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7.xml.rels" ContentType="application/vnd.openxmlformats-package.relationships+xml"/>
  <Override PartName="/xl/worksheets/_rels/sheet1.xml.rels" ContentType="application/vnd.openxmlformats-package.relationships+xml"/>
  <Override PartName="/xl/worksheets/_rels/sheet4.xml.rels" ContentType="application/vnd.openxmlformats-package.relationships+xml"/>
  <Override PartName="/xl/worksheets/_rels/sheet7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8.xml.rels" ContentType="application/vnd.openxmlformats-package.relationships+xml"/>
  <Override PartName="/xl/externalLinks/_rels/externalLink7.xml.rels" ContentType="application/vnd.openxmlformats-package.relationships+xml"/>
  <Override PartName="/xl/externalLinks/_rels/externalLink6.xml.rels" ContentType="application/vnd.openxmlformats-package.relationships+xml"/>
  <Override PartName="/xl/externalLinks/_rels/externalLink5.xml.rels" ContentType="application/vnd.openxmlformats-package.relationships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4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5.xml" ContentType="application/vnd.openxmlformats-officedocument.drawing+xml"/>
  <Override PartName="/xl/comments17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Upload" sheetId="1" state="visible" r:id="rId3"/>
    <sheet name="Sheet1" sheetId="2" state="visible" r:id="rId4"/>
    <sheet name="Ops" sheetId="3" state="visible" r:id="rId5"/>
    <sheet name="data" sheetId="4" state="visible" r:id="rId6"/>
    <sheet name="Sendout vs HDDCDD" sheetId="5" state="visible" r:id="rId7"/>
    <sheet name="Prices" sheetId="6" state="visible" r:id="rId8"/>
    <sheet name="Pipline Map" sheetId="7" state="visible" r:id="rId9"/>
    <sheet name="Topock" sheetId="8" state="visible" r:id="rId10"/>
    <sheet name="Ehrenberg" sheetId="9" state="visible" r:id="rId11"/>
    <sheet name="Kern Mojave" sheetId="10" state="visible" r:id="rId12"/>
    <sheet name="PG&amp;E WR" sheetId="11" state="visible" r:id="rId13"/>
    <sheet name="TW N Needles" sheetId="12" state="visible" r:id="rId14"/>
    <sheet name="Total Receipts" sheetId="13" state="visible" r:id="rId15"/>
    <sheet name="Cali Prod" sheetId="14" state="visible" r:id="rId16"/>
    <sheet name="Inj-WD" sheetId="15" state="visible" r:id="rId17"/>
    <sheet name="Total Sendout" sheetId="16" state="visible" r:id="rId18"/>
    <sheet name="Total Inv" sheetId="17" state="visible" r:id="rId19"/>
    <sheet name="Line Pack" sheetId="18" state="visible" r:id="rId20"/>
    <sheet name="M. Robert's Demand " sheetId="19" state="visible" r:id="rId21"/>
    <sheet name="Module1" sheetId="20" state="hidden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function="false" hidden="false" localSheetId="3" name="_xlnm.Print_Area" vbProcedure="false">data!$A$1:$M$43</definedName>
    <definedName function="false" hidden="false" localSheetId="2" name="_xlnm.Print_Area" vbProcedure="false">Ops!$A$1:$R$66</definedName>
    <definedName function="false" hidden="false" localSheetId="6" name="_xlnm.Print_Area" vbProcedure="false">'Pipline Map'!$A$1:$W$88</definedName>
    <definedName function="false" hidden="false" localSheetId="4" name="_xlnm.Print_Area" vbProcedure="false">'Sendout vs HDDCDD'!$AH$177:$AK$190</definedName>
    <definedName function="false" hidden="false" localSheetId="1" name="_xlnm.Print_Area" vbProcedure="false">Sheet1!$A$1:$O$12</definedName>
    <definedName function="false" hidden="false" name="caliprod00" vbProcedure="false">'Cali Prod'!$A$982:$D$1348</definedName>
    <definedName function="false" hidden="false" name="caliprod01" vbProcedure="false">'Cali Prod'!$A$1349:$D$1714</definedName>
    <definedName function="false" hidden="false" name="CaliProd97" vbProcedure="false">'Cali Prod'!$A$4:$D$249</definedName>
    <definedName function="false" hidden="false" name="CaliProd98" vbProcedure="false">'Cali Prod'!$A$250:$D$615</definedName>
    <definedName function="false" hidden="false" name="CaliProd99" vbProcedure="false">'Cali Prod'!$A$616:$D$981</definedName>
    <definedName function="false" hidden="false" name="DateRange" vbProcedure="false">data!$B$7:$B$982</definedName>
    <definedName function="false" hidden="false" name="Days" vbProcedure="false">'Sendout vs HDDCDD'!$AF$138:$AF$144</definedName>
    <definedName function="false" hidden="false" name="ehrenberg00" vbProcedure="false">Ehrenberg!$A$984:$D$1350</definedName>
    <definedName function="false" hidden="false" name="ehrenberg01" vbProcedure="false">Ehrenberg!$A$1351:$D$1716</definedName>
    <definedName function="false" hidden="false" name="Ehrenberg97" vbProcedure="false">Ehrenberg!$A$6:$D$251</definedName>
    <definedName function="false" hidden="false" name="Ehrenberg98" vbProcedure="false">Ehrenberg!$A$252:$D$617</definedName>
    <definedName function="false" hidden="false" name="Ehrenberg99" vbProcedure="false">Ehrenberg!$A$618:$D$983</definedName>
    <definedName function="false" hidden="false" name="EndDate" vbProcedure="false">Upload!$C$3</definedName>
    <definedName function="false" hidden="false" name="forecast" vbProcedure="false">'Sendout vs HDDCDD'!$AD$5:$AF$503</definedName>
    <definedName function="false" hidden="false" name="fromRowOffset" vbProcedure="false">data!$H$2</definedName>
    <definedName function="false" hidden="false" name="gas_day00" vbProcedure="false">Prices!$A$126:$G$492</definedName>
    <definedName function="false" hidden="false" name="Gas_Day99" vbProcedure="false">Prices!$A$3:$G$125</definedName>
    <definedName function="false" hidden="false" name="inj00" vbProcedure="false">'Inj-WD'!$A$980:$D$1346</definedName>
    <definedName function="false" hidden="false" name="inj01" vbProcedure="false">'Inj-WD'!$A$1347:$D$1712</definedName>
    <definedName function="false" hidden="false" name="inj97" vbProcedure="false">'Inj-WD'!$A$2:$D$247</definedName>
    <definedName function="false" hidden="false" name="inj98" vbProcedure="false">'Inj-WD'!$A$248:$D$613</definedName>
    <definedName function="false" hidden="false" name="inj99" vbProcedure="false">'Inj-WD'!$A$614:$D$979</definedName>
    <definedName function="false" hidden="false" name="inv00" vbProcedure="false">'Total Inv'!$A$981:$D$1347</definedName>
    <definedName function="false" hidden="false" name="inv01" vbProcedure="false">'Total Inv'!$A$1348:$D$1713</definedName>
    <definedName function="false" hidden="false" name="inv97" vbProcedure="false">'Total Inv'!$A$3:$D$248</definedName>
    <definedName function="false" hidden="false" name="inv98" vbProcedure="false">'Total Inv'!$A$249:$D$614</definedName>
    <definedName function="false" hidden="false" name="inv99" vbProcedure="false">'Total Inv'!$A$615:$D$980</definedName>
    <definedName function="false" hidden="false" name="ISO99" vbProcedure="false">#REF!</definedName>
    <definedName function="false" hidden="false" name="kern00" vbProcedure="false">'Kern Mojave'!$A$982:$D$1348</definedName>
    <definedName function="false" hidden="false" name="Kern01" vbProcedure="false">'Kern Mojave'!$A$1349:$D$1714</definedName>
    <definedName function="false" hidden="false" name="Kern97" vbProcedure="false">'Kern Mojave'!$A$4:$D$249</definedName>
    <definedName function="false" hidden="false" name="Kern98" vbProcedure="false">'Kern Mojave'!$A$250:$D$615</definedName>
    <definedName function="false" hidden="false" name="Kern99" vbProcedure="false">'Kern Mojave'!$A$616:$D$981</definedName>
    <definedName function="false" hidden="false" name="lp00" vbProcedure="false">'Line Pack'!$A$982:$F$1348</definedName>
    <definedName function="false" hidden="false" name="lp01" vbProcedure="false">'Line Pack'!$A$1349:$F$1714</definedName>
    <definedName function="false" hidden="false" name="lp97" vbProcedure="false">'Line Pack'!$A$4:$F$249</definedName>
    <definedName function="false" hidden="false" name="lp98" vbProcedure="false">'Line Pack'!$A$250:$F$615</definedName>
    <definedName function="false" hidden="false" name="lp99" vbProcedure="false">'Line Pack'!$A$616:$F$981</definedName>
    <definedName function="false" hidden="false" name="Needles00" vbProcedure="false">'TW N Needles'!$A$984:$D$1350</definedName>
    <definedName function="false" hidden="false" name="needles01" vbProcedure="false">'TW N Needles'!$A$1351:$D$1716</definedName>
    <definedName function="false" hidden="false" name="Needles97" vbProcedure="false">'TW N Needles'!$A$6:$D$251</definedName>
    <definedName function="false" hidden="false" name="Needles98" vbProcedure="false">'TW N Needles'!$A$252:$D$617</definedName>
    <definedName function="false" hidden="false" name="Needles99" vbProcedure="false">'TW N Needles'!$A$618:$D$983</definedName>
    <definedName function="false" hidden="false" name="NonScheduled97" vbProcedure="false">#REF!</definedName>
    <definedName function="false" hidden="false" name="NonScheduled98" vbProcedure="false">#REF!</definedName>
    <definedName function="false" hidden="false" name="pge00" vbProcedure="false">'PG&amp;E WR'!$A$984:$D$1350</definedName>
    <definedName function="false" hidden="false" name="pge01" vbProcedure="false">'PG&amp;E WR'!$A$1351:$D$1716</definedName>
    <definedName function="false" hidden="false" name="pge97" vbProcedure="false">'PG&amp;E WR'!$A$6:$D$251</definedName>
    <definedName function="false" hidden="false" name="pge98" vbProcedure="false">'PG&amp;E WR'!$A$252:$D$617</definedName>
    <definedName function="false" hidden="false" name="pge99" vbProcedure="false">'PG&amp;E WR'!$A$618:$D$983</definedName>
    <definedName function="false" hidden="false" name="rec00" vbProcedure="false">'Total Receipts'!$A$982:$D$1348</definedName>
    <definedName function="false" hidden="false" name="rec01" vbProcedure="false">'Total Receipts'!$A$1349:$D$1714</definedName>
    <definedName function="false" hidden="false" name="rec97" vbProcedure="false">'Total Receipts'!$A$4:$D$249</definedName>
    <definedName function="false" hidden="false" name="rec98" vbProcedure="false">'Total Receipts'!$A$250:$D$615</definedName>
    <definedName function="false" hidden="false" name="rec99" vbProcedure="false">'Total Receipts'!$A$616:$D$981</definedName>
    <definedName function="false" hidden="false" name="send00" vbProcedure="false">'Total Sendout'!$A$982:$D$1348</definedName>
    <definedName function="false" hidden="false" name="send01" vbProcedure="false">'Total Sendout'!$A$1349:$D$1714</definedName>
    <definedName function="false" hidden="false" name="send97" vbProcedure="false">'Total Sendout'!$A$4:$D$249</definedName>
    <definedName function="false" hidden="false" name="send98" vbProcedure="false">'Total Sendout'!$A$250:$D$615</definedName>
    <definedName function="false" hidden="false" name="send99" vbProcedure="false">'Total Sendout'!$A$616:$D$981</definedName>
    <definedName function="false" hidden="false" name="SocalCodeRange" vbProcedure="false">Upload!$B$10:$C$20</definedName>
    <definedName function="false" hidden="false" name="SocalDateRange" vbProcedure="false">Upload!$C$23</definedName>
    <definedName function="false" hidden="false" name="StartDate" vbProcedure="false">Upload!$C$2</definedName>
    <definedName function="false" hidden="false" name="Topock00" vbProcedure="false">Topock!$A$982:$D$1348</definedName>
    <definedName function="false" hidden="false" name="Topock01" vbProcedure="false">Topock!$A$1349:$D$1714</definedName>
    <definedName function="false" hidden="false" name="Topock97" vbProcedure="false">Topock!$A$4:$D$249</definedName>
    <definedName function="false" hidden="false" name="Topock98" vbProcedure="false">Topock!$A$250:$D$615</definedName>
    <definedName function="false" hidden="false" name="Topock99" vbProcedure="false">Topock!$A$616:$D$981</definedName>
    <definedName function="false" hidden="false" name="toRowOffset" vbProcedure="false">data!$H$3</definedName>
    <definedName function="false" hidden="false" name="UploadFromDate" vbProcedure="false">data!$G$2</definedName>
    <definedName function="false" hidden="false" name="UploadToDate" vbProcedure="false">data!$G$3</definedName>
    <definedName function="false" hidden="false" name="weather95" vbProcedure="false">#REF!</definedName>
    <definedName function="false" hidden="false" name="weather96" vbProcedure="false">#REF!</definedName>
    <definedName function="false" hidden="false" name="weather97" vbProcedure="false">#REF!</definedName>
    <definedName function="false" hidden="false" name="weather98" vbProcedure="false">#REF!</definedName>
    <definedName function="false" hidden="false" name="weather99" vbProcedure="false">#REF!</definedName>
    <definedName function="false" hidden="false" name="Wed" vbProcedure="false">'PG&amp;E WR'!$A$252:$D$617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C11" authorId="0">
      <text>
        <r>
          <rPr>
            <b val="true"/>
            <sz val="8"/>
            <color rgb="FF000000"/>
            <rFont val="Tahoma"/>
            <family val="0"/>
          </rPr>
          <t xml:space="preserve">mlenhar:
</t>
        </r>
        <r>
          <rPr>
            <sz val="8"/>
            <color rgb="FF000000"/>
            <rFont val="Tahoma"/>
            <family val="0"/>
          </rPr>
          <t xml:space="preserve">Average of 96/97 &amp; 98/99 b/c  actuals were unavailable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51</xdr:colOff>
                <xdr:row>9</xdr:row>
                <xdr:rowOff>6</xdr:rowOff>
              </xdr:from>
              <xdr:to>
                <xdr:col>30</xdr:col>
                <xdr:colOff>10</xdr:colOff>
                <xdr:row>14</xdr:row>
                <xdr:rowOff>11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<sst xmlns="http://schemas.openxmlformats.org/spreadsheetml/2006/main" count="6812" uniqueCount="162">
  <si>
    <t xml:space="preserve">FROM</t>
  </si>
  <si>
    <t xml:space="preserve">TO</t>
  </si>
  <si>
    <t xml:space="preserve">Column</t>
  </si>
  <si>
    <t xml:space="preserve">Code</t>
  </si>
  <si>
    <t xml:space="preserve">sc-top</t>
  </si>
  <si>
    <t xml:space="preserve">sc-ehren</t>
  </si>
  <si>
    <t xml:space="preserve">sc-wheel</t>
  </si>
  <si>
    <t xml:space="preserve">sc-pgewr</t>
  </si>
  <si>
    <t xml:space="preserve">sc-tw</t>
  </si>
  <si>
    <t xml:space="preserve">sc-ca</t>
  </si>
  <si>
    <t xml:space="preserve">sc-torec</t>
  </si>
  <si>
    <t xml:space="preserve">sc-stor</t>
  </si>
  <si>
    <t xml:space="preserve">sc-send</t>
  </si>
  <si>
    <t xml:space="preserve">sc-inv</t>
  </si>
  <si>
    <t xml:space="preserve">Date Range</t>
  </si>
  <si>
    <t xml:space="preserve">B7:B1059</t>
  </si>
  <si>
    <t xml:space="preserve">Expected Demand</t>
  </si>
  <si>
    <t xml:space="preserve">Socal Forecast</t>
  </si>
  <si>
    <t xml:space="preserve">Case 1 Demand</t>
  </si>
  <si>
    <t xml:space="preserve">Total Receipts</t>
  </si>
  <si>
    <t xml:space="preserve">Rec-Dem = Stg.</t>
  </si>
  <si>
    <t xml:space="preserve">Inj/WD</t>
  </si>
  <si>
    <t xml:space="preserve">System Sendout</t>
  </si>
  <si>
    <t xml:space="preserve">Ending Inventory</t>
  </si>
  <si>
    <t xml:space="preserve">SoCal</t>
  </si>
  <si>
    <t xml:space="preserve">Daily Supply &amp; Demand</t>
  </si>
  <si>
    <t xml:space="preserve">Sendout Forecast</t>
  </si>
  <si>
    <t xml:space="preserve">Burbank </t>
  </si>
  <si>
    <t xml:space="preserve">LAX</t>
  </si>
  <si>
    <t xml:space="preserve">Mo. To Date</t>
  </si>
  <si>
    <t xml:space="preserve">Prior Yr. Avg.</t>
  </si>
  <si>
    <t xml:space="preserve">El Paso-Topock</t>
  </si>
  <si>
    <t xml:space="preserve">El Paso-Ehrenberg</t>
  </si>
  <si>
    <t xml:space="preserve">Kern/Mojave-Wheeler Ridge</t>
  </si>
  <si>
    <t xml:space="preserve">PG&amp;E-KRS</t>
  </si>
  <si>
    <t xml:space="preserve">TW-North Needles</t>
  </si>
  <si>
    <t xml:space="preserve">California Prod</t>
  </si>
  <si>
    <t xml:space="preserve">Storage</t>
  </si>
  <si>
    <t xml:space="preserve">Total System Sendout</t>
  </si>
  <si>
    <t xml:space="preserve">Total Inventory</t>
  </si>
  <si>
    <t xml:space="preserve">Inventory Prior Year</t>
  </si>
  <si>
    <t xml:space="preserve">Total Surplus</t>
  </si>
  <si>
    <t xml:space="preserve">Long (Short) Position Line Pack</t>
  </si>
  <si>
    <t xml:space="preserve">NGI Socal High</t>
  </si>
  <si>
    <t xml:space="preserve">NGI Socal Mid</t>
  </si>
  <si>
    <t xml:space="preserve">NGI Socal Low</t>
  </si>
  <si>
    <t xml:space="preserve">Storage Daily Average</t>
  </si>
  <si>
    <t xml:space="preserve">Month End Inventory</t>
  </si>
  <si>
    <t xml:space="preserve">Storage Totals</t>
  </si>
  <si>
    <t xml:space="preserve">Max Sendout</t>
  </si>
  <si>
    <t xml:space="preserve">Socal GD Avg.</t>
  </si>
  <si>
    <t xml:space="preserve">SJ GD Avg.</t>
  </si>
  <si>
    <t xml:space="preserve">Permian GD Avg.</t>
  </si>
  <si>
    <t xml:space="preserve">Socal/SJ</t>
  </si>
  <si>
    <t xml:space="preserve">Socal/Perm</t>
  </si>
  <si>
    <t xml:space="preserve">Currently In Effect</t>
  </si>
  <si>
    <t xml:space="preserve">Max W/D</t>
  </si>
  <si>
    <t xml:space="preserve">Max Inj</t>
  </si>
  <si>
    <t xml:space="preserve">Inventory</t>
  </si>
  <si>
    <t xml:space="preserve">Est. Total Cap</t>
  </si>
  <si>
    <t xml:space="preserve">Extrapolated Storage Number</t>
  </si>
  <si>
    <t xml:space="preserve">Absolute Capacities</t>
  </si>
  <si>
    <t xml:space="preserve">Core Storage</t>
  </si>
  <si>
    <t xml:space="preserve">W/D</t>
  </si>
  <si>
    <t xml:space="preserve">Inj</t>
  </si>
  <si>
    <t xml:space="preserve">Peak Day Min.</t>
  </si>
  <si>
    <t xml:space="preserve">Core Cap</t>
  </si>
  <si>
    <t xml:space="preserve">Non-Core Cap</t>
  </si>
  <si>
    <t xml:space="preserve">for prior year inv</t>
  </si>
  <si>
    <t xml:space="preserve">MMCF/d</t>
  </si>
  <si>
    <t xml:space="preserve">Day</t>
  </si>
  <si>
    <t xml:space="preserve">Date</t>
  </si>
  <si>
    <t xml:space="preserve">El Paso Topock</t>
  </si>
  <si>
    <t xml:space="preserve">El Paso Ehrenberg</t>
  </si>
  <si>
    <t xml:space="preserve">Kern Mojave - Wheeler Ridge</t>
  </si>
  <si>
    <t xml:space="preserve">PGE - Wheeler Ridge</t>
  </si>
  <si>
    <t xml:space="preserve">Transwestern - North Needles</t>
  </si>
  <si>
    <t xml:space="preserve">California Production</t>
  </si>
  <si>
    <t xml:space="preserve">Other Non-Scheduled Gas</t>
  </si>
  <si>
    <t xml:space="preserve">Net Inj/WD</t>
  </si>
  <si>
    <t xml:space="preserve">N/A</t>
  </si>
  <si>
    <t xml:space="preserve">N/a</t>
  </si>
  <si>
    <t xml:space="preserve">a</t>
  </si>
  <si>
    <t xml:space="preserve">b</t>
  </si>
  <si>
    <t xml:space="preserve">Sendout</t>
  </si>
  <si>
    <t xml:space="preserve">Hi</t>
  </si>
  <si>
    <t xml:space="preserve">Lo</t>
  </si>
  <si>
    <r>
      <rPr>
        <b val="true"/>
        <u val="single"/>
        <sz val="8"/>
        <color rgb="FFFF0000"/>
        <rFont val="Arial"/>
        <family val="2"/>
      </rPr>
      <t xml:space="preserve">(HDD)/</t>
    </r>
    <r>
      <rPr>
        <b val="true"/>
        <u val="single"/>
        <sz val="8"/>
        <rFont val="Arial"/>
        <family val="2"/>
      </rPr>
      <t xml:space="preserve">CDD</t>
    </r>
  </si>
  <si>
    <t xml:space="preserve">XY</t>
  </si>
  <si>
    <t xml:space="preserve">Y^2</t>
  </si>
  <si>
    <t xml:space="preserve">X^2</t>
  </si>
  <si>
    <t xml:space="preserve">Weekday</t>
  </si>
  <si>
    <t xml:space="preserve">Weekend</t>
  </si>
  <si>
    <t xml:space="preserve">Weekend/Weekday</t>
  </si>
  <si>
    <t xml:space="preserve">Y</t>
  </si>
  <si>
    <t xml:space="preserve">X</t>
  </si>
  <si>
    <t xml:space="preserve">Fuel %</t>
  </si>
  <si>
    <t xml:space="preserve">Commodity</t>
  </si>
  <si>
    <t xml:space="preserve">Surcharge</t>
  </si>
  <si>
    <t xml:space="preserve">Month</t>
  </si>
  <si>
    <t xml:space="preserve">Permian</t>
  </si>
  <si>
    <t xml:space="preserve">San Juan</t>
  </si>
  <si>
    <t xml:space="preserve">Socal</t>
  </si>
  <si>
    <t xml:space="preserve">Malin</t>
  </si>
  <si>
    <t xml:space="preserve">PG&amp;E City Gate</t>
  </si>
  <si>
    <t xml:space="preserve">El Paso (SJ/Socal)</t>
  </si>
  <si>
    <t xml:space="preserve">El Paso (Permian/Socal)</t>
  </si>
  <si>
    <t xml:space="preserve">TW (SJ/Border)</t>
  </si>
  <si>
    <t xml:space="preserve">TW (Permian/Border)</t>
  </si>
  <si>
    <t xml:space="preserve">El Paso, Non Bondad</t>
  </si>
  <si>
    <t xml:space="preserve">El Paso, Permian</t>
  </si>
  <si>
    <t xml:space="preserve">Indicies</t>
  </si>
  <si>
    <t xml:space="preserve">NGI Socal</t>
  </si>
  <si>
    <t xml:space="preserve">Mo. Avg.</t>
  </si>
  <si>
    <t xml:space="preserve">Daily Flow</t>
  </si>
  <si>
    <t xml:space="preserve">MMcf/d</t>
  </si>
  <si>
    <t xml:space="preserve">Daily Flows</t>
  </si>
  <si>
    <t xml:space="preserve">Kern Mojave Wheeler Ridge</t>
  </si>
  <si>
    <t xml:space="preserve">Transwestern North Needles</t>
  </si>
  <si>
    <t xml:space="preserve">PG&amp;E Wheeler Ridge</t>
  </si>
  <si>
    <t xml:space="preserve">Mo. Avg. Flows</t>
  </si>
  <si>
    <t xml:space="preserve">Topock</t>
  </si>
  <si>
    <t xml:space="preserve">Her</t>
  </si>
  <si>
    <t xml:space="preserve">Kern/Mojave</t>
  </si>
  <si>
    <t xml:space="preserve">PGEWR</t>
  </si>
  <si>
    <t xml:space="preserve">Avg. Mo. Flows</t>
  </si>
  <si>
    <t xml:space="preserve">Flows</t>
  </si>
  <si>
    <t xml:space="preserve">7 day avg</t>
  </si>
  <si>
    <t xml:space="preserve">Mo. Average</t>
  </si>
  <si>
    <t xml:space="preserve">Flow</t>
  </si>
  <si>
    <t xml:space="preserve">Rolling Avg.</t>
  </si>
  <si>
    <t xml:space="preserve">2,50,000</t>
  </si>
  <si>
    <t xml:space="preserve">Prod</t>
  </si>
  <si>
    <t xml:space="preserve">Average</t>
  </si>
  <si>
    <t xml:space="preserve">Monthly Total</t>
  </si>
  <si>
    <t xml:space="preserve">96/97</t>
  </si>
  <si>
    <t xml:space="preserve">97/98</t>
  </si>
  <si>
    <t xml:space="preserve">98/99</t>
  </si>
  <si>
    <t xml:space="preserve">Nov</t>
  </si>
  <si>
    <t xml:space="preserve">Dec</t>
  </si>
  <si>
    <t xml:space="preserve">Jan</t>
  </si>
  <si>
    <t xml:space="preserve">Feb</t>
  </si>
  <si>
    <t xml:space="preserve">Mar</t>
  </si>
  <si>
    <t xml:space="preserve">Apr</t>
  </si>
  <si>
    <t xml:space="preserve">May</t>
  </si>
  <si>
    <t xml:space="preserve">Jun</t>
  </si>
  <si>
    <t xml:space="preserve">Jul</t>
  </si>
  <si>
    <t xml:space="preserve">Aug</t>
  </si>
  <si>
    <t xml:space="preserve">Sep</t>
  </si>
  <si>
    <t xml:space="preserve">Oct</t>
  </si>
  <si>
    <t xml:space="preserve">Sum</t>
  </si>
  <si>
    <t xml:space="preserve">INJ/WD</t>
  </si>
  <si>
    <t xml:space="preserve">Total Sendout</t>
  </si>
  <si>
    <t xml:space="preserve">30 day avg</t>
  </si>
  <si>
    <t xml:space="preserve">MTD Average</t>
  </si>
  <si>
    <t xml:space="preserve">Max</t>
  </si>
  <si>
    <t xml:space="preserve">MTD</t>
  </si>
  <si>
    <t xml:space="preserve">Month End</t>
  </si>
  <si>
    <t xml:space="preserve">99/00</t>
  </si>
  <si>
    <t xml:space="preserve">Line Pack</t>
  </si>
  <si>
    <t xml:space="preserve">Gas Demand</t>
  </si>
  <si>
    <t xml:space="preserve">Diff from Normal</t>
  </si>
</sst>
</file>

<file path=xl/styles.xml><?xml version="1.0" encoding="utf-8"?>
<styleSheet xmlns="http://schemas.openxmlformats.org/spreadsheetml/2006/main">
  <numFmts count="19">
    <numFmt numFmtId="164" formatCode="General"/>
    <numFmt numFmtId="165" formatCode="#,##0"/>
    <numFmt numFmtId="166" formatCode="[$-409]d\-mmm\-yy"/>
    <numFmt numFmtId="167" formatCode="[$-409]#,##0_);[RED]\(#,##0\)"/>
    <numFmt numFmtId="168" formatCode="[$-409]m/d/yyyy"/>
    <numFmt numFmtId="169" formatCode="[$-409]d\-mmm"/>
    <numFmt numFmtId="170" formatCode="[$-409]mmm\-yy"/>
    <numFmt numFmtId="171" formatCode="[$-409]#,##0_);\(#,##0\)"/>
    <numFmt numFmtId="172" formatCode="[$-409]#,##0.00_);[RED]\(#,##0.00\)"/>
    <numFmt numFmtId="173" formatCode="0"/>
    <numFmt numFmtId="174" formatCode="0.000_);\(0.000\)"/>
    <numFmt numFmtId="175" formatCode="ddd"/>
    <numFmt numFmtId="176" formatCode="0.00_);\(0.00\)"/>
    <numFmt numFmtId="177" formatCode="0.00_);[RED]\(0.00\)"/>
    <numFmt numFmtId="178" formatCode="0.000"/>
    <numFmt numFmtId="179" formatCode="0.000_);[RED]\(0.000\)"/>
    <numFmt numFmtId="180" formatCode="0%"/>
    <numFmt numFmtId="181" formatCode="0_);[RED]\(0\)"/>
    <numFmt numFmtId="182" formatCode="#,##0.0000_);[RED]\(#,##0.0000\)"/>
  </numFmts>
  <fonts count="38">
    <font>
      <sz val="10"/>
      <name val="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000000"/>
      <name val="MS Sans Serif"/>
      <family val="0"/>
    </font>
    <font>
      <sz val="9"/>
      <name val="Geneva"/>
      <family val="0"/>
    </font>
    <font>
      <sz val="8"/>
      <name val="Arial"/>
      <family val="2"/>
    </font>
    <font>
      <sz val="8"/>
      <color rgb="FFC0C0C0"/>
      <name val="Arial"/>
      <family val="2"/>
    </font>
    <font>
      <sz val="8"/>
      <name val=""/>
      <family val="0"/>
    </font>
    <font>
      <b val="true"/>
      <u val="single"/>
      <sz val="8"/>
      <color rgb="FF000000"/>
      <name val=""/>
      <family val="0"/>
    </font>
    <font>
      <b val="true"/>
      <i val="true"/>
      <sz val="8"/>
      <name val=""/>
      <family val="0"/>
    </font>
    <font>
      <b val="true"/>
      <u val="single"/>
      <sz val="8"/>
      <name val=""/>
      <family val="0"/>
    </font>
    <font>
      <b val="true"/>
      <sz val="8"/>
      <name val=""/>
      <family val="0"/>
    </font>
    <font>
      <b val="true"/>
      <i val="true"/>
      <sz val="12"/>
      <name val=""/>
      <family val="0"/>
    </font>
    <font>
      <b val="true"/>
      <sz val="12"/>
      <name val=""/>
      <family val="0"/>
    </font>
    <font>
      <b val="true"/>
      <sz val="9"/>
      <name val=""/>
      <family val="0"/>
    </font>
    <font>
      <b val="true"/>
      <u val="single"/>
      <sz val="6"/>
      <name val=""/>
      <family val="0"/>
    </font>
    <font>
      <b val="true"/>
      <i val="true"/>
      <sz val="9"/>
      <name val=""/>
      <family val="0"/>
    </font>
    <font>
      <b val="true"/>
      <i val="true"/>
      <sz val="6"/>
      <name val=""/>
      <family val="0"/>
    </font>
    <font>
      <sz val="7"/>
      <name val=""/>
      <family val="0"/>
    </font>
    <font>
      <b val="true"/>
      <sz val="7"/>
      <name val=""/>
      <family val="0"/>
    </font>
    <font>
      <sz val="8"/>
      <name val="Arial"/>
      <family val="0"/>
    </font>
    <font>
      <b val="true"/>
      <sz val="8"/>
      <name val="Arial"/>
      <family val="2"/>
    </font>
    <font>
      <sz val="8"/>
      <color rgb="FF000000"/>
      <name val="Arial"/>
      <family val="0"/>
    </font>
    <font>
      <sz val="8"/>
      <name val="Geneva"/>
      <family val="0"/>
    </font>
    <font>
      <sz val="8"/>
      <name val="Arial "/>
      <family val="0"/>
    </font>
    <font>
      <sz val="8"/>
      <color rgb="FF0000FF"/>
      <name val="Arial"/>
      <family val="2"/>
    </font>
    <font>
      <b val="true"/>
      <u val="single"/>
      <sz val="8"/>
      <name val="Arial"/>
      <family val="2"/>
    </font>
    <font>
      <b val="true"/>
      <u val="single"/>
      <sz val="8"/>
      <color rgb="FF0000FF"/>
      <name val="Arial"/>
      <family val="2"/>
    </font>
    <font>
      <b val="true"/>
      <u val="single"/>
      <sz val="8"/>
      <color rgb="FFFF0000"/>
      <name val="Arial"/>
      <family val="2"/>
    </font>
    <font>
      <sz val="8"/>
      <color rgb="FF0000FF"/>
      <name val=""/>
      <family val="0"/>
    </font>
    <font>
      <b val="true"/>
      <sz val="8"/>
      <name val="Arial"/>
      <family val="0"/>
    </font>
    <font>
      <b val="true"/>
      <u val="single"/>
      <sz val="8"/>
      <name val="Arial"/>
      <family val="0"/>
    </font>
    <font>
      <b val="true"/>
      <sz val="10"/>
      <name val=""/>
      <family val="0"/>
    </font>
    <font>
      <b val="true"/>
      <sz val="8"/>
      <name val="Arial "/>
      <family val="0"/>
    </font>
    <font>
      <u val="single"/>
      <sz val="8"/>
      <name val=""/>
      <family val="0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</fonts>
  <fills count="8">
    <fill>
      <patternFill patternType="none"/>
    </fill>
    <fill>
      <patternFill patternType="gray125"/>
    </fill>
    <fill>
      <patternFill patternType="solid">
        <fgColor rgb="FFA6CAF0"/>
        <bgColor rgb="FFC0C0C0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CFFCC"/>
        <bgColor rgb="FFCCFFFF"/>
      </patternFill>
    </fill>
    <fill>
      <patternFill patternType="solid">
        <fgColor rgb="FFE3E3E3"/>
        <bgColor rgb="FFCCFFCC"/>
      </patternFill>
    </fill>
    <fill>
      <patternFill patternType="solid">
        <fgColor rgb="FFC0C0C0"/>
        <bgColor rgb="FFA6CAF0"/>
      </patternFill>
    </fill>
  </fills>
  <borders count="41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/>
      <right/>
      <top/>
      <bottom style="double"/>
      <diagonal/>
    </border>
    <border diagonalUp="false" diagonalDown="false">
      <left/>
      <right style="medium"/>
      <top/>
      <bottom style="double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thin"/>
      <right/>
      <top style="thin"/>
      <bottom style="double"/>
      <diagonal/>
    </border>
    <border diagonalUp="false" diagonalDown="false">
      <left/>
      <right style="thin"/>
      <top style="thin"/>
      <bottom style="double"/>
      <diagonal/>
    </border>
    <border diagonalUp="false" diagonalDown="false">
      <left/>
      <right style="thin"/>
      <top style="double"/>
      <bottom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/>
      <top style="thin"/>
      <bottom/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</borders>
  <cellStyleXfs count="7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8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6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0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1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1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2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2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4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1" fillId="4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1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1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4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8" fillId="4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8" fillId="4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8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8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8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8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8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2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2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8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2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5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5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1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8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8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2" fontId="8" fillId="4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8" fillId="4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19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0" fillId="0" borderId="3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0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2" fillId="5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12" fillId="5" borderId="3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2" fillId="5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8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6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6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6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8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2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8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6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6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8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8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8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2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2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11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0" fontId="8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2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12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22" fillId="5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2" fillId="5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22" fillId="5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22" fillId="5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75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23" fillId="0" borderId="37" xfId="57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21" fillId="0" borderId="0" xfId="26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25" fillId="0" borderId="0" xfId="4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5" fillId="0" borderId="0" xfId="4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25" fillId="0" borderId="0" xfId="3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5" fillId="0" borderId="0" xfId="3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25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5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6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6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26" fillId="0" borderId="0" xfId="6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6" fillId="0" borderId="0" xfId="6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22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6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6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22" fillId="0" borderId="0" xfId="6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0" xfId="6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22" fillId="5" borderId="1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22" fillId="3" borderId="1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6" fillId="0" borderId="0" xfId="6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9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7" fillId="3" borderId="13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7" fillId="3" borderId="33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7" fillId="3" borderId="33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28" fillId="3" borderId="33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29" fillId="3" borderId="33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27" fillId="3" borderId="33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7" fillId="5" borderId="38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7" fillId="5" borderId="33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7" fillId="5" borderId="33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27" fillId="5" borderId="33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29" fillId="5" borderId="33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5" borderId="33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5" borderId="34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7" fillId="3" borderId="1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29" fillId="3" borderId="1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29" fillId="5" borderId="1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3" borderId="1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5" borderId="1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6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7" fillId="0" borderId="0" xfId="6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6" fillId="0" borderId="0" xfId="6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6" fillId="0" borderId="0" xfId="6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29" fillId="0" borderId="0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27" fillId="0" borderId="0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6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27" fillId="0" borderId="0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6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7" fillId="0" borderId="0" xfId="69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27" fillId="0" borderId="22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7" fillId="0" borderId="0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6" fillId="0" borderId="22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26" fillId="0" borderId="0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6" fillId="0" borderId="0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22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6" fillId="0" borderId="0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39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2" fillId="0" borderId="0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22" fillId="0" borderId="0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2" fillId="0" borderId="39" xfId="6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0" borderId="0" xfId="36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32" fillId="0" borderId="0" xfId="36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21" fillId="0" borderId="0" xfId="36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3" fontId="3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3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0" fillId="3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5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33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3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3" fontId="3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3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1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1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1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22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2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22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3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1" fillId="5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2" fillId="5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5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3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22" fillId="5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1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1" fillId="6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1" fillId="6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6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6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6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6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1" fillId="7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1" fillId="7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1" fillId="7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7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7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7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7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7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7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7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1" fillId="3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1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1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8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8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5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89 Forecast" xfId="20"/>
    <cellStyle name="Normal_Anad Bsn" xfId="21"/>
    <cellStyle name="Normal_Avc_hist" xfId="22"/>
    <cellStyle name="Normal_Capacity" xfId="23"/>
    <cellStyle name="Normal_Chehalis" xfId="24"/>
    <cellStyle name="Normal_Data" xfId="25"/>
    <cellStyle name="Normal_data_1" xfId="26"/>
    <cellStyle name="Normal_EOC N ML" xfId="27"/>
    <cellStyle name="Normal_EOC N ML 1997" xfId="28"/>
    <cellStyle name="Normal_EOC N ML 1998" xfId="29"/>
    <cellStyle name="Normal_Flows" xfId="30"/>
    <cellStyle name="Normal_Forecast" xfId="31"/>
    <cellStyle name="Normal_Kemmerer" xfId="32"/>
    <cellStyle name="Normal_La Plata B" xfId="33"/>
    <cellStyle name="Normal_N Perm" xfId="34"/>
    <cellStyle name="Normal_Opal Plant" xfId="35"/>
    <cellStyle name="Normal_Prices" xfId="36"/>
    <cellStyle name="Normal_Rolling Avg." xfId="37"/>
    <cellStyle name="Normal_Roosevelt" xfId="38"/>
    <cellStyle name="Normal_SC Flows2" xfId="39"/>
    <cellStyle name="Normal_SC Flows3" xfId="40"/>
    <cellStyle name="Normal_Sheet1" xfId="41"/>
    <cellStyle name="Normal_Sheet12" xfId="42"/>
    <cellStyle name="Normal_Sheet13" xfId="43"/>
    <cellStyle name="Normal_Sheet14" xfId="44"/>
    <cellStyle name="Normal_Sheet1_1" xfId="45"/>
    <cellStyle name="Normal_Sheet1_data" xfId="46"/>
    <cellStyle name="Normal_Sheet1_Forecast" xfId="47"/>
    <cellStyle name="Normal_Sheet1_Gas Daily" xfId="48"/>
    <cellStyle name="Normal_Sheet1_PGT" xfId="49"/>
    <cellStyle name="Normal_Sheet1_Sheet2" xfId="50"/>
    <cellStyle name="Normal_Sheet1_Sheet3" xfId="51"/>
    <cellStyle name="Normal_Sheet1_Sheet5" xfId="52"/>
    <cellStyle name="Normal_Sheet1_Socal_Flows" xfId="53"/>
    <cellStyle name="Normal_Sheet2" xfId="54"/>
    <cellStyle name="Normal_Sheet3" xfId="55"/>
    <cellStyle name="Normal_Sheet4" xfId="56"/>
    <cellStyle name="Normal_Sheet5" xfId="57"/>
    <cellStyle name="Normal_Sheet6" xfId="58"/>
    <cellStyle name="Normal_Sheet7" xfId="59"/>
    <cellStyle name="Normal_Sheet8" xfId="60"/>
    <cellStyle name="Normal_Sheet9" xfId="61"/>
    <cellStyle name="Normal_SJ East" xfId="62"/>
    <cellStyle name="Normal_SJ West" xfId="63"/>
    <cellStyle name="Normal_Socal Flows" xfId="64"/>
    <cellStyle name="Normal_Socal_Flows" xfId="65"/>
    <cellStyle name="Normal_Stanfield Delivery" xfId="66"/>
    <cellStyle name="Normal_Stanfield Receipt" xfId="67"/>
    <cellStyle name="Normal_Sumas-Sipi" xfId="68"/>
    <cellStyle name="Normal_Weather Daily" xfId="69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E3E3E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6CAF0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externalLink" Target="externalLinks/externalLink1.xml"/><Relationship Id="rId24" Type="http://schemas.openxmlformats.org/officeDocument/2006/relationships/externalLink" Target="externalLinks/externalLink2.xml"/><Relationship Id="rId25" Type="http://schemas.openxmlformats.org/officeDocument/2006/relationships/externalLink" Target="externalLinks/externalLink3.xml"/><Relationship Id="rId26" Type="http://schemas.openxmlformats.org/officeDocument/2006/relationships/externalLink" Target="externalLinks/externalLink4.xml"/><Relationship Id="rId27" Type="http://schemas.openxmlformats.org/officeDocument/2006/relationships/externalLink" Target="externalLinks/externalLink5.xml"/><Relationship Id="rId28" Type="http://schemas.openxmlformats.org/officeDocument/2006/relationships/externalLink" Target="externalLinks/externalLink6.xml"/><Relationship Id="rId29" Type="http://schemas.openxmlformats.org/officeDocument/2006/relationships/externalLink" Target="externalLinks/externalLink7.xml"/><Relationship Id="rId30" Type="http://schemas.openxmlformats.org/officeDocument/2006/relationships/externalLink" Target="externalLinks/externalLink8.xml"/><Relationship Id="rId31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</xdr:row>
          <xdr:rowOff>0</xdr:rowOff>
        </xdr:from>
        <xdr:to>
          <xdr:col>3</xdr:col>
          <xdr:colOff>360</xdr:colOff>
          <xdr:row>6</xdr:row>
          <xdr:rowOff>152280</xdr:rowOff>
        </xdr:to>
        <xdr:sp>
          <xdr:nvSpPr>
            <xdr:cNvPr id="1001" name="Button 1" descr="Upload Socal Flow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Upload Socal Flows</a:t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10440</xdr:colOff>
          <xdr:row>0</xdr:row>
          <xdr:rowOff>142920</xdr:rowOff>
        </xdr:from>
        <xdr:to>
          <xdr:col>9</xdr:col>
          <xdr:colOff>720</xdr:colOff>
          <xdr:row>2</xdr:row>
          <xdr:rowOff>152280</xdr:rowOff>
        </xdr:to>
        <xdr:sp>
          <xdr:nvSpPr>
            <xdr:cNvPr id="1001" name="Button 2" descr="Upload Flow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Upload Flows</a:t>
              </a:r>
            </a:p>
          </xdr:txBody>
        </xdr:sp>
        <xdr:clientData/>
      </xdr:twoCellAnchor>
    </mc:Choice>
  </mc:AlternateContent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13</xdr:col>
      <xdr:colOff>281520</xdr:colOff>
      <xdr:row>65</xdr:row>
      <xdr:rowOff>123840</xdr:rowOff>
    </xdr:from>
    <xdr:to>
      <xdr:col>25</xdr:col>
      <xdr:colOff>40680</xdr:colOff>
      <xdr:row>67</xdr:row>
      <xdr:rowOff>85680</xdr:rowOff>
    </xdr:to>
    <xdr:sp>
      <xdr:nvSpPr>
        <xdr:cNvPr id="0" name="Line 18"/>
        <xdr:cNvSpPr/>
      </xdr:nvSpPr>
      <xdr:spPr>
        <a:xfrm flipV="1">
          <a:off x="8487720" y="10810800"/>
          <a:ext cx="7180200" cy="295200"/>
        </a:xfrm>
        <a:prstGeom prst="line">
          <a:avLst/>
        </a:prstGeom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8</xdr:col>
      <xdr:colOff>150840</xdr:colOff>
      <xdr:row>68</xdr:row>
      <xdr:rowOff>28800</xdr:rowOff>
    </xdr:from>
    <xdr:to>
      <xdr:col>12</xdr:col>
      <xdr:colOff>151560</xdr:colOff>
      <xdr:row>75</xdr:row>
      <xdr:rowOff>56880</xdr:rowOff>
    </xdr:to>
    <xdr:sp>
      <xdr:nvSpPr>
        <xdr:cNvPr id="1" name="Oval 19"/>
        <xdr:cNvSpPr/>
      </xdr:nvSpPr>
      <xdr:spPr>
        <a:xfrm>
          <a:off x="5289840" y="11220840"/>
          <a:ext cx="2454480" cy="1199520"/>
        </a:xfrm>
        <a:prstGeom prst="ellipse">
          <a:avLst/>
        </a:prstGeom>
        <a:solidFill>
          <a:srgbClr val="008000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382320</xdr:colOff>
      <xdr:row>74</xdr:row>
      <xdr:rowOff>56880</xdr:rowOff>
    </xdr:from>
    <xdr:to>
      <xdr:col>25</xdr:col>
      <xdr:colOff>231840</xdr:colOff>
      <xdr:row>85</xdr:row>
      <xdr:rowOff>28440</xdr:rowOff>
    </xdr:to>
    <xdr:sp>
      <xdr:nvSpPr>
        <xdr:cNvPr id="2" name="Line 20"/>
        <xdr:cNvSpPr/>
      </xdr:nvSpPr>
      <xdr:spPr>
        <a:xfrm>
          <a:off x="7361640" y="12258360"/>
          <a:ext cx="8497440" cy="1791000"/>
        </a:xfrm>
        <a:prstGeom prst="line">
          <a:avLst/>
        </a:prstGeom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7</xdr:col>
      <xdr:colOff>512640</xdr:colOff>
      <xdr:row>60</xdr:row>
      <xdr:rowOff>142560</xdr:rowOff>
    </xdr:from>
    <xdr:to>
      <xdr:col>13</xdr:col>
      <xdr:colOff>251640</xdr:colOff>
      <xdr:row>67</xdr:row>
      <xdr:rowOff>56520</xdr:rowOff>
    </xdr:to>
    <xdr:sp>
      <xdr:nvSpPr>
        <xdr:cNvPr id="3" name="Line 21"/>
        <xdr:cNvSpPr/>
      </xdr:nvSpPr>
      <xdr:spPr>
        <a:xfrm flipH="1" flipV="1">
          <a:off x="5038200" y="9991440"/>
          <a:ext cx="3419640" cy="1085400"/>
        </a:xfrm>
        <a:prstGeom prst="line">
          <a:avLst/>
        </a:prstGeom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181080</xdr:colOff>
      <xdr:row>48</xdr:row>
      <xdr:rowOff>142920</xdr:rowOff>
    </xdr:from>
    <xdr:to>
      <xdr:col>7</xdr:col>
      <xdr:colOff>533880</xdr:colOff>
      <xdr:row>60</xdr:row>
      <xdr:rowOff>162000</xdr:rowOff>
    </xdr:to>
    <xdr:sp>
      <xdr:nvSpPr>
        <xdr:cNvPr id="4" name="Line 22"/>
        <xdr:cNvSpPr/>
      </xdr:nvSpPr>
      <xdr:spPr>
        <a:xfrm flipH="1" flipV="1">
          <a:off x="4093200" y="8010720"/>
          <a:ext cx="966240" cy="2000160"/>
        </a:xfrm>
        <a:prstGeom prst="line">
          <a:avLst/>
        </a:prstGeom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7</xdr:col>
      <xdr:colOff>462600</xdr:colOff>
      <xdr:row>60</xdr:row>
      <xdr:rowOff>-360</xdr:rowOff>
    </xdr:from>
    <xdr:to>
      <xdr:col>8</xdr:col>
      <xdr:colOff>312120</xdr:colOff>
      <xdr:row>69</xdr:row>
      <xdr:rowOff>171000</xdr:rowOff>
    </xdr:to>
    <xdr:sp>
      <xdr:nvSpPr>
        <xdr:cNvPr id="5" name="Line 23"/>
        <xdr:cNvSpPr/>
      </xdr:nvSpPr>
      <xdr:spPr>
        <a:xfrm flipH="1" flipV="1">
          <a:off x="4988160" y="9848520"/>
          <a:ext cx="462960" cy="1685880"/>
        </a:xfrm>
        <a:prstGeom prst="line">
          <a:avLst/>
        </a:prstGeom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432360</xdr:colOff>
      <xdr:row>33</xdr:row>
      <xdr:rowOff>0</xdr:rowOff>
    </xdr:from>
    <xdr:to>
      <xdr:col>20</xdr:col>
      <xdr:colOff>50760</xdr:colOff>
      <xdr:row>65</xdr:row>
      <xdr:rowOff>28800</xdr:rowOff>
    </xdr:to>
    <xdr:sp>
      <xdr:nvSpPr>
        <xdr:cNvPr id="6" name="Line 24"/>
        <xdr:cNvSpPr/>
      </xdr:nvSpPr>
      <xdr:spPr>
        <a:xfrm flipV="1">
          <a:off x="7411680" y="5438880"/>
          <a:ext cx="5199480" cy="5276880"/>
        </a:xfrm>
        <a:prstGeom prst="line">
          <a:avLst/>
        </a:prstGeom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12</xdr:col>
      <xdr:colOff>90000</xdr:colOff>
      <xdr:row>65</xdr:row>
      <xdr:rowOff>28800</xdr:rowOff>
    </xdr:from>
    <xdr:to>
      <xdr:col>15</xdr:col>
      <xdr:colOff>482760</xdr:colOff>
      <xdr:row>72</xdr:row>
      <xdr:rowOff>47160</xdr:rowOff>
    </xdr:to>
    <xdr:sp>
      <xdr:nvSpPr>
        <xdr:cNvPr id="7" name="Line 25"/>
        <xdr:cNvSpPr/>
      </xdr:nvSpPr>
      <xdr:spPr>
        <a:xfrm flipH="1">
          <a:off x="7682760" y="10715760"/>
          <a:ext cx="2233080" cy="1209240"/>
        </a:xfrm>
        <a:prstGeom prst="line">
          <a:avLst/>
        </a:prstGeom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o:/research/walcon/deskweather/wxderiv5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O:/Research/Walcon/DeskWeather/WXderiv1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xls/septwestgas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xls/DailyPrices.xls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file://enehou/houston/appsrw/webcontent/gastrading/west_desk/logistics/SoCal.xls" TargetMode="External"/>
</Relationships>
</file>

<file path=xl/externalLinks/_rels/externalLink6.xml.rels><?xml version="1.0" encoding="UTF-8"?>
<Relationships xmlns="http://schemas.openxmlformats.org/package/2006/relationships"><Relationship Id="rId1" Type="http://schemas.openxmlformats.org/officeDocument/2006/relationships/externalLinkPath" Target="../xls/Weather%20Daily.xls" TargetMode="External"/>
</Relationships>
</file>

<file path=xl/externalLinks/_rels/externalLink7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Global_Trading/Gasdaily/septwestgas.xls" TargetMode="External"/>
</Relationships>
</file>

<file path=xl/externalLinks/_rels/externalLink8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o:/research/walcon/qdaily/QsubN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dule2"/>
      <sheetName val="Sheet1"/>
      <sheetName val="Module1"/>
      <sheetName val="Module3"/>
      <sheetName val="Module4"/>
      <sheetName val="Module5"/>
      <sheetName val="Module6"/>
    </sheetNames>
    <sheetDataSet>
      <sheetData sheetId="0"/>
      <sheetData sheetId="1">
        <row r="2056">
          <cell r="B2056">
            <v>36461</v>
          </cell>
          <cell r="C2056">
            <v>62</v>
          </cell>
          <cell r="D2056">
            <v>28</v>
          </cell>
          <cell r="E2056">
            <v>87</v>
          </cell>
          <cell r="F2056">
            <v>64</v>
          </cell>
          <cell r="G2056">
            <v>62</v>
          </cell>
          <cell r="H2056">
            <v>28</v>
          </cell>
          <cell r="I2056">
            <v>87</v>
          </cell>
          <cell r="J2056">
            <v>56</v>
          </cell>
          <cell r="K2056">
            <v>56</v>
          </cell>
          <cell r="L2056">
            <v>32</v>
          </cell>
          <cell r="M2056">
            <v>57</v>
          </cell>
          <cell r="N2056">
            <v>36</v>
          </cell>
          <cell r="O2056">
            <v>59</v>
          </cell>
          <cell r="P2056">
            <v>34</v>
          </cell>
          <cell r="Q2056">
            <v>60</v>
          </cell>
          <cell r="R2056">
            <v>41</v>
          </cell>
          <cell r="S2056">
            <v>62</v>
          </cell>
          <cell r="T2056">
            <v>37</v>
          </cell>
          <cell r="U2056">
            <v>61</v>
          </cell>
          <cell r="V2056">
            <v>48</v>
          </cell>
          <cell r="W2056">
            <v>69</v>
          </cell>
          <cell r="X2056">
            <v>34</v>
          </cell>
          <cell r="Y2056">
            <v>65</v>
          </cell>
          <cell r="Z2056">
            <v>37</v>
          </cell>
          <cell r="AA2056">
            <v>66</v>
          </cell>
          <cell r="AB2056">
            <v>39</v>
          </cell>
          <cell r="AC2056">
            <v>67</v>
          </cell>
          <cell r="AD2056">
            <v>41</v>
          </cell>
          <cell r="AE2056">
            <v>71</v>
          </cell>
          <cell r="AF2056">
            <v>41</v>
          </cell>
          <cell r="AG2056">
            <v>73</v>
          </cell>
          <cell r="AH2056">
            <v>48</v>
          </cell>
          <cell r="AI2056">
            <v>74</v>
          </cell>
          <cell r="AJ2056">
            <v>48</v>
          </cell>
          <cell r="AK2056">
            <v>74</v>
          </cell>
          <cell r="AL2056">
            <v>39</v>
          </cell>
          <cell r="AM2056">
            <v>78</v>
          </cell>
          <cell r="AN2056">
            <v>42</v>
          </cell>
          <cell r="AO2056">
            <v>68.5</v>
          </cell>
          <cell r="AP2056">
            <v>57</v>
          </cell>
          <cell r="AQ2056">
            <v>64</v>
          </cell>
          <cell r="AR2056">
            <v>60</v>
          </cell>
        </row>
        <row r="2056">
          <cell r="AU2056">
            <v>81</v>
          </cell>
          <cell r="AV2056">
            <v>59</v>
          </cell>
          <cell r="AW2056">
            <v>81</v>
          </cell>
          <cell r="AX2056">
            <v>60</v>
          </cell>
          <cell r="AY2056">
            <v>82</v>
          </cell>
          <cell r="AZ2056">
            <v>58</v>
          </cell>
        </row>
        <row r="2057">
          <cell r="B2057">
            <v>36462</v>
          </cell>
          <cell r="C2057">
            <v>57</v>
          </cell>
          <cell r="D2057">
            <v>31</v>
          </cell>
          <cell r="E2057">
            <v>87</v>
          </cell>
          <cell r="F2057">
            <v>61</v>
          </cell>
          <cell r="G2057">
            <v>57</v>
          </cell>
          <cell r="H2057">
            <v>31</v>
          </cell>
          <cell r="I2057">
            <v>83</v>
          </cell>
          <cell r="J2057">
            <v>53</v>
          </cell>
          <cell r="K2057">
            <v>69</v>
          </cell>
          <cell r="L2057">
            <v>33</v>
          </cell>
          <cell r="M2057">
            <v>67</v>
          </cell>
          <cell r="N2057">
            <v>39</v>
          </cell>
          <cell r="O2057">
            <v>72</v>
          </cell>
          <cell r="P2057">
            <v>36</v>
          </cell>
          <cell r="Q2057">
            <v>68</v>
          </cell>
          <cell r="R2057">
            <v>45</v>
          </cell>
          <cell r="S2057">
            <v>69</v>
          </cell>
          <cell r="T2057">
            <v>41</v>
          </cell>
          <cell r="U2057">
            <v>65</v>
          </cell>
          <cell r="V2057">
            <v>43</v>
          </cell>
          <cell r="W2057">
            <v>73</v>
          </cell>
          <cell r="X2057">
            <v>36</v>
          </cell>
          <cell r="Y2057">
            <v>72</v>
          </cell>
          <cell r="Z2057">
            <v>41</v>
          </cell>
          <cell r="AA2057">
            <v>72</v>
          </cell>
          <cell r="AB2057">
            <v>37</v>
          </cell>
          <cell r="AC2057">
            <v>72</v>
          </cell>
          <cell r="AD2057">
            <v>37</v>
          </cell>
          <cell r="AE2057">
            <v>74</v>
          </cell>
          <cell r="AF2057">
            <v>37</v>
          </cell>
          <cell r="AG2057">
            <v>77</v>
          </cell>
          <cell r="AH2057">
            <v>46</v>
          </cell>
          <cell r="AI2057">
            <v>72</v>
          </cell>
          <cell r="AJ2057">
            <v>50</v>
          </cell>
          <cell r="AK2057">
            <v>76</v>
          </cell>
          <cell r="AL2057">
            <v>37</v>
          </cell>
          <cell r="AM2057">
            <v>76</v>
          </cell>
          <cell r="AN2057">
            <v>41</v>
          </cell>
          <cell r="AO2057">
            <v>71</v>
          </cell>
          <cell r="AP2057">
            <v>52</v>
          </cell>
          <cell r="AQ2057">
            <v>72</v>
          </cell>
          <cell r="AR2057">
            <v>58</v>
          </cell>
        </row>
        <row r="2057">
          <cell r="AU2057">
            <v>81</v>
          </cell>
          <cell r="AV2057">
            <v>70</v>
          </cell>
          <cell r="AW2057">
            <v>83</v>
          </cell>
          <cell r="AX2057">
            <v>64</v>
          </cell>
          <cell r="AY2057">
            <v>84</v>
          </cell>
          <cell r="AZ2057">
            <v>64</v>
          </cell>
        </row>
        <row r="2058">
          <cell r="B2058">
            <v>36463</v>
          </cell>
          <cell r="C2058">
            <v>57</v>
          </cell>
          <cell r="D2058">
            <v>26</v>
          </cell>
          <cell r="E2058">
            <v>85</v>
          </cell>
          <cell r="F2058">
            <v>59</v>
          </cell>
          <cell r="G2058">
            <v>57</v>
          </cell>
          <cell r="H2058">
            <v>26</v>
          </cell>
          <cell r="I2058">
            <v>81</v>
          </cell>
          <cell r="J2058">
            <v>53</v>
          </cell>
          <cell r="K2058">
            <v>72</v>
          </cell>
          <cell r="L2058">
            <v>37</v>
          </cell>
          <cell r="M2058">
            <v>67</v>
          </cell>
          <cell r="N2058">
            <v>42</v>
          </cell>
          <cell r="O2058">
            <v>70</v>
          </cell>
          <cell r="P2058">
            <v>39</v>
          </cell>
          <cell r="Q2058">
            <v>71</v>
          </cell>
          <cell r="R2058">
            <v>48</v>
          </cell>
          <cell r="S2058">
            <v>72</v>
          </cell>
          <cell r="T2058">
            <v>39</v>
          </cell>
          <cell r="U2058">
            <v>72</v>
          </cell>
          <cell r="V2058">
            <v>48</v>
          </cell>
          <cell r="W2058">
            <v>72</v>
          </cell>
          <cell r="X2058">
            <v>37</v>
          </cell>
          <cell r="Y2058">
            <v>73</v>
          </cell>
          <cell r="Z2058">
            <v>41</v>
          </cell>
          <cell r="AA2058">
            <v>76</v>
          </cell>
          <cell r="AB2058">
            <v>41</v>
          </cell>
          <cell r="AC2058">
            <v>74</v>
          </cell>
          <cell r="AD2058">
            <v>39</v>
          </cell>
          <cell r="AE2058">
            <v>75</v>
          </cell>
          <cell r="AF2058">
            <v>44</v>
          </cell>
          <cell r="AG2058">
            <v>81</v>
          </cell>
          <cell r="AH2058">
            <v>56</v>
          </cell>
          <cell r="AI2058">
            <v>75</v>
          </cell>
          <cell r="AJ2058">
            <v>53</v>
          </cell>
          <cell r="AK2058">
            <v>77</v>
          </cell>
          <cell r="AL2058">
            <v>46</v>
          </cell>
          <cell r="AM2058">
            <v>81</v>
          </cell>
          <cell r="AN2058">
            <v>48</v>
          </cell>
          <cell r="AO2058">
            <v>86</v>
          </cell>
          <cell r="AP2058">
            <v>52.5</v>
          </cell>
          <cell r="AQ2058">
            <v>90</v>
          </cell>
          <cell r="AR2058">
            <v>59</v>
          </cell>
        </row>
        <row r="2058">
          <cell r="AU2058">
            <v>83</v>
          </cell>
          <cell r="AV2058">
            <v>70</v>
          </cell>
          <cell r="AW2058">
            <v>84</v>
          </cell>
          <cell r="AX2058">
            <v>64</v>
          </cell>
          <cell r="AY2058">
            <v>87</v>
          </cell>
          <cell r="AZ2058">
            <v>66</v>
          </cell>
        </row>
        <row r="2059">
          <cell r="B2059">
            <v>36464</v>
          </cell>
          <cell r="C2059">
            <v>70</v>
          </cell>
          <cell r="D2059">
            <v>20</v>
          </cell>
          <cell r="E2059">
            <v>89</v>
          </cell>
          <cell r="F2059">
            <v>59</v>
          </cell>
          <cell r="G2059">
            <v>70</v>
          </cell>
          <cell r="H2059">
            <v>20</v>
          </cell>
          <cell r="I2059">
            <v>90</v>
          </cell>
          <cell r="J2059">
            <v>57</v>
          </cell>
          <cell r="K2059">
            <v>71</v>
          </cell>
          <cell r="L2059">
            <v>42</v>
          </cell>
          <cell r="M2059">
            <v>68</v>
          </cell>
          <cell r="N2059">
            <v>50</v>
          </cell>
          <cell r="O2059">
            <v>73</v>
          </cell>
          <cell r="P2059">
            <v>44</v>
          </cell>
          <cell r="Q2059">
            <v>73</v>
          </cell>
          <cell r="R2059">
            <v>53</v>
          </cell>
          <cell r="S2059">
            <v>78</v>
          </cell>
          <cell r="T2059">
            <v>49</v>
          </cell>
          <cell r="U2059">
            <v>76</v>
          </cell>
          <cell r="V2059">
            <v>51</v>
          </cell>
          <cell r="W2059">
            <v>73</v>
          </cell>
          <cell r="X2059">
            <v>52</v>
          </cell>
          <cell r="Y2059">
            <v>77</v>
          </cell>
          <cell r="Z2059">
            <v>51</v>
          </cell>
          <cell r="AA2059">
            <v>78</v>
          </cell>
          <cell r="AB2059">
            <v>51</v>
          </cell>
          <cell r="AC2059">
            <v>76</v>
          </cell>
          <cell r="AD2059">
            <v>53</v>
          </cell>
          <cell r="AE2059">
            <v>78</v>
          </cell>
          <cell r="AF2059">
            <v>49</v>
          </cell>
          <cell r="AG2059">
            <v>74</v>
          </cell>
          <cell r="AH2059">
            <v>61</v>
          </cell>
          <cell r="AI2059">
            <v>76</v>
          </cell>
          <cell r="AJ2059">
            <v>58</v>
          </cell>
          <cell r="AK2059">
            <v>82</v>
          </cell>
          <cell r="AL2059">
            <v>64</v>
          </cell>
          <cell r="AM2059">
            <v>81</v>
          </cell>
          <cell r="AN2059">
            <v>63</v>
          </cell>
          <cell r="AO2059">
            <v>83.5</v>
          </cell>
          <cell r="AP2059">
            <v>54</v>
          </cell>
          <cell r="AQ2059">
            <v>88</v>
          </cell>
          <cell r="AR2059">
            <v>62</v>
          </cell>
        </row>
        <row r="2059">
          <cell r="AU2059">
            <v>82</v>
          </cell>
          <cell r="AV2059">
            <v>70</v>
          </cell>
          <cell r="AW2059">
            <v>85</v>
          </cell>
          <cell r="AX2059">
            <v>69</v>
          </cell>
          <cell r="AY2059">
            <v>87</v>
          </cell>
          <cell r="AZ2059">
            <v>69</v>
          </cell>
        </row>
        <row r="2060">
          <cell r="B2060">
            <v>36465</v>
          </cell>
          <cell r="C2060">
            <v>69</v>
          </cell>
          <cell r="D2060">
            <v>21</v>
          </cell>
          <cell r="E2060">
            <v>87</v>
          </cell>
          <cell r="F2060">
            <v>59</v>
          </cell>
          <cell r="G2060">
            <v>69</v>
          </cell>
          <cell r="H2060">
            <v>21</v>
          </cell>
          <cell r="I2060">
            <v>88</v>
          </cell>
          <cell r="J2060">
            <v>51</v>
          </cell>
          <cell r="K2060">
            <v>70</v>
          </cell>
          <cell r="L2060">
            <v>43</v>
          </cell>
          <cell r="M2060">
            <v>69</v>
          </cell>
          <cell r="N2060">
            <v>53</v>
          </cell>
          <cell r="O2060">
            <v>69</v>
          </cell>
          <cell r="P2060">
            <v>48</v>
          </cell>
          <cell r="Q2060">
            <v>73</v>
          </cell>
          <cell r="R2060">
            <v>54</v>
          </cell>
          <cell r="S2060">
            <v>77</v>
          </cell>
          <cell r="T2060">
            <v>52</v>
          </cell>
          <cell r="U2060">
            <v>75</v>
          </cell>
          <cell r="V2060">
            <v>56</v>
          </cell>
          <cell r="W2060">
            <v>65</v>
          </cell>
          <cell r="X2060">
            <v>46</v>
          </cell>
          <cell r="Y2060">
            <v>76</v>
          </cell>
          <cell r="Z2060">
            <v>51</v>
          </cell>
          <cell r="AA2060">
            <v>79</v>
          </cell>
          <cell r="AB2060">
            <v>48</v>
          </cell>
          <cell r="AC2060">
            <v>75</v>
          </cell>
          <cell r="AD2060">
            <v>56</v>
          </cell>
          <cell r="AE2060">
            <v>76</v>
          </cell>
          <cell r="AF2060">
            <v>65</v>
          </cell>
          <cell r="AG2060">
            <v>80</v>
          </cell>
          <cell r="AH2060">
            <v>66</v>
          </cell>
          <cell r="AI2060">
            <v>68</v>
          </cell>
          <cell r="AJ2060">
            <v>57</v>
          </cell>
          <cell r="AK2060">
            <v>74</v>
          </cell>
          <cell r="AL2060">
            <v>66</v>
          </cell>
          <cell r="AM2060">
            <v>73</v>
          </cell>
          <cell r="AN2060">
            <v>61</v>
          </cell>
          <cell r="AO2060">
            <v>80.5</v>
          </cell>
          <cell r="AP2060">
            <v>53.5</v>
          </cell>
          <cell r="AQ2060">
            <v>81</v>
          </cell>
          <cell r="AR2060">
            <v>57</v>
          </cell>
          <cell r="AS2060">
            <v>63</v>
          </cell>
          <cell r="AT2060">
            <v>39</v>
          </cell>
          <cell r="AU2060">
            <v>82</v>
          </cell>
          <cell r="AV2060">
            <v>70</v>
          </cell>
          <cell r="AW2060">
            <v>84</v>
          </cell>
          <cell r="AX2060">
            <v>71</v>
          </cell>
          <cell r="AY2060">
            <v>82</v>
          </cell>
          <cell r="AZ2060">
            <v>73</v>
          </cell>
        </row>
        <row r="2061">
          <cell r="B2061">
            <v>36466</v>
          </cell>
          <cell r="C2061">
            <v>68</v>
          </cell>
          <cell r="D2061">
            <v>23</v>
          </cell>
          <cell r="E2061">
            <v>90</v>
          </cell>
          <cell r="F2061">
            <v>57</v>
          </cell>
          <cell r="G2061">
            <v>68</v>
          </cell>
          <cell r="H2061">
            <v>23</v>
          </cell>
          <cell r="I2061">
            <v>86</v>
          </cell>
          <cell r="J2061">
            <v>51</v>
          </cell>
          <cell r="K2061">
            <v>68</v>
          </cell>
          <cell r="L2061">
            <v>48</v>
          </cell>
          <cell r="M2061">
            <v>68</v>
          </cell>
          <cell r="N2061">
            <v>52</v>
          </cell>
          <cell r="O2061">
            <v>68</v>
          </cell>
          <cell r="P2061">
            <v>48</v>
          </cell>
          <cell r="Q2061">
            <v>69</v>
          </cell>
          <cell r="R2061">
            <v>50</v>
          </cell>
          <cell r="S2061">
            <v>77</v>
          </cell>
          <cell r="T2061">
            <v>52</v>
          </cell>
          <cell r="U2061">
            <v>72</v>
          </cell>
          <cell r="V2061">
            <v>58</v>
          </cell>
          <cell r="W2061">
            <v>63</v>
          </cell>
          <cell r="X2061">
            <v>36</v>
          </cell>
          <cell r="Y2061">
            <v>69</v>
          </cell>
          <cell r="Z2061">
            <v>43</v>
          </cell>
          <cell r="AA2061">
            <v>73</v>
          </cell>
          <cell r="AB2061">
            <v>51</v>
          </cell>
          <cell r="AC2061">
            <v>67</v>
          </cell>
          <cell r="AD2061">
            <v>44</v>
          </cell>
          <cell r="AE2061">
            <v>70</v>
          </cell>
          <cell r="AF2061">
            <v>46</v>
          </cell>
          <cell r="AG2061">
            <v>75</v>
          </cell>
          <cell r="AH2061">
            <v>50</v>
          </cell>
          <cell r="AI2061">
            <v>65</v>
          </cell>
          <cell r="AJ2061">
            <v>42</v>
          </cell>
          <cell r="AK2061">
            <v>68</v>
          </cell>
          <cell r="AL2061">
            <v>46</v>
          </cell>
          <cell r="AM2061">
            <v>68</v>
          </cell>
          <cell r="AN2061">
            <v>43</v>
          </cell>
          <cell r="AO2061">
            <v>74</v>
          </cell>
          <cell r="AP2061">
            <v>53</v>
          </cell>
          <cell r="AQ2061">
            <v>66</v>
          </cell>
          <cell r="AR2061">
            <v>58</v>
          </cell>
          <cell r="AS2061">
            <v>61</v>
          </cell>
          <cell r="AT2061">
            <v>47</v>
          </cell>
          <cell r="AU2061">
            <v>76</v>
          </cell>
          <cell r="AV2061">
            <v>64</v>
          </cell>
          <cell r="AW2061">
            <v>78</v>
          </cell>
          <cell r="AX2061">
            <v>64</v>
          </cell>
          <cell r="AY2061">
            <v>78</v>
          </cell>
          <cell r="AZ2061">
            <v>63</v>
          </cell>
        </row>
        <row r="2062">
          <cell r="B2062">
            <v>36467</v>
          </cell>
          <cell r="C2062">
            <v>68</v>
          </cell>
          <cell r="D2062">
            <v>25</v>
          </cell>
          <cell r="E2062">
            <v>87</v>
          </cell>
          <cell r="F2062">
            <v>62</v>
          </cell>
          <cell r="G2062">
            <v>68</v>
          </cell>
          <cell r="H2062">
            <v>25</v>
          </cell>
          <cell r="I2062">
            <v>87</v>
          </cell>
          <cell r="J2062">
            <v>55</v>
          </cell>
          <cell r="K2062">
            <v>53</v>
          </cell>
          <cell r="L2062">
            <v>37</v>
          </cell>
          <cell r="M2062">
            <v>56</v>
          </cell>
          <cell r="N2062">
            <v>39</v>
          </cell>
          <cell r="O2062">
            <v>51</v>
          </cell>
          <cell r="P2062">
            <v>37</v>
          </cell>
          <cell r="Q2062">
            <v>53</v>
          </cell>
          <cell r="R2062">
            <v>37</v>
          </cell>
          <cell r="S2062">
            <v>54</v>
          </cell>
          <cell r="T2062">
            <v>34</v>
          </cell>
          <cell r="U2062">
            <v>58</v>
          </cell>
          <cell r="V2062">
            <v>44</v>
          </cell>
          <cell r="W2062">
            <v>48</v>
          </cell>
          <cell r="X2062">
            <v>29</v>
          </cell>
          <cell r="Y2062">
            <v>56</v>
          </cell>
          <cell r="Z2062">
            <v>32</v>
          </cell>
          <cell r="AA2062">
            <v>54</v>
          </cell>
          <cell r="AB2062">
            <v>30</v>
          </cell>
          <cell r="AC2062">
            <v>53</v>
          </cell>
          <cell r="AD2062">
            <v>31</v>
          </cell>
          <cell r="AE2062">
            <v>56</v>
          </cell>
          <cell r="AF2062">
            <v>36</v>
          </cell>
          <cell r="AG2062">
            <v>58</v>
          </cell>
          <cell r="AH2062">
            <v>41</v>
          </cell>
          <cell r="AI2062">
            <v>54</v>
          </cell>
          <cell r="AJ2062">
            <v>32</v>
          </cell>
          <cell r="AK2062">
            <v>58</v>
          </cell>
          <cell r="AL2062">
            <v>33</v>
          </cell>
          <cell r="AM2062">
            <v>58</v>
          </cell>
          <cell r="AN2062">
            <v>33</v>
          </cell>
          <cell r="AO2062">
            <v>71</v>
          </cell>
          <cell r="AP2062">
            <v>52.5</v>
          </cell>
          <cell r="AQ2062">
            <v>65</v>
          </cell>
          <cell r="AR2062">
            <v>58</v>
          </cell>
          <cell r="AS2062">
            <v>47</v>
          </cell>
          <cell r="AT2062">
            <v>31</v>
          </cell>
          <cell r="AU2062">
            <v>63</v>
          </cell>
          <cell r="AV2062">
            <v>48</v>
          </cell>
          <cell r="AW2062">
            <v>65</v>
          </cell>
          <cell r="AX2062">
            <v>48</v>
          </cell>
          <cell r="AY2062">
            <v>65</v>
          </cell>
          <cell r="AZ2062">
            <v>48</v>
          </cell>
        </row>
        <row r="2063">
          <cell r="B2063">
            <v>36468</v>
          </cell>
          <cell r="C2063">
            <v>66</v>
          </cell>
          <cell r="D2063">
            <v>22</v>
          </cell>
          <cell r="E2063">
            <v>88</v>
          </cell>
          <cell r="F2063">
            <v>57</v>
          </cell>
          <cell r="G2063">
            <v>66</v>
          </cell>
          <cell r="H2063">
            <v>22</v>
          </cell>
          <cell r="I2063">
            <v>89</v>
          </cell>
          <cell r="J2063">
            <v>53</v>
          </cell>
          <cell r="K2063">
            <v>51</v>
          </cell>
          <cell r="L2063">
            <v>34</v>
          </cell>
          <cell r="M2063">
            <v>54</v>
          </cell>
          <cell r="N2063">
            <v>37</v>
          </cell>
          <cell r="O2063">
            <v>57</v>
          </cell>
          <cell r="P2063">
            <v>32</v>
          </cell>
          <cell r="Q2063">
            <v>59</v>
          </cell>
          <cell r="R2063">
            <v>34</v>
          </cell>
          <cell r="S2063">
            <v>59</v>
          </cell>
          <cell r="T2063">
            <v>28</v>
          </cell>
          <cell r="U2063">
            <v>58</v>
          </cell>
          <cell r="V2063">
            <v>34</v>
          </cell>
          <cell r="W2063">
            <v>60</v>
          </cell>
          <cell r="X2063">
            <v>26</v>
          </cell>
          <cell r="Y2063">
            <v>61</v>
          </cell>
          <cell r="Z2063">
            <v>27</v>
          </cell>
          <cell r="AA2063">
            <v>63</v>
          </cell>
          <cell r="AB2063">
            <v>27</v>
          </cell>
          <cell r="AC2063">
            <v>61</v>
          </cell>
          <cell r="AD2063">
            <v>25</v>
          </cell>
          <cell r="AE2063">
            <v>63</v>
          </cell>
          <cell r="AF2063">
            <v>30</v>
          </cell>
          <cell r="AG2063">
            <v>66</v>
          </cell>
          <cell r="AH2063">
            <v>34</v>
          </cell>
          <cell r="AI2063">
            <v>65</v>
          </cell>
          <cell r="AJ2063">
            <v>33</v>
          </cell>
          <cell r="AK2063">
            <v>65</v>
          </cell>
          <cell r="AL2063">
            <v>29</v>
          </cell>
          <cell r="AM2063">
            <v>66</v>
          </cell>
          <cell r="AN2063">
            <v>30</v>
          </cell>
          <cell r="AO2063">
            <v>71</v>
          </cell>
          <cell r="AP2063">
            <v>51.5</v>
          </cell>
          <cell r="AQ2063">
            <v>65</v>
          </cell>
          <cell r="AR2063">
            <v>56</v>
          </cell>
          <cell r="AS2063">
            <v>44</v>
          </cell>
          <cell r="AT2063">
            <v>31</v>
          </cell>
          <cell r="AU2063">
            <v>72</v>
          </cell>
          <cell r="AV2063">
            <v>46</v>
          </cell>
          <cell r="AW2063">
            <v>75</v>
          </cell>
          <cell r="AX2063">
            <v>46</v>
          </cell>
          <cell r="AY2063">
            <v>75</v>
          </cell>
          <cell r="AZ2063">
            <v>46</v>
          </cell>
        </row>
        <row r="2064">
          <cell r="B2064">
            <v>36469</v>
          </cell>
          <cell r="C2064">
            <v>63</v>
          </cell>
          <cell r="D2064">
            <v>24</v>
          </cell>
          <cell r="E2064">
            <v>87</v>
          </cell>
          <cell r="F2064">
            <v>59</v>
          </cell>
          <cell r="G2064">
            <v>63</v>
          </cell>
          <cell r="H2064">
            <v>24</v>
          </cell>
          <cell r="I2064">
            <v>87</v>
          </cell>
          <cell r="J2064">
            <v>51</v>
          </cell>
          <cell r="K2064">
            <v>64</v>
          </cell>
          <cell r="L2064">
            <v>27</v>
          </cell>
          <cell r="M2064">
            <v>65</v>
          </cell>
          <cell r="N2064">
            <v>32</v>
          </cell>
          <cell r="O2064">
            <v>66</v>
          </cell>
          <cell r="P2064">
            <v>31</v>
          </cell>
          <cell r="Q2064">
            <v>65</v>
          </cell>
          <cell r="R2064">
            <v>36</v>
          </cell>
          <cell r="S2064">
            <v>69</v>
          </cell>
          <cell r="T2064">
            <v>32</v>
          </cell>
          <cell r="U2064">
            <v>69</v>
          </cell>
          <cell r="V2064">
            <v>36</v>
          </cell>
          <cell r="W2064">
            <v>67</v>
          </cell>
          <cell r="X2064">
            <v>28</v>
          </cell>
          <cell r="Y2064">
            <v>67</v>
          </cell>
          <cell r="Z2064">
            <v>32</v>
          </cell>
          <cell r="AA2064">
            <v>70</v>
          </cell>
          <cell r="AB2064">
            <v>32</v>
          </cell>
          <cell r="AC2064">
            <v>68</v>
          </cell>
          <cell r="AD2064">
            <v>31</v>
          </cell>
          <cell r="AE2064">
            <v>70</v>
          </cell>
          <cell r="AF2064">
            <v>31</v>
          </cell>
          <cell r="AG2064">
            <v>70</v>
          </cell>
          <cell r="AH2064">
            <v>37</v>
          </cell>
          <cell r="AI2064">
            <v>68</v>
          </cell>
          <cell r="AJ2064">
            <v>39</v>
          </cell>
          <cell r="AK2064">
            <v>69</v>
          </cell>
          <cell r="AL2064">
            <v>30</v>
          </cell>
          <cell r="AM2064">
            <v>70</v>
          </cell>
          <cell r="AN2064">
            <v>31</v>
          </cell>
          <cell r="AO2064">
            <v>72.5</v>
          </cell>
          <cell r="AP2064">
            <v>53</v>
          </cell>
          <cell r="AQ2064">
            <v>66</v>
          </cell>
          <cell r="AR2064">
            <v>59</v>
          </cell>
          <cell r="AS2064">
            <v>57</v>
          </cell>
          <cell r="AT2064">
            <v>37</v>
          </cell>
          <cell r="AU2064">
            <v>77</v>
          </cell>
          <cell r="AV2064">
            <v>58</v>
          </cell>
          <cell r="AW2064">
            <v>78</v>
          </cell>
          <cell r="AX2064">
            <v>56</v>
          </cell>
          <cell r="AY2064">
            <v>79</v>
          </cell>
          <cell r="AZ2064">
            <v>56</v>
          </cell>
        </row>
        <row r="2065">
          <cell r="B2065">
            <v>36470</v>
          </cell>
          <cell r="C2065">
            <v>67</v>
          </cell>
          <cell r="D2065">
            <v>20</v>
          </cell>
          <cell r="E2065">
            <v>92</v>
          </cell>
          <cell r="F2065">
            <v>55</v>
          </cell>
          <cell r="G2065">
            <v>67</v>
          </cell>
          <cell r="H2065">
            <v>20</v>
          </cell>
          <cell r="I2065" t="e">
            <v>#VALUE!</v>
          </cell>
          <cell r="J2065" t="e">
            <v>#VALUE!</v>
          </cell>
          <cell r="K2065">
            <v>66</v>
          </cell>
          <cell r="L2065">
            <v>45</v>
          </cell>
          <cell r="M2065">
            <v>71</v>
          </cell>
          <cell r="N2065">
            <v>48</v>
          </cell>
          <cell r="O2065">
            <v>72</v>
          </cell>
          <cell r="P2065">
            <v>44</v>
          </cell>
          <cell r="Q2065">
            <v>74</v>
          </cell>
          <cell r="R2065">
            <v>46</v>
          </cell>
          <cell r="S2065">
            <v>74</v>
          </cell>
          <cell r="T2065">
            <v>39</v>
          </cell>
          <cell r="U2065">
            <v>74</v>
          </cell>
          <cell r="V2065">
            <v>45</v>
          </cell>
          <cell r="W2065">
            <v>68</v>
          </cell>
          <cell r="X2065">
            <v>34</v>
          </cell>
          <cell r="Y2065">
            <v>74</v>
          </cell>
          <cell r="Z2065">
            <v>37</v>
          </cell>
          <cell r="AA2065">
            <v>76</v>
          </cell>
          <cell r="AB2065">
            <v>39</v>
          </cell>
          <cell r="AC2065">
            <v>74</v>
          </cell>
          <cell r="AD2065">
            <v>34</v>
          </cell>
          <cell r="AE2065">
            <v>75</v>
          </cell>
          <cell r="AF2065">
            <v>36</v>
          </cell>
          <cell r="AG2065">
            <v>74</v>
          </cell>
          <cell r="AH2065">
            <v>39</v>
          </cell>
          <cell r="AI2065">
            <v>71</v>
          </cell>
          <cell r="AJ2065">
            <v>43</v>
          </cell>
          <cell r="AK2065">
            <v>76</v>
          </cell>
          <cell r="AL2065">
            <v>32</v>
          </cell>
          <cell r="AM2065">
            <v>77</v>
          </cell>
          <cell r="AN2065">
            <v>34</v>
          </cell>
          <cell r="AO2065">
            <v>56.5</v>
          </cell>
          <cell r="AP2065">
            <v>65.5</v>
          </cell>
          <cell r="AQ2065">
            <v>64</v>
          </cell>
          <cell r="AR2065">
            <v>54</v>
          </cell>
          <cell r="AS2065">
            <v>53</v>
          </cell>
          <cell r="AT2065">
            <v>36</v>
          </cell>
          <cell r="AU2065">
            <v>77</v>
          </cell>
          <cell r="AV2065">
            <v>62</v>
          </cell>
          <cell r="AW2065">
            <v>80</v>
          </cell>
          <cell r="AX2065">
            <v>60</v>
          </cell>
          <cell r="AY2065">
            <v>81</v>
          </cell>
          <cell r="AZ2065">
            <v>59</v>
          </cell>
        </row>
        <row r="2066">
          <cell r="B2066">
            <v>36471</v>
          </cell>
          <cell r="C2066">
            <v>65</v>
          </cell>
          <cell r="D2066">
            <v>31</v>
          </cell>
          <cell r="E2066">
            <v>86</v>
          </cell>
          <cell r="F2066">
            <v>64</v>
          </cell>
          <cell r="G2066">
            <v>65</v>
          </cell>
          <cell r="H2066">
            <v>31</v>
          </cell>
          <cell r="I2066">
            <v>89</v>
          </cell>
          <cell r="J2066">
            <v>59</v>
          </cell>
          <cell r="K2066">
            <v>48</v>
          </cell>
          <cell r="L2066">
            <v>35</v>
          </cell>
          <cell r="M2066">
            <v>55</v>
          </cell>
          <cell r="N2066">
            <v>35</v>
          </cell>
          <cell r="O2066">
            <v>57</v>
          </cell>
          <cell r="P2066">
            <v>37</v>
          </cell>
          <cell r="Q2066">
            <v>59</v>
          </cell>
          <cell r="R2066">
            <v>45</v>
          </cell>
          <cell r="S2066" t="e">
            <v>#VALUE!</v>
          </cell>
          <cell r="T2066" t="e">
            <v>#VALUE!</v>
          </cell>
          <cell r="U2066">
            <v>62</v>
          </cell>
          <cell r="V2066">
            <v>52</v>
          </cell>
          <cell r="W2066">
            <v>71</v>
          </cell>
          <cell r="X2066">
            <v>49</v>
          </cell>
          <cell r="Y2066">
            <v>71</v>
          </cell>
          <cell r="Z2066">
            <v>48</v>
          </cell>
          <cell r="AA2066">
            <v>71</v>
          </cell>
          <cell r="AB2066">
            <v>41</v>
          </cell>
          <cell r="AC2066">
            <v>75</v>
          </cell>
          <cell r="AD2066">
            <v>44</v>
          </cell>
          <cell r="AE2066">
            <v>77</v>
          </cell>
          <cell r="AF2066">
            <v>42</v>
          </cell>
          <cell r="AG2066">
            <v>78</v>
          </cell>
          <cell r="AH2066">
            <v>46</v>
          </cell>
          <cell r="AI2066">
            <v>75</v>
          </cell>
          <cell r="AJ2066">
            <v>51</v>
          </cell>
          <cell r="AK2066">
            <v>79</v>
          </cell>
          <cell r="AL2066">
            <v>39</v>
          </cell>
          <cell r="AM2066">
            <v>78</v>
          </cell>
          <cell r="AN2066">
            <v>44</v>
          </cell>
          <cell r="AO2066">
            <v>71.5</v>
          </cell>
          <cell r="AP2066">
            <v>52.5</v>
          </cell>
          <cell r="AQ2066">
            <v>69</v>
          </cell>
          <cell r="AR2066">
            <v>56</v>
          </cell>
          <cell r="AS2066">
            <v>38</v>
          </cell>
          <cell r="AT2066">
            <v>30</v>
          </cell>
          <cell r="AU2066">
            <v>75</v>
          </cell>
          <cell r="AV2066">
            <v>60</v>
          </cell>
          <cell r="AW2066">
            <v>80</v>
          </cell>
          <cell r="AX2066">
            <v>61</v>
          </cell>
          <cell r="AY2066" t="e">
            <v>#VALUE!</v>
          </cell>
          <cell r="AZ2066" t="e">
            <v>#VALUE!</v>
          </cell>
        </row>
        <row r="2067">
          <cell r="B2067">
            <v>36472</v>
          </cell>
          <cell r="C2067">
            <v>61</v>
          </cell>
          <cell r="D2067">
            <v>28</v>
          </cell>
          <cell r="E2067">
            <v>81</v>
          </cell>
          <cell r="F2067">
            <v>58</v>
          </cell>
          <cell r="G2067">
            <v>61</v>
          </cell>
          <cell r="H2067">
            <v>28</v>
          </cell>
          <cell r="I2067">
            <v>84</v>
          </cell>
          <cell r="J2067">
            <v>51</v>
          </cell>
          <cell r="K2067">
            <v>50</v>
          </cell>
          <cell r="L2067">
            <v>26</v>
          </cell>
          <cell r="M2067">
            <v>52</v>
          </cell>
          <cell r="N2067">
            <v>34</v>
          </cell>
          <cell r="O2067">
            <v>57</v>
          </cell>
          <cell r="P2067">
            <v>30</v>
          </cell>
          <cell r="Q2067">
            <v>59</v>
          </cell>
          <cell r="R2067">
            <v>37</v>
          </cell>
          <cell r="S2067">
            <v>59</v>
          </cell>
          <cell r="T2067">
            <v>32</v>
          </cell>
          <cell r="U2067">
            <v>55</v>
          </cell>
          <cell r="V2067">
            <v>43</v>
          </cell>
          <cell r="W2067">
            <v>72</v>
          </cell>
          <cell r="X2067">
            <v>46</v>
          </cell>
          <cell r="Y2067">
            <v>67</v>
          </cell>
          <cell r="Z2067">
            <v>43</v>
          </cell>
          <cell r="AA2067">
            <v>66</v>
          </cell>
          <cell r="AB2067">
            <v>37</v>
          </cell>
          <cell r="AC2067">
            <v>70</v>
          </cell>
          <cell r="AD2067">
            <v>51</v>
          </cell>
          <cell r="AE2067">
            <v>75</v>
          </cell>
          <cell r="AF2067">
            <v>46</v>
          </cell>
          <cell r="AG2067">
            <v>77</v>
          </cell>
          <cell r="AH2067">
            <v>48</v>
          </cell>
          <cell r="AI2067">
            <v>77</v>
          </cell>
          <cell r="AJ2067">
            <v>53</v>
          </cell>
          <cell r="AK2067">
            <v>79</v>
          </cell>
          <cell r="AL2067">
            <v>42</v>
          </cell>
          <cell r="AM2067">
            <v>79</v>
          </cell>
          <cell r="AN2067">
            <v>45</v>
          </cell>
          <cell r="AO2067">
            <v>65.5</v>
          </cell>
          <cell r="AP2067">
            <v>53.5</v>
          </cell>
          <cell r="AQ2067">
            <v>64</v>
          </cell>
          <cell r="AR2067">
            <v>57</v>
          </cell>
          <cell r="AS2067">
            <v>40</v>
          </cell>
          <cell r="AT2067">
            <v>27</v>
          </cell>
          <cell r="AU2067">
            <v>79</v>
          </cell>
          <cell r="AV2067">
            <v>60</v>
          </cell>
          <cell r="AW2067">
            <v>81</v>
          </cell>
          <cell r="AX2067">
            <v>59</v>
          </cell>
          <cell r="AY2067">
            <v>82</v>
          </cell>
          <cell r="AZ2067">
            <v>59</v>
          </cell>
        </row>
        <row r="2068">
          <cell r="B2068">
            <v>36473</v>
          </cell>
          <cell r="C2068">
            <v>61</v>
          </cell>
          <cell r="D2068">
            <v>22</v>
          </cell>
          <cell r="E2068">
            <v>80</v>
          </cell>
          <cell r="F2068">
            <v>54</v>
          </cell>
          <cell r="G2068">
            <v>61</v>
          </cell>
          <cell r="H2068">
            <v>22</v>
          </cell>
          <cell r="I2068">
            <v>82</v>
          </cell>
          <cell r="J2068">
            <v>48</v>
          </cell>
          <cell r="K2068">
            <v>64</v>
          </cell>
          <cell r="L2068">
            <v>27</v>
          </cell>
          <cell r="M2068">
            <v>65</v>
          </cell>
          <cell r="N2068">
            <v>34</v>
          </cell>
          <cell r="O2068">
            <v>70</v>
          </cell>
          <cell r="P2068">
            <v>34</v>
          </cell>
          <cell r="Q2068">
            <v>69</v>
          </cell>
          <cell r="R2068">
            <v>42</v>
          </cell>
          <cell r="S2068">
            <v>73</v>
          </cell>
          <cell r="T2068">
            <v>39</v>
          </cell>
          <cell r="U2068">
            <v>72</v>
          </cell>
          <cell r="V2068">
            <v>41</v>
          </cell>
          <cell r="W2068">
            <v>74</v>
          </cell>
          <cell r="X2068">
            <v>41</v>
          </cell>
          <cell r="Y2068">
            <v>77</v>
          </cell>
          <cell r="Z2068">
            <v>44</v>
          </cell>
          <cell r="AA2068">
            <v>77</v>
          </cell>
          <cell r="AB2068">
            <v>41</v>
          </cell>
          <cell r="AC2068">
            <v>76</v>
          </cell>
          <cell r="AD2068">
            <v>45</v>
          </cell>
          <cell r="AE2068">
            <v>79</v>
          </cell>
          <cell r="AF2068">
            <v>48</v>
          </cell>
          <cell r="AG2068">
            <v>77</v>
          </cell>
          <cell r="AH2068">
            <v>53</v>
          </cell>
          <cell r="AI2068">
            <v>75</v>
          </cell>
          <cell r="AJ2068">
            <v>53</v>
          </cell>
          <cell r="AK2068">
            <v>79</v>
          </cell>
          <cell r="AL2068">
            <v>48</v>
          </cell>
          <cell r="AM2068">
            <v>78</v>
          </cell>
          <cell r="AN2068">
            <v>46</v>
          </cell>
          <cell r="AO2068">
            <v>65.5</v>
          </cell>
          <cell r="AP2068">
            <v>51</v>
          </cell>
          <cell r="AQ2068">
            <v>64</v>
          </cell>
          <cell r="AR2068">
            <v>57</v>
          </cell>
          <cell r="AS2068">
            <v>64</v>
          </cell>
          <cell r="AT2068">
            <v>38</v>
          </cell>
          <cell r="AU2068">
            <v>78</v>
          </cell>
          <cell r="AV2068">
            <v>58</v>
          </cell>
          <cell r="AW2068">
            <v>80</v>
          </cell>
          <cell r="AX2068">
            <v>59</v>
          </cell>
          <cell r="AY2068">
            <v>82</v>
          </cell>
          <cell r="AZ2068">
            <v>61</v>
          </cell>
        </row>
        <row r="2069">
          <cell r="B2069">
            <v>36474</v>
          </cell>
          <cell r="C2069">
            <v>64</v>
          </cell>
          <cell r="D2069">
            <v>19</v>
          </cell>
          <cell r="E2069">
            <v>85</v>
          </cell>
          <cell r="F2069">
            <v>53</v>
          </cell>
          <cell r="G2069">
            <v>64</v>
          </cell>
          <cell r="H2069">
            <v>19</v>
          </cell>
          <cell r="I2069">
            <v>88</v>
          </cell>
          <cell r="J2069">
            <v>50</v>
          </cell>
          <cell r="K2069">
            <v>68</v>
          </cell>
          <cell r="L2069">
            <v>39</v>
          </cell>
          <cell r="M2069">
            <v>74</v>
          </cell>
          <cell r="N2069">
            <v>52</v>
          </cell>
          <cell r="O2069">
            <v>75</v>
          </cell>
          <cell r="P2069">
            <v>46</v>
          </cell>
          <cell r="Q2069">
            <v>76</v>
          </cell>
          <cell r="R2069">
            <v>51</v>
          </cell>
          <cell r="S2069">
            <v>76</v>
          </cell>
          <cell r="T2069">
            <v>51</v>
          </cell>
          <cell r="U2069">
            <v>77</v>
          </cell>
          <cell r="V2069">
            <v>57</v>
          </cell>
          <cell r="W2069">
            <v>72</v>
          </cell>
          <cell r="X2069">
            <v>37</v>
          </cell>
          <cell r="Y2069">
            <v>74</v>
          </cell>
          <cell r="Z2069">
            <v>51</v>
          </cell>
          <cell r="AA2069">
            <v>77</v>
          </cell>
          <cell r="AB2069">
            <v>52</v>
          </cell>
          <cell r="AC2069">
            <v>75</v>
          </cell>
          <cell r="AD2069">
            <v>50</v>
          </cell>
          <cell r="AE2069">
            <v>77</v>
          </cell>
          <cell r="AF2069">
            <v>54</v>
          </cell>
          <cell r="AG2069">
            <v>78</v>
          </cell>
          <cell r="AH2069">
            <v>52</v>
          </cell>
          <cell r="AI2069">
            <v>74</v>
          </cell>
          <cell r="AJ2069">
            <v>52</v>
          </cell>
          <cell r="AK2069">
            <v>77</v>
          </cell>
          <cell r="AL2069">
            <v>46</v>
          </cell>
          <cell r="AM2069">
            <v>78</v>
          </cell>
          <cell r="AN2069">
            <v>46</v>
          </cell>
          <cell r="AO2069">
            <v>67.5</v>
          </cell>
          <cell r="AP2069">
            <v>49</v>
          </cell>
          <cell r="AQ2069">
            <v>66</v>
          </cell>
          <cell r="AR2069">
            <v>53</v>
          </cell>
          <cell r="AS2069">
            <v>62</v>
          </cell>
          <cell r="AT2069">
            <v>32</v>
          </cell>
          <cell r="AU2069">
            <v>79</v>
          </cell>
          <cell r="AV2069">
            <v>59</v>
          </cell>
          <cell r="AW2069">
            <v>81</v>
          </cell>
          <cell r="AX2069">
            <v>60</v>
          </cell>
          <cell r="AY2069">
            <v>82</v>
          </cell>
          <cell r="AZ2069">
            <v>62</v>
          </cell>
        </row>
        <row r="2070">
          <cell r="B2070">
            <v>36475</v>
          </cell>
          <cell r="C2070">
            <v>69</v>
          </cell>
          <cell r="D2070">
            <v>21</v>
          </cell>
          <cell r="E2070">
            <v>90</v>
          </cell>
          <cell r="F2070">
            <v>57</v>
          </cell>
          <cell r="G2070">
            <v>69</v>
          </cell>
          <cell r="H2070">
            <v>21</v>
          </cell>
          <cell r="I2070">
            <v>92</v>
          </cell>
          <cell r="J2070">
            <v>54</v>
          </cell>
          <cell r="K2070">
            <v>64</v>
          </cell>
          <cell r="L2070">
            <v>28</v>
          </cell>
          <cell r="M2070">
            <v>62</v>
          </cell>
          <cell r="N2070">
            <v>35</v>
          </cell>
          <cell r="O2070">
            <v>63</v>
          </cell>
          <cell r="P2070">
            <v>45</v>
          </cell>
          <cell r="Q2070">
            <v>63</v>
          </cell>
          <cell r="R2070">
            <v>48</v>
          </cell>
          <cell r="S2070">
            <v>65</v>
          </cell>
          <cell r="T2070">
            <v>46</v>
          </cell>
          <cell r="U2070">
            <v>65</v>
          </cell>
          <cell r="V2070">
            <v>53</v>
          </cell>
          <cell r="W2070">
            <v>68</v>
          </cell>
          <cell r="X2070">
            <v>41</v>
          </cell>
          <cell r="Y2070">
            <v>71</v>
          </cell>
          <cell r="Z2070">
            <v>52</v>
          </cell>
          <cell r="AA2070">
            <v>71</v>
          </cell>
          <cell r="AB2070">
            <v>51</v>
          </cell>
          <cell r="AC2070">
            <v>73</v>
          </cell>
          <cell r="AD2070">
            <v>48</v>
          </cell>
          <cell r="AE2070">
            <v>76</v>
          </cell>
          <cell r="AF2070">
            <v>52</v>
          </cell>
          <cell r="AG2070">
            <v>78</v>
          </cell>
          <cell r="AH2070">
            <v>57</v>
          </cell>
          <cell r="AI2070">
            <v>77</v>
          </cell>
          <cell r="AJ2070">
            <v>55</v>
          </cell>
          <cell r="AK2070">
            <v>79</v>
          </cell>
          <cell r="AL2070">
            <v>48</v>
          </cell>
          <cell r="AM2070">
            <v>79</v>
          </cell>
          <cell r="AN2070">
            <v>48</v>
          </cell>
          <cell r="AO2070">
            <v>71.5</v>
          </cell>
          <cell r="AP2070">
            <v>48</v>
          </cell>
          <cell r="AQ2070">
            <v>70</v>
          </cell>
          <cell r="AR2070">
            <v>51</v>
          </cell>
          <cell r="AS2070">
            <v>39</v>
          </cell>
          <cell r="AT2070">
            <v>26</v>
          </cell>
          <cell r="AU2070">
            <v>79</v>
          </cell>
          <cell r="AV2070">
            <v>60</v>
          </cell>
          <cell r="AW2070">
            <v>81</v>
          </cell>
          <cell r="AX2070">
            <v>62</v>
          </cell>
          <cell r="AY2070">
            <v>82</v>
          </cell>
          <cell r="AZ2070">
            <v>63</v>
          </cell>
        </row>
        <row r="2071">
          <cell r="B2071">
            <v>36476</v>
          </cell>
          <cell r="C2071">
            <v>68</v>
          </cell>
          <cell r="D2071">
            <v>22</v>
          </cell>
          <cell r="E2071">
            <v>93</v>
          </cell>
          <cell r="F2071">
            <v>59</v>
          </cell>
          <cell r="G2071">
            <v>68</v>
          </cell>
          <cell r="H2071">
            <v>22</v>
          </cell>
          <cell r="I2071">
            <v>90</v>
          </cell>
          <cell r="J2071">
            <v>55</v>
          </cell>
          <cell r="K2071">
            <v>48</v>
          </cell>
          <cell r="L2071">
            <v>28</v>
          </cell>
          <cell r="M2071">
            <v>51</v>
          </cell>
          <cell r="N2071">
            <v>33</v>
          </cell>
          <cell r="O2071">
            <v>50</v>
          </cell>
          <cell r="P2071">
            <v>41</v>
          </cell>
          <cell r="Q2071">
            <v>51</v>
          </cell>
          <cell r="R2071">
            <v>44</v>
          </cell>
          <cell r="S2071">
            <v>54</v>
          </cell>
          <cell r="T2071">
            <v>39</v>
          </cell>
          <cell r="U2071">
            <v>60</v>
          </cell>
          <cell r="V2071">
            <v>46</v>
          </cell>
          <cell r="W2071">
            <v>61</v>
          </cell>
          <cell r="X2071">
            <v>42</v>
          </cell>
          <cell r="Y2071">
            <v>61</v>
          </cell>
          <cell r="Z2071">
            <v>46</v>
          </cell>
          <cell r="AA2071">
            <v>61</v>
          </cell>
          <cell r="AB2071">
            <v>41</v>
          </cell>
          <cell r="AC2071">
            <v>63</v>
          </cell>
          <cell r="AD2071">
            <v>45</v>
          </cell>
          <cell r="AE2071">
            <v>66</v>
          </cell>
          <cell r="AF2071">
            <v>46</v>
          </cell>
          <cell r="AG2071">
            <v>64</v>
          </cell>
          <cell r="AH2071">
            <v>52</v>
          </cell>
          <cell r="AI2071">
            <v>60</v>
          </cell>
          <cell r="AJ2071">
            <v>50</v>
          </cell>
          <cell r="AK2071">
            <v>63</v>
          </cell>
          <cell r="AL2071">
            <v>44</v>
          </cell>
          <cell r="AM2071">
            <v>62</v>
          </cell>
          <cell r="AN2071">
            <v>51</v>
          </cell>
          <cell r="AO2071">
            <v>69.5</v>
          </cell>
          <cell r="AP2071">
            <v>49</v>
          </cell>
          <cell r="AQ2071">
            <v>63</v>
          </cell>
          <cell r="AR2071">
            <v>53</v>
          </cell>
          <cell r="AS2071">
            <v>43</v>
          </cell>
          <cell r="AT2071">
            <v>26</v>
          </cell>
          <cell r="AU2071">
            <v>78</v>
          </cell>
          <cell r="AV2071">
            <v>58</v>
          </cell>
          <cell r="AW2071">
            <v>81</v>
          </cell>
          <cell r="AX2071">
            <v>60</v>
          </cell>
          <cell r="AY2071">
            <v>82</v>
          </cell>
          <cell r="AZ2071">
            <v>60</v>
          </cell>
        </row>
        <row r="2072">
          <cell r="B2072">
            <v>36477</v>
          </cell>
          <cell r="C2072">
            <v>68</v>
          </cell>
          <cell r="D2072">
            <v>21</v>
          </cell>
          <cell r="E2072">
            <v>91</v>
          </cell>
          <cell r="F2072">
            <v>59</v>
          </cell>
          <cell r="G2072">
            <v>68</v>
          </cell>
          <cell r="H2072">
            <v>21</v>
          </cell>
          <cell r="I2072">
            <v>88</v>
          </cell>
          <cell r="J2072">
            <v>51</v>
          </cell>
          <cell r="K2072">
            <v>55</v>
          </cell>
          <cell r="L2072">
            <v>37</v>
          </cell>
          <cell r="M2072">
            <v>59</v>
          </cell>
          <cell r="N2072">
            <v>42</v>
          </cell>
          <cell r="O2072">
            <v>63</v>
          </cell>
          <cell r="P2072">
            <v>39</v>
          </cell>
          <cell r="Q2072">
            <v>65</v>
          </cell>
          <cell r="R2072">
            <v>45</v>
          </cell>
          <cell r="S2072">
            <v>66</v>
          </cell>
          <cell r="T2072">
            <v>39</v>
          </cell>
          <cell r="U2072">
            <v>61</v>
          </cell>
          <cell r="V2072">
            <v>45</v>
          </cell>
          <cell r="W2072">
            <v>70</v>
          </cell>
          <cell r="X2072">
            <v>41</v>
          </cell>
          <cell r="Y2072">
            <v>71</v>
          </cell>
          <cell r="Z2072">
            <v>45</v>
          </cell>
          <cell r="AA2072">
            <v>74</v>
          </cell>
          <cell r="AB2072">
            <v>39</v>
          </cell>
          <cell r="AC2072">
            <v>71</v>
          </cell>
          <cell r="AD2072">
            <v>42</v>
          </cell>
          <cell r="AE2072">
            <v>74</v>
          </cell>
          <cell r="AF2072">
            <v>44</v>
          </cell>
          <cell r="AG2072">
            <v>75</v>
          </cell>
          <cell r="AH2072">
            <v>46</v>
          </cell>
          <cell r="AI2072">
            <v>70</v>
          </cell>
          <cell r="AJ2072">
            <v>45</v>
          </cell>
          <cell r="AK2072">
            <v>74</v>
          </cell>
          <cell r="AL2072">
            <v>41</v>
          </cell>
          <cell r="AM2072">
            <v>74</v>
          </cell>
          <cell r="AN2072">
            <v>42</v>
          </cell>
          <cell r="AO2072">
            <v>69.5</v>
          </cell>
          <cell r="AP2072">
            <v>50</v>
          </cell>
          <cell r="AQ2072">
            <v>63</v>
          </cell>
          <cell r="AR2072">
            <v>55</v>
          </cell>
          <cell r="AS2072">
            <v>44</v>
          </cell>
          <cell r="AT2072">
            <v>37</v>
          </cell>
          <cell r="AU2072">
            <v>74</v>
          </cell>
          <cell r="AV2072">
            <v>64</v>
          </cell>
          <cell r="AW2072">
            <v>79</v>
          </cell>
          <cell r="AX2072">
            <v>66</v>
          </cell>
          <cell r="AY2072">
            <v>80</v>
          </cell>
          <cell r="AZ2072">
            <v>64</v>
          </cell>
        </row>
        <row r="2073">
          <cell r="B2073">
            <v>36478</v>
          </cell>
          <cell r="C2073">
            <v>68</v>
          </cell>
          <cell r="D2073">
            <v>19</v>
          </cell>
          <cell r="E2073">
            <v>91</v>
          </cell>
          <cell r="F2073">
            <v>62</v>
          </cell>
          <cell r="G2073">
            <v>68</v>
          </cell>
          <cell r="H2073">
            <v>19</v>
          </cell>
          <cell r="I2073">
            <v>90</v>
          </cell>
          <cell r="J2073">
            <v>57</v>
          </cell>
          <cell r="K2073">
            <v>59</v>
          </cell>
          <cell r="L2073">
            <v>34</v>
          </cell>
          <cell r="M2073">
            <v>64</v>
          </cell>
          <cell r="N2073">
            <v>39</v>
          </cell>
          <cell r="O2073">
            <v>70</v>
          </cell>
          <cell r="P2073">
            <v>39</v>
          </cell>
          <cell r="Q2073">
            <v>74</v>
          </cell>
          <cell r="R2073">
            <v>48</v>
          </cell>
          <cell r="S2073">
            <v>78</v>
          </cell>
          <cell r="T2073">
            <v>46</v>
          </cell>
          <cell r="U2073">
            <v>77</v>
          </cell>
          <cell r="V2073">
            <v>48</v>
          </cell>
          <cell r="W2073">
            <v>76</v>
          </cell>
          <cell r="X2073">
            <v>37</v>
          </cell>
          <cell r="Y2073">
            <v>77</v>
          </cell>
          <cell r="Z2073">
            <v>45</v>
          </cell>
          <cell r="AA2073">
            <v>81</v>
          </cell>
          <cell r="AB2073">
            <v>46</v>
          </cell>
          <cell r="AC2073">
            <v>79</v>
          </cell>
          <cell r="AD2073">
            <v>41</v>
          </cell>
          <cell r="AE2073">
            <v>80</v>
          </cell>
          <cell r="AF2073">
            <v>44</v>
          </cell>
          <cell r="AG2073">
            <v>79</v>
          </cell>
          <cell r="AH2073">
            <v>48</v>
          </cell>
          <cell r="AI2073">
            <v>77</v>
          </cell>
          <cell r="AJ2073">
            <v>48</v>
          </cell>
          <cell r="AK2073">
            <v>81</v>
          </cell>
          <cell r="AL2073">
            <v>41</v>
          </cell>
          <cell r="AM2073">
            <v>80</v>
          </cell>
          <cell r="AN2073">
            <v>42</v>
          </cell>
          <cell r="AO2073">
            <v>71.5</v>
          </cell>
          <cell r="AP2073">
            <v>51.5</v>
          </cell>
          <cell r="AQ2073">
            <v>65</v>
          </cell>
          <cell r="AR2073">
            <v>55</v>
          </cell>
          <cell r="AS2073">
            <v>51</v>
          </cell>
          <cell r="AT2073">
            <v>33</v>
          </cell>
          <cell r="AU2073">
            <v>80</v>
          </cell>
          <cell r="AV2073">
            <v>60</v>
          </cell>
          <cell r="AW2073">
            <v>80</v>
          </cell>
          <cell r="AX2073">
            <v>61</v>
          </cell>
          <cell r="AY2073">
            <v>79</v>
          </cell>
          <cell r="AZ2073">
            <v>62</v>
          </cell>
        </row>
        <row r="2074">
          <cell r="B2074">
            <v>36479</v>
          </cell>
          <cell r="C2074">
            <v>70</v>
          </cell>
          <cell r="D2074">
            <v>24</v>
          </cell>
          <cell r="E2074">
            <v>90</v>
          </cell>
          <cell r="F2074">
            <v>59</v>
          </cell>
          <cell r="G2074">
            <v>70</v>
          </cell>
          <cell r="H2074">
            <v>24</v>
          </cell>
          <cell r="I2074">
            <v>89</v>
          </cell>
          <cell r="J2074">
            <v>51</v>
          </cell>
          <cell r="K2074">
            <v>46</v>
          </cell>
          <cell r="L2074">
            <v>37</v>
          </cell>
          <cell r="M2074">
            <v>50</v>
          </cell>
          <cell r="N2074">
            <v>39</v>
          </cell>
          <cell r="O2074">
            <v>52</v>
          </cell>
          <cell r="P2074">
            <v>39</v>
          </cell>
          <cell r="Q2074">
            <v>53</v>
          </cell>
          <cell r="R2074">
            <v>44</v>
          </cell>
          <cell r="S2074">
            <v>56</v>
          </cell>
          <cell r="T2074">
            <v>36</v>
          </cell>
          <cell r="U2074">
            <v>57</v>
          </cell>
          <cell r="V2074">
            <v>46</v>
          </cell>
          <cell r="W2074">
            <v>57</v>
          </cell>
          <cell r="X2074">
            <v>42</v>
          </cell>
          <cell r="Y2074">
            <v>59</v>
          </cell>
          <cell r="Z2074">
            <v>43</v>
          </cell>
          <cell r="AA2074">
            <v>63</v>
          </cell>
          <cell r="AB2074">
            <v>37</v>
          </cell>
          <cell r="AC2074">
            <v>64</v>
          </cell>
          <cell r="AD2074">
            <v>39</v>
          </cell>
          <cell r="AE2074">
            <v>65</v>
          </cell>
          <cell r="AF2074">
            <v>37</v>
          </cell>
          <cell r="AG2074">
            <v>66</v>
          </cell>
          <cell r="AH2074">
            <v>41</v>
          </cell>
          <cell r="AI2074">
            <v>64</v>
          </cell>
          <cell r="AJ2074">
            <v>46</v>
          </cell>
          <cell r="AK2074">
            <v>67</v>
          </cell>
          <cell r="AL2074">
            <v>35</v>
          </cell>
          <cell r="AM2074">
            <v>70</v>
          </cell>
          <cell r="AN2074">
            <v>42</v>
          </cell>
          <cell r="AO2074">
            <v>71</v>
          </cell>
          <cell r="AP2074">
            <v>54.5</v>
          </cell>
          <cell r="AQ2074">
            <v>67</v>
          </cell>
          <cell r="AR2074">
            <v>55</v>
          </cell>
          <cell r="AS2074">
            <v>34</v>
          </cell>
          <cell r="AT2074">
            <v>26</v>
          </cell>
          <cell r="AU2074">
            <v>79</v>
          </cell>
          <cell r="AV2074">
            <v>56</v>
          </cell>
          <cell r="AW2074">
            <v>80</v>
          </cell>
          <cell r="AX2074">
            <v>57</v>
          </cell>
          <cell r="AY2074">
            <v>78</v>
          </cell>
          <cell r="AZ2074">
            <v>59</v>
          </cell>
        </row>
        <row r="2075">
          <cell r="B2075">
            <v>36480</v>
          </cell>
          <cell r="C2075">
            <v>68</v>
          </cell>
          <cell r="D2075">
            <v>25</v>
          </cell>
          <cell r="E2075">
            <v>89</v>
          </cell>
          <cell r="F2075">
            <v>60</v>
          </cell>
          <cell r="G2075">
            <v>68</v>
          </cell>
          <cell r="H2075">
            <v>25</v>
          </cell>
          <cell r="I2075">
            <v>89</v>
          </cell>
          <cell r="J2075">
            <v>53</v>
          </cell>
          <cell r="K2075">
            <v>39</v>
          </cell>
          <cell r="L2075">
            <v>29</v>
          </cell>
          <cell r="M2075">
            <v>43</v>
          </cell>
          <cell r="N2075">
            <v>31</v>
          </cell>
          <cell r="O2075">
            <v>46</v>
          </cell>
          <cell r="P2075">
            <v>34</v>
          </cell>
          <cell r="Q2075">
            <v>50</v>
          </cell>
          <cell r="R2075">
            <v>39</v>
          </cell>
          <cell r="S2075">
            <v>54</v>
          </cell>
          <cell r="T2075">
            <v>31</v>
          </cell>
          <cell r="U2075">
            <v>53</v>
          </cell>
          <cell r="V2075">
            <v>41</v>
          </cell>
          <cell r="W2075">
            <v>51</v>
          </cell>
          <cell r="X2075">
            <v>37</v>
          </cell>
          <cell r="Y2075">
            <v>53</v>
          </cell>
          <cell r="Z2075">
            <v>34</v>
          </cell>
          <cell r="AA2075">
            <v>54</v>
          </cell>
          <cell r="AB2075">
            <v>33</v>
          </cell>
          <cell r="AC2075">
            <v>58</v>
          </cell>
          <cell r="AD2075">
            <v>32</v>
          </cell>
          <cell r="AE2075">
            <v>62</v>
          </cell>
          <cell r="AF2075">
            <v>33</v>
          </cell>
          <cell r="AG2075">
            <v>63</v>
          </cell>
          <cell r="AH2075">
            <v>37</v>
          </cell>
          <cell r="AI2075">
            <v>60</v>
          </cell>
          <cell r="AJ2075">
            <v>39</v>
          </cell>
          <cell r="AK2075">
            <v>64</v>
          </cell>
          <cell r="AL2075">
            <v>31</v>
          </cell>
          <cell r="AM2075">
            <v>67</v>
          </cell>
          <cell r="AN2075">
            <v>34</v>
          </cell>
          <cell r="AO2075">
            <v>69.5</v>
          </cell>
          <cell r="AP2075">
            <v>54</v>
          </cell>
          <cell r="AQ2075">
            <v>66</v>
          </cell>
          <cell r="AR2075">
            <v>58</v>
          </cell>
          <cell r="AS2075">
            <v>26</v>
          </cell>
          <cell r="AT2075">
            <v>22</v>
          </cell>
          <cell r="AU2075">
            <v>71</v>
          </cell>
          <cell r="AV2075">
            <v>54</v>
          </cell>
          <cell r="AW2075">
            <v>72</v>
          </cell>
          <cell r="AX2075">
            <v>56</v>
          </cell>
          <cell r="AY2075">
            <v>74</v>
          </cell>
          <cell r="AZ2075">
            <v>55</v>
          </cell>
        </row>
        <row r="2076">
          <cell r="B2076">
            <v>36481</v>
          </cell>
          <cell r="C2076">
            <v>60</v>
          </cell>
          <cell r="D2076">
            <v>28</v>
          </cell>
          <cell r="E2076">
            <v>84</v>
          </cell>
          <cell r="F2076">
            <v>59</v>
          </cell>
          <cell r="G2076">
            <v>60</v>
          </cell>
          <cell r="H2076">
            <v>28</v>
          </cell>
          <cell r="I2076">
            <v>87</v>
          </cell>
          <cell r="J2076">
            <v>54</v>
          </cell>
          <cell r="K2076">
            <v>43</v>
          </cell>
          <cell r="L2076">
            <v>23</v>
          </cell>
          <cell r="M2076">
            <v>44</v>
          </cell>
          <cell r="N2076">
            <v>29</v>
          </cell>
          <cell r="O2076">
            <v>46</v>
          </cell>
          <cell r="P2076">
            <v>28</v>
          </cell>
          <cell r="Q2076">
            <v>48</v>
          </cell>
          <cell r="R2076">
            <v>34</v>
          </cell>
          <cell r="S2076">
            <v>51</v>
          </cell>
          <cell r="T2076">
            <v>29</v>
          </cell>
          <cell r="U2076">
            <v>48</v>
          </cell>
          <cell r="V2076">
            <v>35</v>
          </cell>
          <cell r="W2076">
            <v>57</v>
          </cell>
          <cell r="X2076">
            <v>30</v>
          </cell>
          <cell r="Y2076">
            <v>54</v>
          </cell>
          <cell r="Z2076">
            <v>25</v>
          </cell>
          <cell r="AA2076">
            <v>55</v>
          </cell>
          <cell r="AB2076">
            <v>27</v>
          </cell>
          <cell r="AC2076">
            <v>57</v>
          </cell>
          <cell r="AD2076">
            <v>24</v>
          </cell>
          <cell r="AE2076">
            <v>57</v>
          </cell>
          <cell r="AF2076">
            <v>28</v>
          </cell>
          <cell r="AG2076">
            <v>58</v>
          </cell>
          <cell r="AH2076">
            <v>36</v>
          </cell>
          <cell r="AI2076">
            <v>58</v>
          </cell>
          <cell r="AJ2076">
            <v>34</v>
          </cell>
          <cell r="AK2076">
            <v>58</v>
          </cell>
          <cell r="AL2076">
            <v>26</v>
          </cell>
          <cell r="AM2076">
            <v>61</v>
          </cell>
          <cell r="AN2076">
            <v>30</v>
          </cell>
          <cell r="AO2076">
            <v>62.5</v>
          </cell>
          <cell r="AP2076">
            <v>51.5</v>
          </cell>
          <cell r="AQ2076">
            <v>63</v>
          </cell>
          <cell r="AR2076">
            <v>56</v>
          </cell>
          <cell r="AS2076">
            <v>31</v>
          </cell>
          <cell r="AT2076">
            <v>23</v>
          </cell>
          <cell r="AU2076">
            <v>72</v>
          </cell>
          <cell r="AV2076">
            <v>48</v>
          </cell>
          <cell r="AW2076">
            <v>75</v>
          </cell>
          <cell r="AX2076">
            <v>54</v>
          </cell>
          <cell r="AY2076">
            <v>75</v>
          </cell>
          <cell r="AZ2076">
            <v>53</v>
          </cell>
        </row>
        <row r="2077">
          <cell r="B2077">
            <v>36482</v>
          </cell>
          <cell r="C2077">
            <v>56</v>
          </cell>
          <cell r="D2077">
            <v>25</v>
          </cell>
          <cell r="E2077">
            <v>77</v>
          </cell>
          <cell r="F2077">
            <v>56</v>
          </cell>
          <cell r="G2077">
            <v>56</v>
          </cell>
          <cell r="H2077">
            <v>25</v>
          </cell>
          <cell r="I2077">
            <v>81</v>
          </cell>
          <cell r="J2077">
            <v>52</v>
          </cell>
          <cell r="K2077">
            <v>48</v>
          </cell>
          <cell r="L2077">
            <v>20</v>
          </cell>
          <cell r="M2077">
            <v>53</v>
          </cell>
          <cell r="N2077">
            <v>25</v>
          </cell>
          <cell r="O2077">
            <v>57</v>
          </cell>
          <cell r="P2077">
            <v>24</v>
          </cell>
          <cell r="Q2077">
            <v>55</v>
          </cell>
          <cell r="R2077">
            <v>31</v>
          </cell>
          <cell r="S2077">
            <v>58</v>
          </cell>
          <cell r="T2077">
            <v>25</v>
          </cell>
          <cell r="U2077">
            <v>58</v>
          </cell>
          <cell r="V2077">
            <v>31</v>
          </cell>
          <cell r="W2077">
            <v>60</v>
          </cell>
          <cell r="X2077">
            <v>24</v>
          </cell>
          <cell r="Y2077">
            <v>59</v>
          </cell>
          <cell r="Z2077">
            <v>29</v>
          </cell>
          <cell r="AA2077">
            <v>62</v>
          </cell>
          <cell r="AB2077">
            <v>26</v>
          </cell>
          <cell r="AC2077">
            <v>61</v>
          </cell>
          <cell r="AD2077">
            <v>27</v>
          </cell>
          <cell r="AE2077">
            <v>63</v>
          </cell>
          <cell r="AF2077">
            <v>27</v>
          </cell>
          <cell r="AG2077">
            <v>69</v>
          </cell>
          <cell r="AH2077">
            <v>35</v>
          </cell>
          <cell r="AI2077">
            <v>61</v>
          </cell>
          <cell r="AJ2077">
            <v>37</v>
          </cell>
          <cell r="AK2077">
            <v>65</v>
          </cell>
          <cell r="AL2077">
            <v>25</v>
          </cell>
          <cell r="AM2077">
            <v>66</v>
          </cell>
          <cell r="AN2077">
            <v>29</v>
          </cell>
          <cell r="AO2077">
            <v>65.5</v>
          </cell>
          <cell r="AP2077">
            <v>47.5</v>
          </cell>
          <cell r="AQ2077">
            <v>68</v>
          </cell>
          <cell r="AR2077">
            <v>54</v>
          </cell>
          <cell r="AS2077">
            <v>43</v>
          </cell>
          <cell r="AT2077">
            <v>26</v>
          </cell>
          <cell r="AU2077">
            <v>75</v>
          </cell>
          <cell r="AV2077">
            <v>53</v>
          </cell>
          <cell r="AW2077">
            <v>77</v>
          </cell>
          <cell r="AX2077">
            <v>54</v>
          </cell>
          <cell r="AY2077">
            <v>79</v>
          </cell>
          <cell r="AZ2077">
            <v>58</v>
          </cell>
        </row>
        <row r="2078">
          <cell r="B2078">
            <v>36483</v>
          </cell>
          <cell r="C2078">
            <v>55</v>
          </cell>
          <cell r="D2078">
            <v>24</v>
          </cell>
          <cell r="E2078">
            <v>76</v>
          </cell>
          <cell r="F2078">
            <v>54</v>
          </cell>
          <cell r="G2078">
            <v>55</v>
          </cell>
          <cell r="H2078">
            <v>24</v>
          </cell>
          <cell r="I2078">
            <v>77</v>
          </cell>
          <cell r="J2078">
            <v>48</v>
          </cell>
          <cell r="K2078">
            <v>64</v>
          </cell>
          <cell r="L2078">
            <v>37</v>
          </cell>
          <cell r="M2078">
            <v>69</v>
          </cell>
          <cell r="N2078">
            <v>39</v>
          </cell>
          <cell r="O2078">
            <v>57</v>
          </cell>
          <cell r="P2078">
            <v>24</v>
          </cell>
          <cell r="Q2078">
            <v>71</v>
          </cell>
          <cell r="R2078">
            <v>51</v>
          </cell>
          <cell r="S2078">
            <v>73</v>
          </cell>
          <cell r="T2078">
            <v>48</v>
          </cell>
          <cell r="U2078">
            <v>72</v>
          </cell>
          <cell r="V2078">
            <v>51</v>
          </cell>
          <cell r="W2078">
            <v>67</v>
          </cell>
          <cell r="X2078">
            <v>48</v>
          </cell>
          <cell r="Y2078">
            <v>71</v>
          </cell>
          <cell r="Z2078">
            <v>48</v>
          </cell>
          <cell r="AA2078">
            <v>75</v>
          </cell>
          <cell r="AB2078">
            <v>46</v>
          </cell>
          <cell r="AC2078">
            <v>72</v>
          </cell>
          <cell r="AD2078">
            <v>48</v>
          </cell>
          <cell r="AE2078">
            <v>75</v>
          </cell>
          <cell r="AF2078">
            <v>48</v>
          </cell>
          <cell r="AG2078">
            <v>76</v>
          </cell>
          <cell r="AH2078">
            <v>53</v>
          </cell>
          <cell r="AI2078">
            <v>65</v>
          </cell>
          <cell r="AJ2078">
            <v>50</v>
          </cell>
          <cell r="AK2078">
            <v>66</v>
          </cell>
          <cell r="AL2078">
            <v>36</v>
          </cell>
          <cell r="AM2078">
            <v>73</v>
          </cell>
          <cell r="AN2078">
            <v>52</v>
          </cell>
          <cell r="AO2078">
            <v>61.5</v>
          </cell>
          <cell r="AP2078">
            <v>52.5</v>
          </cell>
          <cell r="AQ2078">
            <v>63</v>
          </cell>
          <cell r="AR2078">
            <v>56</v>
          </cell>
          <cell r="AS2078">
            <v>60</v>
          </cell>
          <cell r="AT2078">
            <v>40</v>
          </cell>
          <cell r="AU2078">
            <v>77</v>
          </cell>
          <cell r="AV2078">
            <v>61</v>
          </cell>
          <cell r="AW2078">
            <v>77</v>
          </cell>
          <cell r="AX2078">
            <v>61</v>
          </cell>
          <cell r="AY2078">
            <v>81</v>
          </cell>
          <cell r="AZ2078">
            <v>67</v>
          </cell>
        </row>
        <row r="2079">
          <cell r="B2079">
            <v>36484</v>
          </cell>
          <cell r="C2079">
            <v>55</v>
          </cell>
          <cell r="D2079">
            <v>24</v>
          </cell>
          <cell r="E2079">
            <v>76</v>
          </cell>
          <cell r="F2079">
            <v>54</v>
          </cell>
          <cell r="G2079">
            <v>55</v>
          </cell>
          <cell r="H2079">
            <v>24</v>
          </cell>
          <cell r="I2079">
            <v>77</v>
          </cell>
          <cell r="J2079">
            <v>48</v>
          </cell>
          <cell r="K2079">
            <v>64</v>
          </cell>
          <cell r="L2079">
            <v>37</v>
          </cell>
          <cell r="M2079">
            <v>69</v>
          </cell>
          <cell r="N2079">
            <v>39</v>
          </cell>
          <cell r="O2079">
            <v>57</v>
          </cell>
          <cell r="P2079">
            <v>24</v>
          </cell>
          <cell r="Q2079">
            <v>71</v>
          </cell>
          <cell r="R2079">
            <v>51</v>
          </cell>
          <cell r="S2079">
            <v>73</v>
          </cell>
          <cell r="T2079">
            <v>48</v>
          </cell>
          <cell r="U2079">
            <v>72</v>
          </cell>
          <cell r="V2079">
            <v>51</v>
          </cell>
          <cell r="W2079">
            <v>67</v>
          </cell>
          <cell r="X2079">
            <v>48</v>
          </cell>
          <cell r="Y2079">
            <v>71</v>
          </cell>
          <cell r="Z2079">
            <v>48</v>
          </cell>
          <cell r="AA2079">
            <v>75</v>
          </cell>
          <cell r="AB2079">
            <v>46</v>
          </cell>
          <cell r="AC2079">
            <v>72</v>
          </cell>
          <cell r="AD2079">
            <v>48</v>
          </cell>
          <cell r="AE2079">
            <v>75</v>
          </cell>
          <cell r="AF2079">
            <v>48</v>
          </cell>
          <cell r="AG2079">
            <v>76</v>
          </cell>
          <cell r="AH2079">
            <v>53</v>
          </cell>
          <cell r="AI2079">
            <v>65</v>
          </cell>
          <cell r="AJ2079">
            <v>50</v>
          </cell>
          <cell r="AK2079">
            <v>66</v>
          </cell>
          <cell r="AL2079">
            <v>36</v>
          </cell>
          <cell r="AM2079">
            <v>73</v>
          </cell>
          <cell r="AN2079">
            <v>52</v>
          </cell>
          <cell r="AO2079">
            <v>61.5</v>
          </cell>
          <cell r="AP2079">
            <v>52.5</v>
          </cell>
          <cell r="AQ2079">
            <v>63</v>
          </cell>
          <cell r="AR2079">
            <v>56</v>
          </cell>
          <cell r="AS2079">
            <v>53</v>
          </cell>
          <cell r="AT2079">
            <v>41</v>
          </cell>
          <cell r="AU2079">
            <v>77</v>
          </cell>
          <cell r="AV2079">
            <v>61</v>
          </cell>
          <cell r="AW2079">
            <v>77</v>
          </cell>
          <cell r="AX2079">
            <v>61</v>
          </cell>
          <cell r="AY2079">
            <v>81</v>
          </cell>
          <cell r="AZ2079">
            <v>67</v>
          </cell>
        </row>
        <row r="2080">
          <cell r="B2080">
            <v>36485</v>
          </cell>
          <cell r="C2080">
            <v>48</v>
          </cell>
          <cell r="D2080">
            <v>21</v>
          </cell>
          <cell r="E2080">
            <v>71</v>
          </cell>
          <cell r="F2080">
            <v>51</v>
          </cell>
          <cell r="G2080">
            <v>48</v>
          </cell>
          <cell r="H2080">
            <v>21</v>
          </cell>
          <cell r="I2080">
            <v>72</v>
          </cell>
          <cell r="J2080">
            <v>44</v>
          </cell>
          <cell r="K2080">
            <v>64</v>
          </cell>
          <cell r="L2080">
            <v>46</v>
          </cell>
          <cell r="M2080">
            <v>65</v>
          </cell>
          <cell r="N2080">
            <v>46</v>
          </cell>
          <cell r="O2080">
            <v>65</v>
          </cell>
          <cell r="P2080">
            <v>43</v>
          </cell>
          <cell r="Q2080">
            <v>73</v>
          </cell>
          <cell r="R2080">
            <v>46</v>
          </cell>
          <cell r="S2080">
            <v>73</v>
          </cell>
          <cell r="T2080">
            <v>45</v>
          </cell>
          <cell r="U2080">
            <v>69</v>
          </cell>
          <cell r="V2080">
            <v>50</v>
          </cell>
          <cell r="W2080">
            <v>66</v>
          </cell>
          <cell r="X2080">
            <v>51</v>
          </cell>
          <cell r="Y2080">
            <v>68</v>
          </cell>
          <cell r="Z2080">
            <v>45</v>
          </cell>
          <cell r="AA2080">
            <v>75</v>
          </cell>
          <cell r="AB2080">
            <v>46</v>
          </cell>
          <cell r="AC2080">
            <v>63</v>
          </cell>
          <cell r="AD2080">
            <v>48</v>
          </cell>
          <cell r="AE2080">
            <v>67</v>
          </cell>
          <cell r="AF2080">
            <v>46</v>
          </cell>
          <cell r="AG2080">
            <v>66</v>
          </cell>
          <cell r="AH2080">
            <v>57</v>
          </cell>
          <cell r="AI2080">
            <v>71</v>
          </cell>
          <cell r="AJ2080">
            <v>56</v>
          </cell>
          <cell r="AK2080">
            <v>68</v>
          </cell>
          <cell r="AL2080">
            <v>46</v>
          </cell>
          <cell r="AM2080">
            <v>74</v>
          </cell>
          <cell r="AN2080">
            <v>53</v>
          </cell>
          <cell r="AO2080">
            <v>63.5</v>
          </cell>
          <cell r="AP2080">
            <v>46</v>
          </cell>
          <cell r="AQ2080">
            <v>67</v>
          </cell>
          <cell r="AR2080">
            <v>50</v>
          </cell>
          <cell r="AS2080">
            <v>53</v>
          </cell>
          <cell r="AT2080">
            <v>36</v>
          </cell>
          <cell r="AU2080">
            <v>77</v>
          </cell>
          <cell r="AV2080">
            <v>62</v>
          </cell>
          <cell r="AW2080">
            <v>79</v>
          </cell>
          <cell r="AX2080">
            <v>62</v>
          </cell>
          <cell r="AY2080">
            <v>79</v>
          </cell>
          <cell r="AZ2080">
            <v>62</v>
          </cell>
        </row>
        <row r="2081">
          <cell r="B2081">
            <v>36486</v>
          </cell>
          <cell r="C2081">
            <v>44</v>
          </cell>
          <cell r="D2081" t="e">
            <v>#VALUE!</v>
          </cell>
          <cell r="E2081">
            <v>66</v>
          </cell>
          <cell r="F2081">
            <v>41</v>
          </cell>
          <cell r="G2081">
            <v>44</v>
          </cell>
          <cell r="H2081" t="e">
            <v>#VALUE!</v>
          </cell>
          <cell r="I2081">
            <v>65</v>
          </cell>
          <cell r="J2081">
            <v>32</v>
          </cell>
          <cell r="K2081">
            <v>60</v>
          </cell>
          <cell r="L2081">
            <v>53</v>
          </cell>
          <cell r="M2081">
            <v>61</v>
          </cell>
          <cell r="N2081">
            <v>55</v>
          </cell>
          <cell r="O2081">
            <v>62</v>
          </cell>
          <cell r="P2081">
            <v>58</v>
          </cell>
          <cell r="Q2081">
            <v>63</v>
          </cell>
          <cell r="R2081">
            <v>56</v>
          </cell>
          <cell r="S2081">
            <v>60</v>
          </cell>
          <cell r="T2081">
            <v>56</v>
          </cell>
          <cell r="U2081">
            <v>59</v>
          </cell>
          <cell r="V2081">
            <v>56</v>
          </cell>
          <cell r="W2081">
            <v>64</v>
          </cell>
          <cell r="X2081">
            <v>51</v>
          </cell>
          <cell r="Y2081">
            <v>63</v>
          </cell>
          <cell r="Z2081">
            <v>54</v>
          </cell>
          <cell r="AA2081">
            <v>68</v>
          </cell>
          <cell r="AB2081">
            <v>48</v>
          </cell>
          <cell r="AC2081">
            <v>70</v>
          </cell>
          <cell r="AD2081">
            <v>54</v>
          </cell>
          <cell r="AE2081">
            <v>77</v>
          </cell>
          <cell r="AF2081">
            <v>53</v>
          </cell>
          <cell r="AG2081">
            <v>79</v>
          </cell>
          <cell r="AH2081">
            <v>59</v>
          </cell>
          <cell r="AI2081">
            <v>65</v>
          </cell>
          <cell r="AJ2081">
            <v>54</v>
          </cell>
          <cell r="AK2081">
            <v>78</v>
          </cell>
          <cell r="AL2081">
            <v>55</v>
          </cell>
          <cell r="AM2081">
            <v>73</v>
          </cell>
          <cell r="AN2081">
            <v>50</v>
          </cell>
          <cell r="AO2081">
            <v>63</v>
          </cell>
          <cell r="AP2081">
            <v>43</v>
          </cell>
          <cell r="AQ2081">
            <v>67</v>
          </cell>
          <cell r="AR2081">
            <v>48</v>
          </cell>
          <cell r="AS2081">
            <v>60</v>
          </cell>
          <cell r="AT2081">
            <v>49</v>
          </cell>
          <cell r="AU2081">
            <v>79</v>
          </cell>
          <cell r="AV2081">
            <v>65</v>
          </cell>
          <cell r="AW2081">
            <v>80</v>
          </cell>
          <cell r="AX2081">
            <v>64</v>
          </cell>
          <cell r="AY2081">
            <v>79</v>
          </cell>
          <cell r="AZ2081">
            <v>63</v>
          </cell>
        </row>
        <row r="2082">
          <cell r="B2082">
            <v>36487</v>
          </cell>
          <cell r="C2082">
            <v>58</v>
          </cell>
          <cell r="D2082">
            <v>21</v>
          </cell>
          <cell r="E2082">
            <v>78</v>
          </cell>
          <cell r="F2082">
            <v>48</v>
          </cell>
          <cell r="G2082">
            <v>58</v>
          </cell>
          <cell r="H2082">
            <v>21</v>
          </cell>
          <cell r="I2082">
            <v>80</v>
          </cell>
          <cell r="J2082">
            <v>45</v>
          </cell>
          <cell r="K2082">
            <v>57</v>
          </cell>
          <cell r="L2082">
            <v>40</v>
          </cell>
          <cell r="M2082">
            <v>57</v>
          </cell>
          <cell r="N2082">
            <v>45</v>
          </cell>
          <cell r="O2082">
            <v>59</v>
          </cell>
          <cell r="P2082">
            <v>40</v>
          </cell>
          <cell r="Q2082">
            <v>60</v>
          </cell>
          <cell r="R2082">
            <v>48</v>
          </cell>
          <cell r="S2082">
            <v>61</v>
          </cell>
          <cell r="T2082">
            <v>43</v>
          </cell>
          <cell r="U2082">
            <v>65</v>
          </cell>
          <cell r="V2082">
            <v>46</v>
          </cell>
          <cell r="W2082">
            <v>59</v>
          </cell>
          <cell r="X2082">
            <v>38</v>
          </cell>
          <cell r="Y2082">
            <v>62</v>
          </cell>
          <cell r="Z2082">
            <v>38</v>
          </cell>
          <cell r="AA2082">
            <v>63</v>
          </cell>
          <cell r="AB2082">
            <v>40</v>
          </cell>
          <cell r="AC2082">
            <v>66</v>
          </cell>
          <cell r="AD2082">
            <v>36</v>
          </cell>
          <cell r="AE2082">
            <v>66</v>
          </cell>
          <cell r="AF2082">
            <v>41</v>
          </cell>
          <cell r="AG2082">
            <v>67</v>
          </cell>
          <cell r="AH2082">
            <v>45</v>
          </cell>
          <cell r="AI2082">
            <v>63</v>
          </cell>
          <cell r="AJ2082">
            <v>39</v>
          </cell>
          <cell r="AK2082">
            <v>68</v>
          </cell>
          <cell r="AL2082">
            <v>37</v>
          </cell>
          <cell r="AM2082">
            <v>70</v>
          </cell>
          <cell r="AN2082">
            <v>37</v>
          </cell>
          <cell r="AO2082">
            <v>66.5</v>
          </cell>
          <cell r="AP2082">
            <v>43</v>
          </cell>
          <cell r="AQ2082">
            <v>69</v>
          </cell>
          <cell r="AR2082">
            <v>47</v>
          </cell>
          <cell r="AS2082">
            <v>60</v>
          </cell>
          <cell r="AT2082">
            <v>52</v>
          </cell>
          <cell r="AU2082">
            <v>72</v>
          </cell>
          <cell r="AV2082">
            <v>56</v>
          </cell>
          <cell r="AW2082">
            <v>74</v>
          </cell>
          <cell r="AX2082">
            <v>54</v>
          </cell>
          <cell r="AY2082">
            <v>75</v>
          </cell>
          <cell r="AZ2082">
            <v>55</v>
          </cell>
        </row>
        <row r="2083">
          <cell r="B2083">
            <v>36488</v>
          </cell>
          <cell r="C2083">
            <v>58</v>
          </cell>
          <cell r="D2083">
            <v>21</v>
          </cell>
          <cell r="E2083">
            <v>78</v>
          </cell>
          <cell r="F2083">
            <v>48</v>
          </cell>
          <cell r="G2083">
            <v>58</v>
          </cell>
          <cell r="H2083">
            <v>21</v>
          </cell>
          <cell r="I2083">
            <v>80</v>
          </cell>
          <cell r="J2083">
            <v>45</v>
          </cell>
          <cell r="K2083">
            <v>57</v>
          </cell>
          <cell r="L2083">
            <v>40</v>
          </cell>
          <cell r="M2083">
            <v>57</v>
          </cell>
          <cell r="N2083">
            <v>45</v>
          </cell>
          <cell r="O2083">
            <v>59</v>
          </cell>
          <cell r="P2083">
            <v>40</v>
          </cell>
          <cell r="Q2083">
            <v>60</v>
          </cell>
          <cell r="R2083">
            <v>48</v>
          </cell>
          <cell r="S2083">
            <v>61</v>
          </cell>
          <cell r="T2083">
            <v>43</v>
          </cell>
          <cell r="U2083">
            <v>65</v>
          </cell>
          <cell r="V2083">
            <v>46</v>
          </cell>
          <cell r="W2083">
            <v>59</v>
          </cell>
          <cell r="X2083">
            <v>38</v>
          </cell>
          <cell r="Y2083">
            <v>62</v>
          </cell>
          <cell r="Z2083">
            <v>38</v>
          </cell>
          <cell r="AA2083">
            <v>63</v>
          </cell>
          <cell r="AB2083">
            <v>40</v>
          </cell>
          <cell r="AC2083">
            <v>66</v>
          </cell>
          <cell r="AD2083">
            <v>36</v>
          </cell>
          <cell r="AE2083">
            <v>66</v>
          </cell>
          <cell r="AF2083">
            <v>41</v>
          </cell>
          <cell r="AG2083">
            <v>67</v>
          </cell>
          <cell r="AH2083">
            <v>45</v>
          </cell>
          <cell r="AI2083">
            <v>63</v>
          </cell>
          <cell r="AJ2083">
            <v>39</v>
          </cell>
          <cell r="AK2083">
            <v>68</v>
          </cell>
          <cell r="AL2083">
            <v>37</v>
          </cell>
          <cell r="AM2083">
            <v>70</v>
          </cell>
          <cell r="AN2083">
            <v>37</v>
          </cell>
          <cell r="AO2083">
            <v>66.5</v>
          </cell>
          <cell r="AP2083">
            <v>43</v>
          </cell>
          <cell r="AQ2083">
            <v>69</v>
          </cell>
          <cell r="AR2083">
            <v>47</v>
          </cell>
          <cell r="AS2083">
            <v>60</v>
          </cell>
          <cell r="AT2083">
            <v>38</v>
          </cell>
          <cell r="AU2083">
            <v>72</v>
          </cell>
          <cell r="AV2083">
            <v>56</v>
          </cell>
          <cell r="AW2083">
            <v>74</v>
          </cell>
          <cell r="AX2083">
            <v>54</v>
          </cell>
          <cell r="AY2083">
            <v>75</v>
          </cell>
          <cell r="AZ2083">
            <v>55</v>
          </cell>
        </row>
        <row r="2084">
          <cell r="B2084">
            <v>36489</v>
          </cell>
          <cell r="C2084">
            <v>21</v>
          </cell>
          <cell r="D2084">
            <v>25</v>
          </cell>
          <cell r="E2084">
            <v>52</v>
          </cell>
          <cell r="F2084">
            <v>56</v>
          </cell>
          <cell r="G2084">
            <v>21</v>
          </cell>
          <cell r="H2084">
            <v>25</v>
          </cell>
          <cell r="I2084">
            <v>49</v>
          </cell>
          <cell r="J2084">
            <v>51</v>
          </cell>
          <cell r="K2084">
            <v>29</v>
          </cell>
          <cell r="L2084">
            <v>31</v>
          </cell>
          <cell r="M2084">
            <v>31</v>
          </cell>
          <cell r="N2084">
            <v>33</v>
          </cell>
          <cell r="O2084">
            <v>30</v>
          </cell>
          <cell r="P2084">
            <v>33</v>
          </cell>
          <cell r="Q2084">
            <v>35</v>
          </cell>
          <cell r="R2084">
            <v>36</v>
          </cell>
          <cell r="S2084">
            <v>34</v>
          </cell>
          <cell r="T2084">
            <v>36</v>
          </cell>
          <cell r="U2084">
            <v>37</v>
          </cell>
          <cell r="V2084">
            <v>40</v>
          </cell>
          <cell r="W2084">
            <v>35</v>
          </cell>
          <cell r="X2084">
            <v>38</v>
          </cell>
          <cell r="Y2084">
            <v>35</v>
          </cell>
          <cell r="Z2084">
            <v>37</v>
          </cell>
          <cell r="AA2084">
            <v>37</v>
          </cell>
          <cell r="AB2084">
            <v>39</v>
          </cell>
          <cell r="AC2084">
            <v>44</v>
          </cell>
          <cell r="AD2084">
            <v>46</v>
          </cell>
          <cell r="AE2084">
            <v>39</v>
          </cell>
          <cell r="AF2084">
            <v>42</v>
          </cell>
          <cell r="AG2084">
            <v>47</v>
          </cell>
          <cell r="AH2084">
            <v>49</v>
          </cell>
          <cell r="AI2084">
            <v>46</v>
          </cell>
          <cell r="AJ2084">
            <v>48</v>
          </cell>
          <cell r="AK2084">
            <v>40</v>
          </cell>
          <cell r="AL2084">
            <v>42</v>
          </cell>
          <cell r="AM2084">
            <v>42</v>
          </cell>
          <cell r="AN2084">
            <v>43</v>
          </cell>
          <cell r="AO2084">
            <v>50</v>
          </cell>
          <cell r="AP2084">
            <v>51</v>
          </cell>
          <cell r="AQ2084">
            <v>54</v>
          </cell>
          <cell r="AR2084">
            <v>55</v>
          </cell>
          <cell r="AS2084">
            <v>40</v>
          </cell>
          <cell r="AT2084">
            <v>34</v>
          </cell>
          <cell r="AU2084">
            <v>49</v>
          </cell>
          <cell r="AV2084">
            <v>50</v>
          </cell>
          <cell r="AW2084">
            <v>55</v>
          </cell>
          <cell r="AX2084">
            <v>56</v>
          </cell>
          <cell r="AY2084">
            <v>54</v>
          </cell>
          <cell r="AZ2084">
            <v>55</v>
          </cell>
        </row>
        <row r="2085">
          <cell r="B2085">
            <v>36490</v>
          </cell>
          <cell r="C2085">
            <v>58</v>
          </cell>
          <cell r="D2085">
            <v>21</v>
          </cell>
          <cell r="E2085">
            <v>78</v>
          </cell>
          <cell r="F2085">
            <v>48</v>
          </cell>
          <cell r="G2085">
            <v>58</v>
          </cell>
          <cell r="H2085">
            <v>21</v>
          </cell>
          <cell r="I2085">
            <v>80</v>
          </cell>
          <cell r="J2085">
            <v>45</v>
          </cell>
          <cell r="K2085">
            <v>57</v>
          </cell>
          <cell r="L2085">
            <v>40</v>
          </cell>
          <cell r="M2085">
            <v>57</v>
          </cell>
          <cell r="N2085">
            <v>45</v>
          </cell>
          <cell r="O2085">
            <v>59</v>
          </cell>
          <cell r="P2085">
            <v>40</v>
          </cell>
          <cell r="Q2085">
            <v>60</v>
          </cell>
          <cell r="R2085">
            <v>48</v>
          </cell>
          <cell r="S2085">
            <v>61</v>
          </cell>
          <cell r="T2085">
            <v>43</v>
          </cell>
          <cell r="U2085">
            <v>65</v>
          </cell>
          <cell r="V2085">
            <v>46</v>
          </cell>
          <cell r="W2085">
            <v>59</v>
          </cell>
          <cell r="X2085">
            <v>38</v>
          </cell>
          <cell r="Y2085">
            <v>62</v>
          </cell>
          <cell r="Z2085">
            <v>38</v>
          </cell>
          <cell r="AA2085">
            <v>63</v>
          </cell>
          <cell r="AB2085">
            <v>40</v>
          </cell>
          <cell r="AC2085">
            <v>66</v>
          </cell>
          <cell r="AD2085">
            <v>36</v>
          </cell>
          <cell r="AE2085">
            <v>66</v>
          </cell>
          <cell r="AF2085">
            <v>41</v>
          </cell>
          <cell r="AG2085">
            <v>67</v>
          </cell>
          <cell r="AH2085">
            <v>45</v>
          </cell>
          <cell r="AI2085">
            <v>63</v>
          </cell>
          <cell r="AJ2085">
            <v>39</v>
          </cell>
          <cell r="AK2085">
            <v>68</v>
          </cell>
          <cell r="AL2085">
            <v>37</v>
          </cell>
          <cell r="AM2085">
            <v>70</v>
          </cell>
          <cell r="AN2085">
            <v>37</v>
          </cell>
          <cell r="AO2085">
            <v>66.5</v>
          </cell>
          <cell r="AP2085">
            <v>43</v>
          </cell>
          <cell r="AQ2085">
            <v>69</v>
          </cell>
          <cell r="AR2085">
            <v>47</v>
          </cell>
          <cell r="AS2085">
            <v>59</v>
          </cell>
          <cell r="AT2085">
            <v>39</v>
          </cell>
          <cell r="AU2085">
            <v>72</v>
          </cell>
          <cell r="AV2085">
            <v>56</v>
          </cell>
          <cell r="AW2085">
            <v>74</v>
          </cell>
          <cell r="AX2085">
            <v>54</v>
          </cell>
          <cell r="AY2085">
            <v>75</v>
          </cell>
          <cell r="AZ2085">
            <v>55</v>
          </cell>
        </row>
        <row r="2086">
          <cell r="B2086">
            <v>36491</v>
          </cell>
          <cell r="C2086">
            <v>58</v>
          </cell>
          <cell r="D2086">
            <v>21</v>
          </cell>
          <cell r="E2086">
            <v>78</v>
          </cell>
          <cell r="F2086">
            <v>48</v>
          </cell>
          <cell r="G2086">
            <v>58</v>
          </cell>
          <cell r="H2086">
            <v>21</v>
          </cell>
          <cell r="I2086">
            <v>80</v>
          </cell>
          <cell r="J2086">
            <v>45</v>
          </cell>
          <cell r="K2086">
            <v>57</v>
          </cell>
          <cell r="L2086">
            <v>40</v>
          </cell>
          <cell r="M2086">
            <v>57</v>
          </cell>
          <cell r="N2086">
            <v>45</v>
          </cell>
          <cell r="O2086">
            <v>59</v>
          </cell>
          <cell r="P2086">
            <v>40</v>
          </cell>
          <cell r="Q2086">
            <v>60</v>
          </cell>
          <cell r="R2086">
            <v>48</v>
          </cell>
          <cell r="S2086">
            <v>61</v>
          </cell>
          <cell r="T2086">
            <v>43</v>
          </cell>
          <cell r="U2086">
            <v>65</v>
          </cell>
          <cell r="V2086">
            <v>46</v>
          </cell>
          <cell r="W2086">
            <v>59</v>
          </cell>
          <cell r="X2086">
            <v>38</v>
          </cell>
          <cell r="Y2086">
            <v>62</v>
          </cell>
          <cell r="Z2086">
            <v>38</v>
          </cell>
          <cell r="AA2086">
            <v>63</v>
          </cell>
          <cell r="AB2086">
            <v>40</v>
          </cell>
          <cell r="AC2086">
            <v>66</v>
          </cell>
          <cell r="AD2086">
            <v>36</v>
          </cell>
          <cell r="AE2086">
            <v>66</v>
          </cell>
          <cell r="AF2086">
            <v>41</v>
          </cell>
          <cell r="AG2086">
            <v>67</v>
          </cell>
          <cell r="AH2086">
            <v>45</v>
          </cell>
          <cell r="AI2086">
            <v>63</v>
          </cell>
          <cell r="AJ2086">
            <v>39</v>
          </cell>
          <cell r="AK2086">
            <v>68</v>
          </cell>
          <cell r="AL2086">
            <v>37</v>
          </cell>
          <cell r="AM2086">
            <v>70</v>
          </cell>
          <cell r="AN2086">
            <v>37</v>
          </cell>
          <cell r="AO2086">
            <v>66.5</v>
          </cell>
          <cell r="AP2086">
            <v>43</v>
          </cell>
          <cell r="AQ2086">
            <v>69</v>
          </cell>
          <cell r="AR2086">
            <v>47</v>
          </cell>
          <cell r="AS2086">
            <v>50</v>
          </cell>
          <cell r="AT2086">
            <v>40</v>
          </cell>
          <cell r="AU2086">
            <v>72</v>
          </cell>
          <cell r="AV2086">
            <v>56</v>
          </cell>
          <cell r="AW2086">
            <v>74</v>
          </cell>
          <cell r="AX2086">
            <v>54</v>
          </cell>
          <cell r="AY2086">
            <v>75</v>
          </cell>
          <cell r="AZ2086">
            <v>55</v>
          </cell>
        </row>
        <row r="2087">
          <cell r="B2087">
            <v>36492</v>
          </cell>
          <cell r="C2087">
            <v>60</v>
          </cell>
          <cell r="D2087">
            <v>19</v>
          </cell>
          <cell r="E2087">
            <v>78</v>
          </cell>
          <cell r="F2087">
            <v>48</v>
          </cell>
          <cell r="G2087">
            <v>60</v>
          </cell>
          <cell r="H2087">
            <v>19</v>
          </cell>
          <cell r="I2087">
            <v>82</v>
          </cell>
          <cell r="J2087">
            <v>45</v>
          </cell>
          <cell r="K2087">
            <v>49</v>
          </cell>
          <cell r="L2087">
            <v>30</v>
          </cell>
          <cell r="M2087">
            <v>51</v>
          </cell>
          <cell r="N2087">
            <v>37</v>
          </cell>
          <cell r="O2087">
            <v>52</v>
          </cell>
          <cell r="P2087">
            <v>35</v>
          </cell>
          <cell r="Q2087">
            <v>54</v>
          </cell>
          <cell r="R2087">
            <v>44</v>
          </cell>
          <cell r="S2087">
            <v>61</v>
          </cell>
          <cell r="T2087">
            <v>39</v>
          </cell>
          <cell r="U2087">
            <v>57</v>
          </cell>
          <cell r="V2087">
            <v>48</v>
          </cell>
          <cell r="W2087">
            <v>62</v>
          </cell>
          <cell r="X2087">
            <v>36</v>
          </cell>
          <cell r="Y2087">
            <v>62</v>
          </cell>
          <cell r="Z2087">
            <v>37</v>
          </cell>
          <cell r="AA2087">
            <v>65</v>
          </cell>
          <cell r="AB2087">
            <v>36</v>
          </cell>
          <cell r="AC2087">
            <v>68</v>
          </cell>
          <cell r="AD2087">
            <v>34</v>
          </cell>
          <cell r="AE2087">
            <v>71</v>
          </cell>
          <cell r="AF2087">
            <v>38</v>
          </cell>
          <cell r="AG2087">
            <v>72</v>
          </cell>
          <cell r="AH2087">
            <v>41</v>
          </cell>
          <cell r="AI2087">
            <v>69</v>
          </cell>
          <cell r="AJ2087">
            <v>43</v>
          </cell>
          <cell r="AK2087">
            <v>74</v>
          </cell>
          <cell r="AL2087">
            <v>35</v>
          </cell>
          <cell r="AM2087">
            <v>74</v>
          </cell>
          <cell r="AN2087">
            <v>38</v>
          </cell>
          <cell r="AO2087">
            <v>66</v>
          </cell>
          <cell r="AP2087">
            <v>46</v>
          </cell>
          <cell r="AQ2087">
            <v>68</v>
          </cell>
          <cell r="AR2087">
            <v>53</v>
          </cell>
          <cell r="AS2087">
            <v>40</v>
          </cell>
          <cell r="AT2087">
            <v>30</v>
          </cell>
          <cell r="AU2087">
            <v>73</v>
          </cell>
          <cell r="AV2087">
            <v>52</v>
          </cell>
          <cell r="AW2087">
            <v>77</v>
          </cell>
          <cell r="AX2087">
            <v>53</v>
          </cell>
          <cell r="AY2087">
            <v>76</v>
          </cell>
          <cell r="AZ2087">
            <v>50</v>
          </cell>
        </row>
        <row r="2088">
          <cell r="B2088">
            <v>36493</v>
          </cell>
          <cell r="C2088">
            <v>60</v>
          </cell>
          <cell r="D2088">
            <v>20</v>
          </cell>
          <cell r="E2088">
            <v>78</v>
          </cell>
          <cell r="F2088">
            <v>48</v>
          </cell>
          <cell r="G2088">
            <v>60</v>
          </cell>
          <cell r="H2088">
            <v>20</v>
          </cell>
          <cell r="I2088">
            <v>87</v>
          </cell>
          <cell r="J2088">
            <v>45</v>
          </cell>
          <cell r="K2088">
            <v>45</v>
          </cell>
          <cell r="L2088">
            <v>25</v>
          </cell>
          <cell r="M2088">
            <v>48</v>
          </cell>
          <cell r="N2088">
            <v>31</v>
          </cell>
          <cell r="O2088">
            <v>48</v>
          </cell>
          <cell r="P2088">
            <v>31</v>
          </cell>
          <cell r="Q2088">
            <v>50</v>
          </cell>
          <cell r="R2088">
            <v>37</v>
          </cell>
          <cell r="S2088">
            <v>54</v>
          </cell>
          <cell r="T2088">
            <v>35</v>
          </cell>
          <cell r="U2088">
            <v>52</v>
          </cell>
          <cell r="V2088">
            <v>45</v>
          </cell>
          <cell r="W2088">
            <v>54</v>
          </cell>
          <cell r="X2088">
            <v>36</v>
          </cell>
          <cell r="Y2088">
            <v>57</v>
          </cell>
          <cell r="Z2088">
            <v>40</v>
          </cell>
          <cell r="AA2088">
            <v>57</v>
          </cell>
          <cell r="AB2088">
            <v>39</v>
          </cell>
          <cell r="AC2088">
            <v>60</v>
          </cell>
          <cell r="AD2088">
            <v>41</v>
          </cell>
          <cell r="AE2088">
            <v>67</v>
          </cell>
          <cell r="AF2088">
            <v>39</v>
          </cell>
          <cell r="AG2088">
            <v>70</v>
          </cell>
          <cell r="AH2088">
            <v>44</v>
          </cell>
          <cell r="AI2088">
            <v>67</v>
          </cell>
          <cell r="AJ2088">
            <v>43</v>
          </cell>
          <cell r="AK2088">
            <v>69</v>
          </cell>
          <cell r="AL2088">
            <v>38</v>
          </cell>
          <cell r="AM2088">
            <v>70</v>
          </cell>
          <cell r="AN2088">
            <v>41</v>
          </cell>
          <cell r="AO2088">
            <v>69.5</v>
          </cell>
          <cell r="AP2088">
            <v>48.5</v>
          </cell>
          <cell r="AQ2088">
            <v>68</v>
          </cell>
          <cell r="AR2088">
            <v>53</v>
          </cell>
          <cell r="AS2088">
            <v>36</v>
          </cell>
          <cell r="AT2088">
            <v>24</v>
          </cell>
          <cell r="AU2088">
            <v>76</v>
          </cell>
          <cell r="AV2088">
            <v>54</v>
          </cell>
          <cell r="AW2088">
            <v>78</v>
          </cell>
          <cell r="AX2088">
            <v>55</v>
          </cell>
          <cell r="AY2088">
            <v>75</v>
          </cell>
          <cell r="AZ2088">
            <v>56</v>
          </cell>
        </row>
        <row r="2089">
          <cell r="B2089">
            <v>36494</v>
          </cell>
          <cell r="C2089">
            <v>59</v>
          </cell>
          <cell r="D2089">
            <v>20</v>
          </cell>
          <cell r="E2089">
            <v>83</v>
          </cell>
          <cell r="F2089">
            <v>53</v>
          </cell>
          <cell r="G2089">
            <v>59</v>
          </cell>
          <cell r="H2089">
            <v>20</v>
          </cell>
          <cell r="I2089">
            <v>85</v>
          </cell>
          <cell r="J2089">
            <v>52</v>
          </cell>
          <cell r="K2089">
            <v>37</v>
          </cell>
          <cell r="L2089">
            <v>25</v>
          </cell>
          <cell r="M2089">
            <v>39</v>
          </cell>
          <cell r="N2089">
            <v>28</v>
          </cell>
          <cell r="O2089">
            <v>40</v>
          </cell>
          <cell r="P2089">
            <v>29</v>
          </cell>
          <cell r="Q2089">
            <v>41</v>
          </cell>
          <cell r="R2089">
            <v>31</v>
          </cell>
          <cell r="S2089">
            <v>42</v>
          </cell>
          <cell r="T2089">
            <v>30</v>
          </cell>
          <cell r="U2089">
            <v>45</v>
          </cell>
          <cell r="V2089">
            <v>36</v>
          </cell>
          <cell r="W2089">
            <v>38</v>
          </cell>
          <cell r="X2089">
            <v>27</v>
          </cell>
          <cell r="Y2089">
            <v>43</v>
          </cell>
          <cell r="Z2089">
            <v>29</v>
          </cell>
          <cell r="AA2089">
            <v>44</v>
          </cell>
          <cell r="AB2089">
            <v>30</v>
          </cell>
          <cell r="AC2089">
            <v>45</v>
          </cell>
          <cell r="AD2089">
            <v>26</v>
          </cell>
          <cell r="AE2089">
            <v>49</v>
          </cell>
          <cell r="AF2089">
            <v>33</v>
          </cell>
          <cell r="AG2089">
            <v>50</v>
          </cell>
          <cell r="AH2089">
            <v>35</v>
          </cell>
          <cell r="AI2089">
            <v>51</v>
          </cell>
          <cell r="AJ2089">
            <v>32</v>
          </cell>
          <cell r="AK2089">
            <v>52</v>
          </cell>
          <cell r="AL2089">
            <v>26</v>
          </cell>
          <cell r="AM2089">
            <v>54</v>
          </cell>
          <cell r="AN2089">
            <v>29</v>
          </cell>
          <cell r="AO2089">
            <v>65</v>
          </cell>
          <cell r="AP2089">
            <v>50</v>
          </cell>
          <cell r="AQ2089">
            <v>64</v>
          </cell>
          <cell r="AR2089">
            <v>53</v>
          </cell>
          <cell r="AS2089">
            <v>27</v>
          </cell>
          <cell r="AT2089">
            <v>15</v>
          </cell>
          <cell r="AU2089">
            <v>65</v>
          </cell>
          <cell r="AV2089">
            <v>53</v>
          </cell>
          <cell r="AW2089">
            <v>69</v>
          </cell>
          <cell r="AX2089">
            <v>48</v>
          </cell>
          <cell r="AY2089">
            <v>71</v>
          </cell>
          <cell r="AZ2089">
            <v>49</v>
          </cell>
        </row>
        <row r="2090">
          <cell r="B2090">
            <v>36495</v>
          </cell>
          <cell r="C2090">
            <v>53</v>
          </cell>
          <cell r="D2090">
            <v>26</v>
          </cell>
          <cell r="E2090">
            <v>77</v>
          </cell>
          <cell r="F2090">
            <v>55</v>
          </cell>
          <cell r="G2090">
            <v>53</v>
          </cell>
          <cell r="H2090">
            <v>26</v>
          </cell>
          <cell r="I2090">
            <v>80</v>
          </cell>
          <cell r="J2090">
            <v>51</v>
          </cell>
          <cell r="K2090">
            <v>35</v>
          </cell>
          <cell r="L2090">
            <v>20</v>
          </cell>
          <cell r="M2090">
            <v>37</v>
          </cell>
          <cell r="N2090">
            <v>23</v>
          </cell>
          <cell r="O2090">
            <v>38</v>
          </cell>
          <cell r="P2090">
            <v>23</v>
          </cell>
          <cell r="Q2090">
            <v>39</v>
          </cell>
          <cell r="R2090">
            <v>26</v>
          </cell>
          <cell r="S2090">
            <v>38</v>
          </cell>
          <cell r="T2090">
            <v>25</v>
          </cell>
          <cell r="U2090">
            <v>38</v>
          </cell>
          <cell r="V2090">
            <v>30</v>
          </cell>
          <cell r="W2090">
            <v>46</v>
          </cell>
          <cell r="X2090">
            <v>23</v>
          </cell>
          <cell r="Y2090">
            <v>44</v>
          </cell>
          <cell r="Z2090">
            <v>22</v>
          </cell>
          <cell r="AA2090">
            <v>42</v>
          </cell>
          <cell r="AB2090">
            <v>23</v>
          </cell>
          <cell r="AC2090">
            <v>46</v>
          </cell>
          <cell r="AD2090">
            <v>20</v>
          </cell>
          <cell r="AE2090">
            <v>47</v>
          </cell>
          <cell r="AF2090">
            <v>23</v>
          </cell>
          <cell r="AG2090">
            <v>48</v>
          </cell>
          <cell r="AH2090">
            <v>31</v>
          </cell>
          <cell r="AI2090">
            <v>50</v>
          </cell>
          <cell r="AJ2090">
            <v>29</v>
          </cell>
          <cell r="AK2090">
            <v>49</v>
          </cell>
          <cell r="AL2090">
            <v>21</v>
          </cell>
          <cell r="AM2090">
            <v>51</v>
          </cell>
          <cell r="AN2090">
            <v>24</v>
          </cell>
          <cell r="AO2090">
            <v>61</v>
          </cell>
          <cell r="AP2090">
            <v>48</v>
          </cell>
          <cell r="AQ2090">
            <v>63</v>
          </cell>
          <cell r="AR2090">
            <v>53</v>
          </cell>
          <cell r="AS2090">
            <v>26</v>
          </cell>
          <cell r="AT2090">
            <v>13</v>
          </cell>
          <cell r="AU2090">
            <v>58</v>
          </cell>
          <cell r="AV2090">
            <v>41</v>
          </cell>
          <cell r="AW2090">
            <v>61</v>
          </cell>
          <cell r="AX2090">
            <v>43</v>
          </cell>
          <cell r="AY2090">
            <v>64</v>
          </cell>
          <cell r="AZ2090">
            <v>41</v>
          </cell>
        </row>
        <row r="2091">
          <cell r="B2091">
            <v>36496</v>
          </cell>
          <cell r="C2091">
            <v>52</v>
          </cell>
          <cell r="D2091">
            <v>10</v>
          </cell>
          <cell r="E2091">
            <v>67</v>
          </cell>
          <cell r="F2091">
            <v>46</v>
          </cell>
          <cell r="G2091">
            <v>52</v>
          </cell>
          <cell r="H2091">
            <v>10</v>
          </cell>
          <cell r="I2091">
            <v>68</v>
          </cell>
          <cell r="J2091">
            <v>41</v>
          </cell>
          <cell r="K2091">
            <v>47</v>
          </cell>
          <cell r="L2091">
            <v>21</v>
          </cell>
          <cell r="M2091">
            <v>48</v>
          </cell>
          <cell r="N2091">
            <v>25</v>
          </cell>
          <cell r="O2091">
            <v>51</v>
          </cell>
          <cell r="P2091">
            <v>22</v>
          </cell>
          <cell r="Q2091">
            <v>50</v>
          </cell>
          <cell r="R2091">
            <v>29</v>
          </cell>
          <cell r="S2091">
            <v>53</v>
          </cell>
          <cell r="T2091">
            <v>24</v>
          </cell>
          <cell r="U2091">
            <v>50</v>
          </cell>
          <cell r="V2091">
            <v>32</v>
          </cell>
          <cell r="W2091">
            <v>59</v>
          </cell>
          <cell r="X2091">
            <v>22</v>
          </cell>
          <cell r="Y2091">
            <v>56</v>
          </cell>
          <cell r="Z2091">
            <v>22</v>
          </cell>
          <cell r="AA2091">
            <v>56</v>
          </cell>
          <cell r="AB2091">
            <v>20</v>
          </cell>
          <cell r="AC2091">
            <v>58</v>
          </cell>
          <cell r="AD2091">
            <v>21</v>
          </cell>
          <cell r="AE2091">
            <v>61</v>
          </cell>
          <cell r="AF2091">
            <v>22</v>
          </cell>
          <cell r="AG2091">
            <v>59</v>
          </cell>
          <cell r="AH2091">
            <v>27</v>
          </cell>
          <cell r="AI2091">
            <v>62</v>
          </cell>
          <cell r="AJ2091">
            <v>31</v>
          </cell>
          <cell r="AK2091">
            <v>61</v>
          </cell>
          <cell r="AL2091">
            <v>22</v>
          </cell>
          <cell r="AM2091">
            <v>62</v>
          </cell>
          <cell r="AN2091">
            <v>25</v>
          </cell>
          <cell r="AO2091">
            <v>61</v>
          </cell>
          <cell r="AP2091">
            <v>42.5</v>
          </cell>
          <cell r="AQ2091">
            <v>64</v>
          </cell>
          <cell r="AR2091">
            <v>49</v>
          </cell>
          <cell r="AS2091">
            <v>36</v>
          </cell>
          <cell r="AT2091">
            <v>16</v>
          </cell>
          <cell r="AU2091">
            <v>64</v>
          </cell>
          <cell r="AV2091">
            <v>39</v>
          </cell>
          <cell r="AW2091">
            <v>67</v>
          </cell>
          <cell r="AX2091">
            <v>39</v>
          </cell>
          <cell r="AY2091">
            <v>68</v>
          </cell>
          <cell r="AZ2091">
            <v>40</v>
          </cell>
        </row>
        <row r="2092">
          <cell r="B2092">
            <v>36497</v>
          </cell>
          <cell r="C2092">
            <v>37</v>
          </cell>
          <cell r="D2092">
            <v>22</v>
          </cell>
          <cell r="E2092">
            <v>61</v>
          </cell>
          <cell r="F2092">
            <v>42</v>
          </cell>
          <cell r="G2092">
            <v>37</v>
          </cell>
          <cell r="H2092">
            <v>22</v>
          </cell>
          <cell r="I2092">
            <v>58</v>
          </cell>
          <cell r="J2092">
            <v>35</v>
          </cell>
          <cell r="K2092">
            <v>57</v>
          </cell>
          <cell r="L2092">
            <v>27</v>
          </cell>
          <cell r="M2092">
            <v>57</v>
          </cell>
          <cell r="N2092">
            <v>28</v>
          </cell>
          <cell r="O2092">
            <v>63</v>
          </cell>
          <cell r="P2092">
            <v>28</v>
          </cell>
          <cell r="Q2092">
            <v>61</v>
          </cell>
          <cell r="R2092">
            <v>33</v>
          </cell>
          <cell r="S2092">
            <v>63</v>
          </cell>
          <cell r="T2092">
            <v>29</v>
          </cell>
          <cell r="U2092">
            <v>61</v>
          </cell>
          <cell r="V2092">
            <v>31</v>
          </cell>
          <cell r="W2092">
            <v>62</v>
          </cell>
          <cell r="X2092">
            <v>29</v>
          </cell>
          <cell r="Y2092">
            <v>64</v>
          </cell>
          <cell r="Z2092">
            <v>33</v>
          </cell>
          <cell r="AA2092">
            <v>66</v>
          </cell>
          <cell r="AB2092">
            <v>31</v>
          </cell>
          <cell r="AC2092">
            <v>64</v>
          </cell>
          <cell r="AD2092">
            <v>32</v>
          </cell>
          <cell r="AE2092">
            <v>67</v>
          </cell>
          <cell r="AF2092">
            <v>29</v>
          </cell>
          <cell r="AG2092">
            <v>66</v>
          </cell>
          <cell r="AH2092">
            <v>31</v>
          </cell>
          <cell r="AI2092">
            <v>64</v>
          </cell>
          <cell r="AJ2092">
            <v>39</v>
          </cell>
          <cell r="AK2092">
            <v>66</v>
          </cell>
          <cell r="AL2092">
            <v>27</v>
          </cell>
          <cell r="AM2092">
            <v>66</v>
          </cell>
          <cell r="AN2092">
            <v>29</v>
          </cell>
          <cell r="AO2092">
            <v>60.5</v>
          </cell>
          <cell r="AP2092">
            <v>44.5</v>
          </cell>
          <cell r="AQ2092">
            <v>68</v>
          </cell>
          <cell r="AR2092">
            <v>51</v>
          </cell>
          <cell r="AS2092">
            <v>48</v>
          </cell>
          <cell r="AT2092">
            <v>31</v>
          </cell>
          <cell r="AU2092">
            <v>71</v>
          </cell>
          <cell r="AV2092">
            <v>45</v>
          </cell>
          <cell r="AW2092">
            <v>71</v>
          </cell>
          <cell r="AX2092">
            <v>47</v>
          </cell>
          <cell r="AY2092">
            <v>73</v>
          </cell>
          <cell r="AZ2092">
            <v>49</v>
          </cell>
        </row>
        <row r="2093">
          <cell r="B2093">
            <v>36498</v>
          </cell>
          <cell r="C2093">
            <v>40</v>
          </cell>
          <cell r="D2093">
            <v>13</v>
          </cell>
          <cell r="E2093">
            <v>66</v>
          </cell>
          <cell r="F2093">
            <v>38</v>
          </cell>
          <cell r="G2093">
            <v>40</v>
          </cell>
          <cell r="H2093">
            <v>13</v>
          </cell>
          <cell r="I2093">
            <v>62</v>
          </cell>
          <cell r="J2093">
            <v>25</v>
          </cell>
          <cell r="K2093">
            <v>61</v>
          </cell>
          <cell r="L2093">
            <v>34</v>
          </cell>
          <cell r="M2093">
            <v>67</v>
          </cell>
          <cell r="N2093">
            <v>36</v>
          </cell>
          <cell r="O2093">
            <v>68</v>
          </cell>
          <cell r="P2093">
            <v>38</v>
          </cell>
          <cell r="Q2093">
            <v>68</v>
          </cell>
          <cell r="R2093">
            <v>45</v>
          </cell>
          <cell r="S2093">
            <v>72</v>
          </cell>
          <cell r="T2093">
            <v>44</v>
          </cell>
          <cell r="U2093">
            <v>70</v>
          </cell>
          <cell r="V2093">
            <v>46</v>
          </cell>
          <cell r="W2093">
            <v>67</v>
          </cell>
          <cell r="X2093">
            <v>32</v>
          </cell>
          <cell r="Y2093">
            <v>69</v>
          </cell>
          <cell r="Z2093">
            <v>43</v>
          </cell>
          <cell r="AA2093">
            <v>72</v>
          </cell>
          <cell r="AB2093">
            <v>39</v>
          </cell>
          <cell r="AC2093">
            <v>68</v>
          </cell>
          <cell r="AD2093">
            <v>40</v>
          </cell>
          <cell r="AE2093">
            <v>70</v>
          </cell>
          <cell r="AF2093">
            <v>33</v>
          </cell>
          <cell r="AG2093">
            <v>72</v>
          </cell>
          <cell r="AH2093">
            <v>38</v>
          </cell>
          <cell r="AI2093">
            <v>67</v>
          </cell>
          <cell r="AJ2093">
            <v>41</v>
          </cell>
          <cell r="AK2093">
            <v>71</v>
          </cell>
          <cell r="AL2093">
            <v>30</v>
          </cell>
          <cell r="AM2093">
            <v>70</v>
          </cell>
          <cell r="AN2093">
            <v>33</v>
          </cell>
          <cell r="AO2093">
            <v>66</v>
          </cell>
          <cell r="AP2093">
            <v>39.5</v>
          </cell>
          <cell r="AQ2093">
            <v>70</v>
          </cell>
          <cell r="AR2093">
            <v>46</v>
          </cell>
          <cell r="AS2093">
            <v>50</v>
          </cell>
          <cell r="AT2093">
            <v>41</v>
          </cell>
          <cell r="AU2093">
            <v>76</v>
          </cell>
          <cell r="AV2093">
            <v>59</v>
          </cell>
          <cell r="AW2093">
            <v>77</v>
          </cell>
          <cell r="AX2093">
            <v>58</v>
          </cell>
          <cell r="AY2093">
            <v>78</v>
          </cell>
          <cell r="AZ2093">
            <v>58</v>
          </cell>
        </row>
        <row r="2094">
          <cell r="B2094">
            <v>36499</v>
          </cell>
          <cell r="C2094">
            <v>47</v>
          </cell>
          <cell r="D2094">
            <v>4</v>
          </cell>
          <cell r="E2094">
            <v>70</v>
          </cell>
          <cell r="F2094">
            <v>40</v>
          </cell>
          <cell r="G2094">
            <v>47</v>
          </cell>
          <cell r="H2094">
            <v>4</v>
          </cell>
          <cell r="I2094">
            <v>69</v>
          </cell>
          <cell r="J2094">
            <v>34</v>
          </cell>
          <cell r="K2094">
            <v>66</v>
          </cell>
          <cell r="L2094">
            <v>35</v>
          </cell>
          <cell r="M2094">
            <v>63</v>
          </cell>
          <cell r="N2094">
            <v>39</v>
          </cell>
          <cell r="O2094">
            <v>68</v>
          </cell>
          <cell r="P2094">
            <v>39</v>
          </cell>
          <cell r="Q2094">
            <v>68</v>
          </cell>
          <cell r="R2094">
            <v>48</v>
          </cell>
          <cell r="S2094">
            <v>70</v>
          </cell>
          <cell r="T2094">
            <v>45</v>
          </cell>
          <cell r="U2094">
            <v>70</v>
          </cell>
          <cell r="V2094">
            <v>47</v>
          </cell>
          <cell r="W2094">
            <v>65</v>
          </cell>
          <cell r="X2094">
            <v>35</v>
          </cell>
          <cell r="Y2094">
            <v>69</v>
          </cell>
          <cell r="Z2094">
            <v>41</v>
          </cell>
          <cell r="AA2094">
            <v>71</v>
          </cell>
          <cell r="AB2094">
            <v>40</v>
          </cell>
          <cell r="AC2094">
            <v>71</v>
          </cell>
          <cell r="AD2094">
            <v>38</v>
          </cell>
          <cell r="AE2094">
            <v>73</v>
          </cell>
          <cell r="AF2094">
            <v>37</v>
          </cell>
          <cell r="AG2094">
            <v>73</v>
          </cell>
          <cell r="AH2094">
            <v>50</v>
          </cell>
          <cell r="AI2094">
            <v>71</v>
          </cell>
          <cell r="AJ2094">
            <v>44</v>
          </cell>
          <cell r="AK2094">
            <v>77</v>
          </cell>
          <cell r="AL2094">
            <v>44</v>
          </cell>
          <cell r="AM2094">
            <v>76</v>
          </cell>
          <cell r="AN2094">
            <v>49</v>
          </cell>
          <cell r="AO2094">
            <v>66</v>
          </cell>
          <cell r="AP2094">
            <v>43.5</v>
          </cell>
          <cell r="AQ2094">
            <v>69</v>
          </cell>
          <cell r="AR2094">
            <v>49</v>
          </cell>
          <cell r="AS2094">
            <v>61</v>
          </cell>
          <cell r="AT2094">
            <v>46</v>
          </cell>
          <cell r="AU2094">
            <v>77</v>
          </cell>
          <cell r="AV2094">
            <v>60</v>
          </cell>
          <cell r="AW2094">
            <v>76</v>
          </cell>
          <cell r="AX2094">
            <v>57</v>
          </cell>
          <cell r="AY2094">
            <v>80</v>
          </cell>
          <cell r="AZ2094">
            <v>65</v>
          </cell>
        </row>
        <row r="2095">
          <cell r="B2095">
            <v>36500</v>
          </cell>
          <cell r="C2095">
            <v>53</v>
          </cell>
          <cell r="D2095">
            <v>8</v>
          </cell>
          <cell r="E2095">
            <v>68</v>
          </cell>
          <cell r="F2095">
            <v>41</v>
          </cell>
          <cell r="G2095">
            <v>53</v>
          </cell>
          <cell r="H2095">
            <v>8</v>
          </cell>
          <cell r="I2095">
            <v>68</v>
          </cell>
          <cell r="J2095">
            <v>38</v>
          </cell>
          <cell r="K2095">
            <v>56</v>
          </cell>
          <cell r="L2095">
            <v>47</v>
          </cell>
          <cell r="M2095">
            <v>59</v>
          </cell>
          <cell r="N2095">
            <v>49</v>
          </cell>
          <cell r="O2095">
            <v>59</v>
          </cell>
          <cell r="P2095">
            <v>46</v>
          </cell>
          <cell r="Q2095">
            <v>60</v>
          </cell>
          <cell r="R2095">
            <v>46</v>
          </cell>
          <cell r="S2095">
            <v>62</v>
          </cell>
          <cell r="T2095">
            <v>45</v>
          </cell>
          <cell r="U2095">
            <v>72</v>
          </cell>
          <cell r="V2095">
            <v>48</v>
          </cell>
          <cell r="W2095">
            <v>55</v>
          </cell>
          <cell r="X2095">
            <v>33</v>
          </cell>
          <cell r="Y2095">
            <v>63</v>
          </cell>
          <cell r="Z2095">
            <v>37</v>
          </cell>
          <cell r="AA2095">
            <v>65</v>
          </cell>
          <cell r="AB2095">
            <v>40</v>
          </cell>
          <cell r="AC2095">
            <v>64</v>
          </cell>
          <cell r="AD2095">
            <v>37</v>
          </cell>
          <cell r="AE2095">
            <v>65</v>
          </cell>
          <cell r="AF2095">
            <v>45</v>
          </cell>
          <cell r="AG2095">
            <v>71</v>
          </cell>
          <cell r="AH2095">
            <v>46</v>
          </cell>
          <cell r="AI2095">
            <v>56</v>
          </cell>
          <cell r="AJ2095">
            <v>35</v>
          </cell>
          <cell r="AK2095">
            <v>66</v>
          </cell>
          <cell r="AL2095">
            <v>41</v>
          </cell>
          <cell r="AM2095">
            <v>67</v>
          </cell>
          <cell r="AN2095">
            <v>36</v>
          </cell>
          <cell r="AO2095">
            <v>63</v>
          </cell>
          <cell r="AP2095">
            <v>39</v>
          </cell>
          <cell r="AQ2095">
            <v>68</v>
          </cell>
          <cell r="AR2095">
            <v>45</v>
          </cell>
          <cell r="AS2095">
            <v>52</v>
          </cell>
          <cell r="AT2095">
            <v>36</v>
          </cell>
          <cell r="AU2095">
            <v>80</v>
          </cell>
          <cell r="AV2095">
            <v>56</v>
          </cell>
          <cell r="AW2095">
            <v>80</v>
          </cell>
          <cell r="AX2095">
            <v>54</v>
          </cell>
          <cell r="AY2095">
            <v>73</v>
          </cell>
          <cell r="AZ2095">
            <v>54</v>
          </cell>
        </row>
        <row r="2096">
          <cell r="B2096">
            <v>36501</v>
          </cell>
          <cell r="C2096">
            <v>47</v>
          </cell>
          <cell r="D2096">
            <v>16</v>
          </cell>
          <cell r="E2096">
            <v>65</v>
          </cell>
          <cell r="F2096">
            <v>41</v>
          </cell>
          <cell r="G2096">
            <v>47</v>
          </cell>
          <cell r="H2096">
            <v>16</v>
          </cell>
          <cell r="I2096">
            <v>67</v>
          </cell>
          <cell r="J2096">
            <v>36</v>
          </cell>
          <cell r="K2096">
            <v>47</v>
          </cell>
          <cell r="L2096">
            <v>30</v>
          </cell>
          <cell r="M2096">
            <v>51</v>
          </cell>
          <cell r="N2096">
            <v>36</v>
          </cell>
          <cell r="O2096">
            <v>50</v>
          </cell>
          <cell r="P2096">
            <v>31</v>
          </cell>
          <cell r="Q2096">
            <v>50</v>
          </cell>
          <cell r="R2096">
            <v>37</v>
          </cell>
          <cell r="S2096">
            <v>52</v>
          </cell>
          <cell r="T2096">
            <v>32</v>
          </cell>
          <cell r="U2096">
            <v>51</v>
          </cell>
          <cell r="V2096">
            <v>38</v>
          </cell>
          <cell r="W2096">
            <v>58</v>
          </cell>
          <cell r="X2096">
            <v>28</v>
          </cell>
          <cell r="Y2096">
            <v>51</v>
          </cell>
          <cell r="Z2096">
            <v>32</v>
          </cell>
          <cell r="AA2096">
            <v>53</v>
          </cell>
          <cell r="AB2096">
            <v>29</v>
          </cell>
          <cell r="AC2096">
            <v>54</v>
          </cell>
          <cell r="AD2096">
            <v>23</v>
          </cell>
          <cell r="AE2096">
            <v>58</v>
          </cell>
          <cell r="AF2096">
            <v>30</v>
          </cell>
          <cell r="AG2096">
            <v>55</v>
          </cell>
          <cell r="AH2096">
            <v>35</v>
          </cell>
          <cell r="AI2096">
            <v>58</v>
          </cell>
          <cell r="AJ2096">
            <v>30</v>
          </cell>
          <cell r="AK2096">
            <v>59</v>
          </cell>
          <cell r="AL2096">
            <v>26</v>
          </cell>
          <cell r="AM2096">
            <v>60</v>
          </cell>
          <cell r="AN2096">
            <v>27</v>
          </cell>
          <cell r="AO2096">
            <v>62</v>
          </cell>
          <cell r="AP2096">
            <v>42</v>
          </cell>
          <cell r="AQ2096">
            <v>64</v>
          </cell>
          <cell r="AR2096">
            <v>46</v>
          </cell>
          <cell r="AS2096">
            <v>36</v>
          </cell>
          <cell r="AT2096">
            <v>30</v>
          </cell>
          <cell r="AU2096">
            <v>68</v>
          </cell>
          <cell r="AV2096">
            <v>46</v>
          </cell>
          <cell r="AW2096">
            <v>73</v>
          </cell>
          <cell r="AX2096">
            <v>47</v>
          </cell>
          <cell r="AY2096">
            <v>73</v>
          </cell>
          <cell r="AZ2096">
            <v>50</v>
          </cell>
        </row>
        <row r="2097">
          <cell r="B2097">
            <v>36502</v>
          </cell>
          <cell r="C2097">
            <v>38</v>
          </cell>
          <cell r="D2097">
            <v>11</v>
          </cell>
          <cell r="E2097">
            <v>62</v>
          </cell>
          <cell r="F2097">
            <v>43</v>
          </cell>
          <cell r="G2097">
            <v>38</v>
          </cell>
          <cell r="H2097">
            <v>11</v>
          </cell>
          <cell r="I2097">
            <v>56</v>
          </cell>
          <cell r="J2097">
            <v>34</v>
          </cell>
          <cell r="K2097">
            <v>49</v>
          </cell>
          <cell r="L2097">
            <v>25</v>
          </cell>
          <cell r="M2097">
            <v>51</v>
          </cell>
          <cell r="N2097">
            <v>31</v>
          </cell>
          <cell r="O2097">
            <v>52</v>
          </cell>
          <cell r="P2097">
            <v>26</v>
          </cell>
          <cell r="Q2097">
            <v>49</v>
          </cell>
          <cell r="R2097">
            <v>33</v>
          </cell>
          <cell r="S2097">
            <v>56</v>
          </cell>
          <cell r="T2097">
            <v>28</v>
          </cell>
          <cell r="U2097">
            <v>55</v>
          </cell>
          <cell r="V2097">
            <v>33</v>
          </cell>
          <cell r="W2097">
            <v>62</v>
          </cell>
          <cell r="X2097">
            <v>24</v>
          </cell>
          <cell r="Y2097">
            <v>58</v>
          </cell>
          <cell r="Z2097">
            <v>27</v>
          </cell>
          <cell r="AA2097">
            <v>59</v>
          </cell>
          <cell r="AB2097">
            <v>26</v>
          </cell>
          <cell r="AC2097">
            <v>58</v>
          </cell>
          <cell r="AD2097">
            <v>23</v>
          </cell>
          <cell r="AE2097">
            <v>60</v>
          </cell>
          <cell r="AF2097">
            <v>25</v>
          </cell>
          <cell r="AG2097">
            <v>66</v>
          </cell>
          <cell r="AH2097">
            <v>32</v>
          </cell>
          <cell r="AI2097">
            <v>57</v>
          </cell>
          <cell r="AJ2097">
            <v>33</v>
          </cell>
          <cell r="AK2097">
            <v>62</v>
          </cell>
          <cell r="AL2097">
            <v>24</v>
          </cell>
          <cell r="AM2097">
            <v>63</v>
          </cell>
          <cell r="AN2097">
            <v>27</v>
          </cell>
          <cell r="AO2097">
            <v>60.5</v>
          </cell>
          <cell r="AP2097">
            <v>42.5</v>
          </cell>
          <cell r="AQ2097">
            <v>67</v>
          </cell>
          <cell r="AR2097">
            <v>54</v>
          </cell>
          <cell r="AS2097">
            <v>42</v>
          </cell>
          <cell r="AT2097">
            <v>27</v>
          </cell>
          <cell r="AU2097">
            <v>72</v>
          </cell>
          <cell r="AV2097">
            <v>55</v>
          </cell>
          <cell r="AW2097">
            <v>76</v>
          </cell>
          <cell r="AX2097">
            <v>56</v>
          </cell>
          <cell r="AY2097">
            <v>79</v>
          </cell>
          <cell r="AZ2097">
            <v>58</v>
          </cell>
        </row>
        <row r="2098">
          <cell r="B2098">
            <v>36503</v>
          </cell>
          <cell r="C2098">
            <v>38</v>
          </cell>
          <cell r="D2098">
            <v>11</v>
          </cell>
          <cell r="E2098">
            <v>64</v>
          </cell>
          <cell r="F2098">
            <v>39</v>
          </cell>
          <cell r="G2098">
            <v>38</v>
          </cell>
          <cell r="H2098">
            <v>11</v>
          </cell>
          <cell r="I2098">
            <v>66</v>
          </cell>
          <cell r="J2098">
            <v>27</v>
          </cell>
          <cell r="K2098">
            <v>54</v>
          </cell>
          <cell r="L2098">
            <v>27</v>
          </cell>
          <cell r="M2098">
            <v>54</v>
          </cell>
          <cell r="N2098">
            <v>31</v>
          </cell>
          <cell r="O2098">
            <v>56</v>
          </cell>
          <cell r="P2098">
            <v>28</v>
          </cell>
          <cell r="Q2098">
            <v>57</v>
          </cell>
          <cell r="R2098">
            <v>34</v>
          </cell>
          <cell r="S2098">
            <v>60</v>
          </cell>
          <cell r="T2098">
            <v>30</v>
          </cell>
          <cell r="U2098">
            <v>59</v>
          </cell>
          <cell r="V2098">
            <v>34</v>
          </cell>
          <cell r="W2098">
            <v>57</v>
          </cell>
          <cell r="X2098">
            <v>33</v>
          </cell>
          <cell r="Y2098">
            <v>63</v>
          </cell>
          <cell r="Z2098">
            <v>30</v>
          </cell>
          <cell r="AA2098">
            <v>65</v>
          </cell>
          <cell r="AB2098">
            <v>28</v>
          </cell>
          <cell r="AC2098">
            <v>62</v>
          </cell>
          <cell r="AD2098">
            <v>29</v>
          </cell>
          <cell r="AE2098">
            <v>69</v>
          </cell>
          <cell r="AF2098">
            <v>33</v>
          </cell>
          <cell r="AG2098">
            <v>70</v>
          </cell>
          <cell r="AH2098">
            <v>45</v>
          </cell>
          <cell r="AI2098">
            <v>53</v>
          </cell>
          <cell r="AJ2098">
            <v>46</v>
          </cell>
          <cell r="AK2098">
            <v>71</v>
          </cell>
          <cell r="AL2098">
            <v>34</v>
          </cell>
          <cell r="AM2098">
            <v>66</v>
          </cell>
          <cell r="AN2098">
            <v>48</v>
          </cell>
          <cell r="AO2098">
            <v>60</v>
          </cell>
          <cell r="AP2098">
            <v>46</v>
          </cell>
          <cell r="AQ2098">
            <v>65</v>
          </cell>
          <cell r="AR2098">
            <v>50</v>
          </cell>
          <cell r="AS2098">
            <v>51</v>
          </cell>
          <cell r="AT2098">
            <v>30</v>
          </cell>
          <cell r="AU2098">
            <v>76</v>
          </cell>
          <cell r="AV2098">
            <v>53</v>
          </cell>
          <cell r="AW2098">
            <v>79</v>
          </cell>
          <cell r="AX2098">
            <v>55</v>
          </cell>
          <cell r="AY2098">
            <v>80</v>
          </cell>
          <cell r="AZ2098">
            <v>57</v>
          </cell>
        </row>
        <row r="2099">
          <cell r="B2099">
            <v>36504</v>
          </cell>
          <cell r="C2099">
            <v>39</v>
          </cell>
          <cell r="D2099">
            <v>17</v>
          </cell>
          <cell r="E2099">
            <v>62</v>
          </cell>
          <cell r="F2099">
            <v>45</v>
          </cell>
          <cell r="G2099">
            <v>39</v>
          </cell>
          <cell r="H2099">
            <v>17</v>
          </cell>
          <cell r="I2099">
            <v>65</v>
          </cell>
          <cell r="J2099">
            <v>36</v>
          </cell>
          <cell r="K2099">
            <v>50</v>
          </cell>
          <cell r="L2099">
            <v>31</v>
          </cell>
          <cell r="M2099" t="e">
            <v>#VALUE!</v>
          </cell>
          <cell r="N2099" t="e">
            <v>#VALUE!</v>
          </cell>
          <cell r="O2099">
            <v>56</v>
          </cell>
          <cell r="P2099">
            <v>37</v>
          </cell>
          <cell r="Q2099">
            <v>59</v>
          </cell>
          <cell r="R2099">
            <v>43</v>
          </cell>
          <cell r="S2099">
            <v>61</v>
          </cell>
          <cell r="T2099">
            <v>46</v>
          </cell>
          <cell r="U2099">
            <v>72</v>
          </cell>
          <cell r="V2099">
            <v>41</v>
          </cell>
          <cell r="W2099">
            <v>64</v>
          </cell>
          <cell r="X2099">
            <v>47</v>
          </cell>
          <cell r="Y2099">
            <v>62</v>
          </cell>
          <cell r="Z2099">
            <v>47</v>
          </cell>
          <cell r="AA2099">
            <v>67</v>
          </cell>
          <cell r="AB2099">
            <v>45</v>
          </cell>
          <cell r="AC2099">
            <v>67</v>
          </cell>
          <cell r="AD2099">
            <v>46</v>
          </cell>
          <cell r="AE2099">
            <v>71</v>
          </cell>
          <cell r="AF2099">
            <v>52</v>
          </cell>
          <cell r="AG2099">
            <v>74</v>
          </cell>
          <cell r="AH2099">
            <v>49</v>
          </cell>
          <cell r="AI2099">
            <v>60</v>
          </cell>
          <cell r="AJ2099">
            <v>47</v>
          </cell>
          <cell r="AK2099">
            <v>73</v>
          </cell>
          <cell r="AL2099">
            <v>41</v>
          </cell>
          <cell r="AM2099">
            <v>71</v>
          </cell>
          <cell r="AN2099">
            <v>45</v>
          </cell>
          <cell r="AO2099">
            <v>54.5</v>
          </cell>
          <cell r="AP2099">
            <v>43.5</v>
          </cell>
          <cell r="AQ2099">
            <v>64</v>
          </cell>
          <cell r="AR2099">
            <v>50</v>
          </cell>
          <cell r="AS2099">
            <v>49</v>
          </cell>
          <cell r="AT2099">
            <v>33</v>
          </cell>
          <cell r="AU2099">
            <v>80</v>
          </cell>
          <cell r="AV2099">
            <v>53</v>
          </cell>
          <cell r="AW2099">
            <v>80</v>
          </cell>
          <cell r="AX2099">
            <v>55</v>
          </cell>
          <cell r="AY2099">
            <v>77</v>
          </cell>
          <cell r="AZ2099">
            <v>60</v>
          </cell>
        </row>
        <row r="2100">
          <cell r="B2100">
            <v>36505</v>
          </cell>
          <cell r="C2100">
            <v>35</v>
          </cell>
          <cell r="D2100">
            <v>11</v>
          </cell>
          <cell r="E2100">
            <v>66</v>
          </cell>
          <cell r="F2100">
            <v>38</v>
          </cell>
          <cell r="G2100">
            <v>35</v>
          </cell>
          <cell r="H2100">
            <v>11</v>
          </cell>
          <cell r="I2100">
            <v>57</v>
          </cell>
          <cell r="J2100">
            <v>38</v>
          </cell>
          <cell r="K2100">
            <v>45</v>
          </cell>
          <cell r="L2100">
            <v>33</v>
          </cell>
          <cell r="M2100">
            <v>48</v>
          </cell>
          <cell r="N2100">
            <v>36</v>
          </cell>
          <cell r="O2100">
            <v>49</v>
          </cell>
          <cell r="P2100">
            <v>34</v>
          </cell>
          <cell r="Q2100">
            <v>50</v>
          </cell>
          <cell r="R2100">
            <v>38</v>
          </cell>
          <cell r="S2100">
            <v>53</v>
          </cell>
          <cell r="T2100">
            <v>29</v>
          </cell>
          <cell r="U2100">
            <v>55</v>
          </cell>
          <cell r="V2100">
            <v>37</v>
          </cell>
          <cell r="W2100">
            <v>57</v>
          </cell>
          <cell r="X2100">
            <v>32</v>
          </cell>
          <cell r="Y2100">
            <v>54</v>
          </cell>
          <cell r="Z2100">
            <v>34</v>
          </cell>
          <cell r="AA2100">
            <v>56</v>
          </cell>
          <cell r="AB2100">
            <v>29</v>
          </cell>
          <cell r="AC2100">
            <v>56</v>
          </cell>
          <cell r="AD2100">
            <v>31</v>
          </cell>
          <cell r="AE2100">
            <v>61</v>
          </cell>
          <cell r="AF2100">
            <v>35</v>
          </cell>
          <cell r="AG2100">
            <v>65</v>
          </cell>
          <cell r="AH2100">
            <v>43</v>
          </cell>
          <cell r="AI2100">
            <v>64</v>
          </cell>
          <cell r="AJ2100">
            <v>40</v>
          </cell>
          <cell r="AK2100">
            <v>66</v>
          </cell>
          <cell r="AL2100">
            <v>33</v>
          </cell>
          <cell r="AM2100">
            <v>67</v>
          </cell>
          <cell r="AN2100">
            <v>35</v>
          </cell>
          <cell r="AO2100">
            <v>60.5</v>
          </cell>
          <cell r="AP2100">
            <v>40.5</v>
          </cell>
          <cell r="AQ2100">
            <v>67</v>
          </cell>
          <cell r="AR2100">
            <v>45</v>
          </cell>
          <cell r="AS2100">
            <v>34</v>
          </cell>
          <cell r="AT2100">
            <v>26</v>
          </cell>
          <cell r="AU2100">
            <v>75</v>
          </cell>
          <cell r="AV2100">
            <v>60</v>
          </cell>
          <cell r="AW2100">
            <v>76</v>
          </cell>
          <cell r="AX2100">
            <v>56</v>
          </cell>
          <cell r="AY2100">
            <v>77</v>
          </cell>
          <cell r="AZ2100">
            <v>64</v>
          </cell>
        </row>
        <row r="2101">
          <cell r="B2101">
            <v>36506</v>
          </cell>
          <cell r="C2101">
            <v>45</v>
          </cell>
          <cell r="D2101">
            <v>11</v>
          </cell>
          <cell r="E2101">
            <v>63</v>
          </cell>
          <cell r="F2101">
            <v>38</v>
          </cell>
          <cell r="G2101">
            <v>45</v>
          </cell>
          <cell r="H2101">
            <v>11</v>
          </cell>
          <cell r="I2101">
            <v>60</v>
          </cell>
          <cell r="J2101">
            <v>30</v>
          </cell>
          <cell r="K2101">
            <v>45</v>
          </cell>
          <cell r="L2101">
            <v>24</v>
          </cell>
          <cell r="M2101">
            <v>50</v>
          </cell>
          <cell r="N2101">
            <v>31</v>
          </cell>
          <cell r="O2101">
            <v>55</v>
          </cell>
          <cell r="P2101">
            <v>29</v>
          </cell>
          <cell r="Q2101">
            <v>53</v>
          </cell>
          <cell r="R2101">
            <v>33</v>
          </cell>
          <cell r="S2101">
            <v>52</v>
          </cell>
          <cell r="T2101">
            <v>26</v>
          </cell>
          <cell r="U2101">
            <v>52</v>
          </cell>
          <cell r="V2101">
            <v>30</v>
          </cell>
          <cell r="W2101">
            <v>59</v>
          </cell>
          <cell r="X2101">
            <v>31</v>
          </cell>
          <cell r="Y2101">
            <v>54</v>
          </cell>
          <cell r="Z2101">
            <v>30</v>
          </cell>
          <cell r="AA2101">
            <v>54</v>
          </cell>
          <cell r="AB2101">
            <v>27</v>
          </cell>
          <cell r="AC2101">
            <v>54</v>
          </cell>
          <cell r="AD2101">
            <v>28</v>
          </cell>
          <cell r="AE2101">
            <v>61</v>
          </cell>
          <cell r="AF2101">
            <v>36</v>
          </cell>
          <cell r="AG2101">
            <v>74</v>
          </cell>
          <cell r="AH2101">
            <v>48</v>
          </cell>
          <cell r="AI2101">
            <v>59</v>
          </cell>
          <cell r="AJ2101">
            <v>46</v>
          </cell>
          <cell r="AK2101">
            <v>65</v>
          </cell>
          <cell r="AL2101">
            <v>43</v>
          </cell>
          <cell r="AM2101">
            <v>67</v>
          </cell>
          <cell r="AN2101">
            <v>47</v>
          </cell>
          <cell r="AO2101">
            <v>63.5</v>
          </cell>
          <cell r="AP2101">
            <v>37</v>
          </cell>
          <cell r="AQ2101">
            <v>68</v>
          </cell>
          <cell r="AR2101">
            <v>44</v>
          </cell>
          <cell r="AS2101">
            <v>37</v>
          </cell>
          <cell r="AT2101">
            <v>25</v>
          </cell>
          <cell r="AU2101">
            <v>79</v>
          </cell>
          <cell r="AV2101">
            <v>58</v>
          </cell>
          <cell r="AW2101">
            <v>80</v>
          </cell>
          <cell r="AX2101">
            <v>60</v>
          </cell>
          <cell r="AY2101">
            <v>80</v>
          </cell>
          <cell r="AZ2101">
            <v>65</v>
          </cell>
        </row>
        <row r="2102">
          <cell r="B2102">
            <v>36507</v>
          </cell>
          <cell r="C2102">
            <v>45</v>
          </cell>
          <cell r="D2102">
            <v>11</v>
          </cell>
          <cell r="E2102">
            <v>63</v>
          </cell>
          <cell r="F2102">
            <v>38</v>
          </cell>
          <cell r="G2102">
            <v>45</v>
          </cell>
          <cell r="H2102">
            <v>11</v>
          </cell>
          <cell r="I2102">
            <v>67</v>
          </cell>
          <cell r="J2102">
            <v>34</v>
          </cell>
          <cell r="K2102">
            <v>40</v>
          </cell>
          <cell r="L2102">
            <v>23</v>
          </cell>
          <cell r="M2102">
            <v>45</v>
          </cell>
          <cell r="N2102">
            <v>28</v>
          </cell>
          <cell r="O2102">
            <v>46</v>
          </cell>
          <cell r="P2102">
            <v>29</v>
          </cell>
          <cell r="Q2102">
            <v>49</v>
          </cell>
          <cell r="R2102">
            <v>37</v>
          </cell>
          <cell r="S2102">
            <v>59</v>
          </cell>
          <cell r="T2102">
            <v>45</v>
          </cell>
          <cell r="U2102">
            <v>70</v>
          </cell>
          <cell r="V2102">
            <v>50</v>
          </cell>
          <cell r="W2102">
            <v>57</v>
          </cell>
          <cell r="X2102">
            <v>46</v>
          </cell>
          <cell r="Y2102">
            <v>55</v>
          </cell>
          <cell r="Z2102">
            <v>48</v>
          </cell>
          <cell r="AA2102">
            <v>68</v>
          </cell>
          <cell r="AB2102">
            <v>48</v>
          </cell>
          <cell r="AC2102">
            <v>62</v>
          </cell>
          <cell r="AD2102">
            <v>49</v>
          </cell>
          <cell r="AE2102">
            <v>66</v>
          </cell>
          <cell r="AF2102">
            <v>51</v>
          </cell>
          <cell r="AG2102">
            <v>74</v>
          </cell>
          <cell r="AH2102">
            <v>57</v>
          </cell>
          <cell r="AI2102">
            <v>65</v>
          </cell>
          <cell r="AJ2102">
            <v>53</v>
          </cell>
          <cell r="AK2102">
            <v>67</v>
          </cell>
          <cell r="AL2102">
            <v>50</v>
          </cell>
          <cell r="AM2102">
            <v>67</v>
          </cell>
          <cell r="AN2102">
            <v>61</v>
          </cell>
          <cell r="AO2102">
            <v>58</v>
          </cell>
          <cell r="AP2102">
            <v>42.5</v>
          </cell>
          <cell r="AQ2102">
            <v>59</v>
          </cell>
          <cell r="AR2102">
            <v>46</v>
          </cell>
          <cell r="AS2102">
            <v>36</v>
          </cell>
          <cell r="AT2102">
            <v>21</v>
          </cell>
          <cell r="AU2102">
            <v>78</v>
          </cell>
          <cell r="AV2102">
            <v>61</v>
          </cell>
          <cell r="AW2102">
            <v>81</v>
          </cell>
          <cell r="AX2102">
            <v>62</v>
          </cell>
          <cell r="AY2102">
            <v>80</v>
          </cell>
          <cell r="AZ2102">
            <v>66</v>
          </cell>
        </row>
        <row r="2103">
          <cell r="B2103">
            <v>36508</v>
          </cell>
          <cell r="C2103">
            <v>31</v>
          </cell>
          <cell r="D2103">
            <v>19</v>
          </cell>
          <cell r="E2103">
            <v>60</v>
          </cell>
          <cell r="F2103">
            <v>42</v>
          </cell>
          <cell r="G2103">
            <v>31</v>
          </cell>
          <cell r="H2103">
            <v>19</v>
          </cell>
          <cell r="I2103">
            <v>67</v>
          </cell>
          <cell r="J2103">
            <v>34</v>
          </cell>
          <cell r="K2103">
            <v>41</v>
          </cell>
          <cell r="L2103">
            <v>35</v>
          </cell>
          <cell r="M2103">
            <v>45</v>
          </cell>
          <cell r="N2103">
            <v>41</v>
          </cell>
          <cell r="O2103">
            <v>48</v>
          </cell>
          <cell r="P2103">
            <v>39</v>
          </cell>
          <cell r="Q2103">
            <v>49</v>
          </cell>
          <cell r="R2103">
            <v>41</v>
          </cell>
          <cell r="S2103">
            <v>54</v>
          </cell>
          <cell r="T2103">
            <v>46</v>
          </cell>
          <cell r="U2103">
            <v>72</v>
          </cell>
          <cell r="V2103">
            <v>49</v>
          </cell>
          <cell r="W2103">
            <v>58</v>
          </cell>
          <cell r="X2103">
            <v>33</v>
          </cell>
          <cell r="Y2103">
            <v>61</v>
          </cell>
          <cell r="Z2103">
            <v>43</v>
          </cell>
          <cell r="AA2103">
            <v>65</v>
          </cell>
          <cell r="AB2103">
            <v>46</v>
          </cell>
          <cell r="AC2103">
            <v>62</v>
          </cell>
          <cell r="AD2103">
            <v>43</v>
          </cell>
          <cell r="AE2103">
            <v>65</v>
          </cell>
          <cell r="AF2103">
            <v>41</v>
          </cell>
          <cell r="AG2103">
            <v>71</v>
          </cell>
          <cell r="AH2103">
            <v>48</v>
          </cell>
          <cell r="AI2103">
            <v>55</v>
          </cell>
          <cell r="AJ2103">
            <v>42</v>
          </cell>
          <cell r="AK2103">
            <v>66</v>
          </cell>
          <cell r="AL2103">
            <v>35</v>
          </cell>
          <cell r="AM2103">
            <v>62</v>
          </cell>
          <cell r="AN2103">
            <v>38</v>
          </cell>
          <cell r="AO2103">
            <v>61.5</v>
          </cell>
          <cell r="AP2103">
            <v>41</v>
          </cell>
          <cell r="AQ2103">
            <v>69</v>
          </cell>
          <cell r="AR2103">
            <v>46</v>
          </cell>
          <cell r="AS2103">
            <v>37</v>
          </cell>
          <cell r="AT2103">
            <v>32</v>
          </cell>
          <cell r="AU2103">
            <v>73</v>
          </cell>
          <cell r="AV2103">
            <v>57</v>
          </cell>
          <cell r="AW2103">
            <v>74</v>
          </cell>
          <cell r="AX2103">
            <v>60</v>
          </cell>
          <cell r="AY2103">
            <v>74</v>
          </cell>
          <cell r="AZ2103">
            <v>60</v>
          </cell>
        </row>
        <row r="2104">
          <cell r="B2104">
            <v>36509</v>
          </cell>
          <cell r="C2104">
            <v>41</v>
          </cell>
          <cell r="D2104">
            <v>9</v>
          </cell>
          <cell r="E2104">
            <v>67</v>
          </cell>
          <cell r="F2104">
            <v>35</v>
          </cell>
          <cell r="G2104">
            <v>41</v>
          </cell>
          <cell r="H2104">
            <v>9</v>
          </cell>
          <cell r="I2104">
            <v>65</v>
          </cell>
          <cell r="J2104">
            <v>43</v>
          </cell>
          <cell r="K2104">
            <v>46</v>
          </cell>
          <cell r="L2104">
            <v>39</v>
          </cell>
          <cell r="M2104">
            <v>45</v>
          </cell>
          <cell r="N2104">
            <v>37</v>
          </cell>
          <cell r="O2104">
            <v>46</v>
          </cell>
          <cell r="P2104">
            <v>37</v>
          </cell>
          <cell r="Q2104">
            <v>48</v>
          </cell>
          <cell r="R2104">
            <v>38</v>
          </cell>
          <cell r="S2104">
            <v>53</v>
          </cell>
          <cell r="T2104">
            <v>40</v>
          </cell>
          <cell r="U2104">
            <v>55</v>
          </cell>
          <cell r="V2104">
            <v>46</v>
          </cell>
          <cell r="W2104">
            <v>59</v>
          </cell>
          <cell r="X2104">
            <v>30</v>
          </cell>
          <cell r="Y2104">
            <v>58</v>
          </cell>
          <cell r="Z2104">
            <v>34</v>
          </cell>
          <cell r="AA2104">
            <v>60</v>
          </cell>
          <cell r="AB2104">
            <v>37</v>
          </cell>
          <cell r="AC2104">
            <v>60</v>
          </cell>
          <cell r="AD2104">
            <v>30</v>
          </cell>
          <cell r="AE2104">
            <v>64</v>
          </cell>
          <cell r="AF2104">
            <v>32</v>
          </cell>
          <cell r="AG2104">
            <v>63</v>
          </cell>
          <cell r="AH2104">
            <v>39</v>
          </cell>
          <cell r="AI2104">
            <v>61</v>
          </cell>
          <cell r="AJ2104">
            <v>38</v>
          </cell>
          <cell r="AK2104">
            <v>67</v>
          </cell>
          <cell r="AL2104">
            <v>29</v>
          </cell>
          <cell r="AM2104">
            <v>69</v>
          </cell>
          <cell r="AN2104">
            <v>32</v>
          </cell>
          <cell r="AO2104">
            <v>64</v>
          </cell>
          <cell r="AP2104">
            <v>39</v>
          </cell>
          <cell r="AQ2104">
            <v>71</v>
          </cell>
          <cell r="AR2104">
            <v>46</v>
          </cell>
          <cell r="AS2104">
            <v>41</v>
          </cell>
          <cell r="AT2104">
            <v>33</v>
          </cell>
          <cell r="AU2104">
            <v>69</v>
          </cell>
          <cell r="AV2104">
            <v>52</v>
          </cell>
          <cell r="AW2104">
            <v>72</v>
          </cell>
          <cell r="AX2104">
            <v>58</v>
          </cell>
          <cell r="AY2104">
            <v>75</v>
          </cell>
          <cell r="AZ2104">
            <v>59</v>
          </cell>
        </row>
        <row r="2105">
          <cell r="B2105">
            <v>36510</v>
          </cell>
          <cell r="C2105">
            <v>49</v>
          </cell>
          <cell r="D2105">
            <v>10</v>
          </cell>
          <cell r="E2105">
            <v>67</v>
          </cell>
          <cell r="F2105">
            <v>38</v>
          </cell>
          <cell r="G2105">
            <v>49</v>
          </cell>
          <cell r="H2105">
            <v>10</v>
          </cell>
          <cell r="I2105">
            <v>67</v>
          </cell>
          <cell r="J2105">
            <v>29</v>
          </cell>
          <cell r="K2105">
            <v>45</v>
          </cell>
          <cell r="L2105">
            <v>31</v>
          </cell>
          <cell r="M2105">
            <v>49</v>
          </cell>
          <cell r="N2105">
            <v>34</v>
          </cell>
          <cell r="O2105">
            <v>49</v>
          </cell>
          <cell r="P2105">
            <v>31</v>
          </cell>
          <cell r="Q2105">
            <v>51</v>
          </cell>
          <cell r="R2105">
            <v>39</v>
          </cell>
          <cell r="S2105">
            <v>51</v>
          </cell>
          <cell r="T2105">
            <v>33</v>
          </cell>
          <cell r="U2105">
            <v>53</v>
          </cell>
          <cell r="V2105">
            <v>35</v>
          </cell>
          <cell r="W2105">
            <v>51</v>
          </cell>
          <cell r="X2105">
            <v>27</v>
          </cell>
          <cell r="Y2105">
            <v>51</v>
          </cell>
          <cell r="Z2105">
            <v>33</v>
          </cell>
          <cell r="AA2105">
            <v>54</v>
          </cell>
          <cell r="AB2105">
            <v>31</v>
          </cell>
          <cell r="AC2105">
            <v>53</v>
          </cell>
          <cell r="AD2105">
            <v>31</v>
          </cell>
          <cell r="AE2105">
            <v>58</v>
          </cell>
          <cell r="AF2105">
            <v>34</v>
          </cell>
          <cell r="AG2105">
            <v>58</v>
          </cell>
          <cell r="AH2105">
            <v>40</v>
          </cell>
          <cell r="AI2105">
            <v>54</v>
          </cell>
          <cell r="AJ2105">
            <v>32</v>
          </cell>
          <cell r="AK2105">
            <v>59</v>
          </cell>
          <cell r="AL2105">
            <v>32</v>
          </cell>
          <cell r="AM2105">
            <v>58</v>
          </cell>
          <cell r="AN2105">
            <v>32</v>
          </cell>
          <cell r="AO2105">
            <v>66.5</v>
          </cell>
          <cell r="AP2105">
            <v>40</v>
          </cell>
          <cell r="AQ2105">
            <v>75</v>
          </cell>
          <cell r="AR2105">
            <v>48</v>
          </cell>
          <cell r="AS2105">
            <v>48</v>
          </cell>
          <cell r="AT2105">
            <v>38</v>
          </cell>
          <cell r="AU2105">
            <v>62</v>
          </cell>
          <cell r="AV2105">
            <v>47</v>
          </cell>
          <cell r="AW2105">
            <v>64</v>
          </cell>
          <cell r="AX2105">
            <v>52</v>
          </cell>
          <cell r="AY2105">
            <v>67</v>
          </cell>
          <cell r="AZ2105">
            <v>55</v>
          </cell>
        </row>
        <row r="2106">
          <cell r="B2106">
            <v>36511</v>
          </cell>
          <cell r="C2106">
            <v>52</v>
          </cell>
          <cell r="D2106">
            <v>15</v>
          </cell>
          <cell r="E2106">
            <v>71</v>
          </cell>
          <cell r="F2106">
            <v>41</v>
          </cell>
          <cell r="G2106">
            <v>52</v>
          </cell>
          <cell r="H2106">
            <v>15</v>
          </cell>
          <cell r="I2106">
            <v>70</v>
          </cell>
          <cell r="J2106">
            <v>36</v>
          </cell>
          <cell r="K2106">
            <v>42</v>
          </cell>
          <cell r="L2106">
            <v>25</v>
          </cell>
          <cell r="M2106">
            <v>46</v>
          </cell>
          <cell r="N2106">
            <v>30</v>
          </cell>
          <cell r="O2106">
            <v>49</v>
          </cell>
          <cell r="P2106">
            <v>28</v>
          </cell>
          <cell r="Q2106">
            <v>50</v>
          </cell>
          <cell r="R2106">
            <v>32</v>
          </cell>
          <cell r="S2106">
            <v>55</v>
          </cell>
          <cell r="T2106">
            <v>28</v>
          </cell>
          <cell r="U2106">
            <v>55</v>
          </cell>
          <cell r="V2106">
            <v>30</v>
          </cell>
          <cell r="W2106">
            <v>56</v>
          </cell>
          <cell r="X2106">
            <v>21</v>
          </cell>
          <cell r="Y2106">
            <v>56</v>
          </cell>
          <cell r="Z2106">
            <v>27</v>
          </cell>
          <cell r="AA2106">
            <v>56</v>
          </cell>
          <cell r="AB2106">
            <v>26</v>
          </cell>
          <cell r="AC2106">
            <v>55</v>
          </cell>
          <cell r="AD2106">
            <v>24</v>
          </cell>
          <cell r="AE2106">
            <v>58</v>
          </cell>
          <cell r="AF2106">
            <v>27</v>
          </cell>
          <cell r="AG2106">
            <v>58</v>
          </cell>
          <cell r="AH2106">
            <v>34</v>
          </cell>
          <cell r="AI2106">
            <v>58</v>
          </cell>
          <cell r="AJ2106">
            <v>30</v>
          </cell>
          <cell r="AK2106">
            <v>57</v>
          </cell>
          <cell r="AL2106">
            <v>23</v>
          </cell>
          <cell r="AM2106">
            <v>56</v>
          </cell>
          <cell r="AN2106">
            <v>24</v>
          </cell>
          <cell r="AO2106">
            <v>67.5</v>
          </cell>
          <cell r="AP2106">
            <v>41.5</v>
          </cell>
          <cell r="AQ2106">
            <v>76</v>
          </cell>
          <cell r="AR2106">
            <v>50</v>
          </cell>
          <cell r="AS2106">
            <v>39</v>
          </cell>
          <cell r="AT2106">
            <v>25</v>
          </cell>
          <cell r="AU2106">
            <v>73</v>
          </cell>
          <cell r="AV2106">
            <v>47</v>
          </cell>
          <cell r="AW2106">
            <v>70</v>
          </cell>
          <cell r="AX2106">
            <v>53</v>
          </cell>
          <cell r="AY2106">
            <v>71</v>
          </cell>
          <cell r="AZ2106">
            <v>54</v>
          </cell>
        </row>
        <row r="2107">
          <cell r="B2107">
            <v>36512</v>
          </cell>
          <cell r="C2107">
            <v>53</v>
          </cell>
          <cell r="D2107">
            <v>13</v>
          </cell>
          <cell r="E2107">
            <v>72</v>
          </cell>
          <cell r="F2107">
            <v>43</v>
          </cell>
          <cell r="G2107">
            <v>53</v>
          </cell>
          <cell r="H2107">
            <v>13</v>
          </cell>
          <cell r="I2107">
            <v>75</v>
          </cell>
          <cell r="J2107">
            <v>36</v>
          </cell>
          <cell r="K2107">
            <v>42</v>
          </cell>
          <cell r="L2107">
            <v>28</v>
          </cell>
          <cell r="M2107">
            <v>46</v>
          </cell>
          <cell r="N2107">
            <v>30</v>
          </cell>
          <cell r="O2107">
            <v>48</v>
          </cell>
          <cell r="P2107">
            <v>27</v>
          </cell>
          <cell r="Q2107">
            <v>51</v>
          </cell>
          <cell r="R2107">
            <v>34</v>
          </cell>
          <cell r="S2107">
            <v>60</v>
          </cell>
          <cell r="T2107">
            <v>30</v>
          </cell>
          <cell r="U2107">
            <v>51</v>
          </cell>
          <cell r="V2107">
            <v>35</v>
          </cell>
          <cell r="W2107">
            <v>55</v>
          </cell>
          <cell r="X2107">
            <v>24</v>
          </cell>
          <cell r="Y2107">
            <v>59</v>
          </cell>
          <cell r="Z2107">
            <v>28</v>
          </cell>
          <cell r="AA2107">
            <v>59</v>
          </cell>
          <cell r="AB2107">
            <v>28</v>
          </cell>
          <cell r="AC2107">
            <v>61</v>
          </cell>
          <cell r="AD2107">
            <v>25</v>
          </cell>
          <cell r="AE2107">
            <v>58</v>
          </cell>
          <cell r="AF2107">
            <v>34</v>
          </cell>
          <cell r="AG2107">
            <v>57</v>
          </cell>
          <cell r="AH2107">
            <v>45</v>
          </cell>
          <cell r="AI2107">
            <v>56</v>
          </cell>
          <cell r="AJ2107">
            <v>42</v>
          </cell>
          <cell r="AK2107">
            <v>61</v>
          </cell>
          <cell r="AL2107">
            <v>34</v>
          </cell>
          <cell r="AM2107">
            <v>63</v>
          </cell>
          <cell r="AN2107">
            <v>37</v>
          </cell>
          <cell r="AO2107">
            <v>65</v>
          </cell>
          <cell r="AP2107">
            <v>24.5</v>
          </cell>
          <cell r="AQ2107">
            <v>71</v>
          </cell>
          <cell r="AR2107">
            <v>15</v>
          </cell>
          <cell r="AS2107">
            <v>33</v>
          </cell>
          <cell r="AT2107">
            <v>21</v>
          </cell>
          <cell r="AU2107">
            <v>67</v>
          </cell>
          <cell r="AV2107">
            <v>62</v>
          </cell>
          <cell r="AW2107">
            <v>65</v>
          </cell>
          <cell r="AX2107">
            <v>61</v>
          </cell>
          <cell r="AY2107">
            <v>66</v>
          </cell>
          <cell r="AZ2107">
            <v>62</v>
          </cell>
        </row>
        <row r="2108">
          <cell r="B2108">
            <v>36513</v>
          </cell>
          <cell r="C2108">
            <v>42</v>
          </cell>
          <cell r="D2108">
            <v>18</v>
          </cell>
          <cell r="E2108">
            <v>70</v>
          </cell>
          <cell r="F2108">
            <v>42</v>
          </cell>
          <cell r="G2108">
            <v>42</v>
          </cell>
          <cell r="H2108">
            <v>18</v>
          </cell>
          <cell r="I2108">
            <v>76</v>
          </cell>
          <cell r="J2108">
            <v>41</v>
          </cell>
          <cell r="K2108">
            <v>41</v>
          </cell>
          <cell r="L2108">
            <v>26</v>
          </cell>
          <cell r="M2108">
            <v>45</v>
          </cell>
          <cell r="N2108">
            <v>35</v>
          </cell>
          <cell r="O2108">
            <v>44</v>
          </cell>
          <cell r="P2108">
            <v>37</v>
          </cell>
          <cell r="Q2108">
            <v>45</v>
          </cell>
          <cell r="R2108">
            <v>38</v>
          </cell>
          <cell r="S2108">
            <v>49</v>
          </cell>
          <cell r="T2108">
            <v>40</v>
          </cell>
          <cell r="U2108">
            <v>54</v>
          </cell>
          <cell r="V2108">
            <v>48</v>
          </cell>
          <cell r="W2108">
            <v>51</v>
          </cell>
          <cell r="X2108">
            <v>40</v>
          </cell>
          <cell r="Y2108">
            <v>49</v>
          </cell>
          <cell r="Z2108">
            <v>41</v>
          </cell>
          <cell r="AA2108">
            <v>49</v>
          </cell>
          <cell r="AB2108">
            <v>41</v>
          </cell>
          <cell r="AC2108">
            <v>52</v>
          </cell>
          <cell r="AD2108">
            <v>42</v>
          </cell>
          <cell r="AE2108">
            <v>53</v>
          </cell>
          <cell r="AF2108">
            <v>46</v>
          </cell>
          <cell r="AG2108">
            <v>57</v>
          </cell>
          <cell r="AH2108">
            <v>51</v>
          </cell>
          <cell r="AI2108">
            <v>55</v>
          </cell>
          <cell r="AJ2108">
            <v>46</v>
          </cell>
          <cell r="AK2108">
            <v>54</v>
          </cell>
          <cell r="AL2108">
            <v>48</v>
          </cell>
          <cell r="AM2108">
            <v>53</v>
          </cell>
          <cell r="AN2108">
            <v>47</v>
          </cell>
          <cell r="AO2108">
            <v>63</v>
          </cell>
          <cell r="AP2108">
            <v>41.5</v>
          </cell>
          <cell r="AQ2108">
            <v>70</v>
          </cell>
          <cell r="AR2108">
            <v>47</v>
          </cell>
          <cell r="AS2108">
            <v>32</v>
          </cell>
          <cell r="AT2108">
            <v>15</v>
          </cell>
          <cell r="AU2108">
            <v>76</v>
          </cell>
          <cell r="AV2108">
            <v>54</v>
          </cell>
          <cell r="AW2108">
            <v>77</v>
          </cell>
          <cell r="AX2108">
            <v>53</v>
          </cell>
          <cell r="AY2108">
            <v>73</v>
          </cell>
          <cell r="AZ2108">
            <v>58</v>
          </cell>
        </row>
        <row r="2109">
          <cell r="B2109">
            <v>36514</v>
          </cell>
          <cell r="C2109">
            <v>44</v>
          </cell>
          <cell r="D2109">
            <v>12</v>
          </cell>
          <cell r="E2109">
            <v>68</v>
          </cell>
          <cell r="F2109">
            <v>42</v>
          </cell>
          <cell r="G2109">
            <v>44</v>
          </cell>
          <cell r="H2109">
            <v>12</v>
          </cell>
          <cell r="I2109">
            <v>63</v>
          </cell>
          <cell r="J2109">
            <v>30</v>
          </cell>
          <cell r="K2109">
            <v>43</v>
          </cell>
          <cell r="L2109">
            <v>27</v>
          </cell>
          <cell r="M2109">
            <v>52</v>
          </cell>
          <cell r="N2109">
            <v>38</v>
          </cell>
          <cell r="O2109">
            <v>49</v>
          </cell>
          <cell r="P2109">
            <v>39</v>
          </cell>
          <cell r="Q2109">
            <v>49</v>
          </cell>
          <cell r="R2109">
            <v>40</v>
          </cell>
          <cell r="S2109">
            <v>49</v>
          </cell>
          <cell r="T2109">
            <v>44</v>
          </cell>
          <cell r="U2109">
            <v>70</v>
          </cell>
          <cell r="V2109">
            <v>51</v>
          </cell>
          <cell r="W2109">
            <v>55</v>
          </cell>
          <cell r="X2109">
            <v>39</v>
          </cell>
          <cell r="Y2109">
            <v>48</v>
          </cell>
          <cell r="Z2109">
            <v>42</v>
          </cell>
          <cell r="AA2109">
            <v>48</v>
          </cell>
          <cell r="AB2109">
            <v>46</v>
          </cell>
          <cell r="AC2109">
            <v>50</v>
          </cell>
          <cell r="AD2109">
            <v>40</v>
          </cell>
          <cell r="AE2109">
            <v>53</v>
          </cell>
          <cell r="AF2109">
            <v>48</v>
          </cell>
          <cell r="AG2109">
            <v>63</v>
          </cell>
          <cell r="AH2109">
            <v>45</v>
          </cell>
          <cell r="AI2109">
            <v>55</v>
          </cell>
          <cell r="AJ2109">
            <v>46</v>
          </cell>
          <cell r="AK2109">
            <v>56</v>
          </cell>
          <cell r="AL2109">
            <v>40</v>
          </cell>
          <cell r="AM2109">
            <v>58</v>
          </cell>
          <cell r="AN2109">
            <v>40</v>
          </cell>
          <cell r="AO2109">
            <v>68</v>
          </cell>
          <cell r="AP2109">
            <v>41.5</v>
          </cell>
          <cell r="AQ2109">
            <v>75</v>
          </cell>
          <cell r="AR2109">
            <v>50</v>
          </cell>
          <cell r="AS2109">
            <v>42</v>
          </cell>
          <cell r="AT2109">
            <v>18</v>
          </cell>
          <cell r="AU2109">
            <v>72</v>
          </cell>
          <cell r="AV2109">
            <v>50</v>
          </cell>
          <cell r="AW2109">
            <v>74</v>
          </cell>
          <cell r="AX2109">
            <v>50</v>
          </cell>
          <cell r="AY2109">
            <v>74</v>
          </cell>
          <cell r="AZ2109">
            <v>55</v>
          </cell>
        </row>
        <row r="2110">
          <cell r="B2110">
            <v>36515</v>
          </cell>
          <cell r="C2110">
            <v>39</v>
          </cell>
          <cell r="D2110">
            <v>14</v>
          </cell>
          <cell r="E2110">
            <v>65</v>
          </cell>
          <cell r="F2110">
            <v>40</v>
          </cell>
          <cell r="G2110">
            <v>39</v>
          </cell>
          <cell r="H2110">
            <v>14</v>
          </cell>
          <cell r="I2110">
            <v>63</v>
          </cell>
          <cell r="J2110">
            <v>32</v>
          </cell>
          <cell r="K2110">
            <v>42</v>
          </cell>
          <cell r="L2110">
            <v>33</v>
          </cell>
          <cell r="M2110">
            <v>46</v>
          </cell>
          <cell r="N2110">
            <v>34</v>
          </cell>
          <cell r="O2110">
            <v>45</v>
          </cell>
          <cell r="P2110">
            <v>36</v>
          </cell>
          <cell r="Q2110">
            <v>46</v>
          </cell>
          <cell r="R2110">
            <v>37</v>
          </cell>
          <cell r="S2110">
            <v>51</v>
          </cell>
          <cell r="T2110">
            <v>36</v>
          </cell>
          <cell r="U2110">
            <v>51</v>
          </cell>
          <cell r="V2110">
            <v>44</v>
          </cell>
          <cell r="W2110">
            <v>46</v>
          </cell>
          <cell r="X2110">
            <v>39</v>
          </cell>
          <cell r="Y2110">
            <v>47</v>
          </cell>
          <cell r="Z2110">
            <v>43</v>
          </cell>
          <cell r="AA2110">
            <v>51</v>
          </cell>
          <cell r="AB2110">
            <v>46</v>
          </cell>
          <cell r="AC2110">
            <v>49</v>
          </cell>
          <cell r="AD2110">
            <v>37</v>
          </cell>
          <cell r="AE2110">
            <v>52</v>
          </cell>
          <cell r="AF2110">
            <v>45</v>
          </cell>
          <cell r="AG2110">
            <v>57</v>
          </cell>
          <cell r="AH2110">
            <v>43</v>
          </cell>
          <cell r="AI2110">
            <v>50</v>
          </cell>
          <cell r="AJ2110">
            <v>41</v>
          </cell>
          <cell r="AK2110">
            <v>53</v>
          </cell>
          <cell r="AL2110">
            <v>40</v>
          </cell>
          <cell r="AM2110">
            <v>54</v>
          </cell>
          <cell r="AN2110">
            <v>41</v>
          </cell>
          <cell r="AO2110">
            <v>66</v>
          </cell>
          <cell r="AP2110">
            <v>40</v>
          </cell>
          <cell r="AQ2110">
            <v>72</v>
          </cell>
          <cell r="AR2110">
            <v>47</v>
          </cell>
          <cell r="AS2110">
            <v>42</v>
          </cell>
          <cell r="AT2110">
            <v>29</v>
          </cell>
          <cell r="AU2110">
            <v>79</v>
          </cell>
          <cell r="AV2110">
            <v>58</v>
          </cell>
          <cell r="AW2110">
            <v>81</v>
          </cell>
          <cell r="AX2110">
            <v>59</v>
          </cell>
          <cell r="AY2110">
            <v>79</v>
          </cell>
          <cell r="AZ2110">
            <v>63</v>
          </cell>
        </row>
        <row r="2111">
          <cell r="B2111">
            <v>36516</v>
          </cell>
          <cell r="C2111">
            <v>34</v>
          </cell>
          <cell r="D2111">
            <v>21</v>
          </cell>
          <cell r="E2111">
            <v>66</v>
          </cell>
          <cell r="F2111">
            <v>50</v>
          </cell>
          <cell r="G2111">
            <v>34</v>
          </cell>
          <cell r="H2111">
            <v>21</v>
          </cell>
          <cell r="I2111">
            <v>60</v>
          </cell>
          <cell r="J2111">
            <v>33</v>
          </cell>
          <cell r="K2111">
            <v>38</v>
          </cell>
          <cell r="L2111">
            <v>31</v>
          </cell>
          <cell r="M2111">
            <v>40</v>
          </cell>
          <cell r="N2111">
            <v>27</v>
          </cell>
          <cell r="O2111">
            <v>41</v>
          </cell>
          <cell r="P2111">
            <v>24</v>
          </cell>
          <cell r="Q2111">
            <v>41</v>
          </cell>
          <cell r="R2111">
            <v>30</v>
          </cell>
          <cell r="S2111">
            <v>42</v>
          </cell>
          <cell r="T2111">
            <v>27</v>
          </cell>
          <cell r="U2111">
            <v>44</v>
          </cell>
          <cell r="V2111">
            <v>37</v>
          </cell>
          <cell r="W2111">
            <v>45</v>
          </cell>
          <cell r="X2111">
            <v>29</v>
          </cell>
          <cell r="Y2111">
            <v>46</v>
          </cell>
          <cell r="Z2111">
            <v>31</v>
          </cell>
          <cell r="AA2111">
            <v>49</v>
          </cell>
          <cell r="AB2111">
            <v>29</v>
          </cell>
          <cell r="AC2111">
            <v>54</v>
          </cell>
          <cell r="AD2111">
            <v>40</v>
          </cell>
          <cell r="AE2111">
            <v>56</v>
          </cell>
          <cell r="AF2111">
            <v>47</v>
          </cell>
          <cell r="AG2111">
            <v>56</v>
          </cell>
          <cell r="AH2111">
            <v>50</v>
          </cell>
          <cell r="AI2111">
            <v>50</v>
          </cell>
          <cell r="AJ2111">
            <v>35</v>
          </cell>
          <cell r="AK2111">
            <v>57</v>
          </cell>
          <cell r="AL2111">
            <v>38</v>
          </cell>
          <cell r="AM2111">
            <v>59</v>
          </cell>
          <cell r="AN2111">
            <v>37</v>
          </cell>
          <cell r="AO2111">
            <v>69</v>
          </cell>
          <cell r="AP2111">
            <v>45</v>
          </cell>
          <cell r="AQ2111">
            <v>73</v>
          </cell>
          <cell r="AR2111">
            <v>55</v>
          </cell>
          <cell r="AS2111">
            <v>33</v>
          </cell>
          <cell r="AT2111">
            <v>18</v>
          </cell>
          <cell r="AU2111">
            <v>72</v>
          </cell>
          <cell r="AV2111">
            <v>60</v>
          </cell>
          <cell r="AW2111">
            <v>79</v>
          </cell>
          <cell r="AX2111">
            <v>60</v>
          </cell>
          <cell r="AY2111">
            <v>75</v>
          </cell>
          <cell r="AZ2111">
            <v>67</v>
          </cell>
        </row>
        <row r="2112">
          <cell r="B2112">
            <v>36517</v>
          </cell>
          <cell r="C2112">
            <v>39</v>
          </cell>
          <cell r="D2112">
            <v>23</v>
          </cell>
          <cell r="E2112">
            <v>69</v>
          </cell>
          <cell r="F2112">
            <v>46</v>
          </cell>
          <cell r="G2112">
            <v>39</v>
          </cell>
          <cell r="H2112">
            <v>23</v>
          </cell>
          <cell r="I2112">
            <v>62</v>
          </cell>
          <cell r="J2112">
            <v>36</v>
          </cell>
          <cell r="K2112">
            <v>41</v>
          </cell>
          <cell r="L2112">
            <v>19</v>
          </cell>
          <cell r="M2112">
            <v>43</v>
          </cell>
          <cell r="N2112">
            <v>22</v>
          </cell>
          <cell r="O2112">
            <v>44</v>
          </cell>
          <cell r="P2112">
            <v>20</v>
          </cell>
          <cell r="Q2112">
            <v>46</v>
          </cell>
          <cell r="R2112">
            <v>27</v>
          </cell>
          <cell r="S2112">
            <v>44</v>
          </cell>
          <cell r="T2112">
            <v>23</v>
          </cell>
          <cell r="U2112">
            <v>47</v>
          </cell>
          <cell r="V2112">
            <v>30</v>
          </cell>
          <cell r="W2112">
            <v>47</v>
          </cell>
          <cell r="X2112">
            <v>26</v>
          </cell>
          <cell r="Y2112">
            <v>48</v>
          </cell>
          <cell r="Z2112">
            <v>30</v>
          </cell>
          <cell r="AA2112">
            <v>47</v>
          </cell>
          <cell r="AB2112">
            <v>26</v>
          </cell>
          <cell r="AC2112">
            <v>52</v>
          </cell>
          <cell r="AD2112">
            <v>30</v>
          </cell>
          <cell r="AE2112">
            <v>50</v>
          </cell>
          <cell r="AF2112">
            <v>35</v>
          </cell>
          <cell r="AG2112">
            <v>52</v>
          </cell>
          <cell r="AH2112">
            <v>42</v>
          </cell>
          <cell r="AI2112">
            <v>51</v>
          </cell>
          <cell r="AJ2112">
            <v>32</v>
          </cell>
          <cell r="AK2112">
            <v>58</v>
          </cell>
          <cell r="AL2112">
            <v>38</v>
          </cell>
          <cell r="AM2112">
            <v>59</v>
          </cell>
          <cell r="AN2112">
            <v>27</v>
          </cell>
          <cell r="AO2112">
            <v>73</v>
          </cell>
          <cell r="AP2112">
            <v>40.5</v>
          </cell>
          <cell r="AQ2112">
            <v>83</v>
          </cell>
          <cell r="AR2112">
            <v>47</v>
          </cell>
          <cell r="AS2112">
            <v>31</v>
          </cell>
          <cell r="AT2112">
            <v>18</v>
          </cell>
          <cell r="AU2112">
            <v>63</v>
          </cell>
          <cell r="AV2112">
            <v>52</v>
          </cell>
          <cell r="AW2112">
            <v>64</v>
          </cell>
          <cell r="AX2112">
            <v>57</v>
          </cell>
          <cell r="AY2112">
            <v>67</v>
          </cell>
          <cell r="AZ2112">
            <v>54</v>
          </cell>
        </row>
        <row r="2113">
          <cell r="B2113">
            <v>36518</v>
          </cell>
          <cell r="C2113">
            <v>45</v>
          </cell>
          <cell r="D2113">
            <v>27</v>
          </cell>
          <cell r="E2113">
            <v>69</v>
          </cell>
          <cell r="F2113">
            <v>47</v>
          </cell>
          <cell r="G2113">
            <v>45</v>
          </cell>
          <cell r="H2113">
            <v>27</v>
          </cell>
          <cell r="I2113">
            <v>62</v>
          </cell>
          <cell r="J2113">
            <v>44</v>
          </cell>
          <cell r="K2113">
            <v>27</v>
          </cell>
          <cell r="L2113">
            <v>17</v>
          </cell>
          <cell r="M2113">
            <v>30</v>
          </cell>
          <cell r="N2113">
            <v>17</v>
          </cell>
          <cell r="O2113">
            <v>31</v>
          </cell>
          <cell r="P2113">
            <v>19</v>
          </cell>
          <cell r="Q2113">
            <v>32</v>
          </cell>
          <cell r="R2113">
            <v>24</v>
          </cell>
          <cell r="S2113">
            <v>34</v>
          </cell>
          <cell r="T2113">
            <v>23</v>
          </cell>
          <cell r="U2113">
            <v>40</v>
          </cell>
          <cell r="V2113">
            <v>30</v>
          </cell>
          <cell r="W2113">
            <v>34</v>
          </cell>
          <cell r="X2113">
            <v>23</v>
          </cell>
          <cell r="Y2113">
            <v>38</v>
          </cell>
          <cell r="Z2113">
            <v>26</v>
          </cell>
          <cell r="AA2113">
            <v>41</v>
          </cell>
          <cell r="AB2113">
            <v>26</v>
          </cell>
          <cell r="AC2113">
            <v>47</v>
          </cell>
          <cell r="AD2113">
            <v>25</v>
          </cell>
          <cell r="AE2113">
            <v>53</v>
          </cell>
          <cell r="AF2113">
            <v>27</v>
          </cell>
          <cell r="AG2113">
            <v>57</v>
          </cell>
          <cell r="AH2113">
            <v>31</v>
          </cell>
          <cell r="AI2113">
            <v>51</v>
          </cell>
          <cell r="AJ2113">
            <v>31</v>
          </cell>
          <cell r="AK2113">
            <v>56</v>
          </cell>
          <cell r="AL2113">
            <v>29</v>
          </cell>
          <cell r="AM2113">
            <v>59</v>
          </cell>
          <cell r="AN2113">
            <v>27</v>
          </cell>
          <cell r="AO2113">
            <v>70.5</v>
          </cell>
          <cell r="AP2113">
            <v>40</v>
          </cell>
          <cell r="AQ2113">
            <v>78</v>
          </cell>
          <cell r="AR2113">
            <v>47</v>
          </cell>
          <cell r="AS2113">
            <v>25</v>
          </cell>
          <cell r="AT2113">
            <v>12</v>
          </cell>
          <cell r="AU2113">
            <v>61</v>
          </cell>
          <cell r="AV2113">
            <v>43</v>
          </cell>
          <cell r="AW2113">
            <v>63</v>
          </cell>
          <cell r="AX2113">
            <v>47</v>
          </cell>
          <cell r="AY2113">
            <v>64</v>
          </cell>
          <cell r="AZ2113">
            <v>45</v>
          </cell>
        </row>
        <row r="2114">
          <cell r="B2114">
            <v>36519</v>
          </cell>
          <cell r="C2114">
            <v>42</v>
          </cell>
          <cell r="D2114">
            <v>19</v>
          </cell>
          <cell r="E2114">
            <v>66</v>
          </cell>
          <cell r="F2114">
            <v>42</v>
          </cell>
          <cell r="G2114">
            <v>42</v>
          </cell>
          <cell r="H2114">
            <v>19</v>
          </cell>
          <cell r="I2114">
            <v>61</v>
          </cell>
          <cell r="J2114">
            <v>44</v>
          </cell>
          <cell r="K2114">
            <v>29</v>
          </cell>
          <cell r="L2114">
            <v>10</v>
          </cell>
          <cell r="M2114">
            <v>30</v>
          </cell>
          <cell r="N2114">
            <v>16</v>
          </cell>
          <cell r="O2114">
            <v>32</v>
          </cell>
          <cell r="P2114">
            <v>14</v>
          </cell>
          <cell r="Q2114">
            <v>32</v>
          </cell>
          <cell r="R2114">
            <v>21</v>
          </cell>
          <cell r="S2114">
            <v>33</v>
          </cell>
          <cell r="T2114">
            <v>18</v>
          </cell>
          <cell r="U2114">
            <v>32</v>
          </cell>
          <cell r="V2114">
            <v>21</v>
          </cell>
          <cell r="W2114">
            <v>35</v>
          </cell>
          <cell r="X2114">
            <v>18</v>
          </cell>
          <cell r="Y2114">
            <v>31</v>
          </cell>
          <cell r="Z2114">
            <v>20</v>
          </cell>
          <cell r="AA2114">
            <v>32</v>
          </cell>
          <cell r="AB2114">
            <v>20</v>
          </cell>
          <cell r="AC2114">
            <v>35</v>
          </cell>
          <cell r="AD2114">
            <v>21</v>
          </cell>
          <cell r="AE2114">
            <v>39</v>
          </cell>
          <cell r="AF2114">
            <v>23</v>
          </cell>
          <cell r="AG2114">
            <v>43</v>
          </cell>
          <cell r="AH2114">
            <v>26</v>
          </cell>
          <cell r="AI2114">
            <v>41</v>
          </cell>
          <cell r="AJ2114">
            <v>23</v>
          </cell>
          <cell r="AK2114">
            <v>42</v>
          </cell>
          <cell r="AL2114">
            <v>22</v>
          </cell>
          <cell r="AM2114">
            <v>45</v>
          </cell>
          <cell r="AN2114">
            <v>25</v>
          </cell>
          <cell r="AO2114">
            <v>69</v>
          </cell>
          <cell r="AP2114">
            <v>40</v>
          </cell>
          <cell r="AQ2114">
            <v>76</v>
          </cell>
          <cell r="AR2114">
            <v>47</v>
          </cell>
          <cell r="AS2114">
            <v>25</v>
          </cell>
          <cell r="AT2114">
            <v>7</v>
          </cell>
          <cell r="AU2114">
            <v>57</v>
          </cell>
          <cell r="AV2114">
            <v>39</v>
          </cell>
          <cell r="AW2114">
            <v>58</v>
          </cell>
          <cell r="AX2114">
            <v>41</v>
          </cell>
          <cell r="AY2114">
            <v>58</v>
          </cell>
          <cell r="AZ2114">
            <v>43</v>
          </cell>
        </row>
        <row r="2115">
          <cell r="B2115">
            <v>36520</v>
          </cell>
          <cell r="C2115">
            <v>37</v>
          </cell>
          <cell r="D2115">
            <v>18</v>
          </cell>
          <cell r="E2115">
            <v>70</v>
          </cell>
          <cell r="F2115">
            <v>53</v>
          </cell>
          <cell r="G2115">
            <v>37</v>
          </cell>
          <cell r="H2115">
            <v>18</v>
          </cell>
          <cell r="I2115">
            <v>65</v>
          </cell>
          <cell r="J2115">
            <v>46</v>
          </cell>
          <cell r="K2115">
            <v>37</v>
          </cell>
          <cell r="L2115">
            <v>19</v>
          </cell>
          <cell r="M2115">
            <v>37</v>
          </cell>
          <cell r="N2115">
            <v>22</v>
          </cell>
          <cell r="O2115">
            <v>44</v>
          </cell>
          <cell r="P2115">
            <v>21</v>
          </cell>
          <cell r="Q2115">
            <v>45</v>
          </cell>
          <cell r="R2115">
            <v>24</v>
          </cell>
          <cell r="S2115">
            <v>51</v>
          </cell>
          <cell r="T2115">
            <v>20</v>
          </cell>
          <cell r="U2115">
            <v>50</v>
          </cell>
          <cell r="V2115">
            <v>21</v>
          </cell>
          <cell r="W2115">
            <v>58</v>
          </cell>
          <cell r="X2115">
            <v>19</v>
          </cell>
          <cell r="Y2115">
            <v>51</v>
          </cell>
          <cell r="Z2115">
            <v>22</v>
          </cell>
          <cell r="AA2115">
            <v>50</v>
          </cell>
          <cell r="AB2115">
            <v>19</v>
          </cell>
          <cell r="AC2115">
            <v>55</v>
          </cell>
          <cell r="AD2115">
            <v>21</v>
          </cell>
          <cell r="AE2115">
            <v>59</v>
          </cell>
          <cell r="AF2115">
            <v>21</v>
          </cell>
          <cell r="AG2115">
            <v>55</v>
          </cell>
          <cell r="AH2115">
            <v>22</v>
          </cell>
          <cell r="AI2115">
            <v>59</v>
          </cell>
          <cell r="AJ2115">
            <v>26</v>
          </cell>
          <cell r="AK2115">
            <v>57</v>
          </cell>
          <cell r="AL2115">
            <v>18</v>
          </cell>
          <cell r="AM2115">
            <v>57</v>
          </cell>
          <cell r="AN2115">
            <v>21</v>
          </cell>
          <cell r="AO2115">
            <v>69</v>
          </cell>
          <cell r="AP2115">
            <v>41</v>
          </cell>
          <cell r="AQ2115">
            <v>74</v>
          </cell>
          <cell r="AR2115">
            <v>50</v>
          </cell>
          <cell r="AS2115">
            <v>33</v>
          </cell>
          <cell r="AT2115">
            <v>20</v>
          </cell>
          <cell r="AU2115">
            <v>57</v>
          </cell>
          <cell r="AV2115">
            <v>36</v>
          </cell>
          <cell r="AW2115">
            <v>59</v>
          </cell>
          <cell r="AX2115">
            <v>38</v>
          </cell>
          <cell r="AY2115">
            <v>58</v>
          </cell>
          <cell r="AZ2115">
            <v>35</v>
          </cell>
        </row>
        <row r="2116">
          <cell r="B2116">
            <v>36521</v>
          </cell>
          <cell r="C2116">
            <v>45</v>
          </cell>
          <cell r="D2116">
            <v>12</v>
          </cell>
          <cell r="E2116">
            <v>70</v>
          </cell>
          <cell r="F2116">
            <v>48</v>
          </cell>
          <cell r="G2116">
            <v>45</v>
          </cell>
          <cell r="H2116">
            <v>12</v>
          </cell>
          <cell r="I2116">
            <v>67</v>
          </cell>
          <cell r="J2116">
            <v>46</v>
          </cell>
          <cell r="K2116">
            <v>33</v>
          </cell>
          <cell r="L2116">
            <v>26</v>
          </cell>
          <cell r="M2116">
            <v>38</v>
          </cell>
          <cell r="N2116">
            <v>28</v>
          </cell>
          <cell r="O2116">
            <v>37</v>
          </cell>
          <cell r="P2116">
            <v>31</v>
          </cell>
          <cell r="Q2116">
            <v>40</v>
          </cell>
          <cell r="R2116">
            <v>31</v>
          </cell>
          <cell r="S2116">
            <v>45</v>
          </cell>
          <cell r="T2116">
            <v>24</v>
          </cell>
          <cell r="U2116">
            <v>45</v>
          </cell>
          <cell r="V2116">
            <v>26</v>
          </cell>
          <cell r="W2116">
            <v>49</v>
          </cell>
          <cell r="X2116">
            <v>28</v>
          </cell>
          <cell r="Y2116">
            <v>49</v>
          </cell>
          <cell r="Z2116">
            <v>24</v>
          </cell>
          <cell r="AA2116">
            <v>52</v>
          </cell>
          <cell r="AB2116">
            <v>25</v>
          </cell>
          <cell r="AC2116">
            <v>52</v>
          </cell>
          <cell r="AD2116">
            <v>23</v>
          </cell>
          <cell r="AE2116">
            <v>55</v>
          </cell>
          <cell r="AF2116">
            <v>26</v>
          </cell>
          <cell r="AG2116">
            <v>56</v>
          </cell>
          <cell r="AH2116">
            <v>29</v>
          </cell>
          <cell r="AI2116">
            <v>51</v>
          </cell>
          <cell r="AJ2116">
            <v>32</v>
          </cell>
          <cell r="AK2116">
            <v>57</v>
          </cell>
          <cell r="AL2116">
            <v>24</v>
          </cell>
          <cell r="AM2116">
            <v>57</v>
          </cell>
          <cell r="AN2116">
            <v>32</v>
          </cell>
          <cell r="AO2116">
            <v>71</v>
          </cell>
          <cell r="AP2116">
            <v>44.5</v>
          </cell>
          <cell r="AQ2116">
            <v>74</v>
          </cell>
          <cell r="AR2116">
            <v>52</v>
          </cell>
          <cell r="AS2116">
            <v>27</v>
          </cell>
          <cell r="AT2116">
            <v>16</v>
          </cell>
          <cell r="AU2116">
            <v>67</v>
          </cell>
          <cell r="AV2116">
            <v>40</v>
          </cell>
          <cell r="AW2116">
            <v>69</v>
          </cell>
          <cell r="AX2116">
            <v>39</v>
          </cell>
          <cell r="AY2116">
            <v>67</v>
          </cell>
          <cell r="AZ2116">
            <v>51</v>
          </cell>
        </row>
        <row r="2117">
          <cell r="B2117">
            <v>36522</v>
          </cell>
          <cell r="C2117">
            <v>45</v>
          </cell>
          <cell r="D2117">
            <v>12</v>
          </cell>
          <cell r="E2117">
            <v>70</v>
          </cell>
          <cell r="F2117">
            <v>48</v>
          </cell>
          <cell r="G2117">
            <v>45</v>
          </cell>
          <cell r="H2117">
            <v>12</v>
          </cell>
          <cell r="I2117">
            <v>67</v>
          </cell>
          <cell r="J2117">
            <v>46</v>
          </cell>
          <cell r="K2117">
            <v>28</v>
          </cell>
          <cell r="L2117">
            <v>13</v>
          </cell>
          <cell r="M2117">
            <v>32</v>
          </cell>
          <cell r="N2117">
            <v>22</v>
          </cell>
          <cell r="O2117">
            <v>33</v>
          </cell>
          <cell r="P2117">
            <v>20</v>
          </cell>
          <cell r="Q2117">
            <v>35</v>
          </cell>
          <cell r="R2117">
            <v>27</v>
          </cell>
          <cell r="S2117">
            <v>36</v>
          </cell>
          <cell r="T2117">
            <v>27</v>
          </cell>
          <cell r="U2117">
            <v>38</v>
          </cell>
          <cell r="V2117">
            <v>34</v>
          </cell>
          <cell r="W2117">
            <v>46</v>
          </cell>
          <cell r="X2117">
            <v>27</v>
          </cell>
          <cell r="Y2117">
            <v>43</v>
          </cell>
          <cell r="Z2117">
            <v>29</v>
          </cell>
          <cell r="AA2117">
            <v>45</v>
          </cell>
          <cell r="AB2117">
            <v>31</v>
          </cell>
          <cell r="AC2117">
            <v>46</v>
          </cell>
          <cell r="AD2117">
            <v>23</v>
          </cell>
          <cell r="AE2117">
            <v>51</v>
          </cell>
          <cell r="AF2117">
            <v>26</v>
          </cell>
          <cell r="AG2117">
            <v>53</v>
          </cell>
          <cell r="AH2117">
            <v>32</v>
          </cell>
          <cell r="AI2117">
            <v>46</v>
          </cell>
          <cell r="AJ2117">
            <v>31</v>
          </cell>
          <cell r="AK2117">
            <v>52</v>
          </cell>
          <cell r="AL2117">
            <v>24</v>
          </cell>
          <cell r="AM2117">
            <v>52</v>
          </cell>
          <cell r="AN2117">
            <v>25</v>
          </cell>
          <cell r="AO2117">
            <v>71</v>
          </cell>
          <cell r="AP2117">
            <v>44.5</v>
          </cell>
          <cell r="AQ2117">
            <v>74</v>
          </cell>
          <cell r="AR2117">
            <v>52</v>
          </cell>
          <cell r="AS2117">
            <v>23</v>
          </cell>
          <cell r="AT2117">
            <v>4</v>
          </cell>
          <cell r="AU2117">
            <v>66</v>
          </cell>
          <cell r="AV2117">
            <v>45</v>
          </cell>
          <cell r="AW2117">
            <v>67</v>
          </cell>
          <cell r="AX2117">
            <v>48</v>
          </cell>
          <cell r="AY2117">
            <v>66</v>
          </cell>
          <cell r="AZ2117">
            <v>57</v>
          </cell>
        </row>
        <row r="2118">
          <cell r="B2118">
            <v>36523</v>
          </cell>
          <cell r="C2118">
            <v>55</v>
          </cell>
          <cell r="D2118">
            <v>14</v>
          </cell>
          <cell r="E2118">
            <v>68</v>
          </cell>
          <cell r="F2118">
            <v>50</v>
          </cell>
          <cell r="G2118">
            <v>55</v>
          </cell>
          <cell r="H2118">
            <v>14</v>
          </cell>
          <cell r="I2118">
            <v>68</v>
          </cell>
          <cell r="J2118">
            <v>42</v>
          </cell>
          <cell r="K2118">
            <v>36</v>
          </cell>
          <cell r="L2118">
            <v>20</v>
          </cell>
          <cell r="M2118">
            <v>38</v>
          </cell>
          <cell r="N2118">
            <v>26</v>
          </cell>
          <cell r="O2118">
            <v>40</v>
          </cell>
          <cell r="P2118">
            <v>26</v>
          </cell>
          <cell r="Q2118">
            <v>42</v>
          </cell>
          <cell r="R2118">
            <v>29</v>
          </cell>
          <cell r="S2118">
            <v>45</v>
          </cell>
          <cell r="T2118">
            <v>22</v>
          </cell>
          <cell r="U2118">
            <v>43</v>
          </cell>
          <cell r="V2118">
            <v>32</v>
          </cell>
          <cell r="W2118">
            <v>51</v>
          </cell>
          <cell r="X2118">
            <v>26</v>
          </cell>
          <cell r="Y2118">
            <v>48</v>
          </cell>
          <cell r="Z2118">
            <v>25</v>
          </cell>
          <cell r="AA2118">
            <v>51</v>
          </cell>
          <cell r="AB2118">
            <v>25</v>
          </cell>
          <cell r="AC2118">
            <v>53</v>
          </cell>
          <cell r="AD2118">
            <v>23</v>
          </cell>
          <cell r="AE2118">
            <v>55</v>
          </cell>
          <cell r="AF2118">
            <v>27</v>
          </cell>
          <cell r="AG2118">
            <v>56</v>
          </cell>
          <cell r="AH2118">
            <v>35</v>
          </cell>
          <cell r="AI2118">
            <v>56</v>
          </cell>
          <cell r="AJ2118">
            <v>32</v>
          </cell>
          <cell r="AK2118">
            <v>56</v>
          </cell>
          <cell r="AL2118">
            <v>24</v>
          </cell>
          <cell r="AM2118">
            <v>60</v>
          </cell>
          <cell r="AN2118">
            <v>32</v>
          </cell>
          <cell r="AO2118">
            <v>68</v>
          </cell>
          <cell r="AP2118">
            <v>41.5</v>
          </cell>
          <cell r="AQ2118">
            <v>72</v>
          </cell>
          <cell r="AR2118">
            <v>50</v>
          </cell>
          <cell r="AS2118">
            <v>32</v>
          </cell>
          <cell r="AT2118">
            <v>17</v>
          </cell>
          <cell r="AU2118">
            <v>62</v>
          </cell>
          <cell r="AV2118">
            <v>37</v>
          </cell>
          <cell r="AW2118">
            <v>65</v>
          </cell>
          <cell r="AX2118">
            <v>42</v>
          </cell>
          <cell r="AY2118">
            <v>64</v>
          </cell>
          <cell r="AZ2118">
            <v>49</v>
          </cell>
        </row>
        <row r="2119">
          <cell r="B2119">
            <v>36524</v>
          </cell>
          <cell r="C2119">
            <v>56</v>
          </cell>
          <cell r="D2119">
            <v>9</v>
          </cell>
          <cell r="E2119">
            <v>69</v>
          </cell>
          <cell r="F2119">
            <v>43</v>
          </cell>
          <cell r="G2119">
            <v>56</v>
          </cell>
          <cell r="H2119">
            <v>9</v>
          </cell>
          <cell r="I2119">
            <v>70</v>
          </cell>
          <cell r="J2119">
            <v>45</v>
          </cell>
          <cell r="K2119">
            <v>46</v>
          </cell>
          <cell r="L2119">
            <v>26</v>
          </cell>
          <cell r="M2119">
            <v>51</v>
          </cell>
          <cell r="N2119">
            <v>32</v>
          </cell>
          <cell r="O2119">
            <v>56</v>
          </cell>
          <cell r="P2119">
            <v>33</v>
          </cell>
          <cell r="Q2119">
            <v>58</v>
          </cell>
          <cell r="R2119">
            <v>36</v>
          </cell>
          <cell r="S2119">
            <v>62</v>
          </cell>
          <cell r="T2119">
            <v>34</v>
          </cell>
          <cell r="U2119">
            <v>62</v>
          </cell>
          <cell r="V2119">
            <v>36</v>
          </cell>
          <cell r="W2119">
            <v>57</v>
          </cell>
          <cell r="X2119">
            <v>22</v>
          </cell>
          <cell r="Y2119">
            <v>58</v>
          </cell>
          <cell r="Z2119">
            <v>29</v>
          </cell>
          <cell r="AA2119">
            <v>61</v>
          </cell>
          <cell r="AB2119">
            <v>30</v>
          </cell>
          <cell r="AC2119">
            <v>60</v>
          </cell>
          <cell r="AD2119">
            <v>26</v>
          </cell>
          <cell r="AE2119">
            <v>65</v>
          </cell>
          <cell r="AF2119">
            <v>29</v>
          </cell>
          <cell r="AG2119">
            <v>64</v>
          </cell>
          <cell r="AH2119">
            <v>32</v>
          </cell>
          <cell r="AI2119">
            <v>62</v>
          </cell>
          <cell r="AJ2119">
            <v>34</v>
          </cell>
          <cell r="AK2119">
            <v>66</v>
          </cell>
          <cell r="AL2119">
            <v>24</v>
          </cell>
          <cell r="AM2119">
            <v>65</v>
          </cell>
          <cell r="AN2119">
            <v>27</v>
          </cell>
          <cell r="AO2119">
            <v>62</v>
          </cell>
          <cell r="AP2119">
            <v>41</v>
          </cell>
          <cell r="AQ2119">
            <v>64</v>
          </cell>
          <cell r="AR2119">
            <v>47</v>
          </cell>
          <cell r="AS2119">
            <v>47</v>
          </cell>
          <cell r="AT2119">
            <v>29</v>
          </cell>
          <cell r="AU2119">
            <v>68</v>
          </cell>
          <cell r="AV2119">
            <v>39</v>
          </cell>
          <cell r="AW2119">
            <v>71</v>
          </cell>
          <cell r="AX2119">
            <v>39</v>
          </cell>
          <cell r="AY2119">
            <v>70</v>
          </cell>
          <cell r="AZ2119">
            <v>47</v>
          </cell>
        </row>
        <row r="2120">
          <cell r="B2120">
            <v>36525</v>
          </cell>
          <cell r="C2120">
            <v>28</v>
          </cell>
          <cell r="D2120">
            <v>48</v>
          </cell>
          <cell r="E2120">
            <v>53</v>
          </cell>
          <cell r="F2120">
            <v>69</v>
          </cell>
          <cell r="G2120">
            <v>28</v>
          </cell>
          <cell r="H2120">
            <v>48</v>
          </cell>
          <cell r="I2120">
            <v>49</v>
          </cell>
          <cell r="J2120">
            <v>69</v>
          </cell>
          <cell r="K2120">
            <v>41</v>
          </cell>
          <cell r="L2120">
            <v>22</v>
          </cell>
          <cell r="M2120">
            <v>49</v>
          </cell>
          <cell r="N2120">
            <v>31</v>
          </cell>
          <cell r="O2120">
            <v>55</v>
          </cell>
          <cell r="P2120">
            <v>28</v>
          </cell>
          <cell r="Q2120">
            <v>57</v>
          </cell>
          <cell r="R2120">
            <v>41</v>
          </cell>
          <cell r="S2120">
            <v>62</v>
          </cell>
          <cell r="T2120">
            <v>36</v>
          </cell>
          <cell r="U2120">
            <v>61</v>
          </cell>
          <cell r="V2120">
            <v>39</v>
          </cell>
          <cell r="W2120">
            <v>62</v>
          </cell>
          <cell r="X2120">
            <v>30</v>
          </cell>
          <cell r="Y2120">
            <v>65</v>
          </cell>
          <cell r="Z2120">
            <v>33</v>
          </cell>
          <cell r="AA2120">
            <v>65</v>
          </cell>
          <cell r="AB2120">
            <v>34</v>
          </cell>
          <cell r="AC2120">
            <v>65</v>
          </cell>
          <cell r="AD2120">
            <v>34</v>
          </cell>
          <cell r="AE2120">
            <v>65</v>
          </cell>
          <cell r="AF2120">
            <v>42</v>
          </cell>
          <cell r="AG2120">
            <v>63</v>
          </cell>
          <cell r="AH2120">
            <v>44</v>
          </cell>
          <cell r="AI2120">
            <v>66</v>
          </cell>
          <cell r="AJ2120">
            <v>45</v>
          </cell>
          <cell r="AK2120">
            <v>65</v>
          </cell>
          <cell r="AL2120">
            <v>40</v>
          </cell>
          <cell r="AM2120">
            <v>64</v>
          </cell>
          <cell r="AN2120">
            <v>44</v>
          </cell>
          <cell r="AO2120">
            <v>40.5</v>
          </cell>
          <cell r="AP2120">
            <v>55.5</v>
          </cell>
          <cell r="AQ2120">
            <v>45</v>
          </cell>
          <cell r="AR2120">
            <v>54</v>
          </cell>
          <cell r="AS2120">
            <v>31</v>
          </cell>
          <cell r="AT2120">
            <v>17</v>
          </cell>
          <cell r="AU2120">
            <v>74</v>
          </cell>
          <cell r="AV2120">
            <v>44</v>
          </cell>
          <cell r="AW2120">
            <v>74</v>
          </cell>
          <cell r="AX2120">
            <v>45</v>
          </cell>
          <cell r="AY2120">
            <v>74</v>
          </cell>
          <cell r="AZ2120">
            <v>54</v>
          </cell>
        </row>
        <row r="2121">
          <cell r="B2121">
            <v>36526</v>
          </cell>
          <cell r="C2121">
            <v>26</v>
          </cell>
          <cell r="D2121">
            <v>29</v>
          </cell>
          <cell r="E2121">
            <v>45</v>
          </cell>
          <cell r="F2121">
            <v>60</v>
          </cell>
          <cell r="G2121">
            <v>26</v>
          </cell>
          <cell r="H2121">
            <v>29</v>
          </cell>
          <cell r="I2121">
            <v>35</v>
          </cell>
          <cell r="J2121">
            <v>59</v>
          </cell>
          <cell r="K2121">
            <v>25</v>
          </cell>
          <cell r="L2121">
            <v>37</v>
          </cell>
          <cell r="M2121">
            <v>34</v>
          </cell>
          <cell r="N2121">
            <v>41</v>
          </cell>
          <cell r="O2121">
            <v>35</v>
          </cell>
          <cell r="P2121">
            <v>46</v>
          </cell>
          <cell r="Q2121">
            <v>44</v>
          </cell>
          <cell r="R2121">
            <v>56</v>
          </cell>
          <cell r="S2121">
            <v>41</v>
          </cell>
          <cell r="T2121">
            <v>66</v>
          </cell>
          <cell r="U2121">
            <v>42</v>
          </cell>
          <cell r="V2121">
            <v>67</v>
          </cell>
          <cell r="W2121">
            <v>48</v>
          </cell>
          <cell r="X2121">
            <v>64</v>
          </cell>
          <cell r="Y2121">
            <v>44</v>
          </cell>
          <cell r="Z2121">
            <v>61</v>
          </cell>
          <cell r="AA2121">
            <v>45</v>
          </cell>
          <cell r="AB2121">
            <v>67</v>
          </cell>
          <cell r="AC2121">
            <v>46</v>
          </cell>
          <cell r="AD2121">
            <v>58</v>
          </cell>
          <cell r="AE2121">
            <v>44</v>
          </cell>
          <cell r="AF2121">
            <v>67</v>
          </cell>
          <cell r="AG2121">
            <v>46</v>
          </cell>
          <cell r="AH2121">
            <v>71</v>
          </cell>
          <cell r="AI2121">
            <v>52</v>
          </cell>
          <cell r="AJ2121">
            <v>66</v>
          </cell>
          <cell r="AK2121">
            <v>52</v>
          </cell>
          <cell r="AL2121">
            <v>72</v>
          </cell>
          <cell r="AM2121">
            <v>50</v>
          </cell>
          <cell r="AN2121">
            <v>71</v>
          </cell>
          <cell r="AO2121">
            <v>40.5</v>
          </cell>
          <cell r="AP2121">
            <v>56.5</v>
          </cell>
          <cell r="AQ2121">
            <v>44</v>
          </cell>
          <cell r="AR2121">
            <v>58</v>
          </cell>
          <cell r="AS2121">
            <v>29</v>
          </cell>
          <cell r="AT2121">
            <v>45</v>
          </cell>
          <cell r="AU2121">
            <v>53</v>
          </cell>
          <cell r="AV2121">
            <v>76</v>
          </cell>
          <cell r="AW2121">
            <v>57</v>
          </cell>
          <cell r="AX2121">
            <v>77</v>
          </cell>
          <cell r="AY2121">
            <v>60</v>
          </cell>
          <cell r="AZ2121">
            <v>77</v>
          </cell>
        </row>
        <row r="2122">
          <cell r="B2122">
            <v>36527</v>
          </cell>
          <cell r="C2122">
            <v>28</v>
          </cell>
          <cell r="D2122">
            <v>6</v>
          </cell>
          <cell r="E2122">
            <v>57</v>
          </cell>
          <cell r="F2122">
            <v>43</v>
          </cell>
          <cell r="G2122">
            <v>28</v>
          </cell>
          <cell r="H2122">
            <v>6</v>
          </cell>
          <cell r="I2122">
            <v>51</v>
          </cell>
          <cell r="J2122">
            <v>33</v>
          </cell>
          <cell r="K2122">
            <v>58</v>
          </cell>
          <cell r="L2122">
            <v>27</v>
          </cell>
          <cell r="M2122">
            <v>64</v>
          </cell>
          <cell r="N2122">
            <v>34</v>
          </cell>
          <cell r="O2122">
            <v>68</v>
          </cell>
          <cell r="P2122">
            <v>35</v>
          </cell>
          <cell r="Q2122">
            <v>68</v>
          </cell>
          <cell r="R2122">
            <v>44</v>
          </cell>
          <cell r="S2122">
            <v>69</v>
          </cell>
          <cell r="T2122">
            <v>41</v>
          </cell>
          <cell r="U2122">
            <v>71</v>
          </cell>
          <cell r="V2122">
            <v>42</v>
          </cell>
          <cell r="W2122">
            <v>67</v>
          </cell>
          <cell r="X2122">
            <v>48</v>
          </cell>
          <cell r="Y2122">
            <v>64</v>
          </cell>
          <cell r="Z2122">
            <v>47</v>
          </cell>
          <cell r="AA2122">
            <v>70</v>
          </cell>
          <cell r="AB2122">
            <v>43</v>
          </cell>
          <cell r="AC2122">
            <v>68</v>
          </cell>
          <cell r="AD2122">
            <v>46</v>
          </cell>
          <cell r="AE2122">
            <v>74</v>
          </cell>
          <cell r="AF2122">
            <v>44</v>
          </cell>
          <cell r="AG2122">
            <v>76</v>
          </cell>
          <cell r="AH2122">
            <v>46</v>
          </cell>
          <cell r="AI2122">
            <v>68</v>
          </cell>
          <cell r="AJ2122">
            <v>52</v>
          </cell>
          <cell r="AK2122">
            <v>76</v>
          </cell>
          <cell r="AL2122">
            <v>45</v>
          </cell>
          <cell r="AM2122">
            <v>73</v>
          </cell>
          <cell r="AN2122">
            <v>50</v>
          </cell>
          <cell r="AO2122">
            <v>55</v>
          </cell>
          <cell r="AP2122">
            <v>40</v>
          </cell>
          <cell r="AQ2122">
            <v>60</v>
          </cell>
          <cell r="AR2122">
            <v>48</v>
          </cell>
          <cell r="AS2122">
            <v>53</v>
          </cell>
          <cell r="AT2122">
            <v>29</v>
          </cell>
          <cell r="AU2122">
            <v>76</v>
          </cell>
          <cell r="AV2122">
            <v>53</v>
          </cell>
          <cell r="AW2122">
            <v>79</v>
          </cell>
          <cell r="AX2122">
            <v>57</v>
          </cell>
          <cell r="AY2122">
            <v>80</v>
          </cell>
          <cell r="AZ2122">
            <v>59</v>
          </cell>
        </row>
        <row r="2123">
          <cell r="B2123">
            <v>36528</v>
          </cell>
          <cell r="C2123">
            <v>30</v>
          </cell>
          <cell r="D2123">
            <v>2</v>
          </cell>
          <cell r="E2123">
            <v>59</v>
          </cell>
          <cell r="F2123">
            <v>32</v>
          </cell>
          <cell r="G2123">
            <v>30</v>
          </cell>
          <cell r="H2123">
            <v>2</v>
          </cell>
          <cell r="I2123">
            <v>53</v>
          </cell>
          <cell r="J2123">
            <v>27</v>
          </cell>
          <cell r="K2123">
            <v>58</v>
          </cell>
          <cell r="L2123">
            <v>42</v>
          </cell>
          <cell r="M2123">
            <v>64</v>
          </cell>
          <cell r="N2123">
            <v>50</v>
          </cell>
          <cell r="O2123">
            <v>68</v>
          </cell>
          <cell r="P2123">
            <v>56</v>
          </cell>
          <cell r="Q2123">
            <v>68</v>
          </cell>
          <cell r="R2123">
            <v>52</v>
          </cell>
          <cell r="S2123">
            <v>74</v>
          </cell>
          <cell r="T2123">
            <v>53</v>
          </cell>
          <cell r="U2123">
            <v>74</v>
          </cell>
          <cell r="V2123">
            <v>56</v>
          </cell>
          <cell r="W2123">
            <v>63</v>
          </cell>
          <cell r="X2123">
            <v>55</v>
          </cell>
          <cell r="Y2123">
            <v>71</v>
          </cell>
          <cell r="Z2123">
            <v>52</v>
          </cell>
          <cell r="AA2123">
            <v>74</v>
          </cell>
          <cell r="AB2123">
            <v>55</v>
          </cell>
          <cell r="AC2123">
            <v>71</v>
          </cell>
          <cell r="AD2123">
            <v>51</v>
          </cell>
          <cell r="AE2123">
            <v>77</v>
          </cell>
          <cell r="AF2123">
            <v>53</v>
          </cell>
          <cell r="AG2123">
            <v>77</v>
          </cell>
          <cell r="AH2123">
            <v>48</v>
          </cell>
          <cell r="AI2123">
            <v>73</v>
          </cell>
          <cell r="AJ2123">
            <v>57</v>
          </cell>
          <cell r="AK2123">
            <v>79</v>
          </cell>
          <cell r="AL2123">
            <v>54</v>
          </cell>
          <cell r="AM2123">
            <v>76</v>
          </cell>
          <cell r="AN2123">
            <v>52</v>
          </cell>
          <cell r="AO2123">
            <v>59.5</v>
          </cell>
          <cell r="AP2123">
            <v>36.5</v>
          </cell>
          <cell r="AQ2123">
            <v>66</v>
          </cell>
          <cell r="AR2123">
            <v>44</v>
          </cell>
          <cell r="AS2123">
            <v>56</v>
          </cell>
          <cell r="AT2123">
            <v>33</v>
          </cell>
          <cell r="AU2123">
            <v>78</v>
          </cell>
          <cell r="AV2123">
            <v>53</v>
          </cell>
          <cell r="AW2123">
            <v>81</v>
          </cell>
          <cell r="AX2123">
            <v>55</v>
          </cell>
          <cell r="AY2123">
            <v>80</v>
          </cell>
          <cell r="AZ2123">
            <v>60</v>
          </cell>
        </row>
        <row r="2124">
          <cell r="B2124">
            <v>36529</v>
          </cell>
          <cell r="C2124">
            <v>45</v>
          </cell>
          <cell r="D2124">
            <v>1</v>
          </cell>
          <cell r="E2124">
            <v>65</v>
          </cell>
          <cell r="F2124">
            <v>40</v>
          </cell>
          <cell r="G2124">
            <v>45</v>
          </cell>
          <cell r="H2124">
            <v>1</v>
          </cell>
          <cell r="I2124">
            <v>64</v>
          </cell>
          <cell r="J2124">
            <v>30</v>
          </cell>
          <cell r="K2124">
            <v>65</v>
          </cell>
          <cell r="L2124">
            <v>43</v>
          </cell>
          <cell r="M2124">
            <v>68</v>
          </cell>
          <cell r="N2124">
            <v>47</v>
          </cell>
          <cell r="O2124">
            <v>70</v>
          </cell>
          <cell r="P2124">
            <v>47</v>
          </cell>
          <cell r="Q2124">
            <v>71</v>
          </cell>
          <cell r="R2124">
            <v>48</v>
          </cell>
          <cell r="S2124">
            <v>73</v>
          </cell>
          <cell r="T2124">
            <v>52</v>
          </cell>
          <cell r="U2124">
            <v>76</v>
          </cell>
          <cell r="V2124">
            <v>50</v>
          </cell>
          <cell r="W2124">
            <v>62</v>
          </cell>
          <cell r="X2124">
            <v>35</v>
          </cell>
          <cell r="Y2124">
            <v>64</v>
          </cell>
          <cell r="Z2124">
            <v>45</v>
          </cell>
          <cell r="AA2124">
            <v>73</v>
          </cell>
          <cell r="AB2124">
            <v>51</v>
          </cell>
          <cell r="AC2124">
            <v>65</v>
          </cell>
          <cell r="AD2124">
            <v>46</v>
          </cell>
          <cell r="AE2124">
            <v>69</v>
          </cell>
          <cell r="AF2124">
            <v>50</v>
          </cell>
          <cell r="AG2124">
            <v>76</v>
          </cell>
          <cell r="AH2124">
            <v>56</v>
          </cell>
          <cell r="AI2124">
            <v>64</v>
          </cell>
          <cell r="AJ2124">
            <v>40</v>
          </cell>
          <cell r="AK2124">
            <v>70</v>
          </cell>
          <cell r="AL2124">
            <v>50</v>
          </cell>
          <cell r="AM2124">
            <v>68</v>
          </cell>
          <cell r="AN2124">
            <v>47</v>
          </cell>
          <cell r="AO2124">
            <v>62</v>
          </cell>
          <cell r="AP2124">
            <v>39.5</v>
          </cell>
          <cell r="AQ2124">
            <v>69</v>
          </cell>
          <cell r="AR2124">
            <v>47</v>
          </cell>
          <cell r="AS2124">
            <v>60</v>
          </cell>
          <cell r="AT2124">
            <v>33</v>
          </cell>
          <cell r="AU2124">
            <v>82</v>
          </cell>
          <cell r="AV2124">
            <v>56</v>
          </cell>
          <cell r="AW2124">
            <v>82</v>
          </cell>
          <cell r="AX2124">
            <v>58</v>
          </cell>
          <cell r="AY2124">
            <v>79</v>
          </cell>
          <cell r="AZ2124">
            <v>65</v>
          </cell>
        </row>
        <row r="2125">
          <cell r="B2125">
            <v>36530</v>
          </cell>
          <cell r="C2125">
            <v>42</v>
          </cell>
          <cell r="D2125">
            <v>16</v>
          </cell>
          <cell r="E2125">
            <v>64</v>
          </cell>
          <cell r="F2125">
            <v>38</v>
          </cell>
          <cell r="G2125">
            <v>42</v>
          </cell>
          <cell r="H2125">
            <v>16</v>
          </cell>
          <cell r="I2125">
            <v>65</v>
          </cell>
          <cell r="J2125">
            <v>31</v>
          </cell>
          <cell r="K2125">
            <v>43</v>
          </cell>
          <cell r="L2125">
            <v>22</v>
          </cell>
          <cell r="M2125">
            <v>47</v>
          </cell>
          <cell r="N2125">
            <v>28</v>
          </cell>
          <cell r="O2125">
            <v>46</v>
          </cell>
          <cell r="P2125">
            <v>27</v>
          </cell>
          <cell r="Q2125">
            <v>48</v>
          </cell>
          <cell r="R2125">
            <v>35</v>
          </cell>
          <cell r="S2125">
            <v>53</v>
          </cell>
          <cell r="T2125">
            <v>30</v>
          </cell>
          <cell r="U2125">
            <v>50</v>
          </cell>
          <cell r="V2125">
            <v>40</v>
          </cell>
          <cell r="W2125">
            <v>42</v>
          </cell>
          <cell r="X2125">
            <v>25</v>
          </cell>
          <cell r="Y2125">
            <v>46</v>
          </cell>
          <cell r="Z2125">
            <v>27</v>
          </cell>
          <cell r="AA2125">
            <v>51</v>
          </cell>
          <cell r="AB2125">
            <v>27</v>
          </cell>
          <cell r="AC2125">
            <v>47</v>
          </cell>
          <cell r="AD2125">
            <v>32</v>
          </cell>
          <cell r="AE2125">
            <v>51</v>
          </cell>
          <cell r="AF2125">
            <v>30</v>
          </cell>
          <cell r="AG2125">
            <v>58</v>
          </cell>
          <cell r="AH2125">
            <v>38</v>
          </cell>
          <cell r="AI2125">
            <v>48</v>
          </cell>
          <cell r="AJ2125">
            <v>33</v>
          </cell>
          <cell r="AK2125">
            <v>53</v>
          </cell>
          <cell r="AL2125">
            <v>28</v>
          </cell>
          <cell r="AM2125">
            <v>53</v>
          </cell>
          <cell r="AN2125">
            <v>30</v>
          </cell>
          <cell r="AO2125">
            <v>60.5</v>
          </cell>
          <cell r="AP2125">
            <v>37</v>
          </cell>
          <cell r="AQ2125">
            <v>70</v>
          </cell>
          <cell r="AR2125">
            <v>43</v>
          </cell>
          <cell r="AS2125">
            <v>38</v>
          </cell>
          <cell r="AT2125">
            <v>17</v>
          </cell>
          <cell r="AU2125">
            <v>66</v>
          </cell>
          <cell r="AV2125">
            <v>51</v>
          </cell>
          <cell r="AW2125">
            <v>65</v>
          </cell>
          <cell r="AX2125">
            <v>54</v>
          </cell>
          <cell r="AY2125">
            <v>67</v>
          </cell>
          <cell r="AZ2125">
            <v>53</v>
          </cell>
        </row>
        <row r="2126">
          <cell r="B2126">
            <v>36531</v>
          </cell>
          <cell r="C2126">
            <v>33</v>
          </cell>
          <cell r="D2126">
            <v>18</v>
          </cell>
          <cell r="E2126">
            <v>64</v>
          </cell>
          <cell r="F2126">
            <v>37</v>
          </cell>
          <cell r="G2126">
            <v>33</v>
          </cell>
          <cell r="H2126">
            <v>18</v>
          </cell>
          <cell r="I2126">
            <v>58</v>
          </cell>
          <cell r="J2126">
            <v>29</v>
          </cell>
          <cell r="K2126">
            <v>42</v>
          </cell>
          <cell r="L2126">
            <v>17</v>
          </cell>
          <cell r="M2126">
            <v>43</v>
          </cell>
          <cell r="N2126">
            <v>25</v>
          </cell>
          <cell r="O2126">
            <v>47</v>
          </cell>
          <cell r="P2126">
            <v>22</v>
          </cell>
          <cell r="Q2126">
            <v>47</v>
          </cell>
          <cell r="R2126">
            <v>30</v>
          </cell>
          <cell r="S2126">
            <v>50</v>
          </cell>
          <cell r="T2126">
            <v>25</v>
          </cell>
          <cell r="U2126">
            <v>49</v>
          </cell>
          <cell r="V2126">
            <v>38</v>
          </cell>
          <cell r="W2126">
            <v>48</v>
          </cell>
          <cell r="X2126">
            <v>19</v>
          </cell>
          <cell r="Y2126">
            <v>49</v>
          </cell>
          <cell r="Z2126">
            <v>23</v>
          </cell>
          <cell r="AA2126">
            <v>51</v>
          </cell>
          <cell r="AB2126">
            <v>25</v>
          </cell>
          <cell r="AC2126">
            <v>49</v>
          </cell>
          <cell r="AD2126">
            <v>22</v>
          </cell>
          <cell r="AE2126">
            <v>56</v>
          </cell>
          <cell r="AF2126">
            <v>25</v>
          </cell>
          <cell r="AG2126">
            <v>63</v>
          </cell>
          <cell r="AH2126">
            <v>37</v>
          </cell>
          <cell r="AI2126">
            <v>53</v>
          </cell>
          <cell r="AJ2126">
            <v>30</v>
          </cell>
          <cell r="AK2126">
            <v>57</v>
          </cell>
          <cell r="AL2126">
            <v>25</v>
          </cell>
          <cell r="AM2126">
            <v>57</v>
          </cell>
          <cell r="AN2126">
            <v>26</v>
          </cell>
          <cell r="AO2126">
            <v>61.5</v>
          </cell>
          <cell r="AP2126">
            <v>37.5</v>
          </cell>
          <cell r="AQ2126">
            <v>67</v>
          </cell>
          <cell r="AR2126">
            <v>46</v>
          </cell>
          <cell r="AS2126">
            <v>33</v>
          </cell>
          <cell r="AT2126">
            <v>14</v>
          </cell>
          <cell r="AU2126">
            <v>76</v>
          </cell>
          <cell r="AV2126">
            <v>52</v>
          </cell>
          <cell r="AW2126">
            <v>77</v>
          </cell>
          <cell r="AX2126">
            <v>57</v>
          </cell>
          <cell r="AY2126">
            <v>80</v>
          </cell>
          <cell r="AZ2126">
            <v>59</v>
          </cell>
        </row>
        <row r="2127">
          <cell r="B2127">
            <v>36532</v>
          </cell>
          <cell r="C2127">
            <v>42</v>
          </cell>
          <cell r="D2127">
            <v>3</v>
          </cell>
          <cell r="E2127">
            <v>65</v>
          </cell>
          <cell r="F2127">
            <v>38</v>
          </cell>
          <cell r="G2127">
            <v>42</v>
          </cell>
          <cell r="H2127">
            <v>3</v>
          </cell>
          <cell r="I2127">
            <v>63</v>
          </cell>
          <cell r="J2127">
            <v>29</v>
          </cell>
          <cell r="K2127">
            <v>48</v>
          </cell>
          <cell r="L2127">
            <v>26</v>
          </cell>
          <cell r="M2127">
            <v>52</v>
          </cell>
          <cell r="N2127">
            <v>27</v>
          </cell>
          <cell r="O2127">
            <v>53</v>
          </cell>
          <cell r="P2127">
            <v>24</v>
          </cell>
          <cell r="Q2127">
            <v>54</v>
          </cell>
          <cell r="R2127">
            <v>32</v>
          </cell>
          <cell r="S2127">
            <v>55</v>
          </cell>
          <cell r="T2127">
            <v>32</v>
          </cell>
          <cell r="U2127">
            <v>55</v>
          </cell>
          <cell r="V2127">
            <v>40</v>
          </cell>
          <cell r="W2127">
            <v>50</v>
          </cell>
          <cell r="X2127">
            <v>26</v>
          </cell>
          <cell r="Y2127">
            <v>57</v>
          </cell>
          <cell r="Z2127">
            <v>32</v>
          </cell>
          <cell r="AA2127">
            <v>58</v>
          </cell>
          <cell r="AB2127">
            <v>31</v>
          </cell>
          <cell r="AC2127">
            <v>60</v>
          </cell>
          <cell r="AD2127">
            <v>35</v>
          </cell>
          <cell r="AE2127">
            <v>62</v>
          </cell>
          <cell r="AF2127">
            <v>34</v>
          </cell>
          <cell r="AG2127">
            <v>66</v>
          </cell>
          <cell r="AH2127">
            <v>41</v>
          </cell>
          <cell r="AI2127">
            <v>57</v>
          </cell>
          <cell r="AJ2127">
            <v>34</v>
          </cell>
          <cell r="AK2127">
            <v>65</v>
          </cell>
          <cell r="AL2127">
            <v>33</v>
          </cell>
          <cell r="AM2127">
            <v>65</v>
          </cell>
          <cell r="AN2127">
            <v>37</v>
          </cell>
          <cell r="AO2127">
            <v>58.5</v>
          </cell>
          <cell r="AP2127">
            <v>39</v>
          </cell>
          <cell r="AQ2127">
            <v>63</v>
          </cell>
          <cell r="AR2127">
            <v>46</v>
          </cell>
          <cell r="AS2127">
            <v>43</v>
          </cell>
          <cell r="AT2127">
            <v>29</v>
          </cell>
          <cell r="AU2127">
            <v>75</v>
          </cell>
          <cell r="AV2127">
            <v>61</v>
          </cell>
          <cell r="AW2127">
            <v>78</v>
          </cell>
          <cell r="AX2127">
            <v>62</v>
          </cell>
          <cell r="AY2127">
            <v>76</v>
          </cell>
          <cell r="AZ2127">
            <v>64</v>
          </cell>
        </row>
        <row r="2128">
          <cell r="B2128">
            <v>36533</v>
          </cell>
          <cell r="C2128">
            <v>44</v>
          </cell>
          <cell r="D2128">
            <v>0</v>
          </cell>
          <cell r="E2128">
            <v>63</v>
          </cell>
          <cell r="F2128">
            <v>38</v>
          </cell>
          <cell r="G2128">
            <v>44</v>
          </cell>
          <cell r="H2128">
            <v>0</v>
          </cell>
          <cell r="I2128">
            <v>63</v>
          </cell>
          <cell r="J2128">
            <v>31</v>
          </cell>
          <cell r="K2128">
            <v>38</v>
          </cell>
          <cell r="L2128">
            <v>20</v>
          </cell>
          <cell r="M2128">
            <v>41</v>
          </cell>
          <cell r="N2128">
            <v>26</v>
          </cell>
          <cell r="O2128">
            <v>44</v>
          </cell>
          <cell r="P2128">
            <v>22</v>
          </cell>
          <cell r="Q2128">
            <v>45</v>
          </cell>
          <cell r="R2128">
            <v>30</v>
          </cell>
          <cell r="S2128">
            <v>49</v>
          </cell>
          <cell r="T2128">
            <v>25</v>
          </cell>
          <cell r="U2128">
            <v>49</v>
          </cell>
          <cell r="V2128">
            <v>30</v>
          </cell>
          <cell r="W2128">
            <v>50</v>
          </cell>
          <cell r="X2128">
            <v>24</v>
          </cell>
          <cell r="Y2128">
            <v>52</v>
          </cell>
          <cell r="Z2128">
            <v>27</v>
          </cell>
          <cell r="AA2128">
            <v>54</v>
          </cell>
          <cell r="AB2128">
            <v>26</v>
          </cell>
          <cell r="AC2128">
            <v>53</v>
          </cell>
          <cell r="AD2128">
            <v>26</v>
          </cell>
          <cell r="AE2128">
            <v>57</v>
          </cell>
          <cell r="AF2128">
            <v>30</v>
          </cell>
          <cell r="AG2128">
            <v>63</v>
          </cell>
          <cell r="AH2128">
            <v>38</v>
          </cell>
          <cell r="AI2128">
            <v>54</v>
          </cell>
          <cell r="AJ2128">
            <v>37</v>
          </cell>
          <cell r="AK2128">
            <v>61</v>
          </cell>
          <cell r="AL2128">
            <v>30</v>
          </cell>
          <cell r="AM2128">
            <v>62</v>
          </cell>
          <cell r="AN2128">
            <v>32</v>
          </cell>
          <cell r="AO2128">
            <v>59</v>
          </cell>
          <cell r="AP2128">
            <v>35.5</v>
          </cell>
          <cell r="AQ2128">
            <v>62</v>
          </cell>
          <cell r="AR2128">
            <v>41</v>
          </cell>
          <cell r="AS2128">
            <v>37</v>
          </cell>
          <cell r="AT2128">
            <v>27</v>
          </cell>
          <cell r="AU2128">
            <v>78</v>
          </cell>
          <cell r="AV2128">
            <v>56</v>
          </cell>
          <cell r="AW2128">
            <v>78</v>
          </cell>
          <cell r="AX2128">
            <v>61</v>
          </cell>
          <cell r="AY2128">
            <v>71</v>
          </cell>
          <cell r="AZ2128">
            <v>62</v>
          </cell>
        </row>
        <row r="2129">
          <cell r="B2129">
            <v>36534</v>
          </cell>
          <cell r="C2129">
            <v>46</v>
          </cell>
          <cell r="D2129">
            <v>19</v>
          </cell>
          <cell r="E2129">
            <v>63</v>
          </cell>
          <cell r="F2129">
            <v>36</v>
          </cell>
          <cell r="G2129">
            <v>46</v>
          </cell>
          <cell r="H2129">
            <v>19</v>
          </cell>
          <cell r="I2129">
            <v>65</v>
          </cell>
          <cell r="J2129">
            <v>30</v>
          </cell>
          <cell r="K2129">
            <v>48</v>
          </cell>
          <cell r="L2129">
            <v>31</v>
          </cell>
          <cell r="M2129">
            <v>47</v>
          </cell>
          <cell r="N2129">
            <v>35</v>
          </cell>
          <cell r="O2129">
            <v>47</v>
          </cell>
          <cell r="P2129">
            <v>35</v>
          </cell>
          <cell r="Q2129">
            <v>47</v>
          </cell>
          <cell r="R2129">
            <v>40</v>
          </cell>
          <cell r="S2129">
            <v>48</v>
          </cell>
          <cell r="T2129">
            <v>33</v>
          </cell>
          <cell r="U2129">
            <v>54</v>
          </cell>
          <cell r="V2129">
            <v>45</v>
          </cell>
          <cell r="W2129">
            <v>50</v>
          </cell>
          <cell r="X2129">
            <v>36</v>
          </cell>
          <cell r="Y2129">
            <v>45</v>
          </cell>
          <cell r="Z2129">
            <v>40</v>
          </cell>
          <cell r="AA2129">
            <v>50</v>
          </cell>
          <cell r="AB2129">
            <v>41</v>
          </cell>
          <cell r="AC2129">
            <v>47</v>
          </cell>
          <cell r="AD2129">
            <v>36</v>
          </cell>
          <cell r="AE2129">
            <v>62</v>
          </cell>
          <cell r="AF2129">
            <v>43</v>
          </cell>
          <cell r="AG2129">
            <v>71</v>
          </cell>
          <cell r="AH2129">
            <v>46</v>
          </cell>
          <cell r="AI2129">
            <v>60</v>
          </cell>
          <cell r="AJ2129">
            <v>46</v>
          </cell>
          <cell r="AK2129">
            <v>67</v>
          </cell>
          <cell r="AL2129">
            <v>50</v>
          </cell>
          <cell r="AM2129">
            <v>68</v>
          </cell>
          <cell r="AN2129">
            <v>42</v>
          </cell>
          <cell r="AO2129">
            <v>60</v>
          </cell>
          <cell r="AP2129">
            <v>38</v>
          </cell>
          <cell r="AQ2129">
            <v>62</v>
          </cell>
          <cell r="AR2129">
            <v>45</v>
          </cell>
          <cell r="AS2129">
            <v>44</v>
          </cell>
          <cell r="AT2129">
            <v>31</v>
          </cell>
          <cell r="AU2129">
            <v>80</v>
          </cell>
          <cell r="AV2129">
            <v>58</v>
          </cell>
          <cell r="AW2129">
            <v>81</v>
          </cell>
          <cell r="AX2129">
            <v>55</v>
          </cell>
          <cell r="AY2129">
            <v>76</v>
          </cell>
          <cell r="AZ2129">
            <v>60</v>
          </cell>
        </row>
        <row r="2130">
          <cell r="B2130">
            <v>36535</v>
          </cell>
          <cell r="C2130">
            <v>50</v>
          </cell>
          <cell r="D2130">
            <v>15</v>
          </cell>
          <cell r="E2130">
            <v>68</v>
          </cell>
          <cell r="F2130">
            <v>39</v>
          </cell>
          <cell r="G2130">
            <v>50</v>
          </cell>
          <cell r="H2130">
            <v>15</v>
          </cell>
          <cell r="I2130">
            <v>71</v>
          </cell>
          <cell r="J2130">
            <v>34</v>
          </cell>
          <cell r="K2130">
            <v>50</v>
          </cell>
          <cell r="L2130">
            <v>39</v>
          </cell>
          <cell r="M2130">
            <v>57</v>
          </cell>
          <cell r="N2130">
            <v>42</v>
          </cell>
          <cell r="O2130">
            <v>52</v>
          </cell>
          <cell r="P2130">
            <v>42</v>
          </cell>
          <cell r="Q2130">
            <v>52</v>
          </cell>
          <cell r="R2130">
            <v>44</v>
          </cell>
          <cell r="S2130">
            <v>62</v>
          </cell>
          <cell r="T2130">
            <v>44</v>
          </cell>
          <cell r="U2130">
            <v>64</v>
          </cell>
          <cell r="V2130">
            <v>48</v>
          </cell>
          <cell r="W2130">
            <v>60</v>
          </cell>
          <cell r="X2130">
            <v>37</v>
          </cell>
          <cell r="Y2130">
            <v>60</v>
          </cell>
          <cell r="Z2130">
            <v>44</v>
          </cell>
          <cell r="AA2130">
            <v>66</v>
          </cell>
          <cell r="AB2130">
            <v>46</v>
          </cell>
          <cell r="AC2130">
            <v>65</v>
          </cell>
          <cell r="AD2130">
            <v>45</v>
          </cell>
          <cell r="AE2130">
            <v>68</v>
          </cell>
          <cell r="AF2130">
            <v>45</v>
          </cell>
          <cell r="AG2130">
            <v>69</v>
          </cell>
          <cell r="AH2130">
            <v>48</v>
          </cell>
          <cell r="AI2130">
            <v>63</v>
          </cell>
          <cell r="AJ2130">
            <v>46</v>
          </cell>
          <cell r="AK2130">
            <v>70</v>
          </cell>
          <cell r="AL2130">
            <v>39</v>
          </cell>
          <cell r="AM2130">
            <v>69</v>
          </cell>
          <cell r="AN2130">
            <v>42</v>
          </cell>
          <cell r="AO2130">
            <v>60</v>
          </cell>
          <cell r="AP2130">
            <v>41</v>
          </cell>
          <cell r="AQ2130">
            <v>62</v>
          </cell>
          <cell r="AR2130">
            <v>48</v>
          </cell>
          <cell r="AS2130">
            <v>44</v>
          </cell>
          <cell r="AT2130">
            <v>28</v>
          </cell>
          <cell r="AU2130">
            <v>81</v>
          </cell>
          <cell r="AV2130">
            <v>61</v>
          </cell>
          <cell r="AW2130">
            <v>82</v>
          </cell>
          <cell r="AX2130">
            <v>59</v>
          </cell>
          <cell r="AY2130">
            <v>112</v>
          </cell>
          <cell r="AZ2130">
            <v>65</v>
          </cell>
        </row>
        <row r="2131">
          <cell r="B2131">
            <v>36536</v>
          </cell>
          <cell r="C2131">
            <v>50</v>
          </cell>
          <cell r="D2131">
            <v>15</v>
          </cell>
          <cell r="E2131">
            <v>71</v>
          </cell>
          <cell r="F2131">
            <v>42</v>
          </cell>
          <cell r="G2131">
            <v>50</v>
          </cell>
          <cell r="H2131">
            <v>15</v>
          </cell>
          <cell r="I2131">
            <v>74</v>
          </cell>
          <cell r="J2131">
            <v>37</v>
          </cell>
          <cell r="K2131">
            <v>50</v>
          </cell>
          <cell r="L2131">
            <v>34</v>
          </cell>
          <cell r="M2131">
            <v>54</v>
          </cell>
          <cell r="N2131">
            <v>39</v>
          </cell>
          <cell r="O2131">
            <v>54</v>
          </cell>
          <cell r="P2131">
            <v>38</v>
          </cell>
          <cell r="Q2131">
            <v>57</v>
          </cell>
          <cell r="R2131">
            <v>40</v>
          </cell>
          <cell r="S2131">
            <v>64</v>
          </cell>
          <cell r="T2131">
            <v>41</v>
          </cell>
          <cell r="U2131">
            <v>68</v>
          </cell>
          <cell r="V2131">
            <v>46</v>
          </cell>
          <cell r="W2131">
            <v>65</v>
          </cell>
          <cell r="X2131">
            <v>29</v>
          </cell>
          <cell r="Y2131">
            <v>67</v>
          </cell>
          <cell r="Z2131">
            <v>42</v>
          </cell>
          <cell r="AA2131">
            <v>70</v>
          </cell>
          <cell r="AB2131">
            <v>43</v>
          </cell>
          <cell r="AC2131">
            <v>70</v>
          </cell>
          <cell r="AD2131">
            <v>41</v>
          </cell>
          <cell r="AE2131">
            <v>72</v>
          </cell>
          <cell r="AF2131">
            <v>39</v>
          </cell>
          <cell r="AG2131">
            <v>73</v>
          </cell>
          <cell r="AH2131">
            <v>39</v>
          </cell>
          <cell r="AI2131">
            <v>67</v>
          </cell>
          <cell r="AJ2131">
            <v>44</v>
          </cell>
          <cell r="AK2131">
            <v>72</v>
          </cell>
          <cell r="AL2131">
            <v>34</v>
          </cell>
          <cell r="AM2131">
            <v>73</v>
          </cell>
          <cell r="AN2131">
            <v>39</v>
          </cell>
          <cell r="AO2131">
            <v>60.5</v>
          </cell>
          <cell r="AP2131">
            <v>43</v>
          </cell>
          <cell r="AQ2131">
            <v>60</v>
          </cell>
          <cell r="AR2131">
            <v>50</v>
          </cell>
          <cell r="AS2131">
            <v>45</v>
          </cell>
          <cell r="AT2131">
            <v>37</v>
          </cell>
          <cell r="AU2131">
            <v>76</v>
          </cell>
          <cell r="AV2131">
            <v>50</v>
          </cell>
          <cell r="AW2131">
            <v>77</v>
          </cell>
          <cell r="AX2131">
            <v>53</v>
          </cell>
          <cell r="AY2131">
            <v>85</v>
          </cell>
          <cell r="AZ2131">
            <v>56</v>
          </cell>
        </row>
        <row r="2132">
          <cell r="B2132">
            <v>36537</v>
          </cell>
          <cell r="C2132">
            <v>50</v>
          </cell>
          <cell r="D2132">
            <v>25</v>
          </cell>
          <cell r="E2132">
            <v>73</v>
          </cell>
          <cell r="F2132">
            <v>44</v>
          </cell>
          <cell r="G2132">
            <v>50</v>
          </cell>
          <cell r="H2132">
            <v>25</v>
          </cell>
          <cell r="I2132">
            <v>74</v>
          </cell>
          <cell r="J2132">
            <v>40</v>
          </cell>
          <cell r="K2132">
            <v>44</v>
          </cell>
          <cell r="L2132">
            <v>29</v>
          </cell>
          <cell r="M2132">
            <v>47</v>
          </cell>
          <cell r="N2132">
            <v>34</v>
          </cell>
          <cell r="O2132">
            <v>50</v>
          </cell>
          <cell r="P2132">
            <v>31</v>
          </cell>
          <cell r="Q2132">
            <v>53</v>
          </cell>
          <cell r="R2132">
            <v>36</v>
          </cell>
          <cell r="S2132">
            <v>57</v>
          </cell>
          <cell r="T2132">
            <v>27</v>
          </cell>
          <cell r="U2132">
            <v>57</v>
          </cell>
          <cell r="V2132">
            <v>37</v>
          </cell>
          <cell r="W2132">
            <v>66</v>
          </cell>
          <cell r="X2132">
            <v>28</v>
          </cell>
          <cell r="Y2132">
            <v>60</v>
          </cell>
          <cell r="Z2132">
            <v>29</v>
          </cell>
          <cell r="AA2132">
            <v>61</v>
          </cell>
          <cell r="AB2132">
            <v>31</v>
          </cell>
          <cell r="AC2132">
            <v>66</v>
          </cell>
          <cell r="AD2132">
            <v>32</v>
          </cell>
          <cell r="AE2132">
            <v>74</v>
          </cell>
          <cell r="AF2132">
            <v>35</v>
          </cell>
          <cell r="AG2132">
            <v>72</v>
          </cell>
          <cell r="AH2132">
            <v>39</v>
          </cell>
          <cell r="AI2132">
            <v>68</v>
          </cell>
          <cell r="AJ2132">
            <v>41</v>
          </cell>
          <cell r="AK2132">
            <v>76</v>
          </cell>
          <cell r="AL2132">
            <v>32</v>
          </cell>
          <cell r="AM2132">
            <v>65</v>
          </cell>
          <cell r="AN2132">
            <v>35</v>
          </cell>
          <cell r="AO2132">
            <v>62.5</v>
          </cell>
          <cell r="AP2132">
            <v>49</v>
          </cell>
          <cell r="AQ2132">
            <v>62</v>
          </cell>
          <cell r="AR2132">
            <v>53</v>
          </cell>
          <cell r="AS2132">
            <v>38</v>
          </cell>
          <cell r="AT2132">
            <v>29</v>
          </cell>
          <cell r="AU2132">
            <v>74</v>
          </cell>
          <cell r="AV2132">
            <v>45</v>
          </cell>
          <cell r="AW2132">
            <v>78</v>
          </cell>
          <cell r="AX2132">
            <v>48</v>
          </cell>
          <cell r="AY2132">
            <v>77</v>
          </cell>
          <cell r="AZ2132">
            <v>52</v>
          </cell>
        </row>
        <row r="2133">
          <cell r="B2133">
            <v>36538</v>
          </cell>
          <cell r="C2133">
            <v>59</v>
          </cell>
          <cell r="D2133">
            <v>18</v>
          </cell>
          <cell r="E2133">
            <v>77</v>
          </cell>
          <cell r="F2133">
            <v>44</v>
          </cell>
          <cell r="G2133">
            <v>59</v>
          </cell>
          <cell r="H2133">
            <v>18</v>
          </cell>
          <cell r="I2133">
            <v>78</v>
          </cell>
          <cell r="J2133">
            <v>39</v>
          </cell>
          <cell r="K2133">
            <v>36</v>
          </cell>
          <cell r="L2133">
            <v>17</v>
          </cell>
          <cell r="M2133">
            <v>51</v>
          </cell>
          <cell r="N2133">
            <v>22</v>
          </cell>
          <cell r="O2133">
            <v>61</v>
          </cell>
          <cell r="P2133">
            <v>28</v>
          </cell>
          <cell r="Q2133">
            <v>62</v>
          </cell>
          <cell r="R2133">
            <v>30</v>
          </cell>
          <cell r="S2133">
            <v>69</v>
          </cell>
          <cell r="T2133">
            <v>33</v>
          </cell>
          <cell r="U2133">
            <v>68</v>
          </cell>
          <cell r="V2133">
            <v>37</v>
          </cell>
          <cell r="W2133">
            <v>63</v>
          </cell>
          <cell r="X2133">
            <v>31</v>
          </cell>
          <cell r="Y2133">
            <v>69</v>
          </cell>
          <cell r="Z2133">
            <v>35</v>
          </cell>
          <cell r="AA2133">
            <v>70</v>
          </cell>
          <cell r="AB2133">
            <v>38</v>
          </cell>
          <cell r="AC2133">
            <v>73</v>
          </cell>
          <cell r="AD2133">
            <v>37</v>
          </cell>
          <cell r="AE2133">
            <v>74</v>
          </cell>
          <cell r="AF2133">
            <v>47</v>
          </cell>
          <cell r="AG2133">
            <v>73</v>
          </cell>
          <cell r="AH2133">
            <v>48</v>
          </cell>
          <cell r="AI2133">
            <v>69</v>
          </cell>
          <cell r="AJ2133">
            <v>39</v>
          </cell>
          <cell r="AK2133">
            <v>75</v>
          </cell>
          <cell r="AL2133">
            <v>39</v>
          </cell>
          <cell r="AM2133">
            <v>74</v>
          </cell>
          <cell r="AN2133">
            <v>47</v>
          </cell>
          <cell r="AO2133">
            <v>72.5</v>
          </cell>
          <cell r="AP2133">
            <v>43.5</v>
          </cell>
          <cell r="AQ2133">
            <v>75</v>
          </cell>
          <cell r="AR2133">
            <v>49</v>
          </cell>
          <cell r="AS2133">
            <v>30</v>
          </cell>
          <cell r="AT2133">
            <v>6</v>
          </cell>
          <cell r="AU2133">
            <v>80</v>
          </cell>
          <cell r="AV2133">
            <v>49</v>
          </cell>
          <cell r="AW2133">
            <v>80</v>
          </cell>
          <cell r="AX2133">
            <v>49</v>
          </cell>
          <cell r="AY2133">
            <v>75</v>
          </cell>
          <cell r="AZ2133">
            <v>52</v>
          </cell>
        </row>
        <row r="2134">
          <cell r="B2134">
            <v>36539</v>
          </cell>
          <cell r="C2134">
            <v>57</v>
          </cell>
          <cell r="D2134">
            <v>19</v>
          </cell>
          <cell r="E2134">
            <v>81</v>
          </cell>
          <cell r="F2134">
            <v>49</v>
          </cell>
          <cell r="G2134">
            <v>57</v>
          </cell>
          <cell r="H2134">
            <v>19</v>
          </cell>
          <cell r="I2134">
            <v>80</v>
          </cell>
          <cell r="J2134">
            <v>46</v>
          </cell>
          <cell r="K2134">
            <v>23</v>
          </cell>
          <cell r="L2134">
            <v>12</v>
          </cell>
          <cell r="M2134">
            <v>28</v>
          </cell>
          <cell r="N2134">
            <v>18</v>
          </cell>
          <cell r="O2134">
            <v>31</v>
          </cell>
          <cell r="P2134">
            <v>20</v>
          </cell>
          <cell r="Q2134">
            <v>32</v>
          </cell>
          <cell r="R2134">
            <v>23</v>
          </cell>
          <cell r="S2134">
            <v>35</v>
          </cell>
          <cell r="T2134">
            <v>23</v>
          </cell>
          <cell r="U2134">
            <v>37</v>
          </cell>
          <cell r="V2134">
            <v>28</v>
          </cell>
          <cell r="W2134">
            <v>37</v>
          </cell>
          <cell r="X2134">
            <v>24</v>
          </cell>
          <cell r="Y2134">
            <v>40</v>
          </cell>
          <cell r="Z2134">
            <v>24</v>
          </cell>
          <cell r="AA2134">
            <v>38</v>
          </cell>
          <cell r="AB2134">
            <v>24</v>
          </cell>
          <cell r="AC2134">
            <v>43</v>
          </cell>
          <cell r="AD2134">
            <v>26</v>
          </cell>
          <cell r="AE2134">
            <v>47</v>
          </cell>
          <cell r="AF2134">
            <v>28</v>
          </cell>
          <cell r="AG2134">
            <v>54</v>
          </cell>
          <cell r="AH2134">
            <v>30</v>
          </cell>
          <cell r="AI2134">
            <v>47</v>
          </cell>
          <cell r="AJ2134">
            <v>30</v>
          </cell>
          <cell r="AK2134">
            <v>51</v>
          </cell>
          <cell r="AL2134">
            <v>24</v>
          </cell>
          <cell r="AM2134">
            <v>53</v>
          </cell>
          <cell r="AN2134">
            <v>30</v>
          </cell>
          <cell r="AO2134">
            <v>72</v>
          </cell>
          <cell r="AP2134">
            <v>47</v>
          </cell>
          <cell r="AQ2134">
            <v>77</v>
          </cell>
          <cell r="AR2134">
            <v>53</v>
          </cell>
          <cell r="AS2134">
            <v>12</v>
          </cell>
          <cell r="AT2134">
            <v>1</v>
          </cell>
          <cell r="AU2134">
            <v>64</v>
          </cell>
          <cell r="AV2134">
            <v>52</v>
          </cell>
          <cell r="AW2134">
            <v>65</v>
          </cell>
          <cell r="AX2134">
            <v>46</v>
          </cell>
          <cell r="AY2134">
            <v>68</v>
          </cell>
          <cell r="AZ2134">
            <v>46</v>
          </cell>
        </row>
        <row r="2135">
          <cell r="B2135">
            <v>36540</v>
          </cell>
          <cell r="C2135">
            <v>60</v>
          </cell>
          <cell r="D2135">
            <v>23</v>
          </cell>
          <cell r="E2135">
            <v>81</v>
          </cell>
          <cell r="F2135">
            <v>48</v>
          </cell>
          <cell r="G2135">
            <v>60</v>
          </cell>
          <cell r="H2135">
            <v>23</v>
          </cell>
          <cell r="I2135">
            <v>85</v>
          </cell>
          <cell r="J2135">
            <v>47</v>
          </cell>
          <cell r="K2135">
            <v>30</v>
          </cell>
          <cell r="L2135">
            <v>12</v>
          </cell>
          <cell r="M2135">
            <v>31</v>
          </cell>
          <cell r="N2135">
            <v>17</v>
          </cell>
          <cell r="O2135">
            <v>34</v>
          </cell>
          <cell r="P2135">
            <v>17</v>
          </cell>
          <cell r="Q2135">
            <v>36</v>
          </cell>
          <cell r="R2135">
            <v>22</v>
          </cell>
          <cell r="S2135">
            <v>38</v>
          </cell>
          <cell r="T2135">
            <v>15</v>
          </cell>
          <cell r="U2135">
            <v>39</v>
          </cell>
          <cell r="V2135">
            <v>28</v>
          </cell>
          <cell r="W2135">
            <v>50</v>
          </cell>
          <cell r="X2135">
            <v>15</v>
          </cell>
          <cell r="Y2135">
            <v>43</v>
          </cell>
          <cell r="Z2135">
            <v>20</v>
          </cell>
          <cell r="AA2135">
            <v>44</v>
          </cell>
          <cell r="AB2135">
            <v>19</v>
          </cell>
          <cell r="AC2135">
            <v>48</v>
          </cell>
          <cell r="AD2135">
            <v>17</v>
          </cell>
          <cell r="AE2135">
            <v>53</v>
          </cell>
          <cell r="AF2135">
            <v>20</v>
          </cell>
          <cell r="AG2135">
            <v>53</v>
          </cell>
          <cell r="AH2135">
            <v>23</v>
          </cell>
          <cell r="AI2135">
            <v>56</v>
          </cell>
          <cell r="AJ2135">
            <v>27</v>
          </cell>
          <cell r="AK2135">
            <v>32</v>
          </cell>
          <cell r="AL2135">
            <v>58</v>
          </cell>
          <cell r="AM2135">
            <v>56</v>
          </cell>
          <cell r="AN2135">
            <v>23</v>
          </cell>
          <cell r="AO2135">
            <v>69.5</v>
          </cell>
          <cell r="AP2135">
            <v>54.5</v>
          </cell>
          <cell r="AQ2135">
            <v>74</v>
          </cell>
          <cell r="AR2135">
            <v>58</v>
          </cell>
          <cell r="AS2135">
            <v>18</v>
          </cell>
          <cell r="AT2135">
            <v>-4</v>
          </cell>
          <cell r="AU2135">
            <v>65</v>
          </cell>
          <cell r="AV2135">
            <v>45</v>
          </cell>
          <cell r="AW2135">
            <v>67</v>
          </cell>
          <cell r="AX2135">
            <v>44</v>
          </cell>
          <cell r="AY2135">
            <v>67</v>
          </cell>
          <cell r="AZ2135">
            <v>41</v>
          </cell>
        </row>
        <row r="2136">
          <cell r="B2136">
            <v>36541</v>
          </cell>
          <cell r="C2136">
            <v>56</v>
          </cell>
          <cell r="D2136">
            <v>24</v>
          </cell>
          <cell r="E2136">
            <v>77</v>
          </cell>
          <cell r="F2136">
            <v>49</v>
          </cell>
          <cell r="G2136">
            <v>56</v>
          </cell>
          <cell r="H2136">
            <v>24</v>
          </cell>
          <cell r="I2136">
            <v>84</v>
          </cell>
          <cell r="J2136">
            <v>46</v>
          </cell>
          <cell r="K2136">
            <v>48</v>
          </cell>
          <cell r="L2136">
            <v>25</v>
          </cell>
          <cell r="M2136">
            <v>52</v>
          </cell>
          <cell r="N2136">
            <v>26</v>
          </cell>
          <cell r="O2136">
            <v>59</v>
          </cell>
          <cell r="P2136">
            <v>29</v>
          </cell>
          <cell r="Q2136">
            <v>62</v>
          </cell>
          <cell r="R2136">
            <v>31</v>
          </cell>
          <cell r="S2136">
            <v>57</v>
          </cell>
          <cell r="T2136">
            <v>36</v>
          </cell>
          <cell r="U2136">
            <v>58</v>
          </cell>
          <cell r="V2136">
            <v>38</v>
          </cell>
          <cell r="W2136">
            <v>47</v>
          </cell>
          <cell r="X2136">
            <v>27</v>
          </cell>
          <cell r="Y2136">
            <v>61</v>
          </cell>
          <cell r="Z2136">
            <v>37</v>
          </cell>
          <cell r="AA2136">
            <v>63</v>
          </cell>
          <cell r="AB2136">
            <v>37</v>
          </cell>
          <cell r="AC2136">
            <v>63</v>
          </cell>
          <cell r="AD2136">
            <v>40</v>
          </cell>
          <cell r="AE2136">
            <v>60</v>
          </cell>
          <cell r="AF2136">
            <v>31</v>
          </cell>
          <cell r="AG2136">
            <v>67</v>
          </cell>
          <cell r="AH2136">
            <v>33</v>
          </cell>
          <cell r="AI2136">
            <v>59</v>
          </cell>
          <cell r="AJ2136">
            <v>36</v>
          </cell>
          <cell r="AK2136">
            <v>68</v>
          </cell>
          <cell r="AL2136">
            <v>32</v>
          </cell>
          <cell r="AM2136">
            <v>68</v>
          </cell>
          <cell r="AN2136">
            <v>27</v>
          </cell>
          <cell r="AO2136">
            <v>63.5</v>
          </cell>
          <cell r="AP2136">
            <v>54</v>
          </cell>
          <cell r="AQ2136">
            <v>64</v>
          </cell>
          <cell r="AR2136">
            <v>58</v>
          </cell>
          <cell r="AS2136">
            <v>37</v>
          </cell>
          <cell r="AT2136">
            <v>8</v>
          </cell>
          <cell r="AU2136">
            <v>68</v>
          </cell>
          <cell r="AV2136">
            <v>41</v>
          </cell>
          <cell r="AW2136">
            <v>71</v>
          </cell>
          <cell r="AX2136">
            <v>45</v>
          </cell>
          <cell r="AY2136">
            <v>70</v>
          </cell>
          <cell r="AZ2136">
            <v>47</v>
          </cell>
        </row>
        <row r="2137">
          <cell r="B2137">
            <v>36542</v>
          </cell>
          <cell r="C2137">
            <v>55</v>
          </cell>
          <cell r="D2137">
            <v>32</v>
          </cell>
          <cell r="E2137">
            <v>78</v>
          </cell>
          <cell r="F2137">
            <v>53</v>
          </cell>
          <cell r="G2137">
            <v>55</v>
          </cell>
          <cell r="H2137">
            <v>32</v>
          </cell>
          <cell r="I2137">
            <v>81</v>
          </cell>
          <cell r="J2137">
            <v>43</v>
          </cell>
          <cell r="K2137">
            <v>18</v>
          </cell>
          <cell r="L2137">
            <v>5</v>
          </cell>
          <cell r="M2137">
            <v>26</v>
          </cell>
          <cell r="N2137">
            <v>10</v>
          </cell>
          <cell r="O2137">
            <v>29</v>
          </cell>
          <cell r="P2137">
            <v>16</v>
          </cell>
          <cell r="Q2137">
            <v>31</v>
          </cell>
          <cell r="R2137">
            <v>20</v>
          </cell>
          <cell r="S2137">
            <v>36</v>
          </cell>
          <cell r="T2137">
            <v>21</v>
          </cell>
          <cell r="U2137">
            <v>42</v>
          </cell>
          <cell r="V2137">
            <v>25</v>
          </cell>
          <cell r="W2137">
            <v>52</v>
          </cell>
          <cell r="X2137">
            <v>33</v>
          </cell>
          <cell r="Y2137">
            <v>49</v>
          </cell>
          <cell r="Z2137">
            <v>32</v>
          </cell>
          <cell r="AA2137">
            <v>51</v>
          </cell>
          <cell r="AB2137">
            <v>29</v>
          </cell>
          <cell r="AC2137">
            <v>49</v>
          </cell>
          <cell r="AD2137">
            <v>35</v>
          </cell>
          <cell r="AE2137">
            <v>55</v>
          </cell>
          <cell r="AF2137">
            <v>37</v>
          </cell>
          <cell r="AG2137">
            <v>59</v>
          </cell>
          <cell r="AH2137">
            <v>40</v>
          </cell>
          <cell r="AI2137">
            <v>62</v>
          </cell>
          <cell r="AJ2137">
            <v>48</v>
          </cell>
          <cell r="AK2137">
            <v>61</v>
          </cell>
          <cell r="AL2137">
            <v>53</v>
          </cell>
          <cell r="AM2137">
            <v>67</v>
          </cell>
          <cell r="AN2137">
            <v>52</v>
          </cell>
          <cell r="AO2137">
            <v>63.5</v>
          </cell>
          <cell r="AP2137">
            <v>54</v>
          </cell>
          <cell r="AQ2137">
            <v>68</v>
          </cell>
          <cell r="AR2137">
            <v>58</v>
          </cell>
          <cell r="AS2137">
            <v>8</v>
          </cell>
          <cell r="AT2137">
            <v>-7</v>
          </cell>
          <cell r="AU2137">
            <v>69</v>
          </cell>
          <cell r="AV2137">
            <v>42</v>
          </cell>
          <cell r="AW2137">
            <v>70</v>
          </cell>
          <cell r="AX2137">
            <v>43</v>
          </cell>
          <cell r="AY2137">
            <v>72</v>
          </cell>
          <cell r="AZ2137">
            <v>47</v>
          </cell>
        </row>
        <row r="2138">
          <cell r="B2138">
            <v>36543</v>
          </cell>
          <cell r="C2138">
            <v>61</v>
          </cell>
          <cell r="D2138">
            <v>27</v>
          </cell>
          <cell r="E2138">
            <v>79</v>
          </cell>
          <cell r="F2138">
            <v>57</v>
          </cell>
          <cell r="G2138">
            <v>61</v>
          </cell>
          <cell r="H2138">
            <v>27</v>
          </cell>
          <cell r="I2138">
            <v>84</v>
          </cell>
          <cell r="J2138">
            <v>50</v>
          </cell>
          <cell r="K2138">
            <v>21</v>
          </cell>
          <cell r="L2138">
            <v>4</v>
          </cell>
          <cell r="M2138">
            <v>21</v>
          </cell>
          <cell r="N2138">
            <v>7</v>
          </cell>
          <cell r="O2138">
            <v>22</v>
          </cell>
          <cell r="P2138">
            <v>11</v>
          </cell>
          <cell r="Q2138">
            <v>22</v>
          </cell>
          <cell r="R2138">
            <v>18</v>
          </cell>
          <cell r="S2138">
            <v>26</v>
          </cell>
          <cell r="T2138">
            <v>19</v>
          </cell>
          <cell r="U2138">
            <v>27</v>
          </cell>
          <cell r="V2138">
            <v>22</v>
          </cell>
          <cell r="W2138">
            <v>41</v>
          </cell>
          <cell r="X2138">
            <v>30</v>
          </cell>
          <cell r="Y2138">
            <v>34</v>
          </cell>
          <cell r="Z2138">
            <v>24</v>
          </cell>
          <cell r="AA2138">
            <v>31</v>
          </cell>
          <cell r="AB2138">
            <v>22</v>
          </cell>
          <cell r="AC2138">
            <v>39</v>
          </cell>
          <cell r="AD2138">
            <v>29</v>
          </cell>
          <cell r="AE2138">
            <v>42</v>
          </cell>
          <cell r="AF2138">
            <v>32</v>
          </cell>
          <cell r="AG2138">
            <v>45</v>
          </cell>
          <cell r="AH2138">
            <v>37</v>
          </cell>
          <cell r="AI2138">
            <v>54</v>
          </cell>
          <cell r="AJ2138">
            <v>41</v>
          </cell>
          <cell r="AK2138">
            <v>45</v>
          </cell>
          <cell r="AL2138">
            <v>39</v>
          </cell>
          <cell r="AM2138">
            <v>68</v>
          </cell>
          <cell r="AN2138">
            <v>45</v>
          </cell>
          <cell r="AO2138">
            <v>71</v>
          </cell>
          <cell r="AP2138">
            <v>57</v>
          </cell>
          <cell r="AQ2138">
            <v>76</v>
          </cell>
          <cell r="AR2138">
            <v>60</v>
          </cell>
          <cell r="AS2138">
            <v>5</v>
          </cell>
          <cell r="AT2138">
            <v>-8</v>
          </cell>
          <cell r="AU2138">
            <v>74</v>
          </cell>
          <cell r="AV2138">
            <v>50</v>
          </cell>
          <cell r="AW2138">
            <v>75</v>
          </cell>
          <cell r="AX2138">
            <v>49</v>
          </cell>
          <cell r="AY2138">
            <v>72</v>
          </cell>
          <cell r="AZ2138">
            <v>51</v>
          </cell>
        </row>
        <row r="2139">
          <cell r="B2139">
            <v>36544</v>
          </cell>
          <cell r="C2139">
            <v>61</v>
          </cell>
          <cell r="D2139">
            <v>25</v>
          </cell>
          <cell r="E2139">
            <v>79</v>
          </cell>
          <cell r="F2139">
            <v>53</v>
          </cell>
          <cell r="G2139">
            <v>61</v>
          </cell>
          <cell r="H2139">
            <v>25</v>
          </cell>
          <cell r="I2139">
            <v>80</v>
          </cell>
          <cell r="J2139">
            <v>47</v>
          </cell>
          <cell r="K2139">
            <v>31</v>
          </cell>
          <cell r="L2139">
            <v>10</v>
          </cell>
          <cell r="M2139">
            <v>35</v>
          </cell>
          <cell r="N2139">
            <v>12</v>
          </cell>
          <cell r="O2139">
            <v>38</v>
          </cell>
          <cell r="P2139">
            <v>14</v>
          </cell>
          <cell r="Q2139">
            <v>40</v>
          </cell>
          <cell r="R2139">
            <v>18</v>
          </cell>
          <cell r="S2139">
            <v>40</v>
          </cell>
          <cell r="T2139">
            <v>20</v>
          </cell>
          <cell r="U2139">
            <v>40</v>
          </cell>
          <cell r="V2139">
            <v>21</v>
          </cell>
          <cell r="W2139">
            <v>45</v>
          </cell>
          <cell r="X2139">
            <v>30</v>
          </cell>
          <cell r="Y2139">
            <v>36</v>
          </cell>
          <cell r="Z2139">
            <v>22</v>
          </cell>
          <cell r="AA2139">
            <v>40</v>
          </cell>
          <cell r="AB2139">
            <v>24</v>
          </cell>
          <cell r="AC2139">
            <v>45</v>
          </cell>
          <cell r="AD2139">
            <v>29</v>
          </cell>
          <cell r="AE2139">
            <v>50</v>
          </cell>
          <cell r="AF2139">
            <v>36</v>
          </cell>
          <cell r="AG2139">
            <v>50</v>
          </cell>
          <cell r="AH2139">
            <v>35</v>
          </cell>
          <cell r="AI2139">
            <v>48</v>
          </cell>
          <cell r="AJ2139">
            <v>35</v>
          </cell>
          <cell r="AK2139">
            <v>50</v>
          </cell>
          <cell r="AL2139">
            <v>37</v>
          </cell>
          <cell r="AM2139">
            <v>53</v>
          </cell>
          <cell r="AN2139">
            <v>42</v>
          </cell>
          <cell r="AO2139">
            <v>71</v>
          </cell>
          <cell r="AP2139">
            <v>57</v>
          </cell>
          <cell r="AQ2139">
            <v>76</v>
          </cell>
          <cell r="AR2139">
            <v>60</v>
          </cell>
          <cell r="AS2139">
            <v>19</v>
          </cell>
          <cell r="AT2139">
            <v>-1</v>
          </cell>
          <cell r="AU2139">
            <v>66</v>
          </cell>
          <cell r="AV2139">
            <v>59</v>
          </cell>
          <cell r="AW2139">
            <v>69</v>
          </cell>
          <cell r="AX2139">
            <v>59</v>
          </cell>
          <cell r="AY2139">
            <v>73</v>
          </cell>
          <cell r="AZ2139">
            <v>61</v>
          </cell>
        </row>
        <row r="2140">
          <cell r="B2140">
            <v>36545</v>
          </cell>
          <cell r="C2140">
            <v>56</v>
          </cell>
          <cell r="D2140">
            <v>25</v>
          </cell>
          <cell r="E2140">
            <v>77</v>
          </cell>
          <cell r="F2140">
            <v>61</v>
          </cell>
          <cell r="G2140">
            <v>56</v>
          </cell>
          <cell r="H2140">
            <v>25</v>
          </cell>
          <cell r="I2140">
            <v>77</v>
          </cell>
          <cell r="J2140">
            <v>49</v>
          </cell>
          <cell r="K2140">
            <v>28</v>
          </cell>
          <cell r="L2140">
            <v>20</v>
          </cell>
          <cell r="M2140">
            <v>31</v>
          </cell>
          <cell r="N2140">
            <v>24</v>
          </cell>
          <cell r="O2140">
            <v>32</v>
          </cell>
          <cell r="P2140">
            <v>23</v>
          </cell>
          <cell r="Q2140">
            <v>35</v>
          </cell>
          <cell r="R2140">
            <v>25</v>
          </cell>
          <cell r="S2140">
            <v>42</v>
          </cell>
          <cell r="T2140">
            <v>28</v>
          </cell>
          <cell r="U2140">
            <v>42</v>
          </cell>
          <cell r="V2140">
            <v>31</v>
          </cell>
          <cell r="W2140">
            <v>40</v>
          </cell>
          <cell r="X2140">
            <v>20</v>
          </cell>
          <cell r="Y2140">
            <v>43</v>
          </cell>
          <cell r="Z2140">
            <v>25</v>
          </cell>
          <cell r="AA2140">
            <v>45</v>
          </cell>
          <cell r="AB2140">
            <v>29</v>
          </cell>
          <cell r="AC2140">
            <v>48</v>
          </cell>
          <cell r="AD2140">
            <v>27</v>
          </cell>
          <cell r="AE2140">
            <v>53</v>
          </cell>
          <cell r="AF2140">
            <v>34</v>
          </cell>
          <cell r="AG2140">
            <v>58</v>
          </cell>
          <cell r="AH2140">
            <v>35</v>
          </cell>
          <cell r="AI2140">
            <v>48</v>
          </cell>
          <cell r="AJ2140">
            <v>27</v>
          </cell>
          <cell r="AK2140">
            <v>54</v>
          </cell>
          <cell r="AL2140">
            <v>34</v>
          </cell>
          <cell r="AM2140">
            <v>58</v>
          </cell>
          <cell r="AN2140">
            <v>34</v>
          </cell>
          <cell r="AO2140">
            <v>64.5</v>
          </cell>
          <cell r="AP2140">
            <v>54.5</v>
          </cell>
          <cell r="AQ2140">
            <v>68</v>
          </cell>
          <cell r="AR2140">
            <v>57</v>
          </cell>
          <cell r="AS2140">
            <v>21</v>
          </cell>
          <cell r="AT2140">
            <v>7</v>
          </cell>
          <cell r="AU2140">
            <v>78</v>
          </cell>
          <cell r="AV2140">
            <v>50</v>
          </cell>
          <cell r="AW2140">
            <v>76</v>
          </cell>
          <cell r="AX2140">
            <v>53</v>
          </cell>
          <cell r="AY2140">
            <v>74</v>
          </cell>
          <cell r="AZ2140">
            <v>52</v>
          </cell>
        </row>
        <row r="2141">
          <cell r="B2141">
            <v>36546</v>
          </cell>
          <cell r="C2141">
            <v>50</v>
          </cell>
          <cell r="D2141">
            <v>29</v>
          </cell>
          <cell r="E2141">
            <v>73</v>
          </cell>
          <cell r="F2141">
            <v>55</v>
          </cell>
          <cell r="G2141">
            <v>50</v>
          </cell>
          <cell r="H2141">
            <v>29</v>
          </cell>
          <cell r="I2141">
            <v>72</v>
          </cell>
          <cell r="J2141">
            <v>46</v>
          </cell>
          <cell r="K2141">
            <v>21</v>
          </cell>
          <cell r="L2141">
            <v>8</v>
          </cell>
          <cell r="M2141">
            <v>24</v>
          </cell>
          <cell r="N2141">
            <v>11</v>
          </cell>
          <cell r="O2141">
            <v>23</v>
          </cell>
          <cell r="P2141">
            <v>11</v>
          </cell>
          <cell r="Q2141">
            <v>25</v>
          </cell>
          <cell r="R2141">
            <v>16</v>
          </cell>
          <cell r="S2141">
            <v>31</v>
          </cell>
          <cell r="T2141">
            <v>15</v>
          </cell>
          <cell r="U2141">
            <v>32</v>
          </cell>
          <cell r="V2141">
            <v>23</v>
          </cell>
          <cell r="W2141">
            <v>29</v>
          </cell>
          <cell r="X2141">
            <v>14</v>
          </cell>
          <cell r="Y2141">
            <v>31</v>
          </cell>
          <cell r="Z2141">
            <v>17</v>
          </cell>
          <cell r="AA2141">
            <v>34</v>
          </cell>
          <cell r="AB2141">
            <v>21</v>
          </cell>
          <cell r="AC2141">
            <v>40</v>
          </cell>
          <cell r="AD2141">
            <v>19</v>
          </cell>
          <cell r="AE2141">
            <v>45</v>
          </cell>
          <cell r="AF2141">
            <v>23</v>
          </cell>
          <cell r="AG2141">
            <v>48</v>
          </cell>
          <cell r="AH2141">
            <v>28</v>
          </cell>
          <cell r="AI2141">
            <v>36</v>
          </cell>
          <cell r="AJ2141">
            <v>21</v>
          </cell>
          <cell r="AK2141">
            <v>46</v>
          </cell>
          <cell r="AL2141">
            <v>21</v>
          </cell>
          <cell r="AM2141">
            <v>47</v>
          </cell>
          <cell r="AN2141">
            <v>26</v>
          </cell>
          <cell r="AO2141">
            <v>61</v>
          </cell>
          <cell r="AP2141">
            <v>50</v>
          </cell>
          <cell r="AQ2141">
            <v>61</v>
          </cell>
          <cell r="AR2141">
            <v>56</v>
          </cell>
          <cell r="AS2141">
            <v>20</v>
          </cell>
          <cell r="AT2141">
            <v>0</v>
          </cell>
          <cell r="AU2141">
            <v>56</v>
          </cell>
          <cell r="AV2141">
            <v>37</v>
          </cell>
          <cell r="AW2141">
            <v>58</v>
          </cell>
          <cell r="AX2141">
            <v>41</v>
          </cell>
          <cell r="AY2141">
            <v>60</v>
          </cell>
          <cell r="AZ2141">
            <v>40</v>
          </cell>
        </row>
        <row r="2142">
          <cell r="B2142">
            <v>36547</v>
          </cell>
          <cell r="C2142">
            <v>50</v>
          </cell>
          <cell r="D2142">
            <v>29</v>
          </cell>
          <cell r="E2142">
            <v>73</v>
          </cell>
          <cell r="F2142">
            <v>55</v>
          </cell>
          <cell r="G2142">
            <v>50</v>
          </cell>
          <cell r="H2142">
            <v>29</v>
          </cell>
          <cell r="I2142">
            <v>72</v>
          </cell>
          <cell r="J2142">
            <v>46</v>
          </cell>
          <cell r="K2142">
            <v>28</v>
          </cell>
          <cell r="L2142">
            <v>19</v>
          </cell>
          <cell r="M2142">
            <v>31</v>
          </cell>
          <cell r="N2142">
            <v>26</v>
          </cell>
          <cell r="O2142">
            <v>32</v>
          </cell>
          <cell r="P2142">
            <v>25</v>
          </cell>
          <cell r="Q2142">
            <v>35</v>
          </cell>
          <cell r="R2142">
            <v>31</v>
          </cell>
          <cell r="S2142">
            <v>42</v>
          </cell>
          <cell r="T2142">
            <v>31</v>
          </cell>
          <cell r="U2142">
            <v>42</v>
          </cell>
          <cell r="V2142">
            <v>31</v>
          </cell>
          <cell r="W2142">
            <v>38</v>
          </cell>
          <cell r="X2142">
            <v>33</v>
          </cell>
          <cell r="Y2142">
            <v>43</v>
          </cell>
          <cell r="Z2142">
            <v>32</v>
          </cell>
          <cell r="AA2142">
            <v>45</v>
          </cell>
          <cell r="AB2142">
            <v>31</v>
          </cell>
          <cell r="AC2142">
            <v>48</v>
          </cell>
          <cell r="AD2142">
            <v>37</v>
          </cell>
          <cell r="AE2142">
            <v>53</v>
          </cell>
          <cell r="AF2142">
            <v>42</v>
          </cell>
          <cell r="AG2142">
            <v>58</v>
          </cell>
          <cell r="AH2142">
            <v>43</v>
          </cell>
          <cell r="AI2142">
            <v>45</v>
          </cell>
          <cell r="AJ2142">
            <v>40</v>
          </cell>
          <cell r="AK2142">
            <v>53</v>
          </cell>
          <cell r="AL2142">
            <v>47</v>
          </cell>
          <cell r="AM2142">
            <v>54</v>
          </cell>
          <cell r="AN2142">
            <v>46</v>
          </cell>
          <cell r="AO2142">
            <v>61</v>
          </cell>
          <cell r="AP2142">
            <v>50</v>
          </cell>
          <cell r="AQ2142">
            <v>61</v>
          </cell>
          <cell r="AR2142">
            <v>56</v>
          </cell>
          <cell r="AS2142">
            <v>21</v>
          </cell>
          <cell r="AT2142">
            <v>4</v>
          </cell>
          <cell r="AU2142">
            <v>78</v>
          </cell>
          <cell r="AV2142">
            <v>59</v>
          </cell>
          <cell r="AW2142">
            <v>76</v>
          </cell>
          <cell r="AX2142">
            <v>59</v>
          </cell>
          <cell r="AY2142">
            <v>74</v>
          </cell>
          <cell r="AZ2142">
            <v>63</v>
          </cell>
        </row>
        <row r="2143">
          <cell r="B2143">
            <v>36548</v>
          </cell>
          <cell r="C2143">
            <v>53</v>
          </cell>
          <cell r="D2143">
            <v>23</v>
          </cell>
          <cell r="E2143">
            <v>72</v>
          </cell>
          <cell r="F2143">
            <v>48</v>
          </cell>
          <cell r="G2143">
            <v>53</v>
          </cell>
          <cell r="H2143">
            <v>23</v>
          </cell>
          <cell r="I2143">
            <v>73</v>
          </cell>
          <cell r="J2143">
            <v>42</v>
          </cell>
          <cell r="K2143">
            <v>25</v>
          </cell>
          <cell r="L2143">
            <v>16</v>
          </cell>
          <cell r="M2143">
            <v>27</v>
          </cell>
          <cell r="N2143">
            <v>20</v>
          </cell>
          <cell r="O2143">
            <v>28</v>
          </cell>
          <cell r="P2143">
            <v>19</v>
          </cell>
          <cell r="Q2143">
            <v>30</v>
          </cell>
          <cell r="R2143">
            <v>24</v>
          </cell>
          <cell r="S2143">
            <v>29</v>
          </cell>
          <cell r="T2143">
            <v>25</v>
          </cell>
          <cell r="U2143">
            <v>36</v>
          </cell>
          <cell r="V2143">
            <v>26</v>
          </cell>
          <cell r="W2143">
            <v>36</v>
          </cell>
          <cell r="X2143">
            <v>22</v>
          </cell>
          <cell r="Y2143">
            <v>34</v>
          </cell>
          <cell r="Z2143">
            <v>25</v>
          </cell>
          <cell r="AA2143">
            <v>32</v>
          </cell>
          <cell r="AB2143">
            <v>26</v>
          </cell>
          <cell r="AC2143">
            <v>32</v>
          </cell>
          <cell r="AD2143">
            <v>26</v>
          </cell>
          <cell r="AE2143">
            <v>38</v>
          </cell>
          <cell r="AF2143">
            <v>32</v>
          </cell>
          <cell r="AG2143">
            <v>58</v>
          </cell>
          <cell r="AH2143">
            <v>40</v>
          </cell>
          <cell r="AI2143">
            <v>36</v>
          </cell>
          <cell r="AJ2143">
            <v>31</v>
          </cell>
          <cell r="AK2143">
            <v>45</v>
          </cell>
          <cell r="AL2143">
            <v>39</v>
          </cell>
          <cell r="AM2143">
            <v>40</v>
          </cell>
          <cell r="AN2143">
            <v>37</v>
          </cell>
          <cell r="AO2143">
            <v>57</v>
          </cell>
          <cell r="AP2143">
            <v>51</v>
          </cell>
          <cell r="AQ2143">
            <v>61</v>
          </cell>
          <cell r="AR2143">
            <v>52</v>
          </cell>
          <cell r="AS2143">
            <v>20</v>
          </cell>
          <cell r="AT2143">
            <v>-6</v>
          </cell>
          <cell r="AU2143">
            <v>77</v>
          </cell>
          <cell r="AV2143">
            <v>47</v>
          </cell>
          <cell r="AW2143">
            <v>77</v>
          </cell>
          <cell r="AX2143">
            <v>48</v>
          </cell>
          <cell r="AY2143">
            <v>72</v>
          </cell>
          <cell r="AZ2143">
            <v>54</v>
          </cell>
        </row>
        <row r="2144">
          <cell r="B2144">
            <v>36549</v>
          </cell>
          <cell r="C2144">
            <v>51</v>
          </cell>
          <cell r="D2144">
            <v>27</v>
          </cell>
          <cell r="E2144">
            <v>74</v>
          </cell>
          <cell r="F2144">
            <v>52</v>
          </cell>
          <cell r="G2144">
            <v>51</v>
          </cell>
          <cell r="H2144">
            <v>27</v>
          </cell>
          <cell r="I2144">
            <v>76</v>
          </cell>
          <cell r="J2144">
            <v>46</v>
          </cell>
          <cell r="K2144">
            <v>37</v>
          </cell>
          <cell r="L2144">
            <v>25</v>
          </cell>
          <cell r="M2144">
            <v>38</v>
          </cell>
          <cell r="N2144">
            <v>27</v>
          </cell>
          <cell r="O2144">
            <v>39</v>
          </cell>
          <cell r="P2144">
            <v>27</v>
          </cell>
          <cell r="Q2144">
            <v>40</v>
          </cell>
          <cell r="R2144">
            <v>28</v>
          </cell>
          <cell r="S2144">
            <v>40</v>
          </cell>
          <cell r="T2144">
            <v>27</v>
          </cell>
          <cell r="U2144">
            <v>36</v>
          </cell>
          <cell r="V2144">
            <v>34</v>
          </cell>
          <cell r="W2144">
            <v>34</v>
          </cell>
          <cell r="X2144">
            <v>34</v>
          </cell>
          <cell r="Y2144">
            <v>36</v>
          </cell>
          <cell r="Z2144">
            <v>27</v>
          </cell>
          <cell r="AA2144">
            <v>36</v>
          </cell>
          <cell r="AB2144">
            <v>29</v>
          </cell>
          <cell r="AC2144">
            <v>34</v>
          </cell>
          <cell r="AD2144">
            <v>32</v>
          </cell>
          <cell r="AE2144">
            <v>37</v>
          </cell>
          <cell r="AF2144">
            <v>35</v>
          </cell>
          <cell r="AG2144">
            <v>43</v>
          </cell>
          <cell r="AH2144">
            <v>40</v>
          </cell>
          <cell r="AI2144">
            <v>40</v>
          </cell>
          <cell r="AJ2144">
            <v>34</v>
          </cell>
          <cell r="AK2144">
            <v>43</v>
          </cell>
          <cell r="AL2144">
            <v>38</v>
          </cell>
          <cell r="AM2144">
            <v>41</v>
          </cell>
          <cell r="AN2144">
            <v>37</v>
          </cell>
          <cell r="AO2144">
            <v>66</v>
          </cell>
          <cell r="AP2144">
            <v>54</v>
          </cell>
          <cell r="AQ2144">
            <v>73</v>
          </cell>
          <cell r="AR2144">
            <v>56</v>
          </cell>
          <cell r="AS2144">
            <v>31</v>
          </cell>
          <cell r="AT2144">
            <v>20</v>
          </cell>
          <cell r="AU2144">
            <v>67</v>
          </cell>
          <cell r="AV2144">
            <v>59</v>
          </cell>
          <cell r="AW2144">
            <v>68</v>
          </cell>
          <cell r="AX2144">
            <v>58</v>
          </cell>
          <cell r="AY2144">
            <v>65</v>
          </cell>
          <cell r="AZ2144">
            <v>58</v>
          </cell>
        </row>
        <row r="2145">
          <cell r="B2145">
            <v>36550</v>
          </cell>
          <cell r="C2145">
            <v>47</v>
          </cell>
          <cell r="D2145">
            <v>34</v>
          </cell>
          <cell r="E2145">
            <v>78</v>
          </cell>
          <cell r="F2145">
            <v>53</v>
          </cell>
          <cell r="G2145">
            <v>47</v>
          </cell>
          <cell r="H2145">
            <v>34</v>
          </cell>
          <cell r="I2145">
            <v>82</v>
          </cell>
          <cell r="J2145">
            <v>47</v>
          </cell>
          <cell r="K2145">
            <v>31</v>
          </cell>
          <cell r="L2145">
            <v>24</v>
          </cell>
          <cell r="M2145">
            <v>33</v>
          </cell>
          <cell r="N2145">
            <v>25</v>
          </cell>
          <cell r="O2145">
            <v>32</v>
          </cell>
          <cell r="P2145">
            <v>24</v>
          </cell>
          <cell r="Q2145">
            <v>34</v>
          </cell>
          <cell r="R2145">
            <v>25</v>
          </cell>
          <cell r="S2145">
            <v>33</v>
          </cell>
          <cell r="T2145">
            <v>27</v>
          </cell>
          <cell r="U2145">
            <v>36</v>
          </cell>
          <cell r="V2145">
            <v>29</v>
          </cell>
          <cell r="W2145">
            <v>30</v>
          </cell>
          <cell r="X2145">
            <v>18</v>
          </cell>
          <cell r="Y2145">
            <v>33</v>
          </cell>
          <cell r="Z2145">
            <v>25</v>
          </cell>
          <cell r="AA2145">
            <v>36</v>
          </cell>
          <cell r="AB2145">
            <v>23</v>
          </cell>
          <cell r="AC2145">
            <v>39</v>
          </cell>
          <cell r="AD2145">
            <v>28</v>
          </cell>
          <cell r="AE2145">
            <v>41</v>
          </cell>
          <cell r="AF2145">
            <v>31</v>
          </cell>
          <cell r="AG2145">
            <v>51</v>
          </cell>
          <cell r="AH2145">
            <v>33</v>
          </cell>
          <cell r="AI2145">
            <v>36</v>
          </cell>
          <cell r="AJ2145">
            <v>22</v>
          </cell>
          <cell r="AK2145">
            <v>46</v>
          </cell>
          <cell r="AL2145">
            <v>28</v>
          </cell>
          <cell r="AM2145">
            <v>41</v>
          </cell>
          <cell r="AN2145">
            <v>27</v>
          </cell>
          <cell r="AO2145">
            <v>61.5</v>
          </cell>
          <cell r="AP2145">
            <v>54</v>
          </cell>
          <cell r="AQ2145">
            <v>63</v>
          </cell>
          <cell r="AR2145">
            <v>57</v>
          </cell>
          <cell r="AS2145">
            <v>23</v>
          </cell>
          <cell r="AT2145">
            <v>8</v>
          </cell>
          <cell r="AU2145">
            <v>54</v>
          </cell>
          <cell r="AV2145">
            <v>38</v>
          </cell>
          <cell r="AW2145">
            <v>57</v>
          </cell>
          <cell r="AX2145">
            <v>40</v>
          </cell>
          <cell r="AY2145">
            <v>55</v>
          </cell>
          <cell r="AZ2145">
            <v>44</v>
          </cell>
        </row>
        <row r="2146">
          <cell r="B2146">
            <v>36551</v>
          </cell>
          <cell r="C2146">
            <v>39</v>
          </cell>
          <cell r="D2146">
            <v>26</v>
          </cell>
          <cell r="E2146">
            <v>97</v>
          </cell>
          <cell r="F2146">
            <v>33</v>
          </cell>
          <cell r="G2146">
            <v>39</v>
          </cell>
          <cell r="H2146">
            <v>26</v>
          </cell>
          <cell r="I2146">
            <v>70</v>
          </cell>
          <cell r="J2146">
            <v>50</v>
          </cell>
          <cell r="K2146" t="e">
            <v>#VALUE!</v>
          </cell>
          <cell r="L2146">
            <v>24</v>
          </cell>
          <cell r="M2146">
            <v>30</v>
          </cell>
          <cell r="N2146">
            <v>22</v>
          </cell>
          <cell r="O2146">
            <v>32</v>
          </cell>
          <cell r="P2146">
            <v>19</v>
          </cell>
          <cell r="Q2146">
            <v>34</v>
          </cell>
          <cell r="R2146">
            <v>22</v>
          </cell>
          <cell r="S2146">
            <v>33</v>
          </cell>
          <cell r="T2146">
            <v>23</v>
          </cell>
          <cell r="U2146">
            <v>31</v>
          </cell>
          <cell r="V2146">
            <v>26</v>
          </cell>
          <cell r="W2146">
            <v>24</v>
          </cell>
          <cell r="X2146">
            <v>17</v>
          </cell>
          <cell r="Y2146">
            <v>32</v>
          </cell>
          <cell r="Z2146">
            <v>20</v>
          </cell>
          <cell r="AA2146">
            <v>33</v>
          </cell>
          <cell r="AB2146">
            <v>13</v>
          </cell>
          <cell r="AC2146">
            <v>34</v>
          </cell>
          <cell r="AD2146">
            <v>23</v>
          </cell>
          <cell r="AE2146">
            <v>37</v>
          </cell>
          <cell r="AF2146">
            <v>26</v>
          </cell>
          <cell r="AG2146">
            <v>41</v>
          </cell>
          <cell r="AH2146">
            <v>29</v>
          </cell>
          <cell r="AI2146">
            <v>33</v>
          </cell>
          <cell r="AJ2146">
            <v>20</v>
          </cell>
          <cell r="AK2146">
            <v>38</v>
          </cell>
          <cell r="AL2146">
            <v>25</v>
          </cell>
          <cell r="AM2146">
            <v>39</v>
          </cell>
          <cell r="AN2146">
            <v>24</v>
          </cell>
          <cell r="AO2146">
            <v>60</v>
          </cell>
          <cell r="AP2146">
            <v>50</v>
          </cell>
          <cell r="AQ2146">
            <v>66</v>
          </cell>
          <cell r="AR2146">
            <v>53</v>
          </cell>
          <cell r="AS2146">
            <v>23</v>
          </cell>
          <cell r="AT2146">
            <v>11</v>
          </cell>
          <cell r="AU2146">
            <v>48</v>
          </cell>
          <cell r="AV2146">
            <v>33</v>
          </cell>
          <cell r="AW2146">
            <v>50</v>
          </cell>
          <cell r="AX2146">
            <v>36</v>
          </cell>
          <cell r="AY2146">
            <v>52</v>
          </cell>
          <cell r="AZ2146">
            <v>39</v>
          </cell>
        </row>
        <row r="2147">
          <cell r="B2147">
            <v>36552</v>
          </cell>
          <cell r="C2147">
            <v>47</v>
          </cell>
          <cell r="D2147">
            <v>18</v>
          </cell>
          <cell r="E2147">
            <v>67</v>
          </cell>
          <cell r="F2147">
            <v>47</v>
          </cell>
          <cell r="G2147">
            <v>47</v>
          </cell>
          <cell r="H2147">
            <v>18</v>
          </cell>
          <cell r="I2147">
            <v>65</v>
          </cell>
          <cell r="J2147">
            <v>38</v>
          </cell>
          <cell r="K2147" t="e">
            <v>#VALUE!</v>
          </cell>
          <cell r="L2147">
            <v>24</v>
          </cell>
          <cell r="M2147">
            <v>23</v>
          </cell>
          <cell r="N2147">
            <v>10</v>
          </cell>
          <cell r="O2147">
            <v>24</v>
          </cell>
          <cell r="P2147">
            <v>11</v>
          </cell>
          <cell r="Q2147">
            <v>25</v>
          </cell>
          <cell r="R2147">
            <v>19</v>
          </cell>
          <cell r="S2147">
            <v>29</v>
          </cell>
          <cell r="T2147">
            <v>11</v>
          </cell>
          <cell r="U2147">
            <v>29</v>
          </cell>
          <cell r="V2147">
            <v>23</v>
          </cell>
          <cell r="W2147">
            <v>30</v>
          </cell>
          <cell r="X2147">
            <v>12</v>
          </cell>
          <cell r="Y2147">
            <v>31</v>
          </cell>
          <cell r="Z2147">
            <v>9</v>
          </cell>
          <cell r="AA2147">
            <v>31</v>
          </cell>
          <cell r="AB2147">
            <v>10</v>
          </cell>
          <cell r="AC2147">
            <v>37</v>
          </cell>
          <cell r="AD2147">
            <v>11</v>
          </cell>
          <cell r="AE2147">
            <v>40</v>
          </cell>
          <cell r="AF2147">
            <v>17</v>
          </cell>
          <cell r="AG2147">
            <v>45</v>
          </cell>
          <cell r="AH2147">
            <v>21</v>
          </cell>
          <cell r="AI2147">
            <v>43</v>
          </cell>
          <cell r="AJ2147">
            <v>19</v>
          </cell>
          <cell r="AK2147">
            <v>43</v>
          </cell>
          <cell r="AL2147">
            <v>15</v>
          </cell>
          <cell r="AM2147">
            <v>44</v>
          </cell>
          <cell r="AN2147">
            <v>19</v>
          </cell>
          <cell r="AO2147">
            <v>61.5</v>
          </cell>
          <cell r="AP2147">
            <v>47</v>
          </cell>
          <cell r="AQ2147">
            <v>65</v>
          </cell>
          <cell r="AR2147">
            <v>48</v>
          </cell>
          <cell r="AS2147">
            <v>12</v>
          </cell>
          <cell r="AT2147">
            <v>3</v>
          </cell>
          <cell r="AU2147">
            <v>51</v>
          </cell>
          <cell r="AV2147">
            <v>31</v>
          </cell>
          <cell r="AW2147">
            <v>57</v>
          </cell>
          <cell r="AX2147">
            <v>32</v>
          </cell>
          <cell r="AY2147">
            <v>57</v>
          </cell>
          <cell r="AZ2147">
            <v>32</v>
          </cell>
        </row>
        <row r="2148">
          <cell r="B2148">
            <v>36553</v>
          </cell>
          <cell r="C2148">
            <v>39</v>
          </cell>
          <cell r="D2148">
            <v>15</v>
          </cell>
          <cell r="E2148">
            <v>67</v>
          </cell>
          <cell r="F2148">
            <v>43</v>
          </cell>
          <cell r="G2148">
            <v>39</v>
          </cell>
          <cell r="H2148">
            <v>15</v>
          </cell>
          <cell r="I2148">
            <v>65</v>
          </cell>
          <cell r="J2148">
            <v>35</v>
          </cell>
          <cell r="K2148">
            <v>14</v>
          </cell>
          <cell r="L2148" t="str">
            <v>MM</v>
          </cell>
          <cell r="M2148">
            <v>23</v>
          </cell>
          <cell r="N2148">
            <v>6</v>
          </cell>
          <cell r="O2148">
            <v>30</v>
          </cell>
          <cell r="P2148">
            <v>9</v>
          </cell>
          <cell r="Q2148">
            <v>33</v>
          </cell>
          <cell r="R2148">
            <v>17</v>
          </cell>
          <cell r="S2148">
            <v>34</v>
          </cell>
          <cell r="T2148">
            <v>-1</v>
          </cell>
          <cell r="U2148">
            <v>33</v>
          </cell>
          <cell r="V2148">
            <v>19</v>
          </cell>
          <cell r="W2148">
            <v>38</v>
          </cell>
          <cell r="X2148">
            <v>14</v>
          </cell>
          <cell r="Y2148">
            <v>38</v>
          </cell>
          <cell r="Z2148">
            <v>4</v>
          </cell>
          <cell r="AA2148">
            <v>39</v>
          </cell>
          <cell r="AB2148">
            <v>1</v>
          </cell>
          <cell r="AC2148">
            <v>42</v>
          </cell>
          <cell r="AD2148">
            <v>15</v>
          </cell>
          <cell r="AE2148">
            <v>36</v>
          </cell>
          <cell r="AF2148">
            <v>22</v>
          </cell>
          <cell r="AG2148">
            <v>39</v>
          </cell>
          <cell r="AH2148">
            <v>22</v>
          </cell>
          <cell r="AI2148">
            <v>38</v>
          </cell>
          <cell r="AJ2148">
            <v>32</v>
          </cell>
          <cell r="AK2148">
            <v>38</v>
          </cell>
          <cell r="AL2148">
            <v>23</v>
          </cell>
          <cell r="AM2148">
            <v>39</v>
          </cell>
          <cell r="AN2148">
            <v>31</v>
          </cell>
          <cell r="AO2148">
            <v>65</v>
          </cell>
          <cell r="AP2148">
            <v>44.5</v>
          </cell>
          <cell r="AQ2148">
            <v>70</v>
          </cell>
          <cell r="AR2148">
            <v>48</v>
          </cell>
          <cell r="AS2148">
            <v>16</v>
          </cell>
          <cell r="AT2148">
            <v>-2</v>
          </cell>
          <cell r="AU2148">
            <v>59</v>
          </cell>
          <cell r="AV2148">
            <v>37</v>
          </cell>
          <cell r="AW2148">
            <v>64</v>
          </cell>
          <cell r="AX2148">
            <v>41</v>
          </cell>
          <cell r="AY2148">
            <v>63</v>
          </cell>
          <cell r="AZ2148">
            <v>44</v>
          </cell>
        </row>
        <row r="2149">
          <cell r="B2149">
            <v>36554</v>
          </cell>
          <cell r="C2149">
            <v>43</v>
          </cell>
          <cell r="D2149">
            <v>5</v>
          </cell>
          <cell r="E2149">
            <v>67</v>
          </cell>
          <cell r="F2149">
            <v>41</v>
          </cell>
          <cell r="G2149">
            <v>43</v>
          </cell>
          <cell r="H2149">
            <v>5</v>
          </cell>
          <cell r="I2149">
            <v>67</v>
          </cell>
          <cell r="J2149">
            <v>36</v>
          </cell>
          <cell r="K2149">
            <v>32</v>
          </cell>
          <cell r="L2149">
            <v>8</v>
          </cell>
          <cell r="M2149">
            <v>36</v>
          </cell>
          <cell r="N2149">
            <v>11</v>
          </cell>
          <cell r="O2149">
            <v>37</v>
          </cell>
          <cell r="P2149">
            <v>8</v>
          </cell>
          <cell r="Q2149">
            <v>38</v>
          </cell>
          <cell r="R2149">
            <v>19</v>
          </cell>
          <cell r="S2149">
            <v>37</v>
          </cell>
          <cell r="T2149">
            <v>10</v>
          </cell>
          <cell r="U2149">
            <v>30</v>
          </cell>
          <cell r="V2149">
            <v>25</v>
          </cell>
          <cell r="W2149">
            <v>32</v>
          </cell>
          <cell r="X2149">
            <v>26</v>
          </cell>
          <cell r="Y2149">
            <v>33</v>
          </cell>
          <cell r="Z2149">
            <v>13</v>
          </cell>
          <cell r="AA2149">
            <v>36</v>
          </cell>
          <cell r="AB2149">
            <v>7</v>
          </cell>
          <cell r="AC2149">
            <v>34</v>
          </cell>
          <cell r="AD2149">
            <v>29</v>
          </cell>
          <cell r="AE2149">
            <v>36</v>
          </cell>
          <cell r="AF2149">
            <v>31</v>
          </cell>
          <cell r="AG2149">
            <v>41</v>
          </cell>
          <cell r="AH2149">
            <v>34</v>
          </cell>
          <cell r="AI2149">
            <v>33</v>
          </cell>
          <cell r="AJ2149">
            <v>30</v>
          </cell>
          <cell r="AK2149">
            <v>36</v>
          </cell>
          <cell r="AL2149">
            <v>32</v>
          </cell>
          <cell r="AM2149">
            <v>34</v>
          </cell>
          <cell r="AN2149">
            <v>32</v>
          </cell>
          <cell r="AO2149">
            <v>62.5</v>
          </cell>
          <cell r="AP2149">
            <v>42.5</v>
          </cell>
          <cell r="AQ2149">
            <v>63</v>
          </cell>
          <cell r="AR2149">
            <v>47</v>
          </cell>
          <cell r="AS2149">
            <v>23</v>
          </cell>
          <cell r="AT2149">
            <v>-9</v>
          </cell>
          <cell r="AU2149">
            <v>71</v>
          </cell>
          <cell r="AV2149">
            <v>55</v>
          </cell>
          <cell r="AW2149">
            <v>75</v>
          </cell>
          <cell r="AX2149">
            <v>53</v>
          </cell>
          <cell r="AY2149">
            <v>74</v>
          </cell>
          <cell r="AZ2149">
            <v>54</v>
          </cell>
        </row>
        <row r="2150">
          <cell r="B2150">
            <v>36555</v>
          </cell>
          <cell r="C2150">
            <v>44</v>
          </cell>
          <cell r="D2150">
            <v>13</v>
          </cell>
          <cell r="E2150">
            <v>68</v>
          </cell>
          <cell r="F2150">
            <v>50</v>
          </cell>
          <cell r="G2150">
            <v>44</v>
          </cell>
          <cell r="H2150">
            <v>13</v>
          </cell>
          <cell r="I2150">
            <v>68</v>
          </cell>
          <cell r="J2150">
            <v>38</v>
          </cell>
          <cell r="K2150">
            <v>30</v>
          </cell>
          <cell r="L2150">
            <v>2</v>
          </cell>
          <cell r="M2150">
            <v>34</v>
          </cell>
          <cell r="N2150">
            <v>10</v>
          </cell>
          <cell r="O2150">
            <v>30</v>
          </cell>
          <cell r="P2150">
            <v>7</v>
          </cell>
          <cell r="Q2150">
            <v>31</v>
          </cell>
          <cell r="R2150">
            <v>24</v>
          </cell>
          <cell r="S2150">
            <v>32</v>
          </cell>
          <cell r="T2150">
            <v>27</v>
          </cell>
          <cell r="U2150">
            <v>48</v>
          </cell>
          <cell r="V2150">
            <v>25</v>
          </cell>
          <cell r="W2150">
            <v>34</v>
          </cell>
          <cell r="X2150">
            <v>26</v>
          </cell>
          <cell r="Y2150">
            <v>32</v>
          </cell>
          <cell r="Z2150">
            <v>28</v>
          </cell>
          <cell r="AA2150">
            <v>32</v>
          </cell>
          <cell r="AB2150">
            <v>30</v>
          </cell>
          <cell r="AC2150">
            <v>33</v>
          </cell>
          <cell r="AD2150">
            <v>29</v>
          </cell>
          <cell r="AE2150">
            <v>34</v>
          </cell>
          <cell r="AF2150">
            <v>31</v>
          </cell>
          <cell r="AG2150">
            <v>48</v>
          </cell>
          <cell r="AH2150">
            <v>36</v>
          </cell>
          <cell r="AI2150">
            <v>35</v>
          </cell>
          <cell r="AJ2150">
            <v>30</v>
          </cell>
          <cell r="AK2150">
            <v>36</v>
          </cell>
          <cell r="AL2150">
            <v>32</v>
          </cell>
          <cell r="AM2150">
            <v>38</v>
          </cell>
          <cell r="AN2150">
            <v>28</v>
          </cell>
          <cell r="AO2150">
            <v>56</v>
          </cell>
          <cell r="AP2150">
            <v>29</v>
          </cell>
          <cell r="AQ2150">
            <v>59</v>
          </cell>
          <cell r="AR2150">
            <v>11</v>
          </cell>
          <cell r="AS2150">
            <v>26</v>
          </cell>
          <cell r="AT2150">
            <v>-4</v>
          </cell>
          <cell r="AU2150">
            <v>78</v>
          </cell>
          <cell r="AV2150">
            <v>54</v>
          </cell>
          <cell r="AW2150">
            <v>80</v>
          </cell>
          <cell r="AX2150">
            <v>56</v>
          </cell>
          <cell r="AY2150">
            <v>73</v>
          </cell>
          <cell r="AZ2150">
            <v>58</v>
          </cell>
        </row>
        <row r="2151">
          <cell r="B2151">
            <v>36556</v>
          </cell>
          <cell r="C2151">
            <v>42</v>
          </cell>
          <cell r="D2151">
            <v>25</v>
          </cell>
          <cell r="E2151">
            <v>67</v>
          </cell>
          <cell r="F2151">
            <v>52</v>
          </cell>
          <cell r="G2151">
            <v>42</v>
          </cell>
          <cell r="H2151">
            <v>25</v>
          </cell>
          <cell r="I2151">
            <v>66</v>
          </cell>
          <cell r="J2151">
            <v>47</v>
          </cell>
          <cell r="K2151">
            <v>31</v>
          </cell>
          <cell r="L2151">
            <v>22</v>
          </cell>
          <cell r="M2151">
            <v>34</v>
          </cell>
          <cell r="N2151">
            <v>26</v>
          </cell>
          <cell r="O2151">
            <v>37</v>
          </cell>
          <cell r="P2151">
            <v>23</v>
          </cell>
          <cell r="Q2151">
            <v>39</v>
          </cell>
          <cell r="R2151">
            <v>24</v>
          </cell>
          <cell r="S2151">
            <v>35</v>
          </cell>
          <cell r="T2151">
            <v>26</v>
          </cell>
          <cell r="U2151">
            <v>41</v>
          </cell>
          <cell r="V2151">
            <v>31</v>
          </cell>
          <cell r="W2151">
            <v>31</v>
          </cell>
          <cell r="X2151">
            <v>22</v>
          </cell>
          <cell r="Y2151">
            <v>33</v>
          </cell>
          <cell r="Z2151">
            <v>22</v>
          </cell>
          <cell r="AA2151">
            <v>34</v>
          </cell>
          <cell r="AB2151">
            <v>23</v>
          </cell>
          <cell r="AC2151">
            <v>35</v>
          </cell>
          <cell r="AD2151">
            <v>26</v>
          </cell>
          <cell r="AE2151">
            <v>39</v>
          </cell>
          <cell r="AF2151">
            <v>27</v>
          </cell>
          <cell r="AG2151">
            <v>49</v>
          </cell>
          <cell r="AH2151">
            <v>29</v>
          </cell>
          <cell r="AI2151">
            <v>39</v>
          </cell>
          <cell r="AJ2151">
            <v>27</v>
          </cell>
          <cell r="AK2151">
            <v>44</v>
          </cell>
          <cell r="AL2151">
            <v>25</v>
          </cell>
          <cell r="AM2151">
            <v>46</v>
          </cell>
          <cell r="AN2151">
            <v>26</v>
          </cell>
          <cell r="AO2151">
            <v>61.5</v>
          </cell>
          <cell r="AP2151">
            <v>51.5</v>
          </cell>
          <cell r="AQ2151">
            <v>64</v>
          </cell>
          <cell r="AR2151">
            <v>55</v>
          </cell>
          <cell r="AS2151">
            <v>33</v>
          </cell>
          <cell r="AT2151">
            <v>21</v>
          </cell>
          <cell r="AU2151">
            <v>61</v>
          </cell>
          <cell r="AV2151">
            <v>42</v>
          </cell>
          <cell r="AW2151">
            <v>61</v>
          </cell>
          <cell r="AX2151">
            <v>45</v>
          </cell>
          <cell r="AY2151">
            <v>60</v>
          </cell>
          <cell r="AZ2151">
            <v>47</v>
          </cell>
        </row>
        <row r="2152">
          <cell r="B2152">
            <v>36557</v>
          </cell>
          <cell r="C2152">
            <v>41</v>
          </cell>
          <cell r="D2152">
            <v>23</v>
          </cell>
          <cell r="E2152">
            <v>70</v>
          </cell>
          <cell r="F2152">
            <v>46</v>
          </cell>
          <cell r="G2152">
            <v>41</v>
          </cell>
          <cell r="H2152">
            <v>23</v>
          </cell>
          <cell r="I2152">
            <v>66</v>
          </cell>
          <cell r="J2152">
            <v>41</v>
          </cell>
          <cell r="K2152">
            <v>33</v>
          </cell>
          <cell r="L2152">
            <v>13</v>
          </cell>
          <cell r="M2152">
            <v>35</v>
          </cell>
          <cell r="N2152">
            <v>24</v>
          </cell>
          <cell r="O2152">
            <v>36</v>
          </cell>
          <cell r="P2152">
            <v>17</v>
          </cell>
          <cell r="Q2152">
            <v>39</v>
          </cell>
          <cell r="R2152">
            <v>22</v>
          </cell>
          <cell r="S2152">
            <v>38</v>
          </cell>
          <cell r="T2152">
            <v>23</v>
          </cell>
          <cell r="U2152">
            <v>41</v>
          </cell>
          <cell r="V2152">
            <v>26</v>
          </cell>
          <cell r="W2152">
            <v>39</v>
          </cell>
          <cell r="X2152">
            <v>21</v>
          </cell>
          <cell r="Y2152">
            <v>39</v>
          </cell>
          <cell r="Z2152">
            <v>17</v>
          </cell>
          <cell r="AA2152">
            <v>40</v>
          </cell>
          <cell r="AB2152">
            <v>19</v>
          </cell>
          <cell r="AC2152">
            <v>45</v>
          </cell>
          <cell r="AD2152">
            <v>19</v>
          </cell>
          <cell r="AE2152">
            <v>50</v>
          </cell>
          <cell r="AF2152">
            <v>24</v>
          </cell>
          <cell r="AG2152">
            <v>55</v>
          </cell>
          <cell r="AH2152">
            <v>27</v>
          </cell>
          <cell r="AI2152">
            <v>50</v>
          </cell>
          <cell r="AJ2152">
            <v>25</v>
          </cell>
          <cell r="AK2152">
            <v>59</v>
          </cell>
          <cell r="AL2152">
            <v>26</v>
          </cell>
          <cell r="AM2152">
            <v>55</v>
          </cell>
          <cell r="AN2152">
            <v>23</v>
          </cell>
          <cell r="AO2152">
            <v>70.5</v>
          </cell>
          <cell r="AP2152">
            <v>46</v>
          </cell>
          <cell r="AQ2152">
            <v>77</v>
          </cell>
          <cell r="AR2152">
            <v>49</v>
          </cell>
          <cell r="AS2152">
            <v>32</v>
          </cell>
          <cell r="AT2152">
            <v>18</v>
          </cell>
          <cell r="AU2152">
            <v>59</v>
          </cell>
          <cell r="AV2152">
            <v>43</v>
          </cell>
          <cell r="AW2152">
            <v>64</v>
          </cell>
          <cell r="AX2152">
            <v>45</v>
          </cell>
          <cell r="AY2152">
            <v>64</v>
          </cell>
          <cell r="AZ2152">
            <v>46</v>
          </cell>
        </row>
        <row r="2153">
          <cell r="B2153">
            <v>36558</v>
          </cell>
          <cell r="C2153">
            <v>55</v>
          </cell>
          <cell r="D2153">
            <v>25</v>
          </cell>
          <cell r="E2153">
            <v>73</v>
          </cell>
          <cell r="F2153">
            <v>45</v>
          </cell>
          <cell r="G2153">
            <v>55</v>
          </cell>
          <cell r="H2153">
            <v>25</v>
          </cell>
          <cell r="I2153">
            <v>68</v>
          </cell>
          <cell r="J2153">
            <v>44</v>
          </cell>
          <cell r="K2153">
            <v>29</v>
          </cell>
          <cell r="L2153">
            <v>9</v>
          </cell>
          <cell r="M2153">
            <v>29</v>
          </cell>
          <cell r="N2153">
            <v>20</v>
          </cell>
          <cell r="O2153">
            <v>32</v>
          </cell>
          <cell r="P2153">
            <v>16</v>
          </cell>
          <cell r="Q2153">
            <v>35</v>
          </cell>
          <cell r="R2153">
            <v>26</v>
          </cell>
          <cell r="S2153">
            <v>39</v>
          </cell>
          <cell r="T2153">
            <v>24</v>
          </cell>
          <cell r="U2153">
            <v>40</v>
          </cell>
          <cell r="V2153">
            <v>25</v>
          </cell>
          <cell r="W2153">
            <v>43</v>
          </cell>
          <cell r="X2153">
            <v>21</v>
          </cell>
          <cell r="Y2153">
            <v>42</v>
          </cell>
          <cell r="Z2153">
            <v>19</v>
          </cell>
          <cell r="AA2153">
            <v>41</v>
          </cell>
          <cell r="AB2153">
            <v>20</v>
          </cell>
          <cell r="AC2153">
            <v>48</v>
          </cell>
          <cell r="AD2153">
            <v>21</v>
          </cell>
          <cell r="AE2153">
            <v>48</v>
          </cell>
          <cell r="AF2153">
            <v>21</v>
          </cell>
          <cell r="AG2153">
            <v>52</v>
          </cell>
          <cell r="AH2153">
            <v>27</v>
          </cell>
          <cell r="AI2153">
            <v>51</v>
          </cell>
          <cell r="AJ2153">
            <v>25</v>
          </cell>
          <cell r="AK2153">
            <v>51</v>
          </cell>
          <cell r="AL2153">
            <v>21</v>
          </cell>
          <cell r="AM2153">
            <v>52</v>
          </cell>
          <cell r="AN2153">
            <v>25</v>
          </cell>
          <cell r="AO2153">
            <v>75</v>
          </cell>
          <cell r="AP2153">
            <v>48.5</v>
          </cell>
          <cell r="AQ2153">
            <v>79</v>
          </cell>
          <cell r="AR2153">
            <v>55</v>
          </cell>
          <cell r="AS2153">
            <v>22</v>
          </cell>
          <cell r="AT2153">
            <v>11</v>
          </cell>
          <cell r="AU2153">
            <v>59</v>
          </cell>
          <cell r="AV2153">
            <v>42</v>
          </cell>
          <cell r="AW2153">
            <v>66</v>
          </cell>
          <cell r="AX2153">
            <v>49</v>
          </cell>
          <cell r="AY2153">
            <v>65</v>
          </cell>
          <cell r="AZ2153">
            <v>50</v>
          </cell>
        </row>
        <row r="2154">
          <cell r="B2154">
            <v>36559</v>
          </cell>
          <cell r="C2154">
            <v>57</v>
          </cell>
          <cell r="D2154">
            <v>17</v>
          </cell>
          <cell r="E2154">
            <v>76</v>
          </cell>
          <cell r="F2154">
            <v>47</v>
          </cell>
          <cell r="G2154">
            <v>57</v>
          </cell>
          <cell r="H2154">
            <v>17</v>
          </cell>
          <cell r="I2154">
            <v>78</v>
          </cell>
          <cell r="J2154">
            <v>33</v>
          </cell>
          <cell r="K2154">
            <v>26</v>
          </cell>
          <cell r="L2154">
            <v>7</v>
          </cell>
          <cell r="M2154">
            <v>35</v>
          </cell>
          <cell r="N2154">
            <v>13</v>
          </cell>
          <cell r="O2154">
            <v>37</v>
          </cell>
          <cell r="P2154">
            <v>11</v>
          </cell>
          <cell r="Q2154">
            <v>38</v>
          </cell>
          <cell r="R2154">
            <v>25</v>
          </cell>
          <cell r="S2154">
            <v>47</v>
          </cell>
          <cell r="T2154">
            <v>24</v>
          </cell>
          <cell r="U2154">
            <v>52</v>
          </cell>
          <cell r="V2154">
            <v>23</v>
          </cell>
          <cell r="W2154">
            <v>56</v>
          </cell>
          <cell r="X2154">
            <v>18</v>
          </cell>
          <cell r="Y2154">
            <v>48</v>
          </cell>
          <cell r="Z2154">
            <v>23</v>
          </cell>
          <cell r="AA2154">
            <v>49</v>
          </cell>
          <cell r="AB2154">
            <v>22</v>
          </cell>
          <cell r="AC2154">
            <v>55</v>
          </cell>
          <cell r="AD2154">
            <v>23</v>
          </cell>
          <cell r="AE2154">
            <v>59</v>
          </cell>
          <cell r="AF2154">
            <v>20</v>
          </cell>
          <cell r="AG2154">
            <v>60</v>
          </cell>
          <cell r="AH2154">
            <v>24</v>
          </cell>
          <cell r="AI2154">
            <v>58</v>
          </cell>
          <cell r="AJ2154">
            <v>26</v>
          </cell>
          <cell r="AK2154">
            <v>59</v>
          </cell>
          <cell r="AL2154">
            <v>17</v>
          </cell>
          <cell r="AM2154">
            <v>60</v>
          </cell>
          <cell r="AN2154">
            <v>19</v>
          </cell>
          <cell r="AO2154">
            <v>76</v>
          </cell>
          <cell r="AP2154">
            <v>47</v>
          </cell>
          <cell r="AQ2154">
            <v>75</v>
          </cell>
          <cell r="AR2154">
            <v>50</v>
          </cell>
          <cell r="AS2154">
            <v>23</v>
          </cell>
          <cell r="AT2154">
            <v>11</v>
          </cell>
          <cell r="AU2154">
            <v>60</v>
          </cell>
          <cell r="AV2154">
            <v>44</v>
          </cell>
          <cell r="AW2154">
            <v>64</v>
          </cell>
          <cell r="AX2154">
            <v>51</v>
          </cell>
          <cell r="AY2154">
            <v>63</v>
          </cell>
          <cell r="AZ2154">
            <v>51</v>
          </cell>
        </row>
        <row r="2155">
          <cell r="B2155">
            <v>36560</v>
          </cell>
          <cell r="C2155">
            <v>50</v>
          </cell>
          <cell r="D2155">
            <v>19</v>
          </cell>
          <cell r="E2155">
            <v>75</v>
          </cell>
          <cell r="F2155">
            <v>46</v>
          </cell>
          <cell r="G2155">
            <v>50</v>
          </cell>
          <cell r="H2155">
            <v>19</v>
          </cell>
          <cell r="I2155">
            <v>78</v>
          </cell>
          <cell r="J2155">
            <v>38</v>
          </cell>
          <cell r="K2155">
            <v>31</v>
          </cell>
          <cell r="L2155">
            <v>14</v>
          </cell>
          <cell r="M2155">
            <v>34</v>
          </cell>
          <cell r="N2155">
            <v>24</v>
          </cell>
          <cell r="O2155">
            <v>36</v>
          </cell>
          <cell r="P2155">
            <v>25</v>
          </cell>
          <cell r="Q2155">
            <v>40</v>
          </cell>
          <cell r="R2155">
            <v>30</v>
          </cell>
          <cell r="S2155">
            <v>48</v>
          </cell>
          <cell r="T2155">
            <v>28</v>
          </cell>
          <cell r="U2155">
            <v>50</v>
          </cell>
          <cell r="V2155">
            <v>35</v>
          </cell>
          <cell r="W2155">
            <v>40</v>
          </cell>
          <cell r="X2155">
            <v>27</v>
          </cell>
          <cell r="Y2155">
            <v>46</v>
          </cell>
          <cell r="Z2155">
            <v>29</v>
          </cell>
          <cell r="AA2155">
            <v>51</v>
          </cell>
          <cell r="AB2155">
            <v>29</v>
          </cell>
          <cell r="AC2155">
            <v>53</v>
          </cell>
          <cell r="AD2155">
            <v>28</v>
          </cell>
          <cell r="AE2155">
            <v>59</v>
          </cell>
          <cell r="AF2155">
            <v>35</v>
          </cell>
          <cell r="AG2155">
            <v>64</v>
          </cell>
          <cell r="AH2155">
            <v>35</v>
          </cell>
          <cell r="AI2155">
            <v>50</v>
          </cell>
          <cell r="AJ2155">
            <v>31</v>
          </cell>
          <cell r="AK2155">
            <v>60</v>
          </cell>
          <cell r="AL2155">
            <v>32</v>
          </cell>
          <cell r="AM2155">
            <v>58</v>
          </cell>
          <cell r="AN2155">
            <v>34</v>
          </cell>
          <cell r="AO2155">
            <v>63.5</v>
          </cell>
          <cell r="AP2155">
            <v>53</v>
          </cell>
          <cell r="AQ2155">
            <v>64</v>
          </cell>
          <cell r="AR2155">
            <v>54</v>
          </cell>
          <cell r="AS2155">
            <v>24</v>
          </cell>
          <cell r="AT2155">
            <v>16</v>
          </cell>
          <cell r="AU2155">
            <v>70</v>
          </cell>
          <cell r="AV2155">
            <v>45</v>
          </cell>
          <cell r="AW2155">
            <v>71</v>
          </cell>
          <cell r="AX2155">
            <v>44</v>
          </cell>
          <cell r="AY2155">
            <v>69</v>
          </cell>
          <cell r="AZ2155">
            <v>48</v>
          </cell>
        </row>
        <row r="2156">
          <cell r="B2156">
            <v>36561</v>
          </cell>
          <cell r="C2156">
            <v>57</v>
          </cell>
          <cell r="D2156">
            <v>17</v>
          </cell>
          <cell r="E2156">
            <v>76</v>
          </cell>
          <cell r="F2156">
            <v>47</v>
          </cell>
          <cell r="G2156">
            <v>57</v>
          </cell>
          <cell r="H2156">
            <v>17</v>
          </cell>
          <cell r="I2156">
            <v>75</v>
          </cell>
          <cell r="J2156">
            <v>41</v>
          </cell>
          <cell r="K2156">
            <v>34</v>
          </cell>
          <cell r="L2156">
            <v>19</v>
          </cell>
          <cell r="M2156">
            <v>36</v>
          </cell>
          <cell r="N2156">
            <v>25</v>
          </cell>
          <cell r="O2156">
            <v>37</v>
          </cell>
          <cell r="P2156">
            <v>25</v>
          </cell>
          <cell r="Q2156">
            <v>40</v>
          </cell>
          <cell r="R2156">
            <v>31</v>
          </cell>
          <cell r="S2156">
            <v>44</v>
          </cell>
          <cell r="T2156">
            <v>26</v>
          </cell>
          <cell r="U2156">
            <v>40</v>
          </cell>
          <cell r="V2156">
            <v>33</v>
          </cell>
          <cell r="W2156">
            <v>49</v>
          </cell>
          <cell r="X2156">
            <v>25</v>
          </cell>
          <cell r="Y2156">
            <v>48</v>
          </cell>
          <cell r="Z2156">
            <v>27</v>
          </cell>
          <cell r="AA2156">
            <v>50</v>
          </cell>
          <cell r="AB2156">
            <v>26</v>
          </cell>
          <cell r="AC2156">
            <v>52</v>
          </cell>
          <cell r="AD2156">
            <v>21</v>
          </cell>
          <cell r="AE2156">
            <v>57</v>
          </cell>
          <cell r="AF2156">
            <v>21</v>
          </cell>
          <cell r="AG2156">
            <v>57</v>
          </cell>
          <cell r="AH2156">
            <v>26</v>
          </cell>
          <cell r="AI2156">
            <v>56</v>
          </cell>
          <cell r="AJ2156">
            <v>26</v>
          </cell>
          <cell r="AK2156">
            <v>57</v>
          </cell>
          <cell r="AL2156">
            <v>18</v>
          </cell>
          <cell r="AM2156">
            <v>58</v>
          </cell>
          <cell r="AN2156">
            <v>20</v>
          </cell>
          <cell r="AO2156">
            <v>69</v>
          </cell>
          <cell r="AP2156">
            <v>45.5</v>
          </cell>
          <cell r="AQ2156">
            <v>70</v>
          </cell>
          <cell r="AR2156">
            <v>48</v>
          </cell>
          <cell r="AS2156">
            <v>31</v>
          </cell>
          <cell r="AT2156">
            <v>11</v>
          </cell>
          <cell r="AU2156">
            <v>59</v>
          </cell>
          <cell r="AV2156">
            <v>34</v>
          </cell>
          <cell r="AW2156">
            <v>67</v>
          </cell>
          <cell r="AX2156">
            <v>35</v>
          </cell>
          <cell r="AY2156">
            <v>62</v>
          </cell>
          <cell r="AZ2156">
            <v>37</v>
          </cell>
        </row>
        <row r="2157">
          <cell r="B2157">
            <v>36562</v>
          </cell>
          <cell r="C2157">
            <v>57</v>
          </cell>
          <cell r="D2157">
            <v>17</v>
          </cell>
          <cell r="E2157">
            <v>76</v>
          </cell>
          <cell r="F2157">
            <v>47</v>
          </cell>
          <cell r="G2157">
            <v>57</v>
          </cell>
          <cell r="H2157">
            <v>17</v>
          </cell>
          <cell r="I2157">
            <v>75</v>
          </cell>
          <cell r="J2157">
            <v>41</v>
          </cell>
          <cell r="K2157">
            <v>34</v>
          </cell>
          <cell r="L2157">
            <v>19</v>
          </cell>
          <cell r="M2157">
            <v>36</v>
          </cell>
          <cell r="N2157">
            <v>25</v>
          </cell>
          <cell r="O2157">
            <v>37</v>
          </cell>
          <cell r="P2157">
            <v>25</v>
          </cell>
          <cell r="Q2157">
            <v>40</v>
          </cell>
          <cell r="R2157">
            <v>31</v>
          </cell>
          <cell r="S2157">
            <v>44</v>
          </cell>
          <cell r="T2157">
            <v>26</v>
          </cell>
          <cell r="U2157">
            <v>40</v>
          </cell>
          <cell r="V2157">
            <v>33</v>
          </cell>
          <cell r="W2157">
            <v>49</v>
          </cell>
          <cell r="X2157">
            <v>25</v>
          </cell>
          <cell r="Y2157">
            <v>48</v>
          </cell>
          <cell r="Z2157">
            <v>27</v>
          </cell>
          <cell r="AA2157">
            <v>50</v>
          </cell>
          <cell r="AB2157">
            <v>26</v>
          </cell>
          <cell r="AC2157">
            <v>52</v>
          </cell>
          <cell r="AD2157">
            <v>21</v>
          </cell>
          <cell r="AE2157">
            <v>57</v>
          </cell>
          <cell r="AF2157">
            <v>21</v>
          </cell>
          <cell r="AG2157">
            <v>57</v>
          </cell>
          <cell r="AH2157">
            <v>26</v>
          </cell>
          <cell r="AI2157">
            <v>56</v>
          </cell>
          <cell r="AJ2157">
            <v>26</v>
          </cell>
          <cell r="AK2157">
            <v>57</v>
          </cell>
          <cell r="AL2157">
            <v>18</v>
          </cell>
          <cell r="AM2157">
            <v>58</v>
          </cell>
          <cell r="AN2157">
            <v>20</v>
          </cell>
          <cell r="AO2157">
            <v>69</v>
          </cell>
          <cell r="AP2157">
            <v>45.5</v>
          </cell>
          <cell r="AQ2157">
            <v>70</v>
          </cell>
          <cell r="AR2157">
            <v>48</v>
          </cell>
          <cell r="AS2157">
            <v>31</v>
          </cell>
          <cell r="AT2157">
            <v>11</v>
          </cell>
          <cell r="AU2157">
            <v>59</v>
          </cell>
          <cell r="AV2157">
            <v>34</v>
          </cell>
          <cell r="AW2157">
            <v>67</v>
          </cell>
          <cell r="AX2157">
            <v>35</v>
          </cell>
          <cell r="AY2157">
            <v>62</v>
          </cell>
          <cell r="AZ2157">
            <v>37</v>
          </cell>
        </row>
        <row r="2158">
          <cell r="B2158">
            <v>36563</v>
          </cell>
          <cell r="C2158">
            <v>59</v>
          </cell>
          <cell r="D2158">
            <v>19</v>
          </cell>
          <cell r="E2158">
            <v>83</v>
          </cell>
          <cell r="F2158">
            <v>47</v>
          </cell>
          <cell r="G2158">
            <v>59</v>
          </cell>
          <cell r="H2158">
            <v>19</v>
          </cell>
          <cell r="I2158">
            <v>81</v>
          </cell>
          <cell r="J2158">
            <v>42</v>
          </cell>
          <cell r="K2158">
            <v>39</v>
          </cell>
          <cell r="L2158">
            <v>20</v>
          </cell>
          <cell r="M2158">
            <v>44</v>
          </cell>
          <cell r="N2158">
            <v>25</v>
          </cell>
          <cell r="O2158">
            <v>47</v>
          </cell>
          <cell r="P2158">
            <v>22</v>
          </cell>
          <cell r="Q2158">
            <v>50</v>
          </cell>
          <cell r="R2158">
            <v>30</v>
          </cell>
          <cell r="S2158">
            <v>54</v>
          </cell>
          <cell r="T2158">
            <v>31</v>
          </cell>
          <cell r="U2158">
            <v>56</v>
          </cell>
          <cell r="V2158">
            <v>35</v>
          </cell>
          <cell r="W2158">
            <v>55</v>
          </cell>
          <cell r="X2158">
            <v>28</v>
          </cell>
          <cell r="Y2158">
            <v>55</v>
          </cell>
          <cell r="Z2158">
            <v>32</v>
          </cell>
          <cell r="AA2158">
            <v>59</v>
          </cell>
          <cell r="AB2158">
            <v>32</v>
          </cell>
          <cell r="AC2158">
            <v>59</v>
          </cell>
          <cell r="AD2158">
            <v>30</v>
          </cell>
          <cell r="AE2158">
            <v>62</v>
          </cell>
          <cell r="AF2158">
            <v>29</v>
          </cell>
          <cell r="AG2158">
            <v>63</v>
          </cell>
          <cell r="AH2158">
            <v>31</v>
          </cell>
          <cell r="AI2158">
            <v>60</v>
          </cell>
          <cell r="AJ2158">
            <v>33</v>
          </cell>
          <cell r="AK2158">
            <v>63</v>
          </cell>
          <cell r="AL2158">
            <v>22</v>
          </cell>
          <cell r="AM2158">
            <v>61</v>
          </cell>
          <cell r="AN2158">
            <v>24</v>
          </cell>
          <cell r="AO2158">
            <v>71.5</v>
          </cell>
          <cell r="AP2158">
            <v>47.5</v>
          </cell>
          <cell r="AQ2158">
            <v>69</v>
          </cell>
          <cell r="AR2158">
            <v>51</v>
          </cell>
          <cell r="AS2158">
            <v>37</v>
          </cell>
          <cell r="AT2158">
            <v>12</v>
          </cell>
          <cell r="AU2158">
            <v>70</v>
          </cell>
          <cell r="AV2158">
            <v>39</v>
          </cell>
          <cell r="AW2158">
            <v>72</v>
          </cell>
          <cell r="AX2158">
            <v>43</v>
          </cell>
          <cell r="AY2158">
            <v>67</v>
          </cell>
          <cell r="AZ2158">
            <v>44</v>
          </cell>
        </row>
        <row r="2159">
          <cell r="B2159">
            <v>36564</v>
          </cell>
          <cell r="C2159">
            <v>58</v>
          </cell>
          <cell r="D2159">
            <v>18</v>
          </cell>
          <cell r="E2159">
            <v>81</v>
          </cell>
          <cell r="F2159">
            <v>53</v>
          </cell>
          <cell r="G2159">
            <v>58</v>
          </cell>
          <cell r="H2159">
            <v>18</v>
          </cell>
          <cell r="I2159">
            <v>81</v>
          </cell>
          <cell r="J2159">
            <v>47</v>
          </cell>
          <cell r="K2159">
            <v>29</v>
          </cell>
          <cell r="L2159">
            <v>9</v>
          </cell>
          <cell r="M2159">
            <v>32</v>
          </cell>
          <cell r="N2159">
            <v>19</v>
          </cell>
          <cell r="O2159">
            <v>37</v>
          </cell>
          <cell r="P2159">
            <v>18</v>
          </cell>
          <cell r="Q2159">
            <v>39</v>
          </cell>
          <cell r="R2159">
            <v>27</v>
          </cell>
          <cell r="S2159">
            <v>42</v>
          </cell>
          <cell r="T2159">
            <v>26</v>
          </cell>
          <cell r="U2159">
            <v>44</v>
          </cell>
          <cell r="V2159">
            <v>34</v>
          </cell>
          <cell r="W2159">
            <v>48</v>
          </cell>
          <cell r="X2159">
            <v>27</v>
          </cell>
          <cell r="Y2159">
            <v>48</v>
          </cell>
          <cell r="Z2159">
            <v>32</v>
          </cell>
          <cell r="AA2159">
            <v>48</v>
          </cell>
          <cell r="AB2159">
            <v>29</v>
          </cell>
          <cell r="AC2159">
            <v>53</v>
          </cell>
          <cell r="AD2159">
            <v>37</v>
          </cell>
          <cell r="AE2159">
            <v>59</v>
          </cell>
          <cell r="AF2159">
            <v>30</v>
          </cell>
          <cell r="AG2159">
            <v>63</v>
          </cell>
          <cell r="AH2159">
            <v>34</v>
          </cell>
          <cell r="AI2159">
            <v>59</v>
          </cell>
          <cell r="AJ2159">
            <v>40</v>
          </cell>
          <cell r="AK2159">
            <v>62</v>
          </cell>
          <cell r="AL2159">
            <v>28</v>
          </cell>
          <cell r="AM2159">
            <v>62</v>
          </cell>
          <cell r="AN2159">
            <v>30</v>
          </cell>
          <cell r="AO2159">
            <v>71.5</v>
          </cell>
          <cell r="AP2159">
            <v>50.5</v>
          </cell>
          <cell r="AQ2159">
            <v>73</v>
          </cell>
          <cell r="AR2159">
            <v>55</v>
          </cell>
          <cell r="AS2159">
            <v>24</v>
          </cell>
          <cell r="AT2159">
            <v>-4</v>
          </cell>
          <cell r="AU2159">
            <v>68</v>
          </cell>
          <cell r="AV2159">
            <v>46</v>
          </cell>
          <cell r="AW2159">
            <v>68</v>
          </cell>
          <cell r="AX2159">
            <v>49</v>
          </cell>
          <cell r="AY2159">
            <v>70</v>
          </cell>
          <cell r="AZ2159">
            <v>46</v>
          </cell>
        </row>
        <row r="2160">
          <cell r="B2160">
            <v>36565</v>
          </cell>
          <cell r="C2160">
            <v>54</v>
          </cell>
          <cell r="D2160">
            <v>30</v>
          </cell>
          <cell r="E2160">
            <v>78</v>
          </cell>
          <cell r="F2160">
            <v>56</v>
          </cell>
          <cell r="G2160">
            <v>54</v>
          </cell>
          <cell r="H2160">
            <v>30</v>
          </cell>
          <cell r="I2160">
            <v>78</v>
          </cell>
          <cell r="J2160">
            <v>49</v>
          </cell>
          <cell r="K2160">
            <v>39</v>
          </cell>
          <cell r="L2160">
            <v>2</v>
          </cell>
          <cell r="M2160">
            <v>43</v>
          </cell>
          <cell r="N2160">
            <v>17</v>
          </cell>
          <cell r="O2160">
            <v>49</v>
          </cell>
          <cell r="P2160">
            <v>14</v>
          </cell>
          <cell r="Q2160">
            <v>50</v>
          </cell>
          <cell r="R2160">
            <v>24</v>
          </cell>
          <cell r="S2160">
            <v>55</v>
          </cell>
          <cell r="T2160">
            <v>22</v>
          </cell>
          <cell r="U2160">
            <v>49</v>
          </cell>
          <cell r="V2160">
            <v>33</v>
          </cell>
          <cell r="W2160">
            <v>57</v>
          </cell>
          <cell r="X2160">
            <v>22</v>
          </cell>
          <cell r="Y2160">
            <v>59</v>
          </cell>
          <cell r="Z2160">
            <v>26</v>
          </cell>
          <cell r="AA2160">
            <v>55</v>
          </cell>
          <cell r="AB2160">
            <v>28</v>
          </cell>
          <cell r="AC2160">
            <v>61</v>
          </cell>
          <cell r="AD2160">
            <v>30</v>
          </cell>
          <cell r="AE2160">
            <v>63</v>
          </cell>
          <cell r="AF2160">
            <v>40</v>
          </cell>
          <cell r="AG2160">
            <v>63</v>
          </cell>
          <cell r="AH2160">
            <v>44</v>
          </cell>
          <cell r="AI2160">
            <v>62</v>
          </cell>
          <cell r="AJ2160">
            <v>36</v>
          </cell>
          <cell r="AK2160">
            <v>65</v>
          </cell>
          <cell r="AL2160">
            <v>36</v>
          </cell>
          <cell r="AM2160">
            <v>64</v>
          </cell>
          <cell r="AN2160">
            <v>29</v>
          </cell>
          <cell r="AO2160">
            <v>67</v>
          </cell>
          <cell r="AP2160">
            <v>51</v>
          </cell>
          <cell r="AQ2160">
            <v>65</v>
          </cell>
          <cell r="AR2160">
            <v>52</v>
          </cell>
          <cell r="AS2160">
            <v>39</v>
          </cell>
          <cell r="AT2160">
            <v>17</v>
          </cell>
          <cell r="AU2160">
            <v>66</v>
          </cell>
          <cell r="AV2160">
            <v>47</v>
          </cell>
          <cell r="AW2160">
            <v>68</v>
          </cell>
          <cell r="AX2160">
            <v>48</v>
          </cell>
          <cell r="AY2160">
            <v>69</v>
          </cell>
          <cell r="AZ2160">
            <v>47</v>
          </cell>
        </row>
        <row r="2161">
          <cell r="B2161">
            <v>36566</v>
          </cell>
          <cell r="C2161">
            <v>51</v>
          </cell>
          <cell r="D2161">
            <v>27</v>
          </cell>
          <cell r="E2161">
            <v>75</v>
          </cell>
          <cell r="F2161">
            <v>56</v>
          </cell>
          <cell r="G2161">
            <v>51</v>
          </cell>
          <cell r="H2161">
            <v>27</v>
          </cell>
          <cell r="I2161">
            <v>77</v>
          </cell>
          <cell r="J2161">
            <v>48</v>
          </cell>
          <cell r="K2161">
            <v>45</v>
          </cell>
          <cell r="L2161">
            <v>16</v>
          </cell>
          <cell r="M2161">
            <v>51</v>
          </cell>
          <cell r="N2161">
            <v>26</v>
          </cell>
          <cell r="O2161">
            <v>52</v>
          </cell>
          <cell r="P2161">
            <v>26</v>
          </cell>
          <cell r="Q2161">
            <v>58</v>
          </cell>
          <cell r="R2161">
            <v>31</v>
          </cell>
          <cell r="S2161">
            <v>64</v>
          </cell>
          <cell r="T2161">
            <v>29</v>
          </cell>
          <cell r="U2161">
            <v>52</v>
          </cell>
          <cell r="V2161">
            <v>35</v>
          </cell>
          <cell r="W2161">
            <v>63</v>
          </cell>
          <cell r="X2161">
            <v>29</v>
          </cell>
          <cell r="Y2161">
            <v>63</v>
          </cell>
          <cell r="Z2161">
            <v>29</v>
          </cell>
          <cell r="AA2161">
            <v>64</v>
          </cell>
          <cell r="AB2161">
            <v>26</v>
          </cell>
          <cell r="AC2161">
            <v>67</v>
          </cell>
          <cell r="AD2161">
            <v>32</v>
          </cell>
          <cell r="AE2161">
            <v>72</v>
          </cell>
          <cell r="AF2161">
            <v>29</v>
          </cell>
          <cell r="AG2161">
            <v>72</v>
          </cell>
          <cell r="AH2161">
            <v>37</v>
          </cell>
          <cell r="AI2161">
            <v>68</v>
          </cell>
          <cell r="AJ2161">
            <v>41</v>
          </cell>
          <cell r="AK2161">
            <v>71</v>
          </cell>
          <cell r="AL2161">
            <v>34</v>
          </cell>
          <cell r="AM2161">
            <v>71</v>
          </cell>
          <cell r="AN2161">
            <v>29</v>
          </cell>
          <cell r="AO2161">
            <v>61.5</v>
          </cell>
          <cell r="AP2161">
            <v>53.5</v>
          </cell>
          <cell r="AQ2161">
            <v>60</v>
          </cell>
          <cell r="AR2161">
            <v>55</v>
          </cell>
          <cell r="AS2161">
            <v>34</v>
          </cell>
          <cell r="AT2161">
            <v>33</v>
          </cell>
          <cell r="AU2161">
            <v>70</v>
          </cell>
          <cell r="AV2161">
            <v>41</v>
          </cell>
          <cell r="AW2161">
            <v>71</v>
          </cell>
          <cell r="AX2161">
            <v>42</v>
          </cell>
          <cell r="AY2161">
            <v>70</v>
          </cell>
          <cell r="AZ2161">
            <v>46</v>
          </cell>
        </row>
        <row r="2162">
          <cell r="B2162">
            <v>36567</v>
          </cell>
          <cell r="C2162">
            <v>48</v>
          </cell>
          <cell r="D2162">
            <v>27</v>
          </cell>
          <cell r="E2162">
            <v>69</v>
          </cell>
          <cell r="F2162">
            <v>50</v>
          </cell>
          <cell r="G2162">
            <v>48</v>
          </cell>
          <cell r="H2162">
            <v>27</v>
          </cell>
          <cell r="I2162">
            <v>67</v>
          </cell>
          <cell r="J2162">
            <v>42</v>
          </cell>
          <cell r="K2162">
            <v>45</v>
          </cell>
          <cell r="L2162">
            <v>27</v>
          </cell>
          <cell r="M2162">
            <v>49</v>
          </cell>
          <cell r="N2162">
            <v>35</v>
          </cell>
          <cell r="O2162">
            <v>57</v>
          </cell>
          <cell r="P2162">
            <v>36</v>
          </cell>
          <cell r="Q2162">
            <v>63</v>
          </cell>
          <cell r="R2162">
            <v>39</v>
          </cell>
          <cell r="S2162">
            <v>67</v>
          </cell>
          <cell r="T2162">
            <v>39</v>
          </cell>
          <cell r="U2162">
            <v>65</v>
          </cell>
          <cell r="V2162">
            <v>37</v>
          </cell>
          <cell r="W2162">
            <v>67</v>
          </cell>
          <cell r="X2162">
            <v>36</v>
          </cell>
          <cell r="Y2162">
            <v>69</v>
          </cell>
          <cell r="Z2162">
            <v>45</v>
          </cell>
          <cell r="AA2162">
            <v>72</v>
          </cell>
          <cell r="AB2162">
            <v>48</v>
          </cell>
          <cell r="AC2162">
            <v>72</v>
          </cell>
          <cell r="AD2162">
            <v>46</v>
          </cell>
          <cell r="AE2162">
            <v>73</v>
          </cell>
          <cell r="AF2162">
            <v>47</v>
          </cell>
          <cell r="AG2162">
            <v>72</v>
          </cell>
          <cell r="AH2162">
            <v>46</v>
          </cell>
          <cell r="AI2162">
            <v>72</v>
          </cell>
          <cell r="AJ2162">
            <v>51</v>
          </cell>
          <cell r="AK2162">
            <v>74</v>
          </cell>
          <cell r="AL2162">
            <v>40</v>
          </cell>
          <cell r="AM2162">
            <v>71</v>
          </cell>
          <cell r="AN2162">
            <v>50</v>
          </cell>
          <cell r="AO2162">
            <v>59</v>
          </cell>
          <cell r="AP2162">
            <v>48.5</v>
          </cell>
          <cell r="AQ2162">
            <v>60</v>
          </cell>
          <cell r="AR2162">
            <v>51</v>
          </cell>
          <cell r="AS2162">
            <v>37</v>
          </cell>
          <cell r="AT2162">
            <v>20</v>
          </cell>
          <cell r="AU2162">
            <v>76</v>
          </cell>
          <cell r="AV2162">
            <v>40</v>
          </cell>
          <cell r="AW2162">
            <v>77</v>
          </cell>
          <cell r="AX2162">
            <v>41</v>
          </cell>
          <cell r="AY2162">
            <v>71</v>
          </cell>
          <cell r="AZ2162">
            <v>51</v>
          </cell>
        </row>
        <row r="2163">
          <cell r="B2163">
            <v>36568</v>
          </cell>
          <cell r="C2163">
            <v>34</v>
          </cell>
          <cell r="D2163">
            <v>30</v>
          </cell>
          <cell r="E2163">
            <v>71</v>
          </cell>
          <cell r="F2163">
            <v>51</v>
          </cell>
          <cell r="G2163">
            <v>34</v>
          </cell>
          <cell r="H2163">
            <v>30</v>
          </cell>
          <cell r="I2163">
            <v>70</v>
          </cell>
          <cell r="J2163">
            <v>40</v>
          </cell>
          <cell r="K2163">
            <v>30</v>
          </cell>
          <cell r="L2163">
            <v>13</v>
          </cell>
          <cell r="M2163">
            <v>36</v>
          </cell>
          <cell r="N2163">
            <v>22</v>
          </cell>
          <cell r="O2163">
            <v>37</v>
          </cell>
          <cell r="P2163">
            <v>21</v>
          </cell>
          <cell r="Q2163">
            <v>39</v>
          </cell>
          <cell r="R2163">
            <v>27</v>
          </cell>
          <cell r="S2163">
            <v>43</v>
          </cell>
          <cell r="T2163">
            <v>27</v>
          </cell>
          <cell r="U2163">
            <v>42</v>
          </cell>
          <cell r="V2163">
            <v>31</v>
          </cell>
          <cell r="W2163">
            <v>48</v>
          </cell>
          <cell r="X2163">
            <v>34</v>
          </cell>
          <cell r="Y2163">
            <v>48</v>
          </cell>
          <cell r="Z2163">
            <v>30</v>
          </cell>
          <cell r="AA2163">
            <v>53</v>
          </cell>
          <cell r="AB2163">
            <v>32</v>
          </cell>
          <cell r="AC2163">
            <v>53</v>
          </cell>
          <cell r="AD2163">
            <v>34</v>
          </cell>
          <cell r="AE2163">
            <v>63</v>
          </cell>
          <cell r="AF2163">
            <v>41</v>
          </cell>
          <cell r="AG2163">
            <v>73</v>
          </cell>
          <cell r="AH2163">
            <v>47</v>
          </cell>
          <cell r="AI2163">
            <v>70</v>
          </cell>
          <cell r="AJ2163">
            <v>52</v>
          </cell>
          <cell r="AK2163">
            <v>68</v>
          </cell>
          <cell r="AL2163">
            <v>47</v>
          </cell>
          <cell r="AM2163">
            <v>76</v>
          </cell>
          <cell r="AN2163">
            <v>51</v>
          </cell>
          <cell r="AO2163">
            <v>60.5</v>
          </cell>
          <cell r="AP2163">
            <v>49</v>
          </cell>
          <cell r="AQ2163">
            <v>63</v>
          </cell>
          <cell r="AR2163">
            <v>54</v>
          </cell>
          <cell r="AS2163">
            <v>25</v>
          </cell>
          <cell r="AT2163">
            <v>7</v>
          </cell>
          <cell r="AU2163">
            <v>77</v>
          </cell>
          <cell r="AV2163">
            <v>50</v>
          </cell>
          <cell r="AW2163">
            <v>79</v>
          </cell>
          <cell r="AX2163">
            <v>49</v>
          </cell>
          <cell r="AY2163">
            <v>74</v>
          </cell>
          <cell r="AZ2163">
            <v>56</v>
          </cell>
        </row>
        <row r="2164">
          <cell r="B2164">
            <v>36569</v>
          </cell>
          <cell r="C2164">
            <v>41</v>
          </cell>
          <cell r="D2164">
            <v>30</v>
          </cell>
          <cell r="E2164">
            <v>67</v>
          </cell>
          <cell r="F2164">
            <v>50</v>
          </cell>
          <cell r="G2164">
            <v>41</v>
          </cell>
          <cell r="H2164">
            <v>30</v>
          </cell>
          <cell r="I2164">
            <v>69</v>
          </cell>
          <cell r="J2164">
            <v>42</v>
          </cell>
          <cell r="K2164">
            <v>33</v>
          </cell>
          <cell r="L2164">
            <v>10</v>
          </cell>
          <cell r="M2164">
            <v>35</v>
          </cell>
          <cell r="N2164">
            <v>19</v>
          </cell>
          <cell r="O2164">
            <v>35</v>
          </cell>
          <cell r="P2164">
            <v>19</v>
          </cell>
          <cell r="Q2164">
            <v>37</v>
          </cell>
          <cell r="R2164">
            <v>26</v>
          </cell>
          <cell r="S2164">
            <v>37</v>
          </cell>
          <cell r="T2164">
            <v>27</v>
          </cell>
          <cell r="U2164">
            <v>52</v>
          </cell>
          <cell r="V2164">
            <v>32</v>
          </cell>
          <cell r="W2164">
            <v>43</v>
          </cell>
          <cell r="X2164">
            <v>33</v>
          </cell>
          <cell r="Y2164">
            <v>37</v>
          </cell>
          <cell r="Z2164">
            <v>30</v>
          </cell>
          <cell r="AA2164">
            <v>42</v>
          </cell>
          <cell r="AB2164">
            <v>31</v>
          </cell>
          <cell r="AC2164">
            <v>41</v>
          </cell>
          <cell r="AD2164">
            <v>33</v>
          </cell>
          <cell r="AE2164">
            <v>55</v>
          </cell>
          <cell r="AF2164">
            <v>39</v>
          </cell>
          <cell r="AG2164">
            <v>59</v>
          </cell>
          <cell r="AH2164">
            <v>44</v>
          </cell>
          <cell r="AI2164">
            <v>55</v>
          </cell>
          <cell r="AJ2164">
            <v>43</v>
          </cell>
          <cell r="AK2164">
            <v>60</v>
          </cell>
          <cell r="AL2164">
            <v>42</v>
          </cell>
          <cell r="AM2164">
            <v>63</v>
          </cell>
          <cell r="AN2164">
            <v>50</v>
          </cell>
          <cell r="AO2164">
            <v>59</v>
          </cell>
          <cell r="AP2164">
            <v>49</v>
          </cell>
          <cell r="AQ2164">
            <v>60</v>
          </cell>
          <cell r="AR2164">
            <v>54</v>
          </cell>
          <cell r="AS2164">
            <v>33</v>
          </cell>
          <cell r="AT2164">
            <v>3</v>
          </cell>
          <cell r="AU2164">
            <v>77</v>
          </cell>
          <cell r="AV2164">
            <v>49</v>
          </cell>
          <cell r="AW2164">
            <v>78</v>
          </cell>
          <cell r="AX2164">
            <v>49</v>
          </cell>
          <cell r="AY2164">
            <v>77</v>
          </cell>
          <cell r="AZ2164">
            <v>56</v>
          </cell>
        </row>
        <row r="2165">
          <cell r="B2165">
            <v>36570</v>
          </cell>
          <cell r="C2165">
            <v>41</v>
          </cell>
          <cell r="D2165">
            <v>30</v>
          </cell>
          <cell r="E2165">
            <v>67</v>
          </cell>
          <cell r="F2165">
            <v>50</v>
          </cell>
          <cell r="G2165">
            <v>41</v>
          </cell>
          <cell r="H2165">
            <v>30</v>
          </cell>
          <cell r="I2165">
            <v>69</v>
          </cell>
          <cell r="J2165">
            <v>42</v>
          </cell>
          <cell r="K2165">
            <v>33</v>
          </cell>
          <cell r="L2165">
            <v>10</v>
          </cell>
          <cell r="M2165">
            <v>35</v>
          </cell>
          <cell r="N2165">
            <v>19</v>
          </cell>
          <cell r="O2165">
            <v>35</v>
          </cell>
          <cell r="P2165">
            <v>19</v>
          </cell>
          <cell r="Q2165">
            <v>37</v>
          </cell>
          <cell r="R2165">
            <v>26</v>
          </cell>
          <cell r="S2165">
            <v>37</v>
          </cell>
          <cell r="T2165">
            <v>27</v>
          </cell>
          <cell r="U2165">
            <v>52</v>
          </cell>
          <cell r="V2165">
            <v>32</v>
          </cell>
          <cell r="W2165">
            <v>43</v>
          </cell>
          <cell r="X2165">
            <v>33</v>
          </cell>
          <cell r="Y2165">
            <v>37</v>
          </cell>
          <cell r="Z2165">
            <v>30</v>
          </cell>
          <cell r="AA2165">
            <v>42</v>
          </cell>
          <cell r="AB2165">
            <v>31</v>
          </cell>
          <cell r="AC2165">
            <v>41</v>
          </cell>
          <cell r="AD2165">
            <v>33</v>
          </cell>
          <cell r="AE2165">
            <v>55</v>
          </cell>
          <cell r="AF2165">
            <v>39</v>
          </cell>
          <cell r="AG2165">
            <v>59</v>
          </cell>
          <cell r="AH2165">
            <v>44</v>
          </cell>
          <cell r="AI2165">
            <v>55</v>
          </cell>
          <cell r="AJ2165">
            <v>43</v>
          </cell>
          <cell r="AK2165">
            <v>60</v>
          </cell>
          <cell r="AL2165">
            <v>42</v>
          </cell>
          <cell r="AM2165">
            <v>63</v>
          </cell>
          <cell r="AN2165">
            <v>50</v>
          </cell>
          <cell r="AO2165">
            <v>59</v>
          </cell>
          <cell r="AP2165">
            <v>49</v>
          </cell>
          <cell r="AQ2165">
            <v>60</v>
          </cell>
          <cell r="AR2165">
            <v>54</v>
          </cell>
          <cell r="AS2165">
            <v>33</v>
          </cell>
          <cell r="AT2165">
            <v>3</v>
          </cell>
          <cell r="AU2165">
            <v>77</v>
          </cell>
          <cell r="AV2165">
            <v>49</v>
          </cell>
          <cell r="AW2165">
            <v>78</v>
          </cell>
          <cell r="AX2165">
            <v>49</v>
          </cell>
          <cell r="AY2165">
            <v>77</v>
          </cell>
          <cell r="AZ2165">
            <v>56</v>
          </cell>
        </row>
        <row r="2166">
          <cell r="B2166">
            <v>36571</v>
          </cell>
          <cell r="C2166">
            <v>58</v>
          </cell>
          <cell r="D2166">
            <v>25</v>
          </cell>
          <cell r="E2166">
            <v>77</v>
          </cell>
          <cell r="F2166">
            <v>50</v>
          </cell>
          <cell r="G2166">
            <v>58</v>
          </cell>
          <cell r="H2166">
            <v>25</v>
          </cell>
          <cell r="I2166">
            <v>80</v>
          </cell>
          <cell r="J2166">
            <v>44</v>
          </cell>
          <cell r="K2166">
            <v>37</v>
          </cell>
          <cell r="L2166">
            <v>23</v>
          </cell>
          <cell r="M2166">
            <v>40</v>
          </cell>
          <cell r="N2166">
            <v>29</v>
          </cell>
          <cell r="O2166">
            <v>44</v>
          </cell>
          <cell r="P2166">
            <v>26</v>
          </cell>
          <cell r="Q2166">
            <v>45</v>
          </cell>
          <cell r="R2166">
            <v>34</v>
          </cell>
          <cell r="S2166">
            <v>51</v>
          </cell>
          <cell r="T2166">
            <v>33</v>
          </cell>
          <cell r="U2166">
            <v>52</v>
          </cell>
          <cell r="V2166">
            <v>35</v>
          </cell>
          <cell r="W2166">
            <v>60</v>
          </cell>
          <cell r="X2166">
            <v>33</v>
          </cell>
          <cell r="Y2166">
            <v>54</v>
          </cell>
          <cell r="Z2166">
            <v>37</v>
          </cell>
          <cell r="AA2166">
            <v>54</v>
          </cell>
          <cell r="AB2166">
            <v>36</v>
          </cell>
          <cell r="AC2166">
            <v>60</v>
          </cell>
          <cell r="AD2166">
            <v>32</v>
          </cell>
          <cell r="AE2166">
            <v>63</v>
          </cell>
          <cell r="AF2166">
            <v>39</v>
          </cell>
          <cell r="AG2166">
            <v>64</v>
          </cell>
          <cell r="AH2166">
            <v>42</v>
          </cell>
          <cell r="AI2166">
            <v>68</v>
          </cell>
          <cell r="AJ2166">
            <v>36</v>
          </cell>
          <cell r="AK2166">
            <v>65</v>
          </cell>
          <cell r="AL2166">
            <v>34</v>
          </cell>
          <cell r="AM2166">
            <v>69</v>
          </cell>
          <cell r="AN2166">
            <v>35</v>
          </cell>
          <cell r="AO2166">
            <v>62</v>
          </cell>
          <cell r="AP2166">
            <v>48.5</v>
          </cell>
          <cell r="AQ2166">
            <v>63</v>
          </cell>
          <cell r="AR2166">
            <v>56</v>
          </cell>
          <cell r="AS2166">
            <v>33</v>
          </cell>
          <cell r="AT2166">
            <v>19</v>
          </cell>
          <cell r="AU2166">
            <v>67</v>
          </cell>
          <cell r="AV2166">
            <v>51</v>
          </cell>
          <cell r="AW2166">
            <v>79</v>
          </cell>
          <cell r="AX2166">
            <v>55</v>
          </cell>
          <cell r="AY2166">
            <v>80</v>
          </cell>
          <cell r="AZ2166">
            <v>60</v>
          </cell>
        </row>
        <row r="2167">
          <cell r="B2167">
            <v>36572</v>
          </cell>
          <cell r="C2167">
            <v>51</v>
          </cell>
          <cell r="D2167">
            <v>23</v>
          </cell>
          <cell r="E2167">
            <v>69</v>
          </cell>
          <cell r="F2167">
            <v>52</v>
          </cell>
          <cell r="G2167">
            <v>51</v>
          </cell>
          <cell r="H2167">
            <v>23</v>
          </cell>
          <cell r="I2167">
            <v>80</v>
          </cell>
          <cell r="J2167">
            <v>47</v>
          </cell>
          <cell r="K2167">
            <v>47</v>
          </cell>
          <cell r="L2167">
            <v>22</v>
          </cell>
          <cell r="M2167">
            <v>57</v>
          </cell>
          <cell r="N2167">
            <v>30</v>
          </cell>
          <cell r="O2167">
            <v>63</v>
          </cell>
          <cell r="P2167">
            <v>29</v>
          </cell>
          <cell r="Q2167">
            <v>66</v>
          </cell>
          <cell r="R2167">
            <v>33</v>
          </cell>
          <cell r="S2167">
            <v>66</v>
          </cell>
          <cell r="T2167">
            <v>36</v>
          </cell>
          <cell r="U2167">
            <v>67</v>
          </cell>
          <cell r="V2167">
            <v>35</v>
          </cell>
          <cell r="W2167">
            <v>70</v>
          </cell>
          <cell r="X2167">
            <v>37</v>
          </cell>
          <cell r="Y2167">
            <v>67</v>
          </cell>
          <cell r="Z2167">
            <v>37</v>
          </cell>
          <cell r="AA2167">
            <v>68</v>
          </cell>
          <cell r="AB2167">
            <v>39</v>
          </cell>
          <cell r="AC2167">
            <v>72</v>
          </cell>
          <cell r="AD2167">
            <v>38</v>
          </cell>
          <cell r="AE2167">
            <v>72</v>
          </cell>
          <cell r="AF2167">
            <v>42</v>
          </cell>
          <cell r="AG2167">
            <v>73</v>
          </cell>
          <cell r="AH2167">
            <v>40</v>
          </cell>
          <cell r="AI2167">
            <v>72</v>
          </cell>
          <cell r="AJ2167">
            <v>47</v>
          </cell>
          <cell r="AK2167">
            <v>76</v>
          </cell>
          <cell r="AL2167">
            <v>35</v>
          </cell>
          <cell r="AM2167">
            <v>77</v>
          </cell>
          <cell r="AN2167">
            <v>40</v>
          </cell>
          <cell r="AO2167">
            <v>55.5</v>
          </cell>
          <cell r="AP2167">
            <v>49</v>
          </cell>
          <cell r="AQ2167">
            <v>57</v>
          </cell>
          <cell r="AR2167">
            <v>52</v>
          </cell>
          <cell r="AS2167">
            <v>38</v>
          </cell>
          <cell r="AT2167">
            <v>20</v>
          </cell>
          <cell r="AU2167">
            <v>77</v>
          </cell>
          <cell r="AV2167">
            <v>47</v>
          </cell>
          <cell r="AW2167">
            <v>82</v>
          </cell>
          <cell r="AX2167">
            <v>51</v>
          </cell>
          <cell r="AY2167">
            <v>79</v>
          </cell>
          <cell r="AZ2167">
            <v>55</v>
          </cell>
        </row>
        <row r="2168">
          <cell r="B2168">
            <v>36573</v>
          </cell>
          <cell r="C2168">
            <v>35</v>
          </cell>
          <cell r="D2168">
            <v>25</v>
          </cell>
          <cell r="E2168">
            <v>65</v>
          </cell>
          <cell r="F2168">
            <v>51</v>
          </cell>
          <cell r="G2168">
            <v>35</v>
          </cell>
          <cell r="H2168">
            <v>25</v>
          </cell>
          <cell r="I2168">
            <v>65</v>
          </cell>
          <cell r="J2168">
            <v>46</v>
          </cell>
          <cell r="K2168">
            <v>35</v>
          </cell>
          <cell r="L2168">
            <v>23</v>
          </cell>
          <cell r="M2168">
            <v>37</v>
          </cell>
          <cell r="N2168">
            <v>28</v>
          </cell>
          <cell r="O2168">
            <v>41</v>
          </cell>
          <cell r="P2168">
            <v>30</v>
          </cell>
          <cell r="Q2168">
            <v>42</v>
          </cell>
          <cell r="R2168">
            <v>32</v>
          </cell>
          <cell r="S2168">
            <v>46</v>
          </cell>
          <cell r="T2168">
            <v>32</v>
          </cell>
          <cell r="U2168">
            <v>44</v>
          </cell>
          <cell r="V2168">
            <v>35</v>
          </cell>
          <cell r="W2168">
            <v>55</v>
          </cell>
          <cell r="X2168">
            <v>38</v>
          </cell>
          <cell r="Y2168">
            <v>52</v>
          </cell>
          <cell r="Z2168">
            <v>37</v>
          </cell>
          <cell r="AA2168">
            <v>54</v>
          </cell>
          <cell r="AB2168">
            <v>39</v>
          </cell>
          <cell r="AC2168">
            <v>56</v>
          </cell>
          <cell r="AD2168">
            <v>39</v>
          </cell>
          <cell r="AE2168">
            <v>62</v>
          </cell>
          <cell r="AF2168">
            <v>44</v>
          </cell>
          <cell r="AG2168">
            <v>61</v>
          </cell>
          <cell r="AH2168">
            <v>46</v>
          </cell>
          <cell r="AI2168">
            <v>67</v>
          </cell>
          <cell r="AJ2168">
            <v>46</v>
          </cell>
          <cell r="AK2168">
            <v>66</v>
          </cell>
          <cell r="AL2168">
            <v>42</v>
          </cell>
          <cell r="AM2168">
            <v>71</v>
          </cell>
          <cell r="AN2168">
            <v>52</v>
          </cell>
          <cell r="AO2168">
            <v>58</v>
          </cell>
          <cell r="AP2168">
            <v>47.5</v>
          </cell>
          <cell r="AQ2168">
            <v>58</v>
          </cell>
          <cell r="AR2168">
            <v>49</v>
          </cell>
          <cell r="AS2168">
            <v>28</v>
          </cell>
          <cell r="AT2168">
            <v>9</v>
          </cell>
          <cell r="AU2168">
            <v>79</v>
          </cell>
          <cell r="AV2168">
            <v>52</v>
          </cell>
          <cell r="AW2168">
            <v>83</v>
          </cell>
          <cell r="AX2168">
            <v>53</v>
          </cell>
          <cell r="AY2168">
            <v>81</v>
          </cell>
          <cell r="AZ2168">
            <v>60</v>
          </cell>
        </row>
        <row r="2169">
          <cell r="B2169">
            <v>36574</v>
          </cell>
          <cell r="C2169">
            <v>47</v>
          </cell>
          <cell r="D2169">
            <v>17</v>
          </cell>
          <cell r="E2169">
            <v>68</v>
          </cell>
          <cell r="F2169">
            <v>45</v>
          </cell>
          <cell r="G2169">
            <v>47</v>
          </cell>
          <cell r="H2169">
            <v>17</v>
          </cell>
          <cell r="I2169">
            <v>66</v>
          </cell>
          <cell r="J2169">
            <v>33</v>
          </cell>
          <cell r="K2169">
            <v>30</v>
          </cell>
          <cell r="L2169">
            <v>26</v>
          </cell>
          <cell r="M2169">
            <v>34</v>
          </cell>
          <cell r="N2169">
            <v>28</v>
          </cell>
          <cell r="O2169">
            <v>34</v>
          </cell>
          <cell r="P2169">
            <v>29</v>
          </cell>
          <cell r="Q2169">
            <v>42</v>
          </cell>
          <cell r="R2169">
            <v>31</v>
          </cell>
          <cell r="S2169">
            <v>50</v>
          </cell>
          <cell r="T2169">
            <v>32</v>
          </cell>
          <cell r="U2169">
            <v>52</v>
          </cell>
          <cell r="V2169">
            <v>37</v>
          </cell>
          <cell r="W2169">
            <v>57</v>
          </cell>
          <cell r="X2169">
            <v>36</v>
          </cell>
          <cell r="Y2169">
            <v>48</v>
          </cell>
          <cell r="Z2169">
            <v>32</v>
          </cell>
          <cell r="AA2169">
            <v>49</v>
          </cell>
          <cell r="AB2169">
            <v>32</v>
          </cell>
          <cell r="AC2169">
            <v>44</v>
          </cell>
          <cell r="AD2169">
            <v>36</v>
          </cell>
          <cell r="AE2169">
            <v>63</v>
          </cell>
          <cell r="AF2169">
            <v>43</v>
          </cell>
          <cell r="AG2169">
            <v>76</v>
          </cell>
          <cell r="AH2169">
            <v>49</v>
          </cell>
          <cell r="AI2169">
            <v>57</v>
          </cell>
          <cell r="AJ2169">
            <v>46</v>
          </cell>
          <cell r="AK2169">
            <v>73</v>
          </cell>
          <cell r="AL2169">
            <v>49</v>
          </cell>
          <cell r="AM2169">
            <v>76</v>
          </cell>
          <cell r="AN2169">
            <v>51</v>
          </cell>
          <cell r="AO2169">
            <v>66.5</v>
          </cell>
          <cell r="AP2169">
            <v>46</v>
          </cell>
          <cell r="AQ2169">
            <v>71</v>
          </cell>
          <cell r="AR2169">
            <v>49</v>
          </cell>
          <cell r="AS2169">
            <v>22</v>
          </cell>
          <cell r="AT2169">
            <v>12</v>
          </cell>
          <cell r="AU2169">
            <v>81</v>
          </cell>
          <cell r="AV2169">
            <v>54</v>
          </cell>
          <cell r="AW2169">
            <v>82</v>
          </cell>
          <cell r="AX2169">
            <v>57</v>
          </cell>
          <cell r="AY2169">
            <v>81</v>
          </cell>
          <cell r="AZ2169">
            <v>62</v>
          </cell>
        </row>
        <row r="2170">
          <cell r="B2170">
            <v>36575</v>
          </cell>
          <cell r="C2170">
            <v>55</v>
          </cell>
          <cell r="D2170">
            <v>26</v>
          </cell>
          <cell r="E2170">
            <v>83</v>
          </cell>
          <cell r="F2170">
            <v>54</v>
          </cell>
          <cell r="G2170">
            <v>55</v>
          </cell>
          <cell r="H2170">
            <v>26</v>
          </cell>
          <cell r="I2170">
            <v>81</v>
          </cell>
          <cell r="J2170">
            <v>51</v>
          </cell>
          <cell r="K2170">
            <v>36</v>
          </cell>
          <cell r="L2170">
            <v>27</v>
          </cell>
          <cell r="M2170">
            <v>43</v>
          </cell>
          <cell r="N2170">
            <v>32</v>
          </cell>
          <cell r="O2170">
            <v>46</v>
          </cell>
          <cell r="P2170">
            <v>31</v>
          </cell>
          <cell r="Q2170">
            <v>49</v>
          </cell>
          <cell r="R2170">
            <v>35</v>
          </cell>
          <cell r="S2170">
            <v>51</v>
          </cell>
          <cell r="T2170">
            <v>28</v>
          </cell>
          <cell r="U2170">
            <v>44</v>
          </cell>
          <cell r="V2170">
            <v>34</v>
          </cell>
          <cell r="W2170">
            <v>46</v>
          </cell>
          <cell r="X2170">
            <v>30</v>
          </cell>
          <cell r="Y2170">
            <v>52</v>
          </cell>
          <cell r="Z2170">
            <v>33</v>
          </cell>
          <cell r="AA2170">
            <v>52</v>
          </cell>
          <cell r="AB2170">
            <v>31</v>
          </cell>
          <cell r="AC2170">
            <v>54</v>
          </cell>
          <cell r="AD2170">
            <v>31</v>
          </cell>
          <cell r="AE2170">
            <v>57</v>
          </cell>
          <cell r="AF2170">
            <v>36</v>
          </cell>
          <cell r="AG2170">
            <v>60</v>
          </cell>
          <cell r="AH2170">
            <v>40</v>
          </cell>
          <cell r="AI2170">
            <v>54</v>
          </cell>
          <cell r="AJ2170">
            <v>33</v>
          </cell>
          <cell r="AK2170">
            <v>60</v>
          </cell>
          <cell r="AL2170">
            <v>31</v>
          </cell>
          <cell r="AM2170">
            <v>64</v>
          </cell>
          <cell r="AN2170">
            <v>34</v>
          </cell>
          <cell r="AO2170">
            <v>67</v>
          </cell>
          <cell r="AP2170">
            <v>48.5</v>
          </cell>
          <cell r="AQ2170">
            <v>63</v>
          </cell>
          <cell r="AR2170">
            <v>50</v>
          </cell>
          <cell r="AS2170">
            <v>35</v>
          </cell>
          <cell r="AT2170">
            <v>21</v>
          </cell>
          <cell r="AU2170">
            <v>67</v>
          </cell>
          <cell r="AV2170">
            <v>55</v>
          </cell>
          <cell r="AW2170">
            <v>74</v>
          </cell>
          <cell r="AX2170">
            <v>51</v>
          </cell>
          <cell r="AY2170">
            <v>79</v>
          </cell>
          <cell r="AZ2170">
            <v>57</v>
          </cell>
        </row>
        <row r="2171">
          <cell r="B2171">
            <v>36576</v>
          </cell>
          <cell r="C2171">
            <v>55</v>
          </cell>
          <cell r="D2171">
            <v>26</v>
          </cell>
          <cell r="E2171">
            <v>83</v>
          </cell>
          <cell r="F2171">
            <v>54</v>
          </cell>
          <cell r="G2171">
            <v>55</v>
          </cell>
          <cell r="H2171">
            <v>26</v>
          </cell>
          <cell r="I2171">
            <v>81</v>
          </cell>
          <cell r="J2171">
            <v>51</v>
          </cell>
          <cell r="K2171">
            <v>36</v>
          </cell>
          <cell r="L2171">
            <v>27</v>
          </cell>
          <cell r="M2171">
            <v>43</v>
          </cell>
          <cell r="N2171">
            <v>32</v>
          </cell>
          <cell r="O2171">
            <v>46</v>
          </cell>
          <cell r="P2171">
            <v>31</v>
          </cell>
          <cell r="Q2171">
            <v>49</v>
          </cell>
          <cell r="R2171">
            <v>35</v>
          </cell>
          <cell r="S2171">
            <v>51</v>
          </cell>
          <cell r="T2171">
            <v>28</v>
          </cell>
          <cell r="U2171">
            <v>44</v>
          </cell>
          <cell r="V2171">
            <v>34</v>
          </cell>
          <cell r="W2171">
            <v>46</v>
          </cell>
          <cell r="X2171">
            <v>30</v>
          </cell>
          <cell r="Y2171">
            <v>52</v>
          </cell>
          <cell r="Z2171">
            <v>33</v>
          </cell>
          <cell r="AA2171">
            <v>52</v>
          </cell>
          <cell r="AB2171">
            <v>31</v>
          </cell>
          <cell r="AC2171">
            <v>54</v>
          </cell>
          <cell r="AD2171">
            <v>31</v>
          </cell>
          <cell r="AE2171">
            <v>57</v>
          </cell>
          <cell r="AF2171">
            <v>36</v>
          </cell>
          <cell r="AG2171">
            <v>60</v>
          </cell>
          <cell r="AH2171">
            <v>40</v>
          </cell>
          <cell r="AI2171">
            <v>54</v>
          </cell>
          <cell r="AJ2171">
            <v>33</v>
          </cell>
          <cell r="AK2171">
            <v>60</v>
          </cell>
          <cell r="AL2171">
            <v>31</v>
          </cell>
          <cell r="AM2171">
            <v>64</v>
          </cell>
          <cell r="AN2171">
            <v>34</v>
          </cell>
          <cell r="AO2171">
            <v>67</v>
          </cell>
          <cell r="AP2171">
            <v>48.5</v>
          </cell>
          <cell r="AQ2171">
            <v>63</v>
          </cell>
          <cell r="AR2171">
            <v>50</v>
          </cell>
          <cell r="AS2171">
            <v>35</v>
          </cell>
          <cell r="AT2171">
            <v>21</v>
          </cell>
          <cell r="AU2171">
            <v>67</v>
          </cell>
          <cell r="AV2171">
            <v>55</v>
          </cell>
          <cell r="AW2171">
            <v>74</v>
          </cell>
          <cell r="AX2171">
            <v>51</v>
          </cell>
          <cell r="AY2171">
            <v>79</v>
          </cell>
          <cell r="AZ2171">
            <v>57</v>
          </cell>
        </row>
        <row r="2172">
          <cell r="B2172">
            <v>36577</v>
          </cell>
          <cell r="C2172">
            <v>46</v>
          </cell>
          <cell r="D2172">
            <v>28</v>
          </cell>
          <cell r="E2172">
            <v>76</v>
          </cell>
          <cell r="F2172">
            <v>54</v>
          </cell>
          <cell r="G2172">
            <v>46</v>
          </cell>
          <cell r="H2172">
            <v>28</v>
          </cell>
          <cell r="I2172">
            <v>73</v>
          </cell>
          <cell r="J2172">
            <v>47</v>
          </cell>
          <cell r="K2172">
            <v>38</v>
          </cell>
          <cell r="L2172">
            <v>21</v>
          </cell>
          <cell r="M2172">
            <v>42</v>
          </cell>
          <cell r="N2172">
            <v>27</v>
          </cell>
          <cell r="O2172">
            <v>47</v>
          </cell>
          <cell r="P2172">
            <v>29</v>
          </cell>
          <cell r="Q2172">
            <v>49</v>
          </cell>
          <cell r="R2172">
            <v>35</v>
          </cell>
          <cell r="S2172">
            <v>49</v>
          </cell>
          <cell r="T2172">
            <v>28</v>
          </cell>
          <cell r="U2172">
            <v>44</v>
          </cell>
          <cell r="V2172">
            <v>33</v>
          </cell>
          <cell r="W2172">
            <v>55</v>
          </cell>
          <cell r="X2172">
            <v>29</v>
          </cell>
          <cell r="Y2172">
            <v>52</v>
          </cell>
          <cell r="Z2172">
            <v>26</v>
          </cell>
          <cell r="AA2172">
            <v>51</v>
          </cell>
          <cell r="AB2172">
            <v>27</v>
          </cell>
          <cell r="AC2172">
            <v>55</v>
          </cell>
          <cell r="AD2172">
            <v>30</v>
          </cell>
          <cell r="AE2172">
            <v>57</v>
          </cell>
          <cell r="AF2172">
            <v>29</v>
          </cell>
          <cell r="AG2172">
            <v>60</v>
          </cell>
          <cell r="AH2172">
            <v>34</v>
          </cell>
          <cell r="AI2172">
            <v>58</v>
          </cell>
          <cell r="AJ2172">
            <v>34</v>
          </cell>
          <cell r="AK2172">
            <v>59</v>
          </cell>
          <cell r="AL2172">
            <v>29</v>
          </cell>
          <cell r="AM2172">
            <v>62</v>
          </cell>
          <cell r="AN2172">
            <v>28</v>
          </cell>
          <cell r="AO2172">
            <v>61</v>
          </cell>
          <cell r="AP2172">
            <v>47.5</v>
          </cell>
          <cell r="AQ2172">
            <v>58</v>
          </cell>
          <cell r="AR2172">
            <v>48</v>
          </cell>
          <cell r="AS2172">
            <v>37</v>
          </cell>
          <cell r="AT2172">
            <v>17</v>
          </cell>
          <cell r="AU2172">
            <v>67</v>
          </cell>
          <cell r="AV2172">
            <v>46</v>
          </cell>
          <cell r="AW2172">
            <v>72</v>
          </cell>
          <cell r="AX2172">
            <v>48</v>
          </cell>
          <cell r="AY2172">
            <v>73</v>
          </cell>
          <cell r="AZ2172">
            <v>48</v>
          </cell>
        </row>
        <row r="2173">
          <cell r="B2173">
            <v>36578</v>
          </cell>
          <cell r="C2173">
            <v>37</v>
          </cell>
          <cell r="D2173">
            <v>26</v>
          </cell>
          <cell r="E2173">
            <v>66</v>
          </cell>
          <cell r="F2173">
            <v>52</v>
          </cell>
          <cell r="G2173">
            <v>37</v>
          </cell>
          <cell r="H2173">
            <v>26</v>
          </cell>
          <cell r="I2173">
            <v>63</v>
          </cell>
          <cell r="J2173">
            <v>44</v>
          </cell>
          <cell r="K2173">
            <v>50</v>
          </cell>
          <cell r="L2173">
            <v>18</v>
          </cell>
          <cell r="M2173">
            <v>50</v>
          </cell>
          <cell r="N2173">
            <v>26</v>
          </cell>
          <cell r="O2173">
            <v>54</v>
          </cell>
          <cell r="P2173">
            <v>27</v>
          </cell>
          <cell r="Q2173">
            <v>55</v>
          </cell>
          <cell r="R2173">
            <v>33</v>
          </cell>
          <cell r="S2173">
            <v>54</v>
          </cell>
          <cell r="T2173">
            <v>26</v>
          </cell>
          <cell r="U2173">
            <v>47</v>
          </cell>
          <cell r="V2173">
            <v>31</v>
          </cell>
          <cell r="W2173">
            <v>53</v>
          </cell>
          <cell r="X2173">
            <v>26</v>
          </cell>
          <cell r="Y2173">
            <v>55</v>
          </cell>
          <cell r="Z2173">
            <v>28</v>
          </cell>
          <cell r="AA2173">
            <v>57</v>
          </cell>
          <cell r="AB2173">
            <v>27</v>
          </cell>
          <cell r="AC2173">
            <v>56</v>
          </cell>
          <cell r="AD2173">
            <v>25</v>
          </cell>
          <cell r="AE2173">
            <v>61</v>
          </cell>
          <cell r="AF2173">
            <v>28</v>
          </cell>
          <cell r="AG2173">
            <v>63</v>
          </cell>
          <cell r="AH2173">
            <v>33</v>
          </cell>
          <cell r="AI2173">
            <v>63</v>
          </cell>
          <cell r="AJ2173">
            <v>38</v>
          </cell>
          <cell r="AK2173">
            <v>64</v>
          </cell>
          <cell r="AL2173">
            <v>26</v>
          </cell>
          <cell r="AM2173">
            <v>66</v>
          </cell>
          <cell r="AN2173">
            <v>29</v>
          </cell>
          <cell r="AO2173">
            <v>60</v>
          </cell>
          <cell r="AP2173">
            <v>47</v>
          </cell>
          <cell r="AQ2173">
            <v>60</v>
          </cell>
          <cell r="AR2173">
            <v>49</v>
          </cell>
          <cell r="AS2173">
            <v>47</v>
          </cell>
          <cell r="AT2173">
            <v>14</v>
          </cell>
          <cell r="AU2173">
            <v>72</v>
          </cell>
          <cell r="AV2173">
            <v>55</v>
          </cell>
          <cell r="AW2173">
            <v>77</v>
          </cell>
          <cell r="AX2173">
            <v>53</v>
          </cell>
          <cell r="AY2173">
            <v>79</v>
          </cell>
          <cell r="AZ2173">
            <v>52</v>
          </cell>
        </row>
        <row r="2174">
          <cell r="B2174">
            <v>36579</v>
          </cell>
          <cell r="C2174">
            <v>37</v>
          </cell>
          <cell r="D2174">
            <v>26</v>
          </cell>
          <cell r="E2174">
            <v>69</v>
          </cell>
          <cell r="F2174">
            <v>49</v>
          </cell>
          <cell r="G2174">
            <v>37</v>
          </cell>
          <cell r="H2174">
            <v>26</v>
          </cell>
          <cell r="I2174">
            <v>73</v>
          </cell>
          <cell r="J2174">
            <v>39</v>
          </cell>
          <cell r="K2174">
            <v>52</v>
          </cell>
          <cell r="L2174">
            <v>26</v>
          </cell>
          <cell r="M2174">
            <v>54</v>
          </cell>
          <cell r="N2174">
            <v>27</v>
          </cell>
          <cell r="O2174">
            <v>59</v>
          </cell>
          <cell r="P2174">
            <v>28</v>
          </cell>
          <cell r="Q2174">
            <v>60</v>
          </cell>
          <cell r="R2174">
            <v>37</v>
          </cell>
          <cell r="S2174">
            <v>62</v>
          </cell>
          <cell r="T2174">
            <v>30</v>
          </cell>
          <cell r="U2174">
            <v>56</v>
          </cell>
          <cell r="V2174">
            <v>38</v>
          </cell>
          <cell r="W2174">
            <v>60</v>
          </cell>
          <cell r="X2174">
            <v>34</v>
          </cell>
          <cell r="Y2174">
            <v>64</v>
          </cell>
          <cell r="Z2174">
            <v>37</v>
          </cell>
          <cell r="AA2174">
            <v>66</v>
          </cell>
          <cell r="AB2174">
            <v>30</v>
          </cell>
          <cell r="AC2174">
            <v>63</v>
          </cell>
          <cell r="AD2174">
            <v>35</v>
          </cell>
          <cell r="AE2174">
            <v>67</v>
          </cell>
          <cell r="AF2174">
            <v>32</v>
          </cell>
          <cell r="AG2174">
            <v>71</v>
          </cell>
          <cell r="AH2174">
            <v>40</v>
          </cell>
          <cell r="AI2174">
            <v>66</v>
          </cell>
          <cell r="AJ2174">
            <v>41</v>
          </cell>
          <cell r="AK2174">
            <v>69</v>
          </cell>
          <cell r="AL2174">
            <v>32</v>
          </cell>
          <cell r="AM2174">
            <v>69</v>
          </cell>
          <cell r="AN2174">
            <v>34</v>
          </cell>
          <cell r="AO2174">
            <v>57</v>
          </cell>
          <cell r="AP2174">
            <v>45.5</v>
          </cell>
          <cell r="AQ2174">
            <v>57</v>
          </cell>
          <cell r="AR2174">
            <v>50</v>
          </cell>
          <cell r="AS2174">
            <v>48</v>
          </cell>
          <cell r="AT2174">
            <v>35</v>
          </cell>
          <cell r="AU2174">
            <v>74</v>
          </cell>
          <cell r="AV2174">
            <v>51</v>
          </cell>
          <cell r="AW2174">
            <v>78</v>
          </cell>
          <cell r="AX2174">
            <v>53</v>
          </cell>
          <cell r="AY2174">
            <v>77</v>
          </cell>
          <cell r="AZ2174">
            <v>56</v>
          </cell>
        </row>
        <row r="2175">
          <cell r="B2175">
            <v>36580</v>
          </cell>
          <cell r="C2175">
            <v>36</v>
          </cell>
          <cell r="D2175">
            <v>20</v>
          </cell>
          <cell r="E2175">
            <v>63</v>
          </cell>
          <cell r="F2175">
            <v>49</v>
          </cell>
          <cell r="G2175">
            <v>36</v>
          </cell>
          <cell r="H2175">
            <v>20</v>
          </cell>
          <cell r="I2175">
            <v>59</v>
          </cell>
          <cell r="J2175">
            <v>41</v>
          </cell>
          <cell r="K2175">
            <v>61</v>
          </cell>
          <cell r="L2175">
            <v>30</v>
          </cell>
          <cell r="M2175">
            <v>67</v>
          </cell>
          <cell r="N2175">
            <v>35</v>
          </cell>
          <cell r="O2175">
            <v>70</v>
          </cell>
          <cell r="P2175">
            <v>34</v>
          </cell>
          <cell r="Q2175">
            <v>71</v>
          </cell>
          <cell r="R2175">
            <v>41</v>
          </cell>
          <cell r="S2175">
            <v>71</v>
          </cell>
          <cell r="T2175">
            <v>42</v>
          </cell>
          <cell r="U2175">
            <v>70</v>
          </cell>
          <cell r="V2175">
            <v>45</v>
          </cell>
          <cell r="W2175">
            <v>65</v>
          </cell>
          <cell r="X2175">
            <v>37</v>
          </cell>
          <cell r="Y2175">
            <v>69</v>
          </cell>
          <cell r="Z2175">
            <v>41</v>
          </cell>
          <cell r="AA2175">
            <v>71</v>
          </cell>
          <cell r="AB2175">
            <v>41</v>
          </cell>
          <cell r="AC2175">
            <v>70</v>
          </cell>
          <cell r="AD2175">
            <v>42</v>
          </cell>
          <cell r="AE2175">
            <v>72</v>
          </cell>
          <cell r="AF2175">
            <v>42</v>
          </cell>
          <cell r="AG2175">
            <v>73</v>
          </cell>
          <cell r="AH2175">
            <v>47</v>
          </cell>
          <cell r="AI2175">
            <v>72</v>
          </cell>
          <cell r="AJ2175">
            <v>46</v>
          </cell>
          <cell r="AK2175">
            <v>73</v>
          </cell>
          <cell r="AL2175">
            <v>42</v>
          </cell>
          <cell r="AM2175">
            <v>75</v>
          </cell>
          <cell r="AN2175">
            <v>47</v>
          </cell>
          <cell r="AO2175">
            <v>55</v>
          </cell>
          <cell r="AP2175">
            <v>40.5</v>
          </cell>
          <cell r="AQ2175">
            <v>58</v>
          </cell>
          <cell r="AR2175">
            <v>46</v>
          </cell>
          <cell r="AS2175">
            <v>50</v>
          </cell>
          <cell r="AT2175">
            <v>37</v>
          </cell>
          <cell r="AU2175">
            <v>75</v>
          </cell>
          <cell r="AV2175">
            <v>56</v>
          </cell>
          <cell r="AW2175">
            <v>79</v>
          </cell>
          <cell r="AX2175">
            <v>54</v>
          </cell>
          <cell r="AY2175">
            <v>79</v>
          </cell>
          <cell r="AZ2175">
            <v>57</v>
          </cell>
        </row>
        <row r="2176">
          <cell r="B2176">
            <v>36581</v>
          </cell>
          <cell r="C2176">
            <v>35</v>
          </cell>
          <cell r="D2176">
            <v>18</v>
          </cell>
          <cell r="E2176">
            <v>63</v>
          </cell>
          <cell r="F2176">
            <v>45</v>
          </cell>
          <cell r="G2176">
            <v>35</v>
          </cell>
          <cell r="H2176">
            <v>18</v>
          </cell>
          <cell r="I2176">
            <v>61</v>
          </cell>
          <cell r="J2176">
            <v>33</v>
          </cell>
          <cell r="K2176">
            <v>55</v>
          </cell>
          <cell r="L2176">
            <v>35</v>
          </cell>
          <cell r="M2176">
            <v>72</v>
          </cell>
          <cell r="N2176">
            <v>41</v>
          </cell>
          <cell r="O2176">
            <v>79</v>
          </cell>
          <cell r="P2176">
            <v>40</v>
          </cell>
          <cell r="Q2176">
            <v>76</v>
          </cell>
          <cell r="R2176">
            <v>48</v>
          </cell>
          <cell r="S2176">
            <v>77</v>
          </cell>
          <cell r="T2176">
            <v>47</v>
          </cell>
          <cell r="U2176">
            <v>75</v>
          </cell>
          <cell r="V2176">
            <v>51</v>
          </cell>
          <cell r="W2176">
            <v>72</v>
          </cell>
          <cell r="X2176">
            <v>38</v>
          </cell>
          <cell r="Y2176">
            <v>77</v>
          </cell>
          <cell r="Z2176">
            <v>47</v>
          </cell>
          <cell r="AA2176">
            <v>78</v>
          </cell>
          <cell r="AB2176">
            <v>50</v>
          </cell>
          <cell r="AC2176">
            <v>76</v>
          </cell>
          <cell r="AD2176">
            <v>47</v>
          </cell>
          <cell r="AE2176">
            <v>77</v>
          </cell>
          <cell r="AF2176">
            <v>44</v>
          </cell>
          <cell r="AG2176">
            <v>77</v>
          </cell>
          <cell r="AH2176">
            <v>45</v>
          </cell>
          <cell r="AI2176">
            <v>75</v>
          </cell>
          <cell r="AJ2176">
            <v>50</v>
          </cell>
          <cell r="AK2176">
            <v>77</v>
          </cell>
          <cell r="AL2176">
            <v>40</v>
          </cell>
          <cell r="AM2176">
            <v>77</v>
          </cell>
          <cell r="AN2176">
            <v>43</v>
          </cell>
          <cell r="AO2176">
            <v>60</v>
          </cell>
          <cell r="AP2176">
            <v>45.5</v>
          </cell>
          <cell r="AQ2176">
            <v>60</v>
          </cell>
          <cell r="AR2176">
            <v>50</v>
          </cell>
          <cell r="AS2176">
            <v>42</v>
          </cell>
          <cell r="AT2176">
            <v>34</v>
          </cell>
          <cell r="AU2176">
            <v>76</v>
          </cell>
          <cell r="AV2176">
            <v>54</v>
          </cell>
          <cell r="AW2176">
            <v>80</v>
          </cell>
          <cell r="AX2176">
            <v>56</v>
          </cell>
          <cell r="AY2176">
            <v>82</v>
          </cell>
          <cell r="AZ2176">
            <v>57</v>
          </cell>
        </row>
        <row r="2177">
          <cell r="B2177">
            <v>36582</v>
          </cell>
          <cell r="C2177">
            <v>50</v>
          </cell>
          <cell r="D2177">
            <v>11</v>
          </cell>
          <cell r="E2177">
            <v>69</v>
          </cell>
          <cell r="F2177">
            <v>43</v>
          </cell>
          <cell r="G2177">
            <v>50</v>
          </cell>
          <cell r="H2177">
            <v>11</v>
          </cell>
          <cell r="I2177">
            <v>69</v>
          </cell>
          <cell r="J2177">
            <v>35</v>
          </cell>
          <cell r="K2177">
            <v>44</v>
          </cell>
          <cell r="L2177">
            <v>37</v>
          </cell>
          <cell r="M2177">
            <v>48</v>
          </cell>
          <cell r="N2177">
            <v>41</v>
          </cell>
          <cell r="O2177">
            <v>46</v>
          </cell>
          <cell r="P2177">
            <v>42</v>
          </cell>
          <cell r="Q2177">
            <v>56</v>
          </cell>
          <cell r="R2177">
            <v>44</v>
          </cell>
          <cell r="S2177">
            <v>60</v>
          </cell>
          <cell r="T2177">
            <v>45</v>
          </cell>
          <cell r="U2177">
            <v>56</v>
          </cell>
          <cell r="V2177">
            <v>42</v>
          </cell>
          <cell r="W2177">
            <v>68</v>
          </cell>
          <cell r="X2177">
            <v>38</v>
          </cell>
          <cell r="Y2177">
            <v>75</v>
          </cell>
          <cell r="Z2177">
            <v>47</v>
          </cell>
          <cell r="AA2177">
            <v>76</v>
          </cell>
          <cell r="AB2177">
            <v>50</v>
          </cell>
          <cell r="AC2177">
            <v>74</v>
          </cell>
          <cell r="AD2177">
            <v>46</v>
          </cell>
          <cell r="AE2177">
            <v>75</v>
          </cell>
          <cell r="AF2177">
            <v>44</v>
          </cell>
          <cell r="AG2177">
            <v>75</v>
          </cell>
          <cell r="AH2177">
            <v>46</v>
          </cell>
          <cell r="AI2177">
            <v>73</v>
          </cell>
          <cell r="AJ2177">
            <v>52</v>
          </cell>
          <cell r="AK2177">
            <v>76</v>
          </cell>
          <cell r="AL2177">
            <v>41</v>
          </cell>
          <cell r="AM2177">
            <v>75</v>
          </cell>
          <cell r="AN2177">
            <v>46</v>
          </cell>
          <cell r="AO2177">
            <v>64</v>
          </cell>
          <cell r="AP2177">
            <v>48.5</v>
          </cell>
          <cell r="AQ2177">
            <v>62</v>
          </cell>
          <cell r="AR2177">
            <v>48</v>
          </cell>
          <cell r="AS2177">
            <v>43</v>
          </cell>
          <cell r="AT2177">
            <v>34</v>
          </cell>
          <cell r="AU2177">
            <v>76</v>
          </cell>
          <cell r="AV2177">
            <v>53</v>
          </cell>
          <cell r="AW2177">
            <v>80</v>
          </cell>
          <cell r="AX2177">
            <v>56</v>
          </cell>
          <cell r="AY2177">
            <v>82</v>
          </cell>
          <cell r="AZ2177">
            <v>59</v>
          </cell>
        </row>
        <row r="2178">
          <cell r="B2178">
            <v>36583</v>
          </cell>
          <cell r="C2178">
            <v>55</v>
          </cell>
          <cell r="D2178">
            <v>19</v>
          </cell>
          <cell r="E2178">
            <v>80</v>
          </cell>
          <cell r="F2178">
            <v>45</v>
          </cell>
          <cell r="G2178">
            <v>55</v>
          </cell>
          <cell r="H2178">
            <v>19</v>
          </cell>
          <cell r="I2178">
            <v>85</v>
          </cell>
          <cell r="J2178">
            <v>42</v>
          </cell>
          <cell r="K2178">
            <v>57</v>
          </cell>
          <cell r="L2178">
            <v>38</v>
          </cell>
          <cell r="M2178">
            <v>57</v>
          </cell>
          <cell r="N2178">
            <v>41</v>
          </cell>
          <cell r="O2178">
            <v>61</v>
          </cell>
          <cell r="P2178">
            <v>43</v>
          </cell>
          <cell r="Q2178">
            <v>64</v>
          </cell>
          <cell r="R2178">
            <v>45</v>
          </cell>
          <cell r="S2178">
            <v>69</v>
          </cell>
          <cell r="T2178">
            <v>46</v>
          </cell>
          <cell r="U2178">
            <v>75</v>
          </cell>
          <cell r="V2178">
            <v>42</v>
          </cell>
          <cell r="W2178">
            <v>59</v>
          </cell>
          <cell r="X2178">
            <v>46</v>
          </cell>
          <cell r="Y2178">
            <v>71</v>
          </cell>
          <cell r="Z2178">
            <v>53</v>
          </cell>
          <cell r="AA2178">
            <v>72</v>
          </cell>
          <cell r="AB2178">
            <v>53</v>
          </cell>
          <cell r="AC2178">
            <v>71</v>
          </cell>
          <cell r="AD2178">
            <v>49</v>
          </cell>
          <cell r="AE2178">
            <v>74</v>
          </cell>
          <cell r="AF2178">
            <v>53</v>
          </cell>
          <cell r="AG2178">
            <v>77</v>
          </cell>
          <cell r="AH2178">
            <v>53</v>
          </cell>
          <cell r="AI2178">
            <v>63</v>
          </cell>
          <cell r="AJ2178">
            <v>49</v>
          </cell>
          <cell r="AK2178">
            <v>74</v>
          </cell>
          <cell r="AL2178">
            <v>47</v>
          </cell>
          <cell r="AM2178">
            <v>64</v>
          </cell>
          <cell r="AN2178">
            <v>47</v>
          </cell>
          <cell r="AO2178">
            <v>57.5</v>
          </cell>
          <cell r="AP2178">
            <v>46.5</v>
          </cell>
          <cell r="AQ2178">
            <v>57</v>
          </cell>
          <cell r="AR2178">
            <v>53</v>
          </cell>
          <cell r="AS2178">
            <v>51</v>
          </cell>
          <cell r="AT2178">
            <v>38</v>
          </cell>
          <cell r="AU2178">
            <v>80</v>
          </cell>
          <cell r="AV2178">
            <v>54</v>
          </cell>
          <cell r="AW2178">
            <v>83</v>
          </cell>
          <cell r="AX2178">
            <v>56</v>
          </cell>
          <cell r="AY2178">
            <v>80</v>
          </cell>
          <cell r="AZ2178">
            <v>62</v>
          </cell>
        </row>
        <row r="2179">
          <cell r="B2179">
            <v>36584</v>
          </cell>
          <cell r="C2179">
            <v>40</v>
          </cell>
          <cell r="D2179">
            <v>26</v>
          </cell>
          <cell r="E2179">
            <v>67</v>
          </cell>
          <cell r="F2179">
            <v>57</v>
          </cell>
          <cell r="G2179">
            <v>40</v>
          </cell>
          <cell r="H2179">
            <v>26</v>
          </cell>
          <cell r="I2179">
            <v>68</v>
          </cell>
          <cell r="J2179">
            <v>49</v>
          </cell>
          <cell r="K2179">
            <v>53</v>
          </cell>
          <cell r="L2179">
            <v>38</v>
          </cell>
          <cell r="M2179">
            <v>56</v>
          </cell>
          <cell r="N2179">
            <v>39</v>
          </cell>
          <cell r="O2179">
            <v>56</v>
          </cell>
          <cell r="P2179">
            <v>40</v>
          </cell>
          <cell r="Q2179">
            <v>59</v>
          </cell>
          <cell r="R2179">
            <v>45</v>
          </cell>
          <cell r="S2179">
            <v>61</v>
          </cell>
          <cell r="T2179">
            <v>44</v>
          </cell>
          <cell r="U2179">
            <v>62</v>
          </cell>
          <cell r="V2179">
            <v>48</v>
          </cell>
          <cell r="W2179">
            <v>58</v>
          </cell>
          <cell r="X2179">
            <v>39</v>
          </cell>
          <cell r="Y2179">
            <v>62</v>
          </cell>
          <cell r="Z2179">
            <v>41</v>
          </cell>
          <cell r="AA2179">
            <v>63</v>
          </cell>
          <cell r="AB2179">
            <v>48</v>
          </cell>
          <cell r="AC2179">
            <v>65</v>
          </cell>
          <cell r="AD2179">
            <v>39</v>
          </cell>
          <cell r="AE2179">
            <v>67</v>
          </cell>
          <cell r="AF2179">
            <v>40</v>
          </cell>
          <cell r="AG2179">
            <v>71</v>
          </cell>
          <cell r="AH2179">
            <v>46</v>
          </cell>
          <cell r="AI2179">
            <v>66</v>
          </cell>
          <cell r="AJ2179">
            <v>41</v>
          </cell>
          <cell r="AK2179">
            <v>68</v>
          </cell>
          <cell r="AL2179">
            <v>39</v>
          </cell>
          <cell r="AM2179">
            <v>69</v>
          </cell>
          <cell r="AN2179">
            <v>39</v>
          </cell>
          <cell r="AO2179">
            <v>59.5</v>
          </cell>
          <cell r="AP2179">
            <v>45</v>
          </cell>
          <cell r="AQ2179">
            <v>61</v>
          </cell>
          <cell r="AR2179">
            <v>45</v>
          </cell>
          <cell r="AS2179">
            <v>49</v>
          </cell>
          <cell r="AT2179">
            <v>36</v>
          </cell>
          <cell r="AU2179">
            <v>69</v>
          </cell>
          <cell r="AV2179">
            <v>50</v>
          </cell>
          <cell r="AW2179">
            <v>78</v>
          </cell>
          <cell r="AX2179">
            <v>55</v>
          </cell>
          <cell r="AY2179">
            <v>78</v>
          </cell>
          <cell r="AZ2179">
            <v>61</v>
          </cell>
        </row>
        <row r="2180">
          <cell r="B2180">
            <v>36585</v>
          </cell>
          <cell r="C2180">
            <v>38</v>
          </cell>
          <cell r="D2180">
            <v>34</v>
          </cell>
          <cell r="E2180">
            <v>67</v>
          </cell>
          <cell r="F2180">
            <v>58</v>
          </cell>
          <cell r="G2180">
            <v>38</v>
          </cell>
          <cell r="H2180">
            <v>34</v>
          </cell>
          <cell r="I2180">
            <v>68</v>
          </cell>
          <cell r="J2180">
            <v>56</v>
          </cell>
          <cell r="K2180">
            <v>55</v>
          </cell>
          <cell r="L2180">
            <v>32</v>
          </cell>
          <cell r="M2180">
            <v>58</v>
          </cell>
          <cell r="N2180">
            <v>34</v>
          </cell>
          <cell r="O2180">
            <v>62</v>
          </cell>
          <cell r="P2180">
            <v>31</v>
          </cell>
          <cell r="Q2180">
            <v>61</v>
          </cell>
          <cell r="R2180">
            <v>38</v>
          </cell>
          <cell r="S2180">
            <v>63</v>
          </cell>
          <cell r="T2180">
            <v>33</v>
          </cell>
          <cell r="U2180">
            <v>60</v>
          </cell>
          <cell r="V2180">
            <v>41</v>
          </cell>
          <cell r="W2180">
            <v>63</v>
          </cell>
          <cell r="X2180">
            <v>28</v>
          </cell>
          <cell r="Y2180">
            <v>65</v>
          </cell>
          <cell r="Z2180">
            <v>32</v>
          </cell>
          <cell r="AA2180">
            <v>65</v>
          </cell>
          <cell r="AB2180">
            <v>30</v>
          </cell>
          <cell r="AC2180">
            <v>66</v>
          </cell>
          <cell r="AD2180">
            <v>30</v>
          </cell>
          <cell r="AE2180">
            <v>69</v>
          </cell>
          <cell r="AF2180">
            <v>32</v>
          </cell>
          <cell r="AG2180">
            <v>71</v>
          </cell>
          <cell r="AH2180">
            <v>37</v>
          </cell>
          <cell r="AI2180">
            <v>69</v>
          </cell>
          <cell r="AJ2180">
            <v>42</v>
          </cell>
          <cell r="AK2180">
            <v>71</v>
          </cell>
          <cell r="AL2180">
            <v>30</v>
          </cell>
          <cell r="AM2180">
            <v>72</v>
          </cell>
          <cell r="AN2180">
            <v>35</v>
          </cell>
          <cell r="AO2180">
            <v>61</v>
          </cell>
          <cell r="AP2180">
            <v>43</v>
          </cell>
          <cell r="AQ2180">
            <v>64</v>
          </cell>
          <cell r="AR2180">
            <v>45</v>
          </cell>
          <cell r="AS2180">
            <v>51</v>
          </cell>
          <cell r="AT2180">
            <v>29</v>
          </cell>
          <cell r="AU2180">
            <v>76</v>
          </cell>
          <cell r="AV2180">
            <v>50</v>
          </cell>
          <cell r="AW2180">
            <v>80</v>
          </cell>
          <cell r="AX2180">
            <v>52</v>
          </cell>
          <cell r="AY2180">
            <v>79</v>
          </cell>
          <cell r="AZ2180">
            <v>54</v>
          </cell>
        </row>
        <row r="2181">
          <cell r="B2181">
            <v>36586</v>
          </cell>
          <cell r="C2181">
            <v>37</v>
          </cell>
          <cell r="D2181">
            <v>24</v>
          </cell>
          <cell r="E2181">
            <v>69</v>
          </cell>
          <cell r="F2181">
            <v>54</v>
          </cell>
          <cell r="G2181">
            <v>37</v>
          </cell>
          <cell r="H2181">
            <v>24</v>
          </cell>
          <cell r="I2181">
            <v>72</v>
          </cell>
          <cell r="J2181">
            <v>42</v>
          </cell>
          <cell r="K2181">
            <v>54</v>
          </cell>
          <cell r="L2181">
            <v>26</v>
          </cell>
          <cell r="M2181">
            <v>53</v>
          </cell>
          <cell r="N2181">
            <v>30</v>
          </cell>
          <cell r="O2181">
            <v>61</v>
          </cell>
          <cell r="P2181">
            <v>31</v>
          </cell>
          <cell r="Q2181">
            <v>64</v>
          </cell>
          <cell r="R2181">
            <v>40</v>
          </cell>
          <cell r="S2181">
            <v>70</v>
          </cell>
          <cell r="T2181">
            <v>34</v>
          </cell>
          <cell r="U2181">
            <v>71</v>
          </cell>
          <cell r="V2181">
            <v>35</v>
          </cell>
          <cell r="W2181">
            <v>71</v>
          </cell>
          <cell r="X2181">
            <v>33</v>
          </cell>
          <cell r="Y2181">
            <v>72</v>
          </cell>
          <cell r="Z2181">
            <v>37</v>
          </cell>
          <cell r="AA2181">
            <v>73</v>
          </cell>
          <cell r="AB2181">
            <v>37</v>
          </cell>
          <cell r="AC2181">
            <v>75</v>
          </cell>
          <cell r="AD2181">
            <v>40</v>
          </cell>
          <cell r="AE2181">
            <v>77</v>
          </cell>
          <cell r="AF2181">
            <v>39</v>
          </cell>
          <cell r="AG2181">
            <v>77</v>
          </cell>
          <cell r="AH2181">
            <v>44</v>
          </cell>
          <cell r="AI2181">
            <v>73</v>
          </cell>
          <cell r="AJ2181">
            <v>48</v>
          </cell>
          <cell r="AK2181">
            <v>75</v>
          </cell>
          <cell r="AL2181">
            <v>37</v>
          </cell>
          <cell r="AM2181">
            <v>73</v>
          </cell>
          <cell r="AN2181">
            <v>39</v>
          </cell>
          <cell r="AO2181">
            <v>60</v>
          </cell>
          <cell r="AP2181">
            <v>43.5</v>
          </cell>
          <cell r="AQ2181">
            <v>62</v>
          </cell>
          <cell r="AR2181">
            <v>49</v>
          </cell>
          <cell r="AS2181">
            <v>51</v>
          </cell>
          <cell r="AT2181">
            <v>24</v>
          </cell>
          <cell r="AU2181">
            <v>82</v>
          </cell>
          <cell r="AV2181">
            <v>51</v>
          </cell>
          <cell r="AW2181">
            <v>83</v>
          </cell>
          <cell r="AX2181">
            <v>51</v>
          </cell>
          <cell r="AY2181">
            <v>80</v>
          </cell>
          <cell r="AZ2181">
            <v>56</v>
          </cell>
        </row>
        <row r="2182">
          <cell r="B2182">
            <v>36587</v>
          </cell>
          <cell r="C2182">
            <v>47</v>
          </cell>
          <cell r="D2182">
            <v>10</v>
          </cell>
          <cell r="E2182">
            <v>71</v>
          </cell>
          <cell r="F2182">
            <v>47</v>
          </cell>
          <cell r="G2182">
            <v>47</v>
          </cell>
          <cell r="H2182">
            <v>10</v>
          </cell>
          <cell r="I2182">
            <v>71</v>
          </cell>
          <cell r="J2182">
            <v>39</v>
          </cell>
          <cell r="K2182">
            <v>47</v>
          </cell>
          <cell r="L2182">
            <v>34</v>
          </cell>
          <cell r="M2182">
            <v>53</v>
          </cell>
          <cell r="N2182">
            <v>30</v>
          </cell>
          <cell r="O2182">
            <v>56</v>
          </cell>
          <cell r="P2182">
            <v>38</v>
          </cell>
          <cell r="Q2182">
            <v>60</v>
          </cell>
          <cell r="R2182">
            <v>39</v>
          </cell>
          <cell r="S2182">
            <v>59</v>
          </cell>
          <cell r="T2182">
            <v>41</v>
          </cell>
          <cell r="U2182">
            <v>57</v>
          </cell>
          <cell r="V2182">
            <v>45</v>
          </cell>
          <cell r="W2182">
            <v>58</v>
          </cell>
          <cell r="X2182">
            <v>40</v>
          </cell>
          <cell r="Y2182">
            <v>63</v>
          </cell>
          <cell r="Z2182">
            <v>47</v>
          </cell>
          <cell r="AA2182">
            <v>62</v>
          </cell>
          <cell r="AB2182">
            <v>45</v>
          </cell>
          <cell r="AC2182">
            <v>69</v>
          </cell>
          <cell r="AD2182">
            <v>43</v>
          </cell>
          <cell r="AE2182">
            <v>72</v>
          </cell>
          <cell r="AF2182">
            <v>43</v>
          </cell>
          <cell r="AG2182">
            <v>77</v>
          </cell>
          <cell r="AH2182">
            <v>47</v>
          </cell>
          <cell r="AI2182">
            <v>73</v>
          </cell>
          <cell r="AJ2182">
            <v>48</v>
          </cell>
          <cell r="AK2182">
            <v>75</v>
          </cell>
          <cell r="AL2182">
            <v>40</v>
          </cell>
          <cell r="AM2182">
            <v>75</v>
          </cell>
          <cell r="AN2182">
            <v>45</v>
          </cell>
          <cell r="AO2182">
            <v>61.5</v>
          </cell>
          <cell r="AP2182">
            <v>44.5</v>
          </cell>
          <cell r="AQ2182">
            <v>66</v>
          </cell>
          <cell r="AR2182">
            <v>48</v>
          </cell>
          <cell r="AS2182">
            <v>43</v>
          </cell>
          <cell r="AT2182">
            <v>31</v>
          </cell>
          <cell r="AU2182">
            <v>83</v>
          </cell>
          <cell r="AV2182">
            <v>58</v>
          </cell>
          <cell r="AW2182">
            <v>84</v>
          </cell>
          <cell r="AX2182">
            <v>58</v>
          </cell>
          <cell r="AY2182">
            <v>80</v>
          </cell>
          <cell r="AZ2182">
            <v>56</v>
          </cell>
        </row>
        <row r="2183">
          <cell r="B2183">
            <v>36588</v>
          </cell>
          <cell r="C2183">
            <v>54</v>
          </cell>
          <cell r="D2183">
            <v>22</v>
          </cell>
          <cell r="E2183">
            <v>79</v>
          </cell>
          <cell r="F2183">
            <v>50</v>
          </cell>
          <cell r="G2183">
            <v>54</v>
          </cell>
          <cell r="H2183">
            <v>22</v>
          </cell>
          <cell r="I2183">
            <v>81</v>
          </cell>
          <cell r="J2183">
            <v>43</v>
          </cell>
          <cell r="K2183">
            <v>49</v>
          </cell>
          <cell r="L2183">
            <v>33</v>
          </cell>
          <cell r="M2183">
            <v>51</v>
          </cell>
          <cell r="N2183">
            <v>35</v>
          </cell>
          <cell r="O2183">
            <v>53</v>
          </cell>
          <cell r="P2183">
            <v>33</v>
          </cell>
          <cell r="Q2183">
            <v>54</v>
          </cell>
          <cell r="R2183">
            <v>35</v>
          </cell>
          <cell r="S2183">
            <v>58</v>
          </cell>
          <cell r="T2183">
            <v>30</v>
          </cell>
          <cell r="U2183">
            <v>55</v>
          </cell>
          <cell r="V2183">
            <v>39</v>
          </cell>
          <cell r="W2183">
            <v>63</v>
          </cell>
          <cell r="X2183">
            <v>36</v>
          </cell>
          <cell r="Y2183">
            <v>61</v>
          </cell>
          <cell r="Z2183">
            <v>36</v>
          </cell>
          <cell r="AA2183">
            <v>61</v>
          </cell>
          <cell r="AB2183">
            <v>33</v>
          </cell>
          <cell r="AC2183">
            <v>62</v>
          </cell>
          <cell r="AD2183">
            <v>30</v>
          </cell>
          <cell r="AE2183">
            <v>66</v>
          </cell>
          <cell r="AF2183">
            <v>35</v>
          </cell>
          <cell r="AG2183">
            <v>68</v>
          </cell>
          <cell r="AH2183">
            <v>42</v>
          </cell>
          <cell r="AI2183">
            <v>71</v>
          </cell>
          <cell r="AJ2183">
            <v>46</v>
          </cell>
          <cell r="AK2183">
            <v>71</v>
          </cell>
          <cell r="AL2183">
            <v>35</v>
          </cell>
          <cell r="AM2183">
            <v>76</v>
          </cell>
          <cell r="AN2183">
            <v>35</v>
          </cell>
          <cell r="AO2183">
            <v>63</v>
          </cell>
          <cell r="AP2183">
            <v>47</v>
          </cell>
          <cell r="AQ2183">
            <v>66</v>
          </cell>
          <cell r="AR2183">
            <v>48</v>
          </cell>
          <cell r="AS2183">
            <v>41</v>
          </cell>
          <cell r="AT2183">
            <v>30</v>
          </cell>
          <cell r="AU2183">
            <v>82</v>
          </cell>
          <cell r="AV2183">
            <v>59</v>
          </cell>
          <cell r="AW2183">
            <v>83</v>
          </cell>
          <cell r="AX2183">
            <v>61</v>
          </cell>
          <cell r="AY2183">
            <v>78</v>
          </cell>
          <cell r="AZ2183">
            <v>65</v>
          </cell>
        </row>
        <row r="2184">
          <cell r="B2184">
            <v>36589</v>
          </cell>
          <cell r="C2184">
            <v>60</v>
          </cell>
          <cell r="D2184">
            <v>22</v>
          </cell>
          <cell r="E2184">
            <v>73</v>
          </cell>
          <cell r="F2184">
            <v>52</v>
          </cell>
          <cell r="G2184">
            <v>60</v>
          </cell>
          <cell r="H2184">
            <v>22</v>
          </cell>
          <cell r="I2184">
            <v>81</v>
          </cell>
          <cell r="J2184">
            <v>43</v>
          </cell>
          <cell r="K2184">
            <v>52</v>
          </cell>
          <cell r="L2184">
            <v>26</v>
          </cell>
          <cell r="M2184">
            <v>53</v>
          </cell>
          <cell r="N2184">
            <v>29</v>
          </cell>
          <cell r="O2184">
            <v>56</v>
          </cell>
          <cell r="P2184">
            <v>29</v>
          </cell>
          <cell r="Q2184">
            <v>58</v>
          </cell>
          <cell r="R2184">
            <v>35</v>
          </cell>
          <cell r="S2184">
            <v>59</v>
          </cell>
          <cell r="T2184">
            <v>27</v>
          </cell>
          <cell r="U2184">
            <v>52</v>
          </cell>
          <cell r="V2184">
            <v>38</v>
          </cell>
          <cell r="W2184">
            <v>56</v>
          </cell>
          <cell r="X2184">
            <v>40</v>
          </cell>
          <cell r="Y2184">
            <v>59</v>
          </cell>
          <cell r="Z2184">
            <v>40</v>
          </cell>
          <cell r="AA2184">
            <v>53</v>
          </cell>
          <cell r="AB2184">
            <v>34</v>
          </cell>
          <cell r="AC2184">
            <v>55</v>
          </cell>
          <cell r="AD2184">
            <v>41</v>
          </cell>
          <cell r="AE2184">
            <v>57</v>
          </cell>
          <cell r="AF2184">
            <v>41</v>
          </cell>
          <cell r="AG2184">
            <v>72</v>
          </cell>
          <cell r="AH2184">
            <v>50</v>
          </cell>
          <cell r="AI2184">
            <v>58</v>
          </cell>
          <cell r="AJ2184">
            <v>48</v>
          </cell>
          <cell r="AK2184">
            <v>61</v>
          </cell>
          <cell r="AL2184">
            <v>40</v>
          </cell>
          <cell r="AM2184">
            <v>63</v>
          </cell>
          <cell r="AN2184">
            <v>48</v>
          </cell>
          <cell r="AO2184">
            <v>60.5</v>
          </cell>
          <cell r="AP2184">
            <v>48</v>
          </cell>
          <cell r="AQ2184">
            <v>59</v>
          </cell>
          <cell r="AR2184">
            <v>49</v>
          </cell>
          <cell r="AS2184">
            <v>46</v>
          </cell>
          <cell r="AT2184">
            <v>26</v>
          </cell>
          <cell r="AU2184">
            <v>81</v>
          </cell>
          <cell r="AV2184">
            <v>56</v>
          </cell>
          <cell r="AW2184">
            <v>85</v>
          </cell>
          <cell r="AX2184">
            <v>60</v>
          </cell>
          <cell r="AY2184">
            <v>81</v>
          </cell>
          <cell r="AZ2184">
            <v>62</v>
          </cell>
        </row>
        <row r="2185">
          <cell r="B2185">
            <v>36590</v>
          </cell>
          <cell r="C2185">
            <v>34</v>
          </cell>
          <cell r="D2185">
            <v>27</v>
          </cell>
          <cell r="E2185">
            <v>59</v>
          </cell>
          <cell r="F2185">
            <v>50</v>
          </cell>
          <cell r="G2185">
            <v>34</v>
          </cell>
          <cell r="H2185">
            <v>27</v>
          </cell>
          <cell r="I2185">
            <v>61</v>
          </cell>
          <cell r="J2185">
            <v>44</v>
          </cell>
          <cell r="K2185">
            <v>58</v>
          </cell>
          <cell r="L2185">
            <v>32</v>
          </cell>
          <cell r="M2185">
            <v>62</v>
          </cell>
          <cell r="N2185">
            <v>37</v>
          </cell>
          <cell r="O2185">
            <v>66</v>
          </cell>
          <cell r="P2185">
            <v>38</v>
          </cell>
          <cell r="Q2185">
            <v>67</v>
          </cell>
          <cell r="R2185">
            <v>41</v>
          </cell>
          <cell r="S2185">
            <v>69</v>
          </cell>
          <cell r="T2185">
            <v>36</v>
          </cell>
          <cell r="U2185">
            <v>67</v>
          </cell>
          <cell r="V2185">
            <v>36</v>
          </cell>
          <cell r="W2185">
            <v>66</v>
          </cell>
          <cell r="X2185">
            <v>31</v>
          </cell>
          <cell r="Y2185">
            <v>69</v>
          </cell>
          <cell r="Z2185">
            <v>36</v>
          </cell>
          <cell r="AA2185">
            <v>69</v>
          </cell>
          <cell r="AB2185">
            <v>30</v>
          </cell>
          <cell r="AC2185">
            <v>70</v>
          </cell>
          <cell r="AD2185">
            <v>36</v>
          </cell>
          <cell r="AE2185">
            <v>71</v>
          </cell>
          <cell r="AF2185">
            <v>36</v>
          </cell>
          <cell r="AG2185">
            <v>73</v>
          </cell>
          <cell r="AH2185">
            <v>41</v>
          </cell>
          <cell r="AI2185">
            <v>70</v>
          </cell>
          <cell r="AJ2185">
            <v>41</v>
          </cell>
          <cell r="AK2185">
            <v>73</v>
          </cell>
          <cell r="AL2185">
            <v>37</v>
          </cell>
          <cell r="AM2185">
            <v>72</v>
          </cell>
          <cell r="AN2185">
            <v>40</v>
          </cell>
          <cell r="AO2185">
            <v>54.5</v>
          </cell>
          <cell r="AP2185">
            <v>46</v>
          </cell>
          <cell r="AQ2185">
            <v>56</v>
          </cell>
          <cell r="AR2185">
            <v>48</v>
          </cell>
          <cell r="AS2185">
            <v>49</v>
          </cell>
          <cell r="AT2185">
            <v>34</v>
          </cell>
          <cell r="AU2185">
            <v>69</v>
          </cell>
          <cell r="AV2185">
            <v>49</v>
          </cell>
          <cell r="AW2185">
            <v>78</v>
          </cell>
          <cell r="AX2185">
            <v>52</v>
          </cell>
          <cell r="AY2185">
            <v>76</v>
          </cell>
          <cell r="AZ2185">
            <v>55</v>
          </cell>
        </row>
        <row r="2186">
          <cell r="B2186">
            <v>36591</v>
          </cell>
          <cell r="C2186">
            <v>30</v>
          </cell>
          <cell r="D2186">
            <v>25</v>
          </cell>
          <cell r="E2186">
            <v>52</v>
          </cell>
          <cell r="F2186">
            <v>44</v>
          </cell>
          <cell r="G2186">
            <v>30</v>
          </cell>
          <cell r="H2186">
            <v>25</v>
          </cell>
          <cell r="I2186">
            <v>56</v>
          </cell>
          <cell r="J2186">
            <v>35</v>
          </cell>
          <cell r="K2186">
            <v>55</v>
          </cell>
          <cell r="L2186">
            <v>28</v>
          </cell>
          <cell r="M2186">
            <v>56</v>
          </cell>
          <cell r="N2186">
            <v>32</v>
          </cell>
          <cell r="O2186">
            <v>58</v>
          </cell>
          <cell r="P2186">
            <v>31</v>
          </cell>
          <cell r="Q2186">
            <v>61</v>
          </cell>
          <cell r="R2186">
            <v>40</v>
          </cell>
          <cell r="S2186">
            <v>67</v>
          </cell>
          <cell r="T2186">
            <v>40</v>
          </cell>
          <cell r="U2186">
            <v>60</v>
          </cell>
          <cell r="V2186">
            <v>41</v>
          </cell>
          <cell r="W2186">
            <v>71</v>
          </cell>
          <cell r="X2186">
            <v>31</v>
          </cell>
          <cell r="Y2186">
            <v>73</v>
          </cell>
          <cell r="Z2186">
            <v>45</v>
          </cell>
          <cell r="AA2186">
            <v>71</v>
          </cell>
          <cell r="AB2186">
            <v>36</v>
          </cell>
          <cell r="AC2186">
            <v>74</v>
          </cell>
          <cell r="AD2186">
            <v>45</v>
          </cell>
          <cell r="AE2186">
            <v>76</v>
          </cell>
          <cell r="AF2186">
            <v>39</v>
          </cell>
          <cell r="AG2186">
            <v>77</v>
          </cell>
          <cell r="AH2186">
            <v>47</v>
          </cell>
          <cell r="AI2186">
            <v>75</v>
          </cell>
          <cell r="AJ2186">
            <v>45</v>
          </cell>
          <cell r="AK2186">
            <v>78</v>
          </cell>
          <cell r="AL2186">
            <v>37</v>
          </cell>
          <cell r="AM2186">
            <v>78</v>
          </cell>
          <cell r="AN2186">
            <v>40</v>
          </cell>
          <cell r="AO2186">
            <v>59</v>
          </cell>
          <cell r="AP2186">
            <v>24.5</v>
          </cell>
          <cell r="AQ2186">
            <v>61</v>
          </cell>
          <cell r="AR2186">
            <v>48</v>
          </cell>
          <cell r="AS2186">
            <v>49</v>
          </cell>
          <cell r="AT2186">
            <v>30</v>
          </cell>
          <cell r="AU2186">
            <v>76</v>
          </cell>
          <cell r="AV2186">
            <v>49</v>
          </cell>
          <cell r="AW2186">
            <v>79</v>
          </cell>
          <cell r="AX2186">
            <v>53</v>
          </cell>
          <cell r="AY2186">
            <v>77</v>
          </cell>
          <cell r="AZ2186">
            <v>53</v>
          </cell>
        </row>
        <row r="2187">
          <cell r="B2187">
            <v>36592</v>
          </cell>
          <cell r="C2187">
            <v>33</v>
          </cell>
          <cell r="D2187">
            <v>25</v>
          </cell>
          <cell r="E2187">
            <v>55</v>
          </cell>
          <cell r="F2187">
            <v>43</v>
          </cell>
          <cell r="G2187">
            <v>33</v>
          </cell>
          <cell r="H2187">
            <v>25</v>
          </cell>
          <cell r="I2187">
            <v>54</v>
          </cell>
          <cell r="J2187">
            <v>38</v>
          </cell>
          <cell r="K2187">
            <v>67</v>
          </cell>
          <cell r="L2187">
            <v>27</v>
          </cell>
          <cell r="M2187">
            <v>65</v>
          </cell>
          <cell r="N2187">
            <v>31</v>
          </cell>
          <cell r="O2187">
            <v>70</v>
          </cell>
          <cell r="P2187">
            <v>29</v>
          </cell>
          <cell r="Q2187">
            <v>70</v>
          </cell>
          <cell r="R2187">
            <v>38</v>
          </cell>
          <cell r="S2187">
            <v>72</v>
          </cell>
          <cell r="T2187">
            <v>35</v>
          </cell>
          <cell r="U2187">
            <v>70</v>
          </cell>
          <cell r="V2187">
            <v>36</v>
          </cell>
          <cell r="W2187">
            <v>76</v>
          </cell>
          <cell r="X2187">
            <v>33</v>
          </cell>
          <cell r="Y2187">
            <v>75</v>
          </cell>
          <cell r="Z2187">
            <v>43</v>
          </cell>
          <cell r="AA2187">
            <v>74</v>
          </cell>
          <cell r="AB2187">
            <v>44</v>
          </cell>
          <cell r="AC2187">
            <v>77</v>
          </cell>
          <cell r="AD2187">
            <v>41</v>
          </cell>
          <cell r="AE2187">
            <v>80</v>
          </cell>
          <cell r="AF2187">
            <v>42</v>
          </cell>
          <cell r="AG2187">
            <v>76</v>
          </cell>
          <cell r="AH2187">
            <v>44</v>
          </cell>
          <cell r="AI2187">
            <v>78</v>
          </cell>
          <cell r="AJ2187">
            <v>49</v>
          </cell>
          <cell r="AK2187">
            <v>79</v>
          </cell>
          <cell r="AL2187">
            <v>39</v>
          </cell>
          <cell r="AM2187">
            <v>78</v>
          </cell>
          <cell r="AN2187">
            <v>41</v>
          </cell>
          <cell r="AO2187">
            <v>57.5</v>
          </cell>
          <cell r="AP2187">
            <v>42</v>
          </cell>
          <cell r="AQ2187">
            <v>58</v>
          </cell>
          <cell r="AR2187">
            <v>45</v>
          </cell>
          <cell r="AS2187">
            <v>59</v>
          </cell>
          <cell r="AT2187">
            <v>24</v>
          </cell>
          <cell r="AU2187">
            <v>77</v>
          </cell>
          <cell r="AV2187">
            <v>52</v>
          </cell>
          <cell r="AW2187">
            <v>80</v>
          </cell>
          <cell r="AX2187">
            <v>55</v>
          </cell>
          <cell r="AY2187">
            <v>82</v>
          </cell>
          <cell r="AZ2187">
            <v>59</v>
          </cell>
        </row>
        <row r="2188">
          <cell r="B2188">
            <v>36593</v>
          </cell>
          <cell r="C2188">
            <v>35</v>
          </cell>
          <cell r="D2188">
            <v>26</v>
          </cell>
          <cell r="E2188">
            <v>64</v>
          </cell>
          <cell r="F2188">
            <v>43</v>
          </cell>
          <cell r="G2188">
            <v>35</v>
          </cell>
          <cell r="H2188">
            <v>26</v>
          </cell>
          <cell r="I2188">
            <v>64</v>
          </cell>
          <cell r="J2188">
            <v>36</v>
          </cell>
          <cell r="K2188">
            <v>79</v>
          </cell>
          <cell r="L2188">
            <v>43</v>
          </cell>
          <cell r="M2188">
            <v>81</v>
          </cell>
          <cell r="N2188">
            <v>43</v>
          </cell>
          <cell r="O2188">
            <v>83</v>
          </cell>
          <cell r="P2188">
            <v>52</v>
          </cell>
          <cell r="Q2188">
            <v>85</v>
          </cell>
          <cell r="R2188">
            <v>50</v>
          </cell>
          <cell r="S2188">
            <v>85</v>
          </cell>
          <cell r="T2188">
            <v>49</v>
          </cell>
          <cell r="U2188">
            <v>82</v>
          </cell>
          <cell r="V2188">
            <v>51</v>
          </cell>
          <cell r="W2188">
            <v>78</v>
          </cell>
          <cell r="X2188">
            <v>37</v>
          </cell>
          <cell r="Y2188">
            <v>83</v>
          </cell>
          <cell r="Z2188">
            <v>52</v>
          </cell>
          <cell r="AA2188">
            <v>84</v>
          </cell>
          <cell r="AB2188">
            <v>48</v>
          </cell>
          <cell r="AC2188">
            <v>81</v>
          </cell>
          <cell r="AD2188">
            <v>51</v>
          </cell>
          <cell r="AE2188">
            <v>82</v>
          </cell>
          <cell r="AF2188">
            <v>52</v>
          </cell>
          <cell r="AG2188">
            <v>81</v>
          </cell>
          <cell r="AH2188">
            <v>51</v>
          </cell>
          <cell r="AI2188">
            <v>77</v>
          </cell>
          <cell r="AJ2188">
            <v>54</v>
          </cell>
          <cell r="AK2188">
            <v>80</v>
          </cell>
          <cell r="AL2188">
            <v>44</v>
          </cell>
          <cell r="AM2188">
            <v>79</v>
          </cell>
          <cell r="AN2188">
            <v>46</v>
          </cell>
          <cell r="AO2188">
            <v>57.5</v>
          </cell>
          <cell r="AP2188">
            <v>48.5</v>
          </cell>
          <cell r="AQ2188">
            <v>58</v>
          </cell>
          <cell r="AR2188">
            <v>51</v>
          </cell>
          <cell r="AS2188">
            <v>66</v>
          </cell>
          <cell r="AT2188">
            <v>34</v>
          </cell>
          <cell r="AU2188">
            <v>77</v>
          </cell>
          <cell r="AV2188">
            <v>52</v>
          </cell>
          <cell r="AW2188">
            <v>79</v>
          </cell>
          <cell r="AX2188">
            <v>59</v>
          </cell>
          <cell r="AY2188">
            <v>78</v>
          </cell>
          <cell r="AZ2188">
            <v>60</v>
          </cell>
        </row>
        <row r="2189">
          <cell r="B2189">
            <v>36594</v>
          </cell>
          <cell r="C2189">
            <v>40</v>
          </cell>
          <cell r="D2189">
            <v>21</v>
          </cell>
          <cell r="E2189">
            <v>67</v>
          </cell>
          <cell r="F2189">
            <v>49</v>
          </cell>
          <cell r="G2189">
            <v>40</v>
          </cell>
          <cell r="H2189">
            <v>21</v>
          </cell>
          <cell r="I2189">
            <v>66</v>
          </cell>
          <cell r="J2189">
            <v>39</v>
          </cell>
          <cell r="K2189">
            <v>70</v>
          </cell>
          <cell r="L2189">
            <v>38</v>
          </cell>
          <cell r="M2189">
            <v>74</v>
          </cell>
          <cell r="N2189">
            <v>44</v>
          </cell>
          <cell r="O2189">
            <v>78</v>
          </cell>
          <cell r="P2189">
            <v>43</v>
          </cell>
          <cell r="Q2189">
            <v>79</v>
          </cell>
          <cell r="R2189">
            <v>52</v>
          </cell>
          <cell r="S2189">
            <v>82</v>
          </cell>
          <cell r="T2189">
            <v>54</v>
          </cell>
          <cell r="U2189">
            <v>82</v>
          </cell>
          <cell r="V2189">
            <v>54</v>
          </cell>
          <cell r="W2189">
            <v>74</v>
          </cell>
          <cell r="X2189">
            <v>40</v>
          </cell>
          <cell r="Y2189">
            <v>78</v>
          </cell>
          <cell r="Z2189">
            <v>53</v>
          </cell>
          <cell r="AA2189">
            <v>80</v>
          </cell>
          <cell r="AB2189">
            <v>54</v>
          </cell>
          <cell r="AC2189">
            <v>81</v>
          </cell>
          <cell r="AD2189">
            <v>58</v>
          </cell>
          <cell r="AE2189">
            <v>83</v>
          </cell>
          <cell r="AF2189">
            <v>55</v>
          </cell>
          <cell r="AG2189">
            <v>82</v>
          </cell>
          <cell r="AH2189">
            <v>53</v>
          </cell>
          <cell r="AI2189">
            <v>74</v>
          </cell>
          <cell r="AJ2189">
            <v>55</v>
          </cell>
          <cell r="AK2189">
            <v>83</v>
          </cell>
          <cell r="AL2189">
            <v>48</v>
          </cell>
          <cell r="AM2189">
            <v>77</v>
          </cell>
          <cell r="AN2189">
            <v>50</v>
          </cell>
          <cell r="AO2189">
            <v>58</v>
          </cell>
          <cell r="AP2189">
            <v>47</v>
          </cell>
          <cell r="AQ2189">
            <v>59</v>
          </cell>
          <cell r="AR2189">
            <v>48</v>
          </cell>
          <cell r="AS2189">
            <v>68</v>
          </cell>
          <cell r="AT2189">
            <v>45</v>
          </cell>
          <cell r="AU2189">
            <v>80</v>
          </cell>
          <cell r="AV2189">
            <v>52</v>
          </cell>
          <cell r="AW2189">
            <v>83</v>
          </cell>
          <cell r="AX2189">
            <v>53</v>
          </cell>
          <cell r="AY2189">
            <v>81</v>
          </cell>
          <cell r="AZ2189">
            <v>63</v>
          </cell>
        </row>
        <row r="2190">
          <cell r="B2190">
            <v>36595</v>
          </cell>
          <cell r="C2190">
            <v>53</v>
          </cell>
          <cell r="D2190">
            <v>14</v>
          </cell>
          <cell r="E2190">
            <v>78</v>
          </cell>
          <cell r="F2190">
            <v>49</v>
          </cell>
          <cell r="G2190">
            <v>53</v>
          </cell>
          <cell r="H2190">
            <v>14</v>
          </cell>
          <cell r="I2190">
            <v>67</v>
          </cell>
          <cell r="J2190">
            <v>39</v>
          </cell>
          <cell r="K2190">
            <v>46</v>
          </cell>
          <cell r="L2190">
            <v>37</v>
          </cell>
          <cell r="M2190">
            <v>50</v>
          </cell>
          <cell r="N2190">
            <v>43</v>
          </cell>
          <cell r="O2190">
            <v>56</v>
          </cell>
          <cell r="P2190">
            <v>49</v>
          </cell>
          <cell r="Q2190">
            <v>58</v>
          </cell>
          <cell r="R2190">
            <v>50</v>
          </cell>
          <cell r="S2190">
            <v>81</v>
          </cell>
          <cell r="T2190">
            <v>47</v>
          </cell>
          <cell r="U2190">
            <v>80</v>
          </cell>
          <cell r="V2190">
            <v>54</v>
          </cell>
          <cell r="W2190">
            <v>65</v>
          </cell>
          <cell r="X2190">
            <v>44</v>
          </cell>
          <cell r="Y2190">
            <v>76</v>
          </cell>
          <cell r="Z2190">
            <v>58</v>
          </cell>
          <cell r="AA2190">
            <v>81</v>
          </cell>
          <cell r="AB2190">
            <v>58</v>
          </cell>
          <cell r="AC2190">
            <v>75</v>
          </cell>
          <cell r="AD2190">
            <v>58</v>
          </cell>
          <cell r="AE2190">
            <v>80</v>
          </cell>
          <cell r="AF2190">
            <v>59</v>
          </cell>
          <cell r="AG2190">
            <v>80</v>
          </cell>
          <cell r="AH2190">
            <v>57</v>
          </cell>
          <cell r="AI2190">
            <v>67</v>
          </cell>
          <cell r="AJ2190">
            <v>40</v>
          </cell>
          <cell r="AK2190">
            <v>80</v>
          </cell>
          <cell r="AL2190">
            <v>57</v>
          </cell>
          <cell r="AM2190">
            <v>72</v>
          </cell>
          <cell r="AN2190">
            <v>50</v>
          </cell>
          <cell r="AO2190">
            <v>71</v>
          </cell>
          <cell r="AP2190">
            <v>47.5</v>
          </cell>
          <cell r="AQ2190">
            <v>74</v>
          </cell>
          <cell r="AR2190">
            <v>52</v>
          </cell>
          <cell r="AS2190">
            <v>34</v>
          </cell>
          <cell r="AT2190">
            <v>27</v>
          </cell>
          <cell r="AU2190">
            <v>83</v>
          </cell>
          <cell r="AV2190">
            <v>55</v>
          </cell>
          <cell r="AW2190">
            <v>85</v>
          </cell>
          <cell r="AX2190">
            <v>60</v>
          </cell>
          <cell r="AY2190">
            <v>81</v>
          </cell>
          <cell r="AZ2190">
            <v>64</v>
          </cell>
        </row>
        <row r="2191">
          <cell r="B2191">
            <v>36596</v>
          </cell>
          <cell r="C2191">
            <v>53</v>
          </cell>
          <cell r="D2191">
            <v>14</v>
          </cell>
          <cell r="E2191">
            <v>78</v>
          </cell>
          <cell r="F2191">
            <v>49</v>
          </cell>
          <cell r="G2191">
            <v>53</v>
          </cell>
          <cell r="H2191">
            <v>14</v>
          </cell>
          <cell r="I2191">
            <v>67</v>
          </cell>
          <cell r="J2191">
            <v>39</v>
          </cell>
          <cell r="K2191">
            <v>46</v>
          </cell>
          <cell r="L2191">
            <v>37</v>
          </cell>
          <cell r="M2191">
            <v>50</v>
          </cell>
          <cell r="N2191">
            <v>43</v>
          </cell>
          <cell r="O2191">
            <v>56</v>
          </cell>
          <cell r="P2191">
            <v>49</v>
          </cell>
          <cell r="Q2191">
            <v>58</v>
          </cell>
          <cell r="R2191">
            <v>50</v>
          </cell>
          <cell r="S2191">
            <v>81</v>
          </cell>
          <cell r="T2191">
            <v>47</v>
          </cell>
          <cell r="U2191">
            <v>80</v>
          </cell>
          <cell r="V2191">
            <v>54</v>
          </cell>
          <cell r="W2191">
            <v>65</v>
          </cell>
          <cell r="X2191">
            <v>44</v>
          </cell>
          <cell r="Y2191">
            <v>76</v>
          </cell>
          <cell r="Z2191">
            <v>58</v>
          </cell>
          <cell r="AA2191">
            <v>81</v>
          </cell>
          <cell r="AB2191">
            <v>58</v>
          </cell>
          <cell r="AC2191">
            <v>75</v>
          </cell>
          <cell r="AD2191">
            <v>58</v>
          </cell>
          <cell r="AE2191">
            <v>80</v>
          </cell>
          <cell r="AF2191">
            <v>59</v>
          </cell>
          <cell r="AG2191">
            <v>80</v>
          </cell>
          <cell r="AH2191">
            <v>57</v>
          </cell>
          <cell r="AI2191">
            <v>67</v>
          </cell>
          <cell r="AJ2191">
            <v>40</v>
          </cell>
          <cell r="AK2191">
            <v>80</v>
          </cell>
          <cell r="AL2191">
            <v>57</v>
          </cell>
          <cell r="AM2191">
            <v>72</v>
          </cell>
          <cell r="AN2191">
            <v>50</v>
          </cell>
          <cell r="AO2191">
            <v>71</v>
          </cell>
          <cell r="AP2191">
            <v>47.5</v>
          </cell>
          <cell r="AQ2191">
            <v>74</v>
          </cell>
          <cell r="AR2191">
            <v>52</v>
          </cell>
          <cell r="AS2191">
            <v>34</v>
          </cell>
          <cell r="AT2191">
            <v>27</v>
          </cell>
          <cell r="AU2191">
            <v>83</v>
          </cell>
          <cell r="AV2191">
            <v>55</v>
          </cell>
          <cell r="AW2191">
            <v>85</v>
          </cell>
          <cell r="AX2191">
            <v>60</v>
          </cell>
          <cell r="AY2191">
            <v>81</v>
          </cell>
          <cell r="AZ2191">
            <v>64</v>
          </cell>
        </row>
        <row r="2192">
          <cell r="B2192">
            <v>36597</v>
          </cell>
          <cell r="C2192">
            <v>56</v>
          </cell>
          <cell r="D2192">
            <v>20</v>
          </cell>
          <cell r="E2192">
            <v>80</v>
          </cell>
          <cell r="F2192">
            <v>51</v>
          </cell>
          <cell r="G2192">
            <v>56</v>
          </cell>
          <cell r="H2192">
            <v>20</v>
          </cell>
          <cell r="I2192">
            <v>81</v>
          </cell>
          <cell r="J2192">
            <v>45</v>
          </cell>
          <cell r="K2192">
            <v>46</v>
          </cell>
          <cell r="L2192">
            <v>32</v>
          </cell>
          <cell r="M2192">
            <v>49</v>
          </cell>
          <cell r="N2192">
            <v>34</v>
          </cell>
          <cell r="O2192">
            <v>50</v>
          </cell>
          <cell r="P2192">
            <v>33</v>
          </cell>
          <cell r="Q2192">
            <v>55</v>
          </cell>
          <cell r="R2192">
            <v>38</v>
          </cell>
          <cell r="S2192">
            <v>60</v>
          </cell>
          <cell r="T2192">
            <v>36</v>
          </cell>
          <cell r="U2192">
            <v>68</v>
          </cell>
          <cell r="V2192">
            <v>41</v>
          </cell>
          <cell r="W2192">
            <v>44</v>
          </cell>
          <cell r="X2192">
            <v>29</v>
          </cell>
          <cell r="Y2192">
            <v>49</v>
          </cell>
          <cell r="Z2192">
            <v>46</v>
          </cell>
          <cell r="AA2192">
            <v>60</v>
          </cell>
          <cell r="AB2192">
            <v>36</v>
          </cell>
          <cell r="AC2192">
            <v>58</v>
          </cell>
          <cell r="AD2192">
            <v>35</v>
          </cell>
          <cell r="AE2192">
            <v>61</v>
          </cell>
          <cell r="AF2192">
            <v>42</v>
          </cell>
          <cell r="AG2192">
            <v>67</v>
          </cell>
          <cell r="AH2192">
            <v>43</v>
          </cell>
          <cell r="AI2192">
            <v>51</v>
          </cell>
          <cell r="AJ2192">
            <v>35</v>
          </cell>
          <cell r="AK2192">
            <v>60</v>
          </cell>
          <cell r="AL2192">
            <v>35</v>
          </cell>
          <cell r="AM2192">
            <v>59</v>
          </cell>
          <cell r="AN2192">
            <v>36</v>
          </cell>
          <cell r="AO2192">
            <v>68.5</v>
          </cell>
          <cell r="AP2192">
            <v>48.5</v>
          </cell>
          <cell r="AQ2192">
            <v>70</v>
          </cell>
          <cell r="AR2192">
            <v>51</v>
          </cell>
          <cell r="AS2192">
            <v>41</v>
          </cell>
          <cell r="AT2192">
            <v>29</v>
          </cell>
          <cell r="AU2192">
            <v>75</v>
          </cell>
          <cell r="AV2192">
            <v>53</v>
          </cell>
          <cell r="AW2192">
            <v>79</v>
          </cell>
          <cell r="AX2192">
            <v>55</v>
          </cell>
          <cell r="AY2192">
            <v>76</v>
          </cell>
          <cell r="AZ2192">
            <v>56</v>
          </cell>
        </row>
        <row r="2193">
          <cell r="B2193">
            <v>36598</v>
          </cell>
          <cell r="C2193">
            <v>55</v>
          </cell>
          <cell r="D2193">
            <v>21</v>
          </cell>
          <cell r="E2193">
            <v>81</v>
          </cell>
          <cell r="F2193">
            <v>60</v>
          </cell>
          <cell r="G2193">
            <v>55</v>
          </cell>
          <cell r="H2193">
            <v>21</v>
          </cell>
          <cell r="I2193">
            <v>78</v>
          </cell>
          <cell r="J2193">
            <v>51</v>
          </cell>
          <cell r="K2193">
            <v>48</v>
          </cell>
          <cell r="L2193">
            <v>25</v>
          </cell>
          <cell r="M2193">
            <v>48</v>
          </cell>
          <cell r="N2193">
            <v>29</v>
          </cell>
          <cell r="O2193">
            <v>49</v>
          </cell>
          <cell r="P2193">
            <v>27</v>
          </cell>
          <cell r="Q2193">
            <v>50</v>
          </cell>
          <cell r="R2193">
            <v>33</v>
          </cell>
          <cell r="S2193">
            <v>50</v>
          </cell>
          <cell r="T2193">
            <v>29</v>
          </cell>
          <cell r="U2193">
            <v>46</v>
          </cell>
          <cell r="V2193">
            <v>39</v>
          </cell>
          <cell r="W2193">
            <v>51</v>
          </cell>
          <cell r="X2193">
            <v>23</v>
          </cell>
          <cell r="Y2193">
            <v>51</v>
          </cell>
          <cell r="Z2193">
            <v>27</v>
          </cell>
          <cell r="AA2193">
            <v>53</v>
          </cell>
          <cell r="AB2193">
            <v>28</v>
          </cell>
          <cell r="AC2193">
            <v>53</v>
          </cell>
          <cell r="AD2193">
            <v>28</v>
          </cell>
          <cell r="AE2193">
            <v>57</v>
          </cell>
          <cell r="AF2193">
            <v>31</v>
          </cell>
          <cell r="AG2193">
            <v>59</v>
          </cell>
          <cell r="AH2193">
            <v>36</v>
          </cell>
          <cell r="AI2193">
            <v>58</v>
          </cell>
          <cell r="AJ2193">
            <v>32</v>
          </cell>
          <cell r="AK2193">
            <v>60</v>
          </cell>
          <cell r="AL2193">
            <v>29</v>
          </cell>
          <cell r="AM2193">
            <v>61</v>
          </cell>
          <cell r="AN2193">
            <v>30</v>
          </cell>
          <cell r="AO2193">
            <v>66</v>
          </cell>
          <cell r="AP2193">
            <v>51</v>
          </cell>
          <cell r="AQ2193">
            <v>62</v>
          </cell>
          <cell r="AR2193">
            <v>55</v>
          </cell>
          <cell r="AS2193">
            <v>38</v>
          </cell>
          <cell r="AT2193">
            <v>23</v>
          </cell>
          <cell r="AU2193">
            <v>70</v>
          </cell>
          <cell r="AV2193">
            <v>45</v>
          </cell>
          <cell r="AW2193">
            <v>77</v>
          </cell>
          <cell r="AX2193">
            <v>48</v>
          </cell>
          <cell r="AY2193">
            <v>75</v>
          </cell>
          <cell r="AZ2193">
            <v>49</v>
          </cell>
        </row>
        <row r="2194">
          <cell r="B2194">
            <v>36599</v>
          </cell>
          <cell r="C2194">
            <v>59</v>
          </cell>
          <cell r="D2194">
            <v>21</v>
          </cell>
          <cell r="E2194">
            <v>84</v>
          </cell>
          <cell r="F2194">
            <v>56</v>
          </cell>
          <cell r="G2194">
            <v>59</v>
          </cell>
          <cell r="H2194">
            <v>21</v>
          </cell>
          <cell r="I2194">
            <v>81</v>
          </cell>
          <cell r="J2194">
            <v>46</v>
          </cell>
          <cell r="K2194">
            <v>55</v>
          </cell>
          <cell r="L2194">
            <v>27</v>
          </cell>
          <cell r="M2194">
            <v>56</v>
          </cell>
          <cell r="N2194">
            <v>34</v>
          </cell>
          <cell r="O2194">
            <v>58</v>
          </cell>
          <cell r="P2194">
            <v>29</v>
          </cell>
          <cell r="Q2194">
            <v>60</v>
          </cell>
          <cell r="R2194">
            <v>36</v>
          </cell>
          <cell r="S2194">
            <v>62</v>
          </cell>
          <cell r="T2194">
            <v>31</v>
          </cell>
          <cell r="U2194">
            <v>58</v>
          </cell>
          <cell r="V2194">
            <v>33</v>
          </cell>
          <cell r="W2194">
            <v>61</v>
          </cell>
          <cell r="X2194">
            <v>24</v>
          </cell>
          <cell r="Y2194">
            <v>63</v>
          </cell>
          <cell r="Z2194">
            <v>28</v>
          </cell>
          <cell r="AA2194">
            <v>63</v>
          </cell>
          <cell r="AB2194">
            <v>28</v>
          </cell>
          <cell r="AC2194">
            <v>63</v>
          </cell>
          <cell r="AD2194">
            <v>27</v>
          </cell>
          <cell r="AE2194">
            <v>65</v>
          </cell>
          <cell r="AF2194">
            <v>31</v>
          </cell>
          <cell r="AG2194">
            <v>65</v>
          </cell>
          <cell r="AH2194">
            <v>36</v>
          </cell>
          <cell r="AI2194">
            <v>65</v>
          </cell>
          <cell r="AJ2194">
            <v>38</v>
          </cell>
          <cell r="AK2194">
            <v>67</v>
          </cell>
          <cell r="AL2194">
            <v>30</v>
          </cell>
          <cell r="AM2194">
            <v>67</v>
          </cell>
          <cell r="AN2194">
            <v>31</v>
          </cell>
          <cell r="AO2194">
            <v>66</v>
          </cell>
          <cell r="AP2194">
            <v>50</v>
          </cell>
          <cell r="AQ2194">
            <v>61</v>
          </cell>
          <cell r="AR2194">
            <v>52</v>
          </cell>
          <cell r="AS2194">
            <v>53</v>
          </cell>
          <cell r="AT2194">
            <v>29</v>
          </cell>
          <cell r="AU2194">
            <v>75</v>
          </cell>
          <cell r="AV2194">
            <v>55</v>
          </cell>
          <cell r="AW2194">
            <v>79</v>
          </cell>
          <cell r="AX2194">
            <v>54</v>
          </cell>
          <cell r="AY2194">
            <v>81</v>
          </cell>
          <cell r="AZ2194">
            <v>53</v>
          </cell>
        </row>
        <row r="2195">
          <cell r="B2195">
            <v>36600</v>
          </cell>
          <cell r="C2195">
            <v>58</v>
          </cell>
          <cell r="D2195">
            <v>27</v>
          </cell>
          <cell r="E2195">
            <v>84</v>
          </cell>
          <cell r="F2195">
            <v>57</v>
          </cell>
          <cell r="G2195">
            <v>58</v>
          </cell>
          <cell r="H2195">
            <v>27</v>
          </cell>
          <cell r="I2195">
            <v>82</v>
          </cell>
          <cell r="J2195">
            <v>49</v>
          </cell>
          <cell r="K2195">
            <v>68</v>
          </cell>
          <cell r="L2195">
            <v>28</v>
          </cell>
          <cell r="M2195">
            <v>68</v>
          </cell>
          <cell r="N2195">
            <v>35</v>
          </cell>
          <cell r="O2195">
            <v>70</v>
          </cell>
          <cell r="P2195">
            <v>38</v>
          </cell>
          <cell r="Q2195">
            <v>70</v>
          </cell>
          <cell r="R2195">
            <v>45</v>
          </cell>
          <cell r="S2195">
            <v>71</v>
          </cell>
          <cell r="T2195">
            <v>39</v>
          </cell>
          <cell r="U2195">
            <v>70</v>
          </cell>
          <cell r="V2195">
            <v>39</v>
          </cell>
          <cell r="W2195">
            <v>66</v>
          </cell>
          <cell r="X2195">
            <v>39</v>
          </cell>
          <cell r="Y2195">
            <v>69</v>
          </cell>
          <cell r="Z2195">
            <v>43</v>
          </cell>
          <cell r="AA2195">
            <v>70</v>
          </cell>
          <cell r="AB2195">
            <v>38</v>
          </cell>
          <cell r="AC2195">
            <v>69</v>
          </cell>
          <cell r="AD2195">
            <v>42</v>
          </cell>
          <cell r="AE2195">
            <v>73</v>
          </cell>
          <cell r="AF2195">
            <v>36</v>
          </cell>
          <cell r="AG2195">
            <v>72</v>
          </cell>
          <cell r="AH2195">
            <v>40</v>
          </cell>
          <cell r="AI2195">
            <v>71</v>
          </cell>
          <cell r="AJ2195">
            <v>45</v>
          </cell>
          <cell r="AK2195">
            <v>76</v>
          </cell>
          <cell r="AL2195">
            <v>50</v>
          </cell>
          <cell r="AM2195">
            <v>73</v>
          </cell>
          <cell r="AN2195">
            <v>41</v>
          </cell>
          <cell r="AO2195">
            <v>69</v>
          </cell>
          <cell r="AP2195">
            <v>52.5</v>
          </cell>
          <cell r="AQ2195">
            <v>64</v>
          </cell>
          <cell r="AR2195">
            <v>53</v>
          </cell>
          <cell r="AS2195">
            <v>56</v>
          </cell>
          <cell r="AT2195">
            <v>34</v>
          </cell>
          <cell r="AU2195">
            <v>77</v>
          </cell>
          <cell r="AV2195">
            <v>54</v>
          </cell>
          <cell r="AW2195">
            <v>82</v>
          </cell>
          <cell r="AX2195">
            <v>55</v>
          </cell>
          <cell r="AY2195">
            <v>84</v>
          </cell>
          <cell r="AZ2195">
            <v>60</v>
          </cell>
        </row>
        <row r="2196">
          <cell r="B2196">
            <v>36601</v>
          </cell>
          <cell r="C2196">
            <v>55</v>
          </cell>
          <cell r="D2196">
            <v>27</v>
          </cell>
          <cell r="E2196">
            <v>81</v>
          </cell>
          <cell r="F2196">
            <v>59</v>
          </cell>
          <cell r="G2196">
            <v>55</v>
          </cell>
          <cell r="H2196">
            <v>27</v>
          </cell>
          <cell r="I2196">
            <v>80</v>
          </cell>
          <cell r="J2196">
            <v>50</v>
          </cell>
          <cell r="K2196">
            <v>65</v>
          </cell>
          <cell r="L2196">
            <v>36</v>
          </cell>
          <cell r="M2196">
            <v>67</v>
          </cell>
          <cell r="N2196">
            <v>44</v>
          </cell>
          <cell r="O2196">
            <v>71</v>
          </cell>
          <cell r="P2196">
            <v>53</v>
          </cell>
          <cell r="Q2196">
            <v>69</v>
          </cell>
          <cell r="R2196">
            <v>53</v>
          </cell>
          <cell r="S2196">
            <v>70</v>
          </cell>
          <cell r="T2196">
            <v>49</v>
          </cell>
          <cell r="U2196">
            <v>74</v>
          </cell>
          <cell r="V2196">
            <v>52</v>
          </cell>
          <cell r="W2196">
            <v>58</v>
          </cell>
          <cell r="X2196">
            <v>46</v>
          </cell>
          <cell r="Y2196">
            <v>63</v>
          </cell>
          <cell r="Z2196">
            <v>49</v>
          </cell>
          <cell r="AA2196">
            <v>67</v>
          </cell>
          <cell r="AB2196">
            <v>47</v>
          </cell>
          <cell r="AC2196">
            <v>66</v>
          </cell>
          <cell r="AD2196">
            <v>48</v>
          </cell>
          <cell r="AE2196">
            <v>72</v>
          </cell>
          <cell r="AF2196">
            <v>55</v>
          </cell>
          <cell r="AG2196">
            <v>78</v>
          </cell>
          <cell r="AH2196">
            <v>59</v>
          </cell>
          <cell r="AI2196">
            <v>67</v>
          </cell>
          <cell r="AJ2196">
            <v>56</v>
          </cell>
          <cell r="AK2196">
            <v>74</v>
          </cell>
          <cell r="AL2196">
            <v>53</v>
          </cell>
          <cell r="AM2196">
            <v>71</v>
          </cell>
          <cell r="AN2196">
            <v>59</v>
          </cell>
          <cell r="AO2196">
            <v>67</v>
          </cell>
          <cell r="AP2196">
            <v>54</v>
          </cell>
          <cell r="AQ2196">
            <v>62</v>
          </cell>
          <cell r="AR2196">
            <v>56</v>
          </cell>
          <cell r="AS2196">
            <v>63</v>
          </cell>
          <cell r="AT2196">
            <v>31</v>
          </cell>
          <cell r="AU2196">
            <v>84</v>
          </cell>
          <cell r="AV2196">
            <v>66</v>
          </cell>
          <cell r="AW2196">
            <v>88</v>
          </cell>
          <cell r="AX2196">
            <v>65</v>
          </cell>
          <cell r="AY2196">
            <v>85</v>
          </cell>
          <cell r="AZ2196">
            <v>66</v>
          </cell>
        </row>
        <row r="2197">
          <cell r="B2197">
            <v>36602</v>
          </cell>
          <cell r="C2197">
            <v>55</v>
          </cell>
          <cell r="D2197">
            <v>27</v>
          </cell>
          <cell r="E2197">
            <v>81</v>
          </cell>
          <cell r="F2197">
            <v>59</v>
          </cell>
          <cell r="G2197">
            <v>55</v>
          </cell>
          <cell r="H2197">
            <v>27</v>
          </cell>
          <cell r="I2197">
            <v>80</v>
          </cell>
          <cell r="J2197">
            <v>50</v>
          </cell>
          <cell r="K2197">
            <v>65</v>
          </cell>
          <cell r="L2197">
            <v>36</v>
          </cell>
          <cell r="M2197">
            <v>67</v>
          </cell>
          <cell r="N2197">
            <v>44</v>
          </cell>
          <cell r="O2197">
            <v>71</v>
          </cell>
          <cell r="P2197">
            <v>53</v>
          </cell>
          <cell r="Q2197">
            <v>69</v>
          </cell>
          <cell r="R2197">
            <v>53</v>
          </cell>
          <cell r="S2197">
            <v>70</v>
          </cell>
          <cell r="T2197">
            <v>49</v>
          </cell>
          <cell r="U2197">
            <v>74</v>
          </cell>
          <cell r="V2197">
            <v>52</v>
          </cell>
          <cell r="W2197">
            <v>58</v>
          </cell>
          <cell r="X2197">
            <v>46</v>
          </cell>
          <cell r="Y2197">
            <v>63</v>
          </cell>
          <cell r="Z2197">
            <v>49</v>
          </cell>
          <cell r="AA2197">
            <v>67</v>
          </cell>
          <cell r="AB2197">
            <v>47</v>
          </cell>
          <cell r="AC2197">
            <v>66</v>
          </cell>
          <cell r="AD2197">
            <v>48</v>
          </cell>
          <cell r="AE2197">
            <v>72</v>
          </cell>
          <cell r="AF2197">
            <v>55</v>
          </cell>
          <cell r="AG2197">
            <v>78</v>
          </cell>
          <cell r="AH2197">
            <v>59</v>
          </cell>
          <cell r="AI2197">
            <v>67</v>
          </cell>
          <cell r="AJ2197">
            <v>56</v>
          </cell>
          <cell r="AK2197">
            <v>74</v>
          </cell>
          <cell r="AL2197">
            <v>53</v>
          </cell>
          <cell r="AM2197">
            <v>71</v>
          </cell>
          <cell r="AN2197">
            <v>59</v>
          </cell>
          <cell r="AO2197">
            <v>67</v>
          </cell>
          <cell r="AP2197">
            <v>54</v>
          </cell>
          <cell r="AQ2197">
            <v>62</v>
          </cell>
          <cell r="AR2197">
            <v>56</v>
          </cell>
          <cell r="AS2197">
            <v>63</v>
          </cell>
          <cell r="AT2197">
            <v>31</v>
          </cell>
          <cell r="AU2197">
            <v>84</v>
          </cell>
          <cell r="AV2197">
            <v>66</v>
          </cell>
          <cell r="AW2197">
            <v>88</v>
          </cell>
          <cell r="AX2197">
            <v>65</v>
          </cell>
          <cell r="AY2197">
            <v>85</v>
          </cell>
          <cell r="AZ2197">
            <v>66</v>
          </cell>
        </row>
        <row r="2198">
          <cell r="B2198">
            <v>36603</v>
          </cell>
          <cell r="C2198">
            <v>55</v>
          </cell>
          <cell r="D2198">
            <v>27</v>
          </cell>
          <cell r="E2198">
            <v>81</v>
          </cell>
          <cell r="F2198">
            <v>59</v>
          </cell>
          <cell r="G2198">
            <v>55</v>
          </cell>
          <cell r="H2198">
            <v>27</v>
          </cell>
          <cell r="I2198">
            <v>80</v>
          </cell>
          <cell r="J2198">
            <v>50</v>
          </cell>
          <cell r="K2198">
            <v>65</v>
          </cell>
          <cell r="L2198">
            <v>36</v>
          </cell>
          <cell r="M2198">
            <v>67</v>
          </cell>
          <cell r="N2198">
            <v>44</v>
          </cell>
          <cell r="O2198">
            <v>71</v>
          </cell>
          <cell r="P2198">
            <v>53</v>
          </cell>
          <cell r="Q2198">
            <v>69</v>
          </cell>
          <cell r="R2198">
            <v>53</v>
          </cell>
          <cell r="S2198">
            <v>70</v>
          </cell>
          <cell r="T2198">
            <v>49</v>
          </cell>
          <cell r="U2198">
            <v>74</v>
          </cell>
          <cell r="V2198">
            <v>52</v>
          </cell>
          <cell r="W2198">
            <v>58</v>
          </cell>
          <cell r="X2198">
            <v>46</v>
          </cell>
          <cell r="Y2198">
            <v>63</v>
          </cell>
          <cell r="Z2198">
            <v>49</v>
          </cell>
          <cell r="AA2198">
            <v>67</v>
          </cell>
          <cell r="AB2198">
            <v>47</v>
          </cell>
          <cell r="AC2198">
            <v>66</v>
          </cell>
          <cell r="AD2198">
            <v>48</v>
          </cell>
          <cell r="AE2198">
            <v>72</v>
          </cell>
          <cell r="AF2198">
            <v>55</v>
          </cell>
          <cell r="AG2198">
            <v>78</v>
          </cell>
          <cell r="AH2198">
            <v>59</v>
          </cell>
          <cell r="AI2198">
            <v>67</v>
          </cell>
          <cell r="AJ2198">
            <v>56</v>
          </cell>
          <cell r="AK2198">
            <v>74</v>
          </cell>
          <cell r="AL2198">
            <v>53</v>
          </cell>
          <cell r="AM2198">
            <v>71</v>
          </cell>
          <cell r="AN2198">
            <v>59</v>
          </cell>
          <cell r="AO2198">
            <v>67</v>
          </cell>
          <cell r="AP2198">
            <v>54</v>
          </cell>
          <cell r="AQ2198">
            <v>62</v>
          </cell>
          <cell r="AR2198">
            <v>56</v>
          </cell>
          <cell r="AS2198">
            <v>63</v>
          </cell>
          <cell r="AT2198">
            <v>31</v>
          </cell>
          <cell r="AU2198">
            <v>84</v>
          </cell>
          <cell r="AV2198">
            <v>66</v>
          </cell>
          <cell r="AW2198">
            <v>88</v>
          </cell>
          <cell r="AX2198">
            <v>65</v>
          </cell>
          <cell r="AY2198">
            <v>85</v>
          </cell>
          <cell r="AZ2198">
            <v>66</v>
          </cell>
        </row>
        <row r="2199">
          <cell r="B2199">
            <v>36604</v>
          </cell>
          <cell r="C2199">
            <v>58</v>
          </cell>
          <cell r="D2199">
            <v>18</v>
          </cell>
          <cell r="E2199">
            <v>82</v>
          </cell>
          <cell r="F2199">
            <v>57</v>
          </cell>
          <cell r="G2199">
            <v>58</v>
          </cell>
          <cell r="H2199">
            <v>18</v>
          </cell>
          <cell r="I2199">
            <v>81</v>
          </cell>
          <cell r="J2199">
            <v>45</v>
          </cell>
          <cell r="K2199">
            <v>46</v>
          </cell>
          <cell r="L2199">
            <v>21</v>
          </cell>
          <cell r="M2199">
            <v>48</v>
          </cell>
          <cell r="N2199">
            <v>28</v>
          </cell>
          <cell r="O2199">
            <v>45</v>
          </cell>
          <cell r="P2199">
            <v>32</v>
          </cell>
          <cell r="Q2199">
            <v>47</v>
          </cell>
          <cell r="R2199">
            <v>32</v>
          </cell>
          <cell r="S2199">
            <v>50</v>
          </cell>
          <cell r="T2199">
            <v>32</v>
          </cell>
          <cell r="U2199">
            <v>51</v>
          </cell>
          <cell r="V2199">
            <v>41</v>
          </cell>
          <cell r="W2199">
            <v>47</v>
          </cell>
          <cell r="X2199">
            <v>38</v>
          </cell>
          <cell r="Y2199">
            <v>49</v>
          </cell>
          <cell r="Z2199">
            <v>36</v>
          </cell>
          <cell r="AA2199">
            <v>59</v>
          </cell>
          <cell r="AB2199">
            <v>32</v>
          </cell>
          <cell r="AC2199">
            <v>57</v>
          </cell>
          <cell r="AD2199">
            <v>40</v>
          </cell>
          <cell r="AE2199">
            <v>63</v>
          </cell>
          <cell r="AF2199">
            <v>44</v>
          </cell>
          <cell r="AG2199">
            <v>67</v>
          </cell>
          <cell r="AH2199">
            <v>46</v>
          </cell>
          <cell r="AI2199">
            <v>58</v>
          </cell>
          <cell r="AJ2199">
            <v>44</v>
          </cell>
          <cell r="AK2199">
            <v>63</v>
          </cell>
          <cell r="AL2199">
            <v>46</v>
          </cell>
          <cell r="AM2199">
            <v>62</v>
          </cell>
          <cell r="AN2199">
            <v>50</v>
          </cell>
          <cell r="AO2199">
            <v>72</v>
          </cell>
          <cell r="AP2199">
            <v>50.5</v>
          </cell>
          <cell r="AQ2199">
            <v>70</v>
          </cell>
          <cell r="AR2199">
            <v>53</v>
          </cell>
          <cell r="AS2199">
            <v>45</v>
          </cell>
          <cell r="AT2199">
            <v>15</v>
          </cell>
          <cell r="AU2199">
            <v>74</v>
          </cell>
          <cell r="AV2199">
            <v>67</v>
          </cell>
          <cell r="AW2199">
            <v>74</v>
          </cell>
          <cell r="AX2199">
            <v>66</v>
          </cell>
          <cell r="AY2199">
            <v>77</v>
          </cell>
          <cell r="AZ2199">
            <v>69</v>
          </cell>
        </row>
        <row r="2200">
          <cell r="B2200">
            <v>36605</v>
          </cell>
          <cell r="C2200">
            <v>44</v>
          </cell>
          <cell r="D2200">
            <v>23</v>
          </cell>
          <cell r="E2200">
            <v>69</v>
          </cell>
          <cell r="F2200">
            <v>53</v>
          </cell>
          <cell r="G2200">
            <v>44</v>
          </cell>
          <cell r="H2200">
            <v>23</v>
          </cell>
          <cell r="I2200">
            <v>75</v>
          </cell>
          <cell r="J2200">
            <v>42</v>
          </cell>
          <cell r="K2200">
            <v>48</v>
          </cell>
          <cell r="L2200">
            <v>32</v>
          </cell>
          <cell r="M2200">
            <v>48</v>
          </cell>
          <cell r="N2200">
            <v>35</v>
          </cell>
          <cell r="O2200">
            <v>49</v>
          </cell>
          <cell r="P2200">
            <v>38</v>
          </cell>
          <cell r="Q2200">
            <v>49</v>
          </cell>
          <cell r="R2200">
            <v>40</v>
          </cell>
          <cell r="S2200">
            <v>51</v>
          </cell>
          <cell r="T2200">
            <v>40</v>
          </cell>
          <cell r="U2200">
            <v>52</v>
          </cell>
          <cell r="V2200">
            <v>46</v>
          </cell>
          <cell r="W2200">
            <v>57</v>
          </cell>
          <cell r="X2200">
            <v>42</v>
          </cell>
          <cell r="Y2200">
            <v>53</v>
          </cell>
          <cell r="Z2200">
            <v>44</v>
          </cell>
          <cell r="AA2200">
            <v>53</v>
          </cell>
          <cell r="AB2200">
            <v>47</v>
          </cell>
          <cell r="AC2200">
            <v>65</v>
          </cell>
          <cell r="AD2200">
            <v>51</v>
          </cell>
          <cell r="AE2200">
            <v>72</v>
          </cell>
          <cell r="AF2200">
            <v>54</v>
          </cell>
          <cell r="AG2200">
            <v>77</v>
          </cell>
          <cell r="AH2200">
            <v>58</v>
          </cell>
          <cell r="AI2200">
            <v>63</v>
          </cell>
          <cell r="AJ2200">
            <v>48</v>
          </cell>
          <cell r="AK2200">
            <v>73</v>
          </cell>
          <cell r="AL2200">
            <v>47</v>
          </cell>
          <cell r="AM2200">
            <v>69</v>
          </cell>
          <cell r="AN2200">
            <v>49</v>
          </cell>
          <cell r="AO2200">
            <v>68.5</v>
          </cell>
          <cell r="AP2200">
            <v>48</v>
          </cell>
          <cell r="AQ2200">
            <v>72</v>
          </cell>
          <cell r="AR2200">
            <v>53</v>
          </cell>
          <cell r="AS2200">
            <v>55</v>
          </cell>
          <cell r="AT2200">
            <v>29</v>
          </cell>
          <cell r="AU2200">
            <v>85</v>
          </cell>
          <cell r="AV2200">
            <v>63</v>
          </cell>
          <cell r="AW2200">
            <v>88</v>
          </cell>
          <cell r="AX2200">
            <v>64</v>
          </cell>
          <cell r="AY2200">
            <v>81</v>
          </cell>
          <cell r="AZ2200">
            <v>64</v>
          </cell>
        </row>
        <row r="2201">
          <cell r="B2201">
            <v>36606</v>
          </cell>
          <cell r="C2201">
            <v>28</v>
          </cell>
          <cell r="D2201">
            <v>18</v>
          </cell>
          <cell r="E2201">
            <v>60</v>
          </cell>
          <cell r="F2201">
            <v>47</v>
          </cell>
          <cell r="G2201">
            <v>28</v>
          </cell>
          <cell r="H2201">
            <v>18</v>
          </cell>
          <cell r="I2201">
            <v>61</v>
          </cell>
          <cell r="J2201">
            <v>38</v>
          </cell>
          <cell r="K2201">
            <v>41</v>
          </cell>
          <cell r="L2201">
            <v>37</v>
          </cell>
          <cell r="M2201">
            <v>41</v>
          </cell>
          <cell r="N2201">
            <v>39</v>
          </cell>
          <cell r="O2201">
            <v>42</v>
          </cell>
          <cell r="P2201">
            <v>40</v>
          </cell>
          <cell r="Q2201">
            <v>43</v>
          </cell>
          <cell r="R2201">
            <v>41</v>
          </cell>
          <cell r="S2201">
            <v>48</v>
          </cell>
          <cell r="T2201">
            <v>40</v>
          </cell>
          <cell r="U2201">
            <v>54</v>
          </cell>
          <cell r="V2201">
            <v>45</v>
          </cell>
          <cell r="W2201">
            <v>61</v>
          </cell>
          <cell r="X2201">
            <v>43</v>
          </cell>
          <cell r="Y2201">
            <v>59</v>
          </cell>
          <cell r="Z2201">
            <v>41</v>
          </cell>
          <cell r="AA2201">
            <v>53</v>
          </cell>
          <cell r="AB2201">
            <v>44</v>
          </cell>
          <cell r="AC2201">
            <v>63</v>
          </cell>
          <cell r="AD2201">
            <v>44</v>
          </cell>
          <cell r="AE2201">
            <v>66</v>
          </cell>
          <cell r="AF2201">
            <v>49</v>
          </cell>
          <cell r="AG2201">
            <v>74</v>
          </cell>
          <cell r="AH2201">
            <v>51</v>
          </cell>
          <cell r="AI2201">
            <v>70</v>
          </cell>
          <cell r="AJ2201">
            <v>41</v>
          </cell>
          <cell r="AK2201">
            <v>70</v>
          </cell>
          <cell r="AL2201">
            <v>45</v>
          </cell>
          <cell r="AM2201">
            <v>75</v>
          </cell>
          <cell r="AN2201">
            <v>41</v>
          </cell>
          <cell r="AO2201">
            <v>69.5</v>
          </cell>
          <cell r="AP2201">
            <v>49</v>
          </cell>
          <cell r="AQ2201">
            <v>70</v>
          </cell>
          <cell r="AR2201">
            <v>56</v>
          </cell>
          <cell r="AS2201">
            <v>56</v>
          </cell>
          <cell r="AT2201">
            <v>35</v>
          </cell>
          <cell r="AU2201">
            <v>76</v>
          </cell>
          <cell r="AV2201">
            <v>54</v>
          </cell>
          <cell r="AW2201">
            <v>85</v>
          </cell>
          <cell r="AX2201">
            <v>54</v>
          </cell>
          <cell r="AY2201">
            <v>81</v>
          </cell>
          <cell r="AZ2201">
            <v>58</v>
          </cell>
        </row>
        <row r="2202">
          <cell r="B2202">
            <v>36607</v>
          </cell>
          <cell r="C2202">
            <v>37</v>
          </cell>
          <cell r="D2202">
            <v>17</v>
          </cell>
          <cell r="E2202">
            <v>68</v>
          </cell>
          <cell r="F2202">
            <v>48</v>
          </cell>
          <cell r="G2202">
            <v>37</v>
          </cell>
          <cell r="H2202">
            <v>17</v>
          </cell>
          <cell r="I2202">
            <v>63</v>
          </cell>
          <cell r="J2202">
            <v>40</v>
          </cell>
          <cell r="K2202">
            <v>53</v>
          </cell>
          <cell r="L2202">
            <v>36</v>
          </cell>
          <cell r="M2202">
            <v>49</v>
          </cell>
          <cell r="N2202">
            <v>39</v>
          </cell>
          <cell r="O2202">
            <v>48</v>
          </cell>
          <cell r="P2202">
            <v>41</v>
          </cell>
          <cell r="Q2202">
            <v>48</v>
          </cell>
          <cell r="R2202">
            <v>42</v>
          </cell>
          <cell r="S2202">
            <v>47</v>
          </cell>
          <cell r="T2202">
            <v>40</v>
          </cell>
          <cell r="U2202">
            <v>48</v>
          </cell>
          <cell r="V2202">
            <v>44</v>
          </cell>
          <cell r="W2202">
            <v>64</v>
          </cell>
          <cell r="X2202">
            <v>40</v>
          </cell>
          <cell r="Y2202">
            <v>61</v>
          </cell>
          <cell r="Z2202">
            <v>45</v>
          </cell>
          <cell r="AA2202">
            <v>55</v>
          </cell>
          <cell r="AB2202">
            <v>41</v>
          </cell>
          <cell r="AC2202">
            <v>67</v>
          </cell>
          <cell r="AD2202">
            <v>39</v>
          </cell>
          <cell r="AE2202">
            <v>71</v>
          </cell>
          <cell r="AF2202">
            <v>41</v>
          </cell>
          <cell r="AG2202">
            <v>70</v>
          </cell>
          <cell r="AH2202">
            <v>46</v>
          </cell>
          <cell r="AI2202">
            <v>74</v>
          </cell>
          <cell r="AJ2202">
            <v>49</v>
          </cell>
          <cell r="AK2202">
            <v>73</v>
          </cell>
          <cell r="AL2202">
            <v>42</v>
          </cell>
          <cell r="AM2202">
            <v>76</v>
          </cell>
          <cell r="AN2202">
            <v>46</v>
          </cell>
          <cell r="AO2202">
            <v>73</v>
          </cell>
          <cell r="AP2202">
            <v>47</v>
          </cell>
          <cell r="AQ2202">
            <v>69</v>
          </cell>
          <cell r="AR2202">
            <v>50</v>
          </cell>
          <cell r="AS2202">
            <v>58</v>
          </cell>
          <cell r="AT2202">
            <v>34</v>
          </cell>
          <cell r="AU2202">
            <v>76</v>
          </cell>
          <cell r="AV2202">
            <v>58</v>
          </cell>
          <cell r="AW2202">
            <v>85</v>
          </cell>
          <cell r="AX2202">
            <v>58</v>
          </cell>
          <cell r="AY2202">
            <v>85</v>
          </cell>
          <cell r="AZ2202">
            <v>59</v>
          </cell>
        </row>
        <row r="2203">
          <cell r="B2203">
            <v>36608</v>
          </cell>
          <cell r="C2203">
            <v>51</v>
          </cell>
          <cell r="D2203">
            <v>19</v>
          </cell>
          <cell r="E2203">
            <v>73</v>
          </cell>
          <cell r="F2203">
            <v>53</v>
          </cell>
          <cell r="G2203">
            <v>51</v>
          </cell>
          <cell r="H2203">
            <v>19</v>
          </cell>
          <cell r="I2203">
            <v>71</v>
          </cell>
          <cell r="J2203">
            <v>44</v>
          </cell>
          <cell r="K2203">
            <v>67</v>
          </cell>
          <cell r="L2203">
            <v>33</v>
          </cell>
          <cell r="M2203">
            <v>61</v>
          </cell>
          <cell r="N2203">
            <v>33</v>
          </cell>
          <cell r="O2203">
            <v>63</v>
          </cell>
          <cell r="P2203">
            <v>37</v>
          </cell>
          <cell r="Q2203">
            <v>63</v>
          </cell>
          <cell r="R2203">
            <v>42</v>
          </cell>
          <cell r="S2203">
            <v>61</v>
          </cell>
          <cell r="T2203">
            <v>43</v>
          </cell>
          <cell r="U2203">
            <v>49</v>
          </cell>
          <cell r="V2203">
            <v>40</v>
          </cell>
          <cell r="W2203">
            <v>66</v>
          </cell>
          <cell r="X2203">
            <v>35</v>
          </cell>
          <cell r="Y2203">
            <v>63</v>
          </cell>
          <cell r="Z2203">
            <v>47</v>
          </cell>
          <cell r="AA2203">
            <v>63</v>
          </cell>
          <cell r="AB2203">
            <v>45</v>
          </cell>
          <cell r="AC2203">
            <v>67</v>
          </cell>
          <cell r="AD2203">
            <v>45</v>
          </cell>
          <cell r="AE2203">
            <v>69</v>
          </cell>
          <cell r="AF2203">
            <v>49</v>
          </cell>
          <cell r="AG2203">
            <v>65</v>
          </cell>
          <cell r="AH2203">
            <v>49</v>
          </cell>
          <cell r="AI2203">
            <v>71</v>
          </cell>
          <cell r="AJ2203">
            <v>48</v>
          </cell>
          <cell r="AK2203">
            <v>68</v>
          </cell>
          <cell r="AL2203">
            <v>46</v>
          </cell>
          <cell r="AM2203">
            <v>71</v>
          </cell>
          <cell r="AN2203">
            <v>48</v>
          </cell>
          <cell r="AO2203">
            <v>72.5</v>
          </cell>
          <cell r="AP2203">
            <v>51.5</v>
          </cell>
          <cell r="AQ2203">
            <v>69</v>
          </cell>
          <cell r="AR2203">
            <v>51</v>
          </cell>
          <cell r="AS2203">
            <v>66</v>
          </cell>
          <cell r="AT2203">
            <v>29</v>
          </cell>
          <cell r="AU2203">
            <v>71</v>
          </cell>
          <cell r="AV2203">
            <v>61</v>
          </cell>
          <cell r="AW2203">
            <v>77</v>
          </cell>
          <cell r="AX2203">
            <v>57</v>
          </cell>
          <cell r="AY2203">
            <v>81</v>
          </cell>
          <cell r="AZ2203">
            <v>58</v>
          </cell>
        </row>
        <row r="2204">
          <cell r="B2204">
            <v>36609</v>
          </cell>
          <cell r="C2204">
            <v>54</v>
          </cell>
          <cell r="D2204">
            <v>21</v>
          </cell>
          <cell r="E2204">
            <v>81</v>
          </cell>
          <cell r="F2204">
            <v>51</v>
          </cell>
          <cell r="G2204">
            <v>54</v>
          </cell>
          <cell r="H2204">
            <v>21</v>
          </cell>
          <cell r="I2204">
            <v>81</v>
          </cell>
          <cell r="J2204">
            <v>45</v>
          </cell>
          <cell r="K2204">
            <v>67</v>
          </cell>
          <cell r="L2204">
            <v>36</v>
          </cell>
          <cell r="M2204">
            <v>66</v>
          </cell>
          <cell r="N2204">
            <v>46</v>
          </cell>
          <cell r="O2204">
            <v>67</v>
          </cell>
          <cell r="P2204">
            <v>39</v>
          </cell>
          <cell r="Q2204">
            <v>69</v>
          </cell>
          <cell r="R2204">
            <v>44</v>
          </cell>
          <cell r="S2204">
            <v>69</v>
          </cell>
          <cell r="T2204">
            <v>40</v>
          </cell>
          <cell r="U2204">
            <v>59</v>
          </cell>
          <cell r="V2204">
            <v>37</v>
          </cell>
          <cell r="W2204">
            <v>71</v>
          </cell>
          <cell r="X2204">
            <v>37</v>
          </cell>
          <cell r="Y2204">
            <v>70</v>
          </cell>
          <cell r="Z2204">
            <v>39</v>
          </cell>
          <cell r="AA2204">
            <v>70</v>
          </cell>
          <cell r="AB2204">
            <v>37</v>
          </cell>
          <cell r="AC2204">
            <v>71</v>
          </cell>
          <cell r="AD2204">
            <v>39</v>
          </cell>
          <cell r="AE2204">
            <v>72</v>
          </cell>
          <cell r="AF2204">
            <v>41</v>
          </cell>
          <cell r="AG2204">
            <v>72</v>
          </cell>
          <cell r="AH2204">
            <v>45</v>
          </cell>
          <cell r="AI2204">
            <v>73</v>
          </cell>
          <cell r="AJ2204">
            <v>50</v>
          </cell>
          <cell r="AK2204">
            <v>74</v>
          </cell>
          <cell r="AL2204">
            <v>40</v>
          </cell>
          <cell r="AM2204">
            <v>76</v>
          </cell>
          <cell r="AN2204">
            <v>44</v>
          </cell>
          <cell r="AO2204">
            <v>65.5</v>
          </cell>
          <cell r="AP2204">
            <v>50.5</v>
          </cell>
          <cell r="AQ2204">
            <v>61</v>
          </cell>
          <cell r="AR2204">
            <v>53</v>
          </cell>
          <cell r="AS2204">
            <v>64</v>
          </cell>
          <cell r="AT2204">
            <v>32</v>
          </cell>
          <cell r="AU2204">
            <v>74</v>
          </cell>
          <cell r="AV2204">
            <v>60</v>
          </cell>
          <cell r="AW2204">
            <v>79</v>
          </cell>
          <cell r="AX2204">
            <v>60</v>
          </cell>
          <cell r="AY2204">
            <v>79</v>
          </cell>
          <cell r="AZ2204">
            <v>61</v>
          </cell>
        </row>
        <row r="2205">
          <cell r="B2205">
            <v>36610</v>
          </cell>
          <cell r="C2205">
            <v>54</v>
          </cell>
          <cell r="D2205">
            <v>21</v>
          </cell>
          <cell r="E2205">
            <v>81</v>
          </cell>
          <cell r="F2205">
            <v>51</v>
          </cell>
          <cell r="G2205">
            <v>54</v>
          </cell>
          <cell r="H2205">
            <v>21</v>
          </cell>
          <cell r="I2205">
            <v>81</v>
          </cell>
          <cell r="J2205">
            <v>45</v>
          </cell>
          <cell r="K2205">
            <v>67</v>
          </cell>
          <cell r="L2205">
            <v>36</v>
          </cell>
          <cell r="M2205">
            <v>66</v>
          </cell>
          <cell r="N2205">
            <v>46</v>
          </cell>
          <cell r="O2205">
            <v>67</v>
          </cell>
          <cell r="P2205">
            <v>39</v>
          </cell>
          <cell r="Q2205">
            <v>69</v>
          </cell>
          <cell r="R2205">
            <v>44</v>
          </cell>
          <cell r="S2205">
            <v>69</v>
          </cell>
          <cell r="T2205">
            <v>40</v>
          </cell>
          <cell r="U2205">
            <v>59</v>
          </cell>
          <cell r="V2205">
            <v>37</v>
          </cell>
          <cell r="W2205">
            <v>71</v>
          </cell>
          <cell r="X2205">
            <v>37</v>
          </cell>
          <cell r="Y2205">
            <v>70</v>
          </cell>
          <cell r="Z2205">
            <v>39</v>
          </cell>
          <cell r="AA2205">
            <v>70</v>
          </cell>
          <cell r="AB2205">
            <v>37</v>
          </cell>
          <cell r="AC2205">
            <v>71</v>
          </cell>
          <cell r="AD2205">
            <v>39</v>
          </cell>
          <cell r="AE2205">
            <v>72</v>
          </cell>
          <cell r="AF2205">
            <v>41</v>
          </cell>
          <cell r="AG2205">
            <v>72</v>
          </cell>
          <cell r="AH2205">
            <v>45</v>
          </cell>
          <cell r="AI2205">
            <v>73</v>
          </cell>
          <cell r="AJ2205">
            <v>50</v>
          </cell>
          <cell r="AK2205">
            <v>74</v>
          </cell>
          <cell r="AL2205">
            <v>40</v>
          </cell>
          <cell r="AM2205">
            <v>76</v>
          </cell>
          <cell r="AN2205">
            <v>44</v>
          </cell>
          <cell r="AO2205">
            <v>65.5</v>
          </cell>
          <cell r="AP2205">
            <v>50.5</v>
          </cell>
          <cell r="AQ2205">
            <v>61</v>
          </cell>
          <cell r="AR2205">
            <v>53</v>
          </cell>
          <cell r="AS2205">
            <v>64</v>
          </cell>
          <cell r="AT2205">
            <v>32</v>
          </cell>
          <cell r="AU2205">
            <v>74</v>
          </cell>
          <cell r="AV2205">
            <v>60</v>
          </cell>
          <cell r="AW2205">
            <v>79</v>
          </cell>
          <cell r="AX2205">
            <v>60</v>
          </cell>
          <cell r="AY2205">
            <v>79</v>
          </cell>
          <cell r="AZ2205">
            <v>61</v>
          </cell>
        </row>
        <row r="2206">
          <cell r="B2206">
            <v>36611</v>
          </cell>
          <cell r="C2206">
            <v>58</v>
          </cell>
          <cell r="D2206">
            <v>22</v>
          </cell>
          <cell r="E2206">
            <v>83</v>
          </cell>
          <cell r="F2206">
            <v>58</v>
          </cell>
          <cell r="G2206">
            <v>58</v>
          </cell>
          <cell r="H2206">
            <v>22</v>
          </cell>
          <cell r="I2206">
            <v>80</v>
          </cell>
          <cell r="J2206">
            <v>48</v>
          </cell>
          <cell r="K2206">
            <v>62</v>
          </cell>
          <cell r="L2206">
            <v>39</v>
          </cell>
          <cell r="M2206">
            <v>65</v>
          </cell>
          <cell r="N2206">
            <v>45</v>
          </cell>
          <cell r="O2206">
            <v>65</v>
          </cell>
          <cell r="P2206">
            <v>39</v>
          </cell>
          <cell r="Q2206">
            <v>67</v>
          </cell>
          <cell r="R2206">
            <v>50</v>
          </cell>
          <cell r="S2206">
            <v>71</v>
          </cell>
          <cell r="T2206">
            <v>47</v>
          </cell>
          <cell r="U2206">
            <v>71</v>
          </cell>
          <cell r="V2206">
            <v>52</v>
          </cell>
          <cell r="W2206">
            <v>69</v>
          </cell>
          <cell r="X2206">
            <v>42</v>
          </cell>
          <cell r="Y2206">
            <v>73</v>
          </cell>
          <cell r="Z2206">
            <v>49</v>
          </cell>
          <cell r="AA2206">
            <v>73</v>
          </cell>
          <cell r="AB2206">
            <v>45</v>
          </cell>
          <cell r="AC2206">
            <v>75</v>
          </cell>
          <cell r="AD2206">
            <v>54</v>
          </cell>
          <cell r="AE2206">
            <v>79</v>
          </cell>
          <cell r="AF2206">
            <v>53</v>
          </cell>
          <cell r="AG2206">
            <v>81</v>
          </cell>
          <cell r="AH2206">
            <v>60</v>
          </cell>
          <cell r="AI2206">
            <v>73</v>
          </cell>
          <cell r="AJ2206">
            <v>55</v>
          </cell>
          <cell r="AK2206">
            <v>80</v>
          </cell>
          <cell r="AL2206">
            <v>51</v>
          </cell>
          <cell r="AM2206">
            <v>79</v>
          </cell>
          <cell r="AN2206">
            <v>61</v>
          </cell>
          <cell r="AO2206">
            <v>66.5</v>
          </cell>
          <cell r="AP2206">
            <v>50</v>
          </cell>
          <cell r="AQ2206">
            <v>61</v>
          </cell>
          <cell r="AR2206">
            <v>53</v>
          </cell>
          <cell r="AS2206">
            <v>56</v>
          </cell>
          <cell r="AT2206">
            <v>31</v>
          </cell>
          <cell r="AU2206">
            <v>81</v>
          </cell>
          <cell r="AV2206">
            <v>57</v>
          </cell>
          <cell r="AW2206">
            <v>81</v>
          </cell>
          <cell r="AX2206">
            <v>56</v>
          </cell>
          <cell r="AY2206">
            <v>79</v>
          </cell>
          <cell r="AZ2206">
            <v>65</v>
          </cell>
        </row>
        <row r="2207">
          <cell r="B2207">
            <v>36612</v>
          </cell>
          <cell r="C2207">
            <v>60</v>
          </cell>
          <cell r="D2207">
            <v>24</v>
          </cell>
          <cell r="E2207">
            <v>82</v>
          </cell>
          <cell r="F2207">
            <v>58</v>
          </cell>
          <cell r="G2207">
            <v>60</v>
          </cell>
          <cell r="H2207">
            <v>24</v>
          </cell>
          <cell r="I2207">
            <v>82</v>
          </cell>
          <cell r="J2207">
            <v>48</v>
          </cell>
          <cell r="K2207">
            <v>68</v>
          </cell>
          <cell r="L2207">
            <v>30</v>
          </cell>
          <cell r="M2207">
            <v>65</v>
          </cell>
          <cell r="N2207">
            <v>35</v>
          </cell>
          <cell r="O2207">
            <v>67</v>
          </cell>
          <cell r="P2207">
            <v>33</v>
          </cell>
          <cell r="Q2207">
            <v>69</v>
          </cell>
          <cell r="R2207">
            <v>43</v>
          </cell>
          <cell r="S2207">
            <v>72</v>
          </cell>
          <cell r="T2207">
            <v>40</v>
          </cell>
          <cell r="U2207">
            <v>75</v>
          </cell>
          <cell r="V2207">
            <v>44</v>
          </cell>
          <cell r="W2207">
            <v>57</v>
          </cell>
          <cell r="X2207">
            <v>37</v>
          </cell>
          <cell r="Y2207">
            <v>60</v>
          </cell>
          <cell r="Z2207">
            <v>45</v>
          </cell>
          <cell r="AA2207">
            <v>68</v>
          </cell>
          <cell r="AB2207">
            <v>40</v>
          </cell>
          <cell r="AC2207">
            <v>62</v>
          </cell>
          <cell r="AD2207">
            <v>47</v>
          </cell>
          <cell r="AE2207">
            <v>69</v>
          </cell>
          <cell r="AF2207">
            <v>48</v>
          </cell>
          <cell r="AG2207">
            <v>72</v>
          </cell>
          <cell r="AH2207">
            <v>56</v>
          </cell>
          <cell r="AI2207">
            <v>61</v>
          </cell>
          <cell r="AJ2207">
            <v>48</v>
          </cell>
          <cell r="AK2207">
            <v>69</v>
          </cell>
          <cell r="AL2207">
            <v>52</v>
          </cell>
          <cell r="AM2207">
            <v>66</v>
          </cell>
          <cell r="AN2207">
            <v>52</v>
          </cell>
          <cell r="AO2207">
            <v>65.5</v>
          </cell>
          <cell r="AP2207">
            <v>52</v>
          </cell>
          <cell r="AQ2207">
            <v>63</v>
          </cell>
          <cell r="AR2207">
            <v>55</v>
          </cell>
          <cell r="AS2207">
            <v>59</v>
          </cell>
          <cell r="AT2207">
            <v>28</v>
          </cell>
          <cell r="AU2207">
            <v>81</v>
          </cell>
          <cell r="AV2207">
            <v>61</v>
          </cell>
          <cell r="AW2207">
            <v>83</v>
          </cell>
          <cell r="AX2207">
            <v>60</v>
          </cell>
          <cell r="AY2207">
            <v>80</v>
          </cell>
          <cell r="AZ2207">
            <v>67</v>
          </cell>
        </row>
        <row r="2208">
          <cell r="B2208">
            <v>36613</v>
          </cell>
          <cell r="C2208">
            <v>46</v>
          </cell>
          <cell r="D2208">
            <v>32</v>
          </cell>
          <cell r="E2208">
            <v>72</v>
          </cell>
          <cell r="F2208">
            <v>59</v>
          </cell>
          <cell r="G2208">
            <v>46</v>
          </cell>
          <cell r="H2208">
            <v>32</v>
          </cell>
          <cell r="I2208">
            <v>73</v>
          </cell>
          <cell r="J2208">
            <v>52</v>
          </cell>
          <cell r="K2208">
            <v>58</v>
          </cell>
          <cell r="L2208">
            <v>43</v>
          </cell>
          <cell r="M2208">
            <v>60</v>
          </cell>
          <cell r="N2208">
            <v>45</v>
          </cell>
          <cell r="O2208">
            <v>59</v>
          </cell>
          <cell r="P2208">
            <v>44</v>
          </cell>
          <cell r="Q2208">
            <v>60</v>
          </cell>
          <cell r="R2208">
            <v>47</v>
          </cell>
          <cell r="S2208">
            <v>61</v>
          </cell>
          <cell r="T2208">
            <v>46</v>
          </cell>
          <cell r="U2208">
            <v>66</v>
          </cell>
          <cell r="V2208">
            <v>51</v>
          </cell>
          <cell r="W2208">
            <v>64</v>
          </cell>
          <cell r="X2208">
            <v>31</v>
          </cell>
          <cell r="Y2208">
            <v>68</v>
          </cell>
          <cell r="Z2208">
            <v>38</v>
          </cell>
          <cell r="AA2208">
            <v>70</v>
          </cell>
          <cell r="AB2208">
            <v>42</v>
          </cell>
          <cell r="AC2208">
            <v>73</v>
          </cell>
          <cell r="AD2208">
            <v>40</v>
          </cell>
          <cell r="AE2208">
            <v>77</v>
          </cell>
          <cell r="AF2208">
            <v>44</v>
          </cell>
          <cell r="AG2208">
            <v>73</v>
          </cell>
          <cell r="AH2208">
            <v>50</v>
          </cell>
          <cell r="AI2208">
            <v>75</v>
          </cell>
          <cell r="AJ2208">
            <v>42</v>
          </cell>
          <cell r="AK2208">
            <v>78</v>
          </cell>
          <cell r="AL2208">
            <v>41</v>
          </cell>
          <cell r="AM2208">
            <v>78</v>
          </cell>
          <cell r="AN2208">
            <v>40</v>
          </cell>
          <cell r="AO2208">
            <v>62</v>
          </cell>
          <cell r="AP2208">
            <v>50.5</v>
          </cell>
          <cell r="AQ2208">
            <v>61</v>
          </cell>
          <cell r="AR2208">
            <v>55</v>
          </cell>
          <cell r="AS2208">
            <v>54</v>
          </cell>
          <cell r="AT2208">
            <v>41</v>
          </cell>
          <cell r="AU2208">
            <v>80</v>
          </cell>
          <cell r="AV2208">
            <v>59</v>
          </cell>
          <cell r="AW2208">
            <v>82</v>
          </cell>
          <cell r="AX2208">
            <v>62</v>
          </cell>
          <cell r="AY2208">
            <v>78</v>
          </cell>
          <cell r="AZ2208">
            <v>65</v>
          </cell>
        </row>
        <row r="2209">
          <cell r="B2209">
            <v>36614</v>
          </cell>
          <cell r="C2209">
            <v>52</v>
          </cell>
          <cell r="D2209">
            <v>31</v>
          </cell>
          <cell r="E2209">
            <v>78</v>
          </cell>
          <cell r="F2209">
            <v>56</v>
          </cell>
          <cell r="G2209">
            <v>52</v>
          </cell>
          <cell r="H2209">
            <v>31</v>
          </cell>
          <cell r="I2209">
            <v>78</v>
          </cell>
          <cell r="J2209">
            <v>46</v>
          </cell>
          <cell r="K2209">
            <v>49</v>
          </cell>
          <cell r="L2209">
            <v>35</v>
          </cell>
          <cell r="M2209">
            <v>57</v>
          </cell>
          <cell r="N2209">
            <v>42</v>
          </cell>
          <cell r="O2209">
            <v>58</v>
          </cell>
          <cell r="P2209">
            <v>38</v>
          </cell>
          <cell r="Q2209">
            <v>62</v>
          </cell>
          <cell r="R2209">
            <v>43</v>
          </cell>
          <cell r="S2209">
            <v>62</v>
          </cell>
          <cell r="T2209">
            <v>39</v>
          </cell>
          <cell r="U2209">
            <v>62</v>
          </cell>
          <cell r="V2209">
            <v>46</v>
          </cell>
          <cell r="W2209">
            <v>57</v>
          </cell>
          <cell r="X2209">
            <v>33</v>
          </cell>
          <cell r="Y2209">
            <v>58</v>
          </cell>
          <cell r="Z2209">
            <v>38</v>
          </cell>
          <cell r="AA2209">
            <v>62</v>
          </cell>
          <cell r="AB2209">
            <v>41</v>
          </cell>
          <cell r="AC2209">
            <v>59</v>
          </cell>
          <cell r="AD2209">
            <v>31</v>
          </cell>
          <cell r="AE2209">
            <v>67</v>
          </cell>
          <cell r="AF2209">
            <v>43</v>
          </cell>
          <cell r="AG2209">
            <v>73</v>
          </cell>
          <cell r="AH2209">
            <v>53</v>
          </cell>
          <cell r="AI2209">
            <v>63</v>
          </cell>
          <cell r="AJ2209">
            <v>44</v>
          </cell>
          <cell r="AK2209">
            <v>73</v>
          </cell>
          <cell r="AL2209">
            <v>41</v>
          </cell>
          <cell r="AM2209">
            <v>73</v>
          </cell>
          <cell r="AN2209">
            <v>46</v>
          </cell>
          <cell r="AO2209">
            <v>65.5</v>
          </cell>
          <cell r="AP2209">
            <v>49.5</v>
          </cell>
          <cell r="AQ2209">
            <v>62</v>
          </cell>
          <cell r="AR2209">
            <v>54</v>
          </cell>
          <cell r="AS2209">
            <v>48</v>
          </cell>
          <cell r="AT2209">
            <v>31</v>
          </cell>
          <cell r="AU2209">
            <v>80</v>
          </cell>
          <cell r="AV2209">
            <v>54</v>
          </cell>
          <cell r="AW2209">
            <v>87</v>
          </cell>
          <cell r="AX2209">
            <v>51</v>
          </cell>
          <cell r="AY2209">
            <v>86</v>
          </cell>
          <cell r="AZ2209">
            <v>59</v>
          </cell>
        </row>
        <row r="2210">
          <cell r="B2210">
            <v>36615</v>
          </cell>
          <cell r="C2210">
            <v>41</v>
          </cell>
          <cell r="D2210">
            <v>30</v>
          </cell>
          <cell r="E2210">
            <v>79</v>
          </cell>
          <cell r="F2210">
            <v>60</v>
          </cell>
          <cell r="G2210">
            <v>41</v>
          </cell>
          <cell r="H2210">
            <v>30</v>
          </cell>
          <cell r="I2210">
            <v>78</v>
          </cell>
          <cell r="J2210">
            <v>53</v>
          </cell>
          <cell r="K2210">
            <v>56</v>
          </cell>
          <cell r="L2210">
            <v>31</v>
          </cell>
          <cell r="M2210">
            <v>61</v>
          </cell>
          <cell r="N2210">
            <v>34</v>
          </cell>
          <cell r="O2210">
            <v>62</v>
          </cell>
          <cell r="P2210">
            <v>32</v>
          </cell>
          <cell r="Q2210">
            <v>64</v>
          </cell>
          <cell r="R2210">
            <v>41</v>
          </cell>
          <cell r="S2210">
            <v>60</v>
          </cell>
          <cell r="T2210">
            <v>37</v>
          </cell>
          <cell r="U2210">
            <v>56</v>
          </cell>
          <cell r="V2210">
            <v>45</v>
          </cell>
          <cell r="W2210">
            <v>65</v>
          </cell>
          <cell r="X2210">
            <v>43</v>
          </cell>
          <cell r="Y2210">
            <v>59</v>
          </cell>
          <cell r="Z2210">
            <v>46</v>
          </cell>
          <cell r="AA2210">
            <v>57</v>
          </cell>
          <cell r="AB2210">
            <v>46</v>
          </cell>
          <cell r="AC2210">
            <v>66</v>
          </cell>
          <cell r="AD2210">
            <v>48</v>
          </cell>
          <cell r="AE2210">
            <v>73</v>
          </cell>
          <cell r="AF2210">
            <v>49</v>
          </cell>
          <cell r="AG2210">
            <v>68</v>
          </cell>
          <cell r="AH2210">
            <v>61</v>
          </cell>
          <cell r="AI2210">
            <v>68</v>
          </cell>
          <cell r="AJ2210">
            <v>46</v>
          </cell>
          <cell r="AK2210">
            <v>73</v>
          </cell>
          <cell r="AL2210">
            <v>59</v>
          </cell>
          <cell r="AM2210">
            <v>71</v>
          </cell>
          <cell r="AN2210">
            <v>54</v>
          </cell>
          <cell r="AO2210">
            <v>69.5</v>
          </cell>
          <cell r="AP2210">
            <v>54</v>
          </cell>
          <cell r="AQ2210">
            <v>67</v>
          </cell>
          <cell r="AR2210">
            <v>53</v>
          </cell>
          <cell r="AS2210">
            <v>45</v>
          </cell>
          <cell r="AT2210">
            <v>39</v>
          </cell>
          <cell r="AU2210">
            <v>89</v>
          </cell>
          <cell r="AV2210">
            <v>63</v>
          </cell>
          <cell r="AW2210">
            <v>91</v>
          </cell>
          <cell r="AX2210">
            <v>63</v>
          </cell>
          <cell r="AY2210">
            <v>85</v>
          </cell>
          <cell r="AZ2210">
            <v>71</v>
          </cell>
        </row>
        <row r="2211">
          <cell r="B2211">
            <v>36616</v>
          </cell>
          <cell r="C2211">
            <v>41</v>
          </cell>
          <cell r="D2211">
            <v>30</v>
          </cell>
          <cell r="E2211">
            <v>79</v>
          </cell>
          <cell r="F2211">
            <v>60</v>
          </cell>
          <cell r="G2211">
            <v>41</v>
          </cell>
          <cell r="H2211">
            <v>30</v>
          </cell>
          <cell r="I2211">
            <v>78</v>
          </cell>
          <cell r="J2211">
            <v>53</v>
          </cell>
          <cell r="K2211">
            <v>56</v>
          </cell>
          <cell r="L2211">
            <v>31</v>
          </cell>
          <cell r="M2211">
            <v>61</v>
          </cell>
          <cell r="N2211">
            <v>34</v>
          </cell>
          <cell r="O2211">
            <v>62</v>
          </cell>
          <cell r="P2211">
            <v>32</v>
          </cell>
          <cell r="Q2211">
            <v>64</v>
          </cell>
          <cell r="R2211">
            <v>41</v>
          </cell>
          <cell r="S2211">
            <v>60</v>
          </cell>
          <cell r="T2211">
            <v>37</v>
          </cell>
          <cell r="U2211">
            <v>56</v>
          </cell>
          <cell r="V2211">
            <v>45</v>
          </cell>
          <cell r="W2211">
            <v>65</v>
          </cell>
          <cell r="X2211">
            <v>43</v>
          </cell>
          <cell r="Y2211">
            <v>59</v>
          </cell>
          <cell r="Z2211">
            <v>46</v>
          </cell>
          <cell r="AA2211">
            <v>57</v>
          </cell>
          <cell r="AB2211">
            <v>46</v>
          </cell>
          <cell r="AC2211">
            <v>66</v>
          </cell>
          <cell r="AD2211">
            <v>48</v>
          </cell>
          <cell r="AE2211">
            <v>73</v>
          </cell>
          <cell r="AF2211">
            <v>49</v>
          </cell>
          <cell r="AG2211">
            <v>68</v>
          </cell>
          <cell r="AH2211">
            <v>61</v>
          </cell>
          <cell r="AI2211">
            <v>68</v>
          </cell>
          <cell r="AJ2211">
            <v>46</v>
          </cell>
          <cell r="AK2211">
            <v>73</v>
          </cell>
          <cell r="AL2211">
            <v>59</v>
          </cell>
          <cell r="AM2211">
            <v>71</v>
          </cell>
          <cell r="AN2211">
            <v>54</v>
          </cell>
          <cell r="AO2211">
            <v>69.5</v>
          </cell>
          <cell r="AP2211">
            <v>54</v>
          </cell>
          <cell r="AQ2211">
            <v>67</v>
          </cell>
          <cell r="AR2211">
            <v>53</v>
          </cell>
          <cell r="AS2211">
            <v>45</v>
          </cell>
          <cell r="AT2211">
            <v>39</v>
          </cell>
          <cell r="AU2211">
            <v>89</v>
          </cell>
          <cell r="AV2211">
            <v>63</v>
          </cell>
          <cell r="AW2211">
            <v>91</v>
          </cell>
          <cell r="AX2211">
            <v>63</v>
          </cell>
          <cell r="AY2211">
            <v>85</v>
          </cell>
          <cell r="AZ2211">
            <v>71</v>
          </cell>
        </row>
        <row r="2212">
          <cell r="B2212">
            <v>36617</v>
          </cell>
          <cell r="C2212">
            <v>41</v>
          </cell>
          <cell r="D2212">
            <v>30</v>
          </cell>
          <cell r="E2212">
            <v>79</v>
          </cell>
          <cell r="F2212">
            <v>60</v>
          </cell>
          <cell r="G2212">
            <v>41</v>
          </cell>
          <cell r="H2212">
            <v>30</v>
          </cell>
          <cell r="I2212" t="e">
            <v>#VALUE!</v>
          </cell>
          <cell r="J2212" t="e">
            <v>#VALUE!</v>
          </cell>
          <cell r="K2212">
            <v>56</v>
          </cell>
          <cell r="L2212">
            <v>31</v>
          </cell>
          <cell r="M2212" t="e">
            <v>#VALUE!</v>
          </cell>
          <cell r="N2212" t="e">
            <v>#VALUE!</v>
          </cell>
          <cell r="O2212">
            <v>62</v>
          </cell>
          <cell r="P2212">
            <v>32</v>
          </cell>
          <cell r="Q2212" t="e">
            <v>#VALUE!</v>
          </cell>
          <cell r="R2212" t="e">
            <v>#VALUE!</v>
          </cell>
          <cell r="S2212" t="e">
            <v>#VALUE!</v>
          </cell>
          <cell r="T2212" t="e">
            <v>#VALUE!</v>
          </cell>
          <cell r="U2212">
            <v>56</v>
          </cell>
          <cell r="V2212">
            <v>45</v>
          </cell>
          <cell r="W2212">
            <v>65</v>
          </cell>
          <cell r="X2212">
            <v>43</v>
          </cell>
          <cell r="Y2212">
            <v>59</v>
          </cell>
          <cell r="Z2212">
            <v>46</v>
          </cell>
          <cell r="AA2212" t="e">
            <v>#VALUE!</v>
          </cell>
          <cell r="AB2212" t="e">
            <v>#VALUE!</v>
          </cell>
          <cell r="AC2212">
            <v>66</v>
          </cell>
          <cell r="AD2212">
            <v>48</v>
          </cell>
          <cell r="AE2212">
            <v>73</v>
          </cell>
          <cell r="AF2212">
            <v>49</v>
          </cell>
          <cell r="AG2212">
            <v>68</v>
          </cell>
          <cell r="AH2212">
            <v>61</v>
          </cell>
          <cell r="AI2212">
            <v>68</v>
          </cell>
          <cell r="AJ2212">
            <v>46</v>
          </cell>
          <cell r="AK2212">
            <v>73</v>
          </cell>
          <cell r="AL2212">
            <v>59</v>
          </cell>
          <cell r="AM2212">
            <v>71</v>
          </cell>
          <cell r="AN2212">
            <v>54</v>
          </cell>
          <cell r="AO2212">
            <v>69.5</v>
          </cell>
          <cell r="AP2212">
            <v>54</v>
          </cell>
          <cell r="AQ2212">
            <v>67</v>
          </cell>
          <cell r="AR2212">
            <v>53</v>
          </cell>
          <cell r="AS2212">
            <v>45</v>
          </cell>
          <cell r="AT2212">
            <v>39</v>
          </cell>
          <cell r="AU2212">
            <v>89</v>
          </cell>
          <cell r="AV2212">
            <v>63</v>
          </cell>
          <cell r="AW2212">
            <v>91</v>
          </cell>
          <cell r="AX2212">
            <v>63</v>
          </cell>
          <cell r="AY2212" t="e">
            <v>#VALUE!</v>
          </cell>
          <cell r="AZ2212" t="e">
            <v>#VALUE!</v>
          </cell>
        </row>
        <row r="2213">
          <cell r="B2213">
            <v>36618</v>
          </cell>
          <cell r="C2213">
            <v>55</v>
          </cell>
          <cell r="D2213">
            <v>21</v>
          </cell>
          <cell r="E2213">
            <v>75</v>
          </cell>
          <cell r="F2213">
            <v>50</v>
          </cell>
          <cell r="G2213">
            <v>55</v>
          </cell>
          <cell r="H2213">
            <v>21</v>
          </cell>
          <cell r="I2213">
            <v>71</v>
          </cell>
          <cell r="J2213">
            <v>39</v>
          </cell>
          <cell r="K2213">
            <v>69</v>
          </cell>
          <cell r="L2213">
            <v>44</v>
          </cell>
          <cell r="M2213">
            <v>67</v>
          </cell>
          <cell r="N2213">
            <v>47</v>
          </cell>
          <cell r="O2213">
            <v>68</v>
          </cell>
          <cell r="P2213">
            <v>43</v>
          </cell>
          <cell r="Q2213">
            <v>69</v>
          </cell>
          <cell r="R2213">
            <v>55</v>
          </cell>
          <cell r="S2213">
            <v>66</v>
          </cell>
          <cell r="T2213">
            <v>51</v>
          </cell>
          <cell r="U2213">
            <v>68</v>
          </cell>
          <cell r="V2213">
            <v>49</v>
          </cell>
          <cell r="W2213">
            <v>62</v>
          </cell>
          <cell r="X2213">
            <v>52</v>
          </cell>
          <cell r="Y2213">
            <v>61</v>
          </cell>
          <cell r="Z2213">
            <v>50</v>
          </cell>
          <cell r="AA2213">
            <v>70</v>
          </cell>
          <cell r="AB2213">
            <v>52</v>
          </cell>
          <cell r="AC2213">
            <v>63</v>
          </cell>
          <cell r="AD2213">
            <v>50</v>
          </cell>
          <cell r="AE2213">
            <v>76</v>
          </cell>
          <cell r="AF2213">
            <v>56</v>
          </cell>
          <cell r="AG2213">
            <v>76</v>
          </cell>
          <cell r="AH2213">
            <v>52</v>
          </cell>
          <cell r="AI2213">
            <v>69</v>
          </cell>
          <cell r="AJ2213">
            <v>58</v>
          </cell>
          <cell r="AK2213">
            <v>75</v>
          </cell>
          <cell r="AL2213">
            <v>57</v>
          </cell>
          <cell r="AM2213">
            <v>75</v>
          </cell>
          <cell r="AN2213">
            <v>63</v>
          </cell>
          <cell r="AO2213">
            <v>78.5</v>
          </cell>
          <cell r="AP2213">
            <v>53</v>
          </cell>
          <cell r="AQ2213">
            <v>72</v>
          </cell>
          <cell r="AR2213">
            <v>53</v>
          </cell>
          <cell r="AS2213">
            <v>54</v>
          </cell>
          <cell r="AT2213">
            <v>43</v>
          </cell>
          <cell r="AU2213">
            <v>78</v>
          </cell>
          <cell r="AV2213">
            <v>67</v>
          </cell>
          <cell r="AW2213">
            <v>85</v>
          </cell>
          <cell r="AX2213">
            <v>64</v>
          </cell>
          <cell r="AY2213">
            <v>86</v>
          </cell>
          <cell r="AZ2213">
            <v>68</v>
          </cell>
        </row>
        <row r="2214">
          <cell r="B2214">
            <v>36619</v>
          </cell>
          <cell r="C2214">
            <v>64</v>
          </cell>
          <cell r="D2214">
            <v>30</v>
          </cell>
          <cell r="E2214">
            <v>84</v>
          </cell>
          <cell r="F2214">
            <v>55</v>
          </cell>
          <cell r="G2214">
            <v>64</v>
          </cell>
          <cell r="H2214">
            <v>30</v>
          </cell>
          <cell r="I2214">
            <v>80</v>
          </cell>
          <cell r="J2214">
            <v>46</v>
          </cell>
          <cell r="K2214">
            <v>72</v>
          </cell>
          <cell r="L2214">
            <v>54</v>
          </cell>
          <cell r="M2214">
            <v>72</v>
          </cell>
          <cell r="N2214">
            <v>57</v>
          </cell>
          <cell r="O2214">
            <v>75</v>
          </cell>
          <cell r="P2214">
            <v>59</v>
          </cell>
          <cell r="Q2214">
            <v>75</v>
          </cell>
          <cell r="R2214">
            <v>59</v>
          </cell>
          <cell r="S2214">
            <v>76</v>
          </cell>
          <cell r="T2214">
            <v>58</v>
          </cell>
          <cell r="U2214">
            <v>81</v>
          </cell>
          <cell r="V2214">
            <v>62</v>
          </cell>
          <cell r="W2214">
            <v>67</v>
          </cell>
          <cell r="X2214">
            <v>54</v>
          </cell>
          <cell r="Y2214">
            <v>75</v>
          </cell>
          <cell r="Z2214">
            <v>60</v>
          </cell>
          <cell r="AA2214">
            <v>81</v>
          </cell>
          <cell r="AB2214">
            <v>62</v>
          </cell>
          <cell r="AC2214">
            <v>78</v>
          </cell>
          <cell r="AD2214">
            <v>59</v>
          </cell>
          <cell r="AE2214">
            <v>84</v>
          </cell>
          <cell r="AF2214">
            <v>64</v>
          </cell>
          <cell r="AG2214">
            <v>79</v>
          </cell>
          <cell r="AH2214">
            <v>64</v>
          </cell>
          <cell r="AI2214">
            <v>73</v>
          </cell>
          <cell r="AJ2214">
            <v>55</v>
          </cell>
          <cell r="AK2214">
            <v>83</v>
          </cell>
          <cell r="AL2214">
            <v>62</v>
          </cell>
          <cell r="AM2214">
            <v>78</v>
          </cell>
          <cell r="AN2214">
            <v>61</v>
          </cell>
          <cell r="AO2214">
            <v>79</v>
          </cell>
          <cell r="AP2214">
            <v>54.5</v>
          </cell>
          <cell r="AQ2214">
            <v>67</v>
          </cell>
          <cell r="AR2214">
            <v>55</v>
          </cell>
          <cell r="AS2214">
            <v>53</v>
          </cell>
          <cell r="AT2214">
            <v>47</v>
          </cell>
          <cell r="AU2214">
            <v>83</v>
          </cell>
          <cell r="AV2214">
            <v>62</v>
          </cell>
          <cell r="AW2214">
            <v>86</v>
          </cell>
          <cell r="AX2214">
            <v>61</v>
          </cell>
          <cell r="AY2214">
            <v>83</v>
          </cell>
          <cell r="AZ2214">
            <v>68</v>
          </cell>
        </row>
        <row r="2215">
          <cell r="B2215">
            <v>36620</v>
          </cell>
          <cell r="C2215">
            <v>69</v>
          </cell>
          <cell r="D2215">
            <v>25</v>
          </cell>
          <cell r="E2215">
            <v>93</v>
          </cell>
          <cell r="F2215">
            <v>62</v>
          </cell>
          <cell r="G2215">
            <v>69</v>
          </cell>
          <cell r="H2215">
            <v>25</v>
          </cell>
          <cell r="I2215">
            <v>91</v>
          </cell>
          <cell r="J2215">
            <v>50</v>
          </cell>
          <cell r="K2215">
            <v>66</v>
          </cell>
          <cell r="L2215">
            <v>42</v>
          </cell>
          <cell r="M2215">
            <v>67</v>
          </cell>
          <cell r="N2215">
            <v>43</v>
          </cell>
          <cell r="O2215">
            <v>68</v>
          </cell>
          <cell r="P2215">
            <v>42</v>
          </cell>
          <cell r="Q2215">
            <v>69</v>
          </cell>
          <cell r="R2215">
            <v>44</v>
          </cell>
          <cell r="S2215">
            <v>71</v>
          </cell>
          <cell r="T2215">
            <v>45</v>
          </cell>
          <cell r="U2215">
            <v>74</v>
          </cell>
          <cell r="V2215">
            <v>52</v>
          </cell>
          <cell r="W2215">
            <v>54</v>
          </cell>
          <cell r="X2215">
            <v>34</v>
          </cell>
          <cell r="Y2215">
            <v>66</v>
          </cell>
          <cell r="Z2215">
            <v>40</v>
          </cell>
          <cell r="AA2215">
            <v>68</v>
          </cell>
          <cell r="AB2215">
            <v>44</v>
          </cell>
          <cell r="AC2215">
            <v>67</v>
          </cell>
          <cell r="AD2215">
            <v>41</v>
          </cell>
          <cell r="AE2215">
            <v>70</v>
          </cell>
          <cell r="AF2215">
            <v>48</v>
          </cell>
          <cell r="AG2215">
            <v>71</v>
          </cell>
          <cell r="AH2215">
            <v>51</v>
          </cell>
          <cell r="AI2215">
            <v>57</v>
          </cell>
          <cell r="AJ2215">
            <v>40</v>
          </cell>
          <cell r="AK2215">
            <v>72</v>
          </cell>
          <cell r="AL2215">
            <v>47</v>
          </cell>
          <cell r="AM2215">
            <v>62</v>
          </cell>
          <cell r="AN2215">
            <v>41</v>
          </cell>
          <cell r="AO2215">
            <v>75</v>
          </cell>
          <cell r="AP2215">
            <v>55.5</v>
          </cell>
          <cell r="AQ2215">
            <v>64</v>
          </cell>
          <cell r="AR2215">
            <v>55</v>
          </cell>
          <cell r="AS2215">
            <v>63</v>
          </cell>
          <cell r="AT2215">
            <v>42</v>
          </cell>
          <cell r="AU2215">
            <v>81</v>
          </cell>
          <cell r="AV2215">
            <v>57</v>
          </cell>
          <cell r="AW2215">
            <v>84</v>
          </cell>
          <cell r="AX2215">
            <v>60</v>
          </cell>
          <cell r="AY2215">
            <v>78</v>
          </cell>
          <cell r="AZ2215">
            <v>60</v>
          </cell>
        </row>
        <row r="2216">
          <cell r="B2216">
            <v>36621</v>
          </cell>
          <cell r="C2216">
            <v>67</v>
          </cell>
          <cell r="D2216">
            <v>29</v>
          </cell>
          <cell r="E2216">
            <v>92</v>
          </cell>
          <cell r="F2216">
            <v>62</v>
          </cell>
          <cell r="G2216">
            <v>67</v>
          </cell>
          <cell r="H2216">
            <v>29</v>
          </cell>
          <cell r="I2216">
            <v>91</v>
          </cell>
          <cell r="J2216">
            <v>56</v>
          </cell>
          <cell r="K2216">
            <v>46</v>
          </cell>
          <cell r="L2216">
            <v>32</v>
          </cell>
          <cell r="M2216">
            <v>51</v>
          </cell>
          <cell r="N2216">
            <v>39</v>
          </cell>
          <cell r="O2216">
            <v>54</v>
          </cell>
          <cell r="P2216">
            <v>36</v>
          </cell>
          <cell r="Q2216">
            <v>57</v>
          </cell>
          <cell r="R2216">
            <v>39</v>
          </cell>
          <cell r="S2216">
            <v>60</v>
          </cell>
          <cell r="T2216">
            <v>39</v>
          </cell>
          <cell r="U2216">
            <v>58</v>
          </cell>
          <cell r="V2216">
            <v>43</v>
          </cell>
          <cell r="W2216">
            <v>60</v>
          </cell>
          <cell r="X2216">
            <v>34</v>
          </cell>
          <cell r="Y2216">
            <v>60</v>
          </cell>
          <cell r="Z2216">
            <v>32</v>
          </cell>
          <cell r="AA2216">
            <v>60</v>
          </cell>
          <cell r="AB2216">
            <v>32</v>
          </cell>
          <cell r="AC2216">
            <v>60</v>
          </cell>
          <cell r="AD2216">
            <v>32</v>
          </cell>
          <cell r="AE2216">
            <v>65</v>
          </cell>
          <cell r="AF2216">
            <v>34</v>
          </cell>
          <cell r="AG2216">
            <v>64</v>
          </cell>
          <cell r="AH2216">
            <v>38</v>
          </cell>
          <cell r="AI2216">
            <v>64</v>
          </cell>
          <cell r="AJ2216">
            <v>33</v>
          </cell>
          <cell r="AK2216">
            <v>67</v>
          </cell>
          <cell r="AL2216">
            <v>32</v>
          </cell>
          <cell r="AM2216">
            <v>67</v>
          </cell>
          <cell r="AN2216">
            <v>32</v>
          </cell>
          <cell r="AO2216">
            <v>73.5</v>
          </cell>
          <cell r="AP2216">
            <v>52.5</v>
          </cell>
          <cell r="AQ2216">
            <v>66</v>
          </cell>
          <cell r="AR2216">
            <v>55</v>
          </cell>
          <cell r="AS2216">
            <v>42</v>
          </cell>
          <cell r="AT2216">
            <v>34</v>
          </cell>
          <cell r="AU2216">
            <v>64</v>
          </cell>
          <cell r="AV2216">
            <v>49</v>
          </cell>
          <cell r="AW2216">
            <v>72</v>
          </cell>
          <cell r="AX2216">
            <v>48</v>
          </cell>
          <cell r="AY2216">
            <v>72</v>
          </cell>
          <cell r="AZ2216">
            <v>51</v>
          </cell>
        </row>
        <row r="2217">
          <cell r="B2217">
            <v>36622</v>
          </cell>
          <cell r="C2217">
            <v>65</v>
          </cell>
          <cell r="D2217">
            <v>30</v>
          </cell>
          <cell r="E2217">
            <v>89</v>
          </cell>
          <cell r="F2217">
            <v>63</v>
          </cell>
          <cell r="G2217">
            <v>65</v>
          </cell>
          <cell r="H2217">
            <v>30</v>
          </cell>
          <cell r="I2217">
            <v>87</v>
          </cell>
          <cell r="J2217">
            <v>55</v>
          </cell>
          <cell r="K2217">
            <v>46</v>
          </cell>
          <cell r="L2217">
            <v>32</v>
          </cell>
          <cell r="M2217">
            <v>74</v>
          </cell>
          <cell r="N2217">
            <v>38</v>
          </cell>
          <cell r="O2217">
            <v>79</v>
          </cell>
          <cell r="P2217">
            <v>42</v>
          </cell>
          <cell r="Q2217">
            <v>57</v>
          </cell>
          <cell r="R2217">
            <v>39</v>
          </cell>
          <cell r="S2217">
            <v>80</v>
          </cell>
          <cell r="T2217">
            <v>46</v>
          </cell>
          <cell r="U2217">
            <v>58</v>
          </cell>
          <cell r="V2217">
            <v>43</v>
          </cell>
          <cell r="W2217">
            <v>81</v>
          </cell>
          <cell r="X2217">
            <v>34</v>
          </cell>
          <cell r="Y2217">
            <v>78</v>
          </cell>
          <cell r="Z2217">
            <v>44</v>
          </cell>
          <cell r="AA2217">
            <v>79</v>
          </cell>
          <cell r="AB2217">
            <v>43</v>
          </cell>
          <cell r="AC2217">
            <v>60</v>
          </cell>
          <cell r="AD2217">
            <v>32</v>
          </cell>
          <cell r="AE2217">
            <v>80</v>
          </cell>
          <cell r="AF2217">
            <v>46</v>
          </cell>
          <cell r="AG2217">
            <v>77</v>
          </cell>
          <cell r="AH2217">
            <v>44</v>
          </cell>
          <cell r="AI2217">
            <v>64</v>
          </cell>
          <cell r="AJ2217">
            <v>33</v>
          </cell>
          <cell r="AK2217">
            <v>67</v>
          </cell>
          <cell r="AL2217">
            <v>32</v>
          </cell>
          <cell r="AM2217">
            <v>67</v>
          </cell>
          <cell r="AN2217">
            <v>32</v>
          </cell>
          <cell r="AO2217">
            <v>72.5</v>
          </cell>
          <cell r="AP2217">
            <v>54</v>
          </cell>
          <cell r="AQ2217">
            <v>63</v>
          </cell>
          <cell r="AR2217">
            <v>57</v>
          </cell>
          <cell r="AS2217">
            <v>58</v>
          </cell>
          <cell r="AT2217">
            <v>30</v>
          </cell>
          <cell r="AU2217">
            <v>74</v>
          </cell>
          <cell r="AV2217">
            <v>46</v>
          </cell>
          <cell r="AW2217">
            <v>79</v>
          </cell>
          <cell r="AX2217">
            <v>41</v>
          </cell>
          <cell r="AY2217">
            <v>72</v>
          </cell>
          <cell r="AZ2217">
            <v>51</v>
          </cell>
        </row>
        <row r="2218">
          <cell r="B2218">
            <v>36623</v>
          </cell>
          <cell r="C2218">
            <v>71</v>
          </cell>
          <cell r="D2218">
            <v>33</v>
          </cell>
          <cell r="E2218">
            <v>92</v>
          </cell>
          <cell r="F2218">
            <v>59</v>
          </cell>
          <cell r="G2218">
            <v>71</v>
          </cell>
          <cell r="H2218">
            <v>33</v>
          </cell>
          <cell r="I2218">
            <v>88</v>
          </cell>
          <cell r="J2218">
            <v>53</v>
          </cell>
          <cell r="K2218">
            <v>64</v>
          </cell>
          <cell r="L2218">
            <v>40</v>
          </cell>
          <cell r="M2218">
            <v>66</v>
          </cell>
          <cell r="N2218">
            <v>45</v>
          </cell>
          <cell r="O2218">
            <v>72</v>
          </cell>
          <cell r="P2218">
            <v>45</v>
          </cell>
          <cell r="Q2218">
            <v>74</v>
          </cell>
          <cell r="R2218">
            <v>53</v>
          </cell>
          <cell r="S2218">
            <v>79</v>
          </cell>
          <cell r="T2218">
            <v>48</v>
          </cell>
          <cell r="U2218">
            <v>76</v>
          </cell>
          <cell r="V2218">
            <v>54</v>
          </cell>
          <cell r="W2218">
            <v>77</v>
          </cell>
          <cell r="X2218">
            <v>40</v>
          </cell>
          <cell r="Y2218">
            <v>81</v>
          </cell>
          <cell r="Z2218">
            <v>50</v>
          </cell>
          <cell r="AA2218">
            <v>83</v>
          </cell>
          <cell r="AB2218">
            <v>53</v>
          </cell>
          <cell r="AC2218">
            <v>81</v>
          </cell>
          <cell r="AD2218">
            <v>46</v>
          </cell>
          <cell r="AE2218">
            <v>83</v>
          </cell>
          <cell r="AF2218">
            <v>53</v>
          </cell>
          <cell r="AG2218">
            <v>78</v>
          </cell>
          <cell r="AH2218">
            <v>51</v>
          </cell>
          <cell r="AI2218">
            <v>75</v>
          </cell>
          <cell r="AJ2218">
            <v>52</v>
          </cell>
          <cell r="AK2218">
            <v>81</v>
          </cell>
          <cell r="AL2218">
            <v>47</v>
          </cell>
          <cell r="AM2218">
            <v>77</v>
          </cell>
          <cell r="AN2218">
            <v>47</v>
          </cell>
          <cell r="AO2218">
            <v>72.5</v>
          </cell>
          <cell r="AP2218">
            <v>52</v>
          </cell>
          <cell r="AQ2218">
            <v>63</v>
          </cell>
          <cell r="AR2218">
            <v>56</v>
          </cell>
          <cell r="AS2218">
            <v>55</v>
          </cell>
          <cell r="AT2218">
            <v>44</v>
          </cell>
          <cell r="AU2218">
            <v>78</v>
          </cell>
          <cell r="AV2218">
            <v>52</v>
          </cell>
          <cell r="AW2218">
            <v>83</v>
          </cell>
          <cell r="AX2218">
            <v>52</v>
          </cell>
          <cell r="AY2218">
            <v>80</v>
          </cell>
          <cell r="AZ2218">
            <v>57</v>
          </cell>
        </row>
        <row r="2219">
          <cell r="B2219">
            <v>36624</v>
          </cell>
          <cell r="C2219">
            <v>71</v>
          </cell>
          <cell r="D2219">
            <v>30</v>
          </cell>
          <cell r="E2219">
            <v>94</v>
          </cell>
          <cell r="F2219">
            <v>64</v>
          </cell>
          <cell r="G2219">
            <v>71</v>
          </cell>
          <cell r="H2219">
            <v>30</v>
          </cell>
          <cell r="I2219">
            <v>86</v>
          </cell>
          <cell r="J2219">
            <v>55</v>
          </cell>
          <cell r="K2219">
            <v>76</v>
          </cell>
          <cell r="L2219">
            <v>39</v>
          </cell>
          <cell r="M2219">
            <v>77</v>
          </cell>
          <cell r="N2219">
            <v>41</v>
          </cell>
          <cell r="O2219">
            <v>78</v>
          </cell>
          <cell r="P2219">
            <v>39</v>
          </cell>
          <cell r="Q2219">
            <v>78</v>
          </cell>
          <cell r="R2219">
            <v>38</v>
          </cell>
          <cell r="S2219">
            <v>78</v>
          </cell>
          <cell r="T2219">
            <v>40</v>
          </cell>
          <cell r="U2219">
            <v>81</v>
          </cell>
          <cell r="V2219">
            <v>47</v>
          </cell>
          <cell r="W2219">
            <v>60</v>
          </cell>
          <cell r="X2219">
            <v>34</v>
          </cell>
          <cell r="Y2219">
            <v>69</v>
          </cell>
          <cell r="Z2219">
            <v>40</v>
          </cell>
          <cell r="AA2219">
            <v>75</v>
          </cell>
          <cell r="AB2219">
            <v>43</v>
          </cell>
          <cell r="AC2219">
            <v>68</v>
          </cell>
          <cell r="AD2219">
            <v>40</v>
          </cell>
          <cell r="AE2219">
            <v>74</v>
          </cell>
          <cell r="AF2219">
            <v>45</v>
          </cell>
          <cell r="AG2219">
            <v>77</v>
          </cell>
          <cell r="AH2219">
            <v>45</v>
          </cell>
          <cell r="AI2219">
            <v>63</v>
          </cell>
          <cell r="AJ2219">
            <v>36</v>
          </cell>
          <cell r="AK2219">
            <v>73</v>
          </cell>
          <cell r="AL2219">
            <v>42</v>
          </cell>
          <cell r="AM2219">
            <v>70</v>
          </cell>
          <cell r="AN2219">
            <v>41</v>
          </cell>
          <cell r="AO2219">
            <v>74.5</v>
          </cell>
          <cell r="AP2219">
            <v>53</v>
          </cell>
          <cell r="AQ2219">
            <v>66</v>
          </cell>
          <cell r="AR2219">
            <v>54</v>
          </cell>
          <cell r="AS2219">
            <v>76</v>
          </cell>
          <cell r="AT2219">
            <v>37</v>
          </cell>
          <cell r="AU2219">
            <v>86</v>
          </cell>
          <cell r="AV2219">
            <v>57</v>
          </cell>
          <cell r="AW2219">
            <v>88</v>
          </cell>
          <cell r="AX2219">
            <v>57</v>
          </cell>
          <cell r="AY2219">
            <v>83</v>
          </cell>
          <cell r="AZ2219">
            <v>60</v>
          </cell>
        </row>
        <row r="2220">
          <cell r="B2220">
            <v>36625</v>
          </cell>
          <cell r="C2220">
            <v>68</v>
          </cell>
          <cell r="D2220">
            <v>31</v>
          </cell>
          <cell r="E2220">
            <v>94</v>
          </cell>
          <cell r="F2220">
            <v>66</v>
          </cell>
          <cell r="G2220">
            <v>68</v>
          </cell>
          <cell r="H2220">
            <v>31</v>
          </cell>
          <cell r="I2220">
            <v>92</v>
          </cell>
          <cell r="J2220">
            <v>67</v>
          </cell>
          <cell r="K2220">
            <v>49</v>
          </cell>
          <cell r="L2220">
            <v>28</v>
          </cell>
          <cell r="M2220">
            <v>51</v>
          </cell>
          <cell r="N2220">
            <v>31</v>
          </cell>
          <cell r="O2220">
            <v>52</v>
          </cell>
          <cell r="P2220">
            <v>32</v>
          </cell>
          <cell r="Q2220">
            <v>53</v>
          </cell>
          <cell r="R2220">
            <v>34</v>
          </cell>
          <cell r="S2220">
            <v>59</v>
          </cell>
          <cell r="T2220">
            <v>38</v>
          </cell>
          <cell r="U2220">
            <v>57</v>
          </cell>
          <cell r="V2220">
            <v>40</v>
          </cell>
          <cell r="W2220">
            <v>58</v>
          </cell>
          <cell r="X2220">
            <v>31</v>
          </cell>
          <cell r="Y2220">
            <v>59</v>
          </cell>
          <cell r="Z2220">
            <v>37</v>
          </cell>
          <cell r="AA2220">
            <v>60</v>
          </cell>
          <cell r="AB2220">
            <v>38</v>
          </cell>
          <cell r="AC2220">
            <v>60</v>
          </cell>
          <cell r="AD2220">
            <v>36</v>
          </cell>
          <cell r="AE2220">
            <v>64</v>
          </cell>
          <cell r="AF2220">
            <v>34</v>
          </cell>
          <cell r="AG2220">
            <v>64</v>
          </cell>
          <cell r="AH2220">
            <v>38</v>
          </cell>
          <cell r="AI2220">
            <v>61</v>
          </cell>
          <cell r="AJ2220">
            <v>32</v>
          </cell>
          <cell r="AK2220">
            <v>66</v>
          </cell>
          <cell r="AL2220">
            <v>32</v>
          </cell>
          <cell r="AM2220">
            <v>66</v>
          </cell>
          <cell r="AN2220">
            <v>32</v>
          </cell>
          <cell r="AO2220">
            <v>69</v>
          </cell>
          <cell r="AP2220">
            <v>50.5</v>
          </cell>
          <cell r="AQ2220">
            <v>64</v>
          </cell>
          <cell r="AR2220">
            <v>53</v>
          </cell>
          <cell r="AS2220">
            <v>37</v>
          </cell>
          <cell r="AT2220">
            <v>26</v>
          </cell>
          <cell r="AU2220">
            <v>63</v>
          </cell>
          <cell r="AV2220">
            <v>44</v>
          </cell>
          <cell r="AW2220">
            <v>71</v>
          </cell>
          <cell r="AX2220">
            <v>45</v>
          </cell>
          <cell r="AY2220">
            <v>73</v>
          </cell>
          <cell r="AZ2220">
            <v>45</v>
          </cell>
        </row>
        <row r="2221">
          <cell r="B2221">
            <v>36626</v>
          </cell>
          <cell r="C2221">
            <v>68</v>
          </cell>
          <cell r="D2221">
            <v>31</v>
          </cell>
          <cell r="E2221">
            <v>94</v>
          </cell>
          <cell r="F2221">
            <v>66</v>
          </cell>
          <cell r="G2221">
            <v>68</v>
          </cell>
          <cell r="H2221">
            <v>31</v>
          </cell>
          <cell r="I2221">
            <v>92</v>
          </cell>
          <cell r="J2221">
            <v>67</v>
          </cell>
          <cell r="K2221">
            <v>28</v>
          </cell>
          <cell r="L2221">
            <v>76</v>
          </cell>
          <cell r="M2221">
            <v>51</v>
          </cell>
          <cell r="N2221">
            <v>31</v>
          </cell>
          <cell r="O2221">
            <v>52</v>
          </cell>
          <cell r="P2221">
            <v>32</v>
          </cell>
          <cell r="Q2221">
            <v>53</v>
          </cell>
          <cell r="R2221">
            <v>34</v>
          </cell>
          <cell r="S2221">
            <v>59</v>
          </cell>
          <cell r="T2221">
            <v>38</v>
          </cell>
          <cell r="U2221">
            <v>57</v>
          </cell>
          <cell r="V2221">
            <v>40</v>
          </cell>
          <cell r="W2221">
            <v>58</v>
          </cell>
          <cell r="X2221">
            <v>31</v>
          </cell>
          <cell r="Y2221">
            <v>59</v>
          </cell>
          <cell r="Z2221">
            <v>37</v>
          </cell>
          <cell r="AA2221">
            <v>60</v>
          </cell>
          <cell r="AB2221">
            <v>38</v>
          </cell>
          <cell r="AC2221">
            <v>60</v>
          </cell>
          <cell r="AD2221">
            <v>36</v>
          </cell>
          <cell r="AE2221">
            <v>64</v>
          </cell>
          <cell r="AF2221">
            <v>34</v>
          </cell>
          <cell r="AG2221">
            <v>64</v>
          </cell>
          <cell r="AH2221">
            <v>38</v>
          </cell>
          <cell r="AI2221">
            <v>61</v>
          </cell>
          <cell r="AJ2221">
            <v>32</v>
          </cell>
          <cell r="AK2221">
            <v>66</v>
          </cell>
          <cell r="AL2221">
            <v>32</v>
          </cell>
          <cell r="AM2221">
            <v>66</v>
          </cell>
          <cell r="AN2221">
            <v>32</v>
          </cell>
          <cell r="AO2221">
            <v>69</v>
          </cell>
          <cell r="AP2221">
            <v>50.5</v>
          </cell>
          <cell r="AQ2221">
            <v>64</v>
          </cell>
          <cell r="AR2221">
            <v>53</v>
          </cell>
          <cell r="AS2221">
            <v>37</v>
          </cell>
          <cell r="AT2221">
            <v>26</v>
          </cell>
          <cell r="AU2221">
            <v>63</v>
          </cell>
          <cell r="AV2221">
            <v>44</v>
          </cell>
          <cell r="AW2221">
            <v>71</v>
          </cell>
          <cell r="AX2221">
            <v>45</v>
          </cell>
          <cell r="AY2221">
            <v>73</v>
          </cell>
          <cell r="AZ2221">
            <v>45</v>
          </cell>
        </row>
        <row r="2222">
          <cell r="B2222">
            <v>36627</v>
          </cell>
          <cell r="C2222">
            <v>63</v>
          </cell>
          <cell r="D2222">
            <v>25</v>
          </cell>
          <cell r="E2222">
            <v>87</v>
          </cell>
          <cell r="F2222">
            <v>61</v>
          </cell>
          <cell r="G2222">
            <v>63</v>
          </cell>
          <cell r="H2222">
            <v>25</v>
          </cell>
          <cell r="I2222">
            <v>83</v>
          </cell>
          <cell r="J2222">
            <v>54</v>
          </cell>
          <cell r="K2222">
            <v>43</v>
          </cell>
          <cell r="L2222">
            <v>35</v>
          </cell>
          <cell r="M2222">
            <v>59</v>
          </cell>
          <cell r="N2222">
            <v>43</v>
          </cell>
          <cell r="O2222">
            <v>57</v>
          </cell>
          <cell r="P2222">
            <v>47</v>
          </cell>
          <cell r="Q2222">
            <v>62</v>
          </cell>
          <cell r="R2222">
            <v>51</v>
          </cell>
          <cell r="S2222">
            <v>77</v>
          </cell>
          <cell r="T2222">
            <v>50</v>
          </cell>
          <cell r="U2222">
            <v>76</v>
          </cell>
          <cell r="V2222">
            <v>54</v>
          </cell>
          <cell r="W2222">
            <v>69</v>
          </cell>
          <cell r="X2222">
            <v>42</v>
          </cell>
          <cell r="Y2222">
            <v>75</v>
          </cell>
          <cell r="Z2222">
            <v>54</v>
          </cell>
          <cell r="AA2222">
            <v>76</v>
          </cell>
          <cell r="AB2222">
            <v>54</v>
          </cell>
          <cell r="AC2222">
            <v>75</v>
          </cell>
          <cell r="AD2222">
            <v>48</v>
          </cell>
          <cell r="AE2222">
            <v>79</v>
          </cell>
          <cell r="AF2222">
            <v>53</v>
          </cell>
          <cell r="AG2222">
            <v>76</v>
          </cell>
          <cell r="AH2222">
            <v>49</v>
          </cell>
          <cell r="AI2222">
            <v>73</v>
          </cell>
          <cell r="AJ2222">
            <v>52</v>
          </cell>
          <cell r="AK2222">
            <v>79</v>
          </cell>
          <cell r="AL2222">
            <v>54</v>
          </cell>
          <cell r="AM2222">
            <v>76</v>
          </cell>
          <cell r="AN2222">
            <v>46</v>
          </cell>
          <cell r="AO2222">
            <v>77.5</v>
          </cell>
          <cell r="AP2222">
            <v>54</v>
          </cell>
          <cell r="AQ2222">
            <v>67</v>
          </cell>
          <cell r="AR2222">
            <v>54</v>
          </cell>
          <cell r="AS2222">
            <v>40</v>
          </cell>
          <cell r="AT2222">
            <v>27</v>
          </cell>
          <cell r="AU2222">
            <v>77</v>
          </cell>
          <cell r="AV2222">
            <v>57</v>
          </cell>
          <cell r="AW2222">
            <v>81</v>
          </cell>
          <cell r="AX2222">
            <v>57</v>
          </cell>
          <cell r="AY2222">
            <v>83</v>
          </cell>
          <cell r="AZ2222">
            <v>61</v>
          </cell>
        </row>
        <row r="2223">
          <cell r="B2223">
            <v>36628</v>
          </cell>
          <cell r="C2223">
            <v>66</v>
          </cell>
          <cell r="D2223">
            <v>25</v>
          </cell>
          <cell r="E2223">
            <v>92</v>
          </cell>
          <cell r="F2223">
            <v>64</v>
          </cell>
          <cell r="G2223">
            <v>66</v>
          </cell>
          <cell r="H2223">
            <v>25</v>
          </cell>
          <cell r="I2223">
            <v>87</v>
          </cell>
          <cell r="J2223">
            <v>50</v>
          </cell>
          <cell r="K2223">
            <v>49</v>
          </cell>
          <cell r="L2223">
            <v>34</v>
          </cell>
          <cell r="M2223">
            <v>53</v>
          </cell>
          <cell r="N2223">
            <v>37</v>
          </cell>
          <cell r="O2223">
            <v>54</v>
          </cell>
          <cell r="P2223">
            <v>36</v>
          </cell>
          <cell r="Q2223">
            <v>57</v>
          </cell>
          <cell r="R2223">
            <v>42</v>
          </cell>
          <cell r="S2223">
            <v>66</v>
          </cell>
          <cell r="T2223">
            <v>44</v>
          </cell>
          <cell r="U2223">
            <v>70</v>
          </cell>
          <cell r="V2223">
            <v>50</v>
          </cell>
          <cell r="W2223">
            <v>66</v>
          </cell>
          <cell r="X2223">
            <v>50</v>
          </cell>
          <cell r="Y2223">
            <v>75</v>
          </cell>
          <cell r="Z2223">
            <v>52</v>
          </cell>
          <cell r="AA2223">
            <v>75</v>
          </cell>
          <cell r="AB2223">
            <v>53</v>
          </cell>
          <cell r="AC2223">
            <v>73</v>
          </cell>
          <cell r="AD2223">
            <v>57</v>
          </cell>
          <cell r="AE2223">
            <v>80</v>
          </cell>
          <cell r="AF2223">
            <v>58</v>
          </cell>
          <cell r="AG2223">
            <v>82</v>
          </cell>
          <cell r="AH2223">
            <v>60</v>
          </cell>
          <cell r="AI2223">
            <v>72</v>
          </cell>
          <cell r="AJ2223">
            <v>57</v>
          </cell>
          <cell r="AK2223">
            <v>81</v>
          </cell>
          <cell r="AL2223">
            <v>53</v>
          </cell>
          <cell r="AM2223">
            <v>82</v>
          </cell>
          <cell r="AN2223">
            <v>56</v>
          </cell>
          <cell r="AO2223">
            <v>79.5</v>
          </cell>
          <cell r="AP2223">
            <v>56</v>
          </cell>
          <cell r="AQ2223">
            <v>70</v>
          </cell>
          <cell r="AR2223">
            <v>54</v>
          </cell>
          <cell r="AS2223">
            <v>42</v>
          </cell>
          <cell r="AT2223">
            <v>34</v>
          </cell>
          <cell r="AU2223">
            <v>80</v>
          </cell>
          <cell r="AV2223">
            <v>59</v>
          </cell>
          <cell r="AW2223">
            <v>85</v>
          </cell>
          <cell r="AX2223">
            <v>60</v>
          </cell>
          <cell r="AY2223">
            <v>83</v>
          </cell>
          <cell r="AZ2223">
            <v>65</v>
          </cell>
        </row>
        <row r="2224">
          <cell r="B2224">
            <v>36629</v>
          </cell>
          <cell r="C2224">
            <v>67</v>
          </cell>
          <cell r="D2224">
            <v>26</v>
          </cell>
          <cell r="E2224">
            <v>93</v>
          </cell>
          <cell r="F2224">
            <v>63</v>
          </cell>
          <cell r="G2224">
            <v>67</v>
          </cell>
          <cell r="H2224">
            <v>26</v>
          </cell>
          <cell r="I2224">
            <v>91</v>
          </cell>
          <cell r="J2224">
            <v>56</v>
          </cell>
          <cell r="K2224">
            <v>52</v>
          </cell>
          <cell r="L2224">
            <v>27</v>
          </cell>
          <cell r="M2224">
            <v>50</v>
          </cell>
          <cell r="N2224">
            <v>33</v>
          </cell>
          <cell r="O2224">
            <v>50</v>
          </cell>
          <cell r="P2224">
            <v>32</v>
          </cell>
          <cell r="Q2224">
            <v>54</v>
          </cell>
          <cell r="R2224">
            <v>39</v>
          </cell>
          <cell r="S2224">
            <v>52</v>
          </cell>
          <cell r="T2224">
            <v>41</v>
          </cell>
          <cell r="U2224">
            <v>50</v>
          </cell>
          <cell r="V2224">
            <v>46</v>
          </cell>
          <cell r="W2224">
            <v>50</v>
          </cell>
          <cell r="X2224">
            <v>37</v>
          </cell>
          <cell r="Y2224">
            <v>52</v>
          </cell>
          <cell r="Z2224">
            <v>37</v>
          </cell>
          <cell r="AA2224">
            <v>53</v>
          </cell>
          <cell r="AB2224">
            <v>40</v>
          </cell>
          <cell r="AC2224">
            <v>59</v>
          </cell>
          <cell r="AD2224">
            <v>39</v>
          </cell>
          <cell r="AE2224">
            <v>68</v>
          </cell>
          <cell r="AF2224">
            <v>45</v>
          </cell>
          <cell r="AG2224">
            <v>63</v>
          </cell>
          <cell r="AH2224">
            <v>48</v>
          </cell>
          <cell r="AI2224">
            <v>60</v>
          </cell>
          <cell r="AJ2224">
            <v>43</v>
          </cell>
          <cell r="AK2224">
            <v>61</v>
          </cell>
          <cell r="AL2224">
            <v>46</v>
          </cell>
          <cell r="AM2224">
            <v>71</v>
          </cell>
          <cell r="AN2224">
            <v>47</v>
          </cell>
          <cell r="AO2224">
            <v>71</v>
          </cell>
          <cell r="AP2224">
            <v>54</v>
          </cell>
          <cell r="AQ2224">
            <v>66</v>
          </cell>
          <cell r="AR2224">
            <v>54</v>
          </cell>
          <cell r="AS2224">
            <v>49</v>
          </cell>
          <cell r="AT2224">
            <v>29</v>
          </cell>
          <cell r="AU2224">
            <v>83</v>
          </cell>
          <cell r="AV2224">
            <v>66</v>
          </cell>
          <cell r="AW2224">
            <v>85</v>
          </cell>
          <cell r="AX2224">
            <v>62</v>
          </cell>
          <cell r="AY2224">
            <v>85</v>
          </cell>
          <cell r="AZ2224">
            <v>63</v>
          </cell>
        </row>
        <row r="2225">
          <cell r="B2225">
            <v>36630</v>
          </cell>
          <cell r="C2225">
            <v>57</v>
          </cell>
          <cell r="D2225">
            <v>36</v>
          </cell>
          <cell r="E2225">
            <v>84</v>
          </cell>
          <cell r="F2225">
            <v>66</v>
          </cell>
          <cell r="G2225">
            <v>57</v>
          </cell>
          <cell r="H2225">
            <v>36</v>
          </cell>
          <cell r="I2225">
            <v>87</v>
          </cell>
          <cell r="J2225">
            <v>56</v>
          </cell>
          <cell r="K2225">
            <v>61</v>
          </cell>
          <cell r="L2225">
            <v>31</v>
          </cell>
          <cell r="M2225">
            <v>58</v>
          </cell>
          <cell r="N2225">
            <v>32</v>
          </cell>
          <cell r="O2225">
            <v>60</v>
          </cell>
          <cell r="P2225">
            <v>33</v>
          </cell>
          <cell r="Q2225">
            <v>60</v>
          </cell>
          <cell r="R2225">
            <v>41</v>
          </cell>
          <cell r="S2225">
            <v>62</v>
          </cell>
          <cell r="T2225">
            <v>43</v>
          </cell>
          <cell r="U2225">
            <v>57</v>
          </cell>
          <cell r="V2225">
            <v>48</v>
          </cell>
          <cell r="W2225">
            <v>53</v>
          </cell>
          <cell r="X2225">
            <v>40</v>
          </cell>
          <cell r="Y2225">
            <v>48</v>
          </cell>
          <cell r="Z2225">
            <v>40</v>
          </cell>
          <cell r="AA2225">
            <v>55</v>
          </cell>
          <cell r="AB2225">
            <v>41</v>
          </cell>
          <cell r="AC2225">
            <v>50</v>
          </cell>
          <cell r="AD2225">
            <v>41</v>
          </cell>
          <cell r="AE2225">
            <v>54</v>
          </cell>
          <cell r="AF2225">
            <v>44</v>
          </cell>
          <cell r="AG2225">
            <v>60</v>
          </cell>
          <cell r="AH2225">
            <v>48</v>
          </cell>
          <cell r="AI2225">
            <v>54</v>
          </cell>
          <cell r="AJ2225">
            <v>43</v>
          </cell>
          <cell r="AK2225">
            <v>54</v>
          </cell>
          <cell r="AL2225">
            <v>45</v>
          </cell>
          <cell r="AM2225">
            <v>54</v>
          </cell>
          <cell r="AN2225">
            <v>45</v>
          </cell>
          <cell r="AO2225">
            <v>67</v>
          </cell>
          <cell r="AP2225">
            <v>53.5</v>
          </cell>
          <cell r="AQ2225">
            <v>65</v>
          </cell>
          <cell r="AR2225">
            <v>55</v>
          </cell>
          <cell r="AS2225">
            <v>62</v>
          </cell>
          <cell r="AT2225">
            <v>32</v>
          </cell>
          <cell r="AU2225">
            <v>71</v>
          </cell>
          <cell r="AV2225">
            <v>65</v>
          </cell>
          <cell r="AW2225">
            <v>70</v>
          </cell>
          <cell r="AX2225">
            <v>64</v>
          </cell>
          <cell r="AY2225">
            <v>73</v>
          </cell>
          <cell r="AZ2225">
            <v>66</v>
          </cell>
        </row>
        <row r="2226">
          <cell r="B2226">
            <v>36631</v>
          </cell>
          <cell r="C2226">
            <v>57</v>
          </cell>
          <cell r="D2226">
            <v>31</v>
          </cell>
          <cell r="E2226">
            <v>78</v>
          </cell>
          <cell r="F2226">
            <v>57</v>
          </cell>
          <cell r="G2226">
            <v>57</v>
          </cell>
          <cell r="H2226">
            <v>31</v>
          </cell>
          <cell r="I2226">
            <v>77</v>
          </cell>
          <cell r="J2226">
            <v>52</v>
          </cell>
          <cell r="K2226">
            <v>59</v>
          </cell>
          <cell r="L2226">
            <v>45</v>
          </cell>
          <cell r="M2226">
            <v>62</v>
          </cell>
          <cell r="N2226">
            <v>47</v>
          </cell>
          <cell r="O2226">
            <v>60</v>
          </cell>
          <cell r="P2226">
            <v>51</v>
          </cell>
          <cell r="Q2226">
            <v>62</v>
          </cell>
          <cell r="R2226">
            <v>51</v>
          </cell>
          <cell r="S2226">
            <v>65</v>
          </cell>
          <cell r="T2226">
            <v>51</v>
          </cell>
          <cell r="U2226">
            <v>67</v>
          </cell>
          <cell r="V2226">
            <v>55</v>
          </cell>
          <cell r="W2226">
            <v>60</v>
          </cell>
          <cell r="X2226">
            <v>49</v>
          </cell>
          <cell r="Y2226">
            <v>58</v>
          </cell>
          <cell r="Z2226">
            <v>47</v>
          </cell>
          <cell r="AA2226">
            <v>64</v>
          </cell>
          <cell r="AB2226">
            <v>54</v>
          </cell>
          <cell r="AC2226">
            <v>59</v>
          </cell>
          <cell r="AD2226">
            <v>50</v>
          </cell>
          <cell r="AE2226">
            <v>63</v>
          </cell>
          <cell r="AF2226">
            <v>54</v>
          </cell>
          <cell r="AG2226">
            <v>77</v>
          </cell>
          <cell r="AH2226">
            <v>57</v>
          </cell>
          <cell r="AI2226">
            <v>70</v>
          </cell>
          <cell r="AJ2226">
            <v>49</v>
          </cell>
          <cell r="AK2226">
            <v>67</v>
          </cell>
          <cell r="AL2226">
            <v>51</v>
          </cell>
          <cell r="AM2226">
            <v>69</v>
          </cell>
          <cell r="AN2226">
            <v>52</v>
          </cell>
          <cell r="AO2226">
            <v>68</v>
          </cell>
          <cell r="AP2226">
            <v>53</v>
          </cell>
          <cell r="AQ2226">
            <v>66</v>
          </cell>
          <cell r="AR2226">
            <v>56</v>
          </cell>
          <cell r="AS2226">
            <v>53</v>
          </cell>
          <cell r="AT2226">
            <v>75</v>
          </cell>
          <cell r="AU2226">
            <v>81</v>
          </cell>
          <cell r="AV2226">
            <v>63</v>
          </cell>
          <cell r="AW2226">
            <v>84</v>
          </cell>
          <cell r="AX2226">
            <v>62</v>
          </cell>
          <cell r="AY2226">
            <v>82</v>
          </cell>
          <cell r="AZ2226">
            <v>68</v>
          </cell>
        </row>
        <row r="2227">
          <cell r="B2227">
            <v>36632</v>
          </cell>
          <cell r="C2227">
            <v>62</v>
          </cell>
          <cell r="D2227">
            <v>23</v>
          </cell>
          <cell r="E2227">
            <v>89</v>
          </cell>
          <cell r="F2227">
            <v>60</v>
          </cell>
          <cell r="G2227">
            <v>62</v>
          </cell>
          <cell r="H2227">
            <v>23</v>
          </cell>
          <cell r="I2227">
            <v>86</v>
          </cell>
          <cell r="J2227">
            <v>53</v>
          </cell>
          <cell r="K2227">
            <v>78</v>
          </cell>
          <cell r="L2227">
            <v>55</v>
          </cell>
          <cell r="M2227">
            <v>77</v>
          </cell>
          <cell r="N2227">
            <v>58</v>
          </cell>
          <cell r="O2227">
            <v>80</v>
          </cell>
          <cell r="P2227">
            <v>58</v>
          </cell>
          <cell r="Q2227">
            <v>77</v>
          </cell>
          <cell r="R2227">
            <v>59</v>
          </cell>
          <cell r="S2227">
            <v>78</v>
          </cell>
          <cell r="T2227">
            <v>59</v>
          </cell>
          <cell r="U2227">
            <v>73</v>
          </cell>
          <cell r="V2227">
            <v>59</v>
          </cell>
          <cell r="W2227">
            <v>74</v>
          </cell>
          <cell r="X2227">
            <v>48</v>
          </cell>
          <cell r="Y2227">
            <v>78</v>
          </cell>
          <cell r="Z2227">
            <v>57</v>
          </cell>
          <cell r="AA2227">
            <v>77</v>
          </cell>
          <cell r="AB2227">
            <v>59</v>
          </cell>
          <cell r="AC2227">
            <v>77</v>
          </cell>
          <cell r="AD2227">
            <v>53</v>
          </cell>
          <cell r="AE2227">
            <v>81</v>
          </cell>
          <cell r="AF2227">
            <v>51</v>
          </cell>
          <cell r="AG2227">
            <v>82</v>
          </cell>
          <cell r="AH2227">
            <v>55</v>
          </cell>
          <cell r="AI2227">
            <v>78</v>
          </cell>
          <cell r="AJ2227">
            <v>52</v>
          </cell>
          <cell r="AK2227">
            <v>83</v>
          </cell>
          <cell r="AL2227">
            <v>48</v>
          </cell>
          <cell r="AM2227">
            <v>81</v>
          </cell>
          <cell r="AN2227">
            <v>47</v>
          </cell>
          <cell r="AO2227">
            <v>67</v>
          </cell>
          <cell r="AP2227">
            <v>56</v>
          </cell>
          <cell r="AQ2227">
            <v>65</v>
          </cell>
          <cell r="AR2227">
            <v>56</v>
          </cell>
          <cell r="AS2227">
            <v>60</v>
          </cell>
          <cell r="AT2227">
            <v>41</v>
          </cell>
          <cell r="AU2227">
            <v>80</v>
          </cell>
          <cell r="AV2227">
            <v>62</v>
          </cell>
          <cell r="AW2227">
            <v>86</v>
          </cell>
          <cell r="AX2227">
            <v>63</v>
          </cell>
          <cell r="AY2227">
            <v>84</v>
          </cell>
          <cell r="AZ2227">
            <v>68</v>
          </cell>
        </row>
        <row r="2228">
          <cell r="B2228">
            <v>36633</v>
          </cell>
          <cell r="C2228">
            <v>63</v>
          </cell>
          <cell r="D2228">
            <v>27</v>
          </cell>
          <cell r="E2228">
            <v>92</v>
          </cell>
          <cell r="F2228">
            <v>62</v>
          </cell>
          <cell r="G2228">
            <v>63</v>
          </cell>
          <cell r="H2228">
            <v>27</v>
          </cell>
          <cell r="I2228">
            <v>89</v>
          </cell>
          <cell r="J2228">
            <v>55</v>
          </cell>
          <cell r="K2228">
            <v>58</v>
          </cell>
          <cell r="L2228">
            <v>40</v>
          </cell>
          <cell r="M2228">
            <v>62</v>
          </cell>
          <cell r="N2228">
            <v>43</v>
          </cell>
          <cell r="O2228">
            <v>64</v>
          </cell>
          <cell r="P2228">
            <v>46</v>
          </cell>
          <cell r="Q2228">
            <v>66</v>
          </cell>
          <cell r="R2228">
            <v>48</v>
          </cell>
          <cell r="S2228">
            <v>75</v>
          </cell>
          <cell r="T2228">
            <v>53</v>
          </cell>
          <cell r="U2228">
            <v>72</v>
          </cell>
          <cell r="V2228">
            <v>55</v>
          </cell>
          <cell r="W2228">
            <v>75</v>
          </cell>
          <cell r="X2228">
            <v>47</v>
          </cell>
          <cell r="Y2228">
            <v>78</v>
          </cell>
          <cell r="Z2228">
            <v>55</v>
          </cell>
          <cell r="AA2228">
            <v>80</v>
          </cell>
          <cell r="AB2228">
            <v>56</v>
          </cell>
          <cell r="AC2228">
            <v>78</v>
          </cell>
          <cell r="AD2228">
            <v>53</v>
          </cell>
          <cell r="AE2228">
            <v>83</v>
          </cell>
          <cell r="AF2228">
            <v>56</v>
          </cell>
          <cell r="AG2228">
            <v>84</v>
          </cell>
          <cell r="AH2228">
            <v>61</v>
          </cell>
          <cell r="AI2228">
            <v>79</v>
          </cell>
          <cell r="AJ2228">
            <v>51</v>
          </cell>
          <cell r="AK2228">
            <v>83</v>
          </cell>
          <cell r="AL2228">
            <v>51</v>
          </cell>
          <cell r="AM2228">
            <v>85</v>
          </cell>
          <cell r="AN2228">
            <v>51</v>
          </cell>
          <cell r="AO2228">
            <v>60</v>
          </cell>
          <cell r="AP2228">
            <v>51.5</v>
          </cell>
          <cell r="AQ2228">
            <v>60</v>
          </cell>
          <cell r="AR2228">
            <v>54</v>
          </cell>
          <cell r="AS2228">
            <v>48</v>
          </cell>
          <cell r="AT2228">
            <v>36</v>
          </cell>
          <cell r="AU2228">
            <v>84</v>
          </cell>
          <cell r="AV2228">
            <v>63</v>
          </cell>
          <cell r="AW2228">
            <v>86</v>
          </cell>
          <cell r="AX2228">
            <v>63</v>
          </cell>
          <cell r="AY2228">
            <v>82</v>
          </cell>
          <cell r="AZ2228">
            <v>64</v>
          </cell>
        </row>
        <row r="2229">
          <cell r="B2229">
            <v>36634</v>
          </cell>
          <cell r="C2229">
            <v>50</v>
          </cell>
          <cell r="D2229">
            <v>32</v>
          </cell>
          <cell r="E2229">
            <v>75</v>
          </cell>
          <cell r="F2229">
            <v>63</v>
          </cell>
          <cell r="G2229">
            <v>50</v>
          </cell>
          <cell r="H2229">
            <v>32</v>
          </cell>
          <cell r="I2229">
            <v>76</v>
          </cell>
          <cell r="J2229">
            <v>57</v>
          </cell>
          <cell r="K2229">
            <v>47</v>
          </cell>
          <cell r="L2229">
            <v>37</v>
          </cell>
          <cell r="M2229">
            <v>48</v>
          </cell>
          <cell r="N2229">
            <v>42</v>
          </cell>
          <cell r="O2229">
            <v>47</v>
          </cell>
          <cell r="P2229">
            <v>44</v>
          </cell>
          <cell r="Q2229">
            <v>48</v>
          </cell>
          <cell r="R2229">
            <v>46</v>
          </cell>
          <cell r="S2229">
            <v>53</v>
          </cell>
          <cell r="T2229">
            <v>46</v>
          </cell>
          <cell r="U2229">
            <v>59</v>
          </cell>
          <cell r="V2229">
            <v>50</v>
          </cell>
          <cell r="W2229">
            <v>58</v>
          </cell>
          <cell r="X2229">
            <v>46</v>
          </cell>
          <cell r="Y2229">
            <v>55</v>
          </cell>
          <cell r="Z2229">
            <v>49</v>
          </cell>
          <cell r="AA2229">
            <v>57</v>
          </cell>
          <cell r="AB2229">
            <v>46</v>
          </cell>
          <cell r="AC2229">
            <v>68</v>
          </cell>
          <cell r="AD2229">
            <v>53</v>
          </cell>
          <cell r="AE2229">
            <v>71</v>
          </cell>
          <cell r="AF2229">
            <v>55</v>
          </cell>
          <cell r="AG2229">
            <v>70</v>
          </cell>
          <cell r="AH2229">
            <v>58</v>
          </cell>
          <cell r="AI2229">
            <v>68</v>
          </cell>
          <cell r="AJ2229">
            <v>48</v>
          </cell>
          <cell r="AK2229">
            <v>77</v>
          </cell>
          <cell r="AL2229">
            <v>51</v>
          </cell>
          <cell r="AM2229">
            <v>74</v>
          </cell>
          <cell r="AN2229">
            <v>48</v>
          </cell>
          <cell r="AO2229">
            <v>64</v>
          </cell>
          <cell r="AP2229">
            <v>47.5</v>
          </cell>
          <cell r="AQ2229">
            <v>62</v>
          </cell>
          <cell r="AR2229">
            <v>51</v>
          </cell>
          <cell r="AS2229">
            <v>44</v>
          </cell>
          <cell r="AT2229">
            <v>36</v>
          </cell>
          <cell r="AU2229">
            <v>80</v>
          </cell>
          <cell r="AV2229">
            <v>61</v>
          </cell>
          <cell r="AW2229">
            <v>83</v>
          </cell>
          <cell r="AX2229">
            <v>64</v>
          </cell>
          <cell r="AY2229">
            <v>79</v>
          </cell>
          <cell r="AZ2229">
            <v>67</v>
          </cell>
        </row>
        <row r="2230">
          <cell r="B2230">
            <v>36635</v>
          </cell>
          <cell r="C2230">
            <v>58</v>
          </cell>
          <cell r="D2230">
            <v>27</v>
          </cell>
          <cell r="E2230">
            <v>80</v>
          </cell>
          <cell r="F2230">
            <v>58</v>
          </cell>
          <cell r="G2230">
            <v>58</v>
          </cell>
          <cell r="H2230">
            <v>27</v>
          </cell>
          <cell r="I2230">
            <v>77</v>
          </cell>
          <cell r="J2230">
            <v>49</v>
          </cell>
          <cell r="K2230">
            <v>64</v>
          </cell>
          <cell r="L2230">
            <v>43</v>
          </cell>
          <cell r="M2230">
            <v>64</v>
          </cell>
          <cell r="N2230">
            <v>45</v>
          </cell>
          <cell r="O2230">
            <v>66</v>
          </cell>
          <cell r="P2230">
            <v>46</v>
          </cell>
          <cell r="Q2230">
            <v>67</v>
          </cell>
          <cell r="R2230">
            <v>47</v>
          </cell>
          <cell r="S2230">
            <v>66</v>
          </cell>
          <cell r="T2230">
            <v>46</v>
          </cell>
          <cell r="U2230">
            <v>54</v>
          </cell>
          <cell r="V2230">
            <v>49</v>
          </cell>
          <cell r="W2230">
            <v>78</v>
          </cell>
          <cell r="X2230">
            <v>50</v>
          </cell>
          <cell r="Y2230">
            <v>74</v>
          </cell>
          <cell r="Z2230">
            <v>45</v>
          </cell>
          <cell r="AA2230">
            <v>71</v>
          </cell>
          <cell r="AB2230">
            <v>46</v>
          </cell>
          <cell r="AC2230">
            <v>75</v>
          </cell>
          <cell r="AD2230">
            <v>45</v>
          </cell>
          <cell r="AE2230">
            <v>78</v>
          </cell>
          <cell r="AF2230">
            <v>51</v>
          </cell>
          <cell r="AG2230">
            <v>76</v>
          </cell>
          <cell r="AH2230">
            <v>53</v>
          </cell>
          <cell r="AI2230">
            <v>80</v>
          </cell>
          <cell r="AJ2230">
            <v>48</v>
          </cell>
          <cell r="AK2230">
            <v>80</v>
          </cell>
          <cell r="AL2230">
            <v>46</v>
          </cell>
          <cell r="AM2230">
            <v>80</v>
          </cell>
          <cell r="AN2230">
            <v>47</v>
          </cell>
          <cell r="AO2230">
            <v>66.5</v>
          </cell>
          <cell r="AP2230">
            <v>47.5</v>
          </cell>
          <cell r="AQ2230">
            <v>63</v>
          </cell>
          <cell r="AR2230">
            <v>50</v>
          </cell>
          <cell r="AS2230">
            <v>55</v>
          </cell>
          <cell r="AT2230">
            <v>40</v>
          </cell>
          <cell r="AU2230">
            <v>77</v>
          </cell>
          <cell r="AV2230">
            <v>58</v>
          </cell>
          <cell r="AW2230">
            <v>84</v>
          </cell>
          <cell r="AX2230">
            <v>57</v>
          </cell>
          <cell r="AY2230">
            <v>83</v>
          </cell>
          <cell r="AZ2230">
            <v>64</v>
          </cell>
        </row>
        <row r="2231">
          <cell r="B2231">
            <v>36636</v>
          </cell>
          <cell r="C2231">
            <v>69</v>
          </cell>
          <cell r="D2231">
            <v>23</v>
          </cell>
          <cell r="E2231">
            <v>90</v>
          </cell>
          <cell r="F2231">
            <v>60</v>
          </cell>
          <cell r="G2231">
            <v>69</v>
          </cell>
          <cell r="H2231">
            <v>23</v>
          </cell>
          <cell r="I2231">
            <v>77</v>
          </cell>
          <cell r="J2231">
            <v>49</v>
          </cell>
          <cell r="K2231">
            <v>64</v>
          </cell>
          <cell r="L2231">
            <v>43</v>
          </cell>
          <cell r="M2231">
            <v>64</v>
          </cell>
          <cell r="N2231">
            <v>45</v>
          </cell>
          <cell r="O2231">
            <v>66</v>
          </cell>
          <cell r="P2231">
            <v>46</v>
          </cell>
          <cell r="Q2231">
            <v>67</v>
          </cell>
          <cell r="R2231">
            <v>47</v>
          </cell>
          <cell r="S2231">
            <v>66</v>
          </cell>
          <cell r="T2231">
            <v>46</v>
          </cell>
          <cell r="U2231">
            <v>66</v>
          </cell>
          <cell r="V2231">
            <v>50</v>
          </cell>
          <cell r="W2231">
            <v>78</v>
          </cell>
          <cell r="X2231">
            <v>50</v>
          </cell>
          <cell r="Y2231">
            <v>74</v>
          </cell>
          <cell r="Z2231">
            <v>45</v>
          </cell>
          <cell r="AA2231">
            <v>71</v>
          </cell>
          <cell r="AB2231">
            <v>46</v>
          </cell>
          <cell r="AC2231">
            <v>75</v>
          </cell>
          <cell r="AD2231">
            <v>45</v>
          </cell>
          <cell r="AE2231">
            <v>78</v>
          </cell>
          <cell r="AF2231">
            <v>51</v>
          </cell>
          <cell r="AG2231">
            <v>76</v>
          </cell>
          <cell r="AH2231">
            <v>53</v>
          </cell>
          <cell r="AI2231">
            <v>80</v>
          </cell>
          <cell r="AJ2231">
            <v>48</v>
          </cell>
          <cell r="AK2231">
            <v>80</v>
          </cell>
          <cell r="AL2231">
            <v>46</v>
          </cell>
          <cell r="AM2231">
            <v>80</v>
          </cell>
          <cell r="AN2231">
            <v>47</v>
          </cell>
          <cell r="AO2231">
            <v>68.5</v>
          </cell>
          <cell r="AP2231">
            <v>51</v>
          </cell>
          <cell r="AQ2231">
            <v>63</v>
          </cell>
          <cell r="AR2231">
            <v>50</v>
          </cell>
          <cell r="AS2231">
            <v>55</v>
          </cell>
          <cell r="AT2231">
            <v>40</v>
          </cell>
          <cell r="AU2231">
            <v>77</v>
          </cell>
          <cell r="AV2231">
            <v>58</v>
          </cell>
          <cell r="AW2231">
            <v>84</v>
          </cell>
          <cell r="AX2231">
            <v>57</v>
          </cell>
          <cell r="AY2231">
            <v>83</v>
          </cell>
          <cell r="AZ2231">
            <v>64</v>
          </cell>
        </row>
        <row r="2232">
          <cell r="B2232">
            <v>36637</v>
          </cell>
          <cell r="C2232">
            <v>58</v>
          </cell>
          <cell r="D2232">
            <v>33</v>
          </cell>
          <cell r="E2232">
            <v>78</v>
          </cell>
          <cell r="F2232">
            <v>59</v>
          </cell>
          <cell r="G2232">
            <v>58</v>
          </cell>
          <cell r="H2232">
            <v>33</v>
          </cell>
          <cell r="I2232">
            <v>77</v>
          </cell>
          <cell r="J2232">
            <v>50</v>
          </cell>
          <cell r="K2232">
            <v>44</v>
          </cell>
          <cell r="L2232">
            <v>50</v>
          </cell>
          <cell r="M2232">
            <v>47</v>
          </cell>
          <cell r="N2232">
            <v>57</v>
          </cell>
          <cell r="O2232">
            <v>47</v>
          </cell>
          <cell r="P2232">
            <v>63</v>
          </cell>
          <cell r="Q2232">
            <v>47</v>
          </cell>
          <cell r="R2232">
            <v>68</v>
          </cell>
          <cell r="S2232">
            <v>47</v>
          </cell>
          <cell r="T2232">
            <v>74</v>
          </cell>
          <cell r="U2232">
            <v>53</v>
          </cell>
          <cell r="V2232">
            <v>78</v>
          </cell>
          <cell r="W2232">
            <v>40</v>
          </cell>
          <cell r="X2232">
            <v>65</v>
          </cell>
          <cell r="Y2232">
            <v>42</v>
          </cell>
          <cell r="Z2232">
            <v>73</v>
          </cell>
          <cell r="AA2232">
            <v>45</v>
          </cell>
          <cell r="AB2232">
            <v>79</v>
          </cell>
          <cell r="AC2232">
            <v>41</v>
          </cell>
          <cell r="AD2232">
            <v>73</v>
          </cell>
          <cell r="AE2232">
            <v>44</v>
          </cell>
          <cell r="AF2232">
            <v>81</v>
          </cell>
          <cell r="AG2232">
            <v>51</v>
          </cell>
          <cell r="AH2232">
            <v>80</v>
          </cell>
          <cell r="AI2232">
            <v>44</v>
          </cell>
          <cell r="AJ2232">
            <v>65</v>
          </cell>
          <cell r="AK2232">
            <v>47</v>
          </cell>
          <cell r="AL2232">
            <v>76</v>
          </cell>
          <cell r="AM2232">
            <v>44</v>
          </cell>
          <cell r="AN2232">
            <v>78</v>
          </cell>
          <cell r="AO2232">
            <v>67.5</v>
          </cell>
          <cell r="AP2232">
            <v>52.5</v>
          </cell>
          <cell r="AQ2232">
            <v>64</v>
          </cell>
          <cell r="AR2232">
            <v>56</v>
          </cell>
          <cell r="AS2232">
            <v>39</v>
          </cell>
          <cell r="AT2232">
            <v>49</v>
          </cell>
          <cell r="AU2232">
            <v>59</v>
          </cell>
          <cell r="AV2232">
            <v>86</v>
          </cell>
          <cell r="AW2232">
            <v>63</v>
          </cell>
          <cell r="AX2232">
            <v>87</v>
          </cell>
          <cell r="AY2232">
            <v>65</v>
          </cell>
          <cell r="AZ2232">
            <v>83</v>
          </cell>
        </row>
        <row r="2233">
          <cell r="B2233">
            <v>36638</v>
          </cell>
          <cell r="C2233">
            <v>58</v>
          </cell>
          <cell r="D2233">
            <v>33</v>
          </cell>
          <cell r="E2233">
            <v>78</v>
          </cell>
          <cell r="F2233">
            <v>59</v>
          </cell>
          <cell r="G2233">
            <v>58</v>
          </cell>
          <cell r="H2233">
            <v>33</v>
          </cell>
          <cell r="I2233">
            <v>77</v>
          </cell>
          <cell r="J2233">
            <v>50</v>
          </cell>
          <cell r="K2233">
            <v>44</v>
          </cell>
          <cell r="L2233">
            <v>50</v>
          </cell>
          <cell r="M2233">
            <v>47</v>
          </cell>
          <cell r="N2233">
            <v>57</v>
          </cell>
          <cell r="O2233">
            <v>47</v>
          </cell>
          <cell r="P2233">
            <v>63</v>
          </cell>
          <cell r="Q2233">
            <v>47</v>
          </cell>
          <cell r="R2233">
            <v>68</v>
          </cell>
          <cell r="S2233">
            <v>47</v>
          </cell>
          <cell r="T2233">
            <v>74</v>
          </cell>
          <cell r="U2233">
            <v>53</v>
          </cell>
          <cell r="V2233">
            <v>78</v>
          </cell>
          <cell r="W2233">
            <v>40</v>
          </cell>
          <cell r="X2233">
            <v>65</v>
          </cell>
          <cell r="Y2233">
            <v>42</v>
          </cell>
          <cell r="Z2233">
            <v>73</v>
          </cell>
          <cell r="AA2233">
            <v>45</v>
          </cell>
          <cell r="AB2233">
            <v>79</v>
          </cell>
          <cell r="AC2233">
            <v>41</v>
          </cell>
          <cell r="AD2233">
            <v>73</v>
          </cell>
          <cell r="AE2233">
            <v>44</v>
          </cell>
          <cell r="AF2233">
            <v>81</v>
          </cell>
          <cell r="AG2233">
            <v>51</v>
          </cell>
          <cell r="AH2233">
            <v>80</v>
          </cell>
          <cell r="AI2233">
            <v>44</v>
          </cell>
          <cell r="AJ2233">
            <v>65</v>
          </cell>
          <cell r="AK2233">
            <v>47</v>
          </cell>
          <cell r="AL2233">
            <v>76</v>
          </cell>
          <cell r="AM2233">
            <v>44</v>
          </cell>
          <cell r="AN2233">
            <v>78</v>
          </cell>
          <cell r="AO2233">
            <v>67.5</v>
          </cell>
          <cell r="AP2233">
            <v>52.5</v>
          </cell>
          <cell r="AQ2233">
            <v>64</v>
          </cell>
          <cell r="AR2233">
            <v>56</v>
          </cell>
          <cell r="AS2233">
            <v>39</v>
          </cell>
          <cell r="AT2233">
            <v>49</v>
          </cell>
          <cell r="AU2233">
            <v>59</v>
          </cell>
          <cell r="AV2233">
            <v>86</v>
          </cell>
          <cell r="AW2233">
            <v>63</v>
          </cell>
          <cell r="AX2233">
            <v>87</v>
          </cell>
          <cell r="AY2233">
            <v>65</v>
          </cell>
          <cell r="AZ2233">
            <v>83</v>
          </cell>
        </row>
        <row r="2234">
          <cell r="B2234">
            <v>36639</v>
          </cell>
          <cell r="C2234">
            <v>65</v>
          </cell>
          <cell r="D2234">
            <v>29</v>
          </cell>
          <cell r="E2234">
            <v>86</v>
          </cell>
          <cell r="F2234">
            <v>61</v>
          </cell>
          <cell r="G2234">
            <v>65</v>
          </cell>
          <cell r="H2234">
            <v>29</v>
          </cell>
          <cell r="I2234">
            <v>85</v>
          </cell>
          <cell r="J2234">
            <v>53</v>
          </cell>
          <cell r="K2234">
            <v>52</v>
          </cell>
          <cell r="L2234">
            <v>43</v>
          </cell>
          <cell r="M2234">
            <v>55</v>
          </cell>
          <cell r="N2234">
            <v>44</v>
          </cell>
          <cell r="O2234">
            <v>56</v>
          </cell>
          <cell r="P2234">
            <v>45</v>
          </cell>
          <cell r="Q2234">
            <v>57</v>
          </cell>
          <cell r="R2234">
            <v>48</v>
          </cell>
          <cell r="S2234">
            <v>67</v>
          </cell>
          <cell r="T2234">
            <v>47</v>
          </cell>
          <cell r="U2234">
            <v>63</v>
          </cell>
          <cell r="V2234">
            <v>51</v>
          </cell>
          <cell r="W2234">
            <v>66</v>
          </cell>
          <cell r="X2234">
            <v>36</v>
          </cell>
          <cell r="Y2234">
            <v>70</v>
          </cell>
          <cell r="Z2234">
            <v>40</v>
          </cell>
          <cell r="AA2234">
            <v>70</v>
          </cell>
          <cell r="AB2234">
            <v>40</v>
          </cell>
          <cell r="AC2234">
            <v>71</v>
          </cell>
          <cell r="AD2234">
            <v>36</v>
          </cell>
          <cell r="AE2234">
            <v>71</v>
          </cell>
          <cell r="AF2234">
            <v>41</v>
          </cell>
          <cell r="AG2234">
            <v>69</v>
          </cell>
          <cell r="AH2234">
            <v>45</v>
          </cell>
          <cell r="AI2234">
            <v>68</v>
          </cell>
          <cell r="AJ2234">
            <v>47</v>
          </cell>
          <cell r="AK2234">
            <v>70</v>
          </cell>
          <cell r="AL2234">
            <v>38</v>
          </cell>
          <cell r="AM2234">
            <v>71</v>
          </cell>
          <cell r="AN2234">
            <v>41</v>
          </cell>
          <cell r="AO2234">
            <v>67.5</v>
          </cell>
          <cell r="AP2234">
            <v>51</v>
          </cell>
          <cell r="AQ2234">
            <v>64</v>
          </cell>
          <cell r="AR2234">
            <v>54</v>
          </cell>
          <cell r="AS2234">
            <v>46</v>
          </cell>
          <cell r="AT2234">
            <v>41</v>
          </cell>
          <cell r="AU2234">
            <v>78</v>
          </cell>
          <cell r="AV2234">
            <v>52</v>
          </cell>
          <cell r="AW2234">
            <v>83</v>
          </cell>
          <cell r="AX2234">
            <v>53</v>
          </cell>
          <cell r="AY2234">
            <v>81</v>
          </cell>
          <cell r="AZ2234">
            <v>59</v>
          </cell>
        </row>
        <row r="2235">
          <cell r="B2235">
            <v>36640</v>
          </cell>
          <cell r="C2235">
            <v>71</v>
          </cell>
          <cell r="D2235">
            <v>27</v>
          </cell>
          <cell r="E2235">
            <v>92</v>
          </cell>
          <cell r="F2235">
            <v>63</v>
          </cell>
          <cell r="G2235">
            <v>71</v>
          </cell>
          <cell r="H2235">
            <v>27</v>
          </cell>
          <cell r="I2235">
            <v>90</v>
          </cell>
          <cell r="J2235">
            <v>55</v>
          </cell>
          <cell r="K2235">
            <v>67</v>
          </cell>
          <cell r="L2235">
            <v>44</v>
          </cell>
          <cell r="M2235">
            <v>68</v>
          </cell>
          <cell r="N2235">
            <v>41</v>
          </cell>
          <cell r="O2235">
            <v>67</v>
          </cell>
          <cell r="P2235">
            <v>42</v>
          </cell>
          <cell r="Q2235">
            <v>68</v>
          </cell>
          <cell r="R2235">
            <v>46</v>
          </cell>
          <cell r="S2235">
            <v>64</v>
          </cell>
          <cell r="T2235">
            <v>43</v>
          </cell>
          <cell r="U2235">
            <v>63</v>
          </cell>
          <cell r="V2235">
            <v>48</v>
          </cell>
          <cell r="W2235">
            <v>57</v>
          </cell>
          <cell r="X2235">
            <v>44</v>
          </cell>
          <cell r="Y2235">
            <v>63</v>
          </cell>
          <cell r="Z2235">
            <v>47</v>
          </cell>
          <cell r="AA2235">
            <v>68</v>
          </cell>
          <cell r="AB2235">
            <v>44</v>
          </cell>
          <cell r="AC2235">
            <v>69</v>
          </cell>
          <cell r="AD2235">
            <v>52</v>
          </cell>
          <cell r="AE2235">
            <v>72</v>
          </cell>
          <cell r="AF2235">
            <v>56</v>
          </cell>
          <cell r="AG2235">
            <v>75</v>
          </cell>
          <cell r="AH2235">
            <v>58</v>
          </cell>
          <cell r="AI2235">
            <v>67</v>
          </cell>
          <cell r="AJ2235">
            <v>51</v>
          </cell>
          <cell r="AK2235">
            <v>70</v>
          </cell>
          <cell r="AL2235">
            <v>50</v>
          </cell>
          <cell r="AM2235">
            <v>67</v>
          </cell>
          <cell r="AN2235">
            <v>52</v>
          </cell>
          <cell r="AO2235">
            <v>71.5</v>
          </cell>
          <cell r="AP2235">
            <v>50.5</v>
          </cell>
          <cell r="AQ2235">
            <v>68</v>
          </cell>
          <cell r="AR2235">
            <v>54</v>
          </cell>
          <cell r="AS2235">
            <v>58</v>
          </cell>
          <cell r="AT2235">
            <v>41</v>
          </cell>
          <cell r="AU2235">
            <v>88</v>
          </cell>
          <cell r="AV2235">
            <v>65</v>
          </cell>
          <cell r="AW2235">
            <v>89</v>
          </cell>
          <cell r="AX2235">
            <v>63</v>
          </cell>
          <cell r="AY2235">
            <v>83</v>
          </cell>
          <cell r="AZ2235">
            <v>65</v>
          </cell>
        </row>
        <row r="2236">
          <cell r="B2236">
            <v>36641</v>
          </cell>
          <cell r="C2236">
            <v>73</v>
          </cell>
          <cell r="D2236">
            <v>28</v>
          </cell>
          <cell r="E2236">
            <v>97</v>
          </cell>
          <cell r="F2236">
            <v>66</v>
          </cell>
          <cell r="G2236">
            <v>73</v>
          </cell>
          <cell r="H2236">
            <v>28</v>
          </cell>
          <cell r="I2236">
            <v>95</v>
          </cell>
          <cell r="J2236">
            <v>58</v>
          </cell>
          <cell r="K2236">
            <v>59</v>
          </cell>
          <cell r="L2236">
            <v>40</v>
          </cell>
          <cell r="M2236">
            <v>56</v>
          </cell>
          <cell r="N2236">
            <v>44</v>
          </cell>
          <cell r="O2236">
            <v>55</v>
          </cell>
          <cell r="P2236">
            <v>40</v>
          </cell>
          <cell r="Q2236">
            <v>57</v>
          </cell>
          <cell r="R2236">
            <v>45</v>
          </cell>
          <cell r="S2236">
            <v>53</v>
          </cell>
          <cell r="T2236">
            <v>44</v>
          </cell>
          <cell r="U2236">
            <v>55</v>
          </cell>
          <cell r="V2236">
            <v>47</v>
          </cell>
          <cell r="W2236">
            <v>52</v>
          </cell>
          <cell r="X2236">
            <v>48</v>
          </cell>
          <cell r="Y2236">
            <v>63</v>
          </cell>
          <cell r="Z2236">
            <v>47</v>
          </cell>
          <cell r="AA2236">
            <v>56</v>
          </cell>
          <cell r="AB2236">
            <v>47</v>
          </cell>
          <cell r="AC2236">
            <v>57</v>
          </cell>
          <cell r="AD2236">
            <v>46</v>
          </cell>
          <cell r="AE2236">
            <v>62</v>
          </cell>
          <cell r="AF2236">
            <v>54</v>
          </cell>
          <cell r="AG2236">
            <v>72</v>
          </cell>
          <cell r="AH2236">
            <v>56</v>
          </cell>
          <cell r="AI2236">
            <v>62</v>
          </cell>
          <cell r="AJ2236">
            <v>50</v>
          </cell>
          <cell r="AK2236">
            <v>69</v>
          </cell>
          <cell r="AL2236">
            <v>55</v>
          </cell>
          <cell r="AM2236">
            <v>68</v>
          </cell>
          <cell r="AN2236">
            <v>51</v>
          </cell>
          <cell r="AO2236">
            <v>74.5</v>
          </cell>
          <cell r="AP2236">
            <v>53.5</v>
          </cell>
          <cell r="AQ2236">
            <v>70</v>
          </cell>
          <cell r="AR2236">
            <v>57</v>
          </cell>
          <cell r="AS2236">
            <v>58</v>
          </cell>
          <cell r="AT2236">
            <v>31</v>
          </cell>
          <cell r="AU2236">
            <v>84</v>
          </cell>
          <cell r="AV2236">
            <v>62</v>
          </cell>
          <cell r="AW2236">
            <v>88</v>
          </cell>
          <cell r="AX2236">
            <v>63</v>
          </cell>
          <cell r="AY2236">
            <v>80</v>
          </cell>
          <cell r="AZ2236">
            <v>65</v>
          </cell>
        </row>
        <row r="2237">
          <cell r="B2237">
            <v>36642</v>
          </cell>
          <cell r="C2237">
            <v>78</v>
          </cell>
          <cell r="D2237">
            <v>30</v>
          </cell>
          <cell r="E2237">
            <v>100</v>
          </cell>
          <cell r="F2237">
            <v>66</v>
          </cell>
          <cell r="G2237">
            <v>78</v>
          </cell>
          <cell r="H2237">
            <v>30</v>
          </cell>
          <cell r="I2237">
            <v>98</v>
          </cell>
          <cell r="J2237">
            <v>60</v>
          </cell>
          <cell r="K2237">
            <v>57</v>
          </cell>
          <cell r="L2237">
            <v>33</v>
          </cell>
          <cell r="M2237">
            <v>56</v>
          </cell>
          <cell r="N2237">
            <v>35</v>
          </cell>
          <cell r="O2237">
            <v>55</v>
          </cell>
          <cell r="P2237">
            <v>36</v>
          </cell>
          <cell r="Q2237">
            <v>57</v>
          </cell>
          <cell r="R2237">
            <v>41</v>
          </cell>
          <cell r="S2237">
            <v>58</v>
          </cell>
          <cell r="T2237">
            <v>41</v>
          </cell>
          <cell r="U2237">
            <v>54</v>
          </cell>
          <cell r="V2237">
            <v>45</v>
          </cell>
          <cell r="W2237">
            <v>62</v>
          </cell>
          <cell r="X2237">
            <v>40</v>
          </cell>
          <cell r="Y2237">
            <v>62</v>
          </cell>
          <cell r="Z2237">
            <v>41</v>
          </cell>
          <cell r="AA2237">
            <v>61</v>
          </cell>
          <cell r="AB2237">
            <v>37</v>
          </cell>
          <cell r="AC2237">
            <v>65</v>
          </cell>
          <cell r="AD2237">
            <v>41</v>
          </cell>
          <cell r="AE2237">
            <v>62</v>
          </cell>
          <cell r="AF2237">
            <v>54</v>
          </cell>
          <cell r="AG2237">
            <v>69</v>
          </cell>
          <cell r="AH2237">
            <v>51</v>
          </cell>
          <cell r="AI2237">
            <v>70</v>
          </cell>
          <cell r="AJ2237">
            <v>45</v>
          </cell>
          <cell r="AK2237">
            <v>71</v>
          </cell>
          <cell r="AL2237">
            <v>47</v>
          </cell>
          <cell r="AM2237">
            <v>72</v>
          </cell>
          <cell r="AN2237">
            <v>43</v>
          </cell>
          <cell r="AO2237">
            <v>82</v>
          </cell>
          <cell r="AP2237">
            <v>55.5</v>
          </cell>
          <cell r="AQ2237">
            <v>80</v>
          </cell>
          <cell r="AR2237">
            <v>57</v>
          </cell>
          <cell r="AS2237">
            <v>46</v>
          </cell>
          <cell r="AT2237">
            <v>35</v>
          </cell>
          <cell r="AU2237">
            <v>75</v>
          </cell>
          <cell r="AV2237">
            <v>53</v>
          </cell>
          <cell r="AW2237">
            <v>79</v>
          </cell>
          <cell r="AX2237">
            <v>58</v>
          </cell>
          <cell r="AY2237">
            <v>80</v>
          </cell>
          <cell r="AZ2237">
            <v>60</v>
          </cell>
        </row>
        <row r="2238">
          <cell r="B2238">
            <v>36643</v>
          </cell>
          <cell r="C2238">
            <v>77</v>
          </cell>
          <cell r="D2238">
            <v>34</v>
          </cell>
          <cell r="E2238">
            <v>101</v>
          </cell>
          <cell r="F2238">
            <v>69</v>
          </cell>
          <cell r="G2238">
            <v>77</v>
          </cell>
          <cell r="H2238">
            <v>34</v>
          </cell>
          <cell r="I2238">
            <v>99</v>
          </cell>
          <cell r="J2238">
            <v>61</v>
          </cell>
          <cell r="K2238">
            <v>48</v>
          </cell>
          <cell r="L2238">
            <v>40</v>
          </cell>
          <cell r="M2238">
            <v>47</v>
          </cell>
          <cell r="N2238">
            <v>42</v>
          </cell>
          <cell r="O2238">
            <v>51</v>
          </cell>
          <cell r="P2238">
            <v>45</v>
          </cell>
          <cell r="Q2238">
            <v>56</v>
          </cell>
          <cell r="R2238">
            <v>47</v>
          </cell>
          <cell r="S2238">
            <v>58</v>
          </cell>
          <cell r="T2238">
            <v>44</v>
          </cell>
          <cell r="U2238">
            <v>60</v>
          </cell>
          <cell r="V2238">
            <v>41</v>
          </cell>
          <cell r="W2238">
            <v>67</v>
          </cell>
          <cell r="X2238">
            <v>32</v>
          </cell>
          <cell r="Y2238">
            <v>65</v>
          </cell>
          <cell r="Z2238">
            <v>46</v>
          </cell>
          <cell r="AA2238">
            <v>65</v>
          </cell>
          <cell r="AB2238">
            <v>49</v>
          </cell>
          <cell r="AC2238">
            <v>68</v>
          </cell>
          <cell r="AD2238">
            <v>40</v>
          </cell>
          <cell r="AE2238">
            <v>76</v>
          </cell>
          <cell r="AF2238">
            <v>45</v>
          </cell>
          <cell r="AG2238">
            <v>78</v>
          </cell>
          <cell r="AH2238">
            <v>47</v>
          </cell>
          <cell r="AI2238">
            <v>75</v>
          </cell>
          <cell r="AJ2238">
            <v>46</v>
          </cell>
          <cell r="AK2238">
            <v>79</v>
          </cell>
          <cell r="AL2238">
            <v>38</v>
          </cell>
          <cell r="AM2238">
            <v>78</v>
          </cell>
          <cell r="AN2238">
            <v>41</v>
          </cell>
          <cell r="AO2238">
            <v>77</v>
          </cell>
          <cell r="AP2238">
            <v>57</v>
          </cell>
          <cell r="AQ2238">
            <v>69</v>
          </cell>
          <cell r="AR2238">
            <v>58</v>
          </cell>
          <cell r="AS2238">
            <v>47</v>
          </cell>
          <cell r="AT2238">
            <v>35</v>
          </cell>
          <cell r="AU2238">
            <v>81</v>
          </cell>
          <cell r="AV2238">
            <v>53</v>
          </cell>
          <cell r="AW2238">
            <v>82</v>
          </cell>
          <cell r="AX2238">
            <v>55</v>
          </cell>
          <cell r="AY2238">
            <v>80</v>
          </cell>
          <cell r="AZ2238">
            <v>60</v>
          </cell>
        </row>
        <row r="2239">
          <cell r="B2239">
            <v>36644</v>
          </cell>
          <cell r="C2239">
            <v>77</v>
          </cell>
          <cell r="D2239">
            <v>34</v>
          </cell>
          <cell r="E2239">
            <v>101</v>
          </cell>
          <cell r="F2239">
            <v>69</v>
          </cell>
          <cell r="G2239">
            <v>77</v>
          </cell>
          <cell r="H2239">
            <v>34</v>
          </cell>
          <cell r="I2239">
            <v>99</v>
          </cell>
          <cell r="J2239">
            <v>61</v>
          </cell>
          <cell r="K2239">
            <v>48</v>
          </cell>
          <cell r="L2239">
            <v>40</v>
          </cell>
          <cell r="M2239">
            <v>47</v>
          </cell>
          <cell r="N2239">
            <v>42</v>
          </cell>
          <cell r="O2239">
            <v>51</v>
          </cell>
          <cell r="P2239">
            <v>45</v>
          </cell>
          <cell r="Q2239">
            <v>56</v>
          </cell>
          <cell r="R2239">
            <v>47</v>
          </cell>
          <cell r="S2239">
            <v>58</v>
          </cell>
          <cell r="T2239">
            <v>44</v>
          </cell>
          <cell r="U2239">
            <v>60</v>
          </cell>
          <cell r="V2239">
            <v>41</v>
          </cell>
          <cell r="W2239">
            <v>67</v>
          </cell>
          <cell r="X2239">
            <v>32</v>
          </cell>
          <cell r="Y2239">
            <v>65</v>
          </cell>
          <cell r="Z2239">
            <v>46</v>
          </cell>
          <cell r="AA2239">
            <v>65</v>
          </cell>
          <cell r="AB2239">
            <v>49</v>
          </cell>
          <cell r="AC2239">
            <v>68</v>
          </cell>
          <cell r="AD2239">
            <v>40</v>
          </cell>
          <cell r="AE2239">
            <v>76</v>
          </cell>
          <cell r="AF2239">
            <v>45</v>
          </cell>
          <cell r="AG2239">
            <v>78</v>
          </cell>
          <cell r="AH2239">
            <v>47</v>
          </cell>
          <cell r="AI2239">
            <v>75</v>
          </cell>
          <cell r="AJ2239">
            <v>46</v>
          </cell>
          <cell r="AK2239">
            <v>79</v>
          </cell>
          <cell r="AL2239">
            <v>38</v>
          </cell>
          <cell r="AM2239">
            <v>78</v>
          </cell>
          <cell r="AN2239">
            <v>41</v>
          </cell>
          <cell r="AO2239">
            <v>77</v>
          </cell>
          <cell r="AP2239">
            <v>57</v>
          </cell>
          <cell r="AQ2239">
            <v>69</v>
          </cell>
          <cell r="AR2239">
            <v>58</v>
          </cell>
          <cell r="AS2239">
            <v>47</v>
          </cell>
          <cell r="AT2239">
            <v>35</v>
          </cell>
          <cell r="AU2239">
            <v>81</v>
          </cell>
          <cell r="AV2239">
            <v>53</v>
          </cell>
          <cell r="AW2239">
            <v>82</v>
          </cell>
          <cell r="AX2239">
            <v>55</v>
          </cell>
          <cell r="AY2239">
            <v>80</v>
          </cell>
          <cell r="AZ2239">
            <v>60</v>
          </cell>
        </row>
        <row r="2240">
          <cell r="B2240">
            <v>36645</v>
          </cell>
          <cell r="C2240">
            <v>77</v>
          </cell>
          <cell r="D2240">
            <v>34</v>
          </cell>
          <cell r="E2240">
            <v>101</v>
          </cell>
          <cell r="F2240">
            <v>69</v>
          </cell>
          <cell r="G2240">
            <v>77</v>
          </cell>
          <cell r="H2240">
            <v>34</v>
          </cell>
          <cell r="I2240">
            <v>99</v>
          </cell>
          <cell r="J2240">
            <v>61</v>
          </cell>
          <cell r="K2240">
            <v>48</v>
          </cell>
          <cell r="L2240">
            <v>40</v>
          </cell>
          <cell r="M2240">
            <v>47</v>
          </cell>
          <cell r="N2240">
            <v>42</v>
          </cell>
          <cell r="O2240">
            <v>51</v>
          </cell>
          <cell r="P2240">
            <v>45</v>
          </cell>
          <cell r="Q2240">
            <v>56</v>
          </cell>
          <cell r="R2240">
            <v>47</v>
          </cell>
          <cell r="S2240">
            <v>58</v>
          </cell>
          <cell r="T2240">
            <v>44</v>
          </cell>
          <cell r="U2240">
            <v>60</v>
          </cell>
          <cell r="V2240">
            <v>41</v>
          </cell>
          <cell r="W2240">
            <v>67</v>
          </cell>
          <cell r="X2240">
            <v>32</v>
          </cell>
          <cell r="Y2240">
            <v>65</v>
          </cell>
          <cell r="Z2240">
            <v>46</v>
          </cell>
          <cell r="AA2240">
            <v>65</v>
          </cell>
          <cell r="AB2240">
            <v>49</v>
          </cell>
          <cell r="AC2240">
            <v>68</v>
          </cell>
          <cell r="AD2240">
            <v>40</v>
          </cell>
          <cell r="AE2240">
            <v>76</v>
          </cell>
          <cell r="AF2240">
            <v>45</v>
          </cell>
          <cell r="AG2240">
            <v>78</v>
          </cell>
          <cell r="AH2240">
            <v>47</v>
          </cell>
          <cell r="AI2240">
            <v>75</v>
          </cell>
          <cell r="AJ2240">
            <v>46</v>
          </cell>
          <cell r="AK2240">
            <v>79</v>
          </cell>
          <cell r="AL2240">
            <v>38</v>
          </cell>
          <cell r="AM2240">
            <v>78</v>
          </cell>
          <cell r="AN2240">
            <v>41</v>
          </cell>
          <cell r="AO2240">
            <v>77</v>
          </cell>
          <cell r="AP2240">
            <v>57</v>
          </cell>
          <cell r="AQ2240">
            <v>69</v>
          </cell>
          <cell r="AR2240">
            <v>58</v>
          </cell>
          <cell r="AS2240">
            <v>47</v>
          </cell>
          <cell r="AT2240">
            <v>35</v>
          </cell>
          <cell r="AU2240">
            <v>81</v>
          </cell>
          <cell r="AV2240">
            <v>53</v>
          </cell>
          <cell r="AW2240">
            <v>82</v>
          </cell>
          <cell r="AX2240">
            <v>55</v>
          </cell>
          <cell r="AY2240">
            <v>80</v>
          </cell>
          <cell r="AZ2240">
            <v>60</v>
          </cell>
        </row>
        <row r="2241">
          <cell r="B2241">
            <v>36646</v>
          </cell>
          <cell r="C2241">
            <v>66</v>
          </cell>
          <cell r="D2241">
            <v>24</v>
          </cell>
          <cell r="E2241">
            <v>90</v>
          </cell>
          <cell r="F2241">
            <v>67</v>
          </cell>
          <cell r="G2241">
            <v>66</v>
          </cell>
          <cell r="H2241">
            <v>24</v>
          </cell>
          <cell r="I2241">
            <v>86</v>
          </cell>
          <cell r="J2241">
            <v>54</v>
          </cell>
          <cell r="K2241">
            <v>59</v>
          </cell>
          <cell r="L2241">
            <v>41</v>
          </cell>
          <cell r="M2241">
            <v>67</v>
          </cell>
          <cell r="N2241">
            <v>46</v>
          </cell>
          <cell r="O2241">
            <v>70</v>
          </cell>
          <cell r="P2241">
            <v>43</v>
          </cell>
          <cell r="Q2241">
            <v>71</v>
          </cell>
          <cell r="R2241">
            <v>52</v>
          </cell>
          <cell r="S2241">
            <v>74</v>
          </cell>
          <cell r="T2241">
            <v>46</v>
          </cell>
          <cell r="U2241">
            <v>69</v>
          </cell>
          <cell r="V2241">
            <v>50</v>
          </cell>
          <cell r="W2241">
            <v>74</v>
          </cell>
          <cell r="X2241">
            <v>37</v>
          </cell>
          <cell r="Y2241">
            <v>75</v>
          </cell>
          <cell r="Z2241">
            <v>44</v>
          </cell>
          <cell r="AA2241">
            <v>75</v>
          </cell>
          <cell r="AB2241">
            <v>42</v>
          </cell>
          <cell r="AC2241">
            <v>76</v>
          </cell>
          <cell r="AD2241">
            <v>39</v>
          </cell>
          <cell r="AE2241">
            <v>78</v>
          </cell>
          <cell r="AF2241">
            <v>46</v>
          </cell>
          <cell r="AG2241">
            <v>79</v>
          </cell>
          <cell r="AH2241">
            <v>50</v>
          </cell>
          <cell r="AI2241">
            <v>77</v>
          </cell>
          <cell r="AJ2241">
            <v>48</v>
          </cell>
          <cell r="AK2241">
            <v>80</v>
          </cell>
          <cell r="AL2241">
            <v>42</v>
          </cell>
          <cell r="AM2241">
            <v>81</v>
          </cell>
          <cell r="AN2241">
            <v>43</v>
          </cell>
          <cell r="AO2241">
            <v>80</v>
          </cell>
          <cell r="AP2241">
            <v>52.5</v>
          </cell>
          <cell r="AQ2241">
            <v>74</v>
          </cell>
          <cell r="AR2241">
            <v>54</v>
          </cell>
          <cell r="AS2241">
            <v>60</v>
          </cell>
          <cell r="AT2241">
            <v>40</v>
          </cell>
          <cell r="AU2241">
            <v>78</v>
          </cell>
          <cell r="AV2241">
            <v>57</v>
          </cell>
          <cell r="AW2241">
            <v>85</v>
          </cell>
          <cell r="AX2241">
            <v>58</v>
          </cell>
          <cell r="AY2241">
            <v>88</v>
          </cell>
          <cell r="AZ2241">
            <v>62</v>
          </cell>
        </row>
        <row r="2242">
          <cell r="B2242">
            <v>36647</v>
          </cell>
          <cell r="C2242">
            <v>72</v>
          </cell>
          <cell r="D2242">
            <v>32</v>
          </cell>
          <cell r="E2242">
            <v>97</v>
          </cell>
          <cell r="F2242">
            <v>63</v>
          </cell>
          <cell r="G2242">
            <v>72</v>
          </cell>
          <cell r="H2242">
            <v>32</v>
          </cell>
          <cell r="I2242">
            <v>92</v>
          </cell>
          <cell r="J2242">
            <v>55</v>
          </cell>
          <cell r="K2242">
            <v>59</v>
          </cell>
          <cell r="L2242">
            <v>41</v>
          </cell>
          <cell r="M2242">
            <v>68</v>
          </cell>
          <cell r="N2242">
            <v>38</v>
          </cell>
          <cell r="O2242">
            <v>72</v>
          </cell>
          <cell r="P2242">
            <v>38</v>
          </cell>
          <cell r="Q2242">
            <v>78</v>
          </cell>
          <cell r="R2242">
            <v>46</v>
          </cell>
          <cell r="S2242">
            <v>81</v>
          </cell>
          <cell r="T2242">
            <v>44</v>
          </cell>
          <cell r="U2242">
            <v>81</v>
          </cell>
          <cell r="V2242">
            <v>45</v>
          </cell>
          <cell r="W2242">
            <v>75</v>
          </cell>
          <cell r="X2242">
            <v>37</v>
          </cell>
          <cell r="Y2242">
            <v>79</v>
          </cell>
          <cell r="Z2242">
            <v>47</v>
          </cell>
          <cell r="AA2242">
            <v>80</v>
          </cell>
          <cell r="AB2242">
            <v>47</v>
          </cell>
          <cell r="AC2242">
            <v>78</v>
          </cell>
          <cell r="AD2242">
            <v>48</v>
          </cell>
          <cell r="AE2242">
            <v>82</v>
          </cell>
          <cell r="AF2242">
            <v>49</v>
          </cell>
          <cell r="AG2242">
            <v>80</v>
          </cell>
          <cell r="AH2242">
            <v>52</v>
          </cell>
          <cell r="AI2242">
            <v>79</v>
          </cell>
          <cell r="AJ2242">
            <v>52</v>
          </cell>
          <cell r="AK2242">
            <v>83</v>
          </cell>
          <cell r="AL2242">
            <v>43</v>
          </cell>
          <cell r="AM2242">
            <v>83</v>
          </cell>
          <cell r="AN2242">
            <v>44</v>
          </cell>
          <cell r="AO2242">
            <v>82</v>
          </cell>
          <cell r="AP2242">
            <v>55.5</v>
          </cell>
          <cell r="AQ2242">
            <v>77</v>
          </cell>
          <cell r="AR2242">
            <v>56</v>
          </cell>
          <cell r="AS2242">
            <v>64</v>
          </cell>
          <cell r="AT2242">
            <v>37</v>
          </cell>
          <cell r="AU2242">
            <v>79</v>
          </cell>
          <cell r="AV2242">
            <v>58</v>
          </cell>
          <cell r="AW2242">
            <v>83</v>
          </cell>
          <cell r="AX2242">
            <v>58</v>
          </cell>
          <cell r="AY2242">
            <v>86</v>
          </cell>
          <cell r="AZ2242">
            <v>62</v>
          </cell>
        </row>
        <row r="2243">
          <cell r="B2243">
            <v>36648</v>
          </cell>
          <cell r="C2243">
            <v>76</v>
          </cell>
          <cell r="D2243">
            <v>28</v>
          </cell>
          <cell r="E2243">
            <v>99</v>
          </cell>
          <cell r="F2243">
            <v>68</v>
          </cell>
          <cell r="G2243">
            <v>76</v>
          </cell>
          <cell r="H2243">
            <v>28</v>
          </cell>
          <cell r="I2243">
            <v>97</v>
          </cell>
          <cell r="J2243">
            <v>57</v>
          </cell>
          <cell r="K2243">
            <v>65</v>
          </cell>
          <cell r="L2243">
            <v>47</v>
          </cell>
          <cell r="M2243">
            <v>68</v>
          </cell>
          <cell r="N2243">
            <v>52</v>
          </cell>
          <cell r="O2243">
            <v>71</v>
          </cell>
          <cell r="P2243">
            <v>48</v>
          </cell>
          <cell r="Q2243">
            <v>72</v>
          </cell>
          <cell r="R2243">
            <v>57</v>
          </cell>
          <cell r="S2243">
            <v>78</v>
          </cell>
          <cell r="T2243">
            <v>50</v>
          </cell>
          <cell r="U2243">
            <v>75</v>
          </cell>
          <cell r="V2243">
            <v>56</v>
          </cell>
          <cell r="W2243">
            <v>76</v>
          </cell>
          <cell r="X2243">
            <v>54</v>
          </cell>
          <cell r="Y2243">
            <v>76</v>
          </cell>
          <cell r="Z2243">
            <v>56</v>
          </cell>
          <cell r="AA2243">
            <v>77</v>
          </cell>
          <cell r="AB2243">
            <v>59</v>
          </cell>
          <cell r="AC2243">
            <v>80</v>
          </cell>
          <cell r="AD2243">
            <v>58</v>
          </cell>
          <cell r="AE2243">
            <v>84</v>
          </cell>
          <cell r="AF2243">
            <v>62</v>
          </cell>
          <cell r="AG2243">
            <v>83</v>
          </cell>
          <cell r="AH2243">
            <v>58</v>
          </cell>
          <cell r="AI2243">
            <v>81</v>
          </cell>
          <cell r="AJ2243">
            <v>59</v>
          </cell>
          <cell r="AK2243">
            <v>86</v>
          </cell>
          <cell r="AL2243">
            <v>60</v>
          </cell>
          <cell r="AM2243">
            <v>85</v>
          </cell>
          <cell r="AN2243">
            <v>58</v>
          </cell>
          <cell r="AO2243">
            <v>78</v>
          </cell>
          <cell r="AP2243">
            <v>56</v>
          </cell>
          <cell r="AQ2243">
            <v>71</v>
          </cell>
          <cell r="AR2243">
            <v>57</v>
          </cell>
          <cell r="AS2243">
            <v>63</v>
          </cell>
          <cell r="AT2243">
            <v>40</v>
          </cell>
          <cell r="AU2243">
            <v>82</v>
          </cell>
          <cell r="AV2243">
            <v>60</v>
          </cell>
          <cell r="AW2243">
            <v>85</v>
          </cell>
          <cell r="AX2243">
            <v>58</v>
          </cell>
          <cell r="AY2243">
            <v>85</v>
          </cell>
          <cell r="AZ2243">
            <v>66</v>
          </cell>
        </row>
        <row r="2244">
          <cell r="B2244">
            <v>36649</v>
          </cell>
          <cell r="C2244">
            <v>76</v>
          </cell>
          <cell r="D2244">
            <v>36</v>
          </cell>
          <cell r="E2244">
            <v>99</v>
          </cell>
          <cell r="F2244">
            <v>68</v>
          </cell>
          <cell r="G2244">
            <v>76</v>
          </cell>
          <cell r="H2244">
            <v>36</v>
          </cell>
          <cell r="I2244">
            <v>98</v>
          </cell>
          <cell r="J2244">
            <v>61</v>
          </cell>
          <cell r="K2244">
            <v>71</v>
          </cell>
          <cell r="L2244">
            <v>37</v>
          </cell>
          <cell r="M2244">
            <v>71</v>
          </cell>
          <cell r="N2244">
            <v>42</v>
          </cell>
          <cell r="O2244">
            <v>72</v>
          </cell>
          <cell r="P2244">
            <v>41</v>
          </cell>
          <cell r="Q2244">
            <v>74</v>
          </cell>
          <cell r="R2244">
            <v>49</v>
          </cell>
          <cell r="S2244">
            <v>73</v>
          </cell>
          <cell r="T2244">
            <v>45</v>
          </cell>
          <cell r="U2244">
            <v>69</v>
          </cell>
          <cell r="V2244">
            <v>54</v>
          </cell>
          <cell r="W2244">
            <v>72</v>
          </cell>
          <cell r="X2244">
            <v>50</v>
          </cell>
          <cell r="Y2244">
            <v>75</v>
          </cell>
          <cell r="Z2244">
            <v>53</v>
          </cell>
          <cell r="AA2244">
            <v>77</v>
          </cell>
          <cell r="AB2244">
            <v>53</v>
          </cell>
          <cell r="AC2244">
            <v>76</v>
          </cell>
          <cell r="AD2244">
            <v>59</v>
          </cell>
          <cell r="AE2244">
            <v>83</v>
          </cell>
          <cell r="AF2244">
            <v>61</v>
          </cell>
          <cell r="AG2244">
            <v>80</v>
          </cell>
          <cell r="AH2244">
            <v>60</v>
          </cell>
          <cell r="AI2244">
            <v>83</v>
          </cell>
          <cell r="AJ2244">
            <v>64</v>
          </cell>
          <cell r="AK2244">
            <v>86</v>
          </cell>
          <cell r="AL2244">
            <v>55</v>
          </cell>
          <cell r="AM2244">
            <v>89</v>
          </cell>
          <cell r="AN2244">
            <v>56</v>
          </cell>
          <cell r="AO2244">
            <v>78</v>
          </cell>
          <cell r="AP2244">
            <v>57</v>
          </cell>
          <cell r="AQ2244">
            <v>69</v>
          </cell>
          <cell r="AR2244">
            <v>58</v>
          </cell>
          <cell r="AS2244">
            <v>68</v>
          </cell>
          <cell r="AT2244">
            <v>35</v>
          </cell>
          <cell r="AU2244">
            <v>79</v>
          </cell>
          <cell r="AV2244">
            <v>57</v>
          </cell>
          <cell r="AW2244">
            <v>86</v>
          </cell>
          <cell r="AX2244">
            <v>58</v>
          </cell>
          <cell r="AY2244">
            <v>88</v>
          </cell>
          <cell r="AZ2244">
            <v>64</v>
          </cell>
        </row>
        <row r="2245">
          <cell r="B2245">
            <v>36650</v>
          </cell>
          <cell r="C2245">
            <v>75</v>
          </cell>
          <cell r="D2245">
            <v>37</v>
          </cell>
          <cell r="E2245">
            <v>99</v>
          </cell>
          <cell r="F2245">
            <v>70</v>
          </cell>
          <cell r="G2245">
            <v>75</v>
          </cell>
          <cell r="H2245">
            <v>37</v>
          </cell>
          <cell r="I2245">
            <v>99</v>
          </cell>
          <cell r="J2245">
            <v>62</v>
          </cell>
          <cell r="K2245">
            <v>75</v>
          </cell>
          <cell r="L2245">
            <v>46</v>
          </cell>
          <cell r="M2245">
            <v>69</v>
          </cell>
          <cell r="N2245">
            <v>50</v>
          </cell>
          <cell r="O2245">
            <v>76</v>
          </cell>
          <cell r="P2245">
            <v>47</v>
          </cell>
          <cell r="Q2245">
            <v>76</v>
          </cell>
          <cell r="R2245">
            <v>53</v>
          </cell>
          <cell r="S2245">
            <v>78</v>
          </cell>
          <cell r="T2245">
            <v>49</v>
          </cell>
          <cell r="U2245">
            <v>75</v>
          </cell>
          <cell r="V2245">
            <v>54</v>
          </cell>
          <cell r="W2245">
            <v>71</v>
          </cell>
          <cell r="X2245">
            <v>54</v>
          </cell>
          <cell r="Y2245">
            <v>77</v>
          </cell>
          <cell r="Z2245">
            <v>53</v>
          </cell>
          <cell r="AA2245">
            <v>80</v>
          </cell>
          <cell r="AB2245">
            <v>48</v>
          </cell>
          <cell r="AC2245">
            <v>77</v>
          </cell>
          <cell r="AD2245">
            <v>53</v>
          </cell>
          <cell r="AE2245">
            <v>81</v>
          </cell>
          <cell r="AF2245">
            <v>57</v>
          </cell>
          <cell r="AG2245">
            <v>80</v>
          </cell>
          <cell r="AH2245">
            <v>60</v>
          </cell>
          <cell r="AI2245">
            <v>78</v>
          </cell>
          <cell r="AJ2245">
            <v>62</v>
          </cell>
          <cell r="AK2245">
            <v>84</v>
          </cell>
          <cell r="AL2245">
            <v>58</v>
          </cell>
          <cell r="AM2245">
            <v>85</v>
          </cell>
          <cell r="AN2245">
            <v>58</v>
          </cell>
          <cell r="AO2245">
            <v>78.5</v>
          </cell>
          <cell r="AP2245">
            <v>59</v>
          </cell>
          <cell r="AQ2245">
            <v>70</v>
          </cell>
          <cell r="AR2245">
            <v>61</v>
          </cell>
          <cell r="AS2245">
            <v>74</v>
          </cell>
          <cell r="AT2245">
            <v>50</v>
          </cell>
          <cell r="AU2245">
            <v>79</v>
          </cell>
          <cell r="AV2245">
            <v>68</v>
          </cell>
          <cell r="AW2245">
            <v>85</v>
          </cell>
          <cell r="AX2245">
            <v>60</v>
          </cell>
          <cell r="AY2245">
            <v>89</v>
          </cell>
          <cell r="AZ2245">
            <v>66</v>
          </cell>
        </row>
        <row r="2246">
          <cell r="B2246">
            <v>36651</v>
          </cell>
          <cell r="C2246">
            <v>74</v>
          </cell>
          <cell r="D2246">
            <v>33</v>
          </cell>
          <cell r="E2246">
            <v>98</v>
          </cell>
          <cell r="F2246">
            <v>68</v>
          </cell>
          <cell r="G2246">
            <v>74</v>
          </cell>
          <cell r="H2246">
            <v>33</v>
          </cell>
          <cell r="I2246">
            <v>97</v>
          </cell>
          <cell r="J2246">
            <v>64</v>
          </cell>
          <cell r="K2246">
            <v>86</v>
          </cell>
          <cell r="L2246">
            <v>56</v>
          </cell>
          <cell r="M2246">
            <v>86</v>
          </cell>
          <cell r="N2246">
            <v>57</v>
          </cell>
          <cell r="O2246">
            <v>86</v>
          </cell>
          <cell r="P2246">
            <v>57</v>
          </cell>
          <cell r="Q2246">
            <v>87</v>
          </cell>
          <cell r="R2246">
            <v>62</v>
          </cell>
          <cell r="S2246">
            <v>85</v>
          </cell>
          <cell r="T2246">
            <v>59</v>
          </cell>
          <cell r="U2246">
            <v>85</v>
          </cell>
          <cell r="V2246">
            <v>59</v>
          </cell>
          <cell r="W2246">
            <v>77</v>
          </cell>
          <cell r="X2246">
            <v>51</v>
          </cell>
          <cell r="Y2246">
            <v>80</v>
          </cell>
          <cell r="Z2246">
            <v>55</v>
          </cell>
          <cell r="AA2246">
            <v>82</v>
          </cell>
          <cell r="AB2246">
            <v>51</v>
          </cell>
          <cell r="AC2246">
            <v>80</v>
          </cell>
          <cell r="AD2246">
            <v>49</v>
          </cell>
          <cell r="AE2246">
            <v>84</v>
          </cell>
          <cell r="AF2246">
            <v>53</v>
          </cell>
          <cell r="AG2246">
            <v>82</v>
          </cell>
          <cell r="AH2246">
            <v>60</v>
          </cell>
          <cell r="AI2246">
            <v>81</v>
          </cell>
          <cell r="AJ2246">
            <v>58</v>
          </cell>
          <cell r="AK2246">
            <v>85</v>
          </cell>
          <cell r="AL2246">
            <v>51</v>
          </cell>
          <cell r="AM2246">
            <v>86</v>
          </cell>
          <cell r="AN2246">
            <v>53</v>
          </cell>
          <cell r="AO2246">
            <v>73</v>
          </cell>
          <cell r="AP2246">
            <v>58</v>
          </cell>
          <cell r="AQ2246">
            <v>68</v>
          </cell>
          <cell r="AR2246">
            <v>60</v>
          </cell>
          <cell r="AS2246">
            <v>79</v>
          </cell>
          <cell r="AT2246">
            <v>57</v>
          </cell>
          <cell r="AU2246">
            <v>80</v>
          </cell>
          <cell r="AV2246">
            <v>66</v>
          </cell>
          <cell r="AW2246">
            <v>85</v>
          </cell>
          <cell r="AX2246">
            <v>62</v>
          </cell>
          <cell r="AY2246">
            <v>87</v>
          </cell>
          <cell r="AZ2246">
            <v>65</v>
          </cell>
        </row>
        <row r="2247">
          <cell r="B2247">
            <v>36652</v>
          </cell>
          <cell r="C2247">
            <v>74</v>
          </cell>
          <cell r="D2247">
            <v>33</v>
          </cell>
          <cell r="E2247">
            <v>98</v>
          </cell>
          <cell r="F2247">
            <v>68</v>
          </cell>
          <cell r="G2247">
            <v>74</v>
          </cell>
          <cell r="H2247">
            <v>33</v>
          </cell>
          <cell r="I2247">
            <v>97</v>
          </cell>
          <cell r="J2247">
            <v>64</v>
          </cell>
          <cell r="K2247">
            <v>86</v>
          </cell>
          <cell r="L2247">
            <v>56</v>
          </cell>
          <cell r="M2247">
            <v>86</v>
          </cell>
          <cell r="N2247">
            <v>57</v>
          </cell>
          <cell r="O2247">
            <v>86</v>
          </cell>
          <cell r="P2247">
            <v>57</v>
          </cell>
          <cell r="Q2247">
            <v>87</v>
          </cell>
          <cell r="R2247">
            <v>62</v>
          </cell>
          <cell r="S2247">
            <v>85</v>
          </cell>
          <cell r="T2247">
            <v>59</v>
          </cell>
          <cell r="U2247">
            <v>85</v>
          </cell>
          <cell r="V2247">
            <v>59</v>
          </cell>
          <cell r="W2247">
            <v>77</v>
          </cell>
          <cell r="X2247">
            <v>51</v>
          </cell>
          <cell r="Y2247">
            <v>80</v>
          </cell>
          <cell r="Z2247">
            <v>55</v>
          </cell>
          <cell r="AA2247">
            <v>82</v>
          </cell>
          <cell r="AB2247">
            <v>51</v>
          </cell>
          <cell r="AC2247">
            <v>80</v>
          </cell>
          <cell r="AD2247">
            <v>49</v>
          </cell>
          <cell r="AE2247">
            <v>84</v>
          </cell>
          <cell r="AF2247">
            <v>53</v>
          </cell>
          <cell r="AG2247">
            <v>82</v>
          </cell>
          <cell r="AH2247">
            <v>60</v>
          </cell>
          <cell r="AI2247">
            <v>81</v>
          </cell>
          <cell r="AJ2247">
            <v>58</v>
          </cell>
          <cell r="AK2247">
            <v>85</v>
          </cell>
          <cell r="AL2247">
            <v>51</v>
          </cell>
          <cell r="AM2247">
            <v>86</v>
          </cell>
          <cell r="AN2247">
            <v>53</v>
          </cell>
          <cell r="AO2247">
            <v>73</v>
          </cell>
          <cell r="AP2247">
            <v>58</v>
          </cell>
          <cell r="AQ2247">
            <v>68</v>
          </cell>
          <cell r="AR2247">
            <v>60</v>
          </cell>
          <cell r="AS2247">
            <v>79</v>
          </cell>
          <cell r="AT2247">
            <v>57</v>
          </cell>
          <cell r="AU2247">
            <v>80</v>
          </cell>
          <cell r="AV2247">
            <v>66</v>
          </cell>
          <cell r="AW2247">
            <v>85</v>
          </cell>
          <cell r="AX2247">
            <v>62</v>
          </cell>
          <cell r="AY2247">
            <v>87</v>
          </cell>
          <cell r="AZ2247">
            <v>65</v>
          </cell>
        </row>
        <row r="2248">
          <cell r="B2248">
            <v>36653</v>
          </cell>
          <cell r="C2248">
            <v>69</v>
          </cell>
          <cell r="D2248">
            <v>42</v>
          </cell>
          <cell r="E2248">
            <v>97</v>
          </cell>
          <cell r="F2248">
            <v>70</v>
          </cell>
          <cell r="G2248">
            <v>69</v>
          </cell>
          <cell r="H2248">
            <v>42</v>
          </cell>
          <cell r="I2248">
            <v>94</v>
          </cell>
          <cell r="J2248">
            <v>60</v>
          </cell>
          <cell r="K2248">
            <v>89</v>
          </cell>
          <cell r="L2248">
            <v>60</v>
          </cell>
          <cell r="M2248">
            <v>91</v>
          </cell>
          <cell r="N2248">
            <v>65</v>
          </cell>
          <cell r="O2248">
            <v>92</v>
          </cell>
          <cell r="P2248">
            <v>63</v>
          </cell>
          <cell r="Q2248">
            <v>90</v>
          </cell>
          <cell r="R2248">
            <v>67</v>
          </cell>
          <cell r="S2248">
            <v>91</v>
          </cell>
          <cell r="T2248">
            <v>65</v>
          </cell>
          <cell r="U2248">
            <v>91</v>
          </cell>
          <cell r="V2248">
            <v>65</v>
          </cell>
          <cell r="W2248">
            <v>82</v>
          </cell>
          <cell r="X2248">
            <v>51</v>
          </cell>
          <cell r="Y2248">
            <v>85</v>
          </cell>
          <cell r="Z2248">
            <v>59</v>
          </cell>
          <cell r="AA2248">
            <v>87</v>
          </cell>
          <cell r="AB2248">
            <v>59</v>
          </cell>
          <cell r="AC2248">
            <v>85</v>
          </cell>
          <cell r="AD2248">
            <v>55</v>
          </cell>
          <cell r="AE2248">
            <v>89</v>
          </cell>
          <cell r="AF2248">
            <v>60</v>
          </cell>
          <cell r="AG2248">
            <v>86</v>
          </cell>
          <cell r="AH2248">
            <v>59</v>
          </cell>
          <cell r="AI2248">
            <v>85</v>
          </cell>
          <cell r="AJ2248">
            <v>61</v>
          </cell>
          <cell r="AK2248">
            <v>90</v>
          </cell>
          <cell r="AL2248">
            <v>52</v>
          </cell>
          <cell r="AM2248">
            <v>89</v>
          </cell>
          <cell r="AN2248">
            <v>54</v>
          </cell>
          <cell r="AO2248">
            <v>70.5</v>
          </cell>
          <cell r="AP2248">
            <v>55</v>
          </cell>
          <cell r="AQ2248">
            <v>68</v>
          </cell>
          <cell r="AR2248">
            <v>57</v>
          </cell>
          <cell r="AS2248">
            <v>89</v>
          </cell>
          <cell r="AT2248">
            <v>57</v>
          </cell>
          <cell r="AU2248">
            <v>80</v>
          </cell>
          <cell r="AV2248">
            <v>57</v>
          </cell>
          <cell r="AW2248">
            <v>88</v>
          </cell>
          <cell r="AX2248">
            <v>62</v>
          </cell>
          <cell r="AY2248">
            <v>86</v>
          </cell>
          <cell r="AZ2248">
            <v>67</v>
          </cell>
        </row>
        <row r="2249">
          <cell r="B2249">
            <v>36654</v>
          </cell>
          <cell r="C2249">
            <v>69</v>
          </cell>
          <cell r="D2249">
            <v>45</v>
          </cell>
          <cell r="E2249">
            <v>92</v>
          </cell>
          <cell r="F2249">
            <v>74</v>
          </cell>
          <cell r="G2249">
            <v>69</v>
          </cell>
          <cell r="H2249">
            <v>45</v>
          </cell>
          <cell r="I2249">
            <v>93</v>
          </cell>
          <cell r="J2249">
            <v>67</v>
          </cell>
          <cell r="K2249">
            <v>91</v>
          </cell>
          <cell r="L2249">
            <v>59</v>
          </cell>
          <cell r="M2249">
            <v>90</v>
          </cell>
          <cell r="N2249">
            <v>67</v>
          </cell>
          <cell r="O2249">
            <v>92</v>
          </cell>
          <cell r="P2249">
            <v>68</v>
          </cell>
          <cell r="Q2249">
            <v>90</v>
          </cell>
          <cell r="R2249">
            <v>69</v>
          </cell>
          <cell r="S2249">
            <v>91</v>
          </cell>
          <cell r="T2249">
            <v>61</v>
          </cell>
          <cell r="U2249">
            <v>92</v>
          </cell>
          <cell r="V2249">
            <v>68</v>
          </cell>
          <cell r="W2249">
            <v>80</v>
          </cell>
          <cell r="X2249">
            <v>52</v>
          </cell>
          <cell r="Y2249">
            <v>85</v>
          </cell>
          <cell r="Z2249">
            <v>59</v>
          </cell>
          <cell r="AA2249">
            <v>87</v>
          </cell>
          <cell r="AB2249">
            <v>61</v>
          </cell>
          <cell r="AC2249">
            <v>83</v>
          </cell>
          <cell r="AD2249">
            <v>60</v>
          </cell>
          <cell r="AE2249">
            <v>90</v>
          </cell>
          <cell r="AF2249">
            <v>61</v>
          </cell>
          <cell r="AG2249">
            <v>85</v>
          </cell>
          <cell r="AH2249">
            <v>60</v>
          </cell>
          <cell r="AI2249">
            <v>84</v>
          </cell>
          <cell r="AJ2249">
            <v>62</v>
          </cell>
          <cell r="AK2249">
            <v>91</v>
          </cell>
          <cell r="AL2249">
            <v>53</v>
          </cell>
          <cell r="AM2249">
            <v>90</v>
          </cell>
          <cell r="AN2249">
            <v>54</v>
          </cell>
          <cell r="AO2249">
            <v>76</v>
          </cell>
          <cell r="AP2249">
            <v>60</v>
          </cell>
          <cell r="AQ2249">
            <v>71</v>
          </cell>
          <cell r="AR2249">
            <v>59</v>
          </cell>
          <cell r="AS2249">
            <v>88</v>
          </cell>
          <cell r="AT2249">
            <v>65</v>
          </cell>
          <cell r="AU2249">
            <v>81</v>
          </cell>
          <cell r="AV2249">
            <v>57</v>
          </cell>
          <cell r="AW2249">
            <v>89</v>
          </cell>
          <cell r="AX2249">
            <v>56</v>
          </cell>
          <cell r="AY2249">
            <v>87</v>
          </cell>
          <cell r="AZ2249">
            <v>69</v>
          </cell>
        </row>
        <row r="2250">
          <cell r="B2250">
            <v>36655</v>
          </cell>
          <cell r="C2250">
            <v>77</v>
          </cell>
          <cell r="D2250">
            <v>30</v>
          </cell>
          <cell r="E2250">
            <v>96</v>
          </cell>
          <cell r="F2250">
            <v>72</v>
          </cell>
          <cell r="G2250">
            <v>77</v>
          </cell>
          <cell r="H2250">
            <v>30</v>
          </cell>
          <cell r="I2250">
            <v>95</v>
          </cell>
          <cell r="J2250">
            <v>64</v>
          </cell>
          <cell r="K2250">
            <v>89</v>
          </cell>
          <cell r="L2250">
            <v>63</v>
          </cell>
          <cell r="M2250">
            <v>88</v>
          </cell>
          <cell r="N2250">
            <v>69</v>
          </cell>
          <cell r="O2250">
            <v>90</v>
          </cell>
          <cell r="P2250">
            <v>66</v>
          </cell>
          <cell r="Q2250">
            <v>88</v>
          </cell>
          <cell r="R2250">
            <v>70</v>
          </cell>
          <cell r="S2250">
            <v>89</v>
          </cell>
          <cell r="T2250">
            <v>65</v>
          </cell>
          <cell r="U2250">
            <v>90</v>
          </cell>
          <cell r="V2250">
            <v>68</v>
          </cell>
          <cell r="W2250">
            <v>82</v>
          </cell>
          <cell r="X2250">
            <v>52</v>
          </cell>
          <cell r="Y2250">
            <v>84</v>
          </cell>
          <cell r="Z2250">
            <v>64</v>
          </cell>
          <cell r="AA2250">
            <v>86</v>
          </cell>
          <cell r="AB2250">
            <v>63</v>
          </cell>
          <cell r="AC2250">
            <v>84</v>
          </cell>
          <cell r="AD2250">
            <v>61</v>
          </cell>
          <cell r="AE2250">
            <v>90</v>
          </cell>
          <cell r="AF2250">
            <v>63</v>
          </cell>
          <cell r="AG2250">
            <v>87</v>
          </cell>
          <cell r="AH2250">
            <v>62</v>
          </cell>
          <cell r="AI2250">
            <v>84</v>
          </cell>
          <cell r="AJ2250">
            <v>63</v>
          </cell>
          <cell r="AK2250">
            <v>91</v>
          </cell>
          <cell r="AL2250">
            <v>56</v>
          </cell>
          <cell r="AM2250">
            <v>89</v>
          </cell>
          <cell r="AN2250">
            <v>56</v>
          </cell>
          <cell r="AO2250">
            <v>74</v>
          </cell>
          <cell r="AP2250">
            <v>57.5</v>
          </cell>
          <cell r="AQ2250">
            <v>67</v>
          </cell>
          <cell r="AR2250">
            <v>60</v>
          </cell>
          <cell r="AS2250">
            <v>90</v>
          </cell>
          <cell r="AT2250">
            <v>62</v>
          </cell>
          <cell r="AU2250">
            <v>85</v>
          </cell>
          <cell r="AV2250">
            <v>64</v>
          </cell>
          <cell r="AW2250">
            <v>91</v>
          </cell>
          <cell r="AX2250">
            <v>66</v>
          </cell>
          <cell r="AY2250">
            <v>88</v>
          </cell>
          <cell r="AZ2250">
            <v>71</v>
          </cell>
        </row>
        <row r="2251">
          <cell r="B2251">
            <v>36656</v>
          </cell>
          <cell r="C2251">
            <v>71</v>
          </cell>
          <cell r="D2251">
            <v>53</v>
          </cell>
          <cell r="E2251">
            <v>100</v>
          </cell>
          <cell r="F2251">
            <v>74</v>
          </cell>
          <cell r="G2251">
            <v>71</v>
          </cell>
          <cell r="H2251">
            <v>53</v>
          </cell>
          <cell r="I2251">
            <v>98</v>
          </cell>
          <cell r="J2251">
            <v>67</v>
          </cell>
          <cell r="K2251">
            <v>75</v>
          </cell>
          <cell r="L2251">
            <v>52</v>
          </cell>
          <cell r="M2251">
            <v>80</v>
          </cell>
          <cell r="N2251">
            <v>68</v>
          </cell>
          <cell r="O2251">
            <v>87</v>
          </cell>
          <cell r="P2251">
            <v>56</v>
          </cell>
          <cell r="Q2251">
            <v>87</v>
          </cell>
          <cell r="R2251">
            <v>60</v>
          </cell>
          <cell r="S2251">
            <v>87</v>
          </cell>
          <cell r="T2251">
            <v>57</v>
          </cell>
          <cell r="U2251">
            <v>91</v>
          </cell>
          <cell r="V2251">
            <v>65</v>
          </cell>
          <cell r="W2251">
            <v>78</v>
          </cell>
          <cell r="X2251">
            <v>56</v>
          </cell>
          <cell r="Y2251">
            <v>85</v>
          </cell>
          <cell r="Z2251">
            <v>63</v>
          </cell>
          <cell r="AA2251">
            <v>87</v>
          </cell>
          <cell r="AB2251">
            <v>66</v>
          </cell>
          <cell r="AC2251">
            <v>83</v>
          </cell>
          <cell r="AD2251">
            <v>54</v>
          </cell>
          <cell r="AE2251">
            <v>88</v>
          </cell>
          <cell r="AF2251">
            <v>65</v>
          </cell>
          <cell r="AG2251">
            <v>87</v>
          </cell>
          <cell r="AH2251">
            <v>70</v>
          </cell>
          <cell r="AI2251">
            <v>82</v>
          </cell>
          <cell r="AJ2251">
            <v>65</v>
          </cell>
          <cell r="AK2251">
            <v>87</v>
          </cell>
          <cell r="AL2251">
            <v>67</v>
          </cell>
          <cell r="AM2251">
            <v>87</v>
          </cell>
          <cell r="AN2251">
            <v>64</v>
          </cell>
          <cell r="AO2251">
            <v>67.5</v>
          </cell>
          <cell r="AP2251">
            <v>54</v>
          </cell>
          <cell r="AQ2251">
            <v>65</v>
          </cell>
          <cell r="AR2251">
            <v>57</v>
          </cell>
          <cell r="AS2251">
            <v>73</v>
          </cell>
          <cell r="AT2251">
            <v>51</v>
          </cell>
          <cell r="AU2251">
            <v>92</v>
          </cell>
          <cell r="AV2251">
            <v>66</v>
          </cell>
          <cell r="AW2251">
            <v>89</v>
          </cell>
          <cell r="AX2251">
            <v>65</v>
          </cell>
          <cell r="AY2251">
            <v>87</v>
          </cell>
          <cell r="AZ2251">
            <v>71</v>
          </cell>
        </row>
        <row r="2252">
          <cell r="B2252">
            <v>36657</v>
          </cell>
          <cell r="C2252">
            <v>62</v>
          </cell>
          <cell r="D2252">
            <v>38</v>
          </cell>
          <cell r="E2252">
            <v>84</v>
          </cell>
          <cell r="F2252">
            <v>71</v>
          </cell>
          <cell r="G2252">
            <v>62</v>
          </cell>
          <cell r="H2252">
            <v>38</v>
          </cell>
          <cell r="I2252">
            <v>91</v>
          </cell>
          <cell r="J2252">
            <v>69</v>
          </cell>
          <cell r="K2252">
            <v>74</v>
          </cell>
          <cell r="L2252">
            <v>52</v>
          </cell>
          <cell r="M2252">
            <v>80</v>
          </cell>
          <cell r="N2252">
            <v>57</v>
          </cell>
          <cell r="O2252">
            <v>78</v>
          </cell>
          <cell r="P2252">
            <v>48</v>
          </cell>
          <cell r="Q2252">
            <v>80</v>
          </cell>
          <cell r="R2252">
            <v>55</v>
          </cell>
          <cell r="S2252">
            <v>80</v>
          </cell>
          <cell r="T2252">
            <v>47</v>
          </cell>
          <cell r="U2252">
            <v>79</v>
          </cell>
          <cell r="V2252">
            <v>59</v>
          </cell>
          <cell r="W2252">
            <v>80</v>
          </cell>
          <cell r="X2252">
            <v>46</v>
          </cell>
          <cell r="Y2252">
            <v>80</v>
          </cell>
          <cell r="Z2252">
            <v>49</v>
          </cell>
          <cell r="AA2252">
            <v>83</v>
          </cell>
          <cell r="AB2252">
            <v>48</v>
          </cell>
          <cell r="AC2252">
            <v>80</v>
          </cell>
          <cell r="AD2252">
            <v>47</v>
          </cell>
          <cell r="AE2252">
            <v>88</v>
          </cell>
          <cell r="AF2252">
            <v>54</v>
          </cell>
          <cell r="AG2252">
            <v>87</v>
          </cell>
          <cell r="AH2252">
            <v>66</v>
          </cell>
          <cell r="AI2252">
            <v>88</v>
          </cell>
          <cell r="AJ2252">
            <v>58</v>
          </cell>
          <cell r="AK2252">
            <v>91</v>
          </cell>
          <cell r="AL2252">
            <v>57</v>
          </cell>
          <cell r="AM2252">
            <v>92</v>
          </cell>
          <cell r="AN2252">
            <v>60</v>
          </cell>
          <cell r="AO2252">
            <v>71.5</v>
          </cell>
          <cell r="AP2252">
            <v>51.5</v>
          </cell>
          <cell r="AQ2252">
            <v>71</v>
          </cell>
          <cell r="AR2252">
            <v>57</v>
          </cell>
          <cell r="AS2252">
            <v>67</v>
          </cell>
          <cell r="AT2252">
            <v>50</v>
          </cell>
          <cell r="AU2252">
            <v>90</v>
          </cell>
          <cell r="AV2252">
            <v>66</v>
          </cell>
          <cell r="AW2252">
            <v>93</v>
          </cell>
          <cell r="AX2252">
            <v>68</v>
          </cell>
          <cell r="AY2252">
            <v>89</v>
          </cell>
          <cell r="AZ2252">
            <v>74</v>
          </cell>
        </row>
        <row r="2253">
          <cell r="B2253">
            <v>36658</v>
          </cell>
          <cell r="C2253">
            <v>59</v>
          </cell>
          <cell r="D2253">
            <v>24</v>
          </cell>
          <cell r="E2253">
            <v>87</v>
          </cell>
          <cell r="F2253">
            <v>65</v>
          </cell>
          <cell r="G2253">
            <v>59</v>
          </cell>
          <cell r="H2253">
            <v>24</v>
          </cell>
          <cell r="I2253">
            <v>84</v>
          </cell>
          <cell r="J2253">
            <v>57</v>
          </cell>
          <cell r="K2253">
            <v>73</v>
          </cell>
          <cell r="L2253">
            <v>56</v>
          </cell>
          <cell r="M2253">
            <v>82</v>
          </cell>
          <cell r="N2253">
            <v>64</v>
          </cell>
          <cell r="O2253">
            <v>88</v>
          </cell>
          <cell r="P2253">
            <v>57</v>
          </cell>
          <cell r="Q2253">
            <v>88</v>
          </cell>
          <cell r="R2253">
            <v>65</v>
          </cell>
          <cell r="S2253">
            <v>91</v>
          </cell>
          <cell r="T2253">
            <v>59</v>
          </cell>
          <cell r="U2253">
            <v>91</v>
          </cell>
          <cell r="V2253">
            <v>65</v>
          </cell>
          <cell r="W2253">
            <v>87</v>
          </cell>
          <cell r="X2253">
            <v>54</v>
          </cell>
          <cell r="Y2253">
            <v>88</v>
          </cell>
          <cell r="Z2253">
            <v>59</v>
          </cell>
          <cell r="AA2253">
            <v>91</v>
          </cell>
          <cell r="AB2253">
            <v>60</v>
          </cell>
          <cell r="AC2253">
            <v>89</v>
          </cell>
          <cell r="AD2253">
            <v>59</v>
          </cell>
          <cell r="AE2253">
            <v>97</v>
          </cell>
          <cell r="AF2253">
            <v>66</v>
          </cell>
          <cell r="AG2253">
            <v>95</v>
          </cell>
          <cell r="AH2253">
            <v>67</v>
          </cell>
          <cell r="AI2253">
            <v>84</v>
          </cell>
          <cell r="AJ2253">
            <v>67</v>
          </cell>
          <cell r="AK2253">
            <v>94</v>
          </cell>
          <cell r="AL2253">
            <v>60</v>
          </cell>
          <cell r="AM2253">
            <v>91</v>
          </cell>
          <cell r="AN2253">
            <v>66</v>
          </cell>
          <cell r="AO2253">
            <v>77.5</v>
          </cell>
          <cell r="AP2253">
            <v>49</v>
          </cell>
          <cell r="AQ2253">
            <v>78</v>
          </cell>
          <cell r="AR2253">
            <v>53</v>
          </cell>
          <cell r="AS2253">
            <v>63</v>
          </cell>
          <cell r="AT2253">
            <v>52</v>
          </cell>
          <cell r="AU2253">
            <v>89</v>
          </cell>
          <cell r="AV2253">
            <v>67</v>
          </cell>
          <cell r="AW2253">
            <v>93</v>
          </cell>
          <cell r="AX2253">
            <v>66</v>
          </cell>
          <cell r="AY2253">
            <v>91</v>
          </cell>
          <cell r="AZ2253">
            <v>72</v>
          </cell>
        </row>
        <row r="2254">
          <cell r="B2254">
            <v>36659</v>
          </cell>
          <cell r="C2254">
            <v>69</v>
          </cell>
          <cell r="D2254">
            <v>24</v>
          </cell>
          <cell r="E2254">
            <v>92</v>
          </cell>
          <cell r="F2254">
            <v>63</v>
          </cell>
          <cell r="G2254">
            <v>69</v>
          </cell>
          <cell r="H2254">
            <v>24</v>
          </cell>
          <cell r="I2254">
            <v>92</v>
          </cell>
          <cell r="J2254">
            <v>54</v>
          </cell>
          <cell r="K2254">
            <v>82</v>
          </cell>
          <cell r="L2254">
            <v>55</v>
          </cell>
          <cell r="M2254">
            <v>83</v>
          </cell>
          <cell r="N2254">
            <v>60</v>
          </cell>
          <cell r="O2254">
            <v>92</v>
          </cell>
          <cell r="P2254">
            <v>62</v>
          </cell>
          <cell r="Q2254">
            <v>91</v>
          </cell>
          <cell r="R2254">
            <v>65</v>
          </cell>
          <cell r="S2254">
            <v>94</v>
          </cell>
          <cell r="T2254">
            <v>66</v>
          </cell>
          <cell r="U2254">
            <v>96</v>
          </cell>
          <cell r="V2254">
            <v>72</v>
          </cell>
          <cell r="W2254">
            <v>85</v>
          </cell>
          <cell r="X2254">
            <v>62</v>
          </cell>
          <cell r="Y2254">
            <v>90</v>
          </cell>
          <cell r="Z2254">
            <v>64</v>
          </cell>
          <cell r="AA2254">
            <v>93</v>
          </cell>
          <cell r="AB2254">
            <v>65</v>
          </cell>
          <cell r="AC2254">
            <v>89</v>
          </cell>
          <cell r="AD2254">
            <v>62</v>
          </cell>
          <cell r="AE2254">
            <v>97</v>
          </cell>
          <cell r="AF2254">
            <v>68</v>
          </cell>
          <cell r="AG2254">
            <v>95</v>
          </cell>
          <cell r="AH2254">
            <v>72</v>
          </cell>
          <cell r="AI2254">
            <v>88</v>
          </cell>
          <cell r="AJ2254">
            <v>70</v>
          </cell>
          <cell r="AK2254">
            <v>95</v>
          </cell>
          <cell r="AL2254">
            <v>63</v>
          </cell>
          <cell r="AM2254">
            <v>97</v>
          </cell>
          <cell r="AN2254">
            <v>68</v>
          </cell>
          <cell r="AO2254">
            <v>78</v>
          </cell>
          <cell r="AP2254">
            <v>52.5</v>
          </cell>
          <cell r="AQ2254">
            <v>72</v>
          </cell>
          <cell r="AR2254">
            <v>53</v>
          </cell>
          <cell r="AS2254">
            <v>73</v>
          </cell>
          <cell r="AT2254">
            <v>54</v>
          </cell>
          <cell r="AU2254">
            <v>92</v>
          </cell>
          <cell r="AV2254">
            <v>67</v>
          </cell>
          <cell r="AW2254">
            <v>93</v>
          </cell>
          <cell r="AX2254">
            <v>69</v>
          </cell>
          <cell r="AY2254">
            <v>89</v>
          </cell>
          <cell r="AZ2254">
            <v>75</v>
          </cell>
        </row>
        <row r="2255">
          <cell r="B2255">
            <v>36660</v>
          </cell>
          <cell r="C2255">
            <v>73</v>
          </cell>
          <cell r="D2255">
            <v>31</v>
          </cell>
          <cell r="E2255">
            <v>99</v>
          </cell>
          <cell r="F2255">
            <v>66</v>
          </cell>
          <cell r="G2255">
            <v>73</v>
          </cell>
          <cell r="H2255">
            <v>31</v>
          </cell>
          <cell r="I2255">
            <v>100</v>
          </cell>
          <cell r="J2255">
            <v>59</v>
          </cell>
          <cell r="K2255">
            <v>69</v>
          </cell>
          <cell r="L2255">
            <v>49</v>
          </cell>
          <cell r="M2255">
            <v>72</v>
          </cell>
          <cell r="N2255">
            <v>55</v>
          </cell>
          <cell r="O2255">
            <v>74</v>
          </cell>
          <cell r="P2255">
            <v>55</v>
          </cell>
          <cell r="Q2255">
            <v>77</v>
          </cell>
          <cell r="R2255">
            <v>60</v>
          </cell>
          <cell r="S2255">
            <v>79</v>
          </cell>
          <cell r="T2255">
            <v>60</v>
          </cell>
          <cell r="U2255">
            <v>77</v>
          </cell>
          <cell r="V2255">
            <v>63</v>
          </cell>
          <cell r="W2255">
            <v>73</v>
          </cell>
          <cell r="X2255">
            <v>57</v>
          </cell>
          <cell r="Y2255">
            <v>76</v>
          </cell>
          <cell r="Z2255">
            <v>60</v>
          </cell>
          <cell r="AA2255">
            <v>82</v>
          </cell>
          <cell r="AB2255">
            <v>57</v>
          </cell>
          <cell r="AC2255">
            <v>77</v>
          </cell>
          <cell r="AD2255">
            <v>59</v>
          </cell>
          <cell r="AE2255">
            <v>85</v>
          </cell>
          <cell r="AF2255">
            <v>65</v>
          </cell>
          <cell r="AG2255">
            <v>85</v>
          </cell>
          <cell r="AH2255">
            <v>68</v>
          </cell>
          <cell r="AI2255">
            <v>80</v>
          </cell>
          <cell r="AJ2255">
            <v>60</v>
          </cell>
          <cell r="AK2255">
            <v>89</v>
          </cell>
          <cell r="AL2255">
            <v>62</v>
          </cell>
          <cell r="AM2255">
            <v>87</v>
          </cell>
          <cell r="AN2255">
            <v>66</v>
          </cell>
          <cell r="AO2255">
            <v>69.5</v>
          </cell>
          <cell r="AP2255">
            <v>54</v>
          </cell>
          <cell r="AQ2255">
            <v>66</v>
          </cell>
          <cell r="AR2255">
            <v>54</v>
          </cell>
          <cell r="AS2255">
            <v>64</v>
          </cell>
          <cell r="AT2255">
            <v>47</v>
          </cell>
          <cell r="AU2255">
            <v>93</v>
          </cell>
          <cell r="AV2255">
            <v>66</v>
          </cell>
          <cell r="AW2255">
            <v>94</v>
          </cell>
          <cell r="AX2255">
            <v>69</v>
          </cell>
          <cell r="AY2255">
            <v>89</v>
          </cell>
          <cell r="AZ2255">
            <v>73</v>
          </cell>
        </row>
        <row r="2256">
          <cell r="B2256">
            <v>36661</v>
          </cell>
          <cell r="C2256">
            <v>74</v>
          </cell>
          <cell r="D2256">
            <v>32</v>
          </cell>
          <cell r="E2256">
            <v>100</v>
          </cell>
          <cell r="F2256">
            <v>70</v>
          </cell>
          <cell r="G2256">
            <v>74</v>
          </cell>
          <cell r="H2256">
            <v>32</v>
          </cell>
          <cell r="I2256">
            <v>103</v>
          </cell>
          <cell r="J2256">
            <v>65</v>
          </cell>
          <cell r="K2256">
            <v>63</v>
          </cell>
          <cell r="L2256">
            <v>43</v>
          </cell>
          <cell r="M2256">
            <v>66</v>
          </cell>
          <cell r="N2256">
            <v>47</v>
          </cell>
          <cell r="O2256">
            <v>68</v>
          </cell>
          <cell r="P2256">
            <v>45</v>
          </cell>
          <cell r="Q2256">
            <v>69</v>
          </cell>
          <cell r="R2256">
            <v>54</v>
          </cell>
          <cell r="S2256">
            <v>72</v>
          </cell>
          <cell r="T2256">
            <v>54</v>
          </cell>
          <cell r="U2256">
            <v>69</v>
          </cell>
          <cell r="V2256">
            <v>55</v>
          </cell>
          <cell r="W2256">
            <v>71</v>
          </cell>
          <cell r="X2256">
            <v>45</v>
          </cell>
          <cell r="Y2256">
            <v>70</v>
          </cell>
          <cell r="Z2256">
            <v>51</v>
          </cell>
          <cell r="AA2256">
            <v>73</v>
          </cell>
          <cell r="AB2256">
            <v>48</v>
          </cell>
          <cell r="AC2256">
            <v>72</v>
          </cell>
          <cell r="AD2256">
            <v>47</v>
          </cell>
          <cell r="AE2256">
            <v>78</v>
          </cell>
          <cell r="AF2256">
            <v>53</v>
          </cell>
          <cell r="AG2256">
            <v>82</v>
          </cell>
          <cell r="AH2256">
            <v>63</v>
          </cell>
          <cell r="AI2256">
            <v>77</v>
          </cell>
          <cell r="AJ2256">
            <v>52</v>
          </cell>
          <cell r="AK2256">
            <v>81</v>
          </cell>
          <cell r="AL2256">
            <v>53</v>
          </cell>
          <cell r="AM2256">
            <v>82</v>
          </cell>
          <cell r="AN2256">
            <v>54</v>
          </cell>
          <cell r="AO2256">
            <v>72</v>
          </cell>
          <cell r="AP2256">
            <v>54</v>
          </cell>
          <cell r="AQ2256">
            <v>68</v>
          </cell>
          <cell r="AR2256">
            <v>54</v>
          </cell>
          <cell r="AS2256">
            <v>60</v>
          </cell>
          <cell r="AT2256">
            <v>38</v>
          </cell>
          <cell r="AU2256">
            <v>84</v>
          </cell>
          <cell r="AV2256">
            <v>64</v>
          </cell>
          <cell r="AW2256">
            <v>91</v>
          </cell>
          <cell r="AX2256">
            <v>71</v>
          </cell>
          <cell r="AY2256">
            <v>93</v>
          </cell>
          <cell r="AZ2256">
            <v>73</v>
          </cell>
        </row>
        <row r="2257">
          <cell r="B2257">
            <v>36662</v>
          </cell>
          <cell r="C2257">
            <v>62</v>
          </cell>
          <cell r="D2257">
            <v>38</v>
          </cell>
          <cell r="E2257">
            <v>87</v>
          </cell>
          <cell r="F2257">
            <v>68</v>
          </cell>
          <cell r="G2257">
            <v>62</v>
          </cell>
          <cell r="H2257">
            <v>38</v>
          </cell>
          <cell r="I2257">
            <v>88</v>
          </cell>
          <cell r="J2257">
            <v>63</v>
          </cell>
          <cell r="K2257">
            <v>67</v>
          </cell>
          <cell r="L2257">
            <v>38</v>
          </cell>
          <cell r="M2257">
            <v>69</v>
          </cell>
          <cell r="N2257">
            <v>43</v>
          </cell>
          <cell r="O2257">
            <v>72</v>
          </cell>
          <cell r="P2257">
            <v>41</v>
          </cell>
          <cell r="Q2257">
            <v>72</v>
          </cell>
          <cell r="R2257">
            <v>50</v>
          </cell>
          <cell r="S2257">
            <v>74</v>
          </cell>
          <cell r="T2257">
            <v>49</v>
          </cell>
          <cell r="U2257">
            <v>72</v>
          </cell>
          <cell r="V2257">
            <v>52</v>
          </cell>
          <cell r="W2257">
            <v>72</v>
          </cell>
          <cell r="X2257">
            <v>38</v>
          </cell>
          <cell r="Y2257">
            <v>73</v>
          </cell>
          <cell r="Z2257">
            <v>45</v>
          </cell>
          <cell r="AA2257">
            <v>78</v>
          </cell>
          <cell r="AB2257">
            <v>45</v>
          </cell>
          <cell r="AC2257">
            <v>76</v>
          </cell>
          <cell r="AD2257">
            <v>49</v>
          </cell>
          <cell r="AE2257">
            <v>82</v>
          </cell>
          <cell r="AF2257">
            <v>46</v>
          </cell>
          <cell r="AG2257">
            <v>79</v>
          </cell>
          <cell r="AH2257">
            <v>58</v>
          </cell>
          <cell r="AI2257">
            <v>79</v>
          </cell>
          <cell r="AJ2257">
            <v>58</v>
          </cell>
          <cell r="AK2257">
            <v>84</v>
          </cell>
          <cell r="AL2257">
            <v>45</v>
          </cell>
          <cell r="AM2257">
            <v>84</v>
          </cell>
          <cell r="AN2257">
            <v>53</v>
          </cell>
          <cell r="AO2257">
            <v>65.5</v>
          </cell>
          <cell r="AP2257">
            <v>52.5</v>
          </cell>
          <cell r="AQ2257">
            <v>66</v>
          </cell>
          <cell r="AR2257">
            <v>54</v>
          </cell>
          <cell r="AS2257">
            <v>66</v>
          </cell>
          <cell r="AT2257">
            <v>35</v>
          </cell>
          <cell r="AU2257">
            <v>83</v>
          </cell>
          <cell r="AV2257">
            <v>71</v>
          </cell>
          <cell r="AW2257">
            <v>87</v>
          </cell>
          <cell r="AX2257">
            <v>69</v>
          </cell>
          <cell r="AY2257">
            <v>93</v>
          </cell>
          <cell r="AZ2257">
            <v>70</v>
          </cell>
        </row>
        <row r="2258">
          <cell r="B2258">
            <v>36663</v>
          </cell>
          <cell r="C2258">
            <v>60</v>
          </cell>
          <cell r="D2258">
            <v>34</v>
          </cell>
          <cell r="E2258">
            <v>83</v>
          </cell>
          <cell r="F2258">
            <v>60</v>
          </cell>
          <cell r="G2258">
            <v>60</v>
          </cell>
          <cell r="H2258">
            <v>34</v>
          </cell>
          <cell r="I2258">
            <v>82</v>
          </cell>
          <cell r="J2258">
            <v>53</v>
          </cell>
          <cell r="K2258">
            <v>71</v>
          </cell>
          <cell r="L2258">
            <v>55</v>
          </cell>
          <cell r="M2258">
            <v>71</v>
          </cell>
          <cell r="N2258">
            <v>54</v>
          </cell>
          <cell r="O2258">
            <v>75</v>
          </cell>
          <cell r="P2258">
            <v>52</v>
          </cell>
          <cell r="Q2258">
            <v>77</v>
          </cell>
          <cell r="R2258">
            <v>60</v>
          </cell>
          <cell r="S2258">
            <v>80</v>
          </cell>
          <cell r="T2258">
            <v>56</v>
          </cell>
          <cell r="U2258">
            <v>81</v>
          </cell>
          <cell r="V2258">
            <v>61</v>
          </cell>
          <cell r="W2258">
            <v>78</v>
          </cell>
          <cell r="X2258">
            <v>47</v>
          </cell>
          <cell r="Y2258">
            <v>80</v>
          </cell>
          <cell r="Z2258">
            <v>58</v>
          </cell>
          <cell r="AA2258">
            <v>81</v>
          </cell>
          <cell r="AB2258">
            <v>58</v>
          </cell>
          <cell r="AC2258">
            <v>80</v>
          </cell>
          <cell r="AD2258">
            <v>57</v>
          </cell>
          <cell r="AE2258">
            <v>87</v>
          </cell>
          <cell r="AF2258">
            <v>59</v>
          </cell>
          <cell r="AG2258">
            <v>84</v>
          </cell>
          <cell r="AH2258">
            <v>59</v>
          </cell>
          <cell r="AI2258">
            <v>83</v>
          </cell>
          <cell r="AJ2258">
            <v>62</v>
          </cell>
          <cell r="AK2258">
            <v>87</v>
          </cell>
          <cell r="AL2258">
            <v>53</v>
          </cell>
          <cell r="AM2258">
            <v>90</v>
          </cell>
          <cell r="AN2258">
            <v>59</v>
          </cell>
          <cell r="AO2258">
            <v>68.5</v>
          </cell>
          <cell r="AP2258">
            <v>53</v>
          </cell>
          <cell r="AQ2258">
            <v>66</v>
          </cell>
          <cell r="AR2258">
            <v>54</v>
          </cell>
          <cell r="AS2258">
            <v>71</v>
          </cell>
          <cell r="AT2258">
            <v>50</v>
          </cell>
          <cell r="AU2258">
            <v>83</v>
          </cell>
          <cell r="AV2258">
            <v>64</v>
          </cell>
          <cell r="AW2258">
            <v>87</v>
          </cell>
          <cell r="AX2258">
            <v>65</v>
          </cell>
          <cell r="AY2258">
            <v>93</v>
          </cell>
          <cell r="AZ2258">
            <v>71</v>
          </cell>
        </row>
        <row r="2259">
          <cell r="B2259">
            <v>36664</v>
          </cell>
          <cell r="C2259">
            <v>56</v>
          </cell>
          <cell r="D2259">
            <v>31</v>
          </cell>
          <cell r="E2259">
            <v>90</v>
          </cell>
          <cell r="F2259">
            <v>65</v>
          </cell>
          <cell r="G2259">
            <v>56</v>
          </cell>
          <cell r="H2259">
            <v>31</v>
          </cell>
          <cell r="I2259">
            <v>87</v>
          </cell>
          <cell r="J2259">
            <v>56</v>
          </cell>
          <cell r="K2259">
            <v>81</v>
          </cell>
          <cell r="L2259">
            <v>57</v>
          </cell>
          <cell r="M2259">
            <v>83</v>
          </cell>
          <cell r="N2259">
            <v>61</v>
          </cell>
          <cell r="O2259">
            <v>85</v>
          </cell>
          <cell r="P2259">
            <v>60</v>
          </cell>
          <cell r="Q2259">
            <v>85</v>
          </cell>
          <cell r="R2259">
            <v>67</v>
          </cell>
          <cell r="S2259">
            <v>87</v>
          </cell>
          <cell r="T2259">
            <v>66</v>
          </cell>
          <cell r="U2259">
            <v>88</v>
          </cell>
          <cell r="V2259">
            <v>68</v>
          </cell>
          <cell r="W2259">
            <v>82</v>
          </cell>
          <cell r="X2259">
            <v>61</v>
          </cell>
          <cell r="Y2259">
            <v>85</v>
          </cell>
          <cell r="Z2259">
            <v>64</v>
          </cell>
          <cell r="AA2259">
            <v>87</v>
          </cell>
          <cell r="AB2259">
            <v>65</v>
          </cell>
          <cell r="AC2259">
            <v>84</v>
          </cell>
          <cell r="AD2259">
            <v>61</v>
          </cell>
          <cell r="AE2259">
            <v>91</v>
          </cell>
          <cell r="AF2259">
            <v>66</v>
          </cell>
          <cell r="AG2259">
            <v>86</v>
          </cell>
          <cell r="AH2259">
            <v>69</v>
          </cell>
          <cell r="AI2259">
            <v>87</v>
          </cell>
          <cell r="AJ2259">
            <v>67</v>
          </cell>
          <cell r="AK2259">
            <v>91</v>
          </cell>
          <cell r="AL2259">
            <v>62</v>
          </cell>
          <cell r="AM2259">
            <v>91</v>
          </cell>
          <cell r="AN2259">
            <v>66</v>
          </cell>
          <cell r="AO2259">
            <v>76.5</v>
          </cell>
          <cell r="AP2259">
            <v>55.5</v>
          </cell>
          <cell r="AQ2259">
            <v>69</v>
          </cell>
          <cell r="AR2259">
            <v>55</v>
          </cell>
          <cell r="AS2259">
            <v>73</v>
          </cell>
          <cell r="AT2259">
            <v>56</v>
          </cell>
          <cell r="AU2259">
            <v>83</v>
          </cell>
          <cell r="AV2259">
            <v>63</v>
          </cell>
          <cell r="AW2259">
            <v>89</v>
          </cell>
          <cell r="AX2259">
            <v>63</v>
          </cell>
          <cell r="AY2259">
            <v>92</v>
          </cell>
          <cell r="AZ2259">
            <v>71</v>
          </cell>
        </row>
        <row r="2260">
          <cell r="B2260">
            <v>36665</v>
          </cell>
          <cell r="C2260">
            <v>69</v>
          </cell>
          <cell r="D2260">
            <v>28</v>
          </cell>
          <cell r="E2260">
            <v>95</v>
          </cell>
          <cell r="F2260">
            <v>69</v>
          </cell>
          <cell r="G2260">
            <v>69</v>
          </cell>
          <cell r="H2260">
            <v>28</v>
          </cell>
          <cell r="I2260">
            <v>91</v>
          </cell>
          <cell r="J2260">
            <v>59</v>
          </cell>
          <cell r="K2260">
            <v>63</v>
          </cell>
          <cell r="L2260">
            <v>46</v>
          </cell>
          <cell r="M2260">
            <v>74</v>
          </cell>
          <cell r="N2260">
            <v>49</v>
          </cell>
          <cell r="O2260">
            <v>76</v>
          </cell>
          <cell r="P2260">
            <v>56</v>
          </cell>
          <cell r="Q2260">
            <v>77</v>
          </cell>
          <cell r="R2260">
            <v>59</v>
          </cell>
          <cell r="S2260">
            <v>89</v>
          </cell>
          <cell r="T2260">
            <v>67</v>
          </cell>
          <cell r="U2260">
            <v>90</v>
          </cell>
          <cell r="V2260">
            <v>63</v>
          </cell>
          <cell r="W2260">
            <v>88</v>
          </cell>
          <cell r="X2260">
            <v>63</v>
          </cell>
          <cell r="Y2260">
            <v>89</v>
          </cell>
          <cell r="Z2260">
            <v>67</v>
          </cell>
          <cell r="AA2260">
            <v>92</v>
          </cell>
          <cell r="AB2260">
            <v>66</v>
          </cell>
          <cell r="AC2260">
            <v>89</v>
          </cell>
          <cell r="AD2260">
            <v>67</v>
          </cell>
          <cell r="AE2260">
            <v>96</v>
          </cell>
          <cell r="AF2260">
            <v>68</v>
          </cell>
          <cell r="AG2260">
            <v>90</v>
          </cell>
          <cell r="AH2260">
            <v>64</v>
          </cell>
          <cell r="AI2260">
            <v>87</v>
          </cell>
          <cell r="AJ2260">
            <v>66</v>
          </cell>
          <cell r="AK2260">
            <v>91</v>
          </cell>
          <cell r="AL2260">
            <v>62</v>
          </cell>
          <cell r="AM2260">
            <v>93</v>
          </cell>
          <cell r="AN2260">
            <v>61</v>
          </cell>
          <cell r="AO2260">
            <v>81</v>
          </cell>
          <cell r="AP2260">
            <v>59.5</v>
          </cell>
          <cell r="AQ2260">
            <v>71</v>
          </cell>
          <cell r="AR2260">
            <v>58</v>
          </cell>
          <cell r="AS2260">
            <v>58</v>
          </cell>
          <cell r="AT2260">
            <v>42</v>
          </cell>
          <cell r="AU2260">
            <v>86</v>
          </cell>
          <cell r="AV2260">
            <v>61</v>
          </cell>
          <cell r="AW2260">
            <v>91</v>
          </cell>
          <cell r="AX2260">
            <v>62</v>
          </cell>
          <cell r="AY2260">
            <v>89</v>
          </cell>
          <cell r="AZ2260">
            <v>68</v>
          </cell>
        </row>
        <row r="2261">
          <cell r="B2261">
            <v>36666</v>
          </cell>
          <cell r="C2261">
            <v>74</v>
          </cell>
          <cell r="D2261">
            <v>33</v>
          </cell>
          <cell r="E2261">
            <v>101</v>
          </cell>
          <cell r="F2261">
            <v>72</v>
          </cell>
          <cell r="G2261">
            <v>74</v>
          </cell>
          <cell r="H2261">
            <v>33</v>
          </cell>
          <cell r="I2261">
            <v>95</v>
          </cell>
          <cell r="J2261">
            <v>61</v>
          </cell>
          <cell r="K2261">
            <v>50</v>
          </cell>
          <cell r="L2261">
            <v>45</v>
          </cell>
          <cell r="M2261">
            <v>54</v>
          </cell>
          <cell r="N2261">
            <v>49</v>
          </cell>
          <cell r="O2261">
            <v>56</v>
          </cell>
          <cell r="P2261">
            <v>54</v>
          </cell>
          <cell r="Q2261">
            <v>61</v>
          </cell>
          <cell r="R2261">
            <v>56</v>
          </cell>
          <cell r="S2261">
            <v>72</v>
          </cell>
          <cell r="T2261">
            <v>60</v>
          </cell>
          <cell r="U2261">
            <v>73</v>
          </cell>
          <cell r="V2261">
            <v>61</v>
          </cell>
          <cell r="W2261">
            <v>83</v>
          </cell>
          <cell r="X2261">
            <v>63</v>
          </cell>
          <cell r="Y2261">
            <v>89</v>
          </cell>
          <cell r="Z2261">
            <v>65</v>
          </cell>
          <cell r="AA2261">
            <v>93</v>
          </cell>
          <cell r="AB2261">
            <v>67</v>
          </cell>
          <cell r="AC2261">
            <v>88</v>
          </cell>
          <cell r="AD2261">
            <v>65</v>
          </cell>
          <cell r="AE2261">
            <v>96</v>
          </cell>
          <cell r="AF2261">
            <v>68</v>
          </cell>
          <cell r="AG2261">
            <v>94</v>
          </cell>
          <cell r="AH2261">
            <v>68</v>
          </cell>
          <cell r="AI2261">
            <v>87</v>
          </cell>
          <cell r="AJ2261">
            <v>66</v>
          </cell>
          <cell r="AK2261">
            <v>96</v>
          </cell>
          <cell r="AL2261">
            <v>63</v>
          </cell>
          <cell r="AM2261">
            <v>94</v>
          </cell>
          <cell r="AN2261">
            <v>66</v>
          </cell>
          <cell r="AO2261">
            <v>83</v>
          </cell>
          <cell r="AP2261">
            <v>61</v>
          </cell>
          <cell r="AQ2261">
            <v>70</v>
          </cell>
          <cell r="AR2261">
            <v>58</v>
          </cell>
          <cell r="AS2261">
            <v>50</v>
          </cell>
          <cell r="AT2261">
            <v>45</v>
          </cell>
          <cell r="AU2261">
            <v>89</v>
          </cell>
          <cell r="AV2261">
            <v>61</v>
          </cell>
          <cell r="AW2261">
            <v>92</v>
          </cell>
          <cell r="AX2261">
            <v>58</v>
          </cell>
          <cell r="AY2261">
            <v>88</v>
          </cell>
          <cell r="AZ2261">
            <v>70</v>
          </cell>
        </row>
        <row r="2262">
          <cell r="B2262">
            <v>36667</v>
          </cell>
          <cell r="C2262">
            <v>80</v>
          </cell>
          <cell r="D2262">
            <v>33</v>
          </cell>
          <cell r="E2262">
            <v>107</v>
          </cell>
          <cell r="F2262">
            <v>76</v>
          </cell>
          <cell r="G2262">
            <v>80</v>
          </cell>
          <cell r="H2262">
            <v>33</v>
          </cell>
          <cell r="I2262">
            <v>101</v>
          </cell>
          <cell r="J2262">
            <v>64</v>
          </cell>
          <cell r="K2262">
            <v>60</v>
          </cell>
          <cell r="L2262">
            <v>50</v>
          </cell>
          <cell r="M2262">
            <v>60</v>
          </cell>
          <cell r="N2262">
            <v>52</v>
          </cell>
          <cell r="O2262">
            <v>64</v>
          </cell>
          <cell r="P2262">
            <v>55</v>
          </cell>
          <cell r="Q2262">
            <v>68</v>
          </cell>
          <cell r="R2262">
            <v>56</v>
          </cell>
          <cell r="S2262">
            <v>68</v>
          </cell>
          <cell r="T2262">
            <v>58</v>
          </cell>
          <cell r="U2262">
            <v>64</v>
          </cell>
          <cell r="V2262">
            <v>61</v>
          </cell>
          <cell r="W2262">
            <v>76</v>
          </cell>
          <cell r="X2262">
            <v>60</v>
          </cell>
          <cell r="Y2262">
            <v>75</v>
          </cell>
          <cell r="Z2262">
            <v>64</v>
          </cell>
          <cell r="AA2262">
            <v>75</v>
          </cell>
          <cell r="AB2262">
            <v>65</v>
          </cell>
          <cell r="AC2262">
            <v>80</v>
          </cell>
          <cell r="AD2262">
            <v>66</v>
          </cell>
          <cell r="AE2262">
            <v>93</v>
          </cell>
          <cell r="AF2262">
            <v>72</v>
          </cell>
          <cell r="AG2262">
            <v>89</v>
          </cell>
          <cell r="AH2262">
            <v>72</v>
          </cell>
          <cell r="AI2262">
            <v>79</v>
          </cell>
          <cell r="AJ2262">
            <v>63</v>
          </cell>
          <cell r="AK2262">
            <v>90</v>
          </cell>
          <cell r="AL2262">
            <v>68</v>
          </cell>
          <cell r="AM2262">
            <v>84</v>
          </cell>
          <cell r="AN2262">
            <v>69</v>
          </cell>
          <cell r="AO2262">
            <v>85</v>
          </cell>
          <cell r="AP2262">
            <v>62.5</v>
          </cell>
          <cell r="AQ2262">
            <v>68</v>
          </cell>
          <cell r="AR2262">
            <v>59</v>
          </cell>
          <cell r="AS2262">
            <v>54</v>
          </cell>
          <cell r="AT2262">
            <v>48</v>
          </cell>
          <cell r="AU2262">
            <v>89</v>
          </cell>
          <cell r="AV2262">
            <v>65</v>
          </cell>
          <cell r="AW2262">
            <v>90</v>
          </cell>
          <cell r="AX2262">
            <v>64</v>
          </cell>
          <cell r="AY2262">
            <v>89</v>
          </cell>
          <cell r="AZ2262">
            <v>72</v>
          </cell>
        </row>
        <row r="2263">
          <cell r="B2263">
            <v>36668</v>
          </cell>
          <cell r="C2263">
            <v>84</v>
          </cell>
          <cell r="D2263">
            <v>34</v>
          </cell>
          <cell r="E2263">
            <v>109</v>
          </cell>
          <cell r="F2263">
            <v>76</v>
          </cell>
          <cell r="G2263">
            <v>84</v>
          </cell>
          <cell r="H2263">
            <v>34</v>
          </cell>
          <cell r="I2263">
            <v>105</v>
          </cell>
          <cell r="J2263">
            <v>67</v>
          </cell>
          <cell r="K2263">
            <v>56</v>
          </cell>
          <cell r="L2263">
            <v>53</v>
          </cell>
          <cell r="M2263">
            <v>58</v>
          </cell>
          <cell r="N2263">
            <v>55</v>
          </cell>
          <cell r="O2263">
            <v>60</v>
          </cell>
          <cell r="P2263">
            <v>57</v>
          </cell>
          <cell r="Q2263">
            <v>66</v>
          </cell>
          <cell r="R2263">
            <v>59</v>
          </cell>
          <cell r="S2263">
            <v>73</v>
          </cell>
          <cell r="T2263">
            <v>57</v>
          </cell>
          <cell r="U2263">
            <v>73</v>
          </cell>
          <cell r="V2263">
            <v>61</v>
          </cell>
          <cell r="W2263">
            <v>74</v>
          </cell>
          <cell r="X2263">
            <v>52</v>
          </cell>
          <cell r="Y2263">
            <v>79</v>
          </cell>
          <cell r="Z2263">
            <v>59</v>
          </cell>
          <cell r="AA2263">
            <v>83</v>
          </cell>
          <cell r="AB2263">
            <v>60</v>
          </cell>
          <cell r="AC2263">
            <v>82</v>
          </cell>
          <cell r="AD2263">
            <v>60</v>
          </cell>
          <cell r="AE2263">
            <v>90</v>
          </cell>
          <cell r="AF2263">
            <v>69</v>
          </cell>
          <cell r="AG2263">
            <v>80</v>
          </cell>
          <cell r="AH2263">
            <v>71</v>
          </cell>
          <cell r="AI2263">
            <v>81</v>
          </cell>
          <cell r="AJ2263">
            <v>62</v>
          </cell>
          <cell r="AK2263">
            <v>90</v>
          </cell>
          <cell r="AL2263">
            <v>60</v>
          </cell>
          <cell r="AM2263">
            <v>88</v>
          </cell>
          <cell r="AN2263">
            <v>64</v>
          </cell>
          <cell r="AO2263">
            <v>86</v>
          </cell>
          <cell r="AP2263">
            <v>64.5</v>
          </cell>
          <cell r="AQ2263">
            <v>69</v>
          </cell>
          <cell r="AR2263">
            <v>61</v>
          </cell>
          <cell r="AS2263">
            <v>61</v>
          </cell>
          <cell r="AT2263">
            <v>52</v>
          </cell>
          <cell r="AU2263">
            <v>91</v>
          </cell>
          <cell r="AV2263">
            <v>67</v>
          </cell>
          <cell r="AW2263">
            <v>92</v>
          </cell>
          <cell r="AX2263">
            <v>65</v>
          </cell>
          <cell r="AY2263">
            <v>88</v>
          </cell>
          <cell r="AZ2263">
            <v>75</v>
          </cell>
        </row>
        <row r="2264">
          <cell r="B2264">
            <v>36669</v>
          </cell>
          <cell r="C2264">
            <v>85</v>
          </cell>
          <cell r="D2264">
            <v>45</v>
          </cell>
          <cell r="E2264">
            <v>106</v>
          </cell>
          <cell r="F2264">
            <v>79</v>
          </cell>
          <cell r="G2264">
            <v>85</v>
          </cell>
          <cell r="H2264">
            <v>45</v>
          </cell>
          <cell r="I2264">
            <v>102</v>
          </cell>
          <cell r="J2264">
            <v>69</v>
          </cell>
          <cell r="K2264">
            <v>65</v>
          </cell>
          <cell r="L2264">
            <v>53</v>
          </cell>
          <cell r="M2264">
            <v>67</v>
          </cell>
          <cell r="N2264">
            <v>55</v>
          </cell>
          <cell r="O2264">
            <v>69</v>
          </cell>
          <cell r="P2264">
            <v>55</v>
          </cell>
          <cell r="Q2264">
            <v>72</v>
          </cell>
          <cell r="R2264">
            <v>60</v>
          </cell>
          <cell r="S2264">
            <v>73</v>
          </cell>
          <cell r="T2264">
            <v>53</v>
          </cell>
          <cell r="U2264">
            <v>76</v>
          </cell>
          <cell r="V2264">
            <v>59</v>
          </cell>
          <cell r="W2264">
            <v>80</v>
          </cell>
          <cell r="X2264">
            <v>50</v>
          </cell>
          <cell r="Y2264">
            <v>78</v>
          </cell>
          <cell r="Z2264">
            <v>55</v>
          </cell>
          <cell r="AA2264">
            <v>82</v>
          </cell>
          <cell r="AB2264">
            <v>54</v>
          </cell>
          <cell r="AC2264">
            <v>81</v>
          </cell>
          <cell r="AD2264">
            <v>53</v>
          </cell>
          <cell r="AE2264">
            <v>89</v>
          </cell>
          <cell r="AF2264">
            <v>59</v>
          </cell>
          <cell r="AG2264">
            <v>90</v>
          </cell>
          <cell r="AH2264">
            <v>67</v>
          </cell>
          <cell r="AI2264">
            <v>86</v>
          </cell>
          <cell r="AJ2264">
            <v>64</v>
          </cell>
          <cell r="AK2264">
            <v>92</v>
          </cell>
          <cell r="AL2264">
            <v>54</v>
          </cell>
          <cell r="AM2264">
            <v>93</v>
          </cell>
          <cell r="AN2264">
            <v>59</v>
          </cell>
          <cell r="AO2264">
            <v>84.5</v>
          </cell>
          <cell r="AP2264">
            <v>66</v>
          </cell>
          <cell r="AQ2264">
            <v>69</v>
          </cell>
          <cell r="AR2264">
            <v>61</v>
          </cell>
          <cell r="AS2264">
            <v>66</v>
          </cell>
          <cell r="AT2264">
            <v>53</v>
          </cell>
          <cell r="AU2264">
            <v>92</v>
          </cell>
          <cell r="AV2264">
            <v>66</v>
          </cell>
          <cell r="AW2264">
            <v>96</v>
          </cell>
          <cell r="AX2264">
            <v>68</v>
          </cell>
          <cell r="AY2264">
            <v>89</v>
          </cell>
          <cell r="AZ2264">
            <v>74</v>
          </cell>
        </row>
        <row r="2265">
          <cell r="B2265">
            <v>36670</v>
          </cell>
          <cell r="C2265">
            <v>82</v>
          </cell>
          <cell r="D2265">
            <v>47</v>
          </cell>
          <cell r="E2265">
            <v>102</v>
          </cell>
          <cell r="F2265">
            <v>77</v>
          </cell>
          <cell r="G2265">
            <v>82</v>
          </cell>
          <cell r="H2265">
            <v>47</v>
          </cell>
          <cell r="I2265">
            <v>100</v>
          </cell>
          <cell r="J2265">
            <v>69</v>
          </cell>
          <cell r="K2265">
            <v>79</v>
          </cell>
          <cell r="L2265">
            <v>56</v>
          </cell>
          <cell r="M2265">
            <v>81</v>
          </cell>
          <cell r="N2265">
            <v>55</v>
          </cell>
          <cell r="O2265">
            <v>83</v>
          </cell>
          <cell r="P2265">
            <v>60</v>
          </cell>
          <cell r="Q2265">
            <v>85</v>
          </cell>
          <cell r="R2265">
            <v>62</v>
          </cell>
          <cell r="S2265">
            <v>87</v>
          </cell>
          <cell r="T2265">
            <v>67</v>
          </cell>
          <cell r="U2265">
            <v>88</v>
          </cell>
          <cell r="V2265">
            <v>70</v>
          </cell>
          <cell r="W2265">
            <v>82</v>
          </cell>
          <cell r="X2265">
            <v>60</v>
          </cell>
          <cell r="Y2265">
            <v>86</v>
          </cell>
          <cell r="Z2265">
            <v>64</v>
          </cell>
          <cell r="AA2265">
            <v>89</v>
          </cell>
          <cell r="AB2265">
            <v>64</v>
          </cell>
          <cell r="AC2265">
            <v>85</v>
          </cell>
          <cell r="AD2265">
            <v>64</v>
          </cell>
          <cell r="AE2265">
            <v>96</v>
          </cell>
          <cell r="AF2265">
            <v>70</v>
          </cell>
          <cell r="AG2265">
            <v>95</v>
          </cell>
          <cell r="AH2265">
            <v>74</v>
          </cell>
          <cell r="AI2265">
            <v>88</v>
          </cell>
          <cell r="AJ2265">
            <v>72</v>
          </cell>
          <cell r="AK2265">
            <v>95</v>
          </cell>
          <cell r="AL2265">
            <v>72</v>
          </cell>
          <cell r="AM2265">
            <v>95</v>
          </cell>
          <cell r="AN2265">
            <v>73</v>
          </cell>
          <cell r="AO2265">
            <v>81</v>
          </cell>
          <cell r="AP2265">
            <v>64.5</v>
          </cell>
          <cell r="AQ2265">
            <v>69</v>
          </cell>
          <cell r="AR2265">
            <v>62</v>
          </cell>
          <cell r="AS2265">
            <v>74</v>
          </cell>
          <cell r="AT2265">
            <v>53</v>
          </cell>
          <cell r="AU2265">
            <v>96</v>
          </cell>
          <cell r="AV2265">
            <v>70</v>
          </cell>
          <cell r="AW2265">
            <v>96</v>
          </cell>
          <cell r="AX2265">
            <v>68</v>
          </cell>
          <cell r="AY2265">
            <v>89</v>
          </cell>
          <cell r="AZ2265">
            <v>76</v>
          </cell>
        </row>
        <row r="2266">
          <cell r="B2266">
            <v>36671</v>
          </cell>
          <cell r="C2266">
            <v>73</v>
          </cell>
          <cell r="D2266">
            <v>38</v>
          </cell>
          <cell r="E2266">
            <v>95</v>
          </cell>
          <cell r="F2266">
            <v>73</v>
          </cell>
          <cell r="G2266">
            <v>73</v>
          </cell>
          <cell r="H2266">
            <v>38</v>
          </cell>
          <cell r="I2266">
            <v>94</v>
          </cell>
          <cell r="J2266">
            <v>63</v>
          </cell>
          <cell r="K2266">
            <v>74</v>
          </cell>
          <cell r="L2266">
            <v>53</v>
          </cell>
          <cell r="M2266">
            <v>74</v>
          </cell>
          <cell r="N2266">
            <v>57</v>
          </cell>
          <cell r="O2266">
            <v>75</v>
          </cell>
          <cell r="P2266">
            <v>53</v>
          </cell>
          <cell r="Q2266">
            <v>77</v>
          </cell>
          <cell r="R2266">
            <v>63</v>
          </cell>
          <cell r="S2266">
            <v>78</v>
          </cell>
          <cell r="T2266">
            <v>64</v>
          </cell>
          <cell r="U2266">
            <v>83</v>
          </cell>
          <cell r="V2266">
            <v>68</v>
          </cell>
          <cell r="W2266">
            <v>79</v>
          </cell>
          <cell r="X2266">
            <v>61</v>
          </cell>
          <cell r="Y2266">
            <v>80</v>
          </cell>
          <cell r="Z2266">
            <v>62</v>
          </cell>
          <cell r="AA2266">
            <v>83</v>
          </cell>
          <cell r="AB2266">
            <v>68</v>
          </cell>
          <cell r="AC2266">
            <v>86</v>
          </cell>
          <cell r="AD2266">
            <v>64</v>
          </cell>
          <cell r="AE2266">
            <v>101</v>
          </cell>
          <cell r="AF2266">
            <v>71</v>
          </cell>
          <cell r="AG2266">
            <v>97</v>
          </cell>
          <cell r="AH2266">
            <v>73</v>
          </cell>
          <cell r="AI2266">
            <v>90</v>
          </cell>
          <cell r="AJ2266">
            <v>70</v>
          </cell>
          <cell r="AK2266">
            <v>99</v>
          </cell>
          <cell r="AL2266">
            <v>71</v>
          </cell>
          <cell r="AM2266">
            <v>97</v>
          </cell>
          <cell r="AN2266">
            <v>74</v>
          </cell>
          <cell r="AO2266">
            <v>76.5</v>
          </cell>
          <cell r="AP2266">
            <v>60</v>
          </cell>
          <cell r="AQ2266">
            <v>69</v>
          </cell>
          <cell r="AR2266">
            <v>60</v>
          </cell>
          <cell r="AS2266">
            <v>67</v>
          </cell>
          <cell r="AT2266">
            <v>54</v>
          </cell>
          <cell r="AU2266">
            <v>97</v>
          </cell>
          <cell r="AV2266">
            <v>71</v>
          </cell>
          <cell r="AW2266">
            <v>95</v>
          </cell>
          <cell r="AX2266">
            <v>68</v>
          </cell>
          <cell r="AY2266">
            <v>90</v>
          </cell>
          <cell r="AZ2266">
            <v>78</v>
          </cell>
        </row>
        <row r="2267">
          <cell r="B2267">
            <v>36672</v>
          </cell>
          <cell r="C2267">
            <v>75</v>
          </cell>
          <cell r="D2267">
            <v>37</v>
          </cell>
          <cell r="E2267">
            <v>95</v>
          </cell>
          <cell r="F2267">
            <v>74</v>
          </cell>
          <cell r="G2267">
            <v>75</v>
          </cell>
          <cell r="H2267">
            <v>37</v>
          </cell>
          <cell r="I2267">
            <v>95</v>
          </cell>
          <cell r="J2267">
            <v>67</v>
          </cell>
          <cell r="K2267">
            <v>74</v>
          </cell>
          <cell r="L2267">
            <v>49</v>
          </cell>
          <cell r="M2267">
            <v>76</v>
          </cell>
          <cell r="N2267">
            <v>51</v>
          </cell>
          <cell r="O2267">
            <v>75</v>
          </cell>
          <cell r="P2267">
            <v>53</v>
          </cell>
          <cell r="Q2267">
            <v>80</v>
          </cell>
          <cell r="R2267">
            <v>57</v>
          </cell>
          <cell r="S2267">
            <v>81</v>
          </cell>
          <cell r="T2267">
            <v>54</v>
          </cell>
          <cell r="U2267">
            <v>82</v>
          </cell>
          <cell r="V2267">
            <v>65</v>
          </cell>
          <cell r="W2267">
            <v>80</v>
          </cell>
          <cell r="X2267">
            <v>56</v>
          </cell>
          <cell r="Y2267">
            <v>80</v>
          </cell>
          <cell r="Z2267">
            <v>56</v>
          </cell>
          <cell r="AA2267">
            <v>84</v>
          </cell>
          <cell r="AB2267">
            <v>55</v>
          </cell>
          <cell r="AC2267">
            <v>82</v>
          </cell>
          <cell r="AD2267">
            <v>55</v>
          </cell>
          <cell r="AE2267">
            <v>88</v>
          </cell>
          <cell r="AF2267">
            <v>69</v>
          </cell>
          <cell r="AG2267">
            <v>88</v>
          </cell>
          <cell r="AH2267">
            <v>70</v>
          </cell>
          <cell r="AI2267">
            <v>83</v>
          </cell>
          <cell r="AJ2267">
            <v>67</v>
          </cell>
          <cell r="AK2267">
            <v>92</v>
          </cell>
          <cell r="AL2267">
            <v>65</v>
          </cell>
          <cell r="AM2267">
            <v>90</v>
          </cell>
          <cell r="AN2267">
            <v>70</v>
          </cell>
          <cell r="AO2267">
            <v>80</v>
          </cell>
          <cell r="AP2267">
            <v>59.5</v>
          </cell>
          <cell r="AQ2267">
            <v>71</v>
          </cell>
          <cell r="AR2267">
            <v>59</v>
          </cell>
          <cell r="AS2267">
            <v>65</v>
          </cell>
          <cell r="AT2267">
            <v>48</v>
          </cell>
          <cell r="AU2267">
            <v>95</v>
          </cell>
          <cell r="AV2267">
            <v>71</v>
          </cell>
          <cell r="AW2267">
            <v>97</v>
          </cell>
          <cell r="AX2267">
            <v>68</v>
          </cell>
          <cell r="AY2267">
            <v>93</v>
          </cell>
          <cell r="AZ2267">
            <v>77</v>
          </cell>
        </row>
        <row r="2268">
          <cell r="B2268">
            <v>36673</v>
          </cell>
          <cell r="C2268">
            <v>83</v>
          </cell>
          <cell r="D2268">
            <v>38</v>
          </cell>
          <cell r="E2268">
            <v>104</v>
          </cell>
          <cell r="F2268">
            <v>78</v>
          </cell>
          <cell r="G2268">
            <v>83</v>
          </cell>
          <cell r="H2268">
            <v>38</v>
          </cell>
          <cell r="I2268">
            <v>95</v>
          </cell>
          <cell r="J2268">
            <v>67</v>
          </cell>
          <cell r="K2268">
            <v>65</v>
          </cell>
          <cell r="L2268">
            <v>49</v>
          </cell>
          <cell r="M2268">
            <v>64</v>
          </cell>
          <cell r="N2268">
            <v>54</v>
          </cell>
          <cell r="O2268">
            <v>65</v>
          </cell>
          <cell r="P2268">
            <v>54</v>
          </cell>
          <cell r="Q2268">
            <v>67</v>
          </cell>
          <cell r="R2268">
            <v>59</v>
          </cell>
          <cell r="S2268">
            <v>79</v>
          </cell>
          <cell r="T2268">
            <v>59</v>
          </cell>
          <cell r="U2268">
            <v>86</v>
          </cell>
          <cell r="V2268">
            <v>62</v>
          </cell>
          <cell r="W2268">
            <v>88</v>
          </cell>
          <cell r="X2268">
            <v>61</v>
          </cell>
          <cell r="Y2268">
            <v>86</v>
          </cell>
          <cell r="Z2268">
            <v>63</v>
          </cell>
          <cell r="AA2268">
            <v>90</v>
          </cell>
          <cell r="AB2268">
            <v>56</v>
          </cell>
          <cell r="AC2268">
            <v>89</v>
          </cell>
          <cell r="AD2268">
            <v>64</v>
          </cell>
          <cell r="AE2268">
            <v>98</v>
          </cell>
          <cell r="AF2268">
            <v>70</v>
          </cell>
          <cell r="AG2268">
            <v>96</v>
          </cell>
          <cell r="AH2268">
            <v>72</v>
          </cell>
          <cell r="AI2268">
            <v>89</v>
          </cell>
          <cell r="AJ2268">
            <v>71</v>
          </cell>
          <cell r="AK2268">
            <v>99</v>
          </cell>
          <cell r="AL2268">
            <v>69</v>
          </cell>
          <cell r="AM2268">
            <v>98</v>
          </cell>
          <cell r="AN2268">
            <v>71</v>
          </cell>
          <cell r="AO2268">
            <v>86.5</v>
          </cell>
          <cell r="AP2268">
            <v>61.5</v>
          </cell>
          <cell r="AQ2268">
            <v>80</v>
          </cell>
          <cell r="AR2268">
            <v>61</v>
          </cell>
          <cell r="AS2268">
            <v>70</v>
          </cell>
          <cell r="AT2268">
            <v>46</v>
          </cell>
          <cell r="AU2268">
            <v>95</v>
          </cell>
          <cell r="AV2268">
            <v>72</v>
          </cell>
          <cell r="AW2268">
            <v>97</v>
          </cell>
          <cell r="AX2268">
            <v>72</v>
          </cell>
          <cell r="AY2268">
            <v>95</v>
          </cell>
          <cell r="AZ2268">
            <v>76</v>
          </cell>
        </row>
        <row r="2269">
          <cell r="B2269">
            <v>36674</v>
          </cell>
          <cell r="C2269">
            <v>86</v>
          </cell>
          <cell r="D2269">
            <v>46</v>
          </cell>
          <cell r="E2269">
            <v>110</v>
          </cell>
          <cell r="F2269">
            <v>79</v>
          </cell>
          <cell r="G2269">
            <v>86</v>
          </cell>
          <cell r="H2269">
            <v>46</v>
          </cell>
          <cell r="I2269">
            <v>95</v>
          </cell>
          <cell r="J2269">
            <v>67</v>
          </cell>
          <cell r="K2269">
            <v>67</v>
          </cell>
          <cell r="L2269">
            <v>45</v>
          </cell>
          <cell r="M2269">
            <v>66</v>
          </cell>
          <cell r="N2269">
            <v>51</v>
          </cell>
          <cell r="O2269">
            <v>60</v>
          </cell>
          <cell r="P2269">
            <v>54</v>
          </cell>
          <cell r="Q2269">
            <v>63</v>
          </cell>
          <cell r="R2269">
            <v>56</v>
          </cell>
          <cell r="S2269">
            <v>64</v>
          </cell>
          <cell r="T2269">
            <v>58</v>
          </cell>
          <cell r="U2269">
            <v>69</v>
          </cell>
          <cell r="V2269">
            <v>61</v>
          </cell>
          <cell r="W2269">
            <v>81</v>
          </cell>
          <cell r="X2269">
            <v>59</v>
          </cell>
          <cell r="Y2269">
            <v>80</v>
          </cell>
          <cell r="Z2269">
            <v>62</v>
          </cell>
          <cell r="AA2269">
            <v>83</v>
          </cell>
          <cell r="AB2269">
            <v>62</v>
          </cell>
          <cell r="AC2269">
            <v>84</v>
          </cell>
          <cell r="AD2269">
            <v>62</v>
          </cell>
          <cell r="AE2269">
            <v>90</v>
          </cell>
          <cell r="AF2269">
            <v>71</v>
          </cell>
          <cell r="AG2269">
            <v>96</v>
          </cell>
          <cell r="AH2269">
            <v>76</v>
          </cell>
          <cell r="AI2269">
            <v>81</v>
          </cell>
          <cell r="AJ2269">
            <v>66</v>
          </cell>
          <cell r="AK2269">
            <v>92</v>
          </cell>
          <cell r="AL2269">
            <v>69</v>
          </cell>
          <cell r="AM2269">
            <v>92</v>
          </cell>
          <cell r="AN2269">
            <v>71</v>
          </cell>
          <cell r="AO2269">
            <v>86</v>
          </cell>
          <cell r="AP2269">
            <v>63.5</v>
          </cell>
          <cell r="AQ2269">
            <v>76</v>
          </cell>
          <cell r="AR2269">
            <v>63</v>
          </cell>
          <cell r="AS2269">
            <v>61</v>
          </cell>
          <cell r="AT2269">
            <v>48</v>
          </cell>
          <cell r="AU2269">
            <v>99</v>
          </cell>
          <cell r="AV2269">
            <v>71</v>
          </cell>
          <cell r="AW2269">
            <v>99</v>
          </cell>
          <cell r="AX2269">
            <v>72</v>
          </cell>
          <cell r="AY2269">
            <v>93</v>
          </cell>
          <cell r="AZ2269">
            <v>75</v>
          </cell>
        </row>
        <row r="2270">
          <cell r="B2270">
            <v>36675</v>
          </cell>
          <cell r="C2270">
            <v>86</v>
          </cell>
          <cell r="D2270">
            <v>47</v>
          </cell>
          <cell r="E2270">
            <v>110</v>
          </cell>
          <cell r="F2270">
            <v>80</v>
          </cell>
          <cell r="G2270">
            <v>86</v>
          </cell>
          <cell r="H2270">
            <v>47</v>
          </cell>
          <cell r="I2270">
            <v>108</v>
          </cell>
          <cell r="J2270">
            <v>74</v>
          </cell>
          <cell r="K2270">
            <v>66</v>
          </cell>
          <cell r="L2270">
            <v>51</v>
          </cell>
          <cell r="M2270">
            <v>67</v>
          </cell>
          <cell r="N2270">
            <v>53</v>
          </cell>
          <cell r="O2270">
            <v>67</v>
          </cell>
          <cell r="P2270">
            <v>52</v>
          </cell>
          <cell r="Q2270">
            <v>65</v>
          </cell>
          <cell r="R2270">
            <v>55</v>
          </cell>
          <cell r="S2270">
            <v>58</v>
          </cell>
          <cell r="T2270">
            <v>49</v>
          </cell>
          <cell r="U2270">
            <v>61</v>
          </cell>
          <cell r="V2270">
            <v>55</v>
          </cell>
          <cell r="W2270">
            <v>71</v>
          </cell>
          <cell r="X2270">
            <v>56</v>
          </cell>
          <cell r="Y2270">
            <v>63</v>
          </cell>
          <cell r="Z2270">
            <v>52</v>
          </cell>
          <cell r="AA2270">
            <v>62</v>
          </cell>
          <cell r="AB2270">
            <v>51</v>
          </cell>
          <cell r="AC2270">
            <v>75</v>
          </cell>
          <cell r="AD2270">
            <v>54</v>
          </cell>
          <cell r="AE2270">
            <v>81</v>
          </cell>
          <cell r="AF2270">
            <v>62</v>
          </cell>
          <cell r="AG2270">
            <v>85</v>
          </cell>
          <cell r="AH2270">
            <v>62</v>
          </cell>
          <cell r="AI2270">
            <v>77</v>
          </cell>
          <cell r="AJ2270">
            <v>61</v>
          </cell>
          <cell r="AK2270">
            <v>85</v>
          </cell>
          <cell r="AL2270">
            <v>66</v>
          </cell>
          <cell r="AM2270">
            <v>84</v>
          </cell>
          <cell r="AN2270">
            <v>62</v>
          </cell>
          <cell r="AO2270">
            <v>82</v>
          </cell>
          <cell r="AP2270">
            <v>63</v>
          </cell>
          <cell r="AQ2270">
            <v>73</v>
          </cell>
          <cell r="AR2270">
            <v>63</v>
          </cell>
          <cell r="AS2270">
            <v>67</v>
          </cell>
          <cell r="AT2270">
            <v>53</v>
          </cell>
          <cell r="AU2270">
            <v>93</v>
          </cell>
          <cell r="AV2270">
            <v>74</v>
          </cell>
          <cell r="AW2270">
            <v>92</v>
          </cell>
          <cell r="AX2270">
            <v>73</v>
          </cell>
          <cell r="AY2270">
            <v>90</v>
          </cell>
          <cell r="AZ2270">
            <v>76</v>
          </cell>
        </row>
        <row r="2271">
          <cell r="B2271">
            <v>36676</v>
          </cell>
          <cell r="C2271">
            <v>84</v>
          </cell>
          <cell r="D2271">
            <v>46</v>
          </cell>
          <cell r="E2271">
            <v>107</v>
          </cell>
          <cell r="F2271">
            <v>78</v>
          </cell>
          <cell r="G2271">
            <v>84</v>
          </cell>
          <cell r="H2271">
            <v>46</v>
          </cell>
          <cell r="I2271">
            <v>105</v>
          </cell>
          <cell r="J2271">
            <v>8</v>
          </cell>
          <cell r="K2271">
            <v>65</v>
          </cell>
          <cell r="L2271">
            <v>49</v>
          </cell>
          <cell r="M2271">
            <v>64</v>
          </cell>
          <cell r="N2271">
            <v>51</v>
          </cell>
          <cell r="O2271">
            <v>64</v>
          </cell>
          <cell r="P2271">
            <v>49</v>
          </cell>
          <cell r="Q2271">
            <v>64</v>
          </cell>
          <cell r="R2271">
            <v>52</v>
          </cell>
          <cell r="S2271">
            <v>62</v>
          </cell>
          <cell r="T2271">
            <v>49</v>
          </cell>
          <cell r="U2271">
            <v>63</v>
          </cell>
          <cell r="V2271">
            <v>57</v>
          </cell>
          <cell r="W2271">
            <v>75</v>
          </cell>
          <cell r="X2271">
            <v>53</v>
          </cell>
          <cell r="Y2271">
            <v>66</v>
          </cell>
          <cell r="Z2271">
            <v>49</v>
          </cell>
          <cell r="AA2271">
            <v>66</v>
          </cell>
          <cell r="AB2271">
            <v>50</v>
          </cell>
          <cell r="AC2271">
            <v>73</v>
          </cell>
          <cell r="AD2271">
            <v>51</v>
          </cell>
          <cell r="AE2271">
            <v>80</v>
          </cell>
          <cell r="AF2271">
            <v>56</v>
          </cell>
          <cell r="AG2271">
            <v>75</v>
          </cell>
          <cell r="AH2271">
            <v>56</v>
          </cell>
          <cell r="AI2271">
            <v>79</v>
          </cell>
          <cell r="AJ2271">
            <v>59</v>
          </cell>
          <cell r="AK2271">
            <v>84</v>
          </cell>
          <cell r="AL2271">
            <v>57</v>
          </cell>
          <cell r="AM2271">
            <v>84</v>
          </cell>
          <cell r="AN2271">
            <v>59</v>
          </cell>
          <cell r="AO2271">
            <v>79.5</v>
          </cell>
          <cell r="AP2271">
            <v>59</v>
          </cell>
          <cell r="AQ2271">
            <v>72</v>
          </cell>
          <cell r="AR2271">
            <v>61</v>
          </cell>
          <cell r="AS2271">
            <v>70</v>
          </cell>
          <cell r="AT2271">
            <v>46</v>
          </cell>
          <cell r="AU2271">
            <v>82</v>
          </cell>
          <cell r="AV2271">
            <v>71</v>
          </cell>
          <cell r="AW2271">
            <v>89</v>
          </cell>
          <cell r="AX2271">
            <v>70</v>
          </cell>
          <cell r="AY2271">
            <v>92</v>
          </cell>
          <cell r="AZ2271">
            <v>71</v>
          </cell>
        </row>
        <row r="2272">
          <cell r="B2272">
            <v>36677</v>
          </cell>
          <cell r="C2272">
            <v>81</v>
          </cell>
          <cell r="D2272">
            <v>41</v>
          </cell>
          <cell r="E2272">
            <v>103</v>
          </cell>
          <cell r="F2272">
            <v>81</v>
          </cell>
          <cell r="G2272">
            <v>81</v>
          </cell>
          <cell r="H2272">
            <v>41</v>
          </cell>
          <cell r="I2272">
            <v>105</v>
          </cell>
          <cell r="J2272">
            <v>8</v>
          </cell>
          <cell r="K2272">
            <v>72</v>
          </cell>
          <cell r="L2272">
            <v>46</v>
          </cell>
          <cell r="M2272">
            <v>68</v>
          </cell>
          <cell r="N2272">
            <v>51</v>
          </cell>
          <cell r="O2272">
            <v>70</v>
          </cell>
          <cell r="P2272">
            <v>48</v>
          </cell>
          <cell r="Q2272">
            <v>73</v>
          </cell>
          <cell r="R2272">
            <v>50</v>
          </cell>
          <cell r="S2272">
            <v>75</v>
          </cell>
          <cell r="T2272">
            <v>52</v>
          </cell>
          <cell r="U2272">
            <v>66</v>
          </cell>
          <cell r="V2272">
            <v>57</v>
          </cell>
          <cell r="W2272">
            <v>81</v>
          </cell>
          <cell r="X2272">
            <v>50</v>
          </cell>
          <cell r="Y2272">
            <v>66</v>
          </cell>
          <cell r="Z2272">
            <v>49</v>
          </cell>
          <cell r="AA2272">
            <v>80</v>
          </cell>
          <cell r="AB2272">
            <v>50</v>
          </cell>
          <cell r="AC2272">
            <v>82</v>
          </cell>
          <cell r="AD2272">
            <v>48</v>
          </cell>
          <cell r="AE2272">
            <v>86</v>
          </cell>
          <cell r="AF2272">
            <v>56</v>
          </cell>
          <cell r="AG2272">
            <v>82</v>
          </cell>
          <cell r="AH2272">
            <v>56</v>
          </cell>
          <cell r="AI2272">
            <v>82</v>
          </cell>
          <cell r="AJ2272">
            <v>58</v>
          </cell>
          <cell r="AK2272">
            <v>88</v>
          </cell>
          <cell r="AL2272">
            <v>52</v>
          </cell>
          <cell r="AM2272">
            <v>87</v>
          </cell>
          <cell r="AN2272">
            <v>55</v>
          </cell>
          <cell r="AO2272">
            <v>79</v>
          </cell>
          <cell r="AP2272">
            <v>59.5</v>
          </cell>
          <cell r="AQ2272">
            <v>72</v>
          </cell>
          <cell r="AR2272">
            <v>62</v>
          </cell>
          <cell r="AS2272">
            <v>74</v>
          </cell>
          <cell r="AT2272">
            <v>48</v>
          </cell>
          <cell r="AU2272">
            <v>82</v>
          </cell>
          <cell r="AV2272">
            <v>63</v>
          </cell>
          <cell r="AW2272">
            <v>91</v>
          </cell>
          <cell r="AX2272">
            <v>66</v>
          </cell>
          <cell r="AY2272">
            <v>92</v>
          </cell>
          <cell r="AZ2272">
            <v>70</v>
          </cell>
        </row>
        <row r="2273">
          <cell r="B2273">
            <v>36678</v>
          </cell>
          <cell r="C2273">
            <v>80</v>
          </cell>
          <cell r="D2273">
            <v>38</v>
          </cell>
          <cell r="E2273">
            <v>103</v>
          </cell>
          <cell r="F2273">
            <v>78</v>
          </cell>
          <cell r="G2273">
            <v>80</v>
          </cell>
          <cell r="H2273">
            <v>38</v>
          </cell>
          <cell r="I2273">
            <v>103</v>
          </cell>
          <cell r="J2273">
            <v>76</v>
          </cell>
          <cell r="K2273">
            <v>86</v>
          </cell>
          <cell r="L2273">
            <v>57</v>
          </cell>
          <cell r="M2273">
            <v>87</v>
          </cell>
          <cell r="N2273">
            <v>56</v>
          </cell>
          <cell r="O2273">
            <v>88</v>
          </cell>
          <cell r="P2273">
            <v>53</v>
          </cell>
          <cell r="Q2273">
            <v>73</v>
          </cell>
          <cell r="R2273">
            <v>50</v>
          </cell>
          <cell r="S2273">
            <v>87</v>
          </cell>
          <cell r="T2273">
            <v>58</v>
          </cell>
          <cell r="U2273">
            <v>87</v>
          </cell>
          <cell r="V2273">
            <v>56</v>
          </cell>
          <cell r="W2273">
            <v>86</v>
          </cell>
          <cell r="X2273">
            <v>55</v>
          </cell>
          <cell r="Y2273">
            <v>87</v>
          </cell>
          <cell r="Z2273">
            <v>60</v>
          </cell>
          <cell r="AA2273">
            <v>90</v>
          </cell>
          <cell r="AB2273">
            <v>58</v>
          </cell>
          <cell r="AC2273">
            <v>91</v>
          </cell>
          <cell r="AD2273">
            <v>57</v>
          </cell>
          <cell r="AE2273">
            <v>93</v>
          </cell>
          <cell r="AF2273">
            <v>59</v>
          </cell>
          <cell r="AG2273">
            <v>90</v>
          </cell>
          <cell r="AH2273">
            <v>59</v>
          </cell>
          <cell r="AI2273">
            <v>87</v>
          </cell>
          <cell r="AJ2273">
            <v>62</v>
          </cell>
          <cell r="AK2273">
            <v>95</v>
          </cell>
          <cell r="AL2273">
            <v>52</v>
          </cell>
          <cell r="AM2273">
            <v>94</v>
          </cell>
          <cell r="AN2273">
            <v>54</v>
          </cell>
          <cell r="AO2273">
            <v>82.5</v>
          </cell>
          <cell r="AP2273">
            <v>59.5</v>
          </cell>
          <cell r="AQ2273">
            <v>73</v>
          </cell>
          <cell r="AR2273">
            <v>62</v>
          </cell>
          <cell r="AS2273">
            <v>83</v>
          </cell>
          <cell r="AT2273">
            <v>61</v>
          </cell>
          <cell r="AU2273">
            <v>86</v>
          </cell>
          <cell r="AV2273">
            <v>67</v>
          </cell>
          <cell r="AW2273">
            <v>94</v>
          </cell>
          <cell r="AX2273">
            <v>68</v>
          </cell>
          <cell r="AY2273">
            <v>92</v>
          </cell>
          <cell r="AZ2273">
            <v>78</v>
          </cell>
        </row>
        <row r="2274">
          <cell r="B2274">
            <v>36679</v>
          </cell>
          <cell r="C2274">
            <v>81</v>
          </cell>
          <cell r="D2274">
            <v>41</v>
          </cell>
          <cell r="E2274">
            <v>105</v>
          </cell>
          <cell r="F2274">
            <v>76</v>
          </cell>
          <cell r="G2274">
            <v>81</v>
          </cell>
          <cell r="H2274">
            <v>41</v>
          </cell>
          <cell r="I2274">
            <v>103</v>
          </cell>
          <cell r="J2274">
            <v>70</v>
          </cell>
          <cell r="K2274">
            <v>89</v>
          </cell>
          <cell r="L2274">
            <v>61</v>
          </cell>
          <cell r="M2274">
            <v>76</v>
          </cell>
          <cell r="N2274">
            <v>61</v>
          </cell>
          <cell r="O2274">
            <v>75</v>
          </cell>
          <cell r="P2274">
            <v>55</v>
          </cell>
          <cell r="Q2274">
            <v>75</v>
          </cell>
          <cell r="R2274">
            <v>65</v>
          </cell>
          <cell r="S2274">
            <v>79</v>
          </cell>
          <cell r="T2274">
            <v>64</v>
          </cell>
          <cell r="U2274">
            <v>80</v>
          </cell>
          <cell r="V2274">
            <v>63</v>
          </cell>
          <cell r="W2274">
            <v>85</v>
          </cell>
          <cell r="X2274">
            <v>62</v>
          </cell>
          <cell r="Y2274">
            <v>88</v>
          </cell>
          <cell r="Z2274">
            <v>67</v>
          </cell>
          <cell r="AA2274">
            <v>90</v>
          </cell>
          <cell r="AB2274">
            <v>67</v>
          </cell>
          <cell r="AC2274">
            <v>92</v>
          </cell>
          <cell r="AD2274">
            <v>65</v>
          </cell>
          <cell r="AE2274">
            <v>97</v>
          </cell>
          <cell r="AF2274">
            <v>68</v>
          </cell>
          <cell r="AG2274">
            <v>100</v>
          </cell>
          <cell r="AH2274">
            <v>72</v>
          </cell>
          <cell r="AI2274">
            <v>91</v>
          </cell>
          <cell r="AJ2274">
            <v>68</v>
          </cell>
          <cell r="AK2274">
            <v>100</v>
          </cell>
          <cell r="AL2274">
            <v>65</v>
          </cell>
          <cell r="AM2274">
            <v>97</v>
          </cell>
          <cell r="AN2274">
            <v>64</v>
          </cell>
          <cell r="AO2274">
            <v>83.5</v>
          </cell>
          <cell r="AP2274">
            <v>60</v>
          </cell>
          <cell r="AQ2274">
            <v>72</v>
          </cell>
          <cell r="AR2274">
            <v>59</v>
          </cell>
          <cell r="AS2274">
            <v>72</v>
          </cell>
          <cell r="AT2274">
            <v>53</v>
          </cell>
          <cell r="AU2274">
            <v>94</v>
          </cell>
          <cell r="AV2274">
            <v>67</v>
          </cell>
          <cell r="AW2274">
            <v>97</v>
          </cell>
          <cell r="AX2274">
            <v>66</v>
          </cell>
          <cell r="AY2274">
            <v>94</v>
          </cell>
          <cell r="AZ2274">
            <v>75</v>
          </cell>
        </row>
        <row r="2275">
          <cell r="B2275">
            <v>36680</v>
          </cell>
          <cell r="C2275">
            <v>81</v>
          </cell>
          <cell r="D2275">
            <v>41</v>
          </cell>
          <cell r="E2275">
            <v>105</v>
          </cell>
          <cell r="F2275">
            <v>76</v>
          </cell>
          <cell r="G2275">
            <v>81</v>
          </cell>
          <cell r="H2275">
            <v>41</v>
          </cell>
          <cell r="I2275">
            <v>103</v>
          </cell>
          <cell r="J2275">
            <v>70</v>
          </cell>
          <cell r="K2275">
            <v>89</v>
          </cell>
          <cell r="L2275">
            <v>61</v>
          </cell>
          <cell r="M2275">
            <v>76</v>
          </cell>
          <cell r="N2275">
            <v>61</v>
          </cell>
          <cell r="O2275">
            <v>75</v>
          </cell>
          <cell r="P2275">
            <v>55</v>
          </cell>
          <cell r="Q2275">
            <v>75</v>
          </cell>
          <cell r="R2275">
            <v>65</v>
          </cell>
          <cell r="S2275">
            <v>79</v>
          </cell>
          <cell r="T2275">
            <v>64</v>
          </cell>
          <cell r="U2275">
            <v>80</v>
          </cell>
          <cell r="V2275">
            <v>63</v>
          </cell>
          <cell r="W2275">
            <v>85</v>
          </cell>
          <cell r="X2275">
            <v>62</v>
          </cell>
          <cell r="Y2275">
            <v>88</v>
          </cell>
          <cell r="Z2275">
            <v>67</v>
          </cell>
          <cell r="AA2275">
            <v>90</v>
          </cell>
          <cell r="AB2275">
            <v>67</v>
          </cell>
          <cell r="AC2275">
            <v>92</v>
          </cell>
          <cell r="AD2275">
            <v>65</v>
          </cell>
          <cell r="AE2275">
            <v>97</v>
          </cell>
          <cell r="AF2275">
            <v>68</v>
          </cell>
          <cell r="AG2275">
            <v>100</v>
          </cell>
          <cell r="AH2275">
            <v>72</v>
          </cell>
          <cell r="AI2275">
            <v>91</v>
          </cell>
          <cell r="AJ2275">
            <v>68</v>
          </cell>
          <cell r="AK2275">
            <v>100</v>
          </cell>
          <cell r="AL2275">
            <v>65</v>
          </cell>
          <cell r="AM2275">
            <v>97</v>
          </cell>
          <cell r="AN2275">
            <v>64</v>
          </cell>
          <cell r="AO2275">
            <v>83.5</v>
          </cell>
          <cell r="AP2275">
            <v>60</v>
          </cell>
          <cell r="AQ2275">
            <v>72</v>
          </cell>
          <cell r="AR2275">
            <v>59</v>
          </cell>
          <cell r="AS2275">
            <v>72</v>
          </cell>
          <cell r="AT2275">
            <v>53</v>
          </cell>
          <cell r="AU2275">
            <v>94</v>
          </cell>
          <cell r="AV2275">
            <v>67</v>
          </cell>
          <cell r="AW2275">
            <v>97</v>
          </cell>
          <cell r="AX2275">
            <v>66</v>
          </cell>
          <cell r="AY2275">
            <v>94</v>
          </cell>
          <cell r="AZ2275">
            <v>75</v>
          </cell>
        </row>
        <row r="2276">
          <cell r="B2276">
            <v>36681</v>
          </cell>
          <cell r="C2276">
            <v>87</v>
          </cell>
          <cell r="D2276">
            <v>43</v>
          </cell>
          <cell r="E2276">
            <v>106</v>
          </cell>
          <cell r="F2276">
            <v>75</v>
          </cell>
          <cell r="G2276">
            <v>87</v>
          </cell>
          <cell r="H2276">
            <v>43</v>
          </cell>
          <cell r="I2276">
            <v>103</v>
          </cell>
          <cell r="J2276">
            <v>66</v>
          </cell>
          <cell r="K2276">
            <v>74</v>
          </cell>
          <cell r="L2276">
            <v>49</v>
          </cell>
          <cell r="M2276">
            <v>74</v>
          </cell>
          <cell r="N2276">
            <v>56</v>
          </cell>
          <cell r="O2276">
            <v>72</v>
          </cell>
          <cell r="P2276">
            <v>52</v>
          </cell>
          <cell r="Q2276">
            <v>74</v>
          </cell>
          <cell r="R2276">
            <v>60</v>
          </cell>
          <cell r="S2276">
            <v>75</v>
          </cell>
          <cell r="T2276">
            <v>60</v>
          </cell>
          <cell r="U2276">
            <v>69</v>
          </cell>
          <cell r="V2276">
            <v>60</v>
          </cell>
          <cell r="W2276">
            <v>73</v>
          </cell>
          <cell r="X2276">
            <v>62</v>
          </cell>
          <cell r="Y2276">
            <v>70</v>
          </cell>
          <cell r="Z2276">
            <v>64</v>
          </cell>
          <cell r="AA2276">
            <v>75</v>
          </cell>
          <cell r="AB2276">
            <v>63</v>
          </cell>
          <cell r="AC2276">
            <v>75</v>
          </cell>
          <cell r="AD2276">
            <v>68</v>
          </cell>
          <cell r="AE2276">
            <v>85</v>
          </cell>
          <cell r="AF2276">
            <v>71</v>
          </cell>
          <cell r="AG2276">
            <v>89</v>
          </cell>
          <cell r="AH2276">
            <v>70</v>
          </cell>
          <cell r="AI2276">
            <v>78</v>
          </cell>
          <cell r="AJ2276">
            <v>72</v>
          </cell>
          <cell r="AK2276">
            <v>95</v>
          </cell>
          <cell r="AL2276">
            <v>67</v>
          </cell>
          <cell r="AM2276">
            <v>94</v>
          </cell>
          <cell r="AN2276">
            <v>66</v>
          </cell>
          <cell r="AO2276">
            <v>86</v>
          </cell>
          <cell r="AP2276">
            <v>61.5</v>
          </cell>
          <cell r="AQ2276">
            <v>73</v>
          </cell>
          <cell r="AR2276">
            <v>61</v>
          </cell>
          <cell r="AS2276">
            <v>68</v>
          </cell>
          <cell r="AT2276">
            <v>46</v>
          </cell>
          <cell r="AU2276">
            <v>95</v>
          </cell>
          <cell r="AV2276">
            <v>70</v>
          </cell>
          <cell r="AW2276">
            <v>98</v>
          </cell>
          <cell r="AX2276">
            <v>69</v>
          </cell>
          <cell r="AY2276">
            <v>92</v>
          </cell>
          <cell r="AZ2276">
            <v>77</v>
          </cell>
        </row>
        <row r="2277">
          <cell r="B2277">
            <v>36682</v>
          </cell>
          <cell r="C2277">
            <v>85</v>
          </cell>
          <cell r="D2277">
            <v>41</v>
          </cell>
          <cell r="E2277">
            <v>108</v>
          </cell>
          <cell r="F2277">
            <v>78</v>
          </cell>
          <cell r="G2277">
            <v>85</v>
          </cell>
          <cell r="H2277">
            <v>41</v>
          </cell>
          <cell r="I2277">
            <v>103</v>
          </cell>
          <cell r="J2277">
            <v>67</v>
          </cell>
          <cell r="K2277">
            <v>74</v>
          </cell>
          <cell r="L2277">
            <v>49</v>
          </cell>
          <cell r="M2277">
            <v>69</v>
          </cell>
          <cell r="N2277">
            <v>59</v>
          </cell>
          <cell r="O2277">
            <v>69</v>
          </cell>
          <cell r="P2277">
            <v>58</v>
          </cell>
          <cell r="Q2277">
            <v>69</v>
          </cell>
          <cell r="R2277">
            <v>61</v>
          </cell>
          <cell r="S2277">
            <v>67</v>
          </cell>
          <cell r="T2277">
            <v>59</v>
          </cell>
          <cell r="U2277">
            <v>66</v>
          </cell>
          <cell r="V2277">
            <v>62</v>
          </cell>
          <cell r="W2277">
            <v>70</v>
          </cell>
          <cell r="X2277">
            <v>64</v>
          </cell>
          <cell r="Y2277">
            <v>70</v>
          </cell>
          <cell r="Z2277">
            <v>65</v>
          </cell>
          <cell r="AA2277">
            <v>71</v>
          </cell>
          <cell r="AB2277">
            <v>65</v>
          </cell>
          <cell r="AC2277">
            <v>70</v>
          </cell>
          <cell r="AD2277">
            <v>66</v>
          </cell>
          <cell r="AE2277">
            <v>85</v>
          </cell>
          <cell r="AF2277">
            <v>71</v>
          </cell>
          <cell r="AG2277">
            <v>87</v>
          </cell>
          <cell r="AH2277">
            <v>70</v>
          </cell>
          <cell r="AI2277">
            <v>73</v>
          </cell>
          <cell r="AJ2277">
            <v>68</v>
          </cell>
          <cell r="AK2277">
            <v>87</v>
          </cell>
          <cell r="AL2277">
            <v>67</v>
          </cell>
          <cell r="AM2277">
            <v>87</v>
          </cell>
          <cell r="AN2277">
            <v>67</v>
          </cell>
          <cell r="AO2277">
            <v>78.5</v>
          </cell>
          <cell r="AP2277">
            <v>58</v>
          </cell>
          <cell r="AQ2277">
            <v>72</v>
          </cell>
          <cell r="AR2277">
            <v>60</v>
          </cell>
          <cell r="AS2277">
            <v>59</v>
          </cell>
          <cell r="AT2277">
            <v>48</v>
          </cell>
          <cell r="AU2277">
            <v>97</v>
          </cell>
          <cell r="AV2277">
            <v>69</v>
          </cell>
          <cell r="AW2277">
            <v>97</v>
          </cell>
          <cell r="AX2277">
            <v>67</v>
          </cell>
          <cell r="AY2277">
            <v>91</v>
          </cell>
          <cell r="AZ2277">
            <v>75</v>
          </cell>
        </row>
        <row r="2278">
          <cell r="B2278">
            <v>36683</v>
          </cell>
          <cell r="C2278">
            <v>84</v>
          </cell>
          <cell r="D2278">
            <v>39</v>
          </cell>
          <cell r="E2278">
            <v>109</v>
          </cell>
          <cell r="F2278">
            <v>82</v>
          </cell>
          <cell r="G2278">
            <v>84</v>
          </cell>
          <cell r="H2278">
            <v>39</v>
          </cell>
          <cell r="I2278">
            <v>103</v>
          </cell>
          <cell r="J2278">
            <v>80</v>
          </cell>
          <cell r="K2278">
            <v>60</v>
          </cell>
          <cell r="L2278">
            <v>52</v>
          </cell>
          <cell r="M2278">
            <v>60</v>
          </cell>
          <cell r="N2278">
            <v>55</v>
          </cell>
          <cell r="O2278">
            <v>64</v>
          </cell>
          <cell r="P2278">
            <v>58</v>
          </cell>
          <cell r="Q2278">
            <v>66</v>
          </cell>
          <cell r="R2278">
            <v>59</v>
          </cell>
          <cell r="S2278">
            <v>73</v>
          </cell>
          <cell r="T2278">
            <v>60</v>
          </cell>
          <cell r="U2278">
            <v>70</v>
          </cell>
          <cell r="V2278">
            <v>62</v>
          </cell>
          <cell r="W2278">
            <v>65</v>
          </cell>
          <cell r="X2278">
            <v>54</v>
          </cell>
          <cell r="Y2278">
            <v>72</v>
          </cell>
          <cell r="Z2278">
            <v>53</v>
          </cell>
          <cell r="AA2278">
            <v>78</v>
          </cell>
          <cell r="AB2278">
            <v>59</v>
          </cell>
          <cell r="AC2278">
            <v>76</v>
          </cell>
          <cell r="AD2278">
            <v>55</v>
          </cell>
          <cell r="AE2278">
            <v>84</v>
          </cell>
          <cell r="AF2278">
            <v>65</v>
          </cell>
          <cell r="AG2278">
            <v>88</v>
          </cell>
          <cell r="AH2278">
            <v>69</v>
          </cell>
          <cell r="AI2278">
            <v>74</v>
          </cell>
          <cell r="AJ2278">
            <v>60</v>
          </cell>
          <cell r="AK2278">
            <v>87</v>
          </cell>
          <cell r="AL2278">
            <v>65</v>
          </cell>
          <cell r="AM2278">
            <v>86</v>
          </cell>
          <cell r="AN2278">
            <v>64</v>
          </cell>
          <cell r="AO2278">
            <v>82.5</v>
          </cell>
          <cell r="AP2278">
            <v>59</v>
          </cell>
          <cell r="AQ2278">
            <v>75</v>
          </cell>
          <cell r="AR2278">
            <v>59</v>
          </cell>
          <cell r="AS2278">
            <v>53</v>
          </cell>
          <cell r="AT2278">
            <v>48</v>
          </cell>
          <cell r="AU2278">
            <v>93</v>
          </cell>
          <cell r="AV2278">
            <v>70</v>
          </cell>
          <cell r="AW2278">
            <v>97</v>
          </cell>
          <cell r="AX2278">
            <v>70</v>
          </cell>
          <cell r="AY2278">
            <v>92</v>
          </cell>
          <cell r="AZ2278">
            <v>79</v>
          </cell>
        </row>
        <row r="2279">
          <cell r="B2279">
            <v>36684</v>
          </cell>
          <cell r="C2279">
            <v>85</v>
          </cell>
          <cell r="D2279">
            <v>45</v>
          </cell>
          <cell r="E2279">
            <v>109</v>
          </cell>
          <cell r="F2279">
            <v>81</v>
          </cell>
          <cell r="G2279">
            <v>85</v>
          </cell>
          <cell r="H2279">
            <v>45</v>
          </cell>
          <cell r="I2279">
            <v>103</v>
          </cell>
          <cell r="J2279">
            <v>75</v>
          </cell>
          <cell r="K2279">
            <v>76</v>
          </cell>
          <cell r="L2279">
            <v>49</v>
          </cell>
          <cell r="M2279">
            <v>76</v>
          </cell>
          <cell r="N2279">
            <v>52</v>
          </cell>
          <cell r="O2279">
            <v>77</v>
          </cell>
          <cell r="P2279">
            <v>56</v>
          </cell>
          <cell r="Q2279">
            <v>77</v>
          </cell>
          <cell r="R2279">
            <v>56</v>
          </cell>
          <cell r="S2279">
            <v>76</v>
          </cell>
          <cell r="T2279">
            <v>56</v>
          </cell>
          <cell r="U2279">
            <v>73</v>
          </cell>
          <cell r="V2279">
            <v>60</v>
          </cell>
          <cell r="W2279">
            <v>75</v>
          </cell>
          <cell r="X2279">
            <v>50</v>
          </cell>
          <cell r="Y2279">
            <v>75</v>
          </cell>
          <cell r="Z2279">
            <v>49</v>
          </cell>
          <cell r="AA2279">
            <v>76</v>
          </cell>
          <cell r="AB2279">
            <v>53</v>
          </cell>
          <cell r="AC2279">
            <v>77</v>
          </cell>
          <cell r="AD2279">
            <v>45</v>
          </cell>
          <cell r="AE2279">
            <v>82</v>
          </cell>
          <cell r="AF2279">
            <v>58</v>
          </cell>
          <cell r="AG2279">
            <v>81</v>
          </cell>
          <cell r="AH2279">
            <v>61</v>
          </cell>
          <cell r="AI2279">
            <v>80</v>
          </cell>
          <cell r="AJ2279">
            <v>53</v>
          </cell>
          <cell r="AK2279">
            <v>85</v>
          </cell>
          <cell r="AL2279">
            <v>50</v>
          </cell>
          <cell r="AM2279">
            <v>84</v>
          </cell>
          <cell r="AN2279">
            <v>55</v>
          </cell>
          <cell r="AO2279">
            <v>79.5</v>
          </cell>
          <cell r="AP2279">
            <v>61.5</v>
          </cell>
          <cell r="AQ2279">
            <v>72</v>
          </cell>
          <cell r="AR2279">
            <v>60</v>
          </cell>
          <cell r="AS2279">
            <v>70</v>
          </cell>
          <cell r="AT2279">
            <v>48</v>
          </cell>
          <cell r="AU2279">
            <v>87</v>
          </cell>
          <cell r="AV2279">
            <v>74</v>
          </cell>
          <cell r="AW2279">
            <v>93</v>
          </cell>
          <cell r="AX2279">
            <v>74</v>
          </cell>
          <cell r="AY2279">
            <v>90</v>
          </cell>
          <cell r="AZ2279">
            <v>76</v>
          </cell>
        </row>
        <row r="2280">
          <cell r="B2280">
            <v>36685</v>
          </cell>
          <cell r="C2280">
            <v>74</v>
          </cell>
          <cell r="D2280">
            <v>46</v>
          </cell>
          <cell r="E2280">
            <v>100</v>
          </cell>
          <cell r="F2280">
            <v>85</v>
          </cell>
          <cell r="G2280">
            <v>74</v>
          </cell>
          <cell r="H2280">
            <v>46</v>
          </cell>
          <cell r="I2280">
            <v>103</v>
          </cell>
          <cell r="J2280">
            <v>78</v>
          </cell>
          <cell r="K2280">
            <v>76</v>
          </cell>
          <cell r="L2280">
            <v>49</v>
          </cell>
          <cell r="M2280">
            <v>81</v>
          </cell>
          <cell r="N2280">
            <v>55</v>
          </cell>
          <cell r="O2280">
            <v>82</v>
          </cell>
          <cell r="P2280">
            <v>56</v>
          </cell>
          <cell r="Q2280">
            <v>81</v>
          </cell>
          <cell r="R2280">
            <v>59</v>
          </cell>
          <cell r="S2280">
            <v>81</v>
          </cell>
          <cell r="T2280">
            <v>58</v>
          </cell>
          <cell r="U2280">
            <v>81</v>
          </cell>
          <cell r="V2280">
            <v>58</v>
          </cell>
          <cell r="W2280">
            <v>78</v>
          </cell>
          <cell r="X2280">
            <v>44</v>
          </cell>
          <cell r="Y2280">
            <v>78</v>
          </cell>
          <cell r="Z2280">
            <v>52</v>
          </cell>
          <cell r="AA2280">
            <v>83</v>
          </cell>
          <cell r="AB2280">
            <v>50</v>
          </cell>
          <cell r="AC2280">
            <v>80</v>
          </cell>
          <cell r="AD2280">
            <v>54</v>
          </cell>
          <cell r="AE2280">
            <v>85</v>
          </cell>
          <cell r="AF2280">
            <v>56</v>
          </cell>
          <cell r="AG2280">
            <v>82</v>
          </cell>
          <cell r="AH2280">
            <v>59</v>
          </cell>
          <cell r="AI2280">
            <v>82</v>
          </cell>
          <cell r="AJ2280">
            <v>57</v>
          </cell>
          <cell r="AK2280">
            <v>86</v>
          </cell>
          <cell r="AL2280">
            <v>52</v>
          </cell>
          <cell r="AM2280">
            <v>88</v>
          </cell>
          <cell r="AN2280">
            <v>54</v>
          </cell>
          <cell r="AO2280">
            <v>69.5</v>
          </cell>
          <cell r="AP2280">
            <v>57</v>
          </cell>
          <cell r="AQ2280">
            <v>70</v>
          </cell>
          <cell r="AR2280">
            <v>59</v>
          </cell>
          <cell r="AS2280">
            <v>76</v>
          </cell>
          <cell r="AT2280">
            <v>48</v>
          </cell>
          <cell r="AU2280">
            <v>85</v>
          </cell>
          <cell r="AV2280">
            <v>71</v>
          </cell>
          <cell r="AW2280">
            <v>90</v>
          </cell>
          <cell r="AX2280">
            <v>71</v>
          </cell>
          <cell r="AY2280">
            <v>94</v>
          </cell>
          <cell r="AZ2280">
            <v>73</v>
          </cell>
        </row>
        <row r="2281">
          <cell r="B2281">
            <v>36686</v>
          </cell>
          <cell r="C2281">
            <v>71</v>
          </cell>
          <cell r="D2281">
            <v>34</v>
          </cell>
          <cell r="E2281">
            <v>95</v>
          </cell>
          <cell r="F2281">
            <v>72</v>
          </cell>
          <cell r="G2281">
            <v>71</v>
          </cell>
          <cell r="H2281">
            <v>34</v>
          </cell>
          <cell r="I2281">
            <v>103</v>
          </cell>
          <cell r="J2281">
            <v>64</v>
          </cell>
          <cell r="K2281">
            <v>76</v>
          </cell>
          <cell r="L2281">
            <v>49</v>
          </cell>
          <cell r="M2281">
            <v>90</v>
          </cell>
          <cell r="N2281">
            <v>66</v>
          </cell>
          <cell r="O2281">
            <v>92</v>
          </cell>
          <cell r="P2281">
            <v>65</v>
          </cell>
          <cell r="Q2281">
            <v>90</v>
          </cell>
          <cell r="R2281">
            <v>69</v>
          </cell>
          <cell r="S2281">
            <v>89</v>
          </cell>
          <cell r="T2281">
            <v>66</v>
          </cell>
          <cell r="U2281">
            <v>89</v>
          </cell>
          <cell r="V2281">
            <v>68</v>
          </cell>
          <cell r="W2281">
            <v>85</v>
          </cell>
          <cell r="X2281">
            <v>53</v>
          </cell>
          <cell r="Y2281">
            <v>88</v>
          </cell>
          <cell r="Z2281">
            <v>63</v>
          </cell>
          <cell r="AA2281">
            <v>93</v>
          </cell>
          <cell r="AB2281">
            <v>61</v>
          </cell>
          <cell r="AC2281">
            <v>90</v>
          </cell>
          <cell r="AD2281">
            <v>61</v>
          </cell>
          <cell r="AE2281">
            <v>90</v>
          </cell>
          <cell r="AF2281">
            <v>63</v>
          </cell>
          <cell r="AG2281">
            <v>85</v>
          </cell>
          <cell r="AH2281">
            <v>59</v>
          </cell>
          <cell r="AI2281">
            <v>89</v>
          </cell>
          <cell r="AJ2281">
            <v>64</v>
          </cell>
          <cell r="AK2281">
            <v>94</v>
          </cell>
          <cell r="AL2281">
            <v>58</v>
          </cell>
          <cell r="AM2281">
            <v>93</v>
          </cell>
          <cell r="AN2281">
            <v>59</v>
          </cell>
          <cell r="AO2281">
            <v>75.5</v>
          </cell>
          <cell r="AP2281">
            <v>56</v>
          </cell>
          <cell r="AQ2281">
            <v>71</v>
          </cell>
          <cell r="AR2281">
            <v>58</v>
          </cell>
          <cell r="AS2281">
            <v>90</v>
          </cell>
          <cell r="AT2281">
            <v>54</v>
          </cell>
          <cell r="AU2281">
            <v>87</v>
          </cell>
          <cell r="AV2281">
            <v>62</v>
          </cell>
          <cell r="AW2281">
            <v>89</v>
          </cell>
          <cell r="AX2281">
            <v>65</v>
          </cell>
          <cell r="AY2281">
            <v>92</v>
          </cell>
          <cell r="AZ2281">
            <v>69</v>
          </cell>
        </row>
        <row r="2282">
          <cell r="B2282">
            <v>36687</v>
          </cell>
          <cell r="C2282">
            <v>71</v>
          </cell>
          <cell r="D2282">
            <v>34</v>
          </cell>
          <cell r="E2282">
            <v>95</v>
          </cell>
          <cell r="F2282">
            <v>72</v>
          </cell>
          <cell r="G2282">
            <v>71</v>
          </cell>
          <cell r="H2282">
            <v>34</v>
          </cell>
          <cell r="I2282">
            <v>103</v>
          </cell>
          <cell r="J2282">
            <v>64</v>
          </cell>
          <cell r="K2282">
            <v>76</v>
          </cell>
          <cell r="L2282">
            <v>49</v>
          </cell>
          <cell r="M2282">
            <v>90</v>
          </cell>
          <cell r="N2282">
            <v>66</v>
          </cell>
          <cell r="O2282">
            <v>92</v>
          </cell>
          <cell r="P2282">
            <v>65</v>
          </cell>
          <cell r="Q2282">
            <v>90</v>
          </cell>
          <cell r="R2282">
            <v>69</v>
          </cell>
          <cell r="S2282">
            <v>89</v>
          </cell>
          <cell r="T2282">
            <v>66</v>
          </cell>
          <cell r="U2282">
            <v>89</v>
          </cell>
          <cell r="V2282">
            <v>68</v>
          </cell>
          <cell r="W2282">
            <v>85</v>
          </cell>
          <cell r="X2282">
            <v>53</v>
          </cell>
          <cell r="Y2282">
            <v>88</v>
          </cell>
          <cell r="Z2282">
            <v>63</v>
          </cell>
          <cell r="AA2282">
            <v>93</v>
          </cell>
          <cell r="AB2282">
            <v>61</v>
          </cell>
          <cell r="AC2282">
            <v>90</v>
          </cell>
          <cell r="AD2282">
            <v>61</v>
          </cell>
          <cell r="AE2282">
            <v>90</v>
          </cell>
          <cell r="AF2282">
            <v>63</v>
          </cell>
          <cell r="AG2282">
            <v>85</v>
          </cell>
          <cell r="AH2282">
            <v>59</v>
          </cell>
          <cell r="AI2282">
            <v>89</v>
          </cell>
          <cell r="AJ2282">
            <v>64</v>
          </cell>
          <cell r="AK2282">
            <v>94</v>
          </cell>
          <cell r="AL2282">
            <v>58</v>
          </cell>
          <cell r="AM2282">
            <v>93</v>
          </cell>
          <cell r="AN2282">
            <v>59</v>
          </cell>
          <cell r="AO2282">
            <v>75.5</v>
          </cell>
          <cell r="AP2282">
            <v>56</v>
          </cell>
          <cell r="AQ2282">
            <v>71</v>
          </cell>
          <cell r="AR2282">
            <v>58</v>
          </cell>
          <cell r="AS2282">
            <v>90</v>
          </cell>
          <cell r="AT2282">
            <v>54</v>
          </cell>
          <cell r="AU2282">
            <v>87</v>
          </cell>
          <cell r="AV2282">
            <v>62</v>
          </cell>
          <cell r="AW2282">
            <v>89</v>
          </cell>
          <cell r="AX2282">
            <v>65</v>
          </cell>
          <cell r="AY2282">
            <v>92</v>
          </cell>
          <cell r="AZ2282">
            <v>69</v>
          </cell>
        </row>
        <row r="2283">
          <cell r="B2283">
            <v>36688</v>
          </cell>
          <cell r="C2283">
            <v>76</v>
          </cell>
          <cell r="D2283">
            <v>32</v>
          </cell>
          <cell r="E2283">
            <v>100</v>
          </cell>
          <cell r="F2283">
            <v>73</v>
          </cell>
          <cell r="G2283">
            <v>76</v>
          </cell>
          <cell r="H2283">
            <v>32</v>
          </cell>
          <cell r="I2283">
            <v>103</v>
          </cell>
          <cell r="J2283">
            <v>65</v>
          </cell>
          <cell r="K2283">
            <v>76</v>
          </cell>
          <cell r="L2283">
            <v>49</v>
          </cell>
          <cell r="M2283">
            <v>92</v>
          </cell>
          <cell r="N2283">
            <v>71</v>
          </cell>
          <cell r="O2283">
            <v>95</v>
          </cell>
          <cell r="P2283">
            <v>70</v>
          </cell>
          <cell r="Q2283">
            <v>94</v>
          </cell>
          <cell r="R2283">
            <v>72</v>
          </cell>
          <cell r="S2283">
            <v>91</v>
          </cell>
          <cell r="T2283">
            <v>67</v>
          </cell>
          <cell r="U2283">
            <v>91</v>
          </cell>
          <cell r="V2283">
            <v>68</v>
          </cell>
          <cell r="W2283">
            <v>86</v>
          </cell>
          <cell r="X2283">
            <v>56</v>
          </cell>
          <cell r="Y2283">
            <v>88</v>
          </cell>
          <cell r="Z2283">
            <v>63</v>
          </cell>
          <cell r="AA2283">
            <v>95</v>
          </cell>
          <cell r="AB2283">
            <v>63</v>
          </cell>
          <cell r="AC2283">
            <v>91</v>
          </cell>
          <cell r="AD2283">
            <v>62</v>
          </cell>
          <cell r="AE2283">
            <v>93</v>
          </cell>
          <cell r="AF2283">
            <v>64</v>
          </cell>
          <cell r="AG2283">
            <v>88</v>
          </cell>
          <cell r="AH2283">
            <v>63</v>
          </cell>
          <cell r="AI2283">
            <v>91</v>
          </cell>
          <cell r="AJ2283">
            <v>66</v>
          </cell>
          <cell r="AK2283">
            <v>95</v>
          </cell>
          <cell r="AL2283">
            <v>59</v>
          </cell>
          <cell r="AM2283">
            <v>94</v>
          </cell>
          <cell r="AN2283">
            <v>62</v>
          </cell>
          <cell r="AO2283">
            <v>79</v>
          </cell>
          <cell r="AP2283">
            <v>57</v>
          </cell>
          <cell r="AQ2283">
            <v>72</v>
          </cell>
          <cell r="AR2283">
            <v>58</v>
          </cell>
          <cell r="AS2283">
            <v>83</v>
          </cell>
          <cell r="AT2283">
            <v>53</v>
          </cell>
          <cell r="AU2283">
            <v>84</v>
          </cell>
          <cell r="AV2283">
            <v>67</v>
          </cell>
          <cell r="AW2283">
            <v>87</v>
          </cell>
          <cell r="AX2283">
            <v>69</v>
          </cell>
          <cell r="AY2283">
            <v>88</v>
          </cell>
          <cell r="AZ2283">
            <v>70</v>
          </cell>
        </row>
        <row r="2284">
          <cell r="B2284">
            <v>36689</v>
          </cell>
          <cell r="C2284">
            <v>80</v>
          </cell>
          <cell r="D2284">
            <v>36</v>
          </cell>
          <cell r="E2284">
            <v>104</v>
          </cell>
          <cell r="F2284">
            <v>75</v>
          </cell>
          <cell r="G2284">
            <v>80</v>
          </cell>
          <cell r="H2284">
            <v>36</v>
          </cell>
          <cell r="I2284">
            <v>103</v>
          </cell>
          <cell r="J2284">
            <v>66</v>
          </cell>
          <cell r="K2284">
            <v>80</v>
          </cell>
          <cell r="L2284">
            <v>59</v>
          </cell>
          <cell r="M2284">
            <v>88</v>
          </cell>
          <cell r="N2284">
            <v>60</v>
          </cell>
          <cell r="O2284">
            <v>92</v>
          </cell>
          <cell r="P2284">
            <v>71</v>
          </cell>
          <cell r="Q2284">
            <v>93</v>
          </cell>
          <cell r="R2284">
            <v>74</v>
          </cell>
          <cell r="S2284">
            <v>94</v>
          </cell>
          <cell r="T2284">
            <v>69</v>
          </cell>
          <cell r="U2284">
            <v>92</v>
          </cell>
          <cell r="V2284">
            <v>70</v>
          </cell>
          <cell r="W2284">
            <v>88</v>
          </cell>
          <cell r="X2284">
            <v>59</v>
          </cell>
          <cell r="Y2284">
            <v>92</v>
          </cell>
          <cell r="Z2284">
            <v>68</v>
          </cell>
          <cell r="AA2284">
            <v>95</v>
          </cell>
          <cell r="AB2284">
            <v>67</v>
          </cell>
          <cell r="AC2284">
            <v>93</v>
          </cell>
          <cell r="AD2284">
            <v>67</v>
          </cell>
          <cell r="AE2284">
            <v>96</v>
          </cell>
          <cell r="AF2284">
            <v>68</v>
          </cell>
          <cell r="AG2284">
            <v>91</v>
          </cell>
          <cell r="AH2284">
            <v>68</v>
          </cell>
          <cell r="AI2284">
            <v>92</v>
          </cell>
          <cell r="AJ2284">
            <v>69</v>
          </cell>
          <cell r="AK2284">
            <v>96</v>
          </cell>
          <cell r="AL2284">
            <v>62</v>
          </cell>
          <cell r="AM2284">
            <v>96</v>
          </cell>
          <cell r="AN2284">
            <v>65</v>
          </cell>
          <cell r="AO2284">
            <v>82</v>
          </cell>
          <cell r="AP2284">
            <v>61</v>
          </cell>
          <cell r="AQ2284">
            <v>75</v>
          </cell>
          <cell r="AR2284">
            <v>59</v>
          </cell>
          <cell r="AS2284">
            <v>60</v>
          </cell>
          <cell r="AT2284">
            <v>52</v>
          </cell>
          <cell r="AU2284">
            <v>84</v>
          </cell>
          <cell r="AV2284">
            <v>73</v>
          </cell>
          <cell r="AW2284">
            <v>89</v>
          </cell>
          <cell r="AX2284">
            <v>71</v>
          </cell>
          <cell r="AY2284">
            <v>92</v>
          </cell>
          <cell r="AZ2284">
            <v>73</v>
          </cell>
        </row>
        <row r="2285">
          <cell r="B2285">
            <v>36690</v>
          </cell>
          <cell r="C2285">
            <v>86</v>
          </cell>
          <cell r="D2285">
            <v>45</v>
          </cell>
          <cell r="E2285">
            <v>107</v>
          </cell>
          <cell r="F2285">
            <v>77</v>
          </cell>
          <cell r="G2285">
            <v>86</v>
          </cell>
          <cell r="H2285">
            <v>45</v>
          </cell>
          <cell r="I2285">
            <v>103</v>
          </cell>
          <cell r="J2285">
            <v>69</v>
          </cell>
          <cell r="K2285">
            <v>60</v>
          </cell>
          <cell r="L2285">
            <v>56</v>
          </cell>
          <cell r="M2285">
            <v>65</v>
          </cell>
          <cell r="N2285">
            <v>58</v>
          </cell>
          <cell r="O2285">
            <v>70</v>
          </cell>
          <cell r="P2285">
            <v>62</v>
          </cell>
          <cell r="Q2285">
            <v>77</v>
          </cell>
          <cell r="R2285">
            <v>64</v>
          </cell>
          <cell r="S2285">
            <v>85</v>
          </cell>
          <cell r="T2285">
            <v>69</v>
          </cell>
          <cell r="U2285">
            <v>81</v>
          </cell>
          <cell r="V2285">
            <v>67</v>
          </cell>
          <cell r="W2285">
            <v>87</v>
          </cell>
          <cell r="X2285">
            <v>59</v>
          </cell>
          <cell r="Y2285">
            <v>93</v>
          </cell>
          <cell r="Z2285">
            <v>71</v>
          </cell>
          <cell r="AA2285">
            <v>100</v>
          </cell>
          <cell r="AB2285">
            <v>72</v>
          </cell>
          <cell r="AC2285">
            <v>95</v>
          </cell>
          <cell r="AD2285">
            <v>72</v>
          </cell>
          <cell r="AE2285">
            <v>95</v>
          </cell>
          <cell r="AF2285">
            <v>72</v>
          </cell>
          <cell r="AG2285">
            <v>93</v>
          </cell>
          <cell r="AH2285">
            <v>71</v>
          </cell>
          <cell r="AI2285">
            <v>91</v>
          </cell>
          <cell r="AJ2285">
            <v>74</v>
          </cell>
          <cell r="AK2285">
            <v>98</v>
          </cell>
          <cell r="AL2285">
            <v>73</v>
          </cell>
          <cell r="AM2285">
            <v>97</v>
          </cell>
          <cell r="AN2285">
            <v>69</v>
          </cell>
          <cell r="AO2285">
            <v>87.5</v>
          </cell>
          <cell r="AP2285">
            <v>64.5</v>
          </cell>
          <cell r="AQ2285">
            <v>78</v>
          </cell>
          <cell r="AR2285">
            <v>62</v>
          </cell>
          <cell r="AS2285">
            <v>62</v>
          </cell>
          <cell r="AT2285">
            <v>53</v>
          </cell>
          <cell r="AU2285">
            <v>90</v>
          </cell>
          <cell r="AV2285">
            <v>71</v>
          </cell>
          <cell r="AW2285">
            <v>94</v>
          </cell>
          <cell r="AX2285">
            <v>72</v>
          </cell>
          <cell r="AY2285">
            <v>93</v>
          </cell>
          <cell r="AZ2285">
            <v>69</v>
          </cell>
        </row>
        <row r="2286">
          <cell r="B2286">
            <v>36691</v>
          </cell>
          <cell r="C2286">
            <v>86</v>
          </cell>
          <cell r="D2286">
            <v>51</v>
          </cell>
          <cell r="E2286">
            <v>109</v>
          </cell>
          <cell r="F2286">
            <v>80</v>
          </cell>
          <cell r="G2286">
            <v>86</v>
          </cell>
          <cell r="H2286">
            <v>51</v>
          </cell>
          <cell r="I2286">
            <v>103</v>
          </cell>
          <cell r="J2286">
            <v>72</v>
          </cell>
          <cell r="K2286">
            <v>60</v>
          </cell>
          <cell r="L2286">
            <v>55</v>
          </cell>
          <cell r="M2286">
            <v>65</v>
          </cell>
          <cell r="N2286">
            <v>59</v>
          </cell>
          <cell r="O2286">
            <v>68</v>
          </cell>
          <cell r="P2286">
            <v>62</v>
          </cell>
          <cell r="Q2286">
            <v>74</v>
          </cell>
          <cell r="R2286">
            <v>64</v>
          </cell>
          <cell r="S2286">
            <v>80</v>
          </cell>
          <cell r="T2286">
            <v>67</v>
          </cell>
          <cell r="U2286">
            <v>77</v>
          </cell>
          <cell r="V2286">
            <v>67</v>
          </cell>
          <cell r="W2286">
            <v>89</v>
          </cell>
          <cell r="X2286">
            <v>65</v>
          </cell>
          <cell r="Y2286">
            <v>93</v>
          </cell>
          <cell r="Z2286">
            <v>69</v>
          </cell>
          <cell r="AA2286">
            <v>98</v>
          </cell>
          <cell r="AB2286">
            <v>68</v>
          </cell>
          <cell r="AC2286">
            <v>93</v>
          </cell>
          <cell r="AD2286">
            <v>71</v>
          </cell>
          <cell r="AE2286">
            <v>100</v>
          </cell>
          <cell r="AF2286">
            <v>74</v>
          </cell>
          <cell r="AG2286">
            <v>92</v>
          </cell>
          <cell r="AH2286">
            <v>73</v>
          </cell>
          <cell r="AI2286">
            <v>94</v>
          </cell>
          <cell r="AJ2286">
            <v>71</v>
          </cell>
          <cell r="AK2286">
            <v>101</v>
          </cell>
          <cell r="AL2286">
            <v>69</v>
          </cell>
          <cell r="AM2286">
            <v>98</v>
          </cell>
          <cell r="AN2286">
            <v>71</v>
          </cell>
          <cell r="AO2286">
            <v>89</v>
          </cell>
          <cell r="AP2286">
            <v>67.5</v>
          </cell>
          <cell r="AQ2286">
            <v>73</v>
          </cell>
          <cell r="AR2286">
            <v>64</v>
          </cell>
          <cell r="AS2286">
            <v>60</v>
          </cell>
          <cell r="AT2286">
            <v>50</v>
          </cell>
          <cell r="AU2286">
            <v>90</v>
          </cell>
          <cell r="AV2286">
            <v>72</v>
          </cell>
          <cell r="AW2286">
            <v>94</v>
          </cell>
          <cell r="AX2286">
            <v>72</v>
          </cell>
          <cell r="AY2286">
            <v>93</v>
          </cell>
          <cell r="AZ2286">
            <v>75</v>
          </cell>
        </row>
        <row r="2287">
          <cell r="B2287">
            <v>36692</v>
          </cell>
          <cell r="C2287">
            <v>91</v>
          </cell>
          <cell r="D2287">
            <v>45</v>
          </cell>
          <cell r="E2287">
            <v>109</v>
          </cell>
          <cell r="F2287">
            <v>82</v>
          </cell>
          <cell r="G2287">
            <v>91</v>
          </cell>
          <cell r="H2287">
            <v>45</v>
          </cell>
          <cell r="I2287">
            <v>103</v>
          </cell>
          <cell r="J2287">
            <v>73</v>
          </cell>
          <cell r="K2287">
            <v>73</v>
          </cell>
          <cell r="L2287">
            <v>58</v>
          </cell>
          <cell r="M2287">
            <v>81</v>
          </cell>
          <cell r="N2287">
            <v>61</v>
          </cell>
          <cell r="O2287">
            <v>84</v>
          </cell>
          <cell r="P2287">
            <v>64</v>
          </cell>
          <cell r="Q2287">
            <v>83</v>
          </cell>
          <cell r="R2287">
            <v>68</v>
          </cell>
          <cell r="S2287">
            <v>80</v>
          </cell>
          <cell r="T2287">
            <v>67</v>
          </cell>
          <cell r="U2287">
            <v>94</v>
          </cell>
          <cell r="V2287">
            <v>70</v>
          </cell>
          <cell r="W2287">
            <v>87</v>
          </cell>
          <cell r="X2287">
            <v>64</v>
          </cell>
          <cell r="Y2287">
            <v>90</v>
          </cell>
          <cell r="Z2287">
            <v>67</v>
          </cell>
          <cell r="AA2287">
            <v>90</v>
          </cell>
          <cell r="AB2287">
            <v>68</v>
          </cell>
          <cell r="AC2287">
            <v>94</v>
          </cell>
          <cell r="AD2287">
            <v>68</v>
          </cell>
          <cell r="AE2287">
            <v>95</v>
          </cell>
          <cell r="AF2287">
            <v>71</v>
          </cell>
          <cell r="AG2287">
            <v>93</v>
          </cell>
          <cell r="AH2287">
            <v>73</v>
          </cell>
          <cell r="AI2287">
            <v>93</v>
          </cell>
          <cell r="AJ2287">
            <v>70</v>
          </cell>
          <cell r="AK2287">
            <v>99</v>
          </cell>
          <cell r="AL2287">
            <v>70</v>
          </cell>
          <cell r="AM2287">
            <v>97</v>
          </cell>
          <cell r="AN2287">
            <v>68</v>
          </cell>
          <cell r="AO2287">
            <v>90</v>
          </cell>
          <cell r="AP2287">
            <v>70.5</v>
          </cell>
          <cell r="AQ2287">
            <v>74</v>
          </cell>
          <cell r="AR2287">
            <v>64</v>
          </cell>
          <cell r="AS2287">
            <v>76</v>
          </cell>
          <cell r="AT2287">
            <v>57</v>
          </cell>
          <cell r="AU2287">
            <v>89</v>
          </cell>
          <cell r="AV2287">
            <v>76</v>
          </cell>
          <cell r="AW2287">
            <v>93</v>
          </cell>
          <cell r="AX2287">
            <v>73</v>
          </cell>
          <cell r="AY2287">
            <v>92</v>
          </cell>
          <cell r="AZ2287">
            <v>77</v>
          </cell>
        </row>
        <row r="2288">
          <cell r="B2288">
            <v>36693</v>
          </cell>
          <cell r="C2288">
            <v>86</v>
          </cell>
          <cell r="D2288">
            <v>48</v>
          </cell>
          <cell r="E2288">
            <v>107</v>
          </cell>
          <cell r="F2288">
            <v>83</v>
          </cell>
          <cell r="G2288">
            <v>86</v>
          </cell>
          <cell r="H2288">
            <v>48</v>
          </cell>
          <cell r="I2288">
            <v>103</v>
          </cell>
          <cell r="J2288">
            <v>76</v>
          </cell>
          <cell r="K2288">
            <v>73</v>
          </cell>
          <cell r="L2288">
            <v>58</v>
          </cell>
          <cell r="M2288">
            <v>86</v>
          </cell>
          <cell r="N2288">
            <v>68</v>
          </cell>
          <cell r="O2288">
            <v>85</v>
          </cell>
          <cell r="P2288">
            <v>68</v>
          </cell>
          <cell r="Q2288">
            <v>85</v>
          </cell>
          <cell r="R2288">
            <v>70</v>
          </cell>
          <cell r="S2288">
            <v>87</v>
          </cell>
          <cell r="T2288">
            <v>67</v>
          </cell>
          <cell r="U2288">
            <v>93</v>
          </cell>
          <cell r="V2288">
            <v>73</v>
          </cell>
          <cell r="W2288">
            <v>80</v>
          </cell>
          <cell r="X2288">
            <v>65</v>
          </cell>
          <cell r="Y2288">
            <v>87</v>
          </cell>
          <cell r="Z2288">
            <v>68</v>
          </cell>
          <cell r="AA2288">
            <v>91</v>
          </cell>
          <cell r="AB2288">
            <v>70</v>
          </cell>
          <cell r="AC2288">
            <v>88</v>
          </cell>
          <cell r="AD2288">
            <v>67</v>
          </cell>
          <cell r="AE2288">
            <v>94</v>
          </cell>
          <cell r="AF2288">
            <v>72</v>
          </cell>
          <cell r="AG2288">
            <v>92</v>
          </cell>
          <cell r="AH2288">
            <v>74</v>
          </cell>
          <cell r="AI2288">
            <v>88</v>
          </cell>
          <cell r="AJ2288">
            <v>69</v>
          </cell>
          <cell r="AK2288">
            <v>94</v>
          </cell>
          <cell r="AL2288">
            <v>69</v>
          </cell>
          <cell r="AM2288">
            <v>93</v>
          </cell>
          <cell r="AN2288">
            <v>39</v>
          </cell>
          <cell r="AO2288">
            <v>87</v>
          </cell>
          <cell r="AP2288">
            <v>68</v>
          </cell>
          <cell r="AQ2288">
            <v>73</v>
          </cell>
          <cell r="AR2288">
            <v>64</v>
          </cell>
          <cell r="AS2288">
            <v>87</v>
          </cell>
          <cell r="AT2288">
            <v>68</v>
          </cell>
          <cell r="AU2288">
            <v>89</v>
          </cell>
          <cell r="AV2288">
            <v>72</v>
          </cell>
          <cell r="AW2288">
            <v>95</v>
          </cell>
          <cell r="AX2288">
            <v>72</v>
          </cell>
          <cell r="AY2288">
            <v>95</v>
          </cell>
          <cell r="AZ2288">
            <v>77</v>
          </cell>
        </row>
        <row r="2289">
          <cell r="B2289">
            <v>36694</v>
          </cell>
          <cell r="C2289">
            <v>83</v>
          </cell>
          <cell r="D2289">
            <v>48</v>
          </cell>
          <cell r="E2289">
            <v>104</v>
          </cell>
          <cell r="F2289">
            <v>83</v>
          </cell>
          <cell r="G2289">
            <v>83</v>
          </cell>
          <cell r="H2289">
            <v>48</v>
          </cell>
          <cell r="I2289">
            <v>103</v>
          </cell>
          <cell r="J2289">
            <v>76</v>
          </cell>
          <cell r="K2289">
            <v>73</v>
          </cell>
          <cell r="L2289">
            <v>58</v>
          </cell>
          <cell r="M2289">
            <v>90</v>
          </cell>
          <cell r="N2289">
            <v>74</v>
          </cell>
          <cell r="O2289">
            <v>89</v>
          </cell>
          <cell r="P2289">
            <v>73</v>
          </cell>
          <cell r="Q2289">
            <v>89</v>
          </cell>
          <cell r="R2289">
            <v>73</v>
          </cell>
          <cell r="S2289">
            <v>90</v>
          </cell>
          <cell r="T2289">
            <v>75</v>
          </cell>
          <cell r="U2289">
            <v>95</v>
          </cell>
          <cell r="V2289">
            <v>75</v>
          </cell>
          <cell r="W2289">
            <v>83</v>
          </cell>
          <cell r="X2289">
            <v>65</v>
          </cell>
          <cell r="Y2289">
            <v>88</v>
          </cell>
          <cell r="Z2289">
            <v>71</v>
          </cell>
          <cell r="AA2289">
            <v>93</v>
          </cell>
          <cell r="AB2289">
            <v>74</v>
          </cell>
          <cell r="AC2289">
            <v>88</v>
          </cell>
          <cell r="AD2289">
            <v>69</v>
          </cell>
          <cell r="AE2289">
            <v>93</v>
          </cell>
          <cell r="AF2289">
            <v>73</v>
          </cell>
          <cell r="AG2289">
            <v>93</v>
          </cell>
          <cell r="AH2289">
            <v>73</v>
          </cell>
          <cell r="AI2289">
            <v>90</v>
          </cell>
          <cell r="AJ2289">
            <v>70</v>
          </cell>
          <cell r="AK2289">
            <v>94</v>
          </cell>
          <cell r="AL2289">
            <v>69</v>
          </cell>
          <cell r="AM2289">
            <v>96</v>
          </cell>
          <cell r="AN2289">
            <v>67</v>
          </cell>
          <cell r="AO2289">
            <v>86</v>
          </cell>
          <cell r="AP2289">
            <v>68</v>
          </cell>
          <cell r="AQ2289">
            <v>73</v>
          </cell>
          <cell r="AR2289">
            <v>64</v>
          </cell>
          <cell r="AS2289">
            <v>86</v>
          </cell>
          <cell r="AT2289">
            <v>57</v>
          </cell>
          <cell r="AU2289">
            <v>87</v>
          </cell>
          <cell r="AV2289">
            <v>71</v>
          </cell>
          <cell r="AW2289">
            <v>91</v>
          </cell>
          <cell r="AX2289">
            <v>74</v>
          </cell>
          <cell r="AY2289">
            <v>94</v>
          </cell>
          <cell r="AZ2289">
            <v>73</v>
          </cell>
        </row>
        <row r="2290">
          <cell r="B2290">
            <v>36695</v>
          </cell>
          <cell r="C2290">
            <v>73</v>
          </cell>
          <cell r="D2290">
            <v>44</v>
          </cell>
          <cell r="E2290">
            <v>101</v>
          </cell>
          <cell r="F2290">
            <v>84</v>
          </cell>
          <cell r="G2290">
            <v>73</v>
          </cell>
          <cell r="H2290">
            <v>44</v>
          </cell>
          <cell r="I2290">
            <v>103</v>
          </cell>
          <cell r="J2290">
            <v>74</v>
          </cell>
          <cell r="K2290">
            <v>73</v>
          </cell>
          <cell r="L2290">
            <v>58</v>
          </cell>
          <cell r="M2290">
            <v>86</v>
          </cell>
          <cell r="N2290">
            <v>71</v>
          </cell>
          <cell r="O2290">
            <v>89</v>
          </cell>
          <cell r="P2290">
            <v>71</v>
          </cell>
          <cell r="Q2290">
            <v>88</v>
          </cell>
          <cell r="R2290">
            <v>72</v>
          </cell>
          <cell r="S2290">
            <v>89</v>
          </cell>
          <cell r="T2290">
            <v>72</v>
          </cell>
          <cell r="U2290">
            <v>94</v>
          </cell>
          <cell r="V2290">
            <v>73</v>
          </cell>
          <cell r="W2290">
            <v>85</v>
          </cell>
          <cell r="X2290">
            <v>65</v>
          </cell>
          <cell r="Y2290">
            <v>89</v>
          </cell>
          <cell r="Z2290">
            <v>69</v>
          </cell>
          <cell r="AA2290">
            <v>94</v>
          </cell>
          <cell r="AB2290">
            <v>74</v>
          </cell>
          <cell r="AC2290">
            <v>90</v>
          </cell>
          <cell r="AD2290">
            <v>69</v>
          </cell>
          <cell r="AE2290">
            <v>93</v>
          </cell>
          <cell r="AF2290">
            <v>74</v>
          </cell>
          <cell r="AG2290">
            <v>94</v>
          </cell>
          <cell r="AH2290">
            <v>73</v>
          </cell>
          <cell r="AI2290">
            <v>90</v>
          </cell>
          <cell r="AJ2290">
            <v>72</v>
          </cell>
          <cell r="AK2290">
            <v>96</v>
          </cell>
          <cell r="AL2290">
            <v>69</v>
          </cell>
          <cell r="AM2290">
            <v>96</v>
          </cell>
          <cell r="AN2290">
            <v>69</v>
          </cell>
          <cell r="AO2290">
            <v>81.5</v>
          </cell>
          <cell r="AP2290">
            <v>64</v>
          </cell>
          <cell r="AQ2290">
            <v>72</v>
          </cell>
          <cell r="AR2290">
            <v>63</v>
          </cell>
          <cell r="AS2290">
            <v>65</v>
          </cell>
          <cell r="AT2290">
            <v>56</v>
          </cell>
          <cell r="AU2290">
            <v>90</v>
          </cell>
          <cell r="AV2290">
            <v>72</v>
          </cell>
          <cell r="AW2290">
            <v>95</v>
          </cell>
          <cell r="AX2290">
            <v>71</v>
          </cell>
          <cell r="AY2290">
            <v>93</v>
          </cell>
          <cell r="AZ2290">
            <v>74</v>
          </cell>
        </row>
        <row r="2291">
          <cell r="B2291">
            <v>36696</v>
          </cell>
          <cell r="C2291">
            <v>76</v>
          </cell>
          <cell r="D2291">
            <v>49</v>
          </cell>
          <cell r="E2291">
            <v>101</v>
          </cell>
          <cell r="F2291">
            <v>84</v>
          </cell>
          <cell r="G2291">
            <v>76</v>
          </cell>
          <cell r="H2291">
            <v>49</v>
          </cell>
          <cell r="I2291">
            <v>103</v>
          </cell>
          <cell r="J2291">
            <v>71</v>
          </cell>
          <cell r="K2291">
            <v>72</v>
          </cell>
          <cell r="L2291">
            <v>55</v>
          </cell>
          <cell r="M2291">
            <v>73</v>
          </cell>
          <cell r="N2291">
            <v>58</v>
          </cell>
          <cell r="O2291">
            <v>73</v>
          </cell>
          <cell r="P2291">
            <v>58</v>
          </cell>
          <cell r="Q2291">
            <v>73</v>
          </cell>
          <cell r="R2291">
            <v>63</v>
          </cell>
          <cell r="S2291">
            <v>82</v>
          </cell>
          <cell r="T2291">
            <v>67</v>
          </cell>
          <cell r="U2291">
            <v>87</v>
          </cell>
          <cell r="V2291">
            <v>71</v>
          </cell>
          <cell r="W2291">
            <v>80</v>
          </cell>
          <cell r="X2291">
            <v>65</v>
          </cell>
          <cell r="Y2291">
            <v>87</v>
          </cell>
          <cell r="Z2291">
            <v>70</v>
          </cell>
          <cell r="AA2291">
            <v>93</v>
          </cell>
          <cell r="AB2291">
            <v>72</v>
          </cell>
          <cell r="AC2291">
            <v>86</v>
          </cell>
          <cell r="AD2291">
            <v>69</v>
          </cell>
          <cell r="AE2291">
            <v>90</v>
          </cell>
          <cell r="AF2291">
            <v>72</v>
          </cell>
          <cell r="AG2291">
            <v>93</v>
          </cell>
          <cell r="AH2291">
            <v>72</v>
          </cell>
          <cell r="AI2291">
            <v>92</v>
          </cell>
          <cell r="AJ2291">
            <v>72</v>
          </cell>
          <cell r="AK2291">
            <v>90</v>
          </cell>
          <cell r="AL2291">
            <v>69</v>
          </cell>
          <cell r="AM2291">
            <v>92</v>
          </cell>
          <cell r="AN2291">
            <v>72</v>
          </cell>
          <cell r="AO2291">
            <v>82.5</v>
          </cell>
          <cell r="AP2291">
            <v>63</v>
          </cell>
          <cell r="AQ2291">
            <v>74</v>
          </cell>
          <cell r="AR2291">
            <v>64</v>
          </cell>
          <cell r="AS2291">
            <v>74</v>
          </cell>
          <cell r="AT2291">
            <v>56</v>
          </cell>
          <cell r="AU2291">
            <v>89</v>
          </cell>
          <cell r="AV2291">
            <v>69</v>
          </cell>
          <cell r="AW2291">
            <v>95</v>
          </cell>
          <cell r="AX2291">
            <v>71</v>
          </cell>
          <cell r="AY2291">
            <v>95</v>
          </cell>
          <cell r="AZ2291">
            <v>75</v>
          </cell>
        </row>
        <row r="2292">
          <cell r="B2292">
            <v>36697</v>
          </cell>
          <cell r="C2292">
            <v>80</v>
          </cell>
          <cell r="D2292">
            <v>48</v>
          </cell>
          <cell r="E2292">
            <v>98</v>
          </cell>
          <cell r="F2292">
            <v>77</v>
          </cell>
          <cell r="G2292">
            <v>80</v>
          </cell>
          <cell r="H2292">
            <v>48</v>
          </cell>
          <cell r="I2292">
            <v>103</v>
          </cell>
          <cell r="J2292">
            <v>68</v>
          </cell>
          <cell r="K2292">
            <v>83</v>
          </cell>
          <cell r="L2292">
            <v>51</v>
          </cell>
          <cell r="M2292">
            <v>83</v>
          </cell>
          <cell r="N2292">
            <v>56</v>
          </cell>
          <cell r="O2292">
            <v>82</v>
          </cell>
          <cell r="P2292">
            <v>54</v>
          </cell>
          <cell r="Q2292">
            <v>82</v>
          </cell>
          <cell r="R2292">
            <v>58</v>
          </cell>
          <cell r="S2292">
            <v>81</v>
          </cell>
          <cell r="T2292">
            <v>65</v>
          </cell>
          <cell r="U2292">
            <v>78</v>
          </cell>
          <cell r="V2292">
            <v>66</v>
          </cell>
          <cell r="W2292">
            <v>82</v>
          </cell>
          <cell r="X2292">
            <v>69</v>
          </cell>
          <cell r="Y2292">
            <v>75</v>
          </cell>
          <cell r="Z2292">
            <v>63</v>
          </cell>
          <cell r="AA2292">
            <v>76</v>
          </cell>
          <cell r="AB2292">
            <v>67</v>
          </cell>
          <cell r="AC2292">
            <v>83</v>
          </cell>
          <cell r="AD2292">
            <v>68</v>
          </cell>
          <cell r="AE2292">
            <v>94</v>
          </cell>
          <cell r="AF2292">
            <v>72</v>
          </cell>
          <cell r="AG2292">
            <v>92</v>
          </cell>
          <cell r="AH2292">
            <v>72</v>
          </cell>
          <cell r="AI2292">
            <v>92</v>
          </cell>
          <cell r="AJ2292">
            <v>71</v>
          </cell>
          <cell r="AK2292">
            <v>93</v>
          </cell>
          <cell r="AL2292">
            <v>71</v>
          </cell>
          <cell r="AM2292">
            <v>96</v>
          </cell>
          <cell r="AN2292">
            <v>71</v>
          </cell>
          <cell r="AO2292">
            <v>86</v>
          </cell>
          <cell r="AP2292">
            <v>66.5</v>
          </cell>
          <cell r="AQ2292">
            <v>74</v>
          </cell>
          <cell r="AR2292">
            <v>63</v>
          </cell>
          <cell r="AS2292">
            <v>79</v>
          </cell>
          <cell r="AT2292">
            <v>53</v>
          </cell>
          <cell r="AU2292">
            <v>91</v>
          </cell>
          <cell r="AV2292">
            <v>71</v>
          </cell>
          <cell r="AW2292">
            <v>95</v>
          </cell>
          <cell r="AX2292">
            <v>71</v>
          </cell>
          <cell r="AY2292">
            <v>90</v>
          </cell>
          <cell r="AZ2292">
            <v>73</v>
          </cell>
        </row>
        <row r="2293">
          <cell r="B2293">
            <v>36698</v>
          </cell>
          <cell r="C2293">
            <v>80</v>
          </cell>
          <cell r="D2293">
            <v>44</v>
          </cell>
          <cell r="E2293">
            <v>102</v>
          </cell>
          <cell r="F2293">
            <v>75</v>
          </cell>
          <cell r="G2293">
            <v>80</v>
          </cell>
          <cell r="H2293">
            <v>44</v>
          </cell>
          <cell r="I2293">
            <v>103</v>
          </cell>
          <cell r="J2293">
            <v>70</v>
          </cell>
          <cell r="K2293">
            <v>83</v>
          </cell>
          <cell r="L2293">
            <v>51</v>
          </cell>
          <cell r="M2293">
            <v>83</v>
          </cell>
          <cell r="N2293">
            <v>56</v>
          </cell>
          <cell r="O2293">
            <v>84</v>
          </cell>
          <cell r="P2293">
            <v>63</v>
          </cell>
          <cell r="Q2293">
            <v>82</v>
          </cell>
          <cell r="R2293">
            <v>58</v>
          </cell>
          <cell r="S2293">
            <v>86</v>
          </cell>
          <cell r="T2293">
            <v>65</v>
          </cell>
          <cell r="U2293">
            <v>78</v>
          </cell>
          <cell r="V2293">
            <v>66</v>
          </cell>
          <cell r="W2293">
            <v>85</v>
          </cell>
          <cell r="X2293">
            <v>66</v>
          </cell>
          <cell r="Y2293">
            <v>88</v>
          </cell>
          <cell r="Z2293">
            <v>69</v>
          </cell>
          <cell r="AA2293">
            <v>76</v>
          </cell>
          <cell r="AB2293">
            <v>67</v>
          </cell>
          <cell r="AC2293">
            <v>83</v>
          </cell>
          <cell r="AD2293">
            <v>68</v>
          </cell>
          <cell r="AE2293">
            <v>91</v>
          </cell>
          <cell r="AF2293">
            <v>71</v>
          </cell>
          <cell r="AG2293">
            <v>90</v>
          </cell>
          <cell r="AH2293">
            <v>74</v>
          </cell>
          <cell r="AI2293">
            <v>94</v>
          </cell>
          <cell r="AJ2293">
            <v>70</v>
          </cell>
          <cell r="AK2293">
            <v>93</v>
          </cell>
          <cell r="AL2293">
            <v>71</v>
          </cell>
          <cell r="AM2293">
            <v>96</v>
          </cell>
          <cell r="AN2293">
            <v>71</v>
          </cell>
          <cell r="AO2293">
            <v>87.5</v>
          </cell>
          <cell r="AP2293">
            <v>68</v>
          </cell>
          <cell r="AQ2293">
            <v>74</v>
          </cell>
          <cell r="AR2293">
            <v>63</v>
          </cell>
          <cell r="AS2293">
            <v>79</v>
          </cell>
          <cell r="AT2293">
            <v>53</v>
          </cell>
          <cell r="AU2293">
            <v>90</v>
          </cell>
          <cell r="AV2293">
            <v>74</v>
          </cell>
          <cell r="AW2293">
            <v>96</v>
          </cell>
          <cell r="AX2293">
            <v>70</v>
          </cell>
          <cell r="AY2293">
            <v>90</v>
          </cell>
          <cell r="AZ2293">
            <v>73</v>
          </cell>
        </row>
        <row r="2294">
          <cell r="B2294">
            <v>36699</v>
          </cell>
          <cell r="C2294">
            <v>75</v>
          </cell>
          <cell r="D2294">
            <v>42</v>
          </cell>
          <cell r="E2294">
            <v>91</v>
          </cell>
          <cell r="F2294">
            <v>77</v>
          </cell>
          <cell r="G2294">
            <v>75</v>
          </cell>
          <cell r="H2294">
            <v>42</v>
          </cell>
          <cell r="I2294">
            <v>103</v>
          </cell>
          <cell r="J2294">
            <v>69</v>
          </cell>
          <cell r="K2294">
            <v>83</v>
          </cell>
          <cell r="L2294">
            <v>51</v>
          </cell>
          <cell r="M2294">
            <v>83</v>
          </cell>
          <cell r="N2294">
            <v>56</v>
          </cell>
          <cell r="O2294">
            <v>86</v>
          </cell>
          <cell r="P2294">
            <v>70</v>
          </cell>
          <cell r="Q2294">
            <v>82</v>
          </cell>
          <cell r="R2294">
            <v>58</v>
          </cell>
          <cell r="S2294">
            <v>84</v>
          </cell>
          <cell r="T2294">
            <v>76</v>
          </cell>
          <cell r="U2294">
            <v>78</v>
          </cell>
          <cell r="V2294">
            <v>66</v>
          </cell>
          <cell r="W2294">
            <v>80</v>
          </cell>
          <cell r="X2294">
            <v>65</v>
          </cell>
          <cell r="Y2294">
            <v>84</v>
          </cell>
          <cell r="Z2294">
            <v>73</v>
          </cell>
          <cell r="AA2294">
            <v>76</v>
          </cell>
          <cell r="AB2294">
            <v>67</v>
          </cell>
          <cell r="AC2294">
            <v>83</v>
          </cell>
          <cell r="AD2294">
            <v>68</v>
          </cell>
          <cell r="AE2294">
            <v>95</v>
          </cell>
          <cell r="AF2294">
            <v>73</v>
          </cell>
          <cell r="AG2294">
            <v>91</v>
          </cell>
          <cell r="AH2294">
            <v>76</v>
          </cell>
          <cell r="AI2294">
            <v>91</v>
          </cell>
          <cell r="AJ2294">
            <v>74</v>
          </cell>
          <cell r="AK2294">
            <v>93</v>
          </cell>
          <cell r="AL2294">
            <v>71</v>
          </cell>
          <cell r="AM2294">
            <v>96</v>
          </cell>
          <cell r="AN2294">
            <v>71</v>
          </cell>
          <cell r="AO2294">
            <v>88</v>
          </cell>
          <cell r="AP2294">
            <v>67</v>
          </cell>
          <cell r="AQ2294">
            <v>74</v>
          </cell>
          <cell r="AR2294">
            <v>63</v>
          </cell>
          <cell r="AS2294">
            <v>79</v>
          </cell>
          <cell r="AT2294">
            <v>53</v>
          </cell>
          <cell r="AU2294">
            <v>81</v>
          </cell>
          <cell r="AV2294">
            <v>72</v>
          </cell>
          <cell r="AW2294">
            <v>96</v>
          </cell>
          <cell r="AX2294">
            <v>73</v>
          </cell>
          <cell r="AY2294">
            <v>92</v>
          </cell>
          <cell r="AZ2294">
            <v>75</v>
          </cell>
        </row>
        <row r="2295">
          <cell r="B2295">
            <v>36700</v>
          </cell>
          <cell r="C2295">
            <v>75</v>
          </cell>
          <cell r="D2295">
            <v>42</v>
          </cell>
          <cell r="E2295">
            <v>91</v>
          </cell>
          <cell r="F2295">
            <v>77</v>
          </cell>
          <cell r="G2295">
            <v>75</v>
          </cell>
          <cell r="H2295">
            <v>42</v>
          </cell>
          <cell r="I2295">
            <v>103</v>
          </cell>
          <cell r="J2295">
            <v>69</v>
          </cell>
          <cell r="K2295">
            <v>83</v>
          </cell>
          <cell r="L2295">
            <v>51</v>
          </cell>
          <cell r="M2295">
            <v>83</v>
          </cell>
          <cell r="N2295">
            <v>56</v>
          </cell>
          <cell r="O2295">
            <v>63</v>
          </cell>
          <cell r="P2295">
            <v>85</v>
          </cell>
          <cell r="Q2295">
            <v>82</v>
          </cell>
          <cell r="R2295">
            <v>58</v>
          </cell>
          <cell r="S2295">
            <v>66</v>
          </cell>
          <cell r="T2295">
            <v>88</v>
          </cell>
          <cell r="U2295">
            <v>78</v>
          </cell>
          <cell r="V2295">
            <v>66</v>
          </cell>
          <cell r="W2295">
            <v>58</v>
          </cell>
          <cell r="X2295">
            <v>85</v>
          </cell>
          <cell r="Y2295" t="e">
            <v>#VALUE!</v>
          </cell>
          <cell r="Z2295" t="e">
            <v>#VALUE!</v>
          </cell>
          <cell r="AA2295">
            <v>76</v>
          </cell>
          <cell r="AB2295">
            <v>67</v>
          </cell>
          <cell r="AC2295">
            <v>83</v>
          </cell>
          <cell r="AD2295">
            <v>68</v>
          </cell>
          <cell r="AE2295">
            <v>70</v>
          </cell>
          <cell r="AF2295">
            <v>92</v>
          </cell>
          <cell r="AG2295">
            <v>69</v>
          </cell>
          <cell r="AH2295">
            <v>91</v>
          </cell>
          <cell r="AI2295">
            <v>72</v>
          </cell>
          <cell r="AJ2295">
            <v>94</v>
          </cell>
          <cell r="AK2295">
            <v>93</v>
          </cell>
          <cell r="AL2295">
            <v>71</v>
          </cell>
          <cell r="AM2295">
            <v>96</v>
          </cell>
          <cell r="AN2295">
            <v>71</v>
          </cell>
          <cell r="AO2295">
            <v>88</v>
          </cell>
          <cell r="AP2295">
            <v>67</v>
          </cell>
          <cell r="AQ2295">
            <v>74</v>
          </cell>
          <cell r="AR2295">
            <v>63</v>
          </cell>
          <cell r="AS2295">
            <v>79</v>
          </cell>
          <cell r="AT2295">
            <v>53</v>
          </cell>
          <cell r="AU2295" t="e">
            <v>#VALUE!</v>
          </cell>
          <cell r="AV2295" t="e">
            <v>#VALUE!</v>
          </cell>
          <cell r="AW2295">
            <v>71</v>
          </cell>
          <cell r="AX2295">
            <v>90</v>
          </cell>
          <cell r="AY2295">
            <v>74</v>
          </cell>
          <cell r="AZ2295">
            <v>90</v>
          </cell>
        </row>
        <row r="2296">
          <cell r="B2296">
            <v>36701</v>
          </cell>
          <cell r="C2296">
            <v>75</v>
          </cell>
          <cell r="D2296">
            <v>42</v>
          </cell>
          <cell r="E2296">
            <v>91</v>
          </cell>
          <cell r="F2296">
            <v>77</v>
          </cell>
          <cell r="G2296">
            <v>75</v>
          </cell>
          <cell r="H2296">
            <v>42</v>
          </cell>
          <cell r="I2296">
            <v>103</v>
          </cell>
          <cell r="J2296">
            <v>69</v>
          </cell>
          <cell r="K2296">
            <v>83</v>
          </cell>
          <cell r="L2296">
            <v>51</v>
          </cell>
          <cell r="M2296">
            <v>83</v>
          </cell>
          <cell r="N2296">
            <v>56</v>
          </cell>
          <cell r="O2296">
            <v>63</v>
          </cell>
          <cell r="P2296">
            <v>85</v>
          </cell>
          <cell r="Q2296">
            <v>82</v>
          </cell>
          <cell r="R2296">
            <v>58</v>
          </cell>
          <cell r="S2296">
            <v>66</v>
          </cell>
          <cell r="T2296">
            <v>88</v>
          </cell>
          <cell r="U2296">
            <v>78</v>
          </cell>
          <cell r="V2296">
            <v>66</v>
          </cell>
          <cell r="W2296">
            <v>58</v>
          </cell>
          <cell r="X2296">
            <v>85</v>
          </cell>
          <cell r="Y2296" t="e">
            <v>#VALUE!</v>
          </cell>
          <cell r="Z2296" t="e">
            <v>#VALUE!</v>
          </cell>
          <cell r="AA2296">
            <v>76</v>
          </cell>
          <cell r="AB2296">
            <v>67</v>
          </cell>
          <cell r="AC2296">
            <v>83</v>
          </cell>
          <cell r="AD2296">
            <v>68</v>
          </cell>
          <cell r="AE2296">
            <v>70</v>
          </cell>
          <cell r="AF2296">
            <v>92</v>
          </cell>
          <cell r="AG2296">
            <v>69</v>
          </cell>
          <cell r="AH2296">
            <v>91</v>
          </cell>
          <cell r="AI2296">
            <v>72</v>
          </cell>
          <cell r="AJ2296">
            <v>94</v>
          </cell>
          <cell r="AK2296">
            <v>93</v>
          </cell>
          <cell r="AL2296">
            <v>71</v>
          </cell>
          <cell r="AM2296">
            <v>96</v>
          </cell>
          <cell r="AN2296">
            <v>71</v>
          </cell>
          <cell r="AO2296">
            <v>88</v>
          </cell>
          <cell r="AP2296">
            <v>67</v>
          </cell>
          <cell r="AQ2296">
            <v>74</v>
          </cell>
          <cell r="AR2296">
            <v>63</v>
          </cell>
          <cell r="AS2296">
            <v>79</v>
          </cell>
          <cell r="AT2296">
            <v>53</v>
          </cell>
          <cell r="AU2296" t="e">
            <v>#VALUE!</v>
          </cell>
          <cell r="AV2296" t="e">
            <v>#VALUE!</v>
          </cell>
          <cell r="AW2296">
            <v>71</v>
          </cell>
          <cell r="AX2296">
            <v>90</v>
          </cell>
          <cell r="AY2296">
            <v>74</v>
          </cell>
          <cell r="AZ2296">
            <v>90</v>
          </cell>
        </row>
        <row r="2297">
          <cell r="B2297">
            <v>36702</v>
          </cell>
          <cell r="C2297">
            <v>80</v>
          </cell>
          <cell r="D2297">
            <v>44</v>
          </cell>
          <cell r="E2297">
            <v>106</v>
          </cell>
          <cell r="F2297">
            <v>82</v>
          </cell>
          <cell r="G2297">
            <v>80</v>
          </cell>
          <cell r="H2297">
            <v>44</v>
          </cell>
          <cell r="I2297">
            <v>103</v>
          </cell>
          <cell r="J2297">
            <v>73</v>
          </cell>
          <cell r="K2297">
            <v>91</v>
          </cell>
          <cell r="L2297">
            <v>67</v>
          </cell>
          <cell r="M2297">
            <v>88</v>
          </cell>
          <cell r="N2297">
            <v>72</v>
          </cell>
          <cell r="O2297">
            <v>90</v>
          </cell>
          <cell r="P2297">
            <v>73</v>
          </cell>
          <cell r="Q2297">
            <v>89</v>
          </cell>
          <cell r="R2297">
            <v>74</v>
          </cell>
          <cell r="S2297">
            <v>90</v>
          </cell>
          <cell r="T2297">
            <v>70</v>
          </cell>
          <cell r="U2297">
            <v>88</v>
          </cell>
          <cell r="V2297">
            <v>72</v>
          </cell>
          <cell r="W2297">
            <v>87</v>
          </cell>
          <cell r="X2297">
            <v>59</v>
          </cell>
          <cell r="Y2297">
            <v>91</v>
          </cell>
          <cell r="Z2297">
            <v>69</v>
          </cell>
          <cell r="AA2297">
            <v>93</v>
          </cell>
          <cell r="AB2297">
            <v>71</v>
          </cell>
          <cell r="AC2297">
            <v>94</v>
          </cell>
          <cell r="AD2297">
            <v>67</v>
          </cell>
          <cell r="AE2297">
            <v>96</v>
          </cell>
          <cell r="AF2297">
            <v>73</v>
          </cell>
          <cell r="AG2297">
            <v>90</v>
          </cell>
          <cell r="AH2297">
            <v>73</v>
          </cell>
          <cell r="AI2297">
            <v>92</v>
          </cell>
          <cell r="AJ2297">
            <v>71</v>
          </cell>
          <cell r="AK2297">
            <v>96</v>
          </cell>
          <cell r="AL2297">
            <v>74</v>
          </cell>
          <cell r="AM2297">
            <v>94</v>
          </cell>
          <cell r="AN2297">
            <v>70</v>
          </cell>
          <cell r="AO2297">
            <v>96</v>
          </cell>
          <cell r="AP2297">
            <v>66</v>
          </cell>
          <cell r="AQ2297">
            <v>95</v>
          </cell>
          <cell r="AR2297">
            <v>64</v>
          </cell>
          <cell r="AS2297">
            <v>90</v>
          </cell>
          <cell r="AT2297">
            <v>69</v>
          </cell>
          <cell r="AU2297">
            <v>87</v>
          </cell>
          <cell r="AV2297">
            <v>70</v>
          </cell>
          <cell r="AW2297">
            <v>91</v>
          </cell>
          <cell r="AX2297">
            <v>68</v>
          </cell>
          <cell r="AY2297">
            <v>92</v>
          </cell>
          <cell r="AZ2297">
            <v>74</v>
          </cell>
        </row>
        <row r="2298">
          <cell r="B2298">
            <v>36703</v>
          </cell>
          <cell r="C2298">
            <v>82</v>
          </cell>
          <cell r="D2298">
            <v>55</v>
          </cell>
          <cell r="E2298">
            <v>107</v>
          </cell>
          <cell r="F2298">
            <v>82</v>
          </cell>
          <cell r="G2298">
            <v>82</v>
          </cell>
          <cell r="H2298">
            <v>55</v>
          </cell>
          <cell r="I2298">
            <v>103</v>
          </cell>
          <cell r="J2298">
            <v>75</v>
          </cell>
          <cell r="K2298">
            <v>87</v>
          </cell>
          <cell r="L2298">
            <v>69</v>
          </cell>
          <cell r="M2298">
            <v>89</v>
          </cell>
          <cell r="N2298">
            <v>71</v>
          </cell>
          <cell r="O2298">
            <v>89</v>
          </cell>
          <cell r="P2298">
            <v>70</v>
          </cell>
          <cell r="Q2298">
            <v>90</v>
          </cell>
          <cell r="R2298">
            <v>72</v>
          </cell>
          <cell r="S2298">
            <v>91</v>
          </cell>
          <cell r="T2298">
            <v>74</v>
          </cell>
          <cell r="U2298">
            <v>91</v>
          </cell>
          <cell r="V2298">
            <v>74</v>
          </cell>
          <cell r="W2298">
            <v>85</v>
          </cell>
          <cell r="X2298">
            <v>62</v>
          </cell>
          <cell r="Y2298">
            <v>91</v>
          </cell>
          <cell r="Z2298">
            <v>71</v>
          </cell>
          <cell r="AA2298">
            <v>93</v>
          </cell>
          <cell r="AB2298">
            <v>72</v>
          </cell>
          <cell r="AC2298">
            <v>92</v>
          </cell>
          <cell r="AD2298">
            <v>69</v>
          </cell>
          <cell r="AE2298">
            <v>91</v>
          </cell>
          <cell r="AF2298">
            <v>70</v>
          </cell>
          <cell r="AG2298">
            <v>90</v>
          </cell>
          <cell r="AH2298">
            <v>74</v>
          </cell>
          <cell r="AI2298">
            <v>92</v>
          </cell>
          <cell r="AJ2298">
            <v>68</v>
          </cell>
          <cell r="AK2298">
            <v>93</v>
          </cell>
          <cell r="AL2298">
            <v>69</v>
          </cell>
          <cell r="AM2298">
            <v>91</v>
          </cell>
          <cell r="AN2298">
            <v>66</v>
          </cell>
          <cell r="AO2298">
            <v>89</v>
          </cell>
          <cell r="AP2298">
            <v>67.5</v>
          </cell>
          <cell r="AQ2298">
            <v>79</v>
          </cell>
          <cell r="AR2298">
            <v>65</v>
          </cell>
          <cell r="AS2298">
            <v>83</v>
          </cell>
          <cell r="AT2298">
            <v>71</v>
          </cell>
          <cell r="AU2298">
            <v>86</v>
          </cell>
          <cell r="AV2298">
            <v>73</v>
          </cell>
          <cell r="AW2298">
            <v>88</v>
          </cell>
          <cell r="AX2298">
            <v>71</v>
          </cell>
          <cell r="AY2298">
            <v>86</v>
          </cell>
          <cell r="AZ2298">
            <v>71</v>
          </cell>
        </row>
        <row r="2299">
          <cell r="B2299">
            <v>36704</v>
          </cell>
          <cell r="C2299">
            <v>82</v>
          </cell>
          <cell r="D2299">
            <v>55</v>
          </cell>
          <cell r="E2299">
            <v>106</v>
          </cell>
          <cell r="F2299">
            <v>90</v>
          </cell>
          <cell r="G2299">
            <v>82</v>
          </cell>
          <cell r="H2299">
            <v>55</v>
          </cell>
          <cell r="I2299">
            <v>103</v>
          </cell>
          <cell r="J2299">
            <v>73</v>
          </cell>
          <cell r="K2299">
            <v>82</v>
          </cell>
          <cell r="L2299">
            <v>68</v>
          </cell>
          <cell r="M2299">
            <v>87</v>
          </cell>
          <cell r="N2299">
            <v>72</v>
          </cell>
          <cell r="O2299">
            <v>85</v>
          </cell>
          <cell r="P2299">
            <v>71</v>
          </cell>
          <cell r="Q2299">
            <v>87</v>
          </cell>
          <cell r="R2299">
            <v>72</v>
          </cell>
          <cell r="S2299">
            <v>91</v>
          </cell>
          <cell r="T2299">
            <v>70</v>
          </cell>
          <cell r="U2299">
            <v>92</v>
          </cell>
          <cell r="V2299">
            <v>71</v>
          </cell>
          <cell r="W2299">
            <v>80</v>
          </cell>
          <cell r="X2299">
            <v>61</v>
          </cell>
          <cell r="Y2299">
            <v>88</v>
          </cell>
          <cell r="Z2299">
            <v>70</v>
          </cell>
          <cell r="AA2299">
            <v>95</v>
          </cell>
          <cell r="AB2299">
            <v>71</v>
          </cell>
          <cell r="AC2299">
            <v>90</v>
          </cell>
          <cell r="AD2299">
            <v>73</v>
          </cell>
          <cell r="AE2299">
            <v>91</v>
          </cell>
          <cell r="AF2299">
            <v>68</v>
          </cell>
          <cell r="AG2299">
            <v>86</v>
          </cell>
          <cell r="AH2299">
            <v>72</v>
          </cell>
          <cell r="AI2299">
            <v>89</v>
          </cell>
          <cell r="AJ2299">
            <v>67</v>
          </cell>
          <cell r="AK2299">
            <v>91</v>
          </cell>
          <cell r="AL2299">
            <v>68</v>
          </cell>
          <cell r="AM2299">
            <v>90</v>
          </cell>
          <cell r="AN2299">
            <v>67</v>
          </cell>
          <cell r="AO2299">
            <v>88</v>
          </cell>
          <cell r="AP2299">
            <v>69</v>
          </cell>
          <cell r="AQ2299">
            <v>74</v>
          </cell>
          <cell r="AR2299">
            <v>65</v>
          </cell>
          <cell r="AS2299">
            <v>77</v>
          </cell>
          <cell r="AT2299">
            <v>64</v>
          </cell>
          <cell r="AU2299">
            <v>87</v>
          </cell>
          <cell r="AV2299">
            <v>69</v>
          </cell>
          <cell r="AW2299">
            <v>85</v>
          </cell>
          <cell r="AX2299">
            <v>70</v>
          </cell>
          <cell r="AY2299">
            <v>88</v>
          </cell>
          <cell r="AZ2299">
            <v>71</v>
          </cell>
        </row>
        <row r="2300">
          <cell r="B2300">
            <v>36705</v>
          </cell>
          <cell r="C2300">
            <v>80</v>
          </cell>
          <cell r="D2300">
            <v>52</v>
          </cell>
          <cell r="E2300">
            <v>103</v>
          </cell>
          <cell r="F2300">
            <v>80</v>
          </cell>
          <cell r="G2300">
            <v>80</v>
          </cell>
          <cell r="H2300">
            <v>52</v>
          </cell>
          <cell r="I2300">
            <v>103</v>
          </cell>
          <cell r="J2300">
            <v>72</v>
          </cell>
          <cell r="K2300">
            <v>82</v>
          </cell>
          <cell r="L2300">
            <v>64</v>
          </cell>
          <cell r="M2300">
            <v>78</v>
          </cell>
          <cell r="N2300">
            <v>66</v>
          </cell>
          <cell r="O2300">
            <v>75</v>
          </cell>
          <cell r="P2300">
            <v>69</v>
          </cell>
          <cell r="Q2300">
            <v>74</v>
          </cell>
          <cell r="R2300">
            <v>71</v>
          </cell>
          <cell r="S2300">
            <v>79</v>
          </cell>
          <cell r="T2300">
            <v>69</v>
          </cell>
          <cell r="U2300">
            <v>80</v>
          </cell>
          <cell r="V2300">
            <v>72</v>
          </cell>
          <cell r="W2300">
            <v>81</v>
          </cell>
          <cell r="X2300">
            <v>66</v>
          </cell>
          <cell r="Y2300">
            <v>88</v>
          </cell>
          <cell r="Z2300">
            <v>70</v>
          </cell>
          <cell r="AA2300">
            <v>90</v>
          </cell>
          <cell r="AB2300">
            <v>72</v>
          </cell>
          <cell r="AC2300">
            <v>87</v>
          </cell>
          <cell r="AD2300">
            <v>69</v>
          </cell>
          <cell r="AE2300">
            <v>92</v>
          </cell>
          <cell r="AF2300">
            <v>72</v>
          </cell>
          <cell r="AG2300">
            <v>89</v>
          </cell>
          <cell r="AH2300">
            <v>74</v>
          </cell>
          <cell r="AI2300">
            <v>87</v>
          </cell>
          <cell r="AJ2300">
            <v>69</v>
          </cell>
          <cell r="AK2300">
            <v>91</v>
          </cell>
          <cell r="AL2300">
            <v>69</v>
          </cell>
          <cell r="AM2300">
            <v>90</v>
          </cell>
          <cell r="AN2300">
            <v>70</v>
          </cell>
          <cell r="AO2300">
            <v>89</v>
          </cell>
          <cell r="AP2300">
            <v>69</v>
          </cell>
          <cell r="AQ2300">
            <v>75</v>
          </cell>
          <cell r="AR2300">
            <v>64</v>
          </cell>
          <cell r="AS2300">
            <v>78</v>
          </cell>
          <cell r="AT2300">
            <v>57</v>
          </cell>
          <cell r="AU2300">
            <v>88</v>
          </cell>
          <cell r="AV2300">
            <v>70</v>
          </cell>
          <cell r="AW2300">
            <v>91</v>
          </cell>
          <cell r="AX2300">
            <v>70</v>
          </cell>
          <cell r="AY2300">
            <v>89</v>
          </cell>
          <cell r="AZ2300">
            <v>71</v>
          </cell>
        </row>
        <row r="2301">
          <cell r="B2301">
            <v>36706</v>
          </cell>
          <cell r="C2301">
            <v>78</v>
          </cell>
          <cell r="D2301">
            <v>52</v>
          </cell>
          <cell r="E2301">
            <v>101</v>
          </cell>
          <cell r="F2301">
            <v>77</v>
          </cell>
          <cell r="G2301">
            <v>78</v>
          </cell>
          <cell r="H2301">
            <v>52</v>
          </cell>
          <cell r="I2301">
            <v>103</v>
          </cell>
          <cell r="J2301">
            <v>71</v>
          </cell>
          <cell r="K2301">
            <v>78</v>
          </cell>
          <cell r="L2301">
            <v>61</v>
          </cell>
          <cell r="M2301">
            <v>75</v>
          </cell>
          <cell r="N2301">
            <v>62</v>
          </cell>
          <cell r="O2301">
            <v>81</v>
          </cell>
          <cell r="P2301">
            <v>64</v>
          </cell>
          <cell r="Q2301">
            <v>81</v>
          </cell>
          <cell r="R2301">
            <v>68</v>
          </cell>
          <cell r="S2301">
            <v>78</v>
          </cell>
          <cell r="T2301">
            <v>70</v>
          </cell>
          <cell r="U2301">
            <v>77</v>
          </cell>
          <cell r="V2301">
            <v>69</v>
          </cell>
          <cell r="W2301">
            <v>74</v>
          </cell>
          <cell r="X2301">
            <v>58</v>
          </cell>
          <cell r="Y2301">
            <v>78</v>
          </cell>
          <cell r="Z2301">
            <v>65</v>
          </cell>
          <cell r="AA2301">
            <v>81</v>
          </cell>
          <cell r="AB2301">
            <v>64</v>
          </cell>
          <cell r="AC2301">
            <v>76</v>
          </cell>
          <cell r="AD2301">
            <v>64</v>
          </cell>
          <cell r="AE2301">
            <v>86</v>
          </cell>
          <cell r="AF2301">
            <v>73</v>
          </cell>
          <cell r="AG2301">
            <v>88</v>
          </cell>
          <cell r="AH2301">
            <v>74</v>
          </cell>
          <cell r="AI2301">
            <v>79</v>
          </cell>
          <cell r="AJ2301">
            <v>66</v>
          </cell>
          <cell r="AK2301">
            <v>86</v>
          </cell>
          <cell r="AL2301">
            <v>73</v>
          </cell>
          <cell r="AM2301">
            <v>90</v>
          </cell>
          <cell r="AN2301">
            <v>69</v>
          </cell>
          <cell r="AO2301">
            <v>87.5</v>
          </cell>
          <cell r="AP2301">
            <v>68.5</v>
          </cell>
          <cell r="AQ2301">
            <v>74</v>
          </cell>
          <cell r="AR2301">
            <v>64</v>
          </cell>
          <cell r="AS2301">
            <v>78</v>
          </cell>
          <cell r="AT2301">
            <v>59</v>
          </cell>
          <cell r="AU2301">
            <v>89</v>
          </cell>
          <cell r="AV2301">
            <v>71</v>
          </cell>
          <cell r="AW2301">
            <v>89</v>
          </cell>
          <cell r="AX2301">
            <v>71</v>
          </cell>
          <cell r="AY2301">
            <v>84</v>
          </cell>
          <cell r="AZ2301">
            <v>76</v>
          </cell>
        </row>
        <row r="2302">
          <cell r="B2302">
            <v>36707</v>
          </cell>
          <cell r="C2302">
            <v>78</v>
          </cell>
          <cell r="D2302">
            <v>52</v>
          </cell>
          <cell r="E2302">
            <v>101</v>
          </cell>
          <cell r="F2302">
            <v>77</v>
          </cell>
          <cell r="G2302">
            <v>78</v>
          </cell>
          <cell r="H2302">
            <v>52</v>
          </cell>
          <cell r="I2302">
            <v>103</v>
          </cell>
          <cell r="J2302">
            <v>71</v>
          </cell>
          <cell r="K2302">
            <v>78</v>
          </cell>
          <cell r="L2302">
            <v>61</v>
          </cell>
          <cell r="M2302">
            <v>75</v>
          </cell>
          <cell r="N2302">
            <v>62</v>
          </cell>
          <cell r="O2302">
            <v>81</v>
          </cell>
          <cell r="P2302">
            <v>64</v>
          </cell>
          <cell r="Q2302">
            <v>81</v>
          </cell>
          <cell r="R2302">
            <v>68</v>
          </cell>
          <cell r="S2302">
            <v>78</v>
          </cell>
          <cell r="T2302">
            <v>70</v>
          </cell>
          <cell r="U2302">
            <v>77</v>
          </cell>
          <cell r="V2302">
            <v>69</v>
          </cell>
          <cell r="W2302">
            <v>74</v>
          </cell>
          <cell r="X2302">
            <v>58</v>
          </cell>
          <cell r="Y2302">
            <v>78</v>
          </cell>
          <cell r="Z2302">
            <v>65</v>
          </cell>
          <cell r="AA2302">
            <v>81</v>
          </cell>
          <cell r="AB2302">
            <v>64</v>
          </cell>
          <cell r="AC2302">
            <v>76</v>
          </cell>
          <cell r="AD2302">
            <v>64</v>
          </cell>
          <cell r="AE2302">
            <v>86</v>
          </cell>
          <cell r="AF2302">
            <v>73</v>
          </cell>
          <cell r="AG2302">
            <v>88</v>
          </cell>
          <cell r="AH2302">
            <v>74</v>
          </cell>
          <cell r="AI2302">
            <v>79</v>
          </cell>
          <cell r="AJ2302">
            <v>66</v>
          </cell>
          <cell r="AK2302">
            <v>86</v>
          </cell>
          <cell r="AL2302">
            <v>73</v>
          </cell>
          <cell r="AM2302">
            <v>90</v>
          </cell>
          <cell r="AN2302">
            <v>69</v>
          </cell>
          <cell r="AO2302">
            <v>87.5</v>
          </cell>
          <cell r="AP2302">
            <v>68.5</v>
          </cell>
          <cell r="AQ2302">
            <v>74</v>
          </cell>
          <cell r="AR2302">
            <v>64</v>
          </cell>
          <cell r="AS2302">
            <v>78</v>
          </cell>
          <cell r="AT2302">
            <v>59</v>
          </cell>
          <cell r="AU2302">
            <v>89</v>
          </cell>
          <cell r="AV2302">
            <v>71</v>
          </cell>
          <cell r="AW2302">
            <v>89</v>
          </cell>
          <cell r="AX2302">
            <v>71</v>
          </cell>
          <cell r="AY2302">
            <v>84</v>
          </cell>
          <cell r="AZ2302">
            <v>76</v>
          </cell>
        </row>
        <row r="2303">
          <cell r="B2303">
            <v>36708</v>
          </cell>
          <cell r="C2303">
            <v>78</v>
          </cell>
          <cell r="D2303">
            <v>52</v>
          </cell>
          <cell r="E2303">
            <v>101</v>
          </cell>
          <cell r="F2303">
            <v>77</v>
          </cell>
          <cell r="G2303">
            <v>78</v>
          </cell>
          <cell r="H2303">
            <v>52</v>
          </cell>
          <cell r="I2303">
            <v>103</v>
          </cell>
          <cell r="J2303">
            <v>71</v>
          </cell>
          <cell r="K2303">
            <v>78</v>
          </cell>
          <cell r="L2303">
            <v>61</v>
          </cell>
          <cell r="M2303">
            <v>75</v>
          </cell>
          <cell r="N2303">
            <v>62</v>
          </cell>
          <cell r="O2303">
            <v>81</v>
          </cell>
          <cell r="P2303">
            <v>64</v>
          </cell>
          <cell r="Q2303">
            <v>81</v>
          </cell>
          <cell r="R2303">
            <v>68</v>
          </cell>
          <cell r="S2303">
            <v>78</v>
          </cell>
          <cell r="T2303">
            <v>70</v>
          </cell>
          <cell r="U2303">
            <v>77</v>
          </cell>
          <cell r="V2303">
            <v>69</v>
          </cell>
          <cell r="W2303">
            <v>74</v>
          </cell>
          <cell r="X2303">
            <v>58</v>
          </cell>
          <cell r="Y2303">
            <v>78</v>
          </cell>
          <cell r="Z2303">
            <v>65</v>
          </cell>
          <cell r="AA2303">
            <v>81</v>
          </cell>
          <cell r="AB2303">
            <v>64</v>
          </cell>
          <cell r="AC2303">
            <v>76</v>
          </cell>
          <cell r="AD2303">
            <v>64</v>
          </cell>
          <cell r="AE2303">
            <v>86</v>
          </cell>
          <cell r="AF2303">
            <v>73</v>
          </cell>
          <cell r="AG2303">
            <v>88</v>
          </cell>
          <cell r="AH2303">
            <v>74</v>
          </cell>
          <cell r="AI2303">
            <v>79</v>
          </cell>
          <cell r="AJ2303">
            <v>66</v>
          </cell>
          <cell r="AK2303">
            <v>86</v>
          </cell>
          <cell r="AL2303">
            <v>73</v>
          </cell>
          <cell r="AM2303">
            <v>90</v>
          </cell>
          <cell r="AN2303">
            <v>69</v>
          </cell>
          <cell r="AO2303">
            <v>87.5</v>
          </cell>
          <cell r="AP2303">
            <v>68.5</v>
          </cell>
          <cell r="AQ2303">
            <v>74</v>
          </cell>
          <cell r="AR2303">
            <v>64</v>
          </cell>
          <cell r="AS2303">
            <v>78</v>
          </cell>
          <cell r="AT2303">
            <v>59</v>
          </cell>
          <cell r="AU2303">
            <v>89</v>
          </cell>
          <cell r="AV2303">
            <v>71</v>
          </cell>
          <cell r="AW2303">
            <v>89</v>
          </cell>
          <cell r="AX2303">
            <v>71</v>
          </cell>
          <cell r="AY2303">
            <v>84</v>
          </cell>
          <cell r="AZ2303">
            <v>76</v>
          </cell>
        </row>
        <row r="2304">
          <cell r="B2304">
            <v>36709</v>
          </cell>
          <cell r="C2304">
            <v>78</v>
          </cell>
          <cell r="D2304">
            <v>52</v>
          </cell>
          <cell r="E2304">
            <v>101</v>
          </cell>
          <cell r="F2304">
            <v>77</v>
          </cell>
          <cell r="G2304">
            <v>78</v>
          </cell>
          <cell r="H2304">
            <v>52</v>
          </cell>
          <cell r="I2304">
            <v>103</v>
          </cell>
          <cell r="J2304">
            <v>71</v>
          </cell>
          <cell r="K2304">
            <v>78</v>
          </cell>
          <cell r="L2304">
            <v>61</v>
          </cell>
          <cell r="M2304">
            <v>75</v>
          </cell>
          <cell r="N2304">
            <v>62</v>
          </cell>
          <cell r="O2304">
            <v>81</v>
          </cell>
          <cell r="P2304">
            <v>64</v>
          </cell>
          <cell r="Q2304">
            <v>81</v>
          </cell>
          <cell r="R2304">
            <v>68</v>
          </cell>
          <cell r="S2304">
            <v>78</v>
          </cell>
          <cell r="T2304">
            <v>70</v>
          </cell>
          <cell r="U2304">
            <v>77</v>
          </cell>
          <cell r="V2304">
            <v>69</v>
          </cell>
          <cell r="W2304">
            <v>74</v>
          </cell>
          <cell r="X2304">
            <v>58</v>
          </cell>
          <cell r="Y2304">
            <v>78</v>
          </cell>
          <cell r="Z2304">
            <v>65</v>
          </cell>
          <cell r="AA2304">
            <v>81</v>
          </cell>
          <cell r="AB2304">
            <v>64</v>
          </cell>
          <cell r="AC2304">
            <v>76</v>
          </cell>
          <cell r="AD2304">
            <v>64</v>
          </cell>
          <cell r="AE2304">
            <v>86</v>
          </cell>
          <cell r="AF2304">
            <v>73</v>
          </cell>
          <cell r="AG2304">
            <v>88</v>
          </cell>
          <cell r="AH2304">
            <v>74</v>
          </cell>
          <cell r="AI2304">
            <v>79</v>
          </cell>
          <cell r="AJ2304">
            <v>66</v>
          </cell>
          <cell r="AK2304">
            <v>86</v>
          </cell>
          <cell r="AL2304">
            <v>73</v>
          </cell>
          <cell r="AM2304">
            <v>90</v>
          </cell>
          <cell r="AN2304">
            <v>69</v>
          </cell>
          <cell r="AO2304">
            <v>87.5</v>
          </cell>
          <cell r="AP2304">
            <v>68.5</v>
          </cell>
          <cell r="AQ2304">
            <v>74</v>
          </cell>
          <cell r="AR2304">
            <v>64</v>
          </cell>
          <cell r="AS2304">
            <v>78</v>
          </cell>
          <cell r="AT2304">
            <v>59</v>
          </cell>
          <cell r="AU2304">
            <v>89</v>
          </cell>
          <cell r="AV2304">
            <v>71</v>
          </cell>
          <cell r="AW2304">
            <v>89</v>
          </cell>
          <cell r="AX2304">
            <v>71</v>
          </cell>
          <cell r="AY2304">
            <v>84</v>
          </cell>
          <cell r="AZ2304">
            <v>76</v>
          </cell>
        </row>
        <row r="2305">
          <cell r="B2305">
            <v>36710</v>
          </cell>
          <cell r="C2305">
            <v>78</v>
          </cell>
          <cell r="D2305">
            <v>52</v>
          </cell>
          <cell r="E2305">
            <v>101</v>
          </cell>
          <cell r="F2305">
            <v>77</v>
          </cell>
          <cell r="G2305">
            <v>78</v>
          </cell>
          <cell r="H2305">
            <v>52</v>
          </cell>
          <cell r="I2305">
            <v>103</v>
          </cell>
          <cell r="J2305">
            <v>71</v>
          </cell>
          <cell r="K2305">
            <v>78</v>
          </cell>
          <cell r="L2305">
            <v>61</v>
          </cell>
          <cell r="M2305">
            <v>75</v>
          </cell>
          <cell r="N2305">
            <v>62</v>
          </cell>
          <cell r="O2305">
            <v>81</v>
          </cell>
          <cell r="P2305">
            <v>64</v>
          </cell>
          <cell r="Q2305">
            <v>81</v>
          </cell>
          <cell r="R2305">
            <v>68</v>
          </cell>
          <cell r="S2305">
            <v>78</v>
          </cell>
          <cell r="T2305">
            <v>70</v>
          </cell>
          <cell r="U2305">
            <v>77</v>
          </cell>
          <cell r="V2305">
            <v>69</v>
          </cell>
          <cell r="W2305">
            <v>74</v>
          </cell>
          <cell r="X2305">
            <v>58</v>
          </cell>
          <cell r="Y2305">
            <v>78</v>
          </cell>
          <cell r="Z2305">
            <v>65</v>
          </cell>
          <cell r="AA2305">
            <v>81</v>
          </cell>
          <cell r="AB2305">
            <v>64</v>
          </cell>
          <cell r="AC2305">
            <v>76</v>
          </cell>
          <cell r="AD2305">
            <v>64</v>
          </cell>
          <cell r="AE2305">
            <v>86</v>
          </cell>
          <cell r="AF2305">
            <v>73</v>
          </cell>
          <cell r="AG2305">
            <v>88</v>
          </cell>
          <cell r="AH2305">
            <v>74</v>
          </cell>
          <cell r="AI2305">
            <v>79</v>
          </cell>
          <cell r="AJ2305">
            <v>66</v>
          </cell>
          <cell r="AK2305">
            <v>86</v>
          </cell>
          <cell r="AL2305">
            <v>73</v>
          </cell>
          <cell r="AM2305">
            <v>90</v>
          </cell>
          <cell r="AN2305">
            <v>69</v>
          </cell>
          <cell r="AO2305">
            <v>87.5</v>
          </cell>
          <cell r="AP2305">
            <v>68.5</v>
          </cell>
          <cell r="AQ2305">
            <v>74</v>
          </cell>
          <cell r="AR2305">
            <v>64</v>
          </cell>
          <cell r="AS2305">
            <v>78</v>
          </cell>
          <cell r="AT2305">
            <v>59</v>
          </cell>
          <cell r="AU2305">
            <v>89</v>
          </cell>
          <cell r="AV2305">
            <v>71</v>
          </cell>
          <cell r="AW2305">
            <v>89</v>
          </cell>
          <cell r="AX2305">
            <v>71</v>
          </cell>
          <cell r="AY2305">
            <v>84</v>
          </cell>
          <cell r="AZ2305">
            <v>76</v>
          </cell>
        </row>
        <row r="2306">
          <cell r="B2306">
            <v>36711</v>
          </cell>
          <cell r="C2306">
            <v>78</v>
          </cell>
          <cell r="D2306">
            <v>42</v>
          </cell>
          <cell r="E2306">
            <v>104</v>
          </cell>
          <cell r="F2306">
            <v>78</v>
          </cell>
          <cell r="G2306">
            <v>78</v>
          </cell>
          <cell r="H2306">
            <v>42</v>
          </cell>
          <cell r="I2306">
            <v>103</v>
          </cell>
          <cell r="J2306">
            <v>73</v>
          </cell>
          <cell r="K2306">
            <v>85</v>
          </cell>
          <cell r="L2306">
            <v>68</v>
          </cell>
          <cell r="M2306">
            <v>84</v>
          </cell>
          <cell r="N2306">
            <v>71</v>
          </cell>
          <cell r="O2306">
            <v>85</v>
          </cell>
          <cell r="P2306">
            <v>71</v>
          </cell>
          <cell r="Q2306">
            <v>86</v>
          </cell>
          <cell r="R2306">
            <v>72</v>
          </cell>
          <cell r="S2306">
            <v>88</v>
          </cell>
          <cell r="T2306">
            <v>71</v>
          </cell>
          <cell r="U2306">
            <v>88</v>
          </cell>
          <cell r="V2306">
            <v>74</v>
          </cell>
          <cell r="W2306">
            <v>87</v>
          </cell>
          <cell r="X2306">
            <v>62</v>
          </cell>
          <cell r="Y2306">
            <v>89</v>
          </cell>
          <cell r="Z2306">
            <v>71</v>
          </cell>
          <cell r="AA2306">
            <v>93</v>
          </cell>
          <cell r="AB2306">
            <v>71</v>
          </cell>
          <cell r="AC2306">
            <v>91</v>
          </cell>
          <cell r="AD2306">
            <v>71</v>
          </cell>
          <cell r="AE2306">
            <v>94</v>
          </cell>
          <cell r="AF2306">
            <v>70</v>
          </cell>
          <cell r="AG2306">
            <v>90</v>
          </cell>
          <cell r="AH2306">
            <v>67</v>
          </cell>
          <cell r="AI2306">
            <v>94</v>
          </cell>
          <cell r="AJ2306">
            <v>73</v>
          </cell>
          <cell r="AK2306">
            <v>91</v>
          </cell>
          <cell r="AL2306">
            <v>65</v>
          </cell>
          <cell r="AM2306">
            <v>92</v>
          </cell>
          <cell r="AN2306">
            <v>68</v>
          </cell>
          <cell r="AO2306">
            <v>79.5</v>
          </cell>
          <cell r="AP2306">
            <v>58</v>
          </cell>
          <cell r="AQ2306">
            <v>73</v>
          </cell>
          <cell r="AR2306">
            <v>61</v>
          </cell>
          <cell r="AS2306">
            <v>80</v>
          </cell>
          <cell r="AT2306">
            <v>67</v>
          </cell>
          <cell r="AU2306">
            <v>86</v>
          </cell>
          <cell r="AV2306">
            <v>73</v>
          </cell>
          <cell r="AW2306">
            <v>90</v>
          </cell>
          <cell r="AX2306">
            <v>72</v>
          </cell>
          <cell r="AY2306">
            <v>89</v>
          </cell>
          <cell r="AZ2306">
            <v>74</v>
          </cell>
        </row>
        <row r="2307">
          <cell r="B2307">
            <v>36712</v>
          </cell>
          <cell r="C2307">
            <v>79</v>
          </cell>
          <cell r="D2307">
            <v>40</v>
          </cell>
          <cell r="E2307">
            <v>105</v>
          </cell>
          <cell r="F2307">
            <v>77</v>
          </cell>
          <cell r="G2307">
            <v>79</v>
          </cell>
          <cell r="H2307">
            <v>40</v>
          </cell>
          <cell r="I2307">
            <v>103</v>
          </cell>
          <cell r="J2307">
            <v>70</v>
          </cell>
          <cell r="K2307">
            <v>85</v>
          </cell>
          <cell r="L2307">
            <v>65</v>
          </cell>
          <cell r="M2307">
            <v>85</v>
          </cell>
          <cell r="N2307">
            <v>70</v>
          </cell>
          <cell r="O2307">
            <v>85</v>
          </cell>
          <cell r="P2307">
            <v>70</v>
          </cell>
          <cell r="Q2307">
            <v>84</v>
          </cell>
          <cell r="R2307">
            <v>75</v>
          </cell>
          <cell r="S2307">
            <v>87</v>
          </cell>
          <cell r="T2307">
            <v>70</v>
          </cell>
          <cell r="U2307">
            <v>86</v>
          </cell>
          <cell r="V2307">
            <v>76</v>
          </cell>
          <cell r="W2307">
            <v>85</v>
          </cell>
          <cell r="X2307">
            <v>64</v>
          </cell>
          <cell r="Y2307">
            <v>86</v>
          </cell>
          <cell r="Z2307">
            <v>70</v>
          </cell>
          <cell r="AA2307">
            <v>92</v>
          </cell>
          <cell r="AB2307">
            <v>70</v>
          </cell>
          <cell r="AC2307">
            <v>90</v>
          </cell>
          <cell r="AD2307">
            <v>70</v>
          </cell>
          <cell r="AE2307">
            <v>98</v>
          </cell>
          <cell r="AF2307">
            <v>74</v>
          </cell>
          <cell r="AG2307">
            <v>94</v>
          </cell>
          <cell r="AH2307">
            <v>73</v>
          </cell>
          <cell r="AI2307">
            <v>95</v>
          </cell>
          <cell r="AJ2307">
            <v>72</v>
          </cell>
          <cell r="AK2307">
            <v>98</v>
          </cell>
          <cell r="AL2307">
            <v>73</v>
          </cell>
          <cell r="AM2307">
            <v>92</v>
          </cell>
          <cell r="AN2307">
            <v>70</v>
          </cell>
          <cell r="AO2307">
            <v>78.5</v>
          </cell>
          <cell r="AP2307">
            <v>59.5</v>
          </cell>
          <cell r="AQ2307">
            <v>72</v>
          </cell>
          <cell r="AR2307">
            <v>60</v>
          </cell>
          <cell r="AS2307">
            <v>78</v>
          </cell>
          <cell r="AT2307">
            <v>60</v>
          </cell>
          <cell r="AU2307">
            <v>89</v>
          </cell>
          <cell r="AV2307">
            <v>72</v>
          </cell>
          <cell r="AW2307">
            <v>94</v>
          </cell>
          <cell r="AX2307">
            <v>73</v>
          </cell>
          <cell r="AY2307">
            <v>88</v>
          </cell>
          <cell r="AZ2307">
            <v>74</v>
          </cell>
        </row>
        <row r="2308">
          <cell r="B2308">
            <v>36713</v>
          </cell>
          <cell r="C2308">
            <v>80</v>
          </cell>
          <cell r="D2308">
            <v>45</v>
          </cell>
          <cell r="E2308">
            <v>102</v>
          </cell>
          <cell r="F2308">
            <v>78</v>
          </cell>
          <cell r="G2308">
            <v>80</v>
          </cell>
          <cell r="H2308">
            <v>45</v>
          </cell>
          <cell r="I2308">
            <v>103</v>
          </cell>
          <cell r="J2308">
            <v>71</v>
          </cell>
          <cell r="K2308">
            <v>79</v>
          </cell>
          <cell r="L2308">
            <v>55</v>
          </cell>
          <cell r="M2308">
            <v>81</v>
          </cell>
          <cell r="N2308">
            <v>63</v>
          </cell>
          <cell r="O2308">
            <v>83</v>
          </cell>
          <cell r="P2308">
            <v>63</v>
          </cell>
          <cell r="Q2308">
            <v>84</v>
          </cell>
          <cell r="R2308">
            <v>68</v>
          </cell>
          <cell r="S2308">
            <v>86</v>
          </cell>
          <cell r="T2308">
            <v>68</v>
          </cell>
          <cell r="U2308">
            <v>82</v>
          </cell>
          <cell r="V2308">
            <v>72</v>
          </cell>
          <cell r="W2308">
            <v>87</v>
          </cell>
          <cell r="X2308">
            <v>65</v>
          </cell>
          <cell r="Y2308">
            <v>87</v>
          </cell>
          <cell r="Z2308">
            <v>71</v>
          </cell>
          <cell r="AA2308">
            <v>89</v>
          </cell>
          <cell r="AB2308">
            <v>70</v>
          </cell>
          <cell r="AC2308">
            <v>90</v>
          </cell>
          <cell r="AD2308">
            <v>71</v>
          </cell>
          <cell r="AE2308">
            <v>95</v>
          </cell>
          <cell r="AF2308">
            <v>73</v>
          </cell>
          <cell r="AG2308">
            <v>94</v>
          </cell>
          <cell r="AH2308">
            <v>78</v>
          </cell>
          <cell r="AI2308">
            <v>95</v>
          </cell>
          <cell r="AJ2308">
            <v>77</v>
          </cell>
          <cell r="AK2308">
            <v>96</v>
          </cell>
          <cell r="AL2308">
            <v>74</v>
          </cell>
          <cell r="AM2308">
            <v>98</v>
          </cell>
          <cell r="AN2308">
            <v>75</v>
          </cell>
          <cell r="AO2308">
            <v>79.5</v>
          </cell>
          <cell r="AP2308">
            <v>60</v>
          </cell>
          <cell r="AQ2308">
            <v>72</v>
          </cell>
          <cell r="AR2308">
            <v>62</v>
          </cell>
          <cell r="AS2308">
            <v>73</v>
          </cell>
          <cell r="AT2308">
            <v>49</v>
          </cell>
          <cell r="AU2308">
            <v>97</v>
          </cell>
          <cell r="AV2308">
            <v>73</v>
          </cell>
          <cell r="AW2308">
            <v>96</v>
          </cell>
          <cell r="AX2308">
            <v>73</v>
          </cell>
          <cell r="AY2308">
            <v>92</v>
          </cell>
          <cell r="AZ2308">
            <v>75</v>
          </cell>
        </row>
        <row r="2309">
          <cell r="B2309">
            <v>36714</v>
          </cell>
          <cell r="C2309">
            <v>80</v>
          </cell>
          <cell r="D2309">
            <v>45</v>
          </cell>
          <cell r="E2309">
            <v>102</v>
          </cell>
          <cell r="F2309">
            <v>78</v>
          </cell>
          <cell r="G2309">
            <v>80</v>
          </cell>
          <cell r="H2309">
            <v>45</v>
          </cell>
          <cell r="I2309">
            <v>103</v>
          </cell>
          <cell r="J2309">
            <v>71</v>
          </cell>
          <cell r="K2309">
            <v>79</v>
          </cell>
          <cell r="L2309">
            <v>55</v>
          </cell>
          <cell r="M2309">
            <v>81</v>
          </cell>
          <cell r="N2309">
            <v>63</v>
          </cell>
          <cell r="O2309">
            <v>83</v>
          </cell>
          <cell r="P2309">
            <v>63</v>
          </cell>
          <cell r="Q2309">
            <v>84</v>
          </cell>
          <cell r="R2309">
            <v>68</v>
          </cell>
          <cell r="S2309">
            <v>86</v>
          </cell>
          <cell r="T2309">
            <v>68</v>
          </cell>
          <cell r="U2309">
            <v>82</v>
          </cell>
          <cell r="V2309">
            <v>72</v>
          </cell>
          <cell r="W2309">
            <v>87</v>
          </cell>
          <cell r="X2309">
            <v>65</v>
          </cell>
          <cell r="Y2309">
            <v>87</v>
          </cell>
          <cell r="Z2309">
            <v>71</v>
          </cell>
          <cell r="AA2309">
            <v>89</v>
          </cell>
          <cell r="AB2309">
            <v>70</v>
          </cell>
          <cell r="AC2309">
            <v>90</v>
          </cell>
          <cell r="AD2309">
            <v>71</v>
          </cell>
          <cell r="AE2309">
            <v>95</v>
          </cell>
          <cell r="AF2309">
            <v>73</v>
          </cell>
          <cell r="AG2309">
            <v>94</v>
          </cell>
          <cell r="AH2309">
            <v>78</v>
          </cell>
          <cell r="AI2309">
            <v>95</v>
          </cell>
          <cell r="AJ2309">
            <v>77</v>
          </cell>
          <cell r="AK2309">
            <v>96</v>
          </cell>
          <cell r="AL2309">
            <v>74</v>
          </cell>
          <cell r="AM2309">
            <v>98</v>
          </cell>
          <cell r="AN2309">
            <v>75</v>
          </cell>
          <cell r="AO2309">
            <v>79.5</v>
          </cell>
          <cell r="AP2309">
            <v>60</v>
          </cell>
          <cell r="AQ2309">
            <v>72</v>
          </cell>
          <cell r="AR2309">
            <v>62</v>
          </cell>
          <cell r="AS2309">
            <v>73</v>
          </cell>
          <cell r="AT2309">
            <v>49</v>
          </cell>
          <cell r="AU2309">
            <v>97</v>
          </cell>
          <cell r="AV2309">
            <v>73</v>
          </cell>
          <cell r="AW2309">
            <v>96</v>
          </cell>
          <cell r="AX2309">
            <v>73</v>
          </cell>
          <cell r="AY2309">
            <v>92</v>
          </cell>
          <cell r="AZ2309">
            <v>75</v>
          </cell>
        </row>
        <row r="2310">
          <cell r="B2310">
            <v>36715</v>
          </cell>
          <cell r="C2310">
            <v>80</v>
          </cell>
          <cell r="D2310">
            <v>45</v>
          </cell>
          <cell r="E2310">
            <v>102</v>
          </cell>
          <cell r="F2310">
            <v>78</v>
          </cell>
          <cell r="G2310">
            <v>80</v>
          </cell>
          <cell r="H2310">
            <v>45</v>
          </cell>
          <cell r="I2310">
            <v>103</v>
          </cell>
          <cell r="J2310">
            <v>71</v>
          </cell>
          <cell r="K2310">
            <v>79</v>
          </cell>
          <cell r="L2310">
            <v>55</v>
          </cell>
          <cell r="M2310">
            <v>81</v>
          </cell>
          <cell r="N2310">
            <v>63</v>
          </cell>
          <cell r="O2310">
            <v>83</v>
          </cell>
          <cell r="P2310">
            <v>63</v>
          </cell>
          <cell r="Q2310">
            <v>84</v>
          </cell>
          <cell r="R2310">
            <v>68</v>
          </cell>
          <cell r="S2310">
            <v>86</v>
          </cell>
          <cell r="T2310">
            <v>68</v>
          </cell>
          <cell r="U2310">
            <v>82</v>
          </cell>
          <cell r="V2310">
            <v>72</v>
          </cell>
          <cell r="W2310">
            <v>87</v>
          </cell>
          <cell r="X2310">
            <v>65</v>
          </cell>
          <cell r="Y2310">
            <v>87</v>
          </cell>
          <cell r="Z2310">
            <v>71</v>
          </cell>
          <cell r="AA2310">
            <v>89</v>
          </cell>
          <cell r="AB2310">
            <v>70</v>
          </cell>
          <cell r="AC2310">
            <v>90</v>
          </cell>
          <cell r="AD2310">
            <v>71</v>
          </cell>
          <cell r="AE2310">
            <v>95</v>
          </cell>
          <cell r="AF2310">
            <v>73</v>
          </cell>
          <cell r="AG2310">
            <v>94</v>
          </cell>
          <cell r="AH2310">
            <v>78</v>
          </cell>
          <cell r="AI2310">
            <v>95</v>
          </cell>
          <cell r="AJ2310">
            <v>77</v>
          </cell>
          <cell r="AK2310">
            <v>96</v>
          </cell>
          <cell r="AL2310">
            <v>74</v>
          </cell>
          <cell r="AM2310">
            <v>98</v>
          </cell>
          <cell r="AN2310">
            <v>75</v>
          </cell>
          <cell r="AO2310">
            <v>79.5</v>
          </cell>
          <cell r="AP2310">
            <v>60</v>
          </cell>
          <cell r="AQ2310">
            <v>72</v>
          </cell>
          <cell r="AR2310">
            <v>62</v>
          </cell>
          <cell r="AS2310">
            <v>73</v>
          </cell>
          <cell r="AT2310">
            <v>49</v>
          </cell>
          <cell r="AU2310">
            <v>97</v>
          </cell>
          <cell r="AV2310">
            <v>73</v>
          </cell>
          <cell r="AW2310">
            <v>96</v>
          </cell>
          <cell r="AX2310">
            <v>73</v>
          </cell>
          <cell r="AY2310">
            <v>92</v>
          </cell>
          <cell r="AZ2310">
            <v>75</v>
          </cell>
        </row>
        <row r="2311">
          <cell r="B2311">
            <v>36716</v>
          </cell>
          <cell r="C2311">
            <v>80</v>
          </cell>
          <cell r="D2311">
            <v>48</v>
          </cell>
          <cell r="E2311">
            <v>103</v>
          </cell>
          <cell r="F2311">
            <v>81</v>
          </cell>
          <cell r="G2311">
            <v>80</v>
          </cell>
          <cell r="H2311">
            <v>48</v>
          </cell>
          <cell r="I2311">
            <v>103</v>
          </cell>
          <cell r="J2311">
            <v>70</v>
          </cell>
          <cell r="K2311">
            <v>84</v>
          </cell>
          <cell r="L2311">
            <v>53</v>
          </cell>
          <cell r="M2311">
            <v>85</v>
          </cell>
          <cell r="N2311">
            <v>60</v>
          </cell>
          <cell r="O2311">
            <v>88</v>
          </cell>
          <cell r="P2311">
            <v>60</v>
          </cell>
          <cell r="Q2311">
            <v>86</v>
          </cell>
          <cell r="R2311">
            <v>67</v>
          </cell>
          <cell r="S2311">
            <v>89</v>
          </cell>
          <cell r="T2311">
            <v>65</v>
          </cell>
          <cell r="U2311">
            <v>84</v>
          </cell>
          <cell r="V2311">
            <v>67</v>
          </cell>
          <cell r="W2311">
            <v>89</v>
          </cell>
          <cell r="X2311">
            <v>63</v>
          </cell>
          <cell r="Y2311">
            <v>90</v>
          </cell>
          <cell r="Z2311">
            <v>70</v>
          </cell>
          <cell r="AA2311">
            <v>95</v>
          </cell>
          <cell r="AB2311">
            <v>70</v>
          </cell>
          <cell r="AC2311">
            <v>95</v>
          </cell>
          <cell r="AD2311">
            <v>72</v>
          </cell>
          <cell r="AE2311">
            <v>93</v>
          </cell>
          <cell r="AF2311">
            <v>72</v>
          </cell>
          <cell r="AG2311">
            <v>88</v>
          </cell>
          <cell r="AH2311">
            <v>71</v>
          </cell>
          <cell r="AI2311">
            <v>95</v>
          </cell>
          <cell r="AJ2311">
            <v>72</v>
          </cell>
          <cell r="AK2311">
            <v>92</v>
          </cell>
          <cell r="AL2311">
            <v>67</v>
          </cell>
          <cell r="AM2311">
            <v>96</v>
          </cell>
          <cell r="AN2311">
            <v>67</v>
          </cell>
          <cell r="AO2311">
            <v>82</v>
          </cell>
          <cell r="AP2311">
            <v>61.5</v>
          </cell>
          <cell r="AQ2311">
            <v>72</v>
          </cell>
          <cell r="AR2311">
            <v>61</v>
          </cell>
          <cell r="AS2311">
            <v>73</v>
          </cell>
          <cell r="AT2311">
            <v>58</v>
          </cell>
          <cell r="AU2311">
            <v>86</v>
          </cell>
          <cell r="AV2311">
            <v>74</v>
          </cell>
          <cell r="AW2311">
            <v>88</v>
          </cell>
          <cell r="AX2311">
            <v>73</v>
          </cell>
          <cell r="AY2311">
            <v>89</v>
          </cell>
          <cell r="AZ2311">
            <v>75</v>
          </cell>
        </row>
        <row r="2312">
          <cell r="B2312">
            <v>36717</v>
          </cell>
          <cell r="C2312">
            <v>79</v>
          </cell>
          <cell r="D2312">
            <v>45</v>
          </cell>
          <cell r="E2312">
            <v>101</v>
          </cell>
          <cell r="F2312">
            <v>80</v>
          </cell>
          <cell r="G2312">
            <v>79</v>
          </cell>
          <cell r="H2312">
            <v>45</v>
          </cell>
          <cell r="I2312">
            <v>103</v>
          </cell>
          <cell r="J2312">
            <v>73</v>
          </cell>
          <cell r="K2312">
            <v>88</v>
          </cell>
          <cell r="L2312">
            <v>69</v>
          </cell>
          <cell r="M2312">
            <v>91</v>
          </cell>
          <cell r="N2312">
            <v>74</v>
          </cell>
          <cell r="O2312">
            <v>91</v>
          </cell>
          <cell r="P2312">
            <v>71</v>
          </cell>
          <cell r="Q2312">
            <v>91</v>
          </cell>
          <cell r="R2312">
            <v>72</v>
          </cell>
          <cell r="S2312">
            <v>94</v>
          </cell>
          <cell r="T2312">
            <v>74</v>
          </cell>
          <cell r="U2312">
            <v>94</v>
          </cell>
          <cell r="V2312">
            <v>76</v>
          </cell>
          <cell r="W2312">
            <v>93</v>
          </cell>
          <cell r="X2312">
            <v>64</v>
          </cell>
          <cell r="Y2312">
            <v>94</v>
          </cell>
          <cell r="Z2312">
            <v>73</v>
          </cell>
          <cell r="AA2312">
            <v>97</v>
          </cell>
          <cell r="AB2312">
            <v>74</v>
          </cell>
          <cell r="AC2312">
            <v>96</v>
          </cell>
          <cell r="AD2312">
            <v>73</v>
          </cell>
          <cell r="AE2312">
            <v>99</v>
          </cell>
          <cell r="AF2312">
            <v>74</v>
          </cell>
          <cell r="AG2312">
            <v>95</v>
          </cell>
          <cell r="AH2312">
            <v>72</v>
          </cell>
          <cell r="AI2312">
            <v>98</v>
          </cell>
          <cell r="AJ2312">
            <v>75</v>
          </cell>
          <cell r="AK2312">
            <v>97</v>
          </cell>
          <cell r="AL2312">
            <v>70</v>
          </cell>
          <cell r="AM2312">
            <v>97</v>
          </cell>
          <cell r="AN2312">
            <v>72</v>
          </cell>
          <cell r="AO2312">
            <v>83.5</v>
          </cell>
          <cell r="AP2312">
            <v>63.5</v>
          </cell>
          <cell r="AQ2312">
            <v>73</v>
          </cell>
          <cell r="AR2312">
            <v>63</v>
          </cell>
          <cell r="AS2312">
            <v>81</v>
          </cell>
          <cell r="AT2312">
            <v>63</v>
          </cell>
          <cell r="AU2312">
            <v>87</v>
          </cell>
          <cell r="AV2312">
            <v>69</v>
          </cell>
          <cell r="AW2312">
            <v>92</v>
          </cell>
          <cell r="AX2312">
            <v>72</v>
          </cell>
          <cell r="AY2312">
            <v>93</v>
          </cell>
          <cell r="AZ2312">
            <v>75</v>
          </cell>
        </row>
        <row r="2313">
          <cell r="B2313">
            <v>36718</v>
          </cell>
          <cell r="C2313">
            <v>82</v>
          </cell>
          <cell r="D2313">
            <v>45</v>
          </cell>
          <cell r="E2313">
            <v>106</v>
          </cell>
          <cell r="F2313">
            <v>84</v>
          </cell>
          <cell r="G2313">
            <v>82</v>
          </cell>
          <cell r="H2313">
            <v>45</v>
          </cell>
          <cell r="I2313">
            <v>103</v>
          </cell>
          <cell r="J2313">
            <v>75</v>
          </cell>
          <cell r="K2313">
            <v>82</v>
          </cell>
          <cell r="L2313">
            <v>62</v>
          </cell>
          <cell r="M2313">
            <v>83</v>
          </cell>
          <cell r="N2313">
            <v>67</v>
          </cell>
          <cell r="O2313">
            <v>81</v>
          </cell>
          <cell r="P2313">
            <v>65</v>
          </cell>
          <cell r="Q2313">
            <v>79</v>
          </cell>
          <cell r="R2313">
            <v>68</v>
          </cell>
          <cell r="S2313">
            <v>86</v>
          </cell>
          <cell r="T2313">
            <v>67</v>
          </cell>
          <cell r="U2313">
            <v>83</v>
          </cell>
          <cell r="V2313">
            <v>70</v>
          </cell>
          <cell r="W2313">
            <v>91</v>
          </cell>
          <cell r="X2313">
            <v>62</v>
          </cell>
          <cell r="Y2313">
            <v>88</v>
          </cell>
          <cell r="Z2313">
            <v>72</v>
          </cell>
          <cell r="AA2313">
            <v>95</v>
          </cell>
          <cell r="AB2313">
            <v>72</v>
          </cell>
          <cell r="AC2313">
            <v>95</v>
          </cell>
          <cell r="AD2313">
            <v>70</v>
          </cell>
          <cell r="AE2313">
            <v>100</v>
          </cell>
          <cell r="AF2313">
            <v>75</v>
          </cell>
          <cell r="AG2313">
            <v>99</v>
          </cell>
          <cell r="AH2313">
            <v>76</v>
          </cell>
          <cell r="AI2313">
            <v>96</v>
          </cell>
          <cell r="AJ2313">
            <v>73</v>
          </cell>
          <cell r="AK2313">
            <v>97</v>
          </cell>
          <cell r="AL2313">
            <v>72</v>
          </cell>
          <cell r="AM2313">
            <v>97</v>
          </cell>
          <cell r="AN2313">
            <v>73</v>
          </cell>
          <cell r="AO2313">
            <v>84.5</v>
          </cell>
          <cell r="AP2313">
            <v>63.5</v>
          </cell>
          <cell r="AQ2313">
            <v>73</v>
          </cell>
          <cell r="AR2313">
            <v>63</v>
          </cell>
          <cell r="AS2313">
            <v>81</v>
          </cell>
          <cell r="AT2313">
            <v>55</v>
          </cell>
          <cell r="AU2313">
            <v>92</v>
          </cell>
          <cell r="AV2313">
            <v>69</v>
          </cell>
          <cell r="AW2313">
            <v>95</v>
          </cell>
          <cell r="AX2313">
            <v>72</v>
          </cell>
          <cell r="AY2313">
            <v>92</v>
          </cell>
          <cell r="AZ2313">
            <v>76</v>
          </cell>
        </row>
        <row r="2314">
          <cell r="B2314">
            <v>36719</v>
          </cell>
          <cell r="C2314">
            <v>84</v>
          </cell>
          <cell r="D2314">
            <v>50</v>
          </cell>
          <cell r="E2314">
            <v>106</v>
          </cell>
          <cell r="F2314">
            <v>80</v>
          </cell>
          <cell r="G2314">
            <v>84</v>
          </cell>
          <cell r="H2314">
            <v>50</v>
          </cell>
          <cell r="I2314">
            <v>103</v>
          </cell>
          <cell r="J2314">
            <v>78</v>
          </cell>
          <cell r="K2314">
            <v>83</v>
          </cell>
          <cell r="L2314">
            <v>55</v>
          </cell>
          <cell r="M2314">
            <v>82</v>
          </cell>
          <cell r="N2314">
            <v>64</v>
          </cell>
          <cell r="O2314">
            <v>84</v>
          </cell>
          <cell r="P2314">
            <v>62</v>
          </cell>
          <cell r="Q2314">
            <v>84</v>
          </cell>
          <cell r="R2314">
            <v>68</v>
          </cell>
          <cell r="S2314">
            <v>85</v>
          </cell>
          <cell r="T2314">
            <v>65</v>
          </cell>
          <cell r="U2314">
            <v>81</v>
          </cell>
          <cell r="V2314">
            <v>71</v>
          </cell>
          <cell r="W2314">
            <v>82</v>
          </cell>
          <cell r="X2314">
            <v>68</v>
          </cell>
          <cell r="Y2314">
            <v>77</v>
          </cell>
          <cell r="Z2314">
            <v>69</v>
          </cell>
          <cell r="AA2314">
            <v>81</v>
          </cell>
          <cell r="AB2314">
            <v>68</v>
          </cell>
          <cell r="AC2314">
            <v>84</v>
          </cell>
          <cell r="AD2314">
            <v>70</v>
          </cell>
          <cell r="AE2314">
            <v>93</v>
          </cell>
          <cell r="AF2314">
            <v>73</v>
          </cell>
          <cell r="AG2314">
            <v>94</v>
          </cell>
          <cell r="AH2314">
            <v>73</v>
          </cell>
          <cell r="AI2314">
            <v>92</v>
          </cell>
          <cell r="AJ2314">
            <v>73</v>
          </cell>
          <cell r="AK2314">
            <v>95</v>
          </cell>
          <cell r="AL2314">
            <v>72</v>
          </cell>
          <cell r="AM2314">
            <v>95</v>
          </cell>
          <cell r="AN2314">
            <v>72</v>
          </cell>
          <cell r="AO2314">
            <v>83.5</v>
          </cell>
          <cell r="AP2314">
            <v>65</v>
          </cell>
          <cell r="AQ2314">
            <v>73</v>
          </cell>
          <cell r="AR2314">
            <v>62</v>
          </cell>
          <cell r="AS2314">
            <v>82</v>
          </cell>
          <cell r="AT2314">
            <v>52</v>
          </cell>
          <cell r="AU2314">
            <v>95</v>
          </cell>
          <cell r="AV2314">
            <v>73</v>
          </cell>
          <cell r="AW2314">
            <v>97</v>
          </cell>
          <cell r="AX2314">
            <v>74</v>
          </cell>
          <cell r="AY2314">
            <v>90</v>
          </cell>
          <cell r="AZ2314">
            <v>77</v>
          </cell>
        </row>
        <row r="2315">
          <cell r="B2315">
            <v>36720</v>
          </cell>
          <cell r="C2315">
            <v>85</v>
          </cell>
          <cell r="D2315">
            <v>52</v>
          </cell>
          <cell r="E2315">
            <v>104</v>
          </cell>
          <cell r="F2315">
            <v>85</v>
          </cell>
          <cell r="G2315">
            <v>85</v>
          </cell>
          <cell r="H2315">
            <v>52</v>
          </cell>
          <cell r="I2315">
            <v>103</v>
          </cell>
          <cell r="J2315">
            <v>77</v>
          </cell>
          <cell r="K2315">
            <v>85</v>
          </cell>
          <cell r="L2315">
            <v>55</v>
          </cell>
          <cell r="M2315">
            <v>83</v>
          </cell>
          <cell r="N2315">
            <v>61</v>
          </cell>
          <cell r="O2315">
            <v>79</v>
          </cell>
          <cell r="P2315">
            <v>60</v>
          </cell>
          <cell r="Q2315">
            <v>77</v>
          </cell>
          <cell r="R2315">
            <v>67</v>
          </cell>
          <cell r="S2315">
            <v>77</v>
          </cell>
          <cell r="T2315">
            <v>65</v>
          </cell>
          <cell r="U2315">
            <v>83</v>
          </cell>
          <cell r="V2315">
            <v>67</v>
          </cell>
          <cell r="W2315">
            <v>83</v>
          </cell>
          <cell r="X2315">
            <v>69</v>
          </cell>
          <cell r="Y2315">
            <v>73</v>
          </cell>
          <cell r="Z2315">
            <v>65</v>
          </cell>
          <cell r="AA2315">
            <v>78</v>
          </cell>
          <cell r="AB2315">
            <v>67</v>
          </cell>
          <cell r="AC2315">
            <v>75</v>
          </cell>
          <cell r="AD2315">
            <v>69</v>
          </cell>
          <cell r="AE2315">
            <v>89</v>
          </cell>
          <cell r="AF2315">
            <v>75</v>
          </cell>
          <cell r="AG2315">
            <v>92</v>
          </cell>
          <cell r="AH2315">
            <v>73</v>
          </cell>
          <cell r="AI2315">
            <v>92</v>
          </cell>
          <cell r="AJ2315">
            <v>72</v>
          </cell>
          <cell r="AK2315">
            <v>90</v>
          </cell>
          <cell r="AL2315">
            <v>70</v>
          </cell>
          <cell r="AM2315">
            <v>91</v>
          </cell>
          <cell r="AN2315">
            <v>72</v>
          </cell>
          <cell r="AO2315">
            <v>83</v>
          </cell>
          <cell r="AP2315">
            <v>61</v>
          </cell>
          <cell r="AQ2315">
            <v>73</v>
          </cell>
          <cell r="AR2315">
            <v>59</v>
          </cell>
          <cell r="AS2315">
            <v>82</v>
          </cell>
          <cell r="AT2315">
            <v>55</v>
          </cell>
          <cell r="AU2315">
            <v>92</v>
          </cell>
          <cell r="AV2315">
            <v>74</v>
          </cell>
          <cell r="AW2315">
            <v>90</v>
          </cell>
          <cell r="AX2315">
            <v>74</v>
          </cell>
          <cell r="AY2315">
            <v>88</v>
          </cell>
          <cell r="AZ2315">
            <v>75</v>
          </cell>
        </row>
        <row r="2316">
          <cell r="B2316">
            <v>36721</v>
          </cell>
          <cell r="C2316">
            <v>85</v>
          </cell>
          <cell r="D2316">
            <v>52</v>
          </cell>
          <cell r="E2316">
            <v>104</v>
          </cell>
          <cell r="F2316">
            <v>85</v>
          </cell>
          <cell r="G2316">
            <v>85</v>
          </cell>
          <cell r="H2316">
            <v>52</v>
          </cell>
          <cell r="I2316">
            <v>103</v>
          </cell>
          <cell r="J2316">
            <v>77</v>
          </cell>
          <cell r="K2316">
            <v>85</v>
          </cell>
          <cell r="L2316">
            <v>55</v>
          </cell>
          <cell r="M2316">
            <v>83</v>
          </cell>
          <cell r="N2316">
            <v>61</v>
          </cell>
          <cell r="O2316">
            <v>79</v>
          </cell>
          <cell r="P2316">
            <v>60</v>
          </cell>
          <cell r="Q2316">
            <v>77</v>
          </cell>
          <cell r="R2316">
            <v>67</v>
          </cell>
          <cell r="S2316">
            <v>77</v>
          </cell>
          <cell r="T2316">
            <v>65</v>
          </cell>
          <cell r="U2316">
            <v>83</v>
          </cell>
          <cell r="V2316">
            <v>67</v>
          </cell>
          <cell r="W2316">
            <v>83</v>
          </cell>
          <cell r="X2316">
            <v>69</v>
          </cell>
          <cell r="Y2316">
            <v>73</v>
          </cell>
          <cell r="Z2316">
            <v>65</v>
          </cell>
          <cell r="AA2316">
            <v>78</v>
          </cell>
          <cell r="AB2316">
            <v>67</v>
          </cell>
          <cell r="AC2316">
            <v>75</v>
          </cell>
          <cell r="AD2316">
            <v>69</v>
          </cell>
          <cell r="AE2316">
            <v>89</v>
          </cell>
          <cell r="AF2316">
            <v>75</v>
          </cell>
          <cell r="AG2316">
            <v>92</v>
          </cell>
          <cell r="AH2316">
            <v>73</v>
          </cell>
          <cell r="AI2316">
            <v>92</v>
          </cell>
          <cell r="AJ2316">
            <v>72</v>
          </cell>
          <cell r="AK2316">
            <v>90</v>
          </cell>
          <cell r="AL2316">
            <v>70</v>
          </cell>
          <cell r="AM2316">
            <v>91</v>
          </cell>
          <cell r="AN2316">
            <v>72</v>
          </cell>
          <cell r="AO2316">
            <v>83</v>
          </cell>
          <cell r="AP2316">
            <v>61</v>
          </cell>
          <cell r="AQ2316">
            <v>73</v>
          </cell>
          <cell r="AR2316">
            <v>59</v>
          </cell>
          <cell r="AS2316">
            <v>82</v>
          </cell>
          <cell r="AT2316">
            <v>55</v>
          </cell>
          <cell r="AU2316">
            <v>92</v>
          </cell>
          <cell r="AV2316">
            <v>74</v>
          </cell>
          <cell r="AW2316">
            <v>90</v>
          </cell>
          <cell r="AX2316">
            <v>74</v>
          </cell>
          <cell r="AY2316">
            <v>88</v>
          </cell>
          <cell r="AZ2316">
            <v>75</v>
          </cell>
        </row>
        <row r="2317">
          <cell r="B2317">
            <v>36722</v>
          </cell>
          <cell r="C2317">
            <v>85</v>
          </cell>
          <cell r="D2317">
            <v>52</v>
          </cell>
          <cell r="E2317">
            <v>104</v>
          </cell>
          <cell r="F2317">
            <v>85</v>
          </cell>
          <cell r="G2317">
            <v>85</v>
          </cell>
          <cell r="H2317">
            <v>52</v>
          </cell>
          <cell r="I2317">
            <v>103</v>
          </cell>
          <cell r="J2317">
            <v>77</v>
          </cell>
          <cell r="K2317">
            <v>85</v>
          </cell>
          <cell r="L2317">
            <v>55</v>
          </cell>
          <cell r="M2317">
            <v>83</v>
          </cell>
          <cell r="N2317">
            <v>61</v>
          </cell>
          <cell r="O2317">
            <v>79</v>
          </cell>
          <cell r="P2317">
            <v>60</v>
          </cell>
          <cell r="Q2317">
            <v>77</v>
          </cell>
          <cell r="R2317">
            <v>67</v>
          </cell>
          <cell r="S2317">
            <v>77</v>
          </cell>
          <cell r="T2317">
            <v>65</v>
          </cell>
          <cell r="U2317">
            <v>83</v>
          </cell>
          <cell r="V2317">
            <v>67</v>
          </cell>
          <cell r="W2317">
            <v>83</v>
          </cell>
          <cell r="X2317">
            <v>69</v>
          </cell>
          <cell r="Y2317">
            <v>73</v>
          </cell>
          <cell r="Z2317">
            <v>65</v>
          </cell>
          <cell r="AA2317">
            <v>78</v>
          </cell>
          <cell r="AB2317">
            <v>67</v>
          </cell>
          <cell r="AC2317">
            <v>75</v>
          </cell>
          <cell r="AD2317">
            <v>69</v>
          </cell>
          <cell r="AE2317">
            <v>89</v>
          </cell>
          <cell r="AF2317">
            <v>75</v>
          </cell>
          <cell r="AG2317">
            <v>92</v>
          </cell>
          <cell r="AH2317">
            <v>73</v>
          </cell>
          <cell r="AI2317">
            <v>92</v>
          </cell>
          <cell r="AJ2317">
            <v>72</v>
          </cell>
          <cell r="AK2317">
            <v>90</v>
          </cell>
          <cell r="AL2317">
            <v>70</v>
          </cell>
          <cell r="AM2317">
            <v>91</v>
          </cell>
          <cell r="AN2317">
            <v>72</v>
          </cell>
          <cell r="AO2317">
            <v>83</v>
          </cell>
          <cell r="AP2317">
            <v>61</v>
          </cell>
          <cell r="AQ2317">
            <v>73</v>
          </cell>
          <cell r="AR2317">
            <v>59</v>
          </cell>
          <cell r="AS2317">
            <v>82</v>
          </cell>
          <cell r="AT2317">
            <v>55</v>
          </cell>
          <cell r="AU2317">
            <v>92</v>
          </cell>
          <cell r="AV2317">
            <v>74</v>
          </cell>
          <cell r="AW2317">
            <v>90</v>
          </cell>
          <cell r="AX2317">
            <v>74</v>
          </cell>
          <cell r="AY2317">
            <v>88</v>
          </cell>
          <cell r="AZ2317">
            <v>75</v>
          </cell>
        </row>
        <row r="2318">
          <cell r="B2318">
            <v>36723</v>
          </cell>
          <cell r="C2318">
            <v>75</v>
          </cell>
          <cell r="D2318">
            <v>50</v>
          </cell>
          <cell r="E2318">
            <v>107</v>
          </cell>
          <cell r="F2318">
            <v>86</v>
          </cell>
          <cell r="G2318">
            <v>75</v>
          </cell>
          <cell r="H2318">
            <v>50</v>
          </cell>
          <cell r="I2318">
            <v>103</v>
          </cell>
          <cell r="J2318">
            <v>73</v>
          </cell>
          <cell r="K2318">
            <v>81</v>
          </cell>
          <cell r="L2318">
            <v>61</v>
          </cell>
          <cell r="M2318">
            <v>79</v>
          </cell>
          <cell r="N2318">
            <v>63</v>
          </cell>
          <cell r="O2318">
            <v>79</v>
          </cell>
          <cell r="P2318">
            <v>62</v>
          </cell>
          <cell r="Q2318">
            <v>80</v>
          </cell>
          <cell r="R2318">
            <v>68</v>
          </cell>
          <cell r="S2318">
            <v>87</v>
          </cell>
          <cell r="T2318">
            <v>66</v>
          </cell>
          <cell r="U2318">
            <v>81</v>
          </cell>
          <cell r="V2318">
            <v>67</v>
          </cell>
          <cell r="W2318">
            <v>83</v>
          </cell>
          <cell r="X2318">
            <v>59</v>
          </cell>
          <cell r="Y2318">
            <v>87</v>
          </cell>
          <cell r="Z2318">
            <v>67</v>
          </cell>
          <cell r="AA2318">
            <v>90</v>
          </cell>
          <cell r="AB2318">
            <v>64</v>
          </cell>
          <cell r="AC2318">
            <v>88</v>
          </cell>
          <cell r="AD2318">
            <v>63</v>
          </cell>
          <cell r="AE2318">
            <v>95</v>
          </cell>
          <cell r="AF2318">
            <v>67</v>
          </cell>
          <cell r="AG2318">
            <v>95</v>
          </cell>
          <cell r="AH2318">
            <v>72</v>
          </cell>
          <cell r="AI2318">
            <v>93</v>
          </cell>
          <cell r="AJ2318">
            <v>71</v>
          </cell>
          <cell r="AK2318">
            <v>95</v>
          </cell>
          <cell r="AL2318">
            <v>63</v>
          </cell>
          <cell r="AM2318">
            <v>98</v>
          </cell>
          <cell r="AN2318">
            <v>66</v>
          </cell>
          <cell r="AO2318">
            <v>82</v>
          </cell>
          <cell r="AP2318">
            <v>63.5</v>
          </cell>
          <cell r="AQ2318">
            <v>73</v>
          </cell>
          <cell r="AR2318">
            <v>61</v>
          </cell>
          <cell r="AS2318">
            <v>79</v>
          </cell>
          <cell r="AT2318">
            <v>62</v>
          </cell>
          <cell r="AU2318">
            <v>95</v>
          </cell>
          <cell r="AV2318">
            <v>71</v>
          </cell>
          <cell r="AW2318">
            <v>96</v>
          </cell>
          <cell r="AX2318">
            <v>70</v>
          </cell>
          <cell r="AY2318">
            <v>90</v>
          </cell>
          <cell r="AZ2318">
            <v>80</v>
          </cell>
        </row>
        <row r="2319">
          <cell r="B2319">
            <v>36724</v>
          </cell>
          <cell r="C2319">
            <v>85</v>
          </cell>
          <cell r="D2319">
            <v>43</v>
          </cell>
          <cell r="E2319">
            <v>108</v>
          </cell>
          <cell r="F2319">
            <v>83</v>
          </cell>
          <cell r="G2319">
            <v>85</v>
          </cell>
          <cell r="H2319">
            <v>43</v>
          </cell>
          <cell r="I2319">
            <v>103</v>
          </cell>
          <cell r="J2319">
            <v>76</v>
          </cell>
          <cell r="K2319">
            <v>82</v>
          </cell>
          <cell r="L2319">
            <v>61</v>
          </cell>
          <cell r="M2319">
            <v>82</v>
          </cell>
          <cell r="N2319">
            <v>69</v>
          </cell>
          <cell r="O2319">
            <v>83</v>
          </cell>
          <cell r="P2319">
            <v>61</v>
          </cell>
          <cell r="Q2319">
            <v>84</v>
          </cell>
          <cell r="R2319">
            <v>66</v>
          </cell>
          <cell r="S2319">
            <v>85</v>
          </cell>
          <cell r="T2319">
            <v>64</v>
          </cell>
          <cell r="U2319">
            <v>83</v>
          </cell>
          <cell r="V2319">
            <v>67</v>
          </cell>
          <cell r="W2319">
            <v>84</v>
          </cell>
          <cell r="X2319">
            <v>56</v>
          </cell>
          <cell r="Y2319">
            <v>85</v>
          </cell>
          <cell r="Z2319">
            <v>63</v>
          </cell>
          <cell r="AA2319">
            <v>87</v>
          </cell>
          <cell r="AB2319">
            <v>63</v>
          </cell>
          <cell r="AC2319">
            <v>88</v>
          </cell>
          <cell r="AD2319">
            <v>64</v>
          </cell>
          <cell r="AE2319">
            <v>94</v>
          </cell>
          <cell r="AF2319">
            <v>69</v>
          </cell>
          <cell r="AG2319">
            <v>94</v>
          </cell>
          <cell r="AH2319">
            <v>75</v>
          </cell>
          <cell r="AI2319">
            <v>93</v>
          </cell>
          <cell r="AJ2319">
            <v>71</v>
          </cell>
          <cell r="AK2319">
            <v>95</v>
          </cell>
          <cell r="AL2319">
            <v>66</v>
          </cell>
          <cell r="AM2319">
            <v>97</v>
          </cell>
          <cell r="AN2319">
            <v>64</v>
          </cell>
          <cell r="AO2319">
            <v>81.5</v>
          </cell>
          <cell r="AP2319">
            <v>60</v>
          </cell>
          <cell r="AQ2319">
            <v>74</v>
          </cell>
          <cell r="AR2319">
            <v>61</v>
          </cell>
          <cell r="AS2319">
            <v>81</v>
          </cell>
          <cell r="AT2319">
            <v>62</v>
          </cell>
          <cell r="AU2319">
            <v>96</v>
          </cell>
          <cell r="AV2319">
            <v>77</v>
          </cell>
          <cell r="AW2319">
            <v>97</v>
          </cell>
          <cell r="AX2319">
            <v>80</v>
          </cell>
          <cell r="AY2319">
            <v>89</v>
          </cell>
          <cell r="AZ2319">
            <v>82</v>
          </cell>
        </row>
        <row r="2320">
          <cell r="B2320">
            <v>36725</v>
          </cell>
          <cell r="C2320">
            <v>90</v>
          </cell>
          <cell r="D2320">
            <v>50</v>
          </cell>
          <cell r="E2320">
            <v>113</v>
          </cell>
          <cell r="F2320">
            <v>81</v>
          </cell>
          <cell r="G2320">
            <v>90</v>
          </cell>
          <cell r="H2320">
            <v>50</v>
          </cell>
          <cell r="I2320">
            <v>103</v>
          </cell>
          <cell r="J2320">
            <v>77</v>
          </cell>
          <cell r="K2320">
            <v>87</v>
          </cell>
          <cell r="L2320">
            <v>61</v>
          </cell>
          <cell r="M2320">
            <v>87</v>
          </cell>
          <cell r="N2320">
            <v>68</v>
          </cell>
          <cell r="O2320">
            <v>89</v>
          </cell>
          <cell r="P2320">
            <v>67</v>
          </cell>
          <cell r="Q2320">
            <v>89</v>
          </cell>
          <cell r="R2320">
            <v>70</v>
          </cell>
          <cell r="S2320">
            <v>90</v>
          </cell>
          <cell r="T2320">
            <v>66</v>
          </cell>
          <cell r="U2320">
            <v>90</v>
          </cell>
          <cell r="V2320">
            <v>70</v>
          </cell>
          <cell r="W2320">
            <v>86</v>
          </cell>
          <cell r="X2320">
            <v>57</v>
          </cell>
          <cell r="Y2320">
            <v>89</v>
          </cell>
          <cell r="Z2320">
            <v>65</v>
          </cell>
          <cell r="AA2320">
            <v>93</v>
          </cell>
          <cell r="AB2320">
            <v>64</v>
          </cell>
          <cell r="AC2320">
            <v>91</v>
          </cell>
          <cell r="AD2320">
            <v>64</v>
          </cell>
          <cell r="AE2320">
            <v>97</v>
          </cell>
          <cell r="AF2320">
            <v>66</v>
          </cell>
          <cell r="AG2320">
            <v>94</v>
          </cell>
          <cell r="AH2320">
            <v>73</v>
          </cell>
          <cell r="AI2320">
            <v>98</v>
          </cell>
          <cell r="AJ2320">
            <v>68</v>
          </cell>
          <cell r="AK2320">
            <v>96</v>
          </cell>
          <cell r="AL2320">
            <v>63</v>
          </cell>
          <cell r="AM2320">
            <v>100</v>
          </cell>
          <cell r="AN2320">
            <v>62</v>
          </cell>
          <cell r="AO2320">
            <v>85</v>
          </cell>
          <cell r="AP2320">
            <v>60.5</v>
          </cell>
          <cell r="AQ2320">
            <v>77</v>
          </cell>
          <cell r="AR2320">
            <v>61</v>
          </cell>
          <cell r="AS2320">
            <v>79</v>
          </cell>
          <cell r="AT2320">
            <v>62</v>
          </cell>
          <cell r="AU2320">
            <v>96</v>
          </cell>
          <cell r="AV2320">
            <v>74</v>
          </cell>
          <cell r="AW2320">
            <v>96</v>
          </cell>
          <cell r="AX2320">
            <v>76</v>
          </cell>
          <cell r="AY2320">
            <v>90</v>
          </cell>
          <cell r="AZ2320">
            <v>77</v>
          </cell>
        </row>
        <row r="2321">
          <cell r="B2321">
            <v>36726</v>
          </cell>
          <cell r="C2321">
            <v>90</v>
          </cell>
          <cell r="D2321">
            <v>46</v>
          </cell>
          <cell r="E2321">
            <v>113</v>
          </cell>
          <cell r="F2321">
            <v>84</v>
          </cell>
          <cell r="G2321">
            <v>90</v>
          </cell>
          <cell r="H2321">
            <v>46</v>
          </cell>
          <cell r="I2321">
            <v>103</v>
          </cell>
          <cell r="J2321">
            <v>80</v>
          </cell>
          <cell r="K2321">
            <v>66</v>
          </cell>
          <cell r="L2321">
            <v>58</v>
          </cell>
          <cell r="M2321">
            <v>71</v>
          </cell>
          <cell r="N2321">
            <v>60</v>
          </cell>
          <cell r="O2321">
            <v>78</v>
          </cell>
          <cell r="P2321">
            <v>62</v>
          </cell>
          <cell r="Q2321">
            <v>80</v>
          </cell>
          <cell r="R2321">
            <v>63</v>
          </cell>
          <cell r="S2321">
            <v>83</v>
          </cell>
          <cell r="T2321">
            <v>67</v>
          </cell>
          <cell r="U2321">
            <v>93</v>
          </cell>
          <cell r="V2321">
            <v>74</v>
          </cell>
          <cell r="W2321">
            <v>89</v>
          </cell>
          <cell r="X2321">
            <v>61</v>
          </cell>
          <cell r="Y2321">
            <v>88</v>
          </cell>
          <cell r="Z2321">
            <v>73</v>
          </cell>
          <cell r="AA2321">
            <v>95</v>
          </cell>
          <cell r="AB2321">
            <v>71</v>
          </cell>
          <cell r="AC2321">
            <v>90</v>
          </cell>
          <cell r="AD2321">
            <v>69</v>
          </cell>
          <cell r="AE2321">
            <v>99</v>
          </cell>
          <cell r="AF2321">
            <v>75</v>
          </cell>
          <cell r="AG2321">
            <v>94</v>
          </cell>
          <cell r="AH2321">
            <v>75</v>
          </cell>
          <cell r="AI2321">
            <v>100</v>
          </cell>
          <cell r="AJ2321">
            <v>75</v>
          </cell>
          <cell r="AK2321">
            <v>99</v>
          </cell>
          <cell r="AL2321">
            <v>67</v>
          </cell>
          <cell r="AM2321">
            <v>99</v>
          </cell>
          <cell r="AN2321">
            <v>68</v>
          </cell>
          <cell r="AO2321">
            <v>88</v>
          </cell>
          <cell r="AP2321">
            <v>64</v>
          </cell>
          <cell r="AQ2321">
            <v>79</v>
          </cell>
          <cell r="AR2321">
            <v>63</v>
          </cell>
          <cell r="AS2321">
            <v>71</v>
          </cell>
          <cell r="AT2321">
            <v>58</v>
          </cell>
          <cell r="AU2321">
            <v>91</v>
          </cell>
          <cell r="AV2321">
            <v>71</v>
          </cell>
          <cell r="AW2321">
            <v>97</v>
          </cell>
          <cell r="AX2321">
            <v>74</v>
          </cell>
          <cell r="AY2321">
            <v>91</v>
          </cell>
          <cell r="AZ2321">
            <v>79</v>
          </cell>
        </row>
        <row r="2322">
          <cell r="B2322">
            <v>36727</v>
          </cell>
          <cell r="C2322">
            <v>90</v>
          </cell>
          <cell r="D2322">
            <v>47</v>
          </cell>
          <cell r="E2322">
            <v>111</v>
          </cell>
          <cell r="F2322">
            <v>86</v>
          </cell>
          <cell r="G2322">
            <v>90</v>
          </cell>
          <cell r="H2322">
            <v>47</v>
          </cell>
          <cell r="I2322">
            <v>103</v>
          </cell>
          <cell r="J2322">
            <v>78</v>
          </cell>
          <cell r="K2322">
            <v>79</v>
          </cell>
          <cell r="L2322">
            <v>57</v>
          </cell>
          <cell r="M2322">
            <v>79</v>
          </cell>
          <cell r="N2322">
            <v>60</v>
          </cell>
          <cell r="O2322">
            <v>79</v>
          </cell>
          <cell r="P2322">
            <v>61</v>
          </cell>
          <cell r="Q2322">
            <v>78</v>
          </cell>
          <cell r="R2322">
            <v>63</v>
          </cell>
          <cell r="S2322">
            <v>79</v>
          </cell>
          <cell r="T2322">
            <v>63</v>
          </cell>
          <cell r="U2322">
            <v>77</v>
          </cell>
          <cell r="V2322">
            <v>68</v>
          </cell>
          <cell r="W2322">
            <v>84</v>
          </cell>
          <cell r="X2322">
            <v>66</v>
          </cell>
          <cell r="Y2322">
            <v>82</v>
          </cell>
          <cell r="Z2322">
            <v>66</v>
          </cell>
          <cell r="AA2322">
            <v>82</v>
          </cell>
          <cell r="AB2322">
            <v>66</v>
          </cell>
          <cell r="AC2322">
            <v>89</v>
          </cell>
          <cell r="AD2322">
            <v>68</v>
          </cell>
          <cell r="AE2322">
            <v>99</v>
          </cell>
          <cell r="AF2322">
            <v>76</v>
          </cell>
          <cell r="AG2322">
            <v>98</v>
          </cell>
          <cell r="AH2322">
            <v>79</v>
          </cell>
          <cell r="AI2322">
            <v>99</v>
          </cell>
          <cell r="AJ2322">
            <v>70</v>
          </cell>
          <cell r="AK2322">
            <v>101</v>
          </cell>
          <cell r="AL2322">
            <v>73</v>
          </cell>
          <cell r="AM2322">
            <v>104</v>
          </cell>
          <cell r="AN2322">
            <v>72</v>
          </cell>
          <cell r="AO2322">
            <v>87</v>
          </cell>
          <cell r="AP2322">
            <v>63.5</v>
          </cell>
          <cell r="AQ2322">
            <v>77</v>
          </cell>
          <cell r="AR2322">
            <v>63</v>
          </cell>
          <cell r="AS2322">
            <v>75</v>
          </cell>
          <cell r="AT2322">
            <v>51</v>
          </cell>
          <cell r="AU2322">
            <v>97</v>
          </cell>
          <cell r="AV2322">
            <v>32</v>
          </cell>
          <cell r="AW2322">
            <v>96</v>
          </cell>
          <cell r="AX2322">
            <v>73</v>
          </cell>
          <cell r="AY2322">
            <v>92</v>
          </cell>
          <cell r="AZ2322">
            <v>76</v>
          </cell>
        </row>
        <row r="2323">
          <cell r="B2323">
            <v>36728</v>
          </cell>
          <cell r="C2323">
            <v>90</v>
          </cell>
          <cell r="D2323">
            <v>47</v>
          </cell>
          <cell r="E2323">
            <v>111</v>
          </cell>
          <cell r="F2323">
            <v>86</v>
          </cell>
          <cell r="G2323">
            <v>90</v>
          </cell>
          <cell r="H2323">
            <v>47</v>
          </cell>
          <cell r="I2323">
            <v>103</v>
          </cell>
          <cell r="J2323">
            <v>78</v>
          </cell>
          <cell r="K2323">
            <v>79</v>
          </cell>
          <cell r="L2323">
            <v>57</v>
          </cell>
          <cell r="M2323">
            <v>79</v>
          </cell>
          <cell r="N2323">
            <v>60</v>
          </cell>
          <cell r="O2323">
            <v>79</v>
          </cell>
          <cell r="P2323">
            <v>61</v>
          </cell>
          <cell r="Q2323">
            <v>78</v>
          </cell>
          <cell r="R2323">
            <v>63</v>
          </cell>
          <cell r="S2323">
            <v>79</v>
          </cell>
          <cell r="T2323">
            <v>63</v>
          </cell>
          <cell r="U2323">
            <v>77</v>
          </cell>
          <cell r="V2323">
            <v>68</v>
          </cell>
          <cell r="W2323">
            <v>84</v>
          </cell>
          <cell r="X2323">
            <v>66</v>
          </cell>
          <cell r="Y2323">
            <v>82</v>
          </cell>
          <cell r="Z2323">
            <v>66</v>
          </cell>
          <cell r="AA2323">
            <v>82</v>
          </cell>
          <cell r="AB2323">
            <v>66</v>
          </cell>
          <cell r="AC2323">
            <v>89</v>
          </cell>
          <cell r="AD2323">
            <v>68</v>
          </cell>
          <cell r="AE2323">
            <v>99</v>
          </cell>
          <cell r="AF2323">
            <v>76</v>
          </cell>
          <cell r="AG2323">
            <v>98</v>
          </cell>
          <cell r="AH2323">
            <v>79</v>
          </cell>
          <cell r="AI2323">
            <v>99</v>
          </cell>
          <cell r="AJ2323">
            <v>70</v>
          </cell>
          <cell r="AK2323">
            <v>101</v>
          </cell>
          <cell r="AL2323">
            <v>73</v>
          </cell>
          <cell r="AM2323">
            <v>104</v>
          </cell>
          <cell r="AN2323">
            <v>72</v>
          </cell>
          <cell r="AO2323">
            <v>87</v>
          </cell>
          <cell r="AP2323">
            <v>63.5</v>
          </cell>
          <cell r="AQ2323">
            <v>77</v>
          </cell>
          <cell r="AR2323">
            <v>63</v>
          </cell>
          <cell r="AS2323">
            <v>75</v>
          </cell>
          <cell r="AT2323">
            <v>51</v>
          </cell>
          <cell r="AU2323">
            <v>97</v>
          </cell>
          <cell r="AV2323">
            <v>32</v>
          </cell>
          <cell r="AW2323">
            <v>96</v>
          </cell>
          <cell r="AX2323">
            <v>73</v>
          </cell>
          <cell r="AY2323">
            <v>92</v>
          </cell>
          <cell r="AZ2323">
            <v>76</v>
          </cell>
        </row>
        <row r="2324">
          <cell r="B2324">
            <v>36729</v>
          </cell>
          <cell r="C2324">
            <v>90</v>
          </cell>
          <cell r="D2324">
            <v>47</v>
          </cell>
          <cell r="E2324">
            <v>111</v>
          </cell>
          <cell r="F2324">
            <v>86</v>
          </cell>
          <cell r="G2324">
            <v>90</v>
          </cell>
          <cell r="H2324">
            <v>47</v>
          </cell>
          <cell r="I2324">
            <v>103</v>
          </cell>
          <cell r="J2324">
            <v>78</v>
          </cell>
          <cell r="K2324">
            <v>79</v>
          </cell>
          <cell r="L2324">
            <v>57</v>
          </cell>
          <cell r="M2324">
            <v>79</v>
          </cell>
          <cell r="N2324">
            <v>60</v>
          </cell>
          <cell r="O2324">
            <v>79</v>
          </cell>
          <cell r="P2324">
            <v>61</v>
          </cell>
          <cell r="Q2324">
            <v>78</v>
          </cell>
          <cell r="R2324">
            <v>63</v>
          </cell>
          <cell r="S2324">
            <v>79</v>
          </cell>
          <cell r="T2324">
            <v>63</v>
          </cell>
          <cell r="U2324">
            <v>77</v>
          </cell>
          <cell r="V2324">
            <v>68</v>
          </cell>
          <cell r="W2324">
            <v>84</v>
          </cell>
          <cell r="X2324">
            <v>66</v>
          </cell>
          <cell r="Y2324">
            <v>82</v>
          </cell>
          <cell r="Z2324">
            <v>66</v>
          </cell>
          <cell r="AA2324">
            <v>82</v>
          </cell>
          <cell r="AB2324">
            <v>66</v>
          </cell>
          <cell r="AC2324">
            <v>89</v>
          </cell>
          <cell r="AD2324">
            <v>68</v>
          </cell>
          <cell r="AE2324">
            <v>99</v>
          </cell>
          <cell r="AF2324">
            <v>76</v>
          </cell>
          <cell r="AG2324">
            <v>98</v>
          </cell>
          <cell r="AH2324">
            <v>79</v>
          </cell>
          <cell r="AI2324">
            <v>99</v>
          </cell>
          <cell r="AJ2324">
            <v>70</v>
          </cell>
          <cell r="AK2324">
            <v>101</v>
          </cell>
          <cell r="AL2324">
            <v>73</v>
          </cell>
          <cell r="AM2324">
            <v>104</v>
          </cell>
          <cell r="AN2324">
            <v>72</v>
          </cell>
          <cell r="AO2324">
            <v>87</v>
          </cell>
          <cell r="AP2324">
            <v>63.5</v>
          </cell>
          <cell r="AQ2324">
            <v>77</v>
          </cell>
          <cell r="AR2324">
            <v>63</v>
          </cell>
          <cell r="AS2324">
            <v>75</v>
          </cell>
          <cell r="AT2324">
            <v>51</v>
          </cell>
          <cell r="AU2324">
            <v>97</v>
          </cell>
          <cell r="AV2324">
            <v>32</v>
          </cell>
          <cell r="AW2324">
            <v>96</v>
          </cell>
          <cell r="AX2324">
            <v>73</v>
          </cell>
          <cell r="AY2324">
            <v>92</v>
          </cell>
          <cell r="AZ2324">
            <v>76</v>
          </cell>
        </row>
        <row r="2325">
          <cell r="B2325">
            <v>36730</v>
          </cell>
          <cell r="C2325">
            <v>87</v>
          </cell>
          <cell r="D2325">
            <v>50</v>
          </cell>
          <cell r="E2325">
            <v>109</v>
          </cell>
          <cell r="F2325">
            <v>88</v>
          </cell>
          <cell r="G2325">
            <v>87</v>
          </cell>
          <cell r="H2325">
            <v>50</v>
          </cell>
          <cell r="I2325">
            <v>103</v>
          </cell>
          <cell r="J2325">
            <v>74</v>
          </cell>
          <cell r="K2325">
            <v>80</v>
          </cell>
          <cell r="L2325">
            <v>52</v>
          </cell>
          <cell r="M2325">
            <v>79</v>
          </cell>
          <cell r="N2325">
            <v>60</v>
          </cell>
          <cell r="O2325">
            <v>79</v>
          </cell>
          <cell r="P2325">
            <v>60</v>
          </cell>
          <cell r="Q2325">
            <v>80</v>
          </cell>
          <cell r="R2325">
            <v>66</v>
          </cell>
          <cell r="S2325">
            <v>82</v>
          </cell>
          <cell r="T2325">
            <v>64</v>
          </cell>
          <cell r="U2325">
            <v>80</v>
          </cell>
          <cell r="V2325">
            <v>70</v>
          </cell>
          <cell r="W2325">
            <v>75</v>
          </cell>
          <cell r="X2325">
            <v>64</v>
          </cell>
          <cell r="Y2325">
            <v>77</v>
          </cell>
          <cell r="Z2325">
            <v>67</v>
          </cell>
          <cell r="AA2325">
            <v>82</v>
          </cell>
          <cell r="AB2325">
            <v>68</v>
          </cell>
          <cell r="AC2325">
            <v>80</v>
          </cell>
          <cell r="AD2325">
            <v>69</v>
          </cell>
          <cell r="AE2325">
            <v>88</v>
          </cell>
          <cell r="AF2325">
            <v>70</v>
          </cell>
          <cell r="AG2325">
            <v>89</v>
          </cell>
          <cell r="AH2325">
            <v>71</v>
          </cell>
          <cell r="AI2325">
            <v>87</v>
          </cell>
          <cell r="AJ2325">
            <v>68</v>
          </cell>
          <cell r="AK2325">
            <v>87</v>
          </cell>
          <cell r="AL2325">
            <v>70</v>
          </cell>
          <cell r="AM2325">
            <v>93</v>
          </cell>
          <cell r="AN2325">
            <v>69</v>
          </cell>
          <cell r="AO2325">
            <v>88.5</v>
          </cell>
          <cell r="AP2325">
            <v>66</v>
          </cell>
          <cell r="AQ2325">
            <v>78</v>
          </cell>
          <cell r="AR2325">
            <v>66</v>
          </cell>
          <cell r="AS2325">
            <v>78</v>
          </cell>
          <cell r="AT2325">
            <v>52</v>
          </cell>
          <cell r="AU2325">
            <v>92</v>
          </cell>
          <cell r="AV2325">
            <v>73</v>
          </cell>
          <cell r="AW2325">
            <v>93</v>
          </cell>
          <cell r="AX2325">
            <v>72</v>
          </cell>
          <cell r="AY2325">
            <v>88</v>
          </cell>
          <cell r="AZ2325">
            <v>75</v>
          </cell>
        </row>
        <row r="2326">
          <cell r="B2326">
            <v>36731</v>
          </cell>
          <cell r="C2326">
            <v>85</v>
          </cell>
          <cell r="D2326">
            <v>49</v>
          </cell>
          <cell r="E2326">
            <v>111</v>
          </cell>
          <cell r="F2326">
            <v>90</v>
          </cell>
          <cell r="G2326">
            <v>85</v>
          </cell>
          <cell r="H2326">
            <v>49</v>
          </cell>
          <cell r="I2326">
            <v>103</v>
          </cell>
          <cell r="J2326">
            <v>77</v>
          </cell>
          <cell r="K2326">
            <v>74</v>
          </cell>
          <cell r="L2326">
            <v>58</v>
          </cell>
          <cell r="M2326">
            <v>73</v>
          </cell>
          <cell r="N2326">
            <v>66</v>
          </cell>
          <cell r="O2326">
            <v>72</v>
          </cell>
          <cell r="P2326">
            <v>64</v>
          </cell>
          <cell r="Q2326">
            <v>74</v>
          </cell>
          <cell r="R2326">
            <v>64</v>
          </cell>
          <cell r="S2326">
            <v>70</v>
          </cell>
          <cell r="T2326">
            <v>63</v>
          </cell>
          <cell r="U2326">
            <v>75</v>
          </cell>
          <cell r="V2326">
            <v>66</v>
          </cell>
          <cell r="W2326">
            <v>73</v>
          </cell>
          <cell r="X2326">
            <v>62</v>
          </cell>
          <cell r="Y2326">
            <v>68</v>
          </cell>
          <cell r="Z2326">
            <v>64</v>
          </cell>
          <cell r="AA2326">
            <v>77</v>
          </cell>
          <cell r="AB2326">
            <v>66</v>
          </cell>
          <cell r="AC2326">
            <v>77</v>
          </cell>
          <cell r="AD2326">
            <v>66</v>
          </cell>
          <cell r="AE2326">
            <v>83</v>
          </cell>
          <cell r="AF2326">
            <v>68</v>
          </cell>
          <cell r="AG2326">
            <v>85</v>
          </cell>
          <cell r="AH2326">
            <v>71</v>
          </cell>
          <cell r="AI2326">
            <v>83</v>
          </cell>
          <cell r="AJ2326">
            <v>68</v>
          </cell>
          <cell r="AK2326">
            <v>82</v>
          </cell>
          <cell r="AL2326">
            <v>70</v>
          </cell>
          <cell r="AM2326">
            <v>84</v>
          </cell>
          <cell r="AN2326">
            <v>69</v>
          </cell>
          <cell r="AO2326">
            <v>88</v>
          </cell>
          <cell r="AP2326">
            <v>67</v>
          </cell>
          <cell r="AQ2326">
            <v>74</v>
          </cell>
          <cell r="AR2326">
            <v>65</v>
          </cell>
          <cell r="AS2326">
            <v>78</v>
          </cell>
          <cell r="AT2326">
            <v>57</v>
          </cell>
          <cell r="AU2326">
            <v>88</v>
          </cell>
          <cell r="AV2326">
            <v>71</v>
          </cell>
          <cell r="AW2326">
            <v>89</v>
          </cell>
          <cell r="AX2326">
            <v>71</v>
          </cell>
          <cell r="AY2326">
            <v>81</v>
          </cell>
          <cell r="AZ2326">
            <v>74</v>
          </cell>
        </row>
        <row r="2327">
          <cell r="B2327">
            <v>36732</v>
          </cell>
          <cell r="C2327">
            <v>88</v>
          </cell>
          <cell r="D2327">
            <v>52</v>
          </cell>
          <cell r="E2327">
            <v>111</v>
          </cell>
          <cell r="F2327">
            <v>89</v>
          </cell>
          <cell r="G2327">
            <v>88</v>
          </cell>
          <cell r="H2327">
            <v>52</v>
          </cell>
          <cell r="I2327">
            <v>103</v>
          </cell>
          <cell r="J2327">
            <v>78</v>
          </cell>
          <cell r="K2327">
            <v>80</v>
          </cell>
          <cell r="L2327">
            <v>58</v>
          </cell>
          <cell r="M2327">
            <v>76</v>
          </cell>
          <cell r="N2327">
            <v>65</v>
          </cell>
          <cell r="O2327">
            <v>77</v>
          </cell>
          <cell r="P2327">
            <v>61</v>
          </cell>
          <cell r="Q2327">
            <v>77</v>
          </cell>
          <cell r="R2327">
            <v>64</v>
          </cell>
          <cell r="S2327">
            <v>72</v>
          </cell>
          <cell r="T2327">
            <v>63</v>
          </cell>
          <cell r="U2327">
            <v>73</v>
          </cell>
          <cell r="V2327">
            <v>66</v>
          </cell>
          <cell r="W2327">
            <v>68</v>
          </cell>
          <cell r="X2327">
            <v>60</v>
          </cell>
          <cell r="Y2327">
            <v>68</v>
          </cell>
          <cell r="Z2327">
            <v>62</v>
          </cell>
          <cell r="AA2327">
            <v>68</v>
          </cell>
          <cell r="AB2327">
            <v>64</v>
          </cell>
          <cell r="AC2327">
            <v>69</v>
          </cell>
          <cell r="AD2327">
            <v>63</v>
          </cell>
          <cell r="AE2327">
            <v>74</v>
          </cell>
          <cell r="AF2327">
            <v>68</v>
          </cell>
          <cell r="AG2327">
            <v>83</v>
          </cell>
          <cell r="AH2327">
            <v>70</v>
          </cell>
          <cell r="AI2327">
            <v>75</v>
          </cell>
          <cell r="AJ2327">
            <v>67</v>
          </cell>
          <cell r="AK2327">
            <v>87</v>
          </cell>
          <cell r="AL2327">
            <v>71</v>
          </cell>
          <cell r="AM2327">
            <v>86</v>
          </cell>
          <cell r="AN2327">
            <v>67</v>
          </cell>
          <cell r="AO2327">
            <v>90.5</v>
          </cell>
          <cell r="AP2327">
            <v>66.5</v>
          </cell>
          <cell r="AQ2327">
            <v>82</v>
          </cell>
          <cell r="AR2327">
            <v>64</v>
          </cell>
          <cell r="AS2327">
            <v>81</v>
          </cell>
          <cell r="AT2327">
            <v>62</v>
          </cell>
          <cell r="AU2327">
            <v>87</v>
          </cell>
          <cell r="AV2327">
            <v>69</v>
          </cell>
          <cell r="AW2327">
            <v>91</v>
          </cell>
          <cell r="AX2327">
            <v>70</v>
          </cell>
          <cell r="AY2327">
            <v>84</v>
          </cell>
          <cell r="AZ2327">
            <v>73</v>
          </cell>
        </row>
        <row r="2328">
          <cell r="B2328">
            <v>36733</v>
          </cell>
          <cell r="C2328">
            <v>86</v>
          </cell>
          <cell r="D2328">
            <v>52</v>
          </cell>
          <cell r="E2328">
            <v>111</v>
          </cell>
          <cell r="F2328">
            <v>89</v>
          </cell>
          <cell r="G2328">
            <v>86</v>
          </cell>
          <cell r="H2328">
            <v>52</v>
          </cell>
          <cell r="I2328">
            <v>103</v>
          </cell>
          <cell r="J2328">
            <v>78</v>
          </cell>
          <cell r="K2328">
            <v>68</v>
          </cell>
          <cell r="L2328">
            <v>63</v>
          </cell>
          <cell r="M2328">
            <v>71</v>
          </cell>
          <cell r="N2328">
            <v>65</v>
          </cell>
          <cell r="O2328">
            <v>70</v>
          </cell>
          <cell r="P2328">
            <v>66</v>
          </cell>
          <cell r="Q2328">
            <v>71</v>
          </cell>
          <cell r="R2328">
            <v>67</v>
          </cell>
          <cell r="S2328">
            <v>73</v>
          </cell>
          <cell r="T2328">
            <v>66</v>
          </cell>
          <cell r="U2328">
            <v>81</v>
          </cell>
          <cell r="V2328">
            <v>73</v>
          </cell>
          <cell r="W2328">
            <v>81</v>
          </cell>
          <cell r="X2328">
            <v>62</v>
          </cell>
          <cell r="Y2328">
            <v>77</v>
          </cell>
          <cell r="Z2328">
            <v>64</v>
          </cell>
          <cell r="AA2328">
            <v>77</v>
          </cell>
          <cell r="AB2328">
            <v>66</v>
          </cell>
          <cell r="AC2328">
            <v>80</v>
          </cell>
          <cell r="AD2328">
            <v>65</v>
          </cell>
          <cell r="AE2328">
            <v>84</v>
          </cell>
          <cell r="AF2328">
            <v>69</v>
          </cell>
          <cell r="AG2328">
            <v>84</v>
          </cell>
          <cell r="AH2328">
            <v>70</v>
          </cell>
          <cell r="AI2328">
            <v>83</v>
          </cell>
          <cell r="AJ2328">
            <v>67</v>
          </cell>
          <cell r="AK2328">
            <v>85</v>
          </cell>
          <cell r="AL2328">
            <v>68</v>
          </cell>
          <cell r="AM2328">
            <v>87</v>
          </cell>
          <cell r="AN2328">
            <v>70</v>
          </cell>
          <cell r="AO2328">
            <v>86</v>
          </cell>
          <cell r="AP2328">
            <v>65</v>
          </cell>
          <cell r="AQ2328">
            <v>76</v>
          </cell>
          <cell r="AR2328">
            <v>64</v>
          </cell>
          <cell r="AS2328">
            <v>70</v>
          </cell>
          <cell r="AT2328">
            <v>62</v>
          </cell>
          <cell r="AU2328">
            <v>89</v>
          </cell>
          <cell r="AV2328">
            <v>71</v>
          </cell>
          <cell r="AW2328">
            <v>91</v>
          </cell>
          <cell r="AX2328">
            <v>70</v>
          </cell>
          <cell r="AY2328">
            <v>91</v>
          </cell>
          <cell r="AZ2328">
            <v>73</v>
          </cell>
        </row>
        <row r="2329">
          <cell r="B2329">
            <v>36734</v>
          </cell>
          <cell r="C2329">
            <v>86</v>
          </cell>
          <cell r="D2329">
            <v>53</v>
          </cell>
          <cell r="E2329">
            <v>110</v>
          </cell>
          <cell r="F2329">
            <v>91</v>
          </cell>
          <cell r="G2329">
            <v>86</v>
          </cell>
          <cell r="H2329">
            <v>53</v>
          </cell>
          <cell r="I2329">
            <v>103</v>
          </cell>
          <cell r="J2329">
            <v>80</v>
          </cell>
          <cell r="K2329">
            <v>68</v>
          </cell>
          <cell r="L2329">
            <v>63</v>
          </cell>
          <cell r="M2329">
            <v>71</v>
          </cell>
          <cell r="N2329">
            <v>65</v>
          </cell>
          <cell r="O2329">
            <v>78</v>
          </cell>
          <cell r="P2329">
            <v>67</v>
          </cell>
          <cell r="Q2329">
            <v>71</v>
          </cell>
          <cell r="R2329">
            <v>67</v>
          </cell>
          <cell r="S2329">
            <v>85</v>
          </cell>
          <cell r="T2329">
            <v>65</v>
          </cell>
          <cell r="U2329">
            <v>81</v>
          </cell>
          <cell r="V2329">
            <v>73</v>
          </cell>
          <cell r="W2329">
            <v>81</v>
          </cell>
          <cell r="X2329">
            <v>64</v>
          </cell>
          <cell r="Y2329">
            <v>86</v>
          </cell>
          <cell r="Z2329">
            <v>66</v>
          </cell>
          <cell r="AA2329">
            <v>88</v>
          </cell>
          <cell r="AB2329">
            <v>67</v>
          </cell>
          <cell r="AC2329">
            <v>80</v>
          </cell>
          <cell r="AD2329">
            <v>65</v>
          </cell>
          <cell r="AE2329">
            <v>91</v>
          </cell>
          <cell r="AF2329">
            <v>69</v>
          </cell>
          <cell r="AG2329">
            <v>89</v>
          </cell>
          <cell r="AH2329">
            <v>71</v>
          </cell>
          <cell r="AI2329">
            <v>88</v>
          </cell>
          <cell r="AJ2329">
            <v>69</v>
          </cell>
          <cell r="AK2329">
            <v>90</v>
          </cell>
          <cell r="AL2329">
            <v>66</v>
          </cell>
          <cell r="AM2329">
            <v>93</v>
          </cell>
          <cell r="AN2329">
            <v>66</v>
          </cell>
          <cell r="AO2329">
            <v>84</v>
          </cell>
          <cell r="AP2329">
            <v>62.5</v>
          </cell>
          <cell r="AQ2329">
            <v>75</v>
          </cell>
          <cell r="AR2329">
            <v>65</v>
          </cell>
          <cell r="AS2329">
            <v>70</v>
          </cell>
          <cell r="AT2329">
            <v>62</v>
          </cell>
          <cell r="AU2329">
            <v>88</v>
          </cell>
          <cell r="AV2329">
            <v>72</v>
          </cell>
          <cell r="AW2329">
            <v>93</v>
          </cell>
          <cell r="AX2329">
            <v>70</v>
          </cell>
          <cell r="AY2329">
            <v>90</v>
          </cell>
          <cell r="AZ2329">
            <v>73</v>
          </cell>
        </row>
        <row r="2330">
          <cell r="B2330">
            <v>36735</v>
          </cell>
          <cell r="C2330">
            <v>88</v>
          </cell>
          <cell r="D2330">
            <v>58</v>
          </cell>
          <cell r="E2330">
            <v>112</v>
          </cell>
          <cell r="F2330">
            <v>89</v>
          </cell>
          <cell r="G2330">
            <v>88</v>
          </cell>
          <cell r="H2330">
            <v>58</v>
          </cell>
          <cell r="I2330">
            <v>103</v>
          </cell>
          <cell r="J2330">
            <v>83</v>
          </cell>
          <cell r="K2330">
            <v>82</v>
          </cell>
          <cell r="L2330">
            <v>67</v>
          </cell>
          <cell r="M2330">
            <v>81</v>
          </cell>
          <cell r="N2330">
            <v>68</v>
          </cell>
          <cell r="O2330">
            <v>83</v>
          </cell>
          <cell r="P2330">
            <v>65</v>
          </cell>
          <cell r="Q2330">
            <v>85</v>
          </cell>
          <cell r="R2330">
            <v>67</v>
          </cell>
          <cell r="S2330">
            <v>87</v>
          </cell>
          <cell r="T2330">
            <v>67</v>
          </cell>
          <cell r="U2330">
            <v>85</v>
          </cell>
          <cell r="V2330">
            <v>70</v>
          </cell>
          <cell r="W2330">
            <v>84</v>
          </cell>
          <cell r="X2330">
            <v>63</v>
          </cell>
          <cell r="Y2330">
            <v>87</v>
          </cell>
          <cell r="Z2330">
            <v>67</v>
          </cell>
          <cell r="AA2330">
            <v>90</v>
          </cell>
          <cell r="AB2330">
            <v>66</v>
          </cell>
          <cell r="AC2330">
            <v>90</v>
          </cell>
          <cell r="AD2330">
            <v>63</v>
          </cell>
          <cell r="AE2330">
            <v>88</v>
          </cell>
          <cell r="AF2330">
            <v>69</v>
          </cell>
          <cell r="AG2330">
            <v>89</v>
          </cell>
          <cell r="AH2330">
            <v>72</v>
          </cell>
          <cell r="AI2330">
            <v>92</v>
          </cell>
          <cell r="AJ2330">
            <v>66</v>
          </cell>
          <cell r="AK2330">
            <v>89</v>
          </cell>
          <cell r="AL2330">
            <v>68</v>
          </cell>
          <cell r="AM2330">
            <v>91</v>
          </cell>
          <cell r="AN2330">
            <v>69</v>
          </cell>
          <cell r="AO2330">
            <v>86</v>
          </cell>
          <cell r="AP2330">
            <v>65.5</v>
          </cell>
          <cell r="AQ2330">
            <v>74</v>
          </cell>
          <cell r="AR2330">
            <v>65</v>
          </cell>
          <cell r="AS2330">
            <v>77</v>
          </cell>
          <cell r="AT2330">
            <v>62</v>
          </cell>
          <cell r="AU2330">
            <v>88</v>
          </cell>
          <cell r="AV2330">
            <v>73</v>
          </cell>
          <cell r="AW2330">
            <v>93</v>
          </cell>
          <cell r="AX2330">
            <v>75</v>
          </cell>
          <cell r="AY2330">
            <v>90</v>
          </cell>
          <cell r="AZ2330">
            <v>76</v>
          </cell>
        </row>
        <row r="2331">
          <cell r="B2331">
            <v>36736</v>
          </cell>
          <cell r="C2331">
            <v>90</v>
          </cell>
          <cell r="D2331">
            <v>51</v>
          </cell>
          <cell r="E2331">
            <v>106</v>
          </cell>
          <cell r="F2331">
            <v>87</v>
          </cell>
          <cell r="G2331">
            <v>90</v>
          </cell>
          <cell r="H2331">
            <v>51</v>
          </cell>
          <cell r="I2331">
            <v>103</v>
          </cell>
          <cell r="J2331">
            <v>74</v>
          </cell>
          <cell r="K2331">
            <v>75</v>
          </cell>
          <cell r="L2331">
            <v>65</v>
          </cell>
          <cell r="M2331">
            <v>80</v>
          </cell>
          <cell r="N2331">
            <v>69</v>
          </cell>
          <cell r="O2331">
            <v>82</v>
          </cell>
          <cell r="P2331">
            <v>63</v>
          </cell>
          <cell r="Q2331">
            <v>83</v>
          </cell>
          <cell r="R2331">
            <v>66</v>
          </cell>
          <cell r="S2331">
            <v>85</v>
          </cell>
          <cell r="T2331">
            <v>66</v>
          </cell>
          <cell r="U2331">
            <v>83</v>
          </cell>
          <cell r="V2331">
            <v>73</v>
          </cell>
          <cell r="W2331">
            <v>82</v>
          </cell>
          <cell r="X2331">
            <v>58</v>
          </cell>
          <cell r="Y2331">
            <v>86</v>
          </cell>
          <cell r="Z2331">
            <v>64</v>
          </cell>
          <cell r="AA2331">
            <v>89</v>
          </cell>
          <cell r="AB2331">
            <v>66</v>
          </cell>
          <cell r="AC2331">
            <v>89</v>
          </cell>
          <cell r="AD2331">
            <v>62</v>
          </cell>
          <cell r="AE2331">
            <v>89</v>
          </cell>
          <cell r="AF2331">
            <v>67</v>
          </cell>
          <cell r="AG2331">
            <v>81</v>
          </cell>
          <cell r="AH2331">
            <v>74</v>
          </cell>
          <cell r="AI2331">
            <v>89</v>
          </cell>
          <cell r="AJ2331">
            <v>67</v>
          </cell>
          <cell r="AK2331">
            <v>91</v>
          </cell>
          <cell r="AL2331">
            <v>65</v>
          </cell>
          <cell r="AM2331">
            <v>91</v>
          </cell>
          <cell r="AN2331">
            <v>66</v>
          </cell>
          <cell r="AO2331">
            <v>86.5</v>
          </cell>
          <cell r="AP2331">
            <v>66</v>
          </cell>
          <cell r="AQ2331">
            <v>73</v>
          </cell>
          <cell r="AR2331">
            <v>64</v>
          </cell>
          <cell r="AS2331">
            <v>72</v>
          </cell>
          <cell r="AT2331">
            <v>65</v>
          </cell>
          <cell r="AU2331">
            <v>88</v>
          </cell>
          <cell r="AV2331">
            <v>72</v>
          </cell>
          <cell r="AW2331">
            <v>93</v>
          </cell>
          <cell r="AX2331">
            <v>73</v>
          </cell>
          <cell r="AY2331">
            <v>90</v>
          </cell>
          <cell r="AZ2331">
            <v>73</v>
          </cell>
        </row>
        <row r="2332">
          <cell r="B2332">
            <v>36737</v>
          </cell>
          <cell r="C2332">
            <v>89</v>
          </cell>
          <cell r="D2332">
            <v>49</v>
          </cell>
          <cell r="E2332">
            <v>108</v>
          </cell>
          <cell r="F2332">
            <v>78</v>
          </cell>
          <cell r="G2332">
            <v>89</v>
          </cell>
          <cell r="H2332">
            <v>49</v>
          </cell>
          <cell r="I2332">
            <v>103</v>
          </cell>
          <cell r="J2332">
            <v>74</v>
          </cell>
          <cell r="K2332" t="e">
            <v>#VALUE!</v>
          </cell>
          <cell r="L2332">
            <v>69</v>
          </cell>
          <cell r="M2332">
            <v>85</v>
          </cell>
          <cell r="N2332">
            <v>72</v>
          </cell>
          <cell r="O2332">
            <v>84</v>
          </cell>
          <cell r="P2332">
            <v>73</v>
          </cell>
          <cell r="Q2332">
            <v>86</v>
          </cell>
          <cell r="R2332">
            <v>72</v>
          </cell>
          <cell r="S2332">
            <v>86</v>
          </cell>
          <cell r="T2332">
            <v>71</v>
          </cell>
          <cell r="U2332">
            <v>86</v>
          </cell>
          <cell r="V2332">
            <v>72</v>
          </cell>
          <cell r="W2332">
            <v>81</v>
          </cell>
          <cell r="X2332">
            <v>64</v>
          </cell>
          <cell r="Y2332">
            <v>87</v>
          </cell>
          <cell r="Z2332">
            <v>70</v>
          </cell>
          <cell r="AA2332">
            <v>90</v>
          </cell>
          <cell r="AB2332">
            <v>71</v>
          </cell>
          <cell r="AC2332">
            <v>89</v>
          </cell>
          <cell r="AD2332">
            <v>67</v>
          </cell>
          <cell r="AE2332">
            <v>91</v>
          </cell>
          <cell r="AF2332">
            <v>71</v>
          </cell>
          <cell r="AG2332">
            <v>87</v>
          </cell>
          <cell r="AH2332">
            <v>73</v>
          </cell>
          <cell r="AI2332">
            <v>87</v>
          </cell>
          <cell r="AJ2332">
            <v>70</v>
          </cell>
          <cell r="AK2332">
            <v>93</v>
          </cell>
          <cell r="AL2332">
            <v>69</v>
          </cell>
          <cell r="AM2332">
            <v>94</v>
          </cell>
          <cell r="AN2332">
            <v>68</v>
          </cell>
          <cell r="AO2332">
            <v>89</v>
          </cell>
          <cell r="AP2332">
            <v>68</v>
          </cell>
          <cell r="AQ2332">
            <v>76</v>
          </cell>
          <cell r="AR2332">
            <v>64</v>
          </cell>
          <cell r="AS2332">
            <v>71</v>
          </cell>
          <cell r="AT2332">
            <v>67</v>
          </cell>
          <cell r="AU2332">
            <v>87</v>
          </cell>
          <cell r="AV2332">
            <v>73</v>
          </cell>
          <cell r="AW2332">
            <v>86</v>
          </cell>
          <cell r="AX2332">
            <v>72</v>
          </cell>
          <cell r="AY2332">
            <v>90</v>
          </cell>
          <cell r="AZ2332">
            <v>77</v>
          </cell>
        </row>
        <row r="2333">
          <cell r="B2333">
            <v>36738</v>
          </cell>
          <cell r="C2333">
            <v>87</v>
          </cell>
          <cell r="D2333">
            <v>52</v>
          </cell>
          <cell r="E2333">
            <v>106</v>
          </cell>
          <cell r="F2333">
            <v>79</v>
          </cell>
          <cell r="G2333">
            <v>87</v>
          </cell>
          <cell r="H2333">
            <v>52</v>
          </cell>
          <cell r="I2333">
            <v>103</v>
          </cell>
          <cell r="J2333">
            <v>74</v>
          </cell>
          <cell r="K2333">
            <v>85</v>
          </cell>
          <cell r="L2333">
            <v>70</v>
          </cell>
          <cell r="M2333">
            <v>86</v>
          </cell>
          <cell r="N2333">
            <v>73</v>
          </cell>
          <cell r="O2333">
            <v>86</v>
          </cell>
          <cell r="P2333">
            <v>71</v>
          </cell>
          <cell r="Q2333">
            <v>86</v>
          </cell>
          <cell r="R2333">
            <v>72</v>
          </cell>
          <cell r="S2333">
            <v>84</v>
          </cell>
          <cell r="T2333">
            <v>70</v>
          </cell>
          <cell r="U2333">
            <v>87</v>
          </cell>
          <cell r="V2333">
            <v>73</v>
          </cell>
          <cell r="W2333">
            <v>82</v>
          </cell>
          <cell r="X2333">
            <v>64</v>
          </cell>
          <cell r="Y2333">
            <v>85</v>
          </cell>
          <cell r="Z2333">
            <v>71</v>
          </cell>
          <cell r="AA2333">
            <v>88</v>
          </cell>
          <cell r="AB2333">
            <v>71</v>
          </cell>
          <cell r="AC2333">
            <v>89</v>
          </cell>
          <cell r="AD2333">
            <v>69</v>
          </cell>
          <cell r="AE2333">
            <v>91</v>
          </cell>
          <cell r="AF2333">
            <v>73</v>
          </cell>
          <cell r="AG2333">
            <v>89</v>
          </cell>
          <cell r="AH2333">
            <v>74</v>
          </cell>
          <cell r="AI2333">
            <v>86</v>
          </cell>
          <cell r="AJ2333">
            <v>70</v>
          </cell>
          <cell r="AK2333">
            <v>91</v>
          </cell>
          <cell r="AL2333">
            <v>70</v>
          </cell>
          <cell r="AM2333">
            <v>93</v>
          </cell>
          <cell r="AN2333">
            <v>71</v>
          </cell>
          <cell r="AO2333">
            <v>91.5</v>
          </cell>
          <cell r="AP2333">
            <v>69</v>
          </cell>
          <cell r="AQ2333">
            <v>83</v>
          </cell>
          <cell r="AR2333">
            <v>66</v>
          </cell>
          <cell r="AS2333">
            <v>73</v>
          </cell>
          <cell r="AT2333">
            <v>67</v>
          </cell>
          <cell r="AU2333">
            <v>90</v>
          </cell>
          <cell r="AV2333">
            <v>70</v>
          </cell>
          <cell r="AW2333">
            <v>93</v>
          </cell>
          <cell r="AX2333">
            <v>71</v>
          </cell>
          <cell r="AY2333">
            <v>91</v>
          </cell>
          <cell r="AZ2333">
            <v>73</v>
          </cell>
        </row>
        <row r="2334">
          <cell r="B2334">
            <v>36739</v>
          </cell>
          <cell r="C2334">
            <v>90</v>
          </cell>
          <cell r="D2334">
            <v>53</v>
          </cell>
          <cell r="E2334">
            <v>108</v>
          </cell>
          <cell r="F2334">
            <v>85</v>
          </cell>
          <cell r="G2334">
            <v>90</v>
          </cell>
          <cell r="H2334">
            <v>53</v>
          </cell>
          <cell r="I2334">
            <v>103</v>
          </cell>
          <cell r="J2334">
            <v>74</v>
          </cell>
          <cell r="K2334">
            <v>80</v>
          </cell>
          <cell r="L2334">
            <v>68</v>
          </cell>
          <cell r="M2334">
            <v>85</v>
          </cell>
          <cell r="N2334">
            <v>74</v>
          </cell>
          <cell r="O2334">
            <v>86</v>
          </cell>
          <cell r="P2334">
            <v>71</v>
          </cell>
          <cell r="Q2334">
            <v>87</v>
          </cell>
          <cell r="R2334">
            <v>73</v>
          </cell>
          <cell r="S2334">
            <v>88</v>
          </cell>
          <cell r="T2334">
            <v>71</v>
          </cell>
          <cell r="U2334">
            <v>91</v>
          </cell>
          <cell r="V2334">
            <v>74</v>
          </cell>
          <cell r="W2334">
            <v>81</v>
          </cell>
          <cell r="X2334">
            <v>66</v>
          </cell>
          <cell r="Y2334">
            <v>85</v>
          </cell>
          <cell r="Z2334">
            <v>69</v>
          </cell>
          <cell r="AA2334">
            <v>88</v>
          </cell>
          <cell r="AB2334">
            <v>70</v>
          </cell>
          <cell r="AC2334">
            <v>84</v>
          </cell>
          <cell r="AD2334">
            <v>69</v>
          </cell>
          <cell r="AE2334">
            <v>86</v>
          </cell>
          <cell r="AF2334">
            <v>72</v>
          </cell>
          <cell r="AG2334">
            <v>89</v>
          </cell>
          <cell r="AH2334">
            <v>74</v>
          </cell>
          <cell r="AI2334">
            <v>86</v>
          </cell>
          <cell r="AJ2334">
            <v>70</v>
          </cell>
          <cell r="AK2334">
            <v>87</v>
          </cell>
          <cell r="AL2334">
            <v>71</v>
          </cell>
          <cell r="AM2334">
            <v>88</v>
          </cell>
          <cell r="AN2334">
            <v>71</v>
          </cell>
          <cell r="AO2334">
            <v>93</v>
          </cell>
          <cell r="AP2334">
            <v>71.5</v>
          </cell>
          <cell r="AQ2334">
            <v>81</v>
          </cell>
          <cell r="AR2334">
            <v>66</v>
          </cell>
          <cell r="AS2334">
            <v>78</v>
          </cell>
          <cell r="AT2334">
            <v>65</v>
          </cell>
          <cell r="AU2334">
            <v>88</v>
          </cell>
          <cell r="AV2334">
            <v>75</v>
          </cell>
          <cell r="AW2334">
            <v>94</v>
          </cell>
          <cell r="AX2334">
            <v>74</v>
          </cell>
          <cell r="AY2334">
            <v>90</v>
          </cell>
          <cell r="AZ2334">
            <v>74</v>
          </cell>
        </row>
        <row r="2335">
          <cell r="B2335">
            <v>36740</v>
          </cell>
          <cell r="C2335">
            <v>86</v>
          </cell>
          <cell r="D2335">
            <v>63</v>
          </cell>
          <cell r="E2335">
            <v>108</v>
          </cell>
          <cell r="F2335">
            <v>86</v>
          </cell>
          <cell r="G2335">
            <v>86</v>
          </cell>
          <cell r="H2335">
            <v>63</v>
          </cell>
          <cell r="I2335">
            <v>103</v>
          </cell>
          <cell r="J2335">
            <v>76</v>
          </cell>
          <cell r="K2335">
            <v>87</v>
          </cell>
          <cell r="L2335">
            <v>68</v>
          </cell>
          <cell r="M2335">
            <v>87</v>
          </cell>
          <cell r="N2335">
            <v>73</v>
          </cell>
          <cell r="O2335">
            <v>85</v>
          </cell>
          <cell r="P2335">
            <v>71</v>
          </cell>
          <cell r="Q2335">
            <v>83</v>
          </cell>
          <cell r="R2335">
            <v>72</v>
          </cell>
          <cell r="S2335">
            <v>88</v>
          </cell>
          <cell r="T2335">
            <v>71</v>
          </cell>
          <cell r="U2335">
            <v>90</v>
          </cell>
          <cell r="V2335">
            <v>72</v>
          </cell>
          <cell r="W2335">
            <v>77</v>
          </cell>
          <cell r="X2335">
            <v>66</v>
          </cell>
          <cell r="Y2335">
            <v>84</v>
          </cell>
          <cell r="Z2335">
            <v>69</v>
          </cell>
          <cell r="AA2335">
            <v>87</v>
          </cell>
          <cell r="AB2335">
            <v>70</v>
          </cell>
          <cell r="AC2335">
            <v>84</v>
          </cell>
          <cell r="AD2335">
            <v>69</v>
          </cell>
          <cell r="AE2335">
            <v>87</v>
          </cell>
          <cell r="AF2335">
            <v>70</v>
          </cell>
          <cell r="AG2335">
            <v>90</v>
          </cell>
          <cell r="AH2335">
            <v>74</v>
          </cell>
          <cell r="AI2335">
            <v>81</v>
          </cell>
          <cell r="AJ2335">
            <v>71</v>
          </cell>
          <cell r="AK2335">
            <v>85</v>
          </cell>
          <cell r="AL2335">
            <v>70</v>
          </cell>
          <cell r="AM2335">
            <v>87</v>
          </cell>
          <cell r="AN2335">
            <v>69</v>
          </cell>
          <cell r="AO2335">
            <v>92.5</v>
          </cell>
          <cell r="AP2335">
            <v>71</v>
          </cell>
          <cell r="AQ2335">
            <v>80</v>
          </cell>
          <cell r="AR2335">
            <v>65</v>
          </cell>
          <cell r="AS2335">
            <v>85</v>
          </cell>
          <cell r="AT2335">
            <v>71</v>
          </cell>
          <cell r="AU2335">
            <v>88</v>
          </cell>
          <cell r="AV2335">
            <v>72</v>
          </cell>
          <cell r="AW2335">
            <v>92</v>
          </cell>
          <cell r="AX2335">
            <v>71</v>
          </cell>
          <cell r="AY2335">
            <v>88</v>
          </cell>
          <cell r="AZ2335">
            <v>76</v>
          </cell>
        </row>
        <row r="2336">
          <cell r="B2336">
            <v>36741</v>
          </cell>
          <cell r="C2336">
            <v>86</v>
          </cell>
          <cell r="D2336">
            <v>58</v>
          </cell>
          <cell r="E2336">
            <v>109</v>
          </cell>
          <cell r="F2336">
            <v>88</v>
          </cell>
          <cell r="G2336">
            <v>86</v>
          </cell>
          <cell r="H2336">
            <v>58</v>
          </cell>
          <cell r="I2336">
            <v>103</v>
          </cell>
          <cell r="J2336">
            <v>78</v>
          </cell>
          <cell r="K2336">
            <v>83</v>
          </cell>
          <cell r="L2336">
            <v>68</v>
          </cell>
          <cell r="M2336">
            <v>83</v>
          </cell>
          <cell r="N2336">
            <v>73</v>
          </cell>
          <cell r="O2336">
            <v>83</v>
          </cell>
          <cell r="P2336">
            <v>70</v>
          </cell>
          <cell r="Q2336">
            <v>83</v>
          </cell>
          <cell r="R2336">
            <v>70</v>
          </cell>
          <cell r="S2336">
            <v>86</v>
          </cell>
          <cell r="T2336">
            <v>73</v>
          </cell>
          <cell r="U2336">
            <v>88</v>
          </cell>
          <cell r="V2336">
            <v>74</v>
          </cell>
          <cell r="W2336">
            <v>79</v>
          </cell>
          <cell r="X2336">
            <v>66</v>
          </cell>
          <cell r="Y2336">
            <v>81</v>
          </cell>
          <cell r="Z2336">
            <v>70</v>
          </cell>
          <cell r="AA2336">
            <v>86</v>
          </cell>
          <cell r="AB2336">
            <v>71</v>
          </cell>
          <cell r="AC2336">
            <v>84</v>
          </cell>
          <cell r="AD2336">
            <v>70</v>
          </cell>
          <cell r="AE2336">
            <v>87</v>
          </cell>
          <cell r="AF2336">
            <v>73</v>
          </cell>
          <cell r="AG2336">
            <v>89</v>
          </cell>
          <cell r="AH2336">
            <v>75</v>
          </cell>
          <cell r="AI2336">
            <v>85</v>
          </cell>
          <cell r="AJ2336">
            <v>71</v>
          </cell>
          <cell r="AK2336">
            <v>87</v>
          </cell>
          <cell r="AL2336">
            <v>71</v>
          </cell>
          <cell r="AM2336">
            <v>89</v>
          </cell>
          <cell r="AN2336">
            <v>71</v>
          </cell>
          <cell r="AO2336">
            <v>88.5</v>
          </cell>
          <cell r="AP2336">
            <v>71</v>
          </cell>
          <cell r="AQ2336">
            <v>75</v>
          </cell>
          <cell r="AR2336">
            <v>65</v>
          </cell>
          <cell r="AS2336">
            <v>82</v>
          </cell>
          <cell r="AT2336">
            <v>66</v>
          </cell>
          <cell r="AU2336">
            <v>89</v>
          </cell>
          <cell r="AV2336">
            <v>71</v>
          </cell>
          <cell r="AW2336">
            <v>93</v>
          </cell>
          <cell r="AX2336">
            <v>72</v>
          </cell>
          <cell r="AY2336">
            <v>91</v>
          </cell>
          <cell r="AZ2336">
            <v>75</v>
          </cell>
        </row>
        <row r="2337">
          <cell r="B2337">
            <v>36742</v>
          </cell>
          <cell r="C2337">
            <v>86</v>
          </cell>
          <cell r="D2337">
            <v>55</v>
          </cell>
          <cell r="E2337">
            <v>110</v>
          </cell>
          <cell r="F2337">
            <v>88</v>
          </cell>
          <cell r="G2337">
            <v>86</v>
          </cell>
          <cell r="H2337">
            <v>55</v>
          </cell>
          <cell r="I2337">
            <v>103</v>
          </cell>
          <cell r="J2337">
            <v>78</v>
          </cell>
          <cell r="K2337">
            <v>78</v>
          </cell>
          <cell r="L2337">
            <v>63</v>
          </cell>
          <cell r="M2337">
            <v>82</v>
          </cell>
          <cell r="N2337">
            <v>68</v>
          </cell>
          <cell r="O2337">
            <v>83</v>
          </cell>
          <cell r="P2337">
            <v>67</v>
          </cell>
          <cell r="Q2337">
            <v>83</v>
          </cell>
          <cell r="R2337">
            <v>69</v>
          </cell>
          <cell r="S2337">
            <v>85</v>
          </cell>
          <cell r="T2337">
            <v>68</v>
          </cell>
          <cell r="U2337">
            <v>84</v>
          </cell>
          <cell r="V2337">
            <v>71</v>
          </cell>
          <cell r="W2337">
            <v>80</v>
          </cell>
          <cell r="X2337">
            <v>64</v>
          </cell>
          <cell r="Y2337">
            <v>83</v>
          </cell>
          <cell r="Z2337">
            <v>70</v>
          </cell>
          <cell r="AA2337">
            <v>86</v>
          </cell>
          <cell r="AB2337">
            <v>70</v>
          </cell>
          <cell r="AC2337">
            <v>83</v>
          </cell>
          <cell r="AD2337">
            <v>69</v>
          </cell>
          <cell r="AE2337">
            <v>85</v>
          </cell>
          <cell r="AF2337">
            <v>72</v>
          </cell>
          <cell r="AG2337">
            <v>85</v>
          </cell>
          <cell r="AH2337">
            <v>73</v>
          </cell>
          <cell r="AI2337">
            <v>88</v>
          </cell>
          <cell r="AJ2337">
            <v>71</v>
          </cell>
          <cell r="AK2337">
            <v>82</v>
          </cell>
          <cell r="AL2337">
            <v>72</v>
          </cell>
          <cell r="AM2337">
            <v>86</v>
          </cell>
          <cell r="AN2337">
            <v>72</v>
          </cell>
          <cell r="AO2337">
            <v>86.5</v>
          </cell>
          <cell r="AP2337">
            <v>68.5</v>
          </cell>
          <cell r="AQ2337">
            <v>73</v>
          </cell>
          <cell r="AR2337">
            <v>65</v>
          </cell>
          <cell r="AS2337">
            <v>76</v>
          </cell>
          <cell r="AT2337">
            <v>60</v>
          </cell>
          <cell r="AU2337">
            <v>90</v>
          </cell>
          <cell r="AV2337">
            <v>72</v>
          </cell>
          <cell r="AW2337">
            <v>92</v>
          </cell>
          <cell r="AX2337">
            <v>74</v>
          </cell>
          <cell r="AY2337">
            <v>90</v>
          </cell>
          <cell r="AZ2337">
            <v>75</v>
          </cell>
        </row>
        <row r="2338">
          <cell r="B2338">
            <v>36743</v>
          </cell>
          <cell r="C2338">
            <v>86</v>
          </cell>
          <cell r="D2338">
            <v>55</v>
          </cell>
          <cell r="E2338">
            <v>110</v>
          </cell>
          <cell r="F2338">
            <v>88</v>
          </cell>
          <cell r="G2338">
            <v>86</v>
          </cell>
          <cell r="H2338">
            <v>55</v>
          </cell>
          <cell r="I2338">
            <v>103</v>
          </cell>
          <cell r="J2338">
            <v>78</v>
          </cell>
          <cell r="K2338">
            <v>78</v>
          </cell>
          <cell r="L2338">
            <v>63</v>
          </cell>
          <cell r="M2338">
            <v>82</v>
          </cell>
          <cell r="N2338">
            <v>68</v>
          </cell>
          <cell r="O2338">
            <v>83</v>
          </cell>
          <cell r="P2338">
            <v>67</v>
          </cell>
          <cell r="Q2338">
            <v>83</v>
          </cell>
          <cell r="R2338">
            <v>69</v>
          </cell>
          <cell r="S2338">
            <v>85</v>
          </cell>
          <cell r="T2338">
            <v>68</v>
          </cell>
          <cell r="U2338">
            <v>84</v>
          </cell>
          <cell r="V2338">
            <v>71</v>
          </cell>
          <cell r="W2338">
            <v>80</v>
          </cell>
          <cell r="X2338">
            <v>64</v>
          </cell>
          <cell r="Y2338">
            <v>83</v>
          </cell>
          <cell r="Z2338">
            <v>70</v>
          </cell>
          <cell r="AA2338">
            <v>86</v>
          </cell>
          <cell r="AB2338">
            <v>70</v>
          </cell>
          <cell r="AC2338">
            <v>83</v>
          </cell>
          <cell r="AD2338">
            <v>69</v>
          </cell>
          <cell r="AE2338">
            <v>85</v>
          </cell>
          <cell r="AF2338">
            <v>72</v>
          </cell>
          <cell r="AG2338">
            <v>85</v>
          </cell>
          <cell r="AH2338">
            <v>73</v>
          </cell>
          <cell r="AI2338">
            <v>88</v>
          </cell>
          <cell r="AJ2338">
            <v>71</v>
          </cell>
          <cell r="AK2338">
            <v>82</v>
          </cell>
          <cell r="AL2338">
            <v>72</v>
          </cell>
          <cell r="AM2338">
            <v>86</v>
          </cell>
          <cell r="AN2338">
            <v>72</v>
          </cell>
          <cell r="AO2338">
            <v>86.5</v>
          </cell>
          <cell r="AP2338">
            <v>68.5</v>
          </cell>
          <cell r="AQ2338">
            <v>73</v>
          </cell>
          <cell r="AR2338">
            <v>65</v>
          </cell>
          <cell r="AS2338">
            <v>76</v>
          </cell>
          <cell r="AT2338">
            <v>60</v>
          </cell>
          <cell r="AU2338">
            <v>90</v>
          </cell>
          <cell r="AV2338">
            <v>72</v>
          </cell>
          <cell r="AW2338">
            <v>92</v>
          </cell>
          <cell r="AX2338">
            <v>74</v>
          </cell>
          <cell r="AY2338">
            <v>90</v>
          </cell>
          <cell r="AZ2338">
            <v>75</v>
          </cell>
        </row>
        <row r="2339">
          <cell r="B2339">
            <v>36744</v>
          </cell>
          <cell r="C2339">
            <v>85</v>
          </cell>
          <cell r="D2339">
            <v>48</v>
          </cell>
          <cell r="E2339">
            <v>112</v>
          </cell>
          <cell r="F2339">
            <v>87</v>
          </cell>
          <cell r="G2339">
            <v>85</v>
          </cell>
          <cell r="H2339">
            <v>48</v>
          </cell>
          <cell r="I2339">
            <v>103</v>
          </cell>
          <cell r="J2339">
            <v>76</v>
          </cell>
          <cell r="K2339">
            <v>81</v>
          </cell>
          <cell r="L2339">
            <v>55</v>
          </cell>
          <cell r="M2339">
            <v>81</v>
          </cell>
          <cell r="N2339">
            <v>60</v>
          </cell>
          <cell r="O2339">
            <v>80</v>
          </cell>
          <cell r="P2339">
            <v>61</v>
          </cell>
          <cell r="Q2339">
            <v>81</v>
          </cell>
          <cell r="R2339">
            <v>67</v>
          </cell>
          <cell r="S2339">
            <v>82</v>
          </cell>
          <cell r="T2339">
            <v>66</v>
          </cell>
          <cell r="U2339">
            <v>80</v>
          </cell>
          <cell r="V2339">
            <v>70</v>
          </cell>
          <cell r="W2339">
            <v>83</v>
          </cell>
          <cell r="X2339">
            <v>63</v>
          </cell>
          <cell r="Y2339">
            <v>83</v>
          </cell>
          <cell r="Z2339">
            <v>65</v>
          </cell>
          <cell r="AA2339">
            <v>85</v>
          </cell>
          <cell r="AB2339">
            <v>68</v>
          </cell>
          <cell r="AC2339">
            <v>87</v>
          </cell>
          <cell r="AD2339">
            <v>66</v>
          </cell>
          <cell r="AE2339">
            <v>91</v>
          </cell>
          <cell r="AF2339">
            <v>72</v>
          </cell>
          <cell r="AG2339">
            <v>88</v>
          </cell>
          <cell r="AH2339">
            <v>72</v>
          </cell>
          <cell r="AI2339">
            <v>91</v>
          </cell>
          <cell r="AJ2339">
            <v>68</v>
          </cell>
          <cell r="AK2339">
            <v>90</v>
          </cell>
          <cell r="AL2339">
            <v>70</v>
          </cell>
          <cell r="AM2339">
            <v>93</v>
          </cell>
          <cell r="AN2339">
            <v>68</v>
          </cell>
          <cell r="AO2339">
            <v>86.5</v>
          </cell>
          <cell r="AP2339">
            <v>68.5</v>
          </cell>
          <cell r="AQ2339">
            <v>73</v>
          </cell>
          <cell r="AR2339">
            <v>65</v>
          </cell>
          <cell r="AS2339">
            <v>78</v>
          </cell>
          <cell r="AT2339">
            <v>51</v>
          </cell>
          <cell r="AU2339">
            <v>91</v>
          </cell>
          <cell r="AV2339">
            <v>73</v>
          </cell>
          <cell r="AW2339">
            <v>92</v>
          </cell>
          <cell r="AX2339">
            <v>74</v>
          </cell>
          <cell r="AY2339">
            <v>91</v>
          </cell>
          <cell r="AZ2339">
            <v>77</v>
          </cell>
        </row>
        <row r="2340">
          <cell r="B2340">
            <v>36745</v>
          </cell>
          <cell r="C2340">
            <v>85</v>
          </cell>
          <cell r="D2340">
            <v>48</v>
          </cell>
          <cell r="E2340">
            <v>101</v>
          </cell>
          <cell r="F2340">
            <v>80</v>
          </cell>
          <cell r="G2340">
            <v>85</v>
          </cell>
          <cell r="H2340">
            <v>48</v>
          </cell>
          <cell r="I2340">
            <v>103</v>
          </cell>
          <cell r="J2340">
            <v>71</v>
          </cell>
          <cell r="K2340">
            <v>89</v>
          </cell>
          <cell r="L2340">
            <v>72</v>
          </cell>
          <cell r="M2340">
            <v>91</v>
          </cell>
          <cell r="N2340">
            <v>73</v>
          </cell>
          <cell r="O2340">
            <v>92</v>
          </cell>
          <cell r="P2340">
            <v>73</v>
          </cell>
          <cell r="Q2340">
            <v>92</v>
          </cell>
          <cell r="R2340">
            <v>74</v>
          </cell>
          <cell r="S2340">
            <v>93</v>
          </cell>
          <cell r="T2340">
            <v>77</v>
          </cell>
          <cell r="U2340">
            <v>94</v>
          </cell>
          <cell r="V2340">
            <v>80</v>
          </cell>
          <cell r="W2340">
            <v>87</v>
          </cell>
          <cell r="X2340">
            <v>67</v>
          </cell>
          <cell r="Y2340">
            <v>92</v>
          </cell>
          <cell r="Z2340">
            <v>73</v>
          </cell>
          <cell r="AA2340">
            <v>94</v>
          </cell>
          <cell r="AB2340">
            <v>75</v>
          </cell>
          <cell r="AC2340">
            <v>93</v>
          </cell>
          <cell r="AD2340">
            <v>74</v>
          </cell>
          <cell r="AE2340">
            <v>94</v>
          </cell>
          <cell r="AF2340">
            <v>75</v>
          </cell>
          <cell r="AG2340">
            <v>91</v>
          </cell>
          <cell r="AH2340">
            <v>76</v>
          </cell>
          <cell r="AI2340">
            <v>92</v>
          </cell>
          <cell r="AJ2340">
            <v>74</v>
          </cell>
          <cell r="AK2340">
            <v>94</v>
          </cell>
          <cell r="AL2340">
            <v>72</v>
          </cell>
          <cell r="AM2340">
            <v>94</v>
          </cell>
          <cell r="AN2340">
            <v>74</v>
          </cell>
          <cell r="AO2340">
            <v>85.5</v>
          </cell>
          <cell r="AP2340">
            <v>65.5</v>
          </cell>
          <cell r="AQ2340">
            <v>75</v>
          </cell>
          <cell r="AR2340">
            <v>64</v>
          </cell>
          <cell r="AS2340">
            <v>87</v>
          </cell>
          <cell r="AT2340">
            <v>66</v>
          </cell>
          <cell r="AU2340">
            <v>89</v>
          </cell>
          <cell r="AV2340">
            <v>74</v>
          </cell>
          <cell r="AW2340">
            <v>94</v>
          </cell>
          <cell r="AX2340">
            <v>75</v>
          </cell>
          <cell r="AY2340">
            <v>93</v>
          </cell>
          <cell r="AZ2340">
            <v>75</v>
          </cell>
        </row>
        <row r="2341">
          <cell r="B2341">
            <v>36746</v>
          </cell>
          <cell r="C2341">
            <v>78</v>
          </cell>
          <cell r="D2341">
            <v>50</v>
          </cell>
          <cell r="E2341">
            <v>97</v>
          </cell>
          <cell r="F2341">
            <v>78</v>
          </cell>
          <cell r="G2341">
            <v>78</v>
          </cell>
          <cell r="H2341">
            <v>50</v>
          </cell>
          <cell r="I2341">
            <v>103</v>
          </cell>
          <cell r="J2341">
            <v>71</v>
          </cell>
          <cell r="K2341">
            <v>88</v>
          </cell>
          <cell r="L2341">
            <v>70</v>
          </cell>
          <cell r="M2341">
            <v>88</v>
          </cell>
          <cell r="N2341">
            <v>72</v>
          </cell>
          <cell r="O2341">
            <v>88</v>
          </cell>
          <cell r="P2341">
            <v>71</v>
          </cell>
          <cell r="Q2341">
            <v>90</v>
          </cell>
          <cell r="R2341">
            <v>73</v>
          </cell>
          <cell r="S2341">
            <v>91</v>
          </cell>
          <cell r="T2341">
            <v>75</v>
          </cell>
          <cell r="U2341">
            <v>91</v>
          </cell>
          <cell r="V2341">
            <v>78</v>
          </cell>
          <cell r="W2341">
            <v>86</v>
          </cell>
          <cell r="X2341">
            <v>66</v>
          </cell>
          <cell r="Y2341">
            <v>93</v>
          </cell>
          <cell r="Z2341">
            <v>73</v>
          </cell>
          <cell r="AA2341">
            <v>94</v>
          </cell>
          <cell r="AB2341">
            <v>74</v>
          </cell>
          <cell r="AC2341">
            <v>94</v>
          </cell>
          <cell r="AD2341">
            <v>73</v>
          </cell>
          <cell r="AE2341">
            <v>96</v>
          </cell>
          <cell r="AF2341">
            <v>76</v>
          </cell>
          <cell r="AG2341">
            <v>95</v>
          </cell>
          <cell r="AH2341">
            <v>76</v>
          </cell>
          <cell r="AI2341">
            <v>92</v>
          </cell>
          <cell r="AJ2341">
            <v>73</v>
          </cell>
          <cell r="AK2341">
            <v>94</v>
          </cell>
          <cell r="AL2341">
            <v>73</v>
          </cell>
          <cell r="AM2341">
            <v>95</v>
          </cell>
          <cell r="AN2341">
            <v>72</v>
          </cell>
          <cell r="AO2341">
            <v>85.5</v>
          </cell>
          <cell r="AP2341">
            <v>63.5</v>
          </cell>
          <cell r="AQ2341">
            <v>75</v>
          </cell>
          <cell r="AR2341">
            <v>63</v>
          </cell>
          <cell r="AS2341">
            <v>84</v>
          </cell>
          <cell r="AT2341">
            <v>64</v>
          </cell>
          <cell r="AU2341">
            <v>89</v>
          </cell>
          <cell r="AV2341">
            <v>72</v>
          </cell>
          <cell r="AW2341">
            <v>93</v>
          </cell>
          <cell r="AX2341">
            <v>73</v>
          </cell>
          <cell r="AY2341">
            <v>94</v>
          </cell>
          <cell r="AZ2341">
            <v>76</v>
          </cell>
        </row>
        <row r="2342">
          <cell r="B2342">
            <v>36747</v>
          </cell>
          <cell r="C2342">
            <v>84</v>
          </cell>
          <cell r="D2342">
            <v>55</v>
          </cell>
          <cell r="E2342">
            <v>105</v>
          </cell>
          <cell r="F2342">
            <v>83</v>
          </cell>
          <cell r="G2342">
            <v>84</v>
          </cell>
          <cell r="H2342">
            <v>55</v>
          </cell>
          <cell r="I2342">
            <v>103</v>
          </cell>
          <cell r="J2342">
            <v>75</v>
          </cell>
          <cell r="K2342">
            <v>88</v>
          </cell>
          <cell r="L2342">
            <v>70</v>
          </cell>
          <cell r="M2342">
            <v>88</v>
          </cell>
          <cell r="N2342">
            <v>75</v>
          </cell>
          <cell r="O2342">
            <v>89</v>
          </cell>
          <cell r="P2342">
            <v>72</v>
          </cell>
          <cell r="Q2342">
            <v>90</v>
          </cell>
          <cell r="R2342">
            <v>72</v>
          </cell>
          <cell r="S2342">
            <v>92</v>
          </cell>
          <cell r="T2342">
            <v>69</v>
          </cell>
          <cell r="U2342">
            <v>93</v>
          </cell>
          <cell r="V2342">
            <v>74</v>
          </cell>
          <cell r="W2342">
            <v>89</v>
          </cell>
          <cell r="X2342">
            <v>67</v>
          </cell>
          <cell r="Y2342">
            <v>93</v>
          </cell>
          <cell r="Z2342">
            <v>73</v>
          </cell>
          <cell r="AA2342">
            <v>95</v>
          </cell>
          <cell r="AB2342">
            <v>75</v>
          </cell>
          <cell r="AC2342">
            <v>95</v>
          </cell>
          <cell r="AD2342">
            <v>71</v>
          </cell>
          <cell r="AE2342">
            <v>97</v>
          </cell>
          <cell r="AF2342">
            <v>76</v>
          </cell>
          <cell r="AG2342">
            <v>95</v>
          </cell>
          <cell r="AH2342">
            <v>77</v>
          </cell>
          <cell r="AI2342">
            <v>96</v>
          </cell>
          <cell r="AJ2342">
            <v>75</v>
          </cell>
          <cell r="AK2342">
            <v>97</v>
          </cell>
          <cell r="AL2342">
            <v>73</v>
          </cell>
          <cell r="AM2342">
            <v>97</v>
          </cell>
          <cell r="AN2342">
            <v>74</v>
          </cell>
          <cell r="AO2342">
            <v>85</v>
          </cell>
          <cell r="AP2342">
            <v>64</v>
          </cell>
          <cell r="AQ2342">
            <v>74</v>
          </cell>
          <cell r="AR2342">
            <v>63</v>
          </cell>
          <cell r="AS2342">
            <v>88</v>
          </cell>
          <cell r="AT2342">
            <v>68</v>
          </cell>
          <cell r="AU2342">
            <v>90</v>
          </cell>
          <cell r="AV2342">
            <v>72</v>
          </cell>
          <cell r="AW2342">
            <v>92</v>
          </cell>
          <cell r="AX2342">
            <v>72</v>
          </cell>
          <cell r="AY2342">
            <v>91</v>
          </cell>
          <cell r="AZ2342">
            <v>74</v>
          </cell>
        </row>
        <row r="2343">
          <cell r="B2343">
            <v>36748</v>
          </cell>
          <cell r="C2343">
            <v>80</v>
          </cell>
          <cell r="D2343">
            <v>50</v>
          </cell>
          <cell r="E2343">
            <v>106</v>
          </cell>
          <cell r="F2343">
            <v>87</v>
          </cell>
          <cell r="G2343">
            <v>80</v>
          </cell>
          <cell r="H2343">
            <v>50</v>
          </cell>
          <cell r="I2343">
            <v>103</v>
          </cell>
          <cell r="J2343">
            <v>76</v>
          </cell>
          <cell r="K2343">
            <v>85</v>
          </cell>
          <cell r="L2343">
            <v>68</v>
          </cell>
          <cell r="M2343">
            <v>87</v>
          </cell>
          <cell r="N2343">
            <v>73</v>
          </cell>
          <cell r="O2343">
            <v>88</v>
          </cell>
          <cell r="P2343">
            <v>71</v>
          </cell>
          <cell r="Q2343">
            <v>88</v>
          </cell>
          <cell r="R2343">
            <v>72</v>
          </cell>
          <cell r="S2343">
            <v>88</v>
          </cell>
          <cell r="T2343">
            <v>70</v>
          </cell>
          <cell r="U2343">
            <v>86</v>
          </cell>
          <cell r="V2343">
            <v>73</v>
          </cell>
          <cell r="W2343">
            <v>86</v>
          </cell>
          <cell r="X2343">
            <v>66</v>
          </cell>
          <cell r="Y2343">
            <v>88</v>
          </cell>
          <cell r="Z2343">
            <v>67</v>
          </cell>
          <cell r="AA2343">
            <v>89</v>
          </cell>
          <cell r="AB2343">
            <v>68</v>
          </cell>
          <cell r="AC2343">
            <v>89</v>
          </cell>
          <cell r="AD2343">
            <v>67</v>
          </cell>
          <cell r="AE2343">
            <v>94</v>
          </cell>
          <cell r="AF2343">
            <v>73</v>
          </cell>
          <cell r="AG2343">
            <v>91</v>
          </cell>
          <cell r="AH2343">
            <v>76</v>
          </cell>
          <cell r="AI2343">
            <v>95</v>
          </cell>
          <cell r="AJ2343">
            <v>72</v>
          </cell>
          <cell r="AK2343">
            <v>93</v>
          </cell>
          <cell r="AL2343">
            <v>71</v>
          </cell>
          <cell r="AM2343">
            <v>95</v>
          </cell>
          <cell r="AN2343">
            <v>71</v>
          </cell>
          <cell r="AO2343">
            <v>86</v>
          </cell>
          <cell r="AP2343">
            <v>63</v>
          </cell>
          <cell r="AQ2343">
            <v>80</v>
          </cell>
          <cell r="AR2343">
            <v>64</v>
          </cell>
          <cell r="AS2343">
            <v>82</v>
          </cell>
          <cell r="AT2343">
            <v>65</v>
          </cell>
          <cell r="AU2343">
            <v>91</v>
          </cell>
          <cell r="AV2343">
            <v>72</v>
          </cell>
          <cell r="AW2343">
            <v>93</v>
          </cell>
          <cell r="AX2343">
            <v>73</v>
          </cell>
          <cell r="AY2343">
            <v>90</v>
          </cell>
          <cell r="AZ2343">
            <v>72</v>
          </cell>
        </row>
        <row r="2344">
          <cell r="B2344">
            <v>36749</v>
          </cell>
          <cell r="C2344">
            <v>80</v>
          </cell>
          <cell r="D2344">
            <v>50</v>
          </cell>
          <cell r="E2344">
            <v>106</v>
          </cell>
          <cell r="F2344">
            <v>87</v>
          </cell>
          <cell r="G2344">
            <v>80</v>
          </cell>
          <cell r="H2344">
            <v>50</v>
          </cell>
          <cell r="I2344">
            <v>103</v>
          </cell>
          <cell r="J2344">
            <v>76</v>
          </cell>
          <cell r="K2344">
            <v>85</v>
          </cell>
          <cell r="L2344">
            <v>68</v>
          </cell>
          <cell r="M2344">
            <v>87</v>
          </cell>
          <cell r="N2344">
            <v>73</v>
          </cell>
          <cell r="O2344">
            <v>88</v>
          </cell>
          <cell r="P2344">
            <v>71</v>
          </cell>
          <cell r="Q2344">
            <v>88</v>
          </cell>
          <cell r="R2344">
            <v>72</v>
          </cell>
          <cell r="S2344">
            <v>88</v>
          </cell>
          <cell r="T2344">
            <v>70</v>
          </cell>
          <cell r="U2344">
            <v>86</v>
          </cell>
          <cell r="V2344">
            <v>73</v>
          </cell>
          <cell r="W2344">
            <v>86</v>
          </cell>
          <cell r="X2344">
            <v>66</v>
          </cell>
          <cell r="Y2344">
            <v>88</v>
          </cell>
          <cell r="Z2344">
            <v>67</v>
          </cell>
          <cell r="AA2344">
            <v>89</v>
          </cell>
          <cell r="AB2344">
            <v>68</v>
          </cell>
          <cell r="AC2344">
            <v>89</v>
          </cell>
          <cell r="AD2344">
            <v>67</v>
          </cell>
          <cell r="AE2344">
            <v>94</v>
          </cell>
          <cell r="AF2344">
            <v>73</v>
          </cell>
          <cell r="AG2344">
            <v>91</v>
          </cell>
          <cell r="AH2344">
            <v>76</v>
          </cell>
          <cell r="AI2344">
            <v>95</v>
          </cell>
          <cell r="AJ2344">
            <v>72</v>
          </cell>
          <cell r="AK2344">
            <v>93</v>
          </cell>
          <cell r="AL2344">
            <v>71</v>
          </cell>
          <cell r="AM2344">
            <v>95</v>
          </cell>
          <cell r="AN2344">
            <v>71</v>
          </cell>
          <cell r="AO2344">
            <v>86</v>
          </cell>
          <cell r="AP2344">
            <v>63</v>
          </cell>
          <cell r="AQ2344">
            <v>80</v>
          </cell>
          <cell r="AR2344">
            <v>64</v>
          </cell>
          <cell r="AS2344">
            <v>82</v>
          </cell>
          <cell r="AT2344">
            <v>65</v>
          </cell>
          <cell r="AU2344">
            <v>91</v>
          </cell>
          <cell r="AV2344">
            <v>72</v>
          </cell>
          <cell r="AW2344">
            <v>93</v>
          </cell>
          <cell r="AX2344">
            <v>73</v>
          </cell>
          <cell r="AY2344">
            <v>90</v>
          </cell>
          <cell r="AZ2344">
            <v>72</v>
          </cell>
        </row>
        <row r="2345">
          <cell r="B2345">
            <v>36750</v>
          </cell>
          <cell r="C2345">
            <v>80</v>
          </cell>
          <cell r="D2345">
            <v>50</v>
          </cell>
          <cell r="E2345">
            <v>106</v>
          </cell>
          <cell r="F2345">
            <v>87</v>
          </cell>
          <cell r="G2345">
            <v>80</v>
          </cell>
          <cell r="H2345">
            <v>50</v>
          </cell>
          <cell r="I2345">
            <v>103</v>
          </cell>
          <cell r="J2345">
            <v>76</v>
          </cell>
          <cell r="K2345">
            <v>85</v>
          </cell>
          <cell r="L2345">
            <v>68</v>
          </cell>
          <cell r="M2345">
            <v>87</v>
          </cell>
          <cell r="N2345">
            <v>73</v>
          </cell>
          <cell r="O2345">
            <v>88</v>
          </cell>
          <cell r="P2345">
            <v>71</v>
          </cell>
          <cell r="Q2345">
            <v>88</v>
          </cell>
          <cell r="R2345">
            <v>72</v>
          </cell>
          <cell r="S2345">
            <v>88</v>
          </cell>
          <cell r="T2345">
            <v>70</v>
          </cell>
          <cell r="U2345">
            <v>86</v>
          </cell>
          <cell r="V2345">
            <v>73</v>
          </cell>
          <cell r="W2345">
            <v>86</v>
          </cell>
          <cell r="X2345">
            <v>66</v>
          </cell>
          <cell r="Y2345">
            <v>88</v>
          </cell>
          <cell r="Z2345">
            <v>67</v>
          </cell>
          <cell r="AA2345">
            <v>89</v>
          </cell>
          <cell r="AB2345">
            <v>68</v>
          </cell>
          <cell r="AC2345">
            <v>89</v>
          </cell>
          <cell r="AD2345">
            <v>67</v>
          </cell>
          <cell r="AE2345">
            <v>94</v>
          </cell>
          <cell r="AF2345">
            <v>73</v>
          </cell>
          <cell r="AG2345">
            <v>91</v>
          </cell>
          <cell r="AH2345">
            <v>76</v>
          </cell>
          <cell r="AI2345">
            <v>95</v>
          </cell>
          <cell r="AJ2345">
            <v>72</v>
          </cell>
          <cell r="AK2345">
            <v>93</v>
          </cell>
          <cell r="AL2345">
            <v>71</v>
          </cell>
          <cell r="AM2345">
            <v>95</v>
          </cell>
          <cell r="AN2345">
            <v>71</v>
          </cell>
          <cell r="AO2345">
            <v>86</v>
          </cell>
          <cell r="AP2345">
            <v>63</v>
          </cell>
          <cell r="AQ2345">
            <v>80</v>
          </cell>
          <cell r="AR2345">
            <v>64</v>
          </cell>
          <cell r="AS2345">
            <v>82</v>
          </cell>
          <cell r="AT2345">
            <v>65</v>
          </cell>
          <cell r="AU2345">
            <v>91</v>
          </cell>
          <cell r="AV2345">
            <v>72</v>
          </cell>
          <cell r="AW2345">
            <v>93</v>
          </cell>
          <cell r="AX2345">
            <v>73</v>
          </cell>
          <cell r="AY2345">
            <v>90</v>
          </cell>
          <cell r="AZ2345">
            <v>72</v>
          </cell>
        </row>
        <row r="2346">
          <cell r="B2346">
            <v>36751</v>
          </cell>
          <cell r="C2346">
            <v>78</v>
          </cell>
          <cell r="D2346">
            <v>54</v>
          </cell>
          <cell r="E2346">
            <v>107</v>
          </cell>
          <cell r="F2346">
            <v>87</v>
          </cell>
          <cell r="G2346">
            <v>78</v>
          </cell>
          <cell r="H2346">
            <v>54</v>
          </cell>
          <cell r="I2346">
            <v>103</v>
          </cell>
          <cell r="J2346">
            <v>72</v>
          </cell>
          <cell r="K2346">
            <v>70</v>
          </cell>
          <cell r="L2346">
            <v>62</v>
          </cell>
          <cell r="M2346">
            <v>70</v>
          </cell>
          <cell r="N2346">
            <v>64</v>
          </cell>
          <cell r="O2346">
            <v>75</v>
          </cell>
          <cell r="P2346">
            <v>66</v>
          </cell>
          <cell r="Q2346">
            <v>75</v>
          </cell>
          <cell r="R2346">
            <v>65</v>
          </cell>
          <cell r="S2346">
            <v>76</v>
          </cell>
          <cell r="T2346">
            <v>62</v>
          </cell>
          <cell r="U2346">
            <v>75</v>
          </cell>
          <cell r="V2346">
            <v>66</v>
          </cell>
          <cell r="W2346">
            <v>78</v>
          </cell>
          <cell r="X2346">
            <v>55</v>
          </cell>
          <cell r="Y2346">
            <v>80</v>
          </cell>
          <cell r="Z2346">
            <v>61</v>
          </cell>
          <cell r="AA2346">
            <v>77</v>
          </cell>
          <cell r="AB2346">
            <v>61</v>
          </cell>
          <cell r="AC2346">
            <v>82</v>
          </cell>
          <cell r="AD2346">
            <v>58</v>
          </cell>
          <cell r="AE2346">
            <v>87</v>
          </cell>
          <cell r="AF2346">
            <v>69</v>
          </cell>
          <cell r="AG2346">
            <v>86</v>
          </cell>
          <cell r="AH2346">
            <v>68</v>
          </cell>
          <cell r="AI2346">
            <v>87</v>
          </cell>
          <cell r="AJ2346">
            <v>63</v>
          </cell>
          <cell r="AK2346">
            <v>88</v>
          </cell>
          <cell r="AL2346">
            <v>63</v>
          </cell>
          <cell r="AM2346">
            <v>90</v>
          </cell>
          <cell r="AN2346">
            <v>63</v>
          </cell>
          <cell r="AO2346">
            <v>88</v>
          </cell>
          <cell r="AP2346">
            <v>65</v>
          </cell>
          <cell r="AQ2346">
            <v>77</v>
          </cell>
          <cell r="AR2346">
            <v>65</v>
          </cell>
          <cell r="AS2346">
            <v>74</v>
          </cell>
          <cell r="AT2346">
            <v>60</v>
          </cell>
          <cell r="AU2346">
            <v>94</v>
          </cell>
          <cell r="AV2346">
            <v>73</v>
          </cell>
          <cell r="AW2346">
            <v>88</v>
          </cell>
          <cell r="AX2346">
            <v>73</v>
          </cell>
          <cell r="AY2346">
            <v>90</v>
          </cell>
          <cell r="AZ2346">
            <v>72</v>
          </cell>
        </row>
        <row r="2347">
          <cell r="B2347">
            <v>36752</v>
          </cell>
          <cell r="C2347">
            <v>83</v>
          </cell>
          <cell r="D2347">
            <v>49</v>
          </cell>
          <cell r="E2347">
            <v>107</v>
          </cell>
          <cell r="F2347">
            <v>85</v>
          </cell>
          <cell r="G2347">
            <v>83</v>
          </cell>
          <cell r="H2347">
            <v>49</v>
          </cell>
          <cell r="I2347">
            <v>103</v>
          </cell>
          <cell r="J2347">
            <v>74</v>
          </cell>
          <cell r="K2347">
            <v>69</v>
          </cell>
          <cell r="L2347">
            <v>63</v>
          </cell>
          <cell r="M2347">
            <v>70</v>
          </cell>
          <cell r="N2347">
            <v>63</v>
          </cell>
          <cell r="O2347">
            <v>78</v>
          </cell>
          <cell r="P2347">
            <v>65</v>
          </cell>
          <cell r="Q2347">
            <v>80</v>
          </cell>
          <cell r="R2347">
            <v>66</v>
          </cell>
          <cell r="S2347">
            <v>81</v>
          </cell>
          <cell r="T2347">
            <v>64</v>
          </cell>
          <cell r="U2347">
            <v>75</v>
          </cell>
          <cell r="V2347">
            <v>66</v>
          </cell>
          <cell r="W2347">
            <v>81</v>
          </cell>
          <cell r="X2347">
            <v>53</v>
          </cell>
          <cell r="Y2347">
            <v>83</v>
          </cell>
          <cell r="Z2347">
            <v>63</v>
          </cell>
          <cell r="AA2347">
            <v>83</v>
          </cell>
          <cell r="AB2347">
            <v>59</v>
          </cell>
          <cell r="AC2347">
            <v>85</v>
          </cell>
          <cell r="AD2347">
            <v>58</v>
          </cell>
          <cell r="AE2347">
            <v>90</v>
          </cell>
          <cell r="AF2347">
            <v>62</v>
          </cell>
          <cell r="AG2347">
            <v>88</v>
          </cell>
          <cell r="AH2347">
            <v>65</v>
          </cell>
          <cell r="AI2347">
            <v>89</v>
          </cell>
          <cell r="AJ2347">
            <v>67</v>
          </cell>
          <cell r="AK2347">
            <v>88</v>
          </cell>
          <cell r="AL2347">
            <v>60</v>
          </cell>
          <cell r="AM2347">
            <v>92</v>
          </cell>
          <cell r="AN2347">
            <v>61</v>
          </cell>
          <cell r="AO2347">
            <v>88</v>
          </cell>
          <cell r="AP2347">
            <v>66</v>
          </cell>
          <cell r="AQ2347">
            <v>77</v>
          </cell>
          <cell r="AR2347">
            <v>67</v>
          </cell>
          <cell r="AS2347">
            <v>69</v>
          </cell>
          <cell r="AT2347">
            <v>62</v>
          </cell>
          <cell r="AU2347">
            <v>91</v>
          </cell>
          <cell r="AV2347">
            <v>73</v>
          </cell>
          <cell r="AW2347">
            <v>90</v>
          </cell>
          <cell r="AX2347">
            <v>73</v>
          </cell>
          <cell r="AY2347">
            <v>90</v>
          </cell>
          <cell r="AZ2347">
            <v>72</v>
          </cell>
        </row>
        <row r="2348">
          <cell r="B2348">
            <v>36753</v>
          </cell>
          <cell r="C2348">
            <v>81</v>
          </cell>
          <cell r="D2348">
            <v>50</v>
          </cell>
          <cell r="E2348">
            <v>106</v>
          </cell>
          <cell r="F2348">
            <v>87</v>
          </cell>
          <cell r="G2348">
            <v>81</v>
          </cell>
          <cell r="H2348">
            <v>50</v>
          </cell>
          <cell r="I2348">
            <v>103</v>
          </cell>
          <cell r="J2348">
            <v>74</v>
          </cell>
          <cell r="K2348">
            <v>83</v>
          </cell>
          <cell r="L2348">
            <v>60</v>
          </cell>
          <cell r="M2348">
            <v>84</v>
          </cell>
          <cell r="N2348">
            <v>59</v>
          </cell>
          <cell r="O2348">
            <v>86</v>
          </cell>
          <cell r="P2348">
            <v>63</v>
          </cell>
          <cell r="Q2348">
            <v>86</v>
          </cell>
          <cell r="R2348">
            <v>66</v>
          </cell>
          <cell r="S2348">
            <v>86</v>
          </cell>
          <cell r="T2348">
            <v>62</v>
          </cell>
          <cell r="U2348">
            <v>85</v>
          </cell>
          <cell r="V2348">
            <v>65</v>
          </cell>
          <cell r="W2348">
            <v>85</v>
          </cell>
          <cell r="X2348">
            <v>54</v>
          </cell>
          <cell r="Y2348">
            <v>86</v>
          </cell>
          <cell r="Z2348">
            <v>63</v>
          </cell>
          <cell r="AA2348">
            <v>87</v>
          </cell>
          <cell r="AB2348">
            <v>61</v>
          </cell>
          <cell r="AC2348">
            <v>89</v>
          </cell>
          <cell r="AD2348">
            <v>61</v>
          </cell>
          <cell r="AE2348">
            <v>92</v>
          </cell>
          <cell r="AF2348">
            <v>64</v>
          </cell>
          <cell r="AG2348">
            <v>91</v>
          </cell>
          <cell r="AH2348">
            <v>70</v>
          </cell>
          <cell r="AI2348">
            <v>94</v>
          </cell>
          <cell r="AJ2348">
            <v>69</v>
          </cell>
          <cell r="AK2348">
            <v>92</v>
          </cell>
          <cell r="AL2348">
            <v>63</v>
          </cell>
          <cell r="AM2348">
            <v>95</v>
          </cell>
          <cell r="AN2348">
            <v>63</v>
          </cell>
          <cell r="AO2348">
            <v>89.5</v>
          </cell>
          <cell r="AP2348">
            <v>67</v>
          </cell>
          <cell r="AQ2348">
            <v>79</v>
          </cell>
          <cell r="AR2348">
            <v>67</v>
          </cell>
          <cell r="AS2348">
            <v>79</v>
          </cell>
          <cell r="AT2348">
            <v>63</v>
          </cell>
          <cell r="AU2348">
            <v>90</v>
          </cell>
          <cell r="AV2348">
            <v>71</v>
          </cell>
          <cell r="AW2348">
            <v>94</v>
          </cell>
          <cell r="AX2348">
            <v>73</v>
          </cell>
          <cell r="AY2348">
            <v>91</v>
          </cell>
          <cell r="AZ2348">
            <v>78</v>
          </cell>
        </row>
        <row r="2349">
          <cell r="B2349">
            <v>36754</v>
          </cell>
          <cell r="C2349">
            <v>82</v>
          </cell>
          <cell r="D2349">
            <v>47</v>
          </cell>
          <cell r="E2349">
            <v>110</v>
          </cell>
          <cell r="F2349">
            <v>89</v>
          </cell>
          <cell r="G2349">
            <v>82</v>
          </cell>
          <cell r="H2349">
            <v>47</v>
          </cell>
          <cell r="I2349">
            <v>103</v>
          </cell>
          <cell r="J2349">
            <v>76</v>
          </cell>
          <cell r="K2349">
            <v>82</v>
          </cell>
          <cell r="L2349">
            <v>63</v>
          </cell>
          <cell r="M2349">
            <v>86</v>
          </cell>
          <cell r="N2349">
            <v>62</v>
          </cell>
          <cell r="O2349">
            <v>88</v>
          </cell>
          <cell r="P2349">
            <v>64</v>
          </cell>
          <cell r="Q2349">
            <v>86</v>
          </cell>
          <cell r="R2349">
            <v>66</v>
          </cell>
          <cell r="S2349">
            <v>92</v>
          </cell>
          <cell r="T2349">
            <v>68</v>
          </cell>
          <cell r="U2349">
            <v>85</v>
          </cell>
          <cell r="V2349">
            <v>65</v>
          </cell>
          <cell r="W2349">
            <v>90</v>
          </cell>
          <cell r="X2349">
            <v>58</v>
          </cell>
          <cell r="Y2349">
            <v>92</v>
          </cell>
          <cell r="Z2349">
            <v>69</v>
          </cell>
          <cell r="AA2349">
            <v>93</v>
          </cell>
          <cell r="AB2349">
            <v>66</v>
          </cell>
          <cell r="AC2349">
            <v>89</v>
          </cell>
          <cell r="AD2349">
            <v>61</v>
          </cell>
          <cell r="AE2349">
            <v>98</v>
          </cell>
          <cell r="AF2349">
            <v>69</v>
          </cell>
          <cell r="AG2349">
            <v>92</v>
          </cell>
          <cell r="AH2349">
            <v>73</v>
          </cell>
          <cell r="AI2349">
            <v>97</v>
          </cell>
          <cell r="AJ2349">
            <v>71</v>
          </cell>
          <cell r="AK2349">
            <v>92</v>
          </cell>
          <cell r="AL2349">
            <v>63</v>
          </cell>
          <cell r="AM2349">
            <v>95</v>
          </cell>
          <cell r="AN2349">
            <v>63</v>
          </cell>
          <cell r="AO2349">
            <v>92</v>
          </cell>
          <cell r="AP2349">
            <v>67.5</v>
          </cell>
          <cell r="AQ2349">
            <v>83</v>
          </cell>
          <cell r="AR2349">
            <v>69</v>
          </cell>
          <cell r="AS2349">
            <v>77</v>
          </cell>
          <cell r="AT2349">
            <v>61</v>
          </cell>
          <cell r="AU2349">
            <v>90</v>
          </cell>
          <cell r="AV2349">
            <v>71</v>
          </cell>
          <cell r="AW2349">
            <v>94</v>
          </cell>
          <cell r="AX2349">
            <v>73</v>
          </cell>
          <cell r="AY2349">
            <v>92</v>
          </cell>
          <cell r="AZ2349">
            <v>76</v>
          </cell>
        </row>
        <row r="2350">
          <cell r="B2350">
            <v>36755</v>
          </cell>
          <cell r="C2350">
            <v>81</v>
          </cell>
          <cell r="D2350">
            <v>49</v>
          </cell>
          <cell r="E2350">
            <v>103</v>
          </cell>
          <cell r="F2350">
            <v>76</v>
          </cell>
          <cell r="G2350">
            <v>81</v>
          </cell>
          <cell r="H2350">
            <v>49</v>
          </cell>
          <cell r="I2350">
            <v>103</v>
          </cell>
          <cell r="J2350">
            <v>70</v>
          </cell>
          <cell r="K2350">
            <v>74</v>
          </cell>
          <cell r="L2350">
            <v>58</v>
          </cell>
          <cell r="M2350">
            <v>76</v>
          </cell>
          <cell r="N2350">
            <v>58</v>
          </cell>
          <cell r="O2350">
            <v>78</v>
          </cell>
          <cell r="P2350">
            <v>60</v>
          </cell>
          <cell r="Q2350">
            <v>79</v>
          </cell>
          <cell r="R2350">
            <v>61</v>
          </cell>
          <cell r="S2350">
            <v>82</v>
          </cell>
          <cell r="T2350">
            <v>62</v>
          </cell>
          <cell r="U2350">
            <v>80</v>
          </cell>
          <cell r="V2350">
            <v>70</v>
          </cell>
          <cell r="W2350">
            <v>86</v>
          </cell>
          <cell r="X2350">
            <v>65</v>
          </cell>
          <cell r="Y2350">
            <v>86</v>
          </cell>
          <cell r="Z2350">
            <v>63</v>
          </cell>
          <cell r="AA2350">
            <v>88</v>
          </cell>
          <cell r="AB2350">
            <v>65</v>
          </cell>
          <cell r="AC2350">
            <v>90</v>
          </cell>
          <cell r="AD2350">
            <v>68</v>
          </cell>
          <cell r="AE2350">
            <v>97</v>
          </cell>
          <cell r="AF2350">
            <v>73</v>
          </cell>
          <cell r="AG2350">
            <v>93</v>
          </cell>
          <cell r="AH2350">
            <v>75</v>
          </cell>
          <cell r="AI2350">
            <v>99</v>
          </cell>
          <cell r="AJ2350">
            <v>76</v>
          </cell>
          <cell r="AK2350">
            <v>96</v>
          </cell>
          <cell r="AL2350">
            <v>67</v>
          </cell>
          <cell r="AM2350">
            <v>103</v>
          </cell>
          <cell r="AN2350">
            <v>69</v>
          </cell>
          <cell r="AO2350">
            <v>92.5</v>
          </cell>
          <cell r="AP2350">
            <v>68.5</v>
          </cell>
          <cell r="AQ2350">
            <v>83</v>
          </cell>
          <cell r="AR2350">
            <v>70</v>
          </cell>
          <cell r="AS2350">
            <v>70</v>
          </cell>
          <cell r="AT2350">
            <v>54</v>
          </cell>
          <cell r="AU2350">
            <v>90</v>
          </cell>
          <cell r="AV2350">
            <v>67</v>
          </cell>
          <cell r="AW2350">
            <v>92</v>
          </cell>
          <cell r="AX2350">
            <v>68</v>
          </cell>
          <cell r="AY2350">
            <v>91</v>
          </cell>
          <cell r="AZ2350">
            <v>74</v>
          </cell>
        </row>
        <row r="2351">
          <cell r="B2351">
            <v>36756</v>
          </cell>
          <cell r="C2351">
            <v>81</v>
          </cell>
          <cell r="D2351">
            <v>49</v>
          </cell>
          <cell r="E2351">
            <v>103</v>
          </cell>
          <cell r="F2351">
            <v>76</v>
          </cell>
          <cell r="G2351">
            <v>81</v>
          </cell>
          <cell r="H2351">
            <v>49</v>
          </cell>
          <cell r="I2351">
            <v>103</v>
          </cell>
          <cell r="J2351">
            <v>70</v>
          </cell>
          <cell r="K2351">
            <v>74</v>
          </cell>
          <cell r="L2351">
            <v>58</v>
          </cell>
          <cell r="M2351">
            <v>76</v>
          </cell>
          <cell r="N2351">
            <v>58</v>
          </cell>
          <cell r="O2351">
            <v>78</v>
          </cell>
          <cell r="P2351">
            <v>60</v>
          </cell>
          <cell r="Q2351">
            <v>79</v>
          </cell>
          <cell r="R2351">
            <v>61</v>
          </cell>
          <cell r="S2351">
            <v>82</v>
          </cell>
          <cell r="T2351">
            <v>62</v>
          </cell>
          <cell r="U2351">
            <v>80</v>
          </cell>
          <cell r="V2351">
            <v>70</v>
          </cell>
          <cell r="W2351">
            <v>86</v>
          </cell>
          <cell r="X2351">
            <v>65</v>
          </cell>
          <cell r="Y2351">
            <v>86</v>
          </cell>
          <cell r="Z2351">
            <v>63</v>
          </cell>
          <cell r="AA2351">
            <v>88</v>
          </cell>
          <cell r="AB2351">
            <v>65</v>
          </cell>
          <cell r="AC2351">
            <v>90</v>
          </cell>
          <cell r="AD2351">
            <v>68</v>
          </cell>
          <cell r="AE2351">
            <v>97</v>
          </cell>
          <cell r="AF2351">
            <v>73</v>
          </cell>
          <cell r="AG2351">
            <v>93</v>
          </cell>
          <cell r="AH2351">
            <v>75</v>
          </cell>
          <cell r="AI2351">
            <v>99</v>
          </cell>
          <cell r="AJ2351">
            <v>76</v>
          </cell>
          <cell r="AK2351">
            <v>96</v>
          </cell>
          <cell r="AL2351">
            <v>67</v>
          </cell>
          <cell r="AM2351">
            <v>103</v>
          </cell>
          <cell r="AN2351">
            <v>69</v>
          </cell>
          <cell r="AO2351">
            <v>92.5</v>
          </cell>
          <cell r="AP2351">
            <v>68.5</v>
          </cell>
          <cell r="AQ2351">
            <v>83</v>
          </cell>
          <cell r="AR2351">
            <v>70</v>
          </cell>
          <cell r="AS2351">
            <v>70</v>
          </cell>
          <cell r="AT2351">
            <v>54</v>
          </cell>
          <cell r="AU2351">
            <v>90</v>
          </cell>
          <cell r="AV2351">
            <v>67</v>
          </cell>
          <cell r="AW2351">
            <v>92</v>
          </cell>
          <cell r="AX2351">
            <v>68</v>
          </cell>
          <cell r="AY2351">
            <v>91</v>
          </cell>
          <cell r="AZ2351">
            <v>74</v>
          </cell>
        </row>
        <row r="2352">
          <cell r="B2352">
            <v>36757</v>
          </cell>
          <cell r="C2352">
            <v>81</v>
          </cell>
          <cell r="D2352">
            <v>49</v>
          </cell>
          <cell r="E2352">
            <v>103</v>
          </cell>
          <cell r="F2352">
            <v>76</v>
          </cell>
          <cell r="G2352">
            <v>81</v>
          </cell>
          <cell r="H2352">
            <v>49</v>
          </cell>
          <cell r="I2352">
            <v>103</v>
          </cell>
          <cell r="J2352">
            <v>70</v>
          </cell>
          <cell r="K2352">
            <v>74</v>
          </cell>
          <cell r="L2352">
            <v>58</v>
          </cell>
          <cell r="M2352">
            <v>76</v>
          </cell>
          <cell r="N2352">
            <v>58</v>
          </cell>
          <cell r="O2352">
            <v>78</v>
          </cell>
          <cell r="P2352">
            <v>60</v>
          </cell>
          <cell r="Q2352">
            <v>79</v>
          </cell>
          <cell r="R2352">
            <v>61</v>
          </cell>
          <cell r="S2352">
            <v>82</v>
          </cell>
          <cell r="T2352">
            <v>62</v>
          </cell>
          <cell r="U2352">
            <v>80</v>
          </cell>
          <cell r="V2352">
            <v>70</v>
          </cell>
          <cell r="W2352">
            <v>86</v>
          </cell>
          <cell r="X2352">
            <v>65</v>
          </cell>
          <cell r="Y2352">
            <v>86</v>
          </cell>
          <cell r="Z2352">
            <v>63</v>
          </cell>
          <cell r="AA2352">
            <v>88</v>
          </cell>
          <cell r="AB2352">
            <v>65</v>
          </cell>
          <cell r="AC2352">
            <v>90</v>
          </cell>
          <cell r="AD2352">
            <v>68</v>
          </cell>
          <cell r="AE2352">
            <v>97</v>
          </cell>
          <cell r="AF2352">
            <v>73</v>
          </cell>
          <cell r="AG2352">
            <v>93</v>
          </cell>
          <cell r="AH2352">
            <v>75</v>
          </cell>
          <cell r="AI2352">
            <v>99</v>
          </cell>
          <cell r="AJ2352">
            <v>76</v>
          </cell>
          <cell r="AK2352">
            <v>96</v>
          </cell>
          <cell r="AL2352">
            <v>67</v>
          </cell>
          <cell r="AM2352">
            <v>103</v>
          </cell>
          <cell r="AN2352">
            <v>69</v>
          </cell>
          <cell r="AO2352">
            <v>92.5</v>
          </cell>
          <cell r="AP2352">
            <v>68.5</v>
          </cell>
          <cell r="AQ2352">
            <v>83</v>
          </cell>
          <cell r="AR2352">
            <v>70</v>
          </cell>
          <cell r="AS2352">
            <v>70</v>
          </cell>
          <cell r="AT2352">
            <v>54</v>
          </cell>
          <cell r="AU2352">
            <v>90</v>
          </cell>
          <cell r="AV2352">
            <v>67</v>
          </cell>
          <cell r="AW2352">
            <v>92</v>
          </cell>
          <cell r="AX2352">
            <v>68</v>
          </cell>
          <cell r="AY2352">
            <v>91</v>
          </cell>
          <cell r="AZ2352">
            <v>74</v>
          </cell>
        </row>
        <row r="2353">
          <cell r="B2353">
            <v>36758</v>
          </cell>
          <cell r="C2353">
            <v>80</v>
          </cell>
          <cell r="D2353">
            <v>50</v>
          </cell>
          <cell r="E2353">
            <v>106</v>
          </cell>
          <cell r="F2353">
            <v>86</v>
          </cell>
          <cell r="G2353">
            <v>80</v>
          </cell>
          <cell r="H2353">
            <v>50</v>
          </cell>
          <cell r="I2353">
            <v>103</v>
          </cell>
          <cell r="J2353">
            <v>73</v>
          </cell>
          <cell r="K2353">
            <v>72</v>
          </cell>
          <cell r="L2353">
            <v>51</v>
          </cell>
          <cell r="M2353">
            <v>75</v>
          </cell>
          <cell r="N2353">
            <v>58</v>
          </cell>
          <cell r="O2353">
            <v>75</v>
          </cell>
          <cell r="P2353">
            <v>57</v>
          </cell>
          <cell r="Q2353">
            <v>76</v>
          </cell>
          <cell r="R2353">
            <v>65</v>
          </cell>
          <cell r="S2353">
            <v>77</v>
          </cell>
          <cell r="T2353">
            <v>59</v>
          </cell>
          <cell r="U2353">
            <v>78</v>
          </cell>
          <cell r="V2353">
            <v>65</v>
          </cell>
          <cell r="W2353">
            <v>71</v>
          </cell>
          <cell r="X2353">
            <v>67</v>
          </cell>
          <cell r="Y2353">
            <v>76</v>
          </cell>
          <cell r="Z2353">
            <v>61</v>
          </cell>
          <cell r="AA2353">
            <v>78</v>
          </cell>
          <cell r="AB2353">
            <v>59</v>
          </cell>
          <cell r="AC2353">
            <v>80</v>
          </cell>
          <cell r="AD2353">
            <v>68</v>
          </cell>
          <cell r="AE2353">
            <v>88</v>
          </cell>
          <cell r="AF2353">
            <v>71</v>
          </cell>
          <cell r="AG2353">
            <v>85</v>
          </cell>
          <cell r="AH2353">
            <v>73</v>
          </cell>
          <cell r="AI2353">
            <v>87</v>
          </cell>
          <cell r="AJ2353">
            <v>76</v>
          </cell>
          <cell r="AK2353">
            <v>95</v>
          </cell>
          <cell r="AL2353">
            <v>74</v>
          </cell>
          <cell r="AM2353">
            <v>91</v>
          </cell>
          <cell r="AN2353">
            <v>72</v>
          </cell>
          <cell r="AO2353">
            <v>87</v>
          </cell>
          <cell r="AP2353">
            <v>62.5</v>
          </cell>
          <cell r="AQ2353">
            <v>84</v>
          </cell>
          <cell r="AR2353">
            <v>64</v>
          </cell>
          <cell r="AS2353">
            <v>69</v>
          </cell>
          <cell r="AT2353">
            <v>50</v>
          </cell>
          <cell r="AU2353">
            <v>91</v>
          </cell>
          <cell r="AV2353">
            <v>71</v>
          </cell>
          <cell r="AW2353">
            <v>94</v>
          </cell>
          <cell r="AX2353">
            <v>73</v>
          </cell>
          <cell r="AY2353">
            <v>90</v>
          </cell>
          <cell r="AZ2353">
            <v>77</v>
          </cell>
        </row>
        <row r="2354">
          <cell r="B2354">
            <v>36759</v>
          </cell>
          <cell r="C2354">
            <v>76</v>
          </cell>
          <cell r="D2354">
            <v>47</v>
          </cell>
          <cell r="E2354">
            <v>105</v>
          </cell>
          <cell r="F2354">
            <v>87</v>
          </cell>
          <cell r="G2354">
            <v>76</v>
          </cell>
          <cell r="H2354">
            <v>47</v>
          </cell>
          <cell r="I2354">
            <v>103</v>
          </cell>
          <cell r="J2354">
            <v>79</v>
          </cell>
          <cell r="K2354">
            <v>74</v>
          </cell>
          <cell r="L2354">
            <v>45</v>
          </cell>
          <cell r="M2354">
            <v>76</v>
          </cell>
          <cell r="N2354">
            <v>53</v>
          </cell>
          <cell r="O2354">
            <v>77</v>
          </cell>
          <cell r="P2354">
            <v>51</v>
          </cell>
          <cell r="Q2354">
            <v>79</v>
          </cell>
          <cell r="R2354">
            <v>59</v>
          </cell>
          <cell r="S2354">
            <v>78</v>
          </cell>
          <cell r="T2354">
            <v>56</v>
          </cell>
          <cell r="U2354">
            <v>75</v>
          </cell>
          <cell r="V2354">
            <v>67</v>
          </cell>
          <cell r="W2354">
            <v>68</v>
          </cell>
          <cell r="X2354">
            <v>60</v>
          </cell>
          <cell r="Y2354">
            <v>76</v>
          </cell>
          <cell r="Z2354">
            <v>59</v>
          </cell>
          <cell r="AA2354">
            <v>79</v>
          </cell>
          <cell r="AB2354">
            <v>55</v>
          </cell>
          <cell r="AC2354">
            <v>79</v>
          </cell>
          <cell r="AD2354">
            <v>64</v>
          </cell>
          <cell r="AE2354">
            <v>81</v>
          </cell>
          <cell r="AF2354">
            <v>71</v>
          </cell>
          <cell r="AG2354">
            <v>79</v>
          </cell>
          <cell r="AH2354">
            <v>70</v>
          </cell>
          <cell r="AI2354">
            <v>75</v>
          </cell>
          <cell r="AJ2354">
            <v>67</v>
          </cell>
          <cell r="AK2354">
            <v>79</v>
          </cell>
          <cell r="AL2354">
            <v>70</v>
          </cell>
          <cell r="AM2354">
            <v>76</v>
          </cell>
          <cell r="AN2354">
            <v>70</v>
          </cell>
          <cell r="AO2354">
            <v>87</v>
          </cell>
          <cell r="AP2354">
            <v>64</v>
          </cell>
          <cell r="AQ2354">
            <v>82</v>
          </cell>
          <cell r="AR2354">
            <v>64</v>
          </cell>
          <cell r="AS2354">
            <v>74</v>
          </cell>
          <cell r="AT2354">
            <v>46</v>
          </cell>
          <cell r="AU2354">
            <v>88</v>
          </cell>
          <cell r="AV2354">
            <v>73</v>
          </cell>
          <cell r="AW2354">
            <v>94</v>
          </cell>
          <cell r="AX2354">
            <v>73</v>
          </cell>
          <cell r="AY2354">
            <v>94</v>
          </cell>
          <cell r="AZ2354">
            <v>75</v>
          </cell>
        </row>
        <row r="2355">
          <cell r="B2355">
            <v>36760</v>
          </cell>
          <cell r="C2355">
            <v>81</v>
          </cell>
          <cell r="D2355">
            <v>48</v>
          </cell>
          <cell r="E2355">
            <v>101</v>
          </cell>
          <cell r="F2355">
            <v>86</v>
          </cell>
          <cell r="G2355">
            <v>81</v>
          </cell>
          <cell r="H2355">
            <v>48</v>
          </cell>
          <cell r="I2355">
            <v>103</v>
          </cell>
          <cell r="J2355">
            <v>79</v>
          </cell>
          <cell r="K2355">
            <v>78</v>
          </cell>
          <cell r="L2355">
            <v>47</v>
          </cell>
          <cell r="M2355">
            <v>77</v>
          </cell>
          <cell r="N2355">
            <v>51</v>
          </cell>
          <cell r="O2355">
            <v>82</v>
          </cell>
          <cell r="P2355">
            <v>54</v>
          </cell>
          <cell r="Q2355">
            <v>79</v>
          </cell>
          <cell r="R2355">
            <v>62</v>
          </cell>
          <cell r="S2355">
            <v>78</v>
          </cell>
          <cell r="T2355">
            <v>56</v>
          </cell>
          <cell r="U2355">
            <v>77</v>
          </cell>
          <cell r="V2355">
            <v>59</v>
          </cell>
          <cell r="W2355">
            <v>77</v>
          </cell>
          <cell r="X2355">
            <v>55</v>
          </cell>
          <cell r="Y2355">
            <v>81</v>
          </cell>
          <cell r="Z2355">
            <v>56</v>
          </cell>
          <cell r="AA2355">
            <v>82</v>
          </cell>
          <cell r="AB2355">
            <v>53</v>
          </cell>
          <cell r="AC2355">
            <v>83</v>
          </cell>
          <cell r="AD2355">
            <v>61</v>
          </cell>
          <cell r="AE2355">
            <v>87</v>
          </cell>
          <cell r="AF2355">
            <v>60</v>
          </cell>
          <cell r="AG2355">
            <v>83</v>
          </cell>
          <cell r="AH2355">
            <v>66</v>
          </cell>
          <cell r="AI2355">
            <v>84</v>
          </cell>
          <cell r="AJ2355">
            <v>65</v>
          </cell>
          <cell r="AK2355">
            <v>89</v>
          </cell>
          <cell r="AL2355">
            <v>70</v>
          </cell>
          <cell r="AM2355">
            <v>89</v>
          </cell>
          <cell r="AN2355">
            <v>63</v>
          </cell>
          <cell r="AO2355">
            <v>87.5</v>
          </cell>
          <cell r="AP2355">
            <v>64</v>
          </cell>
          <cell r="AQ2355">
            <v>80</v>
          </cell>
          <cell r="AR2355">
            <v>65</v>
          </cell>
          <cell r="AS2355">
            <v>76</v>
          </cell>
          <cell r="AT2355">
            <v>51</v>
          </cell>
          <cell r="AU2355">
            <v>89</v>
          </cell>
          <cell r="AV2355">
            <v>77</v>
          </cell>
          <cell r="AW2355">
            <v>90</v>
          </cell>
          <cell r="AX2355">
            <v>75</v>
          </cell>
          <cell r="AY2355">
            <v>90</v>
          </cell>
          <cell r="AZ2355">
            <v>76</v>
          </cell>
        </row>
        <row r="2356">
          <cell r="B2356">
            <v>36761</v>
          </cell>
          <cell r="C2356">
            <v>75</v>
          </cell>
          <cell r="D2356">
            <v>55</v>
          </cell>
          <cell r="E2356">
            <v>99</v>
          </cell>
          <cell r="F2356">
            <v>79</v>
          </cell>
          <cell r="G2356">
            <v>75</v>
          </cell>
          <cell r="H2356">
            <v>55</v>
          </cell>
          <cell r="I2356">
            <v>103</v>
          </cell>
          <cell r="J2356">
            <v>69</v>
          </cell>
          <cell r="K2356">
            <v>73</v>
          </cell>
          <cell r="L2356">
            <v>61</v>
          </cell>
          <cell r="M2356">
            <v>78</v>
          </cell>
          <cell r="N2356">
            <v>63</v>
          </cell>
          <cell r="O2356">
            <v>81</v>
          </cell>
          <cell r="P2356">
            <v>63</v>
          </cell>
          <cell r="Q2356">
            <v>81</v>
          </cell>
          <cell r="R2356">
            <v>65</v>
          </cell>
          <cell r="S2356">
            <v>83</v>
          </cell>
          <cell r="T2356">
            <v>59</v>
          </cell>
          <cell r="U2356">
            <v>84</v>
          </cell>
          <cell r="V2356">
            <v>62</v>
          </cell>
          <cell r="W2356">
            <v>82</v>
          </cell>
          <cell r="X2356">
            <v>58</v>
          </cell>
          <cell r="Y2356">
            <v>84</v>
          </cell>
          <cell r="Z2356">
            <v>61</v>
          </cell>
          <cell r="AA2356">
            <v>88</v>
          </cell>
          <cell r="AB2356">
            <v>55</v>
          </cell>
          <cell r="AC2356">
            <v>88</v>
          </cell>
          <cell r="AD2356">
            <v>57</v>
          </cell>
          <cell r="AE2356">
            <v>90</v>
          </cell>
          <cell r="AF2356">
            <v>61</v>
          </cell>
          <cell r="AG2356">
            <v>85</v>
          </cell>
          <cell r="AH2356">
            <v>70</v>
          </cell>
          <cell r="AI2356">
            <v>86</v>
          </cell>
          <cell r="AJ2356">
            <v>68</v>
          </cell>
          <cell r="AK2356">
            <v>93</v>
          </cell>
          <cell r="AL2356">
            <v>70</v>
          </cell>
          <cell r="AM2356">
            <v>93</v>
          </cell>
          <cell r="AN2356">
            <v>65</v>
          </cell>
          <cell r="AO2356">
            <v>88</v>
          </cell>
          <cell r="AP2356">
            <v>64.5</v>
          </cell>
          <cell r="AQ2356">
            <v>81</v>
          </cell>
          <cell r="AR2356">
            <v>64</v>
          </cell>
          <cell r="AS2356">
            <v>68</v>
          </cell>
          <cell r="AT2356">
            <v>60</v>
          </cell>
          <cell r="AU2356">
            <v>88</v>
          </cell>
          <cell r="AV2356">
            <v>77</v>
          </cell>
          <cell r="AW2356">
            <v>90</v>
          </cell>
          <cell r="AX2356">
            <v>75</v>
          </cell>
          <cell r="AY2356">
            <v>93</v>
          </cell>
          <cell r="AZ2356">
            <v>75</v>
          </cell>
        </row>
        <row r="2357">
          <cell r="B2357">
            <v>36762</v>
          </cell>
          <cell r="C2357">
            <v>77</v>
          </cell>
          <cell r="D2357">
            <v>48</v>
          </cell>
          <cell r="E2357">
            <v>104</v>
          </cell>
          <cell r="F2357">
            <v>79</v>
          </cell>
          <cell r="G2357">
            <v>77</v>
          </cell>
          <cell r="H2357">
            <v>48</v>
          </cell>
          <cell r="I2357">
            <v>103</v>
          </cell>
          <cell r="J2357">
            <v>71</v>
          </cell>
          <cell r="K2357">
            <v>81</v>
          </cell>
          <cell r="L2357">
            <v>61</v>
          </cell>
          <cell r="M2357">
            <v>83</v>
          </cell>
          <cell r="N2357">
            <v>65</v>
          </cell>
          <cell r="O2357">
            <v>84</v>
          </cell>
          <cell r="P2357">
            <v>66</v>
          </cell>
          <cell r="Q2357">
            <v>86</v>
          </cell>
          <cell r="R2357">
            <v>69</v>
          </cell>
          <cell r="S2357">
            <v>85</v>
          </cell>
          <cell r="T2357">
            <v>66</v>
          </cell>
          <cell r="U2357">
            <v>86</v>
          </cell>
          <cell r="V2357">
            <v>72</v>
          </cell>
          <cell r="W2357">
            <v>84</v>
          </cell>
          <cell r="X2357">
            <v>63</v>
          </cell>
          <cell r="Y2357">
            <v>85</v>
          </cell>
          <cell r="Z2357">
            <v>66</v>
          </cell>
          <cell r="AA2357">
            <v>89</v>
          </cell>
          <cell r="AB2357">
            <v>66</v>
          </cell>
          <cell r="AC2357">
            <v>92</v>
          </cell>
          <cell r="AD2357">
            <v>67</v>
          </cell>
          <cell r="AE2357">
            <v>95</v>
          </cell>
          <cell r="AF2357">
            <v>73</v>
          </cell>
          <cell r="AG2357">
            <v>91</v>
          </cell>
          <cell r="AH2357">
            <v>71</v>
          </cell>
          <cell r="AI2357">
            <v>91</v>
          </cell>
          <cell r="AJ2357">
            <v>71</v>
          </cell>
          <cell r="AK2357">
            <v>95</v>
          </cell>
          <cell r="AL2357">
            <v>71</v>
          </cell>
          <cell r="AM2357">
            <v>96</v>
          </cell>
          <cell r="AN2357">
            <v>68</v>
          </cell>
          <cell r="AO2357">
            <v>88.5</v>
          </cell>
          <cell r="AP2357">
            <v>63.5</v>
          </cell>
          <cell r="AQ2357">
            <v>82</v>
          </cell>
          <cell r="AR2357">
            <v>65</v>
          </cell>
          <cell r="AS2357">
            <v>79</v>
          </cell>
          <cell r="AT2357">
            <v>61</v>
          </cell>
          <cell r="AU2357">
            <v>89</v>
          </cell>
          <cell r="AV2357">
            <v>73</v>
          </cell>
          <cell r="AW2357">
            <v>92</v>
          </cell>
          <cell r="AX2357">
            <v>74</v>
          </cell>
          <cell r="AY2357">
            <v>93</v>
          </cell>
          <cell r="AZ2357">
            <v>76</v>
          </cell>
        </row>
        <row r="2358">
          <cell r="B2358">
            <v>36763</v>
          </cell>
          <cell r="C2358">
            <v>74</v>
          </cell>
          <cell r="D2358">
            <v>52</v>
          </cell>
          <cell r="E2358">
            <v>92</v>
          </cell>
          <cell r="F2358">
            <v>84</v>
          </cell>
          <cell r="G2358">
            <v>74</v>
          </cell>
          <cell r="H2358">
            <v>52</v>
          </cell>
          <cell r="I2358">
            <v>103</v>
          </cell>
          <cell r="J2358">
            <v>77</v>
          </cell>
          <cell r="K2358">
            <v>83</v>
          </cell>
          <cell r="L2358">
            <v>57</v>
          </cell>
          <cell r="M2358">
            <v>80</v>
          </cell>
          <cell r="N2358">
            <v>66</v>
          </cell>
          <cell r="O2358">
            <v>80</v>
          </cell>
          <cell r="P2358">
            <v>64</v>
          </cell>
          <cell r="Q2358">
            <v>81</v>
          </cell>
          <cell r="R2358">
            <v>70</v>
          </cell>
          <cell r="S2358">
            <v>81</v>
          </cell>
          <cell r="T2358">
            <v>67</v>
          </cell>
          <cell r="U2358">
            <v>86</v>
          </cell>
          <cell r="V2358">
            <v>70</v>
          </cell>
          <cell r="W2358">
            <v>79</v>
          </cell>
          <cell r="X2358">
            <v>64</v>
          </cell>
          <cell r="Y2358">
            <v>84</v>
          </cell>
          <cell r="Z2358">
            <v>71</v>
          </cell>
          <cell r="AA2358">
            <v>85</v>
          </cell>
          <cell r="AB2358">
            <v>70</v>
          </cell>
          <cell r="AC2358">
            <v>82</v>
          </cell>
          <cell r="AD2358">
            <v>73</v>
          </cell>
          <cell r="AE2358">
            <v>89</v>
          </cell>
          <cell r="AF2358">
            <v>73</v>
          </cell>
          <cell r="AG2358">
            <v>88</v>
          </cell>
          <cell r="AH2358">
            <v>73</v>
          </cell>
          <cell r="AI2358">
            <v>75</v>
          </cell>
          <cell r="AJ2358">
            <v>72</v>
          </cell>
          <cell r="AK2358">
            <v>77</v>
          </cell>
          <cell r="AL2358">
            <v>71</v>
          </cell>
          <cell r="AM2358">
            <v>90</v>
          </cell>
          <cell r="AN2358">
            <v>65</v>
          </cell>
          <cell r="AO2358">
            <v>88.5</v>
          </cell>
          <cell r="AP2358">
            <v>66</v>
          </cell>
          <cell r="AQ2358">
            <v>79</v>
          </cell>
          <cell r="AR2358">
            <v>64</v>
          </cell>
          <cell r="AS2358">
            <v>81</v>
          </cell>
          <cell r="AT2358">
            <v>62</v>
          </cell>
          <cell r="AU2358">
            <v>90</v>
          </cell>
          <cell r="AV2358">
            <v>72</v>
          </cell>
          <cell r="AW2358">
            <v>92</v>
          </cell>
          <cell r="AX2358">
            <v>73</v>
          </cell>
          <cell r="AY2358">
            <v>92</v>
          </cell>
          <cell r="AZ2358">
            <v>72</v>
          </cell>
        </row>
        <row r="2359">
          <cell r="B2359">
            <v>36764</v>
          </cell>
          <cell r="C2359">
            <v>74</v>
          </cell>
          <cell r="D2359">
            <v>52</v>
          </cell>
          <cell r="E2359">
            <v>92</v>
          </cell>
          <cell r="F2359">
            <v>84</v>
          </cell>
          <cell r="G2359">
            <v>74</v>
          </cell>
          <cell r="H2359">
            <v>52</v>
          </cell>
          <cell r="I2359">
            <v>103</v>
          </cell>
          <cell r="J2359">
            <v>77</v>
          </cell>
          <cell r="K2359">
            <v>83</v>
          </cell>
          <cell r="L2359">
            <v>57</v>
          </cell>
          <cell r="M2359">
            <v>80</v>
          </cell>
          <cell r="N2359">
            <v>66</v>
          </cell>
          <cell r="O2359">
            <v>80</v>
          </cell>
          <cell r="P2359">
            <v>64</v>
          </cell>
          <cell r="Q2359">
            <v>81</v>
          </cell>
          <cell r="R2359">
            <v>70</v>
          </cell>
          <cell r="S2359">
            <v>81</v>
          </cell>
          <cell r="T2359">
            <v>67</v>
          </cell>
          <cell r="U2359">
            <v>86</v>
          </cell>
          <cell r="V2359">
            <v>70</v>
          </cell>
          <cell r="W2359">
            <v>79</v>
          </cell>
          <cell r="X2359">
            <v>64</v>
          </cell>
          <cell r="Y2359">
            <v>84</v>
          </cell>
          <cell r="Z2359">
            <v>71</v>
          </cell>
          <cell r="AA2359">
            <v>85</v>
          </cell>
          <cell r="AB2359">
            <v>70</v>
          </cell>
          <cell r="AC2359">
            <v>82</v>
          </cell>
          <cell r="AD2359">
            <v>73</v>
          </cell>
          <cell r="AE2359">
            <v>89</v>
          </cell>
          <cell r="AF2359">
            <v>73</v>
          </cell>
          <cell r="AG2359">
            <v>88</v>
          </cell>
          <cell r="AH2359">
            <v>73</v>
          </cell>
          <cell r="AI2359">
            <v>75</v>
          </cell>
          <cell r="AJ2359">
            <v>72</v>
          </cell>
          <cell r="AK2359">
            <v>77</v>
          </cell>
          <cell r="AL2359">
            <v>71</v>
          </cell>
          <cell r="AM2359">
            <v>90</v>
          </cell>
          <cell r="AN2359">
            <v>65</v>
          </cell>
          <cell r="AO2359">
            <v>88.5</v>
          </cell>
          <cell r="AP2359">
            <v>66</v>
          </cell>
          <cell r="AQ2359">
            <v>79</v>
          </cell>
          <cell r="AR2359">
            <v>64</v>
          </cell>
          <cell r="AS2359">
            <v>81</v>
          </cell>
          <cell r="AT2359">
            <v>62</v>
          </cell>
          <cell r="AU2359">
            <v>90</v>
          </cell>
          <cell r="AV2359">
            <v>72</v>
          </cell>
          <cell r="AW2359">
            <v>92</v>
          </cell>
          <cell r="AX2359">
            <v>73</v>
          </cell>
          <cell r="AY2359">
            <v>92</v>
          </cell>
          <cell r="AZ2359">
            <v>72</v>
          </cell>
        </row>
        <row r="2360">
          <cell r="B2360">
            <v>36765</v>
          </cell>
          <cell r="C2360">
            <v>74</v>
          </cell>
          <cell r="D2360">
            <v>52</v>
          </cell>
          <cell r="E2360">
            <v>92</v>
          </cell>
          <cell r="F2360">
            <v>84</v>
          </cell>
          <cell r="G2360">
            <v>74</v>
          </cell>
          <cell r="H2360">
            <v>52</v>
          </cell>
          <cell r="I2360">
            <v>103</v>
          </cell>
          <cell r="J2360">
            <v>77</v>
          </cell>
          <cell r="K2360">
            <v>83</v>
          </cell>
          <cell r="L2360">
            <v>57</v>
          </cell>
          <cell r="M2360">
            <v>80</v>
          </cell>
          <cell r="N2360">
            <v>66</v>
          </cell>
          <cell r="O2360">
            <v>80</v>
          </cell>
          <cell r="P2360">
            <v>64</v>
          </cell>
          <cell r="Q2360">
            <v>81</v>
          </cell>
          <cell r="R2360">
            <v>70</v>
          </cell>
          <cell r="S2360">
            <v>81</v>
          </cell>
          <cell r="T2360">
            <v>67</v>
          </cell>
          <cell r="U2360">
            <v>86</v>
          </cell>
          <cell r="V2360">
            <v>70</v>
          </cell>
          <cell r="W2360">
            <v>79</v>
          </cell>
          <cell r="X2360">
            <v>64</v>
          </cell>
          <cell r="Y2360">
            <v>84</v>
          </cell>
          <cell r="Z2360">
            <v>71</v>
          </cell>
          <cell r="AA2360">
            <v>85</v>
          </cell>
          <cell r="AB2360">
            <v>70</v>
          </cell>
          <cell r="AC2360">
            <v>82</v>
          </cell>
          <cell r="AD2360">
            <v>73</v>
          </cell>
          <cell r="AE2360">
            <v>89</v>
          </cell>
          <cell r="AF2360">
            <v>73</v>
          </cell>
          <cell r="AG2360">
            <v>88</v>
          </cell>
          <cell r="AH2360">
            <v>73</v>
          </cell>
          <cell r="AI2360">
            <v>75</v>
          </cell>
          <cell r="AJ2360">
            <v>72</v>
          </cell>
          <cell r="AK2360">
            <v>77</v>
          </cell>
          <cell r="AL2360">
            <v>71</v>
          </cell>
          <cell r="AM2360">
            <v>90</v>
          </cell>
          <cell r="AN2360">
            <v>65</v>
          </cell>
          <cell r="AO2360">
            <v>88.5</v>
          </cell>
          <cell r="AP2360">
            <v>66</v>
          </cell>
          <cell r="AQ2360">
            <v>79</v>
          </cell>
          <cell r="AR2360">
            <v>64</v>
          </cell>
          <cell r="AS2360">
            <v>81</v>
          </cell>
          <cell r="AT2360">
            <v>62</v>
          </cell>
          <cell r="AU2360">
            <v>90</v>
          </cell>
          <cell r="AV2360">
            <v>72</v>
          </cell>
          <cell r="AW2360">
            <v>92</v>
          </cell>
          <cell r="AX2360">
            <v>73</v>
          </cell>
          <cell r="AY2360">
            <v>92</v>
          </cell>
          <cell r="AZ2360">
            <v>72</v>
          </cell>
        </row>
        <row r="2361">
          <cell r="B2361">
            <v>36766</v>
          </cell>
          <cell r="C2361">
            <v>66</v>
          </cell>
          <cell r="D2361">
            <v>49</v>
          </cell>
          <cell r="E2361">
            <v>93</v>
          </cell>
          <cell r="F2361">
            <v>78</v>
          </cell>
          <cell r="G2361">
            <v>66</v>
          </cell>
          <cell r="H2361">
            <v>49</v>
          </cell>
          <cell r="I2361">
            <v>103</v>
          </cell>
          <cell r="J2361">
            <v>66</v>
          </cell>
          <cell r="K2361">
            <v>81</v>
          </cell>
          <cell r="L2361">
            <v>66</v>
          </cell>
          <cell r="M2361">
            <v>79</v>
          </cell>
          <cell r="N2361">
            <v>68</v>
          </cell>
          <cell r="O2361">
            <v>82</v>
          </cell>
          <cell r="P2361">
            <v>66</v>
          </cell>
          <cell r="Q2361">
            <v>81</v>
          </cell>
          <cell r="R2361">
            <v>66</v>
          </cell>
          <cell r="S2361">
            <v>82</v>
          </cell>
          <cell r="T2361">
            <v>64</v>
          </cell>
          <cell r="U2361">
            <v>79</v>
          </cell>
          <cell r="V2361">
            <v>67</v>
          </cell>
          <cell r="W2361">
            <v>83</v>
          </cell>
          <cell r="X2361">
            <v>59</v>
          </cell>
          <cell r="Y2361">
            <v>84</v>
          </cell>
          <cell r="Z2361">
            <v>68</v>
          </cell>
          <cell r="AA2361">
            <v>80</v>
          </cell>
          <cell r="AB2361">
            <v>65</v>
          </cell>
          <cell r="AC2361">
            <v>83</v>
          </cell>
          <cell r="AD2361">
            <v>65</v>
          </cell>
          <cell r="AE2361">
            <v>88</v>
          </cell>
          <cell r="AF2361">
            <v>69</v>
          </cell>
          <cell r="AG2361">
            <v>89</v>
          </cell>
          <cell r="AH2361">
            <v>70</v>
          </cell>
          <cell r="AI2361">
            <v>91</v>
          </cell>
          <cell r="AJ2361">
            <v>68</v>
          </cell>
          <cell r="AK2361">
            <v>98</v>
          </cell>
          <cell r="AL2361">
            <v>70</v>
          </cell>
          <cell r="AM2361">
            <v>90</v>
          </cell>
          <cell r="AN2361">
            <v>65</v>
          </cell>
          <cell r="AO2361">
            <v>84</v>
          </cell>
          <cell r="AP2361">
            <v>66</v>
          </cell>
          <cell r="AQ2361">
            <v>72</v>
          </cell>
          <cell r="AR2361">
            <v>64</v>
          </cell>
          <cell r="AS2361">
            <v>79</v>
          </cell>
          <cell r="AT2361">
            <v>61</v>
          </cell>
          <cell r="AU2361">
            <v>90</v>
          </cell>
          <cell r="AV2361">
            <v>71</v>
          </cell>
          <cell r="AW2361">
            <v>92</v>
          </cell>
          <cell r="AX2361">
            <v>73</v>
          </cell>
          <cell r="AY2361">
            <v>92</v>
          </cell>
          <cell r="AZ2361">
            <v>73</v>
          </cell>
        </row>
        <row r="2362">
          <cell r="B2362">
            <v>36767</v>
          </cell>
          <cell r="C2362">
            <v>66</v>
          </cell>
          <cell r="D2362">
            <v>49</v>
          </cell>
          <cell r="E2362">
            <v>93</v>
          </cell>
          <cell r="F2362">
            <v>78</v>
          </cell>
          <cell r="G2362">
            <v>66</v>
          </cell>
          <cell r="H2362">
            <v>49</v>
          </cell>
          <cell r="I2362">
            <v>103</v>
          </cell>
          <cell r="J2362">
            <v>66</v>
          </cell>
          <cell r="K2362">
            <v>76</v>
          </cell>
          <cell r="L2362">
            <v>67</v>
          </cell>
          <cell r="M2362">
            <v>80</v>
          </cell>
          <cell r="N2362">
            <v>69</v>
          </cell>
          <cell r="O2362">
            <v>77</v>
          </cell>
          <cell r="P2362">
            <v>69</v>
          </cell>
          <cell r="Q2362">
            <v>78</v>
          </cell>
          <cell r="R2362">
            <v>70</v>
          </cell>
          <cell r="S2362">
            <v>82</v>
          </cell>
          <cell r="T2362">
            <v>69</v>
          </cell>
          <cell r="U2362">
            <v>84</v>
          </cell>
          <cell r="V2362">
            <v>71</v>
          </cell>
          <cell r="W2362">
            <v>79</v>
          </cell>
          <cell r="X2362">
            <v>63</v>
          </cell>
          <cell r="Y2362">
            <v>80</v>
          </cell>
          <cell r="Z2362">
            <v>67</v>
          </cell>
          <cell r="AA2362">
            <v>82</v>
          </cell>
          <cell r="AB2362">
            <v>67</v>
          </cell>
          <cell r="AC2362">
            <v>84</v>
          </cell>
          <cell r="AD2362">
            <v>65</v>
          </cell>
          <cell r="AE2362">
            <v>85</v>
          </cell>
          <cell r="AF2362">
            <v>68</v>
          </cell>
          <cell r="AG2362">
            <v>83</v>
          </cell>
          <cell r="AH2362">
            <v>70</v>
          </cell>
          <cell r="AI2362">
            <v>86</v>
          </cell>
          <cell r="AJ2362">
            <v>71</v>
          </cell>
          <cell r="AK2362">
            <v>92</v>
          </cell>
          <cell r="AL2362">
            <v>76</v>
          </cell>
          <cell r="AM2362">
            <v>90</v>
          </cell>
          <cell r="AN2362">
            <v>72</v>
          </cell>
          <cell r="AO2362">
            <v>75</v>
          </cell>
          <cell r="AP2362">
            <v>64.5</v>
          </cell>
          <cell r="AQ2362">
            <v>68</v>
          </cell>
          <cell r="AR2362">
            <v>64</v>
          </cell>
          <cell r="AS2362">
            <v>79</v>
          </cell>
          <cell r="AT2362">
            <v>64</v>
          </cell>
          <cell r="AU2362">
            <v>87</v>
          </cell>
          <cell r="AV2362">
            <v>73</v>
          </cell>
          <cell r="AW2362">
            <v>88</v>
          </cell>
          <cell r="AX2362">
            <v>73</v>
          </cell>
          <cell r="AY2362">
            <v>85</v>
          </cell>
          <cell r="AZ2362">
            <v>77</v>
          </cell>
        </row>
        <row r="2363">
          <cell r="B2363">
            <v>36768</v>
          </cell>
          <cell r="C2363">
            <v>70</v>
          </cell>
          <cell r="D2363">
            <v>42</v>
          </cell>
          <cell r="E2363">
            <v>93</v>
          </cell>
          <cell r="F2363">
            <v>75</v>
          </cell>
          <cell r="G2363">
            <v>70</v>
          </cell>
          <cell r="H2363">
            <v>42</v>
          </cell>
          <cell r="I2363">
            <v>103</v>
          </cell>
          <cell r="J2363">
            <v>67</v>
          </cell>
          <cell r="K2363">
            <v>81</v>
          </cell>
          <cell r="L2363">
            <v>64</v>
          </cell>
          <cell r="M2363">
            <v>82</v>
          </cell>
          <cell r="N2363">
            <v>68</v>
          </cell>
          <cell r="O2363">
            <v>81</v>
          </cell>
          <cell r="P2363">
            <v>70</v>
          </cell>
          <cell r="Q2363">
            <v>80</v>
          </cell>
          <cell r="R2363">
            <v>71</v>
          </cell>
          <cell r="S2363">
            <v>78</v>
          </cell>
          <cell r="T2363">
            <v>70</v>
          </cell>
          <cell r="U2363">
            <v>77</v>
          </cell>
          <cell r="V2363">
            <v>72</v>
          </cell>
          <cell r="W2363">
            <v>81</v>
          </cell>
          <cell r="X2363">
            <v>60</v>
          </cell>
          <cell r="Y2363">
            <v>79</v>
          </cell>
          <cell r="Z2363">
            <v>66</v>
          </cell>
          <cell r="AA2363">
            <v>75</v>
          </cell>
          <cell r="AB2363">
            <v>68</v>
          </cell>
          <cell r="AC2363">
            <v>83</v>
          </cell>
          <cell r="AD2363">
            <v>67</v>
          </cell>
          <cell r="AE2363">
            <v>83</v>
          </cell>
          <cell r="AF2363">
            <v>69</v>
          </cell>
          <cell r="AG2363">
            <v>81</v>
          </cell>
          <cell r="AH2363">
            <v>72</v>
          </cell>
          <cell r="AI2363">
            <v>84</v>
          </cell>
          <cell r="AJ2363">
            <v>70</v>
          </cell>
          <cell r="AK2363">
            <v>90</v>
          </cell>
          <cell r="AL2363">
            <v>72</v>
          </cell>
          <cell r="AM2363">
            <v>84</v>
          </cell>
          <cell r="AN2363">
            <v>67</v>
          </cell>
          <cell r="AO2363">
            <v>80</v>
          </cell>
          <cell r="AP2363">
            <v>62.5</v>
          </cell>
          <cell r="AQ2363">
            <v>76</v>
          </cell>
          <cell r="AR2363">
            <v>65</v>
          </cell>
          <cell r="AS2363">
            <v>79</v>
          </cell>
          <cell r="AT2363">
            <v>64</v>
          </cell>
          <cell r="AU2363">
            <v>90</v>
          </cell>
          <cell r="AV2363">
            <v>71</v>
          </cell>
          <cell r="AW2363">
            <v>91</v>
          </cell>
          <cell r="AX2363">
            <v>71</v>
          </cell>
          <cell r="AY2363">
            <v>88</v>
          </cell>
          <cell r="AZ2363">
            <v>73</v>
          </cell>
        </row>
        <row r="2364">
          <cell r="B2364">
            <v>36769</v>
          </cell>
          <cell r="C2364">
            <v>69</v>
          </cell>
          <cell r="D2364">
            <v>43</v>
          </cell>
          <cell r="E2364">
            <v>94</v>
          </cell>
          <cell r="F2364">
            <v>71</v>
          </cell>
          <cell r="G2364">
            <v>69</v>
          </cell>
          <cell r="H2364">
            <v>43</v>
          </cell>
          <cell r="I2364">
            <v>103</v>
          </cell>
          <cell r="J2364">
            <v>65</v>
          </cell>
          <cell r="K2364">
            <v>84</v>
          </cell>
          <cell r="L2364">
            <v>68</v>
          </cell>
          <cell r="M2364">
            <v>83</v>
          </cell>
          <cell r="N2364">
            <v>73</v>
          </cell>
          <cell r="O2364">
            <v>82</v>
          </cell>
          <cell r="P2364">
            <v>74</v>
          </cell>
          <cell r="Q2364">
            <v>81</v>
          </cell>
          <cell r="R2364">
            <v>74</v>
          </cell>
          <cell r="S2364">
            <v>83</v>
          </cell>
          <cell r="T2364">
            <v>72</v>
          </cell>
          <cell r="U2364">
            <v>86</v>
          </cell>
          <cell r="V2364">
            <v>74</v>
          </cell>
          <cell r="W2364">
            <v>75</v>
          </cell>
          <cell r="X2364">
            <v>67</v>
          </cell>
          <cell r="Y2364">
            <v>84</v>
          </cell>
          <cell r="Z2364">
            <v>71</v>
          </cell>
          <cell r="AA2364">
            <v>86</v>
          </cell>
          <cell r="AB2364">
            <v>72</v>
          </cell>
          <cell r="AC2364">
            <v>86</v>
          </cell>
          <cell r="AD2364">
            <v>71</v>
          </cell>
          <cell r="AE2364">
            <v>86</v>
          </cell>
          <cell r="AF2364">
            <v>72</v>
          </cell>
          <cell r="AG2364">
            <v>88</v>
          </cell>
          <cell r="AH2364">
            <v>69</v>
          </cell>
          <cell r="AI2364">
            <v>74</v>
          </cell>
          <cell r="AJ2364">
            <v>70</v>
          </cell>
          <cell r="AK2364">
            <v>86</v>
          </cell>
          <cell r="AL2364">
            <v>73</v>
          </cell>
          <cell r="AM2364">
            <v>82</v>
          </cell>
          <cell r="AN2364">
            <v>70</v>
          </cell>
          <cell r="AO2364">
            <v>78.5</v>
          </cell>
          <cell r="AP2364">
            <v>63.5</v>
          </cell>
          <cell r="AQ2364">
            <v>76</v>
          </cell>
          <cell r="AR2364">
            <v>66</v>
          </cell>
          <cell r="AS2364">
            <v>84</v>
          </cell>
          <cell r="AT2364">
            <v>67</v>
          </cell>
          <cell r="AU2364">
            <v>91</v>
          </cell>
          <cell r="AV2364">
            <v>72</v>
          </cell>
          <cell r="AW2364">
            <v>90</v>
          </cell>
          <cell r="AX2364">
            <v>72</v>
          </cell>
          <cell r="AY2364">
            <v>89</v>
          </cell>
          <cell r="AZ2364">
            <v>75</v>
          </cell>
        </row>
        <row r="2365">
          <cell r="B2365">
            <v>36770</v>
          </cell>
          <cell r="C2365">
            <v>69</v>
          </cell>
          <cell r="D2365">
            <v>43</v>
          </cell>
          <cell r="E2365">
            <v>94</v>
          </cell>
          <cell r="F2365">
            <v>71</v>
          </cell>
          <cell r="G2365">
            <v>69</v>
          </cell>
          <cell r="H2365">
            <v>43</v>
          </cell>
          <cell r="I2365">
            <v>103</v>
          </cell>
          <cell r="J2365">
            <v>65</v>
          </cell>
          <cell r="K2365">
            <v>84</v>
          </cell>
          <cell r="L2365">
            <v>68</v>
          </cell>
          <cell r="M2365">
            <v>83</v>
          </cell>
          <cell r="N2365">
            <v>73</v>
          </cell>
          <cell r="O2365">
            <v>82</v>
          </cell>
          <cell r="P2365">
            <v>74</v>
          </cell>
          <cell r="Q2365">
            <v>81</v>
          </cell>
          <cell r="R2365">
            <v>74</v>
          </cell>
          <cell r="S2365">
            <v>83</v>
          </cell>
          <cell r="T2365">
            <v>72</v>
          </cell>
          <cell r="U2365">
            <v>86</v>
          </cell>
          <cell r="V2365">
            <v>74</v>
          </cell>
          <cell r="W2365">
            <v>75</v>
          </cell>
          <cell r="X2365">
            <v>67</v>
          </cell>
          <cell r="Y2365">
            <v>84</v>
          </cell>
          <cell r="Z2365">
            <v>71</v>
          </cell>
          <cell r="AA2365">
            <v>86</v>
          </cell>
          <cell r="AB2365">
            <v>72</v>
          </cell>
          <cell r="AC2365">
            <v>86</v>
          </cell>
          <cell r="AD2365">
            <v>71</v>
          </cell>
          <cell r="AE2365">
            <v>86</v>
          </cell>
          <cell r="AF2365">
            <v>72</v>
          </cell>
          <cell r="AG2365">
            <v>88</v>
          </cell>
          <cell r="AH2365">
            <v>69</v>
          </cell>
          <cell r="AI2365">
            <v>74</v>
          </cell>
          <cell r="AJ2365">
            <v>70</v>
          </cell>
          <cell r="AK2365">
            <v>86</v>
          </cell>
          <cell r="AL2365">
            <v>73</v>
          </cell>
          <cell r="AM2365">
            <v>82</v>
          </cell>
          <cell r="AN2365">
            <v>70</v>
          </cell>
          <cell r="AO2365">
            <v>78.5</v>
          </cell>
          <cell r="AP2365">
            <v>63.5</v>
          </cell>
          <cell r="AQ2365">
            <v>76</v>
          </cell>
          <cell r="AR2365">
            <v>66</v>
          </cell>
          <cell r="AS2365">
            <v>84</v>
          </cell>
          <cell r="AT2365">
            <v>67</v>
          </cell>
          <cell r="AU2365">
            <v>91</v>
          </cell>
          <cell r="AV2365">
            <v>72</v>
          </cell>
          <cell r="AW2365">
            <v>90</v>
          </cell>
          <cell r="AX2365">
            <v>72</v>
          </cell>
          <cell r="AY2365">
            <v>89</v>
          </cell>
          <cell r="AZ2365">
            <v>75</v>
          </cell>
        </row>
        <row r="2366">
          <cell r="B2366">
            <v>36771</v>
          </cell>
          <cell r="C2366">
            <v>48</v>
          </cell>
          <cell r="D2366">
            <v>72</v>
          </cell>
          <cell r="E2366">
            <v>75</v>
          </cell>
          <cell r="F2366">
            <v>97</v>
          </cell>
          <cell r="G2366">
            <v>48</v>
          </cell>
          <cell r="H2366">
            <v>72</v>
          </cell>
          <cell r="I2366">
            <v>103</v>
          </cell>
          <cell r="J2366">
            <v>95</v>
          </cell>
          <cell r="K2366">
            <v>69</v>
          </cell>
          <cell r="L2366">
            <v>86</v>
          </cell>
          <cell r="M2366">
            <v>71</v>
          </cell>
          <cell r="N2366">
            <v>84</v>
          </cell>
          <cell r="O2366">
            <v>72</v>
          </cell>
          <cell r="P2366">
            <v>83</v>
          </cell>
          <cell r="Q2366">
            <v>73</v>
          </cell>
          <cell r="R2366">
            <v>85</v>
          </cell>
          <cell r="S2366">
            <v>70</v>
          </cell>
          <cell r="T2366">
            <v>86</v>
          </cell>
          <cell r="U2366">
            <v>76</v>
          </cell>
          <cell r="V2366">
            <v>87</v>
          </cell>
          <cell r="W2366">
            <v>67</v>
          </cell>
          <cell r="X2366">
            <v>78</v>
          </cell>
          <cell r="Y2366">
            <v>70</v>
          </cell>
          <cell r="Z2366">
            <v>79</v>
          </cell>
          <cell r="AA2366">
            <v>72</v>
          </cell>
          <cell r="AB2366">
            <v>84</v>
          </cell>
          <cell r="AC2366">
            <v>71</v>
          </cell>
          <cell r="AD2366">
            <v>82</v>
          </cell>
          <cell r="AE2366">
            <v>72</v>
          </cell>
          <cell r="AF2366">
            <v>86</v>
          </cell>
          <cell r="AG2366">
            <v>73</v>
          </cell>
          <cell r="AH2366">
            <v>86</v>
          </cell>
          <cell r="AI2366">
            <v>71</v>
          </cell>
          <cell r="AJ2366">
            <v>81</v>
          </cell>
          <cell r="AK2366">
            <v>71</v>
          </cell>
          <cell r="AL2366">
            <v>83</v>
          </cell>
          <cell r="AM2366">
            <v>72</v>
          </cell>
          <cell r="AN2366">
            <v>86</v>
          </cell>
          <cell r="AO2366">
            <v>62</v>
          </cell>
          <cell r="AP2366">
            <v>76</v>
          </cell>
          <cell r="AQ2366">
            <v>63</v>
          </cell>
          <cell r="AR2366">
            <v>76</v>
          </cell>
          <cell r="AS2366">
            <v>62</v>
          </cell>
          <cell r="AT2366">
            <v>84</v>
          </cell>
          <cell r="AU2366">
            <v>74</v>
          </cell>
          <cell r="AV2366">
            <v>92</v>
          </cell>
          <cell r="AW2366">
            <v>73</v>
          </cell>
          <cell r="AX2366">
            <v>93</v>
          </cell>
          <cell r="AY2366">
            <v>78</v>
          </cell>
          <cell r="AZ2366">
            <v>89</v>
          </cell>
        </row>
        <row r="2367">
          <cell r="B2367">
            <v>36772</v>
          </cell>
          <cell r="C2367">
            <v>48</v>
          </cell>
          <cell r="D2367">
            <v>72</v>
          </cell>
          <cell r="E2367">
            <v>75</v>
          </cell>
          <cell r="F2367">
            <v>97</v>
          </cell>
          <cell r="G2367">
            <v>48</v>
          </cell>
          <cell r="H2367">
            <v>72</v>
          </cell>
          <cell r="I2367">
            <v>103</v>
          </cell>
          <cell r="J2367">
            <v>95</v>
          </cell>
          <cell r="K2367">
            <v>69</v>
          </cell>
          <cell r="L2367">
            <v>86</v>
          </cell>
          <cell r="M2367">
            <v>71</v>
          </cell>
          <cell r="N2367">
            <v>84</v>
          </cell>
          <cell r="O2367">
            <v>72</v>
          </cell>
          <cell r="P2367">
            <v>83</v>
          </cell>
          <cell r="Q2367">
            <v>73</v>
          </cell>
          <cell r="R2367">
            <v>85</v>
          </cell>
          <cell r="S2367">
            <v>70</v>
          </cell>
          <cell r="T2367">
            <v>86</v>
          </cell>
          <cell r="U2367">
            <v>76</v>
          </cell>
          <cell r="V2367">
            <v>87</v>
          </cell>
          <cell r="W2367">
            <v>67</v>
          </cell>
          <cell r="X2367">
            <v>78</v>
          </cell>
          <cell r="Y2367">
            <v>70</v>
          </cell>
          <cell r="Z2367">
            <v>79</v>
          </cell>
          <cell r="AA2367">
            <v>72</v>
          </cell>
          <cell r="AB2367">
            <v>84</v>
          </cell>
          <cell r="AC2367">
            <v>71</v>
          </cell>
          <cell r="AD2367">
            <v>82</v>
          </cell>
          <cell r="AE2367">
            <v>72</v>
          </cell>
          <cell r="AF2367">
            <v>86</v>
          </cell>
          <cell r="AG2367">
            <v>73</v>
          </cell>
          <cell r="AH2367">
            <v>86</v>
          </cell>
          <cell r="AI2367">
            <v>71</v>
          </cell>
          <cell r="AJ2367">
            <v>81</v>
          </cell>
          <cell r="AK2367">
            <v>71</v>
          </cell>
          <cell r="AL2367">
            <v>83</v>
          </cell>
          <cell r="AM2367">
            <v>72</v>
          </cell>
          <cell r="AN2367">
            <v>86</v>
          </cell>
          <cell r="AO2367">
            <v>62</v>
          </cell>
          <cell r="AP2367">
            <v>76</v>
          </cell>
          <cell r="AQ2367">
            <v>63</v>
          </cell>
          <cell r="AR2367">
            <v>76</v>
          </cell>
          <cell r="AS2367">
            <v>62</v>
          </cell>
          <cell r="AT2367">
            <v>84</v>
          </cell>
          <cell r="AU2367">
            <v>74</v>
          </cell>
          <cell r="AV2367">
            <v>92</v>
          </cell>
          <cell r="AW2367">
            <v>73</v>
          </cell>
          <cell r="AX2367">
            <v>93</v>
          </cell>
          <cell r="AY2367">
            <v>78</v>
          </cell>
          <cell r="AZ2367">
            <v>89</v>
          </cell>
        </row>
        <row r="2368">
          <cell r="B2368">
            <v>36773</v>
          </cell>
          <cell r="C2368">
            <v>79</v>
          </cell>
          <cell r="D2368">
            <v>40</v>
          </cell>
          <cell r="E2368">
            <v>104</v>
          </cell>
          <cell r="F2368">
            <v>76</v>
          </cell>
          <cell r="G2368">
            <v>79</v>
          </cell>
          <cell r="H2368">
            <v>40</v>
          </cell>
          <cell r="I2368">
            <v>103</v>
          </cell>
          <cell r="J2368">
            <v>68</v>
          </cell>
          <cell r="K2368">
            <v>86</v>
          </cell>
          <cell r="L2368">
            <v>67</v>
          </cell>
          <cell r="M2368">
            <v>86</v>
          </cell>
          <cell r="N2368">
            <v>71</v>
          </cell>
          <cell r="O2368">
            <v>87</v>
          </cell>
          <cell r="P2368">
            <v>71</v>
          </cell>
          <cell r="Q2368">
            <v>85</v>
          </cell>
          <cell r="R2368">
            <v>73</v>
          </cell>
          <cell r="S2368">
            <v>86</v>
          </cell>
          <cell r="T2368">
            <v>72</v>
          </cell>
          <cell r="U2368">
            <v>78</v>
          </cell>
          <cell r="V2368">
            <v>74</v>
          </cell>
          <cell r="W2368">
            <v>84</v>
          </cell>
          <cell r="X2368">
            <v>67</v>
          </cell>
          <cell r="Y2368">
            <v>77</v>
          </cell>
          <cell r="Z2368">
            <v>71</v>
          </cell>
          <cell r="AA2368">
            <v>79</v>
          </cell>
          <cell r="AB2368">
            <v>72</v>
          </cell>
          <cell r="AC2368">
            <v>79</v>
          </cell>
          <cell r="AD2368">
            <v>70</v>
          </cell>
          <cell r="AE2368">
            <v>87</v>
          </cell>
          <cell r="AF2368">
            <v>70</v>
          </cell>
          <cell r="AG2368">
            <v>83</v>
          </cell>
          <cell r="AH2368">
            <v>72</v>
          </cell>
          <cell r="AI2368">
            <v>87</v>
          </cell>
          <cell r="AJ2368">
            <v>70</v>
          </cell>
          <cell r="AK2368">
            <v>91</v>
          </cell>
          <cell r="AL2368">
            <v>70</v>
          </cell>
          <cell r="AM2368">
            <v>89</v>
          </cell>
          <cell r="AN2368">
            <v>72</v>
          </cell>
          <cell r="AO2368">
            <v>78</v>
          </cell>
          <cell r="AP2368">
            <v>59.5</v>
          </cell>
          <cell r="AQ2368">
            <v>77</v>
          </cell>
          <cell r="AR2368">
            <v>61</v>
          </cell>
          <cell r="AS2368">
            <v>64</v>
          </cell>
          <cell r="AT2368">
            <v>63</v>
          </cell>
          <cell r="AU2368">
            <v>91</v>
          </cell>
          <cell r="AV2368">
            <v>73</v>
          </cell>
          <cell r="AW2368">
            <v>93</v>
          </cell>
          <cell r="AX2368">
            <v>74</v>
          </cell>
          <cell r="AY2368">
            <v>91</v>
          </cell>
          <cell r="AZ2368">
            <v>79</v>
          </cell>
        </row>
        <row r="2369">
          <cell r="B2369">
            <v>36774</v>
          </cell>
          <cell r="C2369">
            <v>79</v>
          </cell>
          <cell r="D2369">
            <v>41</v>
          </cell>
          <cell r="E2369">
            <v>104</v>
          </cell>
          <cell r="F2369">
            <v>79</v>
          </cell>
          <cell r="G2369">
            <v>79</v>
          </cell>
          <cell r="H2369">
            <v>41</v>
          </cell>
          <cell r="I2369">
            <v>103</v>
          </cell>
          <cell r="J2369">
            <v>77</v>
          </cell>
          <cell r="K2369">
            <v>68</v>
          </cell>
          <cell r="L2369">
            <v>48</v>
          </cell>
          <cell r="M2369">
            <v>69</v>
          </cell>
          <cell r="N2369">
            <v>57</v>
          </cell>
          <cell r="O2369">
            <v>70</v>
          </cell>
          <cell r="P2369">
            <v>61</v>
          </cell>
          <cell r="Q2369">
            <v>70</v>
          </cell>
          <cell r="R2369">
            <v>62</v>
          </cell>
          <cell r="S2369">
            <v>65</v>
          </cell>
          <cell r="T2369">
            <v>65</v>
          </cell>
          <cell r="U2369">
            <v>71</v>
          </cell>
          <cell r="V2369">
            <v>70</v>
          </cell>
          <cell r="W2369">
            <v>73</v>
          </cell>
          <cell r="X2369">
            <v>63</v>
          </cell>
          <cell r="Y2369">
            <v>69</v>
          </cell>
          <cell r="Z2369">
            <v>67</v>
          </cell>
          <cell r="AA2369">
            <v>71</v>
          </cell>
          <cell r="AB2369">
            <v>70</v>
          </cell>
          <cell r="AC2369">
            <v>75</v>
          </cell>
          <cell r="AD2369">
            <v>67</v>
          </cell>
          <cell r="AE2369">
            <v>78</v>
          </cell>
          <cell r="AF2369">
            <v>71</v>
          </cell>
          <cell r="AG2369">
            <v>79</v>
          </cell>
          <cell r="AH2369">
            <v>73</v>
          </cell>
          <cell r="AI2369">
            <v>81</v>
          </cell>
          <cell r="AJ2369">
            <v>70</v>
          </cell>
          <cell r="AK2369">
            <v>85</v>
          </cell>
          <cell r="AL2369">
            <v>71</v>
          </cell>
          <cell r="AM2369">
            <v>83</v>
          </cell>
          <cell r="AN2369">
            <v>72</v>
          </cell>
          <cell r="AO2369">
            <v>82.5</v>
          </cell>
          <cell r="AP2369">
            <v>58</v>
          </cell>
          <cell r="AQ2369">
            <v>83</v>
          </cell>
          <cell r="AR2369">
            <v>60</v>
          </cell>
          <cell r="AS2369">
            <v>64</v>
          </cell>
          <cell r="AT2369">
            <v>42</v>
          </cell>
          <cell r="AU2369">
            <v>88</v>
          </cell>
          <cell r="AV2369">
            <v>73</v>
          </cell>
          <cell r="AW2369">
            <v>93</v>
          </cell>
          <cell r="AX2369">
            <v>74</v>
          </cell>
          <cell r="AY2369">
            <v>84</v>
          </cell>
          <cell r="AZ2369">
            <v>77</v>
          </cell>
        </row>
        <row r="2370">
          <cell r="B2370">
            <v>36775</v>
          </cell>
          <cell r="C2370">
            <v>72</v>
          </cell>
          <cell r="D2370">
            <v>52</v>
          </cell>
          <cell r="E2370">
            <v>102</v>
          </cell>
          <cell r="F2370">
            <v>86</v>
          </cell>
          <cell r="G2370">
            <v>72</v>
          </cell>
          <cell r="H2370">
            <v>52</v>
          </cell>
          <cell r="I2370">
            <v>103</v>
          </cell>
          <cell r="J2370">
            <v>75</v>
          </cell>
          <cell r="K2370">
            <v>70</v>
          </cell>
          <cell r="L2370">
            <v>45</v>
          </cell>
          <cell r="M2370">
            <v>70</v>
          </cell>
          <cell r="N2370">
            <v>50</v>
          </cell>
          <cell r="O2370">
            <v>69</v>
          </cell>
          <cell r="P2370">
            <v>51</v>
          </cell>
          <cell r="Q2370">
            <v>71</v>
          </cell>
          <cell r="R2370">
            <v>55</v>
          </cell>
          <cell r="S2370">
            <v>70</v>
          </cell>
          <cell r="T2370">
            <v>54</v>
          </cell>
          <cell r="U2370">
            <v>73</v>
          </cell>
          <cell r="V2370">
            <v>67</v>
          </cell>
          <cell r="W2370">
            <v>62</v>
          </cell>
          <cell r="X2370">
            <v>55</v>
          </cell>
          <cell r="Y2370">
            <v>67</v>
          </cell>
          <cell r="Z2370">
            <v>55</v>
          </cell>
          <cell r="AA2370">
            <v>69</v>
          </cell>
          <cell r="AB2370">
            <v>58</v>
          </cell>
          <cell r="AC2370">
            <v>64</v>
          </cell>
          <cell r="AD2370">
            <v>58</v>
          </cell>
          <cell r="AE2370">
            <v>65</v>
          </cell>
          <cell r="AF2370">
            <v>62</v>
          </cell>
          <cell r="AG2370">
            <v>70</v>
          </cell>
          <cell r="AH2370">
            <v>66</v>
          </cell>
          <cell r="AI2370">
            <v>64</v>
          </cell>
          <cell r="AJ2370">
            <v>62</v>
          </cell>
          <cell r="AK2370">
            <v>66</v>
          </cell>
          <cell r="AL2370">
            <v>65</v>
          </cell>
          <cell r="AM2370">
            <v>64</v>
          </cell>
          <cell r="AN2370">
            <v>64</v>
          </cell>
          <cell r="AO2370">
            <v>89</v>
          </cell>
          <cell r="AP2370">
            <v>57</v>
          </cell>
          <cell r="AQ2370">
            <v>92</v>
          </cell>
          <cell r="AR2370">
            <v>60</v>
          </cell>
          <cell r="AS2370">
            <v>67</v>
          </cell>
          <cell r="AT2370">
            <v>40</v>
          </cell>
          <cell r="AU2370">
            <v>87</v>
          </cell>
          <cell r="AV2370">
            <v>73</v>
          </cell>
          <cell r="AW2370">
            <v>91</v>
          </cell>
          <cell r="AX2370">
            <v>72</v>
          </cell>
          <cell r="AY2370">
            <v>89</v>
          </cell>
          <cell r="AZ2370">
            <v>76</v>
          </cell>
        </row>
        <row r="2371">
          <cell r="B2371">
            <v>36776</v>
          </cell>
          <cell r="C2371">
            <v>79</v>
          </cell>
          <cell r="D2371">
            <v>47</v>
          </cell>
          <cell r="E2371">
            <v>107</v>
          </cell>
          <cell r="F2371">
            <v>83</v>
          </cell>
          <cell r="G2371">
            <v>79</v>
          </cell>
          <cell r="H2371">
            <v>47</v>
          </cell>
          <cell r="I2371">
            <v>103</v>
          </cell>
          <cell r="J2371">
            <v>72</v>
          </cell>
          <cell r="K2371">
            <v>72</v>
          </cell>
          <cell r="L2371">
            <v>43</v>
          </cell>
          <cell r="M2371">
            <v>72</v>
          </cell>
          <cell r="N2371">
            <v>47</v>
          </cell>
          <cell r="O2371">
            <v>71</v>
          </cell>
          <cell r="P2371">
            <v>50</v>
          </cell>
          <cell r="Q2371">
            <v>73</v>
          </cell>
          <cell r="R2371">
            <v>57</v>
          </cell>
          <cell r="S2371">
            <v>76</v>
          </cell>
          <cell r="T2371">
            <v>54</v>
          </cell>
          <cell r="U2371">
            <v>75</v>
          </cell>
          <cell r="V2371">
            <v>67</v>
          </cell>
          <cell r="W2371">
            <v>72</v>
          </cell>
          <cell r="X2371">
            <v>56</v>
          </cell>
          <cell r="Y2371">
            <v>72</v>
          </cell>
          <cell r="Z2371">
            <v>56</v>
          </cell>
          <cell r="AA2371">
            <v>76</v>
          </cell>
          <cell r="AB2371">
            <v>58</v>
          </cell>
          <cell r="AC2371">
            <v>76</v>
          </cell>
          <cell r="AD2371">
            <v>60</v>
          </cell>
          <cell r="AE2371">
            <v>81</v>
          </cell>
          <cell r="AF2371">
            <v>63</v>
          </cell>
          <cell r="AG2371">
            <v>77</v>
          </cell>
          <cell r="AH2371">
            <v>68</v>
          </cell>
          <cell r="AI2371">
            <v>65</v>
          </cell>
          <cell r="AJ2371">
            <v>60</v>
          </cell>
          <cell r="AK2371">
            <v>71</v>
          </cell>
          <cell r="AL2371">
            <v>63</v>
          </cell>
          <cell r="AM2371">
            <v>69</v>
          </cell>
          <cell r="AN2371">
            <v>63</v>
          </cell>
          <cell r="AO2371">
            <v>78.5</v>
          </cell>
          <cell r="AP2371">
            <v>60.5</v>
          </cell>
          <cell r="AQ2371">
            <v>77</v>
          </cell>
          <cell r="AR2371">
            <v>61</v>
          </cell>
          <cell r="AS2371">
            <v>72</v>
          </cell>
          <cell r="AT2371">
            <v>42</v>
          </cell>
          <cell r="AU2371">
            <v>83</v>
          </cell>
          <cell r="AV2371">
            <v>73</v>
          </cell>
          <cell r="AW2371">
            <v>91</v>
          </cell>
          <cell r="AX2371">
            <v>73</v>
          </cell>
          <cell r="AY2371">
            <v>89</v>
          </cell>
          <cell r="AZ2371">
            <v>76</v>
          </cell>
        </row>
        <row r="2372">
          <cell r="B2372">
            <v>36777</v>
          </cell>
          <cell r="C2372">
            <v>79</v>
          </cell>
          <cell r="D2372">
            <v>47</v>
          </cell>
          <cell r="E2372">
            <v>107</v>
          </cell>
          <cell r="F2372">
            <v>83</v>
          </cell>
          <cell r="G2372">
            <v>79</v>
          </cell>
          <cell r="H2372">
            <v>47</v>
          </cell>
          <cell r="I2372">
            <v>103</v>
          </cell>
          <cell r="J2372">
            <v>72</v>
          </cell>
          <cell r="K2372">
            <v>72</v>
          </cell>
          <cell r="L2372">
            <v>43</v>
          </cell>
          <cell r="M2372">
            <v>72</v>
          </cell>
          <cell r="N2372">
            <v>47</v>
          </cell>
          <cell r="O2372">
            <v>71</v>
          </cell>
          <cell r="P2372">
            <v>50</v>
          </cell>
          <cell r="Q2372">
            <v>73</v>
          </cell>
          <cell r="R2372">
            <v>57</v>
          </cell>
          <cell r="S2372">
            <v>76</v>
          </cell>
          <cell r="T2372">
            <v>54</v>
          </cell>
          <cell r="U2372">
            <v>75</v>
          </cell>
          <cell r="V2372">
            <v>67</v>
          </cell>
          <cell r="W2372">
            <v>72</v>
          </cell>
          <cell r="X2372">
            <v>56</v>
          </cell>
          <cell r="Y2372">
            <v>72</v>
          </cell>
          <cell r="Z2372">
            <v>56</v>
          </cell>
          <cell r="AA2372">
            <v>76</v>
          </cell>
          <cell r="AB2372">
            <v>58</v>
          </cell>
          <cell r="AC2372">
            <v>76</v>
          </cell>
          <cell r="AD2372">
            <v>60</v>
          </cell>
          <cell r="AE2372">
            <v>81</v>
          </cell>
          <cell r="AF2372">
            <v>63</v>
          </cell>
          <cell r="AG2372">
            <v>77</v>
          </cell>
          <cell r="AH2372">
            <v>68</v>
          </cell>
          <cell r="AI2372">
            <v>65</v>
          </cell>
          <cell r="AJ2372">
            <v>60</v>
          </cell>
          <cell r="AK2372">
            <v>71</v>
          </cell>
          <cell r="AL2372">
            <v>63</v>
          </cell>
          <cell r="AM2372">
            <v>69</v>
          </cell>
          <cell r="AN2372">
            <v>63</v>
          </cell>
          <cell r="AO2372">
            <v>78.5</v>
          </cell>
          <cell r="AP2372">
            <v>60.5</v>
          </cell>
          <cell r="AQ2372">
            <v>77</v>
          </cell>
          <cell r="AR2372">
            <v>61</v>
          </cell>
          <cell r="AS2372">
            <v>72</v>
          </cell>
          <cell r="AT2372">
            <v>42</v>
          </cell>
          <cell r="AU2372">
            <v>83</v>
          </cell>
          <cell r="AV2372">
            <v>73</v>
          </cell>
          <cell r="AW2372">
            <v>91</v>
          </cell>
          <cell r="AX2372">
            <v>73</v>
          </cell>
          <cell r="AY2372">
            <v>89</v>
          </cell>
          <cell r="AZ2372">
            <v>76</v>
          </cell>
        </row>
        <row r="2373">
          <cell r="B2373">
            <v>36778</v>
          </cell>
          <cell r="C2373">
            <v>79</v>
          </cell>
          <cell r="D2373">
            <v>47</v>
          </cell>
          <cell r="E2373">
            <v>107</v>
          </cell>
          <cell r="F2373">
            <v>83</v>
          </cell>
          <cell r="G2373">
            <v>79</v>
          </cell>
          <cell r="H2373">
            <v>47</v>
          </cell>
          <cell r="I2373">
            <v>103</v>
          </cell>
          <cell r="J2373">
            <v>72</v>
          </cell>
          <cell r="K2373">
            <v>72</v>
          </cell>
          <cell r="L2373">
            <v>43</v>
          </cell>
          <cell r="M2373">
            <v>72</v>
          </cell>
          <cell r="N2373">
            <v>47</v>
          </cell>
          <cell r="O2373">
            <v>71</v>
          </cell>
          <cell r="P2373">
            <v>50</v>
          </cell>
          <cell r="Q2373">
            <v>73</v>
          </cell>
          <cell r="R2373">
            <v>57</v>
          </cell>
          <cell r="S2373">
            <v>76</v>
          </cell>
          <cell r="T2373">
            <v>54</v>
          </cell>
          <cell r="U2373">
            <v>75</v>
          </cell>
          <cell r="V2373">
            <v>67</v>
          </cell>
          <cell r="W2373">
            <v>72</v>
          </cell>
          <cell r="X2373">
            <v>56</v>
          </cell>
          <cell r="Y2373">
            <v>72</v>
          </cell>
          <cell r="Z2373">
            <v>56</v>
          </cell>
          <cell r="AA2373">
            <v>76</v>
          </cell>
          <cell r="AB2373">
            <v>58</v>
          </cell>
          <cell r="AC2373">
            <v>76</v>
          </cell>
          <cell r="AD2373">
            <v>60</v>
          </cell>
          <cell r="AE2373">
            <v>81</v>
          </cell>
          <cell r="AF2373">
            <v>63</v>
          </cell>
          <cell r="AG2373">
            <v>77</v>
          </cell>
          <cell r="AH2373">
            <v>68</v>
          </cell>
          <cell r="AI2373">
            <v>65</v>
          </cell>
          <cell r="AJ2373">
            <v>60</v>
          </cell>
          <cell r="AK2373">
            <v>71</v>
          </cell>
          <cell r="AL2373">
            <v>63</v>
          </cell>
          <cell r="AM2373">
            <v>69</v>
          </cell>
          <cell r="AN2373">
            <v>63</v>
          </cell>
          <cell r="AO2373">
            <v>78.5</v>
          </cell>
          <cell r="AP2373">
            <v>60.5</v>
          </cell>
          <cell r="AQ2373">
            <v>77</v>
          </cell>
          <cell r="AR2373">
            <v>61</v>
          </cell>
          <cell r="AS2373">
            <v>72</v>
          </cell>
          <cell r="AT2373">
            <v>42</v>
          </cell>
          <cell r="AU2373">
            <v>83</v>
          </cell>
          <cell r="AV2373">
            <v>73</v>
          </cell>
          <cell r="AW2373">
            <v>91</v>
          </cell>
          <cell r="AX2373">
            <v>73</v>
          </cell>
          <cell r="AY2373">
            <v>89</v>
          </cell>
          <cell r="AZ2373">
            <v>76</v>
          </cell>
        </row>
        <row r="2374">
          <cell r="B2374">
            <v>36779</v>
          </cell>
          <cell r="C2374">
            <v>76</v>
          </cell>
          <cell r="D2374">
            <v>44</v>
          </cell>
          <cell r="E2374">
            <v>100</v>
          </cell>
          <cell r="F2374">
            <v>82</v>
          </cell>
          <cell r="G2374">
            <v>76</v>
          </cell>
          <cell r="H2374">
            <v>44</v>
          </cell>
          <cell r="I2374">
            <v>103</v>
          </cell>
          <cell r="J2374">
            <v>80</v>
          </cell>
          <cell r="K2374">
            <v>83</v>
          </cell>
          <cell r="L2374">
            <v>61</v>
          </cell>
          <cell r="M2374">
            <v>84</v>
          </cell>
          <cell r="N2374">
            <v>64</v>
          </cell>
          <cell r="O2374">
            <v>85</v>
          </cell>
          <cell r="P2374">
            <v>62</v>
          </cell>
          <cell r="Q2374">
            <v>84</v>
          </cell>
          <cell r="R2374">
            <v>69</v>
          </cell>
          <cell r="S2374">
            <v>84</v>
          </cell>
          <cell r="T2374">
            <v>63</v>
          </cell>
          <cell r="U2374">
            <v>80</v>
          </cell>
          <cell r="V2374">
            <v>66</v>
          </cell>
          <cell r="W2374">
            <v>81</v>
          </cell>
          <cell r="X2374">
            <v>60</v>
          </cell>
          <cell r="Y2374">
            <v>84</v>
          </cell>
          <cell r="Z2374">
            <v>63</v>
          </cell>
          <cell r="AA2374">
            <v>85</v>
          </cell>
          <cell r="AB2374">
            <v>61</v>
          </cell>
          <cell r="AC2374">
            <v>85</v>
          </cell>
          <cell r="AD2374">
            <v>61</v>
          </cell>
          <cell r="AE2374">
            <v>88</v>
          </cell>
          <cell r="AF2374">
            <v>62</v>
          </cell>
          <cell r="AG2374">
            <v>86</v>
          </cell>
          <cell r="AH2374">
            <v>71</v>
          </cell>
          <cell r="AI2374">
            <v>83</v>
          </cell>
          <cell r="AJ2374">
            <v>64</v>
          </cell>
          <cell r="AK2374">
            <v>88</v>
          </cell>
          <cell r="AL2374">
            <v>69</v>
          </cell>
          <cell r="AM2374">
            <v>87</v>
          </cell>
          <cell r="AN2374">
            <v>65</v>
          </cell>
          <cell r="AO2374">
            <v>82.5</v>
          </cell>
          <cell r="AP2374">
            <v>60</v>
          </cell>
          <cell r="AQ2374">
            <v>72</v>
          </cell>
          <cell r="AR2374">
            <v>58</v>
          </cell>
          <cell r="AS2374">
            <v>78</v>
          </cell>
          <cell r="AT2374">
            <v>60</v>
          </cell>
          <cell r="AU2374">
            <v>88</v>
          </cell>
          <cell r="AV2374">
            <v>78</v>
          </cell>
          <cell r="AW2374">
            <v>90</v>
          </cell>
          <cell r="AX2374">
            <v>76</v>
          </cell>
          <cell r="AY2374">
            <v>94</v>
          </cell>
          <cell r="AZ2374">
            <v>77</v>
          </cell>
        </row>
        <row r="2375">
          <cell r="B2375">
            <v>36780</v>
          </cell>
          <cell r="C2375">
            <v>79</v>
          </cell>
          <cell r="D2375">
            <v>54</v>
          </cell>
          <cell r="E2375">
            <v>102</v>
          </cell>
          <cell r="F2375">
            <v>83</v>
          </cell>
          <cell r="G2375">
            <v>79</v>
          </cell>
          <cell r="H2375">
            <v>54</v>
          </cell>
          <cell r="I2375">
            <v>103</v>
          </cell>
          <cell r="J2375">
            <v>71</v>
          </cell>
          <cell r="K2375">
            <v>81</v>
          </cell>
          <cell r="L2375">
            <v>63</v>
          </cell>
          <cell r="M2375">
            <v>79</v>
          </cell>
          <cell r="N2375">
            <v>65</v>
          </cell>
          <cell r="O2375">
            <v>81</v>
          </cell>
          <cell r="P2375">
            <v>64</v>
          </cell>
          <cell r="Q2375">
            <v>82</v>
          </cell>
          <cell r="R2375">
            <v>68</v>
          </cell>
          <cell r="S2375">
            <v>82</v>
          </cell>
          <cell r="T2375">
            <v>63</v>
          </cell>
          <cell r="U2375">
            <v>81</v>
          </cell>
          <cell r="V2375">
            <v>68</v>
          </cell>
          <cell r="W2375">
            <v>81</v>
          </cell>
          <cell r="X2375">
            <v>61</v>
          </cell>
          <cell r="Y2375">
            <v>83</v>
          </cell>
          <cell r="Z2375">
            <v>67</v>
          </cell>
          <cell r="AA2375">
            <v>84</v>
          </cell>
          <cell r="AB2375">
            <v>64</v>
          </cell>
          <cell r="AC2375">
            <v>85</v>
          </cell>
          <cell r="AD2375">
            <v>64</v>
          </cell>
          <cell r="AE2375">
            <v>87</v>
          </cell>
          <cell r="AF2375">
            <v>65</v>
          </cell>
          <cell r="AG2375">
            <v>87</v>
          </cell>
          <cell r="AH2375">
            <v>66</v>
          </cell>
          <cell r="AI2375">
            <v>85</v>
          </cell>
          <cell r="AJ2375">
            <v>66</v>
          </cell>
          <cell r="AK2375">
            <v>88</v>
          </cell>
          <cell r="AL2375">
            <v>69</v>
          </cell>
          <cell r="AM2375">
            <v>87</v>
          </cell>
          <cell r="AN2375">
            <v>65</v>
          </cell>
          <cell r="AO2375">
            <v>94.5</v>
          </cell>
          <cell r="AP2375">
            <v>60.5</v>
          </cell>
          <cell r="AQ2375">
            <v>95</v>
          </cell>
          <cell r="AR2375">
            <v>58</v>
          </cell>
          <cell r="AS2375">
            <v>76</v>
          </cell>
          <cell r="AT2375">
            <v>62</v>
          </cell>
          <cell r="AU2375">
            <v>86</v>
          </cell>
          <cell r="AV2375">
            <v>77</v>
          </cell>
          <cell r="AW2375">
            <v>89</v>
          </cell>
          <cell r="AX2375">
            <v>74</v>
          </cell>
          <cell r="AY2375">
            <v>92</v>
          </cell>
          <cell r="AZ2375">
            <v>74</v>
          </cell>
        </row>
        <row r="2376">
          <cell r="B2376">
            <v>36781</v>
          </cell>
          <cell r="C2376">
            <v>83</v>
          </cell>
          <cell r="D2376">
            <v>53</v>
          </cell>
          <cell r="E2376">
            <v>105</v>
          </cell>
          <cell r="F2376">
            <v>80</v>
          </cell>
          <cell r="G2376">
            <v>83</v>
          </cell>
          <cell r="H2376">
            <v>53</v>
          </cell>
          <cell r="I2376">
            <v>103</v>
          </cell>
          <cell r="J2376">
            <v>70</v>
          </cell>
          <cell r="K2376">
            <v>83</v>
          </cell>
          <cell r="L2376">
            <v>69</v>
          </cell>
          <cell r="M2376">
            <v>83</v>
          </cell>
          <cell r="N2376">
            <v>68</v>
          </cell>
          <cell r="O2376">
            <v>84</v>
          </cell>
          <cell r="P2376">
            <v>69</v>
          </cell>
          <cell r="Q2376">
            <v>83</v>
          </cell>
          <cell r="R2376">
            <v>70</v>
          </cell>
          <cell r="S2376">
            <v>84</v>
          </cell>
          <cell r="T2376">
            <v>66</v>
          </cell>
          <cell r="U2376">
            <v>87</v>
          </cell>
          <cell r="V2376">
            <v>67</v>
          </cell>
          <cell r="W2376">
            <v>81</v>
          </cell>
          <cell r="X2376">
            <v>60</v>
          </cell>
          <cell r="Y2376">
            <v>83</v>
          </cell>
          <cell r="Z2376">
            <v>64</v>
          </cell>
          <cell r="AA2376">
            <v>86</v>
          </cell>
          <cell r="AB2376">
            <v>64</v>
          </cell>
          <cell r="AC2376">
            <v>84</v>
          </cell>
          <cell r="AD2376">
            <v>61</v>
          </cell>
          <cell r="AE2376">
            <v>87</v>
          </cell>
          <cell r="AF2376">
            <v>63</v>
          </cell>
          <cell r="AG2376">
            <v>89</v>
          </cell>
          <cell r="AH2376">
            <v>69</v>
          </cell>
          <cell r="AI2376">
            <v>86</v>
          </cell>
          <cell r="AJ2376">
            <v>67</v>
          </cell>
          <cell r="AK2376">
            <v>89</v>
          </cell>
          <cell r="AL2376">
            <v>66</v>
          </cell>
          <cell r="AM2376">
            <v>87</v>
          </cell>
          <cell r="AN2376">
            <v>63</v>
          </cell>
          <cell r="AO2376">
            <v>90.5</v>
          </cell>
          <cell r="AP2376">
            <v>63</v>
          </cell>
          <cell r="AQ2376">
            <v>93</v>
          </cell>
          <cell r="AR2376">
            <v>65</v>
          </cell>
          <cell r="AS2376">
            <v>73</v>
          </cell>
          <cell r="AT2376">
            <v>68</v>
          </cell>
          <cell r="AU2376">
            <v>87</v>
          </cell>
          <cell r="AV2376">
            <v>71</v>
          </cell>
          <cell r="AW2376">
            <v>92</v>
          </cell>
          <cell r="AX2376">
            <v>70</v>
          </cell>
          <cell r="AY2376">
            <v>89</v>
          </cell>
          <cell r="AZ2376">
            <v>72</v>
          </cell>
        </row>
        <row r="2377">
          <cell r="B2377">
            <v>36782</v>
          </cell>
          <cell r="C2377">
            <v>39</v>
          </cell>
          <cell r="D2377">
            <v>83</v>
          </cell>
          <cell r="E2377">
            <v>81</v>
          </cell>
          <cell r="F2377">
            <v>105</v>
          </cell>
          <cell r="G2377">
            <v>39</v>
          </cell>
          <cell r="H2377">
            <v>83</v>
          </cell>
          <cell r="I2377">
            <v>103</v>
          </cell>
          <cell r="J2377">
            <v>101</v>
          </cell>
          <cell r="K2377">
            <v>64</v>
          </cell>
          <cell r="L2377">
            <v>83</v>
          </cell>
          <cell r="M2377">
            <v>70</v>
          </cell>
          <cell r="N2377">
            <v>83</v>
          </cell>
          <cell r="O2377">
            <v>72</v>
          </cell>
          <cell r="P2377">
            <v>84</v>
          </cell>
          <cell r="Q2377">
            <v>72</v>
          </cell>
          <cell r="R2377">
            <v>83</v>
          </cell>
          <cell r="S2377">
            <v>67</v>
          </cell>
          <cell r="T2377">
            <v>84</v>
          </cell>
          <cell r="U2377">
            <v>70</v>
          </cell>
          <cell r="V2377">
            <v>87</v>
          </cell>
          <cell r="W2377">
            <v>60</v>
          </cell>
          <cell r="X2377">
            <v>81</v>
          </cell>
          <cell r="Y2377">
            <v>66</v>
          </cell>
          <cell r="Z2377">
            <v>83</v>
          </cell>
          <cell r="AA2377">
            <v>64</v>
          </cell>
          <cell r="AB2377">
            <v>86</v>
          </cell>
          <cell r="AC2377">
            <v>64</v>
          </cell>
          <cell r="AD2377">
            <v>84</v>
          </cell>
          <cell r="AE2377">
            <v>66</v>
          </cell>
          <cell r="AF2377">
            <v>87</v>
          </cell>
          <cell r="AG2377">
            <v>71</v>
          </cell>
          <cell r="AH2377">
            <v>89</v>
          </cell>
          <cell r="AI2377">
            <v>69</v>
          </cell>
          <cell r="AJ2377">
            <v>86</v>
          </cell>
          <cell r="AK2377">
            <v>69</v>
          </cell>
          <cell r="AL2377">
            <v>89</v>
          </cell>
          <cell r="AM2377">
            <v>63</v>
          </cell>
          <cell r="AN2377">
            <v>87</v>
          </cell>
          <cell r="AO2377">
            <v>76</v>
          </cell>
          <cell r="AP2377">
            <v>77.5</v>
          </cell>
          <cell r="AQ2377">
            <v>86</v>
          </cell>
          <cell r="AR2377">
            <v>67</v>
          </cell>
          <cell r="AS2377">
            <v>63</v>
          </cell>
          <cell r="AT2377">
            <v>73</v>
          </cell>
          <cell r="AU2377">
            <v>73</v>
          </cell>
          <cell r="AV2377">
            <v>87</v>
          </cell>
          <cell r="AW2377">
            <v>72</v>
          </cell>
          <cell r="AX2377">
            <v>92</v>
          </cell>
          <cell r="AY2377">
            <v>74</v>
          </cell>
          <cell r="AZ2377">
            <v>89</v>
          </cell>
        </row>
        <row r="2378">
          <cell r="B2378">
            <v>36783</v>
          </cell>
          <cell r="C2378">
            <v>88</v>
          </cell>
          <cell r="D2378">
            <v>44</v>
          </cell>
          <cell r="E2378">
            <v>112</v>
          </cell>
          <cell r="F2378">
            <v>81</v>
          </cell>
          <cell r="G2378">
            <v>88</v>
          </cell>
          <cell r="H2378">
            <v>44</v>
          </cell>
          <cell r="I2378">
            <v>103</v>
          </cell>
          <cell r="J2378">
            <v>72</v>
          </cell>
          <cell r="K2378">
            <v>77</v>
          </cell>
          <cell r="L2378">
            <v>48</v>
          </cell>
          <cell r="M2378">
            <v>79</v>
          </cell>
          <cell r="N2378">
            <v>52</v>
          </cell>
          <cell r="O2378">
            <v>80</v>
          </cell>
          <cell r="P2378">
            <v>55</v>
          </cell>
          <cell r="Q2378">
            <v>80</v>
          </cell>
          <cell r="R2378">
            <v>64</v>
          </cell>
          <cell r="S2378">
            <v>83</v>
          </cell>
          <cell r="T2378">
            <v>66</v>
          </cell>
          <cell r="U2378">
            <v>83</v>
          </cell>
          <cell r="V2378">
            <v>71</v>
          </cell>
          <cell r="W2378">
            <v>84</v>
          </cell>
          <cell r="X2378">
            <v>63</v>
          </cell>
          <cell r="Y2378">
            <v>82</v>
          </cell>
          <cell r="Z2378">
            <v>71</v>
          </cell>
          <cell r="AA2378">
            <v>84</v>
          </cell>
          <cell r="AB2378">
            <v>68</v>
          </cell>
          <cell r="AC2378">
            <v>88</v>
          </cell>
          <cell r="AD2378">
            <v>67</v>
          </cell>
          <cell r="AE2378">
            <v>89</v>
          </cell>
          <cell r="AF2378">
            <v>69</v>
          </cell>
          <cell r="AG2378">
            <v>89</v>
          </cell>
          <cell r="AH2378">
            <v>72</v>
          </cell>
          <cell r="AI2378">
            <v>86</v>
          </cell>
          <cell r="AJ2378">
            <v>70</v>
          </cell>
          <cell r="AK2378">
            <v>89</v>
          </cell>
          <cell r="AL2378">
            <v>73</v>
          </cell>
          <cell r="AM2378">
            <v>89</v>
          </cell>
          <cell r="AN2378">
            <v>70</v>
          </cell>
          <cell r="AO2378">
            <v>88.5</v>
          </cell>
          <cell r="AP2378">
            <v>69.5</v>
          </cell>
          <cell r="AQ2378">
            <v>86</v>
          </cell>
          <cell r="AR2378">
            <v>65</v>
          </cell>
          <cell r="AS2378">
            <v>75</v>
          </cell>
          <cell r="AT2378">
            <v>47</v>
          </cell>
          <cell r="AU2378">
            <v>89</v>
          </cell>
          <cell r="AV2378">
            <v>70</v>
          </cell>
          <cell r="AW2378">
            <v>93</v>
          </cell>
          <cell r="AX2378">
            <v>71</v>
          </cell>
          <cell r="AY2378">
            <v>92</v>
          </cell>
          <cell r="AZ2378">
            <v>76</v>
          </cell>
        </row>
        <row r="2379">
          <cell r="B2379">
            <v>36784</v>
          </cell>
          <cell r="C2379">
            <v>88</v>
          </cell>
          <cell r="D2379">
            <v>44</v>
          </cell>
          <cell r="E2379">
            <v>112</v>
          </cell>
          <cell r="F2379">
            <v>81</v>
          </cell>
          <cell r="G2379">
            <v>88</v>
          </cell>
          <cell r="H2379">
            <v>44</v>
          </cell>
          <cell r="I2379">
            <v>103</v>
          </cell>
          <cell r="J2379">
            <v>72</v>
          </cell>
          <cell r="K2379">
            <v>77</v>
          </cell>
          <cell r="L2379">
            <v>48</v>
          </cell>
          <cell r="M2379">
            <v>79</v>
          </cell>
          <cell r="N2379">
            <v>52</v>
          </cell>
          <cell r="O2379">
            <v>80</v>
          </cell>
          <cell r="P2379">
            <v>55</v>
          </cell>
          <cell r="Q2379">
            <v>80</v>
          </cell>
          <cell r="R2379">
            <v>64</v>
          </cell>
          <cell r="S2379">
            <v>83</v>
          </cell>
          <cell r="T2379">
            <v>66</v>
          </cell>
          <cell r="U2379">
            <v>83</v>
          </cell>
          <cell r="V2379">
            <v>71</v>
          </cell>
          <cell r="W2379">
            <v>84</v>
          </cell>
          <cell r="X2379">
            <v>63</v>
          </cell>
          <cell r="Y2379">
            <v>82</v>
          </cell>
          <cell r="Z2379">
            <v>71</v>
          </cell>
          <cell r="AA2379">
            <v>84</v>
          </cell>
          <cell r="AB2379">
            <v>68</v>
          </cell>
          <cell r="AC2379">
            <v>88</v>
          </cell>
          <cell r="AD2379">
            <v>67</v>
          </cell>
          <cell r="AE2379">
            <v>89</v>
          </cell>
          <cell r="AF2379">
            <v>69</v>
          </cell>
          <cell r="AG2379">
            <v>89</v>
          </cell>
          <cell r="AH2379">
            <v>72</v>
          </cell>
          <cell r="AI2379">
            <v>86</v>
          </cell>
          <cell r="AJ2379">
            <v>70</v>
          </cell>
          <cell r="AK2379">
            <v>89</v>
          </cell>
          <cell r="AL2379">
            <v>73</v>
          </cell>
          <cell r="AM2379">
            <v>89</v>
          </cell>
          <cell r="AN2379">
            <v>70</v>
          </cell>
          <cell r="AO2379">
            <v>88.5</v>
          </cell>
          <cell r="AP2379">
            <v>69.5</v>
          </cell>
          <cell r="AQ2379">
            <v>86</v>
          </cell>
          <cell r="AR2379">
            <v>65</v>
          </cell>
          <cell r="AS2379">
            <v>75</v>
          </cell>
          <cell r="AT2379">
            <v>47</v>
          </cell>
          <cell r="AU2379">
            <v>89</v>
          </cell>
          <cell r="AV2379">
            <v>70</v>
          </cell>
          <cell r="AW2379">
            <v>93</v>
          </cell>
          <cell r="AX2379">
            <v>71</v>
          </cell>
          <cell r="AY2379">
            <v>92</v>
          </cell>
          <cell r="AZ2379">
            <v>76</v>
          </cell>
        </row>
        <row r="2380">
          <cell r="B2380">
            <v>36785</v>
          </cell>
          <cell r="C2380">
            <v>88</v>
          </cell>
          <cell r="D2380">
            <v>44</v>
          </cell>
          <cell r="E2380">
            <v>112</v>
          </cell>
          <cell r="F2380">
            <v>81</v>
          </cell>
          <cell r="G2380">
            <v>88</v>
          </cell>
          <cell r="H2380">
            <v>44</v>
          </cell>
          <cell r="I2380">
            <v>103</v>
          </cell>
          <cell r="J2380">
            <v>72</v>
          </cell>
          <cell r="K2380">
            <v>77</v>
          </cell>
          <cell r="L2380">
            <v>48</v>
          </cell>
          <cell r="M2380">
            <v>79</v>
          </cell>
          <cell r="N2380">
            <v>52</v>
          </cell>
          <cell r="O2380">
            <v>80</v>
          </cell>
          <cell r="P2380">
            <v>55</v>
          </cell>
          <cell r="Q2380">
            <v>80</v>
          </cell>
          <cell r="R2380">
            <v>64</v>
          </cell>
          <cell r="S2380">
            <v>83</v>
          </cell>
          <cell r="T2380">
            <v>66</v>
          </cell>
          <cell r="U2380">
            <v>83</v>
          </cell>
          <cell r="V2380">
            <v>71</v>
          </cell>
          <cell r="W2380">
            <v>84</v>
          </cell>
          <cell r="X2380">
            <v>63</v>
          </cell>
          <cell r="Y2380">
            <v>82</v>
          </cell>
          <cell r="Z2380">
            <v>71</v>
          </cell>
          <cell r="AA2380">
            <v>84</v>
          </cell>
          <cell r="AB2380">
            <v>68</v>
          </cell>
          <cell r="AC2380">
            <v>88</v>
          </cell>
          <cell r="AD2380">
            <v>67</v>
          </cell>
          <cell r="AE2380">
            <v>89</v>
          </cell>
          <cell r="AF2380">
            <v>69</v>
          </cell>
          <cell r="AG2380">
            <v>89</v>
          </cell>
          <cell r="AH2380">
            <v>72</v>
          </cell>
          <cell r="AI2380">
            <v>86</v>
          </cell>
          <cell r="AJ2380">
            <v>70</v>
          </cell>
          <cell r="AK2380">
            <v>89</v>
          </cell>
          <cell r="AL2380">
            <v>73</v>
          </cell>
          <cell r="AM2380">
            <v>89</v>
          </cell>
          <cell r="AN2380">
            <v>70</v>
          </cell>
          <cell r="AO2380">
            <v>88.5</v>
          </cell>
          <cell r="AP2380">
            <v>69.5</v>
          </cell>
          <cell r="AQ2380">
            <v>86</v>
          </cell>
          <cell r="AR2380">
            <v>65</v>
          </cell>
          <cell r="AS2380">
            <v>75</v>
          </cell>
          <cell r="AT2380">
            <v>47</v>
          </cell>
          <cell r="AU2380">
            <v>89</v>
          </cell>
          <cell r="AV2380">
            <v>70</v>
          </cell>
          <cell r="AW2380">
            <v>93</v>
          </cell>
          <cell r="AX2380">
            <v>71</v>
          </cell>
          <cell r="AY2380">
            <v>92</v>
          </cell>
          <cell r="AZ2380">
            <v>76</v>
          </cell>
        </row>
        <row r="2381">
          <cell r="B2381">
            <v>36786</v>
          </cell>
          <cell r="C2381">
            <v>84</v>
          </cell>
          <cell r="D2381">
            <v>50</v>
          </cell>
          <cell r="E2381">
            <v>106</v>
          </cell>
          <cell r="F2381">
            <v>84</v>
          </cell>
          <cell r="G2381">
            <v>84</v>
          </cell>
          <cell r="H2381">
            <v>50</v>
          </cell>
          <cell r="I2381">
            <v>101</v>
          </cell>
          <cell r="J2381">
            <v>76</v>
          </cell>
          <cell r="K2381">
            <v>69</v>
          </cell>
          <cell r="L2381">
            <v>41</v>
          </cell>
          <cell r="M2381">
            <v>69</v>
          </cell>
          <cell r="N2381">
            <v>45</v>
          </cell>
          <cell r="O2381">
            <v>73</v>
          </cell>
          <cell r="P2381">
            <v>45</v>
          </cell>
          <cell r="Q2381">
            <v>72</v>
          </cell>
          <cell r="R2381">
            <v>49</v>
          </cell>
          <cell r="S2381">
            <v>69</v>
          </cell>
          <cell r="T2381">
            <v>47</v>
          </cell>
          <cell r="U2381">
            <v>71</v>
          </cell>
          <cell r="V2381">
            <v>63</v>
          </cell>
          <cell r="W2381">
            <v>68</v>
          </cell>
          <cell r="X2381">
            <v>38</v>
          </cell>
          <cell r="Y2381">
            <v>67</v>
          </cell>
          <cell r="Z2381">
            <v>47</v>
          </cell>
          <cell r="AA2381">
            <v>71</v>
          </cell>
          <cell r="AB2381">
            <v>45</v>
          </cell>
          <cell r="AC2381">
            <v>71</v>
          </cell>
          <cell r="AD2381">
            <v>47</v>
          </cell>
          <cell r="AE2381">
            <v>74</v>
          </cell>
          <cell r="AF2381">
            <v>53</v>
          </cell>
          <cell r="AG2381">
            <v>72</v>
          </cell>
          <cell r="AH2381">
            <v>59</v>
          </cell>
          <cell r="AI2381">
            <v>73</v>
          </cell>
          <cell r="AJ2381">
            <v>53</v>
          </cell>
          <cell r="AK2381">
            <v>76</v>
          </cell>
          <cell r="AL2381">
            <v>60</v>
          </cell>
          <cell r="AM2381">
            <v>73</v>
          </cell>
          <cell r="AN2381">
            <v>54</v>
          </cell>
          <cell r="AO2381">
            <v>93</v>
          </cell>
          <cell r="AP2381">
            <v>66.5</v>
          </cell>
          <cell r="AQ2381">
            <v>93</v>
          </cell>
          <cell r="AR2381">
            <v>68</v>
          </cell>
          <cell r="AS2381">
            <v>71</v>
          </cell>
          <cell r="AT2381">
            <v>41</v>
          </cell>
          <cell r="AU2381">
            <v>77</v>
          </cell>
          <cell r="AV2381">
            <v>72</v>
          </cell>
          <cell r="AW2381">
            <v>76</v>
          </cell>
          <cell r="AX2381">
            <v>69</v>
          </cell>
          <cell r="AY2381">
            <v>82</v>
          </cell>
          <cell r="AZ2381">
            <v>70</v>
          </cell>
        </row>
        <row r="2382">
          <cell r="B2382">
            <v>36787</v>
          </cell>
          <cell r="C2382">
            <v>82</v>
          </cell>
          <cell r="D2382">
            <v>52</v>
          </cell>
          <cell r="E2382">
            <v>101</v>
          </cell>
          <cell r="F2382">
            <v>84</v>
          </cell>
          <cell r="G2382">
            <v>82</v>
          </cell>
          <cell r="H2382">
            <v>52</v>
          </cell>
          <cell r="I2382">
            <v>97</v>
          </cell>
          <cell r="J2382">
            <v>75</v>
          </cell>
          <cell r="K2382">
            <v>74</v>
          </cell>
          <cell r="L2382">
            <v>48</v>
          </cell>
          <cell r="M2382">
            <v>74</v>
          </cell>
          <cell r="N2382">
            <v>53</v>
          </cell>
          <cell r="O2382">
            <v>75</v>
          </cell>
          <cell r="P2382">
            <v>50</v>
          </cell>
          <cell r="Q2382">
            <v>72</v>
          </cell>
          <cell r="R2382">
            <v>55</v>
          </cell>
          <cell r="S2382">
            <v>70</v>
          </cell>
          <cell r="T2382">
            <v>50</v>
          </cell>
          <cell r="U2382">
            <v>72</v>
          </cell>
          <cell r="V2382">
            <v>55</v>
          </cell>
          <cell r="W2382">
            <v>64</v>
          </cell>
          <cell r="X2382">
            <v>46</v>
          </cell>
          <cell r="Y2382">
            <v>63</v>
          </cell>
          <cell r="Z2382">
            <v>51</v>
          </cell>
          <cell r="AA2382">
            <v>64</v>
          </cell>
          <cell r="AB2382">
            <v>52</v>
          </cell>
          <cell r="AC2382">
            <v>64</v>
          </cell>
          <cell r="AD2382">
            <v>50</v>
          </cell>
          <cell r="AE2382">
            <v>67</v>
          </cell>
          <cell r="AF2382">
            <v>61</v>
          </cell>
          <cell r="AG2382">
            <v>84</v>
          </cell>
          <cell r="AH2382">
            <v>64</v>
          </cell>
          <cell r="AI2382">
            <v>74</v>
          </cell>
          <cell r="AJ2382">
            <v>61</v>
          </cell>
          <cell r="AK2382">
            <v>80</v>
          </cell>
          <cell r="AL2382">
            <v>61</v>
          </cell>
          <cell r="AM2382">
            <v>67</v>
          </cell>
          <cell r="AN2382">
            <v>63</v>
          </cell>
          <cell r="AO2382">
            <v>91</v>
          </cell>
          <cell r="AP2382">
            <v>65</v>
          </cell>
          <cell r="AQ2382">
            <v>83</v>
          </cell>
          <cell r="AR2382">
            <v>65</v>
          </cell>
          <cell r="AS2382">
            <v>75</v>
          </cell>
          <cell r="AT2382">
            <v>49</v>
          </cell>
          <cell r="AU2382">
            <v>87</v>
          </cell>
          <cell r="AV2382">
            <v>71</v>
          </cell>
          <cell r="AW2382">
            <v>89</v>
          </cell>
          <cell r="AX2382">
            <v>70</v>
          </cell>
          <cell r="AY2382">
            <v>85</v>
          </cell>
          <cell r="AZ2382">
            <v>75</v>
          </cell>
        </row>
        <row r="2383">
          <cell r="B2383">
            <v>36788</v>
          </cell>
          <cell r="C2383">
            <v>83</v>
          </cell>
          <cell r="D2383">
            <v>42</v>
          </cell>
          <cell r="E2383">
            <v>102</v>
          </cell>
          <cell r="F2383">
            <v>82</v>
          </cell>
          <cell r="G2383">
            <v>83</v>
          </cell>
          <cell r="H2383">
            <v>42</v>
          </cell>
          <cell r="I2383">
            <v>97</v>
          </cell>
          <cell r="J2383">
            <v>74</v>
          </cell>
          <cell r="K2383">
            <v>65</v>
          </cell>
          <cell r="L2383">
            <v>54</v>
          </cell>
          <cell r="M2383">
            <v>71</v>
          </cell>
          <cell r="N2383">
            <v>61</v>
          </cell>
          <cell r="O2383">
            <v>67</v>
          </cell>
          <cell r="P2383">
            <v>60</v>
          </cell>
          <cell r="Q2383">
            <v>67</v>
          </cell>
          <cell r="R2383">
            <v>63</v>
          </cell>
          <cell r="S2383">
            <v>76</v>
          </cell>
          <cell r="T2383">
            <v>63</v>
          </cell>
          <cell r="U2383">
            <v>77</v>
          </cell>
          <cell r="V2383">
            <v>68</v>
          </cell>
          <cell r="W2383">
            <v>81</v>
          </cell>
          <cell r="X2383">
            <v>53</v>
          </cell>
          <cell r="Y2383">
            <v>82</v>
          </cell>
          <cell r="Z2383">
            <v>60</v>
          </cell>
          <cell r="AA2383">
            <v>84</v>
          </cell>
          <cell r="AB2383">
            <v>64</v>
          </cell>
          <cell r="AC2383">
            <v>80</v>
          </cell>
          <cell r="AD2383">
            <v>60</v>
          </cell>
          <cell r="AE2383">
            <v>83</v>
          </cell>
          <cell r="AF2383">
            <v>62</v>
          </cell>
          <cell r="AG2383">
            <v>83</v>
          </cell>
          <cell r="AH2383">
            <v>65</v>
          </cell>
          <cell r="AI2383">
            <v>84</v>
          </cell>
          <cell r="AJ2383">
            <v>60</v>
          </cell>
          <cell r="AK2383">
            <v>88</v>
          </cell>
          <cell r="AL2383">
            <v>61</v>
          </cell>
          <cell r="AM2383">
            <v>86</v>
          </cell>
          <cell r="AN2383">
            <v>56</v>
          </cell>
          <cell r="AO2383">
            <v>89.5</v>
          </cell>
          <cell r="AP2383">
            <v>65.5</v>
          </cell>
          <cell r="AQ2383">
            <v>79</v>
          </cell>
          <cell r="AR2383">
            <v>64</v>
          </cell>
          <cell r="AS2383">
            <v>75</v>
          </cell>
          <cell r="AT2383">
            <v>56</v>
          </cell>
          <cell r="AU2383">
            <v>86</v>
          </cell>
          <cell r="AV2383">
            <v>70</v>
          </cell>
          <cell r="AW2383">
            <v>92</v>
          </cell>
          <cell r="AX2383">
            <v>71</v>
          </cell>
          <cell r="AY2383">
            <v>93</v>
          </cell>
          <cell r="AZ2383">
            <v>73</v>
          </cell>
        </row>
        <row r="2384">
          <cell r="B2384">
            <v>36789</v>
          </cell>
          <cell r="C2384">
            <v>83</v>
          </cell>
          <cell r="D2384">
            <v>42</v>
          </cell>
          <cell r="E2384">
            <v>100</v>
          </cell>
          <cell r="F2384">
            <v>81</v>
          </cell>
          <cell r="G2384">
            <v>83</v>
          </cell>
          <cell r="H2384">
            <v>42</v>
          </cell>
          <cell r="I2384">
            <v>98</v>
          </cell>
          <cell r="J2384">
            <v>73</v>
          </cell>
          <cell r="K2384">
            <v>81</v>
          </cell>
          <cell r="L2384">
            <v>54</v>
          </cell>
          <cell r="M2384">
            <v>84</v>
          </cell>
          <cell r="N2384">
            <v>56</v>
          </cell>
          <cell r="O2384">
            <v>86</v>
          </cell>
          <cell r="P2384">
            <v>53</v>
          </cell>
          <cell r="Q2384">
            <v>85</v>
          </cell>
          <cell r="R2384">
            <v>57</v>
          </cell>
          <cell r="S2384">
            <v>86</v>
          </cell>
          <cell r="T2384">
            <v>60</v>
          </cell>
          <cell r="U2384">
            <v>87</v>
          </cell>
          <cell r="V2384">
            <v>67</v>
          </cell>
          <cell r="W2384">
            <v>81</v>
          </cell>
          <cell r="X2384">
            <v>51</v>
          </cell>
          <cell r="Y2384">
            <v>83</v>
          </cell>
          <cell r="Z2384">
            <v>62</v>
          </cell>
          <cell r="AA2384">
            <v>86</v>
          </cell>
          <cell r="AB2384">
            <v>63</v>
          </cell>
          <cell r="AC2384">
            <v>84</v>
          </cell>
          <cell r="AD2384">
            <v>60</v>
          </cell>
          <cell r="AE2384">
            <v>88</v>
          </cell>
          <cell r="AF2384">
            <v>64</v>
          </cell>
          <cell r="AG2384">
            <v>85</v>
          </cell>
          <cell r="AH2384">
            <v>66</v>
          </cell>
          <cell r="AI2384">
            <v>87</v>
          </cell>
          <cell r="AJ2384">
            <v>65</v>
          </cell>
          <cell r="AK2384">
            <v>91</v>
          </cell>
          <cell r="AL2384">
            <v>67</v>
          </cell>
          <cell r="AM2384">
            <v>89</v>
          </cell>
          <cell r="AN2384">
            <v>64</v>
          </cell>
          <cell r="AO2384">
            <v>90.5</v>
          </cell>
          <cell r="AP2384">
            <v>66.5</v>
          </cell>
          <cell r="AQ2384">
            <v>81</v>
          </cell>
          <cell r="AR2384">
            <v>64</v>
          </cell>
          <cell r="AS2384">
            <v>80</v>
          </cell>
          <cell r="AT2384">
            <v>60</v>
          </cell>
          <cell r="AU2384">
            <v>86</v>
          </cell>
          <cell r="AV2384">
            <v>76</v>
          </cell>
          <cell r="AW2384">
            <v>88</v>
          </cell>
          <cell r="AX2384">
            <v>76</v>
          </cell>
          <cell r="AY2384">
            <v>91</v>
          </cell>
          <cell r="AZ2384">
            <v>72</v>
          </cell>
        </row>
        <row r="2385">
          <cell r="B2385">
            <v>36790</v>
          </cell>
          <cell r="C2385">
            <v>74</v>
          </cell>
          <cell r="D2385">
            <v>50</v>
          </cell>
          <cell r="E2385">
            <v>100</v>
          </cell>
          <cell r="F2385">
            <v>82</v>
          </cell>
          <cell r="G2385">
            <v>74</v>
          </cell>
          <cell r="H2385">
            <v>50</v>
          </cell>
          <cell r="I2385">
            <v>94</v>
          </cell>
          <cell r="J2385">
            <v>76</v>
          </cell>
          <cell r="K2385">
            <v>72</v>
          </cell>
          <cell r="L2385">
            <v>62</v>
          </cell>
          <cell r="M2385">
            <v>76</v>
          </cell>
          <cell r="N2385">
            <v>70</v>
          </cell>
          <cell r="O2385">
            <v>77</v>
          </cell>
          <cell r="P2385">
            <v>69</v>
          </cell>
          <cell r="Q2385">
            <v>78</v>
          </cell>
          <cell r="R2385">
            <v>71</v>
          </cell>
          <cell r="S2385">
            <v>80</v>
          </cell>
          <cell r="T2385">
            <v>71</v>
          </cell>
          <cell r="U2385">
            <v>83</v>
          </cell>
          <cell r="V2385">
            <v>73</v>
          </cell>
          <cell r="W2385">
            <v>81</v>
          </cell>
          <cell r="X2385">
            <v>61</v>
          </cell>
          <cell r="Y2385">
            <v>78</v>
          </cell>
          <cell r="Z2385">
            <v>70</v>
          </cell>
          <cell r="AA2385">
            <v>84</v>
          </cell>
          <cell r="AB2385">
            <v>72</v>
          </cell>
          <cell r="AC2385">
            <v>79</v>
          </cell>
          <cell r="AD2385">
            <v>68</v>
          </cell>
          <cell r="AE2385">
            <v>85</v>
          </cell>
          <cell r="AF2385">
            <v>71</v>
          </cell>
          <cell r="AG2385">
            <v>88</v>
          </cell>
          <cell r="AH2385">
            <v>75</v>
          </cell>
          <cell r="AI2385">
            <v>77</v>
          </cell>
          <cell r="AJ2385">
            <v>72</v>
          </cell>
          <cell r="AK2385">
            <v>84</v>
          </cell>
          <cell r="AL2385">
            <v>74</v>
          </cell>
          <cell r="AM2385">
            <v>85</v>
          </cell>
          <cell r="AN2385">
            <v>70</v>
          </cell>
          <cell r="AO2385">
            <v>78.5</v>
          </cell>
          <cell r="AP2385">
            <v>66.5</v>
          </cell>
          <cell r="AQ2385">
            <v>72</v>
          </cell>
          <cell r="AR2385">
            <v>65</v>
          </cell>
          <cell r="AS2385">
            <v>69</v>
          </cell>
          <cell r="AT2385">
            <v>63</v>
          </cell>
          <cell r="AU2385">
            <v>89</v>
          </cell>
          <cell r="AV2385">
            <v>75</v>
          </cell>
          <cell r="AW2385">
            <v>92</v>
          </cell>
          <cell r="AX2385">
            <v>75</v>
          </cell>
          <cell r="AY2385">
            <v>89</v>
          </cell>
          <cell r="AZ2385">
            <v>76</v>
          </cell>
        </row>
        <row r="2386">
          <cell r="B2386">
            <v>36791</v>
          </cell>
          <cell r="C2386">
            <v>74</v>
          </cell>
          <cell r="D2386">
            <v>50</v>
          </cell>
          <cell r="E2386">
            <v>100</v>
          </cell>
          <cell r="F2386">
            <v>82</v>
          </cell>
          <cell r="G2386">
            <v>74</v>
          </cell>
          <cell r="H2386">
            <v>50</v>
          </cell>
          <cell r="I2386">
            <v>94</v>
          </cell>
          <cell r="J2386">
            <v>76</v>
          </cell>
          <cell r="K2386">
            <v>72</v>
          </cell>
          <cell r="L2386">
            <v>62</v>
          </cell>
          <cell r="M2386">
            <v>76</v>
          </cell>
          <cell r="N2386">
            <v>70</v>
          </cell>
          <cell r="O2386">
            <v>77</v>
          </cell>
          <cell r="P2386">
            <v>69</v>
          </cell>
          <cell r="Q2386">
            <v>78</v>
          </cell>
          <cell r="R2386">
            <v>71</v>
          </cell>
          <cell r="S2386">
            <v>80</v>
          </cell>
          <cell r="T2386">
            <v>71</v>
          </cell>
          <cell r="U2386">
            <v>83</v>
          </cell>
          <cell r="V2386">
            <v>73</v>
          </cell>
          <cell r="W2386">
            <v>81</v>
          </cell>
          <cell r="X2386">
            <v>61</v>
          </cell>
          <cell r="Y2386">
            <v>78</v>
          </cell>
          <cell r="Z2386">
            <v>70</v>
          </cell>
          <cell r="AA2386">
            <v>84</v>
          </cell>
          <cell r="AB2386">
            <v>72</v>
          </cell>
          <cell r="AC2386">
            <v>79</v>
          </cell>
          <cell r="AD2386">
            <v>68</v>
          </cell>
          <cell r="AE2386">
            <v>85</v>
          </cell>
          <cell r="AF2386">
            <v>71</v>
          </cell>
          <cell r="AG2386">
            <v>88</v>
          </cell>
          <cell r="AH2386">
            <v>75</v>
          </cell>
          <cell r="AI2386">
            <v>77</v>
          </cell>
          <cell r="AJ2386">
            <v>72</v>
          </cell>
          <cell r="AK2386">
            <v>84</v>
          </cell>
          <cell r="AL2386">
            <v>74</v>
          </cell>
          <cell r="AM2386">
            <v>85</v>
          </cell>
          <cell r="AN2386">
            <v>70</v>
          </cell>
          <cell r="AO2386">
            <v>78.5</v>
          </cell>
          <cell r="AP2386">
            <v>66.5</v>
          </cell>
          <cell r="AQ2386">
            <v>72</v>
          </cell>
          <cell r="AR2386">
            <v>65</v>
          </cell>
          <cell r="AS2386">
            <v>69</v>
          </cell>
          <cell r="AT2386">
            <v>63</v>
          </cell>
          <cell r="AU2386">
            <v>89</v>
          </cell>
          <cell r="AV2386">
            <v>75</v>
          </cell>
          <cell r="AW2386">
            <v>92</v>
          </cell>
          <cell r="AX2386">
            <v>75</v>
          </cell>
          <cell r="AY2386">
            <v>89</v>
          </cell>
          <cell r="AZ2386">
            <v>76</v>
          </cell>
        </row>
        <row r="2387">
          <cell r="B2387">
            <v>36792</v>
          </cell>
          <cell r="C2387">
            <v>74</v>
          </cell>
          <cell r="D2387">
            <v>50</v>
          </cell>
          <cell r="E2387">
            <v>100</v>
          </cell>
          <cell r="F2387">
            <v>82</v>
          </cell>
          <cell r="G2387">
            <v>74</v>
          </cell>
          <cell r="H2387">
            <v>50</v>
          </cell>
          <cell r="I2387">
            <v>94</v>
          </cell>
          <cell r="J2387">
            <v>76</v>
          </cell>
          <cell r="K2387">
            <v>72</v>
          </cell>
          <cell r="L2387">
            <v>62</v>
          </cell>
          <cell r="M2387">
            <v>76</v>
          </cell>
          <cell r="N2387">
            <v>70</v>
          </cell>
          <cell r="O2387">
            <v>77</v>
          </cell>
          <cell r="P2387">
            <v>69</v>
          </cell>
          <cell r="Q2387">
            <v>78</v>
          </cell>
          <cell r="R2387">
            <v>71</v>
          </cell>
          <cell r="S2387">
            <v>80</v>
          </cell>
          <cell r="T2387">
            <v>71</v>
          </cell>
          <cell r="U2387">
            <v>83</v>
          </cell>
          <cell r="V2387">
            <v>73</v>
          </cell>
          <cell r="W2387">
            <v>81</v>
          </cell>
          <cell r="X2387">
            <v>61</v>
          </cell>
          <cell r="Y2387">
            <v>78</v>
          </cell>
          <cell r="Z2387">
            <v>70</v>
          </cell>
          <cell r="AA2387">
            <v>84</v>
          </cell>
          <cell r="AB2387">
            <v>72</v>
          </cell>
          <cell r="AC2387">
            <v>79</v>
          </cell>
          <cell r="AD2387">
            <v>68</v>
          </cell>
          <cell r="AE2387">
            <v>85</v>
          </cell>
          <cell r="AF2387">
            <v>71</v>
          </cell>
          <cell r="AG2387">
            <v>88</v>
          </cell>
          <cell r="AH2387">
            <v>75</v>
          </cell>
          <cell r="AI2387">
            <v>77</v>
          </cell>
          <cell r="AJ2387">
            <v>72</v>
          </cell>
          <cell r="AK2387">
            <v>84</v>
          </cell>
          <cell r="AL2387">
            <v>74</v>
          </cell>
          <cell r="AM2387">
            <v>85</v>
          </cell>
          <cell r="AN2387">
            <v>70</v>
          </cell>
          <cell r="AO2387">
            <v>78.5</v>
          </cell>
          <cell r="AP2387">
            <v>66.5</v>
          </cell>
          <cell r="AQ2387">
            <v>72</v>
          </cell>
          <cell r="AR2387">
            <v>65</v>
          </cell>
          <cell r="AS2387">
            <v>69</v>
          </cell>
          <cell r="AT2387">
            <v>63</v>
          </cell>
          <cell r="AU2387">
            <v>89</v>
          </cell>
          <cell r="AV2387">
            <v>75</v>
          </cell>
          <cell r="AW2387">
            <v>92</v>
          </cell>
          <cell r="AX2387">
            <v>75</v>
          </cell>
          <cell r="AY2387">
            <v>89</v>
          </cell>
          <cell r="AZ2387">
            <v>76</v>
          </cell>
        </row>
        <row r="2388">
          <cell r="B2388">
            <v>36793</v>
          </cell>
          <cell r="C2388">
            <v>62</v>
          </cell>
          <cell r="D2388">
            <v>35</v>
          </cell>
          <cell r="E2388">
            <v>91</v>
          </cell>
          <cell r="F2388">
            <v>69</v>
          </cell>
          <cell r="G2388">
            <v>62</v>
          </cell>
          <cell r="H2388">
            <v>35</v>
          </cell>
          <cell r="I2388">
            <v>88</v>
          </cell>
          <cell r="J2388">
            <v>66</v>
          </cell>
          <cell r="K2388">
            <v>71</v>
          </cell>
          <cell r="L2388">
            <v>61</v>
          </cell>
          <cell r="M2388">
            <v>79</v>
          </cell>
          <cell r="N2388">
            <v>67</v>
          </cell>
          <cell r="O2388">
            <v>82</v>
          </cell>
          <cell r="P2388">
            <v>65</v>
          </cell>
          <cell r="Q2388">
            <v>82</v>
          </cell>
          <cell r="R2388">
            <v>67</v>
          </cell>
          <cell r="S2388">
            <v>83</v>
          </cell>
          <cell r="T2388">
            <v>65</v>
          </cell>
          <cell r="U2388">
            <v>82</v>
          </cell>
          <cell r="V2388">
            <v>69</v>
          </cell>
          <cell r="W2388">
            <v>82</v>
          </cell>
          <cell r="X2388">
            <v>60</v>
          </cell>
          <cell r="Y2388">
            <v>86</v>
          </cell>
          <cell r="Z2388">
            <v>64</v>
          </cell>
          <cell r="AA2388">
            <v>87</v>
          </cell>
          <cell r="AB2388">
            <v>65</v>
          </cell>
          <cell r="AC2388">
            <v>87</v>
          </cell>
          <cell r="AD2388">
            <v>67</v>
          </cell>
          <cell r="AE2388">
            <v>91</v>
          </cell>
          <cell r="AF2388">
            <v>71</v>
          </cell>
          <cell r="AG2388">
            <v>91</v>
          </cell>
          <cell r="AH2388">
            <v>72</v>
          </cell>
          <cell r="AI2388">
            <v>85</v>
          </cell>
          <cell r="AJ2388">
            <v>70</v>
          </cell>
          <cell r="AK2388">
            <v>87</v>
          </cell>
          <cell r="AL2388">
            <v>69</v>
          </cell>
          <cell r="AM2388">
            <v>90</v>
          </cell>
          <cell r="AN2388">
            <v>71</v>
          </cell>
          <cell r="AO2388">
            <v>83.5</v>
          </cell>
          <cell r="AP2388">
            <v>60</v>
          </cell>
          <cell r="AQ2388">
            <v>81</v>
          </cell>
          <cell r="AR2388">
            <v>60</v>
          </cell>
          <cell r="AS2388">
            <v>65</v>
          </cell>
          <cell r="AT2388">
            <v>61</v>
          </cell>
          <cell r="AU2388">
            <v>91</v>
          </cell>
          <cell r="AV2388">
            <v>74</v>
          </cell>
          <cell r="AW2388">
            <v>91</v>
          </cell>
          <cell r="AX2388">
            <v>75</v>
          </cell>
          <cell r="AY2388">
            <v>90</v>
          </cell>
          <cell r="AZ2388">
            <v>76</v>
          </cell>
        </row>
        <row r="2389">
          <cell r="B2389">
            <v>36794</v>
          </cell>
          <cell r="C2389" t="e">
            <v>#VALUE!</v>
          </cell>
          <cell r="D2389" t="e">
            <v>#VALUE!</v>
          </cell>
          <cell r="E2389">
            <v>99</v>
          </cell>
          <cell r="F2389">
            <v>68</v>
          </cell>
          <cell r="G2389" t="e">
            <v>#VALUE!</v>
          </cell>
          <cell r="H2389" t="e">
            <v>#VALUE!</v>
          </cell>
          <cell r="I2389">
            <v>95</v>
          </cell>
          <cell r="J2389">
            <v>59</v>
          </cell>
          <cell r="K2389">
            <v>60</v>
          </cell>
          <cell r="L2389">
            <v>45</v>
          </cell>
          <cell r="M2389">
            <v>59</v>
          </cell>
          <cell r="N2389">
            <v>53</v>
          </cell>
          <cell r="O2389">
            <v>57</v>
          </cell>
          <cell r="P2389">
            <v>52</v>
          </cell>
          <cell r="Q2389">
            <v>55</v>
          </cell>
          <cell r="R2389">
            <v>52</v>
          </cell>
          <cell r="S2389">
            <v>60</v>
          </cell>
          <cell r="T2389">
            <v>60</v>
          </cell>
          <cell r="U2389">
            <v>68</v>
          </cell>
          <cell r="V2389">
            <v>68</v>
          </cell>
          <cell r="W2389">
            <v>78</v>
          </cell>
          <cell r="X2389">
            <v>66</v>
          </cell>
          <cell r="Y2389" t="e">
            <v>#VALUE!</v>
          </cell>
          <cell r="Z2389" t="e">
            <v>#VALUE!</v>
          </cell>
          <cell r="AA2389">
            <v>76</v>
          </cell>
          <cell r="AB2389">
            <v>69</v>
          </cell>
          <cell r="AC2389">
            <v>86</v>
          </cell>
          <cell r="AD2389">
            <v>70</v>
          </cell>
          <cell r="AE2389">
            <v>91</v>
          </cell>
          <cell r="AF2389">
            <v>74</v>
          </cell>
          <cell r="AG2389">
            <v>91</v>
          </cell>
          <cell r="AH2389">
            <v>73</v>
          </cell>
          <cell r="AI2389">
            <v>83</v>
          </cell>
          <cell r="AJ2389">
            <v>73</v>
          </cell>
          <cell r="AK2389">
            <v>90</v>
          </cell>
          <cell r="AL2389">
            <v>74</v>
          </cell>
          <cell r="AM2389">
            <v>89</v>
          </cell>
          <cell r="AN2389">
            <v>73</v>
          </cell>
          <cell r="AO2389" t="e">
            <v>#VALUE!</v>
          </cell>
          <cell r="AP2389" t="e">
            <v>#VALUE!</v>
          </cell>
          <cell r="AQ2389">
            <v>88</v>
          </cell>
          <cell r="AR2389">
            <v>61</v>
          </cell>
          <cell r="AS2389">
            <v>57</v>
          </cell>
          <cell r="AT2389">
            <v>38</v>
          </cell>
          <cell r="AU2389" t="e">
            <v>#VALUE!</v>
          </cell>
          <cell r="AV2389" t="e">
            <v>#VALUE!</v>
          </cell>
          <cell r="AW2389">
            <v>91</v>
          </cell>
          <cell r="AX2389">
            <v>73</v>
          </cell>
          <cell r="AY2389">
            <v>89</v>
          </cell>
          <cell r="AZ2389">
            <v>76</v>
          </cell>
        </row>
        <row r="2390">
          <cell r="B2390">
            <v>36795</v>
          </cell>
          <cell r="C2390">
            <v>68</v>
          </cell>
          <cell r="D2390">
            <v>39</v>
          </cell>
          <cell r="E2390">
            <v>101</v>
          </cell>
          <cell r="F2390">
            <v>81</v>
          </cell>
          <cell r="G2390">
            <v>68</v>
          </cell>
          <cell r="H2390">
            <v>39</v>
          </cell>
          <cell r="I2390">
            <v>97</v>
          </cell>
          <cell r="J2390">
            <v>78</v>
          </cell>
          <cell r="K2390">
            <v>55</v>
          </cell>
          <cell r="L2390">
            <v>48</v>
          </cell>
          <cell r="M2390">
            <v>54</v>
          </cell>
          <cell r="N2390">
            <v>48</v>
          </cell>
          <cell r="O2390">
            <v>55</v>
          </cell>
          <cell r="P2390">
            <v>47</v>
          </cell>
          <cell r="Q2390">
            <v>54</v>
          </cell>
          <cell r="R2390">
            <v>48</v>
          </cell>
          <cell r="S2390">
            <v>55</v>
          </cell>
          <cell r="T2390">
            <v>49</v>
          </cell>
          <cell r="U2390">
            <v>59</v>
          </cell>
          <cell r="V2390">
            <v>58</v>
          </cell>
          <cell r="W2390">
            <v>58</v>
          </cell>
          <cell r="X2390">
            <v>50</v>
          </cell>
          <cell r="Y2390">
            <v>60</v>
          </cell>
          <cell r="Z2390">
            <v>51</v>
          </cell>
          <cell r="AA2390">
            <v>65</v>
          </cell>
          <cell r="AB2390">
            <v>52</v>
          </cell>
          <cell r="AC2390">
            <v>66</v>
          </cell>
          <cell r="AD2390">
            <v>55</v>
          </cell>
          <cell r="AE2390">
            <v>73</v>
          </cell>
          <cell r="AF2390">
            <v>58</v>
          </cell>
          <cell r="AG2390">
            <v>79</v>
          </cell>
          <cell r="AH2390">
            <v>68</v>
          </cell>
          <cell r="AI2390">
            <v>68</v>
          </cell>
          <cell r="AJ2390">
            <v>51</v>
          </cell>
          <cell r="AK2390">
            <v>72</v>
          </cell>
          <cell r="AL2390">
            <v>57</v>
          </cell>
          <cell r="AM2390">
            <v>71</v>
          </cell>
          <cell r="AN2390">
            <v>54</v>
          </cell>
          <cell r="AO2390">
            <v>87</v>
          </cell>
          <cell r="AP2390">
            <v>62.5</v>
          </cell>
          <cell r="AQ2390">
            <v>83</v>
          </cell>
          <cell r="AR2390">
            <v>64</v>
          </cell>
          <cell r="AS2390">
            <v>54</v>
          </cell>
          <cell r="AT2390">
            <v>45</v>
          </cell>
          <cell r="AU2390">
            <v>92</v>
          </cell>
          <cell r="AV2390">
            <v>73</v>
          </cell>
          <cell r="AW2390">
            <v>91</v>
          </cell>
          <cell r="AX2390">
            <v>73</v>
          </cell>
          <cell r="AY2390">
            <v>90</v>
          </cell>
          <cell r="AZ2390">
            <v>80</v>
          </cell>
        </row>
        <row r="2391">
          <cell r="B2391">
            <v>36796</v>
          </cell>
          <cell r="C2391">
            <v>76</v>
          </cell>
          <cell r="D2391">
            <v>47</v>
          </cell>
          <cell r="E2391">
            <v>100</v>
          </cell>
          <cell r="F2391">
            <v>82</v>
          </cell>
          <cell r="G2391">
            <v>76</v>
          </cell>
          <cell r="H2391">
            <v>47</v>
          </cell>
          <cell r="I2391">
            <v>98</v>
          </cell>
          <cell r="J2391">
            <v>72</v>
          </cell>
          <cell r="K2391">
            <v>68</v>
          </cell>
          <cell r="L2391">
            <v>38</v>
          </cell>
          <cell r="M2391">
            <v>68</v>
          </cell>
          <cell r="N2391">
            <v>43</v>
          </cell>
          <cell r="O2391">
            <v>69</v>
          </cell>
          <cell r="P2391">
            <v>42</v>
          </cell>
          <cell r="Q2391">
            <v>69</v>
          </cell>
          <cell r="R2391">
            <v>48</v>
          </cell>
          <cell r="S2391">
            <v>69</v>
          </cell>
          <cell r="T2391">
            <v>47</v>
          </cell>
          <cell r="U2391">
            <v>67</v>
          </cell>
          <cell r="V2391">
            <v>56</v>
          </cell>
          <cell r="W2391">
            <v>70</v>
          </cell>
          <cell r="X2391">
            <v>38</v>
          </cell>
          <cell r="Y2391">
            <v>68</v>
          </cell>
          <cell r="Z2391">
            <v>50</v>
          </cell>
          <cell r="AA2391">
            <v>69</v>
          </cell>
          <cell r="AB2391">
            <v>52</v>
          </cell>
          <cell r="AC2391">
            <v>70</v>
          </cell>
          <cell r="AD2391">
            <v>45</v>
          </cell>
          <cell r="AE2391">
            <v>70</v>
          </cell>
          <cell r="AF2391">
            <v>52</v>
          </cell>
          <cell r="AG2391">
            <v>73</v>
          </cell>
          <cell r="AH2391">
            <v>54</v>
          </cell>
          <cell r="AI2391">
            <v>71</v>
          </cell>
          <cell r="AJ2391">
            <v>49</v>
          </cell>
          <cell r="AK2391">
            <v>76</v>
          </cell>
          <cell r="AL2391">
            <v>54</v>
          </cell>
          <cell r="AM2391">
            <v>75</v>
          </cell>
          <cell r="AN2391">
            <v>51</v>
          </cell>
          <cell r="AO2391">
            <v>82.5</v>
          </cell>
          <cell r="AP2391">
            <v>64.5</v>
          </cell>
          <cell r="AQ2391">
            <v>76</v>
          </cell>
          <cell r="AR2391">
            <v>66</v>
          </cell>
          <cell r="AS2391">
            <v>66</v>
          </cell>
          <cell r="AT2391">
            <v>35</v>
          </cell>
          <cell r="AU2391">
            <v>86</v>
          </cell>
          <cell r="AV2391">
            <v>77</v>
          </cell>
          <cell r="AW2391">
            <v>88</v>
          </cell>
          <cell r="AX2391">
            <v>75</v>
          </cell>
          <cell r="AY2391">
            <v>92</v>
          </cell>
          <cell r="AZ2391">
            <v>75</v>
          </cell>
        </row>
        <row r="2392">
          <cell r="B2392">
            <v>36797</v>
          </cell>
          <cell r="C2392">
            <v>78</v>
          </cell>
          <cell r="D2392">
            <v>42</v>
          </cell>
          <cell r="E2392">
            <v>103</v>
          </cell>
          <cell r="F2392">
            <v>80</v>
          </cell>
          <cell r="G2392">
            <v>78</v>
          </cell>
          <cell r="H2392">
            <v>42</v>
          </cell>
          <cell r="I2392">
            <v>10</v>
          </cell>
          <cell r="J2392">
            <v>73</v>
          </cell>
          <cell r="K2392">
            <v>60</v>
          </cell>
          <cell r="L2392">
            <v>42</v>
          </cell>
          <cell r="M2392">
            <v>72</v>
          </cell>
          <cell r="N2392">
            <v>49</v>
          </cell>
          <cell r="O2392">
            <v>73</v>
          </cell>
          <cell r="P2392">
            <v>47</v>
          </cell>
          <cell r="Q2392">
            <v>73</v>
          </cell>
          <cell r="R2392">
            <v>52</v>
          </cell>
          <cell r="S2392">
            <v>74</v>
          </cell>
          <cell r="T2392">
            <v>47</v>
          </cell>
          <cell r="U2392">
            <v>71</v>
          </cell>
          <cell r="V2392">
            <v>50</v>
          </cell>
          <cell r="W2392">
            <v>72</v>
          </cell>
          <cell r="X2392">
            <v>41</v>
          </cell>
          <cell r="Y2392">
            <v>72</v>
          </cell>
          <cell r="Z2392">
            <v>48</v>
          </cell>
          <cell r="AA2392">
            <v>74</v>
          </cell>
          <cell r="AB2392">
            <v>46</v>
          </cell>
          <cell r="AC2392">
            <v>76</v>
          </cell>
          <cell r="AD2392">
            <v>47</v>
          </cell>
          <cell r="AE2392">
            <v>76</v>
          </cell>
          <cell r="AF2392">
            <v>48</v>
          </cell>
          <cell r="AG2392">
            <v>76</v>
          </cell>
          <cell r="AH2392">
            <v>56</v>
          </cell>
          <cell r="AI2392">
            <v>76</v>
          </cell>
          <cell r="AJ2392">
            <v>53</v>
          </cell>
          <cell r="AK2392">
            <v>80</v>
          </cell>
          <cell r="AL2392">
            <v>52</v>
          </cell>
          <cell r="AM2392">
            <v>78</v>
          </cell>
          <cell r="AN2392">
            <v>48</v>
          </cell>
          <cell r="AO2392">
            <v>77</v>
          </cell>
          <cell r="AP2392">
            <v>63</v>
          </cell>
          <cell r="AQ2392">
            <v>75</v>
          </cell>
          <cell r="AR2392">
            <v>66</v>
          </cell>
          <cell r="AS2392">
            <v>51</v>
          </cell>
          <cell r="AT2392">
            <v>43</v>
          </cell>
          <cell r="AU2392">
            <v>81</v>
          </cell>
          <cell r="AV2392">
            <v>75</v>
          </cell>
          <cell r="AW2392">
            <v>85</v>
          </cell>
          <cell r="AX2392">
            <v>73</v>
          </cell>
          <cell r="AY2392">
            <v>88</v>
          </cell>
          <cell r="AZ2392">
            <v>73</v>
          </cell>
        </row>
        <row r="2393">
          <cell r="B2393">
            <v>36798</v>
          </cell>
          <cell r="C2393">
            <v>78</v>
          </cell>
          <cell r="D2393">
            <v>42</v>
          </cell>
          <cell r="E2393">
            <v>103</v>
          </cell>
          <cell r="F2393">
            <v>80</v>
          </cell>
          <cell r="G2393">
            <v>78</v>
          </cell>
          <cell r="H2393">
            <v>42</v>
          </cell>
          <cell r="I2393">
            <v>10</v>
          </cell>
          <cell r="J2393">
            <v>73</v>
          </cell>
          <cell r="K2393">
            <v>60</v>
          </cell>
          <cell r="L2393">
            <v>42</v>
          </cell>
          <cell r="M2393">
            <v>72</v>
          </cell>
          <cell r="N2393">
            <v>49</v>
          </cell>
          <cell r="O2393">
            <v>73</v>
          </cell>
          <cell r="P2393">
            <v>47</v>
          </cell>
          <cell r="Q2393">
            <v>73</v>
          </cell>
          <cell r="R2393">
            <v>52</v>
          </cell>
          <cell r="S2393">
            <v>74</v>
          </cell>
          <cell r="T2393">
            <v>47</v>
          </cell>
          <cell r="U2393">
            <v>71</v>
          </cell>
          <cell r="V2393">
            <v>50</v>
          </cell>
          <cell r="W2393">
            <v>72</v>
          </cell>
          <cell r="X2393">
            <v>41</v>
          </cell>
          <cell r="Y2393">
            <v>72</v>
          </cell>
          <cell r="Z2393">
            <v>48</v>
          </cell>
          <cell r="AA2393">
            <v>74</v>
          </cell>
          <cell r="AB2393">
            <v>46</v>
          </cell>
          <cell r="AC2393">
            <v>76</v>
          </cell>
          <cell r="AD2393">
            <v>47</v>
          </cell>
          <cell r="AE2393">
            <v>76</v>
          </cell>
          <cell r="AF2393">
            <v>48</v>
          </cell>
          <cell r="AG2393">
            <v>76</v>
          </cell>
          <cell r="AH2393">
            <v>56</v>
          </cell>
          <cell r="AI2393">
            <v>76</v>
          </cell>
          <cell r="AJ2393">
            <v>53</v>
          </cell>
          <cell r="AK2393">
            <v>80</v>
          </cell>
          <cell r="AL2393">
            <v>52</v>
          </cell>
          <cell r="AM2393">
            <v>78</v>
          </cell>
          <cell r="AN2393">
            <v>48</v>
          </cell>
          <cell r="AO2393">
            <v>77</v>
          </cell>
          <cell r="AP2393">
            <v>63</v>
          </cell>
          <cell r="AQ2393">
            <v>75</v>
          </cell>
          <cell r="AR2393">
            <v>66</v>
          </cell>
          <cell r="AS2393">
            <v>51</v>
          </cell>
          <cell r="AT2393">
            <v>43</v>
          </cell>
          <cell r="AU2393">
            <v>81</v>
          </cell>
          <cell r="AV2393">
            <v>75</v>
          </cell>
          <cell r="AW2393">
            <v>85</v>
          </cell>
          <cell r="AX2393">
            <v>73</v>
          </cell>
          <cell r="AY2393">
            <v>88</v>
          </cell>
          <cell r="AZ2393">
            <v>73</v>
          </cell>
        </row>
        <row r="2394">
          <cell r="B2394">
            <v>36799</v>
          </cell>
          <cell r="C2394">
            <v>78</v>
          </cell>
          <cell r="D2394">
            <v>42</v>
          </cell>
          <cell r="E2394">
            <v>103</v>
          </cell>
          <cell r="F2394">
            <v>80</v>
          </cell>
          <cell r="G2394">
            <v>78</v>
          </cell>
          <cell r="H2394">
            <v>42</v>
          </cell>
          <cell r="I2394">
            <v>10</v>
          </cell>
          <cell r="J2394">
            <v>73</v>
          </cell>
          <cell r="K2394">
            <v>60</v>
          </cell>
          <cell r="L2394">
            <v>42</v>
          </cell>
          <cell r="M2394">
            <v>72</v>
          </cell>
          <cell r="N2394">
            <v>49</v>
          </cell>
          <cell r="O2394">
            <v>73</v>
          </cell>
          <cell r="P2394">
            <v>47</v>
          </cell>
          <cell r="Q2394">
            <v>73</v>
          </cell>
          <cell r="R2394">
            <v>52</v>
          </cell>
          <cell r="S2394">
            <v>74</v>
          </cell>
          <cell r="T2394">
            <v>47</v>
          </cell>
          <cell r="U2394">
            <v>71</v>
          </cell>
          <cell r="V2394">
            <v>50</v>
          </cell>
          <cell r="W2394">
            <v>72</v>
          </cell>
          <cell r="X2394">
            <v>41</v>
          </cell>
          <cell r="Y2394">
            <v>72</v>
          </cell>
          <cell r="Z2394">
            <v>48</v>
          </cell>
          <cell r="AA2394">
            <v>74</v>
          </cell>
          <cell r="AB2394">
            <v>46</v>
          </cell>
          <cell r="AC2394">
            <v>76</v>
          </cell>
          <cell r="AD2394">
            <v>47</v>
          </cell>
          <cell r="AE2394">
            <v>76</v>
          </cell>
          <cell r="AF2394">
            <v>48</v>
          </cell>
          <cell r="AG2394">
            <v>76</v>
          </cell>
          <cell r="AH2394">
            <v>56</v>
          </cell>
          <cell r="AI2394">
            <v>76</v>
          </cell>
          <cell r="AJ2394">
            <v>53</v>
          </cell>
          <cell r="AK2394">
            <v>80</v>
          </cell>
          <cell r="AL2394">
            <v>52</v>
          </cell>
          <cell r="AM2394">
            <v>78</v>
          </cell>
          <cell r="AN2394">
            <v>48</v>
          </cell>
          <cell r="AO2394">
            <v>77</v>
          </cell>
          <cell r="AP2394">
            <v>63</v>
          </cell>
          <cell r="AQ2394">
            <v>75</v>
          </cell>
          <cell r="AR2394">
            <v>66</v>
          </cell>
          <cell r="AS2394">
            <v>51</v>
          </cell>
          <cell r="AT2394">
            <v>43</v>
          </cell>
          <cell r="AU2394">
            <v>81</v>
          </cell>
          <cell r="AV2394">
            <v>75</v>
          </cell>
          <cell r="AW2394">
            <v>85</v>
          </cell>
          <cell r="AX2394">
            <v>73</v>
          </cell>
          <cell r="AY2394">
            <v>88</v>
          </cell>
          <cell r="AZ2394">
            <v>73</v>
          </cell>
        </row>
        <row r="2395">
          <cell r="B2395">
            <v>36800</v>
          </cell>
          <cell r="C2395">
            <v>78</v>
          </cell>
          <cell r="D2395">
            <v>42</v>
          </cell>
          <cell r="E2395">
            <v>103</v>
          </cell>
          <cell r="F2395">
            <v>80</v>
          </cell>
          <cell r="G2395">
            <v>78</v>
          </cell>
          <cell r="H2395">
            <v>42</v>
          </cell>
          <cell r="I2395">
            <v>10</v>
          </cell>
          <cell r="J2395">
            <v>73</v>
          </cell>
          <cell r="K2395">
            <v>60</v>
          </cell>
          <cell r="L2395">
            <v>42</v>
          </cell>
          <cell r="M2395">
            <v>72</v>
          </cell>
          <cell r="N2395">
            <v>49</v>
          </cell>
          <cell r="O2395">
            <v>73</v>
          </cell>
          <cell r="P2395">
            <v>47</v>
          </cell>
          <cell r="Q2395">
            <v>73</v>
          </cell>
          <cell r="R2395">
            <v>52</v>
          </cell>
          <cell r="S2395">
            <v>74</v>
          </cell>
          <cell r="T2395">
            <v>47</v>
          </cell>
          <cell r="U2395">
            <v>71</v>
          </cell>
          <cell r="V2395">
            <v>50</v>
          </cell>
          <cell r="W2395">
            <v>72</v>
          </cell>
          <cell r="X2395">
            <v>41</v>
          </cell>
          <cell r="Y2395">
            <v>72</v>
          </cell>
          <cell r="Z2395">
            <v>48</v>
          </cell>
          <cell r="AA2395">
            <v>74</v>
          </cell>
          <cell r="AB2395">
            <v>46</v>
          </cell>
          <cell r="AC2395">
            <v>76</v>
          </cell>
          <cell r="AD2395">
            <v>47</v>
          </cell>
          <cell r="AE2395">
            <v>76</v>
          </cell>
          <cell r="AF2395">
            <v>48</v>
          </cell>
          <cell r="AG2395">
            <v>76</v>
          </cell>
          <cell r="AH2395">
            <v>56</v>
          </cell>
          <cell r="AI2395">
            <v>76</v>
          </cell>
          <cell r="AJ2395">
            <v>53</v>
          </cell>
          <cell r="AK2395">
            <v>80</v>
          </cell>
          <cell r="AL2395">
            <v>52</v>
          </cell>
          <cell r="AM2395">
            <v>78</v>
          </cell>
          <cell r="AN2395">
            <v>48</v>
          </cell>
          <cell r="AO2395">
            <v>77</v>
          </cell>
          <cell r="AP2395">
            <v>63</v>
          </cell>
          <cell r="AQ2395">
            <v>75</v>
          </cell>
          <cell r="AR2395">
            <v>66</v>
          </cell>
          <cell r="AS2395">
            <v>51</v>
          </cell>
          <cell r="AT2395">
            <v>43</v>
          </cell>
          <cell r="AU2395">
            <v>81</v>
          </cell>
          <cell r="AV2395">
            <v>75</v>
          </cell>
          <cell r="AW2395">
            <v>85</v>
          </cell>
          <cell r="AX2395">
            <v>73</v>
          </cell>
          <cell r="AY2395">
            <v>88</v>
          </cell>
          <cell r="AZ2395">
            <v>73</v>
          </cell>
        </row>
        <row r="2396">
          <cell r="B2396">
            <v>36801</v>
          </cell>
          <cell r="C2396">
            <v>77</v>
          </cell>
          <cell r="D2396">
            <v>48</v>
          </cell>
          <cell r="E2396">
            <v>100</v>
          </cell>
          <cell r="F2396">
            <v>77</v>
          </cell>
          <cell r="G2396">
            <v>77</v>
          </cell>
          <cell r="H2396">
            <v>48</v>
          </cell>
          <cell r="I2396">
            <v>98</v>
          </cell>
          <cell r="J2396">
            <v>68</v>
          </cell>
          <cell r="K2396">
            <v>73</v>
          </cell>
          <cell r="L2396">
            <v>46</v>
          </cell>
          <cell r="M2396">
            <v>75</v>
          </cell>
          <cell r="N2396">
            <v>51</v>
          </cell>
          <cell r="O2396">
            <v>76</v>
          </cell>
          <cell r="P2396">
            <v>50</v>
          </cell>
          <cell r="Q2396">
            <v>76</v>
          </cell>
          <cell r="R2396">
            <v>58</v>
          </cell>
          <cell r="S2396">
            <v>77</v>
          </cell>
          <cell r="T2396">
            <v>57</v>
          </cell>
          <cell r="U2396">
            <v>73</v>
          </cell>
          <cell r="V2396">
            <v>66</v>
          </cell>
          <cell r="W2396">
            <v>76</v>
          </cell>
          <cell r="X2396">
            <v>48</v>
          </cell>
          <cell r="Y2396">
            <v>76</v>
          </cell>
          <cell r="Z2396">
            <v>52</v>
          </cell>
          <cell r="AA2396">
            <v>77</v>
          </cell>
          <cell r="AB2396">
            <v>57</v>
          </cell>
          <cell r="AC2396">
            <v>78</v>
          </cell>
          <cell r="AD2396">
            <v>51</v>
          </cell>
          <cell r="AE2396">
            <v>79</v>
          </cell>
          <cell r="AF2396">
            <v>53</v>
          </cell>
          <cell r="AG2396">
            <v>80</v>
          </cell>
          <cell r="AH2396">
            <v>59</v>
          </cell>
          <cell r="AI2396">
            <v>79</v>
          </cell>
          <cell r="AJ2396">
            <v>57</v>
          </cell>
          <cell r="AK2396">
            <v>83</v>
          </cell>
          <cell r="AL2396">
            <v>57</v>
          </cell>
          <cell r="AM2396">
            <v>82</v>
          </cell>
          <cell r="AN2396">
            <v>51</v>
          </cell>
          <cell r="AO2396">
            <v>85</v>
          </cell>
          <cell r="AP2396">
            <v>64</v>
          </cell>
          <cell r="AQ2396">
            <v>78</v>
          </cell>
          <cell r="AR2396">
            <v>64</v>
          </cell>
          <cell r="AS2396">
            <v>68</v>
          </cell>
          <cell r="AT2396">
            <v>47</v>
          </cell>
          <cell r="AU2396">
            <v>83</v>
          </cell>
          <cell r="AV2396">
            <v>67</v>
          </cell>
          <cell r="AW2396">
            <v>86</v>
          </cell>
          <cell r="AX2396">
            <v>69</v>
          </cell>
          <cell r="AY2396">
            <v>88</v>
          </cell>
          <cell r="AZ2396">
            <v>69</v>
          </cell>
        </row>
        <row r="2397">
          <cell r="B2397">
            <v>36802</v>
          </cell>
          <cell r="C2397">
            <v>77</v>
          </cell>
          <cell r="D2397">
            <v>48</v>
          </cell>
          <cell r="E2397">
            <v>100</v>
          </cell>
          <cell r="F2397">
            <v>77</v>
          </cell>
          <cell r="G2397">
            <v>77</v>
          </cell>
          <cell r="H2397">
            <v>48</v>
          </cell>
          <cell r="I2397">
            <v>98</v>
          </cell>
          <cell r="J2397">
            <v>68</v>
          </cell>
          <cell r="K2397">
            <v>73</v>
          </cell>
          <cell r="L2397">
            <v>46</v>
          </cell>
          <cell r="M2397">
            <v>75</v>
          </cell>
          <cell r="N2397">
            <v>51</v>
          </cell>
          <cell r="O2397">
            <v>76</v>
          </cell>
          <cell r="P2397">
            <v>50</v>
          </cell>
          <cell r="Q2397">
            <v>76</v>
          </cell>
          <cell r="R2397">
            <v>58</v>
          </cell>
          <cell r="S2397">
            <v>77</v>
          </cell>
          <cell r="T2397">
            <v>57</v>
          </cell>
          <cell r="U2397">
            <v>73</v>
          </cell>
          <cell r="V2397">
            <v>66</v>
          </cell>
          <cell r="W2397">
            <v>76</v>
          </cell>
          <cell r="X2397">
            <v>48</v>
          </cell>
          <cell r="Y2397">
            <v>76</v>
          </cell>
          <cell r="Z2397">
            <v>52</v>
          </cell>
          <cell r="AA2397">
            <v>77</v>
          </cell>
          <cell r="AB2397">
            <v>57</v>
          </cell>
          <cell r="AC2397">
            <v>78</v>
          </cell>
          <cell r="AD2397">
            <v>51</v>
          </cell>
          <cell r="AE2397">
            <v>79</v>
          </cell>
          <cell r="AF2397">
            <v>53</v>
          </cell>
          <cell r="AG2397">
            <v>80</v>
          </cell>
          <cell r="AH2397">
            <v>59</v>
          </cell>
          <cell r="AI2397">
            <v>79</v>
          </cell>
          <cell r="AJ2397">
            <v>57</v>
          </cell>
          <cell r="AK2397">
            <v>83</v>
          </cell>
          <cell r="AL2397">
            <v>57</v>
          </cell>
          <cell r="AM2397">
            <v>82</v>
          </cell>
          <cell r="AN2397">
            <v>51</v>
          </cell>
          <cell r="AO2397">
            <v>85</v>
          </cell>
          <cell r="AP2397">
            <v>64</v>
          </cell>
          <cell r="AQ2397">
            <v>78</v>
          </cell>
          <cell r="AR2397">
            <v>64</v>
          </cell>
          <cell r="AS2397">
            <v>68</v>
          </cell>
          <cell r="AT2397">
            <v>47</v>
          </cell>
          <cell r="AU2397">
            <v>83</v>
          </cell>
          <cell r="AV2397">
            <v>67</v>
          </cell>
          <cell r="AW2397">
            <v>86</v>
          </cell>
          <cell r="AX2397">
            <v>69</v>
          </cell>
          <cell r="AY2397">
            <v>88</v>
          </cell>
          <cell r="AZ2397">
            <v>69</v>
          </cell>
        </row>
        <row r="2398">
          <cell r="B2398">
            <v>36803</v>
          </cell>
          <cell r="C2398">
            <v>66</v>
          </cell>
          <cell r="D2398">
            <v>50</v>
          </cell>
          <cell r="E2398">
            <v>87</v>
          </cell>
          <cell r="F2398">
            <v>79</v>
          </cell>
          <cell r="G2398">
            <v>66</v>
          </cell>
          <cell r="H2398">
            <v>50</v>
          </cell>
          <cell r="I2398">
            <v>92</v>
          </cell>
          <cell r="J2398">
            <v>69</v>
          </cell>
          <cell r="K2398">
            <v>79</v>
          </cell>
          <cell r="L2398">
            <v>46</v>
          </cell>
          <cell r="M2398">
            <v>83</v>
          </cell>
          <cell r="N2398">
            <v>57</v>
          </cell>
          <cell r="O2398">
            <v>85</v>
          </cell>
          <cell r="P2398">
            <v>59</v>
          </cell>
          <cell r="Q2398">
            <v>83</v>
          </cell>
          <cell r="R2398">
            <v>64</v>
          </cell>
          <cell r="S2398">
            <v>85</v>
          </cell>
          <cell r="T2398">
            <v>62</v>
          </cell>
          <cell r="U2398">
            <v>86</v>
          </cell>
          <cell r="V2398">
            <v>64</v>
          </cell>
          <cell r="W2398">
            <v>81</v>
          </cell>
          <cell r="X2398">
            <v>53</v>
          </cell>
          <cell r="Y2398">
            <v>83</v>
          </cell>
          <cell r="Z2398">
            <v>59</v>
          </cell>
          <cell r="AA2398">
            <v>84</v>
          </cell>
          <cell r="AB2398">
            <v>60</v>
          </cell>
          <cell r="AC2398">
            <v>82</v>
          </cell>
          <cell r="AD2398">
            <v>57</v>
          </cell>
          <cell r="AE2398">
            <v>85</v>
          </cell>
          <cell r="AF2398">
            <v>54</v>
          </cell>
          <cell r="AG2398">
            <v>81</v>
          </cell>
          <cell r="AH2398">
            <v>59</v>
          </cell>
          <cell r="AI2398">
            <v>81</v>
          </cell>
          <cell r="AJ2398">
            <v>59</v>
          </cell>
          <cell r="AK2398">
            <v>85</v>
          </cell>
          <cell r="AL2398">
            <v>59</v>
          </cell>
          <cell r="AM2398">
            <v>85</v>
          </cell>
          <cell r="AN2398">
            <v>53</v>
          </cell>
          <cell r="AO2398">
            <v>78</v>
          </cell>
          <cell r="AP2398">
            <v>60.5</v>
          </cell>
          <cell r="AQ2398">
            <v>71</v>
          </cell>
          <cell r="AR2398">
            <v>63</v>
          </cell>
          <cell r="AS2398">
            <v>59</v>
          </cell>
          <cell r="AT2398">
            <v>43</v>
          </cell>
          <cell r="AU2398">
            <v>83</v>
          </cell>
          <cell r="AV2398">
            <v>75</v>
          </cell>
          <cell r="AW2398">
            <v>86</v>
          </cell>
          <cell r="AX2398">
            <v>74</v>
          </cell>
          <cell r="AY2398">
            <v>86</v>
          </cell>
          <cell r="AZ2398">
            <v>74</v>
          </cell>
        </row>
        <row r="2399">
          <cell r="B2399">
            <v>36804</v>
          </cell>
          <cell r="C2399">
            <v>72</v>
          </cell>
          <cell r="D2399">
            <v>36</v>
          </cell>
          <cell r="E2399">
            <v>98</v>
          </cell>
          <cell r="F2399">
            <v>71</v>
          </cell>
          <cell r="G2399">
            <v>72</v>
          </cell>
          <cell r="H2399">
            <v>36</v>
          </cell>
          <cell r="I2399">
            <v>96</v>
          </cell>
          <cell r="J2399">
            <v>68</v>
          </cell>
          <cell r="K2399">
            <v>57</v>
          </cell>
          <cell r="L2399">
            <v>55</v>
          </cell>
          <cell r="M2399">
            <v>65</v>
          </cell>
          <cell r="N2399">
            <v>61</v>
          </cell>
          <cell r="O2399">
            <v>66</v>
          </cell>
          <cell r="P2399">
            <v>63</v>
          </cell>
          <cell r="Q2399">
            <v>69</v>
          </cell>
          <cell r="R2399">
            <v>65</v>
          </cell>
          <cell r="S2399">
            <v>84</v>
          </cell>
          <cell r="T2399">
            <v>61</v>
          </cell>
          <cell r="U2399">
            <v>86</v>
          </cell>
          <cell r="V2399">
            <v>65</v>
          </cell>
          <cell r="W2399">
            <v>80</v>
          </cell>
          <cell r="X2399">
            <v>51</v>
          </cell>
          <cell r="Y2399">
            <v>82</v>
          </cell>
          <cell r="Z2399">
            <v>56</v>
          </cell>
          <cell r="AA2399">
            <v>86</v>
          </cell>
          <cell r="AB2399">
            <v>59</v>
          </cell>
          <cell r="AC2399">
            <v>82</v>
          </cell>
          <cell r="AD2399">
            <v>56</v>
          </cell>
          <cell r="AE2399">
            <v>88</v>
          </cell>
          <cell r="AF2399">
            <v>63</v>
          </cell>
          <cell r="AG2399">
            <v>86</v>
          </cell>
          <cell r="AH2399">
            <v>70</v>
          </cell>
          <cell r="AI2399">
            <v>83</v>
          </cell>
          <cell r="AJ2399">
            <v>59</v>
          </cell>
          <cell r="AK2399">
            <v>88</v>
          </cell>
          <cell r="AL2399">
            <v>62</v>
          </cell>
          <cell r="AM2399">
            <v>87</v>
          </cell>
          <cell r="AN2399">
            <v>58</v>
          </cell>
          <cell r="AO2399">
            <v>80.5</v>
          </cell>
          <cell r="AP2399">
            <v>62</v>
          </cell>
          <cell r="AQ2399">
            <v>75</v>
          </cell>
          <cell r="AR2399">
            <v>65</v>
          </cell>
          <cell r="AS2399">
            <v>55</v>
          </cell>
          <cell r="AT2399">
            <v>44</v>
          </cell>
          <cell r="AU2399">
            <v>86</v>
          </cell>
          <cell r="AV2399">
            <v>72</v>
          </cell>
          <cell r="AW2399">
            <v>90</v>
          </cell>
          <cell r="AX2399">
            <v>71</v>
          </cell>
          <cell r="AY2399">
            <v>89</v>
          </cell>
          <cell r="AZ2399">
            <v>74</v>
          </cell>
        </row>
        <row r="2400">
          <cell r="B2400">
            <v>36805</v>
          </cell>
          <cell r="C2400">
            <v>72</v>
          </cell>
          <cell r="D2400">
            <v>36</v>
          </cell>
          <cell r="E2400">
            <v>98</v>
          </cell>
          <cell r="F2400">
            <v>71</v>
          </cell>
          <cell r="G2400">
            <v>72</v>
          </cell>
          <cell r="H2400">
            <v>36</v>
          </cell>
          <cell r="I2400">
            <v>96</v>
          </cell>
          <cell r="J2400">
            <v>68</v>
          </cell>
          <cell r="K2400">
            <v>57</v>
          </cell>
          <cell r="L2400">
            <v>55</v>
          </cell>
          <cell r="M2400">
            <v>65</v>
          </cell>
          <cell r="N2400">
            <v>61</v>
          </cell>
          <cell r="O2400">
            <v>66</v>
          </cell>
          <cell r="P2400">
            <v>63</v>
          </cell>
          <cell r="Q2400">
            <v>69</v>
          </cell>
          <cell r="R2400">
            <v>65</v>
          </cell>
          <cell r="S2400">
            <v>84</v>
          </cell>
          <cell r="T2400">
            <v>61</v>
          </cell>
          <cell r="U2400">
            <v>86</v>
          </cell>
          <cell r="V2400">
            <v>65</v>
          </cell>
          <cell r="W2400">
            <v>80</v>
          </cell>
          <cell r="X2400">
            <v>51</v>
          </cell>
          <cell r="Y2400">
            <v>82</v>
          </cell>
          <cell r="Z2400">
            <v>56</v>
          </cell>
          <cell r="AA2400">
            <v>86</v>
          </cell>
          <cell r="AB2400">
            <v>59</v>
          </cell>
          <cell r="AC2400">
            <v>82</v>
          </cell>
          <cell r="AD2400">
            <v>56</v>
          </cell>
          <cell r="AE2400">
            <v>88</v>
          </cell>
          <cell r="AF2400">
            <v>63</v>
          </cell>
          <cell r="AG2400">
            <v>86</v>
          </cell>
          <cell r="AH2400">
            <v>70</v>
          </cell>
          <cell r="AI2400">
            <v>83</v>
          </cell>
          <cell r="AJ2400">
            <v>59</v>
          </cell>
          <cell r="AK2400">
            <v>88</v>
          </cell>
          <cell r="AL2400">
            <v>62</v>
          </cell>
          <cell r="AM2400">
            <v>87</v>
          </cell>
          <cell r="AN2400">
            <v>58</v>
          </cell>
          <cell r="AO2400">
            <v>80.5</v>
          </cell>
          <cell r="AP2400">
            <v>62</v>
          </cell>
          <cell r="AQ2400">
            <v>75</v>
          </cell>
          <cell r="AR2400">
            <v>65</v>
          </cell>
          <cell r="AS2400">
            <v>55</v>
          </cell>
          <cell r="AT2400">
            <v>44</v>
          </cell>
          <cell r="AU2400">
            <v>86</v>
          </cell>
          <cell r="AV2400">
            <v>72</v>
          </cell>
          <cell r="AW2400">
            <v>90</v>
          </cell>
          <cell r="AX2400">
            <v>71</v>
          </cell>
          <cell r="AY2400">
            <v>89</v>
          </cell>
          <cell r="AZ2400">
            <v>74</v>
          </cell>
        </row>
        <row r="2401">
          <cell r="B2401">
            <v>36806</v>
          </cell>
          <cell r="C2401">
            <v>72</v>
          </cell>
          <cell r="D2401">
            <v>36</v>
          </cell>
          <cell r="E2401">
            <v>98</v>
          </cell>
          <cell r="F2401">
            <v>71</v>
          </cell>
          <cell r="G2401">
            <v>72</v>
          </cell>
          <cell r="H2401">
            <v>36</v>
          </cell>
          <cell r="I2401">
            <v>96</v>
          </cell>
          <cell r="J2401">
            <v>68</v>
          </cell>
          <cell r="K2401">
            <v>57</v>
          </cell>
          <cell r="L2401">
            <v>55</v>
          </cell>
          <cell r="M2401">
            <v>65</v>
          </cell>
          <cell r="N2401">
            <v>61</v>
          </cell>
          <cell r="O2401">
            <v>66</v>
          </cell>
          <cell r="P2401">
            <v>63</v>
          </cell>
          <cell r="Q2401">
            <v>69</v>
          </cell>
          <cell r="R2401">
            <v>65</v>
          </cell>
          <cell r="S2401">
            <v>84</v>
          </cell>
          <cell r="T2401">
            <v>61</v>
          </cell>
          <cell r="U2401">
            <v>86</v>
          </cell>
          <cell r="V2401">
            <v>65</v>
          </cell>
          <cell r="W2401">
            <v>80</v>
          </cell>
          <cell r="X2401">
            <v>51</v>
          </cell>
          <cell r="Y2401">
            <v>82</v>
          </cell>
          <cell r="Z2401">
            <v>56</v>
          </cell>
          <cell r="AA2401">
            <v>86</v>
          </cell>
          <cell r="AB2401">
            <v>59</v>
          </cell>
          <cell r="AC2401">
            <v>82</v>
          </cell>
          <cell r="AD2401">
            <v>56</v>
          </cell>
          <cell r="AE2401">
            <v>88</v>
          </cell>
          <cell r="AF2401">
            <v>63</v>
          </cell>
          <cell r="AG2401">
            <v>86</v>
          </cell>
          <cell r="AH2401">
            <v>70</v>
          </cell>
          <cell r="AI2401">
            <v>83</v>
          </cell>
          <cell r="AJ2401">
            <v>59</v>
          </cell>
          <cell r="AK2401">
            <v>88</v>
          </cell>
          <cell r="AL2401">
            <v>62</v>
          </cell>
          <cell r="AM2401">
            <v>87</v>
          </cell>
          <cell r="AN2401">
            <v>58</v>
          </cell>
          <cell r="AO2401">
            <v>80.5</v>
          </cell>
          <cell r="AP2401">
            <v>62</v>
          </cell>
          <cell r="AQ2401">
            <v>75</v>
          </cell>
          <cell r="AR2401">
            <v>65</v>
          </cell>
          <cell r="AS2401">
            <v>55</v>
          </cell>
          <cell r="AT2401">
            <v>44</v>
          </cell>
          <cell r="AU2401">
            <v>86</v>
          </cell>
          <cell r="AV2401">
            <v>72</v>
          </cell>
          <cell r="AW2401">
            <v>90</v>
          </cell>
          <cell r="AX2401">
            <v>71</v>
          </cell>
          <cell r="AY2401">
            <v>89</v>
          </cell>
          <cell r="AZ2401">
            <v>74</v>
          </cell>
        </row>
        <row r="2402">
          <cell r="B2402">
            <v>36807</v>
          </cell>
          <cell r="C2402">
            <v>70</v>
          </cell>
          <cell r="D2402">
            <v>44</v>
          </cell>
          <cell r="E2402">
            <v>87</v>
          </cell>
          <cell r="F2402">
            <v>79</v>
          </cell>
          <cell r="G2402">
            <v>70</v>
          </cell>
          <cell r="H2402">
            <v>44</v>
          </cell>
          <cell r="I2402">
            <v>81</v>
          </cell>
          <cell r="J2402">
            <v>69</v>
          </cell>
          <cell r="K2402">
            <v>51</v>
          </cell>
          <cell r="L2402">
            <v>32</v>
          </cell>
          <cell r="M2402">
            <v>54</v>
          </cell>
          <cell r="N2402">
            <v>37</v>
          </cell>
          <cell r="O2402">
            <v>57</v>
          </cell>
          <cell r="P2402">
            <v>35</v>
          </cell>
          <cell r="Q2402">
            <v>57</v>
          </cell>
          <cell r="R2402">
            <v>40</v>
          </cell>
          <cell r="S2402">
            <v>53</v>
          </cell>
          <cell r="T2402">
            <v>45</v>
          </cell>
          <cell r="U2402">
            <v>53</v>
          </cell>
          <cell r="V2402">
            <v>53</v>
          </cell>
          <cell r="W2402">
            <v>48</v>
          </cell>
          <cell r="X2402">
            <v>38</v>
          </cell>
          <cell r="Y2402">
            <v>53</v>
          </cell>
          <cell r="Z2402">
            <v>44</v>
          </cell>
          <cell r="AA2402">
            <v>49</v>
          </cell>
          <cell r="AB2402">
            <v>46</v>
          </cell>
          <cell r="AC2402">
            <v>53</v>
          </cell>
          <cell r="AD2402">
            <v>46</v>
          </cell>
          <cell r="AE2402">
            <v>58</v>
          </cell>
          <cell r="AF2402">
            <v>52</v>
          </cell>
          <cell r="AG2402">
            <v>57</v>
          </cell>
          <cell r="AH2402">
            <v>56</v>
          </cell>
          <cell r="AI2402">
            <v>56</v>
          </cell>
          <cell r="AJ2402">
            <v>39</v>
          </cell>
          <cell r="AK2402">
            <v>61</v>
          </cell>
          <cell r="AL2402">
            <v>46</v>
          </cell>
          <cell r="AM2402">
            <v>65</v>
          </cell>
          <cell r="AN2402">
            <v>48</v>
          </cell>
          <cell r="AO2402">
            <v>77.5</v>
          </cell>
          <cell r="AP2402">
            <v>59.5</v>
          </cell>
          <cell r="AQ2402">
            <v>73</v>
          </cell>
          <cell r="AR2402">
            <v>60</v>
          </cell>
          <cell r="AS2402">
            <v>50</v>
          </cell>
          <cell r="AT2402">
            <v>31</v>
          </cell>
          <cell r="AU2402">
            <v>80</v>
          </cell>
          <cell r="AV2402">
            <v>69</v>
          </cell>
          <cell r="AW2402">
            <v>84</v>
          </cell>
          <cell r="AX2402">
            <v>69</v>
          </cell>
          <cell r="AY2402">
            <v>84</v>
          </cell>
          <cell r="AZ2402">
            <v>69</v>
          </cell>
        </row>
        <row r="2403">
          <cell r="B2403">
            <v>36808</v>
          </cell>
          <cell r="C2403">
            <v>66</v>
          </cell>
          <cell r="D2403">
            <v>36</v>
          </cell>
          <cell r="E2403">
            <v>83</v>
          </cell>
          <cell r="F2403">
            <v>63</v>
          </cell>
          <cell r="G2403">
            <v>66</v>
          </cell>
          <cell r="H2403">
            <v>36</v>
          </cell>
          <cell r="I2403">
            <v>78</v>
          </cell>
          <cell r="J2403">
            <v>56</v>
          </cell>
          <cell r="K2403">
            <v>49</v>
          </cell>
          <cell r="L2403">
            <v>29</v>
          </cell>
          <cell r="M2403">
            <v>52</v>
          </cell>
          <cell r="N2403">
            <v>34</v>
          </cell>
          <cell r="O2403">
            <v>53</v>
          </cell>
          <cell r="P2403">
            <v>35</v>
          </cell>
          <cell r="Q2403">
            <v>53</v>
          </cell>
          <cell r="R2403">
            <v>38</v>
          </cell>
          <cell r="S2403">
            <v>55</v>
          </cell>
          <cell r="T2403">
            <v>37</v>
          </cell>
          <cell r="U2403">
            <v>56</v>
          </cell>
          <cell r="V2403">
            <v>46</v>
          </cell>
          <cell r="W2403">
            <v>47</v>
          </cell>
          <cell r="X2403">
            <v>35</v>
          </cell>
          <cell r="Y2403">
            <v>53</v>
          </cell>
          <cell r="Z2403">
            <v>33</v>
          </cell>
          <cell r="AA2403">
            <v>56</v>
          </cell>
          <cell r="AB2403">
            <v>33</v>
          </cell>
          <cell r="AC2403">
            <v>56</v>
          </cell>
          <cell r="AD2403">
            <v>34</v>
          </cell>
          <cell r="AE2403">
            <v>59</v>
          </cell>
          <cell r="AF2403">
            <v>40</v>
          </cell>
          <cell r="AG2403">
            <v>60</v>
          </cell>
          <cell r="AH2403">
            <v>42</v>
          </cell>
          <cell r="AI2403">
            <v>56</v>
          </cell>
          <cell r="AJ2403">
            <v>36</v>
          </cell>
          <cell r="AK2403">
            <v>61</v>
          </cell>
          <cell r="AL2403">
            <v>40</v>
          </cell>
          <cell r="AM2403">
            <v>61</v>
          </cell>
          <cell r="AN2403">
            <v>39</v>
          </cell>
          <cell r="AO2403">
            <v>76</v>
          </cell>
          <cell r="AP2403">
            <v>61</v>
          </cell>
          <cell r="AQ2403">
            <v>72</v>
          </cell>
          <cell r="AR2403">
            <v>60</v>
          </cell>
          <cell r="AS2403">
            <v>46</v>
          </cell>
          <cell r="AT2403">
            <v>28</v>
          </cell>
          <cell r="AU2403">
            <v>67</v>
          </cell>
          <cell r="AV2403">
            <v>63</v>
          </cell>
          <cell r="AW2403">
            <v>69</v>
          </cell>
          <cell r="AX2403">
            <v>61</v>
          </cell>
          <cell r="AY2403">
            <v>70</v>
          </cell>
          <cell r="AZ2403">
            <v>59</v>
          </cell>
        </row>
        <row r="2404">
          <cell r="B2404">
            <v>36809</v>
          </cell>
          <cell r="C2404">
            <v>54</v>
          </cell>
          <cell r="D2404">
            <v>45</v>
          </cell>
          <cell r="E2404">
            <v>79</v>
          </cell>
          <cell r="F2404">
            <v>61</v>
          </cell>
          <cell r="G2404">
            <v>54</v>
          </cell>
          <cell r="H2404">
            <v>45</v>
          </cell>
          <cell r="I2404">
            <v>77</v>
          </cell>
          <cell r="J2404">
            <v>61</v>
          </cell>
          <cell r="K2404">
            <v>53</v>
          </cell>
          <cell r="L2404">
            <v>34</v>
          </cell>
          <cell r="M2404">
            <v>54</v>
          </cell>
          <cell r="N2404">
            <v>36</v>
          </cell>
          <cell r="O2404">
            <v>58</v>
          </cell>
          <cell r="P2404">
            <v>36</v>
          </cell>
          <cell r="Q2404">
            <v>62</v>
          </cell>
          <cell r="R2404">
            <v>43</v>
          </cell>
          <cell r="S2404">
            <v>65</v>
          </cell>
          <cell r="T2404">
            <v>38</v>
          </cell>
          <cell r="U2404">
            <v>63</v>
          </cell>
          <cell r="V2404">
            <v>43</v>
          </cell>
          <cell r="W2404">
            <v>61</v>
          </cell>
          <cell r="X2404">
            <v>34</v>
          </cell>
          <cell r="Y2404">
            <v>65</v>
          </cell>
          <cell r="Z2404">
            <v>33</v>
          </cell>
          <cell r="AA2404">
            <v>65</v>
          </cell>
          <cell r="AB2404">
            <v>31</v>
          </cell>
          <cell r="AC2404">
            <v>65</v>
          </cell>
          <cell r="AD2404">
            <v>30</v>
          </cell>
          <cell r="AE2404">
            <v>67</v>
          </cell>
          <cell r="AF2404">
            <v>32</v>
          </cell>
          <cell r="AG2404">
            <v>65</v>
          </cell>
          <cell r="AH2404">
            <v>35</v>
          </cell>
          <cell r="AI2404">
            <v>64</v>
          </cell>
          <cell r="AJ2404">
            <v>36</v>
          </cell>
          <cell r="AK2404">
            <v>66</v>
          </cell>
          <cell r="AL2404">
            <v>40</v>
          </cell>
          <cell r="AM2404">
            <v>65</v>
          </cell>
          <cell r="AN2404">
            <v>34</v>
          </cell>
          <cell r="AO2404">
            <v>64</v>
          </cell>
          <cell r="AP2404">
            <v>58.5</v>
          </cell>
          <cell r="AQ2404">
            <v>69</v>
          </cell>
          <cell r="AR2404">
            <v>62</v>
          </cell>
          <cell r="AS2404">
            <v>44</v>
          </cell>
          <cell r="AT2404">
            <v>35</v>
          </cell>
          <cell r="AU2404">
            <v>72</v>
          </cell>
          <cell r="AV2404">
            <v>54</v>
          </cell>
          <cell r="AW2404">
            <v>77</v>
          </cell>
          <cell r="AX2404">
            <v>53</v>
          </cell>
          <cell r="AY2404">
            <v>77</v>
          </cell>
          <cell r="AZ2404">
            <v>52</v>
          </cell>
        </row>
        <row r="2405">
          <cell r="B2405">
            <v>36810</v>
          </cell>
          <cell r="C2405">
            <v>54</v>
          </cell>
          <cell r="D2405">
            <v>44</v>
          </cell>
          <cell r="E2405">
            <v>75</v>
          </cell>
          <cell r="F2405">
            <v>65</v>
          </cell>
          <cell r="G2405">
            <v>54</v>
          </cell>
          <cell r="H2405">
            <v>44</v>
          </cell>
          <cell r="I2405">
            <v>66</v>
          </cell>
          <cell r="J2405">
            <v>63</v>
          </cell>
          <cell r="K2405">
            <v>65</v>
          </cell>
          <cell r="L2405">
            <v>37</v>
          </cell>
          <cell r="M2405">
            <v>69</v>
          </cell>
          <cell r="N2405">
            <v>41</v>
          </cell>
          <cell r="O2405">
            <v>69</v>
          </cell>
          <cell r="P2405">
            <v>37</v>
          </cell>
          <cell r="Q2405">
            <v>70</v>
          </cell>
          <cell r="R2405">
            <v>45</v>
          </cell>
          <cell r="S2405">
            <v>70</v>
          </cell>
          <cell r="T2405">
            <v>35</v>
          </cell>
          <cell r="U2405">
            <v>71</v>
          </cell>
          <cell r="V2405">
            <v>39</v>
          </cell>
          <cell r="W2405">
            <v>68</v>
          </cell>
          <cell r="X2405">
            <v>34</v>
          </cell>
          <cell r="Y2405">
            <v>70</v>
          </cell>
          <cell r="Z2405">
            <v>36</v>
          </cell>
          <cell r="AA2405">
            <v>71</v>
          </cell>
          <cell r="AB2405">
            <v>32</v>
          </cell>
          <cell r="AC2405">
            <v>71</v>
          </cell>
          <cell r="AD2405">
            <v>29</v>
          </cell>
          <cell r="AE2405">
            <v>72</v>
          </cell>
          <cell r="AF2405">
            <v>34</v>
          </cell>
          <cell r="AG2405">
            <v>73</v>
          </cell>
          <cell r="AH2405">
            <v>39</v>
          </cell>
          <cell r="AI2405">
            <v>71</v>
          </cell>
          <cell r="AJ2405">
            <v>40</v>
          </cell>
          <cell r="AK2405">
            <v>75</v>
          </cell>
          <cell r="AL2405">
            <v>41</v>
          </cell>
          <cell r="AM2405">
            <v>74</v>
          </cell>
          <cell r="AN2405">
            <v>35</v>
          </cell>
          <cell r="AO2405">
            <v>65.5</v>
          </cell>
          <cell r="AP2405">
            <v>53</v>
          </cell>
          <cell r="AQ2405">
            <v>68</v>
          </cell>
          <cell r="AR2405">
            <v>54</v>
          </cell>
          <cell r="AS2405">
            <v>62</v>
          </cell>
          <cell r="AT2405">
            <v>35</v>
          </cell>
          <cell r="AU2405">
            <v>77</v>
          </cell>
          <cell r="AV2405">
            <v>60</v>
          </cell>
          <cell r="AW2405">
            <v>81</v>
          </cell>
          <cell r="AX2405">
            <v>62</v>
          </cell>
          <cell r="AY2405">
            <v>81</v>
          </cell>
          <cell r="AZ2405">
            <v>61</v>
          </cell>
        </row>
        <row r="2406">
          <cell r="B2406">
            <v>36811</v>
          </cell>
          <cell r="C2406">
            <v>53</v>
          </cell>
          <cell r="D2406">
            <v>26</v>
          </cell>
          <cell r="E2406">
            <v>75</v>
          </cell>
          <cell r="F2406">
            <v>58</v>
          </cell>
          <cell r="G2406">
            <v>53</v>
          </cell>
          <cell r="H2406">
            <v>26</v>
          </cell>
          <cell r="I2406">
            <v>72</v>
          </cell>
          <cell r="J2406">
            <v>56</v>
          </cell>
          <cell r="K2406">
            <v>72</v>
          </cell>
          <cell r="L2406">
            <v>36</v>
          </cell>
          <cell r="M2406">
            <v>71</v>
          </cell>
          <cell r="N2406">
            <v>41</v>
          </cell>
          <cell r="O2406">
            <v>74</v>
          </cell>
          <cell r="P2406">
            <v>40</v>
          </cell>
          <cell r="Q2406">
            <v>73</v>
          </cell>
          <cell r="R2406">
            <v>46</v>
          </cell>
          <cell r="S2406">
            <v>74</v>
          </cell>
          <cell r="T2406">
            <v>41</v>
          </cell>
          <cell r="U2406">
            <v>69</v>
          </cell>
          <cell r="V2406">
            <v>45</v>
          </cell>
          <cell r="W2406">
            <v>72</v>
          </cell>
          <cell r="X2406">
            <v>30</v>
          </cell>
          <cell r="Y2406">
            <v>73</v>
          </cell>
          <cell r="Z2406">
            <v>40</v>
          </cell>
          <cell r="AA2406">
            <v>73</v>
          </cell>
          <cell r="AB2406">
            <v>37</v>
          </cell>
          <cell r="AC2406">
            <v>75</v>
          </cell>
          <cell r="AD2406">
            <v>38</v>
          </cell>
          <cell r="AE2406">
            <v>77</v>
          </cell>
          <cell r="AF2406">
            <v>36</v>
          </cell>
          <cell r="AG2406">
            <v>76</v>
          </cell>
          <cell r="AH2406">
            <v>41</v>
          </cell>
          <cell r="AI2406">
            <v>73</v>
          </cell>
          <cell r="AJ2406">
            <v>44</v>
          </cell>
          <cell r="AK2406">
            <v>78</v>
          </cell>
          <cell r="AL2406">
            <v>42</v>
          </cell>
          <cell r="AM2406">
            <v>77</v>
          </cell>
          <cell r="AN2406">
            <v>37</v>
          </cell>
          <cell r="AO2406">
            <v>67</v>
          </cell>
          <cell r="AP2406">
            <v>54</v>
          </cell>
          <cell r="AQ2406">
            <v>69</v>
          </cell>
          <cell r="AR2406">
            <v>55</v>
          </cell>
          <cell r="AS2406">
            <v>68</v>
          </cell>
          <cell r="AT2406">
            <v>36</v>
          </cell>
          <cell r="AU2406">
            <v>80</v>
          </cell>
          <cell r="AV2406">
            <v>62</v>
          </cell>
          <cell r="AW2406">
            <v>82</v>
          </cell>
          <cell r="AX2406">
            <v>62</v>
          </cell>
          <cell r="AY2406">
            <v>83</v>
          </cell>
          <cell r="AZ2406">
            <v>62</v>
          </cell>
        </row>
        <row r="2407">
          <cell r="B2407">
            <v>36812</v>
          </cell>
          <cell r="C2407">
            <v>53</v>
          </cell>
          <cell r="D2407">
            <v>26</v>
          </cell>
          <cell r="E2407">
            <v>75</v>
          </cell>
          <cell r="F2407">
            <v>58</v>
          </cell>
          <cell r="G2407">
            <v>53</v>
          </cell>
          <cell r="H2407">
            <v>26</v>
          </cell>
          <cell r="I2407">
            <v>72</v>
          </cell>
          <cell r="J2407">
            <v>56</v>
          </cell>
          <cell r="K2407">
            <v>72</v>
          </cell>
          <cell r="L2407">
            <v>36</v>
          </cell>
          <cell r="M2407">
            <v>71</v>
          </cell>
          <cell r="N2407">
            <v>41</v>
          </cell>
          <cell r="O2407">
            <v>74</v>
          </cell>
          <cell r="P2407">
            <v>40</v>
          </cell>
          <cell r="Q2407">
            <v>73</v>
          </cell>
          <cell r="R2407">
            <v>46</v>
          </cell>
          <cell r="S2407">
            <v>74</v>
          </cell>
          <cell r="T2407">
            <v>41</v>
          </cell>
          <cell r="U2407">
            <v>69</v>
          </cell>
          <cell r="V2407">
            <v>45</v>
          </cell>
          <cell r="W2407">
            <v>72</v>
          </cell>
          <cell r="X2407">
            <v>30</v>
          </cell>
          <cell r="Y2407">
            <v>73</v>
          </cell>
          <cell r="Z2407">
            <v>40</v>
          </cell>
          <cell r="AA2407">
            <v>73</v>
          </cell>
          <cell r="AB2407">
            <v>37</v>
          </cell>
          <cell r="AC2407">
            <v>75</v>
          </cell>
          <cell r="AD2407">
            <v>38</v>
          </cell>
          <cell r="AE2407">
            <v>77</v>
          </cell>
          <cell r="AF2407">
            <v>36</v>
          </cell>
          <cell r="AG2407">
            <v>76</v>
          </cell>
          <cell r="AH2407">
            <v>41</v>
          </cell>
          <cell r="AI2407">
            <v>73</v>
          </cell>
          <cell r="AJ2407">
            <v>44</v>
          </cell>
          <cell r="AK2407">
            <v>78</v>
          </cell>
          <cell r="AL2407">
            <v>42</v>
          </cell>
          <cell r="AM2407">
            <v>77</v>
          </cell>
          <cell r="AN2407">
            <v>37</v>
          </cell>
          <cell r="AO2407">
            <v>67</v>
          </cell>
          <cell r="AP2407">
            <v>54</v>
          </cell>
          <cell r="AQ2407">
            <v>69</v>
          </cell>
          <cell r="AR2407">
            <v>55</v>
          </cell>
          <cell r="AS2407">
            <v>68</v>
          </cell>
          <cell r="AT2407">
            <v>36</v>
          </cell>
          <cell r="AU2407">
            <v>80</v>
          </cell>
          <cell r="AV2407">
            <v>62</v>
          </cell>
          <cell r="AW2407">
            <v>82</v>
          </cell>
          <cell r="AX2407">
            <v>62</v>
          </cell>
          <cell r="AY2407">
            <v>83</v>
          </cell>
          <cell r="AZ2407">
            <v>62</v>
          </cell>
        </row>
        <row r="2408">
          <cell r="B2408">
            <v>36813</v>
          </cell>
          <cell r="C2408">
            <v>53</v>
          </cell>
          <cell r="D2408">
            <v>26</v>
          </cell>
          <cell r="E2408">
            <v>75</v>
          </cell>
          <cell r="F2408">
            <v>58</v>
          </cell>
          <cell r="G2408">
            <v>53</v>
          </cell>
          <cell r="H2408">
            <v>26</v>
          </cell>
          <cell r="I2408">
            <v>72</v>
          </cell>
          <cell r="J2408">
            <v>56</v>
          </cell>
          <cell r="K2408">
            <v>72</v>
          </cell>
          <cell r="L2408">
            <v>36</v>
          </cell>
          <cell r="M2408">
            <v>71</v>
          </cell>
          <cell r="N2408">
            <v>41</v>
          </cell>
          <cell r="O2408">
            <v>74</v>
          </cell>
          <cell r="P2408">
            <v>40</v>
          </cell>
          <cell r="Q2408">
            <v>73</v>
          </cell>
          <cell r="R2408">
            <v>46</v>
          </cell>
          <cell r="S2408">
            <v>74</v>
          </cell>
          <cell r="T2408">
            <v>41</v>
          </cell>
          <cell r="U2408">
            <v>69</v>
          </cell>
          <cell r="V2408">
            <v>45</v>
          </cell>
          <cell r="W2408">
            <v>72</v>
          </cell>
          <cell r="X2408">
            <v>30</v>
          </cell>
          <cell r="Y2408">
            <v>73</v>
          </cell>
          <cell r="Z2408">
            <v>40</v>
          </cell>
          <cell r="AA2408">
            <v>73</v>
          </cell>
          <cell r="AB2408">
            <v>37</v>
          </cell>
          <cell r="AC2408">
            <v>75</v>
          </cell>
          <cell r="AD2408">
            <v>38</v>
          </cell>
          <cell r="AE2408">
            <v>77</v>
          </cell>
          <cell r="AF2408">
            <v>36</v>
          </cell>
          <cell r="AG2408">
            <v>76</v>
          </cell>
          <cell r="AH2408">
            <v>41</v>
          </cell>
          <cell r="AI2408">
            <v>73</v>
          </cell>
          <cell r="AJ2408">
            <v>44</v>
          </cell>
          <cell r="AK2408">
            <v>78</v>
          </cell>
          <cell r="AL2408">
            <v>42</v>
          </cell>
          <cell r="AM2408">
            <v>77</v>
          </cell>
          <cell r="AN2408">
            <v>37</v>
          </cell>
          <cell r="AO2408">
            <v>67</v>
          </cell>
          <cell r="AP2408">
            <v>54</v>
          </cell>
          <cell r="AQ2408">
            <v>69</v>
          </cell>
          <cell r="AR2408">
            <v>55</v>
          </cell>
          <cell r="AS2408">
            <v>68</v>
          </cell>
          <cell r="AT2408">
            <v>36</v>
          </cell>
          <cell r="AU2408">
            <v>80</v>
          </cell>
          <cell r="AV2408">
            <v>62</v>
          </cell>
          <cell r="AW2408">
            <v>82</v>
          </cell>
          <cell r="AX2408">
            <v>62</v>
          </cell>
          <cell r="AY2408">
            <v>83</v>
          </cell>
          <cell r="AZ2408">
            <v>62</v>
          </cell>
        </row>
        <row r="2409">
          <cell r="B2409">
            <v>36814</v>
          </cell>
          <cell r="C2409">
            <v>61</v>
          </cell>
          <cell r="D2409">
            <v>25</v>
          </cell>
          <cell r="E2409">
            <v>84</v>
          </cell>
          <cell r="F2409">
            <v>60</v>
          </cell>
          <cell r="G2409">
            <v>61</v>
          </cell>
          <cell r="H2409">
            <v>25</v>
          </cell>
          <cell r="I2409">
            <v>80</v>
          </cell>
          <cell r="J2409">
            <v>54</v>
          </cell>
          <cell r="K2409">
            <v>77</v>
          </cell>
          <cell r="L2409">
            <v>46</v>
          </cell>
          <cell r="M2409">
            <v>79</v>
          </cell>
          <cell r="N2409">
            <v>51</v>
          </cell>
          <cell r="O2409">
            <v>80</v>
          </cell>
          <cell r="P2409">
            <v>51</v>
          </cell>
          <cell r="Q2409">
            <v>80</v>
          </cell>
          <cell r="R2409">
            <v>52</v>
          </cell>
          <cell r="S2409">
            <v>80</v>
          </cell>
          <cell r="T2409">
            <v>45</v>
          </cell>
          <cell r="U2409">
            <v>78</v>
          </cell>
          <cell r="V2409">
            <v>48</v>
          </cell>
          <cell r="W2409">
            <v>76</v>
          </cell>
          <cell r="X2409">
            <v>34</v>
          </cell>
          <cell r="Y2409">
            <v>79</v>
          </cell>
          <cell r="Z2409">
            <v>44</v>
          </cell>
          <cell r="AA2409">
            <v>81</v>
          </cell>
          <cell r="AB2409">
            <v>40</v>
          </cell>
          <cell r="AC2409">
            <v>80</v>
          </cell>
          <cell r="AD2409">
            <v>41</v>
          </cell>
          <cell r="AE2409">
            <v>82</v>
          </cell>
          <cell r="AF2409">
            <v>41</v>
          </cell>
          <cell r="AG2409">
            <v>82</v>
          </cell>
          <cell r="AH2409">
            <v>47</v>
          </cell>
          <cell r="AI2409">
            <v>77</v>
          </cell>
          <cell r="AJ2409">
            <v>49</v>
          </cell>
          <cell r="AK2409">
            <v>83</v>
          </cell>
          <cell r="AL2409">
            <v>45</v>
          </cell>
          <cell r="AM2409">
            <v>82</v>
          </cell>
          <cell r="AN2409">
            <v>41</v>
          </cell>
          <cell r="AO2409">
            <v>75</v>
          </cell>
          <cell r="AP2409">
            <v>55</v>
          </cell>
          <cell r="AQ2409">
            <v>75</v>
          </cell>
          <cell r="AR2409">
            <v>56</v>
          </cell>
          <cell r="AS2409">
            <v>72</v>
          </cell>
          <cell r="AT2409">
            <v>48</v>
          </cell>
          <cell r="AU2409">
            <v>80</v>
          </cell>
          <cell r="AV2409">
            <v>59</v>
          </cell>
          <cell r="AW2409">
            <v>82</v>
          </cell>
          <cell r="AX2409">
            <v>61</v>
          </cell>
          <cell r="AY2409">
            <v>84</v>
          </cell>
          <cell r="AZ2409">
            <v>63</v>
          </cell>
        </row>
        <row r="2410">
          <cell r="B2410">
            <v>36815</v>
          </cell>
          <cell r="C2410">
            <v>66</v>
          </cell>
          <cell r="D2410">
            <v>26</v>
          </cell>
          <cell r="E2410">
            <v>86</v>
          </cell>
          <cell r="F2410">
            <v>61</v>
          </cell>
          <cell r="G2410">
            <v>66</v>
          </cell>
          <cell r="H2410">
            <v>26</v>
          </cell>
          <cell r="I2410">
            <v>82</v>
          </cell>
          <cell r="J2410">
            <v>56</v>
          </cell>
          <cell r="K2410">
            <v>62</v>
          </cell>
          <cell r="L2410">
            <v>52</v>
          </cell>
          <cell r="M2410">
            <v>71</v>
          </cell>
          <cell r="N2410">
            <v>55</v>
          </cell>
          <cell r="O2410">
            <v>75</v>
          </cell>
          <cell r="P2410">
            <v>52</v>
          </cell>
          <cell r="Q2410">
            <v>77</v>
          </cell>
          <cell r="R2410">
            <v>58</v>
          </cell>
          <cell r="S2410">
            <v>80</v>
          </cell>
          <cell r="T2410">
            <v>53</v>
          </cell>
          <cell r="U2410">
            <v>74</v>
          </cell>
          <cell r="V2410">
            <v>54</v>
          </cell>
          <cell r="W2410">
            <v>77</v>
          </cell>
          <cell r="X2410">
            <v>35</v>
          </cell>
          <cell r="Y2410">
            <v>81</v>
          </cell>
          <cell r="Z2410">
            <v>48</v>
          </cell>
          <cell r="AA2410">
            <v>81</v>
          </cell>
          <cell r="AB2410">
            <v>47</v>
          </cell>
          <cell r="AC2410">
            <v>82</v>
          </cell>
          <cell r="AD2410">
            <v>45</v>
          </cell>
          <cell r="AE2410">
            <v>83</v>
          </cell>
          <cell r="AF2410">
            <v>43</v>
          </cell>
          <cell r="AG2410">
            <v>83</v>
          </cell>
          <cell r="AH2410">
            <v>49</v>
          </cell>
          <cell r="AI2410">
            <v>80</v>
          </cell>
          <cell r="AJ2410">
            <v>52</v>
          </cell>
          <cell r="AK2410">
            <v>84</v>
          </cell>
          <cell r="AL2410">
            <v>49</v>
          </cell>
          <cell r="AM2410">
            <v>82</v>
          </cell>
          <cell r="AN2410">
            <v>43</v>
          </cell>
          <cell r="AO2410">
            <v>78.5</v>
          </cell>
          <cell r="AP2410">
            <v>55</v>
          </cell>
          <cell r="AQ2410">
            <v>79</v>
          </cell>
          <cell r="AR2410">
            <v>56</v>
          </cell>
          <cell r="AS2410">
            <v>47</v>
          </cell>
          <cell r="AT2410">
            <v>43</v>
          </cell>
          <cell r="AU2410">
            <v>82</v>
          </cell>
          <cell r="AV2410">
            <v>53</v>
          </cell>
          <cell r="AW2410">
            <v>83</v>
          </cell>
          <cell r="AX2410">
            <v>53</v>
          </cell>
          <cell r="AY2410">
            <v>82</v>
          </cell>
          <cell r="AZ2410">
            <v>58</v>
          </cell>
        </row>
        <row r="2411">
          <cell r="B2411">
            <v>36816</v>
          </cell>
          <cell r="C2411">
            <v>67</v>
          </cell>
          <cell r="D2411">
            <v>25</v>
          </cell>
          <cell r="E2411">
            <v>90</v>
          </cell>
          <cell r="F2411">
            <v>63</v>
          </cell>
          <cell r="G2411">
            <v>67</v>
          </cell>
          <cell r="H2411">
            <v>25</v>
          </cell>
          <cell r="I2411">
            <v>85</v>
          </cell>
          <cell r="J2411">
            <v>58</v>
          </cell>
          <cell r="K2411">
            <v>52</v>
          </cell>
          <cell r="L2411">
            <v>50</v>
          </cell>
          <cell r="M2411">
            <v>64</v>
          </cell>
          <cell r="N2411">
            <v>56</v>
          </cell>
          <cell r="O2411">
            <v>64</v>
          </cell>
          <cell r="P2411">
            <v>60</v>
          </cell>
          <cell r="Q2411">
            <v>65</v>
          </cell>
          <cell r="R2411">
            <v>61</v>
          </cell>
          <cell r="S2411">
            <v>68</v>
          </cell>
          <cell r="T2411">
            <v>57</v>
          </cell>
          <cell r="U2411">
            <v>70</v>
          </cell>
          <cell r="V2411">
            <v>63</v>
          </cell>
          <cell r="W2411">
            <v>75</v>
          </cell>
          <cell r="X2411">
            <v>43</v>
          </cell>
          <cell r="Y2411">
            <v>76</v>
          </cell>
          <cell r="Z2411">
            <v>55</v>
          </cell>
          <cell r="AA2411">
            <v>73</v>
          </cell>
          <cell r="AB2411">
            <v>51</v>
          </cell>
          <cell r="AC2411">
            <v>81</v>
          </cell>
          <cell r="AD2411">
            <v>50</v>
          </cell>
          <cell r="AE2411">
            <v>83</v>
          </cell>
          <cell r="AF2411">
            <v>49</v>
          </cell>
          <cell r="AG2411">
            <v>82</v>
          </cell>
          <cell r="AH2411">
            <v>51</v>
          </cell>
          <cell r="AI2411">
            <v>80</v>
          </cell>
          <cell r="AJ2411">
            <v>55</v>
          </cell>
          <cell r="AK2411">
            <v>84</v>
          </cell>
          <cell r="AL2411">
            <v>54</v>
          </cell>
          <cell r="AM2411">
            <v>83</v>
          </cell>
          <cell r="AN2411">
            <v>46</v>
          </cell>
          <cell r="AO2411">
            <v>84</v>
          </cell>
          <cell r="AP2411">
            <v>56</v>
          </cell>
          <cell r="AQ2411">
            <v>87</v>
          </cell>
          <cell r="AR2411">
            <v>57</v>
          </cell>
          <cell r="AS2411">
            <v>56</v>
          </cell>
          <cell r="AT2411">
            <v>45</v>
          </cell>
          <cell r="AU2411">
            <v>81</v>
          </cell>
          <cell r="AV2411">
            <v>54</v>
          </cell>
          <cell r="AW2411">
            <v>83</v>
          </cell>
          <cell r="AX2411">
            <v>54</v>
          </cell>
          <cell r="AY2411">
            <v>85</v>
          </cell>
          <cell r="AZ2411">
            <v>58</v>
          </cell>
        </row>
        <row r="2412">
          <cell r="B2412">
            <v>36817</v>
          </cell>
          <cell r="C2412">
            <v>66</v>
          </cell>
          <cell r="D2412">
            <v>27</v>
          </cell>
          <cell r="E2412">
            <v>92</v>
          </cell>
          <cell r="F2412">
            <v>69</v>
          </cell>
          <cell r="G2412">
            <v>66</v>
          </cell>
          <cell r="H2412">
            <v>27</v>
          </cell>
          <cell r="I2412">
            <v>87</v>
          </cell>
          <cell r="J2412">
            <v>62</v>
          </cell>
          <cell r="K2412">
            <v>61</v>
          </cell>
          <cell r="L2412">
            <v>52</v>
          </cell>
          <cell r="M2412">
            <v>65</v>
          </cell>
          <cell r="N2412">
            <v>58</v>
          </cell>
          <cell r="O2412">
            <v>68</v>
          </cell>
          <cell r="P2412">
            <v>59</v>
          </cell>
          <cell r="Q2412">
            <v>71</v>
          </cell>
          <cell r="R2412">
            <v>61</v>
          </cell>
          <cell r="S2412">
            <v>73</v>
          </cell>
          <cell r="T2412">
            <v>60</v>
          </cell>
          <cell r="U2412">
            <v>70</v>
          </cell>
          <cell r="V2412">
            <v>64</v>
          </cell>
          <cell r="W2412">
            <v>73</v>
          </cell>
          <cell r="X2412">
            <v>47</v>
          </cell>
          <cell r="Y2412">
            <v>77</v>
          </cell>
          <cell r="Z2412">
            <v>59</v>
          </cell>
          <cell r="AA2412">
            <v>78</v>
          </cell>
          <cell r="AB2412">
            <v>61</v>
          </cell>
          <cell r="AC2412">
            <v>80</v>
          </cell>
          <cell r="AD2412">
            <v>56</v>
          </cell>
          <cell r="AE2412">
            <v>83</v>
          </cell>
          <cell r="AF2412">
            <v>51</v>
          </cell>
          <cell r="AG2412">
            <v>83</v>
          </cell>
          <cell r="AH2412">
            <v>55</v>
          </cell>
          <cell r="AI2412">
            <v>80</v>
          </cell>
          <cell r="AJ2412">
            <v>57</v>
          </cell>
          <cell r="AK2412">
            <v>84</v>
          </cell>
          <cell r="AL2412">
            <v>56</v>
          </cell>
          <cell r="AM2412">
            <v>85</v>
          </cell>
          <cell r="AN2412">
            <v>51</v>
          </cell>
          <cell r="AO2412">
            <v>76</v>
          </cell>
          <cell r="AP2412">
            <v>57.5</v>
          </cell>
          <cell r="AQ2412">
            <v>73</v>
          </cell>
          <cell r="AR2412">
            <v>59</v>
          </cell>
          <cell r="AS2412">
            <v>54</v>
          </cell>
          <cell r="AT2412">
            <v>48</v>
          </cell>
          <cell r="AU2412">
            <v>82</v>
          </cell>
          <cell r="AV2412">
            <v>59</v>
          </cell>
          <cell r="AW2412">
            <v>84</v>
          </cell>
          <cell r="AX2412">
            <v>60</v>
          </cell>
          <cell r="AY2412">
            <v>84</v>
          </cell>
          <cell r="AZ2412">
            <v>60</v>
          </cell>
        </row>
        <row r="2413">
          <cell r="B2413">
            <v>36818</v>
          </cell>
          <cell r="C2413">
            <v>63</v>
          </cell>
          <cell r="D2413">
            <v>41</v>
          </cell>
          <cell r="E2413">
            <v>80</v>
          </cell>
          <cell r="F2413">
            <v>73</v>
          </cell>
          <cell r="G2413">
            <v>63</v>
          </cell>
          <cell r="H2413">
            <v>41</v>
          </cell>
          <cell r="I2413">
            <v>82</v>
          </cell>
          <cell r="J2413">
            <v>66</v>
          </cell>
          <cell r="K2413">
            <v>63</v>
          </cell>
          <cell r="L2413">
            <v>46</v>
          </cell>
          <cell r="M2413">
            <v>67</v>
          </cell>
          <cell r="N2413">
            <v>47</v>
          </cell>
          <cell r="O2413">
            <v>70</v>
          </cell>
          <cell r="P2413">
            <v>47</v>
          </cell>
          <cell r="Q2413">
            <v>71</v>
          </cell>
          <cell r="R2413">
            <v>52</v>
          </cell>
          <cell r="S2413">
            <v>73</v>
          </cell>
          <cell r="T2413">
            <v>48</v>
          </cell>
          <cell r="U2413">
            <v>71</v>
          </cell>
          <cell r="V2413">
            <v>59</v>
          </cell>
          <cell r="W2413">
            <v>71</v>
          </cell>
          <cell r="X2413">
            <v>44</v>
          </cell>
          <cell r="Y2413">
            <v>72</v>
          </cell>
          <cell r="Z2413">
            <v>50</v>
          </cell>
          <cell r="AA2413">
            <v>75</v>
          </cell>
          <cell r="AB2413">
            <v>46</v>
          </cell>
          <cell r="AC2413">
            <v>74</v>
          </cell>
          <cell r="AD2413">
            <v>51</v>
          </cell>
          <cell r="AE2413">
            <v>77</v>
          </cell>
          <cell r="AF2413">
            <v>60</v>
          </cell>
          <cell r="AG2413">
            <v>77</v>
          </cell>
          <cell r="AH2413">
            <v>60</v>
          </cell>
          <cell r="AI2413">
            <v>73</v>
          </cell>
          <cell r="AJ2413">
            <v>55</v>
          </cell>
          <cell r="AK2413">
            <v>79</v>
          </cell>
          <cell r="AL2413">
            <v>60</v>
          </cell>
          <cell r="AM2413">
            <v>76</v>
          </cell>
          <cell r="AN2413">
            <v>56</v>
          </cell>
          <cell r="AO2413">
            <v>75.5</v>
          </cell>
          <cell r="AP2413">
            <v>57.5</v>
          </cell>
          <cell r="AQ2413">
            <v>73</v>
          </cell>
          <cell r="AR2413">
            <v>60</v>
          </cell>
          <cell r="AS2413">
            <v>61</v>
          </cell>
          <cell r="AT2413">
            <v>43</v>
          </cell>
          <cell r="AU2413">
            <v>82</v>
          </cell>
          <cell r="AV2413">
            <v>57</v>
          </cell>
          <cell r="AW2413">
            <v>84</v>
          </cell>
          <cell r="AX2413">
            <v>58</v>
          </cell>
          <cell r="AY2413">
            <v>87</v>
          </cell>
          <cell r="AZ2413">
            <v>61</v>
          </cell>
        </row>
        <row r="2414">
          <cell r="B2414">
            <v>36819</v>
          </cell>
          <cell r="C2414">
            <v>63</v>
          </cell>
          <cell r="D2414">
            <v>41</v>
          </cell>
          <cell r="E2414">
            <v>80</v>
          </cell>
          <cell r="F2414">
            <v>73</v>
          </cell>
          <cell r="G2414">
            <v>63</v>
          </cell>
          <cell r="H2414">
            <v>41</v>
          </cell>
          <cell r="I2414">
            <v>82</v>
          </cell>
          <cell r="J2414">
            <v>66</v>
          </cell>
          <cell r="K2414">
            <v>63</v>
          </cell>
          <cell r="L2414">
            <v>46</v>
          </cell>
          <cell r="M2414">
            <v>67</v>
          </cell>
          <cell r="N2414">
            <v>47</v>
          </cell>
          <cell r="O2414">
            <v>70</v>
          </cell>
          <cell r="P2414">
            <v>47</v>
          </cell>
          <cell r="Q2414">
            <v>71</v>
          </cell>
          <cell r="R2414">
            <v>52</v>
          </cell>
          <cell r="S2414">
            <v>73</v>
          </cell>
          <cell r="T2414">
            <v>48</v>
          </cell>
          <cell r="U2414">
            <v>71</v>
          </cell>
          <cell r="V2414">
            <v>59</v>
          </cell>
          <cell r="W2414">
            <v>71</v>
          </cell>
          <cell r="X2414">
            <v>44</v>
          </cell>
          <cell r="Y2414">
            <v>72</v>
          </cell>
          <cell r="Z2414">
            <v>50</v>
          </cell>
          <cell r="AA2414">
            <v>75</v>
          </cell>
          <cell r="AB2414">
            <v>46</v>
          </cell>
          <cell r="AC2414">
            <v>74</v>
          </cell>
          <cell r="AD2414">
            <v>51</v>
          </cell>
          <cell r="AE2414">
            <v>77</v>
          </cell>
          <cell r="AF2414">
            <v>60</v>
          </cell>
          <cell r="AG2414">
            <v>77</v>
          </cell>
          <cell r="AH2414">
            <v>60</v>
          </cell>
          <cell r="AI2414">
            <v>73</v>
          </cell>
          <cell r="AJ2414">
            <v>55</v>
          </cell>
          <cell r="AK2414">
            <v>79</v>
          </cell>
          <cell r="AL2414">
            <v>60</v>
          </cell>
          <cell r="AM2414">
            <v>76</v>
          </cell>
          <cell r="AN2414">
            <v>56</v>
          </cell>
          <cell r="AO2414">
            <v>75.5</v>
          </cell>
          <cell r="AP2414">
            <v>57.5</v>
          </cell>
          <cell r="AQ2414">
            <v>73</v>
          </cell>
          <cell r="AR2414">
            <v>60</v>
          </cell>
          <cell r="AS2414">
            <v>61</v>
          </cell>
          <cell r="AT2414">
            <v>43</v>
          </cell>
          <cell r="AU2414">
            <v>82</v>
          </cell>
          <cell r="AV2414">
            <v>57</v>
          </cell>
          <cell r="AW2414">
            <v>84</v>
          </cell>
          <cell r="AX2414">
            <v>58</v>
          </cell>
          <cell r="AY2414">
            <v>87</v>
          </cell>
          <cell r="AZ2414">
            <v>61</v>
          </cell>
        </row>
        <row r="2415">
          <cell r="B2415">
            <v>36820</v>
          </cell>
          <cell r="C2415">
            <v>38</v>
          </cell>
          <cell r="D2415">
            <v>59</v>
          </cell>
          <cell r="E2415">
            <v>58</v>
          </cell>
          <cell r="F2415">
            <v>81</v>
          </cell>
          <cell r="G2415">
            <v>38</v>
          </cell>
          <cell r="H2415">
            <v>59</v>
          </cell>
          <cell r="I2415">
            <v>60</v>
          </cell>
          <cell r="J2415">
            <v>70</v>
          </cell>
          <cell r="K2415">
            <v>44</v>
          </cell>
          <cell r="L2415">
            <v>73</v>
          </cell>
          <cell r="M2415">
            <v>52</v>
          </cell>
          <cell r="N2415">
            <v>75</v>
          </cell>
          <cell r="O2415">
            <v>50</v>
          </cell>
          <cell r="P2415">
            <v>79</v>
          </cell>
          <cell r="Q2415">
            <v>54</v>
          </cell>
          <cell r="R2415">
            <v>78</v>
          </cell>
          <cell r="S2415">
            <v>53</v>
          </cell>
          <cell r="T2415">
            <v>79</v>
          </cell>
          <cell r="U2415">
            <v>56</v>
          </cell>
          <cell r="V2415">
            <v>77</v>
          </cell>
          <cell r="W2415">
            <v>50</v>
          </cell>
          <cell r="X2415">
            <v>75</v>
          </cell>
          <cell r="Y2415">
            <v>53</v>
          </cell>
          <cell r="Z2415">
            <v>76</v>
          </cell>
          <cell r="AA2415">
            <v>51</v>
          </cell>
          <cell r="AB2415">
            <v>77</v>
          </cell>
          <cell r="AC2415">
            <v>51</v>
          </cell>
          <cell r="AD2415">
            <v>77</v>
          </cell>
          <cell r="AE2415">
            <v>52</v>
          </cell>
          <cell r="AF2415">
            <v>79</v>
          </cell>
          <cell r="AG2415">
            <v>54</v>
          </cell>
          <cell r="AH2415">
            <v>80</v>
          </cell>
          <cell r="AI2415">
            <v>56</v>
          </cell>
          <cell r="AJ2415">
            <v>76</v>
          </cell>
          <cell r="AK2415">
            <v>57</v>
          </cell>
          <cell r="AL2415">
            <v>80</v>
          </cell>
          <cell r="AM2415">
            <v>52</v>
          </cell>
          <cell r="AN2415">
            <v>81</v>
          </cell>
          <cell r="AO2415">
            <v>54</v>
          </cell>
          <cell r="AP2415">
            <v>70</v>
          </cell>
          <cell r="AQ2415">
            <v>58</v>
          </cell>
          <cell r="AR2415">
            <v>71</v>
          </cell>
          <cell r="AS2415">
            <v>40</v>
          </cell>
          <cell r="AT2415">
            <v>73</v>
          </cell>
          <cell r="AU2415">
            <v>64</v>
          </cell>
          <cell r="AV2415">
            <v>82</v>
          </cell>
          <cell r="AW2415">
            <v>63</v>
          </cell>
          <cell r="AX2415">
            <v>83</v>
          </cell>
          <cell r="AY2415">
            <v>66</v>
          </cell>
          <cell r="AZ2415">
            <v>85</v>
          </cell>
        </row>
        <row r="2416">
          <cell r="B2416">
            <v>36821</v>
          </cell>
          <cell r="C2416">
            <v>47</v>
          </cell>
          <cell r="D2416">
            <v>38</v>
          </cell>
          <cell r="E2416">
            <v>65</v>
          </cell>
          <cell r="F2416">
            <v>58</v>
          </cell>
          <cell r="G2416">
            <v>47</v>
          </cell>
          <cell r="H2416">
            <v>38</v>
          </cell>
          <cell r="I2416">
            <v>62</v>
          </cell>
          <cell r="J2416">
            <v>60</v>
          </cell>
          <cell r="K2416">
            <v>64</v>
          </cell>
          <cell r="L2416">
            <v>44</v>
          </cell>
          <cell r="M2416">
            <v>67</v>
          </cell>
          <cell r="N2416">
            <v>52</v>
          </cell>
          <cell r="O2416">
            <v>68</v>
          </cell>
          <cell r="P2416">
            <v>50</v>
          </cell>
          <cell r="Q2416">
            <v>70</v>
          </cell>
          <cell r="R2416">
            <v>54</v>
          </cell>
          <cell r="S2416">
            <v>74</v>
          </cell>
          <cell r="T2416">
            <v>53</v>
          </cell>
          <cell r="U2416">
            <v>73</v>
          </cell>
          <cell r="V2416">
            <v>56</v>
          </cell>
          <cell r="W2416">
            <v>76</v>
          </cell>
          <cell r="X2416">
            <v>50</v>
          </cell>
          <cell r="Y2416">
            <v>77</v>
          </cell>
          <cell r="Z2416">
            <v>53</v>
          </cell>
          <cell r="AA2416">
            <v>79</v>
          </cell>
          <cell r="AB2416">
            <v>51</v>
          </cell>
          <cell r="AC2416">
            <v>81</v>
          </cell>
          <cell r="AD2416">
            <v>51</v>
          </cell>
          <cell r="AE2416">
            <v>83</v>
          </cell>
          <cell r="AF2416">
            <v>52</v>
          </cell>
          <cell r="AG2416">
            <v>82</v>
          </cell>
          <cell r="AH2416">
            <v>54</v>
          </cell>
          <cell r="AI2416">
            <v>79</v>
          </cell>
          <cell r="AJ2416">
            <v>56</v>
          </cell>
          <cell r="AK2416">
            <v>82</v>
          </cell>
          <cell r="AL2416">
            <v>57</v>
          </cell>
          <cell r="AM2416">
            <v>82</v>
          </cell>
          <cell r="AN2416">
            <v>52</v>
          </cell>
          <cell r="AO2416">
            <v>72</v>
          </cell>
          <cell r="AP2416">
            <v>54</v>
          </cell>
          <cell r="AQ2416">
            <v>75</v>
          </cell>
          <cell r="AR2416">
            <v>58</v>
          </cell>
          <cell r="AS2416">
            <v>54</v>
          </cell>
          <cell r="AT2416">
            <v>40</v>
          </cell>
          <cell r="AU2416">
            <v>82</v>
          </cell>
          <cell r="AV2416">
            <v>64</v>
          </cell>
          <cell r="AW2416">
            <v>82</v>
          </cell>
          <cell r="AX2416">
            <v>63</v>
          </cell>
          <cell r="AY2416">
            <v>85</v>
          </cell>
          <cell r="AZ2416">
            <v>66</v>
          </cell>
        </row>
        <row r="2417">
          <cell r="B2417">
            <v>36822</v>
          </cell>
          <cell r="C2417">
            <v>46</v>
          </cell>
          <cell r="D2417">
            <v>40</v>
          </cell>
          <cell r="E2417">
            <v>69</v>
          </cell>
          <cell r="F2417">
            <v>60</v>
          </cell>
          <cell r="G2417">
            <v>46</v>
          </cell>
          <cell r="H2417">
            <v>40</v>
          </cell>
          <cell r="I2417">
            <v>64</v>
          </cell>
          <cell r="J2417">
            <v>51</v>
          </cell>
          <cell r="K2417">
            <v>62</v>
          </cell>
          <cell r="L2417">
            <v>30</v>
          </cell>
          <cell r="M2417">
            <v>63</v>
          </cell>
          <cell r="N2417">
            <v>36</v>
          </cell>
          <cell r="O2417">
            <v>64</v>
          </cell>
          <cell r="P2417">
            <v>35</v>
          </cell>
          <cell r="Q2417">
            <v>66</v>
          </cell>
          <cell r="R2417">
            <v>45</v>
          </cell>
          <cell r="S2417">
            <v>68</v>
          </cell>
          <cell r="T2417">
            <v>42</v>
          </cell>
          <cell r="U2417">
            <v>66</v>
          </cell>
          <cell r="V2417">
            <v>57</v>
          </cell>
          <cell r="W2417">
            <v>73</v>
          </cell>
          <cell r="X2417">
            <v>49</v>
          </cell>
          <cell r="Y2417">
            <v>69</v>
          </cell>
          <cell r="Z2417">
            <v>50</v>
          </cell>
          <cell r="AA2417">
            <v>70</v>
          </cell>
          <cell r="AB2417">
            <v>49</v>
          </cell>
          <cell r="AC2417">
            <v>72</v>
          </cell>
          <cell r="AD2417">
            <v>52</v>
          </cell>
          <cell r="AE2417">
            <v>76</v>
          </cell>
          <cell r="AF2417">
            <v>55</v>
          </cell>
          <cell r="AG2417">
            <v>76</v>
          </cell>
          <cell r="AH2417">
            <v>58</v>
          </cell>
          <cell r="AI2417">
            <v>76</v>
          </cell>
          <cell r="AJ2417">
            <v>61</v>
          </cell>
          <cell r="AK2417">
            <v>82</v>
          </cell>
          <cell r="AL2417" t="str">
            <v>MM</v>
          </cell>
          <cell r="AM2417">
            <v>80</v>
          </cell>
          <cell r="AN2417">
            <v>54</v>
          </cell>
          <cell r="AO2417">
            <v>76</v>
          </cell>
          <cell r="AP2417">
            <v>53</v>
          </cell>
          <cell r="AQ2417">
            <v>78</v>
          </cell>
          <cell r="AR2417">
            <v>56</v>
          </cell>
          <cell r="AS2417">
            <v>57</v>
          </cell>
          <cell r="AT2417">
            <v>27</v>
          </cell>
          <cell r="AU2417">
            <v>81</v>
          </cell>
          <cell r="AV2417">
            <v>70</v>
          </cell>
          <cell r="AW2417">
            <v>84</v>
          </cell>
          <cell r="AX2417">
            <v>64</v>
          </cell>
          <cell r="AY2417">
            <v>85</v>
          </cell>
          <cell r="AZ2417">
            <v>66</v>
          </cell>
        </row>
        <row r="2418">
          <cell r="B2418">
            <v>36823</v>
          </cell>
          <cell r="C2418">
            <v>46</v>
          </cell>
          <cell r="D2418">
            <v>33</v>
          </cell>
          <cell r="E2418">
            <v>71</v>
          </cell>
          <cell r="F2418">
            <v>57</v>
          </cell>
          <cell r="G2418">
            <v>46</v>
          </cell>
          <cell r="H2418">
            <v>33</v>
          </cell>
          <cell r="I2418">
            <v>71</v>
          </cell>
          <cell r="J2418">
            <v>53</v>
          </cell>
          <cell r="K2418">
            <v>64</v>
          </cell>
          <cell r="L2418">
            <v>37</v>
          </cell>
          <cell r="M2418">
            <v>63</v>
          </cell>
          <cell r="N2418">
            <v>41</v>
          </cell>
          <cell r="O2418">
            <v>68</v>
          </cell>
          <cell r="P2418">
            <v>40</v>
          </cell>
          <cell r="Q2418">
            <v>66</v>
          </cell>
          <cell r="R2418">
            <v>47</v>
          </cell>
          <cell r="S2418">
            <v>68</v>
          </cell>
          <cell r="T2418">
            <v>41</v>
          </cell>
          <cell r="U2418">
            <v>64</v>
          </cell>
          <cell r="V2418">
            <v>55</v>
          </cell>
          <cell r="W2418">
            <v>76</v>
          </cell>
          <cell r="X2418">
            <v>47</v>
          </cell>
          <cell r="Y2418">
            <v>71</v>
          </cell>
          <cell r="Z2418">
            <v>43</v>
          </cell>
          <cell r="AA2418">
            <v>71</v>
          </cell>
          <cell r="AB2418">
            <v>41</v>
          </cell>
          <cell r="AC2418">
            <v>74</v>
          </cell>
          <cell r="AD2418">
            <v>47</v>
          </cell>
          <cell r="AE2418">
            <v>75</v>
          </cell>
          <cell r="AF2418">
            <v>43</v>
          </cell>
          <cell r="AG2418">
            <v>77</v>
          </cell>
          <cell r="AH2418">
            <v>52</v>
          </cell>
          <cell r="AI2418">
            <v>76</v>
          </cell>
          <cell r="AJ2418">
            <v>56</v>
          </cell>
          <cell r="AK2418">
            <v>79</v>
          </cell>
          <cell r="AL2418">
            <v>59</v>
          </cell>
          <cell r="AM2418">
            <v>77</v>
          </cell>
          <cell r="AN2418">
            <v>48</v>
          </cell>
          <cell r="AO2418">
            <v>76</v>
          </cell>
          <cell r="AP2418">
            <v>55.5</v>
          </cell>
          <cell r="AQ2418">
            <v>75</v>
          </cell>
          <cell r="AR2418">
            <v>60</v>
          </cell>
          <cell r="AS2418">
            <v>65</v>
          </cell>
          <cell r="AT2418">
            <v>38</v>
          </cell>
          <cell r="AU2418">
            <v>82</v>
          </cell>
          <cell r="AV2418">
            <v>71</v>
          </cell>
          <cell r="AW2418">
            <v>83</v>
          </cell>
          <cell r="AX2418">
            <v>65</v>
          </cell>
          <cell r="AY2418">
            <v>86</v>
          </cell>
          <cell r="AZ2418">
            <v>67</v>
          </cell>
        </row>
        <row r="2419">
          <cell r="B2419">
            <v>36824</v>
          </cell>
          <cell r="C2419">
            <v>56</v>
          </cell>
          <cell r="D2419">
            <v>30</v>
          </cell>
          <cell r="E2419">
            <v>76</v>
          </cell>
          <cell r="F2419">
            <v>57</v>
          </cell>
          <cell r="G2419">
            <v>56</v>
          </cell>
          <cell r="H2419">
            <v>30</v>
          </cell>
          <cell r="I2419">
            <v>74</v>
          </cell>
          <cell r="J2419">
            <v>50</v>
          </cell>
          <cell r="K2419">
            <v>71</v>
          </cell>
          <cell r="L2419">
            <v>44</v>
          </cell>
          <cell r="M2419">
            <v>72</v>
          </cell>
          <cell r="N2419">
            <v>47</v>
          </cell>
          <cell r="O2419">
            <v>72</v>
          </cell>
          <cell r="P2419">
            <v>53</v>
          </cell>
          <cell r="Q2419">
            <v>70</v>
          </cell>
          <cell r="R2419">
            <v>58</v>
          </cell>
          <cell r="S2419">
            <v>73</v>
          </cell>
          <cell r="T2419">
            <v>48</v>
          </cell>
          <cell r="U2419">
            <v>67</v>
          </cell>
          <cell r="V2419">
            <v>48</v>
          </cell>
          <cell r="W2419">
            <v>70</v>
          </cell>
          <cell r="X2419">
            <v>53</v>
          </cell>
          <cell r="Y2419">
            <v>73</v>
          </cell>
          <cell r="Z2419">
            <v>56</v>
          </cell>
          <cell r="AA2419">
            <v>75</v>
          </cell>
          <cell r="AB2419">
            <v>53</v>
          </cell>
          <cell r="AC2419">
            <v>74</v>
          </cell>
          <cell r="AD2419">
            <v>55</v>
          </cell>
          <cell r="AE2419">
            <v>77</v>
          </cell>
          <cell r="AF2419">
            <v>50</v>
          </cell>
          <cell r="AG2419">
            <v>78</v>
          </cell>
          <cell r="AH2419">
            <v>47</v>
          </cell>
          <cell r="AI2419">
            <v>78</v>
          </cell>
          <cell r="AJ2419">
            <v>57</v>
          </cell>
          <cell r="AK2419">
            <v>82</v>
          </cell>
          <cell r="AL2419">
            <v>57</v>
          </cell>
          <cell r="AM2419">
            <v>80</v>
          </cell>
          <cell r="AN2419">
            <v>52</v>
          </cell>
          <cell r="AO2419">
            <v>74</v>
          </cell>
          <cell r="AP2419">
            <v>55.5</v>
          </cell>
          <cell r="AQ2419">
            <v>74</v>
          </cell>
          <cell r="AR2419">
            <v>57</v>
          </cell>
          <cell r="AS2419">
            <v>69</v>
          </cell>
          <cell r="AT2419">
            <v>51</v>
          </cell>
          <cell r="AU2419">
            <v>79</v>
          </cell>
          <cell r="AV2419">
            <v>66</v>
          </cell>
          <cell r="AW2419">
            <v>83</v>
          </cell>
          <cell r="AX2419">
            <v>65</v>
          </cell>
          <cell r="AY2419">
            <v>83</v>
          </cell>
          <cell r="AZ2419">
            <v>65</v>
          </cell>
        </row>
        <row r="2420">
          <cell r="B2420">
            <v>36825</v>
          </cell>
          <cell r="C2420">
            <v>55</v>
          </cell>
          <cell r="D2420">
            <v>28</v>
          </cell>
          <cell r="E2420">
            <v>79</v>
          </cell>
          <cell r="F2420">
            <v>59</v>
          </cell>
          <cell r="G2420">
            <v>55</v>
          </cell>
          <cell r="H2420">
            <v>28</v>
          </cell>
          <cell r="I2420">
            <v>76</v>
          </cell>
          <cell r="J2420">
            <v>54</v>
          </cell>
          <cell r="K2420">
            <v>70</v>
          </cell>
          <cell r="L2420">
            <v>43</v>
          </cell>
          <cell r="M2420">
            <v>62</v>
          </cell>
          <cell r="N2420">
            <v>51</v>
          </cell>
          <cell r="O2420">
            <v>60</v>
          </cell>
          <cell r="P2420">
            <v>48</v>
          </cell>
          <cell r="Q2420">
            <v>63</v>
          </cell>
          <cell r="R2420">
            <v>54</v>
          </cell>
          <cell r="S2420">
            <v>65</v>
          </cell>
          <cell r="T2420">
            <v>47</v>
          </cell>
          <cell r="U2420">
            <v>68</v>
          </cell>
          <cell r="V2420">
            <v>52</v>
          </cell>
          <cell r="W2420">
            <v>70</v>
          </cell>
          <cell r="X2420">
            <v>53</v>
          </cell>
          <cell r="Y2420">
            <v>73</v>
          </cell>
          <cell r="Z2420">
            <v>51</v>
          </cell>
          <cell r="AA2420">
            <v>72</v>
          </cell>
          <cell r="AB2420">
            <v>46</v>
          </cell>
          <cell r="AC2420">
            <v>75</v>
          </cell>
          <cell r="AD2420">
            <v>53</v>
          </cell>
          <cell r="AE2420">
            <v>77</v>
          </cell>
          <cell r="AF2420">
            <v>47</v>
          </cell>
          <cell r="AG2420">
            <v>79</v>
          </cell>
          <cell r="AH2420">
            <v>55</v>
          </cell>
          <cell r="AI2420">
            <v>75</v>
          </cell>
          <cell r="AJ2420">
            <v>59</v>
          </cell>
          <cell r="AK2420">
            <v>80</v>
          </cell>
          <cell r="AL2420">
            <v>59</v>
          </cell>
          <cell r="AM2420">
            <v>78</v>
          </cell>
          <cell r="AN2420">
            <v>50</v>
          </cell>
          <cell r="AO2420">
            <v>64.5</v>
          </cell>
          <cell r="AP2420">
            <v>55.5</v>
          </cell>
          <cell r="AQ2420">
            <v>68</v>
          </cell>
          <cell r="AR2420">
            <v>59</v>
          </cell>
          <cell r="AS2420">
            <v>72</v>
          </cell>
          <cell r="AT2420">
            <v>43</v>
          </cell>
          <cell r="AU2420">
            <v>80</v>
          </cell>
          <cell r="AV2420">
            <v>64</v>
          </cell>
          <cell r="AW2420">
            <v>83</v>
          </cell>
          <cell r="AX2420">
            <v>65</v>
          </cell>
          <cell r="AY2420">
            <v>85</v>
          </cell>
          <cell r="AZ2420">
            <v>65</v>
          </cell>
        </row>
        <row r="2421">
          <cell r="B2421">
            <v>36826</v>
          </cell>
          <cell r="C2421">
            <v>32</v>
          </cell>
          <cell r="D2421">
            <v>49</v>
          </cell>
          <cell r="E2421">
            <v>55</v>
          </cell>
          <cell r="F2421">
            <v>70</v>
          </cell>
          <cell r="G2421">
            <v>32</v>
          </cell>
          <cell r="H2421">
            <v>49</v>
          </cell>
          <cell r="I2421">
            <v>52</v>
          </cell>
          <cell r="J2421">
            <v>68</v>
          </cell>
          <cell r="K2421">
            <v>50</v>
          </cell>
          <cell r="L2421">
            <v>71</v>
          </cell>
          <cell r="M2421">
            <v>54</v>
          </cell>
          <cell r="N2421">
            <v>71</v>
          </cell>
          <cell r="O2421">
            <v>51</v>
          </cell>
          <cell r="P2421">
            <v>76</v>
          </cell>
          <cell r="Q2421">
            <v>58</v>
          </cell>
          <cell r="R2421">
            <v>74</v>
          </cell>
          <cell r="S2421">
            <v>55</v>
          </cell>
          <cell r="T2421">
            <v>75</v>
          </cell>
          <cell r="U2421">
            <v>59</v>
          </cell>
          <cell r="V2421">
            <v>68</v>
          </cell>
          <cell r="W2421">
            <v>55</v>
          </cell>
          <cell r="X2421">
            <v>75</v>
          </cell>
          <cell r="Y2421">
            <v>54</v>
          </cell>
          <cell r="Z2421">
            <v>78</v>
          </cell>
          <cell r="AA2421">
            <v>50</v>
          </cell>
          <cell r="AB2421">
            <v>77</v>
          </cell>
          <cell r="AC2421">
            <v>53</v>
          </cell>
          <cell r="AD2421">
            <v>80</v>
          </cell>
          <cell r="AE2421">
            <v>54</v>
          </cell>
          <cell r="AF2421">
            <v>79</v>
          </cell>
          <cell r="AG2421">
            <v>58</v>
          </cell>
          <cell r="AH2421">
            <v>78</v>
          </cell>
          <cell r="AI2421">
            <v>59</v>
          </cell>
          <cell r="AJ2421">
            <v>78</v>
          </cell>
          <cell r="AK2421">
            <v>58</v>
          </cell>
          <cell r="AL2421">
            <v>83</v>
          </cell>
          <cell r="AM2421">
            <v>56</v>
          </cell>
          <cell r="AN2421">
            <v>81</v>
          </cell>
          <cell r="AO2421">
            <v>54.5</v>
          </cell>
          <cell r="AP2421">
            <v>67</v>
          </cell>
          <cell r="AQ2421">
            <v>59</v>
          </cell>
          <cell r="AR2421">
            <v>67</v>
          </cell>
          <cell r="AS2421">
            <v>45</v>
          </cell>
          <cell r="AT2421">
            <v>66</v>
          </cell>
          <cell r="AU2421">
            <v>55</v>
          </cell>
          <cell r="AV2421">
            <v>76</v>
          </cell>
          <cell r="AW2421">
            <v>54</v>
          </cell>
          <cell r="AX2421">
            <v>80</v>
          </cell>
          <cell r="AY2421">
            <v>60</v>
          </cell>
          <cell r="AZ2421">
            <v>82</v>
          </cell>
        </row>
        <row r="2422">
          <cell r="B2422">
            <v>36827</v>
          </cell>
          <cell r="C2422">
            <v>32</v>
          </cell>
          <cell r="D2422">
            <v>49</v>
          </cell>
          <cell r="E2422">
            <v>55</v>
          </cell>
          <cell r="F2422">
            <v>70</v>
          </cell>
          <cell r="G2422">
            <v>32</v>
          </cell>
          <cell r="H2422">
            <v>49</v>
          </cell>
          <cell r="I2422">
            <v>52</v>
          </cell>
          <cell r="J2422">
            <v>68</v>
          </cell>
          <cell r="K2422">
            <v>50</v>
          </cell>
          <cell r="L2422">
            <v>71</v>
          </cell>
          <cell r="M2422">
            <v>54</v>
          </cell>
          <cell r="N2422">
            <v>71</v>
          </cell>
          <cell r="O2422">
            <v>51</v>
          </cell>
          <cell r="P2422">
            <v>76</v>
          </cell>
          <cell r="Q2422">
            <v>58</v>
          </cell>
          <cell r="R2422">
            <v>74</v>
          </cell>
          <cell r="S2422">
            <v>55</v>
          </cell>
          <cell r="T2422">
            <v>75</v>
          </cell>
          <cell r="U2422">
            <v>59</v>
          </cell>
          <cell r="V2422">
            <v>68</v>
          </cell>
          <cell r="W2422">
            <v>55</v>
          </cell>
          <cell r="X2422">
            <v>75</v>
          </cell>
          <cell r="Y2422">
            <v>54</v>
          </cell>
          <cell r="Z2422">
            <v>78</v>
          </cell>
          <cell r="AA2422">
            <v>50</v>
          </cell>
          <cell r="AB2422">
            <v>77</v>
          </cell>
          <cell r="AC2422">
            <v>53</v>
          </cell>
          <cell r="AD2422">
            <v>80</v>
          </cell>
          <cell r="AE2422">
            <v>54</v>
          </cell>
          <cell r="AF2422">
            <v>79</v>
          </cell>
          <cell r="AG2422">
            <v>58</v>
          </cell>
          <cell r="AH2422">
            <v>78</v>
          </cell>
          <cell r="AI2422">
            <v>59</v>
          </cell>
          <cell r="AJ2422">
            <v>78</v>
          </cell>
          <cell r="AK2422">
            <v>58</v>
          </cell>
          <cell r="AL2422">
            <v>83</v>
          </cell>
          <cell r="AM2422">
            <v>56</v>
          </cell>
          <cell r="AN2422">
            <v>81</v>
          </cell>
          <cell r="AO2422">
            <v>54.5</v>
          </cell>
          <cell r="AP2422">
            <v>67</v>
          </cell>
          <cell r="AQ2422">
            <v>59</v>
          </cell>
          <cell r="AR2422">
            <v>67</v>
          </cell>
          <cell r="AS2422">
            <v>45</v>
          </cell>
          <cell r="AT2422">
            <v>66</v>
          </cell>
          <cell r="AU2422">
            <v>55</v>
          </cell>
          <cell r="AV2422">
            <v>76</v>
          </cell>
          <cell r="AW2422">
            <v>54</v>
          </cell>
          <cell r="AX2422">
            <v>80</v>
          </cell>
          <cell r="AY2422">
            <v>60</v>
          </cell>
          <cell r="AZ2422">
            <v>82</v>
          </cell>
        </row>
        <row r="2423">
          <cell r="B2423">
            <v>36828</v>
          </cell>
          <cell r="C2423">
            <v>45</v>
          </cell>
          <cell r="D2423">
            <v>36</v>
          </cell>
          <cell r="E2423">
            <v>72</v>
          </cell>
          <cell r="F2423">
            <v>56</v>
          </cell>
          <cell r="G2423">
            <v>45</v>
          </cell>
          <cell r="H2423">
            <v>36</v>
          </cell>
          <cell r="I2423">
            <v>70</v>
          </cell>
          <cell r="J2423">
            <v>48</v>
          </cell>
          <cell r="K2423">
            <v>53</v>
          </cell>
          <cell r="L2423">
            <v>35</v>
          </cell>
          <cell r="M2423">
            <v>55</v>
          </cell>
          <cell r="N2423">
            <v>34</v>
          </cell>
          <cell r="O2423">
            <v>59</v>
          </cell>
          <cell r="P2423">
            <v>32</v>
          </cell>
          <cell r="Q2423">
            <v>60</v>
          </cell>
          <cell r="R2423">
            <v>37</v>
          </cell>
          <cell r="S2423">
            <v>64</v>
          </cell>
          <cell r="T2423">
            <v>33</v>
          </cell>
          <cell r="U2423">
            <v>61</v>
          </cell>
          <cell r="V2423">
            <v>49</v>
          </cell>
          <cell r="W2423">
            <v>73</v>
          </cell>
          <cell r="X2423">
            <v>41</v>
          </cell>
          <cell r="Y2423">
            <v>68</v>
          </cell>
          <cell r="Z2423">
            <v>41</v>
          </cell>
          <cell r="AA2423">
            <v>67</v>
          </cell>
          <cell r="AB2423">
            <v>38</v>
          </cell>
          <cell r="AC2423">
            <v>70</v>
          </cell>
          <cell r="AD2423">
            <v>49</v>
          </cell>
          <cell r="AE2423">
            <v>72</v>
          </cell>
          <cell r="AF2423">
            <v>59</v>
          </cell>
          <cell r="AG2423">
            <v>72</v>
          </cell>
          <cell r="AH2423">
            <v>58</v>
          </cell>
          <cell r="AI2423">
            <v>75</v>
          </cell>
          <cell r="AJ2423">
            <v>58</v>
          </cell>
          <cell r="AK2423">
            <v>83</v>
          </cell>
          <cell r="AL2423">
            <v>60</v>
          </cell>
          <cell r="AM2423">
            <v>78</v>
          </cell>
          <cell r="AN2423">
            <v>54</v>
          </cell>
          <cell r="AO2423">
            <v>61.5</v>
          </cell>
          <cell r="AP2423">
            <v>55.5</v>
          </cell>
          <cell r="AQ2423">
            <v>64</v>
          </cell>
          <cell r="AR2423">
            <v>57</v>
          </cell>
          <cell r="AS2423">
            <v>36</v>
          </cell>
          <cell r="AT2423">
            <v>32</v>
          </cell>
          <cell r="AU2423">
            <v>83</v>
          </cell>
          <cell r="AV2423">
            <v>58</v>
          </cell>
          <cell r="AW2423">
            <v>84</v>
          </cell>
          <cell r="AX2423">
            <v>56</v>
          </cell>
          <cell r="AY2423">
            <v>83</v>
          </cell>
          <cell r="AZ2423">
            <v>62</v>
          </cell>
        </row>
        <row r="2424">
          <cell r="B2424">
            <v>36829</v>
          </cell>
          <cell r="C2424">
            <v>45</v>
          </cell>
          <cell r="D2424">
            <v>38</v>
          </cell>
          <cell r="E2424">
            <v>74</v>
          </cell>
          <cell r="F2424">
            <v>57</v>
          </cell>
          <cell r="G2424">
            <v>45</v>
          </cell>
          <cell r="H2424">
            <v>38</v>
          </cell>
          <cell r="I2424">
            <v>72</v>
          </cell>
          <cell r="J2424">
            <v>50</v>
          </cell>
          <cell r="K2424">
            <v>52</v>
          </cell>
          <cell r="L2424">
            <v>33</v>
          </cell>
          <cell r="M2424">
            <v>56</v>
          </cell>
          <cell r="N2424">
            <v>33</v>
          </cell>
          <cell r="O2424">
            <v>62</v>
          </cell>
          <cell r="P2424">
            <v>34</v>
          </cell>
          <cell r="Q2424">
            <v>63</v>
          </cell>
          <cell r="R2424">
            <v>41</v>
          </cell>
          <cell r="S2424">
            <v>67</v>
          </cell>
          <cell r="T2424">
            <v>38</v>
          </cell>
          <cell r="U2424">
            <v>63</v>
          </cell>
          <cell r="V2424">
            <v>48</v>
          </cell>
          <cell r="W2424">
            <v>75</v>
          </cell>
          <cell r="X2424">
            <v>35</v>
          </cell>
          <cell r="Y2424">
            <v>70</v>
          </cell>
          <cell r="Z2424">
            <v>35</v>
          </cell>
          <cell r="AA2424">
            <v>70</v>
          </cell>
          <cell r="AB2424">
            <v>31</v>
          </cell>
          <cell r="AC2424">
            <v>70</v>
          </cell>
          <cell r="AD2424">
            <v>42</v>
          </cell>
          <cell r="AE2424">
            <v>71</v>
          </cell>
          <cell r="AF2424">
            <v>43</v>
          </cell>
          <cell r="AG2424">
            <v>72</v>
          </cell>
          <cell r="AH2424">
            <v>44</v>
          </cell>
          <cell r="AI2424">
            <v>78</v>
          </cell>
          <cell r="AJ2424">
            <v>56</v>
          </cell>
          <cell r="AK2424">
            <v>83</v>
          </cell>
          <cell r="AL2424">
            <v>57</v>
          </cell>
          <cell r="AM2424">
            <v>81</v>
          </cell>
          <cell r="AN2424">
            <v>49</v>
          </cell>
          <cell r="AO2424">
            <v>64</v>
          </cell>
          <cell r="AP2424">
            <v>48</v>
          </cell>
          <cell r="AQ2424">
            <v>67</v>
          </cell>
          <cell r="AR2424">
            <v>51</v>
          </cell>
          <cell r="AS2424">
            <v>43</v>
          </cell>
          <cell r="AT2424">
            <v>31</v>
          </cell>
          <cell r="AU2424">
            <v>80</v>
          </cell>
          <cell r="AV2424">
            <v>65</v>
          </cell>
          <cell r="AW2424">
            <v>82</v>
          </cell>
          <cell r="AX2424">
            <v>61</v>
          </cell>
          <cell r="AY2424">
            <v>83</v>
          </cell>
          <cell r="AZ2424">
            <v>64</v>
          </cell>
        </row>
        <row r="2425">
          <cell r="B2425">
            <v>36830</v>
          </cell>
          <cell r="C2425">
            <v>35</v>
          </cell>
          <cell r="D2425">
            <v>26</v>
          </cell>
          <cell r="E2425">
            <v>66</v>
          </cell>
          <cell r="F2425">
            <v>53</v>
          </cell>
          <cell r="G2425">
            <v>35</v>
          </cell>
          <cell r="H2425">
            <v>26</v>
          </cell>
          <cell r="I2425">
            <v>62</v>
          </cell>
          <cell r="J2425">
            <v>48</v>
          </cell>
          <cell r="K2425">
            <v>59</v>
          </cell>
          <cell r="L2425">
            <v>36</v>
          </cell>
          <cell r="M2425">
            <v>61</v>
          </cell>
          <cell r="N2425">
            <v>39</v>
          </cell>
          <cell r="O2425">
            <v>61</v>
          </cell>
          <cell r="P2425">
            <v>39</v>
          </cell>
          <cell r="Q2425">
            <v>61</v>
          </cell>
          <cell r="R2425">
            <v>39</v>
          </cell>
          <cell r="S2425">
            <v>63</v>
          </cell>
          <cell r="T2425">
            <v>36</v>
          </cell>
          <cell r="U2425">
            <v>58</v>
          </cell>
          <cell r="V2425">
            <v>47</v>
          </cell>
          <cell r="W2425">
            <v>74</v>
          </cell>
          <cell r="X2425">
            <v>30</v>
          </cell>
          <cell r="Y2425">
            <v>71</v>
          </cell>
          <cell r="Z2425">
            <v>38</v>
          </cell>
          <cell r="AA2425">
            <v>68</v>
          </cell>
          <cell r="AB2425">
            <v>32</v>
          </cell>
          <cell r="AC2425">
            <v>74</v>
          </cell>
          <cell r="AD2425">
            <v>30</v>
          </cell>
          <cell r="AE2425">
            <v>75</v>
          </cell>
          <cell r="AF2425">
            <v>34</v>
          </cell>
          <cell r="AG2425">
            <v>74</v>
          </cell>
          <cell r="AH2425">
            <v>41</v>
          </cell>
          <cell r="AI2425">
            <v>78</v>
          </cell>
          <cell r="AJ2425">
            <v>61</v>
          </cell>
          <cell r="AK2425">
            <v>86</v>
          </cell>
          <cell r="AL2425">
            <v>60</v>
          </cell>
          <cell r="AM2425">
            <v>81</v>
          </cell>
          <cell r="AN2425">
            <v>51</v>
          </cell>
          <cell r="AO2425">
            <v>64.5</v>
          </cell>
          <cell r="AP2425">
            <v>48</v>
          </cell>
          <cell r="AQ2425">
            <v>69</v>
          </cell>
          <cell r="AR2425">
            <v>50</v>
          </cell>
          <cell r="AS2425">
            <v>49</v>
          </cell>
          <cell r="AT2425">
            <v>38</v>
          </cell>
          <cell r="AU2425">
            <v>77</v>
          </cell>
          <cell r="AV2425">
            <v>54</v>
          </cell>
          <cell r="AW2425">
            <v>82</v>
          </cell>
          <cell r="AX2425">
            <v>61</v>
          </cell>
          <cell r="AY2425">
            <v>83</v>
          </cell>
          <cell r="AZ2425">
            <v>64</v>
          </cell>
        </row>
        <row r="2426">
          <cell r="B2426">
            <v>36831</v>
          </cell>
          <cell r="C2426">
            <v>43</v>
          </cell>
          <cell r="D2426">
            <v>26</v>
          </cell>
          <cell r="E2426">
            <v>69</v>
          </cell>
          <cell r="F2426">
            <v>50</v>
          </cell>
          <cell r="G2426">
            <v>43</v>
          </cell>
          <cell r="H2426">
            <v>26</v>
          </cell>
          <cell r="I2426">
            <v>63</v>
          </cell>
          <cell r="J2426">
            <v>41</v>
          </cell>
          <cell r="K2426">
            <v>61</v>
          </cell>
          <cell r="L2426">
            <v>33</v>
          </cell>
          <cell r="M2426">
            <v>62</v>
          </cell>
          <cell r="N2426">
            <v>38</v>
          </cell>
          <cell r="O2426">
            <v>62</v>
          </cell>
          <cell r="P2426">
            <v>35</v>
          </cell>
          <cell r="Q2426">
            <v>62</v>
          </cell>
          <cell r="R2426">
            <v>39</v>
          </cell>
          <cell r="S2426">
            <v>65</v>
          </cell>
          <cell r="T2426">
            <v>37</v>
          </cell>
          <cell r="U2426">
            <v>62</v>
          </cell>
          <cell r="V2426">
            <v>48</v>
          </cell>
          <cell r="W2426">
            <v>76</v>
          </cell>
          <cell r="X2426">
            <v>34</v>
          </cell>
          <cell r="Y2426">
            <v>72</v>
          </cell>
          <cell r="Z2426">
            <v>36</v>
          </cell>
          <cell r="AA2426">
            <v>70</v>
          </cell>
          <cell r="AB2426">
            <v>33</v>
          </cell>
          <cell r="AC2426">
            <v>73</v>
          </cell>
          <cell r="AD2426">
            <v>34</v>
          </cell>
          <cell r="AE2426">
            <v>77</v>
          </cell>
          <cell r="AF2426">
            <v>36</v>
          </cell>
          <cell r="AG2426">
            <v>76</v>
          </cell>
          <cell r="AH2426">
            <v>39</v>
          </cell>
          <cell r="AI2426">
            <v>80</v>
          </cell>
          <cell r="AJ2426">
            <v>58</v>
          </cell>
          <cell r="AK2426">
            <v>86</v>
          </cell>
          <cell r="AL2426">
            <v>59</v>
          </cell>
          <cell r="AM2426">
            <v>82</v>
          </cell>
          <cell r="AN2426">
            <v>51</v>
          </cell>
          <cell r="AO2426">
            <v>67</v>
          </cell>
          <cell r="AP2426">
            <v>48</v>
          </cell>
          <cell r="AQ2426">
            <v>71</v>
          </cell>
          <cell r="AR2426">
            <v>51</v>
          </cell>
          <cell r="AS2426">
            <v>51</v>
          </cell>
          <cell r="AT2426">
            <v>30</v>
          </cell>
          <cell r="AU2426">
            <v>79</v>
          </cell>
          <cell r="AV2426">
            <v>53</v>
          </cell>
          <cell r="AW2426">
            <v>82</v>
          </cell>
          <cell r="AX2426">
            <v>53</v>
          </cell>
          <cell r="AY2426">
            <v>83</v>
          </cell>
          <cell r="AZ2426">
            <v>57</v>
          </cell>
        </row>
        <row r="2427">
          <cell r="B2427">
            <v>36832</v>
          </cell>
          <cell r="C2427">
            <v>44</v>
          </cell>
          <cell r="D2427">
            <v>21</v>
          </cell>
          <cell r="E2427">
            <v>68</v>
          </cell>
          <cell r="F2427">
            <v>51</v>
          </cell>
          <cell r="G2427">
            <v>44</v>
          </cell>
          <cell r="H2427">
            <v>21</v>
          </cell>
          <cell r="I2427">
            <v>68</v>
          </cell>
          <cell r="J2427">
            <v>42</v>
          </cell>
          <cell r="K2427">
            <v>67</v>
          </cell>
          <cell r="L2427">
            <v>33</v>
          </cell>
          <cell r="M2427">
            <v>67</v>
          </cell>
          <cell r="N2427">
            <v>37</v>
          </cell>
          <cell r="O2427">
            <v>69</v>
          </cell>
          <cell r="P2427">
            <v>34</v>
          </cell>
          <cell r="Q2427">
            <v>69</v>
          </cell>
          <cell r="R2427">
            <v>41</v>
          </cell>
          <cell r="S2427">
            <v>70</v>
          </cell>
          <cell r="T2427">
            <v>36</v>
          </cell>
          <cell r="U2427">
            <v>60</v>
          </cell>
          <cell r="V2427">
            <v>48</v>
          </cell>
          <cell r="W2427">
            <v>77</v>
          </cell>
          <cell r="X2427">
            <v>37</v>
          </cell>
          <cell r="Y2427">
            <v>73</v>
          </cell>
          <cell r="Z2427">
            <v>35</v>
          </cell>
          <cell r="AA2427">
            <v>73</v>
          </cell>
          <cell r="AB2427">
            <v>33</v>
          </cell>
          <cell r="AC2427">
            <v>75</v>
          </cell>
          <cell r="AD2427">
            <v>38</v>
          </cell>
          <cell r="AE2427">
            <v>78</v>
          </cell>
          <cell r="AF2427">
            <v>42</v>
          </cell>
          <cell r="AG2427">
            <v>79</v>
          </cell>
          <cell r="AH2427">
            <v>44</v>
          </cell>
          <cell r="AI2427">
            <v>81</v>
          </cell>
          <cell r="AJ2427">
            <v>59</v>
          </cell>
          <cell r="AK2427">
            <v>84</v>
          </cell>
          <cell r="AL2427">
            <v>60</v>
          </cell>
          <cell r="AM2427" t="e">
            <v>#VALUE!</v>
          </cell>
          <cell r="AN2427">
            <v>50</v>
          </cell>
          <cell r="AO2427">
            <v>69.5</v>
          </cell>
          <cell r="AP2427">
            <v>50</v>
          </cell>
          <cell r="AQ2427">
            <v>71</v>
          </cell>
          <cell r="AR2427">
            <v>55</v>
          </cell>
          <cell r="AS2427">
            <v>58</v>
          </cell>
          <cell r="AT2427">
            <v>27</v>
          </cell>
          <cell r="AU2427">
            <v>78</v>
          </cell>
          <cell r="AV2427">
            <v>52</v>
          </cell>
          <cell r="AW2427">
            <v>81</v>
          </cell>
          <cell r="AX2427">
            <v>52</v>
          </cell>
          <cell r="AY2427">
            <v>82</v>
          </cell>
          <cell r="AZ2427">
            <v>60</v>
          </cell>
        </row>
        <row r="2428">
          <cell r="B2428">
            <v>36833</v>
          </cell>
          <cell r="C2428">
            <v>44</v>
          </cell>
          <cell r="D2428">
            <v>21</v>
          </cell>
          <cell r="E2428">
            <v>68</v>
          </cell>
          <cell r="F2428">
            <v>51</v>
          </cell>
          <cell r="G2428">
            <v>44</v>
          </cell>
          <cell r="H2428">
            <v>21</v>
          </cell>
          <cell r="I2428">
            <v>68</v>
          </cell>
          <cell r="J2428">
            <v>42</v>
          </cell>
          <cell r="K2428">
            <v>67</v>
          </cell>
          <cell r="L2428">
            <v>33</v>
          </cell>
          <cell r="M2428">
            <v>67</v>
          </cell>
          <cell r="N2428">
            <v>37</v>
          </cell>
          <cell r="O2428">
            <v>69</v>
          </cell>
          <cell r="P2428">
            <v>34</v>
          </cell>
          <cell r="Q2428">
            <v>69</v>
          </cell>
          <cell r="R2428">
            <v>41</v>
          </cell>
          <cell r="S2428">
            <v>70</v>
          </cell>
          <cell r="T2428">
            <v>36</v>
          </cell>
          <cell r="U2428">
            <v>60</v>
          </cell>
          <cell r="V2428">
            <v>48</v>
          </cell>
          <cell r="W2428">
            <v>77</v>
          </cell>
          <cell r="X2428">
            <v>37</v>
          </cell>
          <cell r="Y2428">
            <v>73</v>
          </cell>
          <cell r="Z2428">
            <v>35</v>
          </cell>
          <cell r="AA2428">
            <v>73</v>
          </cell>
          <cell r="AB2428">
            <v>33</v>
          </cell>
          <cell r="AC2428">
            <v>75</v>
          </cell>
          <cell r="AD2428">
            <v>38</v>
          </cell>
          <cell r="AE2428">
            <v>78</v>
          </cell>
          <cell r="AF2428">
            <v>42</v>
          </cell>
          <cell r="AG2428">
            <v>79</v>
          </cell>
          <cell r="AH2428">
            <v>44</v>
          </cell>
          <cell r="AI2428">
            <v>81</v>
          </cell>
          <cell r="AJ2428">
            <v>59</v>
          </cell>
          <cell r="AK2428">
            <v>84</v>
          </cell>
          <cell r="AL2428">
            <v>60</v>
          </cell>
          <cell r="AM2428" t="e">
            <v>#VALUE!</v>
          </cell>
          <cell r="AN2428">
            <v>50</v>
          </cell>
          <cell r="AO2428">
            <v>69.5</v>
          </cell>
          <cell r="AP2428">
            <v>50</v>
          </cell>
          <cell r="AQ2428">
            <v>71</v>
          </cell>
          <cell r="AR2428">
            <v>55</v>
          </cell>
          <cell r="AS2428">
            <v>58</v>
          </cell>
          <cell r="AT2428">
            <v>27</v>
          </cell>
          <cell r="AU2428">
            <v>78</v>
          </cell>
          <cell r="AV2428">
            <v>52</v>
          </cell>
          <cell r="AW2428">
            <v>81</v>
          </cell>
          <cell r="AX2428">
            <v>52</v>
          </cell>
          <cell r="AY2428">
            <v>82</v>
          </cell>
          <cell r="AZ2428">
            <v>60</v>
          </cell>
        </row>
        <row r="2429">
          <cell r="B2429">
            <v>36834</v>
          </cell>
          <cell r="C2429">
            <v>44</v>
          </cell>
          <cell r="D2429">
            <v>21</v>
          </cell>
          <cell r="E2429">
            <v>68</v>
          </cell>
          <cell r="F2429">
            <v>51</v>
          </cell>
          <cell r="G2429">
            <v>44</v>
          </cell>
          <cell r="H2429">
            <v>21</v>
          </cell>
          <cell r="I2429">
            <v>68</v>
          </cell>
          <cell r="J2429">
            <v>42</v>
          </cell>
          <cell r="K2429">
            <v>67</v>
          </cell>
          <cell r="L2429">
            <v>33</v>
          </cell>
          <cell r="M2429">
            <v>67</v>
          </cell>
          <cell r="N2429">
            <v>37</v>
          </cell>
          <cell r="O2429">
            <v>69</v>
          </cell>
          <cell r="P2429">
            <v>34</v>
          </cell>
          <cell r="Q2429">
            <v>69</v>
          </cell>
          <cell r="R2429">
            <v>41</v>
          </cell>
          <cell r="S2429">
            <v>70</v>
          </cell>
          <cell r="T2429">
            <v>36</v>
          </cell>
          <cell r="U2429">
            <v>60</v>
          </cell>
          <cell r="V2429">
            <v>48</v>
          </cell>
          <cell r="W2429">
            <v>77</v>
          </cell>
          <cell r="X2429">
            <v>37</v>
          </cell>
          <cell r="Y2429">
            <v>73</v>
          </cell>
          <cell r="Z2429">
            <v>35</v>
          </cell>
          <cell r="AA2429">
            <v>73</v>
          </cell>
          <cell r="AB2429">
            <v>33</v>
          </cell>
          <cell r="AC2429">
            <v>75</v>
          </cell>
          <cell r="AD2429">
            <v>38</v>
          </cell>
          <cell r="AE2429">
            <v>78</v>
          </cell>
          <cell r="AF2429">
            <v>42</v>
          </cell>
          <cell r="AG2429">
            <v>79</v>
          </cell>
          <cell r="AH2429">
            <v>44</v>
          </cell>
          <cell r="AI2429">
            <v>81</v>
          </cell>
          <cell r="AJ2429">
            <v>59</v>
          </cell>
          <cell r="AK2429">
            <v>84</v>
          </cell>
          <cell r="AL2429">
            <v>60</v>
          </cell>
          <cell r="AM2429" t="e">
            <v>#VALUE!</v>
          </cell>
          <cell r="AN2429">
            <v>50</v>
          </cell>
          <cell r="AO2429">
            <v>69.5</v>
          </cell>
          <cell r="AP2429">
            <v>50</v>
          </cell>
          <cell r="AQ2429">
            <v>71</v>
          </cell>
          <cell r="AR2429">
            <v>55</v>
          </cell>
          <cell r="AS2429">
            <v>58</v>
          </cell>
          <cell r="AT2429">
            <v>27</v>
          </cell>
          <cell r="AU2429">
            <v>78</v>
          </cell>
          <cell r="AV2429">
            <v>52</v>
          </cell>
          <cell r="AW2429">
            <v>81</v>
          </cell>
          <cell r="AX2429">
            <v>52</v>
          </cell>
          <cell r="AY2429">
            <v>82</v>
          </cell>
          <cell r="AZ2429">
            <v>60</v>
          </cell>
        </row>
        <row r="2430">
          <cell r="B2430">
            <v>36835</v>
          </cell>
          <cell r="C2430">
            <v>46</v>
          </cell>
          <cell r="D2430">
            <v>34</v>
          </cell>
          <cell r="E2430">
            <v>67</v>
          </cell>
          <cell r="F2430">
            <v>54</v>
          </cell>
          <cell r="G2430">
            <v>46</v>
          </cell>
          <cell r="H2430">
            <v>34</v>
          </cell>
          <cell r="I2430">
            <v>63</v>
          </cell>
          <cell r="J2430">
            <v>46</v>
          </cell>
          <cell r="K2430">
            <v>51</v>
          </cell>
          <cell r="L2430" t="str">
            <v>MM</v>
          </cell>
          <cell r="M2430">
            <v>56</v>
          </cell>
          <cell r="N2430">
            <v>39</v>
          </cell>
          <cell r="O2430">
            <v>59</v>
          </cell>
          <cell r="P2430">
            <v>39</v>
          </cell>
          <cell r="Q2430">
            <v>59</v>
          </cell>
          <cell r="R2430">
            <v>46</v>
          </cell>
          <cell r="S2430">
            <v>62</v>
          </cell>
          <cell r="T2430">
            <v>44</v>
          </cell>
          <cell r="U2430">
            <v>59</v>
          </cell>
          <cell r="V2430">
            <v>53</v>
          </cell>
          <cell r="W2430">
            <v>64</v>
          </cell>
          <cell r="X2430">
            <v>45</v>
          </cell>
          <cell r="Y2430">
            <v>63</v>
          </cell>
          <cell r="Z2430">
            <v>49</v>
          </cell>
          <cell r="AA2430">
            <v>66</v>
          </cell>
          <cell r="AB2430">
            <v>48</v>
          </cell>
          <cell r="AC2430">
            <v>66</v>
          </cell>
          <cell r="AD2430">
            <v>49</v>
          </cell>
          <cell r="AE2430">
            <v>71</v>
          </cell>
          <cell r="AF2430">
            <v>57</v>
          </cell>
          <cell r="AG2430">
            <v>71</v>
          </cell>
          <cell r="AH2430">
            <v>61</v>
          </cell>
          <cell r="AI2430">
            <v>65</v>
          </cell>
          <cell r="AJ2430">
            <v>56</v>
          </cell>
          <cell r="AK2430">
            <v>71</v>
          </cell>
          <cell r="AL2430">
            <v>64</v>
          </cell>
          <cell r="AM2430">
            <v>69</v>
          </cell>
          <cell r="AN2430">
            <v>62</v>
          </cell>
          <cell r="AO2430">
            <v>67.5</v>
          </cell>
          <cell r="AP2430">
            <v>50</v>
          </cell>
          <cell r="AQ2430">
            <v>67</v>
          </cell>
          <cell r="AR2430">
            <v>55</v>
          </cell>
          <cell r="AS2430">
            <v>46</v>
          </cell>
          <cell r="AT2430">
            <v>40</v>
          </cell>
          <cell r="AU2430">
            <v>78</v>
          </cell>
          <cell r="AV2430">
            <v>59</v>
          </cell>
          <cell r="AW2430">
            <v>83</v>
          </cell>
          <cell r="AX2430">
            <v>57</v>
          </cell>
          <cell r="AY2430">
            <v>84</v>
          </cell>
          <cell r="AZ2430">
            <v>64</v>
          </cell>
        </row>
        <row r="2431">
          <cell r="B2431">
            <v>36836</v>
          </cell>
          <cell r="C2431">
            <v>37</v>
          </cell>
          <cell r="D2431">
            <v>28</v>
          </cell>
          <cell r="E2431">
            <v>59</v>
          </cell>
          <cell r="F2431">
            <v>54</v>
          </cell>
          <cell r="G2431">
            <v>37</v>
          </cell>
          <cell r="H2431">
            <v>28</v>
          </cell>
          <cell r="I2431">
            <v>63</v>
          </cell>
          <cell r="J2431">
            <v>48</v>
          </cell>
          <cell r="K2431">
            <v>55</v>
          </cell>
          <cell r="L2431">
            <v>31</v>
          </cell>
          <cell r="M2431">
            <v>56</v>
          </cell>
          <cell r="N2431">
            <v>34</v>
          </cell>
          <cell r="O2431">
            <v>59</v>
          </cell>
          <cell r="P2431">
            <v>29</v>
          </cell>
          <cell r="Q2431">
            <v>58</v>
          </cell>
          <cell r="R2431">
            <v>37</v>
          </cell>
          <cell r="S2431">
            <v>60</v>
          </cell>
          <cell r="T2431">
            <v>33</v>
          </cell>
          <cell r="U2431">
            <v>59</v>
          </cell>
          <cell r="V2431">
            <v>42</v>
          </cell>
          <cell r="W2431">
            <v>61</v>
          </cell>
          <cell r="X2431">
            <v>35</v>
          </cell>
          <cell r="Y2431">
            <v>64</v>
          </cell>
          <cell r="Z2431">
            <v>33</v>
          </cell>
          <cell r="AA2431">
            <v>66</v>
          </cell>
          <cell r="AB2431">
            <v>32</v>
          </cell>
          <cell r="AC2431">
            <v>66</v>
          </cell>
          <cell r="AD2431">
            <v>39</v>
          </cell>
          <cell r="AE2431">
            <v>67</v>
          </cell>
          <cell r="AF2431">
            <v>41</v>
          </cell>
          <cell r="AG2431">
            <v>71</v>
          </cell>
          <cell r="AH2431">
            <v>48</v>
          </cell>
          <cell r="AI2431">
            <v>60</v>
          </cell>
          <cell r="AJ2431">
            <v>57</v>
          </cell>
          <cell r="AK2431">
            <v>73</v>
          </cell>
          <cell r="AL2431">
            <v>62</v>
          </cell>
          <cell r="AM2431">
            <v>68</v>
          </cell>
          <cell r="AN2431">
            <v>55</v>
          </cell>
          <cell r="AO2431">
            <v>69.5</v>
          </cell>
          <cell r="AP2431">
            <v>50</v>
          </cell>
          <cell r="AQ2431">
            <v>71</v>
          </cell>
          <cell r="AR2431">
            <v>55</v>
          </cell>
          <cell r="AS2431">
            <v>52</v>
          </cell>
          <cell r="AT2431">
            <v>32</v>
          </cell>
          <cell r="AU2431">
            <v>81</v>
          </cell>
          <cell r="AV2431">
            <v>59</v>
          </cell>
          <cell r="AW2431">
            <v>84</v>
          </cell>
          <cell r="AX2431">
            <v>59</v>
          </cell>
          <cell r="AY2431">
            <v>84</v>
          </cell>
          <cell r="AZ2431">
            <v>67</v>
          </cell>
        </row>
        <row r="2432">
          <cell r="B2432">
            <v>36837</v>
          </cell>
          <cell r="C2432">
            <v>33</v>
          </cell>
          <cell r="D2432">
            <v>24</v>
          </cell>
          <cell r="E2432">
            <v>63</v>
          </cell>
          <cell r="F2432">
            <v>45</v>
          </cell>
          <cell r="G2432">
            <v>33</v>
          </cell>
          <cell r="H2432">
            <v>24</v>
          </cell>
          <cell r="I2432">
            <v>54</v>
          </cell>
          <cell r="J2432">
            <v>39</v>
          </cell>
          <cell r="K2432">
            <v>59</v>
          </cell>
          <cell r="L2432">
            <v>28</v>
          </cell>
          <cell r="M2432">
            <v>61</v>
          </cell>
          <cell r="N2432">
            <v>34</v>
          </cell>
          <cell r="O2432">
            <v>64</v>
          </cell>
          <cell r="P2432">
            <v>31</v>
          </cell>
          <cell r="Q2432">
            <v>64</v>
          </cell>
          <cell r="R2432">
            <v>39</v>
          </cell>
          <cell r="S2432">
            <v>63</v>
          </cell>
          <cell r="T2432">
            <v>37</v>
          </cell>
          <cell r="U2432">
            <v>63</v>
          </cell>
          <cell r="V2432">
            <v>41</v>
          </cell>
          <cell r="W2432">
            <v>60</v>
          </cell>
          <cell r="X2432">
            <v>49</v>
          </cell>
          <cell r="Y2432">
            <v>60</v>
          </cell>
          <cell r="Z2432">
            <v>51</v>
          </cell>
          <cell r="AA2432">
            <v>64</v>
          </cell>
          <cell r="AB2432">
            <v>47</v>
          </cell>
          <cell r="AC2432">
            <v>62</v>
          </cell>
          <cell r="AD2432">
            <v>56</v>
          </cell>
          <cell r="AE2432">
            <v>77</v>
          </cell>
          <cell r="AF2432">
            <v>60</v>
          </cell>
          <cell r="AG2432">
            <v>81</v>
          </cell>
          <cell r="AH2432">
            <v>62</v>
          </cell>
          <cell r="AI2432">
            <v>69</v>
          </cell>
          <cell r="AJ2432">
            <v>56</v>
          </cell>
          <cell r="AK2432">
            <v>76</v>
          </cell>
          <cell r="AL2432">
            <v>64</v>
          </cell>
          <cell r="AM2432">
            <v>81</v>
          </cell>
          <cell r="AN2432">
            <v>62</v>
          </cell>
          <cell r="AO2432">
            <v>70</v>
          </cell>
          <cell r="AP2432">
            <v>48</v>
          </cell>
          <cell r="AQ2432">
            <v>72</v>
          </cell>
          <cell r="AR2432">
            <v>51</v>
          </cell>
          <cell r="AS2432">
            <v>49</v>
          </cell>
          <cell r="AT2432">
            <v>34</v>
          </cell>
          <cell r="AU2432">
            <v>84</v>
          </cell>
          <cell r="AV2432">
            <v>59</v>
          </cell>
          <cell r="AW2432">
            <v>85</v>
          </cell>
          <cell r="AX2432">
            <v>60</v>
          </cell>
          <cell r="AY2432">
            <v>83</v>
          </cell>
          <cell r="AZ2432">
            <v>68</v>
          </cell>
        </row>
        <row r="2433">
          <cell r="B2433">
            <v>36838</v>
          </cell>
          <cell r="C2433">
            <v>43</v>
          </cell>
          <cell r="D2433">
            <v>23</v>
          </cell>
          <cell r="E2433">
            <v>63</v>
          </cell>
          <cell r="F2433">
            <v>44</v>
          </cell>
          <cell r="G2433">
            <v>43</v>
          </cell>
          <cell r="H2433">
            <v>23</v>
          </cell>
          <cell r="I2433">
            <v>57</v>
          </cell>
          <cell r="J2433">
            <v>34</v>
          </cell>
          <cell r="K2433">
            <v>60</v>
          </cell>
          <cell r="L2433">
            <v>34</v>
          </cell>
          <cell r="M2433">
            <v>60</v>
          </cell>
          <cell r="N2433">
            <v>45</v>
          </cell>
          <cell r="O2433">
            <v>68</v>
          </cell>
          <cell r="P2433">
            <v>44</v>
          </cell>
          <cell r="Q2433">
            <v>66</v>
          </cell>
          <cell r="R2433">
            <v>47</v>
          </cell>
          <cell r="S2433">
            <v>72</v>
          </cell>
          <cell r="T2433">
            <v>44</v>
          </cell>
          <cell r="U2433">
            <v>68</v>
          </cell>
          <cell r="V2433">
            <v>51</v>
          </cell>
          <cell r="W2433">
            <v>73</v>
          </cell>
          <cell r="X2433">
            <v>57</v>
          </cell>
          <cell r="Y2433">
            <v>76</v>
          </cell>
          <cell r="Z2433">
            <v>55</v>
          </cell>
          <cell r="AA2433">
            <v>79</v>
          </cell>
          <cell r="AB2433">
            <v>53</v>
          </cell>
          <cell r="AC2433">
            <v>76</v>
          </cell>
          <cell r="AD2433">
            <v>56</v>
          </cell>
          <cell r="AE2433">
            <v>81</v>
          </cell>
          <cell r="AF2433">
            <v>61</v>
          </cell>
          <cell r="AG2433">
            <v>83</v>
          </cell>
          <cell r="AH2433">
            <v>60</v>
          </cell>
          <cell r="AI2433">
            <v>72</v>
          </cell>
          <cell r="AJ2433">
            <v>61</v>
          </cell>
          <cell r="AK2433">
            <v>79</v>
          </cell>
          <cell r="AL2433">
            <v>67</v>
          </cell>
          <cell r="AM2433">
            <v>82</v>
          </cell>
          <cell r="AN2433">
            <v>57</v>
          </cell>
          <cell r="AO2433">
            <v>69.5</v>
          </cell>
          <cell r="AP2433">
            <v>46.5</v>
          </cell>
          <cell r="AQ2433">
            <v>71</v>
          </cell>
          <cell r="AR2433">
            <v>48</v>
          </cell>
          <cell r="AS2433">
            <v>54</v>
          </cell>
          <cell r="AT2433">
            <v>37</v>
          </cell>
          <cell r="AU2433">
            <v>84</v>
          </cell>
          <cell r="AV2433">
            <v>62</v>
          </cell>
          <cell r="AW2433">
            <v>88</v>
          </cell>
          <cell r="AX2433">
            <v>63</v>
          </cell>
          <cell r="AY2433">
            <v>87</v>
          </cell>
          <cell r="AZ2433">
            <v>70</v>
          </cell>
        </row>
        <row r="2434">
          <cell r="B2434">
            <v>36839</v>
          </cell>
          <cell r="C2434">
            <v>40</v>
          </cell>
          <cell r="D2434">
            <v>23</v>
          </cell>
          <cell r="E2434">
            <v>67</v>
          </cell>
          <cell r="F2434">
            <v>45</v>
          </cell>
          <cell r="G2434">
            <v>40</v>
          </cell>
          <cell r="H2434">
            <v>23</v>
          </cell>
          <cell r="I2434">
            <v>65</v>
          </cell>
          <cell r="J2434">
            <v>39</v>
          </cell>
          <cell r="K2434">
            <v>62</v>
          </cell>
          <cell r="L2434">
            <v>45</v>
          </cell>
          <cell r="M2434">
            <v>62</v>
          </cell>
          <cell r="N2434">
            <v>52</v>
          </cell>
          <cell r="O2434">
            <v>63</v>
          </cell>
          <cell r="P2434">
            <v>54</v>
          </cell>
          <cell r="Q2434">
            <v>64</v>
          </cell>
          <cell r="R2434">
            <v>56</v>
          </cell>
          <cell r="S2434">
            <v>66</v>
          </cell>
          <cell r="T2434">
            <v>54</v>
          </cell>
          <cell r="U2434">
            <v>74</v>
          </cell>
          <cell r="V2434">
            <v>56</v>
          </cell>
          <cell r="W2434">
            <v>66</v>
          </cell>
          <cell r="X2434">
            <v>60</v>
          </cell>
          <cell r="Y2434">
            <v>70</v>
          </cell>
          <cell r="Z2434">
            <v>62</v>
          </cell>
          <cell r="AA2434">
            <v>79</v>
          </cell>
          <cell r="AB2434">
            <v>63</v>
          </cell>
          <cell r="AC2434">
            <v>73</v>
          </cell>
          <cell r="AD2434">
            <v>62</v>
          </cell>
          <cell r="AE2434">
            <v>81</v>
          </cell>
          <cell r="AF2434">
            <v>68</v>
          </cell>
          <cell r="AG2434">
            <v>80</v>
          </cell>
          <cell r="AH2434">
            <v>67</v>
          </cell>
          <cell r="AI2434">
            <v>72</v>
          </cell>
          <cell r="AJ2434">
            <v>65</v>
          </cell>
          <cell r="AK2434">
            <v>78</v>
          </cell>
          <cell r="AL2434">
            <v>69</v>
          </cell>
          <cell r="AM2434">
            <v>75</v>
          </cell>
          <cell r="AN2434">
            <v>67</v>
          </cell>
          <cell r="AO2434">
            <v>66</v>
          </cell>
          <cell r="AP2434">
            <v>50.5</v>
          </cell>
          <cell r="AQ2434">
            <v>64</v>
          </cell>
          <cell r="AR2434">
            <v>56</v>
          </cell>
          <cell r="AS2434">
            <v>50</v>
          </cell>
          <cell r="AT2434">
            <v>35</v>
          </cell>
          <cell r="AU2434">
            <v>84</v>
          </cell>
          <cell r="AV2434">
            <v>65</v>
          </cell>
          <cell r="AW2434">
            <v>84</v>
          </cell>
          <cell r="AX2434">
            <v>64</v>
          </cell>
          <cell r="AY2434">
            <v>81</v>
          </cell>
          <cell r="AZ2434">
            <v>69</v>
          </cell>
        </row>
        <row r="2435">
          <cell r="B2435">
            <v>36840</v>
          </cell>
          <cell r="C2435">
            <v>33</v>
          </cell>
          <cell r="D2435">
            <v>30</v>
          </cell>
          <cell r="E2435">
            <v>62</v>
          </cell>
          <cell r="F2435">
            <v>50</v>
          </cell>
          <cell r="G2435">
            <v>33</v>
          </cell>
          <cell r="H2435">
            <v>30</v>
          </cell>
          <cell r="I2435">
            <v>63</v>
          </cell>
          <cell r="J2435">
            <v>45</v>
          </cell>
          <cell r="K2435">
            <v>56</v>
          </cell>
          <cell r="L2435">
            <v>51</v>
          </cell>
          <cell r="M2435">
            <v>61</v>
          </cell>
          <cell r="N2435">
            <v>54</v>
          </cell>
          <cell r="O2435">
            <v>60</v>
          </cell>
          <cell r="P2435">
            <v>50</v>
          </cell>
          <cell r="Q2435">
            <v>61</v>
          </cell>
          <cell r="R2435">
            <v>61</v>
          </cell>
          <cell r="S2435">
            <v>69</v>
          </cell>
          <cell r="T2435">
            <v>58</v>
          </cell>
          <cell r="U2435">
            <v>69</v>
          </cell>
          <cell r="V2435">
            <v>67</v>
          </cell>
          <cell r="W2435">
            <v>49</v>
          </cell>
          <cell r="X2435">
            <v>43</v>
          </cell>
          <cell r="Y2435">
            <v>64</v>
          </cell>
          <cell r="Z2435">
            <v>51</v>
          </cell>
          <cell r="AA2435">
            <v>70</v>
          </cell>
          <cell r="AB2435">
            <v>58</v>
          </cell>
          <cell r="AC2435">
            <v>68</v>
          </cell>
          <cell r="AD2435">
            <v>47</v>
          </cell>
          <cell r="AE2435">
            <v>70</v>
          </cell>
          <cell r="AF2435">
            <v>51</v>
          </cell>
          <cell r="AG2435">
            <v>72</v>
          </cell>
          <cell r="AH2435">
            <v>62</v>
          </cell>
          <cell r="AI2435">
            <v>56</v>
          </cell>
          <cell r="AJ2435">
            <v>45</v>
          </cell>
          <cell r="AK2435">
            <v>62</v>
          </cell>
          <cell r="AL2435">
            <v>48</v>
          </cell>
          <cell r="AM2435">
            <v>64</v>
          </cell>
          <cell r="AN2435">
            <v>46</v>
          </cell>
          <cell r="AO2435">
            <v>64.5</v>
          </cell>
          <cell r="AP2435">
            <v>46.5</v>
          </cell>
          <cell r="AQ2435">
            <v>61</v>
          </cell>
          <cell r="AR2435">
            <v>48</v>
          </cell>
          <cell r="AS2435">
            <v>52</v>
          </cell>
          <cell r="AT2435">
            <v>50</v>
          </cell>
          <cell r="AU2435">
            <v>82</v>
          </cell>
          <cell r="AV2435">
            <v>69</v>
          </cell>
          <cell r="AW2435">
            <v>84</v>
          </cell>
          <cell r="AX2435">
            <v>67</v>
          </cell>
          <cell r="AY2435">
            <v>80</v>
          </cell>
          <cell r="AZ2435">
            <v>72</v>
          </cell>
        </row>
        <row r="2436">
          <cell r="B2436">
            <v>36841</v>
          </cell>
          <cell r="C2436">
            <v>33</v>
          </cell>
          <cell r="D2436">
            <v>30</v>
          </cell>
          <cell r="E2436">
            <v>62</v>
          </cell>
          <cell r="F2436">
            <v>50</v>
          </cell>
          <cell r="G2436">
            <v>33</v>
          </cell>
          <cell r="H2436">
            <v>30</v>
          </cell>
          <cell r="I2436">
            <v>63</v>
          </cell>
          <cell r="J2436">
            <v>45</v>
          </cell>
          <cell r="K2436">
            <v>56</v>
          </cell>
          <cell r="L2436">
            <v>51</v>
          </cell>
          <cell r="M2436">
            <v>61</v>
          </cell>
          <cell r="N2436">
            <v>54</v>
          </cell>
          <cell r="O2436">
            <v>60</v>
          </cell>
          <cell r="P2436">
            <v>50</v>
          </cell>
          <cell r="Q2436">
            <v>61</v>
          </cell>
          <cell r="R2436">
            <v>61</v>
          </cell>
          <cell r="S2436">
            <v>69</v>
          </cell>
          <cell r="T2436">
            <v>58</v>
          </cell>
          <cell r="U2436">
            <v>69</v>
          </cell>
          <cell r="V2436">
            <v>67</v>
          </cell>
          <cell r="W2436">
            <v>49</v>
          </cell>
          <cell r="X2436">
            <v>43</v>
          </cell>
          <cell r="Y2436">
            <v>64</v>
          </cell>
          <cell r="Z2436">
            <v>51</v>
          </cell>
          <cell r="AA2436">
            <v>70</v>
          </cell>
          <cell r="AB2436">
            <v>58</v>
          </cell>
          <cell r="AC2436">
            <v>68</v>
          </cell>
          <cell r="AD2436">
            <v>47</v>
          </cell>
          <cell r="AE2436">
            <v>70</v>
          </cell>
          <cell r="AF2436">
            <v>51</v>
          </cell>
          <cell r="AG2436">
            <v>72</v>
          </cell>
          <cell r="AH2436">
            <v>62</v>
          </cell>
          <cell r="AI2436">
            <v>56</v>
          </cell>
          <cell r="AJ2436">
            <v>45</v>
          </cell>
          <cell r="AK2436">
            <v>62</v>
          </cell>
          <cell r="AL2436">
            <v>48</v>
          </cell>
          <cell r="AM2436">
            <v>64</v>
          </cell>
          <cell r="AN2436">
            <v>46</v>
          </cell>
          <cell r="AO2436">
            <v>64.5</v>
          </cell>
          <cell r="AP2436">
            <v>46.5</v>
          </cell>
          <cell r="AQ2436">
            <v>61</v>
          </cell>
          <cell r="AR2436">
            <v>48</v>
          </cell>
          <cell r="AS2436">
            <v>52</v>
          </cell>
          <cell r="AT2436">
            <v>50</v>
          </cell>
          <cell r="AU2436">
            <v>82</v>
          </cell>
          <cell r="AV2436">
            <v>69</v>
          </cell>
          <cell r="AW2436">
            <v>84</v>
          </cell>
          <cell r="AX2436">
            <v>67</v>
          </cell>
          <cell r="AY2436">
            <v>80</v>
          </cell>
          <cell r="AZ2436">
            <v>72</v>
          </cell>
        </row>
        <row r="2437">
          <cell r="B2437">
            <v>36842</v>
          </cell>
          <cell r="C2437">
            <v>34</v>
          </cell>
          <cell r="D2437">
            <v>12</v>
          </cell>
          <cell r="E2437">
            <v>62</v>
          </cell>
          <cell r="F2437">
            <v>46</v>
          </cell>
          <cell r="G2437">
            <v>34</v>
          </cell>
          <cell r="H2437">
            <v>12</v>
          </cell>
          <cell r="I2437">
            <v>56</v>
          </cell>
          <cell r="J2437">
            <v>42</v>
          </cell>
          <cell r="K2437">
            <v>51</v>
          </cell>
          <cell r="L2437">
            <v>37</v>
          </cell>
          <cell r="M2437">
            <v>54</v>
          </cell>
          <cell r="N2437">
            <v>39</v>
          </cell>
          <cell r="O2437">
            <v>59</v>
          </cell>
          <cell r="P2437">
            <v>38</v>
          </cell>
          <cell r="Q2437">
            <v>57</v>
          </cell>
          <cell r="R2437">
            <v>43</v>
          </cell>
          <cell r="S2437">
            <v>59</v>
          </cell>
          <cell r="T2437">
            <v>40</v>
          </cell>
          <cell r="U2437">
            <v>54</v>
          </cell>
          <cell r="V2437">
            <v>51</v>
          </cell>
          <cell r="W2437">
            <v>61</v>
          </cell>
          <cell r="X2437">
            <v>28</v>
          </cell>
          <cell r="Y2437">
            <v>59</v>
          </cell>
          <cell r="Z2437">
            <v>33</v>
          </cell>
          <cell r="AA2437">
            <v>62</v>
          </cell>
          <cell r="AB2437">
            <v>33</v>
          </cell>
          <cell r="AC2437">
            <v>62</v>
          </cell>
          <cell r="AD2437">
            <v>38</v>
          </cell>
          <cell r="AE2437">
            <v>66</v>
          </cell>
          <cell r="AF2437">
            <v>31</v>
          </cell>
          <cell r="AG2437">
            <v>69</v>
          </cell>
          <cell r="AH2437">
            <v>37</v>
          </cell>
          <cell r="AI2437">
            <v>65</v>
          </cell>
          <cell r="AJ2437">
            <v>39</v>
          </cell>
          <cell r="AK2437">
            <v>69</v>
          </cell>
          <cell r="AL2437">
            <v>41</v>
          </cell>
          <cell r="AM2437">
            <v>69</v>
          </cell>
          <cell r="AN2437">
            <v>35</v>
          </cell>
          <cell r="AO2437">
            <v>66.5</v>
          </cell>
          <cell r="AP2437">
            <v>44.5</v>
          </cell>
          <cell r="AQ2437">
            <v>65</v>
          </cell>
          <cell r="AR2437">
            <v>44</v>
          </cell>
          <cell r="AS2437">
            <v>43</v>
          </cell>
          <cell r="AT2437">
            <v>40</v>
          </cell>
          <cell r="AU2437">
            <v>75</v>
          </cell>
          <cell r="AV2437">
            <v>49</v>
          </cell>
          <cell r="AW2437">
            <v>78</v>
          </cell>
          <cell r="AX2437">
            <v>52</v>
          </cell>
          <cell r="AY2437">
            <v>77</v>
          </cell>
          <cell r="AZ2437">
            <v>55</v>
          </cell>
        </row>
        <row r="2438">
          <cell r="B2438">
            <v>36843</v>
          </cell>
          <cell r="C2438">
            <v>37</v>
          </cell>
          <cell r="D2438">
            <v>-2</v>
          </cell>
          <cell r="E2438">
            <v>65</v>
          </cell>
          <cell r="F2438">
            <v>42</v>
          </cell>
          <cell r="G2438">
            <v>37</v>
          </cell>
          <cell r="H2438">
            <v>-2</v>
          </cell>
          <cell r="I2438">
            <v>63</v>
          </cell>
          <cell r="J2438">
            <v>34</v>
          </cell>
          <cell r="K2438">
            <v>52</v>
          </cell>
          <cell r="L2438">
            <v>42</v>
          </cell>
          <cell r="M2438">
            <v>54</v>
          </cell>
          <cell r="N2438">
            <v>40</v>
          </cell>
          <cell r="O2438">
            <v>56</v>
          </cell>
          <cell r="P2438">
            <v>33</v>
          </cell>
          <cell r="Q2438">
            <v>56</v>
          </cell>
          <cell r="R2438">
            <v>41</v>
          </cell>
          <cell r="S2438">
            <v>60</v>
          </cell>
          <cell r="T2438">
            <v>39</v>
          </cell>
          <cell r="U2438">
            <v>60</v>
          </cell>
          <cell r="V2438">
            <v>39</v>
          </cell>
          <cell r="W2438" t="e">
            <v>#VALUE!</v>
          </cell>
          <cell r="X2438">
            <v>31</v>
          </cell>
          <cell r="Y2438">
            <v>63</v>
          </cell>
          <cell r="Z2438">
            <v>38</v>
          </cell>
          <cell r="AA2438">
            <v>68</v>
          </cell>
          <cell r="AB2438">
            <v>38</v>
          </cell>
          <cell r="AC2438">
            <v>65</v>
          </cell>
          <cell r="AD2438">
            <v>39</v>
          </cell>
          <cell r="AE2438">
            <v>66</v>
          </cell>
          <cell r="AF2438">
            <v>35</v>
          </cell>
          <cell r="AG2438">
            <v>71</v>
          </cell>
          <cell r="AH2438">
            <v>44</v>
          </cell>
          <cell r="AI2438">
            <v>60</v>
          </cell>
          <cell r="AJ2438">
            <v>45</v>
          </cell>
          <cell r="AK2438">
            <v>65</v>
          </cell>
          <cell r="AL2438">
            <v>46</v>
          </cell>
          <cell r="AM2438">
            <v>69</v>
          </cell>
          <cell r="AN2438">
            <v>39</v>
          </cell>
          <cell r="AO2438">
            <v>68</v>
          </cell>
          <cell r="AP2438">
            <v>45</v>
          </cell>
          <cell r="AQ2438">
            <v>68</v>
          </cell>
          <cell r="AR2438">
            <v>45</v>
          </cell>
          <cell r="AS2438">
            <v>45</v>
          </cell>
          <cell r="AT2438">
            <v>38</v>
          </cell>
          <cell r="AU2438">
            <v>79</v>
          </cell>
          <cell r="AV2438">
            <v>51</v>
          </cell>
          <cell r="AW2438">
            <v>80</v>
          </cell>
          <cell r="AX2438">
            <v>53</v>
          </cell>
          <cell r="AY2438">
            <v>81</v>
          </cell>
          <cell r="AZ2438">
            <v>56</v>
          </cell>
        </row>
        <row r="2439">
          <cell r="B2439">
            <v>36844</v>
          </cell>
          <cell r="C2439">
            <v>41</v>
          </cell>
          <cell r="D2439">
            <v>6</v>
          </cell>
          <cell r="E2439">
            <v>66</v>
          </cell>
          <cell r="F2439">
            <v>46</v>
          </cell>
          <cell r="G2439">
            <v>41</v>
          </cell>
          <cell r="H2439">
            <v>6</v>
          </cell>
          <cell r="I2439">
            <v>69</v>
          </cell>
          <cell r="J2439">
            <v>41</v>
          </cell>
          <cell r="K2439">
            <v>50</v>
          </cell>
          <cell r="L2439">
            <v>49</v>
          </cell>
          <cell r="M2439">
            <v>52</v>
          </cell>
          <cell r="N2439">
            <v>48</v>
          </cell>
          <cell r="O2439">
            <v>56</v>
          </cell>
          <cell r="P2439">
            <v>45</v>
          </cell>
          <cell r="Q2439">
            <v>57</v>
          </cell>
          <cell r="R2439">
            <v>50</v>
          </cell>
          <cell r="S2439">
            <v>54</v>
          </cell>
          <cell r="T2439">
            <v>50</v>
          </cell>
          <cell r="U2439">
            <v>57</v>
          </cell>
          <cell r="V2439">
            <v>52</v>
          </cell>
          <cell r="W2439">
            <v>49</v>
          </cell>
          <cell r="X2439">
            <v>42</v>
          </cell>
          <cell r="Y2439">
            <v>57</v>
          </cell>
          <cell r="Z2439">
            <v>50</v>
          </cell>
          <cell r="AA2439">
            <v>60</v>
          </cell>
          <cell r="AB2439">
            <v>50</v>
          </cell>
          <cell r="AC2439">
            <v>62</v>
          </cell>
          <cell r="AD2439">
            <v>51</v>
          </cell>
          <cell r="AE2439">
            <v>66</v>
          </cell>
          <cell r="AF2439">
            <v>55</v>
          </cell>
          <cell r="AG2439">
            <v>68</v>
          </cell>
          <cell r="AH2439">
            <v>55</v>
          </cell>
          <cell r="AI2439">
            <v>53</v>
          </cell>
          <cell r="AJ2439">
            <v>42</v>
          </cell>
          <cell r="AK2439">
            <v>59</v>
          </cell>
          <cell r="AL2439">
            <v>48</v>
          </cell>
          <cell r="AM2439">
            <v>61</v>
          </cell>
          <cell r="AN2439">
            <v>51</v>
          </cell>
          <cell r="AO2439">
            <v>65</v>
          </cell>
          <cell r="AP2439">
            <v>44.5</v>
          </cell>
          <cell r="AQ2439">
            <v>62</v>
          </cell>
          <cell r="AR2439">
            <v>44</v>
          </cell>
          <cell r="AS2439">
            <v>50</v>
          </cell>
          <cell r="AT2439">
            <v>45</v>
          </cell>
          <cell r="AU2439">
            <v>79</v>
          </cell>
          <cell r="AV2439">
            <v>62</v>
          </cell>
          <cell r="AW2439">
            <v>77</v>
          </cell>
          <cell r="AX2439">
            <v>64</v>
          </cell>
          <cell r="AY2439">
            <v>76</v>
          </cell>
          <cell r="AZ2439">
            <v>68</v>
          </cell>
        </row>
        <row r="2440">
          <cell r="B2440">
            <v>36845</v>
          </cell>
          <cell r="C2440">
            <v>38</v>
          </cell>
          <cell r="D2440">
            <v>19</v>
          </cell>
          <cell r="E2440">
            <v>63</v>
          </cell>
          <cell r="F2440">
            <v>45</v>
          </cell>
          <cell r="G2440">
            <v>38</v>
          </cell>
          <cell r="H2440">
            <v>19</v>
          </cell>
          <cell r="I2440">
            <v>59</v>
          </cell>
          <cell r="J2440">
            <v>43</v>
          </cell>
          <cell r="K2440">
            <v>44</v>
          </cell>
          <cell r="L2440">
            <v>27</v>
          </cell>
          <cell r="M2440">
            <v>49</v>
          </cell>
          <cell r="N2440">
            <v>32</v>
          </cell>
          <cell r="O2440">
            <v>47</v>
          </cell>
          <cell r="P2440">
            <v>34</v>
          </cell>
          <cell r="Q2440">
            <v>47</v>
          </cell>
          <cell r="R2440">
            <v>38</v>
          </cell>
          <cell r="S2440">
            <v>51</v>
          </cell>
          <cell r="T2440">
            <v>29</v>
          </cell>
          <cell r="U2440">
            <v>51</v>
          </cell>
          <cell r="V2440">
            <v>40</v>
          </cell>
          <cell r="W2440">
            <v>49</v>
          </cell>
          <cell r="X2440">
            <v>31</v>
          </cell>
          <cell r="Y2440">
            <v>51</v>
          </cell>
          <cell r="Z2440">
            <v>30</v>
          </cell>
          <cell r="AA2440">
            <v>53</v>
          </cell>
          <cell r="AB2440">
            <v>29</v>
          </cell>
          <cell r="AC2440">
            <v>56</v>
          </cell>
          <cell r="AD2440">
            <v>28</v>
          </cell>
          <cell r="AE2440">
            <v>57</v>
          </cell>
          <cell r="AF2440">
            <v>31</v>
          </cell>
          <cell r="AG2440">
            <v>60</v>
          </cell>
          <cell r="AH2440">
            <v>33</v>
          </cell>
          <cell r="AI2440">
            <v>54</v>
          </cell>
          <cell r="AJ2440">
            <v>31</v>
          </cell>
          <cell r="AK2440">
            <v>61</v>
          </cell>
          <cell r="AL2440">
            <v>36</v>
          </cell>
          <cell r="AM2440">
            <v>62</v>
          </cell>
          <cell r="AN2440">
            <v>32</v>
          </cell>
          <cell r="AO2440">
            <v>65.5</v>
          </cell>
          <cell r="AP2440">
            <v>44.5</v>
          </cell>
          <cell r="AQ2440">
            <v>63</v>
          </cell>
          <cell r="AR2440">
            <v>44</v>
          </cell>
          <cell r="AS2440">
            <v>43</v>
          </cell>
          <cell r="AT2440">
            <v>32</v>
          </cell>
          <cell r="AU2440">
            <v>66</v>
          </cell>
          <cell r="AV2440">
            <v>44</v>
          </cell>
          <cell r="AW2440">
            <v>70</v>
          </cell>
          <cell r="AX2440">
            <v>47</v>
          </cell>
          <cell r="AY2440">
            <v>70</v>
          </cell>
          <cell r="AZ2440">
            <v>47</v>
          </cell>
        </row>
        <row r="2441">
          <cell r="B2441">
            <v>36846</v>
          </cell>
          <cell r="C2441">
            <v>36</v>
          </cell>
          <cell r="D2441">
            <v>11</v>
          </cell>
          <cell r="E2441">
            <v>63</v>
          </cell>
          <cell r="F2441">
            <v>41</v>
          </cell>
          <cell r="G2441">
            <v>36</v>
          </cell>
          <cell r="H2441">
            <v>11</v>
          </cell>
          <cell r="I2441">
            <v>59</v>
          </cell>
          <cell r="J2441">
            <v>36</v>
          </cell>
          <cell r="K2441">
            <v>46</v>
          </cell>
          <cell r="L2441">
            <v>25</v>
          </cell>
          <cell r="M2441">
            <v>48</v>
          </cell>
          <cell r="N2441">
            <v>27</v>
          </cell>
          <cell r="O2441">
            <v>53</v>
          </cell>
          <cell r="P2441">
            <v>24</v>
          </cell>
          <cell r="Q2441">
            <v>52</v>
          </cell>
          <cell r="R2441">
            <v>30</v>
          </cell>
          <cell r="S2441">
            <v>52</v>
          </cell>
          <cell r="T2441">
            <v>27</v>
          </cell>
          <cell r="U2441">
            <v>56</v>
          </cell>
          <cell r="V2441">
            <v>32</v>
          </cell>
          <cell r="W2441">
            <v>47</v>
          </cell>
          <cell r="X2441">
            <v>28</v>
          </cell>
          <cell r="Y2441">
            <v>50</v>
          </cell>
          <cell r="Z2441">
            <v>31</v>
          </cell>
          <cell r="AA2441">
            <v>52</v>
          </cell>
          <cell r="AB2441">
            <v>28</v>
          </cell>
          <cell r="AC2441">
            <v>50</v>
          </cell>
          <cell r="AD2441">
            <v>34</v>
          </cell>
          <cell r="AE2441">
            <v>65</v>
          </cell>
          <cell r="AF2441">
            <v>32</v>
          </cell>
          <cell r="AG2441">
            <v>68</v>
          </cell>
          <cell r="AH2441">
            <v>35</v>
          </cell>
          <cell r="AI2441">
            <v>50</v>
          </cell>
          <cell r="AJ2441">
            <v>40</v>
          </cell>
          <cell r="AK2441">
            <v>57</v>
          </cell>
          <cell r="AL2441">
            <v>43</v>
          </cell>
          <cell r="AM2441">
            <v>60</v>
          </cell>
          <cell r="AN2441">
            <v>38</v>
          </cell>
          <cell r="AO2441">
            <v>65.5</v>
          </cell>
          <cell r="AP2441">
            <v>44</v>
          </cell>
          <cell r="AQ2441">
            <v>63</v>
          </cell>
          <cell r="AR2441">
            <v>43</v>
          </cell>
          <cell r="AS2441">
            <v>47</v>
          </cell>
          <cell r="AT2441">
            <v>37</v>
          </cell>
          <cell r="AU2441">
            <v>76</v>
          </cell>
          <cell r="AV2441">
            <v>46</v>
          </cell>
          <cell r="AW2441">
            <v>79</v>
          </cell>
          <cell r="AX2441">
            <v>49</v>
          </cell>
          <cell r="AY2441">
            <v>77</v>
          </cell>
          <cell r="AZ2441">
            <v>50</v>
          </cell>
        </row>
        <row r="2442">
          <cell r="B2442">
            <v>36847</v>
          </cell>
          <cell r="C2442">
            <v>36</v>
          </cell>
          <cell r="D2442">
            <v>11</v>
          </cell>
          <cell r="E2442">
            <v>63</v>
          </cell>
          <cell r="F2442">
            <v>41</v>
          </cell>
          <cell r="G2442">
            <v>36</v>
          </cell>
          <cell r="H2442">
            <v>11</v>
          </cell>
          <cell r="I2442">
            <v>59</v>
          </cell>
          <cell r="J2442">
            <v>36</v>
          </cell>
          <cell r="K2442">
            <v>46</v>
          </cell>
          <cell r="L2442">
            <v>25</v>
          </cell>
          <cell r="M2442">
            <v>48</v>
          </cell>
          <cell r="N2442">
            <v>27</v>
          </cell>
          <cell r="O2442">
            <v>53</v>
          </cell>
          <cell r="P2442">
            <v>24</v>
          </cell>
          <cell r="Q2442">
            <v>52</v>
          </cell>
          <cell r="R2442">
            <v>30</v>
          </cell>
          <cell r="S2442">
            <v>52</v>
          </cell>
          <cell r="T2442">
            <v>27</v>
          </cell>
          <cell r="U2442">
            <v>56</v>
          </cell>
          <cell r="V2442">
            <v>32</v>
          </cell>
          <cell r="W2442">
            <v>47</v>
          </cell>
          <cell r="X2442">
            <v>28</v>
          </cell>
          <cell r="Y2442">
            <v>50</v>
          </cell>
          <cell r="Z2442">
            <v>31</v>
          </cell>
          <cell r="AA2442">
            <v>52</v>
          </cell>
          <cell r="AB2442">
            <v>28</v>
          </cell>
          <cell r="AC2442">
            <v>50</v>
          </cell>
          <cell r="AD2442">
            <v>34</v>
          </cell>
          <cell r="AE2442">
            <v>65</v>
          </cell>
          <cell r="AF2442">
            <v>32</v>
          </cell>
          <cell r="AG2442">
            <v>68</v>
          </cell>
          <cell r="AH2442">
            <v>35</v>
          </cell>
          <cell r="AI2442">
            <v>50</v>
          </cell>
          <cell r="AJ2442">
            <v>40</v>
          </cell>
          <cell r="AK2442">
            <v>57</v>
          </cell>
          <cell r="AL2442">
            <v>43</v>
          </cell>
          <cell r="AM2442">
            <v>60</v>
          </cell>
          <cell r="AN2442">
            <v>38</v>
          </cell>
          <cell r="AO2442">
            <v>65.5</v>
          </cell>
          <cell r="AP2442">
            <v>44</v>
          </cell>
          <cell r="AQ2442">
            <v>63</v>
          </cell>
          <cell r="AR2442">
            <v>43</v>
          </cell>
          <cell r="AS2442">
            <v>47</v>
          </cell>
          <cell r="AT2442">
            <v>37</v>
          </cell>
          <cell r="AU2442">
            <v>76</v>
          </cell>
          <cell r="AV2442">
            <v>46</v>
          </cell>
          <cell r="AW2442">
            <v>79</v>
          </cell>
          <cell r="AX2442">
            <v>49</v>
          </cell>
          <cell r="AY2442">
            <v>77</v>
          </cell>
          <cell r="AZ2442">
            <v>50</v>
          </cell>
        </row>
        <row r="2443">
          <cell r="B2443">
            <v>36848</v>
          </cell>
          <cell r="C2443">
            <v>36</v>
          </cell>
          <cell r="D2443">
            <v>11</v>
          </cell>
          <cell r="E2443">
            <v>63</v>
          </cell>
          <cell r="F2443">
            <v>41</v>
          </cell>
          <cell r="G2443">
            <v>36</v>
          </cell>
          <cell r="H2443">
            <v>11</v>
          </cell>
          <cell r="I2443">
            <v>59</v>
          </cell>
          <cell r="J2443">
            <v>36</v>
          </cell>
          <cell r="K2443">
            <v>46</v>
          </cell>
          <cell r="L2443">
            <v>25</v>
          </cell>
          <cell r="M2443">
            <v>48</v>
          </cell>
          <cell r="N2443">
            <v>27</v>
          </cell>
          <cell r="O2443">
            <v>53</v>
          </cell>
          <cell r="P2443">
            <v>24</v>
          </cell>
          <cell r="Q2443">
            <v>52</v>
          </cell>
          <cell r="R2443">
            <v>30</v>
          </cell>
          <cell r="S2443">
            <v>52</v>
          </cell>
          <cell r="T2443">
            <v>27</v>
          </cell>
          <cell r="U2443">
            <v>56</v>
          </cell>
          <cell r="V2443">
            <v>32</v>
          </cell>
          <cell r="W2443">
            <v>47</v>
          </cell>
          <cell r="X2443">
            <v>28</v>
          </cell>
          <cell r="Y2443">
            <v>50</v>
          </cell>
          <cell r="Z2443">
            <v>31</v>
          </cell>
          <cell r="AA2443">
            <v>52</v>
          </cell>
          <cell r="AB2443">
            <v>28</v>
          </cell>
          <cell r="AC2443">
            <v>50</v>
          </cell>
          <cell r="AD2443">
            <v>34</v>
          </cell>
          <cell r="AE2443">
            <v>65</v>
          </cell>
          <cell r="AF2443">
            <v>32</v>
          </cell>
          <cell r="AG2443">
            <v>68</v>
          </cell>
          <cell r="AH2443">
            <v>35</v>
          </cell>
          <cell r="AI2443">
            <v>50</v>
          </cell>
          <cell r="AJ2443">
            <v>40</v>
          </cell>
          <cell r="AK2443">
            <v>57</v>
          </cell>
          <cell r="AL2443">
            <v>43</v>
          </cell>
          <cell r="AM2443">
            <v>60</v>
          </cell>
          <cell r="AN2443">
            <v>38</v>
          </cell>
          <cell r="AO2443">
            <v>65.5</v>
          </cell>
          <cell r="AP2443">
            <v>44</v>
          </cell>
          <cell r="AQ2443">
            <v>63</v>
          </cell>
          <cell r="AR2443">
            <v>43</v>
          </cell>
          <cell r="AS2443">
            <v>47</v>
          </cell>
          <cell r="AT2443">
            <v>37</v>
          </cell>
          <cell r="AU2443">
            <v>76</v>
          </cell>
          <cell r="AV2443">
            <v>46</v>
          </cell>
          <cell r="AW2443">
            <v>79</v>
          </cell>
          <cell r="AX2443">
            <v>49</v>
          </cell>
          <cell r="AY2443">
            <v>77</v>
          </cell>
          <cell r="AZ2443">
            <v>50</v>
          </cell>
        </row>
        <row r="2444">
          <cell r="B2444">
            <v>36849</v>
          </cell>
          <cell r="C2444">
            <v>49</v>
          </cell>
          <cell r="D2444">
            <v>4</v>
          </cell>
          <cell r="E2444">
            <v>67</v>
          </cell>
          <cell r="F2444">
            <v>40</v>
          </cell>
          <cell r="G2444">
            <v>49</v>
          </cell>
          <cell r="H2444">
            <v>4</v>
          </cell>
          <cell r="I2444">
            <v>66</v>
          </cell>
          <cell r="J2444">
            <v>34</v>
          </cell>
          <cell r="K2444">
            <v>39</v>
          </cell>
          <cell r="L2444">
            <v>25</v>
          </cell>
          <cell r="M2444">
            <v>39</v>
          </cell>
          <cell r="N2444">
            <v>32</v>
          </cell>
          <cell r="O2444">
            <v>39</v>
          </cell>
          <cell r="P2444">
            <v>33</v>
          </cell>
          <cell r="Q2444">
            <v>40</v>
          </cell>
          <cell r="R2444">
            <v>35</v>
          </cell>
          <cell r="S2444">
            <v>41</v>
          </cell>
          <cell r="T2444">
            <v>36</v>
          </cell>
          <cell r="U2444">
            <v>45</v>
          </cell>
          <cell r="V2444">
            <v>42</v>
          </cell>
          <cell r="W2444">
            <v>37</v>
          </cell>
          <cell r="X2444">
            <v>35</v>
          </cell>
          <cell r="Y2444">
            <v>40</v>
          </cell>
          <cell r="Z2444">
            <v>37</v>
          </cell>
          <cell r="AA2444">
            <v>54</v>
          </cell>
          <cell r="AB2444">
            <v>39</v>
          </cell>
          <cell r="AC2444">
            <v>38</v>
          </cell>
          <cell r="AD2444">
            <v>37</v>
          </cell>
          <cell r="AE2444">
            <v>41</v>
          </cell>
          <cell r="AF2444">
            <v>41</v>
          </cell>
          <cell r="AG2444">
            <v>42</v>
          </cell>
          <cell r="AH2444">
            <v>42</v>
          </cell>
          <cell r="AI2444">
            <v>41</v>
          </cell>
          <cell r="AJ2444">
            <v>34</v>
          </cell>
          <cell r="AK2444">
            <v>44</v>
          </cell>
          <cell r="AL2444">
            <v>39</v>
          </cell>
          <cell r="AM2444">
            <v>43</v>
          </cell>
          <cell r="AN2444">
            <v>40</v>
          </cell>
          <cell r="AO2444">
            <v>73.5</v>
          </cell>
          <cell r="AP2444">
            <v>47</v>
          </cell>
          <cell r="AQ2444">
            <v>79</v>
          </cell>
          <cell r="AR2444">
            <v>49</v>
          </cell>
          <cell r="AS2444">
            <v>41</v>
          </cell>
          <cell r="AT2444">
            <v>24</v>
          </cell>
          <cell r="AU2444">
            <v>85</v>
          </cell>
          <cell r="AV2444">
            <v>61</v>
          </cell>
          <cell r="AW2444">
            <v>86</v>
          </cell>
          <cell r="AX2444">
            <v>60</v>
          </cell>
          <cell r="AY2444">
            <v>80</v>
          </cell>
          <cell r="AZ2444">
            <v>62</v>
          </cell>
        </row>
        <row r="2445">
          <cell r="B2445">
            <v>36850</v>
          </cell>
          <cell r="C2445">
            <v>49</v>
          </cell>
          <cell r="D2445">
            <v>10</v>
          </cell>
          <cell r="E2445">
            <v>74</v>
          </cell>
          <cell r="F2445">
            <v>44</v>
          </cell>
          <cell r="G2445">
            <v>49</v>
          </cell>
          <cell r="H2445">
            <v>10</v>
          </cell>
          <cell r="I2445">
            <v>73</v>
          </cell>
          <cell r="J2445">
            <v>38</v>
          </cell>
          <cell r="K2445">
            <v>44</v>
          </cell>
          <cell r="L2445">
            <v>16</v>
          </cell>
          <cell r="M2445">
            <v>48</v>
          </cell>
          <cell r="N2445">
            <v>22</v>
          </cell>
          <cell r="O2445">
            <v>50</v>
          </cell>
          <cell r="P2445">
            <v>24</v>
          </cell>
          <cell r="Q2445">
            <v>51</v>
          </cell>
          <cell r="R2445">
            <v>29</v>
          </cell>
          <cell r="S2445">
            <v>52</v>
          </cell>
          <cell r="T2445">
            <v>33</v>
          </cell>
          <cell r="U2445">
            <v>50</v>
          </cell>
          <cell r="V2445">
            <v>34</v>
          </cell>
          <cell r="W2445">
            <v>50</v>
          </cell>
          <cell r="X2445">
            <v>26</v>
          </cell>
          <cell r="Y2445">
            <v>47</v>
          </cell>
          <cell r="Z2445">
            <v>32</v>
          </cell>
          <cell r="AA2445">
            <v>42</v>
          </cell>
          <cell r="AB2445">
            <v>32</v>
          </cell>
          <cell r="AC2445">
            <v>55</v>
          </cell>
          <cell r="AD2445">
            <v>32</v>
          </cell>
          <cell r="AE2445">
            <v>59</v>
          </cell>
          <cell r="AF2445">
            <v>37</v>
          </cell>
          <cell r="AG2445">
            <v>58</v>
          </cell>
          <cell r="AH2445">
            <v>38</v>
          </cell>
          <cell r="AI2445">
            <v>55</v>
          </cell>
          <cell r="AJ2445">
            <v>30</v>
          </cell>
          <cell r="AK2445">
            <v>59</v>
          </cell>
          <cell r="AL2445">
            <v>34</v>
          </cell>
          <cell r="AM2445">
            <v>60</v>
          </cell>
          <cell r="AN2445">
            <v>33</v>
          </cell>
          <cell r="AO2445">
            <v>74</v>
          </cell>
          <cell r="AP2445">
            <v>49</v>
          </cell>
          <cell r="AQ2445">
            <v>80</v>
          </cell>
          <cell r="AR2445">
            <v>53</v>
          </cell>
          <cell r="AS2445">
            <v>40</v>
          </cell>
          <cell r="AT2445">
            <v>18</v>
          </cell>
          <cell r="AU2445">
            <v>56</v>
          </cell>
          <cell r="AV2445">
            <v>51</v>
          </cell>
          <cell r="AW2445">
            <v>60</v>
          </cell>
          <cell r="AX2445">
            <v>53</v>
          </cell>
          <cell r="AY2445">
            <v>65</v>
          </cell>
          <cell r="AZ2445">
            <v>54</v>
          </cell>
        </row>
        <row r="2446">
          <cell r="B2446">
            <v>36851</v>
          </cell>
          <cell r="C2446">
            <v>48</v>
          </cell>
          <cell r="D2446">
            <v>17</v>
          </cell>
          <cell r="E2446">
            <v>72</v>
          </cell>
          <cell r="F2446">
            <v>53</v>
          </cell>
          <cell r="G2446">
            <v>48</v>
          </cell>
          <cell r="H2446">
            <v>17</v>
          </cell>
          <cell r="I2446">
            <v>70</v>
          </cell>
          <cell r="J2446">
            <v>54</v>
          </cell>
          <cell r="K2446">
            <v>36</v>
          </cell>
          <cell r="L2446">
            <v>23</v>
          </cell>
          <cell r="M2446">
            <v>38</v>
          </cell>
          <cell r="N2446">
            <v>27</v>
          </cell>
          <cell r="O2446">
            <v>40</v>
          </cell>
          <cell r="P2446">
            <v>28</v>
          </cell>
          <cell r="Q2446">
            <v>41</v>
          </cell>
          <cell r="R2446">
            <v>29</v>
          </cell>
          <cell r="S2446">
            <v>42</v>
          </cell>
          <cell r="T2446">
            <v>28</v>
          </cell>
          <cell r="U2446">
            <v>42</v>
          </cell>
          <cell r="V2446">
            <v>35</v>
          </cell>
          <cell r="W2446">
            <v>33</v>
          </cell>
          <cell r="X2446">
            <v>25</v>
          </cell>
          <cell r="Y2446">
            <v>37</v>
          </cell>
          <cell r="Z2446">
            <v>26</v>
          </cell>
          <cell r="AA2446">
            <v>41</v>
          </cell>
          <cell r="AB2446">
            <v>26</v>
          </cell>
          <cell r="AC2446">
            <v>43</v>
          </cell>
          <cell r="AD2446">
            <v>27</v>
          </cell>
          <cell r="AE2446">
            <v>47</v>
          </cell>
          <cell r="AF2446">
            <v>31</v>
          </cell>
          <cell r="AG2446">
            <v>49</v>
          </cell>
          <cell r="AH2446">
            <v>35</v>
          </cell>
          <cell r="AI2446">
            <v>41</v>
          </cell>
          <cell r="AJ2446">
            <v>28</v>
          </cell>
          <cell r="AK2446">
            <v>47</v>
          </cell>
          <cell r="AL2446">
            <v>33</v>
          </cell>
          <cell r="AM2446">
            <v>48</v>
          </cell>
          <cell r="AN2446">
            <v>28</v>
          </cell>
          <cell r="AO2446">
            <v>71.5</v>
          </cell>
          <cell r="AP2446">
            <v>50.5</v>
          </cell>
          <cell r="AQ2446">
            <v>75</v>
          </cell>
          <cell r="AR2446">
            <v>56</v>
          </cell>
          <cell r="AS2446">
            <v>38</v>
          </cell>
          <cell r="AT2446">
            <v>23</v>
          </cell>
          <cell r="AU2446">
            <v>60</v>
          </cell>
          <cell r="AV2446">
            <v>41</v>
          </cell>
          <cell r="AW2446">
            <v>62</v>
          </cell>
          <cell r="AX2446">
            <v>45</v>
          </cell>
          <cell r="AY2446">
            <v>62</v>
          </cell>
          <cell r="AZ2446">
            <v>46</v>
          </cell>
        </row>
        <row r="2447">
          <cell r="B2447">
            <v>36852</v>
          </cell>
          <cell r="C2447">
            <v>26</v>
          </cell>
          <cell r="D2447">
            <v>46</v>
          </cell>
          <cell r="E2447">
            <v>48</v>
          </cell>
          <cell r="F2447">
            <v>73</v>
          </cell>
          <cell r="G2447">
            <v>26</v>
          </cell>
          <cell r="H2447">
            <v>46</v>
          </cell>
          <cell r="I2447">
            <v>43</v>
          </cell>
          <cell r="J2447">
            <v>76</v>
          </cell>
          <cell r="K2447">
            <v>16</v>
          </cell>
          <cell r="L2447">
            <v>33</v>
          </cell>
          <cell r="M2447">
            <v>24</v>
          </cell>
          <cell r="N2447">
            <v>34</v>
          </cell>
          <cell r="O2447">
            <v>19</v>
          </cell>
          <cell r="P2447">
            <v>38</v>
          </cell>
          <cell r="Q2447">
            <v>27</v>
          </cell>
          <cell r="R2447">
            <v>38</v>
          </cell>
          <cell r="S2447">
            <v>21</v>
          </cell>
          <cell r="T2447">
            <v>39</v>
          </cell>
          <cell r="U2447">
            <v>26</v>
          </cell>
          <cell r="V2447">
            <v>41</v>
          </cell>
          <cell r="W2447">
            <v>28</v>
          </cell>
          <cell r="X2447">
            <v>47</v>
          </cell>
          <cell r="Y2447">
            <v>26</v>
          </cell>
          <cell r="Z2447">
            <v>43</v>
          </cell>
          <cell r="AA2447">
            <v>24</v>
          </cell>
          <cell r="AB2447">
            <v>45</v>
          </cell>
          <cell r="AC2447">
            <v>29</v>
          </cell>
          <cell r="AD2447">
            <v>49</v>
          </cell>
          <cell r="AE2447">
            <v>32</v>
          </cell>
          <cell r="AF2447">
            <v>53</v>
          </cell>
          <cell r="AG2447">
            <v>36</v>
          </cell>
          <cell r="AH2447">
            <v>52</v>
          </cell>
          <cell r="AI2447">
            <v>40</v>
          </cell>
          <cell r="AJ2447">
            <v>54</v>
          </cell>
          <cell r="AK2447">
            <v>37</v>
          </cell>
          <cell r="AL2447">
            <v>57</v>
          </cell>
          <cell r="AM2447">
            <v>34</v>
          </cell>
          <cell r="AN2447">
            <v>57</v>
          </cell>
          <cell r="AO2447">
            <v>57.5</v>
          </cell>
          <cell r="AP2447">
            <v>54.5</v>
          </cell>
          <cell r="AQ2447">
            <v>47</v>
          </cell>
          <cell r="AR2447">
            <v>64</v>
          </cell>
          <cell r="AS2447">
            <v>16</v>
          </cell>
          <cell r="AT2447">
            <v>33</v>
          </cell>
          <cell r="AU2447">
            <v>34</v>
          </cell>
          <cell r="AV2447">
            <v>59</v>
          </cell>
          <cell r="AW2447">
            <v>42</v>
          </cell>
          <cell r="AX2447">
            <v>65</v>
          </cell>
          <cell r="AY2447">
            <v>45</v>
          </cell>
          <cell r="AZ2447">
            <v>65</v>
          </cell>
        </row>
        <row r="2448">
          <cell r="B2448">
            <v>36853</v>
          </cell>
          <cell r="C2448">
            <v>47</v>
          </cell>
          <cell r="D2448">
            <v>26</v>
          </cell>
          <cell r="E2448">
            <v>66</v>
          </cell>
          <cell r="F2448">
            <v>48</v>
          </cell>
          <cell r="G2448">
            <v>47</v>
          </cell>
          <cell r="H2448">
            <v>26</v>
          </cell>
          <cell r="I2448">
            <v>61</v>
          </cell>
          <cell r="J2448">
            <v>43</v>
          </cell>
          <cell r="K2448">
            <v>33</v>
          </cell>
          <cell r="L2448">
            <v>16</v>
          </cell>
          <cell r="M2448">
            <v>36</v>
          </cell>
          <cell r="N2448">
            <v>24</v>
          </cell>
          <cell r="O2448">
            <v>37</v>
          </cell>
          <cell r="P2448">
            <v>19</v>
          </cell>
          <cell r="Q2448">
            <v>38</v>
          </cell>
          <cell r="R2448">
            <v>27</v>
          </cell>
          <cell r="S2448">
            <v>39</v>
          </cell>
          <cell r="T2448">
            <v>21</v>
          </cell>
          <cell r="U2448">
            <v>42</v>
          </cell>
          <cell r="V2448">
            <v>26</v>
          </cell>
          <cell r="W2448">
            <v>51</v>
          </cell>
          <cell r="X2448">
            <v>28</v>
          </cell>
          <cell r="Y2448">
            <v>50</v>
          </cell>
          <cell r="Z2448">
            <v>26</v>
          </cell>
          <cell r="AA2448">
            <v>51</v>
          </cell>
          <cell r="AB2448">
            <v>24</v>
          </cell>
          <cell r="AC2448">
            <v>53</v>
          </cell>
          <cell r="AD2448">
            <v>29</v>
          </cell>
          <cell r="AE2448">
            <v>57</v>
          </cell>
          <cell r="AF2448">
            <v>32</v>
          </cell>
          <cell r="AG2448">
            <v>59</v>
          </cell>
          <cell r="AH2448">
            <v>36</v>
          </cell>
          <cell r="AI2448">
            <v>56</v>
          </cell>
          <cell r="AJ2448">
            <v>40</v>
          </cell>
          <cell r="AK2448">
            <v>56</v>
          </cell>
          <cell r="AL2448">
            <v>37</v>
          </cell>
          <cell r="AM2448">
            <v>59</v>
          </cell>
          <cell r="AN2448">
            <v>34</v>
          </cell>
          <cell r="AO2448">
            <v>67.5</v>
          </cell>
          <cell r="AP2448">
            <v>46</v>
          </cell>
          <cell r="AQ2448">
            <v>67</v>
          </cell>
          <cell r="AR2448">
            <v>47</v>
          </cell>
          <cell r="AS2448">
            <v>27</v>
          </cell>
          <cell r="AT2448">
            <v>16</v>
          </cell>
          <cell r="AU2448">
            <v>65</v>
          </cell>
          <cell r="AV2448">
            <v>34</v>
          </cell>
          <cell r="AW2448">
            <v>68</v>
          </cell>
          <cell r="AX2448">
            <v>42</v>
          </cell>
          <cell r="AY2448">
            <v>68</v>
          </cell>
          <cell r="AZ2448">
            <v>45</v>
          </cell>
        </row>
        <row r="2449">
          <cell r="B2449">
            <v>36854</v>
          </cell>
          <cell r="C2449">
            <v>52</v>
          </cell>
          <cell r="D2449">
            <v>20</v>
          </cell>
          <cell r="E2449">
            <v>67</v>
          </cell>
          <cell r="F2449">
            <v>46</v>
          </cell>
          <cell r="G2449">
            <v>52</v>
          </cell>
          <cell r="H2449">
            <v>20</v>
          </cell>
          <cell r="I2449">
            <v>67</v>
          </cell>
          <cell r="J2449">
            <v>38</v>
          </cell>
          <cell r="K2449">
            <v>37</v>
          </cell>
          <cell r="L2449">
            <v>16</v>
          </cell>
          <cell r="M2449">
            <v>38</v>
          </cell>
          <cell r="N2449">
            <v>23</v>
          </cell>
          <cell r="O2449">
            <v>41</v>
          </cell>
          <cell r="P2449">
            <v>19</v>
          </cell>
          <cell r="Q2449">
            <v>42</v>
          </cell>
          <cell r="R2449">
            <v>25</v>
          </cell>
          <cell r="S2449">
            <v>44</v>
          </cell>
          <cell r="T2449">
            <v>23</v>
          </cell>
          <cell r="U2449">
            <v>47</v>
          </cell>
          <cell r="V2449">
            <v>28</v>
          </cell>
          <cell r="W2449">
            <v>47</v>
          </cell>
          <cell r="X2449">
            <v>32</v>
          </cell>
          <cell r="Y2449">
            <v>46</v>
          </cell>
          <cell r="Z2449">
            <v>31</v>
          </cell>
          <cell r="AA2449">
            <v>50</v>
          </cell>
          <cell r="AB2449">
            <v>30</v>
          </cell>
          <cell r="AC2449">
            <v>51</v>
          </cell>
          <cell r="AD2449">
            <v>35</v>
          </cell>
          <cell r="AE2449">
            <v>61</v>
          </cell>
          <cell r="AF2449">
            <v>33</v>
          </cell>
          <cell r="AG2449">
            <v>65</v>
          </cell>
          <cell r="AH2449">
            <v>35</v>
          </cell>
          <cell r="AI2449">
            <v>53</v>
          </cell>
          <cell r="AJ2449">
            <v>42</v>
          </cell>
          <cell r="AK2449">
            <v>57</v>
          </cell>
          <cell r="AL2449">
            <v>43</v>
          </cell>
          <cell r="AM2449">
            <v>60</v>
          </cell>
          <cell r="AN2449">
            <v>36</v>
          </cell>
          <cell r="AO2449">
            <v>68.5</v>
          </cell>
          <cell r="AP2449">
            <v>46</v>
          </cell>
          <cell r="AQ2449">
            <v>69</v>
          </cell>
          <cell r="AR2449">
            <v>47</v>
          </cell>
          <cell r="AS2449">
            <v>28</v>
          </cell>
          <cell r="AT2449">
            <v>7</v>
          </cell>
          <cell r="AU2449">
            <v>75</v>
          </cell>
          <cell r="AV2449">
            <v>46</v>
          </cell>
          <cell r="AW2449">
            <v>79</v>
          </cell>
          <cell r="AX2449">
            <v>52</v>
          </cell>
          <cell r="AY2449">
            <v>78</v>
          </cell>
          <cell r="AZ2449">
            <v>54</v>
          </cell>
        </row>
        <row r="2450">
          <cell r="B2450">
            <v>36855</v>
          </cell>
          <cell r="C2450">
            <v>18</v>
          </cell>
          <cell r="D2450">
            <v>46</v>
          </cell>
          <cell r="E2450">
            <v>47</v>
          </cell>
          <cell r="F2450">
            <v>71</v>
          </cell>
          <cell r="G2450">
            <v>18</v>
          </cell>
          <cell r="H2450">
            <v>46</v>
          </cell>
          <cell r="I2450">
            <v>41</v>
          </cell>
          <cell r="J2450">
            <v>68</v>
          </cell>
          <cell r="K2450">
            <v>36</v>
          </cell>
          <cell r="L2450">
            <v>37</v>
          </cell>
          <cell r="M2450">
            <v>43</v>
          </cell>
          <cell r="N2450">
            <v>43</v>
          </cell>
          <cell r="O2450">
            <v>42</v>
          </cell>
          <cell r="P2450">
            <v>42</v>
          </cell>
          <cell r="Q2450">
            <v>42</v>
          </cell>
          <cell r="R2450">
            <v>42</v>
          </cell>
          <cell r="S2450">
            <v>44</v>
          </cell>
          <cell r="T2450">
            <v>50</v>
          </cell>
          <cell r="U2450">
            <v>52</v>
          </cell>
          <cell r="V2450">
            <v>60</v>
          </cell>
          <cell r="W2450">
            <v>43</v>
          </cell>
          <cell r="X2450">
            <v>44</v>
          </cell>
          <cell r="Y2450">
            <v>40</v>
          </cell>
          <cell r="Z2450">
            <v>42</v>
          </cell>
          <cell r="AA2450">
            <v>44</v>
          </cell>
          <cell r="AB2450">
            <v>56</v>
          </cell>
          <cell r="AC2450">
            <v>43</v>
          </cell>
          <cell r="AD2450">
            <v>47</v>
          </cell>
          <cell r="AE2450">
            <v>45</v>
          </cell>
          <cell r="AF2450">
            <v>53</v>
          </cell>
          <cell r="AG2450">
            <v>54</v>
          </cell>
          <cell r="AH2450">
            <v>72</v>
          </cell>
          <cell r="AI2450">
            <v>46</v>
          </cell>
          <cell r="AJ2450">
            <v>46</v>
          </cell>
          <cell r="AK2450">
            <v>50</v>
          </cell>
          <cell r="AL2450">
            <v>65</v>
          </cell>
          <cell r="AM2450">
            <v>48</v>
          </cell>
          <cell r="AN2450">
            <v>60</v>
          </cell>
          <cell r="AO2450">
            <v>59</v>
          </cell>
          <cell r="AP2450">
            <v>60</v>
          </cell>
          <cell r="AQ2450">
            <v>50</v>
          </cell>
          <cell r="AR2450">
            <v>75</v>
          </cell>
          <cell r="AS2450">
            <v>31</v>
          </cell>
          <cell r="AT2450">
            <v>34</v>
          </cell>
          <cell r="AU2450">
            <v>62</v>
          </cell>
          <cell r="AV2450">
            <v>81</v>
          </cell>
          <cell r="AW2450">
            <v>62</v>
          </cell>
          <cell r="AX2450">
            <v>83</v>
          </cell>
          <cell r="AY2450">
            <v>65</v>
          </cell>
          <cell r="AZ2450">
            <v>75</v>
          </cell>
        </row>
        <row r="2451">
          <cell r="B2451">
            <v>36856</v>
          </cell>
          <cell r="C2451">
            <v>59</v>
          </cell>
          <cell r="D2451">
            <v>18</v>
          </cell>
          <cell r="E2451">
            <v>74</v>
          </cell>
          <cell r="F2451">
            <v>47</v>
          </cell>
          <cell r="G2451">
            <v>59</v>
          </cell>
          <cell r="H2451">
            <v>18</v>
          </cell>
          <cell r="I2451">
            <v>72</v>
          </cell>
          <cell r="J2451">
            <v>41</v>
          </cell>
          <cell r="K2451">
            <v>51</v>
          </cell>
          <cell r="L2451">
            <v>35</v>
          </cell>
          <cell r="M2451">
            <v>59</v>
          </cell>
          <cell r="N2451">
            <v>41</v>
          </cell>
          <cell r="O2451">
            <v>56</v>
          </cell>
          <cell r="P2451">
            <v>39</v>
          </cell>
          <cell r="Q2451">
            <v>58</v>
          </cell>
          <cell r="R2451">
            <v>42</v>
          </cell>
          <cell r="S2451">
            <v>59</v>
          </cell>
          <cell r="T2451">
            <v>49</v>
          </cell>
          <cell r="U2451">
            <v>64</v>
          </cell>
          <cell r="V2451">
            <v>60</v>
          </cell>
          <cell r="W2451">
            <v>53</v>
          </cell>
          <cell r="X2451">
            <v>43</v>
          </cell>
          <cell r="Y2451">
            <v>53</v>
          </cell>
          <cell r="Z2451">
            <v>40</v>
          </cell>
          <cell r="AA2451">
            <v>50</v>
          </cell>
          <cell r="AB2451">
            <v>44</v>
          </cell>
          <cell r="AC2451">
            <v>56</v>
          </cell>
          <cell r="AD2451">
            <v>43</v>
          </cell>
          <cell r="AE2451">
            <v>58</v>
          </cell>
          <cell r="AF2451">
            <v>45</v>
          </cell>
          <cell r="AG2451">
            <v>63</v>
          </cell>
          <cell r="AH2451">
            <v>54</v>
          </cell>
          <cell r="AI2451">
            <v>57</v>
          </cell>
          <cell r="AJ2451">
            <v>46</v>
          </cell>
          <cell r="AK2451">
            <v>63</v>
          </cell>
          <cell r="AL2451">
            <v>50</v>
          </cell>
          <cell r="AM2451">
            <v>63</v>
          </cell>
          <cell r="AN2451">
            <v>48</v>
          </cell>
          <cell r="AO2451">
            <v>71.5</v>
          </cell>
          <cell r="AP2451">
            <v>47.5</v>
          </cell>
          <cell r="AQ2451">
            <v>75</v>
          </cell>
          <cell r="AR2451">
            <v>50</v>
          </cell>
          <cell r="AS2451">
            <v>38</v>
          </cell>
          <cell r="AT2451">
            <v>30</v>
          </cell>
          <cell r="AU2451">
            <v>64</v>
          </cell>
          <cell r="AV2451">
            <v>62</v>
          </cell>
          <cell r="AW2451">
            <v>65</v>
          </cell>
          <cell r="AX2451">
            <v>62</v>
          </cell>
          <cell r="AY2451">
            <v>67</v>
          </cell>
          <cell r="AZ2451">
            <v>65</v>
          </cell>
        </row>
        <row r="2452">
          <cell r="B2452">
            <v>36857</v>
          </cell>
          <cell r="C2452">
            <v>55</v>
          </cell>
          <cell r="D2452">
            <v>23</v>
          </cell>
          <cell r="E2452">
            <v>72</v>
          </cell>
          <cell r="F2452">
            <v>48</v>
          </cell>
          <cell r="G2452">
            <v>55</v>
          </cell>
          <cell r="H2452">
            <v>23</v>
          </cell>
          <cell r="I2452">
            <v>73</v>
          </cell>
          <cell r="J2452">
            <v>39</v>
          </cell>
          <cell r="K2452">
            <v>48</v>
          </cell>
          <cell r="L2452">
            <v>39</v>
          </cell>
          <cell r="M2452">
            <v>55</v>
          </cell>
          <cell r="N2452">
            <v>43</v>
          </cell>
          <cell r="O2452">
            <v>57</v>
          </cell>
          <cell r="P2452">
            <v>39</v>
          </cell>
          <cell r="Q2452">
            <v>59</v>
          </cell>
          <cell r="R2452">
            <v>43</v>
          </cell>
          <cell r="S2452">
            <v>60</v>
          </cell>
          <cell r="T2452">
            <v>41</v>
          </cell>
          <cell r="U2452">
            <v>61</v>
          </cell>
          <cell r="V2452">
            <v>44</v>
          </cell>
          <cell r="W2452">
            <v>54</v>
          </cell>
          <cell r="X2452">
            <v>30</v>
          </cell>
          <cell r="Y2452">
            <v>58</v>
          </cell>
          <cell r="Z2452">
            <v>34</v>
          </cell>
          <cell r="AA2452">
            <v>64</v>
          </cell>
          <cell r="AB2452">
            <v>38</v>
          </cell>
          <cell r="AC2452">
            <v>60</v>
          </cell>
          <cell r="AD2452">
            <v>35</v>
          </cell>
          <cell r="AE2452">
            <v>64</v>
          </cell>
          <cell r="AF2452">
            <v>35</v>
          </cell>
          <cell r="AG2452">
            <v>66</v>
          </cell>
          <cell r="AH2452">
            <v>39</v>
          </cell>
          <cell r="AI2452">
            <v>59</v>
          </cell>
          <cell r="AJ2452">
            <v>38</v>
          </cell>
          <cell r="AK2452">
            <v>63</v>
          </cell>
          <cell r="AL2452">
            <v>37</v>
          </cell>
          <cell r="AM2452">
            <v>64</v>
          </cell>
          <cell r="AN2452">
            <v>34</v>
          </cell>
          <cell r="AO2452">
            <v>70</v>
          </cell>
          <cell r="AP2452">
            <v>47</v>
          </cell>
          <cell r="AQ2452">
            <v>72</v>
          </cell>
          <cell r="AR2452">
            <v>49</v>
          </cell>
          <cell r="AS2452">
            <v>45</v>
          </cell>
          <cell r="AT2452">
            <v>38</v>
          </cell>
          <cell r="AU2452">
            <v>68</v>
          </cell>
          <cell r="AV2452">
            <v>48</v>
          </cell>
          <cell r="AW2452">
            <v>69</v>
          </cell>
          <cell r="AX2452">
            <v>48</v>
          </cell>
          <cell r="AY2452">
            <v>69</v>
          </cell>
          <cell r="AZ2452">
            <v>54</v>
          </cell>
        </row>
        <row r="2453">
          <cell r="B2453">
            <v>36858</v>
          </cell>
          <cell r="C2453">
            <v>59</v>
          </cell>
          <cell r="D2453">
            <v>26</v>
          </cell>
          <cell r="E2453">
            <v>74</v>
          </cell>
          <cell r="F2453">
            <v>49</v>
          </cell>
          <cell r="G2453">
            <v>59</v>
          </cell>
          <cell r="H2453">
            <v>26</v>
          </cell>
          <cell r="I2453">
            <v>74</v>
          </cell>
          <cell r="J2453">
            <v>43</v>
          </cell>
          <cell r="K2453">
            <v>48</v>
          </cell>
          <cell r="L2453">
            <v>41</v>
          </cell>
          <cell r="M2453">
            <v>54</v>
          </cell>
          <cell r="N2453">
            <v>41</v>
          </cell>
          <cell r="O2453">
            <v>57</v>
          </cell>
          <cell r="P2453">
            <v>34</v>
          </cell>
          <cell r="Q2453">
            <v>56</v>
          </cell>
          <cell r="R2453">
            <v>36</v>
          </cell>
          <cell r="S2453">
            <v>59</v>
          </cell>
          <cell r="T2453">
            <v>31</v>
          </cell>
          <cell r="U2453">
            <v>60</v>
          </cell>
          <cell r="V2453">
            <v>40</v>
          </cell>
          <cell r="W2453">
            <v>57</v>
          </cell>
          <cell r="X2453">
            <v>28</v>
          </cell>
          <cell r="Y2453">
            <v>60</v>
          </cell>
          <cell r="Z2453">
            <v>32</v>
          </cell>
          <cell r="AA2453">
            <v>63</v>
          </cell>
          <cell r="AB2453">
            <v>32</v>
          </cell>
          <cell r="AC2453">
            <v>61</v>
          </cell>
          <cell r="AD2453">
            <v>28</v>
          </cell>
          <cell r="AE2453">
            <v>66</v>
          </cell>
          <cell r="AF2453">
            <v>31</v>
          </cell>
          <cell r="AG2453">
            <v>65</v>
          </cell>
          <cell r="AH2453">
            <v>35</v>
          </cell>
          <cell r="AI2453">
            <v>61</v>
          </cell>
          <cell r="AJ2453">
            <v>36</v>
          </cell>
          <cell r="AK2453">
            <v>63</v>
          </cell>
          <cell r="AL2453">
            <v>34</v>
          </cell>
          <cell r="AM2453">
            <v>65</v>
          </cell>
          <cell r="AN2453">
            <v>30</v>
          </cell>
          <cell r="AO2453">
            <v>72</v>
          </cell>
          <cell r="AP2453">
            <v>47.5</v>
          </cell>
          <cell r="AQ2453">
            <v>76</v>
          </cell>
          <cell r="AR2453">
            <v>50</v>
          </cell>
          <cell r="AS2453">
            <v>45</v>
          </cell>
          <cell r="AT2453">
            <v>40</v>
          </cell>
          <cell r="AU2453">
            <v>69</v>
          </cell>
          <cell r="AV2453">
            <v>43</v>
          </cell>
          <cell r="AW2453">
            <v>72</v>
          </cell>
          <cell r="AX2453">
            <v>49</v>
          </cell>
          <cell r="AY2453">
            <v>72</v>
          </cell>
          <cell r="AZ2453">
            <v>49</v>
          </cell>
        </row>
        <row r="2454">
          <cell r="B2454">
            <v>36859</v>
          </cell>
          <cell r="C2454">
            <v>55</v>
          </cell>
          <cell r="D2454">
            <v>23</v>
          </cell>
          <cell r="E2454">
            <v>76</v>
          </cell>
          <cell r="F2454">
            <v>50</v>
          </cell>
          <cell r="G2454">
            <v>55</v>
          </cell>
          <cell r="H2454">
            <v>23</v>
          </cell>
          <cell r="I2454">
            <v>77</v>
          </cell>
          <cell r="J2454">
            <v>46</v>
          </cell>
          <cell r="K2454">
            <v>48</v>
          </cell>
          <cell r="L2454">
            <v>27</v>
          </cell>
          <cell r="M2454">
            <v>52</v>
          </cell>
          <cell r="N2454">
            <v>33</v>
          </cell>
          <cell r="O2454">
            <v>52</v>
          </cell>
          <cell r="P2454">
            <v>32</v>
          </cell>
          <cell r="Q2454">
            <v>51</v>
          </cell>
          <cell r="R2454">
            <v>33</v>
          </cell>
          <cell r="S2454">
            <v>50</v>
          </cell>
          <cell r="T2454">
            <v>27</v>
          </cell>
          <cell r="U2454">
            <v>57</v>
          </cell>
          <cell r="V2454">
            <v>37</v>
          </cell>
          <cell r="W2454">
            <v>56</v>
          </cell>
          <cell r="X2454">
            <v>31</v>
          </cell>
          <cell r="Y2454">
            <v>60</v>
          </cell>
          <cell r="Z2454">
            <v>33</v>
          </cell>
          <cell r="AA2454">
            <v>64</v>
          </cell>
          <cell r="AB2454">
            <v>33</v>
          </cell>
          <cell r="AC2454">
            <v>63</v>
          </cell>
          <cell r="AD2454">
            <v>34</v>
          </cell>
          <cell r="AE2454">
            <v>68</v>
          </cell>
          <cell r="AF2454">
            <v>38</v>
          </cell>
          <cell r="AG2454">
            <v>67</v>
          </cell>
          <cell r="AH2454">
            <v>44</v>
          </cell>
          <cell r="AI2454">
            <v>61</v>
          </cell>
          <cell r="AJ2454">
            <v>45</v>
          </cell>
          <cell r="AK2454">
            <v>68</v>
          </cell>
          <cell r="AL2454">
            <v>42</v>
          </cell>
          <cell r="AM2454">
            <v>69</v>
          </cell>
          <cell r="AN2454">
            <v>40</v>
          </cell>
          <cell r="AO2454">
            <v>66.5</v>
          </cell>
          <cell r="AP2454">
            <v>48.5</v>
          </cell>
          <cell r="AQ2454">
            <v>65</v>
          </cell>
          <cell r="AR2454">
            <v>52</v>
          </cell>
          <cell r="AS2454">
            <v>45</v>
          </cell>
          <cell r="AT2454">
            <v>35</v>
          </cell>
          <cell r="AU2454">
            <v>67</v>
          </cell>
          <cell r="AV2454">
            <v>50</v>
          </cell>
          <cell r="AW2454">
            <v>73</v>
          </cell>
          <cell r="AX2454">
            <v>53</v>
          </cell>
          <cell r="AY2454">
            <v>69</v>
          </cell>
          <cell r="AZ2454">
            <v>54</v>
          </cell>
        </row>
        <row r="2455">
          <cell r="B2455">
            <v>36860</v>
          </cell>
          <cell r="C2455">
            <v>57</v>
          </cell>
          <cell r="D2455">
            <v>27</v>
          </cell>
          <cell r="E2455">
            <v>76</v>
          </cell>
          <cell r="F2455">
            <v>51</v>
          </cell>
          <cell r="G2455">
            <v>57</v>
          </cell>
          <cell r="H2455">
            <v>27</v>
          </cell>
          <cell r="I2455">
            <v>76</v>
          </cell>
          <cell r="J2455">
            <v>47</v>
          </cell>
          <cell r="K2455">
            <v>41</v>
          </cell>
          <cell r="L2455">
            <v>36</v>
          </cell>
          <cell r="M2455">
            <v>47</v>
          </cell>
          <cell r="N2455">
            <v>34</v>
          </cell>
          <cell r="O2455">
            <v>50</v>
          </cell>
          <cell r="P2455">
            <v>37</v>
          </cell>
          <cell r="Q2455">
            <v>50</v>
          </cell>
          <cell r="R2455">
            <v>37</v>
          </cell>
          <cell r="S2455">
            <v>52</v>
          </cell>
          <cell r="T2455">
            <v>39</v>
          </cell>
          <cell r="U2455">
            <v>52</v>
          </cell>
          <cell r="V2455">
            <v>43</v>
          </cell>
          <cell r="W2455">
            <v>46</v>
          </cell>
          <cell r="X2455">
            <v>32</v>
          </cell>
          <cell r="Y2455">
            <v>49</v>
          </cell>
          <cell r="Z2455">
            <v>37</v>
          </cell>
          <cell r="AA2455">
            <v>51</v>
          </cell>
          <cell r="AB2455">
            <v>41</v>
          </cell>
          <cell r="AC2455">
            <v>53</v>
          </cell>
          <cell r="AD2455">
            <v>37</v>
          </cell>
          <cell r="AE2455">
            <v>58</v>
          </cell>
          <cell r="AF2455">
            <v>36</v>
          </cell>
          <cell r="AG2455">
            <v>60</v>
          </cell>
          <cell r="AH2455">
            <v>42</v>
          </cell>
          <cell r="AI2455">
            <v>53</v>
          </cell>
          <cell r="AJ2455">
            <v>36</v>
          </cell>
          <cell r="AK2455">
            <v>59</v>
          </cell>
          <cell r="AL2455">
            <v>38</v>
          </cell>
          <cell r="AM2455">
            <v>60</v>
          </cell>
          <cell r="AN2455">
            <v>35</v>
          </cell>
          <cell r="AO2455">
            <v>68</v>
          </cell>
          <cell r="AP2455">
            <v>47.5</v>
          </cell>
          <cell r="AQ2455">
            <v>68</v>
          </cell>
          <cell r="AR2455">
            <v>50</v>
          </cell>
          <cell r="AS2455">
            <v>38</v>
          </cell>
          <cell r="AT2455">
            <v>33</v>
          </cell>
          <cell r="AU2455">
            <v>67</v>
          </cell>
          <cell r="AV2455">
            <v>45</v>
          </cell>
          <cell r="AW2455">
            <v>72</v>
          </cell>
          <cell r="AX2455">
            <v>48</v>
          </cell>
          <cell r="AY2455">
            <v>74</v>
          </cell>
          <cell r="AZ2455">
            <v>50</v>
          </cell>
        </row>
        <row r="2456">
          <cell r="B2456">
            <v>36861</v>
          </cell>
          <cell r="C2456">
            <v>57</v>
          </cell>
          <cell r="D2456">
            <v>27</v>
          </cell>
          <cell r="E2456">
            <v>76</v>
          </cell>
          <cell r="F2456">
            <v>51</v>
          </cell>
          <cell r="G2456">
            <v>57</v>
          </cell>
          <cell r="H2456">
            <v>27</v>
          </cell>
          <cell r="I2456">
            <v>76</v>
          </cell>
          <cell r="J2456">
            <v>47</v>
          </cell>
          <cell r="K2456">
            <v>41</v>
          </cell>
          <cell r="L2456">
            <v>36</v>
          </cell>
          <cell r="M2456">
            <v>47</v>
          </cell>
          <cell r="N2456">
            <v>34</v>
          </cell>
          <cell r="O2456">
            <v>50</v>
          </cell>
          <cell r="P2456">
            <v>37</v>
          </cell>
          <cell r="Q2456">
            <v>50</v>
          </cell>
          <cell r="R2456">
            <v>37</v>
          </cell>
          <cell r="S2456">
            <v>52</v>
          </cell>
          <cell r="T2456">
            <v>39</v>
          </cell>
          <cell r="U2456">
            <v>52</v>
          </cell>
          <cell r="V2456">
            <v>43</v>
          </cell>
          <cell r="W2456">
            <v>46</v>
          </cell>
          <cell r="X2456">
            <v>32</v>
          </cell>
          <cell r="Y2456">
            <v>49</v>
          </cell>
          <cell r="Z2456">
            <v>37</v>
          </cell>
          <cell r="AA2456">
            <v>51</v>
          </cell>
          <cell r="AB2456">
            <v>41</v>
          </cell>
          <cell r="AC2456">
            <v>53</v>
          </cell>
          <cell r="AD2456">
            <v>37</v>
          </cell>
          <cell r="AE2456">
            <v>58</v>
          </cell>
          <cell r="AF2456">
            <v>36</v>
          </cell>
          <cell r="AG2456">
            <v>60</v>
          </cell>
          <cell r="AH2456">
            <v>42</v>
          </cell>
          <cell r="AI2456">
            <v>53</v>
          </cell>
          <cell r="AJ2456">
            <v>36</v>
          </cell>
          <cell r="AK2456">
            <v>59</v>
          </cell>
          <cell r="AL2456">
            <v>38</v>
          </cell>
          <cell r="AM2456">
            <v>60</v>
          </cell>
          <cell r="AN2456">
            <v>35</v>
          </cell>
          <cell r="AO2456">
            <v>68</v>
          </cell>
          <cell r="AP2456">
            <v>47.5</v>
          </cell>
          <cell r="AQ2456">
            <v>68</v>
          </cell>
          <cell r="AR2456">
            <v>50</v>
          </cell>
          <cell r="AS2456">
            <v>38</v>
          </cell>
          <cell r="AT2456">
            <v>33</v>
          </cell>
          <cell r="AU2456">
            <v>67</v>
          </cell>
          <cell r="AV2456">
            <v>45</v>
          </cell>
          <cell r="AW2456">
            <v>72</v>
          </cell>
          <cell r="AX2456">
            <v>48</v>
          </cell>
          <cell r="AY2456">
            <v>74</v>
          </cell>
          <cell r="AZ2456">
            <v>50</v>
          </cell>
        </row>
        <row r="2457">
          <cell r="B2457">
            <v>36862</v>
          </cell>
          <cell r="C2457">
            <v>57</v>
          </cell>
          <cell r="D2457">
            <v>27</v>
          </cell>
          <cell r="E2457">
            <v>76</v>
          </cell>
          <cell r="F2457">
            <v>51</v>
          </cell>
          <cell r="G2457">
            <v>57</v>
          </cell>
          <cell r="H2457">
            <v>27</v>
          </cell>
          <cell r="I2457">
            <v>76</v>
          </cell>
          <cell r="J2457">
            <v>47</v>
          </cell>
          <cell r="K2457">
            <v>41</v>
          </cell>
          <cell r="L2457">
            <v>36</v>
          </cell>
          <cell r="M2457">
            <v>47</v>
          </cell>
          <cell r="N2457">
            <v>34</v>
          </cell>
          <cell r="O2457">
            <v>50</v>
          </cell>
          <cell r="P2457">
            <v>37</v>
          </cell>
          <cell r="Q2457">
            <v>50</v>
          </cell>
          <cell r="R2457">
            <v>37</v>
          </cell>
          <cell r="S2457">
            <v>52</v>
          </cell>
          <cell r="T2457">
            <v>39</v>
          </cell>
          <cell r="U2457">
            <v>52</v>
          </cell>
          <cell r="V2457">
            <v>43</v>
          </cell>
          <cell r="W2457">
            <v>46</v>
          </cell>
          <cell r="X2457">
            <v>32</v>
          </cell>
          <cell r="Y2457">
            <v>49</v>
          </cell>
          <cell r="Z2457">
            <v>37</v>
          </cell>
          <cell r="AA2457">
            <v>51</v>
          </cell>
          <cell r="AB2457">
            <v>41</v>
          </cell>
          <cell r="AC2457">
            <v>53</v>
          </cell>
          <cell r="AD2457">
            <v>37</v>
          </cell>
          <cell r="AE2457">
            <v>58</v>
          </cell>
          <cell r="AF2457">
            <v>36</v>
          </cell>
          <cell r="AG2457">
            <v>60</v>
          </cell>
          <cell r="AH2457">
            <v>42</v>
          </cell>
          <cell r="AI2457">
            <v>53</v>
          </cell>
          <cell r="AJ2457">
            <v>36</v>
          </cell>
          <cell r="AK2457">
            <v>59</v>
          </cell>
          <cell r="AL2457">
            <v>38</v>
          </cell>
          <cell r="AM2457">
            <v>60</v>
          </cell>
          <cell r="AN2457">
            <v>35</v>
          </cell>
          <cell r="AO2457">
            <v>68</v>
          </cell>
          <cell r="AP2457">
            <v>47.5</v>
          </cell>
          <cell r="AQ2457">
            <v>68</v>
          </cell>
          <cell r="AR2457">
            <v>50</v>
          </cell>
          <cell r="AS2457">
            <v>38</v>
          </cell>
          <cell r="AT2457">
            <v>33</v>
          </cell>
          <cell r="AU2457">
            <v>67</v>
          </cell>
          <cell r="AV2457">
            <v>45</v>
          </cell>
          <cell r="AW2457">
            <v>72</v>
          </cell>
          <cell r="AX2457">
            <v>48</v>
          </cell>
          <cell r="AY2457">
            <v>74</v>
          </cell>
          <cell r="AZ2457">
            <v>50</v>
          </cell>
        </row>
        <row r="2458">
          <cell r="B2458">
            <v>36863</v>
          </cell>
          <cell r="C2458">
            <v>55</v>
          </cell>
          <cell r="D2458">
            <v>20</v>
          </cell>
          <cell r="E2458">
            <v>74</v>
          </cell>
          <cell r="F2458">
            <v>54</v>
          </cell>
          <cell r="G2458">
            <v>55</v>
          </cell>
          <cell r="H2458">
            <v>20</v>
          </cell>
          <cell r="I2458">
            <v>71</v>
          </cell>
          <cell r="J2458">
            <v>53</v>
          </cell>
          <cell r="K2458">
            <v>36</v>
          </cell>
          <cell r="L2458">
            <v>12</v>
          </cell>
          <cell r="M2458">
            <v>35</v>
          </cell>
          <cell r="N2458">
            <v>19</v>
          </cell>
          <cell r="O2458">
            <v>36</v>
          </cell>
          <cell r="P2458">
            <v>22</v>
          </cell>
          <cell r="Q2458">
            <v>36</v>
          </cell>
          <cell r="R2458">
            <v>24</v>
          </cell>
          <cell r="S2458">
            <v>32</v>
          </cell>
          <cell r="T2458">
            <v>24</v>
          </cell>
          <cell r="U2458">
            <v>39</v>
          </cell>
          <cell r="V2458">
            <v>36</v>
          </cell>
          <cell r="W2458">
            <v>34</v>
          </cell>
          <cell r="X2458">
            <v>27</v>
          </cell>
          <cell r="Y2458">
            <v>38</v>
          </cell>
          <cell r="Z2458">
            <v>28</v>
          </cell>
          <cell r="AA2458">
            <v>36</v>
          </cell>
          <cell r="AB2458">
            <v>30</v>
          </cell>
          <cell r="AC2458">
            <v>40</v>
          </cell>
          <cell r="AD2458">
            <v>32</v>
          </cell>
          <cell r="AE2458">
            <v>37</v>
          </cell>
          <cell r="AF2458">
            <v>37</v>
          </cell>
          <cell r="AG2458">
            <v>38</v>
          </cell>
          <cell r="AH2458">
            <v>37</v>
          </cell>
          <cell r="AI2458">
            <v>39</v>
          </cell>
          <cell r="AJ2458">
            <v>36</v>
          </cell>
          <cell r="AK2458">
            <v>43</v>
          </cell>
          <cell r="AL2458">
            <v>43</v>
          </cell>
          <cell r="AM2458">
            <v>42</v>
          </cell>
          <cell r="AN2458">
            <v>38</v>
          </cell>
          <cell r="AO2458">
            <v>69.5</v>
          </cell>
          <cell r="AP2458">
            <v>47</v>
          </cell>
          <cell r="AQ2458">
            <v>71</v>
          </cell>
          <cell r="AR2458">
            <v>49</v>
          </cell>
          <cell r="AS2458">
            <v>32</v>
          </cell>
          <cell r="AT2458">
            <v>9</v>
          </cell>
          <cell r="AU2458">
            <v>62</v>
          </cell>
          <cell r="AV2458">
            <v>57</v>
          </cell>
          <cell r="AW2458">
            <v>62</v>
          </cell>
          <cell r="AX2458">
            <v>57</v>
          </cell>
          <cell r="AY2458">
            <v>66</v>
          </cell>
          <cell r="AZ2458">
            <v>54</v>
          </cell>
        </row>
        <row r="2459">
          <cell r="B2459">
            <v>36864</v>
          </cell>
          <cell r="C2459">
            <v>56</v>
          </cell>
          <cell r="D2459">
            <v>19</v>
          </cell>
          <cell r="E2459">
            <v>76</v>
          </cell>
          <cell r="F2459">
            <v>49</v>
          </cell>
          <cell r="G2459">
            <v>56</v>
          </cell>
          <cell r="H2459">
            <v>19</v>
          </cell>
          <cell r="I2459">
            <v>77</v>
          </cell>
          <cell r="J2459">
            <v>43</v>
          </cell>
          <cell r="K2459">
            <v>45</v>
          </cell>
          <cell r="L2459">
            <v>11</v>
          </cell>
          <cell r="M2459">
            <v>47</v>
          </cell>
          <cell r="N2459">
            <v>19</v>
          </cell>
          <cell r="O2459">
            <v>48</v>
          </cell>
          <cell r="P2459">
            <v>16</v>
          </cell>
          <cell r="Q2459">
            <v>47</v>
          </cell>
          <cell r="R2459">
            <v>22</v>
          </cell>
          <cell r="S2459">
            <v>47</v>
          </cell>
          <cell r="T2459">
            <v>20</v>
          </cell>
          <cell r="U2459">
            <v>45</v>
          </cell>
          <cell r="V2459">
            <v>34</v>
          </cell>
          <cell r="W2459">
            <v>42</v>
          </cell>
          <cell r="X2459">
            <v>19</v>
          </cell>
          <cell r="Y2459">
            <v>46</v>
          </cell>
          <cell r="Z2459">
            <v>21</v>
          </cell>
          <cell r="AA2459">
            <v>48</v>
          </cell>
          <cell r="AB2459">
            <v>23</v>
          </cell>
          <cell r="AC2459">
            <v>48</v>
          </cell>
          <cell r="AD2459">
            <v>18</v>
          </cell>
          <cell r="AE2459">
            <v>50</v>
          </cell>
          <cell r="AF2459">
            <v>25</v>
          </cell>
          <cell r="AG2459">
            <v>48</v>
          </cell>
          <cell r="AH2459">
            <v>29</v>
          </cell>
          <cell r="AI2459">
            <v>48</v>
          </cell>
          <cell r="AJ2459">
            <v>28</v>
          </cell>
          <cell r="AK2459">
            <v>52</v>
          </cell>
          <cell r="AL2459">
            <v>31</v>
          </cell>
          <cell r="AM2459">
            <v>51</v>
          </cell>
          <cell r="AN2459">
            <v>22</v>
          </cell>
          <cell r="AO2459">
            <v>71.5</v>
          </cell>
          <cell r="AP2459">
            <v>46.5</v>
          </cell>
          <cell r="AQ2459">
            <v>75</v>
          </cell>
          <cell r="AR2459">
            <v>48</v>
          </cell>
          <cell r="AS2459">
            <v>38</v>
          </cell>
          <cell r="AT2459">
            <v>14</v>
          </cell>
          <cell r="AU2459">
            <v>61</v>
          </cell>
          <cell r="AV2459">
            <v>42</v>
          </cell>
          <cell r="AW2459">
            <v>66</v>
          </cell>
          <cell r="AX2459">
            <v>43</v>
          </cell>
          <cell r="AY2459">
            <v>66</v>
          </cell>
          <cell r="AZ2459">
            <v>40</v>
          </cell>
        </row>
        <row r="2460">
          <cell r="B2460">
            <v>36865</v>
          </cell>
          <cell r="C2460">
            <v>58</v>
          </cell>
          <cell r="D2460">
            <v>24</v>
          </cell>
          <cell r="E2460">
            <v>77</v>
          </cell>
          <cell r="F2460">
            <v>51</v>
          </cell>
          <cell r="G2460">
            <v>58</v>
          </cell>
          <cell r="H2460">
            <v>24</v>
          </cell>
          <cell r="I2460">
            <v>74</v>
          </cell>
          <cell r="J2460">
            <v>47</v>
          </cell>
          <cell r="K2460">
            <v>43</v>
          </cell>
          <cell r="L2460">
            <v>20</v>
          </cell>
          <cell r="M2460">
            <v>48</v>
          </cell>
          <cell r="N2460">
            <v>25</v>
          </cell>
          <cell r="O2460">
            <v>50</v>
          </cell>
          <cell r="P2460">
            <v>24</v>
          </cell>
          <cell r="Q2460">
            <v>52</v>
          </cell>
          <cell r="R2460">
            <v>31</v>
          </cell>
          <cell r="S2460">
            <v>51</v>
          </cell>
          <cell r="T2460">
            <v>22</v>
          </cell>
          <cell r="U2460">
            <v>51</v>
          </cell>
          <cell r="V2460">
            <v>23</v>
          </cell>
          <cell r="W2460">
            <v>43</v>
          </cell>
          <cell r="X2460">
            <v>19</v>
          </cell>
          <cell r="Y2460">
            <v>50</v>
          </cell>
          <cell r="Z2460">
            <v>23</v>
          </cell>
          <cell r="AA2460">
            <v>53</v>
          </cell>
          <cell r="AB2460">
            <v>19</v>
          </cell>
          <cell r="AC2460">
            <v>54</v>
          </cell>
          <cell r="AD2460">
            <v>20</v>
          </cell>
          <cell r="AE2460">
            <v>57</v>
          </cell>
          <cell r="AF2460">
            <v>20</v>
          </cell>
          <cell r="AG2460">
            <v>59</v>
          </cell>
          <cell r="AH2460">
            <v>23</v>
          </cell>
          <cell r="AI2460">
            <v>51</v>
          </cell>
          <cell r="AJ2460">
            <v>30</v>
          </cell>
          <cell r="AK2460">
            <v>57</v>
          </cell>
          <cell r="AL2460">
            <v>28</v>
          </cell>
          <cell r="AM2460">
            <v>59</v>
          </cell>
          <cell r="AN2460">
            <v>22</v>
          </cell>
          <cell r="AO2460">
            <v>71.5</v>
          </cell>
          <cell r="AP2460">
            <v>50.5</v>
          </cell>
          <cell r="AQ2460">
            <v>75</v>
          </cell>
          <cell r="AR2460">
            <v>56</v>
          </cell>
          <cell r="AS2460">
            <v>40</v>
          </cell>
          <cell r="AT2460">
            <v>18</v>
          </cell>
          <cell r="AU2460">
            <v>61</v>
          </cell>
          <cell r="AV2460">
            <v>43</v>
          </cell>
          <cell r="AW2460">
            <v>68</v>
          </cell>
          <cell r="AX2460">
            <v>48</v>
          </cell>
          <cell r="AY2460">
            <v>69</v>
          </cell>
          <cell r="AZ2460">
            <v>49</v>
          </cell>
        </row>
        <row r="2461">
          <cell r="B2461">
            <v>36866</v>
          </cell>
          <cell r="C2461">
            <v>52</v>
          </cell>
          <cell r="D2461">
            <v>49</v>
          </cell>
          <cell r="E2461">
            <v>75</v>
          </cell>
          <cell r="F2461">
            <v>52</v>
          </cell>
          <cell r="G2461">
            <v>52</v>
          </cell>
          <cell r="H2461">
            <v>49</v>
          </cell>
          <cell r="I2461">
            <v>74</v>
          </cell>
          <cell r="J2461">
            <v>43</v>
          </cell>
          <cell r="K2461">
            <v>30</v>
          </cell>
          <cell r="L2461">
            <v>18</v>
          </cell>
          <cell r="M2461">
            <v>32</v>
          </cell>
          <cell r="N2461">
            <v>23</v>
          </cell>
          <cell r="O2461">
            <v>33</v>
          </cell>
          <cell r="P2461">
            <v>23</v>
          </cell>
          <cell r="Q2461">
            <v>35</v>
          </cell>
          <cell r="R2461">
            <v>26</v>
          </cell>
          <cell r="S2461">
            <v>34</v>
          </cell>
          <cell r="T2461">
            <v>23</v>
          </cell>
          <cell r="U2461">
            <v>37</v>
          </cell>
          <cell r="V2461">
            <v>35</v>
          </cell>
          <cell r="W2461">
            <v>37</v>
          </cell>
          <cell r="X2461">
            <v>23</v>
          </cell>
          <cell r="Y2461">
            <v>39</v>
          </cell>
          <cell r="Z2461">
            <v>27</v>
          </cell>
          <cell r="AA2461">
            <v>43</v>
          </cell>
          <cell r="AB2461">
            <v>24</v>
          </cell>
          <cell r="AC2461">
            <v>42</v>
          </cell>
          <cell r="AD2461">
            <v>23</v>
          </cell>
          <cell r="AE2461">
            <v>48</v>
          </cell>
          <cell r="AF2461">
            <v>23</v>
          </cell>
          <cell r="AG2461">
            <v>54</v>
          </cell>
          <cell r="AH2461">
            <v>27</v>
          </cell>
          <cell r="AI2461">
            <v>44</v>
          </cell>
          <cell r="AJ2461">
            <v>28</v>
          </cell>
          <cell r="AK2461">
            <v>51</v>
          </cell>
          <cell r="AL2461">
            <v>32</v>
          </cell>
          <cell r="AM2461">
            <v>53</v>
          </cell>
          <cell r="AN2461">
            <v>27</v>
          </cell>
          <cell r="AO2461">
            <v>71</v>
          </cell>
          <cell r="AP2461">
            <v>50.5</v>
          </cell>
          <cell r="AQ2461">
            <v>74</v>
          </cell>
          <cell r="AR2461">
            <v>56</v>
          </cell>
          <cell r="AS2461">
            <v>24</v>
          </cell>
          <cell r="AT2461">
            <v>17</v>
          </cell>
          <cell r="AU2461">
            <v>66</v>
          </cell>
          <cell r="AV2461">
            <v>37</v>
          </cell>
          <cell r="AW2461">
            <v>70</v>
          </cell>
          <cell r="AX2461">
            <v>43</v>
          </cell>
          <cell r="AY2461">
            <v>68</v>
          </cell>
          <cell r="AZ2461">
            <v>43</v>
          </cell>
        </row>
        <row r="2462">
          <cell r="B2462">
            <v>36867</v>
          </cell>
          <cell r="C2462">
            <v>54</v>
          </cell>
          <cell r="D2462">
            <v>28</v>
          </cell>
          <cell r="E2462">
            <v>73</v>
          </cell>
          <cell r="F2462">
            <v>53</v>
          </cell>
          <cell r="G2462">
            <v>54</v>
          </cell>
          <cell r="H2462">
            <v>28</v>
          </cell>
          <cell r="I2462">
            <v>75</v>
          </cell>
          <cell r="J2462">
            <v>45</v>
          </cell>
          <cell r="K2462">
            <v>32</v>
          </cell>
          <cell r="L2462">
            <v>17</v>
          </cell>
          <cell r="M2462">
            <v>37</v>
          </cell>
          <cell r="N2462">
            <v>28</v>
          </cell>
          <cell r="O2462">
            <v>39</v>
          </cell>
          <cell r="P2462">
            <v>28</v>
          </cell>
          <cell r="Q2462">
            <v>41</v>
          </cell>
          <cell r="R2462">
            <v>32</v>
          </cell>
          <cell r="S2462">
            <v>47</v>
          </cell>
          <cell r="T2462">
            <v>32</v>
          </cell>
          <cell r="U2462">
            <v>48</v>
          </cell>
          <cell r="V2462">
            <v>33</v>
          </cell>
          <cell r="W2462">
            <v>48</v>
          </cell>
          <cell r="X2462">
            <v>27</v>
          </cell>
          <cell r="Y2462">
            <v>50</v>
          </cell>
          <cell r="Z2462">
            <v>27</v>
          </cell>
          <cell r="AA2462">
            <v>54</v>
          </cell>
          <cell r="AB2462">
            <v>26</v>
          </cell>
          <cell r="AC2462">
            <v>54</v>
          </cell>
          <cell r="AD2462">
            <v>27</v>
          </cell>
          <cell r="AE2462">
            <v>58</v>
          </cell>
          <cell r="AF2462">
            <v>32</v>
          </cell>
          <cell r="AG2462">
            <v>60</v>
          </cell>
          <cell r="AH2462">
            <v>38</v>
          </cell>
          <cell r="AI2462">
            <v>54</v>
          </cell>
          <cell r="AJ2462">
            <v>33</v>
          </cell>
          <cell r="AK2462">
            <v>59</v>
          </cell>
          <cell r="AL2462">
            <v>32</v>
          </cell>
          <cell r="AM2462">
            <v>59</v>
          </cell>
          <cell r="AN2462">
            <v>29</v>
          </cell>
          <cell r="AO2462">
            <v>71</v>
          </cell>
          <cell r="AP2462">
            <v>50.5</v>
          </cell>
          <cell r="AQ2462">
            <v>74</v>
          </cell>
          <cell r="AR2462">
            <v>56</v>
          </cell>
          <cell r="AS2462">
            <v>30</v>
          </cell>
          <cell r="AT2462">
            <v>15</v>
          </cell>
          <cell r="AU2462">
            <v>65</v>
          </cell>
          <cell r="AV2462">
            <v>46</v>
          </cell>
          <cell r="AW2462">
            <v>67</v>
          </cell>
          <cell r="AX2462">
            <v>51</v>
          </cell>
          <cell r="AY2462">
            <v>72</v>
          </cell>
          <cell r="AZ2462">
            <v>49</v>
          </cell>
        </row>
        <row r="2463">
          <cell r="B2463">
            <v>36868</v>
          </cell>
          <cell r="C2463">
            <v>50</v>
          </cell>
          <cell r="D2463">
            <v>28</v>
          </cell>
          <cell r="E2463">
            <v>73</v>
          </cell>
          <cell r="F2463">
            <v>53</v>
          </cell>
          <cell r="G2463">
            <v>50</v>
          </cell>
          <cell r="H2463">
            <v>28</v>
          </cell>
          <cell r="I2463">
            <v>76</v>
          </cell>
          <cell r="J2463">
            <v>48</v>
          </cell>
          <cell r="K2463">
            <v>32</v>
          </cell>
          <cell r="L2463">
            <v>21</v>
          </cell>
          <cell r="M2463">
            <v>41</v>
          </cell>
          <cell r="N2463">
            <v>28</v>
          </cell>
          <cell r="O2463">
            <v>44</v>
          </cell>
          <cell r="P2463">
            <v>31</v>
          </cell>
          <cell r="Q2463">
            <v>45</v>
          </cell>
          <cell r="R2463">
            <v>34</v>
          </cell>
          <cell r="S2463">
            <v>57</v>
          </cell>
          <cell r="T2463">
            <v>30</v>
          </cell>
          <cell r="U2463">
            <v>59</v>
          </cell>
          <cell r="V2463">
            <v>32</v>
          </cell>
          <cell r="W2463">
            <v>55</v>
          </cell>
          <cell r="X2463">
            <v>24</v>
          </cell>
          <cell r="Y2463">
            <v>57</v>
          </cell>
          <cell r="Z2463">
            <v>32</v>
          </cell>
          <cell r="AA2463">
            <v>63</v>
          </cell>
          <cell r="AB2463">
            <v>33</v>
          </cell>
          <cell r="AC2463">
            <v>63</v>
          </cell>
          <cell r="AD2463">
            <v>35</v>
          </cell>
          <cell r="AE2463">
            <v>66</v>
          </cell>
          <cell r="AF2463">
            <v>32</v>
          </cell>
          <cell r="AG2463">
            <v>66</v>
          </cell>
          <cell r="AH2463">
            <v>34</v>
          </cell>
          <cell r="AI2463">
            <v>64</v>
          </cell>
          <cell r="AJ2463">
            <v>35</v>
          </cell>
          <cell r="AK2463">
            <v>57</v>
          </cell>
          <cell r="AL2463">
            <v>35</v>
          </cell>
          <cell r="AM2463">
            <v>65</v>
          </cell>
          <cell r="AN2463">
            <v>30</v>
          </cell>
          <cell r="AO2463">
            <v>66</v>
          </cell>
          <cell r="AP2463">
            <v>50.5</v>
          </cell>
          <cell r="AQ2463">
            <v>64</v>
          </cell>
          <cell r="AR2463">
            <v>56</v>
          </cell>
          <cell r="AS2463">
            <v>19</v>
          </cell>
          <cell r="AT2463">
            <v>9</v>
          </cell>
          <cell r="AU2463">
            <v>71</v>
          </cell>
          <cell r="AV2463">
            <v>49</v>
          </cell>
          <cell r="AW2463">
            <v>80</v>
          </cell>
          <cell r="AX2463">
            <v>53</v>
          </cell>
          <cell r="AY2463">
            <v>77</v>
          </cell>
          <cell r="AZ2463">
            <v>56</v>
          </cell>
        </row>
        <row r="2464">
          <cell r="B2464">
            <v>36869</v>
          </cell>
          <cell r="C2464">
            <v>46</v>
          </cell>
          <cell r="D2464">
            <v>26</v>
          </cell>
          <cell r="E2464">
            <v>68</v>
          </cell>
          <cell r="F2464">
            <v>50</v>
          </cell>
          <cell r="G2464">
            <v>46</v>
          </cell>
          <cell r="H2464">
            <v>26</v>
          </cell>
          <cell r="I2464">
            <v>67</v>
          </cell>
          <cell r="J2464">
            <v>43</v>
          </cell>
          <cell r="K2464">
            <v>35</v>
          </cell>
          <cell r="L2464">
            <v>20</v>
          </cell>
          <cell r="M2464">
            <v>40</v>
          </cell>
          <cell r="N2464">
            <v>29</v>
          </cell>
          <cell r="O2464">
            <v>41</v>
          </cell>
          <cell r="P2464">
            <v>28</v>
          </cell>
          <cell r="Q2464">
            <v>42</v>
          </cell>
          <cell r="R2464">
            <v>31</v>
          </cell>
          <cell r="S2464">
            <v>42</v>
          </cell>
          <cell r="T2464">
            <v>25</v>
          </cell>
          <cell r="U2464">
            <v>43</v>
          </cell>
          <cell r="V2464">
            <v>38</v>
          </cell>
          <cell r="W2464">
            <v>48</v>
          </cell>
          <cell r="X2464">
            <v>27</v>
          </cell>
          <cell r="Y2464">
            <v>48</v>
          </cell>
          <cell r="Z2464">
            <v>30</v>
          </cell>
          <cell r="AA2464">
            <v>49</v>
          </cell>
          <cell r="AB2464">
            <v>29</v>
          </cell>
          <cell r="AC2464">
            <v>52</v>
          </cell>
          <cell r="AD2464">
            <v>37</v>
          </cell>
          <cell r="AE2464">
            <v>53</v>
          </cell>
          <cell r="AF2464">
            <v>30</v>
          </cell>
          <cell r="AG2464">
            <v>53</v>
          </cell>
          <cell r="AH2464">
            <v>40</v>
          </cell>
          <cell r="AI2464">
            <v>49</v>
          </cell>
          <cell r="AJ2464">
            <v>42</v>
          </cell>
          <cell r="AK2464">
            <v>51</v>
          </cell>
          <cell r="AL2464">
            <v>51</v>
          </cell>
          <cell r="AM2464">
            <v>50</v>
          </cell>
          <cell r="AN2464">
            <v>49</v>
          </cell>
          <cell r="AO2464">
            <v>66.5</v>
          </cell>
          <cell r="AP2464">
            <v>51</v>
          </cell>
          <cell r="AQ2464">
            <v>65</v>
          </cell>
          <cell r="AR2464">
            <v>57</v>
          </cell>
          <cell r="AS2464">
            <v>26</v>
          </cell>
          <cell r="AT2464">
            <v>7</v>
          </cell>
          <cell r="AU2464">
            <v>78</v>
          </cell>
          <cell r="AV2464">
            <v>62</v>
          </cell>
          <cell r="AW2464">
            <v>80</v>
          </cell>
          <cell r="AX2464">
            <v>57</v>
          </cell>
          <cell r="AY2464">
            <v>81</v>
          </cell>
          <cell r="AZ2464">
            <v>64</v>
          </cell>
        </row>
        <row r="2465">
          <cell r="B2465">
            <v>36870</v>
          </cell>
          <cell r="C2465">
            <v>41</v>
          </cell>
          <cell r="D2465">
            <v>28</v>
          </cell>
          <cell r="E2465">
            <v>64</v>
          </cell>
          <cell r="F2465">
            <v>50</v>
          </cell>
          <cell r="G2465">
            <v>41</v>
          </cell>
          <cell r="H2465">
            <v>28</v>
          </cell>
          <cell r="I2465">
            <v>64</v>
          </cell>
          <cell r="J2465">
            <v>47</v>
          </cell>
          <cell r="K2465">
            <v>37</v>
          </cell>
          <cell r="L2465">
            <v>16</v>
          </cell>
          <cell r="M2465">
            <v>41</v>
          </cell>
          <cell r="N2465">
            <v>25</v>
          </cell>
          <cell r="O2465">
            <v>37</v>
          </cell>
          <cell r="P2465">
            <v>21</v>
          </cell>
          <cell r="Q2465">
            <v>38</v>
          </cell>
          <cell r="R2465">
            <v>27</v>
          </cell>
          <cell r="S2465">
            <v>36</v>
          </cell>
          <cell r="T2465">
            <v>28</v>
          </cell>
          <cell r="U2465">
            <v>48</v>
          </cell>
          <cell r="V2465">
            <v>38</v>
          </cell>
          <cell r="W2465">
            <v>44</v>
          </cell>
          <cell r="X2465">
            <v>37</v>
          </cell>
          <cell r="Y2465">
            <v>36</v>
          </cell>
          <cell r="Z2465">
            <v>31</v>
          </cell>
          <cell r="AA2465">
            <v>37</v>
          </cell>
          <cell r="AB2465">
            <v>33</v>
          </cell>
          <cell r="AC2465">
            <v>42</v>
          </cell>
          <cell r="AD2465">
            <v>38</v>
          </cell>
          <cell r="AE2465">
            <v>45</v>
          </cell>
          <cell r="AF2465">
            <v>41</v>
          </cell>
          <cell r="AG2465">
            <v>48</v>
          </cell>
          <cell r="AH2465">
            <v>41</v>
          </cell>
          <cell r="AI2465">
            <v>43</v>
          </cell>
          <cell r="AJ2465">
            <v>41</v>
          </cell>
          <cell r="AK2465">
            <v>50</v>
          </cell>
          <cell r="AL2465">
            <v>46</v>
          </cell>
          <cell r="AM2465">
            <v>47</v>
          </cell>
          <cell r="AN2465">
            <v>44</v>
          </cell>
          <cell r="AO2465">
            <v>65</v>
          </cell>
          <cell r="AP2465">
            <v>49.5</v>
          </cell>
          <cell r="AQ2465">
            <v>62</v>
          </cell>
          <cell r="AR2465">
            <v>54</v>
          </cell>
          <cell r="AS2465">
            <v>32</v>
          </cell>
          <cell r="AT2465">
            <v>8</v>
          </cell>
          <cell r="AU2465">
            <v>73</v>
          </cell>
          <cell r="AV2465">
            <v>54</v>
          </cell>
          <cell r="AW2465">
            <v>83</v>
          </cell>
          <cell r="AX2465">
            <v>57</v>
          </cell>
          <cell r="AY2465">
            <v>81</v>
          </cell>
          <cell r="AZ2465">
            <v>62</v>
          </cell>
        </row>
        <row r="2466">
          <cell r="B2466">
            <v>36871</v>
          </cell>
          <cell r="C2466">
            <v>52</v>
          </cell>
          <cell r="D2466">
            <v>25</v>
          </cell>
          <cell r="E2466">
            <v>69</v>
          </cell>
          <cell r="F2466">
            <v>44</v>
          </cell>
          <cell r="G2466">
            <v>52</v>
          </cell>
          <cell r="H2466">
            <v>25</v>
          </cell>
          <cell r="I2466">
            <v>67</v>
          </cell>
          <cell r="J2466">
            <v>41</v>
          </cell>
          <cell r="K2466">
            <v>41</v>
          </cell>
          <cell r="L2466">
            <v>30</v>
          </cell>
          <cell r="M2466">
            <v>43</v>
          </cell>
          <cell r="N2466">
            <v>34</v>
          </cell>
          <cell r="O2466">
            <v>42</v>
          </cell>
          <cell r="P2466">
            <v>27</v>
          </cell>
          <cell r="Q2466">
            <v>41</v>
          </cell>
          <cell r="R2466">
            <v>30</v>
          </cell>
          <cell r="S2466">
            <v>41</v>
          </cell>
          <cell r="T2466">
            <v>31</v>
          </cell>
          <cell r="U2466">
            <v>47</v>
          </cell>
          <cell r="V2466">
            <v>40</v>
          </cell>
          <cell r="W2466">
            <v>54</v>
          </cell>
          <cell r="X2466">
            <v>34</v>
          </cell>
          <cell r="Y2466">
            <v>46</v>
          </cell>
          <cell r="Z2466">
            <v>33</v>
          </cell>
          <cell r="AA2466">
            <v>46</v>
          </cell>
          <cell r="AB2466">
            <v>36</v>
          </cell>
          <cell r="AC2466">
            <v>50</v>
          </cell>
          <cell r="AD2466">
            <v>40</v>
          </cell>
          <cell r="AE2466">
            <v>49</v>
          </cell>
          <cell r="AF2466">
            <v>44</v>
          </cell>
          <cell r="AG2466">
            <v>59</v>
          </cell>
          <cell r="AH2466">
            <v>45</v>
          </cell>
          <cell r="AI2466">
            <v>54</v>
          </cell>
          <cell r="AJ2466">
            <v>41</v>
          </cell>
          <cell r="AK2466">
            <v>57</v>
          </cell>
          <cell r="AL2466">
            <v>46</v>
          </cell>
          <cell r="AM2466">
            <v>52</v>
          </cell>
          <cell r="AN2466">
            <v>44</v>
          </cell>
          <cell r="AO2466">
            <v>64</v>
          </cell>
          <cell r="AP2466">
            <v>46.5</v>
          </cell>
          <cell r="AQ2466">
            <v>60</v>
          </cell>
          <cell r="AR2466">
            <v>48</v>
          </cell>
          <cell r="AS2466">
            <v>39</v>
          </cell>
          <cell r="AT2466">
            <v>22</v>
          </cell>
          <cell r="AU2466">
            <v>77</v>
          </cell>
          <cell r="AV2466">
            <v>62</v>
          </cell>
          <cell r="AW2466">
            <v>83</v>
          </cell>
          <cell r="AX2466">
            <v>63</v>
          </cell>
          <cell r="AY2466">
            <v>78</v>
          </cell>
          <cell r="AZ2466">
            <v>68</v>
          </cell>
        </row>
        <row r="2467">
          <cell r="B2467">
            <v>36872</v>
          </cell>
          <cell r="C2467">
            <v>35</v>
          </cell>
          <cell r="D2467">
            <v>28</v>
          </cell>
          <cell r="E2467">
            <v>65</v>
          </cell>
          <cell r="F2467">
            <v>45</v>
          </cell>
          <cell r="G2467">
            <v>35</v>
          </cell>
          <cell r="H2467">
            <v>28</v>
          </cell>
          <cell r="I2467">
            <v>72</v>
          </cell>
          <cell r="J2467">
            <v>44</v>
          </cell>
          <cell r="K2467">
            <v>46</v>
          </cell>
          <cell r="L2467">
            <v>36</v>
          </cell>
          <cell r="M2467">
            <v>51</v>
          </cell>
          <cell r="N2467">
            <v>27</v>
          </cell>
          <cell r="O2467">
            <v>52</v>
          </cell>
          <cell r="P2467">
            <v>27</v>
          </cell>
          <cell r="Q2467">
            <v>52</v>
          </cell>
          <cell r="R2467">
            <v>26</v>
          </cell>
          <cell r="S2467">
            <v>55</v>
          </cell>
          <cell r="T2467">
            <v>29</v>
          </cell>
          <cell r="U2467">
            <v>60</v>
          </cell>
          <cell r="V2467">
            <v>47</v>
          </cell>
          <cell r="W2467">
            <v>39</v>
          </cell>
          <cell r="X2467">
            <v>39</v>
          </cell>
          <cell r="Y2467">
            <v>52</v>
          </cell>
          <cell r="Z2467">
            <v>45</v>
          </cell>
          <cell r="AA2467">
            <v>58</v>
          </cell>
          <cell r="AB2467">
            <v>45</v>
          </cell>
          <cell r="AC2467">
            <v>55</v>
          </cell>
          <cell r="AD2467">
            <v>31</v>
          </cell>
          <cell r="AE2467">
            <v>66</v>
          </cell>
          <cell r="AF2467">
            <v>49</v>
          </cell>
          <cell r="AG2467">
            <v>72</v>
          </cell>
          <cell r="AH2467">
            <v>54</v>
          </cell>
          <cell r="AI2467">
            <v>57</v>
          </cell>
          <cell r="AJ2467">
            <v>31</v>
          </cell>
          <cell r="AK2467">
            <v>54</v>
          </cell>
          <cell r="AL2467">
            <v>54</v>
          </cell>
          <cell r="AM2467">
            <v>59</v>
          </cell>
          <cell r="AN2467">
            <v>51</v>
          </cell>
          <cell r="AO2467">
            <v>65</v>
          </cell>
          <cell r="AP2467">
            <v>49</v>
          </cell>
          <cell r="AQ2467">
            <v>62</v>
          </cell>
          <cell r="AR2467">
            <v>53</v>
          </cell>
          <cell r="AS2467">
            <v>45</v>
          </cell>
          <cell r="AT2467">
            <v>34</v>
          </cell>
          <cell r="AU2467">
            <v>76</v>
          </cell>
          <cell r="AV2467">
            <v>66</v>
          </cell>
          <cell r="AW2467">
            <v>75</v>
          </cell>
          <cell r="AX2467">
            <v>64</v>
          </cell>
          <cell r="AY2467">
            <v>79</v>
          </cell>
          <cell r="AZ2467">
            <v>67</v>
          </cell>
        </row>
        <row r="2468">
          <cell r="B2468">
            <v>36873</v>
          </cell>
          <cell r="C2468">
            <v>39</v>
          </cell>
          <cell r="D2468">
            <v>24</v>
          </cell>
          <cell r="E2468">
            <v>62</v>
          </cell>
          <cell r="F2468">
            <v>44</v>
          </cell>
          <cell r="G2468">
            <v>39</v>
          </cell>
          <cell r="H2468">
            <v>24</v>
          </cell>
          <cell r="I2468">
            <v>61</v>
          </cell>
          <cell r="J2468">
            <v>43</v>
          </cell>
          <cell r="K2468">
            <v>29</v>
          </cell>
          <cell r="L2468">
            <v>14</v>
          </cell>
          <cell r="M2468">
            <v>32</v>
          </cell>
          <cell r="N2468">
            <v>20</v>
          </cell>
          <cell r="O2468">
            <v>33</v>
          </cell>
          <cell r="P2468">
            <v>20</v>
          </cell>
          <cell r="Q2468">
            <v>35</v>
          </cell>
          <cell r="R2468">
            <v>25</v>
          </cell>
          <cell r="S2468">
            <v>39</v>
          </cell>
          <cell r="T2468">
            <v>24</v>
          </cell>
          <cell r="U2468">
            <v>42</v>
          </cell>
          <cell r="V2468">
            <v>32</v>
          </cell>
          <cell r="W2468">
            <v>34</v>
          </cell>
          <cell r="X2468">
            <v>23</v>
          </cell>
          <cell r="Y2468">
            <v>36</v>
          </cell>
          <cell r="Z2468">
            <v>24</v>
          </cell>
          <cell r="AA2468">
            <v>42</v>
          </cell>
          <cell r="AB2468">
            <v>25</v>
          </cell>
          <cell r="AC2468">
            <v>40</v>
          </cell>
          <cell r="AD2468">
            <v>24</v>
          </cell>
          <cell r="AE2468">
            <v>40</v>
          </cell>
          <cell r="AF2468">
            <v>32</v>
          </cell>
          <cell r="AG2468">
            <v>47</v>
          </cell>
          <cell r="AH2468">
            <v>36</v>
          </cell>
          <cell r="AI2468">
            <v>36</v>
          </cell>
          <cell r="AJ2468">
            <v>31</v>
          </cell>
          <cell r="AK2468">
            <v>41</v>
          </cell>
          <cell r="AL2468">
            <v>33</v>
          </cell>
          <cell r="AM2468">
            <v>40</v>
          </cell>
          <cell r="AN2468">
            <v>31</v>
          </cell>
          <cell r="AO2468">
            <v>65</v>
          </cell>
          <cell r="AP2468">
            <v>45</v>
          </cell>
          <cell r="AQ2468">
            <v>62</v>
          </cell>
          <cell r="AR2468">
            <v>45</v>
          </cell>
          <cell r="AS2468">
            <v>24</v>
          </cell>
          <cell r="AT2468">
            <v>9</v>
          </cell>
          <cell r="AU2468">
            <v>80</v>
          </cell>
          <cell r="AV2468">
            <v>63</v>
          </cell>
          <cell r="AW2468">
            <v>85</v>
          </cell>
          <cell r="AX2468">
            <v>64</v>
          </cell>
          <cell r="AY2468">
            <v>84</v>
          </cell>
          <cell r="AZ2468">
            <v>67</v>
          </cell>
        </row>
        <row r="2469">
          <cell r="B2469">
            <v>36874</v>
          </cell>
          <cell r="C2469">
            <v>39</v>
          </cell>
          <cell r="D2469">
            <v>21</v>
          </cell>
          <cell r="E2469">
            <v>65</v>
          </cell>
          <cell r="F2469">
            <v>43</v>
          </cell>
          <cell r="G2469">
            <v>39</v>
          </cell>
          <cell r="H2469">
            <v>21</v>
          </cell>
          <cell r="I2469">
            <v>66</v>
          </cell>
          <cell r="J2469">
            <v>41</v>
          </cell>
          <cell r="K2469">
            <v>39</v>
          </cell>
          <cell r="L2469">
            <v>26</v>
          </cell>
          <cell r="M2469">
            <v>43</v>
          </cell>
          <cell r="N2469">
            <v>30</v>
          </cell>
          <cell r="O2469">
            <v>38</v>
          </cell>
          <cell r="P2469">
            <v>30</v>
          </cell>
          <cell r="Q2469">
            <v>38</v>
          </cell>
          <cell r="R2469">
            <v>30</v>
          </cell>
          <cell r="S2469">
            <v>49</v>
          </cell>
          <cell r="T2469">
            <v>31</v>
          </cell>
          <cell r="U2469">
            <v>58</v>
          </cell>
          <cell r="V2469">
            <v>42</v>
          </cell>
          <cell r="W2469">
            <v>53</v>
          </cell>
          <cell r="X2469">
            <v>29</v>
          </cell>
          <cell r="Y2469">
            <v>43</v>
          </cell>
          <cell r="Z2469">
            <v>30</v>
          </cell>
          <cell r="AA2469">
            <v>45</v>
          </cell>
          <cell r="AB2469">
            <v>36</v>
          </cell>
          <cell r="AC2469">
            <v>48</v>
          </cell>
          <cell r="AD2469">
            <v>32</v>
          </cell>
          <cell r="AE2469">
            <v>50</v>
          </cell>
          <cell r="AF2469">
            <v>37</v>
          </cell>
          <cell r="AG2469">
            <v>67</v>
          </cell>
          <cell r="AH2469">
            <v>46</v>
          </cell>
          <cell r="AI2469">
            <v>51</v>
          </cell>
          <cell r="AJ2469">
            <v>32</v>
          </cell>
          <cell r="AK2469">
            <v>57</v>
          </cell>
          <cell r="AL2469">
            <v>41</v>
          </cell>
          <cell r="AM2469">
            <v>53</v>
          </cell>
          <cell r="AN2469">
            <v>39</v>
          </cell>
          <cell r="AO2469">
            <v>65</v>
          </cell>
          <cell r="AP2469">
            <v>48</v>
          </cell>
          <cell r="AQ2469">
            <v>62</v>
          </cell>
          <cell r="AR2469">
            <v>51</v>
          </cell>
          <cell r="AS2469">
            <v>33</v>
          </cell>
          <cell r="AT2469">
            <v>21</v>
          </cell>
          <cell r="AU2469">
            <v>82</v>
          </cell>
          <cell r="AV2469">
            <v>61</v>
          </cell>
          <cell r="AW2469">
            <v>83</v>
          </cell>
          <cell r="AX2469">
            <v>65</v>
          </cell>
          <cell r="AY2469">
            <v>80</v>
          </cell>
          <cell r="AZ2469">
            <v>69</v>
          </cell>
        </row>
        <row r="2470">
          <cell r="B2470">
            <v>36875</v>
          </cell>
          <cell r="C2470">
            <v>49</v>
          </cell>
          <cell r="D2470">
            <v>21</v>
          </cell>
          <cell r="E2470">
            <v>65</v>
          </cell>
          <cell r="F2470">
            <v>44</v>
          </cell>
          <cell r="G2470">
            <v>49</v>
          </cell>
          <cell r="H2470">
            <v>21</v>
          </cell>
          <cell r="I2470">
            <v>64</v>
          </cell>
          <cell r="J2470">
            <v>39</v>
          </cell>
          <cell r="K2470">
            <v>37</v>
          </cell>
          <cell r="L2470">
            <v>29</v>
          </cell>
          <cell r="M2470">
            <v>39</v>
          </cell>
          <cell r="N2470">
            <v>30</v>
          </cell>
          <cell r="O2470">
            <v>41</v>
          </cell>
          <cell r="P2470">
            <v>28</v>
          </cell>
          <cell r="Q2470">
            <v>42</v>
          </cell>
          <cell r="R2470">
            <v>34</v>
          </cell>
          <cell r="S2470">
            <v>44</v>
          </cell>
          <cell r="T2470">
            <v>30</v>
          </cell>
          <cell r="U2470">
            <v>48</v>
          </cell>
          <cell r="V2470">
            <v>41</v>
          </cell>
          <cell r="W2470">
            <v>51</v>
          </cell>
          <cell r="X2470">
            <v>36</v>
          </cell>
          <cell r="Y2470">
            <v>41</v>
          </cell>
          <cell r="Z2470">
            <v>27</v>
          </cell>
          <cell r="AA2470">
            <v>49</v>
          </cell>
          <cell r="AB2470">
            <v>37</v>
          </cell>
          <cell r="AC2470">
            <v>46</v>
          </cell>
          <cell r="AD2470">
            <v>34</v>
          </cell>
          <cell r="AE2470">
            <v>51</v>
          </cell>
          <cell r="AF2470">
            <v>44</v>
          </cell>
          <cell r="AG2470">
            <v>53</v>
          </cell>
          <cell r="AH2470">
            <v>49</v>
          </cell>
          <cell r="AI2470">
            <v>44</v>
          </cell>
          <cell r="AJ2470">
            <v>36</v>
          </cell>
          <cell r="AK2470">
            <v>53</v>
          </cell>
          <cell r="AL2470">
            <v>40</v>
          </cell>
          <cell r="AM2470">
            <v>48</v>
          </cell>
          <cell r="AN2470">
            <v>33</v>
          </cell>
          <cell r="AO2470">
            <v>66</v>
          </cell>
          <cell r="AP2470">
            <v>46.5</v>
          </cell>
          <cell r="AQ2470">
            <v>64</v>
          </cell>
          <cell r="AR2470">
            <v>48</v>
          </cell>
          <cell r="AS2470">
            <v>29</v>
          </cell>
          <cell r="AT2470">
            <v>9</v>
          </cell>
          <cell r="AU2470">
            <v>77</v>
          </cell>
          <cell r="AV2470">
            <v>63</v>
          </cell>
          <cell r="AW2470">
            <v>84</v>
          </cell>
          <cell r="AX2470">
            <v>67</v>
          </cell>
          <cell r="AY2470">
            <v>81</v>
          </cell>
          <cell r="AZ2470">
            <v>67</v>
          </cell>
        </row>
        <row r="2471">
          <cell r="B2471">
            <v>36876</v>
          </cell>
          <cell r="C2471">
            <v>49</v>
          </cell>
          <cell r="D2471">
            <v>21</v>
          </cell>
          <cell r="E2471">
            <v>65</v>
          </cell>
          <cell r="F2471">
            <v>44</v>
          </cell>
          <cell r="G2471">
            <v>49</v>
          </cell>
          <cell r="H2471">
            <v>21</v>
          </cell>
          <cell r="I2471">
            <v>64</v>
          </cell>
          <cell r="J2471">
            <v>39</v>
          </cell>
          <cell r="K2471">
            <v>37</v>
          </cell>
          <cell r="L2471">
            <v>29</v>
          </cell>
          <cell r="M2471">
            <v>39</v>
          </cell>
          <cell r="N2471">
            <v>30</v>
          </cell>
          <cell r="O2471">
            <v>41</v>
          </cell>
          <cell r="P2471">
            <v>28</v>
          </cell>
          <cell r="Q2471">
            <v>42</v>
          </cell>
          <cell r="R2471">
            <v>34</v>
          </cell>
          <cell r="S2471">
            <v>44</v>
          </cell>
          <cell r="T2471">
            <v>30</v>
          </cell>
          <cell r="U2471">
            <v>48</v>
          </cell>
          <cell r="V2471">
            <v>41</v>
          </cell>
          <cell r="W2471">
            <v>51</v>
          </cell>
          <cell r="X2471">
            <v>36</v>
          </cell>
          <cell r="Y2471">
            <v>41</v>
          </cell>
          <cell r="Z2471">
            <v>27</v>
          </cell>
          <cell r="AA2471">
            <v>49</v>
          </cell>
          <cell r="AB2471">
            <v>37</v>
          </cell>
          <cell r="AC2471">
            <v>46</v>
          </cell>
          <cell r="AD2471">
            <v>34</v>
          </cell>
          <cell r="AE2471">
            <v>51</v>
          </cell>
          <cell r="AF2471">
            <v>44</v>
          </cell>
          <cell r="AG2471">
            <v>53</v>
          </cell>
          <cell r="AH2471">
            <v>49</v>
          </cell>
          <cell r="AI2471">
            <v>44</v>
          </cell>
          <cell r="AJ2471">
            <v>36</v>
          </cell>
          <cell r="AK2471">
            <v>53</v>
          </cell>
          <cell r="AL2471">
            <v>40</v>
          </cell>
          <cell r="AM2471">
            <v>48</v>
          </cell>
          <cell r="AN2471">
            <v>33</v>
          </cell>
          <cell r="AO2471">
            <v>66</v>
          </cell>
          <cell r="AP2471">
            <v>46.5</v>
          </cell>
          <cell r="AQ2471">
            <v>64</v>
          </cell>
          <cell r="AR2471">
            <v>48</v>
          </cell>
          <cell r="AS2471">
            <v>29</v>
          </cell>
          <cell r="AT2471">
            <v>9</v>
          </cell>
          <cell r="AU2471">
            <v>77</v>
          </cell>
          <cell r="AV2471">
            <v>63</v>
          </cell>
          <cell r="AW2471">
            <v>84</v>
          </cell>
          <cell r="AX2471">
            <v>67</v>
          </cell>
          <cell r="AY2471">
            <v>81</v>
          </cell>
          <cell r="AZ2471">
            <v>67</v>
          </cell>
        </row>
        <row r="2472">
          <cell r="B2472">
            <v>36877</v>
          </cell>
          <cell r="C2472">
            <v>57</v>
          </cell>
          <cell r="D2472">
            <v>18</v>
          </cell>
          <cell r="E2472">
            <v>72</v>
          </cell>
          <cell r="F2472">
            <v>42</v>
          </cell>
          <cell r="G2472">
            <v>57</v>
          </cell>
          <cell r="H2472">
            <v>18</v>
          </cell>
          <cell r="I2472">
            <v>70</v>
          </cell>
          <cell r="J2472">
            <v>36</v>
          </cell>
          <cell r="K2472">
            <v>63</v>
          </cell>
          <cell r="L2472">
            <v>41</v>
          </cell>
          <cell r="M2472">
            <v>62</v>
          </cell>
          <cell r="N2472">
            <v>48</v>
          </cell>
          <cell r="O2472">
            <v>62</v>
          </cell>
          <cell r="P2472">
            <v>27</v>
          </cell>
          <cell r="Q2472">
            <v>60</v>
          </cell>
          <cell r="R2472">
            <v>29</v>
          </cell>
          <cell r="S2472">
            <v>67</v>
          </cell>
          <cell r="T2472">
            <v>31</v>
          </cell>
          <cell r="U2472">
            <v>71</v>
          </cell>
          <cell r="V2472">
            <v>43</v>
          </cell>
          <cell r="W2472">
            <v>38</v>
          </cell>
          <cell r="X2472">
            <v>38</v>
          </cell>
          <cell r="Y2472">
            <v>50</v>
          </cell>
          <cell r="Z2472">
            <v>37</v>
          </cell>
          <cell r="AA2472">
            <v>56</v>
          </cell>
          <cell r="AB2472">
            <v>45</v>
          </cell>
          <cell r="AC2472">
            <v>65</v>
          </cell>
          <cell r="AD2472">
            <v>28</v>
          </cell>
          <cell r="AE2472">
            <v>67</v>
          </cell>
          <cell r="AF2472">
            <v>28</v>
          </cell>
          <cell r="AG2472">
            <v>64</v>
          </cell>
          <cell r="AH2472">
            <v>63</v>
          </cell>
          <cell r="AI2472">
            <v>51</v>
          </cell>
          <cell r="AJ2472">
            <v>21</v>
          </cell>
          <cell r="AK2472">
            <v>38</v>
          </cell>
          <cell r="AL2472">
            <v>35</v>
          </cell>
          <cell r="AM2472">
            <v>44</v>
          </cell>
          <cell r="AN2472">
            <v>44</v>
          </cell>
          <cell r="AO2472">
            <v>71</v>
          </cell>
          <cell r="AP2472">
            <v>48.5</v>
          </cell>
          <cell r="AQ2472">
            <v>74</v>
          </cell>
          <cell r="AR2472">
            <v>52</v>
          </cell>
          <cell r="AS2472">
            <v>56</v>
          </cell>
          <cell r="AT2472">
            <v>34</v>
          </cell>
          <cell r="AU2472">
            <v>69</v>
          </cell>
          <cell r="AV2472">
            <v>69</v>
          </cell>
          <cell r="AW2472">
            <v>69</v>
          </cell>
          <cell r="AX2472">
            <v>69</v>
          </cell>
          <cell r="AY2472">
            <v>68</v>
          </cell>
          <cell r="AZ2472">
            <v>68</v>
          </cell>
        </row>
        <row r="2473">
          <cell r="B2473">
            <v>36878</v>
          </cell>
          <cell r="C2473">
            <v>40</v>
          </cell>
          <cell r="D2473">
            <v>24</v>
          </cell>
          <cell r="E2473">
            <v>65</v>
          </cell>
          <cell r="F2473">
            <v>41</v>
          </cell>
          <cell r="G2473">
            <v>40</v>
          </cell>
          <cell r="H2473">
            <v>24</v>
          </cell>
          <cell r="I2473">
            <v>63</v>
          </cell>
          <cell r="J2473">
            <v>36</v>
          </cell>
          <cell r="K2473">
            <v>30</v>
          </cell>
          <cell r="L2473">
            <v>23</v>
          </cell>
          <cell r="M2473">
            <v>33</v>
          </cell>
          <cell r="N2473">
            <v>26</v>
          </cell>
          <cell r="O2473">
            <v>35</v>
          </cell>
          <cell r="P2473">
            <v>25</v>
          </cell>
          <cell r="Q2473">
            <v>37</v>
          </cell>
          <cell r="R2473">
            <v>26</v>
          </cell>
          <cell r="S2473">
            <v>43</v>
          </cell>
          <cell r="T2473">
            <v>27</v>
          </cell>
          <cell r="U2473">
            <v>42</v>
          </cell>
          <cell r="V2473">
            <v>31</v>
          </cell>
          <cell r="W2473">
            <v>46</v>
          </cell>
          <cell r="X2473">
            <v>16</v>
          </cell>
          <cell r="Y2473">
            <v>42</v>
          </cell>
          <cell r="Z2473">
            <v>20</v>
          </cell>
          <cell r="AA2473">
            <v>47</v>
          </cell>
          <cell r="AB2473">
            <v>24</v>
          </cell>
          <cell r="AC2473">
            <v>45</v>
          </cell>
          <cell r="AD2473">
            <v>19</v>
          </cell>
          <cell r="AE2473">
            <v>48</v>
          </cell>
          <cell r="AF2473">
            <v>23</v>
          </cell>
          <cell r="AG2473">
            <v>51</v>
          </cell>
          <cell r="AH2473">
            <v>23</v>
          </cell>
          <cell r="AI2473">
            <v>46</v>
          </cell>
          <cell r="AJ2473">
            <v>18</v>
          </cell>
          <cell r="AK2473">
            <v>49</v>
          </cell>
          <cell r="AL2473">
            <v>23</v>
          </cell>
          <cell r="AM2473">
            <v>51</v>
          </cell>
          <cell r="AN2473">
            <v>21</v>
          </cell>
          <cell r="AO2473">
            <v>73.5</v>
          </cell>
          <cell r="AP2473">
            <v>48.5</v>
          </cell>
          <cell r="AQ2473">
            <v>79</v>
          </cell>
          <cell r="AR2473">
            <v>52</v>
          </cell>
          <cell r="AS2473">
            <v>34</v>
          </cell>
          <cell r="AT2473">
            <v>30</v>
          </cell>
          <cell r="AU2473">
            <v>61</v>
          </cell>
          <cell r="AV2473">
            <v>36</v>
          </cell>
          <cell r="AW2473">
            <v>68</v>
          </cell>
          <cell r="AX2473">
            <v>38</v>
          </cell>
          <cell r="AY2473">
            <v>61</v>
          </cell>
          <cell r="AZ2473">
            <v>36</v>
          </cell>
        </row>
        <row r="2474">
          <cell r="B2474">
            <v>36879</v>
          </cell>
          <cell r="C2474">
            <v>56</v>
          </cell>
          <cell r="D2474">
            <v>9</v>
          </cell>
          <cell r="E2474">
            <v>68</v>
          </cell>
          <cell r="F2474">
            <v>41</v>
          </cell>
          <cell r="G2474">
            <v>56</v>
          </cell>
          <cell r="H2474">
            <v>9</v>
          </cell>
          <cell r="I2474">
            <v>68</v>
          </cell>
          <cell r="J2474">
            <v>48</v>
          </cell>
          <cell r="K2474">
            <v>31</v>
          </cell>
          <cell r="L2474">
            <v>19</v>
          </cell>
          <cell r="M2474">
            <v>40</v>
          </cell>
          <cell r="N2474">
            <v>24</v>
          </cell>
          <cell r="O2474">
            <v>36</v>
          </cell>
          <cell r="P2474">
            <v>22</v>
          </cell>
          <cell r="Q2474">
            <v>37</v>
          </cell>
          <cell r="R2474">
            <v>29</v>
          </cell>
          <cell r="S2474">
            <v>47</v>
          </cell>
          <cell r="T2474">
            <v>28</v>
          </cell>
          <cell r="U2474">
            <v>50</v>
          </cell>
          <cell r="V2474">
            <v>32</v>
          </cell>
          <cell r="W2474">
            <v>33</v>
          </cell>
          <cell r="X2474">
            <v>30</v>
          </cell>
          <cell r="Y2474">
            <v>36</v>
          </cell>
          <cell r="Z2474">
            <v>31</v>
          </cell>
          <cell r="AA2474">
            <v>44</v>
          </cell>
          <cell r="AB2474">
            <v>31</v>
          </cell>
          <cell r="AC2474">
            <v>37</v>
          </cell>
          <cell r="AD2474">
            <v>25</v>
          </cell>
          <cell r="AE2474">
            <v>39</v>
          </cell>
          <cell r="AF2474">
            <v>28</v>
          </cell>
          <cell r="AG2474">
            <v>46</v>
          </cell>
          <cell r="AH2474">
            <v>28</v>
          </cell>
          <cell r="AI2474">
            <v>37</v>
          </cell>
          <cell r="AJ2474">
            <v>18</v>
          </cell>
          <cell r="AK2474">
            <v>34</v>
          </cell>
          <cell r="AL2474">
            <v>34</v>
          </cell>
          <cell r="AM2474">
            <v>39</v>
          </cell>
          <cell r="AN2474">
            <v>36</v>
          </cell>
          <cell r="AO2474">
            <v>71.5</v>
          </cell>
          <cell r="AP2474">
            <v>49</v>
          </cell>
          <cell r="AQ2474">
            <v>75</v>
          </cell>
          <cell r="AR2474">
            <v>53</v>
          </cell>
          <cell r="AS2474">
            <v>30</v>
          </cell>
          <cell r="AT2474">
            <v>23</v>
          </cell>
          <cell r="AU2474">
            <v>59</v>
          </cell>
          <cell r="AV2474">
            <v>41</v>
          </cell>
          <cell r="AW2474">
            <v>62</v>
          </cell>
          <cell r="AX2474">
            <v>39</v>
          </cell>
          <cell r="AY2474">
            <v>63</v>
          </cell>
          <cell r="AZ2474">
            <v>43</v>
          </cell>
        </row>
        <row r="2475">
          <cell r="B2475">
            <v>36880</v>
          </cell>
          <cell r="C2475">
            <v>52</v>
          </cell>
          <cell r="D2475">
            <v>24</v>
          </cell>
          <cell r="E2475">
            <v>66</v>
          </cell>
          <cell r="F2475">
            <v>40</v>
          </cell>
          <cell r="G2475">
            <v>52</v>
          </cell>
          <cell r="H2475">
            <v>24</v>
          </cell>
          <cell r="I2475">
            <v>66</v>
          </cell>
          <cell r="J2475">
            <v>33</v>
          </cell>
          <cell r="K2475">
            <v>26</v>
          </cell>
          <cell r="L2475">
            <v>21</v>
          </cell>
          <cell r="M2475">
            <v>28</v>
          </cell>
          <cell r="N2475">
            <v>21</v>
          </cell>
          <cell r="O2475">
            <v>28</v>
          </cell>
          <cell r="P2475">
            <v>17</v>
          </cell>
          <cell r="Q2475">
            <v>29</v>
          </cell>
          <cell r="R2475">
            <v>18</v>
          </cell>
          <cell r="S2475">
            <v>31</v>
          </cell>
          <cell r="T2475">
            <v>24</v>
          </cell>
          <cell r="U2475">
            <v>34</v>
          </cell>
          <cell r="V2475">
            <v>30</v>
          </cell>
          <cell r="W2475">
            <v>30</v>
          </cell>
          <cell r="X2475">
            <v>10</v>
          </cell>
          <cell r="Y2475">
            <v>32</v>
          </cell>
          <cell r="Z2475">
            <v>17</v>
          </cell>
          <cell r="AA2475">
            <v>34</v>
          </cell>
          <cell r="AB2475">
            <v>21</v>
          </cell>
          <cell r="AC2475">
            <v>36</v>
          </cell>
          <cell r="AD2475">
            <v>14</v>
          </cell>
          <cell r="AE2475">
            <v>37</v>
          </cell>
          <cell r="AF2475">
            <v>19</v>
          </cell>
          <cell r="AG2475">
            <v>41</v>
          </cell>
          <cell r="AH2475">
            <v>22</v>
          </cell>
          <cell r="AI2475">
            <v>34</v>
          </cell>
          <cell r="AJ2475">
            <v>14</v>
          </cell>
          <cell r="AK2475">
            <v>39</v>
          </cell>
          <cell r="AL2475">
            <v>17</v>
          </cell>
          <cell r="AM2475">
            <v>38</v>
          </cell>
          <cell r="AN2475">
            <v>17</v>
          </cell>
          <cell r="AO2475">
            <v>70</v>
          </cell>
          <cell r="AP2475">
            <v>46</v>
          </cell>
          <cell r="AQ2475">
            <v>72</v>
          </cell>
          <cell r="AR2475">
            <v>47</v>
          </cell>
          <cell r="AS2475">
            <v>27</v>
          </cell>
          <cell r="AT2475">
            <v>26</v>
          </cell>
          <cell r="AU2475">
            <v>43</v>
          </cell>
          <cell r="AV2475">
            <v>25</v>
          </cell>
          <cell r="AW2475">
            <v>46</v>
          </cell>
          <cell r="AX2475">
            <v>28</v>
          </cell>
          <cell r="AY2475">
            <v>48</v>
          </cell>
          <cell r="AZ2475">
            <v>35</v>
          </cell>
        </row>
        <row r="2476">
          <cell r="B2476">
            <v>36881</v>
          </cell>
          <cell r="C2476">
            <v>54</v>
          </cell>
          <cell r="D2476">
            <v>19</v>
          </cell>
          <cell r="E2476">
            <v>70</v>
          </cell>
          <cell r="F2476">
            <v>41</v>
          </cell>
          <cell r="G2476">
            <v>54</v>
          </cell>
          <cell r="H2476">
            <v>19</v>
          </cell>
          <cell r="I2476">
            <v>71</v>
          </cell>
          <cell r="J2476">
            <v>37</v>
          </cell>
          <cell r="K2476">
            <v>30</v>
          </cell>
          <cell r="L2476">
            <v>8</v>
          </cell>
          <cell r="M2476">
            <v>31</v>
          </cell>
          <cell r="N2476">
            <v>17</v>
          </cell>
          <cell r="O2476">
            <v>34</v>
          </cell>
          <cell r="P2476">
            <v>13</v>
          </cell>
          <cell r="Q2476">
            <v>34</v>
          </cell>
          <cell r="R2476">
            <v>18</v>
          </cell>
          <cell r="S2476">
            <v>36</v>
          </cell>
          <cell r="T2476">
            <v>17</v>
          </cell>
          <cell r="U2476">
            <v>40</v>
          </cell>
          <cell r="V2476">
            <v>22</v>
          </cell>
          <cell r="W2476">
            <v>38</v>
          </cell>
          <cell r="X2476">
            <v>16</v>
          </cell>
          <cell r="Y2476">
            <v>37</v>
          </cell>
          <cell r="Z2476">
            <v>19</v>
          </cell>
          <cell r="AA2476">
            <v>43</v>
          </cell>
          <cell r="AB2476">
            <v>18</v>
          </cell>
          <cell r="AC2476">
            <v>37</v>
          </cell>
          <cell r="AD2476">
            <v>18</v>
          </cell>
          <cell r="AE2476">
            <v>46</v>
          </cell>
          <cell r="AF2476">
            <v>17</v>
          </cell>
          <cell r="AG2476">
            <v>52</v>
          </cell>
          <cell r="AH2476">
            <v>25</v>
          </cell>
          <cell r="AI2476">
            <v>32</v>
          </cell>
          <cell r="AJ2476">
            <v>24</v>
          </cell>
          <cell r="AK2476">
            <v>39</v>
          </cell>
          <cell r="AL2476">
            <v>22</v>
          </cell>
          <cell r="AM2476">
            <v>42</v>
          </cell>
          <cell r="AN2476">
            <v>18</v>
          </cell>
          <cell r="AO2476">
            <v>65</v>
          </cell>
          <cell r="AP2476">
            <v>46</v>
          </cell>
          <cell r="AQ2476">
            <v>62</v>
          </cell>
          <cell r="AR2476">
            <v>47</v>
          </cell>
          <cell r="AS2476">
            <v>28</v>
          </cell>
          <cell r="AT2476">
            <v>10</v>
          </cell>
          <cell r="AU2476">
            <v>60</v>
          </cell>
          <cell r="AV2476">
            <v>32</v>
          </cell>
          <cell r="AW2476">
            <v>60</v>
          </cell>
          <cell r="AX2476">
            <v>35</v>
          </cell>
          <cell r="AY2476">
            <v>61</v>
          </cell>
          <cell r="AZ2476">
            <v>33</v>
          </cell>
        </row>
        <row r="2477">
          <cell r="B2477">
            <v>36882</v>
          </cell>
          <cell r="C2477">
            <v>54</v>
          </cell>
          <cell r="D2477">
            <v>19</v>
          </cell>
          <cell r="E2477">
            <v>70</v>
          </cell>
          <cell r="F2477">
            <v>41</v>
          </cell>
          <cell r="G2477">
            <v>54</v>
          </cell>
          <cell r="H2477">
            <v>19</v>
          </cell>
          <cell r="I2477">
            <v>71</v>
          </cell>
          <cell r="J2477">
            <v>37</v>
          </cell>
          <cell r="K2477">
            <v>30</v>
          </cell>
          <cell r="L2477">
            <v>8</v>
          </cell>
          <cell r="M2477">
            <v>31</v>
          </cell>
          <cell r="N2477">
            <v>17</v>
          </cell>
          <cell r="O2477">
            <v>34</v>
          </cell>
          <cell r="P2477">
            <v>13</v>
          </cell>
          <cell r="Q2477">
            <v>34</v>
          </cell>
          <cell r="R2477">
            <v>18</v>
          </cell>
          <cell r="S2477">
            <v>36</v>
          </cell>
          <cell r="T2477">
            <v>17</v>
          </cell>
          <cell r="U2477">
            <v>40</v>
          </cell>
          <cell r="V2477">
            <v>22</v>
          </cell>
          <cell r="W2477">
            <v>38</v>
          </cell>
          <cell r="X2477">
            <v>16</v>
          </cell>
          <cell r="Y2477">
            <v>37</v>
          </cell>
          <cell r="Z2477">
            <v>19</v>
          </cell>
          <cell r="AA2477">
            <v>43</v>
          </cell>
          <cell r="AB2477">
            <v>18</v>
          </cell>
          <cell r="AC2477">
            <v>37</v>
          </cell>
          <cell r="AD2477">
            <v>18</v>
          </cell>
          <cell r="AE2477">
            <v>46</v>
          </cell>
          <cell r="AF2477">
            <v>17</v>
          </cell>
          <cell r="AG2477">
            <v>52</v>
          </cell>
          <cell r="AH2477">
            <v>25</v>
          </cell>
          <cell r="AI2477">
            <v>32</v>
          </cell>
          <cell r="AJ2477">
            <v>24</v>
          </cell>
          <cell r="AK2477">
            <v>39</v>
          </cell>
          <cell r="AL2477">
            <v>22</v>
          </cell>
          <cell r="AM2477">
            <v>42</v>
          </cell>
          <cell r="AN2477">
            <v>18</v>
          </cell>
          <cell r="AO2477">
            <v>65</v>
          </cell>
          <cell r="AP2477">
            <v>46</v>
          </cell>
          <cell r="AQ2477">
            <v>62</v>
          </cell>
          <cell r="AR2477">
            <v>47</v>
          </cell>
          <cell r="AS2477">
            <v>28</v>
          </cell>
          <cell r="AT2477">
            <v>10</v>
          </cell>
          <cell r="AU2477">
            <v>60</v>
          </cell>
          <cell r="AV2477">
            <v>32</v>
          </cell>
          <cell r="AW2477">
            <v>60</v>
          </cell>
          <cell r="AX2477">
            <v>35</v>
          </cell>
          <cell r="AY2477">
            <v>61</v>
          </cell>
          <cell r="AZ2477">
            <v>33</v>
          </cell>
        </row>
        <row r="2478">
          <cell r="B2478">
            <v>36883</v>
          </cell>
          <cell r="C2478">
            <v>54</v>
          </cell>
          <cell r="D2478">
            <v>19</v>
          </cell>
          <cell r="E2478">
            <v>70</v>
          </cell>
          <cell r="F2478">
            <v>41</v>
          </cell>
          <cell r="G2478">
            <v>54</v>
          </cell>
          <cell r="H2478">
            <v>19</v>
          </cell>
          <cell r="I2478">
            <v>71</v>
          </cell>
          <cell r="J2478">
            <v>37</v>
          </cell>
          <cell r="K2478">
            <v>30</v>
          </cell>
          <cell r="L2478">
            <v>8</v>
          </cell>
          <cell r="M2478">
            <v>31</v>
          </cell>
          <cell r="N2478">
            <v>17</v>
          </cell>
          <cell r="O2478">
            <v>34</v>
          </cell>
          <cell r="P2478">
            <v>13</v>
          </cell>
          <cell r="Q2478">
            <v>34</v>
          </cell>
          <cell r="R2478">
            <v>18</v>
          </cell>
          <cell r="S2478">
            <v>36</v>
          </cell>
          <cell r="T2478">
            <v>17</v>
          </cell>
          <cell r="U2478">
            <v>40</v>
          </cell>
          <cell r="V2478">
            <v>22</v>
          </cell>
          <cell r="W2478">
            <v>38</v>
          </cell>
          <cell r="X2478">
            <v>16</v>
          </cell>
          <cell r="Y2478">
            <v>37</v>
          </cell>
          <cell r="Z2478">
            <v>19</v>
          </cell>
          <cell r="AA2478">
            <v>43</v>
          </cell>
          <cell r="AB2478">
            <v>18</v>
          </cell>
          <cell r="AC2478">
            <v>37</v>
          </cell>
          <cell r="AD2478">
            <v>18</v>
          </cell>
          <cell r="AE2478">
            <v>46</v>
          </cell>
          <cell r="AF2478">
            <v>17</v>
          </cell>
          <cell r="AG2478">
            <v>52</v>
          </cell>
          <cell r="AH2478">
            <v>25</v>
          </cell>
          <cell r="AI2478">
            <v>32</v>
          </cell>
          <cell r="AJ2478">
            <v>24</v>
          </cell>
          <cell r="AK2478">
            <v>39</v>
          </cell>
          <cell r="AL2478">
            <v>22</v>
          </cell>
          <cell r="AM2478">
            <v>42</v>
          </cell>
          <cell r="AN2478">
            <v>18</v>
          </cell>
          <cell r="AO2478">
            <v>65</v>
          </cell>
          <cell r="AP2478">
            <v>46</v>
          </cell>
          <cell r="AQ2478">
            <v>62</v>
          </cell>
          <cell r="AR2478">
            <v>47</v>
          </cell>
          <cell r="AS2478">
            <v>28</v>
          </cell>
          <cell r="AT2478">
            <v>10</v>
          </cell>
          <cell r="AU2478">
            <v>60</v>
          </cell>
          <cell r="AV2478">
            <v>32</v>
          </cell>
          <cell r="AW2478">
            <v>60</v>
          </cell>
          <cell r="AX2478">
            <v>35</v>
          </cell>
          <cell r="AY2478">
            <v>61</v>
          </cell>
          <cell r="AZ2478">
            <v>33</v>
          </cell>
        </row>
        <row r="2479">
          <cell r="B2479">
            <v>36884</v>
          </cell>
          <cell r="C2479">
            <v>49</v>
          </cell>
          <cell r="D2479">
            <v>19</v>
          </cell>
          <cell r="E2479">
            <v>73</v>
          </cell>
          <cell r="F2479">
            <v>41</v>
          </cell>
          <cell r="G2479">
            <v>49</v>
          </cell>
          <cell r="H2479">
            <v>19</v>
          </cell>
          <cell r="I2479">
            <v>74</v>
          </cell>
          <cell r="J2479">
            <v>45</v>
          </cell>
          <cell r="K2479">
            <v>28</v>
          </cell>
          <cell r="L2479">
            <v>9</v>
          </cell>
          <cell r="M2479">
            <v>34</v>
          </cell>
          <cell r="N2479">
            <v>18</v>
          </cell>
          <cell r="O2479">
            <v>60</v>
          </cell>
          <cell r="P2479">
            <v>13</v>
          </cell>
          <cell r="Q2479">
            <v>40</v>
          </cell>
          <cell r="R2479">
            <v>18</v>
          </cell>
          <cell r="S2479">
            <v>45</v>
          </cell>
          <cell r="T2479">
            <v>21</v>
          </cell>
          <cell r="U2479">
            <v>45</v>
          </cell>
          <cell r="V2479">
            <v>19</v>
          </cell>
          <cell r="W2479">
            <v>46</v>
          </cell>
          <cell r="X2479">
            <v>24</v>
          </cell>
          <cell r="Y2479">
            <v>47</v>
          </cell>
          <cell r="Z2479">
            <v>20</v>
          </cell>
          <cell r="AA2479">
            <v>48</v>
          </cell>
          <cell r="AB2479">
            <v>16</v>
          </cell>
          <cell r="AC2479">
            <v>47</v>
          </cell>
          <cell r="AD2479">
            <v>20</v>
          </cell>
          <cell r="AE2479">
            <v>50</v>
          </cell>
          <cell r="AF2479">
            <v>17</v>
          </cell>
          <cell r="AG2479">
            <v>54</v>
          </cell>
          <cell r="AH2479">
            <v>26</v>
          </cell>
          <cell r="AI2479">
            <v>49</v>
          </cell>
          <cell r="AJ2479">
            <v>27</v>
          </cell>
          <cell r="AK2479">
            <v>52</v>
          </cell>
          <cell r="AL2479">
            <v>28</v>
          </cell>
          <cell r="AM2479">
            <v>53</v>
          </cell>
          <cell r="AN2479">
            <v>20</v>
          </cell>
          <cell r="AO2479">
            <v>65</v>
          </cell>
          <cell r="AP2479">
            <v>46</v>
          </cell>
          <cell r="AQ2479">
            <v>62</v>
          </cell>
          <cell r="AR2479">
            <v>47</v>
          </cell>
          <cell r="AS2479">
            <v>27</v>
          </cell>
          <cell r="AT2479">
            <v>9</v>
          </cell>
          <cell r="AU2479">
            <v>61</v>
          </cell>
          <cell r="AV2479">
            <v>51</v>
          </cell>
          <cell r="AW2479">
            <v>70</v>
          </cell>
          <cell r="AX2479">
            <v>51</v>
          </cell>
          <cell r="AY2479">
            <v>70</v>
          </cell>
          <cell r="AZ2479">
            <v>50</v>
          </cell>
        </row>
        <row r="2480">
          <cell r="B2480">
            <v>36885</v>
          </cell>
          <cell r="C2480">
            <v>49</v>
          </cell>
          <cell r="D2480">
            <v>19</v>
          </cell>
          <cell r="E2480">
            <v>73</v>
          </cell>
          <cell r="F2480">
            <v>50</v>
          </cell>
          <cell r="G2480">
            <v>49</v>
          </cell>
          <cell r="H2480">
            <v>19</v>
          </cell>
          <cell r="I2480">
            <v>74</v>
          </cell>
          <cell r="J2480">
            <v>45</v>
          </cell>
          <cell r="K2480">
            <v>28</v>
          </cell>
          <cell r="L2480">
            <v>9</v>
          </cell>
          <cell r="M2480">
            <v>34</v>
          </cell>
          <cell r="N2480">
            <v>18</v>
          </cell>
          <cell r="O2480">
            <v>60</v>
          </cell>
          <cell r="P2480">
            <v>13</v>
          </cell>
          <cell r="Q2480">
            <v>40</v>
          </cell>
          <cell r="R2480">
            <v>18</v>
          </cell>
          <cell r="S2480">
            <v>45</v>
          </cell>
          <cell r="T2480">
            <v>21</v>
          </cell>
          <cell r="U2480">
            <v>45</v>
          </cell>
          <cell r="V2480">
            <v>19</v>
          </cell>
          <cell r="W2480">
            <v>46</v>
          </cell>
          <cell r="X2480">
            <v>24</v>
          </cell>
          <cell r="Y2480">
            <v>47</v>
          </cell>
          <cell r="Z2480">
            <v>20</v>
          </cell>
          <cell r="AA2480">
            <v>48</v>
          </cell>
          <cell r="AB2480">
            <v>16</v>
          </cell>
          <cell r="AC2480">
            <v>47</v>
          </cell>
          <cell r="AD2480">
            <v>20</v>
          </cell>
          <cell r="AE2480">
            <v>50</v>
          </cell>
          <cell r="AF2480">
            <v>17</v>
          </cell>
          <cell r="AG2480">
            <v>54</v>
          </cell>
          <cell r="AH2480">
            <v>26</v>
          </cell>
          <cell r="AI2480">
            <v>49</v>
          </cell>
          <cell r="AJ2480">
            <v>27</v>
          </cell>
          <cell r="AK2480">
            <v>52</v>
          </cell>
          <cell r="AL2480">
            <v>28</v>
          </cell>
          <cell r="AM2480">
            <v>53</v>
          </cell>
          <cell r="AN2480">
            <v>20</v>
          </cell>
          <cell r="AO2480">
            <v>66</v>
          </cell>
          <cell r="AP2480">
            <v>45</v>
          </cell>
          <cell r="AQ2480">
            <v>64</v>
          </cell>
          <cell r="AR2480">
            <v>45</v>
          </cell>
          <cell r="AS2480">
            <v>27</v>
          </cell>
          <cell r="AT2480">
            <v>9</v>
          </cell>
          <cell r="AU2480">
            <v>61</v>
          </cell>
          <cell r="AV2480">
            <v>51</v>
          </cell>
          <cell r="AW2480">
            <v>70</v>
          </cell>
          <cell r="AX2480">
            <v>51</v>
          </cell>
          <cell r="AY2480">
            <v>70</v>
          </cell>
          <cell r="AZ2480">
            <v>50</v>
          </cell>
        </row>
        <row r="2481">
          <cell r="B2481">
            <v>36886</v>
          </cell>
          <cell r="C2481">
            <v>37</v>
          </cell>
          <cell r="D2481">
            <v>27</v>
          </cell>
          <cell r="E2481">
            <v>66</v>
          </cell>
          <cell r="F2481">
            <v>43</v>
          </cell>
          <cell r="G2481">
            <v>37</v>
          </cell>
          <cell r="H2481">
            <v>27</v>
          </cell>
          <cell r="I2481">
            <v>57</v>
          </cell>
          <cell r="J2481">
            <v>34</v>
          </cell>
          <cell r="K2481">
            <v>24</v>
          </cell>
          <cell r="L2481">
            <v>8</v>
          </cell>
          <cell r="M2481">
            <v>27</v>
          </cell>
          <cell r="N2481">
            <v>12</v>
          </cell>
          <cell r="O2481">
            <v>27</v>
          </cell>
          <cell r="P2481">
            <v>15</v>
          </cell>
          <cell r="Q2481">
            <v>29</v>
          </cell>
          <cell r="R2481">
            <v>18</v>
          </cell>
          <cell r="S2481">
            <v>32</v>
          </cell>
          <cell r="T2481">
            <v>14</v>
          </cell>
          <cell r="U2481">
            <v>31</v>
          </cell>
          <cell r="V2481">
            <v>21</v>
          </cell>
          <cell r="W2481">
            <v>38</v>
          </cell>
          <cell r="X2481">
            <v>22</v>
          </cell>
          <cell r="Y2481">
            <v>33</v>
          </cell>
          <cell r="Z2481">
            <v>13</v>
          </cell>
          <cell r="AA2481">
            <v>36</v>
          </cell>
          <cell r="AB2481">
            <v>12</v>
          </cell>
          <cell r="AC2481">
            <v>35</v>
          </cell>
          <cell r="AD2481">
            <v>18</v>
          </cell>
          <cell r="AE2481">
            <v>38</v>
          </cell>
          <cell r="AF2481">
            <v>20</v>
          </cell>
          <cell r="AG2481">
            <v>45</v>
          </cell>
          <cell r="AH2481">
            <v>25</v>
          </cell>
          <cell r="AI2481">
            <v>41</v>
          </cell>
          <cell r="AJ2481">
            <v>29</v>
          </cell>
          <cell r="AK2481">
            <v>47</v>
          </cell>
          <cell r="AL2481">
            <v>33</v>
          </cell>
          <cell r="AM2481">
            <v>46</v>
          </cell>
          <cell r="AN2481">
            <v>28</v>
          </cell>
          <cell r="AO2481">
            <v>69.5</v>
          </cell>
          <cell r="AP2481">
            <v>44.5</v>
          </cell>
          <cell r="AQ2481">
            <v>71</v>
          </cell>
          <cell r="AR2481">
            <v>44</v>
          </cell>
          <cell r="AS2481">
            <v>24</v>
          </cell>
          <cell r="AT2481">
            <v>4</v>
          </cell>
          <cell r="AU2481">
            <v>68</v>
          </cell>
          <cell r="AV2481">
            <v>58</v>
          </cell>
          <cell r="AW2481">
            <v>73</v>
          </cell>
          <cell r="AX2481">
            <v>49</v>
          </cell>
          <cell r="AY2481">
            <v>73</v>
          </cell>
          <cell r="AZ2481">
            <v>50</v>
          </cell>
        </row>
        <row r="2482">
          <cell r="B2482">
            <v>36887</v>
          </cell>
          <cell r="C2482">
            <v>50</v>
          </cell>
          <cell r="D2482">
            <v>13</v>
          </cell>
          <cell r="E2482">
            <v>64</v>
          </cell>
          <cell r="F2482">
            <v>42</v>
          </cell>
          <cell r="G2482">
            <v>50</v>
          </cell>
          <cell r="H2482">
            <v>13</v>
          </cell>
          <cell r="I2482">
            <v>63</v>
          </cell>
          <cell r="J2482">
            <v>39</v>
          </cell>
          <cell r="K2482">
            <v>28</v>
          </cell>
          <cell r="L2482">
            <v>14</v>
          </cell>
          <cell r="M2482">
            <v>33</v>
          </cell>
          <cell r="N2482">
            <v>18</v>
          </cell>
          <cell r="O2482">
            <v>33</v>
          </cell>
          <cell r="P2482">
            <v>22</v>
          </cell>
          <cell r="Q2482">
            <v>33</v>
          </cell>
          <cell r="R2482">
            <v>18</v>
          </cell>
          <cell r="S2482">
            <v>39</v>
          </cell>
          <cell r="T2482">
            <v>19</v>
          </cell>
          <cell r="U2482">
            <v>39</v>
          </cell>
          <cell r="V2482">
            <v>23</v>
          </cell>
          <cell r="W2482">
            <v>42</v>
          </cell>
          <cell r="X2482">
            <v>31</v>
          </cell>
          <cell r="Y2482">
            <v>45</v>
          </cell>
          <cell r="Z2482">
            <v>30</v>
          </cell>
          <cell r="AA2482">
            <v>44</v>
          </cell>
          <cell r="AB2482">
            <v>31</v>
          </cell>
          <cell r="AC2482">
            <v>35</v>
          </cell>
          <cell r="AD2482">
            <v>30</v>
          </cell>
          <cell r="AE2482">
            <v>36</v>
          </cell>
          <cell r="AF2482">
            <v>29</v>
          </cell>
          <cell r="AG2482">
            <v>48</v>
          </cell>
          <cell r="AH2482">
            <v>27</v>
          </cell>
          <cell r="AI2482">
            <v>42</v>
          </cell>
          <cell r="AJ2482">
            <v>35</v>
          </cell>
          <cell r="AK2482">
            <v>45</v>
          </cell>
          <cell r="AL2482">
            <v>36</v>
          </cell>
          <cell r="AM2482">
            <v>46</v>
          </cell>
          <cell r="AN2482">
            <v>29</v>
          </cell>
          <cell r="AO2482">
            <v>71</v>
          </cell>
          <cell r="AP2482">
            <v>44</v>
          </cell>
          <cell r="AQ2482">
            <v>74</v>
          </cell>
          <cell r="AR2482">
            <v>43</v>
          </cell>
          <cell r="AS2482">
            <v>28</v>
          </cell>
          <cell r="AT2482">
            <v>19</v>
          </cell>
          <cell r="AU2482">
            <v>72</v>
          </cell>
          <cell r="AV2482">
            <v>46</v>
          </cell>
          <cell r="AW2482">
            <v>75</v>
          </cell>
          <cell r="AX2482">
            <v>50</v>
          </cell>
          <cell r="AY2482">
            <v>73</v>
          </cell>
          <cell r="AZ2482">
            <v>52</v>
          </cell>
        </row>
        <row r="2483">
          <cell r="B2483">
            <v>36888</v>
          </cell>
          <cell r="C2483">
            <v>50</v>
          </cell>
          <cell r="D2483">
            <v>15</v>
          </cell>
          <cell r="E2483">
            <v>67</v>
          </cell>
          <cell r="F2483">
            <v>41</v>
          </cell>
          <cell r="G2483">
            <v>50</v>
          </cell>
          <cell r="H2483">
            <v>15</v>
          </cell>
          <cell r="I2483">
            <v>66</v>
          </cell>
          <cell r="J2483">
            <v>34</v>
          </cell>
          <cell r="K2483">
            <v>23</v>
          </cell>
          <cell r="L2483">
            <v>18</v>
          </cell>
          <cell r="M2483">
            <v>26</v>
          </cell>
          <cell r="N2483">
            <v>23</v>
          </cell>
          <cell r="O2483">
            <v>29</v>
          </cell>
          <cell r="P2483">
            <v>22</v>
          </cell>
          <cell r="Q2483">
            <v>30</v>
          </cell>
          <cell r="R2483">
            <v>18</v>
          </cell>
          <cell r="S2483">
            <v>32</v>
          </cell>
          <cell r="T2483">
            <v>23</v>
          </cell>
          <cell r="U2483">
            <v>32</v>
          </cell>
          <cell r="V2483">
            <v>30</v>
          </cell>
          <cell r="W2483">
            <v>38</v>
          </cell>
          <cell r="X2483">
            <v>32</v>
          </cell>
          <cell r="Y2483">
            <v>35</v>
          </cell>
          <cell r="Z2483">
            <v>29</v>
          </cell>
          <cell r="AA2483">
            <v>37</v>
          </cell>
          <cell r="AB2483">
            <v>31</v>
          </cell>
          <cell r="AC2483">
            <v>40</v>
          </cell>
          <cell r="AD2483">
            <v>28</v>
          </cell>
          <cell r="AE2483">
            <v>41</v>
          </cell>
          <cell r="AF2483">
            <v>36</v>
          </cell>
          <cell r="AG2483">
            <v>42</v>
          </cell>
          <cell r="AH2483">
            <v>40</v>
          </cell>
          <cell r="AI2483">
            <v>41</v>
          </cell>
          <cell r="AJ2483">
            <v>31</v>
          </cell>
          <cell r="AK2483">
            <v>47</v>
          </cell>
          <cell r="AL2483">
            <v>40</v>
          </cell>
          <cell r="AM2483">
            <v>44</v>
          </cell>
          <cell r="AN2483">
            <v>39</v>
          </cell>
          <cell r="AO2483">
            <v>70.5</v>
          </cell>
          <cell r="AP2483">
            <v>46</v>
          </cell>
          <cell r="AQ2483">
            <v>73</v>
          </cell>
          <cell r="AR2483">
            <v>47</v>
          </cell>
          <cell r="AS2483">
            <v>14</v>
          </cell>
          <cell r="AT2483">
            <v>10</v>
          </cell>
          <cell r="AU2483">
            <v>66</v>
          </cell>
          <cell r="AV2483">
            <v>58</v>
          </cell>
          <cell r="AW2483">
            <v>71</v>
          </cell>
          <cell r="AX2483">
            <v>55</v>
          </cell>
          <cell r="AY2483">
            <v>68</v>
          </cell>
          <cell r="AZ2483">
            <v>61</v>
          </cell>
        </row>
        <row r="2484">
          <cell r="B2484">
            <v>36889</v>
          </cell>
          <cell r="C2484">
            <v>52</v>
          </cell>
          <cell r="D2484">
            <v>23</v>
          </cell>
          <cell r="E2484">
            <v>73</v>
          </cell>
          <cell r="F2484">
            <v>41</v>
          </cell>
          <cell r="G2484">
            <v>52</v>
          </cell>
          <cell r="H2484">
            <v>23</v>
          </cell>
          <cell r="I2484">
            <v>70</v>
          </cell>
          <cell r="J2484">
            <v>36</v>
          </cell>
          <cell r="K2484">
            <v>27</v>
          </cell>
          <cell r="L2484">
            <v>11</v>
          </cell>
          <cell r="M2484">
            <v>30</v>
          </cell>
          <cell r="N2484">
            <v>13</v>
          </cell>
          <cell r="O2484">
            <v>31</v>
          </cell>
          <cell r="P2484">
            <v>15</v>
          </cell>
          <cell r="Q2484">
            <v>31</v>
          </cell>
          <cell r="R2484">
            <v>18</v>
          </cell>
          <cell r="S2484">
            <v>32</v>
          </cell>
          <cell r="T2484">
            <v>18</v>
          </cell>
          <cell r="U2484">
            <v>32</v>
          </cell>
          <cell r="V2484">
            <v>26</v>
          </cell>
          <cell r="W2484">
            <v>40</v>
          </cell>
          <cell r="X2484">
            <v>18</v>
          </cell>
          <cell r="Y2484">
            <v>37</v>
          </cell>
          <cell r="Z2484">
            <v>19</v>
          </cell>
          <cell r="AA2484">
            <v>39</v>
          </cell>
          <cell r="AB2484">
            <v>20</v>
          </cell>
          <cell r="AC2484">
            <v>39</v>
          </cell>
          <cell r="AD2484">
            <v>21</v>
          </cell>
          <cell r="AE2484">
            <v>45</v>
          </cell>
          <cell r="AF2484">
            <v>27</v>
          </cell>
          <cell r="AG2484">
            <v>44</v>
          </cell>
          <cell r="AH2484">
            <v>27</v>
          </cell>
          <cell r="AI2484">
            <v>44</v>
          </cell>
          <cell r="AJ2484">
            <v>24</v>
          </cell>
          <cell r="AK2484">
            <v>46</v>
          </cell>
          <cell r="AL2484">
            <v>30</v>
          </cell>
          <cell r="AM2484">
            <v>47</v>
          </cell>
          <cell r="AN2484">
            <v>25</v>
          </cell>
          <cell r="AO2484">
            <v>66</v>
          </cell>
          <cell r="AP2484">
            <v>39</v>
          </cell>
          <cell r="AQ2484">
            <v>72</v>
          </cell>
          <cell r="AR2484">
            <v>45</v>
          </cell>
          <cell r="AS2484">
            <v>22</v>
          </cell>
          <cell r="AT2484">
            <v>6</v>
          </cell>
          <cell r="AU2484">
            <v>48</v>
          </cell>
          <cell r="AV2484">
            <v>43</v>
          </cell>
          <cell r="AW2484">
            <v>56</v>
          </cell>
          <cell r="AX2484">
            <v>43</v>
          </cell>
          <cell r="AY2484">
            <v>53</v>
          </cell>
          <cell r="AZ2484">
            <v>51</v>
          </cell>
        </row>
        <row r="2485">
          <cell r="B2485">
            <v>36890</v>
          </cell>
          <cell r="C2485">
            <v>16</v>
          </cell>
          <cell r="D2485">
            <v>56</v>
          </cell>
          <cell r="E2485">
            <v>70</v>
          </cell>
          <cell r="F2485">
            <v>45</v>
          </cell>
          <cell r="G2485">
            <v>16</v>
          </cell>
          <cell r="H2485">
            <v>56</v>
          </cell>
          <cell r="I2485">
            <v>39</v>
          </cell>
          <cell r="J2485">
            <v>70</v>
          </cell>
          <cell r="K2485">
            <v>22</v>
          </cell>
          <cell r="L2485">
            <v>27</v>
          </cell>
          <cell r="M2485">
            <v>21</v>
          </cell>
          <cell r="N2485">
            <v>30</v>
          </cell>
          <cell r="O2485">
            <v>34</v>
          </cell>
          <cell r="P2485">
            <v>24</v>
          </cell>
          <cell r="Q2485">
            <v>33</v>
          </cell>
          <cell r="R2485">
            <v>18</v>
          </cell>
          <cell r="S2485">
            <v>33</v>
          </cell>
          <cell r="T2485">
            <v>19</v>
          </cell>
          <cell r="U2485">
            <v>23</v>
          </cell>
          <cell r="V2485">
            <v>36</v>
          </cell>
          <cell r="W2485">
            <v>15</v>
          </cell>
          <cell r="X2485">
            <v>23</v>
          </cell>
          <cell r="Y2485">
            <v>15</v>
          </cell>
          <cell r="Z2485">
            <v>32</v>
          </cell>
          <cell r="AA2485">
            <v>15</v>
          </cell>
          <cell r="AB2485">
            <v>36</v>
          </cell>
          <cell r="AC2485">
            <v>34</v>
          </cell>
          <cell r="AD2485">
            <v>21</v>
          </cell>
          <cell r="AE2485">
            <v>20</v>
          </cell>
          <cell r="AF2485">
            <v>35</v>
          </cell>
          <cell r="AG2485">
            <v>21</v>
          </cell>
          <cell r="AH2485">
            <v>37</v>
          </cell>
          <cell r="AI2485">
            <v>31</v>
          </cell>
          <cell r="AJ2485">
            <v>19</v>
          </cell>
          <cell r="AK2485">
            <v>21</v>
          </cell>
          <cell r="AL2485">
            <v>34</v>
          </cell>
          <cell r="AM2485">
            <v>18</v>
          </cell>
          <cell r="AN2485">
            <v>34</v>
          </cell>
          <cell r="AO2485">
            <v>63</v>
          </cell>
          <cell r="AP2485">
            <v>38.5</v>
          </cell>
          <cell r="AQ2485">
            <v>68</v>
          </cell>
          <cell r="AR2485">
            <v>45</v>
          </cell>
          <cell r="AS2485">
            <v>20</v>
          </cell>
          <cell r="AT2485">
            <v>25</v>
          </cell>
          <cell r="AU2485">
            <v>27</v>
          </cell>
          <cell r="AV2485">
            <v>49</v>
          </cell>
          <cell r="AW2485">
            <v>52</v>
          </cell>
          <cell r="AX2485">
            <v>35</v>
          </cell>
          <cell r="AY2485">
            <v>30</v>
          </cell>
          <cell r="AZ2485">
            <v>52</v>
          </cell>
        </row>
        <row r="2486">
          <cell r="B2486">
            <v>36891</v>
          </cell>
          <cell r="C2486">
            <v>17</v>
          </cell>
          <cell r="D2486">
            <v>48</v>
          </cell>
          <cell r="E2486">
            <v>69</v>
          </cell>
          <cell r="F2486">
            <v>42</v>
          </cell>
          <cell r="G2486">
            <v>17</v>
          </cell>
          <cell r="H2486">
            <v>48</v>
          </cell>
          <cell r="I2486">
            <v>39</v>
          </cell>
          <cell r="J2486">
            <v>70</v>
          </cell>
          <cell r="K2486">
            <v>20</v>
          </cell>
          <cell r="L2486">
            <v>30</v>
          </cell>
          <cell r="M2486">
            <v>20</v>
          </cell>
          <cell r="N2486">
            <v>35</v>
          </cell>
          <cell r="O2486">
            <v>37</v>
          </cell>
          <cell r="P2486">
            <v>21</v>
          </cell>
          <cell r="Q2486">
            <v>37</v>
          </cell>
          <cell r="R2486">
            <v>18</v>
          </cell>
          <cell r="S2486">
            <v>39</v>
          </cell>
          <cell r="T2486">
            <v>18</v>
          </cell>
          <cell r="U2486">
            <v>25</v>
          </cell>
          <cell r="V2486">
            <v>38</v>
          </cell>
          <cell r="W2486">
            <v>15</v>
          </cell>
          <cell r="X2486">
            <v>28</v>
          </cell>
          <cell r="Y2486">
            <v>18</v>
          </cell>
          <cell r="Z2486">
            <v>37</v>
          </cell>
          <cell r="AA2486">
            <v>21</v>
          </cell>
          <cell r="AB2486">
            <v>39</v>
          </cell>
          <cell r="AC2486">
            <v>39</v>
          </cell>
          <cell r="AD2486">
            <v>12</v>
          </cell>
          <cell r="AE2486">
            <v>19</v>
          </cell>
          <cell r="AF2486">
            <v>39</v>
          </cell>
          <cell r="AG2486">
            <v>22</v>
          </cell>
          <cell r="AH2486">
            <v>40</v>
          </cell>
          <cell r="AI2486">
            <v>34</v>
          </cell>
          <cell r="AJ2486">
            <v>18</v>
          </cell>
          <cell r="AK2486">
            <v>29</v>
          </cell>
          <cell r="AL2486">
            <v>40</v>
          </cell>
          <cell r="AM2486">
            <v>22</v>
          </cell>
          <cell r="AN2486">
            <v>40</v>
          </cell>
          <cell r="AO2486">
            <v>60</v>
          </cell>
          <cell r="AP2486">
            <v>38</v>
          </cell>
          <cell r="AQ2486">
            <v>64</v>
          </cell>
          <cell r="AR2486">
            <v>45</v>
          </cell>
          <cell r="AS2486">
            <v>18</v>
          </cell>
          <cell r="AT2486">
            <v>24</v>
          </cell>
          <cell r="AU2486">
            <v>28</v>
          </cell>
          <cell r="AV2486">
            <v>48</v>
          </cell>
          <cell r="AW2486">
            <v>48</v>
          </cell>
          <cell r="AX2486">
            <v>29</v>
          </cell>
          <cell r="AY2486">
            <v>32</v>
          </cell>
          <cell r="AZ2486">
            <v>48</v>
          </cell>
        </row>
        <row r="2487">
          <cell r="B2487">
            <v>36892</v>
          </cell>
          <cell r="C2487">
            <v>52</v>
          </cell>
          <cell r="D2487">
            <v>17</v>
          </cell>
          <cell r="E2487">
            <v>69</v>
          </cell>
          <cell r="F2487">
            <v>46</v>
          </cell>
          <cell r="G2487">
            <v>52</v>
          </cell>
          <cell r="H2487">
            <v>17</v>
          </cell>
          <cell r="I2487">
            <v>69</v>
          </cell>
          <cell r="J2487">
            <v>39</v>
          </cell>
          <cell r="K2487">
            <v>32</v>
          </cell>
          <cell r="L2487">
            <v>20</v>
          </cell>
          <cell r="M2487">
            <v>36</v>
          </cell>
          <cell r="N2487">
            <v>20</v>
          </cell>
          <cell r="O2487">
            <v>37</v>
          </cell>
          <cell r="P2487">
            <v>18</v>
          </cell>
          <cell r="Q2487">
            <v>37</v>
          </cell>
          <cell r="R2487">
            <v>18</v>
          </cell>
          <cell r="S2487">
            <v>38</v>
          </cell>
          <cell r="T2487">
            <v>22</v>
          </cell>
          <cell r="U2487">
            <v>36</v>
          </cell>
          <cell r="V2487">
            <v>25</v>
          </cell>
          <cell r="W2487">
            <v>30</v>
          </cell>
          <cell r="X2487">
            <v>15</v>
          </cell>
          <cell r="Y2487">
            <v>38</v>
          </cell>
          <cell r="Z2487">
            <v>18</v>
          </cell>
          <cell r="AA2487">
            <v>42</v>
          </cell>
          <cell r="AB2487">
            <v>21</v>
          </cell>
          <cell r="AC2487">
            <v>38</v>
          </cell>
          <cell r="AD2487">
            <v>20</v>
          </cell>
          <cell r="AE2487">
            <v>43</v>
          </cell>
          <cell r="AF2487">
            <v>19</v>
          </cell>
          <cell r="AG2487">
            <v>45</v>
          </cell>
          <cell r="AH2487">
            <v>22</v>
          </cell>
          <cell r="AI2487">
            <v>32</v>
          </cell>
          <cell r="AJ2487">
            <v>24</v>
          </cell>
          <cell r="AK2487">
            <v>41</v>
          </cell>
          <cell r="AL2487">
            <v>29</v>
          </cell>
          <cell r="AM2487">
            <v>43</v>
          </cell>
          <cell r="AN2487">
            <v>22</v>
          </cell>
          <cell r="AO2487">
            <v>67.5</v>
          </cell>
          <cell r="AP2487">
            <v>42</v>
          </cell>
          <cell r="AQ2487">
            <v>76</v>
          </cell>
          <cell r="AR2487">
            <v>51</v>
          </cell>
          <cell r="AS2487">
            <v>23</v>
          </cell>
          <cell r="AT2487">
            <v>16</v>
          </cell>
          <cell r="AU2487">
            <v>54</v>
          </cell>
          <cell r="AV2487">
            <v>28</v>
          </cell>
          <cell r="AW2487">
            <v>57</v>
          </cell>
          <cell r="AX2487">
            <v>30</v>
          </cell>
          <cell r="AY2487">
            <v>56</v>
          </cell>
          <cell r="AZ2487">
            <v>32</v>
          </cell>
        </row>
        <row r="2488">
          <cell r="B2488">
            <v>36893</v>
          </cell>
          <cell r="C2488">
            <v>42</v>
          </cell>
          <cell r="D2488">
            <v>14</v>
          </cell>
          <cell r="E2488">
            <v>74</v>
          </cell>
          <cell r="F2488">
            <v>44</v>
          </cell>
          <cell r="G2488">
            <v>42</v>
          </cell>
          <cell r="H2488">
            <v>14</v>
          </cell>
          <cell r="I2488">
            <v>69</v>
          </cell>
          <cell r="J2488">
            <v>39</v>
          </cell>
          <cell r="K2488">
            <v>23</v>
          </cell>
          <cell r="L2488">
            <v>14</v>
          </cell>
          <cell r="M2488">
            <v>28</v>
          </cell>
          <cell r="N2488">
            <v>25</v>
          </cell>
          <cell r="O2488">
            <v>32</v>
          </cell>
          <cell r="P2488">
            <v>20</v>
          </cell>
          <cell r="Q2488">
            <v>33</v>
          </cell>
          <cell r="R2488">
            <v>18</v>
          </cell>
          <cell r="S2488">
            <v>37</v>
          </cell>
          <cell r="T2488">
            <v>21</v>
          </cell>
          <cell r="U2488">
            <v>36</v>
          </cell>
          <cell r="V2488">
            <v>24</v>
          </cell>
          <cell r="W2488">
            <v>30</v>
          </cell>
          <cell r="X2488">
            <v>21</v>
          </cell>
          <cell r="Y2488">
            <v>37</v>
          </cell>
          <cell r="Z2488">
            <v>22</v>
          </cell>
          <cell r="AA2488">
            <v>38</v>
          </cell>
          <cell r="AB2488">
            <v>26</v>
          </cell>
          <cell r="AC2488">
            <v>39</v>
          </cell>
          <cell r="AD2488">
            <v>21</v>
          </cell>
          <cell r="AE2488">
            <v>42</v>
          </cell>
          <cell r="AF2488">
            <v>22</v>
          </cell>
          <cell r="AG2488">
            <v>42</v>
          </cell>
          <cell r="AH2488">
            <v>23</v>
          </cell>
          <cell r="AI2488">
            <v>38</v>
          </cell>
          <cell r="AJ2488">
            <v>19</v>
          </cell>
          <cell r="AK2488">
            <v>43</v>
          </cell>
          <cell r="AL2488">
            <v>22</v>
          </cell>
          <cell r="AM2488">
            <v>43</v>
          </cell>
          <cell r="AN2488">
            <v>20</v>
          </cell>
          <cell r="AO2488">
            <v>70.5</v>
          </cell>
          <cell r="AP2488">
            <v>39</v>
          </cell>
          <cell r="AQ2488">
            <v>80</v>
          </cell>
          <cell r="AR2488">
            <v>45</v>
          </cell>
          <cell r="AS2488">
            <v>19</v>
          </cell>
          <cell r="AT2488">
            <v>3</v>
          </cell>
          <cell r="AU2488">
            <v>46</v>
          </cell>
          <cell r="AV2488">
            <v>32</v>
          </cell>
          <cell r="AW2488">
            <v>51</v>
          </cell>
          <cell r="AX2488">
            <v>36</v>
          </cell>
          <cell r="AY2488">
            <v>54</v>
          </cell>
          <cell r="AZ2488">
            <v>42</v>
          </cell>
        </row>
        <row r="2489">
          <cell r="B2489">
            <v>36894</v>
          </cell>
          <cell r="C2489">
            <v>49</v>
          </cell>
          <cell r="D2489">
            <v>30</v>
          </cell>
          <cell r="E2489">
            <v>74</v>
          </cell>
          <cell r="F2489">
            <v>46</v>
          </cell>
          <cell r="G2489">
            <v>49</v>
          </cell>
          <cell r="H2489">
            <v>30</v>
          </cell>
          <cell r="I2489">
            <v>69</v>
          </cell>
          <cell r="J2489">
            <v>49</v>
          </cell>
          <cell r="K2489">
            <v>29</v>
          </cell>
          <cell r="L2489">
            <v>11</v>
          </cell>
          <cell r="M2489">
            <v>32</v>
          </cell>
          <cell r="N2489">
            <v>16</v>
          </cell>
          <cell r="O2489">
            <v>34</v>
          </cell>
          <cell r="P2489">
            <v>14</v>
          </cell>
          <cell r="Q2489">
            <v>35</v>
          </cell>
          <cell r="R2489">
            <v>18</v>
          </cell>
          <cell r="S2489">
            <v>38</v>
          </cell>
          <cell r="T2489">
            <v>12</v>
          </cell>
          <cell r="U2489">
            <v>35</v>
          </cell>
          <cell r="V2489">
            <v>26</v>
          </cell>
          <cell r="W2489">
            <v>37</v>
          </cell>
          <cell r="X2489">
            <v>12</v>
          </cell>
          <cell r="Y2489">
            <v>37</v>
          </cell>
          <cell r="Z2489">
            <v>12</v>
          </cell>
          <cell r="AA2489">
            <v>40</v>
          </cell>
          <cell r="AB2489">
            <v>13</v>
          </cell>
          <cell r="AC2489">
            <v>39</v>
          </cell>
          <cell r="AD2489">
            <v>13</v>
          </cell>
          <cell r="AE2489">
            <v>40</v>
          </cell>
          <cell r="AF2489">
            <v>13</v>
          </cell>
          <cell r="AG2489">
            <v>43</v>
          </cell>
          <cell r="AH2489">
            <v>21</v>
          </cell>
          <cell r="AI2489">
            <v>40</v>
          </cell>
          <cell r="AJ2489">
            <v>17</v>
          </cell>
          <cell r="AK2489">
            <v>44</v>
          </cell>
          <cell r="AL2489">
            <v>23</v>
          </cell>
          <cell r="AM2489">
            <v>43</v>
          </cell>
          <cell r="AN2489">
            <v>16</v>
          </cell>
          <cell r="AO2489">
            <v>72</v>
          </cell>
          <cell r="AP2489">
            <v>40.5</v>
          </cell>
          <cell r="AQ2489">
            <v>82</v>
          </cell>
          <cell r="AR2489">
            <v>48</v>
          </cell>
          <cell r="AS2489">
            <v>28</v>
          </cell>
          <cell r="AT2489">
            <v>6</v>
          </cell>
          <cell r="AU2489">
            <v>54</v>
          </cell>
          <cell r="AV2489">
            <v>33</v>
          </cell>
          <cell r="AW2489">
            <v>60</v>
          </cell>
          <cell r="AX2489">
            <v>36</v>
          </cell>
          <cell r="AY2489">
            <v>58</v>
          </cell>
          <cell r="AZ2489">
            <v>36</v>
          </cell>
        </row>
        <row r="2490">
          <cell r="B2490">
            <v>36895</v>
          </cell>
          <cell r="C2490">
            <v>56</v>
          </cell>
          <cell r="D2490">
            <v>22</v>
          </cell>
          <cell r="E2490">
            <v>76</v>
          </cell>
          <cell r="F2490">
            <v>48</v>
          </cell>
          <cell r="G2490">
            <v>56</v>
          </cell>
          <cell r="H2490">
            <v>22</v>
          </cell>
          <cell r="I2490">
            <v>73</v>
          </cell>
          <cell r="J2490">
            <v>52</v>
          </cell>
          <cell r="K2490">
            <v>33</v>
          </cell>
          <cell r="L2490">
            <v>15</v>
          </cell>
          <cell r="M2490">
            <v>36</v>
          </cell>
          <cell r="N2490">
            <v>19</v>
          </cell>
          <cell r="O2490">
            <v>38</v>
          </cell>
          <cell r="P2490">
            <v>20</v>
          </cell>
          <cell r="Q2490">
            <v>38</v>
          </cell>
          <cell r="R2490">
            <v>18</v>
          </cell>
          <cell r="S2490">
            <v>42</v>
          </cell>
          <cell r="T2490">
            <v>18</v>
          </cell>
          <cell r="U2490">
            <v>36</v>
          </cell>
          <cell r="V2490">
            <v>20</v>
          </cell>
          <cell r="W2490">
            <v>39</v>
          </cell>
          <cell r="X2490">
            <v>20</v>
          </cell>
          <cell r="Y2490">
            <v>42</v>
          </cell>
          <cell r="Z2490">
            <v>20</v>
          </cell>
          <cell r="AA2490">
            <v>43</v>
          </cell>
          <cell r="AB2490">
            <v>17</v>
          </cell>
          <cell r="AC2490">
            <v>48</v>
          </cell>
          <cell r="AD2490">
            <v>12</v>
          </cell>
          <cell r="AE2490">
            <v>49</v>
          </cell>
          <cell r="AF2490">
            <v>15</v>
          </cell>
          <cell r="AG2490">
            <v>49</v>
          </cell>
          <cell r="AH2490">
            <v>19</v>
          </cell>
          <cell r="AI2490">
            <v>48</v>
          </cell>
          <cell r="AJ2490">
            <v>24</v>
          </cell>
          <cell r="AK2490">
            <v>49</v>
          </cell>
          <cell r="AL2490">
            <v>27</v>
          </cell>
          <cell r="AM2490">
            <v>52</v>
          </cell>
          <cell r="AN2490">
            <v>20</v>
          </cell>
          <cell r="AO2490">
            <v>71</v>
          </cell>
          <cell r="AP2490">
            <v>41.5</v>
          </cell>
          <cell r="AQ2490">
            <v>81</v>
          </cell>
          <cell r="AR2490">
            <v>50</v>
          </cell>
          <cell r="AS2490">
            <v>30</v>
          </cell>
          <cell r="AT2490">
            <v>10</v>
          </cell>
          <cell r="AU2490">
            <v>53</v>
          </cell>
          <cell r="AV2490">
            <v>31</v>
          </cell>
          <cell r="AW2490">
            <v>52</v>
          </cell>
          <cell r="AX2490">
            <v>34</v>
          </cell>
          <cell r="AY2490">
            <v>52</v>
          </cell>
          <cell r="AZ2490">
            <v>35</v>
          </cell>
        </row>
        <row r="2491">
          <cell r="B2491">
            <v>36896</v>
          </cell>
          <cell r="C2491">
            <v>56</v>
          </cell>
          <cell r="D2491">
            <v>17</v>
          </cell>
          <cell r="E2491">
            <v>74</v>
          </cell>
          <cell r="F2491">
            <v>50</v>
          </cell>
          <cell r="G2491">
            <v>56</v>
          </cell>
          <cell r="H2491">
            <v>17</v>
          </cell>
          <cell r="I2491">
            <v>77</v>
          </cell>
          <cell r="J2491">
            <v>48</v>
          </cell>
          <cell r="K2491">
            <v>29</v>
          </cell>
          <cell r="L2491">
            <v>10</v>
          </cell>
          <cell r="M2491">
            <v>31</v>
          </cell>
          <cell r="N2491">
            <v>19</v>
          </cell>
          <cell r="O2491">
            <v>31</v>
          </cell>
          <cell r="P2491">
            <v>17</v>
          </cell>
          <cell r="Q2491">
            <v>33</v>
          </cell>
          <cell r="R2491">
            <v>18</v>
          </cell>
          <cell r="S2491">
            <v>42</v>
          </cell>
          <cell r="T2491">
            <v>18</v>
          </cell>
          <cell r="U2491">
            <v>46</v>
          </cell>
          <cell r="V2491">
            <v>19</v>
          </cell>
          <cell r="W2491">
            <v>52</v>
          </cell>
          <cell r="X2491">
            <v>20</v>
          </cell>
          <cell r="Y2491">
            <v>48</v>
          </cell>
          <cell r="Z2491">
            <v>20</v>
          </cell>
          <cell r="AA2491">
            <v>52</v>
          </cell>
          <cell r="AB2491">
            <v>19</v>
          </cell>
          <cell r="AC2491">
            <v>55</v>
          </cell>
          <cell r="AD2491">
            <v>22</v>
          </cell>
          <cell r="AE2491">
            <v>57</v>
          </cell>
          <cell r="AF2491">
            <v>24</v>
          </cell>
          <cell r="AG2491">
            <v>56</v>
          </cell>
          <cell r="AH2491">
            <v>25</v>
          </cell>
          <cell r="AI2491">
            <v>56</v>
          </cell>
          <cell r="AJ2491">
            <v>30</v>
          </cell>
          <cell r="AK2491">
            <v>58</v>
          </cell>
          <cell r="AL2491">
            <v>24</v>
          </cell>
          <cell r="AM2491">
            <v>59</v>
          </cell>
          <cell r="AN2491">
            <v>24</v>
          </cell>
          <cell r="AO2491">
            <v>65</v>
          </cell>
          <cell r="AP2491">
            <v>42.5</v>
          </cell>
          <cell r="AQ2491">
            <v>70</v>
          </cell>
          <cell r="AR2491">
            <v>51</v>
          </cell>
          <cell r="AS2491">
            <v>29</v>
          </cell>
          <cell r="AT2491">
            <v>13</v>
          </cell>
          <cell r="AU2491">
            <v>62</v>
          </cell>
          <cell r="AV2491">
            <v>27</v>
          </cell>
          <cell r="AW2491">
            <v>63</v>
          </cell>
          <cell r="AX2491">
            <v>30</v>
          </cell>
          <cell r="AY2491">
            <v>60</v>
          </cell>
          <cell r="AZ2491">
            <v>33</v>
          </cell>
        </row>
        <row r="2492">
          <cell r="B2492">
            <v>36897</v>
          </cell>
          <cell r="C2492">
            <v>56</v>
          </cell>
          <cell r="D2492">
            <v>17</v>
          </cell>
          <cell r="E2492">
            <v>74</v>
          </cell>
          <cell r="F2492">
            <v>50</v>
          </cell>
          <cell r="G2492">
            <v>56</v>
          </cell>
          <cell r="H2492">
            <v>17</v>
          </cell>
          <cell r="I2492">
            <v>77</v>
          </cell>
          <cell r="J2492">
            <v>48</v>
          </cell>
          <cell r="K2492">
            <v>29</v>
          </cell>
          <cell r="L2492">
            <v>10</v>
          </cell>
          <cell r="M2492">
            <v>31</v>
          </cell>
          <cell r="N2492">
            <v>19</v>
          </cell>
          <cell r="O2492">
            <v>31</v>
          </cell>
          <cell r="P2492">
            <v>17</v>
          </cell>
          <cell r="Q2492">
            <v>33</v>
          </cell>
          <cell r="R2492">
            <v>18</v>
          </cell>
          <cell r="S2492">
            <v>42</v>
          </cell>
          <cell r="T2492">
            <v>18</v>
          </cell>
          <cell r="U2492">
            <v>46</v>
          </cell>
          <cell r="V2492">
            <v>19</v>
          </cell>
          <cell r="W2492">
            <v>52</v>
          </cell>
          <cell r="X2492">
            <v>20</v>
          </cell>
          <cell r="Y2492">
            <v>48</v>
          </cell>
          <cell r="Z2492">
            <v>20</v>
          </cell>
          <cell r="AA2492">
            <v>52</v>
          </cell>
          <cell r="AB2492">
            <v>19</v>
          </cell>
          <cell r="AC2492">
            <v>55</v>
          </cell>
          <cell r="AD2492">
            <v>22</v>
          </cell>
          <cell r="AE2492">
            <v>57</v>
          </cell>
          <cell r="AF2492">
            <v>24</v>
          </cell>
          <cell r="AG2492">
            <v>56</v>
          </cell>
          <cell r="AH2492">
            <v>25</v>
          </cell>
          <cell r="AI2492">
            <v>56</v>
          </cell>
          <cell r="AJ2492">
            <v>30</v>
          </cell>
          <cell r="AK2492">
            <v>58</v>
          </cell>
          <cell r="AL2492">
            <v>24</v>
          </cell>
          <cell r="AM2492">
            <v>59</v>
          </cell>
          <cell r="AN2492">
            <v>24</v>
          </cell>
          <cell r="AO2492">
            <v>65</v>
          </cell>
          <cell r="AP2492">
            <v>42.5</v>
          </cell>
          <cell r="AQ2492">
            <v>70</v>
          </cell>
          <cell r="AR2492">
            <v>51</v>
          </cell>
          <cell r="AS2492">
            <v>29</v>
          </cell>
          <cell r="AT2492">
            <v>13</v>
          </cell>
          <cell r="AU2492">
            <v>62</v>
          </cell>
          <cell r="AV2492">
            <v>27</v>
          </cell>
          <cell r="AW2492">
            <v>63</v>
          </cell>
          <cell r="AX2492">
            <v>30</v>
          </cell>
          <cell r="AY2492">
            <v>60</v>
          </cell>
          <cell r="AZ2492">
            <v>33</v>
          </cell>
        </row>
        <row r="2493">
          <cell r="B2493">
            <v>36898</v>
          </cell>
          <cell r="C2493">
            <v>51</v>
          </cell>
          <cell r="D2493">
            <v>19</v>
          </cell>
          <cell r="E2493">
            <v>70</v>
          </cell>
          <cell r="F2493">
            <v>49</v>
          </cell>
          <cell r="G2493">
            <v>51</v>
          </cell>
          <cell r="H2493">
            <v>19</v>
          </cell>
          <cell r="I2493">
            <v>67</v>
          </cell>
          <cell r="J2493">
            <v>44</v>
          </cell>
          <cell r="K2493">
            <v>41</v>
          </cell>
          <cell r="L2493">
            <v>17</v>
          </cell>
          <cell r="M2493">
            <v>44</v>
          </cell>
          <cell r="N2493">
            <v>22</v>
          </cell>
          <cell r="O2493">
            <v>43</v>
          </cell>
          <cell r="P2493">
            <v>23</v>
          </cell>
          <cell r="Q2493">
            <v>42</v>
          </cell>
          <cell r="R2493">
            <v>18</v>
          </cell>
          <cell r="S2493">
            <v>58</v>
          </cell>
          <cell r="T2493">
            <v>23</v>
          </cell>
          <cell r="U2493">
            <v>58</v>
          </cell>
          <cell r="V2493">
            <v>24</v>
          </cell>
          <cell r="W2493">
            <v>52</v>
          </cell>
          <cell r="X2493">
            <v>24</v>
          </cell>
          <cell r="Y2493">
            <v>56</v>
          </cell>
          <cell r="Z2493">
            <v>24</v>
          </cell>
          <cell r="AA2493">
            <v>59</v>
          </cell>
          <cell r="AB2493">
            <v>26</v>
          </cell>
          <cell r="AC2493">
            <v>55</v>
          </cell>
          <cell r="AD2493">
            <v>28</v>
          </cell>
          <cell r="AE2493">
            <v>57</v>
          </cell>
          <cell r="AF2493">
            <v>25</v>
          </cell>
          <cell r="AG2493">
            <v>60</v>
          </cell>
          <cell r="AH2493">
            <v>30</v>
          </cell>
          <cell r="AI2493">
            <v>57</v>
          </cell>
          <cell r="AJ2493">
            <v>32</v>
          </cell>
          <cell r="AK2493">
            <v>63</v>
          </cell>
          <cell r="AL2493">
            <v>30</v>
          </cell>
          <cell r="AM2493">
            <v>63</v>
          </cell>
          <cell r="AN2493">
            <v>26</v>
          </cell>
          <cell r="AO2493">
            <v>69.5</v>
          </cell>
          <cell r="AP2493">
            <v>42</v>
          </cell>
          <cell r="AQ2493">
            <v>71</v>
          </cell>
          <cell r="AR2493">
            <v>47</v>
          </cell>
          <cell r="AS2493">
            <v>30</v>
          </cell>
          <cell r="AT2493">
            <v>11</v>
          </cell>
          <cell r="AU2493">
            <v>68</v>
          </cell>
          <cell r="AV2493">
            <v>30</v>
          </cell>
          <cell r="AW2493">
            <v>70</v>
          </cell>
          <cell r="AX2493">
            <v>31</v>
          </cell>
          <cell r="AY2493">
            <v>65</v>
          </cell>
          <cell r="AZ2493">
            <v>39</v>
          </cell>
        </row>
        <row r="2494">
          <cell r="B2494">
            <v>36899</v>
          </cell>
          <cell r="C2494">
            <v>50</v>
          </cell>
          <cell r="D2494">
            <v>17</v>
          </cell>
          <cell r="E2494">
            <v>75</v>
          </cell>
          <cell r="F2494">
            <v>51</v>
          </cell>
          <cell r="G2494">
            <v>50</v>
          </cell>
          <cell r="H2494">
            <v>17</v>
          </cell>
          <cell r="I2494">
            <v>70</v>
          </cell>
          <cell r="J2494">
            <v>47</v>
          </cell>
          <cell r="K2494">
            <v>34</v>
          </cell>
          <cell r="L2494">
            <v>20</v>
          </cell>
          <cell r="M2494">
            <v>39</v>
          </cell>
          <cell r="N2494">
            <v>28</v>
          </cell>
          <cell r="O2494">
            <v>37</v>
          </cell>
          <cell r="P2494">
            <v>26</v>
          </cell>
          <cell r="Q2494">
            <v>37</v>
          </cell>
          <cell r="R2494">
            <v>18</v>
          </cell>
          <cell r="S2494">
            <v>48</v>
          </cell>
          <cell r="T2494">
            <v>40</v>
          </cell>
          <cell r="U2494">
            <v>46</v>
          </cell>
          <cell r="V2494">
            <v>43</v>
          </cell>
          <cell r="W2494">
            <v>38</v>
          </cell>
          <cell r="X2494">
            <v>36</v>
          </cell>
          <cell r="Y2494">
            <v>44</v>
          </cell>
          <cell r="Z2494">
            <v>38</v>
          </cell>
          <cell r="AA2494">
            <v>44</v>
          </cell>
          <cell r="AB2494">
            <v>40</v>
          </cell>
          <cell r="AC2494">
            <v>50</v>
          </cell>
          <cell r="AD2494">
            <v>41</v>
          </cell>
          <cell r="AE2494">
            <v>50</v>
          </cell>
          <cell r="AF2494">
            <v>41</v>
          </cell>
          <cell r="AG2494">
            <v>62</v>
          </cell>
          <cell r="AH2494">
            <v>38</v>
          </cell>
          <cell r="AI2494">
            <v>48</v>
          </cell>
          <cell r="AJ2494">
            <v>29</v>
          </cell>
          <cell r="AK2494">
            <v>52</v>
          </cell>
          <cell r="AL2494">
            <v>49</v>
          </cell>
          <cell r="AM2494">
            <v>56</v>
          </cell>
          <cell r="AN2494">
            <v>47</v>
          </cell>
          <cell r="AO2494">
            <v>56</v>
          </cell>
          <cell r="AP2494">
            <v>50.5</v>
          </cell>
          <cell r="AQ2494">
            <v>57</v>
          </cell>
          <cell r="AR2494">
            <v>51</v>
          </cell>
          <cell r="AS2494">
            <v>34</v>
          </cell>
          <cell r="AT2494">
            <v>25</v>
          </cell>
          <cell r="AU2494">
            <v>74</v>
          </cell>
          <cell r="AV2494">
            <v>44</v>
          </cell>
          <cell r="AW2494">
            <v>70</v>
          </cell>
          <cell r="AX2494">
            <v>46</v>
          </cell>
          <cell r="AY2494">
            <v>67</v>
          </cell>
          <cell r="AZ2494">
            <v>55</v>
          </cell>
        </row>
        <row r="2495">
          <cell r="B2495">
            <v>36900</v>
          </cell>
          <cell r="C2495">
            <v>39</v>
          </cell>
          <cell r="D2495">
            <v>31</v>
          </cell>
          <cell r="E2495">
            <v>56</v>
          </cell>
          <cell r="F2495">
            <v>54</v>
          </cell>
          <cell r="G2495">
            <v>39</v>
          </cell>
          <cell r="H2495">
            <v>31</v>
          </cell>
          <cell r="I2495">
            <v>55</v>
          </cell>
          <cell r="J2495">
            <v>50</v>
          </cell>
          <cell r="K2495">
            <v>27</v>
          </cell>
          <cell r="L2495">
            <v>26</v>
          </cell>
          <cell r="M2495">
            <v>32</v>
          </cell>
          <cell r="N2495">
            <v>32</v>
          </cell>
          <cell r="O2495">
            <v>31</v>
          </cell>
          <cell r="P2495">
            <v>29</v>
          </cell>
          <cell r="Q2495">
            <v>33</v>
          </cell>
          <cell r="R2495">
            <v>18</v>
          </cell>
          <cell r="S2495">
            <v>38</v>
          </cell>
          <cell r="T2495">
            <v>31</v>
          </cell>
          <cell r="U2495">
            <v>38</v>
          </cell>
          <cell r="V2495">
            <v>35</v>
          </cell>
          <cell r="W2495">
            <v>28</v>
          </cell>
          <cell r="X2495">
            <v>24</v>
          </cell>
          <cell r="Y2495">
            <v>40</v>
          </cell>
          <cell r="Z2495">
            <v>25</v>
          </cell>
          <cell r="AA2495">
            <v>41</v>
          </cell>
          <cell r="AB2495">
            <v>32</v>
          </cell>
          <cell r="AC2495">
            <v>42</v>
          </cell>
          <cell r="AD2495">
            <v>33</v>
          </cell>
          <cell r="AE2495">
            <v>45</v>
          </cell>
          <cell r="AF2495">
            <v>34</v>
          </cell>
          <cell r="AG2495">
            <v>46</v>
          </cell>
          <cell r="AH2495">
            <v>33</v>
          </cell>
          <cell r="AI2495">
            <v>37</v>
          </cell>
          <cell r="AJ2495">
            <v>25</v>
          </cell>
          <cell r="AK2495">
            <v>43</v>
          </cell>
          <cell r="AL2495">
            <v>28</v>
          </cell>
          <cell r="AM2495">
            <v>44</v>
          </cell>
          <cell r="AN2495">
            <v>28</v>
          </cell>
          <cell r="AO2495">
            <v>59</v>
          </cell>
          <cell r="AP2495">
            <v>44</v>
          </cell>
          <cell r="AQ2495">
            <v>63</v>
          </cell>
          <cell r="AR2495">
            <v>48</v>
          </cell>
          <cell r="AS2495">
            <v>26</v>
          </cell>
          <cell r="AT2495">
            <v>25</v>
          </cell>
          <cell r="AU2495">
            <v>58</v>
          </cell>
          <cell r="AV2495">
            <v>44</v>
          </cell>
          <cell r="AW2495">
            <v>55</v>
          </cell>
          <cell r="AX2495">
            <v>43</v>
          </cell>
          <cell r="AY2495">
            <v>52</v>
          </cell>
          <cell r="AZ2495">
            <v>42</v>
          </cell>
        </row>
        <row r="2496">
          <cell r="B2496">
            <v>36901</v>
          </cell>
          <cell r="C2496">
            <v>40</v>
          </cell>
          <cell r="D2496">
            <v>26</v>
          </cell>
          <cell r="E2496">
            <v>62</v>
          </cell>
          <cell r="F2496">
            <v>50</v>
          </cell>
          <cell r="G2496">
            <v>40</v>
          </cell>
          <cell r="H2496">
            <v>26</v>
          </cell>
          <cell r="I2496">
            <v>60</v>
          </cell>
          <cell r="J2496">
            <v>38</v>
          </cell>
          <cell r="K2496">
            <v>32</v>
          </cell>
          <cell r="L2496">
            <v>21</v>
          </cell>
          <cell r="M2496">
            <v>37</v>
          </cell>
          <cell r="N2496">
            <v>24</v>
          </cell>
          <cell r="O2496">
            <v>43</v>
          </cell>
          <cell r="P2496">
            <v>25</v>
          </cell>
          <cell r="Q2496">
            <v>49</v>
          </cell>
          <cell r="R2496">
            <v>28</v>
          </cell>
          <cell r="S2496">
            <v>52</v>
          </cell>
          <cell r="T2496">
            <v>27</v>
          </cell>
          <cell r="U2496">
            <v>47</v>
          </cell>
          <cell r="V2496">
            <v>29</v>
          </cell>
          <cell r="W2496">
            <v>56</v>
          </cell>
          <cell r="X2496">
            <v>21</v>
          </cell>
          <cell r="Y2496">
            <v>56</v>
          </cell>
          <cell r="Z2496">
            <v>23</v>
          </cell>
          <cell r="AA2496">
            <v>57</v>
          </cell>
          <cell r="AB2496">
            <v>23</v>
          </cell>
          <cell r="AC2496">
            <v>58</v>
          </cell>
          <cell r="AD2496">
            <v>23</v>
          </cell>
          <cell r="AE2496">
            <v>58</v>
          </cell>
          <cell r="AF2496">
            <v>24</v>
          </cell>
          <cell r="AG2496">
            <v>58</v>
          </cell>
          <cell r="AH2496">
            <v>22</v>
          </cell>
          <cell r="AI2496">
            <v>49</v>
          </cell>
          <cell r="AJ2496">
            <v>24</v>
          </cell>
          <cell r="AK2496">
            <v>49</v>
          </cell>
          <cell r="AL2496">
            <v>25</v>
          </cell>
          <cell r="AM2496">
            <v>50</v>
          </cell>
          <cell r="AN2496">
            <v>20</v>
          </cell>
          <cell r="AO2496">
            <v>55.5</v>
          </cell>
          <cell r="AP2496">
            <v>44.5</v>
          </cell>
          <cell r="AQ2496">
            <v>58</v>
          </cell>
          <cell r="AR2496">
            <v>50</v>
          </cell>
          <cell r="AS2496">
            <v>20</v>
          </cell>
          <cell r="AT2496">
            <v>7</v>
          </cell>
          <cell r="AU2496">
            <v>56</v>
          </cell>
          <cell r="AV2496">
            <v>30</v>
          </cell>
          <cell r="AW2496">
            <v>61</v>
          </cell>
          <cell r="AX2496">
            <v>32</v>
          </cell>
          <cell r="AY2496">
            <v>60</v>
          </cell>
          <cell r="AZ2496">
            <v>34</v>
          </cell>
        </row>
        <row r="2497">
          <cell r="B2497">
            <v>36902</v>
          </cell>
          <cell r="C2497">
            <v>39</v>
          </cell>
          <cell r="D2497">
            <v>28</v>
          </cell>
          <cell r="E2497">
            <v>70</v>
          </cell>
          <cell r="F2497">
            <v>48</v>
          </cell>
          <cell r="G2497">
            <v>39</v>
          </cell>
          <cell r="H2497">
            <v>28</v>
          </cell>
          <cell r="I2497">
            <v>69</v>
          </cell>
          <cell r="J2497">
            <v>39</v>
          </cell>
          <cell r="K2497">
            <v>44</v>
          </cell>
          <cell r="L2497">
            <v>18</v>
          </cell>
          <cell r="M2497">
            <v>50</v>
          </cell>
          <cell r="N2497">
            <v>28</v>
          </cell>
          <cell r="O2497">
            <v>56</v>
          </cell>
          <cell r="P2497">
            <v>29</v>
          </cell>
          <cell r="Q2497">
            <v>59</v>
          </cell>
          <cell r="R2497">
            <v>26</v>
          </cell>
          <cell r="S2497">
            <v>63</v>
          </cell>
          <cell r="T2497">
            <v>24</v>
          </cell>
          <cell r="U2497">
            <v>63</v>
          </cell>
          <cell r="V2497">
            <v>26</v>
          </cell>
          <cell r="W2497">
            <v>46</v>
          </cell>
          <cell r="X2497">
            <v>19</v>
          </cell>
          <cell r="Y2497">
            <v>57</v>
          </cell>
          <cell r="Z2497">
            <v>27</v>
          </cell>
          <cell r="AA2497">
            <v>66</v>
          </cell>
          <cell r="AB2497">
            <v>28</v>
          </cell>
          <cell r="AC2497">
            <v>57</v>
          </cell>
          <cell r="AD2497">
            <v>27</v>
          </cell>
          <cell r="AE2497">
            <v>61</v>
          </cell>
          <cell r="AF2497">
            <v>24</v>
          </cell>
          <cell r="AG2497">
            <v>63</v>
          </cell>
          <cell r="AH2497">
            <v>26</v>
          </cell>
          <cell r="AI2497">
            <v>45</v>
          </cell>
          <cell r="AJ2497">
            <v>28</v>
          </cell>
          <cell r="AK2497">
            <v>47</v>
          </cell>
          <cell r="AL2497">
            <v>27</v>
          </cell>
          <cell r="AM2497">
            <v>50</v>
          </cell>
          <cell r="AN2497">
            <v>21</v>
          </cell>
          <cell r="AO2497">
            <v>54.5</v>
          </cell>
          <cell r="AP2497">
            <v>46.5</v>
          </cell>
          <cell r="AQ2497">
            <v>55</v>
          </cell>
          <cell r="AR2497">
            <v>48</v>
          </cell>
          <cell r="AS2497">
            <v>37</v>
          </cell>
          <cell r="AT2497">
            <v>11</v>
          </cell>
          <cell r="AU2497">
            <v>68</v>
          </cell>
          <cell r="AV2497">
            <v>40</v>
          </cell>
          <cell r="AW2497">
            <v>71</v>
          </cell>
          <cell r="AX2497">
            <v>42</v>
          </cell>
          <cell r="AY2497">
            <v>70</v>
          </cell>
          <cell r="AZ2497">
            <v>43</v>
          </cell>
        </row>
        <row r="2498">
          <cell r="B2498">
            <v>36903</v>
          </cell>
          <cell r="C2498">
            <v>30</v>
          </cell>
          <cell r="D2498">
            <v>30</v>
          </cell>
          <cell r="E2498">
            <v>53</v>
          </cell>
          <cell r="F2498">
            <v>49</v>
          </cell>
          <cell r="G2498">
            <v>30</v>
          </cell>
          <cell r="H2498">
            <v>30</v>
          </cell>
          <cell r="I2498">
            <v>55</v>
          </cell>
          <cell r="J2498">
            <v>43</v>
          </cell>
          <cell r="K2498">
            <v>40</v>
          </cell>
          <cell r="L2498">
            <v>19</v>
          </cell>
          <cell r="M2498">
            <v>43</v>
          </cell>
          <cell r="N2498">
            <v>24</v>
          </cell>
          <cell r="O2498">
            <v>44</v>
          </cell>
          <cell r="P2498">
            <v>29</v>
          </cell>
          <cell r="Q2498">
            <v>45</v>
          </cell>
          <cell r="R2498">
            <v>34</v>
          </cell>
          <cell r="S2498">
            <v>48</v>
          </cell>
          <cell r="T2498">
            <v>37</v>
          </cell>
          <cell r="U2498">
            <v>43</v>
          </cell>
          <cell r="V2498">
            <v>40</v>
          </cell>
          <cell r="W2498">
            <v>42</v>
          </cell>
          <cell r="X2498">
            <v>35</v>
          </cell>
          <cell r="Y2498">
            <v>46</v>
          </cell>
          <cell r="Z2498">
            <v>38</v>
          </cell>
          <cell r="AA2498">
            <v>55</v>
          </cell>
          <cell r="AB2498">
            <v>44</v>
          </cell>
          <cell r="AC2498">
            <v>43</v>
          </cell>
          <cell r="AD2498">
            <v>39</v>
          </cell>
          <cell r="AE2498">
            <v>46</v>
          </cell>
          <cell r="AF2498">
            <v>41</v>
          </cell>
          <cell r="AG2498">
            <v>50</v>
          </cell>
          <cell r="AH2498">
            <v>45</v>
          </cell>
          <cell r="AI2498">
            <v>42</v>
          </cell>
          <cell r="AJ2498">
            <v>38</v>
          </cell>
          <cell r="AK2498">
            <v>48</v>
          </cell>
          <cell r="AL2498">
            <v>44</v>
          </cell>
          <cell r="AM2498">
            <v>49</v>
          </cell>
          <cell r="AN2498">
            <v>43</v>
          </cell>
          <cell r="AO2498">
            <v>56</v>
          </cell>
          <cell r="AP2498">
            <v>47</v>
          </cell>
          <cell r="AQ2498">
            <v>55</v>
          </cell>
          <cell r="AR2498">
            <v>47</v>
          </cell>
          <cell r="AS2498">
            <v>26</v>
          </cell>
          <cell r="AT2498">
            <v>21</v>
          </cell>
          <cell r="AU2498">
            <v>75</v>
          </cell>
          <cell r="AV2498">
            <v>53</v>
          </cell>
          <cell r="AW2498">
            <v>77</v>
          </cell>
          <cell r="AX2498">
            <v>52</v>
          </cell>
          <cell r="AY2498">
            <v>69</v>
          </cell>
          <cell r="AZ2498">
            <v>55</v>
          </cell>
        </row>
        <row r="2499">
          <cell r="B2499">
            <v>36904</v>
          </cell>
          <cell r="C2499">
            <v>33</v>
          </cell>
          <cell r="D2499">
            <v>22</v>
          </cell>
          <cell r="E2499">
            <v>57</v>
          </cell>
          <cell r="F2499">
            <v>42</v>
          </cell>
          <cell r="G2499">
            <v>33</v>
          </cell>
          <cell r="H2499">
            <v>22</v>
          </cell>
          <cell r="I2499">
            <v>53</v>
          </cell>
          <cell r="J2499">
            <v>37</v>
          </cell>
          <cell r="K2499">
            <v>39</v>
          </cell>
          <cell r="L2499">
            <v>15</v>
          </cell>
          <cell r="M2499">
            <v>41</v>
          </cell>
          <cell r="N2499">
            <v>20</v>
          </cell>
          <cell r="O2499">
            <v>46</v>
          </cell>
          <cell r="P2499">
            <v>18</v>
          </cell>
          <cell r="Q2499">
            <v>47</v>
          </cell>
          <cell r="R2499">
            <v>25</v>
          </cell>
          <cell r="S2499">
            <v>50</v>
          </cell>
          <cell r="T2499">
            <v>26</v>
          </cell>
          <cell r="U2499">
            <v>45</v>
          </cell>
          <cell r="V2499">
            <v>37</v>
          </cell>
          <cell r="W2499">
            <v>52</v>
          </cell>
          <cell r="X2499">
            <v>30</v>
          </cell>
          <cell r="Y2499">
            <v>52</v>
          </cell>
          <cell r="Z2499">
            <v>31</v>
          </cell>
          <cell r="AA2499">
            <v>56</v>
          </cell>
          <cell r="AB2499">
            <v>34</v>
          </cell>
          <cell r="AC2499">
            <v>55</v>
          </cell>
          <cell r="AD2499">
            <v>32</v>
          </cell>
          <cell r="AE2499">
            <v>58</v>
          </cell>
          <cell r="AF2499">
            <v>38</v>
          </cell>
          <cell r="AG2499">
            <v>63</v>
          </cell>
          <cell r="AH2499">
            <v>40</v>
          </cell>
          <cell r="AI2499">
            <v>56</v>
          </cell>
          <cell r="AJ2499">
            <v>31</v>
          </cell>
          <cell r="AK2499">
            <v>59</v>
          </cell>
          <cell r="AL2499">
            <v>37</v>
          </cell>
          <cell r="AM2499">
            <v>61</v>
          </cell>
          <cell r="AN2499">
            <v>30</v>
          </cell>
          <cell r="AO2499">
            <v>58.5</v>
          </cell>
          <cell r="AP2499">
            <v>40</v>
          </cell>
          <cell r="AQ2499">
            <v>61</v>
          </cell>
          <cell r="AR2499">
            <v>43</v>
          </cell>
          <cell r="AS2499">
            <v>31</v>
          </cell>
          <cell r="AT2499">
            <v>5</v>
          </cell>
          <cell r="AU2499">
            <v>63</v>
          </cell>
          <cell r="AV2499">
            <v>46</v>
          </cell>
          <cell r="AW2499">
            <v>66</v>
          </cell>
          <cell r="AX2499">
            <v>46</v>
          </cell>
          <cell r="AY2499">
            <v>60</v>
          </cell>
          <cell r="AZ2499">
            <v>42</v>
          </cell>
        </row>
        <row r="2500">
          <cell r="B2500">
            <v>36905</v>
          </cell>
          <cell r="C2500">
            <v>33</v>
          </cell>
          <cell r="D2500">
            <v>22</v>
          </cell>
          <cell r="E2500">
            <v>57</v>
          </cell>
          <cell r="F2500">
            <v>42</v>
          </cell>
          <cell r="G2500">
            <v>33</v>
          </cell>
          <cell r="H2500">
            <v>22</v>
          </cell>
          <cell r="I2500">
            <v>53</v>
          </cell>
          <cell r="J2500">
            <v>37</v>
          </cell>
          <cell r="K2500">
            <v>39</v>
          </cell>
          <cell r="L2500">
            <v>15</v>
          </cell>
          <cell r="M2500">
            <v>41</v>
          </cell>
          <cell r="N2500">
            <v>20</v>
          </cell>
          <cell r="O2500">
            <v>46</v>
          </cell>
          <cell r="P2500">
            <v>18</v>
          </cell>
          <cell r="Q2500">
            <v>47</v>
          </cell>
          <cell r="R2500">
            <v>25</v>
          </cell>
          <cell r="S2500">
            <v>50</v>
          </cell>
          <cell r="T2500">
            <v>26</v>
          </cell>
          <cell r="U2500">
            <v>45</v>
          </cell>
          <cell r="V2500">
            <v>37</v>
          </cell>
          <cell r="W2500">
            <v>52</v>
          </cell>
          <cell r="X2500">
            <v>30</v>
          </cell>
          <cell r="Y2500">
            <v>52</v>
          </cell>
          <cell r="Z2500">
            <v>31</v>
          </cell>
          <cell r="AA2500">
            <v>56</v>
          </cell>
          <cell r="AB2500">
            <v>34</v>
          </cell>
          <cell r="AC2500">
            <v>55</v>
          </cell>
          <cell r="AD2500">
            <v>32</v>
          </cell>
          <cell r="AE2500">
            <v>58</v>
          </cell>
          <cell r="AF2500">
            <v>38</v>
          </cell>
          <cell r="AG2500">
            <v>63</v>
          </cell>
          <cell r="AH2500">
            <v>40</v>
          </cell>
          <cell r="AI2500">
            <v>56</v>
          </cell>
          <cell r="AJ2500">
            <v>31</v>
          </cell>
          <cell r="AK2500">
            <v>59</v>
          </cell>
          <cell r="AL2500">
            <v>37</v>
          </cell>
          <cell r="AM2500">
            <v>61</v>
          </cell>
          <cell r="AN2500">
            <v>30</v>
          </cell>
          <cell r="AO2500">
            <v>58.5</v>
          </cell>
          <cell r="AP2500">
            <v>40</v>
          </cell>
          <cell r="AQ2500">
            <v>61</v>
          </cell>
          <cell r="AR2500">
            <v>43</v>
          </cell>
          <cell r="AS2500">
            <v>31</v>
          </cell>
          <cell r="AT2500">
            <v>5</v>
          </cell>
          <cell r="AU2500">
            <v>63</v>
          </cell>
          <cell r="AV2500">
            <v>46</v>
          </cell>
          <cell r="AW2500">
            <v>66</v>
          </cell>
          <cell r="AX2500">
            <v>46</v>
          </cell>
          <cell r="AY2500">
            <v>60</v>
          </cell>
          <cell r="AZ2500">
            <v>42</v>
          </cell>
        </row>
        <row r="2501">
          <cell r="B2501">
            <v>36906</v>
          </cell>
          <cell r="C2501">
            <v>27</v>
          </cell>
          <cell r="D2501">
            <v>4</v>
          </cell>
          <cell r="E2501">
            <v>58</v>
          </cell>
          <cell r="F2501">
            <v>40</v>
          </cell>
          <cell r="G2501">
            <v>27</v>
          </cell>
          <cell r="H2501">
            <v>4</v>
          </cell>
          <cell r="I2501">
            <v>59</v>
          </cell>
          <cell r="J2501">
            <v>35</v>
          </cell>
          <cell r="K2501">
            <v>35</v>
          </cell>
          <cell r="L2501">
            <v>32</v>
          </cell>
          <cell r="M2501">
            <v>40</v>
          </cell>
          <cell r="N2501">
            <v>37</v>
          </cell>
          <cell r="O2501">
            <v>42</v>
          </cell>
          <cell r="P2501">
            <v>37</v>
          </cell>
          <cell r="Q2501">
            <v>43</v>
          </cell>
          <cell r="R2501">
            <v>37</v>
          </cell>
          <cell r="S2501">
            <v>59</v>
          </cell>
          <cell r="T2501">
            <v>37</v>
          </cell>
          <cell r="U2501">
            <v>61</v>
          </cell>
          <cell r="V2501">
            <v>41</v>
          </cell>
          <cell r="W2501">
            <v>60</v>
          </cell>
          <cell r="X2501">
            <v>37</v>
          </cell>
          <cell r="Y2501">
            <v>58</v>
          </cell>
          <cell r="Z2501">
            <v>38</v>
          </cell>
          <cell r="AA2501">
            <v>64</v>
          </cell>
          <cell r="AB2501">
            <v>41</v>
          </cell>
          <cell r="AC2501">
            <v>67</v>
          </cell>
          <cell r="AD2501">
            <v>39</v>
          </cell>
          <cell r="AE2501">
            <v>68</v>
          </cell>
          <cell r="AF2501">
            <v>40</v>
          </cell>
          <cell r="AG2501">
            <v>71</v>
          </cell>
          <cell r="AH2501">
            <v>47</v>
          </cell>
          <cell r="AI2501">
            <v>67</v>
          </cell>
          <cell r="AJ2501">
            <v>46</v>
          </cell>
          <cell r="AK2501">
            <v>58</v>
          </cell>
          <cell r="AL2501">
            <v>50</v>
          </cell>
          <cell r="AM2501">
            <v>63</v>
          </cell>
          <cell r="AN2501">
            <v>44</v>
          </cell>
          <cell r="AO2501">
            <v>53.5</v>
          </cell>
          <cell r="AP2501">
            <v>39</v>
          </cell>
          <cell r="AQ2501">
            <v>58</v>
          </cell>
          <cell r="AR2501">
            <v>44</v>
          </cell>
          <cell r="AS2501">
            <v>33</v>
          </cell>
          <cell r="AT2501">
            <v>26</v>
          </cell>
          <cell r="AU2501">
            <v>75</v>
          </cell>
          <cell r="AV2501">
            <v>48</v>
          </cell>
          <cell r="AW2501">
            <v>78</v>
          </cell>
          <cell r="AX2501">
            <v>54</v>
          </cell>
          <cell r="AY2501">
            <v>74</v>
          </cell>
          <cell r="AZ2501">
            <v>49</v>
          </cell>
        </row>
        <row r="2502">
          <cell r="B2502">
            <v>36907</v>
          </cell>
          <cell r="C2502">
            <v>26</v>
          </cell>
          <cell r="D2502">
            <v>22</v>
          </cell>
          <cell r="E2502">
            <v>48</v>
          </cell>
          <cell r="F2502">
            <v>43</v>
          </cell>
          <cell r="G2502">
            <v>26</v>
          </cell>
          <cell r="H2502">
            <v>22</v>
          </cell>
          <cell r="I2502">
            <v>48</v>
          </cell>
          <cell r="J2502">
            <v>41</v>
          </cell>
          <cell r="K2502">
            <v>41</v>
          </cell>
          <cell r="L2502">
            <v>32</v>
          </cell>
          <cell r="M2502">
            <v>46</v>
          </cell>
          <cell r="N2502">
            <v>33</v>
          </cell>
          <cell r="O2502">
            <v>48</v>
          </cell>
          <cell r="P2502">
            <v>30</v>
          </cell>
          <cell r="Q2502">
            <v>49</v>
          </cell>
          <cell r="R2502">
            <v>34</v>
          </cell>
          <cell r="S2502">
            <v>51</v>
          </cell>
          <cell r="T2502">
            <v>34</v>
          </cell>
          <cell r="U2502">
            <v>51</v>
          </cell>
          <cell r="V2502">
            <v>39</v>
          </cell>
          <cell r="W2502">
            <v>43</v>
          </cell>
          <cell r="X2502">
            <v>37</v>
          </cell>
          <cell r="Y2502">
            <v>51</v>
          </cell>
          <cell r="Z2502">
            <v>37</v>
          </cell>
          <cell r="AA2502">
            <v>58</v>
          </cell>
          <cell r="AB2502">
            <v>39</v>
          </cell>
          <cell r="AC2502">
            <v>59</v>
          </cell>
          <cell r="AD2502">
            <v>38</v>
          </cell>
          <cell r="AE2502">
            <v>61</v>
          </cell>
          <cell r="AF2502">
            <v>46</v>
          </cell>
          <cell r="AG2502">
            <v>63</v>
          </cell>
          <cell r="AH2502">
            <v>54</v>
          </cell>
          <cell r="AI2502">
            <v>51</v>
          </cell>
          <cell r="AJ2502">
            <v>41</v>
          </cell>
          <cell r="AK2502">
            <v>53</v>
          </cell>
          <cell r="AL2502">
            <v>47</v>
          </cell>
          <cell r="AM2502">
            <v>54</v>
          </cell>
          <cell r="AN2502">
            <v>47</v>
          </cell>
          <cell r="AO2502">
            <v>55</v>
          </cell>
          <cell r="AP2502">
            <v>37</v>
          </cell>
          <cell r="AQ2502">
            <v>60</v>
          </cell>
          <cell r="AR2502">
            <v>42</v>
          </cell>
          <cell r="AS2502">
            <v>39</v>
          </cell>
          <cell r="AT2502">
            <v>32</v>
          </cell>
          <cell r="AU2502">
            <v>72</v>
          </cell>
          <cell r="AV2502">
            <v>52</v>
          </cell>
          <cell r="AW2502">
            <v>77</v>
          </cell>
          <cell r="AX2502">
            <v>57</v>
          </cell>
          <cell r="AY2502">
            <v>78</v>
          </cell>
          <cell r="AZ2502">
            <v>56</v>
          </cell>
        </row>
        <row r="2503">
          <cell r="B2503">
            <v>36908</v>
          </cell>
          <cell r="C2503">
            <v>25</v>
          </cell>
          <cell r="D2503">
            <v>0</v>
          </cell>
          <cell r="E2503">
            <v>55</v>
          </cell>
          <cell r="F2503">
            <v>37</v>
          </cell>
          <cell r="G2503">
            <v>25</v>
          </cell>
          <cell r="H2503">
            <v>0</v>
          </cell>
          <cell r="I2503">
            <v>48</v>
          </cell>
          <cell r="J2503">
            <v>36</v>
          </cell>
          <cell r="K2503">
            <v>38</v>
          </cell>
          <cell r="L2503">
            <v>26</v>
          </cell>
          <cell r="M2503">
            <v>42</v>
          </cell>
          <cell r="N2503">
            <v>30</v>
          </cell>
          <cell r="O2503">
            <v>43</v>
          </cell>
          <cell r="P2503">
            <v>33</v>
          </cell>
          <cell r="Q2503">
            <v>45</v>
          </cell>
          <cell r="R2503">
            <v>33</v>
          </cell>
          <cell r="S2503">
            <v>47</v>
          </cell>
          <cell r="T2503">
            <v>26</v>
          </cell>
          <cell r="U2503">
            <v>45</v>
          </cell>
          <cell r="V2503">
            <v>32</v>
          </cell>
          <cell r="W2503">
            <v>50</v>
          </cell>
          <cell r="X2503">
            <v>28</v>
          </cell>
          <cell r="Y2503">
            <v>47</v>
          </cell>
          <cell r="Z2503">
            <v>29</v>
          </cell>
          <cell r="AA2503">
            <v>51</v>
          </cell>
          <cell r="AB2503">
            <v>32</v>
          </cell>
          <cell r="AC2503">
            <v>49</v>
          </cell>
          <cell r="AD2503">
            <v>38</v>
          </cell>
          <cell r="AE2503">
            <v>57</v>
          </cell>
          <cell r="AF2503">
            <v>48</v>
          </cell>
          <cell r="AG2503">
            <v>55</v>
          </cell>
          <cell r="AH2503">
            <v>48</v>
          </cell>
          <cell r="AI2503">
            <v>48</v>
          </cell>
          <cell r="AJ2503">
            <v>40</v>
          </cell>
          <cell r="AK2503">
            <v>52</v>
          </cell>
          <cell r="AL2503">
            <v>44</v>
          </cell>
          <cell r="AM2503">
            <v>53</v>
          </cell>
          <cell r="AN2503">
            <v>43</v>
          </cell>
          <cell r="AO2503">
            <v>56.5</v>
          </cell>
          <cell r="AP2503">
            <v>35.5</v>
          </cell>
          <cell r="AQ2503">
            <v>62</v>
          </cell>
          <cell r="AR2503">
            <v>40</v>
          </cell>
          <cell r="AS2503">
            <v>34</v>
          </cell>
          <cell r="AT2503">
            <v>32</v>
          </cell>
          <cell r="AU2503">
            <v>77</v>
          </cell>
          <cell r="AV2503">
            <v>57</v>
          </cell>
          <cell r="AW2503">
            <v>79</v>
          </cell>
          <cell r="AX2503">
            <v>58</v>
          </cell>
          <cell r="AY2503">
            <v>76</v>
          </cell>
          <cell r="AZ2503">
            <v>60</v>
          </cell>
        </row>
        <row r="2504">
          <cell r="B2504">
            <v>36909</v>
          </cell>
          <cell r="C2504">
            <v>32</v>
          </cell>
          <cell r="D2504">
            <v>11</v>
          </cell>
          <cell r="E2504">
            <v>57</v>
          </cell>
          <cell r="F2504">
            <v>36</v>
          </cell>
          <cell r="G2504">
            <v>32</v>
          </cell>
          <cell r="H2504">
            <v>11</v>
          </cell>
          <cell r="I2504">
            <v>51</v>
          </cell>
          <cell r="J2504">
            <v>30</v>
          </cell>
          <cell r="K2504">
            <v>35</v>
          </cell>
          <cell r="L2504">
            <v>23</v>
          </cell>
          <cell r="M2504">
            <v>35</v>
          </cell>
          <cell r="N2504">
            <v>28</v>
          </cell>
          <cell r="O2504">
            <v>36</v>
          </cell>
          <cell r="P2504">
            <v>28</v>
          </cell>
          <cell r="Q2504">
            <v>40</v>
          </cell>
          <cell r="R2504">
            <v>34</v>
          </cell>
          <cell r="S2504">
            <v>40</v>
          </cell>
          <cell r="T2504">
            <v>34</v>
          </cell>
          <cell r="U2504">
            <v>42</v>
          </cell>
          <cell r="V2504">
            <v>37</v>
          </cell>
          <cell r="W2504">
            <v>43</v>
          </cell>
          <cell r="X2504">
            <v>39</v>
          </cell>
          <cell r="Y2504">
            <v>42</v>
          </cell>
          <cell r="Z2504">
            <v>38</v>
          </cell>
          <cell r="AA2504">
            <v>46</v>
          </cell>
          <cell r="AB2504">
            <v>41</v>
          </cell>
          <cell r="AC2504">
            <v>46</v>
          </cell>
          <cell r="AD2504">
            <v>43</v>
          </cell>
          <cell r="AE2504">
            <v>59</v>
          </cell>
          <cell r="AF2504">
            <v>50</v>
          </cell>
          <cell r="AG2504">
            <v>67</v>
          </cell>
          <cell r="AH2504">
            <v>50</v>
          </cell>
          <cell r="AI2504">
            <v>50</v>
          </cell>
          <cell r="AJ2504">
            <v>46</v>
          </cell>
          <cell r="AK2504">
            <v>65</v>
          </cell>
          <cell r="AL2504">
            <v>49</v>
          </cell>
          <cell r="AM2504">
            <v>64</v>
          </cell>
          <cell r="AN2504">
            <v>45</v>
          </cell>
          <cell r="AO2504">
            <v>57</v>
          </cell>
          <cell r="AP2504">
            <v>36</v>
          </cell>
          <cell r="AQ2504">
            <v>62</v>
          </cell>
          <cell r="AR2504">
            <v>41</v>
          </cell>
          <cell r="AS2504">
            <v>32</v>
          </cell>
          <cell r="AT2504">
            <v>13</v>
          </cell>
          <cell r="AU2504">
            <v>80</v>
          </cell>
          <cell r="AV2504">
            <v>57</v>
          </cell>
          <cell r="AW2504">
            <v>83</v>
          </cell>
          <cell r="AX2504">
            <v>59</v>
          </cell>
          <cell r="AY2504">
            <v>77</v>
          </cell>
          <cell r="AZ2504">
            <v>62</v>
          </cell>
        </row>
        <row r="2505">
          <cell r="B2505">
            <v>36910</v>
          </cell>
          <cell r="C2505">
            <v>14</v>
          </cell>
          <cell r="D2505">
            <v>39</v>
          </cell>
          <cell r="E2505">
            <v>61</v>
          </cell>
          <cell r="F2505">
            <v>38</v>
          </cell>
          <cell r="G2505">
            <v>14</v>
          </cell>
          <cell r="H2505">
            <v>39</v>
          </cell>
          <cell r="I2505">
            <v>34</v>
          </cell>
          <cell r="J2505">
            <v>59</v>
          </cell>
          <cell r="K2505">
            <v>32</v>
          </cell>
          <cell r="L2505">
            <v>37</v>
          </cell>
          <cell r="M2505">
            <v>35</v>
          </cell>
          <cell r="N2505">
            <v>40</v>
          </cell>
          <cell r="O2505">
            <v>36</v>
          </cell>
          <cell r="P2505">
            <v>41</v>
          </cell>
          <cell r="Q2505">
            <v>41</v>
          </cell>
          <cell r="R2505">
            <v>36</v>
          </cell>
          <cell r="S2505">
            <v>38</v>
          </cell>
          <cell r="T2505">
            <v>44</v>
          </cell>
          <cell r="U2505">
            <v>38</v>
          </cell>
          <cell r="V2505">
            <v>69</v>
          </cell>
          <cell r="W2505">
            <v>35</v>
          </cell>
          <cell r="X2505">
            <v>53</v>
          </cell>
          <cell r="Y2505">
            <v>39</v>
          </cell>
          <cell r="Z2505">
            <v>49</v>
          </cell>
          <cell r="AA2505">
            <v>44</v>
          </cell>
          <cell r="AB2505">
            <v>73</v>
          </cell>
          <cell r="AC2505">
            <v>58</v>
          </cell>
          <cell r="AD2505">
            <v>44</v>
          </cell>
          <cell r="AE2505">
            <v>54</v>
          </cell>
          <cell r="AF2505">
            <v>76</v>
          </cell>
          <cell r="AG2505">
            <v>60</v>
          </cell>
          <cell r="AH2505">
            <v>73</v>
          </cell>
          <cell r="AI2505">
            <v>68</v>
          </cell>
          <cell r="AJ2505">
            <v>41</v>
          </cell>
          <cell r="AK2505">
            <v>37</v>
          </cell>
          <cell r="AL2505">
            <v>69</v>
          </cell>
          <cell r="AM2505">
            <v>39</v>
          </cell>
          <cell r="AN2505">
            <v>73</v>
          </cell>
          <cell r="AO2505">
            <v>49.5</v>
          </cell>
          <cell r="AP2505">
            <v>48</v>
          </cell>
          <cell r="AQ2505">
            <v>64</v>
          </cell>
          <cell r="AR2505">
            <v>43</v>
          </cell>
          <cell r="AS2505">
            <v>20</v>
          </cell>
          <cell r="AT2505">
            <v>33</v>
          </cell>
          <cell r="AU2505">
            <v>64</v>
          </cell>
          <cell r="AV2505">
            <v>84</v>
          </cell>
          <cell r="AW2505">
            <v>85</v>
          </cell>
          <cell r="AX2505">
            <v>57</v>
          </cell>
          <cell r="AY2505">
            <v>61</v>
          </cell>
          <cell r="AZ2505">
            <v>77</v>
          </cell>
        </row>
        <row r="2506">
          <cell r="B2506">
            <v>36911</v>
          </cell>
          <cell r="C2506">
            <v>6</v>
          </cell>
          <cell r="D2506">
            <v>45</v>
          </cell>
          <cell r="E2506">
            <v>66</v>
          </cell>
          <cell r="F2506">
            <v>46</v>
          </cell>
          <cell r="G2506">
            <v>6</v>
          </cell>
          <cell r="H2506">
            <v>45</v>
          </cell>
          <cell r="I2506">
            <v>35</v>
          </cell>
          <cell r="J2506">
            <v>62</v>
          </cell>
          <cell r="K2506">
            <v>20</v>
          </cell>
          <cell r="L2506">
            <v>33</v>
          </cell>
          <cell r="M2506">
            <v>23</v>
          </cell>
          <cell r="N2506">
            <v>36</v>
          </cell>
          <cell r="O2506">
            <v>27</v>
          </cell>
          <cell r="P2506">
            <v>36</v>
          </cell>
          <cell r="Q2506">
            <v>39</v>
          </cell>
          <cell r="R2506">
            <v>33</v>
          </cell>
          <cell r="S2506">
            <v>29</v>
          </cell>
          <cell r="T2506">
            <v>38</v>
          </cell>
          <cell r="U2506">
            <v>32</v>
          </cell>
          <cell r="V2506">
            <v>40</v>
          </cell>
          <cell r="W2506">
            <v>21</v>
          </cell>
          <cell r="X2506">
            <v>36</v>
          </cell>
          <cell r="Y2506">
            <v>25</v>
          </cell>
          <cell r="Z2506">
            <v>39</v>
          </cell>
          <cell r="AA2506">
            <v>29</v>
          </cell>
          <cell r="AB2506">
            <v>44</v>
          </cell>
          <cell r="AC2506">
            <v>57</v>
          </cell>
          <cell r="AD2506">
            <v>31</v>
          </cell>
          <cell r="AE2506">
            <v>27</v>
          </cell>
          <cell r="AF2506">
            <v>54</v>
          </cell>
          <cell r="AG2506">
            <v>29</v>
          </cell>
          <cell r="AH2506">
            <v>61</v>
          </cell>
          <cell r="AI2506">
            <v>41</v>
          </cell>
          <cell r="AJ2506">
            <v>28</v>
          </cell>
          <cell r="AK2506">
            <v>27</v>
          </cell>
          <cell r="AL2506">
            <v>41</v>
          </cell>
          <cell r="AM2506">
            <v>25</v>
          </cell>
          <cell r="AN2506">
            <v>43</v>
          </cell>
          <cell r="AO2506">
            <v>53</v>
          </cell>
          <cell r="AP2506">
            <v>52</v>
          </cell>
          <cell r="AQ2506">
            <v>71</v>
          </cell>
          <cell r="AR2506">
            <v>44</v>
          </cell>
          <cell r="AS2506">
            <v>12</v>
          </cell>
          <cell r="AT2506">
            <v>20</v>
          </cell>
          <cell r="AU2506">
            <v>32</v>
          </cell>
          <cell r="AV2506">
            <v>64</v>
          </cell>
          <cell r="AW2506">
            <v>70</v>
          </cell>
          <cell r="AX2506">
            <v>42</v>
          </cell>
          <cell r="AY2506">
            <v>34</v>
          </cell>
          <cell r="AZ2506">
            <v>63</v>
          </cell>
        </row>
        <row r="2507">
          <cell r="B2507">
            <v>36912</v>
          </cell>
          <cell r="C2507">
            <v>40</v>
          </cell>
          <cell r="D2507">
            <v>6</v>
          </cell>
          <cell r="E2507">
            <v>71</v>
          </cell>
          <cell r="F2507">
            <v>44</v>
          </cell>
          <cell r="G2507">
            <v>40</v>
          </cell>
          <cell r="H2507">
            <v>6</v>
          </cell>
          <cell r="I2507">
            <v>70</v>
          </cell>
          <cell r="J2507">
            <v>35</v>
          </cell>
          <cell r="K2507">
            <v>28</v>
          </cell>
          <cell r="L2507">
            <v>20</v>
          </cell>
          <cell r="M2507">
            <v>29</v>
          </cell>
          <cell r="N2507">
            <v>23</v>
          </cell>
          <cell r="O2507">
            <v>32</v>
          </cell>
          <cell r="P2507">
            <v>20</v>
          </cell>
          <cell r="Q2507">
            <v>33</v>
          </cell>
          <cell r="R2507">
            <v>27</v>
          </cell>
          <cell r="S2507">
            <v>40</v>
          </cell>
          <cell r="T2507">
            <v>29</v>
          </cell>
          <cell r="U2507">
            <v>40</v>
          </cell>
          <cell r="V2507">
            <v>32</v>
          </cell>
          <cell r="W2507">
            <v>41</v>
          </cell>
          <cell r="X2507">
            <v>21</v>
          </cell>
          <cell r="Y2507">
            <v>40</v>
          </cell>
          <cell r="Z2507">
            <v>25</v>
          </cell>
          <cell r="AA2507">
            <v>44</v>
          </cell>
          <cell r="AB2507">
            <v>29</v>
          </cell>
          <cell r="AC2507">
            <v>46</v>
          </cell>
          <cell r="AD2507">
            <v>23</v>
          </cell>
          <cell r="AE2507">
            <v>50</v>
          </cell>
          <cell r="AF2507">
            <v>27</v>
          </cell>
          <cell r="AG2507">
            <v>49</v>
          </cell>
          <cell r="AH2507">
            <v>29</v>
          </cell>
          <cell r="AI2507">
            <v>43</v>
          </cell>
          <cell r="AJ2507">
            <v>23</v>
          </cell>
          <cell r="AK2507">
            <v>48</v>
          </cell>
          <cell r="AL2507">
            <v>27</v>
          </cell>
          <cell r="AM2507">
            <v>47</v>
          </cell>
          <cell r="AN2507">
            <v>25</v>
          </cell>
          <cell r="AO2507">
            <v>65.5</v>
          </cell>
          <cell r="AP2507">
            <v>41</v>
          </cell>
          <cell r="AQ2507">
            <v>70</v>
          </cell>
          <cell r="AR2507">
            <v>47</v>
          </cell>
          <cell r="AS2507">
            <v>26</v>
          </cell>
          <cell r="AT2507">
            <v>12</v>
          </cell>
          <cell r="AU2507">
            <v>52</v>
          </cell>
          <cell r="AV2507">
            <v>32</v>
          </cell>
          <cell r="AW2507">
            <v>55</v>
          </cell>
          <cell r="AX2507">
            <v>34</v>
          </cell>
          <cell r="AY2507">
            <v>50</v>
          </cell>
          <cell r="AZ2507">
            <v>34</v>
          </cell>
        </row>
        <row r="2508">
          <cell r="B2508">
            <v>36913</v>
          </cell>
          <cell r="C2508">
            <v>46</v>
          </cell>
          <cell r="D2508">
            <v>14</v>
          </cell>
          <cell r="E2508">
            <v>72</v>
          </cell>
          <cell r="F2508">
            <v>51</v>
          </cell>
          <cell r="G2508">
            <v>46</v>
          </cell>
          <cell r="H2508">
            <v>14</v>
          </cell>
          <cell r="I2508">
            <v>68</v>
          </cell>
          <cell r="J2508">
            <v>53</v>
          </cell>
          <cell r="K2508">
            <v>32</v>
          </cell>
          <cell r="L2508">
            <v>7</v>
          </cell>
          <cell r="M2508">
            <v>31</v>
          </cell>
          <cell r="N2508">
            <v>14</v>
          </cell>
          <cell r="O2508">
            <v>34</v>
          </cell>
          <cell r="P2508">
            <v>17</v>
          </cell>
          <cell r="Q2508">
            <v>36</v>
          </cell>
          <cell r="R2508">
            <v>21</v>
          </cell>
          <cell r="S2508">
            <v>39</v>
          </cell>
          <cell r="T2508">
            <v>22</v>
          </cell>
          <cell r="U2508">
            <v>35</v>
          </cell>
          <cell r="V2508">
            <v>24</v>
          </cell>
          <cell r="W2508">
            <v>45</v>
          </cell>
          <cell r="X2508">
            <v>21</v>
          </cell>
          <cell r="Y2508">
            <v>42</v>
          </cell>
          <cell r="Z2508">
            <v>24</v>
          </cell>
          <cell r="AA2508">
            <v>46</v>
          </cell>
          <cell r="AB2508">
            <v>23</v>
          </cell>
          <cell r="AC2508">
            <v>49</v>
          </cell>
          <cell r="AD2508">
            <v>25</v>
          </cell>
          <cell r="AE2508">
            <v>52</v>
          </cell>
          <cell r="AF2508">
            <v>26</v>
          </cell>
          <cell r="AG2508">
            <v>47</v>
          </cell>
          <cell r="AH2508">
            <v>27</v>
          </cell>
          <cell r="AI2508">
            <v>49</v>
          </cell>
          <cell r="AJ2508">
            <v>30</v>
          </cell>
          <cell r="AK2508">
            <v>53</v>
          </cell>
          <cell r="AL2508">
            <v>28</v>
          </cell>
          <cell r="AM2508">
            <v>54</v>
          </cell>
          <cell r="AN2508">
            <v>26</v>
          </cell>
          <cell r="AO2508">
            <v>62</v>
          </cell>
          <cell r="AP2508">
            <v>48</v>
          </cell>
          <cell r="AQ2508">
            <v>61</v>
          </cell>
          <cell r="AR2508">
            <v>50</v>
          </cell>
          <cell r="AS2508">
            <v>31</v>
          </cell>
          <cell r="AT2508">
            <v>19</v>
          </cell>
          <cell r="AU2508">
            <v>65</v>
          </cell>
          <cell r="AV2508">
            <v>40</v>
          </cell>
          <cell r="AW2508">
            <v>59</v>
          </cell>
          <cell r="AX2508">
            <v>42</v>
          </cell>
          <cell r="AY2508">
            <v>60</v>
          </cell>
          <cell r="AZ2508">
            <v>39</v>
          </cell>
        </row>
        <row r="2509">
          <cell r="B2509">
            <v>36914</v>
          </cell>
          <cell r="C2509">
            <v>44</v>
          </cell>
          <cell r="D2509">
            <v>22</v>
          </cell>
          <cell r="E2509">
            <v>69.1</v>
          </cell>
          <cell r="F2509">
            <v>45</v>
          </cell>
          <cell r="G2509">
            <v>44</v>
          </cell>
          <cell r="H2509">
            <v>22</v>
          </cell>
          <cell r="I2509">
            <v>65</v>
          </cell>
          <cell r="J2509">
            <v>46</v>
          </cell>
          <cell r="K2509">
            <v>34</v>
          </cell>
          <cell r="L2509">
            <v>4</v>
          </cell>
          <cell r="M2509">
            <v>35</v>
          </cell>
          <cell r="N2509">
            <v>12</v>
          </cell>
          <cell r="O2509">
            <v>39.9</v>
          </cell>
          <cell r="P2509">
            <v>15.1</v>
          </cell>
          <cell r="Q2509">
            <v>43</v>
          </cell>
          <cell r="R2509">
            <v>21</v>
          </cell>
          <cell r="S2509">
            <v>43</v>
          </cell>
          <cell r="T2509">
            <v>22</v>
          </cell>
          <cell r="U2509">
            <v>37</v>
          </cell>
          <cell r="V2509">
            <v>29</v>
          </cell>
          <cell r="W2509">
            <v>51</v>
          </cell>
          <cell r="X2509">
            <v>19</v>
          </cell>
          <cell r="Y2509">
            <v>51</v>
          </cell>
          <cell r="Z2509">
            <v>23</v>
          </cell>
          <cell r="AA2509">
            <v>50</v>
          </cell>
          <cell r="AB2509">
            <v>25</v>
          </cell>
          <cell r="AC2509">
            <v>54</v>
          </cell>
          <cell r="AD2509">
            <v>25</v>
          </cell>
          <cell r="AE2509">
            <v>56</v>
          </cell>
          <cell r="AF2509">
            <v>33</v>
          </cell>
          <cell r="AG2509">
            <v>57</v>
          </cell>
          <cell r="AH2509">
            <v>38</v>
          </cell>
          <cell r="AI2509">
            <v>53.1</v>
          </cell>
          <cell r="AJ2509">
            <v>27</v>
          </cell>
          <cell r="AK2509">
            <v>58</v>
          </cell>
          <cell r="AL2509">
            <v>30</v>
          </cell>
          <cell r="AM2509">
            <v>55</v>
          </cell>
          <cell r="AN2509">
            <v>28</v>
          </cell>
          <cell r="AO2509">
            <v>63</v>
          </cell>
          <cell r="AP2509">
            <v>44</v>
          </cell>
          <cell r="AQ2509">
            <v>61</v>
          </cell>
          <cell r="AR2509">
            <v>46</v>
          </cell>
          <cell r="AS2509">
            <v>31</v>
          </cell>
          <cell r="AT2509">
            <v>5</v>
          </cell>
          <cell r="AU2509">
            <v>61</v>
          </cell>
          <cell r="AV2509">
            <v>41</v>
          </cell>
          <cell r="AW2509">
            <v>63</v>
          </cell>
          <cell r="AX2509">
            <v>41</v>
          </cell>
          <cell r="AY2509">
            <v>59</v>
          </cell>
          <cell r="AZ2509">
            <v>40</v>
          </cell>
        </row>
        <row r="2510">
          <cell r="B2510">
            <v>36915</v>
          </cell>
          <cell r="C2510">
            <v>43</v>
          </cell>
          <cell r="D2510">
            <v>26</v>
          </cell>
          <cell r="E2510">
            <v>72</v>
          </cell>
          <cell r="F2510">
            <v>46.9</v>
          </cell>
          <cell r="G2510">
            <v>43</v>
          </cell>
          <cell r="H2510">
            <v>26</v>
          </cell>
          <cell r="I2510">
            <v>70</v>
          </cell>
          <cell r="J2510">
            <v>40</v>
          </cell>
          <cell r="K2510">
            <v>38</v>
          </cell>
          <cell r="L2510">
            <v>13</v>
          </cell>
          <cell r="M2510">
            <v>40</v>
          </cell>
          <cell r="N2510">
            <v>22</v>
          </cell>
          <cell r="O2510">
            <v>46.9</v>
          </cell>
          <cell r="P2510">
            <v>24.1</v>
          </cell>
          <cell r="Q2510">
            <v>46.9</v>
          </cell>
          <cell r="R2510">
            <v>27</v>
          </cell>
          <cell r="S2510">
            <v>50</v>
          </cell>
          <cell r="T2510">
            <v>24</v>
          </cell>
          <cell r="U2510">
            <v>45</v>
          </cell>
          <cell r="V2510">
            <v>34</v>
          </cell>
          <cell r="W2510">
            <v>49</v>
          </cell>
          <cell r="X2510">
            <v>33</v>
          </cell>
          <cell r="Y2510">
            <v>54</v>
          </cell>
          <cell r="Z2510">
            <v>30</v>
          </cell>
          <cell r="AA2510">
            <v>56</v>
          </cell>
          <cell r="AB2510">
            <v>26</v>
          </cell>
          <cell r="AC2510">
            <v>55</v>
          </cell>
          <cell r="AD2510">
            <v>26.1</v>
          </cell>
          <cell r="AE2510">
            <v>55</v>
          </cell>
          <cell r="AF2510">
            <v>27</v>
          </cell>
          <cell r="AG2510">
            <v>60</v>
          </cell>
          <cell r="AH2510">
            <v>29</v>
          </cell>
          <cell r="AI2510">
            <v>55</v>
          </cell>
          <cell r="AJ2510">
            <v>36</v>
          </cell>
          <cell r="AK2510">
            <v>57</v>
          </cell>
          <cell r="AL2510">
            <v>35</v>
          </cell>
          <cell r="AM2510">
            <v>54</v>
          </cell>
          <cell r="AN2510">
            <v>34</v>
          </cell>
          <cell r="AO2510">
            <v>53.5</v>
          </cell>
          <cell r="AP2510">
            <v>49</v>
          </cell>
          <cell r="AQ2510">
            <v>57</v>
          </cell>
          <cell r="AR2510">
            <v>50</v>
          </cell>
          <cell r="AS2510">
            <v>37</v>
          </cell>
          <cell r="AT2510">
            <v>19</v>
          </cell>
          <cell r="AU2510">
            <v>67</v>
          </cell>
          <cell r="AV2510">
            <v>35</v>
          </cell>
          <cell r="AW2510">
            <v>66.9</v>
          </cell>
          <cell r="AX2510">
            <v>39</v>
          </cell>
          <cell r="AY2510">
            <v>62</v>
          </cell>
          <cell r="AZ2510">
            <v>41</v>
          </cell>
        </row>
        <row r="2511">
          <cell r="B2511">
            <v>36916</v>
          </cell>
          <cell r="C2511">
            <v>38</v>
          </cell>
          <cell r="D2511">
            <v>28</v>
          </cell>
          <cell r="E2511">
            <v>62.1</v>
          </cell>
          <cell r="F2511">
            <v>46.9</v>
          </cell>
          <cell r="G2511">
            <v>38</v>
          </cell>
          <cell r="H2511">
            <v>28</v>
          </cell>
          <cell r="I2511">
            <v>60</v>
          </cell>
          <cell r="J2511">
            <v>44</v>
          </cell>
          <cell r="K2511">
            <v>34</v>
          </cell>
          <cell r="L2511">
            <v>21</v>
          </cell>
          <cell r="M2511">
            <v>38</v>
          </cell>
          <cell r="N2511">
            <v>26</v>
          </cell>
          <cell r="O2511">
            <v>41</v>
          </cell>
          <cell r="P2511">
            <v>26.1</v>
          </cell>
          <cell r="Q2511">
            <v>42.1</v>
          </cell>
          <cell r="R2511">
            <v>28</v>
          </cell>
          <cell r="S2511">
            <v>41</v>
          </cell>
          <cell r="T2511">
            <v>29</v>
          </cell>
          <cell r="U2511">
            <v>41</v>
          </cell>
          <cell r="V2511">
            <v>35</v>
          </cell>
          <cell r="W2511">
            <v>34</v>
          </cell>
          <cell r="X2511">
            <v>28</v>
          </cell>
          <cell r="Y2511">
            <v>40</v>
          </cell>
          <cell r="Z2511">
            <v>34</v>
          </cell>
          <cell r="AA2511">
            <v>44</v>
          </cell>
          <cell r="AB2511">
            <v>30</v>
          </cell>
          <cell r="AC2511">
            <v>43</v>
          </cell>
          <cell r="AD2511">
            <v>23</v>
          </cell>
          <cell r="AE2511">
            <v>46</v>
          </cell>
          <cell r="AF2511">
            <v>35</v>
          </cell>
          <cell r="AG2511">
            <v>51</v>
          </cell>
          <cell r="AH2511">
            <v>39</v>
          </cell>
          <cell r="AI2511">
            <v>42.1</v>
          </cell>
          <cell r="AJ2511">
            <v>30</v>
          </cell>
          <cell r="AK2511">
            <v>50</v>
          </cell>
          <cell r="AL2511">
            <v>38</v>
          </cell>
          <cell r="AM2511">
            <v>50</v>
          </cell>
          <cell r="AN2511">
            <v>32</v>
          </cell>
          <cell r="AO2511">
            <v>55</v>
          </cell>
          <cell r="AP2511">
            <v>40</v>
          </cell>
          <cell r="AQ2511">
            <v>57</v>
          </cell>
          <cell r="AR2511">
            <v>43</v>
          </cell>
          <cell r="AS2511">
            <v>33</v>
          </cell>
          <cell r="AT2511">
            <v>30</v>
          </cell>
          <cell r="AU2511">
            <v>63</v>
          </cell>
          <cell r="AV2511">
            <v>39</v>
          </cell>
          <cell r="AW2511">
            <v>64</v>
          </cell>
          <cell r="AX2511">
            <v>42.1</v>
          </cell>
          <cell r="AY2511">
            <v>63</v>
          </cell>
          <cell r="AZ2511">
            <v>43</v>
          </cell>
        </row>
        <row r="2512">
          <cell r="B2512">
            <v>36917</v>
          </cell>
          <cell r="C2512">
            <v>37</v>
          </cell>
          <cell r="D2512">
            <v>8</v>
          </cell>
          <cell r="E2512">
            <v>60</v>
          </cell>
          <cell r="F2512">
            <v>41</v>
          </cell>
          <cell r="G2512">
            <v>37</v>
          </cell>
          <cell r="H2512">
            <v>8</v>
          </cell>
          <cell r="I2512">
            <v>64</v>
          </cell>
          <cell r="J2512">
            <v>33</v>
          </cell>
          <cell r="K2512">
            <v>30</v>
          </cell>
          <cell r="L2512">
            <v>15</v>
          </cell>
          <cell r="M2512">
            <v>33</v>
          </cell>
          <cell r="N2512">
            <v>20</v>
          </cell>
          <cell r="O2512">
            <v>39</v>
          </cell>
          <cell r="P2512">
            <v>19</v>
          </cell>
          <cell r="Q2512">
            <v>39</v>
          </cell>
          <cell r="R2512">
            <v>23</v>
          </cell>
          <cell r="S2512">
            <v>42</v>
          </cell>
          <cell r="T2512">
            <v>21</v>
          </cell>
          <cell r="U2512">
            <v>38</v>
          </cell>
          <cell r="V2512">
            <v>28</v>
          </cell>
          <cell r="W2512">
            <v>48</v>
          </cell>
          <cell r="X2512">
            <v>15</v>
          </cell>
          <cell r="Y2512">
            <v>45</v>
          </cell>
          <cell r="Z2512">
            <v>17</v>
          </cell>
          <cell r="AA2512">
            <v>47</v>
          </cell>
          <cell r="AB2512">
            <v>18</v>
          </cell>
          <cell r="AC2512">
            <v>47</v>
          </cell>
          <cell r="AD2512">
            <v>16</v>
          </cell>
          <cell r="AE2512">
            <v>51</v>
          </cell>
          <cell r="AF2512">
            <v>21</v>
          </cell>
          <cell r="AG2512">
            <v>50</v>
          </cell>
          <cell r="AH2512">
            <v>24</v>
          </cell>
          <cell r="AI2512">
            <v>51</v>
          </cell>
          <cell r="AJ2512">
            <v>24</v>
          </cell>
          <cell r="AK2512">
            <v>55</v>
          </cell>
          <cell r="AL2512">
            <v>24</v>
          </cell>
          <cell r="AM2512">
            <v>54</v>
          </cell>
          <cell r="AN2512">
            <v>20</v>
          </cell>
          <cell r="AO2512">
            <v>52</v>
          </cell>
          <cell r="AP2512">
            <v>43</v>
          </cell>
          <cell r="AQ2512">
            <v>51</v>
          </cell>
          <cell r="AR2512">
            <v>44</v>
          </cell>
          <cell r="AS2512">
            <v>30</v>
          </cell>
          <cell r="AT2512">
            <v>10</v>
          </cell>
          <cell r="AU2512">
            <v>62</v>
          </cell>
          <cell r="AV2512">
            <v>33</v>
          </cell>
          <cell r="AW2512">
            <v>67</v>
          </cell>
          <cell r="AX2512">
            <v>35</v>
          </cell>
          <cell r="AY2512">
            <v>61</v>
          </cell>
          <cell r="AZ2512">
            <v>38</v>
          </cell>
        </row>
        <row r="2513">
          <cell r="B2513">
            <v>36918</v>
          </cell>
          <cell r="C2513">
            <v>30</v>
          </cell>
          <cell r="D2513">
            <v>26</v>
          </cell>
          <cell r="E2513">
            <v>55</v>
          </cell>
          <cell r="F2513">
            <v>44</v>
          </cell>
          <cell r="G2513">
            <v>30</v>
          </cell>
          <cell r="H2513">
            <v>26</v>
          </cell>
          <cell r="I2513">
            <v>50</v>
          </cell>
          <cell r="J2513">
            <v>49</v>
          </cell>
          <cell r="K2513">
            <v>39</v>
          </cell>
          <cell r="L2513">
            <v>22</v>
          </cell>
          <cell r="M2513">
            <v>42</v>
          </cell>
          <cell r="N2513">
            <v>28</v>
          </cell>
          <cell r="O2513">
            <v>47</v>
          </cell>
          <cell r="P2513">
            <v>31</v>
          </cell>
          <cell r="Q2513">
            <v>48</v>
          </cell>
          <cell r="R2513">
            <v>34</v>
          </cell>
          <cell r="S2513">
            <v>55</v>
          </cell>
          <cell r="T2513">
            <v>36</v>
          </cell>
          <cell r="U2513">
            <v>55</v>
          </cell>
          <cell r="V2513">
            <v>33</v>
          </cell>
          <cell r="W2513">
            <v>47</v>
          </cell>
          <cell r="X2513">
            <v>25</v>
          </cell>
          <cell r="Y2513">
            <v>55</v>
          </cell>
          <cell r="Z2513">
            <v>35</v>
          </cell>
          <cell r="AA2513">
            <v>59</v>
          </cell>
          <cell r="AB2513">
            <v>33</v>
          </cell>
          <cell r="AC2513">
            <v>60</v>
          </cell>
          <cell r="AD2513">
            <v>38</v>
          </cell>
          <cell r="AE2513">
            <v>66</v>
          </cell>
          <cell r="AF2513">
            <v>38</v>
          </cell>
          <cell r="AG2513">
            <v>68</v>
          </cell>
          <cell r="AH2513">
            <v>35</v>
          </cell>
          <cell r="AI2513">
            <v>59</v>
          </cell>
          <cell r="AJ2513">
            <v>37</v>
          </cell>
          <cell r="AK2513">
            <v>69</v>
          </cell>
          <cell r="AL2513">
            <v>43</v>
          </cell>
          <cell r="AM2513">
            <v>68</v>
          </cell>
          <cell r="AN2513">
            <v>45</v>
          </cell>
          <cell r="AO2513">
            <v>53</v>
          </cell>
          <cell r="AP2513">
            <v>42</v>
          </cell>
          <cell r="AQ2513">
            <v>58</v>
          </cell>
          <cell r="AR2513">
            <v>42</v>
          </cell>
          <cell r="AS2513">
            <v>33</v>
          </cell>
          <cell r="AT2513">
            <v>22</v>
          </cell>
          <cell r="AU2513">
            <v>72</v>
          </cell>
          <cell r="AV2513">
            <v>40</v>
          </cell>
          <cell r="AW2513">
            <v>71</v>
          </cell>
          <cell r="AX2513">
            <v>39</v>
          </cell>
          <cell r="AY2513">
            <v>65</v>
          </cell>
          <cell r="AZ2513">
            <v>40</v>
          </cell>
        </row>
        <row r="2514">
          <cell r="B2514">
            <v>36919</v>
          </cell>
          <cell r="C2514">
            <v>27</v>
          </cell>
          <cell r="D2514">
            <v>20</v>
          </cell>
          <cell r="E2514">
            <v>53.1</v>
          </cell>
          <cell r="F2514">
            <v>41</v>
          </cell>
          <cell r="G2514">
            <v>27</v>
          </cell>
          <cell r="H2514">
            <v>20</v>
          </cell>
          <cell r="I2514">
            <v>47</v>
          </cell>
          <cell r="J2514">
            <v>35</v>
          </cell>
          <cell r="K2514">
            <v>35</v>
          </cell>
          <cell r="L2514">
            <v>28</v>
          </cell>
          <cell r="M2514">
            <v>38</v>
          </cell>
          <cell r="N2514">
            <v>26</v>
          </cell>
          <cell r="O2514">
            <v>43</v>
          </cell>
          <cell r="P2514">
            <v>25</v>
          </cell>
          <cell r="Q2514">
            <v>46</v>
          </cell>
          <cell r="R2514">
            <v>28</v>
          </cell>
          <cell r="S2514">
            <v>47</v>
          </cell>
          <cell r="T2514">
            <v>20</v>
          </cell>
          <cell r="U2514">
            <v>46</v>
          </cell>
          <cell r="V2514">
            <v>30</v>
          </cell>
          <cell r="W2514">
            <v>54</v>
          </cell>
          <cell r="X2514">
            <v>22</v>
          </cell>
          <cell r="Y2514">
            <v>53</v>
          </cell>
          <cell r="Z2514">
            <v>27</v>
          </cell>
          <cell r="AA2514">
            <v>55</v>
          </cell>
          <cell r="AB2514">
            <v>24</v>
          </cell>
          <cell r="AC2514">
            <v>54</v>
          </cell>
          <cell r="AD2514">
            <v>19</v>
          </cell>
          <cell r="AE2514">
            <v>58</v>
          </cell>
          <cell r="AF2514">
            <v>25</v>
          </cell>
          <cell r="AG2514">
            <v>62</v>
          </cell>
          <cell r="AH2514">
            <v>30</v>
          </cell>
          <cell r="AI2514">
            <v>63</v>
          </cell>
          <cell r="AJ2514">
            <v>30.9</v>
          </cell>
          <cell r="AK2514">
            <v>67</v>
          </cell>
          <cell r="AL2514">
            <v>34</v>
          </cell>
          <cell r="AM2514">
            <v>66</v>
          </cell>
          <cell r="AN2514">
            <v>29</v>
          </cell>
          <cell r="AO2514">
            <v>56.45</v>
          </cell>
          <cell r="AP2514">
            <v>40.5</v>
          </cell>
          <cell r="AQ2514">
            <v>57.9</v>
          </cell>
          <cell r="AR2514">
            <v>43</v>
          </cell>
          <cell r="AS2514">
            <v>30</v>
          </cell>
          <cell r="AT2514">
            <v>22</v>
          </cell>
          <cell r="AU2514">
            <v>70</v>
          </cell>
          <cell r="AV2514">
            <v>41</v>
          </cell>
          <cell r="AW2514">
            <v>75</v>
          </cell>
          <cell r="AX2514">
            <v>42.1</v>
          </cell>
          <cell r="AY2514">
            <v>71</v>
          </cell>
          <cell r="AZ2514">
            <v>47</v>
          </cell>
        </row>
        <row r="2515">
          <cell r="B2515">
            <v>36920</v>
          </cell>
          <cell r="C2515">
            <v>34</v>
          </cell>
          <cell r="D2515">
            <v>20</v>
          </cell>
          <cell r="E2515">
            <v>57</v>
          </cell>
          <cell r="F2515">
            <v>42.1</v>
          </cell>
          <cell r="G2515">
            <v>34</v>
          </cell>
          <cell r="H2515">
            <v>20</v>
          </cell>
          <cell r="I2515">
            <v>54</v>
          </cell>
          <cell r="J2515">
            <v>34</v>
          </cell>
          <cell r="K2515">
            <v>35</v>
          </cell>
          <cell r="L2515">
            <v>16</v>
          </cell>
          <cell r="M2515">
            <v>38</v>
          </cell>
          <cell r="N2515">
            <v>21</v>
          </cell>
          <cell r="O2515">
            <v>43</v>
          </cell>
          <cell r="P2515">
            <v>23</v>
          </cell>
          <cell r="Q2515">
            <v>46.9</v>
          </cell>
          <cell r="R2515">
            <v>30</v>
          </cell>
          <cell r="S2515">
            <v>53</v>
          </cell>
          <cell r="T2515">
            <v>31</v>
          </cell>
          <cell r="U2515">
            <v>49</v>
          </cell>
          <cell r="V2515">
            <v>30</v>
          </cell>
          <cell r="W2515">
            <v>58</v>
          </cell>
          <cell r="X2515">
            <v>27</v>
          </cell>
          <cell r="Y2515">
            <v>59</v>
          </cell>
          <cell r="Z2515">
            <v>30</v>
          </cell>
          <cell r="AA2515">
            <v>61</v>
          </cell>
          <cell r="AB2515">
            <v>30</v>
          </cell>
          <cell r="AC2515">
            <v>60.1</v>
          </cell>
          <cell r="AD2515">
            <v>28.9</v>
          </cell>
          <cell r="AE2515">
            <v>67</v>
          </cell>
          <cell r="AF2515">
            <v>29</v>
          </cell>
          <cell r="AG2515">
            <v>66</v>
          </cell>
          <cell r="AH2515">
            <v>33</v>
          </cell>
          <cell r="AI2515">
            <v>66</v>
          </cell>
          <cell r="AJ2515">
            <v>40</v>
          </cell>
          <cell r="AK2515">
            <v>71</v>
          </cell>
          <cell r="AL2515">
            <v>46</v>
          </cell>
          <cell r="AM2515">
            <v>70</v>
          </cell>
          <cell r="AN2515">
            <v>35</v>
          </cell>
          <cell r="AO2515">
            <v>56.5</v>
          </cell>
          <cell r="AP2515">
            <v>40.55</v>
          </cell>
          <cell r="AQ2515">
            <v>57</v>
          </cell>
          <cell r="AR2515">
            <v>44.1</v>
          </cell>
          <cell r="AS2515">
            <v>33</v>
          </cell>
          <cell r="AT2515">
            <v>21</v>
          </cell>
          <cell r="AU2515">
            <v>75</v>
          </cell>
          <cell r="AV2515">
            <v>46</v>
          </cell>
          <cell r="AW2515">
            <v>77</v>
          </cell>
          <cell r="AX2515">
            <v>49</v>
          </cell>
          <cell r="AY2515">
            <v>75</v>
          </cell>
          <cell r="AZ2515">
            <v>54</v>
          </cell>
        </row>
        <row r="2516">
          <cell r="B2516">
            <v>36921</v>
          </cell>
          <cell r="C2516">
            <v>30</v>
          </cell>
          <cell r="D2516">
            <v>24</v>
          </cell>
          <cell r="E2516">
            <v>59</v>
          </cell>
          <cell r="F2516">
            <v>42.1</v>
          </cell>
          <cell r="G2516">
            <v>30</v>
          </cell>
          <cell r="H2516">
            <v>24</v>
          </cell>
          <cell r="I2516">
            <v>55</v>
          </cell>
          <cell r="J2516">
            <v>33.1</v>
          </cell>
          <cell r="K2516">
            <v>41</v>
          </cell>
          <cell r="L2516">
            <v>29</v>
          </cell>
          <cell r="M2516">
            <v>57</v>
          </cell>
          <cell r="N2516">
            <v>32</v>
          </cell>
          <cell r="O2516">
            <v>53.1</v>
          </cell>
          <cell r="P2516">
            <v>34</v>
          </cell>
          <cell r="Q2516">
            <v>53.1</v>
          </cell>
          <cell r="R2516">
            <v>36</v>
          </cell>
          <cell r="S2516">
            <v>67</v>
          </cell>
          <cell r="T2516">
            <v>38</v>
          </cell>
          <cell r="U2516">
            <v>69</v>
          </cell>
          <cell r="V2516">
            <v>41</v>
          </cell>
          <cell r="W2516">
            <v>57</v>
          </cell>
          <cell r="X2516">
            <v>47</v>
          </cell>
          <cell r="Y2516">
            <v>61</v>
          </cell>
          <cell r="Z2516">
            <v>48</v>
          </cell>
          <cell r="AA2516">
            <v>68</v>
          </cell>
          <cell r="AB2516">
            <v>52</v>
          </cell>
          <cell r="AC2516">
            <v>61</v>
          </cell>
          <cell r="AD2516">
            <v>50</v>
          </cell>
          <cell r="AE2516">
            <v>63</v>
          </cell>
          <cell r="AF2516">
            <v>55</v>
          </cell>
          <cell r="AG2516">
            <v>70</v>
          </cell>
          <cell r="AH2516">
            <v>52</v>
          </cell>
          <cell r="AI2516">
            <v>61</v>
          </cell>
          <cell r="AJ2516">
            <v>45</v>
          </cell>
          <cell r="AK2516">
            <v>66</v>
          </cell>
          <cell r="AL2516">
            <v>50</v>
          </cell>
          <cell r="AM2516">
            <v>61</v>
          </cell>
          <cell r="AN2516">
            <v>54</v>
          </cell>
          <cell r="AO2516">
            <v>54.5</v>
          </cell>
          <cell r="AP2516">
            <v>39.5</v>
          </cell>
          <cell r="AQ2516">
            <v>62.1</v>
          </cell>
          <cell r="AR2516">
            <v>43</v>
          </cell>
          <cell r="AS2516">
            <v>37</v>
          </cell>
          <cell r="AT2516">
            <v>25</v>
          </cell>
          <cell r="AU2516">
            <v>79</v>
          </cell>
          <cell r="AV2516">
            <v>63</v>
          </cell>
          <cell r="AW2516">
            <v>79</v>
          </cell>
          <cell r="AX2516">
            <v>60.1</v>
          </cell>
          <cell r="AY2516">
            <v>71</v>
          </cell>
          <cell r="AZ2516">
            <v>63</v>
          </cell>
        </row>
        <row r="2517">
          <cell r="B2517">
            <v>36922</v>
          </cell>
          <cell r="C2517">
            <v>28</v>
          </cell>
          <cell r="D2517">
            <v>14</v>
          </cell>
          <cell r="E2517">
            <v>59</v>
          </cell>
          <cell r="F2517">
            <v>37.9</v>
          </cell>
          <cell r="G2517">
            <v>28</v>
          </cell>
          <cell r="H2517">
            <v>14</v>
          </cell>
          <cell r="I2517">
            <v>57.9</v>
          </cell>
          <cell r="J2517">
            <v>28.9</v>
          </cell>
          <cell r="K2517">
            <v>44</v>
          </cell>
          <cell r="L2517">
            <v>33</v>
          </cell>
          <cell r="M2517">
            <v>50</v>
          </cell>
          <cell r="N2517">
            <v>30</v>
          </cell>
          <cell r="O2517">
            <v>55</v>
          </cell>
          <cell r="P2517">
            <v>34</v>
          </cell>
          <cell r="Q2517">
            <v>57</v>
          </cell>
          <cell r="R2517">
            <v>39</v>
          </cell>
          <cell r="S2517">
            <v>64</v>
          </cell>
          <cell r="T2517">
            <v>39</v>
          </cell>
          <cell r="U2517">
            <v>67</v>
          </cell>
          <cell r="V2517">
            <v>52</v>
          </cell>
          <cell r="W2517">
            <v>65</v>
          </cell>
          <cell r="X2517">
            <v>33</v>
          </cell>
          <cell r="Y2517">
            <v>64</v>
          </cell>
          <cell r="Z2517">
            <v>48</v>
          </cell>
          <cell r="AA2517">
            <v>68</v>
          </cell>
          <cell r="AB2517">
            <v>47</v>
          </cell>
          <cell r="AC2517">
            <v>66</v>
          </cell>
          <cell r="AD2517">
            <v>46</v>
          </cell>
          <cell r="AE2517">
            <v>67</v>
          </cell>
          <cell r="AF2517">
            <v>52</v>
          </cell>
          <cell r="AG2517">
            <v>68</v>
          </cell>
          <cell r="AH2517">
            <v>48</v>
          </cell>
          <cell r="AI2517">
            <v>64</v>
          </cell>
          <cell r="AJ2517">
            <v>48</v>
          </cell>
          <cell r="AK2517">
            <v>65</v>
          </cell>
          <cell r="AL2517">
            <v>44</v>
          </cell>
          <cell r="AM2517">
            <v>65</v>
          </cell>
          <cell r="AN2517">
            <v>49</v>
          </cell>
          <cell r="AO2517">
            <v>59.95</v>
          </cell>
          <cell r="AP2517">
            <v>41</v>
          </cell>
          <cell r="AQ2517">
            <v>64</v>
          </cell>
          <cell r="AR2517">
            <v>46.9</v>
          </cell>
          <cell r="AS2517">
            <v>39</v>
          </cell>
          <cell r="AT2517">
            <v>32</v>
          </cell>
          <cell r="AU2517">
            <v>72</v>
          </cell>
          <cell r="AV2517">
            <v>67</v>
          </cell>
          <cell r="AW2517">
            <v>82.9</v>
          </cell>
          <cell r="AX2517">
            <v>63</v>
          </cell>
          <cell r="AY2517">
            <v>75</v>
          </cell>
          <cell r="AZ2517">
            <v>63</v>
          </cell>
        </row>
        <row r="2518">
          <cell r="B2518">
            <v>36923</v>
          </cell>
          <cell r="C2518">
            <v>33</v>
          </cell>
          <cell r="D2518">
            <v>18</v>
          </cell>
          <cell r="E2518">
            <v>66.9</v>
          </cell>
          <cell r="F2518">
            <v>37.9</v>
          </cell>
          <cell r="G2518">
            <v>33</v>
          </cell>
          <cell r="H2518">
            <v>18</v>
          </cell>
          <cell r="I2518">
            <v>61</v>
          </cell>
          <cell r="J2518">
            <v>32</v>
          </cell>
          <cell r="K2518">
            <v>45</v>
          </cell>
          <cell r="L2518">
            <v>30</v>
          </cell>
          <cell r="M2518">
            <v>48</v>
          </cell>
          <cell r="N2518">
            <v>32</v>
          </cell>
          <cell r="O2518">
            <v>50</v>
          </cell>
          <cell r="P2518">
            <v>30</v>
          </cell>
          <cell r="Q2518">
            <v>51.1</v>
          </cell>
          <cell r="R2518">
            <v>35.1</v>
          </cell>
          <cell r="S2518">
            <v>53.1</v>
          </cell>
          <cell r="T2518">
            <v>30.9</v>
          </cell>
          <cell r="U2518">
            <v>51</v>
          </cell>
          <cell r="V2518">
            <v>40</v>
          </cell>
          <cell r="W2518">
            <v>49</v>
          </cell>
          <cell r="X2518">
            <v>34</v>
          </cell>
          <cell r="Y2518">
            <v>49</v>
          </cell>
          <cell r="Z2518">
            <v>33</v>
          </cell>
          <cell r="AA2518">
            <v>52</v>
          </cell>
          <cell r="AB2518">
            <v>39</v>
          </cell>
          <cell r="AC2518">
            <v>55.9</v>
          </cell>
          <cell r="AD2518">
            <v>39</v>
          </cell>
          <cell r="AE2518">
            <v>57</v>
          </cell>
          <cell r="AF2518">
            <v>49</v>
          </cell>
          <cell r="AG2518">
            <v>61</v>
          </cell>
          <cell r="AH2518">
            <v>53</v>
          </cell>
          <cell r="AI2518">
            <v>48</v>
          </cell>
          <cell r="AJ2518">
            <v>39</v>
          </cell>
          <cell r="AK2518">
            <v>51</v>
          </cell>
          <cell r="AL2518">
            <v>46</v>
          </cell>
          <cell r="AM2518">
            <v>51</v>
          </cell>
          <cell r="AN2518">
            <v>48</v>
          </cell>
          <cell r="AO2518">
            <v>62.95</v>
          </cell>
          <cell r="AP2518">
            <v>37.5</v>
          </cell>
          <cell r="AQ2518">
            <v>64.9</v>
          </cell>
          <cell r="AR2518">
            <v>43</v>
          </cell>
          <cell r="AS2518">
            <v>39</v>
          </cell>
          <cell r="AT2518">
            <v>35</v>
          </cell>
          <cell r="AU2518">
            <v>65</v>
          </cell>
          <cell r="AV2518">
            <v>60</v>
          </cell>
          <cell r="AW2518">
            <v>73</v>
          </cell>
          <cell r="AX2518">
            <v>61</v>
          </cell>
          <cell r="AY2518">
            <v>75</v>
          </cell>
          <cell r="AZ2518">
            <v>65</v>
          </cell>
        </row>
        <row r="2519">
          <cell r="B2519">
            <v>36924</v>
          </cell>
          <cell r="C2519">
            <v>49</v>
          </cell>
          <cell r="D2519">
            <v>8</v>
          </cell>
          <cell r="E2519">
            <v>68</v>
          </cell>
          <cell r="F2519">
            <v>44</v>
          </cell>
          <cell r="G2519">
            <v>49</v>
          </cell>
          <cell r="H2519">
            <v>8</v>
          </cell>
          <cell r="I2519">
            <v>65</v>
          </cell>
          <cell r="J2519">
            <v>40</v>
          </cell>
          <cell r="K2519">
            <v>41</v>
          </cell>
          <cell r="L2519">
            <v>31</v>
          </cell>
          <cell r="M2519">
            <v>49</v>
          </cell>
          <cell r="N2519">
            <v>32</v>
          </cell>
          <cell r="O2519">
            <v>51</v>
          </cell>
          <cell r="P2519">
            <v>31</v>
          </cell>
          <cell r="Q2519">
            <v>52</v>
          </cell>
          <cell r="R2519">
            <v>37</v>
          </cell>
          <cell r="S2519">
            <v>53</v>
          </cell>
          <cell r="T2519">
            <v>33</v>
          </cell>
          <cell r="U2519">
            <v>50</v>
          </cell>
          <cell r="V2519">
            <v>38</v>
          </cell>
          <cell r="W2519">
            <v>50</v>
          </cell>
          <cell r="X2519">
            <v>31</v>
          </cell>
          <cell r="Y2519">
            <v>53</v>
          </cell>
          <cell r="Z2519">
            <v>35</v>
          </cell>
          <cell r="AA2519">
            <v>54</v>
          </cell>
          <cell r="AB2519">
            <v>36</v>
          </cell>
          <cell r="AC2519">
            <v>54</v>
          </cell>
          <cell r="AD2519">
            <v>37</v>
          </cell>
          <cell r="AE2519">
            <v>54</v>
          </cell>
          <cell r="AF2519">
            <v>43</v>
          </cell>
          <cell r="AG2519">
            <v>52</v>
          </cell>
          <cell r="AH2519">
            <v>48</v>
          </cell>
          <cell r="AI2519">
            <v>49</v>
          </cell>
          <cell r="AJ2519">
            <v>40</v>
          </cell>
          <cell r="AK2519">
            <v>53</v>
          </cell>
          <cell r="AL2519">
            <v>44</v>
          </cell>
          <cell r="AM2519">
            <v>55</v>
          </cell>
          <cell r="AN2519">
            <v>44</v>
          </cell>
          <cell r="AO2519">
            <v>67</v>
          </cell>
          <cell r="AP2519">
            <v>43.5</v>
          </cell>
          <cell r="AQ2519">
            <v>74</v>
          </cell>
          <cell r="AR2519">
            <v>50</v>
          </cell>
          <cell r="AS2519">
            <v>38</v>
          </cell>
          <cell r="AT2519">
            <v>24</v>
          </cell>
          <cell r="AU2519">
            <v>60</v>
          </cell>
          <cell r="AV2519">
            <v>58</v>
          </cell>
          <cell r="AW2519">
            <v>67</v>
          </cell>
          <cell r="AX2519">
            <v>60</v>
          </cell>
          <cell r="AY2519">
            <v>65</v>
          </cell>
          <cell r="AZ2519">
            <v>61</v>
          </cell>
        </row>
        <row r="2520">
          <cell r="B2520">
            <v>36925</v>
          </cell>
          <cell r="C2520">
            <v>21</v>
          </cell>
          <cell r="D2520">
            <v>57</v>
          </cell>
          <cell r="E2520">
            <v>70</v>
          </cell>
          <cell r="F2520">
            <v>44</v>
          </cell>
          <cell r="G2520">
            <v>21</v>
          </cell>
          <cell r="H2520">
            <v>57</v>
          </cell>
          <cell r="I2520">
            <v>41</v>
          </cell>
          <cell r="J2520">
            <v>70</v>
          </cell>
          <cell r="K2520">
            <v>16</v>
          </cell>
          <cell r="L2520">
            <v>30</v>
          </cell>
          <cell r="M2520">
            <v>22</v>
          </cell>
          <cell r="N2520">
            <v>32</v>
          </cell>
          <cell r="O2520">
            <v>17</v>
          </cell>
          <cell r="P2520">
            <v>35</v>
          </cell>
          <cell r="Q2520">
            <v>38</v>
          </cell>
          <cell r="R2520">
            <v>25</v>
          </cell>
          <cell r="S2520">
            <v>25</v>
          </cell>
          <cell r="T2520">
            <v>42</v>
          </cell>
          <cell r="U2520">
            <v>25</v>
          </cell>
          <cell r="V2520">
            <v>40</v>
          </cell>
          <cell r="W2520">
            <v>28</v>
          </cell>
          <cell r="X2520">
            <v>48</v>
          </cell>
          <cell r="Y2520">
            <v>29</v>
          </cell>
          <cell r="Z2520">
            <v>44</v>
          </cell>
          <cell r="AA2520">
            <v>29</v>
          </cell>
          <cell r="AB2520">
            <v>47</v>
          </cell>
          <cell r="AC2520">
            <v>47</v>
          </cell>
          <cell r="AD2520">
            <v>26</v>
          </cell>
          <cell r="AE2520">
            <v>35</v>
          </cell>
          <cell r="AF2520">
            <v>49</v>
          </cell>
          <cell r="AG2520">
            <v>42</v>
          </cell>
          <cell r="AH2520">
            <v>50</v>
          </cell>
          <cell r="AI2520">
            <v>48</v>
          </cell>
          <cell r="AJ2520">
            <v>26</v>
          </cell>
          <cell r="AK2520">
            <v>35</v>
          </cell>
          <cell r="AL2520">
            <v>50</v>
          </cell>
          <cell r="AM2520">
            <v>40</v>
          </cell>
          <cell r="AN2520">
            <v>48</v>
          </cell>
          <cell r="AO2520">
            <v>61.5</v>
          </cell>
          <cell r="AP2520">
            <v>56.5</v>
          </cell>
          <cell r="AQ2520">
            <v>81</v>
          </cell>
          <cell r="AR2520">
            <v>52</v>
          </cell>
          <cell r="AS2520">
            <v>7</v>
          </cell>
          <cell r="AT2520">
            <v>24</v>
          </cell>
          <cell r="AU2520">
            <v>53</v>
          </cell>
          <cell r="AV2520">
            <v>60</v>
          </cell>
          <cell r="AW2520">
            <v>55</v>
          </cell>
          <cell r="AX2520">
            <v>57</v>
          </cell>
          <cell r="AY2520">
            <v>53</v>
          </cell>
          <cell r="AZ2520">
            <v>53</v>
          </cell>
        </row>
        <row r="2521">
          <cell r="B2521">
            <v>36926</v>
          </cell>
          <cell r="C2521">
            <v>52</v>
          </cell>
          <cell r="D2521">
            <v>21</v>
          </cell>
          <cell r="E2521">
            <v>79</v>
          </cell>
          <cell r="F2521">
            <v>49</v>
          </cell>
          <cell r="G2521">
            <v>52</v>
          </cell>
          <cell r="H2521">
            <v>21</v>
          </cell>
          <cell r="I2521">
            <v>79</v>
          </cell>
          <cell r="J2521">
            <v>41</v>
          </cell>
          <cell r="K2521">
            <v>39</v>
          </cell>
          <cell r="L2521">
            <v>16</v>
          </cell>
          <cell r="M2521">
            <v>40</v>
          </cell>
          <cell r="N2521">
            <v>22</v>
          </cell>
          <cell r="O2521">
            <v>44</v>
          </cell>
          <cell r="P2521">
            <v>17</v>
          </cell>
          <cell r="Q2521">
            <v>45</v>
          </cell>
          <cell r="R2521">
            <v>26</v>
          </cell>
          <cell r="S2521">
            <v>47</v>
          </cell>
          <cell r="T2521">
            <v>25</v>
          </cell>
          <cell r="U2521">
            <v>46</v>
          </cell>
          <cell r="V2521">
            <v>25</v>
          </cell>
          <cell r="W2521">
            <v>53</v>
          </cell>
          <cell r="X2521">
            <v>28</v>
          </cell>
          <cell r="Y2521">
            <v>50</v>
          </cell>
          <cell r="Z2521">
            <v>29</v>
          </cell>
          <cell r="AA2521">
            <v>42</v>
          </cell>
          <cell r="AB2521">
            <v>29</v>
          </cell>
          <cell r="AC2521">
            <v>53</v>
          </cell>
          <cell r="AD2521">
            <v>33</v>
          </cell>
          <cell r="AE2521">
            <v>45</v>
          </cell>
          <cell r="AF2521">
            <v>35</v>
          </cell>
          <cell r="AG2521">
            <v>47</v>
          </cell>
          <cell r="AH2521">
            <v>42</v>
          </cell>
          <cell r="AI2521">
            <v>56</v>
          </cell>
          <cell r="AJ2521">
            <v>34</v>
          </cell>
          <cell r="AK2521">
            <v>60</v>
          </cell>
          <cell r="AL2521">
            <v>35</v>
          </cell>
          <cell r="AM2521">
            <v>59</v>
          </cell>
          <cell r="AN2521">
            <v>40</v>
          </cell>
          <cell r="AO2521">
            <v>75.5</v>
          </cell>
          <cell r="AP2521">
            <v>47.5</v>
          </cell>
          <cell r="AQ2521">
            <v>84</v>
          </cell>
          <cell r="AR2521">
            <v>53</v>
          </cell>
          <cell r="AS2521">
            <v>29</v>
          </cell>
          <cell r="AT2521">
            <v>7</v>
          </cell>
          <cell r="AU2521">
            <v>55</v>
          </cell>
          <cell r="AV2521">
            <v>53</v>
          </cell>
          <cell r="AW2521">
            <v>59</v>
          </cell>
          <cell r="AX2521">
            <v>55</v>
          </cell>
          <cell r="AY2521">
            <v>57</v>
          </cell>
          <cell r="AZ2521">
            <v>53</v>
          </cell>
        </row>
        <row r="2522">
          <cell r="B2522">
            <v>36927</v>
          </cell>
          <cell r="C2522">
            <v>57</v>
          </cell>
          <cell r="D2522">
            <v>21</v>
          </cell>
          <cell r="E2522">
            <v>79</v>
          </cell>
          <cell r="F2522">
            <v>51.1</v>
          </cell>
          <cell r="G2522">
            <v>57</v>
          </cell>
          <cell r="H2522">
            <v>21</v>
          </cell>
          <cell r="I2522">
            <v>81</v>
          </cell>
          <cell r="J2522">
            <v>47</v>
          </cell>
          <cell r="K2522">
            <v>33</v>
          </cell>
          <cell r="L2522">
            <v>24</v>
          </cell>
          <cell r="M2522">
            <v>36</v>
          </cell>
          <cell r="N2522">
            <v>34</v>
          </cell>
          <cell r="O2522">
            <v>41</v>
          </cell>
          <cell r="P2522">
            <v>33.1</v>
          </cell>
          <cell r="Q2522">
            <v>42.1</v>
          </cell>
          <cell r="R2522">
            <v>34</v>
          </cell>
          <cell r="S2522">
            <v>46</v>
          </cell>
          <cell r="T2522">
            <v>36</v>
          </cell>
          <cell r="U2522">
            <v>46</v>
          </cell>
          <cell r="V2522">
            <v>41</v>
          </cell>
          <cell r="W2522">
            <v>48</v>
          </cell>
          <cell r="X2522">
            <v>28</v>
          </cell>
          <cell r="Y2522">
            <v>56</v>
          </cell>
          <cell r="Z2522">
            <v>36</v>
          </cell>
          <cell r="AA2522">
            <v>57</v>
          </cell>
          <cell r="AB2522">
            <v>39</v>
          </cell>
          <cell r="AC2522">
            <v>57.9</v>
          </cell>
          <cell r="AD2522">
            <v>28</v>
          </cell>
          <cell r="AE2522">
            <v>62</v>
          </cell>
          <cell r="AF2522">
            <v>34</v>
          </cell>
          <cell r="AG2522">
            <v>62</v>
          </cell>
          <cell r="AH2522">
            <v>43</v>
          </cell>
          <cell r="AI2522">
            <v>55</v>
          </cell>
          <cell r="AJ2522">
            <v>37</v>
          </cell>
          <cell r="AK2522">
            <v>60</v>
          </cell>
          <cell r="AL2522">
            <v>31</v>
          </cell>
          <cell r="AM2522">
            <v>63</v>
          </cell>
          <cell r="AN2522">
            <v>29</v>
          </cell>
          <cell r="AO2522">
            <v>72.5</v>
          </cell>
          <cell r="AP2522">
            <v>49.55</v>
          </cell>
          <cell r="AQ2522">
            <v>78.1</v>
          </cell>
          <cell r="AR2522">
            <v>57</v>
          </cell>
          <cell r="AS2522">
            <v>30</v>
          </cell>
          <cell r="AT2522">
            <v>27</v>
          </cell>
          <cell r="AU2522">
            <v>66</v>
          </cell>
          <cell r="AV2522">
            <v>51</v>
          </cell>
          <cell r="AW2522">
            <v>66.9</v>
          </cell>
          <cell r="AX2522">
            <v>42.1</v>
          </cell>
          <cell r="AY2522">
            <v>67</v>
          </cell>
          <cell r="AZ2522">
            <v>54</v>
          </cell>
        </row>
        <row r="2523">
          <cell r="B2523">
            <v>36928</v>
          </cell>
          <cell r="C2523">
            <v>49</v>
          </cell>
          <cell r="D2523">
            <v>27</v>
          </cell>
          <cell r="E2523">
            <v>78.1</v>
          </cell>
          <cell r="F2523">
            <v>52</v>
          </cell>
          <cell r="G2523">
            <v>49</v>
          </cell>
          <cell r="H2523">
            <v>27</v>
          </cell>
          <cell r="I2523">
            <v>78.1</v>
          </cell>
          <cell r="J2523">
            <v>46.9</v>
          </cell>
          <cell r="K2523">
            <v>40</v>
          </cell>
          <cell r="L2523">
            <v>31</v>
          </cell>
          <cell r="M2523">
            <v>44</v>
          </cell>
          <cell r="N2523">
            <v>32</v>
          </cell>
          <cell r="O2523">
            <v>46</v>
          </cell>
          <cell r="P2523">
            <v>35.1</v>
          </cell>
          <cell r="Q2523">
            <v>50</v>
          </cell>
          <cell r="R2523">
            <v>33.1</v>
          </cell>
          <cell r="S2523">
            <v>55.9</v>
          </cell>
          <cell r="T2523">
            <v>28.9</v>
          </cell>
          <cell r="U2523">
            <v>55</v>
          </cell>
          <cell r="V2523">
            <v>30</v>
          </cell>
          <cell r="W2523">
            <v>60</v>
          </cell>
          <cell r="X2523">
            <v>22</v>
          </cell>
          <cell r="Y2523">
            <v>57</v>
          </cell>
          <cell r="Z2523">
            <v>25</v>
          </cell>
          <cell r="AA2523">
            <v>58</v>
          </cell>
          <cell r="AB2523">
            <v>28</v>
          </cell>
          <cell r="AC2523">
            <v>57.9</v>
          </cell>
          <cell r="AD2523">
            <v>23</v>
          </cell>
          <cell r="AE2523">
            <v>63</v>
          </cell>
          <cell r="AF2523">
            <v>28</v>
          </cell>
          <cell r="AG2523">
            <v>63</v>
          </cell>
          <cell r="AH2523">
            <v>32</v>
          </cell>
          <cell r="AI2523">
            <v>61</v>
          </cell>
          <cell r="AJ2523">
            <v>33.1</v>
          </cell>
          <cell r="AK2523">
            <v>63</v>
          </cell>
          <cell r="AL2523">
            <v>30</v>
          </cell>
          <cell r="AM2523">
            <v>63</v>
          </cell>
          <cell r="AN2523">
            <v>28</v>
          </cell>
          <cell r="AO2523">
            <v>58.45</v>
          </cell>
          <cell r="AP2523">
            <v>46.5</v>
          </cell>
          <cell r="AQ2523">
            <v>61</v>
          </cell>
          <cell r="AR2523">
            <v>52</v>
          </cell>
          <cell r="AS2523">
            <v>38</v>
          </cell>
          <cell r="AT2523">
            <v>29</v>
          </cell>
          <cell r="AU2523">
            <v>67</v>
          </cell>
          <cell r="AV2523">
            <v>35</v>
          </cell>
          <cell r="AW2523">
            <v>73</v>
          </cell>
          <cell r="AX2523">
            <v>37</v>
          </cell>
          <cell r="AY2523">
            <v>67</v>
          </cell>
          <cell r="AZ2523">
            <v>43</v>
          </cell>
        </row>
        <row r="2524">
          <cell r="B2524">
            <v>36929</v>
          </cell>
          <cell r="C2524">
            <v>40</v>
          </cell>
          <cell r="D2524">
            <v>37</v>
          </cell>
          <cell r="E2524">
            <v>73</v>
          </cell>
          <cell r="F2524">
            <v>54</v>
          </cell>
          <cell r="G2524">
            <v>40</v>
          </cell>
          <cell r="H2524">
            <v>37</v>
          </cell>
          <cell r="I2524">
            <v>73</v>
          </cell>
          <cell r="J2524">
            <v>46.9</v>
          </cell>
          <cell r="K2524">
            <v>42</v>
          </cell>
          <cell r="L2524">
            <v>34</v>
          </cell>
          <cell r="M2524">
            <v>47</v>
          </cell>
          <cell r="N2524">
            <v>31</v>
          </cell>
          <cell r="O2524">
            <v>52</v>
          </cell>
          <cell r="P2524">
            <v>27</v>
          </cell>
          <cell r="Q2524">
            <v>54</v>
          </cell>
          <cell r="R2524">
            <v>30.9</v>
          </cell>
          <cell r="S2524">
            <v>55.9</v>
          </cell>
          <cell r="T2524">
            <v>27</v>
          </cell>
          <cell r="U2524">
            <v>49</v>
          </cell>
          <cell r="V2524">
            <v>36</v>
          </cell>
          <cell r="W2524">
            <v>64</v>
          </cell>
          <cell r="X2524">
            <v>26</v>
          </cell>
          <cell r="Y2524">
            <v>66</v>
          </cell>
          <cell r="Z2524">
            <v>31</v>
          </cell>
          <cell r="AA2524">
            <v>67</v>
          </cell>
          <cell r="AB2524">
            <v>31</v>
          </cell>
          <cell r="AC2524">
            <v>66.9</v>
          </cell>
          <cell r="AD2524">
            <v>28</v>
          </cell>
          <cell r="AE2524">
            <v>70</v>
          </cell>
          <cell r="AF2524">
            <v>34</v>
          </cell>
          <cell r="AG2524">
            <v>70</v>
          </cell>
          <cell r="AH2524">
            <v>32</v>
          </cell>
          <cell r="AI2524">
            <v>69.1</v>
          </cell>
          <cell r="AJ2524">
            <v>39</v>
          </cell>
          <cell r="AK2524">
            <v>71</v>
          </cell>
          <cell r="AL2524">
            <v>36</v>
          </cell>
          <cell r="AM2524">
            <v>70</v>
          </cell>
          <cell r="AN2524">
            <v>31</v>
          </cell>
          <cell r="AO2524">
            <v>52.95</v>
          </cell>
          <cell r="AP2524">
            <v>40.55</v>
          </cell>
          <cell r="AQ2524">
            <v>55.9</v>
          </cell>
          <cell r="AR2524">
            <v>46</v>
          </cell>
          <cell r="AS2524">
            <v>36</v>
          </cell>
          <cell r="AT2524">
            <v>31</v>
          </cell>
          <cell r="AU2524">
            <v>72</v>
          </cell>
          <cell r="AV2524">
            <v>43</v>
          </cell>
          <cell r="AW2524">
            <v>77</v>
          </cell>
          <cell r="AX2524">
            <v>46.9</v>
          </cell>
          <cell r="AY2524">
            <v>77</v>
          </cell>
          <cell r="AZ2524">
            <v>48</v>
          </cell>
        </row>
        <row r="2525">
          <cell r="B2525">
            <v>36930</v>
          </cell>
          <cell r="C2525">
            <v>29</v>
          </cell>
          <cell r="D2525">
            <v>22</v>
          </cell>
          <cell r="E2525">
            <v>55.9</v>
          </cell>
          <cell r="F2525">
            <v>42.1</v>
          </cell>
          <cell r="G2525">
            <v>29</v>
          </cell>
          <cell r="H2525">
            <v>22</v>
          </cell>
          <cell r="I2525">
            <v>50</v>
          </cell>
          <cell r="J2525">
            <v>34</v>
          </cell>
          <cell r="K2525">
            <v>38</v>
          </cell>
          <cell r="L2525">
            <v>19</v>
          </cell>
          <cell r="M2525">
            <v>43</v>
          </cell>
          <cell r="N2525">
            <v>26</v>
          </cell>
          <cell r="O2525">
            <v>51.1</v>
          </cell>
          <cell r="P2525">
            <v>25</v>
          </cell>
          <cell r="Q2525">
            <v>55.9</v>
          </cell>
          <cell r="R2525">
            <v>33.1</v>
          </cell>
          <cell r="S2525">
            <v>64.9</v>
          </cell>
          <cell r="T2525">
            <v>30.9</v>
          </cell>
          <cell r="U2525">
            <v>67</v>
          </cell>
          <cell r="V2525">
            <v>35</v>
          </cell>
          <cell r="W2525">
            <v>68</v>
          </cell>
          <cell r="X2525">
            <v>28</v>
          </cell>
          <cell r="Y2525">
            <v>65</v>
          </cell>
          <cell r="Z2525">
            <v>35</v>
          </cell>
          <cell r="AA2525">
            <v>68</v>
          </cell>
          <cell r="AB2525">
            <v>37</v>
          </cell>
          <cell r="AC2525">
            <v>68</v>
          </cell>
          <cell r="AD2525">
            <v>34</v>
          </cell>
          <cell r="AE2525">
            <v>70</v>
          </cell>
          <cell r="AF2525">
            <v>32</v>
          </cell>
          <cell r="AG2525">
            <v>70</v>
          </cell>
          <cell r="AH2525">
            <v>36</v>
          </cell>
          <cell r="AI2525">
            <v>71.1</v>
          </cell>
          <cell r="AJ2525">
            <v>39.9</v>
          </cell>
          <cell r="AK2525">
            <v>75</v>
          </cell>
          <cell r="AL2525">
            <v>42</v>
          </cell>
          <cell r="AM2525">
            <v>72</v>
          </cell>
          <cell r="AN2525">
            <v>35</v>
          </cell>
          <cell r="AO2525">
            <v>56.05</v>
          </cell>
          <cell r="AP2525">
            <v>35.5</v>
          </cell>
          <cell r="AQ2525">
            <v>60.1</v>
          </cell>
          <cell r="AR2525">
            <v>41</v>
          </cell>
          <cell r="AS2525">
            <v>33</v>
          </cell>
          <cell r="AT2525">
            <v>26</v>
          </cell>
          <cell r="AU2525">
            <v>75</v>
          </cell>
          <cell r="AV2525">
            <v>48</v>
          </cell>
          <cell r="AW2525">
            <v>78.1</v>
          </cell>
          <cell r="AX2525">
            <v>51.1</v>
          </cell>
          <cell r="AY2525">
            <v>80</v>
          </cell>
          <cell r="AZ2525">
            <v>57</v>
          </cell>
        </row>
        <row r="2526">
          <cell r="B2526">
            <v>36931</v>
          </cell>
          <cell r="C2526">
            <v>29</v>
          </cell>
          <cell r="D2526">
            <v>22</v>
          </cell>
          <cell r="E2526">
            <v>55.9</v>
          </cell>
          <cell r="F2526">
            <v>42.1</v>
          </cell>
          <cell r="G2526">
            <v>29</v>
          </cell>
          <cell r="H2526">
            <v>22</v>
          </cell>
          <cell r="I2526">
            <v>50</v>
          </cell>
          <cell r="J2526">
            <v>34</v>
          </cell>
          <cell r="K2526">
            <v>38</v>
          </cell>
          <cell r="L2526">
            <v>19</v>
          </cell>
          <cell r="M2526">
            <v>43</v>
          </cell>
          <cell r="N2526">
            <v>26</v>
          </cell>
          <cell r="O2526">
            <v>51.1</v>
          </cell>
          <cell r="P2526">
            <v>25</v>
          </cell>
          <cell r="Q2526">
            <v>55.9</v>
          </cell>
          <cell r="R2526">
            <v>33.1</v>
          </cell>
          <cell r="S2526">
            <v>64.9</v>
          </cell>
          <cell r="T2526">
            <v>30.9</v>
          </cell>
          <cell r="U2526">
            <v>67</v>
          </cell>
          <cell r="V2526">
            <v>35</v>
          </cell>
          <cell r="W2526">
            <v>68</v>
          </cell>
          <cell r="X2526">
            <v>28</v>
          </cell>
          <cell r="Y2526">
            <v>65</v>
          </cell>
          <cell r="Z2526">
            <v>35</v>
          </cell>
          <cell r="AA2526">
            <v>68</v>
          </cell>
          <cell r="AB2526">
            <v>37</v>
          </cell>
          <cell r="AC2526">
            <v>68</v>
          </cell>
          <cell r="AD2526">
            <v>34</v>
          </cell>
          <cell r="AE2526">
            <v>70</v>
          </cell>
          <cell r="AF2526">
            <v>32</v>
          </cell>
          <cell r="AG2526">
            <v>70</v>
          </cell>
          <cell r="AH2526">
            <v>36</v>
          </cell>
          <cell r="AI2526">
            <v>71.1</v>
          </cell>
          <cell r="AJ2526">
            <v>39.9</v>
          </cell>
          <cell r="AK2526">
            <v>75</v>
          </cell>
          <cell r="AL2526">
            <v>42</v>
          </cell>
          <cell r="AM2526">
            <v>72</v>
          </cell>
          <cell r="AN2526">
            <v>35</v>
          </cell>
          <cell r="AO2526">
            <v>56.05</v>
          </cell>
          <cell r="AP2526">
            <v>35.5</v>
          </cell>
          <cell r="AQ2526">
            <v>60.1</v>
          </cell>
          <cell r="AR2526">
            <v>41</v>
          </cell>
          <cell r="AS2526">
            <v>33</v>
          </cell>
          <cell r="AT2526">
            <v>26</v>
          </cell>
          <cell r="AU2526">
            <v>75</v>
          </cell>
          <cell r="AV2526">
            <v>48</v>
          </cell>
          <cell r="AW2526">
            <v>78.1</v>
          </cell>
          <cell r="AX2526">
            <v>51.1</v>
          </cell>
          <cell r="AY2526">
            <v>80</v>
          </cell>
          <cell r="AZ2526">
            <v>57</v>
          </cell>
        </row>
        <row r="2527">
          <cell r="B2527">
            <v>36932</v>
          </cell>
          <cell r="C2527">
            <v>29</v>
          </cell>
          <cell r="D2527">
            <v>22</v>
          </cell>
          <cell r="E2527">
            <v>55.9</v>
          </cell>
          <cell r="F2527">
            <v>42.1</v>
          </cell>
          <cell r="G2527">
            <v>29</v>
          </cell>
          <cell r="H2527">
            <v>22</v>
          </cell>
          <cell r="I2527">
            <v>50</v>
          </cell>
          <cell r="J2527">
            <v>34</v>
          </cell>
          <cell r="K2527">
            <v>38</v>
          </cell>
          <cell r="L2527">
            <v>19</v>
          </cell>
          <cell r="M2527">
            <v>43</v>
          </cell>
          <cell r="N2527">
            <v>26</v>
          </cell>
          <cell r="O2527">
            <v>51.1</v>
          </cell>
          <cell r="P2527">
            <v>25</v>
          </cell>
          <cell r="Q2527">
            <v>55.9</v>
          </cell>
          <cell r="R2527">
            <v>33.1</v>
          </cell>
          <cell r="S2527">
            <v>64.9</v>
          </cell>
          <cell r="T2527">
            <v>30.9</v>
          </cell>
          <cell r="U2527">
            <v>67</v>
          </cell>
          <cell r="V2527">
            <v>35</v>
          </cell>
          <cell r="W2527">
            <v>68</v>
          </cell>
          <cell r="X2527">
            <v>28</v>
          </cell>
          <cell r="Y2527">
            <v>65</v>
          </cell>
          <cell r="Z2527">
            <v>35</v>
          </cell>
          <cell r="AA2527">
            <v>68</v>
          </cell>
          <cell r="AB2527">
            <v>37</v>
          </cell>
          <cell r="AC2527">
            <v>68</v>
          </cell>
          <cell r="AD2527">
            <v>34</v>
          </cell>
          <cell r="AE2527">
            <v>70</v>
          </cell>
          <cell r="AF2527">
            <v>32</v>
          </cell>
          <cell r="AG2527">
            <v>70</v>
          </cell>
          <cell r="AH2527">
            <v>36</v>
          </cell>
          <cell r="AI2527">
            <v>71.1</v>
          </cell>
          <cell r="AJ2527">
            <v>39.9</v>
          </cell>
          <cell r="AK2527">
            <v>75</v>
          </cell>
          <cell r="AL2527">
            <v>42</v>
          </cell>
          <cell r="AM2527">
            <v>72</v>
          </cell>
          <cell r="AN2527">
            <v>35</v>
          </cell>
          <cell r="AO2527">
            <v>56.05</v>
          </cell>
          <cell r="AP2527">
            <v>35.5</v>
          </cell>
          <cell r="AQ2527">
            <v>60.1</v>
          </cell>
          <cell r="AR2527">
            <v>41</v>
          </cell>
          <cell r="AS2527">
            <v>33</v>
          </cell>
          <cell r="AT2527">
            <v>26</v>
          </cell>
          <cell r="AU2527">
            <v>75</v>
          </cell>
          <cell r="AV2527">
            <v>48</v>
          </cell>
          <cell r="AW2527">
            <v>78.1</v>
          </cell>
          <cell r="AX2527">
            <v>51.1</v>
          </cell>
          <cell r="AY2527">
            <v>80</v>
          </cell>
          <cell r="AZ2527">
            <v>57</v>
          </cell>
        </row>
        <row r="2528">
          <cell r="B2528">
            <v>36933</v>
          </cell>
          <cell r="C2528">
            <v>39</v>
          </cell>
          <cell r="D2528">
            <v>23</v>
          </cell>
          <cell r="E2528">
            <v>64.9</v>
          </cell>
          <cell r="F2528">
            <v>42.1</v>
          </cell>
          <cell r="G2528">
            <v>39</v>
          </cell>
          <cell r="H2528">
            <v>23</v>
          </cell>
          <cell r="I2528">
            <v>66</v>
          </cell>
          <cell r="J2528">
            <v>35.1</v>
          </cell>
          <cell r="K2528">
            <v>30</v>
          </cell>
          <cell r="L2528">
            <v>20</v>
          </cell>
          <cell r="M2528">
            <v>34</v>
          </cell>
          <cell r="N2528">
            <v>20</v>
          </cell>
          <cell r="O2528">
            <v>37.9</v>
          </cell>
          <cell r="P2528">
            <v>23</v>
          </cell>
          <cell r="Q2528">
            <v>39</v>
          </cell>
          <cell r="R2528">
            <v>27</v>
          </cell>
          <cell r="S2528">
            <v>41</v>
          </cell>
          <cell r="T2528">
            <v>27</v>
          </cell>
          <cell r="U2528">
            <v>37</v>
          </cell>
          <cell r="V2528">
            <v>34</v>
          </cell>
          <cell r="W2528">
            <v>47</v>
          </cell>
          <cell r="X2528">
            <v>28</v>
          </cell>
          <cell r="Y2528">
            <v>46</v>
          </cell>
          <cell r="Z2528">
            <v>28</v>
          </cell>
          <cell r="AA2528">
            <v>49</v>
          </cell>
          <cell r="AB2528">
            <v>31</v>
          </cell>
          <cell r="AC2528">
            <v>50</v>
          </cell>
          <cell r="AD2528">
            <v>32</v>
          </cell>
          <cell r="AE2528">
            <v>56</v>
          </cell>
          <cell r="AF2528">
            <v>39</v>
          </cell>
          <cell r="AG2528">
            <v>60</v>
          </cell>
          <cell r="AH2528">
            <v>43</v>
          </cell>
          <cell r="AI2528">
            <v>55</v>
          </cell>
          <cell r="AJ2528">
            <v>30</v>
          </cell>
          <cell r="AK2528">
            <v>59</v>
          </cell>
          <cell r="AL2528">
            <v>33</v>
          </cell>
          <cell r="AM2528">
            <v>60</v>
          </cell>
          <cell r="AN2528">
            <v>30</v>
          </cell>
          <cell r="AO2528">
            <v>51.5</v>
          </cell>
          <cell r="AP2528">
            <v>40.95</v>
          </cell>
          <cell r="AQ2528">
            <v>57</v>
          </cell>
          <cell r="AR2528">
            <v>44</v>
          </cell>
          <cell r="AS2528">
            <v>20</v>
          </cell>
          <cell r="AT2528">
            <v>11</v>
          </cell>
          <cell r="AU2528">
            <v>72</v>
          </cell>
          <cell r="AV2528">
            <v>60</v>
          </cell>
          <cell r="AW2528">
            <v>82</v>
          </cell>
          <cell r="AX2528">
            <v>57.9</v>
          </cell>
          <cell r="AY2528">
            <v>83</v>
          </cell>
          <cell r="AZ2528">
            <v>63</v>
          </cell>
        </row>
        <row r="2529">
          <cell r="B2529">
            <v>36934</v>
          </cell>
          <cell r="C2529">
            <v>42</v>
          </cell>
          <cell r="D2529">
            <v>18</v>
          </cell>
          <cell r="E2529">
            <v>70</v>
          </cell>
          <cell r="F2529">
            <v>42.1</v>
          </cell>
          <cell r="G2529">
            <v>42</v>
          </cell>
          <cell r="H2529">
            <v>18</v>
          </cell>
          <cell r="I2529">
            <v>73</v>
          </cell>
          <cell r="J2529">
            <v>34</v>
          </cell>
          <cell r="K2529">
            <v>34</v>
          </cell>
          <cell r="L2529">
            <v>14</v>
          </cell>
          <cell r="M2529">
            <v>35</v>
          </cell>
          <cell r="N2529">
            <v>22</v>
          </cell>
          <cell r="O2529">
            <v>37.9</v>
          </cell>
          <cell r="P2529">
            <v>24.1</v>
          </cell>
          <cell r="Q2529">
            <v>41</v>
          </cell>
          <cell r="R2529">
            <v>30</v>
          </cell>
          <cell r="S2529">
            <v>35.1</v>
          </cell>
          <cell r="T2529">
            <v>28</v>
          </cell>
          <cell r="U2529">
            <v>40</v>
          </cell>
          <cell r="V2529">
            <v>34</v>
          </cell>
          <cell r="W2529">
            <v>38</v>
          </cell>
          <cell r="X2529">
            <v>33</v>
          </cell>
          <cell r="Y2529">
            <v>32</v>
          </cell>
          <cell r="Z2529">
            <v>30</v>
          </cell>
          <cell r="AA2529">
            <v>34</v>
          </cell>
          <cell r="AB2529">
            <v>31</v>
          </cell>
          <cell r="AC2529">
            <v>42.1</v>
          </cell>
          <cell r="AD2529">
            <v>32</v>
          </cell>
          <cell r="AE2529">
            <v>39</v>
          </cell>
          <cell r="AF2529">
            <v>36</v>
          </cell>
          <cell r="AG2529">
            <v>42</v>
          </cell>
          <cell r="AH2529">
            <v>37</v>
          </cell>
          <cell r="AI2529">
            <v>46.9</v>
          </cell>
          <cell r="AJ2529">
            <v>37.9</v>
          </cell>
          <cell r="AK2529">
            <v>50</v>
          </cell>
          <cell r="AL2529">
            <v>48</v>
          </cell>
          <cell r="AM2529">
            <v>46</v>
          </cell>
          <cell r="AN2529">
            <v>46</v>
          </cell>
          <cell r="AO2529">
            <v>53</v>
          </cell>
          <cell r="AP2529">
            <v>42.45</v>
          </cell>
          <cell r="AQ2529">
            <v>54</v>
          </cell>
          <cell r="AR2529">
            <v>48.9</v>
          </cell>
          <cell r="AS2529">
            <v>27</v>
          </cell>
          <cell r="AT2529">
            <v>4</v>
          </cell>
          <cell r="AU2529">
            <v>66</v>
          </cell>
          <cell r="AV2529">
            <v>59</v>
          </cell>
          <cell r="AW2529">
            <v>84</v>
          </cell>
          <cell r="AX2529">
            <v>60.1</v>
          </cell>
          <cell r="AY2529">
            <v>80</v>
          </cell>
          <cell r="AZ2529">
            <v>66</v>
          </cell>
        </row>
        <row r="2530">
          <cell r="B2530">
            <v>36935</v>
          </cell>
          <cell r="C2530">
            <v>40</v>
          </cell>
          <cell r="D2530">
            <v>20</v>
          </cell>
          <cell r="E2530">
            <v>64.9</v>
          </cell>
          <cell r="F2530">
            <v>46</v>
          </cell>
          <cell r="G2530">
            <v>40</v>
          </cell>
          <cell r="H2530">
            <v>20</v>
          </cell>
          <cell r="I2530">
            <v>67</v>
          </cell>
          <cell r="J2530">
            <v>41</v>
          </cell>
          <cell r="K2530">
            <v>50</v>
          </cell>
          <cell r="L2530">
            <v>27</v>
          </cell>
          <cell r="M2530">
            <v>52</v>
          </cell>
          <cell r="N2530">
            <v>32</v>
          </cell>
          <cell r="O2530">
            <v>54</v>
          </cell>
          <cell r="P2530">
            <v>33.1</v>
          </cell>
          <cell r="Q2530">
            <v>54</v>
          </cell>
          <cell r="R2530">
            <v>33.1</v>
          </cell>
          <cell r="S2530">
            <v>54</v>
          </cell>
          <cell r="T2530">
            <v>33.1</v>
          </cell>
          <cell r="U2530">
            <v>43</v>
          </cell>
          <cell r="V2530">
            <v>36</v>
          </cell>
          <cell r="W2530">
            <v>51</v>
          </cell>
          <cell r="X2530">
            <v>37</v>
          </cell>
          <cell r="Y2530">
            <v>58</v>
          </cell>
          <cell r="Z2530">
            <v>31</v>
          </cell>
          <cell r="AA2530">
            <v>59</v>
          </cell>
          <cell r="AB2530">
            <v>34</v>
          </cell>
          <cell r="AC2530">
            <v>50</v>
          </cell>
          <cell r="AD2530">
            <v>35.1</v>
          </cell>
          <cell r="AE2530">
            <v>51.1</v>
          </cell>
          <cell r="AF2530">
            <v>37</v>
          </cell>
          <cell r="AG2530">
            <v>54</v>
          </cell>
          <cell r="AH2530">
            <v>39</v>
          </cell>
          <cell r="AI2530">
            <v>48.9</v>
          </cell>
          <cell r="AJ2530">
            <v>39</v>
          </cell>
          <cell r="AK2530">
            <v>52</v>
          </cell>
          <cell r="AL2530">
            <v>44</v>
          </cell>
          <cell r="AM2530">
            <v>55</v>
          </cell>
          <cell r="AN2530">
            <v>42</v>
          </cell>
          <cell r="AO2530">
            <v>50.55</v>
          </cell>
          <cell r="AP2530">
            <v>41.5</v>
          </cell>
          <cell r="AQ2530">
            <v>53.1</v>
          </cell>
          <cell r="AR2530">
            <v>43</v>
          </cell>
          <cell r="AS2530">
            <v>41</v>
          </cell>
          <cell r="AT2530">
            <v>24</v>
          </cell>
          <cell r="AU2530">
            <v>66</v>
          </cell>
          <cell r="AV2530">
            <v>58</v>
          </cell>
          <cell r="AW2530">
            <v>82</v>
          </cell>
          <cell r="AX2530">
            <v>62.1</v>
          </cell>
          <cell r="AY2530">
            <v>82.9</v>
          </cell>
          <cell r="AZ2530">
            <v>64.9</v>
          </cell>
        </row>
        <row r="2531">
          <cell r="B2531">
            <v>36936</v>
          </cell>
          <cell r="C2531">
            <v>31</v>
          </cell>
          <cell r="D2531">
            <v>23</v>
          </cell>
          <cell r="E2531">
            <v>55</v>
          </cell>
          <cell r="F2531">
            <v>43</v>
          </cell>
          <cell r="G2531">
            <v>31</v>
          </cell>
          <cell r="H2531">
            <v>23</v>
          </cell>
          <cell r="I2531">
            <v>53.1</v>
          </cell>
          <cell r="J2531">
            <v>39.9</v>
          </cell>
          <cell r="K2531">
            <v>43</v>
          </cell>
          <cell r="L2531">
            <v>31</v>
          </cell>
          <cell r="M2531">
            <v>48</v>
          </cell>
          <cell r="N2531">
            <v>35.1</v>
          </cell>
          <cell r="O2531">
            <v>52</v>
          </cell>
          <cell r="P2531">
            <v>42.1</v>
          </cell>
          <cell r="Q2531">
            <v>51.1</v>
          </cell>
          <cell r="R2531">
            <v>43</v>
          </cell>
          <cell r="S2531">
            <v>55.9</v>
          </cell>
          <cell r="T2531">
            <v>42.1</v>
          </cell>
          <cell r="U2531">
            <v>59</v>
          </cell>
          <cell r="V2531">
            <v>41</v>
          </cell>
          <cell r="W2531">
            <v>67</v>
          </cell>
          <cell r="X2531">
            <v>49</v>
          </cell>
          <cell r="Y2531">
            <v>55</v>
          </cell>
          <cell r="Z2531">
            <v>48</v>
          </cell>
          <cell r="AA2531">
            <v>58</v>
          </cell>
          <cell r="AB2531">
            <v>48</v>
          </cell>
          <cell r="AC2531">
            <v>60.1</v>
          </cell>
          <cell r="AD2531">
            <v>46.9</v>
          </cell>
          <cell r="AE2531">
            <v>66.9</v>
          </cell>
          <cell r="AF2531">
            <v>48.9</v>
          </cell>
          <cell r="AG2531">
            <v>72</v>
          </cell>
          <cell r="AH2531">
            <v>47</v>
          </cell>
          <cell r="AI2531">
            <v>68</v>
          </cell>
          <cell r="AJ2531">
            <v>46.9</v>
          </cell>
          <cell r="AK2531">
            <v>71</v>
          </cell>
          <cell r="AL2531">
            <v>51</v>
          </cell>
          <cell r="AM2531">
            <v>72</v>
          </cell>
          <cell r="AN2531">
            <v>52</v>
          </cell>
          <cell r="AO2531">
            <v>55.45</v>
          </cell>
          <cell r="AP2531">
            <v>39.05</v>
          </cell>
          <cell r="AQ2531">
            <v>55</v>
          </cell>
          <cell r="AR2531">
            <v>43</v>
          </cell>
          <cell r="AS2531">
            <v>40</v>
          </cell>
          <cell r="AT2531">
            <v>19</v>
          </cell>
          <cell r="AU2531">
            <v>78</v>
          </cell>
          <cell r="AV2531">
            <v>60</v>
          </cell>
          <cell r="AW2531">
            <v>82.9</v>
          </cell>
          <cell r="AX2531">
            <v>62.1</v>
          </cell>
          <cell r="AY2531">
            <v>81</v>
          </cell>
          <cell r="AZ2531">
            <v>64</v>
          </cell>
        </row>
        <row r="2532">
          <cell r="B2532">
            <v>36937</v>
          </cell>
          <cell r="C2532">
            <v>35</v>
          </cell>
          <cell r="D2532">
            <v>-2</v>
          </cell>
          <cell r="E2532">
            <v>59</v>
          </cell>
          <cell r="F2532">
            <v>42.1</v>
          </cell>
          <cell r="G2532">
            <v>35</v>
          </cell>
          <cell r="H2532">
            <v>-2</v>
          </cell>
          <cell r="I2532">
            <v>53.1</v>
          </cell>
          <cell r="J2532">
            <v>36</v>
          </cell>
          <cell r="K2532">
            <v>41</v>
          </cell>
          <cell r="L2532">
            <v>36</v>
          </cell>
          <cell r="M2532">
            <v>50</v>
          </cell>
          <cell r="N2532">
            <v>39</v>
          </cell>
          <cell r="O2532">
            <v>55</v>
          </cell>
          <cell r="P2532">
            <v>43</v>
          </cell>
          <cell r="Q2532">
            <v>55</v>
          </cell>
          <cell r="R2532">
            <v>43</v>
          </cell>
          <cell r="S2532">
            <v>66</v>
          </cell>
          <cell r="T2532">
            <v>45</v>
          </cell>
          <cell r="U2532">
            <v>68</v>
          </cell>
          <cell r="V2532">
            <v>44.1</v>
          </cell>
          <cell r="W2532">
            <v>63</v>
          </cell>
          <cell r="X2532">
            <v>55</v>
          </cell>
          <cell r="Y2532">
            <v>63</v>
          </cell>
          <cell r="Z2532">
            <v>54</v>
          </cell>
          <cell r="AA2532">
            <v>69</v>
          </cell>
          <cell r="AB2532">
            <v>57</v>
          </cell>
          <cell r="AC2532">
            <v>66</v>
          </cell>
          <cell r="AD2532">
            <v>57.9</v>
          </cell>
          <cell r="AE2532">
            <v>72</v>
          </cell>
          <cell r="AF2532">
            <v>53.1</v>
          </cell>
          <cell r="AG2532">
            <v>81</v>
          </cell>
          <cell r="AH2532">
            <v>56</v>
          </cell>
          <cell r="AI2532">
            <v>71.1</v>
          </cell>
          <cell r="AJ2532">
            <v>59</v>
          </cell>
          <cell r="AK2532">
            <v>74</v>
          </cell>
          <cell r="AL2532">
            <v>55</v>
          </cell>
          <cell r="AM2532">
            <v>77</v>
          </cell>
          <cell r="AN2532">
            <v>55</v>
          </cell>
          <cell r="AO2532">
            <v>57.45</v>
          </cell>
          <cell r="AP2532">
            <v>39.45</v>
          </cell>
          <cell r="AQ2532">
            <v>57</v>
          </cell>
          <cell r="AR2532">
            <v>41</v>
          </cell>
          <cell r="AS2532">
            <v>39</v>
          </cell>
          <cell r="AT2532">
            <v>34</v>
          </cell>
          <cell r="AU2532">
            <v>84</v>
          </cell>
          <cell r="AV2532">
            <v>59</v>
          </cell>
          <cell r="AW2532">
            <v>84.9</v>
          </cell>
          <cell r="AX2532">
            <v>60.1</v>
          </cell>
          <cell r="AY2532">
            <v>80.1</v>
          </cell>
          <cell r="AZ2532">
            <v>64.9</v>
          </cell>
        </row>
        <row r="2533">
          <cell r="B2533">
            <v>36938</v>
          </cell>
          <cell r="C2533">
            <v>35</v>
          </cell>
          <cell r="D2533">
            <v>-2</v>
          </cell>
          <cell r="E2533">
            <v>59</v>
          </cell>
          <cell r="F2533">
            <v>44</v>
          </cell>
          <cell r="G2533">
            <v>35</v>
          </cell>
          <cell r="H2533">
            <v>-2</v>
          </cell>
          <cell r="I2533">
            <v>53</v>
          </cell>
          <cell r="J2533">
            <v>38</v>
          </cell>
          <cell r="K2533">
            <v>41</v>
          </cell>
          <cell r="L2533">
            <v>36</v>
          </cell>
          <cell r="M2533">
            <v>49</v>
          </cell>
          <cell r="N2533">
            <v>42</v>
          </cell>
          <cell r="O2533">
            <v>55</v>
          </cell>
          <cell r="P2533">
            <v>45</v>
          </cell>
          <cell r="Q2533">
            <v>55</v>
          </cell>
          <cell r="R2533">
            <v>49</v>
          </cell>
          <cell r="S2533">
            <v>66</v>
          </cell>
          <cell r="T2533">
            <v>52</v>
          </cell>
          <cell r="U2533">
            <v>68</v>
          </cell>
          <cell r="V2533">
            <v>55</v>
          </cell>
          <cell r="W2533">
            <v>63</v>
          </cell>
          <cell r="X2533">
            <v>55</v>
          </cell>
          <cell r="Y2533">
            <v>63</v>
          </cell>
          <cell r="Z2533">
            <v>54</v>
          </cell>
          <cell r="AA2533">
            <v>69</v>
          </cell>
          <cell r="AB2533">
            <v>57</v>
          </cell>
          <cell r="AC2533">
            <v>66</v>
          </cell>
          <cell r="AD2533">
            <v>58</v>
          </cell>
          <cell r="AE2533">
            <v>72</v>
          </cell>
          <cell r="AF2533">
            <v>53</v>
          </cell>
          <cell r="AG2533">
            <v>81</v>
          </cell>
          <cell r="AH2533">
            <v>56</v>
          </cell>
          <cell r="AI2533">
            <v>71</v>
          </cell>
          <cell r="AJ2533">
            <v>59</v>
          </cell>
          <cell r="AK2533">
            <v>74</v>
          </cell>
          <cell r="AL2533">
            <v>55</v>
          </cell>
          <cell r="AM2533">
            <v>77</v>
          </cell>
          <cell r="AN2533">
            <v>55</v>
          </cell>
          <cell r="AO2533">
            <v>59</v>
          </cell>
          <cell r="AP2533">
            <v>42</v>
          </cell>
          <cell r="AQ2533">
            <v>60</v>
          </cell>
          <cell r="AR2533">
            <v>42</v>
          </cell>
          <cell r="AS2533">
            <v>39</v>
          </cell>
          <cell r="AT2533">
            <v>34</v>
          </cell>
          <cell r="AU2533">
            <v>84</v>
          </cell>
          <cell r="AV2533">
            <v>59</v>
          </cell>
          <cell r="AW2533">
            <v>85</v>
          </cell>
          <cell r="AX2533">
            <v>60</v>
          </cell>
          <cell r="AY2533">
            <v>80</v>
          </cell>
          <cell r="AZ2533">
            <v>65</v>
          </cell>
        </row>
        <row r="2534">
          <cell r="B2534">
            <v>36939</v>
          </cell>
          <cell r="C2534">
            <v>35</v>
          </cell>
          <cell r="D2534">
            <v>-2</v>
          </cell>
          <cell r="E2534">
            <v>59</v>
          </cell>
          <cell r="F2534">
            <v>44</v>
          </cell>
          <cell r="G2534">
            <v>35</v>
          </cell>
          <cell r="H2534">
            <v>-2</v>
          </cell>
          <cell r="I2534">
            <v>53</v>
          </cell>
          <cell r="J2534">
            <v>38</v>
          </cell>
          <cell r="K2534">
            <v>41</v>
          </cell>
          <cell r="L2534">
            <v>36</v>
          </cell>
          <cell r="M2534">
            <v>49</v>
          </cell>
          <cell r="N2534">
            <v>42</v>
          </cell>
          <cell r="O2534">
            <v>55</v>
          </cell>
          <cell r="P2534">
            <v>45</v>
          </cell>
          <cell r="Q2534">
            <v>55</v>
          </cell>
          <cell r="R2534">
            <v>49</v>
          </cell>
          <cell r="S2534">
            <v>66</v>
          </cell>
          <cell r="T2534">
            <v>52</v>
          </cell>
          <cell r="U2534">
            <v>68</v>
          </cell>
          <cell r="V2534">
            <v>55</v>
          </cell>
          <cell r="W2534">
            <v>63</v>
          </cell>
          <cell r="X2534">
            <v>55</v>
          </cell>
          <cell r="Y2534">
            <v>63</v>
          </cell>
          <cell r="Z2534">
            <v>54</v>
          </cell>
          <cell r="AA2534">
            <v>69</v>
          </cell>
          <cell r="AB2534">
            <v>57</v>
          </cell>
          <cell r="AC2534">
            <v>66</v>
          </cell>
          <cell r="AD2534">
            <v>58</v>
          </cell>
          <cell r="AE2534">
            <v>72</v>
          </cell>
          <cell r="AF2534">
            <v>53</v>
          </cell>
          <cell r="AG2534">
            <v>81</v>
          </cell>
          <cell r="AH2534">
            <v>56</v>
          </cell>
          <cell r="AI2534">
            <v>71</v>
          </cell>
          <cell r="AJ2534">
            <v>59</v>
          </cell>
          <cell r="AK2534">
            <v>74</v>
          </cell>
          <cell r="AL2534">
            <v>55</v>
          </cell>
          <cell r="AM2534">
            <v>77</v>
          </cell>
          <cell r="AN2534">
            <v>55</v>
          </cell>
          <cell r="AO2534">
            <v>59</v>
          </cell>
          <cell r="AP2534">
            <v>42</v>
          </cell>
          <cell r="AQ2534">
            <v>60</v>
          </cell>
          <cell r="AR2534">
            <v>42</v>
          </cell>
          <cell r="AS2534">
            <v>39</v>
          </cell>
          <cell r="AT2534">
            <v>34</v>
          </cell>
          <cell r="AU2534">
            <v>84</v>
          </cell>
          <cell r="AV2534">
            <v>59</v>
          </cell>
          <cell r="AW2534">
            <v>85</v>
          </cell>
          <cell r="AX2534">
            <v>60</v>
          </cell>
          <cell r="AY2534">
            <v>80</v>
          </cell>
          <cell r="AZ2534">
            <v>65</v>
          </cell>
        </row>
        <row r="2535">
          <cell r="B2535">
            <v>36940</v>
          </cell>
          <cell r="C2535">
            <v>49</v>
          </cell>
          <cell r="D2535">
            <v>28</v>
          </cell>
          <cell r="E2535">
            <v>73.9</v>
          </cell>
          <cell r="F2535">
            <v>48.9</v>
          </cell>
          <cell r="G2535">
            <v>49</v>
          </cell>
          <cell r="H2535">
            <v>28</v>
          </cell>
          <cell r="I2535">
            <v>73.9</v>
          </cell>
          <cell r="J2535">
            <v>46</v>
          </cell>
          <cell r="K2535">
            <v>32</v>
          </cell>
          <cell r="L2535">
            <v>12</v>
          </cell>
          <cell r="M2535">
            <v>33.1</v>
          </cell>
          <cell r="N2535">
            <v>18</v>
          </cell>
          <cell r="O2535">
            <v>36</v>
          </cell>
          <cell r="P2535">
            <v>18</v>
          </cell>
          <cell r="Q2535">
            <v>37.9</v>
          </cell>
          <cell r="R2535">
            <v>21</v>
          </cell>
          <cell r="S2535">
            <v>37.9</v>
          </cell>
          <cell r="T2535">
            <v>19.9</v>
          </cell>
          <cell r="U2535">
            <v>35.1</v>
          </cell>
          <cell r="V2535">
            <v>23</v>
          </cell>
          <cell r="W2535">
            <v>43</v>
          </cell>
          <cell r="X2535">
            <v>23</v>
          </cell>
          <cell r="Y2535">
            <v>42</v>
          </cell>
          <cell r="Z2535">
            <v>25</v>
          </cell>
          <cell r="AA2535">
            <v>43</v>
          </cell>
          <cell r="AB2535">
            <v>28</v>
          </cell>
          <cell r="AC2535">
            <v>45</v>
          </cell>
          <cell r="AD2535">
            <v>26.1</v>
          </cell>
          <cell r="AE2535">
            <v>50</v>
          </cell>
          <cell r="AF2535">
            <v>30.9</v>
          </cell>
          <cell r="AG2535">
            <v>53</v>
          </cell>
          <cell r="AH2535">
            <v>36</v>
          </cell>
          <cell r="AI2535">
            <v>50</v>
          </cell>
          <cell r="AJ2535">
            <v>28</v>
          </cell>
          <cell r="AK2535">
            <v>58</v>
          </cell>
          <cell r="AL2535">
            <v>33</v>
          </cell>
          <cell r="AM2535">
            <v>58</v>
          </cell>
          <cell r="AN2535">
            <v>33</v>
          </cell>
          <cell r="AO2535">
            <v>62</v>
          </cell>
          <cell r="AP2535">
            <v>50.45</v>
          </cell>
          <cell r="AQ2535">
            <v>61</v>
          </cell>
          <cell r="AR2535">
            <v>52</v>
          </cell>
          <cell r="AS2535">
            <v>29</v>
          </cell>
          <cell r="AT2535">
            <v>7</v>
          </cell>
          <cell r="AU2535">
            <v>69</v>
          </cell>
          <cell r="AV2535">
            <v>50</v>
          </cell>
          <cell r="AW2535">
            <v>75.9</v>
          </cell>
          <cell r="AX2535">
            <v>52</v>
          </cell>
          <cell r="AY2535">
            <v>75.9</v>
          </cell>
          <cell r="AZ2535">
            <v>53.1</v>
          </cell>
        </row>
        <row r="2536">
          <cell r="B2536">
            <v>36941</v>
          </cell>
          <cell r="C2536">
            <v>47</v>
          </cell>
          <cell r="D2536">
            <v>25</v>
          </cell>
          <cell r="E2536">
            <v>75</v>
          </cell>
          <cell r="F2536">
            <v>46.9</v>
          </cell>
          <cell r="G2536">
            <v>47</v>
          </cell>
          <cell r="H2536">
            <v>25</v>
          </cell>
          <cell r="I2536">
            <v>73.9</v>
          </cell>
          <cell r="J2536">
            <v>41</v>
          </cell>
          <cell r="K2536">
            <v>43</v>
          </cell>
          <cell r="L2536">
            <v>15</v>
          </cell>
          <cell r="M2536">
            <v>45</v>
          </cell>
          <cell r="N2536">
            <v>18</v>
          </cell>
          <cell r="O2536">
            <v>48.9</v>
          </cell>
          <cell r="P2536">
            <v>16</v>
          </cell>
          <cell r="Q2536">
            <v>51.1</v>
          </cell>
          <cell r="R2536">
            <v>24.1</v>
          </cell>
          <cell r="S2536">
            <v>51.1</v>
          </cell>
          <cell r="T2536">
            <v>24.1</v>
          </cell>
          <cell r="U2536">
            <v>50</v>
          </cell>
          <cell r="V2536">
            <v>21</v>
          </cell>
          <cell r="W2536">
            <v>54</v>
          </cell>
          <cell r="X2536">
            <v>27</v>
          </cell>
          <cell r="Y2536">
            <v>52</v>
          </cell>
          <cell r="Z2536">
            <v>27</v>
          </cell>
          <cell r="AA2536">
            <v>54</v>
          </cell>
          <cell r="AB2536">
            <v>27</v>
          </cell>
          <cell r="AC2536">
            <v>55.9</v>
          </cell>
          <cell r="AD2536">
            <v>27</v>
          </cell>
          <cell r="AE2536">
            <v>61</v>
          </cell>
          <cell r="AF2536">
            <v>30.9</v>
          </cell>
          <cell r="AG2536">
            <v>60</v>
          </cell>
          <cell r="AH2536">
            <v>31</v>
          </cell>
          <cell r="AI2536">
            <v>61</v>
          </cell>
          <cell r="AJ2536">
            <v>33.1</v>
          </cell>
          <cell r="AK2536">
            <v>67</v>
          </cell>
          <cell r="AL2536">
            <v>36</v>
          </cell>
          <cell r="AM2536">
            <v>65</v>
          </cell>
          <cell r="AN2536">
            <v>30</v>
          </cell>
          <cell r="AO2536">
            <v>56.9</v>
          </cell>
          <cell r="AP2536">
            <v>50.55</v>
          </cell>
          <cell r="AQ2536">
            <v>57.9</v>
          </cell>
          <cell r="AR2536">
            <v>51.1</v>
          </cell>
          <cell r="AS2536">
            <v>37</v>
          </cell>
          <cell r="AT2536">
            <v>12</v>
          </cell>
          <cell r="AU2536">
            <v>71</v>
          </cell>
          <cell r="AV2536">
            <v>48</v>
          </cell>
          <cell r="AW2536">
            <v>77</v>
          </cell>
          <cell r="AX2536">
            <v>48.9</v>
          </cell>
          <cell r="AY2536">
            <v>79</v>
          </cell>
          <cell r="AZ2536">
            <v>53.1</v>
          </cell>
        </row>
        <row r="2537">
          <cell r="B2537">
            <v>36942</v>
          </cell>
          <cell r="C2537">
            <v>48</v>
          </cell>
          <cell r="D2537">
            <v>29</v>
          </cell>
          <cell r="E2537">
            <v>75</v>
          </cell>
          <cell r="F2537">
            <v>51.1</v>
          </cell>
          <cell r="G2537">
            <v>48</v>
          </cell>
          <cell r="H2537">
            <v>29</v>
          </cell>
          <cell r="I2537">
            <v>75</v>
          </cell>
          <cell r="J2537">
            <v>42.1</v>
          </cell>
          <cell r="K2537">
            <v>55</v>
          </cell>
          <cell r="L2537">
            <v>29</v>
          </cell>
          <cell r="M2537">
            <v>60.1</v>
          </cell>
          <cell r="N2537">
            <v>33.1</v>
          </cell>
          <cell r="O2537">
            <v>65</v>
          </cell>
          <cell r="P2537">
            <v>38</v>
          </cell>
          <cell r="Q2537">
            <v>65</v>
          </cell>
          <cell r="R2537">
            <v>37</v>
          </cell>
          <cell r="S2537">
            <v>69</v>
          </cell>
          <cell r="T2537">
            <v>33</v>
          </cell>
          <cell r="U2537">
            <v>69.1</v>
          </cell>
          <cell r="V2537">
            <v>36</v>
          </cell>
          <cell r="W2537">
            <v>63</v>
          </cell>
          <cell r="X2537">
            <v>31</v>
          </cell>
          <cell r="Y2537">
            <v>68</v>
          </cell>
          <cell r="Z2537">
            <v>34</v>
          </cell>
          <cell r="AA2537">
            <v>71</v>
          </cell>
          <cell r="AB2537">
            <v>38</v>
          </cell>
          <cell r="AC2537">
            <v>66</v>
          </cell>
          <cell r="AD2537">
            <v>33</v>
          </cell>
          <cell r="AE2537">
            <v>71</v>
          </cell>
          <cell r="AF2537">
            <v>37</v>
          </cell>
          <cell r="AG2537">
            <v>74</v>
          </cell>
          <cell r="AH2537">
            <v>40</v>
          </cell>
          <cell r="AI2537">
            <v>55.9</v>
          </cell>
          <cell r="AJ2537">
            <v>44.1</v>
          </cell>
          <cell r="AK2537">
            <v>64</v>
          </cell>
          <cell r="AL2537">
            <v>44</v>
          </cell>
          <cell r="AM2537">
            <v>69</v>
          </cell>
          <cell r="AN2537">
            <v>41</v>
          </cell>
          <cell r="AO2537">
            <v>61</v>
          </cell>
          <cell r="AP2537">
            <v>46.5</v>
          </cell>
          <cell r="AQ2537">
            <v>63</v>
          </cell>
          <cell r="AR2537">
            <v>47</v>
          </cell>
          <cell r="AS2537">
            <v>50</v>
          </cell>
          <cell r="AT2537">
            <v>35</v>
          </cell>
          <cell r="AU2537">
            <v>77</v>
          </cell>
          <cell r="AV2537">
            <v>49</v>
          </cell>
          <cell r="AW2537">
            <v>80</v>
          </cell>
          <cell r="AX2537">
            <v>53</v>
          </cell>
          <cell r="AY2537">
            <v>79</v>
          </cell>
          <cell r="AZ2537">
            <v>61</v>
          </cell>
        </row>
        <row r="2538">
          <cell r="B2538">
            <v>36943</v>
          </cell>
          <cell r="C2538">
            <v>51</v>
          </cell>
          <cell r="D2538">
            <v>24</v>
          </cell>
          <cell r="E2538">
            <v>75</v>
          </cell>
          <cell r="F2538">
            <v>48.9</v>
          </cell>
          <cell r="G2538">
            <v>51</v>
          </cell>
          <cell r="H2538">
            <v>24</v>
          </cell>
          <cell r="I2538">
            <v>73.9</v>
          </cell>
          <cell r="J2538">
            <v>41</v>
          </cell>
          <cell r="K2538">
            <v>42</v>
          </cell>
          <cell r="L2538">
            <v>35</v>
          </cell>
          <cell r="M2538">
            <v>50</v>
          </cell>
          <cell r="N2538">
            <v>24.1</v>
          </cell>
          <cell r="O2538">
            <v>53.1</v>
          </cell>
          <cell r="P2538">
            <v>27</v>
          </cell>
          <cell r="Q2538">
            <v>57</v>
          </cell>
          <cell r="R2538">
            <v>28.9</v>
          </cell>
          <cell r="S2538">
            <v>64.9</v>
          </cell>
          <cell r="T2538">
            <v>33.1</v>
          </cell>
          <cell r="U2538">
            <v>64.9</v>
          </cell>
          <cell r="V2538">
            <v>37</v>
          </cell>
          <cell r="W2538">
            <v>57</v>
          </cell>
          <cell r="X2538">
            <v>39</v>
          </cell>
          <cell r="Y2538">
            <v>62</v>
          </cell>
          <cell r="Z2538">
            <v>44</v>
          </cell>
          <cell r="AA2538">
            <v>66</v>
          </cell>
          <cell r="AB2538">
            <v>48</v>
          </cell>
          <cell r="AC2538">
            <v>62.1</v>
          </cell>
          <cell r="AD2538">
            <v>42.1</v>
          </cell>
          <cell r="AE2538">
            <v>75</v>
          </cell>
          <cell r="AF2538">
            <v>53.1</v>
          </cell>
          <cell r="AG2538">
            <v>79</v>
          </cell>
          <cell r="AH2538">
            <v>57</v>
          </cell>
          <cell r="AI2538">
            <v>71.1</v>
          </cell>
          <cell r="AJ2538">
            <v>52</v>
          </cell>
          <cell r="AK2538">
            <v>75</v>
          </cell>
          <cell r="AL2538">
            <v>53</v>
          </cell>
          <cell r="AM2538">
            <v>77</v>
          </cell>
          <cell r="AN2538">
            <v>53</v>
          </cell>
          <cell r="AO2538">
            <v>59.55</v>
          </cell>
          <cell r="AP2538">
            <v>45.5</v>
          </cell>
          <cell r="AQ2538">
            <v>60.1</v>
          </cell>
          <cell r="AR2538">
            <v>48</v>
          </cell>
          <cell r="AS2538">
            <v>30</v>
          </cell>
          <cell r="AT2538">
            <v>29</v>
          </cell>
          <cell r="AU2538">
            <v>79</v>
          </cell>
          <cell r="AV2538">
            <v>55</v>
          </cell>
          <cell r="AW2538">
            <v>81</v>
          </cell>
          <cell r="AX2538">
            <v>55.9</v>
          </cell>
          <cell r="AY2538">
            <v>78.1</v>
          </cell>
          <cell r="AZ2538">
            <v>66</v>
          </cell>
        </row>
        <row r="2539">
          <cell r="B2539">
            <v>36944</v>
          </cell>
          <cell r="C2539">
            <v>49</v>
          </cell>
          <cell r="D2539">
            <v>26</v>
          </cell>
          <cell r="E2539">
            <v>73.9</v>
          </cell>
          <cell r="F2539">
            <v>50</v>
          </cell>
          <cell r="G2539">
            <v>49</v>
          </cell>
          <cell r="H2539">
            <v>26</v>
          </cell>
          <cell r="I2539">
            <v>73</v>
          </cell>
          <cell r="J2539">
            <v>42.1</v>
          </cell>
          <cell r="K2539">
            <v>22</v>
          </cell>
          <cell r="L2539">
            <v>11</v>
          </cell>
          <cell r="M2539">
            <v>24.1</v>
          </cell>
          <cell r="N2539">
            <v>19</v>
          </cell>
          <cell r="O2539">
            <v>27</v>
          </cell>
          <cell r="P2539">
            <v>21</v>
          </cell>
          <cell r="Q2539">
            <v>28.9</v>
          </cell>
          <cell r="R2539">
            <v>23</v>
          </cell>
          <cell r="S2539">
            <v>32</v>
          </cell>
          <cell r="T2539">
            <v>24.1</v>
          </cell>
          <cell r="U2539">
            <v>37.9</v>
          </cell>
          <cell r="V2539">
            <v>30</v>
          </cell>
          <cell r="W2539">
            <v>38</v>
          </cell>
          <cell r="X2539">
            <v>33</v>
          </cell>
          <cell r="Y2539">
            <v>30</v>
          </cell>
          <cell r="Z2539">
            <v>30</v>
          </cell>
          <cell r="AA2539">
            <v>35</v>
          </cell>
          <cell r="AB2539">
            <v>35</v>
          </cell>
          <cell r="AC2539">
            <v>50</v>
          </cell>
          <cell r="AD2539">
            <v>28.9</v>
          </cell>
          <cell r="AE2539">
            <v>55.9</v>
          </cell>
          <cell r="AF2539">
            <v>37</v>
          </cell>
          <cell r="AG2539">
            <v>60</v>
          </cell>
          <cell r="AH2539">
            <v>56</v>
          </cell>
          <cell r="AI2539">
            <v>59</v>
          </cell>
          <cell r="AJ2539">
            <v>43</v>
          </cell>
          <cell r="AK2539">
            <v>74</v>
          </cell>
          <cell r="AL2539">
            <v>61</v>
          </cell>
          <cell r="AM2539">
            <v>67</v>
          </cell>
          <cell r="AN2539">
            <v>59</v>
          </cell>
          <cell r="AO2539">
            <v>58</v>
          </cell>
          <cell r="AP2539">
            <v>44.95</v>
          </cell>
          <cell r="AQ2539">
            <v>59</v>
          </cell>
          <cell r="AR2539">
            <v>50</v>
          </cell>
          <cell r="AS2539">
            <v>21</v>
          </cell>
          <cell r="AT2539">
            <v>7</v>
          </cell>
          <cell r="AU2539">
            <v>84</v>
          </cell>
          <cell r="AV2539">
            <v>53</v>
          </cell>
          <cell r="AW2539">
            <v>82</v>
          </cell>
          <cell r="AX2539">
            <v>53.1</v>
          </cell>
          <cell r="AY2539">
            <v>79</v>
          </cell>
          <cell r="AZ2539">
            <v>63</v>
          </cell>
        </row>
        <row r="2540">
          <cell r="B2540">
            <v>36945</v>
          </cell>
          <cell r="C2540">
            <v>34</v>
          </cell>
          <cell r="D2540">
            <v>31</v>
          </cell>
          <cell r="E2540">
            <v>64</v>
          </cell>
          <cell r="F2540">
            <v>51.1</v>
          </cell>
          <cell r="G2540">
            <v>34</v>
          </cell>
          <cell r="H2540">
            <v>31</v>
          </cell>
          <cell r="I2540">
            <v>60.1</v>
          </cell>
          <cell r="J2540">
            <v>44.1</v>
          </cell>
          <cell r="K2540">
            <v>36</v>
          </cell>
          <cell r="L2540">
            <v>17</v>
          </cell>
          <cell r="M2540">
            <v>41</v>
          </cell>
          <cell r="N2540">
            <v>21.9</v>
          </cell>
          <cell r="O2540">
            <v>43</v>
          </cell>
          <cell r="P2540">
            <v>19.9</v>
          </cell>
          <cell r="Q2540">
            <v>46.9</v>
          </cell>
          <cell r="R2540">
            <v>23</v>
          </cell>
          <cell r="S2540">
            <v>48.9</v>
          </cell>
          <cell r="T2540">
            <v>17.1</v>
          </cell>
          <cell r="U2540">
            <v>43</v>
          </cell>
          <cell r="V2540">
            <v>28</v>
          </cell>
          <cell r="W2540">
            <v>60</v>
          </cell>
          <cell r="X2540">
            <v>37</v>
          </cell>
          <cell r="Y2540">
            <v>55</v>
          </cell>
          <cell r="Z2540">
            <v>20</v>
          </cell>
          <cell r="AA2540">
            <v>53</v>
          </cell>
          <cell r="AB2540">
            <v>24</v>
          </cell>
          <cell r="AC2540">
            <v>60.1</v>
          </cell>
          <cell r="AD2540">
            <v>30</v>
          </cell>
          <cell r="AE2540">
            <v>59</v>
          </cell>
          <cell r="AF2540">
            <v>35.1</v>
          </cell>
          <cell r="AG2540">
            <v>61</v>
          </cell>
          <cell r="AH2540">
            <v>39</v>
          </cell>
          <cell r="AI2540">
            <v>64</v>
          </cell>
          <cell r="AJ2540">
            <v>37.9</v>
          </cell>
          <cell r="AK2540">
            <v>67</v>
          </cell>
          <cell r="AL2540">
            <v>45</v>
          </cell>
          <cell r="AM2540">
            <v>65</v>
          </cell>
          <cell r="AN2540">
            <v>45</v>
          </cell>
          <cell r="AO2540">
            <v>55.45</v>
          </cell>
          <cell r="AP2540">
            <v>43</v>
          </cell>
          <cell r="AQ2540">
            <v>55.9</v>
          </cell>
          <cell r="AR2540">
            <v>45</v>
          </cell>
          <cell r="AS2540">
            <v>33.1</v>
          </cell>
          <cell r="AT2540">
            <v>17.1</v>
          </cell>
          <cell r="AU2540">
            <v>67</v>
          </cell>
          <cell r="AV2540">
            <v>58</v>
          </cell>
          <cell r="AW2540">
            <v>78.1</v>
          </cell>
          <cell r="AX2540">
            <v>59</v>
          </cell>
          <cell r="AY2540">
            <v>82</v>
          </cell>
          <cell r="AZ2540">
            <v>64</v>
          </cell>
        </row>
        <row r="2541">
          <cell r="B2541">
            <v>36946</v>
          </cell>
          <cell r="C2541">
            <v>27</v>
          </cell>
          <cell r="D2541">
            <v>35</v>
          </cell>
          <cell r="E2541">
            <v>63</v>
          </cell>
          <cell r="F2541">
            <v>43</v>
          </cell>
          <cell r="G2541">
            <v>27</v>
          </cell>
          <cell r="H2541">
            <v>35</v>
          </cell>
          <cell r="I2541">
            <v>59</v>
          </cell>
          <cell r="J2541">
            <v>37.9</v>
          </cell>
          <cell r="K2541">
            <v>30</v>
          </cell>
          <cell r="L2541">
            <v>32</v>
          </cell>
          <cell r="M2541">
            <v>35.1</v>
          </cell>
          <cell r="N2541">
            <v>25</v>
          </cell>
          <cell r="O2541">
            <v>37</v>
          </cell>
          <cell r="P2541">
            <v>27</v>
          </cell>
          <cell r="Q2541">
            <v>43</v>
          </cell>
          <cell r="R2541">
            <v>30.9</v>
          </cell>
          <cell r="S2541">
            <v>48</v>
          </cell>
          <cell r="T2541">
            <v>28</v>
          </cell>
          <cell r="U2541">
            <v>43</v>
          </cell>
          <cell r="V2541">
            <v>36</v>
          </cell>
          <cell r="W2541">
            <v>45</v>
          </cell>
          <cell r="X2541">
            <v>53</v>
          </cell>
          <cell r="Y2541">
            <v>48</v>
          </cell>
          <cell r="Z2541">
            <v>57</v>
          </cell>
          <cell r="AA2541">
            <v>45</v>
          </cell>
          <cell r="AB2541">
            <v>60</v>
          </cell>
          <cell r="AC2541">
            <v>62.1</v>
          </cell>
          <cell r="AD2541">
            <v>30.9</v>
          </cell>
          <cell r="AE2541">
            <v>68</v>
          </cell>
          <cell r="AF2541">
            <v>32</v>
          </cell>
          <cell r="AG2541">
            <v>54</v>
          </cell>
          <cell r="AH2541">
            <v>69</v>
          </cell>
          <cell r="AI2541">
            <v>62.1</v>
          </cell>
          <cell r="AJ2541">
            <v>45</v>
          </cell>
          <cell r="AK2541">
            <v>66</v>
          </cell>
          <cell r="AL2541">
            <v>70</v>
          </cell>
          <cell r="AM2541">
            <v>63</v>
          </cell>
          <cell r="AN2541">
            <v>69</v>
          </cell>
          <cell r="AO2541">
            <v>58</v>
          </cell>
          <cell r="AP2541">
            <v>43.5</v>
          </cell>
          <cell r="AQ2541">
            <v>51.1</v>
          </cell>
          <cell r="AR2541">
            <v>46</v>
          </cell>
          <cell r="AS2541">
            <v>27</v>
          </cell>
          <cell r="AT2541">
            <v>12</v>
          </cell>
          <cell r="AU2541">
            <v>66</v>
          </cell>
          <cell r="AV2541">
            <v>77</v>
          </cell>
          <cell r="AW2541">
            <v>81</v>
          </cell>
          <cell r="AX2541">
            <v>62.1</v>
          </cell>
          <cell r="AY2541">
            <v>84.9</v>
          </cell>
          <cell r="AZ2541">
            <v>62.1</v>
          </cell>
        </row>
        <row r="2542">
          <cell r="B2542">
            <v>36947</v>
          </cell>
          <cell r="C2542">
            <v>42.1</v>
          </cell>
          <cell r="D2542">
            <v>27</v>
          </cell>
          <cell r="E2542">
            <v>66</v>
          </cell>
          <cell r="F2542">
            <v>50</v>
          </cell>
          <cell r="G2542">
            <v>42.1</v>
          </cell>
          <cell r="H2542">
            <v>27</v>
          </cell>
          <cell r="I2542">
            <v>61</v>
          </cell>
          <cell r="J2542">
            <v>39</v>
          </cell>
          <cell r="K2542">
            <v>39</v>
          </cell>
          <cell r="L2542">
            <v>30</v>
          </cell>
          <cell r="M2542">
            <v>53.1</v>
          </cell>
          <cell r="N2542">
            <v>30.9</v>
          </cell>
          <cell r="O2542">
            <v>55</v>
          </cell>
          <cell r="P2542">
            <v>34</v>
          </cell>
          <cell r="Q2542">
            <v>55</v>
          </cell>
          <cell r="R2542">
            <v>36</v>
          </cell>
          <cell r="S2542">
            <v>64.9</v>
          </cell>
          <cell r="T2542">
            <v>36</v>
          </cell>
          <cell r="U2542">
            <v>66</v>
          </cell>
          <cell r="V2542">
            <v>43</v>
          </cell>
          <cell r="W2542">
            <v>63</v>
          </cell>
          <cell r="X2542">
            <v>45</v>
          </cell>
          <cell r="Y2542">
            <v>65</v>
          </cell>
          <cell r="Z2542">
            <v>48</v>
          </cell>
          <cell r="AA2542">
            <v>67</v>
          </cell>
          <cell r="AB2542">
            <v>45</v>
          </cell>
          <cell r="AC2542">
            <v>68</v>
          </cell>
          <cell r="AD2542">
            <v>53.1</v>
          </cell>
          <cell r="AE2542">
            <v>73</v>
          </cell>
          <cell r="AF2542">
            <v>55.9</v>
          </cell>
          <cell r="AG2542">
            <v>73</v>
          </cell>
          <cell r="AH2542">
            <v>54</v>
          </cell>
          <cell r="AI2542">
            <v>66</v>
          </cell>
          <cell r="AJ2542">
            <v>59</v>
          </cell>
          <cell r="AK2542">
            <v>71</v>
          </cell>
          <cell r="AL2542">
            <v>66</v>
          </cell>
          <cell r="AM2542">
            <v>75</v>
          </cell>
          <cell r="AN2542">
            <v>63</v>
          </cell>
          <cell r="AO2542">
            <v>57.05</v>
          </cell>
          <cell r="AP2542">
            <v>45.05</v>
          </cell>
          <cell r="AQ2542">
            <v>54</v>
          </cell>
          <cell r="AR2542">
            <v>48</v>
          </cell>
          <cell r="AS2542">
            <v>42.1</v>
          </cell>
          <cell r="AT2542">
            <v>24.1</v>
          </cell>
          <cell r="AU2542">
            <v>86</v>
          </cell>
          <cell r="AV2542">
            <v>66</v>
          </cell>
          <cell r="AW2542">
            <v>87.1</v>
          </cell>
          <cell r="AX2542">
            <v>63</v>
          </cell>
          <cell r="AY2542">
            <v>82</v>
          </cell>
          <cell r="AZ2542">
            <v>68</v>
          </cell>
        </row>
        <row r="2543">
          <cell r="B2543">
            <v>36948</v>
          </cell>
          <cell r="C2543">
            <v>37</v>
          </cell>
          <cell r="D2543">
            <v>26.1</v>
          </cell>
          <cell r="E2543">
            <v>66</v>
          </cell>
          <cell r="F2543">
            <v>51.1</v>
          </cell>
          <cell r="G2543">
            <v>37</v>
          </cell>
          <cell r="H2543">
            <v>26.1</v>
          </cell>
          <cell r="I2543">
            <v>64.9</v>
          </cell>
          <cell r="J2543">
            <v>42.1</v>
          </cell>
          <cell r="K2543">
            <v>46</v>
          </cell>
          <cell r="L2543">
            <v>34</v>
          </cell>
          <cell r="M2543">
            <v>51.1</v>
          </cell>
          <cell r="N2543">
            <v>34</v>
          </cell>
          <cell r="O2543">
            <v>53.1</v>
          </cell>
          <cell r="P2543">
            <v>37.9</v>
          </cell>
          <cell r="Q2543">
            <v>55.9</v>
          </cell>
          <cell r="R2543">
            <v>39.9</v>
          </cell>
          <cell r="S2543">
            <v>64.9</v>
          </cell>
          <cell r="T2543">
            <v>39.9</v>
          </cell>
          <cell r="U2543">
            <v>66</v>
          </cell>
          <cell r="V2543">
            <v>43</v>
          </cell>
          <cell r="W2543">
            <v>63</v>
          </cell>
          <cell r="X2543">
            <v>41</v>
          </cell>
          <cell r="Y2543">
            <v>66</v>
          </cell>
          <cell r="Z2543">
            <v>44</v>
          </cell>
          <cell r="AA2543">
            <v>69</v>
          </cell>
          <cell r="AB2543">
            <v>50</v>
          </cell>
          <cell r="AC2543">
            <v>72</v>
          </cell>
          <cell r="AD2543">
            <v>43</v>
          </cell>
          <cell r="AE2543">
            <v>75</v>
          </cell>
          <cell r="AF2543">
            <v>48</v>
          </cell>
          <cell r="AG2543">
            <v>80</v>
          </cell>
          <cell r="AH2543">
            <v>59</v>
          </cell>
          <cell r="AI2543">
            <v>68</v>
          </cell>
          <cell r="AJ2543">
            <v>50</v>
          </cell>
          <cell r="AK2543">
            <v>76</v>
          </cell>
          <cell r="AL2543">
            <v>61</v>
          </cell>
          <cell r="AM2543">
            <v>78</v>
          </cell>
          <cell r="AN2543">
            <v>59</v>
          </cell>
          <cell r="AO2543">
            <v>59</v>
          </cell>
          <cell r="AP2543">
            <v>48</v>
          </cell>
          <cell r="AQ2543">
            <v>60.1</v>
          </cell>
          <cell r="AR2543">
            <v>50</v>
          </cell>
          <cell r="AS2543">
            <v>41</v>
          </cell>
          <cell r="AT2543">
            <v>28</v>
          </cell>
          <cell r="AU2543">
            <v>85</v>
          </cell>
          <cell r="AV2543">
            <v>62</v>
          </cell>
          <cell r="AW2543">
            <v>86</v>
          </cell>
          <cell r="AX2543">
            <v>62.1</v>
          </cell>
          <cell r="AY2543">
            <v>81</v>
          </cell>
          <cell r="AZ2543">
            <v>64.9</v>
          </cell>
        </row>
        <row r="2544">
          <cell r="B2544">
            <v>36949</v>
          </cell>
          <cell r="C2544">
            <v>39</v>
          </cell>
          <cell r="D2544">
            <v>19</v>
          </cell>
          <cell r="E2544">
            <v>66.9</v>
          </cell>
          <cell r="F2544">
            <v>48.9</v>
          </cell>
          <cell r="G2544">
            <v>39</v>
          </cell>
          <cell r="H2544">
            <v>19</v>
          </cell>
          <cell r="I2544">
            <v>62.1</v>
          </cell>
          <cell r="J2544">
            <v>37.9</v>
          </cell>
          <cell r="K2544">
            <v>49</v>
          </cell>
          <cell r="L2544">
            <v>23</v>
          </cell>
          <cell r="M2544">
            <v>53.1</v>
          </cell>
          <cell r="N2544">
            <v>30.9</v>
          </cell>
          <cell r="O2544">
            <v>59</v>
          </cell>
          <cell r="P2544">
            <v>28</v>
          </cell>
          <cell r="Q2544">
            <v>57.9</v>
          </cell>
          <cell r="R2544">
            <v>35.1</v>
          </cell>
          <cell r="S2544">
            <v>59</v>
          </cell>
          <cell r="T2544">
            <v>28</v>
          </cell>
          <cell r="U2544">
            <v>54</v>
          </cell>
          <cell r="V2544">
            <v>39</v>
          </cell>
          <cell r="W2544">
            <v>57</v>
          </cell>
          <cell r="X2544">
            <v>32</v>
          </cell>
          <cell r="Y2544">
            <v>61</v>
          </cell>
          <cell r="Z2544">
            <v>35</v>
          </cell>
          <cell r="AA2544">
            <v>64</v>
          </cell>
          <cell r="AB2544">
            <v>36</v>
          </cell>
          <cell r="AC2544">
            <v>63</v>
          </cell>
          <cell r="AD2544">
            <v>39.9</v>
          </cell>
          <cell r="AE2544">
            <v>72</v>
          </cell>
          <cell r="AF2544">
            <v>43</v>
          </cell>
          <cell r="AG2544">
            <v>70</v>
          </cell>
          <cell r="AH2544">
            <v>48</v>
          </cell>
          <cell r="AI2544">
            <v>64</v>
          </cell>
          <cell r="AJ2544">
            <v>46</v>
          </cell>
          <cell r="AK2544">
            <v>74</v>
          </cell>
          <cell r="AL2544">
            <v>52</v>
          </cell>
          <cell r="AM2544">
            <v>73</v>
          </cell>
          <cell r="AN2544">
            <v>45</v>
          </cell>
          <cell r="AO2544">
            <v>59.55</v>
          </cell>
          <cell r="AP2544">
            <v>44.95</v>
          </cell>
          <cell r="AQ2544">
            <v>57</v>
          </cell>
          <cell r="AR2544">
            <v>48.9</v>
          </cell>
          <cell r="AS2544">
            <v>37.9</v>
          </cell>
          <cell r="AT2544">
            <v>24.1</v>
          </cell>
          <cell r="AU2544">
            <v>77</v>
          </cell>
          <cell r="AV2544">
            <v>60</v>
          </cell>
          <cell r="AW2544">
            <v>87.1</v>
          </cell>
          <cell r="AX2544">
            <v>63</v>
          </cell>
          <cell r="AY2544">
            <v>82</v>
          </cell>
          <cell r="AZ2544">
            <v>62.1</v>
          </cell>
        </row>
        <row r="2545">
          <cell r="B2545">
            <v>36950</v>
          </cell>
          <cell r="C2545">
            <v>32</v>
          </cell>
          <cell r="D2545">
            <v>24.1</v>
          </cell>
          <cell r="E2545">
            <v>55</v>
          </cell>
          <cell r="F2545">
            <v>46.9</v>
          </cell>
          <cell r="G2545">
            <v>32</v>
          </cell>
          <cell r="H2545">
            <v>24.1</v>
          </cell>
          <cell r="I2545">
            <v>57.9</v>
          </cell>
          <cell r="J2545">
            <v>39</v>
          </cell>
          <cell r="K2545">
            <v>36</v>
          </cell>
          <cell r="L2545">
            <v>26</v>
          </cell>
          <cell r="M2545">
            <v>39.9</v>
          </cell>
          <cell r="N2545">
            <v>27</v>
          </cell>
          <cell r="O2545">
            <v>46</v>
          </cell>
          <cell r="P2545">
            <v>28</v>
          </cell>
          <cell r="Q2545">
            <v>48</v>
          </cell>
          <cell r="R2545">
            <v>34</v>
          </cell>
          <cell r="S2545">
            <v>48</v>
          </cell>
          <cell r="T2545">
            <v>36</v>
          </cell>
          <cell r="U2545">
            <v>48.9</v>
          </cell>
          <cell r="V2545">
            <v>35.1</v>
          </cell>
          <cell r="W2545">
            <v>56</v>
          </cell>
          <cell r="X2545">
            <v>47</v>
          </cell>
          <cell r="Y2545">
            <v>54</v>
          </cell>
          <cell r="Z2545">
            <v>48</v>
          </cell>
          <cell r="AA2545">
            <v>53</v>
          </cell>
          <cell r="AB2545">
            <v>49</v>
          </cell>
          <cell r="AC2545">
            <v>59</v>
          </cell>
          <cell r="AD2545">
            <v>44.1</v>
          </cell>
          <cell r="AE2545">
            <v>64</v>
          </cell>
          <cell r="AF2545">
            <v>51.1</v>
          </cell>
          <cell r="AG2545">
            <v>69</v>
          </cell>
          <cell r="AH2545">
            <v>56</v>
          </cell>
          <cell r="AI2545">
            <v>64</v>
          </cell>
          <cell r="AJ2545">
            <v>48</v>
          </cell>
          <cell r="AK2545">
            <v>64</v>
          </cell>
          <cell r="AL2545">
            <v>54</v>
          </cell>
          <cell r="AM2545">
            <v>65</v>
          </cell>
          <cell r="AN2545">
            <v>52</v>
          </cell>
          <cell r="AO2545">
            <v>56.5</v>
          </cell>
          <cell r="AP2545">
            <v>46.05</v>
          </cell>
          <cell r="AQ2545">
            <v>54</v>
          </cell>
          <cell r="AR2545">
            <v>48</v>
          </cell>
          <cell r="AS2545">
            <v>26.1</v>
          </cell>
          <cell r="AT2545">
            <v>17.1</v>
          </cell>
          <cell r="AU2545">
            <v>86</v>
          </cell>
          <cell r="AV2545">
            <v>61</v>
          </cell>
          <cell r="AW2545">
            <v>84.9</v>
          </cell>
          <cell r="AX2545">
            <v>63</v>
          </cell>
          <cell r="AY2545">
            <v>80.1</v>
          </cell>
          <cell r="AZ2545">
            <v>66</v>
          </cell>
        </row>
        <row r="2546">
          <cell r="B2546">
            <v>36951</v>
          </cell>
          <cell r="C2546">
            <v>37</v>
          </cell>
          <cell r="D2546">
            <v>12.9</v>
          </cell>
          <cell r="E2546">
            <v>63</v>
          </cell>
          <cell r="F2546">
            <v>43</v>
          </cell>
          <cell r="G2546">
            <v>37</v>
          </cell>
          <cell r="H2546">
            <v>12.9</v>
          </cell>
          <cell r="I2546">
            <v>62.1</v>
          </cell>
          <cell r="J2546">
            <v>35.1</v>
          </cell>
          <cell r="K2546">
            <v>39</v>
          </cell>
          <cell r="L2546">
            <v>17</v>
          </cell>
          <cell r="M2546">
            <v>42.1</v>
          </cell>
          <cell r="N2546">
            <v>25</v>
          </cell>
          <cell r="O2546">
            <v>48</v>
          </cell>
          <cell r="P2546">
            <v>26.1</v>
          </cell>
          <cell r="Q2546">
            <v>55</v>
          </cell>
          <cell r="R2546">
            <v>28</v>
          </cell>
          <cell r="S2546">
            <v>52</v>
          </cell>
          <cell r="T2546">
            <v>30</v>
          </cell>
          <cell r="U2546">
            <v>46</v>
          </cell>
          <cell r="V2546">
            <v>35.1</v>
          </cell>
          <cell r="W2546">
            <v>61</v>
          </cell>
          <cell r="X2546">
            <v>36</v>
          </cell>
          <cell r="Y2546">
            <v>59</v>
          </cell>
          <cell r="Z2546">
            <v>32</v>
          </cell>
          <cell r="AA2546">
            <v>61</v>
          </cell>
          <cell r="AB2546">
            <v>33.1</v>
          </cell>
          <cell r="AC2546">
            <v>64.9</v>
          </cell>
          <cell r="AD2546">
            <v>37.9</v>
          </cell>
          <cell r="AE2546">
            <v>68</v>
          </cell>
          <cell r="AF2546">
            <v>43</v>
          </cell>
          <cell r="AG2546">
            <v>71</v>
          </cell>
          <cell r="AH2546">
            <v>50</v>
          </cell>
          <cell r="AI2546">
            <v>66.9</v>
          </cell>
          <cell r="AJ2546">
            <v>42.1</v>
          </cell>
          <cell r="AK2546">
            <v>72</v>
          </cell>
          <cell r="AL2546">
            <v>51</v>
          </cell>
          <cell r="AM2546">
            <v>73</v>
          </cell>
          <cell r="AN2546">
            <v>47</v>
          </cell>
          <cell r="AO2546">
            <v>60.55</v>
          </cell>
          <cell r="AP2546">
            <v>41.45</v>
          </cell>
          <cell r="AQ2546">
            <v>60.1</v>
          </cell>
          <cell r="AR2546">
            <v>45</v>
          </cell>
          <cell r="AS2546">
            <v>28</v>
          </cell>
          <cell r="AT2546">
            <v>16</v>
          </cell>
          <cell r="AU2546">
            <v>82</v>
          </cell>
          <cell r="AV2546">
            <v>60</v>
          </cell>
          <cell r="AW2546">
            <v>84.9</v>
          </cell>
          <cell r="AX2546">
            <v>63</v>
          </cell>
          <cell r="AY2546">
            <v>80.1</v>
          </cell>
          <cell r="AZ2546">
            <v>66.9</v>
          </cell>
        </row>
        <row r="2547">
          <cell r="B2547">
            <v>36952</v>
          </cell>
          <cell r="C2547">
            <v>42.1</v>
          </cell>
          <cell r="D2547">
            <v>10</v>
          </cell>
          <cell r="E2547">
            <v>66</v>
          </cell>
          <cell r="F2547">
            <v>45</v>
          </cell>
          <cell r="G2547">
            <v>42.1</v>
          </cell>
          <cell r="H2547">
            <v>10</v>
          </cell>
          <cell r="I2547">
            <v>63</v>
          </cell>
          <cell r="J2547">
            <v>36</v>
          </cell>
          <cell r="K2547">
            <v>39</v>
          </cell>
          <cell r="L2547">
            <v>17</v>
          </cell>
          <cell r="M2547">
            <v>52</v>
          </cell>
          <cell r="N2547">
            <v>30.9</v>
          </cell>
          <cell r="O2547">
            <v>57.9</v>
          </cell>
          <cell r="P2547">
            <v>37.9</v>
          </cell>
          <cell r="Q2547">
            <v>57.9</v>
          </cell>
          <cell r="R2547">
            <v>36</v>
          </cell>
          <cell r="S2547">
            <v>63</v>
          </cell>
          <cell r="T2547">
            <v>37.9</v>
          </cell>
          <cell r="U2547">
            <v>57.9</v>
          </cell>
          <cell r="V2547">
            <v>35.1</v>
          </cell>
          <cell r="W2547">
            <v>61</v>
          </cell>
          <cell r="X2547">
            <v>36</v>
          </cell>
          <cell r="Y2547">
            <v>59</v>
          </cell>
          <cell r="Z2547">
            <v>32</v>
          </cell>
          <cell r="AA2547">
            <v>72</v>
          </cell>
          <cell r="AB2547">
            <v>37.9</v>
          </cell>
          <cell r="AC2547">
            <v>75.9</v>
          </cell>
          <cell r="AD2547">
            <v>44.1</v>
          </cell>
          <cell r="AE2547">
            <v>75.9</v>
          </cell>
          <cell r="AF2547">
            <v>46</v>
          </cell>
          <cell r="AG2547">
            <v>71</v>
          </cell>
          <cell r="AH2547">
            <v>50</v>
          </cell>
          <cell r="AI2547">
            <v>66</v>
          </cell>
          <cell r="AJ2547">
            <v>55</v>
          </cell>
          <cell r="AK2547">
            <v>72</v>
          </cell>
          <cell r="AL2547">
            <v>51</v>
          </cell>
          <cell r="AM2547">
            <v>73</v>
          </cell>
          <cell r="AN2547">
            <v>47</v>
          </cell>
          <cell r="AO2547">
            <v>57.5</v>
          </cell>
          <cell r="AP2547">
            <v>44.05</v>
          </cell>
          <cell r="AQ2547">
            <v>61</v>
          </cell>
          <cell r="AR2547">
            <v>46</v>
          </cell>
          <cell r="AS2547">
            <v>30</v>
          </cell>
          <cell r="AT2547">
            <v>15.1</v>
          </cell>
          <cell r="AU2547">
            <v>82</v>
          </cell>
          <cell r="AV2547">
            <v>60</v>
          </cell>
          <cell r="AW2547">
            <v>84.9</v>
          </cell>
          <cell r="AX2547">
            <v>64</v>
          </cell>
          <cell r="AY2547">
            <v>78.1</v>
          </cell>
          <cell r="AZ2547">
            <v>70</v>
          </cell>
        </row>
        <row r="2548">
          <cell r="B2548">
            <v>36953</v>
          </cell>
          <cell r="C2548">
            <v>43</v>
          </cell>
          <cell r="D2548">
            <v>27</v>
          </cell>
          <cell r="E2548">
            <v>66</v>
          </cell>
          <cell r="F2548">
            <v>46</v>
          </cell>
          <cell r="G2548">
            <v>43</v>
          </cell>
          <cell r="H2548">
            <v>27</v>
          </cell>
          <cell r="I2548">
            <v>63</v>
          </cell>
          <cell r="J2548">
            <v>36</v>
          </cell>
          <cell r="K2548">
            <v>33</v>
          </cell>
          <cell r="L2548">
            <v>49</v>
          </cell>
          <cell r="M2548">
            <v>55</v>
          </cell>
          <cell r="N2548">
            <v>39</v>
          </cell>
          <cell r="O2548">
            <v>59</v>
          </cell>
          <cell r="P2548">
            <v>30.9</v>
          </cell>
          <cell r="Q2548">
            <v>59</v>
          </cell>
          <cell r="R2548">
            <v>37.9</v>
          </cell>
          <cell r="S2548">
            <v>53.1</v>
          </cell>
          <cell r="T2548">
            <v>35.1</v>
          </cell>
          <cell r="U2548">
            <v>53.1</v>
          </cell>
          <cell r="V2548">
            <v>41</v>
          </cell>
          <cell r="W2548">
            <v>47</v>
          </cell>
          <cell r="X2548">
            <v>53</v>
          </cell>
          <cell r="Y2548">
            <v>46</v>
          </cell>
          <cell r="Z2548">
            <v>50</v>
          </cell>
          <cell r="AA2548">
            <v>53.1</v>
          </cell>
          <cell r="AB2548">
            <v>48.9</v>
          </cell>
          <cell r="AC2548">
            <v>60.1</v>
          </cell>
          <cell r="AD2548">
            <v>48.9</v>
          </cell>
          <cell r="AE2548">
            <v>68</v>
          </cell>
          <cell r="AF2548">
            <v>55.9</v>
          </cell>
          <cell r="AG2548">
            <v>61</v>
          </cell>
          <cell r="AH2548">
            <v>79</v>
          </cell>
          <cell r="AI2548">
            <v>66</v>
          </cell>
          <cell r="AJ2548">
            <v>59</v>
          </cell>
          <cell r="AK2548">
            <v>61</v>
          </cell>
          <cell r="AL2548">
            <v>66</v>
          </cell>
          <cell r="AM2548">
            <v>61</v>
          </cell>
          <cell r="AN2548">
            <v>66</v>
          </cell>
          <cell r="AO2548">
            <v>61</v>
          </cell>
          <cell r="AP2548">
            <v>44.05</v>
          </cell>
          <cell r="AQ2548">
            <v>63</v>
          </cell>
          <cell r="AR2548">
            <v>51.1</v>
          </cell>
          <cell r="AS2548">
            <v>30.9</v>
          </cell>
          <cell r="AT2548">
            <v>16</v>
          </cell>
          <cell r="AU2548">
            <v>68</v>
          </cell>
          <cell r="AV2548">
            <v>88</v>
          </cell>
          <cell r="AW2548">
            <v>89.1</v>
          </cell>
          <cell r="AX2548">
            <v>61</v>
          </cell>
          <cell r="AY2548">
            <v>74</v>
          </cell>
          <cell r="AZ2548">
            <v>81</v>
          </cell>
        </row>
        <row r="2549">
          <cell r="B2549">
            <v>36954</v>
          </cell>
          <cell r="C2549">
            <v>50</v>
          </cell>
          <cell r="D2549">
            <v>19.9</v>
          </cell>
          <cell r="E2549">
            <v>73.9</v>
          </cell>
          <cell r="F2549">
            <v>46.9</v>
          </cell>
          <cell r="G2549">
            <v>50</v>
          </cell>
          <cell r="H2549">
            <v>19.9</v>
          </cell>
          <cell r="I2549">
            <v>75</v>
          </cell>
          <cell r="J2549">
            <v>37</v>
          </cell>
          <cell r="K2549">
            <v>35</v>
          </cell>
          <cell r="L2549">
            <v>33</v>
          </cell>
          <cell r="M2549">
            <v>41</v>
          </cell>
          <cell r="N2549">
            <v>33.1</v>
          </cell>
          <cell r="O2549">
            <v>44.1</v>
          </cell>
          <cell r="P2549">
            <v>36</v>
          </cell>
          <cell r="Q2549">
            <v>46.9</v>
          </cell>
          <cell r="R2549">
            <v>37</v>
          </cell>
          <cell r="S2549">
            <v>46.9</v>
          </cell>
          <cell r="T2549">
            <v>41</v>
          </cell>
          <cell r="U2549">
            <v>50</v>
          </cell>
          <cell r="V2549">
            <v>44.1</v>
          </cell>
          <cell r="W2549">
            <v>57</v>
          </cell>
          <cell r="X2549">
            <v>47</v>
          </cell>
          <cell r="Y2549">
            <v>46</v>
          </cell>
          <cell r="Z2549">
            <v>46</v>
          </cell>
          <cell r="AA2549">
            <v>50</v>
          </cell>
          <cell r="AB2549">
            <v>46.9</v>
          </cell>
          <cell r="AC2549">
            <v>53.1</v>
          </cell>
          <cell r="AD2549">
            <v>48</v>
          </cell>
          <cell r="AE2549">
            <v>75.9</v>
          </cell>
          <cell r="AF2549">
            <v>53.1</v>
          </cell>
          <cell r="AG2549">
            <v>70</v>
          </cell>
          <cell r="AH2549">
            <v>61</v>
          </cell>
          <cell r="AI2549">
            <v>63</v>
          </cell>
          <cell r="AJ2549">
            <v>43</v>
          </cell>
          <cell r="AK2549">
            <v>63</v>
          </cell>
          <cell r="AL2549">
            <v>61</v>
          </cell>
          <cell r="AM2549">
            <v>68</v>
          </cell>
          <cell r="AN2549">
            <v>61</v>
          </cell>
          <cell r="AO2549">
            <v>61.1</v>
          </cell>
          <cell r="AP2549">
            <v>51.55</v>
          </cell>
          <cell r="AQ2549">
            <v>60.1</v>
          </cell>
          <cell r="AR2549">
            <v>53.1</v>
          </cell>
          <cell r="AS2549">
            <v>28.9</v>
          </cell>
          <cell r="AT2549">
            <v>12</v>
          </cell>
          <cell r="AU2549">
            <v>77</v>
          </cell>
          <cell r="AV2549">
            <v>68</v>
          </cell>
          <cell r="AW2549">
            <v>80.1</v>
          </cell>
          <cell r="AX2549">
            <v>62.1</v>
          </cell>
          <cell r="AY2549">
            <v>75</v>
          </cell>
          <cell r="AZ2549">
            <v>64</v>
          </cell>
        </row>
        <row r="2550">
          <cell r="B2550">
            <v>36955</v>
          </cell>
          <cell r="C2550">
            <v>53.1</v>
          </cell>
          <cell r="D2550">
            <v>28</v>
          </cell>
          <cell r="E2550">
            <v>75.9</v>
          </cell>
          <cell r="F2550">
            <v>55.9</v>
          </cell>
          <cell r="G2550">
            <v>53.1</v>
          </cell>
          <cell r="H2550">
            <v>28</v>
          </cell>
          <cell r="I2550">
            <v>75</v>
          </cell>
          <cell r="J2550">
            <v>46</v>
          </cell>
          <cell r="K2550">
            <v>33</v>
          </cell>
          <cell r="L2550">
            <v>25</v>
          </cell>
          <cell r="M2550">
            <v>34</v>
          </cell>
          <cell r="N2550">
            <v>26.1</v>
          </cell>
          <cell r="O2550">
            <v>41</v>
          </cell>
          <cell r="P2550">
            <v>27</v>
          </cell>
          <cell r="Q2550">
            <v>43</v>
          </cell>
          <cell r="R2550">
            <v>28</v>
          </cell>
          <cell r="S2550">
            <v>46.9</v>
          </cell>
          <cell r="T2550">
            <v>30.9</v>
          </cell>
          <cell r="U2550">
            <v>46</v>
          </cell>
          <cell r="V2550">
            <v>36</v>
          </cell>
          <cell r="W2550">
            <v>45</v>
          </cell>
          <cell r="X2550">
            <v>35</v>
          </cell>
          <cell r="Y2550">
            <v>50</v>
          </cell>
          <cell r="Z2550">
            <v>40</v>
          </cell>
          <cell r="AA2550">
            <v>54</v>
          </cell>
          <cell r="AB2550">
            <v>36</v>
          </cell>
          <cell r="AC2550">
            <v>55</v>
          </cell>
          <cell r="AD2550">
            <v>34</v>
          </cell>
          <cell r="AE2550">
            <v>60.1</v>
          </cell>
          <cell r="AF2550">
            <v>42.1</v>
          </cell>
          <cell r="AG2550">
            <v>61</v>
          </cell>
          <cell r="AH2550">
            <v>48</v>
          </cell>
          <cell r="AI2550">
            <v>50</v>
          </cell>
          <cell r="AJ2550">
            <v>36</v>
          </cell>
          <cell r="AK2550">
            <v>59</v>
          </cell>
          <cell r="AL2550">
            <v>41</v>
          </cell>
          <cell r="AM2550">
            <v>58</v>
          </cell>
          <cell r="AN2550">
            <v>43</v>
          </cell>
          <cell r="AO2550">
            <v>60.1</v>
          </cell>
          <cell r="AP2550">
            <v>52.5</v>
          </cell>
          <cell r="AQ2550">
            <v>60.1</v>
          </cell>
          <cell r="AR2550">
            <v>55</v>
          </cell>
          <cell r="AS2550">
            <v>27</v>
          </cell>
          <cell r="AT2550">
            <v>21.9</v>
          </cell>
          <cell r="AU2550">
            <v>69</v>
          </cell>
          <cell r="AV2550">
            <v>51</v>
          </cell>
          <cell r="AW2550">
            <v>69.1</v>
          </cell>
          <cell r="AX2550">
            <v>54</v>
          </cell>
          <cell r="AY2550">
            <v>64</v>
          </cell>
          <cell r="AZ2550">
            <v>57</v>
          </cell>
        </row>
        <row r="2551">
          <cell r="B2551">
            <v>36956</v>
          </cell>
          <cell r="C2551">
            <v>50</v>
          </cell>
          <cell r="D2551">
            <v>33.1</v>
          </cell>
          <cell r="E2551">
            <v>73.9</v>
          </cell>
          <cell r="F2551">
            <v>59</v>
          </cell>
          <cell r="G2551">
            <v>50</v>
          </cell>
          <cell r="H2551">
            <v>33.1</v>
          </cell>
          <cell r="I2551">
            <v>75.9</v>
          </cell>
          <cell r="J2551">
            <v>53.1</v>
          </cell>
          <cell r="K2551">
            <v>36</v>
          </cell>
          <cell r="L2551">
            <v>22</v>
          </cell>
          <cell r="M2551">
            <v>37</v>
          </cell>
          <cell r="N2551">
            <v>21</v>
          </cell>
          <cell r="O2551">
            <v>39.9</v>
          </cell>
          <cell r="P2551">
            <v>23</v>
          </cell>
          <cell r="Q2551">
            <v>39</v>
          </cell>
          <cell r="R2551">
            <v>25</v>
          </cell>
          <cell r="S2551">
            <v>41</v>
          </cell>
          <cell r="T2551">
            <v>26.1</v>
          </cell>
          <cell r="U2551">
            <v>39</v>
          </cell>
          <cell r="V2551">
            <v>26.1</v>
          </cell>
          <cell r="W2551">
            <v>35</v>
          </cell>
          <cell r="X2551">
            <v>21</v>
          </cell>
          <cell r="Y2551">
            <v>38</v>
          </cell>
          <cell r="Z2551">
            <v>25</v>
          </cell>
          <cell r="AA2551">
            <v>42.1</v>
          </cell>
          <cell r="AB2551">
            <v>28.9</v>
          </cell>
          <cell r="AC2551">
            <v>43</v>
          </cell>
          <cell r="AD2551">
            <v>28</v>
          </cell>
          <cell r="AE2551">
            <v>50</v>
          </cell>
          <cell r="AF2551">
            <v>35.1</v>
          </cell>
          <cell r="AG2551">
            <v>51</v>
          </cell>
          <cell r="AH2551">
            <v>38</v>
          </cell>
          <cell r="AI2551">
            <v>48</v>
          </cell>
          <cell r="AJ2551">
            <v>30.9</v>
          </cell>
          <cell r="AK2551">
            <v>56</v>
          </cell>
          <cell r="AL2551">
            <v>37</v>
          </cell>
          <cell r="AM2551">
            <v>54</v>
          </cell>
          <cell r="AN2551">
            <v>36</v>
          </cell>
          <cell r="AO2551">
            <v>62.55</v>
          </cell>
          <cell r="AP2551">
            <v>51</v>
          </cell>
          <cell r="AQ2551">
            <v>63</v>
          </cell>
          <cell r="AR2551">
            <v>53.1</v>
          </cell>
          <cell r="AS2551">
            <v>32</v>
          </cell>
          <cell r="AT2551">
            <v>26.1</v>
          </cell>
          <cell r="AU2551">
            <v>64</v>
          </cell>
          <cell r="AV2551">
            <v>45</v>
          </cell>
          <cell r="AW2551">
            <v>64.9</v>
          </cell>
          <cell r="AX2551">
            <v>46.9</v>
          </cell>
          <cell r="AY2551">
            <v>62.1</v>
          </cell>
          <cell r="AZ2551">
            <v>53.1</v>
          </cell>
        </row>
        <row r="2552">
          <cell r="B2552">
            <v>36957</v>
          </cell>
          <cell r="C2552">
            <v>43</v>
          </cell>
          <cell r="D2552">
            <v>28</v>
          </cell>
          <cell r="E2552">
            <v>62.1</v>
          </cell>
          <cell r="F2552">
            <v>52</v>
          </cell>
          <cell r="G2552">
            <v>43</v>
          </cell>
          <cell r="H2552">
            <v>28</v>
          </cell>
          <cell r="I2552">
            <v>55</v>
          </cell>
          <cell r="J2552">
            <v>46.9</v>
          </cell>
          <cell r="K2552">
            <v>43</v>
          </cell>
          <cell r="L2552">
            <v>31</v>
          </cell>
          <cell r="M2552">
            <v>46.9</v>
          </cell>
          <cell r="N2552">
            <v>32</v>
          </cell>
          <cell r="O2552">
            <v>51.1</v>
          </cell>
          <cell r="P2552">
            <v>34</v>
          </cell>
          <cell r="Q2552">
            <v>51.1</v>
          </cell>
          <cell r="R2552">
            <v>34</v>
          </cell>
          <cell r="S2552">
            <v>50</v>
          </cell>
          <cell r="T2552">
            <v>34</v>
          </cell>
          <cell r="U2552">
            <v>45</v>
          </cell>
          <cell r="V2552">
            <v>35.1</v>
          </cell>
          <cell r="W2552">
            <v>40</v>
          </cell>
          <cell r="X2552">
            <v>27</v>
          </cell>
          <cell r="Y2552">
            <v>44</v>
          </cell>
          <cell r="Z2552">
            <v>29</v>
          </cell>
          <cell r="AA2552">
            <v>52</v>
          </cell>
          <cell r="AB2552">
            <v>30.9</v>
          </cell>
          <cell r="AC2552">
            <v>51.1</v>
          </cell>
          <cell r="AD2552">
            <v>28.9</v>
          </cell>
          <cell r="AE2552">
            <v>55.9</v>
          </cell>
          <cell r="AF2552">
            <v>35.1</v>
          </cell>
          <cell r="AG2552">
            <v>57</v>
          </cell>
          <cell r="AH2552">
            <v>31</v>
          </cell>
          <cell r="AI2552">
            <v>53.1</v>
          </cell>
          <cell r="AJ2552">
            <v>30.9</v>
          </cell>
          <cell r="AK2552">
            <v>60</v>
          </cell>
          <cell r="AL2552">
            <v>36</v>
          </cell>
          <cell r="AM2552">
            <v>59</v>
          </cell>
          <cell r="AN2552">
            <v>34</v>
          </cell>
          <cell r="AO2552">
            <v>62.5</v>
          </cell>
          <cell r="AP2552">
            <v>48.5</v>
          </cell>
          <cell r="AQ2552">
            <v>61</v>
          </cell>
          <cell r="AR2552">
            <v>54</v>
          </cell>
          <cell r="AS2552">
            <v>36</v>
          </cell>
          <cell r="AT2552">
            <v>19.9</v>
          </cell>
          <cell r="AU2552">
            <v>67</v>
          </cell>
          <cell r="AV2552">
            <v>42</v>
          </cell>
          <cell r="AW2552">
            <v>69.1</v>
          </cell>
          <cell r="AX2552">
            <v>45</v>
          </cell>
          <cell r="AY2552">
            <v>63</v>
          </cell>
          <cell r="AZ2552">
            <v>46.9</v>
          </cell>
        </row>
        <row r="2553">
          <cell r="B2553">
            <v>36958</v>
          </cell>
          <cell r="C2553">
            <v>54</v>
          </cell>
          <cell r="D2553">
            <v>26.1</v>
          </cell>
          <cell r="E2553">
            <v>64.9</v>
          </cell>
          <cell r="F2553">
            <v>52</v>
          </cell>
          <cell r="G2553">
            <v>54</v>
          </cell>
          <cell r="H2553">
            <v>26.1</v>
          </cell>
          <cell r="I2553">
            <v>63</v>
          </cell>
          <cell r="J2553">
            <v>42.1</v>
          </cell>
          <cell r="K2553">
            <v>42</v>
          </cell>
          <cell r="L2553">
            <v>24</v>
          </cell>
          <cell r="M2553">
            <v>45</v>
          </cell>
          <cell r="N2553">
            <v>26.1</v>
          </cell>
          <cell r="O2553">
            <v>50</v>
          </cell>
          <cell r="P2553">
            <v>26.1</v>
          </cell>
          <cell r="Q2553">
            <v>50</v>
          </cell>
          <cell r="R2553">
            <v>30</v>
          </cell>
          <cell r="S2553">
            <v>53.1</v>
          </cell>
          <cell r="T2553">
            <v>27</v>
          </cell>
          <cell r="U2553">
            <v>48</v>
          </cell>
          <cell r="V2553">
            <v>36</v>
          </cell>
          <cell r="W2553">
            <v>57</v>
          </cell>
          <cell r="X2553">
            <v>24</v>
          </cell>
          <cell r="Y2553">
            <v>55</v>
          </cell>
          <cell r="Z2553">
            <v>23</v>
          </cell>
          <cell r="AA2553">
            <v>57</v>
          </cell>
          <cell r="AB2553">
            <v>26.1</v>
          </cell>
          <cell r="AC2553">
            <v>57.9</v>
          </cell>
          <cell r="AD2553">
            <v>21.9</v>
          </cell>
          <cell r="AE2553">
            <v>63</v>
          </cell>
          <cell r="AF2553">
            <v>27</v>
          </cell>
          <cell r="AG2553">
            <v>61</v>
          </cell>
          <cell r="AH2553">
            <v>33</v>
          </cell>
          <cell r="AI2553">
            <v>64.9</v>
          </cell>
          <cell r="AJ2553">
            <v>33.1</v>
          </cell>
          <cell r="AK2553">
            <v>68</v>
          </cell>
          <cell r="AL2553">
            <v>33</v>
          </cell>
          <cell r="AM2553">
            <v>66</v>
          </cell>
          <cell r="AN2553">
            <v>28</v>
          </cell>
          <cell r="AO2553">
            <v>64.5</v>
          </cell>
          <cell r="AP2553">
            <v>48.05</v>
          </cell>
          <cell r="AQ2553">
            <v>61</v>
          </cell>
          <cell r="AR2553">
            <v>51.1</v>
          </cell>
          <cell r="AS2553">
            <v>37.9</v>
          </cell>
          <cell r="AT2553">
            <v>12.9</v>
          </cell>
          <cell r="AU2553">
            <v>66</v>
          </cell>
          <cell r="AV2553">
            <v>38</v>
          </cell>
          <cell r="AW2553">
            <v>70</v>
          </cell>
          <cell r="AX2553">
            <v>43</v>
          </cell>
          <cell r="AY2553">
            <v>66</v>
          </cell>
          <cell r="AZ2553">
            <v>46</v>
          </cell>
        </row>
        <row r="2554">
          <cell r="B2554">
            <v>36959</v>
          </cell>
          <cell r="C2554">
            <v>45</v>
          </cell>
          <cell r="D2554">
            <v>30</v>
          </cell>
          <cell r="E2554">
            <v>69.1</v>
          </cell>
          <cell r="F2554">
            <v>51.1</v>
          </cell>
          <cell r="G2554">
            <v>45</v>
          </cell>
          <cell r="H2554">
            <v>30</v>
          </cell>
          <cell r="I2554">
            <v>71.1</v>
          </cell>
          <cell r="J2554">
            <v>45</v>
          </cell>
          <cell r="K2554">
            <v>42</v>
          </cell>
          <cell r="L2554">
            <v>24</v>
          </cell>
          <cell r="M2554">
            <v>44.1</v>
          </cell>
          <cell r="N2554">
            <v>33.1</v>
          </cell>
          <cell r="O2554">
            <v>46.9</v>
          </cell>
          <cell r="P2554">
            <v>32</v>
          </cell>
          <cell r="Q2554">
            <v>46</v>
          </cell>
          <cell r="R2554">
            <v>34</v>
          </cell>
          <cell r="S2554">
            <v>54</v>
          </cell>
          <cell r="T2554">
            <v>33.1</v>
          </cell>
          <cell r="U2554">
            <v>48.9</v>
          </cell>
          <cell r="V2554">
            <v>37.9</v>
          </cell>
          <cell r="W2554">
            <v>57</v>
          </cell>
          <cell r="X2554">
            <v>24</v>
          </cell>
          <cell r="Y2554">
            <v>55</v>
          </cell>
          <cell r="Z2554">
            <v>23</v>
          </cell>
          <cell r="AA2554">
            <v>57.9</v>
          </cell>
          <cell r="AB2554">
            <v>35.1</v>
          </cell>
          <cell r="AC2554">
            <v>60.1</v>
          </cell>
          <cell r="AD2554">
            <v>37</v>
          </cell>
          <cell r="AE2554">
            <v>53.1</v>
          </cell>
          <cell r="AF2554">
            <v>36</v>
          </cell>
          <cell r="AG2554">
            <v>61</v>
          </cell>
          <cell r="AH2554">
            <v>33</v>
          </cell>
          <cell r="AI2554">
            <v>57.9</v>
          </cell>
          <cell r="AJ2554">
            <v>39</v>
          </cell>
          <cell r="AK2554">
            <v>68</v>
          </cell>
          <cell r="AL2554">
            <v>33</v>
          </cell>
          <cell r="AM2554">
            <v>66</v>
          </cell>
          <cell r="AN2554">
            <v>28</v>
          </cell>
          <cell r="AO2554">
            <v>57.45</v>
          </cell>
          <cell r="AP2554">
            <v>49.45</v>
          </cell>
          <cell r="AQ2554">
            <v>59</v>
          </cell>
          <cell r="AR2554">
            <v>52</v>
          </cell>
          <cell r="AS2554">
            <v>35.1</v>
          </cell>
          <cell r="AT2554">
            <v>32</v>
          </cell>
          <cell r="AU2554">
            <v>66</v>
          </cell>
          <cell r="AV2554">
            <v>38</v>
          </cell>
          <cell r="AW2554">
            <v>78.1</v>
          </cell>
          <cell r="AX2554">
            <v>42.1</v>
          </cell>
          <cell r="AY2554">
            <v>68</v>
          </cell>
          <cell r="AZ2554">
            <v>48</v>
          </cell>
        </row>
        <row r="2555">
          <cell r="B2555">
            <v>36960</v>
          </cell>
          <cell r="C2555">
            <v>34</v>
          </cell>
          <cell r="D2555">
            <v>25</v>
          </cell>
          <cell r="E2555">
            <v>61</v>
          </cell>
          <cell r="F2555">
            <v>50</v>
          </cell>
          <cell r="G2555">
            <v>34</v>
          </cell>
          <cell r="H2555">
            <v>25</v>
          </cell>
          <cell r="I2555">
            <v>60.1</v>
          </cell>
          <cell r="J2555">
            <v>46.9</v>
          </cell>
          <cell r="K2555">
            <v>42</v>
          </cell>
          <cell r="L2555">
            <v>24</v>
          </cell>
          <cell r="M2555">
            <v>45</v>
          </cell>
          <cell r="N2555">
            <v>30</v>
          </cell>
          <cell r="O2555">
            <v>48</v>
          </cell>
          <cell r="P2555">
            <v>28</v>
          </cell>
          <cell r="Q2555">
            <v>48.9</v>
          </cell>
          <cell r="R2555">
            <v>30.9</v>
          </cell>
          <cell r="S2555">
            <v>48.9</v>
          </cell>
          <cell r="T2555">
            <v>25</v>
          </cell>
          <cell r="U2555">
            <v>48</v>
          </cell>
          <cell r="V2555">
            <v>32</v>
          </cell>
          <cell r="W2555">
            <v>57</v>
          </cell>
          <cell r="X2555">
            <v>24</v>
          </cell>
          <cell r="Y2555">
            <v>55</v>
          </cell>
          <cell r="Z2555">
            <v>23</v>
          </cell>
          <cell r="AA2555">
            <v>54</v>
          </cell>
          <cell r="AB2555">
            <v>25</v>
          </cell>
          <cell r="AC2555">
            <v>55.9</v>
          </cell>
          <cell r="AD2555">
            <v>28.9</v>
          </cell>
          <cell r="AE2555">
            <v>57</v>
          </cell>
          <cell r="AF2555">
            <v>34</v>
          </cell>
          <cell r="AG2555">
            <v>61</v>
          </cell>
          <cell r="AH2555">
            <v>33</v>
          </cell>
          <cell r="AI2555">
            <v>57.9</v>
          </cell>
          <cell r="AJ2555">
            <v>30</v>
          </cell>
          <cell r="AK2555">
            <v>68</v>
          </cell>
          <cell r="AL2555">
            <v>33</v>
          </cell>
          <cell r="AM2555">
            <v>66</v>
          </cell>
          <cell r="AN2555">
            <v>28</v>
          </cell>
          <cell r="AO2555">
            <v>59.55</v>
          </cell>
          <cell r="AP2555">
            <v>43.95</v>
          </cell>
          <cell r="AQ2555">
            <v>60.1</v>
          </cell>
          <cell r="AR2555">
            <v>46.9</v>
          </cell>
          <cell r="AS2555">
            <v>36</v>
          </cell>
          <cell r="AT2555">
            <v>27</v>
          </cell>
          <cell r="AU2555">
            <v>66</v>
          </cell>
          <cell r="AV2555">
            <v>38</v>
          </cell>
          <cell r="AW2555">
            <v>75</v>
          </cell>
          <cell r="AX2555">
            <v>55</v>
          </cell>
          <cell r="AY2555">
            <v>71.1</v>
          </cell>
          <cell r="AZ2555">
            <v>57.9</v>
          </cell>
        </row>
        <row r="2556">
          <cell r="B2556">
            <v>36961</v>
          </cell>
          <cell r="C2556">
            <v>33.1</v>
          </cell>
          <cell r="D2556">
            <v>25</v>
          </cell>
          <cell r="E2556">
            <v>61</v>
          </cell>
          <cell r="F2556">
            <v>46</v>
          </cell>
          <cell r="G2556">
            <v>33.1</v>
          </cell>
          <cell r="H2556">
            <v>25</v>
          </cell>
          <cell r="I2556">
            <v>57.9</v>
          </cell>
          <cell r="J2556">
            <v>45</v>
          </cell>
          <cell r="K2556">
            <v>50</v>
          </cell>
          <cell r="L2556">
            <v>21</v>
          </cell>
          <cell r="M2556">
            <v>55.9</v>
          </cell>
          <cell r="N2556">
            <v>26.1</v>
          </cell>
          <cell r="O2556">
            <v>61</v>
          </cell>
          <cell r="P2556">
            <v>25</v>
          </cell>
          <cell r="Q2556">
            <v>66</v>
          </cell>
          <cell r="R2556">
            <v>32</v>
          </cell>
          <cell r="S2556">
            <v>66.9</v>
          </cell>
          <cell r="T2556">
            <v>28.9</v>
          </cell>
          <cell r="U2556">
            <v>64.9</v>
          </cell>
          <cell r="V2556">
            <v>30.9</v>
          </cell>
          <cell r="W2556">
            <v>65</v>
          </cell>
          <cell r="X2556">
            <v>27</v>
          </cell>
          <cell r="Y2556">
            <v>64</v>
          </cell>
          <cell r="Z2556">
            <v>27</v>
          </cell>
          <cell r="AA2556">
            <v>66.9</v>
          </cell>
          <cell r="AB2556">
            <v>33.1</v>
          </cell>
          <cell r="AC2556">
            <v>64.9</v>
          </cell>
          <cell r="AD2556">
            <v>28.9</v>
          </cell>
          <cell r="AE2556">
            <v>70</v>
          </cell>
          <cell r="AF2556">
            <v>28.9</v>
          </cell>
          <cell r="AG2556">
            <v>71</v>
          </cell>
          <cell r="AH2556">
            <v>33</v>
          </cell>
          <cell r="AI2556">
            <v>64.9</v>
          </cell>
          <cell r="AJ2556">
            <v>37</v>
          </cell>
          <cell r="AK2556">
            <v>69</v>
          </cell>
          <cell r="AL2556">
            <v>38</v>
          </cell>
          <cell r="AM2556">
            <v>69</v>
          </cell>
          <cell r="AN2556">
            <v>31</v>
          </cell>
          <cell r="AO2556">
            <v>60.55</v>
          </cell>
          <cell r="AP2556">
            <v>47.45</v>
          </cell>
          <cell r="AQ2556">
            <v>59</v>
          </cell>
          <cell r="AR2556">
            <v>48.9</v>
          </cell>
          <cell r="AS2556">
            <v>37.9</v>
          </cell>
          <cell r="AT2556">
            <v>17.1</v>
          </cell>
          <cell r="AU2556">
            <v>77</v>
          </cell>
          <cell r="AV2556">
            <v>50</v>
          </cell>
          <cell r="AW2556">
            <v>82</v>
          </cell>
          <cell r="AX2556">
            <v>53.1</v>
          </cell>
          <cell r="AY2556">
            <v>73</v>
          </cell>
          <cell r="AZ2556">
            <v>54</v>
          </cell>
        </row>
        <row r="2557">
          <cell r="B2557">
            <v>36962</v>
          </cell>
          <cell r="C2557">
            <v>42.1</v>
          </cell>
          <cell r="D2557">
            <v>24.1</v>
          </cell>
          <cell r="E2557">
            <v>71.1</v>
          </cell>
          <cell r="F2557">
            <v>46.9</v>
          </cell>
          <cell r="G2557">
            <v>42.1</v>
          </cell>
          <cell r="H2557">
            <v>24.1</v>
          </cell>
          <cell r="I2557">
            <v>66.9</v>
          </cell>
          <cell r="J2557">
            <v>39</v>
          </cell>
          <cell r="K2557">
            <v>50</v>
          </cell>
          <cell r="L2557">
            <v>24</v>
          </cell>
          <cell r="M2557">
            <v>48</v>
          </cell>
          <cell r="N2557">
            <v>37</v>
          </cell>
          <cell r="O2557">
            <v>53.1</v>
          </cell>
          <cell r="P2557">
            <v>27</v>
          </cell>
          <cell r="Q2557">
            <v>55</v>
          </cell>
          <cell r="R2557">
            <v>35.1</v>
          </cell>
          <cell r="S2557">
            <v>59</v>
          </cell>
          <cell r="T2557">
            <v>35.1</v>
          </cell>
          <cell r="U2557">
            <v>62.1</v>
          </cell>
          <cell r="V2557">
            <v>41</v>
          </cell>
          <cell r="W2557">
            <v>56</v>
          </cell>
          <cell r="X2557">
            <v>38</v>
          </cell>
          <cell r="Y2557">
            <v>62</v>
          </cell>
          <cell r="Z2557">
            <v>39</v>
          </cell>
          <cell r="AA2557">
            <v>68</v>
          </cell>
          <cell r="AB2557">
            <v>39.9</v>
          </cell>
          <cell r="AC2557">
            <v>66</v>
          </cell>
          <cell r="AD2557">
            <v>43</v>
          </cell>
          <cell r="AE2557">
            <v>64.9</v>
          </cell>
          <cell r="AF2557">
            <v>51.1</v>
          </cell>
          <cell r="AG2557">
            <v>69</v>
          </cell>
          <cell r="AH2557">
            <v>51</v>
          </cell>
          <cell r="AI2557">
            <v>59</v>
          </cell>
          <cell r="AJ2557">
            <v>52</v>
          </cell>
          <cell r="AK2557">
            <v>60</v>
          </cell>
          <cell r="AL2557">
            <v>56</v>
          </cell>
          <cell r="AM2557">
            <v>60</v>
          </cell>
          <cell r="AN2557">
            <v>54</v>
          </cell>
          <cell r="AO2557">
            <v>65.5</v>
          </cell>
          <cell r="AP2557">
            <v>46.5</v>
          </cell>
          <cell r="AQ2557">
            <v>63</v>
          </cell>
          <cell r="AR2557">
            <v>52</v>
          </cell>
          <cell r="AS2557">
            <v>33.1</v>
          </cell>
          <cell r="AT2557">
            <v>16</v>
          </cell>
          <cell r="AU2557">
            <v>88</v>
          </cell>
          <cell r="AV2557">
            <v>53</v>
          </cell>
          <cell r="AW2557">
            <v>89.1</v>
          </cell>
          <cell r="AX2557">
            <v>55</v>
          </cell>
          <cell r="AY2557">
            <v>81</v>
          </cell>
          <cell r="AZ2557">
            <v>59</v>
          </cell>
        </row>
        <row r="2558">
          <cell r="B2558">
            <v>36963</v>
          </cell>
          <cell r="C2558">
            <v>50</v>
          </cell>
          <cell r="D2558">
            <v>17.1</v>
          </cell>
          <cell r="E2558">
            <v>73.9</v>
          </cell>
          <cell r="F2558">
            <v>48</v>
          </cell>
          <cell r="G2558">
            <v>50</v>
          </cell>
          <cell r="H2558">
            <v>17.1</v>
          </cell>
          <cell r="I2558">
            <v>70</v>
          </cell>
          <cell r="J2558">
            <v>37.9</v>
          </cell>
          <cell r="K2558">
            <v>44</v>
          </cell>
          <cell r="L2558">
            <v>32</v>
          </cell>
          <cell r="M2558">
            <v>53.1</v>
          </cell>
          <cell r="N2558">
            <v>37</v>
          </cell>
          <cell r="O2558">
            <v>63</v>
          </cell>
          <cell r="P2558">
            <v>39</v>
          </cell>
          <cell r="Q2558">
            <v>63</v>
          </cell>
          <cell r="R2558">
            <v>39.9</v>
          </cell>
          <cell r="S2558">
            <v>73</v>
          </cell>
          <cell r="T2558">
            <v>46</v>
          </cell>
          <cell r="U2558">
            <v>75</v>
          </cell>
          <cell r="V2558">
            <v>60.1</v>
          </cell>
          <cell r="W2558">
            <v>65</v>
          </cell>
          <cell r="X2558">
            <v>47</v>
          </cell>
          <cell r="Y2558">
            <v>72</v>
          </cell>
          <cell r="Z2558">
            <v>56</v>
          </cell>
          <cell r="AA2558">
            <v>77</v>
          </cell>
          <cell r="AB2558">
            <v>59</v>
          </cell>
          <cell r="AC2558">
            <v>73.9</v>
          </cell>
          <cell r="AD2558">
            <v>55.9</v>
          </cell>
          <cell r="AE2558">
            <v>75.9</v>
          </cell>
          <cell r="AF2558">
            <v>57.9</v>
          </cell>
          <cell r="AG2558">
            <v>79</v>
          </cell>
          <cell r="AH2558">
            <v>60</v>
          </cell>
          <cell r="AI2558">
            <v>68</v>
          </cell>
          <cell r="AJ2558">
            <v>53.1</v>
          </cell>
          <cell r="AK2558">
            <v>75</v>
          </cell>
          <cell r="AL2558">
            <v>56</v>
          </cell>
          <cell r="AM2558">
            <v>74</v>
          </cell>
          <cell r="AN2558">
            <v>58</v>
          </cell>
          <cell r="AO2558">
            <v>67</v>
          </cell>
          <cell r="AP2558">
            <v>45.95</v>
          </cell>
          <cell r="AQ2558">
            <v>64.9</v>
          </cell>
          <cell r="AR2558">
            <v>48.9</v>
          </cell>
          <cell r="AS2558">
            <v>36</v>
          </cell>
          <cell r="AT2558">
            <v>28</v>
          </cell>
          <cell r="AU2558">
            <v>78</v>
          </cell>
          <cell r="AV2558">
            <v>73</v>
          </cell>
          <cell r="AW2558">
            <v>82.9</v>
          </cell>
          <cell r="AX2558">
            <v>69.1</v>
          </cell>
          <cell r="AY2558">
            <v>75</v>
          </cell>
          <cell r="AZ2558">
            <v>66</v>
          </cell>
        </row>
        <row r="2559">
          <cell r="B2559">
            <v>36964</v>
          </cell>
          <cell r="C2559">
            <v>55</v>
          </cell>
          <cell r="D2559">
            <v>27</v>
          </cell>
          <cell r="E2559">
            <v>75.9</v>
          </cell>
          <cell r="F2559">
            <v>50</v>
          </cell>
          <cell r="G2559">
            <v>55</v>
          </cell>
          <cell r="H2559">
            <v>27</v>
          </cell>
          <cell r="I2559">
            <v>70</v>
          </cell>
          <cell r="J2559">
            <v>43</v>
          </cell>
          <cell r="K2559">
            <v>48</v>
          </cell>
          <cell r="L2559">
            <v>30</v>
          </cell>
          <cell r="M2559">
            <v>53.1</v>
          </cell>
          <cell r="N2559">
            <v>37</v>
          </cell>
          <cell r="O2559">
            <v>57.9</v>
          </cell>
          <cell r="P2559">
            <v>34</v>
          </cell>
          <cell r="Q2559">
            <v>61</v>
          </cell>
          <cell r="R2559">
            <v>43</v>
          </cell>
          <cell r="S2559">
            <v>64.9</v>
          </cell>
          <cell r="T2559">
            <v>42.1</v>
          </cell>
          <cell r="U2559">
            <v>64.9</v>
          </cell>
          <cell r="V2559">
            <v>44.1</v>
          </cell>
          <cell r="W2559">
            <v>65</v>
          </cell>
          <cell r="X2559">
            <v>44</v>
          </cell>
          <cell r="Y2559">
            <v>68</v>
          </cell>
          <cell r="Z2559">
            <v>44</v>
          </cell>
          <cell r="AA2559">
            <v>70</v>
          </cell>
          <cell r="AB2559">
            <v>45</v>
          </cell>
          <cell r="AC2559">
            <v>71.1</v>
          </cell>
          <cell r="AD2559">
            <v>46.9</v>
          </cell>
          <cell r="AE2559">
            <v>73.9</v>
          </cell>
          <cell r="AF2559">
            <v>46</v>
          </cell>
          <cell r="AG2559">
            <v>76</v>
          </cell>
          <cell r="AH2559">
            <v>48</v>
          </cell>
          <cell r="AI2559">
            <v>70</v>
          </cell>
          <cell r="AJ2559">
            <v>48</v>
          </cell>
          <cell r="AK2559">
            <v>68</v>
          </cell>
          <cell r="AL2559">
            <v>44</v>
          </cell>
          <cell r="AM2559">
            <v>72</v>
          </cell>
          <cell r="AN2559">
            <v>43</v>
          </cell>
          <cell r="AO2559">
            <v>67.45</v>
          </cell>
          <cell r="AP2559">
            <v>49.05</v>
          </cell>
          <cell r="AQ2559">
            <v>64.9</v>
          </cell>
          <cell r="AR2559">
            <v>53.1</v>
          </cell>
          <cell r="AS2559">
            <v>39</v>
          </cell>
          <cell r="AT2559">
            <v>30.9</v>
          </cell>
          <cell r="AU2559">
            <v>74</v>
          </cell>
          <cell r="AV2559">
            <v>57</v>
          </cell>
          <cell r="AW2559">
            <v>75.9</v>
          </cell>
          <cell r="AX2559">
            <v>61</v>
          </cell>
          <cell r="AY2559">
            <v>73.9</v>
          </cell>
          <cell r="AZ2559">
            <v>63</v>
          </cell>
        </row>
        <row r="2560">
          <cell r="B2560">
            <v>36965</v>
          </cell>
          <cell r="C2560">
            <v>48.9</v>
          </cell>
          <cell r="D2560">
            <v>25</v>
          </cell>
          <cell r="E2560">
            <v>75.9</v>
          </cell>
          <cell r="F2560">
            <v>52</v>
          </cell>
          <cell r="G2560">
            <v>48.9</v>
          </cell>
          <cell r="H2560">
            <v>25</v>
          </cell>
          <cell r="I2560">
            <v>72</v>
          </cell>
          <cell r="J2560">
            <v>44.1</v>
          </cell>
          <cell r="K2560">
            <v>50</v>
          </cell>
          <cell r="L2560">
            <v>25</v>
          </cell>
          <cell r="M2560">
            <v>52</v>
          </cell>
          <cell r="N2560">
            <v>30.9</v>
          </cell>
          <cell r="O2560">
            <v>52</v>
          </cell>
          <cell r="P2560">
            <v>30.9</v>
          </cell>
          <cell r="Q2560">
            <v>53.1</v>
          </cell>
          <cell r="R2560">
            <v>39</v>
          </cell>
          <cell r="S2560">
            <v>50</v>
          </cell>
          <cell r="T2560">
            <v>39</v>
          </cell>
          <cell r="U2560">
            <v>55</v>
          </cell>
          <cell r="V2560">
            <v>45</v>
          </cell>
          <cell r="W2560">
            <v>53</v>
          </cell>
          <cell r="X2560">
            <v>44</v>
          </cell>
          <cell r="Y2560">
            <v>49</v>
          </cell>
          <cell r="Z2560">
            <v>45</v>
          </cell>
          <cell r="AA2560">
            <v>57.9</v>
          </cell>
          <cell r="AB2560">
            <v>48</v>
          </cell>
          <cell r="AC2560">
            <v>57</v>
          </cell>
          <cell r="AD2560">
            <v>48.9</v>
          </cell>
          <cell r="AE2560">
            <v>70</v>
          </cell>
          <cell r="AF2560">
            <v>50</v>
          </cell>
          <cell r="AG2560">
            <v>73</v>
          </cell>
          <cell r="AH2560">
            <v>52</v>
          </cell>
          <cell r="AI2560">
            <v>64.9</v>
          </cell>
          <cell r="AJ2560">
            <v>48.9</v>
          </cell>
          <cell r="AK2560">
            <v>68</v>
          </cell>
          <cell r="AL2560">
            <v>50</v>
          </cell>
          <cell r="AM2560">
            <v>71</v>
          </cell>
          <cell r="AN2560">
            <v>51</v>
          </cell>
          <cell r="AO2560">
            <v>63.5</v>
          </cell>
          <cell r="AP2560">
            <v>49.5</v>
          </cell>
          <cell r="AQ2560">
            <v>60.1</v>
          </cell>
          <cell r="AR2560">
            <v>54</v>
          </cell>
          <cell r="AS2560">
            <v>46.9</v>
          </cell>
          <cell r="AT2560">
            <v>30.9</v>
          </cell>
          <cell r="AU2560">
            <v>88</v>
          </cell>
          <cell r="AV2560">
            <v>63</v>
          </cell>
          <cell r="AW2560">
            <v>89.1</v>
          </cell>
          <cell r="AX2560">
            <v>61</v>
          </cell>
          <cell r="AY2560">
            <v>79</v>
          </cell>
          <cell r="AZ2560">
            <v>70</v>
          </cell>
        </row>
        <row r="2561">
          <cell r="B2561">
            <v>36966</v>
          </cell>
          <cell r="C2561">
            <v>51.1</v>
          </cell>
          <cell r="D2561">
            <v>21</v>
          </cell>
          <cell r="E2561">
            <v>78.1</v>
          </cell>
          <cell r="F2561">
            <v>52</v>
          </cell>
          <cell r="G2561">
            <v>51.1</v>
          </cell>
          <cell r="H2561">
            <v>21</v>
          </cell>
          <cell r="I2561">
            <v>73.9</v>
          </cell>
          <cell r="J2561">
            <v>42.1</v>
          </cell>
          <cell r="K2561">
            <v>50</v>
          </cell>
          <cell r="L2561">
            <v>25</v>
          </cell>
          <cell r="M2561">
            <v>50</v>
          </cell>
          <cell r="N2561">
            <v>37.9</v>
          </cell>
          <cell r="O2561">
            <v>48.9</v>
          </cell>
          <cell r="P2561">
            <v>39</v>
          </cell>
          <cell r="Q2561">
            <v>51.1</v>
          </cell>
          <cell r="R2561">
            <v>43</v>
          </cell>
          <cell r="S2561">
            <v>54</v>
          </cell>
          <cell r="T2561">
            <v>41</v>
          </cell>
          <cell r="U2561">
            <v>60.1</v>
          </cell>
          <cell r="V2561">
            <v>44.1</v>
          </cell>
          <cell r="W2561">
            <v>53</v>
          </cell>
          <cell r="X2561">
            <v>44</v>
          </cell>
          <cell r="Y2561">
            <v>49</v>
          </cell>
          <cell r="Z2561">
            <v>45</v>
          </cell>
          <cell r="AA2561">
            <v>54</v>
          </cell>
          <cell r="AB2561">
            <v>45</v>
          </cell>
          <cell r="AC2561">
            <v>54</v>
          </cell>
          <cell r="AD2561">
            <v>43</v>
          </cell>
          <cell r="AE2561">
            <v>75.9</v>
          </cell>
          <cell r="AF2561">
            <v>46.9</v>
          </cell>
          <cell r="AG2561">
            <v>73</v>
          </cell>
          <cell r="AH2561">
            <v>52</v>
          </cell>
          <cell r="AI2561">
            <v>68</v>
          </cell>
          <cell r="AJ2561">
            <v>48</v>
          </cell>
          <cell r="AK2561">
            <v>68</v>
          </cell>
          <cell r="AL2561">
            <v>50</v>
          </cell>
          <cell r="AM2561">
            <v>71</v>
          </cell>
          <cell r="AN2561">
            <v>51</v>
          </cell>
          <cell r="AO2561">
            <v>62.95</v>
          </cell>
          <cell r="AP2561">
            <v>50</v>
          </cell>
          <cell r="AQ2561">
            <v>61</v>
          </cell>
          <cell r="AR2561">
            <v>53.1</v>
          </cell>
          <cell r="AS2561">
            <v>42.1</v>
          </cell>
          <cell r="AT2561">
            <v>26.1</v>
          </cell>
          <cell r="AU2561">
            <v>88</v>
          </cell>
          <cell r="AV2561">
            <v>63</v>
          </cell>
          <cell r="AW2561">
            <v>86</v>
          </cell>
          <cell r="AX2561">
            <v>66.9</v>
          </cell>
          <cell r="AY2561">
            <v>81</v>
          </cell>
          <cell r="AZ2561">
            <v>66.9</v>
          </cell>
        </row>
        <row r="2562">
          <cell r="B2562">
            <v>36967</v>
          </cell>
          <cell r="C2562">
            <v>51.1</v>
          </cell>
          <cell r="D2562">
            <v>19.9</v>
          </cell>
          <cell r="E2562">
            <v>75</v>
          </cell>
          <cell r="F2562">
            <v>53.1</v>
          </cell>
          <cell r="G2562">
            <v>51.1</v>
          </cell>
          <cell r="H2562">
            <v>19.9</v>
          </cell>
          <cell r="I2562">
            <v>71.1</v>
          </cell>
          <cell r="J2562">
            <v>44.1</v>
          </cell>
          <cell r="K2562">
            <v>40</v>
          </cell>
          <cell r="L2562">
            <v>36</v>
          </cell>
          <cell r="M2562">
            <v>44.1</v>
          </cell>
          <cell r="N2562">
            <v>37.9</v>
          </cell>
          <cell r="O2562">
            <v>52</v>
          </cell>
          <cell r="P2562">
            <v>39.9</v>
          </cell>
          <cell r="Q2562">
            <v>55</v>
          </cell>
          <cell r="R2562">
            <v>41</v>
          </cell>
          <cell r="S2562">
            <v>64</v>
          </cell>
          <cell r="T2562">
            <v>43</v>
          </cell>
          <cell r="U2562">
            <v>54</v>
          </cell>
          <cell r="V2562">
            <v>42.1</v>
          </cell>
          <cell r="W2562">
            <v>53</v>
          </cell>
          <cell r="X2562">
            <v>41</v>
          </cell>
          <cell r="Y2562">
            <v>62</v>
          </cell>
          <cell r="Z2562">
            <v>34</v>
          </cell>
          <cell r="AA2562">
            <v>64.9</v>
          </cell>
          <cell r="AB2562">
            <v>44.1</v>
          </cell>
          <cell r="AC2562">
            <v>64.9</v>
          </cell>
          <cell r="AD2562">
            <v>35.1</v>
          </cell>
          <cell r="AE2562">
            <v>66</v>
          </cell>
          <cell r="AF2562">
            <v>43</v>
          </cell>
          <cell r="AG2562">
            <v>73</v>
          </cell>
          <cell r="AH2562">
            <v>51</v>
          </cell>
          <cell r="AI2562">
            <v>57</v>
          </cell>
          <cell r="AJ2562">
            <v>39</v>
          </cell>
          <cell r="AK2562">
            <v>60</v>
          </cell>
          <cell r="AL2562">
            <v>42</v>
          </cell>
          <cell r="AM2562">
            <v>61</v>
          </cell>
          <cell r="AN2562">
            <v>42</v>
          </cell>
          <cell r="AO2562">
            <v>67.05</v>
          </cell>
          <cell r="AP2562">
            <v>44.5</v>
          </cell>
          <cell r="AQ2562">
            <v>63</v>
          </cell>
          <cell r="AR2562">
            <v>50</v>
          </cell>
          <cell r="AS2562">
            <v>39</v>
          </cell>
          <cell r="AT2562">
            <v>28</v>
          </cell>
          <cell r="AU2562">
            <v>71</v>
          </cell>
          <cell r="AV2562">
            <v>59</v>
          </cell>
          <cell r="AW2562">
            <v>81</v>
          </cell>
          <cell r="AX2562">
            <v>62.1</v>
          </cell>
          <cell r="AY2562">
            <v>77</v>
          </cell>
          <cell r="AZ2562">
            <v>61</v>
          </cell>
        </row>
        <row r="2563">
          <cell r="B2563">
            <v>36968</v>
          </cell>
          <cell r="C2563">
            <v>59</v>
          </cell>
          <cell r="D2563">
            <v>21.9</v>
          </cell>
          <cell r="E2563">
            <v>80.1</v>
          </cell>
          <cell r="F2563">
            <v>50</v>
          </cell>
          <cell r="G2563">
            <v>59</v>
          </cell>
          <cell r="H2563">
            <v>21.9</v>
          </cell>
          <cell r="I2563">
            <v>75</v>
          </cell>
          <cell r="J2563">
            <v>41</v>
          </cell>
          <cell r="K2563">
            <v>46</v>
          </cell>
          <cell r="L2563">
            <v>32</v>
          </cell>
          <cell r="M2563">
            <v>50</v>
          </cell>
          <cell r="N2563">
            <v>34</v>
          </cell>
          <cell r="O2563">
            <v>52</v>
          </cell>
          <cell r="P2563">
            <v>35.1</v>
          </cell>
          <cell r="Q2563">
            <v>52</v>
          </cell>
          <cell r="R2563">
            <v>35.1</v>
          </cell>
          <cell r="S2563">
            <v>54</v>
          </cell>
          <cell r="T2563">
            <v>35.1</v>
          </cell>
          <cell r="U2563">
            <v>48.9</v>
          </cell>
          <cell r="V2563">
            <v>39.9</v>
          </cell>
          <cell r="W2563">
            <v>55</v>
          </cell>
          <cell r="X2563">
            <v>34</v>
          </cell>
          <cell r="Y2563">
            <v>54</v>
          </cell>
          <cell r="Z2563">
            <v>37</v>
          </cell>
          <cell r="AA2563">
            <v>57</v>
          </cell>
          <cell r="AB2563">
            <v>37.9</v>
          </cell>
          <cell r="AC2563">
            <v>57</v>
          </cell>
          <cell r="AD2563">
            <v>37.9</v>
          </cell>
          <cell r="AE2563">
            <v>60.1</v>
          </cell>
          <cell r="AF2563">
            <v>45</v>
          </cell>
          <cell r="AG2563">
            <v>55</v>
          </cell>
          <cell r="AH2563">
            <v>51</v>
          </cell>
          <cell r="AI2563">
            <v>59</v>
          </cell>
          <cell r="AJ2563">
            <v>36</v>
          </cell>
          <cell r="AK2563">
            <v>61</v>
          </cell>
          <cell r="AL2563">
            <v>42</v>
          </cell>
          <cell r="AM2563">
            <v>59</v>
          </cell>
          <cell r="AN2563">
            <v>44</v>
          </cell>
          <cell r="AO2563">
            <v>72.5</v>
          </cell>
          <cell r="AP2563">
            <v>46.5</v>
          </cell>
          <cell r="AQ2563">
            <v>70</v>
          </cell>
          <cell r="AR2563">
            <v>53.1</v>
          </cell>
          <cell r="AS2563">
            <v>42.1</v>
          </cell>
          <cell r="AT2563">
            <v>26.1</v>
          </cell>
          <cell r="AU2563">
            <v>62</v>
          </cell>
          <cell r="AV2563">
            <v>57</v>
          </cell>
          <cell r="AW2563">
            <v>66.9</v>
          </cell>
          <cell r="AX2563">
            <v>57</v>
          </cell>
          <cell r="AY2563">
            <v>64.9</v>
          </cell>
          <cell r="AZ2563">
            <v>57.9</v>
          </cell>
        </row>
        <row r="2564">
          <cell r="B2564">
            <v>36969</v>
          </cell>
          <cell r="C2564">
            <v>61</v>
          </cell>
          <cell r="D2564">
            <v>23</v>
          </cell>
          <cell r="E2564">
            <v>84.9</v>
          </cell>
          <cell r="F2564">
            <v>54</v>
          </cell>
          <cell r="G2564">
            <v>61</v>
          </cell>
          <cell r="H2564">
            <v>23</v>
          </cell>
          <cell r="I2564">
            <v>82</v>
          </cell>
          <cell r="J2564">
            <v>43</v>
          </cell>
          <cell r="K2564">
            <v>52</v>
          </cell>
          <cell r="L2564">
            <v>28</v>
          </cell>
          <cell r="M2564">
            <v>53.1</v>
          </cell>
          <cell r="N2564">
            <v>30.9</v>
          </cell>
          <cell r="O2564">
            <v>55</v>
          </cell>
          <cell r="P2564">
            <v>32</v>
          </cell>
          <cell r="Q2564">
            <v>55</v>
          </cell>
          <cell r="R2564">
            <v>32</v>
          </cell>
          <cell r="S2564">
            <v>55</v>
          </cell>
          <cell r="T2564">
            <v>28.9</v>
          </cell>
          <cell r="U2564">
            <v>48.9</v>
          </cell>
          <cell r="V2564">
            <v>36</v>
          </cell>
          <cell r="W2564">
            <v>53</v>
          </cell>
          <cell r="X2564">
            <v>25</v>
          </cell>
          <cell r="Y2564">
            <v>55</v>
          </cell>
          <cell r="Z2564">
            <v>32</v>
          </cell>
          <cell r="AA2564">
            <v>57.9</v>
          </cell>
          <cell r="AB2564">
            <v>28</v>
          </cell>
          <cell r="AC2564">
            <v>57</v>
          </cell>
          <cell r="AD2564">
            <v>34</v>
          </cell>
          <cell r="AE2564">
            <v>57.9</v>
          </cell>
          <cell r="AF2564">
            <v>41</v>
          </cell>
          <cell r="AG2564">
            <v>57</v>
          </cell>
          <cell r="AH2564">
            <v>42</v>
          </cell>
          <cell r="AI2564">
            <v>54</v>
          </cell>
          <cell r="AJ2564">
            <v>39.9</v>
          </cell>
          <cell r="AK2564">
            <v>51</v>
          </cell>
          <cell r="AL2564">
            <v>47</v>
          </cell>
          <cell r="AM2564">
            <v>51</v>
          </cell>
          <cell r="AN2564">
            <v>45</v>
          </cell>
          <cell r="AO2564">
            <v>78.5</v>
          </cell>
          <cell r="AP2564">
            <v>52.55</v>
          </cell>
          <cell r="AQ2564">
            <v>75</v>
          </cell>
          <cell r="AR2564">
            <v>53.1</v>
          </cell>
          <cell r="AS2564">
            <v>46</v>
          </cell>
          <cell r="AT2564">
            <v>28</v>
          </cell>
          <cell r="AU2564">
            <v>67</v>
          </cell>
          <cell r="AV2564">
            <v>62</v>
          </cell>
          <cell r="AW2564">
            <v>71.1</v>
          </cell>
          <cell r="AX2564">
            <v>62.1</v>
          </cell>
          <cell r="AY2564">
            <v>70</v>
          </cell>
          <cell r="AZ2564">
            <v>61</v>
          </cell>
        </row>
        <row r="2565">
          <cell r="B2565">
            <v>36970</v>
          </cell>
          <cell r="C2565">
            <v>66</v>
          </cell>
          <cell r="D2565">
            <v>25</v>
          </cell>
          <cell r="E2565">
            <v>90</v>
          </cell>
          <cell r="F2565">
            <v>60</v>
          </cell>
          <cell r="G2565">
            <v>66</v>
          </cell>
          <cell r="H2565">
            <v>25</v>
          </cell>
          <cell r="I2565">
            <v>87</v>
          </cell>
          <cell r="J2565">
            <v>51</v>
          </cell>
          <cell r="K2565">
            <v>55</v>
          </cell>
          <cell r="L2565">
            <v>23</v>
          </cell>
          <cell r="M2565">
            <v>55</v>
          </cell>
          <cell r="N2565">
            <v>30</v>
          </cell>
          <cell r="O2565">
            <v>53.1</v>
          </cell>
          <cell r="P2565">
            <v>28</v>
          </cell>
          <cell r="Q2565">
            <v>53.1</v>
          </cell>
          <cell r="R2565">
            <v>34</v>
          </cell>
          <cell r="S2565">
            <v>52</v>
          </cell>
          <cell r="T2565">
            <v>30</v>
          </cell>
          <cell r="U2565">
            <v>48.9</v>
          </cell>
          <cell r="V2565">
            <v>33.1</v>
          </cell>
          <cell r="W2565">
            <v>37</v>
          </cell>
          <cell r="X2565">
            <v>33</v>
          </cell>
          <cell r="Y2565">
            <v>43</v>
          </cell>
          <cell r="Z2565">
            <v>39</v>
          </cell>
          <cell r="AA2565">
            <v>48.9</v>
          </cell>
          <cell r="AB2565">
            <v>36</v>
          </cell>
          <cell r="AC2565">
            <v>46.9</v>
          </cell>
          <cell r="AD2565">
            <v>36</v>
          </cell>
          <cell r="AE2565">
            <v>53.1</v>
          </cell>
          <cell r="AF2565">
            <v>39</v>
          </cell>
          <cell r="AG2565">
            <v>67</v>
          </cell>
          <cell r="AH2565">
            <v>49</v>
          </cell>
          <cell r="AI2565">
            <v>43</v>
          </cell>
          <cell r="AJ2565">
            <v>39</v>
          </cell>
          <cell r="AK2565">
            <v>44</v>
          </cell>
          <cell r="AL2565">
            <v>40</v>
          </cell>
          <cell r="AM2565">
            <v>52</v>
          </cell>
          <cell r="AN2565">
            <v>43</v>
          </cell>
          <cell r="AO2565">
            <v>80</v>
          </cell>
          <cell r="AP2565">
            <v>58</v>
          </cell>
          <cell r="AQ2565">
            <v>77</v>
          </cell>
          <cell r="AR2565">
            <v>58</v>
          </cell>
          <cell r="AS2565">
            <v>51.1</v>
          </cell>
          <cell r="AT2565">
            <v>21.9</v>
          </cell>
          <cell r="AU2565">
            <v>72</v>
          </cell>
          <cell r="AV2565">
            <v>64</v>
          </cell>
          <cell r="AW2565">
            <v>73.9</v>
          </cell>
          <cell r="AX2565">
            <v>55</v>
          </cell>
          <cell r="AY2565">
            <v>68</v>
          </cell>
          <cell r="AZ2565">
            <v>57</v>
          </cell>
        </row>
        <row r="2566">
          <cell r="B2566">
            <v>36971</v>
          </cell>
          <cell r="C2566">
            <v>64</v>
          </cell>
          <cell r="D2566">
            <v>30</v>
          </cell>
          <cell r="E2566">
            <v>89.1</v>
          </cell>
          <cell r="F2566">
            <v>57.9</v>
          </cell>
          <cell r="G2566">
            <v>64</v>
          </cell>
          <cell r="H2566">
            <v>30</v>
          </cell>
          <cell r="I2566">
            <v>90</v>
          </cell>
          <cell r="J2566">
            <v>52</v>
          </cell>
          <cell r="K2566">
            <v>41</v>
          </cell>
          <cell r="L2566">
            <v>39</v>
          </cell>
          <cell r="M2566">
            <v>45</v>
          </cell>
          <cell r="N2566">
            <v>41</v>
          </cell>
          <cell r="O2566">
            <v>46.9</v>
          </cell>
          <cell r="P2566">
            <v>42.1</v>
          </cell>
          <cell r="Q2566">
            <v>48.9</v>
          </cell>
          <cell r="R2566">
            <v>43</v>
          </cell>
          <cell r="S2566">
            <v>55</v>
          </cell>
          <cell r="T2566">
            <v>44.1</v>
          </cell>
          <cell r="U2566">
            <v>63</v>
          </cell>
          <cell r="V2566">
            <v>48</v>
          </cell>
          <cell r="W2566">
            <v>42</v>
          </cell>
          <cell r="X2566">
            <v>33</v>
          </cell>
          <cell r="Y2566">
            <v>47</v>
          </cell>
          <cell r="Z2566">
            <v>41</v>
          </cell>
          <cell r="AA2566">
            <v>54</v>
          </cell>
          <cell r="AB2566">
            <v>46</v>
          </cell>
          <cell r="AC2566">
            <v>48.9</v>
          </cell>
          <cell r="AD2566">
            <v>39</v>
          </cell>
          <cell r="AE2566">
            <v>53.1</v>
          </cell>
          <cell r="AF2566">
            <v>44.1</v>
          </cell>
          <cell r="AG2566">
            <v>52</v>
          </cell>
          <cell r="AH2566">
            <v>47</v>
          </cell>
          <cell r="AI2566">
            <v>50</v>
          </cell>
          <cell r="AJ2566">
            <v>41</v>
          </cell>
          <cell r="AK2566">
            <v>55</v>
          </cell>
          <cell r="AL2566">
            <v>41</v>
          </cell>
          <cell r="AM2566">
            <v>51</v>
          </cell>
          <cell r="AN2566">
            <v>42</v>
          </cell>
          <cell r="AO2566">
            <v>70.1</v>
          </cell>
          <cell r="AP2566">
            <v>55.95</v>
          </cell>
          <cell r="AQ2566">
            <v>60.1</v>
          </cell>
          <cell r="AR2566">
            <v>54</v>
          </cell>
          <cell r="AS2566">
            <v>46</v>
          </cell>
          <cell r="AT2566">
            <v>28.9</v>
          </cell>
          <cell r="AU2566">
            <v>64</v>
          </cell>
          <cell r="AV2566">
            <v>50</v>
          </cell>
          <cell r="AW2566">
            <v>64.9</v>
          </cell>
          <cell r="AX2566">
            <v>52</v>
          </cell>
          <cell r="AY2566">
            <v>63</v>
          </cell>
          <cell r="AZ2566">
            <v>55</v>
          </cell>
        </row>
        <row r="2567">
          <cell r="B2567">
            <v>36972</v>
          </cell>
          <cell r="C2567">
            <v>62.1</v>
          </cell>
          <cell r="D2567">
            <v>28.9</v>
          </cell>
          <cell r="E2567">
            <v>90</v>
          </cell>
          <cell r="F2567">
            <v>62.1</v>
          </cell>
          <cell r="G2567">
            <v>62.1</v>
          </cell>
          <cell r="H2567">
            <v>28.9</v>
          </cell>
          <cell r="I2567">
            <v>84.9</v>
          </cell>
          <cell r="J2567">
            <v>55.9</v>
          </cell>
          <cell r="K2567">
            <v>45</v>
          </cell>
          <cell r="L2567">
            <v>39</v>
          </cell>
          <cell r="M2567">
            <v>50</v>
          </cell>
          <cell r="N2567">
            <v>41</v>
          </cell>
          <cell r="O2567">
            <v>54</v>
          </cell>
          <cell r="P2567">
            <v>41</v>
          </cell>
          <cell r="Q2567">
            <v>54</v>
          </cell>
          <cell r="R2567">
            <v>42.1</v>
          </cell>
          <cell r="S2567">
            <v>61</v>
          </cell>
          <cell r="T2567">
            <v>42.1</v>
          </cell>
          <cell r="U2567">
            <v>61</v>
          </cell>
          <cell r="V2567">
            <v>44.1</v>
          </cell>
          <cell r="W2567">
            <v>58</v>
          </cell>
          <cell r="X2567">
            <v>38</v>
          </cell>
          <cell r="Y2567">
            <v>61</v>
          </cell>
          <cell r="Z2567">
            <v>39</v>
          </cell>
          <cell r="AA2567">
            <v>64.9</v>
          </cell>
          <cell r="AB2567">
            <v>43</v>
          </cell>
          <cell r="AC2567">
            <v>64.9</v>
          </cell>
          <cell r="AD2567">
            <v>39</v>
          </cell>
          <cell r="AE2567">
            <v>69.1</v>
          </cell>
          <cell r="AF2567">
            <v>39</v>
          </cell>
          <cell r="AG2567">
            <v>70</v>
          </cell>
          <cell r="AH2567">
            <v>42</v>
          </cell>
          <cell r="AI2567">
            <v>64.9</v>
          </cell>
          <cell r="AJ2567">
            <v>41</v>
          </cell>
          <cell r="AK2567">
            <v>72</v>
          </cell>
          <cell r="AL2567">
            <v>43</v>
          </cell>
          <cell r="AM2567">
            <v>71</v>
          </cell>
          <cell r="AN2567">
            <v>42</v>
          </cell>
          <cell r="AO2567">
            <v>67.55</v>
          </cell>
          <cell r="AP2567">
            <v>54.05</v>
          </cell>
          <cell r="AQ2567">
            <v>62.1</v>
          </cell>
          <cell r="AR2567">
            <v>55</v>
          </cell>
          <cell r="AS2567">
            <v>37</v>
          </cell>
          <cell r="AT2567">
            <v>34</v>
          </cell>
          <cell r="AU2567">
            <v>70</v>
          </cell>
          <cell r="AV2567">
            <v>44</v>
          </cell>
          <cell r="AW2567">
            <v>72</v>
          </cell>
          <cell r="AX2567">
            <v>48</v>
          </cell>
          <cell r="AY2567">
            <v>66</v>
          </cell>
          <cell r="AZ2567">
            <v>53.1</v>
          </cell>
        </row>
        <row r="2568">
          <cell r="B2568">
            <v>36973</v>
          </cell>
          <cell r="C2568">
            <v>61</v>
          </cell>
          <cell r="D2568">
            <v>26.1</v>
          </cell>
          <cell r="E2568">
            <v>88</v>
          </cell>
          <cell r="F2568">
            <v>57.9</v>
          </cell>
          <cell r="G2568">
            <v>61</v>
          </cell>
          <cell r="H2568">
            <v>26.1</v>
          </cell>
          <cell r="I2568">
            <v>82</v>
          </cell>
          <cell r="J2568">
            <v>50</v>
          </cell>
          <cell r="K2568">
            <v>45</v>
          </cell>
          <cell r="L2568">
            <v>39</v>
          </cell>
          <cell r="M2568">
            <v>59</v>
          </cell>
          <cell r="N2568">
            <v>37.9</v>
          </cell>
          <cell r="O2568">
            <v>61</v>
          </cell>
          <cell r="P2568">
            <v>39.9</v>
          </cell>
          <cell r="Q2568">
            <v>61</v>
          </cell>
          <cell r="R2568">
            <v>39</v>
          </cell>
          <cell r="S2568">
            <v>64</v>
          </cell>
          <cell r="T2568">
            <v>35.1</v>
          </cell>
          <cell r="U2568">
            <v>63</v>
          </cell>
          <cell r="V2568">
            <v>37.9</v>
          </cell>
          <cell r="W2568">
            <v>58</v>
          </cell>
          <cell r="X2568">
            <v>38</v>
          </cell>
          <cell r="Y2568">
            <v>61</v>
          </cell>
          <cell r="Z2568">
            <v>39</v>
          </cell>
          <cell r="AA2568">
            <v>66.9</v>
          </cell>
          <cell r="AB2568">
            <v>34</v>
          </cell>
          <cell r="AC2568">
            <v>68</v>
          </cell>
          <cell r="AD2568">
            <v>37</v>
          </cell>
          <cell r="AE2568">
            <v>70</v>
          </cell>
          <cell r="AF2568">
            <v>34</v>
          </cell>
          <cell r="AG2568">
            <v>70</v>
          </cell>
          <cell r="AH2568">
            <v>42</v>
          </cell>
          <cell r="AI2568">
            <v>69.1</v>
          </cell>
          <cell r="AJ2568">
            <v>41</v>
          </cell>
          <cell r="AK2568">
            <v>72</v>
          </cell>
          <cell r="AL2568">
            <v>43</v>
          </cell>
          <cell r="AM2568">
            <v>71</v>
          </cell>
          <cell r="AN2568">
            <v>42</v>
          </cell>
          <cell r="AO2568">
            <v>68.55</v>
          </cell>
          <cell r="AP2568">
            <v>51</v>
          </cell>
          <cell r="AQ2568">
            <v>62.1</v>
          </cell>
          <cell r="AR2568">
            <v>52</v>
          </cell>
          <cell r="AS2568">
            <v>41</v>
          </cell>
          <cell r="AT2568">
            <v>35.1</v>
          </cell>
          <cell r="AU2568">
            <v>70</v>
          </cell>
          <cell r="AV2568">
            <v>44</v>
          </cell>
          <cell r="AW2568">
            <v>79</v>
          </cell>
          <cell r="AX2568">
            <v>48</v>
          </cell>
          <cell r="AY2568">
            <v>73.9</v>
          </cell>
          <cell r="AZ2568">
            <v>51.1</v>
          </cell>
        </row>
        <row r="2569">
          <cell r="B2569">
            <v>36974</v>
          </cell>
          <cell r="C2569">
            <v>63</v>
          </cell>
          <cell r="D2569">
            <v>25</v>
          </cell>
          <cell r="E2569">
            <v>89.1</v>
          </cell>
          <cell r="F2569">
            <v>60.1</v>
          </cell>
          <cell r="G2569">
            <v>63</v>
          </cell>
          <cell r="H2569">
            <v>25</v>
          </cell>
          <cell r="I2569">
            <v>84</v>
          </cell>
          <cell r="J2569">
            <v>48.9</v>
          </cell>
          <cell r="K2569">
            <v>45</v>
          </cell>
          <cell r="L2569">
            <v>39</v>
          </cell>
          <cell r="M2569">
            <v>52</v>
          </cell>
          <cell r="N2569">
            <v>33.1</v>
          </cell>
          <cell r="O2569">
            <v>64</v>
          </cell>
          <cell r="P2569">
            <v>34</v>
          </cell>
          <cell r="Q2569">
            <v>66</v>
          </cell>
          <cell r="R2569">
            <v>37</v>
          </cell>
          <cell r="S2569">
            <v>73.9</v>
          </cell>
          <cell r="T2569">
            <v>34</v>
          </cell>
          <cell r="U2569">
            <v>73</v>
          </cell>
          <cell r="V2569">
            <v>36</v>
          </cell>
          <cell r="W2569">
            <v>58</v>
          </cell>
          <cell r="X2569">
            <v>38</v>
          </cell>
          <cell r="Y2569">
            <v>61</v>
          </cell>
          <cell r="Z2569">
            <v>39</v>
          </cell>
          <cell r="AA2569">
            <v>75.9</v>
          </cell>
          <cell r="AB2569">
            <v>35.1</v>
          </cell>
          <cell r="AC2569">
            <v>73</v>
          </cell>
          <cell r="AD2569">
            <v>36</v>
          </cell>
          <cell r="AE2569">
            <v>75</v>
          </cell>
          <cell r="AF2569">
            <v>35.1</v>
          </cell>
          <cell r="AG2569">
            <v>70</v>
          </cell>
          <cell r="AH2569">
            <v>42</v>
          </cell>
          <cell r="AI2569">
            <v>72</v>
          </cell>
          <cell r="AJ2569">
            <v>42.1</v>
          </cell>
          <cell r="AK2569">
            <v>72</v>
          </cell>
          <cell r="AL2569">
            <v>43</v>
          </cell>
          <cell r="AM2569">
            <v>71</v>
          </cell>
          <cell r="AN2569">
            <v>42</v>
          </cell>
          <cell r="AO2569">
            <v>67.55</v>
          </cell>
          <cell r="AP2569">
            <v>53.55</v>
          </cell>
          <cell r="AQ2569">
            <v>60.1</v>
          </cell>
          <cell r="AR2569">
            <v>54</v>
          </cell>
          <cell r="AS2569">
            <v>45</v>
          </cell>
          <cell r="AT2569">
            <v>30</v>
          </cell>
          <cell r="AU2569">
            <v>70</v>
          </cell>
          <cell r="AV2569">
            <v>44</v>
          </cell>
          <cell r="AW2569">
            <v>81</v>
          </cell>
          <cell r="AX2569">
            <v>50</v>
          </cell>
          <cell r="AY2569">
            <v>78.1</v>
          </cell>
          <cell r="AZ2569">
            <v>53.1</v>
          </cell>
        </row>
        <row r="2570">
          <cell r="B2570">
            <v>36975</v>
          </cell>
          <cell r="C2570">
            <v>63</v>
          </cell>
          <cell r="D2570">
            <v>26.1</v>
          </cell>
          <cell r="E2570">
            <v>89.1</v>
          </cell>
          <cell r="F2570">
            <v>60.1</v>
          </cell>
          <cell r="G2570">
            <v>63</v>
          </cell>
          <cell r="H2570">
            <v>26.1</v>
          </cell>
          <cell r="I2570">
            <v>86</v>
          </cell>
          <cell r="J2570">
            <v>50</v>
          </cell>
          <cell r="K2570">
            <v>42</v>
          </cell>
          <cell r="L2570">
            <v>19</v>
          </cell>
          <cell r="M2570">
            <v>46</v>
          </cell>
          <cell r="N2570">
            <v>28</v>
          </cell>
          <cell r="O2570">
            <v>48.9</v>
          </cell>
          <cell r="P2570">
            <v>25</v>
          </cell>
          <cell r="Q2570">
            <v>50</v>
          </cell>
          <cell r="R2570">
            <v>32</v>
          </cell>
          <cell r="S2570">
            <v>51.1</v>
          </cell>
          <cell r="T2570">
            <v>32</v>
          </cell>
          <cell r="U2570">
            <v>46.9</v>
          </cell>
          <cell r="V2570">
            <v>34</v>
          </cell>
          <cell r="W2570">
            <v>53</v>
          </cell>
          <cell r="X2570">
            <v>35</v>
          </cell>
          <cell r="Y2570">
            <v>54</v>
          </cell>
          <cell r="Z2570">
            <v>38</v>
          </cell>
          <cell r="AA2570">
            <v>55.9</v>
          </cell>
          <cell r="AB2570">
            <v>45</v>
          </cell>
          <cell r="AC2570">
            <v>57</v>
          </cell>
          <cell r="AD2570">
            <v>43</v>
          </cell>
          <cell r="AE2570">
            <v>61</v>
          </cell>
          <cell r="AF2570">
            <v>46</v>
          </cell>
          <cell r="AG2570">
            <v>56</v>
          </cell>
          <cell r="AH2570">
            <v>56</v>
          </cell>
          <cell r="AI2570">
            <v>57</v>
          </cell>
          <cell r="AJ2570">
            <v>39</v>
          </cell>
          <cell r="AK2570">
            <v>65</v>
          </cell>
          <cell r="AL2570">
            <v>50</v>
          </cell>
          <cell r="AM2570">
            <v>66</v>
          </cell>
          <cell r="AN2570">
            <v>48</v>
          </cell>
          <cell r="AO2570">
            <v>68</v>
          </cell>
          <cell r="AP2570">
            <v>56.45</v>
          </cell>
          <cell r="AQ2570">
            <v>64.9</v>
          </cell>
          <cell r="AR2570">
            <v>57</v>
          </cell>
          <cell r="AS2570">
            <v>36</v>
          </cell>
          <cell r="AT2570">
            <v>23</v>
          </cell>
          <cell r="AU2570">
            <v>77</v>
          </cell>
          <cell r="AV2570">
            <v>52</v>
          </cell>
          <cell r="AW2570">
            <v>82</v>
          </cell>
          <cell r="AX2570">
            <v>51.1</v>
          </cell>
          <cell r="AY2570">
            <v>75</v>
          </cell>
          <cell r="AZ2570">
            <v>55.9</v>
          </cell>
        </row>
        <row r="2571">
          <cell r="B2571">
            <v>36976</v>
          </cell>
          <cell r="C2571">
            <v>61</v>
          </cell>
          <cell r="D2571">
            <v>28</v>
          </cell>
          <cell r="E2571">
            <v>84.9</v>
          </cell>
          <cell r="F2571">
            <v>57.9</v>
          </cell>
          <cell r="G2571">
            <v>61</v>
          </cell>
          <cell r="H2571">
            <v>28</v>
          </cell>
          <cell r="I2571">
            <v>82.9</v>
          </cell>
          <cell r="J2571">
            <v>52</v>
          </cell>
          <cell r="K2571">
            <v>37</v>
          </cell>
          <cell r="L2571">
            <v>27</v>
          </cell>
          <cell r="M2571">
            <v>39</v>
          </cell>
          <cell r="N2571">
            <v>25</v>
          </cell>
          <cell r="O2571">
            <v>37.9</v>
          </cell>
          <cell r="P2571">
            <v>28</v>
          </cell>
          <cell r="Q2571">
            <v>39.9</v>
          </cell>
          <cell r="R2571">
            <v>28.9</v>
          </cell>
          <cell r="S2571">
            <v>46</v>
          </cell>
          <cell r="T2571">
            <v>27</v>
          </cell>
          <cell r="U2571">
            <v>43</v>
          </cell>
          <cell r="V2571">
            <v>33.1</v>
          </cell>
          <cell r="W2571">
            <v>45</v>
          </cell>
          <cell r="X2571">
            <v>26</v>
          </cell>
          <cell r="Y2571">
            <v>47</v>
          </cell>
          <cell r="Z2571">
            <v>35</v>
          </cell>
          <cell r="AA2571">
            <v>50</v>
          </cell>
          <cell r="AB2571">
            <v>36</v>
          </cell>
          <cell r="AC2571">
            <v>51.1</v>
          </cell>
          <cell r="AD2571">
            <v>34</v>
          </cell>
          <cell r="AE2571">
            <v>55.9</v>
          </cell>
          <cell r="AF2571">
            <v>35.1</v>
          </cell>
          <cell r="AG2571">
            <v>61</v>
          </cell>
          <cell r="AH2571">
            <v>42</v>
          </cell>
          <cell r="AI2571">
            <v>50</v>
          </cell>
          <cell r="AJ2571">
            <v>33.1</v>
          </cell>
          <cell r="AK2571">
            <v>57</v>
          </cell>
          <cell r="AL2571">
            <v>39</v>
          </cell>
          <cell r="AM2571">
            <v>57</v>
          </cell>
          <cell r="AN2571">
            <v>38</v>
          </cell>
          <cell r="AO2571">
            <v>67</v>
          </cell>
          <cell r="AP2571">
            <v>51</v>
          </cell>
          <cell r="AQ2571">
            <v>64</v>
          </cell>
          <cell r="AR2571">
            <v>54</v>
          </cell>
          <cell r="AS2571">
            <v>34</v>
          </cell>
          <cell r="AT2571">
            <v>19</v>
          </cell>
          <cell r="AU2571">
            <v>69</v>
          </cell>
          <cell r="AV2571">
            <v>54</v>
          </cell>
          <cell r="AW2571">
            <v>75</v>
          </cell>
          <cell r="AX2571">
            <v>52</v>
          </cell>
          <cell r="AY2571">
            <v>73</v>
          </cell>
          <cell r="AZ2571">
            <v>54</v>
          </cell>
        </row>
        <row r="2572">
          <cell r="B2572">
            <v>36977</v>
          </cell>
          <cell r="C2572">
            <v>57</v>
          </cell>
          <cell r="D2572">
            <v>27</v>
          </cell>
          <cell r="E2572">
            <v>82.9</v>
          </cell>
          <cell r="F2572">
            <v>57</v>
          </cell>
          <cell r="G2572">
            <v>57</v>
          </cell>
          <cell r="H2572">
            <v>27</v>
          </cell>
          <cell r="I2572">
            <v>79</v>
          </cell>
          <cell r="J2572">
            <v>48.9</v>
          </cell>
          <cell r="K2572">
            <v>39</v>
          </cell>
          <cell r="L2572">
            <v>15</v>
          </cell>
          <cell r="M2572">
            <v>41</v>
          </cell>
          <cell r="N2572">
            <v>21.9</v>
          </cell>
          <cell r="O2572">
            <v>43</v>
          </cell>
          <cell r="P2572">
            <v>19.9</v>
          </cell>
          <cell r="Q2572">
            <v>43</v>
          </cell>
          <cell r="R2572">
            <v>25</v>
          </cell>
          <cell r="S2572">
            <v>44.1</v>
          </cell>
          <cell r="T2572">
            <v>21.9</v>
          </cell>
          <cell r="U2572">
            <v>42.1</v>
          </cell>
          <cell r="V2572">
            <v>30.9</v>
          </cell>
          <cell r="W2572">
            <v>47</v>
          </cell>
          <cell r="X2572">
            <v>24</v>
          </cell>
          <cell r="Y2572">
            <v>46</v>
          </cell>
          <cell r="Z2572">
            <v>25</v>
          </cell>
          <cell r="AA2572">
            <v>48.9</v>
          </cell>
          <cell r="AB2572">
            <v>26.1</v>
          </cell>
          <cell r="AC2572">
            <v>51.1</v>
          </cell>
          <cell r="AD2572">
            <v>28.9</v>
          </cell>
          <cell r="AE2572">
            <v>55</v>
          </cell>
          <cell r="AF2572">
            <v>33.1</v>
          </cell>
          <cell r="AG2572">
            <v>58</v>
          </cell>
          <cell r="AH2572">
            <v>34</v>
          </cell>
          <cell r="AI2572">
            <v>54</v>
          </cell>
          <cell r="AJ2572">
            <v>28.9</v>
          </cell>
          <cell r="AK2572">
            <v>60</v>
          </cell>
          <cell r="AL2572">
            <v>39</v>
          </cell>
          <cell r="AM2572">
            <v>60</v>
          </cell>
          <cell r="AN2572">
            <v>38</v>
          </cell>
          <cell r="AO2572">
            <v>69.95</v>
          </cell>
          <cell r="AP2572">
            <v>49.45</v>
          </cell>
          <cell r="AQ2572">
            <v>66</v>
          </cell>
          <cell r="AR2572">
            <v>52</v>
          </cell>
          <cell r="AS2572">
            <v>34</v>
          </cell>
          <cell r="AT2572">
            <v>15.1</v>
          </cell>
          <cell r="AU2572">
            <v>64</v>
          </cell>
          <cell r="AV2572">
            <v>47</v>
          </cell>
          <cell r="AW2572">
            <v>73.9</v>
          </cell>
          <cell r="AX2572">
            <v>48</v>
          </cell>
          <cell r="AY2572">
            <v>73</v>
          </cell>
          <cell r="AZ2572">
            <v>50</v>
          </cell>
        </row>
        <row r="2573">
          <cell r="B2573">
            <v>36978</v>
          </cell>
          <cell r="C2573">
            <v>60.1</v>
          </cell>
          <cell r="D2573">
            <v>30</v>
          </cell>
          <cell r="E2573">
            <v>88</v>
          </cell>
          <cell r="F2573">
            <v>60.1</v>
          </cell>
          <cell r="G2573">
            <v>60.1</v>
          </cell>
          <cell r="H2573">
            <v>30</v>
          </cell>
          <cell r="I2573">
            <v>82.9</v>
          </cell>
          <cell r="J2573">
            <v>50</v>
          </cell>
          <cell r="K2573">
            <v>48</v>
          </cell>
          <cell r="L2573">
            <v>21</v>
          </cell>
          <cell r="M2573">
            <v>48.9</v>
          </cell>
          <cell r="N2573">
            <v>26.1</v>
          </cell>
          <cell r="O2573">
            <v>51.1</v>
          </cell>
          <cell r="P2573">
            <v>25</v>
          </cell>
          <cell r="Q2573">
            <v>50</v>
          </cell>
          <cell r="R2573">
            <v>28</v>
          </cell>
          <cell r="S2573">
            <v>53.1</v>
          </cell>
          <cell r="T2573">
            <v>23</v>
          </cell>
          <cell r="U2573">
            <v>46.9</v>
          </cell>
          <cell r="V2573">
            <v>28.9</v>
          </cell>
          <cell r="W2573">
            <v>53</v>
          </cell>
          <cell r="X2573">
            <v>21</v>
          </cell>
          <cell r="Y2573">
            <v>54</v>
          </cell>
          <cell r="Z2573">
            <v>26</v>
          </cell>
          <cell r="AA2573">
            <v>57</v>
          </cell>
          <cell r="AB2573">
            <v>25</v>
          </cell>
          <cell r="AC2573">
            <v>55.9</v>
          </cell>
          <cell r="AD2573">
            <v>28</v>
          </cell>
          <cell r="AE2573">
            <v>60.1</v>
          </cell>
          <cell r="AF2573">
            <v>27</v>
          </cell>
          <cell r="AG2573">
            <v>60</v>
          </cell>
          <cell r="AH2573">
            <v>35</v>
          </cell>
          <cell r="AI2573">
            <v>55</v>
          </cell>
          <cell r="AJ2573">
            <v>34</v>
          </cell>
          <cell r="AK2573">
            <v>56</v>
          </cell>
          <cell r="AL2573">
            <v>37</v>
          </cell>
          <cell r="AM2573">
            <v>58</v>
          </cell>
          <cell r="AN2573">
            <v>30</v>
          </cell>
          <cell r="AO2573">
            <v>70.5</v>
          </cell>
          <cell r="AP2573">
            <v>53.5</v>
          </cell>
          <cell r="AQ2573">
            <v>64</v>
          </cell>
          <cell r="AR2573">
            <v>55.9</v>
          </cell>
          <cell r="AS2573">
            <v>39</v>
          </cell>
          <cell r="AT2573">
            <v>23</v>
          </cell>
          <cell r="AU2573">
            <v>73</v>
          </cell>
          <cell r="AV2573">
            <v>56</v>
          </cell>
          <cell r="AW2573">
            <v>78.1</v>
          </cell>
          <cell r="AX2573">
            <v>50</v>
          </cell>
          <cell r="AY2573">
            <v>82</v>
          </cell>
          <cell r="AZ2573">
            <v>51.1</v>
          </cell>
        </row>
        <row r="2574">
          <cell r="B2574">
            <v>36979</v>
          </cell>
          <cell r="C2574">
            <v>61</v>
          </cell>
          <cell r="D2574">
            <v>32</v>
          </cell>
          <cell r="E2574">
            <v>87.1</v>
          </cell>
          <cell r="F2574">
            <v>55</v>
          </cell>
          <cell r="G2574">
            <v>61</v>
          </cell>
          <cell r="H2574">
            <v>32</v>
          </cell>
          <cell r="I2574">
            <v>84</v>
          </cell>
          <cell r="J2574">
            <v>53.1</v>
          </cell>
          <cell r="K2574">
            <v>46</v>
          </cell>
          <cell r="L2574">
            <v>25</v>
          </cell>
          <cell r="M2574">
            <v>48</v>
          </cell>
          <cell r="N2574">
            <v>32</v>
          </cell>
          <cell r="O2574">
            <v>44.1</v>
          </cell>
          <cell r="P2574">
            <v>30.9</v>
          </cell>
          <cell r="Q2574">
            <v>44.1</v>
          </cell>
          <cell r="R2574">
            <v>36</v>
          </cell>
          <cell r="S2574">
            <v>62.1</v>
          </cell>
          <cell r="T2574">
            <v>37.9</v>
          </cell>
          <cell r="U2574">
            <v>62.1</v>
          </cell>
          <cell r="V2574">
            <v>37.9</v>
          </cell>
          <cell r="W2574">
            <v>45</v>
          </cell>
          <cell r="X2574">
            <v>38</v>
          </cell>
          <cell r="Y2574">
            <v>41</v>
          </cell>
          <cell r="Z2574">
            <v>40</v>
          </cell>
          <cell r="AA2574">
            <v>64.9</v>
          </cell>
          <cell r="AB2574">
            <v>39</v>
          </cell>
          <cell r="AC2574">
            <v>48</v>
          </cell>
          <cell r="AD2574">
            <v>39.9</v>
          </cell>
          <cell r="AE2574">
            <v>62.1</v>
          </cell>
          <cell r="AF2574">
            <v>44.1</v>
          </cell>
          <cell r="AG2574">
            <v>71</v>
          </cell>
          <cell r="AH2574">
            <v>49</v>
          </cell>
          <cell r="AI2574">
            <v>70</v>
          </cell>
          <cell r="AJ2574">
            <v>42.1</v>
          </cell>
          <cell r="AK2574">
            <v>52</v>
          </cell>
          <cell r="AL2574">
            <v>47</v>
          </cell>
          <cell r="AM2574">
            <v>53</v>
          </cell>
          <cell r="AN2574">
            <v>46</v>
          </cell>
          <cell r="AO2574">
            <v>71.05</v>
          </cell>
          <cell r="AP2574">
            <v>55.5</v>
          </cell>
          <cell r="AQ2574">
            <v>64</v>
          </cell>
          <cell r="AR2574">
            <v>57.9</v>
          </cell>
          <cell r="AS2574">
            <v>46</v>
          </cell>
          <cell r="AT2574">
            <v>21</v>
          </cell>
          <cell r="AU2574">
            <v>76</v>
          </cell>
          <cell r="AV2574">
            <v>62</v>
          </cell>
          <cell r="AW2574">
            <v>80.1</v>
          </cell>
          <cell r="AX2574">
            <v>61</v>
          </cell>
          <cell r="AY2574">
            <v>75.9</v>
          </cell>
          <cell r="AZ2574">
            <v>61</v>
          </cell>
        </row>
        <row r="2575">
          <cell r="B2575">
            <v>36980</v>
          </cell>
          <cell r="C2575">
            <v>63</v>
          </cell>
          <cell r="D2575">
            <v>19.9</v>
          </cell>
          <cell r="E2575">
            <v>84</v>
          </cell>
          <cell r="F2575">
            <v>61</v>
          </cell>
          <cell r="G2575">
            <v>63</v>
          </cell>
          <cell r="H2575">
            <v>19.9</v>
          </cell>
          <cell r="I2575">
            <v>81</v>
          </cell>
          <cell r="J2575">
            <v>55.9</v>
          </cell>
          <cell r="K2575">
            <v>43</v>
          </cell>
          <cell r="L2575">
            <v>36</v>
          </cell>
          <cell r="M2575">
            <v>48</v>
          </cell>
          <cell r="N2575">
            <v>39</v>
          </cell>
          <cell r="O2575">
            <v>53.1</v>
          </cell>
          <cell r="P2575">
            <v>41</v>
          </cell>
          <cell r="Q2575">
            <v>57</v>
          </cell>
          <cell r="R2575">
            <v>42.1</v>
          </cell>
          <cell r="S2575">
            <v>66</v>
          </cell>
          <cell r="T2575">
            <v>43</v>
          </cell>
          <cell r="U2575">
            <v>64</v>
          </cell>
          <cell r="V2575">
            <v>48.9</v>
          </cell>
          <cell r="W2575">
            <v>63</v>
          </cell>
          <cell r="X2575">
            <v>45</v>
          </cell>
          <cell r="Y2575">
            <v>66</v>
          </cell>
          <cell r="Z2575">
            <v>39</v>
          </cell>
          <cell r="AA2575">
            <v>70</v>
          </cell>
          <cell r="AB2575">
            <v>39.9</v>
          </cell>
          <cell r="AC2575">
            <v>63</v>
          </cell>
          <cell r="AD2575">
            <v>43</v>
          </cell>
          <cell r="AE2575">
            <v>71.1</v>
          </cell>
          <cell r="AF2575">
            <v>45</v>
          </cell>
          <cell r="AG2575">
            <v>74</v>
          </cell>
          <cell r="AH2575">
            <v>60</v>
          </cell>
          <cell r="AI2575">
            <v>62.1</v>
          </cell>
          <cell r="AJ2575">
            <v>46</v>
          </cell>
          <cell r="AK2575">
            <v>67</v>
          </cell>
          <cell r="AL2575">
            <v>45</v>
          </cell>
          <cell r="AM2575">
            <v>68</v>
          </cell>
          <cell r="AN2575">
            <v>42</v>
          </cell>
          <cell r="AO2575">
            <v>73.05</v>
          </cell>
          <cell r="AP2575">
            <v>54.95</v>
          </cell>
          <cell r="AQ2575">
            <v>66</v>
          </cell>
          <cell r="AR2575">
            <v>55.9</v>
          </cell>
          <cell r="AS2575">
            <v>37</v>
          </cell>
          <cell r="AT2575">
            <v>32</v>
          </cell>
          <cell r="AU2575">
            <v>80</v>
          </cell>
          <cell r="AV2575">
            <v>62</v>
          </cell>
          <cell r="AW2575">
            <v>82.9</v>
          </cell>
          <cell r="AX2575">
            <v>55</v>
          </cell>
          <cell r="AY2575">
            <v>79</v>
          </cell>
          <cell r="AZ2575">
            <v>63</v>
          </cell>
        </row>
        <row r="2576">
          <cell r="B2576">
            <v>36981</v>
          </cell>
          <cell r="C2576">
            <v>64.9</v>
          </cell>
          <cell r="D2576">
            <v>25</v>
          </cell>
          <cell r="E2576">
            <v>88</v>
          </cell>
          <cell r="F2576">
            <v>57.9</v>
          </cell>
          <cell r="G2576">
            <v>64.9</v>
          </cell>
          <cell r="H2576">
            <v>25</v>
          </cell>
          <cell r="I2576">
            <v>82.9</v>
          </cell>
          <cell r="J2576">
            <v>52</v>
          </cell>
          <cell r="K2576">
            <v>43</v>
          </cell>
          <cell r="L2576">
            <v>36</v>
          </cell>
          <cell r="M2576">
            <v>48</v>
          </cell>
          <cell r="N2576">
            <v>34</v>
          </cell>
          <cell r="O2576">
            <v>51.1</v>
          </cell>
          <cell r="P2576">
            <v>42.1</v>
          </cell>
          <cell r="Q2576">
            <v>50</v>
          </cell>
          <cell r="R2576">
            <v>42.1</v>
          </cell>
          <cell r="S2576">
            <v>53.1</v>
          </cell>
          <cell r="T2576">
            <v>44.1</v>
          </cell>
          <cell r="U2576">
            <v>52</v>
          </cell>
          <cell r="V2576">
            <v>43</v>
          </cell>
          <cell r="W2576">
            <v>63</v>
          </cell>
          <cell r="X2576">
            <v>45</v>
          </cell>
          <cell r="Y2576">
            <v>66</v>
          </cell>
          <cell r="Z2576">
            <v>39</v>
          </cell>
          <cell r="AA2576">
            <v>68</v>
          </cell>
          <cell r="AB2576">
            <v>48</v>
          </cell>
          <cell r="AC2576">
            <v>70</v>
          </cell>
          <cell r="AD2576">
            <v>44.1</v>
          </cell>
          <cell r="AE2576">
            <v>73</v>
          </cell>
          <cell r="AF2576">
            <v>50</v>
          </cell>
          <cell r="AG2576">
            <v>74</v>
          </cell>
          <cell r="AH2576">
            <v>60</v>
          </cell>
          <cell r="AI2576">
            <v>62.1</v>
          </cell>
          <cell r="AJ2576">
            <v>48.9</v>
          </cell>
          <cell r="AK2576">
            <v>67</v>
          </cell>
          <cell r="AL2576">
            <v>45</v>
          </cell>
          <cell r="AM2576">
            <v>68</v>
          </cell>
          <cell r="AN2576">
            <v>42</v>
          </cell>
          <cell r="AO2576">
            <v>72</v>
          </cell>
          <cell r="AP2576">
            <v>55.5</v>
          </cell>
          <cell r="AQ2576">
            <v>64</v>
          </cell>
          <cell r="AR2576">
            <v>57</v>
          </cell>
          <cell r="AS2576">
            <v>37.9</v>
          </cell>
          <cell r="AT2576">
            <v>33.1</v>
          </cell>
          <cell r="AU2576">
            <v>80</v>
          </cell>
          <cell r="AV2576">
            <v>62</v>
          </cell>
          <cell r="AW2576">
            <v>82.9</v>
          </cell>
          <cell r="AX2576">
            <v>64</v>
          </cell>
          <cell r="AY2576">
            <v>75</v>
          </cell>
          <cell r="AZ2576">
            <v>64</v>
          </cell>
        </row>
        <row r="2577">
          <cell r="B2577">
            <v>36982</v>
          </cell>
          <cell r="C2577">
            <v>63</v>
          </cell>
          <cell r="D2577">
            <v>30</v>
          </cell>
          <cell r="E2577">
            <v>88</v>
          </cell>
          <cell r="F2577">
            <v>63</v>
          </cell>
          <cell r="G2577">
            <v>63</v>
          </cell>
          <cell r="H2577">
            <v>30</v>
          </cell>
          <cell r="I2577">
            <v>86</v>
          </cell>
          <cell r="J2577">
            <v>53.1</v>
          </cell>
          <cell r="K2577">
            <v>46</v>
          </cell>
          <cell r="L2577">
            <v>32</v>
          </cell>
          <cell r="M2577">
            <v>51.1</v>
          </cell>
          <cell r="N2577">
            <v>37.9</v>
          </cell>
          <cell r="O2577">
            <v>48.9</v>
          </cell>
          <cell r="P2577">
            <v>42.1</v>
          </cell>
          <cell r="Q2577">
            <v>48.9</v>
          </cell>
          <cell r="R2577">
            <v>44.1</v>
          </cell>
          <cell r="S2577">
            <v>48</v>
          </cell>
          <cell r="T2577">
            <v>41</v>
          </cell>
          <cell r="U2577">
            <v>48.9</v>
          </cell>
          <cell r="V2577">
            <v>43</v>
          </cell>
          <cell r="W2577">
            <v>52</v>
          </cell>
          <cell r="X2577">
            <v>41</v>
          </cell>
          <cell r="Y2577">
            <v>52</v>
          </cell>
          <cell r="Z2577">
            <v>48</v>
          </cell>
          <cell r="AA2577">
            <v>51.1</v>
          </cell>
          <cell r="AB2577">
            <v>37.9</v>
          </cell>
          <cell r="AC2577">
            <v>55</v>
          </cell>
          <cell r="AD2577">
            <v>37.9</v>
          </cell>
          <cell r="AE2577">
            <v>64.9</v>
          </cell>
          <cell r="AF2577">
            <v>37.9</v>
          </cell>
          <cell r="AG2577">
            <v>68</v>
          </cell>
          <cell r="AH2577">
            <v>52</v>
          </cell>
          <cell r="AI2577">
            <v>57.9</v>
          </cell>
          <cell r="AJ2577">
            <v>44.1</v>
          </cell>
          <cell r="AK2577">
            <v>66</v>
          </cell>
          <cell r="AL2577">
            <v>47</v>
          </cell>
          <cell r="AM2577">
            <v>66</v>
          </cell>
          <cell r="AN2577">
            <v>47</v>
          </cell>
          <cell r="AO2577">
            <v>69.55</v>
          </cell>
          <cell r="AP2577">
            <v>54.5</v>
          </cell>
          <cell r="AQ2577">
            <v>60.1</v>
          </cell>
          <cell r="AR2577">
            <v>55.9</v>
          </cell>
          <cell r="AS2577">
            <v>39.9</v>
          </cell>
          <cell r="AT2577">
            <v>32</v>
          </cell>
          <cell r="AU2577">
            <v>78</v>
          </cell>
          <cell r="AV2577">
            <v>58</v>
          </cell>
          <cell r="AW2577">
            <v>79</v>
          </cell>
          <cell r="AX2577">
            <v>60.1</v>
          </cell>
          <cell r="AY2577">
            <v>73.9</v>
          </cell>
          <cell r="AZ2577">
            <v>59</v>
          </cell>
        </row>
        <row r="2578">
          <cell r="B2578">
            <v>36983</v>
          </cell>
          <cell r="C2578">
            <v>57.9</v>
          </cell>
          <cell r="D2578">
            <v>42.1</v>
          </cell>
          <cell r="E2578">
            <v>84.9</v>
          </cell>
          <cell r="F2578">
            <v>66.9</v>
          </cell>
          <cell r="G2578">
            <v>57.9</v>
          </cell>
          <cell r="H2578">
            <v>42.1</v>
          </cell>
          <cell r="I2578">
            <v>79</v>
          </cell>
          <cell r="J2578">
            <v>61</v>
          </cell>
          <cell r="K2578">
            <v>37</v>
          </cell>
          <cell r="L2578">
            <v>47</v>
          </cell>
          <cell r="M2578">
            <v>50</v>
          </cell>
          <cell r="N2578">
            <v>37</v>
          </cell>
          <cell r="O2578">
            <v>55.9</v>
          </cell>
          <cell r="P2578">
            <v>35.1</v>
          </cell>
          <cell r="Q2578">
            <v>57.9</v>
          </cell>
          <cell r="R2578">
            <v>39.9</v>
          </cell>
          <cell r="S2578">
            <v>60.1</v>
          </cell>
          <cell r="T2578">
            <v>39</v>
          </cell>
          <cell r="U2578">
            <v>57.9</v>
          </cell>
          <cell r="V2578">
            <v>41</v>
          </cell>
          <cell r="W2578">
            <v>46</v>
          </cell>
          <cell r="X2578">
            <v>75</v>
          </cell>
          <cell r="Y2578">
            <v>49</v>
          </cell>
          <cell r="Z2578">
            <v>78</v>
          </cell>
          <cell r="AA2578">
            <v>61</v>
          </cell>
          <cell r="AB2578">
            <v>34</v>
          </cell>
          <cell r="AC2578">
            <v>64.9</v>
          </cell>
          <cell r="AD2578">
            <v>30.9</v>
          </cell>
          <cell r="AE2578">
            <v>69.1</v>
          </cell>
          <cell r="AF2578">
            <v>36</v>
          </cell>
          <cell r="AG2578">
            <v>69.1</v>
          </cell>
          <cell r="AH2578">
            <v>37</v>
          </cell>
          <cell r="AI2578">
            <v>72</v>
          </cell>
          <cell r="AJ2578">
            <v>41</v>
          </cell>
          <cell r="AK2578">
            <v>51</v>
          </cell>
          <cell r="AL2578">
            <v>83</v>
          </cell>
          <cell r="AM2578">
            <v>48</v>
          </cell>
          <cell r="AN2578">
            <v>85</v>
          </cell>
          <cell r="AO2578">
            <v>63</v>
          </cell>
          <cell r="AP2578">
            <v>50</v>
          </cell>
          <cell r="AQ2578">
            <v>63</v>
          </cell>
          <cell r="AR2578">
            <v>54</v>
          </cell>
          <cell r="AS2578">
            <v>39</v>
          </cell>
          <cell r="AT2578">
            <v>33.1</v>
          </cell>
          <cell r="AU2578">
            <v>64</v>
          </cell>
          <cell r="AV2578">
            <v>84</v>
          </cell>
          <cell r="AW2578">
            <v>78.1</v>
          </cell>
          <cell r="AX2578">
            <v>52</v>
          </cell>
          <cell r="AY2578">
            <v>80.1</v>
          </cell>
          <cell r="AZ2578">
            <v>55</v>
          </cell>
        </row>
        <row r="2579">
          <cell r="B2579">
            <v>36984</v>
          </cell>
          <cell r="C2579">
            <v>48.9</v>
          </cell>
          <cell r="D2579">
            <v>39.9</v>
          </cell>
          <cell r="E2579">
            <v>80.1</v>
          </cell>
          <cell r="F2579">
            <v>62.1</v>
          </cell>
          <cell r="G2579">
            <v>48.9</v>
          </cell>
          <cell r="H2579">
            <v>39.9</v>
          </cell>
          <cell r="I2579">
            <v>80.1</v>
          </cell>
          <cell r="J2579">
            <v>57</v>
          </cell>
          <cell r="K2579">
            <v>55</v>
          </cell>
          <cell r="L2579">
            <v>24</v>
          </cell>
          <cell r="M2579">
            <v>57</v>
          </cell>
          <cell r="N2579">
            <v>30</v>
          </cell>
          <cell r="O2579">
            <v>61</v>
          </cell>
          <cell r="P2579">
            <v>28.9</v>
          </cell>
          <cell r="Q2579">
            <v>62.1</v>
          </cell>
          <cell r="R2579">
            <v>36</v>
          </cell>
          <cell r="S2579">
            <v>53.1</v>
          </cell>
          <cell r="T2579">
            <v>39</v>
          </cell>
          <cell r="U2579">
            <v>55.9</v>
          </cell>
          <cell r="V2579">
            <v>41</v>
          </cell>
          <cell r="W2579">
            <v>64</v>
          </cell>
          <cell r="X2579">
            <v>45</v>
          </cell>
          <cell r="Y2579">
            <v>60.1</v>
          </cell>
          <cell r="Z2579">
            <v>48</v>
          </cell>
          <cell r="AA2579">
            <v>61</v>
          </cell>
          <cell r="AB2579">
            <v>46</v>
          </cell>
          <cell r="AC2579">
            <v>57</v>
          </cell>
          <cell r="AD2579">
            <v>48.9</v>
          </cell>
          <cell r="AE2579">
            <v>60.1</v>
          </cell>
          <cell r="AF2579">
            <v>48</v>
          </cell>
          <cell r="AG2579">
            <v>66</v>
          </cell>
          <cell r="AH2579">
            <v>46</v>
          </cell>
          <cell r="AI2579">
            <v>60.1</v>
          </cell>
          <cell r="AJ2579">
            <v>52</v>
          </cell>
          <cell r="AK2579">
            <v>58</v>
          </cell>
          <cell r="AL2579">
            <v>50</v>
          </cell>
          <cell r="AM2579">
            <v>64</v>
          </cell>
          <cell r="AN2579">
            <v>50</v>
          </cell>
          <cell r="AO2579">
            <v>61.55</v>
          </cell>
          <cell r="AP2579">
            <v>47.05</v>
          </cell>
          <cell r="AQ2579">
            <v>63</v>
          </cell>
          <cell r="AR2579">
            <v>52</v>
          </cell>
          <cell r="AS2579">
            <v>50</v>
          </cell>
          <cell r="AT2579">
            <v>23</v>
          </cell>
          <cell r="AU2579">
            <v>84.9</v>
          </cell>
          <cell r="AV2579">
            <v>51.1</v>
          </cell>
          <cell r="AW2579">
            <v>84.9</v>
          </cell>
          <cell r="AX2579">
            <v>52</v>
          </cell>
          <cell r="AY2579">
            <v>81</v>
          </cell>
          <cell r="AZ2579">
            <v>61</v>
          </cell>
        </row>
        <row r="2580">
          <cell r="B2580">
            <v>36985</v>
          </cell>
          <cell r="C2580">
            <v>57</v>
          </cell>
          <cell r="D2580">
            <v>30.9</v>
          </cell>
          <cell r="E2580">
            <v>81</v>
          </cell>
          <cell r="F2580">
            <v>62.1</v>
          </cell>
          <cell r="G2580">
            <v>57</v>
          </cell>
          <cell r="H2580">
            <v>30.9</v>
          </cell>
          <cell r="I2580">
            <v>81</v>
          </cell>
          <cell r="J2580">
            <v>53.1</v>
          </cell>
          <cell r="K2580">
            <v>57</v>
          </cell>
          <cell r="L2580">
            <v>32</v>
          </cell>
          <cell r="M2580">
            <v>57.9</v>
          </cell>
          <cell r="N2580">
            <v>41</v>
          </cell>
          <cell r="O2580">
            <v>60</v>
          </cell>
          <cell r="P2580">
            <v>44</v>
          </cell>
          <cell r="Q2580">
            <v>60.1</v>
          </cell>
          <cell r="R2580">
            <v>45</v>
          </cell>
          <cell r="S2580">
            <v>59</v>
          </cell>
          <cell r="T2580">
            <v>44</v>
          </cell>
          <cell r="U2580">
            <v>52</v>
          </cell>
          <cell r="V2580">
            <v>41</v>
          </cell>
          <cell r="W2580">
            <v>61</v>
          </cell>
          <cell r="X2580">
            <v>52</v>
          </cell>
          <cell r="Y2580">
            <v>56</v>
          </cell>
          <cell r="Z2580">
            <v>45</v>
          </cell>
          <cell r="AA2580">
            <v>55.9</v>
          </cell>
          <cell r="AB2580">
            <v>39.9</v>
          </cell>
          <cell r="AC2580">
            <v>60.1</v>
          </cell>
          <cell r="AD2580">
            <v>50</v>
          </cell>
          <cell r="AE2580">
            <v>69</v>
          </cell>
          <cell r="AF2580">
            <v>56</v>
          </cell>
          <cell r="AG2580">
            <v>70</v>
          </cell>
          <cell r="AH2580">
            <v>57</v>
          </cell>
          <cell r="AI2580">
            <v>69</v>
          </cell>
          <cell r="AJ2580">
            <v>56</v>
          </cell>
          <cell r="AK2580">
            <v>73</v>
          </cell>
          <cell r="AL2580">
            <v>57</v>
          </cell>
          <cell r="AM2580">
            <v>71</v>
          </cell>
          <cell r="AN2580">
            <v>56</v>
          </cell>
          <cell r="AO2580">
            <v>62.5</v>
          </cell>
          <cell r="AP2580">
            <v>44.05</v>
          </cell>
          <cell r="AQ2580">
            <v>61</v>
          </cell>
          <cell r="AR2580">
            <v>51.1</v>
          </cell>
          <cell r="AS2580">
            <v>53.1</v>
          </cell>
          <cell r="AT2580">
            <v>25</v>
          </cell>
          <cell r="AU2580">
            <v>80</v>
          </cell>
          <cell r="AV2580">
            <v>63</v>
          </cell>
          <cell r="AW2580">
            <v>84</v>
          </cell>
          <cell r="AX2580">
            <v>61</v>
          </cell>
          <cell r="AY2580">
            <v>80</v>
          </cell>
          <cell r="AZ2580">
            <v>64</v>
          </cell>
        </row>
        <row r="2581">
          <cell r="B2581">
            <v>36986</v>
          </cell>
          <cell r="C2581">
            <v>45</v>
          </cell>
          <cell r="D2581">
            <v>30</v>
          </cell>
          <cell r="E2581">
            <v>71.1</v>
          </cell>
          <cell r="F2581">
            <v>54</v>
          </cell>
          <cell r="G2581">
            <v>45</v>
          </cell>
          <cell r="H2581">
            <v>30</v>
          </cell>
          <cell r="I2581">
            <v>70</v>
          </cell>
          <cell r="J2581">
            <v>51.1</v>
          </cell>
          <cell r="K2581">
            <v>63</v>
          </cell>
          <cell r="L2581">
            <v>28</v>
          </cell>
          <cell r="M2581">
            <v>63</v>
          </cell>
          <cell r="N2581">
            <v>30.9</v>
          </cell>
          <cell r="O2581">
            <v>63</v>
          </cell>
          <cell r="P2581">
            <v>32</v>
          </cell>
          <cell r="Q2581">
            <v>64</v>
          </cell>
          <cell r="R2581">
            <v>39.9</v>
          </cell>
          <cell r="S2581">
            <v>64</v>
          </cell>
          <cell r="T2581">
            <v>33.1</v>
          </cell>
          <cell r="U2581">
            <v>60.1</v>
          </cell>
          <cell r="V2581">
            <v>35.1</v>
          </cell>
          <cell r="W2581">
            <v>57</v>
          </cell>
          <cell r="X2581">
            <v>49</v>
          </cell>
          <cell r="Y2581">
            <v>60.1</v>
          </cell>
          <cell r="Z2581">
            <v>36</v>
          </cell>
          <cell r="AA2581">
            <v>66</v>
          </cell>
          <cell r="AB2581">
            <v>35.1</v>
          </cell>
          <cell r="AC2581">
            <v>62.1</v>
          </cell>
          <cell r="AD2581">
            <v>48.9</v>
          </cell>
          <cell r="AE2581">
            <v>68</v>
          </cell>
          <cell r="AF2581">
            <v>50</v>
          </cell>
          <cell r="AG2581">
            <v>71.1</v>
          </cell>
          <cell r="AH2581">
            <v>48</v>
          </cell>
          <cell r="AI2581">
            <v>62.1</v>
          </cell>
          <cell r="AJ2581">
            <v>54</v>
          </cell>
          <cell r="AK2581">
            <v>69</v>
          </cell>
          <cell r="AL2581">
            <v>59</v>
          </cell>
          <cell r="AM2581">
            <v>69</v>
          </cell>
          <cell r="AN2581">
            <v>54</v>
          </cell>
          <cell r="AO2581">
            <v>64.05</v>
          </cell>
          <cell r="AP2581">
            <v>48</v>
          </cell>
          <cell r="AQ2581">
            <v>60.1</v>
          </cell>
          <cell r="AR2581">
            <v>48</v>
          </cell>
          <cell r="AS2581">
            <v>57</v>
          </cell>
          <cell r="AT2581">
            <v>25</v>
          </cell>
          <cell r="AU2581">
            <v>77</v>
          </cell>
          <cell r="AV2581">
            <v>63</v>
          </cell>
          <cell r="AW2581">
            <v>81</v>
          </cell>
          <cell r="AX2581">
            <v>62.1</v>
          </cell>
          <cell r="AY2581">
            <v>84.9</v>
          </cell>
          <cell r="AZ2581">
            <v>63</v>
          </cell>
        </row>
        <row r="2582">
          <cell r="B2582">
            <v>36987</v>
          </cell>
          <cell r="C2582">
            <v>39</v>
          </cell>
          <cell r="D2582">
            <v>30</v>
          </cell>
          <cell r="E2582">
            <v>69</v>
          </cell>
          <cell r="F2582">
            <v>53</v>
          </cell>
          <cell r="G2582">
            <v>39</v>
          </cell>
          <cell r="H2582">
            <v>30</v>
          </cell>
          <cell r="I2582">
            <v>60</v>
          </cell>
          <cell r="J2582">
            <v>45</v>
          </cell>
          <cell r="K2582">
            <v>64</v>
          </cell>
          <cell r="L2582">
            <v>38</v>
          </cell>
          <cell r="M2582">
            <v>65</v>
          </cell>
          <cell r="N2582">
            <v>44</v>
          </cell>
          <cell r="O2582">
            <v>72</v>
          </cell>
          <cell r="P2582">
            <v>46</v>
          </cell>
          <cell r="Q2582">
            <v>72</v>
          </cell>
          <cell r="R2582">
            <v>48</v>
          </cell>
          <cell r="S2582">
            <v>76</v>
          </cell>
          <cell r="T2582">
            <v>46</v>
          </cell>
          <cell r="U2582">
            <v>76</v>
          </cell>
          <cell r="V2582">
            <v>46</v>
          </cell>
          <cell r="W2582">
            <v>70</v>
          </cell>
          <cell r="X2582">
            <v>48</v>
          </cell>
          <cell r="Y2582">
            <v>74</v>
          </cell>
          <cell r="Z2582">
            <v>46</v>
          </cell>
          <cell r="AA2582">
            <v>76</v>
          </cell>
          <cell r="AB2582">
            <v>47</v>
          </cell>
          <cell r="AC2582">
            <v>72</v>
          </cell>
          <cell r="AD2582">
            <v>49</v>
          </cell>
          <cell r="AE2582">
            <v>80</v>
          </cell>
          <cell r="AF2582">
            <v>46</v>
          </cell>
          <cell r="AG2582">
            <v>79</v>
          </cell>
          <cell r="AH2582">
            <v>50</v>
          </cell>
          <cell r="AI2582">
            <v>73</v>
          </cell>
          <cell r="AJ2582">
            <v>55</v>
          </cell>
          <cell r="AK2582">
            <v>78</v>
          </cell>
          <cell r="AL2582">
            <v>48</v>
          </cell>
          <cell r="AM2582">
            <v>82</v>
          </cell>
          <cell r="AN2582">
            <v>55</v>
          </cell>
          <cell r="AO2582">
            <v>63.5</v>
          </cell>
          <cell r="AP2582">
            <v>46.45</v>
          </cell>
          <cell r="AQ2582">
            <v>63</v>
          </cell>
          <cell r="AR2582">
            <v>46</v>
          </cell>
          <cell r="AS2582">
            <v>52</v>
          </cell>
          <cell r="AT2582">
            <v>29</v>
          </cell>
          <cell r="AU2582">
            <v>78</v>
          </cell>
          <cell r="AV2582">
            <v>60</v>
          </cell>
          <cell r="AW2582">
            <v>82</v>
          </cell>
          <cell r="AX2582">
            <v>61</v>
          </cell>
          <cell r="AY2582">
            <v>84</v>
          </cell>
          <cell r="AZ2582">
            <v>64</v>
          </cell>
        </row>
        <row r="2583">
          <cell r="B2583">
            <v>36988</v>
          </cell>
          <cell r="C2583">
            <v>44</v>
          </cell>
          <cell r="D2583">
            <v>27</v>
          </cell>
          <cell r="E2583">
            <v>74</v>
          </cell>
          <cell r="F2583">
            <v>51</v>
          </cell>
          <cell r="G2583">
            <v>44</v>
          </cell>
          <cell r="H2583">
            <v>27</v>
          </cell>
          <cell r="I2583">
            <v>75</v>
          </cell>
          <cell r="J2583">
            <v>43</v>
          </cell>
          <cell r="K2583">
            <v>54</v>
          </cell>
          <cell r="L2583">
            <v>49</v>
          </cell>
          <cell r="M2583">
            <v>59</v>
          </cell>
          <cell r="N2583">
            <v>54</v>
          </cell>
          <cell r="O2583">
            <v>64</v>
          </cell>
          <cell r="P2583">
            <v>57</v>
          </cell>
          <cell r="Q2583">
            <v>71</v>
          </cell>
          <cell r="R2583">
            <v>59</v>
          </cell>
          <cell r="S2583">
            <v>79</v>
          </cell>
          <cell r="T2583">
            <v>60</v>
          </cell>
          <cell r="U2583">
            <v>74</v>
          </cell>
          <cell r="V2583">
            <v>63</v>
          </cell>
          <cell r="W2583">
            <v>83</v>
          </cell>
          <cell r="X2583">
            <v>53</v>
          </cell>
          <cell r="Y2583">
            <v>85</v>
          </cell>
          <cell r="Z2583">
            <v>58</v>
          </cell>
          <cell r="AA2583">
            <v>85</v>
          </cell>
          <cell r="AB2583">
            <v>59</v>
          </cell>
          <cell r="AC2583">
            <v>87</v>
          </cell>
          <cell r="AD2583">
            <v>60</v>
          </cell>
          <cell r="AE2583">
            <v>92</v>
          </cell>
          <cell r="AF2583">
            <v>59</v>
          </cell>
          <cell r="AG2583">
            <v>87</v>
          </cell>
          <cell r="AH2583">
            <v>62</v>
          </cell>
          <cell r="AI2583">
            <v>86</v>
          </cell>
          <cell r="AJ2583">
            <v>59</v>
          </cell>
          <cell r="AK2583">
            <v>91</v>
          </cell>
          <cell r="AL2583">
            <v>56</v>
          </cell>
          <cell r="AM2583">
            <v>88</v>
          </cell>
          <cell r="AN2583">
            <v>58</v>
          </cell>
          <cell r="AO2583">
            <v>58.5</v>
          </cell>
          <cell r="AP2583">
            <v>49</v>
          </cell>
          <cell r="AQ2583">
            <v>60</v>
          </cell>
          <cell r="AR2583">
            <v>52</v>
          </cell>
          <cell r="AS2583">
            <v>46</v>
          </cell>
          <cell r="AT2583">
            <v>33</v>
          </cell>
          <cell r="AU2583">
            <v>81</v>
          </cell>
          <cell r="AV2583">
            <v>58</v>
          </cell>
          <cell r="AW2583">
            <v>86</v>
          </cell>
          <cell r="AX2583">
            <v>61</v>
          </cell>
          <cell r="AY2583">
            <v>85</v>
          </cell>
          <cell r="AZ2583">
            <v>63</v>
          </cell>
        </row>
        <row r="2584">
          <cell r="B2584">
            <v>36989</v>
          </cell>
          <cell r="C2584">
            <v>43</v>
          </cell>
          <cell r="D2584">
            <v>26</v>
          </cell>
          <cell r="E2584">
            <v>71</v>
          </cell>
          <cell r="F2584">
            <v>51</v>
          </cell>
          <cell r="G2584">
            <v>43</v>
          </cell>
          <cell r="H2584">
            <v>26</v>
          </cell>
          <cell r="I2584">
            <v>74</v>
          </cell>
          <cell r="J2584">
            <v>43</v>
          </cell>
          <cell r="K2584">
            <v>69</v>
          </cell>
          <cell r="L2584">
            <v>44</v>
          </cell>
          <cell r="M2584">
            <v>72</v>
          </cell>
          <cell r="N2584">
            <v>50</v>
          </cell>
          <cell r="O2584">
            <v>76</v>
          </cell>
          <cell r="P2584">
            <v>51</v>
          </cell>
          <cell r="Q2584">
            <v>80</v>
          </cell>
          <cell r="R2584">
            <v>55</v>
          </cell>
          <cell r="S2584">
            <v>84</v>
          </cell>
          <cell r="T2584">
            <v>57</v>
          </cell>
          <cell r="U2584">
            <v>79</v>
          </cell>
          <cell r="V2584">
            <v>57</v>
          </cell>
          <cell r="W2584">
            <v>84</v>
          </cell>
          <cell r="X2584">
            <v>56</v>
          </cell>
          <cell r="Y2584">
            <v>87</v>
          </cell>
          <cell r="Z2584">
            <v>59</v>
          </cell>
          <cell r="AA2584">
            <v>86</v>
          </cell>
          <cell r="AB2584">
            <v>60</v>
          </cell>
          <cell r="AC2584">
            <v>87</v>
          </cell>
          <cell r="AD2584">
            <v>61</v>
          </cell>
          <cell r="AE2584">
            <v>89</v>
          </cell>
          <cell r="AF2584">
            <v>63</v>
          </cell>
          <cell r="AG2584">
            <v>86</v>
          </cell>
          <cell r="AH2584">
            <v>62</v>
          </cell>
          <cell r="AI2584">
            <v>83</v>
          </cell>
          <cell r="AJ2584">
            <v>60</v>
          </cell>
          <cell r="AK2584">
            <v>89</v>
          </cell>
          <cell r="AL2584">
            <v>61</v>
          </cell>
          <cell r="AM2584">
            <v>88</v>
          </cell>
          <cell r="AN2584">
            <v>63</v>
          </cell>
          <cell r="AO2584">
            <v>59</v>
          </cell>
          <cell r="AP2584">
            <v>43.5</v>
          </cell>
          <cell r="AQ2584">
            <v>61</v>
          </cell>
          <cell r="AR2584">
            <v>48</v>
          </cell>
          <cell r="AS2584">
            <v>59</v>
          </cell>
          <cell r="AT2584">
            <v>39</v>
          </cell>
          <cell r="AU2584">
            <v>85</v>
          </cell>
          <cell r="AV2584">
            <v>61</v>
          </cell>
          <cell r="AW2584">
            <v>87</v>
          </cell>
          <cell r="AX2584">
            <v>63</v>
          </cell>
          <cell r="AY2584">
            <v>85</v>
          </cell>
          <cell r="AZ2584">
            <v>65</v>
          </cell>
        </row>
        <row r="2585">
          <cell r="B2585">
            <v>36990</v>
          </cell>
          <cell r="C2585">
            <v>45</v>
          </cell>
          <cell r="D2585">
            <v>22</v>
          </cell>
          <cell r="E2585">
            <v>76</v>
          </cell>
          <cell r="F2585">
            <v>52</v>
          </cell>
          <cell r="G2585">
            <v>45</v>
          </cell>
          <cell r="H2585">
            <v>22</v>
          </cell>
          <cell r="I2585">
            <v>74</v>
          </cell>
          <cell r="J2585">
            <v>43</v>
          </cell>
          <cell r="K2585">
            <v>77</v>
          </cell>
          <cell r="L2585">
            <v>49</v>
          </cell>
          <cell r="M2585">
            <v>80</v>
          </cell>
          <cell r="N2585">
            <v>53</v>
          </cell>
          <cell r="O2585">
            <v>82</v>
          </cell>
          <cell r="P2585">
            <v>54</v>
          </cell>
          <cell r="Q2585">
            <v>85</v>
          </cell>
          <cell r="R2585">
            <v>57</v>
          </cell>
          <cell r="S2585">
            <v>90</v>
          </cell>
          <cell r="T2585">
            <v>59</v>
          </cell>
          <cell r="U2585">
            <v>88</v>
          </cell>
          <cell r="V2585">
            <v>62</v>
          </cell>
          <cell r="W2585">
            <v>83</v>
          </cell>
          <cell r="X2585">
            <v>57</v>
          </cell>
          <cell r="Y2585">
            <v>87</v>
          </cell>
          <cell r="Z2585">
            <v>59</v>
          </cell>
          <cell r="AA2585">
            <v>90</v>
          </cell>
          <cell r="AB2585">
            <v>60</v>
          </cell>
          <cell r="AC2585">
            <v>88</v>
          </cell>
          <cell r="AD2585">
            <v>60</v>
          </cell>
          <cell r="AE2585">
            <v>90</v>
          </cell>
          <cell r="AF2585">
            <v>62</v>
          </cell>
          <cell r="AG2585">
            <v>88</v>
          </cell>
          <cell r="AH2585">
            <v>64</v>
          </cell>
          <cell r="AI2585">
            <v>86</v>
          </cell>
          <cell r="AJ2585">
            <v>62</v>
          </cell>
          <cell r="AK2585">
            <v>89</v>
          </cell>
          <cell r="AL2585">
            <v>59</v>
          </cell>
          <cell r="AM2585">
            <v>89</v>
          </cell>
          <cell r="AN2585">
            <v>62</v>
          </cell>
          <cell r="AO2585">
            <v>61.5</v>
          </cell>
          <cell r="AP2585">
            <v>43.5</v>
          </cell>
          <cell r="AQ2585">
            <v>62</v>
          </cell>
          <cell r="AR2585">
            <v>47</v>
          </cell>
          <cell r="AS2585">
            <v>72</v>
          </cell>
          <cell r="AT2585">
            <v>46</v>
          </cell>
          <cell r="AU2585">
            <v>83</v>
          </cell>
          <cell r="AV2585">
            <v>63</v>
          </cell>
          <cell r="AW2585">
            <v>89</v>
          </cell>
          <cell r="AX2585">
            <v>64</v>
          </cell>
          <cell r="AY2585">
            <v>86</v>
          </cell>
          <cell r="AZ2585">
            <v>65</v>
          </cell>
        </row>
        <row r="2586">
          <cell r="B2586">
            <v>36991</v>
          </cell>
          <cell r="C2586">
            <v>46</v>
          </cell>
          <cell r="D2586">
            <v>21</v>
          </cell>
          <cell r="E2586">
            <v>75</v>
          </cell>
          <cell r="F2586">
            <v>51</v>
          </cell>
          <cell r="G2586">
            <v>46</v>
          </cell>
          <cell r="H2586">
            <v>21</v>
          </cell>
          <cell r="I2586">
            <v>74</v>
          </cell>
          <cell r="J2586">
            <v>43</v>
          </cell>
          <cell r="K2586">
            <v>76</v>
          </cell>
          <cell r="L2586">
            <v>53</v>
          </cell>
          <cell r="M2586">
            <v>76</v>
          </cell>
          <cell r="N2586">
            <v>56</v>
          </cell>
          <cell r="O2586">
            <v>79</v>
          </cell>
          <cell r="P2586">
            <v>56</v>
          </cell>
          <cell r="Q2586">
            <v>82</v>
          </cell>
          <cell r="R2586">
            <v>59</v>
          </cell>
          <cell r="S2586">
            <v>88</v>
          </cell>
          <cell r="T2586">
            <v>60</v>
          </cell>
          <cell r="U2586">
            <v>85</v>
          </cell>
          <cell r="V2586">
            <v>61</v>
          </cell>
          <cell r="W2586">
            <v>83</v>
          </cell>
          <cell r="X2586">
            <v>56</v>
          </cell>
          <cell r="Y2586">
            <v>84</v>
          </cell>
          <cell r="Z2586">
            <v>60</v>
          </cell>
          <cell r="AA2586">
            <v>87</v>
          </cell>
          <cell r="AB2586">
            <v>60</v>
          </cell>
          <cell r="AC2586">
            <v>84</v>
          </cell>
          <cell r="AD2586">
            <v>62</v>
          </cell>
          <cell r="AE2586">
            <v>89</v>
          </cell>
          <cell r="AF2586">
            <v>62</v>
          </cell>
          <cell r="AG2586">
            <v>85</v>
          </cell>
          <cell r="AH2586">
            <v>65</v>
          </cell>
          <cell r="AI2586">
            <v>84</v>
          </cell>
          <cell r="AJ2586">
            <v>64</v>
          </cell>
          <cell r="AK2586">
            <v>89</v>
          </cell>
          <cell r="AL2586">
            <v>61</v>
          </cell>
          <cell r="AM2586">
            <v>88</v>
          </cell>
          <cell r="AN2586">
            <v>62</v>
          </cell>
          <cell r="AO2586">
            <v>66</v>
          </cell>
          <cell r="AP2586">
            <v>44</v>
          </cell>
          <cell r="AQ2586">
            <v>65</v>
          </cell>
          <cell r="AR2586">
            <v>48</v>
          </cell>
          <cell r="AS2586">
            <v>67</v>
          </cell>
          <cell r="AT2586">
            <v>51</v>
          </cell>
          <cell r="AU2586">
            <v>85</v>
          </cell>
          <cell r="AV2586">
            <v>65</v>
          </cell>
          <cell r="AW2586">
            <v>87</v>
          </cell>
          <cell r="AX2586">
            <v>65</v>
          </cell>
          <cell r="AY2586">
            <v>86</v>
          </cell>
          <cell r="AZ2586">
            <v>66</v>
          </cell>
        </row>
        <row r="2587">
          <cell r="B2587">
            <v>36992</v>
          </cell>
          <cell r="C2587">
            <v>51</v>
          </cell>
          <cell r="D2587">
            <v>22</v>
          </cell>
          <cell r="E2587">
            <v>78</v>
          </cell>
          <cell r="F2587">
            <v>52</v>
          </cell>
          <cell r="G2587">
            <v>51</v>
          </cell>
          <cell r="H2587">
            <v>22</v>
          </cell>
          <cell r="I2587">
            <v>74</v>
          </cell>
          <cell r="J2587">
            <v>43</v>
          </cell>
          <cell r="K2587">
            <v>68</v>
          </cell>
          <cell r="L2587">
            <v>49</v>
          </cell>
          <cell r="M2587">
            <v>71</v>
          </cell>
          <cell r="N2587">
            <v>52</v>
          </cell>
          <cell r="O2587">
            <v>71</v>
          </cell>
          <cell r="P2587">
            <v>52</v>
          </cell>
          <cell r="Q2587">
            <v>75</v>
          </cell>
          <cell r="R2587">
            <v>56</v>
          </cell>
          <cell r="S2587">
            <v>80</v>
          </cell>
          <cell r="T2587">
            <v>56</v>
          </cell>
          <cell r="U2587">
            <v>78</v>
          </cell>
          <cell r="V2587">
            <v>58</v>
          </cell>
          <cell r="W2587">
            <v>75</v>
          </cell>
          <cell r="X2587">
            <v>54</v>
          </cell>
          <cell r="Y2587">
            <v>80</v>
          </cell>
          <cell r="Z2587">
            <v>56</v>
          </cell>
          <cell r="AA2587">
            <v>82</v>
          </cell>
          <cell r="AB2587">
            <v>59</v>
          </cell>
          <cell r="AC2587">
            <v>82</v>
          </cell>
          <cell r="AD2587">
            <v>60</v>
          </cell>
          <cell r="AE2587">
            <v>86</v>
          </cell>
          <cell r="AF2587">
            <v>62</v>
          </cell>
          <cell r="AG2587">
            <v>85</v>
          </cell>
          <cell r="AH2587">
            <v>65</v>
          </cell>
          <cell r="AI2587">
            <v>81</v>
          </cell>
          <cell r="AJ2587">
            <v>63</v>
          </cell>
          <cell r="AK2587">
            <v>85</v>
          </cell>
          <cell r="AL2587">
            <v>61</v>
          </cell>
          <cell r="AM2587">
            <v>86</v>
          </cell>
          <cell r="AN2587">
            <v>65</v>
          </cell>
          <cell r="AO2587">
            <v>71</v>
          </cell>
          <cell r="AP2587">
            <v>48</v>
          </cell>
          <cell r="AQ2587">
            <v>70</v>
          </cell>
          <cell r="AR2587">
            <v>51</v>
          </cell>
          <cell r="AS2587">
            <v>66</v>
          </cell>
          <cell r="AT2587">
            <v>45</v>
          </cell>
          <cell r="AU2587">
            <v>85</v>
          </cell>
          <cell r="AV2587">
            <v>65</v>
          </cell>
          <cell r="AW2587">
            <v>87</v>
          </cell>
          <cell r="AX2587">
            <v>66</v>
          </cell>
          <cell r="AY2587">
            <v>85</v>
          </cell>
          <cell r="AZ2587">
            <v>67</v>
          </cell>
        </row>
        <row r="2588">
          <cell r="B2588">
            <v>36993</v>
          </cell>
          <cell r="C2588">
            <v>55</v>
          </cell>
          <cell r="D2588">
            <v>24</v>
          </cell>
          <cell r="E2588">
            <v>83</v>
          </cell>
          <cell r="F2588">
            <v>55</v>
          </cell>
          <cell r="G2588">
            <v>55</v>
          </cell>
          <cell r="H2588">
            <v>24</v>
          </cell>
          <cell r="I2588">
            <v>81</v>
          </cell>
          <cell r="J2588">
            <v>45</v>
          </cell>
          <cell r="K2588">
            <v>66</v>
          </cell>
          <cell r="L2588">
            <v>47</v>
          </cell>
          <cell r="M2588">
            <v>68</v>
          </cell>
          <cell r="N2588">
            <v>49</v>
          </cell>
          <cell r="O2588">
            <v>69</v>
          </cell>
          <cell r="P2588">
            <v>51</v>
          </cell>
          <cell r="Q2588">
            <v>71</v>
          </cell>
          <cell r="R2588">
            <v>53</v>
          </cell>
          <cell r="S2588">
            <v>74</v>
          </cell>
          <cell r="T2588">
            <v>55</v>
          </cell>
          <cell r="U2588">
            <v>74</v>
          </cell>
          <cell r="V2588">
            <v>57</v>
          </cell>
          <cell r="W2588">
            <v>71</v>
          </cell>
          <cell r="X2588">
            <v>53</v>
          </cell>
          <cell r="Y2588">
            <v>75</v>
          </cell>
          <cell r="Z2588">
            <v>56</v>
          </cell>
          <cell r="AA2588">
            <v>79</v>
          </cell>
          <cell r="AB2588">
            <v>57</v>
          </cell>
          <cell r="AC2588">
            <v>77</v>
          </cell>
          <cell r="AD2588">
            <v>59</v>
          </cell>
          <cell r="AE2588">
            <v>84</v>
          </cell>
          <cell r="AF2588">
            <v>59</v>
          </cell>
          <cell r="AG2588">
            <v>83</v>
          </cell>
          <cell r="AH2588">
            <v>64</v>
          </cell>
          <cell r="AI2588">
            <v>79</v>
          </cell>
          <cell r="AJ2588">
            <v>58</v>
          </cell>
          <cell r="AK2588">
            <v>83</v>
          </cell>
          <cell r="AL2588">
            <v>58</v>
          </cell>
          <cell r="AM2588">
            <v>81</v>
          </cell>
          <cell r="AN2588">
            <v>60</v>
          </cell>
          <cell r="AO2588">
            <v>74.5</v>
          </cell>
          <cell r="AP2588">
            <v>50</v>
          </cell>
          <cell r="AQ2588">
            <v>72</v>
          </cell>
          <cell r="AR2588">
            <v>53</v>
          </cell>
          <cell r="AS2588">
            <v>62</v>
          </cell>
          <cell r="AT2588">
            <v>42</v>
          </cell>
          <cell r="AU2588">
            <v>83</v>
          </cell>
          <cell r="AV2588">
            <v>64</v>
          </cell>
          <cell r="AW2588">
            <v>85</v>
          </cell>
          <cell r="AX2588">
            <v>64</v>
          </cell>
          <cell r="AY2588">
            <v>83</v>
          </cell>
          <cell r="AZ2588">
            <v>66</v>
          </cell>
        </row>
        <row r="2589">
          <cell r="B2589">
            <v>36994</v>
          </cell>
          <cell r="C2589">
            <v>60</v>
          </cell>
          <cell r="D2589">
            <v>27</v>
          </cell>
          <cell r="E2589">
            <v>87</v>
          </cell>
          <cell r="F2589">
            <v>59</v>
          </cell>
          <cell r="G2589">
            <v>60</v>
          </cell>
          <cell r="H2589">
            <v>27</v>
          </cell>
          <cell r="I2589">
            <v>84</v>
          </cell>
          <cell r="J2589">
            <v>49</v>
          </cell>
          <cell r="K2589">
            <v>66</v>
          </cell>
          <cell r="L2589">
            <v>44</v>
          </cell>
          <cell r="M2589">
            <v>68</v>
          </cell>
          <cell r="N2589">
            <v>47</v>
          </cell>
          <cell r="O2589">
            <v>65</v>
          </cell>
          <cell r="P2589">
            <v>49</v>
          </cell>
          <cell r="Q2589">
            <v>68</v>
          </cell>
          <cell r="R2589">
            <v>50</v>
          </cell>
          <cell r="S2589">
            <v>71</v>
          </cell>
          <cell r="T2589">
            <v>52</v>
          </cell>
          <cell r="U2589">
            <v>70</v>
          </cell>
          <cell r="V2589">
            <v>55</v>
          </cell>
          <cell r="W2589">
            <v>68</v>
          </cell>
          <cell r="X2589">
            <v>46</v>
          </cell>
          <cell r="Y2589">
            <v>70</v>
          </cell>
          <cell r="Z2589">
            <v>52</v>
          </cell>
          <cell r="AA2589">
            <v>70</v>
          </cell>
          <cell r="AB2589">
            <v>53</v>
          </cell>
          <cell r="AC2589">
            <v>74</v>
          </cell>
          <cell r="AD2589">
            <v>53</v>
          </cell>
          <cell r="AE2589">
            <v>78</v>
          </cell>
          <cell r="AF2589">
            <v>54</v>
          </cell>
          <cell r="AG2589">
            <v>75</v>
          </cell>
          <cell r="AH2589">
            <v>60</v>
          </cell>
          <cell r="AI2589">
            <v>74</v>
          </cell>
          <cell r="AJ2589">
            <v>54</v>
          </cell>
          <cell r="AK2589">
            <v>76</v>
          </cell>
          <cell r="AL2589">
            <v>55</v>
          </cell>
          <cell r="AM2589">
            <v>75</v>
          </cell>
          <cell r="AN2589">
            <v>58</v>
          </cell>
          <cell r="AO2589">
            <v>74.5</v>
          </cell>
          <cell r="AP2589">
            <v>52</v>
          </cell>
          <cell r="AQ2589">
            <v>70</v>
          </cell>
          <cell r="AR2589">
            <v>54</v>
          </cell>
          <cell r="AS2589">
            <v>60</v>
          </cell>
          <cell r="AT2589">
            <v>41</v>
          </cell>
          <cell r="AU2589">
            <v>79</v>
          </cell>
          <cell r="AV2589">
            <v>64</v>
          </cell>
          <cell r="AW2589">
            <v>82</v>
          </cell>
          <cell r="AX2589">
            <v>63</v>
          </cell>
          <cell r="AY2589">
            <v>81</v>
          </cell>
          <cell r="AZ2589">
            <v>67</v>
          </cell>
        </row>
        <row r="2590">
          <cell r="B2590">
            <v>36995</v>
          </cell>
        </row>
        <row r="2591">
          <cell r="B2591">
            <v>36996</v>
          </cell>
        </row>
        <row r="2592">
          <cell r="B2592">
            <v>36997</v>
          </cell>
        </row>
        <row r="2593">
          <cell r="B2593">
            <v>36998</v>
          </cell>
        </row>
        <row r="2594">
          <cell r="B2594">
            <v>36999</v>
          </cell>
        </row>
        <row r="2595">
          <cell r="B2595">
            <v>37000</v>
          </cell>
        </row>
        <row r="2596">
          <cell r="B2596">
            <v>37001</v>
          </cell>
        </row>
        <row r="2597">
          <cell r="B2597">
            <v>37002</v>
          </cell>
        </row>
        <row r="2598">
          <cell r="B2598">
            <v>37003</v>
          </cell>
        </row>
        <row r="2599">
          <cell r="B2599">
            <v>37004</v>
          </cell>
        </row>
        <row r="2600">
          <cell r="B2600">
            <v>37005</v>
          </cell>
        </row>
        <row r="2601">
          <cell r="B2601">
            <v>37006</v>
          </cell>
        </row>
        <row r="2602">
          <cell r="B2602">
            <v>37007</v>
          </cell>
        </row>
        <row r="2603">
          <cell r="B2603">
            <v>37008</v>
          </cell>
        </row>
        <row r="2604">
          <cell r="B2604">
            <v>37009</v>
          </cell>
        </row>
        <row r="2605">
          <cell r="B2605">
            <v>37010</v>
          </cell>
        </row>
        <row r="2606">
          <cell r="B2606">
            <v>37011</v>
          </cell>
        </row>
        <row r="2607">
          <cell r="B2607">
            <v>37012</v>
          </cell>
        </row>
        <row r="2608">
          <cell r="B2608">
            <v>37013</v>
          </cell>
        </row>
        <row r="2609">
          <cell r="B2609">
            <v>37014</v>
          </cell>
        </row>
        <row r="2610">
          <cell r="B2610">
            <v>37015</v>
          </cell>
        </row>
        <row r="2611">
          <cell r="B2611">
            <v>37016</v>
          </cell>
        </row>
        <row r="2612">
          <cell r="B2612">
            <v>37017</v>
          </cell>
        </row>
        <row r="2613">
          <cell r="B2613">
            <v>37018</v>
          </cell>
        </row>
        <row r="2614">
          <cell r="B2614">
            <v>37019</v>
          </cell>
        </row>
        <row r="2615">
          <cell r="B2615">
            <v>37020</v>
          </cell>
        </row>
        <row r="2616">
          <cell r="B2616">
            <v>37021</v>
          </cell>
        </row>
        <row r="2617">
          <cell r="B2617">
            <v>37022</v>
          </cell>
        </row>
        <row r="2618">
          <cell r="B2618">
            <v>37023</v>
          </cell>
        </row>
        <row r="2619">
          <cell r="B2619">
            <v>37024</v>
          </cell>
        </row>
        <row r="2620">
          <cell r="B2620">
            <v>37025</v>
          </cell>
        </row>
        <row r="2621">
          <cell r="B2621">
            <v>37026</v>
          </cell>
        </row>
        <row r="2622">
          <cell r="B2622">
            <v>37027</v>
          </cell>
        </row>
        <row r="2623">
          <cell r="B2623">
            <v>37028</v>
          </cell>
        </row>
        <row r="2624">
          <cell r="B2624">
            <v>37029</v>
          </cell>
        </row>
        <row r="2625">
          <cell r="B2625">
            <v>37030</v>
          </cell>
        </row>
        <row r="2626">
          <cell r="B2626">
            <v>37031</v>
          </cell>
        </row>
        <row r="2627">
          <cell r="B2627">
            <v>37032</v>
          </cell>
        </row>
        <row r="2628">
          <cell r="B2628">
            <v>37033</v>
          </cell>
        </row>
        <row r="2629">
          <cell r="B2629">
            <v>37034</v>
          </cell>
        </row>
        <row r="2630">
          <cell r="B2630">
            <v>37035</v>
          </cell>
        </row>
        <row r="2631">
          <cell r="B2631">
            <v>37036</v>
          </cell>
        </row>
        <row r="2632">
          <cell r="B2632">
            <v>37037</v>
          </cell>
        </row>
        <row r="2633">
          <cell r="B2633">
            <v>37038</v>
          </cell>
        </row>
        <row r="2634">
          <cell r="B2634">
            <v>37039</v>
          </cell>
        </row>
        <row r="2635">
          <cell r="B2635">
            <v>37040</v>
          </cell>
        </row>
        <row r="2636">
          <cell r="B2636">
            <v>37041</v>
          </cell>
        </row>
        <row r="2637">
          <cell r="B2637">
            <v>37042</v>
          </cell>
        </row>
        <row r="2638">
          <cell r="B2638">
            <v>37043</v>
          </cell>
        </row>
        <row r="2639">
          <cell r="B2639">
            <v>37044</v>
          </cell>
        </row>
        <row r="2640">
          <cell r="B2640">
            <v>37045</v>
          </cell>
        </row>
        <row r="2641">
          <cell r="B2641">
            <v>37046</v>
          </cell>
        </row>
        <row r="2642">
          <cell r="B2642">
            <v>37047</v>
          </cell>
        </row>
        <row r="2643">
          <cell r="B2643">
            <v>37048</v>
          </cell>
        </row>
        <row r="2644">
          <cell r="B2644">
            <v>37049</v>
          </cell>
        </row>
        <row r="2645">
          <cell r="B2645">
            <v>37050</v>
          </cell>
        </row>
        <row r="2646">
          <cell r="B2646">
            <v>37051</v>
          </cell>
        </row>
        <row r="2647">
          <cell r="B2647">
            <v>37052</v>
          </cell>
        </row>
        <row r="2648">
          <cell r="B2648">
            <v>37053</v>
          </cell>
        </row>
        <row r="2649">
          <cell r="B2649">
            <v>37054</v>
          </cell>
        </row>
        <row r="2650">
          <cell r="B2650">
            <v>37055</v>
          </cell>
        </row>
        <row r="2651">
          <cell r="B2651">
            <v>37056</v>
          </cell>
        </row>
        <row r="2652">
          <cell r="B2652">
            <v>37057</v>
          </cell>
        </row>
        <row r="2653">
          <cell r="B2653">
            <v>37058</v>
          </cell>
        </row>
        <row r="2654">
          <cell r="B2654">
            <v>37059</v>
          </cell>
        </row>
        <row r="2655">
          <cell r="B2655">
            <v>37060</v>
          </cell>
        </row>
        <row r="2656">
          <cell r="B2656">
            <v>37061</v>
          </cell>
        </row>
        <row r="2657">
          <cell r="B2657">
            <v>37062</v>
          </cell>
        </row>
        <row r="2658">
          <cell r="B2658">
            <v>37063</v>
          </cell>
        </row>
        <row r="2659">
          <cell r="B2659">
            <v>37064</v>
          </cell>
        </row>
        <row r="2660">
          <cell r="B2660">
            <v>37065</v>
          </cell>
        </row>
        <row r="2661">
          <cell r="B2661">
            <v>37066</v>
          </cell>
        </row>
        <row r="2662">
          <cell r="B2662">
            <v>37067</v>
          </cell>
        </row>
        <row r="2663">
          <cell r="B2663">
            <v>37068</v>
          </cell>
        </row>
        <row r="2664">
          <cell r="B2664">
            <v>37069</v>
          </cell>
        </row>
        <row r="2665">
          <cell r="B2665">
            <v>37070</v>
          </cell>
        </row>
        <row r="2666">
          <cell r="B2666">
            <v>37071</v>
          </cell>
        </row>
        <row r="2667">
          <cell r="B2667">
            <v>37072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odule2"/>
      <sheetName val="Sheet1"/>
      <sheetName val="Module1"/>
      <sheetName val="Module3"/>
      <sheetName val="Module4"/>
      <sheetName val="Module5"/>
      <sheetName val="Module6"/>
    </sheetNames>
    <sheetDataSet>
      <sheetData sheetId="0"/>
      <sheetData sheetId="1">
        <row r="1756">
          <cell r="B1756">
            <v>36687</v>
          </cell>
          <cell r="C1756">
            <v>69</v>
          </cell>
          <cell r="D1756">
            <v>51</v>
          </cell>
        </row>
        <row r="1756">
          <cell r="I1756">
            <v>73</v>
          </cell>
          <cell r="J1756">
            <v>52</v>
          </cell>
        </row>
        <row r="1756">
          <cell r="Q1756">
            <v>80</v>
          </cell>
          <cell r="R1756">
            <v>51</v>
          </cell>
        </row>
        <row r="1756">
          <cell r="Y1756">
            <v>76</v>
          </cell>
          <cell r="Z1756">
            <v>51</v>
          </cell>
        </row>
        <row r="1756">
          <cell r="AC1756">
            <v>73</v>
          </cell>
          <cell r="AD1756">
            <v>47</v>
          </cell>
          <cell r="AE1756">
            <v>87</v>
          </cell>
          <cell r="AF1756">
            <v>54</v>
          </cell>
          <cell r="AG1756">
            <v>70</v>
          </cell>
          <cell r="AH1756">
            <v>52</v>
          </cell>
        </row>
        <row r="1756">
          <cell r="AM1756">
            <v>71</v>
          </cell>
          <cell r="AN1756">
            <v>59</v>
          </cell>
        </row>
        <row r="1756">
          <cell r="AS1756">
            <v>99</v>
          </cell>
          <cell r="AT1756">
            <v>68</v>
          </cell>
          <cell r="AU1756">
            <v>81</v>
          </cell>
          <cell r="AV1756">
            <v>54</v>
          </cell>
        </row>
        <row r="1756">
          <cell r="AY1756">
            <v>80</v>
          </cell>
          <cell r="AZ1756">
            <v>51</v>
          </cell>
        </row>
        <row r="1757">
          <cell r="B1757">
            <v>36688</v>
          </cell>
          <cell r="C1757">
            <v>70</v>
          </cell>
          <cell r="D1757">
            <v>52</v>
          </cell>
        </row>
        <row r="1757">
          <cell r="I1757">
            <v>74</v>
          </cell>
          <cell r="J1757">
            <v>53</v>
          </cell>
        </row>
        <row r="1757">
          <cell r="Q1757">
            <v>80</v>
          </cell>
          <cell r="R1757">
            <v>52</v>
          </cell>
        </row>
        <row r="1757">
          <cell r="Y1757">
            <v>76</v>
          </cell>
          <cell r="Z1757">
            <v>51</v>
          </cell>
        </row>
        <row r="1757">
          <cell r="AC1757">
            <v>73</v>
          </cell>
          <cell r="AD1757">
            <v>48</v>
          </cell>
          <cell r="AE1757">
            <v>87</v>
          </cell>
          <cell r="AF1757">
            <v>55</v>
          </cell>
          <cell r="AG1757">
            <v>70</v>
          </cell>
          <cell r="AH1757">
            <v>53</v>
          </cell>
        </row>
        <row r="1757">
          <cell r="AM1757">
            <v>72</v>
          </cell>
          <cell r="AN1757">
            <v>59</v>
          </cell>
        </row>
        <row r="1757">
          <cell r="AS1757">
            <v>99</v>
          </cell>
          <cell r="AT1757">
            <v>69</v>
          </cell>
          <cell r="AU1757">
            <v>82</v>
          </cell>
          <cell r="AV1757">
            <v>54</v>
          </cell>
        </row>
        <row r="1757">
          <cell r="AY1757">
            <v>80</v>
          </cell>
          <cell r="AZ1757">
            <v>52</v>
          </cell>
        </row>
        <row r="1758">
          <cell r="B1758">
            <v>36689</v>
          </cell>
          <cell r="C1758">
            <v>70</v>
          </cell>
          <cell r="D1758">
            <v>52</v>
          </cell>
        </row>
        <row r="1758">
          <cell r="I1758">
            <v>74</v>
          </cell>
          <cell r="J1758">
            <v>53</v>
          </cell>
        </row>
        <row r="1758">
          <cell r="Q1758">
            <v>81</v>
          </cell>
          <cell r="R1758">
            <v>52</v>
          </cell>
        </row>
        <row r="1758">
          <cell r="Y1758">
            <v>77</v>
          </cell>
          <cell r="Z1758">
            <v>52</v>
          </cell>
        </row>
        <row r="1758">
          <cell r="AC1758">
            <v>74</v>
          </cell>
          <cell r="AD1758">
            <v>48</v>
          </cell>
          <cell r="AE1758">
            <v>88</v>
          </cell>
          <cell r="AF1758">
            <v>55</v>
          </cell>
          <cell r="AG1758">
            <v>70</v>
          </cell>
          <cell r="AH1758">
            <v>53</v>
          </cell>
        </row>
        <row r="1758">
          <cell r="AM1758">
            <v>72</v>
          </cell>
          <cell r="AN1758">
            <v>59</v>
          </cell>
        </row>
        <row r="1758">
          <cell r="AS1758">
            <v>100</v>
          </cell>
          <cell r="AT1758">
            <v>69</v>
          </cell>
          <cell r="AU1758">
            <v>82</v>
          </cell>
          <cell r="AV1758">
            <v>55</v>
          </cell>
        </row>
        <row r="1758">
          <cell r="AY1758">
            <v>81</v>
          </cell>
          <cell r="AZ1758">
            <v>52</v>
          </cell>
        </row>
        <row r="1759">
          <cell r="B1759">
            <v>36690</v>
          </cell>
          <cell r="C1759">
            <v>70</v>
          </cell>
          <cell r="D1759">
            <v>52</v>
          </cell>
        </row>
        <row r="1759">
          <cell r="I1759">
            <v>74</v>
          </cell>
          <cell r="J1759">
            <v>53</v>
          </cell>
        </row>
        <row r="1759">
          <cell r="Q1759">
            <v>81</v>
          </cell>
          <cell r="R1759">
            <v>52</v>
          </cell>
        </row>
        <row r="1759">
          <cell r="Y1759">
            <v>77</v>
          </cell>
          <cell r="Z1759">
            <v>52</v>
          </cell>
        </row>
        <row r="1759">
          <cell r="AC1759">
            <v>74</v>
          </cell>
          <cell r="AD1759">
            <v>48</v>
          </cell>
          <cell r="AE1759">
            <v>88</v>
          </cell>
          <cell r="AF1759">
            <v>55</v>
          </cell>
          <cell r="AG1759">
            <v>70</v>
          </cell>
          <cell r="AH1759">
            <v>53</v>
          </cell>
        </row>
        <row r="1759">
          <cell r="AM1759">
            <v>72</v>
          </cell>
          <cell r="AN1759">
            <v>59</v>
          </cell>
        </row>
        <row r="1759">
          <cell r="AS1759">
            <v>100</v>
          </cell>
          <cell r="AT1759">
            <v>69</v>
          </cell>
          <cell r="AU1759">
            <v>82</v>
          </cell>
          <cell r="AV1759">
            <v>55</v>
          </cell>
        </row>
        <row r="1759">
          <cell r="AY1759">
            <v>81</v>
          </cell>
          <cell r="AZ1759">
            <v>52</v>
          </cell>
        </row>
        <row r="1760">
          <cell r="B1760">
            <v>36691</v>
          </cell>
          <cell r="C1760">
            <v>70</v>
          </cell>
          <cell r="D1760">
            <v>52</v>
          </cell>
        </row>
        <row r="1760">
          <cell r="I1760">
            <v>74</v>
          </cell>
          <cell r="J1760">
            <v>53</v>
          </cell>
        </row>
        <row r="1760">
          <cell r="Q1760">
            <v>81</v>
          </cell>
          <cell r="R1760">
            <v>52</v>
          </cell>
        </row>
        <row r="1760">
          <cell r="Y1760">
            <v>77</v>
          </cell>
          <cell r="Z1760">
            <v>52</v>
          </cell>
        </row>
        <row r="1760">
          <cell r="AC1760">
            <v>74</v>
          </cell>
          <cell r="AD1760">
            <v>48</v>
          </cell>
          <cell r="AE1760">
            <v>88</v>
          </cell>
          <cell r="AF1760">
            <v>55</v>
          </cell>
          <cell r="AG1760">
            <v>70</v>
          </cell>
          <cell r="AH1760">
            <v>53</v>
          </cell>
        </row>
        <row r="1760">
          <cell r="AM1760">
            <v>72</v>
          </cell>
          <cell r="AN1760">
            <v>59</v>
          </cell>
        </row>
        <row r="1760">
          <cell r="AS1760">
            <v>100</v>
          </cell>
          <cell r="AT1760">
            <v>69</v>
          </cell>
          <cell r="AU1760">
            <v>82</v>
          </cell>
          <cell r="AV1760">
            <v>55</v>
          </cell>
        </row>
        <row r="1760">
          <cell r="AY1760">
            <v>81</v>
          </cell>
          <cell r="AZ1760">
            <v>52</v>
          </cell>
        </row>
        <row r="1761">
          <cell r="B1761">
            <v>36692</v>
          </cell>
          <cell r="C1761">
            <v>70</v>
          </cell>
          <cell r="D1761">
            <v>52</v>
          </cell>
        </row>
        <row r="1761">
          <cell r="I1761">
            <v>74</v>
          </cell>
          <cell r="J1761">
            <v>53</v>
          </cell>
        </row>
        <row r="1761">
          <cell r="Q1761">
            <v>81</v>
          </cell>
          <cell r="R1761">
            <v>52</v>
          </cell>
        </row>
        <row r="1761">
          <cell r="Y1761">
            <v>78</v>
          </cell>
          <cell r="Z1761">
            <v>52</v>
          </cell>
        </row>
        <row r="1761">
          <cell r="AC1761">
            <v>75</v>
          </cell>
          <cell r="AD1761">
            <v>48</v>
          </cell>
          <cell r="AE1761">
            <v>88</v>
          </cell>
          <cell r="AF1761">
            <v>55</v>
          </cell>
          <cell r="AG1761">
            <v>70</v>
          </cell>
          <cell r="AH1761">
            <v>53</v>
          </cell>
        </row>
        <row r="1761">
          <cell r="AM1761">
            <v>72</v>
          </cell>
          <cell r="AN1761">
            <v>59</v>
          </cell>
        </row>
        <row r="1761">
          <cell r="AS1761">
            <v>101</v>
          </cell>
          <cell r="AT1761">
            <v>70</v>
          </cell>
          <cell r="AU1761">
            <v>83</v>
          </cell>
          <cell r="AV1761">
            <v>56</v>
          </cell>
        </row>
        <row r="1761">
          <cell r="AY1761">
            <v>82</v>
          </cell>
          <cell r="AZ1761">
            <v>52</v>
          </cell>
        </row>
        <row r="1762">
          <cell r="B1762">
            <v>36693</v>
          </cell>
          <cell r="C1762">
            <v>71</v>
          </cell>
          <cell r="D1762">
            <v>52</v>
          </cell>
        </row>
        <row r="1762">
          <cell r="I1762">
            <v>75</v>
          </cell>
          <cell r="J1762">
            <v>54</v>
          </cell>
        </row>
        <row r="1762">
          <cell r="Q1762">
            <v>82</v>
          </cell>
          <cell r="R1762">
            <v>53</v>
          </cell>
        </row>
        <row r="1762">
          <cell r="Y1762">
            <v>78</v>
          </cell>
          <cell r="Z1762">
            <v>53</v>
          </cell>
        </row>
        <row r="1762">
          <cell r="AC1762">
            <v>75</v>
          </cell>
          <cell r="AD1762">
            <v>49</v>
          </cell>
          <cell r="AE1762">
            <v>89</v>
          </cell>
          <cell r="AF1762">
            <v>56</v>
          </cell>
          <cell r="AG1762">
            <v>71</v>
          </cell>
          <cell r="AH1762">
            <v>53</v>
          </cell>
        </row>
        <row r="1762">
          <cell r="AM1762">
            <v>72</v>
          </cell>
          <cell r="AN1762">
            <v>60</v>
          </cell>
        </row>
        <row r="1762">
          <cell r="AS1762">
            <v>101</v>
          </cell>
          <cell r="AT1762">
            <v>70</v>
          </cell>
          <cell r="AU1762">
            <v>83</v>
          </cell>
          <cell r="AV1762">
            <v>56</v>
          </cell>
        </row>
        <row r="1762">
          <cell r="AY1762">
            <v>82</v>
          </cell>
          <cell r="AZ1762">
            <v>53</v>
          </cell>
        </row>
        <row r="1763">
          <cell r="B1763">
            <v>36694</v>
          </cell>
          <cell r="C1763">
            <v>71</v>
          </cell>
          <cell r="D1763">
            <v>52</v>
          </cell>
        </row>
        <row r="1763">
          <cell r="I1763">
            <v>75</v>
          </cell>
          <cell r="J1763">
            <v>54</v>
          </cell>
        </row>
        <row r="1763">
          <cell r="Q1763">
            <v>82</v>
          </cell>
          <cell r="R1763">
            <v>53</v>
          </cell>
        </row>
        <row r="1763">
          <cell r="Y1763">
            <v>79</v>
          </cell>
          <cell r="Z1763">
            <v>53</v>
          </cell>
        </row>
        <row r="1763">
          <cell r="AC1763">
            <v>76</v>
          </cell>
          <cell r="AD1763">
            <v>49</v>
          </cell>
          <cell r="AE1763">
            <v>89</v>
          </cell>
          <cell r="AF1763">
            <v>56</v>
          </cell>
          <cell r="AG1763">
            <v>71</v>
          </cell>
          <cell r="AH1763">
            <v>53</v>
          </cell>
        </row>
        <row r="1763">
          <cell r="AM1763">
            <v>72</v>
          </cell>
          <cell r="AN1763">
            <v>60</v>
          </cell>
        </row>
        <row r="1763">
          <cell r="AS1763">
            <v>102</v>
          </cell>
          <cell r="AT1763">
            <v>71</v>
          </cell>
          <cell r="AU1763">
            <v>84</v>
          </cell>
          <cell r="AV1763">
            <v>57</v>
          </cell>
        </row>
        <row r="1763">
          <cell r="AY1763">
            <v>83</v>
          </cell>
          <cell r="AZ1763">
            <v>53</v>
          </cell>
        </row>
        <row r="1764">
          <cell r="B1764">
            <v>36695</v>
          </cell>
          <cell r="C1764">
            <v>71</v>
          </cell>
          <cell r="D1764">
            <v>52</v>
          </cell>
        </row>
        <row r="1764">
          <cell r="I1764">
            <v>75</v>
          </cell>
          <cell r="J1764">
            <v>54</v>
          </cell>
        </row>
        <row r="1764">
          <cell r="Q1764">
            <v>82</v>
          </cell>
          <cell r="R1764">
            <v>53</v>
          </cell>
        </row>
        <row r="1764">
          <cell r="Y1764">
            <v>79</v>
          </cell>
          <cell r="Z1764">
            <v>53</v>
          </cell>
        </row>
        <row r="1764">
          <cell r="AC1764">
            <v>76</v>
          </cell>
          <cell r="AD1764">
            <v>49</v>
          </cell>
          <cell r="AE1764">
            <v>89</v>
          </cell>
          <cell r="AF1764">
            <v>56</v>
          </cell>
          <cell r="AG1764">
            <v>71</v>
          </cell>
          <cell r="AH1764">
            <v>53</v>
          </cell>
        </row>
        <row r="1764">
          <cell r="AM1764">
            <v>72</v>
          </cell>
          <cell r="AN1764">
            <v>60</v>
          </cell>
        </row>
        <row r="1764">
          <cell r="AS1764">
            <v>102</v>
          </cell>
          <cell r="AT1764">
            <v>71</v>
          </cell>
          <cell r="AU1764">
            <v>84</v>
          </cell>
          <cell r="AV1764">
            <v>57</v>
          </cell>
        </row>
        <row r="1764">
          <cell r="AY1764">
            <v>83</v>
          </cell>
          <cell r="AZ1764">
            <v>53</v>
          </cell>
        </row>
        <row r="1765">
          <cell r="B1765">
            <v>36696</v>
          </cell>
          <cell r="C1765">
            <v>71</v>
          </cell>
          <cell r="D1765">
            <v>52</v>
          </cell>
        </row>
        <row r="1765">
          <cell r="I1765">
            <v>75</v>
          </cell>
          <cell r="J1765">
            <v>54</v>
          </cell>
        </row>
        <row r="1765">
          <cell r="Q1765">
            <v>82</v>
          </cell>
          <cell r="R1765">
            <v>53</v>
          </cell>
        </row>
        <row r="1765">
          <cell r="Y1765">
            <v>79</v>
          </cell>
          <cell r="Z1765">
            <v>53</v>
          </cell>
        </row>
        <row r="1765">
          <cell r="AC1765">
            <v>76</v>
          </cell>
          <cell r="AD1765">
            <v>49</v>
          </cell>
          <cell r="AE1765">
            <v>89</v>
          </cell>
          <cell r="AF1765">
            <v>56</v>
          </cell>
          <cell r="AG1765">
            <v>71</v>
          </cell>
          <cell r="AH1765">
            <v>53</v>
          </cell>
        </row>
        <row r="1765">
          <cell r="AM1765">
            <v>72</v>
          </cell>
          <cell r="AN1765">
            <v>60</v>
          </cell>
        </row>
        <row r="1765">
          <cell r="AS1765">
            <v>102</v>
          </cell>
          <cell r="AT1765">
            <v>71</v>
          </cell>
          <cell r="AU1765">
            <v>84</v>
          </cell>
          <cell r="AV1765">
            <v>57</v>
          </cell>
        </row>
        <row r="1765">
          <cell r="AY1765">
            <v>83</v>
          </cell>
          <cell r="AZ1765">
            <v>53</v>
          </cell>
        </row>
        <row r="1766">
          <cell r="B1766">
            <v>36697</v>
          </cell>
          <cell r="C1766">
            <v>71</v>
          </cell>
          <cell r="D1766">
            <v>52</v>
          </cell>
        </row>
        <row r="1766">
          <cell r="I1766">
            <v>75</v>
          </cell>
          <cell r="J1766">
            <v>54</v>
          </cell>
        </row>
        <row r="1766">
          <cell r="Q1766">
            <v>83</v>
          </cell>
          <cell r="R1766">
            <v>53</v>
          </cell>
        </row>
        <row r="1766">
          <cell r="Y1766">
            <v>80</v>
          </cell>
          <cell r="Z1766">
            <v>53</v>
          </cell>
        </row>
        <row r="1766">
          <cell r="AC1766">
            <v>76</v>
          </cell>
          <cell r="AD1766">
            <v>50</v>
          </cell>
          <cell r="AE1766">
            <v>89</v>
          </cell>
          <cell r="AF1766">
            <v>56</v>
          </cell>
          <cell r="AG1766">
            <v>71</v>
          </cell>
          <cell r="AH1766">
            <v>53</v>
          </cell>
        </row>
        <row r="1766">
          <cell r="AM1766">
            <v>72</v>
          </cell>
          <cell r="AN1766">
            <v>60</v>
          </cell>
        </row>
        <row r="1766">
          <cell r="AS1766">
            <v>102</v>
          </cell>
          <cell r="AT1766">
            <v>71</v>
          </cell>
          <cell r="AU1766">
            <v>85</v>
          </cell>
          <cell r="AV1766">
            <v>57</v>
          </cell>
        </row>
        <row r="1766">
          <cell r="AY1766">
            <v>83</v>
          </cell>
          <cell r="AZ1766">
            <v>54</v>
          </cell>
        </row>
        <row r="1767">
          <cell r="B1767">
            <v>36698</v>
          </cell>
          <cell r="C1767">
            <v>72</v>
          </cell>
          <cell r="D1767">
            <v>53</v>
          </cell>
        </row>
        <row r="1767">
          <cell r="I1767">
            <v>76</v>
          </cell>
          <cell r="J1767">
            <v>54</v>
          </cell>
        </row>
        <row r="1767">
          <cell r="Q1767">
            <v>83</v>
          </cell>
          <cell r="R1767">
            <v>54</v>
          </cell>
        </row>
        <row r="1767">
          <cell r="Y1767">
            <v>80</v>
          </cell>
          <cell r="Z1767">
            <v>54</v>
          </cell>
        </row>
        <row r="1767">
          <cell r="AC1767">
            <v>77</v>
          </cell>
          <cell r="AD1767">
            <v>50</v>
          </cell>
          <cell r="AE1767">
            <v>90</v>
          </cell>
          <cell r="AF1767">
            <v>56</v>
          </cell>
          <cell r="AG1767">
            <v>71</v>
          </cell>
          <cell r="AH1767">
            <v>53</v>
          </cell>
        </row>
        <row r="1767">
          <cell r="AM1767">
            <v>73</v>
          </cell>
          <cell r="AN1767">
            <v>61</v>
          </cell>
        </row>
        <row r="1767">
          <cell r="AS1767">
            <v>103</v>
          </cell>
          <cell r="AT1767">
            <v>72</v>
          </cell>
          <cell r="AU1767">
            <v>85</v>
          </cell>
          <cell r="AV1767">
            <v>58</v>
          </cell>
        </row>
        <row r="1767">
          <cell r="AY1767">
            <v>84</v>
          </cell>
          <cell r="AZ1767">
            <v>54</v>
          </cell>
        </row>
        <row r="1768">
          <cell r="B1768">
            <v>36699</v>
          </cell>
          <cell r="C1768">
            <v>72</v>
          </cell>
          <cell r="D1768">
            <v>53</v>
          </cell>
        </row>
        <row r="1768">
          <cell r="I1768">
            <v>76</v>
          </cell>
          <cell r="J1768">
            <v>54</v>
          </cell>
        </row>
        <row r="1768">
          <cell r="Q1768">
            <v>84</v>
          </cell>
          <cell r="R1768">
            <v>54</v>
          </cell>
        </row>
        <row r="1768">
          <cell r="Y1768">
            <v>81</v>
          </cell>
          <cell r="Z1768">
            <v>54</v>
          </cell>
        </row>
        <row r="1768">
          <cell r="AC1768">
            <v>77</v>
          </cell>
          <cell r="AD1768">
            <v>51</v>
          </cell>
          <cell r="AE1768">
            <v>90</v>
          </cell>
          <cell r="AF1768">
            <v>56</v>
          </cell>
          <cell r="AG1768">
            <v>71</v>
          </cell>
          <cell r="AH1768">
            <v>53</v>
          </cell>
        </row>
        <row r="1768">
          <cell r="AM1768">
            <v>73</v>
          </cell>
          <cell r="AN1768">
            <v>61</v>
          </cell>
        </row>
        <row r="1768">
          <cell r="AS1768">
            <v>103</v>
          </cell>
          <cell r="AT1768">
            <v>72</v>
          </cell>
          <cell r="AU1768">
            <v>86</v>
          </cell>
          <cell r="AV1768">
            <v>58</v>
          </cell>
        </row>
        <row r="1768">
          <cell r="AY1768">
            <v>84</v>
          </cell>
          <cell r="AZ1768">
            <v>55</v>
          </cell>
        </row>
        <row r="1769">
          <cell r="B1769">
            <v>36700</v>
          </cell>
          <cell r="C1769">
            <v>72</v>
          </cell>
          <cell r="D1769">
            <v>53</v>
          </cell>
        </row>
        <row r="1769">
          <cell r="I1769">
            <v>76</v>
          </cell>
          <cell r="J1769">
            <v>54</v>
          </cell>
        </row>
        <row r="1769">
          <cell r="Q1769">
            <v>84</v>
          </cell>
          <cell r="R1769">
            <v>54</v>
          </cell>
        </row>
        <row r="1769">
          <cell r="Y1769">
            <v>81</v>
          </cell>
          <cell r="Z1769">
            <v>54</v>
          </cell>
        </row>
        <row r="1769">
          <cell r="AC1769">
            <v>77</v>
          </cell>
          <cell r="AD1769">
            <v>51</v>
          </cell>
          <cell r="AE1769">
            <v>90</v>
          </cell>
          <cell r="AF1769">
            <v>56</v>
          </cell>
          <cell r="AG1769">
            <v>71</v>
          </cell>
          <cell r="AH1769">
            <v>53</v>
          </cell>
        </row>
        <row r="1769">
          <cell r="AM1769">
            <v>73</v>
          </cell>
          <cell r="AN1769">
            <v>61</v>
          </cell>
        </row>
        <row r="1769">
          <cell r="AS1769">
            <v>103</v>
          </cell>
          <cell r="AT1769">
            <v>72</v>
          </cell>
          <cell r="AU1769">
            <v>86</v>
          </cell>
          <cell r="AV1769">
            <v>58</v>
          </cell>
        </row>
        <row r="1769">
          <cell r="AY1769">
            <v>84</v>
          </cell>
          <cell r="AZ1769">
            <v>55</v>
          </cell>
        </row>
        <row r="1770">
          <cell r="B1770">
            <v>36701</v>
          </cell>
          <cell r="C1770">
            <v>72</v>
          </cell>
          <cell r="D1770">
            <v>53</v>
          </cell>
        </row>
        <row r="1770">
          <cell r="I1770">
            <v>76</v>
          </cell>
          <cell r="J1770">
            <v>54</v>
          </cell>
        </row>
        <row r="1770">
          <cell r="Q1770">
            <v>84</v>
          </cell>
          <cell r="R1770">
            <v>54</v>
          </cell>
        </row>
        <row r="1770">
          <cell r="Y1770">
            <v>81</v>
          </cell>
          <cell r="Z1770">
            <v>54</v>
          </cell>
        </row>
        <row r="1770">
          <cell r="AC1770">
            <v>77</v>
          </cell>
          <cell r="AD1770">
            <v>51</v>
          </cell>
          <cell r="AE1770">
            <v>90</v>
          </cell>
          <cell r="AF1770">
            <v>56</v>
          </cell>
          <cell r="AG1770">
            <v>71</v>
          </cell>
          <cell r="AH1770">
            <v>53</v>
          </cell>
        </row>
        <row r="1770">
          <cell r="AM1770">
            <v>73</v>
          </cell>
          <cell r="AN1770">
            <v>61</v>
          </cell>
        </row>
        <row r="1770">
          <cell r="AS1770">
            <v>103</v>
          </cell>
          <cell r="AT1770">
            <v>72</v>
          </cell>
          <cell r="AU1770">
            <v>86</v>
          </cell>
          <cell r="AV1770">
            <v>58</v>
          </cell>
        </row>
        <row r="1770">
          <cell r="AY1770">
            <v>84</v>
          </cell>
          <cell r="AZ1770">
            <v>55</v>
          </cell>
        </row>
        <row r="1771">
          <cell r="B1771">
            <v>36702</v>
          </cell>
          <cell r="C1771">
            <v>72</v>
          </cell>
          <cell r="D1771">
            <v>53</v>
          </cell>
        </row>
        <row r="1771">
          <cell r="I1771">
            <v>76</v>
          </cell>
          <cell r="J1771">
            <v>54</v>
          </cell>
        </row>
        <row r="1771">
          <cell r="Q1771">
            <v>85</v>
          </cell>
          <cell r="R1771">
            <v>54</v>
          </cell>
        </row>
        <row r="1771">
          <cell r="Y1771">
            <v>82</v>
          </cell>
          <cell r="Z1771">
            <v>55</v>
          </cell>
        </row>
        <row r="1771">
          <cell r="AC1771">
            <v>78</v>
          </cell>
          <cell r="AD1771">
            <v>51</v>
          </cell>
          <cell r="AE1771">
            <v>90</v>
          </cell>
          <cell r="AF1771">
            <v>56</v>
          </cell>
          <cell r="AG1771">
            <v>71</v>
          </cell>
          <cell r="AH1771">
            <v>53</v>
          </cell>
        </row>
        <row r="1771">
          <cell r="AM1771">
            <v>73</v>
          </cell>
          <cell r="AN1771">
            <v>61</v>
          </cell>
        </row>
        <row r="1771">
          <cell r="AS1771">
            <v>103</v>
          </cell>
          <cell r="AT1771">
            <v>72</v>
          </cell>
          <cell r="AU1771">
            <v>87</v>
          </cell>
          <cell r="AV1771">
            <v>59</v>
          </cell>
        </row>
        <row r="1771">
          <cell r="AY1771">
            <v>84</v>
          </cell>
          <cell r="AZ1771">
            <v>55</v>
          </cell>
        </row>
        <row r="1772">
          <cell r="B1772">
            <v>36703</v>
          </cell>
          <cell r="C1772">
            <v>73</v>
          </cell>
          <cell r="D1772">
            <v>54</v>
          </cell>
        </row>
        <row r="1772">
          <cell r="I1772">
            <v>77</v>
          </cell>
          <cell r="J1772">
            <v>55</v>
          </cell>
        </row>
        <row r="1772">
          <cell r="Q1772">
            <v>85</v>
          </cell>
          <cell r="R1772">
            <v>55</v>
          </cell>
        </row>
        <row r="1772">
          <cell r="Y1772">
            <v>82</v>
          </cell>
          <cell r="Z1772">
            <v>55</v>
          </cell>
        </row>
        <row r="1772">
          <cell r="AC1772">
            <v>78</v>
          </cell>
          <cell r="AD1772">
            <v>52</v>
          </cell>
          <cell r="AE1772">
            <v>91</v>
          </cell>
          <cell r="AF1772">
            <v>57</v>
          </cell>
          <cell r="AG1772">
            <v>71</v>
          </cell>
          <cell r="AH1772">
            <v>53</v>
          </cell>
        </row>
        <row r="1772">
          <cell r="AM1772">
            <v>74</v>
          </cell>
          <cell r="AN1772">
            <v>61</v>
          </cell>
        </row>
        <row r="1772">
          <cell r="AS1772">
            <v>104</v>
          </cell>
          <cell r="AT1772">
            <v>73</v>
          </cell>
          <cell r="AU1772">
            <v>87</v>
          </cell>
          <cell r="AV1772">
            <v>59</v>
          </cell>
        </row>
        <row r="1772">
          <cell r="AY1772">
            <v>85</v>
          </cell>
          <cell r="AZ1772">
            <v>56</v>
          </cell>
        </row>
        <row r="1773">
          <cell r="B1773">
            <v>36704</v>
          </cell>
          <cell r="C1773">
            <v>73</v>
          </cell>
          <cell r="D1773">
            <v>54</v>
          </cell>
        </row>
        <row r="1773">
          <cell r="I1773">
            <v>77</v>
          </cell>
          <cell r="J1773">
            <v>55</v>
          </cell>
        </row>
        <row r="1773">
          <cell r="Q1773">
            <v>86</v>
          </cell>
          <cell r="R1773">
            <v>55</v>
          </cell>
        </row>
        <row r="1773">
          <cell r="Y1773">
            <v>83</v>
          </cell>
          <cell r="Z1773">
            <v>56</v>
          </cell>
        </row>
        <row r="1773">
          <cell r="AC1773">
            <v>79</v>
          </cell>
          <cell r="AD1773">
            <v>52</v>
          </cell>
          <cell r="AE1773">
            <v>91</v>
          </cell>
          <cell r="AF1773">
            <v>57</v>
          </cell>
          <cell r="AG1773">
            <v>71</v>
          </cell>
          <cell r="AH1773">
            <v>53</v>
          </cell>
        </row>
        <row r="1773">
          <cell r="AM1773">
            <v>74</v>
          </cell>
          <cell r="AN1773">
            <v>61</v>
          </cell>
        </row>
        <row r="1773">
          <cell r="AS1773">
            <v>104</v>
          </cell>
          <cell r="AT1773">
            <v>73</v>
          </cell>
          <cell r="AU1773">
            <v>88</v>
          </cell>
          <cell r="AV1773">
            <v>60</v>
          </cell>
        </row>
        <row r="1773">
          <cell r="AY1773">
            <v>85</v>
          </cell>
          <cell r="AZ1773">
            <v>56</v>
          </cell>
        </row>
        <row r="1774">
          <cell r="B1774">
            <v>36705</v>
          </cell>
          <cell r="C1774">
            <v>73</v>
          </cell>
          <cell r="D1774">
            <v>54</v>
          </cell>
        </row>
        <row r="1774">
          <cell r="I1774">
            <v>77</v>
          </cell>
          <cell r="J1774">
            <v>55</v>
          </cell>
        </row>
        <row r="1774">
          <cell r="Q1774">
            <v>86</v>
          </cell>
          <cell r="R1774">
            <v>55</v>
          </cell>
        </row>
        <row r="1774">
          <cell r="Y1774">
            <v>83</v>
          </cell>
          <cell r="Z1774">
            <v>56</v>
          </cell>
        </row>
        <row r="1774">
          <cell r="AC1774">
            <v>79</v>
          </cell>
          <cell r="AD1774">
            <v>52</v>
          </cell>
          <cell r="AE1774">
            <v>91</v>
          </cell>
          <cell r="AF1774">
            <v>57</v>
          </cell>
          <cell r="AG1774">
            <v>71</v>
          </cell>
          <cell r="AH1774">
            <v>53</v>
          </cell>
        </row>
        <row r="1774">
          <cell r="AM1774">
            <v>74</v>
          </cell>
          <cell r="AN1774">
            <v>61</v>
          </cell>
        </row>
        <row r="1774">
          <cell r="AS1774">
            <v>104</v>
          </cell>
          <cell r="AT1774">
            <v>73</v>
          </cell>
          <cell r="AU1774">
            <v>88</v>
          </cell>
          <cell r="AV1774">
            <v>60</v>
          </cell>
        </row>
        <row r="1774">
          <cell r="AY1774">
            <v>85</v>
          </cell>
          <cell r="AZ1774">
            <v>56</v>
          </cell>
        </row>
        <row r="1775">
          <cell r="B1775">
            <v>36706</v>
          </cell>
          <cell r="C1775">
            <v>73</v>
          </cell>
          <cell r="D1775">
            <v>54</v>
          </cell>
        </row>
        <row r="1775">
          <cell r="I1775">
            <v>77</v>
          </cell>
          <cell r="J1775">
            <v>55</v>
          </cell>
        </row>
        <row r="1775">
          <cell r="Q1775">
            <v>86</v>
          </cell>
          <cell r="R1775">
            <v>55</v>
          </cell>
        </row>
        <row r="1775">
          <cell r="Y1775">
            <v>83</v>
          </cell>
          <cell r="Z1775">
            <v>56</v>
          </cell>
        </row>
        <row r="1775">
          <cell r="AC1775">
            <v>79</v>
          </cell>
          <cell r="AD1775">
            <v>52</v>
          </cell>
          <cell r="AE1775">
            <v>91</v>
          </cell>
          <cell r="AF1775">
            <v>57</v>
          </cell>
          <cell r="AG1775">
            <v>71</v>
          </cell>
          <cell r="AH1775">
            <v>53</v>
          </cell>
        </row>
        <row r="1775">
          <cell r="AM1775">
            <v>74</v>
          </cell>
          <cell r="AN1775">
            <v>61</v>
          </cell>
        </row>
        <row r="1775">
          <cell r="AS1775">
            <v>104</v>
          </cell>
          <cell r="AT1775">
            <v>73</v>
          </cell>
          <cell r="AU1775">
            <v>88</v>
          </cell>
          <cell r="AV1775">
            <v>60</v>
          </cell>
        </row>
        <row r="1775">
          <cell r="AY1775">
            <v>85</v>
          </cell>
          <cell r="AZ1775">
            <v>56</v>
          </cell>
        </row>
        <row r="1776">
          <cell r="B1776">
            <v>36707</v>
          </cell>
          <cell r="C1776">
            <v>73</v>
          </cell>
          <cell r="D1776">
            <v>54</v>
          </cell>
        </row>
        <row r="1776">
          <cell r="I1776">
            <v>77</v>
          </cell>
          <cell r="J1776">
            <v>55</v>
          </cell>
        </row>
        <row r="1776">
          <cell r="Q1776">
            <v>87</v>
          </cell>
          <cell r="R1776">
            <v>55</v>
          </cell>
        </row>
        <row r="1776">
          <cell r="Y1776">
            <v>83</v>
          </cell>
          <cell r="Z1776">
            <v>56</v>
          </cell>
        </row>
        <row r="1776">
          <cell r="AC1776">
            <v>79</v>
          </cell>
          <cell r="AD1776">
            <v>52</v>
          </cell>
          <cell r="AE1776">
            <v>91</v>
          </cell>
          <cell r="AF1776">
            <v>57</v>
          </cell>
          <cell r="AG1776">
            <v>71</v>
          </cell>
          <cell r="AH1776">
            <v>53</v>
          </cell>
        </row>
        <row r="1776">
          <cell r="AM1776">
            <v>74</v>
          </cell>
          <cell r="AN1776">
            <v>61</v>
          </cell>
        </row>
        <row r="1776">
          <cell r="AS1776">
            <v>104</v>
          </cell>
          <cell r="AT1776">
            <v>73</v>
          </cell>
          <cell r="AU1776">
            <v>89</v>
          </cell>
          <cell r="AV1776">
            <v>60</v>
          </cell>
        </row>
        <row r="1776">
          <cell r="AY1776">
            <v>86</v>
          </cell>
          <cell r="AZ1776">
            <v>56</v>
          </cell>
        </row>
        <row r="1777">
          <cell r="B1777">
            <v>36708</v>
          </cell>
          <cell r="C1777">
            <v>74</v>
          </cell>
          <cell r="D1777">
            <v>54</v>
          </cell>
        </row>
        <row r="1777">
          <cell r="I1777">
            <v>78</v>
          </cell>
          <cell r="J1777">
            <v>55</v>
          </cell>
        </row>
        <row r="1777">
          <cell r="Q1777">
            <v>87</v>
          </cell>
          <cell r="R1777">
            <v>56</v>
          </cell>
        </row>
        <row r="1777">
          <cell r="Y1777">
            <v>84</v>
          </cell>
          <cell r="Z1777">
            <v>57</v>
          </cell>
        </row>
        <row r="1777">
          <cell r="AC1777">
            <v>80</v>
          </cell>
          <cell r="AD1777">
            <v>53</v>
          </cell>
          <cell r="AE1777">
            <v>92</v>
          </cell>
          <cell r="AF1777">
            <v>57</v>
          </cell>
          <cell r="AG1777">
            <v>71</v>
          </cell>
          <cell r="AH1777">
            <v>54</v>
          </cell>
        </row>
        <row r="1777">
          <cell r="AM1777">
            <v>74</v>
          </cell>
          <cell r="AN1777">
            <v>62</v>
          </cell>
        </row>
        <row r="1777">
          <cell r="AS1777">
            <v>105</v>
          </cell>
          <cell r="AT1777">
            <v>74</v>
          </cell>
          <cell r="AU1777">
            <v>89</v>
          </cell>
          <cell r="AV1777">
            <v>61</v>
          </cell>
        </row>
        <row r="1777">
          <cell r="AY1777">
            <v>86</v>
          </cell>
          <cell r="AZ1777">
            <v>57</v>
          </cell>
        </row>
        <row r="1778">
          <cell r="B1778">
            <v>36709</v>
          </cell>
          <cell r="C1778">
            <v>74</v>
          </cell>
          <cell r="D1778">
            <v>54</v>
          </cell>
        </row>
        <row r="1778">
          <cell r="I1778">
            <v>78</v>
          </cell>
          <cell r="J1778">
            <v>55</v>
          </cell>
        </row>
        <row r="1778">
          <cell r="Q1778">
            <v>88</v>
          </cell>
          <cell r="R1778">
            <v>56</v>
          </cell>
        </row>
        <row r="1778">
          <cell r="Y1778">
            <v>84</v>
          </cell>
          <cell r="Z1778">
            <v>57</v>
          </cell>
        </row>
        <row r="1778">
          <cell r="AC1778">
            <v>80</v>
          </cell>
          <cell r="AD1778">
            <v>53</v>
          </cell>
          <cell r="AE1778">
            <v>92</v>
          </cell>
          <cell r="AF1778">
            <v>57</v>
          </cell>
          <cell r="AG1778">
            <v>71</v>
          </cell>
          <cell r="AH1778">
            <v>54</v>
          </cell>
        </row>
        <row r="1778">
          <cell r="AM1778">
            <v>74</v>
          </cell>
          <cell r="AN1778">
            <v>62</v>
          </cell>
        </row>
        <row r="1778">
          <cell r="AS1778">
            <v>105</v>
          </cell>
          <cell r="AT1778">
            <v>74</v>
          </cell>
          <cell r="AU1778">
            <v>90</v>
          </cell>
          <cell r="AV1778">
            <v>61</v>
          </cell>
        </row>
        <row r="1778">
          <cell r="AY1778">
            <v>87</v>
          </cell>
          <cell r="AZ1778">
            <v>57</v>
          </cell>
        </row>
        <row r="1779">
          <cell r="B1779">
            <v>36710</v>
          </cell>
          <cell r="C1779">
            <v>74</v>
          </cell>
          <cell r="D1779">
            <v>54</v>
          </cell>
        </row>
        <row r="1779">
          <cell r="I1779">
            <v>78</v>
          </cell>
          <cell r="J1779">
            <v>55</v>
          </cell>
        </row>
        <row r="1779">
          <cell r="Q1779">
            <v>88</v>
          </cell>
          <cell r="R1779">
            <v>56</v>
          </cell>
        </row>
        <row r="1779">
          <cell r="Y1779">
            <v>84</v>
          </cell>
          <cell r="Z1779">
            <v>57</v>
          </cell>
        </row>
        <row r="1779">
          <cell r="AC1779">
            <v>80</v>
          </cell>
          <cell r="AD1779">
            <v>53</v>
          </cell>
          <cell r="AE1779">
            <v>92</v>
          </cell>
          <cell r="AF1779">
            <v>57</v>
          </cell>
          <cell r="AG1779">
            <v>71</v>
          </cell>
          <cell r="AH1779">
            <v>54</v>
          </cell>
        </row>
        <row r="1779">
          <cell r="AM1779">
            <v>74</v>
          </cell>
          <cell r="AN1779">
            <v>62</v>
          </cell>
        </row>
        <row r="1779">
          <cell r="AS1779">
            <v>105</v>
          </cell>
          <cell r="AT1779">
            <v>74</v>
          </cell>
          <cell r="AU1779">
            <v>90</v>
          </cell>
          <cell r="AV1779">
            <v>61</v>
          </cell>
        </row>
        <row r="1779">
          <cell r="AY1779">
            <v>87</v>
          </cell>
          <cell r="AZ1779">
            <v>57</v>
          </cell>
        </row>
        <row r="1780">
          <cell r="B1780">
            <v>36711</v>
          </cell>
          <cell r="C1780">
            <v>74</v>
          </cell>
          <cell r="D1780">
            <v>54</v>
          </cell>
        </row>
        <row r="1780">
          <cell r="I1780">
            <v>78</v>
          </cell>
          <cell r="J1780">
            <v>55</v>
          </cell>
        </row>
        <row r="1780">
          <cell r="Q1780">
            <v>88</v>
          </cell>
          <cell r="R1780">
            <v>56</v>
          </cell>
        </row>
        <row r="1780">
          <cell r="Y1780">
            <v>84</v>
          </cell>
          <cell r="Z1780">
            <v>57</v>
          </cell>
        </row>
        <row r="1780">
          <cell r="AC1780">
            <v>80</v>
          </cell>
          <cell r="AD1780">
            <v>53</v>
          </cell>
          <cell r="AE1780">
            <v>92</v>
          </cell>
          <cell r="AF1780">
            <v>57</v>
          </cell>
          <cell r="AG1780">
            <v>71</v>
          </cell>
          <cell r="AH1780">
            <v>54</v>
          </cell>
        </row>
        <row r="1780">
          <cell r="AM1780">
            <v>74</v>
          </cell>
          <cell r="AN1780">
            <v>62</v>
          </cell>
        </row>
        <row r="1780">
          <cell r="AS1780">
            <v>105</v>
          </cell>
          <cell r="AT1780">
            <v>74</v>
          </cell>
          <cell r="AU1780">
            <v>90</v>
          </cell>
          <cell r="AV1780">
            <v>61</v>
          </cell>
        </row>
        <row r="1780">
          <cell r="AY1780">
            <v>87</v>
          </cell>
          <cell r="AZ1780">
            <v>57</v>
          </cell>
        </row>
        <row r="1781">
          <cell r="B1781">
            <v>36712</v>
          </cell>
          <cell r="C1781">
            <v>74</v>
          </cell>
          <cell r="D1781">
            <v>54</v>
          </cell>
        </row>
        <row r="1781">
          <cell r="I1781">
            <v>78</v>
          </cell>
          <cell r="J1781">
            <v>55</v>
          </cell>
        </row>
        <row r="1781">
          <cell r="Q1781">
            <v>88</v>
          </cell>
          <cell r="R1781">
            <v>56</v>
          </cell>
        </row>
        <row r="1781">
          <cell r="Y1781">
            <v>84</v>
          </cell>
          <cell r="Z1781">
            <v>57</v>
          </cell>
        </row>
        <row r="1781">
          <cell r="AC1781">
            <v>80</v>
          </cell>
          <cell r="AD1781">
            <v>53</v>
          </cell>
          <cell r="AE1781">
            <v>92</v>
          </cell>
          <cell r="AF1781">
            <v>57</v>
          </cell>
          <cell r="AG1781">
            <v>71</v>
          </cell>
          <cell r="AH1781">
            <v>54</v>
          </cell>
        </row>
        <row r="1781">
          <cell r="AM1781">
            <v>74</v>
          </cell>
          <cell r="AN1781">
            <v>62</v>
          </cell>
        </row>
        <row r="1781">
          <cell r="AS1781">
            <v>105</v>
          </cell>
          <cell r="AT1781">
            <v>74</v>
          </cell>
          <cell r="AU1781">
            <v>90</v>
          </cell>
          <cell r="AV1781">
            <v>62</v>
          </cell>
        </row>
        <row r="1781">
          <cell r="AY1781">
            <v>87</v>
          </cell>
          <cell r="AZ1781">
            <v>57</v>
          </cell>
        </row>
        <row r="1782">
          <cell r="B1782">
            <v>36713</v>
          </cell>
          <cell r="C1782">
            <v>74</v>
          </cell>
          <cell r="D1782">
            <v>55</v>
          </cell>
        </row>
        <row r="1782">
          <cell r="I1782">
            <v>79</v>
          </cell>
          <cell r="J1782">
            <v>56</v>
          </cell>
        </row>
        <row r="1782">
          <cell r="Q1782">
            <v>89</v>
          </cell>
          <cell r="R1782">
            <v>57</v>
          </cell>
        </row>
        <row r="1782">
          <cell r="Y1782">
            <v>85</v>
          </cell>
          <cell r="Z1782">
            <v>57</v>
          </cell>
        </row>
        <row r="1782">
          <cell r="AC1782">
            <v>81</v>
          </cell>
          <cell r="AD1782">
            <v>54</v>
          </cell>
          <cell r="AE1782">
            <v>93</v>
          </cell>
          <cell r="AF1782">
            <v>58</v>
          </cell>
          <cell r="AG1782">
            <v>72</v>
          </cell>
          <cell r="AH1782">
            <v>54</v>
          </cell>
        </row>
        <row r="1782">
          <cell r="AM1782">
            <v>75</v>
          </cell>
          <cell r="AN1782">
            <v>62</v>
          </cell>
        </row>
        <row r="1782">
          <cell r="AS1782">
            <v>105</v>
          </cell>
          <cell r="AT1782">
            <v>75</v>
          </cell>
          <cell r="AU1782">
            <v>91</v>
          </cell>
          <cell r="AV1782">
            <v>62</v>
          </cell>
        </row>
        <row r="1782">
          <cell r="AY1782">
            <v>87</v>
          </cell>
          <cell r="AZ1782">
            <v>58</v>
          </cell>
        </row>
        <row r="1783">
          <cell r="B1783">
            <v>36714</v>
          </cell>
          <cell r="C1783">
            <v>74</v>
          </cell>
          <cell r="D1783">
            <v>55</v>
          </cell>
        </row>
        <row r="1783">
          <cell r="I1783">
            <v>79</v>
          </cell>
          <cell r="J1783">
            <v>56</v>
          </cell>
        </row>
        <row r="1783">
          <cell r="Q1783">
            <v>89</v>
          </cell>
          <cell r="R1783">
            <v>57</v>
          </cell>
        </row>
        <row r="1783">
          <cell r="Y1783">
            <v>85</v>
          </cell>
          <cell r="Z1783">
            <v>57</v>
          </cell>
        </row>
        <row r="1783">
          <cell r="AC1783">
            <v>81</v>
          </cell>
          <cell r="AD1783">
            <v>54</v>
          </cell>
          <cell r="AE1783">
            <v>93</v>
          </cell>
          <cell r="AF1783">
            <v>58</v>
          </cell>
          <cell r="AG1783">
            <v>72</v>
          </cell>
          <cell r="AH1783">
            <v>54</v>
          </cell>
        </row>
        <row r="1783">
          <cell r="AM1783">
            <v>75</v>
          </cell>
          <cell r="AN1783">
            <v>62</v>
          </cell>
        </row>
        <row r="1783">
          <cell r="AS1783">
            <v>105</v>
          </cell>
          <cell r="AT1783">
            <v>75</v>
          </cell>
          <cell r="AU1783">
            <v>91</v>
          </cell>
          <cell r="AV1783">
            <v>63</v>
          </cell>
        </row>
        <row r="1783">
          <cell r="AY1783">
            <v>87</v>
          </cell>
          <cell r="AZ1783">
            <v>58</v>
          </cell>
        </row>
        <row r="1784">
          <cell r="B1784">
            <v>36715</v>
          </cell>
          <cell r="C1784">
            <v>74</v>
          </cell>
          <cell r="D1784">
            <v>55</v>
          </cell>
        </row>
        <row r="1784">
          <cell r="I1784">
            <v>79</v>
          </cell>
          <cell r="J1784">
            <v>56</v>
          </cell>
        </row>
        <row r="1784">
          <cell r="Q1784">
            <v>89</v>
          </cell>
          <cell r="R1784">
            <v>57</v>
          </cell>
        </row>
        <row r="1784">
          <cell r="Y1784">
            <v>85</v>
          </cell>
          <cell r="Z1784">
            <v>57</v>
          </cell>
        </row>
        <row r="1784">
          <cell r="AC1784">
            <v>81</v>
          </cell>
          <cell r="AD1784">
            <v>54</v>
          </cell>
          <cell r="AE1784">
            <v>93</v>
          </cell>
          <cell r="AF1784">
            <v>58</v>
          </cell>
          <cell r="AG1784">
            <v>72</v>
          </cell>
          <cell r="AH1784">
            <v>54</v>
          </cell>
        </row>
        <row r="1784">
          <cell r="AM1784">
            <v>75</v>
          </cell>
          <cell r="AN1784">
            <v>62</v>
          </cell>
        </row>
        <row r="1784">
          <cell r="AS1784">
            <v>105</v>
          </cell>
          <cell r="AT1784">
            <v>75</v>
          </cell>
          <cell r="AU1784">
            <v>91</v>
          </cell>
          <cell r="AV1784">
            <v>63</v>
          </cell>
        </row>
        <row r="1784">
          <cell r="AY1784">
            <v>87</v>
          </cell>
          <cell r="AZ1784">
            <v>58</v>
          </cell>
        </row>
        <row r="1785">
          <cell r="B1785">
            <v>36716</v>
          </cell>
          <cell r="C1785">
            <v>74</v>
          </cell>
          <cell r="D1785">
            <v>55</v>
          </cell>
        </row>
        <row r="1785">
          <cell r="I1785">
            <v>79</v>
          </cell>
          <cell r="J1785">
            <v>56</v>
          </cell>
        </row>
        <row r="1785">
          <cell r="Q1785">
            <v>89</v>
          </cell>
          <cell r="R1785">
            <v>57</v>
          </cell>
        </row>
        <row r="1785">
          <cell r="Y1785">
            <v>85</v>
          </cell>
          <cell r="Z1785">
            <v>57</v>
          </cell>
        </row>
        <row r="1785">
          <cell r="AC1785">
            <v>81</v>
          </cell>
          <cell r="AD1785">
            <v>54</v>
          </cell>
          <cell r="AE1785">
            <v>93</v>
          </cell>
          <cell r="AF1785">
            <v>58</v>
          </cell>
          <cell r="AG1785">
            <v>72</v>
          </cell>
          <cell r="AH1785">
            <v>54</v>
          </cell>
        </row>
        <row r="1785">
          <cell r="AM1785">
            <v>75</v>
          </cell>
          <cell r="AN1785">
            <v>62</v>
          </cell>
        </row>
        <row r="1785">
          <cell r="AS1785">
            <v>105</v>
          </cell>
          <cell r="AT1785">
            <v>75</v>
          </cell>
          <cell r="AU1785">
            <v>91</v>
          </cell>
          <cell r="AV1785">
            <v>63</v>
          </cell>
        </row>
        <row r="1785">
          <cell r="AY1785">
            <v>87</v>
          </cell>
          <cell r="AZ1785">
            <v>58</v>
          </cell>
        </row>
        <row r="1786">
          <cell r="B1786">
            <v>36717</v>
          </cell>
          <cell r="C1786">
            <v>74</v>
          </cell>
          <cell r="D1786">
            <v>55</v>
          </cell>
        </row>
        <row r="1786">
          <cell r="I1786">
            <v>79</v>
          </cell>
          <cell r="J1786">
            <v>56</v>
          </cell>
        </row>
        <row r="1786">
          <cell r="Q1786">
            <v>89</v>
          </cell>
          <cell r="R1786">
            <v>57</v>
          </cell>
        </row>
        <row r="1786">
          <cell r="Y1786">
            <v>86</v>
          </cell>
          <cell r="Z1786">
            <v>57</v>
          </cell>
        </row>
        <row r="1786">
          <cell r="AC1786">
            <v>81</v>
          </cell>
          <cell r="AD1786">
            <v>54</v>
          </cell>
          <cell r="AE1786">
            <v>93</v>
          </cell>
          <cell r="AF1786">
            <v>58</v>
          </cell>
          <cell r="AG1786">
            <v>72</v>
          </cell>
          <cell r="AH1786">
            <v>54</v>
          </cell>
        </row>
        <row r="1786">
          <cell r="AM1786">
            <v>75</v>
          </cell>
          <cell r="AN1786">
            <v>62</v>
          </cell>
        </row>
        <row r="1786">
          <cell r="AS1786">
            <v>105</v>
          </cell>
          <cell r="AT1786">
            <v>75</v>
          </cell>
          <cell r="AU1786">
            <v>91</v>
          </cell>
          <cell r="AV1786">
            <v>63</v>
          </cell>
        </row>
        <row r="1786">
          <cell r="AY1786">
            <v>87</v>
          </cell>
          <cell r="AZ1786">
            <v>58</v>
          </cell>
        </row>
        <row r="1787">
          <cell r="B1787">
            <v>36718</v>
          </cell>
          <cell r="C1787">
            <v>75</v>
          </cell>
          <cell r="D1787">
            <v>55</v>
          </cell>
        </row>
        <row r="1787">
          <cell r="I1787">
            <v>80</v>
          </cell>
          <cell r="J1787">
            <v>56</v>
          </cell>
        </row>
        <row r="1787">
          <cell r="Q1787">
            <v>90</v>
          </cell>
          <cell r="R1787">
            <v>58</v>
          </cell>
        </row>
        <row r="1787">
          <cell r="Y1787">
            <v>86</v>
          </cell>
          <cell r="Z1787">
            <v>58</v>
          </cell>
        </row>
        <row r="1787">
          <cell r="AC1787">
            <v>82</v>
          </cell>
          <cell r="AD1787">
            <v>54</v>
          </cell>
          <cell r="AE1787">
            <v>93</v>
          </cell>
          <cell r="AF1787">
            <v>58</v>
          </cell>
          <cell r="AG1787">
            <v>72</v>
          </cell>
          <cell r="AH1787">
            <v>54</v>
          </cell>
        </row>
        <row r="1787">
          <cell r="AM1787">
            <v>75</v>
          </cell>
          <cell r="AN1787">
            <v>63</v>
          </cell>
        </row>
        <row r="1787">
          <cell r="AS1787">
            <v>106</v>
          </cell>
          <cell r="AT1787">
            <v>76</v>
          </cell>
          <cell r="AU1787">
            <v>92</v>
          </cell>
          <cell r="AV1787">
            <v>64</v>
          </cell>
        </row>
        <row r="1787">
          <cell r="AY1787">
            <v>88</v>
          </cell>
          <cell r="AZ1787">
            <v>58</v>
          </cell>
        </row>
        <row r="1788">
          <cell r="B1788">
            <v>36719</v>
          </cell>
          <cell r="C1788">
            <v>75</v>
          </cell>
          <cell r="D1788">
            <v>55</v>
          </cell>
        </row>
        <row r="1788">
          <cell r="I1788">
            <v>80</v>
          </cell>
          <cell r="J1788">
            <v>56</v>
          </cell>
        </row>
        <row r="1788">
          <cell r="Q1788">
            <v>90</v>
          </cell>
          <cell r="R1788">
            <v>58</v>
          </cell>
        </row>
        <row r="1788">
          <cell r="Y1788">
            <v>87</v>
          </cell>
          <cell r="Z1788">
            <v>58</v>
          </cell>
        </row>
        <row r="1788">
          <cell r="AC1788">
            <v>82</v>
          </cell>
          <cell r="AD1788">
            <v>54</v>
          </cell>
          <cell r="AE1788">
            <v>93</v>
          </cell>
          <cell r="AF1788">
            <v>58</v>
          </cell>
          <cell r="AG1788">
            <v>72</v>
          </cell>
          <cell r="AH1788">
            <v>54</v>
          </cell>
        </row>
        <row r="1788">
          <cell r="AM1788">
            <v>75</v>
          </cell>
          <cell r="AN1788">
            <v>63</v>
          </cell>
        </row>
        <row r="1788">
          <cell r="AS1788">
            <v>106</v>
          </cell>
          <cell r="AT1788">
            <v>76</v>
          </cell>
          <cell r="AU1788">
            <v>92</v>
          </cell>
          <cell r="AV1788">
            <v>64</v>
          </cell>
        </row>
        <row r="1788">
          <cell r="AY1788">
            <v>88</v>
          </cell>
          <cell r="AZ1788">
            <v>58</v>
          </cell>
        </row>
        <row r="1789">
          <cell r="B1789">
            <v>36720</v>
          </cell>
          <cell r="C1789">
            <v>75</v>
          </cell>
          <cell r="D1789">
            <v>55</v>
          </cell>
        </row>
        <row r="1789">
          <cell r="I1789">
            <v>80</v>
          </cell>
          <cell r="J1789">
            <v>56</v>
          </cell>
        </row>
        <row r="1789">
          <cell r="Q1789">
            <v>90</v>
          </cell>
          <cell r="R1789">
            <v>58</v>
          </cell>
        </row>
        <row r="1789">
          <cell r="Y1789">
            <v>87</v>
          </cell>
          <cell r="Z1789">
            <v>58</v>
          </cell>
        </row>
        <row r="1789">
          <cell r="AC1789">
            <v>82</v>
          </cell>
          <cell r="AD1789">
            <v>54</v>
          </cell>
          <cell r="AE1789">
            <v>93</v>
          </cell>
          <cell r="AF1789">
            <v>58</v>
          </cell>
          <cell r="AG1789">
            <v>72</v>
          </cell>
          <cell r="AH1789">
            <v>54</v>
          </cell>
        </row>
        <row r="1789">
          <cell r="AM1789">
            <v>75</v>
          </cell>
          <cell r="AN1789">
            <v>63</v>
          </cell>
        </row>
        <row r="1789">
          <cell r="AS1789">
            <v>106</v>
          </cell>
          <cell r="AT1789">
            <v>76</v>
          </cell>
          <cell r="AU1789">
            <v>92</v>
          </cell>
          <cell r="AV1789">
            <v>64</v>
          </cell>
        </row>
        <row r="1789">
          <cell r="AY1789">
            <v>88</v>
          </cell>
          <cell r="AZ1789">
            <v>58</v>
          </cell>
        </row>
        <row r="1790">
          <cell r="B1790">
            <v>36721</v>
          </cell>
          <cell r="C1790">
            <v>75</v>
          </cell>
          <cell r="D1790">
            <v>55</v>
          </cell>
        </row>
        <row r="1790">
          <cell r="I1790">
            <v>80</v>
          </cell>
          <cell r="J1790">
            <v>56</v>
          </cell>
        </row>
        <row r="1790">
          <cell r="Q1790">
            <v>90</v>
          </cell>
          <cell r="R1790">
            <v>58</v>
          </cell>
        </row>
        <row r="1790">
          <cell r="Y1790">
            <v>87</v>
          </cell>
          <cell r="Z1790">
            <v>58</v>
          </cell>
        </row>
        <row r="1790">
          <cell r="AC1790">
            <v>82</v>
          </cell>
          <cell r="AD1790">
            <v>54</v>
          </cell>
          <cell r="AE1790">
            <v>93</v>
          </cell>
          <cell r="AF1790">
            <v>58</v>
          </cell>
          <cell r="AG1790">
            <v>72</v>
          </cell>
          <cell r="AH1790">
            <v>54</v>
          </cell>
        </row>
        <row r="1790">
          <cell r="AM1790">
            <v>75</v>
          </cell>
          <cell r="AN1790">
            <v>63</v>
          </cell>
        </row>
        <row r="1790">
          <cell r="AS1790">
            <v>106</v>
          </cell>
          <cell r="AT1790">
            <v>76</v>
          </cell>
          <cell r="AU1790">
            <v>92</v>
          </cell>
          <cell r="AV1790">
            <v>64</v>
          </cell>
        </row>
        <row r="1790">
          <cell r="AY1790">
            <v>88</v>
          </cell>
          <cell r="AZ1790">
            <v>58</v>
          </cell>
        </row>
        <row r="1791">
          <cell r="B1791">
            <v>36722</v>
          </cell>
          <cell r="C1791">
            <v>75</v>
          </cell>
          <cell r="D1791">
            <v>55</v>
          </cell>
        </row>
        <row r="1791">
          <cell r="I1791">
            <v>80</v>
          </cell>
          <cell r="J1791">
            <v>56</v>
          </cell>
        </row>
        <row r="1791">
          <cell r="Q1791">
            <v>90</v>
          </cell>
          <cell r="R1791">
            <v>58</v>
          </cell>
        </row>
        <row r="1791">
          <cell r="Y1791">
            <v>87</v>
          </cell>
          <cell r="Z1791">
            <v>58</v>
          </cell>
        </row>
        <row r="1791">
          <cell r="AC1791">
            <v>82</v>
          </cell>
          <cell r="AD1791">
            <v>54</v>
          </cell>
          <cell r="AE1791">
            <v>93</v>
          </cell>
          <cell r="AF1791">
            <v>58</v>
          </cell>
          <cell r="AG1791">
            <v>72</v>
          </cell>
          <cell r="AH1791">
            <v>54</v>
          </cell>
        </row>
        <row r="1791">
          <cell r="AM1791">
            <v>75</v>
          </cell>
          <cell r="AN1791">
            <v>63</v>
          </cell>
        </row>
        <row r="1791">
          <cell r="AS1791">
            <v>106</v>
          </cell>
          <cell r="AT1791">
            <v>76</v>
          </cell>
          <cell r="AU1791">
            <v>92</v>
          </cell>
          <cell r="AV1791">
            <v>64</v>
          </cell>
        </row>
        <row r="1791">
          <cell r="AY1791">
            <v>88</v>
          </cell>
          <cell r="AZ1791">
            <v>58</v>
          </cell>
        </row>
        <row r="1792">
          <cell r="B1792">
            <v>36723</v>
          </cell>
          <cell r="C1792">
            <v>76</v>
          </cell>
          <cell r="D1792">
            <v>55</v>
          </cell>
        </row>
        <row r="1792">
          <cell r="I1792">
            <v>80</v>
          </cell>
          <cell r="J1792">
            <v>57</v>
          </cell>
        </row>
        <row r="1792">
          <cell r="Q1792">
            <v>91</v>
          </cell>
          <cell r="R1792">
            <v>58</v>
          </cell>
        </row>
        <row r="1792">
          <cell r="Y1792">
            <v>87</v>
          </cell>
          <cell r="Z1792">
            <v>59</v>
          </cell>
        </row>
        <row r="1792">
          <cell r="AC1792">
            <v>83</v>
          </cell>
          <cell r="AD1792">
            <v>55</v>
          </cell>
          <cell r="AE1792">
            <v>93</v>
          </cell>
          <cell r="AF1792">
            <v>58</v>
          </cell>
          <cell r="AG1792">
            <v>72</v>
          </cell>
          <cell r="AH1792">
            <v>54</v>
          </cell>
        </row>
        <row r="1792">
          <cell r="AM1792">
            <v>76</v>
          </cell>
          <cell r="AN1792">
            <v>63</v>
          </cell>
        </row>
        <row r="1792">
          <cell r="AS1792">
            <v>106</v>
          </cell>
          <cell r="AT1792">
            <v>76</v>
          </cell>
          <cell r="AU1792">
            <v>93</v>
          </cell>
          <cell r="AV1792">
            <v>64</v>
          </cell>
        </row>
        <row r="1792">
          <cell r="AY1792">
            <v>88</v>
          </cell>
          <cell r="AZ1792">
            <v>59</v>
          </cell>
        </row>
        <row r="1793">
          <cell r="B1793">
            <v>36724</v>
          </cell>
          <cell r="C1793">
            <v>76</v>
          </cell>
          <cell r="D1793">
            <v>55</v>
          </cell>
        </row>
        <row r="1793">
          <cell r="I1793">
            <v>80</v>
          </cell>
          <cell r="J1793">
            <v>57</v>
          </cell>
        </row>
        <row r="1793">
          <cell r="Q1793">
            <v>91</v>
          </cell>
          <cell r="R1793">
            <v>58</v>
          </cell>
        </row>
        <row r="1793">
          <cell r="Y1793">
            <v>87</v>
          </cell>
          <cell r="Z1793">
            <v>59</v>
          </cell>
        </row>
        <row r="1793">
          <cell r="AC1793">
            <v>83</v>
          </cell>
          <cell r="AD1793">
            <v>55</v>
          </cell>
          <cell r="AE1793">
            <v>93</v>
          </cell>
          <cell r="AF1793">
            <v>58</v>
          </cell>
          <cell r="AG1793">
            <v>72</v>
          </cell>
          <cell r="AH1793">
            <v>54</v>
          </cell>
        </row>
        <row r="1793">
          <cell r="AM1793">
            <v>76</v>
          </cell>
          <cell r="AN1793">
            <v>63</v>
          </cell>
        </row>
        <row r="1793">
          <cell r="AS1793">
            <v>106</v>
          </cell>
          <cell r="AT1793">
            <v>76</v>
          </cell>
          <cell r="AU1793">
            <v>93</v>
          </cell>
          <cell r="AV1793">
            <v>64</v>
          </cell>
        </row>
        <row r="1793">
          <cell r="AY1793">
            <v>88</v>
          </cell>
          <cell r="AZ1793">
            <v>59</v>
          </cell>
        </row>
        <row r="1794">
          <cell r="B1794">
            <v>36725</v>
          </cell>
          <cell r="C1794">
            <v>76</v>
          </cell>
          <cell r="D1794">
            <v>55</v>
          </cell>
        </row>
        <row r="1794">
          <cell r="I1794">
            <v>80</v>
          </cell>
          <cell r="J1794">
            <v>57</v>
          </cell>
        </row>
        <row r="1794">
          <cell r="Q1794">
            <v>91</v>
          </cell>
          <cell r="R1794">
            <v>58</v>
          </cell>
        </row>
        <row r="1794">
          <cell r="Y1794">
            <v>87</v>
          </cell>
          <cell r="Z1794">
            <v>59</v>
          </cell>
        </row>
        <row r="1794">
          <cell r="AC1794">
            <v>83</v>
          </cell>
          <cell r="AD1794">
            <v>55</v>
          </cell>
          <cell r="AE1794">
            <v>93</v>
          </cell>
          <cell r="AF1794">
            <v>58</v>
          </cell>
          <cell r="AG1794">
            <v>72</v>
          </cell>
          <cell r="AH1794">
            <v>54</v>
          </cell>
        </row>
        <row r="1794">
          <cell r="AM1794">
            <v>76</v>
          </cell>
          <cell r="AN1794">
            <v>63</v>
          </cell>
        </row>
        <row r="1794">
          <cell r="AS1794">
            <v>106</v>
          </cell>
          <cell r="AT1794">
            <v>76</v>
          </cell>
          <cell r="AU1794">
            <v>93</v>
          </cell>
          <cell r="AV1794">
            <v>64</v>
          </cell>
        </row>
        <row r="1794">
          <cell r="AY1794">
            <v>88</v>
          </cell>
          <cell r="AZ1794">
            <v>59</v>
          </cell>
        </row>
        <row r="1795">
          <cell r="B1795">
            <v>36726</v>
          </cell>
          <cell r="C1795">
            <v>76</v>
          </cell>
          <cell r="D1795">
            <v>55</v>
          </cell>
        </row>
        <row r="1795">
          <cell r="I1795">
            <v>80</v>
          </cell>
          <cell r="J1795">
            <v>57</v>
          </cell>
        </row>
        <row r="1795">
          <cell r="Q1795">
            <v>91</v>
          </cell>
          <cell r="R1795">
            <v>58</v>
          </cell>
        </row>
        <row r="1795">
          <cell r="Y1795">
            <v>87</v>
          </cell>
          <cell r="Z1795">
            <v>59</v>
          </cell>
        </row>
        <row r="1795">
          <cell r="AC1795">
            <v>83</v>
          </cell>
          <cell r="AD1795">
            <v>55</v>
          </cell>
          <cell r="AE1795">
            <v>93</v>
          </cell>
          <cell r="AF1795">
            <v>58</v>
          </cell>
          <cell r="AG1795">
            <v>72</v>
          </cell>
          <cell r="AH1795">
            <v>54</v>
          </cell>
        </row>
        <row r="1795">
          <cell r="AM1795">
            <v>76</v>
          </cell>
          <cell r="AN1795">
            <v>63</v>
          </cell>
        </row>
        <row r="1795">
          <cell r="AS1795">
            <v>106</v>
          </cell>
          <cell r="AT1795">
            <v>76</v>
          </cell>
          <cell r="AU1795">
            <v>93</v>
          </cell>
          <cell r="AV1795">
            <v>64</v>
          </cell>
        </row>
        <row r="1795">
          <cell r="AY1795">
            <v>88</v>
          </cell>
          <cell r="AZ1795">
            <v>59</v>
          </cell>
        </row>
        <row r="1796">
          <cell r="B1796">
            <v>36727</v>
          </cell>
          <cell r="C1796">
            <v>76</v>
          </cell>
          <cell r="D1796">
            <v>55</v>
          </cell>
        </row>
        <row r="1796">
          <cell r="I1796">
            <v>80</v>
          </cell>
          <cell r="J1796">
            <v>57</v>
          </cell>
        </row>
        <row r="1796">
          <cell r="Q1796">
            <v>91</v>
          </cell>
          <cell r="R1796">
            <v>58</v>
          </cell>
        </row>
        <row r="1796">
          <cell r="Y1796">
            <v>87</v>
          </cell>
          <cell r="Z1796">
            <v>59</v>
          </cell>
        </row>
        <row r="1796">
          <cell r="AC1796">
            <v>83</v>
          </cell>
          <cell r="AD1796">
            <v>55</v>
          </cell>
          <cell r="AE1796">
            <v>93</v>
          </cell>
          <cell r="AF1796">
            <v>58</v>
          </cell>
          <cell r="AG1796">
            <v>72</v>
          </cell>
          <cell r="AH1796">
            <v>54</v>
          </cell>
        </row>
        <row r="1796">
          <cell r="AM1796">
            <v>76</v>
          </cell>
          <cell r="AN1796">
            <v>63</v>
          </cell>
        </row>
        <row r="1796">
          <cell r="AS1796">
            <v>106</v>
          </cell>
          <cell r="AT1796">
            <v>76</v>
          </cell>
          <cell r="AU1796">
            <v>93</v>
          </cell>
          <cell r="AV1796">
            <v>64</v>
          </cell>
        </row>
        <row r="1796">
          <cell r="AY1796">
            <v>88</v>
          </cell>
          <cell r="AZ1796">
            <v>59</v>
          </cell>
        </row>
        <row r="1797">
          <cell r="B1797">
            <v>36728</v>
          </cell>
          <cell r="C1797">
            <v>76</v>
          </cell>
          <cell r="D1797">
            <v>56</v>
          </cell>
        </row>
        <row r="1797">
          <cell r="I1797">
            <v>81</v>
          </cell>
          <cell r="J1797">
            <v>57</v>
          </cell>
        </row>
        <row r="1797">
          <cell r="Q1797">
            <v>91</v>
          </cell>
          <cell r="R1797">
            <v>58</v>
          </cell>
        </row>
        <row r="1797">
          <cell r="Y1797">
            <v>88</v>
          </cell>
          <cell r="Z1797">
            <v>59</v>
          </cell>
        </row>
        <row r="1797">
          <cell r="AC1797">
            <v>83</v>
          </cell>
          <cell r="AD1797">
            <v>55</v>
          </cell>
          <cell r="AE1797">
            <v>94</v>
          </cell>
          <cell r="AF1797">
            <v>58</v>
          </cell>
          <cell r="AG1797">
            <v>72</v>
          </cell>
          <cell r="AH1797">
            <v>54</v>
          </cell>
        </row>
        <row r="1797">
          <cell r="AM1797">
            <v>76</v>
          </cell>
          <cell r="AN1797">
            <v>63</v>
          </cell>
        </row>
        <row r="1797">
          <cell r="AS1797">
            <v>106</v>
          </cell>
          <cell r="AT1797">
            <v>77</v>
          </cell>
          <cell r="AU1797">
            <v>93</v>
          </cell>
          <cell r="AV1797">
            <v>64</v>
          </cell>
        </row>
        <row r="1797">
          <cell r="AY1797">
            <v>88</v>
          </cell>
          <cell r="AZ1797">
            <v>59</v>
          </cell>
        </row>
        <row r="1798">
          <cell r="B1798">
            <v>36729</v>
          </cell>
          <cell r="C1798">
            <v>76</v>
          </cell>
          <cell r="D1798">
            <v>56</v>
          </cell>
        </row>
        <row r="1798">
          <cell r="I1798">
            <v>81</v>
          </cell>
          <cell r="J1798">
            <v>57</v>
          </cell>
        </row>
        <row r="1798">
          <cell r="Q1798">
            <v>91</v>
          </cell>
          <cell r="R1798">
            <v>58</v>
          </cell>
        </row>
        <row r="1798">
          <cell r="Y1798">
            <v>88</v>
          </cell>
          <cell r="Z1798">
            <v>59</v>
          </cell>
        </row>
        <row r="1798">
          <cell r="AC1798">
            <v>83</v>
          </cell>
          <cell r="AD1798">
            <v>55</v>
          </cell>
          <cell r="AE1798">
            <v>94</v>
          </cell>
          <cell r="AF1798">
            <v>58</v>
          </cell>
          <cell r="AG1798">
            <v>72</v>
          </cell>
          <cell r="AH1798">
            <v>54</v>
          </cell>
        </row>
        <row r="1798">
          <cell r="AM1798">
            <v>76</v>
          </cell>
          <cell r="AN1798">
            <v>63</v>
          </cell>
        </row>
        <row r="1798">
          <cell r="AS1798">
            <v>106</v>
          </cell>
          <cell r="AT1798">
            <v>77</v>
          </cell>
          <cell r="AU1798">
            <v>93</v>
          </cell>
          <cell r="AV1798">
            <v>64</v>
          </cell>
        </row>
        <row r="1798">
          <cell r="AY1798">
            <v>88</v>
          </cell>
          <cell r="AZ1798">
            <v>59</v>
          </cell>
        </row>
        <row r="1799">
          <cell r="B1799">
            <v>36730</v>
          </cell>
          <cell r="C1799">
            <v>76</v>
          </cell>
          <cell r="D1799">
            <v>56</v>
          </cell>
        </row>
        <row r="1799">
          <cell r="I1799">
            <v>81</v>
          </cell>
          <cell r="J1799">
            <v>57</v>
          </cell>
        </row>
        <row r="1799">
          <cell r="Q1799">
            <v>91</v>
          </cell>
          <cell r="R1799">
            <v>58</v>
          </cell>
        </row>
        <row r="1799">
          <cell r="Y1799">
            <v>88</v>
          </cell>
          <cell r="Z1799">
            <v>59</v>
          </cell>
        </row>
        <row r="1799">
          <cell r="AC1799">
            <v>83</v>
          </cell>
          <cell r="AD1799">
            <v>55</v>
          </cell>
          <cell r="AE1799">
            <v>94</v>
          </cell>
          <cell r="AF1799">
            <v>58</v>
          </cell>
          <cell r="AG1799">
            <v>72</v>
          </cell>
          <cell r="AH1799">
            <v>54</v>
          </cell>
        </row>
        <row r="1799">
          <cell r="AM1799">
            <v>76</v>
          </cell>
          <cell r="AN1799">
            <v>63</v>
          </cell>
        </row>
        <row r="1799">
          <cell r="AS1799">
            <v>106</v>
          </cell>
          <cell r="AT1799">
            <v>77</v>
          </cell>
          <cell r="AU1799">
            <v>93</v>
          </cell>
          <cell r="AV1799">
            <v>64</v>
          </cell>
        </row>
        <row r="1799">
          <cell r="AY1799">
            <v>88</v>
          </cell>
          <cell r="AZ1799">
            <v>59</v>
          </cell>
        </row>
        <row r="1800">
          <cell r="B1800">
            <v>36731</v>
          </cell>
          <cell r="C1800">
            <v>76</v>
          </cell>
          <cell r="D1800">
            <v>56</v>
          </cell>
        </row>
        <row r="1800">
          <cell r="I1800">
            <v>81</v>
          </cell>
          <cell r="J1800">
            <v>57</v>
          </cell>
        </row>
        <row r="1800">
          <cell r="Q1800">
            <v>91</v>
          </cell>
          <cell r="R1800">
            <v>58</v>
          </cell>
        </row>
        <row r="1800">
          <cell r="Y1800">
            <v>88</v>
          </cell>
          <cell r="Z1800">
            <v>59</v>
          </cell>
        </row>
        <row r="1800">
          <cell r="AC1800">
            <v>83</v>
          </cell>
          <cell r="AD1800">
            <v>55</v>
          </cell>
          <cell r="AE1800">
            <v>94</v>
          </cell>
          <cell r="AF1800">
            <v>58</v>
          </cell>
          <cell r="AG1800">
            <v>72</v>
          </cell>
          <cell r="AH1800">
            <v>54</v>
          </cell>
        </row>
        <row r="1800">
          <cell r="AM1800">
            <v>76</v>
          </cell>
          <cell r="AN1800">
            <v>63</v>
          </cell>
        </row>
        <row r="1800">
          <cell r="AS1800">
            <v>106</v>
          </cell>
          <cell r="AT1800">
            <v>77</v>
          </cell>
          <cell r="AU1800">
            <v>93</v>
          </cell>
          <cell r="AV1800">
            <v>64</v>
          </cell>
        </row>
        <row r="1800">
          <cell r="AY1800">
            <v>88</v>
          </cell>
          <cell r="AZ1800">
            <v>59</v>
          </cell>
        </row>
        <row r="1801">
          <cell r="B1801">
            <v>36732</v>
          </cell>
          <cell r="C1801">
            <v>76</v>
          </cell>
          <cell r="D1801">
            <v>56</v>
          </cell>
        </row>
        <row r="1801">
          <cell r="I1801">
            <v>81</v>
          </cell>
          <cell r="J1801">
            <v>57</v>
          </cell>
        </row>
        <row r="1801">
          <cell r="Q1801">
            <v>91</v>
          </cell>
          <cell r="R1801">
            <v>58</v>
          </cell>
        </row>
        <row r="1801">
          <cell r="Y1801">
            <v>88</v>
          </cell>
          <cell r="Z1801">
            <v>59</v>
          </cell>
        </row>
        <row r="1801">
          <cell r="AC1801">
            <v>83</v>
          </cell>
          <cell r="AD1801">
            <v>55</v>
          </cell>
          <cell r="AE1801">
            <v>94</v>
          </cell>
          <cell r="AF1801">
            <v>58</v>
          </cell>
          <cell r="AG1801">
            <v>72</v>
          </cell>
          <cell r="AH1801">
            <v>54</v>
          </cell>
        </row>
        <row r="1801">
          <cell r="AM1801">
            <v>76</v>
          </cell>
          <cell r="AN1801">
            <v>63</v>
          </cell>
        </row>
        <row r="1801">
          <cell r="AS1801">
            <v>106</v>
          </cell>
          <cell r="AT1801">
            <v>77</v>
          </cell>
          <cell r="AU1801">
            <v>93</v>
          </cell>
          <cell r="AV1801">
            <v>64</v>
          </cell>
        </row>
        <row r="1801">
          <cell r="AY1801">
            <v>88</v>
          </cell>
          <cell r="AZ1801">
            <v>59</v>
          </cell>
        </row>
        <row r="1802">
          <cell r="B1802">
            <v>36733</v>
          </cell>
          <cell r="C1802">
            <v>76</v>
          </cell>
          <cell r="D1802">
            <v>56</v>
          </cell>
        </row>
        <row r="1802">
          <cell r="I1802">
            <v>81</v>
          </cell>
          <cell r="J1802">
            <v>57</v>
          </cell>
        </row>
        <row r="1802">
          <cell r="Q1802">
            <v>91</v>
          </cell>
          <cell r="R1802">
            <v>58</v>
          </cell>
        </row>
        <row r="1802">
          <cell r="Y1802">
            <v>88</v>
          </cell>
          <cell r="Z1802">
            <v>59</v>
          </cell>
        </row>
        <row r="1802">
          <cell r="AC1802">
            <v>82</v>
          </cell>
          <cell r="AD1802">
            <v>55</v>
          </cell>
          <cell r="AE1802">
            <v>93</v>
          </cell>
          <cell r="AF1802">
            <v>58</v>
          </cell>
          <cell r="AG1802">
            <v>72</v>
          </cell>
          <cell r="AH1802">
            <v>54</v>
          </cell>
        </row>
        <row r="1802">
          <cell r="AM1802">
            <v>76</v>
          </cell>
          <cell r="AN1802">
            <v>64</v>
          </cell>
        </row>
        <row r="1802">
          <cell r="AS1802">
            <v>106</v>
          </cell>
          <cell r="AT1802">
            <v>76</v>
          </cell>
          <cell r="AU1802">
            <v>92</v>
          </cell>
          <cell r="AV1802">
            <v>64</v>
          </cell>
        </row>
        <row r="1802">
          <cell r="AY1802">
            <v>88</v>
          </cell>
          <cell r="AZ1802">
            <v>59</v>
          </cell>
        </row>
        <row r="1803">
          <cell r="B1803">
            <v>36734</v>
          </cell>
          <cell r="C1803">
            <v>76</v>
          </cell>
          <cell r="D1803">
            <v>56</v>
          </cell>
        </row>
        <row r="1803">
          <cell r="I1803">
            <v>81</v>
          </cell>
          <cell r="J1803">
            <v>57</v>
          </cell>
        </row>
        <row r="1803">
          <cell r="Q1803">
            <v>91</v>
          </cell>
          <cell r="R1803">
            <v>58</v>
          </cell>
        </row>
        <row r="1803">
          <cell r="Y1803">
            <v>88</v>
          </cell>
          <cell r="Z1803">
            <v>59</v>
          </cell>
        </row>
        <row r="1803">
          <cell r="AC1803">
            <v>82</v>
          </cell>
          <cell r="AD1803">
            <v>55</v>
          </cell>
          <cell r="AE1803">
            <v>93</v>
          </cell>
          <cell r="AF1803">
            <v>58</v>
          </cell>
          <cell r="AG1803">
            <v>72</v>
          </cell>
          <cell r="AH1803">
            <v>54</v>
          </cell>
        </row>
        <row r="1803">
          <cell r="AM1803">
            <v>76</v>
          </cell>
          <cell r="AN1803">
            <v>64</v>
          </cell>
        </row>
        <row r="1803">
          <cell r="AS1803">
            <v>106</v>
          </cell>
          <cell r="AT1803">
            <v>76</v>
          </cell>
          <cell r="AU1803">
            <v>92</v>
          </cell>
          <cell r="AV1803">
            <v>64</v>
          </cell>
        </row>
        <row r="1803">
          <cell r="AY1803">
            <v>88</v>
          </cell>
          <cell r="AZ1803">
            <v>59</v>
          </cell>
        </row>
        <row r="1804">
          <cell r="B1804">
            <v>36735</v>
          </cell>
          <cell r="C1804">
            <v>76</v>
          </cell>
          <cell r="D1804">
            <v>56</v>
          </cell>
        </row>
        <row r="1804">
          <cell r="I1804">
            <v>81</v>
          </cell>
          <cell r="J1804">
            <v>57</v>
          </cell>
        </row>
        <row r="1804">
          <cell r="Q1804">
            <v>91</v>
          </cell>
          <cell r="R1804">
            <v>58</v>
          </cell>
        </row>
        <row r="1804">
          <cell r="Y1804">
            <v>88</v>
          </cell>
          <cell r="Z1804">
            <v>59</v>
          </cell>
        </row>
        <row r="1804">
          <cell r="AC1804">
            <v>82</v>
          </cell>
          <cell r="AD1804">
            <v>55</v>
          </cell>
          <cell r="AE1804">
            <v>93</v>
          </cell>
          <cell r="AF1804">
            <v>58</v>
          </cell>
          <cell r="AG1804">
            <v>72</v>
          </cell>
          <cell r="AH1804">
            <v>54</v>
          </cell>
        </row>
        <row r="1804">
          <cell r="AM1804">
            <v>76</v>
          </cell>
          <cell r="AN1804">
            <v>64</v>
          </cell>
        </row>
        <row r="1804">
          <cell r="AS1804">
            <v>106</v>
          </cell>
          <cell r="AT1804">
            <v>76</v>
          </cell>
          <cell r="AU1804">
            <v>92</v>
          </cell>
          <cell r="AV1804">
            <v>64</v>
          </cell>
        </row>
        <row r="1804">
          <cell r="AY1804">
            <v>88</v>
          </cell>
          <cell r="AZ1804">
            <v>59</v>
          </cell>
        </row>
        <row r="1805">
          <cell r="B1805">
            <v>36736</v>
          </cell>
          <cell r="C1805">
            <v>76</v>
          </cell>
          <cell r="D1805">
            <v>56</v>
          </cell>
        </row>
        <row r="1805">
          <cell r="I1805">
            <v>81</v>
          </cell>
          <cell r="J1805">
            <v>57</v>
          </cell>
        </row>
        <row r="1805">
          <cell r="Q1805">
            <v>91</v>
          </cell>
          <cell r="R1805">
            <v>58</v>
          </cell>
        </row>
        <row r="1805">
          <cell r="Y1805">
            <v>88</v>
          </cell>
          <cell r="Z1805">
            <v>59</v>
          </cell>
        </row>
        <row r="1805">
          <cell r="AC1805">
            <v>82</v>
          </cell>
          <cell r="AD1805">
            <v>55</v>
          </cell>
          <cell r="AE1805">
            <v>93</v>
          </cell>
          <cell r="AF1805">
            <v>58</v>
          </cell>
          <cell r="AG1805">
            <v>72</v>
          </cell>
          <cell r="AH1805">
            <v>54</v>
          </cell>
        </row>
        <row r="1805">
          <cell r="AM1805">
            <v>76</v>
          </cell>
          <cell r="AN1805">
            <v>64</v>
          </cell>
        </row>
        <row r="1805">
          <cell r="AS1805">
            <v>106</v>
          </cell>
          <cell r="AT1805">
            <v>76</v>
          </cell>
          <cell r="AU1805">
            <v>92</v>
          </cell>
          <cell r="AV1805">
            <v>64</v>
          </cell>
        </row>
        <row r="1805">
          <cell r="AY1805">
            <v>88</v>
          </cell>
          <cell r="AZ1805">
            <v>59</v>
          </cell>
        </row>
        <row r="1806">
          <cell r="B1806">
            <v>36737</v>
          </cell>
          <cell r="C1806">
            <v>76</v>
          </cell>
          <cell r="D1806">
            <v>56</v>
          </cell>
        </row>
        <row r="1806">
          <cell r="I1806">
            <v>81</v>
          </cell>
          <cell r="J1806">
            <v>57</v>
          </cell>
        </row>
        <row r="1806">
          <cell r="Q1806">
            <v>91</v>
          </cell>
          <cell r="R1806">
            <v>58</v>
          </cell>
        </row>
        <row r="1806">
          <cell r="Y1806">
            <v>88</v>
          </cell>
          <cell r="Z1806">
            <v>59</v>
          </cell>
        </row>
        <row r="1806">
          <cell r="AC1806">
            <v>82</v>
          </cell>
          <cell r="AD1806">
            <v>55</v>
          </cell>
          <cell r="AE1806">
            <v>93</v>
          </cell>
          <cell r="AF1806">
            <v>58</v>
          </cell>
          <cell r="AG1806">
            <v>72</v>
          </cell>
          <cell r="AH1806">
            <v>54</v>
          </cell>
        </row>
        <row r="1806">
          <cell r="AM1806">
            <v>76</v>
          </cell>
          <cell r="AN1806">
            <v>64</v>
          </cell>
        </row>
        <row r="1806">
          <cell r="AS1806">
            <v>106</v>
          </cell>
          <cell r="AT1806">
            <v>76</v>
          </cell>
          <cell r="AU1806">
            <v>92</v>
          </cell>
          <cell r="AV1806">
            <v>64</v>
          </cell>
        </row>
        <row r="1806">
          <cell r="AY1806">
            <v>88</v>
          </cell>
          <cell r="AZ1806">
            <v>59</v>
          </cell>
        </row>
        <row r="1807">
          <cell r="B1807">
            <v>36738</v>
          </cell>
          <cell r="C1807">
            <v>76</v>
          </cell>
          <cell r="D1807">
            <v>56</v>
          </cell>
        </row>
        <row r="1807">
          <cell r="I1807">
            <v>81</v>
          </cell>
          <cell r="J1807">
            <v>57</v>
          </cell>
        </row>
        <row r="1807">
          <cell r="Q1807">
            <v>90</v>
          </cell>
          <cell r="R1807">
            <v>58</v>
          </cell>
        </row>
        <row r="1807">
          <cell r="Y1807">
            <v>87</v>
          </cell>
          <cell r="Z1807">
            <v>59</v>
          </cell>
        </row>
        <row r="1807">
          <cell r="AC1807">
            <v>82</v>
          </cell>
          <cell r="AD1807">
            <v>55</v>
          </cell>
          <cell r="AE1807">
            <v>93</v>
          </cell>
          <cell r="AF1807">
            <v>58</v>
          </cell>
          <cell r="AG1807">
            <v>72</v>
          </cell>
          <cell r="AH1807">
            <v>55</v>
          </cell>
        </row>
        <row r="1807">
          <cell r="AM1807">
            <v>76</v>
          </cell>
          <cell r="AN1807">
            <v>64</v>
          </cell>
        </row>
        <row r="1807">
          <cell r="AS1807">
            <v>105</v>
          </cell>
          <cell r="AT1807">
            <v>76</v>
          </cell>
          <cell r="AU1807">
            <v>92</v>
          </cell>
          <cell r="AV1807">
            <v>64</v>
          </cell>
        </row>
        <row r="1807">
          <cell r="AY1807">
            <v>88</v>
          </cell>
          <cell r="AZ1807">
            <v>59</v>
          </cell>
        </row>
        <row r="1808">
          <cell r="B1808">
            <v>36739</v>
          </cell>
          <cell r="C1808">
            <v>76</v>
          </cell>
          <cell r="D1808">
            <v>56</v>
          </cell>
        </row>
        <row r="1808">
          <cell r="I1808">
            <v>81</v>
          </cell>
          <cell r="J1808">
            <v>57</v>
          </cell>
        </row>
        <row r="1808">
          <cell r="Q1808">
            <v>90</v>
          </cell>
          <cell r="R1808">
            <v>58</v>
          </cell>
        </row>
        <row r="1808">
          <cell r="Y1808">
            <v>87</v>
          </cell>
          <cell r="Z1808">
            <v>59</v>
          </cell>
        </row>
        <row r="1808">
          <cell r="AC1808">
            <v>82</v>
          </cell>
          <cell r="AD1808">
            <v>55</v>
          </cell>
          <cell r="AE1808">
            <v>93</v>
          </cell>
          <cell r="AF1808">
            <v>58</v>
          </cell>
          <cell r="AG1808">
            <v>72</v>
          </cell>
          <cell r="AH1808">
            <v>55</v>
          </cell>
        </row>
        <row r="1808">
          <cell r="AM1808">
            <v>76</v>
          </cell>
          <cell r="AN1808">
            <v>64</v>
          </cell>
        </row>
        <row r="1808">
          <cell r="AS1808">
            <v>105</v>
          </cell>
          <cell r="AT1808">
            <v>76</v>
          </cell>
          <cell r="AU1808">
            <v>92</v>
          </cell>
          <cell r="AV1808">
            <v>64</v>
          </cell>
        </row>
        <row r="1808">
          <cell r="AY1808">
            <v>88</v>
          </cell>
          <cell r="AZ1808">
            <v>59</v>
          </cell>
        </row>
        <row r="1809">
          <cell r="B1809">
            <v>36740</v>
          </cell>
          <cell r="C1809">
            <v>76</v>
          </cell>
          <cell r="D1809">
            <v>56</v>
          </cell>
        </row>
        <row r="1809">
          <cell r="I1809">
            <v>81</v>
          </cell>
          <cell r="J1809">
            <v>57</v>
          </cell>
        </row>
        <row r="1809">
          <cell r="Q1809">
            <v>90</v>
          </cell>
          <cell r="R1809">
            <v>58</v>
          </cell>
        </row>
        <row r="1809">
          <cell r="Y1809">
            <v>87</v>
          </cell>
          <cell r="Z1809">
            <v>59</v>
          </cell>
        </row>
        <row r="1809">
          <cell r="AC1809">
            <v>82</v>
          </cell>
          <cell r="AD1809">
            <v>55</v>
          </cell>
          <cell r="AE1809">
            <v>93</v>
          </cell>
          <cell r="AF1809">
            <v>58</v>
          </cell>
          <cell r="AG1809">
            <v>72</v>
          </cell>
          <cell r="AH1809">
            <v>55</v>
          </cell>
        </row>
        <row r="1809">
          <cell r="AM1809">
            <v>76</v>
          </cell>
          <cell r="AN1809">
            <v>64</v>
          </cell>
        </row>
        <row r="1809">
          <cell r="AS1809">
            <v>105</v>
          </cell>
          <cell r="AT1809">
            <v>76</v>
          </cell>
          <cell r="AU1809">
            <v>92</v>
          </cell>
          <cell r="AV1809">
            <v>64</v>
          </cell>
        </row>
        <row r="1809">
          <cell r="AY1809">
            <v>88</v>
          </cell>
          <cell r="AZ1809">
            <v>59</v>
          </cell>
        </row>
        <row r="1810">
          <cell r="B1810">
            <v>36741</v>
          </cell>
          <cell r="C1810">
            <v>76</v>
          </cell>
          <cell r="D1810">
            <v>56</v>
          </cell>
        </row>
        <row r="1810">
          <cell r="I1810">
            <v>81</v>
          </cell>
          <cell r="J1810">
            <v>57</v>
          </cell>
        </row>
        <row r="1810">
          <cell r="Q1810">
            <v>90</v>
          </cell>
          <cell r="R1810">
            <v>58</v>
          </cell>
        </row>
        <row r="1810">
          <cell r="Y1810">
            <v>87</v>
          </cell>
          <cell r="Z1810">
            <v>59</v>
          </cell>
        </row>
        <row r="1810">
          <cell r="AC1810">
            <v>82</v>
          </cell>
          <cell r="AD1810">
            <v>55</v>
          </cell>
          <cell r="AE1810">
            <v>93</v>
          </cell>
          <cell r="AF1810">
            <v>58</v>
          </cell>
          <cell r="AG1810">
            <v>72</v>
          </cell>
          <cell r="AH1810">
            <v>55</v>
          </cell>
        </row>
        <row r="1810">
          <cell r="AM1810">
            <v>76</v>
          </cell>
          <cell r="AN1810">
            <v>64</v>
          </cell>
        </row>
        <row r="1810">
          <cell r="AS1810">
            <v>105</v>
          </cell>
          <cell r="AT1810">
            <v>76</v>
          </cell>
          <cell r="AU1810">
            <v>92</v>
          </cell>
          <cell r="AV1810">
            <v>64</v>
          </cell>
        </row>
        <row r="1810">
          <cell r="AY1810">
            <v>88</v>
          </cell>
          <cell r="AZ1810">
            <v>59</v>
          </cell>
        </row>
        <row r="1811">
          <cell r="B1811">
            <v>36742</v>
          </cell>
          <cell r="C1811">
            <v>76</v>
          </cell>
          <cell r="D1811">
            <v>56</v>
          </cell>
        </row>
        <row r="1811">
          <cell r="I1811">
            <v>81</v>
          </cell>
          <cell r="J1811">
            <v>57</v>
          </cell>
        </row>
        <row r="1811">
          <cell r="Q1811">
            <v>90</v>
          </cell>
          <cell r="R1811">
            <v>58</v>
          </cell>
        </row>
        <row r="1811">
          <cell r="Y1811">
            <v>87</v>
          </cell>
          <cell r="Z1811">
            <v>59</v>
          </cell>
        </row>
        <row r="1811">
          <cell r="AC1811">
            <v>82</v>
          </cell>
          <cell r="AD1811">
            <v>55</v>
          </cell>
          <cell r="AE1811">
            <v>93</v>
          </cell>
          <cell r="AF1811">
            <v>58</v>
          </cell>
          <cell r="AG1811">
            <v>72</v>
          </cell>
          <cell r="AH1811">
            <v>55</v>
          </cell>
        </row>
        <row r="1811">
          <cell r="AM1811">
            <v>76</v>
          </cell>
          <cell r="AN1811">
            <v>64</v>
          </cell>
        </row>
        <row r="1811">
          <cell r="AS1811">
            <v>105</v>
          </cell>
          <cell r="AT1811">
            <v>76</v>
          </cell>
          <cell r="AU1811">
            <v>92</v>
          </cell>
          <cell r="AV1811">
            <v>64</v>
          </cell>
        </row>
        <row r="1811">
          <cell r="AY1811">
            <v>88</v>
          </cell>
          <cell r="AZ1811">
            <v>59</v>
          </cell>
        </row>
        <row r="1812">
          <cell r="B1812">
            <v>36743</v>
          </cell>
          <cell r="C1812">
            <v>76</v>
          </cell>
          <cell r="D1812">
            <v>56</v>
          </cell>
        </row>
        <row r="1812">
          <cell r="I1812">
            <v>81</v>
          </cell>
          <cell r="J1812">
            <v>57</v>
          </cell>
        </row>
        <row r="1812">
          <cell r="Q1812">
            <v>90</v>
          </cell>
          <cell r="R1812">
            <v>58</v>
          </cell>
        </row>
        <row r="1812">
          <cell r="Y1812">
            <v>86</v>
          </cell>
          <cell r="Z1812">
            <v>58</v>
          </cell>
        </row>
        <row r="1812">
          <cell r="AC1812">
            <v>81</v>
          </cell>
          <cell r="AD1812">
            <v>54</v>
          </cell>
          <cell r="AE1812">
            <v>93</v>
          </cell>
          <cell r="AF1812">
            <v>58</v>
          </cell>
          <cell r="AG1812">
            <v>72</v>
          </cell>
          <cell r="AH1812">
            <v>55</v>
          </cell>
        </row>
        <row r="1812">
          <cell r="AM1812">
            <v>76</v>
          </cell>
          <cell r="AN1812">
            <v>64</v>
          </cell>
        </row>
        <row r="1812">
          <cell r="AS1812">
            <v>104</v>
          </cell>
          <cell r="AT1812">
            <v>75</v>
          </cell>
          <cell r="AU1812">
            <v>91</v>
          </cell>
          <cell r="AV1812">
            <v>63</v>
          </cell>
        </row>
        <row r="1812">
          <cell r="AY1812">
            <v>87</v>
          </cell>
          <cell r="AZ1812">
            <v>58</v>
          </cell>
        </row>
        <row r="1813">
          <cell r="B1813">
            <v>36744</v>
          </cell>
          <cell r="C1813">
            <v>76</v>
          </cell>
          <cell r="D1813">
            <v>56</v>
          </cell>
        </row>
        <row r="1813">
          <cell r="I1813">
            <v>81</v>
          </cell>
          <cell r="J1813">
            <v>57</v>
          </cell>
        </row>
        <row r="1813">
          <cell r="Q1813">
            <v>90</v>
          </cell>
          <cell r="R1813">
            <v>58</v>
          </cell>
        </row>
        <row r="1813">
          <cell r="Y1813">
            <v>86</v>
          </cell>
          <cell r="Z1813">
            <v>58</v>
          </cell>
        </row>
        <row r="1813">
          <cell r="AC1813">
            <v>81</v>
          </cell>
          <cell r="AD1813">
            <v>54</v>
          </cell>
          <cell r="AE1813">
            <v>93</v>
          </cell>
          <cell r="AF1813">
            <v>58</v>
          </cell>
          <cell r="AG1813">
            <v>72</v>
          </cell>
          <cell r="AH1813">
            <v>55</v>
          </cell>
        </row>
        <row r="1813">
          <cell r="AM1813">
            <v>76</v>
          </cell>
          <cell r="AN1813">
            <v>64</v>
          </cell>
        </row>
        <row r="1813">
          <cell r="AS1813">
            <v>104</v>
          </cell>
          <cell r="AT1813">
            <v>75</v>
          </cell>
          <cell r="AU1813">
            <v>91</v>
          </cell>
          <cell r="AV1813">
            <v>63</v>
          </cell>
        </row>
        <row r="1813">
          <cell r="AY1813">
            <v>87</v>
          </cell>
          <cell r="AZ1813">
            <v>58</v>
          </cell>
        </row>
        <row r="1814">
          <cell r="B1814">
            <v>36745</v>
          </cell>
          <cell r="C1814">
            <v>76</v>
          </cell>
          <cell r="D1814">
            <v>56</v>
          </cell>
        </row>
        <row r="1814">
          <cell r="I1814">
            <v>81</v>
          </cell>
          <cell r="J1814">
            <v>57</v>
          </cell>
        </row>
        <row r="1814">
          <cell r="Q1814">
            <v>90</v>
          </cell>
          <cell r="R1814">
            <v>58</v>
          </cell>
        </row>
        <row r="1814">
          <cell r="Y1814">
            <v>86</v>
          </cell>
          <cell r="Z1814">
            <v>58</v>
          </cell>
        </row>
        <row r="1814">
          <cell r="AC1814">
            <v>81</v>
          </cell>
          <cell r="AD1814">
            <v>54</v>
          </cell>
          <cell r="AE1814">
            <v>93</v>
          </cell>
          <cell r="AF1814">
            <v>58</v>
          </cell>
          <cell r="AG1814">
            <v>72</v>
          </cell>
          <cell r="AH1814">
            <v>55</v>
          </cell>
        </row>
        <row r="1814">
          <cell r="AM1814">
            <v>76</v>
          </cell>
          <cell r="AN1814">
            <v>64</v>
          </cell>
        </row>
        <row r="1814">
          <cell r="AS1814">
            <v>104</v>
          </cell>
          <cell r="AT1814">
            <v>75</v>
          </cell>
          <cell r="AU1814">
            <v>91</v>
          </cell>
          <cell r="AV1814">
            <v>63</v>
          </cell>
        </row>
        <row r="1814">
          <cell r="AY1814">
            <v>87</v>
          </cell>
          <cell r="AZ1814">
            <v>58</v>
          </cell>
        </row>
        <row r="1815">
          <cell r="B1815">
            <v>36746</v>
          </cell>
          <cell r="C1815">
            <v>76</v>
          </cell>
          <cell r="D1815">
            <v>56</v>
          </cell>
        </row>
        <row r="1815">
          <cell r="I1815">
            <v>81</v>
          </cell>
          <cell r="J1815">
            <v>57</v>
          </cell>
        </row>
        <row r="1815">
          <cell r="Q1815">
            <v>90</v>
          </cell>
          <cell r="R1815">
            <v>58</v>
          </cell>
        </row>
        <row r="1815">
          <cell r="Y1815">
            <v>86</v>
          </cell>
          <cell r="Z1815">
            <v>58</v>
          </cell>
        </row>
        <row r="1815">
          <cell r="AC1815">
            <v>81</v>
          </cell>
          <cell r="AD1815">
            <v>54</v>
          </cell>
          <cell r="AE1815">
            <v>93</v>
          </cell>
          <cell r="AF1815">
            <v>58</v>
          </cell>
          <cell r="AG1815">
            <v>72</v>
          </cell>
          <cell r="AH1815">
            <v>55</v>
          </cell>
        </row>
        <row r="1815">
          <cell r="AM1815">
            <v>76</v>
          </cell>
          <cell r="AN1815">
            <v>64</v>
          </cell>
        </row>
        <row r="1815">
          <cell r="AS1815">
            <v>104</v>
          </cell>
          <cell r="AT1815">
            <v>75</v>
          </cell>
          <cell r="AU1815">
            <v>91</v>
          </cell>
          <cell r="AV1815">
            <v>63</v>
          </cell>
        </row>
        <row r="1815">
          <cell r="AY1815">
            <v>87</v>
          </cell>
          <cell r="AZ1815">
            <v>58</v>
          </cell>
        </row>
        <row r="1816">
          <cell r="B1816">
            <v>36747</v>
          </cell>
          <cell r="C1816">
            <v>76</v>
          </cell>
          <cell r="D1816">
            <v>56</v>
          </cell>
        </row>
        <row r="1816">
          <cell r="I1816">
            <v>81</v>
          </cell>
          <cell r="J1816">
            <v>57</v>
          </cell>
        </row>
        <row r="1816">
          <cell r="Q1816">
            <v>90</v>
          </cell>
          <cell r="R1816">
            <v>58</v>
          </cell>
        </row>
        <row r="1816">
          <cell r="Y1816">
            <v>86</v>
          </cell>
          <cell r="Z1816">
            <v>58</v>
          </cell>
        </row>
        <row r="1816">
          <cell r="AC1816">
            <v>81</v>
          </cell>
          <cell r="AD1816">
            <v>54</v>
          </cell>
          <cell r="AE1816">
            <v>93</v>
          </cell>
          <cell r="AF1816">
            <v>58</v>
          </cell>
          <cell r="AG1816">
            <v>72</v>
          </cell>
          <cell r="AH1816">
            <v>55</v>
          </cell>
        </row>
        <row r="1816">
          <cell r="AM1816">
            <v>76</v>
          </cell>
          <cell r="AN1816">
            <v>64</v>
          </cell>
        </row>
        <row r="1816">
          <cell r="AS1816">
            <v>104</v>
          </cell>
          <cell r="AT1816">
            <v>75</v>
          </cell>
          <cell r="AU1816">
            <v>91</v>
          </cell>
          <cell r="AV1816">
            <v>63</v>
          </cell>
        </row>
        <row r="1816">
          <cell r="AY1816">
            <v>87</v>
          </cell>
          <cell r="AZ1816">
            <v>58</v>
          </cell>
        </row>
        <row r="1817">
          <cell r="B1817">
            <v>36748</v>
          </cell>
          <cell r="C1817">
            <v>75</v>
          </cell>
          <cell r="D1817">
            <v>56</v>
          </cell>
        </row>
        <row r="1817">
          <cell r="I1817">
            <v>80</v>
          </cell>
          <cell r="J1817">
            <v>57</v>
          </cell>
        </row>
        <row r="1817">
          <cell r="Q1817">
            <v>89</v>
          </cell>
          <cell r="R1817">
            <v>57</v>
          </cell>
        </row>
        <row r="1817">
          <cell r="Y1817">
            <v>85</v>
          </cell>
          <cell r="Z1817">
            <v>57</v>
          </cell>
        </row>
        <row r="1817">
          <cell r="AC1817">
            <v>80</v>
          </cell>
          <cell r="AD1817">
            <v>53</v>
          </cell>
          <cell r="AE1817">
            <v>92</v>
          </cell>
          <cell r="AF1817">
            <v>58</v>
          </cell>
          <cell r="AG1817">
            <v>72</v>
          </cell>
          <cell r="AH1817">
            <v>55</v>
          </cell>
        </row>
        <row r="1817">
          <cell r="AM1817">
            <v>77</v>
          </cell>
          <cell r="AN1817">
            <v>64</v>
          </cell>
        </row>
        <row r="1817">
          <cell r="AS1817">
            <v>104</v>
          </cell>
          <cell r="AT1817">
            <v>75</v>
          </cell>
          <cell r="AU1817">
            <v>90</v>
          </cell>
          <cell r="AV1817">
            <v>62</v>
          </cell>
        </row>
        <row r="1817">
          <cell r="AY1817">
            <v>86</v>
          </cell>
          <cell r="AZ1817">
            <v>57</v>
          </cell>
        </row>
        <row r="1818">
          <cell r="B1818">
            <v>36749</v>
          </cell>
          <cell r="C1818">
            <v>75</v>
          </cell>
          <cell r="D1818">
            <v>56</v>
          </cell>
        </row>
        <row r="1818">
          <cell r="I1818">
            <v>80</v>
          </cell>
          <cell r="J1818">
            <v>57</v>
          </cell>
        </row>
        <row r="1818">
          <cell r="Q1818">
            <v>89</v>
          </cell>
          <cell r="R1818">
            <v>57</v>
          </cell>
        </row>
        <row r="1818">
          <cell r="Y1818">
            <v>85</v>
          </cell>
          <cell r="Z1818">
            <v>57</v>
          </cell>
        </row>
        <row r="1818">
          <cell r="AC1818">
            <v>80</v>
          </cell>
          <cell r="AD1818">
            <v>53</v>
          </cell>
          <cell r="AE1818">
            <v>92</v>
          </cell>
          <cell r="AF1818">
            <v>58</v>
          </cell>
          <cell r="AG1818">
            <v>72</v>
          </cell>
          <cell r="AH1818">
            <v>55</v>
          </cell>
        </row>
        <row r="1818">
          <cell r="AM1818">
            <v>77</v>
          </cell>
          <cell r="AN1818">
            <v>64</v>
          </cell>
        </row>
        <row r="1818">
          <cell r="AS1818">
            <v>104</v>
          </cell>
          <cell r="AT1818">
            <v>75</v>
          </cell>
          <cell r="AU1818">
            <v>90</v>
          </cell>
          <cell r="AV1818">
            <v>62</v>
          </cell>
        </row>
        <row r="1818">
          <cell r="AY1818">
            <v>86</v>
          </cell>
          <cell r="AZ1818">
            <v>57</v>
          </cell>
        </row>
        <row r="1819">
          <cell r="B1819">
            <v>36750</v>
          </cell>
          <cell r="C1819">
            <v>75</v>
          </cell>
          <cell r="D1819">
            <v>56</v>
          </cell>
        </row>
        <row r="1819">
          <cell r="I1819">
            <v>80</v>
          </cell>
          <cell r="J1819">
            <v>57</v>
          </cell>
        </row>
        <row r="1819">
          <cell r="Q1819">
            <v>89</v>
          </cell>
          <cell r="R1819">
            <v>57</v>
          </cell>
        </row>
        <row r="1819">
          <cell r="Y1819">
            <v>85</v>
          </cell>
          <cell r="Z1819">
            <v>57</v>
          </cell>
        </row>
        <row r="1819">
          <cell r="AC1819">
            <v>80</v>
          </cell>
          <cell r="AD1819">
            <v>53</v>
          </cell>
          <cell r="AE1819">
            <v>92</v>
          </cell>
          <cell r="AF1819">
            <v>58</v>
          </cell>
          <cell r="AG1819">
            <v>72</v>
          </cell>
          <cell r="AH1819">
            <v>55</v>
          </cell>
        </row>
        <row r="1819">
          <cell r="AM1819">
            <v>77</v>
          </cell>
          <cell r="AN1819">
            <v>64</v>
          </cell>
        </row>
        <row r="1819">
          <cell r="AS1819">
            <v>104</v>
          </cell>
          <cell r="AT1819">
            <v>75</v>
          </cell>
          <cell r="AU1819">
            <v>90</v>
          </cell>
          <cell r="AV1819">
            <v>62</v>
          </cell>
        </row>
        <row r="1819">
          <cell r="AY1819">
            <v>86</v>
          </cell>
          <cell r="AZ1819">
            <v>57</v>
          </cell>
        </row>
        <row r="1820">
          <cell r="B1820">
            <v>36751</v>
          </cell>
          <cell r="C1820">
            <v>75</v>
          </cell>
          <cell r="D1820">
            <v>56</v>
          </cell>
        </row>
        <row r="1820">
          <cell r="I1820">
            <v>80</v>
          </cell>
          <cell r="J1820">
            <v>57</v>
          </cell>
        </row>
        <row r="1820">
          <cell r="Q1820">
            <v>89</v>
          </cell>
          <cell r="R1820">
            <v>57</v>
          </cell>
        </row>
        <row r="1820">
          <cell r="Y1820">
            <v>85</v>
          </cell>
          <cell r="Z1820">
            <v>57</v>
          </cell>
        </row>
        <row r="1820">
          <cell r="AC1820">
            <v>80</v>
          </cell>
          <cell r="AD1820">
            <v>53</v>
          </cell>
          <cell r="AE1820">
            <v>92</v>
          </cell>
          <cell r="AF1820">
            <v>58</v>
          </cell>
          <cell r="AG1820">
            <v>72</v>
          </cell>
          <cell r="AH1820">
            <v>55</v>
          </cell>
        </row>
        <row r="1820">
          <cell r="AM1820">
            <v>77</v>
          </cell>
          <cell r="AN1820">
            <v>64</v>
          </cell>
        </row>
        <row r="1820">
          <cell r="AS1820">
            <v>104</v>
          </cell>
          <cell r="AT1820">
            <v>75</v>
          </cell>
          <cell r="AU1820">
            <v>90</v>
          </cell>
          <cell r="AV1820">
            <v>62</v>
          </cell>
        </row>
        <row r="1820">
          <cell r="AY1820">
            <v>86</v>
          </cell>
          <cell r="AZ1820">
            <v>57</v>
          </cell>
        </row>
        <row r="1821">
          <cell r="B1821">
            <v>36752</v>
          </cell>
          <cell r="C1821">
            <v>75</v>
          </cell>
          <cell r="D1821">
            <v>56</v>
          </cell>
        </row>
        <row r="1821">
          <cell r="I1821">
            <v>80</v>
          </cell>
          <cell r="J1821">
            <v>57</v>
          </cell>
        </row>
        <row r="1821">
          <cell r="Q1821">
            <v>88</v>
          </cell>
          <cell r="R1821">
            <v>57</v>
          </cell>
        </row>
        <row r="1821">
          <cell r="Y1821">
            <v>85</v>
          </cell>
          <cell r="Z1821">
            <v>57</v>
          </cell>
        </row>
        <row r="1821">
          <cell r="AC1821">
            <v>80</v>
          </cell>
          <cell r="AD1821">
            <v>53</v>
          </cell>
          <cell r="AE1821">
            <v>92</v>
          </cell>
          <cell r="AF1821">
            <v>58</v>
          </cell>
          <cell r="AG1821">
            <v>72</v>
          </cell>
          <cell r="AH1821">
            <v>55</v>
          </cell>
        </row>
        <row r="1821">
          <cell r="AM1821">
            <v>77</v>
          </cell>
          <cell r="AN1821">
            <v>64</v>
          </cell>
        </row>
        <row r="1821">
          <cell r="AS1821">
            <v>104</v>
          </cell>
          <cell r="AT1821">
            <v>75</v>
          </cell>
          <cell r="AU1821">
            <v>90</v>
          </cell>
          <cell r="AV1821">
            <v>62</v>
          </cell>
        </row>
        <row r="1821">
          <cell r="AY1821">
            <v>86</v>
          </cell>
          <cell r="AZ1821">
            <v>57</v>
          </cell>
        </row>
        <row r="1822">
          <cell r="B1822">
            <v>36753</v>
          </cell>
          <cell r="C1822">
            <v>75</v>
          </cell>
          <cell r="D1822">
            <v>56</v>
          </cell>
        </row>
        <row r="1822">
          <cell r="I1822">
            <v>80</v>
          </cell>
          <cell r="J1822">
            <v>57</v>
          </cell>
        </row>
        <row r="1822">
          <cell r="Q1822">
            <v>88</v>
          </cell>
          <cell r="R1822">
            <v>56</v>
          </cell>
        </row>
        <row r="1822">
          <cell r="Y1822">
            <v>84</v>
          </cell>
          <cell r="Z1822">
            <v>56</v>
          </cell>
        </row>
        <row r="1822">
          <cell r="AC1822">
            <v>79</v>
          </cell>
          <cell r="AD1822">
            <v>52</v>
          </cell>
          <cell r="AE1822">
            <v>92</v>
          </cell>
          <cell r="AF1822">
            <v>58</v>
          </cell>
          <cell r="AG1822">
            <v>72</v>
          </cell>
          <cell r="AH1822">
            <v>55</v>
          </cell>
        </row>
        <row r="1822">
          <cell r="AM1822">
            <v>77</v>
          </cell>
          <cell r="AN1822">
            <v>64</v>
          </cell>
        </row>
        <row r="1822">
          <cell r="AS1822">
            <v>103</v>
          </cell>
          <cell r="AT1822">
            <v>74</v>
          </cell>
          <cell r="AU1822">
            <v>89</v>
          </cell>
          <cell r="AV1822">
            <v>61</v>
          </cell>
        </row>
        <row r="1822">
          <cell r="AY1822">
            <v>85</v>
          </cell>
          <cell r="AZ1822">
            <v>56</v>
          </cell>
        </row>
        <row r="1823">
          <cell r="B1823">
            <v>36754</v>
          </cell>
          <cell r="C1823">
            <v>75</v>
          </cell>
          <cell r="D1823">
            <v>56</v>
          </cell>
        </row>
        <row r="1823">
          <cell r="I1823">
            <v>80</v>
          </cell>
          <cell r="J1823">
            <v>57</v>
          </cell>
        </row>
        <row r="1823">
          <cell r="Q1823">
            <v>87</v>
          </cell>
          <cell r="R1823">
            <v>56</v>
          </cell>
        </row>
        <row r="1823">
          <cell r="Y1823">
            <v>84</v>
          </cell>
          <cell r="Z1823">
            <v>56</v>
          </cell>
        </row>
        <row r="1823">
          <cell r="AC1823">
            <v>79</v>
          </cell>
          <cell r="AD1823">
            <v>52</v>
          </cell>
          <cell r="AE1823">
            <v>92</v>
          </cell>
          <cell r="AF1823">
            <v>58</v>
          </cell>
          <cell r="AG1823">
            <v>72</v>
          </cell>
          <cell r="AH1823">
            <v>55</v>
          </cell>
        </row>
        <row r="1823">
          <cell r="AM1823">
            <v>77</v>
          </cell>
          <cell r="AN1823">
            <v>64</v>
          </cell>
        </row>
        <row r="1823">
          <cell r="AS1823">
            <v>103</v>
          </cell>
          <cell r="AT1823">
            <v>74</v>
          </cell>
          <cell r="AU1823">
            <v>89</v>
          </cell>
          <cell r="AV1823">
            <v>61</v>
          </cell>
        </row>
        <row r="1823">
          <cell r="AY1823">
            <v>85</v>
          </cell>
          <cell r="AZ1823">
            <v>56</v>
          </cell>
        </row>
        <row r="1824">
          <cell r="B1824">
            <v>36755</v>
          </cell>
          <cell r="C1824">
            <v>75</v>
          </cell>
          <cell r="D1824">
            <v>56</v>
          </cell>
        </row>
        <row r="1824">
          <cell r="I1824">
            <v>80</v>
          </cell>
          <cell r="J1824">
            <v>57</v>
          </cell>
        </row>
        <row r="1824">
          <cell r="Q1824">
            <v>87</v>
          </cell>
          <cell r="R1824">
            <v>56</v>
          </cell>
        </row>
        <row r="1824">
          <cell r="Y1824">
            <v>84</v>
          </cell>
          <cell r="Z1824">
            <v>56</v>
          </cell>
        </row>
        <row r="1824">
          <cell r="AC1824">
            <v>79</v>
          </cell>
          <cell r="AD1824">
            <v>52</v>
          </cell>
          <cell r="AE1824">
            <v>92</v>
          </cell>
          <cell r="AF1824">
            <v>58</v>
          </cell>
          <cell r="AG1824">
            <v>72</v>
          </cell>
          <cell r="AH1824">
            <v>55</v>
          </cell>
        </row>
        <row r="1824">
          <cell r="AM1824">
            <v>77</v>
          </cell>
          <cell r="AN1824">
            <v>64</v>
          </cell>
        </row>
        <row r="1824">
          <cell r="AS1824">
            <v>103</v>
          </cell>
          <cell r="AT1824">
            <v>74</v>
          </cell>
          <cell r="AU1824">
            <v>89</v>
          </cell>
          <cell r="AV1824">
            <v>61</v>
          </cell>
        </row>
        <row r="1824">
          <cell r="AY1824">
            <v>85</v>
          </cell>
          <cell r="AZ1824">
            <v>56</v>
          </cell>
        </row>
        <row r="1825">
          <cell r="B1825">
            <v>36756</v>
          </cell>
          <cell r="C1825">
            <v>75</v>
          </cell>
          <cell r="D1825">
            <v>56</v>
          </cell>
        </row>
        <row r="1825">
          <cell r="I1825">
            <v>80</v>
          </cell>
          <cell r="J1825">
            <v>57</v>
          </cell>
        </row>
        <row r="1825">
          <cell r="Q1825">
            <v>87</v>
          </cell>
          <cell r="R1825">
            <v>56</v>
          </cell>
        </row>
        <row r="1825">
          <cell r="Y1825">
            <v>84</v>
          </cell>
          <cell r="Z1825">
            <v>56</v>
          </cell>
        </row>
        <row r="1825">
          <cell r="AC1825">
            <v>79</v>
          </cell>
          <cell r="AD1825">
            <v>52</v>
          </cell>
          <cell r="AE1825">
            <v>92</v>
          </cell>
          <cell r="AF1825">
            <v>58</v>
          </cell>
          <cell r="AG1825">
            <v>72</v>
          </cell>
          <cell r="AH1825">
            <v>55</v>
          </cell>
        </row>
        <row r="1825">
          <cell r="AM1825">
            <v>77</v>
          </cell>
          <cell r="AN1825">
            <v>64</v>
          </cell>
        </row>
        <row r="1825">
          <cell r="AS1825">
            <v>103</v>
          </cell>
          <cell r="AT1825">
            <v>74</v>
          </cell>
          <cell r="AU1825">
            <v>89</v>
          </cell>
          <cell r="AV1825">
            <v>61</v>
          </cell>
        </row>
        <row r="1825">
          <cell r="AY1825">
            <v>85</v>
          </cell>
          <cell r="AZ1825">
            <v>56</v>
          </cell>
        </row>
        <row r="1826">
          <cell r="B1826">
            <v>36757</v>
          </cell>
          <cell r="C1826">
            <v>75</v>
          </cell>
          <cell r="D1826">
            <v>56</v>
          </cell>
        </row>
        <row r="1826">
          <cell r="I1826">
            <v>80</v>
          </cell>
          <cell r="J1826">
            <v>57</v>
          </cell>
        </row>
        <row r="1826">
          <cell r="Q1826">
            <v>87</v>
          </cell>
          <cell r="R1826">
            <v>56</v>
          </cell>
        </row>
        <row r="1826">
          <cell r="Y1826">
            <v>83</v>
          </cell>
          <cell r="Z1826">
            <v>55</v>
          </cell>
        </row>
        <row r="1826">
          <cell r="AC1826">
            <v>79</v>
          </cell>
          <cell r="AD1826">
            <v>52</v>
          </cell>
          <cell r="AE1826">
            <v>92</v>
          </cell>
          <cell r="AF1826">
            <v>58</v>
          </cell>
          <cell r="AG1826">
            <v>72</v>
          </cell>
          <cell r="AH1826">
            <v>55</v>
          </cell>
        </row>
        <row r="1826">
          <cell r="AM1826">
            <v>77</v>
          </cell>
          <cell r="AN1826">
            <v>64</v>
          </cell>
        </row>
        <row r="1826">
          <cell r="AS1826">
            <v>102</v>
          </cell>
          <cell r="AT1826">
            <v>74</v>
          </cell>
          <cell r="AU1826">
            <v>88</v>
          </cell>
          <cell r="AV1826">
            <v>61</v>
          </cell>
        </row>
        <row r="1826">
          <cell r="AY1826">
            <v>85</v>
          </cell>
          <cell r="AZ1826">
            <v>56</v>
          </cell>
        </row>
        <row r="1827">
          <cell r="B1827">
            <v>36758</v>
          </cell>
          <cell r="C1827">
            <v>74</v>
          </cell>
          <cell r="D1827">
            <v>55</v>
          </cell>
        </row>
        <row r="1827">
          <cell r="I1827">
            <v>79</v>
          </cell>
          <cell r="J1827">
            <v>56</v>
          </cell>
        </row>
        <row r="1827">
          <cell r="Q1827">
            <v>86</v>
          </cell>
          <cell r="R1827">
            <v>55</v>
          </cell>
        </row>
        <row r="1827">
          <cell r="Y1827">
            <v>83</v>
          </cell>
          <cell r="Z1827">
            <v>55</v>
          </cell>
        </row>
        <row r="1827">
          <cell r="AC1827">
            <v>78</v>
          </cell>
          <cell r="AD1827">
            <v>51</v>
          </cell>
          <cell r="AE1827">
            <v>91</v>
          </cell>
          <cell r="AF1827">
            <v>58</v>
          </cell>
          <cell r="AG1827">
            <v>73</v>
          </cell>
          <cell r="AH1827">
            <v>55</v>
          </cell>
        </row>
        <row r="1827">
          <cell r="AM1827">
            <v>77</v>
          </cell>
          <cell r="AN1827">
            <v>64</v>
          </cell>
        </row>
        <row r="1827">
          <cell r="AS1827">
            <v>102</v>
          </cell>
          <cell r="AT1827">
            <v>73</v>
          </cell>
          <cell r="AU1827">
            <v>88</v>
          </cell>
          <cell r="AV1827">
            <v>60</v>
          </cell>
        </row>
        <row r="1827">
          <cell r="AY1827">
            <v>84</v>
          </cell>
          <cell r="AZ1827">
            <v>55</v>
          </cell>
        </row>
        <row r="1828">
          <cell r="B1828">
            <v>36759</v>
          </cell>
          <cell r="C1828">
            <v>74</v>
          </cell>
          <cell r="D1828">
            <v>55</v>
          </cell>
        </row>
        <row r="1828">
          <cell r="I1828">
            <v>79</v>
          </cell>
          <cell r="J1828">
            <v>56</v>
          </cell>
        </row>
        <row r="1828">
          <cell r="Q1828">
            <v>86</v>
          </cell>
          <cell r="R1828">
            <v>55</v>
          </cell>
        </row>
        <row r="1828">
          <cell r="Y1828">
            <v>82</v>
          </cell>
          <cell r="Z1828">
            <v>54</v>
          </cell>
        </row>
        <row r="1828">
          <cell r="AC1828">
            <v>78</v>
          </cell>
          <cell r="AD1828">
            <v>51</v>
          </cell>
          <cell r="AE1828">
            <v>91</v>
          </cell>
          <cell r="AF1828">
            <v>58</v>
          </cell>
          <cell r="AG1828">
            <v>73</v>
          </cell>
          <cell r="AH1828">
            <v>55</v>
          </cell>
        </row>
        <row r="1828">
          <cell r="AM1828">
            <v>77</v>
          </cell>
          <cell r="AN1828">
            <v>64</v>
          </cell>
        </row>
        <row r="1828">
          <cell r="AS1828">
            <v>101</v>
          </cell>
          <cell r="AT1828">
            <v>73</v>
          </cell>
          <cell r="AU1828">
            <v>87</v>
          </cell>
          <cell r="AV1828">
            <v>60</v>
          </cell>
        </row>
        <row r="1828">
          <cell r="AY1828">
            <v>84</v>
          </cell>
          <cell r="AZ1828">
            <v>55</v>
          </cell>
        </row>
        <row r="1829">
          <cell r="B1829">
            <v>36760</v>
          </cell>
          <cell r="C1829">
            <v>74</v>
          </cell>
          <cell r="D1829">
            <v>55</v>
          </cell>
        </row>
        <row r="1829">
          <cell r="I1829">
            <v>79</v>
          </cell>
          <cell r="J1829">
            <v>56</v>
          </cell>
        </row>
        <row r="1829">
          <cell r="Q1829">
            <v>86</v>
          </cell>
          <cell r="R1829">
            <v>55</v>
          </cell>
        </row>
        <row r="1829">
          <cell r="Y1829">
            <v>82</v>
          </cell>
          <cell r="Z1829">
            <v>54</v>
          </cell>
        </row>
        <row r="1829">
          <cell r="AC1829">
            <v>78</v>
          </cell>
          <cell r="AD1829">
            <v>51</v>
          </cell>
          <cell r="AE1829">
            <v>91</v>
          </cell>
          <cell r="AF1829">
            <v>58</v>
          </cell>
          <cell r="AG1829">
            <v>73</v>
          </cell>
          <cell r="AH1829">
            <v>55</v>
          </cell>
        </row>
        <row r="1829">
          <cell r="AM1829">
            <v>77</v>
          </cell>
          <cell r="AN1829">
            <v>64</v>
          </cell>
        </row>
        <row r="1829">
          <cell r="AS1829">
            <v>101</v>
          </cell>
          <cell r="AT1829">
            <v>73</v>
          </cell>
          <cell r="AU1829">
            <v>87</v>
          </cell>
          <cell r="AV1829">
            <v>60</v>
          </cell>
        </row>
        <row r="1829">
          <cell r="AY1829">
            <v>84</v>
          </cell>
          <cell r="AZ1829">
            <v>55</v>
          </cell>
        </row>
        <row r="1830">
          <cell r="B1830">
            <v>36761</v>
          </cell>
          <cell r="C1830">
            <v>74</v>
          </cell>
          <cell r="D1830">
            <v>55</v>
          </cell>
        </row>
        <row r="1830">
          <cell r="I1830">
            <v>79</v>
          </cell>
          <cell r="J1830">
            <v>56</v>
          </cell>
        </row>
        <row r="1830">
          <cell r="Q1830">
            <v>86</v>
          </cell>
          <cell r="R1830">
            <v>55</v>
          </cell>
        </row>
        <row r="1830">
          <cell r="Y1830">
            <v>82</v>
          </cell>
          <cell r="Z1830">
            <v>54</v>
          </cell>
        </row>
        <row r="1830">
          <cell r="AC1830">
            <v>78</v>
          </cell>
          <cell r="AD1830">
            <v>51</v>
          </cell>
          <cell r="AE1830">
            <v>91</v>
          </cell>
          <cell r="AF1830">
            <v>58</v>
          </cell>
          <cell r="AG1830">
            <v>73</v>
          </cell>
          <cell r="AH1830">
            <v>55</v>
          </cell>
        </row>
        <row r="1830">
          <cell r="AM1830">
            <v>77</v>
          </cell>
          <cell r="AN1830">
            <v>64</v>
          </cell>
        </row>
        <row r="1830">
          <cell r="AS1830">
            <v>101</v>
          </cell>
          <cell r="AT1830">
            <v>73</v>
          </cell>
          <cell r="AU1830">
            <v>87</v>
          </cell>
          <cell r="AV1830">
            <v>60</v>
          </cell>
        </row>
        <row r="1830">
          <cell r="AY1830">
            <v>84</v>
          </cell>
          <cell r="AZ1830">
            <v>55</v>
          </cell>
        </row>
        <row r="1831">
          <cell r="B1831">
            <v>36762</v>
          </cell>
          <cell r="C1831">
            <v>74</v>
          </cell>
          <cell r="D1831">
            <v>55</v>
          </cell>
        </row>
        <row r="1831">
          <cell r="I1831">
            <v>79</v>
          </cell>
          <cell r="J1831">
            <v>56</v>
          </cell>
        </row>
        <row r="1831">
          <cell r="Q1831">
            <v>85</v>
          </cell>
          <cell r="R1831">
            <v>55</v>
          </cell>
        </row>
        <row r="1831">
          <cell r="Y1831">
            <v>81</v>
          </cell>
          <cell r="Z1831">
            <v>54</v>
          </cell>
        </row>
        <row r="1831">
          <cell r="AC1831">
            <v>78</v>
          </cell>
          <cell r="AD1831">
            <v>50</v>
          </cell>
          <cell r="AE1831">
            <v>91</v>
          </cell>
          <cell r="AF1831">
            <v>58</v>
          </cell>
          <cell r="AG1831">
            <v>73</v>
          </cell>
          <cell r="AH1831">
            <v>55</v>
          </cell>
        </row>
        <row r="1831">
          <cell r="AM1831">
            <v>77</v>
          </cell>
          <cell r="AN1831">
            <v>64</v>
          </cell>
        </row>
        <row r="1831">
          <cell r="AS1831">
            <v>101</v>
          </cell>
          <cell r="AT1831">
            <v>72</v>
          </cell>
          <cell r="AU1831">
            <v>87</v>
          </cell>
          <cell r="AV1831">
            <v>59</v>
          </cell>
        </row>
        <row r="1831">
          <cell r="AY1831">
            <v>83</v>
          </cell>
          <cell r="AZ1831">
            <v>55</v>
          </cell>
        </row>
        <row r="1832">
          <cell r="B1832">
            <v>36763</v>
          </cell>
          <cell r="C1832">
            <v>73</v>
          </cell>
          <cell r="D1832">
            <v>55</v>
          </cell>
        </row>
        <row r="1832">
          <cell r="I1832">
            <v>79</v>
          </cell>
          <cell r="J1832">
            <v>55</v>
          </cell>
        </row>
        <row r="1832">
          <cell r="Q1832">
            <v>85</v>
          </cell>
          <cell r="R1832">
            <v>54</v>
          </cell>
        </row>
        <row r="1832">
          <cell r="Y1832">
            <v>81</v>
          </cell>
          <cell r="Z1832">
            <v>53</v>
          </cell>
        </row>
        <row r="1832">
          <cell r="AC1832">
            <v>77</v>
          </cell>
          <cell r="AD1832">
            <v>50</v>
          </cell>
          <cell r="AE1832">
            <v>90</v>
          </cell>
          <cell r="AF1832">
            <v>57</v>
          </cell>
          <cell r="AG1832">
            <v>73</v>
          </cell>
          <cell r="AH1832">
            <v>55</v>
          </cell>
        </row>
        <row r="1832">
          <cell r="AM1832">
            <v>77</v>
          </cell>
          <cell r="AN1832">
            <v>64</v>
          </cell>
        </row>
        <row r="1832">
          <cell r="AS1832">
            <v>100</v>
          </cell>
          <cell r="AT1832">
            <v>72</v>
          </cell>
          <cell r="AU1832">
            <v>86</v>
          </cell>
          <cell r="AV1832">
            <v>59</v>
          </cell>
        </row>
        <row r="1832">
          <cell r="AY1832">
            <v>83</v>
          </cell>
          <cell r="AZ1832">
            <v>54</v>
          </cell>
        </row>
        <row r="1833">
          <cell r="B1833">
            <v>36764</v>
          </cell>
          <cell r="C1833">
            <v>73</v>
          </cell>
          <cell r="D1833">
            <v>55</v>
          </cell>
        </row>
        <row r="1833">
          <cell r="I1833">
            <v>79</v>
          </cell>
          <cell r="J1833">
            <v>55</v>
          </cell>
        </row>
        <row r="1833">
          <cell r="Q1833">
            <v>84</v>
          </cell>
          <cell r="R1833">
            <v>54</v>
          </cell>
        </row>
        <row r="1833">
          <cell r="Y1833">
            <v>80</v>
          </cell>
          <cell r="Z1833">
            <v>53</v>
          </cell>
        </row>
        <row r="1833">
          <cell r="AC1833">
            <v>77</v>
          </cell>
          <cell r="AD1833">
            <v>49</v>
          </cell>
          <cell r="AE1833">
            <v>90</v>
          </cell>
          <cell r="AF1833">
            <v>57</v>
          </cell>
          <cell r="AG1833">
            <v>73</v>
          </cell>
          <cell r="AH1833">
            <v>55</v>
          </cell>
        </row>
        <row r="1833">
          <cell r="AM1833">
            <v>77</v>
          </cell>
          <cell r="AN1833">
            <v>64</v>
          </cell>
        </row>
        <row r="1833">
          <cell r="AS1833">
            <v>100</v>
          </cell>
          <cell r="AT1833">
            <v>71</v>
          </cell>
          <cell r="AU1833">
            <v>86</v>
          </cell>
          <cell r="AV1833">
            <v>58</v>
          </cell>
        </row>
        <row r="1833">
          <cell r="AY1833">
            <v>82</v>
          </cell>
          <cell r="AZ1833">
            <v>54</v>
          </cell>
        </row>
        <row r="1834">
          <cell r="B1834">
            <v>36765</v>
          </cell>
          <cell r="C1834">
            <v>73</v>
          </cell>
          <cell r="D1834">
            <v>55</v>
          </cell>
        </row>
        <row r="1834">
          <cell r="I1834">
            <v>79</v>
          </cell>
          <cell r="J1834">
            <v>55</v>
          </cell>
        </row>
        <row r="1834">
          <cell r="Q1834">
            <v>84</v>
          </cell>
          <cell r="R1834">
            <v>54</v>
          </cell>
        </row>
        <row r="1834">
          <cell r="Y1834">
            <v>80</v>
          </cell>
          <cell r="Z1834">
            <v>53</v>
          </cell>
        </row>
        <row r="1834">
          <cell r="AC1834">
            <v>77</v>
          </cell>
          <cell r="AD1834">
            <v>49</v>
          </cell>
          <cell r="AE1834">
            <v>90</v>
          </cell>
          <cell r="AF1834">
            <v>57</v>
          </cell>
          <cell r="AG1834">
            <v>73</v>
          </cell>
          <cell r="AH1834">
            <v>55</v>
          </cell>
        </row>
        <row r="1834">
          <cell r="AM1834">
            <v>77</v>
          </cell>
          <cell r="AN1834">
            <v>64</v>
          </cell>
        </row>
        <row r="1834">
          <cell r="AS1834">
            <v>100</v>
          </cell>
          <cell r="AT1834">
            <v>71</v>
          </cell>
          <cell r="AU1834">
            <v>86</v>
          </cell>
          <cell r="AV1834">
            <v>58</v>
          </cell>
        </row>
        <row r="1834">
          <cell r="AY1834">
            <v>82</v>
          </cell>
          <cell r="AZ1834">
            <v>54</v>
          </cell>
        </row>
        <row r="1835">
          <cell r="B1835">
            <v>36766</v>
          </cell>
          <cell r="C1835">
            <v>73</v>
          </cell>
          <cell r="D1835">
            <v>55</v>
          </cell>
        </row>
        <row r="1835">
          <cell r="I1835">
            <v>79</v>
          </cell>
          <cell r="J1835">
            <v>55</v>
          </cell>
        </row>
        <row r="1835">
          <cell r="Q1835">
            <v>84</v>
          </cell>
          <cell r="R1835">
            <v>54</v>
          </cell>
        </row>
        <row r="1835">
          <cell r="Y1835">
            <v>79</v>
          </cell>
          <cell r="Z1835">
            <v>53</v>
          </cell>
        </row>
        <row r="1835">
          <cell r="AC1835">
            <v>77</v>
          </cell>
          <cell r="AD1835">
            <v>49</v>
          </cell>
          <cell r="AE1835">
            <v>90</v>
          </cell>
          <cell r="AF1835">
            <v>57</v>
          </cell>
          <cell r="AG1835">
            <v>73</v>
          </cell>
          <cell r="AH1835">
            <v>55</v>
          </cell>
        </row>
        <row r="1835">
          <cell r="AM1835">
            <v>77</v>
          </cell>
          <cell r="AN1835">
            <v>64</v>
          </cell>
        </row>
        <row r="1835">
          <cell r="AS1835">
            <v>100</v>
          </cell>
          <cell r="AT1835">
            <v>71</v>
          </cell>
          <cell r="AU1835">
            <v>86</v>
          </cell>
          <cell r="AV1835">
            <v>58</v>
          </cell>
        </row>
        <row r="1835">
          <cell r="AY1835">
            <v>82</v>
          </cell>
          <cell r="AZ1835">
            <v>54</v>
          </cell>
        </row>
        <row r="1836">
          <cell r="B1836">
            <v>36767</v>
          </cell>
          <cell r="C1836">
            <v>73</v>
          </cell>
          <cell r="D1836">
            <v>55</v>
          </cell>
        </row>
        <row r="1836">
          <cell r="I1836">
            <v>79</v>
          </cell>
          <cell r="J1836">
            <v>55</v>
          </cell>
        </row>
        <row r="1836">
          <cell r="Q1836">
            <v>83</v>
          </cell>
          <cell r="R1836">
            <v>53</v>
          </cell>
        </row>
        <row r="1836">
          <cell r="Y1836">
            <v>79</v>
          </cell>
          <cell r="Z1836">
            <v>52</v>
          </cell>
        </row>
        <row r="1836">
          <cell r="AC1836">
            <v>76</v>
          </cell>
          <cell r="AD1836">
            <v>49</v>
          </cell>
          <cell r="AE1836">
            <v>90</v>
          </cell>
          <cell r="AF1836">
            <v>57</v>
          </cell>
          <cell r="AG1836">
            <v>73</v>
          </cell>
          <cell r="AH1836">
            <v>55</v>
          </cell>
        </row>
        <row r="1836">
          <cell r="AM1836">
            <v>77</v>
          </cell>
          <cell r="AN1836">
            <v>64</v>
          </cell>
        </row>
        <row r="1836">
          <cell r="AS1836">
            <v>100</v>
          </cell>
          <cell r="AT1836">
            <v>71</v>
          </cell>
          <cell r="AU1836">
            <v>85</v>
          </cell>
          <cell r="AV1836">
            <v>57</v>
          </cell>
        </row>
        <row r="1836">
          <cell r="AY1836">
            <v>82</v>
          </cell>
          <cell r="AZ1836">
            <v>53</v>
          </cell>
        </row>
        <row r="1837">
          <cell r="B1837">
            <v>36768</v>
          </cell>
          <cell r="C1837">
            <v>72</v>
          </cell>
          <cell r="D1837">
            <v>54</v>
          </cell>
        </row>
        <row r="1837">
          <cell r="I1837">
            <v>78</v>
          </cell>
          <cell r="J1837">
            <v>55</v>
          </cell>
        </row>
        <row r="1837">
          <cell r="Q1837">
            <v>83</v>
          </cell>
          <cell r="R1837">
            <v>53</v>
          </cell>
        </row>
        <row r="1837">
          <cell r="Y1837">
            <v>78</v>
          </cell>
          <cell r="Z1837">
            <v>52</v>
          </cell>
        </row>
        <row r="1837">
          <cell r="AC1837">
            <v>76</v>
          </cell>
          <cell r="AD1837">
            <v>48</v>
          </cell>
          <cell r="AE1837">
            <v>90</v>
          </cell>
          <cell r="AF1837">
            <v>57</v>
          </cell>
          <cell r="AG1837">
            <v>73</v>
          </cell>
          <cell r="AH1837">
            <v>55</v>
          </cell>
        </row>
        <row r="1837">
          <cell r="AM1837">
            <v>77</v>
          </cell>
          <cell r="AN1837">
            <v>64</v>
          </cell>
        </row>
        <row r="1837">
          <cell r="AS1837">
            <v>99</v>
          </cell>
          <cell r="AT1837">
            <v>70</v>
          </cell>
          <cell r="AU1837">
            <v>85</v>
          </cell>
          <cell r="AV1837">
            <v>57</v>
          </cell>
        </row>
        <row r="1837">
          <cell r="AY1837">
            <v>81</v>
          </cell>
          <cell r="AZ1837">
            <v>53</v>
          </cell>
        </row>
        <row r="1838">
          <cell r="B1838">
            <v>36769</v>
          </cell>
          <cell r="C1838">
            <v>72</v>
          </cell>
          <cell r="D1838">
            <v>54</v>
          </cell>
        </row>
        <row r="1838">
          <cell r="I1838">
            <v>78</v>
          </cell>
          <cell r="J1838">
            <v>55</v>
          </cell>
        </row>
        <row r="1838">
          <cell r="Q1838">
            <v>82</v>
          </cell>
          <cell r="R1838">
            <v>52</v>
          </cell>
        </row>
        <row r="1838">
          <cell r="Y1838">
            <v>78</v>
          </cell>
          <cell r="Z1838">
            <v>51</v>
          </cell>
        </row>
        <row r="1838">
          <cell r="AC1838">
            <v>75</v>
          </cell>
          <cell r="AD1838">
            <v>48</v>
          </cell>
          <cell r="AE1838">
            <v>90</v>
          </cell>
          <cell r="AF1838">
            <v>57</v>
          </cell>
          <cell r="AG1838">
            <v>73</v>
          </cell>
          <cell r="AH1838">
            <v>55</v>
          </cell>
        </row>
        <row r="1838">
          <cell r="AM1838">
            <v>77</v>
          </cell>
          <cell r="AN1838">
            <v>64</v>
          </cell>
        </row>
        <row r="1838">
          <cell r="AS1838">
            <v>99</v>
          </cell>
          <cell r="AT1838">
            <v>70</v>
          </cell>
          <cell r="AU1838">
            <v>84</v>
          </cell>
          <cell r="AV1838">
            <v>56</v>
          </cell>
        </row>
        <row r="1838">
          <cell r="AY1838">
            <v>81</v>
          </cell>
          <cell r="AZ1838">
            <v>52</v>
          </cell>
        </row>
        <row r="1839">
          <cell r="B1839">
            <v>36770</v>
          </cell>
          <cell r="C1839">
            <v>72</v>
          </cell>
          <cell r="D1839">
            <v>54</v>
          </cell>
        </row>
        <row r="1839">
          <cell r="I1839">
            <v>78</v>
          </cell>
          <cell r="J1839">
            <v>55</v>
          </cell>
        </row>
        <row r="1839">
          <cell r="Q1839">
            <v>82</v>
          </cell>
          <cell r="R1839">
            <v>52</v>
          </cell>
        </row>
        <row r="1839">
          <cell r="Y1839">
            <v>77</v>
          </cell>
          <cell r="Z1839">
            <v>51</v>
          </cell>
        </row>
        <row r="1839">
          <cell r="AC1839">
            <v>75</v>
          </cell>
          <cell r="AD1839">
            <v>48</v>
          </cell>
          <cell r="AE1839">
            <v>90</v>
          </cell>
          <cell r="AF1839">
            <v>57</v>
          </cell>
          <cell r="AG1839">
            <v>73</v>
          </cell>
          <cell r="AH1839">
            <v>55</v>
          </cell>
        </row>
        <row r="1839">
          <cell r="AM1839">
            <v>77</v>
          </cell>
          <cell r="AN1839">
            <v>64</v>
          </cell>
        </row>
        <row r="1839">
          <cell r="AS1839">
            <v>99</v>
          </cell>
          <cell r="AT1839">
            <v>70</v>
          </cell>
          <cell r="AU1839">
            <v>84</v>
          </cell>
          <cell r="AV1839">
            <v>56</v>
          </cell>
        </row>
        <row r="1839">
          <cell r="AY1839">
            <v>81</v>
          </cell>
          <cell r="AZ1839">
            <v>52</v>
          </cell>
        </row>
        <row r="1840">
          <cell r="B1840">
            <v>36771</v>
          </cell>
          <cell r="C1840">
            <v>72</v>
          </cell>
          <cell r="D1840">
            <v>54</v>
          </cell>
        </row>
        <row r="1840">
          <cell r="I1840">
            <v>78</v>
          </cell>
          <cell r="J1840">
            <v>55</v>
          </cell>
        </row>
        <row r="1840">
          <cell r="Q1840">
            <v>81.5</v>
          </cell>
          <cell r="R1840">
            <v>52</v>
          </cell>
        </row>
        <row r="1840">
          <cell r="Y1840">
            <v>76.5</v>
          </cell>
          <cell r="Z1840">
            <v>50.5</v>
          </cell>
        </row>
        <row r="1840">
          <cell r="AC1840">
            <v>75</v>
          </cell>
          <cell r="AD1840">
            <v>47.5</v>
          </cell>
          <cell r="AE1840">
            <v>90</v>
          </cell>
          <cell r="AF1840">
            <v>57</v>
          </cell>
          <cell r="AG1840">
            <v>73</v>
          </cell>
          <cell r="AH1840">
            <v>55</v>
          </cell>
        </row>
        <row r="1840">
          <cell r="AM1840">
            <v>77</v>
          </cell>
          <cell r="AN1840">
            <v>64</v>
          </cell>
        </row>
        <row r="1840">
          <cell r="AS1840">
            <v>98.5</v>
          </cell>
          <cell r="AT1840">
            <v>70</v>
          </cell>
          <cell r="AU1840">
            <v>83.5</v>
          </cell>
          <cell r="AV1840">
            <v>55.5</v>
          </cell>
        </row>
        <row r="1840">
          <cell r="AY1840">
            <v>80.5</v>
          </cell>
          <cell r="AZ1840">
            <v>51.5</v>
          </cell>
        </row>
        <row r="1841">
          <cell r="B1841">
            <v>36772</v>
          </cell>
          <cell r="C1841">
            <v>72</v>
          </cell>
          <cell r="D1841">
            <v>54</v>
          </cell>
        </row>
        <row r="1841">
          <cell r="I1841">
            <v>78</v>
          </cell>
          <cell r="J1841">
            <v>55</v>
          </cell>
        </row>
        <row r="1841">
          <cell r="Q1841">
            <v>81</v>
          </cell>
          <cell r="R1841">
            <v>52</v>
          </cell>
        </row>
        <row r="1841">
          <cell r="Y1841">
            <v>76</v>
          </cell>
          <cell r="Z1841">
            <v>50</v>
          </cell>
        </row>
        <row r="1841">
          <cell r="AC1841">
            <v>75</v>
          </cell>
          <cell r="AD1841">
            <v>47</v>
          </cell>
          <cell r="AE1841">
            <v>90</v>
          </cell>
          <cell r="AF1841">
            <v>57</v>
          </cell>
          <cell r="AG1841">
            <v>73</v>
          </cell>
          <cell r="AH1841">
            <v>55</v>
          </cell>
        </row>
        <row r="1841">
          <cell r="AM1841">
            <v>77</v>
          </cell>
          <cell r="AN1841">
            <v>64</v>
          </cell>
        </row>
        <row r="1841">
          <cell r="AS1841">
            <v>98</v>
          </cell>
          <cell r="AT1841">
            <v>70</v>
          </cell>
          <cell r="AU1841">
            <v>83</v>
          </cell>
          <cell r="AV1841">
            <v>55</v>
          </cell>
        </row>
        <row r="1841">
          <cell r="AY1841">
            <v>80</v>
          </cell>
          <cell r="AZ1841">
            <v>51</v>
          </cell>
        </row>
        <row r="1842">
          <cell r="B1842">
            <v>36773</v>
          </cell>
          <cell r="C1842">
            <v>71</v>
          </cell>
          <cell r="D1842">
            <v>53</v>
          </cell>
        </row>
        <row r="1842">
          <cell r="I1842">
            <v>77</v>
          </cell>
          <cell r="J1842">
            <v>54</v>
          </cell>
        </row>
        <row r="1842">
          <cell r="Q1842">
            <v>81</v>
          </cell>
          <cell r="R1842">
            <v>51</v>
          </cell>
        </row>
        <row r="1842">
          <cell r="Y1842">
            <v>76</v>
          </cell>
          <cell r="Z1842">
            <v>50</v>
          </cell>
        </row>
        <row r="1842">
          <cell r="AC1842">
            <v>74</v>
          </cell>
          <cell r="AD1842">
            <v>47</v>
          </cell>
          <cell r="AE1842">
            <v>89</v>
          </cell>
          <cell r="AF1842">
            <v>57</v>
          </cell>
          <cell r="AG1842">
            <v>74</v>
          </cell>
          <cell r="AH1842">
            <v>55</v>
          </cell>
        </row>
        <row r="1842">
          <cell r="AM1842">
            <v>77</v>
          </cell>
          <cell r="AN1842">
            <v>64</v>
          </cell>
        </row>
        <row r="1842">
          <cell r="AS1842">
            <v>98</v>
          </cell>
          <cell r="AT1842">
            <v>69</v>
          </cell>
          <cell r="AU1842">
            <v>83</v>
          </cell>
          <cell r="AV1842">
            <v>55</v>
          </cell>
        </row>
        <row r="1842">
          <cell r="AY1842">
            <v>80</v>
          </cell>
          <cell r="AZ1842">
            <v>51</v>
          </cell>
        </row>
        <row r="1843">
          <cell r="B1843">
            <v>36774</v>
          </cell>
          <cell r="C1843">
            <v>71</v>
          </cell>
          <cell r="D1843">
            <v>53</v>
          </cell>
        </row>
        <row r="1843">
          <cell r="I1843">
            <v>77</v>
          </cell>
          <cell r="J1843">
            <v>54</v>
          </cell>
        </row>
        <row r="1843">
          <cell r="Q1843">
            <v>80</v>
          </cell>
          <cell r="R1843">
            <v>51</v>
          </cell>
        </row>
        <row r="1843">
          <cell r="Y1843">
            <v>75</v>
          </cell>
          <cell r="Z1843">
            <v>49</v>
          </cell>
        </row>
        <row r="1843">
          <cell r="AC1843">
            <v>74</v>
          </cell>
          <cell r="AD1843">
            <v>46</v>
          </cell>
          <cell r="AE1843">
            <v>89</v>
          </cell>
          <cell r="AF1843">
            <v>57</v>
          </cell>
          <cell r="AG1843">
            <v>74</v>
          </cell>
          <cell r="AH1843">
            <v>55</v>
          </cell>
        </row>
        <row r="1843">
          <cell r="AM1843">
            <v>77</v>
          </cell>
          <cell r="AN1843">
            <v>64</v>
          </cell>
        </row>
        <row r="1843">
          <cell r="AS1843">
            <v>97</v>
          </cell>
          <cell r="AT1843">
            <v>69</v>
          </cell>
          <cell r="AU1843">
            <v>82</v>
          </cell>
          <cell r="AV1843">
            <v>54</v>
          </cell>
        </row>
        <row r="1843">
          <cell r="AY1843">
            <v>79</v>
          </cell>
          <cell r="AZ1843">
            <v>50</v>
          </cell>
        </row>
        <row r="1844">
          <cell r="B1844">
            <v>36775</v>
          </cell>
          <cell r="C1844">
            <v>71</v>
          </cell>
          <cell r="D1844">
            <v>53</v>
          </cell>
        </row>
        <row r="1844">
          <cell r="I1844">
            <v>77</v>
          </cell>
          <cell r="J1844">
            <v>54</v>
          </cell>
        </row>
        <row r="1844">
          <cell r="Q1844">
            <v>80</v>
          </cell>
          <cell r="R1844">
            <v>51</v>
          </cell>
        </row>
        <row r="1844">
          <cell r="Y1844">
            <v>75</v>
          </cell>
          <cell r="Z1844">
            <v>49</v>
          </cell>
        </row>
        <row r="1844">
          <cell r="AC1844">
            <v>74</v>
          </cell>
          <cell r="AD1844">
            <v>46</v>
          </cell>
          <cell r="AE1844">
            <v>89</v>
          </cell>
          <cell r="AF1844">
            <v>57</v>
          </cell>
          <cell r="AG1844">
            <v>74</v>
          </cell>
          <cell r="AH1844">
            <v>55</v>
          </cell>
        </row>
        <row r="1844">
          <cell r="AM1844">
            <v>77</v>
          </cell>
          <cell r="AN1844">
            <v>64</v>
          </cell>
        </row>
        <row r="1844">
          <cell r="AS1844">
            <v>97</v>
          </cell>
          <cell r="AT1844">
            <v>69</v>
          </cell>
          <cell r="AU1844">
            <v>82</v>
          </cell>
          <cell r="AV1844">
            <v>54</v>
          </cell>
        </row>
        <row r="1844">
          <cell r="AY1844">
            <v>79</v>
          </cell>
          <cell r="AZ1844">
            <v>50</v>
          </cell>
        </row>
        <row r="1845">
          <cell r="B1845">
            <v>36776</v>
          </cell>
          <cell r="C1845">
            <v>71</v>
          </cell>
          <cell r="D1845">
            <v>53</v>
          </cell>
        </row>
        <row r="1845">
          <cell r="I1845">
            <v>77</v>
          </cell>
          <cell r="J1845">
            <v>54</v>
          </cell>
        </row>
        <row r="1845">
          <cell r="Q1845">
            <v>80</v>
          </cell>
          <cell r="R1845">
            <v>51</v>
          </cell>
        </row>
        <row r="1845">
          <cell r="Y1845">
            <v>75</v>
          </cell>
          <cell r="Z1845">
            <v>49</v>
          </cell>
        </row>
        <row r="1845">
          <cell r="AC1845">
            <v>74</v>
          </cell>
          <cell r="AD1845">
            <v>46</v>
          </cell>
          <cell r="AE1845">
            <v>89</v>
          </cell>
          <cell r="AF1845">
            <v>57</v>
          </cell>
          <cell r="AG1845">
            <v>74</v>
          </cell>
          <cell r="AH1845">
            <v>55</v>
          </cell>
        </row>
        <row r="1845">
          <cell r="AM1845">
            <v>77</v>
          </cell>
          <cell r="AN1845">
            <v>64</v>
          </cell>
        </row>
        <row r="1845">
          <cell r="AS1845">
            <v>97</v>
          </cell>
          <cell r="AT1845">
            <v>69</v>
          </cell>
          <cell r="AU1845">
            <v>82</v>
          </cell>
          <cell r="AV1845">
            <v>54</v>
          </cell>
        </row>
        <row r="1845">
          <cell r="AY1845">
            <v>79</v>
          </cell>
          <cell r="AZ1845">
            <v>50</v>
          </cell>
        </row>
        <row r="1846">
          <cell r="B1846">
            <v>36777</v>
          </cell>
          <cell r="C1846">
            <v>71</v>
          </cell>
          <cell r="D1846">
            <v>53</v>
          </cell>
        </row>
        <row r="1846">
          <cell r="I1846">
            <v>76</v>
          </cell>
          <cell r="J1846">
            <v>54</v>
          </cell>
        </row>
        <row r="1846">
          <cell r="Q1846">
            <v>79</v>
          </cell>
          <cell r="R1846">
            <v>50</v>
          </cell>
        </row>
        <row r="1846">
          <cell r="Y1846">
            <v>74</v>
          </cell>
          <cell r="Z1846">
            <v>49</v>
          </cell>
        </row>
        <row r="1846">
          <cell r="AC1846">
            <v>73</v>
          </cell>
          <cell r="AD1846">
            <v>46</v>
          </cell>
          <cell r="AE1846">
            <v>89</v>
          </cell>
          <cell r="AF1846">
            <v>57</v>
          </cell>
          <cell r="AG1846">
            <v>74</v>
          </cell>
          <cell r="AH1846">
            <v>55</v>
          </cell>
        </row>
        <row r="1846">
          <cell r="AM1846">
            <v>77</v>
          </cell>
          <cell r="AN1846">
            <v>64</v>
          </cell>
        </row>
        <row r="1846">
          <cell r="AS1846">
            <v>97</v>
          </cell>
          <cell r="AT1846">
            <v>68</v>
          </cell>
          <cell r="AU1846">
            <v>81</v>
          </cell>
          <cell r="AV1846">
            <v>53</v>
          </cell>
        </row>
        <row r="1846">
          <cell r="AY1846">
            <v>79</v>
          </cell>
          <cell r="AZ1846">
            <v>50</v>
          </cell>
        </row>
        <row r="1847">
          <cell r="B1847">
            <v>36778</v>
          </cell>
          <cell r="C1847">
            <v>70</v>
          </cell>
          <cell r="D1847">
            <v>52</v>
          </cell>
        </row>
        <row r="1847">
          <cell r="I1847">
            <v>76</v>
          </cell>
          <cell r="J1847">
            <v>53</v>
          </cell>
        </row>
        <row r="1847">
          <cell r="Q1847">
            <v>79</v>
          </cell>
          <cell r="R1847">
            <v>50</v>
          </cell>
        </row>
        <row r="1847">
          <cell r="Y1847">
            <v>74</v>
          </cell>
          <cell r="Z1847">
            <v>48</v>
          </cell>
        </row>
        <row r="1847">
          <cell r="AC1847">
            <v>73</v>
          </cell>
          <cell r="AD1847">
            <v>45</v>
          </cell>
          <cell r="AE1847">
            <v>88</v>
          </cell>
          <cell r="AF1847">
            <v>56</v>
          </cell>
          <cell r="AG1847">
            <v>74</v>
          </cell>
          <cell r="AH1847">
            <v>55</v>
          </cell>
        </row>
        <row r="1847">
          <cell r="AM1847">
            <v>77</v>
          </cell>
          <cell r="AN1847">
            <v>63</v>
          </cell>
        </row>
        <row r="1847">
          <cell r="AS1847">
            <v>96</v>
          </cell>
          <cell r="AT1847">
            <v>68</v>
          </cell>
          <cell r="AU1847">
            <v>81</v>
          </cell>
          <cell r="AV1847">
            <v>53</v>
          </cell>
        </row>
        <row r="1847">
          <cell r="AY1847">
            <v>78</v>
          </cell>
          <cell r="AZ1847">
            <v>49</v>
          </cell>
        </row>
        <row r="1848">
          <cell r="B1848">
            <v>36779</v>
          </cell>
          <cell r="C1848">
            <v>70</v>
          </cell>
          <cell r="D1848">
            <v>52</v>
          </cell>
        </row>
        <row r="1848">
          <cell r="I1848">
            <v>75.5</v>
          </cell>
          <cell r="J1848">
            <v>53</v>
          </cell>
        </row>
        <row r="1848">
          <cell r="Q1848">
            <v>78.5</v>
          </cell>
          <cell r="R1848">
            <v>49.5</v>
          </cell>
        </row>
        <row r="1848">
          <cell r="Y1848">
            <v>73.5</v>
          </cell>
          <cell r="Z1848">
            <v>48</v>
          </cell>
        </row>
        <row r="1848">
          <cell r="AC1848">
            <v>72.5</v>
          </cell>
          <cell r="AD1848">
            <v>45</v>
          </cell>
          <cell r="AE1848">
            <v>88</v>
          </cell>
          <cell r="AF1848">
            <v>56</v>
          </cell>
          <cell r="AG1848">
            <v>74</v>
          </cell>
          <cell r="AH1848">
            <v>55</v>
          </cell>
        </row>
        <row r="1848">
          <cell r="AM1848">
            <v>77</v>
          </cell>
          <cell r="AN1848">
            <v>63</v>
          </cell>
        </row>
        <row r="1848">
          <cell r="AS1848">
            <v>96</v>
          </cell>
          <cell r="AT1848">
            <v>67.5</v>
          </cell>
          <cell r="AU1848">
            <v>80.5</v>
          </cell>
          <cell r="AV1848">
            <v>52.5</v>
          </cell>
        </row>
        <row r="1848">
          <cell r="AY1848">
            <v>78</v>
          </cell>
          <cell r="AZ1848">
            <v>49</v>
          </cell>
        </row>
        <row r="1849">
          <cell r="B1849">
            <v>36780</v>
          </cell>
          <cell r="C1849">
            <v>70</v>
          </cell>
          <cell r="D1849">
            <v>52</v>
          </cell>
        </row>
        <row r="1849">
          <cell r="I1849">
            <v>75</v>
          </cell>
          <cell r="J1849">
            <v>53</v>
          </cell>
        </row>
        <row r="1849">
          <cell r="Q1849">
            <v>78</v>
          </cell>
          <cell r="R1849">
            <v>49</v>
          </cell>
        </row>
        <row r="1849">
          <cell r="Y1849">
            <v>73</v>
          </cell>
          <cell r="Z1849">
            <v>48</v>
          </cell>
        </row>
        <row r="1849">
          <cell r="AC1849">
            <v>72</v>
          </cell>
          <cell r="AD1849">
            <v>45</v>
          </cell>
          <cell r="AE1849">
            <v>88</v>
          </cell>
          <cell r="AF1849">
            <v>56</v>
          </cell>
          <cell r="AG1849">
            <v>74</v>
          </cell>
          <cell r="AH1849">
            <v>55</v>
          </cell>
        </row>
        <row r="1849">
          <cell r="AM1849">
            <v>77</v>
          </cell>
          <cell r="AN1849">
            <v>63</v>
          </cell>
        </row>
        <row r="1849">
          <cell r="AS1849">
            <v>96</v>
          </cell>
          <cell r="AT1849">
            <v>67</v>
          </cell>
          <cell r="AU1849">
            <v>80</v>
          </cell>
          <cell r="AV1849">
            <v>52</v>
          </cell>
        </row>
        <row r="1849">
          <cell r="AY1849">
            <v>78</v>
          </cell>
          <cell r="AZ1849">
            <v>49</v>
          </cell>
        </row>
        <row r="1850">
          <cell r="B1850">
            <v>36781</v>
          </cell>
          <cell r="C1850">
            <v>70</v>
          </cell>
          <cell r="D1850">
            <v>52</v>
          </cell>
        </row>
        <row r="1850">
          <cell r="I1850">
            <v>75</v>
          </cell>
          <cell r="J1850">
            <v>53</v>
          </cell>
        </row>
        <row r="1850">
          <cell r="Q1850">
            <v>78</v>
          </cell>
          <cell r="R1850">
            <v>49</v>
          </cell>
        </row>
        <row r="1850">
          <cell r="Y1850">
            <v>73</v>
          </cell>
          <cell r="Z1850">
            <v>48</v>
          </cell>
        </row>
        <row r="1850">
          <cell r="AC1850">
            <v>72</v>
          </cell>
          <cell r="AD1850">
            <v>45</v>
          </cell>
          <cell r="AE1850">
            <v>88</v>
          </cell>
          <cell r="AF1850">
            <v>56</v>
          </cell>
          <cell r="AG1850">
            <v>74</v>
          </cell>
          <cell r="AH1850">
            <v>55</v>
          </cell>
        </row>
        <row r="1850">
          <cell r="AM1850">
            <v>77</v>
          </cell>
          <cell r="AN1850">
            <v>63</v>
          </cell>
        </row>
        <row r="1850">
          <cell r="AS1850">
            <v>96</v>
          </cell>
          <cell r="AT1850">
            <v>67</v>
          </cell>
          <cell r="AU1850">
            <v>80</v>
          </cell>
          <cell r="AV1850">
            <v>52</v>
          </cell>
        </row>
        <row r="1850">
          <cell r="AY1850">
            <v>78</v>
          </cell>
          <cell r="AZ1850">
            <v>49</v>
          </cell>
        </row>
        <row r="1851">
          <cell r="B1851">
            <v>36782</v>
          </cell>
          <cell r="C1851">
            <v>70</v>
          </cell>
          <cell r="D1851">
            <v>52</v>
          </cell>
        </row>
        <row r="1851">
          <cell r="I1851">
            <v>75</v>
          </cell>
          <cell r="J1851">
            <v>53</v>
          </cell>
        </row>
        <row r="1851">
          <cell r="Q1851">
            <v>77</v>
          </cell>
          <cell r="R1851">
            <v>49</v>
          </cell>
        </row>
        <row r="1851">
          <cell r="Y1851">
            <v>72</v>
          </cell>
          <cell r="Z1851">
            <v>47</v>
          </cell>
        </row>
        <row r="1851">
          <cell r="AC1851">
            <v>71</v>
          </cell>
          <cell r="AD1851">
            <v>44</v>
          </cell>
          <cell r="AE1851">
            <v>88</v>
          </cell>
          <cell r="AF1851">
            <v>56</v>
          </cell>
          <cell r="AG1851">
            <v>74</v>
          </cell>
          <cell r="AH1851">
            <v>55</v>
          </cell>
        </row>
        <row r="1851">
          <cell r="AM1851">
            <v>77</v>
          </cell>
          <cell r="AN1851">
            <v>63</v>
          </cell>
        </row>
        <row r="1851">
          <cell r="AS1851">
            <v>95</v>
          </cell>
          <cell r="AT1851">
            <v>66</v>
          </cell>
          <cell r="AU1851">
            <v>79</v>
          </cell>
          <cell r="AV1851">
            <v>51</v>
          </cell>
        </row>
        <row r="1851">
          <cell r="AY1851">
            <v>77</v>
          </cell>
          <cell r="AZ1851">
            <v>48</v>
          </cell>
        </row>
        <row r="1852">
          <cell r="B1852">
            <v>36783</v>
          </cell>
          <cell r="C1852">
            <v>69</v>
          </cell>
          <cell r="D1852">
            <v>52</v>
          </cell>
        </row>
        <row r="1852">
          <cell r="I1852">
            <v>74</v>
          </cell>
          <cell r="J1852">
            <v>52</v>
          </cell>
        </row>
        <row r="1852">
          <cell r="Q1852">
            <v>77</v>
          </cell>
          <cell r="R1852">
            <v>48</v>
          </cell>
        </row>
        <row r="1852">
          <cell r="Y1852">
            <v>72</v>
          </cell>
          <cell r="Z1852">
            <v>47</v>
          </cell>
        </row>
        <row r="1852">
          <cell r="AC1852">
            <v>71</v>
          </cell>
          <cell r="AD1852">
            <v>44</v>
          </cell>
          <cell r="AE1852">
            <v>87</v>
          </cell>
          <cell r="AF1852">
            <v>55</v>
          </cell>
          <cell r="AG1852">
            <v>74</v>
          </cell>
          <cell r="AH1852">
            <v>55</v>
          </cell>
        </row>
        <row r="1852">
          <cell r="AM1852">
            <v>77</v>
          </cell>
          <cell r="AN1852">
            <v>63</v>
          </cell>
        </row>
        <row r="1852">
          <cell r="AS1852">
            <v>95</v>
          </cell>
          <cell r="AT1852">
            <v>66</v>
          </cell>
          <cell r="AU1852">
            <v>79</v>
          </cell>
          <cell r="AV1852">
            <v>51</v>
          </cell>
        </row>
        <row r="1852">
          <cell r="AY1852">
            <v>77</v>
          </cell>
          <cell r="AZ1852">
            <v>48</v>
          </cell>
        </row>
        <row r="1853">
          <cell r="B1853">
            <v>36784</v>
          </cell>
          <cell r="C1853">
            <v>69</v>
          </cell>
          <cell r="D1853">
            <v>52</v>
          </cell>
        </row>
        <row r="1853">
          <cell r="I1853">
            <v>74</v>
          </cell>
          <cell r="J1853">
            <v>52</v>
          </cell>
        </row>
        <row r="1853">
          <cell r="Q1853">
            <v>76</v>
          </cell>
          <cell r="R1853">
            <v>48</v>
          </cell>
        </row>
        <row r="1853">
          <cell r="Y1853">
            <v>71</v>
          </cell>
          <cell r="Z1853">
            <v>46</v>
          </cell>
        </row>
        <row r="1853">
          <cell r="AC1853">
            <v>70</v>
          </cell>
          <cell r="AD1853">
            <v>43</v>
          </cell>
          <cell r="AE1853">
            <v>87</v>
          </cell>
          <cell r="AF1853">
            <v>55</v>
          </cell>
          <cell r="AG1853">
            <v>74</v>
          </cell>
          <cell r="AH1853">
            <v>55</v>
          </cell>
        </row>
        <row r="1853">
          <cell r="AM1853">
            <v>77</v>
          </cell>
          <cell r="AN1853">
            <v>63</v>
          </cell>
        </row>
        <row r="1853">
          <cell r="AS1853">
            <v>94</v>
          </cell>
          <cell r="AT1853">
            <v>65</v>
          </cell>
          <cell r="AU1853">
            <v>78</v>
          </cell>
          <cell r="AV1853">
            <v>50</v>
          </cell>
        </row>
        <row r="1853">
          <cell r="AY1853">
            <v>76</v>
          </cell>
          <cell r="AZ1853">
            <v>47</v>
          </cell>
        </row>
        <row r="1854">
          <cell r="B1854">
            <v>36785</v>
          </cell>
          <cell r="C1854">
            <v>69</v>
          </cell>
          <cell r="D1854">
            <v>52</v>
          </cell>
        </row>
        <row r="1854">
          <cell r="I1854">
            <v>74</v>
          </cell>
          <cell r="J1854">
            <v>52</v>
          </cell>
        </row>
        <row r="1854">
          <cell r="Q1854">
            <v>76</v>
          </cell>
          <cell r="R1854">
            <v>48</v>
          </cell>
        </row>
        <row r="1854">
          <cell r="Y1854">
            <v>71</v>
          </cell>
          <cell r="Z1854">
            <v>46</v>
          </cell>
        </row>
        <row r="1854">
          <cell r="AC1854">
            <v>70</v>
          </cell>
          <cell r="AD1854">
            <v>43</v>
          </cell>
          <cell r="AE1854">
            <v>87</v>
          </cell>
          <cell r="AF1854">
            <v>55</v>
          </cell>
          <cell r="AG1854">
            <v>74</v>
          </cell>
          <cell r="AH1854">
            <v>55</v>
          </cell>
        </row>
        <row r="1854">
          <cell r="AM1854">
            <v>77</v>
          </cell>
          <cell r="AN1854">
            <v>63</v>
          </cell>
        </row>
        <row r="1854">
          <cell r="AS1854">
            <v>94</v>
          </cell>
          <cell r="AT1854">
            <v>65</v>
          </cell>
          <cell r="AU1854">
            <v>78</v>
          </cell>
          <cell r="AV1854">
            <v>50</v>
          </cell>
        </row>
        <row r="1854">
          <cell r="AY1854">
            <v>76</v>
          </cell>
          <cell r="AZ1854">
            <v>47</v>
          </cell>
        </row>
        <row r="1855">
          <cell r="B1855">
            <v>36786</v>
          </cell>
          <cell r="C1855">
            <v>69</v>
          </cell>
          <cell r="D1855">
            <v>52</v>
          </cell>
        </row>
        <row r="1855">
          <cell r="I1855">
            <v>74</v>
          </cell>
          <cell r="J1855">
            <v>52</v>
          </cell>
        </row>
        <row r="1855">
          <cell r="Q1855">
            <v>76</v>
          </cell>
          <cell r="R1855">
            <v>48</v>
          </cell>
        </row>
        <row r="1855">
          <cell r="Y1855">
            <v>71</v>
          </cell>
          <cell r="Z1855">
            <v>46</v>
          </cell>
        </row>
        <row r="1855">
          <cell r="AC1855">
            <v>70</v>
          </cell>
          <cell r="AD1855">
            <v>43</v>
          </cell>
          <cell r="AE1855">
            <v>87</v>
          </cell>
          <cell r="AF1855">
            <v>55</v>
          </cell>
          <cell r="AG1855">
            <v>74</v>
          </cell>
          <cell r="AH1855">
            <v>55</v>
          </cell>
        </row>
        <row r="1855">
          <cell r="AM1855">
            <v>77</v>
          </cell>
          <cell r="AN1855">
            <v>63</v>
          </cell>
        </row>
        <row r="1855">
          <cell r="AS1855">
            <v>94</v>
          </cell>
          <cell r="AT1855">
            <v>65</v>
          </cell>
          <cell r="AU1855">
            <v>78</v>
          </cell>
          <cell r="AV1855">
            <v>50</v>
          </cell>
        </row>
        <row r="1855">
          <cell r="AY1855">
            <v>76</v>
          </cell>
          <cell r="AZ1855">
            <v>47</v>
          </cell>
        </row>
        <row r="1856">
          <cell r="B1856">
            <v>36787</v>
          </cell>
          <cell r="C1856">
            <v>68</v>
          </cell>
          <cell r="D1856">
            <v>52</v>
          </cell>
        </row>
        <row r="1856">
          <cell r="I1856">
            <v>73</v>
          </cell>
          <cell r="J1856">
            <v>51</v>
          </cell>
        </row>
        <row r="1856">
          <cell r="Q1856">
            <v>75</v>
          </cell>
          <cell r="R1856">
            <v>47</v>
          </cell>
        </row>
        <row r="1856">
          <cell r="Y1856">
            <v>70</v>
          </cell>
          <cell r="Z1856">
            <v>45</v>
          </cell>
        </row>
        <row r="1856">
          <cell r="AC1856">
            <v>70</v>
          </cell>
          <cell r="AD1856">
            <v>42</v>
          </cell>
          <cell r="AE1856">
            <v>87</v>
          </cell>
          <cell r="AF1856">
            <v>55</v>
          </cell>
          <cell r="AG1856">
            <v>74</v>
          </cell>
          <cell r="AH1856">
            <v>55</v>
          </cell>
        </row>
        <row r="1856">
          <cell r="AM1856">
            <v>77</v>
          </cell>
          <cell r="AN1856">
            <v>63</v>
          </cell>
        </row>
        <row r="1856">
          <cell r="AS1856">
            <v>93</v>
          </cell>
          <cell r="AT1856">
            <v>65</v>
          </cell>
          <cell r="AU1856">
            <v>77</v>
          </cell>
          <cell r="AV1856">
            <v>49</v>
          </cell>
        </row>
        <row r="1856">
          <cell r="AY1856">
            <v>76</v>
          </cell>
          <cell r="AZ1856">
            <v>46</v>
          </cell>
        </row>
        <row r="1857">
          <cell r="B1857">
            <v>36788</v>
          </cell>
          <cell r="C1857">
            <v>68</v>
          </cell>
          <cell r="D1857">
            <v>51</v>
          </cell>
        </row>
        <row r="1857">
          <cell r="I1857">
            <v>73</v>
          </cell>
          <cell r="J1857">
            <v>51</v>
          </cell>
        </row>
        <row r="1857">
          <cell r="Q1857">
            <v>75</v>
          </cell>
          <cell r="R1857">
            <v>47</v>
          </cell>
        </row>
        <row r="1857">
          <cell r="Y1857">
            <v>70</v>
          </cell>
          <cell r="Z1857">
            <v>45</v>
          </cell>
        </row>
        <row r="1857">
          <cell r="AC1857">
            <v>69</v>
          </cell>
          <cell r="AD1857">
            <v>42</v>
          </cell>
          <cell r="AE1857">
            <v>86</v>
          </cell>
          <cell r="AF1857">
            <v>55</v>
          </cell>
          <cell r="AG1857">
            <v>73</v>
          </cell>
          <cell r="AH1857">
            <v>55</v>
          </cell>
        </row>
        <row r="1857">
          <cell r="AM1857">
            <v>76</v>
          </cell>
          <cell r="AN1857">
            <v>63</v>
          </cell>
        </row>
        <row r="1857">
          <cell r="AS1857">
            <v>93</v>
          </cell>
          <cell r="AT1857">
            <v>64</v>
          </cell>
          <cell r="AU1857">
            <v>77</v>
          </cell>
          <cell r="AV1857">
            <v>49</v>
          </cell>
        </row>
        <row r="1857">
          <cell r="AY1857">
            <v>75</v>
          </cell>
          <cell r="AZ1857">
            <v>46</v>
          </cell>
        </row>
        <row r="1858">
          <cell r="B1858">
            <v>36789</v>
          </cell>
          <cell r="C1858">
            <v>67</v>
          </cell>
          <cell r="D1858">
            <v>51</v>
          </cell>
        </row>
        <row r="1858">
          <cell r="I1858">
            <v>72</v>
          </cell>
          <cell r="J1858">
            <v>50</v>
          </cell>
        </row>
        <row r="1858">
          <cell r="Q1858">
            <v>74</v>
          </cell>
          <cell r="R1858">
            <v>46</v>
          </cell>
        </row>
        <row r="1858">
          <cell r="Y1858">
            <v>69</v>
          </cell>
          <cell r="Z1858">
            <v>44</v>
          </cell>
        </row>
        <row r="1858">
          <cell r="AC1858">
            <v>69</v>
          </cell>
          <cell r="AD1858">
            <v>41</v>
          </cell>
          <cell r="AE1858">
            <v>86</v>
          </cell>
          <cell r="AF1858">
            <v>55</v>
          </cell>
          <cell r="AG1858">
            <v>73</v>
          </cell>
          <cell r="AH1858">
            <v>55</v>
          </cell>
        </row>
        <row r="1858">
          <cell r="AM1858">
            <v>76</v>
          </cell>
          <cell r="AN1858">
            <v>63</v>
          </cell>
        </row>
        <row r="1858">
          <cell r="AS1858">
            <v>92</v>
          </cell>
          <cell r="AT1858">
            <v>64</v>
          </cell>
          <cell r="AU1858">
            <v>76</v>
          </cell>
          <cell r="AV1858">
            <v>48</v>
          </cell>
        </row>
        <row r="1858">
          <cell r="AY1858">
            <v>75</v>
          </cell>
          <cell r="AZ1858">
            <v>45</v>
          </cell>
        </row>
        <row r="1859">
          <cell r="B1859">
            <v>36790</v>
          </cell>
          <cell r="C1859">
            <v>67</v>
          </cell>
          <cell r="D1859">
            <v>51</v>
          </cell>
        </row>
        <row r="1859">
          <cell r="I1859">
            <v>72</v>
          </cell>
          <cell r="J1859">
            <v>50</v>
          </cell>
        </row>
        <row r="1859">
          <cell r="Q1859">
            <v>74</v>
          </cell>
          <cell r="R1859">
            <v>46</v>
          </cell>
        </row>
        <row r="1859">
          <cell r="Y1859">
            <v>69</v>
          </cell>
          <cell r="Z1859">
            <v>44</v>
          </cell>
        </row>
        <row r="1859">
          <cell r="AC1859">
            <v>69</v>
          </cell>
          <cell r="AD1859">
            <v>41</v>
          </cell>
          <cell r="AE1859">
            <v>86</v>
          </cell>
          <cell r="AF1859">
            <v>55</v>
          </cell>
          <cell r="AG1859">
            <v>73</v>
          </cell>
          <cell r="AH1859">
            <v>55</v>
          </cell>
        </row>
        <row r="1859">
          <cell r="AM1859">
            <v>76</v>
          </cell>
          <cell r="AN1859">
            <v>63</v>
          </cell>
        </row>
        <row r="1859">
          <cell r="AS1859">
            <v>92</v>
          </cell>
          <cell r="AT1859">
            <v>64</v>
          </cell>
          <cell r="AU1859">
            <v>76</v>
          </cell>
          <cell r="AV1859">
            <v>48</v>
          </cell>
        </row>
        <row r="1859">
          <cell r="AY1859">
            <v>75</v>
          </cell>
          <cell r="AZ1859">
            <v>45</v>
          </cell>
        </row>
        <row r="1860">
          <cell r="B1860">
            <v>36791</v>
          </cell>
          <cell r="C1860">
            <v>67</v>
          </cell>
          <cell r="D1860">
            <v>51</v>
          </cell>
        </row>
        <row r="1860">
          <cell r="I1860">
            <v>72</v>
          </cell>
          <cell r="J1860">
            <v>50</v>
          </cell>
        </row>
        <row r="1860">
          <cell r="Q1860">
            <v>74</v>
          </cell>
          <cell r="R1860">
            <v>46</v>
          </cell>
        </row>
        <row r="1860">
          <cell r="Y1860">
            <v>69</v>
          </cell>
          <cell r="Z1860">
            <v>44</v>
          </cell>
        </row>
        <row r="1860">
          <cell r="AC1860">
            <v>69</v>
          </cell>
          <cell r="AD1860">
            <v>41</v>
          </cell>
          <cell r="AE1860">
            <v>86</v>
          </cell>
          <cell r="AF1860">
            <v>55</v>
          </cell>
          <cell r="AG1860">
            <v>73</v>
          </cell>
          <cell r="AH1860">
            <v>55</v>
          </cell>
        </row>
        <row r="1860">
          <cell r="AM1860">
            <v>76</v>
          </cell>
          <cell r="AN1860">
            <v>63</v>
          </cell>
        </row>
        <row r="1860">
          <cell r="AS1860">
            <v>92</v>
          </cell>
          <cell r="AT1860">
            <v>64</v>
          </cell>
          <cell r="AU1860">
            <v>76</v>
          </cell>
          <cell r="AV1860">
            <v>48</v>
          </cell>
        </row>
        <row r="1860">
          <cell r="AY1860">
            <v>75</v>
          </cell>
          <cell r="AZ1860">
            <v>45</v>
          </cell>
        </row>
        <row r="1861">
          <cell r="B1861">
            <v>36792</v>
          </cell>
          <cell r="C1861">
            <v>67</v>
          </cell>
          <cell r="D1861">
            <v>51</v>
          </cell>
        </row>
        <row r="1861">
          <cell r="I1861">
            <v>72</v>
          </cell>
          <cell r="J1861">
            <v>50</v>
          </cell>
        </row>
        <row r="1861">
          <cell r="Q1861">
            <v>73</v>
          </cell>
          <cell r="R1861">
            <v>45</v>
          </cell>
        </row>
        <row r="1861">
          <cell r="Y1861">
            <v>68</v>
          </cell>
          <cell r="Z1861">
            <v>44</v>
          </cell>
        </row>
        <row r="1861">
          <cell r="AC1861">
            <v>68</v>
          </cell>
          <cell r="AD1861">
            <v>41</v>
          </cell>
          <cell r="AE1861">
            <v>85</v>
          </cell>
          <cell r="AF1861">
            <v>55</v>
          </cell>
          <cell r="AG1861">
            <v>73</v>
          </cell>
          <cell r="AH1861">
            <v>55</v>
          </cell>
        </row>
        <row r="1861">
          <cell r="AM1861">
            <v>76</v>
          </cell>
          <cell r="AN1861">
            <v>63</v>
          </cell>
        </row>
        <row r="1861">
          <cell r="AS1861">
            <v>91</v>
          </cell>
          <cell r="AT1861">
            <v>63</v>
          </cell>
          <cell r="AU1861">
            <v>75</v>
          </cell>
          <cell r="AV1861">
            <v>47</v>
          </cell>
        </row>
        <row r="1861">
          <cell r="AY1861">
            <v>74</v>
          </cell>
          <cell r="AZ1861">
            <v>44</v>
          </cell>
        </row>
        <row r="1862">
          <cell r="B1862">
            <v>36793</v>
          </cell>
          <cell r="C1862">
            <v>66</v>
          </cell>
          <cell r="D1862">
            <v>50</v>
          </cell>
        </row>
        <row r="1862">
          <cell r="I1862">
            <v>71</v>
          </cell>
          <cell r="J1862">
            <v>49</v>
          </cell>
        </row>
        <row r="1862">
          <cell r="Q1862">
            <v>73</v>
          </cell>
          <cell r="R1862">
            <v>45</v>
          </cell>
        </row>
        <row r="1862">
          <cell r="Y1862">
            <v>68</v>
          </cell>
          <cell r="Z1862">
            <v>43</v>
          </cell>
        </row>
        <row r="1862">
          <cell r="AC1862">
            <v>68</v>
          </cell>
          <cell r="AD1862">
            <v>40</v>
          </cell>
          <cell r="AE1862">
            <v>85</v>
          </cell>
          <cell r="AF1862">
            <v>54</v>
          </cell>
          <cell r="AG1862">
            <v>73</v>
          </cell>
          <cell r="AH1862">
            <v>54</v>
          </cell>
        </row>
        <row r="1862">
          <cell r="AM1862">
            <v>76</v>
          </cell>
          <cell r="AN1862">
            <v>62</v>
          </cell>
        </row>
        <row r="1862">
          <cell r="AS1862">
            <v>91</v>
          </cell>
          <cell r="AT1862">
            <v>63</v>
          </cell>
          <cell r="AU1862">
            <v>75</v>
          </cell>
          <cell r="AV1862">
            <v>47</v>
          </cell>
        </row>
        <row r="1862">
          <cell r="AY1862">
            <v>74</v>
          </cell>
          <cell r="AZ1862">
            <v>44</v>
          </cell>
        </row>
        <row r="1863">
          <cell r="B1863">
            <v>36794</v>
          </cell>
          <cell r="C1863">
            <v>66</v>
          </cell>
          <cell r="D1863">
            <v>50</v>
          </cell>
        </row>
        <row r="1863">
          <cell r="I1863">
            <v>71</v>
          </cell>
          <cell r="J1863">
            <v>49</v>
          </cell>
        </row>
        <row r="1863">
          <cell r="Q1863">
            <v>72</v>
          </cell>
          <cell r="R1863">
            <v>44</v>
          </cell>
        </row>
        <row r="1863">
          <cell r="Y1863">
            <v>67</v>
          </cell>
          <cell r="Z1863">
            <v>43</v>
          </cell>
        </row>
        <row r="1863">
          <cell r="AC1863">
            <v>67</v>
          </cell>
          <cell r="AD1863">
            <v>40</v>
          </cell>
          <cell r="AE1863">
            <v>84</v>
          </cell>
          <cell r="AF1863">
            <v>54</v>
          </cell>
          <cell r="AG1863">
            <v>73</v>
          </cell>
          <cell r="AH1863">
            <v>54</v>
          </cell>
        </row>
        <row r="1863">
          <cell r="AM1863">
            <v>76</v>
          </cell>
          <cell r="AN1863">
            <v>62</v>
          </cell>
        </row>
        <row r="1863">
          <cell r="AS1863">
            <v>90</v>
          </cell>
          <cell r="AT1863">
            <v>62</v>
          </cell>
          <cell r="AU1863">
            <v>74</v>
          </cell>
          <cell r="AV1863">
            <v>46</v>
          </cell>
        </row>
        <row r="1863">
          <cell r="AY1863">
            <v>73</v>
          </cell>
          <cell r="AZ1863">
            <v>43</v>
          </cell>
        </row>
        <row r="1864">
          <cell r="B1864">
            <v>36795</v>
          </cell>
          <cell r="C1864">
            <v>66</v>
          </cell>
          <cell r="D1864">
            <v>50</v>
          </cell>
        </row>
        <row r="1864">
          <cell r="I1864">
            <v>71</v>
          </cell>
          <cell r="J1864">
            <v>49</v>
          </cell>
        </row>
        <row r="1864">
          <cell r="Q1864">
            <v>72</v>
          </cell>
          <cell r="R1864">
            <v>44</v>
          </cell>
        </row>
        <row r="1864">
          <cell r="Y1864">
            <v>67</v>
          </cell>
          <cell r="Z1864">
            <v>43</v>
          </cell>
        </row>
        <row r="1864">
          <cell r="AC1864">
            <v>67</v>
          </cell>
          <cell r="AD1864">
            <v>40</v>
          </cell>
          <cell r="AE1864">
            <v>84</v>
          </cell>
          <cell r="AF1864">
            <v>54</v>
          </cell>
          <cell r="AG1864">
            <v>73</v>
          </cell>
          <cell r="AH1864">
            <v>54</v>
          </cell>
        </row>
        <row r="1864">
          <cell r="AM1864">
            <v>76</v>
          </cell>
          <cell r="AN1864">
            <v>62</v>
          </cell>
        </row>
        <row r="1864">
          <cell r="AS1864">
            <v>90</v>
          </cell>
          <cell r="AT1864">
            <v>62</v>
          </cell>
          <cell r="AU1864">
            <v>74</v>
          </cell>
          <cell r="AV1864">
            <v>46</v>
          </cell>
        </row>
        <row r="1864">
          <cell r="AY1864">
            <v>73</v>
          </cell>
          <cell r="AZ1864">
            <v>43</v>
          </cell>
        </row>
        <row r="1865">
          <cell r="B1865">
            <v>36796</v>
          </cell>
          <cell r="C1865">
            <v>66</v>
          </cell>
          <cell r="D1865">
            <v>50</v>
          </cell>
        </row>
        <row r="1865">
          <cell r="I1865">
            <v>71</v>
          </cell>
          <cell r="J1865">
            <v>49</v>
          </cell>
        </row>
        <row r="1865">
          <cell r="Q1865">
            <v>72</v>
          </cell>
          <cell r="R1865">
            <v>44</v>
          </cell>
        </row>
        <row r="1865">
          <cell r="Y1865">
            <v>67</v>
          </cell>
          <cell r="Z1865">
            <v>43</v>
          </cell>
        </row>
        <row r="1865">
          <cell r="AC1865">
            <v>67</v>
          </cell>
          <cell r="AD1865">
            <v>40</v>
          </cell>
          <cell r="AE1865">
            <v>84</v>
          </cell>
          <cell r="AF1865">
            <v>54</v>
          </cell>
          <cell r="AG1865">
            <v>73</v>
          </cell>
          <cell r="AH1865">
            <v>54</v>
          </cell>
        </row>
        <row r="1865">
          <cell r="AM1865">
            <v>76</v>
          </cell>
          <cell r="AN1865">
            <v>62</v>
          </cell>
        </row>
        <row r="1865">
          <cell r="AS1865">
            <v>90</v>
          </cell>
          <cell r="AT1865">
            <v>62</v>
          </cell>
          <cell r="AU1865">
            <v>74</v>
          </cell>
          <cell r="AV1865">
            <v>46</v>
          </cell>
        </row>
        <row r="1865">
          <cell r="AY1865">
            <v>73</v>
          </cell>
          <cell r="AZ1865">
            <v>43</v>
          </cell>
        </row>
        <row r="1866">
          <cell r="B1866">
            <v>36797</v>
          </cell>
          <cell r="C1866">
            <v>65</v>
          </cell>
          <cell r="D1866">
            <v>50</v>
          </cell>
        </row>
        <row r="1866">
          <cell r="I1866">
            <v>70</v>
          </cell>
          <cell r="J1866">
            <v>49</v>
          </cell>
        </row>
        <row r="1866">
          <cell r="Q1866">
            <v>71</v>
          </cell>
          <cell r="R1866">
            <v>44</v>
          </cell>
        </row>
        <row r="1866">
          <cell r="Y1866">
            <v>67</v>
          </cell>
          <cell r="Z1866">
            <v>42</v>
          </cell>
        </row>
        <row r="1866">
          <cell r="AC1866">
            <v>66</v>
          </cell>
          <cell r="AD1866">
            <v>39</v>
          </cell>
          <cell r="AE1866">
            <v>84</v>
          </cell>
          <cell r="AF1866">
            <v>54</v>
          </cell>
          <cell r="AG1866">
            <v>73</v>
          </cell>
          <cell r="AH1866">
            <v>54</v>
          </cell>
        </row>
        <row r="1866">
          <cell r="AM1866">
            <v>76</v>
          </cell>
          <cell r="AN1866">
            <v>62</v>
          </cell>
        </row>
        <row r="1866">
          <cell r="AS1866">
            <v>89</v>
          </cell>
          <cell r="AT1866">
            <v>61</v>
          </cell>
          <cell r="AU1866">
            <v>73</v>
          </cell>
          <cell r="AV1866">
            <v>46</v>
          </cell>
        </row>
        <row r="1866">
          <cell r="AY1866">
            <v>72</v>
          </cell>
          <cell r="AZ1866">
            <v>42</v>
          </cell>
        </row>
        <row r="1867">
          <cell r="B1867">
            <v>36798</v>
          </cell>
          <cell r="C1867">
            <v>65</v>
          </cell>
          <cell r="D1867">
            <v>49</v>
          </cell>
        </row>
        <row r="1867">
          <cell r="I1867">
            <v>70</v>
          </cell>
          <cell r="J1867">
            <v>48</v>
          </cell>
        </row>
        <row r="1867">
          <cell r="Q1867">
            <v>71</v>
          </cell>
          <cell r="R1867">
            <v>43</v>
          </cell>
        </row>
        <row r="1867">
          <cell r="Y1867">
            <v>66</v>
          </cell>
          <cell r="Z1867">
            <v>42</v>
          </cell>
        </row>
        <row r="1867">
          <cell r="AC1867">
            <v>66</v>
          </cell>
          <cell r="AD1867">
            <v>39</v>
          </cell>
          <cell r="AE1867">
            <v>83</v>
          </cell>
          <cell r="AF1867">
            <v>53</v>
          </cell>
          <cell r="AG1867">
            <v>72</v>
          </cell>
          <cell r="AH1867">
            <v>54</v>
          </cell>
        </row>
        <row r="1867">
          <cell r="AM1867">
            <v>76</v>
          </cell>
          <cell r="AN1867">
            <v>61</v>
          </cell>
        </row>
        <row r="1867">
          <cell r="AS1867">
            <v>89</v>
          </cell>
          <cell r="AT1867">
            <v>61</v>
          </cell>
          <cell r="AU1867">
            <v>73</v>
          </cell>
          <cell r="AV1867">
            <v>45</v>
          </cell>
        </row>
        <row r="1867">
          <cell r="AY1867">
            <v>72</v>
          </cell>
          <cell r="AZ1867">
            <v>42</v>
          </cell>
        </row>
        <row r="1868">
          <cell r="B1868">
            <v>36799</v>
          </cell>
          <cell r="C1868">
            <v>64</v>
          </cell>
          <cell r="D1868">
            <v>49</v>
          </cell>
        </row>
        <row r="1868">
          <cell r="I1868">
            <v>69</v>
          </cell>
          <cell r="J1868">
            <v>48</v>
          </cell>
        </row>
        <row r="1868">
          <cell r="Q1868">
            <v>70</v>
          </cell>
          <cell r="R1868">
            <v>43</v>
          </cell>
        </row>
        <row r="1868">
          <cell r="Y1868">
            <v>66</v>
          </cell>
          <cell r="Z1868">
            <v>41</v>
          </cell>
        </row>
        <row r="1868">
          <cell r="AC1868">
            <v>65</v>
          </cell>
          <cell r="AD1868">
            <v>38</v>
          </cell>
          <cell r="AE1868">
            <v>83</v>
          </cell>
          <cell r="AF1868">
            <v>53</v>
          </cell>
          <cell r="AG1868">
            <v>72</v>
          </cell>
          <cell r="AH1868">
            <v>54</v>
          </cell>
        </row>
        <row r="1868">
          <cell r="AM1868">
            <v>76</v>
          </cell>
          <cell r="AN1868">
            <v>61</v>
          </cell>
        </row>
        <row r="1868">
          <cell r="AS1868">
            <v>88</v>
          </cell>
          <cell r="AT1868">
            <v>60</v>
          </cell>
          <cell r="AU1868">
            <v>72</v>
          </cell>
          <cell r="AV1868">
            <v>45</v>
          </cell>
        </row>
        <row r="1868">
          <cell r="AY1868">
            <v>71</v>
          </cell>
          <cell r="AZ1868">
            <v>41</v>
          </cell>
        </row>
        <row r="1869">
          <cell r="B1869">
            <v>36800</v>
          </cell>
          <cell r="C1869">
            <v>64</v>
          </cell>
          <cell r="D1869">
            <v>49</v>
          </cell>
        </row>
        <row r="1869">
          <cell r="I1869">
            <v>69</v>
          </cell>
          <cell r="J1869">
            <v>48</v>
          </cell>
        </row>
        <row r="1869">
          <cell r="Q1869">
            <v>70</v>
          </cell>
          <cell r="R1869">
            <v>43</v>
          </cell>
        </row>
        <row r="1869">
          <cell r="Y1869">
            <v>66</v>
          </cell>
          <cell r="Z1869">
            <v>41</v>
          </cell>
        </row>
        <row r="1869">
          <cell r="AC1869">
            <v>65</v>
          </cell>
          <cell r="AD1869">
            <v>38</v>
          </cell>
          <cell r="AE1869">
            <v>83</v>
          </cell>
          <cell r="AF1869">
            <v>53</v>
          </cell>
          <cell r="AG1869">
            <v>72</v>
          </cell>
          <cell r="AH1869">
            <v>54</v>
          </cell>
        </row>
        <row r="1869">
          <cell r="AM1869">
            <v>76</v>
          </cell>
          <cell r="AN1869">
            <v>61</v>
          </cell>
        </row>
        <row r="1869">
          <cell r="AS1869">
            <v>88</v>
          </cell>
          <cell r="AT1869">
            <v>60</v>
          </cell>
          <cell r="AU1869">
            <v>72</v>
          </cell>
          <cell r="AV1869">
            <v>45</v>
          </cell>
        </row>
        <row r="1869">
          <cell r="AY1869">
            <v>71</v>
          </cell>
          <cell r="AZ1869">
            <v>41</v>
          </cell>
        </row>
        <row r="1870">
          <cell r="B1870">
            <v>36801</v>
          </cell>
          <cell r="C1870">
            <v>64</v>
          </cell>
          <cell r="D1870">
            <v>49</v>
          </cell>
        </row>
        <row r="1870">
          <cell r="I1870">
            <v>69</v>
          </cell>
          <cell r="J1870">
            <v>48</v>
          </cell>
        </row>
        <row r="1870">
          <cell r="Q1870">
            <v>70</v>
          </cell>
          <cell r="R1870">
            <v>43</v>
          </cell>
        </row>
        <row r="1870">
          <cell r="Y1870">
            <v>66</v>
          </cell>
          <cell r="Z1870">
            <v>41</v>
          </cell>
        </row>
        <row r="1870">
          <cell r="AC1870">
            <v>65</v>
          </cell>
          <cell r="AD1870">
            <v>38</v>
          </cell>
          <cell r="AE1870">
            <v>83</v>
          </cell>
          <cell r="AF1870">
            <v>53</v>
          </cell>
          <cell r="AG1870">
            <v>72</v>
          </cell>
          <cell r="AH1870">
            <v>54</v>
          </cell>
        </row>
        <row r="1870">
          <cell r="AM1870">
            <v>76</v>
          </cell>
          <cell r="AN1870">
            <v>61</v>
          </cell>
        </row>
        <row r="1870">
          <cell r="AS1870">
            <v>88</v>
          </cell>
          <cell r="AT1870">
            <v>60</v>
          </cell>
          <cell r="AU1870">
            <v>72</v>
          </cell>
          <cell r="AV1870">
            <v>45</v>
          </cell>
        </row>
        <row r="1870">
          <cell r="AY1870">
            <v>71</v>
          </cell>
          <cell r="AZ1870">
            <v>41</v>
          </cell>
        </row>
        <row r="1871">
          <cell r="B1871">
            <v>36802</v>
          </cell>
          <cell r="C1871">
            <v>63</v>
          </cell>
          <cell r="D1871">
            <v>48</v>
          </cell>
        </row>
        <row r="1871">
          <cell r="I1871">
            <v>68</v>
          </cell>
          <cell r="J1871">
            <v>48</v>
          </cell>
        </row>
        <row r="1871">
          <cell r="Q1871">
            <v>69</v>
          </cell>
          <cell r="R1871">
            <v>42</v>
          </cell>
        </row>
        <row r="1871">
          <cell r="Y1871">
            <v>65</v>
          </cell>
          <cell r="Z1871">
            <v>41</v>
          </cell>
        </row>
        <row r="1871">
          <cell r="AC1871">
            <v>64</v>
          </cell>
          <cell r="AD1871">
            <v>38</v>
          </cell>
          <cell r="AE1871">
            <v>82</v>
          </cell>
          <cell r="AF1871">
            <v>53</v>
          </cell>
          <cell r="AG1871">
            <v>72</v>
          </cell>
          <cell r="AH1871">
            <v>54</v>
          </cell>
        </row>
        <row r="1871">
          <cell r="AM1871">
            <v>76</v>
          </cell>
          <cell r="AN1871">
            <v>61</v>
          </cell>
        </row>
        <row r="1871">
          <cell r="AS1871">
            <v>87</v>
          </cell>
          <cell r="AT1871">
            <v>59</v>
          </cell>
          <cell r="AU1871">
            <v>71</v>
          </cell>
          <cell r="AV1871">
            <v>44</v>
          </cell>
        </row>
        <row r="1871">
          <cell r="AY1871">
            <v>70</v>
          </cell>
          <cell r="AZ1871">
            <v>40</v>
          </cell>
        </row>
        <row r="1872">
          <cell r="B1872">
            <v>36803</v>
          </cell>
          <cell r="C1872">
            <v>63</v>
          </cell>
          <cell r="D1872">
            <v>48</v>
          </cell>
        </row>
        <row r="1872">
          <cell r="I1872">
            <v>68</v>
          </cell>
          <cell r="J1872">
            <v>47</v>
          </cell>
        </row>
        <row r="1872">
          <cell r="Q1872">
            <v>69</v>
          </cell>
          <cell r="R1872">
            <v>42</v>
          </cell>
        </row>
        <row r="1872">
          <cell r="Y1872">
            <v>65</v>
          </cell>
          <cell r="Z1872">
            <v>40</v>
          </cell>
        </row>
        <row r="1872">
          <cell r="AC1872">
            <v>64</v>
          </cell>
          <cell r="AD1872">
            <v>37</v>
          </cell>
          <cell r="AE1872">
            <v>82</v>
          </cell>
          <cell r="AF1872">
            <v>52</v>
          </cell>
          <cell r="AG1872">
            <v>72</v>
          </cell>
          <cell r="AH1872">
            <v>53</v>
          </cell>
        </row>
        <row r="1872">
          <cell r="AM1872">
            <v>75</v>
          </cell>
          <cell r="AN1872">
            <v>61</v>
          </cell>
        </row>
        <row r="1872">
          <cell r="AS1872">
            <v>87</v>
          </cell>
          <cell r="AT1872">
            <v>59</v>
          </cell>
          <cell r="AU1872">
            <v>71</v>
          </cell>
          <cell r="AV1872">
            <v>44</v>
          </cell>
        </row>
        <row r="1872">
          <cell r="AY1872">
            <v>70</v>
          </cell>
          <cell r="AZ1872">
            <v>40</v>
          </cell>
        </row>
        <row r="1873">
          <cell r="B1873">
            <v>36804</v>
          </cell>
          <cell r="C1873">
            <v>62</v>
          </cell>
          <cell r="D1873">
            <v>47</v>
          </cell>
        </row>
        <row r="1873">
          <cell r="I1873">
            <v>67</v>
          </cell>
          <cell r="J1873">
            <v>47</v>
          </cell>
        </row>
        <row r="1873">
          <cell r="Q1873">
            <v>68</v>
          </cell>
          <cell r="R1873">
            <v>41</v>
          </cell>
        </row>
        <row r="1873">
          <cell r="Y1873">
            <v>64</v>
          </cell>
          <cell r="Z1873">
            <v>40</v>
          </cell>
        </row>
        <row r="1873">
          <cell r="AC1873">
            <v>63</v>
          </cell>
          <cell r="AD1873">
            <v>37</v>
          </cell>
          <cell r="AE1873">
            <v>81</v>
          </cell>
          <cell r="AF1873">
            <v>52</v>
          </cell>
          <cell r="AG1873">
            <v>72</v>
          </cell>
          <cell r="AH1873">
            <v>53</v>
          </cell>
        </row>
        <row r="1873">
          <cell r="AM1873">
            <v>75</v>
          </cell>
          <cell r="AN1873">
            <v>61</v>
          </cell>
        </row>
        <row r="1873">
          <cell r="AS1873">
            <v>86</v>
          </cell>
          <cell r="AT1873">
            <v>58</v>
          </cell>
          <cell r="AU1873">
            <v>70</v>
          </cell>
          <cell r="AV1873">
            <v>43</v>
          </cell>
        </row>
        <row r="1873">
          <cell r="AY1873">
            <v>69</v>
          </cell>
          <cell r="AZ1873">
            <v>39</v>
          </cell>
        </row>
        <row r="1874">
          <cell r="B1874">
            <v>36805</v>
          </cell>
          <cell r="C1874">
            <v>62</v>
          </cell>
          <cell r="D1874">
            <v>47</v>
          </cell>
        </row>
        <row r="1874">
          <cell r="I1874">
            <v>67</v>
          </cell>
          <cell r="J1874">
            <v>47</v>
          </cell>
        </row>
        <row r="1874">
          <cell r="Q1874">
            <v>68</v>
          </cell>
          <cell r="R1874">
            <v>41</v>
          </cell>
        </row>
        <row r="1874">
          <cell r="Y1874">
            <v>64</v>
          </cell>
          <cell r="Z1874">
            <v>40</v>
          </cell>
        </row>
        <row r="1874">
          <cell r="AC1874">
            <v>63</v>
          </cell>
          <cell r="AD1874">
            <v>37</v>
          </cell>
          <cell r="AE1874">
            <v>81</v>
          </cell>
          <cell r="AF1874">
            <v>52</v>
          </cell>
          <cell r="AG1874">
            <v>72</v>
          </cell>
          <cell r="AH1874">
            <v>53</v>
          </cell>
        </row>
        <row r="1874">
          <cell r="AM1874">
            <v>75</v>
          </cell>
          <cell r="AN1874">
            <v>61</v>
          </cell>
        </row>
        <row r="1874">
          <cell r="AS1874">
            <v>86</v>
          </cell>
          <cell r="AT1874">
            <v>58</v>
          </cell>
          <cell r="AU1874">
            <v>70</v>
          </cell>
          <cell r="AV1874">
            <v>43</v>
          </cell>
        </row>
        <row r="1874">
          <cell r="AY1874">
            <v>69</v>
          </cell>
          <cell r="AZ1874">
            <v>39</v>
          </cell>
        </row>
        <row r="1875">
          <cell r="B1875">
            <v>36806</v>
          </cell>
          <cell r="C1875">
            <v>62</v>
          </cell>
          <cell r="D1875">
            <v>47</v>
          </cell>
        </row>
        <row r="1875">
          <cell r="I1875">
            <v>67</v>
          </cell>
          <cell r="J1875">
            <v>47</v>
          </cell>
        </row>
        <row r="1875">
          <cell r="Q1875">
            <v>68</v>
          </cell>
          <cell r="R1875">
            <v>41</v>
          </cell>
        </row>
        <row r="1875">
          <cell r="Y1875">
            <v>64</v>
          </cell>
          <cell r="Z1875">
            <v>40</v>
          </cell>
        </row>
        <row r="1875">
          <cell r="AC1875">
            <v>63</v>
          </cell>
          <cell r="AD1875">
            <v>37</v>
          </cell>
          <cell r="AE1875">
            <v>81</v>
          </cell>
          <cell r="AF1875">
            <v>52</v>
          </cell>
          <cell r="AG1875">
            <v>72</v>
          </cell>
          <cell r="AH1875">
            <v>53</v>
          </cell>
        </row>
        <row r="1875">
          <cell r="AM1875">
            <v>75</v>
          </cell>
          <cell r="AN1875">
            <v>61</v>
          </cell>
        </row>
        <row r="1875">
          <cell r="AS1875">
            <v>86</v>
          </cell>
          <cell r="AT1875">
            <v>58</v>
          </cell>
          <cell r="AU1875">
            <v>70</v>
          </cell>
          <cell r="AV1875">
            <v>43</v>
          </cell>
        </row>
        <row r="1875">
          <cell r="AY1875">
            <v>69</v>
          </cell>
          <cell r="AZ1875">
            <v>39</v>
          </cell>
        </row>
        <row r="1876">
          <cell r="B1876">
            <v>36807</v>
          </cell>
          <cell r="C1876">
            <v>62</v>
          </cell>
          <cell r="D1876">
            <v>47</v>
          </cell>
        </row>
        <row r="1876">
          <cell r="I1876">
            <v>66</v>
          </cell>
          <cell r="J1876">
            <v>47</v>
          </cell>
        </row>
        <row r="1876">
          <cell r="Q1876">
            <v>67</v>
          </cell>
          <cell r="R1876">
            <v>41</v>
          </cell>
        </row>
        <row r="1876">
          <cell r="Y1876">
            <v>63</v>
          </cell>
          <cell r="Z1876">
            <v>39</v>
          </cell>
        </row>
        <row r="1876">
          <cell r="AC1876">
            <v>62</v>
          </cell>
          <cell r="AD1876">
            <v>36</v>
          </cell>
          <cell r="AE1876">
            <v>80</v>
          </cell>
          <cell r="AF1876">
            <v>52</v>
          </cell>
          <cell r="AG1876">
            <v>72</v>
          </cell>
          <cell r="AH1876">
            <v>53</v>
          </cell>
        </row>
        <row r="1876">
          <cell r="AM1876">
            <v>75</v>
          </cell>
          <cell r="AN1876">
            <v>61</v>
          </cell>
        </row>
        <row r="1876">
          <cell r="AS1876">
            <v>85</v>
          </cell>
          <cell r="AT1876">
            <v>57</v>
          </cell>
          <cell r="AU1876">
            <v>69</v>
          </cell>
          <cell r="AV1876">
            <v>42</v>
          </cell>
        </row>
        <row r="1876">
          <cell r="AY1876">
            <v>69</v>
          </cell>
          <cell r="AZ1876">
            <v>39</v>
          </cell>
        </row>
        <row r="1877">
          <cell r="B1877">
            <v>36808</v>
          </cell>
          <cell r="C1877">
            <v>61</v>
          </cell>
          <cell r="D1877">
            <v>46</v>
          </cell>
        </row>
        <row r="1877">
          <cell r="I1877">
            <v>66</v>
          </cell>
          <cell r="J1877">
            <v>46</v>
          </cell>
        </row>
        <row r="1877">
          <cell r="Q1877">
            <v>67</v>
          </cell>
          <cell r="R1877">
            <v>40</v>
          </cell>
        </row>
        <row r="1877">
          <cell r="Y1877">
            <v>63</v>
          </cell>
          <cell r="Z1877">
            <v>39</v>
          </cell>
        </row>
        <row r="1877">
          <cell r="AC1877">
            <v>62</v>
          </cell>
          <cell r="AD1877">
            <v>36</v>
          </cell>
          <cell r="AE1877">
            <v>80</v>
          </cell>
          <cell r="AF1877">
            <v>51</v>
          </cell>
          <cell r="AG1877">
            <v>71</v>
          </cell>
          <cell r="AH1877">
            <v>52</v>
          </cell>
        </row>
        <row r="1877">
          <cell r="AM1877">
            <v>75</v>
          </cell>
          <cell r="AN1877">
            <v>60</v>
          </cell>
        </row>
        <row r="1877">
          <cell r="AS1877">
            <v>85</v>
          </cell>
          <cell r="AT1877">
            <v>57</v>
          </cell>
          <cell r="AU1877">
            <v>69</v>
          </cell>
          <cell r="AV1877">
            <v>42</v>
          </cell>
        </row>
        <row r="1877">
          <cell r="AY1877">
            <v>68</v>
          </cell>
          <cell r="AZ1877">
            <v>38</v>
          </cell>
        </row>
        <row r="1878">
          <cell r="B1878">
            <v>36809</v>
          </cell>
          <cell r="C1878">
            <v>61</v>
          </cell>
          <cell r="D1878">
            <v>46</v>
          </cell>
        </row>
        <row r="1878">
          <cell r="I1878">
            <v>65</v>
          </cell>
          <cell r="J1878">
            <v>46</v>
          </cell>
        </row>
        <row r="1878">
          <cell r="Q1878">
            <v>66</v>
          </cell>
          <cell r="R1878">
            <v>40</v>
          </cell>
        </row>
        <row r="1878">
          <cell r="Y1878">
            <v>62</v>
          </cell>
          <cell r="Z1878">
            <v>38</v>
          </cell>
        </row>
        <row r="1878">
          <cell r="AC1878">
            <v>61</v>
          </cell>
          <cell r="AD1878">
            <v>35</v>
          </cell>
          <cell r="AE1878">
            <v>79</v>
          </cell>
          <cell r="AF1878">
            <v>51</v>
          </cell>
          <cell r="AG1878">
            <v>71</v>
          </cell>
          <cell r="AH1878">
            <v>52</v>
          </cell>
        </row>
        <row r="1878">
          <cell r="AM1878">
            <v>75</v>
          </cell>
          <cell r="AN1878">
            <v>60</v>
          </cell>
        </row>
        <row r="1878">
          <cell r="AS1878">
            <v>84</v>
          </cell>
          <cell r="AT1878">
            <v>56</v>
          </cell>
          <cell r="AU1878">
            <v>68</v>
          </cell>
          <cell r="AV1878">
            <v>41</v>
          </cell>
        </row>
        <row r="1878">
          <cell r="AY1878">
            <v>68</v>
          </cell>
          <cell r="AZ1878">
            <v>38</v>
          </cell>
        </row>
        <row r="1879">
          <cell r="B1879">
            <v>36810</v>
          </cell>
          <cell r="C1879">
            <v>61</v>
          </cell>
          <cell r="D1879">
            <v>46</v>
          </cell>
        </row>
        <row r="1879">
          <cell r="I1879">
            <v>65</v>
          </cell>
          <cell r="J1879">
            <v>46</v>
          </cell>
        </row>
        <row r="1879">
          <cell r="Q1879">
            <v>66</v>
          </cell>
          <cell r="R1879">
            <v>40</v>
          </cell>
        </row>
        <row r="1879">
          <cell r="Y1879">
            <v>62</v>
          </cell>
          <cell r="Z1879">
            <v>38</v>
          </cell>
        </row>
        <row r="1879">
          <cell r="AC1879">
            <v>61</v>
          </cell>
          <cell r="AD1879">
            <v>35</v>
          </cell>
          <cell r="AE1879">
            <v>79</v>
          </cell>
          <cell r="AF1879">
            <v>51</v>
          </cell>
          <cell r="AG1879">
            <v>71</v>
          </cell>
          <cell r="AH1879">
            <v>52</v>
          </cell>
        </row>
        <row r="1879">
          <cell r="AM1879">
            <v>75</v>
          </cell>
          <cell r="AN1879">
            <v>60</v>
          </cell>
        </row>
        <row r="1879">
          <cell r="AS1879">
            <v>84</v>
          </cell>
          <cell r="AT1879">
            <v>56</v>
          </cell>
          <cell r="AU1879">
            <v>68</v>
          </cell>
          <cell r="AV1879">
            <v>41</v>
          </cell>
        </row>
        <row r="1879">
          <cell r="AY1879">
            <v>68</v>
          </cell>
          <cell r="AZ1879">
            <v>38</v>
          </cell>
        </row>
        <row r="1880">
          <cell r="B1880">
            <v>36811</v>
          </cell>
          <cell r="C1880">
            <v>61</v>
          </cell>
          <cell r="D1880">
            <v>46</v>
          </cell>
        </row>
        <row r="1880">
          <cell r="I1880">
            <v>65</v>
          </cell>
          <cell r="J1880">
            <v>46</v>
          </cell>
        </row>
        <row r="1880">
          <cell r="Q1880">
            <v>66</v>
          </cell>
          <cell r="R1880">
            <v>40</v>
          </cell>
        </row>
        <row r="1880">
          <cell r="Y1880">
            <v>62</v>
          </cell>
          <cell r="Z1880">
            <v>38</v>
          </cell>
        </row>
        <row r="1880">
          <cell r="AC1880">
            <v>61</v>
          </cell>
          <cell r="AD1880">
            <v>35</v>
          </cell>
          <cell r="AE1880">
            <v>79</v>
          </cell>
          <cell r="AF1880">
            <v>51</v>
          </cell>
          <cell r="AG1880">
            <v>71</v>
          </cell>
          <cell r="AH1880">
            <v>52</v>
          </cell>
        </row>
        <row r="1880">
          <cell r="AM1880">
            <v>75</v>
          </cell>
          <cell r="AN1880">
            <v>60</v>
          </cell>
        </row>
        <row r="1880">
          <cell r="AS1880">
            <v>83</v>
          </cell>
          <cell r="AT1880">
            <v>55</v>
          </cell>
          <cell r="AU1880">
            <v>67</v>
          </cell>
          <cell r="AV1880">
            <v>41</v>
          </cell>
        </row>
        <row r="1880">
          <cell r="AY1880">
            <v>67</v>
          </cell>
          <cell r="AZ1880">
            <v>38</v>
          </cell>
        </row>
        <row r="1881">
          <cell r="B1881">
            <v>36812</v>
          </cell>
          <cell r="C1881">
            <v>60</v>
          </cell>
          <cell r="D1881">
            <v>46</v>
          </cell>
        </row>
        <row r="1881">
          <cell r="I1881">
            <v>64</v>
          </cell>
          <cell r="J1881">
            <v>45</v>
          </cell>
        </row>
        <row r="1881">
          <cell r="Q1881">
            <v>65</v>
          </cell>
          <cell r="R1881">
            <v>39</v>
          </cell>
        </row>
        <row r="1881">
          <cell r="Y1881">
            <v>61</v>
          </cell>
          <cell r="Z1881">
            <v>38</v>
          </cell>
        </row>
        <row r="1881">
          <cell r="AC1881">
            <v>60</v>
          </cell>
          <cell r="AD1881">
            <v>34</v>
          </cell>
          <cell r="AE1881">
            <v>78</v>
          </cell>
          <cell r="AF1881">
            <v>51</v>
          </cell>
          <cell r="AG1881">
            <v>71</v>
          </cell>
          <cell r="AH1881">
            <v>52</v>
          </cell>
        </row>
        <row r="1881">
          <cell r="AM1881">
            <v>75</v>
          </cell>
          <cell r="AN1881">
            <v>60</v>
          </cell>
        </row>
        <row r="1881">
          <cell r="AS1881">
            <v>83</v>
          </cell>
          <cell r="AT1881">
            <v>55</v>
          </cell>
          <cell r="AU1881">
            <v>67</v>
          </cell>
          <cell r="AV1881">
            <v>41</v>
          </cell>
        </row>
        <row r="1881">
          <cell r="AY1881">
            <v>67</v>
          </cell>
          <cell r="AZ1881">
            <v>37</v>
          </cell>
        </row>
        <row r="1882">
          <cell r="B1882">
            <v>36813</v>
          </cell>
          <cell r="C1882">
            <v>60</v>
          </cell>
          <cell r="D1882">
            <v>45</v>
          </cell>
        </row>
        <row r="1882">
          <cell r="I1882">
            <v>64</v>
          </cell>
          <cell r="J1882">
            <v>45</v>
          </cell>
        </row>
        <row r="1882">
          <cell r="Q1882">
            <v>65</v>
          </cell>
          <cell r="R1882">
            <v>39</v>
          </cell>
        </row>
        <row r="1882">
          <cell r="Y1882">
            <v>61</v>
          </cell>
          <cell r="Z1882">
            <v>37</v>
          </cell>
        </row>
        <row r="1882">
          <cell r="AC1882">
            <v>60</v>
          </cell>
          <cell r="AD1882">
            <v>34</v>
          </cell>
          <cell r="AE1882">
            <v>78</v>
          </cell>
          <cell r="AF1882">
            <v>50</v>
          </cell>
          <cell r="AG1882">
            <v>70</v>
          </cell>
          <cell r="AH1882">
            <v>52</v>
          </cell>
        </row>
        <row r="1882">
          <cell r="AM1882">
            <v>74</v>
          </cell>
          <cell r="AN1882">
            <v>59</v>
          </cell>
        </row>
        <row r="1882">
          <cell r="AS1882">
            <v>82</v>
          </cell>
          <cell r="AT1882">
            <v>54</v>
          </cell>
          <cell r="AU1882">
            <v>66</v>
          </cell>
          <cell r="AV1882">
            <v>40</v>
          </cell>
        </row>
        <row r="1882">
          <cell r="AY1882">
            <v>66</v>
          </cell>
          <cell r="AZ1882">
            <v>37</v>
          </cell>
        </row>
        <row r="1883">
          <cell r="B1883">
            <v>36814</v>
          </cell>
          <cell r="C1883">
            <v>59</v>
          </cell>
          <cell r="D1883">
            <v>45</v>
          </cell>
        </row>
        <row r="1883">
          <cell r="I1883">
            <v>63</v>
          </cell>
          <cell r="J1883">
            <v>44</v>
          </cell>
        </row>
        <row r="1883">
          <cell r="Q1883">
            <v>64</v>
          </cell>
          <cell r="R1883">
            <v>38</v>
          </cell>
        </row>
        <row r="1883">
          <cell r="Y1883">
            <v>60</v>
          </cell>
          <cell r="Z1883">
            <v>37</v>
          </cell>
        </row>
        <row r="1883">
          <cell r="AC1883">
            <v>59</v>
          </cell>
          <cell r="AD1883">
            <v>33</v>
          </cell>
          <cell r="AE1883">
            <v>77</v>
          </cell>
          <cell r="AF1883">
            <v>50</v>
          </cell>
          <cell r="AG1883">
            <v>70</v>
          </cell>
          <cell r="AH1883">
            <v>52</v>
          </cell>
        </row>
        <row r="1883">
          <cell r="AM1883">
            <v>74</v>
          </cell>
          <cell r="AN1883">
            <v>59</v>
          </cell>
        </row>
        <row r="1883">
          <cell r="AS1883">
            <v>82</v>
          </cell>
          <cell r="AT1883">
            <v>54</v>
          </cell>
          <cell r="AU1883">
            <v>66</v>
          </cell>
          <cell r="AV1883">
            <v>40</v>
          </cell>
        </row>
        <row r="1883">
          <cell r="AY1883">
            <v>66</v>
          </cell>
          <cell r="AZ1883">
            <v>36</v>
          </cell>
        </row>
        <row r="1884">
          <cell r="B1884">
            <v>36815</v>
          </cell>
          <cell r="C1884">
            <v>59</v>
          </cell>
          <cell r="D1884">
            <v>45</v>
          </cell>
        </row>
        <row r="1884">
          <cell r="I1884">
            <v>63</v>
          </cell>
          <cell r="J1884">
            <v>44</v>
          </cell>
        </row>
        <row r="1884">
          <cell r="Q1884">
            <v>64</v>
          </cell>
          <cell r="R1884">
            <v>38</v>
          </cell>
        </row>
        <row r="1884">
          <cell r="Y1884">
            <v>60</v>
          </cell>
          <cell r="Z1884">
            <v>37</v>
          </cell>
        </row>
        <row r="1884">
          <cell r="AC1884">
            <v>59</v>
          </cell>
          <cell r="AD1884">
            <v>33</v>
          </cell>
          <cell r="AE1884">
            <v>77</v>
          </cell>
          <cell r="AF1884">
            <v>50</v>
          </cell>
          <cell r="AG1884">
            <v>70</v>
          </cell>
          <cell r="AH1884">
            <v>52</v>
          </cell>
        </row>
        <row r="1884">
          <cell r="AM1884">
            <v>74</v>
          </cell>
          <cell r="AN1884">
            <v>59</v>
          </cell>
        </row>
        <row r="1884">
          <cell r="AS1884">
            <v>81</v>
          </cell>
          <cell r="AT1884">
            <v>53</v>
          </cell>
          <cell r="AU1884">
            <v>65</v>
          </cell>
          <cell r="AV1884">
            <v>40</v>
          </cell>
        </row>
        <row r="1884">
          <cell r="AY1884">
            <v>65</v>
          </cell>
          <cell r="AZ1884">
            <v>36</v>
          </cell>
        </row>
        <row r="1885">
          <cell r="B1885">
            <v>36816</v>
          </cell>
          <cell r="C1885">
            <v>59</v>
          </cell>
          <cell r="D1885">
            <v>45</v>
          </cell>
        </row>
        <row r="1885">
          <cell r="I1885">
            <v>63</v>
          </cell>
          <cell r="J1885">
            <v>44</v>
          </cell>
        </row>
        <row r="1885">
          <cell r="Q1885">
            <v>63</v>
          </cell>
          <cell r="R1885">
            <v>38</v>
          </cell>
        </row>
        <row r="1885">
          <cell r="Y1885">
            <v>59</v>
          </cell>
          <cell r="Z1885">
            <v>37</v>
          </cell>
        </row>
        <row r="1885">
          <cell r="AC1885">
            <v>59</v>
          </cell>
          <cell r="AD1885">
            <v>33</v>
          </cell>
          <cell r="AE1885">
            <v>77</v>
          </cell>
          <cell r="AF1885">
            <v>50</v>
          </cell>
          <cell r="AG1885">
            <v>70</v>
          </cell>
          <cell r="AH1885">
            <v>52</v>
          </cell>
        </row>
        <row r="1885">
          <cell r="AM1885">
            <v>74</v>
          </cell>
          <cell r="AN1885">
            <v>59</v>
          </cell>
        </row>
        <row r="1885">
          <cell r="AS1885">
            <v>81</v>
          </cell>
          <cell r="AT1885">
            <v>53</v>
          </cell>
          <cell r="AU1885">
            <v>65</v>
          </cell>
          <cell r="AV1885">
            <v>40</v>
          </cell>
        </row>
        <row r="1885">
          <cell r="AY1885">
            <v>65</v>
          </cell>
          <cell r="AZ1885">
            <v>36</v>
          </cell>
        </row>
        <row r="1886">
          <cell r="B1886">
            <v>36817</v>
          </cell>
          <cell r="C1886">
            <v>58</v>
          </cell>
          <cell r="D1886">
            <v>45</v>
          </cell>
        </row>
        <row r="1886">
          <cell r="I1886">
            <v>62</v>
          </cell>
          <cell r="J1886">
            <v>44</v>
          </cell>
        </row>
        <row r="1886">
          <cell r="Q1886">
            <v>63</v>
          </cell>
          <cell r="R1886">
            <v>38</v>
          </cell>
        </row>
        <row r="1886">
          <cell r="Y1886">
            <v>59</v>
          </cell>
          <cell r="Z1886">
            <v>36</v>
          </cell>
        </row>
        <row r="1886">
          <cell r="AC1886">
            <v>58</v>
          </cell>
          <cell r="AD1886">
            <v>33</v>
          </cell>
          <cell r="AE1886">
            <v>76</v>
          </cell>
          <cell r="AF1886">
            <v>50</v>
          </cell>
          <cell r="AG1886">
            <v>70</v>
          </cell>
          <cell r="AH1886">
            <v>52</v>
          </cell>
        </row>
        <row r="1886">
          <cell r="AM1886">
            <v>74</v>
          </cell>
          <cell r="AN1886">
            <v>59</v>
          </cell>
        </row>
        <row r="1886">
          <cell r="AS1886">
            <v>80</v>
          </cell>
          <cell r="AT1886">
            <v>53</v>
          </cell>
          <cell r="AU1886">
            <v>64</v>
          </cell>
          <cell r="AV1886">
            <v>39</v>
          </cell>
        </row>
        <row r="1886">
          <cell r="AY1886">
            <v>64</v>
          </cell>
          <cell r="AZ1886">
            <v>35</v>
          </cell>
        </row>
        <row r="1887">
          <cell r="B1887">
            <v>36818</v>
          </cell>
          <cell r="C1887">
            <v>58</v>
          </cell>
          <cell r="D1887">
            <v>44</v>
          </cell>
        </row>
        <row r="1887">
          <cell r="I1887">
            <v>62</v>
          </cell>
          <cell r="J1887">
            <v>44</v>
          </cell>
        </row>
        <row r="1887">
          <cell r="Q1887">
            <v>62</v>
          </cell>
          <cell r="R1887">
            <v>37</v>
          </cell>
        </row>
        <row r="1887">
          <cell r="Y1887">
            <v>58</v>
          </cell>
          <cell r="Z1887">
            <v>36</v>
          </cell>
        </row>
        <row r="1887">
          <cell r="AC1887">
            <v>58</v>
          </cell>
          <cell r="AD1887">
            <v>32</v>
          </cell>
          <cell r="AE1887">
            <v>76</v>
          </cell>
          <cell r="AF1887">
            <v>49</v>
          </cell>
          <cell r="AG1887">
            <v>69</v>
          </cell>
          <cell r="AH1887">
            <v>51</v>
          </cell>
        </row>
        <row r="1887">
          <cell r="AM1887">
            <v>74</v>
          </cell>
          <cell r="AN1887">
            <v>58</v>
          </cell>
        </row>
        <row r="1887">
          <cell r="AS1887">
            <v>80</v>
          </cell>
          <cell r="AT1887">
            <v>52</v>
          </cell>
          <cell r="AU1887">
            <v>64</v>
          </cell>
          <cell r="AV1887">
            <v>39</v>
          </cell>
        </row>
        <row r="1887">
          <cell r="AY1887">
            <v>64</v>
          </cell>
          <cell r="AZ1887">
            <v>35</v>
          </cell>
        </row>
        <row r="1888">
          <cell r="B1888">
            <v>36819</v>
          </cell>
          <cell r="C1888">
            <v>57</v>
          </cell>
          <cell r="D1888">
            <v>44</v>
          </cell>
        </row>
        <row r="1888">
          <cell r="I1888">
            <v>61</v>
          </cell>
          <cell r="J1888">
            <v>44</v>
          </cell>
        </row>
        <row r="1888">
          <cell r="Q1888">
            <v>62</v>
          </cell>
          <cell r="R1888">
            <v>37</v>
          </cell>
        </row>
        <row r="1888">
          <cell r="Y1888">
            <v>58</v>
          </cell>
          <cell r="Z1888">
            <v>35</v>
          </cell>
        </row>
        <row r="1888">
          <cell r="AC1888">
            <v>57</v>
          </cell>
          <cell r="AD1888">
            <v>32</v>
          </cell>
          <cell r="AE1888">
            <v>75</v>
          </cell>
          <cell r="AF1888">
            <v>49</v>
          </cell>
          <cell r="AG1888">
            <v>69</v>
          </cell>
          <cell r="AH1888">
            <v>51</v>
          </cell>
        </row>
        <row r="1888">
          <cell r="AM1888">
            <v>74</v>
          </cell>
          <cell r="AN1888">
            <v>58</v>
          </cell>
        </row>
        <row r="1888">
          <cell r="AS1888">
            <v>79</v>
          </cell>
          <cell r="AT1888">
            <v>52</v>
          </cell>
          <cell r="AU1888">
            <v>63</v>
          </cell>
          <cell r="AV1888">
            <v>38</v>
          </cell>
        </row>
        <row r="1888">
          <cell r="AY1888">
            <v>63</v>
          </cell>
          <cell r="AZ1888">
            <v>34</v>
          </cell>
        </row>
        <row r="1889">
          <cell r="B1889">
            <v>36820</v>
          </cell>
          <cell r="C1889">
            <v>57</v>
          </cell>
          <cell r="D1889">
            <v>44</v>
          </cell>
        </row>
        <row r="1889">
          <cell r="I1889">
            <v>61</v>
          </cell>
          <cell r="J1889">
            <v>44</v>
          </cell>
        </row>
        <row r="1889">
          <cell r="Q1889">
            <v>61</v>
          </cell>
          <cell r="R1889">
            <v>37</v>
          </cell>
        </row>
        <row r="1889">
          <cell r="Y1889">
            <v>57</v>
          </cell>
          <cell r="Z1889">
            <v>35</v>
          </cell>
        </row>
        <row r="1889">
          <cell r="AC1889">
            <v>57</v>
          </cell>
          <cell r="AD1889">
            <v>32</v>
          </cell>
          <cell r="AE1889">
            <v>75</v>
          </cell>
          <cell r="AF1889">
            <v>49</v>
          </cell>
          <cell r="AG1889">
            <v>69</v>
          </cell>
          <cell r="AH1889">
            <v>51</v>
          </cell>
        </row>
        <row r="1889">
          <cell r="AM1889">
            <v>74</v>
          </cell>
          <cell r="AN1889">
            <v>58</v>
          </cell>
        </row>
        <row r="1889">
          <cell r="AS1889">
            <v>79</v>
          </cell>
          <cell r="AT1889">
            <v>52</v>
          </cell>
          <cell r="AU1889">
            <v>63</v>
          </cell>
          <cell r="AV1889">
            <v>38</v>
          </cell>
        </row>
        <row r="1889">
          <cell r="AY1889">
            <v>63</v>
          </cell>
          <cell r="AZ1889">
            <v>34</v>
          </cell>
        </row>
        <row r="1890">
          <cell r="B1890">
            <v>36821</v>
          </cell>
          <cell r="C1890">
            <v>57</v>
          </cell>
          <cell r="D1890">
            <v>44</v>
          </cell>
        </row>
        <row r="1890">
          <cell r="I1890">
            <v>61</v>
          </cell>
          <cell r="J1890">
            <v>44</v>
          </cell>
        </row>
        <row r="1890">
          <cell r="Q1890">
            <v>61</v>
          </cell>
          <cell r="R1890">
            <v>37</v>
          </cell>
        </row>
        <row r="1890">
          <cell r="Y1890">
            <v>57</v>
          </cell>
          <cell r="Z1890">
            <v>35</v>
          </cell>
        </row>
        <row r="1890">
          <cell r="AC1890">
            <v>57</v>
          </cell>
          <cell r="AD1890">
            <v>32</v>
          </cell>
          <cell r="AE1890">
            <v>74</v>
          </cell>
          <cell r="AF1890">
            <v>49</v>
          </cell>
          <cell r="AG1890">
            <v>69</v>
          </cell>
          <cell r="AH1890">
            <v>51</v>
          </cell>
        </row>
        <row r="1890">
          <cell r="AM1890">
            <v>74</v>
          </cell>
          <cell r="AN1890">
            <v>58</v>
          </cell>
        </row>
        <row r="1890">
          <cell r="AS1890">
            <v>78</v>
          </cell>
          <cell r="AT1890">
            <v>52</v>
          </cell>
          <cell r="AU1890">
            <v>62</v>
          </cell>
          <cell r="AV1890">
            <v>38</v>
          </cell>
        </row>
        <row r="1890">
          <cell r="AY1890">
            <v>63</v>
          </cell>
          <cell r="AZ1890">
            <v>34</v>
          </cell>
        </row>
        <row r="1891">
          <cell r="B1891">
            <v>36822</v>
          </cell>
          <cell r="C1891">
            <v>57</v>
          </cell>
          <cell r="D1891">
            <v>44</v>
          </cell>
        </row>
        <row r="1891">
          <cell r="I1891">
            <v>60</v>
          </cell>
          <cell r="J1891">
            <v>44</v>
          </cell>
        </row>
        <row r="1891">
          <cell r="Q1891">
            <v>60</v>
          </cell>
          <cell r="R1891">
            <v>37</v>
          </cell>
        </row>
        <row r="1891">
          <cell r="Y1891">
            <v>56</v>
          </cell>
          <cell r="Z1891">
            <v>34</v>
          </cell>
        </row>
        <row r="1891">
          <cell r="AC1891">
            <v>56</v>
          </cell>
          <cell r="AD1891">
            <v>31</v>
          </cell>
          <cell r="AE1891">
            <v>74</v>
          </cell>
          <cell r="AF1891">
            <v>49</v>
          </cell>
          <cell r="AG1891">
            <v>68</v>
          </cell>
          <cell r="AH1891">
            <v>51</v>
          </cell>
        </row>
        <row r="1891">
          <cell r="AM1891">
            <v>74</v>
          </cell>
          <cell r="AN1891">
            <v>58</v>
          </cell>
        </row>
        <row r="1891">
          <cell r="AS1891">
            <v>78</v>
          </cell>
          <cell r="AT1891">
            <v>51</v>
          </cell>
          <cell r="AU1891">
            <v>62</v>
          </cell>
          <cell r="AV1891">
            <v>38</v>
          </cell>
        </row>
        <row r="1891">
          <cell r="AY1891">
            <v>62</v>
          </cell>
          <cell r="AZ1891">
            <v>33</v>
          </cell>
        </row>
        <row r="1892">
          <cell r="B1892">
            <v>36823</v>
          </cell>
          <cell r="C1892">
            <v>56</v>
          </cell>
          <cell r="D1892">
            <v>43</v>
          </cell>
        </row>
        <row r="1892">
          <cell r="I1892">
            <v>60</v>
          </cell>
          <cell r="J1892">
            <v>43</v>
          </cell>
        </row>
        <row r="1892">
          <cell r="Q1892">
            <v>60</v>
          </cell>
          <cell r="R1892">
            <v>36</v>
          </cell>
        </row>
        <row r="1892">
          <cell r="Y1892">
            <v>56</v>
          </cell>
          <cell r="Z1892">
            <v>34</v>
          </cell>
        </row>
        <row r="1892">
          <cell r="AC1892">
            <v>56</v>
          </cell>
          <cell r="AD1892">
            <v>31</v>
          </cell>
          <cell r="AE1892">
            <v>73</v>
          </cell>
          <cell r="AF1892">
            <v>48</v>
          </cell>
          <cell r="AG1892">
            <v>68</v>
          </cell>
          <cell r="AH1892">
            <v>50</v>
          </cell>
        </row>
        <row r="1892">
          <cell r="AM1892">
            <v>73</v>
          </cell>
          <cell r="AN1892">
            <v>57</v>
          </cell>
        </row>
        <row r="1892">
          <cell r="AS1892">
            <v>77</v>
          </cell>
          <cell r="AT1892">
            <v>51</v>
          </cell>
          <cell r="AU1892">
            <v>61</v>
          </cell>
          <cell r="AV1892">
            <v>37</v>
          </cell>
        </row>
        <row r="1892">
          <cell r="AY1892">
            <v>62</v>
          </cell>
          <cell r="AZ1892">
            <v>33</v>
          </cell>
        </row>
        <row r="1893">
          <cell r="B1893">
            <v>36824</v>
          </cell>
          <cell r="C1893">
            <v>56</v>
          </cell>
          <cell r="D1893">
            <v>43</v>
          </cell>
        </row>
        <row r="1893">
          <cell r="I1893">
            <v>59</v>
          </cell>
          <cell r="J1893">
            <v>43</v>
          </cell>
        </row>
        <row r="1893">
          <cell r="Q1893">
            <v>59</v>
          </cell>
          <cell r="R1893">
            <v>36</v>
          </cell>
        </row>
        <row r="1893">
          <cell r="Y1893">
            <v>55</v>
          </cell>
          <cell r="Z1893">
            <v>33</v>
          </cell>
        </row>
        <row r="1893">
          <cell r="AC1893">
            <v>55</v>
          </cell>
          <cell r="AD1893">
            <v>30</v>
          </cell>
          <cell r="AE1893">
            <v>73</v>
          </cell>
          <cell r="AF1893">
            <v>48</v>
          </cell>
          <cell r="AG1893">
            <v>67</v>
          </cell>
          <cell r="AH1893">
            <v>50</v>
          </cell>
        </row>
        <row r="1893">
          <cell r="AM1893">
            <v>73</v>
          </cell>
          <cell r="AN1893">
            <v>57</v>
          </cell>
        </row>
        <row r="1893">
          <cell r="AS1893">
            <v>77</v>
          </cell>
          <cell r="AT1893">
            <v>50</v>
          </cell>
          <cell r="AU1893">
            <v>61</v>
          </cell>
          <cell r="AV1893">
            <v>37</v>
          </cell>
        </row>
        <row r="1893">
          <cell r="AY1893">
            <v>61</v>
          </cell>
          <cell r="AZ1893">
            <v>32</v>
          </cell>
        </row>
        <row r="1894">
          <cell r="B1894">
            <v>36825</v>
          </cell>
          <cell r="C1894">
            <v>56</v>
          </cell>
          <cell r="D1894">
            <v>43</v>
          </cell>
        </row>
        <row r="1894">
          <cell r="I1894">
            <v>59</v>
          </cell>
          <cell r="J1894">
            <v>43</v>
          </cell>
        </row>
        <row r="1894">
          <cell r="Q1894">
            <v>59</v>
          </cell>
          <cell r="R1894">
            <v>36</v>
          </cell>
        </row>
        <row r="1894">
          <cell r="Y1894">
            <v>55</v>
          </cell>
          <cell r="Z1894">
            <v>33</v>
          </cell>
        </row>
        <row r="1894">
          <cell r="AC1894">
            <v>55</v>
          </cell>
          <cell r="AD1894">
            <v>30</v>
          </cell>
          <cell r="AE1894">
            <v>72</v>
          </cell>
          <cell r="AF1894">
            <v>48</v>
          </cell>
          <cell r="AG1894">
            <v>67</v>
          </cell>
          <cell r="AH1894">
            <v>50</v>
          </cell>
        </row>
        <row r="1894">
          <cell r="AM1894">
            <v>73</v>
          </cell>
          <cell r="AN1894">
            <v>57</v>
          </cell>
        </row>
        <row r="1894">
          <cell r="AS1894">
            <v>76</v>
          </cell>
          <cell r="AT1894">
            <v>50</v>
          </cell>
          <cell r="AU1894">
            <v>60</v>
          </cell>
          <cell r="AV1894">
            <v>37</v>
          </cell>
        </row>
        <row r="1894">
          <cell r="AY1894">
            <v>61</v>
          </cell>
          <cell r="AZ1894">
            <v>32</v>
          </cell>
        </row>
        <row r="1895">
          <cell r="B1895">
            <v>36826</v>
          </cell>
          <cell r="C1895">
            <v>55.5</v>
          </cell>
          <cell r="D1895">
            <v>43</v>
          </cell>
        </row>
        <row r="1895">
          <cell r="I1895">
            <v>58.5</v>
          </cell>
          <cell r="J1895">
            <v>43</v>
          </cell>
        </row>
        <row r="1895">
          <cell r="Q1895">
            <v>58.5</v>
          </cell>
          <cell r="R1895">
            <v>36</v>
          </cell>
        </row>
        <row r="1895">
          <cell r="Y1895">
            <v>54.5</v>
          </cell>
          <cell r="Z1895">
            <v>32.5</v>
          </cell>
        </row>
        <row r="1895">
          <cell r="AC1895">
            <v>54.5</v>
          </cell>
          <cell r="AD1895">
            <v>29.5</v>
          </cell>
          <cell r="AE1895">
            <v>71.5</v>
          </cell>
          <cell r="AF1895">
            <v>48</v>
          </cell>
          <cell r="AG1895">
            <v>67</v>
          </cell>
          <cell r="AH1895">
            <v>50</v>
          </cell>
        </row>
        <row r="1895">
          <cell r="AM1895">
            <v>73</v>
          </cell>
          <cell r="AN1895">
            <v>57</v>
          </cell>
        </row>
        <row r="1895">
          <cell r="AS1895">
            <v>75.5</v>
          </cell>
          <cell r="AT1895">
            <v>49.5</v>
          </cell>
          <cell r="AU1895">
            <v>59.5</v>
          </cell>
          <cell r="AV1895">
            <v>36.5</v>
          </cell>
        </row>
        <row r="1895">
          <cell r="AY1895">
            <v>60.5</v>
          </cell>
          <cell r="AZ1895">
            <v>31.5</v>
          </cell>
        </row>
        <row r="1896">
          <cell r="B1896">
            <v>36827</v>
          </cell>
          <cell r="C1896">
            <v>55</v>
          </cell>
          <cell r="D1896">
            <v>43</v>
          </cell>
        </row>
        <row r="1896">
          <cell r="I1896">
            <v>58</v>
          </cell>
          <cell r="J1896">
            <v>43</v>
          </cell>
        </row>
        <row r="1896">
          <cell r="Q1896">
            <v>58</v>
          </cell>
          <cell r="R1896">
            <v>36</v>
          </cell>
        </row>
        <row r="1896">
          <cell r="Y1896">
            <v>54</v>
          </cell>
          <cell r="Z1896">
            <v>32</v>
          </cell>
        </row>
        <row r="1896">
          <cell r="AC1896">
            <v>54</v>
          </cell>
          <cell r="AD1896">
            <v>29</v>
          </cell>
          <cell r="AE1896">
            <v>71</v>
          </cell>
          <cell r="AF1896">
            <v>48</v>
          </cell>
          <cell r="AG1896">
            <v>67</v>
          </cell>
          <cell r="AH1896">
            <v>50</v>
          </cell>
        </row>
        <row r="1896">
          <cell r="AM1896">
            <v>73</v>
          </cell>
          <cell r="AN1896">
            <v>57</v>
          </cell>
        </row>
        <row r="1896">
          <cell r="AS1896">
            <v>75</v>
          </cell>
          <cell r="AT1896">
            <v>49</v>
          </cell>
          <cell r="AU1896">
            <v>59</v>
          </cell>
          <cell r="AV1896">
            <v>36</v>
          </cell>
        </row>
        <row r="1896">
          <cell r="AY1896">
            <v>60</v>
          </cell>
          <cell r="AZ1896">
            <v>31</v>
          </cell>
        </row>
        <row r="1897">
          <cell r="B1897">
            <v>36828</v>
          </cell>
          <cell r="C1897">
            <v>55</v>
          </cell>
          <cell r="D1897">
            <v>43</v>
          </cell>
        </row>
        <row r="1897">
          <cell r="I1897">
            <v>58</v>
          </cell>
          <cell r="J1897">
            <v>42</v>
          </cell>
        </row>
        <row r="1897">
          <cell r="Q1897">
            <v>57</v>
          </cell>
          <cell r="R1897">
            <v>35</v>
          </cell>
        </row>
        <row r="1897">
          <cell r="Y1897">
            <v>53</v>
          </cell>
          <cell r="Z1897">
            <v>32</v>
          </cell>
        </row>
        <row r="1897">
          <cell r="AC1897">
            <v>54</v>
          </cell>
          <cell r="AD1897">
            <v>29</v>
          </cell>
          <cell r="AE1897">
            <v>71</v>
          </cell>
          <cell r="AF1897">
            <v>47</v>
          </cell>
          <cell r="AG1897">
            <v>66</v>
          </cell>
          <cell r="AH1897">
            <v>49</v>
          </cell>
        </row>
        <row r="1897">
          <cell r="AM1897">
            <v>72</v>
          </cell>
          <cell r="AN1897">
            <v>56</v>
          </cell>
        </row>
        <row r="1897">
          <cell r="AS1897">
            <v>75</v>
          </cell>
          <cell r="AT1897">
            <v>49</v>
          </cell>
          <cell r="AU1897">
            <v>59</v>
          </cell>
          <cell r="AV1897">
            <v>36</v>
          </cell>
        </row>
        <row r="1897">
          <cell r="AY1897">
            <v>60</v>
          </cell>
          <cell r="AZ1897">
            <v>31</v>
          </cell>
        </row>
        <row r="1898">
          <cell r="B1898">
            <v>36829</v>
          </cell>
          <cell r="C1898">
            <v>54</v>
          </cell>
          <cell r="D1898">
            <v>43</v>
          </cell>
        </row>
        <row r="1898">
          <cell r="I1898">
            <v>57</v>
          </cell>
          <cell r="J1898">
            <v>42</v>
          </cell>
        </row>
        <row r="1898">
          <cell r="Q1898">
            <v>57</v>
          </cell>
          <cell r="R1898">
            <v>35</v>
          </cell>
        </row>
        <row r="1898">
          <cell r="Y1898">
            <v>53</v>
          </cell>
          <cell r="Z1898">
            <v>31</v>
          </cell>
        </row>
        <row r="1898">
          <cell r="AC1898">
            <v>53</v>
          </cell>
          <cell r="AD1898">
            <v>28</v>
          </cell>
          <cell r="AE1898">
            <v>70</v>
          </cell>
          <cell r="AF1898">
            <v>47</v>
          </cell>
          <cell r="AG1898">
            <v>66</v>
          </cell>
          <cell r="AH1898">
            <v>49</v>
          </cell>
        </row>
        <row r="1898">
          <cell r="AM1898">
            <v>72</v>
          </cell>
          <cell r="AN1898">
            <v>56</v>
          </cell>
        </row>
        <row r="1898">
          <cell r="AS1898">
            <v>74</v>
          </cell>
          <cell r="AT1898">
            <v>48</v>
          </cell>
          <cell r="AU1898">
            <v>58</v>
          </cell>
          <cell r="AV1898">
            <v>35</v>
          </cell>
        </row>
        <row r="1898">
          <cell r="AY1898">
            <v>59</v>
          </cell>
          <cell r="AZ1898">
            <v>30</v>
          </cell>
        </row>
        <row r="1899">
          <cell r="B1899">
            <v>36830</v>
          </cell>
          <cell r="C1899">
            <v>54</v>
          </cell>
          <cell r="D1899">
            <v>43</v>
          </cell>
        </row>
        <row r="1899">
          <cell r="I1899">
            <v>57</v>
          </cell>
          <cell r="J1899">
            <v>42</v>
          </cell>
        </row>
        <row r="1899">
          <cell r="Q1899">
            <v>56</v>
          </cell>
          <cell r="R1899">
            <v>35</v>
          </cell>
        </row>
        <row r="1899">
          <cell r="Y1899">
            <v>52</v>
          </cell>
          <cell r="Z1899">
            <v>31</v>
          </cell>
        </row>
        <row r="1899">
          <cell r="AC1899">
            <v>53</v>
          </cell>
          <cell r="AD1899">
            <v>28</v>
          </cell>
          <cell r="AE1899">
            <v>70</v>
          </cell>
          <cell r="AF1899">
            <v>47</v>
          </cell>
          <cell r="AG1899">
            <v>66</v>
          </cell>
          <cell r="AH1899">
            <v>49</v>
          </cell>
        </row>
        <row r="1899">
          <cell r="AM1899">
            <v>72</v>
          </cell>
          <cell r="AN1899">
            <v>56</v>
          </cell>
        </row>
        <row r="1899">
          <cell r="AS1899">
            <v>74</v>
          </cell>
          <cell r="AT1899">
            <v>48</v>
          </cell>
          <cell r="AU1899">
            <v>58</v>
          </cell>
          <cell r="AV1899">
            <v>35</v>
          </cell>
        </row>
        <row r="1899">
          <cell r="AY1899">
            <v>59</v>
          </cell>
          <cell r="AZ1899">
            <v>30</v>
          </cell>
        </row>
        <row r="1900">
          <cell r="B1900">
            <v>36831</v>
          </cell>
          <cell r="C1900">
            <v>54</v>
          </cell>
          <cell r="D1900">
            <v>43</v>
          </cell>
        </row>
        <row r="1900">
          <cell r="I1900">
            <v>57</v>
          </cell>
          <cell r="J1900">
            <v>42</v>
          </cell>
        </row>
        <row r="1900">
          <cell r="Q1900">
            <v>55</v>
          </cell>
          <cell r="R1900">
            <v>35</v>
          </cell>
        </row>
        <row r="1900">
          <cell r="Y1900">
            <v>51</v>
          </cell>
          <cell r="Z1900">
            <v>31</v>
          </cell>
        </row>
        <row r="1900">
          <cell r="AC1900">
            <v>52</v>
          </cell>
          <cell r="AD1900">
            <v>28</v>
          </cell>
          <cell r="AE1900">
            <v>69</v>
          </cell>
          <cell r="AF1900">
            <v>47</v>
          </cell>
          <cell r="AG1900">
            <v>66</v>
          </cell>
          <cell r="AH1900">
            <v>49</v>
          </cell>
        </row>
        <row r="1900">
          <cell r="AM1900">
            <v>72</v>
          </cell>
          <cell r="AN1900">
            <v>56</v>
          </cell>
        </row>
        <row r="1900">
          <cell r="AS1900">
            <v>74</v>
          </cell>
          <cell r="AT1900">
            <v>48</v>
          </cell>
          <cell r="AU1900">
            <v>57</v>
          </cell>
          <cell r="AV1900">
            <v>35</v>
          </cell>
        </row>
        <row r="1900">
          <cell r="AY1900">
            <v>58</v>
          </cell>
          <cell r="AZ1900">
            <v>30</v>
          </cell>
        </row>
        <row r="1901">
          <cell r="B1901">
            <v>36832</v>
          </cell>
          <cell r="C1901">
            <v>54</v>
          </cell>
          <cell r="D1901">
            <v>43</v>
          </cell>
        </row>
        <row r="1901">
          <cell r="I1901">
            <v>57</v>
          </cell>
          <cell r="J1901">
            <v>42</v>
          </cell>
        </row>
        <row r="1901">
          <cell r="Q1901">
            <v>55</v>
          </cell>
          <cell r="R1901">
            <v>35</v>
          </cell>
        </row>
        <row r="1901">
          <cell r="Y1901">
            <v>51</v>
          </cell>
          <cell r="Z1901">
            <v>30</v>
          </cell>
        </row>
        <row r="1901">
          <cell r="AC1901">
            <v>52</v>
          </cell>
          <cell r="AD1901">
            <v>28</v>
          </cell>
          <cell r="AE1901">
            <v>69</v>
          </cell>
          <cell r="AF1901">
            <v>46</v>
          </cell>
          <cell r="AG1901">
            <v>66</v>
          </cell>
          <cell r="AH1901">
            <v>49</v>
          </cell>
        </row>
        <row r="1901">
          <cell r="AM1901">
            <v>72</v>
          </cell>
          <cell r="AN1901">
            <v>56</v>
          </cell>
        </row>
        <row r="1901">
          <cell r="AS1901">
            <v>73</v>
          </cell>
          <cell r="AT1901">
            <v>47</v>
          </cell>
          <cell r="AU1901">
            <v>57</v>
          </cell>
          <cell r="AV1901">
            <v>35</v>
          </cell>
        </row>
        <row r="1901">
          <cell r="AY1901">
            <v>58</v>
          </cell>
          <cell r="AZ1901">
            <v>29</v>
          </cell>
        </row>
        <row r="1902">
          <cell r="B1902">
            <v>36833</v>
          </cell>
          <cell r="C1902">
            <v>53.5</v>
          </cell>
          <cell r="D1902">
            <v>42.5</v>
          </cell>
        </row>
        <row r="1902">
          <cell r="I1902">
            <v>56.5</v>
          </cell>
          <cell r="J1902">
            <v>41.5</v>
          </cell>
        </row>
        <row r="1902">
          <cell r="Q1902">
            <v>54.5</v>
          </cell>
          <cell r="R1902">
            <v>34.5</v>
          </cell>
        </row>
        <row r="1902">
          <cell r="Y1902">
            <v>50.5</v>
          </cell>
          <cell r="Z1902">
            <v>29.5</v>
          </cell>
        </row>
        <row r="1902">
          <cell r="AC1902">
            <v>51.5</v>
          </cell>
          <cell r="AD1902">
            <v>27.5</v>
          </cell>
          <cell r="AE1902">
            <v>68.5</v>
          </cell>
          <cell r="AF1902">
            <v>45.5</v>
          </cell>
          <cell r="AG1902">
            <v>65.5</v>
          </cell>
          <cell r="AH1902">
            <v>49</v>
          </cell>
        </row>
        <row r="1902">
          <cell r="AM1902">
            <v>72</v>
          </cell>
          <cell r="AN1902">
            <v>55.5</v>
          </cell>
        </row>
        <row r="1902">
          <cell r="AS1902">
            <v>72.5</v>
          </cell>
          <cell r="AT1902">
            <v>46.5</v>
          </cell>
          <cell r="AU1902">
            <v>56.5</v>
          </cell>
          <cell r="AV1902">
            <v>34.5</v>
          </cell>
        </row>
        <row r="1902">
          <cell r="AY1902">
            <v>57.5</v>
          </cell>
          <cell r="AZ1902">
            <v>28.5</v>
          </cell>
        </row>
        <row r="1903">
          <cell r="B1903">
            <v>36834</v>
          </cell>
          <cell r="C1903">
            <v>53</v>
          </cell>
          <cell r="D1903">
            <v>42</v>
          </cell>
        </row>
        <row r="1903">
          <cell r="I1903">
            <v>56</v>
          </cell>
          <cell r="J1903">
            <v>41</v>
          </cell>
        </row>
        <row r="1903">
          <cell r="Q1903">
            <v>54</v>
          </cell>
          <cell r="R1903">
            <v>34</v>
          </cell>
        </row>
        <row r="1903">
          <cell r="Y1903">
            <v>50</v>
          </cell>
          <cell r="Z1903">
            <v>29</v>
          </cell>
        </row>
        <row r="1903">
          <cell r="AC1903">
            <v>51</v>
          </cell>
          <cell r="AD1903">
            <v>27</v>
          </cell>
          <cell r="AE1903">
            <v>68</v>
          </cell>
          <cell r="AF1903">
            <v>45</v>
          </cell>
          <cell r="AG1903">
            <v>65</v>
          </cell>
          <cell r="AH1903">
            <v>49</v>
          </cell>
        </row>
        <row r="1903">
          <cell r="AM1903">
            <v>72</v>
          </cell>
          <cell r="AN1903">
            <v>55</v>
          </cell>
        </row>
        <row r="1903">
          <cell r="AS1903">
            <v>72</v>
          </cell>
          <cell r="AT1903">
            <v>46</v>
          </cell>
          <cell r="AU1903">
            <v>56</v>
          </cell>
          <cell r="AV1903">
            <v>34</v>
          </cell>
        </row>
        <row r="1903">
          <cell r="AY1903">
            <v>57</v>
          </cell>
          <cell r="AZ1903">
            <v>28</v>
          </cell>
        </row>
        <row r="1904">
          <cell r="B1904">
            <v>36835</v>
          </cell>
          <cell r="C1904">
            <v>53</v>
          </cell>
          <cell r="D1904">
            <v>42</v>
          </cell>
        </row>
        <row r="1904">
          <cell r="I1904">
            <v>56</v>
          </cell>
          <cell r="J1904">
            <v>41</v>
          </cell>
        </row>
        <row r="1904">
          <cell r="Q1904">
            <v>53</v>
          </cell>
          <cell r="R1904">
            <v>34</v>
          </cell>
        </row>
        <row r="1904">
          <cell r="Y1904">
            <v>49</v>
          </cell>
          <cell r="Z1904">
            <v>29</v>
          </cell>
        </row>
        <row r="1904">
          <cell r="AC1904">
            <v>50</v>
          </cell>
          <cell r="AD1904">
            <v>27</v>
          </cell>
          <cell r="AE1904">
            <v>67</v>
          </cell>
          <cell r="AF1904">
            <v>45</v>
          </cell>
          <cell r="AG1904">
            <v>65</v>
          </cell>
          <cell r="AH1904">
            <v>49</v>
          </cell>
        </row>
        <row r="1904">
          <cell r="AM1904">
            <v>72</v>
          </cell>
          <cell r="AN1904">
            <v>55</v>
          </cell>
        </row>
        <row r="1904">
          <cell r="AS1904">
            <v>72</v>
          </cell>
          <cell r="AT1904">
            <v>46</v>
          </cell>
          <cell r="AU1904">
            <v>55</v>
          </cell>
          <cell r="AV1904">
            <v>34</v>
          </cell>
        </row>
        <row r="1904">
          <cell r="AY1904">
            <v>56</v>
          </cell>
          <cell r="AZ1904">
            <v>28</v>
          </cell>
        </row>
        <row r="1905">
          <cell r="B1905">
            <v>36836</v>
          </cell>
          <cell r="C1905">
            <v>53</v>
          </cell>
          <cell r="D1905">
            <v>42</v>
          </cell>
        </row>
        <row r="1905">
          <cell r="I1905">
            <v>56</v>
          </cell>
          <cell r="J1905">
            <v>41</v>
          </cell>
        </row>
        <row r="1905">
          <cell r="Q1905">
            <v>53</v>
          </cell>
          <cell r="R1905">
            <v>34</v>
          </cell>
        </row>
        <row r="1905">
          <cell r="Y1905">
            <v>48</v>
          </cell>
          <cell r="Z1905">
            <v>29</v>
          </cell>
        </row>
        <row r="1905">
          <cell r="AC1905">
            <v>50</v>
          </cell>
          <cell r="AD1905">
            <v>27</v>
          </cell>
          <cell r="AE1905">
            <v>67</v>
          </cell>
          <cell r="AF1905">
            <v>45</v>
          </cell>
          <cell r="AG1905">
            <v>65</v>
          </cell>
          <cell r="AH1905">
            <v>49</v>
          </cell>
        </row>
        <row r="1905">
          <cell r="AM1905">
            <v>72</v>
          </cell>
          <cell r="AN1905">
            <v>55</v>
          </cell>
        </row>
        <row r="1905">
          <cell r="AS1905">
            <v>71</v>
          </cell>
          <cell r="AT1905">
            <v>46</v>
          </cell>
          <cell r="AU1905">
            <v>55</v>
          </cell>
          <cell r="AV1905">
            <v>34</v>
          </cell>
        </row>
        <row r="1905">
          <cell r="AY1905">
            <v>56</v>
          </cell>
          <cell r="AZ1905">
            <v>28</v>
          </cell>
        </row>
        <row r="1906">
          <cell r="B1906">
            <v>36837</v>
          </cell>
          <cell r="C1906">
            <v>53</v>
          </cell>
          <cell r="D1906">
            <v>42</v>
          </cell>
        </row>
        <row r="1906">
          <cell r="I1906">
            <v>55</v>
          </cell>
          <cell r="J1906">
            <v>41</v>
          </cell>
        </row>
        <row r="1906">
          <cell r="Q1906">
            <v>52</v>
          </cell>
          <cell r="R1906">
            <v>33</v>
          </cell>
        </row>
        <row r="1906">
          <cell r="Y1906">
            <v>48</v>
          </cell>
          <cell r="Z1906">
            <v>28</v>
          </cell>
        </row>
        <row r="1906">
          <cell r="AC1906">
            <v>49</v>
          </cell>
          <cell r="AD1906">
            <v>26</v>
          </cell>
          <cell r="AE1906">
            <v>66</v>
          </cell>
          <cell r="AF1906">
            <v>45</v>
          </cell>
          <cell r="AG1906">
            <v>64</v>
          </cell>
          <cell r="AH1906">
            <v>49</v>
          </cell>
        </row>
        <row r="1906">
          <cell r="AM1906">
            <v>72</v>
          </cell>
          <cell r="AN1906">
            <v>55</v>
          </cell>
        </row>
        <row r="1906">
          <cell r="AS1906">
            <v>71</v>
          </cell>
          <cell r="AT1906">
            <v>45</v>
          </cell>
          <cell r="AU1906">
            <v>54</v>
          </cell>
          <cell r="AV1906">
            <v>33</v>
          </cell>
        </row>
        <row r="1906">
          <cell r="AY1906">
            <v>55</v>
          </cell>
          <cell r="AZ1906">
            <v>28</v>
          </cell>
        </row>
        <row r="1907">
          <cell r="B1907">
            <v>36838</v>
          </cell>
          <cell r="C1907">
            <v>52</v>
          </cell>
          <cell r="D1907">
            <v>41</v>
          </cell>
        </row>
        <row r="1907">
          <cell r="I1907">
            <v>55</v>
          </cell>
          <cell r="J1907">
            <v>40</v>
          </cell>
        </row>
        <row r="1907">
          <cell r="Q1907">
            <v>52</v>
          </cell>
          <cell r="R1907">
            <v>33</v>
          </cell>
        </row>
        <row r="1907">
          <cell r="Y1907">
            <v>47</v>
          </cell>
          <cell r="Z1907">
            <v>28</v>
          </cell>
        </row>
        <row r="1907">
          <cell r="AC1907">
            <v>49</v>
          </cell>
          <cell r="AD1907">
            <v>26</v>
          </cell>
          <cell r="AE1907">
            <v>66</v>
          </cell>
          <cell r="AF1907">
            <v>44</v>
          </cell>
          <cell r="AG1907">
            <v>64</v>
          </cell>
          <cell r="AH1907">
            <v>48</v>
          </cell>
        </row>
        <row r="1907">
          <cell r="AM1907">
            <v>71</v>
          </cell>
          <cell r="AN1907">
            <v>54</v>
          </cell>
        </row>
        <row r="1907">
          <cell r="AS1907">
            <v>70</v>
          </cell>
          <cell r="AT1907">
            <v>45</v>
          </cell>
          <cell r="AU1907">
            <v>54</v>
          </cell>
          <cell r="AV1907">
            <v>33</v>
          </cell>
        </row>
        <row r="1907">
          <cell r="AY1907">
            <v>55</v>
          </cell>
          <cell r="AZ1907">
            <v>27</v>
          </cell>
        </row>
        <row r="1908">
          <cell r="B1908">
            <v>36839</v>
          </cell>
          <cell r="C1908">
            <v>52</v>
          </cell>
          <cell r="D1908">
            <v>41</v>
          </cell>
        </row>
        <row r="1908">
          <cell r="I1908">
            <v>54</v>
          </cell>
          <cell r="J1908">
            <v>40</v>
          </cell>
        </row>
        <row r="1908">
          <cell r="Q1908">
            <v>51</v>
          </cell>
          <cell r="R1908">
            <v>32</v>
          </cell>
        </row>
        <row r="1908">
          <cell r="Y1908">
            <v>47</v>
          </cell>
          <cell r="Z1908">
            <v>27</v>
          </cell>
        </row>
        <row r="1908">
          <cell r="AC1908">
            <v>48</v>
          </cell>
          <cell r="AD1908">
            <v>25</v>
          </cell>
          <cell r="AE1908">
            <v>65</v>
          </cell>
          <cell r="AF1908">
            <v>44</v>
          </cell>
          <cell r="AG1908">
            <v>63</v>
          </cell>
          <cell r="AH1908">
            <v>48</v>
          </cell>
        </row>
        <row r="1908">
          <cell r="AM1908">
            <v>71</v>
          </cell>
          <cell r="AN1908">
            <v>54</v>
          </cell>
        </row>
        <row r="1908">
          <cell r="AS1908">
            <v>70</v>
          </cell>
          <cell r="AT1908">
            <v>44</v>
          </cell>
          <cell r="AU1908">
            <v>53</v>
          </cell>
          <cell r="AV1908">
            <v>32</v>
          </cell>
        </row>
        <row r="1908">
          <cell r="AY1908">
            <v>54</v>
          </cell>
          <cell r="AZ1908">
            <v>27</v>
          </cell>
        </row>
        <row r="1909">
          <cell r="B1909">
            <v>36840</v>
          </cell>
          <cell r="C1909">
            <v>52</v>
          </cell>
          <cell r="D1909">
            <v>41</v>
          </cell>
        </row>
        <row r="1909">
          <cell r="I1909">
            <v>54</v>
          </cell>
          <cell r="J1909">
            <v>40</v>
          </cell>
        </row>
        <row r="1909">
          <cell r="Q1909">
            <v>51</v>
          </cell>
          <cell r="R1909">
            <v>32</v>
          </cell>
        </row>
        <row r="1909">
          <cell r="Y1909">
            <v>46</v>
          </cell>
          <cell r="Z1909">
            <v>27</v>
          </cell>
        </row>
        <row r="1909">
          <cell r="AC1909">
            <v>48</v>
          </cell>
          <cell r="AD1909">
            <v>25</v>
          </cell>
          <cell r="AE1909">
            <v>65</v>
          </cell>
          <cell r="AF1909">
            <v>44</v>
          </cell>
          <cell r="AG1909">
            <v>63</v>
          </cell>
          <cell r="AH1909">
            <v>48</v>
          </cell>
        </row>
        <row r="1909">
          <cell r="AM1909">
            <v>71</v>
          </cell>
          <cell r="AN1909">
            <v>54</v>
          </cell>
        </row>
        <row r="1909">
          <cell r="AS1909">
            <v>69</v>
          </cell>
          <cell r="AT1909">
            <v>44</v>
          </cell>
          <cell r="AU1909">
            <v>53</v>
          </cell>
          <cell r="AV1909">
            <v>32</v>
          </cell>
        </row>
        <row r="1909">
          <cell r="AY1909">
            <v>54</v>
          </cell>
          <cell r="AZ1909">
            <v>27</v>
          </cell>
        </row>
        <row r="1910">
          <cell r="B1910">
            <v>36841</v>
          </cell>
          <cell r="C1910">
            <v>52</v>
          </cell>
          <cell r="D1910">
            <v>41</v>
          </cell>
        </row>
        <row r="1910">
          <cell r="I1910">
            <v>54</v>
          </cell>
          <cell r="J1910">
            <v>40</v>
          </cell>
        </row>
        <row r="1910">
          <cell r="Q1910">
            <v>50</v>
          </cell>
          <cell r="R1910">
            <v>32</v>
          </cell>
        </row>
        <row r="1910">
          <cell r="Y1910">
            <v>46</v>
          </cell>
          <cell r="Z1910">
            <v>27</v>
          </cell>
        </row>
        <row r="1910">
          <cell r="AC1910">
            <v>48</v>
          </cell>
          <cell r="AD1910">
            <v>25</v>
          </cell>
          <cell r="AE1910">
            <v>65</v>
          </cell>
          <cell r="AF1910">
            <v>44</v>
          </cell>
          <cell r="AG1910">
            <v>63</v>
          </cell>
          <cell r="AH1910">
            <v>48</v>
          </cell>
        </row>
        <row r="1910">
          <cell r="AM1910">
            <v>71</v>
          </cell>
          <cell r="AN1910">
            <v>54</v>
          </cell>
        </row>
        <row r="1910">
          <cell r="AS1910">
            <v>69</v>
          </cell>
          <cell r="AT1910">
            <v>44</v>
          </cell>
          <cell r="AU1910">
            <v>52</v>
          </cell>
          <cell r="AV1910">
            <v>32</v>
          </cell>
        </row>
        <row r="1910">
          <cell r="AY1910">
            <v>54</v>
          </cell>
          <cell r="AZ1910">
            <v>27</v>
          </cell>
        </row>
        <row r="1911">
          <cell r="B1911">
            <v>36842</v>
          </cell>
          <cell r="C1911">
            <v>51</v>
          </cell>
          <cell r="D1911">
            <v>41</v>
          </cell>
        </row>
        <row r="1911">
          <cell r="I1911">
            <v>53</v>
          </cell>
          <cell r="J1911">
            <v>40</v>
          </cell>
        </row>
        <row r="1911">
          <cell r="Q1911">
            <v>50</v>
          </cell>
          <cell r="R1911">
            <v>32</v>
          </cell>
        </row>
        <row r="1911">
          <cell r="Y1911">
            <v>45</v>
          </cell>
          <cell r="Z1911">
            <v>26</v>
          </cell>
        </row>
        <row r="1911">
          <cell r="AC1911">
            <v>47</v>
          </cell>
          <cell r="AD1911">
            <v>24</v>
          </cell>
          <cell r="AE1911">
            <v>64</v>
          </cell>
          <cell r="AF1911">
            <v>44</v>
          </cell>
          <cell r="AG1911">
            <v>63</v>
          </cell>
          <cell r="AH1911">
            <v>48</v>
          </cell>
        </row>
        <row r="1911">
          <cell r="AM1911">
            <v>71</v>
          </cell>
          <cell r="AN1911">
            <v>54</v>
          </cell>
        </row>
        <row r="1911">
          <cell r="AS1911">
            <v>68</v>
          </cell>
          <cell r="AT1911">
            <v>43</v>
          </cell>
          <cell r="AU1911">
            <v>52</v>
          </cell>
          <cell r="AV1911">
            <v>32</v>
          </cell>
        </row>
        <row r="1911">
          <cell r="AY1911">
            <v>53</v>
          </cell>
          <cell r="AZ1911">
            <v>26</v>
          </cell>
        </row>
        <row r="1912">
          <cell r="B1912">
            <v>36843</v>
          </cell>
          <cell r="C1912">
            <v>51</v>
          </cell>
          <cell r="D1912">
            <v>40</v>
          </cell>
        </row>
        <row r="1912">
          <cell r="I1912">
            <v>53</v>
          </cell>
          <cell r="J1912">
            <v>39</v>
          </cell>
        </row>
        <row r="1912">
          <cell r="Q1912">
            <v>49</v>
          </cell>
          <cell r="R1912">
            <v>31</v>
          </cell>
        </row>
        <row r="1912">
          <cell r="Y1912">
            <v>45</v>
          </cell>
          <cell r="Z1912">
            <v>26</v>
          </cell>
        </row>
        <row r="1912">
          <cell r="AC1912">
            <v>47</v>
          </cell>
          <cell r="AD1912">
            <v>24</v>
          </cell>
          <cell r="AE1912">
            <v>64</v>
          </cell>
          <cell r="AF1912">
            <v>43</v>
          </cell>
          <cell r="AG1912">
            <v>62</v>
          </cell>
          <cell r="AH1912">
            <v>47</v>
          </cell>
        </row>
        <row r="1912">
          <cell r="AM1912">
            <v>70</v>
          </cell>
          <cell r="AN1912">
            <v>53</v>
          </cell>
        </row>
        <row r="1912">
          <cell r="AS1912">
            <v>68</v>
          </cell>
          <cell r="AT1912">
            <v>43</v>
          </cell>
          <cell r="AU1912">
            <v>51</v>
          </cell>
          <cell r="AV1912">
            <v>31</v>
          </cell>
        </row>
        <row r="1912">
          <cell r="AY1912">
            <v>53</v>
          </cell>
          <cell r="AZ1912">
            <v>26</v>
          </cell>
        </row>
        <row r="1913">
          <cell r="B1913">
            <v>36844</v>
          </cell>
          <cell r="C1913">
            <v>50</v>
          </cell>
          <cell r="D1913">
            <v>40</v>
          </cell>
        </row>
        <row r="1913">
          <cell r="I1913">
            <v>52</v>
          </cell>
          <cell r="J1913">
            <v>39</v>
          </cell>
        </row>
        <row r="1913">
          <cell r="Q1913">
            <v>49</v>
          </cell>
          <cell r="R1913">
            <v>31</v>
          </cell>
        </row>
        <row r="1913">
          <cell r="Y1913">
            <v>44</v>
          </cell>
          <cell r="Z1913">
            <v>25</v>
          </cell>
        </row>
        <row r="1913">
          <cell r="AC1913">
            <v>46</v>
          </cell>
          <cell r="AD1913">
            <v>23</v>
          </cell>
          <cell r="AE1913">
            <v>63</v>
          </cell>
          <cell r="AF1913">
            <v>43</v>
          </cell>
          <cell r="AG1913">
            <v>62</v>
          </cell>
          <cell r="AH1913">
            <v>47</v>
          </cell>
        </row>
        <row r="1913">
          <cell r="AM1913">
            <v>70</v>
          </cell>
          <cell r="AN1913">
            <v>53</v>
          </cell>
        </row>
        <row r="1913">
          <cell r="AS1913">
            <v>67</v>
          </cell>
          <cell r="AT1913">
            <v>42</v>
          </cell>
          <cell r="AU1913">
            <v>51</v>
          </cell>
          <cell r="AV1913">
            <v>31</v>
          </cell>
        </row>
        <row r="1913">
          <cell r="AY1913">
            <v>52</v>
          </cell>
          <cell r="AZ1913">
            <v>25</v>
          </cell>
        </row>
        <row r="1914">
          <cell r="B1914">
            <v>36845</v>
          </cell>
          <cell r="C1914">
            <v>50</v>
          </cell>
          <cell r="D1914">
            <v>40</v>
          </cell>
        </row>
        <row r="1914">
          <cell r="I1914">
            <v>52</v>
          </cell>
          <cell r="J1914">
            <v>39</v>
          </cell>
        </row>
        <row r="1914">
          <cell r="Q1914">
            <v>48</v>
          </cell>
          <cell r="R1914">
            <v>31</v>
          </cell>
        </row>
        <row r="1914">
          <cell r="Y1914">
            <v>44</v>
          </cell>
          <cell r="Z1914">
            <v>25</v>
          </cell>
        </row>
        <row r="1914">
          <cell r="AC1914">
            <v>46</v>
          </cell>
          <cell r="AD1914">
            <v>23</v>
          </cell>
          <cell r="AE1914">
            <v>63</v>
          </cell>
          <cell r="AF1914">
            <v>43</v>
          </cell>
          <cell r="AG1914">
            <v>62</v>
          </cell>
          <cell r="AH1914">
            <v>47</v>
          </cell>
        </row>
        <row r="1914">
          <cell r="AM1914">
            <v>70</v>
          </cell>
          <cell r="AN1914">
            <v>53</v>
          </cell>
        </row>
        <row r="1914">
          <cell r="AS1914">
            <v>67</v>
          </cell>
          <cell r="AT1914">
            <v>42</v>
          </cell>
          <cell r="AU1914">
            <v>50</v>
          </cell>
          <cell r="AV1914">
            <v>31</v>
          </cell>
        </row>
        <row r="1914">
          <cell r="AY1914">
            <v>52</v>
          </cell>
          <cell r="AZ1914">
            <v>25</v>
          </cell>
        </row>
        <row r="1915">
          <cell r="B1915">
            <v>36846</v>
          </cell>
          <cell r="C1915">
            <v>50</v>
          </cell>
          <cell r="D1915">
            <v>40</v>
          </cell>
        </row>
        <row r="1915">
          <cell r="I1915">
            <v>52</v>
          </cell>
          <cell r="J1915">
            <v>39</v>
          </cell>
        </row>
        <row r="1915">
          <cell r="Q1915">
            <v>48</v>
          </cell>
          <cell r="R1915">
            <v>31</v>
          </cell>
        </row>
        <row r="1915">
          <cell r="Y1915">
            <v>44</v>
          </cell>
          <cell r="Z1915">
            <v>25</v>
          </cell>
        </row>
        <row r="1915">
          <cell r="AC1915">
            <v>46</v>
          </cell>
          <cell r="AD1915">
            <v>23</v>
          </cell>
          <cell r="AE1915">
            <v>62</v>
          </cell>
          <cell r="AF1915">
            <v>43</v>
          </cell>
          <cell r="AG1915">
            <v>62</v>
          </cell>
          <cell r="AH1915">
            <v>47</v>
          </cell>
        </row>
        <row r="1915">
          <cell r="AM1915">
            <v>70</v>
          </cell>
          <cell r="AN1915">
            <v>53</v>
          </cell>
        </row>
        <row r="1915">
          <cell r="AS1915">
            <v>67</v>
          </cell>
          <cell r="AT1915">
            <v>42</v>
          </cell>
          <cell r="AU1915">
            <v>50</v>
          </cell>
          <cell r="AV1915">
            <v>31</v>
          </cell>
        </row>
        <row r="1915">
          <cell r="AY1915">
            <v>52</v>
          </cell>
          <cell r="AZ1915">
            <v>25</v>
          </cell>
        </row>
        <row r="1916">
          <cell r="B1916">
            <v>36847</v>
          </cell>
          <cell r="C1916">
            <v>50</v>
          </cell>
          <cell r="D1916">
            <v>40</v>
          </cell>
        </row>
        <row r="1916">
          <cell r="I1916">
            <v>52</v>
          </cell>
          <cell r="J1916">
            <v>39</v>
          </cell>
        </row>
        <row r="1916">
          <cell r="Q1916">
            <v>47</v>
          </cell>
          <cell r="R1916">
            <v>30</v>
          </cell>
        </row>
        <row r="1916">
          <cell r="Y1916">
            <v>43</v>
          </cell>
          <cell r="Z1916">
            <v>24</v>
          </cell>
        </row>
        <row r="1916">
          <cell r="AC1916">
            <v>46</v>
          </cell>
          <cell r="AD1916">
            <v>23</v>
          </cell>
          <cell r="AE1916">
            <v>62</v>
          </cell>
          <cell r="AF1916">
            <v>43</v>
          </cell>
          <cell r="AG1916">
            <v>62</v>
          </cell>
          <cell r="AH1916">
            <v>47</v>
          </cell>
        </row>
        <row r="1916">
          <cell r="AM1916">
            <v>70</v>
          </cell>
          <cell r="AN1916">
            <v>53</v>
          </cell>
        </row>
        <row r="1916">
          <cell r="AS1916">
            <v>66</v>
          </cell>
          <cell r="AT1916">
            <v>41</v>
          </cell>
          <cell r="AU1916">
            <v>49</v>
          </cell>
          <cell r="AV1916">
            <v>30</v>
          </cell>
        </row>
        <row r="1916">
          <cell r="AY1916">
            <v>51</v>
          </cell>
          <cell r="AZ1916">
            <v>24</v>
          </cell>
        </row>
        <row r="1917">
          <cell r="B1917">
            <v>36848</v>
          </cell>
          <cell r="C1917">
            <v>49</v>
          </cell>
          <cell r="D1917">
            <v>39</v>
          </cell>
        </row>
        <row r="1917">
          <cell r="I1917">
            <v>51</v>
          </cell>
          <cell r="J1917">
            <v>38</v>
          </cell>
        </row>
        <row r="1917">
          <cell r="Q1917">
            <v>47</v>
          </cell>
          <cell r="R1917">
            <v>30</v>
          </cell>
        </row>
        <row r="1917">
          <cell r="Y1917">
            <v>43</v>
          </cell>
          <cell r="Z1917">
            <v>24</v>
          </cell>
        </row>
        <row r="1917">
          <cell r="AC1917">
            <v>45</v>
          </cell>
          <cell r="AD1917">
            <v>22</v>
          </cell>
          <cell r="AE1917">
            <v>61</v>
          </cell>
          <cell r="AF1917">
            <v>42</v>
          </cell>
          <cell r="AG1917">
            <v>61</v>
          </cell>
          <cell r="AH1917">
            <v>46</v>
          </cell>
        </row>
        <row r="1917">
          <cell r="AM1917">
            <v>69</v>
          </cell>
          <cell r="AN1917">
            <v>52</v>
          </cell>
        </row>
        <row r="1917">
          <cell r="AS1917">
            <v>66</v>
          </cell>
          <cell r="AT1917">
            <v>41</v>
          </cell>
          <cell r="AU1917">
            <v>49</v>
          </cell>
          <cell r="AV1917">
            <v>30</v>
          </cell>
        </row>
        <row r="1917">
          <cell r="AY1917">
            <v>51</v>
          </cell>
          <cell r="AZ1917">
            <v>24</v>
          </cell>
        </row>
        <row r="1918">
          <cell r="B1918">
            <v>36849</v>
          </cell>
          <cell r="C1918">
            <v>49</v>
          </cell>
          <cell r="D1918">
            <v>39</v>
          </cell>
        </row>
        <row r="1918">
          <cell r="I1918">
            <v>51</v>
          </cell>
          <cell r="J1918">
            <v>38</v>
          </cell>
        </row>
        <row r="1918">
          <cell r="Q1918">
            <v>46</v>
          </cell>
          <cell r="R1918">
            <v>29</v>
          </cell>
        </row>
        <row r="1918">
          <cell r="Y1918">
            <v>42</v>
          </cell>
          <cell r="Z1918">
            <v>23</v>
          </cell>
        </row>
        <row r="1918">
          <cell r="AC1918">
            <v>45</v>
          </cell>
          <cell r="AD1918">
            <v>22</v>
          </cell>
          <cell r="AE1918">
            <v>61</v>
          </cell>
          <cell r="AF1918">
            <v>42</v>
          </cell>
          <cell r="AG1918">
            <v>61</v>
          </cell>
          <cell r="AH1918">
            <v>46</v>
          </cell>
        </row>
        <row r="1918">
          <cell r="AM1918">
            <v>69</v>
          </cell>
          <cell r="AN1918">
            <v>52</v>
          </cell>
        </row>
        <row r="1918">
          <cell r="AS1918">
            <v>65</v>
          </cell>
          <cell r="AT1918">
            <v>40</v>
          </cell>
          <cell r="AU1918">
            <v>48</v>
          </cell>
          <cell r="AV1918">
            <v>29</v>
          </cell>
        </row>
        <row r="1918">
          <cell r="AY1918">
            <v>50</v>
          </cell>
          <cell r="AZ1918">
            <v>23</v>
          </cell>
        </row>
        <row r="1919">
          <cell r="B1919">
            <v>36850</v>
          </cell>
          <cell r="C1919">
            <v>49</v>
          </cell>
          <cell r="D1919">
            <v>39</v>
          </cell>
        </row>
        <row r="1919">
          <cell r="I1919">
            <v>51</v>
          </cell>
          <cell r="J1919">
            <v>38</v>
          </cell>
        </row>
        <row r="1919">
          <cell r="Q1919">
            <v>46</v>
          </cell>
          <cell r="R1919">
            <v>29</v>
          </cell>
        </row>
        <row r="1919">
          <cell r="Y1919">
            <v>42</v>
          </cell>
          <cell r="Z1919">
            <v>23</v>
          </cell>
        </row>
        <row r="1919">
          <cell r="AC1919">
            <v>45</v>
          </cell>
          <cell r="AD1919">
            <v>22</v>
          </cell>
          <cell r="AE1919">
            <v>60</v>
          </cell>
          <cell r="AF1919">
            <v>42</v>
          </cell>
          <cell r="AG1919">
            <v>61</v>
          </cell>
          <cell r="AH1919">
            <v>46</v>
          </cell>
        </row>
        <row r="1919">
          <cell r="AM1919">
            <v>69</v>
          </cell>
          <cell r="AN1919">
            <v>52</v>
          </cell>
        </row>
        <row r="1919">
          <cell r="AS1919">
            <v>65</v>
          </cell>
          <cell r="AT1919">
            <v>40</v>
          </cell>
          <cell r="AU1919">
            <v>48</v>
          </cell>
          <cell r="AV1919">
            <v>29</v>
          </cell>
        </row>
        <row r="1919">
          <cell r="AY1919">
            <v>50</v>
          </cell>
          <cell r="AZ1919">
            <v>23</v>
          </cell>
        </row>
        <row r="1920">
          <cell r="B1920">
            <v>36851</v>
          </cell>
          <cell r="C1920">
            <v>49</v>
          </cell>
          <cell r="D1920">
            <v>39</v>
          </cell>
        </row>
        <row r="1920">
          <cell r="I1920">
            <v>51</v>
          </cell>
          <cell r="J1920">
            <v>38</v>
          </cell>
        </row>
        <row r="1920">
          <cell r="Q1920">
            <v>46</v>
          </cell>
          <cell r="R1920">
            <v>29</v>
          </cell>
        </row>
        <row r="1920">
          <cell r="Y1920">
            <v>42</v>
          </cell>
          <cell r="Z1920">
            <v>23</v>
          </cell>
        </row>
        <row r="1920">
          <cell r="AC1920">
            <v>45</v>
          </cell>
          <cell r="AD1920">
            <v>22</v>
          </cell>
          <cell r="AE1920">
            <v>60</v>
          </cell>
          <cell r="AF1920">
            <v>42</v>
          </cell>
          <cell r="AG1920">
            <v>61</v>
          </cell>
          <cell r="AH1920">
            <v>46</v>
          </cell>
        </row>
        <row r="1920">
          <cell r="AM1920">
            <v>69</v>
          </cell>
          <cell r="AN1920">
            <v>52</v>
          </cell>
        </row>
        <row r="1920">
          <cell r="AS1920">
            <v>65</v>
          </cell>
          <cell r="AT1920">
            <v>40</v>
          </cell>
          <cell r="AU1920">
            <v>47</v>
          </cell>
          <cell r="AV1920">
            <v>29</v>
          </cell>
        </row>
        <row r="1920">
          <cell r="AY1920">
            <v>50</v>
          </cell>
          <cell r="AZ1920">
            <v>23</v>
          </cell>
        </row>
        <row r="1921">
          <cell r="B1921">
            <v>36852</v>
          </cell>
          <cell r="C1921">
            <v>49</v>
          </cell>
          <cell r="D1921">
            <v>39</v>
          </cell>
        </row>
        <row r="1921">
          <cell r="I1921">
            <v>50</v>
          </cell>
          <cell r="J1921">
            <v>38</v>
          </cell>
        </row>
        <row r="1921">
          <cell r="Q1921">
            <v>45</v>
          </cell>
          <cell r="R1921">
            <v>29</v>
          </cell>
        </row>
        <row r="1921">
          <cell r="Y1921">
            <v>41</v>
          </cell>
          <cell r="Z1921">
            <v>23</v>
          </cell>
        </row>
        <row r="1921">
          <cell r="AC1921">
            <v>44</v>
          </cell>
          <cell r="AD1921">
            <v>22</v>
          </cell>
          <cell r="AE1921">
            <v>59</v>
          </cell>
          <cell r="AF1921">
            <v>42</v>
          </cell>
          <cell r="AG1921">
            <v>61</v>
          </cell>
          <cell r="AH1921">
            <v>46</v>
          </cell>
        </row>
        <row r="1921">
          <cell r="AM1921">
            <v>69</v>
          </cell>
          <cell r="AN1921">
            <v>52</v>
          </cell>
        </row>
        <row r="1921">
          <cell r="AS1921">
            <v>64</v>
          </cell>
          <cell r="AT1921">
            <v>40</v>
          </cell>
          <cell r="AU1921">
            <v>47</v>
          </cell>
          <cell r="AV1921">
            <v>28</v>
          </cell>
        </row>
        <row r="1921">
          <cell r="AY1921">
            <v>50</v>
          </cell>
          <cell r="AZ1921">
            <v>23</v>
          </cell>
        </row>
        <row r="1922">
          <cell r="B1922">
            <v>36853</v>
          </cell>
          <cell r="C1922">
            <v>48</v>
          </cell>
          <cell r="D1922">
            <v>38</v>
          </cell>
        </row>
        <row r="1922">
          <cell r="I1922">
            <v>50</v>
          </cell>
          <cell r="J1922">
            <v>38</v>
          </cell>
        </row>
        <row r="1922">
          <cell r="Q1922">
            <v>45</v>
          </cell>
          <cell r="R1922">
            <v>28</v>
          </cell>
        </row>
        <row r="1922">
          <cell r="Y1922">
            <v>41</v>
          </cell>
          <cell r="Z1922">
            <v>22</v>
          </cell>
        </row>
        <row r="1922">
          <cell r="AC1922">
            <v>44</v>
          </cell>
          <cell r="AD1922">
            <v>21</v>
          </cell>
          <cell r="AE1922">
            <v>59</v>
          </cell>
          <cell r="AF1922">
            <v>41</v>
          </cell>
          <cell r="AG1922">
            <v>60</v>
          </cell>
          <cell r="AH1922">
            <v>45</v>
          </cell>
        </row>
        <row r="1922">
          <cell r="AM1922">
            <v>68</v>
          </cell>
          <cell r="AN1922">
            <v>51</v>
          </cell>
        </row>
        <row r="1922">
          <cell r="AS1922">
            <v>64</v>
          </cell>
          <cell r="AT1922">
            <v>39</v>
          </cell>
          <cell r="AU1922">
            <v>46</v>
          </cell>
          <cell r="AV1922">
            <v>28</v>
          </cell>
        </row>
        <row r="1922">
          <cell r="AY1922">
            <v>49</v>
          </cell>
          <cell r="AZ1922">
            <v>22</v>
          </cell>
        </row>
        <row r="1923">
          <cell r="B1923">
            <v>36854</v>
          </cell>
          <cell r="C1923">
            <v>48</v>
          </cell>
          <cell r="D1923">
            <v>38</v>
          </cell>
        </row>
        <row r="1923">
          <cell r="I1923">
            <v>49</v>
          </cell>
          <cell r="J1923">
            <v>38</v>
          </cell>
        </row>
        <row r="1923">
          <cell r="Q1923">
            <v>44</v>
          </cell>
          <cell r="R1923">
            <v>28</v>
          </cell>
        </row>
        <row r="1923">
          <cell r="Y1923">
            <v>40</v>
          </cell>
          <cell r="Z1923">
            <v>22</v>
          </cell>
        </row>
        <row r="1923">
          <cell r="AC1923">
            <v>43</v>
          </cell>
          <cell r="AD1923">
            <v>21</v>
          </cell>
          <cell r="AE1923">
            <v>58</v>
          </cell>
          <cell r="AF1923">
            <v>41</v>
          </cell>
          <cell r="AG1923">
            <v>60</v>
          </cell>
          <cell r="AH1923">
            <v>45</v>
          </cell>
        </row>
        <row r="1923">
          <cell r="AM1923">
            <v>68</v>
          </cell>
          <cell r="AN1923">
            <v>51</v>
          </cell>
        </row>
        <row r="1923">
          <cell r="AS1923">
            <v>63</v>
          </cell>
          <cell r="AT1923">
            <v>39</v>
          </cell>
          <cell r="AU1923">
            <v>46</v>
          </cell>
          <cell r="AV1923">
            <v>27</v>
          </cell>
        </row>
        <row r="1923">
          <cell r="AY1923">
            <v>49</v>
          </cell>
          <cell r="AZ1923">
            <v>22</v>
          </cell>
        </row>
        <row r="1924">
          <cell r="B1924">
            <v>36855</v>
          </cell>
          <cell r="C1924">
            <v>48</v>
          </cell>
          <cell r="D1924">
            <v>38</v>
          </cell>
        </row>
        <row r="1924">
          <cell r="I1924">
            <v>49</v>
          </cell>
          <cell r="J1924">
            <v>38</v>
          </cell>
        </row>
        <row r="1924">
          <cell r="Q1924">
            <v>44</v>
          </cell>
          <cell r="R1924">
            <v>28</v>
          </cell>
        </row>
        <row r="1924">
          <cell r="Y1924">
            <v>40</v>
          </cell>
          <cell r="Z1924">
            <v>22</v>
          </cell>
        </row>
        <row r="1924">
          <cell r="AC1924">
            <v>43</v>
          </cell>
          <cell r="AD1924">
            <v>21</v>
          </cell>
          <cell r="AE1924">
            <v>58</v>
          </cell>
          <cell r="AF1924">
            <v>41</v>
          </cell>
          <cell r="AG1924">
            <v>60</v>
          </cell>
          <cell r="AH1924">
            <v>45</v>
          </cell>
        </row>
        <row r="1924">
          <cell r="AM1924">
            <v>68</v>
          </cell>
          <cell r="AN1924">
            <v>51</v>
          </cell>
        </row>
        <row r="1924">
          <cell r="AS1924">
            <v>63</v>
          </cell>
          <cell r="AT1924">
            <v>39</v>
          </cell>
          <cell r="AU1924">
            <v>45</v>
          </cell>
          <cell r="AV1924">
            <v>27</v>
          </cell>
        </row>
        <row r="1924">
          <cell r="AY1924">
            <v>49</v>
          </cell>
          <cell r="AZ1924">
            <v>22</v>
          </cell>
        </row>
        <row r="1925">
          <cell r="B1925">
            <v>36856</v>
          </cell>
          <cell r="C1925">
            <v>48</v>
          </cell>
          <cell r="D1925">
            <v>38</v>
          </cell>
        </row>
        <row r="1925">
          <cell r="I1925">
            <v>49</v>
          </cell>
          <cell r="J1925">
            <v>38</v>
          </cell>
        </row>
        <row r="1925">
          <cell r="Q1925">
            <v>44</v>
          </cell>
          <cell r="R1925">
            <v>28</v>
          </cell>
        </row>
        <row r="1925">
          <cell r="Y1925">
            <v>40</v>
          </cell>
          <cell r="Z1925">
            <v>22</v>
          </cell>
        </row>
        <row r="1925">
          <cell r="AC1925">
            <v>43</v>
          </cell>
          <cell r="AD1925">
            <v>21</v>
          </cell>
          <cell r="AE1925">
            <v>58</v>
          </cell>
          <cell r="AF1925">
            <v>41</v>
          </cell>
          <cell r="AG1925">
            <v>60</v>
          </cell>
          <cell r="AH1925">
            <v>45</v>
          </cell>
        </row>
        <row r="1925">
          <cell r="AM1925">
            <v>68</v>
          </cell>
          <cell r="AN1925">
            <v>51</v>
          </cell>
        </row>
        <row r="1925">
          <cell r="AS1925">
            <v>63</v>
          </cell>
          <cell r="AT1925">
            <v>39</v>
          </cell>
          <cell r="AU1925">
            <v>45</v>
          </cell>
          <cell r="AV1925">
            <v>27</v>
          </cell>
        </row>
        <row r="1925">
          <cell r="AY1925">
            <v>49</v>
          </cell>
          <cell r="AZ1925">
            <v>22</v>
          </cell>
        </row>
        <row r="1926">
          <cell r="B1926">
            <v>36857</v>
          </cell>
          <cell r="C1926">
            <v>47.5</v>
          </cell>
          <cell r="D1926">
            <v>38</v>
          </cell>
        </row>
        <row r="1926">
          <cell r="I1926">
            <v>48.5</v>
          </cell>
          <cell r="J1926">
            <v>37.5</v>
          </cell>
        </row>
        <row r="1926">
          <cell r="Q1926">
            <v>43.5</v>
          </cell>
          <cell r="R1926">
            <v>27.5</v>
          </cell>
        </row>
        <row r="1926">
          <cell r="Y1926">
            <v>39.5</v>
          </cell>
          <cell r="Z1926">
            <v>21.5</v>
          </cell>
        </row>
        <row r="1926">
          <cell r="AC1926">
            <v>42.5</v>
          </cell>
          <cell r="AD1926">
            <v>20.5</v>
          </cell>
          <cell r="AE1926">
            <v>57.5</v>
          </cell>
          <cell r="AF1926">
            <v>40.5</v>
          </cell>
          <cell r="AG1926">
            <v>59.5</v>
          </cell>
          <cell r="AH1926">
            <v>45</v>
          </cell>
        </row>
        <row r="1926">
          <cell r="AM1926">
            <v>68</v>
          </cell>
          <cell r="AN1926">
            <v>50.5</v>
          </cell>
        </row>
        <row r="1926">
          <cell r="AS1926">
            <v>62.5</v>
          </cell>
          <cell r="AT1926">
            <v>38.5</v>
          </cell>
          <cell r="AU1926">
            <v>44.5</v>
          </cell>
          <cell r="AV1926">
            <v>26.5</v>
          </cell>
        </row>
        <row r="1926">
          <cell r="AY1926">
            <v>48.5</v>
          </cell>
          <cell r="AZ1926">
            <v>21.5</v>
          </cell>
        </row>
        <row r="1927">
          <cell r="B1927">
            <v>36858</v>
          </cell>
          <cell r="C1927">
            <v>47</v>
          </cell>
          <cell r="D1927">
            <v>38</v>
          </cell>
        </row>
        <row r="1927">
          <cell r="I1927">
            <v>48</v>
          </cell>
          <cell r="J1927">
            <v>37</v>
          </cell>
        </row>
        <row r="1927">
          <cell r="Q1927">
            <v>43</v>
          </cell>
          <cell r="R1927">
            <v>27</v>
          </cell>
        </row>
        <row r="1927">
          <cell r="Y1927">
            <v>39</v>
          </cell>
          <cell r="Z1927">
            <v>21</v>
          </cell>
        </row>
        <row r="1927">
          <cell r="AC1927">
            <v>42</v>
          </cell>
          <cell r="AD1927">
            <v>20</v>
          </cell>
          <cell r="AE1927">
            <v>57</v>
          </cell>
          <cell r="AF1927">
            <v>40</v>
          </cell>
          <cell r="AG1927">
            <v>59</v>
          </cell>
          <cell r="AH1927">
            <v>45</v>
          </cell>
        </row>
        <row r="1927">
          <cell r="AM1927">
            <v>68</v>
          </cell>
          <cell r="AN1927">
            <v>50</v>
          </cell>
        </row>
        <row r="1927">
          <cell r="AS1927">
            <v>62</v>
          </cell>
          <cell r="AT1927">
            <v>38</v>
          </cell>
          <cell r="AU1927">
            <v>44</v>
          </cell>
          <cell r="AV1927">
            <v>26</v>
          </cell>
        </row>
        <row r="1927">
          <cell r="AY1927">
            <v>48</v>
          </cell>
          <cell r="AZ1927">
            <v>21</v>
          </cell>
        </row>
        <row r="1928">
          <cell r="B1928">
            <v>36859</v>
          </cell>
          <cell r="C1928">
            <v>47</v>
          </cell>
          <cell r="D1928">
            <v>38</v>
          </cell>
        </row>
        <row r="1928">
          <cell r="I1928">
            <v>48</v>
          </cell>
          <cell r="J1928">
            <v>37</v>
          </cell>
        </row>
        <row r="1928">
          <cell r="Q1928">
            <v>42</v>
          </cell>
          <cell r="R1928">
            <v>26</v>
          </cell>
        </row>
        <row r="1928">
          <cell r="Y1928">
            <v>38</v>
          </cell>
          <cell r="Z1928">
            <v>20</v>
          </cell>
        </row>
        <row r="1928">
          <cell r="AC1928">
            <v>42</v>
          </cell>
          <cell r="AD1928">
            <v>19</v>
          </cell>
          <cell r="AE1928">
            <v>57</v>
          </cell>
          <cell r="AF1928">
            <v>40</v>
          </cell>
          <cell r="AG1928">
            <v>59</v>
          </cell>
          <cell r="AH1928">
            <v>45</v>
          </cell>
        </row>
        <row r="1928">
          <cell r="AM1928">
            <v>68</v>
          </cell>
          <cell r="AN1928">
            <v>50</v>
          </cell>
        </row>
        <row r="1928">
          <cell r="AS1928">
            <v>61</v>
          </cell>
          <cell r="AT1928">
            <v>37</v>
          </cell>
          <cell r="AU1928">
            <v>43</v>
          </cell>
          <cell r="AV1928">
            <v>26</v>
          </cell>
        </row>
        <row r="1928">
          <cell r="AY1928">
            <v>47</v>
          </cell>
          <cell r="AZ1928">
            <v>21</v>
          </cell>
        </row>
        <row r="1929">
          <cell r="B1929">
            <v>36860</v>
          </cell>
          <cell r="C1929">
            <v>47</v>
          </cell>
          <cell r="D1929">
            <v>38</v>
          </cell>
        </row>
        <row r="1929">
          <cell r="I1929">
            <v>48</v>
          </cell>
          <cell r="J1929">
            <v>37</v>
          </cell>
        </row>
        <row r="1929">
          <cell r="Q1929">
            <v>42</v>
          </cell>
          <cell r="R1929">
            <v>26</v>
          </cell>
        </row>
        <row r="1929">
          <cell r="Y1929">
            <v>38</v>
          </cell>
          <cell r="Z1929">
            <v>20</v>
          </cell>
        </row>
        <row r="1929">
          <cell r="AC1929">
            <v>42</v>
          </cell>
          <cell r="AD1929">
            <v>19</v>
          </cell>
          <cell r="AE1929">
            <v>57</v>
          </cell>
          <cell r="AF1929">
            <v>40</v>
          </cell>
          <cell r="AG1929">
            <v>59</v>
          </cell>
          <cell r="AH1929">
            <v>45</v>
          </cell>
        </row>
        <row r="1929">
          <cell r="AM1929">
            <v>68</v>
          </cell>
          <cell r="AN1929">
            <v>50</v>
          </cell>
        </row>
        <row r="1929">
          <cell r="AS1929">
            <v>61</v>
          </cell>
          <cell r="AT1929">
            <v>37</v>
          </cell>
          <cell r="AU1929">
            <v>43</v>
          </cell>
          <cell r="AV1929">
            <v>26</v>
          </cell>
        </row>
        <row r="1929">
          <cell r="AY1929">
            <v>47</v>
          </cell>
          <cell r="AZ1929">
            <v>21</v>
          </cell>
        </row>
        <row r="1930">
          <cell r="B1930">
            <v>36861</v>
          </cell>
          <cell r="C1930">
            <v>47</v>
          </cell>
          <cell r="D1930">
            <v>38</v>
          </cell>
        </row>
        <row r="1930">
          <cell r="I1930">
            <v>48</v>
          </cell>
          <cell r="J1930">
            <v>37</v>
          </cell>
        </row>
        <row r="1930">
          <cell r="Q1930">
            <v>42</v>
          </cell>
          <cell r="R1930">
            <v>26</v>
          </cell>
        </row>
        <row r="1930">
          <cell r="Y1930">
            <v>38</v>
          </cell>
          <cell r="Z1930">
            <v>20</v>
          </cell>
        </row>
        <row r="1930">
          <cell r="AC1930">
            <v>42</v>
          </cell>
          <cell r="AD1930">
            <v>19</v>
          </cell>
          <cell r="AE1930">
            <v>57</v>
          </cell>
          <cell r="AF1930">
            <v>40</v>
          </cell>
          <cell r="AG1930">
            <v>59</v>
          </cell>
          <cell r="AH1930">
            <v>45</v>
          </cell>
        </row>
        <row r="1930">
          <cell r="AM1930">
            <v>68</v>
          </cell>
          <cell r="AN1930">
            <v>50</v>
          </cell>
        </row>
        <row r="1930">
          <cell r="AS1930">
            <v>61</v>
          </cell>
          <cell r="AT1930">
            <v>37</v>
          </cell>
          <cell r="AU1930">
            <v>43</v>
          </cell>
          <cell r="AV1930">
            <v>26</v>
          </cell>
        </row>
        <row r="1930">
          <cell r="AY1930">
            <v>47</v>
          </cell>
          <cell r="AZ1930">
            <v>21</v>
          </cell>
        </row>
        <row r="1931">
          <cell r="B1931">
            <v>36862</v>
          </cell>
          <cell r="C1931">
            <v>47</v>
          </cell>
          <cell r="D1931">
            <v>38</v>
          </cell>
        </row>
        <row r="1931">
          <cell r="I1931">
            <v>48</v>
          </cell>
          <cell r="J1931">
            <v>37</v>
          </cell>
        </row>
        <row r="1931">
          <cell r="Q1931">
            <v>41</v>
          </cell>
          <cell r="R1931">
            <v>26</v>
          </cell>
        </row>
        <row r="1931">
          <cell r="Y1931">
            <v>38</v>
          </cell>
          <cell r="Z1931">
            <v>20</v>
          </cell>
        </row>
        <row r="1931">
          <cell r="AC1931">
            <v>41</v>
          </cell>
          <cell r="AD1931">
            <v>19</v>
          </cell>
          <cell r="AE1931">
            <v>56</v>
          </cell>
          <cell r="AF1931">
            <v>40</v>
          </cell>
          <cell r="AG1931">
            <v>59</v>
          </cell>
          <cell r="AH1931">
            <v>45</v>
          </cell>
        </row>
        <row r="1931">
          <cell r="AM1931">
            <v>68</v>
          </cell>
          <cell r="AN1931">
            <v>50</v>
          </cell>
        </row>
        <row r="1931">
          <cell r="AS1931">
            <v>61</v>
          </cell>
          <cell r="AT1931">
            <v>37</v>
          </cell>
          <cell r="AU1931">
            <v>42</v>
          </cell>
          <cell r="AV1931">
            <v>25</v>
          </cell>
        </row>
        <row r="1931">
          <cell r="AY1931">
            <v>47</v>
          </cell>
          <cell r="AZ1931">
            <v>20</v>
          </cell>
        </row>
        <row r="1932">
          <cell r="B1932">
            <v>36863</v>
          </cell>
          <cell r="C1932">
            <v>46</v>
          </cell>
          <cell r="D1932">
            <v>37</v>
          </cell>
        </row>
        <row r="1932">
          <cell r="I1932">
            <v>47</v>
          </cell>
          <cell r="J1932">
            <v>36</v>
          </cell>
        </row>
        <row r="1932">
          <cell r="Q1932">
            <v>41</v>
          </cell>
          <cell r="R1932">
            <v>25</v>
          </cell>
        </row>
        <row r="1932">
          <cell r="Y1932">
            <v>37</v>
          </cell>
          <cell r="Z1932">
            <v>19</v>
          </cell>
        </row>
        <row r="1932">
          <cell r="AC1932">
            <v>41</v>
          </cell>
          <cell r="AD1932">
            <v>18</v>
          </cell>
          <cell r="AE1932">
            <v>56</v>
          </cell>
          <cell r="AF1932">
            <v>39</v>
          </cell>
          <cell r="AG1932">
            <v>58</v>
          </cell>
          <cell r="AH1932">
            <v>44</v>
          </cell>
        </row>
        <row r="1932">
          <cell r="AM1932">
            <v>67</v>
          </cell>
          <cell r="AN1932">
            <v>49</v>
          </cell>
        </row>
        <row r="1932">
          <cell r="AS1932">
            <v>60</v>
          </cell>
          <cell r="AT1932">
            <v>36</v>
          </cell>
          <cell r="AU1932">
            <v>42</v>
          </cell>
          <cell r="AV1932">
            <v>25</v>
          </cell>
        </row>
        <row r="1932">
          <cell r="AY1932">
            <v>46</v>
          </cell>
          <cell r="AZ1932">
            <v>20</v>
          </cell>
        </row>
        <row r="1933">
          <cell r="B1933">
            <v>36864</v>
          </cell>
          <cell r="C1933">
            <v>46</v>
          </cell>
          <cell r="D1933">
            <v>37</v>
          </cell>
        </row>
        <row r="1933">
          <cell r="I1933">
            <v>47</v>
          </cell>
          <cell r="J1933">
            <v>36</v>
          </cell>
        </row>
        <row r="1933">
          <cell r="Q1933">
            <v>40</v>
          </cell>
          <cell r="R1933">
            <v>25</v>
          </cell>
        </row>
        <row r="1933">
          <cell r="Y1933">
            <v>37</v>
          </cell>
          <cell r="Z1933">
            <v>19</v>
          </cell>
        </row>
        <row r="1933">
          <cell r="AC1933">
            <v>40</v>
          </cell>
          <cell r="AD1933">
            <v>18</v>
          </cell>
          <cell r="AE1933">
            <v>55</v>
          </cell>
          <cell r="AF1933">
            <v>39</v>
          </cell>
          <cell r="AG1933">
            <v>58</v>
          </cell>
          <cell r="AH1933">
            <v>44</v>
          </cell>
        </row>
        <row r="1933">
          <cell r="AM1933">
            <v>67</v>
          </cell>
          <cell r="AN1933">
            <v>49</v>
          </cell>
        </row>
        <row r="1933">
          <cell r="AS1933">
            <v>60</v>
          </cell>
          <cell r="AT1933">
            <v>36</v>
          </cell>
          <cell r="AU1933">
            <v>41</v>
          </cell>
          <cell r="AV1933">
            <v>24</v>
          </cell>
        </row>
        <row r="1933">
          <cell r="AY1933">
            <v>46</v>
          </cell>
          <cell r="AZ1933">
            <v>19</v>
          </cell>
        </row>
        <row r="1934">
          <cell r="B1934">
            <v>36865</v>
          </cell>
          <cell r="C1934">
            <v>46</v>
          </cell>
          <cell r="D1934">
            <v>37</v>
          </cell>
        </row>
        <row r="1934">
          <cell r="I1934">
            <v>47</v>
          </cell>
          <cell r="J1934">
            <v>36</v>
          </cell>
        </row>
        <row r="1934">
          <cell r="Q1934">
            <v>40</v>
          </cell>
          <cell r="R1934">
            <v>25</v>
          </cell>
        </row>
        <row r="1934">
          <cell r="Y1934">
            <v>37</v>
          </cell>
          <cell r="Z1934">
            <v>19</v>
          </cell>
        </row>
        <row r="1934">
          <cell r="AC1934">
            <v>40</v>
          </cell>
          <cell r="AD1934">
            <v>18</v>
          </cell>
          <cell r="AE1934">
            <v>55</v>
          </cell>
          <cell r="AF1934">
            <v>39</v>
          </cell>
          <cell r="AG1934">
            <v>58</v>
          </cell>
          <cell r="AH1934">
            <v>44</v>
          </cell>
        </row>
        <row r="1934">
          <cell r="AM1934">
            <v>67</v>
          </cell>
          <cell r="AN1934">
            <v>49</v>
          </cell>
        </row>
        <row r="1934">
          <cell r="AS1934">
            <v>60</v>
          </cell>
          <cell r="AT1934">
            <v>36</v>
          </cell>
          <cell r="AU1934">
            <v>41</v>
          </cell>
          <cell r="AV1934">
            <v>24</v>
          </cell>
        </row>
        <row r="1934">
          <cell r="AY1934">
            <v>46</v>
          </cell>
          <cell r="AZ1934">
            <v>19</v>
          </cell>
        </row>
        <row r="1935">
          <cell r="B1935">
            <v>36866</v>
          </cell>
          <cell r="C1935">
            <v>46</v>
          </cell>
          <cell r="D1935">
            <v>37</v>
          </cell>
        </row>
        <row r="1935">
          <cell r="I1935">
            <v>47</v>
          </cell>
          <cell r="J1935">
            <v>36</v>
          </cell>
        </row>
        <row r="1935">
          <cell r="Q1935">
            <v>40</v>
          </cell>
          <cell r="R1935">
            <v>25</v>
          </cell>
        </row>
        <row r="1935">
          <cell r="Y1935">
            <v>37</v>
          </cell>
          <cell r="Z1935">
            <v>19</v>
          </cell>
        </row>
        <row r="1935">
          <cell r="AC1935">
            <v>40</v>
          </cell>
          <cell r="AD1935">
            <v>18</v>
          </cell>
          <cell r="AE1935">
            <v>55</v>
          </cell>
          <cell r="AF1935">
            <v>39</v>
          </cell>
          <cell r="AG1935">
            <v>58</v>
          </cell>
          <cell r="AH1935">
            <v>44</v>
          </cell>
        </row>
        <row r="1935">
          <cell r="AM1935">
            <v>67</v>
          </cell>
          <cell r="AN1935">
            <v>49</v>
          </cell>
        </row>
        <row r="1935">
          <cell r="AS1935">
            <v>60</v>
          </cell>
          <cell r="AT1935">
            <v>36</v>
          </cell>
          <cell r="AU1935">
            <v>41</v>
          </cell>
          <cell r="AV1935">
            <v>24</v>
          </cell>
        </row>
        <row r="1935">
          <cell r="AY1935">
            <v>46</v>
          </cell>
          <cell r="AZ1935">
            <v>19</v>
          </cell>
        </row>
        <row r="1936">
          <cell r="B1936">
            <v>36867</v>
          </cell>
          <cell r="C1936">
            <v>46</v>
          </cell>
          <cell r="D1936">
            <v>37</v>
          </cell>
        </row>
        <row r="1936">
          <cell r="I1936">
            <v>47</v>
          </cell>
          <cell r="J1936">
            <v>36</v>
          </cell>
        </row>
        <row r="1936">
          <cell r="Q1936">
            <v>40</v>
          </cell>
          <cell r="R1936">
            <v>24</v>
          </cell>
        </row>
        <row r="1936">
          <cell r="Y1936">
            <v>36</v>
          </cell>
          <cell r="Z1936">
            <v>18</v>
          </cell>
        </row>
        <row r="1936">
          <cell r="AC1936">
            <v>40</v>
          </cell>
          <cell r="AD1936">
            <v>18</v>
          </cell>
          <cell r="AE1936">
            <v>55</v>
          </cell>
          <cell r="AF1936">
            <v>39</v>
          </cell>
          <cell r="AG1936">
            <v>58</v>
          </cell>
          <cell r="AH1936">
            <v>44</v>
          </cell>
        </row>
        <row r="1936">
          <cell r="AM1936">
            <v>67</v>
          </cell>
          <cell r="AN1936">
            <v>49</v>
          </cell>
        </row>
        <row r="1936">
          <cell r="AS1936">
            <v>59</v>
          </cell>
          <cell r="AT1936">
            <v>36</v>
          </cell>
          <cell r="AU1936">
            <v>40</v>
          </cell>
          <cell r="AV1936">
            <v>24</v>
          </cell>
        </row>
        <row r="1936">
          <cell r="AY1936">
            <v>46</v>
          </cell>
          <cell r="AZ1936">
            <v>19</v>
          </cell>
        </row>
        <row r="1937">
          <cell r="B1937">
            <v>36868</v>
          </cell>
          <cell r="C1937">
            <v>46</v>
          </cell>
          <cell r="D1937">
            <v>37</v>
          </cell>
        </row>
        <row r="1937">
          <cell r="I1937">
            <v>46.5</v>
          </cell>
          <cell r="J1937">
            <v>35.5</v>
          </cell>
        </row>
        <row r="1937">
          <cell r="Q1937">
            <v>39.5</v>
          </cell>
          <cell r="R1937">
            <v>23.5</v>
          </cell>
        </row>
        <row r="1937">
          <cell r="Y1937">
            <v>35.5</v>
          </cell>
          <cell r="Z1937">
            <v>17.5</v>
          </cell>
        </row>
        <row r="1937">
          <cell r="AC1937">
            <v>39.5</v>
          </cell>
          <cell r="AD1937">
            <v>17.5</v>
          </cell>
          <cell r="AE1937">
            <v>54.5</v>
          </cell>
          <cell r="AF1937">
            <v>38.5</v>
          </cell>
          <cell r="AG1937">
            <v>57.5</v>
          </cell>
          <cell r="AH1937">
            <v>43.5</v>
          </cell>
        </row>
        <row r="1937">
          <cell r="AM1937">
            <v>66.5</v>
          </cell>
          <cell r="AN1937">
            <v>48.5</v>
          </cell>
        </row>
        <row r="1937">
          <cell r="AS1937">
            <v>58.5</v>
          </cell>
          <cell r="AT1937">
            <v>35.5</v>
          </cell>
          <cell r="AU1937">
            <v>40</v>
          </cell>
          <cell r="AV1937">
            <v>24</v>
          </cell>
        </row>
        <row r="1937">
          <cell r="AY1937">
            <v>45.5</v>
          </cell>
          <cell r="AZ1937">
            <v>18.5</v>
          </cell>
        </row>
        <row r="1938">
          <cell r="B1938">
            <v>36869</v>
          </cell>
          <cell r="C1938">
            <v>46</v>
          </cell>
          <cell r="D1938">
            <v>36</v>
          </cell>
        </row>
        <row r="1938">
          <cell r="I1938">
            <v>46</v>
          </cell>
          <cell r="J1938">
            <v>35</v>
          </cell>
        </row>
        <row r="1938">
          <cell r="Q1938">
            <v>39</v>
          </cell>
          <cell r="R1938">
            <v>23</v>
          </cell>
        </row>
        <row r="1938">
          <cell r="Y1938">
            <v>35</v>
          </cell>
          <cell r="Z1938">
            <v>17</v>
          </cell>
        </row>
        <row r="1938">
          <cell r="AC1938">
            <v>39</v>
          </cell>
          <cell r="AD1938">
            <v>17</v>
          </cell>
          <cell r="AE1938">
            <v>54</v>
          </cell>
          <cell r="AF1938">
            <v>38</v>
          </cell>
          <cell r="AG1938">
            <v>57</v>
          </cell>
          <cell r="AH1938">
            <v>43</v>
          </cell>
        </row>
        <row r="1938">
          <cell r="AM1938">
            <v>66</v>
          </cell>
          <cell r="AN1938">
            <v>48</v>
          </cell>
        </row>
        <row r="1938">
          <cell r="AS1938">
            <v>58</v>
          </cell>
          <cell r="AT1938">
            <v>35</v>
          </cell>
          <cell r="AU1938">
            <v>39</v>
          </cell>
          <cell r="AV1938">
            <v>23</v>
          </cell>
        </row>
        <row r="1938">
          <cell r="AY1938">
            <v>45</v>
          </cell>
          <cell r="AZ1938">
            <v>18</v>
          </cell>
        </row>
        <row r="1939">
          <cell r="B1939">
            <v>36870</v>
          </cell>
          <cell r="C1939">
            <v>46</v>
          </cell>
          <cell r="D1939">
            <v>36</v>
          </cell>
        </row>
        <row r="1939">
          <cell r="I1939">
            <v>46</v>
          </cell>
          <cell r="J1939">
            <v>35</v>
          </cell>
        </row>
        <row r="1939">
          <cell r="Q1939">
            <v>39</v>
          </cell>
          <cell r="R1939">
            <v>23</v>
          </cell>
        </row>
        <row r="1939">
          <cell r="Y1939">
            <v>35</v>
          </cell>
          <cell r="Z1939">
            <v>17</v>
          </cell>
        </row>
        <row r="1939">
          <cell r="AC1939">
            <v>39</v>
          </cell>
          <cell r="AD1939">
            <v>17</v>
          </cell>
          <cell r="AE1939">
            <v>54</v>
          </cell>
          <cell r="AF1939">
            <v>38</v>
          </cell>
          <cell r="AG1939">
            <v>57</v>
          </cell>
          <cell r="AH1939">
            <v>43</v>
          </cell>
        </row>
        <row r="1939">
          <cell r="AM1939">
            <v>66</v>
          </cell>
          <cell r="AN1939">
            <v>48</v>
          </cell>
        </row>
        <row r="1939">
          <cell r="AS1939">
            <v>58</v>
          </cell>
          <cell r="AT1939">
            <v>35</v>
          </cell>
          <cell r="AU1939">
            <v>39</v>
          </cell>
          <cell r="AV1939">
            <v>23</v>
          </cell>
        </row>
        <row r="1939">
          <cell r="AY1939">
            <v>45</v>
          </cell>
          <cell r="AZ1939">
            <v>18</v>
          </cell>
        </row>
        <row r="1940">
          <cell r="B1940">
            <v>36871</v>
          </cell>
          <cell r="C1940">
            <v>46</v>
          </cell>
          <cell r="D1940">
            <v>36</v>
          </cell>
        </row>
        <row r="1940">
          <cell r="I1940">
            <v>46</v>
          </cell>
          <cell r="J1940">
            <v>35</v>
          </cell>
        </row>
        <row r="1940">
          <cell r="Q1940">
            <v>39</v>
          </cell>
          <cell r="R1940">
            <v>23</v>
          </cell>
        </row>
        <row r="1940">
          <cell r="Y1940">
            <v>35</v>
          </cell>
          <cell r="Z1940">
            <v>17</v>
          </cell>
        </row>
        <row r="1940">
          <cell r="AC1940">
            <v>39</v>
          </cell>
          <cell r="AD1940">
            <v>17</v>
          </cell>
          <cell r="AE1940">
            <v>54</v>
          </cell>
          <cell r="AF1940">
            <v>38</v>
          </cell>
          <cell r="AG1940">
            <v>57</v>
          </cell>
          <cell r="AH1940">
            <v>43</v>
          </cell>
        </row>
        <row r="1940">
          <cell r="AM1940">
            <v>66</v>
          </cell>
          <cell r="AN1940">
            <v>48</v>
          </cell>
        </row>
        <row r="1940">
          <cell r="AS1940">
            <v>58</v>
          </cell>
          <cell r="AT1940">
            <v>35</v>
          </cell>
          <cell r="AU1940">
            <v>39</v>
          </cell>
          <cell r="AV1940">
            <v>23</v>
          </cell>
        </row>
        <row r="1940">
          <cell r="AY1940">
            <v>45</v>
          </cell>
          <cell r="AZ1940">
            <v>18</v>
          </cell>
        </row>
        <row r="1941">
          <cell r="B1941">
            <v>36872</v>
          </cell>
          <cell r="C1941">
            <v>46</v>
          </cell>
          <cell r="D1941">
            <v>36</v>
          </cell>
        </row>
        <row r="1941">
          <cell r="I1941">
            <v>46</v>
          </cell>
          <cell r="J1941">
            <v>35</v>
          </cell>
        </row>
        <row r="1941">
          <cell r="Q1941">
            <v>38</v>
          </cell>
          <cell r="R1941">
            <v>23</v>
          </cell>
        </row>
        <row r="1941">
          <cell r="Y1941">
            <v>35</v>
          </cell>
          <cell r="Z1941">
            <v>17</v>
          </cell>
        </row>
        <row r="1941">
          <cell r="AC1941">
            <v>39</v>
          </cell>
          <cell r="AD1941">
            <v>17</v>
          </cell>
          <cell r="AE1941">
            <v>54</v>
          </cell>
          <cell r="AF1941">
            <v>38</v>
          </cell>
          <cell r="AG1941">
            <v>57</v>
          </cell>
          <cell r="AH1941">
            <v>43</v>
          </cell>
        </row>
        <row r="1941">
          <cell r="AM1941">
            <v>66</v>
          </cell>
          <cell r="AN1941">
            <v>48</v>
          </cell>
        </row>
        <row r="1941">
          <cell r="AS1941">
            <v>58</v>
          </cell>
          <cell r="AT1941">
            <v>35</v>
          </cell>
          <cell r="AU1941">
            <v>39</v>
          </cell>
          <cell r="AV1941">
            <v>22</v>
          </cell>
        </row>
        <row r="1941">
          <cell r="AY1941">
            <v>45</v>
          </cell>
          <cell r="AZ1941">
            <v>18</v>
          </cell>
        </row>
        <row r="1942">
          <cell r="B1942">
            <v>36873</v>
          </cell>
          <cell r="C1942">
            <v>46</v>
          </cell>
          <cell r="D1942">
            <v>36</v>
          </cell>
        </row>
        <row r="1942">
          <cell r="I1942">
            <v>46</v>
          </cell>
          <cell r="J1942">
            <v>35</v>
          </cell>
        </row>
        <row r="1942">
          <cell r="Q1942">
            <v>38</v>
          </cell>
          <cell r="R1942">
            <v>23</v>
          </cell>
        </row>
        <row r="1942">
          <cell r="Y1942">
            <v>35</v>
          </cell>
          <cell r="Z1942">
            <v>17</v>
          </cell>
        </row>
        <row r="1942">
          <cell r="AC1942">
            <v>39</v>
          </cell>
          <cell r="AD1942">
            <v>17</v>
          </cell>
          <cell r="AE1942">
            <v>54</v>
          </cell>
          <cell r="AF1942">
            <v>38</v>
          </cell>
          <cell r="AG1942">
            <v>57</v>
          </cell>
          <cell r="AH1942">
            <v>43</v>
          </cell>
        </row>
        <row r="1942">
          <cell r="AM1942">
            <v>66</v>
          </cell>
          <cell r="AN1942">
            <v>48</v>
          </cell>
        </row>
        <row r="1942">
          <cell r="AS1942">
            <v>58</v>
          </cell>
          <cell r="AT1942">
            <v>35</v>
          </cell>
          <cell r="AU1942">
            <v>39</v>
          </cell>
          <cell r="AV1942">
            <v>22</v>
          </cell>
        </row>
        <row r="1942">
          <cell r="AY1942">
            <v>45</v>
          </cell>
          <cell r="AZ1942">
            <v>18</v>
          </cell>
        </row>
        <row r="1943">
          <cell r="B1943">
            <v>36874</v>
          </cell>
          <cell r="C1943">
            <v>45</v>
          </cell>
          <cell r="D1943">
            <v>36</v>
          </cell>
        </row>
        <row r="1943">
          <cell r="I1943">
            <v>45</v>
          </cell>
          <cell r="J1943">
            <v>35</v>
          </cell>
        </row>
        <row r="1943">
          <cell r="Q1943">
            <v>37</v>
          </cell>
          <cell r="R1943">
            <v>22</v>
          </cell>
        </row>
        <row r="1943">
          <cell r="Y1943">
            <v>34</v>
          </cell>
          <cell r="Z1943">
            <v>16</v>
          </cell>
        </row>
        <row r="1943">
          <cell r="AC1943">
            <v>39</v>
          </cell>
          <cell r="AD1943">
            <v>17</v>
          </cell>
          <cell r="AE1943">
            <v>53</v>
          </cell>
          <cell r="AF1943">
            <v>38</v>
          </cell>
          <cell r="AG1943">
            <v>56</v>
          </cell>
          <cell r="AH1943">
            <v>43</v>
          </cell>
        </row>
        <row r="1943">
          <cell r="AM1943">
            <v>66</v>
          </cell>
          <cell r="AN1943">
            <v>48</v>
          </cell>
        </row>
        <row r="1943">
          <cell r="AS1943">
            <v>57</v>
          </cell>
          <cell r="AT1943">
            <v>34</v>
          </cell>
          <cell r="AU1943">
            <v>38</v>
          </cell>
          <cell r="AV1943">
            <v>21</v>
          </cell>
        </row>
        <row r="1943">
          <cell r="AY1943">
            <v>44</v>
          </cell>
          <cell r="AZ1943">
            <v>17</v>
          </cell>
        </row>
        <row r="1944">
          <cell r="B1944">
            <v>36875</v>
          </cell>
          <cell r="C1944">
            <v>45</v>
          </cell>
          <cell r="D1944">
            <v>36</v>
          </cell>
        </row>
        <row r="1944">
          <cell r="I1944">
            <v>45</v>
          </cell>
          <cell r="J1944">
            <v>35</v>
          </cell>
        </row>
        <row r="1944">
          <cell r="Q1944">
            <v>37</v>
          </cell>
          <cell r="R1944">
            <v>22</v>
          </cell>
        </row>
        <row r="1944">
          <cell r="Y1944">
            <v>34</v>
          </cell>
          <cell r="Z1944">
            <v>16</v>
          </cell>
        </row>
        <row r="1944">
          <cell r="AC1944">
            <v>39</v>
          </cell>
          <cell r="AD1944">
            <v>17</v>
          </cell>
          <cell r="AE1944">
            <v>53</v>
          </cell>
          <cell r="AF1944">
            <v>38</v>
          </cell>
          <cell r="AG1944">
            <v>56</v>
          </cell>
          <cell r="AH1944">
            <v>43</v>
          </cell>
        </row>
        <row r="1944">
          <cell r="AM1944">
            <v>66</v>
          </cell>
          <cell r="AN1944">
            <v>48</v>
          </cell>
        </row>
        <row r="1944">
          <cell r="AS1944">
            <v>57</v>
          </cell>
          <cell r="AT1944">
            <v>34</v>
          </cell>
          <cell r="AU1944">
            <v>38</v>
          </cell>
          <cell r="AV1944">
            <v>21</v>
          </cell>
        </row>
        <row r="1944">
          <cell r="AY1944">
            <v>44</v>
          </cell>
          <cell r="AZ1944">
            <v>17</v>
          </cell>
        </row>
        <row r="1945">
          <cell r="B1945">
            <v>36876</v>
          </cell>
          <cell r="C1945">
            <v>45</v>
          </cell>
          <cell r="D1945">
            <v>36</v>
          </cell>
        </row>
        <row r="1945">
          <cell r="I1945">
            <v>45</v>
          </cell>
          <cell r="J1945">
            <v>35</v>
          </cell>
        </row>
        <row r="1945">
          <cell r="Q1945">
            <v>37</v>
          </cell>
          <cell r="R1945">
            <v>22</v>
          </cell>
        </row>
        <row r="1945">
          <cell r="Y1945">
            <v>34</v>
          </cell>
          <cell r="Z1945">
            <v>16</v>
          </cell>
        </row>
        <row r="1945">
          <cell r="AC1945">
            <v>39</v>
          </cell>
          <cell r="AD1945">
            <v>17</v>
          </cell>
          <cell r="AE1945">
            <v>53</v>
          </cell>
          <cell r="AF1945">
            <v>38</v>
          </cell>
          <cell r="AG1945">
            <v>56</v>
          </cell>
          <cell r="AH1945">
            <v>43</v>
          </cell>
        </row>
        <row r="1945">
          <cell r="AM1945">
            <v>66</v>
          </cell>
          <cell r="AN1945">
            <v>48</v>
          </cell>
        </row>
        <row r="1945">
          <cell r="AS1945">
            <v>57</v>
          </cell>
          <cell r="AT1945">
            <v>34</v>
          </cell>
          <cell r="AU1945">
            <v>38</v>
          </cell>
          <cell r="AV1945">
            <v>21</v>
          </cell>
        </row>
        <row r="1945">
          <cell r="AY1945">
            <v>44</v>
          </cell>
          <cell r="AZ1945">
            <v>17</v>
          </cell>
        </row>
        <row r="1946">
          <cell r="B1946">
            <v>36877</v>
          </cell>
          <cell r="C1946">
            <v>45</v>
          </cell>
          <cell r="D1946">
            <v>36</v>
          </cell>
        </row>
        <row r="1946">
          <cell r="I1946">
            <v>45</v>
          </cell>
          <cell r="J1946">
            <v>35</v>
          </cell>
        </row>
        <row r="1946">
          <cell r="Q1946">
            <v>37</v>
          </cell>
          <cell r="R1946">
            <v>22</v>
          </cell>
        </row>
        <row r="1946">
          <cell r="Y1946">
            <v>34</v>
          </cell>
          <cell r="Z1946">
            <v>16</v>
          </cell>
        </row>
        <row r="1946">
          <cell r="AC1946">
            <v>38</v>
          </cell>
          <cell r="AD1946">
            <v>16</v>
          </cell>
          <cell r="AE1946">
            <v>53</v>
          </cell>
          <cell r="AF1946">
            <v>38</v>
          </cell>
          <cell r="AG1946">
            <v>56</v>
          </cell>
          <cell r="AH1946">
            <v>43</v>
          </cell>
        </row>
        <row r="1946">
          <cell r="AM1946">
            <v>66</v>
          </cell>
          <cell r="AN1946">
            <v>48</v>
          </cell>
        </row>
        <row r="1946">
          <cell r="AS1946">
            <v>57</v>
          </cell>
          <cell r="AT1946">
            <v>34</v>
          </cell>
          <cell r="AU1946">
            <v>37</v>
          </cell>
          <cell r="AV1946">
            <v>21</v>
          </cell>
        </row>
        <row r="1946">
          <cell r="AY1946">
            <v>44</v>
          </cell>
          <cell r="AZ1946">
            <v>17</v>
          </cell>
        </row>
        <row r="1947">
          <cell r="B1947">
            <v>36878</v>
          </cell>
          <cell r="C1947">
            <v>45</v>
          </cell>
          <cell r="D1947">
            <v>35</v>
          </cell>
        </row>
        <row r="1947">
          <cell r="I1947">
            <v>45</v>
          </cell>
          <cell r="J1947">
            <v>34</v>
          </cell>
        </row>
        <row r="1947">
          <cell r="Q1947">
            <v>37</v>
          </cell>
          <cell r="R1947">
            <v>22</v>
          </cell>
        </row>
        <row r="1947">
          <cell r="Y1947">
            <v>33</v>
          </cell>
          <cell r="Z1947">
            <v>15</v>
          </cell>
        </row>
        <row r="1947">
          <cell r="AC1947">
            <v>38</v>
          </cell>
          <cell r="AD1947">
            <v>16</v>
          </cell>
          <cell r="AE1947">
            <v>52</v>
          </cell>
          <cell r="AF1947">
            <v>37</v>
          </cell>
          <cell r="AG1947">
            <v>55</v>
          </cell>
          <cell r="AH1947">
            <v>42</v>
          </cell>
        </row>
        <row r="1947">
          <cell r="AM1947">
            <v>66</v>
          </cell>
          <cell r="AN1947">
            <v>48</v>
          </cell>
        </row>
        <row r="1947">
          <cell r="AS1947">
            <v>57</v>
          </cell>
          <cell r="AT1947">
            <v>33</v>
          </cell>
          <cell r="AU1947">
            <v>37</v>
          </cell>
          <cell r="AV1947">
            <v>20</v>
          </cell>
        </row>
        <row r="1947">
          <cell r="AY1947">
            <v>44</v>
          </cell>
          <cell r="AZ1947">
            <v>17</v>
          </cell>
        </row>
        <row r="1948">
          <cell r="B1948">
            <v>36879</v>
          </cell>
          <cell r="C1948">
            <v>45</v>
          </cell>
          <cell r="D1948">
            <v>35</v>
          </cell>
        </row>
        <row r="1948">
          <cell r="I1948">
            <v>45</v>
          </cell>
          <cell r="J1948">
            <v>34</v>
          </cell>
        </row>
        <row r="1948">
          <cell r="Q1948">
            <v>37</v>
          </cell>
          <cell r="R1948">
            <v>22</v>
          </cell>
        </row>
        <row r="1948">
          <cell r="Y1948">
            <v>33</v>
          </cell>
          <cell r="Z1948">
            <v>15</v>
          </cell>
        </row>
        <row r="1948">
          <cell r="AC1948">
            <v>38</v>
          </cell>
          <cell r="AD1948">
            <v>16</v>
          </cell>
          <cell r="AE1948">
            <v>52</v>
          </cell>
          <cell r="AF1948">
            <v>37</v>
          </cell>
          <cell r="AG1948">
            <v>55</v>
          </cell>
          <cell r="AH1948">
            <v>42</v>
          </cell>
        </row>
        <row r="1948">
          <cell r="AM1948">
            <v>66</v>
          </cell>
          <cell r="AN1948">
            <v>48</v>
          </cell>
        </row>
        <row r="1948">
          <cell r="AS1948">
            <v>57</v>
          </cell>
          <cell r="AT1948">
            <v>33</v>
          </cell>
          <cell r="AU1948">
            <v>36</v>
          </cell>
          <cell r="AV1948">
            <v>20</v>
          </cell>
        </row>
        <row r="1948">
          <cell r="AY1948">
            <v>44</v>
          </cell>
          <cell r="AZ1948">
            <v>17</v>
          </cell>
        </row>
        <row r="1949">
          <cell r="B1949">
            <v>36880</v>
          </cell>
          <cell r="C1949">
            <v>45</v>
          </cell>
          <cell r="D1949">
            <v>35</v>
          </cell>
        </row>
        <row r="1949">
          <cell r="I1949">
            <v>45</v>
          </cell>
          <cell r="J1949">
            <v>34</v>
          </cell>
        </row>
        <row r="1949">
          <cell r="Q1949">
            <v>37</v>
          </cell>
          <cell r="R1949">
            <v>22</v>
          </cell>
        </row>
        <row r="1949">
          <cell r="Y1949">
            <v>33</v>
          </cell>
          <cell r="Z1949">
            <v>15</v>
          </cell>
        </row>
        <row r="1949">
          <cell r="AC1949">
            <v>38</v>
          </cell>
          <cell r="AD1949">
            <v>16</v>
          </cell>
          <cell r="AE1949">
            <v>52</v>
          </cell>
          <cell r="AF1949">
            <v>37</v>
          </cell>
          <cell r="AG1949">
            <v>55</v>
          </cell>
          <cell r="AH1949">
            <v>42</v>
          </cell>
        </row>
        <row r="1949">
          <cell r="AM1949">
            <v>66</v>
          </cell>
          <cell r="AN1949">
            <v>48</v>
          </cell>
        </row>
        <row r="1949">
          <cell r="AS1949">
            <v>57</v>
          </cell>
          <cell r="AT1949">
            <v>33</v>
          </cell>
          <cell r="AU1949">
            <v>36</v>
          </cell>
          <cell r="AV1949">
            <v>20</v>
          </cell>
        </row>
        <row r="1949">
          <cell r="AY1949">
            <v>44</v>
          </cell>
          <cell r="AZ1949">
            <v>17</v>
          </cell>
        </row>
        <row r="1950">
          <cell r="B1950">
            <v>36881</v>
          </cell>
          <cell r="C1950">
            <v>45</v>
          </cell>
          <cell r="D1950">
            <v>35</v>
          </cell>
        </row>
        <row r="1950">
          <cell r="I1950">
            <v>45</v>
          </cell>
          <cell r="J1950">
            <v>34</v>
          </cell>
        </row>
        <row r="1950">
          <cell r="Q1950">
            <v>37</v>
          </cell>
          <cell r="R1950">
            <v>22</v>
          </cell>
        </row>
        <row r="1950">
          <cell r="Y1950">
            <v>33</v>
          </cell>
          <cell r="Z1950">
            <v>15</v>
          </cell>
        </row>
        <row r="1950">
          <cell r="AC1950">
            <v>38</v>
          </cell>
          <cell r="AD1950">
            <v>16</v>
          </cell>
          <cell r="AE1950">
            <v>52</v>
          </cell>
          <cell r="AF1950">
            <v>37</v>
          </cell>
          <cell r="AG1950">
            <v>55</v>
          </cell>
          <cell r="AH1950">
            <v>42</v>
          </cell>
        </row>
        <row r="1950">
          <cell r="AM1950">
            <v>66</v>
          </cell>
          <cell r="AN1950">
            <v>48</v>
          </cell>
        </row>
        <row r="1950">
          <cell r="AS1950">
            <v>57</v>
          </cell>
          <cell r="AT1950">
            <v>33</v>
          </cell>
          <cell r="AU1950">
            <v>36</v>
          </cell>
          <cell r="AV1950">
            <v>20</v>
          </cell>
        </row>
        <row r="1950">
          <cell r="AY1950">
            <v>44</v>
          </cell>
          <cell r="AZ1950">
            <v>17</v>
          </cell>
        </row>
        <row r="1951">
          <cell r="B1951">
            <v>36882</v>
          </cell>
          <cell r="C1951">
            <v>45</v>
          </cell>
          <cell r="D1951">
            <v>35</v>
          </cell>
        </row>
        <row r="1951">
          <cell r="I1951">
            <v>45</v>
          </cell>
          <cell r="J1951">
            <v>34</v>
          </cell>
        </row>
        <row r="1951">
          <cell r="Q1951">
            <v>37</v>
          </cell>
          <cell r="R1951">
            <v>22</v>
          </cell>
        </row>
        <row r="1951">
          <cell r="Y1951">
            <v>33</v>
          </cell>
          <cell r="Z1951">
            <v>15</v>
          </cell>
        </row>
        <row r="1951">
          <cell r="AC1951">
            <v>38</v>
          </cell>
          <cell r="AD1951">
            <v>15</v>
          </cell>
          <cell r="AE1951">
            <v>52</v>
          </cell>
          <cell r="AF1951">
            <v>37</v>
          </cell>
          <cell r="AG1951">
            <v>55</v>
          </cell>
          <cell r="AH1951">
            <v>42</v>
          </cell>
        </row>
        <row r="1951">
          <cell r="AM1951">
            <v>66</v>
          </cell>
          <cell r="AN1951">
            <v>48</v>
          </cell>
        </row>
        <row r="1951">
          <cell r="AS1951">
            <v>57</v>
          </cell>
          <cell r="AT1951">
            <v>33</v>
          </cell>
          <cell r="AU1951">
            <v>36</v>
          </cell>
          <cell r="AV1951">
            <v>20</v>
          </cell>
        </row>
        <row r="1951">
          <cell r="AY1951">
            <v>44</v>
          </cell>
          <cell r="AZ1951">
            <v>17</v>
          </cell>
        </row>
        <row r="1952">
          <cell r="B1952">
            <v>36883</v>
          </cell>
          <cell r="C1952">
            <v>44</v>
          </cell>
          <cell r="D1952">
            <v>35</v>
          </cell>
        </row>
        <row r="1952">
          <cell r="I1952">
            <v>45</v>
          </cell>
          <cell r="J1952">
            <v>34</v>
          </cell>
        </row>
        <row r="1952">
          <cell r="Q1952">
            <v>36</v>
          </cell>
          <cell r="R1952">
            <v>21</v>
          </cell>
        </row>
        <row r="1952">
          <cell r="Y1952">
            <v>32</v>
          </cell>
          <cell r="Z1952">
            <v>14</v>
          </cell>
        </row>
        <row r="1952">
          <cell r="AC1952">
            <v>38</v>
          </cell>
          <cell r="AD1952">
            <v>15</v>
          </cell>
          <cell r="AE1952">
            <v>51</v>
          </cell>
          <cell r="AF1952">
            <v>37</v>
          </cell>
          <cell r="AG1952">
            <v>55</v>
          </cell>
          <cell r="AH1952">
            <v>42</v>
          </cell>
        </row>
        <row r="1952">
          <cell r="AM1952">
            <v>65</v>
          </cell>
          <cell r="AN1952">
            <v>47</v>
          </cell>
        </row>
        <row r="1952">
          <cell r="AS1952">
            <v>56</v>
          </cell>
          <cell r="AT1952">
            <v>33</v>
          </cell>
          <cell r="AU1952">
            <v>36</v>
          </cell>
          <cell r="AV1952">
            <v>20</v>
          </cell>
        </row>
        <row r="1952">
          <cell r="AY1952">
            <v>43</v>
          </cell>
          <cell r="AZ1952">
            <v>16</v>
          </cell>
        </row>
        <row r="1953">
          <cell r="B1953">
            <v>36884</v>
          </cell>
          <cell r="C1953">
            <v>44</v>
          </cell>
          <cell r="D1953">
            <v>35</v>
          </cell>
        </row>
        <row r="1953">
          <cell r="I1953">
            <v>45</v>
          </cell>
          <cell r="J1953">
            <v>34</v>
          </cell>
        </row>
        <row r="1953">
          <cell r="Q1953">
            <v>36</v>
          </cell>
          <cell r="R1953">
            <v>21</v>
          </cell>
        </row>
        <row r="1953">
          <cell r="Y1953">
            <v>32</v>
          </cell>
          <cell r="Z1953">
            <v>14</v>
          </cell>
        </row>
        <row r="1953">
          <cell r="AC1953">
            <v>38</v>
          </cell>
          <cell r="AD1953">
            <v>15</v>
          </cell>
          <cell r="AE1953">
            <v>51</v>
          </cell>
          <cell r="AF1953">
            <v>37</v>
          </cell>
          <cell r="AG1953">
            <v>55</v>
          </cell>
          <cell r="AH1953">
            <v>42</v>
          </cell>
        </row>
        <row r="1953">
          <cell r="AM1953">
            <v>65</v>
          </cell>
          <cell r="AN1953">
            <v>47</v>
          </cell>
        </row>
        <row r="1953">
          <cell r="AS1953">
            <v>56</v>
          </cell>
          <cell r="AT1953">
            <v>33</v>
          </cell>
          <cell r="AU1953">
            <v>36</v>
          </cell>
          <cell r="AV1953">
            <v>20</v>
          </cell>
        </row>
        <row r="1953">
          <cell r="AY1953">
            <v>43</v>
          </cell>
          <cell r="AZ1953">
            <v>16</v>
          </cell>
        </row>
        <row r="1954">
          <cell r="B1954">
            <v>36885</v>
          </cell>
          <cell r="C1954">
            <v>44</v>
          </cell>
          <cell r="D1954">
            <v>35</v>
          </cell>
        </row>
        <row r="1954">
          <cell r="I1954">
            <v>45</v>
          </cell>
          <cell r="J1954">
            <v>34</v>
          </cell>
        </row>
        <row r="1954">
          <cell r="Q1954">
            <v>36</v>
          </cell>
          <cell r="R1954">
            <v>21</v>
          </cell>
        </row>
        <row r="1954">
          <cell r="Y1954">
            <v>32</v>
          </cell>
          <cell r="Z1954">
            <v>14</v>
          </cell>
        </row>
        <row r="1954">
          <cell r="AC1954">
            <v>38</v>
          </cell>
          <cell r="AD1954">
            <v>15</v>
          </cell>
          <cell r="AE1954">
            <v>51</v>
          </cell>
          <cell r="AF1954">
            <v>37</v>
          </cell>
          <cell r="AG1954">
            <v>55</v>
          </cell>
          <cell r="AH1954">
            <v>42</v>
          </cell>
        </row>
        <row r="1954">
          <cell r="AM1954">
            <v>65</v>
          </cell>
          <cell r="AN1954">
            <v>47</v>
          </cell>
        </row>
        <row r="1954">
          <cell r="AS1954">
            <v>56</v>
          </cell>
          <cell r="AT1954">
            <v>33</v>
          </cell>
          <cell r="AU1954">
            <v>36</v>
          </cell>
          <cell r="AV1954">
            <v>20</v>
          </cell>
        </row>
        <row r="1954">
          <cell r="AY1954">
            <v>43</v>
          </cell>
          <cell r="AZ1954">
            <v>16</v>
          </cell>
        </row>
        <row r="1955">
          <cell r="B1955">
            <v>36886</v>
          </cell>
          <cell r="C1955">
            <v>44</v>
          </cell>
          <cell r="D1955">
            <v>35</v>
          </cell>
        </row>
        <row r="1955">
          <cell r="I1955">
            <v>45</v>
          </cell>
          <cell r="J1955">
            <v>34</v>
          </cell>
        </row>
        <row r="1955">
          <cell r="Q1955">
            <v>36</v>
          </cell>
          <cell r="R1955">
            <v>21</v>
          </cell>
        </row>
        <row r="1955">
          <cell r="Y1955">
            <v>32</v>
          </cell>
          <cell r="Z1955">
            <v>14</v>
          </cell>
        </row>
        <row r="1955">
          <cell r="AC1955">
            <v>38</v>
          </cell>
          <cell r="AD1955">
            <v>15</v>
          </cell>
          <cell r="AE1955">
            <v>51</v>
          </cell>
          <cell r="AF1955">
            <v>37</v>
          </cell>
          <cell r="AG1955">
            <v>55</v>
          </cell>
          <cell r="AH1955">
            <v>42</v>
          </cell>
        </row>
        <row r="1955">
          <cell r="AM1955">
            <v>65</v>
          </cell>
          <cell r="AN1955">
            <v>47</v>
          </cell>
        </row>
        <row r="1955">
          <cell r="AS1955">
            <v>56</v>
          </cell>
          <cell r="AT1955">
            <v>33</v>
          </cell>
          <cell r="AU1955">
            <v>36</v>
          </cell>
          <cell r="AV1955">
            <v>20</v>
          </cell>
        </row>
        <row r="1955">
          <cell r="AY1955">
            <v>43</v>
          </cell>
          <cell r="AZ1955">
            <v>16</v>
          </cell>
        </row>
        <row r="1956">
          <cell r="B1956">
            <v>36887</v>
          </cell>
          <cell r="C1956">
            <v>44</v>
          </cell>
          <cell r="D1956">
            <v>35</v>
          </cell>
        </row>
        <row r="1956">
          <cell r="I1956">
            <v>45</v>
          </cell>
          <cell r="J1956">
            <v>34</v>
          </cell>
        </row>
        <row r="1956">
          <cell r="Q1956">
            <v>36</v>
          </cell>
          <cell r="R1956">
            <v>21</v>
          </cell>
        </row>
        <row r="1956">
          <cell r="Y1956">
            <v>32</v>
          </cell>
          <cell r="Z1956">
            <v>14</v>
          </cell>
        </row>
        <row r="1956">
          <cell r="AC1956">
            <v>37</v>
          </cell>
          <cell r="AD1956">
            <v>15</v>
          </cell>
          <cell r="AE1956">
            <v>51</v>
          </cell>
          <cell r="AF1956">
            <v>37</v>
          </cell>
          <cell r="AG1956">
            <v>55</v>
          </cell>
          <cell r="AH1956">
            <v>42</v>
          </cell>
        </row>
        <row r="1956">
          <cell r="AM1956">
            <v>65</v>
          </cell>
          <cell r="AN1956">
            <v>47</v>
          </cell>
        </row>
        <row r="1956">
          <cell r="AS1956">
            <v>56</v>
          </cell>
          <cell r="AT1956">
            <v>33</v>
          </cell>
          <cell r="AU1956">
            <v>36</v>
          </cell>
          <cell r="AV1956">
            <v>20</v>
          </cell>
        </row>
        <row r="1956">
          <cell r="AY1956">
            <v>43</v>
          </cell>
          <cell r="AZ1956">
            <v>16</v>
          </cell>
        </row>
        <row r="1957">
          <cell r="B1957">
            <v>36888</v>
          </cell>
          <cell r="C1957">
            <v>44</v>
          </cell>
          <cell r="D1957">
            <v>35</v>
          </cell>
        </row>
        <row r="1957">
          <cell r="I1957">
            <v>45</v>
          </cell>
          <cell r="J1957">
            <v>34</v>
          </cell>
        </row>
        <row r="1957">
          <cell r="Q1957">
            <v>36</v>
          </cell>
          <cell r="R1957">
            <v>21</v>
          </cell>
        </row>
        <row r="1957">
          <cell r="Y1957">
            <v>32</v>
          </cell>
          <cell r="Z1957">
            <v>14</v>
          </cell>
        </row>
        <row r="1957">
          <cell r="AC1957">
            <v>37</v>
          </cell>
          <cell r="AD1957">
            <v>15</v>
          </cell>
          <cell r="AE1957">
            <v>51</v>
          </cell>
          <cell r="AF1957">
            <v>37</v>
          </cell>
          <cell r="AG1957">
            <v>55</v>
          </cell>
          <cell r="AH1957">
            <v>42</v>
          </cell>
        </row>
        <row r="1957">
          <cell r="AM1957">
            <v>65</v>
          </cell>
          <cell r="AN1957">
            <v>47</v>
          </cell>
        </row>
        <row r="1957">
          <cell r="AS1957">
            <v>56</v>
          </cell>
          <cell r="AT1957">
            <v>33</v>
          </cell>
          <cell r="AU1957">
            <v>35</v>
          </cell>
          <cell r="AV1957">
            <v>19</v>
          </cell>
        </row>
        <row r="1957">
          <cell r="AY1957">
            <v>43</v>
          </cell>
          <cell r="AZ1957">
            <v>16</v>
          </cell>
        </row>
        <row r="1958">
          <cell r="B1958">
            <v>36889</v>
          </cell>
          <cell r="C1958">
            <v>44</v>
          </cell>
          <cell r="D1958">
            <v>35</v>
          </cell>
        </row>
        <row r="1958">
          <cell r="I1958">
            <v>45</v>
          </cell>
          <cell r="J1958">
            <v>34</v>
          </cell>
        </row>
        <row r="1958">
          <cell r="Q1958">
            <v>36</v>
          </cell>
          <cell r="R1958">
            <v>21</v>
          </cell>
        </row>
        <row r="1958">
          <cell r="Y1958">
            <v>32</v>
          </cell>
          <cell r="Z1958">
            <v>14</v>
          </cell>
        </row>
        <row r="1958">
          <cell r="AC1958">
            <v>37</v>
          </cell>
          <cell r="AD1958">
            <v>15</v>
          </cell>
          <cell r="AE1958">
            <v>51</v>
          </cell>
          <cell r="AF1958">
            <v>37</v>
          </cell>
          <cell r="AG1958">
            <v>55</v>
          </cell>
          <cell r="AH1958">
            <v>42</v>
          </cell>
        </row>
        <row r="1958">
          <cell r="AM1958">
            <v>65</v>
          </cell>
          <cell r="AN1958">
            <v>47</v>
          </cell>
        </row>
        <row r="1958">
          <cell r="AS1958">
            <v>56</v>
          </cell>
          <cell r="AT1958">
            <v>33</v>
          </cell>
          <cell r="AU1958">
            <v>35</v>
          </cell>
          <cell r="AV1958">
            <v>19</v>
          </cell>
        </row>
        <row r="1958">
          <cell r="AY1958">
            <v>43</v>
          </cell>
          <cell r="AZ1958">
            <v>16</v>
          </cell>
        </row>
        <row r="1959">
          <cell r="B1959">
            <v>36890</v>
          </cell>
          <cell r="C1959">
            <v>44</v>
          </cell>
          <cell r="D1959">
            <v>35</v>
          </cell>
        </row>
        <row r="1959">
          <cell r="I1959">
            <v>45</v>
          </cell>
          <cell r="J1959">
            <v>34</v>
          </cell>
        </row>
        <row r="1959">
          <cell r="Q1959">
            <v>36</v>
          </cell>
          <cell r="R1959">
            <v>21</v>
          </cell>
        </row>
        <row r="1959">
          <cell r="Y1959">
            <v>32</v>
          </cell>
          <cell r="Z1959">
            <v>14</v>
          </cell>
        </row>
        <row r="1959">
          <cell r="AC1959">
            <v>37</v>
          </cell>
          <cell r="AD1959">
            <v>15</v>
          </cell>
          <cell r="AE1959">
            <v>51</v>
          </cell>
          <cell r="AF1959">
            <v>37</v>
          </cell>
          <cell r="AG1959">
            <v>55</v>
          </cell>
          <cell r="AH1959">
            <v>42</v>
          </cell>
        </row>
        <row r="1959">
          <cell r="AM1959">
            <v>65</v>
          </cell>
          <cell r="AN1959">
            <v>47</v>
          </cell>
        </row>
        <row r="1959">
          <cell r="AS1959">
            <v>56</v>
          </cell>
          <cell r="AT1959">
            <v>33</v>
          </cell>
          <cell r="AU1959">
            <v>35</v>
          </cell>
          <cell r="AV1959">
            <v>19</v>
          </cell>
        </row>
        <row r="1959">
          <cell r="AY1959">
            <v>43</v>
          </cell>
          <cell r="AZ1959">
            <v>16</v>
          </cell>
        </row>
        <row r="1960">
          <cell r="B1960">
            <v>36891</v>
          </cell>
          <cell r="C1960">
            <v>44</v>
          </cell>
          <cell r="D1960">
            <v>35</v>
          </cell>
        </row>
        <row r="1960">
          <cell r="I1960">
            <v>45</v>
          </cell>
          <cell r="J1960">
            <v>34</v>
          </cell>
        </row>
        <row r="1960">
          <cell r="Q1960">
            <v>36</v>
          </cell>
          <cell r="R1960">
            <v>21</v>
          </cell>
        </row>
        <row r="1960">
          <cell r="Y1960">
            <v>32</v>
          </cell>
          <cell r="Z1960">
            <v>14</v>
          </cell>
        </row>
        <row r="1960">
          <cell r="AC1960">
            <v>37</v>
          </cell>
          <cell r="AD1960">
            <v>15</v>
          </cell>
          <cell r="AE1960">
            <v>51</v>
          </cell>
          <cell r="AF1960">
            <v>37</v>
          </cell>
          <cell r="AG1960">
            <v>55</v>
          </cell>
          <cell r="AH1960">
            <v>42</v>
          </cell>
        </row>
        <row r="1960">
          <cell r="AM1960">
            <v>65</v>
          </cell>
          <cell r="AN1960">
            <v>47</v>
          </cell>
        </row>
        <row r="1960">
          <cell r="AS1960">
            <v>56</v>
          </cell>
          <cell r="AT1960">
            <v>33</v>
          </cell>
          <cell r="AU1960">
            <v>35</v>
          </cell>
          <cell r="AV1960">
            <v>19</v>
          </cell>
        </row>
        <row r="1960">
          <cell r="AY1960">
            <v>43</v>
          </cell>
          <cell r="AZ1960">
            <v>16</v>
          </cell>
        </row>
        <row r="1964">
          <cell r="B1964" t="str">
            <v>PRELIMINARY</v>
          </cell>
        </row>
        <row r="1965">
          <cell r="C1965">
            <v>1</v>
          </cell>
        </row>
        <row r="1965">
          <cell r="E1965">
            <v>2</v>
          </cell>
        </row>
        <row r="1965">
          <cell r="G1965">
            <v>3</v>
          </cell>
        </row>
        <row r="1965">
          <cell r="I1965">
            <v>4</v>
          </cell>
        </row>
        <row r="1965">
          <cell r="K1965">
            <v>5</v>
          </cell>
        </row>
        <row r="1965">
          <cell r="M1965">
            <v>6</v>
          </cell>
        </row>
        <row r="1965">
          <cell r="O1965">
            <v>7</v>
          </cell>
        </row>
        <row r="1965">
          <cell r="Q1965">
            <v>8</v>
          </cell>
        </row>
        <row r="1965">
          <cell r="S1965">
            <v>9</v>
          </cell>
        </row>
        <row r="1965">
          <cell r="U1965">
            <v>10</v>
          </cell>
        </row>
        <row r="1965">
          <cell r="W1965">
            <v>11</v>
          </cell>
        </row>
        <row r="1965">
          <cell r="Y1965">
            <v>12</v>
          </cell>
        </row>
        <row r="1965">
          <cell r="AA1965">
            <v>13</v>
          </cell>
        </row>
        <row r="1965">
          <cell r="AC1965">
            <v>14</v>
          </cell>
        </row>
        <row r="1965">
          <cell r="AE1965">
            <v>15</v>
          </cell>
        </row>
        <row r="1965">
          <cell r="AG1965">
            <v>16</v>
          </cell>
        </row>
        <row r="1965">
          <cell r="AI1965">
            <v>17</v>
          </cell>
        </row>
        <row r="1965">
          <cell r="AK1965">
            <v>18</v>
          </cell>
        </row>
        <row r="1965">
          <cell r="AM1965">
            <v>19</v>
          </cell>
        </row>
        <row r="1965">
          <cell r="AO1965">
            <v>20</v>
          </cell>
        </row>
        <row r="1965">
          <cell r="AQ1965">
            <v>21</v>
          </cell>
        </row>
        <row r="1965">
          <cell r="AS1965">
            <v>22</v>
          </cell>
        </row>
        <row r="1965">
          <cell r="AU1965">
            <v>23</v>
          </cell>
        </row>
        <row r="1965">
          <cell r="AW1965">
            <v>24</v>
          </cell>
        </row>
        <row r="1965">
          <cell r="AY1965">
            <v>25</v>
          </cell>
        </row>
        <row r="1966">
          <cell r="C1966" t="str">
            <v>SEATTLE</v>
          </cell>
        </row>
        <row r="1966">
          <cell r="E1966" t="str">
            <v>YAKIMA</v>
          </cell>
        </row>
        <row r="1966">
          <cell r="G1966" t="str">
            <v>SPOKANE</v>
          </cell>
        </row>
        <row r="1966">
          <cell r="I1966" t="str">
            <v>PORTLAND</v>
          </cell>
        </row>
        <row r="1966">
          <cell r="K1966" t="str">
            <v>SALEM OR</v>
          </cell>
        </row>
        <row r="1966">
          <cell r="M1966" t="str">
            <v>EUGENE</v>
          </cell>
        </row>
        <row r="1966">
          <cell r="O1966" t="str">
            <v>MEDFORD</v>
          </cell>
        </row>
        <row r="1966">
          <cell r="Q1966" t="str">
            <v>BOISE</v>
          </cell>
        </row>
        <row r="1966">
          <cell r="S1966" t="str">
            <v>POCATELLO</v>
          </cell>
        </row>
        <row r="1966">
          <cell r="U1966" t="str">
            <v>HELENA</v>
          </cell>
        </row>
        <row r="1966">
          <cell r="W1966" t="str">
            <v>GREAT FALLS</v>
          </cell>
        </row>
        <row r="1966">
          <cell r="Y1966" t="str">
            <v>BILLINGS</v>
          </cell>
        </row>
        <row r="1966">
          <cell r="AA1966" t="str">
            <v>CASPER</v>
          </cell>
        </row>
        <row r="1966">
          <cell r="AC1966" t="str">
            <v>CHEYENNE</v>
          </cell>
        </row>
        <row r="1966">
          <cell r="AE1966" t="str">
            <v>SACRAMENTO</v>
          </cell>
        </row>
        <row r="1966">
          <cell r="AG1966" t="str">
            <v>SAN FRANCISCO</v>
          </cell>
        </row>
        <row r="1966">
          <cell r="AI1966" t="str">
            <v>SAN JOSE</v>
          </cell>
        </row>
        <row r="1966">
          <cell r="AK1966" t="str">
            <v>FRESNO</v>
          </cell>
        </row>
        <row r="1966">
          <cell r="AM1966" t="str">
            <v>LOS ANGELES</v>
          </cell>
        </row>
        <row r="1966">
          <cell r="AO1966" t="str">
            <v>SAN DIEGO</v>
          </cell>
        </row>
        <row r="1966">
          <cell r="AQ1966" t="str">
            <v>RENO</v>
          </cell>
        </row>
        <row r="1966">
          <cell r="AS1966" t="str">
            <v>LAS VEGAS</v>
          </cell>
        </row>
        <row r="1966">
          <cell r="AU1966" t="str">
            <v>SALT LAKE CITY</v>
          </cell>
        </row>
        <row r="1966">
          <cell r="AW1966" t="str">
            <v>GRAND JUNCTION</v>
          </cell>
        </row>
        <row r="1966">
          <cell r="AY1966" t="str">
            <v>DENVER</v>
          </cell>
        </row>
        <row r="1967">
          <cell r="C1967" t="str">
            <v>Tmax</v>
          </cell>
          <cell r="D1967" t="str">
            <v>Tmin</v>
          </cell>
          <cell r="E1967" t="str">
            <v>Tmax</v>
          </cell>
          <cell r="F1967" t="str">
            <v>Tmin</v>
          </cell>
          <cell r="G1967" t="str">
            <v>Tmax</v>
          </cell>
          <cell r="H1967" t="str">
            <v>Tmin</v>
          </cell>
          <cell r="I1967" t="str">
            <v>Tmax</v>
          </cell>
          <cell r="J1967" t="str">
            <v>Tmin</v>
          </cell>
          <cell r="K1967" t="str">
            <v>Tmax</v>
          </cell>
          <cell r="L1967" t="str">
            <v>Tmin</v>
          </cell>
          <cell r="M1967" t="str">
            <v>Tmax</v>
          </cell>
          <cell r="N1967" t="str">
            <v>Tmin</v>
          </cell>
          <cell r="O1967" t="str">
            <v>Tmax</v>
          </cell>
          <cell r="P1967" t="str">
            <v>Tmin</v>
          </cell>
          <cell r="Q1967" t="str">
            <v>Tmax</v>
          </cell>
          <cell r="R1967" t="str">
            <v>Tmin</v>
          </cell>
          <cell r="S1967" t="str">
            <v>Tmax</v>
          </cell>
          <cell r="T1967" t="str">
            <v>Tmin</v>
          </cell>
          <cell r="U1967" t="str">
            <v>Tmax</v>
          </cell>
          <cell r="V1967" t="str">
            <v>Tmin</v>
          </cell>
          <cell r="W1967" t="str">
            <v>Tmax</v>
          </cell>
          <cell r="X1967" t="str">
            <v>Tmin</v>
          </cell>
          <cell r="Y1967" t="str">
            <v>Tmax</v>
          </cell>
          <cell r="Z1967" t="str">
            <v>Tmin</v>
          </cell>
          <cell r="AA1967" t="str">
            <v>Tmax</v>
          </cell>
          <cell r="AB1967" t="str">
            <v>Tmin</v>
          </cell>
          <cell r="AC1967" t="str">
            <v>Tmax</v>
          </cell>
          <cell r="AD1967" t="str">
            <v>Tmin</v>
          </cell>
          <cell r="AE1967" t="str">
            <v>Tmax</v>
          </cell>
          <cell r="AF1967" t="str">
            <v>Tmin</v>
          </cell>
          <cell r="AG1967" t="str">
            <v>Tmax</v>
          </cell>
          <cell r="AH1967" t="str">
            <v>Tmin</v>
          </cell>
          <cell r="AI1967" t="str">
            <v>Tmax</v>
          </cell>
          <cell r="AJ1967" t="str">
            <v>Tmin</v>
          </cell>
          <cell r="AK1967" t="str">
            <v>Tmax</v>
          </cell>
          <cell r="AL1967" t="str">
            <v>Tmin</v>
          </cell>
          <cell r="AM1967" t="str">
            <v>Tmax</v>
          </cell>
          <cell r="AN1967" t="str">
            <v>Tmin</v>
          </cell>
          <cell r="AO1967" t="str">
            <v>Tmax</v>
          </cell>
          <cell r="AP1967" t="str">
            <v>Tmin</v>
          </cell>
          <cell r="AQ1967" t="str">
            <v>Tmax</v>
          </cell>
          <cell r="AR1967" t="str">
            <v>Tmin</v>
          </cell>
          <cell r="AS1967" t="str">
            <v>Tmax</v>
          </cell>
          <cell r="AT1967" t="str">
            <v>Tmin</v>
          </cell>
          <cell r="AU1967" t="str">
            <v>Tmax</v>
          </cell>
          <cell r="AV1967" t="str">
            <v>Tmin</v>
          </cell>
          <cell r="AW1967" t="str">
            <v>Tmax</v>
          </cell>
          <cell r="AX1967" t="str">
            <v>Tmin</v>
          </cell>
          <cell r="AY1967" t="str">
            <v>Tmax</v>
          </cell>
          <cell r="AZ1967" t="str">
            <v>Tmin</v>
          </cell>
        </row>
        <row r="1968">
          <cell r="B1968">
            <v>36526</v>
          </cell>
          <cell r="C1968">
            <v>38</v>
          </cell>
          <cell r="D1968">
            <v>43</v>
          </cell>
          <cell r="E1968">
            <v>21</v>
          </cell>
          <cell r="F1968">
            <v>37</v>
          </cell>
          <cell r="G1968">
            <v>27</v>
          </cell>
          <cell r="H1968">
            <v>34</v>
          </cell>
          <cell r="I1968">
            <v>40</v>
          </cell>
          <cell r="J1968">
            <v>46</v>
          </cell>
          <cell r="K1968">
            <v>38</v>
          </cell>
          <cell r="L1968">
            <v>47</v>
          </cell>
          <cell r="M1968">
            <v>37</v>
          </cell>
          <cell r="N1968">
            <v>47</v>
          </cell>
          <cell r="O1968">
            <v>31</v>
          </cell>
          <cell r="P1968">
            <v>40</v>
          </cell>
          <cell r="Q1968">
            <v>19</v>
          </cell>
          <cell r="R1968">
            <v>27</v>
          </cell>
          <cell r="S1968">
            <v>22</v>
          </cell>
          <cell r="T1968">
            <v>31</v>
          </cell>
          <cell r="U1968">
            <v>22</v>
          </cell>
          <cell r="V1968">
            <v>36</v>
          </cell>
          <cell r="W1968">
            <v>21</v>
          </cell>
          <cell r="X1968">
            <v>42</v>
          </cell>
          <cell r="Y1968">
            <v>25</v>
          </cell>
          <cell r="Z1968">
            <v>50</v>
          </cell>
          <cell r="AA1968">
            <v>10</v>
          </cell>
          <cell r="AB1968">
            <v>42</v>
          </cell>
          <cell r="AC1968">
            <v>17</v>
          </cell>
          <cell r="AD1968">
            <v>47</v>
          </cell>
          <cell r="AE1968">
            <v>34</v>
          </cell>
          <cell r="AF1968">
            <v>53</v>
          </cell>
          <cell r="AG1968">
            <v>40</v>
          </cell>
          <cell r="AH1968">
            <v>54</v>
          </cell>
          <cell r="AI1968">
            <v>40</v>
          </cell>
          <cell r="AJ1968">
            <v>56</v>
          </cell>
          <cell r="AK1968">
            <v>37</v>
          </cell>
          <cell r="AL1968">
            <v>55</v>
          </cell>
          <cell r="AM1968">
            <v>44</v>
          </cell>
          <cell r="AN1968">
            <v>58</v>
          </cell>
          <cell r="AO1968">
            <v>52</v>
          </cell>
          <cell r="AP1968">
            <v>59</v>
          </cell>
          <cell r="AQ1968">
            <v>18</v>
          </cell>
          <cell r="AR1968">
            <v>49</v>
          </cell>
          <cell r="AS1968">
            <v>47</v>
          </cell>
          <cell r="AT1968">
            <v>60</v>
          </cell>
          <cell r="AU1968">
            <v>20</v>
          </cell>
          <cell r="AV1968">
            <v>32</v>
          </cell>
          <cell r="AW1968">
            <v>29</v>
          </cell>
          <cell r="AX1968">
            <v>33</v>
          </cell>
          <cell r="AY1968">
            <v>18</v>
          </cell>
          <cell r="AZ1968">
            <v>52</v>
          </cell>
        </row>
        <row r="1969">
          <cell r="B1969">
            <v>36527</v>
          </cell>
          <cell r="C1969">
            <v>45</v>
          </cell>
          <cell r="D1969">
            <v>5</v>
          </cell>
          <cell r="E1969">
            <v>43</v>
          </cell>
          <cell r="F1969">
            <v>20</v>
          </cell>
          <cell r="G1969">
            <v>31</v>
          </cell>
          <cell r="H1969">
            <v>26</v>
          </cell>
          <cell r="I1969">
            <v>45</v>
          </cell>
          <cell r="J1969">
            <v>39</v>
          </cell>
          <cell r="K1969">
            <v>43</v>
          </cell>
          <cell r="L1969">
            <v>38</v>
          </cell>
          <cell r="M1969">
            <v>43</v>
          </cell>
          <cell r="N1969">
            <v>38</v>
          </cell>
          <cell r="O1969">
            <v>42</v>
          </cell>
          <cell r="P1969">
            <v>30</v>
          </cell>
          <cell r="Q1969">
            <v>30</v>
          </cell>
          <cell r="R1969">
            <v>19</v>
          </cell>
          <cell r="S1969">
            <v>27</v>
          </cell>
          <cell r="T1969">
            <v>20</v>
          </cell>
          <cell r="U1969">
            <v>34</v>
          </cell>
          <cell r="V1969">
            <v>11</v>
          </cell>
          <cell r="W1969">
            <v>28</v>
          </cell>
          <cell r="X1969">
            <v>3</v>
          </cell>
          <cell r="Y1969">
            <v>35</v>
          </cell>
          <cell r="Z1969">
            <v>18</v>
          </cell>
          <cell r="AA1969">
            <v>38</v>
          </cell>
          <cell r="AB1969">
            <v>11</v>
          </cell>
          <cell r="AC1969">
            <v>34</v>
          </cell>
          <cell r="AD1969">
            <v>17</v>
          </cell>
          <cell r="AE1969">
            <v>55</v>
          </cell>
          <cell r="AF1969">
            <v>28</v>
          </cell>
          <cell r="AG1969">
            <v>55</v>
          </cell>
          <cell r="AH1969">
            <v>40</v>
          </cell>
          <cell r="AI1969">
            <v>67</v>
          </cell>
          <cell r="AJ1969">
            <v>47</v>
          </cell>
          <cell r="AK1969">
            <v>50</v>
          </cell>
          <cell r="AL1969">
            <v>32</v>
          </cell>
          <cell r="AM1969">
            <v>60</v>
          </cell>
          <cell r="AN1969">
            <v>48</v>
          </cell>
          <cell r="AO1969">
            <v>60</v>
          </cell>
          <cell r="AP1969">
            <v>49</v>
          </cell>
          <cell r="AQ1969">
            <v>40</v>
          </cell>
          <cell r="AR1969">
            <v>12</v>
          </cell>
          <cell r="AS1969">
            <v>59</v>
          </cell>
          <cell r="AT1969">
            <v>43</v>
          </cell>
          <cell r="AU1969">
            <v>30</v>
          </cell>
          <cell r="AV1969">
            <v>22</v>
          </cell>
          <cell r="AW1969">
            <v>36</v>
          </cell>
          <cell r="AX1969">
            <v>24</v>
          </cell>
          <cell r="AY1969">
            <v>42</v>
          </cell>
          <cell r="AZ1969">
            <v>17</v>
          </cell>
        </row>
        <row r="1970">
          <cell r="B1970">
            <v>36528</v>
          </cell>
          <cell r="C1970">
            <v>47</v>
          </cell>
          <cell r="D1970">
            <v>36</v>
          </cell>
          <cell r="E1970">
            <v>36</v>
          </cell>
          <cell r="F1970">
            <v>25</v>
          </cell>
          <cell r="G1970">
            <v>32</v>
          </cell>
          <cell r="H1970">
            <v>22</v>
          </cell>
          <cell r="I1970">
            <v>45</v>
          </cell>
          <cell r="J1970">
            <v>40</v>
          </cell>
          <cell r="K1970">
            <v>48</v>
          </cell>
          <cell r="L1970">
            <v>40</v>
          </cell>
          <cell r="M1970">
            <v>49</v>
          </cell>
          <cell r="N1970">
            <v>40</v>
          </cell>
          <cell r="O1970">
            <v>44</v>
          </cell>
          <cell r="P1970">
            <v>36</v>
          </cell>
          <cell r="Q1970">
            <v>34</v>
          </cell>
          <cell r="R1970">
            <v>20</v>
          </cell>
          <cell r="S1970">
            <v>29</v>
          </cell>
          <cell r="T1970">
            <v>16</v>
          </cell>
          <cell r="U1970">
            <v>19</v>
          </cell>
          <cell r="V1970">
            <v>-5</v>
          </cell>
          <cell r="W1970">
            <v>31</v>
          </cell>
          <cell r="X1970">
            <v>-1</v>
          </cell>
          <cell r="Y1970">
            <v>23</v>
          </cell>
          <cell r="Z1970">
            <v>7</v>
          </cell>
          <cell r="AA1970">
            <v>28</v>
          </cell>
          <cell r="AB1970">
            <v>10</v>
          </cell>
          <cell r="AC1970">
            <v>23</v>
          </cell>
          <cell r="AD1970">
            <v>8</v>
          </cell>
          <cell r="AE1970">
            <v>55</v>
          </cell>
          <cell r="AF1970">
            <v>34</v>
          </cell>
          <cell r="AG1970">
            <v>69</v>
          </cell>
          <cell r="AH1970">
            <v>40</v>
          </cell>
          <cell r="AI1970">
            <v>69</v>
          </cell>
          <cell r="AJ1970">
            <v>40</v>
          </cell>
          <cell r="AK1970">
            <v>53</v>
          </cell>
          <cell r="AL1970">
            <v>29</v>
          </cell>
          <cell r="AM1970">
            <v>66</v>
          </cell>
          <cell r="AN1970">
            <v>44</v>
          </cell>
          <cell r="AO1970">
            <v>67</v>
          </cell>
          <cell r="AP1970">
            <v>45</v>
          </cell>
          <cell r="AQ1970">
            <v>49</v>
          </cell>
          <cell r="AR1970">
            <v>29</v>
          </cell>
          <cell r="AS1970">
            <v>54</v>
          </cell>
          <cell r="AT1970">
            <v>36</v>
          </cell>
          <cell r="AU1970">
            <v>30</v>
          </cell>
          <cell r="AV1970">
            <v>17</v>
          </cell>
          <cell r="AW1970">
            <v>27</v>
          </cell>
          <cell r="AX1970">
            <v>6</v>
          </cell>
          <cell r="AY1970">
            <v>29</v>
          </cell>
          <cell r="AZ1970">
            <v>8</v>
          </cell>
        </row>
        <row r="1971">
          <cell r="B1971">
            <v>36529</v>
          </cell>
          <cell r="C1971">
            <v>50</v>
          </cell>
          <cell r="D1971">
            <v>42</v>
          </cell>
          <cell r="E1971">
            <v>53</v>
          </cell>
          <cell r="F1971">
            <v>27</v>
          </cell>
          <cell r="G1971">
            <v>38</v>
          </cell>
          <cell r="H1971">
            <v>32</v>
          </cell>
          <cell r="I1971">
            <v>50</v>
          </cell>
          <cell r="J1971">
            <v>41</v>
          </cell>
          <cell r="K1971">
            <v>51</v>
          </cell>
          <cell r="L1971">
            <v>41</v>
          </cell>
          <cell r="M1971">
            <v>51</v>
          </cell>
          <cell r="N1971">
            <v>38</v>
          </cell>
          <cell r="O1971">
            <v>50</v>
          </cell>
          <cell r="P1971">
            <v>38</v>
          </cell>
          <cell r="Q1971">
            <v>40</v>
          </cell>
          <cell r="R1971">
            <v>30</v>
          </cell>
          <cell r="S1971">
            <v>35</v>
          </cell>
          <cell r="T1971">
            <v>29</v>
          </cell>
          <cell r="U1971">
            <v>42</v>
          </cell>
          <cell r="V1971">
            <v>17</v>
          </cell>
          <cell r="W1971">
            <v>31</v>
          </cell>
          <cell r="X1971">
            <v>-1</v>
          </cell>
          <cell r="Y1971">
            <v>40</v>
          </cell>
          <cell r="Z1971">
            <v>16</v>
          </cell>
          <cell r="AA1971">
            <v>34</v>
          </cell>
          <cell r="AB1971">
            <v>14</v>
          </cell>
          <cell r="AC1971">
            <v>39</v>
          </cell>
          <cell r="AD1971">
            <v>12</v>
          </cell>
          <cell r="AE1971">
            <v>56</v>
          </cell>
          <cell r="AF1971">
            <v>39</v>
          </cell>
          <cell r="AG1971">
            <v>73</v>
          </cell>
          <cell r="AH1971">
            <v>45</v>
          </cell>
          <cell r="AI1971">
            <v>71</v>
          </cell>
          <cell r="AJ1971">
            <v>45</v>
          </cell>
          <cell r="AK1971">
            <v>55</v>
          </cell>
          <cell r="AL1971">
            <v>32</v>
          </cell>
          <cell r="AM1971">
            <v>69</v>
          </cell>
          <cell r="AN1971">
            <v>47</v>
          </cell>
          <cell r="AO1971">
            <v>67</v>
          </cell>
          <cell r="AP1971">
            <v>45</v>
          </cell>
          <cell r="AQ1971">
            <v>50</v>
          </cell>
          <cell r="AR1971">
            <v>23</v>
          </cell>
          <cell r="AS1971">
            <v>52</v>
          </cell>
          <cell r="AT1971">
            <v>33</v>
          </cell>
          <cell r="AU1971">
            <v>36</v>
          </cell>
          <cell r="AV1971">
            <v>23</v>
          </cell>
          <cell r="AW1971">
            <v>27</v>
          </cell>
          <cell r="AX1971">
            <v>9</v>
          </cell>
          <cell r="AY1971">
            <v>47</v>
          </cell>
          <cell r="AZ1971">
            <v>14</v>
          </cell>
        </row>
        <row r="1972">
          <cell r="B1972">
            <v>36530</v>
          </cell>
          <cell r="C1972">
            <v>44</v>
          </cell>
          <cell r="D1972">
            <v>37</v>
          </cell>
          <cell r="E1972">
            <v>49</v>
          </cell>
          <cell r="F1972">
            <v>24</v>
          </cell>
          <cell r="G1972">
            <v>35</v>
          </cell>
          <cell r="H1972">
            <v>23</v>
          </cell>
          <cell r="I1972">
            <v>47</v>
          </cell>
          <cell r="J1972">
            <v>34</v>
          </cell>
          <cell r="K1972">
            <v>48</v>
          </cell>
          <cell r="L1972">
            <v>29</v>
          </cell>
          <cell r="M1972">
            <v>49</v>
          </cell>
          <cell r="N1972">
            <v>30</v>
          </cell>
          <cell r="O1972">
            <v>48</v>
          </cell>
          <cell r="P1972">
            <v>29</v>
          </cell>
          <cell r="Q1972">
            <v>38</v>
          </cell>
          <cell r="R1972">
            <v>25</v>
          </cell>
          <cell r="S1972">
            <v>31</v>
          </cell>
          <cell r="T1972">
            <v>24</v>
          </cell>
          <cell r="U1972">
            <v>35</v>
          </cell>
          <cell r="V1972">
            <v>28</v>
          </cell>
          <cell r="W1972">
            <v>39</v>
          </cell>
          <cell r="X1972">
            <v>24</v>
          </cell>
          <cell r="Y1972">
            <v>39</v>
          </cell>
          <cell r="Z1972">
            <v>29</v>
          </cell>
          <cell r="AA1972">
            <v>36</v>
          </cell>
          <cell r="AB1972">
            <v>13</v>
          </cell>
          <cell r="AC1972">
            <v>35</v>
          </cell>
          <cell r="AD1972">
            <v>17</v>
          </cell>
          <cell r="AE1972">
            <v>61</v>
          </cell>
          <cell r="AF1972">
            <v>36</v>
          </cell>
          <cell r="AG1972">
            <v>81</v>
          </cell>
          <cell r="AH1972">
            <v>44</v>
          </cell>
          <cell r="AI1972">
            <v>71</v>
          </cell>
          <cell r="AJ1972">
            <v>40</v>
          </cell>
          <cell r="AK1972">
            <v>51</v>
          </cell>
          <cell r="AL1972">
            <v>31</v>
          </cell>
          <cell r="AM1972">
            <v>70</v>
          </cell>
          <cell r="AN1972">
            <v>43</v>
          </cell>
          <cell r="AO1972">
            <v>64</v>
          </cell>
          <cell r="AP1972">
            <v>45</v>
          </cell>
          <cell r="AQ1972">
            <v>42</v>
          </cell>
          <cell r="AR1972">
            <v>20</v>
          </cell>
          <cell r="AS1972">
            <v>59</v>
          </cell>
          <cell r="AT1972">
            <v>32</v>
          </cell>
          <cell r="AU1972">
            <v>34</v>
          </cell>
          <cell r="AV1972">
            <v>25</v>
          </cell>
          <cell r="AW1972">
            <v>31</v>
          </cell>
          <cell r="AX1972">
            <v>11</v>
          </cell>
          <cell r="AY1972">
            <v>43</v>
          </cell>
          <cell r="AZ1972">
            <v>20</v>
          </cell>
        </row>
        <row r="1973">
          <cell r="B1973">
            <v>36531</v>
          </cell>
          <cell r="C1973">
            <v>41</v>
          </cell>
          <cell r="D1973">
            <v>33</v>
          </cell>
          <cell r="E1973">
            <v>34</v>
          </cell>
          <cell r="F1973">
            <v>17</v>
          </cell>
          <cell r="G1973">
            <v>33</v>
          </cell>
          <cell r="H1973">
            <v>22</v>
          </cell>
          <cell r="I1973">
            <v>40</v>
          </cell>
          <cell r="J1973">
            <v>30</v>
          </cell>
          <cell r="K1973">
            <v>45</v>
          </cell>
          <cell r="L1973">
            <v>28</v>
          </cell>
          <cell r="M1973">
            <v>42</v>
          </cell>
          <cell r="N1973">
            <v>27</v>
          </cell>
          <cell r="O1973">
            <v>37</v>
          </cell>
          <cell r="P1973">
            <v>23</v>
          </cell>
          <cell r="Q1973">
            <v>35</v>
          </cell>
          <cell r="R1973">
            <v>22</v>
          </cell>
          <cell r="S1973">
            <v>27</v>
          </cell>
          <cell r="T1973">
            <v>6</v>
          </cell>
          <cell r="U1973">
            <v>37</v>
          </cell>
          <cell r="V1973">
            <v>19</v>
          </cell>
          <cell r="W1973">
            <v>42</v>
          </cell>
          <cell r="X1973">
            <v>23</v>
          </cell>
          <cell r="Y1973">
            <v>40</v>
          </cell>
          <cell r="Z1973">
            <v>21</v>
          </cell>
          <cell r="AA1973">
            <v>34</v>
          </cell>
          <cell r="AB1973">
            <v>10</v>
          </cell>
          <cell r="AC1973">
            <v>34</v>
          </cell>
          <cell r="AD1973">
            <v>13</v>
          </cell>
          <cell r="AE1973">
            <v>52</v>
          </cell>
          <cell r="AF1973">
            <v>29</v>
          </cell>
          <cell r="AG1973">
            <v>56</v>
          </cell>
          <cell r="AH1973">
            <v>38</v>
          </cell>
          <cell r="AI1973">
            <v>72</v>
          </cell>
          <cell r="AJ1973">
            <v>42</v>
          </cell>
          <cell r="AK1973">
            <v>56</v>
          </cell>
          <cell r="AL1973">
            <v>29</v>
          </cell>
          <cell r="AM1973">
            <v>67</v>
          </cell>
          <cell r="AN1973">
            <v>46</v>
          </cell>
          <cell r="AO1973">
            <v>68</v>
          </cell>
          <cell r="AP1973">
            <v>43</v>
          </cell>
          <cell r="AQ1973">
            <v>42</v>
          </cell>
          <cell r="AR1973">
            <v>12</v>
          </cell>
          <cell r="AS1973">
            <v>52</v>
          </cell>
          <cell r="AT1973">
            <v>35</v>
          </cell>
          <cell r="AU1973">
            <v>32</v>
          </cell>
          <cell r="AV1973">
            <v>13</v>
          </cell>
          <cell r="AW1973">
            <v>30</v>
          </cell>
          <cell r="AX1973">
            <v>5</v>
          </cell>
          <cell r="AY1973">
            <v>38</v>
          </cell>
          <cell r="AZ1973">
            <v>17</v>
          </cell>
        </row>
        <row r="1974">
          <cell r="B1974">
            <v>36532</v>
          </cell>
          <cell r="C1974">
            <v>46</v>
          </cell>
          <cell r="D1974">
            <v>40</v>
          </cell>
          <cell r="E1974">
            <v>38</v>
          </cell>
          <cell r="F1974">
            <v>19</v>
          </cell>
          <cell r="G1974">
            <v>37</v>
          </cell>
          <cell r="H1974">
            <v>25</v>
          </cell>
          <cell r="I1974">
            <v>51</v>
          </cell>
          <cell r="J1974">
            <v>40</v>
          </cell>
          <cell r="K1974">
            <v>52</v>
          </cell>
          <cell r="L1974">
            <v>44</v>
          </cell>
          <cell r="M1974">
            <v>53</v>
          </cell>
          <cell r="N1974">
            <v>42</v>
          </cell>
          <cell r="O1974">
            <v>46</v>
          </cell>
          <cell r="P1974">
            <v>34</v>
          </cell>
          <cell r="Q1974">
            <v>36</v>
          </cell>
          <cell r="R1974">
            <v>28</v>
          </cell>
          <cell r="S1974">
            <v>27</v>
          </cell>
          <cell r="T1974">
            <v>6</v>
          </cell>
          <cell r="U1974">
            <v>40</v>
          </cell>
          <cell r="V1974">
            <v>17</v>
          </cell>
          <cell r="W1974">
            <v>40</v>
          </cell>
          <cell r="X1974">
            <v>33</v>
          </cell>
          <cell r="Y1974">
            <v>47</v>
          </cell>
          <cell r="Z1974">
            <v>27</v>
          </cell>
          <cell r="AA1974">
            <v>40</v>
          </cell>
          <cell r="AB1974">
            <v>25</v>
          </cell>
          <cell r="AC1974">
            <v>42</v>
          </cell>
          <cell r="AD1974">
            <v>24</v>
          </cell>
          <cell r="AE1974">
            <v>61</v>
          </cell>
          <cell r="AF1974">
            <v>35</v>
          </cell>
          <cell r="AG1974">
            <v>56</v>
          </cell>
          <cell r="AH1974">
            <v>42</v>
          </cell>
          <cell r="AI1974">
            <v>65</v>
          </cell>
          <cell r="AJ1974">
            <v>38</v>
          </cell>
          <cell r="AK1974">
            <v>54</v>
          </cell>
          <cell r="AL1974">
            <v>32</v>
          </cell>
          <cell r="AM1974">
            <v>63</v>
          </cell>
          <cell r="AN1974">
            <v>46</v>
          </cell>
          <cell r="AO1974">
            <v>64</v>
          </cell>
          <cell r="AP1974">
            <v>45</v>
          </cell>
          <cell r="AQ1974">
            <v>49</v>
          </cell>
          <cell r="AR1974">
            <v>22</v>
          </cell>
          <cell r="AS1974">
            <v>53</v>
          </cell>
          <cell r="AT1974">
            <v>32</v>
          </cell>
          <cell r="AU1974">
            <v>31</v>
          </cell>
          <cell r="AV1974">
            <v>19</v>
          </cell>
          <cell r="AW1974">
            <v>29</v>
          </cell>
          <cell r="AX1974">
            <v>5</v>
          </cell>
          <cell r="AY1974">
            <v>46</v>
          </cell>
          <cell r="AZ1974">
            <v>16</v>
          </cell>
        </row>
        <row r="1975">
          <cell r="B1975">
            <v>36533</v>
          </cell>
          <cell r="C1975">
            <v>46</v>
          </cell>
          <cell r="D1975">
            <v>36</v>
          </cell>
          <cell r="E1975">
            <v>52</v>
          </cell>
          <cell r="F1975">
            <v>27</v>
          </cell>
          <cell r="G1975">
            <v>38</v>
          </cell>
          <cell r="H1975">
            <v>32</v>
          </cell>
          <cell r="I1975">
            <v>51</v>
          </cell>
          <cell r="J1975">
            <v>43</v>
          </cell>
          <cell r="K1975">
            <v>51</v>
          </cell>
          <cell r="L1975">
            <v>43</v>
          </cell>
          <cell r="M1975">
            <v>50</v>
          </cell>
          <cell r="N1975">
            <v>42</v>
          </cell>
          <cell r="O1975">
            <v>50</v>
          </cell>
          <cell r="P1975">
            <v>36</v>
          </cell>
          <cell r="Q1975">
            <v>37</v>
          </cell>
          <cell r="R1975">
            <v>25</v>
          </cell>
          <cell r="S1975">
            <v>33</v>
          </cell>
          <cell r="T1975">
            <v>24</v>
          </cell>
          <cell r="U1975">
            <v>40</v>
          </cell>
          <cell r="V1975">
            <v>30</v>
          </cell>
          <cell r="W1975">
            <v>44</v>
          </cell>
          <cell r="X1975">
            <v>34</v>
          </cell>
          <cell r="Y1975">
            <v>43</v>
          </cell>
          <cell r="Z1975">
            <v>26</v>
          </cell>
          <cell r="AA1975">
            <v>37</v>
          </cell>
          <cell r="AB1975">
            <v>23</v>
          </cell>
          <cell r="AC1975">
            <v>44</v>
          </cell>
          <cell r="AD1975">
            <v>20</v>
          </cell>
          <cell r="AE1975">
            <v>51</v>
          </cell>
          <cell r="AF1975">
            <v>34</v>
          </cell>
          <cell r="AG1975">
            <v>57</v>
          </cell>
          <cell r="AH1975">
            <v>48</v>
          </cell>
          <cell r="AI1975">
            <v>70</v>
          </cell>
          <cell r="AJ1975">
            <v>37</v>
          </cell>
          <cell r="AK1975">
            <v>56</v>
          </cell>
          <cell r="AL1975">
            <v>30</v>
          </cell>
          <cell r="AM1975">
            <v>62</v>
          </cell>
          <cell r="AN1975">
            <v>41</v>
          </cell>
          <cell r="AO1975">
            <v>61</v>
          </cell>
          <cell r="AP1975">
            <v>44</v>
          </cell>
          <cell r="AQ1975">
            <v>60</v>
          </cell>
          <cell r="AR1975">
            <v>20</v>
          </cell>
          <cell r="AS1975">
            <v>55</v>
          </cell>
          <cell r="AT1975">
            <v>29</v>
          </cell>
          <cell r="AU1975">
            <v>36</v>
          </cell>
          <cell r="AV1975">
            <v>24</v>
          </cell>
          <cell r="AW1975">
            <v>31</v>
          </cell>
          <cell r="AX1975">
            <v>10</v>
          </cell>
          <cell r="AY1975">
            <v>48</v>
          </cell>
          <cell r="AZ1975">
            <v>24</v>
          </cell>
        </row>
        <row r="1976">
          <cell r="B1976">
            <v>36534</v>
          </cell>
          <cell r="C1976">
            <v>44</v>
          </cell>
          <cell r="D1976">
            <v>35</v>
          </cell>
          <cell r="E1976">
            <v>49</v>
          </cell>
          <cell r="F1976">
            <v>31</v>
          </cell>
          <cell r="G1976">
            <v>39</v>
          </cell>
          <cell r="H1976">
            <v>25</v>
          </cell>
          <cell r="I1976">
            <v>48</v>
          </cell>
          <cell r="J1976">
            <v>40</v>
          </cell>
          <cell r="K1976">
            <v>48</v>
          </cell>
          <cell r="L1976">
            <v>40</v>
          </cell>
          <cell r="M1976">
            <v>50</v>
          </cell>
          <cell r="N1976">
            <v>42</v>
          </cell>
          <cell r="O1976">
            <v>48</v>
          </cell>
          <cell r="P1976">
            <v>40</v>
          </cell>
          <cell r="Q1976">
            <v>42</v>
          </cell>
          <cell r="R1976">
            <v>24</v>
          </cell>
          <cell r="S1976">
            <v>36</v>
          </cell>
          <cell r="T1976">
            <v>26</v>
          </cell>
          <cell r="U1976">
            <v>42</v>
          </cell>
          <cell r="V1976">
            <v>27</v>
          </cell>
          <cell r="W1976">
            <v>42</v>
          </cell>
          <cell r="X1976">
            <v>24</v>
          </cell>
          <cell r="Y1976">
            <v>43</v>
          </cell>
          <cell r="Z1976">
            <v>29</v>
          </cell>
          <cell r="AA1976">
            <v>35</v>
          </cell>
          <cell r="AB1976">
            <v>18</v>
          </cell>
          <cell r="AC1976">
            <v>35</v>
          </cell>
          <cell r="AD1976">
            <v>22</v>
          </cell>
          <cell r="AE1976">
            <v>58</v>
          </cell>
          <cell r="AF1976">
            <v>32</v>
          </cell>
          <cell r="AG1976">
            <v>56</v>
          </cell>
          <cell r="AH1976">
            <v>46</v>
          </cell>
          <cell r="AI1976">
            <v>64</v>
          </cell>
          <cell r="AJ1976">
            <v>40</v>
          </cell>
          <cell r="AK1976">
            <v>58</v>
          </cell>
          <cell r="AL1976">
            <v>31</v>
          </cell>
          <cell r="AM1976">
            <v>62</v>
          </cell>
          <cell r="AN1976">
            <v>45</v>
          </cell>
          <cell r="AO1976">
            <v>64</v>
          </cell>
          <cell r="AP1976">
            <v>44</v>
          </cell>
          <cell r="AQ1976">
            <v>49</v>
          </cell>
          <cell r="AR1976">
            <v>23</v>
          </cell>
          <cell r="AS1976">
            <v>57</v>
          </cell>
          <cell r="AT1976">
            <v>31</v>
          </cell>
          <cell r="AU1976">
            <v>42</v>
          </cell>
          <cell r="AV1976">
            <v>23</v>
          </cell>
          <cell r="AW1976">
            <v>33</v>
          </cell>
          <cell r="AX1976">
            <v>8</v>
          </cell>
          <cell r="AY1976">
            <v>43</v>
          </cell>
          <cell r="AZ1976">
            <v>27</v>
          </cell>
        </row>
        <row r="1977">
          <cell r="B1977">
            <v>36535</v>
          </cell>
          <cell r="C1977">
            <v>36</v>
          </cell>
          <cell r="D1977">
            <v>34</v>
          </cell>
          <cell r="E1977">
            <v>33</v>
          </cell>
          <cell r="F1977">
            <v>29</v>
          </cell>
          <cell r="G1977">
            <v>31</v>
          </cell>
          <cell r="H1977">
            <v>22</v>
          </cell>
          <cell r="I1977">
            <v>41</v>
          </cell>
          <cell r="J1977">
            <v>36</v>
          </cell>
          <cell r="K1977">
            <v>42</v>
          </cell>
          <cell r="L1977">
            <v>36</v>
          </cell>
          <cell r="M1977">
            <v>43</v>
          </cell>
          <cell r="N1977">
            <v>37</v>
          </cell>
          <cell r="O1977">
            <v>48</v>
          </cell>
          <cell r="P1977">
            <v>37</v>
          </cell>
          <cell r="Q1977">
            <v>44</v>
          </cell>
          <cell r="R1977">
            <v>32</v>
          </cell>
          <cell r="S1977">
            <v>43</v>
          </cell>
          <cell r="T1977">
            <v>29</v>
          </cell>
          <cell r="U1977">
            <v>31</v>
          </cell>
          <cell r="V1977">
            <v>19</v>
          </cell>
          <cell r="W1977">
            <v>32</v>
          </cell>
          <cell r="X1977">
            <v>18</v>
          </cell>
          <cell r="Y1977">
            <v>37</v>
          </cell>
          <cell r="Z1977">
            <v>23</v>
          </cell>
          <cell r="AA1977">
            <v>34</v>
          </cell>
          <cell r="AB1977">
            <v>7</v>
          </cell>
          <cell r="AC1977">
            <v>35</v>
          </cell>
          <cell r="AD1977">
            <v>18</v>
          </cell>
          <cell r="AE1977">
            <v>58</v>
          </cell>
          <cell r="AF1977">
            <v>45</v>
          </cell>
          <cell r="AG1977">
            <v>59</v>
          </cell>
          <cell r="AH1977">
            <v>49</v>
          </cell>
          <cell r="AI1977">
            <v>64</v>
          </cell>
          <cell r="AJ1977">
            <v>45</v>
          </cell>
          <cell r="AK1977">
            <v>58</v>
          </cell>
          <cell r="AL1977">
            <v>34</v>
          </cell>
          <cell r="AM1977">
            <v>62</v>
          </cell>
          <cell r="AN1977">
            <v>48</v>
          </cell>
          <cell r="AO1977">
            <v>62</v>
          </cell>
          <cell r="AP1977">
            <v>44</v>
          </cell>
          <cell r="AQ1977">
            <v>54</v>
          </cell>
          <cell r="AR1977">
            <v>42</v>
          </cell>
          <cell r="AS1977">
            <v>57</v>
          </cell>
          <cell r="AT1977">
            <v>34</v>
          </cell>
          <cell r="AU1977">
            <v>42</v>
          </cell>
          <cell r="AV1977">
            <v>32</v>
          </cell>
          <cell r="AW1977">
            <v>44</v>
          </cell>
          <cell r="AX1977">
            <v>12</v>
          </cell>
          <cell r="AY1977">
            <v>46</v>
          </cell>
          <cell r="AZ1977">
            <v>17</v>
          </cell>
        </row>
        <row r="1978">
          <cell r="B1978">
            <v>36536</v>
          </cell>
          <cell r="C1978">
            <v>37</v>
          </cell>
          <cell r="D1978">
            <v>34</v>
          </cell>
          <cell r="E1978">
            <v>31</v>
          </cell>
          <cell r="F1978">
            <v>26</v>
          </cell>
          <cell r="G1978">
            <v>31</v>
          </cell>
          <cell r="H1978">
            <v>25</v>
          </cell>
          <cell r="I1978">
            <v>41</v>
          </cell>
          <cell r="J1978">
            <v>36</v>
          </cell>
          <cell r="K1978">
            <v>42</v>
          </cell>
          <cell r="L1978">
            <v>36</v>
          </cell>
          <cell r="M1978">
            <v>43</v>
          </cell>
          <cell r="N1978">
            <v>33</v>
          </cell>
          <cell r="O1978">
            <v>49</v>
          </cell>
          <cell r="P1978">
            <v>34</v>
          </cell>
          <cell r="Q1978">
            <v>47</v>
          </cell>
          <cell r="R1978">
            <v>32</v>
          </cell>
          <cell r="S1978">
            <v>44</v>
          </cell>
          <cell r="T1978">
            <v>33</v>
          </cell>
          <cell r="U1978">
            <v>23</v>
          </cell>
          <cell r="V1978">
            <v>12</v>
          </cell>
          <cell r="W1978">
            <v>27</v>
          </cell>
          <cell r="X1978">
            <v>13</v>
          </cell>
          <cell r="Y1978">
            <v>25</v>
          </cell>
          <cell r="Z1978">
            <v>19</v>
          </cell>
          <cell r="AA1978">
            <v>50</v>
          </cell>
          <cell r="AB1978">
            <v>15</v>
          </cell>
          <cell r="AC1978">
            <v>54</v>
          </cell>
          <cell r="AD1978">
            <v>17</v>
          </cell>
          <cell r="AE1978">
            <v>55</v>
          </cell>
          <cell r="AF1978">
            <v>47</v>
          </cell>
          <cell r="AG1978">
            <v>58</v>
          </cell>
          <cell r="AH1978">
            <v>49</v>
          </cell>
          <cell r="AI1978">
            <v>65</v>
          </cell>
          <cell r="AJ1978">
            <v>47</v>
          </cell>
          <cell r="AK1978">
            <v>61</v>
          </cell>
          <cell r="AL1978">
            <v>36</v>
          </cell>
          <cell r="AM1978">
            <v>60</v>
          </cell>
          <cell r="AN1978">
            <v>50</v>
          </cell>
          <cell r="AO1978">
            <v>59</v>
          </cell>
          <cell r="AP1978">
            <v>46</v>
          </cell>
          <cell r="AQ1978">
            <v>53</v>
          </cell>
          <cell r="AR1978">
            <v>37</v>
          </cell>
          <cell r="AS1978">
            <v>62</v>
          </cell>
          <cell r="AT1978">
            <v>36</v>
          </cell>
          <cell r="AU1978">
            <v>56</v>
          </cell>
          <cell r="AV1978">
            <v>37</v>
          </cell>
          <cell r="AW1978">
            <v>49</v>
          </cell>
          <cell r="AX1978">
            <v>19</v>
          </cell>
          <cell r="AY1978">
            <v>64</v>
          </cell>
          <cell r="AZ1978">
            <v>14</v>
          </cell>
        </row>
        <row r="1979">
          <cell r="B1979">
            <v>36537</v>
          </cell>
          <cell r="C1979">
            <v>38</v>
          </cell>
          <cell r="D1979">
            <v>32</v>
          </cell>
          <cell r="E1979">
            <v>30</v>
          </cell>
          <cell r="F1979">
            <v>21</v>
          </cell>
          <cell r="G1979">
            <v>31</v>
          </cell>
          <cell r="H1979">
            <v>25</v>
          </cell>
          <cell r="I1979">
            <v>40</v>
          </cell>
          <cell r="J1979">
            <v>34</v>
          </cell>
          <cell r="K1979">
            <v>41</v>
          </cell>
          <cell r="L1979">
            <v>33</v>
          </cell>
          <cell r="M1979">
            <v>42</v>
          </cell>
          <cell r="N1979">
            <v>33</v>
          </cell>
          <cell r="O1979">
            <v>45</v>
          </cell>
          <cell r="P1979">
            <v>31</v>
          </cell>
          <cell r="Q1979">
            <v>37</v>
          </cell>
          <cell r="R1979">
            <v>24</v>
          </cell>
          <cell r="S1979">
            <v>32</v>
          </cell>
          <cell r="T1979">
            <v>21</v>
          </cell>
          <cell r="U1979">
            <v>31</v>
          </cell>
          <cell r="V1979">
            <v>2</v>
          </cell>
          <cell r="W1979">
            <v>33</v>
          </cell>
          <cell r="X1979">
            <v>13</v>
          </cell>
          <cell r="Y1979">
            <v>32</v>
          </cell>
          <cell r="Z1979">
            <v>16</v>
          </cell>
          <cell r="AA1979">
            <v>39</v>
          </cell>
          <cell r="AB1979">
            <v>20</v>
          </cell>
          <cell r="AC1979">
            <v>41</v>
          </cell>
          <cell r="AD1979">
            <v>23</v>
          </cell>
          <cell r="AE1979">
            <v>53</v>
          </cell>
          <cell r="AF1979">
            <v>39</v>
          </cell>
          <cell r="AG1979">
            <v>52</v>
          </cell>
          <cell r="AH1979">
            <v>42</v>
          </cell>
          <cell r="AI1979">
            <v>65</v>
          </cell>
          <cell r="AJ1979">
            <v>51</v>
          </cell>
          <cell r="AK1979">
            <v>63</v>
          </cell>
          <cell r="AL1979">
            <v>45</v>
          </cell>
          <cell r="AM1979">
            <v>62</v>
          </cell>
          <cell r="AN1979">
            <v>53</v>
          </cell>
          <cell r="AO1979">
            <v>61</v>
          </cell>
          <cell r="AP1979">
            <v>52</v>
          </cell>
          <cell r="AQ1979">
            <v>52</v>
          </cell>
          <cell r="AR1979">
            <v>33</v>
          </cell>
          <cell r="AS1979">
            <v>62</v>
          </cell>
          <cell r="AT1979">
            <v>39</v>
          </cell>
          <cell r="AU1979">
            <v>43</v>
          </cell>
          <cell r="AV1979">
            <v>28</v>
          </cell>
          <cell r="AW1979">
            <v>54</v>
          </cell>
          <cell r="AX1979">
            <v>23</v>
          </cell>
          <cell r="AY1979">
            <v>55</v>
          </cell>
          <cell r="AZ1979">
            <v>25</v>
          </cell>
        </row>
        <row r="1980">
          <cell r="B1980">
            <v>36538</v>
          </cell>
          <cell r="C1980">
            <v>40</v>
          </cell>
          <cell r="D1980">
            <v>36</v>
          </cell>
          <cell r="E1980">
            <v>34</v>
          </cell>
          <cell r="F1980">
            <v>26</v>
          </cell>
          <cell r="G1980">
            <v>34</v>
          </cell>
          <cell r="H1980">
            <v>29</v>
          </cell>
          <cell r="I1980">
            <v>41</v>
          </cell>
          <cell r="J1980">
            <v>36</v>
          </cell>
          <cell r="K1980">
            <v>44</v>
          </cell>
          <cell r="L1980">
            <v>38</v>
          </cell>
          <cell r="M1980">
            <v>43</v>
          </cell>
          <cell r="N1980">
            <v>33</v>
          </cell>
          <cell r="O1980">
            <v>44</v>
          </cell>
          <cell r="P1980">
            <v>34</v>
          </cell>
          <cell r="Q1980">
            <v>46</v>
          </cell>
          <cell r="R1980">
            <v>31</v>
          </cell>
          <cell r="S1980">
            <v>39</v>
          </cell>
          <cell r="T1980">
            <v>25</v>
          </cell>
          <cell r="U1980">
            <v>26</v>
          </cell>
          <cell r="V1980">
            <v>0</v>
          </cell>
          <cell r="W1980">
            <v>40</v>
          </cell>
          <cell r="X1980">
            <v>14</v>
          </cell>
          <cell r="Y1980">
            <v>29</v>
          </cell>
          <cell r="Z1980">
            <v>7</v>
          </cell>
          <cell r="AA1980">
            <v>42</v>
          </cell>
          <cell r="AB1980">
            <v>20</v>
          </cell>
          <cell r="AC1980">
            <v>38</v>
          </cell>
          <cell r="AD1980">
            <v>19</v>
          </cell>
          <cell r="AE1980">
            <v>60</v>
          </cell>
          <cell r="AF1980">
            <v>39</v>
          </cell>
          <cell r="AG1980">
            <v>58</v>
          </cell>
          <cell r="AH1980">
            <v>45</v>
          </cell>
          <cell r="AI1980">
            <v>81</v>
          </cell>
          <cell r="AJ1980">
            <v>46</v>
          </cell>
          <cell r="AK1980">
            <v>70</v>
          </cell>
          <cell r="AL1980">
            <v>38</v>
          </cell>
          <cell r="AM1980">
            <v>75</v>
          </cell>
          <cell r="AN1980">
            <v>49</v>
          </cell>
          <cell r="AO1980">
            <v>72</v>
          </cell>
          <cell r="AP1980">
            <v>48</v>
          </cell>
          <cell r="AQ1980">
            <v>61</v>
          </cell>
          <cell r="AR1980">
            <v>35</v>
          </cell>
          <cell r="AS1980">
            <v>63</v>
          </cell>
          <cell r="AT1980">
            <v>39</v>
          </cell>
          <cell r="AU1980">
            <v>53</v>
          </cell>
          <cell r="AV1980">
            <v>26</v>
          </cell>
          <cell r="AW1980">
            <v>53</v>
          </cell>
          <cell r="AX1980">
            <v>31</v>
          </cell>
          <cell r="AY1980">
            <v>44</v>
          </cell>
          <cell r="AZ1980">
            <v>21</v>
          </cell>
        </row>
        <row r="1981">
          <cell r="B1981">
            <v>36539</v>
          </cell>
          <cell r="C1981">
            <v>44</v>
          </cell>
          <cell r="D1981">
            <v>37</v>
          </cell>
          <cell r="E1981">
            <v>41</v>
          </cell>
          <cell r="F1981">
            <v>26</v>
          </cell>
          <cell r="G1981">
            <v>41</v>
          </cell>
          <cell r="H1981">
            <v>32</v>
          </cell>
          <cell r="I1981">
            <v>50</v>
          </cell>
          <cell r="J1981">
            <v>36</v>
          </cell>
          <cell r="K1981">
            <v>50</v>
          </cell>
          <cell r="L1981">
            <v>31</v>
          </cell>
          <cell r="M1981">
            <v>50</v>
          </cell>
          <cell r="N1981">
            <v>30</v>
          </cell>
          <cell r="O1981">
            <v>48</v>
          </cell>
          <cell r="P1981">
            <v>37</v>
          </cell>
          <cell r="Q1981">
            <v>52</v>
          </cell>
          <cell r="R1981">
            <v>39</v>
          </cell>
          <cell r="S1981">
            <v>48</v>
          </cell>
          <cell r="T1981">
            <v>24</v>
          </cell>
          <cell r="U1981">
            <v>72</v>
          </cell>
          <cell r="V1981">
            <v>20</v>
          </cell>
          <cell r="W1981">
            <v>29</v>
          </cell>
          <cell r="X1981">
            <v>4</v>
          </cell>
          <cell r="Y1981">
            <v>39</v>
          </cell>
          <cell r="Z1981">
            <v>16</v>
          </cell>
          <cell r="AA1981">
            <v>52</v>
          </cell>
          <cell r="AB1981">
            <v>37</v>
          </cell>
          <cell r="AC1981">
            <v>58</v>
          </cell>
          <cell r="AD1981">
            <v>26</v>
          </cell>
          <cell r="AE1981">
            <v>61</v>
          </cell>
          <cell r="AF1981">
            <v>40</v>
          </cell>
          <cell r="AG1981">
            <v>56</v>
          </cell>
          <cell r="AH1981">
            <v>47</v>
          </cell>
          <cell r="AI1981">
            <v>82</v>
          </cell>
          <cell r="AJ1981">
            <v>49</v>
          </cell>
          <cell r="AK1981">
            <v>67</v>
          </cell>
          <cell r="AL1981">
            <v>41</v>
          </cell>
          <cell r="AM1981">
            <v>77</v>
          </cell>
          <cell r="AN1981">
            <v>53</v>
          </cell>
          <cell r="AO1981">
            <v>77</v>
          </cell>
          <cell r="AP1981">
            <v>52</v>
          </cell>
          <cell r="AQ1981">
            <v>62</v>
          </cell>
          <cell r="AR1981">
            <v>48</v>
          </cell>
          <cell r="AS1981">
            <v>63</v>
          </cell>
          <cell r="AT1981">
            <v>41</v>
          </cell>
          <cell r="AU1981">
            <v>52</v>
          </cell>
          <cell r="AV1981">
            <v>34</v>
          </cell>
          <cell r="AW1981">
            <v>51</v>
          </cell>
          <cell r="AX1981">
            <v>24</v>
          </cell>
          <cell r="AY1981">
            <v>62</v>
          </cell>
          <cell r="AZ1981">
            <v>29</v>
          </cell>
        </row>
        <row r="1982">
          <cell r="B1982">
            <v>36540</v>
          </cell>
          <cell r="C1982">
            <v>43</v>
          </cell>
          <cell r="D1982">
            <v>34</v>
          </cell>
          <cell r="E1982">
            <v>35</v>
          </cell>
          <cell r="F1982">
            <v>17</v>
          </cell>
          <cell r="G1982">
            <v>34</v>
          </cell>
          <cell r="H1982">
            <v>25</v>
          </cell>
          <cell r="I1982">
            <v>42</v>
          </cell>
          <cell r="J1982">
            <v>29</v>
          </cell>
          <cell r="K1982">
            <v>39</v>
          </cell>
          <cell r="L1982">
            <v>28</v>
          </cell>
          <cell r="M1982">
            <v>37</v>
          </cell>
          <cell r="N1982">
            <v>31</v>
          </cell>
          <cell r="O1982">
            <v>48</v>
          </cell>
          <cell r="P1982">
            <v>36</v>
          </cell>
          <cell r="Q1982">
            <v>47</v>
          </cell>
          <cell r="R1982">
            <v>37</v>
          </cell>
          <cell r="S1982">
            <v>47</v>
          </cell>
          <cell r="T1982">
            <v>34</v>
          </cell>
          <cell r="U1982">
            <v>37</v>
          </cell>
          <cell r="V1982">
            <v>20</v>
          </cell>
          <cell r="W1982">
            <v>38</v>
          </cell>
          <cell r="X1982">
            <v>6</v>
          </cell>
          <cell r="Y1982">
            <v>42</v>
          </cell>
          <cell r="Z1982">
            <v>16</v>
          </cell>
          <cell r="AA1982">
            <v>50</v>
          </cell>
          <cell r="AB1982">
            <v>30</v>
          </cell>
          <cell r="AC1982">
            <v>56</v>
          </cell>
          <cell r="AD1982">
            <v>28</v>
          </cell>
          <cell r="AE1982">
            <v>61</v>
          </cell>
          <cell r="AF1982">
            <v>48</v>
          </cell>
          <cell r="AG1982">
            <v>64</v>
          </cell>
          <cell r="AH1982">
            <v>52</v>
          </cell>
          <cell r="AI1982">
            <v>72</v>
          </cell>
          <cell r="AJ1982">
            <v>54</v>
          </cell>
          <cell r="AK1982">
            <v>65</v>
          </cell>
          <cell r="AL1982">
            <v>51</v>
          </cell>
          <cell r="AM1982">
            <v>74</v>
          </cell>
          <cell r="AN1982">
            <v>58</v>
          </cell>
          <cell r="AO1982">
            <v>69</v>
          </cell>
          <cell r="AP1982">
            <v>55</v>
          </cell>
          <cell r="AQ1982">
            <v>51</v>
          </cell>
          <cell r="AR1982">
            <v>43</v>
          </cell>
          <cell r="AS1982">
            <v>62</v>
          </cell>
          <cell r="AT1982">
            <v>43</v>
          </cell>
          <cell r="AU1982">
            <v>57</v>
          </cell>
          <cell r="AV1982">
            <v>28</v>
          </cell>
          <cell r="AW1982">
            <v>53</v>
          </cell>
          <cell r="AX1982">
            <v>28</v>
          </cell>
          <cell r="AY1982">
            <v>63</v>
          </cell>
          <cell r="AZ1982">
            <v>25</v>
          </cell>
        </row>
        <row r="1983">
          <cell r="B1983">
            <v>36541</v>
          </cell>
          <cell r="C1983">
            <v>50</v>
          </cell>
          <cell r="D1983">
            <v>36</v>
          </cell>
          <cell r="E1983">
            <v>44</v>
          </cell>
          <cell r="F1983">
            <v>31</v>
          </cell>
          <cell r="G1983">
            <v>39</v>
          </cell>
          <cell r="H1983">
            <v>28</v>
          </cell>
          <cell r="I1983">
            <v>51</v>
          </cell>
          <cell r="J1983">
            <v>37</v>
          </cell>
          <cell r="K1983">
            <v>48</v>
          </cell>
          <cell r="L1983">
            <v>37</v>
          </cell>
          <cell r="M1983">
            <v>49</v>
          </cell>
          <cell r="N1983">
            <v>32</v>
          </cell>
          <cell r="O1983">
            <v>52</v>
          </cell>
          <cell r="P1983">
            <v>32</v>
          </cell>
          <cell r="Q1983">
            <v>57</v>
          </cell>
          <cell r="R1983">
            <v>34</v>
          </cell>
          <cell r="S1983">
            <v>52</v>
          </cell>
          <cell r="T1983">
            <v>32</v>
          </cell>
          <cell r="U1983">
            <v>52</v>
          </cell>
          <cell r="V1983">
            <v>17</v>
          </cell>
          <cell r="W1983">
            <v>56</v>
          </cell>
          <cell r="X1983">
            <v>11</v>
          </cell>
          <cell r="Y1983">
            <v>43</v>
          </cell>
          <cell r="Z1983">
            <v>18</v>
          </cell>
          <cell r="AA1983">
            <v>54</v>
          </cell>
          <cell r="AB1983">
            <v>24</v>
          </cell>
          <cell r="AC1983">
            <v>47</v>
          </cell>
          <cell r="AD1983">
            <v>23</v>
          </cell>
          <cell r="AE1983">
            <v>59</v>
          </cell>
          <cell r="AF1983">
            <v>42</v>
          </cell>
          <cell r="AG1983">
            <v>59</v>
          </cell>
          <cell r="AH1983">
            <v>48</v>
          </cell>
          <cell r="AI1983">
            <v>62</v>
          </cell>
          <cell r="AJ1983">
            <v>57</v>
          </cell>
          <cell r="AK1983">
            <v>63</v>
          </cell>
          <cell r="AL1983">
            <v>50</v>
          </cell>
          <cell r="AM1983">
            <v>64</v>
          </cell>
          <cell r="AN1983">
            <v>58</v>
          </cell>
          <cell r="AO1983">
            <v>68</v>
          </cell>
          <cell r="AP1983">
            <v>53</v>
          </cell>
          <cell r="AQ1983">
            <v>49</v>
          </cell>
          <cell r="AR1983">
            <v>33</v>
          </cell>
          <cell r="AS1983">
            <v>67</v>
          </cell>
          <cell r="AT1983">
            <v>50</v>
          </cell>
          <cell r="AU1983">
            <v>59</v>
          </cell>
          <cell r="AV1983">
            <v>34</v>
          </cell>
          <cell r="AW1983">
            <v>53</v>
          </cell>
          <cell r="AX1983">
            <v>32</v>
          </cell>
          <cell r="AY1983">
            <v>47</v>
          </cell>
          <cell r="AZ1983">
            <v>22</v>
          </cell>
        </row>
        <row r="1984">
          <cell r="B1984">
            <v>36542</v>
          </cell>
          <cell r="C1984">
            <v>49</v>
          </cell>
          <cell r="D1984">
            <v>35</v>
          </cell>
          <cell r="E1984">
            <v>39</v>
          </cell>
          <cell r="F1984">
            <v>15</v>
          </cell>
          <cell r="G1984">
            <v>37</v>
          </cell>
          <cell r="H1984">
            <v>24</v>
          </cell>
          <cell r="I1984">
            <v>48</v>
          </cell>
          <cell r="J1984">
            <v>30</v>
          </cell>
          <cell r="K1984">
            <v>47</v>
          </cell>
          <cell r="L1984">
            <v>29</v>
          </cell>
          <cell r="M1984">
            <v>41</v>
          </cell>
          <cell r="N1984">
            <v>27</v>
          </cell>
          <cell r="O1984">
            <v>38</v>
          </cell>
          <cell r="P1984">
            <v>30</v>
          </cell>
          <cell r="Q1984">
            <v>43</v>
          </cell>
          <cell r="R1984">
            <v>30</v>
          </cell>
          <cell r="S1984">
            <v>40</v>
          </cell>
          <cell r="T1984">
            <v>28</v>
          </cell>
          <cell r="U1984">
            <v>41</v>
          </cell>
          <cell r="V1984">
            <v>20</v>
          </cell>
          <cell r="W1984">
            <v>42</v>
          </cell>
          <cell r="X1984">
            <v>23</v>
          </cell>
          <cell r="Y1984">
            <v>47</v>
          </cell>
          <cell r="Z1984">
            <v>29</v>
          </cell>
          <cell r="AA1984">
            <v>56</v>
          </cell>
          <cell r="AB1984">
            <v>33</v>
          </cell>
          <cell r="AC1984">
            <v>57</v>
          </cell>
          <cell r="AD1984">
            <v>38</v>
          </cell>
          <cell r="AE1984">
            <v>49</v>
          </cell>
          <cell r="AF1984">
            <v>43</v>
          </cell>
          <cell r="AG1984">
            <v>63</v>
          </cell>
          <cell r="AH1984">
            <v>46</v>
          </cell>
          <cell r="AI1984">
            <v>69</v>
          </cell>
          <cell r="AJ1984">
            <v>58</v>
          </cell>
          <cell r="AK1984">
            <v>59</v>
          </cell>
          <cell r="AL1984">
            <v>50</v>
          </cell>
          <cell r="AM1984">
            <v>68</v>
          </cell>
          <cell r="AN1984">
            <v>58</v>
          </cell>
          <cell r="AO1984">
            <v>77</v>
          </cell>
          <cell r="AP1984">
            <v>59</v>
          </cell>
          <cell r="AQ1984">
            <v>50</v>
          </cell>
          <cell r="AR1984">
            <v>30</v>
          </cell>
          <cell r="AS1984">
            <v>63</v>
          </cell>
          <cell r="AT1984">
            <v>52</v>
          </cell>
          <cell r="AU1984">
            <v>54</v>
          </cell>
          <cell r="AV1984">
            <v>38</v>
          </cell>
          <cell r="AW1984">
            <v>57</v>
          </cell>
          <cell r="AX1984">
            <v>44</v>
          </cell>
          <cell r="AY1984">
            <v>64</v>
          </cell>
          <cell r="AZ1984">
            <v>35</v>
          </cell>
        </row>
        <row r="1985">
          <cell r="B1985">
            <v>36543</v>
          </cell>
          <cell r="C1985">
            <v>41</v>
          </cell>
          <cell r="D1985">
            <v>30</v>
          </cell>
          <cell r="E1985">
            <v>32</v>
          </cell>
          <cell r="F1985">
            <v>13</v>
          </cell>
          <cell r="G1985">
            <v>32</v>
          </cell>
          <cell r="H1985">
            <v>17</v>
          </cell>
          <cell r="I1985">
            <v>42</v>
          </cell>
          <cell r="J1985">
            <v>28</v>
          </cell>
          <cell r="K1985">
            <v>41</v>
          </cell>
          <cell r="L1985">
            <v>27</v>
          </cell>
          <cell r="M1985">
            <v>41</v>
          </cell>
          <cell r="N1985">
            <v>31</v>
          </cell>
          <cell r="O1985">
            <v>40</v>
          </cell>
          <cell r="P1985">
            <v>34</v>
          </cell>
          <cell r="Q1985">
            <v>39</v>
          </cell>
          <cell r="R1985">
            <v>29</v>
          </cell>
          <cell r="S1985">
            <v>33</v>
          </cell>
          <cell r="T1985">
            <v>24</v>
          </cell>
          <cell r="U1985">
            <v>32</v>
          </cell>
          <cell r="V1985">
            <v>12</v>
          </cell>
          <cell r="W1985">
            <v>45</v>
          </cell>
          <cell r="X1985">
            <v>15</v>
          </cell>
          <cell r="Y1985">
            <v>42</v>
          </cell>
          <cell r="Z1985">
            <v>19</v>
          </cell>
          <cell r="AA1985">
            <v>50</v>
          </cell>
          <cell r="AB1985">
            <v>22</v>
          </cell>
          <cell r="AC1985">
            <v>44</v>
          </cell>
          <cell r="AD1985">
            <v>29</v>
          </cell>
          <cell r="AE1985">
            <v>57</v>
          </cell>
          <cell r="AF1985">
            <v>47</v>
          </cell>
          <cell r="AG1985">
            <v>62</v>
          </cell>
          <cell r="AH1985">
            <v>51</v>
          </cell>
          <cell r="AI1985">
            <v>80</v>
          </cell>
          <cell r="AJ1985">
            <v>58</v>
          </cell>
          <cell r="AK1985">
            <v>66</v>
          </cell>
          <cell r="AL1985">
            <v>54</v>
          </cell>
          <cell r="AM1985">
            <v>76</v>
          </cell>
          <cell r="AN1985">
            <v>60</v>
          </cell>
          <cell r="AO1985">
            <v>76</v>
          </cell>
          <cell r="AP1985">
            <v>59</v>
          </cell>
          <cell r="AQ1985">
            <v>51</v>
          </cell>
          <cell r="AR1985">
            <v>37</v>
          </cell>
          <cell r="AS1985">
            <v>70</v>
          </cell>
          <cell r="AT1985">
            <v>51</v>
          </cell>
          <cell r="AU1985">
            <v>56</v>
          </cell>
          <cell r="AV1985">
            <v>37</v>
          </cell>
          <cell r="AW1985">
            <v>50</v>
          </cell>
          <cell r="AX1985">
            <v>36</v>
          </cell>
          <cell r="AY1985">
            <v>52</v>
          </cell>
          <cell r="AZ1985">
            <v>29</v>
          </cell>
        </row>
        <row r="1986">
          <cell r="B1986">
            <v>36544</v>
          </cell>
          <cell r="C1986">
            <v>44</v>
          </cell>
          <cell r="D1986">
            <v>29</v>
          </cell>
          <cell r="E1986">
            <v>31</v>
          </cell>
          <cell r="F1986">
            <v>8</v>
          </cell>
          <cell r="G1986">
            <v>27</v>
          </cell>
          <cell r="H1986">
            <v>12</v>
          </cell>
          <cell r="I1986">
            <v>45</v>
          </cell>
          <cell r="J1986">
            <v>26</v>
          </cell>
          <cell r="K1986">
            <v>42</v>
          </cell>
          <cell r="L1986">
            <v>26</v>
          </cell>
          <cell r="M1986">
            <v>39</v>
          </cell>
          <cell r="N1986">
            <v>33</v>
          </cell>
          <cell r="O1986">
            <v>44</v>
          </cell>
          <cell r="P1986">
            <v>35</v>
          </cell>
          <cell r="Q1986">
            <v>40</v>
          </cell>
          <cell r="R1986">
            <v>29</v>
          </cell>
          <cell r="S1986">
            <v>41</v>
          </cell>
          <cell r="T1986">
            <v>32</v>
          </cell>
          <cell r="U1986">
            <v>39</v>
          </cell>
          <cell r="V1986">
            <v>13</v>
          </cell>
          <cell r="W1986">
            <v>23</v>
          </cell>
          <cell r="X1986">
            <v>-2</v>
          </cell>
          <cell r="Y1986">
            <v>33</v>
          </cell>
          <cell r="Z1986">
            <v>17</v>
          </cell>
          <cell r="AA1986">
            <v>37</v>
          </cell>
          <cell r="AB1986">
            <v>17</v>
          </cell>
          <cell r="AC1986">
            <v>45</v>
          </cell>
          <cell r="AD1986">
            <v>23</v>
          </cell>
          <cell r="AE1986">
            <v>60</v>
          </cell>
          <cell r="AF1986">
            <v>52</v>
          </cell>
          <cell r="AG1986">
            <v>62</v>
          </cell>
          <cell r="AH1986">
            <v>51</v>
          </cell>
          <cell r="AI1986">
            <v>80</v>
          </cell>
          <cell r="AJ1986">
            <v>58</v>
          </cell>
          <cell r="AK1986">
            <v>66</v>
          </cell>
          <cell r="AL1986">
            <v>54</v>
          </cell>
          <cell r="AM1986">
            <v>76</v>
          </cell>
          <cell r="AN1986">
            <v>60</v>
          </cell>
          <cell r="AO1986">
            <v>74</v>
          </cell>
          <cell r="AP1986">
            <v>56</v>
          </cell>
          <cell r="AQ1986">
            <v>53</v>
          </cell>
          <cell r="AR1986">
            <v>29</v>
          </cell>
          <cell r="AS1986">
            <v>69</v>
          </cell>
          <cell r="AT1986">
            <v>48</v>
          </cell>
          <cell r="AU1986">
            <v>54</v>
          </cell>
          <cell r="AV1986">
            <v>37</v>
          </cell>
          <cell r="AW1986">
            <v>55</v>
          </cell>
          <cell r="AX1986">
            <v>30</v>
          </cell>
          <cell r="AY1986">
            <v>56</v>
          </cell>
          <cell r="AZ1986">
            <v>21</v>
          </cell>
        </row>
        <row r="1987">
          <cell r="B1987">
            <v>36545</v>
          </cell>
          <cell r="C1987">
            <v>47</v>
          </cell>
          <cell r="D1987">
            <v>35</v>
          </cell>
          <cell r="E1987">
            <v>30</v>
          </cell>
          <cell r="F1987">
            <v>19</v>
          </cell>
          <cell r="G1987">
            <v>27</v>
          </cell>
          <cell r="H1987">
            <v>23</v>
          </cell>
          <cell r="I1987">
            <v>43</v>
          </cell>
          <cell r="J1987">
            <v>36</v>
          </cell>
          <cell r="K1987">
            <v>48</v>
          </cell>
          <cell r="L1987">
            <v>37</v>
          </cell>
          <cell r="M1987">
            <v>46</v>
          </cell>
          <cell r="N1987">
            <v>35</v>
          </cell>
          <cell r="O1987">
            <v>49</v>
          </cell>
          <cell r="P1987">
            <v>38</v>
          </cell>
          <cell r="Q1987">
            <v>44</v>
          </cell>
          <cell r="R1987">
            <v>33</v>
          </cell>
          <cell r="S1987">
            <v>41</v>
          </cell>
          <cell r="T1987">
            <v>28</v>
          </cell>
          <cell r="U1987">
            <v>29</v>
          </cell>
          <cell r="V1987">
            <v>15</v>
          </cell>
          <cell r="W1987">
            <v>40</v>
          </cell>
          <cell r="X1987">
            <v>5</v>
          </cell>
          <cell r="Y1987">
            <v>31</v>
          </cell>
          <cell r="Z1987">
            <v>16</v>
          </cell>
          <cell r="AA1987">
            <v>50</v>
          </cell>
          <cell r="AB1987">
            <v>27</v>
          </cell>
          <cell r="AC1987">
            <v>50</v>
          </cell>
          <cell r="AD1987">
            <v>20</v>
          </cell>
          <cell r="AE1987">
            <v>58</v>
          </cell>
          <cell r="AF1987">
            <v>43</v>
          </cell>
          <cell r="AG1987">
            <v>63</v>
          </cell>
          <cell r="AH1987">
            <v>49</v>
          </cell>
          <cell r="AI1987">
            <v>71</v>
          </cell>
          <cell r="AJ1987">
            <v>56</v>
          </cell>
          <cell r="AK1987">
            <v>61</v>
          </cell>
          <cell r="AL1987">
            <v>52</v>
          </cell>
          <cell r="AM1987">
            <v>68</v>
          </cell>
          <cell r="AN1987">
            <v>57</v>
          </cell>
          <cell r="AO1987">
            <v>70</v>
          </cell>
          <cell r="AP1987">
            <v>58</v>
          </cell>
          <cell r="AQ1987">
            <v>55</v>
          </cell>
          <cell r="AR1987">
            <v>37</v>
          </cell>
          <cell r="AS1987">
            <v>68</v>
          </cell>
          <cell r="AT1987">
            <v>53</v>
          </cell>
          <cell r="AU1987">
            <v>52</v>
          </cell>
          <cell r="AV1987">
            <v>35</v>
          </cell>
          <cell r="AW1987">
            <v>55</v>
          </cell>
          <cell r="AX1987">
            <v>32</v>
          </cell>
          <cell r="AY1987">
            <v>57</v>
          </cell>
          <cell r="AZ1987">
            <v>19</v>
          </cell>
        </row>
        <row r="1988">
          <cell r="B1988">
            <v>36546</v>
          </cell>
          <cell r="C1988">
            <v>48</v>
          </cell>
          <cell r="D1988">
            <v>39</v>
          </cell>
          <cell r="E1988">
            <v>31</v>
          </cell>
          <cell r="F1988">
            <v>26</v>
          </cell>
          <cell r="G1988">
            <v>29</v>
          </cell>
          <cell r="H1988">
            <v>25</v>
          </cell>
          <cell r="I1988">
            <v>47</v>
          </cell>
          <cell r="J1988">
            <v>37</v>
          </cell>
          <cell r="K1988">
            <v>54</v>
          </cell>
          <cell r="L1988">
            <v>42</v>
          </cell>
          <cell r="M1988">
            <v>50</v>
          </cell>
          <cell r="N1988">
            <v>36</v>
          </cell>
          <cell r="O1988">
            <v>45</v>
          </cell>
          <cell r="P1988">
            <v>30</v>
          </cell>
          <cell r="Q1988">
            <v>41</v>
          </cell>
          <cell r="R1988">
            <v>30</v>
          </cell>
          <cell r="S1988">
            <v>36</v>
          </cell>
          <cell r="T1988">
            <v>29</v>
          </cell>
          <cell r="U1988">
            <v>40</v>
          </cell>
          <cell r="V1988">
            <v>16</v>
          </cell>
          <cell r="W1988">
            <v>44</v>
          </cell>
          <cell r="X1988">
            <v>18</v>
          </cell>
          <cell r="Y1988">
            <v>50</v>
          </cell>
          <cell r="Z1988">
            <v>21</v>
          </cell>
          <cell r="AA1988">
            <v>45</v>
          </cell>
          <cell r="AB1988">
            <v>28</v>
          </cell>
          <cell r="AC1988">
            <v>47</v>
          </cell>
          <cell r="AD1988">
            <v>30</v>
          </cell>
          <cell r="AE1988">
            <v>59</v>
          </cell>
          <cell r="AF1988">
            <v>41</v>
          </cell>
          <cell r="AG1988">
            <v>60</v>
          </cell>
          <cell r="AH1988">
            <v>49</v>
          </cell>
          <cell r="AI1988">
            <v>63</v>
          </cell>
          <cell r="AJ1988">
            <v>55</v>
          </cell>
          <cell r="AK1988">
            <v>61</v>
          </cell>
          <cell r="AL1988">
            <v>44</v>
          </cell>
          <cell r="AM1988">
            <v>61</v>
          </cell>
          <cell r="AN1988">
            <v>56</v>
          </cell>
          <cell r="AO1988">
            <v>62</v>
          </cell>
          <cell r="AP1988">
            <v>56</v>
          </cell>
          <cell r="AQ1988">
            <v>49</v>
          </cell>
          <cell r="AR1988">
            <v>24</v>
          </cell>
          <cell r="AS1988">
            <v>69</v>
          </cell>
          <cell r="AT1988">
            <v>54</v>
          </cell>
          <cell r="AU1988">
            <v>68</v>
          </cell>
          <cell r="AV1988">
            <v>21</v>
          </cell>
          <cell r="AW1988">
            <v>46</v>
          </cell>
          <cell r="AX1988">
            <v>34</v>
          </cell>
          <cell r="AY1988">
            <v>55</v>
          </cell>
          <cell r="AZ1988">
            <v>27</v>
          </cell>
        </row>
        <row r="1989">
          <cell r="B1989">
            <v>36547</v>
          </cell>
          <cell r="C1989">
            <v>48</v>
          </cell>
          <cell r="D1989">
            <v>39</v>
          </cell>
          <cell r="E1989">
            <v>31</v>
          </cell>
          <cell r="F1989">
            <v>26</v>
          </cell>
          <cell r="G1989">
            <v>29</v>
          </cell>
          <cell r="H1989">
            <v>25</v>
          </cell>
          <cell r="I1989">
            <v>47</v>
          </cell>
          <cell r="J1989">
            <v>37</v>
          </cell>
          <cell r="K1989">
            <v>54</v>
          </cell>
          <cell r="L1989">
            <v>42</v>
          </cell>
          <cell r="M1989">
            <v>50</v>
          </cell>
          <cell r="N1989">
            <v>36</v>
          </cell>
          <cell r="O1989">
            <v>45</v>
          </cell>
          <cell r="P1989">
            <v>30</v>
          </cell>
          <cell r="Q1989">
            <v>41</v>
          </cell>
          <cell r="R1989">
            <v>30</v>
          </cell>
          <cell r="S1989">
            <v>36</v>
          </cell>
          <cell r="T1989">
            <v>29</v>
          </cell>
          <cell r="U1989">
            <v>40</v>
          </cell>
          <cell r="V1989">
            <v>16</v>
          </cell>
          <cell r="W1989">
            <v>44</v>
          </cell>
          <cell r="X1989">
            <v>18</v>
          </cell>
          <cell r="Y1989">
            <v>50</v>
          </cell>
          <cell r="Z1989">
            <v>21</v>
          </cell>
          <cell r="AA1989">
            <v>45</v>
          </cell>
          <cell r="AB1989">
            <v>28</v>
          </cell>
          <cell r="AC1989">
            <v>47</v>
          </cell>
          <cell r="AD1989">
            <v>30</v>
          </cell>
          <cell r="AE1989">
            <v>59</v>
          </cell>
          <cell r="AF1989">
            <v>41</v>
          </cell>
          <cell r="AG1989">
            <v>60</v>
          </cell>
          <cell r="AH1989">
            <v>49</v>
          </cell>
          <cell r="AI1989">
            <v>63</v>
          </cell>
          <cell r="AJ1989">
            <v>55</v>
          </cell>
          <cell r="AK1989">
            <v>61</v>
          </cell>
          <cell r="AL1989">
            <v>44</v>
          </cell>
          <cell r="AM1989">
            <v>61</v>
          </cell>
          <cell r="AN1989">
            <v>56</v>
          </cell>
          <cell r="AO1989">
            <v>62</v>
          </cell>
          <cell r="AP1989">
            <v>56</v>
          </cell>
          <cell r="AQ1989">
            <v>49</v>
          </cell>
          <cell r="AR1989">
            <v>24</v>
          </cell>
          <cell r="AS1989">
            <v>69</v>
          </cell>
          <cell r="AT1989">
            <v>54</v>
          </cell>
          <cell r="AU1989">
            <v>68</v>
          </cell>
          <cell r="AV1989">
            <v>21</v>
          </cell>
          <cell r="AW1989">
            <v>46</v>
          </cell>
          <cell r="AX1989">
            <v>34</v>
          </cell>
          <cell r="AY1989">
            <v>55</v>
          </cell>
          <cell r="AZ1989">
            <v>27</v>
          </cell>
        </row>
        <row r="1990">
          <cell r="B1990">
            <v>36548</v>
          </cell>
          <cell r="C1990">
            <v>46</v>
          </cell>
          <cell r="D1990">
            <v>34</v>
          </cell>
          <cell r="E1990">
            <v>33</v>
          </cell>
          <cell r="F1990">
            <v>29</v>
          </cell>
          <cell r="G1990">
            <v>31</v>
          </cell>
          <cell r="H1990">
            <v>26</v>
          </cell>
          <cell r="I1990">
            <v>45</v>
          </cell>
          <cell r="J1990">
            <v>31</v>
          </cell>
          <cell r="K1990">
            <v>43</v>
          </cell>
          <cell r="L1990">
            <v>32</v>
          </cell>
          <cell r="M1990">
            <v>39</v>
          </cell>
          <cell r="N1990">
            <v>33</v>
          </cell>
          <cell r="O1990">
            <v>44</v>
          </cell>
          <cell r="P1990">
            <v>37</v>
          </cell>
          <cell r="Q1990">
            <v>38</v>
          </cell>
          <cell r="R1990">
            <v>27</v>
          </cell>
          <cell r="S1990">
            <v>34</v>
          </cell>
          <cell r="T1990">
            <v>20</v>
          </cell>
          <cell r="U1990">
            <v>41</v>
          </cell>
          <cell r="V1990">
            <v>22</v>
          </cell>
          <cell r="W1990">
            <v>38</v>
          </cell>
          <cell r="X1990">
            <v>8</v>
          </cell>
          <cell r="Y1990">
            <v>35</v>
          </cell>
          <cell r="Z1990">
            <v>15</v>
          </cell>
          <cell r="AA1990">
            <v>42</v>
          </cell>
          <cell r="AB1990">
            <v>12</v>
          </cell>
          <cell r="AC1990">
            <v>38</v>
          </cell>
          <cell r="AD1990">
            <v>22</v>
          </cell>
          <cell r="AE1990">
            <v>53</v>
          </cell>
          <cell r="AF1990">
            <v>48</v>
          </cell>
          <cell r="AG1990">
            <v>60</v>
          </cell>
          <cell r="AH1990">
            <v>53</v>
          </cell>
          <cell r="AI1990">
            <v>58</v>
          </cell>
          <cell r="AJ1990">
            <v>53</v>
          </cell>
          <cell r="AK1990">
            <v>53</v>
          </cell>
          <cell r="AL1990">
            <v>50</v>
          </cell>
          <cell r="AM1990">
            <v>61</v>
          </cell>
          <cell r="AN1990">
            <v>52</v>
          </cell>
          <cell r="AO1990">
            <v>63</v>
          </cell>
          <cell r="AP1990">
            <v>54</v>
          </cell>
          <cell r="AQ1990">
            <v>46</v>
          </cell>
          <cell r="AR1990">
            <v>37</v>
          </cell>
          <cell r="AS1990">
            <v>64</v>
          </cell>
          <cell r="AT1990">
            <v>45</v>
          </cell>
          <cell r="AU1990">
            <v>42</v>
          </cell>
          <cell r="AV1990">
            <v>26</v>
          </cell>
          <cell r="AW1990">
            <v>43</v>
          </cell>
          <cell r="AX1990">
            <v>25</v>
          </cell>
          <cell r="AY1990">
            <v>42</v>
          </cell>
          <cell r="AZ1990">
            <v>20</v>
          </cell>
        </row>
        <row r="1991">
          <cell r="B1991">
            <v>36549</v>
          </cell>
          <cell r="C1991">
            <v>51</v>
          </cell>
          <cell r="D1991">
            <v>33</v>
          </cell>
          <cell r="E1991">
            <v>36</v>
          </cell>
          <cell r="F1991">
            <v>30</v>
          </cell>
          <cell r="G1991">
            <v>32</v>
          </cell>
          <cell r="H1991">
            <v>22</v>
          </cell>
          <cell r="I1991">
            <v>43</v>
          </cell>
          <cell r="J1991">
            <v>29</v>
          </cell>
          <cell r="K1991">
            <v>39</v>
          </cell>
          <cell r="L1991">
            <v>34</v>
          </cell>
          <cell r="M1991">
            <v>38</v>
          </cell>
          <cell r="N1991">
            <v>36</v>
          </cell>
          <cell r="O1991">
            <v>47</v>
          </cell>
          <cell r="P1991">
            <v>39</v>
          </cell>
          <cell r="Q1991">
            <v>44</v>
          </cell>
          <cell r="R1991">
            <v>34</v>
          </cell>
          <cell r="S1991">
            <v>33</v>
          </cell>
          <cell r="T1991">
            <v>29</v>
          </cell>
          <cell r="U1991">
            <v>38</v>
          </cell>
          <cell r="V1991">
            <v>24</v>
          </cell>
          <cell r="W1991">
            <v>28</v>
          </cell>
          <cell r="X1991">
            <v>20</v>
          </cell>
          <cell r="Y1991">
            <v>29</v>
          </cell>
          <cell r="Z1991">
            <v>25</v>
          </cell>
          <cell r="AA1991">
            <v>43</v>
          </cell>
          <cell r="AB1991">
            <v>29</v>
          </cell>
          <cell r="AC1991">
            <v>43</v>
          </cell>
          <cell r="AD1991">
            <v>21</v>
          </cell>
          <cell r="AE1991">
            <v>57</v>
          </cell>
          <cell r="AF1991">
            <v>52</v>
          </cell>
          <cell r="AG1991">
            <v>58</v>
          </cell>
          <cell r="AH1991">
            <v>55</v>
          </cell>
          <cell r="AI1991">
            <v>59</v>
          </cell>
          <cell r="AJ1991">
            <v>57</v>
          </cell>
          <cell r="AK1991">
            <v>59</v>
          </cell>
          <cell r="AL1991">
            <v>52</v>
          </cell>
          <cell r="AM1991">
            <v>73</v>
          </cell>
          <cell r="AN1991">
            <v>56</v>
          </cell>
          <cell r="AO1991">
            <v>76</v>
          </cell>
          <cell r="AP1991">
            <v>58</v>
          </cell>
          <cell r="AQ1991">
            <v>40</v>
          </cell>
          <cell r="AR1991">
            <v>36</v>
          </cell>
          <cell r="AS1991">
            <v>68</v>
          </cell>
          <cell r="AT1991">
            <v>56</v>
          </cell>
          <cell r="AU1991">
            <v>43</v>
          </cell>
          <cell r="AV1991">
            <v>34</v>
          </cell>
          <cell r="AW1991">
            <v>46</v>
          </cell>
          <cell r="AX1991">
            <v>31</v>
          </cell>
          <cell r="AY1991">
            <v>54</v>
          </cell>
          <cell r="AZ1991">
            <v>19</v>
          </cell>
        </row>
        <row r="1992">
          <cell r="B1992">
            <v>36550</v>
          </cell>
          <cell r="C1992">
            <v>48</v>
          </cell>
          <cell r="D1992">
            <v>38</v>
          </cell>
          <cell r="E1992">
            <v>37</v>
          </cell>
          <cell r="F1992">
            <v>33</v>
          </cell>
          <cell r="G1992">
            <v>31</v>
          </cell>
          <cell r="H1992">
            <v>29</v>
          </cell>
          <cell r="I1992">
            <v>44</v>
          </cell>
          <cell r="J1992">
            <v>37</v>
          </cell>
          <cell r="K1992">
            <v>49</v>
          </cell>
          <cell r="L1992">
            <v>35</v>
          </cell>
          <cell r="M1992">
            <v>50</v>
          </cell>
          <cell r="N1992">
            <v>32</v>
          </cell>
          <cell r="O1992">
            <v>50</v>
          </cell>
          <cell r="P1992">
            <v>35</v>
          </cell>
          <cell r="Q1992">
            <v>49</v>
          </cell>
          <cell r="R1992">
            <v>32</v>
          </cell>
          <cell r="S1992">
            <v>41</v>
          </cell>
          <cell r="T1992">
            <v>31</v>
          </cell>
          <cell r="U1992">
            <v>31</v>
          </cell>
          <cell r="V1992">
            <v>13</v>
          </cell>
          <cell r="W1992">
            <v>34</v>
          </cell>
          <cell r="X1992">
            <v>8</v>
          </cell>
          <cell r="Y1992">
            <v>25</v>
          </cell>
          <cell r="Z1992">
            <v>10</v>
          </cell>
          <cell r="AA1992">
            <v>37</v>
          </cell>
          <cell r="AB1992">
            <v>12</v>
          </cell>
          <cell r="AC1992">
            <v>29</v>
          </cell>
          <cell r="AD1992">
            <v>18</v>
          </cell>
          <cell r="AE1992">
            <v>59</v>
          </cell>
          <cell r="AF1992">
            <v>46</v>
          </cell>
          <cell r="AG1992">
            <v>60</v>
          </cell>
          <cell r="AH1992">
            <v>50</v>
          </cell>
          <cell r="AI1992">
            <v>64</v>
          </cell>
          <cell r="AJ1992">
            <v>58</v>
          </cell>
          <cell r="AK1992">
            <v>60</v>
          </cell>
          <cell r="AL1992">
            <v>51</v>
          </cell>
          <cell r="AM1992">
            <v>63</v>
          </cell>
          <cell r="AN1992">
            <v>57</v>
          </cell>
          <cell r="AO1992">
            <v>64</v>
          </cell>
          <cell r="AP1992">
            <v>58</v>
          </cell>
          <cell r="AQ1992">
            <v>44</v>
          </cell>
          <cell r="AR1992">
            <v>33</v>
          </cell>
          <cell r="AS1992">
            <v>65</v>
          </cell>
          <cell r="AT1992">
            <v>56</v>
          </cell>
          <cell r="AU1992">
            <v>42</v>
          </cell>
          <cell r="AV1992">
            <v>35</v>
          </cell>
          <cell r="AW1992">
            <v>48</v>
          </cell>
          <cell r="AX1992">
            <v>17</v>
          </cell>
          <cell r="AY1992">
            <v>32</v>
          </cell>
          <cell r="AZ1992">
            <v>20</v>
          </cell>
        </row>
        <row r="1993">
          <cell r="B1993">
            <v>36551</v>
          </cell>
          <cell r="C1993">
            <v>44</v>
          </cell>
          <cell r="D1993">
            <v>35</v>
          </cell>
          <cell r="E1993">
            <v>34</v>
          </cell>
          <cell r="F1993">
            <v>25</v>
          </cell>
          <cell r="G1993">
            <v>31</v>
          </cell>
          <cell r="H1993">
            <v>21</v>
          </cell>
          <cell r="I1993">
            <v>48</v>
          </cell>
          <cell r="J1993">
            <v>37</v>
          </cell>
          <cell r="K1993">
            <v>48</v>
          </cell>
          <cell r="L1993">
            <v>35</v>
          </cell>
          <cell r="M1993">
            <v>47</v>
          </cell>
          <cell r="N1993">
            <v>30</v>
          </cell>
          <cell r="O1993">
            <v>46</v>
          </cell>
          <cell r="P1993">
            <v>28</v>
          </cell>
          <cell r="Q1993">
            <v>43</v>
          </cell>
          <cell r="R1993">
            <v>27</v>
          </cell>
          <cell r="S1993">
            <v>35</v>
          </cell>
          <cell r="T1993">
            <v>26</v>
          </cell>
          <cell r="U1993">
            <v>40</v>
          </cell>
          <cell r="V1993">
            <v>25</v>
          </cell>
          <cell r="W1993">
            <v>42</v>
          </cell>
          <cell r="X1993">
            <v>21</v>
          </cell>
          <cell r="Y1993">
            <v>43</v>
          </cell>
          <cell r="Z1993">
            <v>18</v>
          </cell>
          <cell r="AA1993">
            <v>41</v>
          </cell>
          <cell r="AB1993">
            <v>13</v>
          </cell>
          <cell r="AC1993">
            <v>42</v>
          </cell>
          <cell r="AD1993">
            <v>19</v>
          </cell>
          <cell r="AE1993">
            <v>59</v>
          </cell>
          <cell r="AF1993">
            <v>44</v>
          </cell>
          <cell r="AG1993">
            <v>56</v>
          </cell>
          <cell r="AH1993">
            <v>47</v>
          </cell>
          <cell r="AI1993">
            <v>69</v>
          </cell>
          <cell r="AJ1993">
            <v>49</v>
          </cell>
          <cell r="AK1993">
            <v>54</v>
          </cell>
          <cell r="AL1993">
            <v>47</v>
          </cell>
          <cell r="AM1993">
            <v>66</v>
          </cell>
          <cell r="AN1993">
            <v>53</v>
          </cell>
          <cell r="AO1993">
            <v>62</v>
          </cell>
          <cell r="AP1993">
            <v>53</v>
          </cell>
          <cell r="AQ1993">
            <v>47</v>
          </cell>
          <cell r="AR1993">
            <v>30</v>
          </cell>
          <cell r="AS1993">
            <v>66</v>
          </cell>
          <cell r="AT1993">
            <v>53</v>
          </cell>
          <cell r="AU1993">
            <v>45</v>
          </cell>
          <cell r="AV1993">
            <v>33</v>
          </cell>
          <cell r="AW1993">
            <v>43</v>
          </cell>
          <cell r="AX1993">
            <v>37</v>
          </cell>
          <cell r="AY1993">
            <v>39</v>
          </cell>
          <cell r="AZ1993">
            <v>20</v>
          </cell>
        </row>
        <row r="1994">
          <cell r="B1994">
            <v>36552</v>
          </cell>
          <cell r="C1994">
            <v>47</v>
          </cell>
          <cell r="D1994">
            <v>35</v>
          </cell>
          <cell r="E1994">
            <v>39</v>
          </cell>
          <cell r="F1994">
            <v>19</v>
          </cell>
          <cell r="G1994">
            <v>28</v>
          </cell>
          <cell r="H1994">
            <v>24</v>
          </cell>
          <cell r="I1994">
            <v>42</v>
          </cell>
          <cell r="J1994">
            <v>31</v>
          </cell>
          <cell r="K1994">
            <v>43</v>
          </cell>
          <cell r="L1994">
            <v>30</v>
          </cell>
          <cell r="M1994">
            <v>42</v>
          </cell>
          <cell r="N1994">
            <v>31</v>
          </cell>
          <cell r="O1994">
            <v>42</v>
          </cell>
          <cell r="P1994">
            <v>27</v>
          </cell>
          <cell r="Q1994">
            <v>35</v>
          </cell>
          <cell r="R1994">
            <v>21</v>
          </cell>
          <cell r="S1994">
            <v>30</v>
          </cell>
          <cell r="T1994">
            <v>22</v>
          </cell>
          <cell r="U1994">
            <v>31</v>
          </cell>
          <cell r="V1994">
            <v>24</v>
          </cell>
          <cell r="W1994">
            <v>29</v>
          </cell>
          <cell r="X1994">
            <v>16</v>
          </cell>
          <cell r="Y1994">
            <v>36</v>
          </cell>
          <cell r="Z1994">
            <v>21</v>
          </cell>
          <cell r="AA1994">
            <v>30</v>
          </cell>
          <cell r="AB1994">
            <v>21</v>
          </cell>
          <cell r="AC1994">
            <v>32</v>
          </cell>
          <cell r="AD1994">
            <v>16</v>
          </cell>
          <cell r="AE1994">
            <v>58</v>
          </cell>
          <cell r="AF1994">
            <v>40</v>
          </cell>
          <cell r="AG1994">
            <v>60</v>
          </cell>
          <cell r="AH1994">
            <v>45</v>
          </cell>
          <cell r="AI1994">
            <v>65</v>
          </cell>
          <cell r="AJ1994">
            <v>47</v>
          </cell>
          <cell r="AK1994">
            <v>58</v>
          </cell>
          <cell r="AL1994">
            <v>46</v>
          </cell>
          <cell r="AM1994">
            <v>65</v>
          </cell>
          <cell r="AN1994">
            <v>48</v>
          </cell>
          <cell r="AO1994">
            <v>64</v>
          </cell>
          <cell r="AP1994">
            <v>47</v>
          </cell>
          <cell r="AQ1994">
            <v>43</v>
          </cell>
          <cell r="AR1994">
            <v>27</v>
          </cell>
          <cell r="AS1994">
            <v>66</v>
          </cell>
          <cell r="AT1994">
            <v>45</v>
          </cell>
          <cell r="AU1994">
            <v>36</v>
          </cell>
          <cell r="AV1994">
            <v>24</v>
          </cell>
          <cell r="AW1994">
            <v>42</v>
          </cell>
          <cell r="AX1994">
            <v>29</v>
          </cell>
          <cell r="AY1994">
            <v>31</v>
          </cell>
          <cell r="AZ1994">
            <v>21</v>
          </cell>
        </row>
        <row r="1995">
          <cell r="B1995">
            <v>36553</v>
          </cell>
          <cell r="C1995">
            <v>48</v>
          </cell>
          <cell r="D1995">
            <v>29</v>
          </cell>
          <cell r="E1995">
            <v>31</v>
          </cell>
          <cell r="F1995">
            <v>12</v>
          </cell>
          <cell r="G1995">
            <v>31</v>
          </cell>
          <cell r="H1995">
            <v>11</v>
          </cell>
          <cell r="I1995">
            <v>48</v>
          </cell>
          <cell r="J1995">
            <v>28</v>
          </cell>
          <cell r="K1995">
            <v>51</v>
          </cell>
          <cell r="L1995">
            <v>24</v>
          </cell>
          <cell r="M1995">
            <v>43</v>
          </cell>
          <cell r="N1995">
            <v>27</v>
          </cell>
          <cell r="O1995">
            <v>54</v>
          </cell>
          <cell r="P1995">
            <v>24</v>
          </cell>
          <cell r="Q1995">
            <v>35</v>
          </cell>
          <cell r="R1995">
            <v>21</v>
          </cell>
          <cell r="S1995">
            <v>30</v>
          </cell>
          <cell r="T1995">
            <v>22</v>
          </cell>
          <cell r="U1995">
            <v>33</v>
          </cell>
          <cell r="V1995">
            <v>12</v>
          </cell>
          <cell r="W1995">
            <v>29</v>
          </cell>
          <cell r="X1995">
            <v>16</v>
          </cell>
          <cell r="Y1995">
            <v>34</v>
          </cell>
          <cell r="Z1995">
            <v>20</v>
          </cell>
          <cell r="AA1995">
            <v>30</v>
          </cell>
          <cell r="AB1995">
            <v>21</v>
          </cell>
          <cell r="AC1995">
            <v>32</v>
          </cell>
          <cell r="AD1995">
            <v>16</v>
          </cell>
          <cell r="AE1995">
            <v>57</v>
          </cell>
          <cell r="AF1995">
            <v>35</v>
          </cell>
          <cell r="AG1995">
            <v>55</v>
          </cell>
          <cell r="AH1995">
            <v>42</v>
          </cell>
          <cell r="AI1995">
            <v>69</v>
          </cell>
          <cell r="AJ1995">
            <v>45</v>
          </cell>
          <cell r="AK1995">
            <v>60</v>
          </cell>
          <cell r="AL1995">
            <v>41</v>
          </cell>
          <cell r="AM1995">
            <v>70</v>
          </cell>
          <cell r="AN1995">
            <v>48</v>
          </cell>
          <cell r="AO1995">
            <v>61</v>
          </cell>
          <cell r="AP1995">
            <v>47</v>
          </cell>
          <cell r="AQ1995">
            <v>42</v>
          </cell>
          <cell r="AR1995">
            <v>23</v>
          </cell>
          <cell r="AS1995">
            <v>58</v>
          </cell>
          <cell r="AT1995">
            <v>38</v>
          </cell>
          <cell r="AU1995">
            <v>36</v>
          </cell>
          <cell r="AV1995">
            <v>24</v>
          </cell>
          <cell r="AW1995">
            <v>42</v>
          </cell>
          <cell r="AX1995">
            <v>29</v>
          </cell>
          <cell r="AY1995">
            <v>31</v>
          </cell>
          <cell r="AZ1995">
            <v>8</v>
          </cell>
        </row>
        <row r="1996">
          <cell r="B1996">
            <v>36554</v>
          </cell>
          <cell r="C1996">
            <v>52</v>
          </cell>
          <cell r="D1996">
            <v>34</v>
          </cell>
          <cell r="E1996">
            <v>34</v>
          </cell>
          <cell r="F1996">
            <v>18</v>
          </cell>
          <cell r="G1996">
            <v>29</v>
          </cell>
          <cell r="H1996">
            <v>9</v>
          </cell>
          <cell r="I1996">
            <v>44</v>
          </cell>
          <cell r="J1996">
            <v>33</v>
          </cell>
          <cell r="K1996">
            <v>48</v>
          </cell>
          <cell r="L1996">
            <v>25</v>
          </cell>
          <cell r="M1996">
            <v>44</v>
          </cell>
          <cell r="N1996">
            <v>26</v>
          </cell>
          <cell r="O1996">
            <v>55</v>
          </cell>
          <cell r="P1996">
            <v>26</v>
          </cell>
          <cell r="Q1996">
            <v>36</v>
          </cell>
          <cell r="R1996">
            <v>21</v>
          </cell>
          <cell r="S1996">
            <v>27</v>
          </cell>
          <cell r="T1996">
            <v>13</v>
          </cell>
          <cell r="U1996">
            <v>30</v>
          </cell>
          <cell r="V1996">
            <v>4</v>
          </cell>
          <cell r="W1996">
            <v>34</v>
          </cell>
          <cell r="X1996">
            <v>15</v>
          </cell>
          <cell r="Y1996">
            <v>30</v>
          </cell>
          <cell r="Z1996">
            <v>13</v>
          </cell>
          <cell r="AA1996">
            <v>20</v>
          </cell>
          <cell r="AB1996">
            <v>-13</v>
          </cell>
          <cell r="AC1996">
            <v>27</v>
          </cell>
          <cell r="AD1996">
            <v>9</v>
          </cell>
          <cell r="AE1996">
            <v>59</v>
          </cell>
          <cell r="AF1996">
            <v>39</v>
          </cell>
          <cell r="AG1996">
            <v>59</v>
          </cell>
          <cell r="AH1996">
            <v>45</v>
          </cell>
          <cell r="AI1996">
            <v>63</v>
          </cell>
          <cell r="AJ1996">
            <v>50</v>
          </cell>
          <cell r="AK1996">
            <v>62</v>
          </cell>
          <cell r="AL1996">
            <v>38</v>
          </cell>
          <cell r="AM1996">
            <v>63</v>
          </cell>
          <cell r="AN1996">
            <v>47</v>
          </cell>
          <cell r="AO1996">
            <v>61</v>
          </cell>
          <cell r="AP1996">
            <v>47</v>
          </cell>
          <cell r="AQ1996">
            <v>43</v>
          </cell>
          <cell r="AR1996">
            <v>21</v>
          </cell>
          <cell r="AS1996">
            <v>54</v>
          </cell>
          <cell r="AT1996">
            <v>32</v>
          </cell>
          <cell r="AU1996">
            <v>38</v>
          </cell>
          <cell r="AV1996">
            <v>19</v>
          </cell>
          <cell r="AW1996">
            <v>38</v>
          </cell>
          <cell r="AX1996">
            <v>22</v>
          </cell>
          <cell r="AY1996">
            <v>28</v>
          </cell>
          <cell r="AZ1996">
            <v>4</v>
          </cell>
        </row>
        <row r="1997">
          <cell r="B1997">
            <v>36555</v>
          </cell>
          <cell r="C1997">
            <v>47</v>
          </cell>
          <cell r="D1997">
            <v>39</v>
          </cell>
          <cell r="E1997">
            <v>33</v>
          </cell>
          <cell r="F1997">
            <v>27</v>
          </cell>
          <cell r="G1997">
            <v>31</v>
          </cell>
          <cell r="H1997">
            <v>11</v>
          </cell>
          <cell r="I1997">
            <v>41</v>
          </cell>
          <cell r="J1997">
            <v>35</v>
          </cell>
          <cell r="K1997">
            <v>48</v>
          </cell>
          <cell r="L1997">
            <v>25</v>
          </cell>
          <cell r="M1997">
            <v>41</v>
          </cell>
          <cell r="N1997">
            <v>27</v>
          </cell>
          <cell r="O1997">
            <v>54</v>
          </cell>
          <cell r="P1997">
            <v>35</v>
          </cell>
          <cell r="Q1997">
            <v>42</v>
          </cell>
          <cell r="R1997">
            <v>20</v>
          </cell>
          <cell r="S1997">
            <v>32</v>
          </cell>
          <cell r="T1997">
            <v>7</v>
          </cell>
          <cell r="U1997">
            <v>28</v>
          </cell>
          <cell r="V1997">
            <v>0</v>
          </cell>
          <cell r="W1997">
            <v>36</v>
          </cell>
          <cell r="X1997">
            <v>12</v>
          </cell>
          <cell r="Y1997">
            <v>32</v>
          </cell>
          <cell r="Z1997">
            <v>11</v>
          </cell>
          <cell r="AA1997">
            <v>26</v>
          </cell>
          <cell r="AB1997">
            <v>-13</v>
          </cell>
          <cell r="AC1997">
            <v>35</v>
          </cell>
          <cell r="AD1997">
            <v>6</v>
          </cell>
          <cell r="AE1997">
            <v>56</v>
          </cell>
          <cell r="AF1997">
            <v>48</v>
          </cell>
          <cell r="AG1997">
            <v>57</v>
          </cell>
          <cell r="AH1997">
            <v>52</v>
          </cell>
          <cell r="AI1997">
            <v>65</v>
          </cell>
          <cell r="AJ1997">
            <v>53</v>
          </cell>
          <cell r="AK1997">
            <v>53</v>
          </cell>
          <cell r="AL1997">
            <v>47</v>
          </cell>
          <cell r="AM1997">
            <v>59</v>
          </cell>
          <cell r="AN1997">
            <v>11</v>
          </cell>
          <cell r="AO1997">
            <v>62</v>
          </cell>
          <cell r="AP1997">
            <v>52</v>
          </cell>
          <cell r="AQ1997">
            <v>45</v>
          </cell>
          <cell r="AR1997">
            <v>24</v>
          </cell>
          <cell r="AS1997">
            <v>53</v>
          </cell>
          <cell r="AT1997">
            <v>35</v>
          </cell>
          <cell r="AU1997">
            <v>42</v>
          </cell>
          <cell r="AV1997">
            <v>20</v>
          </cell>
          <cell r="AW1997">
            <v>41</v>
          </cell>
          <cell r="AX1997">
            <v>21</v>
          </cell>
          <cell r="AY1997">
            <v>36</v>
          </cell>
          <cell r="AZ1997">
            <v>10</v>
          </cell>
        </row>
        <row r="1998">
          <cell r="B1998">
            <v>36556</v>
          </cell>
          <cell r="C1998">
            <v>50</v>
          </cell>
          <cell r="D1998">
            <v>38</v>
          </cell>
          <cell r="E1998">
            <v>30</v>
          </cell>
          <cell r="F1998">
            <v>20</v>
          </cell>
          <cell r="G1998">
            <v>31</v>
          </cell>
          <cell r="H1998">
            <v>14</v>
          </cell>
          <cell r="I1998">
            <v>44</v>
          </cell>
          <cell r="J1998">
            <v>34</v>
          </cell>
          <cell r="K1998">
            <v>47</v>
          </cell>
          <cell r="L1998">
            <v>38</v>
          </cell>
          <cell r="M1998">
            <v>51</v>
          </cell>
          <cell r="N1998">
            <v>35</v>
          </cell>
          <cell r="O1998">
            <v>46</v>
          </cell>
          <cell r="P1998">
            <v>32</v>
          </cell>
          <cell r="Q1998">
            <v>42</v>
          </cell>
          <cell r="R1998">
            <v>30</v>
          </cell>
          <cell r="S1998">
            <v>26</v>
          </cell>
          <cell r="T1998">
            <v>13</v>
          </cell>
          <cell r="U1998">
            <v>34</v>
          </cell>
          <cell r="V1998">
            <v>1</v>
          </cell>
          <cell r="W1998">
            <v>39</v>
          </cell>
          <cell r="X1998">
            <v>12</v>
          </cell>
          <cell r="Y1998">
            <v>35</v>
          </cell>
          <cell r="Z1998">
            <v>14</v>
          </cell>
          <cell r="AA1998">
            <v>32</v>
          </cell>
          <cell r="AB1998">
            <v>9</v>
          </cell>
          <cell r="AC1998">
            <v>42</v>
          </cell>
          <cell r="AD1998">
            <v>8</v>
          </cell>
          <cell r="AE1998">
            <v>55</v>
          </cell>
          <cell r="AF1998">
            <v>48</v>
          </cell>
          <cell r="AG1998">
            <v>55</v>
          </cell>
          <cell r="AH1998">
            <v>50</v>
          </cell>
          <cell r="AI1998">
            <v>58</v>
          </cell>
          <cell r="AJ1998">
            <v>46</v>
          </cell>
          <cell r="AK1998">
            <v>59</v>
          </cell>
          <cell r="AL1998">
            <v>48</v>
          </cell>
          <cell r="AM1998">
            <v>64</v>
          </cell>
          <cell r="AN1998">
            <v>55</v>
          </cell>
          <cell r="AO1998">
            <v>61</v>
          </cell>
          <cell r="AP1998">
            <v>56</v>
          </cell>
          <cell r="AQ1998">
            <v>42</v>
          </cell>
          <cell r="AR1998">
            <v>33</v>
          </cell>
          <cell r="AS1998">
            <v>63</v>
          </cell>
          <cell r="AT1998">
            <v>47</v>
          </cell>
          <cell r="AU1998">
            <v>32</v>
          </cell>
          <cell r="AV1998">
            <v>27</v>
          </cell>
          <cell r="AW1998">
            <v>32</v>
          </cell>
          <cell r="AX1998">
            <v>24</v>
          </cell>
          <cell r="AY1998">
            <v>41</v>
          </cell>
          <cell r="AZ1998">
            <v>17</v>
          </cell>
        </row>
        <row r="1999">
          <cell r="B1999">
            <v>36557</v>
          </cell>
          <cell r="C1999">
            <v>49</v>
          </cell>
          <cell r="D1999">
            <v>41</v>
          </cell>
          <cell r="E1999">
            <v>36</v>
          </cell>
          <cell r="F1999">
            <v>28</v>
          </cell>
          <cell r="G1999">
            <v>41</v>
          </cell>
          <cell r="H1999">
            <v>27</v>
          </cell>
          <cell r="I1999">
            <v>55</v>
          </cell>
          <cell r="J1999">
            <v>38</v>
          </cell>
          <cell r="K1999">
            <v>55</v>
          </cell>
          <cell r="L1999">
            <v>43</v>
          </cell>
          <cell r="M1999">
            <v>57</v>
          </cell>
          <cell r="N1999">
            <v>46</v>
          </cell>
          <cell r="O1999">
            <v>54</v>
          </cell>
          <cell r="P1999">
            <v>42</v>
          </cell>
          <cell r="Q1999">
            <v>47</v>
          </cell>
          <cell r="R1999">
            <v>34</v>
          </cell>
          <cell r="S1999">
            <v>39</v>
          </cell>
          <cell r="T1999">
            <v>20</v>
          </cell>
          <cell r="U1999">
            <v>54</v>
          </cell>
          <cell r="V1999">
            <v>11</v>
          </cell>
          <cell r="W1999">
            <v>54</v>
          </cell>
          <cell r="X1999">
            <v>27</v>
          </cell>
          <cell r="Y1999">
            <v>42</v>
          </cell>
          <cell r="Z1999">
            <v>17</v>
          </cell>
          <cell r="AA1999">
            <v>37</v>
          </cell>
          <cell r="AB1999">
            <v>-1</v>
          </cell>
          <cell r="AC1999">
            <v>45</v>
          </cell>
          <cell r="AD1999">
            <v>13</v>
          </cell>
          <cell r="AE1999">
            <v>61</v>
          </cell>
          <cell r="AF1999">
            <v>47</v>
          </cell>
          <cell r="AG1999">
            <v>61</v>
          </cell>
          <cell r="AH1999">
            <v>51</v>
          </cell>
          <cell r="AI1999">
            <v>65</v>
          </cell>
          <cell r="AJ1999">
            <v>52</v>
          </cell>
          <cell r="AK1999">
            <v>64</v>
          </cell>
          <cell r="AL1999">
            <v>43</v>
          </cell>
          <cell r="AM1999">
            <v>77</v>
          </cell>
          <cell r="AN1999">
            <v>49</v>
          </cell>
          <cell r="AO1999">
            <v>72</v>
          </cell>
          <cell r="AP1999">
            <v>51</v>
          </cell>
          <cell r="AQ1999">
            <v>55</v>
          </cell>
          <cell r="AR1999">
            <v>31</v>
          </cell>
          <cell r="AS1999">
            <v>62</v>
          </cell>
          <cell r="AT1999">
            <v>46</v>
          </cell>
          <cell r="AU1999">
            <v>38</v>
          </cell>
          <cell r="AV1999">
            <v>17</v>
          </cell>
          <cell r="AW1999">
            <v>42</v>
          </cell>
          <cell r="AX1999">
            <v>23</v>
          </cell>
          <cell r="AY1999">
            <v>46</v>
          </cell>
          <cell r="AZ1999">
            <v>17</v>
          </cell>
        </row>
        <row r="2000">
          <cell r="B2000">
            <v>36558</v>
          </cell>
          <cell r="C2000">
            <v>99</v>
          </cell>
          <cell r="D2000">
            <v>38</v>
          </cell>
          <cell r="E2000">
            <v>43</v>
          </cell>
          <cell r="F2000">
            <v>33</v>
          </cell>
          <cell r="G2000">
            <v>40</v>
          </cell>
          <cell r="H2000">
            <v>31</v>
          </cell>
          <cell r="I2000">
            <v>50</v>
          </cell>
          <cell r="J2000">
            <v>42</v>
          </cell>
          <cell r="K2000">
            <v>49</v>
          </cell>
          <cell r="L2000">
            <v>40</v>
          </cell>
          <cell r="M2000">
            <v>50</v>
          </cell>
          <cell r="N2000">
            <v>44</v>
          </cell>
          <cell r="O2000">
            <v>61</v>
          </cell>
          <cell r="P2000">
            <v>38</v>
          </cell>
          <cell r="Q2000">
            <v>52</v>
          </cell>
          <cell r="R2000">
            <v>32</v>
          </cell>
          <cell r="S2000">
            <v>49</v>
          </cell>
          <cell r="T2000">
            <v>25</v>
          </cell>
          <cell r="U2000">
            <v>53</v>
          </cell>
          <cell r="V2000">
            <v>36</v>
          </cell>
          <cell r="W2000">
            <v>47</v>
          </cell>
          <cell r="X2000">
            <v>26</v>
          </cell>
          <cell r="Y2000">
            <v>48</v>
          </cell>
          <cell r="Z2000">
            <v>33</v>
          </cell>
          <cell r="AA2000">
            <v>45</v>
          </cell>
          <cell r="AB2000">
            <v>25</v>
          </cell>
          <cell r="AC2000">
            <v>59</v>
          </cell>
          <cell r="AD2000">
            <v>34</v>
          </cell>
          <cell r="AE2000">
            <v>64</v>
          </cell>
          <cell r="AF2000">
            <v>42</v>
          </cell>
          <cell r="AG2000">
            <v>62</v>
          </cell>
          <cell r="AH2000">
            <v>50</v>
          </cell>
          <cell r="AI2000">
            <v>78</v>
          </cell>
          <cell r="AJ2000">
            <v>50</v>
          </cell>
          <cell r="AK2000">
            <v>71</v>
          </cell>
          <cell r="AL2000">
            <v>42</v>
          </cell>
          <cell r="AM2000">
            <v>79</v>
          </cell>
          <cell r="AN2000">
            <v>55</v>
          </cell>
          <cell r="AO2000">
            <v>83</v>
          </cell>
          <cell r="AP2000">
            <v>57</v>
          </cell>
          <cell r="AQ2000">
            <v>60</v>
          </cell>
          <cell r="AR2000">
            <v>26</v>
          </cell>
          <cell r="AS2000">
            <v>66</v>
          </cell>
          <cell r="AT2000">
            <v>38</v>
          </cell>
          <cell r="AU2000">
            <v>41</v>
          </cell>
          <cell r="AV2000">
            <v>22</v>
          </cell>
          <cell r="AW2000">
            <v>45</v>
          </cell>
          <cell r="AX2000">
            <v>24</v>
          </cell>
          <cell r="AY2000">
            <v>62</v>
          </cell>
          <cell r="AZ2000">
            <v>33</v>
          </cell>
        </row>
        <row r="2001">
          <cell r="B2001">
            <v>36559</v>
          </cell>
          <cell r="C2001">
            <v>99</v>
          </cell>
          <cell r="D2001">
            <v>40</v>
          </cell>
          <cell r="E2001">
            <v>46</v>
          </cell>
          <cell r="F2001">
            <v>36</v>
          </cell>
          <cell r="G2001">
            <v>43</v>
          </cell>
          <cell r="H2001">
            <v>29</v>
          </cell>
          <cell r="I2001">
            <v>57</v>
          </cell>
          <cell r="J2001">
            <v>46</v>
          </cell>
          <cell r="K2001">
            <v>61</v>
          </cell>
          <cell r="L2001">
            <v>33</v>
          </cell>
          <cell r="M2001">
            <v>50</v>
          </cell>
          <cell r="N2001">
            <v>34</v>
          </cell>
          <cell r="O2001">
            <v>58</v>
          </cell>
          <cell r="P2001">
            <v>35</v>
          </cell>
          <cell r="Q2001">
            <v>49</v>
          </cell>
          <cell r="R2001">
            <v>29</v>
          </cell>
          <cell r="S2001">
            <v>45</v>
          </cell>
          <cell r="T2001">
            <v>22</v>
          </cell>
          <cell r="U2001">
            <v>39</v>
          </cell>
          <cell r="V2001">
            <v>17</v>
          </cell>
          <cell r="W2001">
            <v>34</v>
          </cell>
          <cell r="X2001">
            <v>15</v>
          </cell>
          <cell r="Y2001">
            <v>35</v>
          </cell>
          <cell r="Z2001">
            <v>22</v>
          </cell>
          <cell r="AA2001">
            <v>32</v>
          </cell>
          <cell r="AB2001">
            <v>6</v>
          </cell>
          <cell r="AC2001">
            <v>46</v>
          </cell>
          <cell r="AD2001">
            <v>15</v>
          </cell>
          <cell r="AE2001">
            <v>60</v>
          </cell>
          <cell r="AF2001">
            <v>44</v>
          </cell>
          <cell r="AG2001">
            <v>64</v>
          </cell>
          <cell r="AH2001">
            <v>50</v>
          </cell>
          <cell r="AI2001">
            <v>74</v>
          </cell>
          <cell r="AJ2001">
            <v>48</v>
          </cell>
          <cell r="AK2001">
            <v>77</v>
          </cell>
          <cell r="AL2001">
            <v>44</v>
          </cell>
          <cell r="AM2001">
            <v>75</v>
          </cell>
          <cell r="AN2001">
            <v>50</v>
          </cell>
          <cell r="AO2001">
            <v>76</v>
          </cell>
          <cell r="AP2001">
            <v>50</v>
          </cell>
          <cell r="AQ2001">
            <v>56</v>
          </cell>
          <cell r="AR2001">
            <v>26</v>
          </cell>
          <cell r="AS2001">
            <v>67</v>
          </cell>
          <cell r="AT2001">
            <v>40</v>
          </cell>
          <cell r="AU2001">
            <v>40</v>
          </cell>
          <cell r="AV2001">
            <v>21</v>
          </cell>
          <cell r="AW2001">
            <v>50</v>
          </cell>
          <cell r="AX2001">
            <v>25</v>
          </cell>
          <cell r="AY2001">
            <v>55</v>
          </cell>
          <cell r="AZ2001">
            <v>23</v>
          </cell>
        </row>
        <row r="2002">
          <cell r="B2002">
            <v>36560</v>
          </cell>
          <cell r="C2002">
            <v>99</v>
          </cell>
          <cell r="D2002">
            <v>40</v>
          </cell>
          <cell r="E2002">
            <v>46</v>
          </cell>
          <cell r="F2002">
            <v>25</v>
          </cell>
          <cell r="G2002">
            <v>39</v>
          </cell>
          <cell r="H2002">
            <v>29</v>
          </cell>
          <cell r="I2002">
            <v>52</v>
          </cell>
          <cell r="J2002">
            <v>39</v>
          </cell>
          <cell r="K2002">
            <v>54</v>
          </cell>
          <cell r="L2002">
            <v>39</v>
          </cell>
          <cell r="M2002">
            <v>52</v>
          </cell>
          <cell r="N2002">
            <v>36</v>
          </cell>
          <cell r="O2002">
            <v>54</v>
          </cell>
          <cell r="P2002">
            <v>36</v>
          </cell>
          <cell r="Q2002">
            <v>51</v>
          </cell>
          <cell r="R2002">
            <v>31</v>
          </cell>
          <cell r="S2002">
            <v>49</v>
          </cell>
          <cell r="T2002">
            <v>23</v>
          </cell>
          <cell r="U2002">
            <v>30</v>
          </cell>
          <cell r="V2002">
            <v>8</v>
          </cell>
          <cell r="W2002">
            <v>34</v>
          </cell>
          <cell r="X2002">
            <v>10</v>
          </cell>
          <cell r="Y2002">
            <v>33</v>
          </cell>
          <cell r="Z2002">
            <v>12</v>
          </cell>
          <cell r="AA2002">
            <v>30</v>
          </cell>
          <cell r="AB2002">
            <v>2</v>
          </cell>
          <cell r="AC2002">
            <v>34</v>
          </cell>
          <cell r="AD2002">
            <v>6</v>
          </cell>
          <cell r="AE2002">
            <v>58</v>
          </cell>
          <cell r="AF2002">
            <v>44</v>
          </cell>
          <cell r="AG2002">
            <v>61</v>
          </cell>
          <cell r="AH2002">
            <v>50</v>
          </cell>
          <cell r="AI2002">
            <v>64</v>
          </cell>
          <cell r="AJ2002">
            <v>51</v>
          </cell>
          <cell r="AK2002">
            <v>63</v>
          </cell>
          <cell r="AL2002">
            <v>52</v>
          </cell>
          <cell r="AM2002">
            <v>64</v>
          </cell>
          <cell r="AN2002">
            <v>54</v>
          </cell>
          <cell r="AO2002">
            <v>64</v>
          </cell>
          <cell r="AP2002">
            <v>52</v>
          </cell>
          <cell r="AQ2002">
            <v>52</v>
          </cell>
          <cell r="AR2002">
            <v>36</v>
          </cell>
          <cell r="AS2002">
            <v>66</v>
          </cell>
          <cell r="AT2002">
            <v>45</v>
          </cell>
          <cell r="AU2002">
            <v>49</v>
          </cell>
          <cell r="AV2002">
            <v>25</v>
          </cell>
          <cell r="AW2002">
            <v>46</v>
          </cell>
          <cell r="AX2002">
            <v>27</v>
          </cell>
          <cell r="AY2002">
            <v>40</v>
          </cell>
          <cell r="AZ2002">
            <v>18</v>
          </cell>
        </row>
        <row r="2003">
          <cell r="B2003">
            <v>36561</v>
          </cell>
          <cell r="C2003">
            <v>99</v>
          </cell>
          <cell r="D2003">
            <v>43</v>
          </cell>
          <cell r="E2003">
            <v>43</v>
          </cell>
          <cell r="F2003">
            <v>31</v>
          </cell>
          <cell r="G2003">
            <v>35</v>
          </cell>
          <cell r="H2003">
            <v>31</v>
          </cell>
          <cell r="I2003">
            <v>50</v>
          </cell>
          <cell r="J2003">
            <v>40</v>
          </cell>
          <cell r="K2003">
            <v>51</v>
          </cell>
          <cell r="L2003">
            <v>41</v>
          </cell>
          <cell r="M2003">
            <v>50</v>
          </cell>
          <cell r="N2003">
            <v>39</v>
          </cell>
          <cell r="O2003">
            <v>52</v>
          </cell>
          <cell r="P2003">
            <v>37</v>
          </cell>
          <cell r="Q2003">
            <v>54</v>
          </cell>
          <cell r="R2003">
            <v>31</v>
          </cell>
          <cell r="S2003">
            <v>45</v>
          </cell>
          <cell r="T2003">
            <v>21</v>
          </cell>
          <cell r="U2003">
            <v>51</v>
          </cell>
          <cell r="V2003">
            <v>25</v>
          </cell>
          <cell r="W2003">
            <v>50</v>
          </cell>
          <cell r="X2003">
            <v>28</v>
          </cell>
          <cell r="Y2003">
            <v>56</v>
          </cell>
          <cell r="Z2003">
            <v>30</v>
          </cell>
          <cell r="AA2003">
            <v>46</v>
          </cell>
          <cell r="AB2003">
            <v>28</v>
          </cell>
          <cell r="AC2003">
            <v>50</v>
          </cell>
          <cell r="AD2003">
            <v>24</v>
          </cell>
          <cell r="AE2003">
            <v>64</v>
          </cell>
          <cell r="AF2003">
            <v>43</v>
          </cell>
          <cell r="AG2003">
            <v>61</v>
          </cell>
          <cell r="AH2003">
            <v>48</v>
          </cell>
          <cell r="AI2003">
            <v>76</v>
          </cell>
          <cell r="AJ2003">
            <v>47</v>
          </cell>
          <cell r="AK2003">
            <v>68</v>
          </cell>
          <cell r="AL2003">
            <v>43</v>
          </cell>
          <cell r="AM2003">
            <v>70</v>
          </cell>
          <cell r="AN2003">
            <v>48</v>
          </cell>
          <cell r="AO2003">
            <v>74</v>
          </cell>
          <cell r="AP2003">
            <v>53</v>
          </cell>
          <cell r="AQ2003">
            <v>59</v>
          </cell>
          <cell r="AR2003">
            <v>27</v>
          </cell>
          <cell r="AS2003">
            <v>69</v>
          </cell>
          <cell r="AT2003">
            <v>41</v>
          </cell>
          <cell r="AU2003">
            <v>50</v>
          </cell>
          <cell r="AV2003">
            <v>28</v>
          </cell>
          <cell r="AW2003">
            <v>55</v>
          </cell>
          <cell r="AX2003">
            <v>25</v>
          </cell>
          <cell r="AY2003">
            <v>59</v>
          </cell>
          <cell r="AZ2003">
            <v>31</v>
          </cell>
        </row>
        <row r="2004">
          <cell r="B2004">
            <v>36562</v>
          </cell>
          <cell r="C2004">
            <v>99</v>
          </cell>
          <cell r="D2004">
            <v>43</v>
          </cell>
          <cell r="E2004">
            <v>43</v>
          </cell>
          <cell r="F2004">
            <v>31</v>
          </cell>
          <cell r="G2004">
            <v>35</v>
          </cell>
          <cell r="H2004">
            <v>31</v>
          </cell>
          <cell r="I2004">
            <v>50</v>
          </cell>
          <cell r="J2004">
            <v>40</v>
          </cell>
          <cell r="K2004">
            <v>51</v>
          </cell>
          <cell r="L2004">
            <v>41</v>
          </cell>
          <cell r="M2004">
            <v>50</v>
          </cell>
          <cell r="N2004">
            <v>39</v>
          </cell>
          <cell r="O2004">
            <v>52</v>
          </cell>
          <cell r="P2004">
            <v>37</v>
          </cell>
          <cell r="Q2004">
            <v>54</v>
          </cell>
          <cell r="R2004">
            <v>31</v>
          </cell>
          <cell r="S2004">
            <v>45</v>
          </cell>
          <cell r="T2004">
            <v>21</v>
          </cell>
          <cell r="U2004">
            <v>51</v>
          </cell>
          <cell r="V2004">
            <v>25</v>
          </cell>
          <cell r="W2004">
            <v>50</v>
          </cell>
          <cell r="X2004">
            <v>28</v>
          </cell>
          <cell r="Y2004">
            <v>56</v>
          </cell>
          <cell r="Z2004">
            <v>30</v>
          </cell>
          <cell r="AA2004">
            <v>46</v>
          </cell>
          <cell r="AB2004">
            <v>28</v>
          </cell>
          <cell r="AC2004">
            <v>50</v>
          </cell>
          <cell r="AD2004">
            <v>24</v>
          </cell>
          <cell r="AE2004">
            <v>64</v>
          </cell>
          <cell r="AF2004">
            <v>43</v>
          </cell>
          <cell r="AG2004">
            <v>61</v>
          </cell>
          <cell r="AH2004">
            <v>48</v>
          </cell>
          <cell r="AI2004">
            <v>76</v>
          </cell>
          <cell r="AJ2004">
            <v>47</v>
          </cell>
          <cell r="AK2004">
            <v>68</v>
          </cell>
          <cell r="AL2004">
            <v>43</v>
          </cell>
          <cell r="AM2004">
            <v>70</v>
          </cell>
          <cell r="AN2004">
            <v>48</v>
          </cell>
          <cell r="AO2004">
            <v>74</v>
          </cell>
          <cell r="AP2004">
            <v>53</v>
          </cell>
          <cell r="AQ2004">
            <v>59</v>
          </cell>
          <cell r="AR2004">
            <v>27</v>
          </cell>
          <cell r="AS2004">
            <v>69</v>
          </cell>
          <cell r="AT2004">
            <v>41</v>
          </cell>
          <cell r="AU2004">
            <v>50</v>
          </cell>
          <cell r="AV2004">
            <v>28</v>
          </cell>
          <cell r="AW2004">
            <v>55</v>
          </cell>
          <cell r="AX2004">
            <v>25</v>
          </cell>
          <cell r="AY2004">
            <v>59</v>
          </cell>
          <cell r="AZ2004">
            <v>31</v>
          </cell>
        </row>
        <row r="2005">
          <cell r="B2005">
            <v>36563</v>
          </cell>
          <cell r="C2005">
            <v>52</v>
          </cell>
          <cell r="D2005">
            <v>43</v>
          </cell>
          <cell r="E2005">
            <v>44</v>
          </cell>
          <cell r="F2005">
            <v>35</v>
          </cell>
          <cell r="G2005">
            <v>40</v>
          </cell>
          <cell r="H2005">
            <v>32</v>
          </cell>
          <cell r="I2005">
            <v>50</v>
          </cell>
          <cell r="J2005">
            <v>43</v>
          </cell>
          <cell r="K2005">
            <v>51</v>
          </cell>
          <cell r="L2005">
            <v>38</v>
          </cell>
          <cell r="M2005">
            <v>52</v>
          </cell>
          <cell r="N2005">
            <v>38</v>
          </cell>
          <cell r="O2005">
            <v>60</v>
          </cell>
          <cell r="P2005">
            <v>38</v>
          </cell>
          <cell r="Q2005">
            <v>55</v>
          </cell>
          <cell r="R2005">
            <v>34</v>
          </cell>
          <cell r="S2005">
            <v>48</v>
          </cell>
          <cell r="T2005">
            <v>22</v>
          </cell>
          <cell r="U2005">
            <v>49</v>
          </cell>
          <cell r="V2005">
            <v>25</v>
          </cell>
          <cell r="W2005">
            <v>54</v>
          </cell>
          <cell r="X2005">
            <v>28</v>
          </cell>
          <cell r="Y2005">
            <v>54</v>
          </cell>
          <cell r="Z2005">
            <v>32</v>
          </cell>
          <cell r="AA2005">
            <v>49</v>
          </cell>
          <cell r="AB2005">
            <v>24</v>
          </cell>
          <cell r="AC2005">
            <v>53</v>
          </cell>
          <cell r="AD2005">
            <v>23</v>
          </cell>
          <cell r="AE2005">
            <v>62</v>
          </cell>
          <cell r="AF2005">
            <v>40</v>
          </cell>
          <cell r="AG2005">
            <v>62</v>
          </cell>
          <cell r="AH2005">
            <v>49</v>
          </cell>
          <cell r="AI2005">
            <v>81</v>
          </cell>
          <cell r="AJ2005">
            <v>50</v>
          </cell>
          <cell r="AK2005">
            <v>74</v>
          </cell>
          <cell r="AL2005">
            <v>44</v>
          </cell>
          <cell r="AM2005">
            <v>69</v>
          </cell>
          <cell r="AN2005">
            <v>51</v>
          </cell>
          <cell r="AO2005">
            <v>74</v>
          </cell>
          <cell r="AP2005">
            <v>50</v>
          </cell>
          <cell r="AQ2005">
            <v>56</v>
          </cell>
          <cell r="AR2005">
            <v>27</v>
          </cell>
          <cell r="AS2005">
            <v>70</v>
          </cell>
          <cell r="AT2005">
            <v>42</v>
          </cell>
          <cell r="AU2005">
            <v>56</v>
          </cell>
          <cell r="AV2005">
            <v>27</v>
          </cell>
          <cell r="AW2005">
            <v>55</v>
          </cell>
          <cell r="AX2005">
            <v>28</v>
          </cell>
          <cell r="AY2005">
            <v>54</v>
          </cell>
          <cell r="AZ2005">
            <v>20</v>
          </cell>
        </row>
        <row r="2006">
          <cell r="B2006">
            <v>36564</v>
          </cell>
          <cell r="C2006">
            <v>49</v>
          </cell>
          <cell r="D2006">
            <v>41</v>
          </cell>
          <cell r="E2006">
            <v>47</v>
          </cell>
          <cell r="F2006">
            <v>29</v>
          </cell>
          <cell r="G2006">
            <v>44</v>
          </cell>
          <cell r="H2006">
            <v>34</v>
          </cell>
          <cell r="I2006">
            <v>53</v>
          </cell>
          <cell r="J2006">
            <v>37</v>
          </cell>
          <cell r="K2006">
            <v>53</v>
          </cell>
          <cell r="L2006">
            <v>35</v>
          </cell>
          <cell r="M2006">
            <v>54</v>
          </cell>
          <cell r="N2006">
            <v>44</v>
          </cell>
          <cell r="O2006">
            <v>52</v>
          </cell>
          <cell r="P2006">
            <v>34</v>
          </cell>
          <cell r="Q2006">
            <v>55</v>
          </cell>
          <cell r="R2006">
            <v>33</v>
          </cell>
          <cell r="S2006">
            <v>50</v>
          </cell>
          <cell r="T2006">
            <v>26</v>
          </cell>
          <cell r="U2006">
            <v>59</v>
          </cell>
          <cell r="V2006">
            <v>24</v>
          </cell>
          <cell r="W2006">
            <v>59</v>
          </cell>
          <cell r="X2006">
            <v>39</v>
          </cell>
          <cell r="Y2006">
            <v>57</v>
          </cell>
          <cell r="Z2006">
            <v>44</v>
          </cell>
          <cell r="AA2006">
            <v>53</v>
          </cell>
          <cell r="AB2006">
            <v>35</v>
          </cell>
          <cell r="AC2006">
            <v>56</v>
          </cell>
          <cell r="AD2006">
            <v>30</v>
          </cell>
          <cell r="AE2006">
            <v>61</v>
          </cell>
          <cell r="AF2006">
            <v>44</v>
          </cell>
          <cell r="AG2006">
            <v>58</v>
          </cell>
          <cell r="AH2006">
            <v>47</v>
          </cell>
          <cell r="AI2006">
            <v>70</v>
          </cell>
          <cell r="AJ2006">
            <v>54</v>
          </cell>
          <cell r="AK2006">
            <v>70</v>
          </cell>
          <cell r="AL2006">
            <v>46</v>
          </cell>
          <cell r="AM2006">
            <v>73</v>
          </cell>
          <cell r="AN2006">
            <v>55</v>
          </cell>
          <cell r="AO2006">
            <v>69</v>
          </cell>
          <cell r="AP2006">
            <v>56</v>
          </cell>
          <cell r="AQ2006">
            <v>64</v>
          </cell>
          <cell r="AR2006">
            <v>36</v>
          </cell>
          <cell r="AS2006">
            <v>66</v>
          </cell>
          <cell r="AT2006">
            <v>48</v>
          </cell>
          <cell r="AU2006">
            <v>52</v>
          </cell>
          <cell r="AV2006">
            <v>31</v>
          </cell>
          <cell r="AW2006">
            <v>55</v>
          </cell>
          <cell r="AX2006">
            <v>26</v>
          </cell>
          <cell r="AY2006">
            <v>61</v>
          </cell>
          <cell r="AZ2006">
            <v>31</v>
          </cell>
        </row>
        <row r="2007">
          <cell r="B2007">
            <v>36565</v>
          </cell>
          <cell r="C2007">
            <v>49</v>
          </cell>
          <cell r="D2007">
            <v>39</v>
          </cell>
          <cell r="E2007">
            <v>46</v>
          </cell>
          <cell r="F2007">
            <v>25</v>
          </cell>
          <cell r="G2007">
            <v>41</v>
          </cell>
          <cell r="H2007">
            <v>33</v>
          </cell>
          <cell r="I2007">
            <v>51</v>
          </cell>
          <cell r="J2007">
            <v>35</v>
          </cell>
          <cell r="K2007">
            <v>50</v>
          </cell>
          <cell r="L2007">
            <v>33</v>
          </cell>
          <cell r="M2007">
            <v>51</v>
          </cell>
          <cell r="N2007">
            <v>41</v>
          </cell>
          <cell r="O2007">
            <v>60</v>
          </cell>
          <cell r="P2007">
            <v>44</v>
          </cell>
          <cell r="Q2007">
            <v>56</v>
          </cell>
          <cell r="R2007">
            <v>39</v>
          </cell>
          <cell r="S2007">
            <v>46</v>
          </cell>
          <cell r="T2007">
            <v>33</v>
          </cell>
          <cell r="U2007">
            <v>46</v>
          </cell>
          <cell r="V2007">
            <v>37</v>
          </cell>
          <cell r="W2007">
            <v>49</v>
          </cell>
          <cell r="X2007">
            <v>39</v>
          </cell>
          <cell r="Y2007">
            <v>59</v>
          </cell>
          <cell r="Z2007">
            <v>44</v>
          </cell>
          <cell r="AA2007" t="e">
            <v>#VALUE!</v>
          </cell>
          <cell r="AB2007">
            <v>40</v>
          </cell>
          <cell r="AC2007">
            <v>50</v>
          </cell>
          <cell r="AD2007">
            <v>40</v>
          </cell>
          <cell r="AE2007">
            <v>59</v>
          </cell>
          <cell r="AF2007">
            <v>48</v>
          </cell>
          <cell r="AG2007">
            <v>57</v>
          </cell>
          <cell r="AH2007">
            <v>51</v>
          </cell>
          <cell r="AI2007">
            <v>64</v>
          </cell>
          <cell r="AJ2007">
            <v>50</v>
          </cell>
          <cell r="AK2007">
            <v>69</v>
          </cell>
          <cell r="AL2007">
            <v>50</v>
          </cell>
          <cell r="AM2007">
            <v>65</v>
          </cell>
          <cell r="AN2007">
            <v>52</v>
          </cell>
          <cell r="AO2007">
            <v>62</v>
          </cell>
          <cell r="AP2007">
            <v>54</v>
          </cell>
          <cell r="AQ2007">
            <v>53</v>
          </cell>
          <cell r="AR2007">
            <v>44</v>
          </cell>
          <cell r="AS2007">
            <v>71</v>
          </cell>
          <cell r="AT2007">
            <v>55</v>
          </cell>
          <cell r="AU2007">
            <v>54</v>
          </cell>
          <cell r="AV2007">
            <v>37</v>
          </cell>
          <cell r="AW2007">
            <v>43</v>
          </cell>
          <cell r="AX2007">
            <v>33</v>
          </cell>
          <cell r="AY2007">
            <v>57</v>
          </cell>
          <cell r="AZ2007">
            <v>33</v>
          </cell>
        </row>
        <row r="2008">
          <cell r="B2008">
            <v>36566</v>
          </cell>
          <cell r="C2008">
            <v>48</v>
          </cell>
          <cell r="D2008">
            <v>34</v>
          </cell>
          <cell r="E2008">
            <v>42</v>
          </cell>
          <cell r="F2008">
            <v>24</v>
          </cell>
          <cell r="G2008">
            <v>40</v>
          </cell>
          <cell r="H2008">
            <v>23</v>
          </cell>
          <cell r="I2008">
            <v>48</v>
          </cell>
          <cell r="J2008">
            <v>30</v>
          </cell>
          <cell r="K2008">
            <v>45</v>
          </cell>
          <cell r="L2008">
            <v>29</v>
          </cell>
          <cell r="M2008">
            <v>44</v>
          </cell>
          <cell r="N2008">
            <v>41</v>
          </cell>
          <cell r="O2008">
            <v>57</v>
          </cell>
          <cell r="P2008">
            <v>45</v>
          </cell>
          <cell r="Q2008">
            <v>53</v>
          </cell>
          <cell r="R2008">
            <v>34</v>
          </cell>
          <cell r="S2008">
            <v>45</v>
          </cell>
          <cell r="T2008">
            <v>36</v>
          </cell>
          <cell r="U2008">
            <v>22</v>
          </cell>
          <cell r="V2008">
            <v>14</v>
          </cell>
          <cell r="W2008">
            <v>15</v>
          </cell>
          <cell r="X2008">
            <v>11</v>
          </cell>
          <cell r="Y2008">
            <v>20</v>
          </cell>
          <cell r="Z2008">
            <v>20</v>
          </cell>
          <cell r="AA2008">
            <v>37</v>
          </cell>
          <cell r="AB2008">
            <v>29</v>
          </cell>
          <cell r="AC2008">
            <v>34</v>
          </cell>
          <cell r="AD2008">
            <v>34</v>
          </cell>
          <cell r="AE2008">
            <v>56</v>
          </cell>
          <cell r="AF2008">
            <v>53</v>
          </cell>
          <cell r="AG2008">
            <v>55</v>
          </cell>
          <cell r="AH2008">
            <v>53</v>
          </cell>
          <cell r="AI2008">
            <v>57</v>
          </cell>
          <cell r="AJ2008">
            <v>52</v>
          </cell>
          <cell r="AK2008">
            <v>63</v>
          </cell>
          <cell r="AL2008">
            <v>52</v>
          </cell>
          <cell r="AM2008">
            <v>60</v>
          </cell>
          <cell r="AN2008">
            <v>55</v>
          </cell>
          <cell r="AO2008">
            <v>63</v>
          </cell>
          <cell r="AP2008">
            <v>55</v>
          </cell>
          <cell r="AQ2008">
            <v>52</v>
          </cell>
          <cell r="AR2008">
            <v>40</v>
          </cell>
          <cell r="AS2008">
            <v>68</v>
          </cell>
          <cell r="AT2008">
            <v>56</v>
          </cell>
          <cell r="AU2008">
            <v>52</v>
          </cell>
          <cell r="AV2008">
            <v>38</v>
          </cell>
          <cell r="AW2008">
            <v>47</v>
          </cell>
          <cell r="AX2008">
            <v>34</v>
          </cell>
          <cell r="AY2008">
            <v>49</v>
          </cell>
          <cell r="AZ2008">
            <v>30</v>
          </cell>
        </row>
        <row r="2009">
          <cell r="B2009">
            <v>36567</v>
          </cell>
          <cell r="C2009">
            <v>48</v>
          </cell>
          <cell r="D2009">
            <v>36</v>
          </cell>
          <cell r="E2009">
            <v>39</v>
          </cell>
          <cell r="F2009">
            <v>32</v>
          </cell>
          <cell r="G2009">
            <v>33</v>
          </cell>
          <cell r="H2009">
            <v>23</v>
          </cell>
          <cell r="I2009">
            <v>45</v>
          </cell>
          <cell r="J2009">
            <v>39</v>
          </cell>
          <cell r="K2009">
            <v>45</v>
          </cell>
          <cell r="L2009">
            <v>29</v>
          </cell>
          <cell r="M2009">
            <v>45</v>
          </cell>
          <cell r="N2009">
            <v>38</v>
          </cell>
          <cell r="O2009">
            <v>49</v>
          </cell>
          <cell r="P2009">
            <v>44</v>
          </cell>
          <cell r="Q2009">
            <v>48</v>
          </cell>
          <cell r="R2009">
            <v>38</v>
          </cell>
          <cell r="S2009">
            <v>45</v>
          </cell>
          <cell r="T2009">
            <v>32</v>
          </cell>
          <cell r="U2009">
            <v>23</v>
          </cell>
          <cell r="V2009">
            <v>11</v>
          </cell>
          <cell r="W2009">
            <v>15</v>
          </cell>
          <cell r="X2009">
            <v>0</v>
          </cell>
          <cell r="Y2009">
            <v>17</v>
          </cell>
          <cell r="Z2009">
            <v>8</v>
          </cell>
          <cell r="AA2009">
            <v>48</v>
          </cell>
          <cell r="AB2009">
            <v>23</v>
          </cell>
          <cell r="AC2009">
            <v>42</v>
          </cell>
          <cell r="AD2009">
            <v>22</v>
          </cell>
          <cell r="AE2009">
            <v>53</v>
          </cell>
          <cell r="AF2009">
            <v>44</v>
          </cell>
          <cell r="AG2009">
            <v>55</v>
          </cell>
          <cell r="AH2009">
            <v>47</v>
          </cell>
          <cell r="AI2009">
            <v>62</v>
          </cell>
          <cell r="AJ2009">
            <v>50</v>
          </cell>
          <cell r="AK2009">
            <v>58</v>
          </cell>
          <cell r="AL2009">
            <v>46</v>
          </cell>
          <cell r="AM2009">
            <v>60</v>
          </cell>
          <cell r="AN2009">
            <v>51</v>
          </cell>
          <cell r="AO2009">
            <v>63</v>
          </cell>
          <cell r="AP2009">
            <v>55</v>
          </cell>
          <cell r="AQ2009">
            <v>48</v>
          </cell>
          <cell r="AR2009">
            <v>28</v>
          </cell>
          <cell r="AS2009">
            <v>65</v>
          </cell>
          <cell r="AT2009">
            <v>45</v>
          </cell>
          <cell r="AU2009">
            <v>51</v>
          </cell>
          <cell r="AV2009">
            <v>37</v>
          </cell>
          <cell r="AW2009">
            <v>50</v>
          </cell>
          <cell r="AX2009">
            <v>37</v>
          </cell>
          <cell r="AY2009">
            <v>31</v>
          </cell>
          <cell r="AZ2009">
            <v>17</v>
          </cell>
        </row>
        <row r="2010">
          <cell r="B2010">
            <v>36568</v>
          </cell>
          <cell r="C2010">
            <v>42</v>
          </cell>
          <cell r="D2010">
            <v>36</v>
          </cell>
          <cell r="E2010">
            <v>40</v>
          </cell>
          <cell r="F2010">
            <v>32</v>
          </cell>
          <cell r="G2010">
            <v>34</v>
          </cell>
          <cell r="H2010">
            <v>29</v>
          </cell>
          <cell r="I2010">
            <v>44</v>
          </cell>
          <cell r="J2010">
            <v>34</v>
          </cell>
          <cell r="K2010">
            <v>69</v>
          </cell>
          <cell r="L2010">
            <v>33</v>
          </cell>
          <cell r="M2010">
            <v>48</v>
          </cell>
          <cell r="N2010">
            <v>42</v>
          </cell>
          <cell r="O2010">
            <v>52</v>
          </cell>
          <cell r="P2010">
            <v>38</v>
          </cell>
          <cell r="Q2010">
            <v>45</v>
          </cell>
          <cell r="R2010">
            <v>36</v>
          </cell>
          <cell r="S2010">
            <v>41</v>
          </cell>
          <cell r="T2010">
            <v>33</v>
          </cell>
          <cell r="U2010">
            <v>23</v>
          </cell>
          <cell r="V2010">
            <v>12</v>
          </cell>
          <cell r="W2010">
            <v>13</v>
          </cell>
          <cell r="X2010">
            <v>8</v>
          </cell>
          <cell r="Y2010">
            <v>16</v>
          </cell>
          <cell r="Z2010">
            <v>13</v>
          </cell>
          <cell r="AA2010">
            <v>41</v>
          </cell>
          <cell r="AB2010">
            <v>21</v>
          </cell>
          <cell r="AC2010">
            <v>34</v>
          </cell>
          <cell r="AD2010">
            <v>34</v>
          </cell>
          <cell r="AE2010">
            <v>54</v>
          </cell>
          <cell r="AF2010">
            <v>46</v>
          </cell>
          <cell r="AG2010">
            <v>56</v>
          </cell>
          <cell r="AH2010">
            <v>48</v>
          </cell>
          <cell r="AI2010">
            <v>64</v>
          </cell>
          <cell r="AJ2010">
            <v>55</v>
          </cell>
          <cell r="AK2010">
            <v>58</v>
          </cell>
          <cell r="AL2010">
            <v>44</v>
          </cell>
          <cell r="AM2010">
            <v>63</v>
          </cell>
          <cell r="AN2010">
            <v>54</v>
          </cell>
          <cell r="AO2010">
            <v>62</v>
          </cell>
          <cell r="AP2010">
            <v>55</v>
          </cell>
          <cell r="AQ2010">
            <v>48</v>
          </cell>
          <cell r="AR2010">
            <v>36</v>
          </cell>
          <cell r="AS2010">
            <v>61</v>
          </cell>
          <cell r="AT2010">
            <v>47</v>
          </cell>
          <cell r="AU2010">
            <v>46</v>
          </cell>
          <cell r="AV2010">
            <v>33</v>
          </cell>
          <cell r="AW2010">
            <v>44</v>
          </cell>
          <cell r="AX2010">
            <v>36</v>
          </cell>
          <cell r="AY2010">
            <v>39</v>
          </cell>
          <cell r="AZ2010">
            <v>14</v>
          </cell>
        </row>
        <row r="2011">
          <cell r="B2011">
            <v>36569</v>
          </cell>
          <cell r="C2011">
            <v>48</v>
          </cell>
          <cell r="D2011">
            <v>32</v>
          </cell>
          <cell r="E2011">
            <v>39</v>
          </cell>
          <cell r="F2011">
            <v>32</v>
          </cell>
          <cell r="G2011">
            <v>36</v>
          </cell>
          <cell r="H2011">
            <v>30</v>
          </cell>
          <cell r="I2011">
            <v>45</v>
          </cell>
          <cell r="J2011">
            <v>34</v>
          </cell>
          <cell r="K2011">
            <v>43</v>
          </cell>
          <cell r="L2011">
            <v>34</v>
          </cell>
          <cell r="M2011">
            <v>45</v>
          </cell>
          <cell r="N2011">
            <v>38</v>
          </cell>
          <cell r="O2011">
            <v>50</v>
          </cell>
          <cell r="P2011">
            <v>40</v>
          </cell>
          <cell r="Q2011">
            <v>43</v>
          </cell>
          <cell r="R2011">
            <v>31</v>
          </cell>
          <cell r="S2011">
            <v>41</v>
          </cell>
          <cell r="T2011">
            <v>32</v>
          </cell>
          <cell r="U2011">
            <v>25</v>
          </cell>
          <cell r="V2011">
            <v>7</v>
          </cell>
          <cell r="W2011">
            <v>22</v>
          </cell>
          <cell r="X2011">
            <v>0</v>
          </cell>
          <cell r="Y2011">
            <v>26</v>
          </cell>
          <cell r="Z2011">
            <v>12</v>
          </cell>
          <cell r="AA2011">
            <v>38</v>
          </cell>
          <cell r="AB2011">
            <v>16</v>
          </cell>
          <cell r="AC2011">
            <v>40</v>
          </cell>
          <cell r="AD2011">
            <v>20</v>
          </cell>
          <cell r="AE2011">
            <v>57</v>
          </cell>
          <cell r="AF2011">
            <v>50</v>
          </cell>
          <cell r="AG2011">
            <v>60</v>
          </cell>
          <cell r="AH2011">
            <v>51</v>
          </cell>
          <cell r="AI2011">
            <v>60</v>
          </cell>
          <cell r="AJ2011">
            <v>54</v>
          </cell>
          <cell r="AK2011">
            <v>58</v>
          </cell>
          <cell r="AL2011">
            <v>44</v>
          </cell>
          <cell r="AM2011">
            <v>60</v>
          </cell>
          <cell r="AN2011">
            <v>54</v>
          </cell>
          <cell r="AO2011">
            <v>62</v>
          </cell>
          <cell r="AP2011">
            <v>54</v>
          </cell>
          <cell r="AQ2011">
            <v>53</v>
          </cell>
          <cell r="AR2011">
            <v>38</v>
          </cell>
          <cell r="AS2011">
            <v>59</v>
          </cell>
          <cell r="AT2011">
            <v>43</v>
          </cell>
          <cell r="AU2011">
            <v>44</v>
          </cell>
          <cell r="AV2011">
            <v>34</v>
          </cell>
          <cell r="AW2011">
            <v>42</v>
          </cell>
          <cell r="AX2011">
            <v>30</v>
          </cell>
          <cell r="AY2011">
            <v>50</v>
          </cell>
          <cell r="AZ2011">
            <v>21</v>
          </cell>
        </row>
        <row r="2012">
          <cell r="B2012">
            <v>36570</v>
          </cell>
          <cell r="C2012">
            <v>48</v>
          </cell>
          <cell r="D2012">
            <v>32</v>
          </cell>
          <cell r="E2012">
            <v>39</v>
          </cell>
          <cell r="F2012">
            <v>32</v>
          </cell>
          <cell r="G2012">
            <v>36</v>
          </cell>
          <cell r="H2012">
            <v>30</v>
          </cell>
          <cell r="I2012">
            <v>45</v>
          </cell>
          <cell r="J2012">
            <v>34</v>
          </cell>
          <cell r="K2012">
            <v>43</v>
          </cell>
          <cell r="L2012">
            <v>34</v>
          </cell>
          <cell r="M2012">
            <v>45</v>
          </cell>
          <cell r="N2012">
            <v>38</v>
          </cell>
          <cell r="O2012">
            <v>50</v>
          </cell>
          <cell r="P2012">
            <v>40</v>
          </cell>
          <cell r="Q2012">
            <v>43</v>
          </cell>
          <cell r="R2012">
            <v>31</v>
          </cell>
          <cell r="S2012">
            <v>41</v>
          </cell>
          <cell r="T2012">
            <v>32</v>
          </cell>
          <cell r="U2012">
            <v>25</v>
          </cell>
          <cell r="V2012">
            <v>7</v>
          </cell>
          <cell r="W2012">
            <v>22</v>
          </cell>
          <cell r="X2012">
            <v>0</v>
          </cell>
          <cell r="Y2012">
            <v>26</v>
          </cell>
          <cell r="Z2012">
            <v>12</v>
          </cell>
          <cell r="AA2012">
            <v>38</v>
          </cell>
          <cell r="AB2012">
            <v>16</v>
          </cell>
          <cell r="AC2012">
            <v>40</v>
          </cell>
          <cell r="AD2012">
            <v>20</v>
          </cell>
          <cell r="AE2012">
            <v>57</v>
          </cell>
          <cell r="AF2012">
            <v>50</v>
          </cell>
          <cell r="AG2012">
            <v>60</v>
          </cell>
          <cell r="AH2012">
            <v>51</v>
          </cell>
          <cell r="AI2012">
            <v>60</v>
          </cell>
          <cell r="AJ2012">
            <v>54</v>
          </cell>
          <cell r="AK2012">
            <v>58</v>
          </cell>
          <cell r="AL2012">
            <v>44</v>
          </cell>
          <cell r="AM2012">
            <v>60</v>
          </cell>
          <cell r="AN2012">
            <v>54</v>
          </cell>
          <cell r="AO2012">
            <v>62</v>
          </cell>
          <cell r="AP2012">
            <v>54</v>
          </cell>
          <cell r="AQ2012">
            <v>53</v>
          </cell>
          <cell r="AR2012">
            <v>38</v>
          </cell>
          <cell r="AS2012">
            <v>59</v>
          </cell>
          <cell r="AT2012">
            <v>43</v>
          </cell>
          <cell r="AU2012">
            <v>44</v>
          </cell>
          <cell r="AV2012">
            <v>34</v>
          </cell>
          <cell r="AW2012">
            <v>42</v>
          </cell>
          <cell r="AX2012">
            <v>30</v>
          </cell>
          <cell r="AY2012">
            <v>50</v>
          </cell>
          <cell r="AZ2012">
            <v>21</v>
          </cell>
        </row>
        <row r="2013">
          <cell r="B2013">
            <v>36571</v>
          </cell>
          <cell r="C2013">
            <v>47</v>
          </cell>
          <cell r="D2013">
            <v>38</v>
          </cell>
          <cell r="E2013">
            <v>49</v>
          </cell>
          <cell r="F2013">
            <v>28</v>
          </cell>
          <cell r="G2013">
            <v>37</v>
          </cell>
          <cell r="H2013">
            <v>23</v>
          </cell>
          <cell r="I2013">
            <v>52</v>
          </cell>
          <cell r="J2013">
            <v>37</v>
          </cell>
          <cell r="K2013">
            <v>52</v>
          </cell>
          <cell r="L2013">
            <v>35</v>
          </cell>
          <cell r="M2013">
            <v>53</v>
          </cell>
          <cell r="N2013">
            <v>39</v>
          </cell>
          <cell r="O2013">
            <v>53</v>
          </cell>
          <cell r="P2013">
            <v>36</v>
          </cell>
          <cell r="Q2013">
            <v>50</v>
          </cell>
          <cell r="R2013">
            <v>32</v>
          </cell>
          <cell r="S2013">
            <v>43</v>
          </cell>
          <cell r="T2013">
            <v>30</v>
          </cell>
          <cell r="U2013">
            <v>37</v>
          </cell>
          <cell r="V2013">
            <v>4</v>
          </cell>
          <cell r="W2013">
            <v>18</v>
          </cell>
          <cell r="X2013">
            <v>-1</v>
          </cell>
          <cell r="Y2013">
            <v>30</v>
          </cell>
          <cell r="Z2013">
            <v>16</v>
          </cell>
          <cell r="AA2013">
            <v>46</v>
          </cell>
          <cell r="AB2013">
            <v>24</v>
          </cell>
          <cell r="AC2013">
            <v>43</v>
          </cell>
          <cell r="AD2013">
            <v>32</v>
          </cell>
          <cell r="AE2013">
            <v>59</v>
          </cell>
          <cell r="AF2013">
            <v>40</v>
          </cell>
          <cell r="AG2013">
            <v>56</v>
          </cell>
          <cell r="AH2013">
            <v>45</v>
          </cell>
          <cell r="AI2013">
            <v>66</v>
          </cell>
          <cell r="AJ2013">
            <v>55</v>
          </cell>
          <cell r="AK2013">
            <v>61</v>
          </cell>
          <cell r="AL2013">
            <v>41</v>
          </cell>
          <cell r="AM2013">
            <v>63</v>
          </cell>
          <cell r="AN2013">
            <v>56</v>
          </cell>
          <cell r="AO2013">
            <v>65</v>
          </cell>
          <cell r="AP2013">
            <v>54</v>
          </cell>
          <cell r="AQ2013">
            <v>51</v>
          </cell>
          <cell r="AR2013">
            <v>27</v>
          </cell>
          <cell r="AS2013">
            <v>68</v>
          </cell>
          <cell r="AT2013">
            <v>49</v>
          </cell>
          <cell r="AU2013">
            <v>47</v>
          </cell>
          <cell r="AV2013">
            <v>33</v>
          </cell>
          <cell r="AW2013">
            <v>56</v>
          </cell>
          <cell r="AX2013">
            <v>30</v>
          </cell>
          <cell r="AY2013">
            <v>56</v>
          </cell>
          <cell r="AZ2013">
            <v>26</v>
          </cell>
        </row>
        <row r="2014">
          <cell r="B2014">
            <v>36572</v>
          </cell>
          <cell r="C2014">
            <v>46</v>
          </cell>
          <cell r="D2014">
            <v>35</v>
          </cell>
          <cell r="E2014">
            <v>47</v>
          </cell>
          <cell r="F2014">
            <v>25</v>
          </cell>
          <cell r="G2014">
            <v>38</v>
          </cell>
          <cell r="H2014">
            <v>20</v>
          </cell>
          <cell r="I2014">
            <v>56</v>
          </cell>
          <cell r="J2014">
            <v>31</v>
          </cell>
          <cell r="K2014">
            <v>57</v>
          </cell>
          <cell r="L2014">
            <v>33</v>
          </cell>
          <cell r="M2014">
            <v>47</v>
          </cell>
          <cell r="N2014">
            <v>36</v>
          </cell>
          <cell r="O2014">
            <v>55</v>
          </cell>
          <cell r="P2014">
            <v>40</v>
          </cell>
          <cell r="Q2014">
            <v>46</v>
          </cell>
          <cell r="R2014">
            <v>32</v>
          </cell>
          <cell r="S2014">
            <v>38</v>
          </cell>
          <cell r="T2014">
            <v>28</v>
          </cell>
          <cell r="U2014">
            <v>39</v>
          </cell>
          <cell r="V2014">
            <v>10</v>
          </cell>
          <cell r="W2014">
            <v>30</v>
          </cell>
          <cell r="X2014">
            <v>0</v>
          </cell>
          <cell r="Y2014">
            <v>32</v>
          </cell>
          <cell r="Z2014">
            <v>14</v>
          </cell>
          <cell r="AA2014">
            <v>44</v>
          </cell>
          <cell r="AB2014">
            <v>26</v>
          </cell>
          <cell r="AC2014">
            <v>42</v>
          </cell>
          <cell r="AD2014">
            <v>23</v>
          </cell>
          <cell r="AE2014">
            <v>52</v>
          </cell>
          <cell r="AF2014">
            <v>48</v>
          </cell>
          <cell r="AG2014">
            <v>54</v>
          </cell>
          <cell r="AH2014">
            <v>48</v>
          </cell>
          <cell r="AI2014">
            <v>59</v>
          </cell>
          <cell r="AJ2014">
            <v>52</v>
          </cell>
          <cell r="AK2014">
            <v>54</v>
          </cell>
          <cell r="AL2014">
            <v>46</v>
          </cell>
          <cell r="AM2014">
            <v>57</v>
          </cell>
          <cell r="AN2014">
            <v>52</v>
          </cell>
          <cell r="AO2014">
            <v>64</v>
          </cell>
          <cell r="AP2014">
            <v>55</v>
          </cell>
          <cell r="AQ2014">
            <v>40</v>
          </cell>
          <cell r="AR2014">
            <v>32</v>
          </cell>
          <cell r="AS2014">
            <v>68</v>
          </cell>
          <cell r="AT2014">
            <v>48</v>
          </cell>
          <cell r="AU2014">
            <v>44</v>
          </cell>
          <cell r="AV2014">
            <v>33</v>
          </cell>
          <cell r="AW2014">
            <v>50</v>
          </cell>
          <cell r="AX2014">
            <v>31</v>
          </cell>
          <cell r="AY2014">
            <v>58</v>
          </cell>
          <cell r="AZ2014">
            <v>24</v>
          </cell>
        </row>
        <row r="2015">
          <cell r="B2015">
            <v>36573</v>
          </cell>
          <cell r="C2015">
            <v>48</v>
          </cell>
          <cell r="D2015">
            <v>31</v>
          </cell>
          <cell r="E2015">
            <v>44</v>
          </cell>
          <cell r="F2015">
            <v>21</v>
          </cell>
          <cell r="G2015">
            <v>33</v>
          </cell>
          <cell r="H2015">
            <v>14</v>
          </cell>
          <cell r="I2015">
            <v>53</v>
          </cell>
          <cell r="J2015">
            <v>31</v>
          </cell>
          <cell r="K2015">
            <v>50</v>
          </cell>
          <cell r="L2015">
            <v>27</v>
          </cell>
          <cell r="M2015">
            <v>47</v>
          </cell>
          <cell r="N2015">
            <v>32</v>
          </cell>
          <cell r="O2015">
            <v>56</v>
          </cell>
          <cell r="P2015">
            <v>36</v>
          </cell>
          <cell r="Q2015">
            <v>47</v>
          </cell>
          <cell r="R2015">
            <v>27</v>
          </cell>
          <cell r="S2015">
            <v>40</v>
          </cell>
          <cell r="T2015">
            <v>30</v>
          </cell>
          <cell r="U2015">
            <v>29</v>
          </cell>
          <cell r="V2015">
            <v>1</v>
          </cell>
          <cell r="W2015">
            <v>16</v>
          </cell>
          <cell r="X2015">
            <v>-6</v>
          </cell>
          <cell r="Y2015">
            <v>22</v>
          </cell>
          <cell r="Z2015">
            <v>14</v>
          </cell>
          <cell r="AA2015">
            <v>26</v>
          </cell>
          <cell r="AB2015">
            <v>20</v>
          </cell>
          <cell r="AC2015">
            <v>30</v>
          </cell>
          <cell r="AD2015">
            <v>15</v>
          </cell>
          <cell r="AE2015">
            <v>58</v>
          </cell>
          <cell r="AF2015">
            <v>42</v>
          </cell>
          <cell r="AG2015">
            <v>58</v>
          </cell>
          <cell r="AH2015">
            <v>44</v>
          </cell>
          <cell r="AI2015">
            <v>62</v>
          </cell>
          <cell r="AJ2015">
            <v>48</v>
          </cell>
          <cell r="AK2015">
            <v>58</v>
          </cell>
          <cell r="AL2015">
            <v>46</v>
          </cell>
          <cell r="AM2015">
            <v>58</v>
          </cell>
          <cell r="AN2015">
            <v>49</v>
          </cell>
          <cell r="AO2015">
            <v>60</v>
          </cell>
          <cell r="AP2015">
            <v>51</v>
          </cell>
          <cell r="AQ2015">
            <v>47</v>
          </cell>
          <cell r="AR2015">
            <v>31</v>
          </cell>
          <cell r="AS2015">
            <v>58</v>
          </cell>
          <cell r="AT2015">
            <v>46</v>
          </cell>
          <cell r="AU2015">
            <v>41</v>
          </cell>
          <cell r="AV2015">
            <v>32</v>
          </cell>
          <cell r="AW2015">
            <v>48</v>
          </cell>
          <cell r="AX2015">
            <v>35</v>
          </cell>
          <cell r="AY2015">
            <v>36</v>
          </cell>
          <cell r="AZ2015">
            <v>19</v>
          </cell>
        </row>
        <row r="2016">
          <cell r="B2016">
            <v>36574</v>
          </cell>
          <cell r="C2016">
            <v>49</v>
          </cell>
          <cell r="D2016">
            <v>31</v>
          </cell>
          <cell r="E2016">
            <v>43</v>
          </cell>
          <cell r="F2016">
            <v>20</v>
          </cell>
          <cell r="G2016">
            <v>32</v>
          </cell>
          <cell r="H2016">
            <v>15</v>
          </cell>
          <cell r="I2016">
            <v>50</v>
          </cell>
          <cell r="J2016">
            <v>30</v>
          </cell>
          <cell r="K2016">
            <v>44</v>
          </cell>
          <cell r="L2016">
            <v>31</v>
          </cell>
          <cell r="M2016">
            <v>48</v>
          </cell>
          <cell r="N2016">
            <v>31</v>
          </cell>
          <cell r="O2016">
            <v>57</v>
          </cell>
          <cell r="P2016">
            <v>29</v>
          </cell>
          <cell r="Q2016">
            <v>45</v>
          </cell>
          <cell r="R2016">
            <v>21</v>
          </cell>
          <cell r="S2016">
            <v>38</v>
          </cell>
          <cell r="T2016">
            <v>25</v>
          </cell>
          <cell r="U2016">
            <v>35</v>
          </cell>
          <cell r="V2016">
            <v>1</v>
          </cell>
          <cell r="W2016">
            <v>32</v>
          </cell>
          <cell r="X2016">
            <v>-6</v>
          </cell>
          <cell r="Y2016">
            <v>30</v>
          </cell>
          <cell r="Z2016">
            <v>15</v>
          </cell>
          <cell r="AA2016">
            <v>33</v>
          </cell>
          <cell r="AB2016">
            <v>17</v>
          </cell>
          <cell r="AC2016">
            <v>30</v>
          </cell>
          <cell r="AD2016">
            <v>13</v>
          </cell>
          <cell r="AE2016">
            <v>60</v>
          </cell>
          <cell r="AF2016">
            <v>38</v>
          </cell>
          <cell r="AG2016">
            <v>61</v>
          </cell>
          <cell r="AH2016">
            <v>46</v>
          </cell>
          <cell r="AI2016">
            <v>74</v>
          </cell>
          <cell r="AJ2016">
            <v>47</v>
          </cell>
          <cell r="AK2016">
            <v>62</v>
          </cell>
          <cell r="AL2016">
            <v>43</v>
          </cell>
          <cell r="AM2016">
            <v>71</v>
          </cell>
          <cell r="AN2016">
            <v>49</v>
          </cell>
          <cell r="AO2016">
            <v>64</v>
          </cell>
          <cell r="AP2016">
            <v>47</v>
          </cell>
          <cell r="AQ2016">
            <v>49</v>
          </cell>
          <cell r="AR2016">
            <v>26</v>
          </cell>
          <cell r="AS2016">
            <v>60</v>
          </cell>
          <cell r="AT2016">
            <v>40</v>
          </cell>
          <cell r="AU2016">
            <v>42</v>
          </cell>
          <cell r="AV2016">
            <v>30</v>
          </cell>
          <cell r="AW2016">
            <v>43</v>
          </cell>
          <cell r="AX2016">
            <v>32</v>
          </cell>
          <cell r="AY2016">
            <v>35</v>
          </cell>
          <cell r="AZ2016">
            <v>16</v>
          </cell>
        </row>
        <row r="2017">
          <cell r="B2017">
            <v>36575</v>
          </cell>
          <cell r="C2017">
            <v>58</v>
          </cell>
          <cell r="D2017">
            <v>37</v>
          </cell>
          <cell r="E2017">
            <v>40</v>
          </cell>
          <cell r="F2017">
            <v>24</v>
          </cell>
          <cell r="G2017">
            <v>42</v>
          </cell>
          <cell r="H2017">
            <v>23</v>
          </cell>
          <cell r="I2017">
            <v>50</v>
          </cell>
          <cell r="J2017">
            <v>32</v>
          </cell>
          <cell r="K2017">
            <v>51</v>
          </cell>
          <cell r="L2017">
            <v>30</v>
          </cell>
          <cell r="M2017">
            <v>44</v>
          </cell>
          <cell r="N2017">
            <v>31</v>
          </cell>
          <cell r="O2017">
            <v>60</v>
          </cell>
          <cell r="P2017">
            <v>39</v>
          </cell>
          <cell r="Q2017">
            <v>52</v>
          </cell>
          <cell r="R2017">
            <v>33</v>
          </cell>
          <cell r="S2017">
            <v>50</v>
          </cell>
          <cell r="T2017">
            <v>21</v>
          </cell>
          <cell r="U2017">
            <v>39</v>
          </cell>
          <cell r="V2017">
            <v>4</v>
          </cell>
          <cell r="W2017">
            <v>43</v>
          </cell>
          <cell r="X2017">
            <v>25</v>
          </cell>
          <cell r="Y2017">
            <v>46</v>
          </cell>
          <cell r="Z2017">
            <v>25</v>
          </cell>
          <cell r="AA2017">
            <v>48</v>
          </cell>
          <cell r="AB2017">
            <v>26</v>
          </cell>
          <cell r="AC2017">
            <v>52</v>
          </cell>
          <cell r="AD2017">
            <v>15</v>
          </cell>
          <cell r="AE2017">
            <v>66</v>
          </cell>
          <cell r="AF2017">
            <v>50</v>
          </cell>
          <cell r="AG2017">
            <v>62</v>
          </cell>
          <cell r="AH2017">
            <v>51</v>
          </cell>
          <cell r="AI2017">
            <v>64</v>
          </cell>
          <cell r="AJ2017">
            <v>50</v>
          </cell>
          <cell r="AK2017">
            <v>71</v>
          </cell>
          <cell r="AL2017">
            <v>47</v>
          </cell>
          <cell r="AM2017">
            <v>63</v>
          </cell>
          <cell r="AN2017">
            <v>50</v>
          </cell>
          <cell r="AO2017">
            <v>64</v>
          </cell>
          <cell r="AP2017">
            <v>55</v>
          </cell>
          <cell r="AQ2017">
            <v>52</v>
          </cell>
          <cell r="AR2017">
            <v>40</v>
          </cell>
          <cell r="AS2017">
            <v>56</v>
          </cell>
          <cell r="AT2017">
            <v>49</v>
          </cell>
          <cell r="AU2017">
            <v>55</v>
          </cell>
          <cell r="AV2017">
            <v>26</v>
          </cell>
          <cell r="AW2017">
            <v>52</v>
          </cell>
          <cell r="AX2017">
            <v>27</v>
          </cell>
          <cell r="AY2017">
            <v>60</v>
          </cell>
          <cell r="AZ2017">
            <v>17</v>
          </cell>
        </row>
        <row r="2018">
          <cell r="B2018">
            <v>36576</v>
          </cell>
          <cell r="C2018">
            <v>58</v>
          </cell>
          <cell r="D2018">
            <v>37</v>
          </cell>
          <cell r="E2018">
            <v>40</v>
          </cell>
          <cell r="F2018">
            <v>24</v>
          </cell>
          <cell r="G2018">
            <v>42</v>
          </cell>
          <cell r="H2018">
            <v>23</v>
          </cell>
          <cell r="I2018">
            <v>50</v>
          </cell>
          <cell r="J2018">
            <v>32</v>
          </cell>
          <cell r="K2018">
            <v>51</v>
          </cell>
          <cell r="L2018">
            <v>30</v>
          </cell>
          <cell r="M2018">
            <v>44</v>
          </cell>
          <cell r="N2018">
            <v>31</v>
          </cell>
          <cell r="O2018">
            <v>60</v>
          </cell>
          <cell r="P2018">
            <v>39</v>
          </cell>
          <cell r="Q2018">
            <v>52</v>
          </cell>
          <cell r="R2018">
            <v>33</v>
          </cell>
          <cell r="S2018">
            <v>50</v>
          </cell>
          <cell r="T2018">
            <v>21</v>
          </cell>
          <cell r="U2018">
            <v>39</v>
          </cell>
          <cell r="V2018">
            <v>4</v>
          </cell>
          <cell r="W2018">
            <v>43</v>
          </cell>
          <cell r="X2018">
            <v>25</v>
          </cell>
          <cell r="Y2018">
            <v>46</v>
          </cell>
          <cell r="Z2018">
            <v>25</v>
          </cell>
          <cell r="AA2018">
            <v>48</v>
          </cell>
          <cell r="AB2018">
            <v>26</v>
          </cell>
          <cell r="AC2018">
            <v>52</v>
          </cell>
          <cell r="AD2018">
            <v>15</v>
          </cell>
          <cell r="AE2018">
            <v>66</v>
          </cell>
          <cell r="AF2018">
            <v>50</v>
          </cell>
          <cell r="AG2018">
            <v>62</v>
          </cell>
          <cell r="AH2018">
            <v>51</v>
          </cell>
          <cell r="AI2018">
            <v>64</v>
          </cell>
          <cell r="AJ2018">
            <v>50</v>
          </cell>
          <cell r="AK2018">
            <v>71</v>
          </cell>
          <cell r="AL2018">
            <v>47</v>
          </cell>
          <cell r="AM2018">
            <v>63</v>
          </cell>
          <cell r="AN2018">
            <v>50</v>
          </cell>
          <cell r="AO2018">
            <v>64</v>
          </cell>
          <cell r="AP2018">
            <v>55</v>
          </cell>
          <cell r="AQ2018">
            <v>52</v>
          </cell>
          <cell r="AR2018">
            <v>40</v>
          </cell>
          <cell r="AS2018">
            <v>56</v>
          </cell>
          <cell r="AT2018">
            <v>49</v>
          </cell>
          <cell r="AU2018">
            <v>55</v>
          </cell>
          <cell r="AV2018">
            <v>26</v>
          </cell>
          <cell r="AW2018">
            <v>52</v>
          </cell>
          <cell r="AX2018">
            <v>27</v>
          </cell>
          <cell r="AY2018">
            <v>60</v>
          </cell>
          <cell r="AZ2018">
            <v>17</v>
          </cell>
        </row>
        <row r="2019">
          <cell r="B2019">
            <v>36577</v>
          </cell>
          <cell r="C2019">
            <v>48</v>
          </cell>
          <cell r="D2019">
            <v>43</v>
          </cell>
          <cell r="E2019">
            <v>50</v>
          </cell>
          <cell r="F2019">
            <v>30</v>
          </cell>
          <cell r="G2019">
            <v>43</v>
          </cell>
          <cell r="H2019">
            <v>31</v>
          </cell>
          <cell r="I2019">
            <v>46</v>
          </cell>
          <cell r="J2019">
            <v>41</v>
          </cell>
          <cell r="K2019">
            <v>53</v>
          </cell>
          <cell r="L2019">
            <v>41</v>
          </cell>
          <cell r="M2019">
            <v>56</v>
          </cell>
          <cell r="N2019">
            <v>37</v>
          </cell>
          <cell r="O2019">
            <v>58</v>
          </cell>
          <cell r="P2019">
            <v>45</v>
          </cell>
          <cell r="Q2019">
            <v>61</v>
          </cell>
          <cell r="R2019">
            <v>40</v>
          </cell>
          <cell r="S2019">
            <v>57</v>
          </cell>
          <cell r="T2019">
            <v>39</v>
          </cell>
          <cell r="U2019">
            <v>49</v>
          </cell>
          <cell r="V2019">
            <v>17</v>
          </cell>
          <cell r="W2019">
            <v>50</v>
          </cell>
          <cell r="X2019">
            <v>25</v>
          </cell>
          <cell r="Y2019">
            <v>54</v>
          </cell>
          <cell r="Z2019">
            <v>33</v>
          </cell>
          <cell r="AA2019">
            <v>54</v>
          </cell>
          <cell r="AB2019">
            <v>34</v>
          </cell>
          <cell r="AC2019">
            <v>60</v>
          </cell>
          <cell r="AD2019">
            <v>29</v>
          </cell>
          <cell r="AE2019">
            <v>63</v>
          </cell>
          <cell r="AF2019">
            <v>47</v>
          </cell>
          <cell r="AG2019">
            <v>62</v>
          </cell>
          <cell r="AH2019">
            <v>49</v>
          </cell>
          <cell r="AI2019">
            <v>57</v>
          </cell>
          <cell r="AJ2019">
            <v>49</v>
          </cell>
          <cell r="AK2019">
            <v>64</v>
          </cell>
          <cell r="AL2019">
            <v>47</v>
          </cell>
          <cell r="AM2019">
            <v>58</v>
          </cell>
          <cell r="AN2019">
            <v>48</v>
          </cell>
          <cell r="AO2019">
            <v>61</v>
          </cell>
          <cell r="AP2019">
            <v>52</v>
          </cell>
          <cell r="AQ2019">
            <v>51</v>
          </cell>
          <cell r="AR2019">
            <v>33</v>
          </cell>
          <cell r="AS2019">
            <v>54</v>
          </cell>
          <cell r="AT2019">
            <v>44</v>
          </cell>
          <cell r="AU2019">
            <v>63</v>
          </cell>
          <cell r="AV2019">
            <v>41</v>
          </cell>
          <cell r="AW2019">
            <v>56</v>
          </cell>
          <cell r="AX2019">
            <v>33</v>
          </cell>
          <cell r="AY2019">
            <v>68</v>
          </cell>
          <cell r="AZ2019">
            <v>32</v>
          </cell>
        </row>
        <row r="2020">
          <cell r="B2020">
            <v>36578</v>
          </cell>
          <cell r="C2020">
            <v>49</v>
          </cell>
          <cell r="D2020">
            <v>39</v>
          </cell>
          <cell r="E2020">
            <v>50</v>
          </cell>
          <cell r="F2020">
            <v>37</v>
          </cell>
          <cell r="G2020">
            <v>47</v>
          </cell>
          <cell r="H2020">
            <v>36</v>
          </cell>
          <cell r="I2020">
            <v>50</v>
          </cell>
          <cell r="J2020">
            <v>44</v>
          </cell>
          <cell r="K2020">
            <v>50</v>
          </cell>
          <cell r="L2020">
            <v>41</v>
          </cell>
          <cell r="M2020">
            <v>49</v>
          </cell>
          <cell r="N2020">
            <v>39</v>
          </cell>
          <cell r="O2020">
            <v>54</v>
          </cell>
          <cell r="P2020">
            <v>39</v>
          </cell>
          <cell r="Q2020">
            <v>56</v>
          </cell>
          <cell r="R2020">
            <v>36</v>
          </cell>
          <cell r="S2020">
            <v>51</v>
          </cell>
          <cell r="T2020">
            <v>37</v>
          </cell>
          <cell r="U2020">
            <v>51</v>
          </cell>
          <cell r="V2020">
            <v>27</v>
          </cell>
          <cell r="W2020">
            <v>55</v>
          </cell>
          <cell r="X2020">
            <v>34</v>
          </cell>
          <cell r="Y2020">
            <v>57</v>
          </cell>
          <cell r="Z2020">
            <v>32</v>
          </cell>
          <cell r="AA2020">
            <v>52</v>
          </cell>
          <cell r="AB2020">
            <v>36</v>
          </cell>
          <cell r="AC2020">
            <v>52</v>
          </cell>
          <cell r="AD2020">
            <v>31</v>
          </cell>
          <cell r="AE2020">
            <v>54</v>
          </cell>
          <cell r="AF2020">
            <v>48</v>
          </cell>
          <cell r="AG2020">
            <v>56</v>
          </cell>
          <cell r="AH2020">
            <v>48</v>
          </cell>
          <cell r="AI2020">
            <v>62</v>
          </cell>
          <cell r="AJ2020">
            <v>45</v>
          </cell>
          <cell r="AK2020">
            <v>60</v>
          </cell>
          <cell r="AL2020">
            <v>45</v>
          </cell>
          <cell r="AM2020">
            <v>60</v>
          </cell>
          <cell r="AN2020">
            <v>49</v>
          </cell>
          <cell r="AO2020">
            <v>62</v>
          </cell>
          <cell r="AP2020">
            <v>50</v>
          </cell>
          <cell r="AQ2020">
            <v>49</v>
          </cell>
          <cell r="AR2020">
            <v>31</v>
          </cell>
          <cell r="AS2020">
            <v>60</v>
          </cell>
          <cell r="AT2020">
            <v>47</v>
          </cell>
          <cell r="AU2020">
            <v>51</v>
          </cell>
          <cell r="AV2020">
            <v>38</v>
          </cell>
          <cell r="AW2020">
            <v>49</v>
          </cell>
          <cell r="AX2020">
            <v>33</v>
          </cell>
          <cell r="AY2020">
            <v>59</v>
          </cell>
          <cell r="AZ2020">
            <v>33</v>
          </cell>
        </row>
        <row r="2021">
          <cell r="B2021">
            <v>36579</v>
          </cell>
          <cell r="C2021">
            <v>49</v>
          </cell>
          <cell r="D2021">
            <v>38</v>
          </cell>
          <cell r="E2021">
            <v>52</v>
          </cell>
          <cell r="F2021">
            <v>27</v>
          </cell>
          <cell r="G2021">
            <v>42</v>
          </cell>
          <cell r="H2021">
            <v>33</v>
          </cell>
          <cell r="I2021">
            <v>51</v>
          </cell>
          <cell r="J2021">
            <v>37</v>
          </cell>
          <cell r="K2021">
            <v>51</v>
          </cell>
          <cell r="L2021">
            <v>31</v>
          </cell>
          <cell r="M2021">
            <v>48</v>
          </cell>
          <cell r="N2021">
            <v>31</v>
          </cell>
          <cell r="O2021">
            <v>45</v>
          </cell>
          <cell r="P2021">
            <v>35</v>
          </cell>
          <cell r="Q2021">
            <v>53</v>
          </cell>
          <cell r="R2021">
            <v>33</v>
          </cell>
          <cell r="S2021">
            <v>50</v>
          </cell>
          <cell r="T2021">
            <v>32</v>
          </cell>
          <cell r="U2021">
            <v>54</v>
          </cell>
          <cell r="V2021">
            <v>27</v>
          </cell>
          <cell r="W2021">
            <v>55</v>
          </cell>
          <cell r="X2021">
            <v>39</v>
          </cell>
          <cell r="Y2021">
            <v>54</v>
          </cell>
          <cell r="Z2021">
            <v>30</v>
          </cell>
          <cell r="AA2021">
            <v>52</v>
          </cell>
          <cell r="AB2021">
            <v>31</v>
          </cell>
          <cell r="AC2021">
            <v>56</v>
          </cell>
          <cell r="AD2021">
            <v>31</v>
          </cell>
          <cell r="AE2021">
            <v>54</v>
          </cell>
          <cell r="AF2021">
            <v>38</v>
          </cell>
          <cell r="AG2021">
            <v>55</v>
          </cell>
          <cell r="AH2021">
            <v>43</v>
          </cell>
          <cell r="AI2021">
            <v>57</v>
          </cell>
          <cell r="AJ2021">
            <v>50</v>
          </cell>
          <cell r="AK2021">
            <v>57</v>
          </cell>
          <cell r="AL2021">
            <v>41</v>
          </cell>
          <cell r="AM2021">
            <v>57</v>
          </cell>
          <cell r="AN2021">
            <v>50</v>
          </cell>
          <cell r="AO2021">
            <v>61</v>
          </cell>
          <cell r="AP2021">
            <v>52</v>
          </cell>
          <cell r="AQ2021">
            <v>43</v>
          </cell>
          <cell r="AR2021">
            <v>29</v>
          </cell>
          <cell r="AS2021">
            <v>54</v>
          </cell>
          <cell r="AT2021">
            <v>44</v>
          </cell>
          <cell r="AU2021">
            <v>50</v>
          </cell>
          <cell r="AV2021">
            <v>38</v>
          </cell>
          <cell r="AW2021">
            <v>53</v>
          </cell>
          <cell r="AX2021">
            <v>32</v>
          </cell>
          <cell r="AY2021">
            <v>60</v>
          </cell>
          <cell r="AZ2021">
            <v>35</v>
          </cell>
        </row>
        <row r="2022">
          <cell r="B2022">
            <v>36580</v>
          </cell>
          <cell r="C2022">
            <v>47</v>
          </cell>
          <cell r="D2022">
            <v>34</v>
          </cell>
          <cell r="E2022">
            <v>50</v>
          </cell>
          <cell r="F2022">
            <v>22</v>
          </cell>
          <cell r="G2022">
            <v>34</v>
          </cell>
          <cell r="H2022">
            <v>26</v>
          </cell>
          <cell r="I2022">
            <v>51</v>
          </cell>
          <cell r="J2022">
            <v>35</v>
          </cell>
          <cell r="K2022">
            <v>51</v>
          </cell>
          <cell r="L2022">
            <v>30</v>
          </cell>
          <cell r="M2022">
            <v>51</v>
          </cell>
          <cell r="N2022">
            <v>30</v>
          </cell>
          <cell r="O2022">
            <v>48</v>
          </cell>
          <cell r="P2022">
            <v>32</v>
          </cell>
          <cell r="Q2022">
            <v>43</v>
          </cell>
          <cell r="R2022">
            <v>29</v>
          </cell>
          <cell r="S2022">
            <v>32</v>
          </cell>
          <cell r="T2022">
            <v>28</v>
          </cell>
          <cell r="U2022">
            <v>38</v>
          </cell>
          <cell r="V2022">
            <v>30</v>
          </cell>
          <cell r="W2022">
            <v>43</v>
          </cell>
          <cell r="X2022">
            <v>30</v>
          </cell>
          <cell r="Y2022">
            <v>50</v>
          </cell>
          <cell r="Z2022">
            <v>32</v>
          </cell>
          <cell r="AA2022">
            <v>53</v>
          </cell>
          <cell r="AB2022">
            <v>31</v>
          </cell>
          <cell r="AC2022">
            <v>53</v>
          </cell>
          <cell r="AD2022">
            <v>28</v>
          </cell>
          <cell r="AE2022">
            <v>51</v>
          </cell>
          <cell r="AF2022">
            <v>35</v>
          </cell>
          <cell r="AG2022">
            <v>52</v>
          </cell>
          <cell r="AH2022">
            <v>42</v>
          </cell>
          <cell r="AI2022">
            <v>60</v>
          </cell>
          <cell r="AJ2022">
            <v>41</v>
          </cell>
          <cell r="AK2022">
            <v>52</v>
          </cell>
          <cell r="AL2022">
            <v>35</v>
          </cell>
          <cell r="AM2022">
            <v>58</v>
          </cell>
          <cell r="AN2022">
            <v>46</v>
          </cell>
          <cell r="AO2022">
            <v>59</v>
          </cell>
          <cell r="AP2022">
            <v>53</v>
          </cell>
          <cell r="AQ2022">
            <v>43</v>
          </cell>
          <cell r="AR2022">
            <v>21</v>
          </cell>
          <cell r="AS2022">
            <v>53</v>
          </cell>
          <cell r="AT2022">
            <v>38</v>
          </cell>
          <cell r="AU2022">
            <v>42</v>
          </cell>
          <cell r="AV2022">
            <v>30</v>
          </cell>
          <cell r="AW2022">
            <v>49</v>
          </cell>
          <cell r="AX2022">
            <v>31</v>
          </cell>
          <cell r="AY2022">
            <v>63</v>
          </cell>
          <cell r="AZ2022">
            <v>32</v>
          </cell>
        </row>
        <row r="2023">
          <cell r="B2023">
            <v>36581</v>
          </cell>
          <cell r="C2023">
            <v>49</v>
          </cell>
          <cell r="D2023">
            <v>33</v>
          </cell>
          <cell r="E2023">
            <v>44</v>
          </cell>
          <cell r="F2023">
            <v>21</v>
          </cell>
          <cell r="G2023">
            <v>43</v>
          </cell>
          <cell r="H2023">
            <v>25</v>
          </cell>
          <cell r="I2023">
            <v>43</v>
          </cell>
          <cell r="J2023">
            <v>36</v>
          </cell>
          <cell r="K2023">
            <v>46</v>
          </cell>
          <cell r="L2023">
            <v>36</v>
          </cell>
          <cell r="M2023">
            <v>49</v>
          </cell>
          <cell r="N2023">
            <v>40</v>
          </cell>
          <cell r="O2023">
            <v>53</v>
          </cell>
          <cell r="P2023">
            <v>39</v>
          </cell>
          <cell r="Q2023">
            <v>45</v>
          </cell>
          <cell r="R2023">
            <v>23</v>
          </cell>
          <cell r="S2023">
            <v>33</v>
          </cell>
          <cell r="T2023">
            <v>24</v>
          </cell>
          <cell r="U2023">
            <v>36</v>
          </cell>
          <cell r="V2023">
            <v>24</v>
          </cell>
          <cell r="W2023">
            <v>40</v>
          </cell>
          <cell r="X2023">
            <v>21</v>
          </cell>
          <cell r="Y2023">
            <v>35</v>
          </cell>
          <cell r="Z2023">
            <v>23</v>
          </cell>
          <cell r="AA2023">
            <v>35</v>
          </cell>
          <cell r="AB2023">
            <v>24</v>
          </cell>
          <cell r="AC2023">
            <v>35</v>
          </cell>
          <cell r="AD2023">
            <v>28</v>
          </cell>
          <cell r="AE2023">
            <v>57</v>
          </cell>
          <cell r="AF2023">
            <v>42</v>
          </cell>
          <cell r="AG2023">
            <v>56</v>
          </cell>
          <cell r="AH2023">
            <v>46</v>
          </cell>
          <cell r="AI2023">
            <v>60</v>
          </cell>
          <cell r="AJ2023">
            <v>49</v>
          </cell>
          <cell r="AK2023">
            <v>60</v>
          </cell>
          <cell r="AL2023">
            <v>41</v>
          </cell>
          <cell r="AM2023">
            <v>60</v>
          </cell>
          <cell r="AN2023">
            <v>50</v>
          </cell>
          <cell r="AO2023">
            <v>61</v>
          </cell>
          <cell r="AP2023">
            <v>52</v>
          </cell>
          <cell r="AQ2023">
            <v>48</v>
          </cell>
          <cell r="AR2023">
            <v>25</v>
          </cell>
          <cell r="AS2023">
            <v>57</v>
          </cell>
          <cell r="AT2023">
            <v>38</v>
          </cell>
          <cell r="AU2023">
            <v>39</v>
          </cell>
          <cell r="AV2023">
            <v>27</v>
          </cell>
          <cell r="AW2023">
            <v>40</v>
          </cell>
          <cell r="AX2023">
            <v>25</v>
          </cell>
          <cell r="AY2023">
            <v>45</v>
          </cell>
          <cell r="AZ2023">
            <v>29</v>
          </cell>
        </row>
        <row r="2024">
          <cell r="B2024">
            <v>36582</v>
          </cell>
          <cell r="C2024">
            <v>50</v>
          </cell>
          <cell r="D2024">
            <v>39</v>
          </cell>
          <cell r="E2024">
            <v>41</v>
          </cell>
          <cell r="F2024">
            <v>32</v>
          </cell>
          <cell r="G2024">
            <v>40</v>
          </cell>
          <cell r="H2024">
            <v>32</v>
          </cell>
          <cell r="I2024">
            <v>44</v>
          </cell>
          <cell r="J2024">
            <v>39</v>
          </cell>
          <cell r="K2024">
            <v>51</v>
          </cell>
          <cell r="L2024">
            <v>41</v>
          </cell>
          <cell r="M2024">
            <v>54</v>
          </cell>
          <cell r="N2024">
            <v>43</v>
          </cell>
          <cell r="O2024">
            <v>51</v>
          </cell>
          <cell r="P2024">
            <v>42</v>
          </cell>
          <cell r="Q2024">
            <v>46</v>
          </cell>
          <cell r="R2024">
            <v>34</v>
          </cell>
          <cell r="S2024">
            <v>39</v>
          </cell>
          <cell r="T2024">
            <v>22</v>
          </cell>
          <cell r="U2024">
            <v>43</v>
          </cell>
          <cell r="V2024">
            <v>20</v>
          </cell>
          <cell r="W2024">
            <v>44</v>
          </cell>
          <cell r="X2024">
            <v>22</v>
          </cell>
          <cell r="Y2024">
            <v>39</v>
          </cell>
          <cell r="Z2024">
            <v>16</v>
          </cell>
          <cell r="AA2024">
            <v>38</v>
          </cell>
          <cell r="AB2024">
            <v>15</v>
          </cell>
          <cell r="AC2024">
            <v>43</v>
          </cell>
          <cell r="AD2024">
            <v>22</v>
          </cell>
          <cell r="AE2024">
            <v>63</v>
          </cell>
          <cell r="AF2024">
            <v>52</v>
          </cell>
          <cell r="AG2024">
            <v>59</v>
          </cell>
          <cell r="AH2024">
            <v>54</v>
          </cell>
          <cell r="AI2024">
            <v>66</v>
          </cell>
          <cell r="AJ2024">
            <v>45</v>
          </cell>
          <cell r="AK2024">
            <v>66</v>
          </cell>
          <cell r="AL2024">
            <v>49</v>
          </cell>
          <cell r="AM2024">
            <v>62</v>
          </cell>
          <cell r="AN2024">
            <v>48</v>
          </cell>
          <cell r="AO2024">
            <v>63</v>
          </cell>
          <cell r="AP2024">
            <v>49</v>
          </cell>
          <cell r="AQ2024">
            <v>54</v>
          </cell>
          <cell r="AR2024">
            <v>39</v>
          </cell>
          <cell r="AS2024">
            <v>58</v>
          </cell>
          <cell r="AT2024">
            <v>39</v>
          </cell>
          <cell r="AU2024">
            <v>48</v>
          </cell>
          <cell r="AV2024">
            <v>25</v>
          </cell>
          <cell r="AW2024">
            <v>45</v>
          </cell>
          <cell r="AX2024">
            <v>19</v>
          </cell>
          <cell r="AY2024">
            <v>52</v>
          </cell>
          <cell r="AZ2024">
            <v>20</v>
          </cell>
        </row>
        <row r="2025">
          <cell r="B2025">
            <v>36583</v>
          </cell>
          <cell r="C2025">
            <v>52</v>
          </cell>
          <cell r="D2025">
            <v>42</v>
          </cell>
          <cell r="E2025">
            <v>51</v>
          </cell>
          <cell r="F2025">
            <v>34</v>
          </cell>
          <cell r="G2025">
            <v>40</v>
          </cell>
          <cell r="H2025">
            <v>32</v>
          </cell>
          <cell r="I2025">
            <v>44</v>
          </cell>
          <cell r="J2025">
            <v>39</v>
          </cell>
          <cell r="K2025">
            <v>55</v>
          </cell>
          <cell r="L2025">
            <v>39</v>
          </cell>
          <cell r="M2025">
            <v>55</v>
          </cell>
          <cell r="N2025">
            <v>42</v>
          </cell>
          <cell r="O2025">
            <v>50</v>
          </cell>
          <cell r="P2025">
            <v>41</v>
          </cell>
          <cell r="Q2025">
            <v>49</v>
          </cell>
          <cell r="R2025">
            <v>40</v>
          </cell>
          <cell r="S2025">
            <v>47</v>
          </cell>
          <cell r="T2025">
            <v>30</v>
          </cell>
          <cell r="U2025">
            <v>52</v>
          </cell>
          <cell r="V2025">
            <v>35</v>
          </cell>
          <cell r="W2025">
            <v>54</v>
          </cell>
          <cell r="X2025">
            <v>32</v>
          </cell>
          <cell r="Y2025">
            <v>38</v>
          </cell>
          <cell r="Z2025">
            <v>24</v>
          </cell>
          <cell r="AA2025">
            <v>53</v>
          </cell>
          <cell r="AB2025">
            <v>28</v>
          </cell>
          <cell r="AC2025">
            <v>53</v>
          </cell>
          <cell r="AD2025">
            <v>25</v>
          </cell>
          <cell r="AE2025">
            <v>57</v>
          </cell>
          <cell r="AF2025">
            <v>47</v>
          </cell>
          <cell r="AG2025">
            <v>57</v>
          </cell>
          <cell r="AH2025">
            <v>50</v>
          </cell>
          <cell r="AI2025">
            <v>58</v>
          </cell>
          <cell r="AJ2025">
            <v>50</v>
          </cell>
          <cell r="AK2025">
            <v>58</v>
          </cell>
          <cell r="AL2025">
            <v>40</v>
          </cell>
          <cell r="AM2025">
            <v>57</v>
          </cell>
          <cell r="AN2025">
            <v>53</v>
          </cell>
          <cell r="AO2025">
            <v>61</v>
          </cell>
          <cell r="AP2025">
            <v>52</v>
          </cell>
          <cell r="AQ2025">
            <v>54</v>
          </cell>
          <cell r="AR2025">
            <v>39</v>
          </cell>
          <cell r="AS2025">
            <v>58</v>
          </cell>
          <cell r="AT2025">
            <v>39</v>
          </cell>
          <cell r="AU2025">
            <v>55</v>
          </cell>
          <cell r="AV2025">
            <v>38</v>
          </cell>
          <cell r="AW2025">
            <v>61</v>
          </cell>
          <cell r="AX2025">
            <v>25</v>
          </cell>
          <cell r="AY2025">
            <v>65</v>
          </cell>
          <cell r="AZ2025">
            <v>22</v>
          </cell>
        </row>
        <row r="2026">
          <cell r="B2026">
            <v>36584</v>
          </cell>
          <cell r="C2026">
            <v>48</v>
          </cell>
          <cell r="D2026">
            <v>41</v>
          </cell>
          <cell r="E2026">
            <v>48</v>
          </cell>
          <cell r="F2026">
            <v>32</v>
          </cell>
          <cell r="G2026">
            <v>45</v>
          </cell>
          <cell r="H2026">
            <v>32</v>
          </cell>
          <cell r="I2026">
            <v>50</v>
          </cell>
          <cell r="J2026">
            <v>44</v>
          </cell>
          <cell r="K2026">
            <v>49</v>
          </cell>
          <cell r="L2026">
            <v>42</v>
          </cell>
          <cell r="M2026">
            <v>51</v>
          </cell>
          <cell r="N2026">
            <v>40</v>
          </cell>
          <cell r="O2026">
            <v>51</v>
          </cell>
          <cell r="P2026">
            <v>40</v>
          </cell>
          <cell r="Q2026">
            <v>48</v>
          </cell>
          <cell r="R2026">
            <v>36</v>
          </cell>
          <cell r="S2026">
            <v>45</v>
          </cell>
          <cell r="T2026">
            <v>34</v>
          </cell>
          <cell r="U2026">
            <v>49</v>
          </cell>
          <cell r="V2026">
            <v>31</v>
          </cell>
          <cell r="W2026">
            <v>50</v>
          </cell>
          <cell r="X2026">
            <v>30</v>
          </cell>
          <cell r="Y2026">
            <v>53</v>
          </cell>
          <cell r="Z2026">
            <v>31</v>
          </cell>
          <cell r="AA2026">
            <v>53</v>
          </cell>
          <cell r="AB2026">
            <v>28</v>
          </cell>
          <cell r="AC2026">
            <v>60</v>
          </cell>
          <cell r="AD2026">
            <v>26</v>
          </cell>
          <cell r="AE2026">
            <v>57</v>
          </cell>
          <cell r="AF2026">
            <v>43</v>
          </cell>
          <cell r="AG2026">
            <v>57</v>
          </cell>
          <cell r="AH2026">
            <v>49</v>
          </cell>
          <cell r="AI2026">
            <v>62</v>
          </cell>
          <cell r="AJ2026">
            <v>46</v>
          </cell>
          <cell r="AK2026">
            <v>58</v>
          </cell>
          <cell r="AL2026">
            <v>45</v>
          </cell>
          <cell r="AM2026">
            <v>61</v>
          </cell>
          <cell r="AN2026">
            <v>45</v>
          </cell>
          <cell r="AO2026">
            <v>60</v>
          </cell>
          <cell r="AP2026">
            <v>53</v>
          </cell>
          <cell r="AQ2026">
            <v>50</v>
          </cell>
          <cell r="AR2026">
            <v>27</v>
          </cell>
          <cell r="AS2026">
            <v>61</v>
          </cell>
          <cell r="AT2026">
            <v>44</v>
          </cell>
          <cell r="AU2026">
            <v>50</v>
          </cell>
          <cell r="AV2026">
            <v>36</v>
          </cell>
          <cell r="AW2026">
            <v>58</v>
          </cell>
          <cell r="AX2026">
            <v>38</v>
          </cell>
          <cell r="AY2026">
            <v>68</v>
          </cell>
          <cell r="AZ2026">
            <v>37</v>
          </cell>
        </row>
        <row r="2027">
          <cell r="B2027">
            <v>36585</v>
          </cell>
          <cell r="C2027">
            <v>47</v>
          </cell>
          <cell r="D2027">
            <v>41</v>
          </cell>
          <cell r="E2027">
            <v>48</v>
          </cell>
          <cell r="F2027">
            <v>32</v>
          </cell>
          <cell r="G2027">
            <v>45</v>
          </cell>
          <cell r="H2027">
            <v>36</v>
          </cell>
          <cell r="I2027">
            <v>49</v>
          </cell>
          <cell r="J2027">
            <v>44</v>
          </cell>
          <cell r="K2027">
            <v>49</v>
          </cell>
          <cell r="L2027">
            <v>42</v>
          </cell>
          <cell r="M2027">
            <v>51</v>
          </cell>
          <cell r="N2027">
            <v>40</v>
          </cell>
          <cell r="O2027">
            <v>51</v>
          </cell>
          <cell r="P2027">
            <v>41</v>
          </cell>
          <cell r="Q2027">
            <v>48</v>
          </cell>
          <cell r="R2027">
            <v>38</v>
          </cell>
          <cell r="S2027">
            <v>45</v>
          </cell>
          <cell r="T2027">
            <v>34</v>
          </cell>
          <cell r="U2027">
            <v>49</v>
          </cell>
          <cell r="V2027">
            <v>34</v>
          </cell>
          <cell r="W2027">
            <v>50</v>
          </cell>
          <cell r="X2027">
            <v>37</v>
          </cell>
          <cell r="Y2027">
            <v>53</v>
          </cell>
          <cell r="Z2027">
            <v>30</v>
          </cell>
          <cell r="AA2027">
            <v>57</v>
          </cell>
          <cell r="AB2027">
            <v>32</v>
          </cell>
          <cell r="AC2027">
            <v>60</v>
          </cell>
          <cell r="AD2027">
            <v>26</v>
          </cell>
          <cell r="AE2027">
            <v>57</v>
          </cell>
          <cell r="AF2027">
            <v>43</v>
          </cell>
          <cell r="AG2027">
            <v>57</v>
          </cell>
          <cell r="AH2027">
            <v>50</v>
          </cell>
          <cell r="AI2027">
            <v>58</v>
          </cell>
          <cell r="AJ2027">
            <v>47</v>
          </cell>
          <cell r="AK2027">
            <v>58</v>
          </cell>
          <cell r="AL2027">
            <v>41</v>
          </cell>
          <cell r="AM2027">
            <v>64</v>
          </cell>
          <cell r="AN2027">
            <v>45</v>
          </cell>
          <cell r="AO2027">
            <v>60</v>
          </cell>
          <cell r="AP2027">
            <v>55</v>
          </cell>
          <cell r="AQ2027">
            <v>50</v>
          </cell>
          <cell r="AR2027">
            <v>31</v>
          </cell>
          <cell r="AS2027">
            <v>61</v>
          </cell>
          <cell r="AT2027">
            <v>46</v>
          </cell>
          <cell r="AU2027">
            <v>43</v>
          </cell>
          <cell r="AV2027">
            <v>39</v>
          </cell>
          <cell r="AW2027">
            <v>58</v>
          </cell>
          <cell r="AX2027">
            <v>38</v>
          </cell>
          <cell r="AY2027">
            <v>68</v>
          </cell>
          <cell r="AZ2027">
            <v>37</v>
          </cell>
        </row>
        <row r="2028">
          <cell r="B2028">
            <v>36586</v>
          </cell>
          <cell r="C2028">
            <v>48</v>
          </cell>
          <cell r="D2028">
            <v>39</v>
          </cell>
          <cell r="E2028">
            <v>50</v>
          </cell>
          <cell r="F2028">
            <v>25</v>
          </cell>
          <cell r="G2028">
            <v>47</v>
          </cell>
          <cell r="H2028">
            <v>30</v>
          </cell>
          <cell r="I2028">
            <v>51</v>
          </cell>
          <cell r="J2028">
            <v>35</v>
          </cell>
          <cell r="K2028">
            <v>49</v>
          </cell>
          <cell r="L2028">
            <v>32</v>
          </cell>
          <cell r="M2028">
            <v>52</v>
          </cell>
          <cell r="N2028">
            <v>31</v>
          </cell>
          <cell r="O2028">
            <v>48</v>
          </cell>
          <cell r="P2028">
            <v>32</v>
          </cell>
          <cell r="Q2028">
            <v>50</v>
          </cell>
          <cell r="R2028">
            <v>34</v>
          </cell>
          <cell r="S2028">
            <v>42</v>
          </cell>
          <cell r="T2028">
            <v>34</v>
          </cell>
          <cell r="U2028">
            <v>50</v>
          </cell>
          <cell r="V2028">
            <v>29</v>
          </cell>
          <cell r="W2028">
            <v>54</v>
          </cell>
          <cell r="X2028">
            <v>27</v>
          </cell>
          <cell r="Y2028">
            <v>51</v>
          </cell>
          <cell r="Z2028">
            <v>27</v>
          </cell>
          <cell r="AA2028">
            <v>53</v>
          </cell>
          <cell r="AB2028">
            <v>20</v>
          </cell>
          <cell r="AC2028">
            <v>53</v>
          </cell>
          <cell r="AD2028">
            <v>24</v>
          </cell>
          <cell r="AE2028">
            <v>62</v>
          </cell>
          <cell r="AF2028">
            <v>38</v>
          </cell>
          <cell r="AG2028">
            <v>59</v>
          </cell>
          <cell r="AH2028">
            <v>43</v>
          </cell>
          <cell r="AI2028">
            <v>64</v>
          </cell>
          <cell r="AJ2028">
            <v>49</v>
          </cell>
          <cell r="AK2028">
            <v>58</v>
          </cell>
          <cell r="AL2028">
            <v>38</v>
          </cell>
          <cell r="AM2028">
            <v>62</v>
          </cell>
          <cell r="AN2028">
            <v>49</v>
          </cell>
          <cell r="AO2028">
            <v>61</v>
          </cell>
          <cell r="AP2028">
            <v>53</v>
          </cell>
          <cell r="AQ2028">
            <v>52</v>
          </cell>
          <cell r="AR2028">
            <v>24</v>
          </cell>
          <cell r="AS2028">
            <v>62</v>
          </cell>
          <cell r="AT2028">
            <v>46</v>
          </cell>
          <cell r="AU2028">
            <v>46</v>
          </cell>
          <cell r="AV2028">
            <v>39</v>
          </cell>
          <cell r="AW2028">
            <v>50</v>
          </cell>
          <cell r="AX2028">
            <v>38</v>
          </cell>
          <cell r="AY2028">
            <v>54</v>
          </cell>
          <cell r="AZ2028">
            <v>30</v>
          </cell>
        </row>
        <row r="2029">
          <cell r="B2029">
            <v>36587</v>
          </cell>
          <cell r="C2029">
            <v>51</v>
          </cell>
          <cell r="D2029">
            <v>42</v>
          </cell>
          <cell r="E2029">
            <v>52</v>
          </cell>
          <cell r="F2029">
            <v>32</v>
          </cell>
          <cell r="G2029">
            <v>43</v>
          </cell>
          <cell r="H2029">
            <v>36</v>
          </cell>
          <cell r="I2029">
            <v>51</v>
          </cell>
          <cell r="J2029">
            <v>41</v>
          </cell>
          <cell r="K2029">
            <v>56</v>
          </cell>
          <cell r="L2029">
            <v>38</v>
          </cell>
          <cell r="M2029">
            <v>56</v>
          </cell>
          <cell r="N2029">
            <v>39</v>
          </cell>
          <cell r="O2029">
            <v>53</v>
          </cell>
          <cell r="P2029">
            <v>38</v>
          </cell>
          <cell r="Q2029">
            <v>54</v>
          </cell>
          <cell r="R2029">
            <v>33</v>
          </cell>
          <cell r="S2029">
            <v>48</v>
          </cell>
          <cell r="T2029">
            <v>25</v>
          </cell>
          <cell r="U2029">
            <v>54</v>
          </cell>
          <cell r="V2029">
            <v>21</v>
          </cell>
          <cell r="W2029">
            <v>59</v>
          </cell>
          <cell r="X2029">
            <v>29</v>
          </cell>
          <cell r="Y2029">
            <v>57</v>
          </cell>
          <cell r="Z2029">
            <v>28</v>
          </cell>
          <cell r="AA2029">
            <v>53</v>
          </cell>
          <cell r="AB2029">
            <v>21</v>
          </cell>
          <cell r="AC2029">
            <v>42</v>
          </cell>
          <cell r="AD2029">
            <v>31</v>
          </cell>
          <cell r="AE2029">
            <v>53</v>
          </cell>
          <cell r="AF2029">
            <v>46</v>
          </cell>
          <cell r="AG2029">
            <v>56</v>
          </cell>
          <cell r="AH2029">
            <v>48</v>
          </cell>
          <cell r="AI2029">
            <v>66</v>
          </cell>
          <cell r="AJ2029">
            <v>47</v>
          </cell>
          <cell r="AK2029">
            <v>57</v>
          </cell>
          <cell r="AL2029">
            <v>41</v>
          </cell>
          <cell r="AM2029">
            <v>66</v>
          </cell>
          <cell r="AN2029">
            <v>48</v>
          </cell>
          <cell r="AO2029">
            <v>64</v>
          </cell>
          <cell r="AP2029">
            <v>50</v>
          </cell>
          <cell r="AQ2029">
            <v>46</v>
          </cell>
          <cell r="AR2029">
            <v>30</v>
          </cell>
          <cell r="AS2029">
            <v>64</v>
          </cell>
          <cell r="AT2029">
            <v>41</v>
          </cell>
          <cell r="AU2029">
            <v>50</v>
          </cell>
          <cell r="AV2029">
            <v>33</v>
          </cell>
          <cell r="AW2029">
            <v>55</v>
          </cell>
          <cell r="AX2029">
            <v>30</v>
          </cell>
          <cell r="AY2029">
            <v>40</v>
          </cell>
          <cell r="AZ2029">
            <v>30</v>
          </cell>
        </row>
        <row r="2030">
          <cell r="B2030">
            <v>36588</v>
          </cell>
          <cell r="C2030">
            <v>48</v>
          </cell>
          <cell r="D2030">
            <v>44</v>
          </cell>
          <cell r="E2030">
            <v>49</v>
          </cell>
          <cell r="F2030">
            <v>27</v>
          </cell>
          <cell r="G2030">
            <v>47</v>
          </cell>
          <cell r="H2030">
            <v>38</v>
          </cell>
          <cell r="I2030">
            <v>48</v>
          </cell>
          <cell r="J2030">
            <v>36</v>
          </cell>
          <cell r="K2030">
            <v>50</v>
          </cell>
          <cell r="L2030">
            <v>35</v>
          </cell>
          <cell r="M2030">
            <v>54</v>
          </cell>
          <cell r="N2030">
            <v>36</v>
          </cell>
          <cell r="O2030">
            <v>56</v>
          </cell>
          <cell r="P2030">
            <v>33</v>
          </cell>
          <cell r="Q2030">
            <v>55</v>
          </cell>
          <cell r="R2030">
            <v>30</v>
          </cell>
          <cell r="S2030">
            <v>51</v>
          </cell>
          <cell r="T2030">
            <v>23</v>
          </cell>
          <cell r="U2030">
            <v>55</v>
          </cell>
          <cell r="V2030">
            <v>30</v>
          </cell>
          <cell r="W2030">
            <v>58</v>
          </cell>
          <cell r="X2030">
            <v>31</v>
          </cell>
          <cell r="Y2030">
            <v>58</v>
          </cell>
          <cell r="Z2030">
            <v>34</v>
          </cell>
          <cell r="AA2030">
            <v>56</v>
          </cell>
          <cell r="AB2030">
            <v>26</v>
          </cell>
          <cell r="AC2030">
            <v>56</v>
          </cell>
          <cell r="AD2030">
            <v>24</v>
          </cell>
          <cell r="AE2030">
            <v>61</v>
          </cell>
          <cell r="AF2030">
            <v>37</v>
          </cell>
          <cell r="AG2030">
            <v>62</v>
          </cell>
          <cell r="AH2030">
            <v>44</v>
          </cell>
          <cell r="AI2030">
            <v>62</v>
          </cell>
          <cell r="AJ2030">
            <v>51</v>
          </cell>
          <cell r="AK2030">
            <v>60</v>
          </cell>
          <cell r="AL2030">
            <v>46</v>
          </cell>
          <cell r="AM2030">
            <v>66</v>
          </cell>
          <cell r="AN2030">
            <v>48</v>
          </cell>
          <cell r="AO2030">
            <v>58</v>
          </cell>
          <cell r="AP2030">
            <v>53</v>
          </cell>
          <cell r="AQ2030">
            <v>55</v>
          </cell>
          <cell r="AR2030">
            <v>33</v>
          </cell>
          <cell r="AS2030">
            <v>69</v>
          </cell>
          <cell r="AT2030">
            <v>44</v>
          </cell>
          <cell r="AU2030">
            <v>52</v>
          </cell>
          <cell r="AV2030">
            <v>29</v>
          </cell>
          <cell r="AW2030">
            <v>58</v>
          </cell>
          <cell r="AX2030">
            <v>28</v>
          </cell>
          <cell r="AY2030">
            <v>56</v>
          </cell>
          <cell r="AZ2030">
            <v>23</v>
          </cell>
        </row>
        <row r="2031">
          <cell r="B2031">
            <v>36589</v>
          </cell>
          <cell r="C2031">
            <v>44</v>
          </cell>
          <cell r="D2031">
            <v>36</v>
          </cell>
          <cell r="E2031">
            <v>46</v>
          </cell>
          <cell r="F2031">
            <v>40</v>
          </cell>
          <cell r="G2031">
            <v>47</v>
          </cell>
          <cell r="H2031">
            <v>37</v>
          </cell>
          <cell r="I2031">
            <v>46</v>
          </cell>
          <cell r="J2031">
            <v>38</v>
          </cell>
          <cell r="K2031">
            <v>46</v>
          </cell>
          <cell r="L2031">
            <v>34</v>
          </cell>
          <cell r="M2031">
            <v>50</v>
          </cell>
          <cell r="N2031">
            <v>37</v>
          </cell>
          <cell r="O2031">
            <v>47</v>
          </cell>
          <cell r="P2031">
            <v>37</v>
          </cell>
          <cell r="Q2031">
            <v>55</v>
          </cell>
          <cell r="R2031">
            <v>30</v>
          </cell>
          <cell r="S2031">
            <v>51</v>
          </cell>
          <cell r="T2031">
            <v>23</v>
          </cell>
          <cell r="U2031">
            <v>65</v>
          </cell>
          <cell r="V2031">
            <v>23</v>
          </cell>
          <cell r="W2031">
            <v>58</v>
          </cell>
          <cell r="X2031">
            <v>31</v>
          </cell>
          <cell r="Y2031">
            <v>68</v>
          </cell>
          <cell r="Z2031">
            <v>36</v>
          </cell>
          <cell r="AA2031">
            <v>56</v>
          </cell>
          <cell r="AB2031">
            <v>26</v>
          </cell>
          <cell r="AC2031">
            <v>56</v>
          </cell>
          <cell r="AD2031">
            <v>24</v>
          </cell>
          <cell r="AE2031">
            <v>63</v>
          </cell>
          <cell r="AF2031">
            <v>44</v>
          </cell>
          <cell r="AG2031">
            <v>58</v>
          </cell>
          <cell r="AH2031">
            <v>50</v>
          </cell>
          <cell r="AI2031">
            <v>57</v>
          </cell>
          <cell r="AJ2031">
            <v>49</v>
          </cell>
          <cell r="AK2031">
            <v>62</v>
          </cell>
          <cell r="AL2031">
            <v>47</v>
          </cell>
          <cell r="AM2031">
            <v>59</v>
          </cell>
          <cell r="AN2031">
            <v>49</v>
          </cell>
          <cell r="AO2031">
            <v>61</v>
          </cell>
          <cell r="AP2031">
            <v>52</v>
          </cell>
          <cell r="AQ2031">
            <v>65</v>
          </cell>
          <cell r="AR2031">
            <v>30</v>
          </cell>
          <cell r="AS2031">
            <v>68</v>
          </cell>
          <cell r="AT2031">
            <v>51</v>
          </cell>
          <cell r="AU2031">
            <v>52</v>
          </cell>
          <cell r="AV2031">
            <v>29</v>
          </cell>
          <cell r="AW2031">
            <v>58</v>
          </cell>
          <cell r="AX2031">
            <v>28</v>
          </cell>
          <cell r="AY2031">
            <v>56</v>
          </cell>
          <cell r="AZ2031">
            <v>23</v>
          </cell>
        </row>
        <row r="2032">
          <cell r="B2032">
            <v>36590</v>
          </cell>
          <cell r="C2032">
            <v>46</v>
          </cell>
          <cell r="D2032">
            <v>34</v>
          </cell>
          <cell r="E2032">
            <v>50</v>
          </cell>
          <cell r="F2032">
            <v>37</v>
          </cell>
          <cell r="G2032">
            <v>42</v>
          </cell>
          <cell r="H2032">
            <v>36</v>
          </cell>
          <cell r="I2032">
            <v>47</v>
          </cell>
          <cell r="J2032">
            <v>31</v>
          </cell>
          <cell r="K2032">
            <v>46</v>
          </cell>
          <cell r="L2032">
            <v>29</v>
          </cell>
          <cell r="M2032">
            <v>45</v>
          </cell>
          <cell r="N2032">
            <v>34</v>
          </cell>
          <cell r="O2032">
            <v>40</v>
          </cell>
          <cell r="P2032">
            <v>34</v>
          </cell>
          <cell r="Q2032">
            <v>60</v>
          </cell>
          <cell r="R2032">
            <v>39</v>
          </cell>
          <cell r="S2032">
            <v>58</v>
          </cell>
          <cell r="T2032">
            <v>32</v>
          </cell>
          <cell r="U2032">
            <v>44</v>
          </cell>
          <cell r="V2032">
            <v>31</v>
          </cell>
          <cell r="W2032">
            <v>38</v>
          </cell>
          <cell r="X2032">
            <v>26</v>
          </cell>
          <cell r="Y2032">
            <v>61</v>
          </cell>
          <cell r="Z2032">
            <v>35</v>
          </cell>
          <cell r="AA2032">
            <v>68</v>
          </cell>
          <cell r="AB2032">
            <v>37</v>
          </cell>
          <cell r="AC2032">
            <v>64</v>
          </cell>
          <cell r="AD2032">
            <v>30</v>
          </cell>
          <cell r="AE2032">
            <v>53</v>
          </cell>
          <cell r="AF2032">
            <v>47</v>
          </cell>
          <cell r="AG2032">
            <v>51</v>
          </cell>
          <cell r="AH2032">
            <v>47</v>
          </cell>
          <cell r="AI2032">
            <v>60</v>
          </cell>
          <cell r="AJ2032">
            <v>48</v>
          </cell>
          <cell r="AK2032">
            <v>53</v>
          </cell>
          <cell r="AL2032">
            <v>44</v>
          </cell>
          <cell r="AM2032">
            <v>56</v>
          </cell>
          <cell r="AN2032">
            <v>48</v>
          </cell>
          <cell r="AO2032">
            <v>59</v>
          </cell>
          <cell r="AP2032">
            <v>49</v>
          </cell>
          <cell r="AQ2032">
            <v>53</v>
          </cell>
          <cell r="AR2032">
            <v>33</v>
          </cell>
          <cell r="AS2032">
            <v>57</v>
          </cell>
          <cell r="AT2032">
            <v>44</v>
          </cell>
          <cell r="AU2032">
            <v>54</v>
          </cell>
          <cell r="AV2032">
            <v>38</v>
          </cell>
          <cell r="AW2032">
            <v>56</v>
          </cell>
          <cell r="AX2032">
            <v>36</v>
          </cell>
          <cell r="AY2032">
            <v>71</v>
          </cell>
          <cell r="AZ2032">
            <v>33</v>
          </cell>
        </row>
        <row r="2033">
          <cell r="B2033">
            <v>36591</v>
          </cell>
          <cell r="C2033">
            <v>47</v>
          </cell>
          <cell r="D2033">
            <v>32</v>
          </cell>
          <cell r="E2033">
            <v>51</v>
          </cell>
          <cell r="F2033">
            <v>27</v>
          </cell>
          <cell r="G2033">
            <v>38</v>
          </cell>
          <cell r="H2033">
            <v>32</v>
          </cell>
          <cell r="I2033">
            <v>51</v>
          </cell>
          <cell r="J2033">
            <v>31</v>
          </cell>
          <cell r="K2033">
            <v>51</v>
          </cell>
          <cell r="L2033">
            <v>32</v>
          </cell>
          <cell r="M2033">
            <v>51</v>
          </cell>
          <cell r="N2033">
            <v>32</v>
          </cell>
          <cell r="O2033">
            <v>49</v>
          </cell>
          <cell r="P2033">
            <v>34</v>
          </cell>
          <cell r="Q2033">
            <v>50</v>
          </cell>
          <cell r="R2033">
            <v>35</v>
          </cell>
          <cell r="S2033">
            <v>54</v>
          </cell>
          <cell r="T2033">
            <v>33</v>
          </cell>
          <cell r="U2033">
            <v>46</v>
          </cell>
          <cell r="V2033">
            <v>26</v>
          </cell>
          <cell r="W2033">
            <v>37</v>
          </cell>
          <cell r="X2033">
            <v>26</v>
          </cell>
          <cell r="Y2033">
            <v>54</v>
          </cell>
          <cell r="Z2033">
            <v>34</v>
          </cell>
          <cell r="AA2033">
            <v>58</v>
          </cell>
          <cell r="AB2033">
            <v>35</v>
          </cell>
          <cell r="AC2033">
            <v>55</v>
          </cell>
          <cell r="AD2033">
            <v>34</v>
          </cell>
          <cell r="AE2033">
            <v>54</v>
          </cell>
          <cell r="AF2033">
            <v>44</v>
          </cell>
          <cell r="AG2033">
            <v>57</v>
          </cell>
          <cell r="AH2033">
            <v>47</v>
          </cell>
          <cell r="AI2033">
            <v>59</v>
          </cell>
          <cell r="AJ2033">
            <v>44</v>
          </cell>
          <cell r="AK2033">
            <v>57</v>
          </cell>
          <cell r="AL2033">
            <v>1</v>
          </cell>
          <cell r="AM2033">
            <v>61</v>
          </cell>
          <cell r="AN2033">
            <v>48</v>
          </cell>
          <cell r="AO2033">
            <v>59</v>
          </cell>
          <cell r="AP2033">
            <v>45</v>
          </cell>
          <cell r="AQ2033">
            <v>44</v>
          </cell>
          <cell r="AR2033">
            <v>33</v>
          </cell>
          <cell r="AS2033">
            <v>55</v>
          </cell>
          <cell r="AT2033">
            <v>39</v>
          </cell>
          <cell r="AU2033">
            <v>52</v>
          </cell>
          <cell r="AV2033">
            <v>36</v>
          </cell>
          <cell r="AW2033">
            <v>53</v>
          </cell>
          <cell r="AX2033">
            <v>35</v>
          </cell>
          <cell r="AY2033">
            <v>66</v>
          </cell>
          <cell r="AZ2033">
            <v>33</v>
          </cell>
        </row>
        <row r="2034">
          <cell r="B2034">
            <v>36592</v>
          </cell>
          <cell r="C2034">
            <v>53</v>
          </cell>
          <cell r="D2034">
            <v>34</v>
          </cell>
          <cell r="E2034">
            <v>50</v>
          </cell>
          <cell r="F2034">
            <v>23</v>
          </cell>
          <cell r="G2034">
            <v>43</v>
          </cell>
          <cell r="H2034">
            <v>27</v>
          </cell>
          <cell r="I2034">
            <v>52</v>
          </cell>
          <cell r="J2034">
            <v>35</v>
          </cell>
          <cell r="K2034">
            <v>49</v>
          </cell>
          <cell r="L2034">
            <v>30</v>
          </cell>
          <cell r="M2034">
            <v>46</v>
          </cell>
          <cell r="N2034">
            <v>32</v>
          </cell>
          <cell r="O2034">
            <v>47</v>
          </cell>
          <cell r="P2034">
            <v>33</v>
          </cell>
          <cell r="Q2034">
            <v>47</v>
          </cell>
          <cell r="R2034">
            <v>35</v>
          </cell>
          <cell r="S2034">
            <v>44</v>
          </cell>
          <cell r="T2034">
            <v>25</v>
          </cell>
          <cell r="U2034">
            <v>53</v>
          </cell>
          <cell r="V2034">
            <v>24</v>
          </cell>
          <cell r="W2034">
            <v>36</v>
          </cell>
          <cell r="X2034">
            <v>21</v>
          </cell>
          <cell r="Y2034">
            <v>54</v>
          </cell>
          <cell r="Z2034">
            <v>30</v>
          </cell>
          <cell r="AA2034">
            <v>58</v>
          </cell>
          <cell r="AB2034">
            <v>27</v>
          </cell>
          <cell r="AC2034">
            <v>55</v>
          </cell>
          <cell r="AD2034">
            <v>31</v>
          </cell>
          <cell r="AE2034">
            <v>54</v>
          </cell>
          <cell r="AF2034">
            <v>45</v>
          </cell>
          <cell r="AG2034">
            <v>54</v>
          </cell>
          <cell r="AH2034">
            <v>45</v>
          </cell>
          <cell r="AI2034">
            <v>60</v>
          </cell>
          <cell r="AJ2034">
            <v>45</v>
          </cell>
          <cell r="AK2034">
            <v>57</v>
          </cell>
          <cell r="AL2034">
            <v>39</v>
          </cell>
          <cell r="AM2034">
            <v>58</v>
          </cell>
          <cell r="AN2034">
            <v>45</v>
          </cell>
          <cell r="AO2034">
            <v>58</v>
          </cell>
          <cell r="AP2034">
            <v>50</v>
          </cell>
          <cell r="AQ2034">
            <v>46</v>
          </cell>
          <cell r="AR2034">
            <v>25</v>
          </cell>
          <cell r="AS2034">
            <v>60</v>
          </cell>
          <cell r="AT2034">
            <v>38</v>
          </cell>
          <cell r="AU2034">
            <v>62</v>
          </cell>
          <cell r="AV2034">
            <v>29</v>
          </cell>
          <cell r="AW2034">
            <v>43</v>
          </cell>
          <cell r="AX2034">
            <v>33</v>
          </cell>
          <cell r="AY2034">
            <v>61</v>
          </cell>
          <cell r="AZ2034">
            <v>34</v>
          </cell>
        </row>
        <row r="2035">
          <cell r="B2035">
            <v>36593</v>
          </cell>
          <cell r="C2035">
            <v>47</v>
          </cell>
          <cell r="D2035">
            <v>42</v>
          </cell>
          <cell r="E2035">
            <v>45</v>
          </cell>
          <cell r="F2035">
            <v>39</v>
          </cell>
          <cell r="G2035">
            <v>49</v>
          </cell>
          <cell r="H2035">
            <v>27</v>
          </cell>
          <cell r="I2035">
            <v>49</v>
          </cell>
          <cell r="J2035">
            <v>36</v>
          </cell>
          <cell r="K2035">
            <v>52</v>
          </cell>
          <cell r="L2035">
            <v>34</v>
          </cell>
          <cell r="M2035">
            <v>54</v>
          </cell>
          <cell r="N2035">
            <v>39</v>
          </cell>
          <cell r="O2035">
            <v>53</v>
          </cell>
          <cell r="P2035">
            <v>38</v>
          </cell>
          <cell r="Q2035">
            <v>51</v>
          </cell>
          <cell r="R2035">
            <v>34</v>
          </cell>
          <cell r="S2035">
            <v>40</v>
          </cell>
          <cell r="T2035">
            <v>27</v>
          </cell>
          <cell r="U2035">
            <v>29</v>
          </cell>
          <cell r="V2035">
            <v>24</v>
          </cell>
          <cell r="W2035">
            <v>25</v>
          </cell>
          <cell r="X2035">
            <v>13</v>
          </cell>
          <cell r="Y2035">
            <v>31</v>
          </cell>
          <cell r="Z2035">
            <v>21</v>
          </cell>
          <cell r="AA2035">
            <v>36</v>
          </cell>
          <cell r="AB2035">
            <v>24</v>
          </cell>
          <cell r="AC2035">
            <v>44</v>
          </cell>
          <cell r="AD2035">
            <v>22</v>
          </cell>
          <cell r="AE2035">
            <v>55</v>
          </cell>
          <cell r="AF2035">
            <v>42</v>
          </cell>
          <cell r="AG2035">
            <v>53</v>
          </cell>
          <cell r="AH2035">
            <v>41</v>
          </cell>
          <cell r="AI2035">
            <v>60</v>
          </cell>
          <cell r="AJ2035">
            <v>52</v>
          </cell>
          <cell r="AK2035">
            <v>57</v>
          </cell>
          <cell r="AL2035">
            <v>46</v>
          </cell>
          <cell r="AM2035">
            <v>58</v>
          </cell>
          <cell r="AN2035">
            <v>51</v>
          </cell>
          <cell r="AO2035">
            <v>59</v>
          </cell>
          <cell r="AP2035">
            <v>50</v>
          </cell>
          <cell r="AQ2035">
            <v>48</v>
          </cell>
          <cell r="AR2035">
            <v>32</v>
          </cell>
          <cell r="AS2035">
            <v>54</v>
          </cell>
          <cell r="AT2035">
            <v>45</v>
          </cell>
          <cell r="AU2035">
            <v>50</v>
          </cell>
          <cell r="AV2035">
            <v>38</v>
          </cell>
          <cell r="AW2035">
            <v>48</v>
          </cell>
          <cell r="AX2035">
            <v>33</v>
          </cell>
          <cell r="AY2035">
            <v>56</v>
          </cell>
          <cell r="AZ2035">
            <v>26</v>
          </cell>
        </row>
        <row r="2036">
          <cell r="B2036">
            <v>36594</v>
          </cell>
          <cell r="C2036">
            <v>47</v>
          </cell>
          <cell r="D2036">
            <v>42</v>
          </cell>
          <cell r="E2036">
            <v>45</v>
          </cell>
          <cell r="F2036">
            <v>39</v>
          </cell>
          <cell r="G2036">
            <v>49</v>
          </cell>
          <cell r="H2036">
            <v>27</v>
          </cell>
          <cell r="I2036">
            <v>49</v>
          </cell>
          <cell r="J2036">
            <v>36</v>
          </cell>
          <cell r="K2036">
            <v>52</v>
          </cell>
          <cell r="L2036">
            <v>34</v>
          </cell>
          <cell r="M2036">
            <v>54</v>
          </cell>
          <cell r="N2036">
            <v>39</v>
          </cell>
          <cell r="O2036">
            <v>53</v>
          </cell>
          <cell r="P2036">
            <v>38</v>
          </cell>
          <cell r="Q2036">
            <v>45</v>
          </cell>
          <cell r="R2036">
            <v>32</v>
          </cell>
          <cell r="S2036">
            <v>42</v>
          </cell>
          <cell r="T2036">
            <v>29</v>
          </cell>
          <cell r="U2036">
            <v>36</v>
          </cell>
          <cell r="V2036">
            <v>22</v>
          </cell>
          <cell r="W2036">
            <v>31</v>
          </cell>
          <cell r="X2036">
            <v>12</v>
          </cell>
          <cell r="Y2036">
            <v>30</v>
          </cell>
          <cell r="Z2036">
            <v>20</v>
          </cell>
          <cell r="AA2036">
            <v>34</v>
          </cell>
          <cell r="AB2036">
            <v>22</v>
          </cell>
          <cell r="AC2036">
            <v>31</v>
          </cell>
          <cell r="AD2036">
            <v>22</v>
          </cell>
          <cell r="AE2036">
            <v>55</v>
          </cell>
          <cell r="AF2036">
            <v>42</v>
          </cell>
          <cell r="AG2036">
            <v>53</v>
          </cell>
          <cell r="AH2036">
            <v>41</v>
          </cell>
          <cell r="AI2036">
            <v>60</v>
          </cell>
          <cell r="AJ2036">
            <v>52</v>
          </cell>
          <cell r="AK2036">
            <v>57</v>
          </cell>
          <cell r="AL2036">
            <v>46</v>
          </cell>
          <cell r="AM2036">
            <v>59</v>
          </cell>
          <cell r="AN2036">
            <v>48</v>
          </cell>
          <cell r="AO2036">
            <v>61</v>
          </cell>
          <cell r="AP2036">
            <v>47</v>
          </cell>
          <cell r="AQ2036">
            <v>48</v>
          </cell>
          <cell r="AR2036">
            <v>32</v>
          </cell>
          <cell r="AS2036">
            <v>54</v>
          </cell>
          <cell r="AT2036">
            <v>45</v>
          </cell>
          <cell r="AU2036">
            <v>44</v>
          </cell>
          <cell r="AV2036">
            <v>33</v>
          </cell>
          <cell r="AW2036">
            <v>49</v>
          </cell>
          <cell r="AX2036">
            <v>29</v>
          </cell>
          <cell r="AY2036">
            <v>37</v>
          </cell>
          <cell r="AZ2036">
            <v>24</v>
          </cell>
        </row>
        <row r="2037">
          <cell r="B2037">
            <v>36595</v>
          </cell>
          <cell r="C2037">
            <v>49</v>
          </cell>
          <cell r="D2037">
            <v>38</v>
          </cell>
          <cell r="E2037">
            <v>54</v>
          </cell>
          <cell r="F2037">
            <v>30</v>
          </cell>
          <cell r="G2037">
            <v>48</v>
          </cell>
          <cell r="H2037">
            <v>31</v>
          </cell>
          <cell r="I2037">
            <v>51</v>
          </cell>
          <cell r="J2037">
            <v>38</v>
          </cell>
          <cell r="K2037">
            <v>54</v>
          </cell>
          <cell r="L2037">
            <v>35</v>
          </cell>
          <cell r="M2037">
            <v>53</v>
          </cell>
          <cell r="N2037">
            <v>35</v>
          </cell>
          <cell r="O2037">
            <v>55</v>
          </cell>
          <cell r="P2037">
            <v>34</v>
          </cell>
          <cell r="Q2037">
            <v>49</v>
          </cell>
          <cell r="R2037">
            <v>33</v>
          </cell>
          <cell r="S2037">
            <v>47</v>
          </cell>
          <cell r="T2037">
            <v>32</v>
          </cell>
          <cell r="U2037">
            <v>42</v>
          </cell>
          <cell r="V2037">
            <v>28</v>
          </cell>
          <cell r="W2037">
            <v>45</v>
          </cell>
          <cell r="X2037">
            <v>25</v>
          </cell>
          <cell r="Y2037">
            <v>46</v>
          </cell>
          <cell r="Z2037">
            <v>28</v>
          </cell>
          <cell r="AA2037">
            <v>49</v>
          </cell>
          <cell r="AB2037">
            <v>24</v>
          </cell>
          <cell r="AC2037">
            <v>48</v>
          </cell>
          <cell r="AD2037">
            <v>19</v>
          </cell>
          <cell r="AE2037">
            <v>58</v>
          </cell>
          <cell r="AF2037">
            <v>45</v>
          </cell>
          <cell r="AG2037">
            <v>61</v>
          </cell>
          <cell r="AH2037">
            <v>50</v>
          </cell>
          <cell r="AI2037">
            <v>80</v>
          </cell>
          <cell r="AJ2037">
            <v>50</v>
          </cell>
          <cell r="AK2037">
            <v>68</v>
          </cell>
          <cell r="AL2037">
            <v>43</v>
          </cell>
          <cell r="AM2037">
            <v>74</v>
          </cell>
          <cell r="AN2037">
            <v>52</v>
          </cell>
          <cell r="AO2037">
            <v>73</v>
          </cell>
          <cell r="AP2037">
            <v>51</v>
          </cell>
          <cell r="AQ2037">
            <v>59</v>
          </cell>
          <cell r="AR2037">
            <v>39</v>
          </cell>
          <cell r="AS2037">
            <v>69</v>
          </cell>
          <cell r="AT2037">
            <v>42</v>
          </cell>
          <cell r="AU2037">
            <v>51</v>
          </cell>
          <cell r="AV2037">
            <v>31</v>
          </cell>
          <cell r="AW2037">
            <v>52</v>
          </cell>
          <cell r="AX2037">
            <v>28</v>
          </cell>
          <cell r="AY2037">
            <v>56</v>
          </cell>
          <cell r="AZ2037">
            <v>21</v>
          </cell>
        </row>
        <row r="2038">
          <cell r="B2038">
            <v>36596</v>
          </cell>
          <cell r="C2038">
            <v>49</v>
          </cell>
          <cell r="D2038">
            <v>38</v>
          </cell>
          <cell r="E2038">
            <v>54</v>
          </cell>
          <cell r="F2038">
            <v>30</v>
          </cell>
          <cell r="G2038">
            <v>48</v>
          </cell>
          <cell r="H2038">
            <v>31</v>
          </cell>
          <cell r="I2038">
            <v>51</v>
          </cell>
          <cell r="J2038">
            <v>38</v>
          </cell>
          <cell r="K2038">
            <v>54</v>
          </cell>
          <cell r="L2038">
            <v>35</v>
          </cell>
          <cell r="M2038">
            <v>53</v>
          </cell>
          <cell r="N2038">
            <v>35</v>
          </cell>
          <cell r="O2038">
            <v>55</v>
          </cell>
          <cell r="P2038">
            <v>34</v>
          </cell>
          <cell r="Q2038">
            <v>49</v>
          </cell>
          <cell r="R2038">
            <v>33</v>
          </cell>
          <cell r="S2038">
            <v>47</v>
          </cell>
          <cell r="T2038">
            <v>32</v>
          </cell>
          <cell r="U2038">
            <v>42</v>
          </cell>
          <cell r="V2038">
            <v>28</v>
          </cell>
          <cell r="W2038">
            <v>45</v>
          </cell>
          <cell r="X2038">
            <v>25</v>
          </cell>
          <cell r="Y2038">
            <v>46</v>
          </cell>
          <cell r="Z2038">
            <v>28</v>
          </cell>
          <cell r="AA2038">
            <v>49</v>
          </cell>
          <cell r="AB2038">
            <v>24</v>
          </cell>
          <cell r="AC2038">
            <v>48</v>
          </cell>
          <cell r="AD2038">
            <v>19</v>
          </cell>
          <cell r="AE2038">
            <v>58</v>
          </cell>
          <cell r="AF2038">
            <v>45</v>
          </cell>
          <cell r="AG2038">
            <v>61</v>
          </cell>
          <cell r="AH2038">
            <v>50</v>
          </cell>
          <cell r="AI2038">
            <v>80</v>
          </cell>
          <cell r="AJ2038">
            <v>50</v>
          </cell>
          <cell r="AK2038">
            <v>68</v>
          </cell>
          <cell r="AL2038">
            <v>43</v>
          </cell>
          <cell r="AM2038">
            <v>74</v>
          </cell>
          <cell r="AN2038">
            <v>52</v>
          </cell>
          <cell r="AO2038">
            <v>73</v>
          </cell>
          <cell r="AP2038">
            <v>51</v>
          </cell>
          <cell r="AQ2038">
            <v>59</v>
          </cell>
          <cell r="AR2038">
            <v>39</v>
          </cell>
          <cell r="AS2038">
            <v>69</v>
          </cell>
          <cell r="AT2038">
            <v>42</v>
          </cell>
          <cell r="AU2038">
            <v>51</v>
          </cell>
          <cell r="AV2038">
            <v>31</v>
          </cell>
          <cell r="AW2038">
            <v>52</v>
          </cell>
          <cell r="AX2038">
            <v>28</v>
          </cell>
          <cell r="AY2038">
            <v>56</v>
          </cell>
          <cell r="AZ2038">
            <v>21</v>
          </cell>
        </row>
        <row r="2039">
          <cell r="B2039">
            <v>36597</v>
          </cell>
          <cell r="C2039">
            <v>47</v>
          </cell>
          <cell r="D2039">
            <v>36</v>
          </cell>
          <cell r="E2039">
            <v>51</v>
          </cell>
          <cell r="F2039">
            <v>27</v>
          </cell>
          <cell r="G2039">
            <v>42</v>
          </cell>
          <cell r="H2039">
            <v>27</v>
          </cell>
          <cell r="I2039">
            <v>54</v>
          </cell>
          <cell r="J2039">
            <v>32</v>
          </cell>
          <cell r="K2039">
            <v>59</v>
          </cell>
          <cell r="L2039">
            <v>32</v>
          </cell>
          <cell r="M2039">
            <v>60</v>
          </cell>
          <cell r="N2039">
            <v>30</v>
          </cell>
          <cell r="O2039">
            <v>59</v>
          </cell>
          <cell r="P2039">
            <v>28</v>
          </cell>
          <cell r="Q2039">
            <v>51</v>
          </cell>
          <cell r="R2039">
            <v>27</v>
          </cell>
          <cell r="S2039">
            <v>46</v>
          </cell>
          <cell r="T2039">
            <v>28</v>
          </cell>
          <cell r="U2039">
            <v>43</v>
          </cell>
          <cell r="V2039">
            <v>31</v>
          </cell>
          <cell r="W2039">
            <v>45</v>
          </cell>
          <cell r="X2039">
            <v>25</v>
          </cell>
          <cell r="Y2039">
            <v>45</v>
          </cell>
          <cell r="Z2039">
            <v>30</v>
          </cell>
          <cell r="AA2039">
            <v>46</v>
          </cell>
          <cell r="AB2039">
            <v>16</v>
          </cell>
          <cell r="AC2039">
            <v>41</v>
          </cell>
          <cell r="AD2039">
            <v>24</v>
          </cell>
          <cell r="AE2039">
            <v>68</v>
          </cell>
          <cell r="AF2039">
            <v>43</v>
          </cell>
          <cell r="AG2039">
            <v>62</v>
          </cell>
          <cell r="AH2039">
            <v>46</v>
          </cell>
          <cell r="AI2039">
            <v>68</v>
          </cell>
          <cell r="AJ2039">
            <v>50</v>
          </cell>
          <cell r="AK2039">
            <v>67</v>
          </cell>
          <cell r="AL2039">
            <v>46</v>
          </cell>
          <cell r="AM2039">
            <v>70</v>
          </cell>
          <cell r="AN2039">
            <v>51</v>
          </cell>
          <cell r="AO2039">
            <v>64</v>
          </cell>
          <cell r="AP2039">
            <v>52</v>
          </cell>
          <cell r="AQ2039">
            <v>61</v>
          </cell>
          <cell r="AR2039">
            <v>36</v>
          </cell>
          <cell r="AS2039">
            <v>71</v>
          </cell>
          <cell r="AT2039">
            <v>48</v>
          </cell>
          <cell r="AU2039">
            <v>48</v>
          </cell>
          <cell r="AV2039">
            <v>34</v>
          </cell>
          <cell r="AW2039">
            <v>56</v>
          </cell>
          <cell r="AX2039">
            <v>33</v>
          </cell>
          <cell r="AY2039">
            <v>47</v>
          </cell>
          <cell r="AZ2039">
            <v>26</v>
          </cell>
        </row>
        <row r="2040">
          <cell r="B2040">
            <v>36598</v>
          </cell>
          <cell r="C2040">
            <v>58</v>
          </cell>
          <cell r="D2040">
            <v>42</v>
          </cell>
          <cell r="E2040">
            <v>55</v>
          </cell>
          <cell r="F2040">
            <v>30</v>
          </cell>
          <cell r="G2040">
            <v>48</v>
          </cell>
          <cell r="H2040">
            <v>26</v>
          </cell>
          <cell r="I2040">
            <v>58</v>
          </cell>
          <cell r="J2040">
            <v>41</v>
          </cell>
          <cell r="K2040">
            <v>57</v>
          </cell>
          <cell r="L2040">
            <v>38</v>
          </cell>
          <cell r="M2040">
            <v>56</v>
          </cell>
          <cell r="N2040">
            <v>38</v>
          </cell>
          <cell r="O2040">
            <v>53</v>
          </cell>
          <cell r="P2040">
            <v>36</v>
          </cell>
          <cell r="Q2040">
            <v>58</v>
          </cell>
          <cell r="R2040">
            <v>30</v>
          </cell>
          <cell r="S2040">
            <v>53</v>
          </cell>
          <cell r="T2040">
            <v>23</v>
          </cell>
          <cell r="U2040">
            <v>47</v>
          </cell>
          <cell r="V2040">
            <v>27</v>
          </cell>
          <cell r="W2040">
            <v>48</v>
          </cell>
          <cell r="X2040">
            <v>22</v>
          </cell>
          <cell r="Y2040">
            <v>46</v>
          </cell>
          <cell r="Z2040">
            <v>29</v>
          </cell>
          <cell r="AA2040">
            <v>49</v>
          </cell>
          <cell r="AB2040">
            <v>15</v>
          </cell>
          <cell r="AC2040">
            <v>48</v>
          </cell>
          <cell r="AD2040">
            <v>21</v>
          </cell>
          <cell r="AE2040">
            <v>69</v>
          </cell>
          <cell r="AF2040">
            <v>44</v>
          </cell>
          <cell r="AG2040">
            <v>61</v>
          </cell>
          <cell r="AH2040">
            <v>47</v>
          </cell>
          <cell r="AI2040">
            <v>65</v>
          </cell>
          <cell r="AJ2040">
            <v>55</v>
          </cell>
          <cell r="AK2040">
            <v>70</v>
          </cell>
          <cell r="AL2040">
            <v>47</v>
          </cell>
          <cell r="AM2040">
            <v>62</v>
          </cell>
          <cell r="AN2040">
            <v>55</v>
          </cell>
          <cell r="AO2040">
            <v>61</v>
          </cell>
          <cell r="AP2040">
            <v>56</v>
          </cell>
          <cell r="AQ2040">
            <v>66</v>
          </cell>
          <cell r="AR2040">
            <v>32</v>
          </cell>
          <cell r="AS2040">
            <v>75</v>
          </cell>
          <cell r="AT2040">
            <v>48</v>
          </cell>
          <cell r="AU2040">
            <v>55</v>
          </cell>
          <cell r="AV2040">
            <v>30</v>
          </cell>
          <cell r="AW2040">
            <v>58</v>
          </cell>
          <cell r="AX2040">
            <v>27</v>
          </cell>
          <cell r="AY2040">
            <v>47</v>
          </cell>
          <cell r="AZ2040">
            <v>26</v>
          </cell>
        </row>
        <row r="2041">
          <cell r="B2041">
            <v>36599</v>
          </cell>
          <cell r="C2041">
            <v>49</v>
          </cell>
          <cell r="D2041">
            <v>37</v>
          </cell>
          <cell r="E2041">
            <v>56</v>
          </cell>
          <cell r="F2041">
            <v>27</v>
          </cell>
          <cell r="G2041">
            <v>49</v>
          </cell>
          <cell r="H2041">
            <v>30</v>
          </cell>
          <cell r="I2041">
            <v>54</v>
          </cell>
          <cell r="J2041">
            <v>35</v>
          </cell>
          <cell r="K2041">
            <v>55</v>
          </cell>
          <cell r="L2041">
            <v>34</v>
          </cell>
          <cell r="M2041">
            <v>57</v>
          </cell>
          <cell r="N2041">
            <v>36</v>
          </cell>
          <cell r="O2041">
            <v>63</v>
          </cell>
          <cell r="P2041">
            <v>40</v>
          </cell>
          <cell r="Q2041">
            <v>56</v>
          </cell>
          <cell r="R2041">
            <v>41</v>
          </cell>
          <cell r="S2041">
            <v>54</v>
          </cell>
          <cell r="T2041">
            <v>37</v>
          </cell>
          <cell r="U2041">
            <v>50</v>
          </cell>
          <cell r="V2041">
            <v>26</v>
          </cell>
          <cell r="W2041">
            <v>50</v>
          </cell>
          <cell r="X2041">
            <v>20</v>
          </cell>
          <cell r="Y2041">
            <v>58</v>
          </cell>
          <cell r="Z2041">
            <v>28</v>
          </cell>
          <cell r="AA2041">
            <v>56</v>
          </cell>
          <cell r="AB2041">
            <v>21</v>
          </cell>
          <cell r="AC2041">
            <v>56</v>
          </cell>
          <cell r="AD2041">
            <v>20</v>
          </cell>
          <cell r="AE2041">
            <v>73</v>
          </cell>
          <cell r="AF2041">
            <v>47</v>
          </cell>
          <cell r="AG2041">
            <v>67</v>
          </cell>
          <cell r="AH2041">
            <v>52</v>
          </cell>
          <cell r="AI2041">
            <v>72</v>
          </cell>
          <cell r="AJ2041">
            <v>52</v>
          </cell>
          <cell r="AK2041">
            <v>71</v>
          </cell>
          <cell r="AL2041">
            <v>48</v>
          </cell>
          <cell r="AM2041">
            <v>61</v>
          </cell>
          <cell r="AN2041">
            <v>52</v>
          </cell>
          <cell r="AO2041">
            <v>68</v>
          </cell>
          <cell r="AP2041">
            <v>53</v>
          </cell>
          <cell r="AQ2041">
            <v>62</v>
          </cell>
          <cell r="AR2041">
            <v>41</v>
          </cell>
          <cell r="AS2041">
            <v>78</v>
          </cell>
          <cell r="AT2041">
            <v>49</v>
          </cell>
          <cell r="AU2041">
            <v>56</v>
          </cell>
          <cell r="AV2041">
            <v>35</v>
          </cell>
          <cell r="AW2041">
            <v>63</v>
          </cell>
          <cell r="AX2041">
            <v>30</v>
          </cell>
          <cell r="AY2041">
            <v>59</v>
          </cell>
          <cell r="AZ2041">
            <v>25</v>
          </cell>
        </row>
        <row r="2042">
          <cell r="B2042">
            <v>36600</v>
          </cell>
          <cell r="C2042">
            <v>50</v>
          </cell>
          <cell r="D2042">
            <v>34</v>
          </cell>
          <cell r="E2042">
            <v>54</v>
          </cell>
          <cell r="F2042">
            <v>25</v>
          </cell>
          <cell r="G2042">
            <v>46</v>
          </cell>
          <cell r="H2042">
            <v>25</v>
          </cell>
          <cell r="I2042">
            <v>54</v>
          </cell>
          <cell r="J2042">
            <v>31</v>
          </cell>
          <cell r="K2042">
            <v>51</v>
          </cell>
          <cell r="L2042">
            <v>30</v>
          </cell>
          <cell r="M2042">
            <v>50</v>
          </cell>
          <cell r="N2042">
            <v>32</v>
          </cell>
          <cell r="O2042">
            <v>62</v>
          </cell>
          <cell r="P2042">
            <v>30</v>
          </cell>
          <cell r="Q2042">
            <v>50</v>
          </cell>
          <cell r="R2042">
            <v>33</v>
          </cell>
          <cell r="S2042">
            <v>48</v>
          </cell>
          <cell r="T2042">
            <v>28</v>
          </cell>
          <cell r="U2042">
            <v>46</v>
          </cell>
          <cell r="V2042">
            <v>24</v>
          </cell>
          <cell r="W2042">
            <v>39</v>
          </cell>
          <cell r="X2042">
            <v>16</v>
          </cell>
          <cell r="Y2042">
            <v>36</v>
          </cell>
          <cell r="Z2042">
            <v>20</v>
          </cell>
          <cell r="AA2042">
            <v>35</v>
          </cell>
          <cell r="AB2042">
            <v>17</v>
          </cell>
          <cell r="AC2042">
            <v>40</v>
          </cell>
          <cell r="AD2042">
            <v>22</v>
          </cell>
          <cell r="AE2042">
            <v>75</v>
          </cell>
          <cell r="AF2042">
            <v>43</v>
          </cell>
          <cell r="AG2042">
            <v>71</v>
          </cell>
          <cell r="AH2042">
            <v>47</v>
          </cell>
          <cell r="AI2042">
            <v>65</v>
          </cell>
          <cell r="AJ2042">
            <v>53</v>
          </cell>
          <cell r="AK2042">
            <v>74</v>
          </cell>
          <cell r="AL2042">
            <v>52</v>
          </cell>
          <cell r="AM2042">
            <v>64</v>
          </cell>
          <cell r="AN2042">
            <v>53</v>
          </cell>
          <cell r="AO2042">
            <v>64</v>
          </cell>
          <cell r="AP2042">
            <v>54</v>
          </cell>
          <cell r="AQ2042">
            <v>64</v>
          </cell>
          <cell r="AR2042">
            <v>31</v>
          </cell>
          <cell r="AS2042">
            <v>80</v>
          </cell>
          <cell r="AT2042">
            <v>54</v>
          </cell>
          <cell r="AU2042">
            <v>46</v>
          </cell>
          <cell r="AV2042">
            <v>32</v>
          </cell>
          <cell r="AW2042">
            <v>49</v>
          </cell>
          <cell r="AX2042">
            <v>32</v>
          </cell>
          <cell r="AY2042">
            <v>50</v>
          </cell>
          <cell r="AZ2042">
            <v>22</v>
          </cell>
        </row>
        <row r="2043">
          <cell r="B2043">
            <v>36601</v>
          </cell>
          <cell r="C2043">
            <v>51</v>
          </cell>
          <cell r="D2043">
            <v>40</v>
          </cell>
          <cell r="E2043">
            <v>56</v>
          </cell>
          <cell r="F2043">
            <v>38</v>
          </cell>
          <cell r="G2043">
            <v>46</v>
          </cell>
          <cell r="H2043">
            <v>33</v>
          </cell>
          <cell r="I2043">
            <v>54</v>
          </cell>
          <cell r="J2043">
            <v>40</v>
          </cell>
          <cell r="K2043">
            <v>53</v>
          </cell>
          <cell r="L2043">
            <v>38</v>
          </cell>
          <cell r="M2043">
            <v>53</v>
          </cell>
          <cell r="N2043">
            <v>37</v>
          </cell>
          <cell r="O2043">
            <v>55</v>
          </cell>
          <cell r="P2043">
            <v>36</v>
          </cell>
          <cell r="Q2043">
            <v>50</v>
          </cell>
          <cell r="R2043">
            <v>35</v>
          </cell>
          <cell r="S2043">
            <v>54</v>
          </cell>
          <cell r="T2043">
            <v>21</v>
          </cell>
          <cell r="U2043">
            <v>49</v>
          </cell>
          <cell r="V2043">
            <v>19</v>
          </cell>
          <cell r="W2043">
            <v>49</v>
          </cell>
          <cell r="X2043">
            <v>20</v>
          </cell>
          <cell r="Y2043">
            <v>55</v>
          </cell>
          <cell r="Z2043">
            <v>20</v>
          </cell>
          <cell r="AA2043">
            <v>48</v>
          </cell>
          <cell r="AB2043">
            <v>14</v>
          </cell>
          <cell r="AC2043">
            <v>37</v>
          </cell>
          <cell r="AD2043">
            <v>20</v>
          </cell>
          <cell r="AE2043">
            <v>73</v>
          </cell>
          <cell r="AF2043">
            <v>49</v>
          </cell>
          <cell r="AG2043">
            <v>61</v>
          </cell>
          <cell r="AH2043">
            <v>49</v>
          </cell>
          <cell r="AI2043">
            <v>68</v>
          </cell>
          <cell r="AJ2043">
            <v>57</v>
          </cell>
          <cell r="AK2043">
            <v>72</v>
          </cell>
          <cell r="AL2043">
            <v>52</v>
          </cell>
          <cell r="AM2043">
            <v>62</v>
          </cell>
          <cell r="AN2043">
            <v>56</v>
          </cell>
          <cell r="AO2043">
            <v>62</v>
          </cell>
          <cell r="AP2043">
            <v>55</v>
          </cell>
          <cell r="AQ2043">
            <v>64</v>
          </cell>
          <cell r="AR2043">
            <v>37</v>
          </cell>
          <cell r="AS2043">
            <v>68</v>
          </cell>
          <cell r="AT2043">
            <v>51</v>
          </cell>
          <cell r="AU2043">
            <v>56</v>
          </cell>
          <cell r="AV2043">
            <v>27</v>
          </cell>
          <cell r="AW2043">
            <v>51</v>
          </cell>
          <cell r="AX2043">
            <v>28</v>
          </cell>
          <cell r="AY2043">
            <v>40</v>
          </cell>
          <cell r="AZ2043">
            <v>14</v>
          </cell>
        </row>
        <row r="2044">
          <cell r="B2044">
            <v>36602</v>
          </cell>
          <cell r="C2044">
            <v>51</v>
          </cell>
          <cell r="D2044">
            <v>40</v>
          </cell>
          <cell r="E2044">
            <v>56</v>
          </cell>
          <cell r="F2044">
            <v>38</v>
          </cell>
          <cell r="G2044">
            <v>46</v>
          </cell>
          <cell r="H2044">
            <v>33</v>
          </cell>
          <cell r="I2044">
            <v>54</v>
          </cell>
          <cell r="J2044">
            <v>40</v>
          </cell>
          <cell r="K2044">
            <v>53</v>
          </cell>
          <cell r="L2044">
            <v>38</v>
          </cell>
          <cell r="M2044">
            <v>53</v>
          </cell>
          <cell r="N2044">
            <v>37</v>
          </cell>
          <cell r="O2044">
            <v>55</v>
          </cell>
          <cell r="P2044">
            <v>36</v>
          </cell>
          <cell r="Q2044">
            <v>50</v>
          </cell>
          <cell r="R2044">
            <v>35</v>
          </cell>
          <cell r="S2044">
            <v>54</v>
          </cell>
          <cell r="T2044">
            <v>21</v>
          </cell>
          <cell r="U2044">
            <v>49</v>
          </cell>
          <cell r="V2044">
            <v>19</v>
          </cell>
          <cell r="W2044">
            <v>49</v>
          </cell>
          <cell r="X2044">
            <v>20</v>
          </cell>
          <cell r="Y2044">
            <v>55</v>
          </cell>
          <cell r="Z2044">
            <v>20</v>
          </cell>
          <cell r="AA2044">
            <v>48</v>
          </cell>
          <cell r="AB2044">
            <v>14</v>
          </cell>
          <cell r="AC2044">
            <v>37</v>
          </cell>
          <cell r="AD2044">
            <v>20</v>
          </cell>
          <cell r="AE2044">
            <v>73</v>
          </cell>
          <cell r="AF2044">
            <v>49</v>
          </cell>
          <cell r="AG2044">
            <v>61</v>
          </cell>
          <cell r="AH2044">
            <v>49</v>
          </cell>
          <cell r="AI2044">
            <v>68</v>
          </cell>
          <cell r="AJ2044">
            <v>57</v>
          </cell>
          <cell r="AK2044">
            <v>72</v>
          </cell>
          <cell r="AL2044">
            <v>52</v>
          </cell>
          <cell r="AM2044">
            <v>62</v>
          </cell>
          <cell r="AN2044">
            <v>56</v>
          </cell>
          <cell r="AO2044">
            <v>62</v>
          </cell>
          <cell r="AP2044">
            <v>55</v>
          </cell>
          <cell r="AQ2044">
            <v>64</v>
          </cell>
          <cell r="AR2044">
            <v>37</v>
          </cell>
          <cell r="AS2044">
            <v>68</v>
          </cell>
          <cell r="AT2044">
            <v>51</v>
          </cell>
          <cell r="AU2044">
            <v>56</v>
          </cell>
          <cell r="AV2044">
            <v>27</v>
          </cell>
          <cell r="AW2044">
            <v>51</v>
          </cell>
          <cell r="AX2044">
            <v>28</v>
          </cell>
          <cell r="AY2044">
            <v>40</v>
          </cell>
          <cell r="AZ2044">
            <v>14</v>
          </cell>
        </row>
        <row r="2045">
          <cell r="B2045">
            <v>36603</v>
          </cell>
          <cell r="C2045">
            <v>51</v>
          </cell>
          <cell r="D2045">
            <v>40</v>
          </cell>
          <cell r="E2045">
            <v>56</v>
          </cell>
          <cell r="F2045">
            <v>38</v>
          </cell>
          <cell r="G2045">
            <v>46</v>
          </cell>
          <cell r="H2045">
            <v>33</v>
          </cell>
          <cell r="I2045">
            <v>54</v>
          </cell>
          <cell r="J2045">
            <v>40</v>
          </cell>
          <cell r="K2045">
            <v>53</v>
          </cell>
          <cell r="L2045">
            <v>38</v>
          </cell>
          <cell r="M2045">
            <v>53</v>
          </cell>
          <cell r="N2045">
            <v>37</v>
          </cell>
          <cell r="O2045">
            <v>55</v>
          </cell>
          <cell r="P2045">
            <v>36</v>
          </cell>
          <cell r="Q2045">
            <v>50</v>
          </cell>
          <cell r="R2045">
            <v>35</v>
          </cell>
          <cell r="S2045">
            <v>54</v>
          </cell>
          <cell r="T2045">
            <v>21</v>
          </cell>
          <cell r="U2045">
            <v>49</v>
          </cell>
          <cell r="V2045">
            <v>19</v>
          </cell>
          <cell r="W2045">
            <v>49</v>
          </cell>
          <cell r="X2045">
            <v>20</v>
          </cell>
          <cell r="Y2045">
            <v>55</v>
          </cell>
          <cell r="Z2045">
            <v>20</v>
          </cell>
          <cell r="AA2045">
            <v>48</v>
          </cell>
          <cell r="AB2045">
            <v>14</v>
          </cell>
          <cell r="AC2045">
            <v>37</v>
          </cell>
          <cell r="AD2045">
            <v>20</v>
          </cell>
          <cell r="AE2045">
            <v>73</v>
          </cell>
          <cell r="AF2045">
            <v>49</v>
          </cell>
          <cell r="AG2045">
            <v>61</v>
          </cell>
          <cell r="AH2045">
            <v>49</v>
          </cell>
          <cell r="AI2045">
            <v>68</v>
          </cell>
          <cell r="AJ2045">
            <v>57</v>
          </cell>
          <cell r="AK2045">
            <v>72</v>
          </cell>
          <cell r="AL2045">
            <v>52</v>
          </cell>
          <cell r="AM2045">
            <v>62</v>
          </cell>
          <cell r="AN2045">
            <v>56</v>
          </cell>
          <cell r="AO2045">
            <v>62</v>
          </cell>
          <cell r="AP2045">
            <v>55</v>
          </cell>
          <cell r="AQ2045">
            <v>64</v>
          </cell>
          <cell r="AR2045">
            <v>37</v>
          </cell>
          <cell r="AS2045">
            <v>68</v>
          </cell>
          <cell r="AT2045">
            <v>51</v>
          </cell>
          <cell r="AU2045">
            <v>56</v>
          </cell>
          <cell r="AV2045">
            <v>27</v>
          </cell>
          <cell r="AW2045">
            <v>51</v>
          </cell>
          <cell r="AX2045">
            <v>28</v>
          </cell>
          <cell r="AY2045">
            <v>40</v>
          </cell>
          <cell r="AZ2045">
            <v>14</v>
          </cell>
        </row>
        <row r="2046">
          <cell r="B2046">
            <v>36604</v>
          </cell>
          <cell r="C2046">
            <v>50</v>
          </cell>
          <cell r="D2046">
            <v>40</v>
          </cell>
          <cell r="E2046">
            <v>56</v>
          </cell>
          <cell r="F2046">
            <v>29</v>
          </cell>
          <cell r="G2046">
            <v>43</v>
          </cell>
          <cell r="H2046">
            <v>30</v>
          </cell>
          <cell r="I2046">
            <v>51</v>
          </cell>
          <cell r="J2046">
            <v>42</v>
          </cell>
          <cell r="K2046">
            <v>50</v>
          </cell>
          <cell r="L2046">
            <v>40</v>
          </cell>
          <cell r="M2046">
            <v>51</v>
          </cell>
          <cell r="N2046">
            <v>38</v>
          </cell>
          <cell r="O2046">
            <v>48</v>
          </cell>
          <cell r="P2046">
            <v>36</v>
          </cell>
          <cell r="Q2046">
            <v>50</v>
          </cell>
          <cell r="R2046">
            <v>30</v>
          </cell>
          <cell r="S2046">
            <v>46</v>
          </cell>
          <cell r="T2046">
            <v>21</v>
          </cell>
          <cell r="U2046">
            <v>47</v>
          </cell>
          <cell r="V2046">
            <v>31</v>
          </cell>
          <cell r="W2046">
            <v>46</v>
          </cell>
          <cell r="X2046">
            <v>28</v>
          </cell>
          <cell r="Y2046">
            <v>48</v>
          </cell>
          <cell r="Z2046">
            <v>29</v>
          </cell>
          <cell r="AA2046">
            <v>54</v>
          </cell>
          <cell r="AB2046">
            <v>25</v>
          </cell>
          <cell r="AC2046">
            <v>58</v>
          </cell>
          <cell r="AD2046">
            <v>24</v>
          </cell>
          <cell r="AE2046">
            <v>76</v>
          </cell>
          <cell r="AF2046">
            <v>43</v>
          </cell>
          <cell r="AG2046">
            <v>67</v>
          </cell>
          <cell r="AH2046">
            <v>48</v>
          </cell>
          <cell r="AI2046">
            <v>73</v>
          </cell>
          <cell r="AJ2046">
            <v>54</v>
          </cell>
          <cell r="AK2046">
            <v>74</v>
          </cell>
          <cell r="AL2046">
            <v>48</v>
          </cell>
          <cell r="AM2046">
            <v>70</v>
          </cell>
          <cell r="AN2046">
            <v>53</v>
          </cell>
          <cell r="AO2046">
            <v>67</v>
          </cell>
          <cell r="AP2046">
            <v>54</v>
          </cell>
          <cell r="AQ2046">
            <v>68</v>
          </cell>
          <cell r="AR2046">
            <v>31</v>
          </cell>
          <cell r="AS2046">
            <v>72</v>
          </cell>
          <cell r="AT2046">
            <v>50</v>
          </cell>
          <cell r="AU2046">
            <v>53</v>
          </cell>
          <cell r="AV2046">
            <v>26</v>
          </cell>
          <cell r="AW2046">
            <v>56</v>
          </cell>
          <cell r="AX2046">
            <v>29</v>
          </cell>
          <cell r="AY2046">
            <v>63</v>
          </cell>
          <cell r="AZ2046">
            <v>24</v>
          </cell>
        </row>
        <row r="2047">
          <cell r="B2047">
            <v>36605</v>
          </cell>
          <cell r="C2047">
            <v>49</v>
          </cell>
          <cell r="D2047">
            <v>32</v>
          </cell>
          <cell r="E2047">
            <v>54</v>
          </cell>
          <cell r="F2047">
            <v>24</v>
          </cell>
          <cell r="G2047">
            <v>43</v>
          </cell>
          <cell r="H2047">
            <v>22</v>
          </cell>
          <cell r="I2047">
            <v>53</v>
          </cell>
          <cell r="J2047">
            <v>38</v>
          </cell>
          <cell r="K2047">
            <v>53</v>
          </cell>
          <cell r="L2047">
            <v>37</v>
          </cell>
          <cell r="M2047">
            <v>54</v>
          </cell>
          <cell r="N2047">
            <v>36</v>
          </cell>
          <cell r="O2047">
            <v>58</v>
          </cell>
          <cell r="P2047">
            <v>31</v>
          </cell>
          <cell r="Q2047">
            <v>50</v>
          </cell>
          <cell r="R2047">
            <v>26</v>
          </cell>
          <cell r="S2047">
            <v>41</v>
          </cell>
          <cell r="T2047">
            <v>13</v>
          </cell>
          <cell r="U2047" t="e">
            <v>#VALUE!</v>
          </cell>
          <cell r="V2047">
            <v>27</v>
          </cell>
          <cell r="W2047">
            <v>43</v>
          </cell>
          <cell r="X2047">
            <v>23</v>
          </cell>
          <cell r="Y2047">
            <v>45</v>
          </cell>
          <cell r="Z2047">
            <v>27</v>
          </cell>
          <cell r="AA2047">
            <v>28</v>
          </cell>
          <cell r="AB2047">
            <v>13</v>
          </cell>
          <cell r="AC2047">
            <v>35</v>
          </cell>
          <cell r="AD2047">
            <v>22</v>
          </cell>
          <cell r="AE2047">
            <v>66</v>
          </cell>
          <cell r="AF2047">
            <v>48</v>
          </cell>
          <cell r="AG2047">
            <v>64</v>
          </cell>
          <cell r="AH2047">
            <v>47</v>
          </cell>
          <cell r="AI2047">
            <v>73</v>
          </cell>
          <cell r="AJ2047">
            <v>53</v>
          </cell>
          <cell r="AK2047">
            <v>65</v>
          </cell>
          <cell r="AL2047">
            <v>43</v>
          </cell>
          <cell r="AM2047">
            <v>72</v>
          </cell>
          <cell r="AN2047">
            <v>53</v>
          </cell>
          <cell r="AO2047">
            <v>64</v>
          </cell>
          <cell r="AP2047">
            <v>55</v>
          </cell>
          <cell r="AQ2047">
            <v>48</v>
          </cell>
          <cell r="AR2047">
            <v>29</v>
          </cell>
          <cell r="AS2047">
            <v>64</v>
          </cell>
          <cell r="AT2047">
            <v>47</v>
          </cell>
          <cell r="AU2047">
            <v>37</v>
          </cell>
          <cell r="AV2047">
            <v>20</v>
          </cell>
          <cell r="AW2047">
            <v>56</v>
          </cell>
          <cell r="AX2047">
            <v>30</v>
          </cell>
          <cell r="AY2047">
            <v>46</v>
          </cell>
          <cell r="AZ2047">
            <v>26</v>
          </cell>
        </row>
        <row r="2048">
          <cell r="B2048">
            <v>36606</v>
          </cell>
          <cell r="C2048">
            <v>55</v>
          </cell>
          <cell r="D2048">
            <v>43</v>
          </cell>
          <cell r="E2048">
            <v>64</v>
          </cell>
          <cell r="F2048">
            <v>36</v>
          </cell>
          <cell r="G2048">
            <v>50</v>
          </cell>
          <cell r="H2048">
            <v>31</v>
          </cell>
          <cell r="I2048">
            <v>61</v>
          </cell>
          <cell r="J2048">
            <v>42</v>
          </cell>
          <cell r="K2048">
            <v>63</v>
          </cell>
          <cell r="L2048">
            <v>39</v>
          </cell>
          <cell r="M2048">
            <v>64</v>
          </cell>
          <cell r="N2048">
            <v>36</v>
          </cell>
          <cell r="O2048">
            <v>68</v>
          </cell>
          <cell r="P2048">
            <v>32</v>
          </cell>
          <cell r="Q2048">
            <v>54</v>
          </cell>
          <cell r="R2048">
            <v>25</v>
          </cell>
          <cell r="S2048">
            <v>47</v>
          </cell>
          <cell r="T2048">
            <v>17</v>
          </cell>
          <cell r="U2048">
            <v>52</v>
          </cell>
          <cell r="V2048">
            <v>21</v>
          </cell>
          <cell r="W2048">
            <v>61</v>
          </cell>
          <cell r="X2048">
            <v>24</v>
          </cell>
          <cell r="Y2048">
            <v>52</v>
          </cell>
          <cell r="Z2048">
            <v>20</v>
          </cell>
          <cell r="AA2048">
            <v>32</v>
          </cell>
          <cell r="AB2048">
            <v>11</v>
          </cell>
          <cell r="AC2048">
            <v>29</v>
          </cell>
          <cell r="AD2048">
            <v>21</v>
          </cell>
          <cell r="AE2048">
            <v>76</v>
          </cell>
          <cell r="AF2048">
            <v>51</v>
          </cell>
          <cell r="AG2048">
            <v>71</v>
          </cell>
          <cell r="AH2048">
            <v>53</v>
          </cell>
          <cell r="AI2048">
            <v>70</v>
          </cell>
          <cell r="AJ2048">
            <v>52</v>
          </cell>
          <cell r="AK2048">
            <v>69</v>
          </cell>
          <cell r="AL2048">
            <v>42</v>
          </cell>
          <cell r="AM2048">
            <v>70</v>
          </cell>
          <cell r="AN2048">
            <v>56</v>
          </cell>
          <cell r="AO2048">
            <v>67</v>
          </cell>
          <cell r="AP2048">
            <v>49</v>
          </cell>
          <cell r="AQ2048">
            <v>55</v>
          </cell>
          <cell r="AR2048">
            <v>25</v>
          </cell>
          <cell r="AS2048">
            <v>66</v>
          </cell>
          <cell r="AT2048">
            <v>49</v>
          </cell>
          <cell r="AU2048">
            <v>47</v>
          </cell>
          <cell r="AV2048">
            <v>27</v>
          </cell>
          <cell r="AW2048">
            <v>49</v>
          </cell>
          <cell r="AX2048">
            <v>23</v>
          </cell>
          <cell r="AY2048">
            <v>35</v>
          </cell>
          <cell r="AZ2048">
            <v>23</v>
          </cell>
        </row>
        <row r="2049">
          <cell r="B2049">
            <v>36607</v>
          </cell>
          <cell r="C2049">
            <v>52</v>
          </cell>
          <cell r="D2049">
            <v>40</v>
          </cell>
          <cell r="E2049">
            <v>57</v>
          </cell>
          <cell r="F2049">
            <v>33</v>
          </cell>
          <cell r="G2049">
            <v>62</v>
          </cell>
          <cell r="H2049">
            <v>32</v>
          </cell>
          <cell r="I2049">
            <v>53</v>
          </cell>
          <cell r="J2049">
            <v>41</v>
          </cell>
          <cell r="K2049">
            <v>53</v>
          </cell>
          <cell r="L2049">
            <v>39</v>
          </cell>
          <cell r="M2049">
            <v>54</v>
          </cell>
          <cell r="N2049">
            <v>38</v>
          </cell>
          <cell r="O2049">
            <v>61</v>
          </cell>
          <cell r="P2049">
            <v>40</v>
          </cell>
          <cell r="Q2049">
            <v>66</v>
          </cell>
          <cell r="R2049">
            <v>37</v>
          </cell>
          <cell r="S2049">
            <v>58</v>
          </cell>
          <cell r="T2049">
            <v>22</v>
          </cell>
          <cell r="U2049" t="e">
            <v>#VALUE!</v>
          </cell>
          <cell r="V2049">
            <v>23</v>
          </cell>
          <cell r="W2049">
            <v>65</v>
          </cell>
          <cell r="X2049">
            <v>27</v>
          </cell>
          <cell r="Y2049">
            <v>63</v>
          </cell>
          <cell r="Z2049">
            <v>30</v>
          </cell>
          <cell r="AA2049">
            <v>43</v>
          </cell>
          <cell r="AB2049">
            <v>19</v>
          </cell>
          <cell r="AC2049">
            <v>45</v>
          </cell>
          <cell r="AD2049">
            <v>19</v>
          </cell>
          <cell r="AE2049">
            <v>73</v>
          </cell>
          <cell r="AF2049">
            <v>42</v>
          </cell>
          <cell r="AG2049">
            <v>68</v>
          </cell>
          <cell r="AH2049">
            <v>48</v>
          </cell>
          <cell r="AI2049">
            <v>70</v>
          </cell>
          <cell r="AJ2049">
            <v>48</v>
          </cell>
          <cell r="AK2049">
            <v>77</v>
          </cell>
          <cell r="AL2049">
            <v>44</v>
          </cell>
          <cell r="AM2049">
            <v>69</v>
          </cell>
          <cell r="AN2049">
            <v>50</v>
          </cell>
          <cell r="AO2049">
            <v>68</v>
          </cell>
          <cell r="AP2049">
            <v>50</v>
          </cell>
          <cell r="AQ2049">
            <v>68</v>
          </cell>
          <cell r="AR2049">
            <v>30</v>
          </cell>
          <cell r="AS2049">
            <v>71</v>
          </cell>
          <cell r="AT2049">
            <v>45</v>
          </cell>
          <cell r="AU2049">
            <v>52</v>
          </cell>
          <cell r="AV2049">
            <v>27</v>
          </cell>
          <cell r="AW2049">
            <v>51</v>
          </cell>
          <cell r="AX2049">
            <v>29</v>
          </cell>
          <cell r="AY2049">
            <v>45</v>
          </cell>
          <cell r="AZ2049">
            <v>24</v>
          </cell>
        </row>
        <row r="2050">
          <cell r="B2050">
            <v>36608</v>
          </cell>
          <cell r="C2050">
            <v>51</v>
          </cell>
          <cell r="D2050">
            <v>38</v>
          </cell>
          <cell r="E2050">
            <v>56</v>
          </cell>
          <cell r="F2050">
            <v>28</v>
          </cell>
          <cell r="G2050">
            <v>48</v>
          </cell>
          <cell r="H2050">
            <v>31</v>
          </cell>
          <cell r="I2050">
            <v>53</v>
          </cell>
          <cell r="J2050">
            <v>38</v>
          </cell>
          <cell r="K2050">
            <v>53</v>
          </cell>
          <cell r="L2050">
            <v>36</v>
          </cell>
          <cell r="M2050">
            <v>55</v>
          </cell>
          <cell r="N2050">
            <v>31</v>
          </cell>
          <cell r="O2050">
            <v>57</v>
          </cell>
          <cell r="P2050">
            <v>38</v>
          </cell>
          <cell r="Q2050">
            <v>52</v>
          </cell>
          <cell r="R2050">
            <v>32</v>
          </cell>
          <cell r="S2050">
            <v>48</v>
          </cell>
          <cell r="T2050">
            <v>27</v>
          </cell>
          <cell r="U2050">
            <v>47</v>
          </cell>
          <cell r="V2050">
            <v>34</v>
          </cell>
          <cell r="W2050">
            <v>51</v>
          </cell>
          <cell r="X2050">
            <v>29</v>
          </cell>
          <cell r="Y2050">
            <v>70</v>
          </cell>
          <cell r="Z2050">
            <v>37</v>
          </cell>
          <cell r="AA2050">
            <v>57</v>
          </cell>
          <cell r="AB2050">
            <v>26</v>
          </cell>
          <cell r="AC2050">
            <v>59</v>
          </cell>
          <cell r="AD2050">
            <v>28</v>
          </cell>
          <cell r="AE2050">
            <v>67</v>
          </cell>
          <cell r="AF2050">
            <v>48</v>
          </cell>
          <cell r="AG2050">
            <v>59</v>
          </cell>
          <cell r="AH2050">
            <v>47</v>
          </cell>
          <cell r="AI2050">
            <v>69</v>
          </cell>
          <cell r="AJ2050">
            <v>50</v>
          </cell>
          <cell r="AK2050">
            <v>76</v>
          </cell>
          <cell r="AL2050">
            <v>52</v>
          </cell>
          <cell r="AM2050">
            <v>69</v>
          </cell>
          <cell r="AN2050">
            <v>51</v>
          </cell>
          <cell r="AO2050">
            <v>66</v>
          </cell>
          <cell r="AP2050">
            <v>52</v>
          </cell>
          <cell r="AQ2050">
            <v>63</v>
          </cell>
          <cell r="AR2050">
            <v>46</v>
          </cell>
          <cell r="AS2050">
            <v>73</v>
          </cell>
          <cell r="AT2050">
            <v>51</v>
          </cell>
          <cell r="AU2050">
            <v>58</v>
          </cell>
          <cell r="AV2050">
            <v>33</v>
          </cell>
          <cell r="AW2050">
            <v>58</v>
          </cell>
          <cell r="AX2050">
            <v>30</v>
          </cell>
          <cell r="AY2050">
            <v>64</v>
          </cell>
          <cell r="AZ2050">
            <v>31</v>
          </cell>
        </row>
        <row r="2051">
          <cell r="B2051">
            <v>36609</v>
          </cell>
          <cell r="C2051">
            <v>54</v>
          </cell>
          <cell r="D2051">
            <v>35</v>
          </cell>
          <cell r="E2051">
            <v>57</v>
          </cell>
          <cell r="F2051">
            <v>24</v>
          </cell>
          <cell r="G2051">
            <v>50</v>
          </cell>
          <cell r="H2051">
            <v>27</v>
          </cell>
          <cell r="I2051">
            <v>60</v>
          </cell>
          <cell r="J2051">
            <v>34</v>
          </cell>
          <cell r="K2051">
            <v>58</v>
          </cell>
          <cell r="L2051">
            <v>31</v>
          </cell>
          <cell r="M2051">
            <v>56</v>
          </cell>
          <cell r="N2051">
            <v>35</v>
          </cell>
          <cell r="O2051">
            <v>67</v>
          </cell>
          <cell r="P2051">
            <v>30</v>
          </cell>
          <cell r="Q2051">
            <v>57</v>
          </cell>
          <cell r="R2051">
            <v>30</v>
          </cell>
          <cell r="S2051">
            <v>50</v>
          </cell>
          <cell r="T2051">
            <v>22</v>
          </cell>
          <cell r="U2051">
            <v>50</v>
          </cell>
          <cell r="V2051">
            <v>30</v>
          </cell>
          <cell r="W2051">
            <v>50</v>
          </cell>
          <cell r="X2051">
            <v>23</v>
          </cell>
          <cell r="Y2051">
            <v>52</v>
          </cell>
          <cell r="Z2051">
            <v>33</v>
          </cell>
          <cell r="AA2051">
            <v>49</v>
          </cell>
          <cell r="AB2051">
            <v>30</v>
          </cell>
          <cell r="AC2051">
            <v>54</v>
          </cell>
          <cell r="AD2051">
            <v>31</v>
          </cell>
          <cell r="AE2051">
            <v>67</v>
          </cell>
          <cell r="AF2051">
            <v>42</v>
          </cell>
          <cell r="AG2051">
            <v>61</v>
          </cell>
          <cell r="AH2051">
            <v>43</v>
          </cell>
          <cell r="AI2051">
            <v>70</v>
          </cell>
          <cell r="AJ2051">
            <v>52</v>
          </cell>
          <cell r="AK2051">
            <v>70</v>
          </cell>
          <cell r="AL2051">
            <v>48</v>
          </cell>
          <cell r="AM2051">
            <v>61</v>
          </cell>
          <cell r="AN2051">
            <v>53</v>
          </cell>
          <cell r="AO2051">
            <v>63</v>
          </cell>
          <cell r="AP2051">
            <v>53</v>
          </cell>
          <cell r="AQ2051">
            <v>67</v>
          </cell>
          <cell r="AR2051">
            <v>35</v>
          </cell>
          <cell r="AS2051">
            <v>73</v>
          </cell>
          <cell r="AT2051">
            <v>50</v>
          </cell>
          <cell r="AU2051">
            <v>53</v>
          </cell>
          <cell r="AV2051">
            <v>32</v>
          </cell>
          <cell r="AW2051">
            <v>61</v>
          </cell>
          <cell r="AX2051">
            <v>32</v>
          </cell>
          <cell r="AY2051">
            <v>60</v>
          </cell>
          <cell r="AZ2051">
            <v>31</v>
          </cell>
        </row>
        <row r="2052">
          <cell r="B2052">
            <v>36610</v>
          </cell>
          <cell r="C2052">
            <v>54</v>
          </cell>
          <cell r="D2052">
            <v>35</v>
          </cell>
          <cell r="E2052">
            <v>57</v>
          </cell>
          <cell r="F2052">
            <v>24</v>
          </cell>
          <cell r="G2052">
            <v>50</v>
          </cell>
          <cell r="H2052">
            <v>27</v>
          </cell>
          <cell r="I2052">
            <v>60</v>
          </cell>
          <cell r="J2052">
            <v>34</v>
          </cell>
          <cell r="K2052">
            <v>58</v>
          </cell>
          <cell r="L2052">
            <v>31</v>
          </cell>
          <cell r="M2052">
            <v>56</v>
          </cell>
          <cell r="N2052">
            <v>35</v>
          </cell>
          <cell r="O2052">
            <v>67</v>
          </cell>
          <cell r="P2052">
            <v>30</v>
          </cell>
          <cell r="Q2052">
            <v>57</v>
          </cell>
          <cell r="R2052">
            <v>30</v>
          </cell>
          <cell r="S2052">
            <v>50</v>
          </cell>
          <cell r="T2052">
            <v>22</v>
          </cell>
          <cell r="U2052">
            <v>50</v>
          </cell>
          <cell r="V2052">
            <v>30</v>
          </cell>
          <cell r="W2052">
            <v>50</v>
          </cell>
          <cell r="X2052">
            <v>23</v>
          </cell>
          <cell r="Y2052">
            <v>52</v>
          </cell>
          <cell r="Z2052">
            <v>33</v>
          </cell>
          <cell r="AA2052">
            <v>49</v>
          </cell>
          <cell r="AB2052">
            <v>30</v>
          </cell>
          <cell r="AC2052">
            <v>54</v>
          </cell>
          <cell r="AD2052">
            <v>31</v>
          </cell>
          <cell r="AE2052">
            <v>67</v>
          </cell>
          <cell r="AF2052">
            <v>42</v>
          </cell>
          <cell r="AG2052">
            <v>61</v>
          </cell>
          <cell r="AH2052">
            <v>43</v>
          </cell>
          <cell r="AI2052">
            <v>70</v>
          </cell>
          <cell r="AJ2052">
            <v>52</v>
          </cell>
          <cell r="AK2052">
            <v>70</v>
          </cell>
          <cell r="AL2052">
            <v>48</v>
          </cell>
          <cell r="AM2052">
            <v>61</v>
          </cell>
          <cell r="AN2052">
            <v>53</v>
          </cell>
          <cell r="AO2052">
            <v>63</v>
          </cell>
          <cell r="AP2052">
            <v>53</v>
          </cell>
          <cell r="AQ2052">
            <v>67</v>
          </cell>
          <cell r="AR2052">
            <v>35</v>
          </cell>
          <cell r="AS2052">
            <v>73</v>
          </cell>
          <cell r="AT2052">
            <v>50</v>
          </cell>
          <cell r="AU2052">
            <v>53</v>
          </cell>
          <cell r="AV2052">
            <v>32</v>
          </cell>
          <cell r="AW2052">
            <v>61</v>
          </cell>
          <cell r="AX2052">
            <v>32</v>
          </cell>
          <cell r="AY2052">
            <v>60</v>
          </cell>
          <cell r="AZ2052">
            <v>31</v>
          </cell>
        </row>
        <row r="2053">
          <cell r="B2053">
            <v>36611</v>
          </cell>
          <cell r="C2053">
            <v>51</v>
          </cell>
          <cell r="D2053">
            <v>39</v>
          </cell>
          <cell r="E2053">
            <v>62</v>
          </cell>
          <cell r="F2053">
            <v>31</v>
          </cell>
          <cell r="G2053">
            <v>50</v>
          </cell>
          <cell r="H2053">
            <v>31</v>
          </cell>
          <cell r="I2053">
            <v>54</v>
          </cell>
          <cell r="J2053">
            <v>41</v>
          </cell>
          <cell r="K2053">
            <v>54</v>
          </cell>
          <cell r="L2053">
            <v>35</v>
          </cell>
          <cell r="M2053">
            <v>55</v>
          </cell>
          <cell r="N2053">
            <v>37</v>
          </cell>
          <cell r="O2053">
            <v>64</v>
          </cell>
          <cell r="P2053">
            <v>38</v>
          </cell>
          <cell r="Q2053">
            <v>66</v>
          </cell>
          <cell r="R2053">
            <v>38</v>
          </cell>
          <cell r="S2053">
            <v>63</v>
          </cell>
          <cell r="T2053">
            <v>22</v>
          </cell>
          <cell r="U2053">
            <v>63</v>
          </cell>
          <cell r="V2053">
            <v>25</v>
          </cell>
          <cell r="W2053">
            <v>63</v>
          </cell>
          <cell r="X2053">
            <v>27</v>
          </cell>
          <cell r="Y2053">
            <v>67</v>
          </cell>
          <cell r="Z2053">
            <v>26</v>
          </cell>
          <cell r="AA2053">
            <v>62</v>
          </cell>
          <cell r="AB2053">
            <v>25</v>
          </cell>
          <cell r="AC2053">
            <v>61</v>
          </cell>
          <cell r="AD2053">
            <v>28</v>
          </cell>
          <cell r="AE2053">
            <v>66</v>
          </cell>
          <cell r="AF2053">
            <v>45</v>
          </cell>
          <cell r="AG2053">
            <v>58</v>
          </cell>
          <cell r="AH2053">
            <v>47</v>
          </cell>
          <cell r="AI2053">
            <v>66</v>
          </cell>
          <cell r="AJ2053">
            <v>50</v>
          </cell>
          <cell r="AK2053">
            <v>72</v>
          </cell>
          <cell r="AL2053">
            <v>47</v>
          </cell>
          <cell r="AM2053">
            <v>61</v>
          </cell>
          <cell r="AN2053">
            <v>53</v>
          </cell>
          <cell r="AO2053">
            <v>63</v>
          </cell>
          <cell r="AP2053">
            <v>54</v>
          </cell>
          <cell r="AQ2053">
            <v>70</v>
          </cell>
          <cell r="AR2053">
            <v>38</v>
          </cell>
          <cell r="AS2053">
            <v>78</v>
          </cell>
          <cell r="AT2053">
            <v>52</v>
          </cell>
          <cell r="AU2053">
            <v>61</v>
          </cell>
          <cell r="AV2053">
            <v>32</v>
          </cell>
          <cell r="AW2053">
            <v>66</v>
          </cell>
          <cell r="AX2053">
            <v>37</v>
          </cell>
          <cell r="AY2053">
            <v>64</v>
          </cell>
          <cell r="AZ2053">
            <v>33</v>
          </cell>
        </row>
        <row r="2054">
          <cell r="B2054">
            <v>36612</v>
          </cell>
          <cell r="C2054">
            <v>50</v>
          </cell>
          <cell r="D2054">
            <v>42</v>
          </cell>
          <cell r="E2054">
            <v>58</v>
          </cell>
          <cell r="F2054">
            <v>29</v>
          </cell>
          <cell r="G2054">
            <v>57</v>
          </cell>
          <cell r="H2054">
            <v>32</v>
          </cell>
          <cell r="I2054">
            <v>52</v>
          </cell>
          <cell r="J2054">
            <v>42</v>
          </cell>
          <cell r="K2054">
            <v>52</v>
          </cell>
          <cell r="L2054">
            <v>39</v>
          </cell>
          <cell r="M2054">
            <v>51</v>
          </cell>
          <cell r="N2054">
            <v>37</v>
          </cell>
          <cell r="O2054">
            <v>54</v>
          </cell>
          <cell r="P2054">
            <v>41</v>
          </cell>
          <cell r="Q2054">
            <v>64</v>
          </cell>
          <cell r="R2054">
            <v>41</v>
          </cell>
          <cell r="S2054">
            <v>69</v>
          </cell>
          <cell r="T2054">
            <v>29</v>
          </cell>
          <cell r="U2054">
            <v>67</v>
          </cell>
          <cell r="V2054">
            <v>33</v>
          </cell>
          <cell r="W2054">
            <v>67</v>
          </cell>
          <cell r="X2054">
            <v>36</v>
          </cell>
          <cell r="Y2054">
            <v>68</v>
          </cell>
          <cell r="Z2054">
            <v>31</v>
          </cell>
          <cell r="AA2054">
            <v>66</v>
          </cell>
          <cell r="AB2054">
            <v>27</v>
          </cell>
          <cell r="AC2054">
            <v>67</v>
          </cell>
          <cell r="AD2054">
            <v>32</v>
          </cell>
          <cell r="AE2054">
            <v>60</v>
          </cell>
          <cell r="AF2054">
            <v>47</v>
          </cell>
          <cell r="AG2054">
            <v>56</v>
          </cell>
          <cell r="AH2054">
            <v>48</v>
          </cell>
          <cell r="AI2054">
            <v>63</v>
          </cell>
          <cell r="AJ2054">
            <v>54</v>
          </cell>
          <cell r="AK2054">
            <v>68</v>
          </cell>
          <cell r="AL2054">
            <v>49</v>
          </cell>
          <cell r="AM2054">
            <v>63</v>
          </cell>
          <cell r="AN2054">
            <v>55</v>
          </cell>
          <cell r="AO2054">
            <v>61</v>
          </cell>
          <cell r="AP2054">
            <v>57</v>
          </cell>
          <cell r="AQ2054">
            <v>65</v>
          </cell>
          <cell r="AR2054">
            <v>42</v>
          </cell>
          <cell r="AS2054">
            <v>74</v>
          </cell>
          <cell r="AT2054">
            <v>54</v>
          </cell>
          <cell r="AU2054">
            <v>71</v>
          </cell>
          <cell r="AV2054">
            <v>39</v>
          </cell>
          <cell r="AW2054">
            <v>69</v>
          </cell>
          <cell r="AX2054">
            <v>36</v>
          </cell>
          <cell r="AY2054">
            <v>73</v>
          </cell>
          <cell r="AZ2054">
            <v>29</v>
          </cell>
        </row>
        <row r="2055">
          <cell r="B2055">
            <v>36613</v>
          </cell>
          <cell r="C2055">
            <v>50</v>
          </cell>
          <cell r="D2055">
            <v>38</v>
          </cell>
          <cell r="E2055">
            <v>57</v>
          </cell>
          <cell r="F2055">
            <v>33</v>
          </cell>
          <cell r="G2055">
            <v>48</v>
          </cell>
          <cell r="H2055">
            <v>32</v>
          </cell>
          <cell r="I2055">
            <v>51</v>
          </cell>
          <cell r="J2055">
            <v>42</v>
          </cell>
          <cell r="K2055">
            <v>49</v>
          </cell>
          <cell r="L2055">
            <v>37</v>
          </cell>
          <cell r="M2055">
            <v>52</v>
          </cell>
          <cell r="N2055">
            <v>36</v>
          </cell>
          <cell r="O2055">
            <v>55</v>
          </cell>
          <cell r="P2055">
            <v>37</v>
          </cell>
          <cell r="Q2055">
            <v>50</v>
          </cell>
          <cell r="R2055">
            <v>34</v>
          </cell>
          <cell r="S2055">
            <v>50</v>
          </cell>
          <cell r="T2055">
            <v>34</v>
          </cell>
          <cell r="U2055">
            <v>50</v>
          </cell>
          <cell r="V2055">
            <v>35</v>
          </cell>
          <cell r="W2055">
            <v>49</v>
          </cell>
          <cell r="X2055">
            <v>31</v>
          </cell>
          <cell r="Y2055">
            <v>59</v>
          </cell>
          <cell r="Z2055">
            <v>35</v>
          </cell>
          <cell r="AA2055">
            <v>58</v>
          </cell>
          <cell r="AB2055">
            <v>26</v>
          </cell>
          <cell r="AC2055">
            <v>56</v>
          </cell>
          <cell r="AD2055">
            <v>33</v>
          </cell>
          <cell r="AE2055">
            <v>66</v>
          </cell>
          <cell r="AF2055">
            <v>43</v>
          </cell>
          <cell r="AG2055">
            <v>58</v>
          </cell>
          <cell r="AH2055">
            <v>45</v>
          </cell>
          <cell r="AI2055">
            <v>63</v>
          </cell>
          <cell r="AJ2055">
            <v>51</v>
          </cell>
          <cell r="AK2055">
            <v>63</v>
          </cell>
          <cell r="AL2055">
            <v>46</v>
          </cell>
          <cell r="AM2055">
            <v>61</v>
          </cell>
          <cell r="AN2055">
            <v>55</v>
          </cell>
          <cell r="AO2055">
            <v>62</v>
          </cell>
          <cell r="AP2055">
            <v>56</v>
          </cell>
          <cell r="AQ2055">
            <v>61</v>
          </cell>
          <cell r="AR2055">
            <v>30</v>
          </cell>
          <cell r="AS2055">
            <v>74</v>
          </cell>
          <cell r="AT2055">
            <v>52</v>
          </cell>
          <cell r="AU2055">
            <v>57</v>
          </cell>
          <cell r="AV2055">
            <v>35</v>
          </cell>
          <cell r="AW2055">
            <v>54</v>
          </cell>
          <cell r="AX2055">
            <v>43</v>
          </cell>
          <cell r="AY2055">
            <v>67</v>
          </cell>
          <cell r="AZ2055">
            <v>32</v>
          </cell>
        </row>
        <row r="2056">
          <cell r="B2056">
            <v>36614</v>
          </cell>
          <cell r="C2056">
            <v>52</v>
          </cell>
          <cell r="D2056">
            <v>35</v>
          </cell>
          <cell r="E2056">
            <v>58</v>
          </cell>
          <cell r="F2056">
            <v>29</v>
          </cell>
          <cell r="G2056">
            <v>47</v>
          </cell>
          <cell r="H2056">
            <v>29</v>
          </cell>
          <cell r="I2056">
            <v>55</v>
          </cell>
          <cell r="J2056">
            <v>34</v>
          </cell>
          <cell r="K2056">
            <v>54</v>
          </cell>
          <cell r="L2056">
            <v>31</v>
          </cell>
          <cell r="M2056">
            <v>53</v>
          </cell>
          <cell r="N2056">
            <v>30</v>
          </cell>
          <cell r="O2056">
            <v>59</v>
          </cell>
          <cell r="P2056">
            <v>29</v>
          </cell>
          <cell r="Q2056">
            <v>50</v>
          </cell>
          <cell r="R2056">
            <v>30</v>
          </cell>
          <cell r="S2056">
            <v>48</v>
          </cell>
          <cell r="T2056">
            <v>24</v>
          </cell>
          <cell r="U2056">
            <v>48</v>
          </cell>
          <cell r="V2056">
            <v>31</v>
          </cell>
          <cell r="W2056">
            <v>37</v>
          </cell>
          <cell r="X2056">
            <v>27</v>
          </cell>
          <cell r="Y2056">
            <v>50</v>
          </cell>
          <cell r="Z2056">
            <v>33</v>
          </cell>
          <cell r="AA2056">
            <v>53</v>
          </cell>
          <cell r="AB2056">
            <v>32</v>
          </cell>
          <cell r="AC2056">
            <v>53</v>
          </cell>
          <cell r="AD2056">
            <v>33</v>
          </cell>
          <cell r="AE2056">
            <v>70</v>
          </cell>
          <cell r="AF2056">
            <v>43</v>
          </cell>
          <cell r="AG2056">
            <v>64</v>
          </cell>
          <cell r="AH2056">
            <v>46</v>
          </cell>
          <cell r="AI2056">
            <v>66</v>
          </cell>
          <cell r="AJ2056">
            <v>54</v>
          </cell>
          <cell r="AK2056">
            <v>69</v>
          </cell>
          <cell r="AL2056">
            <v>45</v>
          </cell>
          <cell r="AM2056">
            <v>62</v>
          </cell>
          <cell r="AN2056">
            <v>54</v>
          </cell>
          <cell r="AO2056">
            <v>62</v>
          </cell>
          <cell r="AP2056">
            <v>56</v>
          </cell>
          <cell r="AQ2056">
            <v>62</v>
          </cell>
          <cell r="AR2056">
            <v>34</v>
          </cell>
          <cell r="AS2056">
            <v>74</v>
          </cell>
          <cell r="AT2056">
            <v>52</v>
          </cell>
          <cell r="AU2056">
            <v>52</v>
          </cell>
          <cell r="AV2056">
            <v>29</v>
          </cell>
          <cell r="AW2056">
            <v>59</v>
          </cell>
          <cell r="AX2056">
            <v>32</v>
          </cell>
          <cell r="AY2056">
            <v>57</v>
          </cell>
          <cell r="AZ2056">
            <v>34</v>
          </cell>
        </row>
        <row r="2057">
          <cell r="B2057">
            <v>36615</v>
          </cell>
          <cell r="C2057">
            <v>58</v>
          </cell>
          <cell r="D2057">
            <v>37</v>
          </cell>
          <cell r="E2057">
            <v>62</v>
          </cell>
          <cell r="F2057">
            <v>28</v>
          </cell>
          <cell r="G2057">
            <v>52</v>
          </cell>
          <cell r="H2057">
            <v>28</v>
          </cell>
          <cell r="I2057">
            <v>65</v>
          </cell>
          <cell r="J2057">
            <v>35</v>
          </cell>
          <cell r="K2057">
            <v>63</v>
          </cell>
          <cell r="L2057">
            <v>33</v>
          </cell>
          <cell r="M2057">
            <v>62</v>
          </cell>
          <cell r="N2057">
            <v>33</v>
          </cell>
          <cell r="O2057">
            <v>68</v>
          </cell>
          <cell r="P2057">
            <v>32</v>
          </cell>
          <cell r="Q2057">
            <v>55</v>
          </cell>
          <cell r="R2057">
            <v>28</v>
          </cell>
          <cell r="S2057">
            <v>52</v>
          </cell>
          <cell r="T2057">
            <v>23</v>
          </cell>
          <cell r="U2057">
            <v>51</v>
          </cell>
          <cell r="V2057">
            <v>32</v>
          </cell>
          <cell r="W2057">
            <v>47</v>
          </cell>
          <cell r="X2057">
            <v>30</v>
          </cell>
          <cell r="Y2057">
            <v>49</v>
          </cell>
          <cell r="Z2057">
            <v>33</v>
          </cell>
          <cell r="AA2057">
            <v>42</v>
          </cell>
          <cell r="AB2057">
            <v>29</v>
          </cell>
          <cell r="AC2057">
            <v>35</v>
          </cell>
          <cell r="AD2057">
            <v>30</v>
          </cell>
          <cell r="AE2057">
            <v>76</v>
          </cell>
          <cell r="AF2057">
            <v>44</v>
          </cell>
          <cell r="AG2057">
            <v>71</v>
          </cell>
          <cell r="AH2057">
            <v>47</v>
          </cell>
          <cell r="AI2057">
            <v>73</v>
          </cell>
          <cell r="AJ2057">
            <v>45</v>
          </cell>
          <cell r="AK2057">
            <v>72</v>
          </cell>
          <cell r="AL2057">
            <v>55</v>
          </cell>
          <cell r="AM2057">
            <v>67</v>
          </cell>
          <cell r="AN2057">
            <v>53</v>
          </cell>
          <cell r="AO2057">
            <v>63</v>
          </cell>
          <cell r="AP2057">
            <v>57</v>
          </cell>
          <cell r="AQ2057">
            <v>55</v>
          </cell>
          <cell r="AR2057">
            <v>35</v>
          </cell>
          <cell r="AS2057">
            <v>70</v>
          </cell>
          <cell r="AT2057">
            <v>58</v>
          </cell>
          <cell r="AU2057">
            <v>49</v>
          </cell>
          <cell r="AV2057">
            <v>32</v>
          </cell>
          <cell r="AW2057">
            <v>51</v>
          </cell>
          <cell r="AX2057">
            <v>39</v>
          </cell>
          <cell r="AY2057">
            <v>38</v>
          </cell>
          <cell r="AZ2057">
            <v>32</v>
          </cell>
        </row>
        <row r="2058">
          <cell r="B2058">
            <v>36616</v>
          </cell>
          <cell r="C2058">
            <v>58</v>
          </cell>
          <cell r="D2058">
            <v>37</v>
          </cell>
          <cell r="E2058">
            <v>62</v>
          </cell>
          <cell r="F2058">
            <v>28</v>
          </cell>
          <cell r="G2058">
            <v>52</v>
          </cell>
          <cell r="H2058">
            <v>28</v>
          </cell>
          <cell r="I2058">
            <v>65</v>
          </cell>
          <cell r="J2058">
            <v>35</v>
          </cell>
          <cell r="K2058">
            <v>63</v>
          </cell>
          <cell r="L2058">
            <v>33</v>
          </cell>
          <cell r="M2058">
            <v>62</v>
          </cell>
          <cell r="N2058">
            <v>33</v>
          </cell>
          <cell r="O2058">
            <v>68</v>
          </cell>
          <cell r="P2058">
            <v>32</v>
          </cell>
          <cell r="Q2058">
            <v>55</v>
          </cell>
          <cell r="R2058">
            <v>28</v>
          </cell>
          <cell r="S2058">
            <v>52</v>
          </cell>
          <cell r="T2058">
            <v>23</v>
          </cell>
          <cell r="U2058">
            <v>51</v>
          </cell>
          <cell r="V2058">
            <v>32</v>
          </cell>
          <cell r="W2058">
            <v>47</v>
          </cell>
          <cell r="X2058">
            <v>30</v>
          </cell>
          <cell r="Y2058">
            <v>49</v>
          </cell>
          <cell r="Z2058">
            <v>33</v>
          </cell>
          <cell r="AA2058">
            <v>42</v>
          </cell>
          <cell r="AB2058">
            <v>29</v>
          </cell>
          <cell r="AC2058">
            <v>35</v>
          </cell>
          <cell r="AD2058">
            <v>30</v>
          </cell>
          <cell r="AE2058">
            <v>76</v>
          </cell>
          <cell r="AF2058">
            <v>44</v>
          </cell>
          <cell r="AG2058">
            <v>71</v>
          </cell>
          <cell r="AH2058">
            <v>47</v>
          </cell>
          <cell r="AI2058">
            <v>73</v>
          </cell>
          <cell r="AJ2058">
            <v>45</v>
          </cell>
          <cell r="AK2058">
            <v>72</v>
          </cell>
          <cell r="AL2058">
            <v>55</v>
          </cell>
          <cell r="AM2058">
            <v>67</v>
          </cell>
          <cell r="AN2058">
            <v>53</v>
          </cell>
          <cell r="AO2058">
            <v>63</v>
          </cell>
          <cell r="AP2058">
            <v>57</v>
          </cell>
          <cell r="AQ2058">
            <v>55</v>
          </cell>
          <cell r="AR2058">
            <v>35</v>
          </cell>
          <cell r="AS2058">
            <v>70</v>
          </cell>
          <cell r="AT2058">
            <v>58</v>
          </cell>
          <cell r="AU2058">
            <v>49</v>
          </cell>
          <cell r="AV2058">
            <v>32</v>
          </cell>
          <cell r="AW2058">
            <v>51</v>
          </cell>
          <cell r="AX2058">
            <v>39</v>
          </cell>
          <cell r="AY2058">
            <v>38</v>
          </cell>
          <cell r="AZ2058">
            <v>32</v>
          </cell>
        </row>
        <row r="2059">
          <cell r="B2059">
            <v>36617</v>
          </cell>
          <cell r="C2059" t="e">
            <v>#VALUE!</v>
          </cell>
          <cell r="D2059" t="e">
            <v>#VALUE!</v>
          </cell>
          <cell r="E2059" t="e">
            <v>#VALUE!</v>
          </cell>
          <cell r="F2059" t="e">
            <v>#VALUE!</v>
          </cell>
          <cell r="G2059" t="e">
            <v>#VALUE!</v>
          </cell>
          <cell r="H2059" t="e">
            <v>#VALUE!</v>
          </cell>
          <cell r="I2059" t="e">
            <v>#VALUE!</v>
          </cell>
          <cell r="J2059" t="e">
            <v>#VALUE!</v>
          </cell>
          <cell r="K2059" t="e">
            <v>#VALUE!</v>
          </cell>
          <cell r="L2059" t="e">
            <v>#VALUE!</v>
          </cell>
          <cell r="M2059">
            <v>62</v>
          </cell>
          <cell r="N2059">
            <v>33</v>
          </cell>
          <cell r="O2059">
            <v>68</v>
          </cell>
          <cell r="P2059">
            <v>32</v>
          </cell>
          <cell r="Q2059">
            <v>55</v>
          </cell>
          <cell r="R2059">
            <v>28</v>
          </cell>
          <cell r="S2059" t="e">
            <v>#VALUE!</v>
          </cell>
          <cell r="T2059" t="e">
            <v>#VALUE!</v>
          </cell>
          <cell r="U2059">
            <v>51</v>
          </cell>
          <cell r="V2059">
            <v>32</v>
          </cell>
          <cell r="W2059">
            <v>47</v>
          </cell>
          <cell r="X2059">
            <v>30</v>
          </cell>
          <cell r="Y2059">
            <v>49</v>
          </cell>
          <cell r="Z2059">
            <v>33</v>
          </cell>
          <cell r="AA2059">
            <v>42</v>
          </cell>
          <cell r="AB2059">
            <v>29</v>
          </cell>
          <cell r="AC2059">
            <v>35</v>
          </cell>
          <cell r="AD2059">
            <v>30</v>
          </cell>
          <cell r="AE2059" t="e">
            <v>#VALUE!</v>
          </cell>
          <cell r="AF2059" t="e">
            <v>#VALUE!</v>
          </cell>
          <cell r="AG2059" t="e">
            <v>#VALUE!</v>
          </cell>
          <cell r="AH2059" t="e">
            <v>#VALUE!</v>
          </cell>
          <cell r="AI2059" t="e">
            <v>#VALUE!</v>
          </cell>
          <cell r="AJ2059" t="e">
            <v>#VALUE!</v>
          </cell>
          <cell r="AK2059">
            <v>72</v>
          </cell>
          <cell r="AL2059">
            <v>55</v>
          </cell>
          <cell r="AM2059">
            <v>67</v>
          </cell>
          <cell r="AN2059">
            <v>53</v>
          </cell>
          <cell r="AO2059" t="e">
            <v>#VALUE!</v>
          </cell>
          <cell r="AP2059" t="e">
            <v>#VALUE!</v>
          </cell>
          <cell r="AQ2059" t="e">
            <v>#VALUE!</v>
          </cell>
          <cell r="AR2059" t="e">
            <v>#VALUE!</v>
          </cell>
          <cell r="AS2059">
            <v>70</v>
          </cell>
          <cell r="AT2059">
            <v>58</v>
          </cell>
          <cell r="AU2059" t="e">
            <v>#VALUE!</v>
          </cell>
          <cell r="AV2059" t="e">
            <v>#VALUE!</v>
          </cell>
          <cell r="AW2059">
            <v>51</v>
          </cell>
          <cell r="AX2059">
            <v>39</v>
          </cell>
          <cell r="AY2059">
            <v>38</v>
          </cell>
          <cell r="AZ2059">
            <v>32</v>
          </cell>
        </row>
        <row r="2060">
          <cell r="B2060">
            <v>36618</v>
          </cell>
          <cell r="C2060">
            <v>63</v>
          </cell>
          <cell r="D2060">
            <v>43</v>
          </cell>
          <cell r="E2060">
            <v>73</v>
          </cell>
          <cell r="F2060">
            <v>43</v>
          </cell>
          <cell r="G2060">
            <v>60</v>
          </cell>
          <cell r="H2060">
            <v>38</v>
          </cell>
          <cell r="I2060">
            <v>70</v>
          </cell>
          <cell r="J2060">
            <v>47</v>
          </cell>
          <cell r="K2060">
            <v>68</v>
          </cell>
          <cell r="L2060">
            <v>40</v>
          </cell>
          <cell r="M2060">
            <v>69</v>
          </cell>
          <cell r="N2060">
            <v>37</v>
          </cell>
          <cell r="O2060">
            <v>80</v>
          </cell>
          <cell r="P2060">
            <v>42</v>
          </cell>
          <cell r="Q2060">
            <v>70</v>
          </cell>
          <cell r="R2060">
            <v>41</v>
          </cell>
          <cell r="S2060">
            <v>54</v>
          </cell>
          <cell r="T2060">
            <v>32</v>
          </cell>
          <cell r="U2060">
            <v>41</v>
          </cell>
          <cell r="V2060">
            <v>25</v>
          </cell>
          <cell r="W2060">
            <v>42</v>
          </cell>
          <cell r="X2060">
            <v>22</v>
          </cell>
          <cell r="Y2060">
            <v>43</v>
          </cell>
          <cell r="Z2060">
            <v>24</v>
          </cell>
          <cell r="AA2060">
            <v>42</v>
          </cell>
          <cell r="AB2060">
            <v>25</v>
          </cell>
          <cell r="AC2060">
            <v>39</v>
          </cell>
          <cell r="AD2060">
            <v>22</v>
          </cell>
          <cell r="AE2060">
            <v>86</v>
          </cell>
          <cell r="AF2060">
            <v>51</v>
          </cell>
          <cell r="AG2060">
            <v>85</v>
          </cell>
          <cell r="AH2060">
            <v>54</v>
          </cell>
          <cell r="AI2060">
            <v>71</v>
          </cell>
          <cell r="AJ2060">
            <v>52</v>
          </cell>
          <cell r="AK2060">
            <v>85</v>
          </cell>
          <cell r="AL2060">
            <v>53</v>
          </cell>
          <cell r="AM2060">
            <v>72</v>
          </cell>
          <cell r="AN2060">
            <v>53</v>
          </cell>
          <cell r="AO2060">
            <v>68</v>
          </cell>
          <cell r="AP2060">
            <v>56</v>
          </cell>
          <cell r="AQ2060">
            <v>74</v>
          </cell>
          <cell r="AR2060">
            <v>36</v>
          </cell>
          <cell r="AS2060">
            <v>81</v>
          </cell>
          <cell r="AT2060">
            <v>50</v>
          </cell>
          <cell r="AU2060">
            <v>60</v>
          </cell>
          <cell r="AV2060">
            <v>36</v>
          </cell>
          <cell r="AW2060">
            <v>59</v>
          </cell>
          <cell r="AX2060">
            <v>36</v>
          </cell>
          <cell r="AY2060">
            <v>47</v>
          </cell>
          <cell r="AZ2060">
            <v>25</v>
          </cell>
        </row>
        <row r="2061">
          <cell r="B2061">
            <v>36619</v>
          </cell>
          <cell r="C2061">
            <v>68</v>
          </cell>
          <cell r="D2061">
            <v>44</v>
          </cell>
          <cell r="E2061">
            <v>75</v>
          </cell>
          <cell r="F2061">
            <v>35</v>
          </cell>
          <cell r="G2061">
            <v>69</v>
          </cell>
          <cell r="H2061">
            <v>38</v>
          </cell>
          <cell r="I2061">
            <v>76</v>
          </cell>
          <cell r="J2061">
            <v>44</v>
          </cell>
          <cell r="K2061">
            <v>76</v>
          </cell>
          <cell r="L2061">
            <v>41</v>
          </cell>
          <cell r="M2061">
            <v>77</v>
          </cell>
          <cell r="N2061">
            <v>40</v>
          </cell>
          <cell r="O2061">
            <v>86</v>
          </cell>
          <cell r="P2061">
            <v>43</v>
          </cell>
          <cell r="Q2061">
            <v>72</v>
          </cell>
          <cell r="R2061">
            <v>37</v>
          </cell>
          <cell r="S2061">
            <v>59</v>
          </cell>
          <cell r="T2061">
            <v>20</v>
          </cell>
          <cell r="U2061">
            <v>61</v>
          </cell>
          <cell r="V2061">
            <v>19</v>
          </cell>
          <cell r="W2061">
            <v>61</v>
          </cell>
          <cell r="X2061">
            <v>21</v>
          </cell>
          <cell r="Y2061">
            <v>55</v>
          </cell>
          <cell r="Z2061">
            <v>21</v>
          </cell>
          <cell r="AA2061">
            <v>50</v>
          </cell>
          <cell r="AB2061">
            <v>16</v>
          </cell>
          <cell r="AC2061">
            <v>45</v>
          </cell>
          <cell r="AD2061">
            <v>17</v>
          </cell>
          <cell r="AE2061">
            <v>83</v>
          </cell>
          <cell r="AF2061">
            <v>53</v>
          </cell>
          <cell r="AG2061">
            <v>68</v>
          </cell>
          <cell r="AH2061">
            <v>53</v>
          </cell>
          <cell r="AI2061">
            <v>73</v>
          </cell>
          <cell r="AJ2061">
            <v>54</v>
          </cell>
          <cell r="AK2061">
            <v>91</v>
          </cell>
          <cell r="AL2061">
            <v>54</v>
          </cell>
          <cell r="AM2061">
            <v>67</v>
          </cell>
          <cell r="AN2061">
            <v>55</v>
          </cell>
          <cell r="AO2061">
            <v>69</v>
          </cell>
          <cell r="AP2061">
            <v>57</v>
          </cell>
          <cell r="AQ2061">
            <v>80</v>
          </cell>
          <cell r="AR2061">
            <v>37</v>
          </cell>
          <cell r="AS2061">
            <v>83</v>
          </cell>
          <cell r="AT2061">
            <v>56</v>
          </cell>
          <cell r="AU2061">
            <v>60</v>
          </cell>
          <cell r="AV2061">
            <v>39</v>
          </cell>
          <cell r="AW2061">
            <v>57</v>
          </cell>
          <cell r="AX2061">
            <v>28</v>
          </cell>
          <cell r="AY2061">
            <v>41</v>
          </cell>
          <cell r="AZ2061">
            <v>16</v>
          </cell>
        </row>
        <row r="2062">
          <cell r="B2062">
            <v>36620</v>
          </cell>
          <cell r="C2062">
            <v>54</v>
          </cell>
          <cell r="D2062">
            <v>39</v>
          </cell>
          <cell r="E2062">
            <v>66</v>
          </cell>
          <cell r="F2062">
            <v>33</v>
          </cell>
          <cell r="G2062">
            <v>63</v>
          </cell>
          <cell r="H2062">
            <v>32</v>
          </cell>
          <cell r="I2062">
            <v>56</v>
          </cell>
          <cell r="J2062">
            <v>39</v>
          </cell>
          <cell r="K2062">
            <v>55</v>
          </cell>
          <cell r="L2062">
            <v>38</v>
          </cell>
          <cell r="M2062">
            <v>55</v>
          </cell>
          <cell r="N2062">
            <v>45</v>
          </cell>
          <cell r="O2062">
            <v>73</v>
          </cell>
          <cell r="P2062">
            <v>43</v>
          </cell>
          <cell r="Q2062">
            <v>79</v>
          </cell>
          <cell r="R2062">
            <v>43</v>
          </cell>
          <cell r="S2062">
            <v>76</v>
          </cell>
          <cell r="T2062">
            <v>30</v>
          </cell>
          <cell r="U2062">
            <v>74</v>
          </cell>
          <cell r="V2062">
            <v>30</v>
          </cell>
          <cell r="W2062">
            <v>71</v>
          </cell>
          <cell r="X2062">
            <v>43</v>
          </cell>
          <cell r="Y2062">
            <v>77</v>
          </cell>
          <cell r="Z2062">
            <v>45</v>
          </cell>
          <cell r="AA2062">
            <v>74</v>
          </cell>
          <cell r="AB2062">
            <v>40</v>
          </cell>
          <cell r="AC2062">
            <v>70</v>
          </cell>
          <cell r="AD2062">
            <v>40</v>
          </cell>
          <cell r="AE2062">
            <v>70</v>
          </cell>
          <cell r="AF2062">
            <v>51</v>
          </cell>
          <cell r="AG2062">
            <v>62</v>
          </cell>
          <cell r="AH2062">
            <v>52</v>
          </cell>
          <cell r="AI2062">
            <v>76</v>
          </cell>
          <cell r="AJ2062">
            <v>54</v>
          </cell>
          <cell r="AK2062">
            <v>86</v>
          </cell>
          <cell r="AL2062">
            <v>56</v>
          </cell>
          <cell r="AM2062">
            <v>64</v>
          </cell>
          <cell r="AN2062">
            <v>55</v>
          </cell>
          <cell r="AO2062">
            <v>68</v>
          </cell>
          <cell r="AP2062">
            <v>56</v>
          </cell>
          <cell r="AQ2062">
            <v>76</v>
          </cell>
          <cell r="AR2062">
            <v>43</v>
          </cell>
          <cell r="AS2062">
            <v>90</v>
          </cell>
          <cell r="AT2062">
            <v>57</v>
          </cell>
          <cell r="AU2062">
            <v>78</v>
          </cell>
          <cell r="AV2062">
            <v>42</v>
          </cell>
          <cell r="AW2062">
            <v>72</v>
          </cell>
          <cell r="AX2062">
            <v>37</v>
          </cell>
          <cell r="AY2062">
            <v>75</v>
          </cell>
          <cell r="AZ2062">
            <v>36</v>
          </cell>
        </row>
        <row r="2063">
          <cell r="B2063">
            <v>36621</v>
          </cell>
          <cell r="C2063">
            <v>49</v>
          </cell>
          <cell r="D2063">
            <v>40</v>
          </cell>
          <cell r="E2063">
            <v>57</v>
          </cell>
          <cell r="F2063">
            <v>29</v>
          </cell>
          <cell r="G2063">
            <v>45</v>
          </cell>
          <cell r="H2063">
            <v>28</v>
          </cell>
          <cell r="I2063">
            <v>53</v>
          </cell>
          <cell r="J2063">
            <v>37</v>
          </cell>
          <cell r="K2063">
            <v>55</v>
          </cell>
          <cell r="L2063">
            <v>33</v>
          </cell>
          <cell r="M2063">
            <v>54</v>
          </cell>
          <cell r="N2063">
            <v>35</v>
          </cell>
          <cell r="O2063">
            <v>71</v>
          </cell>
          <cell r="P2063">
            <v>46</v>
          </cell>
          <cell r="Q2063">
            <v>63</v>
          </cell>
          <cell r="R2063">
            <v>36</v>
          </cell>
          <cell r="S2063">
            <v>62</v>
          </cell>
          <cell r="T2063">
            <v>44</v>
          </cell>
          <cell r="U2063">
            <v>54</v>
          </cell>
          <cell r="V2063">
            <v>33</v>
          </cell>
          <cell r="W2063">
            <v>53</v>
          </cell>
          <cell r="X2063">
            <v>26</v>
          </cell>
          <cell r="Y2063">
            <v>60</v>
          </cell>
          <cell r="Z2063">
            <v>37</v>
          </cell>
          <cell r="AA2063">
            <v>58</v>
          </cell>
          <cell r="AB2063">
            <v>24</v>
          </cell>
          <cell r="AC2063">
            <v>67</v>
          </cell>
          <cell r="AD2063">
            <v>36</v>
          </cell>
          <cell r="AE2063">
            <v>73</v>
          </cell>
          <cell r="AF2063">
            <v>45</v>
          </cell>
          <cell r="AG2063">
            <v>61</v>
          </cell>
          <cell r="AH2063">
            <v>49</v>
          </cell>
          <cell r="AI2063">
            <v>67</v>
          </cell>
          <cell r="AJ2063">
            <v>54</v>
          </cell>
          <cell r="AK2063">
            <v>81</v>
          </cell>
          <cell r="AL2063">
            <v>50</v>
          </cell>
          <cell r="AM2063">
            <v>66</v>
          </cell>
          <cell r="AN2063">
            <v>55</v>
          </cell>
          <cell r="AO2063">
            <v>66</v>
          </cell>
          <cell r="AP2063">
            <v>57</v>
          </cell>
          <cell r="AQ2063">
            <v>76</v>
          </cell>
          <cell r="AR2063">
            <v>38</v>
          </cell>
          <cell r="AS2063">
            <v>89</v>
          </cell>
          <cell r="AT2063">
            <v>61</v>
          </cell>
          <cell r="AU2063">
            <v>67</v>
          </cell>
          <cell r="AV2063">
            <v>50</v>
          </cell>
          <cell r="AW2063">
            <v>78</v>
          </cell>
          <cell r="AX2063">
            <v>42</v>
          </cell>
          <cell r="AY2063">
            <v>76</v>
          </cell>
          <cell r="AZ2063">
            <v>41</v>
          </cell>
        </row>
        <row r="2064">
          <cell r="B2064">
            <v>36622</v>
          </cell>
          <cell r="C2064">
            <v>50</v>
          </cell>
          <cell r="D2064">
            <v>39</v>
          </cell>
          <cell r="E2064">
            <v>58</v>
          </cell>
          <cell r="F2064">
            <v>31</v>
          </cell>
          <cell r="G2064">
            <v>53</v>
          </cell>
          <cell r="H2064">
            <v>27</v>
          </cell>
          <cell r="I2064">
            <v>53</v>
          </cell>
          <cell r="J2064">
            <v>45</v>
          </cell>
          <cell r="K2064">
            <v>56</v>
          </cell>
          <cell r="L2064">
            <v>39</v>
          </cell>
          <cell r="M2064">
            <v>55</v>
          </cell>
          <cell r="N2064">
            <v>36</v>
          </cell>
          <cell r="O2064">
            <v>68</v>
          </cell>
          <cell r="P2064">
            <v>37</v>
          </cell>
          <cell r="Q2064">
            <v>61</v>
          </cell>
          <cell r="R2064">
            <v>41</v>
          </cell>
          <cell r="S2064">
            <v>59</v>
          </cell>
          <cell r="T2064">
            <v>35</v>
          </cell>
          <cell r="U2064">
            <v>48</v>
          </cell>
          <cell r="V2064">
            <v>32</v>
          </cell>
          <cell r="W2064">
            <v>49</v>
          </cell>
          <cell r="X2064">
            <v>29</v>
          </cell>
          <cell r="Y2064">
            <v>43</v>
          </cell>
          <cell r="Z2064">
            <v>33</v>
          </cell>
          <cell r="AA2064">
            <v>62</v>
          </cell>
          <cell r="AB2064">
            <v>22</v>
          </cell>
          <cell r="AC2064">
            <v>66</v>
          </cell>
          <cell r="AD2064">
            <v>31</v>
          </cell>
          <cell r="AE2064">
            <v>74</v>
          </cell>
          <cell r="AF2064">
            <v>48</v>
          </cell>
          <cell r="AG2064">
            <v>61</v>
          </cell>
          <cell r="AH2064">
            <v>49</v>
          </cell>
          <cell r="AI2064">
            <v>67</v>
          </cell>
          <cell r="AJ2064">
            <v>57</v>
          </cell>
          <cell r="AK2064">
            <v>82</v>
          </cell>
          <cell r="AL2064">
            <v>51</v>
          </cell>
          <cell r="AM2064">
            <v>63</v>
          </cell>
          <cell r="AN2064">
            <v>57</v>
          </cell>
          <cell r="AO2064">
            <v>63</v>
          </cell>
          <cell r="AP2064">
            <v>56</v>
          </cell>
          <cell r="AQ2064">
            <v>73</v>
          </cell>
          <cell r="AR2064">
            <v>37</v>
          </cell>
          <cell r="AS2064">
            <v>87</v>
          </cell>
          <cell r="AT2064">
            <v>62</v>
          </cell>
          <cell r="AU2064">
            <v>67</v>
          </cell>
          <cell r="AV2064">
            <v>41</v>
          </cell>
          <cell r="AW2064">
            <v>77</v>
          </cell>
          <cell r="AX2064">
            <v>49</v>
          </cell>
          <cell r="AY2064">
            <v>74</v>
          </cell>
          <cell r="AZ2064">
            <v>35</v>
          </cell>
        </row>
        <row r="2065">
          <cell r="B2065">
            <v>36623</v>
          </cell>
          <cell r="C2065">
            <v>59</v>
          </cell>
          <cell r="D2065">
            <v>38</v>
          </cell>
          <cell r="E2065">
            <v>61</v>
          </cell>
          <cell r="F2065">
            <v>26</v>
          </cell>
          <cell r="G2065">
            <v>54</v>
          </cell>
          <cell r="H2065">
            <v>24</v>
          </cell>
          <cell r="I2065">
            <v>68</v>
          </cell>
          <cell r="J2065">
            <v>40</v>
          </cell>
          <cell r="K2065">
            <v>68</v>
          </cell>
          <cell r="L2065">
            <v>34</v>
          </cell>
          <cell r="M2065">
            <v>65</v>
          </cell>
          <cell r="N2065">
            <v>36</v>
          </cell>
          <cell r="O2065">
            <v>80</v>
          </cell>
          <cell r="P2065">
            <v>38</v>
          </cell>
          <cell r="Q2065">
            <v>60</v>
          </cell>
          <cell r="R2065">
            <v>32</v>
          </cell>
          <cell r="S2065">
            <v>53</v>
          </cell>
          <cell r="T2065">
            <v>24</v>
          </cell>
          <cell r="U2065">
            <v>53</v>
          </cell>
          <cell r="V2065">
            <v>30</v>
          </cell>
          <cell r="W2065">
            <v>53</v>
          </cell>
          <cell r="X2065">
            <v>27</v>
          </cell>
          <cell r="Y2065">
            <v>52</v>
          </cell>
          <cell r="Z2065">
            <v>31</v>
          </cell>
          <cell r="AA2065">
            <v>45</v>
          </cell>
          <cell r="AB2065">
            <v>22</v>
          </cell>
          <cell r="AC2065">
            <v>43</v>
          </cell>
          <cell r="AD2065">
            <v>23</v>
          </cell>
          <cell r="AE2065">
            <v>80</v>
          </cell>
          <cell r="AF2065">
            <v>43</v>
          </cell>
          <cell r="AG2065">
            <v>67</v>
          </cell>
          <cell r="AH2065">
            <v>46</v>
          </cell>
          <cell r="AI2065">
            <v>70</v>
          </cell>
          <cell r="AJ2065">
            <v>56</v>
          </cell>
          <cell r="AK2065">
            <v>82</v>
          </cell>
          <cell r="AL2065">
            <v>48</v>
          </cell>
          <cell r="AM2065">
            <v>63</v>
          </cell>
          <cell r="AN2065">
            <v>56</v>
          </cell>
          <cell r="AO2065">
            <v>67</v>
          </cell>
          <cell r="AP2065">
            <v>58</v>
          </cell>
          <cell r="AQ2065">
            <v>74</v>
          </cell>
          <cell r="AR2065">
            <v>38</v>
          </cell>
          <cell r="AS2065">
            <v>87</v>
          </cell>
          <cell r="AT2065">
            <v>61</v>
          </cell>
          <cell r="AU2065">
            <v>57</v>
          </cell>
          <cell r="AV2065">
            <v>38</v>
          </cell>
          <cell r="AW2065">
            <v>68</v>
          </cell>
          <cell r="AX2065">
            <v>40</v>
          </cell>
          <cell r="AY2065">
            <v>56</v>
          </cell>
          <cell r="AZ2065">
            <v>23</v>
          </cell>
        </row>
        <row r="2066">
          <cell r="B2066">
            <v>36624</v>
          </cell>
          <cell r="C2066">
            <v>62</v>
          </cell>
          <cell r="D2066">
            <v>42</v>
          </cell>
          <cell r="E2066">
            <v>70</v>
          </cell>
          <cell r="F2066">
            <v>29</v>
          </cell>
          <cell r="G2066">
            <v>63</v>
          </cell>
          <cell r="H2066">
            <v>30</v>
          </cell>
          <cell r="I2066">
            <v>71</v>
          </cell>
          <cell r="J2066">
            <v>41</v>
          </cell>
          <cell r="K2066">
            <v>65</v>
          </cell>
          <cell r="L2066">
            <v>40</v>
          </cell>
          <cell r="M2066">
            <v>61</v>
          </cell>
          <cell r="N2066">
            <v>40</v>
          </cell>
          <cell r="O2066">
            <v>73</v>
          </cell>
          <cell r="P2066">
            <v>46</v>
          </cell>
          <cell r="Q2066">
            <v>70</v>
          </cell>
          <cell r="R2066">
            <v>39</v>
          </cell>
          <cell r="S2066">
            <v>68</v>
          </cell>
          <cell r="T2066">
            <v>23</v>
          </cell>
          <cell r="U2066">
            <v>67</v>
          </cell>
          <cell r="V2066">
            <v>28</v>
          </cell>
          <cell r="W2066">
            <v>67</v>
          </cell>
          <cell r="X2066">
            <v>41</v>
          </cell>
          <cell r="Y2066">
            <v>67</v>
          </cell>
          <cell r="Z2066">
            <v>39</v>
          </cell>
          <cell r="AA2066">
            <v>65</v>
          </cell>
          <cell r="AB2066">
            <v>24</v>
          </cell>
          <cell r="AC2066">
            <v>62</v>
          </cell>
          <cell r="AD2066">
            <v>25</v>
          </cell>
          <cell r="AE2066">
            <v>68</v>
          </cell>
          <cell r="AF2066">
            <v>47</v>
          </cell>
          <cell r="AG2066">
            <v>57</v>
          </cell>
          <cell r="AH2066">
            <v>49</v>
          </cell>
          <cell r="AI2066">
            <v>78</v>
          </cell>
          <cell r="AJ2066">
            <v>53</v>
          </cell>
          <cell r="AK2066">
            <v>83</v>
          </cell>
          <cell r="AL2066">
            <v>52</v>
          </cell>
          <cell r="AM2066">
            <v>66</v>
          </cell>
          <cell r="AN2066">
            <v>54</v>
          </cell>
          <cell r="AO2066" t="e">
            <v>#VALUE!</v>
          </cell>
          <cell r="AP2066" t="e">
            <v>#VALUE!</v>
          </cell>
          <cell r="AQ2066">
            <v>70</v>
          </cell>
          <cell r="AR2066">
            <v>40</v>
          </cell>
          <cell r="AS2066">
            <v>91</v>
          </cell>
          <cell r="AT2066">
            <v>64</v>
          </cell>
          <cell r="AU2066">
            <v>67</v>
          </cell>
          <cell r="AV2066">
            <v>34</v>
          </cell>
          <cell r="AW2066">
            <v>71</v>
          </cell>
          <cell r="AX2066">
            <v>38</v>
          </cell>
          <cell r="AY2066">
            <v>69</v>
          </cell>
          <cell r="AZ2066">
            <v>20</v>
          </cell>
        </row>
        <row r="2067">
          <cell r="B2067">
            <v>36625</v>
          </cell>
          <cell r="C2067">
            <v>55</v>
          </cell>
          <cell r="D2067">
            <v>46</v>
          </cell>
          <cell r="E2067">
            <v>77</v>
          </cell>
          <cell r="F2067">
            <v>33</v>
          </cell>
          <cell r="G2067">
            <v>68</v>
          </cell>
          <cell r="H2067">
            <v>32</v>
          </cell>
          <cell r="I2067">
            <v>58</v>
          </cell>
          <cell r="J2067">
            <v>45</v>
          </cell>
          <cell r="K2067">
            <v>56</v>
          </cell>
          <cell r="L2067">
            <v>40</v>
          </cell>
          <cell r="M2067">
            <v>59</v>
          </cell>
          <cell r="N2067">
            <v>37</v>
          </cell>
          <cell r="O2067">
            <v>63</v>
          </cell>
          <cell r="P2067">
            <v>46</v>
          </cell>
          <cell r="Q2067">
            <v>58</v>
          </cell>
          <cell r="R2067">
            <v>45</v>
          </cell>
          <cell r="S2067">
            <v>57</v>
          </cell>
          <cell r="T2067">
            <v>39</v>
          </cell>
          <cell r="U2067">
            <v>69</v>
          </cell>
          <cell r="V2067">
            <v>32</v>
          </cell>
          <cell r="W2067">
            <v>65</v>
          </cell>
          <cell r="X2067">
            <v>29</v>
          </cell>
          <cell r="Y2067">
            <v>60</v>
          </cell>
          <cell r="Z2067">
            <v>34</v>
          </cell>
          <cell r="AA2067">
            <v>66</v>
          </cell>
          <cell r="AB2067">
            <v>20</v>
          </cell>
          <cell r="AC2067">
            <v>67</v>
          </cell>
          <cell r="AD2067">
            <v>31</v>
          </cell>
          <cell r="AE2067">
            <v>71</v>
          </cell>
          <cell r="AF2067">
            <v>45</v>
          </cell>
          <cell r="AG2067">
            <v>62</v>
          </cell>
          <cell r="AH2067">
            <v>51</v>
          </cell>
          <cell r="AI2067">
            <v>73</v>
          </cell>
          <cell r="AJ2067">
            <v>53</v>
          </cell>
          <cell r="AK2067">
            <v>74</v>
          </cell>
          <cell r="AL2067">
            <v>48</v>
          </cell>
          <cell r="AM2067">
            <v>64</v>
          </cell>
          <cell r="AN2067">
            <v>53</v>
          </cell>
          <cell r="AO2067">
            <v>66</v>
          </cell>
          <cell r="AP2067">
            <v>58</v>
          </cell>
          <cell r="AQ2067">
            <v>66</v>
          </cell>
          <cell r="AR2067">
            <v>33</v>
          </cell>
          <cell r="AS2067">
            <v>83</v>
          </cell>
          <cell r="AT2067">
            <v>65</v>
          </cell>
          <cell r="AU2067">
            <v>65</v>
          </cell>
          <cell r="AV2067">
            <v>44</v>
          </cell>
          <cell r="AW2067">
            <v>78</v>
          </cell>
          <cell r="AX2067">
            <v>47</v>
          </cell>
          <cell r="AY2067">
            <v>77</v>
          </cell>
          <cell r="AZ2067">
            <v>38</v>
          </cell>
        </row>
        <row r="2068">
          <cell r="B2068">
            <v>36626</v>
          </cell>
          <cell r="C2068">
            <v>55</v>
          </cell>
          <cell r="D2068">
            <v>46</v>
          </cell>
          <cell r="E2068">
            <v>77</v>
          </cell>
          <cell r="F2068">
            <v>33</v>
          </cell>
          <cell r="G2068">
            <v>68</v>
          </cell>
          <cell r="H2068">
            <v>32</v>
          </cell>
          <cell r="I2068">
            <v>58</v>
          </cell>
          <cell r="J2068">
            <v>45</v>
          </cell>
          <cell r="K2068">
            <v>56</v>
          </cell>
          <cell r="L2068">
            <v>40</v>
          </cell>
          <cell r="M2068">
            <v>59</v>
          </cell>
          <cell r="N2068">
            <v>37</v>
          </cell>
          <cell r="O2068">
            <v>63</v>
          </cell>
          <cell r="P2068">
            <v>46</v>
          </cell>
          <cell r="Q2068">
            <v>58</v>
          </cell>
          <cell r="R2068">
            <v>45</v>
          </cell>
          <cell r="S2068">
            <v>57</v>
          </cell>
          <cell r="T2068">
            <v>39</v>
          </cell>
          <cell r="U2068">
            <v>69</v>
          </cell>
          <cell r="V2068">
            <v>32</v>
          </cell>
          <cell r="W2068">
            <v>65</v>
          </cell>
          <cell r="X2068">
            <v>29</v>
          </cell>
          <cell r="Y2068">
            <v>60</v>
          </cell>
          <cell r="Z2068">
            <v>34</v>
          </cell>
          <cell r="AA2068">
            <v>66</v>
          </cell>
          <cell r="AB2068">
            <v>20</v>
          </cell>
          <cell r="AC2068">
            <v>67</v>
          </cell>
          <cell r="AD2068">
            <v>31</v>
          </cell>
          <cell r="AE2068">
            <v>71</v>
          </cell>
          <cell r="AF2068">
            <v>45</v>
          </cell>
          <cell r="AG2068">
            <v>62</v>
          </cell>
          <cell r="AH2068">
            <v>51</v>
          </cell>
          <cell r="AI2068">
            <v>73</v>
          </cell>
          <cell r="AJ2068">
            <v>53</v>
          </cell>
          <cell r="AK2068">
            <v>74</v>
          </cell>
          <cell r="AL2068">
            <v>48</v>
          </cell>
          <cell r="AM2068">
            <v>64</v>
          </cell>
          <cell r="AN2068">
            <v>53</v>
          </cell>
          <cell r="AO2068">
            <v>66</v>
          </cell>
          <cell r="AP2068">
            <v>58</v>
          </cell>
          <cell r="AQ2068">
            <v>66</v>
          </cell>
          <cell r="AR2068">
            <v>33</v>
          </cell>
          <cell r="AS2068">
            <v>83</v>
          </cell>
          <cell r="AT2068">
            <v>65</v>
          </cell>
          <cell r="AU2068">
            <v>65</v>
          </cell>
          <cell r="AV2068">
            <v>44</v>
          </cell>
          <cell r="AW2068">
            <v>78</v>
          </cell>
          <cell r="AX2068">
            <v>47</v>
          </cell>
          <cell r="AY2068">
            <v>77</v>
          </cell>
          <cell r="AZ2068">
            <v>38</v>
          </cell>
        </row>
        <row r="2069">
          <cell r="B2069">
            <v>36627</v>
          </cell>
          <cell r="C2069">
            <v>68</v>
          </cell>
          <cell r="D2069">
            <v>45</v>
          </cell>
          <cell r="E2069">
            <v>76</v>
          </cell>
          <cell r="F2069">
            <v>38</v>
          </cell>
          <cell r="G2069">
            <v>69</v>
          </cell>
          <cell r="H2069">
            <v>40</v>
          </cell>
          <cell r="I2069">
            <v>76</v>
          </cell>
          <cell r="J2069">
            <v>44</v>
          </cell>
          <cell r="K2069">
            <v>72</v>
          </cell>
          <cell r="L2069">
            <v>38</v>
          </cell>
          <cell r="M2069">
            <v>69</v>
          </cell>
          <cell r="N2069">
            <v>37</v>
          </cell>
          <cell r="O2069">
            <v>79</v>
          </cell>
          <cell r="P2069">
            <v>44</v>
          </cell>
          <cell r="Q2069">
            <v>74</v>
          </cell>
          <cell r="R2069">
            <v>43</v>
          </cell>
          <cell r="S2069">
            <v>69</v>
          </cell>
          <cell r="T2069">
            <v>29</v>
          </cell>
          <cell r="U2069">
            <v>68</v>
          </cell>
          <cell r="V2069">
            <v>32</v>
          </cell>
          <cell r="W2069">
            <v>60</v>
          </cell>
          <cell r="X2069">
            <v>31</v>
          </cell>
          <cell r="Y2069">
            <v>55</v>
          </cell>
          <cell r="Z2069">
            <v>32</v>
          </cell>
          <cell r="AA2069">
            <v>66</v>
          </cell>
          <cell r="AB2069">
            <v>22</v>
          </cell>
          <cell r="AC2069">
            <v>57</v>
          </cell>
          <cell r="AD2069">
            <v>29</v>
          </cell>
          <cell r="AE2069">
            <v>80</v>
          </cell>
          <cell r="AF2069">
            <v>48</v>
          </cell>
          <cell r="AG2069">
            <v>70</v>
          </cell>
          <cell r="AH2069">
            <v>49</v>
          </cell>
          <cell r="AI2069">
            <v>78</v>
          </cell>
          <cell r="AJ2069">
            <v>54</v>
          </cell>
          <cell r="AK2069">
            <v>88</v>
          </cell>
          <cell r="AL2069">
            <v>54</v>
          </cell>
          <cell r="AM2069">
            <v>67</v>
          </cell>
          <cell r="AN2069">
            <v>54</v>
          </cell>
          <cell r="AO2069">
            <v>71</v>
          </cell>
          <cell r="AP2069">
            <v>57</v>
          </cell>
          <cell r="AQ2069">
            <v>76</v>
          </cell>
          <cell r="AR2069">
            <v>42</v>
          </cell>
          <cell r="AS2069">
            <v>83</v>
          </cell>
          <cell r="AT2069">
            <v>58</v>
          </cell>
          <cell r="AU2069">
            <v>68</v>
          </cell>
          <cell r="AV2069">
            <v>39</v>
          </cell>
          <cell r="AW2069">
            <v>72</v>
          </cell>
          <cell r="AX2069">
            <v>44</v>
          </cell>
          <cell r="AY2069">
            <v>62</v>
          </cell>
          <cell r="AZ2069">
            <v>32</v>
          </cell>
        </row>
        <row r="2070">
          <cell r="B2070">
            <v>36628</v>
          </cell>
          <cell r="C2070">
            <v>67</v>
          </cell>
          <cell r="D2070">
            <v>48</v>
          </cell>
          <cell r="E2070">
            <v>77</v>
          </cell>
          <cell r="F2070">
            <v>44</v>
          </cell>
          <cell r="G2070">
            <v>70</v>
          </cell>
          <cell r="H2070">
            <v>47</v>
          </cell>
          <cell r="I2070">
            <v>75</v>
          </cell>
          <cell r="J2070">
            <v>53</v>
          </cell>
          <cell r="K2070">
            <v>74</v>
          </cell>
          <cell r="L2070">
            <v>51</v>
          </cell>
          <cell r="M2070">
            <v>72</v>
          </cell>
          <cell r="N2070">
            <v>49</v>
          </cell>
          <cell r="O2070">
            <v>68</v>
          </cell>
          <cell r="P2070">
            <v>52</v>
          </cell>
          <cell r="Q2070">
            <v>75</v>
          </cell>
          <cell r="R2070">
            <v>46</v>
          </cell>
          <cell r="S2070">
            <v>77</v>
          </cell>
          <cell r="T2070">
            <v>36</v>
          </cell>
          <cell r="U2070">
            <v>70</v>
          </cell>
          <cell r="V2070">
            <v>37</v>
          </cell>
          <cell r="W2070">
            <v>65</v>
          </cell>
          <cell r="X2070">
            <v>33</v>
          </cell>
          <cell r="Y2070">
            <v>70</v>
          </cell>
          <cell r="Z2070">
            <v>37</v>
          </cell>
          <cell r="AA2070">
            <v>72</v>
          </cell>
          <cell r="AB2070">
            <v>33</v>
          </cell>
          <cell r="AC2070">
            <v>70</v>
          </cell>
          <cell r="AD2070">
            <v>32</v>
          </cell>
          <cell r="AE2070">
            <v>81</v>
          </cell>
          <cell r="AF2070">
            <v>56</v>
          </cell>
          <cell r="AG2070">
            <v>72</v>
          </cell>
          <cell r="AH2070">
            <v>53</v>
          </cell>
          <cell r="AI2070">
            <v>80</v>
          </cell>
          <cell r="AJ2070">
            <v>55</v>
          </cell>
          <cell r="AK2070">
            <v>89</v>
          </cell>
          <cell r="AL2070">
            <v>58</v>
          </cell>
          <cell r="AM2070">
            <v>70</v>
          </cell>
          <cell r="AN2070">
            <v>54</v>
          </cell>
          <cell r="AO2070">
            <v>67</v>
          </cell>
          <cell r="AP2070">
            <v>58</v>
          </cell>
          <cell r="AQ2070">
            <v>75</v>
          </cell>
          <cell r="AR2070">
            <v>47</v>
          </cell>
          <cell r="AS2070">
            <v>89</v>
          </cell>
          <cell r="AT2070">
            <v>59</v>
          </cell>
          <cell r="AU2070">
            <v>76</v>
          </cell>
          <cell r="AV2070">
            <v>41</v>
          </cell>
          <cell r="AW2070">
            <v>74</v>
          </cell>
          <cell r="AX2070">
            <v>43</v>
          </cell>
          <cell r="AY2070">
            <v>74</v>
          </cell>
          <cell r="AZ2070">
            <v>35</v>
          </cell>
        </row>
        <row r="2071">
          <cell r="B2071">
            <v>36629</v>
          </cell>
          <cell r="C2071">
            <v>59</v>
          </cell>
          <cell r="D2071">
            <v>49</v>
          </cell>
          <cell r="E2071">
            <v>61</v>
          </cell>
          <cell r="F2071">
            <v>47</v>
          </cell>
          <cell r="G2071">
            <v>56</v>
          </cell>
          <cell r="H2071">
            <v>44</v>
          </cell>
          <cell r="I2071">
            <v>59</v>
          </cell>
          <cell r="J2071">
            <v>52</v>
          </cell>
          <cell r="K2071">
            <v>57</v>
          </cell>
          <cell r="L2071">
            <v>48</v>
          </cell>
          <cell r="M2071">
            <v>59</v>
          </cell>
          <cell r="N2071">
            <v>44</v>
          </cell>
          <cell r="O2071">
            <v>61</v>
          </cell>
          <cell r="P2071">
            <v>49</v>
          </cell>
          <cell r="Q2071">
            <v>63</v>
          </cell>
          <cell r="R2071">
            <v>50</v>
          </cell>
          <cell r="S2071">
            <v>73</v>
          </cell>
          <cell r="T2071">
            <v>39</v>
          </cell>
          <cell r="U2071">
            <v>54</v>
          </cell>
          <cell r="V2071">
            <v>20</v>
          </cell>
          <cell r="W2071">
            <v>51</v>
          </cell>
          <cell r="X2071">
            <v>14</v>
          </cell>
          <cell r="Y2071">
            <v>58</v>
          </cell>
          <cell r="Z2071">
            <v>21</v>
          </cell>
          <cell r="AA2071">
            <v>76</v>
          </cell>
          <cell r="AB2071">
            <v>38</v>
          </cell>
          <cell r="AC2071">
            <v>74</v>
          </cell>
          <cell r="AD2071">
            <v>42</v>
          </cell>
          <cell r="AE2071">
            <v>69</v>
          </cell>
          <cell r="AF2071">
            <v>52</v>
          </cell>
          <cell r="AG2071">
            <v>66</v>
          </cell>
          <cell r="AH2071">
            <v>55</v>
          </cell>
          <cell r="AI2071">
            <v>76</v>
          </cell>
          <cell r="AJ2071">
            <v>56</v>
          </cell>
          <cell r="AK2071">
            <v>76</v>
          </cell>
          <cell r="AL2071">
            <v>54</v>
          </cell>
          <cell r="AM2071">
            <v>66</v>
          </cell>
          <cell r="AN2071">
            <v>54</v>
          </cell>
          <cell r="AO2071">
            <v>68</v>
          </cell>
          <cell r="AP2071">
            <v>56</v>
          </cell>
          <cell r="AQ2071">
            <v>60</v>
          </cell>
          <cell r="AR2071">
            <v>43</v>
          </cell>
          <cell r="AS2071">
            <v>88</v>
          </cell>
          <cell r="AT2071">
            <v>68</v>
          </cell>
          <cell r="AU2071">
            <v>78</v>
          </cell>
          <cell r="AV2071">
            <v>51</v>
          </cell>
          <cell r="AW2071">
            <v>79</v>
          </cell>
          <cell r="AX2071">
            <v>46</v>
          </cell>
          <cell r="AY2071">
            <v>74</v>
          </cell>
          <cell r="AZ2071">
            <v>43</v>
          </cell>
        </row>
        <row r="2072">
          <cell r="B2072">
            <v>36630</v>
          </cell>
          <cell r="C2072">
            <v>52</v>
          </cell>
          <cell r="D2072">
            <v>46</v>
          </cell>
          <cell r="E2072">
            <v>59</v>
          </cell>
          <cell r="F2072">
            <v>42</v>
          </cell>
          <cell r="G2072">
            <v>50</v>
          </cell>
          <cell r="H2072">
            <v>37</v>
          </cell>
          <cell r="I2072">
            <v>61</v>
          </cell>
          <cell r="J2072">
            <v>50</v>
          </cell>
          <cell r="K2072">
            <v>59</v>
          </cell>
          <cell r="L2072">
            <v>48</v>
          </cell>
          <cell r="M2072">
            <v>61</v>
          </cell>
          <cell r="N2072">
            <v>42</v>
          </cell>
          <cell r="O2072">
            <v>62</v>
          </cell>
          <cell r="P2072">
            <v>46</v>
          </cell>
          <cell r="Q2072">
            <v>61</v>
          </cell>
          <cell r="R2072">
            <v>43</v>
          </cell>
          <cell r="S2072">
            <v>53</v>
          </cell>
          <cell r="T2072">
            <v>38</v>
          </cell>
          <cell r="U2072">
            <v>33</v>
          </cell>
          <cell r="V2072">
            <v>17</v>
          </cell>
          <cell r="W2072">
            <v>23</v>
          </cell>
          <cell r="X2072">
            <v>12</v>
          </cell>
          <cell r="Y2072">
            <v>25</v>
          </cell>
          <cell r="Z2072">
            <v>16</v>
          </cell>
          <cell r="AA2072">
            <v>45</v>
          </cell>
          <cell r="AB2072">
            <v>27</v>
          </cell>
          <cell r="AC2072">
            <v>66</v>
          </cell>
          <cell r="AD2072">
            <v>27</v>
          </cell>
          <cell r="AE2072">
            <v>68</v>
          </cell>
          <cell r="AF2072">
            <v>50</v>
          </cell>
          <cell r="AG2072">
            <v>63</v>
          </cell>
          <cell r="AH2072">
            <v>53</v>
          </cell>
          <cell r="AI2072">
            <v>68</v>
          </cell>
          <cell r="AJ2072">
            <v>54</v>
          </cell>
          <cell r="AK2072">
            <v>69</v>
          </cell>
          <cell r="AL2072">
            <v>52</v>
          </cell>
          <cell r="AM2072">
            <v>65</v>
          </cell>
          <cell r="AN2072">
            <v>55</v>
          </cell>
          <cell r="AO2072">
            <v>66</v>
          </cell>
          <cell r="AP2072">
            <v>59</v>
          </cell>
          <cell r="AQ2072">
            <v>57</v>
          </cell>
          <cell r="AR2072">
            <v>35</v>
          </cell>
          <cell r="AS2072">
            <v>68</v>
          </cell>
          <cell r="AT2072">
            <v>57</v>
          </cell>
          <cell r="AU2072">
            <v>55</v>
          </cell>
          <cell r="AV2072">
            <v>43</v>
          </cell>
          <cell r="AW2072">
            <v>72</v>
          </cell>
          <cell r="AX2072">
            <v>51</v>
          </cell>
          <cell r="AY2072">
            <v>78</v>
          </cell>
          <cell r="AZ2072">
            <v>33</v>
          </cell>
        </row>
        <row r="2073">
          <cell r="B2073">
            <v>36631</v>
          </cell>
          <cell r="C2073">
            <v>56</v>
          </cell>
          <cell r="D2073">
            <v>46</v>
          </cell>
          <cell r="E2073">
            <v>60</v>
          </cell>
          <cell r="F2073">
            <v>43</v>
          </cell>
          <cell r="G2073">
            <v>53</v>
          </cell>
          <cell r="H2073">
            <v>37</v>
          </cell>
          <cell r="I2073">
            <v>59</v>
          </cell>
          <cell r="J2073">
            <v>49</v>
          </cell>
          <cell r="K2073">
            <v>57</v>
          </cell>
          <cell r="L2073">
            <v>47</v>
          </cell>
          <cell r="M2073">
            <v>57</v>
          </cell>
          <cell r="N2073">
            <v>47</v>
          </cell>
          <cell r="O2073">
            <v>57</v>
          </cell>
          <cell r="P2073">
            <v>44</v>
          </cell>
          <cell r="Q2073">
            <v>63</v>
          </cell>
          <cell r="R2073">
            <v>41</v>
          </cell>
          <cell r="S2073">
            <v>61</v>
          </cell>
          <cell r="T2073">
            <v>37</v>
          </cell>
          <cell r="U2073">
            <v>53</v>
          </cell>
          <cell r="V2073">
            <v>27</v>
          </cell>
          <cell r="W2073">
            <v>55</v>
          </cell>
          <cell r="X2073">
            <v>22</v>
          </cell>
          <cell r="Y2073">
            <v>42</v>
          </cell>
          <cell r="Z2073">
            <v>23</v>
          </cell>
          <cell r="AA2073">
            <v>28</v>
          </cell>
          <cell r="AB2073">
            <v>16</v>
          </cell>
          <cell r="AC2073">
            <v>30</v>
          </cell>
          <cell r="AD2073">
            <v>22</v>
          </cell>
          <cell r="AE2073">
            <v>63</v>
          </cell>
          <cell r="AF2073">
            <v>51</v>
          </cell>
          <cell r="AG2073">
            <v>63</v>
          </cell>
          <cell r="AH2073">
            <v>53</v>
          </cell>
          <cell r="AI2073">
            <v>68</v>
          </cell>
          <cell r="AJ2073">
            <v>54</v>
          </cell>
          <cell r="AK2073">
            <v>70</v>
          </cell>
          <cell r="AL2073">
            <v>50</v>
          </cell>
          <cell r="AM2073">
            <v>66</v>
          </cell>
          <cell r="AN2073">
            <v>56</v>
          </cell>
          <cell r="AO2073">
            <v>65</v>
          </cell>
          <cell r="AP2073">
            <v>57</v>
          </cell>
          <cell r="AQ2073">
            <v>60</v>
          </cell>
          <cell r="AR2073">
            <v>35</v>
          </cell>
          <cell r="AS2073">
            <v>77</v>
          </cell>
          <cell r="AT2073">
            <v>51</v>
          </cell>
          <cell r="AU2073">
            <v>60</v>
          </cell>
          <cell r="AV2073">
            <v>42</v>
          </cell>
          <cell r="AW2073">
            <v>53</v>
          </cell>
          <cell r="AX2073">
            <v>40</v>
          </cell>
          <cell r="AY2073">
            <v>33</v>
          </cell>
          <cell r="AZ2073">
            <v>26</v>
          </cell>
        </row>
        <row r="2074">
          <cell r="B2074">
            <v>36632</v>
          </cell>
          <cell r="C2074">
            <v>53</v>
          </cell>
          <cell r="D2074">
            <v>45</v>
          </cell>
          <cell r="E2074">
            <v>59</v>
          </cell>
          <cell r="F2074">
            <v>39</v>
          </cell>
          <cell r="G2074">
            <v>56</v>
          </cell>
          <cell r="H2074">
            <v>39</v>
          </cell>
          <cell r="I2074">
            <v>61</v>
          </cell>
          <cell r="J2074">
            <v>48</v>
          </cell>
          <cell r="K2074">
            <v>58</v>
          </cell>
          <cell r="L2074">
            <v>47</v>
          </cell>
          <cell r="M2074">
            <v>60</v>
          </cell>
          <cell r="N2074">
            <v>42</v>
          </cell>
          <cell r="O2074">
            <v>63</v>
          </cell>
          <cell r="P2074">
            <v>40</v>
          </cell>
          <cell r="Q2074">
            <v>61</v>
          </cell>
          <cell r="R2074">
            <v>43</v>
          </cell>
          <cell r="S2074">
            <v>64</v>
          </cell>
          <cell r="T2074">
            <v>39</v>
          </cell>
          <cell r="U2074">
            <v>64</v>
          </cell>
          <cell r="V2074">
            <v>32</v>
          </cell>
          <cell r="W2074">
            <v>64</v>
          </cell>
          <cell r="X2074">
            <v>26</v>
          </cell>
          <cell r="Y2074">
            <v>65</v>
          </cell>
          <cell r="Z2074">
            <v>28</v>
          </cell>
          <cell r="AA2074">
            <v>58</v>
          </cell>
          <cell r="AB2074">
            <v>17</v>
          </cell>
          <cell r="AC2074">
            <v>61</v>
          </cell>
          <cell r="AD2074">
            <v>20</v>
          </cell>
          <cell r="AE2074">
            <v>67</v>
          </cell>
          <cell r="AF2074">
            <v>52</v>
          </cell>
          <cell r="AG2074">
            <v>62</v>
          </cell>
          <cell r="AH2074">
            <v>54</v>
          </cell>
          <cell r="AI2074">
            <v>68</v>
          </cell>
          <cell r="AJ2074">
            <v>56</v>
          </cell>
          <cell r="AK2074">
            <v>69</v>
          </cell>
          <cell r="AL2074">
            <v>56</v>
          </cell>
          <cell r="AM2074">
            <v>65</v>
          </cell>
          <cell r="AN2074">
            <v>56</v>
          </cell>
          <cell r="AO2074">
            <v>65</v>
          </cell>
          <cell r="AP2074">
            <v>56</v>
          </cell>
          <cell r="AQ2074">
            <v>62</v>
          </cell>
          <cell r="AR2074">
            <v>44</v>
          </cell>
          <cell r="AS2074">
            <v>79</v>
          </cell>
          <cell r="AT2074">
            <v>62</v>
          </cell>
          <cell r="AU2074">
            <v>64</v>
          </cell>
          <cell r="AV2074">
            <v>49</v>
          </cell>
          <cell r="AW2074">
            <v>67</v>
          </cell>
          <cell r="AX2074">
            <v>39</v>
          </cell>
          <cell r="AY2074">
            <v>64</v>
          </cell>
          <cell r="AZ2074">
            <v>23</v>
          </cell>
        </row>
        <row r="2075">
          <cell r="B2075">
            <v>36633</v>
          </cell>
          <cell r="C2075">
            <v>62</v>
          </cell>
          <cell r="D2075">
            <v>43</v>
          </cell>
          <cell r="E2075">
            <v>67</v>
          </cell>
          <cell r="F2075">
            <v>36</v>
          </cell>
          <cell r="G2075">
            <v>63</v>
          </cell>
          <cell r="H2075">
            <v>43</v>
          </cell>
          <cell r="I2075">
            <v>70</v>
          </cell>
          <cell r="J2075">
            <v>45</v>
          </cell>
          <cell r="K2075">
            <v>69</v>
          </cell>
          <cell r="L2075">
            <v>45</v>
          </cell>
          <cell r="M2075">
            <v>67</v>
          </cell>
          <cell r="N2075">
            <v>49</v>
          </cell>
          <cell r="O2075">
            <v>64</v>
          </cell>
          <cell r="P2075">
            <v>45</v>
          </cell>
          <cell r="Q2075">
            <v>72</v>
          </cell>
          <cell r="R2075">
            <v>44</v>
          </cell>
          <cell r="S2075">
            <v>67</v>
          </cell>
          <cell r="T2075">
            <v>38</v>
          </cell>
          <cell r="U2075">
            <v>64</v>
          </cell>
          <cell r="V2075">
            <v>32</v>
          </cell>
          <cell r="W2075">
            <v>69</v>
          </cell>
          <cell r="X2075">
            <v>43</v>
          </cell>
          <cell r="Y2075">
            <v>70</v>
          </cell>
          <cell r="Z2075">
            <v>42</v>
          </cell>
          <cell r="AA2075">
            <v>67</v>
          </cell>
          <cell r="AB2075">
            <v>37</v>
          </cell>
          <cell r="AC2075">
            <v>70</v>
          </cell>
          <cell r="AD2075">
            <v>32</v>
          </cell>
          <cell r="AE2075">
            <v>56</v>
          </cell>
          <cell r="AF2075">
            <v>48</v>
          </cell>
          <cell r="AG2075">
            <v>63</v>
          </cell>
          <cell r="AH2075">
            <v>51</v>
          </cell>
          <cell r="AI2075">
            <v>63</v>
          </cell>
          <cell r="AJ2075">
            <v>53</v>
          </cell>
          <cell r="AK2075">
            <v>60</v>
          </cell>
          <cell r="AL2075">
            <v>49</v>
          </cell>
          <cell r="AM2075">
            <v>60</v>
          </cell>
          <cell r="AN2075">
            <v>54</v>
          </cell>
          <cell r="AO2075">
            <v>65</v>
          </cell>
          <cell r="AP2075">
            <v>55</v>
          </cell>
          <cell r="AQ2075">
            <v>57</v>
          </cell>
          <cell r="AR2075">
            <v>39</v>
          </cell>
          <cell r="AS2075">
            <v>79</v>
          </cell>
          <cell r="AT2075">
            <v>55</v>
          </cell>
          <cell r="AU2075">
            <v>72</v>
          </cell>
          <cell r="AV2075">
            <v>54</v>
          </cell>
          <cell r="AW2075">
            <v>77</v>
          </cell>
          <cell r="AX2075">
            <v>47</v>
          </cell>
          <cell r="AY2075">
            <v>77</v>
          </cell>
          <cell r="AZ2075">
            <v>37</v>
          </cell>
        </row>
        <row r="2076">
          <cell r="B2076">
            <v>36634</v>
          </cell>
          <cell r="C2076">
            <v>63</v>
          </cell>
          <cell r="D2076">
            <v>43</v>
          </cell>
          <cell r="E2076">
            <v>74</v>
          </cell>
          <cell r="F2076">
            <v>38</v>
          </cell>
          <cell r="G2076">
            <v>67</v>
          </cell>
          <cell r="H2076">
            <v>40</v>
          </cell>
          <cell r="I2076">
            <v>66</v>
          </cell>
          <cell r="J2076">
            <v>48</v>
          </cell>
          <cell r="K2076">
            <v>62</v>
          </cell>
          <cell r="L2076">
            <v>40</v>
          </cell>
          <cell r="M2076">
            <v>59</v>
          </cell>
          <cell r="N2076">
            <v>44</v>
          </cell>
          <cell r="O2076">
            <v>46</v>
          </cell>
          <cell r="P2076">
            <v>38</v>
          </cell>
          <cell r="Q2076">
            <v>66</v>
          </cell>
          <cell r="R2076">
            <v>48</v>
          </cell>
          <cell r="S2076">
            <v>56</v>
          </cell>
          <cell r="T2076">
            <v>42</v>
          </cell>
          <cell r="U2076">
            <v>66</v>
          </cell>
          <cell r="V2076">
            <v>40</v>
          </cell>
          <cell r="W2076">
            <v>65</v>
          </cell>
          <cell r="X2076">
            <v>37</v>
          </cell>
          <cell r="Y2076">
            <v>53</v>
          </cell>
          <cell r="Z2076">
            <v>40</v>
          </cell>
          <cell r="AA2076">
            <v>67</v>
          </cell>
          <cell r="AB2076">
            <v>39</v>
          </cell>
          <cell r="AC2076">
            <v>74</v>
          </cell>
          <cell r="AD2076">
            <v>36</v>
          </cell>
          <cell r="AE2076">
            <v>65</v>
          </cell>
          <cell r="AF2076">
            <v>42</v>
          </cell>
          <cell r="AG2076">
            <v>63</v>
          </cell>
          <cell r="AH2076">
            <v>48</v>
          </cell>
          <cell r="AI2076">
            <v>67</v>
          </cell>
          <cell r="AJ2076">
            <v>51</v>
          </cell>
          <cell r="AK2076">
            <v>66</v>
          </cell>
          <cell r="AL2076">
            <v>44</v>
          </cell>
          <cell r="AM2076">
            <v>62</v>
          </cell>
          <cell r="AN2076">
            <v>51</v>
          </cell>
          <cell r="AO2076">
            <v>65</v>
          </cell>
          <cell r="AP2076">
            <v>56</v>
          </cell>
          <cell r="AQ2076">
            <v>51</v>
          </cell>
          <cell r="AR2076">
            <v>39</v>
          </cell>
          <cell r="AS2076">
            <v>64</v>
          </cell>
          <cell r="AT2076">
            <v>50</v>
          </cell>
          <cell r="AU2076">
            <v>57</v>
          </cell>
          <cell r="AV2076">
            <v>41</v>
          </cell>
          <cell r="AW2076">
            <v>71</v>
          </cell>
          <cell r="AX2076">
            <v>41</v>
          </cell>
          <cell r="AY2076">
            <v>80</v>
          </cell>
          <cell r="AZ2076">
            <v>46</v>
          </cell>
        </row>
        <row r="2077">
          <cell r="B2077">
            <v>36635</v>
          </cell>
          <cell r="C2077">
            <v>60</v>
          </cell>
          <cell r="D2077">
            <v>46</v>
          </cell>
          <cell r="E2077">
            <v>71</v>
          </cell>
          <cell r="F2077">
            <v>36</v>
          </cell>
          <cell r="G2077">
            <v>60</v>
          </cell>
          <cell r="H2077">
            <v>41</v>
          </cell>
          <cell r="I2077">
            <v>63</v>
          </cell>
          <cell r="J2077">
            <v>43</v>
          </cell>
          <cell r="K2077">
            <v>60</v>
          </cell>
          <cell r="L2077">
            <v>42</v>
          </cell>
          <cell r="M2077">
            <v>57</v>
          </cell>
          <cell r="N2077">
            <v>42</v>
          </cell>
          <cell r="O2077">
            <v>56</v>
          </cell>
          <cell r="P2077">
            <v>43</v>
          </cell>
          <cell r="Q2077">
            <v>67</v>
          </cell>
          <cell r="R2077">
            <v>46</v>
          </cell>
          <cell r="S2077">
            <v>57</v>
          </cell>
          <cell r="T2077">
            <v>41</v>
          </cell>
          <cell r="U2077">
            <v>69</v>
          </cell>
          <cell r="V2077">
            <v>35</v>
          </cell>
          <cell r="W2077">
            <v>70</v>
          </cell>
          <cell r="X2077">
            <v>32</v>
          </cell>
          <cell r="Y2077">
            <v>59</v>
          </cell>
          <cell r="Z2077">
            <v>41</v>
          </cell>
          <cell r="AA2077">
            <v>50</v>
          </cell>
          <cell r="AB2077">
            <v>30</v>
          </cell>
          <cell r="AC2077">
            <v>43</v>
          </cell>
          <cell r="AD2077">
            <v>30</v>
          </cell>
          <cell r="AE2077">
            <v>68</v>
          </cell>
          <cell r="AF2077">
            <v>43</v>
          </cell>
          <cell r="AG2077">
            <v>64</v>
          </cell>
          <cell r="AH2077">
            <v>47</v>
          </cell>
          <cell r="AI2077">
            <v>70</v>
          </cell>
          <cell r="AJ2077">
            <v>49</v>
          </cell>
          <cell r="AK2077">
            <v>70</v>
          </cell>
          <cell r="AL2077">
            <v>45</v>
          </cell>
          <cell r="AM2077">
            <v>63</v>
          </cell>
          <cell r="AN2077">
            <v>50</v>
          </cell>
          <cell r="AO2077">
            <v>65</v>
          </cell>
          <cell r="AP2077">
            <v>54</v>
          </cell>
          <cell r="AQ2077">
            <v>63</v>
          </cell>
          <cell r="AR2077">
            <v>40</v>
          </cell>
          <cell r="AS2077">
            <v>74</v>
          </cell>
          <cell r="AT2077">
            <v>48</v>
          </cell>
          <cell r="AU2077">
            <v>55</v>
          </cell>
          <cell r="AV2077">
            <v>42</v>
          </cell>
          <cell r="AW2077">
            <v>56</v>
          </cell>
          <cell r="AX2077">
            <v>31</v>
          </cell>
          <cell r="AY2077">
            <v>56</v>
          </cell>
          <cell r="AZ2077">
            <v>38</v>
          </cell>
        </row>
        <row r="2078">
          <cell r="B2078">
            <v>36636</v>
          </cell>
          <cell r="C2078">
            <v>64</v>
          </cell>
          <cell r="D2078">
            <v>48</v>
          </cell>
          <cell r="E2078">
            <v>71</v>
          </cell>
          <cell r="F2078">
            <v>48</v>
          </cell>
          <cell r="G2078">
            <v>60</v>
          </cell>
          <cell r="H2078">
            <v>41</v>
          </cell>
          <cell r="I2078">
            <v>63</v>
          </cell>
          <cell r="J2078">
            <v>43</v>
          </cell>
          <cell r="K2078">
            <v>69</v>
          </cell>
          <cell r="L2078">
            <v>42</v>
          </cell>
          <cell r="M2078">
            <v>69</v>
          </cell>
          <cell r="N2078">
            <v>43</v>
          </cell>
          <cell r="O2078">
            <v>71</v>
          </cell>
          <cell r="P2078">
            <v>44</v>
          </cell>
          <cell r="Q2078">
            <v>71</v>
          </cell>
          <cell r="R2078">
            <v>51</v>
          </cell>
          <cell r="S2078">
            <v>57</v>
          </cell>
          <cell r="T2078">
            <v>41</v>
          </cell>
          <cell r="U2078">
            <v>69</v>
          </cell>
          <cell r="V2078">
            <v>44</v>
          </cell>
          <cell r="W2078">
            <v>70</v>
          </cell>
          <cell r="X2078">
            <v>32</v>
          </cell>
          <cell r="Y2078">
            <v>71</v>
          </cell>
          <cell r="Z2078">
            <v>40</v>
          </cell>
          <cell r="AA2078">
            <v>50</v>
          </cell>
          <cell r="AB2078">
            <v>30</v>
          </cell>
          <cell r="AC2078">
            <v>43</v>
          </cell>
          <cell r="AD2078">
            <v>30</v>
          </cell>
          <cell r="AE2078">
            <v>68</v>
          </cell>
          <cell r="AF2078">
            <v>43</v>
          </cell>
          <cell r="AG2078">
            <v>66</v>
          </cell>
          <cell r="AH2078">
            <v>52</v>
          </cell>
          <cell r="AI2078">
            <v>70</v>
          </cell>
          <cell r="AJ2078">
            <v>51</v>
          </cell>
          <cell r="AK2078">
            <v>74</v>
          </cell>
          <cell r="AL2078">
            <v>52</v>
          </cell>
          <cell r="AM2078">
            <v>63</v>
          </cell>
          <cell r="AN2078">
            <v>50</v>
          </cell>
          <cell r="AO2078">
            <v>65</v>
          </cell>
          <cell r="AP2078">
            <v>54</v>
          </cell>
          <cell r="AQ2078">
            <v>68</v>
          </cell>
          <cell r="AR2078">
            <v>49</v>
          </cell>
          <cell r="AS2078">
            <v>74</v>
          </cell>
          <cell r="AT2078">
            <v>48</v>
          </cell>
          <cell r="AU2078">
            <v>67</v>
          </cell>
          <cell r="AV2078">
            <v>39</v>
          </cell>
          <cell r="AW2078">
            <v>56</v>
          </cell>
          <cell r="AX2078">
            <v>31</v>
          </cell>
          <cell r="AY2078">
            <v>56</v>
          </cell>
          <cell r="AZ2078">
            <v>38</v>
          </cell>
        </row>
        <row r="2079">
          <cell r="B2079">
            <v>36637</v>
          </cell>
          <cell r="C2079">
            <v>54</v>
          </cell>
          <cell r="D2079">
            <v>44</v>
          </cell>
          <cell r="E2079">
            <v>62</v>
          </cell>
          <cell r="F2079">
            <v>35</v>
          </cell>
          <cell r="G2079">
            <v>58</v>
          </cell>
          <cell r="H2079">
            <v>38</v>
          </cell>
          <cell r="I2079">
            <v>59</v>
          </cell>
          <cell r="J2079">
            <v>44</v>
          </cell>
          <cell r="K2079">
            <v>55</v>
          </cell>
          <cell r="L2079">
            <v>38</v>
          </cell>
          <cell r="M2079">
            <v>59</v>
          </cell>
          <cell r="N2079">
            <v>43</v>
          </cell>
          <cell r="O2079">
            <v>62</v>
          </cell>
          <cell r="P2079">
            <v>48</v>
          </cell>
          <cell r="Q2079">
            <v>64</v>
          </cell>
          <cell r="R2079">
            <v>46</v>
          </cell>
          <cell r="S2079">
            <v>68</v>
          </cell>
          <cell r="T2079">
            <v>41</v>
          </cell>
          <cell r="U2079">
            <v>67</v>
          </cell>
          <cell r="V2079">
            <v>45</v>
          </cell>
          <cell r="W2079">
            <v>73</v>
          </cell>
          <cell r="X2079">
            <v>40</v>
          </cell>
          <cell r="Y2079">
            <v>75</v>
          </cell>
          <cell r="Z2079">
            <v>44</v>
          </cell>
          <cell r="AA2079">
            <v>64</v>
          </cell>
          <cell r="AB2079">
            <v>40</v>
          </cell>
          <cell r="AC2079">
            <v>69</v>
          </cell>
          <cell r="AD2079">
            <v>38</v>
          </cell>
          <cell r="AE2079">
            <v>69</v>
          </cell>
          <cell r="AF2079">
            <v>49</v>
          </cell>
          <cell r="AG2079">
            <v>62</v>
          </cell>
          <cell r="AH2079">
            <v>52</v>
          </cell>
          <cell r="AI2079">
            <v>67</v>
          </cell>
          <cell r="AJ2079">
            <v>56</v>
          </cell>
          <cell r="AK2079">
            <v>71</v>
          </cell>
          <cell r="AL2079">
            <v>49</v>
          </cell>
          <cell r="AM2079">
            <v>64</v>
          </cell>
          <cell r="AN2079">
            <v>56</v>
          </cell>
          <cell r="AO2079">
            <v>64</v>
          </cell>
          <cell r="AP2079">
            <v>58</v>
          </cell>
          <cell r="AQ2079">
            <v>66</v>
          </cell>
          <cell r="AR2079">
            <v>42</v>
          </cell>
          <cell r="AS2079">
            <v>83</v>
          </cell>
          <cell r="AT2079">
            <v>60</v>
          </cell>
          <cell r="AU2079">
            <v>69</v>
          </cell>
          <cell r="AV2079">
            <v>50</v>
          </cell>
          <cell r="AW2079">
            <v>66</v>
          </cell>
          <cell r="AX2079">
            <v>44</v>
          </cell>
          <cell r="AY2079">
            <v>72</v>
          </cell>
          <cell r="AZ2079">
            <v>44</v>
          </cell>
        </row>
        <row r="2080">
          <cell r="B2080">
            <v>36638</v>
          </cell>
          <cell r="C2080">
            <v>54</v>
          </cell>
          <cell r="D2080">
            <v>44</v>
          </cell>
          <cell r="E2080">
            <v>62</v>
          </cell>
          <cell r="F2080">
            <v>35</v>
          </cell>
          <cell r="G2080">
            <v>58</v>
          </cell>
          <cell r="H2080">
            <v>38</v>
          </cell>
          <cell r="I2080">
            <v>59</v>
          </cell>
          <cell r="J2080">
            <v>44</v>
          </cell>
          <cell r="K2080">
            <v>55</v>
          </cell>
          <cell r="L2080">
            <v>38</v>
          </cell>
          <cell r="M2080">
            <v>59</v>
          </cell>
          <cell r="N2080">
            <v>43</v>
          </cell>
          <cell r="O2080">
            <v>62</v>
          </cell>
          <cell r="P2080">
            <v>48</v>
          </cell>
          <cell r="Q2080">
            <v>64</v>
          </cell>
          <cell r="R2080">
            <v>46</v>
          </cell>
          <cell r="S2080">
            <v>68</v>
          </cell>
          <cell r="T2080">
            <v>41</v>
          </cell>
          <cell r="U2080">
            <v>67</v>
          </cell>
          <cell r="V2080">
            <v>45</v>
          </cell>
          <cell r="W2080">
            <v>73</v>
          </cell>
          <cell r="X2080">
            <v>40</v>
          </cell>
          <cell r="Y2080">
            <v>75</v>
          </cell>
          <cell r="Z2080">
            <v>44</v>
          </cell>
          <cell r="AA2080">
            <v>64</v>
          </cell>
          <cell r="AB2080">
            <v>40</v>
          </cell>
          <cell r="AC2080">
            <v>69</v>
          </cell>
          <cell r="AD2080">
            <v>38</v>
          </cell>
          <cell r="AE2080">
            <v>69</v>
          </cell>
          <cell r="AF2080">
            <v>49</v>
          </cell>
          <cell r="AG2080">
            <v>62</v>
          </cell>
          <cell r="AH2080">
            <v>52</v>
          </cell>
          <cell r="AI2080">
            <v>67</v>
          </cell>
          <cell r="AJ2080">
            <v>56</v>
          </cell>
          <cell r="AK2080">
            <v>71</v>
          </cell>
          <cell r="AL2080">
            <v>49</v>
          </cell>
          <cell r="AM2080">
            <v>64</v>
          </cell>
          <cell r="AN2080">
            <v>56</v>
          </cell>
          <cell r="AO2080">
            <v>64</v>
          </cell>
          <cell r="AP2080">
            <v>58</v>
          </cell>
          <cell r="AQ2080">
            <v>66</v>
          </cell>
          <cell r="AR2080">
            <v>42</v>
          </cell>
          <cell r="AS2080">
            <v>83</v>
          </cell>
          <cell r="AT2080">
            <v>60</v>
          </cell>
          <cell r="AU2080">
            <v>69</v>
          </cell>
          <cell r="AV2080">
            <v>50</v>
          </cell>
          <cell r="AW2080">
            <v>66</v>
          </cell>
          <cell r="AX2080">
            <v>44</v>
          </cell>
          <cell r="AY2080">
            <v>72</v>
          </cell>
          <cell r="AZ2080">
            <v>44</v>
          </cell>
        </row>
        <row r="2081">
          <cell r="B2081">
            <v>36639</v>
          </cell>
          <cell r="C2081">
            <v>52</v>
          </cell>
          <cell r="D2081">
            <v>37</v>
          </cell>
          <cell r="E2081">
            <v>61</v>
          </cell>
          <cell r="F2081">
            <v>30</v>
          </cell>
          <cell r="G2081">
            <v>53</v>
          </cell>
          <cell r="H2081">
            <v>33</v>
          </cell>
          <cell r="I2081">
            <v>53</v>
          </cell>
          <cell r="J2081">
            <v>36</v>
          </cell>
          <cell r="K2081">
            <v>53</v>
          </cell>
          <cell r="L2081">
            <v>32</v>
          </cell>
          <cell r="M2081">
            <v>54</v>
          </cell>
          <cell r="N2081">
            <v>32</v>
          </cell>
          <cell r="O2081">
            <v>59</v>
          </cell>
          <cell r="P2081">
            <v>42</v>
          </cell>
          <cell r="Q2081">
            <v>57</v>
          </cell>
          <cell r="R2081">
            <v>38</v>
          </cell>
          <cell r="S2081">
            <v>58</v>
          </cell>
          <cell r="T2081">
            <v>42</v>
          </cell>
          <cell r="U2081">
            <v>56</v>
          </cell>
          <cell r="V2081">
            <v>40</v>
          </cell>
          <cell r="W2081">
            <v>59</v>
          </cell>
          <cell r="X2081">
            <v>34</v>
          </cell>
          <cell r="Y2081">
            <v>58</v>
          </cell>
          <cell r="Z2081">
            <v>44</v>
          </cell>
          <cell r="AA2081">
            <v>60</v>
          </cell>
          <cell r="AB2081">
            <v>41</v>
          </cell>
          <cell r="AC2081">
            <v>59</v>
          </cell>
          <cell r="AD2081">
            <v>42</v>
          </cell>
          <cell r="AE2081">
            <v>69</v>
          </cell>
          <cell r="AF2081">
            <v>43</v>
          </cell>
          <cell r="AG2081">
            <v>62</v>
          </cell>
          <cell r="AH2081">
            <v>50</v>
          </cell>
          <cell r="AI2081">
            <v>68</v>
          </cell>
          <cell r="AJ2081">
            <v>55</v>
          </cell>
          <cell r="AK2081">
            <v>71</v>
          </cell>
          <cell r="AL2081">
            <v>48</v>
          </cell>
          <cell r="AM2081">
            <v>64</v>
          </cell>
          <cell r="AN2081">
            <v>54</v>
          </cell>
          <cell r="AO2081">
            <v>66</v>
          </cell>
          <cell r="AP2081">
            <v>58</v>
          </cell>
          <cell r="AQ2081">
            <v>64</v>
          </cell>
          <cell r="AR2081">
            <v>34</v>
          </cell>
          <cell r="AS2081">
            <v>85</v>
          </cell>
          <cell r="AT2081">
            <v>59</v>
          </cell>
          <cell r="AU2081">
            <v>62</v>
          </cell>
          <cell r="AV2081">
            <v>45</v>
          </cell>
          <cell r="AW2081">
            <v>71</v>
          </cell>
          <cell r="AX2081">
            <v>41</v>
          </cell>
          <cell r="AY2081">
            <v>64</v>
          </cell>
          <cell r="AZ2081">
            <v>45</v>
          </cell>
        </row>
        <row r="2082">
          <cell r="B2082">
            <v>36640</v>
          </cell>
          <cell r="C2082">
            <v>55</v>
          </cell>
          <cell r="D2082">
            <v>35</v>
          </cell>
          <cell r="E2082">
            <v>57</v>
          </cell>
          <cell r="F2082">
            <v>24</v>
          </cell>
          <cell r="G2082">
            <v>50</v>
          </cell>
          <cell r="H2082">
            <v>30</v>
          </cell>
          <cell r="I2082">
            <v>58</v>
          </cell>
          <cell r="J2082">
            <v>33</v>
          </cell>
          <cell r="K2082">
            <v>53</v>
          </cell>
          <cell r="L2082">
            <v>30</v>
          </cell>
          <cell r="M2082">
            <v>53</v>
          </cell>
          <cell r="N2082">
            <v>31</v>
          </cell>
          <cell r="O2082">
            <v>63</v>
          </cell>
          <cell r="P2082">
            <v>34</v>
          </cell>
          <cell r="Q2082">
            <v>58</v>
          </cell>
          <cell r="R2082">
            <v>33</v>
          </cell>
          <cell r="S2082">
            <v>56</v>
          </cell>
          <cell r="T2082">
            <v>34</v>
          </cell>
          <cell r="U2082">
            <v>53</v>
          </cell>
          <cell r="V2082">
            <v>34</v>
          </cell>
          <cell r="W2082">
            <v>57</v>
          </cell>
          <cell r="X2082">
            <v>27</v>
          </cell>
          <cell r="Y2082">
            <v>56</v>
          </cell>
          <cell r="Z2082">
            <v>39</v>
          </cell>
          <cell r="AA2082">
            <v>54</v>
          </cell>
          <cell r="AB2082">
            <v>26</v>
          </cell>
          <cell r="AC2082">
            <v>54</v>
          </cell>
          <cell r="AD2082">
            <v>33</v>
          </cell>
          <cell r="AE2082">
            <v>76</v>
          </cell>
          <cell r="AF2082">
            <v>45</v>
          </cell>
          <cell r="AG2082">
            <v>65</v>
          </cell>
          <cell r="AH2082">
            <v>47</v>
          </cell>
          <cell r="AI2082">
            <v>78</v>
          </cell>
          <cell r="AJ2082">
            <v>53</v>
          </cell>
          <cell r="AK2082">
            <v>75</v>
          </cell>
          <cell r="AL2082">
            <v>47</v>
          </cell>
          <cell r="AM2082">
            <v>68</v>
          </cell>
          <cell r="AN2082">
            <v>54</v>
          </cell>
          <cell r="AO2082">
            <v>67</v>
          </cell>
          <cell r="AP2082">
            <v>57</v>
          </cell>
          <cell r="AQ2082">
            <v>71</v>
          </cell>
          <cell r="AR2082">
            <v>35</v>
          </cell>
          <cell r="AS2082">
            <v>83</v>
          </cell>
          <cell r="AT2082">
            <v>66</v>
          </cell>
          <cell r="AU2082">
            <v>56</v>
          </cell>
          <cell r="AV2082">
            <v>41</v>
          </cell>
          <cell r="AW2082">
            <v>67</v>
          </cell>
          <cell r="AX2082">
            <v>40</v>
          </cell>
          <cell r="AY2082">
            <v>68</v>
          </cell>
          <cell r="AZ2082">
            <v>37</v>
          </cell>
        </row>
        <row r="2083">
          <cell r="B2083">
            <v>36641</v>
          </cell>
          <cell r="C2083">
            <v>53</v>
          </cell>
          <cell r="D2083">
            <v>43</v>
          </cell>
          <cell r="E2083">
            <v>60</v>
          </cell>
          <cell r="F2083">
            <v>35</v>
          </cell>
          <cell r="G2083">
            <v>52</v>
          </cell>
          <cell r="H2083">
            <v>33</v>
          </cell>
          <cell r="I2083">
            <v>58</v>
          </cell>
          <cell r="J2083">
            <v>44</v>
          </cell>
          <cell r="K2083">
            <v>58</v>
          </cell>
          <cell r="L2083">
            <v>38</v>
          </cell>
          <cell r="M2083">
            <v>58</v>
          </cell>
          <cell r="N2083">
            <v>37</v>
          </cell>
          <cell r="O2083">
            <v>61</v>
          </cell>
          <cell r="P2083">
            <v>44</v>
          </cell>
          <cell r="Q2083">
            <v>62</v>
          </cell>
          <cell r="R2083">
            <v>48</v>
          </cell>
          <cell r="S2083">
            <v>69</v>
          </cell>
          <cell r="T2083">
            <v>33</v>
          </cell>
          <cell r="U2083">
            <v>56</v>
          </cell>
          <cell r="V2083">
            <v>31</v>
          </cell>
          <cell r="W2083">
            <v>56</v>
          </cell>
          <cell r="X2083">
            <v>26</v>
          </cell>
          <cell r="Y2083">
            <v>62</v>
          </cell>
          <cell r="Z2083">
            <v>34</v>
          </cell>
          <cell r="AA2083">
            <v>64</v>
          </cell>
          <cell r="AB2083">
            <v>29</v>
          </cell>
          <cell r="AC2083">
            <v>62</v>
          </cell>
          <cell r="AD2083">
            <v>30</v>
          </cell>
          <cell r="AE2083">
            <v>79</v>
          </cell>
          <cell r="AF2083">
            <v>48</v>
          </cell>
          <cell r="AG2083">
            <v>64</v>
          </cell>
          <cell r="AH2083">
            <v>51</v>
          </cell>
          <cell r="AI2083">
            <v>83</v>
          </cell>
          <cell r="AJ2083">
            <v>58</v>
          </cell>
          <cell r="AK2083">
            <v>79</v>
          </cell>
          <cell r="AL2083">
            <v>50</v>
          </cell>
          <cell r="AM2083">
            <v>70</v>
          </cell>
          <cell r="AN2083">
            <v>57</v>
          </cell>
          <cell r="AO2083">
            <v>73</v>
          </cell>
          <cell r="AP2083">
            <v>58</v>
          </cell>
          <cell r="AQ2083">
            <v>72</v>
          </cell>
          <cell r="AR2083">
            <v>44</v>
          </cell>
          <cell r="AS2083">
            <v>91</v>
          </cell>
          <cell r="AT2083">
            <v>59</v>
          </cell>
          <cell r="AU2083">
            <v>72</v>
          </cell>
          <cell r="AV2083">
            <v>42</v>
          </cell>
          <cell r="AW2083">
            <v>75</v>
          </cell>
          <cell r="AX2083">
            <v>34</v>
          </cell>
          <cell r="AY2083">
            <v>68</v>
          </cell>
          <cell r="AZ2083">
            <v>26</v>
          </cell>
        </row>
        <row r="2084">
          <cell r="B2084">
            <v>36642</v>
          </cell>
          <cell r="C2084">
            <v>62</v>
          </cell>
          <cell r="D2084">
            <v>41</v>
          </cell>
          <cell r="E2084">
            <v>65</v>
          </cell>
          <cell r="F2084">
            <v>30</v>
          </cell>
          <cell r="G2084">
            <v>59</v>
          </cell>
          <cell r="H2084">
            <v>32</v>
          </cell>
          <cell r="I2084">
            <v>69</v>
          </cell>
          <cell r="J2084">
            <v>40</v>
          </cell>
          <cell r="K2084">
            <v>68</v>
          </cell>
          <cell r="L2084">
            <v>38</v>
          </cell>
          <cell r="M2084">
            <v>69</v>
          </cell>
          <cell r="N2084">
            <v>34</v>
          </cell>
          <cell r="O2084">
            <v>76</v>
          </cell>
          <cell r="P2084">
            <v>41</v>
          </cell>
          <cell r="Q2084">
            <v>70</v>
          </cell>
          <cell r="R2084">
            <v>37</v>
          </cell>
          <cell r="S2084">
            <v>64</v>
          </cell>
          <cell r="T2084">
            <v>40</v>
          </cell>
          <cell r="U2084">
            <v>61</v>
          </cell>
          <cell r="V2084">
            <v>37</v>
          </cell>
          <cell r="W2084">
            <v>61</v>
          </cell>
          <cell r="X2084">
            <v>29</v>
          </cell>
          <cell r="Y2084">
            <v>61</v>
          </cell>
          <cell r="Z2084">
            <v>44</v>
          </cell>
          <cell r="AA2084">
            <v>63</v>
          </cell>
          <cell r="AB2084">
            <v>38</v>
          </cell>
          <cell r="AC2084">
            <v>68</v>
          </cell>
          <cell r="AD2084">
            <v>34</v>
          </cell>
          <cell r="AE2084">
            <v>83</v>
          </cell>
          <cell r="AF2084">
            <v>48</v>
          </cell>
          <cell r="AG2084">
            <v>77</v>
          </cell>
          <cell r="AH2084">
            <v>49</v>
          </cell>
          <cell r="AI2084">
            <v>86</v>
          </cell>
          <cell r="AJ2084">
            <v>59</v>
          </cell>
          <cell r="AK2084">
            <v>84</v>
          </cell>
          <cell r="AL2084">
            <v>54</v>
          </cell>
          <cell r="AM2084">
            <v>80</v>
          </cell>
          <cell r="AN2084">
            <v>57</v>
          </cell>
          <cell r="AO2084">
            <v>78</v>
          </cell>
          <cell r="AP2084">
            <v>60</v>
          </cell>
          <cell r="AQ2084">
            <v>82</v>
          </cell>
          <cell r="AR2084">
            <v>41</v>
          </cell>
          <cell r="AS2084">
            <v>95</v>
          </cell>
          <cell r="AT2084">
            <v>63</v>
          </cell>
          <cell r="AU2084">
            <v>72</v>
          </cell>
          <cell r="AV2084">
            <v>47</v>
          </cell>
          <cell r="AW2084">
            <v>80</v>
          </cell>
          <cell r="AX2084">
            <v>43</v>
          </cell>
          <cell r="AY2084">
            <v>75</v>
          </cell>
          <cell r="AZ2084">
            <v>37</v>
          </cell>
        </row>
        <row r="2085">
          <cell r="B2085">
            <v>36643</v>
          </cell>
          <cell r="C2085">
            <v>61</v>
          </cell>
          <cell r="D2085">
            <v>42</v>
          </cell>
          <cell r="E2085">
            <v>66</v>
          </cell>
          <cell r="F2085">
            <v>41</v>
          </cell>
          <cell r="G2085">
            <v>74</v>
          </cell>
          <cell r="H2085">
            <v>42</v>
          </cell>
          <cell r="I2085">
            <v>63</v>
          </cell>
          <cell r="J2085">
            <v>42</v>
          </cell>
          <cell r="K2085">
            <v>61</v>
          </cell>
          <cell r="L2085">
            <v>41</v>
          </cell>
          <cell r="M2085">
            <v>59</v>
          </cell>
          <cell r="N2085">
            <v>42</v>
          </cell>
          <cell r="O2085">
            <v>65</v>
          </cell>
          <cell r="P2085">
            <v>40</v>
          </cell>
          <cell r="Q2085">
            <v>87</v>
          </cell>
          <cell r="R2085">
            <v>49</v>
          </cell>
          <cell r="S2085">
            <v>84</v>
          </cell>
          <cell r="T2085">
            <v>33</v>
          </cell>
          <cell r="U2085">
            <v>75</v>
          </cell>
          <cell r="V2085">
            <v>34</v>
          </cell>
          <cell r="W2085">
            <v>73</v>
          </cell>
          <cell r="X2085">
            <v>34</v>
          </cell>
          <cell r="Y2085">
            <v>68</v>
          </cell>
          <cell r="Z2085">
            <v>35</v>
          </cell>
          <cell r="AA2085">
            <v>64</v>
          </cell>
          <cell r="AB2085">
            <v>28</v>
          </cell>
          <cell r="AC2085">
            <v>62</v>
          </cell>
          <cell r="AD2085">
            <v>39</v>
          </cell>
          <cell r="AE2085">
            <v>71</v>
          </cell>
          <cell r="AF2085">
            <v>51</v>
          </cell>
          <cell r="AG2085">
            <v>65</v>
          </cell>
          <cell r="AH2085">
            <v>52</v>
          </cell>
          <cell r="AI2085">
            <v>70</v>
          </cell>
          <cell r="AJ2085">
            <v>61</v>
          </cell>
          <cell r="AK2085">
            <v>85</v>
          </cell>
          <cell r="AL2085">
            <v>56</v>
          </cell>
          <cell r="AM2085">
            <v>69</v>
          </cell>
          <cell r="AN2085">
            <v>58</v>
          </cell>
          <cell r="AO2085">
            <v>65</v>
          </cell>
          <cell r="AP2085">
            <v>59</v>
          </cell>
          <cell r="AQ2085">
            <v>79</v>
          </cell>
          <cell r="AR2085">
            <v>45</v>
          </cell>
          <cell r="AS2085">
            <v>99</v>
          </cell>
          <cell r="AT2085">
            <v>66</v>
          </cell>
          <cell r="AU2085">
            <v>85</v>
          </cell>
          <cell r="AV2085">
            <v>47</v>
          </cell>
          <cell r="AW2085">
            <v>86</v>
          </cell>
          <cell r="AX2085">
            <v>47</v>
          </cell>
          <cell r="AY2085">
            <v>65</v>
          </cell>
          <cell r="AZ2085">
            <v>36</v>
          </cell>
        </row>
        <row r="2086">
          <cell r="B2086">
            <v>36644</v>
          </cell>
          <cell r="C2086">
            <v>61</v>
          </cell>
          <cell r="D2086">
            <v>42</v>
          </cell>
          <cell r="E2086">
            <v>66</v>
          </cell>
          <cell r="F2086">
            <v>41</v>
          </cell>
          <cell r="G2086">
            <v>74</v>
          </cell>
          <cell r="H2086">
            <v>42</v>
          </cell>
          <cell r="I2086">
            <v>63</v>
          </cell>
          <cell r="J2086">
            <v>42</v>
          </cell>
          <cell r="K2086">
            <v>61</v>
          </cell>
          <cell r="L2086">
            <v>41</v>
          </cell>
          <cell r="M2086">
            <v>59</v>
          </cell>
          <cell r="N2086">
            <v>42</v>
          </cell>
          <cell r="O2086">
            <v>65</v>
          </cell>
          <cell r="P2086">
            <v>40</v>
          </cell>
          <cell r="Q2086">
            <v>87</v>
          </cell>
          <cell r="R2086">
            <v>49</v>
          </cell>
          <cell r="S2086">
            <v>84</v>
          </cell>
          <cell r="T2086">
            <v>33</v>
          </cell>
          <cell r="U2086">
            <v>75</v>
          </cell>
          <cell r="V2086">
            <v>34</v>
          </cell>
          <cell r="W2086">
            <v>73</v>
          </cell>
          <cell r="X2086">
            <v>34</v>
          </cell>
          <cell r="Y2086">
            <v>68</v>
          </cell>
          <cell r="Z2086">
            <v>35</v>
          </cell>
          <cell r="AA2086">
            <v>64</v>
          </cell>
          <cell r="AB2086">
            <v>28</v>
          </cell>
          <cell r="AC2086">
            <v>62</v>
          </cell>
          <cell r="AD2086">
            <v>39</v>
          </cell>
          <cell r="AE2086">
            <v>71</v>
          </cell>
          <cell r="AF2086">
            <v>51</v>
          </cell>
          <cell r="AG2086">
            <v>65</v>
          </cell>
          <cell r="AH2086">
            <v>52</v>
          </cell>
          <cell r="AI2086">
            <v>70</v>
          </cell>
          <cell r="AJ2086">
            <v>61</v>
          </cell>
          <cell r="AK2086">
            <v>85</v>
          </cell>
          <cell r="AL2086">
            <v>56</v>
          </cell>
          <cell r="AM2086">
            <v>69</v>
          </cell>
          <cell r="AN2086">
            <v>58</v>
          </cell>
          <cell r="AO2086">
            <v>65</v>
          </cell>
          <cell r="AP2086">
            <v>59</v>
          </cell>
          <cell r="AQ2086">
            <v>79</v>
          </cell>
          <cell r="AR2086">
            <v>45</v>
          </cell>
          <cell r="AS2086">
            <v>99</v>
          </cell>
          <cell r="AT2086">
            <v>66</v>
          </cell>
          <cell r="AU2086">
            <v>85</v>
          </cell>
          <cell r="AV2086">
            <v>47</v>
          </cell>
          <cell r="AW2086">
            <v>86</v>
          </cell>
          <cell r="AX2086">
            <v>47</v>
          </cell>
          <cell r="AY2086">
            <v>65</v>
          </cell>
          <cell r="AZ2086">
            <v>36</v>
          </cell>
        </row>
        <row r="2087">
          <cell r="B2087">
            <v>36645</v>
          </cell>
          <cell r="C2087">
            <v>61</v>
          </cell>
          <cell r="D2087">
            <v>42</v>
          </cell>
          <cell r="E2087">
            <v>66</v>
          </cell>
          <cell r="F2087">
            <v>41</v>
          </cell>
          <cell r="G2087">
            <v>74</v>
          </cell>
          <cell r="H2087">
            <v>42</v>
          </cell>
          <cell r="I2087">
            <v>63</v>
          </cell>
          <cell r="J2087">
            <v>42</v>
          </cell>
          <cell r="K2087">
            <v>61</v>
          </cell>
          <cell r="L2087">
            <v>41</v>
          </cell>
          <cell r="M2087">
            <v>59</v>
          </cell>
          <cell r="N2087">
            <v>42</v>
          </cell>
          <cell r="O2087">
            <v>65</v>
          </cell>
          <cell r="P2087">
            <v>40</v>
          </cell>
          <cell r="Q2087">
            <v>87</v>
          </cell>
          <cell r="R2087">
            <v>49</v>
          </cell>
          <cell r="S2087">
            <v>84</v>
          </cell>
          <cell r="T2087">
            <v>33</v>
          </cell>
          <cell r="U2087">
            <v>75</v>
          </cell>
          <cell r="V2087">
            <v>34</v>
          </cell>
          <cell r="W2087">
            <v>73</v>
          </cell>
          <cell r="X2087">
            <v>34</v>
          </cell>
          <cell r="Y2087">
            <v>68</v>
          </cell>
          <cell r="Z2087">
            <v>35</v>
          </cell>
          <cell r="AA2087">
            <v>64</v>
          </cell>
          <cell r="AB2087">
            <v>28</v>
          </cell>
          <cell r="AC2087">
            <v>62</v>
          </cell>
          <cell r="AD2087">
            <v>39</v>
          </cell>
          <cell r="AE2087">
            <v>71</v>
          </cell>
          <cell r="AF2087">
            <v>51</v>
          </cell>
          <cell r="AG2087">
            <v>65</v>
          </cell>
          <cell r="AH2087">
            <v>52</v>
          </cell>
          <cell r="AI2087">
            <v>70</v>
          </cell>
          <cell r="AJ2087">
            <v>61</v>
          </cell>
          <cell r="AK2087">
            <v>85</v>
          </cell>
          <cell r="AL2087">
            <v>56</v>
          </cell>
          <cell r="AM2087">
            <v>69</v>
          </cell>
          <cell r="AN2087">
            <v>58</v>
          </cell>
          <cell r="AO2087">
            <v>65</v>
          </cell>
          <cell r="AP2087">
            <v>59</v>
          </cell>
          <cell r="AQ2087">
            <v>79</v>
          </cell>
          <cell r="AR2087">
            <v>45</v>
          </cell>
          <cell r="AS2087">
            <v>99</v>
          </cell>
          <cell r="AT2087">
            <v>66</v>
          </cell>
          <cell r="AU2087">
            <v>85</v>
          </cell>
          <cell r="AV2087">
            <v>47</v>
          </cell>
          <cell r="AW2087">
            <v>86</v>
          </cell>
          <cell r="AX2087">
            <v>47</v>
          </cell>
          <cell r="AY2087">
            <v>65</v>
          </cell>
          <cell r="AZ2087">
            <v>36</v>
          </cell>
        </row>
        <row r="2088">
          <cell r="B2088">
            <v>36646</v>
          </cell>
          <cell r="C2088">
            <v>65</v>
          </cell>
          <cell r="D2088">
            <v>46</v>
          </cell>
          <cell r="E2088">
            <v>75</v>
          </cell>
          <cell r="F2088">
            <v>42</v>
          </cell>
          <cell r="G2088">
            <v>71</v>
          </cell>
          <cell r="H2088">
            <v>43</v>
          </cell>
          <cell r="I2088">
            <v>72</v>
          </cell>
          <cell r="J2088">
            <v>48</v>
          </cell>
          <cell r="K2088">
            <v>69</v>
          </cell>
          <cell r="L2088">
            <v>44</v>
          </cell>
          <cell r="M2088">
            <v>72</v>
          </cell>
          <cell r="N2088">
            <v>40</v>
          </cell>
          <cell r="O2088">
            <v>79</v>
          </cell>
          <cell r="P2088">
            <v>39</v>
          </cell>
          <cell r="Q2088">
            <v>75</v>
          </cell>
          <cell r="R2088">
            <v>38</v>
          </cell>
          <cell r="S2088">
            <v>65</v>
          </cell>
          <cell r="T2088">
            <v>30</v>
          </cell>
          <cell r="U2088">
            <v>71</v>
          </cell>
          <cell r="V2088">
            <v>30</v>
          </cell>
          <cell r="W2088">
            <v>73</v>
          </cell>
          <cell r="X2088">
            <v>28</v>
          </cell>
          <cell r="Y2088">
            <v>68</v>
          </cell>
          <cell r="Z2088">
            <v>35</v>
          </cell>
          <cell r="AA2088">
            <v>58</v>
          </cell>
          <cell r="AB2088">
            <v>23</v>
          </cell>
          <cell r="AC2088">
            <v>48</v>
          </cell>
          <cell r="AD2088">
            <v>32</v>
          </cell>
          <cell r="AE2088">
            <v>81</v>
          </cell>
          <cell r="AF2088">
            <v>46</v>
          </cell>
          <cell r="AG2088">
            <v>66</v>
          </cell>
          <cell r="AH2088">
            <v>48</v>
          </cell>
          <cell r="AI2088">
            <v>85</v>
          </cell>
          <cell r="AJ2088">
            <v>56</v>
          </cell>
          <cell r="AK2088">
            <v>86</v>
          </cell>
          <cell r="AL2088">
            <v>51</v>
          </cell>
          <cell r="AM2088">
            <v>74</v>
          </cell>
          <cell r="AN2088">
            <v>54</v>
          </cell>
          <cell r="AO2088">
            <v>76</v>
          </cell>
          <cell r="AP2088">
            <v>58</v>
          </cell>
          <cell r="AQ2088">
            <v>80</v>
          </cell>
          <cell r="AR2088">
            <v>38</v>
          </cell>
          <cell r="AS2088">
            <v>83</v>
          </cell>
          <cell r="AT2088">
            <v>60</v>
          </cell>
          <cell r="AU2088">
            <v>65</v>
          </cell>
          <cell r="AV2088">
            <v>36</v>
          </cell>
          <cell r="AW2088">
            <v>70</v>
          </cell>
          <cell r="AX2088">
            <v>46</v>
          </cell>
          <cell r="AY2088">
            <v>50</v>
          </cell>
          <cell r="AZ2088">
            <v>37</v>
          </cell>
        </row>
        <row r="2089">
          <cell r="B2089">
            <v>36647</v>
          </cell>
          <cell r="C2089">
            <v>62</v>
          </cell>
          <cell r="D2089">
            <v>48</v>
          </cell>
          <cell r="E2089">
            <v>73</v>
          </cell>
          <cell r="F2089">
            <v>50</v>
          </cell>
          <cell r="G2089">
            <v>67</v>
          </cell>
          <cell r="H2089">
            <v>44</v>
          </cell>
          <cell r="I2089">
            <v>67</v>
          </cell>
          <cell r="J2089">
            <v>50</v>
          </cell>
          <cell r="K2089">
            <v>66</v>
          </cell>
          <cell r="L2089">
            <v>46</v>
          </cell>
          <cell r="M2089">
            <v>66</v>
          </cell>
          <cell r="N2089">
            <v>40</v>
          </cell>
          <cell r="O2089">
            <v>68</v>
          </cell>
          <cell r="P2089">
            <v>39</v>
          </cell>
          <cell r="Q2089">
            <v>84</v>
          </cell>
          <cell r="R2089">
            <v>49</v>
          </cell>
          <cell r="S2089">
            <v>78</v>
          </cell>
          <cell r="T2089">
            <v>32</v>
          </cell>
          <cell r="U2089">
            <v>82</v>
          </cell>
          <cell r="V2089">
            <v>40</v>
          </cell>
          <cell r="W2089">
            <v>83</v>
          </cell>
          <cell r="X2089">
            <v>44</v>
          </cell>
          <cell r="Y2089">
            <v>80</v>
          </cell>
          <cell r="Z2089">
            <v>52</v>
          </cell>
          <cell r="AA2089">
            <v>72</v>
          </cell>
          <cell r="AB2089">
            <v>34</v>
          </cell>
          <cell r="AC2089">
            <v>65</v>
          </cell>
          <cell r="AD2089">
            <v>30</v>
          </cell>
          <cell r="AE2089">
            <v>80</v>
          </cell>
          <cell r="AF2089">
            <v>50</v>
          </cell>
          <cell r="AG2089">
            <v>65</v>
          </cell>
          <cell r="AH2089">
            <v>50</v>
          </cell>
          <cell r="AI2089">
            <v>86</v>
          </cell>
          <cell r="AJ2089">
            <v>58</v>
          </cell>
          <cell r="AK2089">
            <v>87</v>
          </cell>
          <cell r="AL2089">
            <v>55</v>
          </cell>
          <cell r="AM2089">
            <v>77</v>
          </cell>
          <cell r="AN2089">
            <v>56</v>
          </cell>
          <cell r="AO2089">
            <v>76</v>
          </cell>
          <cell r="AP2089">
            <v>59</v>
          </cell>
          <cell r="AQ2089">
            <v>81</v>
          </cell>
          <cell r="AR2089">
            <v>46</v>
          </cell>
          <cell r="AS2089">
            <v>92</v>
          </cell>
          <cell r="AT2089">
            <v>61</v>
          </cell>
          <cell r="AU2089">
            <v>74</v>
          </cell>
          <cell r="AV2089">
            <v>41</v>
          </cell>
          <cell r="AW2089">
            <v>78</v>
          </cell>
          <cell r="AX2089">
            <v>33</v>
          </cell>
          <cell r="AY2089">
            <v>64</v>
          </cell>
          <cell r="AZ2089">
            <v>36</v>
          </cell>
        </row>
        <row r="2090">
          <cell r="B2090">
            <v>36648</v>
          </cell>
          <cell r="C2090">
            <v>63</v>
          </cell>
          <cell r="D2090">
            <v>49</v>
          </cell>
          <cell r="E2090">
            <v>70</v>
          </cell>
          <cell r="F2090">
            <v>42</v>
          </cell>
          <cell r="G2090">
            <v>61</v>
          </cell>
          <cell r="H2090">
            <v>48</v>
          </cell>
          <cell r="I2090">
            <v>68</v>
          </cell>
          <cell r="J2090">
            <v>52</v>
          </cell>
          <cell r="K2090">
            <v>64</v>
          </cell>
          <cell r="L2090">
            <v>49</v>
          </cell>
          <cell r="M2090">
            <v>67</v>
          </cell>
          <cell r="N2090">
            <v>45</v>
          </cell>
          <cell r="O2090">
            <v>74</v>
          </cell>
          <cell r="P2090">
            <v>45</v>
          </cell>
          <cell r="Q2090">
            <v>71</v>
          </cell>
          <cell r="R2090">
            <v>54</v>
          </cell>
          <cell r="S2090">
            <v>72</v>
          </cell>
          <cell r="T2090">
            <v>41</v>
          </cell>
          <cell r="U2090">
            <v>68</v>
          </cell>
          <cell r="V2090">
            <v>49</v>
          </cell>
          <cell r="W2090">
            <v>70</v>
          </cell>
          <cell r="X2090">
            <v>39</v>
          </cell>
          <cell r="Y2090">
            <v>78</v>
          </cell>
          <cell r="Z2090">
            <v>51</v>
          </cell>
          <cell r="AA2090">
            <v>82</v>
          </cell>
          <cell r="AB2090">
            <v>34</v>
          </cell>
          <cell r="AC2090">
            <v>70</v>
          </cell>
          <cell r="AD2090">
            <v>41</v>
          </cell>
          <cell r="AE2090">
            <v>79</v>
          </cell>
          <cell r="AF2090">
            <v>51</v>
          </cell>
          <cell r="AG2090">
            <v>65</v>
          </cell>
          <cell r="AH2090">
            <v>51</v>
          </cell>
          <cell r="AI2090">
            <v>83</v>
          </cell>
          <cell r="AJ2090">
            <v>58</v>
          </cell>
          <cell r="AK2090">
            <v>85</v>
          </cell>
          <cell r="AL2090">
            <v>55</v>
          </cell>
          <cell r="AM2090">
            <v>71</v>
          </cell>
          <cell r="AN2090">
            <v>57</v>
          </cell>
          <cell r="AO2090">
            <v>75</v>
          </cell>
          <cell r="AP2090">
            <v>61</v>
          </cell>
          <cell r="AQ2090">
            <v>79</v>
          </cell>
          <cell r="AR2090">
            <v>42</v>
          </cell>
          <cell r="AS2090">
            <v>97</v>
          </cell>
          <cell r="AT2090">
            <v>65</v>
          </cell>
          <cell r="AU2090">
            <v>78</v>
          </cell>
          <cell r="AV2090">
            <v>50</v>
          </cell>
          <cell r="AW2090">
            <v>87</v>
          </cell>
          <cell r="AX2090">
            <v>47</v>
          </cell>
          <cell r="AY2090">
            <v>75</v>
          </cell>
          <cell r="AZ2090">
            <v>42</v>
          </cell>
        </row>
        <row r="2091">
          <cell r="B2091">
            <v>36649</v>
          </cell>
          <cell r="C2091">
            <v>56</v>
          </cell>
          <cell r="D2091">
            <v>45</v>
          </cell>
          <cell r="E2091">
            <v>65</v>
          </cell>
          <cell r="F2091">
            <v>49</v>
          </cell>
          <cell r="G2091">
            <v>57</v>
          </cell>
          <cell r="H2091">
            <v>40</v>
          </cell>
          <cell r="I2091">
            <v>60</v>
          </cell>
          <cell r="J2091">
            <v>50</v>
          </cell>
          <cell r="K2091">
            <v>59</v>
          </cell>
          <cell r="L2091">
            <v>47</v>
          </cell>
          <cell r="M2091">
            <v>59</v>
          </cell>
          <cell r="N2091">
            <v>47</v>
          </cell>
          <cell r="O2091">
            <v>66</v>
          </cell>
          <cell r="P2091">
            <v>49</v>
          </cell>
          <cell r="Q2091">
            <v>78</v>
          </cell>
          <cell r="R2091">
            <v>52</v>
          </cell>
          <cell r="S2091">
            <v>81</v>
          </cell>
          <cell r="T2091">
            <v>33</v>
          </cell>
          <cell r="U2091">
            <v>75</v>
          </cell>
          <cell r="V2091">
            <v>41</v>
          </cell>
          <cell r="W2091">
            <v>75</v>
          </cell>
          <cell r="X2091">
            <v>42</v>
          </cell>
          <cell r="Y2091">
            <v>77</v>
          </cell>
          <cell r="Z2091">
            <v>47</v>
          </cell>
          <cell r="AA2091">
            <v>80</v>
          </cell>
          <cell r="AB2091">
            <v>38</v>
          </cell>
          <cell r="AC2091">
            <v>73</v>
          </cell>
          <cell r="AD2091">
            <v>46</v>
          </cell>
          <cell r="AE2091">
            <v>81</v>
          </cell>
          <cell r="AF2091">
            <v>50</v>
          </cell>
          <cell r="AG2091">
            <v>67</v>
          </cell>
          <cell r="AH2091">
            <v>51</v>
          </cell>
          <cell r="AI2091">
            <v>74</v>
          </cell>
          <cell r="AJ2091">
            <v>60</v>
          </cell>
          <cell r="AK2091">
            <v>87</v>
          </cell>
          <cell r="AL2091">
            <v>56</v>
          </cell>
          <cell r="AM2091">
            <v>69</v>
          </cell>
          <cell r="AN2091">
            <v>58</v>
          </cell>
          <cell r="AO2091">
            <v>69</v>
          </cell>
          <cell r="AP2091">
            <v>62</v>
          </cell>
          <cell r="AQ2091">
            <v>78</v>
          </cell>
          <cell r="AR2091">
            <v>42</v>
          </cell>
          <cell r="AS2091">
            <v>98</v>
          </cell>
          <cell r="AT2091">
            <v>71</v>
          </cell>
          <cell r="AU2091">
            <v>85</v>
          </cell>
          <cell r="AV2091">
            <v>49</v>
          </cell>
          <cell r="AW2091">
            <v>88</v>
          </cell>
          <cell r="AX2091">
            <v>47</v>
          </cell>
          <cell r="AY2091">
            <v>77</v>
          </cell>
          <cell r="AZ2091">
            <v>46</v>
          </cell>
        </row>
        <row r="2092">
          <cell r="B2092">
            <v>36650</v>
          </cell>
          <cell r="C2092">
            <v>54</v>
          </cell>
          <cell r="D2092">
            <v>44</v>
          </cell>
          <cell r="E2092">
            <v>64</v>
          </cell>
          <cell r="F2092">
            <v>37</v>
          </cell>
          <cell r="G2092">
            <v>53</v>
          </cell>
          <cell r="H2092">
            <v>40</v>
          </cell>
          <cell r="I2092">
            <v>59</v>
          </cell>
          <cell r="J2092">
            <v>47</v>
          </cell>
          <cell r="K2092">
            <v>58</v>
          </cell>
          <cell r="L2092">
            <v>45</v>
          </cell>
          <cell r="M2092">
            <v>59</v>
          </cell>
          <cell r="N2092">
            <v>45</v>
          </cell>
          <cell r="O2092">
            <v>63</v>
          </cell>
          <cell r="P2092">
            <v>44</v>
          </cell>
          <cell r="Q2092">
            <v>67</v>
          </cell>
          <cell r="R2092">
            <v>47</v>
          </cell>
          <cell r="S2092">
            <v>74</v>
          </cell>
          <cell r="T2092">
            <v>51</v>
          </cell>
          <cell r="U2092">
            <v>62</v>
          </cell>
          <cell r="V2092">
            <v>45</v>
          </cell>
          <cell r="W2092">
            <v>67</v>
          </cell>
          <cell r="X2092">
            <v>43</v>
          </cell>
          <cell r="Y2092">
            <v>74</v>
          </cell>
          <cell r="Z2092">
            <v>50</v>
          </cell>
          <cell r="AA2092">
            <v>85</v>
          </cell>
          <cell r="AB2092">
            <v>49</v>
          </cell>
          <cell r="AC2092">
            <v>84</v>
          </cell>
          <cell r="AD2092">
            <v>49</v>
          </cell>
          <cell r="AE2092">
            <v>78</v>
          </cell>
          <cell r="AF2092">
            <v>54</v>
          </cell>
          <cell r="AG2092">
            <v>63</v>
          </cell>
          <cell r="AH2092">
            <v>53</v>
          </cell>
          <cell r="AI2092">
            <v>73</v>
          </cell>
          <cell r="AJ2092">
            <v>63</v>
          </cell>
          <cell r="AK2092">
            <v>87</v>
          </cell>
          <cell r="AL2092">
            <v>57</v>
          </cell>
          <cell r="AM2092">
            <v>70</v>
          </cell>
          <cell r="AN2092">
            <v>61</v>
          </cell>
          <cell r="AO2092">
            <v>65</v>
          </cell>
          <cell r="AP2092">
            <v>61</v>
          </cell>
          <cell r="AQ2092">
            <v>76</v>
          </cell>
          <cell r="AR2092">
            <v>50</v>
          </cell>
          <cell r="AS2092">
            <v>99</v>
          </cell>
          <cell r="AT2092">
            <v>71</v>
          </cell>
          <cell r="AU2092">
            <v>84</v>
          </cell>
          <cell r="AV2092">
            <v>53</v>
          </cell>
          <cell r="AW2092">
            <v>90</v>
          </cell>
          <cell r="AX2092">
            <v>48</v>
          </cell>
          <cell r="AY2092">
            <v>87</v>
          </cell>
          <cell r="AZ2092">
            <v>50</v>
          </cell>
        </row>
        <row r="2093">
          <cell r="B2093">
            <v>36651</v>
          </cell>
          <cell r="C2093">
            <v>53</v>
          </cell>
          <cell r="D2093">
            <v>42</v>
          </cell>
          <cell r="E2093">
            <v>62</v>
          </cell>
          <cell r="F2093">
            <v>33</v>
          </cell>
          <cell r="G2093">
            <v>52</v>
          </cell>
          <cell r="H2093">
            <v>37</v>
          </cell>
          <cell r="I2093">
            <v>58</v>
          </cell>
          <cell r="J2093">
            <v>44</v>
          </cell>
          <cell r="K2093">
            <v>57</v>
          </cell>
          <cell r="L2093">
            <v>39</v>
          </cell>
          <cell r="M2093">
            <v>59</v>
          </cell>
          <cell r="N2093">
            <v>40</v>
          </cell>
          <cell r="O2093">
            <v>62</v>
          </cell>
          <cell r="P2093">
            <v>42</v>
          </cell>
          <cell r="Q2093">
            <v>63</v>
          </cell>
          <cell r="R2093">
            <v>47</v>
          </cell>
          <cell r="S2093">
            <v>56</v>
          </cell>
          <cell r="T2093">
            <v>37</v>
          </cell>
          <cell r="U2093">
            <v>54</v>
          </cell>
          <cell r="V2093">
            <v>42</v>
          </cell>
          <cell r="W2093">
            <v>62</v>
          </cell>
          <cell r="X2093">
            <v>40</v>
          </cell>
          <cell r="Y2093">
            <v>58</v>
          </cell>
          <cell r="Z2093">
            <v>45</v>
          </cell>
          <cell r="AA2093">
            <v>88</v>
          </cell>
          <cell r="AB2093">
            <v>39</v>
          </cell>
          <cell r="AC2093">
            <v>86</v>
          </cell>
          <cell r="AD2093">
            <v>46</v>
          </cell>
          <cell r="AE2093">
            <v>71</v>
          </cell>
          <cell r="AF2093">
            <v>51</v>
          </cell>
          <cell r="AG2093">
            <v>63</v>
          </cell>
          <cell r="AH2093">
            <v>53</v>
          </cell>
          <cell r="AI2093">
            <v>72</v>
          </cell>
          <cell r="AJ2093">
            <v>61</v>
          </cell>
          <cell r="AK2093">
            <v>78</v>
          </cell>
          <cell r="AL2093">
            <v>56</v>
          </cell>
          <cell r="AM2093">
            <v>68</v>
          </cell>
          <cell r="AN2093">
            <v>60</v>
          </cell>
          <cell r="AO2093">
            <v>66</v>
          </cell>
          <cell r="AP2093">
            <v>61</v>
          </cell>
          <cell r="AQ2093">
            <v>70</v>
          </cell>
          <cell r="AR2093">
            <v>49</v>
          </cell>
          <cell r="AS2093">
            <v>93</v>
          </cell>
          <cell r="AT2093">
            <v>74</v>
          </cell>
          <cell r="AU2093">
            <v>75</v>
          </cell>
          <cell r="AV2093">
            <v>48</v>
          </cell>
          <cell r="AW2093">
            <v>90</v>
          </cell>
          <cell r="AX2093">
            <v>58</v>
          </cell>
          <cell r="AY2093">
            <v>89</v>
          </cell>
          <cell r="AZ2093">
            <v>54</v>
          </cell>
        </row>
        <row r="2094">
          <cell r="B2094">
            <v>36652</v>
          </cell>
          <cell r="C2094">
            <v>53</v>
          </cell>
          <cell r="D2094">
            <v>42</v>
          </cell>
          <cell r="E2094">
            <v>62</v>
          </cell>
          <cell r="F2094">
            <v>33</v>
          </cell>
          <cell r="G2094">
            <v>52</v>
          </cell>
          <cell r="H2094">
            <v>37</v>
          </cell>
          <cell r="I2094">
            <v>58</v>
          </cell>
          <cell r="J2094">
            <v>44</v>
          </cell>
          <cell r="K2094">
            <v>57</v>
          </cell>
          <cell r="L2094">
            <v>39</v>
          </cell>
          <cell r="M2094">
            <v>59</v>
          </cell>
          <cell r="N2094">
            <v>40</v>
          </cell>
          <cell r="O2094">
            <v>62</v>
          </cell>
          <cell r="P2094">
            <v>42</v>
          </cell>
          <cell r="Q2094">
            <v>63</v>
          </cell>
          <cell r="R2094">
            <v>47</v>
          </cell>
          <cell r="S2094">
            <v>56</v>
          </cell>
          <cell r="T2094">
            <v>37</v>
          </cell>
          <cell r="U2094">
            <v>54</v>
          </cell>
          <cell r="V2094">
            <v>42</v>
          </cell>
          <cell r="W2094">
            <v>62</v>
          </cell>
          <cell r="X2094">
            <v>40</v>
          </cell>
          <cell r="Y2094">
            <v>58</v>
          </cell>
          <cell r="Z2094">
            <v>45</v>
          </cell>
          <cell r="AA2094">
            <v>88</v>
          </cell>
          <cell r="AB2094">
            <v>39</v>
          </cell>
          <cell r="AC2094">
            <v>86</v>
          </cell>
          <cell r="AD2094">
            <v>46</v>
          </cell>
          <cell r="AE2094">
            <v>71</v>
          </cell>
          <cell r="AF2094">
            <v>51</v>
          </cell>
          <cell r="AG2094">
            <v>63</v>
          </cell>
          <cell r="AH2094">
            <v>53</v>
          </cell>
          <cell r="AI2094">
            <v>72</v>
          </cell>
          <cell r="AJ2094">
            <v>61</v>
          </cell>
          <cell r="AK2094">
            <v>78</v>
          </cell>
          <cell r="AL2094">
            <v>56</v>
          </cell>
          <cell r="AM2094">
            <v>68</v>
          </cell>
          <cell r="AN2094">
            <v>60</v>
          </cell>
          <cell r="AO2094">
            <v>66</v>
          </cell>
          <cell r="AP2094">
            <v>61</v>
          </cell>
          <cell r="AQ2094">
            <v>70</v>
          </cell>
          <cell r="AR2094">
            <v>49</v>
          </cell>
          <cell r="AS2094">
            <v>93</v>
          </cell>
          <cell r="AT2094">
            <v>74</v>
          </cell>
          <cell r="AU2094">
            <v>75</v>
          </cell>
          <cell r="AV2094">
            <v>48</v>
          </cell>
          <cell r="AW2094">
            <v>90</v>
          </cell>
          <cell r="AX2094">
            <v>58</v>
          </cell>
          <cell r="AY2094">
            <v>89</v>
          </cell>
          <cell r="AZ2094">
            <v>54</v>
          </cell>
        </row>
        <row r="2095">
          <cell r="B2095">
            <v>36653</v>
          </cell>
          <cell r="C2095">
            <v>62</v>
          </cell>
          <cell r="D2095">
            <v>42</v>
          </cell>
          <cell r="E2095">
            <v>68</v>
          </cell>
          <cell r="F2095">
            <v>30</v>
          </cell>
          <cell r="G2095">
            <v>59</v>
          </cell>
          <cell r="H2095">
            <v>34</v>
          </cell>
          <cell r="I2095">
            <v>67</v>
          </cell>
          <cell r="J2095">
            <v>40</v>
          </cell>
          <cell r="K2095">
            <v>64</v>
          </cell>
          <cell r="L2095">
            <v>39</v>
          </cell>
          <cell r="M2095">
            <v>62</v>
          </cell>
          <cell r="N2095">
            <v>40</v>
          </cell>
          <cell r="O2095">
            <v>65</v>
          </cell>
          <cell r="P2095">
            <v>46</v>
          </cell>
          <cell r="Q2095">
            <v>62</v>
          </cell>
          <cell r="R2095">
            <v>46</v>
          </cell>
          <cell r="S2095">
            <v>52</v>
          </cell>
          <cell r="T2095">
            <v>39</v>
          </cell>
          <cell r="U2095">
            <v>62</v>
          </cell>
          <cell r="V2095">
            <v>35</v>
          </cell>
          <cell r="W2095">
            <v>60</v>
          </cell>
          <cell r="X2095">
            <v>29</v>
          </cell>
          <cell r="Y2095">
            <v>50</v>
          </cell>
          <cell r="Z2095">
            <v>40</v>
          </cell>
          <cell r="AA2095">
            <v>54</v>
          </cell>
          <cell r="AB2095">
            <v>38</v>
          </cell>
          <cell r="AC2095">
            <v>73</v>
          </cell>
          <cell r="AD2095">
            <v>40</v>
          </cell>
          <cell r="AE2095">
            <v>59</v>
          </cell>
          <cell r="AF2095">
            <v>49</v>
          </cell>
          <cell r="AG2095">
            <v>61</v>
          </cell>
          <cell r="AH2095">
            <v>53</v>
          </cell>
          <cell r="AI2095">
            <v>75</v>
          </cell>
          <cell r="AJ2095">
            <v>57</v>
          </cell>
          <cell r="AK2095">
            <v>73</v>
          </cell>
          <cell r="AL2095">
            <v>53</v>
          </cell>
          <cell r="AM2095">
            <v>68</v>
          </cell>
          <cell r="AN2095">
            <v>57</v>
          </cell>
          <cell r="AO2095">
            <v>69</v>
          </cell>
          <cell r="AP2095">
            <v>60</v>
          </cell>
          <cell r="AQ2095">
            <v>64</v>
          </cell>
          <cell r="AR2095">
            <v>47</v>
          </cell>
          <cell r="AS2095">
            <v>88</v>
          </cell>
          <cell r="AT2095">
            <v>69</v>
          </cell>
          <cell r="AU2095">
            <v>61</v>
          </cell>
          <cell r="AV2095">
            <v>47</v>
          </cell>
          <cell r="AW2095">
            <v>78</v>
          </cell>
          <cell r="AX2095">
            <v>54</v>
          </cell>
          <cell r="AY2095">
            <v>83</v>
          </cell>
          <cell r="AZ2095">
            <v>49</v>
          </cell>
        </row>
        <row r="2096">
          <cell r="B2096">
            <v>36654</v>
          </cell>
          <cell r="C2096">
            <v>54</v>
          </cell>
          <cell r="D2096">
            <v>46</v>
          </cell>
          <cell r="E2096">
            <v>68</v>
          </cell>
          <cell r="F2096">
            <v>43</v>
          </cell>
          <cell r="G2096">
            <v>64</v>
          </cell>
          <cell r="H2096">
            <v>35</v>
          </cell>
          <cell r="I2096">
            <v>64</v>
          </cell>
          <cell r="J2096">
            <v>52</v>
          </cell>
          <cell r="K2096">
            <v>63</v>
          </cell>
          <cell r="L2096">
            <v>50</v>
          </cell>
          <cell r="M2096">
            <v>64</v>
          </cell>
          <cell r="N2096">
            <v>50</v>
          </cell>
          <cell r="O2096">
            <v>69</v>
          </cell>
          <cell r="P2096">
            <v>50</v>
          </cell>
          <cell r="Q2096">
            <v>65</v>
          </cell>
          <cell r="R2096">
            <v>45</v>
          </cell>
          <cell r="S2096">
            <v>61</v>
          </cell>
          <cell r="T2096">
            <v>35</v>
          </cell>
          <cell r="U2096">
            <v>61</v>
          </cell>
          <cell r="V2096">
            <v>34</v>
          </cell>
          <cell r="W2096">
            <v>66</v>
          </cell>
          <cell r="X2096">
            <v>25</v>
          </cell>
          <cell r="Y2096">
            <v>50</v>
          </cell>
          <cell r="Z2096">
            <v>40</v>
          </cell>
          <cell r="AA2096">
            <v>53</v>
          </cell>
          <cell r="AB2096">
            <v>38</v>
          </cell>
          <cell r="AC2096">
            <v>46</v>
          </cell>
          <cell r="AD2096">
            <v>35</v>
          </cell>
          <cell r="AE2096">
            <v>72</v>
          </cell>
          <cell r="AF2096">
            <v>52</v>
          </cell>
          <cell r="AG2096">
            <v>64</v>
          </cell>
          <cell r="AH2096">
            <v>54</v>
          </cell>
          <cell r="AI2096">
            <v>74</v>
          </cell>
          <cell r="AJ2096">
            <v>61</v>
          </cell>
          <cell r="AK2096">
            <v>81</v>
          </cell>
          <cell r="AL2096">
            <v>61</v>
          </cell>
          <cell r="AM2096">
            <v>71</v>
          </cell>
          <cell r="AN2096">
            <v>59</v>
          </cell>
          <cell r="AO2096">
            <v>68</v>
          </cell>
          <cell r="AP2096">
            <v>62</v>
          </cell>
          <cell r="AQ2096">
            <v>64</v>
          </cell>
          <cell r="AR2096">
            <v>47</v>
          </cell>
          <cell r="AS2096">
            <v>88</v>
          </cell>
          <cell r="AT2096">
            <v>66</v>
          </cell>
          <cell r="AU2096">
            <v>61</v>
          </cell>
          <cell r="AV2096">
            <v>47</v>
          </cell>
          <cell r="AW2096">
            <v>57</v>
          </cell>
          <cell r="AX2096">
            <v>43</v>
          </cell>
          <cell r="AY2096">
            <v>48</v>
          </cell>
          <cell r="AZ2096">
            <v>33</v>
          </cell>
        </row>
        <row r="2097">
          <cell r="B2097">
            <v>36655</v>
          </cell>
          <cell r="C2097">
            <v>52</v>
          </cell>
          <cell r="D2097">
            <v>44</v>
          </cell>
          <cell r="E2097">
            <v>62</v>
          </cell>
          <cell r="F2097">
            <v>42</v>
          </cell>
          <cell r="G2097">
            <v>56</v>
          </cell>
          <cell r="H2097">
            <v>40</v>
          </cell>
          <cell r="I2097">
            <v>58</v>
          </cell>
          <cell r="J2097">
            <v>46</v>
          </cell>
          <cell r="K2097">
            <v>59</v>
          </cell>
          <cell r="L2097">
            <v>43</v>
          </cell>
          <cell r="M2097">
            <v>58</v>
          </cell>
          <cell r="N2097">
            <v>42</v>
          </cell>
          <cell r="O2097">
            <v>65</v>
          </cell>
          <cell r="P2097">
            <v>42</v>
          </cell>
          <cell r="Q2097">
            <v>62</v>
          </cell>
          <cell r="R2097">
            <v>49</v>
          </cell>
          <cell r="S2097">
            <v>63</v>
          </cell>
          <cell r="T2097">
            <v>39</v>
          </cell>
          <cell r="U2097">
            <v>60</v>
          </cell>
          <cell r="V2097">
            <v>41</v>
          </cell>
          <cell r="W2097">
            <v>63</v>
          </cell>
          <cell r="X2097">
            <v>38</v>
          </cell>
          <cell r="Y2097">
            <v>63</v>
          </cell>
          <cell r="Z2097">
            <v>39</v>
          </cell>
          <cell r="AA2097">
            <v>66</v>
          </cell>
          <cell r="AB2097">
            <v>38</v>
          </cell>
          <cell r="AC2097">
            <v>62</v>
          </cell>
          <cell r="AD2097">
            <v>37</v>
          </cell>
          <cell r="AE2097">
            <v>72</v>
          </cell>
          <cell r="AF2097">
            <v>51</v>
          </cell>
          <cell r="AG2097">
            <v>63</v>
          </cell>
          <cell r="AH2097">
            <v>53</v>
          </cell>
          <cell r="AI2097">
            <v>76</v>
          </cell>
          <cell r="AJ2097">
            <v>61</v>
          </cell>
          <cell r="AK2097">
            <v>81</v>
          </cell>
          <cell r="AL2097">
            <v>55</v>
          </cell>
          <cell r="AM2097">
            <v>67</v>
          </cell>
          <cell r="AN2097">
            <v>60</v>
          </cell>
          <cell r="AO2097">
            <v>70</v>
          </cell>
          <cell r="AP2097">
            <v>61</v>
          </cell>
          <cell r="AQ2097">
            <v>69</v>
          </cell>
          <cell r="AR2097">
            <v>40</v>
          </cell>
          <cell r="AS2097">
            <v>96</v>
          </cell>
          <cell r="AT2097">
            <v>66</v>
          </cell>
          <cell r="AU2097">
            <v>72</v>
          </cell>
          <cell r="AV2097">
            <v>46</v>
          </cell>
          <cell r="AW2097">
            <v>72</v>
          </cell>
          <cell r="AX2097">
            <v>39</v>
          </cell>
          <cell r="AY2097">
            <v>70</v>
          </cell>
          <cell r="AZ2097">
            <v>34</v>
          </cell>
        </row>
        <row r="2098">
          <cell r="B2098">
            <v>36656</v>
          </cell>
          <cell r="C2098">
            <v>53</v>
          </cell>
          <cell r="D2098">
            <v>42</v>
          </cell>
          <cell r="E2098">
            <v>57</v>
          </cell>
          <cell r="F2098">
            <v>38</v>
          </cell>
          <cell r="G2098">
            <v>52</v>
          </cell>
          <cell r="H2098">
            <v>36</v>
          </cell>
          <cell r="I2098">
            <v>50</v>
          </cell>
          <cell r="J2098">
            <v>44</v>
          </cell>
          <cell r="K2098">
            <v>49</v>
          </cell>
          <cell r="L2098">
            <v>41</v>
          </cell>
          <cell r="M2098">
            <v>50</v>
          </cell>
          <cell r="N2098">
            <v>40</v>
          </cell>
          <cell r="O2098">
            <v>54</v>
          </cell>
          <cell r="P2098">
            <v>39</v>
          </cell>
          <cell r="Q2098">
            <v>54</v>
          </cell>
          <cell r="R2098">
            <v>39</v>
          </cell>
          <cell r="S2098">
            <v>59</v>
          </cell>
          <cell r="T2098">
            <v>37</v>
          </cell>
          <cell r="U2098">
            <v>53</v>
          </cell>
          <cell r="V2098">
            <v>39</v>
          </cell>
          <cell r="W2098">
            <v>58</v>
          </cell>
          <cell r="X2098">
            <v>39</v>
          </cell>
          <cell r="Y2098">
            <v>65</v>
          </cell>
          <cell r="Z2098">
            <v>41</v>
          </cell>
          <cell r="AA2098">
            <v>60</v>
          </cell>
          <cell r="AB2098">
            <v>40</v>
          </cell>
          <cell r="AC2098">
            <v>68</v>
          </cell>
          <cell r="AD2098">
            <v>43</v>
          </cell>
          <cell r="AE2098">
            <v>65</v>
          </cell>
          <cell r="AF2098">
            <v>45</v>
          </cell>
          <cell r="AG2098">
            <v>60</v>
          </cell>
          <cell r="AH2098">
            <v>50</v>
          </cell>
          <cell r="AI2098">
            <v>74</v>
          </cell>
          <cell r="AJ2098">
            <v>59</v>
          </cell>
          <cell r="AK2098">
            <v>70</v>
          </cell>
          <cell r="AL2098">
            <v>51</v>
          </cell>
          <cell r="AM2098">
            <v>65</v>
          </cell>
          <cell r="AN2098">
            <v>57</v>
          </cell>
          <cell r="AO2098">
            <v>67</v>
          </cell>
          <cell r="AP2098">
            <v>60</v>
          </cell>
          <cell r="AQ2098">
            <v>53</v>
          </cell>
          <cell r="AR2098">
            <v>35</v>
          </cell>
          <cell r="AS2098">
            <v>88</v>
          </cell>
          <cell r="AT2098">
            <v>62</v>
          </cell>
          <cell r="AU2098">
            <v>65</v>
          </cell>
          <cell r="AV2098">
            <v>38</v>
          </cell>
          <cell r="AW2098">
            <v>89</v>
          </cell>
          <cell r="AX2098">
            <v>50</v>
          </cell>
          <cell r="AY2098">
            <v>81</v>
          </cell>
          <cell r="AZ2098">
            <v>42</v>
          </cell>
        </row>
        <row r="2099">
          <cell r="B2099">
            <v>36657</v>
          </cell>
          <cell r="C2099">
            <v>57</v>
          </cell>
          <cell r="D2099">
            <v>43</v>
          </cell>
          <cell r="E2099">
            <v>65</v>
          </cell>
          <cell r="F2099">
            <v>36</v>
          </cell>
          <cell r="G2099">
            <v>48</v>
          </cell>
          <cell r="H2099">
            <v>33</v>
          </cell>
          <cell r="I2099">
            <v>56</v>
          </cell>
          <cell r="J2099">
            <v>44</v>
          </cell>
          <cell r="K2099">
            <v>55</v>
          </cell>
          <cell r="L2099">
            <v>42</v>
          </cell>
          <cell r="M2099">
            <v>55</v>
          </cell>
          <cell r="N2099">
            <v>40</v>
          </cell>
          <cell r="O2099">
            <v>59</v>
          </cell>
          <cell r="P2099">
            <v>38</v>
          </cell>
          <cell r="Q2099">
            <v>51</v>
          </cell>
          <cell r="R2099">
            <v>37</v>
          </cell>
          <cell r="S2099">
            <v>51</v>
          </cell>
          <cell r="T2099">
            <v>32</v>
          </cell>
          <cell r="U2099">
            <v>54</v>
          </cell>
          <cell r="V2099">
            <v>35</v>
          </cell>
          <cell r="W2099">
            <v>53</v>
          </cell>
          <cell r="X2099">
            <v>32</v>
          </cell>
          <cell r="Y2099">
            <v>54</v>
          </cell>
          <cell r="Z2099">
            <v>33</v>
          </cell>
          <cell r="AA2099">
            <v>50</v>
          </cell>
          <cell r="AB2099">
            <v>32</v>
          </cell>
          <cell r="AC2099">
            <v>104</v>
          </cell>
          <cell r="AD2099">
            <v>37</v>
          </cell>
          <cell r="AE2099">
            <v>69</v>
          </cell>
          <cell r="AF2099">
            <v>40</v>
          </cell>
          <cell r="AG2099">
            <v>62</v>
          </cell>
          <cell r="AH2099">
            <v>48</v>
          </cell>
          <cell r="AI2099">
            <v>75</v>
          </cell>
          <cell r="AJ2099">
            <v>55</v>
          </cell>
          <cell r="AK2099">
            <v>72</v>
          </cell>
          <cell r="AL2099">
            <v>46</v>
          </cell>
          <cell r="AM2099">
            <v>71</v>
          </cell>
          <cell r="AN2099">
            <v>57</v>
          </cell>
          <cell r="AO2099">
            <v>68</v>
          </cell>
          <cell r="AP2099">
            <v>59</v>
          </cell>
          <cell r="AQ2099">
            <v>57</v>
          </cell>
          <cell r="AR2099">
            <v>28</v>
          </cell>
          <cell r="AS2099">
            <v>72</v>
          </cell>
          <cell r="AT2099">
            <v>57</v>
          </cell>
          <cell r="AU2099">
            <v>51</v>
          </cell>
          <cell r="AV2099">
            <v>34</v>
          </cell>
          <cell r="AW2099">
            <v>73</v>
          </cell>
          <cell r="AX2099">
            <v>42</v>
          </cell>
          <cell r="AY2099">
            <v>67</v>
          </cell>
          <cell r="AZ2099">
            <v>38</v>
          </cell>
        </row>
        <row r="2100">
          <cell r="B2100">
            <v>36658</v>
          </cell>
          <cell r="C2100">
            <v>58</v>
          </cell>
          <cell r="D2100">
            <v>41</v>
          </cell>
          <cell r="E2100">
            <v>63</v>
          </cell>
          <cell r="F2100">
            <v>32</v>
          </cell>
          <cell r="G2100">
            <v>56</v>
          </cell>
          <cell r="H2100">
            <v>38</v>
          </cell>
          <cell r="I2100">
            <v>62</v>
          </cell>
          <cell r="J2100">
            <v>40</v>
          </cell>
          <cell r="K2100">
            <v>62</v>
          </cell>
          <cell r="L2100">
            <v>38</v>
          </cell>
          <cell r="M2100">
            <v>60</v>
          </cell>
          <cell r="N2100">
            <v>34</v>
          </cell>
          <cell r="O2100">
            <v>63</v>
          </cell>
          <cell r="P2100">
            <v>36</v>
          </cell>
          <cell r="Q2100">
            <v>60</v>
          </cell>
          <cell r="R2100">
            <v>32</v>
          </cell>
          <cell r="S2100">
            <v>54</v>
          </cell>
          <cell r="T2100">
            <v>31</v>
          </cell>
          <cell r="U2100">
            <v>57</v>
          </cell>
          <cell r="V2100">
            <v>40</v>
          </cell>
          <cell r="W2100">
            <v>51</v>
          </cell>
          <cell r="X2100">
            <v>31</v>
          </cell>
          <cell r="Y2100">
            <v>49</v>
          </cell>
          <cell r="Z2100">
            <v>32</v>
          </cell>
          <cell r="AA2100">
            <v>49</v>
          </cell>
          <cell r="AB2100">
            <v>25</v>
          </cell>
          <cell r="AC2100">
            <v>49</v>
          </cell>
          <cell r="AD2100">
            <v>29</v>
          </cell>
          <cell r="AE2100">
            <v>73</v>
          </cell>
          <cell r="AF2100">
            <v>43</v>
          </cell>
          <cell r="AG2100">
            <v>62</v>
          </cell>
          <cell r="AH2100">
            <v>47</v>
          </cell>
          <cell r="AI2100">
            <v>85</v>
          </cell>
          <cell r="AJ2100">
            <v>53</v>
          </cell>
          <cell r="AK2100">
            <v>77</v>
          </cell>
          <cell r="AL2100">
            <v>45</v>
          </cell>
          <cell r="AM2100">
            <v>78</v>
          </cell>
          <cell r="AN2100">
            <v>53</v>
          </cell>
          <cell r="AO2100">
            <v>77</v>
          </cell>
          <cell r="AP2100">
            <v>56</v>
          </cell>
          <cell r="AQ2100">
            <v>66</v>
          </cell>
          <cell r="AR2100">
            <v>33</v>
          </cell>
          <cell r="AS2100">
            <v>75</v>
          </cell>
          <cell r="AT2100">
            <v>50</v>
          </cell>
          <cell r="AU2100">
            <v>55</v>
          </cell>
          <cell r="AV2100">
            <v>37</v>
          </cell>
          <cell r="AW2100">
            <v>60</v>
          </cell>
          <cell r="AX2100">
            <v>29</v>
          </cell>
          <cell r="AY2100">
            <v>56</v>
          </cell>
          <cell r="AZ2100">
            <v>28</v>
          </cell>
        </row>
        <row r="2101">
          <cell r="B2101">
            <v>36659</v>
          </cell>
          <cell r="C2101">
            <v>62</v>
          </cell>
          <cell r="D2101">
            <v>47</v>
          </cell>
          <cell r="E2101">
            <v>71</v>
          </cell>
          <cell r="F2101">
            <v>40</v>
          </cell>
          <cell r="G2101">
            <v>64</v>
          </cell>
          <cell r="H2101">
            <v>37</v>
          </cell>
          <cell r="I2101">
            <v>69</v>
          </cell>
          <cell r="J2101">
            <v>50</v>
          </cell>
          <cell r="K2101">
            <v>66</v>
          </cell>
          <cell r="L2101">
            <v>50</v>
          </cell>
          <cell r="M2101">
            <v>64</v>
          </cell>
          <cell r="N2101">
            <v>47</v>
          </cell>
          <cell r="O2101">
            <v>65</v>
          </cell>
          <cell r="P2101">
            <v>48</v>
          </cell>
          <cell r="Q2101">
            <v>71</v>
          </cell>
          <cell r="R2101">
            <v>44</v>
          </cell>
          <cell r="S2101">
            <v>67</v>
          </cell>
          <cell r="T2101">
            <v>33</v>
          </cell>
          <cell r="U2101">
            <v>63</v>
          </cell>
          <cell r="V2101">
            <v>37</v>
          </cell>
          <cell r="W2101">
            <v>60</v>
          </cell>
          <cell r="X2101">
            <v>29</v>
          </cell>
          <cell r="Y2101">
            <v>59</v>
          </cell>
          <cell r="Z2101">
            <v>31</v>
          </cell>
          <cell r="AA2101">
            <v>61</v>
          </cell>
          <cell r="AB2101">
            <v>26</v>
          </cell>
          <cell r="AC2101">
            <v>59</v>
          </cell>
          <cell r="AD2101">
            <v>23</v>
          </cell>
          <cell r="AE2101">
            <v>73</v>
          </cell>
          <cell r="AF2101">
            <v>52</v>
          </cell>
          <cell r="AG2101">
            <v>65</v>
          </cell>
          <cell r="AH2101">
            <v>51</v>
          </cell>
          <cell r="AI2101">
            <v>82</v>
          </cell>
          <cell r="AJ2101">
            <v>55</v>
          </cell>
          <cell r="AK2101">
            <v>84</v>
          </cell>
          <cell r="AL2101">
            <v>52</v>
          </cell>
          <cell r="AM2101">
            <v>72</v>
          </cell>
          <cell r="AN2101">
            <v>53</v>
          </cell>
          <cell r="AO2101">
            <v>72</v>
          </cell>
          <cell r="AP2101">
            <v>57</v>
          </cell>
          <cell r="AQ2101">
            <v>66</v>
          </cell>
          <cell r="AR2101">
            <v>46</v>
          </cell>
          <cell r="AS2101">
            <v>87</v>
          </cell>
          <cell r="AT2101">
            <v>53</v>
          </cell>
          <cell r="AU2101">
            <v>69</v>
          </cell>
          <cell r="AV2101">
            <v>40</v>
          </cell>
          <cell r="AW2101">
            <v>69</v>
          </cell>
          <cell r="AX2101">
            <v>39</v>
          </cell>
          <cell r="AY2101">
            <v>65</v>
          </cell>
          <cell r="AZ2101">
            <v>23</v>
          </cell>
        </row>
        <row r="2102">
          <cell r="B2102">
            <v>36660</v>
          </cell>
          <cell r="C2102">
            <v>73</v>
          </cell>
          <cell r="D2102">
            <v>53</v>
          </cell>
          <cell r="E2102">
            <v>71</v>
          </cell>
          <cell r="F2102">
            <v>40</v>
          </cell>
          <cell r="G2102">
            <v>64</v>
          </cell>
          <cell r="H2102">
            <v>37</v>
          </cell>
          <cell r="I2102">
            <v>77</v>
          </cell>
          <cell r="J2102">
            <v>47</v>
          </cell>
          <cell r="K2102">
            <v>66</v>
          </cell>
          <cell r="L2102">
            <v>50</v>
          </cell>
          <cell r="M2102">
            <v>64</v>
          </cell>
          <cell r="N2102">
            <v>47</v>
          </cell>
          <cell r="O2102">
            <v>65</v>
          </cell>
          <cell r="P2102">
            <v>48</v>
          </cell>
          <cell r="Q2102">
            <v>74</v>
          </cell>
          <cell r="R2102">
            <v>45</v>
          </cell>
          <cell r="S2102">
            <v>77</v>
          </cell>
          <cell r="T2102">
            <v>39</v>
          </cell>
          <cell r="U2102">
            <v>66</v>
          </cell>
          <cell r="V2102">
            <v>43</v>
          </cell>
          <cell r="W2102">
            <v>66</v>
          </cell>
          <cell r="X2102">
            <v>35</v>
          </cell>
          <cell r="Y2102">
            <v>70</v>
          </cell>
          <cell r="Z2102">
            <v>38</v>
          </cell>
          <cell r="AA2102">
            <v>69</v>
          </cell>
          <cell r="AB2102">
            <v>35</v>
          </cell>
          <cell r="AC2102">
            <v>66</v>
          </cell>
          <cell r="AD2102">
            <v>35</v>
          </cell>
          <cell r="AE2102">
            <v>69</v>
          </cell>
          <cell r="AF2102">
            <v>47</v>
          </cell>
          <cell r="AG2102">
            <v>63</v>
          </cell>
          <cell r="AH2102">
            <v>51</v>
          </cell>
          <cell r="AI2102">
            <v>68</v>
          </cell>
          <cell r="AJ2102">
            <v>49</v>
          </cell>
          <cell r="AK2102">
            <v>73</v>
          </cell>
          <cell r="AL2102">
            <v>54</v>
          </cell>
          <cell r="AM2102">
            <v>66</v>
          </cell>
          <cell r="AN2102">
            <v>54</v>
          </cell>
          <cell r="AO2102">
            <v>68</v>
          </cell>
          <cell r="AP2102">
            <v>58</v>
          </cell>
          <cell r="AQ2102">
            <v>66</v>
          </cell>
          <cell r="AR2102">
            <v>46</v>
          </cell>
          <cell r="AS2102">
            <v>90</v>
          </cell>
          <cell r="AT2102">
            <v>65</v>
          </cell>
          <cell r="AU2102">
            <v>78</v>
          </cell>
          <cell r="AV2102">
            <v>43</v>
          </cell>
          <cell r="AW2102">
            <v>76</v>
          </cell>
          <cell r="AX2102">
            <v>43</v>
          </cell>
          <cell r="AY2102">
            <v>70</v>
          </cell>
          <cell r="AZ2102">
            <v>36</v>
          </cell>
        </row>
        <row r="2103">
          <cell r="B2103">
            <v>36661</v>
          </cell>
          <cell r="C2103">
            <v>70</v>
          </cell>
          <cell r="D2103">
            <v>50</v>
          </cell>
          <cell r="E2103">
            <v>80</v>
          </cell>
          <cell r="F2103">
            <v>43</v>
          </cell>
          <cell r="G2103">
            <v>73</v>
          </cell>
          <cell r="H2103">
            <v>44</v>
          </cell>
          <cell r="I2103">
            <v>71</v>
          </cell>
          <cell r="J2103">
            <v>54</v>
          </cell>
          <cell r="K2103">
            <v>69</v>
          </cell>
          <cell r="L2103">
            <v>51</v>
          </cell>
          <cell r="M2103">
            <v>68</v>
          </cell>
          <cell r="N2103">
            <v>49</v>
          </cell>
          <cell r="O2103">
            <v>69</v>
          </cell>
          <cell r="P2103">
            <v>44</v>
          </cell>
          <cell r="Q2103">
            <v>76</v>
          </cell>
          <cell r="R2103">
            <v>44</v>
          </cell>
          <cell r="S2103">
            <v>75</v>
          </cell>
          <cell r="T2103">
            <v>42</v>
          </cell>
          <cell r="U2103">
            <v>71</v>
          </cell>
          <cell r="V2103">
            <v>40</v>
          </cell>
          <cell r="W2103">
            <v>71</v>
          </cell>
          <cell r="X2103">
            <v>36</v>
          </cell>
          <cell r="Y2103">
            <v>73</v>
          </cell>
          <cell r="Z2103">
            <v>46</v>
          </cell>
          <cell r="AA2103">
            <v>76</v>
          </cell>
          <cell r="AB2103">
            <v>42</v>
          </cell>
          <cell r="AC2103">
            <v>77</v>
          </cell>
          <cell r="AD2103">
            <v>41</v>
          </cell>
          <cell r="AE2103">
            <v>62</v>
          </cell>
          <cell r="AF2103">
            <v>51</v>
          </cell>
          <cell r="AG2103">
            <v>65</v>
          </cell>
          <cell r="AH2103">
            <v>54</v>
          </cell>
          <cell r="AI2103">
            <v>76</v>
          </cell>
          <cell r="AJ2103">
            <v>56</v>
          </cell>
          <cell r="AK2103">
            <v>76</v>
          </cell>
          <cell r="AL2103">
            <v>54</v>
          </cell>
          <cell r="AM2103">
            <v>68</v>
          </cell>
          <cell r="AN2103">
            <v>54</v>
          </cell>
          <cell r="AO2103">
            <v>69</v>
          </cell>
          <cell r="AP2103">
            <v>58</v>
          </cell>
          <cell r="AQ2103">
            <v>66</v>
          </cell>
          <cell r="AR2103">
            <v>45</v>
          </cell>
          <cell r="AS2103">
            <v>88</v>
          </cell>
          <cell r="AT2103">
            <v>66</v>
          </cell>
          <cell r="AU2103">
            <v>80</v>
          </cell>
          <cell r="AV2103">
            <v>60</v>
          </cell>
          <cell r="AW2103">
            <v>81</v>
          </cell>
          <cell r="AX2103">
            <v>55</v>
          </cell>
          <cell r="AY2103">
            <v>84</v>
          </cell>
          <cell r="AZ2103">
            <v>38</v>
          </cell>
        </row>
        <row r="2104">
          <cell r="B2104">
            <v>36662</v>
          </cell>
          <cell r="C2104">
            <v>69</v>
          </cell>
          <cell r="D2104">
            <v>49</v>
          </cell>
          <cell r="E2104">
            <v>83</v>
          </cell>
          <cell r="F2104">
            <v>53</v>
          </cell>
          <cell r="G2104">
            <v>78</v>
          </cell>
          <cell r="H2104">
            <v>46</v>
          </cell>
          <cell r="I2104">
            <v>68</v>
          </cell>
          <cell r="J2104">
            <v>52</v>
          </cell>
          <cell r="K2104">
            <v>68</v>
          </cell>
          <cell r="L2104">
            <v>48</v>
          </cell>
          <cell r="M2104">
            <v>66</v>
          </cell>
          <cell r="N2104">
            <v>46</v>
          </cell>
          <cell r="O2104">
            <v>67</v>
          </cell>
          <cell r="P2104">
            <v>48</v>
          </cell>
          <cell r="Q2104">
            <v>73</v>
          </cell>
          <cell r="R2104">
            <v>53</v>
          </cell>
          <cell r="S2104">
            <v>71</v>
          </cell>
          <cell r="T2104">
            <v>34</v>
          </cell>
          <cell r="U2104">
            <v>68</v>
          </cell>
          <cell r="V2104">
            <v>40</v>
          </cell>
          <cell r="W2104">
            <v>69</v>
          </cell>
          <cell r="X2104">
            <v>35</v>
          </cell>
          <cell r="Y2104">
            <v>75</v>
          </cell>
          <cell r="Z2104">
            <v>46</v>
          </cell>
          <cell r="AA2104">
            <v>74</v>
          </cell>
          <cell r="AB2104">
            <v>37</v>
          </cell>
          <cell r="AC2104">
            <v>75</v>
          </cell>
          <cell r="AD2104">
            <v>45</v>
          </cell>
          <cell r="AE2104">
            <v>66</v>
          </cell>
          <cell r="AF2104">
            <v>49</v>
          </cell>
          <cell r="AG2104">
            <v>62</v>
          </cell>
          <cell r="AH2104">
            <v>53</v>
          </cell>
          <cell r="AI2104">
            <v>70</v>
          </cell>
          <cell r="AJ2104">
            <v>57</v>
          </cell>
          <cell r="AK2104">
            <v>65</v>
          </cell>
          <cell r="AL2104">
            <v>51</v>
          </cell>
          <cell r="AM2104">
            <v>66</v>
          </cell>
          <cell r="AN2104">
            <v>54</v>
          </cell>
          <cell r="AO2104">
            <v>66</v>
          </cell>
          <cell r="AP2104">
            <v>59</v>
          </cell>
          <cell r="AQ2104">
            <v>49</v>
          </cell>
          <cell r="AR2104">
            <v>38</v>
          </cell>
          <cell r="AS2104">
            <v>72</v>
          </cell>
          <cell r="AT2104">
            <v>56</v>
          </cell>
          <cell r="AU2104">
            <v>69</v>
          </cell>
          <cell r="AV2104">
            <v>46</v>
          </cell>
          <cell r="AW2104">
            <v>83</v>
          </cell>
          <cell r="AX2104">
            <v>57</v>
          </cell>
          <cell r="AY2104">
            <v>88</v>
          </cell>
          <cell r="AZ2104">
            <v>47</v>
          </cell>
        </row>
        <row r="2105">
          <cell r="B2105">
            <v>36663</v>
          </cell>
          <cell r="C2105">
            <v>59</v>
          </cell>
          <cell r="D2105">
            <v>49</v>
          </cell>
          <cell r="E2105">
            <v>72</v>
          </cell>
          <cell r="F2105">
            <v>50</v>
          </cell>
          <cell r="G2105">
            <v>71</v>
          </cell>
          <cell r="H2105">
            <v>47</v>
          </cell>
          <cell r="I2105">
            <v>63</v>
          </cell>
          <cell r="J2105">
            <v>46</v>
          </cell>
          <cell r="K2105">
            <v>64</v>
          </cell>
          <cell r="L2105">
            <v>41</v>
          </cell>
          <cell r="M2105">
            <v>66</v>
          </cell>
          <cell r="N2105">
            <v>43</v>
          </cell>
          <cell r="O2105">
            <v>71</v>
          </cell>
          <cell r="P2105">
            <v>46</v>
          </cell>
          <cell r="Q2105">
            <v>75</v>
          </cell>
          <cell r="R2105">
            <v>52</v>
          </cell>
          <cell r="S2105">
            <v>63</v>
          </cell>
          <cell r="T2105">
            <v>36</v>
          </cell>
          <cell r="U2105">
            <v>65</v>
          </cell>
          <cell r="V2105">
            <v>48</v>
          </cell>
          <cell r="W2105">
            <v>69</v>
          </cell>
          <cell r="X2105">
            <v>42</v>
          </cell>
          <cell r="Y2105">
            <v>61</v>
          </cell>
          <cell r="Z2105">
            <v>47</v>
          </cell>
          <cell r="AA2105">
            <v>51</v>
          </cell>
          <cell r="AB2105">
            <v>40</v>
          </cell>
          <cell r="AC2105">
            <v>54</v>
          </cell>
          <cell r="AD2105">
            <v>32</v>
          </cell>
          <cell r="AE2105">
            <v>76</v>
          </cell>
          <cell r="AF2105">
            <v>51</v>
          </cell>
          <cell r="AG2105">
            <v>67</v>
          </cell>
          <cell r="AH2105">
            <v>52</v>
          </cell>
          <cell r="AI2105">
            <v>73</v>
          </cell>
          <cell r="AJ2105">
            <v>56</v>
          </cell>
          <cell r="AK2105">
            <v>71</v>
          </cell>
          <cell r="AL2105">
            <v>52</v>
          </cell>
          <cell r="AM2105">
            <v>66</v>
          </cell>
          <cell r="AN2105">
            <v>54</v>
          </cell>
          <cell r="AO2105">
            <v>67</v>
          </cell>
          <cell r="AP2105">
            <v>57</v>
          </cell>
          <cell r="AQ2105">
            <v>68</v>
          </cell>
          <cell r="AR2105">
            <v>44</v>
          </cell>
          <cell r="AS2105">
            <v>82</v>
          </cell>
          <cell r="AT2105">
            <v>58</v>
          </cell>
          <cell r="AU2105">
            <v>62</v>
          </cell>
          <cell r="AV2105">
            <v>44</v>
          </cell>
          <cell r="AW2105">
            <v>68</v>
          </cell>
          <cell r="AX2105">
            <v>51</v>
          </cell>
          <cell r="AY2105">
            <v>64</v>
          </cell>
          <cell r="AZ2105">
            <v>38</v>
          </cell>
        </row>
        <row r="2106">
          <cell r="B2106">
            <v>36664</v>
          </cell>
          <cell r="C2106">
            <v>62</v>
          </cell>
          <cell r="D2106">
            <v>48</v>
          </cell>
          <cell r="E2106">
            <v>76</v>
          </cell>
          <cell r="F2106">
            <v>38</v>
          </cell>
          <cell r="G2106">
            <v>67</v>
          </cell>
          <cell r="H2106">
            <v>43</v>
          </cell>
          <cell r="I2106">
            <v>73</v>
          </cell>
          <cell r="J2106">
            <v>50</v>
          </cell>
          <cell r="K2106">
            <v>73</v>
          </cell>
          <cell r="L2106">
            <v>45</v>
          </cell>
          <cell r="M2106">
            <v>74</v>
          </cell>
          <cell r="N2106">
            <v>42</v>
          </cell>
          <cell r="O2106">
            <v>80</v>
          </cell>
          <cell r="P2106">
            <v>43</v>
          </cell>
          <cell r="Q2106">
            <v>73</v>
          </cell>
          <cell r="R2106">
            <v>45</v>
          </cell>
          <cell r="S2106">
            <v>69</v>
          </cell>
          <cell r="T2106">
            <v>35</v>
          </cell>
          <cell r="U2106">
            <v>73</v>
          </cell>
          <cell r="V2106">
            <v>47</v>
          </cell>
          <cell r="W2106">
            <v>71</v>
          </cell>
          <cell r="X2106">
            <v>46</v>
          </cell>
          <cell r="Y2106">
            <v>69</v>
          </cell>
          <cell r="Z2106">
            <v>42</v>
          </cell>
          <cell r="AA2106">
            <v>58</v>
          </cell>
          <cell r="AB2106">
            <v>38</v>
          </cell>
          <cell r="AC2106">
            <v>51</v>
          </cell>
          <cell r="AD2106">
            <v>33</v>
          </cell>
          <cell r="AE2106">
            <v>84</v>
          </cell>
          <cell r="AF2106">
            <v>50</v>
          </cell>
          <cell r="AG2106">
            <v>73</v>
          </cell>
          <cell r="AH2106">
            <v>51</v>
          </cell>
          <cell r="AI2106">
            <v>82</v>
          </cell>
          <cell r="AJ2106">
            <v>57</v>
          </cell>
          <cell r="AK2106">
            <v>84</v>
          </cell>
          <cell r="AL2106">
            <v>56</v>
          </cell>
          <cell r="AM2106">
            <v>69</v>
          </cell>
          <cell r="AN2106">
            <v>55</v>
          </cell>
          <cell r="AO2106">
            <v>70</v>
          </cell>
          <cell r="AP2106">
            <v>60</v>
          </cell>
          <cell r="AQ2106">
            <v>75</v>
          </cell>
          <cell r="AR2106">
            <v>42</v>
          </cell>
          <cell r="AS2106">
            <v>84</v>
          </cell>
          <cell r="AT2106">
            <v>64</v>
          </cell>
          <cell r="AU2106">
            <v>67</v>
          </cell>
          <cell r="AV2106">
            <v>49</v>
          </cell>
          <cell r="AW2106">
            <v>60</v>
          </cell>
          <cell r="AX2106">
            <v>49</v>
          </cell>
          <cell r="AY2106">
            <v>51</v>
          </cell>
          <cell r="AZ2106">
            <v>39</v>
          </cell>
        </row>
        <row r="2107">
          <cell r="B2107">
            <v>36665</v>
          </cell>
          <cell r="C2107">
            <v>64</v>
          </cell>
          <cell r="D2107">
            <v>52</v>
          </cell>
          <cell r="E2107">
            <v>78</v>
          </cell>
          <cell r="F2107">
            <v>47</v>
          </cell>
          <cell r="G2107">
            <v>70</v>
          </cell>
          <cell r="H2107">
            <v>48</v>
          </cell>
          <cell r="I2107">
            <v>70</v>
          </cell>
          <cell r="J2107">
            <v>55</v>
          </cell>
          <cell r="K2107">
            <v>71</v>
          </cell>
          <cell r="L2107">
            <v>50</v>
          </cell>
          <cell r="M2107">
            <v>73</v>
          </cell>
          <cell r="N2107">
            <v>49</v>
          </cell>
          <cell r="O2107">
            <v>83</v>
          </cell>
          <cell r="P2107">
            <v>49</v>
          </cell>
          <cell r="Q2107">
            <v>77</v>
          </cell>
          <cell r="R2107">
            <v>50</v>
          </cell>
          <cell r="S2107">
            <v>76</v>
          </cell>
          <cell r="T2107">
            <v>38</v>
          </cell>
          <cell r="U2107">
            <v>65</v>
          </cell>
          <cell r="V2107">
            <v>45</v>
          </cell>
          <cell r="W2107">
            <v>65</v>
          </cell>
          <cell r="X2107">
            <v>40</v>
          </cell>
          <cell r="Y2107">
            <v>70</v>
          </cell>
          <cell r="Z2107">
            <v>51</v>
          </cell>
          <cell r="AA2107">
            <v>70</v>
          </cell>
          <cell r="AB2107">
            <v>39</v>
          </cell>
          <cell r="AC2107">
            <v>66</v>
          </cell>
          <cell r="AD2107">
            <v>34</v>
          </cell>
          <cell r="AE2107">
            <v>90</v>
          </cell>
          <cell r="AF2107">
            <v>55</v>
          </cell>
          <cell r="AG2107">
            <v>78</v>
          </cell>
          <cell r="AH2107">
            <v>52</v>
          </cell>
          <cell r="AI2107">
            <v>82</v>
          </cell>
          <cell r="AJ2107">
            <v>59</v>
          </cell>
          <cell r="AK2107">
            <v>91</v>
          </cell>
          <cell r="AL2107">
            <v>61</v>
          </cell>
          <cell r="AM2107">
            <v>71</v>
          </cell>
          <cell r="AN2107">
            <v>58</v>
          </cell>
          <cell r="AO2107">
            <v>72</v>
          </cell>
          <cell r="AP2107">
            <v>61</v>
          </cell>
          <cell r="AQ2107">
            <v>80</v>
          </cell>
          <cell r="AR2107">
            <v>49</v>
          </cell>
          <cell r="AS2107">
            <v>90</v>
          </cell>
          <cell r="AT2107">
            <v>65</v>
          </cell>
          <cell r="AU2107">
            <v>73</v>
          </cell>
          <cell r="AV2107">
            <v>48</v>
          </cell>
          <cell r="AW2107">
            <v>76</v>
          </cell>
          <cell r="AX2107">
            <v>45</v>
          </cell>
          <cell r="AY2107">
            <v>66</v>
          </cell>
          <cell r="AZ2107">
            <v>39</v>
          </cell>
        </row>
        <row r="2108">
          <cell r="B2108">
            <v>36666</v>
          </cell>
          <cell r="C2108">
            <v>61</v>
          </cell>
          <cell r="D2108">
            <v>52</v>
          </cell>
          <cell r="E2108">
            <v>78</v>
          </cell>
          <cell r="F2108">
            <v>41</v>
          </cell>
          <cell r="G2108">
            <v>71</v>
          </cell>
          <cell r="H2108">
            <v>46</v>
          </cell>
          <cell r="I2108">
            <v>76</v>
          </cell>
          <cell r="J2108">
            <v>54</v>
          </cell>
          <cell r="K2108">
            <v>77</v>
          </cell>
          <cell r="L2108">
            <v>48</v>
          </cell>
          <cell r="M2108">
            <v>76</v>
          </cell>
          <cell r="N2108">
            <v>45</v>
          </cell>
          <cell r="O2108">
            <v>86</v>
          </cell>
          <cell r="P2108">
            <v>47</v>
          </cell>
          <cell r="Q2108">
            <v>79</v>
          </cell>
          <cell r="R2108">
            <v>49</v>
          </cell>
          <cell r="S2108">
            <v>75</v>
          </cell>
          <cell r="T2108">
            <v>41</v>
          </cell>
          <cell r="U2108">
            <v>75</v>
          </cell>
          <cell r="V2108">
            <v>39</v>
          </cell>
          <cell r="W2108">
            <v>74</v>
          </cell>
          <cell r="X2108">
            <v>42</v>
          </cell>
          <cell r="Y2108">
            <v>73</v>
          </cell>
          <cell r="Z2108">
            <v>47</v>
          </cell>
          <cell r="AA2108">
            <v>66</v>
          </cell>
          <cell r="AB2108">
            <v>42</v>
          </cell>
          <cell r="AC2108">
            <v>63</v>
          </cell>
          <cell r="AD2108">
            <v>42</v>
          </cell>
          <cell r="AE2108">
            <v>95</v>
          </cell>
          <cell r="AF2108">
            <v>57</v>
          </cell>
          <cell r="AG2108">
            <v>79</v>
          </cell>
          <cell r="AH2108">
            <v>53</v>
          </cell>
          <cell r="AI2108">
            <v>86</v>
          </cell>
          <cell r="AJ2108">
            <v>58</v>
          </cell>
          <cell r="AK2108">
            <v>96</v>
          </cell>
          <cell r="AL2108">
            <v>64</v>
          </cell>
          <cell r="AM2108">
            <v>70</v>
          </cell>
          <cell r="AN2108">
            <v>58</v>
          </cell>
          <cell r="AO2108">
            <v>70</v>
          </cell>
          <cell r="AP2108">
            <v>59</v>
          </cell>
          <cell r="AQ2108">
            <v>86</v>
          </cell>
          <cell r="AR2108">
            <v>46</v>
          </cell>
          <cell r="AS2108">
            <v>95</v>
          </cell>
          <cell r="AT2108">
            <v>67</v>
          </cell>
          <cell r="AU2108">
            <v>76</v>
          </cell>
          <cell r="AV2108">
            <v>48</v>
          </cell>
          <cell r="AW2108">
            <v>81</v>
          </cell>
          <cell r="AX2108">
            <v>53</v>
          </cell>
          <cell r="AY2108">
            <v>65</v>
          </cell>
          <cell r="AZ2108">
            <v>45</v>
          </cell>
        </row>
        <row r="2109">
          <cell r="B2109">
            <v>36667</v>
          </cell>
          <cell r="C2109">
            <v>67</v>
          </cell>
          <cell r="D2109">
            <v>53</v>
          </cell>
          <cell r="E2109">
            <v>81</v>
          </cell>
          <cell r="F2109">
            <v>53</v>
          </cell>
          <cell r="G2109">
            <v>76</v>
          </cell>
          <cell r="H2109">
            <v>53</v>
          </cell>
          <cell r="I2109">
            <v>80</v>
          </cell>
          <cell r="J2109">
            <v>53</v>
          </cell>
          <cell r="K2109">
            <v>78</v>
          </cell>
          <cell r="L2109">
            <v>47</v>
          </cell>
          <cell r="M2109">
            <v>80</v>
          </cell>
          <cell r="N2109">
            <v>46</v>
          </cell>
          <cell r="O2109">
            <v>92</v>
          </cell>
          <cell r="P2109">
            <v>51</v>
          </cell>
          <cell r="Q2109">
            <v>87</v>
          </cell>
          <cell r="R2109">
            <v>53</v>
          </cell>
          <cell r="S2109">
            <v>81</v>
          </cell>
          <cell r="T2109">
            <v>53</v>
          </cell>
          <cell r="U2109">
            <v>74</v>
          </cell>
          <cell r="V2109">
            <v>55</v>
          </cell>
          <cell r="W2109">
            <v>74</v>
          </cell>
          <cell r="X2109">
            <v>51</v>
          </cell>
          <cell r="Y2109">
            <v>78</v>
          </cell>
          <cell r="Z2109">
            <v>53</v>
          </cell>
          <cell r="AA2109">
            <v>75</v>
          </cell>
          <cell r="AB2109">
            <v>43</v>
          </cell>
          <cell r="AC2109">
            <v>73</v>
          </cell>
          <cell r="AD2109">
            <v>42</v>
          </cell>
          <cell r="AE2109">
            <v>95</v>
          </cell>
          <cell r="AF2109">
            <v>57</v>
          </cell>
          <cell r="AG2109">
            <v>92</v>
          </cell>
          <cell r="AH2109">
            <v>59</v>
          </cell>
          <cell r="AI2109">
            <v>76</v>
          </cell>
          <cell r="AJ2109">
            <v>61</v>
          </cell>
          <cell r="AK2109">
            <v>102</v>
          </cell>
          <cell r="AL2109">
            <v>66</v>
          </cell>
          <cell r="AM2109">
            <v>68</v>
          </cell>
          <cell r="AN2109">
            <v>59</v>
          </cell>
          <cell r="AO2109">
            <v>68</v>
          </cell>
          <cell r="AP2109">
            <v>58</v>
          </cell>
          <cell r="AQ2109">
            <v>90</v>
          </cell>
          <cell r="AR2109">
            <v>51</v>
          </cell>
          <cell r="AS2109">
            <v>99</v>
          </cell>
          <cell r="AT2109">
            <v>70</v>
          </cell>
          <cell r="AU2109">
            <v>79</v>
          </cell>
          <cell r="AV2109">
            <v>53</v>
          </cell>
          <cell r="AW2109">
            <v>82</v>
          </cell>
          <cell r="AX2109">
            <v>46</v>
          </cell>
          <cell r="AY2109">
            <v>75</v>
          </cell>
          <cell r="AZ2109">
            <v>44</v>
          </cell>
        </row>
        <row r="2110">
          <cell r="B2110">
            <v>36668</v>
          </cell>
          <cell r="C2110">
            <v>63</v>
          </cell>
          <cell r="D2110">
            <v>50</v>
          </cell>
          <cell r="E2110">
            <v>80</v>
          </cell>
          <cell r="F2110">
            <v>50</v>
          </cell>
          <cell r="G2110">
            <v>72</v>
          </cell>
          <cell r="H2110">
            <v>49</v>
          </cell>
          <cell r="I2110">
            <v>76</v>
          </cell>
          <cell r="J2110">
            <v>55</v>
          </cell>
          <cell r="K2110">
            <v>74</v>
          </cell>
          <cell r="L2110">
            <v>53</v>
          </cell>
          <cell r="M2110">
            <v>76</v>
          </cell>
          <cell r="N2110">
            <v>52</v>
          </cell>
          <cell r="O2110">
            <v>83</v>
          </cell>
          <cell r="P2110">
            <v>55</v>
          </cell>
          <cell r="Q2110">
            <v>84</v>
          </cell>
          <cell r="R2110">
            <v>58</v>
          </cell>
          <cell r="S2110">
            <v>83</v>
          </cell>
          <cell r="T2110">
            <v>50</v>
          </cell>
          <cell r="U2110">
            <v>77</v>
          </cell>
          <cell r="V2110">
            <v>56</v>
          </cell>
          <cell r="W2110">
            <v>77</v>
          </cell>
          <cell r="X2110">
            <v>55</v>
          </cell>
          <cell r="Y2110">
            <v>80</v>
          </cell>
          <cell r="Z2110">
            <v>61</v>
          </cell>
          <cell r="AA2110">
            <v>78</v>
          </cell>
          <cell r="AB2110">
            <v>47</v>
          </cell>
          <cell r="AC2110">
            <v>77</v>
          </cell>
          <cell r="AD2110">
            <v>52</v>
          </cell>
          <cell r="AE2110">
            <v>98</v>
          </cell>
          <cell r="AF2110">
            <v>63</v>
          </cell>
          <cell r="AG2110">
            <v>81</v>
          </cell>
          <cell r="AH2110">
            <v>58</v>
          </cell>
          <cell r="AI2110">
            <v>70</v>
          </cell>
          <cell r="AJ2110">
            <v>62</v>
          </cell>
          <cell r="AK2110">
            <v>103</v>
          </cell>
          <cell r="AL2110">
            <v>68</v>
          </cell>
          <cell r="AM2110">
            <v>69</v>
          </cell>
          <cell r="AN2110">
            <v>61</v>
          </cell>
          <cell r="AO2110">
            <v>65</v>
          </cell>
          <cell r="AP2110">
            <v>60</v>
          </cell>
          <cell r="AQ2110">
            <v>93</v>
          </cell>
          <cell r="AR2110">
            <v>56</v>
          </cell>
          <cell r="AS2110">
            <v>108</v>
          </cell>
          <cell r="AT2110">
            <v>72</v>
          </cell>
          <cell r="AU2110">
            <v>88</v>
          </cell>
          <cell r="AV2110">
            <v>57</v>
          </cell>
          <cell r="AW2110">
            <v>89</v>
          </cell>
          <cell r="AX2110">
            <v>53</v>
          </cell>
          <cell r="AY2110">
            <v>84</v>
          </cell>
          <cell r="AZ2110">
            <v>54</v>
          </cell>
        </row>
        <row r="2111">
          <cell r="B2111">
            <v>36669</v>
          </cell>
          <cell r="C2111">
            <v>63</v>
          </cell>
          <cell r="D2111">
            <v>50</v>
          </cell>
          <cell r="E2111">
            <v>77</v>
          </cell>
          <cell r="F2111">
            <v>48</v>
          </cell>
          <cell r="G2111">
            <v>69</v>
          </cell>
          <cell r="H2111">
            <v>47</v>
          </cell>
          <cell r="I2111">
            <v>70</v>
          </cell>
          <cell r="J2111">
            <v>52</v>
          </cell>
          <cell r="K2111">
            <v>68</v>
          </cell>
          <cell r="L2111">
            <v>51</v>
          </cell>
          <cell r="M2111">
            <v>70</v>
          </cell>
          <cell r="N2111">
            <v>53</v>
          </cell>
          <cell r="O2111">
            <v>88</v>
          </cell>
          <cell r="P2111">
            <v>54</v>
          </cell>
          <cell r="Q2111">
            <v>79</v>
          </cell>
          <cell r="R2111">
            <v>52</v>
          </cell>
          <cell r="S2111">
            <v>78</v>
          </cell>
          <cell r="T2111">
            <v>55</v>
          </cell>
          <cell r="U2111">
            <v>71</v>
          </cell>
          <cell r="V2111">
            <v>57</v>
          </cell>
          <cell r="W2111">
            <v>74</v>
          </cell>
          <cell r="X2111">
            <v>49</v>
          </cell>
          <cell r="Y2111">
            <v>80</v>
          </cell>
          <cell r="Z2111">
            <v>56</v>
          </cell>
          <cell r="AA2111">
            <v>80</v>
          </cell>
          <cell r="AB2111">
            <v>48</v>
          </cell>
          <cell r="AC2111">
            <v>82</v>
          </cell>
          <cell r="AD2111">
            <v>54</v>
          </cell>
          <cell r="AE2111">
            <v>96</v>
          </cell>
          <cell r="AF2111">
            <v>67</v>
          </cell>
          <cell r="AG2111">
            <v>88</v>
          </cell>
          <cell r="AH2111">
            <v>62</v>
          </cell>
          <cell r="AI2111">
            <v>69</v>
          </cell>
          <cell r="AJ2111">
            <v>61</v>
          </cell>
          <cell r="AK2111">
            <v>100</v>
          </cell>
          <cell r="AL2111">
            <v>71</v>
          </cell>
          <cell r="AM2111">
            <v>69</v>
          </cell>
          <cell r="AN2111">
            <v>61</v>
          </cell>
          <cell r="AO2111">
            <v>65</v>
          </cell>
          <cell r="AP2111">
            <v>60</v>
          </cell>
          <cell r="AQ2111">
            <v>90</v>
          </cell>
          <cell r="AR2111">
            <v>59</v>
          </cell>
          <cell r="AS2111">
            <v>107</v>
          </cell>
          <cell r="AT2111">
            <v>77</v>
          </cell>
          <cell r="AU2111">
            <v>84</v>
          </cell>
          <cell r="AV2111">
            <v>59</v>
          </cell>
          <cell r="AW2111">
            <v>94</v>
          </cell>
          <cell r="AX2111">
            <v>57</v>
          </cell>
          <cell r="AY2111">
            <v>89</v>
          </cell>
          <cell r="AZ2111">
            <v>57</v>
          </cell>
        </row>
        <row r="2112">
          <cell r="B2112">
            <v>36670</v>
          </cell>
          <cell r="C2112">
            <v>66</v>
          </cell>
          <cell r="D2112">
            <v>45</v>
          </cell>
          <cell r="E2112">
            <v>80</v>
          </cell>
          <cell r="F2112">
            <v>53</v>
          </cell>
          <cell r="G2112">
            <v>72</v>
          </cell>
          <cell r="H2112">
            <v>42</v>
          </cell>
          <cell r="I2112">
            <v>72</v>
          </cell>
          <cell r="J2112">
            <v>51</v>
          </cell>
          <cell r="K2112">
            <v>72</v>
          </cell>
          <cell r="L2112">
            <v>48</v>
          </cell>
          <cell r="M2112">
            <v>69</v>
          </cell>
          <cell r="N2112">
            <v>47</v>
          </cell>
          <cell r="O2112">
            <v>80</v>
          </cell>
          <cell r="P2112">
            <v>55</v>
          </cell>
          <cell r="Q2112">
            <v>82</v>
          </cell>
          <cell r="R2112">
            <v>51</v>
          </cell>
          <cell r="S2112">
            <v>80</v>
          </cell>
          <cell r="T2112">
            <v>51</v>
          </cell>
          <cell r="U2112">
            <v>73</v>
          </cell>
          <cell r="V2112">
            <v>48</v>
          </cell>
          <cell r="W2112">
            <v>74</v>
          </cell>
          <cell r="X2112">
            <v>35</v>
          </cell>
          <cell r="Y2112">
            <v>65</v>
          </cell>
          <cell r="Z2112">
            <v>54</v>
          </cell>
          <cell r="AA2112">
            <v>66</v>
          </cell>
          <cell r="AB2112">
            <v>48</v>
          </cell>
          <cell r="AC2112">
            <v>67</v>
          </cell>
          <cell r="AD2112">
            <v>49</v>
          </cell>
          <cell r="AE2112">
            <v>86</v>
          </cell>
          <cell r="AF2112">
            <v>61</v>
          </cell>
          <cell r="AG2112">
            <v>75</v>
          </cell>
          <cell r="AH2112">
            <v>54</v>
          </cell>
          <cell r="AI2112">
            <v>71</v>
          </cell>
          <cell r="AJ2112">
            <v>62</v>
          </cell>
          <cell r="AK2112">
            <v>93</v>
          </cell>
          <cell r="AL2112">
            <v>67</v>
          </cell>
          <cell r="AM2112">
            <v>69</v>
          </cell>
          <cell r="AN2112">
            <v>62</v>
          </cell>
          <cell r="AO2112">
            <v>67</v>
          </cell>
          <cell r="AP2112">
            <v>61</v>
          </cell>
          <cell r="AQ2112">
            <v>89</v>
          </cell>
          <cell r="AR2112">
            <v>62</v>
          </cell>
          <cell r="AS2112">
            <v>99</v>
          </cell>
          <cell r="AT2112">
            <v>81</v>
          </cell>
          <cell r="AU2112">
            <v>78</v>
          </cell>
          <cell r="AV2112">
            <v>62</v>
          </cell>
          <cell r="AW2112">
            <v>84</v>
          </cell>
          <cell r="AX2112">
            <v>59</v>
          </cell>
          <cell r="AY2112">
            <v>75</v>
          </cell>
          <cell r="AZ2112">
            <v>47</v>
          </cell>
        </row>
        <row r="2113">
          <cell r="B2113">
            <v>36671</v>
          </cell>
          <cell r="C2113">
            <v>62</v>
          </cell>
          <cell r="D2113">
            <v>43</v>
          </cell>
          <cell r="E2113">
            <v>74</v>
          </cell>
          <cell r="F2113">
            <v>50</v>
          </cell>
          <cell r="G2113">
            <v>68</v>
          </cell>
          <cell r="H2113">
            <v>43</v>
          </cell>
          <cell r="I2113">
            <v>64</v>
          </cell>
          <cell r="J2113">
            <v>48</v>
          </cell>
          <cell r="K2113">
            <v>65</v>
          </cell>
          <cell r="L2113">
            <v>46</v>
          </cell>
          <cell r="M2113">
            <v>67</v>
          </cell>
          <cell r="N2113">
            <v>44</v>
          </cell>
          <cell r="O2113">
            <v>76</v>
          </cell>
          <cell r="P2113">
            <v>50</v>
          </cell>
          <cell r="Q2113">
            <v>74</v>
          </cell>
          <cell r="R2113">
            <v>54</v>
          </cell>
          <cell r="S2113">
            <v>72</v>
          </cell>
          <cell r="T2113">
            <v>52</v>
          </cell>
          <cell r="U2113">
            <v>76</v>
          </cell>
          <cell r="V2113">
            <v>52</v>
          </cell>
          <cell r="W2113">
            <v>75</v>
          </cell>
          <cell r="X2113">
            <v>41</v>
          </cell>
          <cell r="Y2113">
            <v>76</v>
          </cell>
          <cell r="Z2113">
            <v>51</v>
          </cell>
          <cell r="AA2113">
            <v>73</v>
          </cell>
          <cell r="AB2113">
            <v>48</v>
          </cell>
          <cell r="AC2113">
            <v>74</v>
          </cell>
          <cell r="AD2113">
            <v>47</v>
          </cell>
          <cell r="AE2113">
            <v>81</v>
          </cell>
          <cell r="AF2113">
            <v>57</v>
          </cell>
          <cell r="AG2113">
            <v>65</v>
          </cell>
          <cell r="AH2113">
            <v>53</v>
          </cell>
          <cell r="AI2113">
            <v>68</v>
          </cell>
          <cell r="AJ2113">
            <v>60</v>
          </cell>
          <cell r="AK2113">
            <v>84</v>
          </cell>
          <cell r="AL2113">
            <v>60</v>
          </cell>
          <cell r="AM2113">
            <v>69</v>
          </cell>
          <cell r="AN2113">
            <v>60</v>
          </cell>
          <cell r="AO2113">
            <v>66</v>
          </cell>
          <cell r="AP2113">
            <v>61</v>
          </cell>
          <cell r="AQ2113">
            <v>82</v>
          </cell>
          <cell r="AR2113">
            <v>53</v>
          </cell>
          <cell r="AS2113">
            <v>96</v>
          </cell>
          <cell r="AT2113">
            <v>72</v>
          </cell>
          <cell r="AU2113">
            <v>79</v>
          </cell>
          <cell r="AV2113">
            <v>56</v>
          </cell>
          <cell r="AW2113">
            <v>84</v>
          </cell>
          <cell r="AX2113">
            <v>51</v>
          </cell>
          <cell r="AY2113">
            <v>76</v>
          </cell>
          <cell r="AZ2113">
            <v>48</v>
          </cell>
        </row>
        <row r="2114">
          <cell r="B2114">
            <v>36672</v>
          </cell>
          <cell r="C2114">
            <v>63</v>
          </cell>
          <cell r="D2114">
            <v>46</v>
          </cell>
          <cell r="E2114">
            <v>74</v>
          </cell>
          <cell r="F2114">
            <v>41</v>
          </cell>
          <cell r="G2114">
            <v>68</v>
          </cell>
          <cell r="H2114">
            <v>44</v>
          </cell>
          <cell r="I2114">
            <v>72</v>
          </cell>
          <cell r="J2114">
            <v>52</v>
          </cell>
          <cell r="K2114">
            <v>69</v>
          </cell>
          <cell r="L2114">
            <v>51</v>
          </cell>
          <cell r="M2114">
            <v>69</v>
          </cell>
          <cell r="N2114">
            <v>53</v>
          </cell>
          <cell r="O2114">
            <v>78</v>
          </cell>
          <cell r="P2114">
            <v>58</v>
          </cell>
          <cell r="Q2114">
            <v>76</v>
          </cell>
          <cell r="R2114">
            <v>49</v>
          </cell>
          <cell r="S2114">
            <v>72</v>
          </cell>
          <cell r="T2114">
            <v>51</v>
          </cell>
          <cell r="U2114">
            <v>68</v>
          </cell>
          <cell r="V2114">
            <v>50</v>
          </cell>
          <cell r="W2114">
            <v>70</v>
          </cell>
          <cell r="X2114">
            <v>44</v>
          </cell>
          <cell r="Y2114">
            <v>69</v>
          </cell>
          <cell r="Z2114">
            <v>49</v>
          </cell>
          <cell r="AA2114">
            <v>71</v>
          </cell>
          <cell r="AB2114">
            <v>44</v>
          </cell>
          <cell r="AC2114">
            <v>70</v>
          </cell>
          <cell r="AD2114">
            <v>46</v>
          </cell>
          <cell r="AE2114">
            <v>85</v>
          </cell>
          <cell r="AF2114">
            <v>56</v>
          </cell>
          <cell r="AG2114">
            <v>64</v>
          </cell>
          <cell r="AH2114">
            <v>53</v>
          </cell>
          <cell r="AI2114">
            <v>78</v>
          </cell>
          <cell r="AJ2114">
            <v>59</v>
          </cell>
          <cell r="AK2114">
            <v>89</v>
          </cell>
          <cell r="AL2114">
            <v>60</v>
          </cell>
          <cell r="AM2114">
            <v>71</v>
          </cell>
          <cell r="AN2114">
            <v>59</v>
          </cell>
          <cell r="AO2114">
            <v>70</v>
          </cell>
          <cell r="AP2114">
            <v>61</v>
          </cell>
          <cell r="AQ2114">
            <v>82</v>
          </cell>
          <cell r="AR2114">
            <v>49</v>
          </cell>
          <cell r="AS2114">
            <v>95</v>
          </cell>
          <cell r="AT2114">
            <v>70</v>
          </cell>
          <cell r="AU2114">
            <v>73</v>
          </cell>
          <cell r="AV2114">
            <v>55</v>
          </cell>
          <cell r="AW2114">
            <v>73</v>
          </cell>
          <cell r="AX2114">
            <v>49</v>
          </cell>
          <cell r="AY2114">
            <v>73</v>
          </cell>
          <cell r="AZ2114">
            <v>48</v>
          </cell>
        </row>
        <row r="2115">
          <cell r="B2115">
            <v>36673</v>
          </cell>
          <cell r="C2115">
            <v>63</v>
          </cell>
          <cell r="D2115">
            <v>50</v>
          </cell>
          <cell r="E2115">
            <v>75</v>
          </cell>
          <cell r="F2115">
            <v>48</v>
          </cell>
          <cell r="G2115">
            <v>68</v>
          </cell>
          <cell r="H2115">
            <v>45</v>
          </cell>
          <cell r="I2115">
            <v>68</v>
          </cell>
          <cell r="J2115">
            <v>54</v>
          </cell>
          <cell r="K2115">
            <v>67</v>
          </cell>
          <cell r="L2115">
            <v>50</v>
          </cell>
          <cell r="M2115">
            <v>67</v>
          </cell>
          <cell r="N2115">
            <v>46</v>
          </cell>
          <cell r="O2115">
            <v>71</v>
          </cell>
          <cell r="P2115">
            <v>58</v>
          </cell>
          <cell r="Q2115">
            <v>81</v>
          </cell>
          <cell r="R2115">
            <v>58</v>
          </cell>
          <cell r="S2115">
            <v>84</v>
          </cell>
          <cell r="T2115">
            <v>38</v>
          </cell>
          <cell r="U2115">
            <v>78</v>
          </cell>
          <cell r="V2115">
            <v>43</v>
          </cell>
          <cell r="W2115">
            <v>78</v>
          </cell>
          <cell r="X2115">
            <v>43</v>
          </cell>
          <cell r="Y2115">
            <v>79</v>
          </cell>
          <cell r="Z2115">
            <v>48</v>
          </cell>
          <cell r="AA2115">
            <v>76</v>
          </cell>
          <cell r="AB2115">
            <v>40</v>
          </cell>
          <cell r="AC2115">
            <v>75</v>
          </cell>
          <cell r="AD2115">
            <v>41</v>
          </cell>
          <cell r="AE2115">
            <v>87</v>
          </cell>
          <cell r="AF2115">
            <v>56</v>
          </cell>
          <cell r="AG2115">
            <v>68</v>
          </cell>
          <cell r="AH2115">
            <v>54</v>
          </cell>
          <cell r="AI2115">
            <v>85</v>
          </cell>
          <cell r="AJ2115">
            <v>62</v>
          </cell>
          <cell r="AK2115">
            <v>93</v>
          </cell>
          <cell r="AL2115">
            <v>62</v>
          </cell>
          <cell r="AM2115">
            <v>80</v>
          </cell>
          <cell r="AN2115">
            <v>61</v>
          </cell>
          <cell r="AO2115">
            <v>72</v>
          </cell>
          <cell r="AP2115">
            <v>62</v>
          </cell>
          <cell r="AQ2115">
            <v>87</v>
          </cell>
          <cell r="AR2115">
            <v>51</v>
          </cell>
          <cell r="AS2115">
            <v>104</v>
          </cell>
          <cell r="AT2115">
            <v>73</v>
          </cell>
          <cell r="AU2115">
            <v>86</v>
          </cell>
          <cell r="AV2115">
            <v>54</v>
          </cell>
          <cell r="AW2115">
            <v>84</v>
          </cell>
          <cell r="AX2115">
            <v>46</v>
          </cell>
          <cell r="AY2115">
            <v>76</v>
          </cell>
          <cell r="AZ2115">
            <v>43</v>
          </cell>
        </row>
        <row r="2116">
          <cell r="B2116">
            <v>36674</v>
          </cell>
          <cell r="C2116">
            <v>61</v>
          </cell>
          <cell r="D2116">
            <v>49</v>
          </cell>
          <cell r="E2116">
            <v>69</v>
          </cell>
          <cell r="F2116">
            <v>39</v>
          </cell>
          <cell r="G2116">
            <v>64</v>
          </cell>
          <cell r="H2116">
            <v>39</v>
          </cell>
          <cell r="I2116">
            <v>63</v>
          </cell>
          <cell r="J2116">
            <v>52</v>
          </cell>
          <cell r="K2116">
            <v>64</v>
          </cell>
          <cell r="L2116">
            <v>52</v>
          </cell>
          <cell r="M2116">
            <v>64</v>
          </cell>
          <cell r="N2116">
            <v>46</v>
          </cell>
          <cell r="O2116">
            <v>72</v>
          </cell>
          <cell r="P2116">
            <v>54</v>
          </cell>
          <cell r="Q2116">
            <v>75</v>
          </cell>
          <cell r="R2116">
            <v>56</v>
          </cell>
          <cell r="S2116">
            <v>78</v>
          </cell>
          <cell r="T2116">
            <v>51</v>
          </cell>
          <cell r="U2116">
            <v>71</v>
          </cell>
          <cell r="V2116">
            <v>49</v>
          </cell>
          <cell r="W2116">
            <v>71</v>
          </cell>
          <cell r="X2116">
            <v>44</v>
          </cell>
          <cell r="Y2116">
            <v>67</v>
          </cell>
          <cell r="Z2116">
            <v>51</v>
          </cell>
          <cell r="AA2116">
            <v>87</v>
          </cell>
          <cell r="AB2116">
            <v>53</v>
          </cell>
          <cell r="AC2116">
            <v>88</v>
          </cell>
          <cell r="AD2116">
            <v>50</v>
          </cell>
          <cell r="AE2116">
            <v>88</v>
          </cell>
          <cell r="AF2116">
            <v>58</v>
          </cell>
          <cell r="AG2116">
            <v>68</v>
          </cell>
          <cell r="AH2116">
            <v>53</v>
          </cell>
          <cell r="AI2116">
            <v>87</v>
          </cell>
          <cell r="AJ2116">
            <v>65</v>
          </cell>
          <cell r="AK2116">
            <v>96</v>
          </cell>
          <cell r="AL2116">
            <v>64</v>
          </cell>
          <cell r="AM2116">
            <v>76</v>
          </cell>
          <cell r="AN2116">
            <v>63</v>
          </cell>
          <cell r="AO2116">
            <v>76</v>
          </cell>
          <cell r="AP2116">
            <v>61</v>
          </cell>
          <cell r="AQ2116">
            <v>85</v>
          </cell>
          <cell r="AR2116">
            <v>54</v>
          </cell>
          <cell r="AS2116">
            <v>108</v>
          </cell>
          <cell r="AT2116">
            <v>85</v>
          </cell>
          <cell r="AU2116">
            <v>87</v>
          </cell>
          <cell r="AV2116">
            <v>62</v>
          </cell>
          <cell r="AW2116">
            <v>96</v>
          </cell>
          <cell r="AX2116">
            <v>57</v>
          </cell>
          <cell r="AY2116">
            <v>89</v>
          </cell>
          <cell r="AZ2116">
            <v>51</v>
          </cell>
        </row>
        <row r="2117">
          <cell r="B2117">
            <v>36675</v>
          </cell>
          <cell r="C2117">
            <v>60</v>
          </cell>
          <cell r="D2117">
            <v>49</v>
          </cell>
          <cell r="E2117">
            <v>72</v>
          </cell>
          <cell r="F2117">
            <v>36</v>
          </cell>
          <cell r="G2117">
            <v>67</v>
          </cell>
          <cell r="H2117">
            <v>39</v>
          </cell>
          <cell r="I2117">
            <v>64</v>
          </cell>
          <cell r="J2117">
            <v>50</v>
          </cell>
          <cell r="K2117">
            <v>63</v>
          </cell>
          <cell r="L2117">
            <v>49</v>
          </cell>
          <cell r="M2117">
            <v>64</v>
          </cell>
          <cell r="N2117">
            <v>47</v>
          </cell>
          <cell r="O2117">
            <v>69</v>
          </cell>
          <cell r="P2117">
            <v>50</v>
          </cell>
          <cell r="Q2117">
            <v>73</v>
          </cell>
          <cell r="R2117">
            <v>47</v>
          </cell>
          <cell r="S2117">
            <v>77</v>
          </cell>
          <cell r="T2117">
            <v>50</v>
          </cell>
          <cell r="U2117">
            <v>59</v>
          </cell>
          <cell r="V2117">
            <v>45</v>
          </cell>
          <cell r="W2117">
            <v>61</v>
          </cell>
          <cell r="X2117">
            <v>45</v>
          </cell>
          <cell r="Y2117">
            <v>59</v>
          </cell>
          <cell r="Z2117">
            <v>46</v>
          </cell>
          <cell r="AA2117">
            <v>82</v>
          </cell>
          <cell r="AB2117">
            <v>45</v>
          </cell>
          <cell r="AC2117">
            <v>91</v>
          </cell>
          <cell r="AD2117">
            <v>57</v>
          </cell>
          <cell r="AE2117">
            <v>81</v>
          </cell>
          <cell r="AF2117">
            <v>53</v>
          </cell>
          <cell r="AG2117">
            <v>63</v>
          </cell>
          <cell r="AH2117">
            <v>51</v>
          </cell>
          <cell r="AI2117">
            <v>73</v>
          </cell>
          <cell r="AJ2117">
            <v>64</v>
          </cell>
          <cell r="AK2117">
            <v>91</v>
          </cell>
          <cell r="AL2117">
            <v>63</v>
          </cell>
          <cell r="AM2117">
            <v>73</v>
          </cell>
          <cell r="AN2117">
            <v>63</v>
          </cell>
          <cell r="AO2117">
            <v>67</v>
          </cell>
          <cell r="AP2117">
            <v>61</v>
          </cell>
          <cell r="AQ2117">
            <v>81</v>
          </cell>
          <cell r="AR2117">
            <v>54</v>
          </cell>
          <cell r="AS2117">
            <v>107</v>
          </cell>
          <cell r="AT2117">
            <v>83</v>
          </cell>
          <cell r="AU2117">
            <v>86</v>
          </cell>
          <cell r="AV2117">
            <v>57</v>
          </cell>
          <cell r="AW2117">
            <v>101</v>
          </cell>
          <cell r="AX2117">
            <v>62</v>
          </cell>
          <cell r="AY2117">
            <v>92</v>
          </cell>
          <cell r="AZ2117">
            <v>53</v>
          </cell>
        </row>
        <row r="2118">
          <cell r="B2118">
            <v>36676</v>
          </cell>
          <cell r="C2118">
            <v>52</v>
          </cell>
          <cell r="D2118">
            <v>48</v>
          </cell>
          <cell r="E2118">
            <v>61</v>
          </cell>
          <cell r="F2118">
            <v>49</v>
          </cell>
          <cell r="G2118">
            <v>67</v>
          </cell>
          <cell r="H2118">
            <v>41</v>
          </cell>
          <cell r="I2118">
            <v>59</v>
          </cell>
          <cell r="J2118">
            <v>49</v>
          </cell>
          <cell r="K2118">
            <v>60</v>
          </cell>
          <cell r="L2118">
            <v>46</v>
          </cell>
          <cell r="M2118">
            <v>60</v>
          </cell>
          <cell r="N2118">
            <v>42</v>
          </cell>
          <cell r="O2118">
            <v>61</v>
          </cell>
          <cell r="P2118">
            <v>46</v>
          </cell>
          <cell r="Q2118">
            <v>71</v>
          </cell>
          <cell r="R2118">
            <v>43</v>
          </cell>
          <cell r="S2118">
            <v>79</v>
          </cell>
          <cell r="T2118">
            <v>38</v>
          </cell>
          <cell r="U2118">
            <v>63</v>
          </cell>
          <cell r="V2118">
            <v>46</v>
          </cell>
          <cell r="W2118">
            <v>58</v>
          </cell>
          <cell r="X2118">
            <v>37</v>
          </cell>
          <cell r="Y2118">
            <v>55</v>
          </cell>
          <cell r="Z2118">
            <v>44</v>
          </cell>
          <cell r="AA2118">
            <v>64</v>
          </cell>
          <cell r="AB2118">
            <v>47</v>
          </cell>
          <cell r="AC2118">
            <v>64</v>
          </cell>
          <cell r="AD2118">
            <v>47</v>
          </cell>
          <cell r="AE2118">
            <v>80</v>
          </cell>
          <cell r="AF2118">
            <v>51</v>
          </cell>
          <cell r="AG2118">
            <v>65</v>
          </cell>
          <cell r="AH2118">
            <v>50</v>
          </cell>
          <cell r="AI2118">
            <v>73</v>
          </cell>
          <cell r="AJ2118">
            <v>62</v>
          </cell>
          <cell r="AK2118">
            <v>87</v>
          </cell>
          <cell r="AL2118">
            <v>57</v>
          </cell>
          <cell r="AM2118">
            <v>72</v>
          </cell>
          <cell r="AN2118">
            <v>61</v>
          </cell>
          <cell r="AO2118">
            <v>67</v>
          </cell>
          <cell r="AP2118">
            <v>62</v>
          </cell>
          <cell r="AQ2118">
            <v>80</v>
          </cell>
          <cell r="AR2118">
            <v>44</v>
          </cell>
          <cell r="AS2118">
            <v>103</v>
          </cell>
          <cell r="AT2118">
            <v>82</v>
          </cell>
          <cell r="AU2118">
            <v>82</v>
          </cell>
          <cell r="AV2118">
            <v>55</v>
          </cell>
          <cell r="AW2118">
            <v>99</v>
          </cell>
          <cell r="AX2118">
            <v>67</v>
          </cell>
          <cell r="AY2118">
            <v>77</v>
          </cell>
          <cell r="AZ2118">
            <v>52</v>
          </cell>
        </row>
        <row r="2119">
          <cell r="B2119">
            <v>36677</v>
          </cell>
          <cell r="C2119">
            <v>57</v>
          </cell>
          <cell r="D2119">
            <v>49</v>
          </cell>
          <cell r="E2119">
            <v>64</v>
          </cell>
          <cell r="F2119">
            <v>46</v>
          </cell>
          <cell r="G2119">
            <v>58</v>
          </cell>
          <cell r="H2119">
            <v>39</v>
          </cell>
          <cell r="I2119">
            <v>58</v>
          </cell>
          <cell r="J2119">
            <v>49</v>
          </cell>
          <cell r="K2119">
            <v>62</v>
          </cell>
          <cell r="L2119">
            <v>47</v>
          </cell>
          <cell r="M2119">
            <v>64</v>
          </cell>
          <cell r="N2119">
            <v>44</v>
          </cell>
          <cell r="O2119">
            <v>73</v>
          </cell>
          <cell r="P2119">
            <v>36</v>
          </cell>
          <cell r="Q2119">
            <v>64</v>
          </cell>
          <cell r="R2119">
            <v>37</v>
          </cell>
          <cell r="S2119">
            <v>63</v>
          </cell>
          <cell r="T2119">
            <v>39</v>
          </cell>
          <cell r="U2119">
            <v>46</v>
          </cell>
          <cell r="V2119">
            <v>33</v>
          </cell>
          <cell r="W2119">
            <v>46</v>
          </cell>
          <cell r="X2119">
            <v>32</v>
          </cell>
          <cell r="Y2119">
            <v>61</v>
          </cell>
          <cell r="Z2119">
            <v>40</v>
          </cell>
          <cell r="AA2119">
            <v>77</v>
          </cell>
          <cell r="AB2119">
            <v>39</v>
          </cell>
          <cell r="AC2119">
            <v>71</v>
          </cell>
          <cell r="AD2119">
            <v>48</v>
          </cell>
          <cell r="AE2119">
            <v>83</v>
          </cell>
          <cell r="AF2119">
            <v>54</v>
          </cell>
          <cell r="AG2119">
            <v>74</v>
          </cell>
          <cell r="AH2119">
            <v>49</v>
          </cell>
          <cell r="AI2119">
            <v>75</v>
          </cell>
          <cell r="AJ2119">
            <v>64</v>
          </cell>
          <cell r="AK2119">
            <v>86</v>
          </cell>
          <cell r="AL2119">
            <v>57</v>
          </cell>
          <cell r="AM2119">
            <v>72</v>
          </cell>
          <cell r="AN2119">
            <v>62</v>
          </cell>
          <cell r="AO2119">
            <v>68</v>
          </cell>
          <cell r="AP2119">
            <v>62</v>
          </cell>
          <cell r="AQ2119">
            <v>72</v>
          </cell>
          <cell r="AR2119">
            <v>43</v>
          </cell>
          <cell r="AS2119">
            <v>101</v>
          </cell>
          <cell r="AT2119">
            <v>73</v>
          </cell>
          <cell r="AU2119">
            <v>69</v>
          </cell>
          <cell r="AV2119">
            <v>48</v>
          </cell>
          <cell r="AW2119">
            <v>96</v>
          </cell>
          <cell r="AX2119">
            <v>65</v>
          </cell>
          <cell r="AY2119">
            <v>83</v>
          </cell>
          <cell r="AZ2119">
            <v>53</v>
          </cell>
        </row>
        <row r="2120">
          <cell r="B2120">
            <v>36678</v>
          </cell>
          <cell r="C2120">
            <v>68</v>
          </cell>
          <cell r="D2120">
            <v>48</v>
          </cell>
          <cell r="E2120">
            <v>71</v>
          </cell>
          <cell r="F2120">
            <v>41</v>
          </cell>
          <cell r="G2120">
            <v>67</v>
          </cell>
          <cell r="H2120">
            <v>40</v>
          </cell>
          <cell r="I2120">
            <v>78</v>
          </cell>
          <cell r="J2120">
            <v>43</v>
          </cell>
          <cell r="K2120">
            <v>78</v>
          </cell>
          <cell r="L2120">
            <v>42</v>
          </cell>
          <cell r="M2120">
            <v>75</v>
          </cell>
          <cell r="N2120">
            <v>44</v>
          </cell>
          <cell r="O2120">
            <v>86</v>
          </cell>
          <cell r="P2120">
            <v>42</v>
          </cell>
          <cell r="Q2120">
            <v>78</v>
          </cell>
          <cell r="R2120">
            <v>38</v>
          </cell>
          <cell r="S2120">
            <v>74</v>
          </cell>
          <cell r="T2120">
            <v>33</v>
          </cell>
          <cell r="U2120">
            <v>60</v>
          </cell>
          <cell r="V2120">
            <v>33</v>
          </cell>
          <cell r="W2120">
            <v>56</v>
          </cell>
          <cell r="X2120">
            <v>34</v>
          </cell>
          <cell r="Y2120">
            <v>62</v>
          </cell>
          <cell r="Z2120">
            <v>37</v>
          </cell>
          <cell r="AA2120">
            <v>68</v>
          </cell>
          <cell r="AB2120">
            <v>33</v>
          </cell>
          <cell r="AC2120">
            <v>65</v>
          </cell>
          <cell r="AD2120">
            <v>38</v>
          </cell>
          <cell r="AE2120">
            <v>89</v>
          </cell>
          <cell r="AF2120">
            <v>51</v>
          </cell>
          <cell r="AG2120">
            <v>77</v>
          </cell>
          <cell r="AH2120">
            <v>51</v>
          </cell>
          <cell r="AI2120">
            <v>80</v>
          </cell>
          <cell r="AJ2120">
            <v>64</v>
          </cell>
          <cell r="AK2120">
            <v>92</v>
          </cell>
          <cell r="AL2120">
            <v>57</v>
          </cell>
          <cell r="AM2120">
            <v>73</v>
          </cell>
          <cell r="AN2120">
            <v>62</v>
          </cell>
          <cell r="AO2120">
            <v>71</v>
          </cell>
          <cell r="AP2120">
            <v>63</v>
          </cell>
          <cell r="AQ2120">
            <v>85</v>
          </cell>
          <cell r="AR2120">
            <v>43</v>
          </cell>
          <cell r="AS2120">
            <v>98</v>
          </cell>
          <cell r="AT2120">
            <v>76</v>
          </cell>
          <cell r="AU2120">
            <v>74</v>
          </cell>
          <cell r="AV2120">
            <v>44</v>
          </cell>
          <cell r="AW2120">
            <v>91</v>
          </cell>
          <cell r="AX2120">
            <v>53</v>
          </cell>
          <cell r="AY2120">
            <v>70</v>
          </cell>
          <cell r="AZ2120">
            <v>43</v>
          </cell>
        </row>
        <row r="2121">
          <cell r="B2121">
            <v>36679</v>
          </cell>
          <cell r="C2121">
            <v>79</v>
          </cell>
          <cell r="D2121">
            <v>48</v>
          </cell>
          <cell r="E2121">
            <v>81</v>
          </cell>
          <cell r="F2121">
            <v>41</v>
          </cell>
          <cell r="G2121">
            <v>73</v>
          </cell>
          <cell r="H2121">
            <v>40</v>
          </cell>
          <cell r="I2121">
            <v>85</v>
          </cell>
          <cell r="J2121">
            <v>49</v>
          </cell>
          <cell r="K2121">
            <v>84</v>
          </cell>
          <cell r="L2121">
            <v>45</v>
          </cell>
          <cell r="M2121">
            <v>82</v>
          </cell>
          <cell r="N2121">
            <v>39</v>
          </cell>
          <cell r="O2121">
            <v>91</v>
          </cell>
          <cell r="P2121">
            <v>48</v>
          </cell>
          <cell r="Q2121">
            <v>87</v>
          </cell>
          <cell r="R2121">
            <v>53</v>
          </cell>
          <cell r="S2121">
            <v>85</v>
          </cell>
          <cell r="T2121">
            <v>43</v>
          </cell>
          <cell r="U2121">
            <v>76</v>
          </cell>
          <cell r="V2121">
            <v>50</v>
          </cell>
          <cell r="W2121">
            <v>65</v>
          </cell>
          <cell r="X2121">
            <v>42</v>
          </cell>
          <cell r="Y2121">
            <v>83</v>
          </cell>
          <cell r="Z2121">
            <v>51</v>
          </cell>
          <cell r="AA2121">
            <v>87</v>
          </cell>
          <cell r="AB2121">
            <v>50</v>
          </cell>
          <cell r="AC2121">
            <v>86</v>
          </cell>
          <cell r="AD2121">
            <v>50</v>
          </cell>
          <cell r="AE2121">
            <v>88</v>
          </cell>
          <cell r="AF2121">
            <v>50</v>
          </cell>
          <cell r="AG2121">
            <v>62</v>
          </cell>
          <cell r="AH2121">
            <v>51</v>
          </cell>
          <cell r="AI2121">
            <v>85</v>
          </cell>
          <cell r="AJ2121">
            <v>60</v>
          </cell>
          <cell r="AK2121">
            <v>95</v>
          </cell>
          <cell r="AL2121">
            <v>61</v>
          </cell>
          <cell r="AM2121">
            <v>72</v>
          </cell>
          <cell r="AN2121">
            <v>59</v>
          </cell>
          <cell r="AO2121">
            <v>73</v>
          </cell>
          <cell r="AP2121">
            <v>62</v>
          </cell>
          <cell r="AQ2121">
            <v>92</v>
          </cell>
          <cell r="AR2121">
            <v>48</v>
          </cell>
          <cell r="AS2121">
            <v>100</v>
          </cell>
          <cell r="AT2121">
            <v>70</v>
          </cell>
          <cell r="AU2121">
            <v>88</v>
          </cell>
          <cell r="AV2121">
            <v>60</v>
          </cell>
          <cell r="AW2121">
            <v>94</v>
          </cell>
          <cell r="AX2121">
            <v>55</v>
          </cell>
          <cell r="AY2121">
            <v>89</v>
          </cell>
          <cell r="AZ2121">
            <v>52</v>
          </cell>
        </row>
        <row r="2122">
          <cell r="B2122">
            <v>36680</v>
          </cell>
          <cell r="C2122">
            <v>79</v>
          </cell>
          <cell r="D2122">
            <v>48</v>
          </cell>
          <cell r="E2122">
            <v>81</v>
          </cell>
          <cell r="F2122">
            <v>41</v>
          </cell>
          <cell r="G2122">
            <v>73</v>
          </cell>
          <cell r="H2122">
            <v>40</v>
          </cell>
          <cell r="I2122">
            <v>85</v>
          </cell>
          <cell r="J2122">
            <v>49</v>
          </cell>
          <cell r="K2122">
            <v>84</v>
          </cell>
          <cell r="L2122">
            <v>45</v>
          </cell>
          <cell r="M2122">
            <v>82</v>
          </cell>
          <cell r="N2122">
            <v>39</v>
          </cell>
          <cell r="O2122">
            <v>91</v>
          </cell>
          <cell r="P2122">
            <v>48</v>
          </cell>
          <cell r="Q2122">
            <v>87</v>
          </cell>
          <cell r="R2122">
            <v>53</v>
          </cell>
          <cell r="S2122">
            <v>85</v>
          </cell>
          <cell r="T2122">
            <v>43</v>
          </cell>
          <cell r="U2122">
            <v>76</v>
          </cell>
          <cell r="V2122">
            <v>50</v>
          </cell>
          <cell r="W2122">
            <v>65</v>
          </cell>
          <cell r="X2122">
            <v>42</v>
          </cell>
          <cell r="Y2122">
            <v>83</v>
          </cell>
          <cell r="Z2122">
            <v>51</v>
          </cell>
          <cell r="AA2122">
            <v>87</v>
          </cell>
          <cell r="AB2122">
            <v>50</v>
          </cell>
          <cell r="AC2122">
            <v>86</v>
          </cell>
          <cell r="AD2122">
            <v>50</v>
          </cell>
          <cell r="AE2122">
            <v>88</v>
          </cell>
          <cell r="AF2122">
            <v>50</v>
          </cell>
          <cell r="AG2122">
            <v>62</v>
          </cell>
          <cell r="AH2122">
            <v>51</v>
          </cell>
          <cell r="AI2122">
            <v>85</v>
          </cell>
          <cell r="AJ2122">
            <v>60</v>
          </cell>
          <cell r="AK2122">
            <v>95</v>
          </cell>
          <cell r="AL2122">
            <v>61</v>
          </cell>
          <cell r="AM2122">
            <v>72</v>
          </cell>
          <cell r="AN2122">
            <v>59</v>
          </cell>
          <cell r="AO2122">
            <v>73</v>
          </cell>
          <cell r="AP2122">
            <v>62</v>
          </cell>
          <cell r="AQ2122">
            <v>92</v>
          </cell>
          <cell r="AR2122">
            <v>48</v>
          </cell>
          <cell r="AS2122">
            <v>100</v>
          </cell>
          <cell r="AT2122">
            <v>70</v>
          </cell>
          <cell r="AU2122">
            <v>88</v>
          </cell>
          <cell r="AV2122">
            <v>60</v>
          </cell>
          <cell r="AW2122">
            <v>94</v>
          </cell>
          <cell r="AX2122">
            <v>55</v>
          </cell>
          <cell r="AY2122">
            <v>89</v>
          </cell>
          <cell r="AZ2122">
            <v>52</v>
          </cell>
        </row>
        <row r="2123">
          <cell r="B2123">
            <v>36681</v>
          </cell>
          <cell r="C2123">
            <v>83</v>
          </cell>
          <cell r="D2123">
            <v>54</v>
          </cell>
          <cell r="E2123">
            <v>87</v>
          </cell>
          <cell r="F2123">
            <v>49</v>
          </cell>
          <cell r="G2123">
            <v>82</v>
          </cell>
          <cell r="H2123">
            <v>52</v>
          </cell>
          <cell r="I2123">
            <v>87</v>
          </cell>
          <cell r="J2123">
            <v>57</v>
          </cell>
          <cell r="K2123">
            <v>82</v>
          </cell>
          <cell r="L2123">
            <v>50</v>
          </cell>
          <cell r="M2123">
            <v>82</v>
          </cell>
          <cell r="N2123">
            <v>49</v>
          </cell>
          <cell r="O2123">
            <v>92</v>
          </cell>
          <cell r="P2123">
            <v>53</v>
          </cell>
          <cell r="Q2123">
            <v>95</v>
          </cell>
          <cell r="R2123">
            <v>57</v>
          </cell>
          <cell r="S2123">
            <v>86</v>
          </cell>
          <cell r="T2123">
            <v>41</v>
          </cell>
          <cell r="U2123">
            <v>80</v>
          </cell>
          <cell r="V2123">
            <v>44</v>
          </cell>
          <cell r="W2123">
            <v>76</v>
          </cell>
          <cell r="X2123">
            <v>39</v>
          </cell>
          <cell r="Y2123">
            <v>73</v>
          </cell>
          <cell r="Z2123">
            <v>46</v>
          </cell>
          <cell r="AA2123">
            <v>74</v>
          </cell>
          <cell r="AB2123">
            <v>48</v>
          </cell>
          <cell r="AC2123">
            <v>70</v>
          </cell>
          <cell r="AD2123">
            <v>48</v>
          </cell>
          <cell r="AE2123">
            <v>86</v>
          </cell>
          <cell r="AF2123">
            <v>53</v>
          </cell>
          <cell r="AG2123">
            <v>63</v>
          </cell>
          <cell r="AH2123">
            <v>50</v>
          </cell>
          <cell r="AI2123">
            <v>84</v>
          </cell>
          <cell r="AJ2123">
            <v>60</v>
          </cell>
          <cell r="AK2123">
            <v>99</v>
          </cell>
          <cell r="AL2123">
            <v>62</v>
          </cell>
          <cell r="AM2123">
            <v>73</v>
          </cell>
          <cell r="AN2123">
            <v>61</v>
          </cell>
          <cell r="AO2123">
            <v>73</v>
          </cell>
          <cell r="AP2123">
            <v>62</v>
          </cell>
          <cell r="AQ2123">
            <v>92</v>
          </cell>
          <cell r="AR2123">
            <v>53</v>
          </cell>
          <cell r="AS2123">
            <v>105</v>
          </cell>
          <cell r="AT2123">
            <v>72</v>
          </cell>
          <cell r="AU2123">
            <v>90</v>
          </cell>
          <cell r="AV2123">
            <v>55</v>
          </cell>
          <cell r="AW2123">
            <v>95</v>
          </cell>
          <cell r="AX2123">
            <v>60</v>
          </cell>
          <cell r="AY2123">
            <v>74</v>
          </cell>
          <cell r="AZ2123">
            <v>50</v>
          </cell>
        </row>
        <row r="2124">
          <cell r="B2124">
            <v>36682</v>
          </cell>
          <cell r="C2124">
            <v>66</v>
          </cell>
          <cell r="D2124">
            <v>54</v>
          </cell>
          <cell r="E2124">
            <v>78</v>
          </cell>
          <cell r="F2124">
            <v>55</v>
          </cell>
          <cell r="G2124">
            <v>80</v>
          </cell>
          <cell r="H2124">
            <v>56</v>
          </cell>
          <cell r="I2124">
            <v>70</v>
          </cell>
          <cell r="J2124">
            <v>56</v>
          </cell>
          <cell r="K2124">
            <v>70</v>
          </cell>
          <cell r="L2124">
            <v>50</v>
          </cell>
          <cell r="M2124">
            <v>68</v>
          </cell>
          <cell r="N2124">
            <v>50</v>
          </cell>
          <cell r="O2124">
            <v>76</v>
          </cell>
          <cell r="P2124">
            <v>50</v>
          </cell>
          <cell r="Q2124">
            <v>91</v>
          </cell>
          <cell r="R2124">
            <v>66</v>
          </cell>
          <cell r="S2124">
            <v>90</v>
          </cell>
          <cell r="T2124">
            <v>41</v>
          </cell>
          <cell r="U2124">
            <v>90</v>
          </cell>
          <cell r="V2124">
            <v>51</v>
          </cell>
          <cell r="W2124">
            <v>89</v>
          </cell>
          <cell r="X2124">
            <v>47</v>
          </cell>
          <cell r="Y2124">
            <v>89</v>
          </cell>
          <cell r="Z2124">
            <v>48</v>
          </cell>
          <cell r="AA2124">
            <v>74</v>
          </cell>
          <cell r="AB2124">
            <v>48</v>
          </cell>
          <cell r="AC2124">
            <v>76</v>
          </cell>
          <cell r="AD2124">
            <v>43</v>
          </cell>
          <cell r="AE2124">
            <v>81</v>
          </cell>
          <cell r="AF2124">
            <v>51</v>
          </cell>
          <cell r="AG2124">
            <v>68</v>
          </cell>
          <cell r="AH2124">
            <v>56</v>
          </cell>
          <cell r="AI2124">
            <v>82</v>
          </cell>
          <cell r="AJ2124">
            <v>61</v>
          </cell>
          <cell r="AK2124">
            <v>85</v>
          </cell>
          <cell r="AL2124">
            <v>56</v>
          </cell>
          <cell r="AM2124">
            <v>72</v>
          </cell>
          <cell r="AN2124">
            <v>60</v>
          </cell>
          <cell r="AO2124">
            <v>73</v>
          </cell>
          <cell r="AP2124">
            <v>63</v>
          </cell>
          <cell r="AQ2124">
            <v>82</v>
          </cell>
          <cell r="AR2124">
            <v>61</v>
          </cell>
          <cell r="AS2124">
            <v>101</v>
          </cell>
          <cell r="AT2124">
            <v>80</v>
          </cell>
          <cell r="AU2124">
            <v>98</v>
          </cell>
          <cell r="AV2124">
            <v>60</v>
          </cell>
          <cell r="AW2124">
            <v>95</v>
          </cell>
          <cell r="AX2124">
            <v>62</v>
          </cell>
          <cell r="AY2124">
            <v>83</v>
          </cell>
          <cell r="AZ2124">
            <v>45</v>
          </cell>
        </row>
        <row r="2125">
          <cell r="B2125">
            <v>36683</v>
          </cell>
          <cell r="C2125">
            <v>62</v>
          </cell>
          <cell r="D2125">
            <v>52</v>
          </cell>
          <cell r="E2125">
            <v>73</v>
          </cell>
          <cell r="F2125">
            <v>48</v>
          </cell>
          <cell r="G2125">
            <v>71</v>
          </cell>
          <cell r="H2125">
            <v>49</v>
          </cell>
          <cell r="I2125">
            <v>67</v>
          </cell>
          <cell r="J2125">
            <v>56</v>
          </cell>
          <cell r="K2125">
            <v>65</v>
          </cell>
          <cell r="L2125">
            <v>53</v>
          </cell>
          <cell r="M2125">
            <v>66</v>
          </cell>
          <cell r="N2125">
            <v>51</v>
          </cell>
          <cell r="O2125">
            <v>78</v>
          </cell>
          <cell r="P2125">
            <v>52</v>
          </cell>
          <cell r="Q2125">
            <v>88</v>
          </cell>
          <cell r="R2125">
            <v>53</v>
          </cell>
          <cell r="S2125">
            <v>86</v>
          </cell>
          <cell r="T2125">
            <v>49</v>
          </cell>
          <cell r="U2125">
            <v>85</v>
          </cell>
          <cell r="V2125">
            <v>55</v>
          </cell>
          <cell r="W2125">
            <v>84</v>
          </cell>
          <cell r="X2125">
            <v>48</v>
          </cell>
          <cell r="Y2125">
            <v>91</v>
          </cell>
          <cell r="Z2125">
            <v>61</v>
          </cell>
          <cell r="AA2125">
            <v>92</v>
          </cell>
          <cell r="AB2125">
            <v>50</v>
          </cell>
          <cell r="AC2125">
            <v>92</v>
          </cell>
          <cell r="AD2125">
            <v>50</v>
          </cell>
          <cell r="AE2125">
            <v>83</v>
          </cell>
          <cell r="AF2125">
            <v>54</v>
          </cell>
          <cell r="AG2125">
            <v>66</v>
          </cell>
          <cell r="AH2125">
            <v>53</v>
          </cell>
          <cell r="AI2125">
            <v>86</v>
          </cell>
          <cell r="AJ2125">
            <v>59</v>
          </cell>
          <cell r="AK2125">
            <v>90</v>
          </cell>
          <cell r="AL2125">
            <v>59</v>
          </cell>
          <cell r="AM2125">
            <v>75</v>
          </cell>
          <cell r="AN2125">
            <v>59</v>
          </cell>
          <cell r="AO2125">
            <v>74</v>
          </cell>
          <cell r="AP2125">
            <v>60</v>
          </cell>
          <cell r="AQ2125">
            <v>88</v>
          </cell>
          <cell r="AR2125">
            <v>48</v>
          </cell>
          <cell r="AS2125">
            <v>101</v>
          </cell>
          <cell r="AT2125">
            <v>80</v>
          </cell>
          <cell r="AU2125">
            <v>95</v>
          </cell>
          <cell r="AV2125">
            <v>62</v>
          </cell>
          <cell r="AW2125">
            <v>96</v>
          </cell>
          <cell r="AX2125">
            <v>64</v>
          </cell>
          <cell r="AY2125">
            <v>93</v>
          </cell>
          <cell r="AZ2125">
            <v>50</v>
          </cell>
        </row>
        <row r="2126">
          <cell r="B2126">
            <v>36684</v>
          </cell>
          <cell r="C2126">
            <v>58</v>
          </cell>
          <cell r="D2126">
            <v>51</v>
          </cell>
          <cell r="E2126">
            <v>72</v>
          </cell>
          <cell r="F2126">
            <v>53</v>
          </cell>
          <cell r="G2126">
            <v>75</v>
          </cell>
          <cell r="H2126">
            <v>53</v>
          </cell>
          <cell r="I2126">
            <v>64</v>
          </cell>
          <cell r="J2126">
            <v>57</v>
          </cell>
          <cell r="K2126">
            <v>66</v>
          </cell>
          <cell r="L2126">
            <v>55</v>
          </cell>
          <cell r="M2126">
            <v>64</v>
          </cell>
          <cell r="N2126">
            <v>53</v>
          </cell>
          <cell r="O2126">
            <v>71</v>
          </cell>
          <cell r="P2126">
            <v>54</v>
          </cell>
          <cell r="Q2126">
            <v>89</v>
          </cell>
          <cell r="R2126">
            <v>55</v>
          </cell>
          <cell r="S2126">
            <v>95</v>
          </cell>
          <cell r="T2126">
            <v>42</v>
          </cell>
          <cell r="U2126">
            <v>96</v>
          </cell>
          <cell r="V2126">
            <v>53</v>
          </cell>
          <cell r="W2126">
            <v>86</v>
          </cell>
          <cell r="X2126">
            <v>48</v>
          </cell>
          <cell r="Y2126">
            <v>95</v>
          </cell>
          <cell r="Z2126">
            <v>58</v>
          </cell>
          <cell r="AA2126">
            <v>93</v>
          </cell>
          <cell r="AB2126">
            <v>51</v>
          </cell>
          <cell r="AC2126">
            <v>93</v>
          </cell>
          <cell r="AD2126">
            <v>58</v>
          </cell>
          <cell r="AE2126">
            <v>75</v>
          </cell>
          <cell r="AF2126">
            <v>55</v>
          </cell>
          <cell r="AG2126">
            <v>69</v>
          </cell>
          <cell r="AH2126">
            <v>54</v>
          </cell>
          <cell r="AI2126">
            <v>83</v>
          </cell>
          <cell r="AJ2126">
            <v>60</v>
          </cell>
          <cell r="AK2126">
            <v>87</v>
          </cell>
          <cell r="AL2126">
            <v>63</v>
          </cell>
          <cell r="AM2126">
            <v>72</v>
          </cell>
          <cell r="AN2126">
            <v>60</v>
          </cell>
          <cell r="AO2126">
            <v>72</v>
          </cell>
          <cell r="AP2126">
            <v>63</v>
          </cell>
          <cell r="AQ2126">
            <v>84</v>
          </cell>
          <cell r="AR2126">
            <v>51</v>
          </cell>
          <cell r="AS2126">
            <v>103</v>
          </cell>
          <cell r="AT2126">
            <v>75</v>
          </cell>
          <cell r="AU2126">
            <v>99</v>
          </cell>
          <cell r="AV2126">
            <v>64</v>
          </cell>
          <cell r="AW2126">
            <v>97</v>
          </cell>
          <cell r="AX2126">
            <v>60</v>
          </cell>
          <cell r="AY2126">
            <v>94</v>
          </cell>
          <cell r="AZ2126">
            <v>63</v>
          </cell>
        </row>
        <row r="2127">
          <cell r="B2127">
            <v>36685</v>
          </cell>
          <cell r="C2127">
            <v>63</v>
          </cell>
          <cell r="D2127">
            <v>50</v>
          </cell>
          <cell r="E2127">
            <v>73</v>
          </cell>
          <cell r="F2127">
            <v>46</v>
          </cell>
          <cell r="G2127">
            <v>58</v>
          </cell>
          <cell r="H2127">
            <v>51</v>
          </cell>
          <cell r="I2127">
            <v>63</v>
          </cell>
          <cell r="J2127">
            <v>54</v>
          </cell>
          <cell r="K2127">
            <v>64</v>
          </cell>
          <cell r="L2127">
            <v>51</v>
          </cell>
          <cell r="M2127">
            <v>64</v>
          </cell>
          <cell r="N2127">
            <v>46</v>
          </cell>
          <cell r="O2127">
            <v>63</v>
          </cell>
          <cell r="P2127">
            <v>53</v>
          </cell>
          <cell r="Q2127">
            <v>70</v>
          </cell>
          <cell r="R2127">
            <v>52</v>
          </cell>
          <cell r="S2127">
            <v>82</v>
          </cell>
          <cell r="T2127">
            <v>53</v>
          </cell>
          <cell r="U2127">
            <v>92</v>
          </cell>
          <cell r="V2127">
            <v>58</v>
          </cell>
          <cell r="W2127">
            <v>83</v>
          </cell>
          <cell r="X2127">
            <v>53</v>
          </cell>
          <cell r="Y2127">
            <v>92</v>
          </cell>
          <cell r="Z2127">
            <v>60</v>
          </cell>
          <cell r="AA2127">
            <v>96</v>
          </cell>
          <cell r="AB2127">
            <v>54</v>
          </cell>
          <cell r="AC2127">
            <v>92</v>
          </cell>
          <cell r="AD2127">
            <v>54</v>
          </cell>
          <cell r="AE2127">
            <v>71</v>
          </cell>
          <cell r="AF2127">
            <v>55</v>
          </cell>
          <cell r="AG2127">
            <v>62</v>
          </cell>
          <cell r="AH2127">
            <v>53</v>
          </cell>
          <cell r="AI2127">
            <v>75</v>
          </cell>
          <cell r="AJ2127">
            <v>61</v>
          </cell>
          <cell r="AK2127">
            <v>69</v>
          </cell>
          <cell r="AL2127">
            <v>55</v>
          </cell>
          <cell r="AM2127">
            <v>70</v>
          </cell>
          <cell r="AN2127">
            <v>59</v>
          </cell>
          <cell r="AO2127">
            <v>71</v>
          </cell>
          <cell r="AP2127">
            <v>62</v>
          </cell>
          <cell r="AQ2127">
            <v>67</v>
          </cell>
          <cell r="AR2127">
            <v>49</v>
          </cell>
          <cell r="AS2127">
            <v>84</v>
          </cell>
          <cell r="AT2127">
            <v>64</v>
          </cell>
          <cell r="AU2127">
            <v>92</v>
          </cell>
          <cell r="AV2127">
            <v>71</v>
          </cell>
          <cell r="AW2127">
            <v>93</v>
          </cell>
          <cell r="AX2127">
            <v>66</v>
          </cell>
          <cell r="AY2127">
            <v>95</v>
          </cell>
          <cell r="AZ2127">
            <v>56</v>
          </cell>
        </row>
        <row r="2128">
          <cell r="B2128">
            <v>36686</v>
          </cell>
          <cell r="C2128">
            <v>59</v>
          </cell>
          <cell r="D2128">
            <v>47</v>
          </cell>
          <cell r="E2128">
            <v>66</v>
          </cell>
          <cell r="F2128">
            <v>37</v>
          </cell>
          <cell r="G2128">
            <v>57</v>
          </cell>
          <cell r="H2128">
            <v>41</v>
          </cell>
          <cell r="I2128">
            <v>59</v>
          </cell>
          <cell r="J2128">
            <v>49</v>
          </cell>
          <cell r="K2128">
            <v>59</v>
          </cell>
          <cell r="L2128">
            <v>45</v>
          </cell>
          <cell r="M2128">
            <v>59</v>
          </cell>
          <cell r="N2128">
            <v>45</v>
          </cell>
          <cell r="O2128">
            <v>65</v>
          </cell>
          <cell r="P2128">
            <v>48</v>
          </cell>
          <cell r="Q2128">
            <v>70</v>
          </cell>
          <cell r="R2128">
            <v>49</v>
          </cell>
          <cell r="S2128">
            <v>75</v>
          </cell>
          <cell r="T2128">
            <v>39</v>
          </cell>
          <cell r="U2128">
            <v>68</v>
          </cell>
          <cell r="V2128">
            <v>43</v>
          </cell>
          <cell r="W2128">
            <v>71</v>
          </cell>
          <cell r="X2128">
            <v>40</v>
          </cell>
          <cell r="Y2128">
            <v>75</v>
          </cell>
          <cell r="Z2128">
            <v>53</v>
          </cell>
          <cell r="AA2128">
            <v>79</v>
          </cell>
          <cell r="AB2128">
            <v>41</v>
          </cell>
          <cell r="AC2128">
            <v>78</v>
          </cell>
          <cell r="AD2128">
            <v>50</v>
          </cell>
          <cell r="AE2128">
            <v>78</v>
          </cell>
          <cell r="AF2128">
            <v>52</v>
          </cell>
          <cell r="AG2128">
            <v>65</v>
          </cell>
          <cell r="AH2128">
            <v>52</v>
          </cell>
          <cell r="AI2128">
            <v>77</v>
          </cell>
          <cell r="AJ2128">
            <v>60</v>
          </cell>
          <cell r="AK2128">
            <v>80</v>
          </cell>
          <cell r="AL2128">
            <v>54</v>
          </cell>
          <cell r="AM2128">
            <v>71</v>
          </cell>
          <cell r="AN2128">
            <v>58</v>
          </cell>
          <cell r="AO2128">
            <v>68</v>
          </cell>
          <cell r="AP2128">
            <v>61</v>
          </cell>
          <cell r="AQ2128">
            <v>78</v>
          </cell>
          <cell r="AR2128">
            <v>47</v>
          </cell>
          <cell r="AS2128">
            <v>93</v>
          </cell>
          <cell r="AT2128">
            <v>67</v>
          </cell>
          <cell r="AU2128">
            <v>83</v>
          </cell>
          <cell r="AV2128">
            <v>51</v>
          </cell>
          <cell r="AW2128">
            <v>86</v>
          </cell>
          <cell r="AX2128">
            <v>52</v>
          </cell>
          <cell r="AY2128">
            <v>84</v>
          </cell>
          <cell r="AZ2128">
            <v>43</v>
          </cell>
        </row>
        <row r="2129">
          <cell r="B2129">
            <v>36687</v>
          </cell>
          <cell r="C2129">
            <v>59</v>
          </cell>
          <cell r="D2129">
            <v>47</v>
          </cell>
          <cell r="E2129">
            <v>66</v>
          </cell>
          <cell r="F2129">
            <v>37</v>
          </cell>
          <cell r="G2129">
            <v>57</v>
          </cell>
          <cell r="H2129">
            <v>41</v>
          </cell>
          <cell r="I2129">
            <v>59</v>
          </cell>
          <cell r="J2129">
            <v>49</v>
          </cell>
          <cell r="K2129">
            <v>59</v>
          </cell>
          <cell r="L2129">
            <v>45</v>
          </cell>
          <cell r="M2129">
            <v>59</v>
          </cell>
          <cell r="N2129">
            <v>45</v>
          </cell>
          <cell r="O2129">
            <v>65</v>
          </cell>
          <cell r="P2129">
            <v>48</v>
          </cell>
          <cell r="Q2129">
            <v>70</v>
          </cell>
          <cell r="R2129">
            <v>49</v>
          </cell>
          <cell r="S2129">
            <v>75</v>
          </cell>
          <cell r="T2129">
            <v>39</v>
          </cell>
          <cell r="U2129">
            <v>68</v>
          </cell>
          <cell r="V2129">
            <v>43</v>
          </cell>
          <cell r="W2129">
            <v>71</v>
          </cell>
          <cell r="X2129">
            <v>40</v>
          </cell>
          <cell r="Y2129">
            <v>75</v>
          </cell>
          <cell r="Z2129">
            <v>53</v>
          </cell>
          <cell r="AA2129">
            <v>79</v>
          </cell>
          <cell r="AB2129">
            <v>41</v>
          </cell>
          <cell r="AC2129">
            <v>78</v>
          </cell>
          <cell r="AD2129">
            <v>50</v>
          </cell>
          <cell r="AE2129">
            <v>78</v>
          </cell>
          <cell r="AF2129">
            <v>52</v>
          </cell>
          <cell r="AG2129">
            <v>65</v>
          </cell>
          <cell r="AH2129">
            <v>52</v>
          </cell>
          <cell r="AI2129">
            <v>77</v>
          </cell>
          <cell r="AJ2129">
            <v>60</v>
          </cell>
          <cell r="AK2129">
            <v>80</v>
          </cell>
          <cell r="AL2129">
            <v>54</v>
          </cell>
          <cell r="AM2129">
            <v>71</v>
          </cell>
          <cell r="AN2129">
            <v>58</v>
          </cell>
          <cell r="AO2129">
            <v>68</v>
          </cell>
          <cell r="AP2129">
            <v>61</v>
          </cell>
          <cell r="AQ2129">
            <v>78</v>
          </cell>
          <cell r="AR2129">
            <v>47</v>
          </cell>
          <cell r="AS2129">
            <v>93</v>
          </cell>
          <cell r="AT2129">
            <v>67</v>
          </cell>
          <cell r="AU2129">
            <v>83</v>
          </cell>
          <cell r="AV2129">
            <v>51</v>
          </cell>
          <cell r="AW2129">
            <v>86</v>
          </cell>
          <cell r="AX2129">
            <v>52</v>
          </cell>
          <cell r="AY2129">
            <v>84</v>
          </cell>
          <cell r="AZ2129">
            <v>43</v>
          </cell>
        </row>
        <row r="2130">
          <cell r="B2130">
            <v>36688</v>
          </cell>
          <cell r="C2130">
            <v>55</v>
          </cell>
          <cell r="D2130">
            <v>47</v>
          </cell>
          <cell r="E2130">
            <v>60</v>
          </cell>
          <cell r="F2130">
            <v>42</v>
          </cell>
          <cell r="G2130">
            <v>57</v>
          </cell>
          <cell r="H2130">
            <v>40</v>
          </cell>
          <cell r="I2130">
            <v>59</v>
          </cell>
          <cell r="J2130">
            <v>50</v>
          </cell>
          <cell r="K2130">
            <v>58</v>
          </cell>
          <cell r="L2130">
            <v>49</v>
          </cell>
          <cell r="M2130">
            <v>59</v>
          </cell>
          <cell r="N2130">
            <v>46</v>
          </cell>
          <cell r="O2130">
            <v>62</v>
          </cell>
          <cell r="P2130">
            <v>42</v>
          </cell>
          <cell r="Q2130">
            <v>72</v>
          </cell>
          <cell r="R2130">
            <v>44</v>
          </cell>
          <cell r="S2130">
            <v>75</v>
          </cell>
          <cell r="T2130">
            <v>46</v>
          </cell>
          <cell r="U2130">
            <v>69</v>
          </cell>
          <cell r="V2130">
            <v>43</v>
          </cell>
          <cell r="W2130">
            <v>65</v>
          </cell>
          <cell r="X2130">
            <v>41</v>
          </cell>
          <cell r="Y2130">
            <v>75</v>
          </cell>
          <cell r="Z2130">
            <v>51</v>
          </cell>
          <cell r="AA2130">
            <v>87</v>
          </cell>
          <cell r="AB2130">
            <v>42</v>
          </cell>
          <cell r="AC2130">
            <v>82</v>
          </cell>
          <cell r="AD2130">
            <v>53</v>
          </cell>
          <cell r="AE2130">
            <v>83</v>
          </cell>
          <cell r="AF2130">
            <v>51</v>
          </cell>
          <cell r="AG2130">
            <v>67</v>
          </cell>
          <cell r="AH2130">
            <v>51</v>
          </cell>
          <cell r="AI2130">
            <v>80</v>
          </cell>
          <cell r="AJ2130">
            <v>60</v>
          </cell>
          <cell r="AK2130">
            <v>86</v>
          </cell>
          <cell r="AL2130">
            <v>56</v>
          </cell>
          <cell r="AM2130">
            <v>72</v>
          </cell>
          <cell r="AN2130">
            <v>58</v>
          </cell>
          <cell r="AO2130">
            <v>70</v>
          </cell>
          <cell r="AP2130">
            <v>63</v>
          </cell>
          <cell r="AQ2130">
            <v>82</v>
          </cell>
          <cell r="AR2130">
            <v>45</v>
          </cell>
          <cell r="AS2130">
            <v>97</v>
          </cell>
          <cell r="AT2130">
            <v>70</v>
          </cell>
          <cell r="AU2130">
            <v>83</v>
          </cell>
          <cell r="AV2130">
            <v>55</v>
          </cell>
          <cell r="AW2130">
            <v>89</v>
          </cell>
          <cell r="AX2130">
            <v>55</v>
          </cell>
          <cell r="AY2130">
            <v>85</v>
          </cell>
          <cell r="AZ2130">
            <v>52</v>
          </cell>
        </row>
        <row r="2131">
          <cell r="B2131">
            <v>36689</v>
          </cell>
          <cell r="C2131">
            <v>62</v>
          </cell>
          <cell r="D2131">
            <v>52</v>
          </cell>
          <cell r="E2131">
            <v>75</v>
          </cell>
          <cell r="F2131">
            <v>55</v>
          </cell>
          <cell r="G2131">
            <v>67</v>
          </cell>
          <cell r="H2131">
            <v>48</v>
          </cell>
          <cell r="I2131">
            <v>69</v>
          </cell>
          <cell r="J2131">
            <v>57</v>
          </cell>
          <cell r="K2131">
            <v>67</v>
          </cell>
          <cell r="L2131">
            <v>53</v>
          </cell>
          <cell r="M2131">
            <v>64</v>
          </cell>
          <cell r="N2131">
            <v>55</v>
          </cell>
          <cell r="O2131">
            <v>72</v>
          </cell>
          <cell r="P2131">
            <v>54</v>
          </cell>
          <cell r="Q2131">
            <v>68</v>
          </cell>
          <cell r="R2131">
            <v>54</v>
          </cell>
          <cell r="S2131">
            <v>65</v>
          </cell>
          <cell r="T2131">
            <v>51</v>
          </cell>
          <cell r="U2131">
            <v>67</v>
          </cell>
          <cell r="V2131">
            <v>52</v>
          </cell>
          <cell r="W2131">
            <v>64</v>
          </cell>
          <cell r="X2131">
            <v>52</v>
          </cell>
          <cell r="Y2131">
            <v>73</v>
          </cell>
          <cell r="Z2131">
            <v>54</v>
          </cell>
          <cell r="AA2131">
            <v>83</v>
          </cell>
          <cell r="AB2131">
            <v>46</v>
          </cell>
          <cell r="AC2131">
            <v>87</v>
          </cell>
          <cell r="AD2131">
            <v>49</v>
          </cell>
          <cell r="AE2131">
            <v>91</v>
          </cell>
          <cell r="AF2131">
            <v>59</v>
          </cell>
          <cell r="AG2131">
            <v>71</v>
          </cell>
          <cell r="AH2131">
            <v>55</v>
          </cell>
          <cell r="AI2131">
            <v>86</v>
          </cell>
          <cell r="AJ2131">
            <v>62</v>
          </cell>
          <cell r="AK2131">
            <v>89</v>
          </cell>
          <cell r="AL2131">
            <v>63</v>
          </cell>
          <cell r="AM2131">
            <v>75</v>
          </cell>
          <cell r="AN2131">
            <v>59</v>
          </cell>
          <cell r="AO2131">
            <v>72</v>
          </cell>
          <cell r="AP2131">
            <v>65</v>
          </cell>
          <cell r="AQ2131">
            <v>86</v>
          </cell>
          <cell r="AR2131">
            <v>56</v>
          </cell>
          <cell r="AS2131">
            <v>100</v>
          </cell>
          <cell r="AT2131">
            <v>74</v>
          </cell>
          <cell r="AU2131">
            <v>83</v>
          </cell>
          <cell r="AV2131">
            <v>61</v>
          </cell>
          <cell r="AW2131">
            <v>91</v>
          </cell>
          <cell r="AX2131">
            <v>57</v>
          </cell>
          <cell r="AY2131">
            <v>92</v>
          </cell>
          <cell r="AZ2131">
            <v>55</v>
          </cell>
        </row>
        <row r="2132">
          <cell r="B2132">
            <v>36690</v>
          </cell>
          <cell r="C2132">
            <v>66</v>
          </cell>
          <cell r="D2132">
            <v>51</v>
          </cell>
          <cell r="E2132">
            <v>80</v>
          </cell>
          <cell r="F2132">
            <v>46</v>
          </cell>
          <cell r="G2132">
            <v>66</v>
          </cell>
          <cell r="H2132">
            <v>44</v>
          </cell>
          <cell r="I2132">
            <v>76</v>
          </cell>
          <cell r="J2132">
            <v>57</v>
          </cell>
          <cell r="K2132">
            <v>78</v>
          </cell>
          <cell r="L2132">
            <v>51</v>
          </cell>
          <cell r="M2132">
            <v>79</v>
          </cell>
          <cell r="N2132">
            <v>52</v>
          </cell>
          <cell r="O2132">
            <v>90</v>
          </cell>
          <cell r="P2132">
            <v>47</v>
          </cell>
          <cell r="Q2132">
            <v>77</v>
          </cell>
          <cell r="R2132">
            <v>48</v>
          </cell>
          <cell r="S2132">
            <v>74</v>
          </cell>
          <cell r="T2132">
            <v>50</v>
          </cell>
          <cell r="U2132">
            <v>67</v>
          </cell>
          <cell r="V2132">
            <v>51</v>
          </cell>
          <cell r="W2132">
            <v>70</v>
          </cell>
          <cell r="X2132">
            <v>49</v>
          </cell>
          <cell r="Y2132">
            <v>72</v>
          </cell>
          <cell r="Z2132">
            <v>52</v>
          </cell>
          <cell r="AA2132">
            <v>65</v>
          </cell>
          <cell r="AB2132">
            <v>42</v>
          </cell>
          <cell r="AC2132">
            <v>67</v>
          </cell>
          <cell r="AD2132">
            <v>46</v>
          </cell>
          <cell r="AE2132">
            <v>100</v>
          </cell>
          <cell r="AF2132">
            <v>69</v>
          </cell>
          <cell r="AG2132">
            <v>92</v>
          </cell>
          <cell r="AH2132">
            <v>56</v>
          </cell>
          <cell r="AI2132">
            <v>77</v>
          </cell>
          <cell r="AJ2132">
            <v>65</v>
          </cell>
          <cell r="AK2132">
            <v>97</v>
          </cell>
          <cell r="AL2132">
            <v>67</v>
          </cell>
          <cell r="AM2132">
            <v>78</v>
          </cell>
          <cell r="AN2132">
            <v>62</v>
          </cell>
          <cell r="AO2132">
            <v>69</v>
          </cell>
          <cell r="AP2132">
            <v>63</v>
          </cell>
          <cell r="AQ2132">
            <v>89</v>
          </cell>
          <cell r="AR2132">
            <v>53</v>
          </cell>
          <cell r="AS2132">
            <v>102</v>
          </cell>
          <cell r="AT2132">
            <v>77</v>
          </cell>
          <cell r="AU2132">
            <v>74</v>
          </cell>
          <cell r="AV2132">
            <v>55</v>
          </cell>
          <cell r="AW2132">
            <v>88</v>
          </cell>
          <cell r="AX2132">
            <v>62</v>
          </cell>
          <cell r="AY2132">
            <v>83</v>
          </cell>
          <cell r="AZ2132">
            <v>52</v>
          </cell>
        </row>
        <row r="2133">
          <cell r="B2133">
            <v>36691</v>
          </cell>
          <cell r="C2133">
            <v>62</v>
          </cell>
          <cell r="D2133">
            <v>54</v>
          </cell>
          <cell r="E2133">
            <v>82</v>
          </cell>
          <cell r="F2133">
            <v>52</v>
          </cell>
          <cell r="G2133">
            <v>74</v>
          </cell>
          <cell r="H2133">
            <v>53</v>
          </cell>
          <cell r="I2133">
            <v>81</v>
          </cell>
          <cell r="J2133">
            <v>55</v>
          </cell>
          <cell r="K2133">
            <v>83</v>
          </cell>
          <cell r="L2133">
            <v>52</v>
          </cell>
          <cell r="M2133">
            <v>85</v>
          </cell>
          <cell r="N2133">
            <v>46</v>
          </cell>
          <cell r="O2133">
            <v>94</v>
          </cell>
          <cell r="P2133">
            <v>55</v>
          </cell>
          <cell r="Q2133">
            <v>88</v>
          </cell>
          <cell r="R2133">
            <v>52</v>
          </cell>
          <cell r="S2133">
            <v>83</v>
          </cell>
          <cell r="T2133">
            <v>55</v>
          </cell>
          <cell r="U2133">
            <v>69</v>
          </cell>
          <cell r="V2133">
            <v>57</v>
          </cell>
          <cell r="W2133">
            <v>71</v>
          </cell>
          <cell r="X2133">
            <v>48</v>
          </cell>
          <cell r="Y2133">
            <v>77</v>
          </cell>
          <cell r="Z2133">
            <v>47</v>
          </cell>
          <cell r="AA2133">
            <v>80</v>
          </cell>
          <cell r="AB2133">
            <v>39</v>
          </cell>
          <cell r="AC2133">
            <v>77</v>
          </cell>
          <cell r="AD2133">
            <v>45</v>
          </cell>
          <cell r="AE2133">
            <v>105</v>
          </cell>
          <cell r="AF2133">
            <v>70</v>
          </cell>
          <cell r="AG2133">
            <v>105</v>
          </cell>
          <cell r="AH2133">
            <v>67</v>
          </cell>
          <cell r="AI2133">
            <v>76</v>
          </cell>
          <cell r="AJ2133">
            <v>66</v>
          </cell>
          <cell r="AK2133">
            <v>105</v>
          </cell>
          <cell r="AL2133">
            <v>71</v>
          </cell>
          <cell r="AM2133">
            <v>73</v>
          </cell>
          <cell r="AN2133">
            <v>64</v>
          </cell>
          <cell r="AO2133">
            <v>67</v>
          </cell>
          <cell r="AP2133">
            <v>63</v>
          </cell>
          <cell r="AQ2133">
            <v>97</v>
          </cell>
          <cell r="AR2133">
            <v>54</v>
          </cell>
          <cell r="AS2133">
            <v>105</v>
          </cell>
          <cell r="AT2133">
            <v>78</v>
          </cell>
          <cell r="AU2133">
            <v>81</v>
          </cell>
          <cell r="AV2133">
            <v>53</v>
          </cell>
          <cell r="AW2133">
            <v>86</v>
          </cell>
          <cell r="AX2133">
            <v>51</v>
          </cell>
          <cell r="AY2133">
            <v>81</v>
          </cell>
          <cell r="AZ2133">
            <v>42</v>
          </cell>
        </row>
        <row r="2134">
          <cell r="B2134">
            <v>36692</v>
          </cell>
          <cell r="C2134">
            <v>66</v>
          </cell>
          <cell r="D2134">
            <v>50</v>
          </cell>
          <cell r="E2134">
            <v>78</v>
          </cell>
          <cell r="F2134">
            <v>52</v>
          </cell>
          <cell r="G2134">
            <v>68</v>
          </cell>
          <cell r="H2134">
            <v>46</v>
          </cell>
          <cell r="I2134">
            <v>72</v>
          </cell>
          <cell r="J2134">
            <v>51</v>
          </cell>
          <cell r="K2134">
            <v>73</v>
          </cell>
          <cell r="L2134">
            <v>50</v>
          </cell>
          <cell r="M2134">
            <v>74</v>
          </cell>
          <cell r="N2134">
            <v>49</v>
          </cell>
          <cell r="O2134">
            <v>87</v>
          </cell>
          <cell r="P2134">
            <v>58</v>
          </cell>
          <cell r="Q2134">
            <v>78</v>
          </cell>
          <cell r="R2134">
            <v>59</v>
          </cell>
          <cell r="S2134">
            <v>76</v>
          </cell>
          <cell r="T2134">
            <v>53</v>
          </cell>
          <cell r="U2134">
            <v>63</v>
          </cell>
          <cell r="V2134">
            <v>45</v>
          </cell>
          <cell r="W2134">
            <v>57</v>
          </cell>
          <cell r="X2134">
            <v>44</v>
          </cell>
          <cell r="Y2134">
            <v>67</v>
          </cell>
          <cell r="Z2134">
            <v>49</v>
          </cell>
          <cell r="AA2134">
            <v>69</v>
          </cell>
          <cell r="AB2134">
            <v>44</v>
          </cell>
          <cell r="AC2134">
            <v>80</v>
          </cell>
          <cell r="AD2134">
            <v>44</v>
          </cell>
          <cell r="AE2134">
            <v>103</v>
          </cell>
          <cell r="AF2134">
            <v>68</v>
          </cell>
          <cell r="AG2134">
            <v>79</v>
          </cell>
          <cell r="AH2134">
            <v>57</v>
          </cell>
          <cell r="AI2134">
            <v>83</v>
          </cell>
          <cell r="AJ2134">
            <v>64</v>
          </cell>
          <cell r="AK2134">
            <v>106</v>
          </cell>
          <cell r="AL2134">
            <v>77</v>
          </cell>
          <cell r="AM2134">
            <v>74</v>
          </cell>
          <cell r="AN2134">
            <v>64</v>
          </cell>
          <cell r="AO2134">
            <v>72</v>
          </cell>
          <cell r="AP2134">
            <v>62</v>
          </cell>
          <cell r="AQ2134">
            <v>96</v>
          </cell>
          <cell r="AR2134">
            <v>58</v>
          </cell>
          <cell r="AS2134">
            <v>113</v>
          </cell>
          <cell r="AT2134">
            <v>76</v>
          </cell>
          <cell r="AU2134">
            <v>84</v>
          </cell>
          <cell r="AV2134">
            <v>63</v>
          </cell>
          <cell r="AW2134">
            <v>96</v>
          </cell>
          <cell r="AX2134">
            <v>56</v>
          </cell>
          <cell r="AY2134">
            <v>91</v>
          </cell>
          <cell r="AZ2134">
            <v>51</v>
          </cell>
        </row>
        <row r="2135">
          <cell r="B2135">
            <v>36693</v>
          </cell>
          <cell r="C2135">
            <v>73</v>
          </cell>
          <cell r="D2135">
            <v>50</v>
          </cell>
          <cell r="E2135">
            <v>81</v>
          </cell>
          <cell r="F2135">
            <v>44</v>
          </cell>
          <cell r="G2135">
            <v>73</v>
          </cell>
          <cell r="H2135">
            <v>42</v>
          </cell>
          <cell r="I2135">
            <v>80</v>
          </cell>
          <cell r="J2135">
            <v>51</v>
          </cell>
          <cell r="K2135">
            <v>83</v>
          </cell>
          <cell r="L2135">
            <v>46</v>
          </cell>
          <cell r="M2135">
            <v>80</v>
          </cell>
          <cell r="N2135">
            <v>44</v>
          </cell>
          <cell r="O2135">
            <v>91</v>
          </cell>
          <cell r="P2135">
            <v>47</v>
          </cell>
          <cell r="Q2135">
            <v>77</v>
          </cell>
          <cell r="R2135">
            <v>46</v>
          </cell>
          <cell r="S2135">
            <v>71</v>
          </cell>
          <cell r="T2135">
            <v>39</v>
          </cell>
          <cell r="U2135">
            <v>62</v>
          </cell>
          <cell r="V2135">
            <v>46</v>
          </cell>
          <cell r="W2135">
            <v>60</v>
          </cell>
          <cell r="X2135">
            <v>44</v>
          </cell>
          <cell r="Y2135">
            <v>65</v>
          </cell>
          <cell r="Z2135">
            <v>47</v>
          </cell>
          <cell r="AA2135">
            <v>57</v>
          </cell>
          <cell r="AB2135">
            <v>37</v>
          </cell>
          <cell r="AC2135">
            <v>56</v>
          </cell>
          <cell r="AD2135">
            <v>38</v>
          </cell>
          <cell r="AE2135">
            <v>99</v>
          </cell>
          <cell r="AF2135">
            <v>64</v>
          </cell>
          <cell r="AG2135">
            <v>75</v>
          </cell>
          <cell r="AH2135">
            <v>57</v>
          </cell>
          <cell r="AI2135">
            <v>76</v>
          </cell>
          <cell r="AJ2135">
            <v>66</v>
          </cell>
          <cell r="AK2135">
            <v>101</v>
          </cell>
          <cell r="AL2135">
            <v>72</v>
          </cell>
          <cell r="AM2135">
            <v>73</v>
          </cell>
          <cell r="AN2135">
            <v>64</v>
          </cell>
          <cell r="AO2135">
            <v>70</v>
          </cell>
          <cell r="AP2135">
            <v>64</v>
          </cell>
          <cell r="AQ2135">
            <v>83</v>
          </cell>
          <cell r="AR2135">
            <v>55</v>
          </cell>
          <cell r="AS2135">
            <v>104</v>
          </cell>
          <cell r="AT2135">
            <v>87</v>
          </cell>
          <cell r="AU2135">
            <v>71</v>
          </cell>
          <cell r="AV2135">
            <v>54</v>
          </cell>
          <cell r="AW2135">
            <v>84</v>
          </cell>
          <cell r="AX2135">
            <v>55</v>
          </cell>
          <cell r="AY2135">
            <v>54</v>
          </cell>
          <cell r="AZ2135">
            <v>44</v>
          </cell>
        </row>
        <row r="2136">
          <cell r="B2136">
            <v>36694</v>
          </cell>
          <cell r="C2136">
            <v>80</v>
          </cell>
          <cell r="D2136">
            <v>52</v>
          </cell>
          <cell r="E2136">
            <v>87</v>
          </cell>
          <cell r="F2136">
            <v>46</v>
          </cell>
          <cell r="G2136">
            <v>77</v>
          </cell>
          <cell r="H2136">
            <v>46</v>
          </cell>
          <cell r="I2136">
            <v>87</v>
          </cell>
          <cell r="J2136">
            <v>57</v>
          </cell>
          <cell r="K2136">
            <v>88</v>
          </cell>
          <cell r="L2136">
            <v>54</v>
          </cell>
          <cell r="M2136">
            <v>86</v>
          </cell>
          <cell r="N2136">
            <v>45</v>
          </cell>
          <cell r="O2136">
            <v>94</v>
          </cell>
          <cell r="P2136">
            <v>50</v>
          </cell>
          <cell r="Q2136">
            <v>82</v>
          </cell>
          <cell r="R2136">
            <v>51</v>
          </cell>
          <cell r="S2136">
            <v>76</v>
          </cell>
          <cell r="T2136">
            <v>33</v>
          </cell>
          <cell r="U2136">
            <v>70</v>
          </cell>
          <cell r="V2136">
            <v>43</v>
          </cell>
          <cell r="W2136">
            <v>68</v>
          </cell>
          <cell r="X2136">
            <v>42</v>
          </cell>
          <cell r="Y2136">
            <v>67</v>
          </cell>
          <cell r="Z2136">
            <v>44</v>
          </cell>
          <cell r="AA2136">
            <v>70</v>
          </cell>
          <cell r="AB2136">
            <v>34</v>
          </cell>
          <cell r="AC2136">
            <v>60</v>
          </cell>
          <cell r="AD2136">
            <v>41</v>
          </cell>
          <cell r="AE2136">
            <v>88</v>
          </cell>
          <cell r="AF2136">
            <v>58</v>
          </cell>
          <cell r="AG2136">
            <v>76</v>
          </cell>
          <cell r="AH2136">
            <v>58</v>
          </cell>
          <cell r="AI2136">
            <v>75</v>
          </cell>
          <cell r="AJ2136">
            <v>66</v>
          </cell>
          <cell r="AK2136">
            <v>99</v>
          </cell>
          <cell r="AL2136">
            <v>72</v>
          </cell>
          <cell r="AM2136">
            <v>73</v>
          </cell>
          <cell r="AN2136">
            <v>64</v>
          </cell>
          <cell r="AO2136">
            <v>70</v>
          </cell>
          <cell r="AP2136">
            <v>64</v>
          </cell>
          <cell r="AQ2136">
            <v>89</v>
          </cell>
          <cell r="AR2136">
            <v>49</v>
          </cell>
          <cell r="AS2136">
            <v>99</v>
          </cell>
          <cell r="AT2136">
            <v>80</v>
          </cell>
          <cell r="AU2136">
            <v>78</v>
          </cell>
          <cell r="AV2136">
            <v>48</v>
          </cell>
          <cell r="AW2136">
            <v>82</v>
          </cell>
          <cell r="AX2136">
            <v>49</v>
          </cell>
          <cell r="AY2136">
            <v>63</v>
          </cell>
          <cell r="AZ2136">
            <v>43</v>
          </cell>
        </row>
        <row r="2137">
          <cell r="B2137">
            <v>36695</v>
          </cell>
          <cell r="C2137">
            <v>61</v>
          </cell>
          <cell r="D2137">
            <v>52</v>
          </cell>
          <cell r="E2137">
            <v>81</v>
          </cell>
          <cell r="F2137">
            <v>53</v>
          </cell>
          <cell r="G2137">
            <v>77</v>
          </cell>
          <cell r="H2137">
            <v>48</v>
          </cell>
          <cell r="I2137">
            <v>72</v>
          </cell>
          <cell r="J2137">
            <v>55</v>
          </cell>
          <cell r="K2137">
            <v>73</v>
          </cell>
          <cell r="L2137">
            <v>52</v>
          </cell>
          <cell r="M2137">
            <v>76</v>
          </cell>
          <cell r="N2137">
            <v>47</v>
          </cell>
          <cell r="O2137">
            <v>87</v>
          </cell>
          <cell r="P2137">
            <v>50</v>
          </cell>
          <cell r="Q2137">
            <v>90</v>
          </cell>
          <cell r="R2137">
            <v>56</v>
          </cell>
          <cell r="S2137">
            <v>89</v>
          </cell>
          <cell r="T2137">
            <v>38</v>
          </cell>
          <cell r="U2137">
            <v>78</v>
          </cell>
          <cell r="V2137">
            <v>48</v>
          </cell>
          <cell r="W2137">
            <v>77</v>
          </cell>
          <cell r="X2137">
            <v>46</v>
          </cell>
          <cell r="Y2137">
            <v>85</v>
          </cell>
          <cell r="Z2137">
            <v>46</v>
          </cell>
          <cell r="AA2137">
            <v>84</v>
          </cell>
          <cell r="AB2137">
            <v>39</v>
          </cell>
          <cell r="AC2137">
            <v>80</v>
          </cell>
          <cell r="AD2137">
            <v>40</v>
          </cell>
          <cell r="AE2137">
            <v>79</v>
          </cell>
          <cell r="AF2137">
            <v>58</v>
          </cell>
          <cell r="AG2137">
            <v>73</v>
          </cell>
          <cell r="AH2137">
            <v>58</v>
          </cell>
          <cell r="AI2137">
            <v>75</v>
          </cell>
          <cell r="AJ2137">
            <v>64</v>
          </cell>
          <cell r="AK2137">
            <v>91</v>
          </cell>
          <cell r="AL2137">
            <v>65</v>
          </cell>
          <cell r="AM2137">
            <v>72</v>
          </cell>
          <cell r="AN2137">
            <v>63</v>
          </cell>
          <cell r="AO2137">
            <v>71</v>
          </cell>
          <cell r="AP2137">
            <v>65</v>
          </cell>
          <cell r="AQ2137">
            <v>88</v>
          </cell>
          <cell r="AR2137">
            <v>56</v>
          </cell>
          <cell r="AS2137">
            <v>102</v>
          </cell>
          <cell r="AT2137">
            <v>82</v>
          </cell>
          <cell r="AU2137">
            <v>86</v>
          </cell>
          <cell r="AV2137">
            <v>56</v>
          </cell>
          <cell r="AW2137">
            <v>88</v>
          </cell>
          <cell r="AX2137">
            <v>56</v>
          </cell>
          <cell r="AY2137">
            <v>88</v>
          </cell>
          <cell r="AZ2137">
            <v>46</v>
          </cell>
        </row>
        <row r="2138">
          <cell r="B2138">
            <v>36696</v>
          </cell>
          <cell r="C2138">
            <v>65</v>
          </cell>
          <cell r="D2138">
            <v>52</v>
          </cell>
          <cell r="E2138">
            <v>80</v>
          </cell>
          <cell r="F2138">
            <v>51</v>
          </cell>
          <cell r="G2138">
            <v>73</v>
          </cell>
          <cell r="H2138">
            <v>47</v>
          </cell>
          <cell r="I2138">
            <v>71</v>
          </cell>
          <cell r="J2138">
            <v>53</v>
          </cell>
          <cell r="K2138">
            <v>72</v>
          </cell>
          <cell r="L2138">
            <v>52</v>
          </cell>
          <cell r="M2138">
            <v>72</v>
          </cell>
          <cell r="N2138">
            <v>44</v>
          </cell>
          <cell r="O2138">
            <v>83</v>
          </cell>
          <cell r="P2138">
            <v>52</v>
          </cell>
          <cell r="Q2138">
            <v>75</v>
          </cell>
          <cell r="R2138">
            <v>53</v>
          </cell>
          <cell r="S2138">
            <v>72</v>
          </cell>
          <cell r="T2138">
            <v>48</v>
          </cell>
          <cell r="U2138">
            <v>68</v>
          </cell>
          <cell r="V2138">
            <v>53</v>
          </cell>
          <cell r="W2138">
            <v>63</v>
          </cell>
          <cell r="X2138">
            <v>47</v>
          </cell>
          <cell r="Y2138">
            <v>68</v>
          </cell>
          <cell r="Z2138">
            <v>51</v>
          </cell>
          <cell r="AA2138">
            <v>72</v>
          </cell>
          <cell r="AB2138">
            <v>44</v>
          </cell>
          <cell r="AC2138">
            <v>78</v>
          </cell>
          <cell r="AD2138">
            <v>51</v>
          </cell>
          <cell r="AE2138">
            <v>93</v>
          </cell>
          <cell r="AF2138">
            <v>54</v>
          </cell>
          <cell r="AG2138">
            <v>72</v>
          </cell>
          <cell r="AH2138">
            <v>55</v>
          </cell>
          <cell r="AI2138">
            <v>79</v>
          </cell>
          <cell r="AJ2138">
            <v>66</v>
          </cell>
          <cell r="AK2138">
            <v>91</v>
          </cell>
          <cell r="AL2138">
            <v>62</v>
          </cell>
          <cell r="AM2138">
            <v>74</v>
          </cell>
          <cell r="AN2138">
            <v>64</v>
          </cell>
          <cell r="AO2138">
            <v>72</v>
          </cell>
          <cell r="AP2138">
            <v>65</v>
          </cell>
          <cell r="AQ2138">
            <v>87</v>
          </cell>
          <cell r="AR2138">
            <v>55</v>
          </cell>
          <cell r="AS2138">
            <v>100</v>
          </cell>
          <cell r="AT2138">
            <v>79</v>
          </cell>
          <cell r="AU2138">
            <v>78</v>
          </cell>
          <cell r="AV2138">
            <v>59</v>
          </cell>
          <cell r="AW2138">
            <v>75</v>
          </cell>
          <cell r="AX2138">
            <v>57</v>
          </cell>
          <cell r="AY2138">
            <v>84</v>
          </cell>
          <cell r="AZ2138">
            <v>55</v>
          </cell>
        </row>
        <row r="2139">
          <cell r="B2139">
            <v>36697</v>
          </cell>
          <cell r="C2139">
            <v>74</v>
          </cell>
          <cell r="D2139">
            <v>49</v>
          </cell>
          <cell r="E2139">
            <v>87</v>
          </cell>
          <cell r="F2139">
            <v>54</v>
          </cell>
          <cell r="G2139">
            <v>77</v>
          </cell>
          <cell r="H2139">
            <v>44</v>
          </cell>
          <cell r="I2139">
            <v>81</v>
          </cell>
          <cell r="J2139">
            <v>52</v>
          </cell>
          <cell r="K2139">
            <v>81</v>
          </cell>
          <cell r="L2139">
            <v>48</v>
          </cell>
          <cell r="M2139">
            <v>80</v>
          </cell>
          <cell r="N2139">
            <v>47</v>
          </cell>
          <cell r="O2139">
            <v>93</v>
          </cell>
          <cell r="P2139">
            <v>48</v>
          </cell>
          <cell r="Q2139">
            <v>79</v>
          </cell>
          <cell r="R2139">
            <v>46</v>
          </cell>
          <cell r="S2139">
            <v>75</v>
          </cell>
          <cell r="T2139">
            <v>38</v>
          </cell>
          <cell r="U2139">
            <v>73</v>
          </cell>
          <cell r="V2139">
            <v>52</v>
          </cell>
          <cell r="W2139">
            <v>70</v>
          </cell>
          <cell r="X2139">
            <v>47</v>
          </cell>
          <cell r="Y2139">
            <v>70</v>
          </cell>
          <cell r="Z2139">
            <v>50</v>
          </cell>
          <cell r="AA2139">
            <v>67</v>
          </cell>
          <cell r="AB2139">
            <v>42</v>
          </cell>
          <cell r="AC2139">
            <v>72</v>
          </cell>
          <cell r="AD2139">
            <v>42</v>
          </cell>
          <cell r="AE2139">
            <v>98</v>
          </cell>
          <cell r="AF2139">
            <v>59</v>
          </cell>
          <cell r="AG2139">
            <v>72</v>
          </cell>
          <cell r="AH2139">
            <v>56</v>
          </cell>
          <cell r="AI2139">
            <v>81</v>
          </cell>
          <cell r="AJ2139">
            <v>64</v>
          </cell>
          <cell r="AK2139">
            <v>98</v>
          </cell>
          <cell r="AL2139">
            <v>70</v>
          </cell>
          <cell r="AM2139">
            <v>74</v>
          </cell>
          <cell r="AN2139">
            <v>63</v>
          </cell>
          <cell r="AO2139">
            <v>73</v>
          </cell>
          <cell r="AP2139">
            <v>66</v>
          </cell>
          <cell r="AQ2139">
            <v>88</v>
          </cell>
          <cell r="AR2139">
            <v>51</v>
          </cell>
          <cell r="AS2139">
            <v>100</v>
          </cell>
          <cell r="AT2139">
            <v>74</v>
          </cell>
          <cell r="AU2139">
            <v>75</v>
          </cell>
          <cell r="AV2139">
            <v>49</v>
          </cell>
          <cell r="AW2139">
            <v>82</v>
          </cell>
          <cell r="AX2139">
            <v>50</v>
          </cell>
          <cell r="AY2139">
            <v>81</v>
          </cell>
          <cell r="AZ2139">
            <v>49</v>
          </cell>
        </row>
        <row r="2140">
          <cell r="B2140">
            <v>36698</v>
          </cell>
          <cell r="C2140">
            <v>69</v>
          </cell>
          <cell r="D2140">
            <v>58</v>
          </cell>
          <cell r="E2140">
            <v>89</v>
          </cell>
          <cell r="F2140">
            <v>59</v>
          </cell>
          <cell r="G2140">
            <v>81</v>
          </cell>
          <cell r="H2140">
            <v>52</v>
          </cell>
          <cell r="I2140">
            <v>78</v>
          </cell>
          <cell r="J2140">
            <v>57</v>
          </cell>
          <cell r="K2140">
            <v>81</v>
          </cell>
          <cell r="L2140">
            <v>55</v>
          </cell>
          <cell r="M2140">
            <v>82</v>
          </cell>
          <cell r="N2140">
            <v>54</v>
          </cell>
          <cell r="O2140">
            <v>93</v>
          </cell>
          <cell r="P2140">
            <v>57</v>
          </cell>
          <cell r="Q2140">
            <v>92</v>
          </cell>
          <cell r="R2140">
            <v>56</v>
          </cell>
          <cell r="S2140">
            <v>86</v>
          </cell>
          <cell r="T2140">
            <v>41</v>
          </cell>
          <cell r="U2140">
            <v>83</v>
          </cell>
          <cell r="V2140">
            <v>53</v>
          </cell>
          <cell r="W2140">
            <v>80</v>
          </cell>
          <cell r="X2140">
            <v>49</v>
          </cell>
          <cell r="Y2140">
            <v>85</v>
          </cell>
          <cell r="Z2140">
            <v>53</v>
          </cell>
          <cell r="AA2140">
            <v>82</v>
          </cell>
          <cell r="AB2140">
            <v>41</v>
          </cell>
          <cell r="AC2140">
            <v>80</v>
          </cell>
          <cell r="AD2140">
            <v>42</v>
          </cell>
          <cell r="AE2140">
            <v>98</v>
          </cell>
          <cell r="AF2140">
            <v>59</v>
          </cell>
          <cell r="AG2140">
            <v>73</v>
          </cell>
          <cell r="AH2140">
            <v>56</v>
          </cell>
          <cell r="AI2140">
            <v>90</v>
          </cell>
          <cell r="AJ2140">
            <v>61</v>
          </cell>
          <cell r="AK2140">
            <v>101</v>
          </cell>
          <cell r="AL2140">
            <v>73</v>
          </cell>
          <cell r="AM2140">
            <v>74</v>
          </cell>
          <cell r="AN2140">
            <v>63</v>
          </cell>
          <cell r="AO2140">
            <v>73</v>
          </cell>
          <cell r="AP2140">
            <v>66</v>
          </cell>
          <cell r="AQ2140">
            <v>95</v>
          </cell>
          <cell r="AR2140">
            <v>55</v>
          </cell>
          <cell r="AS2140">
            <v>103</v>
          </cell>
          <cell r="AT2140">
            <v>79</v>
          </cell>
          <cell r="AU2140">
            <v>85</v>
          </cell>
          <cell r="AV2140">
            <v>53</v>
          </cell>
          <cell r="AW2140">
            <v>88</v>
          </cell>
          <cell r="AX2140">
            <v>50</v>
          </cell>
          <cell r="AY2140">
            <v>83</v>
          </cell>
          <cell r="AZ2140">
            <v>39</v>
          </cell>
        </row>
        <row r="2141">
          <cell r="B2141">
            <v>36699</v>
          </cell>
          <cell r="C2141">
            <v>99</v>
          </cell>
          <cell r="D2141">
            <v>53</v>
          </cell>
          <cell r="E2141">
            <v>85</v>
          </cell>
          <cell r="F2141">
            <v>50</v>
          </cell>
          <cell r="G2141">
            <v>77</v>
          </cell>
          <cell r="H2141">
            <v>50</v>
          </cell>
          <cell r="I2141">
            <v>73</v>
          </cell>
          <cell r="J2141">
            <v>51</v>
          </cell>
          <cell r="K2141">
            <v>75</v>
          </cell>
          <cell r="L2141">
            <v>49</v>
          </cell>
          <cell r="M2141">
            <v>76</v>
          </cell>
          <cell r="N2141">
            <v>46</v>
          </cell>
          <cell r="O2141">
            <v>87</v>
          </cell>
          <cell r="P2141">
            <v>57</v>
          </cell>
          <cell r="Q2141">
            <v>89</v>
          </cell>
          <cell r="R2141">
            <v>58</v>
          </cell>
          <cell r="S2141">
            <v>92</v>
          </cell>
          <cell r="T2141">
            <v>46</v>
          </cell>
          <cell r="U2141">
            <v>76</v>
          </cell>
          <cell r="V2141">
            <v>55</v>
          </cell>
          <cell r="W2141">
            <v>75</v>
          </cell>
          <cell r="X2141">
            <v>50</v>
          </cell>
          <cell r="Y2141">
            <v>75</v>
          </cell>
          <cell r="Z2141">
            <v>56</v>
          </cell>
          <cell r="AA2141">
            <v>91</v>
          </cell>
          <cell r="AB2141">
            <v>42</v>
          </cell>
          <cell r="AC2141">
            <v>87</v>
          </cell>
          <cell r="AD2141">
            <v>51</v>
          </cell>
          <cell r="AE2141">
            <v>89</v>
          </cell>
          <cell r="AF2141">
            <v>58</v>
          </cell>
          <cell r="AG2141">
            <v>67</v>
          </cell>
          <cell r="AH2141">
            <v>54</v>
          </cell>
          <cell r="AI2141">
            <v>79</v>
          </cell>
          <cell r="AJ2141">
            <v>66</v>
          </cell>
          <cell r="AK2141">
            <v>102</v>
          </cell>
          <cell r="AL2141">
            <v>71</v>
          </cell>
          <cell r="AM2141">
            <v>74</v>
          </cell>
          <cell r="AN2141">
            <v>63</v>
          </cell>
          <cell r="AO2141">
            <v>73</v>
          </cell>
          <cell r="AP2141">
            <v>66</v>
          </cell>
          <cell r="AQ2141">
            <v>94</v>
          </cell>
          <cell r="AR2141">
            <v>56</v>
          </cell>
          <cell r="AS2141">
            <v>101</v>
          </cell>
          <cell r="AT2141">
            <v>84</v>
          </cell>
          <cell r="AU2141">
            <v>93</v>
          </cell>
          <cell r="AV2141">
            <v>59</v>
          </cell>
          <cell r="AW2141">
            <v>91</v>
          </cell>
          <cell r="AX2141">
            <v>56</v>
          </cell>
          <cell r="AY2141">
            <v>93</v>
          </cell>
          <cell r="AZ2141">
            <v>55</v>
          </cell>
        </row>
        <row r="2142">
          <cell r="B2142">
            <v>36700</v>
          </cell>
          <cell r="C2142">
            <v>99</v>
          </cell>
          <cell r="D2142">
            <v>53</v>
          </cell>
          <cell r="E2142">
            <v>85</v>
          </cell>
          <cell r="F2142">
            <v>50</v>
          </cell>
          <cell r="G2142">
            <v>77</v>
          </cell>
          <cell r="H2142">
            <v>50</v>
          </cell>
          <cell r="I2142">
            <v>73</v>
          </cell>
          <cell r="J2142">
            <v>51</v>
          </cell>
          <cell r="K2142">
            <v>75</v>
          </cell>
          <cell r="L2142">
            <v>49</v>
          </cell>
          <cell r="M2142">
            <v>76</v>
          </cell>
          <cell r="N2142">
            <v>46</v>
          </cell>
          <cell r="O2142">
            <v>87</v>
          </cell>
          <cell r="P2142">
            <v>57</v>
          </cell>
          <cell r="Q2142">
            <v>89</v>
          </cell>
          <cell r="R2142">
            <v>58</v>
          </cell>
          <cell r="S2142">
            <v>92</v>
          </cell>
          <cell r="T2142">
            <v>46</v>
          </cell>
          <cell r="U2142">
            <v>76</v>
          </cell>
          <cell r="V2142">
            <v>55</v>
          </cell>
          <cell r="W2142">
            <v>75</v>
          </cell>
          <cell r="X2142">
            <v>50</v>
          </cell>
          <cell r="Y2142">
            <v>75</v>
          </cell>
          <cell r="Z2142">
            <v>56</v>
          </cell>
          <cell r="AA2142">
            <v>91</v>
          </cell>
          <cell r="AB2142">
            <v>42</v>
          </cell>
          <cell r="AC2142">
            <v>87</v>
          </cell>
          <cell r="AD2142">
            <v>51</v>
          </cell>
          <cell r="AE2142">
            <v>89</v>
          </cell>
          <cell r="AF2142">
            <v>58</v>
          </cell>
          <cell r="AG2142">
            <v>67</v>
          </cell>
          <cell r="AH2142">
            <v>54</v>
          </cell>
          <cell r="AI2142">
            <v>79</v>
          </cell>
          <cell r="AJ2142">
            <v>66</v>
          </cell>
          <cell r="AK2142">
            <v>102</v>
          </cell>
          <cell r="AL2142">
            <v>71</v>
          </cell>
          <cell r="AM2142">
            <v>74</v>
          </cell>
          <cell r="AN2142">
            <v>63</v>
          </cell>
          <cell r="AO2142">
            <v>73</v>
          </cell>
          <cell r="AP2142">
            <v>66</v>
          </cell>
          <cell r="AQ2142">
            <v>94</v>
          </cell>
          <cell r="AR2142">
            <v>56</v>
          </cell>
          <cell r="AS2142">
            <v>101</v>
          </cell>
          <cell r="AT2142">
            <v>84</v>
          </cell>
          <cell r="AU2142">
            <v>93</v>
          </cell>
          <cell r="AV2142">
            <v>59</v>
          </cell>
          <cell r="AW2142">
            <v>91</v>
          </cell>
          <cell r="AX2142">
            <v>56</v>
          </cell>
          <cell r="AY2142">
            <v>93</v>
          </cell>
          <cell r="AZ2142">
            <v>55</v>
          </cell>
        </row>
        <row r="2143">
          <cell r="B2143">
            <v>36701</v>
          </cell>
          <cell r="C2143">
            <v>99</v>
          </cell>
          <cell r="D2143">
            <v>53</v>
          </cell>
          <cell r="E2143">
            <v>85</v>
          </cell>
          <cell r="F2143">
            <v>50</v>
          </cell>
          <cell r="G2143">
            <v>77</v>
          </cell>
          <cell r="H2143">
            <v>50</v>
          </cell>
          <cell r="I2143">
            <v>73</v>
          </cell>
          <cell r="J2143">
            <v>51</v>
          </cell>
          <cell r="K2143">
            <v>75</v>
          </cell>
          <cell r="L2143">
            <v>49</v>
          </cell>
          <cell r="M2143">
            <v>76</v>
          </cell>
          <cell r="N2143">
            <v>46</v>
          </cell>
          <cell r="O2143">
            <v>87</v>
          </cell>
          <cell r="P2143">
            <v>57</v>
          </cell>
          <cell r="Q2143">
            <v>89</v>
          </cell>
          <cell r="R2143">
            <v>58</v>
          </cell>
          <cell r="S2143">
            <v>92</v>
          </cell>
          <cell r="T2143">
            <v>46</v>
          </cell>
          <cell r="U2143">
            <v>76</v>
          </cell>
          <cell r="V2143">
            <v>55</v>
          </cell>
          <cell r="W2143">
            <v>75</v>
          </cell>
          <cell r="X2143">
            <v>50</v>
          </cell>
          <cell r="Y2143">
            <v>75</v>
          </cell>
          <cell r="Z2143">
            <v>56</v>
          </cell>
          <cell r="AA2143">
            <v>91</v>
          </cell>
          <cell r="AB2143">
            <v>42</v>
          </cell>
          <cell r="AC2143">
            <v>87</v>
          </cell>
          <cell r="AD2143">
            <v>51</v>
          </cell>
          <cell r="AE2143">
            <v>89</v>
          </cell>
          <cell r="AF2143">
            <v>58</v>
          </cell>
          <cell r="AG2143">
            <v>67</v>
          </cell>
          <cell r="AH2143">
            <v>54</v>
          </cell>
          <cell r="AI2143">
            <v>79</v>
          </cell>
          <cell r="AJ2143">
            <v>66</v>
          </cell>
          <cell r="AK2143">
            <v>102</v>
          </cell>
          <cell r="AL2143">
            <v>71</v>
          </cell>
          <cell r="AM2143">
            <v>74</v>
          </cell>
          <cell r="AN2143">
            <v>63</v>
          </cell>
          <cell r="AO2143">
            <v>73</v>
          </cell>
          <cell r="AP2143">
            <v>66</v>
          </cell>
          <cell r="AQ2143">
            <v>94</v>
          </cell>
          <cell r="AR2143">
            <v>56</v>
          </cell>
          <cell r="AS2143">
            <v>101</v>
          </cell>
          <cell r="AT2143">
            <v>84</v>
          </cell>
          <cell r="AU2143">
            <v>93</v>
          </cell>
          <cell r="AV2143">
            <v>59</v>
          </cell>
          <cell r="AW2143">
            <v>91</v>
          </cell>
          <cell r="AX2143">
            <v>56</v>
          </cell>
          <cell r="AY2143">
            <v>93</v>
          </cell>
          <cell r="AZ2143">
            <v>55</v>
          </cell>
        </row>
        <row r="2144">
          <cell r="B2144">
            <v>36702</v>
          </cell>
          <cell r="C2144">
            <v>99</v>
          </cell>
          <cell r="D2144">
            <v>54</v>
          </cell>
          <cell r="E2144">
            <v>84</v>
          </cell>
          <cell r="F2144">
            <v>47</v>
          </cell>
          <cell r="G2144">
            <v>76</v>
          </cell>
          <cell r="H2144">
            <v>49</v>
          </cell>
          <cell r="I2144">
            <v>87</v>
          </cell>
          <cell r="J2144">
            <v>54</v>
          </cell>
          <cell r="K2144">
            <v>87</v>
          </cell>
          <cell r="L2144">
            <v>50</v>
          </cell>
          <cell r="M2144">
            <v>87</v>
          </cell>
          <cell r="N2144">
            <v>47</v>
          </cell>
          <cell r="O2144">
            <v>95</v>
          </cell>
          <cell r="P2144">
            <v>55</v>
          </cell>
          <cell r="Q2144">
            <v>86</v>
          </cell>
          <cell r="R2144">
            <v>57</v>
          </cell>
          <cell r="S2144">
            <v>79</v>
          </cell>
          <cell r="T2144">
            <v>51</v>
          </cell>
          <cell r="U2144">
            <v>70</v>
          </cell>
          <cell r="V2144">
            <v>47</v>
          </cell>
          <cell r="W2144">
            <v>67</v>
          </cell>
          <cell r="X2144">
            <v>45</v>
          </cell>
          <cell r="Y2144">
            <v>66</v>
          </cell>
          <cell r="Z2144">
            <v>51</v>
          </cell>
          <cell r="AA2144">
            <v>66</v>
          </cell>
          <cell r="AB2144">
            <v>52</v>
          </cell>
          <cell r="AC2144">
            <v>72</v>
          </cell>
          <cell r="AD2144">
            <v>56</v>
          </cell>
          <cell r="AE2144">
            <v>95</v>
          </cell>
          <cell r="AF2144">
            <v>59</v>
          </cell>
          <cell r="AG2144">
            <v>69</v>
          </cell>
          <cell r="AH2144">
            <v>57</v>
          </cell>
          <cell r="AI2144">
            <v>79</v>
          </cell>
          <cell r="AJ2144">
            <v>60</v>
          </cell>
          <cell r="AK2144">
            <v>97</v>
          </cell>
          <cell r="AL2144">
            <v>68</v>
          </cell>
          <cell r="AM2144">
            <v>95</v>
          </cell>
          <cell r="AN2144">
            <v>64</v>
          </cell>
          <cell r="AO2144">
            <v>89</v>
          </cell>
          <cell r="AP2144">
            <v>67</v>
          </cell>
          <cell r="AQ2144">
            <v>93</v>
          </cell>
          <cell r="AR2144">
            <v>64</v>
          </cell>
          <cell r="AS2144">
            <v>100</v>
          </cell>
          <cell r="AT2144">
            <v>78</v>
          </cell>
          <cell r="AU2144">
            <v>87</v>
          </cell>
          <cell r="AV2144">
            <v>67</v>
          </cell>
          <cell r="AW2144">
            <v>90</v>
          </cell>
          <cell r="AX2144">
            <v>68</v>
          </cell>
          <cell r="AY2144">
            <v>85</v>
          </cell>
          <cell r="AZ2144">
            <v>56</v>
          </cell>
        </row>
        <row r="2145">
          <cell r="B2145">
            <v>36703</v>
          </cell>
          <cell r="C2145">
            <v>99</v>
          </cell>
          <cell r="D2145">
            <v>56</v>
          </cell>
          <cell r="E2145">
            <v>91</v>
          </cell>
          <cell r="F2145">
            <v>46</v>
          </cell>
          <cell r="G2145">
            <v>82</v>
          </cell>
          <cell r="H2145">
            <v>48</v>
          </cell>
          <cell r="I2145">
            <v>92</v>
          </cell>
          <cell r="J2145">
            <v>58</v>
          </cell>
          <cell r="K2145">
            <v>92</v>
          </cell>
          <cell r="L2145">
            <v>55</v>
          </cell>
          <cell r="M2145">
            <v>91</v>
          </cell>
          <cell r="N2145">
            <v>48</v>
          </cell>
          <cell r="O2145">
            <v>97</v>
          </cell>
          <cell r="P2145">
            <v>60</v>
          </cell>
          <cell r="Q2145">
            <v>88</v>
          </cell>
          <cell r="R2145">
            <v>52</v>
          </cell>
          <cell r="S2145">
            <v>83</v>
          </cell>
          <cell r="T2145">
            <v>42</v>
          </cell>
          <cell r="U2145">
            <v>71</v>
          </cell>
          <cell r="V2145">
            <v>48</v>
          </cell>
          <cell r="W2145">
            <v>68</v>
          </cell>
          <cell r="X2145">
            <v>42</v>
          </cell>
          <cell r="Y2145">
            <v>72</v>
          </cell>
          <cell r="Z2145">
            <v>46</v>
          </cell>
          <cell r="AA2145">
            <v>77</v>
          </cell>
          <cell r="AB2145">
            <v>37</v>
          </cell>
          <cell r="AC2145">
            <v>58</v>
          </cell>
          <cell r="AD2145">
            <v>47</v>
          </cell>
          <cell r="AE2145">
            <v>97</v>
          </cell>
          <cell r="AF2145">
            <v>59</v>
          </cell>
          <cell r="AG2145">
            <v>69</v>
          </cell>
          <cell r="AH2145">
            <v>55</v>
          </cell>
          <cell r="AI2145">
            <v>92</v>
          </cell>
          <cell r="AJ2145">
            <v>69</v>
          </cell>
          <cell r="AK2145">
            <v>99</v>
          </cell>
          <cell r="AL2145">
            <v>70</v>
          </cell>
          <cell r="AM2145">
            <v>79</v>
          </cell>
          <cell r="AN2145">
            <v>65</v>
          </cell>
          <cell r="AO2145">
            <v>78</v>
          </cell>
          <cell r="AP2145">
            <v>68</v>
          </cell>
          <cell r="AQ2145">
            <v>92</v>
          </cell>
          <cell r="AR2145">
            <v>62</v>
          </cell>
          <cell r="AS2145">
            <v>101</v>
          </cell>
          <cell r="AT2145">
            <v>83</v>
          </cell>
          <cell r="AU2145">
            <v>87</v>
          </cell>
          <cell r="AV2145">
            <v>65</v>
          </cell>
          <cell r="AW2145">
            <v>73</v>
          </cell>
          <cell r="AX2145">
            <v>55</v>
          </cell>
          <cell r="AY2145">
            <v>66</v>
          </cell>
          <cell r="AZ2145">
            <v>53</v>
          </cell>
        </row>
        <row r="2146">
          <cell r="B2146">
            <v>36704</v>
          </cell>
          <cell r="C2146">
            <v>99</v>
          </cell>
          <cell r="D2146">
            <v>58</v>
          </cell>
          <cell r="E2146">
            <v>93</v>
          </cell>
          <cell r="F2146">
            <v>50</v>
          </cell>
          <cell r="G2146">
            <v>85</v>
          </cell>
          <cell r="H2146">
            <v>59</v>
          </cell>
          <cell r="I2146">
            <v>98</v>
          </cell>
          <cell r="J2146">
            <v>61</v>
          </cell>
          <cell r="K2146">
            <v>95</v>
          </cell>
          <cell r="L2146">
            <v>52</v>
          </cell>
          <cell r="M2146">
            <v>95</v>
          </cell>
          <cell r="N2146">
            <v>50</v>
          </cell>
          <cell r="O2146">
            <v>99</v>
          </cell>
          <cell r="P2146">
            <v>55</v>
          </cell>
          <cell r="Q2146">
            <v>88</v>
          </cell>
          <cell r="R2146">
            <v>55</v>
          </cell>
          <cell r="S2146">
            <v>82</v>
          </cell>
          <cell r="T2146">
            <v>44</v>
          </cell>
          <cell r="U2146">
            <v>76</v>
          </cell>
          <cell r="V2146">
            <v>44</v>
          </cell>
          <cell r="W2146">
            <v>72</v>
          </cell>
          <cell r="X2146">
            <v>41</v>
          </cell>
          <cell r="Y2146">
            <v>72</v>
          </cell>
          <cell r="Z2146">
            <v>54</v>
          </cell>
          <cell r="AA2146">
            <v>71</v>
          </cell>
          <cell r="AB2146">
            <v>44</v>
          </cell>
          <cell r="AC2146">
            <v>68</v>
          </cell>
          <cell r="AD2146">
            <v>49</v>
          </cell>
          <cell r="AE2146">
            <v>97</v>
          </cell>
          <cell r="AF2146">
            <v>63</v>
          </cell>
          <cell r="AG2146">
            <v>69</v>
          </cell>
          <cell r="AH2146">
            <v>54</v>
          </cell>
          <cell r="AI2146">
            <v>86</v>
          </cell>
          <cell r="AJ2146">
            <v>67</v>
          </cell>
          <cell r="AK2146">
            <v>102</v>
          </cell>
          <cell r="AL2146">
            <v>73</v>
          </cell>
          <cell r="AM2146">
            <v>74</v>
          </cell>
          <cell r="AN2146">
            <v>65</v>
          </cell>
          <cell r="AO2146">
            <v>75</v>
          </cell>
          <cell r="AP2146">
            <v>66</v>
          </cell>
          <cell r="AQ2146">
            <v>95</v>
          </cell>
          <cell r="AR2146">
            <v>60</v>
          </cell>
          <cell r="AS2146">
            <v>107</v>
          </cell>
          <cell r="AT2146">
            <v>79</v>
          </cell>
          <cell r="AU2146">
            <v>87</v>
          </cell>
          <cell r="AV2146">
            <v>64</v>
          </cell>
          <cell r="AW2146">
            <v>88</v>
          </cell>
          <cell r="AX2146">
            <v>54</v>
          </cell>
          <cell r="AY2146">
            <v>74</v>
          </cell>
          <cell r="AZ2146">
            <v>51</v>
          </cell>
        </row>
        <row r="2147">
          <cell r="B2147">
            <v>36705</v>
          </cell>
          <cell r="C2147">
            <v>99</v>
          </cell>
          <cell r="D2147">
            <v>59</v>
          </cell>
          <cell r="E2147">
            <v>96</v>
          </cell>
          <cell r="F2147">
            <v>53</v>
          </cell>
          <cell r="G2147">
            <v>87</v>
          </cell>
          <cell r="H2147">
            <v>54</v>
          </cell>
          <cell r="I2147">
            <v>93</v>
          </cell>
          <cell r="J2147">
            <v>63</v>
          </cell>
          <cell r="K2147">
            <v>94</v>
          </cell>
          <cell r="L2147">
            <v>60</v>
          </cell>
          <cell r="M2147">
            <v>93</v>
          </cell>
          <cell r="N2147">
            <v>56</v>
          </cell>
          <cell r="O2147">
            <v>97</v>
          </cell>
          <cell r="P2147">
            <v>59</v>
          </cell>
          <cell r="Q2147">
            <v>94</v>
          </cell>
          <cell r="R2147">
            <v>61</v>
          </cell>
          <cell r="S2147">
            <v>89</v>
          </cell>
          <cell r="T2147">
            <v>45</v>
          </cell>
          <cell r="U2147">
            <v>84</v>
          </cell>
          <cell r="V2147">
            <v>45</v>
          </cell>
          <cell r="W2147">
            <v>82</v>
          </cell>
          <cell r="X2147">
            <v>43</v>
          </cell>
          <cell r="Y2147">
            <v>81</v>
          </cell>
          <cell r="Z2147">
            <v>48</v>
          </cell>
          <cell r="AA2147">
            <v>78</v>
          </cell>
          <cell r="AB2147">
            <v>38</v>
          </cell>
          <cell r="AC2147">
            <v>69</v>
          </cell>
          <cell r="AD2147">
            <v>42</v>
          </cell>
          <cell r="AE2147">
            <v>96</v>
          </cell>
          <cell r="AF2147">
            <v>62</v>
          </cell>
          <cell r="AG2147">
            <v>67</v>
          </cell>
          <cell r="AH2147">
            <v>54</v>
          </cell>
          <cell r="AI2147">
            <v>86</v>
          </cell>
          <cell r="AJ2147">
            <v>66</v>
          </cell>
          <cell r="AK2147">
            <v>103</v>
          </cell>
          <cell r="AL2147">
            <v>74</v>
          </cell>
          <cell r="AM2147">
            <v>75</v>
          </cell>
          <cell r="AN2147">
            <v>64</v>
          </cell>
          <cell r="AO2147">
            <v>75</v>
          </cell>
          <cell r="AP2147">
            <v>65</v>
          </cell>
          <cell r="AQ2147">
            <v>96</v>
          </cell>
          <cell r="AR2147">
            <v>61</v>
          </cell>
          <cell r="AS2147">
            <v>105</v>
          </cell>
          <cell r="AT2147">
            <v>83</v>
          </cell>
          <cell r="AU2147">
            <v>93</v>
          </cell>
          <cell r="AV2147">
            <v>60</v>
          </cell>
          <cell r="AW2147">
            <v>91</v>
          </cell>
          <cell r="AX2147">
            <v>54</v>
          </cell>
          <cell r="AY2147">
            <v>73</v>
          </cell>
          <cell r="AZ2147">
            <v>53</v>
          </cell>
        </row>
        <row r="2148">
          <cell r="B2148">
            <v>36706</v>
          </cell>
          <cell r="C2148">
            <v>99</v>
          </cell>
          <cell r="D2148">
            <v>53</v>
          </cell>
          <cell r="E2148">
            <v>95</v>
          </cell>
          <cell r="F2148">
            <v>50</v>
          </cell>
          <cell r="G2148">
            <v>83</v>
          </cell>
          <cell r="H2148">
            <v>57</v>
          </cell>
          <cell r="I2148">
            <v>85</v>
          </cell>
          <cell r="J2148">
            <v>56</v>
          </cell>
          <cell r="K2148">
            <v>88</v>
          </cell>
          <cell r="L2148">
            <v>51</v>
          </cell>
          <cell r="M2148">
            <v>89</v>
          </cell>
          <cell r="N2148">
            <v>46</v>
          </cell>
          <cell r="O2148">
            <v>97</v>
          </cell>
          <cell r="P2148">
            <v>58</v>
          </cell>
          <cell r="Q2148">
            <v>95</v>
          </cell>
          <cell r="R2148">
            <v>57</v>
          </cell>
          <cell r="S2148">
            <v>88</v>
          </cell>
          <cell r="T2148">
            <v>49</v>
          </cell>
          <cell r="U2148">
            <v>86</v>
          </cell>
          <cell r="V2148">
            <v>57</v>
          </cell>
          <cell r="W2148">
            <v>86</v>
          </cell>
          <cell r="X2148">
            <v>49</v>
          </cell>
          <cell r="Y2148">
            <v>88</v>
          </cell>
          <cell r="Z2148">
            <v>56</v>
          </cell>
          <cell r="AA2148">
            <v>85</v>
          </cell>
          <cell r="AB2148">
            <v>44</v>
          </cell>
          <cell r="AC2148">
            <v>83</v>
          </cell>
          <cell r="AD2148">
            <v>49</v>
          </cell>
          <cell r="AE2148">
            <v>88</v>
          </cell>
          <cell r="AF2148">
            <v>58</v>
          </cell>
          <cell r="AG2148">
            <v>70</v>
          </cell>
          <cell r="AH2148">
            <v>55</v>
          </cell>
          <cell r="AI2148">
            <v>85</v>
          </cell>
          <cell r="AJ2148">
            <v>66</v>
          </cell>
          <cell r="AK2148">
            <v>101</v>
          </cell>
          <cell r="AL2148">
            <v>73</v>
          </cell>
          <cell r="AM2148">
            <v>74</v>
          </cell>
          <cell r="AN2148">
            <v>64</v>
          </cell>
          <cell r="AO2148">
            <v>73</v>
          </cell>
          <cell r="AP2148">
            <v>65</v>
          </cell>
          <cell r="AQ2148">
            <v>94</v>
          </cell>
          <cell r="AR2148">
            <v>59</v>
          </cell>
          <cell r="AS2148">
            <v>107</v>
          </cell>
          <cell r="AT2148">
            <v>84</v>
          </cell>
          <cell r="AU2148">
            <v>91</v>
          </cell>
          <cell r="AV2148">
            <v>63</v>
          </cell>
          <cell r="AW2148">
            <v>93</v>
          </cell>
          <cell r="AX2148">
            <v>58</v>
          </cell>
          <cell r="AY2148">
            <v>92</v>
          </cell>
          <cell r="AZ2148">
            <v>56</v>
          </cell>
        </row>
        <row r="2149">
          <cell r="B2149">
            <v>36707</v>
          </cell>
          <cell r="C2149">
            <v>99</v>
          </cell>
          <cell r="D2149">
            <v>53</v>
          </cell>
          <cell r="E2149">
            <v>95</v>
          </cell>
          <cell r="F2149">
            <v>50</v>
          </cell>
          <cell r="G2149">
            <v>83</v>
          </cell>
          <cell r="H2149">
            <v>57</v>
          </cell>
          <cell r="I2149">
            <v>85</v>
          </cell>
          <cell r="J2149">
            <v>56</v>
          </cell>
          <cell r="K2149">
            <v>88</v>
          </cell>
          <cell r="L2149">
            <v>51</v>
          </cell>
          <cell r="M2149">
            <v>89</v>
          </cell>
          <cell r="N2149">
            <v>46</v>
          </cell>
          <cell r="O2149">
            <v>97</v>
          </cell>
          <cell r="P2149">
            <v>58</v>
          </cell>
          <cell r="Q2149">
            <v>95</v>
          </cell>
          <cell r="R2149">
            <v>57</v>
          </cell>
          <cell r="S2149">
            <v>88</v>
          </cell>
          <cell r="T2149">
            <v>49</v>
          </cell>
          <cell r="U2149">
            <v>86</v>
          </cell>
          <cell r="V2149">
            <v>57</v>
          </cell>
          <cell r="W2149">
            <v>86</v>
          </cell>
          <cell r="X2149">
            <v>49</v>
          </cell>
          <cell r="Y2149">
            <v>88</v>
          </cell>
          <cell r="Z2149">
            <v>56</v>
          </cell>
          <cell r="AA2149">
            <v>85</v>
          </cell>
          <cell r="AB2149">
            <v>44</v>
          </cell>
          <cell r="AC2149">
            <v>83</v>
          </cell>
          <cell r="AD2149">
            <v>49</v>
          </cell>
          <cell r="AE2149">
            <v>88</v>
          </cell>
          <cell r="AF2149">
            <v>58</v>
          </cell>
          <cell r="AG2149">
            <v>70</v>
          </cell>
          <cell r="AH2149">
            <v>55</v>
          </cell>
          <cell r="AI2149">
            <v>85</v>
          </cell>
          <cell r="AJ2149">
            <v>66</v>
          </cell>
          <cell r="AK2149">
            <v>101</v>
          </cell>
          <cell r="AL2149">
            <v>73</v>
          </cell>
          <cell r="AM2149">
            <v>74</v>
          </cell>
          <cell r="AN2149">
            <v>64</v>
          </cell>
          <cell r="AO2149">
            <v>73</v>
          </cell>
          <cell r="AP2149">
            <v>65</v>
          </cell>
          <cell r="AQ2149">
            <v>94</v>
          </cell>
          <cell r="AR2149">
            <v>59</v>
          </cell>
          <cell r="AS2149">
            <v>107</v>
          </cell>
          <cell r="AT2149">
            <v>84</v>
          </cell>
          <cell r="AU2149">
            <v>91</v>
          </cell>
          <cell r="AV2149">
            <v>63</v>
          </cell>
          <cell r="AW2149">
            <v>93</v>
          </cell>
          <cell r="AX2149">
            <v>58</v>
          </cell>
          <cell r="AY2149">
            <v>92</v>
          </cell>
          <cell r="AZ2149">
            <v>56</v>
          </cell>
        </row>
        <row r="2150">
          <cell r="B2150">
            <v>36708</v>
          </cell>
          <cell r="C2150">
            <v>99</v>
          </cell>
          <cell r="D2150">
            <v>53</v>
          </cell>
          <cell r="E2150">
            <v>95</v>
          </cell>
          <cell r="F2150">
            <v>50</v>
          </cell>
          <cell r="G2150">
            <v>83</v>
          </cell>
          <cell r="H2150">
            <v>57</v>
          </cell>
          <cell r="I2150">
            <v>85</v>
          </cell>
          <cell r="J2150">
            <v>56</v>
          </cell>
          <cell r="K2150">
            <v>88</v>
          </cell>
          <cell r="L2150">
            <v>51</v>
          </cell>
          <cell r="M2150">
            <v>89</v>
          </cell>
          <cell r="N2150">
            <v>46</v>
          </cell>
          <cell r="O2150">
            <v>97</v>
          </cell>
          <cell r="P2150">
            <v>58</v>
          </cell>
          <cell r="Q2150">
            <v>95</v>
          </cell>
          <cell r="R2150">
            <v>57</v>
          </cell>
          <cell r="S2150">
            <v>88</v>
          </cell>
          <cell r="T2150">
            <v>49</v>
          </cell>
          <cell r="U2150">
            <v>86</v>
          </cell>
          <cell r="V2150">
            <v>57</v>
          </cell>
          <cell r="W2150">
            <v>86</v>
          </cell>
          <cell r="X2150">
            <v>49</v>
          </cell>
          <cell r="Y2150">
            <v>88</v>
          </cell>
          <cell r="Z2150">
            <v>56</v>
          </cell>
          <cell r="AA2150">
            <v>85</v>
          </cell>
          <cell r="AB2150">
            <v>44</v>
          </cell>
          <cell r="AC2150">
            <v>83</v>
          </cell>
          <cell r="AD2150">
            <v>49</v>
          </cell>
          <cell r="AE2150">
            <v>88</v>
          </cell>
          <cell r="AF2150">
            <v>58</v>
          </cell>
          <cell r="AG2150">
            <v>70</v>
          </cell>
          <cell r="AH2150">
            <v>55</v>
          </cell>
          <cell r="AI2150">
            <v>85</v>
          </cell>
          <cell r="AJ2150">
            <v>66</v>
          </cell>
          <cell r="AK2150">
            <v>101</v>
          </cell>
          <cell r="AL2150">
            <v>73</v>
          </cell>
          <cell r="AM2150">
            <v>74</v>
          </cell>
          <cell r="AN2150">
            <v>64</v>
          </cell>
          <cell r="AO2150">
            <v>73</v>
          </cell>
          <cell r="AP2150">
            <v>65</v>
          </cell>
          <cell r="AQ2150">
            <v>94</v>
          </cell>
          <cell r="AR2150">
            <v>59</v>
          </cell>
          <cell r="AS2150">
            <v>107</v>
          </cell>
          <cell r="AT2150">
            <v>84</v>
          </cell>
          <cell r="AU2150">
            <v>91</v>
          </cell>
          <cell r="AV2150">
            <v>63</v>
          </cell>
          <cell r="AW2150">
            <v>93</v>
          </cell>
          <cell r="AX2150">
            <v>58</v>
          </cell>
          <cell r="AY2150">
            <v>92</v>
          </cell>
          <cell r="AZ2150">
            <v>56</v>
          </cell>
        </row>
        <row r="2151">
          <cell r="B2151">
            <v>36709</v>
          </cell>
          <cell r="C2151">
            <v>99</v>
          </cell>
          <cell r="D2151">
            <v>53</v>
          </cell>
          <cell r="E2151">
            <v>95</v>
          </cell>
          <cell r="F2151">
            <v>50</v>
          </cell>
          <cell r="G2151">
            <v>83</v>
          </cell>
          <cell r="H2151">
            <v>57</v>
          </cell>
          <cell r="I2151">
            <v>85</v>
          </cell>
          <cell r="J2151">
            <v>56</v>
          </cell>
          <cell r="K2151">
            <v>88</v>
          </cell>
          <cell r="L2151">
            <v>51</v>
          </cell>
          <cell r="M2151">
            <v>89</v>
          </cell>
          <cell r="N2151">
            <v>46</v>
          </cell>
          <cell r="O2151">
            <v>97</v>
          </cell>
          <cell r="P2151">
            <v>58</v>
          </cell>
          <cell r="Q2151">
            <v>95</v>
          </cell>
          <cell r="R2151">
            <v>57</v>
          </cell>
          <cell r="S2151">
            <v>88</v>
          </cell>
          <cell r="T2151">
            <v>49</v>
          </cell>
          <cell r="U2151">
            <v>86</v>
          </cell>
          <cell r="V2151">
            <v>57</v>
          </cell>
          <cell r="W2151">
            <v>86</v>
          </cell>
          <cell r="X2151">
            <v>49</v>
          </cell>
          <cell r="Y2151">
            <v>88</v>
          </cell>
          <cell r="Z2151">
            <v>56</v>
          </cell>
          <cell r="AA2151">
            <v>85</v>
          </cell>
          <cell r="AB2151">
            <v>44</v>
          </cell>
          <cell r="AC2151">
            <v>83</v>
          </cell>
          <cell r="AD2151">
            <v>49</v>
          </cell>
          <cell r="AE2151">
            <v>88</v>
          </cell>
          <cell r="AF2151">
            <v>58</v>
          </cell>
          <cell r="AG2151">
            <v>70</v>
          </cell>
          <cell r="AH2151">
            <v>55</v>
          </cell>
          <cell r="AI2151">
            <v>85</v>
          </cell>
          <cell r="AJ2151">
            <v>66</v>
          </cell>
          <cell r="AK2151">
            <v>101</v>
          </cell>
          <cell r="AL2151">
            <v>73</v>
          </cell>
          <cell r="AM2151">
            <v>74</v>
          </cell>
          <cell r="AN2151">
            <v>64</v>
          </cell>
          <cell r="AO2151">
            <v>73</v>
          </cell>
          <cell r="AP2151">
            <v>65</v>
          </cell>
          <cell r="AQ2151">
            <v>94</v>
          </cell>
          <cell r="AR2151">
            <v>59</v>
          </cell>
          <cell r="AS2151">
            <v>107</v>
          </cell>
          <cell r="AT2151">
            <v>84</v>
          </cell>
          <cell r="AU2151">
            <v>91</v>
          </cell>
          <cell r="AV2151">
            <v>63</v>
          </cell>
          <cell r="AW2151">
            <v>93</v>
          </cell>
          <cell r="AX2151">
            <v>58</v>
          </cell>
          <cell r="AY2151">
            <v>92</v>
          </cell>
          <cell r="AZ2151">
            <v>56</v>
          </cell>
        </row>
        <row r="2152">
          <cell r="B2152">
            <v>36710</v>
          </cell>
          <cell r="C2152">
            <v>99</v>
          </cell>
          <cell r="D2152">
            <v>53</v>
          </cell>
          <cell r="E2152">
            <v>95</v>
          </cell>
          <cell r="F2152">
            <v>50</v>
          </cell>
          <cell r="G2152">
            <v>83</v>
          </cell>
          <cell r="H2152">
            <v>57</v>
          </cell>
          <cell r="I2152">
            <v>85</v>
          </cell>
          <cell r="J2152">
            <v>56</v>
          </cell>
          <cell r="K2152">
            <v>88</v>
          </cell>
          <cell r="L2152">
            <v>51</v>
          </cell>
          <cell r="M2152">
            <v>89</v>
          </cell>
          <cell r="N2152">
            <v>46</v>
          </cell>
          <cell r="O2152">
            <v>97</v>
          </cell>
          <cell r="P2152">
            <v>58</v>
          </cell>
          <cell r="Q2152">
            <v>95</v>
          </cell>
          <cell r="R2152">
            <v>57</v>
          </cell>
          <cell r="S2152">
            <v>88</v>
          </cell>
          <cell r="T2152">
            <v>49</v>
          </cell>
          <cell r="U2152">
            <v>86</v>
          </cell>
          <cell r="V2152">
            <v>57</v>
          </cell>
          <cell r="W2152">
            <v>86</v>
          </cell>
          <cell r="X2152">
            <v>49</v>
          </cell>
          <cell r="Y2152">
            <v>88</v>
          </cell>
          <cell r="Z2152">
            <v>56</v>
          </cell>
          <cell r="AA2152">
            <v>85</v>
          </cell>
          <cell r="AB2152">
            <v>44</v>
          </cell>
          <cell r="AC2152">
            <v>83</v>
          </cell>
          <cell r="AD2152">
            <v>49</v>
          </cell>
          <cell r="AE2152">
            <v>88</v>
          </cell>
          <cell r="AF2152">
            <v>58</v>
          </cell>
          <cell r="AG2152">
            <v>70</v>
          </cell>
          <cell r="AH2152">
            <v>55</v>
          </cell>
          <cell r="AI2152">
            <v>85</v>
          </cell>
          <cell r="AJ2152">
            <v>66</v>
          </cell>
          <cell r="AK2152">
            <v>101</v>
          </cell>
          <cell r="AL2152">
            <v>73</v>
          </cell>
          <cell r="AM2152">
            <v>74</v>
          </cell>
          <cell r="AN2152">
            <v>64</v>
          </cell>
          <cell r="AO2152">
            <v>73</v>
          </cell>
          <cell r="AP2152">
            <v>65</v>
          </cell>
          <cell r="AQ2152">
            <v>94</v>
          </cell>
          <cell r="AR2152">
            <v>59</v>
          </cell>
          <cell r="AS2152">
            <v>107</v>
          </cell>
          <cell r="AT2152">
            <v>84</v>
          </cell>
          <cell r="AU2152">
            <v>91</v>
          </cell>
          <cell r="AV2152">
            <v>63</v>
          </cell>
          <cell r="AW2152">
            <v>93</v>
          </cell>
          <cell r="AX2152">
            <v>58</v>
          </cell>
          <cell r="AY2152">
            <v>92</v>
          </cell>
          <cell r="AZ2152">
            <v>56</v>
          </cell>
        </row>
        <row r="2153">
          <cell r="B2153">
            <v>36711</v>
          </cell>
          <cell r="C2153">
            <v>99</v>
          </cell>
          <cell r="D2153">
            <v>52</v>
          </cell>
          <cell r="E2153">
            <v>73</v>
          </cell>
          <cell r="F2153">
            <v>39</v>
          </cell>
          <cell r="G2153">
            <v>64</v>
          </cell>
          <cell r="H2153">
            <v>44</v>
          </cell>
          <cell r="I2153">
            <v>65</v>
          </cell>
          <cell r="J2153">
            <v>54</v>
          </cell>
          <cell r="K2153">
            <v>67</v>
          </cell>
          <cell r="L2153">
            <v>49</v>
          </cell>
          <cell r="M2153">
            <v>64</v>
          </cell>
          <cell r="N2153">
            <v>44</v>
          </cell>
          <cell r="O2153">
            <v>65</v>
          </cell>
          <cell r="P2153">
            <v>46</v>
          </cell>
          <cell r="Q2153">
            <v>77</v>
          </cell>
          <cell r="R2153">
            <v>45</v>
          </cell>
          <cell r="S2153">
            <v>77</v>
          </cell>
          <cell r="T2153">
            <v>46</v>
          </cell>
          <cell r="U2153">
            <v>73</v>
          </cell>
          <cell r="V2153">
            <v>47</v>
          </cell>
          <cell r="W2153">
            <v>73</v>
          </cell>
          <cell r="X2153">
            <v>47</v>
          </cell>
          <cell r="Y2153">
            <v>79</v>
          </cell>
          <cell r="Z2153">
            <v>55</v>
          </cell>
          <cell r="AA2153">
            <v>88</v>
          </cell>
          <cell r="AB2153">
            <v>50</v>
          </cell>
          <cell r="AC2153">
            <v>88</v>
          </cell>
          <cell r="AD2153">
            <v>55</v>
          </cell>
          <cell r="AE2153">
            <v>84</v>
          </cell>
          <cell r="AF2153">
            <v>53</v>
          </cell>
          <cell r="AG2153">
            <v>69</v>
          </cell>
          <cell r="AH2153">
            <v>51</v>
          </cell>
          <cell r="AI2153">
            <v>77</v>
          </cell>
          <cell r="AJ2153">
            <v>63</v>
          </cell>
          <cell r="AK2153">
            <v>86</v>
          </cell>
          <cell r="AL2153">
            <v>55</v>
          </cell>
          <cell r="AM2153">
            <v>73</v>
          </cell>
          <cell r="AN2153">
            <v>61</v>
          </cell>
          <cell r="AO2153">
            <v>71</v>
          </cell>
          <cell r="AP2153">
            <v>64</v>
          </cell>
          <cell r="AQ2153">
            <v>80</v>
          </cell>
          <cell r="AR2153">
            <v>49</v>
          </cell>
          <cell r="AS2153">
            <v>97</v>
          </cell>
          <cell r="AT2153">
            <v>72</v>
          </cell>
          <cell r="AU2153">
            <v>85</v>
          </cell>
          <cell r="AV2153">
            <v>57</v>
          </cell>
          <cell r="AW2153">
            <v>91</v>
          </cell>
          <cell r="AX2153">
            <v>56</v>
          </cell>
          <cell r="AY2153">
            <v>96</v>
          </cell>
          <cell r="AZ2153">
            <v>64</v>
          </cell>
        </row>
        <row r="2154">
          <cell r="B2154">
            <v>36712</v>
          </cell>
          <cell r="C2154">
            <v>99</v>
          </cell>
          <cell r="D2154">
            <v>50</v>
          </cell>
          <cell r="E2154">
            <v>78</v>
          </cell>
          <cell r="F2154">
            <v>47</v>
          </cell>
          <cell r="G2154">
            <v>72</v>
          </cell>
          <cell r="H2154">
            <v>47</v>
          </cell>
          <cell r="I2154">
            <v>76</v>
          </cell>
          <cell r="J2154">
            <v>54</v>
          </cell>
          <cell r="K2154">
            <v>76</v>
          </cell>
          <cell r="L2154">
            <v>53</v>
          </cell>
          <cell r="M2154">
            <v>73</v>
          </cell>
          <cell r="N2154">
            <v>55</v>
          </cell>
          <cell r="O2154">
            <v>72</v>
          </cell>
          <cell r="P2154">
            <v>56</v>
          </cell>
          <cell r="Q2154">
            <v>80</v>
          </cell>
          <cell r="R2154">
            <v>53</v>
          </cell>
          <cell r="S2154">
            <v>90</v>
          </cell>
          <cell r="T2154">
            <v>39</v>
          </cell>
          <cell r="U2154">
            <v>78</v>
          </cell>
          <cell r="V2154">
            <v>46</v>
          </cell>
          <cell r="W2154">
            <v>75</v>
          </cell>
          <cell r="X2154">
            <v>40</v>
          </cell>
          <cell r="Y2154">
            <v>91</v>
          </cell>
          <cell r="Z2154">
            <v>50</v>
          </cell>
          <cell r="AA2154">
            <v>93</v>
          </cell>
          <cell r="AB2154">
            <v>45</v>
          </cell>
          <cell r="AC2154">
            <v>87</v>
          </cell>
          <cell r="AD2154">
            <v>58</v>
          </cell>
          <cell r="AE2154">
            <v>78</v>
          </cell>
          <cell r="AF2154">
            <v>55</v>
          </cell>
          <cell r="AG2154">
            <v>63</v>
          </cell>
          <cell r="AH2154">
            <v>53</v>
          </cell>
          <cell r="AI2154">
            <v>78</v>
          </cell>
          <cell r="AJ2154">
            <v>62</v>
          </cell>
          <cell r="AK2154">
            <v>85</v>
          </cell>
          <cell r="AL2154">
            <v>59</v>
          </cell>
          <cell r="AM2154">
            <v>72</v>
          </cell>
          <cell r="AN2154">
            <v>60</v>
          </cell>
          <cell r="AO2154">
            <v>71</v>
          </cell>
          <cell r="AP2154">
            <v>64</v>
          </cell>
          <cell r="AQ2154">
            <v>74</v>
          </cell>
          <cell r="AR2154">
            <v>47</v>
          </cell>
          <cell r="AS2154">
            <v>98</v>
          </cell>
          <cell r="AT2154">
            <v>74</v>
          </cell>
          <cell r="AU2154">
            <v>94</v>
          </cell>
          <cell r="AV2154">
            <v>62</v>
          </cell>
          <cell r="AW2154">
            <v>94</v>
          </cell>
          <cell r="AX2154">
            <v>57</v>
          </cell>
          <cell r="AY2154">
            <v>93</v>
          </cell>
          <cell r="AZ2154">
            <v>63</v>
          </cell>
        </row>
        <row r="2155">
          <cell r="B2155">
            <v>36713</v>
          </cell>
          <cell r="C2155">
            <v>99</v>
          </cell>
          <cell r="D2155">
            <v>53</v>
          </cell>
          <cell r="E2155">
            <v>81</v>
          </cell>
          <cell r="F2155">
            <v>50</v>
          </cell>
          <cell r="G2155">
            <v>67</v>
          </cell>
          <cell r="H2155">
            <v>51</v>
          </cell>
          <cell r="I2155">
            <v>76</v>
          </cell>
          <cell r="J2155">
            <v>57</v>
          </cell>
          <cell r="K2155">
            <v>76</v>
          </cell>
          <cell r="L2155">
            <v>53</v>
          </cell>
          <cell r="M2155">
            <v>77</v>
          </cell>
          <cell r="N2155">
            <v>50</v>
          </cell>
          <cell r="O2155">
            <v>79</v>
          </cell>
          <cell r="P2155">
            <v>54</v>
          </cell>
          <cell r="Q2155">
            <v>79</v>
          </cell>
          <cell r="R2155">
            <v>55</v>
          </cell>
          <cell r="S2155">
            <v>79</v>
          </cell>
          <cell r="T2155">
            <v>53</v>
          </cell>
          <cell r="U2155">
            <v>76</v>
          </cell>
          <cell r="V2155">
            <v>57</v>
          </cell>
          <cell r="W2155">
            <v>79</v>
          </cell>
          <cell r="X2155">
            <v>49</v>
          </cell>
          <cell r="Y2155">
            <v>88</v>
          </cell>
          <cell r="Z2155">
            <v>58</v>
          </cell>
          <cell r="AA2155">
            <v>95</v>
          </cell>
          <cell r="AB2155">
            <v>54</v>
          </cell>
          <cell r="AC2155">
            <v>93</v>
          </cell>
          <cell r="AD2155">
            <v>57</v>
          </cell>
          <cell r="AE2155">
            <v>79</v>
          </cell>
          <cell r="AF2155">
            <v>53</v>
          </cell>
          <cell r="AG2155">
            <v>66</v>
          </cell>
          <cell r="AH2155">
            <v>55</v>
          </cell>
          <cell r="AI2155">
            <v>82</v>
          </cell>
          <cell r="AJ2155">
            <v>62</v>
          </cell>
          <cell r="AK2155">
            <v>87</v>
          </cell>
          <cell r="AL2155">
            <v>58</v>
          </cell>
          <cell r="AM2155">
            <v>72</v>
          </cell>
          <cell r="AN2155">
            <v>62</v>
          </cell>
          <cell r="AO2155">
            <v>73</v>
          </cell>
          <cell r="AP2155">
            <v>62</v>
          </cell>
          <cell r="AQ2155">
            <v>81</v>
          </cell>
          <cell r="AR2155">
            <v>47</v>
          </cell>
          <cell r="AS2155">
            <v>99</v>
          </cell>
          <cell r="AT2155">
            <v>75</v>
          </cell>
          <cell r="AU2155">
            <v>86</v>
          </cell>
          <cell r="AV2155">
            <v>62</v>
          </cell>
          <cell r="AW2155">
            <v>96</v>
          </cell>
          <cell r="AX2155">
            <v>60</v>
          </cell>
          <cell r="AY2155">
            <v>101</v>
          </cell>
          <cell r="AZ2155">
            <v>63</v>
          </cell>
        </row>
        <row r="2156">
          <cell r="B2156">
            <v>36714</v>
          </cell>
          <cell r="C2156">
            <v>99</v>
          </cell>
          <cell r="D2156">
            <v>53</v>
          </cell>
          <cell r="E2156">
            <v>81</v>
          </cell>
          <cell r="F2156">
            <v>50</v>
          </cell>
          <cell r="G2156">
            <v>67</v>
          </cell>
          <cell r="H2156">
            <v>51</v>
          </cell>
          <cell r="I2156">
            <v>76</v>
          </cell>
          <cell r="J2156">
            <v>57</v>
          </cell>
          <cell r="K2156">
            <v>76</v>
          </cell>
          <cell r="L2156">
            <v>53</v>
          </cell>
          <cell r="M2156">
            <v>77</v>
          </cell>
          <cell r="N2156">
            <v>50</v>
          </cell>
          <cell r="O2156">
            <v>79</v>
          </cell>
          <cell r="P2156">
            <v>54</v>
          </cell>
          <cell r="Q2156">
            <v>79</v>
          </cell>
          <cell r="R2156">
            <v>55</v>
          </cell>
          <cell r="S2156">
            <v>79</v>
          </cell>
          <cell r="T2156">
            <v>53</v>
          </cell>
          <cell r="U2156">
            <v>76</v>
          </cell>
          <cell r="V2156">
            <v>57</v>
          </cell>
          <cell r="W2156">
            <v>79</v>
          </cell>
          <cell r="X2156">
            <v>49</v>
          </cell>
          <cell r="Y2156">
            <v>88</v>
          </cell>
          <cell r="Z2156">
            <v>58</v>
          </cell>
          <cell r="AA2156">
            <v>95</v>
          </cell>
          <cell r="AB2156">
            <v>54</v>
          </cell>
          <cell r="AC2156">
            <v>93</v>
          </cell>
          <cell r="AD2156">
            <v>57</v>
          </cell>
          <cell r="AE2156">
            <v>79</v>
          </cell>
          <cell r="AF2156">
            <v>53</v>
          </cell>
          <cell r="AG2156">
            <v>66</v>
          </cell>
          <cell r="AH2156">
            <v>55</v>
          </cell>
          <cell r="AI2156">
            <v>82</v>
          </cell>
          <cell r="AJ2156">
            <v>62</v>
          </cell>
          <cell r="AK2156">
            <v>87</v>
          </cell>
          <cell r="AL2156">
            <v>58</v>
          </cell>
          <cell r="AM2156">
            <v>72</v>
          </cell>
          <cell r="AN2156">
            <v>62</v>
          </cell>
          <cell r="AO2156">
            <v>73</v>
          </cell>
          <cell r="AP2156">
            <v>62</v>
          </cell>
          <cell r="AQ2156">
            <v>81</v>
          </cell>
          <cell r="AR2156">
            <v>47</v>
          </cell>
          <cell r="AS2156">
            <v>99</v>
          </cell>
          <cell r="AT2156">
            <v>75</v>
          </cell>
          <cell r="AU2156">
            <v>86</v>
          </cell>
          <cell r="AV2156">
            <v>62</v>
          </cell>
          <cell r="AW2156">
            <v>96</v>
          </cell>
          <cell r="AX2156">
            <v>60</v>
          </cell>
          <cell r="AY2156">
            <v>101</v>
          </cell>
          <cell r="AZ2156">
            <v>63</v>
          </cell>
        </row>
        <row r="2157">
          <cell r="B2157">
            <v>36715</v>
          </cell>
          <cell r="C2157">
            <v>99</v>
          </cell>
          <cell r="D2157">
            <v>53</v>
          </cell>
          <cell r="E2157">
            <v>81</v>
          </cell>
          <cell r="F2157">
            <v>50</v>
          </cell>
          <cell r="G2157">
            <v>67</v>
          </cell>
          <cell r="H2157">
            <v>51</v>
          </cell>
          <cell r="I2157">
            <v>76</v>
          </cell>
          <cell r="J2157">
            <v>57</v>
          </cell>
          <cell r="K2157">
            <v>76</v>
          </cell>
          <cell r="L2157">
            <v>53</v>
          </cell>
          <cell r="M2157">
            <v>77</v>
          </cell>
          <cell r="N2157">
            <v>50</v>
          </cell>
          <cell r="O2157">
            <v>79</v>
          </cell>
          <cell r="P2157">
            <v>54</v>
          </cell>
          <cell r="Q2157">
            <v>79</v>
          </cell>
          <cell r="R2157">
            <v>55</v>
          </cell>
          <cell r="S2157">
            <v>79</v>
          </cell>
          <cell r="T2157">
            <v>53</v>
          </cell>
          <cell r="U2157">
            <v>76</v>
          </cell>
          <cell r="V2157">
            <v>57</v>
          </cell>
          <cell r="W2157">
            <v>79</v>
          </cell>
          <cell r="X2157">
            <v>49</v>
          </cell>
          <cell r="Y2157">
            <v>88</v>
          </cell>
          <cell r="Z2157">
            <v>58</v>
          </cell>
          <cell r="AA2157">
            <v>95</v>
          </cell>
          <cell r="AB2157">
            <v>54</v>
          </cell>
          <cell r="AC2157">
            <v>93</v>
          </cell>
          <cell r="AD2157">
            <v>57</v>
          </cell>
          <cell r="AE2157">
            <v>79</v>
          </cell>
          <cell r="AF2157">
            <v>53</v>
          </cell>
          <cell r="AG2157">
            <v>66</v>
          </cell>
          <cell r="AH2157">
            <v>55</v>
          </cell>
          <cell r="AI2157">
            <v>82</v>
          </cell>
          <cell r="AJ2157">
            <v>62</v>
          </cell>
          <cell r="AK2157">
            <v>87</v>
          </cell>
          <cell r="AL2157">
            <v>58</v>
          </cell>
          <cell r="AM2157">
            <v>72</v>
          </cell>
          <cell r="AN2157">
            <v>62</v>
          </cell>
          <cell r="AO2157">
            <v>73</v>
          </cell>
          <cell r="AP2157">
            <v>62</v>
          </cell>
          <cell r="AQ2157">
            <v>81</v>
          </cell>
          <cell r="AR2157">
            <v>47</v>
          </cell>
          <cell r="AS2157">
            <v>99</v>
          </cell>
          <cell r="AT2157">
            <v>75</v>
          </cell>
          <cell r="AU2157">
            <v>86</v>
          </cell>
          <cell r="AV2157">
            <v>62</v>
          </cell>
          <cell r="AW2157">
            <v>96</v>
          </cell>
          <cell r="AX2157">
            <v>60</v>
          </cell>
          <cell r="AY2157">
            <v>101</v>
          </cell>
          <cell r="AZ2157">
            <v>63</v>
          </cell>
        </row>
        <row r="2158">
          <cell r="B2158">
            <v>36716</v>
          </cell>
          <cell r="C2158">
            <v>99</v>
          </cell>
          <cell r="D2158">
            <v>55</v>
          </cell>
          <cell r="E2158">
            <v>83</v>
          </cell>
          <cell r="F2158">
            <v>48</v>
          </cell>
          <cell r="G2158">
            <v>76</v>
          </cell>
          <cell r="H2158">
            <v>51</v>
          </cell>
          <cell r="I2158">
            <v>72</v>
          </cell>
          <cell r="J2158">
            <v>60</v>
          </cell>
          <cell r="K2158">
            <v>75</v>
          </cell>
          <cell r="L2158">
            <v>57</v>
          </cell>
          <cell r="M2158">
            <v>78</v>
          </cell>
          <cell r="N2158">
            <v>50</v>
          </cell>
          <cell r="O2158">
            <v>86</v>
          </cell>
          <cell r="P2158">
            <v>53</v>
          </cell>
          <cell r="Q2158">
            <v>86</v>
          </cell>
          <cell r="R2158">
            <v>57</v>
          </cell>
          <cell r="S2158">
            <v>86</v>
          </cell>
          <cell r="T2158">
            <v>59</v>
          </cell>
          <cell r="U2158">
            <v>83</v>
          </cell>
          <cell r="V2158">
            <v>54</v>
          </cell>
          <cell r="W2158">
            <v>80</v>
          </cell>
          <cell r="X2158">
            <v>51</v>
          </cell>
          <cell r="Y2158">
            <v>91</v>
          </cell>
          <cell r="Z2158">
            <v>61</v>
          </cell>
          <cell r="AA2158">
            <v>92</v>
          </cell>
          <cell r="AB2158">
            <v>64</v>
          </cell>
          <cell r="AC2158">
            <v>84</v>
          </cell>
          <cell r="AD2158">
            <v>62</v>
          </cell>
          <cell r="AE2158">
            <v>90</v>
          </cell>
          <cell r="AF2158">
            <v>55</v>
          </cell>
          <cell r="AG2158">
            <v>71</v>
          </cell>
          <cell r="AH2158">
            <v>54</v>
          </cell>
          <cell r="AI2158">
            <v>76</v>
          </cell>
          <cell r="AJ2158">
            <v>65</v>
          </cell>
          <cell r="AK2158">
            <v>92</v>
          </cell>
          <cell r="AL2158">
            <v>62</v>
          </cell>
          <cell r="AM2158">
            <v>72</v>
          </cell>
          <cell r="AN2158">
            <v>61</v>
          </cell>
          <cell r="AO2158">
            <v>71</v>
          </cell>
          <cell r="AP2158">
            <v>64</v>
          </cell>
          <cell r="AQ2158">
            <v>88</v>
          </cell>
          <cell r="AR2158">
            <v>53</v>
          </cell>
          <cell r="AS2158">
            <v>99</v>
          </cell>
          <cell r="AT2158">
            <v>77</v>
          </cell>
          <cell r="AU2158">
            <v>90</v>
          </cell>
          <cell r="AV2158">
            <v>63</v>
          </cell>
          <cell r="AW2158">
            <v>84</v>
          </cell>
          <cell r="AX2158">
            <v>62</v>
          </cell>
          <cell r="AY2158">
            <v>91</v>
          </cell>
          <cell r="AZ2158">
            <v>65</v>
          </cell>
        </row>
        <row r="2159">
          <cell r="B2159">
            <v>36717</v>
          </cell>
          <cell r="C2159">
            <v>99</v>
          </cell>
          <cell r="D2159">
            <v>53</v>
          </cell>
          <cell r="E2159">
            <v>85</v>
          </cell>
          <cell r="F2159">
            <v>49</v>
          </cell>
          <cell r="G2159">
            <v>78</v>
          </cell>
          <cell r="H2159">
            <v>47</v>
          </cell>
          <cell r="I2159">
            <v>75</v>
          </cell>
          <cell r="J2159">
            <v>56</v>
          </cell>
          <cell r="K2159">
            <v>78</v>
          </cell>
          <cell r="L2159">
            <v>54</v>
          </cell>
          <cell r="M2159">
            <v>80</v>
          </cell>
          <cell r="N2159">
            <v>49</v>
          </cell>
          <cell r="O2159">
            <v>87</v>
          </cell>
          <cell r="P2159">
            <v>52</v>
          </cell>
          <cell r="Q2159">
            <v>90</v>
          </cell>
          <cell r="R2159">
            <v>55</v>
          </cell>
          <cell r="S2159">
            <v>81</v>
          </cell>
          <cell r="T2159">
            <v>52</v>
          </cell>
          <cell r="U2159">
            <v>85</v>
          </cell>
          <cell r="V2159">
            <v>59</v>
          </cell>
          <cell r="W2159">
            <v>83</v>
          </cell>
          <cell r="X2159">
            <v>53</v>
          </cell>
          <cell r="Y2159">
            <v>85</v>
          </cell>
          <cell r="Z2159">
            <v>54</v>
          </cell>
          <cell r="AA2159">
            <v>92</v>
          </cell>
          <cell r="AB2159">
            <v>57</v>
          </cell>
          <cell r="AC2159">
            <v>86</v>
          </cell>
          <cell r="AD2159">
            <v>58</v>
          </cell>
          <cell r="AE2159">
            <v>88</v>
          </cell>
          <cell r="AF2159">
            <v>56</v>
          </cell>
          <cell r="AG2159">
            <v>73</v>
          </cell>
          <cell r="AH2159">
            <v>54</v>
          </cell>
          <cell r="AI2159">
            <v>78</v>
          </cell>
          <cell r="AJ2159">
            <v>65</v>
          </cell>
          <cell r="AK2159">
            <v>94</v>
          </cell>
          <cell r="AL2159">
            <v>64</v>
          </cell>
          <cell r="AM2159">
            <v>73</v>
          </cell>
          <cell r="AN2159">
            <v>63</v>
          </cell>
          <cell r="AO2159">
            <v>71</v>
          </cell>
          <cell r="AP2159">
            <v>65</v>
          </cell>
          <cell r="AQ2159">
            <v>90</v>
          </cell>
          <cell r="AR2159">
            <v>56</v>
          </cell>
          <cell r="AS2159">
            <v>99</v>
          </cell>
          <cell r="AT2159">
            <v>75</v>
          </cell>
          <cell r="AU2159">
            <v>87</v>
          </cell>
          <cell r="AV2159">
            <v>64</v>
          </cell>
          <cell r="AW2159">
            <v>90</v>
          </cell>
          <cell r="AX2159">
            <v>58</v>
          </cell>
          <cell r="AY2159">
            <v>93</v>
          </cell>
          <cell r="AZ2159">
            <v>57</v>
          </cell>
        </row>
        <row r="2160">
          <cell r="B2160">
            <v>36718</v>
          </cell>
          <cell r="C2160">
            <v>99</v>
          </cell>
          <cell r="D2160">
            <v>54</v>
          </cell>
          <cell r="E2160">
            <v>88</v>
          </cell>
          <cell r="F2160">
            <v>56</v>
          </cell>
          <cell r="G2160">
            <v>82</v>
          </cell>
          <cell r="H2160">
            <v>52</v>
          </cell>
          <cell r="I2160">
            <v>73</v>
          </cell>
          <cell r="J2160">
            <v>56</v>
          </cell>
          <cell r="K2160">
            <v>75</v>
          </cell>
          <cell r="L2160">
            <v>53</v>
          </cell>
          <cell r="M2160">
            <v>76</v>
          </cell>
          <cell r="N2160">
            <v>49</v>
          </cell>
          <cell r="O2160">
            <v>90</v>
          </cell>
          <cell r="P2160">
            <v>52</v>
          </cell>
          <cell r="Q2160">
            <v>97</v>
          </cell>
          <cell r="R2160">
            <v>60</v>
          </cell>
          <cell r="S2160">
            <v>92</v>
          </cell>
          <cell r="T2160">
            <v>45</v>
          </cell>
          <cell r="U2160">
            <v>88</v>
          </cell>
          <cell r="V2160">
            <v>55</v>
          </cell>
          <cell r="W2160">
            <v>86</v>
          </cell>
          <cell r="X2160">
            <v>46</v>
          </cell>
          <cell r="Y2160">
            <v>89</v>
          </cell>
          <cell r="Z2160">
            <v>57</v>
          </cell>
          <cell r="AA2160">
            <v>90</v>
          </cell>
          <cell r="AB2160">
            <v>56</v>
          </cell>
          <cell r="AC2160">
            <v>87</v>
          </cell>
          <cell r="AD2160">
            <v>57</v>
          </cell>
          <cell r="AE2160">
            <v>91</v>
          </cell>
          <cell r="AF2160">
            <v>55</v>
          </cell>
          <cell r="AG2160">
            <v>72</v>
          </cell>
          <cell r="AH2160">
            <v>56</v>
          </cell>
          <cell r="AI2160">
            <v>78</v>
          </cell>
          <cell r="AJ2160">
            <v>65</v>
          </cell>
          <cell r="AK2160">
            <v>96</v>
          </cell>
          <cell r="AL2160">
            <v>64</v>
          </cell>
          <cell r="AM2160">
            <v>73</v>
          </cell>
          <cell r="AN2160">
            <v>63</v>
          </cell>
          <cell r="AO2160">
            <v>72</v>
          </cell>
          <cell r="AP2160">
            <v>65</v>
          </cell>
          <cell r="AQ2160">
            <v>94</v>
          </cell>
          <cell r="AR2160">
            <v>58</v>
          </cell>
          <cell r="AS2160">
            <v>103</v>
          </cell>
          <cell r="AT2160">
            <v>74</v>
          </cell>
          <cell r="AU2160">
            <v>91</v>
          </cell>
          <cell r="AV2160">
            <v>60</v>
          </cell>
          <cell r="AW2160">
            <v>95</v>
          </cell>
          <cell r="AX2160">
            <v>59</v>
          </cell>
          <cell r="AY2160">
            <v>94</v>
          </cell>
          <cell r="AZ2160">
            <v>60</v>
          </cell>
        </row>
        <row r="2161">
          <cell r="B2161">
            <v>36719</v>
          </cell>
          <cell r="C2161">
            <v>99</v>
          </cell>
          <cell r="D2161">
            <v>54</v>
          </cell>
          <cell r="E2161">
            <v>92</v>
          </cell>
          <cell r="F2161">
            <v>56</v>
          </cell>
          <cell r="G2161">
            <v>88</v>
          </cell>
          <cell r="H2161">
            <v>54</v>
          </cell>
          <cell r="I2161">
            <v>81</v>
          </cell>
          <cell r="J2161">
            <v>52</v>
          </cell>
          <cell r="K2161">
            <v>82</v>
          </cell>
          <cell r="L2161">
            <v>46</v>
          </cell>
          <cell r="M2161">
            <v>83</v>
          </cell>
          <cell r="N2161">
            <v>46</v>
          </cell>
          <cell r="O2161">
            <v>93</v>
          </cell>
          <cell r="P2161">
            <v>57</v>
          </cell>
          <cell r="Q2161">
            <v>100</v>
          </cell>
          <cell r="R2161">
            <v>67</v>
          </cell>
          <cell r="S2161">
            <v>99</v>
          </cell>
          <cell r="T2161">
            <v>49</v>
          </cell>
          <cell r="U2161">
            <v>93</v>
          </cell>
          <cell r="V2161">
            <v>56</v>
          </cell>
          <cell r="W2161">
            <v>95</v>
          </cell>
          <cell r="X2161">
            <v>47</v>
          </cell>
          <cell r="Y2161">
            <v>95</v>
          </cell>
          <cell r="Z2161">
            <v>61</v>
          </cell>
          <cell r="AA2161">
            <v>93</v>
          </cell>
          <cell r="AB2161">
            <v>48</v>
          </cell>
          <cell r="AC2161">
            <v>88</v>
          </cell>
          <cell r="AD2161">
            <v>58</v>
          </cell>
          <cell r="AE2161">
            <v>85</v>
          </cell>
          <cell r="AF2161">
            <v>56</v>
          </cell>
          <cell r="AG2161">
            <v>72</v>
          </cell>
          <cell r="AH2161">
            <v>58</v>
          </cell>
          <cell r="AI2161">
            <v>80</v>
          </cell>
          <cell r="AJ2161">
            <v>63</v>
          </cell>
          <cell r="AK2161">
            <v>94</v>
          </cell>
          <cell r="AL2161">
            <v>68</v>
          </cell>
          <cell r="AM2161">
            <v>73</v>
          </cell>
          <cell r="AN2161">
            <v>62</v>
          </cell>
          <cell r="AO2161">
            <v>73</v>
          </cell>
          <cell r="AP2161">
            <v>65</v>
          </cell>
          <cell r="AQ2161">
            <v>95</v>
          </cell>
          <cell r="AR2161">
            <v>57</v>
          </cell>
          <cell r="AS2161">
            <v>105</v>
          </cell>
          <cell r="AT2161">
            <v>72</v>
          </cell>
          <cell r="AU2161">
            <v>97</v>
          </cell>
          <cell r="AV2161">
            <v>62</v>
          </cell>
          <cell r="AW2161">
            <v>94</v>
          </cell>
          <cell r="AX2161">
            <v>65</v>
          </cell>
          <cell r="AY2161">
            <v>91</v>
          </cell>
          <cell r="AZ2161">
            <v>60</v>
          </cell>
        </row>
        <row r="2162">
          <cell r="B2162">
            <v>36720</v>
          </cell>
          <cell r="C2162">
            <v>99</v>
          </cell>
          <cell r="D2162">
            <v>56</v>
          </cell>
          <cell r="E2162">
            <v>90</v>
          </cell>
          <cell r="F2162">
            <v>52</v>
          </cell>
          <cell r="G2162">
            <v>88</v>
          </cell>
          <cell r="H2162">
            <v>57</v>
          </cell>
          <cell r="I2162">
            <v>75</v>
          </cell>
          <cell r="J2162">
            <v>55</v>
          </cell>
          <cell r="K2162">
            <v>75</v>
          </cell>
          <cell r="L2162">
            <v>48</v>
          </cell>
          <cell r="M2162">
            <v>77</v>
          </cell>
          <cell r="N2162">
            <v>48</v>
          </cell>
          <cell r="O2162">
            <v>88</v>
          </cell>
          <cell r="P2162">
            <v>56</v>
          </cell>
          <cell r="Q2162">
            <v>100</v>
          </cell>
          <cell r="R2162">
            <v>67</v>
          </cell>
          <cell r="S2162">
            <v>99</v>
          </cell>
          <cell r="T2162">
            <v>47</v>
          </cell>
          <cell r="U2162">
            <v>98</v>
          </cell>
          <cell r="V2162">
            <v>57</v>
          </cell>
          <cell r="W2162">
            <v>99</v>
          </cell>
          <cell r="X2162">
            <v>56</v>
          </cell>
          <cell r="Y2162">
            <v>102</v>
          </cell>
          <cell r="Z2162">
            <v>65</v>
          </cell>
          <cell r="AA2162">
            <v>98</v>
          </cell>
          <cell r="AB2162">
            <v>51</v>
          </cell>
          <cell r="AC2162">
            <v>87</v>
          </cell>
          <cell r="AD2162">
            <v>58</v>
          </cell>
          <cell r="AE2162">
            <v>86</v>
          </cell>
          <cell r="AF2162">
            <v>57</v>
          </cell>
          <cell r="AG2162">
            <v>69</v>
          </cell>
          <cell r="AH2162">
            <v>56</v>
          </cell>
          <cell r="AI2162">
            <v>83</v>
          </cell>
          <cell r="AJ2162">
            <v>61</v>
          </cell>
          <cell r="AK2162">
            <v>93</v>
          </cell>
          <cell r="AL2162">
            <v>63</v>
          </cell>
          <cell r="AM2162">
            <v>73</v>
          </cell>
          <cell r="AN2162">
            <v>59</v>
          </cell>
          <cell r="AO2162">
            <v>73</v>
          </cell>
          <cell r="AP2162">
            <v>65</v>
          </cell>
          <cell r="AQ2162">
            <v>93</v>
          </cell>
          <cell r="AR2162">
            <v>56</v>
          </cell>
          <cell r="AS2162">
            <v>104</v>
          </cell>
          <cell r="AT2162">
            <v>76</v>
          </cell>
          <cell r="AU2162">
            <v>99</v>
          </cell>
          <cell r="AV2162">
            <v>70</v>
          </cell>
          <cell r="AW2162">
            <v>99</v>
          </cell>
          <cell r="AX2162">
            <v>66</v>
          </cell>
          <cell r="AY2162">
            <v>94</v>
          </cell>
          <cell r="AZ2162">
            <v>58</v>
          </cell>
        </row>
        <row r="2163">
          <cell r="B2163">
            <v>36721</v>
          </cell>
          <cell r="C2163">
            <v>99</v>
          </cell>
          <cell r="D2163">
            <v>56</v>
          </cell>
          <cell r="E2163">
            <v>90</v>
          </cell>
          <cell r="F2163">
            <v>52</v>
          </cell>
          <cell r="G2163">
            <v>88</v>
          </cell>
          <cell r="H2163">
            <v>57</v>
          </cell>
          <cell r="I2163">
            <v>75</v>
          </cell>
          <cell r="J2163">
            <v>55</v>
          </cell>
          <cell r="K2163">
            <v>75</v>
          </cell>
          <cell r="L2163">
            <v>48</v>
          </cell>
          <cell r="M2163">
            <v>77</v>
          </cell>
          <cell r="N2163">
            <v>48</v>
          </cell>
          <cell r="O2163">
            <v>88</v>
          </cell>
          <cell r="P2163">
            <v>56</v>
          </cell>
          <cell r="Q2163">
            <v>100</v>
          </cell>
          <cell r="R2163">
            <v>67</v>
          </cell>
          <cell r="S2163">
            <v>99</v>
          </cell>
          <cell r="T2163">
            <v>47</v>
          </cell>
          <cell r="U2163">
            <v>98</v>
          </cell>
          <cell r="V2163">
            <v>57</v>
          </cell>
          <cell r="W2163">
            <v>99</v>
          </cell>
          <cell r="X2163">
            <v>56</v>
          </cell>
          <cell r="Y2163">
            <v>102</v>
          </cell>
          <cell r="Z2163">
            <v>65</v>
          </cell>
          <cell r="AA2163">
            <v>98</v>
          </cell>
          <cell r="AB2163">
            <v>51</v>
          </cell>
          <cell r="AC2163">
            <v>87</v>
          </cell>
          <cell r="AD2163">
            <v>58</v>
          </cell>
          <cell r="AE2163">
            <v>86</v>
          </cell>
          <cell r="AF2163">
            <v>57</v>
          </cell>
          <cell r="AG2163">
            <v>69</v>
          </cell>
          <cell r="AH2163">
            <v>56</v>
          </cell>
          <cell r="AI2163">
            <v>83</v>
          </cell>
          <cell r="AJ2163">
            <v>61</v>
          </cell>
          <cell r="AK2163">
            <v>93</v>
          </cell>
          <cell r="AL2163">
            <v>63</v>
          </cell>
          <cell r="AM2163">
            <v>73</v>
          </cell>
          <cell r="AN2163">
            <v>59</v>
          </cell>
          <cell r="AO2163">
            <v>73</v>
          </cell>
          <cell r="AP2163">
            <v>65</v>
          </cell>
          <cell r="AQ2163">
            <v>93</v>
          </cell>
          <cell r="AR2163">
            <v>56</v>
          </cell>
          <cell r="AS2163">
            <v>104</v>
          </cell>
          <cell r="AT2163">
            <v>76</v>
          </cell>
          <cell r="AU2163">
            <v>99</v>
          </cell>
          <cell r="AV2163">
            <v>70</v>
          </cell>
          <cell r="AW2163">
            <v>99</v>
          </cell>
          <cell r="AX2163">
            <v>66</v>
          </cell>
          <cell r="AY2163">
            <v>94</v>
          </cell>
          <cell r="AZ2163">
            <v>58</v>
          </cell>
        </row>
        <row r="2164">
          <cell r="B2164">
            <v>36722</v>
          </cell>
          <cell r="C2164">
            <v>99</v>
          </cell>
          <cell r="D2164">
            <v>56</v>
          </cell>
          <cell r="E2164">
            <v>90</v>
          </cell>
          <cell r="F2164">
            <v>52</v>
          </cell>
          <cell r="G2164">
            <v>88</v>
          </cell>
          <cell r="H2164">
            <v>57</v>
          </cell>
          <cell r="I2164">
            <v>75</v>
          </cell>
          <cell r="J2164">
            <v>55</v>
          </cell>
          <cell r="K2164">
            <v>75</v>
          </cell>
          <cell r="L2164">
            <v>48</v>
          </cell>
          <cell r="M2164">
            <v>77</v>
          </cell>
          <cell r="N2164">
            <v>48</v>
          </cell>
          <cell r="O2164">
            <v>88</v>
          </cell>
          <cell r="P2164">
            <v>56</v>
          </cell>
          <cell r="Q2164">
            <v>100</v>
          </cell>
          <cell r="R2164">
            <v>67</v>
          </cell>
          <cell r="S2164">
            <v>99</v>
          </cell>
          <cell r="T2164">
            <v>47</v>
          </cell>
          <cell r="U2164">
            <v>98</v>
          </cell>
          <cell r="V2164">
            <v>57</v>
          </cell>
          <cell r="W2164">
            <v>99</v>
          </cell>
          <cell r="X2164">
            <v>56</v>
          </cell>
          <cell r="Y2164">
            <v>102</v>
          </cell>
          <cell r="Z2164">
            <v>65</v>
          </cell>
          <cell r="AA2164">
            <v>98</v>
          </cell>
          <cell r="AB2164">
            <v>51</v>
          </cell>
          <cell r="AC2164">
            <v>87</v>
          </cell>
          <cell r="AD2164">
            <v>58</v>
          </cell>
          <cell r="AE2164">
            <v>86</v>
          </cell>
          <cell r="AF2164">
            <v>57</v>
          </cell>
          <cell r="AG2164">
            <v>69</v>
          </cell>
          <cell r="AH2164">
            <v>56</v>
          </cell>
          <cell r="AI2164">
            <v>83</v>
          </cell>
          <cell r="AJ2164">
            <v>61</v>
          </cell>
          <cell r="AK2164">
            <v>93</v>
          </cell>
          <cell r="AL2164">
            <v>63</v>
          </cell>
          <cell r="AM2164">
            <v>73</v>
          </cell>
          <cell r="AN2164">
            <v>59</v>
          </cell>
          <cell r="AO2164">
            <v>73</v>
          </cell>
          <cell r="AP2164">
            <v>65</v>
          </cell>
          <cell r="AQ2164">
            <v>93</v>
          </cell>
          <cell r="AR2164">
            <v>56</v>
          </cell>
          <cell r="AS2164">
            <v>104</v>
          </cell>
          <cell r="AT2164">
            <v>76</v>
          </cell>
          <cell r="AU2164">
            <v>99</v>
          </cell>
          <cell r="AV2164">
            <v>70</v>
          </cell>
          <cell r="AW2164">
            <v>99</v>
          </cell>
          <cell r="AX2164">
            <v>66</v>
          </cell>
          <cell r="AY2164">
            <v>94</v>
          </cell>
          <cell r="AZ2164">
            <v>58</v>
          </cell>
        </row>
        <row r="2165">
          <cell r="B2165">
            <v>36723</v>
          </cell>
          <cell r="C2165">
            <v>99</v>
          </cell>
          <cell r="D2165">
            <v>56</v>
          </cell>
          <cell r="E2165">
            <v>88</v>
          </cell>
          <cell r="F2165">
            <v>45</v>
          </cell>
          <cell r="G2165">
            <v>84</v>
          </cell>
          <cell r="H2165">
            <v>46</v>
          </cell>
          <cell r="I2165">
            <v>92</v>
          </cell>
          <cell r="J2165">
            <v>55</v>
          </cell>
          <cell r="K2165">
            <v>92</v>
          </cell>
          <cell r="L2165">
            <v>51</v>
          </cell>
          <cell r="M2165">
            <v>89</v>
          </cell>
          <cell r="N2165">
            <v>47</v>
          </cell>
          <cell r="O2165">
            <v>86</v>
          </cell>
          <cell r="P2165">
            <v>58</v>
          </cell>
          <cell r="Q2165">
            <v>94</v>
          </cell>
          <cell r="R2165">
            <v>58</v>
          </cell>
          <cell r="S2165">
            <v>94</v>
          </cell>
          <cell r="T2165">
            <v>63</v>
          </cell>
          <cell r="U2165">
            <v>87</v>
          </cell>
          <cell r="V2165">
            <v>55</v>
          </cell>
          <cell r="W2165">
            <v>84</v>
          </cell>
          <cell r="X2165">
            <v>46</v>
          </cell>
          <cell r="Y2165">
            <v>83</v>
          </cell>
          <cell r="Z2165">
            <v>62</v>
          </cell>
          <cell r="AA2165">
            <v>83</v>
          </cell>
          <cell r="AB2165">
            <v>63</v>
          </cell>
          <cell r="AC2165">
            <v>78</v>
          </cell>
          <cell r="AD2165">
            <v>57</v>
          </cell>
          <cell r="AE2165">
            <v>76</v>
          </cell>
          <cell r="AF2165">
            <v>56</v>
          </cell>
          <cell r="AG2165">
            <v>62</v>
          </cell>
          <cell r="AH2165">
            <v>56</v>
          </cell>
          <cell r="AI2165">
            <v>80</v>
          </cell>
          <cell r="AJ2165">
            <v>64</v>
          </cell>
          <cell r="AK2165">
            <v>91</v>
          </cell>
          <cell r="AL2165">
            <v>66</v>
          </cell>
          <cell r="AM2165">
            <v>73</v>
          </cell>
          <cell r="AN2165">
            <v>61</v>
          </cell>
          <cell r="AO2165">
            <v>72</v>
          </cell>
          <cell r="AP2165">
            <v>64</v>
          </cell>
          <cell r="AQ2165">
            <v>89</v>
          </cell>
          <cell r="AR2165">
            <v>59</v>
          </cell>
          <cell r="AS2165">
            <v>102</v>
          </cell>
          <cell r="AT2165">
            <v>84</v>
          </cell>
          <cell r="AU2165">
            <v>95</v>
          </cell>
          <cell r="AV2165">
            <v>71</v>
          </cell>
          <cell r="AW2165">
            <v>94</v>
          </cell>
          <cell r="AX2165">
            <v>67</v>
          </cell>
          <cell r="AY2165">
            <v>95</v>
          </cell>
          <cell r="AZ2165">
            <v>61</v>
          </cell>
        </row>
        <row r="2166">
          <cell r="B2166">
            <v>36724</v>
          </cell>
          <cell r="C2166">
            <v>99</v>
          </cell>
          <cell r="D2166">
            <v>56</v>
          </cell>
          <cell r="E2166">
            <v>93</v>
          </cell>
          <cell r="F2166">
            <v>52</v>
          </cell>
          <cell r="G2166">
            <v>90</v>
          </cell>
          <cell r="H2166">
            <v>50</v>
          </cell>
          <cell r="I2166">
            <v>86</v>
          </cell>
          <cell r="J2166">
            <v>60</v>
          </cell>
          <cell r="K2166">
            <v>81</v>
          </cell>
          <cell r="L2166">
            <v>55</v>
          </cell>
          <cell r="M2166">
            <v>75</v>
          </cell>
          <cell r="N2166">
            <v>55</v>
          </cell>
          <cell r="O2166">
            <v>91</v>
          </cell>
          <cell r="P2166">
            <v>67</v>
          </cell>
          <cell r="Q2166">
            <v>90</v>
          </cell>
          <cell r="R2166">
            <v>69</v>
          </cell>
          <cell r="S2166">
            <v>87</v>
          </cell>
          <cell r="T2166">
            <v>59</v>
          </cell>
          <cell r="U2166">
            <v>86</v>
          </cell>
          <cell r="V2166">
            <v>55</v>
          </cell>
          <cell r="W2166">
            <v>87</v>
          </cell>
          <cell r="X2166">
            <v>58</v>
          </cell>
          <cell r="Y2166">
            <v>73</v>
          </cell>
          <cell r="Z2166">
            <v>59</v>
          </cell>
          <cell r="AA2166">
            <v>85</v>
          </cell>
          <cell r="AB2166">
            <v>55</v>
          </cell>
          <cell r="AC2166">
            <v>71</v>
          </cell>
          <cell r="AD2166">
            <v>55</v>
          </cell>
          <cell r="AE2166">
            <v>77</v>
          </cell>
          <cell r="AF2166">
            <v>56</v>
          </cell>
          <cell r="AG2166">
            <v>65</v>
          </cell>
          <cell r="AH2166">
            <v>58</v>
          </cell>
          <cell r="AI2166">
            <v>86</v>
          </cell>
          <cell r="AJ2166">
            <v>62</v>
          </cell>
          <cell r="AK2166">
            <v>89</v>
          </cell>
          <cell r="AL2166">
            <v>59</v>
          </cell>
          <cell r="AM2166">
            <v>74</v>
          </cell>
          <cell r="AN2166">
            <v>61</v>
          </cell>
          <cell r="AO2166">
            <v>74</v>
          </cell>
          <cell r="AP2166">
            <v>64</v>
          </cell>
          <cell r="AQ2166">
            <v>89</v>
          </cell>
          <cell r="AR2166">
            <v>56</v>
          </cell>
          <cell r="AS2166">
            <v>103</v>
          </cell>
          <cell r="AT2166">
            <v>80</v>
          </cell>
          <cell r="AU2166">
            <v>95</v>
          </cell>
          <cell r="AV2166">
            <v>70</v>
          </cell>
          <cell r="AW2166">
            <v>90</v>
          </cell>
          <cell r="AX2166">
            <v>68</v>
          </cell>
          <cell r="AY2166">
            <v>77</v>
          </cell>
          <cell r="AZ2166">
            <v>60</v>
          </cell>
        </row>
        <row r="2167">
          <cell r="B2167">
            <v>36725</v>
          </cell>
          <cell r="C2167">
            <v>99</v>
          </cell>
          <cell r="D2167">
            <v>55</v>
          </cell>
          <cell r="E2167">
            <v>94</v>
          </cell>
          <cell r="F2167">
            <v>59</v>
          </cell>
          <cell r="G2167">
            <v>87</v>
          </cell>
          <cell r="H2167">
            <v>62</v>
          </cell>
          <cell r="I2167">
            <v>73</v>
          </cell>
          <cell r="J2167">
            <v>59</v>
          </cell>
          <cell r="K2167">
            <v>75</v>
          </cell>
          <cell r="L2167">
            <v>55</v>
          </cell>
          <cell r="M2167">
            <v>77</v>
          </cell>
          <cell r="N2167">
            <v>51</v>
          </cell>
          <cell r="O2167">
            <v>88</v>
          </cell>
          <cell r="P2167">
            <v>60</v>
          </cell>
          <cell r="Q2167">
            <v>89</v>
          </cell>
          <cell r="R2167">
            <v>66</v>
          </cell>
          <cell r="S2167">
            <v>86</v>
          </cell>
          <cell r="T2167">
            <v>49</v>
          </cell>
          <cell r="U2167">
            <v>87</v>
          </cell>
          <cell r="V2167">
            <v>64</v>
          </cell>
          <cell r="W2167">
            <v>86</v>
          </cell>
          <cell r="X2167">
            <v>53</v>
          </cell>
          <cell r="Y2167">
            <v>84</v>
          </cell>
          <cell r="Z2167">
            <v>58</v>
          </cell>
          <cell r="AA2167">
            <v>90</v>
          </cell>
          <cell r="AB2167">
            <v>51</v>
          </cell>
          <cell r="AC2167">
            <v>88</v>
          </cell>
          <cell r="AD2167">
            <v>55</v>
          </cell>
          <cell r="AE2167">
            <v>91</v>
          </cell>
          <cell r="AF2167">
            <v>53</v>
          </cell>
          <cell r="AG2167">
            <v>69</v>
          </cell>
          <cell r="AH2167">
            <v>56</v>
          </cell>
          <cell r="AI2167">
            <v>90</v>
          </cell>
          <cell r="AJ2167">
            <v>64</v>
          </cell>
          <cell r="AK2167">
            <v>93</v>
          </cell>
          <cell r="AL2167">
            <v>60</v>
          </cell>
          <cell r="AM2167">
            <v>77</v>
          </cell>
          <cell r="AN2167">
            <v>61</v>
          </cell>
          <cell r="AO2167">
            <v>77</v>
          </cell>
          <cell r="AP2167">
            <v>66</v>
          </cell>
          <cell r="AQ2167">
            <v>89</v>
          </cell>
          <cell r="AR2167">
            <v>53</v>
          </cell>
          <cell r="AS2167">
            <v>107</v>
          </cell>
          <cell r="AT2167">
            <v>82</v>
          </cell>
          <cell r="AU2167">
            <v>90</v>
          </cell>
          <cell r="AV2167">
            <v>62</v>
          </cell>
          <cell r="AW2167">
            <v>97</v>
          </cell>
          <cell r="AX2167">
            <v>58</v>
          </cell>
          <cell r="AY2167">
            <v>91</v>
          </cell>
          <cell r="AZ2167">
            <v>59</v>
          </cell>
        </row>
        <row r="2168">
          <cell r="B2168">
            <v>36726</v>
          </cell>
          <cell r="C2168">
            <v>77</v>
          </cell>
          <cell r="D2168">
            <v>53</v>
          </cell>
          <cell r="E2168">
            <v>91</v>
          </cell>
          <cell r="F2168">
            <v>46</v>
          </cell>
          <cell r="G2168">
            <v>88</v>
          </cell>
          <cell r="H2168">
            <v>57</v>
          </cell>
          <cell r="I2168">
            <v>81</v>
          </cell>
          <cell r="J2168">
            <v>55</v>
          </cell>
          <cell r="K2168">
            <v>82</v>
          </cell>
          <cell r="L2168">
            <v>47</v>
          </cell>
          <cell r="M2168">
            <v>82</v>
          </cell>
          <cell r="N2168">
            <v>45</v>
          </cell>
          <cell r="O2168">
            <v>92</v>
          </cell>
          <cell r="P2168">
            <v>57</v>
          </cell>
          <cell r="Q2168">
            <v>93</v>
          </cell>
          <cell r="R2168">
            <v>60</v>
          </cell>
          <cell r="S2168">
            <v>89</v>
          </cell>
          <cell r="T2168">
            <v>46</v>
          </cell>
          <cell r="U2168">
            <v>84</v>
          </cell>
          <cell r="V2168">
            <v>58</v>
          </cell>
          <cell r="W2168">
            <v>87</v>
          </cell>
          <cell r="X2168">
            <v>57</v>
          </cell>
          <cell r="Y2168">
            <v>82</v>
          </cell>
          <cell r="Z2168">
            <v>60</v>
          </cell>
          <cell r="AA2168">
            <v>88</v>
          </cell>
          <cell r="AB2168">
            <v>47</v>
          </cell>
          <cell r="AC2168">
            <v>87</v>
          </cell>
          <cell r="AD2168">
            <v>53</v>
          </cell>
          <cell r="AE2168">
            <v>93</v>
          </cell>
          <cell r="AF2168">
            <v>57</v>
          </cell>
          <cell r="AG2168">
            <v>68</v>
          </cell>
          <cell r="AH2168">
            <v>55</v>
          </cell>
          <cell r="AI2168">
            <v>93</v>
          </cell>
          <cell r="AJ2168">
            <v>64</v>
          </cell>
          <cell r="AK2168">
            <v>97</v>
          </cell>
          <cell r="AL2168">
            <v>65</v>
          </cell>
          <cell r="AM2168">
            <v>79</v>
          </cell>
          <cell r="AN2168">
            <v>63</v>
          </cell>
          <cell r="AO2168">
            <v>79</v>
          </cell>
          <cell r="AP2168">
            <v>65</v>
          </cell>
          <cell r="AQ2168">
            <v>93</v>
          </cell>
          <cell r="AR2168">
            <v>54</v>
          </cell>
          <cell r="AS2168">
            <v>109</v>
          </cell>
          <cell r="AT2168">
            <v>79</v>
          </cell>
          <cell r="AU2168">
            <v>92</v>
          </cell>
          <cell r="AV2168">
            <v>58</v>
          </cell>
          <cell r="AW2168">
            <v>98</v>
          </cell>
          <cell r="AX2168">
            <v>61</v>
          </cell>
          <cell r="AY2168">
            <v>91</v>
          </cell>
          <cell r="AZ2168">
            <v>57</v>
          </cell>
        </row>
        <row r="2169">
          <cell r="B2169">
            <v>36727</v>
          </cell>
          <cell r="C2169">
            <v>80</v>
          </cell>
          <cell r="D2169">
            <v>55</v>
          </cell>
          <cell r="E2169">
            <v>94</v>
          </cell>
          <cell r="F2169">
            <v>57</v>
          </cell>
          <cell r="G2169">
            <v>89</v>
          </cell>
          <cell r="H2169">
            <v>56</v>
          </cell>
          <cell r="I2169">
            <v>84</v>
          </cell>
          <cell r="J2169">
            <v>58</v>
          </cell>
          <cell r="K2169">
            <v>87</v>
          </cell>
          <cell r="L2169">
            <v>53</v>
          </cell>
          <cell r="M2169">
            <v>88</v>
          </cell>
          <cell r="N2169">
            <v>47</v>
          </cell>
          <cell r="O2169">
            <v>95</v>
          </cell>
          <cell r="P2169">
            <v>54</v>
          </cell>
          <cell r="Q2169">
            <v>95</v>
          </cell>
          <cell r="R2169">
            <v>68</v>
          </cell>
          <cell r="S2169">
            <v>91</v>
          </cell>
          <cell r="T2169">
            <v>46</v>
          </cell>
          <cell r="U2169">
            <v>85</v>
          </cell>
          <cell r="V2169">
            <v>55</v>
          </cell>
          <cell r="W2169">
            <v>87</v>
          </cell>
          <cell r="X2169">
            <v>52</v>
          </cell>
          <cell r="Y2169">
            <v>84</v>
          </cell>
          <cell r="Z2169">
            <v>55</v>
          </cell>
          <cell r="AA2169">
            <v>89</v>
          </cell>
          <cell r="AB2169">
            <v>47</v>
          </cell>
          <cell r="AC2169">
            <v>80</v>
          </cell>
          <cell r="AD2169">
            <v>53</v>
          </cell>
          <cell r="AE2169">
            <v>95</v>
          </cell>
          <cell r="AF2169">
            <v>56</v>
          </cell>
          <cell r="AG2169">
            <v>66</v>
          </cell>
          <cell r="AH2169">
            <v>54</v>
          </cell>
          <cell r="AI2169">
            <v>89</v>
          </cell>
          <cell r="AJ2169">
            <v>65</v>
          </cell>
          <cell r="AK2169">
            <v>97</v>
          </cell>
          <cell r="AL2169">
            <v>64</v>
          </cell>
          <cell r="AM2169">
            <v>77</v>
          </cell>
          <cell r="AN2169">
            <v>63</v>
          </cell>
          <cell r="AO2169">
            <v>74</v>
          </cell>
          <cell r="AP2169">
            <v>65</v>
          </cell>
          <cell r="AQ2169">
            <v>95</v>
          </cell>
          <cell r="AR2169">
            <v>56</v>
          </cell>
          <cell r="AS2169">
            <v>111</v>
          </cell>
          <cell r="AT2169">
            <v>81</v>
          </cell>
          <cell r="AU2169">
            <v>95</v>
          </cell>
          <cell r="AV2169">
            <v>60</v>
          </cell>
          <cell r="AW2169">
            <v>100</v>
          </cell>
          <cell r="AX2169">
            <v>60</v>
          </cell>
          <cell r="AY2169">
            <v>87</v>
          </cell>
          <cell r="AZ2169">
            <v>60</v>
          </cell>
        </row>
        <row r="2170">
          <cell r="B2170">
            <v>36728</v>
          </cell>
          <cell r="C2170">
            <v>80</v>
          </cell>
          <cell r="D2170">
            <v>55</v>
          </cell>
          <cell r="E2170">
            <v>94</v>
          </cell>
          <cell r="F2170">
            <v>57</v>
          </cell>
          <cell r="G2170">
            <v>89</v>
          </cell>
          <cell r="H2170">
            <v>56</v>
          </cell>
          <cell r="I2170">
            <v>84</v>
          </cell>
          <cell r="J2170">
            <v>58</v>
          </cell>
          <cell r="K2170">
            <v>87</v>
          </cell>
          <cell r="L2170">
            <v>53</v>
          </cell>
          <cell r="M2170">
            <v>88</v>
          </cell>
          <cell r="N2170">
            <v>47</v>
          </cell>
          <cell r="O2170">
            <v>95</v>
          </cell>
          <cell r="P2170">
            <v>54</v>
          </cell>
          <cell r="Q2170">
            <v>95</v>
          </cell>
          <cell r="R2170">
            <v>68</v>
          </cell>
          <cell r="S2170">
            <v>91</v>
          </cell>
          <cell r="T2170">
            <v>46</v>
          </cell>
          <cell r="U2170">
            <v>85</v>
          </cell>
          <cell r="V2170">
            <v>55</v>
          </cell>
          <cell r="W2170">
            <v>87</v>
          </cell>
          <cell r="X2170">
            <v>52</v>
          </cell>
          <cell r="Y2170">
            <v>84</v>
          </cell>
          <cell r="Z2170">
            <v>55</v>
          </cell>
          <cell r="AA2170">
            <v>89</v>
          </cell>
          <cell r="AB2170">
            <v>47</v>
          </cell>
          <cell r="AC2170">
            <v>80</v>
          </cell>
          <cell r="AD2170">
            <v>53</v>
          </cell>
          <cell r="AE2170">
            <v>95</v>
          </cell>
          <cell r="AF2170">
            <v>56</v>
          </cell>
          <cell r="AG2170">
            <v>66</v>
          </cell>
          <cell r="AH2170">
            <v>54</v>
          </cell>
          <cell r="AI2170">
            <v>89</v>
          </cell>
          <cell r="AJ2170">
            <v>65</v>
          </cell>
          <cell r="AK2170">
            <v>97</v>
          </cell>
          <cell r="AL2170">
            <v>64</v>
          </cell>
          <cell r="AM2170">
            <v>77</v>
          </cell>
          <cell r="AN2170">
            <v>63</v>
          </cell>
          <cell r="AO2170">
            <v>74</v>
          </cell>
          <cell r="AP2170">
            <v>65</v>
          </cell>
          <cell r="AQ2170">
            <v>95</v>
          </cell>
          <cell r="AR2170">
            <v>56</v>
          </cell>
          <cell r="AS2170">
            <v>111</v>
          </cell>
          <cell r="AT2170">
            <v>81</v>
          </cell>
          <cell r="AU2170">
            <v>95</v>
          </cell>
          <cell r="AV2170">
            <v>60</v>
          </cell>
          <cell r="AW2170">
            <v>100</v>
          </cell>
          <cell r="AX2170">
            <v>60</v>
          </cell>
          <cell r="AY2170">
            <v>87</v>
          </cell>
          <cell r="AZ2170">
            <v>60</v>
          </cell>
        </row>
        <row r="2171">
          <cell r="B2171">
            <v>36729</v>
          </cell>
          <cell r="C2171">
            <v>80</v>
          </cell>
          <cell r="D2171">
            <v>55</v>
          </cell>
          <cell r="E2171">
            <v>94</v>
          </cell>
          <cell r="F2171">
            <v>57</v>
          </cell>
          <cell r="G2171">
            <v>89</v>
          </cell>
          <cell r="H2171">
            <v>56</v>
          </cell>
          <cell r="I2171">
            <v>84</v>
          </cell>
          <cell r="J2171">
            <v>58</v>
          </cell>
          <cell r="K2171">
            <v>87</v>
          </cell>
          <cell r="L2171">
            <v>53</v>
          </cell>
          <cell r="M2171">
            <v>88</v>
          </cell>
          <cell r="N2171">
            <v>47</v>
          </cell>
          <cell r="O2171">
            <v>95</v>
          </cell>
          <cell r="P2171">
            <v>54</v>
          </cell>
          <cell r="Q2171">
            <v>95</v>
          </cell>
          <cell r="R2171">
            <v>68</v>
          </cell>
          <cell r="S2171">
            <v>91</v>
          </cell>
          <cell r="T2171">
            <v>46</v>
          </cell>
          <cell r="U2171">
            <v>85</v>
          </cell>
          <cell r="V2171">
            <v>55</v>
          </cell>
          <cell r="W2171">
            <v>87</v>
          </cell>
          <cell r="X2171">
            <v>52</v>
          </cell>
          <cell r="Y2171">
            <v>84</v>
          </cell>
          <cell r="Z2171">
            <v>55</v>
          </cell>
          <cell r="AA2171">
            <v>89</v>
          </cell>
          <cell r="AB2171">
            <v>47</v>
          </cell>
          <cell r="AC2171">
            <v>80</v>
          </cell>
          <cell r="AD2171">
            <v>53</v>
          </cell>
          <cell r="AE2171">
            <v>95</v>
          </cell>
          <cell r="AF2171">
            <v>56</v>
          </cell>
          <cell r="AG2171">
            <v>66</v>
          </cell>
          <cell r="AH2171">
            <v>54</v>
          </cell>
          <cell r="AI2171">
            <v>89</v>
          </cell>
          <cell r="AJ2171">
            <v>65</v>
          </cell>
          <cell r="AK2171">
            <v>97</v>
          </cell>
          <cell r="AL2171">
            <v>64</v>
          </cell>
          <cell r="AM2171">
            <v>77</v>
          </cell>
          <cell r="AN2171">
            <v>63</v>
          </cell>
          <cell r="AO2171">
            <v>74</v>
          </cell>
          <cell r="AP2171">
            <v>65</v>
          </cell>
          <cell r="AQ2171">
            <v>95</v>
          </cell>
          <cell r="AR2171">
            <v>56</v>
          </cell>
          <cell r="AS2171">
            <v>111</v>
          </cell>
          <cell r="AT2171">
            <v>81</v>
          </cell>
          <cell r="AU2171">
            <v>95</v>
          </cell>
          <cell r="AV2171">
            <v>60</v>
          </cell>
          <cell r="AW2171">
            <v>100</v>
          </cell>
          <cell r="AX2171">
            <v>60</v>
          </cell>
          <cell r="AY2171">
            <v>87</v>
          </cell>
          <cell r="AZ2171">
            <v>60</v>
          </cell>
        </row>
        <row r="2172">
          <cell r="B2172">
            <v>36730</v>
          </cell>
          <cell r="C2172">
            <v>74</v>
          </cell>
          <cell r="D2172">
            <v>58</v>
          </cell>
          <cell r="E2172">
            <v>88</v>
          </cell>
          <cell r="F2172">
            <v>51</v>
          </cell>
          <cell r="G2172">
            <v>79</v>
          </cell>
          <cell r="H2172">
            <v>52</v>
          </cell>
          <cell r="I2172">
            <v>78</v>
          </cell>
          <cell r="J2172">
            <v>58</v>
          </cell>
          <cell r="K2172">
            <v>81</v>
          </cell>
          <cell r="L2172">
            <v>49</v>
          </cell>
          <cell r="M2172">
            <v>83</v>
          </cell>
          <cell r="N2172">
            <v>47</v>
          </cell>
          <cell r="O2172">
            <v>90</v>
          </cell>
          <cell r="P2172">
            <v>54</v>
          </cell>
          <cell r="Q2172">
            <v>92</v>
          </cell>
          <cell r="R2172">
            <v>60</v>
          </cell>
          <cell r="S2172">
            <v>94</v>
          </cell>
          <cell r="T2172">
            <v>53</v>
          </cell>
          <cell r="U2172">
            <v>92</v>
          </cell>
          <cell r="V2172">
            <v>65</v>
          </cell>
          <cell r="W2172">
            <v>91</v>
          </cell>
          <cell r="X2172">
            <v>58</v>
          </cell>
          <cell r="Y2172">
            <v>96</v>
          </cell>
          <cell r="Z2172">
            <v>66</v>
          </cell>
          <cell r="AA2172">
            <v>100</v>
          </cell>
          <cell r="AB2172">
            <v>46</v>
          </cell>
          <cell r="AC2172">
            <v>92</v>
          </cell>
          <cell r="AD2172">
            <v>54</v>
          </cell>
          <cell r="AE2172">
            <v>96</v>
          </cell>
          <cell r="AF2172">
            <v>55</v>
          </cell>
          <cell r="AG2172">
            <v>71</v>
          </cell>
          <cell r="AH2172">
            <v>53</v>
          </cell>
          <cell r="AI2172">
            <v>86</v>
          </cell>
          <cell r="AJ2172">
            <v>67</v>
          </cell>
          <cell r="AK2172">
            <v>99</v>
          </cell>
          <cell r="AL2172">
            <v>66</v>
          </cell>
          <cell r="AM2172">
            <v>78</v>
          </cell>
          <cell r="AN2172">
            <v>66</v>
          </cell>
          <cell r="AO2172">
            <v>76</v>
          </cell>
          <cell r="AP2172">
            <v>68</v>
          </cell>
          <cell r="AQ2172">
            <v>96</v>
          </cell>
          <cell r="AR2172">
            <v>57</v>
          </cell>
          <cell r="AS2172">
            <v>108</v>
          </cell>
          <cell r="AT2172">
            <v>85</v>
          </cell>
          <cell r="AU2172">
            <v>98</v>
          </cell>
          <cell r="AV2172">
            <v>73</v>
          </cell>
          <cell r="AW2172">
            <v>103</v>
          </cell>
          <cell r="AX2172">
            <v>65</v>
          </cell>
          <cell r="AY2172">
            <v>97</v>
          </cell>
          <cell r="AZ2172">
            <v>60</v>
          </cell>
        </row>
        <row r="2173">
          <cell r="B2173">
            <v>36731</v>
          </cell>
          <cell r="C2173">
            <v>79</v>
          </cell>
          <cell r="D2173">
            <v>57</v>
          </cell>
          <cell r="E2173">
            <v>90</v>
          </cell>
          <cell r="F2173">
            <v>52</v>
          </cell>
          <cell r="G2173">
            <v>85</v>
          </cell>
          <cell r="H2173">
            <v>54</v>
          </cell>
          <cell r="I2173">
            <v>86</v>
          </cell>
          <cell r="J2173">
            <v>57</v>
          </cell>
          <cell r="K2173">
            <v>87</v>
          </cell>
          <cell r="L2173">
            <v>51</v>
          </cell>
          <cell r="M2173">
            <v>89</v>
          </cell>
          <cell r="N2173">
            <v>48</v>
          </cell>
          <cell r="O2173">
            <v>94</v>
          </cell>
          <cell r="P2173">
            <v>57</v>
          </cell>
          <cell r="Q2173">
            <v>94</v>
          </cell>
          <cell r="R2173">
            <v>56</v>
          </cell>
          <cell r="S2173">
            <v>92</v>
          </cell>
          <cell r="T2173">
            <v>50</v>
          </cell>
          <cell r="U2173">
            <v>88</v>
          </cell>
          <cell r="V2173">
            <v>58</v>
          </cell>
          <cell r="W2173">
            <v>85</v>
          </cell>
          <cell r="X2173">
            <v>52</v>
          </cell>
          <cell r="Y2173">
            <v>92</v>
          </cell>
          <cell r="Z2173">
            <v>58</v>
          </cell>
          <cell r="AA2173">
            <v>92</v>
          </cell>
          <cell r="AB2173">
            <v>51</v>
          </cell>
          <cell r="AC2173">
            <v>93</v>
          </cell>
          <cell r="AD2173">
            <v>60</v>
          </cell>
          <cell r="AE2173">
            <v>100</v>
          </cell>
          <cell r="AF2173">
            <v>56</v>
          </cell>
          <cell r="AG2173">
            <v>70</v>
          </cell>
          <cell r="AH2173">
            <v>53</v>
          </cell>
          <cell r="AI2173">
            <v>88</v>
          </cell>
          <cell r="AJ2173">
            <v>67</v>
          </cell>
          <cell r="AK2173">
            <v>102</v>
          </cell>
          <cell r="AL2173">
            <v>69</v>
          </cell>
          <cell r="AM2173">
            <v>74</v>
          </cell>
          <cell r="AN2173">
            <v>65</v>
          </cell>
          <cell r="AO2173">
            <v>77</v>
          </cell>
          <cell r="AP2173">
            <v>64</v>
          </cell>
          <cell r="AQ2173">
            <v>97</v>
          </cell>
          <cell r="AR2173">
            <v>51</v>
          </cell>
          <cell r="AS2173">
            <v>109</v>
          </cell>
          <cell r="AT2173">
            <v>85</v>
          </cell>
          <cell r="AU2173">
            <v>94</v>
          </cell>
          <cell r="AV2173">
            <v>68</v>
          </cell>
          <cell r="AW2173">
            <v>98</v>
          </cell>
          <cell r="AX2173">
            <v>68</v>
          </cell>
          <cell r="AY2173">
            <v>98</v>
          </cell>
          <cell r="AZ2173">
            <v>70</v>
          </cell>
        </row>
        <row r="2174">
          <cell r="B2174">
            <v>36732</v>
          </cell>
          <cell r="C2174">
            <v>72</v>
          </cell>
          <cell r="D2174">
            <v>58</v>
          </cell>
          <cell r="E2174">
            <v>91</v>
          </cell>
          <cell r="F2174">
            <v>55</v>
          </cell>
          <cell r="G2174">
            <v>87</v>
          </cell>
          <cell r="H2174">
            <v>57</v>
          </cell>
          <cell r="I2174">
            <v>75</v>
          </cell>
          <cell r="J2174">
            <v>61</v>
          </cell>
          <cell r="K2174">
            <v>78</v>
          </cell>
          <cell r="L2174">
            <v>53</v>
          </cell>
          <cell r="M2174">
            <v>79</v>
          </cell>
          <cell r="N2174">
            <v>56</v>
          </cell>
          <cell r="O2174">
            <v>88</v>
          </cell>
          <cell r="P2174">
            <v>59</v>
          </cell>
          <cell r="Q2174">
            <v>96</v>
          </cell>
          <cell r="R2174">
            <v>61</v>
          </cell>
          <cell r="S2174">
            <v>95</v>
          </cell>
          <cell r="T2174">
            <v>51</v>
          </cell>
          <cell r="U2174">
            <v>90</v>
          </cell>
          <cell r="V2174">
            <v>56</v>
          </cell>
          <cell r="W2174">
            <v>90</v>
          </cell>
          <cell r="X2174">
            <v>50</v>
          </cell>
          <cell r="Y2174">
            <v>90</v>
          </cell>
          <cell r="Z2174">
            <v>59</v>
          </cell>
          <cell r="AA2174">
            <v>96</v>
          </cell>
          <cell r="AB2174">
            <v>50</v>
          </cell>
          <cell r="AC2174">
            <v>92</v>
          </cell>
          <cell r="AD2174">
            <v>55</v>
          </cell>
          <cell r="AE2174">
            <v>95</v>
          </cell>
          <cell r="AF2174">
            <v>60</v>
          </cell>
          <cell r="AG2174">
            <v>69</v>
          </cell>
          <cell r="AH2174">
            <v>53</v>
          </cell>
          <cell r="AI2174">
            <v>80</v>
          </cell>
          <cell r="AJ2174">
            <v>56</v>
          </cell>
          <cell r="AK2174">
            <v>99</v>
          </cell>
          <cell r="AL2174">
            <v>69</v>
          </cell>
          <cell r="AM2174">
            <v>82</v>
          </cell>
          <cell r="AN2174">
            <v>64</v>
          </cell>
          <cell r="AO2174">
            <v>74</v>
          </cell>
          <cell r="AP2174">
            <v>67</v>
          </cell>
          <cell r="AQ2174">
            <v>97</v>
          </cell>
          <cell r="AR2174">
            <v>55</v>
          </cell>
          <cell r="AS2174">
            <v>110</v>
          </cell>
          <cell r="AT2174">
            <v>86</v>
          </cell>
          <cell r="AU2174">
            <v>96</v>
          </cell>
          <cell r="AV2174">
            <v>67</v>
          </cell>
          <cell r="AW2174">
            <v>98</v>
          </cell>
          <cell r="AX2174">
            <v>68</v>
          </cell>
          <cell r="AY2174">
            <v>93</v>
          </cell>
          <cell r="AZ2174">
            <v>63</v>
          </cell>
        </row>
        <row r="2175">
          <cell r="B2175">
            <v>36733</v>
          </cell>
          <cell r="C2175">
            <v>72</v>
          </cell>
          <cell r="D2175">
            <v>54</v>
          </cell>
          <cell r="E2175">
            <v>85</v>
          </cell>
          <cell r="F2175">
            <v>46</v>
          </cell>
          <cell r="G2175">
            <v>81</v>
          </cell>
          <cell r="H2175">
            <v>53</v>
          </cell>
          <cell r="I2175">
            <v>78</v>
          </cell>
          <cell r="J2175">
            <v>58</v>
          </cell>
          <cell r="K2175">
            <v>78</v>
          </cell>
          <cell r="L2175">
            <v>56</v>
          </cell>
          <cell r="M2175">
            <v>77</v>
          </cell>
          <cell r="N2175">
            <v>50</v>
          </cell>
          <cell r="O2175">
            <v>86</v>
          </cell>
          <cell r="P2175">
            <v>57</v>
          </cell>
          <cell r="Q2175">
            <v>93</v>
          </cell>
          <cell r="R2175">
            <v>61</v>
          </cell>
          <cell r="S2175">
            <v>95</v>
          </cell>
          <cell r="T2175">
            <v>53</v>
          </cell>
          <cell r="U2175">
            <v>94</v>
          </cell>
          <cell r="V2175">
            <v>61</v>
          </cell>
          <cell r="W2175">
            <v>95</v>
          </cell>
          <cell r="X2175">
            <v>53</v>
          </cell>
          <cell r="Y2175">
            <v>98</v>
          </cell>
          <cell r="Z2175">
            <v>61</v>
          </cell>
          <cell r="AA2175">
            <v>97</v>
          </cell>
          <cell r="AB2175">
            <v>50</v>
          </cell>
          <cell r="AC2175">
            <v>93</v>
          </cell>
          <cell r="AD2175">
            <v>61</v>
          </cell>
          <cell r="AE2175">
            <v>87</v>
          </cell>
          <cell r="AF2175">
            <v>59</v>
          </cell>
          <cell r="AG2175">
            <v>68</v>
          </cell>
          <cell r="AH2175">
            <v>54</v>
          </cell>
          <cell r="AI2175">
            <v>81</v>
          </cell>
          <cell r="AJ2175">
            <v>68</v>
          </cell>
          <cell r="AK2175">
            <v>96</v>
          </cell>
          <cell r="AL2175">
            <v>66</v>
          </cell>
          <cell r="AM2175">
            <v>76</v>
          </cell>
          <cell r="AN2175">
            <v>64</v>
          </cell>
          <cell r="AO2175">
            <v>72</v>
          </cell>
          <cell r="AP2175">
            <v>65</v>
          </cell>
          <cell r="AQ2175">
            <v>94</v>
          </cell>
          <cell r="AR2175">
            <v>62</v>
          </cell>
          <cell r="AS2175">
            <v>109</v>
          </cell>
          <cell r="AT2175">
            <v>87</v>
          </cell>
          <cell r="AU2175">
            <v>102</v>
          </cell>
          <cell r="AV2175">
            <v>72</v>
          </cell>
          <cell r="AW2175">
            <v>98</v>
          </cell>
          <cell r="AX2175">
            <v>71</v>
          </cell>
          <cell r="AY2175">
            <v>95</v>
          </cell>
          <cell r="AZ2175">
            <v>70</v>
          </cell>
        </row>
        <row r="2176">
          <cell r="B2176">
            <v>36734</v>
          </cell>
          <cell r="C2176">
            <v>78</v>
          </cell>
          <cell r="D2176">
            <v>59</v>
          </cell>
          <cell r="E2176">
            <v>91</v>
          </cell>
          <cell r="F2176">
            <v>53</v>
          </cell>
          <cell r="G2176">
            <v>83</v>
          </cell>
          <cell r="H2176">
            <v>55</v>
          </cell>
          <cell r="I2176">
            <v>86</v>
          </cell>
          <cell r="J2176">
            <v>57</v>
          </cell>
          <cell r="K2176">
            <v>86</v>
          </cell>
          <cell r="L2176">
            <v>52</v>
          </cell>
          <cell r="M2176">
            <v>86</v>
          </cell>
          <cell r="N2176">
            <v>48</v>
          </cell>
          <cell r="O2176">
            <v>93</v>
          </cell>
          <cell r="P2176">
            <v>54</v>
          </cell>
          <cell r="Q2176">
            <v>94</v>
          </cell>
          <cell r="R2176">
            <v>59</v>
          </cell>
          <cell r="S2176">
            <v>94</v>
          </cell>
          <cell r="T2176">
            <v>56</v>
          </cell>
          <cell r="U2176">
            <v>95</v>
          </cell>
          <cell r="V2176">
            <v>58</v>
          </cell>
          <cell r="W2176">
            <v>95</v>
          </cell>
          <cell r="X2176">
            <v>61</v>
          </cell>
          <cell r="Y2176">
            <v>97</v>
          </cell>
          <cell r="Z2176">
            <v>67</v>
          </cell>
          <cell r="AA2176">
            <v>95</v>
          </cell>
          <cell r="AB2176">
            <v>57</v>
          </cell>
          <cell r="AC2176">
            <v>90</v>
          </cell>
          <cell r="AD2176">
            <v>57</v>
          </cell>
          <cell r="AE2176">
            <v>89</v>
          </cell>
          <cell r="AF2176">
            <v>54</v>
          </cell>
          <cell r="AG2176">
            <v>70</v>
          </cell>
          <cell r="AH2176">
            <v>55</v>
          </cell>
          <cell r="AI2176">
            <v>88</v>
          </cell>
          <cell r="AJ2176">
            <v>68</v>
          </cell>
          <cell r="AK2176">
            <v>93</v>
          </cell>
          <cell r="AL2176">
            <v>60</v>
          </cell>
          <cell r="AM2176">
            <v>75</v>
          </cell>
          <cell r="AN2176">
            <v>65</v>
          </cell>
          <cell r="AO2176">
            <v>74</v>
          </cell>
          <cell r="AP2176">
            <v>65</v>
          </cell>
          <cell r="AQ2176">
            <v>94</v>
          </cell>
          <cell r="AR2176">
            <v>55</v>
          </cell>
          <cell r="AS2176">
            <v>109</v>
          </cell>
          <cell r="AT2176">
            <v>84</v>
          </cell>
          <cell r="AU2176">
            <v>99</v>
          </cell>
          <cell r="AV2176">
            <v>71</v>
          </cell>
          <cell r="AW2176">
            <v>99</v>
          </cell>
          <cell r="AX2176">
            <v>69</v>
          </cell>
          <cell r="AY2176">
            <v>94</v>
          </cell>
          <cell r="AZ2176">
            <v>61</v>
          </cell>
        </row>
        <row r="2177">
          <cell r="B2177">
            <v>36735</v>
          </cell>
          <cell r="C2177">
            <v>73</v>
          </cell>
          <cell r="D2177">
            <v>60</v>
          </cell>
          <cell r="E2177">
            <v>94</v>
          </cell>
          <cell r="F2177">
            <v>53</v>
          </cell>
          <cell r="G2177">
            <v>91</v>
          </cell>
          <cell r="H2177">
            <v>58</v>
          </cell>
          <cell r="I2177">
            <v>82</v>
          </cell>
          <cell r="J2177">
            <v>62</v>
          </cell>
          <cell r="K2177">
            <v>84</v>
          </cell>
          <cell r="L2177">
            <v>55</v>
          </cell>
          <cell r="M2177">
            <v>84</v>
          </cell>
          <cell r="N2177">
            <v>54</v>
          </cell>
          <cell r="O2177">
            <v>94</v>
          </cell>
          <cell r="P2177">
            <v>61</v>
          </cell>
          <cell r="Q2177">
            <v>101</v>
          </cell>
          <cell r="R2177">
            <v>59</v>
          </cell>
          <cell r="S2177">
            <v>98</v>
          </cell>
          <cell r="T2177">
            <v>51</v>
          </cell>
          <cell r="U2177">
            <v>96</v>
          </cell>
          <cell r="V2177">
            <v>62</v>
          </cell>
          <cell r="W2177">
            <v>95</v>
          </cell>
          <cell r="X2177">
            <v>55</v>
          </cell>
          <cell r="Y2177">
            <v>99</v>
          </cell>
          <cell r="Z2177">
            <v>61</v>
          </cell>
          <cell r="AA2177">
            <v>93</v>
          </cell>
          <cell r="AB2177">
            <v>47</v>
          </cell>
          <cell r="AC2177">
            <v>84</v>
          </cell>
          <cell r="AD2177">
            <v>56</v>
          </cell>
          <cell r="AE2177">
            <v>96</v>
          </cell>
          <cell r="AF2177">
            <v>58</v>
          </cell>
          <cell r="AG2177">
            <v>69</v>
          </cell>
          <cell r="AH2177">
            <v>54</v>
          </cell>
          <cell r="AI2177">
            <v>90</v>
          </cell>
          <cell r="AJ2177">
            <v>66</v>
          </cell>
          <cell r="AK2177">
            <v>98</v>
          </cell>
          <cell r="AL2177">
            <v>66</v>
          </cell>
          <cell r="AM2177">
            <v>74</v>
          </cell>
          <cell r="AN2177">
            <v>65</v>
          </cell>
          <cell r="AO2177">
            <v>74</v>
          </cell>
          <cell r="AP2177">
            <v>65</v>
          </cell>
          <cell r="AQ2177">
            <v>97</v>
          </cell>
          <cell r="AR2177">
            <v>57</v>
          </cell>
          <cell r="AS2177">
            <v>109</v>
          </cell>
          <cell r="AT2177">
            <v>79</v>
          </cell>
          <cell r="AU2177">
            <v>98</v>
          </cell>
          <cell r="AV2177">
            <v>71</v>
          </cell>
          <cell r="AW2177">
            <v>100</v>
          </cell>
          <cell r="AX2177">
            <v>71</v>
          </cell>
          <cell r="AY2177">
            <v>90</v>
          </cell>
          <cell r="AZ2177">
            <v>57</v>
          </cell>
        </row>
        <row r="2178">
          <cell r="B2178">
            <v>36736</v>
          </cell>
          <cell r="C2178">
            <v>81</v>
          </cell>
          <cell r="D2178">
            <v>59</v>
          </cell>
          <cell r="E2178">
            <v>94</v>
          </cell>
          <cell r="F2178">
            <v>57</v>
          </cell>
          <cell r="G2178">
            <v>92</v>
          </cell>
          <cell r="H2178">
            <v>60</v>
          </cell>
          <cell r="I2178">
            <v>89</v>
          </cell>
          <cell r="J2178">
            <v>62</v>
          </cell>
          <cell r="K2178">
            <v>89</v>
          </cell>
          <cell r="L2178">
            <v>55</v>
          </cell>
          <cell r="M2178">
            <v>84</v>
          </cell>
          <cell r="N2178">
            <v>54</v>
          </cell>
          <cell r="O2178">
            <v>99</v>
          </cell>
          <cell r="P2178">
            <v>60</v>
          </cell>
          <cell r="Q2178">
            <v>100</v>
          </cell>
          <cell r="R2178">
            <v>62</v>
          </cell>
          <cell r="S2178">
            <v>100</v>
          </cell>
          <cell r="T2178">
            <v>52</v>
          </cell>
          <cell r="U2178">
            <v>99</v>
          </cell>
          <cell r="V2178">
            <v>61</v>
          </cell>
          <cell r="W2178">
            <v>100</v>
          </cell>
          <cell r="X2178">
            <v>52</v>
          </cell>
          <cell r="Y2178">
            <v>100</v>
          </cell>
          <cell r="Z2178">
            <v>65</v>
          </cell>
          <cell r="AA2178">
            <v>94</v>
          </cell>
          <cell r="AB2178">
            <v>51</v>
          </cell>
          <cell r="AC2178">
            <v>86</v>
          </cell>
          <cell r="AD2178">
            <v>57</v>
          </cell>
          <cell r="AE2178">
            <v>98</v>
          </cell>
          <cell r="AF2178">
            <v>58</v>
          </cell>
          <cell r="AG2178">
            <v>74</v>
          </cell>
          <cell r="AH2178">
            <v>54</v>
          </cell>
          <cell r="AI2178">
            <v>85</v>
          </cell>
          <cell r="AJ2178">
            <v>67</v>
          </cell>
          <cell r="AK2178">
            <v>100</v>
          </cell>
          <cell r="AL2178">
            <v>68</v>
          </cell>
          <cell r="AM2178">
            <v>73</v>
          </cell>
          <cell r="AN2178">
            <v>64</v>
          </cell>
          <cell r="AO2178">
            <v>74</v>
          </cell>
          <cell r="AP2178">
            <v>67</v>
          </cell>
          <cell r="AQ2178">
            <v>98</v>
          </cell>
          <cell r="AR2178">
            <v>58</v>
          </cell>
          <cell r="AS2178">
            <v>112</v>
          </cell>
          <cell r="AT2178">
            <v>81</v>
          </cell>
          <cell r="AU2178">
            <v>99</v>
          </cell>
          <cell r="AV2178">
            <v>67</v>
          </cell>
          <cell r="AW2178">
            <v>100</v>
          </cell>
          <cell r="AX2178">
            <v>68</v>
          </cell>
          <cell r="AY2178">
            <v>91</v>
          </cell>
          <cell r="AZ2178">
            <v>59</v>
          </cell>
        </row>
        <row r="2179">
          <cell r="B2179">
            <v>36737</v>
          </cell>
          <cell r="C2179">
            <v>85</v>
          </cell>
          <cell r="D2179">
            <v>62</v>
          </cell>
          <cell r="E2179">
            <v>99</v>
          </cell>
          <cell r="F2179">
            <v>61</v>
          </cell>
          <cell r="G2179">
            <v>96</v>
          </cell>
          <cell r="H2179">
            <v>62</v>
          </cell>
          <cell r="I2179">
            <v>91</v>
          </cell>
          <cell r="J2179">
            <v>64</v>
          </cell>
          <cell r="K2179">
            <v>94</v>
          </cell>
          <cell r="L2179">
            <v>59</v>
          </cell>
          <cell r="M2179">
            <v>93</v>
          </cell>
          <cell r="N2179">
            <v>53</v>
          </cell>
          <cell r="O2179">
            <v>98</v>
          </cell>
          <cell r="P2179">
            <v>65</v>
          </cell>
          <cell r="Q2179">
            <v>100</v>
          </cell>
          <cell r="R2179">
            <v>66</v>
          </cell>
          <cell r="S2179">
            <v>103</v>
          </cell>
          <cell r="T2179">
            <v>50</v>
          </cell>
          <cell r="U2179">
            <v>101</v>
          </cell>
          <cell r="V2179">
            <v>62</v>
          </cell>
          <cell r="W2179">
            <v>99</v>
          </cell>
          <cell r="X2179">
            <v>56</v>
          </cell>
          <cell r="Y2179">
            <v>102</v>
          </cell>
          <cell r="Z2179">
            <v>65</v>
          </cell>
          <cell r="AA2179">
            <v>95</v>
          </cell>
          <cell r="AB2179">
            <v>52</v>
          </cell>
          <cell r="AC2179">
            <v>86</v>
          </cell>
          <cell r="AD2179">
            <v>56</v>
          </cell>
          <cell r="AE2179">
            <v>99</v>
          </cell>
          <cell r="AF2179">
            <v>64</v>
          </cell>
          <cell r="AG2179">
            <v>71</v>
          </cell>
          <cell r="AH2179">
            <v>54</v>
          </cell>
          <cell r="AI2179">
            <v>85</v>
          </cell>
          <cell r="AJ2179">
            <v>66</v>
          </cell>
          <cell r="AK2179">
            <v>102</v>
          </cell>
          <cell r="AL2179">
            <v>72</v>
          </cell>
          <cell r="AM2179">
            <v>76</v>
          </cell>
          <cell r="AN2179">
            <v>64</v>
          </cell>
          <cell r="AO2179">
            <v>74</v>
          </cell>
          <cell r="AP2179">
            <v>65</v>
          </cell>
          <cell r="AQ2179">
            <v>101</v>
          </cell>
          <cell r="AR2179">
            <v>61</v>
          </cell>
          <cell r="AS2179">
            <v>111</v>
          </cell>
          <cell r="AT2179">
            <v>83</v>
          </cell>
          <cell r="AU2179">
            <v>102</v>
          </cell>
          <cell r="AV2179">
            <v>66</v>
          </cell>
          <cell r="AW2179">
            <v>95</v>
          </cell>
          <cell r="AX2179">
            <v>68</v>
          </cell>
          <cell r="AY2179">
            <v>89</v>
          </cell>
          <cell r="AZ2179">
            <v>60</v>
          </cell>
        </row>
        <row r="2180">
          <cell r="B2180">
            <v>36738</v>
          </cell>
          <cell r="C2180">
            <v>79</v>
          </cell>
          <cell r="D2180">
            <v>57</v>
          </cell>
          <cell r="E2180">
            <v>101</v>
          </cell>
          <cell r="F2180">
            <v>69</v>
          </cell>
          <cell r="G2180">
            <v>99</v>
          </cell>
          <cell r="H2180">
            <v>68</v>
          </cell>
          <cell r="I2180">
            <v>87</v>
          </cell>
          <cell r="J2180">
            <v>63</v>
          </cell>
          <cell r="K2180">
            <v>89</v>
          </cell>
          <cell r="L2180">
            <v>57</v>
          </cell>
          <cell r="M2180">
            <v>91</v>
          </cell>
          <cell r="N2180">
            <v>59</v>
          </cell>
          <cell r="O2180">
            <v>97</v>
          </cell>
          <cell r="P2180">
            <v>67</v>
          </cell>
          <cell r="Q2180">
            <v>101</v>
          </cell>
          <cell r="R2180">
            <v>71</v>
          </cell>
          <cell r="S2180">
            <v>103</v>
          </cell>
          <cell r="T2180">
            <v>53</v>
          </cell>
          <cell r="U2180">
            <v>99</v>
          </cell>
          <cell r="V2180">
            <v>65</v>
          </cell>
          <cell r="W2180">
            <v>95</v>
          </cell>
          <cell r="X2180">
            <v>58</v>
          </cell>
          <cell r="Y2180">
            <v>96</v>
          </cell>
          <cell r="Z2180">
            <v>73</v>
          </cell>
          <cell r="AA2180">
            <v>97</v>
          </cell>
          <cell r="AB2180">
            <v>60</v>
          </cell>
          <cell r="AC2180">
            <v>88</v>
          </cell>
          <cell r="AD2180">
            <v>53</v>
          </cell>
          <cell r="AE2180">
            <v>104</v>
          </cell>
          <cell r="AF2180">
            <v>63</v>
          </cell>
          <cell r="AG2180">
            <v>79</v>
          </cell>
          <cell r="AH2180">
            <v>54</v>
          </cell>
          <cell r="AI2180">
            <v>87</v>
          </cell>
          <cell r="AJ2180">
            <v>67</v>
          </cell>
          <cell r="AK2180">
            <v>100</v>
          </cell>
          <cell r="AL2180">
            <v>72</v>
          </cell>
          <cell r="AM2180">
            <v>83</v>
          </cell>
          <cell r="AN2180">
            <v>66</v>
          </cell>
          <cell r="AO2180">
            <v>78</v>
          </cell>
          <cell r="AP2180">
            <v>65</v>
          </cell>
          <cell r="AQ2180">
            <v>103</v>
          </cell>
          <cell r="AR2180">
            <v>65</v>
          </cell>
          <cell r="AS2180">
            <v>108</v>
          </cell>
          <cell r="AT2180">
            <v>84</v>
          </cell>
          <cell r="AU2180">
            <v>102</v>
          </cell>
          <cell r="AV2180">
            <v>73</v>
          </cell>
          <cell r="AW2180">
            <v>96</v>
          </cell>
          <cell r="AX2180">
            <v>64</v>
          </cell>
          <cell r="AY2180">
            <v>91</v>
          </cell>
          <cell r="AZ2180">
            <v>53</v>
          </cell>
        </row>
        <row r="2181">
          <cell r="B2181">
            <v>36739</v>
          </cell>
          <cell r="C2181">
            <v>77</v>
          </cell>
          <cell r="D2181">
            <v>59</v>
          </cell>
          <cell r="E2181">
            <v>94</v>
          </cell>
          <cell r="F2181">
            <v>60</v>
          </cell>
          <cell r="G2181">
            <v>91</v>
          </cell>
          <cell r="H2181">
            <v>47</v>
          </cell>
          <cell r="I2181">
            <v>79</v>
          </cell>
          <cell r="J2181">
            <v>63</v>
          </cell>
          <cell r="K2181">
            <v>84</v>
          </cell>
          <cell r="L2181">
            <v>60</v>
          </cell>
          <cell r="M2181">
            <v>86</v>
          </cell>
          <cell r="N2181">
            <v>58</v>
          </cell>
          <cell r="O2181">
            <v>96</v>
          </cell>
          <cell r="P2181">
            <v>62</v>
          </cell>
          <cell r="Q2181">
            <v>98</v>
          </cell>
          <cell r="R2181">
            <v>67</v>
          </cell>
          <cell r="S2181">
            <v>97</v>
          </cell>
          <cell r="T2181">
            <v>58</v>
          </cell>
          <cell r="U2181">
            <v>99</v>
          </cell>
          <cell r="V2181">
            <v>59</v>
          </cell>
          <cell r="W2181">
            <v>98</v>
          </cell>
          <cell r="X2181">
            <v>63</v>
          </cell>
          <cell r="Y2181">
            <v>97</v>
          </cell>
          <cell r="Z2181">
            <v>64</v>
          </cell>
          <cell r="AA2181">
            <v>97</v>
          </cell>
          <cell r="AB2181">
            <v>58</v>
          </cell>
          <cell r="AC2181">
            <v>92</v>
          </cell>
          <cell r="AD2181">
            <v>62</v>
          </cell>
          <cell r="AE2181">
            <v>102</v>
          </cell>
          <cell r="AF2181">
            <v>68</v>
          </cell>
          <cell r="AG2181">
            <v>88</v>
          </cell>
          <cell r="AH2181">
            <v>58</v>
          </cell>
          <cell r="AI2181">
            <v>87</v>
          </cell>
          <cell r="AJ2181">
            <v>69</v>
          </cell>
          <cell r="AK2181">
            <v>105</v>
          </cell>
          <cell r="AL2181">
            <v>77</v>
          </cell>
          <cell r="AM2181">
            <v>81</v>
          </cell>
          <cell r="AN2181">
            <v>66</v>
          </cell>
          <cell r="AO2181">
            <v>86</v>
          </cell>
          <cell r="AP2181">
            <v>68</v>
          </cell>
          <cell r="AQ2181">
            <v>101</v>
          </cell>
          <cell r="AR2181">
            <v>68</v>
          </cell>
          <cell r="AS2181">
            <v>110</v>
          </cell>
          <cell r="AT2181">
            <v>86</v>
          </cell>
          <cell r="AU2181">
            <v>103</v>
          </cell>
          <cell r="AV2181">
            <v>71</v>
          </cell>
          <cell r="AW2181">
            <v>101</v>
          </cell>
          <cell r="AX2181">
            <v>66</v>
          </cell>
          <cell r="AY2181">
            <v>97</v>
          </cell>
          <cell r="AZ2181">
            <v>67</v>
          </cell>
        </row>
        <row r="2182">
          <cell r="B2182">
            <v>36740</v>
          </cell>
          <cell r="C2182">
            <v>78</v>
          </cell>
          <cell r="D2182">
            <v>52</v>
          </cell>
          <cell r="E2182">
            <v>92</v>
          </cell>
          <cell r="F2182">
            <v>53</v>
          </cell>
          <cell r="G2182">
            <v>89</v>
          </cell>
          <cell r="H2182">
            <v>56</v>
          </cell>
          <cell r="I2182">
            <v>83</v>
          </cell>
          <cell r="J2182">
            <v>57</v>
          </cell>
          <cell r="K2182">
            <v>85</v>
          </cell>
          <cell r="L2182">
            <v>50</v>
          </cell>
          <cell r="M2182">
            <v>87</v>
          </cell>
          <cell r="N2182">
            <v>51</v>
          </cell>
          <cell r="O2182">
            <v>98</v>
          </cell>
          <cell r="P2182">
            <v>57</v>
          </cell>
          <cell r="Q2182">
            <v>98</v>
          </cell>
          <cell r="R2182">
            <v>63</v>
          </cell>
          <cell r="S2182">
            <v>97</v>
          </cell>
          <cell r="T2182">
            <v>75</v>
          </cell>
          <cell r="U2182">
            <v>96</v>
          </cell>
          <cell r="V2182">
            <v>63</v>
          </cell>
          <cell r="W2182">
            <v>88</v>
          </cell>
          <cell r="X2182">
            <v>57</v>
          </cell>
          <cell r="Y2182">
            <v>91</v>
          </cell>
          <cell r="Z2182">
            <v>67</v>
          </cell>
          <cell r="AA2182">
            <v>99</v>
          </cell>
          <cell r="AB2182">
            <v>54</v>
          </cell>
          <cell r="AC2182">
            <v>91</v>
          </cell>
          <cell r="AD2182">
            <v>60</v>
          </cell>
          <cell r="AE2182">
            <v>100</v>
          </cell>
          <cell r="AF2182">
            <v>69</v>
          </cell>
          <cell r="AG2182">
            <v>81</v>
          </cell>
          <cell r="AH2182">
            <v>58</v>
          </cell>
          <cell r="AI2182">
            <v>86</v>
          </cell>
          <cell r="AJ2182">
            <v>68</v>
          </cell>
          <cell r="AK2182">
            <v>105</v>
          </cell>
          <cell r="AL2182">
            <v>77</v>
          </cell>
          <cell r="AM2182">
            <v>80</v>
          </cell>
          <cell r="AN2182">
            <v>65</v>
          </cell>
          <cell r="AO2182">
            <v>80</v>
          </cell>
          <cell r="AP2182">
            <v>69</v>
          </cell>
          <cell r="AQ2182">
            <v>98</v>
          </cell>
          <cell r="AR2182">
            <v>65</v>
          </cell>
          <cell r="AS2182">
            <v>108</v>
          </cell>
          <cell r="AT2182">
            <v>88</v>
          </cell>
          <cell r="AU2182">
            <v>97</v>
          </cell>
          <cell r="AV2182">
            <v>73</v>
          </cell>
          <cell r="AW2182">
            <v>103</v>
          </cell>
          <cell r="AX2182">
            <v>71</v>
          </cell>
          <cell r="AY2182">
            <v>96</v>
          </cell>
          <cell r="AZ2182">
            <v>64</v>
          </cell>
        </row>
        <row r="2183">
          <cell r="B2183">
            <v>36741</v>
          </cell>
          <cell r="C2183">
            <v>79</v>
          </cell>
          <cell r="D2183">
            <v>54</v>
          </cell>
          <cell r="E2183">
            <v>93</v>
          </cell>
          <cell r="F2183">
            <v>59</v>
          </cell>
          <cell r="G2183">
            <v>93</v>
          </cell>
          <cell r="H2183">
            <v>60</v>
          </cell>
          <cell r="I2183">
            <v>86</v>
          </cell>
          <cell r="J2183">
            <v>57</v>
          </cell>
          <cell r="K2183">
            <v>86</v>
          </cell>
          <cell r="L2183">
            <v>53</v>
          </cell>
          <cell r="M2183">
            <v>87</v>
          </cell>
          <cell r="N2183">
            <v>47</v>
          </cell>
          <cell r="O2183">
            <v>96</v>
          </cell>
          <cell r="P2183">
            <v>59</v>
          </cell>
          <cell r="Q2183">
            <v>102</v>
          </cell>
          <cell r="R2183">
            <v>72</v>
          </cell>
          <cell r="S2183">
            <v>97</v>
          </cell>
          <cell r="T2183">
            <v>63</v>
          </cell>
          <cell r="U2183">
            <v>92</v>
          </cell>
          <cell r="V2183">
            <v>59</v>
          </cell>
          <cell r="W2183">
            <v>92</v>
          </cell>
          <cell r="X2183">
            <v>53</v>
          </cell>
          <cell r="Y2183">
            <v>92</v>
          </cell>
          <cell r="Z2183">
            <v>64</v>
          </cell>
          <cell r="AA2183">
            <v>91</v>
          </cell>
          <cell r="AB2183">
            <v>52</v>
          </cell>
          <cell r="AC2183">
            <v>89</v>
          </cell>
          <cell r="AD2183">
            <v>61</v>
          </cell>
          <cell r="AE2183">
            <v>93</v>
          </cell>
          <cell r="AF2183">
            <v>66</v>
          </cell>
          <cell r="AG2183">
            <v>77</v>
          </cell>
          <cell r="AH2183">
            <v>57</v>
          </cell>
          <cell r="AI2183">
            <v>89</v>
          </cell>
          <cell r="AJ2183">
            <v>67</v>
          </cell>
          <cell r="AK2183">
            <v>102</v>
          </cell>
          <cell r="AL2183">
            <v>77</v>
          </cell>
          <cell r="AM2183">
            <v>75</v>
          </cell>
          <cell r="AN2183">
            <v>65</v>
          </cell>
          <cell r="AO2183">
            <v>78</v>
          </cell>
          <cell r="AP2183">
            <v>69</v>
          </cell>
          <cell r="AQ2183">
            <v>91</v>
          </cell>
          <cell r="AR2183">
            <v>60</v>
          </cell>
          <cell r="AS2183">
            <v>107</v>
          </cell>
          <cell r="AT2183">
            <v>84</v>
          </cell>
          <cell r="AU2183">
            <v>95</v>
          </cell>
          <cell r="AV2183">
            <v>32</v>
          </cell>
          <cell r="AW2183">
            <v>98</v>
          </cell>
          <cell r="AX2183">
            <v>73</v>
          </cell>
          <cell r="AY2183">
            <v>95</v>
          </cell>
          <cell r="AZ2183">
            <v>62</v>
          </cell>
        </row>
        <row r="2184">
          <cell r="B2184">
            <v>36742</v>
          </cell>
          <cell r="C2184">
            <v>83</v>
          </cell>
          <cell r="D2184">
            <v>58</v>
          </cell>
          <cell r="E2184">
            <v>94</v>
          </cell>
          <cell r="F2184">
            <v>58</v>
          </cell>
          <cell r="G2184">
            <v>88</v>
          </cell>
          <cell r="H2184">
            <v>61</v>
          </cell>
          <cell r="I2184">
            <v>89</v>
          </cell>
          <cell r="J2184">
            <v>59</v>
          </cell>
          <cell r="K2184">
            <v>89</v>
          </cell>
          <cell r="L2184">
            <v>53</v>
          </cell>
          <cell r="M2184">
            <v>90</v>
          </cell>
          <cell r="N2184">
            <v>52</v>
          </cell>
          <cell r="O2184">
            <v>97</v>
          </cell>
          <cell r="P2184">
            <v>61</v>
          </cell>
          <cell r="Q2184">
            <v>95</v>
          </cell>
          <cell r="R2184">
            <v>75</v>
          </cell>
          <cell r="S2184">
            <v>92</v>
          </cell>
          <cell r="T2184">
            <v>56</v>
          </cell>
          <cell r="U2184">
            <v>82</v>
          </cell>
          <cell r="V2184">
            <v>59</v>
          </cell>
          <cell r="W2184">
            <v>80</v>
          </cell>
          <cell r="X2184">
            <v>60</v>
          </cell>
          <cell r="Y2184">
            <v>92</v>
          </cell>
          <cell r="Z2184">
            <v>62</v>
          </cell>
          <cell r="AA2184">
            <v>96</v>
          </cell>
          <cell r="AB2184">
            <v>58</v>
          </cell>
          <cell r="AC2184">
            <v>91</v>
          </cell>
          <cell r="AD2184">
            <v>59</v>
          </cell>
          <cell r="AE2184">
            <v>93</v>
          </cell>
          <cell r="AF2184">
            <v>60</v>
          </cell>
          <cell r="AG2184">
            <v>71</v>
          </cell>
          <cell r="AH2184">
            <v>55</v>
          </cell>
          <cell r="AI2184">
            <v>89</v>
          </cell>
          <cell r="AJ2184">
            <v>68</v>
          </cell>
          <cell r="AK2184">
            <v>100</v>
          </cell>
          <cell r="AL2184">
            <v>72</v>
          </cell>
          <cell r="AM2184">
            <v>73</v>
          </cell>
          <cell r="AN2184">
            <v>65</v>
          </cell>
          <cell r="AO2184">
            <v>77</v>
          </cell>
          <cell r="AP2184">
            <v>68</v>
          </cell>
          <cell r="AQ2184">
            <v>61</v>
          </cell>
          <cell r="AR2184">
            <v>91</v>
          </cell>
          <cell r="AS2184">
            <v>108</v>
          </cell>
          <cell r="AT2184">
            <v>85</v>
          </cell>
          <cell r="AU2184">
            <v>93</v>
          </cell>
          <cell r="AV2184">
            <v>71</v>
          </cell>
          <cell r="AW2184">
            <v>98</v>
          </cell>
          <cell r="AX2184">
            <v>75</v>
          </cell>
          <cell r="AY2184">
            <v>90</v>
          </cell>
          <cell r="AZ2184">
            <v>60</v>
          </cell>
        </row>
        <row r="2185">
          <cell r="B2185">
            <v>36743</v>
          </cell>
          <cell r="C2185">
            <v>83</v>
          </cell>
          <cell r="D2185">
            <v>58</v>
          </cell>
          <cell r="E2185">
            <v>94</v>
          </cell>
          <cell r="F2185">
            <v>58</v>
          </cell>
          <cell r="G2185">
            <v>88</v>
          </cell>
          <cell r="H2185">
            <v>61</v>
          </cell>
          <cell r="I2185">
            <v>89</v>
          </cell>
          <cell r="J2185">
            <v>59</v>
          </cell>
          <cell r="K2185">
            <v>89</v>
          </cell>
          <cell r="L2185">
            <v>53</v>
          </cell>
          <cell r="M2185">
            <v>90</v>
          </cell>
          <cell r="N2185">
            <v>52</v>
          </cell>
          <cell r="O2185">
            <v>97</v>
          </cell>
          <cell r="P2185">
            <v>61</v>
          </cell>
          <cell r="Q2185">
            <v>95</v>
          </cell>
          <cell r="R2185">
            <v>75</v>
          </cell>
          <cell r="S2185">
            <v>92</v>
          </cell>
          <cell r="T2185">
            <v>56</v>
          </cell>
          <cell r="U2185">
            <v>82</v>
          </cell>
          <cell r="V2185">
            <v>59</v>
          </cell>
          <cell r="W2185">
            <v>80</v>
          </cell>
          <cell r="X2185">
            <v>60</v>
          </cell>
          <cell r="Y2185">
            <v>92</v>
          </cell>
          <cell r="Z2185">
            <v>62</v>
          </cell>
          <cell r="AA2185">
            <v>96</v>
          </cell>
          <cell r="AB2185">
            <v>58</v>
          </cell>
          <cell r="AC2185">
            <v>91</v>
          </cell>
          <cell r="AD2185">
            <v>59</v>
          </cell>
          <cell r="AE2185">
            <v>93</v>
          </cell>
          <cell r="AF2185">
            <v>60</v>
          </cell>
          <cell r="AG2185">
            <v>71</v>
          </cell>
          <cell r="AH2185">
            <v>55</v>
          </cell>
          <cell r="AI2185">
            <v>89</v>
          </cell>
          <cell r="AJ2185">
            <v>68</v>
          </cell>
          <cell r="AK2185">
            <v>100</v>
          </cell>
          <cell r="AL2185">
            <v>72</v>
          </cell>
          <cell r="AM2185">
            <v>73</v>
          </cell>
          <cell r="AN2185">
            <v>65</v>
          </cell>
          <cell r="AO2185">
            <v>77</v>
          </cell>
          <cell r="AP2185">
            <v>68</v>
          </cell>
          <cell r="AQ2185">
            <v>61</v>
          </cell>
          <cell r="AR2185">
            <v>91</v>
          </cell>
          <cell r="AS2185">
            <v>108</v>
          </cell>
          <cell r="AT2185">
            <v>85</v>
          </cell>
          <cell r="AU2185">
            <v>93</v>
          </cell>
          <cell r="AV2185">
            <v>71</v>
          </cell>
          <cell r="AW2185">
            <v>98</v>
          </cell>
          <cell r="AX2185">
            <v>75</v>
          </cell>
          <cell r="AY2185">
            <v>90</v>
          </cell>
          <cell r="AZ2185">
            <v>60</v>
          </cell>
        </row>
        <row r="2186">
          <cell r="B2186">
            <v>36744</v>
          </cell>
          <cell r="C2186">
            <v>81</v>
          </cell>
          <cell r="D2186">
            <v>56</v>
          </cell>
          <cell r="E2186">
            <v>95</v>
          </cell>
          <cell r="F2186">
            <v>61</v>
          </cell>
          <cell r="G2186">
            <v>91</v>
          </cell>
          <cell r="H2186">
            <v>61</v>
          </cell>
          <cell r="I2186">
            <v>88</v>
          </cell>
          <cell r="J2186">
            <v>60</v>
          </cell>
          <cell r="K2186">
            <v>90</v>
          </cell>
          <cell r="L2186">
            <v>53</v>
          </cell>
          <cell r="M2186">
            <v>90</v>
          </cell>
          <cell r="N2186">
            <v>54</v>
          </cell>
          <cell r="O2186">
            <v>98</v>
          </cell>
          <cell r="P2186">
            <v>61</v>
          </cell>
          <cell r="Q2186">
            <v>95</v>
          </cell>
          <cell r="R2186">
            <v>63</v>
          </cell>
          <cell r="S2186">
            <v>92</v>
          </cell>
          <cell r="T2186">
            <v>52</v>
          </cell>
          <cell r="U2186">
            <v>87</v>
          </cell>
          <cell r="V2186">
            <v>51</v>
          </cell>
          <cell r="W2186">
            <v>87</v>
          </cell>
          <cell r="X2186">
            <v>49</v>
          </cell>
          <cell r="Y2186">
            <v>102</v>
          </cell>
          <cell r="Z2186">
            <v>61</v>
          </cell>
          <cell r="AA2186">
            <v>89</v>
          </cell>
          <cell r="AB2186">
            <v>53</v>
          </cell>
          <cell r="AC2186">
            <v>86</v>
          </cell>
          <cell r="AD2186">
            <v>54</v>
          </cell>
          <cell r="AE2186">
            <v>95</v>
          </cell>
          <cell r="AF2186">
            <v>60</v>
          </cell>
          <cell r="AG2186">
            <v>66</v>
          </cell>
          <cell r="AH2186">
            <v>53</v>
          </cell>
          <cell r="AI2186">
            <v>89</v>
          </cell>
          <cell r="AJ2186">
            <v>68</v>
          </cell>
          <cell r="AK2186">
            <v>100</v>
          </cell>
          <cell r="AL2186">
            <v>72</v>
          </cell>
          <cell r="AM2186">
            <v>73</v>
          </cell>
          <cell r="AN2186">
            <v>65</v>
          </cell>
          <cell r="AO2186">
            <v>75</v>
          </cell>
          <cell r="AP2186">
            <v>66</v>
          </cell>
          <cell r="AQ2186">
            <v>93</v>
          </cell>
          <cell r="AR2186">
            <v>59</v>
          </cell>
          <cell r="AS2186">
            <v>110</v>
          </cell>
          <cell r="AT2186">
            <v>85</v>
          </cell>
          <cell r="AU2186">
            <v>92</v>
          </cell>
          <cell r="AV2186">
            <v>65</v>
          </cell>
          <cell r="AW2186">
            <v>96</v>
          </cell>
          <cell r="AX2186">
            <v>64</v>
          </cell>
          <cell r="AY2186">
            <v>94</v>
          </cell>
          <cell r="AZ2186">
            <v>61</v>
          </cell>
        </row>
        <row r="2187">
          <cell r="B2187">
            <v>36745</v>
          </cell>
          <cell r="C2187">
            <v>73</v>
          </cell>
          <cell r="D2187">
            <v>57</v>
          </cell>
          <cell r="E2187">
            <v>95</v>
          </cell>
          <cell r="F2187">
            <v>61</v>
          </cell>
          <cell r="G2187">
            <v>88</v>
          </cell>
          <cell r="H2187">
            <v>57</v>
          </cell>
          <cell r="I2187">
            <v>79</v>
          </cell>
          <cell r="J2187">
            <v>61</v>
          </cell>
          <cell r="K2187">
            <v>85</v>
          </cell>
          <cell r="L2187">
            <v>56</v>
          </cell>
          <cell r="M2187">
            <v>87</v>
          </cell>
          <cell r="N2187">
            <v>49</v>
          </cell>
          <cell r="O2187">
            <v>100</v>
          </cell>
          <cell r="P2187">
            <v>59</v>
          </cell>
          <cell r="Q2187">
            <v>97</v>
          </cell>
          <cell r="R2187">
            <v>62</v>
          </cell>
          <cell r="S2187">
            <v>96</v>
          </cell>
          <cell r="T2187">
            <v>52</v>
          </cell>
          <cell r="U2187">
            <v>91</v>
          </cell>
          <cell r="V2187">
            <v>57</v>
          </cell>
          <cell r="W2187">
            <v>89</v>
          </cell>
          <cell r="X2187">
            <v>49</v>
          </cell>
          <cell r="Y2187">
            <v>87</v>
          </cell>
          <cell r="Z2187">
            <v>64</v>
          </cell>
          <cell r="AA2187">
            <v>93</v>
          </cell>
          <cell r="AB2187">
            <v>53</v>
          </cell>
          <cell r="AC2187">
            <v>90</v>
          </cell>
          <cell r="AD2187">
            <v>56</v>
          </cell>
          <cell r="AE2187">
            <v>80</v>
          </cell>
          <cell r="AF2187">
            <v>57</v>
          </cell>
          <cell r="AG2187">
            <v>65</v>
          </cell>
          <cell r="AH2187">
            <v>56</v>
          </cell>
          <cell r="AI2187">
            <v>78</v>
          </cell>
          <cell r="AJ2187">
            <v>68</v>
          </cell>
          <cell r="AK2187">
            <v>96</v>
          </cell>
          <cell r="AL2187">
            <v>67</v>
          </cell>
          <cell r="AM2187">
            <v>75</v>
          </cell>
          <cell r="AN2187">
            <v>64</v>
          </cell>
          <cell r="AO2187">
            <v>72</v>
          </cell>
          <cell r="AP2187">
            <v>66</v>
          </cell>
          <cell r="AQ2187">
            <v>95</v>
          </cell>
          <cell r="AR2187">
            <v>61</v>
          </cell>
          <cell r="AS2187">
            <v>106</v>
          </cell>
          <cell r="AT2187">
            <v>85</v>
          </cell>
          <cell r="AU2187">
            <v>97</v>
          </cell>
          <cell r="AV2187">
            <v>68</v>
          </cell>
          <cell r="AW2187">
            <v>98</v>
          </cell>
          <cell r="AX2187">
            <v>64</v>
          </cell>
          <cell r="AY2187">
            <v>97</v>
          </cell>
          <cell r="AZ2187">
            <v>66</v>
          </cell>
        </row>
        <row r="2188">
          <cell r="B2188">
            <v>36746</v>
          </cell>
          <cell r="C2188">
            <v>82</v>
          </cell>
          <cell r="D2188">
            <v>54</v>
          </cell>
          <cell r="E2188">
            <v>95</v>
          </cell>
          <cell r="F2188">
            <v>61</v>
          </cell>
          <cell r="G2188">
            <v>91</v>
          </cell>
          <cell r="H2188">
            <v>58</v>
          </cell>
          <cell r="I2188">
            <v>88</v>
          </cell>
          <cell r="J2188">
            <v>59</v>
          </cell>
          <cell r="K2188">
            <v>90</v>
          </cell>
          <cell r="L2188">
            <v>53</v>
          </cell>
          <cell r="M2188">
            <v>93</v>
          </cell>
          <cell r="N2188">
            <v>50</v>
          </cell>
          <cell r="O2188">
            <v>100</v>
          </cell>
          <cell r="P2188">
            <v>67</v>
          </cell>
          <cell r="Q2188">
            <v>100</v>
          </cell>
          <cell r="R2188">
            <v>64</v>
          </cell>
          <cell r="S2188">
            <v>98</v>
          </cell>
          <cell r="T2188">
            <v>50</v>
          </cell>
          <cell r="U2188">
            <v>91</v>
          </cell>
          <cell r="V2188">
            <v>55</v>
          </cell>
          <cell r="W2188">
            <v>90</v>
          </cell>
          <cell r="X2188">
            <v>51</v>
          </cell>
          <cell r="Y2188">
            <v>92</v>
          </cell>
          <cell r="Z2188">
            <v>57</v>
          </cell>
          <cell r="AA2188">
            <v>96</v>
          </cell>
          <cell r="AB2188">
            <v>55</v>
          </cell>
          <cell r="AC2188">
            <v>92</v>
          </cell>
          <cell r="AD2188">
            <v>63</v>
          </cell>
          <cell r="AE2188">
            <v>85</v>
          </cell>
          <cell r="AF2188">
            <v>55</v>
          </cell>
          <cell r="AG2188">
            <v>67</v>
          </cell>
          <cell r="AH2188">
            <v>57</v>
          </cell>
          <cell r="AI2188">
            <v>84</v>
          </cell>
          <cell r="AJ2188">
            <v>66</v>
          </cell>
          <cell r="AK2188">
            <v>96</v>
          </cell>
          <cell r="AL2188">
            <v>64</v>
          </cell>
          <cell r="AM2188">
            <v>75</v>
          </cell>
          <cell r="AN2188">
            <v>63</v>
          </cell>
          <cell r="AO2188">
            <v>75</v>
          </cell>
          <cell r="AP2188">
            <v>67</v>
          </cell>
          <cell r="AQ2188">
            <v>93</v>
          </cell>
          <cell r="AR2188">
            <v>58</v>
          </cell>
          <cell r="AS2188">
            <v>103</v>
          </cell>
          <cell r="AT2188">
            <v>83</v>
          </cell>
          <cell r="AU2188">
            <v>95</v>
          </cell>
          <cell r="AV2188">
            <v>71</v>
          </cell>
          <cell r="AW2188">
            <v>100</v>
          </cell>
          <cell r="AX2188">
            <v>64</v>
          </cell>
          <cell r="AY2188">
            <v>97</v>
          </cell>
          <cell r="AZ2188">
            <v>68</v>
          </cell>
        </row>
        <row r="2189">
          <cell r="B2189">
            <v>36747</v>
          </cell>
          <cell r="C2189">
            <v>70</v>
          </cell>
          <cell r="D2189">
            <v>54</v>
          </cell>
          <cell r="E2189">
            <v>97</v>
          </cell>
          <cell r="F2189">
            <v>56</v>
          </cell>
          <cell r="G2189">
            <v>95</v>
          </cell>
          <cell r="H2189">
            <v>61</v>
          </cell>
          <cell r="I2189">
            <v>82</v>
          </cell>
          <cell r="J2189">
            <v>60</v>
          </cell>
          <cell r="K2189">
            <v>84</v>
          </cell>
          <cell r="L2189">
            <v>55</v>
          </cell>
          <cell r="M2189">
            <v>81</v>
          </cell>
          <cell r="N2189">
            <v>56</v>
          </cell>
          <cell r="O2189">
            <v>92</v>
          </cell>
          <cell r="P2189">
            <v>66</v>
          </cell>
          <cell r="Q2189">
            <v>102</v>
          </cell>
          <cell r="R2189">
            <v>67</v>
          </cell>
          <cell r="S2189">
            <v>99</v>
          </cell>
          <cell r="T2189">
            <v>56</v>
          </cell>
          <cell r="U2189">
            <v>95</v>
          </cell>
          <cell r="V2189">
            <v>57</v>
          </cell>
          <cell r="W2189">
            <v>100</v>
          </cell>
          <cell r="X2189">
            <v>53</v>
          </cell>
          <cell r="Y2189">
            <v>98</v>
          </cell>
          <cell r="Z2189">
            <v>59</v>
          </cell>
          <cell r="AA2189">
            <v>97</v>
          </cell>
          <cell r="AB2189">
            <v>49</v>
          </cell>
          <cell r="AC2189">
            <v>92</v>
          </cell>
          <cell r="AD2189">
            <v>58</v>
          </cell>
          <cell r="AE2189">
            <v>87</v>
          </cell>
          <cell r="AF2189">
            <v>56</v>
          </cell>
          <cell r="AG2189">
            <v>69</v>
          </cell>
          <cell r="AH2189">
            <v>58</v>
          </cell>
          <cell r="AI2189">
            <v>88</v>
          </cell>
          <cell r="AJ2189">
            <v>65</v>
          </cell>
          <cell r="AK2189">
            <v>96</v>
          </cell>
          <cell r="AL2189">
            <v>65</v>
          </cell>
          <cell r="AM2189">
            <v>74</v>
          </cell>
          <cell r="AN2189">
            <v>63</v>
          </cell>
          <cell r="AO2189">
            <v>78</v>
          </cell>
          <cell r="AP2189">
            <v>67</v>
          </cell>
          <cell r="AQ2189">
            <v>91</v>
          </cell>
          <cell r="AR2189">
            <v>58</v>
          </cell>
          <cell r="AS2189">
            <v>105</v>
          </cell>
          <cell r="AT2189">
            <v>82</v>
          </cell>
          <cell r="AU2189">
            <v>95</v>
          </cell>
          <cell r="AV2189">
            <v>70</v>
          </cell>
          <cell r="AW2189">
            <v>100</v>
          </cell>
          <cell r="AX2189">
            <v>64</v>
          </cell>
          <cell r="AY2189">
            <v>98</v>
          </cell>
          <cell r="AZ2189">
            <v>61</v>
          </cell>
        </row>
        <row r="2190">
          <cell r="B2190">
            <v>36748</v>
          </cell>
          <cell r="C2190">
            <v>70</v>
          </cell>
          <cell r="D2190">
            <v>54</v>
          </cell>
          <cell r="E2190">
            <v>90</v>
          </cell>
          <cell r="F2190">
            <v>53</v>
          </cell>
          <cell r="G2190">
            <v>86</v>
          </cell>
          <cell r="H2190">
            <v>60</v>
          </cell>
          <cell r="I2190">
            <v>74</v>
          </cell>
          <cell r="J2190">
            <v>59</v>
          </cell>
          <cell r="K2190">
            <v>72</v>
          </cell>
          <cell r="L2190">
            <v>57</v>
          </cell>
          <cell r="M2190">
            <v>71</v>
          </cell>
          <cell r="N2190">
            <v>56</v>
          </cell>
          <cell r="O2190">
            <v>86</v>
          </cell>
          <cell r="P2190">
            <v>60</v>
          </cell>
          <cell r="Q2190">
            <v>95</v>
          </cell>
          <cell r="R2190">
            <v>68</v>
          </cell>
          <cell r="S2190">
            <v>98</v>
          </cell>
          <cell r="T2190">
            <v>75</v>
          </cell>
          <cell r="U2190">
            <v>92</v>
          </cell>
          <cell r="V2190">
            <v>61</v>
          </cell>
          <cell r="W2190">
            <v>100</v>
          </cell>
          <cell r="X2190">
            <v>53</v>
          </cell>
          <cell r="Y2190">
            <v>97</v>
          </cell>
          <cell r="Z2190">
            <v>68</v>
          </cell>
          <cell r="AA2190">
            <v>97</v>
          </cell>
          <cell r="AB2190">
            <v>59</v>
          </cell>
          <cell r="AC2190">
            <v>85</v>
          </cell>
          <cell r="AD2190">
            <v>54</v>
          </cell>
          <cell r="AE2190">
            <v>82</v>
          </cell>
          <cell r="AF2190">
            <v>57</v>
          </cell>
          <cell r="AG2190">
            <v>74</v>
          </cell>
          <cell r="AH2190">
            <v>57</v>
          </cell>
          <cell r="AI2190">
            <v>94</v>
          </cell>
          <cell r="AJ2190">
            <v>66</v>
          </cell>
          <cell r="AK2190">
            <v>92</v>
          </cell>
          <cell r="AL2190">
            <v>62</v>
          </cell>
          <cell r="AM2190">
            <v>80</v>
          </cell>
          <cell r="AN2190">
            <v>64</v>
          </cell>
          <cell r="AO2190">
            <v>81</v>
          </cell>
          <cell r="AP2190">
            <v>67</v>
          </cell>
          <cell r="AQ2190">
            <v>86</v>
          </cell>
          <cell r="AR2190">
            <v>55</v>
          </cell>
          <cell r="AS2190">
            <v>106</v>
          </cell>
          <cell r="AT2190">
            <v>85</v>
          </cell>
          <cell r="AU2190">
            <v>98</v>
          </cell>
          <cell r="AV2190">
            <v>75</v>
          </cell>
          <cell r="AW2190">
            <v>96</v>
          </cell>
          <cell r="AX2190">
            <v>70</v>
          </cell>
          <cell r="AY2190">
            <v>90</v>
          </cell>
          <cell r="AZ2190">
            <v>54</v>
          </cell>
        </row>
        <row r="2191">
          <cell r="B2191">
            <v>36749</v>
          </cell>
          <cell r="C2191">
            <v>70</v>
          </cell>
          <cell r="D2191">
            <v>54</v>
          </cell>
          <cell r="E2191">
            <v>90</v>
          </cell>
          <cell r="F2191">
            <v>53</v>
          </cell>
          <cell r="G2191">
            <v>86</v>
          </cell>
          <cell r="H2191">
            <v>60</v>
          </cell>
          <cell r="I2191">
            <v>74</v>
          </cell>
          <cell r="J2191">
            <v>59</v>
          </cell>
          <cell r="K2191">
            <v>72</v>
          </cell>
          <cell r="L2191">
            <v>57</v>
          </cell>
          <cell r="M2191">
            <v>71</v>
          </cell>
          <cell r="N2191">
            <v>56</v>
          </cell>
          <cell r="O2191">
            <v>86</v>
          </cell>
          <cell r="P2191">
            <v>60</v>
          </cell>
          <cell r="Q2191">
            <v>95</v>
          </cell>
          <cell r="R2191">
            <v>68</v>
          </cell>
          <cell r="S2191">
            <v>98</v>
          </cell>
          <cell r="T2191">
            <v>75</v>
          </cell>
          <cell r="U2191">
            <v>92</v>
          </cell>
          <cell r="V2191">
            <v>61</v>
          </cell>
          <cell r="W2191">
            <v>100</v>
          </cell>
          <cell r="X2191">
            <v>53</v>
          </cell>
          <cell r="Y2191">
            <v>97</v>
          </cell>
          <cell r="Z2191">
            <v>68</v>
          </cell>
          <cell r="AA2191">
            <v>97</v>
          </cell>
          <cell r="AB2191">
            <v>59</v>
          </cell>
          <cell r="AC2191">
            <v>85</v>
          </cell>
          <cell r="AD2191">
            <v>54</v>
          </cell>
          <cell r="AE2191">
            <v>82</v>
          </cell>
          <cell r="AF2191">
            <v>57</v>
          </cell>
          <cell r="AG2191">
            <v>74</v>
          </cell>
          <cell r="AH2191">
            <v>57</v>
          </cell>
          <cell r="AI2191">
            <v>94</v>
          </cell>
          <cell r="AJ2191">
            <v>66</v>
          </cell>
          <cell r="AK2191">
            <v>92</v>
          </cell>
          <cell r="AL2191">
            <v>62</v>
          </cell>
          <cell r="AM2191">
            <v>80</v>
          </cell>
          <cell r="AN2191">
            <v>64</v>
          </cell>
          <cell r="AO2191">
            <v>81</v>
          </cell>
          <cell r="AP2191">
            <v>67</v>
          </cell>
          <cell r="AQ2191">
            <v>86</v>
          </cell>
          <cell r="AR2191">
            <v>55</v>
          </cell>
          <cell r="AS2191">
            <v>106</v>
          </cell>
          <cell r="AT2191">
            <v>85</v>
          </cell>
          <cell r="AU2191">
            <v>98</v>
          </cell>
          <cell r="AV2191">
            <v>75</v>
          </cell>
          <cell r="AW2191">
            <v>96</v>
          </cell>
          <cell r="AX2191">
            <v>70</v>
          </cell>
          <cell r="AY2191">
            <v>90</v>
          </cell>
          <cell r="AZ2191">
            <v>54</v>
          </cell>
        </row>
        <row r="2192">
          <cell r="B2192">
            <v>36750</v>
          </cell>
          <cell r="C2192">
            <v>70</v>
          </cell>
          <cell r="D2192">
            <v>54</v>
          </cell>
          <cell r="E2192">
            <v>90</v>
          </cell>
          <cell r="F2192">
            <v>53</v>
          </cell>
          <cell r="G2192">
            <v>86</v>
          </cell>
          <cell r="H2192">
            <v>60</v>
          </cell>
          <cell r="I2192">
            <v>74</v>
          </cell>
          <cell r="J2192">
            <v>59</v>
          </cell>
          <cell r="K2192">
            <v>72</v>
          </cell>
          <cell r="L2192">
            <v>57</v>
          </cell>
          <cell r="M2192">
            <v>71</v>
          </cell>
          <cell r="N2192">
            <v>56</v>
          </cell>
          <cell r="O2192">
            <v>86</v>
          </cell>
          <cell r="P2192">
            <v>60</v>
          </cell>
          <cell r="Q2192">
            <v>95</v>
          </cell>
          <cell r="R2192">
            <v>68</v>
          </cell>
          <cell r="S2192">
            <v>98</v>
          </cell>
          <cell r="T2192">
            <v>75</v>
          </cell>
          <cell r="U2192">
            <v>92</v>
          </cell>
          <cell r="V2192">
            <v>61</v>
          </cell>
          <cell r="W2192">
            <v>100</v>
          </cell>
          <cell r="X2192">
            <v>53</v>
          </cell>
          <cell r="Y2192">
            <v>97</v>
          </cell>
          <cell r="Z2192">
            <v>68</v>
          </cell>
          <cell r="AA2192">
            <v>97</v>
          </cell>
          <cell r="AB2192">
            <v>59</v>
          </cell>
          <cell r="AC2192">
            <v>85</v>
          </cell>
          <cell r="AD2192">
            <v>54</v>
          </cell>
          <cell r="AE2192">
            <v>82</v>
          </cell>
          <cell r="AF2192">
            <v>57</v>
          </cell>
          <cell r="AG2192">
            <v>74</v>
          </cell>
          <cell r="AH2192">
            <v>57</v>
          </cell>
          <cell r="AI2192">
            <v>94</v>
          </cell>
          <cell r="AJ2192">
            <v>66</v>
          </cell>
          <cell r="AK2192">
            <v>92</v>
          </cell>
          <cell r="AL2192">
            <v>62</v>
          </cell>
          <cell r="AM2192">
            <v>80</v>
          </cell>
          <cell r="AN2192">
            <v>64</v>
          </cell>
          <cell r="AO2192">
            <v>81</v>
          </cell>
          <cell r="AP2192">
            <v>67</v>
          </cell>
          <cell r="AQ2192">
            <v>86</v>
          </cell>
          <cell r="AR2192">
            <v>55</v>
          </cell>
          <cell r="AS2192">
            <v>106</v>
          </cell>
          <cell r="AT2192">
            <v>85</v>
          </cell>
          <cell r="AU2192">
            <v>98</v>
          </cell>
          <cell r="AV2192">
            <v>75</v>
          </cell>
          <cell r="AW2192">
            <v>96</v>
          </cell>
          <cell r="AX2192">
            <v>70</v>
          </cell>
          <cell r="AY2192">
            <v>90</v>
          </cell>
          <cell r="AZ2192">
            <v>54</v>
          </cell>
        </row>
        <row r="2193">
          <cell r="B2193">
            <v>36751</v>
          </cell>
          <cell r="C2193">
            <v>70</v>
          </cell>
          <cell r="D2193">
            <v>51</v>
          </cell>
          <cell r="E2193">
            <v>84</v>
          </cell>
          <cell r="F2193">
            <v>48</v>
          </cell>
          <cell r="G2193">
            <v>78</v>
          </cell>
          <cell r="H2193">
            <v>50</v>
          </cell>
          <cell r="I2193">
            <v>74</v>
          </cell>
          <cell r="J2193">
            <v>55</v>
          </cell>
          <cell r="K2193">
            <v>77</v>
          </cell>
          <cell r="L2193">
            <v>46</v>
          </cell>
          <cell r="M2193">
            <v>76</v>
          </cell>
          <cell r="N2193">
            <v>43</v>
          </cell>
          <cell r="O2193">
            <v>87</v>
          </cell>
          <cell r="P2193">
            <v>53</v>
          </cell>
          <cell r="Q2193">
            <v>92</v>
          </cell>
          <cell r="R2193">
            <v>57</v>
          </cell>
          <cell r="S2193">
            <v>92</v>
          </cell>
          <cell r="T2193">
            <v>46</v>
          </cell>
          <cell r="U2193">
            <v>90</v>
          </cell>
          <cell r="V2193">
            <v>50</v>
          </cell>
          <cell r="W2193">
            <v>91</v>
          </cell>
          <cell r="X2193">
            <v>52</v>
          </cell>
          <cell r="Y2193">
            <v>96</v>
          </cell>
          <cell r="Z2193">
            <v>57</v>
          </cell>
          <cell r="AA2193">
            <v>99</v>
          </cell>
          <cell r="AB2193">
            <v>69</v>
          </cell>
          <cell r="AC2193">
            <v>88</v>
          </cell>
          <cell r="AD2193">
            <v>57</v>
          </cell>
          <cell r="AE2193">
            <v>95</v>
          </cell>
          <cell r="AF2193">
            <v>59</v>
          </cell>
          <cell r="AG2193">
            <v>72</v>
          </cell>
          <cell r="AH2193">
            <v>53</v>
          </cell>
          <cell r="AI2193">
            <v>90</v>
          </cell>
          <cell r="AJ2193">
            <v>67</v>
          </cell>
          <cell r="AK2193">
            <v>99</v>
          </cell>
          <cell r="AL2193">
            <v>65</v>
          </cell>
          <cell r="AM2193">
            <v>77</v>
          </cell>
          <cell r="AN2193">
            <v>65</v>
          </cell>
          <cell r="AO2193">
            <v>77</v>
          </cell>
          <cell r="AP2193">
            <v>67</v>
          </cell>
          <cell r="AQ2193">
            <v>92</v>
          </cell>
          <cell r="AR2193">
            <v>51</v>
          </cell>
          <cell r="AS2193">
            <v>107</v>
          </cell>
          <cell r="AT2193">
            <v>87</v>
          </cell>
          <cell r="AU2193">
            <v>98</v>
          </cell>
          <cell r="AV2193">
            <v>62</v>
          </cell>
          <cell r="AW2193">
            <v>95</v>
          </cell>
          <cell r="AX2193">
            <v>64</v>
          </cell>
          <cell r="AY2193">
            <v>94</v>
          </cell>
          <cell r="AZ2193">
            <v>58</v>
          </cell>
        </row>
        <row r="2194">
          <cell r="B2194">
            <v>36752</v>
          </cell>
          <cell r="C2194">
            <v>68</v>
          </cell>
          <cell r="D2194">
            <v>50</v>
          </cell>
          <cell r="E2194">
            <v>82</v>
          </cell>
          <cell r="F2194">
            <v>45</v>
          </cell>
          <cell r="G2194">
            <v>78</v>
          </cell>
          <cell r="H2194">
            <v>49</v>
          </cell>
          <cell r="I2194">
            <v>75</v>
          </cell>
          <cell r="J2194">
            <v>56</v>
          </cell>
          <cell r="K2194">
            <v>76</v>
          </cell>
          <cell r="L2194">
            <v>52</v>
          </cell>
          <cell r="M2194">
            <v>77</v>
          </cell>
          <cell r="N2194">
            <v>47</v>
          </cell>
          <cell r="O2194">
            <v>85</v>
          </cell>
          <cell r="P2194">
            <v>53</v>
          </cell>
          <cell r="Q2194">
            <v>90</v>
          </cell>
          <cell r="R2194">
            <v>53</v>
          </cell>
          <cell r="S2194">
            <v>92</v>
          </cell>
          <cell r="T2194">
            <v>43</v>
          </cell>
          <cell r="U2194">
            <v>84</v>
          </cell>
          <cell r="V2194">
            <v>51</v>
          </cell>
          <cell r="W2194">
            <v>80</v>
          </cell>
          <cell r="X2194">
            <v>50</v>
          </cell>
          <cell r="Y2194">
            <v>81</v>
          </cell>
          <cell r="Z2194">
            <v>61</v>
          </cell>
          <cell r="AA2194">
            <v>84</v>
          </cell>
          <cell r="AB2194">
            <v>57</v>
          </cell>
          <cell r="AC2194">
            <v>92</v>
          </cell>
          <cell r="AD2194">
            <v>61</v>
          </cell>
          <cell r="AE2194">
            <v>96</v>
          </cell>
          <cell r="AF2194">
            <v>58</v>
          </cell>
          <cell r="AG2194">
            <v>75</v>
          </cell>
          <cell r="AH2194">
            <v>55</v>
          </cell>
          <cell r="AI2194">
            <v>90</v>
          </cell>
          <cell r="AJ2194">
            <v>67</v>
          </cell>
          <cell r="AK2194">
            <v>99</v>
          </cell>
          <cell r="AL2194">
            <v>65</v>
          </cell>
          <cell r="AM2194">
            <v>77</v>
          </cell>
          <cell r="AN2194">
            <v>67</v>
          </cell>
          <cell r="AO2194">
            <v>75</v>
          </cell>
          <cell r="AP2194">
            <v>69</v>
          </cell>
          <cell r="AQ2194">
            <v>95</v>
          </cell>
          <cell r="AR2194">
            <v>50</v>
          </cell>
          <cell r="AS2194">
            <v>103</v>
          </cell>
          <cell r="AT2194">
            <v>81</v>
          </cell>
          <cell r="AU2194">
            <v>95</v>
          </cell>
          <cell r="AV2194">
            <v>63</v>
          </cell>
          <cell r="AW2194">
            <v>95</v>
          </cell>
          <cell r="AX2194">
            <v>69</v>
          </cell>
          <cell r="AY2194">
            <v>98</v>
          </cell>
          <cell r="AZ2194">
            <v>23</v>
          </cell>
        </row>
        <row r="2195">
          <cell r="B2195">
            <v>36753</v>
          </cell>
          <cell r="C2195">
            <v>67</v>
          </cell>
          <cell r="D2195">
            <v>50</v>
          </cell>
          <cell r="E2195">
            <v>86</v>
          </cell>
          <cell r="F2195">
            <v>47</v>
          </cell>
          <cell r="G2195">
            <v>81</v>
          </cell>
          <cell r="H2195">
            <v>49</v>
          </cell>
          <cell r="I2195">
            <v>75</v>
          </cell>
          <cell r="J2195">
            <v>54</v>
          </cell>
          <cell r="K2195">
            <v>75</v>
          </cell>
          <cell r="L2195">
            <v>46</v>
          </cell>
          <cell r="M2195">
            <v>77</v>
          </cell>
          <cell r="N2195">
            <v>39</v>
          </cell>
          <cell r="O2195">
            <v>86</v>
          </cell>
          <cell r="P2195">
            <v>54</v>
          </cell>
          <cell r="Q2195">
            <v>91</v>
          </cell>
          <cell r="R2195">
            <v>60</v>
          </cell>
          <cell r="S2195">
            <v>92</v>
          </cell>
          <cell r="T2195">
            <v>50</v>
          </cell>
          <cell r="U2195">
            <v>90</v>
          </cell>
          <cell r="V2195">
            <v>49</v>
          </cell>
          <cell r="W2195">
            <v>91</v>
          </cell>
          <cell r="X2195">
            <v>49</v>
          </cell>
          <cell r="Y2195">
            <v>91</v>
          </cell>
          <cell r="Z2195">
            <v>57</v>
          </cell>
          <cell r="AA2195">
            <v>94</v>
          </cell>
          <cell r="AB2195">
            <v>55</v>
          </cell>
          <cell r="AC2195">
            <v>85</v>
          </cell>
          <cell r="AD2195">
            <v>60</v>
          </cell>
          <cell r="AE2195">
            <v>96</v>
          </cell>
          <cell r="AF2195">
            <v>59</v>
          </cell>
          <cell r="AG2195">
            <v>74</v>
          </cell>
          <cell r="AH2195">
            <v>54</v>
          </cell>
          <cell r="AI2195">
            <v>85</v>
          </cell>
          <cell r="AJ2195">
            <v>70</v>
          </cell>
          <cell r="AK2195">
            <v>100</v>
          </cell>
          <cell r="AL2195">
            <v>67</v>
          </cell>
          <cell r="AM2195">
            <v>79</v>
          </cell>
          <cell r="AN2195">
            <v>67</v>
          </cell>
          <cell r="AO2195">
            <v>77</v>
          </cell>
          <cell r="AP2195">
            <v>69</v>
          </cell>
          <cell r="AQ2195">
            <v>95</v>
          </cell>
          <cell r="AR2195">
            <v>51</v>
          </cell>
          <cell r="AS2195">
            <v>104</v>
          </cell>
          <cell r="AT2195">
            <v>80</v>
          </cell>
          <cell r="AU2195">
            <v>95</v>
          </cell>
          <cell r="AV2195">
            <v>67</v>
          </cell>
          <cell r="AW2195">
            <v>94</v>
          </cell>
          <cell r="AX2195">
            <v>60</v>
          </cell>
          <cell r="AY2195">
            <v>98</v>
          </cell>
          <cell r="AZ2195">
            <v>23</v>
          </cell>
        </row>
        <row r="2196">
          <cell r="B2196">
            <v>36754</v>
          </cell>
          <cell r="C2196">
            <v>73</v>
          </cell>
          <cell r="D2196">
            <v>53</v>
          </cell>
          <cell r="E2196">
            <v>85</v>
          </cell>
          <cell r="F2196">
            <v>44</v>
          </cell>
          <cell r="G2196">
            <v>82</v>
          </cell>
          <cell r="H2196">
            <v>50</v>
          </cell>
          <cell r="I2196">
            <v>80</v>
          </cell>
          <cell r="J2196">
            <v>54</v>
          </cell>
          <cell r="K2196">
            <v>80</v>
          </cell>
          <cell r="L2196">
            <v>46</v>
          </cell>
          <cell r="M2196">
            <v>77</v>
          </cell>
          <cell r="N2196">
            <v>39</v>
          </cell>
          <cell r="O2196">
            <v>88</v>
          </cell>
          <cell r="P2196">
            <v>50</v>
          </cell>
          <cell r="Q2196">
            <v>92</v>
          </cell>
          <cell r="R2196">
            <v>53</v>
          </cell>
          <cell r="S2196">
            <v>92</v>
          </cell>
          <cell r="T2196">
            <v>51</v>
          </cell>
          <cell r="U2196">
            <v>83</v>
          </cell>
          <cell r="V2196">
            <v>54</v>
          </cell>
          <cell r="W2196">
            <v>79</v>
          </cell>
          <cell r="X2196">
            <v>45</v>
          </cell>
          <cell r="Y2196">
            <v>91</v>
          </cell>
          <cell r="Z2196">
            <v>61</v>
          </cell>
          <cell r="AA2196">
            <v>81</v>
          </cell>
          <cell r="AB2196">
            <v>59</v>
          </cell>
          <cell r="AC2196">
            <v>82</v>
          </cell>
          <cell r="AD2196">
            <v>61</v>
          </cell>
          <cell r="AE2196">
            <v>100</v>
          </cell>
          <cell r="AF2196">
            <v>57</v>
          </cell>
          <cell r="AG2196">
            <v>78</v>
          </cell>
          <cell r="AH2196">
            <v>53</v>
          </cell>
          <cell r="AI2196">
            <v>94</v>
          </cell>
          <cell r="AJ2196">
            <v>71</v>
          </cell>
          <cell r="AK2196">
            <v>101</v>
          </cell>
          <cell r="AL2196">
            <v>66</v>
          </cell>
          <cell r="AM2196">
            <v>83</v>
          </cell>
          <cell r="AN2196">
            <v>69</v>
          </cell>
          <cell r="AO2196">
            <v>84</v>
          </cell>
          <cell r="AP2196">
            <v>70</v>
          </cell>
          <cell r="AQ2196">
            <v>97</v>
          </cell>
          <cell r="AR2196">
            <v>50</v>
          </cell>
          <cell r="AS2196">
            <v>102</v>
          </cell>
          <cell r="AT2196">
            <v>77</v>
          </cell>
          <cell r="AU2196">
            <v>92</v>
          </cell>
          <cell r="AV2196">
            <v>70</v>
          </cell>
          <cell r="AW2196">
            <v>92</v>
          </cell>
          <cell r="AX2196">
            <v>67</v>
          </cell>
          <cell r="AY2196">
            <v>92</v>
          </cell>
          <cell r="AZ2196">
            <v>62</v>
          </cell>
        </row>
        <row r="2197">
          <cell r="B2197">
            <v>36755</v>
          </cell>
          <cell r="C2197">
            <v>73</v>
          </cell>
          <cell r="D2197">
            <v>50</v>
          </cell>
          <cell r="E2197">
            <v>87</v>
          </cell>
          <cell r="F2197">
            <v>46</v>
          </cell>
          <cell r="G2197">
            <v>86</v>
          </cell>
          <cell r="H2197">
            <v>48</v>
          </cell>
          <cell r="I2197">
            <v>77</v>
          </cell>
          <cell r="J2197">
            <v>54</v>
          </cell>
          <cell r="K2197">
            <v>78</v>
          </cell>
          <cell r="L2197">
            <v>45</v>
          </cell>
          <cell r="M2197">
            <v>80</v>
          </cell>
          <cell r="N2197">
            <v>41</v>
          </cell>
          <cell r="O2197">
            <v>84</v>
          </cell>
          <cell r="P2197">
            <v>51</v>
          </cell>
          <cell r="Q2197">
            <v>93</v>
          </cell>
          <cell r="R2197">
            <v>53</v>
          </cell>
          <cell r="S2197">
            <v>87</v>
          </cell>
          <cell r="T2197">
            <v>46</v>
          </cell>
          <cell r="U2197">
            <v>85</v>
          </cell>
          <cell r="V2197">
            <v>50</v>
          </cell>
          <cell r="W2197">
            <v>84</v>
          </cell>
          <cell r="X2197">
            <v>48</v>
          </cell>
          <cell r="Y2197">
            <v>85</v>
          </cell>
          <cell r="Z2197">
            <v>59</v>
          </cell>
          <cell r="AA2197">
            <v>85</v>
          </cell>
          <cell r="AB2197">
            <v>47</v>
          </cell>
          <cell r="AC2197">
            <v>70</v>
          </cell>
          <cell r="AD2197">
            <v>55</v>
          </cell>
          <cell r="AE2197">
            <v>94</v>
          </cell>
          <cell r="AF2197">
            <v>60</v>
          </cell>
          <cell r="AG2197">
            <v>70</v>
          </cell>
          <cell r="AH2197">
            <v>53</v>
          </cell>
          <cell r="AI2197">
            <v>82</v>
          </cell>
          <cell r="AJ2197">
            <v>69</v>
          </cell>
          <cell r="AK2197">
            <v>102</v>
          </cell>
          <cell r="AL2197">
            <v>67</v>
          </cell>
          <cell r="AM2197">
            <v>83</v>
          </cell>
          <cell r="AN2197">
            <v>70</v>
          </cell>
          <cell r="AO2197">
            <v>77</v>
          </cell>
          <cell r="AP2197">
            <v>70</v>
          </cell>
          <cell r="AQ2197">
            <v>94</v>
          </cell>
          <cell r="AR2197">
            <v>53</v>
          </cell>
          <cell r="AS2197">
            <v>102</v>
          </cell>
          <cell r="AT2197">
            <v>78</v>
          </cell>
          <cell r="AU2197">
            <v>94</v>
          </cell>
          <cell r="AV2197">
            <v>68</v>
          </cell>
          <cell r="AW2197">
            <v>89</v>
          </cell>
          <cell r="AX2197">
            <v>61</v>
          </cell>
          <cell r="AY2197">
            <v>78</v>
          </cell>
          <cell r="AZ2197">
            <v>58</v>
          </cell>
        </row>
        <row r="2198">
          <cell r="B2198">
            <v>36756</v>
          </cell>
          <cell r="C2198">
            <v>73</v>
          </cell>
          <cell r="D2198">
            <v>50</v>
          </cell>
          <cell r="E2198">
            <v>87</v>
          </cell>
          <cell r="F2198">
            <v>46</v>
          </cell>
          <cell r="G2198">
            <v>86</v>
          </cell>
          <cell r="H2198">
            <v>48</v>
          </cell>
          <cell r="I2198">
            <v>77</v>
          </cell>
          <cell r="J2198">
            <v>54</v>
          </cell>
          <cell r="K2198">
            <v>78</v>
          </cell>
          <cell r="L2198">
            <v>45</v>
          </cell>
          <cell r="M2198">
            <v>80</v>
          </cell>
          <cell r="N2198">
            <v>41</v>
          </cell>
          <cell r="O2198">
            <v>84</v>
          </cell>
          <cell r="P2198">
            <v>51</v>
          </cell>
          <cell r="Q2198">
            <v>93</v>
          </cell>
          <cell r="R2198">
            <v>53</v>
          </cell>
          <cell r="S2198">
            <v>87</v>
          </cell>
          <cell r="T2198">
            <v>46</v>
          </cell>
          <cell r="U2198">
            <v>85</v>
          </cell>
          <cell r="V2198">
            <v>50</v>
          </cell>
          <cell r="W2198">
            <v>84</v>
          </cell>
          <cell r="X2198">
            <v>48</v>
          </cell>
          <cell r="Y2198">
            <v>85</v>
          </cell>
          <cell r="Z2198">
            <v>59</v>
          </cell>
          <cell r="AA2198">
            <v>85</v>
          </cell>
          <cell r="AB2198">
            <v>47</v>
          </cell>
          <cell r="AC2198">
            <v>70</v>
          </cell>
          <cell r="AD2198">
            <v>55</v>
          </cell>
          <cell r="AE2198">
            <v>94</v>
          </cell>
          <cell r="AF2198">
            <v>60</v>
          </cell>
          <cell r="AG2198">
            <v>70</v>
          </cell>
          <cell r="AH2198">
            <v>53</v>
          </cell>
          <cell r="AI2198">
            <v>82</v>
          </cell>
          <cell r="AJ2198">
            <v>69</v>
          </cell>
          <cell r="AK2198">
            <v>102</v>
          </cell>
          <cell r="AL2198">
            <v>67</v>
          </cell>
          <cell r="AM2198">
            <v>83</v>
          </cell>
          <cell r="AN2198">
            <v>70</v>
          </cell>
          <cell r="AO2198">
            <v>77</v>
          </cell>
          <cell r="AP2198">
            <v>70</v>
          </cell>
          <cell r="AQ2198">
            <v>94</v>
          </cell>
          <cell r="AR2198">
            <v>53</v>
          </cell>
          <cell r="AS2198">
            <v>102</v>
          </cell>
          <cell r="AT2198">
            <v>78</v>
          </cell>
          <cell r="AU2198">
            <v>94</v>
          </cell>
          <cell r="AV2198">
            <v>68</v>
          </cell>
          <cell r="AW2198">
            <v>89</v>
          </cell>
          <cell r="AX2198">
            <v>61</v>
          </cell>
          <cell r="AY2198">
            <v>78</v>
          </cell>
          <cell r="AZ2198">
            <v>58</v>
          </cell>
        </row>
        <row r="2199">
          <cell r="B2199">
            <v>36757</v>
          </cell>
          <cell r="C2199">
            <v>73</v>
          </cell>
          <cell r="D2199">
            <v>50</v>
          </cell>
          <cell r="E2199">
            <v>87</v>
          </cell>
          <cell r="F2199">
            <v>46</v>
          </cell>
          <cell r="G2199">
            <v>86</v>
          </cell>
          <cell r="H2199">
            <v>48</v>
          </cell>
          <cell r="I2199">
            <v>77</v>
          </cell>
          <cell r="J2199">
            <v>54</v>
          </cell>
          <cell r="K2199">
            <v>78</v>
          </cell>
          <cell r="L2199">
            <v>45</v>
          </cell>
          <cell r="M2199">
            <v>80</v>
          </cell>
          <cell r="N2199">
            <v>41</v>
          </cell>
          <cell r="O2199">
            <v>84</v>
          </cell>
          <cell r="P2199">
            <v>51</v>
          </cell>
          <cell r="Q2199">
            <v>93</v>
          </cell>
          <cell r="R2199">
            <v>53</v>
          </cell>
          <cell r="S2199">
            <v>87</v>
          </cell>
          <cell r="T2199">
            <v>46</v>
          </cell>
          <cell r="U2199">
            <v>85</v>
          </cell>
          <cell r="V2199">
            <v>50</v>
          </cell>
          <cell r="W2199">
            <v>84</v>
          </cell>
          <cell r="X2199">
            <v>48</v>
          </cell>
          <cell r="Y2199">
            <v>85</v>
          </cell>
          <cell r="Z2199">
            <v>59</v>
          </cell>
          <cell r="AA2199">
            <v>85</v>
          </cell>
          <cell r="AB2199">
            <v>47</v>
          </cell>
          <cell r="AC2199">
            <v>70</v>
          </cell>
          <cell r="AD2199">
            <v>55</v>
          </cell>
          <cell r="AE2199">
            <v>94</v>
          </cell>
          <cell r="AF2199">
            <v>60</v>
          </cell>
          <cell r="AG2199">
            <v>70</v>
          </cell>
          <cell r="AH2199">
            <v>53</v>
          </cell>
          <cell r="AI2199">
            <v>82</v>
          </cell>
          <cell r="AJ2199">
            <v>69</v>
          </cell>
          <cell r="AK2199">
            <v>102</v>
          </cell>
          <cell r="AL2199">
            <v>67</v>
          </cell>
          <cell r="AM2199">
            <v>83</v>
          </cell>
          <cell r="AN2199">
            <v>70</v>
          </cell>
          <cell r="AO2199">
            <v>77</v>
          </cell>
          <cell r="AP2199">
            <v>70</v>
          </cell>
          <cell r="AQ2199">
            <v>94</v>
          </cell>
          <cell r="AR2199">
            <v>53</v>
          </cell>
          <cell r="AS2199">
            <v>102</v>
          </cell>
          <cell r="AT2199">
            <v>78</v>
          </cell>
          <cell r="AU2199">
            <v>94</v>
          </cell>
          <cell r="AV2199">
            <v>68</v>
          </cell>
          <cell r="AW2199">
            <v>89</v>
          </cell>
          <cell r="AX2199">
            <v>61</v>
          </cell>
          <cell r="AY2199">
            <v>78</v>
          </cell>
          <cell r="AZ2199">
            <v>58</v>
          </cell>
        </row>
        <row r="2200">
          <cell r="B2200">
            <v>36758</v>
          </cell>
          <cell r="C2200">
            <v>73</v>
          </cell>
          <cell r="D2200">
            <v>54</v>
          </cell>
          <cell r="E2200">
            <v>77</v>
          </cell>
          <cell r="F2200">
            <v>42</v>
          </cell>
          <cell r="G2200">
            <v>72</v>
          </cell>
          <cell r="H2200">
            <v>43</v>
          </cell>
          <cell r="I2200">
            <v>75</v>
          </cell>
          <cell r="J2200">
            <v>51</v>
          </cell>
          <cell r="K2200">
            <v>77</v>
          </cell>
          <cell r="L2200">
            <v>45</v>
          </cell>
          <cell r="M2200">
            <v>78</v>
          </cell>
          <cell r="N2200">
            <v>42</v>
          </cell>
          <cell r="O2200">
            <v>81</v>
          </cell>
          <cell r="P2200">
            <v>54</v>
          </cell>
          <cell r="Q2200">
            <v>78</v>
          </cell>
          <cell r="R2200">
            <v>55</v>
          </cell>
          <cell r="S2200">
            <v>79</v>
          </cell>
          <cell r="T2200">
            <v>58</v>
          </cell>
          <cell r="U2200">
            <v>75</v>
          </cell>
          <cell r="V2200">
            <v>57</v>
          </cell>
          <cell r="W2200">
            <v>74</v>
          </cell>
          <cell r="X2200">
            <v>54</v>
          </cell>
          <cell r="Y2200">
            <v>75</v>
          </cell>
          <cell r="Z2200">
            <v>59</v>
          </cell>
          <cell r="AA2200">
            <v>90</v>
          </cell>
          <cell r="AB2200">
            <v>68</v>
          </cell>
          <cell r="AC2200">
            <v>84</v>
          </cell>
          <cell r="AD2200">
            <v>56</v>
          </cell>
          <cell r="AE2200">
            <v>87</v>
          </cell>
          <cell r="AF2200">
            <v>61</v>
          </cell>
          <cell r="AG2200">
            <v>73</v>
          </cell>
          <cell r="AH2200">
            <v>54</v>
          </cell>
          <cell r="AI2200">
            <v>79</v>
          </cell>
          <cell r="AJ2200">
            <v>67</v>
          </cell>
          <cell r="AK2200">
            <v>90</v>
          </cell>
          <cell r="AL2200">
            <v>61</v>
          </cell>
          <cell r="AM2200">
            <v>84</v>
          </cell>
          <cell r="AN2200">
            <v>64</v>
          </cell>
          <cell r="AO2200">
            <v>76</v>
          </cell>
          <cell r="AP2200">
            <v>69</v>
          </cell>
          <cell r="AQ2200">
            <v>86</v>
          </cell>
          <cell r="AR2200">
            <v>50</v>
          </cell>
          <cell r="AS2200">
            <v>101</v>
          </cell>
          <cell r="AT2200">
            <v>81</v>
          </cell>
          <cell r="AU2200">
            <v>85</v>
          </cell>
          <cell r="AV2200">
            <v>63</v>
          </cell>
          <cell r="AW2200">
            <v>90</v>
          </cell>
          <cell r="AX2200">
            <v>65</v>
          </cell>
          <cell r="AY2200">
            <v>88</v>
          </cell>
          <cell r="AZ2200">
            <v>59</v>
          </cell>
        </row>
        <row r="2201">
          <cell r="B2201">
            <v>36759</v>
          </cell>
          <cell r="C2201">
            <v>75</v>
          </cell>
          <cell r="D2201">
            <v>54</v>
          </cell>
          <cell r="E2201">
            <v>80</v>
          </cell>
          <cell r="F2201">
            <v>49</v>
          </cell>
          <cell r="G2201">
            <v>76</v>
          </cell>
          <cell r="H2201">
            <v>47</v>
          </cell>
          <cell r="I2201">
            <v>82</v>
          </cell>
          <cell r="J2201">
            <v>57</v>
          </cell>
          <cell r="K2201">
            <v>83</v>
          </cell>
          <cell r="L2201">
            <v>51</v>
          </cell>
          <cell r="M2201">
            <v>84</v>
          </cell>
          <cell r="N2201">
            <v>48</v>
          </cell>
          <cell r="O2201">
            <v>90</v>
          </cell>
          <cell r="P2201">
            <v>52</v>
          </cell>
          <cell r="Q2201">
            <v>83</v>
          </cell>
          <cell r="R2201">
            <v>49</v>
          </cell>
          <cell r="S2201">
            <v>83</v>
          </cell>
          <cell r="T2201">
            <v>47</v>
          </cell>
          <cell r="U2201">
            <v>80</v>
          </cell>
          <cell r="V2201">
            <v>49</v>
          </cell>
          <cell r="W2201">
            <v>80</v>
          </cell>
          <cell r="X2201">
            <v>41</v>
          </cell>
          <cell r="Y2201">
            <v>80</v>
          </cell>
          <cell r="Z2201">
            <v>54</v>
          </cell>
          <cell r="AA2201">
            <v>88</v>
          </cell>
          <cell r="AB2201">
            <v>44</v>
          </cell>
          <cell r="AC2201">
            <v>77</v>
          </cell>
          <cell r="AD2201">
            <v>51</v>
          </cell>
          <cell r="AE2201">
            <v>90</v>
          </cell>
          <cell r="AF2201">
            <v>58</v>
          </cell>
          <cell r="AG2201">
            <v>70</v>
          </cell>
          <cell r="AH2201">
            <v>54</v>
          </cell>
          <cell r="AI2201">
            <v>83</v>
          </cell>
          <cell r="AJ2201">
            <v>55</v>
          </cell>
          <cell r="AK2201">
            <v>92</v>
          </cell>
          <cell r="AL2201">
            <v>64</v>
          </cell>
          <cell r="AM2201">
            <v>82</v>
          </cell>
          <cell r="AN2201">
            <v>64</v>
          </cell>
          <cell r="AO2201">
            <v>73</v>
          </cell>
          <cell r="AP2201">
            <v>69</v>
          </cell>
          <cell r="AQ2201">
            <v>88</v>
          </cell>
          <cell r="AR2201">
            <v>55</v>
          </cell>
          <cell r="AS2201">
            <v>105</v>
          </cell>
          <cell r="AT2201">
            <v>73</v>
          </cell>
          <cell r="AU2201">
            <v>86</v>
          </cell>
          <cell r="AV2201">
            <v>56</v>
          </cell>
          <cell r="AW2201">
            <v>88</v>
          </cell>
          <cell r="AX2201">
            <v>60</v>
          </cell>
          <cell r="AY2201">
            <v>75</v>
          </cell>
          <cell r="AZ2201">
            <v>56</v>
          </cell>
        </row>
        <row r="2202">
          <cell r="B2202">
            <v>36760</v>
          </cell>
          <cell r="C2202">
            <v>80</v>
          </cell>
          <cell r="D2202">
            <v>55</v>
          </cell>
          <cell r="E2202">
            <v>86</v>
          </cell>
          <cell r="F2202">
            <v>47</v>
          </cell>
          <cell r="G2202">
            <v>84</v>
          </cell>
          <cell r="H2202">
            <v>48</v>
          </cell>
          <cell r="I2202">
            <v>89</v>
          </cell>
          <cell r="J2202">
            <v>60</v>
          </cell>
          <cell r="K2202">
            <v>90</v>
          </cell>
          <cell r="L2202">
            <v>56</v>
          </cell>
          <cell r="M2202">
            <v>90</v>
          </cell>
          <cell r="N2202">
            <v>51</v>
          </cell>
          <cell r="O2202">
            <v>95</v>
          </cell>
          <cell r="P2202">
            <v>54</v>
          </cell>
          <cell r="Q2202">
            <v>90</v>
          </cell>
          <cell r="R2202">
            <v>54</v>
          </cell>
          <cell r="S2202">
            <v>92</v>
          </cell>
          <cell r="T2202">
            <v>44</v>
          </cell>
          <cell r="U2202">
            <v>87</v>
          </cell>
          <cell r="V2202">
            <v>48</v>
          </cell>
          <cell r="W2202">
            <v>87</v>
          </cell>
          <cell r="X2202">
            <v>42</v>
          </cell>
          <cell r="Y2202">
            <v>87</v>
          </cell>
          <cell r="Z2202">
            <v>55</v>
          </cell>
          <cell r="AA2202">
            <v>85</v>
          </cell>
          <cell r="AB2202">
            <v>49</v>
          </cell>
          <cell r="AC2202">
            <v>84</v>
          </cell>
          <cell r="AD2202">
            <v>54</v>
          </cell>
          <cell r="AE2202">
            <v>89</v>
          </cell>
          <cell r="AF2202">
            <v>57</v>
          </cell>
          <cell r="AG2202">
            <v>74</v>
          </cell>
          <cell r="AH2202">
            <v>55</v>
          </cell>
          <cell r="AI2202">
            <v>78</v>
          </cell>
          <cell r="AJ2202">
            <v>55</v>
          </cell>
          <cell r="AK2202">
            <v>95</v>
          </cell>
          <cell r="AL2202">
            <v>63</v>
          </cell>
          <cell r="AM2202">
            <v>80</v>
          </cell>
          <cell r="AN2202">
            <v>65</v>
          </cell>
          <cell r="AO2202">
            <v>75</v>
          </cell>
          <cell r="AP2202">
            <v>67</v>
          </cell>
          <cell r="AQ2202">
            <v>91</v>
          </cell>
          <cell r="AR2202">
            <v>55</v>
          </cell>
          <cell r="AS2202">
            <v>101</v>
          </cell>
          <cell r="AT2202">
            <v>76</v>
          </cell>
          <cell r="AU2202">
            <v>92</v>
          </cell>
          <cell r="AV2202">
            <v>59</v>
          </cell>
          <cell r="AW2202">
            <v>87</v>
          </cell>
          <cell r="AX2202">
            <v>61</v>
          </cell>
          <cell r="AY2202">
            <v>87</v>
          </cell>
          <cell r="AZ2202">
            <v>56</v>
          </cell>
        </row>
        <row r="2203">
          <cell r="B2203">
            <v>36761</v>
          </cell>
          <cell r="C2203">
            <v>83</v>
          </cell>
          <cell r="D2203">
            <v>59</v>
          </cell>
          <cell r="E2203">
            <v>93</v>
          </cell>
          <cell r="F2203">
            <v>50</v>
          </cell>
          <cell r="G2203">
            <v>91</v>
          </cell>
          <cell r="H2203">
            <v>53</v>
          </cell>
          <cell r="I2203">
            <v>89</v>
          </cell>
          <cell r="J2203">
            <v>63</v>
          </cell>
          <cell r="K2203">
            <v>89</v>
          </cell>
          <cell r="L2203">
            <v>56</v>
          </cell>
          <cell r="M2203">
            <v>88</v>
          </cell>
          <cell r="N2203">
            <v>54</v>
          </cell>
          <cell r="O2203">
            <v>95</v>
          </cell>
          <cell r="P2203">
            <v>58</v>
          </cell>
          <cell r="Q2203">
            <v>96</v>
          </cell>
          <cell r="R2203">
            <v>62</v>
          </cell>
          <cell r="S2203">
            <v>95</v>
          </cell>
          <cell r="T2203">
            <v>51</v>
          </cell>
          <cell r="U2203">
            <v>91</v>
          </cell>
          <cell r="V2203">
            <v>53</v>
          </cell>
          <cell r="W2203">
            <v>95</v>
          </cell>
          <cell r="X2203">
            <v>58</v>
          </cell>
          <cell r="Y2203">
            <v>98</v>
          </cell>
          <cell r="Z2203">
            <v>57</v>
          </cell>
          <cell r="AA2203">
            <v>91</v>
          </cell>
          <cell r="AB2203">
            <v>52</v>
          </cell>
          <cell r="AC2203">
            <v>85</v>
          </cell>
          <cell r="AD2203">
            <v>54</v>
          </cell>
          <cell r="AE2203">
            <v>82</v>
          </cell>
          <cell r="AF2203">
            <v>57</v>
          </cell>
          <cell r="AG2203">
            <v>69</v>
          </cell>
          <cell r="AH2203">
            <v>57</v>
          </cell>
          <cell r="AI2203">
            <v>73</v>
          </cell>
          <cell r="AJ2203">
            <v>56</v>
          </cell>
          <cell r="AK2203">
            <v>95</v>
          </cell>
          <cell r="AL2203">
            <v>65</v>
          </cell>
          <cell r="AM2203">
            <v>81</v>
          </cell>
          <cell r="AN2203">
            <v>64</v>
          </cell>
          <cell r="AO2203">
            <v>76</v>
          </cell>
          <cell r="AP2203">
            <v>68</v>
          </cell>
          <cell r="AQ2203">
            <v>91</v>
          </cell>
          <cell r="AR2203">
            <v>57</v>
          </cell>
          <cell r="AS2203">
            <v>94</v>
          </cell>
          <cell r="AT2203">
            <v>79</v>
          </cell>
          <cell r="AU2203">
            <v>92</v>
          </cell>
          <cell r="AV2203">
            <v>73</v>
          </cell>
          <cell r="AW2203">
            <v>91</v>
          </cell>
          <cell r="AX2203">
            <v>59</v>
          </cell>
          <cell r="AY2203">
            <v>87</v>
          </cell>
          <cell r="AZ2203">
            <v>54</v>
          </cell>
        </row>
        <row r="2204">
          <cell r="B2204">
            <v>36762</v>
          </cell>
          <cell r="C2204">
            <v>71</v>
          </cell>
          <cell r="D2204">
            <v>56</v>
          </cell>
          <cell r="E2204">
            <v>94</v>
          </cell>
          <cell r="F2204">
            <v>66</v>
          </cell>
          <cell r="G2204">
            <v>90</v>
          </cell>
          <cell r="H2204">
            <v>60</v>
          </cell>
          <cell r="I2204">
            <v>72</v>
          </cell>
          <cell r="J2204">
            <v>58</v>
          </cell>
          <cell r="K2204">
            <v>75</v>
          </cell>
          <cell r="L2204">
            <v>52</v>
          </cell>
          <cell r="M2204">
            <v>80</v>
          </cell>
          <cell r="N2204">
            <v>55</v>
          </cell>
          <cell r="O2204">
            <v>91</v>
          </cell>
          <cell r="P2204">
            <v>59</v>
          </cell>
          <cell r="Q2204">
            <v>93</v>
          </cell>
          <cell r="R2204">
            <v>73</v>
          </cell>
          <cell r="S2204">
            <v>89</v>
          </cell>
          <cell r="T2204">
            <v>62</v>
          </cell>
          <cell r="U2204">
            <v>85</v>
          </cell>
          <cell r="V2204">
            <v>67</v>
          </cell>
          <cell r="W2204">
            <v>88</v>
          </cell>
          <cell r="X2204">
            <v>67</v>
          </cell>
          <cell r="Y2204">
            <v>94</v>
          </cell>
          <cell r="Z2204">
            <v>63</v>
          </cell>
          <cell r="AA2204">
            <v>93</v>
          </cell>
          <cell r="AB2204">
            <v>51</v>
          </cell>
          <cell r="AC2204">
            <v>86</v>
          </cell>
          <cell r="AD2204">
            <v>54</v>
          </cell>
          <cell r="AE2204">
            <v>92</v>
          </cell>
          <cell r="AF2204">
            <v>56</v>
          </cell>
          <cell r="AG2204">
            <v>75</v>
          </cell>
          <cell r="AH2204">
            <v>58</v>
          </cell>
          <cell r="AI2204">
            <v>85</v>
          </cell>
          <cell r="AJ2204">
            <v>60</v>
          </cell>
          <cell r="AK2204">
            <v>95</v>
          </cell>
          <cell r="AL2204">
            <v>62</v>
          </cell>
          <cell r="AM2204">
            <v>82</v>
          </cell>
          <cell r="AN2204">
            <v>65</v>
          </cell>
          <cell r="AO2204">
            <v>75</v>
          </cell>
          <cell r="AP2204">
            <v>70</v>
          </cell>
          <cell r="AQ2204">
            <v>91</v>
          </cell>
          <cell r="AR2204">
            <v>59</v>
          </cell>
          <cell r="AS2204">
            <v>98</v>
          </cell>
          <cell r="AT2204">
            <v>77</v>
          </cell>
          <cell r="AU2204">
            <v>90</v>
          </cell>
          <cell r="AV2204">
            <v>66</v>
          </cell>
          <cell r="AW2204">
            <v>92</v>
          </cell>
          <cell r="AX2204">
            <v>64</v>
          </cell>
          <cell r="AY2204">
            <v>91</v>
          </cell>
          <cell r="AZ2204">
            <v>59</v>
          </cell>
        </row>
        <row r="2205">
          <cell r="B2205">
            <v>36763</v>
          </cell>
          <cell r="C2205">
            <v>68</v>
          </cell>
          <cell r="D2205">
            <v>55</v>
          </cell>
          <cell r="E2205">
            <v>77</v>
          </cell>
          <cell r="F2205">
            <v>44</v>
          </cell>
          <cell r="G2205">
            <v>70</v>
          </cell>
          <cell r="H2205">
            <v>49</v>
          </cell>
          <cell r="I2205">
            <v>73</v>
          </cell>
          <cell r="J2205">
            <v>53</v>
          </cell>
          <cell r="K2205">
            <v>74</v>
          </cell>
          <cell r="L2205">
            <v>45</v>
          </cell>
          <cell r="M2205">
            <v>75</v>
          </cell>
          <cell r="N2205">
            <v>43</v>
          </cell>
          <cell r="O2205">
            <v>86</v>
          </cell>
          <cell r="P2205">
            <v>55</v>
          </cell>
          <cell r="Q2205">
            <v>89</v>
          </cell>
          <cell r="R2205">
            <v>55</v>
          </cell>
          <cell r="S2205">
            <v>90</v>
          </cell>
          <cell r="T2205">
            <v>60</v>
          </cell>
          <cell r="U2205">
            <v>82</v>
          </cell>
          <cell r="V2205">
            <v>51</v>
          </cell>
          <cell r="W2205">
            <v>83</v>
          </cell>
          <cell r="X2205">
            <v>49</v>
          </cell>
          <cell r="Y2205">
            <v>89</v>
          </cell>
          <cell r="Z2205">
            <v>61</v>
          </cell>
          <cell r="AA2205">
            <v>88</v>
          </cell>
          <cell r="AB2205">
            <v>60</v>
          </cell>
          <cell r="AC2205">
            <v>82</v>
          </cell>
          <cell r="AD2205">
            <v>57</v>
          </cell>
          <cell r="AE2205">
            <v>93</v>
          </cell>
          <cell r="AF2205">
            <v>58</v>
          </cell>
          <cell r="AG2205">
            <v>71</v>
          </cell>
          <cell r="AH2205">
            <v>54</v>
          </cell>
          <cell r="AI2205">
            <v>80</v>
          </cell>
          <cell r="AJ2205">
            <v>56</v>
          </cell>
          <cell r="AK2205">
            <v>98</v>
          </cell>
          <cell r="AL2205">
            <v>68</v>
          </cell>
          <cell r="AM2205">
            <v>79</v>
          </cell>
          <cell r="AN2205">
            <v>64</v>
          </cell>
          <cell r="AO2205">
            <v>73</v>
          </cell>
          <cell r="AP2205">
            <v>69</v>
          </cell>
          <cell r="AQ2205">
            <v>93</v>
          </cell>
          <cell r="AR2205">
            <v>58</v>
          </cell>
          <cell r="AS2205">
            <v>96</v>
          </cell>
          <cell r="AT2205">
            <v>81</v>
          </cell>
          <cell r="AU2205">
            <v>87</v>
          </cell>
          <cell r="AV2205">
            <v>65</v>
          </cell>
          <cell r="AW2205">
            <v>91</v>
          </cell>
          <cell r="AX2205">
            <v>61</v>
          </cell>
          <cell r="AY2205">
            <v>89</v>
          </cell>
          <cell r="AZ2205">
            <v>55</v>
          </cell>
        </row>
        <row r="2206">
          <cell r="B2206">
            <v>36764</v>
          </cell>
          <cell r="C2206">
            <v>68</v>
          </cell>
          <cell r="D2206">
            <v>55</v>
          </cell>
          <cell r="E2206">
            <v>77</v>
          </cell>
          <cell r="F2206">
            <v>44</v>
          </cell>
          <cell r="G2206">
            <v>70</v>
          </cell>
          <cell r="H2206">
            <v>49</v>
          </cell>
          <cell r="I2206">
            <v>73</v>
          </cell>
          <cell r="J2206">
            <v>53</v>
          </cell>
          <cell r="K2206">
            <v>74</v>
          </cell>
          <cell r="L2206">
            <v>45</v>
          </cell>
          <cell r="M2206">
            <v>75</v>
          </cell>
          <cell r="N2206">
            <v>43</v>
          </cell>
          <cell r="O2206">
            <v>86</v>
          </cell>
          <cell r="P2206">
            <v>55</v>
          </cell>
          <cell r="Q2206">
            <v>89</v>
          </cell>
          <cell r="R2206">
            <v>55</v>
          </cell>
          <cell r="S2206">
            <v>90</v>
          </cell>
          <cell r="T2206">
            <v>60</v>
          </cell>
          <cell r="U2206">
            <v>82</v>
          </cell>
          <cell r="V2206">
            <v>51</v>
          </cell>
          <cell r="W2206">
            <v>83</v>
          </cell>
          <cell r="X2206">
            <v>49</v>
          </cell>
          <cell r="Y2206">
            <v>89</v>
          </cell>
          <cell r="Z2206">
            <v>61</v>
          </cell>
          <cell r="AA2206">
            <v>88</v>
          </cell>
          <cell r="AB2206">
            <v>60</v>
          </cell>
          <cell r="AC2206">
            <v>82</v>
          </cell>
          <cell r="AD2206">
            <v>57</v>
          </cell>
          <cell r="AE2206">
            <v>93</v>
          </cell>
          <cell r="AF2206">
            <v>58</v>
          </cell>
          <cell r="AG2206">
            <v>71</v>
          </cell>
          <cell r="AH2206">
            <v>54</v>
          </cell>
          <cell r="AI2206">
            <v>80</v>
          </cell>
          <cell r="AJ2206">
            <v>56</v>
          </cell>
          <cell r="AK2206">
            <v>98</v>
          </cell>
          <cell r="AL2206">
            <v>68</v>
          </cell>
          <cell r="AM2206">
            <v>79</v>
          </cell>
          <cell r="AN2206">
            <v>64</v>
          </cell>
          <cell r="AO2206">
            <v>73</v>
          </cell>
          <cell r="AP2206">
            <v>69</v>
          </cell>
          <cell r="AQ2206">
            <v>93</v>
          </cell>
          <cell r="AR2206">
            <v>58</v>
          </cell>
          <cell r="AS2206">
            <v>96</v>
          </cell>
          <cell r="AT2206">
            <v>81</v>
          </cell>
          <cell r="AU2206">
            <v>87</v>
          </cell>
          <cell r="AV2206">
            <v>65</v>
          </cell>
          <cell r="AW2206">
            <v>91</v>
          </cell>
          <cell r="AX2206">
            <v>61</v>
          </cell>
          <cell r="AY2206">
            <v>89</v>
          </cell>
          <cell r="AZ2206">
            <v>55</v>
          </cell>
        </row>
        <row r="2207">
          <cell r="B2207">
            <v>36765</v>
          </cell>
          <cell r="C2207">
            <v>68</v>
          </cell>
          <cell r="D2207">
            <v>55</v>
          </cell>
          <cell r="E2207">
            <v>77</v>
          </cell>
          <cell r="F2207">
            <v>44</v>
          </cell>
          <cell r="G2207">
            <v>70</v>
          </cell>
          <cell r="H2207">
            <v>49</v>
          </cell>
          <cell r="I2207">
            <v>73</v>
          </cell>
          <cell r="J2207">
            <v>53</v>
          </cell>
          <cell r="K2207">
            <v>74</v>
          </cell>
          <cell r="L2207">
            <v>45</v>
          </cell>
          <cell r="M2207">
            <v>75</v>
          </cell>
          <cell r="N2207">
            <v>43</v>
          </cell>
          <cell r="O2207">
            <v>86</v>
          </cell>
          <cell r="P2207">
            <v>55</v>
          </cell>
          <cell r="Q2207">
            <v>89</v>
          </cell>
          <cell r="R2207">
            <v>55</v>
          </cell>
          <cell r="S2207">
            <v>90</v>
          </cell>
          <cell r="T2207">
            <v>60</v>
          </cell>
          <cell r="U2207">
            <v>82</v>
          </cell>
          <cell r="V2207">
            <v>51</v>
          </cell>
          <cell r="W2207">
            <v>83</v>
          </cell>
          <cell r="X2207">
            <v>49</v>
          </cell>
          <cell r="Y2207">
            <v>89</v>
          </cell>
          <cell r="Z2207">
            <v>61</v>
          </cell>
          <cell r="AA2207">
            <v>88</v>
          </cell>
          <cell r="AB2207">
            <v>60</v>
          </cell>
          <cell r="AC2207">
            <v>82</v>
          </cell>
          <cell r="AD2207">
            <v>57</v>
          </cell>
          <cell r="AE2207">
            <v>93</v>
          </cell>
          <cell r="AF2207">
            <v>58</v>
          </cell>
          <cell r="AG2207">
            <v>71</v>
          </cell>
          <cell r="AH2207">
            <v>54</v>
          </cell>
          <cell r="AI2207">
            <v>80</v>
          </cell>
          <cell r="AJ2207">
            <v>56</v>
          </cell>
          <cell r="AK2207">
            <v>98</v>
          </cell>
          <cell r="AL2207">
            <v>68</v>
          </cell>
          <cell r="AM2207">
            <v>79</v>
          </cell>
          <cell r="AN2207">
            <v>64</v>
          </cell>
          <cell r="AO2207">
            <v>73</v>
          </cell>
          <cell r="AP2207">
            <v>69</v>
          </cell>
          <cell r="AQ2207">
            <v>93</v>
          </cell>
          <cell r="AR2207">
            <v>58</v>
          </cell>
          <cell r="AS2207">
            <v>96</v>
          </cell>
          <cell r="AT2207">
            <v>81</v>
          </cell>
          <cell r="AU2207">
            <v>87</v>
          </cell>
          <cell r="AV2207">
            <v>65</v>
          </cell>
          <cell r="AW2207">
            <v>91</v>
          </cell>
          <cell r="AX2207">
            <v>61</v>
          </cell>
          <cell r="AY2207">
            <v>89</v>
          </cell>
          <cell r="AZ2207">
            <v>55</v>
          </cell>
        </row>
        <row r="2208">
          <cell r="B2208">
            <v>36766</v>
          </cell>
          <cell r="C2208">
            <v>75</v>
          </cell>
          <cell r="D2208">
            <v>50</v>
          </cell>
          <cell r="E2208">
            <v>78</v>
          </cell>
          <cell r="F2208">
            <v>41</v>
          </cell>
          <cell r="G2208">
            <v>74</v>
          </cell>
          <cell r="H2208">
            <v>40</v>
          </cell>
          <cell r="I2208">
            <v>81</v>
          </cell>
          <cell r="J2208">
            <v>50</v>
          </cell>
          <cell r="K2208">
            <v>82</v>
          </cell>
          <cell r="L2208">
            <v>46</v>
          </cell>
          <cell r="M2208">
            <v>80</v>
          </cell>
          <cell r="N2208">
            <v>44</v>
          </cell>
          <cell r="O2208">
            <v>93</v>
          </cell>
          <cell r="P2208">
            <v>49</v>
          </cell>
          <cell r="Q2208">
            <v>84</v>
          </cell>
          <cell r="R2208">
            <v>50</v>
          </cell>
          <cell r="S2208">
            <v>86</v>
          </cell>
          <cell r="T2208">
            <v>53</v>
          </cell>
          <cell r="U2208">
            <v>75</v>
          </cell>
          <cell r="V2208">
            <v>46</v>
          </cell>
          <cell r="W2208">
            <v>74</v>
          </cell>
          <cell r="X2208">
            <v>41</v>
          </cell>
          <cell r="Y2208">
            <v>73</v>
          </cell>
          <cell r="Z2208">
            <v>52</v>
          </cell>
          <cell r="AA2208">
            <v>78</v>
          </cell>
          <cell r="AB2208">
            <v>53</v>
          </cell>
          <cell r="AC2208">
            <v>81</v>
          </cell>
          <cell r="AD2208">
            <v>58</v>
          </cell>
          <cell r="AE2208">
            <v>89</v>
          </cell>
          <cell r="AF2208">
            <v>58</v>
          </cell>
          <cell r="AG2208">
            <v>75</v>
          </cell>
          <cell r="AH2208">
            <v>55</v>
          </cell>
          <cell r="AI2208">
            <v>76</v>
          </cell>
          <cell r="AJ2208">
            <v>66</v>
          </cell>
          <cell r="AK2208">
            <v>96</v>
          </cell>
          <cell r="AL2208">
            <v>68</v>
          </cell>
          <cell r="AM2208">
            <v>72</v>
          </cell>
          <cell r="AN2208">
            <v>64</v>
          </cell>
          <cell r="AO2208">
            <v>71</v>
          </cell>
          <cell r="AP2208">
            <v>68</v>
          </cell>
          <cell r="AQ2208">
            <v>91</v>
          </cell>
          <cell r="AR2208">
            <v>57</v>
          </cell>
          <cell r="AS2208">
            <v>90</v>
          </cell>
          <cell r="AT2208">
            <v>77</v>
          </cell>
          <cell r="AU2208">
            <v>90</v>
          </cell>
          <cell r="AV2208">
            <v>66</v>
          </cell>
          <cell r="AW2208">
            <v>88</v>
          </cell>
          <cell r="AX2208">
            <v>65</v>
          </cell>
          <cell r="AY2208">
            <v>88</v>
          </cell>
          <cell r="AZ2208">
            <v>58</v>
          </cell>
        </row>
        <row r="2209">
          <cell r="B2209">
            <v>36767</v>
          </cell>
          <cell r="C2209">
            <v>67</v>
          </cell>
          <cell r="D2209">
            <v>52</v>
          </cell>
          <cell r="E2209">
            <v>82</v>
          </cell>
          <cell r="F2209">
            <v>43</v>
          </cell>
          <cell r="G2209">
            <v>76</v>
          </cell>
          <cell r="H2209">
            <v>47</v>
          </cell>
          <cell r="I2209">
            <v>79</v>
          </cell>
          <cell r="J2209">
            <v>56</v>
          </cell>
          <cell r="K2209">
            <v>82</v>
          </cell>
          <cell r="L2209">
            <v>49</v>
          </cell>
          <cell r="M2209">
            <v>88</v>
          </cell>
          <cell r="N2209">
            <v>45</v>
          </cell>
          <cell r="O2209">
            <v>93</v>
          </cell>
          <cell r="P2209">
            <v>51</v>
          </cell>
          <cell r="Q2209">
            <v>84</v>
          </cell>
          <cell r="R2209">
            <v>50</v>
          </cell>
          <cell r="S2209">
            <v>86</v>
          </cell>
          <cell r="T2209">
            <v>53</v>
          </cell>
          <cell r="U2209">
            <v>75</v>
          </cell>
          <cell r="V2209">
            <v>46</v>
          </cell>
          <cell r="W2209">
            <v>74</v>
          </cell>
          <cell r="X2209">
            <v>41</v>
          </cell>
          <cell r="Y2209">
            <v>73</v>
          </cell>
          <cell r="Z2209">
            <v>52</v>
          </cell>
          <cell r="AA2209">
            <v>91</v>
          </cell>
          <cell r="AB2209">
            <v>46</v>
          </cell>
          <cell r="AC2209">
            <v>81</v>
          </cell>
          <cell r="AD2209">
            <v>58</v>
          </cell>
          <cell r="AE2209">
            <v>66</v>
          </cell>
          <cell r="AF2209">
            <v>57</v>
          </cell>
          <cell r="AG2209">
            <v>63</v>
          </cell>
          <cell r="AH2209">
            <v>56</v>
          </cell>
          <cell r="AI2209">
            <v>71</v>
          </cell>
          <cell r="AJ2209">
            <v>65</v>
          </cell>
          <cell r="AK2209">
            <v>82</v>
          </cell>
          <cell r="AL2209">
            <v>65</v>
          </cell>
          <cell r="AM2209">
            <v>68</v>
          </cell>
          <cell r="AN2209">
            <v>64</v>
          </cell>
          <cell r="AO2209">
            <v>69</v>
          </cell>
          <cell r="AP2209">
            <v>66</v>
          </cell>
          <cell r="AQ2209">
            <v>91</v>
          </cell>
          <cell r="AR2209">
            <v>57</v>
          </cell>
          <cell r="AS2209">
            <v>82</v>
          </cell>
          <cell r="AT2209">
            <v>67</v>
          </cell>
          <cell r="AU2209">
            <v>90</v>
          </cell>
          <cell r="AV2209">
            <v>66</v>
          </cell>
          <cell r="AW2209">
            <v>88</v>
          </cell>
          <cell r="AX2209">
            <v>65</v>
          </cell>
          <cell r="AY2209">
            <v>85</v>
          </cell>
          <cell r="AZ2209">
            <v>59</v>
          </cell>
        </row>
        <row r="2210">
          <cell r="B2210">
            <v>36768</v>
          </cell>
          <cell r="C2210">
            <v>69</v>
          </cell>
          <cell r="D2210">
            <v>56</v>
          </cell>
          <cell r="E2210">
            <v>80</v>
          </cell>
          <cell r="F2210">
            <v>52</v>
          </cell>
          <cell r="G2210">
            <v>77</v>
          </cell>
          <cell r="H2210">
            <v>58</v>
          </cell>
          <cell r="I2210">
            <v>77</v>
          </cell>
          <cell r="J2210">
            <v>62</v>
          </cell>
          <cell r="K2210">
            <v>77</v>
          </cell>
          <cell r="L2210">
            <v>62</v>
          </cell>
          <cell r="M2210">
            <v>71</v>
          </cell>
          <cell r="N2210">
            <v>54</v>
          </cell>
          <cell r="O2210">
            <v>89</v>
          </cell>
          <cell r="P2210">
            <v>56</v>
          </cell>
          <cell r="Q2210">
            <v>83</v>
          </cell>
          <cell r="R2210">
            <v>57</v>
          </cell>
          <cell r="S2210">
            <v>78</v>
          </cell>
          <cell r="T2210">
            <v>66</v>
          </cell>
          <cell r="U2210">
            <v>76</v>
          </cell>
          <cell r="V2210">
            <v>46</v>
          </cell>
          <cell r="W2210">
            <v>71</v>
          </cell>
          <cell r="X2210">
            <v>48</v>
          </cell>
          <cell r="Y2210">
            <v>66</v>
          </cell>
          <cell r="Z2210">
            <v>58</v>
          </cell>
          <cell r="AA2210">
            <v>82</v>
          </cell>
          <cell r="AB2210">
            <v>65</v>
          </cell>
          <cell r="AC2210">
            <v>84</v>
          </cell>
          <cell r="AD2210">
            <v>59</v>
          </cell>
          <cell r="AE2210">
            <v>68</v>
          </cell>
          <cell r="AF2210">
            <v>60</v>
          </cell>
          <cell r="AG2210">
            <v>70</v>
          </cell>
          <cell r="AH2210">
            <v>58</v>
          </cell>
          <cell r="AI2210">
            <v>72</v>
          </cell>
          <cell r="AJ2210">
            <v>61</v>
          </cell>
          <cell r="AK2210">
            <v>84</v>
          </cell>
          <cell r="AL2210">
            <v>60</v>
          </cell>
          <cell r="AM2210">
            <v>76</v>
          </cell>
          <cell r="AN2210">
            <v>65</v>
          </cell>
          <cell r="AO2210">
            <v>72</v>
          </cell>
          <cell r="AP2210">
            <v>65</v>
          </cell>
          <cell r="AQ2210">
            <v>75</v>
          </cell>
          <cell r="AR2210">
            <v>64</v>
          </cell>
          <cell r="AS2210">
            <v>89</v>
          </cell>
          <cell r="AT2210">
            <v>67</v>
          </cell>
          <cell r="AU2210">
            <v>75</v>
          </cell>
          <cell r="AV2210">
            <v>69</v>
          </cell>
          <cell r="AW2210">
            <v>76</v>
          </cell>
          <cell r="AX2210">
            <v>60</v>
          </cell>
          <cell r="AY2210">
            <v>82</v>
          </cell>
          <cell r="AZ2210">
            <v>57</v>
          </cell>
        </row>
        <row r="2211">
          <cell r="B2211">
            <v>36769</v>
          </cell>
          <cell r="C2211">
            <v>65</v>
          </cell>
          <cell r="D2211">
            <v>55</v>
          </cell>
          <cell r="E2211">
            <v>78</v>
          </cell>
          <cell r="F2211">
            <v>49</v>
          </cell>
          <cell r="G2211">
            <v>75</v>
          </cell>
          <cell r="H2211">
            <v>47</v>
          </cell>
          <cell r="I2211">
            <v>68</v>
          </cell>
          <cell r="J2211">
            <v>61</v>
          </cell>
          <cell r="K2211">
            <v>69</v>
          </cell>
          <cell r="L2211">
            <v>58</v>
          </cell>
          <cell r="M2211">
            <v>69</v>
          </cell>
          <cell r="N2211">
            <v>54</v>
          </cell>
          <cell r="O2211">
            <v>80</v>
          </cell>
          <cell r="P2211">
            <v>56</v>
          </cell>
          <cell r="Q2211">
            <v>80</v>
          </cell>
          <cell r="R2211">
            <v>57</v>
          </cell>
          <cell r="S2211">
            <v>75</v>
          </cell>
          <cell r="T2211">
            <v>51</v>
          </cell>
          <cell r="U2211">
            <v>82</v>
          </cell>
          <cell r="V2211">
            <v>43</v>
          </cell>
          <cell r="W2211">
            <v>80</v>
          </cell>
          <cell r="X2211">
            <v>39</v>
          </cell>
          <cell r="Y2211">
            <v>78</v>
          </cell>
          <cell r="Z2211">
            <v>43</v>
          </cell>
          <cell r="AA2211">
            <v>80</v>
          </cell>
          <cell r="AB2211">
            <v>50</v>
          </cell>
          <cell r="AC2211">
            <v>72</v>
          </cell>
          <cell r="AD2211">
            <v>48</v>
          </cell>
          <cell r="AE2211">
            <v>77</v>
          </cell>
          <cell r="AF2211">
            <v>59</v>
          </cell>
          <cell r="AG2211">
            <v>67</v>
          </cell>
          <cell r="AH2211">
            <v>58</v>
          </cell>
          <cell r="AI2211">
            <v>74</v>
          </cell>
          <cell r="AJ2211">
            <v>61</v>
          </cell>
          <cell r="AK2211">
            <v>81</v>
          </cell>
          <cell r="AL2211">
            <v>61</v>
          </cell>
          <cell r="AM2211">
            <v>76</v>
          </cell>
          <cell r="AN2211">
            <v>66</v>
          </cell>
          <cell r="AO2211">
            <v>75</v>
          </cell>
          <cell r="AP2211">
            <v>66</v>
          </cell>
          <cell r="AQ2211">
            <v>81</v>
          </cell>
          <cell r="AR2211">
            <v>61</v>
          </cell>
          <cell r="AS2211">
            <v>89</v>
          </cell>
          <cell r="AT2211">
            <v>67</v>
          </cell>
          <cell r="AU2211">
            <v>73</v>
          </cell>
          <cell r="AV2211">
            <v>60</v>
          </cell>
          <cell r="AW2211">
            <v>79</v>
          </cell>
          <cell r="AX2211">
            <v>59</v>
          </cell>
          <cell r="AY2211">
            <v>66</v>
          </cell>
          <cell r="AZ2211">
            <v>53</v>
          </cell>
        </row>
        <row r="2212">
          <cell r="B2212">
            <v>36770</v>
          </cell>
          <cell r="C2212">
            <v>65</v>
          </cell>
          <cell r="D2212">
            <v>55</v>
          </cell>
          <cell r="E2212">
            <v>78</v>
          </cell>
          <cell r="F2212">
            <v>49</v>
          </cell>
          <cell r="G2212">
            <v>75</v>
          </cell>
          <cell r="H2212">
            <v>47</v>
          </cell>
          <cell r="I2212">
            <v>68</v>
          </cell>
          <cell r="J2212">
            <v>61</v>
          </cell>
          <cell r="K2212">
            <v>69</v>
          </cell>
          <cell r="L2212">
            <v>58</v>
          </cell>
          <cell r="M2212">
            <v>69</v>
          </cell>
          <cell r="N2212">
            <v>54</v>
          </cell>
          <cell r="O2212">
            <v>80</v>
          </cell>
          <cell r="P2212">
            <v>56</v>
          </cell>
          <cell r="Q2212">
            <v>80</v>
          </cell>
          <cell r="R2212">
            <v>57</v>
          </cell>
          <cell r="S2212">
            <v>75</v>
          </cell>
          <cell r="T2212">
            <v>51</v>
          </cell>
          <cell r="U2212">
            <v>82</v>
          </cell>
          <cell r="V2212">
            <v>43</v>
          </cell>
          <cell r="W2212">
            <v>80</v>
          </cell>
          <cell r="X2212">
            <v>39</v>
          </cell>
          <cell r="Y2212">
            <v>78</v>
          </cell>
          <cell r="Z2212">
            <v>43</v>
          </cell>
          <cell r="AA2212">
            <v>80</v>
          </cell>
          <cell r="AB2212">
            <v>50</v>
          </cell>
          <cell r="AC2212">
            <v>72</v>
          </cell>
          <cell r="AD2212">
            <v>48</v>
          </cell>
          <cell r="AE2212">
            <v>77</v>
          </cell>
          <cell r="AF2212">
            <v>59</v>
          </cell>
          <cell r="AG2212">
            <v>67</v>
          </cell>
          <cell r="AH2212">
            <v>58</v>
          </cell>
          <cell r="AI2212">
            <v>74</v>
          </cell>
          <cell r="AJ2212">
            <v>61</v>
          </cell>
          <cell r="AK2212">
            <v>81</v>
          </cell>
          <cell r="AL2212">
            <v>61</v>
          </cell>
          <cell r="AM2212">
            <v>76</v>
          </cell>
          <cell r="AN2212">
            <v>66</v>
          </cell>
          <cell r="AO2212">
            <v>75</v>
          </cell>
          <cell r="AP2212">
            <v>66</v>
          </cell>
          <cell r="AQ2212">
            <v>81</v>
          </cell>
          <cell r="AR2212">
            <v>61</v>
          </cell>
          <cell r="AS2212">
            <v>89</v>
          </cell>
          <cell r="AT2212">
            <v>67</v>
          </cell>
          <cell r="AU2212">
            <v>73</v>
          </cell>
          <cell r="AV2212">
            <v>60</v>
          </cell>
          <cell r="AW2212">
            <v>79</v>
          </cell>
          <cell r="AX2212">
            <v>59</v>
          </cell>
          <cell r="AY2212">
            <v>66</v>
          </cell>
          <cell r="AZ2212">
            <v>53</v>
          </cell>
        </row>
        <row r="2213">
          <cell r="B2213">
            <v>36771</v>
          </cell>
          <cell r="C2213">
            <v>51</v>
          </cell>
          <cell r="D2213">
            <v>66</v>
          </cell>
          <cell r="E2213">
            <v>36</v>
          </cell>
          <cell r="F2213">
            <v>69</v>
          </cell>
          <cell r="G2213">
            <v>43</v>
          </cell>
          <cell r="H2213">
            <v>52</v>
          </cell>
          <cell r="I2213">
            <v>54</v>
          </cell>
          <cell r="J2213">
            <v>62</v>
          </cell>
          <cell r="K2213">
            <v>52</v>
          </cell>
          <cell r="L2213">
            <v>64</v>
          </cell>
          <cell r="M2213">
            <v>51</v>
          </cell>
          <cell r="N2213">
            <v>65</v>
          </cell>
          <cell r="O2213">
            <v>48</v>
          </cell>
          <cell r="P2213">
            <v>67</v>
          </cell>
          <cell r="Q2213">
            <v>44</v>
          </cell>
          <cell r="R2213">
            <v>65</v>
          </cell>
          <cell r="S2213">
            <v>40</v>
          </cell>
          <cell r="T2213">
            <v>66</v>
          </cell>
          <cell r="U2213">
            <v>40</v>
          </cell>
          <cell r="V2213">
            <v>71</v>
          </cell>
          <cell r="W2213">
            <v>44</v>
          </cell>
          <cell r="X2213">
            <v>74</v>
          </cell>
          <cell r="Y2213">
            <v>51</v>
          </cell>
          <cell r="Z2213">
            <v>82</v>
          </cell>
          <cell r="AA2213">
            <v>42</v>
          </cell>
          <cell r="AB2213">
            <v>78</v>
          </cell>
          <cell r="AC2213">
            <v>50</v>
          </cell>
          <cell r="AD2213">
            <v>78</v>
          </cell>
          <cell r="AE2213">
            <v>56</v>
          </cell>
          <cell r="AF2213">
            <v>74</v>
          </cell>
          <cell r="AG2213">
            <v>56</v>
          </cell>
          <cell r="AH2213">
            <v>70</v>
          </cell>
          <cell r="AI2213">
            <v>52</v>
          </cell>
          <cell r="AJ2213">
            <v>73</v>
          </cell>
          <cell r="AK2213">
            <v>61</v>
          </cell>
          <cell r="AL2213">
            <v>76</v>
          </cell>
          <cell r="AM2213">
            <v>63</v>
          </cell>
          <cell r="AN2213">
            <v>76</v>
          </cell>
          <cell r="AO2213">
            <v>64</v>
          </cell>
          <cell r="AP2213">
            <v>75</v>
          </cell>
          <cell r="AQ2213">
            <v>45</v>
          </cell>
          <cell r="AR2213">
            <v>64</v>
          </cell>
          <cell r="AS2213">
            <v>69</v>
          </cell>
          <cell r="AT2213">
            <v>86</v>
          </cell>
          <cell r="AU2213">
            <v>50</v>
          </cell>
          <cell r="AV2213">
            <v>80</v>
          </cell>
          <cell r="AW2213">
            <v>61</v>
          </cell>
          <cell r="AX2213">
            <v>86</v>
          </cell>
          <cell r="AY2213">
            <v>56</v>
          </cell>
          <cell r="AZ2213">
            <v>82</v>
          </cell>
        </row>
        <row r="2214">
          <cell r="B2214">
            <v>36772</v>
          </cell>
          <cell r="C2214">
            <v>51</v>
          </cell>
          <cell r="D2214">
            <v>66</v>
          </cell>
          <cell r="E2214">
            <v>36</v>
          </cell>
          <cell r="F2214">
            <v>69</v>
          </cell>
          <cell r="G2214">
            <v>43</v>
          </cell>
          <cell r="H2214">
            <v>52</v>
          </cell>
          <cell r="I2214">
            <v>54</v>
          </cell>
          <cell r="J2214">
            <v>62</v>
          </cell>
          <cell r="K2214">
            <v>52</v>
          </cell>
          <cell r="L2214">
            <v>64</v>
          </cell>
          <cell r="M2214">
            <v>51</v>
          </cell>
          <cell r="N2214">
            <v>65</v>
          </cell>
          <cell r="O2214">
            <v>48</v>
          </cell>
          <cell r="P2214">
            <v>67</v>
          </cell>
          <cell r="Q2214">
            <v>44</v>
          </cell>
          <cell r="R2214">
            <v>65</v>
          </cell>
          <cell r="S2214">
            <v>40</v>
          </cell>
          <cell r="T2214">
            <v>66</v>
          </cell>
          <cell r="U2214">
            <v>40</v>
          </cell>
          <cell r="V2214">
            <v>71</v>
          </cell>
          <cell r="W2214">
            <v>44</v>
          </cell>
          <cell r="X2214">
            <v>74</v>
          </cell>
          <cell r="Y2214">
            <v>51</v>
          </cell>
          <cell r="Z2214">
            <v>82</v>
          </cell>
          <cell r="AA2214">
            <v>42</v>
          </cell>
          <cell r="AB2214">
            <v>78</v>
          </cell>
          <cell r="AC2214">
            <v>50</v>
          </cell>
          <cell r="AD2214">
            <v>78</v>
          </cell>
          <cell r="AE2214">
            <v>56</v>
          </cell>
          <cell r="AF2214">
            <v>74</v>
          </cell>
          <cell r="AG2214">
            <v>56</v>
          </cell>
          <cell r="AH2214">
            <v>70</v>
          </cell>
          <cell r="AI2214">
            <v>52</v>
          </cell>
          <cell r="AJ2214">
            <v>73</v>
          </cell>
          <cell r="AK2214">
            <v>61</v>
          </cell>
          <cell r="AL2214">
            <v>76</v>
          </cell>
          <cell r="AM2214">
            <v>63</v>
          </cell>
          <cell r="AN2214">
            <v>76</v>
          </cell>
          <cell r="AO2214">
            <v>64</v>
          </cell>
          <cell r="AP2214">
            <v>75</v>
          </cell>
          <cell r="AQ2214">
            <v>45</v>
          </cell>
          <cell r="AR2214">
            <v>64</v>
          </cell>
          <cell r="AS2214">
            <v>69</v>
          </cell>
          <cell r="AT2214">
            <v>86</v>
          </cell>
          <cell r="AU2214">
            <v>50</v>
          </cell>
          <cell r="AV2214">
            <v>80</v>
          </cell>
          <cell r="AW2214">
            <v>61</v>
          </cell>
          <cell r="AX2214">
            <v>86</v>
          </cell>
          <cell r="AY2214">
            <v>56</v>
          </cell>
          <cell r="AZ2214">
            <v>82</v>
          </cell>
        </row>
        <row r="2215">
          <cell r="B2215">
            <v>36773</v>
          </cell>
          <cell r="C2215">
            <v>69</v>
          </cell>
          <cell r="D2215">
            <v>50</v>
          </cell>
          <cell r="E2215">
            <v>71</v>
          </cell>
          <cell r="F2215">
            <v>50</v>
          </cell>
          <cell r="G2215">
            <v>61</v>
          </cell>
          <cell r="H2215">
            <v>49</v>
          </cell>
          <cell r="I2215">
            <v>71</v>
          </cell>
          <cell r="J2215">
            <v>50</v>
          </cell>
          <cell r="K2215">
            <v>70</v>
          </cell>
          <cell r="L2215">
            <v>43</v>
          </cell>
          <cell r="M2215">
            <v>71</v>
          </cell>
          <cell r="N2215">
            <v>48</v>
          </cell>
          <cell r="O2215">
            <v>70</v>
          </cell>
          <cell r="P2215">
            <v>47</v>
          </cell>
          <cell r="Q2215">
            <v>73</v>
          </cell>
          <cell r="R2215">
            <v>48</v>
          </cell>
          <cell r="S2215">
            <v>84</v>
          </cell>
          <cell r="T2215">
            <v>44</v>
          </cell>
          <cell r="U2215">
            <v>71</v>
          </cell>
          <cell r="V2215">
            <v>47</v>
          </cell>
          <cell r="W2215">
            <v>69</v>
          </cell>
          <cell r="X2215">
            <v>43</v>
          </cell>
          <cell r="Y2215">
            <v>75</v>
          </cell>
          <cell r="Z2215">
            <v>57</v>
          </cell>
          <cell r="AA2215">
            <v>88</v>
          </cell>
          <cell r="AB2215">
            <v>45</v>
          </cell>
          <cell r="AC2215">
            <v>85</v>
          </cell>
          <cell r="AD2215">
            <v>50</v>
          </cell>
          <cell r="AE2215">
            <v>77</v>
          </cell>
          <cell r="AF2215">
            <v>50</v>
          </cell>
          <cell r="AG2215">
            <v>68</v>
          </cell>
          <cell r="AH2215">
            <v>57</v>
          </cell>
          <cell r="AI2215">
            <v>73</v>
          </cell>
          <cell r="AJ2215">
            <v>52</v>
          </cell>
          <cell r="AK2215">
            <v>79</v>
          </cell>
          <cell r="AL2215">
            <v>58</v>
          </cell>
          <cell r="AM2215">
            <v>77</v>
          </cell>
          <cell r="AN2215">
            <v>61</v>
          </cell>
          <cell r="AO2215">
            <v>74</v>
          </cell>
          <cell r="AP2215">
            <v>62</v>
          </cell>
          <cell r="AQ2215">
            <v>73</v>
          </cell>
          <cell r="AR2215">
            <v>43</v>
          </cell>
          <cell r="AS2215">
            <v>96</v>
          </cell>
          <cell r="AT2215">
            <v>71</v>
          </cell>
          <cell r="AU2215">
            <v>89</v>
          </cell>
          <cell r="AV2215">
            <v>58</v>
          </cell>
          <cell r="AW2215">
            <v>91</v>
          </cell>
          <cell r="AX2215">
            <v>61</v>
          </cell>
          <cell r="AY2215">
            <v>91</v>
          </cell>
          <cell r="AZ2215">
            <v>54</v>
          </cell>
        </row>
        <row r="2216">
          <cell r="B2216">
            <v>36774</v>
          </cell>
          <cell r="C2216">
            <v>62</v>
          </cell>
          <cell r="D2216">
            <v>49</v>
          </cell>
          <cell r="E2216">
            <v>76</v>
          </cell>
          <cell r="F2216">
            <v>46</v>
          </cell>
          <cell r="G2216">
            <v>63</v>
          </cell>
          <cell r="H2216">
            <v>41</v>
          </cell>
          <cell r="I2216">
            <v>69</v>
          </cell>
          <cell r="J2216">
            <v>50</v>
          </cell>
          <cell r="K2216">
            <v>72</v>
          </cell>
          <cell r="L2216">
            <v>49</v>
          </cell>
          <cell r="M2216">
            <v>73</v>
          </cell>
          <cell r="N2216">
            <v>45</v>
          </cell>
          <cell r="O2216">
            <v>71</v>
          </cell>
          <cell r="P2216">
            <v>47</v>
          </cell>
          <cell r="Q2216">
            <v>64</v>
          </cell>
          <cell r="R2216">
            <v>49</v>
          </cell>
          <cell r="S2216">
            <v>69</v>
          </cell>
          <cell r="T2216">
            <v>49</v>
          </cell>
          <cell r="U2216">
            <v>70</v>
          </cell>
          <cell r="V2216">
            <v>55</v>
          </cell>
          <cell r="W2216">
            <v>70</v>
          </cell>
          <cell r="X2216">
            <v>51</v>
          </cell>
          <cell r="Y2216">
            <v>79</v>
          </cell>
          <cell r="Z2216">
            <v>61</v>
          </cell>
          <cell r="AA2216">
            <v>91</v>
          </cell>
          <cell r="AB2216">
            <v>49</v>
          </cell>
          <cell r="AC2216">
            <v>90</v>
          </cell>
          <cell r="AD2216">
            <v>57</v>
          </cell>
          <cell r="AE2216">
            <v>81</v>
          </cell>
          <cell r="AF2216">
            <v>53</v>
          </cell>
          <cell r="AG2216">
            <v>76</v>
          </cell>
          <cell r="AH2216">
            <v>51</v>
          </cell>
          <cell r="AI2216">
            <v>80</v>
          </cell>
          <cell r="AJ2216">
            <v>51</v>
          </cell>
          <cell r="AK2216">
            <v>82</v>
          </cell>
          <cell r="AL2216">
            <v>56</v>
          </cell>
          <cell r="AM2216">
            <v>83</v>
          </cell>
          <cell r="AN2216">
            <v>60</v>
          </cell>
          <cell r="AO2216">
            <v>77</v>
          </cell>
          <cell r="AP2216">
            <v>64</v>
          </cell>
          <cell r="AQ2216">
            <v>67</v>
          </cell>
          <cell r="AR2216">
            <v>39</v>
          </cell>
          <cell r="AS2216">
            <v>95</v>
          </cell>
          <cell r="AT2216">
            <v>75</v>
          </cell>
          <cell r="AU2216">
            <v>77</v>
          </cell>
          <cell r="AV2216">
            <v>67</v>
          </cell>
          <cell r="AW2216">
            <v>83</v>
          </cell>
          <cell r="AX2216">
            <v>72</v>
          </cell>
          <cell r="AY2216">
            <v>94</v>
          </cell>
          <cell r="AZ2216">
            <v>56</v>
          </cell>
        </row>
        <row r="2217">
          <cell r="B2217">
            <v>36775</v>
          </cell>
          <cell r="C2217">
            <v>68</v>
          </cell>
          <cell r="D2217">
            <v>56</v>
          </cell>
          <cell r="E2217">
            <v>77</v>
          </cell>
          <cell r="F2217">
            <v>44</v>
          </cell>
          <cell r="G2217">
            <v>69</v>
          </cell>
          <cell r="H2217">
            <v>47</v>
          </cell>
          <cell r="I2217">
            <v>71</v>
          </cell>
          <cell r="J2217">
            <v>56</v>
          </cell>
          <cell r="K2217">
            <v>74</v>
          </cell>
          <cell r="L2217">
            <v>58</v>
          </cell>
          <cell r="M2217">
            <v>76</v>
          </cell>
          <cell r="N2217">
            <v>53</v>
          </cell>
          <cell r="O2217">
            <v>81</v>
          </cell>
          <cell r="P2217">
            <v>47</v>
          </cell>
          <cell r="Q2217">
            <v>69</v>
          </cell>
          <cell r="R2217">
            <v>43</v>
          </cell>
          <cell r="S2217">
            <v>65</v>
          </cell>
          <cell r="T2217">
            <v>47</v>
          </cell>
          <cell r="U2217">
            <v>62</v>
          </cell>
          <cell r="V2217">
            <v>49</v>
          </cell>
          <cell r="W2217">
            <v>61</v>
          </cell>
          <cell r="X2217">
            <v>47</v>
          </cell>
          <cell r="Y2217">
            <v>64</v>
          </cell>
          <cell r="Z2217">
            <v>56</v>
          </cell>
          <cell r="AA2217">
            <v>83</v>
          </cell>
          <cell r="AB2217">
            <v>51</v>
          </cell>
          <cell r="AC2217">
            <v>86</v>
          </cell>
          <cell r="AD2217">
            <v>55</v>
          </cell>
          <cell r="AE2217">
            <v>88</v>
          </cell>
          <cell r="AF2217">
            <v>58</v>
          </cell>
          <cell r="AG2217">
            <v>84</v>
          </cell>
          <cell r="AH2217">
            <v>55</v>
          </cell>
          <cell r="AI2217">
            <v>86</v>
          </cell>
          <cell r="AJ2217">
            <v>54</v>
          </cell>
          <cell r="AK2217">
            <v>86</v>
          </cell>
          <cell r="AL2217">
            <v>54</v>
          </cell>
          <cell r="AM2217">
            <v>92</v>
          </cell>
          <cell r="AN2217">
            <v>60</v>
          </cell>
          <cell r="AO2217">
            <v>78</v>
          </cell>
          <cell r="AP2217">
            <v>64</v>
          </cell>
          <cell r="AQ2217">
            <v>72</v>
          </cell>
          <cell r="AR2217">
            <v>40</v>
          </cell>
          <cell r="AS2217">
            <v>92</v>
          </cell>
          <cell r="AT2217">
            <v>75</v>
          </cell>
          <cell r="AU2217">
            <v>68</v>
          </cell>
          <cell r="AV2217">
            <v>50</v>
          </cell>
          <cell r="AW2217">
            <v>84</v>
          </cell>
          <cell r="AX2217">
            <v>66</v>
          </cell>
          <cell r="AY2217">
            <v>89</v>
          </cell>
          <cell r="AZ2217">
            <v>57</v>
          </cell>
        </row>
        <row r="2218">
          <cell r="B2218">
            <v>36776</v>
          </cell>
          <cell r="C2218">
            <v>61</v>
          </cell>
          <cell r="D2218">
            <v>48</v>
          </cell>
          <cell r="E2218">
            <v>78</v>
          </cell>
          <cell r="F2218">
            <v>44</v>
          </cell>
          <cell r="G2218">
            <v>74</v>
          </cell>
          <cell r="H2218">
            <v>48</v>
          </cell>
          <cell r="I2218">
            <v>72</v>
          </cell>
          <cell r="J2218">
            <v>53</v>
          </cell>
          <cell r="K2218">
            <v>76</v>
          </cell>
          <cell r="L2218">
            <v>48</v>
          </cell>
          <cell r="M2218">
            <v>79</v>
          </cell>
          <cell r="N2218">
            <v>41</v>
          </cell>
          <cell r="O2218">
            <v>87</v>
          </cell>
          <cell r="P2218">
            <v>51</v>
          </cell>
          <cell r="Q2218">
            <v>79</v>
          </cell>
          <cell r="R2218">
            <v>50</v>
          </cell>
          <cell r="S2218">
            <v>77</v>
          </cell>
          <cell r="T2218">
            <v>34</v>
          </cell>
          <cell r="U2218">
            <v>75</v>
          </cell>
          <cell r="V2218">
            <v>43</v>
          </cell>
          <cell r="W2218">
            <v>76</v>
          </cell>
          <cell r="X2218">
            <v>47</v>
          </cell>
          <cell r="Y2218">
            <v>77</v>
          </cell>
          <cell r="Z2218">
            <v>42</v>
          </cell>
          <cell r="AA2218">
            <v>88</v>
          </cell>
          <cell r="AB2218">
            <v>45</v>
          </cell>
          <cell r="AC2218">
            <v>71</v>
          </cell>
          <cell r="AD2218">
            <v>43</v>
          </cell>
          <cell r="AE2218">
            <v>77</v>
          </cell>
          <cell r="AF2218">
            <v>50</v>
          </cell>
          <cell r="AG2218">
            <v>69</v>
          </cell>
          <cell r="AH2218">
            <v>56</v>
          </cell>
          <cell r="AI2218">
            <v>79</v>
          </cell>
          <cell r="AJ2218">
            <v>59</v>
          </cell>
          <cell r="AK2218">
            <v>80</v>
          </cell>
          <cell r="AL2218">
            <v>60</v>
          </cell>
          <cell r="AM2218">
            <v>77</v>
          </cell>
          <cell r="AN2218">
            <v>61</v>
          </cell>
          <cell r="AO2218">
            <v>80</v>
          </cell>
          <cell r="AP2218">
            <v>66</v>
          </cell>
          <cell r="AQ2218">
            <v>84</v>
          </cell>
          <cell r="AR2218">
            <v>39</v>
          </cell>
          <cell r="AS2218">
            <v>92</v>
          </cell>
          <cell r="AT2218">
            <v>70</v>
          </cell>
          <cell r="AU2218">
            <v>76</v>
          </cell>
          <cell r="AV2218">
            <v>48</v>
          </cell>
          <cell r="AW2218">
            <v>86</v>
          </cell>
          <cell r="AX2218">
            <v>54</v>
          </cell>
          <cell r="AY2218">
            <v>80</v>
          </cell>
          <cell r="AZ2218">
            <v>49</v>
          </cell>
        </row>
        <row r="2219">
          <cell r="B2219">
            <v>36777</v>
          </cell>
          <cell r="C2219">
            <v>61</v>
          </cell>
          <cell r="D2219">
            <v>48</v>
          </cell>
          <cell r="E2219">
            <v>78</v>
          </cell>
          <cell r="F2219">
            <v>44</v>
          </cell>
          <cell r="G2219">
            <v>74</v>
          </cell>
          <cell r="H2219">
            <v>48</v>
          </cell>
          <cell r="I2219">
            <v>72</v>
          </cell>
          <cell r="J2219">
            <v>53</v>
          </cell>
          <cell r="K2219">
            <v>76</v>
          </cell>
          <cell r="L2219">
            <v>48</v>
          </cell>
          <cell r="M2219">
            <v>79</v>
          </cell>
          <cell r="N2219">
            <v>41</v>
          </cell>
          <cell r="O2219">
            <v>87</v>
          </cell>
          <cell r="P2219">
            <v>51</v>
          </cell>
          <cell r="Q2219">
            <v>79</v>
          </cell>
          <cell r="R2219">
            <v>50</v>
          </cell>
          <cell r="S2219">
            <v>77</v>
          </cell>
          <cell r="T2219">
            <v>34</v>
          </cell>
          <cell r="U2219">
            <v>75</v>
          </cell>
          <cell r="V2219">
            <v>43</v>
          </cell>
          <cell r="W2219">
            <v>76</v>
          </cell>
          <cell r="X2219">
            <v>47</v>
          </cell>
          <cell r="Y2219">
            <v>77</v>
          </cell>
          <cell r="Z2219">
            <v>42</v>
          </cell>
          <cell r="AA2219">
            <v>88</v>
          </cell>
          <cell r="AB2219">
            <v>45</v>
          </cell>
          <cell r="AC2219">
            <v>71</v>
          </cell>
          <cell r="AD2219">
            <v>43</v>
          </cell>
          <cell r="AE2219">
            <v>77</v>
          </cell>
          <cell r="AF2219">
            <v>50</v>
          </cell>
          <cell r="AG2219">
            <v>69</v>
          </cell>
          <cell r="AH2219">
            <v>56</v>
          </cell>
          <cell r="AI2219">
            <v>79</v>
          </cell>
          <cell r="AJ2219">
            <v>59</v>
          </cell>
          <cell r="AK2219">
            <v>80</v>
          </cell>
          <cell r="AL2219">
            <v>60</v>
          </cell>
          <cell r="AM2219">
            <v>77</v>
          </cell>
          <cell r="AN2219">
            <v>61</v>
          </cell>
          <cell r="AO2219">
            <v>80</v>
          </cell>
          <cell r="AP2219">
            <v>66</v>
          </cell>
          <cell r="AQ2219">
            <v>84</v>
          </cell>
          <cell r="AR2219">
            <v>39</v>
          </cell>
          <cell r="AS2219">
            <v>92</v>
          </cell>
          <cell r="AT2219">
            <v>70</v>
          </cell>
          <cell r="AU2219">
            <v>76</v>
          </cell>
          <cell r="AV2219">
            <v>48</v>
          </cell>
          <cell r="AW2219">
            <v>86</v>
          </cell>
          <cell r="AX2219">
            <v>54</v>
          </cell>
          <cell r="AY2219">
            <v>80</v>
          </cell>
          <cell r="AZ2219">
            <v>49</v>
          </cell>
        </row>
        <row r="2220">
          <cell r="B2220">
            <v>36778</v>
          </cell>
          <cell r="C2220">
            <v>61</v>
          </cell>
          <cell r="D2220">
            <v>48</v>
          </cell>
          <cell r="E2220">
            <v>78</v>
          </cell>
          <cell r="F2220">
            <v>44</v>
          </cell>
          <cell r="G2220">
            <v>74</v>
          </cell>
          <cell r="H2220">
            <v>48</v>
          </cell>
          <cell r="I2220">
            <v>72</v>
          </cell>
          <cell r="J2220">
            <v>53</v>
          </cell>
          <cell r="K2220">
            <v>76</v>
          </cell>
          <cell r="L2220">
            <v>48</v>
          </cell>
          <cell r="M2220">
            <v>79</v>
          </cell>
          <cell r="N2220">
            <v>41</v>
          </cell>
          <cell r="O2220">
            <v>87</v>
          </cell>
          <cell r="P2220">
            <v>51</v>
          </cell>
          <cell r="Q2220">
            <v>79</v>
          </cell>
          <cell r="R2220">
            <v>50</v>
          </cell>
          <cell r="S2220">
            <v>77</v>
          </cell>
          <cell r="T2220">
            <v>34</v>
          </cell>
          <cell r="U2220">
            <v>75</v>
          </cell>
          <cell r="V2220">
            <v>43</v>
          </cell>
          <cell r="W2220">
            <v>76</v>
          </cell>
          <cell r="X2220">
            <v>47</v>
          </cell>
          <cell r="Y2220">
            <v>77</v>
          </cell>
          <cell r="Z2220">
            <v>42</v>
          </cell>
          <cell r="AA2220">
            <v>88</v>
          </cell>
          <cell r="AB2220">
            <v>45</v>
          </cell>
          <cell r="AC2220">
            <v>71</v>
          </cell>
          <cell r="AD2220">
            <v>43</v>
          </cell>
          <cell r="AE2220">
            <v>77</v>
          </cell>
          <cell r="AF2220">
            <v>50</v>
          </cell>
          <cell r="AG2220">
            <v>69</v>
          </cell>
          <cell r="AH2220">
            <v>56</v>
          </cell>
          <cell r="AI2220">
            <v>79</v>
          </cell>
          <cell r="AJ2220">
            <v>59</v>
          </cell>
          <cell r="AK2220">
            <v>80</v>
          </cell>
          <cell r="AL2220">
            <v>60</v>
          </cell>
          <cell r="AM2220">
            <v>77</v>
          </cell>
          <cell r="AN2220">
            <v>61</v>
          </cell>
          <cell r="AO2220">
            <v>80</v>
          </cell>
          <cell r="AP2220">
            <v>66</v>
          </cell>
          <cell r="AQ2220">
            <v>84</v>
          </cell>
          <cell r="AR2220">
            <v>39</v>
          </cell>
          <cell r="AS2220">
            <v>92</v>
          </cell>
          <cell r="AT2220">
            <v>70</v>
          </cell>
          <cell r="AU2220">
            <v>76</v>
          </cell>
          <cell r="AV2220">
            <v>48</v>
          </cell>
          <cell r="AW2220">
            <v>86</v>
          </cell>
          <cell r="AX2220">
            <v>54</v>
          </cell>
          <cell r="AY2220">
            <v>80</v>
          </cell>
          <cell r="AZ2220">
            <v>49</v>
          </cell>
        </row>
        <row r="2221">
          <cell r="B2221">
            <v>36779</v>
          </cell>
          <cell r="C2221">
            <v>61</v>
          </cell>
          <cell r="D2221">
            <v>51</v>
          </cell>
          <cell r="E2221">
            <v>71</v>
          </cell>
          <cell r="F2221">
            <v>53</v>
          </cell>
          <cell r="G2221">
            <v>54</v>
          </cell>
          <cell r="H2221">
            <v>48</v>
          </cell>
          <cell r="I2221">
            <v>66</v>
          </cell>
          <cell r="J2221">
            <v>54</v>
          </cell>
          <cell r="K2221">
            <v>68</v>
          </cell>
          <cell r="L2221">
            <v>55</v>
          </cell>
          <cell r="M2221">
            <v>69</v>
          </cell>
          <cell r="N2221">
            <v>54</v>
          </cell>
          <cell r="O2221">
            <v>84</v>
          </cell>
          <cell r="P2221">
            <v>50</v>
          </cell>
          <cell r="Q2221">
            <v>73</v>
          </cell>
          <cell r="R2221">
            <v>50</v>
          </cell>
          <cell r="S2221">
            <v>82</v>
          </cell>
          <cell r="T2221">
            <v>38</v>
          </cell>
          <cell r="U2221">
            <v>61</v>
          </cell>
          <cell r="V2221">
            <v>51</v>
          </cell>
          <cell r="W2221">
            <v>59</v>
          </cell>
          <cell r="X2221">
            <v>54</v>
          </cell>
          <cell r="Y2221">
            <v>68</v>
          </cell>
          <cell r="Z2221">
            <v>48</v>
          </cell>
          <cell r="AA2221">
            <v>83</v>
          </cell>
          <cell r="AB2221">
            <v>47</v>
          </cell>
          <cell r="AC2221">
            <v>84</v>
          </cell>
          <cell r="AD2221">
            <v>48</v>
          </cell>
          <cell r="AE2221">
            <v>88</v>
          </cell>
          <cell r="AF2221">
            <v>55</v>
          </cell>
          <cell r="AG2221">
            <v>71</v>
          </cell>
          <cell r="AH2221">
            <v>51</v>
          </cell>
          <cell r="AI2221">
            <v>78</v>
          </cell>
          <cell r="AJ2221">
            <v>54</v>
          </cell>
          <cell r="AK2221">
            <v>93</v>
          </cell>
          <cell r="AL2221">
            <v>62</v>
          </cell>
          <cell r="AM2221">
            <v>72</v>
          </cell>
          <cell r="AN2221">
            <v>58</v>
          </cell>
          <cell r="AO2221">
            <v>75</v>
          </cell>
          <cell r="AP2221">
            <v>62</v>
          </cell>
          <cell r="AQ2221">
            <v>88</v>
          </cell>
          <cell r="AR2221">
            <v>45</v>
          </cell>
          <cell r="AS2221">
            <v>98</v>
          </cell>
          <cell r="AT2221">
            <v>69</v>
          </cell>
          <cell r="AU2221">
            <v>83</v>
          </cell>
          <cell r="AV2221">
            <v>50</v>
          </cell>
          <cell r="AW2221">
            <v>87</v>
          </cell>
          <cell r="AX2221">
            <v>56</v>
          </cell>
          <cell r="AY2221">
            <v>89</v>
          </cell>
          <cell r="AZ2221">
            <v>54</v>
          </cell>
        </row>
        <row r="2222">
          <cell r="B2222">
            <v>36780</v>
          </cell>
          <cell r="C2222">
            <v>67</v>
          </cell>
          <cell r="D2222">
            <v>50</v>
          </cell>
          <cell r="E2222">
            <v>76</v>
          </cell>
          <cell r="F2222">
            <v>45</v>
          </cell>
          <cell r="G2222">
            <v>68</v>
          </cell>
          <cell r="H2222">
            <v>47</v>
          </cell>
          <cell r="I2222">
            <v>76</v>
          </cell>
          <cell r="J2222">
            <v>61</v>
          </cell>
          <cell r="K2222">
            <v>80</v>
          </cell>
          <cell r="L2222">
            <v>58</v>
          </cell>
          <cell r="M2222">
            <v>82</v>
          </cell>
          <cell r="N2222">
            <v>59</v>
          </cell>
          <cell r="O2222">
            <v>92</v>
          </cell>
          <cell r="P2222">
            <v>56</v>
          </cell>
          <cell r="Q2222">
            <v>78</v>
          </cell>
          <cell r="R2222">
            <v>49</v>
          </cell>
          <cell r="S2222">
            <v>76</v>
          </cell>
          <cell r="T2222">
            <v>54</v>
          </cell>
          <cell r="U2222">
            <v>70</v>
          </cell>
          <cell r="V2222">
            <v>48</v>
          </cell>
          <cell r="W2222">
            <v>71</v>
          </cell>
          <cell r="X2222">
            <v>38</v>
          </cell>
          <cell r="Y2222">
            <v>70</v>
          </cell>
          <cell r="Z2222">
            <v>47</v>
          </cell>
          <cell r="AA2222">
            <v>73</v>
          </cell>
          <cell r="AB2222">
            <v>40</v>
          </cell>
          <cell r="AC2222">
            <v>69</v>
          </cell>
          <cell r="AD2222">
            <v>49</v>
          </cell>
          <cell r="AE2222">
            <v>93</v>
          </cell>
          <cell r="AF2222">
            <v>57</v>
          </cell>
          <cell r="AG2222">
            <v>74</v>
          </cell>
          <cell r="AH2222">
            <v>54</v>
          </cell>
          <cell r="AI2222">
            <v>85</v>
          </cell>
          <cell r="AJ2222">
            <v>56</v>
          </cell>
          <cell r="AK2222">
            <v>94</v>
          </cell>
          <cell r="AL2222">
            <v>63</v>
          </cell>
          <cell r="AM2222">
            <v>95</v>
          </cell>
          <cell r="AN2222">
            <v>58</v>
          </cell>
          <cell r="AO2222">
            <v>82</v>
          </cell>
          <cell r="AP2222">
            <v>63</v>
          </cell>
          <cell r="AQ2222">
            <v>89</v>
          </cell>
          <cell r="AR2222">
            <v>48</v>
          </cell>
          <cell r="AS2222">
            <v>98</v>
          </cell>
          <cell r="AT2222">
            <v>71</v>
          </cell>
          <cell r="AU2222">
            <v>80</v>
          </cell>
          <cell r="AV2222">
            <v>54</v>
          </cell>
          <cell r="AW2222">
            <v>86</v>
          </cell>
          <cell r="AX2222">
            <v>57</v>
          </cell>
          <cell r="AY2222">
            <v>80</v>
          </cell>
          <cell r="AZ2222">
            <v>61</v>
          </cell>
        </row>
        <row r="2223">
          <cell r="B2223">
            <v>36781</v>
          </cell>
          <cell r="C2223">
            <v>75</v>
          </cell>
          <cell r="D2223">
            <v>51</v>
          </cell>
          <cell r="E2223">
            <v>84</v>
          </cell>
          <cell r="F2223">
            <v>45</v>
          </cell>
          <cell r="G2223">
            <v>78</v>
          </cell>
          <cell r="H2223">
            <v>48</v>
          </cell>
          <cell r="I2223">
            <v>83</v>
          </cell>
          <cell r="J2223">
            <v>56</v>
          </cell>
          <cell r="K2223">
            <v>85</v>
          </cell>
          <cell r="L2223">
            <v>54</v>
          </cell>
          <cell r="M2223">
            <v>86</v>
          </cell>
          <cell r="N2223">
            <v>49</v>
          </cell>
          <cell r="O2223">
            <v>95</v>
          </cell>
          <cell r="P2223">
            <v>58</v>
          </cell>
          <cell r="Q2223">
            <v>89</v>
          </cell>
          <cell r="R2223">
            <v>57</v>
          </cell>
          <cell r="S2223">
            <v>84</v>
          </cell>
          <cell r="T2223">
            <v>43</v>
          </cell>
          <cell r="U2223">
            <v>84</v>
          </cell>
          <cell r="V2223">
            <v>43</v>
          </cell>
          <cell r="W2223">
            <v>82</v>
          </cell>
          <cell r="X2223">
            <v>54</v>
          </cell>
          <cell r="Y2223">
            <v>88</v>
          </cell>
          <cell r="Z2223">
            <v>52</v>
          </cell>
          <cell r="AA2223">
            <v>84</v>
          </cell>
          <cell r="AB2223">
            <v>41</v>
          </cell>
          <cell r="AC2223">
            <v>81</v>
          </cell>
          <cell r="AD2223">
            <v>45</v>
          </cell>
          <cell r="AE2223">
            <v>93</v>
          </cell>
          <cell r="AF2223">
            <v>55</v>
          </cell>
          <cell r="AG2223">
            <v>74</v>
          </cell>
          <cell r="AH2223">
            <v>52</v>
          </cell>
          <cell r="AI2223">
            <v>96</v>
          </cell>
          <cell r="AJ2223">
            <v>65</v>
          </cell>
          <cell r="AK2223">
            <v>88</v>
          </cell>
          <cell r="AL2223">
            <v>61</v>
          </cell>
          <cell r="AM2223">
            <v>93</v>
          </cell>
          <cell r="AN2223">
            <v>65</v>
          </cell>
          <cell r="AO2223">
            <v>88</v>
          </cell>
          <cell r="AP2223">
            <v>69</v>
          </cell>
          <cell r="AQ2223">
            <v>89</v>
          </cell>
          <cell r="AR2223">
            <v>50</v>
          </cell>
          <cell r="AS2223">
            <v>99</v>
          </cell>
          <cell r="AT2223">
            <v>66</v>
          </cell>
          <cell r="AU2223">
            <v>85</v>
          </cell>
          <cell r="AV2223">
            <v>56</v>
          </cell>
          <cell r="AW2223">
            <v>87</v>
          </cell>
          <cell r="AX2223">
            <v>52</v>
          </cell>
          <cell r="AY2223">
            <v>86</v>
          </cell>
          <cell r="AZ2223">
            <v>51</v>
          </cell>
        </row>
        <row r="2224">
          <cell r="B2224">
            <v>36782</v>
          </cell>
          <cell r="C2224">
            <v>55</v>
          </cell>
          <cell r="D2224">
            <v>75</v>
          </cell>
          <cell r="E2224">
            <v>53</v>
          </cell>
          <cell r="F2224">
            <v>84</v>
          </cell>
          <cell r="G2224">
            <v>53</v>
          </cell>
          <cell r="H2224">
            <v>78</v>
          </cell>
          <cell r="I2224">
            <v>57</v>
          </cell>
          <cell r="J2224">
            <v>83</v>
          </cell>
          <cell r="K2224">
            <v>56</v>
          </cell>
          <cell r="L2224">
            <v>85</v>
          </cell>
          <cell r="M2224">
            <v>51</v>
          </cell>
          <cell r="N2224">
            <v>86</v>
          </cell>
          <cell r="O2224">
            <v>63</v>
          </cell>
          <cell r="P2224">
            <v>95</v>
          </cell>
          <cell r="Q2224">
            <v>62</v>
          </cell>
          <cell r="R2224">
            <v>89</v>
          </cell>
          <cell r="S2224">
            <v>50</v>
          </cell>
          <cell r="T2224">
            <v>84</v>
          </cell>
          <cell r="U2224">
            <v>52</v>
          </cell>
          <cell r="V2224">
            <v>84</v>
          </cell>
          <cell r="W2224">
            <v>50</v>
          </cell>
          <cell r="X2224">
            <v>82</v>
          </cell>
          <cell r="Y2224">
            <v>56</v>
          </cell>
          <cell r="Z2224">
            <v>88</v>
          </cell>
          <cell r="AA2224">
            <v>51</v>
          </cell>
          <cell r="AB2224">
            <v>84</v>
          </cell>
          <cell r="AC2224">
            <v>54</v>
          </cell>
          <cell r="AD2224">
            <v>81</v>
          </cell>
          <cell r="AE2224">
            <v>95</v>
          </cell>
          <cell r="AF2224">
            <v>70</v>
          </cell>
          <cell r="AG2224">
            <v>60</v>
          </cell>
          <cell r="AH2224">
            <v>74</v>
          </cell>
          <cell r="AI2224">
            <v>66</v>
          </cell>
          <cell r="AJ2224">
            <v>86</v>
          </cell>
          <cell r="AK2224">
            <v>66</v>
          </cell>
          <cell r="AL2224">
            <v>88</v>
          </cell>
          <cell r="AM2224">
            <v>86</v>
          </cell>
          <cell r="AN2224">
            <v>67</v>
          </cell>
          <cell r="AO2224">
            <v>81</v>
          </cell>
          <cell r="AP2224">
            <v>70</v>
          </cell>
          <cell r="AQ2224">
            <v>61</v>
          </cell>
          <cell r="AR2224">
            <v>89</v>
          </cell>
          <cell r="AS2224">
            <v>72</v>
          </cell>
          <cell r="AT2224">
            <v>104</v>
          </cell>
          <cell r="AU2224">
            <v>57</v>
          </cell>
          <cell r="AV2224">
            <v>85</v>
          </cell>
          <cell r="AW2224">
            <v>91</v>
          </cell>
          <cell r="AX2224">
            <v>54</v>
          </cell>
          <cell r="AY2224">
            <v>90</v>
          </cell>
          <cell r="AZ2224">
            <v>53</v>
          </cell>
        </row>
        <row r="2225">
          <cell r="B2225">
            <v>36783</v>
          </cell>
          <cell r="C2225">
            <v>84</v>
          </cell>
          <cell r="D2225">
            <v>60</v>
          </cell>
          <cell r="E2225">
            <v>92</v>
          </cell>
          <cell r="F2225">
            <v>58</v>
          </cell>
          <cell r="G2225">
            <v>89</v>
          </cell>
          <cell r="H2225">
            <v>54</v>
          </cell>
          <cell r="I2225">
            <v>89</v>
          </cell>
          <cell r="J2225">
            <v>66</v>
          </cell>
          <cell r="K2225">
            <v>84</v>
          </cell>
          <cell r="L2225">
            <v>64</v>
          </cell>
          <cell r="M2225">
            <v>80</v>
          </cell>
          <cell r="N2225">
            <v>59</v>
          </cell>
          <cell r="O2225">
            <v>84</v>
          </cell>
          <cell r="P2225">
            <v>60</v>
          </cell>
          <cell r="Q2225">
            <v>101</v>
          </cell>
          <cell r="R2225">
            <v>67</v>
          </cell>
          <cell r="S2225">
            <v>93</v>
          </cell>
          <cell r="T2225">
            <v>46</v>
          </cell>
          <cell r="U2225">
            <v>90</v>
          </cell>
          <cell r="V2225">
            <v>50</v>
          </cell>
          <cell r="W2225">
            <v>87</v>
          </cell>
          <cell r="X2225">
            <v>45</v>
          </cell>
          <cell r="Y2225">
            <v>86</v>
          </cell>
          <cell r="Z2225">
            <v>52</v>
          </cell>
          <cell r="AA2225">
            <v>85</v>
          </cell>
          <cell r="AB2225">
            <v>43</v>
          </cell>
          <cell r="AC2225">
            <v>77</v>
          </cell>
          <cell r="AD2225">
            <v>45</v>
          </cell>
          <cell r="AE2225">
            <v>84</v>
          </cell>
          <cell r="AF2225">
            <v>65</v>
          </cell>
          <cell r="AG2225">
            <v>74</v>
          </cell>
          <cell r="AH2225">
            <v>65</v>
          </cell>
          <cell r="AI2225">
            <v>77</v>
          </cell>
          <cell r="AJ2225">
            <v>70</v>
          </cell>
          <cell r="AK2225">
            <v>91</v>
          </cell>
          <cell r="AL2225">
            <v>74</v>
          </cell>
          <cell r="AM2225">
            <v>86</v>
          </cell>
          <cell r="AN2225">
            <v>65</v>
          </cell>
          <cell r="AO2225">
            <v>77</v>
          </cell>
          <cell r="AP2225">
            <v>70</v>
          </cell>
          <cell r="AQ2225">
            <v>93</v>
          </cell>
          <cell r="AR2225">
            <v>53</v>
          </cell>
          <cell r="AS2225">
            <v>103</v>
          </cell>
          <cell r="AT2225">
            <v>72</v>
          </cell>
          <cell r="AU2225">
            <v>90</v>
          </cell>
          <cell r="AV2225">
            <v>56</v>
          </cell>
          <cell r="AW2225">
            <v>93</v>
          </cell>
          <cell r="AX2225">
            <v>58</v>
          </cell>
          <cell r="AY2225">
            <v>86</v>
          </cell>
          <cell r="AZ2225">
            <v>51</v>
          </cell>
        </row>
        <row r="2226">
          <cell r="B2226">
            <v>36784</v>
          </cell>
          <cell r="C2226">
            <v>84</v>
          </cell>
          <cell r="D2226">
            <v>60</v>
          </cell>
          <cell r="E2226">
            <v>92</v>
          </cell>
          <cell r="F2226">
            <v>58</v>
          </cell>
          <cell r="G2226">
            <v>89</v>
          </cell>
          <cell r="H2226">
            <v>54</v>
          </cell>
          <cell r="I2226">
            <v>89</v>
          </cell>
          <cell r="J2226">
            <v>66</v>
          </cell>
          <cell r="K2226">
            <v>84</v>
          </cell>
          <cell r="L2226">
            <v>64</v>
          </cell>
          <cell r="M2226">
            <v>80</v>
          </cell>
          <cell r="N2226">
            <v>59</v>
          </cell>
          <cell r="O2226">
            <v>84</v>
          </cell>
          <cell r="P2226">
            <v>60</v>
          </cell>
          <cell r="Q2226">
            <v>101</v>
          </cell>
          <cell r="R2226">
            <v>67</v>
          </cell>
          <cell r="S2226">
            <v>93</v>
          </cell>
          <cell r="T2226">
            <v>46</v>
          </cell>
          <cell r="U2226">
            <v>90</v>
          </cell>
          <cell r="V2226">
            <v>50</v>
          </cell>
          <cell r="W2226">
            <v>87</v>
          </cell>
          <cell r="X2226">
            <v>45</v>
          </cell>
          <cell r="Y2226">
            <v>86</v>
          </cell>
          <cell r="Z2226">
            <v>52</v>
          </cell>
          <cell r="AA2226">
            <v>85</v>
          </cell>
          <cell r="AB2226">
            <v>43</v>
          </cell>
          <cell r="AC2226">
            <v>77</v>
          </cell>
          <cell r="AD2226">
            <v>45</v>
          </cell>
          <cell r="AE2226">
            <v>84</v>
          </cell>
          <cell r="AF2226">
            <v>65</v>
          </cell>
          <cell r="AG2226">
            <v>74</v>
          </cell>
          <cell r="AH2226">
            <v>65</v>
          </cell>
          <cell r="AI2226">
            <v>77</v>
          </cell>
          <cell r="AJ2226">
            <v>70</v>
          </cell>
          <cell r="AK2226">
            <v>91</v>
          </cell>
          <cell r="AL2226">
            <v>74</v>
          </cell>
          <cell r="AM2226">
            <v>86</v>
          </cell>
          <cell r="AN2226">
            <v>65</v>
          </cell>
          <cell r="AO2226">
            <v>77</v>
          </cell>
          <cell r="AP2226">
            <v>70</v>
          </cell>
          <cell r="AQ2226">
            <v>93</v>
          </cell>
          <cell r="AR2226">
            <v>53</v>
          </cell>
          <cell r="AS2226">
            <v>103</v>
          </cell>
          <cell r="AT2226">
            <v>72</v>
          </cell>
          <cell r="AU2226">
            <v>90</v>
          </cell>
          <cell r="AV2226">
            <v>56</v>
          </cell>
          <cell r="AW2226">
            <v>93</v>
          </cell>
          <cell r="AX2226">
            <v>58</v>
          </cell>
          <cell r="AY2226">
            <v>86</v>
          </cell>
          <cell r="AZ2226">
            <v>51</v>
          </cell>
        </row>
        <row r="2227">
          <cell r="B2227">
            <v>36785</v>
          </cell>
          <cell r="C2227">
            <v>84</v>
          </cell>
          <cell r="D2227">
            <v>60</v>
          </cell>
          <cell r="E2227">
            <v>92</v>
          </cell>
          <cell r="F2227">
            <v>58</v>
          </cell>
          <cell r="G2227">
            <v>89</v>
          </cell>
          <cell r="H2227">
            <v>54</v>
          </cell>
          <cell r="I2227">
            <v>89</v>
          </cell>
          <cell r="J2227">
            <v>66</v>
          </cell>
          <cell r="K2227">
            <v>84</v>
          </cell>
          <cell r="L2227">
            <v>64</v>
          </cell>
          <cell r="M2227">
            <v>80</v>
          </cell>
          <cell r="N2227">
            <v>59</v>
          </cell>
          <cell r="O2227">
            <v>84</v>
          </cell>
          <cell r="P2227">
            <v>60</v>
          </cell>
          <cell r="Q2227">
            <v>101</v>
          </cell>
          <cell r="R2227">
            <v>67</v>
          </cell>
          <cell r="S2227">
            <v>93</v>
          </cell>
          <cell r="T2227">
            <v>46</v>
          </cell>
          <cell r="U2227">
            <v>90</v>
          </cell>
          <cell r="V2227">
            <v>50</v>
          </cell>
          <cell r="W2227">
            <v>87</v>
          </cell>
          <cell r="X2227">
            <v>45</v>
          </cell>
          <cell r="Y2227">
            <v>86</v>
          </cell>
          <cell r="Z2227">
            <v>52</v>
          </cell>
          <cell r="AA2227">
            <v>85</v>
          </cell>
          <cell r="AB2227">
            <v>43</v>
          </cell>
          <cell r="AC2227">
            <v>77</v>
          </cell>
          <cell r="AD2227">
            <v>45</v>
          </cell>
          <cell r="AE2227">
            <v>84</v>
          </cell>
          <cell r="AF2227">
            <v>65</v>
          </cell>
          <cell r="AG2227">
            <v>74</v>
          </cell>
          <cell r="AH2227">
            <v>65</v>
          </cell>
          <cell r="AI2227">
            <v>77</v>
          </cell>
          <cell r="AJ2227">
            <v>70</v>
          </cell>
          <cell r="AK2227">
            <v>91</v>
          </cell>
          <cell r="AL2227">
            <v>74</v>
          </cell>
          <cell r="AM2227">
            <v>86</v>
          </cell>
          <cell r="AN2227">
            <v>65</v>
          </cell>
          <cell r="AO2227">
            <v>77</v>
          </cell>
          <cell r="AP2227">
            <v>70</v>
          </cell>
          <cell r="AQ2227">
            <v>93</v>
          </cell>
          <cell r="AR2227">
            <v>53</v>
          </cell>
          <cell r="AS2227">
            <v>103</v>
          </cell>
          <cell r="AT2227">
            <v>72</v>
          </cell>
          <cell r="AU2227">
            <v>90</v>
          </cell>
          <cell r="AV2227">
            <v>56</v>
          </cell>
          <cell r="AW2227">
            <v>93</v>
          </cell>
          <cell r="AX2227">
            <v>58</v>
          </cell>
          <cell r="AY2227">
            <v>86</v>
          </cell>
          <cell r="AZ2227">
            <v>51</v>
          </cell>
        </row>
        <row r="2228">
          <cell r="B2228">
            <v>36786</v>
          </cell>
          <cell r="C2228">
            <v>72</v>
          </cell>
          <cell r="D2228">
            <v>57</v>
          </cell>
          <cell r="E2228">
            <v>87</v>
          </cell>
          <cell r="F2228">
            <v>51</v>
          </cell>
          <cell r="G2228">
            <v>80</v>
          </cell>
          <cell r="H2228">
            <v>52</v>
          </cell>
          <cell r="I2228">
            <v>77</v>
          </cell>
          <cell r="J2228">
            <v>58</v>
          </cell>
          <cell r="K2228">
            <v>78</v>
          </cell>
          <cell r="L2228">
            <v>50</v>
          </cell>
          <cell r="M2228">
            <v>80</v>
          </cell>
          <cell r="N2228">
            <v>47</v>
          </cell>
          <cell r="O2228">
            <v>86</v>
          </cell>
          <cell r="P2228">
            <v>52</v>
          </cell>
          <cell r="Q2228">
            <v>83</v>
          </cell>
          <cell r="R2228">
            <v>61</v>
          </cell>
          <cell r="S2228">
            <v>83</v>
          </cell>
          <cell r="T2228">
            <v>63</v>
          </cell>
          <cell r="U2228">
            <v>86</v>
          </cell>
          <cell r="V2228">
            <v>55</v>
          </cell>
          <cell r="W2228">
            <v>89</v>
          </cell>
          <cell r="X2228">
            <v>52</v>
          </cell>
          <cell r="Y2228">
            <v>86</v>
          </cell>
          <cell r="Z2228">
            <v>60</v>
          </cell>
          <cell r="AA2228">
            <v>89</v>
          </cell>
          <cell r="AB2228">
            <v>44</v>
          </cell>
          <cell r="AC2228">
            <v>91</v>
          </cell>
          <cell r="AD2228">
            <v>55</v>
          </cell>
          <cell r="AE2228">
            <v>95</v>
          </cell>
          <cell r="AF2228">
            <v>58</v>
          </cell>
          <cell r="AG2228">
            <v>91</v>
          </cell>
          <cell r="AH2228">
            <v>57</v>
          </cell>
          <cell r="AI2228">
            <v>94</v>
          </cell>
          <cell r="AJ2228">
            <v>61</v>
          </cell>
          <cell r="AK2228">
            <v>93</v>
          </cell>
          <cell r="AL2228">
            <v>65</v>
          </cell>
          <cell r="AM2228">
            <v>93</v>
          </cell>
          <cell r="AN2228">
            <v>68</v>
          </cell>
          <cell r="AO2228">
            <v>79</v>
          </cell>
          <cell r="AP2228">
            <v>66</v>
          </cell>
          <cell r="AQ2228">
            <v>85</v>
          </cell>
          <cell r="AR2228">
            <v>50</v>
          </cell>
          <cell r="AS2228">
            <v>105</v>
          </cell>
          <cell r="AT2228">
            <v>85</v>
          </cell>
          <cell r="AU2228">
            <v>84</v>
          </cell>
          <cell r="AV2228">
            <v>70</v>
          </cell>
          <cell r="AW2228">
            <v>89</v>
          </cell>
          <cell r="AX2228">
            <v>60</v>
          </cell>
          <cell r="AY2228">
            <v>95</v>
          </cell>
          <cell r="AZ2228">
            <v>62</v>
          </cell>
        </row>
        <row r="2229">
          <cell r="B2229">
            <v>36787</v>
          </cell>
          <cell r="C2229">
            <v>70</v>
          </cell>
          <cell r="D2229">
            <v>60</v>
          </cell>
          <cell r="E2229">
            <v>87</v>
          </cell>
          <cell r="F2229">
            <v>63</v>
          </cell>
          <cell r="G2229">
            <v>79</v>
          </cell>
          <cell r="H2229">
            <v>59</v>
          </cell>
          <cell r="I2229">
            <v>81</v>
          </cell>
          <cell r="J2229">
            <v>61</v>
          </cell>
          <cell r="K2229">
            <v>83</v>
          </cell>
          <cell r="L2229">
            <v>58</v>
          </cell>
          <cell r="M2229">
            <v>84</v>
          </cell>
          <cell r="N2229">
            <v>55</v>
          </cell>
          <cell r="O2229">
            <v>93</v>
          </cell>
          <cell r="P2229">
            <v>55</v>
          </cell>
          <cell r="Q2229">
            <v>86</v>
          </cell>
          <cell r="R2229">
            <v>56</v>
          </cell>
          <cell r="S2229">
            <v>81</v>
          </cell>
          <cell r="T2229">
            <v>60</v>
          </cell>
          <cell r="U2229">
            <v>73</v>
          </cell>
          <cell r="V2229">
            <v>67</v>
          </cell>
          <cell r="W2229">
            <v>72</v>
          </cell>
          <cell r="X2229">
            <v>61</v>
          </cell>
          <cell r="Y2229">
            <v>81</v>
          </cell>
          <cell r="Z2229">
            <v>63</v>
          </cell>
          <cell r="AA2229">
            <v>83</v>
          </cell>
          <cell r="AB2229">
            <v>55</v>
          </cell>
          <cell r="AC2229">
            <v>80</v>
          </cell>
          <cell r="AD2229">
            <v>61</v>
          </cell>
          <cell r="AE2229">
            <v>101</v>
          </cell>
          <cell r="AF2229">
            <v>60</v>
          </cell>
          <cell r="AG2229">
            <v>91</v>
          </cell>
          <cell r="AH2229">
            <v>64</v>
          </cell>
          <cell r="AI2229">
            <v>98</v>
          </cell>
          <cell r="AJ2229">
            <v>63</v>
          </cell>
          <cell r="AK2229">
            <v>99</v>
          </cell>
          <cell r="AL2229">
            <v>65</v>
          </cell>
          <cell r="AM2229">
            <v>83</v>
          </cell>
          <cell r="AN2229">
            <v>65</v>
          </cell>
          <cell r="AO2229">
            <v>76</v>
          </cell>
          <cell r="AP2229">
            <v>68</v>
          </cell>
          <cell r="AQ2229">
            <v>88</v>
          </cell>
          <cell r="AR2229">
            <v>52</v>
          </cell>
          <cell r="AS2229">
            <v>101</v>
          </cell>
          <cell r="AT2229">
            <v>82</v>
          </cell>
          <cell r="AU2229">
            <v>79</v>
          </cell>
          <cell r="AV2229">
            <v>57</v>
          </cell>
          <cell r="AW2229">
            <v>80</v>
          </cell>
          <cell r="AX2229">
            <v>56</v>
          </cell>
          <cell r="AY2229">
            <v>83</v>
          </cell>
          <cell r="AZ2229">
            <v>61</v>
          </cell>
        </row>
        <row r="2230">
          <cell r="B2230">
            <v>36788</v>
          </cell>
          <cell r="C2230">
            <v>71</v>
          </cell>
          <cell r="D2230">
            <v>60</v>
          </cell>
          <cell r="E2230">
            <v>82</v>
          </cell>
          <cell r="F2230">
            <v>60</v>
          </cell>
          <cell r="G2230">
            <v>74</v>
          </cell>
          <cell r="H2230">
            <v>53</v>
          </cell>
          <cell r="I2230">
            <v>78</v>
          </cell>
          <cell r="J2230">
            <v>65</v>
          </cell>
          <cell r="K2230">
            <v>78</v>
          </cell>
          <cell r="L2230">
            <v>60</v>
          </cell>
          <cell r="M2230">
            <v>79</v>
          </cell>
          <cell r="N2230">
            <v>54</v>
          </cell>
          <cell r="O2230">
            <v>91</v>
          </cell>
          <cell r="P2230">
            <v>59</v>
          </cell>
          <cell r="Q2230">
            <v>81</v>
          </cell>
          <cell r="R2230">
            <v>60</v>
          </cell>
          <cell r="S2230">
            <v>79</v>
          </cell>
          <cell r="T2230">
            <v>58</v>
          </cell>
          <cell r="U2230">
            <v>69</v>
          </cell>
          <cell r="V2230">
            <v>49</v>
          </cell>
          <cell r="W2230">
            <v>59</v>
          </cell>
          <cell r="X2230">
            <v>46</v>
          </cell>
          <cell r="Y2230">
            <v>55</v>
          </cell>
          <cell r="Z2230">
            <v>49</v>
          </cell>
          <cell r="AA2230">
            <v>57</v>
          </cell>
          <cell r="AB2230">
            <v>54</v>
          </cell>
          <cell r="AC2230">
            <v>59</v>
          </cell>
          <cell r="AD2230">
            <v>56</v>
          </cell>
          <cell r="AE2230">
            <v>101</v>
          </cell>
          <cell r="AF2230">
            <v>62</v>
          </cell>
          <cell r="AG2230">
            <v>93</v>
          </cell>
          <cell r="AH2230">
            <v>63</v>
          </cell>
          <cell r="AI2230">
            <v>98</v>
          </cell>
          <cell r="AJ2230">
            <v>64</v>
          </cell>
          <cell r="AK2230">
            <v>100</v>
          </cell>
          <cell r="AL2230">
            <v>67</v>
          </cell>
          <cell r="AM2230">
            <v>79</v>
          </cell>
          <cell r="AN2230">
            <v>64</v>
          </cell>
          <cell r="AO2230">
            <v>75</v>
          </cell>
          <cell r="AP2230">
            <v>67</v>
          </cell>
          <cell r="AQ2230">
            <v>90</v>
          </cell>
          <cell r="AR2230">
            <v>53</v>
          </cell>
          <cell r="AS2230">
            <v>100</v>
          </cell>
          <cell r="AT2230">
            <v>73</v>
          </cell>
          <cell r="AU2230">
            <v>78</v>
          </cell>
          <cell r="AV2230">
            <v>59</v>
          </cell>
          <cell r="AW2230">
            <v>82</v>
          </cell>
          <cell r="AX2230">
            <v>53</v>
          </cell>
          <cell r="AY2230">
            <v>78</v>
          </cell>
          <cell r="AZ2230">
            <v>58</v>
          </cell>
        </row>
        <row r="2231">
          <cell r="B2231">
            <v>36789</v>
          </cell>
          <cell r="C2231">
            <v>64</v>
          </cell>
          <cell r="D2231">
            <v>53</v>
          </cell>
          <cell r="E2231">
            <v>83</v>
          </cell>
          <cell r="F2231">
            <v>47</v>
          </cell>
          <cell r="G2231">
            <v>54</v>
          </cell>
          <cell r="H2231">
            <v>40</v>
          </cell>
          <cell r="I2231">
            <v>74</v>
          </cell>
          <cell r="J2231">
            <v>59</v>
          </cell>
          <cell r="K2231">
            <v>80</v>
          </cell>
          <cell r="L2231">
            <v>55</v>
          </cell>
          <cell r="M2231">
            <v>85</v>
          </cell>
          <cell r="N2231">
            <v>55</v>
          </cell>
          <cell r="O2231">
            <v>91</v>
          </cell>
          <cell r="P2231">
            <v>56</v>
          </cell>
          <cell r="Q2231">
            <v>77</v>
          </cell>
          <cell r="R2231">
            <v>50</v>
          </cell>
          <cell r="S2231">
            <v>70</v>
          </cell>
          <cell r="T2231">
            <v>41</v>
          </cell>
          <cell r="U2231">
            <v>58</v>
          </cell>
          <cell r="V2231">
            <v>35</v>
          </cell>
          <cell r="W2231">
            <v>57</v>
          </cell>
          <cell r="X2231">
            <v>33</v>
          </cell>
          <cell r="Y2231">
            <v>59</v>
          </cell>
          <cell r="Z2231">
            <v>39</v>
          </cell>
          <cell r="AA2231">
            <v>56</v>
          </cell>
          <cell r="AB2231">
            <v>34</v>
          </cell>
          <cell r="AC2231">
            <v>57</v>
          </cell>
          <cell r="AD2231">
            <v>36</v>
          </cell>
          <cell r="AE2231">
            <v>99</v>
          </cell>
          <cell r="AF2231">
            <v>65</v>
          </cell>
          <cell r="AG2231">
            <v>79</v>
          </cell>
          <cell r="AH2231">
            <v>64</v>
          </cell>
          <cell r="AI2231">
            <v>95</v>
          </cell>
          <cell r="AJ2231">
            <v>68</v>
          </cell>
          <cell r="AK2231">
            <v>100</v>
          </cell>
          <cell r="AL2231">
            <v>69</v>
          </cell>
          <cell r="AM2231">
            <v>81</v>
          </cell>
          <cell r="AN2231">
            <v>64</v>
          </cell>
          <cell r="AO2231">
            <v>72</v>
          </cell>
          <cell r="AP2231">
            <v>67</v>
          </cell>
          <cell r="AQ2231">
            <v>88</v>
          </cell>
          <cell r="AR2231">
            <v>56</v>
          </cell>
          <cell r="AS2231">
            <v>99</v>
          </cell>
          <cell r="AT2231">
            <v>75</v>
          </cell>
          <cell r="AU2231">
            <v>73</v>
          </cell>
          <cell r="AV2231">
            <v>56</v>
          </cell>
          <cell r="AW2231">
            <v>77</v>
          </cell>
          <cell r="AX2231">
            <v>58</v>
          </cell>
          <cell r="AY2231">
            <v>56</v>
          </cell>
          <cell r="AZ2231">
            <v>41</v>
          </cell>
        </row>
        <row r="2232">
          <cell r="B2232">
            <v>36790</v>
          </cell>
          <cell r="C2232">
            <v>67</v>
          </cell>
          <cell r="D2232">
            <v>55</v>
          </cell>
          <cell r="E2232">
            <v>60</v>
          </cell>
          <cell r="F2232">
            <v>48</v>
          </cell>
          <cell r="G2232">
            <v>46</v>
          </cell>
          <cell r="H2232">
            <v>41</v>
          </cell>
          <cell r="I2232">
            <v>71</v>
          </cell>
          <cell r="J2232">
            <v>58</v>
          </cell>
          <cell r="K2232">
            <v>73</v>
          </cell>
          <cell r="L2232">
            <v>59</v>
          </cell>
          <cell r="M2232">
            <v>73</v>
          </cell>
          <cell r="N2232">
            <v>54</v>
          </cell>
          <cell r="O2232">
            <v>80</v>
          </cell>
          <cell r="P2232">
            <v>57</v>
          </cell>
          <cell r="Q2232">
            <v>70</v>
          </cell>
          <cell r="R2232">
            <v>47</v>
          </cell>
          <cell r="S2232">
            <v>64</v>
          </cell>
          <cell r="T2232">
            <v>50</v>
          </cell>
          <cell r="U2232">
            <v>42</v>
          </cell>
          <cell r="V2232">
            <v>42</v>
          </cell>
          <cell r="W2232">
            <v>38</v>
          </cell>
          <cell r="X2232">
            <v>38</v>
          </cell>
          <cell r="Y2232">
            <v>47</v>
          </cell>
          <cell r="Z2232">
            <v>44</v>
          </cell>
          <cell r="AA2232">
            <v>57</v>
          </cell>
          <cell r="AB2232">
            <v>37</v>
          </cell>
          <cell r="AC2232">
            <v>66</v>
          </cell>
          <cell r="AD2232">
            <v>37</v>
          </cell>
          <cell r="AE2232">
            <v>76</v>
          </cell>
          <cell r="AF2232">
            <v>62</v>
          </cell>
          <cell r="AG2232">
            <v>73</v>
          </cell>
          <cell r="AH2232">
            <v>63</v>
          </cell>
          <cell r="AI2232">
            <v>75</v>
          </cell>
          <cell r="AJ2232">
            <v>62</v>
          </cell>
          <cell r="AK2232">
            <v>85</v>
          </cell>
          <cell r="AL2232">
            <v>68</v>
          </cell>
          <cell r="AM2232">
            <v>72</v>
          </cell>
          <cell r="AN2232">
            <v>65</v>
          </cell>
          <cell r="AO2232">
            <v>70</v>
          </cell>
          <cell r="AP2232">
            <v>68</v>
          </cell>
          <cell r="AQ2232">
            <v>85</v>
          </cell>
          <cell r="AR2232">
            <v>63</v>
          </cell>
          <cell r="AS2232">
            <v>97</v>
          </cell>
          <cell r="AT2232">
            <v>85</v>
          </cell>
          <cell r="AU2232">
            <v>73</v>
          </cell>
          <cell r="AV2232">
            <v>56</v>
          </cell>
          <cell r="AW2232">
            <v>75</v>
          </cell>
          <cell r="AX2232">
            <v>51</v>
          </cell>
          <cell r="AY2232">
            <v>74</v>
          </cell>
          <cell r="AZ2232">
            <v>41</v>
          </cell>
        </row>
        <row r="2233">
          <cell r="B2233">
            <v>36791</v>
          </cell>
          <cell r="C2233">
            <v>67</v>
          </cell>
          <cell r="D2233">
            <v>55</v>
          </cell>
          <cell r="E2233">
            <v>60</v>
          </cell>
          <cell r="F2233">
            <v>48</v>
          </cell>
          <cell r="G2233">
            <v>46</v>
          </cell>
          <cell r="H2233">
            <v>41</v>
          </cell>
          <cell r="I2233">
            <v>71</v>
          </cell>
          <cell r="J2233">
            <v>58</v>
          </cell>
          <cell r="K2233">
            <v>73</v>
          </cell>
          <cell r="L2233">
            <v>59</v>
          </cell>
          <cell r="M2233">
            <v>73</v>
          </cell>
          <cell r="N2233">
            <v>54</v>
          </cell>
          <cell r="O2233">
            <v>80</v>
          </cell>
          <cell r="P2233">
            <v>57</v>
          </cell>
          <cell r="Q2233">
            <v>70</v>
          </cell>
          <cell r="R2233">
            <v>47</v>
          </cell>
          <cell r="S2233">
            <v>64</v>
          </cell>
          <cell r="T2233">
            <v>50</v>
          </cell>
          <cell r="U2233">
            <v>42</v>
          </cell>
          <cell r="V2233">
            <v>42</v>
          </cell>
          <cell r="W2233">
            <v>38</v>
          </cell>
          <cell r="X2233">
            <v>38</v>
          </cell>
          <cell r="Y2233">
            <v>47</v>
          </cell>
          <cell r="Z2233">
            <v>44</v>
          </cell>
          <cell r="AA2233">
            <v>57</v>
          </cell>
          <cell r="AB2233">
            <v>37</v>
          </cell>
          <cell r="AC2233">
            <v>66</v>
          </cell>
          <cell r="AD2233">
            <v>37</v>
          </cell>
          <cell r="AE2233">
            <v>76</v>
          </cell>
          <cell r="AF2233">
            <v>62</v>
          </cell>
          <cell r="AG2233">
            <v>73</v>
          </cell>
          <cell r="AH2233">
            <v>63</v>
          </cell>
          <cell r="AI2233">
            <v>75</v>
          </cell>
          <cell r="AJ2233">
            <v>62</v>
          </cell>
          <cell r="AK2233">
            <v>85</v>
          </cell>
          <cell r="AL2233">
            <v>68</v>
          </cell>
          <cell r="AM2233">
            <v>72</v>
          </cell>
          <cell r="AN2233">
            <v>65</v>
          </cell>
          <cell r="AO2233">
            <v>70</v>
          </cell>
          <cell r="AP2233">
            <v>68</v>
          </cell>
          <cell r="AQ2233">
            <v>85</v>
          </cell>
          <cell r="AR2233">
            <v>63</v>
          </cell>
          <cell r="AS2233">
            <v>97</v>
          </cell>
          <cell r="AT2233">
            <v>85</v>
          </cell>
          <cell r="AU2233">
            <v>73</v>
          </cell>
          <cell r="AV2233">
            <v>56</v>
          </cell>
          <cell r="AW2233">
            <v>75</v>
          </cell>
          <cell r="AX2233">
            <v>51</v>
          </cell>
          <cell r="AY2233">
            <v>74</v>
          </cell>
          <cell r="AZ2233">
            <v>41</v>
          </cell>
        </row>
        <row r="2234">
          <cell r="B2234">
            <v>36792</v>
          </cell>
          <cell r="C2234">
            <v>67</v>
          </cell>
          <cell r="D2234">
            <v>55</v>
          </cell>
          <cell r="E2234">
            <v>60</v>
          </cell>
          <cell r="F2234">
            <v>48</v>
          </cell>
          <cell r="G2234">
            <v>46</v>
          </cell>
          <cell r="H2234">
            <v>41</v>
          </cell>
          <cell r="I2234">
            <v>71</v>
          </cell>
          <cell r="J2234">
            <v>58</v>
          </cell>
          <cell r="K2234">
            <v>73</v>
          </cell>
          <cell r="L2234">
            <v>59</v>
          </cell>
          <cell r="M2234">
            <v>73</v>
          </cell>
          <cell r="N2234">
            <v>54</v>
          </cell>
          <cell r="O2234">
            <v>80</v>
          </cell>
          <cell r="P2234">
            <v>57</v>
          </cell>
          <cell r="Q2234">
            <v>70</v>
          </cell>
          <cell r="R2234">
            <v>47</v>
          </cell>
          <cell r="S2234">
            <v>64</v>
          </cell>
          <cell r="T2234">
            <v>50</v>
          </cell>
          <cell r="U2234">
            <v>42</v>
          </cell>
          <cell r="V2234">
            <v>42</v>
          </cell>
          <cell r="W2234">
            <v>38</v>
          </cell>
          <cell r="X2234">
            <v>38</v>
          </cell>
          <cell r="Y2234">
            <v>47</v>
          </cell>
          <cell r="Z2234">
            <v>44</v>
          </cell>
          <cell r="AA2234">
            <v>57</v>
          </cell>
          <cell r="AB2234">
            <v>37</v>
          </cell>
          <cell r="AC2234">
            <v>66</v>
          </cell>
          <cell r="AD2234">
            <v>37</v>
          </cell>
          <cell r="AE2234">
            <v>76</v>
          </cell>
          <cell r="AF2234">
            <v>62</v>
          </cell>
          <cell r="AG2234">
            <v>73</v>
          </cell>
          <cell r="AH2234">
            <v>63</v>
          </cell>
          <cell r="AI2234">
            <v>75</v>
          </cell>
          <cell r="AJ2234">
            <v>62</v>
          </cell>
          <cell r="AK2234">
            <v>85</v>
          </cell>
          <cell r="AL2234">
            <v>68</v>
          </cell>
          <cell r="AM2234">
            <v>72</v>
          </cell>
          <cell r="AN2234">
            <v>65</v>
          </cell>
          <cell r="AO2234">
            <v>70</v>
          </cell>
          <cell r="AP2234">
            <v>68</v>
          </cell>
          <cell r="AQ2234">
            <v>85</v>
          </cell>
          <cell r="AR2234">
            <v>63</v>
          </cell>
          <cell r="AS2234">
            <v>97</v>
          </cell>
          <cell r="AT2234">
            <v>85</v>
          </cell>
          <cell r="AU2234">
            <v>73</v>
          </cell>
          <cell r="AV2234">
            <v>56</v>
          </cell>
          <cell r="AW2234">
            <v>75</v>
          </cell>
          <cell r="AX2234">
            <v>51</v>
          </cell>
          <cell r="AY2234">
            <v>74</v>
          </cell>
          <cell r="AZ2234">
            <v>41</v>
          </cell>
        </row>
        <row r="2235">
          <cell r="B2235">
            <v>36793</v>
          </cell>
          <cell r="C2235">
            <v>73</v>
          </cell>
          <cell r="D2235">
            <v>48</v>
          </cell>
          <cell r="E2235">
            <v>70</v>
          </cell>
          <cell r="F2235">
            <v>29</v>
          </cell>
          <cell r="G2235">
            <v>65</v>
          </cell>
          <cell r="H2235">
            <v>32</v>
          </cell>
          <cell r="I2235">
            <v>77</v>
          </cell>
          <cell r="J2235">
            <v>43</v>
          </cell>
          <cell r="K2235">
            <v>78</v>
          </cell>
          <cell r="L2235">
            <v>36</v>
          </cell>
          <cell r="M2235">
            <v>77</v>
          </cell>
          <cell r="N2235">
            <v>35</v>
          </cell>
          <cell r="O2235">
            <v>82</v>
          </cell>
          <cell r="P2235">
            <v>41</v>
          </cell>
          <cell r="Q2235">
            <v>70</v>
          </cell>
          <cell r="R2235">
            <v>41</v>
          </cell>
          <cell r="S2235">
            <v>61</v>
          </cell>
          <cell r="T2235">
            <v>26</v>
          </cell>
          <cell r="U2235">
            <v>59</v>
          </cell>
          <cell r="V2235">
            <v>23</v>
          </cell>
          <cell r="W2235">
            <v>63</v>
          </cell>
          <cell r="X2235">
            <v>34</v>
          </cell>
          <cell r="Y2235">
            <v>54</v>
          </cell>
          <cell r="Z2235">
            <v>27</v>
          </cell>
          <cell r="AA2235">
            <v>37</v>
          </cell>
          <cell r="AB2235">
            <v>24</v>
          </cell>
          <cell r="AC2235">
            <v>37</v>
          </cell>
          <cell r="AD2235">
            <v>24</v>
          </cell>
          <cell r="AE2235">
            <v>84</v>
          </cell>
          <cell r="AF2235">
            <v>52</v>
          </cell>
          <cell r="AG2235">
            <v>74</v>
          </cell>
          <cell r="AH2235">
            <v>55</v>
          </cell>
          <cell r="AI2235">
            <v>83</v>
          </cell>
          <cell r="AJ2235">
            <v>56</v>
          </cell>
          <cell r="AK2235">
            <v>86</v>
          </cell>
          <cell r="AL2235">
            <v>60</v>
          </cell>
          <cell r="AM2235">
            <v>81</v>
          </cell>
          <cell r="AN2235">
            <v>60</v>
          </cell>
          <cell r="AO2235">
            <v>75</v>
          </cell>
          <cell r="AP2235">
            <v>62</v>
          </cell>
          <cell r="AQ2235">
            <v>73</v>
          </cell>
          <cell r="AR2235">
            <v>40</v>
          </cell>
          <cell r="AS2235">
            <v>77</v>
          </cell>
          <cell r="AT2235">
            <v>62</v>
          </cell>
          <cell r="AU2235">
            <v>55</v>
          </cell>
          <cell r="AV2235">
            <v>38</v>
          </cell>
          <cell r="AW2235">
            <v>55</v>
          </cell>
          <cell r="AX2235">
            <v>35</v>
          </cell>
          <cell r="AY2235">
            <v>42</v>
          </cell>
          <cell r="AZ2235">
            <v>30</v>
          </cell>
        </row>
        <row r="2236">
          <cell r="B2236">
            <v>36794</v>
          </cell>
          <cell r="C2236">
            <v>73</v>
          </cell>
          <cell r="D2236">
            <v>48</v>
          </cell>
          <cell r="E2236">
            <v>74</v>
          </cell>
          <cell r="F2236">
            <v>32</v>
          </cell>
          <cell r="G2236">
            <v>69</v>
          </cell>
          <cell r="H2236">
            <v>35</v>
          </cell>
          <cell r="I2236">
            <v>78</v>
          </cell>
          <cell r="J2236">
            <v>46</v>
          </cell>
          <cell r="K2236">
            <v>77</v>
          </cell>
          <cell r="L2236">
            <v>42</v>
          </cell>
          <cell r="M2236" t="e">
            <v>#VALUE!</v>
          </cell>
          <cell r="N2236" t="e">
            <v>#VALUE!</v>
          </cell>
          <cell r="O2236">
            <v>83</v>
          </cell>
          <cell r="P2236">
            <v>45</v>
          </cell>
          <cell r="Q2236">
            <v>74</v>
          </cell>
          <cell r="R2236">
            <v>46</v>
          </cell>
          <cell r="S2236">
            <v>67</v>
          </cell>
          <cell r="T2236">
            <v>27</v>
          </cell>
          <cell r="U2236" t="e">
            <v>#VALUE!</v>
          </cell>
          <cell r="V2236" t="e">
            <v>#VALUE!</v>
          </cell>
          <cell r="W2236">
            <v>70</v>
          </cell>
          <cell r="X2236">
            <v>35</v>
          </cell>
          <cell r="Y2236">
            <v>68</v>
          </cell>
          <cell r="Z2236">
            <v>43</v>
          </cell>
          <cell r="AA2236" t="e">
            <v>#VALUE!</v>
          </cell>
          <cell r="AB2236">
            <v>33</v>
          </cell>
          <cell r="AC2236">
            <v>54</v>
          </cell>
          <cell r="AD2236">
            <v>24</v>
          </cell>
          <cell r="AE2236">
            <v>90</v>
          </cell>
          <cell r="AF2236">
            <v>55</v>
          </cell>
          <cell r="AG2236">
            <v>79</v>
          </cell>
          <cell r="AH2236">
            <v>56</v>
          </cell>
          <cell r="AI2236">
            <v>85</v>
          </cell>
          <cell r="AJ2236">
            <v>57</v>
          </cell>
          <cell r="AK2236" t="e">
            <v>#VALUE!</v>
          </cell>
          <cell r="AL2236" t="e">
            <v>#VALUE!</v>
          </cell>
          <cell r="AM2236">
            <v>88</v>
          </cell>
          <cell r="AN2236">
            <v>61</v>
          </cell>
          <cell r="AO2236">
            <v>75</v>
          </cell>
          <cell r="AP2236">
            <v>63</v>
          </cell>
          <cell r="AQ2236">
            <v>80</v>
          </cell>
          <cell r="AR2236">
            <v>40</v>
          </cell>
          <cell r="AS2236">
            <v>83</v>
          </cell>
          <cell r="AT2236">
            <v>57</v>
          </cell>
          <cell r="AU2236">
            <v>63</v>
          </cell>
          <cell r="AV2236">
            <v>40</v>
          </cell>
          <cell r="AW2236" t="e">
            <v>#VALUE!</v>
          </cell>
          <cell r="AX2236" t="e">
            <v>#VALUE!</v>
          </cell>
          <cell r="AY2236">
            <v>65</v>
          </cell>
          <cell r="AZ2236">
            <v>31</v>
          </cell>
        </row>
        <row r="2237">
          <cell r="B2237">
            <v>36795</v>
          </cell>
          <cell r="C2237">
            <v>75</v>
          </cell>
          <cell r="D2237">
            <v>48</v>
          </cell>
          <cell r="E2237">
            <v>76</v>
          </cell>
          <cell r="F2237">
            <v>33</v>
          </cell>
          <cell r="G2237">
            <v>73</v>
          </cell>
          <cell r="H2237">
            <v>39</v>
          </cell>
          <cell r="I2237">
            <v>81</v>
          </cell>
          <cell r="J2237">
            <v>46</v>
          </cell>
          <cell r="K2237">
            <v>81</v>
          </cell>
          <cell r="L2237">
            <v>43</v>
          </cell>
          <cell r="M2237">
            <v>83</v>
          </cell>
          <cell r="N2237">
            <v>39</v>
          </cell>
          <cell r="O2237">
            <v>86</v>
          </cell>
          <cell r="P2237">
            <v>45</v>
          </cell>
          <cell r="Q2237">
            <v>75</v>
          </cell>
          <cell r="R2237">
            <v>45</v>
          </cell>
          <cell r="S2237">
            <v>72</v>
          </cell>
          <cell r="T2237">
            <v>28</v>
          </cell>
          <cell r="U2237">
            <v>75</v>
          </cell>
          <cell r="V2237">
            <v>36</v>
          </cell>
          <cell r="W2237">
            <v>73</v>
          </cell>
          <cell r="X2237">
            <v>33</v>
          </cell>
          <cell r="Y2237">
            <v>71</v>
          </cell>
          <cell r="Z2237">
            <v>42</v>
          </cell>
          <cell r="AA2237">
            <v>62</v>
          </cell>
          <cell r="AB2237">
            <v>35</v>
          </cell>
          <cell r="AC2237">
            <v>60</v>
          </cell>
          <cell r="AD2237">
            <v>32</v>
          </cell>
          <cell r="AE2237">
            <v>92</v>
          </cell>
          <cell r="AF2237">
            <v>56</v>
          </cell>
          <cell r="AG2237">
            <v>70</v>
          </cell>
          <cell r="AH2237">
            <v>58</v>
          </cell>
          <cell r="AI2237">
            <v>77</v>
          </cell>
          <cell r="AJ2237">
            <v>58</v>
          </cell>
          <cell r="AK2237">
            <v>91</v>
          </cell>
          <cell r="AL2237">
            <v>61</v>
          </cell>
          <cell r="AM2237">
            <v>83</v>
          </cell>
          <cell r="AN2237">
            <v>64</v>
          </cell>
          <cell r="AO2237">
            <v>74</v>
          </cell>
          <cell r="AP2237">
            <v>68</v>
          </cell>
          <cell r="AQ2237">
            <v>82</v>
          </cell>
          <cell r="AR2237">
            <v>45</v>
          </cell>
          <cell r="AS2237">
            <v>90</v>
          </cell>
          <cell r="AT2237">
            <v>62</v>
          </cell>
          <cell r="AU2237">
            <v>69</v>
          </cell>
          <cell r="AV2237">
            <v>43</v>
          </cell>
          <cell r="AW2237">
            <v>74</v>
          </cell>
          <cell r="AX2237">
            <v>39</v>
          </cell>
          <cell r="AY2237">
            <v>70</v>
          </cell>
          <cell r="AZ2237">
            <v>36</v>
          </cell>
        </row>
        <row r="2238">
          <cell r="B2238">
            <v>36796</v>
          </cell>
          <cell r="C2238">
            <v>73</v>
          </cell>
          <cell r="D2238">
            <v>53</v>
          </cell>
          <cell r="E2238">
            <v>79</v>
          </cell>
          <cell r="F2238">
            <v>38</v>
          </cell>
          <cell r="G2238">
            <v>77</v>
          </cell>
          <cell r="H2238">
            <v>43</v>
          </cell>
          <cell r="I2238">
            <v>79</v>
          </cell>
          <cell r="J2238">
            <v>50</v>
          </cell>
          <cell r="K2238">
            <v>79</v>
          </cell>
          <cell r="L2238">
            <v>45</v>
          </cell>
          <cell r="M2238">
            <v>80</v>
          </cell>
          <cell r="N2238">
            <v>47</v>
          </cell>
          <cell r="O2238">
            <v>87</v>
          </cell>
          <cell r="P2238">
            <v>49</v>
          </cell>
          <cell r="Q2238">
            <v>79</v>
          </cell>
          <cell r="R2238">
            <v>47</v>
          </cell>
          <cell r="S2238">
            <v>81</v>
          </cell>
          <cell r="T2238">
            <v>32</v>
          </cell>
          <cell r="U2238">
            <v>75</v>
          </cell>
          <cell r="V2238">
            <v>36</v>
          </cell>
          <cell r="W2238">
            <v>77</v>
          </cell>
          <cell r="X2238">
            <v>41</v>
          </cell>
          <cell r="Y2238">
            <v>73</v>
          </cell>
          <cell r="Z2238">
            <v>47</v>
          </cell>
          <cell r="AA2238">
            <v>70</v>
          </cell>
          <cell r="AB2238">
            <v>35</v>
          </cell>
          <cell r="AC2238">
            <v>68</v>
          </cell>
          <cell r="AD2238">
            <v>39</v>
          </cell>
          <cell r="AE2238">
            <v>80</v>
          </cell>
          <cell r="AF2238">
            <v>58</v>
          </cell>
          <cell r="AG2238">
            <v>71</v>
          </cell>
          <cell r="AH2238">
            <v>59</v>
          </cell>
          <cell r="AI2238">
            <v>73</v>
          </cell>
          <cell r="AJ2238">
            <v>60</v>
          </cell>
          <cell r="AK2238">
            <v>89</v>
          </cell>
          <cell r="AL2238">
            <v>63</v>
          </cell>
          <cell r="AM2238">
            <v>76</v>
          </cell>
          <cell r="AN2238">
            <v>66</v>
          </cell>
          <cell r="AO2238">
            <v>70</v>
          </cell>
          <cell r="AP2238">
            <v>68</v>
          </cell>
          <cell r="AQ2238">
            <v>81</v>
          </cell>
          <cell r="AR2238">
            <v>46</v>
          </cell>
          <cell r="AS2238">
            <v>93</v>
          </cell>
          <cell r="AT2238">
            <v>70</v>
          </cell>
          <cell r="AU2238">
            <v>73</v>
          </cell>
          <cell r="AV2238">
            <v>45</v>
          </cell>
          <cell r="AW2238">
            <v>81</v>
          </cell>
          <cell r="AX2238">
            <v>47</v>
          </cell>
          <cell r="AY2238">
            <v>73</v>
          </cell>
          <cell r="AZ2238">
            <v>42</v>
          </cell>
        </row>
        <row r="2239">
          <cell r="B2239">
            <v>36797</v>
          </cell>
          <cell r="C2239">
            <v>64</v>
          </cell>
          <cell r="D2239">
            <v>52</v>
          </cell>
          <cell r="E2239">
            <v>81</v>
          </cell>
          <cell r="F2239">
            <v>41</v>
          </cell>
          <cell r="G2239">
            <v>74</v>
          </cell>
          <cell r="H2239">
            <v>41</v>
          </cell>
          <cell r="I2239">
            <v>70</v>
          </cell>
          <cell r="J2239">
            <v>56</v>
          </cell>
          <cell r="K2239">
            <v>71</v>
          </cell>
          <cell r="L2239">
            <v>51</v>
          </cell>
          <cell r="M2239">
            <v>73</v>
          </cell>
          <cell r="N2239">
            <v>48</v>
          </cell>
          <cell r="O2239">
            <v>81</v>
          </cell>
          <cell r="P2239">
            <v>57</v>
          </cell>
          <cell r="Q2239">
            <v>79</v>
          </cell>
          <cell r="R2239">
            <v>54</v>
          </cell>
          <cell r="S2239">
            <v>81</v>
          </cell>
          <cell r="T2239">
            <v>35</v>
          </cell>
          <cell r="U2239">
            <v>79</v>
          </cell>
          <cell r="V2239">
            <v>37</v>
          </cell>
          <cell r="W2239">
            <v>79</v>
          </cell>
          <cell r="X2239">
            <v>37</v>
          </cell>
          <cell r="Y2239">
            <v>80</v>
          </cell>
          <cell r="Z2239">
            <v>48</v>
          </cell>
          <cell r="AA2239">
            <v>78</v>
          </cell>
          <cell r="AB2239">
            <v>40</v>
          </cell>
          <cell r="AC2239">
            <v>76</v>
          </cell>
          <cell r="AD2239">
            <v>38</v>
          </cell>
          <cell r="AE2239">
            <v>73</v>
          </cell>
          <cell r="AF2239">
            <v>57</v>
          </cell>
          <cell r="AG2239">
            <v>62</v>
          </cell>
          <cell r="AH2239">
            <v>57</v>
          </cell>
          <cell r="AI2239">
            <v>68</v>
          </cell>
          <cell r="AJ2239">
            <v>60</v>
          </cell>
          <cell r="AK2239">
            <v>79</v>
          </cell>
          <cell r="AL2239">
            <v>60</v>
          </cell>
          <cell r="AM2239">
            <v>75</v>
          </cell>
          <cell r="AN2239">
            <v>66</v>
          </cell>
          <cell r="AO2239">
            <v>72</v>
          </cell>
          <cell r="AP2239">
            <v>68</v>
          </cell>
          <cell r="AQ2239">
            <v>78</v>
          </cell>
          <cell r="AR2239">
            <v>49</v>
          </cell>
          <cell r="AS2239">
            <v>94</v>
          </cell>
          <cell r="AT2239">
            <v>69</v>
          </cell>
          <cell r="AU2239">
            <v>77</v>
          </cell>
          <cell r="AV2239">
            <v>54</v>
          </cell>
          <cell r="AW2239">
            <v>82</v>
          </cell>
          <cell r="AX2239">
            <v>50</v>
          </cell>
          <cell r="AY2239">
            <v>79</v>
          </cell>
          <cell r="AZ2239">
            <v>41</v>
          </cell>
        </row>
        <row r="2240">
          <cell r="B2240">
            <v>36798</v>
          </cell>
          <cell r="C2240">
            <v>64</v>
          </cell>
          <cell r="D2240">
            <v>52</v>
          </cell>
          <cell r="E2240">
            <v>81</v>
          </cell>
          <cell r="F2240">
            <v>41</v>
          </cell>
          <cell r="G2240">
            <v>74</v>
          </cell>
          <cell r="H2240">
            <v>41</v>
          </cell>
          <cell r="I2240">
            <v>70</v>
          </cell>
          <cell r="J2240">
            <v>56</v>
          </cell>
          <cell r="K2240">
            <v>71</v>
          </cell>
          <cell r="L2240">
            <v>51</v>
          </cell>
          <cell r="M2240">
            <v>73</v>
          </cell>
          <cell r="N2240">
            <v>48</v>
          </cell>
          <cell r="O2240">
            <v>81</v>
          </cell>
          <cell r="P2240">
            <v>57</v>
          </cell>
          <cell r="Q2240">
            <v>79</v>
          </cell>
          <cell r="R2240">
            <v>54</v>
          </cell>
          <cell r="S2240">
            <v>81</v>
          </cell>
          <cell r="T2240">
            <v>35</v>
          </cell>
          <cell r="U2240">
            <v>79</v>
          </cell>
          <cell r="V2240">
            <v>37</v>
          </cell>
          <cell r="W2240">
            <v>79</v>
          </cell>
          <cell r="X2240">
            <v>37</v>
          </cell>
          <cell r="Y2240">
            <v>80</v>
          </cell>
          <cell r="Z2240">
            <v>48</v>
          </cell>
          <cell r="AA2240">
            <v>78</v>
          </cell>
          <cell r="AB2240">
            <v>40</v>
          </cell>
          <cell r="AC2240">
            <v>76</v>
          </cell>
          <cell r="AD2240">
            <v>38</v>
          </cell>
          <cell r="AE2240">
            <v>73</v>
          </cell>
          <cell r="AF2240">
            <v>57</v>
          </cell>
          <cell r="AG2240">
            <v>62</v>
          </cell>
          <cell r="AH2240">
            <v>57</v>
          </cell>
          <cell r="AI2240">
            <v>68</v>
          </cell>
          <cell r="AJ2240">
            <v>60</v>
          </cell>
          <cell r="AK2240">
            <v>79</v>
          </cell>
          <cell r="AL2240">
            <v>60</v>
          </cell>
          <cell r="AM2240">
            <v>75</v>
          </cell>
          <cell r="AN2240">
            <v>66</v>
          </cell>
          <cell r="AO2240">
            <v>72</v>
          </cell>
          <cell r="AP2240">
            <v>68</v>
          </cell>
          <cell r="AQ2240">
            <v>78</v>
          </cell>
          <cell r="AR2240">
            <v>49</v>
          </cell>
          <cell r="AS2240">
            <v>94</v>
          </cell>
          <cell r="AT2240">
            <v>69</v>
          </cell>
          <cell r="AU2240">
            <v>77</v>
          </cell>
          <cell r="AV2240">
            <v>54</v>
          </cell>
          <cell r="AW2240">
            <v>82</v>
          </cell>
          <cell r="AX2240">
            <v>50</v>
          </cell>
          <cell r="AY2240">
            <v>79</v>
          </cell>
          <cell r="AZ2240">
            <v>41</v>
          </cell>
        </row>
        <row r="2241">
          <cell r="B2241">
            <v>36799</v>
          </cell>
          <cell r="C2241">
            <v>64</v>
          </cell>
          <cell r="D2241">
            <v>52</v>
          </cell>
          <cell r="E2241">
            <v>81</v>
          </cell>
          <cell r="F2241">
            <v>41</v>
          </cell>
          <cell r="G2241">
            <v>74</v>
          </cell>
          <cell r="H2241">
            <v>41</v>
          </cell>
          <cell r="I2241">
            <v>70</v>
          </cell>
          <cell r="J2241">
            <v>56</v>
          </cell>
          <cell r="K2241">
            <v>71</v>
          </cell>
          <cell r="L2241">
            <v>51</v>
          </cell>
          <cell r="M2241">
            <v>73</v>
          </cell>
          <cell r="N2241">
            <v>48</v>
          </cell>
          <cell r="O2241">
            <v>81</v>
          </cell>
          <cell r="P2241">
            <v>57</v>
          </cell>
          <cell r="Q2241">
            <v>79</v>
          </cell>
          <cell r="R2241">
            <v>54</v>
          </cell>
          <cell r="S2241">
            <v>81</v>
          </cell>
          <cell r="T2241">
            <v>35</v>
          </cell>
          <cell r="U2241">
            <v>79</v>
          </cell>
          <cell r="V2241">
            <v>37</v>
          </cell>
          <cell r="W2241">
            <v>79</v>
          </cell>
          <cell r="X2241">
            <v>37</v>
          </cell>
          <cell r="Y2241">
            <v>80</v>
          </cell>
          <cell r="Z2241">
            <v>48</v>
          </cell>
          <cell r="AA2241">
            <v>78</v>
          </cell>
          <cell r="AB2241">
            <v>40</v>
          </cell>
          <cell r="AC2241">
            <v>76</v>
          </cell>
          <cell r="AD2241">
            <v>38</v>
          </cell>
          <cell r="AE2241">
            <v>73</v>
          </cell>
          <cell r="AF2241">
            <v>57</v>
          </cell>
          <cell r="AG2241">
            <v>62</v>
          </cell>
          <cell r="AH2241">
            <v>57</v>
          </cell>
          <cell r="AI2241">
            <v>68</v>
          </cell>
          <cell r="AJ2241">
            <v>60</v>
          </cell>
          <cell r="AK2241">
            <v>79</v>
          </cell>
          <cell r="AL2241">
            <v>60</v>
          </cell>
          <cell r="AM2241">
            <v>75</v>
          </cell>
          <cell r="AN2241">
            <v>66</v>
          </cell>
          <cell r="AO2241">
            <v>72</v>
          </cell>
          <cell r="AP2241">
            <v>68</v>
          </cell>
          <cell r="AQ2241">
            <v>78</v>
          </cell>
          <cell r="AR2241">
            <v>49</v>
          </cell>
          <cell r="AS2241">
            <v>94</v>
          </cell>
          <cell r="AT2241">
            <v>69</v>
          </cell>
          <cell r="AU2241">
            <v>77</v>
          </cell>
          <cell r="AV2241">
            <v>54</v>
          </cell>
          <cell r="AW2241">
            <v>82</v>
          </cell>
          <cell r="AX2241">
            <v>50</v>
          </cell>
          <cell r="AY2241">
            <v>79</v>
          </cell>
          <cell r="AZ2241">
            <v>41</v>
          </cell>
        </row>
        <row r="2242">
          <cell r="B2242">
            <v>36800</v>
          </cell>
          <cell r="C2242">
            <v>64</v>
          </cell>
          <cell r="D2242">
            <v>52</v>
          </cell>
          <cell r="E2242">
            <v>81</v>
          </cell>
          <cell r="F2242">
            <v>41</v>
          </cell>
          <cell r="G2242">
            <v>74</v>
          </cell>
          <cell r="H2242">
            <v>41</v>
          </cell>
          <cell r="I2242">
            <v>70</v>
          </cell>
          <cell r="J2242">
            <v>56</v>
          </cell>
          <cell r="K2242">
            <v>71</v>
          </cell>
          <cell r="L2242">
            <v>51</v>
          </cell>
          <cell r="M2242">
            <v>73</v>
          </cell>
          <cell r="N2242">
            <v>48</v>
          </cell>
          <cell r="O2242">
            <v>81</v>
          </cell>
          <cell r="P2242">
            <v>57</v>
          </cell>
          <cell r="Q2242">
            <v>79</v>
          </cell>
          <cell r="R2242">
            <v>54</v>
          </cell>
          <cell r="S2242">
            <v>81</v>
          </cell>
          <cell r="T2242">
            <v>35</v>
          </cell>
          <cell r="U2242">
            <v>79</v>
          </cell>
          <cell r="V2242">
            <v>37</v>
          </cell>
          <cell r="W2242">
            <v>79</v>
          </cell>
          <cell r="X2242">
            <v>37</v>
          </cell>
          <cell r="Y2242">
            <v>80</v>
          </cell>
          <cell r="Z2242">
            <v>48</v>
          </cell>
          <cell r="AA2242">
            <v>78</v>
          </cell>
          <cell r="AB2242">
            <v>40</v>
          </cell>
          <cell r="AC2242">
            <v>76</v>
          </cell>
          <cell r="AD2242">
            <v>38</v>
          </cell>
          <cell r="AE2242">
            <v>73</v>
          </cell>
          <cell r="AF2242">
            <v>57</v>
          </cell>
          <cell r="AG2242">
            <v>62</v>
          </cell>
          <cell r="AH2242">
            <v>57</v>
          </cell>
          <cell r="AI2242">
            <v>68</v>
          </cell>
          <cell r="AJ2242">
            <v>60</v>
          </cell>
          <cell r="AK2242">
            <v>79</v>
          </cell>
          <cell r="AL2242">
            <v>60</v>
          </cell>
          <cell r="AM2242">
            <v>75</v>
          </cell>
          <cell r="AN2242">
            <v>66</v>
          </cell>
          <cell r="AO2242">
            <v>72</v>
          </cell>
          <cell r="AP2242">
            <v>68</v>
          </cell>
          <cell r="AQ2242">
            <v>78</v>
          </cell>
          <cell r="AR2242">
            <v>49</v>
          </cell>
          <cell r="AS2242">
            <v>94</v>
          </cell>
          <cell r="AT2242">
            <v>69</v>
          </cell>
          <cell r="AU2242">
            <v>77</v>
          </cell>
          <cell r="AV2242">
            <v>54</v>
          </cell>
          <cell r="AW2242">
            <v>82</v>
          </cell>
          <cell r="AX2242">
            <v>50</v>
          </cell>
          <cell r="AY2242">
            <v>79</v>
          </cell>
          <cell r="AZ2242">
            <v>41</v>
          </cell>
        </row>
        <row r="2243">
          <cell r="B2243">
            <v>36801</v>
          </cell>
          <cell r="C2243">
            <v>62</v>
          </cell>
          <cell r="D2243">
            <v>48</v>
          </cell>
          <cell r="E2243">
            <v>66</v>
          </cell>
          <cell r="F2243">
            <v>39</v>
          </cell>
          <cell r="G2243">
            <v>59</v>
          </cell>
          <cell r="H2243">
            <v>39</v>
          </cell>
          <cell r="I2243">
            <v>63</v>
          </cell>
          <cell r="J2243">
            <v>47</v>
          </cell>
          <cell r="K2243">
            <v>64</v>
          </cell>
          <cell r="L2243">
            <v>44</v>
          </cell>
          <cell r="M2243">
            <v>67</v>
          </cell>
          <cell r="N2243">
            <v>40</v>
          </cell>
          <cell r="O2243">
            <v>76</v>
          </cell>
          <cell r="P2243">
            <v>52</v>
          </cell>
          <cell r="Q2243">
            <v>66</v>
          </cell>
          <cell r="R2243">
            <v>48</v>
          </cell>
          <cell r="S2243">
            <v>69</v>
          </cell>
          <cell r="T2243">
            <v>52</v>
          </cell>
          <cell r="U2243">
            <v>61</v>
          </cell>
          <cell r="V2243">
            <v>47</v>
          </cell>
          <cell r="W2243">
            <v>61</v>
          </cell>
          <cell r="X2243">
            <v>42</v>
          </cell>
          <cell r="Y2243">
            <v>64</v>
          </cell>
          <cell r="Z2243">
            <v>49</v>
          </cell>
          <cell r="AA2243">
            <v>69</v>
          </cell>
          <cell r="AB2243">
            <v>35</v>
          </cell>
          <cell r="AC2243">
            <v>73</v>
          </cell>
          <cell r="AD2243">
            <v>41</v>
          </cell>
          <cell r="AE2243">
            <v>83</v>
          </cell>
          <cell r="AF2243">
            <v>60</v>
          </cell>
          <cell r="AG2243">
            <v>67</v>
          </cell>
          <cell r="AH2243">
            <v>56</v>
          </cell>
          <cell r="AI2243">
            <v>75</v>
          </cell>
          <cell r="AJ2243">
            <v>59</v>
          </cell>
          <cell r="AK2243">
            <v>92</v>
          </cell>
          <cell r="AL2243">
            <v>64</v>
          </cell>
          <cell r="AM2243">
            <v>78</v>
          </cell>
          <cell r="AN2243">
            <v>64</v>
          </cell>
          <cell r="AO2243">
            <v>73</v>
          </cell>
          <cell r="AP2243">
            <v>67</v>
          </cell>
          <cell r="AQ2243">
            <v>85</v>
          </cell>
          <cell r="AR2243">
            <v>51</v>
          </cell>
          <cell r="AS2243">
            <v>98</v>
          </cell>
          <cell r="AT2243">
            <v>76</v>
          </cell>
          <cell r="AU2243">
            <v>75</v>
          </cell>
          <cell r="AV2243">
            <v>51</v>
          </cell>
          <cell r="AW2243">
            <v>87</v>
          </cell>
          <cell r="AX2243">
            <v>51</v>
          </cell>
          <cell r="AY2243">
            <v>81</v>
          </cell>
          <cell r="AZ2243">
            <v>46</v>
          </cell>
        </row>
        <row r="2244">
          <cell r="B2244">
            <v>36802</v>
          </cell>
          <cell r="C2244">
            <v>62</v>
          </cell>
          <cell r="D2244">
            <v>48</v>
          </cell>
          <cell r="E2244">
            <v>66</v>
          </cell>
          <cell r="F2244">
            <v>39</v>
          </cell>
          <cell r="G2244">
            <v>59</v>
          </cell>
          <cell r="H2244">
            <v>39</v>
          </cell>
          <cell r="I2244">
            <v>63</v>
          </cell>
          <cell r="J2244">
            <v>47</v>
          </cell>
          <cell r="K2244">
            <v>64</v>
          </cell>
          <cell r="L2244">
            <v>44</v>
          </cell>
          <cell r="M2244">
            <v>67</v>
          </cell>
          <cell r="N2244">
            <v>40</v>
          </cell>
          <cell r="O2244">
            <v>76</v>
          </cell>
          <cell r="P2244">
            <v>52</v>
          </cell>
          <cell r="Q2244">
            <v>66</v>
          </cell>
          <cell r="R2244">
            <v>48</v>
          </cell>
          <cell r="S2244">
            <v>69</v>
          </cell>
          <cell r="T2244">
            <v>52</v>
          </cell>
          <cell r="U2244">
            <v>61</v>
          </cell>
          <cell r="V2244">
            <v>47</v>
          </cell>
          <cell r="W2244">
            <v>61</v>
          </cell>
          <cell r="X2244">
            <v>42</v>
          </cell>
          <cell r="Y2244">
            <v>64</v>
          </cell>
          <cell r="Z2244">
            <v>49</v>
          </cell>
          <cell r="AA2244">
            <v>69</v>
          </cell>
          <cell r="AB2244">
            <v>35</v>
          </cell>
          <cell r="AC2244">
            <v>73</v>
          </cell>
          <cell r="AD2244">
            <v>41</v>
          </cell>
          <cell r="AE2244">
            <v>83</v>
          </cell>
          <cell r="AF2244">
            <v>60</v>
          </cell>
          <cell r="AG2244">
            <v>67</v>
          </cell>
          <cell r="AH2244">
            <v>56</v>
          </cell>
          <cell r="AI2244">
            <v>75</v>
          </cell>
          <cell r="AJ2244">
            <v>59</v>
          </cell>
          <cell r="AK2244">
            <v>92</v>
          </cell>
          <cell r="AL2244">
            <v>64</v>
          </cell>
          <cell r="AM2244">
            <v>78</v>
          </cell>
          <cell r="AN2244">
            <v>64</v>
          </cell>
          <cell r="AO2244">
            <v>73</v>
          </cell>
          <cell r="AP2244">
            <v>67</v>
          </cell>
          <cell r="AQ2244">
            <v>85</v>
          </cell>
          <cell r="AR2244">
            <v>51</v>
          </cell>
          <cell r="AS2244">
            <v>98</v>
          </cell>
          <cell r="AT2244">
            <v>76</v>
          </cell>
          <cell r="AU2244">
            <v>75</v>
          </cell>
          <cell r="AV2244">
            <v>51</v>
          </cell>
          <cell r="AW2244">
            <v>87</v>
          </cell>
          <cell r="AX2244">
            <v>51</v>
          </cell>
          <cell r="AY2244">
            <v>81</v>
          </cell>
          <cell r="AZ2244">
            <v>46</v>
          </cell>
        </row>
        <row r="2245">
          <cell r="B2245">
            <v>36803</v>
          </cell>
          <cell r="C2245">
            <v>61</v>
          </cell>
          <cell r="D2245">
            <v>42</v>
          </cell>
          <cell r="E2245">
            <v>66</v>
          </cell>
          <cell r="F2245">
            <v>32</v>
          </cell>
          <cell r="G2245">
            <v>60</v>
          </cell>
          <cell r="H2245">
            <v>33</v>
          </cell>
          <cell r="I2245">
            <v>69</v>
          </cell>
          <cell r="J2245">
            <v>48</v>
          </cell>
          <cell r="K2245">
            <v>69</v>
          </cell>
          <cell r="L2245">
            <v>44</v>
          </cell>
          <cell r="M2245">
            <v>72</v>
          </cell>
          <cell r="N2245">
            <v>41</v>
          </cell>
          <cell r="O2245">
            <v>77</v>
          </cell>
          <cell r="P2245">
            <v>41</v>
          </cell>
          <cell r="Q2245">
            <v>65</v>
          </cell>
          <cell r="R2245">
            <v>39</v>
          </cell>
          <cell r="S2245">
            <v>64</v>
          </cell>
          <cell r="T2245">
            <v>32</v>
          </cell>
          <cell r="U2245">
            <v>51</v>
          </cell>
          <cell r="V2245">
            <v>30</v>
          </cell>
          <cell r="W2245">
            <v>45</v>
          </cell>
          <cell r="X2245">
            <v>29</v>
          </cell>
          <cell r="Y2245">
            <v>58</v>
          </cell>
          <cell r="Z2245">
            <v>35</v>
          </cell>
          <cell r="AA2245">
            <v>66</v>
          </cell>
          <cell r="AB2245">
            <v>39</v>
          </cell>
          <cell r="AC2245">
            <v>61</v>
          </cell>
          <cell r="AD2245">
            <v>42</v>
          </cell>
          <cell r="AE2245">
            <v>81</v>
          </cell>
          <cell r="AF2245">
            <v>54</v>
          </cell>
          <cell r="AG2245">
            <v>67</v>
          </cell>
          <cell r="AH2245">
            <v>55</v>
          </cell>
          <cell r="AI2245">
            <v>73</v>
          </cell>
          <cell r="AJ2245">
            <v>55</v>
          </cell>
          <cell r="AK2245">
            <v>85</v>
          </cell>
          <cell r="AL2245">
            <v>58</v>
          </cell>
          <cell r="AM2245">
            <v>71</v>
          </cell>
          <cell r="AN2245">
            <v>63</v>
          </cell>
          <cell r="AO2245">
            <v>73</v>
          </cell>
          <cell r="AP2245">
            <v>63</v>
          </cell>
          <cell r="AQ2245">
            <v>80</v>
          </cell>
          <cell r="AR2245">
            <v>45</v>
          </cell>
          <cell r="AS2245">
            <v>80</v>
          </cell>
          <cell r="AT2245">
            <v>71</v>
          </cell>
          <cell r="AU2245">
            <v>69</v>
          </cell>
          <cell r="AV2245">
            <v>45</v>
          </cell>
          <cell r="AW2245">
            <v>75</v>
          </cell>
          <cell r="AX2245">
            <v>61</v>
          </cell>
          <cell r="AY2245">
            <v>63</v>
          </cell>
          <cell r="AZ2245">
            <v>45</v>
          </cell>
        </row>
        <row r="2246">
          <cell r="B2246">
            <v>36804</v>
          </cell>
          <cell r="C2246">
            <v>66</v>
          </cell>
          <cell r="D2246">
            <v>47</v>
          </cell>
          <cell r="E2246">
            <v>64</v>
          </cell>
          <cell r="F2246">
            <v>36</v>
          </cell>
          <cell r="G2246">
            <v>57</v>
          </cell>
          <cell r="H2246">
            <v>29</v>
          </cell>
          <cell r="I2246">
            <v>72</v>
          </cell>
          <cell r="J2246">
            <v>49</v>
          </cell>
          <cell r="K2246">
            <v>78</v>
          </cell>
          <cell r="L2246">
            <v>42</v>
          </cell>
          <cell r="M2246">
            <v>72</v>
          </cell>
          <cell r="N2246">
            <v>38</v>
          </cell>
          <cell r="O2246">
            <v>85</v>
          </cell>
          <cell r="P2246">
            <v>44</v>
          </cell>
          <cell r="Q2246">
            <v>63</v>
          </cell>
          <cell r="R2246">
            <v>36</v>
          </cell>
          <cell r="S2246">
            <v>58</v>
          </cell>
          <cell r="T2246">
            <v>31</v>
          </cell>
          <cell r="U2246">
            <v>41</v>
          </cell>
          <cell r="V2246">
            <v>25</v>
          </cell>
          <cell r="W2246">
            <v>36</v>
          </cell>
          <cell r="X2246">
            <v>20</v>
          </cell>
          <cell r="Y2246">
            <v>35</v>
          </cell>
          <cell r="Z2246">
            <v>24</v>
          </cell>
          <cell r="AA2246">
            <v>35</v>
          </cell>
          <cell r="AB2246">
            <v>28</v>
          </cell>
          <cell r="AC2246">
            <v>35</v>
          </cell>
          <cell r="AD2246">
            <v>35</v>
          </cell>
          <cell r="AE2246">
            <v>86</v>
          </cell>
          <cell r="AF2246">
            <v>54</v>
          </cell>
          <cell r="AG2246">
            <v>65</v>
          </cell>
          <cell r="AH2246">
            <v>54</v>
          </cell>
          <cell r="AI2246">
            <v>73</v>
          </cell>
          <cell r="AJ2246">
            <v>55</v>
          </cell>
          <cell r="AK2246">
            <v>86</v>
          </cell>
          <cell r="AL2246">
            <v>59</v>
          </cell>
          <cell r="AM2246">
            <v>75</v>
          </cell>
          <cell r="AN2246">
            <v>65</v>
          </cell>
          <cell r="AO2246">
            <v>69</v>
          </cell>
          <cell r="AP2246">
            <v>66</v>
          </cell>
          <cell r="AQ2246">
            <v>80</v>
          </cell>
          <cell r="AR2246">
            <v>45</v>
          </cell>
          <cell r="AS2246">
            <v>87</v>
          </cell>
          <cell r="AT2246">
            <v>60</v>
          </cell>
          <cell r="AU2246">
            <v>63</v>
          </cell>
          <cell r="AV2246">
            <v>42</v>
          </cell>
          <cell r="AW2246">
            <v>76</v>
          </cell>
          <cell r="AX2246">
            <v>48</v>
          </cell>
          <cell r="AY2246">
            <v>44</v>
          </cell>
          <cell r="AZ2246">
            <v>44</v>
          </cell>
        </row>
        <row r="2247">
          <cell r="B2247">
            <v>36805</v>
          </cell>
          <cell r="C2247">
            <v>66</v>
          </cell>
          <cell r="D2247">
            <v>47</v>
          </cell>
          <cell r="E2247">
            <v>64</v>
          </cell>
          <cell r="F2247">
            <v>36</v>
          </cell>
          <cell r="G2247">
            <v>57</v>
          </cell>
          <cell r="H2247">
            <v>29</v>
          </cell>
          <cell r="I2247">
            <v>72</v>
          </cell>
          <cell r="J2247">
            <v>49</v>
          </cell>
          <cell r="K2247">
            <v>78</v>
          </cell>
          <cell r="L2247">
            <v>42</v>
          </cell>
          <cell r="M2247">
            <v>72</v>
          </cell>
          <cell r="N2247">
            <v>38</v>
          </cell>
          <cell r="O2247">
            <v>85</v>
          </cell>
          <cell r="P2247">
            <v>44</v>
          </cell>
          <cell r="Q2247">
            <v>63</v>
          </cell>
          <cell r="R2247">
            <v>36</v>
          </cell>
          <cell r="S2247">
            <v>58</v>
          </cell>
          <cell r="T2247">
            <v>31</v>
          </cell>
          <cell r="U2247">
            <v>41</v>
          </cell>
          <cell r="V2247">
            <v>25</v>
          </cell>
          <cell r="W2247">
            <v>36</v>
          </cell>
          <cell r="X2247">
            <v>20</v>
          </cell>
          <cell r="Y2247">
            <v>35</v>
          </cell>
          <cell r="Z2247">
            <v>24</v>
          </cell>
          <cell r="AA2247">
            <v>35</v>
          </cell>
          <cell r="AB2247">
            <v>28</v>
          </cell>
          <cell r="AC2247">
            <v>35</v>
          </cell>
          <cell r="AD2247">
            <v>35</v>
          </cell>
          <cell r="AE2247">
            <v>86</v>
          </cell>
          <cell r="AF2247">
            <v>54</v>
          </cell>
          <cell r="AG2247">
            <v>65</v>
          </cell>
          <cell r="AH2247">
            <v>54</v>
          </cell>
          <cell r="AI2247">
            <v>73</v>
          </cell>
          <cell r="AJ2247">
            <v>55</v>
          </cell>
          <cell r="AK2247">
            <v>86</v>
          </cell>
          <cell r="AL2247">
            <v>59</v>
          </cell>
          <cell r="AM2247">
            <v>75</v>
          </cell>
          <cell r="AN2247">
            <v>65</v>
          </cell>
          <cell r="AO2247">
            <v>69</v>
          </cell>
          <cell r="AP2247">
            <v>66</v>
          </cell>
          <cell r="AQ2247">
            <v>80</v>
          </cell>
          <cell r="AR2247">
            <v>45</v>
          </cell>
          <cell r="AS2247">
            <v>87</v>
          </cell>
          <cell r="AT2247">
            <v>60</v>
          </cell>
          <cell r="AU2247">
            <v>63</v>
          </cell>
          <cell r="AV2247">
            <v>42</v>
          </cell>
          <cell r="AW2247">
            <v>76</v>
          </cell>
          <cell r="AX2247">
            <v>48</v>
          </cell>
          <cell r="AY2247">
            <v>44</v>
          </cell>
          <cell r="AZ2247">
            <v>44</v>
          </cell>
        </row>
        <row r="2248">
          <cell r="B2248">
            <v>36806</v>
          </cell>
          <cell r="C2248">
            <v>66</v>
          </cell>
          <cell r="D2248">
            <v>47</v>
          </cell>
          <cell r="E2248">
            <v>64</v>
          </cell>
          <cell r="F2248">
            <v>36</v>
          </cell>
          <cell r="G2248">
            <v>57</v>
          </cell>
          <cell r="H2248">
            <v>29</v>
          </cell>
          <cell r="I2248">
            <v>72</v>
          </cell>
          <cell r="J2248">
            <v>49</v>
          </cell>
          <cell r="K2248">
            <v>78</v>
          </cell>
          <cell r="L2248">
            <v>42</v>
          </cell>
          <cell r="M2248">
            <v>72</v>
          </cell>
          <cell r="N2248">
            <v>38</v>
          </cell>
          <cell r="O2248">
            <v>85</v>
          </cell>
          <cell r="P2248">
            <v>44</v>
          </cell>
          <cell r="Q2248">
            <v>63</v>
          </cell>
          <cell r="R2248">
            <v>36</v>
          </cell>
          <cell r="S2248">
            <v>58</v>
          </cell>
          <cell r="T2248">
            <v>31</v>
          </cell>
          <cell r="U2248">
            <v>41</v>
          </cell>
          <cell r="V2248">
            <v>25</v>
          </cell>
          <cell r="W2248">
            <v>36</v>
          </cell>
          <cell r="X2248">
            <v>20</v>
          </cell>
          <cell r="Y2248">
            <v>35</v>
          </cell>
          <cell r="Z2248">
            <v>24</v>
          </cell>
          <cell r="AA2248">
            <v>35</v>
          </cell>
          <cell r="AB2248">
            <v>28</v>
          </cell>
          <cell r="AC2248">
            <v>35</v>
          </cell>
          <cell r="AD2248">
            <v>35</v>
          </cell>
          <cell r="AE2248">
            <v>86</v>
          </cell>
          <cell r="AF2248">
            <v>54</v>
          </cell>
          <cell r="AG2248">
            <v>65</v>
          </cell>
          <cell r="AH2248">
            <v>54</v>
          </cell>
          <cell r="AI2248">
            <v>73</v>
          </cell>
          <cell r="AJ2248">
            <v>55</v>
          </cell>
          <cell r="AK2248">
            <v>86</v>
          </cell>
          <cell r="AL2248">
            <v>59</v>
          </cell>
          <cell r="AM2248">
            <v>75</v>
          </cell>
          <cell r="AN2248">
            <v>65</v>
          </cell>
          <cell r="AO2248">
            <v>69</v>
          </cell>
          <cell r="AP2248">
            <v>66</v>
          </cell>
          <cell r="AQ2248">
            <v>80</v>
          </cell>
          <cell r="AR2248">
            <v>45</v>
          </cell>
          <cell r="AS2248">
            <v>87</v>
          </cell>
          <cell r="AT2248">
            <v>60</v>
          </cell>
          <cell r="AU2248">
            <v>63</v>
          </cell>
          <cell r="AV2248">
            <v>42</v>
          </cell>
          <cell r="AW2248">
            <v>76</v>
          </cell>
          <cell r="AX2248">
            <v>48</v>
          </cell>
          <cell r="AY2248">
            <v>44</v>
          </cell>
          <cell r="AZ2248">
            <v>44</v>
          </cell>
        </row>
        <row r="2249">
          <cell r="B2249">
            <v>36807</v>
          </cell>
          <cell r="C2249">
            <v>65</v>
          </cell>
          <cell r="D2249">
            <v>50</v>
          </cell>
          <cell r="E2249">
            <v>71</v>
          </cell>
          <cell r="F2249">
            <v>33</v>
          </cell>
          <cell r="G2249">
            <v>69</v>
          </cell>
          <cell r="H2249">
            <v>41</v>
          </cell>
          <cell r="I2249">
            <v>70</v>
          </cell>
          <cell r="J2249">
            <v>45</v>
          </cell>
          <cell r="K2249">
            <v>73</v>
          </cell>
          <cell r="L2249">
            <v>42</v>
          </cell>
          <cell r="M2249">
            <v>72</v>
          </cell>
          <cell r="N2249">
            <v>38</v>
          </cell>
          <cell r="O2249">
            <v>82</v>
          </cell>
          <cell r="P2249">
            <v>47</v>
          </cell>
          <cell r="Q2249">
            <v>73</v>
          </cell>
          <cell r="R2249">
            <v>44</v>
          </cell>
          <cell r="S2249">
            <v>71</v>
          </cell>
          <cell r="T2249">
            <v>25</v>
          </cell>
          <cell r="U2249">
            <v>62</v>
          </cell>
          <cell r="V2249">
            <v>24</v>
          </cell>
          <cell r="W2249">
            <v>74</v>
          </cell>
          <cell r="X2249">
            <v>36</v>
          </cell>
          <cell r="Y2249">
            <v>64</v>
          </cell>
          <cell r="Z2249">
            <v>27</v>
          </cell>
          <cell r="AA2249">
            <v>57</v>
          </cell>
          <cell r="AB2249">
            <v>12</v>
          </cell>
          <cell r="AC2249">
            <v>48</v>
          </cell>
          <cell r="AD2249">
            <v>26</v>
          </cell>
          <cell r="AE2249">
            <v>80</v>
          </cell>
          <cell r="AF2249">
            <v>52</v>
          </cell>
          <cell r="AG2249">
            <v>67</v>
          </cell>
          <cell r="AH2249">
            <v>53</v>
          </cell>
          <cell r="AI2249">
            <v>72</v>
          </cell>
          <cell r="AJ2249">
            <v>59</v>
          </cell>
          <cell r="AK2249">
            <v>82</v>
          </cell>
          <cell r="AL2249">
            <v>59</v>
          </cell>
          <cell r="AM2249">
            <v>73</v>
          </cell>
          <cell r="AN2249">
            <v>60</v>
          </cell>
          <cell r="AO2249">
            <v>72</v>
          </cell>
          <cell r="AP2249">
            <v>65</v>
          </cell>
          <cell r="AQ2249">
            <v>82</v>
          </cell>
          <cell r="AR2249">
            <v>42</v>
          </cell>
          <cell r="AS2249">
            <v>88</v>
          </cell>
          <cell r="AT2249">
            <v>62</v>
          </cell>
          <cell r="AU2249">
            <v>69</v>
          </cell>
          <cell r="AV2249">
            <v>38</v>
          </cell>
          <cell r="AW2249">
            <v>73</v>
          </cell>
          <cell r="AX2249">
            <v>41</v>
          </cell>
          <cell r="AY2249">
            <v>52</v>
          </cell>
          <cell r="AZ2249">
            <v>33</v>
          </cell>
        </row>
        <row r="2250">
          <cell r="B2250">
            <v>36808</v>
          </cell>
          <cell r="C2250">
            <v>56</v>
          </cell>
          <cell r="D2250">
            <v>53</v>
          </cell>
          <cell r="E2250">
            <v>62</v>
          </cell>
          <cell r="F2250">
            <v>39</v>
          </cell>
          <cell r="G2250">
            <v>65</v>
          </cell>
          <cell r="H2250">
            <v>43</v>
          </cell>
          <cell r="I2250">
            <v>60</v>
          </cell>
          <cell r="J2250">
            <v>55</v>
          </cell>
          <cell r="K2250">
            <v>59</v>
          </cell>
          <cell r="L2250">
            <v>56</v>
          </cell>
          <cell r="M2250">
            <v>72</v>
          </cell>
          <cell r="N2250">
            <v>51</v>
          </cell>
          <cell r="O2250">
            <v>57</v>
          </cell>
          <cell r="P2250">
            <v>51</v>
          </cell>
          <cell r="Q2250">
            <v>85</v>
          </cell>
          <cell r="R2250">
            <v>50</v>
          </cell>
          <cell r="S2250">
            <v>79</v>
          </cell>
          <cell r="T2250">
            <v>25</v>
          </cell>
          <cell r="U2250">
            <v>67</v>
          </cell>
          <cell r="V2250">
            <v>32</v>
          </cell>
          <cell r="W2250">
            <v>78</v>
          </cell>
          <cell r="X2250">
            <v>36</v>
          </cell>
          <cell r="Y2250">
            <v>71</v>
          </cell>
          <cell r="Z2250">
            <v>42</v>
          </cell>
          <cell r="AA2250">
            <v>71</v>
          </cell>
          <cell r="AB2250">
            <v>21</v>
          </cell>
          <cell r="AC2250">
            <v>63</v>
          </cell>
          <cell r="AD2250">
            <v>25</v>
          </cell>
          <cell r="AE2250">
            <v>67</v>
          </cell>
          <cell r="AF2250">
            <v>57</v>
          </cell>
          <cell r="AG2250">
            <v>66</v>
          </cell>
          <cell r="AH2250">
            <v>58</v>
          </cell>
          <cell r="AI2250">
            <v>69</v>
          </cell>
          <cell r="AJ2250">
            <v>55</v>
          </cell>
          <cell r="AK2250">
            <v>80</v>
          </cell>
          <cell r="AL2250">
            <v>62</v>
          </cell>
          <cell r="AM2250">
            <v>72</v>
          </cell>
          <cell r="AN2250">
            <v>60</v>
          </cell>
          <cell r="AO2250">
            <v>71</v>
          </cell>
          <cell r="AP2250">
            <v>66</v>
          </cell>
          <cell r="AQ2250">
            <v>75</v>
          </cell>
          <cell r="AR2250">
            <v>46</v>
          </cell>
          <cell r="AS2250">
            <v>85</v>
          </cell>
          <cell r="AT2250">
            <v>65</v>
          </cell>
          <cell r="AU2250">
            <v>78</v>
          </cell>
          <cell r="AV2250">
            <v>44</v>
          </cell>
          <cell r="AW2250">
            <v>70</v>
          </cell>
          <cell r="AX2250">
            <v>48</v>
          </cell>
          <cell r="AY2250">
            <v>65</v>
          </cell>
          <cell r="AZ2250">
            <v>31</v>
          </cell>
        </row>
        <row r="2251">
          <cell r="B2251">
            <v>36809</v>
          </cell>
          <cell r="C2251">
            <v>56</v>
          </cell>
          <cell r="D2251">
            <v>52</v>
          </cell>
          <cell r="E2251">
            <v>57</v>
          </cell>
          <cell r="F2251">
            <v>43</v>
          </cell>
          <cell r="G2251">
            <v>58</v>
          </cell>
          <cell r="H2251">
            <v>37</v>
          </cell>
          <cell r="I2251">
            <v>58</v>
          </cell>
          <cell r="J2251">
            <v>50</v>
          </cell>
          <cell r="K2251">
            <v>54</v>
          </cell>
          <cell r="L2251">
            <v>48</v>
          </cell>
          <cell r="M2251">
            <v>72</v>
          </cell>
          <cell r="N2251">
            <v>44</v>
          </cell>
          <cell r="O2251">
            <v>55</v>
          </cell>
          <cell r="P2251">
            <v>50</v>
          </cell>
          <cell r="Q2251">
            <v>51</v>
          </cell>
          <cell r="R2251">
            <v>51</v>
          </cell>
          <cell r="S2251">
            <v>60</v>
          </cell>
          <cell r="T2251">
            <v>52</v>
          </cell>
          <cell r="U2251">
            <v>68</v>
          </cell>
          <cell r="V2251">
            <v>37</v>
          </cell>
          <cell r="W2251">
            <v>64</v>
          </cell>
          <cell r="X2251">
            <v>42</v>
          </cell>
          <cell r="Y2251">
            <v>68</v>
          </cell>
          <cell r="Z2251">
            <v>34</v>
          </cell>
          <cell r="AA2251">
            <v>72</v>
          </cell>
          <cell r="AB2251">
            <v>34</v>
          </cell>
          <cell r="AC2251">
            <v>66</v>
          </cell>
          <cell r="AD2251">
            <v>32</v>
          </cell>
          <cell r="AE2251">
            <v>62</v>
          </cell>
          <cell r="AF2251">
            <v>53</v>
          </cell>
          <cell r="AG2251">
            <v>63</v>
          </cell>
          <cell r="AH2251">
            <v>56</v>
          </cell>
          <cell r="AI2251">
            <v>64</v>
          </cell>
          <cell r="AJ2251">
            <v>55</v>
          </cell>
          <cell r="AK2251">
            <v>59</v>
          </cell>
          <cell r="AL2251">
            <v>55</v>
          </cell>
          <cell r="AM2251">
            <v>69</v>
          </cell>
          <cell r="AN2251">
            <v>62</v>
          </cell>
          <cell r="AO2251">
            <v>70</v>
          </cell>
          <cell r="AP2251">
            <v>65</v>
          </cell>
          <cell r="AQ2251">
            <v>57</v>
          </cell>
          <cell r="AR2251">
            <v>44</v>
          </cell>
          <cell r="AS2251">
            <v>72</v>
          </cell>
          <cell r="AT2251">
            <v>65</v>
          </cell>
          <cell r="AU2251">
            <v>62</v>
          </cell>
          <cell r="AV2251">
            <v>56</v>
          </cell>
          <cell r="AW2251">
            <v>69</v>
          </cell>
          <cell r="AX2251">
            <v>51</v>
          </cell>
          <cell r="AY2251">
            <v>75</v>
          </cell>
          <cell r="AZ2251">
            <v>33</v>
          </cell>
        </row>
        <row r="2252">
          <cell r="B2252">
            <v>36810</v>
          </cell>
          <cell r="C2252">
            <v>60</v>
          </cell>
          <cell r="D2252">
            <v>48</v>
          </cell>
          <cell r="E2252">
            <v>69</v>
          </cell>
          <cell r="F2252">
            <v>50</v>
          </cell>
          <cell r="G2252">
            <v>66</v>
          </cell>
          <cell r="H2252">
            <v>44</v>
          </cell>
          <cell r="I2252">
            <v>59</v>
          </cell>
          <cell r="J2252">
            <v>54</v>
          </cell>
          <cell r="K2252">
            <v>60</v>
          </cell>
          <cell r="L2252">
            <v>50</v>
          </cell>
          <cell r="M2252">
            <v>72</v>
          </cell>
          <cell r="N2252">
            <v>49</v>
          </cell>
          <cell r="O2252">
            <v>59</v>
          </cell>
          <cell r="P2252">
            <v>49</v>
          </cell>
          <cell r="Q2252">
            <v>51</v>
          </cell>
          <cell r="R2252">
            <v>40</v>
          </cell>
          <cell r="S2252">
            <v>50</v>
          </cell>
          <cell r="T2252">
            <v>42</v>
          </cell>
          <cell r="U2252">
            <v>43</v>
          </cell>
          <cell r="V2252">
            <v>43</v>
          </cell>
          <cell r="W2252">
            <v>41</v>
          </cell>
          <cell r="X2252">
            <v>40</v>
          </cell>
          <cell r="Y2252">
            <v>61</v>
          </cell>
          <cell r="Z2252">
            <v>45</v>
          </cell>
          <cell r="AA2252">
            <v>66</v>
          </cell>
          <cell r="AB2252">
            <v>35</v>
          </cell>
          <cell r="AC2252">
            <v>70</v>
          </cell>
          <cell r="AD2252">
            <v>35</v>
          </cell>
          <cell r="AE2252">
            <v>58</v>
          </cell>
          <cell r="AF2252">
            <v>49</v>
          </cell>
          <cell r="AG2252">
            <v>63</v>
          </cell>
          <cell r="AH2252">
            <v>52</v>
          </cell>
          <cell r="AI2252">
            <v>65</v>
          </cell>
          <cell r="AJ2252">
            <v>53</v>
          </cell>
          <cell r="AK2252">
            <v>63</v>
          </cell>
          <cell r="AL2252">
            <v>52</v>
          </cell>
          <cell r="AM2252">
            <v>68</v>
          </cell>
          <cell r="AN2252">
            <v>54</v>
          </cell>
          <cell r="AO2252">
            <v>68</v>
          </cell>
          <cell r="AP2252">
            <v>59</v>
          </cell>
          <cell r="AQ2252">
            <v>50</v>
          </cell>
          <cell r="AR2252">
            <v>39</v>
          </cell>
          <cell r="AS2252">
            <v>68</v>
          </cell>
          <cell r="AT2252">
            <v>53</v>
          </cell>
          <cell r="AU2252">
            <v>55</v>
          </cell>
          <cell r="AV2252">
            <v>43</v>
          </cell>
          <cell r="AW2252">
            <v>61</v>
          </cell>
          <cell r="AX2252">
            <v>55</v>
          </cell>
          <cell r="AY2252">
            <v>80</v>
          </cell>
          <cell r="AZ2252">
            <v>40</v>
          </cell>
        </row>
        <row r="2253">
          <cell r="B2253">
            <v>36811</v>
          </cell>
          <cell r="C2253">
            <v>60</v>
          </cell>
          <cell r="D2253">
            <v>46</v>
          </cell>
          <cell r="E2253">
            <v>69</v>
          </cell>
          <cell r="F2253">
            <v>40</v>
          </cell>
          <cell r="G2253">
            <v>55</v>
          </cell>
          <cell r="H2253">
            <v>45</v>
          </cell>
          <cell r="I2253">
            <v>59</v>
          </cell>
          <cell r="J2253">
            <v>56</v>
          </cell>
          <cell r="K2253">
            <v>57</v>
          </cell>
          <cell r="L2253">
            <v>49</v>
          </cell>
          <cell r="M2253">
            <v>72</v>
          </cell>
          <cell r="N2253">
            <v>44</v>
          </cell>
          <cell r="O2253">
            <v>61</v>
          </cell>
          <cell r="P2253">
            <v>39</v>
          </cell>
          <cell r="Q2253">
            <v>48</v>
          </cell>
          <cell r="R2253">
            <v>46</v>
          </cell>
          <cell r="S2253">
            <v>54</v>
          </cell>
          <cell r="T2253">
            <v>30</v>
          </cell>
          <cell r="U2253">
            <v>37</v>
          </cell>
          <cell r="V2253">
            <v>35</v>
          </cell>
          <cell r="W2253">
            <v>39</v>
          </cell>
          <cell r="X2253">
            <v>38</v>
          </cell>
          <cell r="Y2253">
            <v>58</v>
          </cell>
          <cell r="Z2253">
            <v>34</v>
          </cell>
          <cell r="AA2253">
            <v>58</v>
          </cell>
          <cell r="AB2253">
            <v>36</v>
          </cell>
          <cell r="AC2253">
            <v>61</v>
          </cell>
          <cell r="AD2253">
            <v>45</v>
          </cell>
          <cell r="AE2253">
            <v>65</v>
          </cell>
          <cell r="AF2253">
            <v>46</v>
          </cell>
          <cell r="AG2253">
            <v>66</v>
          </cell>
          <cell r="AH2253">
            <v>50</v>
          </cell>
          <cell r="AI2253">
            <v>67</v>
          </cell>
          <cell r="AJ2253">
            <v>51</v>
          </cell>
          <cell r="AK2253">
            <v>65</v>
          </cell>
          <cell r="AL2253">
            <v>53</v>
          </cell>
          <cell r="AM2253">
            <v>69</v>
          </cell>
          <cell r="AN2253">
            <v>55</v>
          </cell>
          <cell r="AO2253">
            <v>69</v>
          </cell>
          <cell r="AP2253">
            <v>58</v>
          </cell>
          <cell r="AQ2253">
            <v>58</v>
          </cell>
          <cell r="AR2253">
            <v>36</v>
          </cell>
          <cell r="AS2253">
            <v>68</v>
          </cell>
          <cell r="AT2253">
            <v>57</v>
          </cell>
          <cell r="AU2253">
            <v>54</v>
          </cell>
          <cell r="AV2253">
            <v>34</v>
          </cell>
          <cell r="AW2253">
            <v>61</v>
          </cell>
          <cell r="AX2253">
            <v>44</v>
          </cell>
          <cell r="AY2253">
            <v>72</v>
          </cell>
          <cell r="AZ2253">
            <v>47</v>
          </cell>
        </row>
        <row r="2254">
          <cell r="B2254">
            <v>36812</v>
          </cell>
          <cell r="C2254">
            <v>60</v>
          </cell>
          <cell r="D2254">
            <v>46</v>
          </cell>
          <cell r="E2254">
            <v>69</v>
          </cell>
          <cell r="F2254">
            <v>40</v>
          </cell>
          <cell r="G2254">
            <v>55</v>
          </cell>
          <cell r="H2254">
            <v>45</v>
          </cell>
          <cell r="I2254">
            <v>59</v>
          </cell>
          <cell r="J2254">
            <v>56</v>
          </cell>
          <cell r="K2254">
            <v>57</v>
          </cell>
          <cell r="L2254">
            <v>49</v>
          </cell>
          <cell r="M2254">
            <v>72</v>
          </cell>
          <cell r="N2254">
            <v>44</v>
          </cell>
          <cell r="O2254">
            <v>61</v>
          </cell>
          <cell r="P2254">
            <v>39</v>
          </cell>
          <cell r="Q2254">
            <v>48</v>
          </cell>
          <cell r="R2254">
            <v>46</v>
          </cell>
          <cell r="S2254">
            <v>54</v>
          </cell>
          <cell r="T2254">
            <v>30</v>
          </cell>
          <cell r="U2254">
            <v>37</v>
          </cell>
          <cell r="V2254">
            <v>35</v>
          </cell>
          <cell r="W2254">
            <v>39</v>
          </cell>
          <cell r="X2254">
            <v>38</v>
          </cell>
          <cell r="Y2254">
            <v>58</v>
          </cell>
          <cell r="Z2254">
            <v>34</v>
          </cell>
          <cell r="AA2254">
            <v>58</v>
          </cell>
          <cell r="AB2254">
            <v>36</v>
          </cell>
          <cell r="AC2254">
            <v>61</v>
          </cell>
          <cell r="AD2254">
            <v>45</v>
          </cell>
          <cell r="AE2254">
            <v>65</v>
          </cell>
          <cell r="AF2254">
            <v>46</v>
          </cell>
          <cell r="AG2254">
            <v>66</v>
          </cell>
          <cell r="AH2254">
            <v>50</v>
          </cell>
          <cell r="AI2254">
            <v>67</v>
          </cell>
          <cell r="AJ2254">
            <v>51</v>
          </cell>
          <cell r="AK2254">
            <v>65</v>
          </cell>
          <cell r="AL2254">
            <v>53</v>
          </cell>
          <cell r="AM2254">
            <v>69</v>
          </cell>
          <cell r="AN2254">
            <v>55</v>
          </cell>
          <cell r="AO2254">
            <v>69</v>
          </cell>
          <cell r="AP2254">
            <v>58</v>
          </cell>
          <cell r="AQ2254">
            <v>58</v>
          </cell>
          <cell r="AR2254">
            <v>36</v>
          </cell>
          <cell r="AS2254">
            <v>68</v>
          </cell>
          <cell r="AT2254">
            <v>57</v>
          </cell>
          <cell r="AU2254">
            <v>54</v>
          </cell>
          <cell r="AV2254">
            <v>34</v>
          </cell>
          <cell r="AW2254">
            <v>61</v>
          </cell>
          <cell r="AX2254">
            <v>44</v>
          </cell>
          <cell r="AY2254">
            <v>72</v>
          </cell>
          <cell r="AZ2254">
            <v>47</v>
          </cell>
        </row>
        <row r="2255">
          <cell r="B2255">
            <v>36813</v>
          </cell>
          <cell r="C2255">
            <v>60</v>
          </cell>
          <cell r="D2255">
            <v>46</v>
          </cell>
          <cell r="E2255">
            <v>69</v>
          </cell>
          <cell r="F2255">
            <v>40</v>
          </cell>
          <cell r="G2255">
            <v>55</v>
          </cell>
          <cell r="H2255">
            <v>45</v>
          </cell>
          <cell r="I2255">
            <v>59</v>
          </cell>
          <cell r="J2255">
            <v>56</v>
          </cell>
          <cell r="K2255">
            <v>57</v>
          </cell>
          <cell r="L2255">
            <v>49</v>
          </cell>
          <cell r="M2255">
            <v>72</v>
          </cell>
          <cell r="N2255">
            <v>44</v>
          </cell>
          <cell r="O2255">
            <v>61</v>
          </cell>
          <cell r="P2255">
            <v>39</v>
          </cell>
          <cell r="Q2255">
            <v>48</v>
          </cell>
          <cell r="R2255">
            <v>46</v>
          </cell>
          <cell r="S2255">
            <v>54</v>
          </cell>
          <cell r="T2255">
            <v>30</v>
          </cell>
          <cell r="U2255">
            <v>37</v>
          </cell>
          <cell r="V2255">
            <v>35</v>
          </cell>
          <cell r="W2255">
            <v>39</v>
          </cell>
          <cell r="X2255">
            <v>38</v>
          </cell>
          <cell r="Y2255">
            <v>58</v>
          </cell>
          <cell r="Z2255">
            <v>34</v>
          </cell>
          <cell r="AA2255">
            <v>58</v>
          </cell>
          <cell r="AB2255">
            <v>36</v>
          </cell>
          <cell r="AC2255">
            <v>61</v>
          </cell>
          <cell r="AD2255">
            <v>45</v>
          </cell>
          <cell r="AE2255">
            <v>65</v>
          </cell>
          <cell r="AF2255">
            <v>46</v>
          </cell>
          <cell r="AG2255">
            <v>66</v>
          </cell>
          <cell r="AH2255">
            <v>50</v>
          </cell>
          <cell r="AI2255">
            <v>67</v>
          </cell>
          <cell r="AJ2255">
            <v>51</v>
          </cell>
          <cell r="AK2255">
            <v>65</v>
          </cell>
          <cell r="AL2255">
            <v>53</v>
          </cell>
          <cell r="AM2255">
            <v>69</v>
          </cell>
          <cell r="AN2255">
            <v>55</v>
          </cell>
          <cell r="AO2255">
            <v>69</v>
          </cell>
          <cell r="AP2255">
            <v>58</v>
          </cell>
          <cell r="AQ2255">
            <v>58</v>
          </cell>
          <cell r="AR2255">
            <v>36</v>
          </cell>
          <cell r="AS2255">
            <v>68</v>
          </cell>
          <cell r="AT2255">
            <v>57</v>
          </cell>
          <cell r="AU2255">
            <v>54</v>
          </cell>
          <cell r="AV2255">
            <v>34</v>
          </cell>
          <cell r="AW2255">
            <v>61</v>
          </cell>
          <cell r="AX2255">
            <v>44</v>
          </cell>
          <cell r="AY2255">
            <v>72</v>
          </cell>
          <cell r="AZ2255">
            <v>47</v>
          </cell>
        </row>
        <row r="2256">
          <cell r="B2256">
            <v>36814</v>
          </cell>
          <cell r="C2256">
            <v>54</v>
          </cell>
          <cell r="D2256">
            <v>40</v>
          </cell>
          <cell r="E2256">
            <v>58</v>
          </cell>
          <cell r="F2256">
            <v>30</v>
          </cell>
          <cell r="G2256">
            <v>57</v>
          </cell>
          <cell r="H2256">
            <v>31</v>
          </cell>
          <cell r="I2256">
            <v>58</v>
          </cell>
          <cell r="J2256">
            <v>43</v>
          </cell>
          <cell r="K2256">
            <v>61</v>
          </cell>
          <cell r="L2256">
            <v>35</v>
          </cell>
          <cell r="M2256">
            <v>72</v>
          </cell>
          <cell r="N2256">
            <v>37</v>
          </cell>
          <cell r="O2256">
            <v>62</v>
          </cell>
          <cell r="P2256">
            <v>44</v>
          </cell>
          <cell r="Q2256">
            <v>66</v>
          </cell>
          <cell r="R2256">
            <v>47</v>
          </cell>
          <cell r="S2256">
            <v>60</v>
          </cell>
          <cell r="T2256">
            <v>35</v>
          </cell>
          <cell r="U2256">
            <v>58</v>
          </cell>
          <cell r="V2256">
            <v>37</v>
          </cell>
          <cell r="W2256">
            <v>58</v>
          </cell>
          <cell r="X2256">
            <v>33</v>
          </cell>
          <cell r="Y2256">
            <v>61</v>
          </cell>
          <cell r="Z2256">
            <v>39</v>
          </cell>
          <cell r="AA2256">
            <v>60</v>
          </cell>
          <cell r="AB2256">
            <v>30</v>
          </cell>
          <cell r="AC2256">
            <v>57</v>
          </cell>
          <cell r="AD2256">
            <v>32</v>
          </cell>
          <cell r="AE2256">
            <v>77</v>
          </cell>
          <cell r="AF2256">
            <v>51</v>
          </cell>
          <cell r="AG2256">
            <v>65</v>
          </cell>
          <cell r="AH2256">
            <v>54</v>
          </cell>
          <cell r="AI2256">
            <v>72</v>
          </cell>
          <cell r="AJ2256">
            <v>54</v>
          </cell>
          <cell r="AK2256">
            <v>75</v>
          </cell>
          <cell r="AL2256">
            <v>54</v>
          </cell>
          <cell r="AM2256">
            <v>75</v>
          </cell>
          <cell r="AN2256">
            <v>56</v>
          </cell>
          <cell r="AO2256">
            <v>71</v>
          </cell>
          <cell r="AP2256">
            <v>59</v>
          </cell>
          <cell r="AQ2256">
            <v>71</v>
          </cell>
          <cell r="AR2256">
            <v>37</v>
          </cell>
          <cell r="AS2256">
            <v>78</v>
          </cell>
          <cell r="AT2256">
            <v>55</v>
          </cell>
          <cell r="AU2256">
            <v>60</v>
          </cell>
          <cell r="AV2256">
            <v>36</v>
          </cell>
          <cell r="AW2256">
            <v>65</v>
          </cell>
          <cell r="AX2256">
            <v>36</v>
          </cell>
          <cell r="AY2256">
            <v>66</v>
          </cell>
          <cell r="AZ2256">
            <v>29</v>
          </cell>
        </row>
        <row r="2257">
          <cell r="B2257">
            <v>36815</v>
          </cell>
          <cell r="C2257">
            <v>54</v>
          </cell>
          <cell r="D2257">
            <v>48</v>
          </cell>
          <cell r="E2257">
            <v>65</v>
          </cell>
          <cell r="F2257">
            <v>40</v>
          </cell>
          <cell r="G2257">
            <v>56</v>
          </cell>
          <cell r="H2257">
            <v>37</v>
          </cell>
          <cell r="I2257">
            <v>69</v>
          </cell>
          <cell r="J2257">
            <v>52</v>
          </cell>
          <cell r="K2257">
            <v>70</v>
          </cell>
          <cell r="L2257">
            <v>49</v>
          </cell>
          <cell r="M2257">
            <v>72</v>
          </cell>
          <cell r="N2257">
            <v>42</v>
          </cell>
          <cell r="O2257">
            <v>72</v>
          </cell>
          <cell r="P2257">
            <v>42</v>
          </cell>
          <cell r="Q2257">
            <v>70</v>
          </cell>
          <cell r="R2257">
            <v>44</v>
          </cell>
          <cell r="S2257">
            <v>63</v>
          </cell>
          <cell r="T2257">
            <v>34</v>
          </cell>
          <cell r="U2257">
            <v>64</v>
          </cell>
          <cell r="V2257">
            <v>35</v>
          </cell>
          <cell r="W2257">
            <v>63</v>
          </cell>
          <cell r="X2257">
            <v>42</v>
          </cell>
          <cell r="Y2257">
            <v>65</v>
          </cell>
          <cell r="Z2257">
            <v>40</v>
          </cell>
          <cell r="AA2257">
            <v>61</v>
          </cell>
          <cell r="AB2257">
            <v>33</v>
          </cell>
          <cell r="AC2257">
            <v>63</v>
          </cell>
          <cell r="AD2257">
            <v>34</v>
          </cell>
          <cell r="AE2257">
            <v>80</v>
          </cell>
          <cell r="AF2257">
            <v>48</v>
          </cell>
          <cell r="AG2257">
            <v>76</v>
          </cell>
          <cell r="AH2257">
            <v>50</v>
          </cell>
          <cell r="AI2257">
            <v>78</v>
          </cell>
          <cell r="AJ2257">
            <v>52</v>
          </cell>
          <cell r="AK2257">
            <v>78</v>
          </cell>
          <cell r="AL2257">
            <v>54</v>
          </cell>
          <cell r="AM2257">
            <v>79</v>
          </cell>
          <cell r="AN2257">
            <v>56</v>
          </cell>
          <cell r="AO2257">
            <v>71</v>
          </cell>
          <cell r="AP2257">
            <v>60</v>
          </cell>
          <cell r="AQ2257">
            <v>74</v>
          </cell>
          <cell r="AR2257">
            <v>36</v>
          </cell>
          <cell r="AS2257">
            <v>81</v>
          </cell>
          <cell r="AT2257">
            <v>56</v>
          </cell>
          <cell r="AU2257">
            <v>64</v>
          </cell>
          <cell r="AV2257">
            <v>38</v>
          </cell>
          <cell r="AW2257">
            <v>67</v>
          </cell>
          <cell r="AX2257">
            <v>35</v>
          </cell>
          <cell r="AY2257">
            <v>66</v>
          </cell>
          <cell r="AZ2257">
            <v>36</v>
          </cell>
        </row>
        <row r="2258">
          <cell r="B2258">
            <v>36816</v>
          </cell>
          <cell r="C2258">
            <v>66</v>
          </cell>
          <cell r="D2258">
            <v>52</v>
          </cell>
          <cell r="E2258">
            <v>70</v>
          </cell>
          <cell r="F2258">
            <v>39</v>
          </cell>
          <cell r="G2258">
            <v>72</v>
          </cell>
          <cell r="H2258">
            <v>45</v>
          </cell>
          <cell r="I2258">
            <v>71</v>
          </cell>
          <cell r="J2258">
            <v>50</v>
          </cell>
          <cell r="K2258">
            <v>71</v>
          </cell>
          <cell r="L2258">
            <v>45</v>
          </cell>
          <cell r="M2258">
            <v>72</v>
          </cell>
          <cell r="N2258">
            <v>42</v>
          </cell>
          <cell r="O2258">
            <v>72</v>
          </cell>
          <cell r="P2258">
            <v>41</v>
          </cell>
          <cell r="Q2258">
            <v>78</v>
          </cell>
          <cell r="R2258">
            <v>46</v>
          </cell>
          <cell r="S2258">
            <v>70</v>
          </cell>
          <cell r="T2258">
            <v>34</v>
          </cell>
          <cell r="U2258">
            <v>70</v>
          </cell>
          <cell r="V2258">
            <v>37</v>
          </cell>
          <cell r="W2258">
            <v>72</v>
          </cell>
          <cell r="X2258">
            <v>49</v>
          </cell>
          <cell r="Y2258">
            <v>71</v>
          </cell>
          <cell r="Z2258">
            <v>44</v>
          </cell>
          <cell r="AA2258">
            <v>67</v>
          </cell>
          <cell r="AB2258">
            <v>32</v>
          </cell>
          <cell r="AC2258">
            <v>66</v>
          </cell>
          <cell r="AD2258">
            <v>34</v>
          </cell>
          <cell r="AE2258">
            <v>82</v>
          </cell>
          <cell r="AF2258">
            <v>49</v>
          </cell>
          <cell r="AG2258">
            <v>69</v>
          </cell>
          <cell r="AH2258">
            <v>54</v>
          </cell>
          <cell r="AI2258">
            <v>76</v>
          </cell>
          <cell r="AJ2258">
            <v>54</v>
          </cell>
          <cell r="AK2258">
            <v>81</v>
          </cell>
          <cell r="AL2258">
            <v>55</v>
          </cell>
          <cell r="AM2258">
            <v>87</v>
          </cell>
          <cell r="AN2258">
            <v>57</v>
          </cell>
          <cell r="AO2258">
            <v>70</v>
          </cell>
          <cell r="AP2258">
            <v>59</v>
          </cell>
          <cell r="AQ2258">
            <v>77</v>
          </cell>
          <cell r="AR2258">
            <v>39</v>
          </cell>
          <cell r="AS2258">
            <v>83</v>
          </cell>
          <cell r="AT2258">
            <v>56</v>
          </cell>
          <cell r="AU2258">
            <v>65</v>
          </cell>
          <cell r="AV2258">
            <v>40</v>
          </cell>
          <cell r="AW2258">
            <v>70</v>
          </cell>
          <cell r="AX2258">
            <v>38</v>
          </cell>
          <cell r="AY2258">
            <v>69</v>
          </cell>
          <cell r="AZ2258">
            <v>37</v>
          </cell>
        </row>
        <row r="2259">
          <cell r="B2259">
            <v>36817</v>
          </cell>
          <cell r="C2259">
            <v>58</v>
          </cell>
          <cell r="D2259">
            <v>54</v>
          </cell>
          <cell r="E2259">
            <v>67</v>
          </cell>
          <cell r="F2259">
            <v>60</v>
          </cell>
          <cell r="G2259">
            <v>61</v>
          </cell>
          <cell r="H2259">
            <v>45</v>
          </cell>
          <cell r="I2259">
            <v>66</v>
          </cell>
          <cell r="J2259">
            <v>58</v>
          </cell>
          <cell r="K2259">
            <v>66</v>
          </cell>
          <cell r="L2259">
            <v>57</v>
          </cell>
          <cell r="M2259">
            <v>72</v>
          </cell>
          <cell r="N2259">
            <v>57</v>
          </cell>
          <cell r="O2259">
            <v>65</v>
          </cell>
          <cell r="P2259">
            <v>47</v>
          </cell>
          <cell r="Q2259">
            <v>69</v>
          </cell>
          <cell r="R2259">
            <v>47</v>
          </cell>
          <cell r="S2259">
            <v>72</v>
          </cell>
          <cell r="T2259">
            <v>33</v>
          </cell>
          <cell r="U2259">
            <v>72</v>
          </cell>
          <cell r="V2259">
            <v>38</v>
          </cell>
          <cell r="W2259">
            <v>73</v>
          </cell>
          <cell r="X2259">
            <v>47</v>
          </cell>
          <cell r="Y2259">
            <v>76</v>
          </cell>
          <cell r="Z2259">
            <v>42</v>
          </cell>
          <cell r="AA2259">
            <v>72</v>
          </cell>
          <cell r="AB2259">
            <v>40</v>
          </cell>
          <cell r="AC2259">
            <v>71</v>
          </cell>
          <cell r="AD2259">
            <v>34</v>
          </cell>
          <cell r="AE2259">
            <v>82</v>
          </cell>
          <cell r="AF2259">
            <v>51</v>
          </cell>
          <cell r="AG2259">
            <v>64</v>
          </cell>
          <cell r="AH2259">
            <v>54</v>
          </cell>
          <cell r="AI2259">
            <v>74</v>
          </cell>
          <cell r="AJ2259">
            <v>54</v>
          </cell>
          <cell r="AK2259">
            <v>79</v>
          </cell>
          <cell r="AL2259">
            <v>56</v>
          </cell>
          <cell r="AM2259">
            <v>73</v>
          </cell>
          <cell r="AN2259">
            <v>59</v>
          </cell>
          <cell r="AO2259">
            <v>68</v>
          </cell>
          <cell r="AP2259">
            <v>64</v>
          </cell>
          <cell r="AQ2259">
            <v>76</v>
          </cell>
          <cell r="AR2259">
            <v>41</v>
          </cell>
          <cell r="AS2259">
            <v>82</v>
          </cell>
          <cell r="AT2259">
            <v>58</v>
          </cell>
          <cell r="AU2259">
            <v>72</v>
          </cell>
          <cell r="AV2259">
            <v>39</v>
          </cell>
          <cell r="AW2259">
            <v>71</v>
          </cell>
          <cell r="AX2259">
            <v>40</v>
          </cell>
          <cell r="AY2259">
            <v>78</v>
          </cell>
          <cell r="AZ2259">
            <v>41</v>
          </cell>
        </row>
        <row r="2260">
          <cell r="B2260">
            <v>36818</v>
          </cell>
          <cell r="C2260">
            <v>55</v>
          </cell>
          <cell r="D2260">
            <v>45</v>
          </cell>
          <cell r="E2260">
            <v>62</v>
          </cell>
          <cell r="F2260">
            <v>36</v>
          </cell>
          <cell r="G2260">
            <v>59</v>
          </cell>
          <cell r="H2260">
            <v>38</v>
          </cell>
          <cell r="I2260">
            <v>65</v>
          </cell>
          <cell r="J2260">
            <v>47</v>
          </cell>
          <cell r="K2260">
            <v>63</v>
          </cell>
          <cell r="L2260">
            <v>43</v>
          </cell>
          <cell r="M2260">
            <v>72</v>
          </cell>
          <cell r="N2260">
            <v>49</v>
          </cell>
          <cell r="O2260">
            <v>73</v>
          </cell>
          <cell r="P2260">
            <v>44</v>
          </cell>
          <cell r="Q2260">
            <v>68</v>
          </cell>
          <cell r="R2260">
            <v>52</v>
          </cell>
          <cell r="S2260">
            <v>65</v>
          </cell>
          <cell r="T2260">
            <v>41</v>
          </cell>
          <cell r="U2260">
            <v>59</v>
          </cell>
          <cell r="V2260">
            <v>46</v>
          </cell>
          <cell r="W2260">
            <v>60</v>
          </cell>
          <cell r="X2260">
            <v>47</v>
          </cell>
          <cell r="Y2260">
            <v>63</v>
          </cell>
          <cell r="Z2260">
            <v>49</v>
          </cell>
          <cell r="AA2260">
            <v>69</v>
          </cell>
          <cell r="AB2260">
            <v>53</v>
          </cell>
          <cell r="AC2260">
            <v>68</v>
          </cell>
          <cell r="AD2260">
            <v>41</v>
          </cell>
          <cell r="AE2260">
            <v>81</v>
          </cell>
          <cell r="AF2260">
            <v>49</v>
          </cell>
          <cell r="AG2260">
            <v>69</v>
          </cell>
          <cell r="AH2260">
            <v>57</v>
          </cell>
          <cell r="AI2260">
            <v>76</v>
          </cell>
          <cell r="AJ2260">
            <v>59</v>
          </cell>
          <cell r="AK2260">
            <v>78</v>
          </cell>
          <cell r="AL2260">
            <v>55</v>
          </cell>
          <cell r="AM2260">
            <v>73</v>
          </cell>
          <cell r="AN2260">
            <v>60</v>
          </cell>
          <cell r="AO2260">
            <v>70</v>
          </cell>
          <cell r="AP2260">
            <v>63</v>
          </cell>
          <cell r="AQ2260">
            <v>74</v>
          </cell>
          <cell r="AR2260">
            <v>40</v>
          </cell>
          <cell r="AS2260">
            <v>84</v>
          </cell>
          <cell r="AT2260">
            <v>65</v>
          </cell>
          <cell r="AU2260">
            <v>68</v>
          </cell>
          <cell r="AV2260">
            <v>44</v>
          </cell>
          <cell r="AW2260">
            <v>72</v>
          </cell>
          <cell r="AX2260">
            <v>41</v>
          </cell>
          <cell r="AY2260">
            <v>75</v>
          </cell>
          <cell r="AZ2260">
            <v>47</v>
          </cell>
        </row>
        <row r="2261">
          <cell r="B2261">
            <v>36819</v>
          </cell>
          <cell r="C2261">
            <v>55</v>
          </cell>
          <cell r="D2261">
            <v>45</v>
          </cell>
          <cell r="E2261">
            <v>62</v>
          </cell>
          <cell r="F2261">
            <v>36</v>
          </cell>
          <cell r="G2261">
            <v>59</v>
          </cell>
          <cell r="H2261">
            <v>38</v>
          </cell>
          <cell r="I2261">
            <v>65</v>
          </cell>
          <cell r="J2261">
            <v>47</v>
          </cell>
          <cell r="K2261">
            <v>63</v>
          </cell>
          <cell r="L2261">
            <v>43</v>
          </cell>
          <cell r="M2261">
            <v>72</v>
          </cell>
          <cell r="N2261">
            <v>49</v>
          </cell>
          <cell r="O2261">
            <v>73</v>
          </cell>
          <cell r="P2261">
            <v>44</v>
          </cell>
          <cell r="Q2261">
            <v>68</v>
          </cell>
          <cell r="R2261">
            <v>52</v>
          </cell>
          <cell r="S2261">
            <v>65</v>
          </cell>
          <cell r="T2261">
            <v>41</v>
          </cell>
          <cell r="U2261">
            <v>59</v>
          </cell>
          <cell r="V2261">
            <v>46</v>
          </cell>
          <cell r="W2261">
            <v>60</v>
          </cell>
          <cell r="X2261">
            <v>47</v>
          </cell>
          <cell r="Y2261">
            <v>63</v>
          </cell>
          <cell r="Z2261">
            <v>49</v>
          </cell>
          <cell r="AA2261">
            <v>69</v>
          </cell>
          <cell r="AB2261">
            <v>53</v>
          </cell>
          <cell r="AC2261">
            <v>68</v>
          </cell>
          <cell r="AD2261">
            <v>41</v>
          </cell>
          <cell r="AE2261">
            <v>81</v>
          </cell>
          <cell r="AF2261">
            <v>49</v>
          </cell>
          <cell r="AG2261">
            <v>69</v>
          </cell>
          <cell r="AH2261">
            <v>57</v>
          </cell>
          <cell r="AI2261">
            <v>76</v>
          </cell>
          <cell r="AJ2261">
            <v>59</v>
          </cell>
          <cell r="AK2261">
            <v>78</v>
          </cell>
          <cell r="AL2261">
            <v>55</v>
          </cell>
          <cell r="AM2261">
            <v>73</v>
          </cell>
          <cell r="AN2261">
            <v>60</v>
          </cell>
          <cell r="AO2261">
            <v>70</v>
          </cell>
          <cell r="AP2261">
            <v>63</v>
          </cell>
          <cell r="AQ2261">
            <v>74</v>
          </cell>
          <cell r="AR2261">
            <v>40</v>
          </cell>
          <cell r="AS2261">
            <v>84</v>
          </cell>
          <cell r="AT2261">
            <v>65</v>
          </cell>
          <cell r="AU2261">
            <v>68</v>
          </cell>
          <cell r="AV2261">
            <v>44</v>
          </cell>
          <cell r="AW2261">
            <v>72</v>
          </cell>
          <cell r="AX2261">
            <v>41</v>
          </cell>
          <cell r="AY2261">
            <v>75</v>
          </cell>
          <cell r="AZ2261">
            <v>47</v>
          </cell>
        </row>
        <row r="2262">
          <cell r="B2262">
            <v>36820</v>
          </cell>
          <cell r="C2262">
            <v>40</v>
          </cell>
          <cell r="D2262">
            <v>58</v>
          </cell>
          <cell r="E2262">
            <v>27</v>
          </cell>
          <cell r="F2262">
            <v>60</v>
          </cell>
          <cell r="G2262">
            <v>30</v>
          </cell>
          <cell r="H2262">
            <v>52</v>
          </cell>
          <cell r="I2262">
            <v>41</v>
          </cell>
          <cell r="J2262">
            <v>57</v>
          </cell>
          <cell r="K2262">
            <v>36</v>
          </cell>
          <cell r="L2262">
            <v>58</v>
          </cell>
          <cell r="M2262">
            <v>72</v>
          </cell>
          <cell r="N2262">
            <v>59</v>
          </cell>
          <cell r="O2262">
            <v>33</v>
          </cell>
          <cell r="P2262">
            <v>55</v>
          </cell>
          <cell r="Q2262">
            <v>31</v>
          </cell>
          <cell r="R2262">
            <v>51</v>
          </cell>
          <cell r="S2262">
            <v>30</v>
          </cell>
          <cell r="T2262">
            <v>50</v>
          </cell>
          <cell r="U2262">
            <v>30</v>
          </cell>
          <cell r="V2262">
            <v>49</v>
          </cell>
          <cell r="W2262">
            <v>30</v>
          </cell>
          <cell r="X2262">
            <v>53</v>
          </cell>
          <cell r="Y2262">
            <v>42</v>
          </cell>
          <cell r="Z2262">
            <v>65</v>
          </cell>
          <cell r="AA2262">
            <v>38</v>
          </cell>
          <cell r="AB2262">
            <v>71</v>
          </cell>
          <cell r="AC2262">
            <v>38</v>
          </cell>
          <cell r="AD2262">
            <v>69</v>
          </cell>
          <cell r="AE2262">
            <v>56</v>
          </cell>
          <cell r="AF2262">
            <v>72</v>
          </cell>
          <cell r="AG2262">
            <v>60</v>
          </cell>
          <cell r="AH2262">
            <v>67</v>
          </cell>
          <cell r="AI2262">
            <v>61</v>
          </cell>
          <cell r="AJ2262">
            <v>71</v>
          </cell>
          <cell r="AK2262">
            <v>50</v>
          </cell>
          <cell r="AL2262">
            <v>69</v>
          </cell>
          <cell r="AM2262">
            <v>58</v>
          </cell>
          <cell r="AN2262">
            <v>71</v>
          </cell>
          <cell r="AO2262">
            <v>61</v>
          </cell>
          <cell r="AP2262">
            <v>67</v>
          </cell>
          <cell r="AQ2262">
            <v>31</v>
          </cell>
          <cell r="AR2262">
            <v>53</v>
          </cell>
          <cell r="AS2262">
            <v>62</v>
          </cell>
          <cell r="AT2262">
            <v>80</v>
          </cell>
          <cell r="AU2262">
            <v>42</v>
          </cell>
          <cell r="AV2262">
            <v>59</v>
          </cell>
          <cell r="AW2262">
            <v>44</v>
          </cell>
          <cell r="AX2262">
            <v>72</v>
          </cell>
          <cell r="AY2262">
            <v>43</v>
          </cell>
          <cell r="AZ2262">
            <v>74</v>
          </cell>
        </row>
        <row r="2263">
          <cell r="B2263">
            <v>36821</v>
          </cell>
          <cell r="C2263">
            <v>59</v>
          </cell>
          <cell r="D2263">
            <v>40</v>
          </cell>
          <cell r="E2263">
            <v>57</v>
          </cell>
          <cell r="F2263">
            <v>27</v>
          </cell>
          <cell r="G2263">
            <v>51</v>
          </cell>
          <cell r="H2263">
            <v>30</v>
          </cell>
          <cell r="I2263">
            <v>61</v>
          </cell>
          <cell r="J2263">
            <v>41</v>
          </cell>
          <cell r="K2263">
            <v>58</v>
          </cell>
          <cell r="L2263">
            <v>36</v>
          </cell>
          <cell r="M2263">
            <v>72</v>
          </cell>
          <cell r="N2263">
            <v>34</v>
          </cell>
          <cell r="O2263">
            <v>62</v>
          </cell>
          <cell r="P2263">
            <v>33</v>
          </cell>
          <cell r="Q2263">
            <v>53</v>
          </cell>
          <cell r="R2263">
            <v>31</v>
          </cell>
          <cell r="S2263">
            <v>52</v>
          </cell>
          <cell r="T2263">
            <v>30</v>
          </cell>
          <cell r="U2263">
            <v>49</v>
          </cell>
          <cell r="V2263">
            <v>30</v>
          </cell>
          <cell r="W2263">
            <v>51</v>
          </cell>
          <cell r="X2263">
            <v>30</v>
          </cell>
          <cell r="Y2263">
            <v>51</v>
          </cell>
          <cell r="Z2263">
            <v>42</v>
          </cell>
          <cell r="AA2263">
            <v>38</v>
          </cell>
          <cell r="AB2263">
            <v>38</v>
          </cell>
          <cell r="AC2263">
            <v>39</v>
          </cell>
          <cell r="AD2263">
            <v>38</v>
          </cell>
          <cell r="AE2263">
            <v>74</v>
          </cell>
          <cell r="AF2263">
            <v>56</v>
          </cell>
          <cell r="AG2263">
            <v>70</v>
          </cell>
          <cell r="AH2263">
            <v>60</v>
          </cell>
          <cell r="AI2263">
            <v>74</v>
          </cell>
          <cell r="AJ2263">
            <v>61</v>
          </cell>
          <cell r="AK2263">
            <v>69</v>
          </cell>
          <cell r="AL2263">
            <v>50</v>
          </cell>
          <cell r="AM2263">
            <v>75</v>
          </cell>
          <cell r="AN2263">
            <v>58</v>
          </cell>
          <cell r="AO2263">
            <v>69</v>
          </cell>
          <cell r="AP2263">
            <v>61</v>
          </cell>
          <cell r="AQ2263">
            <v>53</v>
          </cell>
          <cell r="AR2263">
            <v>31</v>
          </cell>
          <cell r="AS2263">
            <v>64</v>
          </cell>
          <cell r="AT2263">
            <v>62</v>
          </cell>
          <cell r="AU2263">
            <v>52</v>
          </cell>
          <cell r="AV2263">
            <v>42</v>
          </cell>
          <cell r="AW2263">
            <v>62</v>
          </cell>
          <cell r="AX2263">
            <v>44</v>
          </cell>
          <cell r="AY2263">
            <v>47</v>
          </cell>
          <cell r="AZ2263">
            <v>43</v>
          </cell>
        </row>
        <row r="2264">
          <cell r="B2264">
            <v>36822</v>
          </cell>
          <cell r="C2264">
            <v>99</v>
          </cell>
          <cell r="D2264">
            <v>43</v>
          </cell>
          <cell r="E2264">
            <v>59</v>
          </cell>
          <cell r="F2264">
            <v>27</v>
          </cell>
          <cell r="G2264">
            <v>53</v>
          </cell>
          <cell r="H2264">
            <v>30</v>
          </cell>
          <cell r="I2264">
            <v>66</v>
          </cell>
          <cell r="J2264">
            <v>42</v>
          </cell>
          <cell r="K2264">
            <v>67</v>
          </cell>
          <cell r="L2264">
            <v>36</v>
          </cell>
          <cell r="M2264">
            <v>72</v>
          </cell>
          <cell r="N2264">
            <v>30</v>
          </cell>
          <cell r="O2264">
            <v>72</v>
          </cell>
          <cell r="P2264">
            <v>33</v>
          </cell>
          <cell r="Q2264">
            <v>56</v>
          </cell>
          <cell r="R2264">
            <v>34</v>
          </cell>
          <cell r="S2264">
            <v>61</v>
          </cell>
          <cell r="T2264">
            <v>28</v>
          </cell>
          <cell r="U2264">
            <v>53</v>
          </cell>
          <cell r="V2264">
            <v>25</v>
          </cell>
          <cell r="W2264">
            <v>60</v>
          </cell>
          <cell r="X2264">
            <v>34</v>
          </cell>
          <cell r="Y2264">
            <v>58</v>
          </cell>
          <cell r="Z2264">
            <v>33</v>
          </cell>
          <cell r="AA2264">
            <v>54</v>
          </cell>
          <cell r="AB2264">
            <v>36</v>
          </cell>
          <cell r="AC2264">
            <v>43</v>
          </cell>
          <cell r="AD2264">
            <v>34</v>
          </cell>
          <cell r="AE2264">
            <v>79</v>
          </cell>
          <cell r="AF2264">
            <v>50</v>
          </cell>
          <cell r="AG2264">
            <v>75</v>
          </cell>
          <cell r="AH2264">
            <v>55</v>
          </cell>
          <cell r="AI2264">
            <v>78</v>
          </cell>
          <cell r="AJ2264">
            <v>47</v>
          </cell>
          <cell r="AK2264">
            <v>74</v>
          </cell>
          <cell r="AL2264">
            <v>50</v>
          </cell>
          <cell r="AM2264">
            <v>78</v>
          </cell>
          <cell r="AN2264">
            <v>56</v>
          </cell>
          <cell r="AO2264">
            <v>70</v>
          </cell>
          <cell r="AP2264">
            <v>60</v>
          </cell>
          <cell r="AQ2264">
            <v>62</v>
          </cell>
          <cell r="AR2264">
            <v>30</v>
          </cell>
          <cell r="AS2264">
            <v>61</v>
          </cell>
          <cell r="AT2264">
            <v>54</v>
          </cell>
          <cell r="AU2264">
            <v>59</v>
          </cell>
          <cell r="AV2264">
            <v>38</v>
          </cell>
          <cell r="AW2264">
            <v>64</v>
          </cell>
          <cell r="AX2264">
            <v>40</v>
          </cell>
          <cell r="AY2264">
            <v>59</v>
          </cell>
          <cell r="AZ2264">
            <v>39</v>
          </cell>
        </row>
        <row r="2265">
          <cell r="B2265">
            <v>36823</v>
          </cell>
          <cell r="C2265">
            <v>99</v>
          </cell>
          <cell r="D2265">
            <v>42</v>
          </cell>
          <cell r="E2265">
            <v>59</v>
          </cell>
          <cell r="F2265">
            <v>27</v>
          </cell>
          <cell r="G2265">
            <v>56</v>
          </cell>
          <cell r="H2265">
            <v>28</v>
          </cell>
          <cell r="I2265">
            <v>65</v>
          </cell>
          <cell r="J2265">
            <v>42</v>
          </cell>
          <cell r="K2265">
            <v>65</v>
          </cell>
          <cell r="L2265">
            <v>36</v>
          </cell>
          <cell r="M2265">
            <v>72</v>
          </cell>
          <cell r="N2265">
            <v>35</v>
          </cell>
          <cell r="O2265">
            <v>68</v>
          </cell>
          <cell r="P2265">
            <v>36</v>
          </cell>
          <cell r="Q2265">
            <v>62</v>
          </cell>
          <cell r="R2265">
            <v>37</v>
          </cell>
          <cell r="S2265">
            <v>58</v>
          </cell>
          <cell r="T2265">
            <v>37</v>
          </cell>
          <cell r="U2265">
            <v>56</v>
          </cell>
          <cell r="V2265">
            <v>25</v>
          </cell>
          <cell r="W2265">
            <v>67</v>
          </cell>
          <cell r="X2265">
            <v>38</v>
          </cell>
          <cell r="Y2265">
            <v>57</v>
          </cell>
          <cell r="Z2265">
            <v>35</v>
          </cell>
          <cell r="AA2265">
            <v>65</v>
          </cell>
          <cell r="AB2265">
            <v>33</v>
          </cell>
          <cell r="AC2265">
            <v>56</v>
          </cell>
          <cell r="AD2265">
            <v>42</v>
          </cell>
          <cell r="AE2265">
            <v>78</v>
          </cell>
          <cell r="AF2265">
            <v>48</v>
          </cell>
          <cell r="AG2265">
            <v>73</v>
          </cell>
          <cell r="AH2265">
            <v>52</v>
          </cell>
          <cell r="AI2265">
            <v>79</v>
          </cell>
          <cell r="AJ2265">
            <v>53</v>
          </cell>
          <cell r="AK2265">
            <v>77</v>
          </cell>
          <cell r="AL2265">
            <v>51</v>
          </cell>
          <cell r="AM2265">
            <v>75</v>
          </cell>
          <cell r="AN2265">
            <v>60</v>
          </cell>
          <cell r="AO2265">
            <v>72</v>
          </cell>
          <cell r="AP2265">
            <v>62</v>
          </cell>
          <cell r="AQ2265">
            <v>68</v>
          </cell>
          <cell r="AR2265">
            <v>34</v>
          </cell>
          <cell r="AS2265">
            <v>64</v>
          </cell>
          <cell r="AT2265">
            <v>52</v>
          </cell>
          <cell r="AU2265">
            <v>59</v>
          </cell>
          <cell r="AV2265">
            <v>47</v>
          </cell>
          <cell r="AW2265">
            <v>54</v>
          </cell>
          <cell r="AX2265">
            <v>42</v>
          </cell>
          <cell r="AY2265">
            <v>61</v>
          </cell>
          <cell r="AZ2265">
            <v>45</v>
          </cell>
        </row>
        <row r="2266">
          <cell r="B2266">
            <v>36824</v>
          </cell>
          <cell r="C2266">
            <v>99</v>
          </cell>
          <cell r="D2266">
            <v>47</v>
          </cell>
          <cell r="E2266">
            <v>57</v>
          </cell>
          <cell r="F2266">
            <v>31</v>
          </cell>
          <cell r="G2266">
            <v>54</v>
          </cell>
          <cell r="H2266">
            <v>31</v>
          </cell>
          <cell r="I2266">
            <v>66</v>
          </cell>
          <cell r="J2266">
            <v>49</v>
          </cell>
          <cell r="K2266">
            <v>61</v>
          </cell>
          <cell r="L2266">
            <v>48</v>
          </cell>
          <cell r="M2266">
            <v>72</v>
          </cell>
          <cell r="N2266">
            <v>45</v>
          </cell>
          <cell r="O2266">
            <v>67</v>
          </cell>
          <cell r="P2266">
            <v>48</v>
          </cell>
          <cell r="Q2266">
            <v>63</v>
          </cell>
          <cell r="R2266">
            <v>39</v>
          </cell>
          <cell r="S2266">
            <v>62</v>
          </cell>
          <cell r="T2266">
            <v>42</v>
          </cell>
          <cell r="U2266">
            <v>56</v>
          </cell>
          <cell r="V2266">
            <v>41</v>
          </cell>
          <cell r="W2266">
            <v>55</v>
          </cell>
          <cell r="X2266">
            <v>45</v>
          </cell>
          <cell r="Y2266">
            <v>58</v>
          </cell>
          <cell r="Z2266">
            <v>46</v>
          </cell>
          <cell r="AA2266">
            <v>56</v>
          </cell>
          <cell r="AB2266">
            <v>44</v>
          </cell>
          <cell r="AC2266">
            <v>56</v>
          </cell>
          <cell r="AD2266">
            <v>39</v>
          </cell>
          <cell r="AE2266">
            <v>64</v>
          </cell>
          <cell r="AF2266">
            <v>51</v>
          </cell>
          <cell r="AG2266">
            <v>62</v>
          </cell>
          <cell r="AH2266">
            <v>53</v>
          </cell>
          <cell r="AI2266">
            <v>66</v>
          </cell>
          <cell r="AJ2266">
            <v>56</v>
          </cell>
          <cell r="AK2266">
            <v>74</v>
          </cell>
          <cell r="AL2266">
            <v>54</v>
          </cell>
          <cell r="AM2266">
            <v>74</v>
          </cell>
          <cell r="AN2266">
            <v>57</v>
          </cell>
          <cell r="AO2266">
            <v>71</v>
          </cell>
          <cell r="AP2266">
            <v>59</v>
          </cell>
          <cell r="AQ2266">
            <v>62</v>
          </cell>
          <cell r="AR2266">
            <v>41</v>
          </cell>
          <cell r="AS2266">
            <v>69</v>
          </cell>
          <cell r="AT2266">
            <v>53</v>
          </cell>
          <cell r="AU2266">
            <v>62</v>
          </cell>
          <cell r="AV2266">
            <v>46</v>
          </cell>
          <cell r="AW2266">
            <v>55</v>
          </cell>
          <cell r="AX2266">
            <v>40</v>
          </cell>
          <cell r="AY2266">
            <v>62</v>
          </cell>
          <cell r="AZ2266">
            <v>37</v>
          </cell>
        </row>
        <row r="2267">
          <cell r="B2267">
            <v>36825</v>
          </cell>
          <cell r="C2267">
            <v>99</v>
          </cell>
          <cell r="D2267">
            <v>48</v>
          </cell>
          <cell r="E2267">
            <v>50</v>
          </cell>
          <cell r="F2267">
            <v>37</v>
          </cell>
          <cell r="G2267">
            <v>53</v>
          </cell>
          <cell r="H2267">
            <v>32</v>
          </cell>
          <cell r="I2267">
            <v>54</v>
          </cell>
          <cell r="J2267">
            <v>49</v>
          </cell>
          <cell r="K2267">
            <v>56</v>
          </cell>
          <cell r="L2267">
            <v>45</v>
          </cell>
          <cell r="M2267">
            <v>72</v>
          </cell>
          <cell r="N2267">
            <v>46</v>
          </cell>
          <cell r="O2267">
            <v>65</v>
          </cell>
          <cell r="P2267">
            <v>44</v>
          </cell>
          <cell r="Q2267">
            <v>51</v>
          </cell>
          <cell r="R2267">
            <v>44</v>
          </cell>
          <cell r="S2267">
            <v>64</v>
          </cell>
          <cell r="T2267">
            <v>35</v>
          </cell>
          <cell r="U2267">
            <v>54</v>
          </cell>
          <cell r="V2267">
            <v>32</v>
          </cell>
          <cell r="W2267">
            <v>53</v>
          </cell>
          <cell r="X2267">
            <v>27</v>
          </cell>
          <cell r="Y2267">
            <v>47</v>
          </cell>
          <cell r="Z2267">
            <v>44</v>
          </cell>
          <cell r="AA2267">
            <v>60</v>
          </cell>
          <cell r="AB2267">
            <v>40</v>
          </cell>
          <cell r="AC2267">
            <v>58</v>
          </cell>
          <cell r="AD2267">
            <v>37</v>
          </cell>
          <cell r="AE2267">
            <v>59</v>
          </cell>
          <cell r="AF2267">
            <v>53</v>
          </cell>
          <cell r="AG2267">
            <v>58</v>
          </cell>
          <cell r="AH2267">
            <v>54</v>
          </cell>
          <cell r="AI2267">
            <v>61</v>
          </cell>
          <cell r="AJ2267">
            <v>54</v>
          </cell>
          <cell r="AK2267">
            <v>61</v>
          </cell>
          <cell r="AL2267">
            <v>52</v>
          </cell>
          <cell r="AM2267">
            <v>68</v>
          </cell>
          <cell r="AN2267">
            <v>59</v>
          </cell>
          <cell r="AO2267">
            <v>67</v>
          </cell>
          <cell r="AP2267">
            <v>60</v>
          </cell>
          <cell r="AQ2267">
            <v>47</v>
          </cell>
          <cell r="AR2267">
            <v>41</v>
          </cell>
          <cell r="AS2267">
            <v>68</v>
          </cell>
          <cell r="AT2267">
            <v>59</v>
          </cell>
          <cell r="AU2267">
            <v>64</v>
          </cell>
          <cell r="AV2267">
            <v>47</v>
          </cell>
          <cell r="AW2267">
            <v>60</v>
          </cell>
          <cell r="AX2267">
            <v>32</v>
          </cell>
          <cell r="AY2267">
            <v>63</v>
          </cell>
          <cell r="AZ2267">
            <v>33</v>
          </cell>
        </row>
        <row r="2268">
          <cell r="B2268">
            <v>36826</v>
          </cell>
          <cell r="C2268">
            <v>99</v>
          </cell>
          <cell r="D2268">
            <v>54</v>
          </cell>
          <cell r="E2268">
            <v>45</v>
          </cell>
          <cell r="F2268">
            <v>57</v>
          </cell>
          <cell r="G2268">
            <v>41</v>
          </cell>
          <cell r="H2268">
            <v>52</v>
          </cell>
          <cell r="I2268">
            <v>47</v>
          </cell>
          <cell r="J2268">
            <v>59</v>
          </cell>
          <cell r="K2268">
            <v>44</v>
          </cell>
          <cell r="L2268">
            <v>58</v>
          </cell>
          <cell r="M2268">
            <v>72</v>
          </cell>
          <cell r="N2268">
            <v>60</v>
          </cell>
          <cell r="O2268">
            <v>51</v>
          </cell>
          <cell r="P2268">
            <v>62</v>
          </cell>
          <cell r="Q2268">
            <v>46</v>
          </cell>
          <cell r="R2268">
            <v>58</v>
          </cell>
          <cell r="S2268">
            <v>38</v>
          </cell>
          <cell r="T2268">
            <v>55</v>
          </cell>
          <cell r="U2268">
            <v>34</v>
          </cell>
          <cell r="V2268">
            <v>57</v>
          </cell>
          <cell r="W2268">
            <v>38</v>
          </cell>
          <cell r="X2268">
            <v>63</v>
          </cell>
          <cell r="Y2268">
            <v>37</v>
          </cell>
          <cell r="Z2268">
            <v>51</v>
          </cell>
          <cell r="AA2268">
            <v>33</v>
          </cell>
          <cell r="AB2268">
            <v>60</v>
          </cell>
          <cell r="AC2268">
            <v>44</v>
          </cell>
          <cell r="AD2268">
            <v>53</v>
          </cell>
          <cell r="AE2268">
            <v>51</v>
          </cell>
          <cell r="AF2268">
            <v>68</v>
          </cell>
          <cell r="AG2268">
            <v>52</v>
          </cell>
          <cell r="AH2268">
            <v>64</v>
          </cell>
          <cell r="AI2268">
            <v>49</v>
          </cell>
          <cell r="AJ2268">
            <v>65</v>
          </cell>
          <cell r="AK2268">
            <v>50</v>
          </cell>
          <cell r="AL2268">
            <v>67</v>
          </cell>
          <cell r="AM2268">
            <v>59</v>
          </cell>
          <cell r="AN2268">
            <v>67</v>
          </cell>
          <cell r="AO2268">
            <v>58</v>
          </cell>
          <cell r="AP2268">
            <v>63</v>
          </cell>
          <cell r="AQ2268">
            <v>34</v>
          </cell>
          <cell r="AR2268">
            <v>55</v>
          </cell>
          <cell r="AS2268">
            <v>50</v>
          </cell>
          <cell r="AT2268">
            <v>55</v>
          </cell>
          <cell r="AU2268">
            <v>41</v>
          </cell>
          <cell r="AV2268">
            <v>54</v>
          </cell>
          <cell r="AW2268">
            <v>48</v>
          </cell>
          <cell r="AX2268">
            <v>64</v>
          </cell>
          <cell r="AY2268">
            <v>41</v>
          </cell>
          <cell r="AZ2268">
            <v>62</v>
          </cell>
        </row>
        <row r="2269">
          <cell r="B2269">
            <v>36827</v>
          </cell>
          <cell r="C2269">
            <v>99</v>
          </cell>
          <cell r="D2269">
            <v>54</v>
          </cell>
          <cell r="E2269">
            <v>45</v>
          </cell>
          <cell r="F2269">
            <v>57</v>
          </cell>
          <cell r="G2269">
            <v>41</v>
          </cell>
          <cell r="H2269">
            <v>52</v>
          </cell>
          <cell r="I2269">
            <v>47</v>
          </cell>
          <cell r="J2269">
            <v>59</v>
          </cell>
          <cell r="K2269">
            <v>44</v>
          </cell>
          <cell r="L2269">
            <v>58</v>
          </cell>
          <cell r="M2269">
            <v>72</v>
          </cell>
          <cell r="N2269">
            <v>60</v>
          </cell>
          <cell r="O2269">
            <v>51</v>
          </cell>
          <cell r="P2269">
            <v>62</v>
          </cell>
          <cell r="Q2269">
            <v>46</v>
          </cell>
          <cell r="R2269">
            <v>58</v>
          </cell>
          <cell r="S2269">
            <v>38</v>
          </cell>
          <cell r="T2269">
            <v>55</v>
          </cell>
          <cell r="U2269">
            <v>34</v>
          </cell>
          <cell r="V2269">
            <v>57</v>
          </cell>
          <cell r="W2269">
            <v>38</v>
          </cell>
          <cell r="X2269">
            <v>63</v>
          </cell>
          <cell r="Y2269">
            <v>37</v>
          </cell>
          <cell r="Z2269">
            <v>51</v>
          </cell>
          <cell r="AA2269">
            <v>33</v>
          </cell>
          <cell r="AB2269">
            <v>60</v>
          </cell>
          <cell r="AC2269">
            <v>44</v>
          </cell>
          <cell r="AD2269">
            <v>53</v>
          </cell>
          <cell r="AE2269">
            <v>51</v>
          </cell>
          <cell r="AF2269">
            <v>68</v>
          </cell>
          <cell r="AG2269">
            <v>52</v>
          </cell>
          <cell r="AH2269">
            <v>64</v>
          </cell>
          <cell r="AI2269">
            <v>49</v>
          </cell>
          <cell r="AJ2269">
            <v>65</v>
          </cell>
          <cell r="AK2269">
            <v>50</v>
          </cell>
          <cell r="AL2269">
            <v>67</v>
          </cell>
          <cell r="AM2269">
            <v>59</v>
          </cell>
          <cell r="AN2269">
            <v>67</v>
          </cell>
          <cell r="AO2269">
            <v>58</v>
          </cell>
          <cell r="AP2269">
            <v>63</v>
          </cell>
          <cell r="AQ2269">
            <v>34</v>
          </cell>
          <cell r="AR2269">
            <v>55</v>
          </cell>
          <cell r="AS2269">
            <v>50</v>
          </cell>
          <cell r="AT2269">
            <v>55</v>
          </cell>
          <cell r="AU2269">
            <v>41</v>
          </cell>
          <cell r="AV2269">
            <v>54</v>
          </cell>
          <cell r="AW2269">
            <v>48</v>
          </cell>
          <cell r="AX2269">
            <v>64</v>
          </cell>
          <cell r="AY2269">
            <v>41</v>
          </cell>
          <cell r="AZ2269">
            <v>62</v>
          </cell>
        </row>
        <row r="2270">
          <cell r="B2270">
            <v>36828</v>
          </cell>
          <cell r="C2270">
            <v>99</v>
          </cell>
          <cell r="D2270">
            <v>48</v>
          </cell>
          <cell r="E2270">
            <v>57</v>
          </cell>
          <cell r="F2270">
            <v>35</v>
          </cell>
          <cell r="G2270">
            <v>47</v>
          </cell>
          <cell r="H2270">
            <v>33</v>
          </cell>
          <cell r="I2270">
            <v>59</v>
          </cell>
          <cell r="J2270">
            <v>50</v>
          </cell>
          <cell r="K2270">
            <v>61</v>
          </cell>
          <cell r="L2270">
            <v>50</v>
          </cell>
          <cell r="M2270">
            <v>72</v>
          </cell>
          <cell r="N2270">
            <v>48</v>
          </cell>
          <cell r="O2270">
            <v>57</v>
          </cell>
          <cell r="P2270">
            <v>43</v>
          </cell>
          <cell r="Q2270">
            <v>51</v>
          </cell>
          <cell r="R2270">
            <v>44</v>
          </cell>
          <cell r="S2270">
            <v>51</v>
          </cell>
          <cell r="T2270">
            <v>49</v>
          </cell>
          <cell r="U2270">
            <v>58</v>
          </cell>
          <cell r="V2270">
            <v>37</v>
          </cell>
          <cell r="W2270">
            <v>61</v>
          </cell>
          <cell r="X2270">
            <v>46</v>
          </cell>
          <cell r="Y2270">
            <v>64</v>
          </cell>
          <cell r="Z2270">
            <v>42</v>
          </cell>
          <cell r="AA2270">
            <v>62</v>
          </cell>
          <cell r="AB2270">
            <v>42</v>
          </cell>
          <cell r="AC2270">
            <v>59</v>
          </cell>
          <cell r="AD2270">
            <v>46</v>
          </cell>
          <cell r="AE2270">
            <v>63</v>
          </cell>
          <cell r="AF2270">
            <v>50</v>
          </cell>
          <cell r="AG2270">
            <v>61</v>
          </cell>
          <cell r="AH2270">
            <v>54</v>
          </cell>
          <cell r="AI2270">
            <v>62</v>
          </cell>
          <cell r="AJ2270">
            <v>50</v>
          </cell>
          <cell r="AK2270">
            <v>59</v>
          </cell>
          <cell r="AL2270">
            <v>54</v>
          </cell>
          <cell r="AM2270">
            <v>64</v>
          </cell>
          <cell r="AN2270">
            <v>57</v>
          </cell>
          <cell r="AO2270">
            <v>67</v>
          </cell>
          <cell r="AP2270">
            <v>58</v>
          </cell>
          <cell r="AQ2270">
            <v>49</v>
          </cell>
          <cell r="AR2270">
            <v>41</v>
          </cell>
          <cell r="AS2270">
            <v>65</v>
          </cell>
          <cell r="AT2270">
            <v>55</v>
          </cell>
          <cell r="AU2270">
            <v>57</v>
          </cell>
          <cell r="AV2270">
            <v>45</v>
          </cell>
          <cell r="AW2270">
            <v>55</v>
          </cell>
          <cell r="AX2270">
            <v>41</v>
          </cell>
          <cell r="AY2270">
            <v>65</v>
          </cell>
          <cell r="AZ2270">
            <v>45</v>
          </cell>
        </row>
        <row r="2271">
          <cell r="B2271">
            <v>36829</v>
          </cell>
          <cell r="C2271">
            <v>99</v>
          </cell>
          <cell r="D2271">
            <v>41</v>
          </cell>
          <cell r="E2271">
            <v>59</v>
          </cell>
          <cell r="F2271">
            <v>37</v>
          </cell>
          <cell r="G2271">
            <v>43</v>
          </cell>
          <cell r="H2271">
            <v>33</v>
          </cell>
          <cell r="I2271">
            <v>59</v>
          </cell>
          <cell r="J2271">
            <v>39</v>
          </cell>
          <cell r="K2271">
            <v>58</v>
          </cell>
          <cell r="L2271">
            <v>38</v>
          </cell>
          <cell r="M2271">
            <v>72</v>
          </cell>
          <cell r="N2271">
            <v>42</v>
          </cell>
          <cell r="O2271">
            <v>62</v>
          </cell>
          <cell r="P2271">
            <v>46</v>
          </cell>
          <cell r="Q2271">
            <v>53</v>
          </cell>
          <cell r="R2271">
            <v>42</v>
          </cell>
          <cell r="S2271">
            <v>38</v>
          </cell>
          <cell r="T2271">
            <v>33</v>
          </cell>
          <cell r="U2271">
            <v>41</v>
          </cell>
          <cell r="V2271">
            <v>38</v>
          </cell>
          <cell r="W2271">
            <v>37</v>
          </cell>
          <cell r="X2271">
            <v>33</v>
          </cell>
          <cell r="Y2271">
            <v>47</v>
          </cell>
          <cell r="Z2271">
            <v>42</v>
          </cell>
          <cell r="AA2271">
            <v>59</v>
          </cell>
          <cell r="AB2271">
            <v>40</v>
          </cell>
          <cell r="AC2271">
            <v>56</v>
          </cell>
          <cell r="AD2271">
            <v>35</v>
          </cell>
          <cell r="AE2271">
            <v>58</v>
          </cell>
          <cell r="AF2271">
            <v>50</v>
          </cell>
          <cell r="AG2271">
            <v>61</v>
          </cell>
          <cell r="AH2271">
            <v>52</v>
          </cell>
          <cell r="AI2271">
            <v>60</v>
          </cell>
          <cell r="AJ2271">
            <v>51</v>
          </cell>
          <cell r="AK2271">
            <v>61</v>
          </cell>
          <cell r="AL2271">
            <v>45</v>
          </cell>
          <cell r="AM2271">
            <v>67</v>
          </cell>
          <cell r="AN2271">
            <v>51</v>
          </cell>
          <cell r="AO2271">
            <v>66</v>
          </cell>
          <cell r="AP2271">
            <v>59</v>
          </cell>
          <cell r="AQ2271">
            <v>49</v>
          </cell>
          <cell r="AR2271">
            <v>27</v>
          </cell>
          <cell r="AS2271">
            <v>59</v>
          </cell>
          <cell r="AT2271">
            <v>51</v>
          </cell>
          <cell r="AU2271">
            <v>50</v>
          </cell>
          <cell r="AV2271">
            <v>45</v>
          </cell>
          <cell r="AW2271">
            <v>58</v>
          </cell>
          <cell r="AX2271">
            <v>40</v>
          </cell>
          <cell r="AY2271">
            <v>60</v>
          </cell>
          <cell r="AZ2271">
            <v>35</v>
          </cell>
        </row>
        <row r="2272">
          <cell r="B2272">
            <v>36830</v>
          </cell>
          <cell r="C2272">
            <v>99</v>
          </cell>
          <cell r="D2272">
            <v>45</v>
          </cell>
          <cell r="E2272">
            <v>61</v>
          </cell>
          <cell r="F2272">
            <v>29</v>
          </cell>
          <cell r="G2272">
            <v>44</v>
          </cell>
          <cell r="H2272">
            <v>26</v>
          </cell>
          <cell r="I2272">
            <v>54</v>
          </cell>
          <cell r="J2272">
            <v>45</v>
          </cell>
          <cell r="K2272">
            <v>59</v>
          </cell>
          <cell r="L2272">
            <v>38</v>
          </cell>
          <cell r="M2272">
            <v>72</v>
          </cell>
          <cell r="N2272">
            <v>37</v>
          </cell>
          <cell r="O2272">
            <v>60</v>
          </cell>
          <cell r="P2272">
            <v>33</v>
          </cell>
          <cell r="Q2272">
            <v>52</v>
          </cell>
          <cell r="R2272">
            <v>36</v>
          </cell>
          <cell r="S2272">
            <v>41</v>
          </cell>
          <cell r="T2272">
            <v>33</v>
          </cell>
          <cell r="U2272">
            <v>48</v>
          </cell>
          <cell r="V2272">
            <v>36</v>
          </cell>
          <cell r="W2272">
            <v>50</v>
          </cell>
          <cell r="X2272">
            <v>34</v>
          </cell>
          <cell r="Y2272">
            <v>41</v>
          </cell>
          <cell r="Z2272">
            <v>37</v>
          </cell>
          <cell r="AA2272">
            <v>37</v>
          </cell>
          <cell r="AB2272">
            <v>37</v>
          </cell>
          <cell r="AC2272">
            <v>40</v>
          </cell>
          <cell r="AD2272">
            <v>36</v>
          </cell>
          <cell r="AE2272">
            <v>68</v>
          </cell>
          <cell r="AF2272">
            <v>41</v>
          </cell>
          <cell r="AG2272">
            <v>67</v>
          </cell>
          <cell r="AH2272">
            <v>48</v>
          </cell>
          <cell r="AI2272">
            <v>66</v>
          </cell>
          <cell r="AJ2272">
            <v>46</v>
          </cell>
          <cell r="AK2272">
            <v>60</v>
          </cell>
          <cell r="AL2272">
            <v>46</v>
          </cell>
          <cell r="AM2272">
            <v>69</v>
          </cell>
          <cell r="AN2272">
            <v>50</v>
          </cell>
          <cell r="AO2272">
            <v>67</v>
          </cell>
          <cell r="AP2272">
            <v>56</v>
          </cell>
          <cell r="AQ2272">
            <v>55</v>
          </cell>
          <cell r="AR2272">
            <v>36</v>
          </cell>
          <cell r="AS2272">
            <v>63</v>
          </cell>
          <cell r="AT2272">
            <v>47</v>
          </cell>
          <cell r="AU2272">
            <v>48</v>
          </cell>
          <cell r="AV2272">
            <v>41</v>
          </cell>
          <cell r="AW2272">
            <v>47</v>
          </cell>
          <cell r="AX2272">
            <v>41</v>
          </cell>
          <cell r="AY2272">
            <v>46</v>
          </cell>
          <cell r="AZ2272">
            <v>33</v>
          </cell>
        </row>
        <row r="2273">
          <cell r="B2273">
            <v>36831</v>
          </cell>
          <cell r="C2273">
            <v>99</v>
          </cell>
          <cell r="D2273">
            <v>41</v>
          </cell>
          <cell r="E2273">
            <v>54</v>
          </cell>
          <cell r="F2273">
            <v>30</v>
          </cell>
          <cell r="G2273">
            <v>41</v>
          </cell>
          <cell r="H2273">
            <v>28</v>
          </cell>
          <cell r="I2273">
            <v>51</v>
          </cell>
          <cell r="J2273">
            <v>44</v>
          </cell>
          <cell r="K2273">
            <v>50</v>
          </cell>
          <cell r="L2273">
            <v>44</v>
          </cell>
          <cell r="M2273">
            <v>72</v>
          </cell>
          <cell r="N2273">
            <v>38</v>
          </cell>
          <cell r="O2273">
            <v>51</v>
          </cell>
          <cell r="P2273">
            <v>36</v>
          </cell>
          <cell r="Q2273">
            <v>49</v>
          </cell>
          <cell r="R2273">
            <v>33</v>
          </cell>
          <cell r="S2273">
            <v>44</v>
          </cell>
          <cell r="T2273">
            <v>33</v>
          </cell>
          <cell r="U2273">
            <v>41</v>
          </cell>
          <cell r="V2273">
            <v>37</v>
          </cell>
          <cell r="W2273">
            <v>41</v>
          </cell>
          <cell r="X2273">
            <v>27</v>
          </cell>
          <cell r="Y2273">
            <v>44</v>
          </cell>
          <cell r="Z2273">
            <v>39</v>
          </cell>
          <cell r="AA2273">
            <v>41</v>
          </cell>
          <cell r="AB2273">
            <v>32</v>
          </cell>
          <cell r="AC2273">
            <v>37</v>
          </cell>
          <cell r="AD2273">
            <v>32</v>
          </cell>
          <cell r="AE2273">
            <v>63</v>
          </cell>
          <cell r="AF2273">
            <v>42</v>
          </cell>
          <cell r="AG2273">
            <v>61</v>
          </cell>
          <cell r="AH2273">
            <v>48</v>
          </cell>
          <cell r="AI2273">
            <v>66</v>
          </cell>
          <cell r="AJ2273">
            <v>47</v>
          </cell>
          <cell r="AK2273">
            <v>63</v>
          </cell>
          <cell r="AL2273">
            <v>45</v>
          </cell>
          <cell r="AM2273">
            <v>71</v>
          </cell>
          <cell r="AN2273">
            <v>51</v>
          </cell>
          <cell r="AO2273">
            <v>69</v>
          </cell>
          <cell r="AP2273">
            <v>54</v>
          </cell>
          <cell r="AQ2273">
            <v>56</v>
          </cell>
          <cell r="AR2273">
            <v>28</v>
          </cell>
          <cell r="AS2273">
            <v>64</v>
          </cell>
          <cell r="AT2273">
            <v>47</v>
          </cell>
          <cell r="AU2273">
            <v>45</v>
          </cell>
          <cell r="AV2273">
            <v>40</v>
          </cell>
          <cell r="AW2273">
            <v>47</v>
          </cell>
          <cell r="AX2273">
            <v>35</v>
          </cell>
          <cell r="AY2273">
            <v>53</v>
          </cell>
          <cell r="AZ2273">
            <v>37</v>
          </cell>
        </row>
        <row r="2274">
          <cell r="B2274">
            <v>36832</v>
          </cell>
          <cell r="C2274">
            <v>99</v>
          </cell>
          <cell r="D2274">
            <v>45</v>
          </cell>
          <cell r="E2274">
            <v>54</v>
          </cell>
          <cell r="F2274">
            <v>40</v>
          </cell>
          <cell r="G2274">
            <v>42</v>
          </cell>
          <cell r="H2274">
            <v>24</v>
          </cell>
          <cell r="I2274">
            <v>55</v>
          </cell>
          <cell r="J2274">
            <v>50</v>
          </cell>
          <cell r="K2274">
            <v>56</v>
          </cell>
          <cell r="L2274">
            <v>48</v>
          </cell>
          <cell r="M2274">
            <v>72</v>
          </cell>
          <cell r="N2274">
            <v>49</v>
          </cell>
          <cell r="O2274">
            <v>54</v>
          </cell>
          <cell r="P2274">
            <v>46</v>
          </cell>
          <cell r="Q2274">
            <v>51</v>
          </cell>
          <cell r="R2274">
            <v>30</v>
          </cell>
          <cell r="S2274">
            <v>41</v>
          </cell>
          <cell r="T2274">
            <v>22</v>
          </cell>
          <cell r="U2274">
            <v>43</v>
          </cell>
          <cell r="V2274">
            <v>31</v>
          </cell>
          <cell r="W2274">
            <v>43</v>
          </cell>
          <cell r="X2274">
            <v>26</v>
          </cell>
          <cell r="Y2274">
            <v>47</v>
          </cell>
          <cell r="Z2274">
            <v>34</v>
          </cell>
          <cell r="AA2274">
            <v>38</v>
          </cell>
          <cell r="AB2274">
            <v>27</v>
          </cell>
          <cell r="AC2274">
            <v>34</v>
          </cell>
          <cell r="AD2274">
            <v>25</v>
          </cell>
          <cell r="AE2274">
            <v>69</v>
          </cell>
          <cell r="AF2274">
            <v>46</v>
          </cell>
          <cell r="AG2274">
            <v>66</v>
          </cell>
          <cell r="AH2274">
            <v>49</v>
          </cell>
          <cell r="AI2274">
            <v>70</v>
          </cell>
          <cell r="AJ2274">
            <v>48</v>
          </cell>
          <cell r="AK2274">
            <v>68</v>
          </cell>
          <cell r="AL2274">
            <v>45</v>
          </cell>
          <cell r="AM2274">
            <v>71</v>
          </cell>
          <cell r="AN2274">
            <v>55</v>
          </cell>
          <cell r="AO2274">
            <v>68</v>
          </cell>
          <cell r="AP2274">
            <v>57</v>
          </cell>
          <cell r="AQ2274">
            <v>58</v>
          </cell>
          <cell r="AR2274">
            <v>32</v>
          </cell>
          <cell r="AS2274">
            <v>64</v>
          </cell>
          <cell r="AT2274">
            <v>48</v>
          </cell>
          <cell r="AU2274">
            <v>45</v>
          </cell>
          <cell r="AV2274">
            <v>31</v>
          </cell>
          <cell r="AW2274">
            <v>47</v>
          </cell>
          <cell r="AX2274">
            <v>31</v>
          </cell>
          <cell r="AY2274">
            <v>46</v>
          </cell>
          <cell r="AZ2274">
            <v>30</v>
          </cell>
        </row>
        <row r="2275">
          <cell r="B2275">
            <v>36833</v>
          </cell>
          <cell r="C2275">
            <v>54</v>
          </cell>
          <cell r="D2275">
            <v>45</v>
          </cell>
          <cell r="E2275">
            <v>54</v>
          </cell>
          <cell r="F2275">
            <v>40</v>
          </cell>
          <cell r="G2275">
            <v>42</v>
          </cell>
          <cell r="H2275">
            <v>24</v>
          </cell>
          <cell r="I2275">
            <v>55</v>
          </cell>
          <cell r="J2275">
            <v>50</v>
          </cell>
          <cell r="K2275">
            <v>56</v>
          </cell>
          <cell r="L2275">
            <v>48</v>
          </cell>
          <cell r="M2275">
            <v>72</v>
          </cell>
          <cell r="N2275">
            <v>49</v>
          </cell>
          <cell r="O2275">
            <v>54</v>
          </cell>
          <cell r="P2275">
            <v>46</v>
          </cell>
          <cell r="Q2275">
            <v>51</v>
          </cell>
          <cell r="R2275">
            <v>30</v>
          </cell>
          <cell r="S2275">
            <v>41</v>
          </cell>
          <cell r="T2275">
            <v>22</v>
          </cell>
          <cell r="U2275">
            <v>43</v>
          </cell>
          <cell r="V2275">
            <v>31</v>
          </cell>
          <cell r="W2275">
            <v>43</v>
          </cell>
          <cell r="X2275">
            <v>26</v>
          </cell>
          <cell r="Y2275">
            <v>47</v>
          </cell>
          <cell r="Z2275">
            <v>34</v>
          </cell>
          <cell r="AA2275">
            <v>38</v>
          </cell>
          <cell r="AB2275">
            <v>27</v>
          </cell>
          <cell r="AC2275">
            <v>34</v>
          </cell>
          <cell r="AD2275">
            <v>25</v>
          </cell>
          <cell r="AE2275">
            <v>69</v>
          </cell>
          <cell r="AF2275">
            <v>46</v>
          </cell>
          <cell r="AG2275">
            <v>66</v>
          </cell>
          <cell r="AH2275">
            <v>49</v>
          </cell>
          <cell r="AI2275">
            <v>70</v>
          </cell>
          <cell r="AJ2275">
            <v>48</v>
          </cell>
          <cell r="AK2275">
            <v>68</v>
          </cell>
          <cell r="AL2275">
            <v>45</v>
          </cell>
          <cell r="AM2275">
            <v>71</v>
          </cell>
          <cell r="AN2275">
            <v>55</v>
          </cell>
          <cell r="AO2275">
            <v>68</v>
          </cell>
          <cell r="AP2275">
            <v>57</v>
          </cell>
          <cell r="AQ2275">
            <v>58</v>
          </cell>
          <cell r="AR2275">
            <v>32</v>
          </cell>
          <cell r="AS2275">
            <v>64</v>
          </cell>
          <cell r="AT2275">
            <v>48</v>
          </cell>
          <cell r="AU2275">
            <v>45</v>
          </cell>
          <cell r="AV2275">
            <v>31</v>
          </cell>
          <cell r="AW2275">
            <v>47</v>
          </cell>
          <cell r="AX2275">
            <v>31</v>
          </cell>
          <cell r="AY2275">
            <v>46</v>
          </cell>
          <cell r="AZ2275">
            <v>30</v>
          </cell>
        </row>
        <row r="2276">
          <cell r="B2276">
            <v>36834</v>
          </cell>
          <cell r="C2276">
            <v>54</v>
          </cell>
          <cell r="D2276">
            <v>45</v>
          </cell>
          <cell r="E2276">
            <v>54</v>
          </cell>
          <cell r="F2276">
            <v>40</v>
          </cell>
          <cell r="G2276">
            <v>42</v>
          </cell>
          <cell r="H2276">
            <v>24</v>
          </cell>
          <cell r="I2276">
            <v>55</v>
          </cell>
          <cell r="J2276">
            <v>50</v>
          </cell>
          <cell r="K2276">
            <v>56</v>
          </cell>
          <cell r="L2276">
            <v>48</v>
          </cell>
          <cell r="M2276">
            <v>72</v>
          </cell>
          <cell r="N2276">
            <v>49</v>
          </cell>
          <cell r="O2276">
            <v>54</v>
          </cell>
          <cell r="P2276">
            <v>46</v>
          </cell>
          <cell r="Q2276">
            <v>51</v>
          </cell>
          <cell r="R2276">
            <v>30</v>
          </cell>
          <cell r="S2276">
            <v>41</v>
          </cell>
          <cell r="T2276">
            <v>22</v>
          </cell>
          <cell r="U2276">
            <v>43</v>
          </cell>
          <cell r="V2276">
            <v>31</v>
          </cell>
          <cell r="W2276">
            <v>43</v>
          </cell>
          <cell r="X2276">
            <v>26</v>
          </cell>
          <cell r="Y2276">
            <v>47</v>
          </cell>
          <cell r="Z2276">
            <v>34</v>
          </cell>
          <cell r="AA2276">
            <v>38</v>
          </cell>
          <cell r="AB2276">
            <v>27</v>
          </cell>
          <cell r="AC2276">
            <v>34</v>
          </cell>
          <cell r="AD2276">
            <v>25</v>
          </cell>
          <cell r="AE2276">
            <v>69</v>
          </cell>
          <cell r="AF2276">
            <v>46</v>
          </cell>
          <cell r="AG2276">
            <v>66</v>
          </cell>
          <cell r="AH2276">
            <v>49</v>
          </cell>
          <cell r="AI2276">
            <v>70</v>
          </cell>
          <cell r="AJ2276">
            <v>48</v>
          </cell>
          <cell r="AK2276">
            <v>68</v>
          </cell>
          <cell r="AL2276">
            <v>45</v>
          </cell>
          <cell r="AM2276">
            <v>71</v>
          </cell>
          <cell r="AN2276">
            <v>55</v>
          </cell>
          <cell r="AO2276">
            <v>68</v>
          </cell>
          <cell r="AP2276">
            <v>57</v>
          </cell>
          <cell r="AQ2276">
            <v>58</v>
          </cell>
          <cell r="AR2276">
            <v>32</v>
          </cell>
          <cell r="AS2276">
            <v>64</v>
          </cell>
          <cell r="AT2276">
            <v>48</v>
          </cell>
          <cell r="AU2276">
            <v>45</v>
          </cell>
          <cell r="AV2276">
            <v>31</v>
          </cell>
          <cell r="AW2276">
            <v>47</v>
          </cell>
          <cell r="AX2276">
            <v>31</v>
          </cell>
          <cell r="AY2276">
            <v>46</v>
          </cell>
          <cell r="AZ2276">
            <v>30</v>
          </cell>
        </row>
        <row r="2277">
          <cell r="B2277">
            <v>36835</v>
          </cell>
          <cell r="C2277">
            <v>49</v>
          </cell>
          <cell r="D2277">
            <v>44</v>
          </cell>
          <cell r="E2277">
            <v>52</v>
          </cell>
          <cell r="F2277">
            <v>35</v>
          </cell>
          <cell r="G2277">
            <v>47</v>
          </cell>
          <cell r="H2277">
            <v>34</v>
          </cell>
          <cell r="I2277">
            <v>53</v>
          </cell>
          <cell r="J2277">
            <v>47</v>
          </cell>
          <cell r="K2277">
            <v>53</v>
          </cell>
          <cell r="L2277">
            <v>39</v>
          </cell>
          <cell r="M2277">
            <v>72</v>
          </cell>
          <cell r="N2277">
            <v>38</v>
          </cell>
          <cell r="O2277">
            <v>52</v>
          </cell>
          <cell r="P2277">
            <v>36</v>
          </cell>
          <cell r="Q2277">
            <v>45</v>
          </cell>
          <cell r="R2277">
            <v>37</v>
          </cell>
          <cell r="S2277">
            <v>41</v>
          </cell>
          <cell r="T2277">
            <v>30</v>
          </cell>
          <cell r="U2277">
            <v>31</v>
          </cell>
          <cell r="V2277">
            <v>30</v>
          </cell>
          <cell r="W2277">
            <v>24</v>
          </cell>
          <cell r="X2277">
            <v>24</v>
          </cell>
          <cell r="Y2277">
            <v>34</v>
          </cell>
          <cell r="Z2277">
            <v>34</v>
          </cell>
          <cell r="AA2277">
            <v>36</v>
          </cell>
          <cell r="AB2277">
            <v>33</v>
          </cell>
          <cell r="AC2277">
            <v>39</v>
          </cell>
          <cell r="AD2277">
            <v>32</v>
          </cell>
          <cell r="AE2277">
            <v>69</v>
          </cell>
          <cell r="AF2277">
            <v>49</v>
          </cell>
          <cell r="AG2277">
            <v>62</v>
          </cell>
          <cell r="AH2277">
            <v>53</v>
          </cell>
          <cell r="AI2277">
            <v>65</v>
          </cell>
          <cell r="AJ2277">
            <v>55</v>
          </cell>
          <cell r="AK2277">
            <v>68</v>
          </cell>
          <cell r="AL2277">
            <v>45</v>
          </cell>
          <cell r="AM2277">
            <v>67</v>
          </cell>
          <cell r="AN2277">
            <v>55</v>
          </cell>
          <cell r="AO2277">
            <v>66</v>
          </cell>
          <cell r="AP2277">
            <v>58</v>
          </cell>
          <cell r="AQ2277">
            <v>57</v>
          </cell>
          <cell r="AR2277">
            <v>43</v>
          </cell>
          <cell r="AS2277">
            <v>67</v>
          </cell>
          <cell r="AT2277">
            <v>47</v>
          </cell>
          <cell r="AU2277">
            <v>39</v>
          </cell>
          <cell r="AV2277">
            <v>35</v>
          </cell>
          <cell r="AW2277">
            <v>47</v>
          </cell>
          <cell r="AX2277">
            <v>38</v>
          </cell>
          <cell r="AY2277">
            <v>46</v>
          </cell>
          <cell r="AZ2277">
            <v>37</v>
          </cell>
        </row>
        <row r="2278">
          <cell r="B2278">
            <v>36836</v>
          </cell>
          <cell r="C2278">
            <v>51</v>
          </cell>
          <cell r="D2278">
            <v>45</v>
          </cell>
          <cell r="E2278">
            <v>53</v>
          </cell>
          <cell r="F2278">
            <v>29</v>
          </cell>
          <cell r="G2278">
            <v>44</v>
          </cell>
          <cell r="H2278">
            <v>28</v>
          </cell>
          <cell r="I2278">
            <v>54</v>
          </cell>
          <cell r="J2278">
            <v>47</v>
          </cell>
          <cell r="K2278">
            <v>56</v>
          </cell>
          <cell r="L2278">
            <v>42</v>
          </cell>
          <cell r="M2278">
            <v>72</v>
          </cell>
          <cell r="N2278">
            <v>38</v>
          </cell>
          <cell r="O2278">
            <v>55</v>
          </cell>
          <cell r="P2278">
            <v>40</v>
          </cell>
          <cell r="Q2278">
            <v>49</v>
          </cell>
          <cell r="R2278">
            <v>32</v>
          </cell>
          <cell r="S2278">
            <v>39</v>
          </cell>
          <cell r="T2278">
            <v>19</v>
          </cell>
          <cell r="U2278">
            <v>30</v>
          </cell>
          <cell r="V2278">
            <v>15</v>
          </cell>
          <cell r="W2278">
            <v>20</v>
          </cell>
          <cell r="X2278">
            <v>8</v>
          </cell>
          <cell r="Y2278">
            <v>25</v>
          </cell>
          <cell r="Z2278">
            <v>18</v>
          </cell>
          <cell r="AA2278">
            <v>26</v>
          </cell>
          <cell r="AB2278">
            <v>19</v>
          </cell>
          <cell r="AC2278">
            <v>24</v>
          </cell>
          <cell r="AD2278">
            <v>18</v>
          </cell>
          <cell r="AE2278">
            <v>68</v>
          </cell>
          <cell r="AF2278">
            <v>45</v>
          </cell>
          <cell r="AG2278">
            <v>65</v>
          </cell>
          <cell r="AH2278">
            <v>53</v>
          </cell>
          <cell r="AI2278">
            <v>68</v>
          </cell>
          <cell r="AJ2278">
            <v>47</v>
          </cell>
          <cell r="AK2278">
            <v>68</v>
          </cell>
          <cell r="AL2278">
            <v>45</v>
          </cell>
          <cell r="AM2278">
            <v>71</v>
          </cell>
          <cell r="AN2278">
            <v>55</v>
          </cell>
          <cell r="AO2278">
            <v>65</v>
          </cell>
          <cell r="AP2278">
            <v>61</v>
          </cell>
          <cell r="AQ2278">
            <v>52</v>
          </cell>
          <cell r="AR2278">
            <v>42</v>
          </cell>
          <cell r="AS2278">
            <v>64</v>
          </cell>
          <cell r="AT2278">
            <v>50</v>
          </cell>
          <cell r="AU2278">
            <v>39</v>
          </cell>
          <cell r="AV2278">
            <v>32</v>
          </cell>
          <cell r="AW2278">
            <v>43</v>
          </cell>
          <cell r="AX2278">
            <v>30</v>
          </cell>
          <cell r="AY2278">
            <v>31</v>
          </cell>
          <cell r="AZ2278">
            <v>13</v>
          </cell>
        </row>
        <row r="2279">
          <cell r="B2279">
            <v>36837</v>
          </cell>
          <cell r="C2279">
            <v>49</v>
          </cell>
          <cell r="D2279">
            <v>40</v>
          </cell>
          <cell r="E2279">
            <v>50</v>
          </cell>
          <cell r="F2279">
            <v>27</v>
          </cell>
          <cell r="G2279">
            <v>39</v>
          </cell>
          <cell r="H2279">
            <v>21</v>
          </cell>
          <cell r="I2279">
            <v>49</v>
          </cell>
          <cell r="J2279">
            <v>40</v>
          </cell>
          <cell r="K2279">
            <v>48</v>
          </cell>
          <cell r="L2279">
            <v>35</v>
          </cell>
          <cell r="M2279">
            <v>72</v>
          </cell>
          <cell r="N2279">
            <v>31</v>
          </cell>
          <cell r="O2279">
            <v>48</v>
          </cell>
          <cell r="P2279">
            <v>32</v>
          </cell>
          <cell r="Q2279">
            <v>44</v>
          </cell>
          <cell r="R2279">
            <v>24</v>
          </cell>
          <cell r="S2279">
            <v>35</v>
          </cell>
          <cell r="T2279">
            <v>17</v>
          </cell>
          <cell r="U2279">
            <v>30</v>
          </cell>
          <cell r="V2279">
            <v>11</v>
          </cell>
          <cell r="W2279">
            <v>30</v>
          </cell>
          <cell r="X2279">
            <v>2</v>
          </cell>
          <cell r="Y2279">
            <v>31</v>
          </cell>
          <cell r="Z2279">
            <v>13</v>
          </cell>
          <cell r="AA2279">
            <v>22</v>
          </cell>
          <cell r="AB2279">
            <v>11</v>
          </cell>
          <cell r="AC2279">
            <v>24</v>
          </cell>
          <cell r="AD2279">
            <v>15</v>
          </cell>
          <cell r="AE2279">
            <v>71</v>
          </cell>
          <cell r="AF2279">
            <v>49</v>
          </cell>
          <cell r="AG2279">
            <v>69</v>
          </cell>
          <cell r="AH2279">
            <v>55</v>
          </cell>
          <cell r="AI2279">
            <v>70</v>
          </cell>
          <cell r="AJ2279">
            <v>51</v>
          </cell>
          <cell r="AK2279">
            <v>68</v>
          </cell>
          <cell r="AL2279">
            <v>45</v>
          </cell>
          <cell r="AM2279">
            <v>72</v>
          </cell>
          <cell r="AN2279">
            <v>51</v>
          </cell>
          <cell r="AO2279">
            <v>71</v>
          </cell>
          <cell r="AP2279">
            <v>54</v>
          </cell>
          <cell r="AQ2279">
            <v>51</v>
          </cell>
          <cell r="AR2279">
            <v>26</v>
          </cell>
          <cell r="AS2279">
            <v>58</v>
          </cell>
          <cell r="AT2279">
            <v>47</v>
          </cell>
          <cell r="AU2279">
            <v>38</v>
          </cell>
          <cell r="AV2279">
            <v>23</v>
          </cell>
          <cell r="AW2279">
            <v>38</v>
          </cell>
          <cell r="AX2279">
            <v>25</v>
          </cell>
          <cell r="AY2279">
            <v>33</v>
          </cell>
          <cell r="AZ2279">
            <v>12</v>
          </cell>
        </row>
        <row r="2280">
          <cell r="B2280">
            <v>36838</v>
          </cell>
          <cell r="C2280">
            <v>46</v>
          </cell>
          <cell r="D2280">
            <v>44</v>
          </cell>
          <cell r="E2280">
            <v>43</v>
          </cell>
          <cell r="F2280">
            <v>40</v>
          </cell>
          <cell r="G2280">
            <v>33</v>
          </cell>
          <cell r="H2280">
            <v>32</v>
          </cell>
          <cell r="I2280">
            <v>53</v>
          </cell>
          <cell r="J2280">
            <v>46</v>
          </cell>
          <cell r="K2280">
            <v>53</v>
          </cell>
          <cell r="L2280">
            <v>45</v>
          </cell>
          <cell r="M2280">
            <v>72</v>
          </cell>
          <cell r="N2280">
            <v>46</v>
          </cell>
          <cell r="O2280">
            <v>50</v>
          </cell>
          <cell r="P2280">
            <v>43</v>
          </cell>
          <cell r="Q2280">
            <v>39</v>
          </cell>
          <cell r="R2280">
            <v>30</v>
          </cell>
          <cell r="S2280">
            <v>35</v>
          </cell>
          <cell r="T2280">
            <v>17</v>
          </cell>
          <cell r="U2280">
            <v>30</v>
          </cell>
          <cell r="V2280">
            <v>16</v>
          </cell>
          <cell r="W2280">
            <v>27</v>
          </cell>
          <cell r="X2280">
            <v>13</v>
          </cell>
          <cell r="Y2280">
            <v>32</v>
          </cell>
          <cell r="Z2280">
            <v>13</v>
          </cell>
          <cell r="AA2280">
            <v>32</v>
          </cell>
          <cell r="AB2280">
            <v>11</v>
          </cell>
          <cell r="AC2280">
            <v>42</v>
          </cell>
          <cell r="AD2280">
            <v>19</v>
          </cell>
          <cell r="AE2280">
            <v>69</v>
          </cell>
          <cell r="AF2280">
            <v>48</v>
          </cell>
          <cell r="AG2280">
            <v>60</v>
          </cell>
          <cell r="AH2280">
            <v>49</v>
          </cell>
          <cell r="AI2280">
            <v>64</v>
          </cell>
          <cell r="AJ2280">
            <v>48</v>
          </cell>
          <cell r="AK2280">
            <v>68</v>
          </cell>
          <cell r="AL2280">
            <v>45</v>
          </cell>
          <cell r="AM2280">
            <v>71</v>
          </cell>
          <cell r="AN2280">
            <v>48</v>
          </cell>
          <cell r="AO2280">
            <v>68</v>
          </cell>
          <cell r="AP2280">
            <v>53</v>
          </cell>
          <cell r="AQ2280">
            <v>57</v>
          </cell>
          <cell r="AR2280">
            <v>28</v>
          </cell>
          <cell r="AS2280">
            <v>58</v>
          </cell>
          <cell r="AT2280">
            <v>40</v>
          </cell>
          <cell r="AU2280">
            <v>39</v>
          </cell>
          <cell r="AV2280">
            <v>24</v>
          </cell>
          <cell r="AW2280">
            <v>42</v>
          </cell>
          <cell r="AX2280">
            <v>20</v>
          </cell>
          <cell r="AY2280">
            <v>40</v>
          </cell>
          <cell r="AZ2280">
            <v>23</v>
          </cell>
        </row>
        <row r="2281">
          <cell r="B2281">
            <v>36839</v>
          </cell>
          <cell r="C2281">
            <v>46</v>
          </cell>
          <cell r="D2281">
            <v>40</v>
          </cell>
          <cell r="E2281">
            <v>40</v>
          </cell>
          <cell r="F2281">
            <v>30</v>
          </cell>
          <cell r="G2281">
            <v>31</v>
          </cell>
          <cell r="H2281">
            <v>30</v>
          </cell>
          <cell r="I2281">
            <v>47</v>
          </cell>
          <cell r="J2281">
            <v>42</v>
          </cell>
          <cell r="K2281">
            <v>49</v>
          </cell>
          <cell r="L2281">
            <v>41</v>
          </cell>
          <cell r="M2281">
            <v>72</v>
          </cell>
          <cell r="N2281">
            <v>39</v>
          </cell>
          <cell r="O2281">
            <v>49</v>
          </cell>
          <cell r="P2281">
            <v>39</v>
          </cell>
          <cell r="Q2281">
            <v>41</v>
          </cell>
          <cell r="R2281">
            <v>31</v>
          </cell>
          <cell r="S2281">
            <v>35</v>
          </cell>
          <cell r="T2281">
            <v>28</v>
          </cell>
          <cell r="U2281">
            <v>17</v>
          </cell>
          <cell r="V2281">
            <v>16</v>
          </cell>
          <cell r="W2281">
            <v>17</v>
          </cell>
          <cell r="X2281">
            <v>13</v>
          </cell>
          <cell r="Y2281">
            <v>14</v>
          </cell>
          <cell r="Z2281">
            <v>14</v>
          </cell>
          <cell r="AA2281">
            <v>21</v>
          </cell>
          <cell r="AB2281">
            <v>21</v>
          </cell>
          <cell r="AC2281">
            <v>39</v>
          </cell>
          <cell r="AD2281">
            <v>24</v>
          </cell>
          <cell r="AE2281">
            <v>59</v>
          </cell>
          <cell r="AF2281">
            <v>38</v>
          </cell>
          <cell r="AG2281">
            <v>57</v>
          </cell>
          <cell r="AH2281">
            <v>50</v>
          </cell>
          <cell r="AI2281">
            <v>59</v>
          </cell>
          <cell r="AJ2281">
            <v>46</v>
          </cell>
          <cell r="AK2281">
            <v>68</v>
          </cell>
          <cell r="AL2281">
            <v>45</v>
          </cell>
          <cell r="AM2281">
            <v>64</v>
          </cell>
          <cell r="AN2281">
            <v>56</v>
          </cell>
          <cell r="AO2281">
            <v>62</v>
          </cell>
          <cell r="AP2281">
            <v>57</v>
          </cell>
          <cell r="AQ2281">
            <v>40</v>
          </cell>
          <cell r="AR2281">
            <v>30</v>
          </cell>
          <cell r="AS2281">
            <v>61</v>
          </cell>
          <cell r="AT2281">
            <v>43</v>
          </cell>
          <cell r="AU2281">
            <v>32</v>
          </cell>
          <cell r="AV2281">
            <v>30</v>
          </cell>
          <cell r="AW2281">
            <v>50</v>
          </cell>
          <cell r="AX2281">
            <v>29</v>
          </cell>
          <cell r="AY2281">
            <v>42</v>
          </cell>
          <cell r="AZ2281">
            <v>22</v>
          </cell>
        </row>
        <row r="2282">
          <cell r="B2282">
            <v>36840</v>
          </cell>
          <cell r="C2282">
            <v>46</v>
          </cell>
          <cell r="D2282">
            <v>37</v>
          </cell>
          <cell r="E2282">
            <v>39</v>
          </cell>
          <cell r="F2282">
            <v>35</v>
          </cell>
          <cell r="G2282">
            <v>29</v>
          </cell>
          <cell r="H2282">
            <v>19</v>
          </cell>
          <cell r="I2282">
            <v>47</v>
          </cell>
          <cell r="J2282">
            <v>39</v>
          </cell>
          <cell r="K2282">
            <v>49</v>
          </cell>
          <cell r="L2282">
            <v>34</v>
          </cell>
          <cell r="M2282">
            <v>72</v>
          </cell>
          <cell r="N2282">
            <v>30</v>
          </cell>
          <cell r="O2282">
            <v>48</v>
          </cell>
          <cell r="P2282">
            <v>33</v>
          </cell>
          <cell r="Q2282">
            <v>37</v>
          </cell>
          <cell r="R2282">
            <v>29</v>
          </cell>
          <cell r="S2282">
            <v>27</v>
          </cell>
          <cell r="T2282">
            <v>19</v>
          </cell>
          <cell r="U2282">
            <v>17</v>
          </cell>
          <cell r="V2282">
            <v>7</v>
          </cell>
          <cell r="W2282">
            <v>12</v>
          </cell>
          <cell r="X2282">
            <v>4</v>
          </cell>
          <cell r="Y2282">
            <v>17</v>
          </cell>
          <cell r="Z2282">
            <v>7</v>
          </cell>
          <cell r="AA2282">
            <v>10</v>
          </cell>
          <cell r="AB2282">
            <v>7</v>
          </cell>
          <cell r="AC2282">
            <v>20</v>
          </cell>
          <cell r="AD2282">
            <v>14</v>
          </cell>
          <cell r="AE2282">
            <v>55</v>
          </cell>
          <cell r="AF2282">
            <v>37</v>
          </cell>
          <cell r="AG2282">
            <v>55</v>
          </cell>
          <cell r="AH2282">
            <v>46</v>
          </cell>
          <cell r="AI2282">
            <v>56</v>
          </cell>
          <cell r="AJ2282">
            <v>42</v>
          </cell>
          <cell r="AK2282">
            <v>68</v>
          </cell>
          <cell r="AL2282">
            <v>45</v>
          </cell>
          <cell r="AM2282">
            <v>61</v>
          </cell>
          <cell r="AN2282">
            <v>48</v>
          </cell>
          <cell r="AO2282">
            <v>62</v>
          </cell>
          <cell r="AP2282">
            <v>57</v>
          </cell>
          <cell r="AQ2282">
            <v>37</v>
          </cell>
          <cell r="AR2282">
            <v>26</v>
          </cell>
          <cell r="AS2282">
            <v>56</v>
          </cell>
          <cell r="AT2282">
            <v>43</v>
          </cell>
          <cell r="AU2282">
            <v>33</v>
          </cell>
          <cell r="AV2282">
            <v>28</v>
          </cell>
          <cell r="AW2282">
            <v>47</v>
          </cell>
          <cell r="AX2282">
            <v>32</v>
          </cell>
          <cell r="AY2282">
            <v>31</v>
          </cell>
          <cell r="AZ2282">
            <v>19</v>
          </cell>
        </row>
        <row r="2283">
          <cell r="B2283">
            <v>36841</v>
          </cell>
          <cell r="C2283">
            <v>46</v>
          </cell>
          <cell r="D2283">
            <v>37</v>
          </cell>
          <cell r="E2283">
            <v>39</v>
          </cell>
          <cell r="F2283">
            <v>35</v>
          </cell>
          <cell r="G2283">
            <v>29</v>
          </cell>
          <cell r="H2283">
            <v>19</v>
          </cell>
          <cell r="I2283">
            <v>47</v>
          </cell>
          <cell r="J2283">
            <v>39</v>
          </cell>
          <cell r="K2283">
            <v>49</v>
          </cell>
          <cell r="L2283">
            <v>34</v>
          </cell>
          <cell r="M2283">
            <v>72</v>
          </cell>
          <cell r="N2283">
            <v>30</v>
          </cell>
          <cell r="O2283">
            <v>48</v>
          </cell>
          <cell r="P2283">
            <v>33</v>
          </cell>
          <cell r="Q2283">
            <v>37</v>
          </cell>
          <cell r="R2283">
            <v>29</v>
          </cell>
          <cell r="S2283">
            <v>27</v>
          </cell>
          <cell r="T2283">
            <v>19</v>
          </cell>
          <cell r="U2283">
            <v>17</v>
          </cell>
          <cell r="V2283">
            <v>7</v>
          </cell>
          <cell r="W2283">
            <v>12</v>
          </cell>
          <cell r="X2283">
            <v>4</v>
          </cell>
          <cell r="Y2283">
            <v>17</v>
          </cell>
          <cell r="Z2283">
            <v>7</v>
          </cell>
          <cell r="AA2283">
            <v>10</v>
          </cell>
          <cell r="AB2283">
            <v>7</v>
          </cell>
          <cell r="AC2283">
            <v>20</v>
          </cell>
          <cell r="AD2283">
            <v>14</v>
          </cell>
          <cell r="AE2283">
            <v>55</v>
          </cell>
          <cell r="AF2283">
            <v>37</v>
          </cell>
          <cell r="AG2283">
            <v>55</v>
          </cell>
          <cell r="AH2283">
            <v>46</v>
          </cell>
          <cell r="AI2283">
            <v>56</v>
          </cell>
          <cell r="AJ2283">
            <v>42</v>
          </cell>
          <cell r="AK2283">
            <v>68</v>
          </cell>
          <cell r="AL2283">
            <v>45</v>
          </cell>
          <cell r="AM2283">
            <v>61</v>
          </cell>
          <cell r="AN2283">
            <v>48</v>
          </cell>
          <cell r="AO2283">
            <v>62</v>
          </cell>
          <cell r="AP2283">
            <v>57</v>
          </cell>
          <cell r="AQ2283">
            <v>37</v>
          </cell>
          <cell r="AR2283">
            <v>26</v>
          </cell>
          <cell r="AS2283">
            <v>56</v>
          </cell>
          <cell r="AT2283">
            <v>43</v>
          </cell>
          <cell r="AU2283">
            <v>33</v>
          </cell>
          <cell r="AV2283">
            <v>28</v>
          </cell>
          <cell r="AW2283">
            <v>47</v>
          </cell>
          <cell r="AX2283">
            <v>32</v>
          </cell>
          <cell r="AY2283">
            <v>31</v>
          </cell>
          <cell r="AZ2283">
            <v>19</v>
          </cell>
        </row>
        <row r="2284">
          <cell r="B2284">
            <v>36842</v>
          </cell>
          <cell r="C2284">
            <v>43</v>
          </cell>
          <cell r="D2284">
            <v>32</v>
          </cell>
          <cell r="E2284">
            <v>40</v>
          </cell>
          <cell r="F2284">
            <v>20</v>
          </cell>
          <cell r="G2284">
            <v>29</v>
          </cell>
          <cell r="H2284">
            <v>20</v>
          </cell>
          <cell r="I2284">
            <v>45</v>
          </cell>
          <cell r="J2284">
            <v>27</v>
          </cell>
          <cell r="K2284">
            <v>47</v>
          </cell>
          <cell r="L2284">
            <v>25</v>
          </cell>
          <cell r="M2284">
            <v>72</v>
          </cell>
          <cell r="N2284">
            <v>24</v>
          </cell>
          <cell r="O2284">
            <v>47</v>
          </cell>
          <cell r="P2284">
            <v>25</v>
          </cell>
          <cell r="Q2284">
            <v>34</v>
          </cell>
          <cell r="R2284">
            <v>21</v>
          </cell>
          <cell r="S2284">
            <v>26</v>
          </cell>
          <cell r="T2284">
            <v>21</v>
          </cell>
          <cell r="U2284">
            <v>23</v>
          </cell>
          <cell r="V2284">
            <v>2</v>
          </cell>
          <cell r="W2284">
            <v>25</v>
          </cell>
          <cell r="X2284">
            <v>6</v>
          </cell>
          <cell r="Y2284">
            <v>22</v>
          </cell>
          <cell r="Z2284">
            <v>9</v>
          </cell>
          <cell r="AA2284">
            <v>16</v>
          </cell>
          <cell r="AB2284">
            <v>-6</v>
          </cell>
          <cell r="AC2284">
            <v>21</v>
          </cell>
          <cell r="AD2284">
            <v>-3</v>
          </cell>
          <cell r="AE2284">
            <v>57</v>
          </cell>
          <cell r="AF2284">
            <v>32</v>
          </cell>
          <cell r="AG2284">
            <v>58</v>
          </cell>
          <cell r="AH2284">
            <v>40</v>
          </cell>
          <cell r="AI2284">
            <v>59</v>
          </cell>
          <cell r="AJ2284">
            <v>37</v>
          </cell>
          <cell r="AK2284">
            <v>68</v>
          </cell>
          <cell r="AL2284">
            <v>45</v>
          </cell>
          <cell r="AM2284">
            <v>65</v>
          </cell>
          <cell r="AN2284">
            <v>44</v>
          </cell>
          <cell r="AO2284">
            <v>62</v>
          </cell>
          <cell r="AP2284">
            <v>48</v>
          </cell>
          <cell r="AQ2284">
            <v>43</v>
          </cell>
          <cell r="AR2284">
            <v>18</v>
          </cell>
          <cell r="AS2284">
            <v>51</v>
          </cell>
          <cell r="AT2284">
            <v>36</v>
          </cell>
          <cell r="AU2284">
            <v>29</v>
          </cell>
          <cell r="AV2284">
            <v>20</v>
          </cell>
          <cell r="AW2284">
            <v>32</v>
          </cell>
          <cell r="AX2284">
            <v>23</v>
          </cell>
          <cell r="AY2284">
            <v>21</v>
          </cell>
          <cell r="AZ2284">
            <v>1</v>
          </cell>
        </row>
        <row r="2285">
          <cell r="B2285">
            <v>36843</v>
          </cell>
          <cell r="C2285">
            <v>46</v>
          </cell>
          <cell r="D2285">
            <v>36</v>
          </cell>
          <cell r="E2285">
            <v>40</v>
          </cell>
          <cell r="F2285">
            <v>19</v>
          </cell>
          <cell r="G2285">
            <v>32</v>
          </cell>
          <cell r="H2285">
            <v>22</v>
          </cell>
          <cell r="I2285">
            <v>45</v>
          </cell>
          <cell r="J2285">
            <v>34</v>
          </cell>
          <cell r="K2285">
            <v>48</v>
          </cell>
          <cell r="L2285">
            <v>31</v>
          </cell>
          <cell r="M2285">
            <v>72</v>
          </cell>
          <cell r="N2285">
            <v>30</v>
          </cell>
          <cell r="O2285">
            <v>38</v>
          </cell>
          <cell r="P2285">
            <v>29</v>
          </cell>
          <cell r="Q2285">
            <v>38</v>
          </cell>
          <cell r="R2285">
            <v>22</v>
          </cell>
          <cell r="S2285">
            <v>31</v>
          </cell>
          <cell r="T2285">
            <v>13</v>
          </cell>
          <cell r="U2285">
            <v>22</v>
          </cell>
          <cell r="V2285">
            <v>9</v>
          </cell>
          <cell r="W2285">
            <v>28</v>
          </cell>
          <cell r="X2285">
            <v>14</v>
          </cell>
          <cell r="Y2285">
            <v>27</v>
          </cell>
          <cell r="Z2285">
            <v>9</v>
          </cell>
          <cell r="AA2285">
            <v>20</v>
          </cell>
          <cell r="AB2285">
            <v>0</v>
          </cell>
          <cell r="AC2285">
            <v>25</v>
          </cell>
          <cell r="AD2285">
            <v>1</v>
          </cell>
          <cell r="AE2285">
            <v>52</v>
          </cell>
          <cell r="AF2285">
            <v>34</v>
          </cell>
          <cell r="AG2285">
            <v>56</v>
          </cell>
          <cell r="AH2285">
            <v>40</v>
          </cell>
          <cell r="AI2285">
            <v>57</v>
          </cell>
          <cell r="AJ2285">
            <v>38</v>
          </cell>
          <cell r="AK2285">
            <v>68</v>
          </cell>
          <cell r="AL2285">
            <v>45</v>
          </cell>
          <cell r="AM2285">
            <v>68</v>
          </cell>
          <cell r="AN2285">
            <v>45</v>
          </cell>
          <cell r="AO2285">
            <v>64</v>
          </cell>
          <cell r="AP2285">
            <v>47</v>
          </cell>
          <cell r="AQ2285">
            <v>46</v>
          </cell>
          <cell r="AR2285">
            <v>17</v>
          </cell>
          <cell r="AS2285">
            <v>53</v>
          </cell>
          <cell r="AT2285">
            <v>34</v>
          </cell>
          <cell r="AU2285">
            <v>34</v>
          </cell>
          <cell r="AV2285">
            <v>19</v>
          </cell>
          <cell r="AW2285">
            <v>33</v>
          </cell>
          <cell r="AX2285">
            <v>20</v>
          </cell>
          <cell r="AY2285">
            <v>30</v>
          </cell>
          <cell r="AZ2285">
            <v>2</v>
          </cell>
        </row>
        <row r="2286">
          <cell r="B2286">
            <v>36844</v>
          </cell>
          <cell r="C2286">
            <v>48</v>
          </cell>
          <cell r="D2286">
            <v>34</v>
          </cell>
          <cell r="E2286">
            <v>40</v>
          </cell>
          <cell r="F2286">
            <v>26</v>
          </cell>
          <cell r="G2286">
            <v>31</v>
          </cell>
          <cell r="H2286">
            <v>11</v>
          </cell>
          <cell r="I2286">
            <v>50</v>
          </cell>
          <cell r="J2286">
            <v>35</v>
          </cell>
          <cell r="K2286">
            <v>48</v>
          </cell>
          <cell r="L2286">
            <v>33</v>
          </cell>
          <cell r="M2286">
            <v>72</v>
          </cell>
          <cell r="N2286">
            <v>30</v>
          </cell>
          <cell r="O2286">
            <v>38</v>
          </cell>
          <cell r="P2286">
            <v>33</v>
          </cell>
          <cell r="Q2286">
            <v>31</v>
          </cell>
          <cell r="R2286">
            <v>28</v>
          </cell>
          <cell r="S2286">
            <v>31</v>
          </cell>
          <cell r="T2286">
            <v>17</v>
          </cell>
          <cell r="U2286">
            <v>16</v>
          </cell>
          <cell r="V2286">
            <v>3</v>
          </cell>
          <cell r="W2286">
            <v>20</v>
          </cell>
          <cell r="X2286">
            <v>6</v>
          </cell>
          <cell r="Y2286">
            <v>29</v>
          </cell>
          <cell r="Z2286">
            <v>12</v>
          </cell>
          <cell r="AA2286">
            <v>31</v>
          </cell>
          <cell r="AB2286">
            <v>0</v>
          </cell>
          <cell r="AC2286">
            <v>32</v>
          </cell>
          <cell r="AD2286">
            <v>5</v>
          </cell>
          <cell r="AE2286">
            <v>49</v>
          </cell>
          <cell r="AF2286">
            <v>34</v>
          </cell>
          <cell r="AG2286">
            <v>56</v>
          </cell>
          <cell r="AH2286">
            <v>41</v>
          </cell>
          <cell r="AI2286">
            <v>55</v>
          </cell>
          <cell r="AJ2286">
            <v>38</v>
          </cell>
          <cell r="AK2286">
            <v>68</v>
          </cell>
          <cell r="AL2286">
            <v>45</v>
          </cell>
          <cell r="AM2286">
            <v>62</v>
          </cell>
          <cell r="AN2286">
            <v>44</v>
          </cell>
          <cell r="AO2286">
            <v>60</v>
          </cell>
          <cell r="AP2286">
            <v>49</v>
          </cell>
          <cell r="AQ2286">
            <v>41</v>
          </cell>
          <cell r="AR2286">
            <v>27</v>
          </cell>
          <cell r="AS2286">
            <v>56</v>
          </cell>
          <cell r="AT2286">
            <v>34</v>
          </cell>
          <cell r="AU2286">
            <v>40</v>
          </cell>
          <cell r="AV2286">
            <v>25</v>
          </cell>
          <cell r="AW2286">
            <v>38</v>
          </cell>
          <cell r="AX2286">
            <v>19</v>
          </cell>
          <cell r="AY2286">
            <v>31</v>
          </cell>
          <cell r="AZ2286">
            <v>8</v>
          </cell>
        </row>
        <row r="2287">
          <cell r="B2287">
            <v>36845</v>
          </cell>
          <cell r="C2287">
            <v>46</v>
          </cell>
          <cell r="D2287">
            <v>30</v>
          </cell>
          <cell r="E2287">
            <v>40</v>
          </cell>
          <cell r="F2287">
            <v>15</v>
          </cell>
          <cell r="G2287">
            <v>29</v>
          </cell>
          <cell r="H2287">
            <v>17</v>
          </cell>
          <cell r="I2287">
            <v>50</v>
          </cell>
          <cell r="J2287">
            <v>33</v>
          </cell>
          <cell r="K2287">
            <v>51</v>
          </cell>
          <cell r="L2287">
            <v>37</v>
          </cell>
          <cell r="M2287">
            <v>72</v>
          </cell>
          <cell r="N2287">
            <v>28</v>
          </cell>
          <cell r="O2287">
            <v>45</v>
          </cell>
          <cell r="P2287">
            <v>36</v>
          </cell>
          <cell r="Q2287">
            <v>32</v>
          </cell>
          <cell r="R2287">
            <v>29</v>
          </cell>
          <cell r="S2287">
            <v>26</v>
          </cell>
          <cell r="T2287">
            <v>24</v>
          </cell>
          <cell r="U2287">
            <v>21</v>
          </cell>
          <cell r="V2287">
            <v>9</v>
          </cell>
          <cell r="W2287">
            <v>27</v>
          </cell>
          <cell r="X2287">
            <v>10</v>
          </cell>
          <cell r="Y2287">
            <v>28</v>
          </cell>
          <cell r="Z2287">
            <v>13</v>
          </cell>
          <cell r="AA2287">
            <v>23</v>
          </cell>
          <cell r="AB2287">
            <v>11</v>
          </cell>
          <cell r="AC2287">
            <v>28</v>
          </cell>
          <cell r="AD2287">
            <v>10</v>
          </cell>
          <cell r="AE2287">
            <v>49</v>
          </cell>
          <cell r="AF2287">
            <v>32</v>
          </cell>
          <cell r="AG2287">
            <v>55</v>
          </cell>
          <cell r="AH2287">
            <v>45</v>
          </cell>
          <cell r="AI2287">
            <v>58</v>
          </cell>
          <cell r="AJ2287">
            <v>40</v>
          </cell>
          <cell r="AK2287">
            <v>68</v>
          </cell>
          <cell r="AL2287">
            <v>45</v>
          </cell>
          <cell r="AM2287">
            <v>63</v>
          </cell>
          <cell r="AN2287">
            <v>44</v>
          </cell>
          <cell r="AO2287">
            <v>62</v>
          </cell>
          <cell r="AP2287">
            <v>49</v>
          </cell>
          <cell r="AQ2287">
            <v>41</v>
          </cell>
          <cell r="AR2287">
            <v>26</v>
          </cell>
          <cell r="AS2287">
            <v>55</v>
          </cell>
          <cell r="AT2287">
            <v>39</v>
          </cell>
          <cell r="AU2287">
            <v>33</v>
          </cell>
          <cell r="AV2287">
            <v>24</v>
          </cell>
          <cell r="AW2287">
            <v>33</v>
          </cell>
          <cell r="AX2287">
            <v>27</v>
          </cell>
          <cell r="AY2287">
            <v>35</v>
          </cell>
          <cell r="AZ2287">
            <v>12</v>
          </cell>
        </row>
        <row r="2288">
          <cell r="B2288">
            <v>36846</v>
          </cell>
          <cell r="C2288">
            <v>44</v>
          </cell>
          <cell r="D2288">
            <v>30</v>
          </cell>
          <cell r="E2288">
            <v>32</v>
          </cell>
          <cell r="F2288">
            <v>15</v>
          </cell>
          <cell r="G2288">
            <v>29</v>
          </cell>
          <cell r="H2288">
            <v>26</v>
          </cell>
          <cell r="I2288">
            <v>46</v>
          </cell>
          <cell r="J2288">
            <v>28</v>
          </cell>
          <cell r="K2288">
            <v>47</v>
          </cell>
          <cell r="L2288">
            <v>27</v>
          </cell>
          <cell r="M2288">
            <v>72</v>
          </cell>
          <cell r="N2288">
            <v>22</v>
          </cell>
          <cell r="O2288">
            <v>47</v>
          </cell>
          <cell r="P2288">
            <v>32</v>
          </cell>
          <cell r="Q2288">
            <v>31</v>
          </cell>
          <cell r="R2288">
            <v>16</v>
          </cell>
          <cell r="S2288">
            <v>24</v>
          </cell>
          <cell r="T2288">
            <v>22</v>
          </cell>
          <cell r="U2288">
            <v>22</v>
          </cell>
          <cell r="V2288">
            <v>14</v>
          </cell>
          <cell r="W2288">
            <v>30</v>
          </cell>
          <cell r="X2288">
            <v>6</v>
          </cell>
          <cell r="Y2288">
            <v>22</v>
          </cell>
          <cell r="Z2288">
            <v>2</v>
          </cell>
          <cell r="AA2288">
            <v>22</v>
          </cell>
          <cell r="AB2288">
            <v>6</v>
          </cell>
          <cell r="AC2288">
            <v>23</v>
          </cell>
          <cell r="AD2288">
            <v>9</v>
          </cell>
          <cell r="AE2288">
            <v>55</v>
          </cell>
          <cell r="AF2288">
            <v>34</v>
          </cell>
          <cell r="AG2288">
            <v>57</v>
          </cell>
          <cell r="AH2288">
            <v>48</v>
          </cell>
          <cell r="AI2288">
            <v>59</v>
          </cell>
          <cell r="AJ2288">
            <v>47</v>
          </cell>
          <cell r="AK2288">
            <v>68</v>
          </cell>
          <cell r="AL2288">
            <v>45</v>
          </cell>
          <cell r="AM2288">
            <v>63</v>
          </cell>
          <cell r="AN2288">
            <v>43</v>
          </cell>
          <cell r="AO2288">
            <v>61</v>
          </cell>
          <cell r="AP2288">
            <v>48</v>
          </cell>
          <cell r="AQ2288">
            <v>40</v>
          </cell>
          <cell r="AR2288">
            <v>26</v>
          </cell>
          <cell r="AS2288">
            <v>53</v>
          </cell>
          <cell r="AT2288">
            <v>36</v>
          </cell>
          <cell r="AU2288">
            <v>29</v>
          </cell>
          <cell r="AV2288">
            <v>22</v>
          </cell>
          <cell r="AW2288">
            <v>33</v>
          </cell>
          <cell r="AX2288">
            <v>15</v>
          </cell>
          <cell r="AY2288">
            <v>29</v>
          </cell>
          <cell r="AZ2288">
            <v>8</v>
          </cell>
        </row>
        <row r="2289">
          <cell r="B2289">
            <v>36847</v>
          </cell>
          <cell r="C2289">
            <v>44</v>
          </cell>
          <cell r="D2289">
            <v>30</v>
          </cell>
          <cell r="E2289">
            <v>32</v>
          </cell>
          <cell r="F2289">
            <v>15</v>
          </cell>
          <cell r="G2289">
            <v>29</v>
          </cell>
          <cell r="H2289">
            <v>26</v>
          </cell>
          <cell r="I2289">
            <v>46</v>
          </cell>
          <cell r="J2289">
            <v>28</v>
          </cell>
          <cell r="K2289">
            <v>47</v>
          </cell>
          <cell r="L2289">
            <v>27</v>
          </cell>
          <cell r="M2289">
            <v>72</v>
          </cell>
          <cell r="N2289">
            <v>22</v>
          </cell>
          <cell r="O2289">
            <v>47</v>
          </cell>
          <cell r="P2289">
            <v>32</v>
          </cell>
          <cell r="Q2289">
            <v>31</v>
          </cell>
          <cell r="R2289">
            <v>16</v>
          </cell>
          <cell r="S2289">
            <v>24</v>
          </cell>
          <cell r="T2289">
            <v>22</v>
          </cell>
          <cell r="U2289">
            <v>22</v>
          </cell>
          <cell r="V2289">
            <v>14</v>
          </cell>
          <cell r="W2289">
            <v>30</v>
          </cell>
          <cell r="X2289">
            <v>6</v>
          </cell>
          <cell r="Y2289">
            <v>22</v>
          </cell>
          <cell r="Z2289">
            <v>2</v>
          </cell>
          <cell r="AA2289">
            <v>22</v>
          </cell>
          <cell r="AB2289">
            <v>6</v>
          </cell>
          <cell r="AC2289">
            <v>23</v>
          </cell>
          <cell r="AD2289">
            <v>9</v>
          </cell>
          <cell r="AE2289">
            <v>55</v>
          </cell>
          <cell r="AF2289">
            <v>34</v>
          </cell>
          <cell r="AG2289">
            <v>57</v>
          </cell>
          <cell r="AH2289">
            <v>48</v>
          </cell>
          <cell r="AI2289">
            <v>59</v>
          </cell>
          <cell r="AJ2289">
            <v>47</v>
          </cell>
          <cell r="AK2289">
            <v>68</v>
          </cell>
          <cell r="AL2289">
            <v>45</v>
          </cell>
          <cell r="AM2289">
            <v>63</v>
          </cell>
          <cell r="AN2289">
            <v>43</v>
          </cell>
          <cell r="AO2289">
            <v>61</v>
          </cell>
          <cell r="AP2289">
            <v>48</v>
          </cell>
          <cell r="AQ2289">
            <v>40</v>
          </cell>
          <cell r="AR2289">
            <v>26</v>
          </cell>
          <cell r="AS2289">
            <v>53</v>
          </cell>
          <cell r="AT2289">
            <v>36</v>
          </cell>
          <cell r="AU2289">
            <v>29</v>
          </cell>
          <cell r="AV2289">
            <v>22</v>
          </cell>
          <cell r="AW2289">
            <v>33</v>
          </cell>
          <cell r="AX2289">
            <v>15</v>
          </cell>
          <cell r="AY2289">
            <v>29</v>
          </cell>
          <cell r="AZ2289">
            <v>8</v>
          </cell>
        </row>
        <row r="2290">
          <cell r="B2290">
            <v>36848</v>
          </cell>
          <cell r="C2290">
            <v>44</v>
          </cell>
          <cell r="D2290">
            <v>30</v>
          </cell>
          <cell r="E2290">
            <v>32</v>
          </cell>
          <cell r="F2290">
            <v>15</v>
          </cell>
          <cell r="G2290">
            <v>29</v>
          </cell>
          <cell r="H2290">
            <v>26</v>
          </cell>
          <cell r="I2290">
            <v>46</v>
          </cell>
          <cell r="J2290">
            <v>28</v>
          </cell>
          <cell r="K2290">
            <v>47</v>
          </cell>
          <cell r="L2290">
            <v>27</v>
          </cell>
          <cell r="M2290">
            <v>72</v>
          </cell>
          <cell r="N2290">
            <v>22</v>
          </cell>
          <cell r="O2290">
            <v>47</v>
          </cell>
          <cell r="P2290">
            <v>32</v>
          </cell>
          <cell r="Q2290">
            <v>31</v>
          </cell>
          <cell r="R2290">
            <v>16</v>
          </cell>
          <cell r="S2290">
            <v>24</v>
          </cell>
          <cell r="T2290">
            <v>22</v>
          </cell>
          <cell r="U2290">
            <v>22</v>
          </cell>
          <cell r="V2290">
            <v>14</v>
          </cell>
          <cell r="W2290">
            <v>30</v>
          </cell>
          <cell r="X2290">
            <v>6</v>
          </cell>
          <cell r="Y2290">
            <v>22</v>
          </cell>
          <cell r="Z2290">
            <v>2</v>
          </cell>
          <cell r="AA2290">
            <v>22</v>
          </cell>
          <cell r="AB2290">
            <v>6</v>
          </cell>
          <cell r="AC2290">
            <v>23</v>
          </cell>
          <cell r="AD2290">
            <v>9</v>
          </cell>
          <cell r="AE2290">
            <v>55</v>
          </cell>
          <cell r="AF2290">
            <v>34</v>
          </cell>
          <cell r="AG2290">
            <v>57</v>
          </cell>
          <cell r="AH2290">
            <v>48</v>
          </cell>
          <cell r="AI2290">
            <v>59</v>
          </cell>
          <cell r="AJ2290">
            <v>47</v>
          </cell>
          <cell r="AK2290">
            <v>68</v>
          </cell>
          <cell r="AL2290">
            <v>45</v>
          </cell>
          <cell r="AM2290">
            <v>63</v>
          </cell>
          <cell r="AN2290">
            <v>43</v>
          </cell>
          <cell r="AO2290">
            <v>61</v>
          </cell>
          <cell r="AP2290">
            <v>48</v>
          </cell>
          <cell r="AQ2290">
            <v>40</v>
          </cell>
          <cell r="AR2290">
            <v>26</v>
          </cell>
          <cell r="AS2290">
            <v>53</v>
          </cell>
          <cell r="AT2290">
            <v>36</v>
          </cell>
          <cell r="AU2290">
            <v>29</v>
          </cell>
          <cell r="AV2290">
            <v>22</v>
          </cell>
          <cell r="AW2290">
            <v>33</v>
          </cell>
          <cell r="AX2290">
            <v>15</v>
          </cell>
          <cell r="AY2290">
            <v>29</v>
          </cell>
          <cell r="AZ2290">
            <v>8</v>
          </cell>
        </row>
        <row r="2291">
          <cell r="B2291">
            <v>36849</v>
          </cell>
          <cell r="C2291">
            <v>46</v>
          </cell>
          <cell r="D2291">
            <v>28</v>
          </cell>
          <cell r="E2291">
            <v>37</v>
          </cell>
          <cell r="F2291">
            <v>15</v>
          </cell>
          <cell r="G2291">
            <v>31</v>
          </cell>
          <cell r="H2291">
            <v>10</v>
          </cell>
          <cell r="I2291">
            <v>45</v>
          </cell>
          <cell r="J2291">
            <v>32</v>
          </cell>
          <cell r="K2291">
            <v>39</v>
          </cell>
          <cell r="L2291">
            <v>21</v>
          </cell>
          <cell r="M2291">
            <v>72</v>
          </cell>
          <cell r="N2291">
            <v>20</v>
          </cell>
          <cell r="O2291">
            <v>42</v>
          </cell>
          <cell r="P2291">
            <v>24</v>
          </cell>
          <cell r="Q2291">
            <v>27</v>
          </cell>
          <cell r="R2291">
            <v>23</v>
          </cell>
          <cell r="S2291">
            <v>28</v>
          </cell>
          <cell r="T2291">
            <v>7</v>
          </cell>
          <cell r="U2291">
            <v>27</v>
          </cell>
          <cell r="V2291">
            <v>12</v>
          </cell>
          <cell r="W2291">
            <v>30</v>
          </cell>
          <cell r="X2291">
            <v>13</v>
          </cell>
          <cell r="Y2291">
            <v>34</v>
          </cell>
          <cell r="Z2291">
            <v>22</v>
          </cell>
          <cell r="AA2291">
            <v>29</v>
          </cell>
          <cell r="AB2291">
            <v>15</v>
          </cell>
          <cell r="AC2291">
            <v>34</v>
          </cell>
          <cell r="AD2291">
            <v>19</v>
          </cell>
          <cell r="AE2291">
            <v>61</v>
          </cell>
          <cell r="AF2291">
            <v>37</v>
          </cell>
          <cell r="AG2291">
            <v>59</v>
          </cell>
          <cell r="AH2291">
            <v>44</v>
          </cell>
          <cell r="AI2291">
            <v>61</v>
          </cell>
          <cell r="AJ2291">
            <v>41</v>
          </cell>
          <cell r="AK2291">
            <v>68</v>
          </cell>
          <cell r="AL2291">
            <v>45</v>
          </cell>
          <cell r="AM2291">
            <v>79</v>
          </cell>
          <cell r="AN2291">
            <v>49</v>
          </cell>
          <cell r="AO2291">
            <v>74</v>
          </cell>
          <cell r="AP2291">
            <v>47</v>
          </cell>
          <cell r="AQ2291">
            <v>52</v>
          </cell>
          <cell r="AR2291">
            <v>24</v>
          </cell>
          <cell r="AS2291">
            <v>58</v>
          </cell>
          <cell r="AT2291">
            <v>33</v>
          </cell>
          <cell r="AU2291">
            <v>35</v>
          </cell>
          <cell r="AV2291">
            <v>19</v>
          </cell>
          <cell r="AW2291">
            <v>36</v>
          </cell>
          <cell r="AX2291">
            <v>13</v>
          </cell>
          <cell r="AY2291">
            <v>40</v>
          </cell>
          <cell r="AZ2291">
            <v>17</v>
          </cell>
        </row>
        <row r="2292">
          <cell r="B2292">
            <v>36850</v>
          </cell>
          <cell r="C2292">
            <v>56</v>
          </cell>
          <cell r="D2292">
            <v>36</v>
          </cell>
          <cell r="E2292">
            <v>41</v>
          </cell>
          <cell r="F2292">
            <v>19</v>
          </cell>
          <cell r="G2292">
            <v>34</v>
          </cell>
          <cell r="H2292">
            <v>20</v>
          </cell>
          <cell r="I2292">
            <v>49</v>
          </cell>
          <cell r="J2292">
            <v>32</v>
          </cell>
          <cell r="K2292">
            <v>50</v>
          </cell>
          <cell r="L2292">
            <v>32</v>
          </cell>
          <cell r="M2292">
            <v>72</v>
          </cell>
          <cell r="N2292">
            <v>33</v>
          </cell>
          <cell r="O2292">
            <v>47</v>
          </cell>
          <cell r="P2292">
            <v>28</v>
          </cell>
          <cell r="Q2292">
            <v>33</v>
          </cell>
          <cell r="R2292">
            <v>20</v>
          </cell>
          <cell r="S2292">
            <v>30</v>
          </cell>
          <cell r="T2292">
            <v>5</v>
          </cell>
          <cell r="U2292">
            <v>23</v>
          </cell>
          <cell r="V2292">
            <v>8</v>
          </cell>
          <cell r="W2292">
            <v>39</v>
          </cell>
          <cell r="X2292">
            <v>11</v>
          </cell>
          <cell r="Y2292">
            <v>33</v>
          </cell>
          <cell r="Z2292">
            <v>17</v>
          </cell>
          <cell r="AA2292">
            <v>32</v>
          </cell>
          <cell r="AB2292">
            <v>2</v>
          </cell>
          <cell r="AC2292">
            <v>41</v>
          </cell>
          <cell r="AD2292">
            <v>11</v>
          </cell>
          <cell r="AE2292">
            <v>62</v>
          </cell>
          <cell r="AF2292">
            <v>34</v>
          </cell>
          <cell r="AG2292">
            <v>61</v>
          </cell>
          <cell r="AH2292">
            <v>41</v>
          </cell>
          <cell r="AI2292">
            <v>65</v>
          </cell>
          <cell r="AJ2292">
            <v>38</v>
          </cell>
          <cell r="AK2292">
            <v>68</v>
          </cell>
          <cell r="AL2292">
            <v>45</v>
          </cell>
          <cell r="AM2292">
            <v>80</v>
          </cell>
          <cell r="AN2292">
            <v>53</v>
          </cell>
          <cell r="AO2292">
            <v>77</v>
          </cell>
          <cell r="AP2292">
            <v>49</v>
          </cell>
          <cell r="AQ2292">
            <v>52</v>
          </cell>
          <cell r="AR2292">
            <v>21</v>
          </cell>
          <cell r="AS2292">
            <v>63</v>
          </cell>
          <cell r="AT2292">
            <v>36</v>
          </cell>
          <cell r="AU2292">
            <v>35</v>
          </cell>
          <cell r="AV2292">
            <v>20</v>
          </cell>
          <cell r="AW2292">
            <v>44</v>
          </cell>
          <cell r="AX2292">
            <v>16</v>
          </cell>
          <cell r="AY2292">
            <v>44</v>
          </cell>
          <cell r="AZ2292">
            <v>11</v>
          </cell>
        </row>
        <row r="2293">
          <cell r="B2293">
            <v>36851</v>
          </cell>
          <cell r="C2293">
            <v>51</v>
          </cell>
          <cell r="D2293">
            <v>35</v>
          </cell>
          <cell r="E2293">
            <v>43</v>
          </cell>
          <cell r="F2293">
            <v>19</v>
          </cell>
          <cell r="G2293">
            <v>35</v>
          </cell>
          <cell r="H2293">
            <v>20</v>
          </cell>
          <cell r="I2293">
            <v>51</v>
          </cell>
          <cell r="J2293">
            <v>38</v>
          </cell>
          <cell r="K2293">
            <v>50</v>
          </cell>
          <cell r="L2293">
            <v>31</v>
          </cell>
          <cell r="M2293">
            <v>72</v>
          </cell>
          <cell r="N2293">
            <v>24</v>
          </cell>
          <cell r="O2293">
            <v>52</v>
          </cell>
          <cell r="P2293">
            <v>25</v>
          </cell>
          <cell r="Q2293">
            <v>38</v>
          </cell>
          <cell r="R2293">
            <v>19</v>
          </cell>
          <cell r="S2293">
            <v>33</v>
          </cell>
          <cell r="T2293">
            <v>8</v>
          </cell>
          <cell r="U2293">
            <v>21</v>
          </cell>
          <cell r="V2293">
            <v>10</v>
          </cell>
          <cell r="W2293">
            <v>41</v>
          </cell>
          <cell r="X2293">
            <v>29</v>
          </cell>
          <cell r="Y2293">
            <v>39</v>
          </cell>
          <cell r="Z2293">
            <v>24</v>
          </cell>
          <cell r="AA2293">
            <v>37</v>
          </cell>
          <cell r="AB2293">
            <v>26</v>
          </cell>
          <cell r="AC2293">
            <v>48</v>
          </cell>
          <cell r="AD2293">
            <v>22</v>
          </cell>
          <cell r="AE2293">
            <v>49</v>
          </cell>
          <cell r="AF2293">
            <v>38</v>
          </cell>
          <cell r="AG2293">
            <v>56</v>
          </cell>
          <cell r="AH2293">
            <v>46</v>
          </cell>
          <cell r="AI2293">
            <v>55</v>
          </cell>
          <cell r="AJ2293">
            <v>43</v>
          </cell>
          <cell r="AK2293">
            <v>68</v>
          </cell>
          <cell r="AL2293">
            <v>45</v>
          </cell>
          <cell r="AM2293">
            <v>75</v>
          </cell>
          <cell r="AN2293">
            <v>56</v>
          </cell>
          <cell r="AO2293">
            <v>70</v>
          </cell>
          <cell r="AP2293">
            <v>54</v>
          </cell>
          <cell r="AQ2293">
            <v>53</v>
          </cell>
          <cell r="AR2293">
            <v>25</v>
          </cell>
          <cell r="AS2293">
            <v>62</v>
          </cell>
          <cell r="AT2293">
            <v>43</v>
          </cell>
          <cell r="AU2293">
            <v>35</v>
          </cell>
          <cell r="AV2293">
            <v>18</v>
          </cell>
          <cell r="AW2293">
            <v>42</v>
          </cell>
          <cell r="AX2293">
            <v>19</v>
          </cell>
          <cell r="AY2293">
            <v>50</v>
          </cell>
          <cell r="AZ2293">
            <v>24</v>
          </cell>
        </row>
        <row r="2294">
          <cell r="B2294">
            <v>36852</v>
          </cell>
          <cell r="C2294">
            <v>35</v>
          </cell>
          <cell r="D2294">
            <v>49</v>
          </cell>
          <cell r="E2294">
            <v>25</v>
          </cell>
          <cell r="F2294">
            <v>27</v>
          </cell>
          <cell r="G2294">
            <v>21</v>
          </cell>
          <cell r="H2294">
            <v>25</v>
          </cell>
          <cell r="I2294">
            <v>35</v>
          </cell>
          <cell r="J2294">
            <v>48</v>
          </cell>
          <cell r="K2294">
            <v>25</v>
          </cell>
          <cell r="L2294">
            <v>46</v>
          </cell>
          <cell r="M2294">
            <v>72</v>
          </cell>
          <cell r="N2294">
            <v>48</v>
          </cell>
          <cell r="O2294">
            <v>27</v>
          </cell>
          <cell r="P2294">
            <v>50</v>
          </cell>
          <cell r="Q2294">
            <v>23</v>
          </cell>
          <cell r="R2294">
            <v>38</v>
          </cell>
          <cell r="S2294">
            <v>11</v>
          </cell>
          <cell r="T2294">
            <v>39</v>
          </cell>
          <cell r="U2294">
            <v>5</v>
          </cell>
          <cell r="V2294">
            <v>19</v>
          </cell>
          <cell r="W2294">
            <v>28</v>
          </cell>
          <cell r="X2294">
            <v>38</v>
          </cell>
          <cell r="Y2294">
            <v>22</v>
          </cell>
          <cell r="Z2294">
            <v>41</v>
          </cell>
          <cell r="AA2294">
            <v>11</v>
          </cell>
          <cell r="AB2294">
            <v>39</v>
          </cell>
          <cell r="AC2294">
            <v>24</v>
          </cell>
          <cell r="AD2294">
            <v>50</v>
          </cell>
          <cell r="AE2294">
            <v>38</v>
          </cell>
          <cell r="AF2294">
            <v>54</v>
          </cell>
          <cell r="AG2294">
            <v>48</v>
          </cell>
          <cell r="AH2294">
            <v>56</v>
          </cell>
          <cell r="AI2294">
            <v>42</v>
          </cell>
          <cell r="AJ2294">
            <v>57</v>
          </cell>
          <cell r="AK2294">
            <v>68</v>
          </cell>
          <cell r="AL2294">
            <v>45</v>
          </cell>
          <cell r="AM2294">
            <v>47</v>
          </cell>
          <cell r="AN2294">
            <v>64</v>
          </cell>
          <cell r="AO2294">
            <v>51</v>
          </cell>
          <cell r="AP2294">
            <v>61</v>
          </cell>
          <cell r="AQ2294">
            <v>22</v>
          </cell>
          <cell r="AR2294">
            <v>51</v>
          </cell>
          <cell r="AS2294">
            <v>42</v>
          </cell>
          <cell r="AT2294">
            <v>60</v>
          </cell>
          <cell r="AU2294">
            <v>23</v>
          </cell>
          <cell r="AV2294">
            <v>36</v>
          </cell>
          <cell r="AW2294">
            <v>24</v>
          </cell>
          <cell r="AX2294">
            <v>45</v>
          </cell>
          <cell r="AY2294">
            <v>28</v>
          </cell>
          <cell r="AZ2294">
            <v>50</v>
          </cell>
        </row>
        <row r="2295">
          <cell r="B2295">
            <v>36853</v>
          </cell>
          <cell r="C2295">
            <v>47</v>
          </cell>
          <cell r="D2295">
            <v>35</v>
          </cell>
          <cell r="E2295">
            <v>29</v>
          </cell>
          <cell r="F2295">
            <v>25</v>
          </cell>
          <cell r="G2295">
            <v>26</v>
          </cell>
          <cell r="H2295">
            <v>21</v>
          </cell>
          <cell r="I2295">
            <v>40</v>
          </cell>
          <cell r="J2295">
            <v>35</v>
          </cell>
          <cell r="K2295">
            <v>51</v>
          </cell>
          <cell r="L2295">
            <v>25</v>
          </cell>
          <cell r="M2295">
            <v>72</v>
          </cell>
          <cell r="N2295">
            <v>26</v>
          </cell>
          <cell r="O2295">
            <v>41</v>
          </cell>
          <cell r="P2295">
            <v>27</v>
          </cell>
          <cell r="Q2295">
            <v>39</v>
          </cell>
          <cell r="R2295">
            <v>23</v>
          </cell>
          <cell r="S2295">
            <v>35</v>
          </cell>
          <cell r="T2295">
            <v>11</v>
          </cell>
          <cell r="U2295">
            <v>20</v>
          </cell>
          <cell r="V2295">
            <v>5</v>
          </cell>
          <cell r="W2295">
            <v>43</v>
          </cell>
          <cell r="X2295">
            <v>28</v>
          </cell>
          <cell r="Y2295">
            <v>42</v>
          </cell>
          <cell r="Z2295">
            <v>22</v>
          </cell>
          <cell r="AA2295">
            <v>38</v>
          </cell>
          <cell r="AB2295">
            <v>11</v>
          </cell>
          <cell r="AC2295">
            <v>44</v>
          </cell>
          <cell r="AD2295">
            <v>24</v>
          </cell>
          <cell r="AE2295">
            <v>54</v>
          </cell>
          <cell r="AF2295">
            <v>38</v>
          </cell>
          <cell r="AG2295">
            <v>55</v>
          </cell>
          <cell r="AH2295">
            <v>48</v>
          </cell>
          <cell r="AI2295">
            <v>56</v>
          </cell>
          <cell r="AJ2295">
            <v>42</v>
          </cell>
          <cell r="AK2295">
            <v>68</v>
          </cell>
          <cell r="AL2295">
            <v>45</v>
          </cell>
          <cell r="AM2295">
            <v>67</v>
          </cell>
          <cell r="AN2295">
            <v>47</v>
          </cell>
          <cell r="AO2295">
            <v>63</v>
          </cell>
          <cell r="AP2295">
            <v>51</v>
          </cell>
          <cell r="AQ2295">
            <v>47</v>
          </cell>
          <cell r="AR2295">
            <v>22</v>
          </cell>
          <cell r="AS2295">
            <v>65</v>
          </cell>
          <cell r="AT2295">
            <v>42</v>
          </cell>
          <cell r="AU2295">
            <v>40</v>
          </cell>
          <cell r="AV2295">
            <v>23</v>
          </cell>
          <cell r="AW2295">
            <v>47</v>
          </cell>
          <cell r="AX2295">
            <v>24</v>
          </cell>
          <cell r="AY2295">
            <v>42</v>
          </cell>
          <cell r="AZ2295">
            <v>28</v>
          </cell>
        </row>
        <row r="2296">
          <cell r="B2296">
            <v>36854</v>
          </cell>
          <cell r="C2296">
            <v>49</v>
          </cell>
          <cell r="D2296">
            <v>44</v>
          </cell>
          <cell r="E2296">
            <v>28</v>
          </cell>
          <cell r="F2296">
            <v>18</v>
          </cell>
          <cell r="G2296">
            <v>29</v>
          </cell>
          <cell r="H2296">
            <v>25</v>
          </cell>
          <cell r="I2296">
            <v>48</v>
          </cell>
          <cell r="J2296">
            <v>38</v>
          </cell>
          <cell r="K2296">
            <v>51</v>
          </cell>
          <cell r="L2296">
            <v>35</v>
          </cell>
          <cell r="M2296">
            <v>72</v>
          </cell>
          <cell r="N2296">
            <v>32</v>
          </cell>
          <cell r="O2296">
            <v>43</v>
          </cell>
          <cell r="P2296">
            <v>33</v>
          </cell>
          <cell r="Q2296">
            <v>32</v>
          </cell>
          <cell r="R2296">
            <v>28</v>
          </cell>
          <cell r="S2296">
            <v>35</v>
          </cell>
          <cell r="T2296">
            <v>12</v>
          </cell>
          <cell r="U2296">
            <v>41</v>
          </cell>
          <cell r="V2296">
            <v>9</v>
          </cell>
          <cell r="W2296">
            <v>41</v>
          </cell>
          <cell r="X2296">
            <v>33</v>
          </cell>
          <cell r="Y2296">
            <v>46</v>
          </cell>
          <cell r="Z2296">
            <v>27</v>
          </cell>
          <cell r="AA2296">
            <v>39</v>
          </cell>
          <cell r="AB2296">
            <v>24</v>
          </cell>
          <cell r="AC2296">
            <v>50</v>
          </cell>
          <cell r="AD2296">
            <v>20</v>
          </cell>
          <cell r="AE2296">
            <v>60</v>
          </cell>
          <cell r="AF2296">
            <v>45</v>
          </cell>
          <cell r="AG2296">
            <v>58</v>
          </cell>
          <cell r="AH2296">
            <v>49</v>
          </cell>
          <cell r="AI2296">
            <v>58</v>
          </cell>
          <cell r="AJ2296">
            <v>46</v>
          </cell>
          <cell r="AK2296">
            <v>68</v>
          </cell>
          <cell r="AL2296">
            <v>45</v>
          </cell>
          <cell r="AM2296">
            <v>69</v>
          </cell>
          <cell r="AN2296">
            <v>47</v>
          </cell>
          <cell r="AO2296">
            <v>63</v>
          </cell>
          <cell r="AP2296">
            <v>48</v>
          </cell>
          <cell r="AQ2296">
            <v>54</v>
          </cell>
          <cell r="AR2296">
            <v>30</v>
          </cell>
          <cell r="AS2296">
            <v>64</v>
          </cell>
          <cell r="AT2296">
            <v>41</v>
          </cell>
          <cell r="AU2296">
            <v>36</v>
          </cell>
          <cell r="AV2296">
            <v>27</v>
          </cell>
          <cell r="AW2296">
            <v>44</v>
          </cell>
          <cell r="AX2296">
            <v>22</v>
          </cell>
          <cell r="AY2296">
            <v>52</v>
          </cell>
          <cell r="AZ2296">
            <v>25</v>
          </cell>
        </row>
        <row r="2297">
          <cell r="B2297">
            <v>36855</v>
          </cell>
          <cell r="C2297">
            <v>43</v>
          </cell>
          <cell r="D2297">
            <v>45</v>
          </cell>
          <cell r="E2297">
            <v>25</v>
          </cell>
          <cell r="F2297">
            <v>30</v>
          </cell>
          <cell r="G2297">
            <v>30</v>
          </cell>
          <cell r="H2297">
            <v>35</v>
          </cell>
          <cell r="I2297">
            <v>41</v>
          </cell>
          <cell r="J2297">
            <v>43</v>
          </cell>
          <cell r="K2297">
            <v>42</v>
          </cell>
          <cell r="L2297">
            <v>49</v>
          </cell>
          <cell r="M2297">
            <v>72</v>
          </cell>
          <cell r="N2297">
            <v>52</v>
          </cell>
          <cell r="O2297">
            <v>39</v>
          </cell>
          <cell r="P2297">
            <v>42</v>
          </cell>
          <cell r="Q2297">
            <v>30</v>
          </cell>
          <cell r="R2297">
            <v>37</v>
          </cell>
          <cell r="S2297">
            <v>25</v>
          </cell>
          <cell r="T2297">
            <v>39</v>
          </cell>
          <cell r="U2297">
            <v>23</v>
          </cell>
          <cell r="V2297">
            <v>33</v>
          </cell>
          <cell r="W2297">
            <v>37</v>
          </cell>
          <cell r="X2297">
            <v>42</v>
          </cell>
          <cell r="Y2297">
            <v>30</v>
          </cell>
          <cell r="Z2297">
            <v>40</v>
          </cell>
          <cell r="AA2297">
            <v>27</v>
          </cell>
          <cell r="AB2297">
            <v>34</v>
          </cell>
          <cell r="AC2297">
            <v>24</v>
          </cell>
          <cell r="AD2297">
            <v>40</v>
          </cell>
          <cell r="AE2297">
            <v>45</v>
          </cell>
          <cell r="AF2297">
            <v>50</v>
          </cell>
          <cell r="AG2297">
            <v>46</v>
          </cell>
          <cell r="AH2297">
            <v>56</v>
          </cell>
          <cell r="AI2297">
            <v>44</v>
          </cell>
          <cell r="AJ2297">
            <v>59</v>
          </cell>
          <cell r="AK2297">
            <v>68</v>
          </cell>
          <cell r="AL2297">
            <v>45</v>
          </cell>
          <cell r="AM2297">
            <v>50</v>
          </cell>
          <cell r="AN2297">
            <v>75</v>
          </cell>
          <cell r="AO2297">
            <v>50</v>
          </cell>
          <cell r="AP2297">
            <v>66</v>
          </cell>
          <cell r="AQ2297">
            <v>30</v>
          </cell>
          <cell r="AR2297">
            <v>52</v>
          </cell>
          <cell r="AS2297">
            <v>40</v>
          </cell>
          <cell r="AT2297">
            <v>61</v>
          </cell>
          <cell r="AU2297">
            <v>29</v>
          </cell>
          <cell r="AV2297">
            <v>38</v>
          </cell>
          <cell r="AW2297">
            <v>25</v>
          </cell>
          <cell r="AX2297">
            <v>43</v>
          </cell>
          <cell r="AY2297">
            <v>23</v>
          </cell>
          <cell r="AZ2297">
            <v>42</v>
          </cell>
        </row>
        <row r="2298">
          <cell r="B2298">
            <v>36856</v>
          </cell>
          <cell r="C2298">
            <v>48</v>
          </cell>
          <cell r="D2298">
            <v>43</v>
          </cell>
          <cell r="E2298">
            <v>30</v>
          </cell>
          <cell r="F2298">
            <v>25</v>
          </cell>
          <cell r="G2298">
            <v>36</v>
          </cell>
          <cell r="H2298">
            <v>30</v>
          </cell>
          <cell r="I2298">
            <v>52</v>
          </cell>
          <cell r="J2298">
            <v>41</v>
          </cell>
          <cell r="K2298">
            <v>52</v>
          </cell>
          <cell r="L2298">
            <v>42</v>
          </cell>
          <cell r="M2298">
            <v>72</v>
          </cell>
          <cell r="N2298">
            <v>40</v>
          </cell>
          <cell r="O2298">
            <v>45</v>
          </cell>
          <cell r="P2298">
            <v>39</v>
          </cell>
          <cell r="Q2298">
            <v>41</v>
          </cell>
          <cell r="R2298">
            <v>30</v>
          </cell>
          <cell r="S2298">
            <v>41</v>
          </cell>
          <cell r="T2298">
            <v>25</v>
          </cell>
          <cell r="U2298">
            <v>42</v>
          </cell>
          <cell r="V2298">
            <v>23</v>
          </cell>
          <cell r="W2298">
            <v>42</v>
          </cell>
          <cell r="X2298">
            <v>37</v>
          </cell>
          <cell r="Y2298">
            <v>49</v>
          </cell>
          <cell r="Z2298">
            <v>30</v>
          </cell>
          <cell r="AA2298">
            <v>38</v>
          </cell>
          <cell r="AB2298">
            <v>27</v>
          </cell>
          <cell r="AC2298">
            <v>39</v>
          </cell>
          <cell r="AD2298">
            <v>24</v>
          </cell>
          <cell r="AE2298">
            <v>51</v>
          </cell>
          <cell r="AF2298">
            <v>45</v>
          </cell>
          <cell r="AG2298">
            <v>56</v>
          </cell>
          <cell r="AH2298">
            <v>46</v>
          </cell>
          <cell r="AI2298">
            <v>61</v>
          </cell>
          <cell r="AJ2298">
            <v>44</v>
          </cell>
          <cell r="AK2298">
            <v>68</v>
          </cell>
          <cell r="AL2298">
            <v>45</v>
          </cell>
          <cell r="AM2298">
            <v>75</v>
          </cell>
          <cell r="AN2298">
            <v>50</v>
          </cell>
          <cell r="AO2298">
            <v>69</v>
          </cell>
          <cell r="AP2298">
            <v>50</v>
          </cell>
          <cell r="AQ2298">
            <v>49</v>
          </cell>
          <cell r="AR2298">
            <v>30</v>
          </cell>
          <cell r="AS2298">
            <v>62</v>
          </cell>
          <cell r="AT2298">
            <v>40</v>
          </cell>
          <cell r="AU2298">
            <v>43</v>
          </cell>
          <cell r="AV2298">
            <v>29</v>
          </cell>
          <cell r="AW2298">
            <v>45</v>
          </cell>
          <cell r="AX2298">
            <v>25</v>
          </cell>
          <cell r="AY2298">
            <v>49</v>
          </cell>
          <cell r="AZ2298">
            <v>23</v>
          </cell>
        </row>
        <row r="2299">
          <cell r="B2299">
            <v>36857</v>
          </cell>
          <cell r="C2299">
            <v>47</v>
          </cell>
          <cell r="D2299">
            <v>42</v>
          </cell>
          <cell r="E2299">
            <v>48</v>
          </cell>
          <cell r="F2299">
            <v>22</v>
          </cell>
          <cell r="G2299">
            <v>36</v>
          </cell>
          <cell r="H2299">
            <v>34</v>
          </cell>
          <cell r="I2299">
            <v>51</v>
          </cell>
          <cell r="J2299">
            <v>45</v>
          </cell>
          <cell r="K2299">
            <v>53</v>
          </cell>
          <cell r="L2299">
            <v>46</v>
          </cell>
          <cell r="M2299">
            <v>72</v>
          </cell>
          <cell r="N2299">
            <v>46</v>
          </cell>
          <cell r="O2299">
            <v>51</v>
          </cell>
          <cell r="P2299">
            <v>42</v>
          </cell>
          <cell r="Q2299">
            <v>47</v>
          </cell>
          <cell r="R2299">
            <v>34</v>
          </cell>
          <cell r="S2299">
            <v>42</v>
          </cell>
          <cell r="T2299">
            <v>33</v>
          </cell>
          <cell r="U2299">
            <v>38</v>
          </cell>
          <cell r="V2299">
            <v>15</v>
          </cell>
          <cell r="W2299">
            <v>45</v>
          </cell>
          <cell r="X2299">
            <v>29</v>
          </cell>
          <cell r="Y2299">
            <v>47</v>
          </cell>
          <cell r="Z2299">
            <v>27</v>
          </cell>
          <cell r="AA2299">
            <v>41</v>
          </cell>
          <cell r="AB2299">
            <v>23</v>
          </cell>
          <cell r="AC2299">
            <v>41</v>
          </cell>
          <cell r="AD2299">
            <v>27</v>
          </cell>
          <cell r="AE2299">
            <v>49</v>
          </cell>
          <cell r="AF2299">
            <v>46</v>
          </cell>
          <cell r="AG2299">
            <v>58</v>
          </cell>
          <cell r="AH2299">
            <v>46</v>
          </cell>
          <cell r="AI2299">
            <v>62</v>
          </cell>
          <cell r="AJ2299">
            <v>42</v>
          </cell>
          <cell r="AK2299">
            <v>68</v>
          </cell>
          <cell r="AL2299">
            <v>45</v>
          </cell>
          <cell r="AM2299">
            <v>72</v>
          </cell>
          <cell r="AN2299">
            <v>49</v>
          </cell>
          <cell r="AO2299">
            <v>67</v>
          </cell>
          <cell r="AP2299">
            <v>51</v>
          </cell>
          <cell r="AQ2299">
            <v>58</v>
          </cell>
          <cell r="AR2299">
            <v>29</v>
          </cell>
          <cell r="AS2299">
            <v>62</v>
          </cell>
          <cell r="AT2299">
            <v>42</v>
          </cell>
          <cell r="AU2299">
            <v>45</v>
          </cell>
          <cell r="AV2299">
            <v>34</v>
          </cell>
          <cell r="AW2299">
            <v>45</v>
          </cell>
          <cell r="AX2299">
            <v>30</v>
          </cell>
          <cell r="AY2299">
            <v>48</v>
          </cell>
          <cell r="AZ2299">
            <v>27</v>
          </cell>
        </row>
        <row r="2300">
          <cell r="B2300">
            <v>36858</v>
          </cell>
          <cell r="C2300">
            <v>47</v>
          </cell>
          <cell r="D2300">
            <v>32</v>
          </cell>
          <cell r="E2300">
            <v>39</v>
          </cell>
          <cell r="F2300">
            <v>21</v>
          </cell>
          <cell r="G2300">
            <v>31</v>
          </cell>
          <cell r="H2300">
            <v>17</v>
          </cell>
          <cell r="I2300">
            <v>50</v>
          </cell>
          <cell r="J2300">
            <v>33</v>
          </cell>
          <cell r="K2300">
            <v>48</v>
          </cell>
          <cell r="L2300">
            <v>28</v>
          </cell>
          <cell r="M2300">
            <v>72</v>
          </cell>
          <cell r="N2300">
            <v>31</v>
          </cell>
          <cell r="O2300">
            <v>53</v>
          </cell>
          <cell r="P2300">
            <v>40</v>
          </cell>
          <cell r="Q2300">
            <v>41</v>
          </cell>
          <cell r="R2300">
            <v>25</v>
          </cell>
          <cell r="S2300">
            <v>37</v>
          </cell>
          <cell r="T2300">
            <v>29</v>
          </cell>
          <cell r="U2300">
            <v>35</v>
          </cell>
          <cell r="V2300">
            <v>25</v>
          </cell>
          <cell r="W2300">
            <v>36</v>
          </cell>
          <cell r="X2300">
            <v>22</v>
          </cell>
          <cell r="Y2300">
            <v>40</v>
          </cell>
          <cell r="Z2300">
            <v>26</v>
          </cell>
          <cell r="AA2300">
            <v>32</v>
          </cell>
          <cell r="AB2300">
            <v>24</v>
          </cell>
          <cell r="AC2300">
            <v>32</v>
          </cell>
          <cell r="AD2300">
            <v>23</v>
          </cell>
          <cell r="AE2300">
            <v>49</v>
          </cell>
          <cell r="AF2300">
            <v>47</v>
          </cell>
          <cell r="AG2300">
            <v>56</v>
          </cell>
          <cell r="AH2300">
            <v>48</v>
          </cell>
          <cell r="AI2300">
            <v>59</v>
          </cell>
          <cell r="AJ2300">
            <v>44</v>
          </cell>
          <cell r="AK2300">
            <v>68</v>
          </cell>
          <cell r="AL2300">
            <v>45</v>
          </cell>
          <cell r="AM2300">
            <v>76</v>
          </cell>
          <cell r="AN2300">
            <v>50</v>
          </cell>
          <cell r="AO2300">
            <v>65</v>
          </cell>
          <cell r="AP2300">
            <v>50</v>
          </cell>
          <cell r="AQ2300">
            <v>60</v>
          </cell>
          <cell r="AR2300">
            <v>29</v>
          </cell>
          <cell r="AS2300">
            <v>65</v>
          </cell>
          <cell r="AT2300">
            <v>44</v>
          </cell>
          <cell r="AU2300">
            <v>43</v>
          </cell>
          <cell r="AV2300">
            <v>31</v>
          </cell>
          <cell r="AW2300">
            <v>50</v>
          </cell>
          <cell r="AX2300">
            <v>24</v>
          </cell>
          <cell r="AY2300">
            <v>38</v>
          </cell>
          <cell r="AZ2300">
            <v>29</v>
          </cell>
        </row>
        <row r="2301">
          <cell r="B2301">
            <v>36859</v>
          </cell>
          <cell r="C2301">
            <v>47</v>
          </cell>
          <cell r="D2301">
            <v>45</v>
          </cell>
          <cell r="E2301">
            <v>37</v>
          </cell>
          <cell r="F2301">
            <v>31</v>
          </cell>
          <cell r="G2301">
            <v>31</v>
          </cell>
          <cell r="H2301">
            <v>25</v>
          </cell>
          <cell r="I2301">
            <v>46</v>
          </cell>
          <cell r="J2301">
            <v>42</v>
          </cell>
          <cell r="K2301">
            <v>53</v>
          </cell>
          <cell r="L2301">
            <v>38</v>
          </cell>
          <cell r="M2301">
            <v>72</v>
          </cell>
          <cell r="N2301">
            <v>34</v>
          </cell>
          <cell r="O2301" t="e">
            <v>#VALUE!</v>
          </cell>
          <cell r="P2301">
            <v>38</v>
          </cell>
          <cell r="Q2301">
            <v>49</v>
          </cell>
          <cell r="R2301">
            <v>33</v>
          </cell>
          <cell r="S2301">
            <v>43</v>
          </cell>
          <cell r="T2301">
            <v>17</v>
          </cell>
          <cell r="U2301">
            <v>25</v>
          </cell>
          <cell r="V2301">
            <v>11</v>
          </cell>
          <cell r="W2301">
            <v>29</v>
          </cell>
          <cell r="X2301">
            <v>16</v>
          </cell>
          <cell r="Y2301">
            <v>31</v>
          </cell>
          <cell r="Z2301">
            <v>16</v>
          </cell>
          <cell r="AA2301">
            <v>40</v>
          </cell>
          <cell r="AB2301">
            <v>4</v>
          </cell>
          <cell r="AC2301">
            <v>36</v>
          </cell>
          <cell r="AD2301">
            <v>14</v>
          </cell>
          <cell r="AE2301">
            <v>61</v>
          </cell>
          <cell r="AF2301">
            <v>46</v>
          </cell>
          <cell r="AG2301">
            <v>61</v>
          </cell>
          <cell r="AH2301">
            <v>50</v>
          </cell>
          <cell r="AI2301">
            <v>62</v>
          </cell>
          <cell r="AJ2301">
            <v>46</v>
          </cell>
          <cell r="AK2301">
            <v>68</v>
          </cell>
          <cell r="AL2301">
            <v>45</v>
          </cell>
          <cell r="AM2301">
            <v>65</v>
          </cell>
          <cell r="AN2301">
            <v>52</v>
          </cell>
          <cell r="AO2301">
            <v>64</v>
          </cell>
          <cell r="AP2301">
            <v>54</v>
          </cell>
          <cell r="AQ2301">
            <v>55</v>
          </cell>
          <cell r="AR2301">
            <v>30</v>
          </cell>
          <cell r="AS2301">
            <v>74</v>
          </cell>
          <cell r="AT2301">
            <v>43</v>
          </cell>
          <cell r="AU2301">
            <v>60</v>
          </cell>
          <cell r="AV2301">
            <v>28</v>
          </cell>
          <cell r="AW2301">
            <v>51</v>
          </cell>
          <cell r="AX2301">
            <v>25</v>
          </cell>
          <cell r="AY2301">
            <v>38</v>
          </cell>
          <cell r="AZ2301">
            <v>17</v>
          </cell>
        </row>
        <row r="2302">
          <cell r="B2302">
            <v>36860</v>
          </cell>
          <cell r="C2302">
            <v>52</v>
          </cell>
          <cell r="D2302">
            <v>44</v>
          </cell>
          <cell r="E2302">
            <v>36</v>
          </cell>
          <cell r="F2302">
            <v>25</v>
          </cell>
          <cell r="G2302">
            <v>38</v>
          </cell>
          <cell r="H2302">
            <v>29</v>
          </cell>
          <cell r="I2302">
            <v>51</v>
          </cell>
          <cell r="J2302">
            <v>39</v>
          </cell>
          <cell r="K2302">
            <v>55</v>
          </cell>
          <cell r="L2302">
            <v>45</v>
          </cell>
          <cell r="M2302">
            <v>72</v>
          </cell>
          <cell r="N2302">
            <v>43</v>
          </cell>
          <cell r="O2302">
            <v>43</v>
          </cell>
          <cell r="P2302">
            <v>35</v>
          </cell>
          <cell r="Q2302">
            <v>48</v>
          </cell>
          <cell r="R2302">
            <v>33</v>
          </cell>
          <cell r="S2302">
            <v>41</v>
          </cell>
          <cell r="T2302">
            <v>33</v>
          </cell>
          <cell r="U2302">
            <v>40</v>
          </cell>
          <cell r="V2302">
            <v>22</v>
          </cell>
          <cell r="W2302">
            <v>41</v>
          </cell>
          <cell r="X2302">
            <v>23</v>
          </cell>
          <cell r="Y2302">
            <v>30</v>
          </cell>
          <cell r="Z2302">
            <v>25</v>
          </cell>
          <cell r="AA2302">
            <v>35</v>
          </cell>
          <cell r="AB2302">
            <v>26</v>
          </cell>
          <cell r="AC2302">
            <v>39</v>
          </cell>
          <cell r="AD2302">
            <v>21</v>
          </cell>
          <cell r="AE2302">
            <v>59</v>
          </cell>
          <cell r="AF2302">
            <v>38</v>
          </cell>
          <cell r="AG2302">
            <v>55</v>
          </cell>
          <cell r="AH2302">
            <v>46</v>
          </cell>
          <cell r="AI2302">
            <v>57</v>
          </cell>
          <cell r="AJ2302">
            <v>42</v>
          </cell>
          <cell r="AK2302">
            <v>68</v>
          </cell>
          <cell r="AL2302">
            <v>45</v>
          </cell>
          <cell r="AM2302">
            <v>68</v>
          </cell>
          <cell r="AN2302">
            <v>50</v>
          </cell>
          <cell r="AO2302">
            <v>61</v>
          </cell>
          <cell r="AP2302">
            <v>54</v>
          </cell>
          <cell r="AQ2302">
            <v>49</v>
          </cell>
          <cell r="AR2302">
            <v>28</v>
          </cell>
          <cell r="AS2302">
            <v>65</v>
          </cell>
          <cell r="AT2302">
            <v>51</v>
          </cell>
          <cell r="AU2302">
            <v>45</v>
          </cell>
          <cell r="AV2302">
            <v>31</v>
          </cell>
          <cell r="AW2302">
            <v>52</v>
          </cell>
          <cell r="AX2302">
            <v>26</v>
          </cell>
          <cell r="AY2302">
            <v>50</v>
          </cell>
          <cell r="AZ2302">
            <v>19</v>
          </cell>
        </row>
        <row r="2303">
          <cell r="B2303">
            <v>36861</v>
          </cell>
          <cell r="C2303">
            <v>52</v>
          </cell>
          <cell r="D2303">
            <v>44</v>
          </cell>
          <cell r="E2303">
            <v>36</v>
          </cell>
          <cell r="F2303">
            <v>25</v>
          </cell>
          <cell r="G2303">
            <v>38</v>
          </cell>
          <cell r="H2303">
            <v>29</v>
          </cell>
          <cell r="I2303">
            <v>51</v>
          </cell>
          <cell r="J2303">
            <v>39</v>
          </cell>
          <cell r="K2303">
            <v>55</v>
          </cell>
          <cell r="L2303">
            <v>45</v>
          </cell>
          <cell r="M2303">
            <v>72</v>
          </cell>
          <cell r="N2303">
            <v>43</v>
          </cell>
          <cell r="O2303">
            <v>43</v>
          </cell>
          <cell r="P2303">
            <v>35</v>
          </cell>
          <cell r="Q2303">
            <v>48</v>
          </cell>
          <cell r="R2303">
            <v>33</v>
          </cell>
          <cell r="S2303">
            <v>41</v>
          </cell>
          <cell r="T2303">
            <v>33</v>
          </cell>
          <cell r="U2303">
            <v>40</v>
          </cell>
          <cell r="V2303">
            <v>22</v>
          </cell>
          <cell r="W2303">
            <v>41</v>
          </cell>
          <cell r="X2303">
            <v>23</v>
          </cell>
          <cell r="Y2303">
            <v>30</v>
          </cell>
          <cell r="Z2303">
            <v>25</v>
          </cell>
          <cell r="AA2303">
            <v>35</v>
          </cell>
          <cell r="AB2303">
            <v>26</v>
          </cell>
          <cell r="AC2303">
            <v>39</v>
          </cell>
          <cell r="AD2303">
            <v>21</v>
          </cell>
          <cell r="AE2303">
            <v>59</v>
          </cell>
          <cell r="AF2303">
            <v>38</v>
          </cell>
          <cell r="AG2303">
            <v>55</v>
          </cell>
          <cell r="AH2303">
            <v>46</v>
          </cell>
          <cell r="AI2303">
            <v>57</v>
          </cell>
          <cell r="AJ2303">
            <v>42</v>
          </cell>
          <cell r="AK2303">
            <v>68</v>
          </cell>
          <cell r="AL2303">
            <v>45</v>
          </cell>
          <cell r="AM2303">
            <v>68</v>
          </cell>
          <cell r="AN2303">
            <v>50</v>
          </cell>
          <cell r="AO2303">
            <v>61</v>
          </cell>
          <cell r="AP2303">
            <v>54</v>
          </cell>
          <cell r="AQ2303">
            <v>49</v>
          </cell>
          <cell r="AR2303">
            <v>28</v>
          </cell>
          <cell r="AS2303">
            <v>65</v>
          </cell>
          <cell r="AT2303">
            <v>51</v>
          </cell>
          <cell r="AU2303">
            <v>45</v>
          </cell>
          <cell r="AV2303">
            <v>31</v>
          </cell>
          <cell r="AW2303">
            <v>52</v>
          </cell>
          <cell r="AX2303">
            <v>26</v>
          </cell>
          <cell r="AY2303">
            <v>50</v>
          </cell>
          <cell r="AZ2303">
            <v>19</v>
          </cell>
        </row>
        <row r="2304">
          <cell r="B2304">
            <v>36862</v>
          </cell>
          <cell r="C2304">
            <v>52</v>
          </cell>
          <cell r="D2304">
            <v>44</v>
          </cell>
          <cell r="E2304">
            <v>36</v>
          </cell>
          <cell r="F2304">
            <v>25</v>
          </cell>
          <cell r="G2304">
            <v>38</v>
          </cell>
          <cell r="H2304">
            <v>29</v>
          </cell>
          <cell r="I2304">
            <v>51</v>
          </cell>
          <cell r="J2304">
            <v>39</v>
          </cell>
          <cell r="K2304">
            <v>55</v>
          </cell>
          <cell r="L2304">
            <v>45</v>
          </cell>
          <cell r="M2304">
            <v>72</v>
          </cell>
          <cell r="N2304">
            <v>43</v>
          </cell>
          <cell r="O2304">
            <v>43</v>
          </cell>
          <cell r="P2304">
            <v>35</v>
          </cell>
          <cell r="Q2304">
            <v>48</v>
          </cell>
          <cell r="R2304">
            <v>33</v>
          </cell>
          <cell r="S2304">
            <v>41</v>
          </cell>
          <cell r="T2304">
            <v>33</v>
          </cell>
          <cell r="U2304">
            <v>40</v>
          </cell>
          <cell r="V2304">
            <v>22</v>
          </cell>
          <cell r="W2304">
            <v>41</v>
          </cell>
          <cell r="X2304">
            <v>23</v>
          </cell>
          <cell r="Y2304">
            <v>30</v>
          </cell>
          <cell r="Z2304">
            <v>25</v>
          </cell>
          <cell r="AA2304">
            <v>35</v>
          </cell>
          <cell r="AB2304">
            <v>26</v>
          </cell>
          <cell r="AC2304">
            <v>39</v>
          </cell>
          <cell r="AD2304">
            <v>21</v>
          </cell>
          <cell r="AE2304">
            <v>59</v>
          </cell>
          <cell r="AF2304">
            <v>38</v>
          </cell>
          <cell r="AG2304">
            <v>55</v>
          </cell>
          <cell r="AH2304">
            <v>46</v>
          </cell>
          <cell r="AI2304">
            <v>57</v>
          </cell>
          <cell r="AJ2304">
            <v>42</v>
          </cell>
          <cell r="AK2304">
            <v>68</v>
          </cell>
          <cell r="AL2304">
            <v>45</v>
          </cell>
          <cell r="AM2304">
            <v>68</v>
          </cell>
          <cell r="AN2304">
            <v>50</v>
          </cell>
          <cell r="AO2304">
            <v>61</v>
          </cell>
          <cell r="AP2304">
            <v>54</v>
          </cell>
          <cell r="AQ2304">
            <v>49</v>
          </cell>
          <cell r="AR2304">
            <v>28</v>
          </cell>
          <cell r="AS2304">
            <v>65</v>
          </cell>
          <cell r="AT2304">
            <v>51</v>
          </cell>
          <cell r="AU2304">
            <v>45</v>
          </cell>
          <cell r="AV2304">
            <v>31</v>
          </cell>
          <cell r="AW2304">
            <v>52</v>
          </cell>
          <cell r="AX2304">
            <v>26</v>
          </cell>
          <cell r="AY2304">
            <v>50</v>
          </cell>
          <cell r="AZ2304">
            <v>19</v>
          </cell>
        </row>
        <row r="2305">
          <cell r="B2305">
            <v>36863</v>
          </cell>
          <cell r="C2305">
            <v>44</v>
          </cell>
          <cell r="D2305">
            <v>35</v>
          </cell>
          <cell r="E2305">
            <v>34</v>
          </cell>
          <cell r="F2305">
            <v>29</v>
          </cell>
          <cell r="G2305">
            <v>33</v>
          </cell>
          <cell r="H2305">
            <v>29</v>
          </cell>
          <cell r="I2305">
            <v>47</v>
          </cell>
          <cell r="J2305">
            <v>42</v>
          </cell>
          <cell r="K2305">
            <v>46</v>
          </cell>
          <cell r="L2305">
            <v>43</v>
          </cell>
          <cell r="M2305">
            <v>72</v>
          </cell>
          <cell r="N2305">
            <v>44</v>
          </cell>
          <cell r="O2305">
            <v>42</v>
          </cell>
          <cell r="P2305">
            <v>33</v>
          </cell>
          <cell r="Q2305">
            <v>40</v>
          </cell>
          <cell r="R2305">
            <v>25</v>
          </cell>
          <cell r="S2305">
            <v>37</v>
          </cell>
          <cell r="T2305">
            <v>16</v>
          </cell>
          <cell r="U2305">
            <v>38</v>
          </cell>
          <cell r="V2305">
            <v>10</v>
          </cell>
          <cell r="W2305">
            <v>43</v>
          </cell>
          <cell r="X2305">
            <v>26</v>
          </cell>
          <cell r="Y2305">
            <v>40</v>
          </cell>
          <cell r="Z2305">
            <v>28</v>
          </cell>
          <cell r="AA2305">
            <v>41</v>
          </cell>
          <cell r="AB2305">
            <v>30</v>
          </cell>
          <cell r="AC2305">
            <v>51</v>
          </cell>
          <cell r="AD2305">
            <v>24</v>
          </cell>
          <cell r="AE2305">
            <v>52</v>
          </cell>
          <cell r="AF2305">
            <v>38</v>
          </cell>
          <cell r="AG2305">
            <v>58</v>
          </cell>
          <cell r="AH2305">
            <v>44</v>
          </cell>
          <cell r="AI2305">
            <v>62</v>
          </cell>
          <cell r="AJ2305">
            <v>39</v>
          </cell>
          <cell r="AK2305">
            <v>68</v>
          </cell>
          <cell r="AL2305">
            <v>45</v>
          </cell>
          <cell r="AM2305">
            <v>71</v>
          </cell>
          <cell r="AN2305">
            <v>49</v>
          </cell>
          <cell r="AO2305">
            <v>63</v>
          </cell>
          <cell r="AP2305">
            <v>51</v>
          </cell>
          <cell r="AQ2305">
            <v>53</v>
          </cell>
          <cell r="AR2305">
            <v>26</v>
          </cell>
          <cell r="AS2305">
            <v>64</v>
          </cell>
          <cell r="AT2305">
            <v>40</v>
          </cell>
          <cell r="AU2305">
            <v>45</v>
          </cell>
          <cell r="AV2305">
            <v>22</v>
          </cell>
          <cell r="AW2305">
            <v>48</v>
          </cell>
          <cell r="AX2305">
            <v>21</v>
          </cell>
          <cell r="AY2305">
            <v>58</v>
          </cell>
          <cell r="AZ2305">
            <v>20</v>
          </cell>
        </row>
        <row r="2306">
          <cell r="B2306">
            <v>36864</v>
          </cell>
          <cell r="C2306">
            <v>51</v>
          </cell>
          <cell r="D2306">
            <v>37</v>
          </cell>
          <cell r="E2306">
            <v>35</v>
          </cell>
          <cell r="F2306">
            <v>30</v>
          </cell>
          <cell r="G2306">
            <v>32</v>
          </cell>
          <cell r="H2306">
            <v>25</v>
          </cell>
          <cell r="I2306">
            <v>50</v>
          </cell>
          <cell r="J2306">
            <v>34</v>
          </cell>
          <cell r="K2306">
            <v>49</v>
          </cell>
          <cell r="L2306">
            <v>33</v>
          </cell>
          <cell r="M2306">
            <v>72</v>
          </cell>
          <cell r="N2306">
            <v>32</v>
          </cell>
          <cell r="O2306">
            <v>39</v>
          </cell>
          <cell r="P2306">
            <v>36</v>
          </cell>
          <cell r="Q2306">
            <v>43</v>
          </cell>
          <cell r="R2306">
            <v>24</v>
          </cell>
          <cell r="S2306">
            <v>39</v>
          </cell>
          <cell r="T2306">
            <v>16</v>
          </cell>
          <cell r="U2306">
            <v>22</v>
          </cell>
          <cell r="V2306">
            <v>11</v>
          </cell>
          <cell r="W2306">
            <v>39</v>
          </cell>
          <cell r="X2306">
            <v>17</v>
          </cell>
          <cell r="Y2306">
            <v>35</v>
          </cell>
          <cell r="Z2306">
            <v>19</v>
          </cell>
          <cell r="AA2306">
            <v>36</v>
          </cell>
          <cell r="AB2306">
            <v>16</v>
          </cell>
          <cell r="AC2306">
            <v>37</v>
          </cell>
          <cell r="AD2306">
            <v>17</v>
          </cell>
          <cell r="AE2306">
            <v>51</v>
          </cell>
          <cell r="AF2306">
            <v>40</v>
          </cell>
          <cell r="AG2306">
            <v>57</v>
          </cell>
          <cell r="AH2306">
            <v>46</v>
          </cell>
          <cell r="AI2306">
            <v>63</v>
          </cell>
          <cell r="AJ2306">
            <v>42</v>
          </cell>
          <cell r="AK2306">
            <v>68</v>
          </cell>
          <cell r="AL2306">
            <v>45</v>
          </cell>
          <cell r="AM2306">
            <v>75</v>
          </cell>
          <cell r="AN2306">
            <v>48</v>
          </cell>
          <cell r="AO2306">
            <v>75</v>
          </cell>
          <cell r="AP2306">
            <v>50</v>
          </cell>
          <cell r="AQ2306">
            <v>48</v>
          </cell>
          <cell r="AR2306">
            <v>28</v>
          </cell>
          <cell r="AS2306">
            <v>65</v>
          </cell>
          <cell r="AT2306">
            <v>40</v>
          </cell>
          <cell r="AU2306">
            <v>44</v>
          </cell>
          <cell r="AV2306">
            <v>24</v>
          </cell>
          <cell r="AW2306">
            <v>48</v>
          </cell>
          <cell r="AX2306">
            <v>22</v>
          </cell>
          <cell r="AY2306">
            <v>40</v>
          </cell>
          <cell r="AZ2306">
            <v>21</v>
          </cell>
        </row>
        <row r="2307">
          <cell r="B2307">
            <v>36865</v>
          </cell>
          <cell r="C2307">
            <v>50</v>
          </cell>
          <cell r="D2307">
            <v>36</v>
          </cell>
          <cell r="E2307">
            <v>35</v>
          </cell>
          <cell r="F2307">
            <v>32</v>
          </cell>
          <cell r="G2307">
            <v>28</v>
          </cell>
          <cell r="H2307">
            <v>23</v>
          </cell>
          <cell r="I2307">
            <v>50</v>
          </cell>
          <cell r="J2307">
            <v>29</v>
          </cell>
          <cell r="K2307">
            <v>51</v>
          </cell>
          <cell r="L2307">
            <v>29</v>
          </cell>
          <cell r="M2307">
            <v>72</v>
          </cell>
          <cell r="N2307">
            <v>31</v>
          </cell>
          <cell r="O2307">
            <v>37</v>
          </cell>
          <cell r="P2307">
            <v>34</v>
          </cell>
          <cell r="Q2307">
            <v>31</v>
          </cell>
          <cell r="R2307">
            <v>27</v>
          </cell>
          <cell r="S2307">
            <v>41</v>
          </cell>
          <cell r="T2307">
            <v>20</v>
          </cell>
          <cell r="U2307">
            <v>38</v>
          </cell>
          <cell r="V2307">
            <v>17</v>
          </cell>
          <cell r="W2307">
            <v>37</v>
          </cell>
          <cell r="X2307">
            <v>32</v>
          </cell>
          <cell r="Y2307">
            <v>38</v>
          </cell>
          <cell r="Z2307">
            <v>27</v>
          </cell>
          <cell r="AA2307">
            <v>34</v>
          </cell>
          <cell r="AB2307">
            <v>25</v>
          </cell>
          <cell r="AC2307">
            <v>43</v>
          </cell>
          <cell r="AD2307">
            <v>21</v>
          </cell>
          <cell r="AE2307">
            <v>50</v>
          </cell>
          <cell r="AF2307">
            <v>40</v>
          </cell>
          <cell r="AG2307">
            <v>61</v>
          </cell>
          <cell r="AH2307">
            <v>48</v>
          </cell>
          <cell r="AI2307">
            <v>63</v>
          </cell>
          <cell r="AJ2307">
            <v>45</v>
          </cell>
          <cell r="AK2307">
            <v>68</v>
          </cell>
          <cell r="AL2307">
            <v>45</v>
          </cell>
          <cell r="AM2307">
            <v>75</v>
          </cell>
          <cell r="AN2307">
            <v>56</v>
          </cell>
          <cell r="AO2307">
            <v>76</v>
          </cell>
          <cell r="AP2307">
            <v>59</v>
          </cell>
          <cell r="AQ2307">
            <v>53</v>
          </cell>
          <cell r="AR2307">
            <v>22</v>
          </cell>
          <cell r="AS2307">
            <v>66</v>
          </cell>
          <cell r="AT2307">
            <v>46</v>
          </cell>
          <cell r="AU2307">
            <v>43</v>
          </cell>
          <cell r="AV2307">
            <v>25</v>
          </cell>
          <cell r="AW2307">
            <v>46</v>
          </cell>
          <cell r="AX2307">
            <v>22</v>
          </cell>
          <cell r="AY2307">
            <v>49</v>
          </cell>
          <cell r="AZ2307">
            <v>21</v>
          </cell>
        </row>
        <row r="2308">
          <cell r="B2308">
            <v>36866</v>
          </cell>
          <cell r="C2308">
            <v>50</v>
          </cell>
          <cell r="D2308">
            <v>37</v>
          </cell>
          <cell r="E2308">
            <v>32</v>
          </cell>
          <cell r="F2308">
            <v>31</v>
          </cell>
          <cell r="G2308">
            <v>30</v>
          </cell>
          <cell r="H2308">
            <v>27</v>
          </cell>
          <cell r="I2308">
            <v>45</v>
          </cell>
          <cell r="J2308">
            <v>32</v>
          </cell>
          <cell r="K2308">
            <v>46</v>
          </cell>
          <cell r="L2308">
            <v>28</v>
          </cell>
          <cell r="M2308">
            <v>43</v>
          </cell>
          <cell r="N2308">
            <v>29</v>
          </cell>
          <cell r="O2308">
            <v>36</v>
          </cell>
          <cell r="P2308">
            <v>32</v>
          </cell>
          <cell r="Q2308">
            <v>33</v>
          </cell>
          <cell r="R2308">
            <v>28</v>
          </cell>
          <cell r="S2308">
            <v>30</v>
          </cell>
          <cell r="T2308">
            <v>22</v>
          </cell>
          <cell r="U2308">
            <v>32</v>
          </cell>
          <cell r="V2308">
            <v>17</v>
          </cell>
          <cell r="W2308">
            <v>50</v>
          </cell>
          <cell r="X2308">
            <v>34</v>
          </cell>
          <cell r="Y2308">
            <v>44</v>
          </cell>
          <cell r="Z2308">
            <v>26</v>
          </cell>
          <cell r="AA2308">
            <v>37</v>
          </cell>
          <cell r="AB2308">
            <v>11</v>
          </cell>
          <cell r="AC2308">
            <v>48</v>
          </cell>
          <cell r="AD2308">
            <v>16</v>
          </cell>
          <cell r="AE2308">
            <v>46</v>
          </cell>
          <cell r="AF2308">
            <v>40</v>
          </cell>
          <cell r="AG2308">
            <v>55</v>
          </cell>
          <cell r="AH2308">
            <v>46</v>
          </cell>
          <cell r="AI2308">
            <v>58</v>
          </cell>
          <cell r="AJ2308">
            <v>41</v>
          </cell>
          <cell r="AK2308">
            <v>68</v>
          </cell>
          <cell r="AL2308">
            <v>45</v>
          </cell>
          <cell r="AM2308">
            <v>74</v>
          </cell>
          <cell r="AN2308">
            <v>56</v>
          </cell>
          <cell r="AO2308">
            <v>71</v>
          </cell>
          <cell r="AP2308">
            <v>57</v>
          </cell>
          <cell r="AQ2308">
            <v>48</v>
          </cell>
          <cell r="AR2308">
            <v>24</v>
          </cell>
          <cell r="AS2308">
            <v>64</v>
          </cell>
          <cell r="AT2308">
            <v>42</v>
          </cell>
          <cell r="AU2308">
            <v>46</v>
          </cell>
          <cell r="AV2308">
            <v>24</v>
          </cell>
          <cell r="AW2308">
            <v>47</v>
          </cell>
          <cell r="AX2308">
            <v>23</v>
          </cell>
          <cell r="AY2308">
            <v>52</v>
          </cell>
          <cell r="AZ2308">
            <v>13</v>
          </cell>
        </row>
        <row r="2309">
          <cell r="B2309">
            <v>36867</v>
          </cell>
          <cell r="C2309">
            <v>40</v>
          </cell>
          <cell r="D2309">
            <v>34</v>
          </cell>
          <cell r="E2309">
            <v>32</v>
          </cell>
          <cell r="F2309">
            <v>30</v>
          </cell>
          <cell r="G2309">
            <v>28</v>
          </cell>
          <cell r="H2309">
            <v>27</v>
          </cell>
          <cell r="I2309">
            <v>44</v>
          </cell>
          <cell r="J2309">
            <v>31</v>
          </cell>
          <cell r="K2309">
            <v>41</v>
          </cell>
          <cell r="L2309">
            <v>27</v>
          </cell>
          <cell r="M2309">
            <v>35</v>
          </cell>
          <cell r="N2309">
            <v>32</v>
          </cell>
          <cell r="O2309">
            <v>36</v>
          </cell>
          <cell r="P2309">
            <v>32</v>
          </cell>
          <cell r="Q2309">
            <v>31</v>
          </cell>
          <cell r="R2309">
            <v>30</v>
          </cell>
          <cell r="S2309">
            <v>35</v>
          </cell>
          <cell r="T2309">
            <v>22</v>
          </cell>
          <cell r="U2309">
            <v>36</v>
          </cell>
          <cell r="V2309">
            <v>24</v>
          </cell>
          <cell r="W2309">
            <v>36</v>
          </cell>
          <cell r="X2309">
            <v>33</v>
          </cell>
          <cell r="Y2309">
            <v>41</v>
          </cell>
          <cell r="Z2309">
            <v>37</v>
          </cell>
          <cell r="AA2309">
            <v>41</v>
          </cell>
          <cell r="AB2309">
            <v>34</v>
          </cell>
          <cell r="AC2309">
            <v>49</v>
          </cell>
          <cell r="AD2309">
            <v>38</v>
          </cell>
          <cell r="AE2309">
            <v>58</v>
          </cell>
          <cell r="AF2309">
            <v>40</v>
          </cell>
          <cell r="AG2309">
            <v>58</v>
          </cell>
          <cell r="AH2309">
            <v>50</v>
          </cell>
          <cell r="AI2309">
            <v>63</v>
          </cell>
          <cell r="AJ2309">
            <v>50</v>
          </cell>
          <cell r="AK2309">
            <v>68</v>
          </cell>
          <cell r="AL2309">
            <v>45</v>
          </cell>
          <cell r="AM2309">
            <v>74</v>
          </cell>
          <cell r="AN2309">
            <v>56</v>
          </cell>
          <cell r="AO2309">
            <v>69</v>
          </cell>
          <cell r="AP2309">
            <v>59</v>
          </cell>
          <cell r="AQ2309">
            <v>49</v>
          </cell>
          <cell r="AR2309">
            <v>29</v>
          </cell>
          <cell r="AS2309">
            <v>63</v>
          </cell>
          <cell r="AT2309">
            <v>47</v>
          </cell>
          <cell r="AU2309">
            <v>44</v>
          </cell>
          <cell r="AV2309">
            <v>25</v>
          </cell>
          <cell r="AW2309">
            <v>46</v>
          </cell>
          <cell r="AX2309">
            <v>21</v>
          </cell>
          <cell r="AY2309">
            <v>56</v>
          </cell>
          <cell r="AZ2309">
            <v>30</v>
          </cell>
        </row>
        <row r="2310">
          <cell r="B2310">
            <v>36868</v>
          </cell>
          <cell r="C2310">
            <v>40</v>
          </cell>
          <cell r="D2310">
            <v>32</v>
          </cell>
          <cell r="E2310">
            <v>31</v>
          </cell>
          <cell r="F2310">
            <v>30</v>
          </cell>
          <cell r="G2310">
            <v>27</v>
          </cell>
          <cell r="H2310">
            <v>26</v>
          </cell>
          <cell r="I2310">
            <v>44</v>
          </cell>
          <cell r="J2310">
            <v>30</v>
          </cell>
          <cell r="K2310">
            <v>37</v>
          </cell>
          <cell r="L2310">
            <v>26</v>
          </cell>
          <cell r="M2310">
            <v>40</v>
          </cell>
          <cell r="N2310">
            <v>32</v>
          </cell>
          <cell r="O2310">
            <v>42</v>
          </cell>
          <cell r="P2310">
            <v>32</v>
          </cell>
          <cell r="Q2310">
            <v>32</v>
          </cell>
          <cell r="R2310">
            <v>29</v>
          </cell>
          <cell r="S2310">
            <v>33</v>
          </cell>
          <cell r="T2310">
            <v>18</v>
          </cell>
          <cell r="U2310">
            <v>27</v>
          </cell>
          <cell r="V2310">
            <v>19</v>
          </cell>
          <cell r="W2310">
            <v>41</v>
          </cell>
          <cell r="X2310">
            <v>19</v>
          </cell>
          <cell r="Y2310">
            <v>34</v>
          </cell>
          <cell r="Z2310">
            <v>28</v>
          </cell>
          <cell r="AA2310">
            <v>40</v>
          </cell>
          <cell r="AB2310">
            <v>26</v>
          </cell>
          <cell r="AC2310">
            <v>35</v>
          </cell>
          <cell r="AD2310">
            <v>26</v>
          </cell>
          <cell r="AE2310">
            <v>63</v>
          </cell>
          <cell r="AF2310">
            <v>46</v>
          </cell>
          <cell r="AG2310">
            <v>63</v>
          </cell>
          <cell r="AH2310">
            <v>51</v>
          </cell>
          <cell r="AI2310">
            <v>64</v>
          </cell>
          <cell r="AJ2310">
            <v>51</v>
          </cell>
          <cell r="AK2310">
            <v>68</v>
          </cell>
          <cell r="AL2310">
            <v>45</v>
          </cell>
          <cell r="AM2310">
            <v>64</v>
          </cell>
          <cell r="AN2310">
            <v>56</v>
          </cell>
          <cell r="AO2310">
            <v>63</v>
          </cell>
          <cell r="AP2310">
            <v>58</v>
          </cell>
          <cell r="AQ2310">
            <v>57</v>
          </cell>
          <cell r="AR2310">
            <v>33</v>
          </cell>
          <cell r="AS2310">
            <v>64</v>
          </cell>
          <cell r="AT2310">
            <v>45</v>
          </cell>
          <cell r="AU2310">
            <v>44</v>
          </cell>
          <cell r="AV2310">
            <v>26</v>
          </cell>
          <cell r="AW2310">
            <v>41</v>
          </cell>
          <cell r="AX2310">
            <v>23</v>
          </cell>
          <cell r="AY2310">
            <v>40</v>
          </cell>
          <cell r="AZ2310">
            <v>25</v>
          </cell>
        </row>
        <row r="2311">
          <cell r="B2311">
            <v>36869</v>
          </cell>
          <cell r="C2311">
            <v>43</v>
          </cell>
          <cell r="D2311">
            <v>39</v>
          </cell>
          <cell r="E2311">
            <v>34</v>
          </cell>
          <cell r="F2311">
            <v>29</v>
          </cell>
          <cell r="G2311">
            <v>26</v>
          </cell>
          <cell r="H2311">
            <v>24</v>
          </cell>
          <cell r="I2311">
            <v>45</v>
          </cell>
          <cell r="J2311">
            <v>37</v>
          </cell>
          <cell r="K2311">
            <v>49</v>
          </cell>
          <cell r="L2311">
            <v>36</v>
          </cell>
          <cell r="M2311">
            <v>48</v>
          </cell>
          <cell r="N2311">
            <v>40</v>
          </cell>
          <cell r="O2311">
            <v>48</v>
          </cell>
          <cell r="P2311">
            <v>37</v>
          </cell>
          <cell r="Q2311">
            <v>33</v>
          </cell>
          <cell r="R2311">
            <v>30</v>
          </cell>
          <cell r="S2311">
            <v>41</v>
          </cell>
          <cell r="T2311">
            <v>21</v>
          </cell>
          <cell r="U2311">
            <v>25</v>
          </cell>
          <cell r="V2311">
            <v>23</v>
          </cell>
          <cell r="W2311">
            <v>11</v>
          </cell>
          <cell r="X2311">
            <v>11</v>
          </cell>
          <cell r="Y2311">
            <v>24</v>
          </cell>
          <cell r="Z2311">
            <v>23</v>
          </cell>
          <cell r="AA2311">
            <v>42</v>
          </cell>
          <cell r="AB2311">
            <v>29</v>
          </cell>
          <cell r="AC2311">
            <v>49</v>
          </cell>
          <cell r="AD2311">
            <v>32</v>
          </cell>
          <cell r="AE2311">
            <v>58</v>
          </cell>
          <cell r="AF2311">
            <v>45</v>
          </cell>
          <cell r="AG2311">
            <v>56</v>
          </cell>
          <cell r="AH2311">
            <v>51</v>
          </cell>
          <cell r="AI2311">
            <v>58</v>
          </cell>
          <cell r="AJ2311">
            <v>49</v>
          </cell>
          <cell r="AK2311">
            <v>68</v>
          </cell>
          <cell r="AL2311">
            <v>45</v>
          </cell>
          <cell r="AM2311">
            <v>65</v>
          </cell>
          <cell r="AN2311">
            <v>57</v>
          </cell>
          <cell r="AO2311">
            <v>64</v>
          </cell>
          <cell r="AP2311">
            <v>58</v>
          </cell>
          <cell r="AQ2311">
            <v>49</v>
          </cell>
          <cell r="AR2311">
            <v>26</v>
          </cell>
          <cell r="AS2311">
            <v>61</v>
          </cell>
          <cell r="AT2311">
            <v>44</v>
          </cell>
          <cell r="AU2311">
            <v>48</v>
          </cell>
          <cell r="AV2311">
            <v>28</v>
          </cell>
          <cell r="AW2311">
            <v>44</v>
          </cell>
          <cell r="AX2311">
            <v>33</v>
          </cell>
          <cell r="AY2311">
            <v>55</v>
          </cell>
          <cell r="AZ2311">
            <v>28</v>
          </cell>
        </row>
        <row r="2312">
          <cell r="B2312">
            <v>36870</v>
          </cell>
          <cell r="C2312">
            <v>40</v>
          </cell>
          <cell r="D2312">
            <v>30</v>
          </cell>
          <cell r="E2312">
            <v>35</v>
          </cell>
          <cell r="F2312">
            <v>24</v>
          </cell>
          <cell r="G2312">
            <v>27</v>
          </cell>
          <cell r="H2312">
            <v>14</v>
          </cell>
          <cell r="I2312">
            <v>46</v>
          </cell>
          <cell r="J2312">
            <v>37</v>
          </cell>
          <cell r="K2312">
            <v>47</v>
          </cell>
          <cell r="L2312">
            <v>34</v>
          </cell>
          <cell r="M2312">
            <v>46</v>
          </cell>
          <cell r="N2312">
            <v>31</v>
          </cell>
          <cell r="O2312">
            <v>47</v>
          </cell>
          <cell r="P2312">
            <v>37</v>
          </cell>
          <cell r="Q2312">
            <v>34</v>
          </cell>
          <cell r="R2312">
            <v>28</v>
          </cell>
          <cell r="S2312">
            <v>32</v>
          </cell>
          <cell r="T2312">
            <v>32</v>
          </cell>
          <cell r="U2312">
            <v>5</v>
          </cell>
          <cell r="V2312">
            <v>1</v>
          </cell>
          <cell r="W2312">
            <v>0</v>
          </cell>
          <cell r="X2312">
            <v>-22</v>
          </cell>
          <cell r="Y2312">
            <v>0</v>
          </cell>
          <cell r="Z2312">
            <v>-6</v>
          </cell>
          <cell r="AA2312">
            <v>8</v>
          </cell>
          <cell r="AB2312">
            <v>-3</v>
          </cell>
          <cell r="AC2312">
            <v>22</v>
          </cell>
          <cell r="AD2312">
            <v>-3</v>
          </cell>
          <cell r="AE2312">
            <v>56</v>
          </cell>
          <cell r="AF2312">
            <v>48</v>
          </cell>
          <cell r="AG2312">
            <v>56</v>
          </cell>
          <cell r="AH2312">
            <v>47</v>
          </cell>
          <cell r="AI2312">
            <v>56</v>
          </cell>
          <cell r="AJ2312">
            <v>53</v>
          </cell>
          <cell r="AK2312">
            <v>68</v>
          </cell>
          <cell r="AL2312">
            <v>45</v>
          </cell>
          <cell r="AM2312">
            <v>62</v>
          </cell>
          <cell r="AN2312">
            <v>54</v>
          </cell>
          <cell r="AO2312">
            <v>64</v>
          </cell>
          <cell r="AP2312">
            <v>56</v>
          </cell>
          <cell r="AQ2312">
            <v>53</v>
          </cell>
          <cell r="AR2312">
            <v>38</v>
          </cell>
          <cell r="AS2312">
            <v>62</v>
          </cell>
          <cell r="AT2312">
            <v>46</v>
          </cell>
          <cell r="AU2312">
            <v>45</v>
          </cell>
          <cell r="AV2312">
            <v>32</v>
          </cell>
          <cell r="AW2312">
            <v>48</v>
          </cell>
          <cell r="AX2312">
            <v>31</v>
          </cell>
          <cell r="AY2312">
            <v>39</v>
          </cell>
          <cell r="AZ2312">
            <v>7</v>
          </cell>
        </row>
        <row r="2313">
          <cell r="B2313">
            <v>36871</v>
          </cell>
          <cell r="C2313">
            <v>37</v>
          </cell>
          <cell r="D2313">
            <v>28</v>
          </cell>
          <cell r="E2313">
            <v>27</v>
          </cell>
          <cell r="F2313">
            <v>23</v>
          </cell>
          <cell r="G2313">
            <v>21</v>
          </cell>
          <cell r="H2313">
            <v>5</v>
          </cell>
          <cell r="I2313">
            <v>39</v>
          </cell>
          <cell r="J2313">
            <v>34</v>
          </cell>
          <cell r="K2313">
            <v>37</v>
          </cell>
          <cell r="L2313">
            <v>31</v>
          </cell>
          <cell r="M2313">
            <v>36</v>
          </cell>
          <cell r="N2313">
            <v>32</v>
          </cell>
          <cell r="O2313">
            <v>39</v>
          </cell>
          <cell r="P2313">
            <v>30</v>
          </cell>
          <cell r="Q2313">
            <v>31</v>
          </cell>
          <cell r="R2313">
            <v>24</v>
          </cell>
          <cell r="S2313">
            <v>27</v>
          </cell>
          <cell r="T2313">
            <v>22</v>
          </cell>
          <cell r="U2313">
            <v>-4</v>
          </cell>
          <cell r="V2313">
            <v>-9</v>
          </cell>
          <cell r="W2313">
            <v>-4</v>
          </cell>
          <cell r="X2313">
            <v>-21</v>
          </cell>
          <cell r="Y2313">
            <v>-1</v>
          </cell>
          <cell r="Z2313">
            <v>-8</v>
          </cell>
          <cell r="AA2313">
            <v>9</v>
          </cell>
          <cell r="AB2313">
            <v>-5</v>
          </cell>
          <cell r="AC2313">
            <v>13</v>
          </cell>
          <cell r="AD2313">
            <v>-3</v>
          </cell>
          <cell r="AE2313">
            <v>54</v>
          </cell>
          <cell r="AF2313">
            <v>46</v>
          </cell>
          <cell r="AG2313">
            <v>54</v>
          </cell>
          <cell r="AH2313">
            <v>47</v>
          </cell>
          <cell r="AI2313">
            <v>55</v>
          </cell>
          <cell r="AJ2313">
            <v>47</v>
          </cell>
          <cell r="AK2313">
            <v>68</v>
          </cell>
          <cell r="AL2313">
            <v>45</v>
          </cell>
          <cell r="AM2313">
            <v>60</v>
          </cell>
          <cell r="AN2313">
            <v>48</v>
          </cell>
          <cell r="AO2313">
            <v>64</v>
          </cell>
          <cell r="AP2313">
            <v>51</v>
          </cell>
          <cell r="AQ2313">
            <v>43</v>
          </cell>
          <cell r="AR2313">
            <v>24</v>
          </cell>
          <cell r="AS2313">
            <v>56</v>
          </cell>
          <cell r="AT2313">
            <v>40</v>
          </cell>
          <cell r="AU2313">
            <v>32</v>
          </cell>
          <cell r="AV2313">
            <v>18</v>
          </cell>
          <cell r="AW2313">
            <v>35</v>
          </cell>
          <cell r="AX2313">
            <v>26</v>
          </cell>
          <cell r="AY2313">
            <v>11</v>
          </cell>
          <cell r="AZ2313">
            <v>-2</v>
          </cell>
        </row>
        <row r="2314">
          <cell r="B2314">
            <v>36872</v>
          </cell>
          <cell r="C2314">
            <v>37</v>
          </cell>
          <cell r="D2314">
            <v>28</v>
          </cell>
          <cell r="E2314">
            <v>27</v>
          </cell>
          <cell r="F2314">
            <v>19</v>
          </cell>
          <cell r="G2314">
            <v>17</v>
          </cell>
          <cell r="H2314">
            <v>6</v>
          </cell>
          <cell r="I2314">
            <v>36</v>
          </cell>
          <cell r="J2314">
            <v>30</v>
          </cell>
          <cell r="K2314">
            <v>37</v>
          </cell>
          <cell r="L2314">
            <v>31</v>
          </cell>
          <cell r="M2314">
            <v>37</v>
          </cell>
          <cell r="N2314">
            <v>31</v>
          </cell>
          <cell r="O2314">
            <v>45</v>
          </cell>
          <cell r="P2314">
            <v>34</v>
          </cell>
          <cell r="Q2314">
            <v>31</v>
          </cell>
          <cell r="R2314">
            <v>25</v>
          </cell>
          <cell r="S2314">
            <v>25</v>
          </cell>
          <cell r="T2314">
            <v>12</v>
          </cell>
          <cell r="U2314">
            <v>-4</v>
          </cell>
          <cell r="V2314">
            <v>-17</v>
          </cell>
          <cell r="W2314">
            <v>8</v>
          </cell>
          <cell r="X2314">
            <v>-19</v>
          </cell>
          <cell r="Y2314">
            <v>7</v>
          </cell>
          <cell r="Z2314">
            <v>-11</v>
          </cell>
          <cell r="AA2314">
            <v>16</v>
          </cell>
          <cell r="AB2314">
            <v>-17</v>
          </cell>
          <cell r="AC2314">
            <v>26</v>
          </cell>
          <cell r="AD2314">
            <v>6</v>
          </cell>
          <cell r="AE2314">
            <v>53</v>
          </cell>
          <cell r="AF2314">
            <v>39</v>
          </cell>
          <cell r="AG2314">
            <v>56</v>
          </cell>
          <cell r="AH2314">
            <v>48</v>
          </cell>
          <cell r="AI2314">
            <v>57</v>
          </cell>
          <cell r="AJ2314">
            <v>46</v>
          </cell>
          <cell r="AK2314">
            <v>68</v>
          </cell>
          <cell r="AL2314">
            <v>45</v>
          </cell>
          <cell r="AM2314">
            <v>62</v>
          </cell>
          <cell r="AN2314">
            <v>53</v>
          </cell>
          <cell r="AO2314">
            <v>61</v>
          </cell>
          <cell r="AP2314">
            <v>54</v>
          </cell>
          <cell r="AQ2314">
            <v>44</v>
          </cell>
          <cell r="AR2314">
            <v>34</v>
          </cell>
          <cell r="AS2314">
            <v>56</v>
          </cell>
          <cell r="AT2314">
            <v>38</v>
          </cell>
          <cell r="AU2314">
            <v>31</v>
          </cell>
          <cell r="AV2314">
            <v>28</v>
          </cell>
          <cell r="AW2314">
            <v>35</v>
          </cell>
          <cell r="AX2314">
            <v>28</v>
          </cell>
          <cell r="AY2314">
            <v>19</v>
          </cell>
          <cell r="AZ2314">
            <v>-1</v>
          </cell>
        </row>
        <row r="2315">
          <cell r="B2315">
            <v>36873</v>
          </cell>
          <cell r="C2315">
            <v>37</v>
          </cell>
          <cell r="D2315">
            <v>30</v>
          </cell>
          <cell r="E2315">
            <v>23</v>
          </cell>
          <cell r="F2315">
            <v>22</v>
          </cell>
          <cell r="G2315">
            <v>19</v>
          </cell>
          <cell r="H2315">
            <v>13</v>
          </cell>
          <cell r="I2315">
            <v>33</v>
          </cell>
          <cell r="J2315">
            <v>30</v>
          </cell>
          <cell r="K2315">
            <v>40</v>
          </cell>
          <cell r="L2315">
            <v>32</v>
          </cell>
          <cell r="M2315">
            <v>45</v>
          </cell>
          <cell r="N2315">
            <v>35</v>
          </cell>
          <cell r="O2315">
            <v>42</v>
          </cell>
          <cell r="P2315">
            <v>37</v>
          </cell>
          <cell r="Q2315">
            <v>36</v>
          </cell>
          <cell r="R2315">
            <v>26</v>
          </cell>
          <cell r="S2315">
            <v>30</v>
          </cell>
          <cell r="T2315">
            <v>22</v>
          </cell>
          <cell r="U2315">
            <v>5</v>
          </cell>
          <cell r="V2315">
            <v>-8</v>
          </cell>
          <cell r="W2315">
            <v>2</v>
          </cell>
          <cell r="X2315">
            <v>-6</v>
          </cell>
          <cell r="Y2315">
            <v>10</v>
          </cell>
          <cell r="Z2315">
            <v>-6</v>
          </cell>
          <cell r="AA2315">
            <v>25</v>
          </cell>
          <cell r="AB2315">
            <v>-14</v>
          </cell>
          <cell r="AC2315">
            <v>32</v>
          </cell>
          <cell r="AD2315">
            <v>2</v>
          </cell>
          <cell r="AE2315">
            <v>55</v>
          </cell>
          <cell r="AF2315">
            <v>41</v>
          </cell>
          <cell r="AG2315">
            <v>58</v>
          </cell>
          <cell r="AH2315">
            <v>48</v>
          </cell>
          <cell r="AI2315">
            <v>57</v>
          </cell>
          <cell r="AJ2315">
            <v>44</v>
          </cell>
          <cell r="AK2315">
            <v>68</v>
          </cell>
          <cell r="AL2315">
            <v>45</v>
          </cell>
          <cell r="AM2315">
            <v>62</v>
          </cell>
          <cell r="AN2315">
            <v>45</v>
          </cell>
          <cell r="AO2315">
            <v>60</v>
          </cell>
          <cell r="AP2315">
            <v>49</v>
          </cell>
          <cell r="AQ2315">
            <v>49</v>
          </cell>
          <cell r="AR2315">
            <v>27</v>
          </cell>
          <cell r="AS2315">
            <v>56</v>
          </cell>
          <cell r="AT2315">
            <v>36</v>
          </cell>
          <cell r="AU2315">
            <v>36</v>
          </cell>
          <cell r="AV2315">
            <v>29</v>
          </cell>
          <cell r="AW2315">
            <v>34</v>
          </cell>
          <cell r="AX2315">
            <v>30</v>
          </cell>
          <cell r="AY2315">
            <v>28</v>
          </cell>
          <cell r="AZ2315">
            <v>5</v>
          </cell>
        </row>
        <row r="2316">
          <cell r="B2316">
            <v>36874</v>
          </cell>
          <cell r="C2316">
            <v>41</v>
          </cell>
          <cell r="D2316">
            <v>30</v>
          </cell>
          <cell r="E2316">
            <v>22</v>
          </cell>
          <cell r="F2316">
            <v>8</v>
          </cell>
          <cell r="G2316">
            <v>21</v>
          </cell>
          <cell r="H2316">
            <v>18</v>
          </cell>
          <cell r="I2316">
            <v>49</v>
          </cell>
          <cell r="J2316">
            <v>30</v>
          </cell>
          <cell r="K2316">
            <v>49</v>
          </cell>
          <cell r="L2316">
            <v>34</v>
          </cell>
          <cell r="M2316">
            <v>50</v>
          </cell>
          <cell r="N2316">
            <v>44</v>
          </cell>
          <cell r="O2316">
            <v>44</v>
          </cell>
          <cell r="P2316">
            <v>38</v>
          </cell>
          <cell r="Q2316">
            <v>42</v>
          </cell>
          <cell r="R2316">
            <v>33</v>
          </cell>
          <cell r="S2316">
            <v>37</v>
          </cell>
          <cell r="T2316">
            <v>27</v>
          </cell>
          <cell r="U2316">
            <v>13</v>
          </cell>
          <cell r="V2316">
            <v>2</v>
          </cell>
          <cell r="W2316">
            <v>-1</v>
          </cell>
          <cell r="X2316">
            <v>-3</v>
          </cell>
          <cell r="Y2316">
            <v>27</v>
          </cell>
          <cell r="Z2316">
            <v>1</v>
          </cell>
          <cell r="AA2316">
            <v>37</v>
          </cell>
          <cell r="AB2316">
            <v>16</v>
          </cell>
          <cell r="AC2316">
            <v>41</v>
          </cell>
          <cell r="AD2316">
            <v>17</v>
          </cell>
          <cell r="AE2316">
            <v>54</v>
          </cell>
          <cell r="AF2316">
            <v>48</v>
          </cell>
          <cell r="AG2316">
            <v>56</v>
          </cell>
          <cell r="AH2316">
            <v>51</v>
          </cell>
          <cell r="AI2316">
            <v>59</v>
          </cell>
          <cell r="AJ2316">
            <v>52</v>
          </cell>
          <cell r="AK2316">
            <v>68</v>
          </cell>
          <cell r="AL2316">
            <v>45</v>
          </cell>
          <cell r="AM2316">
            <v>62</v>
          </cell>
          <cell r="AN2316">
            <v>51</v>
          </cell>
          <cell r="AO2316">
            <v>62</v>
          </cell>
          <cell r="AP2316">
            <v>49</v>
          </cell>
          <cell r="AQ2316">
            <v>47</v>
          </cell>
          <cell r="AR2316">
            <v>32</v>
          </cell>
          <cell r="AS2316">
            <v>57</v>
          </cell>
          <cell r="AT2316">
            <v>44</v>
          </cell>
          <cell r="AU2316">
            <v>45</v>
          </cell>
          <cell r="AV2316">
            <v>33</v>
          </cell>
          <cell r="AW2316">
            <v>39</v>
          </cell>
          <cell r="AX2316">
            <v>27</v>
          </cell>
          <cell r="AY2316">
            <v>49</v>
          </cell>
          <cell r="AZ2316">
            <v>12</v>
          </cell>
        </row>
        <row r="2317">
          <cell r="B2317">
            <v>36875</v>
          </cell>
          <cell r="C2317">
            <v>42</v>
          </cell>
          <cell r="D2317">
            <v>37</v>
          </cell>
          <cell r="E2317">
            <v>40</v>
          </cell>
          <cell r="F2317">
            <v>6</v>
          </cell>
          <cell r="G2317">
            <v>32</v>
          </cell>
          <cell r="H2317">
            <v>20</v>
          </cell>
          <cell r="I2317">
            <v>45</v>
          </cell>
          <cell r="J2317">
            <v>43</v>
          </cell>
          <cell r="K2317">
            <v>48</v>
          </cell>
          <cell r="L2317">
            <v>44</v>
          </cell>
          <cell r="M2317">
            <v>49</v>
          </cell>
          <cell r="N2317">
            <v>43</v>
          </cell>
          <cell r="O2317">
            <v>49</v>
          </cell>
          <cell r="P2317">
            <v>42</v>
          </cell>
          <cell r="Q2317">
            <v>43</v>
          </cell>
          <cell r="R2317">
            <v>34</v>
          </cell>
          <cell r="S2317">
            <v>35</v>
          </cell>
          <cell r="T2317">
            <v>32</v>
          </cell>
          <cell r="U2317">
            <v>38</v>
          </cell>
          <cell r="V2317">
            <v>8</v>
          </cell>
          <cell r="W2317">
            <v>33</v>
          </cell>
          <cell r="X2317">
            <v>-3</v>
          </cell>
          <cell r="Y2317">
            <v>38</v>
          </cell>
          <cell r="Z2317">
            <v>0</v>
          </cell>
          <cell r="AA2317">
            <v>38</v>
          </cell>
          <cell r="AB2317">
            <v>25</v>
          </cell>
          <cell r="AC2317">
            <v>40</v>
          </cell>
          <cell r="AD2317">
            <v>23</v>
          </cell>
          <cell r="AE2317">
            <v>59</v>
          </cell>
          <cell r="AF2317">
            <v>51</v>
          </cell>
          <cell r="AG2317">
            <v>59</v>
          </cell>
          <cell r="AH2317">
            <v>53</v>
          </cell>
          <cell r="AI2317">
            <v>61</v>
          </cell>
          <cell r="AJ2317">
            <v>53</v>
          </cell>
          <cell r="AK2317">
            <v>68</v>
          </cell>
          <cell r="AL2317">
            <v>45</v>
          </cell>
          <cell r="AM2317">
            <v>64</v>
          </cell>
          <cell r="AN2317">
            <v>48</v>
          </cell>
          <cell r="AO2317">
            <v>61</v>
          </cell>
          <cell r="AP2317">
            <v>50</v>
          </cell>
          <cell r="AQ2317">
            <v>51</v>
          </cell>
          <cell r="AR2317">
            <v>42</v>
          </cell>
          <cell r="AS2317">
            <v>62</v>
          </cell>
          <cell r="AT2317">
            <v>40</v>
          </cell>
          <cell r="AU2317">
            <v>39</v>
          </cell>
          <cell r="AV2317">
            <v>35</v>
          </cell>
          <cell r="AW2317">
            <v>40</v>
          </cell>
          <cell r="AX2317">
            <v>27</v>
          </cell>
          <cell r="AY2317">
            <v>47</v>
          </cell>
          <cell r="AZ2317">
            <v>28</v>
          </cell>
        </row>
        <row r="2318">
          <cell r="B2318">
            <v>36876</v>
          </cell>
          <cell r="C2318">
            <v>42</v>
          </cell>
          <cell r="D2318">
            <v>37</v>
          </cell>
          <cell r="E2318">
            <v>40</v>
          </cell>
          <cell r="F2318">
            <v>6</v>
          </cell>
          <cell r="G2318">
            <v>32</v>
          </cell>
          <cell r="H2318">
            <v>20</v>
          </cell>
          <cell r="I2318">
            <v>45</v>
          </cell>
          <cell r="J2318">
            <v>43</v>
          </cell>
          <cell r="K2318">
            <v>48</v>
          </cell>
          <cell r="L2318">
            <v>44</v>
          </cell>
          <cell r="M2318">
            <v>49</v>
          </cell>
          <cell r="N2318">
            <v>43</v>
          </cell>
          <cell r="O2318">
            <v>49</v>
          </cell>
          <cell r="P2318">
            <v>42</v>
          </cell>
          <cell r="Q2318">
            <v>43</v>
          </cell>
          <cell r="R2318">
            <v>34</v>
          </cell>
          <cell r="S2318">
            <v>35</v>
          </cell>
          <cell r="T2318">
            <v>32</v>
          </cell>
          <cell r="U2318">
            <v>38</v>
          </cell>
          <cell r="V2318">
            <v>8</v>
          </cell>
          <cell r="W2318">
            <v>33</v>
          </cell>
          <cell r="X2318">
            <v>-3</v>
          </cell>
          <cell r="Y2318">
            <v>38</v>
          </cell>
          <cell r="Z2318">
            <v>0</v>
          </cell>
          <cell r="AA2318">
            <v>38</v>
          </cell>
          <cell r="AB2318">
            <v>25</v>
          </cell>
          <cell r="AC2318">
            <v>40</v>
          </cell>
          <cell r="AD2318">
            <v>23</v>
          </cell>
          <cell r="AE2318">
            <v>59</v>
          </cell>
          <cell r="AF2318">
            <v>51</v>
          </cell>
          <cell r="AG2318">
            <v>59</v>
          </cell>
          <cell r="AH2318">
            <v>53</v>
          </cell>
          <cell r="AI2318">
            <v>61</v>
          </cell>
          <cell r="AJ2318">
            <v>53</v>
          </cell>
          <cell r="AK2318">
            <v>68</v>
          </cell>
          <cell r="AL2318">
            <v>45</v>
          </cell>
          <cell r="AM2318">
            <v>64</v>
          </cell>
          <cell r="AN2318">
            <v>48</v>
          </cell>
          <cell r="AO2318">
            <v>61</v>
          </cell>
          <cell r="AP2318">
            <v>50</v>
          </cell>
          <cell r="AQ2318">
            <v>51</v>
          </cell>
          <cell r="AR2318">
            <v>42</v>
          </cell>
          <cell r="AS2318">
            <v>62</v>
          </cell>
          <cell r="AT2318">
            <v>40</v>
          </cell>
          <cell r="AU2318">
            <v>39</v>
          </cell>
          <cell r="AV2318">
            <v>35</v>
          </cell>
          <cell r="AW2318">
            <v>40</v>
          </cell>
          <cell r="AX2318">
            <v>27</v>
          </cell>
          <cell r="AY2318">
            <v>47</v>
          </cell>
          <cell r="AZ2318">
            <v>28</v>
          </cell>
        </row>
        <row r="2319">
          <cell r="B2319">
            <v>36877</v>
          </cell>
          <cell r="C2319">
            <v>48</v>
          </cell>
          <cell r="D2319">
            <v>34</v>
          </cell>
          <cell r="E2319">
            <v>46</v>
          </cell>
          <cell r="F2319">
            <v>25</v>
          </cell>
          <cell r="G2319">
            <v>34</v>
          </cell>
          <cell r="H2319">
            <v>20</v>
          </cell>
          <cell r="I2319">
            <v>49</v>
          </cell>
          <cell r="J2319">
            <v>38</v>
          </cell>
          <cell r="K2319">
            <v>49</v>
          </cell>
          <cell r="L2319">
            <v>38</v>
          </cell>
          <cell r="M2319">
            <v>49</v>
          </cell>
          <cell r="N2319">
            <v>37</v>
          </cell>
          <cell r="O2319">
            <v>40</v>
          </cell>
          <cell r="P2319">
            <v>32</v>
          </cell>
          <cell r="Q2319">
            <v>44</v>
          </cell>
          <cell r="R2319">
            <v>25</v>
          </cell>
          <cell r="S2319">
            <v>37</v>
          </cell>
          <cell r="T2319">
            <v>27</v>
          </cell>
          <cell r="U2319">
            <v>36</v>
          </cell>
          <cell r="V2319">
            <v>1</v>
          </cell>
          <cell r="W2319">
            <v>40</v>
          </cell>
          <cell r="X2319">
            <v>21</v>
          </cell>
          <cell r="Y2319">
            <v>38</v>
          </cell>
          <cell r="Z2319">
            <v>28</v>
          </cell>
          <cell r="AA2319">
            <v>35</v>
          </cell>
          <cell r="AB2319">
            <v>24</v>
          </cell>
          <cell r="AC2319">
            <v>48</v>
          </cell>
          <cell r="AD2319">
            <v>22</v>
          </cell>
          <cell r="AE2319">
            <v>60</v>
          </cell>
          <cell r="AF2319">
            <v>43</v>
          </cell>
          <cell r="AG2319">
            <v>63</v>
          </cell>
          <cell r="AH2319">
            <v>44</v>
          </cell>
          <cell r="AI2319">
            <v>63</v>
          </cell>
          <cell r="AJ2319">
            <v>41</v>
          </cell>
          <cell r="AK2319">
            <v>68</v>
          </cell>
          <cell r="AL2319">
            <v>45</v>
          </cell>
          <cell r="AM2319">
            <v>74</v>
          </cell>
          <cell r="AN2319">
            <v>52</v>
          </cell>
          <cell r="AO2319">
            <v>75</v>
          </cell>
          <cell r="AP2319">
            <v>49</v>
          </cell>
          <cell r="AQ2319">
            <v>49</v>
          </cell>
          <cell r="AR2319">
            <v>27</v>
          </cell>
          <cell r="AS2319">
            <v>62</v>
          </cell>
          <cell r="AT2319">
            <v>37</v>
          </cell>
          <cell r="AU2319">
            <v>39</v>
          </cell>
          <cell r="AV2319">
            <v>29</v>
          </cell>
          <cell r="AW2319">
            <v>39</v>
          </cell>
          <cell r="AX2319">
            <v>18</v>
          </cell>
          <cell r="AY2319">
            <v>58</v>
          </cell>
          <cell r="AZ2319">
            <v>25</v>
          </cell>
        </row>
        <row r="2320">
          <cell r="B2320">
            <v>36878</v>
          </cell>
          <cell r="C2320">
            <v>44</v>
          </cell>
          <cell r="D2320">
            <v>33</v>
          </cell>
          <cell r="E2320">
            <v>35</v>
          </cell>
          <cell r="F2320">
            <v>18</v>
          </cell>
          <cell r="G2320">
            <v>25</v>
          </cell>
          <cell r="H2320">
            <v>15</v>
          </cell>
          <cell r="I2320">
            <v>48</v>
          </cell>
          <cell r="J2320">
            <v>31</v>
          </cell>
          <cell r="K2320">
            <v>45</v>
          </cell>
          <cell r="L2320">
            <v>27</v>
          </cell>
          <cell r="M2320">
            <v>37</v>
          </cell>
          <cell r="N2320">
            <v>30</v>
          </cell>
          <cell r="O2320">
            <v>47</v>
          </cell>
          <cell r="P2320">
            <v>23</v>
          </cell>
          <cell r="Q2320">
            <v>37</v>
          </cell>
          <cell r="R2320">
            <v>20</v>
          </cell>
          <cell r="S2320">
            <v>31</v>
          </cell>
          <cell r="T2320">
            <v>20</v>
          </cell>
          <cell r="U2320">
            <v>34</v>
          </cell>
          <cell r="V2320">
            <v>25</v>
          </cell>
          <cell r="W2320">
            <v>35</v>
          </cell>
          <cell r="X2320">
            <v>8</v>
          </cell>
          <cell r="Y2320">
            <v>34</v>
          </cell>
          <cell r="Z2320">
            <v>16</v>
          </cell>
          <cell r="AA2320">
            <v>26</v>
          </cell>
          <cell r="AB2320">
            <v>14</v>
          </cell>
          <cell r="AC2320">
            <v>25</v>
          </cell>
          <cell r="AD2320">
            <v>18</v>
          </cell>
          <cell r="AE2320">
            <v>58</v>
          </cell>
          <cell r="AF2320">
            <v>31</v>
          </cell>
          <cell r="AG2320">
            <v>58</v>
          </cell>
          <cell r="AH2320">
            <v>45</v>
          </cell>
          <cell r="AI2320">
            <v>62</v>
          </cell>
          <cell r="AJ2320">
            <v>45</v>
          </cell>
          <cell r="AK2320">
            <v>68</v>
          </cell>
          <cell r="AL2320">
            <v>45</v>
          </cell>
          <cell r="AM2320">
            <v>79</v>
          </cell>
          <cell r="AN2320">
            <v>52</v>
          </cell>
          <cell r="AO2320">
            <v>77</v>
          </cell>
          <cell r="AP2320">
            <v>49</v>
          </cell>
          <cell r="AQ2320">
            <v>44</v>
          </cell>
          <cell r="AR2320">
            <v>18</v>
          </cell>
          <cell r="AS2320">
            <v>55</v>
          </cell>
          <cell r="AT2320">
            <v>35</v>
          </cell>
          <cell r="AU2320">
            <v>35</v>
          </cell>
          <cell r="AV2320">
            <v>23</v>
          </cell>
          <cell r="AW2320">
            <v>35</v>
          </cell>
          <cell r="AX2320">
            <v>12</v>
          </cell>
          <cell r="AY2320">
            <v>36</v>
          </cell>
          <cell r="AZ2320">
            <v>12</v>
          </cell>
        </row>
        <row r="2321">
          <cell r="B2321">
            <v>36879</v>
          </cell>
          <cell r="C2321">
            <v>41</v>
          </cell>
          <cell r="D2321">
            <v>32</v>
          </cell>
          <cell r="E2321">
            <v>34</v>
          </cell>
          <cell r="F2321">
            <v>19</v>
          </cell>
          <cell r="G2321">
            <v>29</v>
          </cell>
          <cell r="H2321">
            <v>18</v>
          </cell>
          <cell r="I2321">
            <v>45</v>
          </cell>
          <cell r="J2321">
            <v>37</v>
          </cell>
          <cell r="K2321">
            <v>44</v>
          </cell>
          <cell r="L2321">
            <v>36</v>
          </cell>
          <cell r="M2321">
            <v>48</v>
          </cell>
          <cell r="N2321">
            <v>34</v>
          </cell>
          <cell r="O2321">
            <v>51</v>
          </cell>
          <cell r="P2321">
            <v>35</v>
          </cell>
          <cell r="Q2321">
            <v>33</v>
          </cell>
          <cell r="R2321">
            <v>23</v>
          </cell>
          <cell r="S2321">
            <v>36</v>
          </cell>
          <cell r="T2321">
            <v>6</v>
          </cell>
          <cell r="U2321">
            <v>39</v>
          </cell>
          <cell r="V2321">
            <v>14</v>
          </cell>
          <cell r="W2321">
            <v>36</v>
          </cell>
          <cell r="X2321">
            <v>27</v>
          </cell>
          <cell r="Y2321">
            <v>44</v>
          </cell>
          <cell r="Z2321">
            <v>22</v>
          </cell>
          <cell r="AA2321">
            <v>33</v>
          </cell>
          <cell r="AB2321">
            <v>18</v>
          </cell>
          <cell r="AC2321">
            <v>44</v>
          </cell>
          <cell r="AD2321">
            <v>23</v>
          </cell>
          <cell r="AE2321">
            <v>59</v>
          </cell>
          <cell r="AF2321">
            <v>35</v>
          </cell>
          <cell r="AG2321">
            <v>63</v>
          </cell>
          <cell r="AH2321">
            <v>42</v>
          </cell>
          <cell r="AI2321">
            <v>62</v>
          </cell>
          <cell r="AJ2321">
            <v>38</v>
          </cell>
          <cell r="AK2321">
            <v>68</v>
          </cell>
          <cell r="AL2321">
            <v>45</v>
          </cell>
          <cell r="AM2321">
            <v>75</v>
          </cell>
          <cell r="AN2321">
            <v>53</v>
          </cell>
          <cell r="AO2321">
            <v>74</v>
          </cell>
          <cell r="AP2321">
            <v>48</v>
          </cell>
          <cell r="AQ2321">
            <v>58</v>
          </cell>
          <cell r="AR2321">
            <v>23</v>
          </cell>
          <cell r="AS2321">
            <v>51</v>
          </cell>
          <cell r="AT2321">
            <v>32</v>
          </cell>
          <cell r="AU2321">
            <v>32</v>
          </cell>
          <cell r="AV2321">
            <v>20</v>
          </cell>
          <cell r="AW2321">
            <v>32</v>
          </cell>
          <cell r="AX2321">
            <v>14</v>
          </cell>
          <cell r="AY2321">
            <v>56</v>
          </cell>
          <cell r="AZ2321">
            <v>22</v>
          </cell>
        </row>
        <row r="2322">
          <cell r="B2322">
            <v>36880</v>
          </cell>
          <cell r="C2322">
            <v>43</v>
          </cell>
          <cell r="D2322">
            <v>31</v>
          </cell>
          <cell r="E2322">
            <v>32</v>
          </cell>
          <cell r="F2322">
            <v>25</v>
          </cell>
          <cell r="G2322">
            <v>18</v>
          </cell>
          <cell r="H2322">
            <v>8</v>
          </cell>
          <cell r="I2322">
            <v>42</v>
          </cell>
          <cell r="J2322">
            <v>38</v>
          </cell>
          <cell r="K2322">
            <v>45</v>
          </cell>
          <cell r="L2322">
            <v>41</v>
          </cell>
          <cell r="M2322">
            <v>47</v>
          </cell>
          <cell r="N2322">
            <v>37</v>
          </cell>
          <cell r="O2322">
            <v>45</v>
          </cell>
          <cell r="P2322">
            <v>34</v>
          </cell>
          <cell r="Q2322">
            <v>36</v>
          </cell>
          <cell r="R2322">
            <v>21</v>
          </cell>
          <cell r="S2322">
            <v>29</v>
          </cell>
          <cell r="T2322">
            <v>18</v>
          </cell>
          <cell r="U2322">
            <v>20</v>
          </cell>
          <cell r="V2322">
            <v>19</v>
          </cell>
          <cell r="W2322">
            <v>16</v>
          </cell>
          <cell r="X2322">
            <v>12</v>
          </cell>
          <cell r="Y2322">
            <v>23</v>
          </cell>
          <cell r="Z2322">
            <v>17</v>
          </cell>
          <cell r="AA2322">
            <v>19</v>
          </cell>
          <cell r="AB2322">
            <v>18</v>
          </cell>
          <cell r="AC2322">
            <v>20</v>
          </cell>
          <cell r="AD2322">
            <v>18</v>
          </cell>
          <cell r="AE2322">
            <v>58</v>
          </cell>
          <cell r="AF2322">
            <v>36</v>
          </cell>
          <cell r="AG2322">
            <v>58</v>
          </cell>
          <cell r="AH2322">
            <v>44</v>
          </cell>
          <cell r="AI2322">
            <v>62</v>
          </cell>
          <cell r="AJ2322">
            <v>40</v>
          </cell>
          <cell r="AK2322">
            <v>68</v>
          </cell>
          <cell r="AL2322">
            <v>45</v>
          </cell>
          <cell r="AM2322">
            <v>72</v>
          </cell>
          <cell r="AN2322">
            <v>47</v>
          </cell>
          <cell r="AO2322">
            <v>67</v>
          </cell>
          <cell r="AP2322">
            <v>47</v>
          </cell>
          <cell r="AQ2322">
            <v>56</v>
          </cell>
          <cell r="AR2322">
            <v>27</v>
          </cell>
          <cell r="AS2322">
            <v>57</v>
          </cell>
          <cell r="AT2322">
            <v>32</v>
          </cell>
          <cell r="AU2322">
            <v>38</v>
          </cell>
          <cell r="AV2322">
            <v>25</v>
          </cell>
          <cell r="AW2322">
            <v>38</v>
          </cell>
          <cell r="AX2322">
            <v>14</v>
          </cell>
          <cell r="AY2322">
            <v>39</v>
          </cell>
          <cell r="AZ2322">
            <v>0</v>
          </cell>
        </row>
        <row r="2323">
          <cell r="B2323">
            <v>36881</v>
          </cell>
          <cell r="C2323">
            <v>47</v>
          </cell>
          <cell r="D2323">
            <v>41</v>
          </cell>
          <cell r="E2323">
            <v>31</v>
          </cell>
          <cell r="F2323">
            <v>29</v>
          </cell>
          <cell r="G2323">
            <v>26</v>
          </cell>
          <cell r="H2323">
            <v>16</v>
          </cell>
          <cell r="I2323">
            <v>42</v>
          </cell>
          <cell r="J2323">
            <v>37</v>
          </cell>
          <cell r="K2323">
            <v>49</v>
          </cell>
          <cell r="L2323">
            <v>36</v>
          </cell>
          <cell r="M2323">
            <v>50</v>
          </cell>
          <cell r="N2323">
            <v>40</v>
          </cell>
          <cell r="O2323">
            <v>53</v>
          </cell>
          <cell r="P2323">
            <v>35</v>
          </cell>
          <cell r="Q2323">
            <v>44</v>
          </cell>
          <cell r="R2323">
            <v>29</v>
          </cell>
          <cell r="S2323">
            <v>26</v>
          </cell>
          <cell r="T2323">
            <v>15</v>
          </cell>
          <cell r="U2323">
            <v>7</v>
          </cell>
          <cell r="V2323">
            <v>-3</v>
          </cell>
          <cell r="W2323">
            <v>22</v>
          </cell>
          <cell r="X2323">
            <v>-4</v>
          </cell>
          <cell r="Y2323">
            <v>16</v>
          </cell>
          <cell r="Z2323">
            <v>-8</v>
          </cell>
          <cell r="AA2323">
            <v>23</v>
          </cell>
          <cell r="AB2323">
            <v>-10</v>
          </cell>
          <cell r="AC2323">
            <v>23</v>
          </cell>
          <cell r="AD2323">
            <v>0</v>
          </cell>
          <cell r="AE2323">
            <v>57</v>
          </cell>
          <cell r="AF2323">
            <v>33</v>
          </cell>
          <cell r="AG2323">
            <v>58</v>
          </cell>
          <cell r="AH2323">
            <v>41</v>
          </cell>
          <cell r="AI2323">
            <v>62</v>
          </cell>
          <cell r="AJ2323">
            <v>38</v>
          </cell>
          <cell r="AK2323">
            <v>68</v>
          </cell>
          <cell r="AL2323">
            <v>45</v>
          </cell>
          <cell r="AM2323">
            <v>62</v>
          </cell>
          <cell r="AN2323">
            <v>47</v>
          </cell>
          <cell r="AO2323">
            <v>62</v>
          </cell>
          <cell r="AP2323">
            <v>48</v>
          </cell>
          <cell r="AQ2323">
            <v>63</v>
          </cell>
          <cell r="AR2323">
            <v>24</v>
          </cell>
          <cell r="AS2323">
            <v>59</v>
          </cell>
          <cell r="AT2323">
            <v>36</v>
          </cell>
          <cell r="AU2323">
            <v>47</v>
          </cell>
          <cell r="AV2323">
            <v>31</v>
          </cell>
          <cell r="AW2323">
            <v>37</v>
          </cell>
          <cell r="AX2323">
            <v>17</v>
          </cell>
          <cell r="AY2323">
            <v>33</v>
          </cell>
          <cell r="AZ2323">
            <v>-2</v>
          </cell>
        </row>
        <row r="2324">
          <cell r="B2324">
            <v>36882</v>
          </cell>
          <cell r="C2324">
            <v>47</v>
          </cell>
          <cell r="D2324">
            <v>41</v>
          </cell>
          <cell r="E2324">
            <v>31</v>
          </cell>
          <cell r="F2324">
            <v>29</v>
          </cell>
          <cell r="G2324">
            <v>26</v>
          </cell>
          <cell r="H2324">
            <v>16</v>
          </cell>
          <cell r="I2324">
            <v>42</v>
          </cell>
          <cell r="J2324">
            <v>37</v>
          </cell>
          <cell r="K2324">
            <v>49</v>
          </cell>
          <cell r="L2324">
            <v>36</v>
          </cell>
          <cell r="M2324">
            <v>50</v>
          </cell>
          <cell r="N2324">
            <v>40</v>
          </cell>
          <cell r="O2324">
            <v>53</v>
          </cell>
          <cell r="P2324">
            <v>35</v>
          </cell>
          <cell r="Q2324">
            <v>44</v>
          </cell>
          <cell r="R2324">
            <v>29</v>
          </cell>
          <cell r="S2324">
            <v>26</v>
          </cell>
          <cell r="T2324">
            <v>15</v>
          </cell>
          <cell r="U2324">
            <v>7</v>
          </cell>
          <cell r="V2324">
            <v>-3</v>
          </cell>
          <cell r="W2324">
            <v>22</v>
          </cell>
          <cell r="X2324">
            <v>-4</v>
          </cell>
          <cell r="Y2324">
            <v>16</v>
          </cell>
          <cell r="Z2324">
            <v>-8</v>
          </cell>
          <cell r="AA2324">
            <v>23</v>
          </cell>
          <cell r="AB2324">
            <v>-10</v>
          </cell>
          <cell r="AC2324">
            <v>23</v>
          </cell>
          <cell r="AD2324">
            <v>0</v>
          </cell>
          <cell r="AE2324">
            <v>57</v>
          </cell>
          <cell r="AF2324">
            <v>33</v>
          </cell>
          <cell r="AG2324">
            <v>58</v>
          </cell>
          <cell r="AH2324">
            <v>41</v>
          </cell>
          <cell r="AI2324">
            <v>62</v>
          </cell>
          <cell r="AJ2324">
            <v>38</v>
          </cell>
          <cell r="AK2324">
            <v>68</v>
          </cell>
          <cell r="AL2324">
            <v>45</v>
          </cell>
          <cell r="AM2324">
            <v>62</v>
          </cell>
          <cell r="AN2324">
            <v>47</v>
          </cell>
          <cell r="AO2324">
            <v>62</v>
          </cell>
          <cell r="AP2324">
            <v>48</v>
          </cell>
          <cell r="AQ2324">
            <v>63</v>
          </cell>
          <cell r="AR2324">
            <v>24</v>
          </cell>
          <cell r="AS2324">
            <v>59</v>
          </cell>
          <cell r="AT2324">
            <v>36</v>
          </cell>
          <cell r="AU2324">
            <v>47</v>
          </cell>
          <cell r="AV2324">
            <v>31</v>
          </cell>
          <cell r="AW2324">
            <v>37</v>
          </cell>
          <cell r="AX2324">
            <v>17</v>
          </cell>
          <cell r="AY2324">
            <v>33</v>
          </cell>
          <cell r="AZ2324">
            <v>-2</v>
          </cell>
        </row>
        <row r="2325">
          <cell r="B2325">
            <v>36883</v>
          </cell>
          <cell r="C2325">
            <v>47</v>
          </cell>
          <cell r="D2325">
            <v>41</v>
          </cell>
          <cell r="E2325">
            <v>31</v>
          </cell>
          <cell r="F2325">
            <v>29</v>
          </cell>
          <cell r="G2325">
            <v>26</v>
          </cell>
          <cell r="H2325">
            <v>16</v>
          </cell>
          <cell r="I2325">
            <v>42</v>
          </cell>
          <cell r="J2325">
            <v>37</v>
          </cell>
          <cell r="K2325">
            <v>49</v>
          </cell>
          <cell r="L2325">
            <v>36</v>
          </cell>
          <cell r="M2325">
            <v>50</v>
          </cell>
          <cell r="N2325">
            <v>40</v>
          </cell>
          <cell r="O2325">
            <v>53</v>
          </cell>
          <cell r="P2325">
            <v>35</v>
          </cell>
          <cell r="Q2325">
            <v>44</v>
          </cell>
          <cell r="R2325">
            <v>29</v>
          </cell>
          <cell r="S2325">
            <v>26</v>
          </cell>
          <cell r="T2325">
            <v>15</v>
          </cell>
          <cell r="U2325">
            <v>7</v>
          </cell>
          <cell r="V2325">
            <v>-3</v>
          </cell>
          <cell r="W2325">
            <v>22</v>
          </cell>
          <cell r="X2325">
            <v>-4</v>
          </cell>
          <cell r="Y2325">
            <v>16</v>
          </cell>
          <cell r="Z2325">
            <v>-8</v>
          </cell>
          <cell r="AA2325">
            <v>23</v>
          </cell>
          <cell r="AB2325">
            <v>-10</v>
          </cell>
          <cell r="AC2325">
            <v>23</v>
          </cell>
          <cell r="AD2325">
            <v>0</v>
          </cell>
          <cell r="AE2325">
            <v>57</v>
          </cell>
          <cell r="AF2325">
            <v>33</v>
          </cell>
          <cell r="AG2325">
            <v>58</v>
          </cell>
          <cell r="AH2325">
            <v>41</v>
          </cell>
          <cell r="AI2325">
            <v>62</v>
          </cell>
          <cell r="AJ2325">
            <v>38</v>
          </cell>
          <cell r="AK2325">
            <v>68</v>
          </cell>
          <cell r="AL2325">
            <v>45</v>
          </cell>
          <cell r="AM2325">
            <v>62</v>
          </cell>
          <cell r="AN2325">
            <v>47</v>
          </cell>
          <cell r="AO2325">
            <v>62</v>
          </cell>
          <cell r="AP2325">
            <v>48</v>
          </cell>
          <cell r="AQ2325">
            <v>63</v>
          </cell>
          <cell r="AR2325">
            <v>24</v>
          </cell>
          <cell r="AS2325">
            <v>59</v>
          </cell>
          <cell r="AT2325">
            <v>36</v>
          </cell>
          <cell r="AU2325">
            <v>47</v>
          </cell>
          <cell r="AV2325">
            <v>31</v>
          </cell>
          <cell r="AW2325">
            <v>37</v>
          </cell>
          <cell r="AX2325">
            <v>17</v>
          </cell>
          <cell r="AY2325">
            <v>33</v>
          </cell>
          <cell r="AZ2325">
            <v>-2</v>
          </cell>
        </row>
        <row r="2326">
          <cell r="B2326">
            <v>36884</v>
          </cell>
          <cell r="C2326">
            <v>46</v>
          </cell>
          <cell r="D2326">
            <v>41</v>
          </cell>
          <cell r="E2326">
            <v>28</v>
          </cell>
          <cell r="F2326">
            <v>21</v>
          </cell>
          <cell r="G2326">
            <v>32</v>
          </cell>
          <cell r="H2326">
            <v>31</v>
          </cell>
          <cell r="I2326">
            <v>49</v>
          </cell>
          <cell r="J2326">
            <v>37</v>
          </cell>
          <cell r="K2326">
            <v>51</v>
          </cell>
          <cell r="L2326">
            <v>40</v>
          </cell>
          <cell r="M2326">
            <v>49</v>
          </cell>
          <cell r="N2326">
            <v>33</v>
          </cell>
          <cell r="O2326">
            <v>44</v>
          </cell>
          <cell r="P2326">
            <v>34</v>
          </cell>
          <cell r="Q2326">
            <v>39</v>
          </cell>
          <cell r="R2326">
            <v>35</v>
          </cell>
          <cell r="S2326">
            <v>35</v>
          </cell>
          <cell r="T2326">
            <v>29</v>
          </cell>
          <cell r="U2326">
            <v>31</v>
          </cell>
          <cell r="V2326">
            <v>13</v>
          </cell>
          <cell r="W2326">
            <v>20</v>
          </cell>
          <cell r="X2326">
            <v>-3</v>
          </cell>
          <cell r="Y2326">
            <v>16</v>
          </cell>
          <cell r="Z2326">
            <v>-8</v>
          </cell>
          <cell r="AA2326">
            <v>29</v>
          </cell>
          <cell r="AB2326">
            <v>10</v>
          </cell>
          <cell r="AC2326">
            <v>38</v>
          </cell>
          <cell r="AD2326">
            <v>15</v>
          </cell>
          <cell r="AE2326">
            <v>57</v>
          </cell>
          <cell r="AF2326">
            <v>33</v>
          </cell>
          <cell r="AG2326">
            <v>57</v>
          </cell>
          <cell r="AH2326">
            <v>49</v>
          </cell>
          <cell r="AI2326">
            <v>58</v>
          </cell>
          <cell r="AJ2326">
            <v>44</v>
          </cell>
          <cell r="AK2326">
            <v>68</v>
          </cell>
          <cell r="AL2326">
            <v>45</v>
          </cell>
          <cell r="AM2326">
            <v>62</v>
          </cell>
          <cell r="AN2326">
            <v>47</v>
          </cell>
          <cell r="AO2326">
            <v>60</v>
          </cell>
          <cell r="AP2326">
            <v>47</v>
          </cell>
          <cell r="AQ2326">
            <v>46</v>
          </cell>
          <cell r="AR2326">
            <v>24</v>
          </cell>
          <cell r="AS2326">
            <v>58</v>
          </cell>
          <cell r="AT2326">
            <v>36</v>
          </cell>
          <cell r="AU2326">
            <v>35</v>
          </cell>
          <cell r="AV2326">
            <v>31</v>
          </cell>
          <cell r="AW2326">
            <v>39</v>
          </cell>
          <cell r="AX2326">
            <v>19</v>
          </cell>
          <cell r="AY2326">
            <v>37</v>
          </cell>
          <cell r="AZ2326">
            <v>20</v>
          </cell>
        </row>
        <row r="2327">
          <cell r="B2327">
            <v>36885</v>
          </cell>
          <cell r="C2327">
            <v>46</v>
          </cell>
          <cell r="D2327">
            <v>41</v>
          </cell>
          <cell r="E2327">
            <v>28</v>
          </cell>
          <cell r="F2327">
            <v>21</v>
          </cell>
          <cell r="G2327">
            <v>32</v>
          </cell>
          <cell r="H2327">
            <v>31</v>
          </cell>
          <cell r="I2327">
            <v>49</v>
          </cell>
          <cell r="J2327">
            <v>36</v>
          </cell>
          <cell r="K2327">
            <v>51</v>
          </cell>
          <cell r="L2327">
            <v>40</v>
          </cell>
          <cell r="M2327">
            <v>49</v>
          </cell>
          <cell r="N2327">
            <v>33</v>
          </cell>
          <cell r="O2327">
            <v>44</v>
          </cell>
          <cell r="P2327">
            <v>34</v>
          </cell>
          <cell r="Q2327">
            <v>39</v>
          </cell>
          <cell r="R2327">
            <v>35</v>
          </cell>
          <cell r="S2327">
            <v>35</v>
          </cell>
          <cell r="T2327">
            <v>29</v>
          </cell>
          <cell r="U2327">
            <v>31</v>
          </cell>
          <cell r="V2327">
            <v>13</v>
          </cell>
          <cell r="W2327">
            <v>20</v>
          </cell>
          <cell r="X2327">
            <v>-3</v>
          </cell>
          <cell r="Y2327">
            <v>16</v>
          </cell>
          <cell r="Z2327">
            <v>2</v>
          </cell>
          <cell r="AA2327">
            <v>29</v>
          </cell>
          <cell r="AB2327">
            <v>10</v>
          </cell>
          <cell r="AC2327">
            <v>38</v>
          </cell>
          <cell r="AD2327">
            <v>15</v>
          </cell>
          <cell r="AE2327">
            <v>57</v>
          </cell>
          <cell r="AF2327">
            <v>41</v>
          </cell>
          <cell r="AG2327">
            <v>57</v>
          </cell>
          <cell r="AH2327">
            <v>49</v>
          </cell>
          <cell r="AI2327">
            <v>58</v>
          </cell>
          <cell r="AJ2327">
            <v>44</v>
          </cell>
          <cell r="AK2327">
            <v>68</v>
          </cell>
          <cell r="AL2327">
            <v>45</v>
          </cell>
          <cell r="AM2327">
            <v>64</v>
          </cell>
          <cell r="AN2327">
            <v>45</v>
          </cell>
          <cell r="AO2327">
            <v>60</v>
          </cell>
          <cell r="AP2327">
            <v>47</v>
          </cell>
          <cell r="AQ2327">
            <v>46</v>
          </cell>
          <cell r="AR2327">
            <v>28</v>
          </cell>
          <cell r="AS2327">
            <v>58</v>
          </cell>
          <cell r="AT2327">
            <v>37</v>
          </cell>
          <cell r="AU2327">
            <v>35</v>
          </cell>
          <cell r="AV2327">
            <v>28</v>
          </cell>
          <cell r="AW2327">
            <v>39</v>
          </cell>
          <cell r="AX2327">
            <v>19</v>
          </cell>
          <cell r="AY2327">
            <v>37</v>
          </cell>
          <cell r="AZ2327">
            <v>20</v>
          </cell>
        </row>
        <row r="2328">
          <cell r="B2328">
            <v>36886</v>
          </cell>
          <cell r="C2328">
            <v>52</v>
          </cell>
          <cell r="D2328">
            <v>43</v>
          </cell>
          <cell r="E2328">
            <v>31</v>
          </cell>
          <cell r="F2328">
            <v>28</v>
          </cell>
          <cell r="G2328">
            <v>37</v>
          </cell>
          <cell r="H2328">
            <v>26</v>
          </cell>
          <cell r="I2328">
            <v>44</v>
          </cell>
          <cell r="J2328">
            <v>38</v>
          </cell>
          <cell r="K2328">
            <v>47</v>
          </cell>
          <cell r="L2328">
            <v>35</v>
          </cell>
          <cell r="M2328">
            <v>43</v>
          </cell>
          <cell r="N2328">
            <v>32</v>
          </cell>
          <cell r="O2328">
            <v>51</v>
          </cell>
          <cell r="P2328">
            <v>28</v>
          </cell>
          <cell r="Q2328">
            <v>34</v>
          </cell>
          <cell r="R2328">
            <v>22</v>
          </cell>
          <cell r="S2328">
            <v>23</v>
          </cell>
          <cell r="T2328">
            <v>20</v>
          </cell>
          <cell r="U2328">
            <v>31</v>
          </cell>
          <cell r="V2328">
            <v>17</v>
          </cell>
          <cell r="W2328">
            <v>44</v>
          </cell>
          <cell r="X2328">
            <v>27</v>
          </cell>
          <cell r="Y2328">
            <v>35</v>
          </cell>
          <cell r="Z2328">
            <v>17</v>
          </cell>
          <cell r="AA2328">
            <v>25</v>
          </cell>
          <cell r="AB2328">
            <v>9</v>
          </cell>
          <cell r="AC2328">
            <v>35</v>
          </cell>
          <cell r="AD2328">
            <v>6</v>
          </cell>
          <cell r="AE2328">
            <v>57</v>
          </cell>
          <cell r="AF2328">
            <v>31</v>
          </cell>
          <cell r="AG2328">
            <v>56</v>
          </cell>
          <cell r="AH2328">
            <v>45</v>
          </cell>
          <cell r="AI2328">
            <v>63</v>
          </cell>
          <cell r="AJ2328">
            <v>36</v>
          </cell>
          <cell r="AK2328">
            <v>68</v>
          </cell>
          <cell r="AL2328">
            <v>45</v>
          </cell>
          <cell r="AM2328">
            <v>71</v>
          </cell>
          <cell r="AN2328">
            <v>44</v>
          </cell>
          <cell r="AO2328">
            <v>69</v>
          </cell>
          <cell r="AP2328">
            <v>45</v>
          </cell>
          <cell r="AQ2328">
            <v>46</v>
          </cell>
          <cell r="AR2328">
            <v>19</v>
          </cell>
          <cell r="AS2328">
            <v>59</v>
          </cell>
          <cell r="AT2328">
            <v>40</v>
          </cell>
          <cell r="AU2328">
            <v>31</v>
          </cell>
          <cell r="AV2328">
            <v>14</v>
          </cell>
          <cell r="AW2328">
            <v>37</v>
          </cell>
          <cell r="AX2328">
            <v>21</v>
          </cell>
          <cell r="AY2328">
            <v>39</v>
          </cell>
          <cell r="AZ2328">
            <v>15</v>
          </cell>
        </row>
        <row r="2329">
          <cell r="B2329">
            <v>36887</v>
          </cell>
          <cell r="C2329">
            <v>49</v>
          </cell>
          <cell r="D2329">
            <v>40</v>
          </cell>
          <cell r="E2329">
            <v>29</v>
          </cell>
          <cell r="F2329">
            <v>27</v>
          </cell>
          <cell r="G2329">
            <v>33</v>
          </cell>
          <cell r="H2329">
            <v>32</v>
          </cell>
          <cell r="I2329">
            <v>49</v>
          </cell>
          <cell r="J2329">
            <v>37</v>
          </cell>
          <cell r="K2329">
            <v>51</v>
          </cell>
          <cell r="L2329">
            <v>36</v>
          </cell>
          <cell r="M2329">
            <v>45</v>
          </cell>
          <cell r="N2329">
            <v>34</v>
          </cell>
          <cell r="O2329">
            <v>48</v>
          </cell>
          <cell r="P2329">
            <v>31</v>
          </cell>
          <cell r="Q2329">
            <v>30</v>
          </cell>
          <cell r="R2329">
            <v>20</v>
          </cell>
          <cell r="S2329">
            <v>26</v>
          </cell>
          <cell r="T2329">
            <v>16</v>
          </cell>
          <cell r="U2329">
            <v>48</v>
          </cell>
          <cell r="V2329">
            <v>23</v>
          </cell>
          <cell r="W2329">
            <v>50</v>
          </cell>
          <cell r="X2329">
            <v>25</v>
          </cell>
          <cell r="Y2329">
            <v>44</v>
          </cell>
          <cell r="Z2329">
            <v>31</v>
          </cell>
          <cell r="AA2329">
            <v>34</v>
          </cell>
          <cell r="AB2329">
            <v>20</v>
          </cell>
          <cell r="AC2329">
            <v>46</v>
          </cell>
          <cell r="AD2329">
            <v>25</v>
          </cell>
          <cell r="AE2329">
            <v>58</v>
          </cell>
          <cell r="AF2329">
            <v>33</v>
          </cell>
          <cell r="AG2329">
            <v>57</v>
          </cell>
          <cell r="AH2329">
            <v>43</v>
          </cell>
          <cell r="AI2329">
            <v>62</v>
          </cell>
          <cell r="AJ2329">
            <v>37</v>
          </cell>
          <cell r="AK2329">
            <v>68</v>
          </cell>
          <cell r="AL2329">
            <v>45</v>
          </cell>
          <cell r="AM2329">
            <v>74</v>
          </cell>
          <cell r="AN2329">
            <v>43</v>
          </cell>
          <cell r="AO2329">
            <v>73</v>
          </cell>
          <cell r="AP2329">
            <v>45</v>
          </cell>
          <cell r="AQ2329">
            <v>43</v>
          </cell>
          <cell r="AR2329">
            <v>21</v>
          </cell>
          <cell r="AS2329">
            <v>59</v>
          </cell>
          <cell r="AT2329">
            <v>34</v>
          </cell>
          <cell r="AU2329">
            <v>36</v>
          </cell>
          <cell r="AV2329">
            <v>14</v>
          </cell>
          <cell r="AW2329">
            <v>39</v>
          </cell>
          <cell r="AX2329">
            <v>19</v>
          </cell>
          <cell r="AY2329">
            <v>54</v>
          </cell>
          <cell r="AZ2329">
            <v>23</v>
          </cell>
        </row>
        <row r="2330">
          <cell r="B2330">
            <v>36888</v>
          </cell>
          <cell r="C2330">
            <v>46</v>
          </cell>
          <cell r="D2330">
            <v>36</v>
          </cell>
          <cell r="E2330">
            <v>29</v>
          </cell>
          <cell r="F2330">
            <v>25</v>
          </cell>
          <cell r="G2330">
            <v>31</v>
          </cell>
          <cell r="H2330">
            <v>26</v>
          </cell>
          <cell r="I2330">
            <v>48</v>
          </cell>
          <cell r="J2330">
            <v>38</v>
          </cell>
          <cell r="K2330">
            <v>48</v>
          </cell>
          <cell r="L2330">
            <v>42</v>
          </cell>
          <cell r="M2330">
            <v>42</v>
          </cell>
          <cell r="N2330">
            <v>37</v>
          </cell>
          <cell r="O2330">
            <v>45</v>
          </cell>
          <cell r="P2330">
            <v>25</v>
          </cell>
          <cell r="Q2330">
            <v>29</v>
          </cell>
          <cell r="R2330">
            <v>20</v>
          </cell>
          <cell r="S2330">
            <v>24</v>
          </cell>
          <cell r="T2330">
            <v>8</v>
          </cell>
          <cell r="U2330">
            <v>32</v>
          </cell>
          <cell r="V2330">
            <v>27</v>
          </cell>
          <cell r="W2330">
            <v>34</v>
          </cell>
          <cell r="X2330">
            <v>19</v>
          </cell>
          <cell r="Y2330">
            <v>38</v>
          </cell>
          <cell r="Z2330">
            <v>29</v>
          </cell>
          <cell r="AA2330">
            <v>30</v>
          </cell>
          <cell r="AB2330">
            <v>17</v>
          </cell>
          <cell r="AC2330">
            <v>39</v>
          </cell>
          <cell r="AD2330">
            <v>17</v>
          </cell>
          <cell r="AE2330">
            <v>55</v>
          </cell>
          <cell r="AF2330">
            <v>30</v>
          </cell>
          <cell r="AG2330">
            <v>59</v>
          </cell>
          <cell r="AH2330">
            <v>41</v>
          </cell>
          <cell r="AI2330">
            <v>64</v>
          </cell>
          <cell r="AJ2330">
            <v>37</v>
          </cell>
          <cell r="AK2330">
            <v>68</v>
          </cell>
          <cell r="AL2330">
            <v>45</v>
          </cell>
          <cell r="AM2330">
            <v>73</v>
          </cell>
          <cell r="AN2330">
            <v>47</v>
          </cell>
          <cell r="AO2330">
            <v>68</v>
          </cell>
          <cell r="AP2330">
            <v>46</v>
          </cell>
          <cell r="AQ2330">
            <v>48</v>
          </cell>
          <cell r="AR2330">
            <v>19</v>
          </cell>
          <cell r="AS2330">
            <v>62</v>
          </cell>
          <cell r="AT2330">
            <v>36</v>
          </cell>
          <cell r="AU2330">
            <v>31</v>
          </cell>
          <cell r="AV2330">
            <v>16</v>
          </cell>
          <cell r="AW2330">
            <v>43</v>
          </cell>
          <cell r="AX2330">
            <v>18</v>
          </cell>
          <cell r="AY2330">
            <v>43</v>
          </cell>
          <cell r="AZ2330">
            <v>20</v>
          </cell>
        </row>
        <row r="2331">
          <cell r="B2331">
            <v>36889</v>
          </cell>
          <cell r="C2331">
            <v>46</v>
          </cell>
          <cell r="D2331">
            <v>35</v>
          </cell>
          <cell r="E2331">
            <v>32</v>
          </cell>
          <cell r="F2331">
            <v>22</v>
          </cell>
          <cell r="G2331">
            <v>29</v>
          </cell>
          <cell r="H2331">
            <v>21</v>
          </cell>
          <cell r="I2331">
            <v>46</v>
          </cell>
          <cell r="J2331">
            <v>36</v>
          </cell>
          <cell r="K2331">
            <v>40</v>
          </cell>
          <cell r="L2331">
            <v>29</v>
          </cell>
          <cell r="M2331">
            <v>45</v>
          </cell>
          <cell r="N2331">
            <v>36</v>
          </cell>
          <cell r="O2331">
            <v>44</v>
          </cell>
          <cell r="P2331">
            <v>26</v>
          </cell>
          <cell r="Q2331">
            <v>30</v>
          </cell>
          <cell r="R2331">
            <v>21</v>
          </cell>
          <cell r="S2331">
            <v>25</v>
          </cell>
          <cell r="T2331">
            <v>8</v>
          </cell>
          <cell r="U2331">
            <v>21</v>
          </cell>
          <cell r="V2331">
            <v>10</v>
          </cell>
          <cell r="W2331">
            <v>37</v>
          </cell>
          <cell r="X2331">
            <v>16</v>
          </cell>
          <cell r="Y2331">
            <v>31</v>
          </cell>
          <cell r="Z2331">
            <v>15</v>
          </cell>
          <cell r="AA2331">
            <v>25</v>
          </cell>
          <cell r="AB2331">
            <v>5</v>
          </cell>
          <cell r="AC2331">
            <v>30</v>
          </cell>
          <cell r="AD2331">
            <v>17</v>
          </cell>
          <cell r="AE2331">
            <v>56</v>
          </cell>
          <cell r="AF2331">
            <v>31</v>
          </cell>
          <cell r="AG2331">
            <v>57</v>
          </cell>
          <cell r="AH2331">
            <v>41</v>
          </cell>
          <cell r="AI2331">
            <v>59</v>
          </cell>
          <cell r="AJ2331">
            <v>38</v>
          </cell>
          <cell r="AK2331">
            <v>60</v>
          </cell>
          <cell r="AL2331">
            <v>33</v>
          </cell>
          <cell r="AM2331">
            <v>72</v>
          </cell>
          <cell r="AN2331">
            <v>45</v>
          </cell>
          <cell r="AO2331">
            <v>72</v>
          </cell>
          <cell r="AP2331">
            <v>45</v>
          </cell>
          <cell r="AQ2331">
            <v>49</v>
          </cell>
          <cell r="AR2331">
            <v>20</v>
          </cell>
          <cell r="AS2331">
            <v>63</v>
          </cell>
          <cell r="AT2331">
            <v>38</v>
          </cell>
          <cell r="AU2331">
            <v>28</v>
          </cell>
          <cell r="AV2331">
            <v>11</v>
          </cell>
          <cell r="AW2331">
            <v>41</v>
          </cell>
          <cell r="AX2331">
            <v>16</v>
          </cell>
          <cell r="AY2331">
            <v>36</v>
          </cell>
          <cell r="AZ2331">
            <v>13</v>
          </cell>
        </row>
        <row r="2332">
          <cell r="B2332">
            <v>36890</v>
          </cell>
          <cell r="C2332">
            <v>52</v>
          </cell>
          <cell r="D2332">
            <v>41</v>
          </cell>
          <cell r="E2332">
            <v>32</v>
          </cell>
          <cell r="F2332">
            <v>34</v>
          </cell>
          <cell r="G2332">
            <v>28</v>
          </cell>
          <cell r="H2332">
            <v>29</v>
          </cell>
          <cell r="I2332">
            <v>48</v>
          </cell>
          <cell r="J2332">
            <v>38</v>
          </cell>
          <cell r="K2332">
            <v>42</v>
          </cell>
          <cell r="L2332">
            <v>47</v>
          </cell>
          <cell r="M2332">
            <v>40</v>
          </cell>
          <cell r="N2332">
            <v>53</v>
          </cell>
          <cell r="O2332">
            <v>28</v>
          </cell>
          <cell r="P2332">
            <v>37</v>
          </cell>
          <cell r="Q2332">
            <v>29</v>
          </cell>
          <cell r="R2332">
            <v>19</v>
          </cell>
          <cell r="S2332">
            <v>10</v>
          </cell>
          <cell r="T2332">
            <v>28</v>
          </cell>
          <cell r="U2332">
            <v>11</v>
          </cell>
          <cell r="V2332">
            <v>26</v>
          </cell>
          <cell r="W2332">
            <v>18</v>
          </cell>
          <cell r="X2332">
            <v>32</v>
          </cell>
          <cell r="Y2332">
            <v>24</v>
          </cell>
          <cell r="Z2332">
            <v>19</v>
          </cell>
          <cell r="AA2332">
            <v>13</v>
          </cell>
          <cell r="AB2332">
            <v>33</v>
          </cell>
          <cell r="AC2332">
            <v>30</v>
          </cell>
          <cell r="AD2332">
            <v>17</v>
          </cell>
          <cell r="AE2332">
            <v>62</v>
          </cell>
          <cell r="AF2332">
            <v>28</v>
          </cell>
          <cell r="AG2332">
            <v>58</v>
          </cell>
          <cell r="AH2332">
            <v>40</v>
          </cell>
          <cell r="AI2332">
            <v>58</v>
          </cell>
          <cell r="AJ2332">
            <v>34</v>
          </cell>
          <cell r="AK2332">
            <v>58</v>
          </cell>
          <cell r="AL2332">
            <v>32</v>
          </cell>
          <cell r="AM2332">
            <v>68</v>
          </cell>
          <cell r="AN2332">
            <v>45</v>
          </cell>
          <cell r="AO2332">
            <v>69</v>
          </cell>
          <cell r="AP2332">
            <v>47</v>
          </cell>
          <cell r="AQ2332">
            <v>20</v>
          </cell>
          <cell r="AR2332">
            <v>51</v>
          </cell>
          <cell r="AS2332">
            <v>59</v>
          </cell>
          <cell r="AT2332">
            <v>37</v>
          </cell>
          <cell r="AU2332">
            <v>28</v>
          </cell>
          <cell r="AV2332">
            <v>19</v>
          </cell>
          <cell r="AW2332">
            <v>22</v>
          </cell>
          <cell r="AX2332">
            <v>43</v>
          </cell>
          <cell r="AY2332">
            <v>39</v>
          </cell>
          <cell r="AZ2332">
            <v>14</v>
          </cell>
        </row>
        <row r="2333">
          <cell r="B2333">
            <v>36891</v>
          </cell>
          <cell r="C2333">
            <v>48</v>
          </cell>
          <cell r="D2333">
            <v>40</v>
          </cell>
          <cell r="E2333">
            <v>31</v>
          </cell>
          <cell r="F2333">
            <v>36</v>
          </cell>
          <cell r="G2333">
            <v>28</v>
          </cell>
          <cell r="H2333">
            <v>34</v>
          </cell>
          <cell r="I2333">
            <v>45</v>
          </cell>
          <cell r="J2333">
            <v>39</v>
          </cell>
          <cell r="K2333">
            <v>42</v>
          </cell>
          <cell r="L2333">
            <v>56</v>
          </cell>
          <cell r="M2333">
            <v>38</v>
          </cell>
          <cell r="N2333">
            <v>56</v>
          </cell>
          <cell r="O2333">
            <v>31</v>
          </cell>
          <cell r="P2333">
            <v>52</v>
          </cell>
          <cell r="Q2333">
            <v>31</v>
          </cell>
          <cell r="R2333">
            <v>25</v>
          </cell>
          <cell r="S2333">
            <v>6</v>
          </cell>
          <cell r="T2333">
            <v>22</v>
          </cell>
          <cell r="U2333">
            <v>14</v>
          </cell>
          <cell r="V2333">
            <v>24</v>
          </cell>
          <cell r="W2333">
            <v>32</v>
          </cell>
          <cell r="X2333">
            <v>43</v>
          </cell>
          <cell r="Y2333">
            <v>32</v>
          </cell>
          <cell r="Z2333">
            <v>21</v>
          </cell>
          <cell r="AA2333">
            <v>18</v>
          </cell>
          <cell r="AB2333">
            <v>33</v>
          </cell>
          <cell r="AC2333">
            <v>31</v>
          </cell>
          <cell r="AD2333">
            <v>4</v>
          </cell>
          <cell r="AE2333">
            <v>54</v>
          </cell>
          <cell r="AF2333">
            <v>31</v>
          </cell>
          <cell r="AG2333">
            <v>53</v>
          </cell>
          <cell r="AH2333">
            <v>45</v>
          </cell>
          <cell r="AI2333">
            <v>56</v>
          </cell>
          <cell r="AJ2333">
            <v>40</v>
          </cell>
          <cell r="AK2333">
            <v>56</v>
          </cell>
          <cell r="AL2333">
            <v>31</v>
          </cell>
          <cell r="AM2333">
            <v>64</v>
          </cell>
          <cell r="AN2333">
            <v>45</v>
          </cell>
          <cell r="AO2333">
            <v>67</v>
          </cell>
          <cell r="AP2333">
            <v>44</v>
          </cell>
          <cell r="AQ2333">
            <v>19</v>
          </cell>
          <cell r="AR2333">
            <v>49</v>
          </cell>
          <cell r="AS2333">
            <v>61</v>
          </cell>
          <cell r="AT2333">
            <v>35</v>
          </cell>
          <cell r="AU2333">
            <v>26</v>
          </cell>
          <cell r="AV2333">
            <v>20</v>
          </cell>
          <cell r="AW2333">
            <v>20</v>
          </cell>
          <cell r="AX2333">
            <v>45</v>
          </cell>
          <cell r="AY2333">
            <v>33</v>
          </cell>
          <cell r="AZ2333">
            <v>18</v>
          </cell>
        </row>
        <row r="2334">
          <cell r="B2334">
            <v>36892</v>
          </cell>
          <cell r="C2334">
            <v>50</v>
          </cell>
          <cell r="D2334">
            <v>34</v>
          </cell>
          <cell r="E2334">
            <v>33</v>
          </cell>
          <cell r="F2334">
            <v>31</v>
          </cell>
          <cell r="G2334">
            <v>31</v>
          </cell>
          <cell r="H2334">
            <v>28</v>
          </cell>
          <cell r="I2334">
            <v>44</v>
          </cell>
          <cell r="J2334">
            <v>36</v>
          </cell>
          <cell r="K2334">
            <v>45</v>
          </cell>
          <cell r="L2334">
            <v>42</v>
          </cell>
          <cell r="M2334">
            <v>43</v>
          </cell>
          <cell r="N2334">
            <v>38</v>
          </cell>
          <cell r="O2334">
            <v>53</v>
          </cell>
          <cell r="P2334">
            <v>31</v>
          </cell>
          <cell r="Q2334">
            <v>28</v>
          </cell>
          <cell r="R2334">
            <v>27</v>
          </cell>
          <cell r="S2334">
            <v>23</v>
          </cell>
          <cell r="T2334">
            <v>6</v>
          </cell>
          <cell r="U2334">
            <v>40</v>
          </cell>
          <cell r="V2334">
            <v>14</v>
          </cell>
          <cell r="W2334">
            <v>46</v>
          </cell>
          <cell r="X2334">
            <v>24</v>
          </cell>
          <cell r="Y2334">
            <v>40</v>
          </cell>
          <cell r="Z2334">
            <v>26</v>
          </cell>
          <cell r="AA2334">
            <v>33</v>
          </cell>
          <cell r="AB2334">
            <v>18</v>
          </cell>
          <cell r="AC2334">
            <v>34</v>
          </cell>
          <cell r="AD2334">
            <v>6</v>
          </cell>
          <cell r="AE2334">
            <v>59</v>
          </cell>
          <cell r="AF2334">
            <v>32</v>
          </cell>
          <cell r="AG2334">
            <v>58</v>
          </cell>
          <cell r="AH2334">
            <v>41</v>
          </cell>
          <cell r="AI2334">
            <v>63</v>
          </cell>
          <cell r="AJ2334">
            <v>38</v>
          </cell>
          <cell r="AK2334">
            <v>59</v>
          </cell>
          <cell r="AL2334">
            <v>33</v>
          </cell>
          <cell r="AM2334">
            <v>76</v>
          </cell>
          <cell r="AN2334">
            <v>51</v>
          </cell>
          <cell r="AO2334">
            <v>67</v>
          </cell>
          <cell r="AP2334">
            <v>52</v>
          </cell>
          <cell r="AQ2334">
            <v>49</v>
          </cell>
          <cell r="AR2334">
            <v>19</v>
          </cell>
          <cell r="AS2334">
            <v>62</v>
          </cell>
          <cell r="AT2334">
            <v>40</v>
          </cell>
          <cell r="AU2334">
            <v>25</v>
          </cell>
          <cell r="AV2334">
            <v>19</v>
          </cell>
          <cell r="AW2334">
            <v>44</v>
          </cell>
          <cell r="AX2334">
            <v>20</v>
          </cell>
          <cell r="AY2334">
            <v>35</v>
          </cell>
          <cell r="AZ2334">
            <v>13</v>
          </cell>
        </row>
        <row r="2335">
          <cell r="B2335">
            <v>36893</v>
          </cell>
          <cell r="C2335">
            <v>55</v>
          </cell>
          <cell r="D2335">
            <v>39</v>
          </cell>
          <cell r="E2335">
            <v>35</v>
          </cell>
          <cell r="F2335">
            <v>31</v>
          </cell>
          <cell r="G2335">
            <v>32</v>
          </cell>
          <cell r="H2335">
            <v>30</v>
          </cell>
          <cell r="I2335">
            <v>49</v>
          </cell>
          <cell r="J2335">
            <v>39</v>
          </cell>
          <cell r="K2335">
            <v>49</v>
          </cell>
          <cell r="L2335">
            <v>37</v>
          </cell>
          <cell r="M2335">
            <v>45</v>
          </cell>
          <cell r="N2335">
            <v>39</v>
          </cell>
          <cell r="O2335">
            <v>62</v>
          </cell>
          <cell r="P2335">
            <v>34</v>
          </cell>
          <cell r="Q2335">
            <v>33</v>
          </cell>
          <cell r="R2335">
            <v>23</v>
          </cell>
          <cell r="S2335">
            <v>22</v>
          </cell>
          <cell r="T2335">
            <v>19</v>
          </cell>
          <cell r="U2335">
            <v>25</v>
          </cell>
          <cell r="V2335">
            <v>7</v>
          </cell>
          <cell r="W2335">
            <v>48</v>
          </cell>
          <cell r="X2335">
            <v>27</v>
          </cell>
          <cell r="Y2335">
            <v>36</v>
          </cell>
          <cell r="Z2335">
            <v>22</v>
          </cell>
          <cell r="AA2335">
            <v>30</v>
          </cell>
          <cell r="AB2335">
            <v>17</v>
          </cell>
          <cell r="AC2335">
            <v>36</v>
          </cell>
          <cell r="AD2335">
            <v>17</v>
          </cell>
          <cell r="AE2335">
            <v>54</v>
          </cell>
          <cell r="AF2335">
            <v>32</v>
          </cell>
          <cell r="AG2335">
            <v>60</v>
          </cell>
          <cell r="AH2335">
            <v>41</v>
          </cell>
          <cell r="AI2335">
            <v>65</v>
          </cell>
          <cell r="AJ2335">
            <v>36</v>
          </cell>
          <cell r="AK2335">
            <v>61</v>
          </cell>
          <cell r="AL2335">
            <v>33</v>
          </cell>
          <cell r="AM2335">
            <v>80</v>
          </cell>
          <cell r="AN2335">
            <v>45</v>
          </cell>
          <cell r="AO2335">
            <v>74</v>
          </cell>
          <cell r="AP2335">
            <v>45</v>
          </cell>
          <cell r="AQ2335">
            <v>52</v>
          </cell>
          <cell r="AR2335">
            <v>19</v>
          </cell>
          <cell r="AS2335">
            <v>64</v>
          </cell>
          <cell r="AT2335">
            <v>38</v>
          </cell>
          <cell r="AU2335">
            <v>28</v>
          </cell>
          <cell r="AV2335">
            <v>24</v>
          </cell>
          <cell r="AW2335">
            <v>45</v>
          </cell>
          <cell r="AX2335">
            <v>20</v>
          </cell>
          <cell r="AY2335">
            <v>40</v>
          </cell>
          <cell r="AZ2335">
            <v>17</v>
          </cell>
        </row>
        <row r="2336">
          <cell r="B2336">
            <v>36894</v>
          </cell>
          <cell r="C2336">
            <v>49</v>
          </cell>
          <cell r="D2336">
            <v>41</v>
          </cell>
          <cell r="E2336">
            <v>34</v>
          </cell>
          <cell r="F2336">
            <v>32</v>
          </cell>
          <cell r="G2336">
            <v>30</v>
          </cell>
          <cell r="H2336">
            <v>18</v>
          </cell>
          <cell r="I2336">
            <v>43</v>
          </cell>
          <cell r="J2336">
            <v>35</v>
          </cell>
          <cell r="K2336">
            <v>43</v>
          </cell>
          <cell r="L2336">
            <v>29</v>
          </cell>
          <cell r="M2336">
            <v>47</v>
          </cell>
          <cell r="N2336">
            <v>32</v>
          </cell>
          <cell r="O2336">
            <v>47</v>
          </cell>
          <cell r="P2336">
            <v>31</v>
          </cell>
          <cell r="Q2336">
            <v>36</v>
          </cell>
          <cell r="R2336">
            <v>18</v>
          </cell>
          <cell r="S2336">
            <v>31</v>
          </cell>
          <cell r="T2336">
            <v>10</v>
          </cell>
          <cell r="U2336">
            <v>34</v>
          </cell>
          <cell r="V2336">
            <v>19</v>
          </cell>
          <cell r="W2336">
            <v>57</v>
          </cell>
          <cell r="X2336">
            <v>40</v>
          </cell>
          <cell r="Y2336">
            <v>45</v>
          </cell>
          <cell r="Z2336">
            <v>30</v>
          </cell>
          <cell r="AA2336">
            <v>38</v>
          </cell>
          <cell r="AB2336">
            <v>27</v>
          </cell>
          <cell r="AC2336">
            <v>44</v>
          </cell>
          <cell r="AD2336">
            <v>30</v>
          </cell>
          <cell r="AE2336">
            <v>61</v>
          </cell>
          <cell r="AF2336">
            <v>32</v>
          </cell>
          <cell r="AG2336">
            <v>57</v>
          </cell>
          <cell r="AH2336">
            <v>41</v>
          </cell>
          <cell r="AI2336">
            <v>64</v>
          </cell>
          <cell r="AJ2336">
            <v>37</v>
          </cell>
          <cell r="AK2336">
            <v>62</v>
          </cell>
          <cell r="AL2336">
            <v>33</v>
          </cell>
          <cell r="AM2336">
            <v>82</v>
          </cell>
          <cell r="AN2336">
            <v>48</v>
          </cell>
          <cell r="AO2336">
            <v>74</v>
          </cell>
          <cell r="AP2336">
            <v>49</v>
          </cell>
          <cell r="AQ2336">
            <v>52</v>
          </cell>
          <cell r="AR2336">
            <v>20</v>
          </cell>
          <cell r="AS2336">
            <v>64</v>
          </cell>
          <cell r="AT2336">
            <v>35</v>
          </cell>
          <cell r="AU2336">
            <v>26</v>
          </cell>
          <cell r="AV2336">
            <v>22</v>
          </cell>
          <cell r="AW2336">
            <v>44</v>
          </cell>
          <cell r="AX2336">
            <v>20</v>
          </cell>
          <cell r="AY2336">
            <v>54</v>
          </cell>
          <cell r="AZ2336">
            <v>22</v>
          </cell>
        </row>
        <row r="2337">
          <cell r="B2337">
            <v>36895</v>
          </cell>
          <cell r="C2337">
            <v>55</v>
          </cell>
          <cell r="D2337">
            <v>43</v>
          </cell>
          <cell r="E2337">
            <v>36</v>
          </cell>
          <cell r="F2337">
            <v>28</v>
          </cell>
          <cell r="G2337">
            <v>34</v>
          </cell>
          <cell r="H2337">
            <v>29</v>
          </cell>
          <cell r="I2337">
            <v>52</v>
          </cell>
          <cell r="J2337">
            <v>39</v>
          </cell>
          <cell r="K2337">
            <v>57</v>
          </cell>
          <cell r="L2337">
            <v>37</v>
          </cell>
          <cell r="M2337">
            <v>63</v>
          </cell>
          <cell r="N2337">
            <v>38</v>
          </cell>
          <cell r="O2337">
            <v>57</v>
          </cell>
          <cell r="P2337">
            <v>32</v>
          </cell>
          <cell r="Q2337">
            <v>37</v>
          </cell>
          <cell r="R2337">
            <v>21</v>
          </cell>
          <cell r="S2337">
            <v>31</v>
          </cell>
          <cell r="T2337">
            <v>6</v>
          </cell>
          <cell r="U2337">
            <v>47</v>
          </cell>
          <cell r="V2337">
            <v>16</v>
          </cell>
          <cell r="W2337">
            <v>49</v>
          </cell>
          <cell r="X2337">
            <v>40</v>
          </cell>
          <cell r="Y2337">
            <v>52</v>
          </cell>
          <cell r="Z2337">
            <v>36</v>
          </cell>
          <cell r="AA2337">
            <v>43</v>
          </cell>
          <cell r="AB2337">
            <v>32</v>
          </cell>
          <cell r="AC2337">
            <v>49</v>
          </cell>
          <cell r="AD2337">
            <v>34</v>
          </cell>
          <cell r="AE2337">
            <v>62</v>
          </cell>
          <cell r="AF2337">
            <v>30</v>
          </cell>
          <cell r="AG2337">
            <v>58</v>
          </cell>
          <cell r="AH2337">
            <v>42</v>
          </cell>
          <cell r="AI2337">
            <v>65</v>
          </cell>
          <cell r="AJ2337">
            <v>37</v>
          </cell>
          <cell r="AK2337">
            <v>61</v>
          </cell>
          <cell r="AL2337">
            <v>33</v>
          </cell>
          <cell r="AM2337">
            <v>81</v>
          </cell>
          <cell r="AN2337">
            <v>50</v>
          </cell>
          <cell r="AO2337">
            <v>76</v>
          </cell>
          <cell r="AP2337">
            <v>49</v>
          </cell>
          <cell r="AQ2337">
            <v>52</v>
          </cell>
          <cell r="AR2337">
            <v>19</v>
          </cell>
          <cell r="AS2337">
            <v>64</v>
          </cell>
          <cell r="AT2337">
            <v>38</v>
          </cell>
          <cell r="AU2337">
            <v>26</v>
          </cell>
          <cell r="AV2337">
            <v>21</v>
          </cell>
          <cell r="AW2337">
            <v>46</v>
          </cell>
          <cell r="AX2337">
            <v>20</v>
          </cell>
          <cell r="AY2337">
            <v>66</v>
          </cell>
          <cell r="AZ2337">
            <v>31</v>
          </cell>
        </row>
        <row r="2338">
          <cell r="B2338">
            <v>36896</v>
          </cell>
          <cell r="C2338">
            <v>50</v>
          </cell>
          <cell r="D2338">
            <v>47</v>
          </cell>
          <cell r="E2338">
            <v>45</v>
          </cell>
          <cell r="F2338">
            <v>32</v>
          </cell>
          <cell r="G2338">
            <v>41</v>
          </cell>
          <cell r="H2338">
            <v>32</v>
          </cell>
          <cell r="I2338">
            <v>57</v>
          </cell>
          <cell r="J2338">
            <v>43</v>
          </cell>
          <cell r="K2338">
            <v>57</v>
          </cell>
          <cell r="L2338">
            <v>47</v>
          </cell>
          <cell r="M2338">
            <v>58</v>
          </cell>
          <cell r="N2338">
            <v>46</v>
          </cell>
          <cell r="O2338">
            <v>53</v>
          </cell>
          <cell r="P2338">
            <v>35</v>
          </cell>
          <cell r="Q2338">
            <v>37</v>
          </cell>
          <cell r="R2338">
            <v>23</v>
          </cell>
          <cell r="S2338">
            <v>36</v>
          </cell>
          <cell r="T2338">
            <v>8</v>
          </cell>
          <cell r="U2338">
            <v>52</v>
          </cell>
          <cell r="V2338">
            <v>30</v>
          </cell>
          <cell r="W2338">
            <v>56</v>
          </cell>
          <cell r="X2338">
            <v>44</v>
          </cell>
          <cell r="Y2338">
            <v>54</v>
          </cell>
          <cell r="Z2338">
            <v>32</v>
          </cell>
          <cell r="AA2338">
            <v>45</v>
          </cell>
          <cell r="AB2338">
            <v>34</v>
          </cell>
          <cell r="AC2338">
            <v>56</v>
          </cell>
          <cell r="AD2338">
            <v>36</v>
          </cell>
          <cell r="AE2338">
            <v>62</v>
          </cell>
          <cell r="AF2338">
            <v>30</v>
          </cell>
          <cell r="AG2338">
            <v>60</v>
          </cell>
          <cell r="AH2338">
            <v>41</v>
          </cell>
          <cell r="AI2338">
            <v>62</v>
          </cell>
          <cell r="AJ2338">
            <v>38</v>
          </cell>
          <cell r="AK2338">
            <v>60</v>
          </cell>
          <cell r="AL2338">
            <v>34</v>
          </cell>
          <cell r="AM2338">
            <v>70</v>
          </cell>
          <cell r="AN2338">
            <v>51</v>
          </cell>
          <cell r="AO2338">
            <v>68</v>
          </cell>
          <cell r="AP2338">
            <v>54</v>
          </cell>
          <cell r="AQ2338">
            <v>57</v>
          </cell>
          <cell r="AR2338">
            <v>18</v>
          </cell>
          <cell r="AS2338">
            <v>62</v>
          </cell>
          <cell r="AT2338">
            <v>37</v>
          </cell>
          <cell r="AU2338">
            <v>25</v>
          </cell>
          <cell r="AV2338">
            <v>21</v>
          </cell>
          <cell r="AW2338">
            <v>47</v>
          </cell>
          <cell r="AX2338">
            <v>19</v>
          </cell>
          <cell r="AY2338">
            <v>67</v>
          </cell>
          <cell r="AZ2338">
            <v>30</v>
          </cell>
        </row>
        <row r="2339">
          <cell r="B2339">
            <v>36897</v>
          </cell>
          <cell r="C2339">
            <v>50</v>
          </cell>
          <cell r="D2339">
            <v>47</v>
          </cell>
          <cell r="E2339">
            <v>45</v>
          </cell>
          <cell r="F2339">
            <v>32</v>
          </cell>
          <cell r="G2339">
            <v>41</v>
          </cell>
          <cell r="H2339">
            <v>32</v>
          </cell>
          <cell r="I2339">
            <v>57</v>
          </cell>
          <cell r="J2339">
            <v>43</v>
          </cell>
          <cell r="K2339">
            <v>57</v>
          </cell>
          <cell r="L2339">
            <v>47</v>
          </cell>
          <cell r="M2339">
            <v>58</v>
          </cell>
          <cell r="N2339">
            <v>46</v>
          </cell>
          <cell r="O2339">
            <v>53</v>
          </cell>
          <cell r="P2339">
            <v>35</v>
          </cell>
          <cell r="Q2339">
            <v>37</v>
          </cell>
          <cell r="R2339">
            <v>23</v>
          </cell>
          <cell r="S2339">
            <v>36</v>
          </cell>
          <cell r="T2339">
            <v>8</v>
          </cell>
          <cell r="U2339">
            <v>52</v>
          </cell>
          <cell r="V2339">
            <v>30</v>
          </cell>
          <cell r="W2339">
            <v>56</v>
          </cell>
          <cell r="X2339">
            <v>44</v>
          </cell>
          <cell r="Y2339">
            <v>54</v>
          </cell>
          <cell r="Z2339">
            <v>32</v>
          </cell>
          <cell r="AA2339">
            <v>45</v>
          </cell>
          <cell r="AB2339">
            <v>34</v>
          </cell>
          <cell r="AC2339">
            <v>56</v>
          </cell>
          <cell r="AD2339">
            <v>36</v>
          </cell>
          <cell r="AE2339">
            <v>62</v>
          </cell>
          <cell r="AF2339">
            <v>30</v>
          </cell>
          <cell r="AG2339">
            <v>60</v>
          </cell>
          <cell r="AH2339">
            <v>41</v>
          </cell>
          <cell r="AI2339">
            <v>62</v>
          </cell>
          <cell r="AJ2339">
            <v>38</v>
          </cell>
          <cell r="AK2339">
            <v>60</v>
          </cell>
          <cell r="AL2339">
            <v>34</v>
          </cell>
          <cell r="AM2339">
            <v>70</v>
          </cell>
          <cell r="AN2339">
            <v>51</v>
          </cell>
          <cell r="AO2339">
            <v>68</v>
          </cell>
          <cell r="AP2339">
            <v>54</v>
          </cell>
          <cell r="AQ2339">
            <v>57</v>
          </cell>
          <cell r="AR2339">
            <v>18</v>
          </cell>
          <cell r="AS2339">
            <v>62</v>
          </cell>
          <cell r="AT2339">
            <v>37</v>
          </cell>
          <cell r="AU2339">
            <v>25</v>
          </cell>
          <cell r="AV2339">
            <v>21</v>
          </cell>
          <cell r="AW2339">
            <v>47</v>
          </cell>
          <cell r="AX2339">
            <v>19</v>
          </cell>
          <cell r="AY2339">
            <v>67</v>
          </cell>
          <cell r="AZ2339">
            <v>30</v>
          </cell>
        </row>
        <row r="2340">
          <cell r="B2340">
            <v>36898</v>
          </cell>
          <cell r="C2340">
            <v>56</v>
          </cell>
          <cell r="D2340">
            <v>34</v>
          </cell>
          <cell r="E2340">
            <v>40</v>
          </cell>
          <cell r="F2340">
            <v>21</v>
          </cell>
          <cell r="G2340">
            <v>31</v>
          </cell>
          <cell r="H2340">
            <v>27</v>
          </cell>
          <cell r="I2340">
            <v>50</v>
          </cell>
          <cell r="J2340">
            <v>46</v>
          </cell>
          <cell r="K2340">
            <v>50</v>
          </cell>
          <cell r="L2340">
            <v>31</v>
          </cell>
          <cell r="M2340">
            <v>42</v>
          </cell>
          <cell r="N2340">
            <v>35</v>
          </cell>
          <cell r="O2340">
            <v>61</v>
          </cell>
          <cell r="P2340">
            <v>30</v>
          </cell>
          <cell r="Q2340">
            <v>37</v>
          </cell>
          <cell r="R2340">
            <v>22</v>
          </cell>
          <cell r="S2340">
            <v>27</v>
          </cell>
          <cell r="T2340">
            <v>2</v>
          </cell>
          <cell r="U2340">
            <v>27</v>
          </cell>
          <cell r="V2340">
            <v>17</v>
          </cell>
          <cell r="W2340">
            <v>45</v>
          </cell>
          <cell r="X2340">
            <v>18</v>
          </cell>
          <cell r="Y2340">
            <v>39</v>
          </cell>
          <cell r="Z2340">
            <v>25</v>
          </cell>
          <cell r="AA2340">
            <v>33</v>
          </cell>
          <cell r="AB2340">
            <v>13</v>
          </cell>
          <cell r="AC2340">
            <v>34</v>
          </cell>
          <cell r="AD2340">
            <v>23</v>
          </cell>
          <cell r="AE2340">
            <v>53</v>
          </cell>
          <cell r="AF2340">
            <v>33</v>
          </cell>
          <cell r="AG2340">
            <v>51</v>
          </cell>
          <cell r="AH2340">
            <v>43</v>
          </cell>
          <cell r="AI2340">
            <v>61</v>
          </cell>
          <cell r="AJ2340">
            <v>41</v>
          </cell>
          <cell r="AK2340">
            <v>68</v>
          </cell>
          <cell r="AL2340">
            <v>37</v>
          </cell>
          <cell r="AM2340">
            <v>71</v>
          </cell>
          <cell r="AN2340">
            <v>47</v>
          </cell>
          <cell r="AO2340">
            <v>68</v>
          </cell>
          <cell r="AP2340">
            <v>51</v>
          </cell>
          <cell r="AQ2340">
            <v>49</v>
          </cell>
          <cell r="AR2340">
            <v>21</v>
          </cell>
          <cell r="AS2340">
            <v>62</v>
          </cell>
          <cell r="AT2340">
            <v>38</v>
          </cell>
          <cell r="AU2340">
            <v>25</v>
          </cell>
          <cell r="AV2340">
            <v>22</v>
          </cell>
          <cell r="AW2340">
            <v>45</v>
          </cell>
          <cell r="AX2340">
            <v>16</v>
          </cell>
          <cell r="AY2340">
            <v>39</v>
          </cell>
          <cell r="AZ2340">
            <v>27</v>
          </cell>
        </row>
        <row r="2341">
          <cell r="B2341">
            <v>36899</v>
          </cell>
          <cell r="C2341">
            <v>50</v>
          </cell>
          <cell r="D2341">
            <v>47</v>
          </cell>
          <cell r="E2341">
            <v>37</v>
          </cell>
          <cell r="F2341">
            <v>27</v>
          </cell>
          <cell r="G2341">
            <v>32</v>
          </cell>
          <cell r="H2341">
            <v>22</v>
          </cell>
          <cell r="I2341">
            <v>42</v>
          </cell>
          <cell r="J2341">
            <v>42</v>
          </cell>
          <cell r="K2341">
            <v>47</v>
          </cell>
          <cell r="L2341">
            <v>41</v>
          </cell>
          <cell r="M2341">
            <v>50</v>
          </cell>
          <cell r="N2341">
            <v>40</v>
          </cell>
          <cell r="O2341">
            <v>51</v>
          </cell>
          <cell r="P2341">
            <v>50</v>
          </cell>
          <cell r="Q2341">
            <v>39</v>
          </cell>
          <cell r="R2341">
            <v>20</v>
          </cell>
          <cell r="S2341">
            <v>31</v>
          </cell>
          <cell r="T2341">
            <v>0</v>
          </cell>
          <cell r="U2341">
            <v>23</v>
          </cell>
          <cell r="V2341">
            <v>8</v>
          </cell>
          <cell r="W2341">
            <v>52</v>
          </cell>
          <cell r="X2341">
            <v>25</v>
          </cell>
          <cell r="Y2341">
            <v>42</v>
          </cell>
          <cell r="Z2341">
            <v>29</v>
          </cell>
          <cell r="AA2341">
            <v>41</v>
          </cell>
          <cell r="AB2341">
            <v>24</v>
          </cell>
          <cell r="AC2341">
            <v>49</v>
          </cell>
          <cell r="AD2341">
            <v>15</v>
          </cell>
          <cell r="AE2341">
            <v>53</v>
          </cell>
          <cell r="AF2341">
            <v>46</v>
          </cell>
          <cell r="AG2341">
            <v>56</v>
          </cell>
          <cell r="AH2341">
            <v>50</v>
          </cell>
          <cell r="AI2341">
            <v>57</v>
          </cell>
          <cell r="AJ2341">
            <v>49</v>
          </cell>
          <cell r="AK2341">
            <v>55</v>
          </cell>
          <cell r="AL2341">
            <v>50</v>
          </cell>
          <cell r="AM2341">
            <v>57</v>
          </cell>
          <cell r="AN2341">
            <v>51</v>
          </cell>
          <cell r="AO2341">
            <v>59</v>
          </cell>
          <cell r="AP2341">
            <v>53</v>
          </cell>
          <cell r="AQ2341">
            <v>50</v>
          </cell>
          <cell r="AR2341">
            <v>32</v>
          </cell>
          <cell r="AS2341">
            <v>57</v>
          </cell>
          <cell r="AT2341">
            <v>42</v>
          </cell>
          <cell r="AU2341">
            <v>24</v>
          </cell>
          <cell r="AV2341">
            <v>12</v>
          </cell>
          <cell r="AW2341">
            <v>44</v>
          </cell>
          <cell r="AX2341">
            <v>15</v>
          </cell>
          <cell r="AY2341">
            <v>52</v>
          </cell>
          <cell r="AZ2341">
            <v>18</v>
          </cell>
        </row>
        <row r="2342">
          <cell r="B2342">
            <v>36900</v>
          </cell>
          <cell r="C2342">
            <v>49</v>
          </cell>
          <cell r="D2342">
            <v>33</v>
          </cell>
          <cell r="E2342">
            <v>34</v>
          </cell>
          <cell r="F2342">
            <v>18</v>
          </cell>
          <cell r="G2342">
            <v>37</v>
          </cell>
          <cell r="H2342">
            <v>30</v>
          </cell>
          <cell r="I2342">
            <v>44</v>
          </cell>
          <cell r="J2342">
            <v>34</v>
          </cell>
          <cell r="K2342">
            <v>42</v>
          </cell>
          <cell r="L2342">
            <v>29</v>
          </cell>
          <cell r="M2342">
            <v>42</v>
          </cell>
          <cell r="N2342">
            <v>35</v>
          </cell>
          <cell r="O2342">
            <v>46</v>
          </cell>
          <cell r="P2342">
            <v>33</v>
          </cell>
          <cell r="Q2342">
            <v>38</v>
          </cell>
          <cell r="R2342">
            <v>29</v>
          </cell>
          <cell r="S2342">
            <v>31</v>
          </cell>
          <cell r="T2342">
            <v>6</v>
          </cell>
          <cell r="U2342">
            <v>34</v>
          </cell>
          <cell r="V2342">
            <v>10</v>
          </cell>
          <cell r="W2342">
            <v>49</v>
          </cell>
          <cell r="X2342">
            <v>31</v>
          </cell>
          <cell r="Y2342">
            <v>44</v>
          </cell>
          <cell r="Z2342">
            <v>30</v>
          </cell>
          <cell r="AA2342">
            <v>46</v>
          </cell>
          <cell r="AB2342">
            <v>19</v>
          </cell>
          <cell r="AC2342">
            <v>49</v>
          </cell>
          <cell r="AD2342">
            <v>14</v>
          </cell>
          <cell r="AE2342">
            <v>51</v>
          </cell>
          <cell r="AF2342">
            <v>39</v>
          </cell>
          <cell r="AG2342">
            <v>51</v>
          </cell>
          <cell r="AH2342">
            <v>47</v>
          </cell>
          <cell r="AI2342">
            <v>53</v>
          </cell>
          <cell r="AJ2342">
            <v>41</v>
          </cell>
          <cell r="AK2342">
            <v>55</v>
          </cell>
          <cell r="AL2342">
            <v>40</v>
          </cell>
          <cell r="AM2342">
            <v>63</v>
          </cell>
          <cell r="AN2342">
            <v>48</v>
          </cell>
          <cell r="AO2342">
            <v>60</v>
          </cell>
          <cell r="AP2342">
            <v>52</v>
          </cell>
          <cell r="AQ2342">
            <v>47</v>
          </cell>
          <cell r="AR2342">
            <v>30</v>
          </cell>
          <cell r="AS2342">
            <v>56</v>
          </cell>
          <cell r="AT2342">
            <v>39</v>
          </cell>
          <cell r="AU2342">
            <v>31</v>
          </cell>
          <cell r="AV2342">
            <v>12</v>
          </cell>
          <cell r="AW2342">
            <v>43</v>
          </cell>
          <cell r="AX2342">
            <v>18</v>
          </cell>
          <cell r="AY2342">
            <v>54</v>
          </cell>
          <cell r="AZ2342">
            <v>17</v>
          </cell>
        </row>
        <row r="2343">
          <cell r="B2343">
            <v>36901</v>
          </cell>
          <cell r="C2343">
            <v>51</v>
          </cell>
          <cell r="D2343">
            <v>41</v>
          </cell>
          <cell r="E2343">
            <v>35</v>
          </cell>
          <cell r="F2343">
            <v>30</v>
          </cell>
          <cell r="G2343">
            <v>35</v>
          </cell>
          <cell r="H2343">
            <v>22</v>
          </cell>
          <cell r="I2343">
            <v>47</v>
          </cell>
          <cell r="J2343">
            <v>37</v>
          </cell>
          <cell r="K2343">
            <v>49</v>
          </cell>
          <cell r="L2343">
            <v>42</v>
          </cell>
          <cell r="M2343">
            <v>45</v>
          </cell>
          <cell r="N2343">
            <v>38</v>
          </cell>
          <cell r="O2343">
            <v>52</v>
          </cell>
          <cell r="P2343">
            <v>30</v>
          </cell>
          <cell r="Q2343">
            <v>45</v>
          </cell>
          <cell r="R2343">
            <v>28</v>
          </cell>
          <cell r="S2343">
            <v>36</v>
          </cell>
          <cell r="T2343">
            <v>22</v>
          </cell>
          <cell r="U2343">
            <v>29</v>
          </cell>
          <cell r="V2343">
            <v>23</v>
          </cell>
          <cell r="W2343">
            <v>46</v>
          </cell>
          <cell r="X2343">
            <v>32</v>
          </cell>
          <cell r="Y2343">
            <v>47</v>
          </cell>
          <cell r="Z2343">
            <v>26</v>
          </cell>
          <cell r="AA2343">
            <v>40</v>
          </cell>
          <cell r="AB2343">
            <v>29</v>
          </cell>
          <cell r="AC2343">
            <v>46</v>
          </cell>
          <cell r="AD2343">
            <v>21</v>
          </cell>
          <cell r="AE2343">
            <v>52</v>
          </cell>
          <cell r="AF2343">
            <v>47</v>
          </cell>
          <cell r="AG2343">
            <v>57</v>
          </cell>
          <cell r="AH2343">
            <v>48</v>
          </cell>
          <cell r="AI2343">
            <v>55</v>
          </cell>
          <cell r="AJ2343">
            <v>44</v>
          </cell>
          <cell r="AK2343">
            <v>53</v>
          </cell>
          <cell r="AL2343">
            <v>39</v>
          </cell>
          <cell r="AM2343">
            <v>58</v>
          </cell>
          <cell r="AN2343">
            <v>50</v>
          </cell>
          <cell r="AO2343">
            <v>60</v>
          </cell>
          <cell r="AP2343">
            <v>51</v>
          </cell>
          <cell r="AQ2343">
            <v>44</v>
          </cell>
          <cell r="AR2343">
            <v>27</v>
          </cell>
          <cell r="AS2343">
            <v>54</v>
          </cell>
          <cell r="AT2343">
            <v>40</v>
          </cell>
          <cell r="AU2343">
            <v>34</v>
          </cell>
          <cell r="AV2343">
            <v>29</v>
          </cell>
          <cell r="AW2343">
            <v>36</v>
          </cell>
          <cell r="AX2343">
            <v>22</v>
          </cell>
          <cell r="AY2343">
            <v>55</v>
          </cell>
          <cell r="AZ2343">
            <v>27</v>
          </cell>
        </row>
        <row r="2344">
          <cell r="B2344">
            <v>36902</v>
          </cell>
          <cell r="C2344">
            <v>47</v>
          </cell>
          <cell r="D2344">
            <v>44</v>
          </cell>
          <cell r="E2344">
            <v>39</v>
          </cell>
          <cell r="F2344">
            <v>34</v>
          </cell>
          <cell r="G2344">
            <v>35</v>
          </cell>
          <cell r="H2344">
            <v>27</v>
          </cell>
          <cell r="I2344">
            <v>49</v>
          </cell>
          <cell r="J2344">
            <v>42</v>
          </cell>
          <cell r="K2344">
            <v>52</v>
          </cell>
          <cell r="L2344">
            <v>36</v>
          </cell>
          <cell r="M2344">
            <v>52</v>
          </cell>
          <cell r="N2344">
            <v>32</v>
          </cell>
          <cell r="O2344">
            <v>47</v>
          </cell>
          <cell r="P2344">
            <v>38</v>
          </cell>
          <cell r="Q2344">
            <v>41</v>
          </cell>
          <cell r="R2344">
            <v>29</v>
          </cell>
          <cell r="S2344">
            <v>42</v>
          </cell>
          <cell r="T2344">
            <v>9</v>
          </cell>
          <cell r="U2344">
            <v>23</v>
          </cell>
          <cell r="V2344">
            <v>8</v>
          </cell>
          <cell r="W2344">
            <v>39</v>
          </cell>
          <cell r="X2344">
            <v>22</v>
          </cell>
          <cell r="Y2344">
            <v>39</v>
          </cell>
          <cell r="Z2344">
            <v>23</v>
          </cell>
          <cell r="AA2344">
            <v>41</v>
          </cell>
          <cell r="AB2344">
            <v>18</v>
          </cell>
          <cell r="AC2344">
            <v>46</v>
          </cell>
          <cell r="AD2344">
            <v>22</v>
          </cell>
          <cell r="AE2344">
            <v>52</v>
          </cell>
          <cell r="AF2344">
            <v>46</v>
          </cell>
          <cell r="AG2344">
            <v>50</v>
          </cell>
          <cell r="AH2344">
            <v>46</v>
          </cell>
          <cell r="AI2344">
            <v>49</v>
          </cell>
          <cell r="AJ2344">
            <v>46</v>
          </cell>
          <cell r="AK2344">
            <v>54</v>
          </cell>
          <cell r="AL2344">
            <v>45</v>
          </cell>
          <cell r="AM2344">
            <v>55</v>
          </cell>
          <cell r="AN2344">
            <v>48</v>
          </cell>
          <cell r="AO2344">
            <v>56</v>
          </cell>
          <cell r="AP2344">
            <v>55</v>
          </cell>
          <cell r="AQ2344">
            <v>41</v>
          </cell>
          <cell r="AR2344">
            <v>33</v>
          </cell>
          <cell r="AS2344">
            <v>52</v>
          </cell>
          <cell r="AT2344">
            <v>51</v>
          </cell>
          <cell r="AU2344">
            <v>46</v>
          </cell>
          <cell r="AV2344">
            <v>19</v>
          </cell>
          <cell r="AW2344">
            <v>47</v>
          </cell>
          <cell r="AX2344">
            <v>20</v>
          </cell>
          <cell r="AY2344">
            <v>53</v>
          </cell>
          <cell r="AZ2344">
            <v>17</v>
          </cell>
        </row>
        <row r="2345">
          <cell r="B2345">
            <v>36903</v>
          </cell>
          <cell r="C2345">
            <v>44</v>
          </cell>
          <cell r="D2345">
            <v>41</v>
          </cell>
          <cell r="E2345">
            <v>40</v>
          </cell>
          <cell r="F2345">
            <v>31</v>
          </cell>
          <cell r="G2345">
            <v>33</v>
          </cell>
          <cell r="H2345">
            <v>29</v>
          </cell>
          <cell r="I2345">
            <v>48</v>
          </cell>
          <cell r="J2345">
            <v>40</v>
          </cell>
          <cell r="K2345">
            <v>50</v>
          </cell>
          <cell r="L2345">
            <v>41</v>
          </cell>
          <cell r="M2345">
            <v>49</v>
          </cell>
          <cell r="N2345">
            <v>37</v>
          </cell>
          <cell r="O2345">
            <v>49</v>
          </cell>
          <cell r="P2345">
            <v>31</v>
          </cell>
          <cell r="Q2345">
            <v>36</v>
          </cell>
          <cell r="R2345">
            <v>32</v>
          </cell>
          <cell r="S2345">
            <v>32</v>
          </cell>
          <cell r="T2345">
            <v>32</v>
          </cell>
          <cell r="U2345">
            <v>31</v>
          </cell>
          <cell r="V2345">
            <v>13</v>
          </cell>
          <cell r="W2345">
            <v>27</v>
          </cell>
          <cell r="X2345">
            <v>20</v>
          </cell>
          <cell r="Y2345">
            <v>41</v>
          </cell>
          <cell r="Z2345">
            <v>22</v>
          </cell>
          <cell r="AA2345">
            <v>48</v>
          </cell>
          <cell r="AB2345">
            <v>19</v>
          </cell>
          <cell r="AC2345">
            <v>50</v>
          </cell>
          <cell r="AD2345">
            <v>19</v>
          </cell>
          <cell r="AE2345">
            <v>56</v>
          </cell>
          <cell r="AF2345">
            <v>45</v>
          </cell>
          <cell r="AG2345">
            <v>54</v>
          </cell>
          <cell r="AH2345">
            <v>47</v>
          </cell>
          <cell r="AI2345">
            <v>56</v>
          </cell>
          <cell r="AJ2345">
            <v>43</v>
          </cell>
          <cell r="AK2345">
            <v>57</v>
          </cell>
          <cell r="AL2345">
            <v>47</v>
          </cell>
          <cell r="AM2345">
            <v>55</v>
          </cell>
          <cell r="AN2345">
            <v>47</v>
          </cell>
          <cell r="AO2345">
            <v>55</v>
          </cell>
          <cell r="AP2345">
            <v>48</v>
          </cell>
          <cell r="AQ2345">
            <v>38</v>
          </cell>
          <cell r="AR2345">
            <v>30</v>
          </cell>
          <cell r="AS2345">
            <v>50</v>
          </cell>
          <cell r="AT2345">
            <v>37</v>
          </cell>
          <cell r="AU2345">
            <v>36</v>
          </cell>
          <cell r="AV2345">
            <v>34</v>
          </cell>
          <cell r="AW2345">
            <v>49</v>
          </cell>
          <cell r="AX2345">
            <v>31</v>
          </cell>
          <cell r="AY2345">
            <v>60</v>
          </cell>
          <cell r="AZ2345">
            <v>27</v>
          </cell>
        </row>
        <row r="2346">
          <cell r="B2346">
            <v>36904</v>
          </cell>
          <cell r="C2346">
            <v>40</v>
          </cell>
          <cell r="D2346">
            <v>37</v>
          </cell>
          <cell r="E2346">
            <v>37</v>
          </cell>
          <cell r="F2346">
            <v>32</v>
          </cell>
          <cell r="G2346">
            <v>33</v>
          </cell>
          <cell r="H2346">
            <v>30</v>
          </cell>
          <cell r="I2346">
            <v>45</v>
          </cell>
          <cell r="J2346">
            <v>40</v>
          </cell>
          <cell r="K2346">
            <v>45</v>
          </cell>
          <cell r="L2346">
            <v>39</v>
          </cell>
          <cell r="M2346">
            <v>48</v>
          </cell>
          <cell r="N2346">
            <v>39</v>
          </cell>
          <cell r="O2346">
            <v>42</v>
          </cell>
          <cell r="P2346">
            <v>38</v>
          </cell>
          <cell r="Q2346">
            <v>38</v>
          </cell>
          <cell r="R2346">
            <v>30</v>
          </cell>
          <cell r="S2346">
            <v>32</v>
          </cell>
          <cell r="T2346">
            <v>27</v>
          </cell>
          <cell r="U2346">
            <v>27</v>
          </cell>
          <cell r="V2346">
            <v>23</v>
          </cell>
          <cell r="W2346">
            <v>24</v>
          </cell>
          <cell r="X2346">
            <v>16</v>
          </cell>
          <cell r="Y2346">
            <v>30</v>
          </cell>
          <cell r="Z2346">
            <v>26</v>
          </cell>
          <cell r="AA2346">
            <v>29</v>
          </cell>
          <cell r="AB2346">
            <v>22</v>
          </cell>
          <cell r="AC2346">
            <v>32</v>
          </cell>
          <cell r="AD2346">
            <v>26</v>
          </cell>
          <cell r="AE2346">
            <v>56</v>
          </cell>
          <cell r="AF2346">
            <v>42</v>
          </cell>
          <cell r="AG2346">
            <v>55</v>
          </cell>
          <cell r="AH2346">
            <v>50</v>
          </cell>
          <cell r="AI2346">
            <v>56</v>
          </cell>
          <cell r="AJ2346">
            <v>43</v>
          </cell>
          <cell r="AK2346">
            <v>56</v>
          </cell>
          <cell r="AL2346">
            <v>37</v>
          </cell>
          <cell r="AM2346">
            <v>61</v>
          </cell>
          <cell r="AN2346">
            <v>43</v>
          </cell>
          <cell r="AO2346">
            <v>60</v>
          </cell>
          <cell r="AP2346">
            <v>46</v>
          </cell>
          <cell r="AQ2346">
            <v>46</v>
          </cell>
          <cell r="AR2346">
            <v>25</v>
          </cell>
          <cell r="AS2346">
            <v>51</v>
          </cell>
          <cell r="AT2346">
            <v>35</v>
          </cell>
          <cell r="AU2346">
            <v>38</v>
          </cell>
          <cell r="AV2346">
            <v>29</v>
          </cell>
          <cell r="AW2346">
            <v>34</v>
          </cell>
          <cell r="AX2346">
            <v>31</v>
          </cell>
          <cell r="AY2346">
            <v>39</v>
          </cell>
          <cell r="AZ2346">
            <v>30</v>
          </cell>
        </row>
        <row r="2347">
          <cell r="B2347">
            <v>36905</v>
          </cell>
          <cell r="C2347">
            <v>40</v>
          </cell>
          <cell r="D2347">
            <v>37</v>
          </cell>
          <cell r="E2347">
            <v>37</v>
          </cell>
          <cell r="F2347">
            <v>32</v>
          </cell>
          <cell r="G2347">
            <v>33</v>
          </cell>
          <cell r="H2347">
            <v>30</v>
          </cell>
          <cell r="I2347">
            <v>45</v>
          </cell>
          <cell r="J2347">
            <v>40</v>
          </cell>
          <cell r="K2347">
            <v>45</v>
          </cell>
          <cell r="L2347">
            <v>39</v>
          </cell>
          <cell r="M2347">
            <v>48</v>
          </cell>
          <cell r="N2347">
            <v>39</v>
          </cell>
          <cell r="O2347">
            <v>42</v>
          </cell>
          <cell r="P2347">
            <v>38</v>
          </cell>
          <cell r="Q2347">
            <v>38</v>
          </cell>
          <cell r="R2347">
            <v>30</v>
          </cell>
          <cell r="S2347">
            <v>32</v>
          </cell>
          <cell r="T2347">
            <v>27</v>
          </cell>
          <cell r="U2347">
            <v>27</v>
          </cell>
          <cell r="V2347">
            <v>23</v>
          </cell>
          <cell r="W2347">
            <v>24</v>
          </cell>
          <cell r="X2347">
            <v>16</v>
          </cell>
          <cell r="Y2347">
            <v>30</v>
          </cell>
          <cell r="Z2347">
            <v>26</v>
          </cell>
          <cell r="AA2347">
            <v>29</v>
          </cell>
          <cell r="AB2347">
            <v>22</v>
          </cell>
          <cell r="AC2347">
            <v>32</v>
          </cell>
          <cell r="AD2347">
            <v>26</v>
          </cell>
          <cell r="AE2347">
            <v>56</v>
          </cell>
          <cell r="AF2347">
            <v>42</v>
          </cell>
          <cell r="AG2347">
            <v>55</v>
          </cell>
          <cell r="AH2347">
            <v>50</v>
          </cell>
          <cell r="AI2347">
            <v>56</v>
          </cell>
          <cell r="AJ2347">
            <v>43</v>
          </cell>
          <cell r="AK2347">
            <v>56</v>
          </cell>
          <cell r="AL2347">
            <v>37</v>
          </cell>
          <cell r="AM2347">
            <v>61</v>
          </cell>
          <cell r="AN2347">
            <v>43</v>
          </cell>
          <cell r="AO2347">
            <v>60</v>
          </cell>
          <cell r="AP2347">
            <v>46</v>
          </cell>
          <cell r="AQ2347">
            <v>46</v>
          </cell>
          <cell r="AR2347">
            <v>25</v>
          </cell>
          <cell r="AS2347">
            <v>51</v>
          </cell>
          <cell r="AT2347">
            <v>35</v>
          </cell>
          <cell r="AU2347">
            <v>38</v>
          </cell>
          <cell r="AV2347">
            <v>29</v>
          </cell>
          <cell r="AW2347">
            <v>34</v>
          </cell>
          <cell r="AX2347">
            <v>31</v>
          </cell>
          <cell r="AY2347">
            <v>39</v>
          </cell>
          <cell r="AZ2347">
            <v>30</v>
          </cell>
        </row>
        <row r="2348">
          <cell r="B2348">
            <v>36906</v>
          </cell>
          <cell r="C2348">
            <v>42</v>
          </cell>
          <cell r="D2348">
            <v>30</v>
          </cell>
          <cell r="E2348">
            <v>41</v>
          </cell>
          <cell r="F2348">
            <v>28</v>
          </cell>
          <cell r="G2348">
            <v>27</v>
          </cell>
          <cell r="H2348">
            <v>13</v>
          </cell>
          <cell r="I2348">
            <v>45</v>
          </cell>
          <cell r="J2348">
            <v>37</v>
          </cell>
          <cell r="K2348">
            <v>42</v>
          </cell>
          <cell r="L2348">
            <v>38</v>
          </cell>
          <cell r="M2348">
            <v>45</v>
          </cell>
          <cell r="N2348">
            <v>34</v>
          </cell>
          <cell r="O2348">
            <v>41</v>
          </cell>
          <cell r="P2348">
            <v>30</v>
          </cell>
          <cell r="Q2348">
            <v>32</v>
          </cell>
          <cell r="R2348">
            <v>19</v>
          </cell>
          <cell r="S2348">
            <v>22</v>
          </cell>
          <cell r="T2348">
            <v>21</v>
          </cell>
          <cell r="U2348">
            <v>28</v>
          </cell>
          <cell r="V2348">
            <v>15</v>
          </cell>
          <cell r="W2348">
            <v>24</v>
          </cell>
          <cell r="X2348">
            <v>15</v>
          </cell>
          <cell r="Y2348">
            <v>28</v>
          </cell>
          <cell r="Z2348">
            <v>15</v>
          </cell>
          <cell r="AA2348">
            <v>29</v>
          </cell>
          <cell r="AB2348">
            <v>10</v>
          </cell>
          <cell r="AC2348">
            <v>30</v>
          </cell>
          <cell r="AD2348">
            <v>11</v>
          </cell>
          <cell r="AE2348">
            <v>56</v>
          </cell>
          <cell r="AF2348">
            <v>39</v>
          </cell>
          <cell r="AG2348">
            <v>56</v>
          </cell>
          <cell r="AH2348">
            <v>43</v>
          </cell>
          <cell r="AI2348">
            <v>56</v>
          </cell>
          <cell r="AJ2348">
            <v>36</v>
          </cell>
          <cell r="AK2348">
            <v>49</v>
          </cell>
          <cell r="AL2348">
            <v>34</v>
          </cell>
          <cell r="AM2348">
            <v>58</v>
          </cell>
          <cell r="AN2348">
            <v>44</v>
          </cell>
          <cell r="AO2348">
            <v>59</v>
          </cell>
          <cell r="AP2348">
            <v>47</v>
          </cell>
          <cell r="AQ2348">
            <v>32</v>
          </cell>
          <cell r="AR2348">
            <v>26</v>
          </cell>
          <cell r="AS2348">
            <v>47</v>
          </cell>
          <cell r="AT2348">
            <v>38</v>
          </cell>
          <cell r="AU2348">
            <v>32</v>
          </cell>
          <cell r="AV2348">
            <v>25</v>
          </cell>
          <cell r="AW2348">
            <v>30</v>
          </cell>
          <cell r="AX2348">
            <v>12</v>
          </cell>
          <cell r="AY2348">
            <v>34</v>
          </cell>
          <cell r="AZ2348">
            <v>11</v>
          </cell>
        </row>
        <row r="2349">
          <cell r="B2349">
            <v>36907</v>
          </cell>
          <cell r="C2349">
            <v>39</v>
          </cell>
          <cell r="D2349">
            <v>27</v>
          </cell>
          <cell r="E2349">
            <v>31</v>
          </cell>
          <cell r="F2349">
            <v>18</v>
          </cell>
          <cell r="G2349">
            <v>22</v>
          </cell>
          <cell r="H2349">
            <v>9</v>
          </cell>
          <cell r="I2349">
            <v>43</v>
          </cell>
          <cell r="J2349">
            <v>28</v>
          </cell>
          <cell r="K2349">
            <v>43</v>
          </cell>
          <cell r="L2349">
            <v>24</v>
          </cell>
          <cell r="M2349">
            <v>38</v>
          </cell>
          <cell r="N2349">
            <v>30</v>
          </cell>
          <cell r="O2349">
            <v>43</v>
          </cell>
          <cell r="P2349">
            <v>24</v>
          </cell>
          <cell r="Q2349">
            <v>29</v>
          </cell>
          <cell r="R2349">
            <v>15</v>
          </cell>
          <cell r="S2349">
            <v>16</v>
          </cell>
          <cell r="T2349">
            <v>-1</v>
          </cell>
          <cell r="U2349">
            <v>20</v>
          </cell>
          <cell r="V2349">
            <v>10</v>
          </cell>
          <cell r="W2349">
            <v>27</v>
          </cell>
          <cell r="X2349">
            <v>7</v>
          </cell>
          <cell r="Y2349">
            <v>29</v>
          </cell>
          <cell r="Z2349">
            <v>11</v>
          </cell>
          <cell r="AA2349">
            <v>25</v>
          </cell>
          <cell r="AB2349">
            <v>15</v>
          </cell>
          <cell r="AC2349">
            <v>17</v>
          </cell>
          <cell r="AD2349">
            <v>15</v>
          </cell>
          <cell r="AE2349">
            <v>54</v>
          </cell>
          <cell r="AF2349">
            <v>35</v>
          </cell>
          <cell r="AG2349">
            <v>54</v>
          </cell>
          <cell r="AH2349">
            <v>46</v>
          </cell>
          <cell r="AI2349">
            <v>53</v>
          </cell>
          <cell r="AJ2349">
            <v>37</v>
          </cell>
          <cell r="AK2349">
            <v>50</v>
          </cell>
          <cell r="AL2349">
            <v>32</v>
          </cell>
          <cell r="AM2349">
            <v>60</v>
          </cell>
          <cell r="AN2349">
            <v>42</v>
          </cell>
          <cell r="AO2349">
            <v>58</v>
          </cell>
          <cell r="AP2349">
            <v>47</v>
          </cell>
          <cell r="AQ2349">
            <v>32</v>
          </cell>
          <cell r="AR2349">
            <v>24</v>
          </cell>
          <cell r="AS2349">
            <v>48</v>
          </cell>
          <cell r="AT2349">
            <v>38</v>
          </cell>
          <cell r="AU2349">
            <v>33</v>
          </cell>
          <cell r="AV2349">
            <v>20</v>
          </cell>
          <cell r="AW2349">
            <v>34</v>
          </cell>
          <cell r="AX2349">
            <v>14</v>
          </cell>
          <cell r="AY2349">
            <v>23</v>
          </cell>
          <cell r="AZ2349">
            <v>4</v>
          </cell>
        </row>
        <row r="2350">
          <cell r="B2350">
            <v>36908</v>
          </cell>
          <cell r="C2350">
            <v>40</v>
          </cell>
          <cell r="D2350">
            <v>28</v>
          </cell>
          <cell r="E2350">
            <v>30</v>
          </cell>
          <cell r="F2350">
            <v>26</v>
          </cell>
          <cell r="G2350">
            <v>24</v>
          </cell>
          <cell r="H2350">
            <v>18</v>
          </cell>
          <cell r="I2350">
            <v>40</v>
          </cell>
          <cell r="J2350">
            <v>28</v>
          </cell>
          <cell r="K2350">
            <v>40</v>
          </cell>
          <cell r="L2350">
            <v>23</v>
          </cell>
          <cell r="M2350">
            <v>43</v>
          </cell>
          <cell r="N2350">
            <v>24</v>
          </cell>
          <cell r="O2350">
            <v>45</v>
          </cell>
          <cell r="P2350">
            <v>22</v>
          </cell>
          <cell r="Q2350">
            <v>30</v>
          </cell>
          <cell r="R2350">
            <v>14</v>
          </cell>
          <cell r="S2350">
            <v>14</v>
          </cell>
          <cell r="T2350">
            <v>5</v>
          </cell>
          <cell r="U2350">
            <v>13</v>
          </cell>
          <cell r="V2350">
            <v>3</v>
          </cell>
          <cell r="W2350">
            <v>32</v>
          </cell>
          <cell r="X2350">
            <v>21</v>
          </cell>
          <cell r="Y2350">
            <v>34</v>
          </cell>
          <cell r="Z2350">
            <v>20</v>
          </cell>
          <cell r="AA2350">
            <v>22</v>
          </cell>
          <cell r="AB2350">
            <v>4</v>
          </cell>
          <cell r="AC2350">
            <v>25</v>
          </cell>
          <cell r="AD2350">
            <v>-2</v>
          </cell>
          <cell r="AE2350">
            <v>52</v>
          </cell>
          <cell r="AF2350">
            <v>31</v>
          </cell>
          <cell r="AG2350">
            <v>55</v>
          </cell>
          <cell r="AH2350">
            <v>37</v>
          </cell>
          <cell r="AI2350">
            <v>56</v>
          </cell>
          <cell r="AJ2350">
            <v>33</v>
          </cell>
          <cell r="AK2350">
            <v>51</v>
          </cell>
          <cell r="AL2350">
            <v>31</v>
          </cell>
          <cell r="AM2350">
            <v>62</v>
          </cell>
          <cell r="AN2350">
            <v>40</v>
          </cell>
          <cell r="AO2350">
            <v>60</v>
          </cell>
          <cell r="AP2350">
            <v>43</v>
          </cell>
          <cell r="AQ2350">
            <v>36</v>
          </cell>
          <cell r="AR2350">
            <v>14</v>
          </cell>
          <cell r="AS2350">
            <v>50</v>
          </cell>
          <cell r="AT2350">
            <v>38</v>
          </cell>
          <cell r="AU2350">
            <v>27</v>
          </cell>
          <cell r="AV2350">
            <v>16</v>
          </cell>
          <cell r="AW2350">
            <v>28</v>
          </cell>
          <cell r="AX2350">
            <v>10</v>
          </cell>
          <cell r="AY2350">
            <v>26</v>
          </cell>
          <cell r="AZ2350">
            <v>4</v>
          </cell>
        </row>
        <row r="2351">
          <cell r="B2351">
            <v>36909</v>
          </cell>
          <cell r="C2351">
            <v>43</v>
          </cell>
          <cell r="D2351">
            <v>39</v>
          </cell>
          <cell r="E2351">
            <v>32</v>
          </cell>
          <cell r="F2351">
            <v>28</v>
          </cell>
          <cell r="G2351">
            <v>26</v>
          </cell>
          <cell r="H2351">
            <v>20</v>
          </cell>
          <cell r="I2351">
            <v>42</v>
          </cell>
          <cell r="J2351">
            <v>37</v>
          </cell>
          <cell r="K2351">
            <v>46</v>
          </cell>
          <cell r="L2351">
            <v>33</v>
          </cell>
          <cell r="M2351">
            <v>48</v>
          </cell>
          <cell r="N2351">
            <v>32</v>
          </cell>
          <cell r="O2351">
            <v>44</v>
          </cell>
          <cell r="P2351">
            <v>27</v>
          </cell>
          <cell r="Q2351">
            <v>30</v>
          </cell>
          <cell r="R2351">
            <v>21</v>
          </cell>
          <cell r="S2351">
            <v>21</v>
          </cell>
          <cell r="T2351">
            <v>13</v>
          </cell>
          <cell r="U2351">
            <v>22</v>
          </cell>
          <cell r="V2351">
            <v>5</v>
          </cell>
          <cell r="W2351">
            <v>34</v>
          </cell>
          <cell r="X2351">
            <v>20</v>
          </cell>
          <cell r="Y2351">
            <v>34</v>
          </cell>
          <cell r="Z2351">
            <v>26</v>
          </cell>
          <cell r="AA2351">
            <v>35</v>
          </cell>
          <cell r="AB2351">
            <v>17</v>
          </cell>
          <cell r="AC2351">
            <v>31</v>
          </cell>
          <cell r="AD2351">
            <v>19</v>
          </cell>
          <cell r="AE2351">
            <v>52</v>
          </cell>
          <cell r="AF2351">
            <v>30</v>
          </cell>
          <cell r="AG2351">
            <v>54</v>
          </cell>
          <cell r="AH2351">
            <v>39</v>
          </cell>
          <cell r="AI2351">
            <v>57</v>
          </cell>
          <cell r="AJ2351">
            <v>34</v>
          </cell>
          <cell r="AK2351">
            <v>52</v>
          </cell>
          <cell r="AL2351">
            <v>31</v>
          </cell>
          <cell r="AM2351">
            <v>62</v>
          </cell>
          <cell r="AN2351">
            <v>41</v>
          </cell>
          <cell r="AO2351">
            <v>61</v>
          </cell>
          <cell r="AP2351">
            <v>43</v>
          </cell>
          <cell r="AQ2351">
            <v>39</v>
          </cell>
          <cell r="AR2351">
            <v>18</v>
          </cell>
          <cell r="AS2351">
            <v>51</v>
          </cell>
          <cell r="AT2351">
            <v>33</v>
          </cell>
          <cell r="AU2351">
            <v>31</v>
          </cell>
          <cell r="AV2351">
            <v>17</v>
          </cell>
          <cell r="AW2351">
            <v>29</v>
          </cell>
          <cell r="AX2351">
            <v>9</v>
          </cell>
          <cell r="AY2351">
            <v>36</v>
          </cell>
          <cell r="AZ2351">
            <v>17</v>
          </cell>
        </row>
        <row r="2352">
          <cell r="B2352">
            <v>36910</v>
          </cell>
          <cell r="C2352">
            <v>37</v>
          </cell>
          <cell r="D2352">
            <v>48</v>
          </cell>
          <cell r="E2352">
            <v>30</v>
          </cell>
          <cell r="F2352">
            <v>34</v>
          </cell>
          <cell r="G2352">
            <v>24</v>
          </cell>
          <cell r="H2352">
            <v>29</v>
          </cell>
          <cell r="I2352">
            <v>37</v>
          </cell>
          <cell r="J2352">
            <v>46</v>
          </cell>
          <cell r="K2352">
            <v>32</v>
          </cell>
          <cell r="L2352">
            <v>52</v>
          </cell>
          <cell r="M2352">
            <v>32</v>
          </cell>
          <cell r="N2352">
            <v>54</v>
          </cell>
          <cell r="O2352">
            <v>26</v>
          </cell>
          <cell r="P2352">
            <v>52</v>
          </cell>
          <cell r="Q2352">
            <v>24</v>
          </cell>
          <cell r="R2352">
            <v>28</v>
          </cell>
          <cell r="S2352">
            <v>24</v>
          </cell>
          <cell r="T2352">
            <v>25</v>
          </cell>
          <cell r="U2352">
            <v>28</v>
          </cell>
          <cell r="V2352">
            <v>29</v>
          </cell>
          <cell r="W2352">
            <v>33</v>
          </cell>
          <cell r="X2352">
            <v>24</v>
          </cell>
          <cell r="Y2352">
            <v>31</v>
          </cell>
          <cell r="Z2352">
            <v>37</v>
          </cell>
          <cell r="AA2352">
            <v>25</v>
          </cell>
          <cell r="AB2352">
            <v>32</v>
          </cell>
          <cell r="AC2352">
            <v>34</v>
          </cell>
          <cell r="AD2352">
            <v>12</v>
          </cell>
          <cell r="AE2352">
            <v>57</v>
          </cell>
          <cell r="AF2352">
            <v>36</v>
          </cell>
          <cell r="AG2352">
            <v>55</v>
          </cell>
          <cell r="AH2352">
            <v>46</v>
          </cell>
          <cell r="AI2352">
            <v>38</v>
          </cell>
          <cell r="AJ2352">
            <v>59</v>
          </cell>
          <cell r="AK2352">
            <v>35</v>
          </cell>
          <cell r="AL2352">
            <v>53</v>
          </cell>
          <cell r="AM2352">
            <v>64</v>
          </cell>
          <cell r="AN2352">
            <v>43</v>
          </cell>
          <cell r="AO2352">
            <v>65</v>
          </cell>
          <cell r="AP2352">
            <v>43</v>
          </cell>
          <cell r="AQ2352">
            <v>22</v>
          </cell>
          <cell r="AR2352">
            <v>48</v>
          </cell>
          <cell r="AS2352">
            <v>52</v>
          </cell>
          <cell r="AT2352">
            <v>33</v>
          </cell>
          <cell r="AU2352">
            <v>22</v>
          </cell>
          <cell r="AV2352">
            <v>34</v>
          </cell>
          <cell r="AW2352">
            <v>18</v>
          </cell>
          <cell r="AX2352">
            <v>33</v>
          </cell>
          <cell r="AY2352">
            <v>35</v>
          </cell>
          <cell r="AZ2352">
            <v>10</v>
          </cell>
        </row>
        <row r="2353">
          <cell r="B2353">
            <v>36911</v>
          </cell>
          <cell r="C2353">
            <v>48</v>
          </cell>
          <cell r="D2353">
            <v>37</v>
          </cell>
          <cell r="E2353">
            <v>31</v>
          </cell>
          <cell r="F2353">
            <v>34</v>
          </cell>
          <cell r="G2353">
            <v>23</v>
          </cell>
          <cell r="H2353">
            <v>33</v>
          </cell>
          <cell r="I2353">
            <v>43</v>
          </cell>
          <cell r="J2353">
            <v>36</v>
          </cell>
          <cell r="K2353">
            <v>38</v>
          </cell>
          <cell r="L2353">
            <v>44</v>
          </cell>
          <cell r="M2353">
            <v>39</v>
          </cell>
          <cell r="N2353">
            <v>44</v>
          </cell>
          <cell r="O2353">
            <v>40</v>
          </cell>
          <cell r="P2353">
            <v>44</v>
          </cell>
          <cell r="Q2353">
            <v>28</v>
          </cell>
          <cell r="R2353">
            <v>23</v>
          </cell>
          <cell r="S2353">
            <v>6</v>
          </cell>
          <cell r="T2353">
            <v>28</v>
          </cell>
          <cell r="U2353">
            <v>11</v>
          </cell>
          <cell r="V2353">
            <v>36</v>
          </cell>
          <cell r="W2353">
            <v>39</v>
          </cell>
          <cell r="X2353">
            <v>28</v>
          </cell>
          <cell r="Y2353">
            <v>41</v>
          </cell>
          <cell r="Z2353">
            <v>24</v>
          </cell>
          <cell r="AA2353">
            <v>15</v>
          </cell>
          <cell r="AB2353">
            <v>31</v>
          </cell>
          <cell r="AC2353">
            <v>33</v>
          </cell>
          <cell r="AD2353">
            <v>20</v>
          </cell>
          <cell r="AE2353">
            <v>54</v>
          </cell>
          <cell r="AF2353">
            <v>33</v>
          </cell>
          <cell r="AG2353">
            <v>54</v>
          </cell>
          <cell r="AH2353">
            <v>40</v>
          </cell>
          <cell r="AI2353">
            <v>36</v>
          </cell>
          <cell r="AJ2353">
            <v>57</v>
          </cell>
          <cell r="AK2353">
            <v>35</v>
          </cell>
          <cell r="AL2353">
            <v>60</v>
          </cell>
          <cell r="AM2353">
            <v>71</v>
          </cell>
          <cell r="AN2353">
            <v>44</v>
          </cell>
          <cell r="AO2353">
            <v>68</v>
          </cell>
          <cell r="AP2353">
            <v>46</v>
          </cell>
          <cell r="AQ2353">
            <v>22</v>
          </cell>
          <cell r="AR2353">
            <v>42</v>
          </cell>
          <cell r="AS2353">
            <v>57</v>
          </cell>
          <cell r="AT2353">
            <v>33</v>
          </cell>
          <cell r="AU2353">
            <v>20</v>
          </cell>
          <cell r="AV2353">
            <v>36</v>
          </cell>
          <cell r="AW2353">
            <v>17</v>
          </cell>
          <cell r="AX2353">
            <v>37</v>
          </cell>
          <cell r="AY2353">
            <v>40</v>
          </cell>
          <cell r="AZ2353">
            <v>20</v>
          </cell>
        </row>
        <row r="2354">
          <cell r="B2354">
            <v>36912</v>
          </cell>
          <cell r="C2354">
            <v>45</v>
          </cell>
          <cell r="D2354">
            <v>40</v>
          </cell>
          <cell r="E2354">
            <v>35</v>
          </cell>
          <cell r="F2354">
            <v>31</v>
          </cell>
          <cell r="G2354">
            <v>34</v>
          </cell>
          <cell r="H2354">
            <v>23</v>
          </cell>
          <cell r="I2354">
            <v>43</v>
          </cell>
          <cell r="J2354">
            <v>37</v>
          </cell>
          <cell r="K2354">
            <v>52</v>
          </cell>
          <cell r="L2354">
            <v>38</v>
          </cell>
          <cell r="M2354">
            <v>51</v>
          </cell>
          <cell r="N2354">
            <v>39</v>
          </cell>
          <cell r="O2354">
            <v>53</v>
          </cell>
          <cell r="P2354">
            <v>40</v>
          </cell>
          <cell r="Q2354">
            <v>34</v>
          </cell>
          <cell r="R2354">
            <v>24</v>
          </cell>
          <cell r="S2354">
            <v>27</v>
          </cell>
          <cell r="T2354">
            <v>6</v>
          </cell>
          <cell r="U2354">
            <v>30</v>
          </cell>
          <cell r="V2354">
            <v>11</v>
          </cell>
          <cell r="W2354">
            <v>43</v>
          </cell>
          <cell r="X2354">
            <v>29</v>
          </cell>
          <cell r="Y2354">
            <v>41</v>
          </cell>
          <cell r="Z2354">
            <v>22</v>
          </cell>
          <cell r="AA2354">
            <v>31</v>
          </cell>
          <cell r="AB2354">
            <v>15</v>
          </cell>
          <cell r="AC2354">
            <v>44</v>
          </cell>
          <cell r="AD2354">
            <v>18</v>
          </cell>
          <cell r="AE2354">
            <v>56</v>
          </cell>
          <cell r="AF2354">
            <v>34</v>
          </cell>
          <cell r="AG2354">
            <v>55</v>
          </cell>
          <cell r="AH2354">
            <v>39</v>
          </cell>
          <cell r="AI2354">
            <v>56</v>
          </cell>
          <cell r="AJ2354">
            <v>36</v>
          </cell>
          <cell r="AK2354">
            <v>61</v>
          </cell>
          <cell r="AL2354">
            <v>35</v>
          </cell>
          <cell r="AM2354">
            <v>70</v>
          </cell>
          <cell r="AN2354">
            <v>47</v>
          </cell>
          <cell r="AO2354">
            <v>69</v>
          </cell>
          <cell r="AP2354">
            <v>48</v>
          </cell>
          <cell r="AQ2354">
            <v>42</v>
          </cell>
          <cell r="AR2354">
            <v>22</v>
          </cell>
          <cell r="AS2354">
            <v>58</v>
          </cell>
          <cell r="AT2354">
            <v>34</v>
          </cell>
          <cell r="AU2354">
            <v>38</v>
          </cell>
          <cell r="AV2354">
            <v>20</v>
          </cell>
          <cell r="AW2354">
            <v>37</v>
          </cell>
          <cell r="AX2354">
            <v>17</v>
          </cell>
          <cell r="AY2354">
            <v>45</v>
          </cell>
          <cell r="AZ2354">
            <v>15</v>
          </cell>
        </row>
        <row r="2355">
          <cell r="B2355">
            <v>36913</v>
          </cell>
          <cell r="C2355">
            <v>53</v>
          </cell>
          <cell r="D2355">
            <v>34</v>
          </cell>
          <cell r="E2355">
            <v>39</v>
          </cell>
          <cell r="F2355">
            <v>27</v>
          </cell>
          <cell r="G2355">
            <v>34</v>
          </cell>
          <cell r="H2355">
            <v>32</v>
          </cell>
          <cell r="I2355">
            <v>50</v>
          </cell>
          <cell r="J2355">
            <v>39</v>
          </cell>
          <cell r="K2355">
            <v>54</v>
          </cell>
          <cell r="L2355">
            <v>39</v>
          </cell>
          <cell r="M2355">
            <v>46</v>
          </cell>
          <cell r="N2355">
            <v>44</v>
          </cell>
          <cell r="O2355">
            <v>60</v>
          </cell>
          <cell r="P2355">
            <v>35</v>
          </cell>
          <cell r="Q2355">
            <v>35</v>
          </cell>
          <cell r="R2355">
            <v>19</v>
          </cell>
          <cell r="S2355">
            <v>28</v>
          </cell>
          <cell r="T2355">
            <v>1</v>
          </cell>
          <cell r="U2355">
            <v>39</v>
          </cell>
          <cell r="V2355">
            <v>21</v>
          </cell>
          <cell r="W2355">
            <v>44</v>
          </cell>
          <cell r="X2355">
            <v>24</v>
          </cell>
          <cell r="Y2355">
            <v>39</v>
          </cell>
          <cell r="Z2355">
            <v>26</v>
          </cell>
          <cell r="AA2355">
            <v>38</v>
          </cell>
          <cell r="AB2355">
            <v>26</v>
          </cell>
          <cell r="AC2355">
            <v>42</v>
          </cell>
          <cell r="AD2355">
            <v>24</v>
          </cell>
          <cell r="AE2355">
            <v>63</v>
          </cell>
          <cell r="AF2355">
            <v>36</v>
          </cell>
          <cell r="AG2355">
            <v>60</v>
          </cell>
          <cell r="AH2355">
            <v>41</v>
          </cell>
          <cell r="AI2355">
            <v>61</v>
          </cell>
          <cell r="AJ2355">
            <v>38</v>
          </cell>
          <cell r="AK2355">
            <v>63</v>
          </cell>
          <cell r="AL2355">
            <v>46</v>
          </cell>
          <cell r="AM2355">
            <v>61</v>
          </cell>
          <cell r="AN2355">
            <v>50</v>
          </cell>
          <cell r="AO2355">
            <v>62</v>
          </cell>
          <cell r="AP2355">
            <v>52</v>
          </cell>
          <cell r="AQ2355">
            <v>50</v>
          </cell>
          <cell r="AR2355">
            <v>31</v>
          </cell>
          <cell r="AS2355">
            <v>58</v>
          </cell>
          <cell r="AT2355">
            <v>43</v>
          </cell>
          <cell r="AU2355">
            <v>36</v>
          </cell>
          <cell r="AV2355">
            <v>22</v>
          </cell>
          <cell r="AW2355">
            <v>35</v>
          </cell>
          <cell r="AX2355">
            <v>15</v>
          </cell>
          <cell r="AY2355">
            <v>44</v>
          </cell>
          <cell r="AZ2355">
            <v>21</v>
          </cell>
        </row>
        <row r="2356">
          <cell r="B2356">
            <v>36914</v>
          </cell>
          <cell r="C2356">
            <v>55.9</v>
          </cell>
          <cell r="D2356">
            <v>46.9</v>
          </cell>
          <cell r="E2356">
            <v>42</v>
          </cell>
          <cell r="F2356">
            <v>36</v>
          </cell>
          <cell r="G2356">
            <v>37</v>
          </cell>
          <cell r="H2356">
            <v>21</v>
          </cell>
          <cell r="I2356">
            <v>48</v>
          </cell>
          <cell r="J2356">
            <v>42</v>
          </cell>
          <cell r="K2356">
            <v>47</v>
          </cell>
          <cell r="L2356">
            <v>38</v>
          </cell>
          <cell r="M2356">
            <v>43</v>
          </cell>
          <cell r="N2356">
            <v>32</v>
          </cell>
          <cell r="O2356">
            <v>57</v>
          </cell>
          <cell r="P2356">
            <v>33</v>
          </cell>
          <cell r="Q2356">
            <v>32</v>
          </cell>
          <cell r="R2356">
            <v>19</v>
          </cell>
          <cell r="S2356">
            <v>28</v>
          </cell>
          <cell r="T2356">
            <v>0</v>
          </cell>
          <cell r="U2356">
            <v>24</v>
          </cell>
          <cell r="V2356">
            <v>9</v>
          </cell>
          <cell r="W2356">
            <v>42.1</v>
          </cell>
          <cell r="X2356">
            <v>18</v>
          </cell>
          <cell r="Y2356">
            <v>39.9</v>
          </cell>
          <cell r="Z2356">
            <v>19.9</v>
          </cell>
          <cell r="AA2356">
            <v>31</v>
          </cell>
          <cell r="AB2356">
            <v>20</v>
          </cell>
          <cell r="AC2356">
            <v>37</v>
          </cell>
          <cell r="AD2356">
            <v>17.1</v>
          </cell>
          <cell r="AE2356">
            <v>53.1</v>
          </cell>
          <cell r="AF2356">
            <v>42.1</v>
          </cell>
          <cell r="AG2356">
            <v>56</v>
          </cell>
          <cell r="AH2356">
            <v>48</v>
          </cell>
          <cell r="AI2356">
            <v>58</v>
          </cell>
          <cell r="AJ2356">
            <v>46</v>
          </cell>
          <cell r="AK2356">
            <v>65</v>
          </cell>
          <cell r="AL2356">
            <v>42</v>
          </cell>
          <cell r="AM2356">
            <v>61</v>
          </cell>
          <cell r="AN2356">
            <v>46</v>
          </cell>
          <cell r="AO2356">
            <v>61</v>
          </cell>
          <cell r="AP2356">
            <v>46.9</v>
          </cell>
          <cell r="AQ2356">
            <v>48</v>
          </cell>
          <cell r="AR2356">
            <v>24</v>
          </cell>
          <cell r="AS2356">
            <v>59</v>
          </cell>
          <cell r="AT2356">
            <v>36</v>
          </cell>
          <cell r="AU2356">
            <v>39</v>
          </cell>
          <cell r="AV2356">
            <v>27</v>
          </cell>
          <cell r="AW2356">
            <v>39</v>
          </cell>
          <cell r="AX2356">
            <v>16</v>
          </cell>
          <cell r="AY2356">
            <v>35.1</v>
          </cell>
          <cell r="AZ2356">
            <v>23</v>
          </cell>
        </row>
        <row r="2357">
          <cell r="B2357">
            <v>36915</v>
          </cell>
          <cell r="C2357">
            <v>49</v>
          </cell>
          <cell r="D2357">
            <v>37.9</v>
          </cell>
          <cell r="E2357">
            <v>42.1</v>
          </cell>
          <cell r="F2357">
            <v>30.9</v>
          </cell>
          <cell r="G2357">
            <v>37</v>
          </cell>
          <cell r="H2357">
            <v>19.9</v>
          </cell>
          <cell r="I2357">
            <v>43</v>
          </cell>
          <cell r="J2357">
            <v>39</v>
          </cell>
          <cell r="K2357">
            <v>47</v>
          </cell>
          <cell r="L2357">
            <v>40</v>
          </cell>
          <cell r="M2357">
            <v>46</v>
          </cell>
          <cell r="N2357">
            <v>41</v>
          </cell>
          <cell r="O2357">
            <v>46</v>
          </cell>
          <cell r="P2357">
            <v>38</v>
          </cell>
          <cell r="Q2357">
            <v>37</v>
          </cell>
          <cell r="R2357">
            <v>20</v>
          </cell>
          <cell r="S2357">
            <v>33</v>
          </cell>
          <cell r="T2357">
            <v>4</v>
          </cell>
          <cell r="U2357">
            <v>18</v>
          </cell>
          <cell r="V2357">
            <v>6</v>
          </cell>
          <cell r="W2357">
            <v>41</v>
          </cell>
          <cell r="X2357">
            <v>16</v>
          </cell>
          <cell r="Y2357">
            <v>35.1</v>
          </cell>
          <cell r="Z2357">
            <v>17.1</v>
          </cell>
          <cell r="AA2357">
            <v>34</v>
          </cell>
          <cell r="AB2357">
            <v>4</v>
          </cell>
          <cell r="AC2357">
            <v>36</v>
          </cell>
          <cell r="AD2357">
            <v>12.9</v>
          </cell>
          <cell r="AE2357">
            <v>55</v>
          </cell>
          <cell r="AF2357">
            <v>40</v>
          </cell>
          <cell r="AG2357">
            <v>55</v>
          </cell>
          <cell r="AH2357">
            <v>46</v>
          </cell>
          <cell r="AI2357">
            <v>55</v>
          </cell>
          <cell r="AJ2357">
            <v>46</v>
          </cell>
          <cell r="AK2357">
            <v>50</v>
          </cell>
          <cell r="AL2357">
            <v>48</v>
          </cell>
          <cell r="AM2357">
            <v>57</v>
          </cell>
          <cell r="AN2357">
            <v>50</v>
          </cell>
          <cell r="AO2357">
            <v>57</v>
          </cell>
          <cell r="AP2357">
            <v>46.9</v>
          </cell>
          <cell r="AQ2357">
            <v>42</v>
          </cell>
          <cell r="AR2357">
            <v>33</v>
          </cell>
          <cell r="AS2357">
            <v>64</v>
          </cell>
          <cell r="AT2357">
            <v>39</v>
          </cell>
          <cell r="AU2357">
            <v>48.9</v>
          </cell>
          <cell r="AV2357">
            <v>19.9</v>
          </cell>
          <cell r="AW2357">
            <v>40</v>
          </cell>
          <cell r="AX2357">
            <v>19</v>
          </cell>
          <cell r="AY2357">
            <v>39.9</v>
          </cell>
          <cell r="AZ2357">
            <v>19.9</v>
          </cell>
        </row>
        <row r="2358">
          <cell r="B2358">
            <v>36916</v>
          </cell>
          <cell r="C2358">
            <v>48</v>
          </cell>
          <cell r="D2358">
            <v>30.9</v>
          </cell>
          <cell r="E2358">
            <v>42.1</v>
          </cell>
          <cell r="F2358">
            <v>30.9</v>
          </cell>
          <cell r="G2358">
            <v>37</v>
          </cell>
          <cell r="H2358">
            <v>19.9</v>
          </cell>
          <cell r="I2358">
            <v>46</v>
          </cell>
          <cell r="J2358">
            <v>36</v>
          </cell>
          <cell r="K2358">
            <v>42</v>
          </cell>
          <cell r="L2358">
            <v>36</v>
          </cell>
          <cell r="M2358">
            <v>49</v>
          </cell>
          <cell r="N2358">
            <v>34</v>
          </cell>
          <cell r="O2358">
            <v>48</v>
          </cell>
          <cell r="P2358">
            <v>29</v>
          </cell>
          <cell r="Q2358">
            <v>38</v>
          </cell>
          <cell r="R2358">
            <v>29</v>
          </cell>
          <cell r="S2358">
            <v>30</v>
          </cell>
          <cell r="T2358">
            <v>18</v>
          </cell>
          <cell r="U2358">
            <v>33</v>
          </cell>
          <cell r="V2358">
            <v>14</v>
          </cell>
          <cell r="W2358">
            <v>36</v>
          </cell>
          <cell r="X2358">
            <v>23</v>
          </cell>
          <cell r="Y2358">
            <v>44.1</v>
          </cell>
          <cell r="Z2358">
            <v>23</v>
          </cell>
          <cell r="AA2358">
            <v>40</v>
          </cell>
          <cell r="AB2358">
            <v>13</v>
          </cell>
          <cell r="AC2358">
            <v>43</v>
          </cell>
          <cell r="AD2358">
            <v>17.1</v>
          </cell>
          <cell r="AE2358">
            <v>48.9</v>
          </cell>
          <cell r="AF2358">
            <v>39</v>
          </cell>
          <cell r="AG2358">
            <v>54</v>
          </cell>
          <cell r="AH2358">
            <v>43</v>
          </cell>
          <cell r="AI2358">
            <v>56</v>
          </cell>
          <cell r="AJ2358">
            <v>39</v>
          </cell>
          <cell r="AK2358">
            <v>53</v>
          </cell>
          <cell r="AL2358">
            <v>37</v>
          </cell>
          <cell r="AM2358">
            <v>57</v>
          </cell>
          <cell r="AN2358">
            <v>43</v>
          </cell>
          <cell r="AO2358">
            <v>59</v>
          </cell>
          <cell r="AP2358">
            <v>46.9</v>
          </cell>
          <cell r="AQ2358">
            <v>44</v>
          </cell>
          <cell r="AR2358">
            <v>23</v>
          </cell>
          <cell r="AS2358">
            <v>55.9</v>
          </cell>
          <cell r="AT2358">
            <v>35.1</v>
          </cell>
          <cell r="AU2358">
            <v>37.9</v>
          </cell>
          <cell r="AV2358">
            <v>26.1</v>
          </cell>
          <cell r="AW2358">
            <v>42</v>
          </cell>
          <cell r="AX2358">
            <v>25</v>
          </cell>
          <cell r="AY2358">
            <v>42.1</v>
          </cell>
          <cell r="AZ2358">
            <v>19.9</v>
          </cell>
        </row>
        <row r="2359">
          <cell r="B2359">
            <v>36917</v>
          </cell>
          <cell r="C2359">
            <v>48</v>
          </cell>
          <cell r="D2359">
            <v>30.9</v>
          </cell>
          <cell r="E2359">
            <v>42.1</v>
          </cell>
          <cell r="F2359">
            <v>30.9</v>
          </cell>
          <cell r="G2359">
            <v>37</v>
          </cell>
          <cell r="H2359">
            <v>19.9</v>
          </cell>
          <cell r="I2359">
            <v>46</v>
          </cell>
          <cell r="J2359">
            <v>36</v>
          </cell>
          <cell r="K2359">
            <v>53</v>
          </cell>
          <cell r="L2359">
            <v>30</v>
          </cell>
          <cell r="M2359">
            <v>51</v>
          </cell>
          <cell r="N2359">
            <v>30</v>
          </cell>
          <cell r="O2359">
            <v>53</v>
          </cell>
          <cell r="P2359">
            <v>37</v>
          </cell>
          <cell r="Q2359">
            <v>32</v>
          </cell>
          <cell r="R2359">
            <v>20</v>
          </cell>
          <cell r="S2359">
            <v>27</v>
          </cell>
          <cell r="T2359">
            <v>2</v>
          </cell>
          <cell r="U2359">
            <v>20</v>
          </cell>
          <cell r="V2359">
            <v>8</v>
          </cell>
          <cell r="W2359">
            <v>36</v>
          </cell>
          <cell r="X2359">
            <v>23</v>
          </cell>
          <cell r="Y2359">
            <v>44.1</v>
          </cell>
          <cell r="Z2359">
            <v>23</v>
          </cell>
          <cell r="AA2359">
            <v>31</v>
          </cell>
          <cell r="AB2359">
            <v>20</v>
          </cell>
          <cell r="AC2359">
            <v>43</v>
          </cell>
          <cell r="AD2359">
            <v>17.1</v>
          </cell>
          <cell r="AE2359">
            <v>48.9</v>
          </cell>
          <cell r="AF2359">
            <v>39</v>
          </cell>
          <cell r="AG2359">
            <v>53</v>
          </cell>
          <cell r="AH2359">
            <v>41</v>
          </cell>
          <cell r="AI2359" t="e">
            <v>#VALUE!</v>
          </cell>
          <cell r="AJ2359" t="str">
            <v>MM</v>
          </cell>
          <cell r="AK2359">
            <v>53</v>
          </cell>
          <cell r="AL2359">
            <v>42</v>
          </cell>
          <cell r="AM2359">
            <v>57</v>
          </cell>
          <cell r="AN2359">
            <v>43</v>
          </cell>
          <cell r="AO2359">
            <v>59</v>
          </cell>
          <cell r="AP2359">
            <v>46.9</v>
          </cell>
          <cell r="AQ2359">
            <v>39</v>
          </cell>
          <cell r="AR2359">
            <v>26</v>
          </cell>
          <cell r="AS2359">
            <v>55.9</v>
          </cell>
          <cell r="AT2359">
            <v>35.1</v>
          </cell>
          <cell r="AU2359">
            <v>37.9</v>
          </cell>
          <cell r="AV2359">
            <v>26.1</v>
          </cell>
          <cell r="AW2359">
            <v>42</v>
          </cell>
          <cell r="AX2359">
            <v>23</v>
          </cell>
          <cell r="AY2359">
            <v>42.1</v>
          </cell>
          <cell r="AZ2359">
            <v>19.9</v>
          </cell>
        </row>
        <row r="2360">
          <cell r="B2360">
            <v>36918</v>
          </cell>
          <cell r="C2360">
            <v>44</v>
          </cell>
          <cell r="D2360">
            <v>30</v>
          </cell>
          <cell r="E2360">
            <v>30</v>
          </cell>
          <cell r="F2360">
            <v>21</v>
          </cell>
          <cell r="G2360">
            <v>27</v>
          </cell>
          <cell r="H2360">
            <v>11</v>
          </cell>
          <cell r="I2360">
            <v>49</v>
          </cell>
          <cell r="J2360">
            <v>27</v>
          </cell>
          <cell r="K2360">
            <v>50</v>
          </cell>
          <cell r="L2360">
            <v>27</v>
          </cell>
          <cell r="M2360">
            <v>47</v>
          </cell>
          <cell r="N2360">
            <v>28</v>
          </cell>
          <cell r="O2360">
            <v>53</v>
          </cell>
          <cell r="P2360">
            <v>27</v>
          </cell>
          <cell r="Q2360">
            <v>28</v>
          </cell>
          <cell r="R2360">
            <v>17</v>
          </cell>
          <cell r="S2360">
            <v>16</v>
          </cell>
          <cell r="T2360">
            <v>0</v>
          </cell>
          <cell r="U2360">
            <v>13</v>
          </cell>
          <cell r="V2360">
            <v>4</v>
          </cell>
          <cell r="W2360">
            <v>33</v>
          </cell>
          <cell r="X2360">
            <v>11</v>
          </cell>
          <cell r="Y2360">
            <v>33</v>
          </cell>
          <cell r="Z2360">
            <v>13</v>
          </cell>
          <cell r="AA2360">
            <v>31</v>
          </cell>
          <cell r="AB2360">
            <v>3</v>
          </cell>
          <cell r="AC2360">
            <v>32</v>
          </cell>
          <cell r="AD2360">
            <v>18</v>
          </cell>
          <cell r="AE2360">
            <v>58</v>
          </cell>
          <cell r="AF2360">
            <v>37</v>
          </cell>
          <cell r="AG2360">
            <v>57</v>
          </cell>
          <cell r="AH2360">
            <v>40</v>
          </cell>
          <cell r="AI2360">
            <v>57</v>
          </cell>
          <cell r="AJ2360">
            <v>37</v>
          </cell>
          <cell r="AK2360">
            <v>48</v>
          </cell>
          <cell r="AL2360">
            <v>42</v>
          </cell>
          <cell r="AM2360">
            <v>58</v>
          </cell>
          <cell r="AN2360">
            <v>42</v>
          </cell>
          <cell r="AO2360">
            <v>54</v>
          </cell>
          <cell r="AP2360">
            <v>45</v>
          </cell>
          <cell r="AQ2360">
            <v>38</v>
          </cell>
          <cell r="AR2360">
            <v>28</v>
          </cell>
          <cell r="AS2360">
            <v>47</v>
          </cell>
          <cell r="AT2360">
            <v>38</v>
          </cell>
          <cell r="AU2360">
            <v>39</v>
          </cell>
          <cell r="AV2360">
            <v>27</v>
          </cell>
          <cell r="AW2360">
            <v>38</v>
          </cell>
          <cell r="AX2360">
            <v>29</v>
          </cell>
          <cell r="AY2360">
            <v>29</v>
          </cell>
          <cell r="AZ2360">
            <v>19</v>
          </cell>
        </row>
        <row r="2361">
          <cell r="B2361">
            <v>36919</v>
          </cell>
          <cell r="C2361">
            <v>43</v>
          </cell>
          <cell r="D2361">
            <v>28</v>
          </cell>
          <cell r="E2361">
            <v>42.1</v>
          </cell>
          <cell r="F2361">
            <v>30.9</v>
          </cell>
          <cell r="G2361">
            <v>37</v>
          </cell>
          <cell r="H2361">
            <v>19.9</v>
          </cell>
          <cell r="I2361">
            <v>45</v>
          </cell>
          <cell r="J2361">
            <v>28</v>
          </cell>
          <cell r="K2361">
            <v>47</v>
          </cell>
          <cell r="L2361">
            <v>24</v>
          </cell>
          <cell r="M2361">
            <v>53</v>
          </cell>
          <cell r="N2361">
            <v>23</v>
          </cell>
          <cell r="O2361">
            <v>46</v>
          </cell>
          <cell r="P2361">
            <v>23</v>
          </cell>
          <cell r="Q2361">
            <v>20</v>
          </cell>
          <cell r="R2361">
            <v>12</v>
          </cell>
          <cell r="S2361">
            <v>22</v>
          </cell>
          <cell r="T2361">
            <v>7</v>
          </cell>
          <cell r="U2361">
            <v>11</v>
          </cell>
          <cell r="V2361">
            <v>-5</v>
          </cell>
          <cell r="W2361">
            <v>37.9</v>
          </cell>
          <cell r="X2361">
            <v>25</v>
          </cell>
          <cell r="Y2361">
            <v>34</v>
          </cell>
          <cell r="Z2361">
            <v>12</v>
          </cell>
          <cell r="AA2361">
            <v>27</v>
          </cell>
          <cell r="AB2361">
            <v>16</v>
          </cell>
          <cell r="AC2361">
            <v>24.1</v>
          </cell>
          <cell r="AD2361">
            <v>19.9</v>
          </cell>
          <cell r="AE2361">
            <v>53.1</v>
          </cell>
          <cell r="AF2361">
            <v>33.1</v>
          </cell>
          <cell r="AG2361">
            <v>54</v>
          </cell>
          <cell r="AH2361">
            <v>40</v>
          </cell>
          <cell r="AI2361">
            <v>57</v>
          </cell>
          <cell r="AJ2361">
            <v>35</v>
          </cell>
          <cell r="AK2361">
            <v>55</v>
          </cell>
          <cell r="AL2361">
            <v>38</v>
          </cell>
          <cell r="AM2361">
            <v>57.9</v>
          </cell>
          <cell r="AN2361">
            <v>43</v>
          </cell>
          <cell r="AO2361">
            <v>59</v>
          </cell>
          <cell r="AP2361">
            <v>45</v>
          </cell>
          <cell r="AQ2361">
            <v>45</v>
          </cell>
          <cell r="AR2361">
            <v>18</v>
          </cell>
          <cell r="AS2361">
            <v>50</v>
          </cell>
          <cell r="AT2361">
            <v>37.9</v>
          </cell>
          <cell r="AU2361">
            <v>36</v>
          </cell>
          <cell r="AV2361">
            <v>24.1</v>
          </cell>
          <cell r="AW2361">
            <v>34</v>
          </cell>
          <cell r="AX2361">
            <v>29</v>
          </cell>
          <cell r="AY2361">
            <v>25</v>
          </cell>
          <cell r="AZ2361">
            <v>19</v>
          </cell>
        </row>
        <row r="2362">
          <cell r="B2362">
            <v>36920</v>
          </cell>
          <cell r="C2362">
            <v>46.9</v>
          </cell>
          <cell r="D2362">
            <v>37</v>
          </cell>
          <cell r="E2362">
            <v>42.1</v>
          </cell>
          <cell r="F2362">
            <v>30.9</v>
          </cell>
          <cell r="G2362">
            <v>37</v>
          </cell>
          <cell r="H2362">
            <v>19.9</v>
          </cell>
          <cell r="I2362">
            <v>50</v>
          </cell>
          <cell r="J2362">
            <v>37.9</v>
          </cell>
          <cell r="K2362">
            <v>49</v>
          </cell>
          <cell r="L2362">
            <v>39</v>
          </cell>
          <cell r="M2362">
            <v>47</v>
          </cell>
          <cell r="N2362">
            <v>44</v>
          </cell>
          <cell r="O2362">
            <v>45</v>
          </cell>
          <cell r="P2362">
            <v>39</v>
          </cell>
          <cell r="Q2362">
            <v>25</v>
          </cell>
          <cell r="R2362">
            <v>17</v>
          </cell>
          <cell r="S2362">
            <v>16</v>
          </cell>
          <cell r="T2362">
            <v>12</v>
          </cell>
          <cell r="U2362">
            <v>13</v>
          </cell>
          <cell r="V2362">
            <v>-6</v>
          </cell>
          <cell r="W2362">
            <v>39.9</v>
          </cell>
          <cell r="X2362">
            <v>27</v>
          </cell>
          <cell r="Y2362">
            <v>44.1</v>
          </cell>
          <cell r="Z2362">
            <v>16</v>
          </cell>
          <cell r="AA2362">
            <v>31</v>
          </cell>
          <cell r="AB2362">
            <v>14</v>
          </cell>
          <cell r="AC2362">
            <v>30.9</v>
          </cell>
          <cell r="AD2362">
            <v>19</v>
          </cell>
          <cell r="AE2362">
            <v>54</v>
          </cell>
          <cell r="AF2362">
            <v>42.1</v>
          </cell>
          <cell r="AG2362">
            <v>55</v>
          </cell>
          <cell r="AH2362">
            <v>48</v>
          </cell>
          <cell r="AI2362">
            <v>55</v>
          </cell>
          <cell r="AJ2362">
            <v>43</v>
          </cell>
          <cell r="AK2362">
            <v>56</v>
          </cell>
          <cell r="AL2362">
            <v>37</v>
          </cell>
          <cell r="AM2362">
            <v>57</v>
          </cell>
          <cell r="AN2362">
            <v>44.1</v>
          </cell>
          <cell r="AO2362">
            <v>57</v>
          </cell>
          <cell r="AP2362">
            <v>48</v>
          </cell>
          <cell r="AQ2362">
            <v>44</v>
          </cell>
          <cell r="AR2362">
            <v>25</v>
          </cell>
          <cell r="AS2362">
            <v>51.1</v>
          </cell>
          <cell r="AT2362">
            <v>33.1</v>
          </cell>
          <cell r="AU2362">
            <v>36</v>
          </cell>
          <cell r="AV2362">
            <v>19.9</v>
          </cell>
          <cell r="AW2362">
            <v>33</v>
          </cell>
          <cell r="AX2362">
            <v>26</v>
          </cell>
          <cell r="AY2362">
            <v>36</v>
          </cell>
          <cell r="AZ2362">
            <v>19.9</v>
          </cell>
        </row>
        <row r="2363">
          <cell r="B2363">
            <v>36921</v>
          </cell>
          <cell r="C2363">
            <v>44.1</v>
          </cell>
          <cell r="D2363">
            <v>39.9</v>
          </cell>
          <cell r="E2363">
            <v>42.1</v>
          </cell>
          <cell r="F2363">
            <v>30.9</v>
          </cell>
          <cell r="G2363">
            <v>37</v>
          </cell>
          <cell r="H2363">
            <v>19.9</v>
          </cell>
          <cell r="I2363">
            <v>46</v>
          </cell>
          <cell r="J2363">
            <v>39.9</v>
          </cell>
          <cell r="K2363">
            <v>49</v>
          </cell>
          <cell r="L2363">
            <v>35</v>
          </cell>
          <cell r="M2363">
            <v>50</v>
          </cell>
          <cell r="N2363">
            <v>34</v>
          </cell>
          <cell r="O2363">
            <v>45</v>
          </cell>
          <cell r="P2363">
            <v>27</v>
          </cell>
          <cell r="Q2363">
            <v>32</v>
          </cell>
          <cell r="R2363">
            <v>9</v>
          </cell>
          <cell r="S2363">
            <v>21</v>
          </cell>
          <cell r="T2363">
            <v>7</v>
          </cell>
          <cell r="U2363">
            <v>34</v>
          </cell>
          <cell r="V2363">
            <v>10</v>
          </cell>
          <cell r="W2363">
            <v>37.9</v>
          </cell>
          <cell r="X2363">
            <v>17.1</v>
          </cell>
          <cell r="Y2363">
            <v>37.9</v>
          </cell>
          <cell r="Z2363">
            <v>26.1</v>
          </cell>
          <cell r="AA2363">
            <v>31</v>
          </cell>
          <cell r="AB2363">
            <v>16</v>
          </cell>
          <cell r="AC2363">
            <v>26.1</v>
          </cell>
          <cell r="AD2363">
            <v>14</v>
          </cell>
          <cell r="AE2363">
            <v>52</v>
          </cell>
          <cell r="AF2363">
            <v>34</v>
          </cell>
          <cell r="AG2363">
            <v>53.1</v>
          </cell>
          <cell r="AH2363">
            <v>37.9</v>
          </cell>
          <cell r="AI2363">
            <v>64</v>
          </cell>
          <cell r="AJ2363">
            <v>37.9</v>
          </cell>
          <cell r="AK2363">
            <v>46.9</v>
          </cell>
          <cell r="AL2363">
            <v>36</v>
          </cell>
          <cell r="AM2363">
            <v>62.1</v>
          </cell>
          <cell r="AN2363">
            <v>43</v>
          </cell>
          <cell r="AO2363">
            <v>61</v>
          </cell>
          <cell r="AP2363">
            <v>45</v>
          </cell>
          <cell r="AQ2363">
            <v>39</v>
          </cell>
          <cell r="AR2363">
            <v>18</v>
          </cell>
          <cell r="AS2363">
            <v>51.1</v>
          </cell>
          <cell r="AT2363">
            <v>41</v>
          </cell>
          <cell r="AU2363">
            <v>30</v>
          </cell>
          <cell r="AV2363">
            <v>19</v>
          </cell>
          <cell r="AW2363">
            <v>36</v>
          </cell>
          <cell r="AX2363">
            <v>24</v>
          </cell>
          <cell r="AY2363">
            <v>34</v>
          </cell>
          <cell r="AZ2363">
            <v>12.9</v>
          </cell>
        </row>
        <row r="2364">
          <cell r="B2364">
            <v>36922</v>
          </cell>
          <cell r="C2364">
            <v>46.9</v>
          </cell>
          <cell r="D2364">
            <v>37.9</v>
          </cell>
          <cell r="E2364">
            <v>42.1</v>
          </cell>
          <cell r="F2364">
            <v>30.9</v>
          </cell>
          <cell r="G2364">
            <v>37</v>
          </cell>
          <cell r="H2364">
            <v>19.9</v>
          </cell>
          <cell r="I2364">
            <v>50</v>
          </cell>
          <cell r="J2364">
            <v>34</v>
          </cell>
          <cell r="K2364">
            <v>46</v>
          </cell>
          <cell r="L2364">
            <v>30</v>
          </cell>
          <cell r="M2364">
            <v>47</v>
          </cell>
          <cell r="N2364">
            <v>28</v>
          </cell>
          <cell r="O2364">
            <v>51</v>
          </cell>
          <cell r="P2364">
            <v>24</v>
          </cell>
          <cell r="Q2364">
            <v>34</v>
          </cell>
          <cell r="R2364">
            <v>14</v>
          </cell>
          <cell r="S2364">
            <v>22</v>
          </cell>
          <cell r="T2364">
            <v>6</v>
          </cell>
          <cell r="U2364">
            <v>36</v>
          </cell>
          <cell r="V2364">
            <v>25</v>
          </cell>
          <cell r="W2364">
            <v>37.9</v>
          </cell>
          <cell r="X2364">
            <v>15.1</v>
          </cell>
          <cell r="Y2364">
            <v>39.9</v>
          </cell>
          <cell r="Z2364">
            <v>25</v>
          </cell>
          <cell r="AA2364">
            <v>26</v>
          </cell>
          <cell r="AB2364">
            <v>12</v>
          </cell>
          <cell r="AC2364">
            <v>30.9</v>
          </cell>
          <cell r="AD2364">
            <v>12</v>
          </cell>
          <cell r="AE2364">
            <v>57.9</v>
          </cell>
          <cell r="AF2364">
            <v>30</v>
          </cell>
          <cell r="AG2364">
            <v>57.9</v>
          </cell>
          <cell r="AH2364">
            <v>39</v>
          </cell>
          <cell r="AI2364">
            <v>63</v>
          </cell>
          <cell r="AJ2364">
            <v>42.1</v>
          </cell>
          <cell r="AK2364">
            <v>55.9</v>
          </cell>
          <cell r="AL2364">
            <v>35.1</v>
          </cell>
          <cell r="AM2364">
            <v>64</v>
          </cell>
          <cell r="AN2364">
            <v>46.9</v>
          </cell>
          <cell r="AO2364">
            <v>62.1</v>
          </cell>
          <cell r="AP2364">
            <v>44.1</v>
          </cell>
          <cell r="AQ2364">
            <v>43</v>
          </cell>
          <cell r="AR2364">
            <v>16</v>
          </cell>
          <cell r="AS2364">
            <v>53.1</v>
          </cell>
          <cell r="AT2364">
            <v>39</v>
          </cell>
          <cell r="AU2364">
            <v>32</v>
          </cell>
          <cell r="AV2364">
            <v>17.1</v>
          </cell>
          <cell r="AW2364">
            <v>33</v>
          </cell>
          <cell r="AX2364">
            <v>15</v>
          </cell>
          <cell r="AY2364">
            <v>30.9</v>
          </cell>
          <cell r="AZ2364">
            <v>15.1</v>
          </cell>
        </row>
        <row r="2365">
          <cell r="B2365">
            <v>36923</v>
          </cell>
          <cell r="C2365">
            <v>50</v>
          </cell>
          <cell r="D2365">
            <v>36</v>
          </cell>
          <cell r="E2365">
            <v>42.1</v>
          </cell>
          <cell r="F2365">
            <v>30.9</v>
          </cell>
          <cell r="G2365">
            <v>37</v>
          </cell>
          <cell r="H2365">
            <v>19.9</v>
          </cell>
          <cell r="I2365">
            <v>51.1</v>
          </cell>
          <cell r="J2365">
            <v>35.1</v>
          </cell>
          <cell r="K2365">
            <v>52</v>
          </cell>
          <cell r="L2365">
            <v>32</v>
          </cell>
          <cell r="M2365">
            <v>54</v>
          </cell>
          <cell r="N2365">
            <v>29</v>
          </cell>
          <cell r="O2365">
            <v>50</v>
          </cell>
          <cell r="P2365">
            <v>27</v>
          </cell>
          <cell r="Q2365">
            <v>35</v>
          </cell>
          <cell r="R2365">
            <v>18</v>
          </cell>
          <cell r="S2365">
            <v>23</v>
          </cell>
          <cell r="T2365">
            <v>17</v>
          </cell>
          <cell r="U2365">
            <v>43</v>
          </cell>
          <cell r="V2365">
            <v>32</v>
          </cell>
          <cell r="W2365">
            <v>46.9</v>
          </cell>
          <cell r="X2365">
            <v>23</v>
          </cell>
          <cell r="Y2365">
            <v>37.9</v>
          </cell>
          <cell r="Z2365">
            <v>21</v>
          </cell>
          <cell r="AA2365">
            <v>30</v>
          </cell>
          <cell r="AB2365">
            <v>12</v>
          </cell>
          <cell r="AC2365">
            <v>35.1</v>
          </cell>
          <cell r="AD2365">
            <v>12.9</v>
          </cell>
          <cell r="AE2365">
            <v>57</v>
          </cell>
          <cell r="AF2365">
            <v>32</v>
          </cell>
          <cell r="AG2365">
            <v>55</v>
          </cell>
          <cell r="AH2365">
            <v>39</v>
          </cell>
          <cell r="AI2365">
            <v>70</v>
          </cell>
          <cell r="AJ2365">
            <v>37</v>
          </cell>
          <cell r="AK2365">
            <v>61</v>
          </cell>
          <cell r="AL2365">
            <v>32</v>
          </cell>
          <cell r="AM2365">
            <v>64.9</v>
          </cell>
          <cell r="AN2365">
            <v>43</v>
          </cell>
          <cell r="AO2365">
            <v>66</v>
          </cell>
          <cell r="AP2365">
            <v>42.1</v>
          </cell>
          <cell r="AQ2365">
            <v>45</v>
          </cell>
          <cell r="AR2365">
            <v>20</v>
          </cell>
          <cell r="AS2365">
            <v>55</v>
          </cell>
          <cell r="AT2365">
            <v>37</v>
          </cell>
          <cell r="AU2365">
            <v>37.9</v>
          </cell>
          <cell r="AV2365">
            <v>25</v>
          </cell>
          <cell r="AW2365">
            <v>38</v>
          </cell>
          <cell r="AX2365">
            <v>18</v>
          </cell>
          <cell r="AY2365">
            <v>37</v>
          </cell>
          <cell r="AZ2365">
            <v>8.1</v>
          </cell>
        </row>
        <row r="2366">
          <cell r="B2366">
            <v>36924</v>
          </cell>
          <cell r="C2366">
            <v>48</v>
          </cell>
          <cell r="D2366">
            <v>43</v>
          </cell>
          <cell r="E2366">
            <v>51</v>
          </cell>
          <cell r="F2366">
            <v>35</v>
          </cell>
          <cell r="G2366">
            <v>38</v>
          </cell>
          <cell r="H2366">
            <v>28</v>
          </cell>
          <cell r="I2366">
            <v>51</v>
          </cell>
          <cell r="J2366">
            <v>45</v>
          </cell>
          <cell r="K2366">
            <v>53</v>
          </cell>
          <cell r="L2366">
            <v>47</v>
          </cell>
          <cell r="M2366">
            <v>53</v>
          </cell>
          <cell r="N2366">
            <v>46</v>
          </cell>
          <cell r="O2366">
            <v>52</v>
          </cell>
          <cell r="P2366">
            <v>42</v>
          </cell>
          <cell r="Q2366">
            <v>37</v>
          </cell>
          <cell r="R2366">
            <v>20</v>
          </cell>
          <cell r="S2366">
            <v>30</v>
          </cell>
          <cell r="T2366">
            <v>4</v>
          </cell>
          <cell r="U2366">
            <v>42</v>
          </cell>
          <cell r="V2366">
            <v>29</v>
          </cell>
          <cell r="W2366">
            <v>48</v>
          </cell>
          <cell r="X2366">
            <v>34</v>
          </cell>
          <cell r="Y2366">
            <v>45</v>
          </cell>
          <cell r="Z2366">
            <v>30</v>
          </cell>
          <cell r="AA2366">
            <v>36</v>
          </cell>
          <cell r="AB2366">
            <v>26</v>
          </cell>
          <cell r="AC2366">
            <v>45</v>
          </cell>
          <cell r="AD2366">
            <v>21</v>
          </cell>
          <cell r="AE2366">
            <v>59</v>
          </cell>
          <cell r="AF2366">
            <v>40</v>
          </cell>
          <cell r="AG2366">
            <v>56</v>
          </cell>
          <cell r="AH2366">
            <v>41</v>
          </cell>
          <cell r="AI2366">
            <v>61</v>
          </cell>
          <cell r="AJ2366">
            <v>39</v>
          </cell>
          <cell r="AK2366">
            <v>60</v>
          </cell>
          <cell r="AL2366">
            <v>37</v>
          </cell>
          <cell r="AM2366">
            <v>74</v>
          </cell>
          <cell r="AN2366">
            <v>50</v>
          </cell>
          <cell r="AO2366">
            <v>68</v>
          </cell>
          <cell r="AP2366">
            <v>46</v>
          </cell>
          <cell r="AQ2366">
            <v>56</v>
          </cell>
          <cell r="AR2366">
            <v>26</v>
          </cell>
          <cell r="AS2366">
            <v>58</v>
          </cell>
          <cell r="AT2366">
            <v>37</v>
          </cell>
          <cell r="AU2366">
            <v>44</v>
          </cell>
          <cell r="AV2366">
            <v>28</v>
          </cell>
          <cell r="AW2366">
            <v>39</v>
          </cell>
          <cell r="AX2366">
            <v>20</v>
          </cell>
          <cell r="AY2366">
            <v>43</v>
          </cell>
          <cell r="AZ2366">
            <v>16</v>
          </cell>
        </row>
        <row r="2367">
          <cell r="B2367">
            <v>36925</v>
          </cell>
          <cell r="C2367">
            <v>47</v>
          </cell>
          <cell r="D2367">
            <v>37</v>
          </cell>
          <cell r="E2367">
            <v>35</v>
          </cell>
          <cell r="F2367">
            <v>48</v>
          </cell>
          <cell r="G2367">
            <v>24</v>
          </cell>
          <cell r="H2367">
            <v>35</v>
          </cell>
          <cell r="I2367">
            <v>49</v>
          </cell>
          <cell r="J2367">
            <v>36</v>
          </cell>
          <cell r="K2367">
            <v>46</v>
          </cell>
          <cell r="L2367">
            <v>48</v>
          </cell>
          <cell r="M2367">
            <v>45</v>
          </cell>
          <cell r="N2367">
            <v>47</v>
          </cell>
          <cell r="O2367">
            <v>42</v>
          </cell>
          <cell r="P2367">
            <v>46</v>
          </cell>
          <cell r="Q2367">
            <v>33</v>
          </cell>
          <cell r="R2367">
            <v>38</v>
          </cell>
          <cell r="S2367">
            <v>23</v>
          </cell>
          <cell r="T2367">
            <v>34</v>
          </cell>
          <cell r="U2367">
            <v>21</v>
          </cell>
          <cell r="V2367">
            <v>37</v>
          </cell>
          <cell r="W2367">
            <v>26</v>
          </cell>
          <cell r="X2367">
            <v>42</v>
          </cell>
          <cell r="Y2367">
            <v>22</v>
          </cell>
          <cell r="Z2367">
            <v>44</v>
          </cell>
          <cell r="AA2367">
            <v>12</v>
          </cell>
          <cell r="AB2367">
            <v>39</v>
          </cell>
          <cell r="AC2367">
            <v>21</v>
          </cell>
          <cell r="AD2367">
            <v>37</v>
          </cell>
          <cell r="AE2367">
            <v>66</v>
          </cell>
          <cell r="AF2367">
            <v>38</v>
          </cell>
          <cell r="AG2367">
            <v>63</v>
          </cell>
          <cell r="AH2367">
            <v>45</v>
          </cell>
          <cell r="AI2367">
            <v>46</v>
          </cell>
          <cell r="AJ2367">
            <v>66</v>
          </cell>
          <cell r="AK2367">
            <v>42</v>
          </cell>
          <cell r="AL2367">
            <v>61</v>
          </cell>
          <cell r="AM2367">
            <v>81</v>
          </cell>
          <cell r="AN2367">
            <v>52</v>
          </cell>
          <cell r="AO2367">
            <v>78</v>
          </cell>
          <cell r="AP2367">
            <v>49</v>
          </cell>
          <cell r="AQ2367">
            <v>33</v>
          </cell>
          <cell r="AR2367">
            <v>64</v>
          </cell>
          <cell r="AS2367">
            <v>47</v>
          </cell>
          <cell r="AT2367">
            <v>66</v>
          </cell>
          <cell r="AU2367">
            <v>35</v>
          </cell>
          <cell r="AV2367">
            <v>44</v>
          </cell>
          <cell r="AW2367">
            <v>23</v>
          </cell>
          <cell r="AX2367">
            <v>38</v>
          </cell>
          <cell r="AY2367">
            <v>43</v>
          </cell>
          <cell r="AZ2367">
            <v>22</v>
          </cell>
        </row>
        <row r="2368">
          <cell r="B2368">
            <v>36926</v>
          </cell>
          <cell r="C2368">
            <v>52</v>
          </cell>
          <cell r="D2368">
            <v>40</v>
          </cell>
          <cell r="E2368">
            <v>43</v>
          </cell>
          <cell r="F2368">
            <v>35</v>
          </cell>
          <cell r="G2368">
            <v>36</v>
          </cell>
          <cell r="H2368">
            <v>24</v>
          </cell>
          <cell r="I2368">
            <v>54</v>
          </cell>
          <cell r="J2368">
            <v>44</v>
          </cell>
          <cell r="K2368">
            <v>61</v>
          </cell>
          <cell r="L2368">
            <v>46</v>
          </cell>
          <cell r="M2368">
            <v>60</v>
          </cell>
          <cell r="N2368">
            <v>45</v>
          </cell>
          <cell r="O2368">
            <v>46</v>
          </cell>
          <cell r="P2368">
            <v>42</v>
          </cell>
          <cell r="Q2368">
            <v>45</v>
          </cell>
          <cell r="R2368">
            <v>27</v>
          </cell>
          <cell r="S2368">
            <v>34</v>
          </cell>
          <cell r="T2368">
            <v>23</v>
          </cell>
          <cell r="U2368">
            <v>34</v>
          </cell>
          <cell r="V2368">
            <v>21</v>
          </cell>
          <cell r="W2368">
            <v>45</v>
          </cell>
          <cell r="X2368">
            <v>26</v>
          </cell>
          <cell r="Y2368">
            <v>47</v>
          </cell>
          <cell r="Z2368">
            <v>22</v>
          </cell>
          <cell r="AA2368">
            <v>42</v>
          </cell>
          <cell r="AB2368">
            <v>12</v>
          </cell>
          <cell r="AC2368">
            <v>46</v>
          </cell>
          <cell r="AD2368">
            <v>21</v>
          </cell>
          <cell r="AE2368">
            <v>69</v>
          </cell>
          <cell r="AF2368">
            <v>41</v>
          </cell>
          <cell r="AG2368">
            <v>71</v>
          </cell>
          <cell r="AH2368">
            <v>50</v>
          </cell>
          <cell r="AI2368">
            <v>73</v>
          </cell>
          <cell r="AJ2368">
            <v>46</v>
          </cell>
          <cell r="AK2368">
            <v>67</v>
          </cell>
          <cell r="AL2368">
            <v>42</v>
          </cell>
          <cell r="AM2368">
            <v>84</v>
          </cell>
          <cell r="AN2368">
            <v>53</v>
          </cell>
          <cell r="AO2368">
            <v>82</v>
          </cell>
          <cell r="AP2368">
            <v>54</v>
          </cell>
          <cell r="AQ2368">
            <v>68</v>
          </cell>
          <cell r="AR2368">
            <v>33</v>
          </cell>
          <cell r="AS2368">
            <v>70</v>
          </cell>
          <cell r="AT2368">
            <v>46</v>
          </cell>
          <cell r="AU2368">
            <v>53</v>
          </cell>
          <cell r="AV2368">
            <v>35</v>
          </cell>
          <cell r="AW2368">
            <v>48</v>
          </cell>
          <cell r="AX2368">
            <v>23</v>
          </cell>
          <cell r="AY2368">
            <v>46</v>
          </cell>
          <cell r="AZ2368">
            <v>15</v>
          </cell>
        </row>
        <row r="2369">
          <cell r="B2369">
            <v>36927</v>
          </cell>
          <cell r="C2369">
            <v>44.1</v>
          </cell>
          <cell r="D2369">
            <v>37.9</v>
          </cell>
          <cell r="E2369">
            <v>42.1</v>
          </cell>
          <cell r="F2369">
            <v>30.9</v>
          </cell>
          <cell r="G2369">
            <v>37</v>
          </cell>
          <cell r="H2369">
            <v>19.9</v>
          </cell>
          <cell r="I2369">
            <v>48</v>
          </cell>
          <cell r="J2369">
            <v>34</v>
          </cell>
          <cell r="K2369">
            <v>48</v>
          </cell>
          <cell r="L2369">
            <v>42</v>
          </cell>
          <cell r="M2369">
            <v>47</v>
          </cell>
          <cell r="N2369">
            <v>36</v>
          </cell>
          <cell r="O2369">
            <v>53</v>
          </cell>
          <cell r="P2369">
            <v>43</v>
          </cell>
          <cell r="Q2369">
            <v>41</v>
          </cell>
          <cell r="R2369">
            <v>26</v>
          </cell>
          <cell r="S2369">
            <v>41</v>
          </cell>
          <cell r="T2369">
            <v>33</v>
          </cell>
          <cell r="U2369">
            <v>40</v>
          </cell>
          <cell r="V2369">
            <v>30</v>
          </cell>
          <cell r="W2369">
            <v>46</v>
          </cell>
          <cell r="X2369">
            <v>18</v>
          </cell>
          <cell r="Y2369">
            <v>45</v>
          </cell>
          <cell r="Z2369">
            <v>28</v>
          </cell>
          <cell r="AA2369">
            <v>39</v>
          </cell>
          <cell r="AB2369">
            <v>33</v>
          </cell>
          <cell r="AC2369">
            <v>51.1</v>
          </cell>
          <cell r="AD2369">
            <v>23</v>
          </cell>
          <cell r="AE2369">
            <v>66</v>
          </cell>
          <cell r="AF2369">
            <v>39</v>
          </cell>
          <cell r="AG2369">
            <v>63</v>
          </cell>
          <cell r="AH2369">
            <v>46.9</v>
          </cell>
          <cell r="AI2369">
            <v>79</v>
          </cell>
          <cell r="AJ2369">
            <v>51.1</v>
          </cell>
          <cell r="AK2369">
            <v>66.9</v>
          </cell>
          <cell r="AL2369">
            <v>42.1</v>
          </cell>
          <cell r="AM2369">
            <v>78.1</v>
          </cell>
          <cell r="AN2369">
            <v>57</v>
          </cell>
          <cell r="AO2369">
            <v>73.9</v>
          </cell>
          <cell r="AP2369">
            <v>54</v>
          </cell>
          <cell r="AQ2369">
            <v>65</v>
          </cell>
          <cell r="AR2369">
            <v>28</v>
          </cell>
          <cell r="AS2369">
            <v>70</v>
          </cell>
          <cell r="AT2369">
            <v>45</v>
          </cell>
          <cell r="AU2369">
            <v>52</v>
          </cell>
          <cell r="AV2369">
            <v>30.9</v>
          </cell>
          <cell r="AW2369">
            <v>50</v>
          </cell>
          <cell r="AX2369">
            <v>26</v>
          </cell>
          <cell r="AY2369">
            <v>57</v>
          </cell>
          <cell r="AZ2369">
            <v>26.1</v>
          </cell>
        </row>
        <row r="2370">
          <cell r="B2370">
            <v>36928</v>
          </cell>
          <cell r="C2370">
            <v>42.1</v>
          </cell>
          <cell r="D2370">
            <v>32</v>
          </cell>
          <cell r="E2370">
            <v>42.1</v>
          </cell>
          <cell r="F2370">
            <v>30.9</v>
          </cell>
          <cell r="G2370">
            <v>37</v>
          </cell>
          <cell r="H2370">
            <v>19.9</v>
          </cell>
          <cell r="I2370">
            <v>44.1</v>
          </cell>
          <cell r="J2370">
            <v>34</v>
          </cell>
          <cell r="K2370">
            <v>46</v>
          </cell>
          <cell r="L2370">
            <v>33</v>
          </cell>
          <cell r="M2370">
            <v>46</v>
          </cell>
          <cell r="N2370">
            <v>36</v>
          </cell>
          <cell r="O2370">
            <v>44</v>
          </cell>
          <cell r="P2370">
            <v>39</v>
          </cell>
          <cell r="Q2370">
            <v>34</v>
          </cell>
          <cell r="R2370">
            <v>24</v>
          </cell>
          <cell r="S2370">
            <v>27</v>
          </cell>
          <cell r="T2370">
            <v>12</v>
          </cell>
          <cell r="U2370">
            <v>20</v>
          </cell>
          <cell r="V2370">
            <v>19</v>
          </cell>
          <cell r="W2370">
            <v>18</v>
          </cell>
          <cell r="X2370">
            <v>12</v>
          </cell>
          <cell r="Y2370">
            <v>30.9</v>
          </cell>
          <cell r="Z2370">
            <v>12</v>
          </cell>
          <cell r="AA2370">
            <v>28</v>
          </cell>
          <cell r="AB2370">
            <v>14</v>
          </cell>
          <cell r="AC2370">
            <v>36</v>
          </cell>
          <cell r="AD2370">
            <v>21.9</v>
          </cell>
          <cell r="AE2370">
            <v>55</v>
          </cell>
          <cell r="AF2370">
            <v>39.9</v>
          </cell>
          <cell r="AG2370">
            <v>53.1</v>
          </cell>
          <cell r="AH2370">
            <v>46</v>
          </cell>
          <cell r="AI2370">
            <v>60.1</v>
          </cell>
          <cell r="AJ2370">
            <v>48.9</v>
          </cell>
          <cell r="AK2370">
            <v>55.9</v>
          </cell>
          <cell r="AL2370">
            <v>41</v>
          </cell>
          <cell r="AM2370">
            <v>61</v>
          </cell>
          <cell r="AN2370">
            <v>52</v>
          </cell>
          <cell r="AO2370">
            <v>59</v>
          </cell>
          <cell r="AP2370">
            <v>53.1</v>
          </cell>
          <cell r="AQ2370">
            <v>51</v>
          </cell>
          <cell r="AR2370">
            <v>34</v>
          </cell>
          <cell r="AS2370">
            <v>72</v>
          </cell>
          <cell r="AT2370">
            <v>46.9</v>
          </cell>
          <cell r="AU2370">
            <v>39.9</v>
          </cell>
          <cell r="AV2370">
            <v>27</v>
          </cell>
          <cell r="AW2370">
            <v>55</v>
          </cell>
          <cell r="AX2370">
            <v>24</v>
          </cell>
          <cell r="AY2370">
            <v>39.9</v>
          </cell>
          <cell r="AZ2370">
            <v>24.1</v>
          </cell>
        </row>
        <row r="2371">
          <cell r="B2371">
            <v>36929</v>
          </cell>
          <cell r="C2371">
            <v>41</v>
          </cell>
          <cell r="D2371">
            <v>26.1</v>
          </cell>
          <cell r="E2371">
            <v>42.1</v>
          </cell>
          <cell r="F2371">
            <v>30.9</v>
          </cell>
          <cell r="G2371">
            <v>37</v>
          </cell>
          <cell r="H2371">
            <v>19.9</v>
          </cell>
          <cell r="I2371">
            <v>43</v>
          </cell>
          <cell r="J2371">
            <v>26.1</v>
          </cell>
          <cell r="K2371">
            <v>43</v>
          </cell>
          <cell r="L2371">
            <v>25</v>
          </cell>
          <cell r="M2371">
            <v>44</v>
          </cell>
          <cell r="N2371">
            <v>28</v>
          </cell>
          <cell r="O2371">
            <v>45</v>
          </cell>
          <cell r="P2371">
            <v>25</v>
          </cell>
          <cell r="Q2371">
            <v>31</v>
          </cell>
          <cell r="R2371">
            <v>22</v>
          </cell>
          <cell r="S2371">
            <v>21</v>
          </cell>
          <cell r="T2371">
            <v>18</v>
          </cell>
          <cell r="U2371">
            <v>17</v>
          </cell>
          <cell r="V2371">
            <v>12</v>
          </cell>
          <cell r="W2371">
            <v>14</v>
          </cell>
          <cell r="X2371">
            <v>-8</v>
          </cell>
          <cell r="Y2371">
            <v>10.9</v>
          </cell>
          <cell r="Z2371">
            <v>3.9</v>
          </cell>
          <cell r="AA2371">
            <v>8</v>
          </cell>
          <cell r="AB2371">
            <v>8</v>
          </cell>
          <cell r="AC2371">
            <v>28</v>
          </cell>
          <cell r="AD2371">
            <v>3.9</v>
          </cell>
          <cell r="AE2371">
            <v>55</v>
          </cell>
          <cell r="AF2371">
            <v>37.9</v>
          </cell>
          <cell r="AG2371">
            <v>55</v>
          </cell>
          <cell r="AH2371">
            <v>42.1</v>
          </cell>
          <cell r="AI2371">
            <v>55</v>
          </cell>
          <cell r="AJ2371">
            <v>44.1</v>
          </cell>
          <cell r="AK2371">
            <v>50</v>
          </cell>
          <cell r="AL2371">
            <v>35.1</v>
          </cell>
          <cell r="AM2371">
            <v>55.9</v>
          </cell>
          <cell r="AN2371">
            <v>46</v>
          </cell>
          <cell r="AO2371">
            <v>55.9</v>
          </cell>
          <cell r="AP2371">
            <v>43</v>
          </cell>
          <cell r="AQ2371">
            <v>33</v>
          </cell>
          <cell r="AR2371">
            <v>25</v>
          </cell>
          <cell r="AS2371">
            <v>55.9</v>
          </cell>
          <cell r="AT2371">
            <v>37.9</v>
          </cell>
          <cell r="AU2371">
            <v>32</v>
          </cell>
          <cell r="AV2371">
            <v>21.9</v>
          </cell>
          <cell r="AW2371">
            <v>57</v>
          </cell>
          <cell r="AX2371">
            <v>41</v>
          </cell>
          <cell r="AY2371">
            <v>30</v>
          </cell>
          <cell r="AZ2371">
            <v>19.9</v>
          </cell>
        </row>
        <row r="2372">
          <cell r="B2372">
            <v>36930</v>
          </cell>
          <cell r="C2372">
            <v>37</v>
          </cell>
          <cell r="D2372">
            <v>30.9</v>
          </cell>
          <cell r="E2372">
            <v>42.1</v>
          </cell>
          <cell r="F2372">
            <v>30.9</v>
          </cell>
          <cell r="G2372">
            <v>37</v>
          </cell>
          <cell r="H2372">
            <v>19.9</v>
          </cell>
          <cell r="I2372">
            <v>39.9</v>
          </cell>
          <cell r="J2372">
            <v>33.1</v>
          </cell>
          <cell r="K2372">
            <v>39</v>
          </cell>
          <cell r="L2372">
            <v>29</v>
          </cell>
          <cell r="M2372">
            <v>42</v>
          </cell>
          <cell r="N2372">
            <v>25</v>
          </cell>
          <cell r="O2372">
            <v>37</v>
          </cell>
          <cell r="P2372">
            <v>22</v>
          </cell>
          <cell r="Q2372">
            <v>31</v>
          </cell>
          <cell r="R2372">
            <v>13</v>
          </cell>
          <cell r="S2372">
            <v>14</v>
          </cell>
          <cell r="T2372">
            <v>-3</v>
          </cell>
          <cell r="U2372">
            <v>11</v>
          </cell>
          <cell r="V2372">
            <v>-1</v>
          </cell>
          <cell r="W2372">
            <v>12.9</v>
          </cell>
          <cell r="X2372">
            <v>-11</v>
          </cell>
          <cell r="Y2372">
            <v>23</v>
          </cell>
          <cell r="Z2372">
            <v>-7.1</v>
          </cell>
          <cell r="AA2372">
            <v>5</v>
          </cell>
          <cell r="AB2372">
            <v>-6</v>
          </cell>
          <cell r="AC2372">
            <v>7</v>
          </cell>
          <cell r="AD2372">
            <v>-0.9</v>
          </cell>
          <cell r="AE2372">
            <v>55</v>
          </cell>
          <cell r="AF2372">
            <v>32</v>
          </cell>
          <cell r="AG2372">
            <v>55.9</v>
          </cell>
          <cell r="AH2372">
            <v>41</v>
          </cell>
          <cell r="AI2372">
            <v>66</v>
          </cell>
          <cell r="AJ2372">
            <v>35.1</v>
          </cell>
          <cell r="AK2372">
            <v>52</v>
          </cell>
          <cell r="AL2372">
            <v>30</v>
          </cell>
          <cell r="AM2372">
            <v>60.1</v>
          </cell>
          <cell r="AN2372">
            <v>41</v>
          </cell>
          <cell r="AO2372">
            <v>55.9</v>
          </cell>
          <cell r="AP2372">
            <v>42.1</v>
          </cell>
          <cell r="AQ2372">
            <v>40</v>
          </cell>
          <cell r="AR2372">
            <v>15</v>
          </cell>
          <cell r="AS2372">
            <v>46.9</v>
          </cell>
          <cell r="AT2372">
            <v>36</v>
          </cell>
          <cell r="AU2372">
            <v>24.1</v>
          </cell>
          <cell r="AV2372">
            <v>7</v>
          </cell>
          <cell r="AW2372">
            <v>36</v>
          </cell>
          <cell r="AX2372">
            <v>34</v>
          </cell>
          <cell r="AY2372">
            <v>19.9</v>
          </cell>
          <cell r="AZ2372">
            <v>5</v>
          </cell>
        </row>
        <row r="2373">
          <cell r="B2373">
            <v>36931</v>
          </cell>
          <cell r="C2373">
            <v>37</v>
          </cell>
          <cell r="D2373">
            <v>30.9</v>
          </cell>
          <cell r="E2373">
            <v>42.1</v>
          </cell>
          <cell r="F2373">
            <v>30.9</v>
          </cell>
          <cell r="G2373">
            <v>37</v>
          </cell>
          <cell r="H2373">
            <v>19.9</v>
          </cell>
          <cell r="I2373">
            <v>39.9</v>
          </cell>
          <cell r="J2373">
            <v>33.1</v>
          </cell>
          <cell r="K2373">
            <v>39</v>
          </cell>
          <cell r="L2373">
            <v>29</v>
          </cell>
          <cell r="M2373">
            <v>42</v>
          </cell>
          <cell r="N2373">
            <v>25</v>
          </cell>
          <cell r="O2373">
            <v>37</v>
          </cell>
          <cell r="P2373">
            <v>22</v>
          </cell>
          <cell r="Q2373">
            <v>31</v>
          </cell>
          <cell r="R2373">
            <v>13</v>
          </cell>
          <cell r="S2373">
            <v>14</v>
          </cell>
          <cell r="T2373">
            <v>-3</v>
          </cell>
          <cell r="U2373">
            <v>11</v>
          </cell>
          <cell r="V2373">
            <v>-1</v>
          </cell>
          <cell r="W2373">
            <v>12.9</v>
          </cell>
          <cell r="X2373">
            <v>-11</v>
          </cell>
          <cell r="Y2373">
            <v>23</v>
          </cell>
          <cell r="Z2373">
            <v>-7.1</v>
          </cell>
          <cell r="AA2373">
            <v>5</v>
          </cell>
          <cell r="AB2373">
            <v>-6</v>
          </cell>
          <cell r="AC2373">
            <v>7</v>
          </cell>
          <cell r="AD2373">
            <v>-0.9</v>
          </cell>
          <cell r="AE2373">
            <v>55</v>
          </cell>
          <cell r="AF2373">
            <v>32</v>
          </cell>
          <cell r="AG2373">
            <v>55.9</v>
          </cell>
          <cell r="AH2373">
            <v>41</v>
          </cell>
          <cell r="AI2373">
            <v>66</v>
          </cell>
          <cell r="AJ2373">
            <v>35.1</v>
          </cell>
          <cell r="AK2373">
            <v>52</v>
          </cell>
          <cell r="AL2373">
            <v>30</v>
          </cell>
          <cell r="AM2373">
            <v>60.1</v>
          </cell>
          <cell r="AN2373">
            <v>41</v>
          </cell>
          <cell r="AO2373">
            <v>55.9</v>
          </cell>
          <cell r="AP2373">
            <v>42.1</v>
          </cell>
          <cell r="AQ2373">
            <v>40</v>
          </cell>
          <cell r="AR2373">
            <v>15</v>
          </cell>
          <cell r="AS2373">
            <v>46.9</v>
          </cell>
          <cell r="AT2373">
            <v>36</v>
          </cell>
          <cell r="AU2373">
            <v>24.1</v>
          </cell>
          <cell r="AV2373">
            <v>7</v>
          </cell>
          <cell r="AW2373">
            <v>36</v>
          </cell>
          <cell r="AX2373">
            <v>34</v>
          </cell>
          <cell r="AY2373">
            <v>19.9</v>
          </cell>
          <cell r="AZ2373">
            <v>5</v>
          </cell>
        </row>
        <row r="2374">
          <cell r="B2374">
            <v>36932</v>
          </cell>
          <cell r="C2374">
            <v>37</v>
          </cell>
          <cell r="D2374">
            <v>30.9</v>
          </cell>
          <cell r="E2374">
            <v>42.1</v>
          </cell>
          <cell r="F2374">
            <v>30.9</v>
          </cell>
          <cell r="G2374">
            <v>37</v>
          </cell>
          <cell r="H2374">
            <v>19.9</v>
          </cell>
          <cell r="I2374">
            <v>39.9</v>
          </cell>
          <cell r="J2374">
            <v>33.1</v>
          </cell>
          <cell r="K2374">
            <v>39</v>
          </cell>
          <cell r="L2374">
            <v>29</v>
          </cell>
          <cell r="M2374">
            <v>42</v>
          </cell>
          <cell r="N2374">
            <v>25</v>
          </cell>
          <cell r="O2374">
            <v>37</v>
          </cell>
          <cell r="P2374">
            <v>22</v>
          </cell>
          <cell r="Q2374">
            <v>31</v>
          </cell>
          <cell r="R2374">
            <v>13</v>
          </cell>
          <cell r="S2374">
            <v>14</v>
          </cell>
          <cell r="T2374">
            <v>-3</v>
          </cell>
          <cell r="U2374">
            <v>11</v>
          </cell>
          <cell r="V2374">
            <v>-1</v>
          </cell>
          <cell r="W2374">
            <v>12.9</v>
          </cell>
          <cell r="X2374">
            <v>-11</v>
          </cell>
          <cell r="Y2374">
            <v>23</v>
          </cell>
          <cell r="Z2374">
            <v>-7.1</v>
          </cell>
          <cell r="AA2374">
            <v>5</v>
          </cell>
          <cell r="AB2374">
            <v>-6</v>
          </cell>
          <cell r="AC2374">
            <v>7</v>
          </cell>
          <cell r="AD2374">
            <v>-0.9</v>
          </cell>
          <cell r="AE2374">
            <v>55</v>
          </cell>
          <cell r="AF2374">
            <v>32</v>
          </cell>
          <cell r="AG2374">
            <v>55.9</v>
          </cell>
          <cell r="AH2374">
            <v>41</v>
          </cell>
          <cell r="AI2374">
            <v>66</v>
          </cell>
          <cell r="AJ2374">
            <v>35.1</v>
          </cell>
          <cell r="AK2374">
            <v>52</v>
          </cell>
          <cell r="AL2374">
            <v>30</v>
          </cell>
          <cell r="AM2374">
            <v>60.1</v>
          </cell>
          <cell r="AN2374">
            <v>41</v>
          </cell>
          <cell r="AO2374">
            <v>55.9</v>
          </cell>
          <cell r="AP2374">
            <v>42.1</v>
          </cell>
          <cell r="AQ2374">
            <v>40</v>
          </cell>
          <cell r="AR2374">
            <v>15</v>
          </cell>
          <cell r="AS2374">
            <v>46.9</v>
          </cell>
          <cell r="AT2374">
            <v>36</v>
          </cell>
          <cell r="AU2374">
            <v>24.1</v>
          </cell>
          <cell r="AV2374">
            <v>7</v>
          </cell>
          <cell r="AW2374">
            <v>36</v>
          </cell>
          <cell r="AX2374">
            <v>34</v>
          </cell>
          <cell r="AY2374">
            <v>19.9</v>
          </cell>
          <cell r="AZ2374">
            <v>5</v>
          </cell>
        </row>
        <row r="2375">
          <cell r="B2375">
            <v>36933</v>
          </cell>
          <cell r="C2375">
            <v>48.9</v>
          </cell>
          <cell r="D2375">
            <v>32</v>
          </cell>
          <cell r="E2375">
            <v>42.1</v>
          </cell>
          <cell r="F2375">
            <v>30.9</v>
          </cell>
          <cell r="G2375">
            <v>37</v>
          </cell>
          <cell r="H2375">
            <v>19.9</v>
          </cell>
          <cell r="I2375">
            <v>48</v>
          </cell>
          <cell r="J2375">
            <v>33.1</v>
          </cell>
          <cell r="K2375">
            <v>48</v>
          </cell>
          <cell r="L2375">
            <v>33</v>
          </cell>
          <cell r="M2375">
            <v>41</v>
          </cell>
          <cell r="N2375">
            <v>37</v>
          </cell>
          <cell r="O2375">
            <v>44</v>
          </cell>
          <cell r="P2375">
            <v>31</v>
          </cell>
          <cell r="Q2375">
            <v>43</v>
          </cell>
          <cell r="R2375">
            <v>27</v>
          </cell>
          <cell r="S2375">
            <v>33</v>
          </cell>
          <cell r="T2375">
            <v>24</v>
          </cell>
          <cell r="U2375">
            <v>20</v>
          </cell>
          <cell r="V2375">
            <v>16</v>
          </cell>
          <cell r="W2375">
            <v>12</v>
          </cell>
          <cell r="X2375">
            <v>-6</v>
          </cell>
          <cell r="Y2375">
            <v>21.9</v>
          </cell>
          <cell r="Z2375">
            <v>7</v>
          </cell>
          <cell r="AA2375">
            <v>35</v>
          </cell>
          <cell r="AB2375">
            <v>13</v>
          </cell>
          <cell r="AC2375">
            <v>42.1</v>
          </cell>
          <cell r="AD2375">
            <v>12.9</v>
          </cell>
          <cell r="AE2375">
            <v>51</v>
          </cell>
          <cell r="AF2375">
            <v>43</v>
          </cell>
          <cell r="AG2375">
            <v>51.1</v>
          </cell>
          <cell r="AH2375">
            <v>42.1</v>
          </cell>
          <cell r="AI2375">
            <v>57</v>
          </cell>
          <cell r="AJ2375">
            <v>39.9</v>
          </cell>
          <cell r="AK2375">
            <v>46</v>
          </cell>
          <cell r="AL2375">
            <v>37.9</v>
          </cell>
          <cell r="AM2375">
            <v>57</v>
          </cell>
          <cell r="AN2375">
            <v>44</v>
          </cell>
          <cell r="AO2375">
            <v>57.9</v>
          </cell>
          <cell r="AP2375">
            <v>46.9</v>
          </cell>
          <cell r="AQ2375">
            <v>38</v>
          </cell>
          <cell r="AR2375">
            <v>27</v>
          </cell>
          <cell r="AS2375">
            <v>55.9</v>
          </cell>
          <cell r="AT2375">
            <v>37.9</v>
          </cell>
          <cell r="AU2375">
            <v>39</v>
          </cell>
          <cell r="AV2375">
            <v>19.9</v>
          </cell>
          <cell r="AW2375">
            <v>45</v>
          </cell>
          <cell r="AX2375">
            <v>29</v>
          </cell>
          <cell r="AY2375">
            <v>44.1</v>
          </cell>
          <cell r="AZ2375">
            <v>7</v>
          </cell>
        </row>
        <row r="2376">
          <cell r="B2376">
            <v>36934</v>
          </cell>
          <cell r="C2376">
            <v>46.9</v>
          </cell>
          <cell r="D2376">
            <v>30</v>
          </cell>
          <cell r="E2376">
            <v>42.1</v>
          </cell>
          <cell r="F2376">
            <v>30.9</v>
          </cell>
          <cell r="G2376">
            <v>37</v>
          </cell>
          <cell r="H2376">
            <v>19.9</v>
          </cell>
          <cell r="I2376">
            <v>51.1</v>
          </cell>
          <cell r="J2376">
            <v>28.9</v>
          </cell>
          <cell r="K2376">
            <v>50</v>
          </cell>
          <cell r="L2376">
            <v>29</v>
          </cell>
          <cell r="M2376">
            <v>42</v>
          </cell>
          <cell r="N2376">
            <v>33</v>
          </cell>
          <cell r="O2376">
            <v>47</v>
          </cell>
          <cell r="P2376">
            <v>25</v>
          </cell>
          <cell r="Q2376">
            <v>36</v>
          </cell>
          <cell r="R2376">
            <v>30</v>
          </cell>
          <cell r="S2376">
            <v>34</v>
          </cell>
          <cell r="T2376">
            <v>15</v>
          </cell>
          <cell r="U2376">
            <v>20</v>
          </cell>
          <cell r="V2376">
            <v>0</v>
          </cell>
          <cell r="W2376">
            <v>32</v>
          </cell>
          <cell r="X2376">
            <v>-8</v>
          </cell>
          <cell r="Y2376">
            <v>33.1</v>
          </cell>
          <cell r="Z2376">
            <v>0</v>
          </cell>
          <cell r="AA2376">
            <v>36</v>
          </cell>
          <cell r="AB2376">
            <v>13</v>
          </cell>
          <cell r="AC2376">
            <v>39.9</v>
          </cell>
          <cell r="AD2376">
            <v>18</v>
          </cell>
          <cell r="AE2376">
            <v>45</v>
          </cell>
          <cell r="AF2376">
            <v>36</v>
          </cell>
          <cell r="AG2376">
            <v>54</v>
          </cell>
          <cell r="AH2376">
            <v>39</v>
          </cell>
          <cell r="AI2376">
            <v>55.9</v>
          </cell>
          <cell r="AJ2376">
            <v>48</v>
          </cell>
          <cell r="AK2376">
            <v>52</v>
          </cell>
          <cell r="AL2376">
            <v>36</v>
          </cell>
          <cell r="AM2376">
            <v>54</v>
          </cell>
          <cell r="AN2376">
            <v>48.9</v>
          </cell>
          <cell r="AO2376">
            <v>59</v>
          </cell>
          <cell r="AP2376">
            <v>51.1</v>
          </cell>
          <cell r="AQ2376">
            <v>38</v>
          </cell>
          <cell r="AR2376">
            <v>17</v>
          </cell>
          <cell r="AS2376">
            <v>55.9</v>
          </cell>
          <cell r="AT2376">
            <v>43</v>
          </cell>
          <cell r="AU2376">
            <v>41</v>
          </cell>
          <cell r="AV2376">
            <v>32</v>
          </cell>
          <cell r="AW2376">
            <v>48</v>
          </cell>
          <cell r="AX2376">
            <v>27</v>
          </cell>
          <cell r="AY2376">
            <v>43</v>
          </cell>
          <cell r="AZ2376">
            <v>19</v>
          </cell>
        </row>
        <row r="2377">
          <cell r="B2377">
            <v>36935</v>
          </cell>
          <cell r="C2377">
            <v>46.9</v>
          </cell>
          <cell r="D2377">
            <v>28.9</v>
          </cell>
          <cell r="E2377">
            <v>44</v>
          </cell>
          <cell r="F2377">
            <v>28</v>
          </cell>
          <cell r="G2377">
            <v>34</v>
          </cell>
          <cell r="H2377">
            <v>17</v>
          </cell>
          <cell r="I2377">
            <v>55</v>
          </cell>
          <cell r="J2377">
            <v>28</v>
          </cell>
          <cell r="K2377">
            <v>53</v>
          </cell>
          <cell r="L2377">
            <v>25</v>
          </cell>
          <cell r="M2377">
            <v>47</v>
          </cell>
          <cell r="N2377">
            <v>27</v>
          </cell>
          <cell r="O2377">
            <v>50</v>
          </cell>
          <cell r="P2377">
            <v>22</v>
          </cell>
          <cell r="Q2377">
            <v>30.9</v>
          </cell>
          <cell r="R2377">
            <v>25</v>
          </cell>
          <cell r="S2377">
            <v>29</v>
          </cell>
          <cell r="T2377">
            <v>20</v>
          </cell>
          <cell r="U2377">
            <v>21</v>
          </cell>
          <cell r="V2377">
            <v>12</v>
          </cell>
          <cell r="W2377">
            <v>16</v>
          </cell>
          <cell r="X2377">
            <v>-5.1</v>
          </cell>
          <cell r="Y2377">
            <v>24.1</v>
          </cell>
          <cell r="Z2377">
            <v>1</v>
          </cell>
          <cell r="AA2377">
            <v>28</v>
          </cell>
          <cell r="AB2377">
            <v>22</v>
          </cell>
          <cell r="AC2377">
            <v>45</v>
          </cell>
          <cell r="AD2377">
            <v>10</v>
          </cell>
          <cell r="AE2377">
            <v>61</v>
          </cell>
          <cell r="AF2377">
            <v>36</v>
          </cell>
          <cell r="AG2377">
            <v>57</v>
          </cell>
          <cell r="AH2377">
            <v>38</v>
          </cell>
          <cell r="AI2377">
            <v>55</v>
          </cell>
          <cell r="AJ2377">
            <v>39</v>
          </cell>
          <cell r="AK2377">
            <v>48</v>
          </cell>
          <cell r="AL2377">
            <v>40</v>
          </cell>
          <cell r="AM2377">
            <v>53.1</v>
          </cell>
          <cell r="AN2377">
            <v>43</v>
          </cell>
          <cell r="AO2377">
            <v>57.9</v>
          </cell>
          <cell r="AP2377">
            <v>46.9</v>
          </cell>
          <cell r="AQ2377">
            <v>38</v>
          </cell>
          <cell r="AR2377">
            <v>23</v>
          </cell>
          <cell r="AS2377">
            <v>51.1</v>
          </cell>
          <cell r="AT2377">
            <v>39.9</v>
          </cell>
          <cell r="AU2377">
            <v>34</v>
          </cell>
          <cell r="AV2377">
            <v>30</v>
          </cell>
          <cell r="AW2377">
            <v>57</v>
          </cell>
          <cell r="AX2377">
            <v>27</v>
          </cell>
          <cell r="AY2377">
            <v>46.9</v>
          </cell>
          <cell r="AZ2377">
            <v>16</v>
          </cell>
        </row>
        <row r="2378">
          <cell r="B2378">
            <v>36936</v>
          </cell>
          <cell r="C2378">
            <v>44.1</v>
          </cell>
          <cell r="D2378">
            <v>30</v>
          </cell>
          <cell r="E2378" t="e">
            <v>#VALUE!</v>
          </cell>
          <cell r="F2378">
            <v>26</v>
          </cell>
          <cell r="G2378">
            <v>33</v>
          </cell>
          <cell r="H2378">
            <v>10</v>
          </cell>
          <cell r="I2378">
            <v>54</v>
          </cell>
          <cell r="J2378">
            <v>28.9</v>
          </cell>
          <cell r="K2378">
            <v>56</v>
          </cell>
          <cell r="L2378">
            <v>34</v>
          </cell>
          <cell r="M2378">
            <v>53</v>
          </cell>
          <cell r="N2378">
            <v>25</v>
          </cell>
          <cell r="O2378">
            <v>55</v>
          </cell>
          <cell r="P2378">
            <v>25</v>
          </cell>
          <cell r="Q2378">
            <v>34</v>
          </cell>
          <cell r="R2378">
            <v>24.1</v>
          </cell>
          <cell r="S2378">
            <v>24</v>
          </cell>
          <cell r="T2378">
            <v>9</v>
          </cell>
          <cell r="U2378">
            <v>28</v>
          </cell>
          <cell r="V2378">
            <v>-4</v>
          </cell>
          <cell r="W2378">
            <v>30</v>
          </cell>
          <cell r="X2378">
            <v>-6</v>
          </cell>
          <cell r="Y2378">
            <v>23</v>
          </cell>
          <cell r="Z2378">
            <v>-8</v>
          </cell>
          <cell r="AA2378">
            <v>20</v>
          </cell>
          <cell r="AB2378">
            <v>6</v>
          </cell>
          <cell r="AC2378">
            <v>24.1</v>
          </cell>
          <cell r="AD2378">
            <v>3.9</v>
          </cell>
          <cell r="AE2378">
            <v>57.9</v>
          </cell>
          <cell r="AF2378">
            <v>36</v>
          </cell>
          <cell r="AG2378">
            <v>55</v>
          </cell>
          <cell r="AH2378">
            <v>42.1</v>
          </cell>
          <cell r="AI2378">
            <v>55.9</v>
          </cell>
          <cell r="AJ2378">
            <v>39</v>
          </cell>
          <cell r="AK2378">
            <v>55.9</v>
          </cell>
          <cell r="AL2378">
            <v>35.1</v>
          </cell>
          <cell r="AM2378">
            <v>55</v>
          </cell>
          <cell r="AN2378">
            <v>43</v>
          </cell>
          <cell r="AO2378">
            <v>55.9</v>
          </cell>
          <cell r="AP2378">
            <v>45</v>
          </cell>
          <cell r="AQ2378">
            <v>43</v>
          </cell>
          <cell r="AR2378">
            <v>18</v>
          </cell>
          <cell r="AS2378">
            <v>52</v>
          </cell>
          <cell r="AT2378">
            <v>37</v>
          </cell>
          <cell r="AU2378">
            <v>30</v>
          </cell>
          <cell r="AV2378">
            <v>21.9</v>
          </cell>
          <cell r="AW2378">
            <v>43</v>
          </cell>
          <cell r="AX2378">
            <v>33</v>
          </cell>
          <cell r="AY2378">
            <v>17.1</v>
          </cell>
          <cell r="AZ2378">
            <v>5</v>
          </cell>
        </row>
        <row r="2379">
          <cell r="B2379">
            <v>36937</v>
          </cell>
          <cell r="C2379">
            <v>43</v>
          </cell>
          <cell r="D2379">
            <v>30.9</v>
          </cell>
          <cell r="E2379">
            <v>46</v>
          </cell>
          <cell r="F2379">
            <v>26</v>
          </cell>
          <cell r="G2379">
            <v>34</v>
          </cell>
          <cell r="H2379">
            <v>26</v>
          </cell>
          <cell r="I2379">
            <v>48</v>
          </cell>
          <cell r="J2379">
            <v>37</v>
          </cell>
          <cell r="K2379">
            <v>49</v>
          </cell>
          <cell r="L2379">
            <v>40</v>
          </cell>
          <cell r="M2379">
            <v>52</v>
          </cell>
          <cell r="N2379">
            <v>34</v>
          </cell>
          <cell r="O2379">
            <v>55</v>
          </cell>
          <cell r="P2379">
            <v>26</v>
          </cell>
          <cell r="Q2379">
            <v>46</v>
          </cell>
          <cell r="R2379">
            <v>26.1</v>
          </cell>
          <cell r="S2379">
            <v>34</v>
          </cell>
          <cell r="T2379">
            <v>18</v>
          </cell>
          <cell r="U2379">
            <v>10</v>
          </cell>
          <cell r="V2379">
            <v>10</v>
          </cell>
          <cell r="W2379">
            <v>14</v>
          </cell>
          <cell r="X2379">
            <v>-2</v>
          </cell>
          <cell r="Y2379">
            <v>21.9</v>
          </cell>
          <cell r="Z2379">
            <v>3.9</v>
          </cell>
          <cell r="AA2379">
            <v>30</v>
          </cell>
          <cell r="AB2379">
            <v>13</v>
          </cell>
          <cell r="AC2379">
            <v>41</v>
          </cell>
          <cell r="AD2379">
            <v>19</v>
          </cell>
          <cell r="AE2379">
            <v>55.9</v>
          </cell>
          <cell r="AF2379">
            <v>35.1</v>
          </cell>
          <cell r="AG2379">
            <v>55</v>
          </cell>
          <cell r="AH2379">
            <v>41</v>
          </cell>
          <cell r="AI2379">
            <v>57.9</v>
          </cell>
          <cell r="AJ2379">
            <v>37.9</v>
          </cell>
          <cell r="AK2379">
            <v>57.9</v>
          </cell>
          <cell r="AL2379">
            <v>37.9</v>
          </cell>
          <cell r="AM2379">
            <v>57</v>
          </cell>
          <cell r="AN2379">
            <v>41</v>
          </cell>
          <cell r="AO2379">
            <v>59</v>
          </cell>
          <cell r="AP2379">
            <v>44.1</v>
          </cell>
          <cell r="AQ2379">
            <v>49</v>
          </cell>
          <cell r="AR2379">
            <v>19</v>
          </cell>
          <cell r="AS2379">
            <v>55</v>
          </cell>
          <cell r="AT2379">
            <v>35.1</v>
          </cell>
          <cell r="AU2379">
            <v>37</v>
          </cell>
          <cell r="AV2379">
            <v>17.1</v>
          </cell>
          <cell r="AW2379">
            <v>41</v>
          </cell>
          <cell r="AX2379">
            <v>27</v>
          </cell>
          <cell r="AY2379">
            <v>39.9</v>
          </cell>
          <cell r="AZ2379">
            <v>1.9</v>
          </cell>
        </row>
        <row r="2380">
          <cell r="B2380">
            <v>36938</v>
          </cell>
          <cell r="C2380">
            <v>42</v>
          </cell>
          <cell r="D2380">
            <v>40</v>
          </cell>
          <cell r="E2380">
            <v>46</v>
          </cell>
          <cell r="F2380">
            <v>26</v>
          </cell>
          <cell r="G2380">
            <v>34</v>
          </cell>
          <cell r="H2380">
            <v>26</v>
          </cell>
          <cell r="I2380">
            <v>46</v>
          </cell>
          <cell r="J2380">
            <v>37</v>
          </cell>
          <cell r="K2380">
            <v>49</v>
          </cell>
          <cell r="L2380">
            <v>40</v>
          </cell>
          <cell r="M2380">
            <v>52</v>
          </cell>
          <cell r="N2380">
            <v>34</v>
          </cell>
          <cell r="O2380">
            <v>55</v>
          </cell>
          <cell r="P2380">
            <v>26</v>
          </cell>
          <cell r="Q2380">
            <v>46</v>
          </cell>
          <cell r="R2380">
            <v>25</v>
          </cell>
          <cell r="S2380">
            <v>34</v>
          </cell>
          <cell r="T2380">
            <v>18</v>
          </cell>
          <cell r="U2380">
            <v>10</v>
          </cell>
          <cell r="V2380">
            <v>10</v>
          </cell>
          <cell r="W2380">
            <v>6</v>
          </cell>
          <cell r="X2380">
            <v>6</v>
          </cell>
          <cell r="Y2380">
            <v>21</v>
          </cell>
          <cell r="Z2380">
            <v>19</v>
          </cell>
          <cell r="AA2380">
            <v>30</v>
          </cell>
          <cell r="AB2380">
            <v>13</v>
          </cell>
          <cell r="AC2380">
            <v>41</v>
          </cell>
          <cell r="AD2380">
            <v>9</v>
          </cell>
          <cell r="AE2380">
            <v>56</v>
          </cell>
          <cell r="AF2380">
            <v>38</v>
          </cell>
          <cell r="AG2380">
            <v>55</v>
          </cell>
          <cell r="AH2380">
            <v>41</v>
          </cell>
          <cell r="AI2380">
            <v>61</v>
          </cell>
          <cell r="AJ2380">
            <v>40</v>
          </cell>
          <cell r="AK2380">
            <v>58</v>
          </cell>
          <cell r="AL2380">
            <v>42</v>
          </cell>
          <cell r="AM2380">
            <v>60</v>
          </cell>
          <cell r="AN2380">
            <v>42</v>
          </cell>
          <cell r="AO2380">
            <v>59</v>
          </cell>
          <cell r="AP2380">
            <v>45</v>
          </cell>
          <cell r="AQ2380">
            <v>49</v>
          </cell>
          <cell r="AR2380">
            <v>19</v>
          </cell>
          <cell r="AS2380">
            <v>55</v>
          </cell>
          <cell r="AT2380">
            <v>38</v>
          </cell>
          <cell r="AU2380">
            <v>37</v>
          </cell>
          <cell r="AV2380">
            <v>17</v>
          </cell>
          <cell r="AW2380">
            <v>41</v>
          </cell>
          <cell r="AX2380">
            <v>27</v>
          </cell>
          <cell r="AY2380">
            <v>40</v>
          </cell>
          <cell r="AZ2380">
            <v>2</v>
          </cell>
        </row>
        <row r="2381">
          <cell r="B2381">
            <v>36939</v>
          </cell>
          <cell r="C2381">
            <v>42</v>
          </cell>
          <cell r="D2381">
            <v>40</v>
          </cell>
          <cell r="E2381">
            <v>46</v>
          </cell>
          <cell r="F2381">
            <v>26</v>
          </cell>
          <cell r="G2381">
            <v>34</v>
          </cell>
          <cell r="H2381">
            <v>26</v>
          </cell>
          <cell r="I2381">
            <v>46</v>
          </cell>
          <cell r="J2381">
            <v>37</v>
          </cell>
          <cell r="K2381">
            <v>49</v>
          </cell>
          <cell r="L2381">
            <v>40</v>
          </cell>
          <cell r="M2381">
            <v>52</v>
          </cell>
          <cell r="N2381">
            <v>34</v>
          </cell>
          <cell r="O2381">
            <v>55</v>
          </cell>
          <cell r="P2381">
            <v>26</v>
          </cell>
          <cell r="Q2381">
            <v>46</v>
          </cell>
          <cell r="R2381">
            <v>25</v>
          </cell>
          <cell r="S2381">
            <v>34</v>
          </cell>
          <cell r="T2381">
            <v>18</v>
          </cell>
          <cell r="U2381">
            <v>10</v>
          </cell>
          <cell r="V2381">
            <v>10</v>
          </cell>
          <cell r="W2381">
            <v>6</v>
          </cell>
          <cell r="X2381">
            <v>6</v>
          </cell>
          <cell r="Y2381">
            <v>21</v>
          </cell>
          <cell r="Z2381">
            <v>19</v>
          </cell>
          <cell r="AA2381">
            <v>30</v>
          </cell>
          <cell r="AB2381">
            <v>13</v>
          </cell>
          <cell r="AC2381">
            <v>41</v>
          </cell>
          <cell r="AD2381">
            <v>9</v>
          </cell>
          <cell r="AE2381">
            <v>56</v>
          </cell>
          <cell r="AF2381">
            <v>38</v>
          </cell>
          <cell r="AG2381">
            <v>55</v>
          </cell>
          <cell r="AH2381">
            <v>41</v>
          </cell>
          <cell r="AI2381">
            <v>61</v>
          </cell>
          <cell r="AJ2381">
            <v>40</v>
          </cell>
          <cell r="AK2381">
            <v>58</v>
          </cell>
          <cell r="AL2381">
            <v>42</v>
          </cell>
          <cell r="AM2381">
            <v>60</v>
          </cell>
          <cell r="AN2381">
            <v>42</v>
          </cell>
          <cell r="AO2381">
            <v>59</v>
          </cell>
          <cell r="AP2381">
            <v>45</v>
          </cell>
          <cell r="AQ2381">
            <v>49</v>
          </cell>
          <cell r="AR2381">
            <v>19</v>
          </cell>
          <cell r="AS2381">
            <v>55</v>
          </cell>
          <cell r="AT2381">
            <v>38</v>
          </cell>
          <cell r="AU2381">
            <v>37</v>
          </cell>
          <cell r="AV2381">
            <v>17</v>
          </cell>
          <cell r="AW2381">
            <v>41</v>
          </cell>
          <cell r="AX2381">
            <v>27</v>
          </cell>
          <cell r="AY2381">
            <v>40</v>
          </cell>
          <cell r="AZ2381">
            <v>2</v>
          </cell>
        </row>
        <row r="2382">
          <cell r="B2382">
            <v>36940</v>
          </cell>
          <cell r="C2382">
            <v>50</v>
          </cell>
          <cell r="D2382">
            <v>37</v>
          </cell>
          <cell r="E2382">
            <v>41</v>
          </cell>
          <cell r="F2382">
            <v>30</v>
          </cell>
          <cell r="G2382">
            <v>34</v>
          </cell>
          <cell r="H2382">
            <v>29</v>
          </cell>
          <cell r="I2382">
            <v>48</v>
          </cell>
          <cell r="J2382">
            <v>36</v>
          </cell>
          <cell r="K2382">
            <v>55</v>
          </cell>
          <cell r="L2382">
            <v>36</v>
          </cell>
          <cell r="M2382">
            <v>53</v>
          </cell>
          <cell r="N2382">
            <v>36</v>
          </cell>
          <cell r="O2382">
            <v>51</v>
          </cell>
          <cell r="P2382">
            <v>40</v>
          </cell>
          <cell r="Q2382">
            <v>53.1</v>
          </cell>
          <cell r="R2382">
            <v>33.1</v>
          </cell>
          <cell r="S2382">
            <v>39</v>
          </cell>
          <cell r="T2382">
            <v>18</v>
          </cell>
          <cell r="U2382">
            <v>27</v>
          </cell>
          <cell r="V2382">
            <v>4</v>
          </cell>
          <cell r="W2382">
            <v>41</v>
          </cell>
          <cell r="X2382">
            <v>27</v>
          </cell>
          <cell r="Y2382">
            <v>44.1</v>
          </cell>
          <cell r="Z2382">
            <v>17.1</v>
          </cell>
          <cell r="AA2382">
            <v>42</v>
          </cell>
          <cell r="AB2382">
            <v>28</v>
          </cell>
          <cell r="AC2382">
            <v>48.9</v>
          </cell>
          <cell r="AD2382">
            <v>24.1</v>
          </cell>
          <cell r="AE2382">
            <v>57</v>
          </cell>
          <cell r="AF2382">
            <v>46</v>
          </cell>
          <cell r="AG2382">
            <v>57</v>
          </cell>
          <cell r="AH2382">
            <v>50</v>
          </cell>
          <cell r="AI2382">
            <v>60.1</v>
          </cell>
          <cell r="AJ2382">
            <v>51.1</v>
          </cell>
          <cell r="AK2382">
            <v>63</v>
          </cell>
          <cell r="AL2382">
            <v>48.9</v>
          </cell>
          <cell r="AM2382">
            <v>61</v>
          </cell>
          <cell r="AN2382">
            <v>52</v>
          </cell>
          <cell r="AO2382">
            <v>63</v>
          </cell>
          <cell r="AP2382">
            <v>48.9</v>
          </cell>
          <cell r="AQ2382">
            <v>47</v>
          </cell>
          <cell r="AR2382">
            <v>35</v>
          </cell>
          <cell r="AS2382">
            <v>64.9</v>
          </cell>
          <cell r="AT2382">
            <v>46.9</v>
          </cell>
          <cell r="AU2382">
            <v>55</v>
          </cell>
          <cell r="AV2382">
            <v>28.9</v>
          </cell>
          <cell r="AW2382">
            <v>40</v>
          </cell>
          <cell r="AX2382">
            <v>29</v>
          </cell>
          <cell r="AY2382">
            <v>52</v>
          </cell>
          <cell r="AZ2382">
            <v>25</v>
          </cell>
        </row>
        <row r="2383">
          <cell r="B2383">
            <v>36941</v>
          </cell>
          <cell r="C2383">
            <v>51.1</v>
          </cell>
          <cell r="D2383">
            <v>34</v>
          </cell>
          <cell r="E2383">
            <v>41</v>
          </cell>
          <cell r="F2383">
            <v>27</v>
          </cell>
          <cell r="G2383">
            <v>37</v>
          </cell>
          <cell r="H2383">
            <v>25</v>
          </cell>
          <cell r="I2383">
            <v>52</v>
          </cell>
          <cell r="J2383">
            <v>30.9</v>
          </cell>
          <cell r="K2383">
            <v>58</v>
          </cell>
          <cell r="L2383">
            <v>37</v>
          </cell>
          <cell r="M2383">
            <v>50</v>
          </cell>
          <cell r="N2383">
            <v>36</v>
          </cell>
          <cell r="O2383">
            <v>60</v>
          </cell>
          <cell r="P2383">
            <v>39</v>
          </cell>
          <cell r="Q2383">
            <v>50</v>
          </cell>
          <cell r="R2383">
            <v>33.1</v>
          </cell>
          <cell r="S2383">
            <v>38</v>
          </cell>
          <cell r="T2383">
            <v>33</v>
          </cell>
          <cell r="U2383">
            <v>35</v>
          </cell>
          <cell r="V2383">
            <v>21</v>
          </cell>
          <cell r="W2383">
            <v>28.9</v>
          </cell>
          <cell r="X2383">
            <v>10</v>
          </cell>
          <cell r="Y2383">
            <v>34</v>
          </cell>
          <cell r="Z2383">
            <v>19.9</v>
          </cell>
          <cell r="AA2383">
            <v>40</v>
          </cell>
          <cell r="AB2383">
            <v>31</v>
          </cell>
          <cell r="AC2383">
            <v>45</v>
          </cell>
          <cell r="AD2383">
            <v>26.1</v>
          </cell>
          <cell r="AE2383">
            <v>57.9</v>
          </cell>
          <cell r="AF2383">
            <v>46.9</v>
          </cell>
          <cell r="AG2383">
            <v>59</v>
          </cell>
          <cell r="AH2383">
            <v>48.9</v>
          </cell>
          <cell r="AI2383">
            <v>59</v>
          </cell>
          <cell r="AJ2383">
            <v>48</v>
          </cell>
          <cell r="AK2383">
            <v>55.9</v>
          </cell>
          <cell r="AL2383">
            <v>50</v>
          </cell>
          <cell r="AM2383">
            <v>57.9</v>
          </cell>
          <cell r="AN2383">
            <v>51.1</v>
          </cell>
          <cell r="AO2383">
            <v>61</v>
          </cell>
          <cell r="AP2383">
            <v>51.1</v>
          </cell>
          <cell r="AQ2383">
            <v>47</v>
          </cell>
          <cell r="AR2383">
            <v>32</v>
          </cell>
          <cell r="AS2383">
            <v>66.9</v>
          </cell>
          <cell r="AT2383">
            <v>45</v>
          </cell>
          <cell r="AU2383">
            <v>55</v>
          </cell>
          <cell r="AV2383">
            <v>37.9</v>
          </cell>
          <cell r="AW2383">
            <v>52</v>
          </cell>
          <cell r="AX2383">
            <v>32</v>
          </cell>
          <cell r="AY2383">
            <v>48.9</v>
          </cell>
          <cell r="AZ2383">
            <v>32</v>
          </cell>
        </row>
        <row r="2384">
          <cell r="B2384">
            <v>36942</v>
          </cell>
          <cell r="C2384">
            <v>54</v>
          </cell>
          <cell r="D2384">
            <v>35.1</v>
          </cell>
          <cell r="E2384">
            <v>47</v>
          </cell>
          <cell r="F2384">
            <v>35</v>
          </cell>
          <cell r="G2384">
            <v>40</v>
          </cell>
          <cell r="H2384">
            <v>21</v>
          </cell>
          <cell r="I2384">
            <v>57</v>
          </cell>
          <cell r="J2384">
            <v>35.1</v>
          </cell>
          <cell r="K2384">
            <v>55</v>
          </cell>
          <cell r="L2384">
            <v>37</v>
          </cell>
          <cell r="M2384">
            <v>50</v>
          </cell>
          <cell r="N2384">
            <v>32</v>
          </cell>
          <cell r="O2384">
            <v>57</v>
          </cell>
          <cell r="P2384">
            <v>49</v>
          </cell>
          <cell r="Q2384">
            <v>48</v>
          </cell>
          <cell r="R2384">
            <v>36</v>
          </cell>
          <cell r="S2384">
            <v>38</v>
          </cell>
          <cell r="T2384">
            <v>26</v>
          </cell>
          <cell r="U2384">
            <v>26</v>
          </cell>
          <cell r="V2384">
            <v>15</v>
          </cell>
          <cell r="W2384">
            <v>26.1</v>
          </cell>
          <cell r="X2384">
            <v>16</v>
          </cell>
          <cell r="Y2384">
            <v>21.9</v>
          </cell>
          <cell r="Z2384">
            <v>19</v>
          </cell>
          <cell r="AA2384">
            <v>30</v>
          </cell>
          <cell r="AB2384">
            <v>18</v>
          </cell>
          <cell r="AC2384">
            <v>46.9</v>
          </cell>
          <cell r="AD2384">
            <v>23</v>
          </cell>
          <cell r="AE2384">
            <v>55.9</v>
          </cell>
          <cell r="AF2384">
            <v>48.9</v>
          </cell>
          <cell r="AG2384">
            <v>57</v>
          </cell>
          <cell r="AH2384">
            <v>50</v>
          </cell>
          <cell r="AI2384">
            <v>62.1</v>
          </cell>
          <cell r="AJ2384">
            <v>39</v>
          </cell>
          <cell r="AK2384">
            <v>59</v>
          </cell>
          <cell r="AL2384">
            <v>46</v>
          </cell>
          <cell r="AM2384">
            <v>63</v>
          </cell>
          <cell r="AN2384">
            <v>47</v>
          </cell>
          <cell r="AO2384">
            <v>63</v>
          </cell>
          <cell r="AP2384">
            <v>53.1</v>
          </cell>
          <cell r="AQ2384">
            <v>50</v>
          </cell>
          <cell r="AR2384">
            <v>33</v>
          </cell>
          <cell r="AS2384">
            <v>64</v>
          </cell>
          <cell r="AT2384">
            <v>50</v>
          </cell>
          <cell r="AU2384">
            <v>48.9</v>
          </cell>
          <cell r="AV2384">
            <v>34</v>
          </cell>
          <cell r="AW2384">
            <v>57</v>
          </cell>
          <cell r="AX2384">
            <v>28</v>
          </cell>
          <cell r="AY2384">
            <v>46.9</v>
          </cell>
          <cell r="AZ2384">
            <v>27</v>
          </cell>
        </row>
        <row r="2385">
          <cell r="B2385">
            <v>36943</v>
          </cell>
          <cell r="C2385">
            <v>55.9</v>
          </cell>
          <cell r="D2385">
            <v>39</v>
          </cell>
          <cell r="E2385">
            <v>40</v>
          </cell>
          <cell r="F2385">
            <v>25</v>
          </cell>
          <cell r="G2385">
            <v>40</v>
          </cell>
          <cell r="H2385">
            <v>29</v>
          </cell>
          <cell r="I2385">
            <v>51.1</v>
          </cell>
          <cell r="J2385">
            <v>39</v>
          </cell>
          <cell r="K2385">
            <v>57</v>
          </cell>
          <cell r="L2385">
            <v>43</v>
          </cell>
          <cell r="M2385">
            <v>56</v>
          </cell>
          <cell r="N2385">
            <v>44</v>
          </cell>
          <cell r="O2385">
            <v>57</v>
          </cell>
          <cell r="P2385">
            <v>41</v>
          </cell>
          <cell r="Q2385">
            <v>48.9</v>
          </cell>
          <cell r="R2385">
            <v>37</v>
          </cell>
          <cell r="S2385">
            <v>40</v>
          </cell>
          <cell r="T2385">
            <v>21</v>
          </cell>
          <cell r="U2385">
            <v>27</v>
          </cell>
          <cell r="V2385">
            <v>10</v>
          </cell>
          <cell r="W2385">
            <v>37.9</v>
          </cell>
          <cell r="X2385">
            <v>12</v>
          </cell>
          <cell r="Y2385">
            <v>39</v>
          </cell>
          <cell r="Z2385">
            <v>17.1</v>
          </cell>
          <cell r="AA2385">
            <v>41</v>
          </cell>
          <cell r="AB2385">
            <v>19</v>
          </cell>
          <cell r="AC2385">
            <v>46</v>
          </cell>
          <cell r="AD2385">
            <v>24.1</v>
          </cell>
          <cell r="AE2385">
            <v>57</v>
          </cell>
          <cell r="AF2385">
            <v>48</v>
          </cell>
          <cell r="AG2385">
            <v>59</v>
          </cell>
          <cell r="AH2385">
            <v>50</v>
          </cell>
          <cell r="AI2385">
            <v>60.1</v>
          </cell>
          <cell r="AJ2385">
            <v>39</v>
          </cell>
          <cell r="AK2385">
            <v>59</v>
          </cell>
          <cell r="AL2385">
            <v>43</v>
          </cell>
          <cell r="AM2385">
            <v>60.1</v>
          </cell>
          <cell r="AN2385">
            <v>48</v>
          </cell>
          <cell r="AO2385">
            <v>64</v>
          </cell>
          <cell r="AP2385">
            <v>48</v>
          </cell>
          <cell r="AQ2385">
            <v>55</v>
          </cell>
          <cell r="AR2385">
            <v>32</v>
          </cell>
          <cell r="AS2385">
            <v>63</v>
          </cell>
          <cell r="AT2385">
            <v>43</v>
          </cell>
          <cell r="AU2385">
            <v>51.1</v>
          </cell>
          <cell r="AV2385">
            <v>32</v>
          </cell>
          <cell r="AW2385">
            <v>55</v>
          </cell>
          <cell r="AX2385">
            <v>38</v>
          </cell>
          <cell r="AY2385">
            <v>48</v>
          </cell>
          <cell r="AZ2385">
            <v>27</v>
          </cell>
        </row>
        <row r="2386">
          <cell r="B2386">
            <v>36944</v>
          </cell>
          <cell r="C2386">
            <v>50</v>
          </cell>
          <cell r="D2386">
            <v>37</v>
          </cell>
          <cell r="E2386">
            <v>45</v>
          </cell>
          <cell r="F2386">
            <v>33</v>
          </cell>
          <cell r="G2386">
            <v>37</v>
          </cell>
          <cell r="H2386">
            <v>34</v>
          </cell>
          <cell r="I2386">
            <v>54</v>
          </cell>
          <cell r="J2386">
            <v>36</v>
          </cell>
          <cell r="K2386">
            <v>50</v>
          </cell>
          <cell r="L2386">
            <v>35</v>
          </cell>
          <cell r="M2386">
            <v>47</v>
          </cell>
          <cell r="N2386">
            <v>34</v>
          </cell>
          <cell r="O2386">
            <v>48</v>
          </cell>
          <cell r="P2386">
            <v>37</v>
          </cell>
          <cell r="Q2386">
            <v>52</v>
          </cell>
          <cell r="R2386">
            <v>33.1</v>
          </cell>
          <cell r="S2386">
            <v>38</v>
          </cell>
          <cell r="T2386">
            <v>24</v>
          </cell>
          <cell r="U2386">
            <v>33</v>
          </cell>
          <cell r="V2386">
            <v>22</v>
          </cell>
          <cell r="W2386">
            <v>30.9</v>
          </cell>
          <cell r="X2386">
            <v>17.1</v>
          </cell>
          <cell r="Y2386">
            <v>32</v>
          </cell>
          <cell r="Z2386">
            <v>19.9</v>
          </cell>
          <cell r="AA2386">
            <v>45</v>
          </cell>
          <cell r="AB2386">
            <v>25</v>
          </cell>
          <cell r="AC2386">
            <v>50</v>
          </cell>
          <cell r="AD2386">
            <v>28</v>
          </cell>
          <cell r="AE2386">
            <v>55</v>
          </cell>
          <cell r="AF2386">
            <v>44.1</v>
          </cell>
          <cell r="AG2386">
            <v>54</v>
          </cell>
          <cell r="AH2386">
            <v>46</v>
          </cell>
          <cell r="AI2386">
            <v>57</v>
          </cell>
          <cell r="AJ2386">
            <v>44.1</v>
          </cell>
          <cell r="AK2386">
            <v>57</v>
          </cell>
          <cell r="AL2386">
            <v>39.9</v>
          </cell>
          <cell r="AM2386">
            <v>59</v>
          </cell>
          <cell r="AN2386">
            <v>50</v>
          </cell>
          <cell r="AO2386">
            <v>59</v>
          </cell>
          <cell r="AP2386">
            <v>52</v>
          </cell>
          <cell r="AQ2386">
            <v>44</v>
          </cell>
          <cell r="AR2386">
            <v>36</v>
          </cell>
          <cell r="AS2386">
            <v>69.1</v>
          </cell>
          <cell r="AT2386">
            <v>46.9</v>
          </cell>
          <cell r="AU2386">
            <v>57</v>
          </cell>
          <cell r="AV2386">
            <v>35.1</v>
          </cell>
          <cell r="AW2386">
            <v>56</v>
          </cell>
          <cell r="AX2386">
            <v>32</v>
          </cell>
          <cell r="AY2386">
            <v>54</v>
          </cell>
          <cell r="AZ2386">
            <v>28.9</v>
          </cell>
        </row>
        <row r="2387">
          <cell r="B2387">
            <v>36945</v>
          </cell>
          <cell r="C2387">
            <v>47</v>
          </cell>
          <cell r="D2387">
            <v>36</v>
          </cell>
          <cell r="E2387">
            <v>53</v>
          </cell>
          <cell r="F2387">
            <v>32</v>
          </cell>
          <cell r="G2387">
            <v>34</v>
          </cell>
          <cell r="H2387">
            <v>33</v>
          </cell>
          <cell r="I2387">
            <v>50</v>
          </cell>
          <cell r="J2387">
            <v>37.9</v>
          </cell>
          <cell r="K2387">
            <v>52</v>
          </cell>
          <cell r="L2387">
            <v>32</v>
          </cell>
          <cell r="M2387">
            <v>50</v>
          </cell>
          <cell r="N2387">
            <v>41</v>
          </cell>
          <cell r="O2387">
            <v>48</v>
          </cell>
          <cell r="P2387">
            <v>35</v>
          </cell>
          <cell r="Q2387">
            <v>46.9</v>
          </cell>
          <cell r="R2387">
            <v>30.9</v>
          </cell>
          <cell r="S2387">
            <v>34</v>
          </cell>
          <cell r="T2387">
            <v>28</v>
          </cell>
          <cell r="U2387">
            <v>36</v>
          </cell>
          <cell r="V2387">
            <v>11</v>
          </cell>
          <cell r="W2387">
            <v>37.9</v>
          </cell>
          <cell r="X2387">
            <v>14</v>
          </cell>
          <cell r="Y2387">
            <v>28.9</v>
          </cell>
          <cell r="Z2387">
            <v>19</v>
          </cell>
          <cell r="AA2387">
            <v>32</v>
          </cell>
          <cell r="AB2387">
            <v>29</v>
          </cell>
          <cell r="AC2387">
            <v>36</v>
          </cell>
          <cell r="AD2387">
            <v>27</v>
          </cell>
          <cell r="AE2387">
            <v>55</v>
          </cell>
          <cell r="AF2387">
            <v>41</v>
          </cell>
          <cell r="AG2387">
            <v>53.1</v>
          </cell>
          <cell r="AH2387">
            <v>44.1</v>
          </cell>
          <cell r="AI2387">
            <v>55</v>
          </cell>
          <cell r="AJ2387">
            <v>39</v>
          </cell>
          <cell r="AK2387">
            <v>55</v>
          </cell>
          <cell r="AL2387">
            <v>41</v>
          </cell>
          <cell r="AM2387">
            <v>55.9</v>
          </cell>
          <cell r="AN2387">
            <v>45</v>
          </cell>
          <cell r="AO2387">
            <v>55.9</v>
          </cell>
          <cell r="AP2387">
            <v>46</v>
          </cell>
          <cell r="AQ2387">
            <v>44</v>
          </cell>
          <cell r="AR2387">
            <v>25</v>
          </cell>
          <cell r="AS2387">
            <v>57.9</v>
          </cell>
          <cell r="AT2387">
            <v>43</v>
          </cell>
          <cell r="AU2387">
            <v>43</v>
          </cell>
          <cell r="AV2387">
            <v>32</v>
          </cell>
          <cell r="AW2387">
            <v>49</v>
          </cell>
          <cell r="AX2387">
            <v>42</v>
          </cell>
          <cell r="AY2387">
            <v>52</v>
          </cell>
          <cell r="AZ2387">
            <v>28</v>
          </cell>
        </row>
        <row r="2388">
          <cell r="B2388">
            <v>36946</v>
          </cell>
          <cell r="C2388">
            <v>48.9</v>
          </cell>
          <cell r="D2388">
            <v>37</v>
          </cell>
          <cell r="E2388">
            <v>25</v>
          </cell>
          <cell r="F2388">
            <v>52</v>
          </cell>
          <cell r="G2388">
            <v>20</v>
          </cell>
          <cell r="H2388">
            <v>38</v>
          </cell>
          <cell r="I2388">
            <v>55</v>
          </cell>
          <cell r="J2388">
            <v>34</v>
          </cell>
          <cell r="K2388">
            <v>30</v>
          </cell>
          <cell r="L2388">
            <v>55</v>
          </cell>
          <cell r="M2388">
            <v>35</v>
          </cell>
          <cell r="N2388">
            <v>53</v>
          </cell>
          <cell r="O2388">
            <v>34</v>
          </cell>
          <cell r="P2388">
            <v>50</v>
          </cell>
          <cell r="Q2388">
            <v>46</v>
          </cell>
          <cell r="R2388">
            <v>27</v>
          </cell>
          <cell r="S2388">
            <v>18</v>
          </cell>
          <cell r="T2388">
            <v>35</v>
          </cell>
          <cell r="U2388">
            <v>10</v>
          </cell>
          <cell r="V2388">
            <v>31</v>
          </cell>
          <cell r="W2388">
            <v>21</v>
          </cell>
          <cell r="X2388">
            <v>9</v>
          </cell>
          <cell r="Y2388">
            <v>27</v>
          </cell>
          <cell r="Z2388">
            <v>19.9</v>
          </cell>
          <cell r="AA2388">
            <v>14</v>
          </cell>
          <cell r="AB2388">
            <v>30</v>
          </cell>
          <cell r="AC2388">
            <v>32</v>
          </cell>
          <cell r="AD2388">
            <v>23</v>
          </cell>
          <cell r="AE2388">
            <v>48.9</v>
          </cell>
          <cell r="AF2388">
            <v>43</v>
          </cell>
          <cell r="AG2388">
            <v>55</v>
          </cell>
          <cell r="AH2388">
            <v>44.1</v>
          </cell>
          <cell r="AI2388">
            <v>54</v>
          </cell>
          <cell r="AJ2388">
            <v>42.1</v>
          </cell>
          <cell r="AK2388">
            <v>64.9</v>
          </cell>
          <cell r="AL2388">
            <v>41</v>
          </cell>
          <cell r="AM2388">
            <v>51.1</v>
          </cell>
          <cell r="AN2388">
            <v>46</v>
          </cell>
          <cell r="AO2388">
            <v>55.9</v>
          </cell>
          <cell r="AP2388">
            <v>44.1</v>
          </cell>
          <cell r="AQ2388">
            <v>31</v>
          </cell>
          <cell r="AR2388">
            <v>35</v>
          </cell>
          <cell r="AS2388">
            <v>55.9</v>
          </cell>
          <cell r="AT2388">
            <v>41</v>
          </cell>
          <cell r="AU2388">
            <v>39</v>
          </cell>
          <cell r="AV2388">
            <v>30.9</v>
          </cell>
          <cell r="AW2388">
            <v>31</v>
          </cell>
          <cell r="AX2388">
            <v>45</v>
          </cell>
          <cell r="AY2388">
            <v>37</v>
          </cell>
          <cell r="AZ2388">
            <v>26.1</v>
          </cell>
        </row>
        <row r="2389">
          <cell r="B2389">
            <v>36947</v>
          </cell>
          <cell r="C2389">
            <v>48.9</v>
          </cell>
          <cell r="D2389">
            <v>35.1</v>
          </cell>
          <cell r="E2389">
            <v>52</v>
          </cell>
          <cell r="F2389">
            <v>25</v>
          </cell>
          <cell r="G2389">
            <v>39</v>
          </cell>
          <cell r="H2389">
            <v>20</v>
          </cell>
          <cell r="I2389">
            <v>54</v>
          </cell>
          <cell r="J2389">
            <v>30</v>
          </cell>
          <cell r="K2389">
            <v>55</v>
          </cell>
          <cell r="L2389">
            <v>30</v>
          </cell>
          <cell r="M2389">
            <v>55</v>
          </cell>
          <cell r="N2389">
            <v>35</v>
          </cell>
          <cell r="O2389">
            <v>60</v>
          </cell>
          <cell r="P2389">
            <v>34</v>
          </cell>
          <cell r="Q2389">
            <v>46.9</v>
          </cell>
          <cell r="R2389">
            <v>30</v>
          </cell>
          <cell r="S2389">
            <v>37.9</v>
          </cell>
          <cell r="T2389">
            <v>21</v>
          </cell>
          <cell r="U2389">
            <v>24</v>
          </cell>
          <cell r="V2389">
            <v>10</v>
          </cell>
          <cell r="W2389">
            <v>10</v>
          </cell>
          <cell r="X2389">
            <v>3</v>
          </cell>
          <cell r="Y2389">
            <v>41</v>
          </cell>
          <cell r="Z2389">
            <v>8.1</v>
          </cell>
          <cell r="AA2389">
            <v>37</v>
          </cell>
          <cell r="AB2389">
            <v>14</v>
          </cell>
          <cell r="AC2389">
            <v>44.1</v>
          </cell>
          <cell r="AD2389">
            <v>21.9</v>
          </cell>
          <cell r="AE2389">
            <v>61</v>
          </cell>
          <cell r="AF2389">
            <v>45</v>
          </cell>
          <cell r="AG2389">
            <v>55</v>
          </cell>
          <cell r="AH2389">
            <v>48</v>
          </cell>
          <cell r="AI2389">
            <v>53.1</v>
          </cell>
          <cell r="AJ2389">
            <v>46.9</v>
          </cell>
          <cell r="AK2389">
            <v>60.1</v>
          </cell>
          <cell r="AL2389">
            <v>42.1</v>
          </cell>
          <cell r="AM2389">
            <v>54</v>
          </cell>
          <cell r="AN2389">
            <v>48</v>
          </cell>
          <cell r="AO2389">
            <v>55.9</v>
          </cell>
          <cell r="AP2389">
            <v>51.1</v>
          </cell>
          <cell r="AQ2389">
            <v>46.9</v>
          </cell>
          <cell r="AR2389">
            <v>27</v>
          </cell>
          <cell r="AS2389">
            <v>52</v>
          </cell>
          <cell r="AT2389">
            <v>44.1</v>
          </cell>
          <cell r="AU2389">
            <v>46</v>
          </cell>
          <cell r="AV2389">
            <v>32</v>
          </cell>
          <cell r="AW2389">
            <v>46</v>
          </cell>
          <cell r="AX2389">
            <v>31</v>
          </cell>
          <cell r="AY2389">
            <v>52</v>
          </cell>
          <cell r="AZ2389">
            <v>24.1</v>
          </cell>
        </row>
        <row r="2390">
          <cell r="B2390">
            <v>36948</v>
          </cell>
          <cell r="C2390">
            <v>48.9</v>
          </cell>
          <cell r="D2390">
            <v>30</v>
          </cell>
          <cell r="E2390">
            <v>50</v>
          </cell>
          <cell r="F2390">
            <v>22</v>
          </cell>
          <cell r="G2390">
            <v>36</v>
          </cell>
          <cell r="H2390">
            <v>13</v>
          </cell>
          <cell r="I2390">
            <v>59</v>
          </cell>
          <cell r="J2390">
            <v>28.9</v>
          </cell>
          <cell r="K2390">
            <v>58</v>
          </cell>
          <cell r="L2390">
            <v>28</v>
          </cell>
          <cell r="M2390">
            <v>53</v>
          </cell>
          <cell r="N2390">
            <v>27</v>
          </cell>
          <cell r="O2390">
            <v>63</v>
          </cell>
          <cell r="P2390">
            <v>29</v>
          </cell>
          <cell r="Q2390">
            <v>42.1</v>
          </cell>
          <cell r="R2390">
            <v>23</v>
          </cell>
          <cell r="S2390">
            <v>30</v>
          </cell>
          <cell r="T2390">
            <v>16</v>
          </cell>
          <cell r="U2390">
            <v>23</v>
          </cell>
          <cell r="V2390">
            <v>-1</v>
          </cell>
          <cell r="W2390">
            <v>12</v>
          </cell>
          <cell r="X2390">
            <v>-7.1</v>
          </cell>
          <cell r="Y2390">
            <v>19.9</v>
          </cell>
          <cell r="Z2390">
            <v>3</v>
          </cell>
          <cell r="AA2390">
            <v>34</v>
          </cell>
          <cell r="AB2390">
            <v>18</v>
          </cell>
          <cell r="AC2390">
            <v>33.1</v>
          </cell>
          <cell r="AD2390">
            <v>19</v>
          </cell>
          <cell r="AE2390">
            <v>57.9</v>
          </cell>
          <cell r="AF2390">
            <v>42.1</v>
          </cell>
          <cell r="AG2390">
            <v>60.1</v>
          </cell>
          <cell r="AH2390">
            <v>45</v>
          </cell>
          <cell r="AI2390">
            <v>57.9</v>
          </cell>
          <cell r="AJ2390">
            <v>46</v>
          </cell>
          <cell r="AK2390">
            <v>57.9</v>
          </cell>
          <cell r="AL2390">
            <v>46</v>
          </cell>
          <cell r="AM2390">
            <v>60.1</v>
          </cell>
          <cell r="AN2390">
            <v>50</v>
          </cell>
          <cell r="AO2390">
            <v>59</v>
          </cell>
          <cell r="AP2390">
            <v>51.1</v>
          </cell>
          <cell r="AQ2390">
            <v>46.9</v>
          </cell>
          <cell r="AR2390">
            <v>27</v>
          </cell>
          <cell r="AS2390">
            <v>48</v>
          </cell>
          <cell r="AT2390">
            <v>44.1</v>
          </cell>
          <cell r="AU2390">
            <v>45</v>
          </cell>
          <cell r="AV2390">
            <v>27</v>
          </cell>
          <cell r="AW2390">
            <v>43</v>
          </cell>
          <cell r="AX2390">
            <v>27</v>
          </cell>
          <cell r="AY2390">
            <v>39.9</v>
          </cell>
          <cell r="AZ2390">
            <v>24.1</v>
          </cell>
        </row>
        <row r="2391">
          <cell r="B2391">
            <v>36949</v>
          </cell>
          <cell r="C2391">
            <v>55</v>
          </cell>
          <cell r="D2391">
            <v>33.1</v>
          </cell>
          <cell r="E2391">
            <v>50</v>
          </cell>
          <cell r="F2391">
            <v>22</v>
          </cell>
          <cell r="G2391">
            <v>37</v>
          </cell>
          <cell r="H2391">
            <v>11</v>
          </cell>
          <cell r="I2391">
            <v>59</v>
          </cell>
          <cell r="J2391">
            <v>30.9</v>
          </cell>
          <cell r="K2391">
            <v>61</v>
          </cell>
          <cell r="L2391">
            <v>34</v>
          </cell>
          <cell r="M2391">
            <v>57</v>
          </cell>
          <cell r="N2391">
            <v>27</v>
          </cell>
          <cell r="O2391">
            <v>63</v>
          </cell>
          <cell r="P2391">
            <v>29</v>
          </cell>
          <cell r="Q2391">
            <v>44.1</v>
          </cell>
          <cell r="R2391">
            <v>21.9</v>
          </cell>
          <cell r="S2391">
            <v>28.9</v>
          </cell>
          <cell r="T2391">
            <v>10</v>
          </cell>
          <cell r="U2391">
            <v>22</v>
          </cell>
          <cell r="V2391">
            <v>-1</v>
          </cell>
          <cell r="W2391">
            <v>30.9</v>
          </cell>
          <cell r="X2391">
            <v>-5.1</v>
          </cell>
          <cell r="Y2391">
            <v>28.9</v>
          </cell>
          <cell r="Z2391">
            <v>1.9</v>
          </cell>
          <cell r="AA2391">
            <v>21.9</v>
          </cell>
          <cell r="AB2391">
            <v>10.9</v>
          </cell>
          <cell r="AC2391">
            <v>19.9</v>
          </cell>
          <cell r="AD2391">
            <v>10.9</v>
          </cell>
          <cell r="AE2391">
            <v>66.9</v>
          </cell>
          <cell r="AF2391">
            <v>37.9</v>
          </cell>
          <cell r="AG2391">
            <v>66.9</v>
          </cell>
          <cell r="AH2391">
            <v>43</v>
          </cell>
          <cell r="AI2391">
            <v>55</v>
          </cell>
          <cell r="AJ2391">
            <v>46.9</v>
          </cell>
          <cell r="AK2391">
            <v>62.1</v>
          </cell>
          <cell r="AL2391">
            <v>41</v>
          </cell>
          <cell r="AM2391">
            <v>57</v>
          </cell>
          <cell r="AN2391">
            <v>48.9</v>
          </cell>
          <cell r="AO2391">
            <v>59</v>
          </cell>
          <cell r="AP2391">
            <v>50</v>
          </cell>
          <cell r="AQ2391">
            <v>48.9</v>
          </cell>
          <cell r="AR2391">
            <v>19.9</v>
          </cell>
          <cell r="AS2391">
            <v>57.9</v>
          </cell>
          <cell r="AT2391">
            <v>44.1</v>
          </cell>
          <cell r="AU2391">
            <v>41</v>
          </cell>
          <cell r="AV2391">
            <v>26.1</v>
          </cell>
          <cell r="AW2391">
            <v>42</v>
          </cell>
          <cell r="AX2391">
            <v>32</v>
          </cell>
          <cell r="AY2391">
            <v>23</v>
          </cell>
          <cell r="AZ2391">
            <v>12.9</v>
          </cell>
        </row>
        <row r="2392">
          <cell r="B2392">
            <v>36950</v>
          </cell>
          <cell r="C2392">
            <v>51.1</v>
          </cell>
          <cell r="D2392">
            <v>33.1</v>
          </cell>
          <cell r="E2392">
            <v>50</v>
          </cell>
          <cell r="F2392">
            <v>19</v>
          </cell>
          <cell r="G2392">
            <v>38</v>
          </cell>
          <cell r="H2392">
            <v>16</v>
          </cell>
          <cell r="I2392">
            <v>54</v>
          </cell>
          <cell r="J2392">
            <v>30</v>
          </cell>
          <cell r="K2392">
            <v>53</v>
          </cell>
          <cell r="L2392">
            <v>28</v>
          </cell>
          <cell r="M2392">
            <v>52</v>
          </cell>
          <cell r="N2392">
            <v>25</v>
          </cell>
          <cell r="O2392">
            <v>59</v>
          </cell>
          <cell r="P2392">
            <v>26</v>
          </cell>
          <cell r="Q2392">
            <v>44.1</v>
          </cell>
          <cell r="R2392">
            <v>21.9</v>
          </cell>
          <cell r="S2392">
            <v>30</v>
          </cell>
          <cell r="T2392">
            <v>3</v>
          </cell>
          <cell r="U2392">
            <v>26</v>
          </cell>
          <cell r="V2392">
            <v>2</v>
          </cell>
          <cell r="W2392">
            <v>42.1</v>
          </cell>
          <cell r="X2392">
            <v>21.9</v>
          </cell>
          <cell r="Y2392">
            <v>41</v>
          </cell>
          <cell r="Z2392">
            <v>19.9</v>
          </cell>
          <cell r="AA2392">
            <v>34</v>
          </cell>
          <cell r="AB2392">
            <v>10.9</v>
          </cell>
          <cell r="AC2392">
            <v>44.1</v>
          </cell>
          <cell r="AD2392">
            <v>9</v>
          </cell>
          <cell r="AE2392">
            <v>62.1</v>
          </cell>
          <cell r="AF2392">
            <v>39.9</v>
          </cell>
          <cell r="AG2392">
            <v>62.1</v>
          </cell>
          <cell r="AH2392">
            <v>48</v>
          </cell>
          <cell r="AI2392">
            <v>55</v>
          </cell>
          <cell r="AJ2392">
            <v>48</v>
          </cell>
          <cell r="AK2392">
            <v>59</v>
          </cell>
          <cell r="AL2392">
            <v>44.1</v>
          </cell>
          <cell r="AM2392">
            <v>54</v>
          </cell>
          <cell r="AN2392">
            <v>48</v>
          </cell>
          <cell r="AO2392">
            <v>55.9</v>
          </cell>
          <cell r="AP2392">
            <v>48.9</v>
          </cell>
          <cell r="AQ2392">
            <v>42.1</v>
          </cell>
          <cell r="AR2392">
            <v>19</v>
          </cell>
          <cell r="AS2392">
            <v>48</v>
          </cell>
          <cell r="AT2392">
            <v>39.9</v>
          </cell>
          <cell r="AU2392">
            <v>39</v>
          </cell>
          <cell r="AV2392">
            <v>24.1</v>
          </cell>
          <cell r="AW2392">
            <v>46</v>
          </cell>
          <cell r="AX2392">
            <v>32</v>
          </cell>
          <cell r="AY2392">
            <v>33.1</v>
          </cell>
          <cell r="AZ2392">
            <v>17.1</v>
          </cell>
        </row>
        <row r="2393">
          <cell r="B2393">
            <v>36951</v>
          </cell>
          <cell r="C2393">
            <v>46</v>
          </cell>
          <cell r="D2393">
            <v>35.1</v>
          </cell>
          <cell r="E2393">
            <v>43</v>
          </cell>
          <cell r="F2393">
            <v>23</v>
          </cell>
          <cell r="G2393">
            <v>39.9</v>
          </cell>
          <cell r="H2393">
            <v>19.9</v>
          </cell>
          <cell r="I2393">
            <v>51.1</v>
          </cell>
          <cell r="J2393">
            <v>35.1</v>
          </cell>
          <cell r="K2393">
            <v>48</v>
          </cell>
          <cell r="L2393">
            <v>30.9</v>
          </cell>
          <cell r="M2393">
            <v>48</v>
          </cell>
          <cell r="N2393">
            <v>33</v>
          </cell>
          <cell r="O2393">
            <v>48</v>
          </cell>
          <cell r="P2393">
            <v>29</v>
          </cell>
          <cell r="Q2393">
            <v>48.9</v>
          </cell>
          <cell r="R2393">
            <v>24.1</v>
          </cell>
          <cell r="S2393">
            <v>30</v>
          </cell>
          <cell r="T2393">
            <v>9</v>
          </cell>
          <cell r="U2393">
            <v>32</v>
          </cell>
          <cell r="V2393">
            <v>7</v>
          </cell>
          <cell r="W2393">
            <v>47</v>
          </cell>
          <cell r="X2393">
            <v>25</v>
          </cell>
          <cell r="Y2393">
            <v>46.9</v>
          </cell>
          <cell r="Z2393">
            <v>24.1</v>
          </cell>
          <cell r="AA2393">
            <v>37.9</v>
          </cell>
          <cell r="AB2393">
            <v>24.1</v>
          </cell>
          <cell r="AC2393">
            <v>44.1</v>
          </cell>
          <cell r="AD2393">
            <v>19.9</v>
          </cell>
          <cell r="AE2393">
            <v>59</v>
          </cell>
          <cell r="AF2393">
            <v>36</v>
          </cell>
          <cell r="AG2393">
            <v>57</v>
          </cell>
          <cell r="AH2393">
            <v>42.1</v>
          </cell>
          <cell r="AI2393">
            <v>64.9</v>
          </cell>
          <cell r="AJ2393">
            <v>43</v>
          </cell>
          <cell r="AK2393">
            <v>61</v>
          </cell>
          <cell r="AL2393">
            <v>37.9</v>
          </cell>
          <cell r="AM2393">
            <v>60.1</v>
          </cell>
          <cell r="AN2393">
            <v>45</v>
          </cell>
          <cell r="AO2393">
            <v>63</v>
          </cell>
          <cell r="AP2393">
            <v>46.9</v>
          </cell>
          <cell r="AQ2393">
            <v>52</v>
          </cell>
          <cell r="AR2393">
            <v>18</v>
          </cell>
          <cell r="AS2393">
            <v>55</v>
          </cell>
          <cell r="AT2393">
            <v>37.9</v>
          </cell>
          <cell r="AU2393">
            <v>44.1</v>
          </cell>
          <cell r="AV2393">
            <v>28</v>
          </cell>
          <cell r="AW2393">
            <v>44</v>
          </cell>
          <cell r="AX2393">
            <v>32</v>
          </cell>
          <cell r="AY2393">
            <v>52</v>
          </cell>
          <cell r="AZ2393">
            <v>30</v>
          </cell>
        </row>
        <row r="2394">
          <cell r="B2394">
            <v>36952</v>
          </cell>
          <cell r="C2394">
            <v>46</v>
          </cell>
          <cell r="D2394">
            <v>35.1</v>
          </cell>
          <cell r="E2394">
            <v>53.1</v>
          </cell>
          <cell r="F2394">
            <v>21</v>
          </cell>
          <cell r="G2394">
            <v>37.9</v>
          </cell>
          <cell r="H2394">
            <v>24.1</v>
          </cell>
          <cell r="I2394">
            <v>48.9</v>
          </cell>
          <cell r="J2394">
            <v>36</v>
          </cell>
          <cell r="K2394">
            <v>51.1</v>
          </cell>
          <cell r="L2394">
            <v>30.9</v>
          </cell>
          <cell r="M2394">
            <v>48</v>
          </cell>
          <cell r="N2394">
            <v>33</v>
          </cell>
          <cell r="O2394">
            <v>48</v>
          </cell>
          <cell r="P2394">
            <v>29</v>
          </cell>
          <cell r="Q2394">
            <v>37</v>
          </cell>
          <cell r="R2394">
            <v>28.9</v>
          </cell>
          <cell r="S2394">
            <v>30</v>
          </cell>
          <cell r="T2394">
            <v>9</v>
          </cell>
          <cell r="U2394">
            <v>32</v>
          </cell>
          <cell r="V2394">
            <v>7</v>
          </cell>
          <cell r="W2394">
            <v>47</v>
          </cell>
          <cell r="X2394">
            <v>25</v>
          </cell>
          <cell r="Y2394">
            <v>46.9</v>
          </cell>
          <cell r="Z2394">
            <v>27</v>
          </cell>
          <cell r="AA2394">
            <v>41</v>
          </cell>
          <cell r="AB2394">
            <v>23</v>
          </cell>
          <cell r="AC2394">
            <v>46</v>
          </cell>
          <cell r="AD2394">
            <v>19</v>
          </cell>
          <cell r="AE2394">
            <v>55</v>
          </cell>
          <cell r="AF2394">
            <v>43</v>
          </cell>
          <cell r="AG2394">
            <v>55.9</v>
          </cell>
          <cell r="AH2394">
            <v>46</v>
          </cell>
          <cell r="AI2394">
            <v>60.1</v>
          </cell>
          <cell r="AJ2394">
            <v>43</v>
          </cell>
          <cell r="AK2394">
            <v>54</v>
          </cell>
          <cell r="AL2394">
            <v>42.1</v>
          </cell>
          <cell r="AM2394">
            <v>61</v>
          </cell>
          <cell r="AN2394">
            <v>46</v>
          </cell>
          <cell r="AO2394">
            <v>60.1</v>
          </cell>
          <cell r="AP2394">
            <v>46.9</v>
          </cell>
          <cell r="AQ2394">
            <v>48.9</v>
          </cell>
          <cell r="AR2394">
            <v>30</v>
          </cell>
          <cell r="AS2394">
            <v>59</v>
          </cell>
          <cell r="AT2394">
            <v>39</v>
          </cell>
          <cell r="AU2394">
            <v>50</v>
          </cell>
          <cell r="AV2394">
            <v>28</v>
          </cell>
          <cell r="AW2394">
            <v>44</v>
          </cell>
          <cell r="AX2394">
            <v>32</v>
          </cell>
          <cell r="AY2394">
            <v>50</v>
          </cell>
          <cell r="AZ2394">
            <v>24.1</v>
          </cell>
        </row>
        <row r="2395">
          <cell r="B2395">
            <v>36953</v>
          </cell>
          <cell r="C2395">
            <v>46.9</v>
          </cell>
          <cell r="D2395">
            <v>30.9</v>
          </cell>
          <cell r="E2395">
            <v>45</v>
          </cell>
          <cell r="F2395">
            <v>17.1</v>
          </cell>
          <cell r="G2395">
            <v>37</v>
          </cell>
          <cell r="H2395">
            <v>21</v>
          </cell>
          <cell r="I2395">
            <v>50</v>
          </cell>
          <cell r="J2395">
            <v>34</v>
          </cell>
          <cell r="K2395">
            <v>48.9</v>
          </cell>
          <cell r="L2395">
            <v>30</v>
          </cell>
          <cell r="M2395">
            <v>34</v>
          </cell>
          <cell r="N2395">
            <v>46</v>
          </cell>
          <cell r="O2395">
            <v>38</v>
          </cell>
          <cell r="P2395">
            <v>43</v>
          </cell>
          <cell r="Q2395">
            <v>45</v>
          </cell>
          <cell r="R2395">
            <v>25</v>
          </cell>
          <cell r="S2395">
            <v>8</v>
          </cell>
          <cell r="T2395">
            <v>33</v>
          </cell>
          <cell r="U2395">
            <v>21</v>
          </cell>
          <cell r="V2395">
            <v>36</v>
          </cell>
          <cell r="W2395">
            <v>25</v>
          </cell>
          <cell r="X2395">
            <v>38</v>
          </cell>
          <cell r="Y2395">
            <v>35.1</v>
          </cell>
          <cell r="Z2395">
            <v>28</v>
          </cell>
          <cell r="AA2395">
            <v>39</v>
          </cell>
          <cell r="AB2395">
            <v>12.9</v>
          </cell>
          <cell r="AC2395">
            <v>42.1</v>
          </cell>
          <cell r="AD2395">
            <v>18</v>
          </cell>
          <cell r="AE2395">
            <v>55</v>
          </cell>
          <cell r="AF2395">
            <v>39</v>
          </cell>
          <cell r="AG2395">
            <v>55</v>
          </cell>
          <cell r="AH2395">
            <v>42.1</v>
          </cell>
          <cell r="AI2395">
            <v>60.1</v>
          </cell>
          <cell r="AJ2395">
            <v>50</v>
          </cell>
          <cell r="AK2395">
            <v>59</v>
          </cell>
          <cell r="AL2395">
            <v>37</v>
          </cell>
          <cell r="AM2395">
            <v>63</v>
          </cell>
          <cell r="AN2395">
            <v>51.1</v>
          </cell>
          <cell r="AO2395">
            <v>61</v>
          </cell>
          <cell r="AP2395">
            <v>53.1</v>
          </cell>
          <cell r="AQ2395">
            <v>50</v>
          </cell>
          <cell r="AR2395">
            <v>27</v>
          </cell>
          <cell r="AS2395">
            <v>60.1</v>
          </cell>
          <cell r="AT2395">
            <v>41</v>
          </cell>
          <cell r="AU2395">
            <v>42.1</v>
          </cell>
          <cell r="AV2395">
            <v>30.9</v>
          </cell>
          <cell r="AW2395">
            <v>26</v>
          </cell>
          <cell r="AX2395">
            <v>51</v>
          </cell>
          <cell r="AY2395">
            <v>48</v>
          </cell>
          <cell r="AZ2395">
            <v>27</v>
          </cell>
        </row>
        <row r="2396">
          <cell r="B2396">
            <v>36954</v>
          </cell>
          <cell r="C2396">
            <v>54</v>
          </cell>
          <cell r="D2396">
            <v>33.1</v>
          </cell>
          <cell r="E2396">
            <v>46</v>
          </cell>
          <cell r="F2396">
            <v>33.1</v>
          </cell>
          <cell r="G2396">
            <v>45</v>
          </cell>
          <cell r="H2396">
            <v>23</v>
          </cell>
          <cell r="I2396">
            <v>50</v>
          </cell>
          <cell r="J2396">
            <v>33.1</v>
          </cell>
          <cell r="K2396">
            <v>50</v>
          </cell>
          <cell r="L2396">
            <v>30.9</v>
          </cell>
          <cell r="M2396">
            <v>46</v>
          </cell>
          <cell r="N2396">
            <v>34</v>
          </cell>
          <cell r="O2396">
            <v>57</v>
          </cell>
          <cell r="P2396">
            <v>38</v>
          </cell>
          <cell r="Q2396">
            <v>55.9</v>
          </cell>
          <cell r="R2396">
            <v>32</v>
          </cell>
          <cell r="S2396">
            <v>45</v>
          </cell>
          <cell r="T2396">
            <v>8</v>
          </cell>
          <cell r="U2396">
            <v>39</v>
          </cell>
          <cell r="V2396">
            <v>21</v>
          </cell>
          <cell r="W2396">
            <v>46</v>
          </cell>
          <cell r="X2396">
            <v>25</v>
          </cell>
          <cell r="Y2396">
            <v>39.9</v>
          </cell>
          <cell r="Z2396">
            <v>23</v>
          </cell>
          <cell r="AA2396">
            <v>46</v>
          </cell>
          <cell r="AB2396">
            <v>14</v>
          </cell>
          <cell r="AC2396">
            <v>46</v>
          </cell>
          <cell r="AD2396">
            <v>18</v>
          </cell>
          <cell r="AE2396">
            <v>60.1</v>
          </cell>
          <cell r="AF2396">
            <v>50</v>
          </cell>
          <cell r="AG2396">
            <v>60.1</v>
          </cell>
          <cell r="AH2396">
            <v>48.9</v>
          </cell>
          <cell r="AI2396">
            <v>60.1</v>
          </cell>
          <cell r="AJ2396">
            <v>51.1</v>
          </cell>
          <cell r="AK2396">
            <v>62.1</v>
          </cell>
          <cell r="AL2396">
            <v>50</v>
          </cell>
          <cell r="AM2396">
            <v>60.1</v>
          </cell>
          <cell r="AN2396">
            <v>53.1</v>
          </cell>
          <cell r="AO2396">
            <v>60.1</v>
          </cell>
          <cell r="AP2396">
            <v>54</v>
          </cell>
          <cell r="AQ2396">
            <v>50</v>
          </cell>
          <cell r="AR2396">
            <v>35.1</v>
          </cell>
          <cell r="AS2396">
            <v>57.9</v>
          </cell>
          <cell r="AT2396">
            <v>45</v>
          </cell>
          <cell r="AU2396">
            <v>55.9</v>
          </cell>
          <cell r="AV2396">
            <v>28</v>
          </cell>
          <cell r="AW2396">
            <v>54</v>
          </cell>
          <cell r="AX2396">
            <v>26</v>
          </cell>
          <cell r="AY2396">
            <v>51.1</v>
          </cell>
          <cell r="AZ2396">
            <v>25</v>
          </cell>
        </row>
        <row r="2397">
          <cell r="B2397">
            <v>36955</v>
          </cell>
          <cell r="C2397">
            <v>59</v>
          </cell>
          <cell r="D2397">
            <v>43</v>
          </cell>
          <cell r="E2397">
            <v>57</v>
          </cell>
          <cell r="F2397">
            <v>30</v>
          </cell>
          <cell r="G2397">
            <v>54</v>
          </cell>
          <cell r="H2397">
            <v>33.1</v>
          </cell>
          <cell r="I2397">
            <v>61</v>
          </cell>
          <cell r="J2397">
            <v>37.9</v>
          </cell>
          <cell r="K2397">
            <v>64.9</v>
          </cell>
          <cell r="L2397">
            <v>35.1</v>
          </cell>
          <cell r="M2397">
            <v>62</v>
          </cell>
          <cell r="N2397">
            <v>37</v>
          </cell>
          <cell r="O2397">
            <v>56</v>
          </cell>
          <cell r="P2397">
            <v>49</v>
          </cell>
          <cell r="Q2397">
            <v>60.1</v>
          </cell>
          <cell r="R2397">
            <v>41</v>
          </cell>
          <cell r="S2397">
            <v>50</v>
          </cell>
          <cell r="T2397">
            <v>33</v>
          </cell>
          <cell r="U2397">
            <v>41</v>
          </cell>
          <cell r="V2397">
            <v>24</v>
          </cell>
          <cell r="W2397">
            <v>53</v>
          </cell>
          <cell r="X2397">
            <v>26</v>
          </cell>
          <cell r="Y2397">
            <v>51.1</v>
          </cell>
          <cell r="Z2397">
            <v>25</v>
          </cell>
          <cell r="AA2397">
            <v>52</v>
          </cell>
          <cell r="AB2397">
            <v>32</v>
          </cell>
          <cell r="AC2397">
            <v>57.9</v>
          </cell>
          <cell r="AD2397">
            <v>23</v>
          </cell>
          <cell r="AE2397">
            <v>62.1</v>
          </cell>
          <cell r="AF2397">
            <v>50</v>
          </cell>
          <cell r="AG2397">
            <v>60.1</v>
          </cell>
          <cell r="AH2397">
            <v>48.9</v>
          </cell>
          <cell r="AI2397">
            <v>61</v>
          </cell>
          <cell r="AJ2397">
            <v>54</v>
          </cell>
          <cell r="AK2397">
            <v>60.1</v>
          </cell>
          <cell r="AL2397">
            <v>50</v>
          </cell>
          <cell r="AM2397">
            <v>60.1</v>
          </cell>
          <cell r="AN2397">
            <v>55</v>
          </cell>
          <cell r="AO2397">
            <v>64.9</v>
          </cell>
          <cell r="AP2397">
            <v>53.1</v>
          </cell>
          <cell r="AQ2397">
            <v>48.9</v>
          </cell>
          <cell r="AR2397">
            <v>37.9</v>
          </cell>
          <cell r="AS2397">
            <v>68</v>
          </cell>
          <cell r="AT2397">
            <v>46.9</v>
          </cell>
          <cell r="AU2397">
            <v>59</v>
          </cell>
          <cell r="AV2397">
            <v>42.1</v>
          </cell>
          <cell r="AW2397">
            <v>57</v>
          </cell>
          <cell r="AX2397">
            <v>34</v>
          </cell>
          <cell r="AY2397">
            <v>61</v>
          </cell>
          <cell r="AZ2397">
            <v>28</v>
          </cell>
        </row>
        <row r="2398">
          <cell r="B2398">
            <v>36956</v>
          </cell>
          <cell r="C2398">
            <v>62.1</v>
          </cell>
          <cell r="D2398">
            <v>39.9</v>
          </cell>
          <cell r="E2398">
            <v>63</v>
          </cell>
          <cell r="F2398">
            <v>28.9</v>
          </cell>
          <cell r="G2398">
            <v>54</v>
          </cell>
          <cell r="H2398">
            <v>32</v>
          </cell>
          <cell r="I2398">
            <v>68</v>
          </cell>
          <cell r="J2398">
            <v>37</v>
          </cell>
          <cell r="K2398">
            <v>72</v>
          </cell>
          <cell r="L2398">
            <v>36</v>
          </cell>
          <cell r="M2398">
            <v>68</v>
          </cell>
          <cell r="N2398">
            <v>33</v>
          </cell>
          <cell r="O2398">
            <v>68</v>
          </cell>
          <cell r="P2398">
            <v>31</v>
          </cell>
          <cell r="Q2398">
            <v>61</v>
          </cell>
          <cell r="R2398">
            <v>33.1</v>
          </cell>
          <cell r="S2398">
            <v>43</v>
          </cell>
          <cell r="T2398">
            <v>23</v>
          </cell>
          <cell r="U2398">
            <v>45</v>
          </cell>
          <cell r="V2398">
            <v>24</v>
          </cell>
          <cell r="W2398">
            <v>53</v>
          </cell>
          <cell r="X2398">
            <v>29</v>
          </cell>
          <cell r="Y2398">
            <v>55</v>
          </cell>
          <cell r="Z2398">
            <v>34</v>
          </cell>
          <cell r="AA2398">
            <v>53.1</v>
          </cell>
          <cell r="AB2398">
            <v>24.1</v>
          </cell>
          <cell r="AC2398">
            <v>51.1</v>
          </cell>
          <cell r="AD2398">
            <v>33.1</v>
          </cell>
          <cell r="AE2398">
            <v>64.9</v>
          </cell>
          <cell r="AF2398">
            <v>48.9</v>
          </cell>
          <cell r="AG2398">
            <v>64</v>
          </cell>
          <cell r="AH2398">
            <v>52</v>
          </cell>
          <cell r="AI2398">
            <v>62.1</v>
          </cell>
          <cell r="AJ2398">
            <v>53.1</v>
          </cell>
          <cell r="AK2398">
            <v>62.1</v>
          </cell>
          <cell r="AL2398">
            <v>48.9</v>
          </cell>
          <cell r="AM2398">
            <v>63</v>
          </cell>
          <cell r="AN2398">
            <v>53.1</v>
          </cell>
          <cell r="AO2398">
            <v>63</v>
          </cell>
          <cell r="AP2398">
            <v>54</v>
          </cell>
          <cell r="AQ2398">
            <v>59</v>
          </cell>
          <cell r="AR2398">
            <v>32</v>
          </cell>
          <cell r="AS2398">
            <v>60.1</v>
          </cell>
          <cell r="AT2398">
            <v>54</v>
          </cell>
          <cell r="AU2398">
            <v>60.1</v>
          </cell>
          <cell r="AV2398">
            <v>33.1</v>
          </cell>
          <cell r="AW2398">
            <v>62</v>
          </cell>
          <cell r="AX2398">
            <v>36</v>
          </cell>
          <cell r="AY2398">
            <v>55.9</v>
          </cell>
          <cell r="AZ2398">
            <v>36</v>
          </cell>
        </row>
        <row r="2399">
          <cell r="B2399">
            <v>36957</v>
          </cell>
          <cell r="C2399">
            <v>66</v>
          </cell>
          <cell r="D2399">
            <v>37.9</v>
          </cell>
          <cell r="E2399">
            <v>64</v>
          </cell>
          <cell r="F2399">
            <v>30</v>
          </cell>
          <cell r="G2399">
            <v>55</v>
          </cell>
          <cell r="H2399">
            <v>32</v>
          </cell>
          <cell r="I2399">
            <v>69.1</v>
          </cell>
          <cell r="J2399">
            <v>39.9</v>
          </cell>
          <cell r="K2399">
            <v>71.1</v>
          </cell>
          <cell r="L2399">
            <v>36</v>
          </cell>
          <cell r="M2399">
            <v>71</v>
          </cell>
          <cell r="N2399">
            <v>39</v>
          </cell>
          <cell r="O2399">
            <v>71</v>
          </cell>
          <cell r="P2399">
            <v>38</v>
          </cell>
          <cell r="Q2399">
            <v>62.1</v>
          </cell>
          <cell r="R2399">
            <v>34</v>
          </cell>
          <cell r="S2399">
            <v>46</v>
          </cell>
          <cell r="T2399">
            <v>20</v>
          </cell>
          <cell r="U2399">
            <v>43</v>
          </cell>
          <cell r="V2399">
            <v>26</v>
          </cell>
          <cell r="W2399">
            <v>55</v>
          </cell>
          <cell r="X2399">
            <v>25</v>
          </cell>
          <cell r="Y2399">
            <v>53.1</v>
          </cell>
          <cell r="Z2399">
            <v>28</v>
          </cell>
          <cell r="AA2399">
            <v>52</v>
          </cell>
          <cell r="AB2399">
            <v>19.9</v>
          </cell>
          <cell r="AC2399">
            <v>52</v>
          </cell>
          <cell r="AD2399">
            <v>24.1</v>
          </cell>
          <cell r="AE2399">
            <v>66</v>
          </cell>
          <cell r="AF2399">
            <v>45</v>
          </cell>
          <cell r="AG2399">
            <v>59</v>
          </cell>
          <cell r="AH2399">
            <v>50</v>
          </cell>
          <cell r="AI2399">
            <v>62.1</v>
          </cell>
          <cell r="AJ2399">
            <v>51.1</v>
          </cell>
          <cell r="AK2399">
            <v>64</v>
          </cell>
          <cell r="AL2399">
            <v>43</v>
          </cell>
          <cell r="AM2399">
            <v>61</v>
          </cell>
          <cell r="AN2399">
            <v>54</v>
          </cell>
          <cell r="AO2399">
            <v>62.1</v>
          </cell>
          <cell r="AP2399">
            <v>53.1</v>
          </cell>
          <cell r="AQ2399">
            <v>64.9</v>
          </cell>
          <cell r="AR2399">
            <v>34</v>
          </cell>
          <cell r="AS2399">
            <v>64</v>
          </cell>
          <cell r="AT2399">
            <v>51.1</v>
          </cell>
          <cell r="AU2399">
            <v>57.9</v>
          </cell>
          <cell r="AV2399">
            <v>30.9</v>
          </cell>
          <cell r="AW2399">
            <v>56</v>
          </cell>
          <cell r="AX2399">
            <v>39</v>
          </cell>
          <cell r="AY2399">
            <v>57.9</v>
          </cell>
          <cell r="AZ2399">
            <v>35.1</v>
          </cell>
        </row>
        <row r="2400">
          <cell r="B2400">
            <v>36958</v>
          </cell>
          <cell r="C2400">
            <v>51.1</v>
          </cell>
          <cell r="D2400">
            <v>43</v>
          </cell>
          <cell r="E2400">
            <v>60.1</v>
          </cell>
          <cell r="F2400">
            <v>30</v>
          </cell>
          <cell r="G2400">
            <v>43</v>
          </cell>
          <cell r="H2400">
            <v>30.9</v>
          </cell>
          <cell r="I2400">
            <v>52</v>
          </cell>
          <cell r="J2400">
            <v>41</v>
          </cell>
          <cell r="K2400">
            <v>52</v>
          </cell>
          <cell r="L2400">
            <v>43</v>
          </cell>
          <cell r="M2400">
            <v>52</v>
          </cell>
          <cell r="N2400">
            <v>44</v>
          </cell>
          <cell r="O2400">
            <v>56</v>
          </cell>
          <cell r="P2400">
            <v>43</v>
          </cell>
          <cell r="Q2400">
            <v>57.9</v>
          </cell>
          <cell r="R2400">
            <v>36</v>
          </cell>
          <cell r="S2400">
            <v>45</v>
          </cell>
          <cell r="T2400">
            <v>21</v>
          </cell>
          <cell r="U2400">
            <v>45</v>
          </cell>
          <cell r="V2400">
            <v>25</v>
          </cell>
          <cell r="W2400">
            <v>61</v>
          </cell>
          <cell r="X2400">
            <v>30</v>
          </cell>
          <cell r="Y2400">
            <v>62.1</v>
          </cell>
          <cell r="Z2400">
            <v>28</v>
          </cell>
          <cell r="AA2400">
            <v>53.1</v>
          </cell>
          <cell r="AB2400">
            <v>24.1</v>
          </cell>
          <cell r="AC2400">
            <v>54</v>
          </cell>
          <cell r="AD2400">
            <v>25</v>
          </cell>
          <cell r="AE2400">
            <v>61</v>
          </cell>
          <cell r="AF2400">
            <v>46.9</v>
          </cell>
          <cell r="AG2400">
            <v>57.9</v>
          </cell>
          <cell r="AH2400">
            <v>50</v>
          </cell>
          <cell r="AI2400">
            <v>64</v>
          </cell>
          <cell r="AJ2400">
            <v>48</v>
          </cell>
          <cell r="AK2400">
            <v>68</v>
          </cell>
          <cell r="AL2400">
            <v>45</v>
          </cell>
          <cell r="AM2400">
            <v>61</v>
          </cell>
          <cell r="AN2400">
            <v>51.1</v>
          </cell>
          <cell r="AO2400">
            <v>63</v>
          </cell>
          <cell r="AP2400">
            <v>50</v>
          </cell>
          <cell r="AQ2400">
            <v>63</v>
          </cell>
          <cell r="AR2400">
            <v>32</v>
          </cell>
          <cell r="AS2400">
            <v>69.1</v>
          </cell>
          <cell r="AT2400">
            <v>46</v>
          </cell>
          <cell r="AU2400">
            <v>57</v>
          </cell>
          <cell r="AV2400">
            <v>32</v>
          </cell>
          <cell r="AW2400">
            <v>62</v>
          </cell>
          <cell r="AX2400">
            <v>31</v>
          </cell>
          <cell r="AY2400">
            <v>57.9</v>
          </cell>
          <cell r="AZ2400">
            <v>30.9</v>
          </cell>
        </row>
        <row r="2401">
          <cell r="B2401">
            <v>36959</v>
          </cell>
          <cell r="C2401">
            <v>50</v>
          </cell>
          <cell r="D2401">
            <v>39.9</v>
          </cell>
          <cell r="E2401">
            <v>55.9</v>
          </cell>
          <cell r="F2401">
            <v>28.9</v>
          </cell>
          <cell r="G2401">
            <v>43</v>
          </cell>
          <cell r="H2401">
            <v>30</v>
          </cell>
          <cell r="I2401">
            <v>53.1</v>
          </cell>
          <cell r="J2401">
            <v>37.9</v>
          </cell>
          <cell r="K2401">
            <v>51.1</v>
          </cell>
          <cell r="L2401">
            <v>32</v>
          </cell>
          <cell r="M2401">
            <v>52</v>
          </cell>
          <cell r="N2401">
            <v>44</v>
          </cell>
          <cell r="O2401">
            <v>56</v>
          </cell>
          <cell r="P2401">
            <v>43</v>
          </cell>
          <cell r="Q2401">
            <v>48.9</v>
          </cell>
          <cell r="R2401">
            <v>36</v>
          </cell>
          <cell r="S2401">
            <v>45</v>
          </cell>
          <cell r="T2401">
            <v>21</v>
          </cell>
          <cell r="U2401">
            <v>45</v>
          </cell>
          <cell r="V2401">
            <v>25</v>
          </cell>
          <cell r="W2401">
            <v>61</v>
          </cell>
          <cell r="X2401">
            <v>30</v>
          </cell>
          <cell r="Y2401">
            <v>54</v>
          </cell>
          <cell r="Z2401">
            <v>28</v>
          </cell>
          <cell r="AA2401">
            <v>55.9</v>
          </cell>
          <cell r="AB2401">
            <v>32</v>
          </cell>
          <cell r="AC2401">
            <v>59</v>
          </cell>
          <cell r="AD2401">
            <v>26.1</v>
          </cell>
          <cell r="AE2401">
            <v>62.1</v>
          </cell>
          <cell r="AF2401">
            <v>43</v>
          </cell>
          <cell r="AG2401">
            <v>57</v>
          </cell>
          <cell r="AH2401">
            <v>45</v>
          </cell>
          <cell r="AI2401">
            <v>59</v>
          </cell>
          <cell r="AJ2401">
            <v>52</v>
          </cell>
          <cell r="AK2401">
            <v>55.9</v>
          </cell>
          <cell r="AL2401">
            <v>46.9</v>
          </cell>
          <cell r="AM2401">
            <v>59</v>
          </cell>
          <cell r="AN2401">
            <v>52</v>
          </cell>
          <cell r="AO2401">
            <v>59</v>
          </cell>
          <cell r="AP2401">
            <v>52</v>
          </cell>
          <cell r="AQ2401">
            <v>44.1</v>
          </cell>
          <cell r="AR2401">
            <v>32</v>
          </cell>
          <cell r="AS2401">
            <v>64</v>
          </cell>
          <cell r="AT2401">
            <v>50</v>
          </cell>
          <cell r="AU2401">
            <v>57</v>
          </cell>
          <cell r="AV2401">
            <v>39</v>
          </cell>
          <cell r="AW2401">
            <v>62</v>
          </cell>
          <cell r="AX2401">
            <v>31</v>
          </cell>
          <cell r="AY2401">
            <v>63</v>
          </cell>
          <cell r="AZ2401">
            <v>36</v>
          </cell>
        </row>
        <row r="2402">
          <cell r="B2402">
            <v>36960</v>
          </cell>
          <cell r="C2402">
            <v>48.9</v>
          </cell>
          <cell r="D2402">
            <v>39.9</v>
          </cell>
          <cell r="E2402">
            <v>59</v>
          </cell>
          <cell r="F2402">
            <v>26.1</v>
          </cell>
          <cell r="G2402">
            <v>42.1</v>
          </cell>
          <cell r="H2402">
            <v>28</v>
          </cell>
          <cell r="I2402">
            <v>50</v>
          </cell>
          <cell r="J2402">
            <v>37.9</v>
          </cell>
          <cell r="K2402">
            <v>51.1</v>
          </cell>
          <cell r="L2402">
            <v>30.9</v>
          </cell>
          <cell r="M2402">
            <v>52</v>
          </cell>
          <cell r="N2402">
            <v>44</v>
          </cell>
          <cell r="O2402">
            <v>56</v>
          </cell>
          <cell r="P2402">
            <v>43</v>
          </cell>
          <cell r="Q2402">
            <v>54</v>
          </cell>
          <cell r="R2402">
            <v>28.9</v>
          </cell>
          <cell r="S2402">
            <v>45</v>
          </cell>
          <cell r="T2402">
            <v>21</v>
          </cell>
          <cell r="U2402">
            <v>45</v>
          </cell>
          <cell r="V2402">
            <v>25</v>
          </cell>
          <cell r="W2402">
            <v>61</v>
          </cell>
          <cell r="X2402">
            <v>30</v>
          </cell>
          <cell r="Y2402">
            <v>37</v>
          </cell>
          <cell r="Z2402">
            <v>26.1</v>
          </cell>
          <cell r="AA2402">
            <v>37</v>
          </cell>
          <cell r="AB2402">
            <v>24.1</v>
          </cell>
          <cell r="AC2402">
            <v>37.9</v>
          </cell>
          <cell r="AD2402">
            <v>25</v>
          </cell>
          <cell r="AE2402">
            <v>64.9</v>
          </cell>
          <cell r="AF2402">
            <v>44.1</v>
          </cell>
          <cell r="AG2402">
            <v>60.1</v>
          </cell>
          <cell r="AH2402">
            <v>46</v>
          </cell>
          <cell r="AI2402">
            <v>63</v>
          </cell>
          <cell r="AJ2402">
            <v>46</v>
          </cell>
          <cell r="AK2402">
            <v>59</v>
          </cell>
          <cell r="AL2402">
            <v>41</v>
          </cell>
          <cell r="AM2402">
            <v>60.1</v>
          </cell>
          <cell r="AN2402">
            <v>46.9</v>
          </cell>
          <cell r="AO2402">
            <v>60.1</v>
          </cell>
          <cell r="AP2402">
            <v>52</v>
          </cell>
          <cell r="AQ2402">
            <v>51.1</v>
          </cell>
          <cell r="AR2402">
            <v>32</v>
          </cell>
          <cell r="AS2402">
            <v>54</v>
          </cell>
          <cell r="AT2402">
            <v>44.1</v>
          </cell>
          <cell r="AU2402">
            <v>48.9</v>
          </cell>
          <cell r="AV2402">
            <v>41</v>
          </cell>
          <cell r="AW2402">
            <v>62</v>
          </cell>
          <cell r="AX2402">
            <v>31</v>
          </cell>
          <cell r="AY2402">
            <v>45</v>
          </cell>
          <cell r="AZ2402">
            <v>26.1</v>
          </cell>
        </row>
        <row r="2403">
          <cell r="B2403">
            <v>36961</v>
          </cell>
          <cell r="C2403">
            <v>50</v>
          </cell>
          <cell r="D2403">
            <v>39.9</v>
          </cell>
          <cell r="E2403">
            <v>60.1</v>
          </cell>
          <cell r="F2403">
            <v>28</v>
          </cell>
          <cell r="G2403">
            <v>46.9</v>
          </cell>
          <cell r="H2403">
            <v>26.1</v>
          </cell>
          <cell r="I2403">
            <v>52</v>
          </cell>
          <cell r="J2403">
            <v>37.9</v>
          </cell>
          <cell r="K2403">
            <v>51.1</v>
          </cell>
          <cell r="L2403">
            <v>39</v>
          </cell>
          <cell r="M2403">
            <v>53</v>
          </cell>
          <cell r="N2403">
            <v>40</v>
          </cell>
          <cell r="O2403">
            <v>56</v>
          </cell>
          <cell r="P2403">
            <v>29</v>
          </cell>
          <cell r="Q2403">
            <v>51.1</v>
          </cell>
          <cell r="R2403">
            <v>32</v>
          </cell>
          <cell r="S2403">
            <v>42</v>
          </cell>
          <cell r="T2403">
            <v>31</v>
          </cell>
          <cell r="U2403">
            <v>40</v>
          </cell>
          <cell r="V2403">
            <v>29</v>
          </cell>
          <cell r="W2403">
            <v>46</v>
          </cell>
          <cell r="X2403">
            <v>28</v>
          </cell>
          <cell r="Y2403">
            <v>46</v>
          </cell>
          <cell r="Z2403">
            <v>28</v>
          </cell>
          <cell r="AA2403">
            <v>35.1</v>
          </cell>
          <cell r="AB2403">
            <v>21.9</v>
          </cell>
          <cell r="AC2403">
            <v>27</v>
          </cell>
          <cell r="AD2403">
            <v>21</v>
          </cell>
          <cell r="AE2403">
            <v>66</v>
          </cell>
          <cell r="AF2403">
            <v>39.9</v>
          </cell>
          <cell r="AG2403">
            <v>62.1</v>
          </cell>
          <cell r="AH2403">
            <v>43</v>
          </cell>
          <cell r="AI2403">
            <v>61</v>
          </cell>
          <cell r="AJ2403">
            <v>46.9</v>
          </cell>
          <cell r="AK2403">
            <v>62.1</v>
          </cell>
          <cell r="AL2403">
            <v>46</v>
          </cell>
          <cell r="AM2403">
            <v>59</v>
          </cell>
          <cell r="AN2403">
            <v>48.9</v>
          </cell>
          <cell r="AO2403">
            <v>59</v>
          </cell>
          <cell r="AP2403">
            <v>52</v>
          </cell>
          <cell r="AQ2403">
            <v>51.1</v>
          </cell>
          <cell r="AR2403">
            <v>26.1</v>
          </cell>
          <cell r="AS2403">
            <v>63</v>
          </cell>
          <cell r="AT2403">
            <v>46.9</v>
          </cell>
          <cell r="AU2403">
            <v>43</v>
          </cell>
          <cell r="AV2403">
            <v>30</v>
          </cell>
          <cell r="AW2403">
            <v>41</v>
          </cell>
          <cell r="AX2403">
            <v>32</v>
          </cell>
          <cell r="AY2403">
            <v>28.9</v>
          </cell>
          <cell r="AZ2403">
            <v>21</v>
          </cell>
        </row>
        <row r="2404">
          <cell r="B2404">
            <v>36962</v>
          </cell>
          <cell r="C2404">
            <v>50</v>
          </cell>
          <cell r="D2404">
            <v>44.1</v>
          </cell>
          <cell r="E2404">
            <v>64.9</v>
          </cell>
          <cell r="F2404">
            <v>30</v>
          </cell>
          <cell r="G2404">
            <v>52</v>
          </cell>
          <cell r="H2404">
            <v>32</v>
          </cell>
          <cell r="I2404">
            <v>57</v>
          </cell>
          <cell r="J2404">
            <v>44.1</v>
          </cell>
          <cell r="K2404">
            <v>61</v>
          </cell>
          <cell r="L2404">
            <v>36</v>
          </cell>
          <cell r="M2404">
            <v>60</v>
          </cell>
          <cell r="N2404">
            <v>34</v>
          </cell>
          <cell r="O2404">
            <v>65</v>
          </cell>
          <cell r="P2404">
            <v>32</v>
          </cell>
          <cell r="Q2404">
            <v>55</v>
          </cell>
          <cell r="R2404">
            <v>28.9</v>
          </cell>
          <cell r="S2404">
            <v>47</v>
          </cell>
          <cell r="T2404">
            <v>28</v>
          </cell>
          <cell r="U2404">
            <v>47</v>
          </cell>
          <cell r="V2404">
            <v>36</v>
          </cell>
          <cell r="W2404">
            <v>54</v>
          </cell>
          <cell r="X2404">
            <v>34</v>
          </cell>
          <cell r="Y2404">
            <v>55</v>
          </cell>
          <cell r="Z2404">
            <v>37</v>
          </cell>
          <cell r="AA2404">
            <v>45</v>
          </cell>
          <cell r="AB2404">
            <v>23</v>
          </cell>
          <cell r="AC2404">
            <v>41</v>
          </cell>
          <cell r="AD2404">
            <v>25</v>
          </cell>
          <cell r="AE2404">
            <v>68</v>
          </cell>
          <cell r="AF2404">
            <v>37.9</v>
          </cell>
          <cell r="AG2404">
            <v>64.9</v>
          </cell>
          <cell r="AH2404">
            <v>44.1</v>
          </cell>
          <cell r="AI2404">
            <v>69.1</v>
          </cell>
          <cell r="AJ2404">
            <v>50</v>
          </cell>
          <cell r="AK2404">
            <v>68</v>
          </cell>
          <cell r="AL2404">
            <v>41</v>
          </cell>
          <cell r="AM2404">
            <v>63</v>
          </cell>
          <cell r="AN2404">
            <v>52</v>
          </cell>
          <cell r="AO2404">
            <v>64</v>
          </cell>
          <cell r="AP2404">
            <v>50</v>
          </cell>
          <cell r="AQ2404">
            <v>59</v>
          </cell>
          <cell r="AR2404">
            <v>24.1</v>
          </cell>
          <cell r="AS2404">
            <v>61</v>
          </cell>
          <cell r="AT2404">
            <v>42.1</v>
          </cell>
          <cell r="AU2404">
            <v>46.9</v>
          </cell>
          <cell r="AV2404">
            <v>28</v>
          </cell>
          <cell r="AW2404">
            <v>48</v>
          </cell>
          <cell r="AX2404">
            <v>33</v>
          </cell>
          <cell r="AY2404">
            <v>48.9</v>
          </cell>
          <cell r="AZ2404">
            <v>16</v>
          </cell>
        </row>
        <row r="2405">
          <cell r="B2405">
            <v>36963</v>
          </cell>
          <cell r="C2405">
            <v>50</v>
          </cell>
          <cell r="D2405">
            <v>39</v>
          </cell>
          <cell r="E2405">
            <v>61</v>
          </cell>
          <cell r="F2405">
            <v>28.9</v>
          </cell>
          <cell r="G2405">
            <v>55</v>
          </cell>
          <cell r="H2405">
            <v>33.1</v>
          </cell>
          <cell r="I2405">
            <v>57</v>
          </cell>
          <cell r="J2405">
            <v>44.1</v>
          </cell>
          <cell r="K2405">
            <v>57</v>
          </cell>
          <cell r="L2405">
            <v>42.1</v>
          </cell>
          <cell r="M2405">
            <v>59</v>
          </cell>
          <cell r="N2405">
            <v>37</v>
          </cell>
          <cell r="O2405">
            <v>68</v>
          </cell>
          <cell r="P2405">
            <v>33</v>
          </cell>
          <cell r="Q2405">
            <v>60.1</v>
          </cell>
          <cell r="R2405">
            <v>32</v>
          </cell>
          <cell r="S2405">
            <v>53</v>
          </cell>
          <cell r="T2405">
            <v>35</v>
          </cell>
          <cell r="U2405">
            <v>52</v>
          </cell>
          <cell r="V2405">
            <v>40</v>
          </cell>
          <cell r="W2405">
            <v>54</v>
          </cell>
          <cell r="X2405">
            <v>35</v>
          </cell>
          <cell r="Y2405">
            <v>55.9</v>
          </cell>
          <cell r="Z2405">
            <v>39.9</v>
          </cell>
          <cell r="AA2405">
            <v>53.1</v>
          </cell>
          <cell r="AB2405">
            <v>28.9</v>
          </cell>
          <cell r="AC2405">
            <v>48.9</v>
          </cell>
          <cell r="AD2405">
            <v>28.9</v>
          </cell>
          <cell r="AE2405">
            <v>70</v>
          </cell>
          <cell r="AF2405">
            <v>39.9</v>
          </cell>
          <cell r="AG2405">
            <v>59</v>
          </cell>
          <cell r="AH2405">
            <v>46.9</v>
          </cell>
          <cell r="AI2405">
            <v>72</v>
          </cell>
          <cell r="AJ2405">
            <v>46.9</v>
          </cell>
          <cell r="AK2405">
            <v>69.1</v>
          </cell>
          <cell r="AL2405">
            <v>43</v>
          </cell>
          <cell r="AM2405">
            <v>64.9</v>
          </cell>
          <cell r="AN2405">
            <v>48.9</v>
          </cell>
          <cell r="AO2405">
            <v>64</v>
          </cell>
          <cell r="AP2405">
            <v>48.9</v>
          </cell>
          <cell r="AQ2405">
            <v>68</v>
          </cell>
          <cell r="AR2405">
            <v>26.1</v>
          </cell>
          <cell r="AS2405">
            <v>68</v>
          </cell>
          <cell r="AT2405">
            <v>43</v>
          </cell>
          <cell r="AU2405">
            <v>54</v>
          </cell>
          <cell r="AV2405">
            <v>39</v>
          </cell>
          <cell r="AW2405">
            <v>55</v>
          </cell>
          <cell r="AX2405">
            <v>39</v>
          </cell>
          <cell r="AY2405">
            <v>53.1</v>
          </cell>
          <cell r="AZ2405">
            <v>28</v>
          </cell>
        </row>
        <row r="2406">
          <cell r="B2406">
            <v>36964</v>
          </cell>
          <cell r="C2406">
            <v>50</v>
          </cell>
          <cell r="D2406">
            <v>36</v>
          </cell>
          <cell r="E2406">
            <v>59</v>
          </cell>
          <cell r="F2406">
            <v>28</v>
          </cell>
          <cell r="G2406">
            <v>50</v>
          </cell>
          <cell r="H2406">
            <v>28</v>
          </cell>
          <cell r="I2406">
            <v>55</v>
          </cell>
          <cell r="J2406">
            <v>43</v>
          </cell>
          <cell r="K2406">
            <v>55</v>
          </cell>
          <cell r="L2406">
            <v>37.9</v>
          </cell>
          <cell r="M2406">
            <v>56</v>
          </cell>
          <cell r="N2406">
            <v>37</v>
          </cell>
          <cell r="O2406">
            <v>58</v>
          </cell>
          <cell r="P2406">
            <v>32</v>
          </cell>
          <cell r="Q2406">
            <v>50</v>
          </cell>
          <cell r="R2406">
            <v>33.1</v>
          </cell>
          <cell r="S2406">
            <v>46</v>
          </cell>
          <cell r="T2406">
            <v>32</v>
          </cell>
          <cell r="U2406">
            <v>36</v>
          </cell>
          <cell r="V2406">
            <v>33</v>
          </cell>
          <cell r="W2406">
            <v>36</v>
          </cell>
          <cell r="X2406">
            <v>31</v>
          </cell>
          <cell r="Y2406">
            <v>45</v>
          </cell>
          <cell r="Z2406">
            <v>25</v>
          </cell>
          <cell r="AA2406">
            <v>39</v>
          </cell>
          <cell r="AB2406">
            <v>23</v>
          </cell>
          <cell r="AC2406">
            <v>39.9</v>
          </cell>
          <cell r="AD2406">
            <v>24.1</v>
          </cell>
          <cell r="AE2406">
            <v>69.1</v>
          </cell>
          <cell r="AF2406">
            <v>44.1</v>
          </cell>
          <cell r="AG2406">
            <v>64</v>
          </cell>
          <cell r="AH2406">
            <v>45</v>
          </cell>
          <cell r="AI2406">
            <v>66.9</v>
          </cell>
          <cell r="AJ2406">
            <v>53.1</v>
          </cell>
          <cell r="AK2406">
            <v>70</v>
          </cell>
          <cell r="AL2406">
            <v>45</v>
          </cell>
          <cell r="AM2406">
            <v>64.9</v>
          </cell>
          <cell r="AN2406">
            <v>53.1</v>
          </cell>
          <cell r="AO2406">
            <v>61</v>
          </cell>
          <cell r="AP2406">
            <v>54</v>
          </cell>
          <cell r="AQ2406">
            <v>62.1</v>
          </cell>
          <cell r="AR2406">
            <v>28.9</v>
          </cell>
          <cell r="AS2406">
            <v>77</v>
          </cell>
          <cell r="AT2406">
            <v>46</v>
          </cell>
          <cell r="AU2406">
            <v>50</v>
          </cell>
          <cell r="AV2406">
            <v>30.9</v>
          </cell>
          <cell r="AW2406">
            <v>48</v>
          </cell>
          <cell r="AX2406">
            <v>32</v>
          </cell>
          <cell r="AY2406">
            <v>53.1</v>
          </cell>
          <cell r="AZ2406">
            <v>30.9</v>
          </cell>
        </row>
        <row r="2407">
          <cell r="B2407">
            <v>36965</v>
          </cell>
          <cell r="C2407">
            <v>44.1</v>
          </cell>
          <cell r="D2407">
            <v>39</v>
          </cell>
          <cell r="E2407">
            <v>46.9</v>
          </cell>
          <cell r="F2407">
            <v>28.9</v>
          </cell>
          <cell r="G2407">
            <v>45</v>
          </cell>
          <cell r="H2407">
            <v>27</v>
          </cell>
          <cell r="I2407">
            <v>50</v>
          </cell>
          <cell r="J2407">
            <v>39</v>
          </cell>
          <cell r="K2407">
            <v>50</v>
          </cell>
          <cell r="L2407">
            <v>36</v>
          </cell>
          <cell r="M2407">
            <v>50</v>
          </cell>
          <cell r="N2407">
            <v>38</v>
          </cell>
          <cell r="O2407">
            <v>51</v>
          </cell>
          <cell r="P2407">
            <v>35</v>
          </cell>
          <cell r="Q2407">
            <v>54</v>
          </cell>
          <cell r="R2407">
            <v>30.9</v>
          </cell>
          <cell r="S2407">
            <v>44</v>
          </cell>
          <cell r="T2407">
            <v>25</v>
          </cell>
          <cell r="U2407">
            <v>41</v>
          </cell>
          <cell r="V2407">
            <v>21</v>
          </cell>
          <cell r="W2407">
            <v>42</v>
          </cell>
          <cell r="X2407">
            <v>15</v>
          </cell>
          <cell r="Y2407">
            <v>43</v>
          </cell>
          <cell r="Z2407">
            <v>21.9</v>
          </cell>
          <cell r="AA2407">
            <v>39</v>
          </cell>
          <cell r="AB2407">
            <v>17.1</v>
          </cell>
          <cell r="AC2407">
            <v>34</v>
          </cell>
          <cell r="AD2407">
            <v>18</v>
          </cell>
          <cell r="AE2407">
            <v>63</v>
          </cell>
          <cell r="AF2407">
            <v>43</v>
          </cell>
          <cell r="AG2407">
            <v>57</v>
          </cell>
          <cell r="AH2407">
            <v>46.9</v>
          </cell>
          <cell r="AI2407">
            <v>64.9</v>
          </cell>
          <cell r="AJ2407">
            <v>54</v>
          </cell>
          <cell r="AK2407">
            <v>66.9</v>
          </cell>
          <cell r="AL2407">
            <v>45</v>
          </cell>
          <cell r="AM2407">
            <v>60.1</v>
          </cell>
          <cell r="AN2407">
            <v>54</v>
          </cell>
          <cell r="AO2407">
            <v>61</v>
          </cell>
          <cell r="AP2407">
            <v>55</v>
          </cell>
          <cell r="AQ2407">
            <v>60.1</v>
          </cell>
          <cell r="AR2407">
            <v>28.9</v>
          </cell>
          <cell r="AS2407">
            <v>64.9</v>
          </cell>
          <cell r="AT2407">
            <v>46.9</v>
          </cell>
          <cell r="AU2407">
            <v>48.9</v>
          </cell>
          <cell r="AV2407">
            <v>28</v>
          </cell>
          <cell r="AW2407">
            <v>47</v>
          </cell>
          <cell r="AX2407">
            <v>24</v>
          </cell>
          <cell r="AY2407">
            <v>39.9</v>
          </cell>
          <cell r="AZ2407">
            <v>19.9</v>
          </cell>
        </row>
        <row r="2408">
          <cell r="B2408">
            <v>36966</v>
          </cell>
          <cell r="C2408">
            <v>45</v>
          </cell>
          <cell r="D2408">
            <v>36</v>
          </cell>
          <cell r="E2408">
            <v>50</v>
          </cell>
          <cell r="F2408">
            <v>21.9</v>
          </cell>
          <cell r="G2408">
            <v>39</v>
          </cell>
          <cell r="H2408">
            <v>32</v>
          </cell>
          <cell r="I2408">
            <v>46.9</v>
          </cell>
          <cell r="J2408">
            <v>36</v>
          </cell>
          <cell r="K2408">
            <v>45</v>
          </cell>
          <cell r="L2408">
            <v>35.1</v>
          </cell>
          <cell r="M2408">
            <v>50</v>
          </cell>
          <cell r="N2408">
            <v>38</v>
          </cell>
          <cell r="O2408">
            <v>51</v>
          </cell>
          <cell r="P2408">
            <v>35</v>
          </cell>
          <cell r="Q2408">
            <v>48.9</v>
          </cell>
          <cell r="R2408">
            <v>34</v>
          </cell>
          <cell r="S2408">
            <v>44</v>
          </cell>
          <cell r="T2408">
            <v>25</v>
          </cell>
          <cell r="U2408">
            <v>41</v>
          </cell>
          <cell r="V2408">
            <v>21</v>
          </cell>
          <cell r="W2408">
            <v>42</v>
          </cell>
          <cell r="X2408">
            <v>15</v>
          </cell>
          <cell r="Y2408">
            <v>48</v>
          </cell>
          <cell r="Z2408">
            <v>24.1</v>
          </cell>
          <cell r="AA2408">
            <v>44.1</v>
          </cell>
          <cell r="AB2408">
            <v>10.9</v>
          </cell>
          <cell r="AC2408">
            <v>39</v>
          </cell>
          <cell r="AD2408">
            <v>15.1</v>
          </cell>
          <cell r="AE2408">
            <v>64.9</v>
          </cell>
          <cell r="AF2408">
            <v>39.9</v>
          </cell>
          <cell r="AG2408">
            <v>60.1</v>
          </cell>
          <cell r="AH2408">
            <v>48.9</v>
          </cell>
          <cell r="AI2408">
            <v>64</v>
          </cell>
          <cell r="AJ2408">
            <v>52</v>
          </cell>
          <cell r="AK2408">
            <v>64.9</v>
          </cell>
          <cell r="AL2408">
            <v>46.9</v>
          </cell>
          <cell r="AM2408">
            <v>61</v>
          </cell>
          <cell r="AN2408">
            <v>53.1</v>
          </cell>
          <cell r="AO2408">
            <v>62.1</v>
          </cell>
          <cell r="AP2408">
            <v>55</v>
          </cell>
          <cell r="AQ2408">
            <v>54</v>
          </cell>
          <cell r="AR2408">
            <v>30</v>
          </cell>
          <cell r="AS2408">
            <v>73</v>
          </cell>
          <cell r="AT2408">
            <v>44.1</v>
          </cell>
          <cell r="AU2408">
            <v>46</v>
          </cell>
          <cell r="AV2408">
            <v>32</v>
          </cell>
          <cell r="AW2408">
            <v>47</v>
          </cell>
          <cell r="AX2408">
            <v>24</v>
          </cell>
          <cell r="AY2408">
            <v>46</v>
          </cell>
          <cell r="AZ2408">
            <v>19</v>
          </cell>
        </row>
        <row r="2409">
          <cell r="B2409">
            <v>36967</v>
          </cell>
          <cell r="C2409">
            <v>51.1</v>
          </cell>
          <cell r="D2409">
            <v>39.9</v>
          </cell>
          <cell r="E2409">
            <v>57</v>
          </cell>
          <cell r="F2409">
            <v>32</v>
          </cell>
          <cell r="G2409">
            <v>44.1</v>
          </cell>
          <cell r="H2409">
            <v>30</v>
          </cell>
          <cell r="I2409">
            <v>52</v>
          </cell>
          <cell r="J2409">
            <v>41</v>
          </cell>
          <cell r="K2409">
            <v>53.1</v>
          </cell>
          <cell r="L2409">
            <v>39.9</v>
          </cell>
          <cell r="M2409">
            <v>54</v>
          </cell>
          <cell r="N2409">
            <v>41</v>
          </cell>
          <cell r="O2409">
            <v>49</v>
          </cell>
          <cell r="P2409">
            <v>40</v>
          </cell>
          <cell r="Q2409">
            <v>48.9</v>
          </cell>
          <cell r="R2409">
            <v>35.1</v>
          </cell>
          <cell r="S2409">
            <v>46</v>
          </cell>
          <cell r="T2409">
            <v>33</v>
          </cell>
          <cell r="U2409">
            <v>46</v>
          </cell>
          <cell r="V2409">
            <v>26</v>
          </cell>
          <cell r="W2409">
            <v>48</v>
          </cell>
          <cell r="X2409">
            <v>26</v>
          </cell>
          <cell r="Y2409">
            <v>52</v>
          </cell>
          <cell r="Z2409">
            <v>24.1</v>
          </cell>
          <cell r="AA2409">
            <v>48</v>
          </cell>
          <cell r="AB2409">
            <v>15.1</v>
          </cell>
          <cell r="AC2409">
            <v>28.9</v>
          </cell>
          <cell r="AD2409">
            <v>21</v>
          </cell>
          <cell r="AE2409">
            <v>73</v>
          </cell>
          <cell r="AF2409">
            <v>41</v>
          </cell>
          <cell r="AG2409">
            <v>63</v>
          </cell>
          <cell r="AH2409">
            <v>48</v>
          </cell>
          <cell r="AI2409">
            <v>69.1</v>
          </cell>
          <cell r="AJ2409">
            <v>50</v>
          </cell>
          <cell r="AK2409">
            <v>71.1</v>
          </cell>
          <cell r="AL2409">
            <v>39</v>
          </cell>
          <cell r="AM2409">
            <v>63</v>
          </cell>
          <cell r="AN2409">
            <v>50</v>
          </cell>
          <cell r="AO2409">
            <v>64.9</v>
          </cell>
          <cell r="AP2409">
            <v>53.1</v>
          </cell>
          <cell r="AQ2409">
            <v>66.9</v>
          </cell>
          <cell r="AR2409">
            <v>36</v>
          </cell>
          <cell r="AS2409">
            <v>66</v>
          </cell>
          <cell r="AT2409">
            <v>48.9</v>
          </cell>
          <cell r="AU2409">
            <v>46.9</v>
          </cell>
          <cell r="AV2409">
            <v>32</v>
          </cell>
          <cell r="AW2409">
            <v>48</v>
          </cell>
          <cell r="AX2409">
            <v>32</v>
          </cell>
          <cell r="AY2409">
            <v>37</v>
          </cell>
          <cell r="AZ2409">
            <v>27</v>
          </cell>
        </row>
        <row r="2410">
          <cell r="B2410">
            <v>36968</v>
          </cell>
          <cell r="C2410">
            <v>53.1</v>
          </cell>
          <cell r="D2410">
            <v>44.1</v>
          </cell>
          <cell r="E2410">
            <v>61</v>
          </cell>
          <cell r="F2410">
            <v>42.1</v>
          </cell>
          <cell r="G2410">
            <v>46.9</v>
          </cell>
          <cell r="H2410">
            <v>36</v>
          </cell>
          <cell r="I2410">
            <v>60.1</v>
          </cell>
          <cell r="J2410">
            <v>48</v>
          </cell>
          <cell r="K2410">
            <v>62.1</v>
          </cell>
          <cell r="L2410">
            <v>50</v>
          </cell>
          <cell r="M2410">
            <v>63</v>
          </cell>
          <cell r="N2410">
            <v>50</v>
          </cell>
          <cell r="O2410">
            <v>60</v>
          </cell>
          <cell r="P2410">
            <v>44</v>
          </cell>
          <cell r="Q2410">
            <v>55</v>
          </cell>
          <cell r="R2410">
            <v>39</v>
          </cell>
          <cell r="S2410">
            <v>52</v>
          </cell>
          <cell r="T2410">
            <v>36</v>
          </cell>
          <cell r="U2410">
            <v>52</v>
          </cell>
          <cell r="V2410">
            <v>29</v>
          </cell>
          <cell r="W2410">
            <v>54</v>
          </cell>
          <cell r="X2410">
            <v>26</v>
          </cell>
          <cell r="Y2410">
            <v>54</v>
          </cell>
          <cell r="Z2410">
            <v>33.1</v>
          </cell>
          <cell r="AA2410">
            <v>48.9</v>
          </cell>
          <cell r="AB2410">
            <v>21.9</v>
          </cell>
          <cell r="AC2410">
            <v>43</v>
          </cell>
          <cell r="AD2410">
            <v>21</v>
          </cell>
          <cell r="AE2410">
            <v>75.9</v>
          </cell>
          <cell r="AF2410">
            <v>46</v>
          </cell>
          <cell r="AG2410">
            <v>72</v>
          </cell>
          <cell r="AH2410">
            <v>48</v>
          </cell>
          <cell r="AI2410">
            <v>77</v>
          </cell>
          <cell r="AJ2410">
            <v>48.9</v>
          </cell>
          <cell r="AK2410">
            <v>75</v>
          </cell>
          <cell r="AL2410">
            <v>39.9</v>
          </cell>
          <cell r="AM2410">
            <v>70</v>
          </cell>
          <cell r="AN2410">
            <v>53.1</v>
          </cell>
          <cell r="AO2410">
            <v>73</v>
          </cell>
          <cell r="AP2410">
            <v>54</v>
          </cell>
          <cell r="AQ2410">
            <v>69.1</v>
          </cell>
          <cell r="AR2410">
            <v>36</v>
          </cell>
          <cell r="AS2410">
            <v>73.9</v>
          </cell>
          <cell r="AT2410">
            <v>46.9</v>
          </cell>
          <cell r="AU2410">
            <v>54</v>
          </cell>
          <cell r="AV2410">
            <v>39</v>
          </cell>
          <cell r="AW2410">
            <v>55</v>
          </cell>
          <cell r="AX2410">
            <v>32</v>
          </cell>
          <cell r="AY2410">
            <v>48.9</v>
          </cell>
          <cell r="AZ2410">
            <v>21.9</v>
          </cell>
        </row>
        <row r="2411">
          <cell r="B2411">
            <v>36969</v>
          </cell>
          <cell r="C2411">
            <v>48.9</v>
          </cell>
          <cell r="D2411">
            <v>37.9</v>
          </cell>
          <cell r="E2411">
            <v>57.9</v>
          </cell>
          <cell r="F2411">
            <v>28</v>
          </cell>
          <cell r="G2411">
            <v>50</v>
          </cell>
          <cell r="H2411">
            <v>30</v>
          </cell>
          <cell r="I2411">
            <v>55</v>
          </cell>
          <cell r="J2411">
            <v>39</v>
          </cell>
          <cell r="K2411">
            <v>55</v>
          </cell>
          <cell r="L2411">
            <v>37</v>
          </cell>
          <cell r="M2411">
            <v>55</v>
          </cell>
          <cell r="N2411">
            <v>48</v>
          </cell>
          <cell r="O2411">
            <v>68</v>
          </cell>
          <cell r="P2411">
            <v>47</v>
          </cell>
          <cell r="Q2411">
            <v>64.9</v>
          </cell>
          <cell r="R2411">
            <v>48.9</v>
          </cell>
          <cell r="S2411">
            <v>62</v>
          </cell>
          <cell r="T2411">
            <v>38</v>
          </cell>
          <cell r="U2411">
            <v>58</v>
          </cell>
          <cell r="V2411">
            <v>37</v>
          </cell>
          <cell r="W2411">
            <v>61</v>
          </cell>
          <cell r="X2411">
            <v>44</v>
          </cell>
          <cell r="Y2411">
            <v>64</v>
          </cell>
          <cell r="Z2411">
            <v>-6</v>
          </cell>
          <cell r="AA2411">
            <v>55</v>
          </cell>
          <cell r="AB2411">
            <v>25</v>
          </cell>
          <cell r="AC2411">
            <v>57</v>
          </cell>
          <cell r="AD2411">
            <v>21.9</v>
          </cell>
          <cell r="AE2411">
            <v>78.1</v>
          </cell>
          <cell r="AF2411">
            <v>50</v>
          </cell>
          <cell r="AG2411">
            <v>75.9</v>
          </cell>
          <cell r="AH2411">
            <v>50</v>
          </cell>
          <cell r="AI2411">
            <v>84.9</v>
          </cell>
          <cell r="AJ2411">
            <v>53.1</v>
          </cell>
          <cell r="AK2411">
            <v>82</v>
          </cell>
          <cell r="AL2411">
            <v>52</v>
          </cell>
          <cell r="AM2411">
            <v>75</v>
          </cell>
          <cell r="AN2411">
            <v>53.1</v>
          </cell>
          <cell r="AO2411">
            <v>77</v>
          </cell>
          <cell r="AP2411">
            <v>55.9</v>
          </cell>
          <cell r="AQ2411">
            <v>75.9</v>
          </cell>
          <cell r="AR2411">
            <v>36</v>
          </cell>
          <cell r="AS2411">
            <v>78.1</v>
          </cell>
          <cell r="AT2411">
            <v>51.1</v>
          </cell>
          <cell r="AU2411">
            <v>64.9</v>
          </cell>
          <cell r="AV2411">
            <v>36</v>
          </cell>
          <cell r="AW2411">
            <v>59</v>
          </cell>
          <cell r="AX2411">
            <v>30</v>
          </cell>
          <cell r="AY2411">
            <v>60.1</v>
          </cell>
          <cell r="AZ2411">
            <v>28.9</v>
          </cell>
        </row>
        <row r="2412">
          <cell r="B2412">
            <v>36970</v>
          </cell>
          <cell r="C2412">
            <v>53</v>
          </cell>
          <cell r="D2412">
            <v>37</v>
          </cell>
          <cell r="E2412">
            <v>58</v>
          </cell>
          <cell r="F2412">
            <v>24</v>
          </cell>
          <cell r="G2412">
            <v>52</v>
          </cell>
          <cell r="H2412">
            <v>28</v>
          </cell>
          <cell r="I2412">
            <v>61</v>
          </cell>
          <cell r="J2412">
            <v>35</v>
          </cell>
          <cell r="K2412">
            <v>61</v>
          </cell>
          <cell r="L2412">
            <v>33</v>
          </cell>
          <cell r="M2412">
            <v>57</v>
          </cell>
          <cell r="N2412">
            <v>33</v>
          </cell>
          <cell r="O2412">
            <v>62</v>
          </cell>
          <cell r="P2412">
            <v>45</v>
          </cell>
          <cell r="Q2412">
            <v>60</v>
          </cell>
          <cell r="R2412">
            <v>43</v>
          </cell>
          <cell r="S2412">
            <v>60</v>
          </cell>
          <cell r="T2412">
            <v>47</v>
          </cell>
          <cell r="U2412">
            <v>53</v>
          </cell>
          <cell r="V2412">
            <v>31</v>
          </cell>
          <cell r="W2412">
            <v>53</v>
          </cell>
          <cell r="X2412">
            <v>23</v>
          </cell>
          <cell r="Y2412">
            <v>51</v>
          </cell>
          <cell r="Z2412">
            <v>32</v>
          </cell>
          <cell r="AA2412">
            <v>61</v>
          </cell>
          <cell r="AB2412">
            <v>32</v>
          </cell>
          <cell r="AC2412">
            <v>64</v>
          </cell>
          <cell r="AD2412">
            <v>40</v>
          </cell>
          <cell r="AE2412">
            <v>79</v>
          </cell>
          <cell r="AF2412">
            <v>55</v>
          </cell>
          <cell r="AG2412">
            <v>74</v>
          </cell>
          <cell r="AH2412">
            <v>57</v>
          </cell>
          <cell r="AI2412">
            <v>80</v>
          </cell>
          <cell r="AJ2412">
            <v>58</v>
          </cell>
          <cell r="AK2412">
            <v>83</v>
          </cell>
          <cell r="AL2412">
            <v>58</v>
          </cell>
          <cell r="AM2412">
            <v>77</v>
          </cell>
          <cell r="AN2412">
            <v>58</v>
          </cell>
          <cell r="AO2412">
            <v>74</v>
          </cell>
          <cell r="AP2412">
            <v>58</v>
          </cell>
          <cell r="AQ2412">
            <v>69</v>
          </cell>
          <cell r="AR2412">
            <v>48</v>
          </cell>
          <cell r="AS2412">
            <v>79</v>
          </cell>
          <cell r="AT2412">
            <v>54</v>
          </cell>
          <cell r="AU2412">
            <v>63</v>
          </cell>
          <cell r="AV2412">
            <v>45</v>
          </cell>
          <cell r="AW2412">
            <v>66</v>
          </cell>
          <cell r="AX2412">
            <v>35</v>
          </cell>
          <cell r="AY2412">
            <v>67</v>
          </cell>
          <cell r="AZ2412">
            <v>34</v>
          </cell>
        </row>
        <row r="2413">
          <cell r="B2413">
            <v>36971</v>
          </cell>
          <cell r="C2413">
            <v>53.1</v>
          </cell>
          <cell r="D2413">
            <v>37.9</v>
          </cell>
          <cell r="E2413">
            <v>63</v>
          </cell>
          <cell r="F2413">
            <v>30.9</v>
          </cell>
          <cell r="G2413">
            <v>53.1</v>
          </cell>
          <cell r="H2413">
            <v>28.9</v>
          </cell>
          <cell r="I2413">
            <v>62.1</v>
          </cell>
          <cell r="J2413">
            <v>37</v>
          </cell>
          <cell r="K2413">
            <v>62.1</v>
          </cell>
          <cell r="L2413">
            <v>32</v>
          </cell>
          <cell r="M2413">
            <v>59</v>
          </cell>
          <cell r="N2413">
            <v>36</v>
          </cell>
          <cell r="O2413">
            <v>75</v>
          </cell>
          <cell r="P2413">
            <v>47</v>
          </cell>
          <cell r="Q2413">
            <v>64.9</v>
          </cell>
          <cell r="R2413">
            <v>41</v>
          </cell>
          <cell r="S2413">
            <v>60</v>
          </cell>
          <cell r="T2413">
            <v>44</v>
          </cell>
          <cell r="U2413">
            <v>57</v>
          </cell>
          <cell r="V2413">
            <v>28</v>
          </cell>
          <cell r="W2413">
            <v>57</v>
          </cell>
          <cell r="X2413">
            <v>24</v>
          </cell>
          <cell r="Y2413">
            <v>57.9</v>
          </cell>
          <cell r="Z2413">
            <v>32</v>
          </cell>
          <cell r="AA2413">
            <v>59</v>
          </cell>
          <cell r="AB2413">
            <v>30.9</v>
          </cell>
          <cell r="AC2413">
            <v>54</v>
          </cell>
          <cell r="AD2413">
            <v>37.9</v>
          </cell>
          <cell r="AE2413">
            <v>77</v>
          </cell>
          <cell r="AF2413">
            <v>51.1</v>
          </cell>
          <cell r="AG2413">
            <v>63</v>
          </cell>
          <cell r="AH2413">
            <v>52</v>
          </cell>
          <cell r="AI2413">
            <v>66</v>
          </cell>
          <cell r="AJ2413">
            <v>55</v>
          </cell>
          <cell r="AK2413">
            <v>80.1</v>
          </cell>
          <cell r="AL2413">
            <v>57.9</v>
          </cell>
          <cell r="AM2413">
            <v>60.1</v>
          </cell>
          <cell r="AN2413">
            <v>54</v>
          </cell>
          <cell r="AO2413">
            <v>62.1</v>
          </cell>
          <cell r="AP2413">
            <v>55</v>
          </cell>
          <cell r="AQ2413">
            <v>70</v>
          </cell>
          <cell r="AR2413">
            <v>43</v>
          </cell>
          <cell r="AS2413">
            <v>82.9</v>
          </cell>
          <cell r="AT2413">
            <v>55</v>
          </cell>
          <cell r="AU2413">
            <v>63</v>
          </cell>
          <cell r="AV2413">
            <v>44.1</v>
          </cell>
          <cell r="AW2413">
            <v>71</v>
          </cell>
          <cell r="AX2413">
            <v>42</v>
          </cell>
          <cell r="AY2413">
            <v>66.9</v>
          </cell>
          <cell r="AZ2413">
            <v>36</v>
          </cell>
        </row>
        <row r="2414">
          <cell r="B2414">
            <v>36972</v>
          </cell>
          <cell r="C2414">
            <v>57</v>
          </cell>
          <cell r="D2414">
            <v>34</v>
          </cell>
          <cell r="E2414">
            <v>66.9</v>
          </cell>
          <cell r="F2414">
            <v>23</v>
          </cell>
          <cell r="G2414">
            <v>59</v>
          </cell>
          <cell r="H2414">
            <v>28.9</v>
          </cell>
          <cell r="I2414">
            <v>66</v>
          </cell>
          <cell r="J2414">
            <v>34</v>
          </cell>
          <cell r="K2414">
            <v>64.9</v>
          </cell>
          <cell r="L2414">
            <v>28.9</v>
          </cell>
          <cell r="M2414">
            <v>64</v>
          </cell>
          <cell r="N2414">
            <v>31</v>
          </cell>
          <cell r="O2414">
            <v>77</v>
          </cell>
          <cell r="P2414">
            <v>45</v>
          </cell>
          <cell r="Q2414">
            <v>70</v>
          </cell>
          <cell r="R2414">
            <v>39</v>
          </cell>
          <cell r="S2414">
            <v>63</v>
          </cell>
          <cell r="T2414">
            <v>31</v>
          </cell>
          <cell r="U2414">
            <v>60</v>
          </cell>
          <cell r="V2414">
            <v>24</v>
          </cell>
          <cell r="W2414">
            <v>42</v>
          </cell>
          <cell r="X2414">
            <v>21</v>
          </cell>
          <cell r="Y2414">
            <v>55</v>
          </cell>
          <cell r="Z2414">
            <v>24.1</v>
          </cell>
          <cell r="AA2414">
            <v>61</v>
          </cell>
          <cell r="AB2414">
            <v>28</v>
          </cell>
          <cell r="AC2414">
            <v>60.1</v>
          </cell>
          <cell r="AD2414">
            <v>33.1</v>
          </cell>
          <cell r="AE2414">
            <v>69.1</v>
          </cell>
          <cell r="AF2414">
            <v>50</v>
          </cell>
          <cell r="AG2414">
            <v>64</v>
          </cell>
          <cell r="AH2414">
            <v>53.1</v>
          </cell>
          <cell r="AI2414">
            <v>64</v>
          </cell>
          <cell r="AJ2414">
            <v>53.1</v>
          </cell>
          <cell r="AK2414">
            <v>73</v>
          </cell>
          <cell r="AL2414">
            <v>53.1</v>
          </cell>
          <cell r="AM2414">
            <v>62.1</v>
          </cell>
          <cell r="AN2414">
            <v>55</v>
          </cell>
          <cell r="AO2414">
            <v>64</v>
          </cell>
          <cell r="AP2414">
            <v>55.9</v>
          </cell>
          <cell r="AQ2414">
            <v>66.9</v>
          </cell>
          <cell r="AR2414">
            <v>46.9</v>
          </cell>
          <cell r="AS2414">
            <v>82</v>
          </cell>
          <cell r="AT2414">
            <v>57</v>
          </cell>
          <cell r="AU2414">
            <v>64</v>
          </cell>
          <cell r="AV2414">
            <v>39.9</v>
          </cell>
          <cell r="AW2414">
            <v>65</v>
          </cell>
          <cell r="AX2414">
            <v>45</v>
          </cell>
          <cell r="AY2414">
            <v>62.1</v>
          </cell>
          <cell r="AZ2414">
            <v>34</v>
          </cell>
        </row>
        <row r="2415">
          <cell r="B2415">
            <v>36973</v>
          </cell>
          <cell r="C2415">
            <v>59</v>
          </cell>
          <cell r="D2415">
            <v>37.9</v>
          </cell>
          <cell r="E2415">
            <v>68</v>
          </cell>
          <cell r="F2415">
            <v>28</v>
          </cell>
          <cell r="G2415">
            <v>62.1</v>
          </cell>
          <cell r="H2415">
            <v>30.9</v>
          </cell>
          <cell r="I2415">
            <v>69.1</v>
          </cell>
          <cell r="J2415">
            <v>34</v>
          </cell>
          <cell r="K2415">
            <v>68</v>
          </cell>
          <cell r="L2415">
            <v>30.9</v>
          </cell>
          <cell r="M2415">
            <v>64</v>
          </cell>
          <cell r="N2415">
            <v>31</v>
          </cell>
          <cell r="O2415">
            <v>77</v>
          </cell>
          <cell r="P2415">
            <v>45</v>
          </cell>
          <cell r="Q2415">
            <v>68</v>
          </cell>
          <cell r="R2415">
            <v>41</v>
          </cell>
          <cell r="S2415">
            <v>63</v>
          </cell>
          <cell r="T2415">
            <v>31</v>
          </cell>
          <cell r="U2415">
            <v>60</v>
          </cell>
          <cell r="V2415">
            <v>24</v>
          </cell>
          <cell r="W2415">
            <v>42</v>
          </cell>
          <cell r="X2415">
            <v>21</v>
          </cell>
          <cell r="Y2415">
            <v>33.1</v>
          </cell>
          <cell r="Z2415">
            <v>24.1</v>
          </cell>
          <cell r="AA2415">
            <v>44.1</v>
          </cell>
          <cell r="AB2415">
            <v>19.9</v>
          </cell>
          <cell r="AC2415">
            <v>48.9</v>
          </cell>
          <cell r="AD2415">
            <v>28</v>
          </cell>
          <cell r="AE2415">
            <v>68</v>
          </cell>
          <cell r="AF2415">
            <v>48.9</v>
          </cell>
          <cell r="AG2415">
            <v>61</v>
          </cell>
          <cell r="AH2415">
            <v>53.1</v>
          </cell>
          <cell r="AI2415">
            <v>66</v>
          </cell>
          <cell r="AJ2415">
            <v>51.1</v>
          </cell>
          <cell r="AK2415">
            <v>75</v>
          </cell>
          <cell r="AL2415">
            <v>50</v>
          </cell>
          <cell r="AM2415">
            <v>62.1</v>
          </cell>
          <cell r="AN2415">
            <v>52</v>
          </cell>
          <cell r="AO2415">
            <v>64</v>
          </cell>
          <cell r="AP2415">
            <v>57.9</v>
          </cell>
          <cell r="AQ2415">
            <v>71.1</v>
          </cell>
          <cell r="AR2415">
            <v>37.9</v>
          </cell>
          <cell r="AS2415">
            <v>80.1</v>
          </cell>
          <cell r="AT2415">
            <v>55</v>
          </cell>
          <cell r="AU2415">
            <v>62.1</v>
          </cell>
          <cell r="AV2415">
            <v>46</v>
          </cell>
          <cell r="AW2415">
            <v>65</v>
          </cell>
          <cell r="AX2415">
            <v>45</v>
          </cell>
          <cell r="AY2415">
            <v>61</v>
          </cell>
          <cell r="AZ2415">
            <v>30.9</v>
          </cell>
        </row>
        <row r="2416">
          <cell r="B2416">
            <v>36974</v>
          </cell>
          <cell r="C2416">
            <v>63</v>
          </cell>
          <cell r="D2416">
            <v>41</v>
          </cell>
          <cell r="E2416">
            <v>69.1</v>
          </cell>
          <cell r="F2416">
            <v>32</v>
          </cell>
          <cell r="G2416">
            <v>63</v>
          </cell>
          <cell r="H2416">
            <v>34</v>
          </cell>
          <cell r="I2416">
            <v>66</v>
          </cell>
          <cell r="J2416">
            <v>43</v>
          </cell>
          <cell r="K2416">
            <v>61</v>
          </cell>
          <cell r="L2416">
            <v>39.9</v>
          </cell>
          <cell r="M2416">
            <v>64</v>
          </cell>
          <cell r="N2416">
            <v>31</v>
          </cell>
          <cell r="O2416">
            <v>77</v>
          </cell>
          <cell r="P2416">
            <v>45</v>
          </cell>
          <cell r="Q2416">
            <v>71.1</v>
          </cell>
          <cell r="R2416">
            <v>45</v>
          </cell>
          <cell r="S2416">
            <v>63</v>
          </cell>
          <cell r="T2416">
            <v>31</v>
          </cell>
          <cell r="U2416">
            <v>60</v>
          </cell>
          <cell r="V2416">
            <v>24</v>
          </cell>
          <cell r="W2416">
            <v>42</v>
          </cell>
          <cell r="X2416">
            <v>21</v>
          </cell>
          <cell r="Y2416">
            <v>34</v>
          </cell>
          <cell r="Z2416">
            <v>21</v>
          </cell>
          <cell r="AA2416">
            <v>36</v>
          </cell>
          <cell r="AB2416">
            <v>24.1</v>
          </cell>
          <cell r="AC2416">
            <v>30</v>
          </cell>
          <cell r="AD2416">
            <v>26.1</v>
          </cell>
          <cell r="AE2416">
            <v>71.1</v>
          </cell>
          <cell r="AF2416">
            <v>51.1</v>
          </cell>
          <cell r="AG2416">
            <v>69.1</v>
          </cell>
          <cell r="AH2416">
            <v>52</v>
          </cell>
          <cell r="AI2416">
            <v>64.9</v>
          </cell>
          <cell r="AJ2416">
            <v>54</v>
          </cell>
          <cell r="AK2416">
            <v>75</v>
          </cell>
          <cell r="AL2416">
            <v>53.1</v>
          </cell>
          <cell r="AM2416">
            <v>60.1</v>
          </cell>
          <cell r="AN2416">
            <v>54</v>
          </cell>
          <cell r="AO2416">
            <v>60.1</v>
          </cell>
          <cell r="AP2416">
            <v>57</v>
          </cell>
          <cell r="AQ2416">
            <v>71.1</v>
          </cell>
          <cell r="AR2416">
            <v>42.1</v>
          </cell>
          <cell r="AS2416">
            <v>81</v>
          </cell>
          <cell r="AT2416">
            <v>55.9</v>
          </cell>
          <cell r="AU2416">
            <v>64.9</v>
          </cell>
          <cell r="AV2416">
            <v>42.1</v>
          </cell>
          <cell r="AW2416">
            <v>65</v>
          </cell>
          <cell r="AX2416">
            <v>45</v>
          </cell>
          <cell r="AY2416">
            <v>39.9</v>
          </cell>
          <cell r="AZ2416">
            <v>30</v>
          </cell>
        </row>
        <row r="2417">
          <cell r="B2417">
            <v>36975</v>
          </cell>
          <cell r="C2417">
            <v>55</v>
          </cell>
          <cell r="D2417">
            <v>39.9</v>
          </cell>
          <cell r="E2417">
            <v>62.1</v>
          </cell>
          <cell r="F2417">
            <v>44.1</v>
          </cell>
          <cell r="G2417">
            <v>53.1</v>
          </cell>
          <cell r="H2417">
            <v>42.1</v>
          </cell>
          <cell r="I2417">
            <v>57</v>
          </cell>
          <cell r="J2417">
            <v>46.9</v>
          </cell>
          <cell r="K2417">
            <v>55.9</v>
          </cell>
          <cell r="L2417">
            <v>43</v>
          </cell>
          <cell r="M2417">
            <v>55</v>
          </cell>
          <cell r="N2417">
            <v>44</v>
          </cell>
          <cell r="O2417">
            <v>58</v>
          </cell>
          <cell r="P2417">
            <v>44</v>
          </cell>
          <cell r="Q2417">
            <v>57.9</v>
          </cell>
          <cell r="R2417">
            <v>45</v>
          </cell>
          <cell r="S2417">
            <v>62</v>
          </cell>
          <cell r="T2417">
            <v>38</v>
          </cell>
          <cell r="U2417">
            <v>43</v>
          </cell>
          <cell r="V2417">
            <v>26</v>
          </cell>
          <cell r="W2417">
            <v>44</v>
          </cell>
          <cell r="X2417">
            <v>17</v>
          </cell>
          <cell r="Y2417">
            <v>45</v>
          </cell>
          <cell r="Z2417">
            <v>23</v>
          </cell>
          <cell r="AA2417">
            <v>37.9</v>
          </cell>
          <cell r="AB2417">
            <v>28.9</v>
          </cell>
          <cell r="AC2417">
            <v>28.9</v>
          </cell>
          <cell r="AD2417">
            <v>25</v>
          </cell>
          <cell r="AE2417">
            <v>66.9</v>
          </cell>
          <cell r="AF2417">
            <v>48.9</v>
          </cell>
          <cell r="AG2417">
            <v>63</v>
          </cell>
          <cell r="AH2417">
            <v>52</v>
          </cell>
          <cell r="AI2417">
            <v>66</v>
          </cell>
          <cell r="AJ2417">
            <v>55.9</v>
          </cell>
          <cell r="AK2417">
            <v>71.1</v>
          </cell>
          <cell r="AL2417">
            <v>55.9</v>
          </cell>
          <cell r="AM2417">
            <v>64.9</v>
          </cell>
          <cell r="AN2417">
            <v>57</v>
          </cell>
          <cell r="AO2417">
            <v>66</v>
          </cell>
          <cell r="AP2417">
            <v>57</v>
          </cell>
          <cell r="AQ2417">
            <v>64</v>
          </cell>
          <cell r="AR2417">
            <v>45</v>
          </cell>
          <cell r="AS2417">
            <v>82</v>
          </cell>
          <cell r="AT2417">
            <v>63</v>
          </cell>
          <cell r="AU2417">
            <v>68</v>
          </cell>
          <cell r="AV2417">
            <v>45</v>
          </cell>
          <cell r="AW2417">
            <v>71</v>
          </cell>
          <cell r="AX2417">
            <v>42</v>
          </cell>
          <cell r="AY2417">
            <v>35.1</v>
          </cell>
          <cell r="AZ2417">
            <v>28.9</v>
          </cell>
        </row>
        <row r="2418">
          <cell r="B2418">
            <v>36976</v>
          </cell>
          <cell r="C2418">
            <v>50</v>
          </cell>
          <cell r="D2418">
            <v>37.9</v>
          </cell>
          <cell r="E2418">
            <v>57</v>
          </cell>
          <cell r="F2418">
            <v>32</v>
          </cell>
          <cell r="G2418">
            <v>51.1</v>
          </cell>
          <cell r="H2418">
            <v>28.9</v>
          </cell>
          <cell r="I2418">
            <v>55</v>
          </cell>
          <cell r="J2418">
            <v>44.1</v>
          </cell>
          <cell r="K2418">
            <v>54</v>
          </cell>
          <cell r="L2418">
            <v>41</v>
          </cell>
          <cell r="M2418">
            <v>53</v>
          </cell>
          <cell r="N2418">
            <v>38</v>
          </cell>
          <cell r="O2418">
            <v>57</v>
          </cell>
          <cell r="P2418">
            <v>43</v>
          </cell>
          <cell r="Q2418">
            <v>57</v>
          </cell>
          <cell r="R2418">
            <v>36</v>
          </cell>
          <cell r="S2418">
            <v>56</v>
          </cell>
          <cell r="T2418">
            <v>36</v>
          </cell>
          <cell r="U2418">
            <v>48</v>
          </cell>
          <cell r="V2418">
            <v>33</v>
          </cell>
          <cell r="W2418">
            <v>52</v>
          </cell>
          <cell r="X2418">
            <v>36</v>
          </cell>
          <cell r="Y2418">
            <v>55</v>
          </cell>
          <cell r="Z2418">
            <v>28.9</v>
          </cell>
          <cell r="AA2418">
            <v>48.9</v>
          </cell>
          <cell r="AB2418">
            <v>26.1</v>
          </cell>
          <cell r="AC2418">
            <v>43</v>
          </cell>
          <cell r="AD2418">
            <v>25</v>
          </cell>
          <cell r="AE2418">
            <v>71.1</v>
          </cell>
          <cell r="AF2418">
            <v>41</v>
          </cell>
          <cell r="AG2418">
            <v>62.1</v>
          </cell>
          <cell r="AH2418">
            <v>48</v>
          </cell>
          <cell r="AI2418">
            <v>66.9</v>
          </cell>
          <cell r="AJ2418">
            <v>54</v>
          </cell>
          <cell r="AK2418">
            <v>70</v>
          </cell>
          <cell r="AL2418">
            <v>48</v>
          </cell>
          <cell r="AM2418">
            <v>64</v>
          </cell>
          <cell r="AN2418">
            <v>54</v>
          </cell>
          <cell r="AO2418">
            <v>63</v>
          </cell>
          <cell r="AP2418">
            <v>57.9</v>
          </cell>
          <cell r="AQ2418">
            <v>68</v>
          </cell>
          <cell r="AR2418">
            <v>33.1</v>
          </cell>
          <cell r="AS2418">
            <v>81</v>
          </cell>
          <cell r="AT2418">
            <v>59</v>
          </cell>
          <cell r="AU2418">
            <v>57.9</v>
          </cell>
          <cell r="AV2418">
            <v>39.9</v>
          </cell>
          <cell r="AW2418">
            <v>61</v>
          </cell>
          <cell r="AX2418">
            <v>44</v>
          </cell>
          <cell r="AY2418">
            <v>37.9</v>
          </cell>
          <cell r="AZ2418">
            <v>28.9</v>
          </cell>
        </row>
        <row r="2419">
          <cell r="B2419">
            <v>36977</v>
          </cell>
          <cell r="C2419">
            <v>48</v>
          </cell>
          <cell r="D2419">
            <v>37</v>
          </cell>
          <cell r="E2419">
            <v>46</v>
          </cell>
          <cell r="F2419">
            <v>27</v>
          </cell>
          <cell r="G2419">
            <v>46</v>
          </cell>
          <cell r="H2419">
            <v>25</v>
          </cell>
          <cell r="I2419">
            <v>52</v>
          </cell>
          <cell r="J2419">
            <v>39.9</v>
          </cell>
          <cell r="K2419">
            <v>51.1</v>
          </cell>
          <cell r="L2419">
            <v>37.9</v>
          </cell>
          <cell r="M2419">
            <v>49</v>
          </cell>
          <cell r="N2419">
            <v>37</v>
          </cell>
          <cell r="O2419">
            <v>50</v>
          </cell>
          <cell r="P2419">
            <v>36</v>
          </cell>
          <cell r="Q2419">
            <v>50</v>
          </cell>
          <cell r="R2419">
            <v>28.9</v>
          </cell>
          <cell r="S2419">
            <v>48</v>
          </cell>
          <cell r="T2419">
            <v>27</v>
          </cell>
          <cell r="U2419">
            <v>47</v>
          </cell>
          <cell r="V2419">
            <v>32</v>
          </cell>
          <cell r="W2419">
            <v>50</v>
          </cell>
          <cell r="X2419">
            <v>30</v>
          </cell>
          <cell r="Y2419">
            <v>45</v>
          </cell>
          <cell r="Z2419">
            <v>30.9</v>
          </cell>
          <cell r="AA2419">
            <v>44.1</v>
          </cell>
          <cell r="AB2419">
            <v>19.9</v>
          </cell>
          <cell r="AC2419">
            <v>48</v>
          </cell>
          <cell r="AD2419">
            <v>25</v>
          </cell>
          <cell r="AE2419">
            <v>75.9</v>
          </cell>
          <cell r="AF2419">
            <v>43</v>
          </cell>
          <cell r="AG2419">
            <v>64.9</v>
          </cell>
          <cell r="AH2419">
            <v>46.9</v>
          </cell>
          <cell r="AI2419">
            <v>66.9</v>
          </cell>
          <cell r="AJ2419">
            <v>51.1</v>
          </cell>
          <cell r="AK2419">
            <v>73.9</v>
          </cell>
          <cell r="AL2419">
            <v>46.9</v>
          </cell>
          <cell r="AM2419">
            <v>66</v>
          </cell>
          <cell r="AN2419">
            <v>52</v>
          </cell>
          <cell r="AO2419">
            <v>64</v>
          </cell>
          <cell r="AP2419">
            <v>55</v>
          </cell>
          <cell r="AQ2419">
            <v>71.1</v>
          </cell>
          <cell r="AR2419">
            <v>34</v>
          </cell>
          <cell r="AS2419">
            <v>78.1</v>
          </cell>
          <cell r="AT2419">
            <v>55</v>
          </cell>
          <cell r="AU2419">
            <v>48.9</v>
          </cell>
          <cell r="AV2419">
            <v>33.1</v>
          </cell>
          <cell r="AW2419">
            <v>61</v>
          </cell>
          <cell r="AX2419">
            <v>37</v>
          </cell>
          <cell r="AY2419">
            <v>55.9</v>
          </cell>
          <cell r="AZ2419">
            <v>30.9</v>
          </cell>
        </row>
        <row r="2420">
          <cell r="B2420">
            <v>36978</v>
          </cell>
          <cell r="C2420">
            <v>48.9</v>
          </cell>
          <cell r="D2420">
            <v>42.1</v>
          </cell>
          <cell r="E2420">
            <v>63</v>
          </cell>
          <cell r="F2420">
            <v>30</v>
          </cell>
          <cell r="G2420">
            <v>46</v>
          </cell>
          <cell r="H2420">
            <v>32</v>
          </cell>
          <cell r="I2420">
            <v>55</v>
          </cell>
          <cell r="J2420">
            <v>42.1</v>
          </cell>
          <cell r="K2420">
            <v>54</v>
          </cell>
          <cell r="L2420">
            <v>43</v>
          </cell>
          <cell r="M2420">
            <v>56</v>
          </cell>
          <cell r="N2420">
            <v>47</v>
          </cell>
          <cell r="O2420">
            <v>61</v>
          </cell>
          <cell r="P2420">
            <v>45</v>
          </cell>
          <cell r="Q2420">
            <v>55.9</v>
          </cell>
          <cell r="R2420">
            <v>39</v>
          </cell>
          <cell r="S2420">
            <v>54</v>
          </cell>
          <cell r="T2420">
            <v>33</v>
          </cell>
          <cell r="U2420">
            <v>51</v>
          </cell>
          <cell r="V2420">
            <v>33</v>
          </cell>
          <cell r="W2420">
            <v>56</v>
          </cell>
          <cell r="X2420">
            <v>35</v>
          </cell>
          <cell r="Y2420">
            <v>52</v>
          </cell>
          <cell r="Z2420">
            <v>30</v>
          </cell>
          <cell r="AA2420">
            <v>51.1</v>
          </cell>
          <cell r="AB2420">
            <v>19.9</v>
          </cell>
          <cell r="AC2420">
            <v>45</v>
          </cell>
          <cell r="AD2420">
            <v>21</v>
          </cell>
          <cell r="AE2420">
            <v>78.1</v>
          </cell>
          <cell r="AF2420">
            <v>52</v>
          </cell>
          <cell r="AG2420">
            <v>60.1</v>
          </cell>
          <cell r="AH2420">
            <v>51.1</v>
          </cell>
          <cell r="AI2420">
            <v>66</v>
          </cell>
          <cell r="AJ2420">
            <v>57</v>
          </cell>
          <cell r="AK2420">
            <v>77</v>
          </cell>
          <cell r="AL2420">
            <v>51.1</v>
          </cell>
          <cell r="AM2420">
            <v>64</v>
          </cell>
          <cell r="AN2420">
            <v>55.9</v>
          </cell>
          <cell r="AO2420">
            <v>61</v>
          </cell>
          <cell r="AP2420">
            <v>55.9</v>
          </cell>
          <cell r="AQ2420">
            <v>73</v>
          </cell>
          <cell r="AR2420">
            <v>51.1</v>
          </cell>
          <cell r="AS2420">
            <v>84</v>
          </cell>
          <cell r="AT2420">
            <v>55.9</v>
          </cell>
          <cell r="AU2420">
            <v>57</v>
          </cell>
          <cell r="AV2420">
            <v>37.9</v>
          </cell>
          <cell r="AW2420">
            <v>55</v>
          </cell>
          <cell r="AX2420">
            <v>32</v>
          </cell>
          <cell r="AY2420">
            <v>51.1</v>
          </cell>
          <cell r="AZ2420">
            <v>28.9</v>
          </cell>
        </row>
        <row r="2421">
          <cell r="B2421">
            <v>36979</v>
          </cell>
          <cell r="C2421">
            <v>48.9</v>
          </cell>
          <cell r="D2421">
            <v>39</v>
          </cell>
          <cell r="E2421">
            <v>60.1</v>
          </cell>
          <cell r="F2421">
            <v>30</v>
          </cell>
          <cell r="G2421">
            <v>46.9</v>
          </cell>
          <cell r="H2421">
            <v>30.9</v>
          </cell>
          <cell r="I2421">
            <v>57</v>
          </cell>
          <cell r="J2421">
            <v>36</v>
          </cell>
          <cell r="K2421">
            <v>59</v>
          </cell>
          <cell r="L2421">
            <v>37.9</v>
          </cell>
          <cell r="M2421">
            <v>57</v>
          </cell>
          <cell r="N2421">
            <v>45</v>
          </cell>
          <cell r="O2421">
            <v>67</v>
          </cell>
          <cell r="P2421">
            <v>47</v>
          </cell>
          <cell r="Q2421">
            <v>55.9</v>
          </cell>
          <cell r="R2421">
            <v>39</v>
          </cell>
          <cell r="S2421">
            <v>53</v>
          </cell>
          <cell r="T2421">
            <v>36</v>
          </cell>
          <cell r="U2421">
            <v>52</v>
          </cell>
          <cell r="V2421">
            <v>38</v>
          </cell>
          <cell r="W2421">
            <v>54</v>
          </cell>
          <cell r="X2421">
            <v>31</v>
          </cell>
          <cell r="Y2421">
            <v>54</v>
          </cell>
          <cell r="Z2421">
            <v>37.9</v>
          </cell>
          <cell r="AA2421">
            <v>48.9</v>
          </cell>
          <cell r="AB2421">
            <v>28.9</v>
          </cell>
          <cell r="AC2421">
            <v>43</v>
          </cell>
          <cell r="AD2421">
            <v>26.1</v>
          </cell>
          <cell r="AE2421">
            <v>79</v>
          </cell>
          <cell r="AF2421">
            <v>49</v>
          </cell>
          <cell r="AG2421">
            <v>60.1</v>
          </cell>
          <cell r="AH2421">
            <v>50</v>
          </cell>
          <cell r="AI2421">
            <v>66</v>
          </cell>
          <cell r="AJ2421">
            <v>57.9</v>
          </cell>
          <cell r="AK2421">
            <v>78.1</v>
          </cell>
          <cell r="AL2421">
            <v>53.1</v>
          </cell>
          <cell r="AM2421">
            <v>64</v>
          </cell>
          <cell r="AN2421">
            <v>57.9</v>
          </cell>
          <cell r="AO2421">
            <v>61</v>
          </cell>
          <cell r="AP2421">
            <v>57</v>
          </cell>
          <cell r="AQ2421">
            <v>66</v>
          </cell>
          <cell r="AR2421">
            <v>46.9</v>
          </cell>
          <cell r="AS2421">
            <v>80.1</v>
          </cell>
          <cell r="AT2421">
            <v>59</v>
          </cell>
          <cell r="AU2421">
            <v>53.1</v>
          </cell>
          <cell r="AV2421">
            <v>39.9</v>
          </cell>
          <cell r="AW2421">
            <v>58</v>
          </cell>
          <cell r="AX2421">
            <v>39</v>
          </cell>
          <cell r="AY2421">
            <v>46</v>
          </cell>
          <cell r="AZ2421">
            <v>28</v>
          </cell>
        </row>
        <row r="2422">
          <cell r="B2422">
            <v>36980</v>
          </cell>
          <cell r="C2422">
            <v>53</v>
          </cell>
          <cell r="D2422">
            <v>43</v>
          </cell>
          <cell r="E2422">
            <v>59</v>
          </cell>
          <cell r="F2422">
            <v>34</v>
          </cell>
          <cell r="G2422">
            <v>51.1</v>
          </cell>
          <cell r="H2422">
            <v>30</v>
          </cell>
          <cell r="I2422">
            <v>59</v>
          </cell>
          <cell r="J2422">
            <v>45</v>
          </cell>
          <cell r="K2422">
            <v>60.1</v>
          </cell>
          <cell r="L2422">
            <v>41</v>
          </cell>
          <cell r="M2422">
            <v>61</v>
          </cell>
          <cell r="N2422">
            <v>44</v>
          </cell>
          <cell r="O2422">
            <v>68</v>
          </cell>
          <cell r="P2422">
            <v>37</v>
          </cell>
          <cell r="Q2422">
            <v>57.9</v>
          </cell>
          <cell r="R2422">
            <v>35.1</v>
          </cell>
          <cell r="S2422">
            <v>56</v>
          </cell>
          <cell r="T2422">
            <v>36</v>
          </cell>
          <cell r="U2422">
            <v>40</v>
          </cell>
          <cell r="V2422">
            <v>32</v>
          </cell>
          <cell r="W2422">
            <v>35</v>
          </cell>
          <cell r="X2422">
            <v>30</v>
          </cell>
          <cell r="Y2422">
            <v>48</v>
          </cell>
          <cell r="Z2422">
            <v>28</v>
          </cell>
          <cell r="AA2422">
            <v>48</v>
          </cell>
          <cell r="AB2422">
            <v>24.1</v>
          </cell>
          <cell r="AC2422">
            <v>50</v>
          </cell>
          <cell r="AD2422">
            <v>23</v>
          </cell>
          <cell r="AE2422">
            <v>82.9</v>
          </cell>
          <cell r="AF2422">
            <v>46</v>
          </cell>
          <cell r="AG2422">
            <v>73</v>
          </cell>
          <cell r="AH2422">
            <v>48.9</v>
          </cell>
          <cell r="AI2422">
            <v>73</v>
          </cell>
          <cell r="AJ2422">
            <v>57.9</v>
          </cell>
          <cell r="AK2422">
            <v>80.1</v>
          </cell>
          <cell r="AL2422">
            <v>54</v>
          </cell>
          <cell r="AM2422">
            <v>66</v>
          </cell>
          <cell r="AN2422">
            <v>55.9</v>
          </cell>
          <cell r="AO2422">
            <v>66.9</v>
          </cell>
          <cell r="AP2422">
            <v>60.1</v>
          </cell>
          <cell r="AQ2422">
            <v>71.1</v>
          </cell>
          <cell r="AR2422">
            <v>35.1</v>
          </cell>
          <cell r="AS2422">
            <v>78.1</v>
          </cell>
          <cell r="AT2422">
            <v>53.1</v>
          </cell>
          <cell r="AU2422">
            <v>57.9</v>
          </cell>
          <cell r="AV2422">
            <v>36</v>
          </cell>
          <cell r="AW2422">
            <v>62</v>
          </cell>
          <cell r="AX2422">
            <v>36</v>
          </cell>
          <cell r="AY2422">
            <v>57</v>
          </cell>
          <cell r="AZ2422">
            <v>30</v>
          </cell>
        </row>
        <row r="2423">
          <cell r="B2423">
            <v>36981</v>
          </cell>
          <cell r="C2423">
            <v>53.1</v>
          </cell>
          <cell r="D2423">
            <v>41</v>
          </cell>
          <cell r="E2423">
            <v>64</v>
          </cell>
          <cell r="F2423">
            <v>41</v>
          </cell>
          <cell r="G2423">
            <v>46</v>
          </cell>
          <cell r="H2423">
            <v>30.9</v>
          </cell>
          <cell r="I2423">
            <v>59</v>
          </cell>
          <cell r="J2423">
            <v>45</v>
          </cell>
          <cell r="K2423">
            <v>55</v>
          </cell>
          <cell r="L2423">
            <v>43</v>
          </cell>
          <cell r="M2423">
            <v>61</v>
          </cell>
          <cell r="N2423">
            <v>44</v>
          </cell>
          <cell r="O2423">
            <v>68</v>
          </cell>
          <cell r="P2423">
            <v>37</v>
          </cell>
          <cell r="Q2423">
            <v>57.9</v>
          </cell>
          <cell r="R2423">
            <v>34</v>
          </cell>
          <cell r="S2423">
            <v>56</v>
          </cell>
          <cell r="T2423">
            <v>36</v>
          </cell>
          <cell r="U2423">
            <v>40</v>
          </cell>
          <cell r="V2423">
            <v>32</v>
          </cell>
          <cell r="W2423">
            <v>35</v>
          </cell>
          <cell r="X2423">
            <v>30</v>
          </cell>
          <cell r="Y2423">
            <v>48</v>
          </cell>
          <cell r="Z2423">
            <v>19.9</v>
          </cell>
          <cell r="AA2423">
            <v>52</v>
          </cell>
          <cell r="AB2423">
            <v>18</v>
          </cell>
          <cell r="AC2423">
            <v>51.1</v>
          </cell>
          <cell r="AD2423">
            <v>21.9</v>
          </cell>
          <cell r="AE2423">
            <v>84</v>
          </cell>
          <cell r="AF2423">
            <v>48.9</v>
          </cell>
          <cell r="AG2423">
            <v>68</v>
          </cell>
          <cell r="AH2423">
            <v>50</v>
          </cell>
          <cell r="AI2423">
            <v>66</v>
          </cell>
          <cell r="AJ2423">
            <v>57</v>
          </cell>
          <cell r="AK2423">
            <v>80</v>
          </cell>
          <cell r="AL2423">
            <v>54</v>
          </cell>
          <cell r="AM2423">
            <v>64</v>
          </cell>
          <cell r="AN2423">
            <v>57</v>
          </cell>
          <cell r="AO2423">
            <v>66</v>
          </cell>
          <cell r="AP2423">
            <v>57.9</v>
          </cell>
          <cell r="AQ2423">
            <v>77</v>
          </cell>
          <cell r="AR2423">
            <v>37</v>
          </cell>
          <cell r="AS2423">
            <v>82</v>
          </cell>
          <cell r="AT2423">
            <v>55</v>
          </cell>
          <cell r="AU2423">
            <v>57.9</v>
          </cell>
          <cell r="AV2423">
            <v>33.1</v>
          </cell>
          <cell r="AW2423">
            <v>62</v>
          </cell>
          <cell r="AX2423">
            <v>36</v>
          </cell>
          <cell r="AY2423">
            <v>48.9</v>
          </cell>
          <cell r="AZ2423">
            <v>26.1</v>
          </cell>
        </row>
        <row r="2424">
          <cell r="B2424">
            <v>36982</v>
          </cell>
          <cell r="C2424">
            <v>50</v>
          </cell>
          <cell r="D2424">
            <v>37</v>
          </cell>
          <cell r="E2424">
            <v>55</v>
          </cell>
          <cell r="F2424">
            <v>28</v>
          </cell>
          <cell r="G2424">
            <v>46.9</v>
          </cell>
          <cell r="H2424">
            <v>32</v>
          </cell>
          <cell r="I2424">
            <v>48.9</v>
          </cell>
          <cell r="J2424">
            <v>41</v>
          </cell>
          <cell r="K2424">
            <v>50</v>
          </cell>
          <cell r="L2424">
            <v>39.9</v>
          </cell>
          <cell r="M2424">
            <v>51</v>
          </cell>
          <cell r="N2424">
            <v>43</v>
          </cell>
          <cell r="O2424">
            <v>61</v>
          </cell>
          <cell r="P2424">
            <v>43</v>
          </cell>
          <cell r="Q2424">
            <v>57.9</v>
          </cell>
          <cell r="R2424">
            <v>35.1</v>
          </cell>
          <cell r="S2424">
            <v>59</v>
          </cell>
          <cell r="T2424">
            <v>42</v>
          </cell>
          <cell r="U2424">
            <v>53</v>
          </cell>
          <cell r="V2424">
            <v>36</v>
          </cell>
          <cell r="W2424">
            <v>51</v>
          </cell>
          <cell r="X2424">
            <v>35</v>
          </cell>
          <cell r="Y2424">
            <v>55</v>
          </cell>
          <cell r="Z2424">
            <v>37.9</v>
          </cell>
          <cell r="AA2424">
            <v>60.1</v>
          </cell>
          <cell r="AB2424">
            <v>34</v>
          </cell>
          <cell r="AC2424">
            <v>57</v>
          </cell>
          <cell r="AD2424">
            <v>36</v>
          </cell>
          <cell r="AE2424">
            <v>71.1</v>
          </cell>
          <cell r="AF2424">
            <v>46.9</v>
          </cell>
          <cell r="AG2424">
            <v>57.9</v>
          </cell>
          <cell r="AH2424">
            <v>48</v>
          </cell>
          <cell r="AI2424">
            <v>62.1</v>
          </cell>
          <cell r="AJ2424">
            <v>57</v>
          </cell>
          <cell r="AK2424">
            <v>79</v>
          </cell>
          <cell r="AL2424">
            <v>53.1</v>
          </cell>
          <cell r="AM2424">
            <v>60.1</v>
          </cell>
          <cell r="AN2424">
            <v>55.9</v>
          </cell>
          <cell r="AO2424">
            <v>61</v>
          </cell>
          <cell r="AP2424">
            <v>57</v>
          </cell>
          <cell r="AQ2424">
            <v>71.1</v>
          </cell>
          <cell r="AR2424">
            <v>41</v>
          </cell>
          <cell r="AS2424">
            <v>84</v>
          </cell>
          <cell r="AT2424">
            <v>63</v>
          </cell>
          <cell r="AU2424">
            <v>59</v>
          </cell>
          <cell r="AV2424">
            <v>44.1</v>
          </cell>
          <cell r="AW2424">
            <v>73</v>
          </cell>
          <cell r="AX2424">
            <v>38</v>
          </cell>
          <cell r="AY2424">
            <v>70</v>
          </cell>
          <cell r="AZ2424">
            <v>30.9</v>
          </cell>
        </row>
        <row r="2425">
          <cell r="B2425">
            <v>36983</v>
          </cell>
          <cell r="C2425">
            <v>45</v>
          </cell>
          <cell r="D2425">
            <v>35.1</v>
          </cell>
          <cell r="E2425">
            <v>54</v>
          </cell>
          <cell r="F2425">
            <v>33.1</v>
          </cell>
          <cell r="G2425">
            <v>43</v>
          </cell>
          <cell r="H2425">
            <v>28</v>
          </cell>
          <cell r="I2425">
            <v>48</v>
          </cell>
          <cell r="J2425">
            <v>37.9</v>
          </cell>
          <cell r="K2425">
            <v>48</v>
          </cell>
          <cell r="L2425">
            <v>34</v>
          </cell>
          <cell r="M2425">
            <v>52</v>
          </cell>
          <cell r="N2425">
            <v>66</v>
          </cell>
          <cell r="O2425">
            <v>40</v>
          </cell>
          <cell r="P2425">
            <v>64</v>
          </cell>
          <cell r="Q2425">
            <v>51.1</v>
          </cell>
          <cell r="R2425">
            <v>28</v>
          </cell>
          <cell r="S2425">
            <v>43</v>
          </cell>
          <cell r="T2425">
            <v>67</v>
          </cell>
          <cell r="U2425">
            <v>40</v>
          </cell>
          <cell r="V2425">
            <v>64</v>
          </cell>
          <cell r="W2425">
            <v>42.1</v>
          </cell>
          <cell r="X2425">
            <v>28.9</v>
          </cell>
          <cell r="Y2425">
            <v>54</v>
          </cell>
          <cell r="Z2425">
            <v>33.1</v>
          </cell>
          <cell r="AA2425">
            <v>50</v>
          </cell>
          <cell r="AB2425">
            <v>25</v>
          </cell>
          <cell r="AC2425">
            <v>63</v>
          </cell>
          <cell r="AD2425">
            <v>36</v>
          </cell>
          <cell r="AE2425">
            <v>44</v>
          </cell>
          <cell r="AF2425">
            <v>56</v>
          </cell>
          <cell r="AG2425">
            <v>57</v>
          </cell>
          <cell r="AH2425">
            <v>45</v>
          </cell>
          <cell r="AI2425">
            <v>46</v>
          </cell>
          <cell r="AJ2425">
            <v>64</v>
          </cell>
          <cell r="AK2425">
            <v>63</v>
          </cell>
          <cell r="AL2425">
            <v>46</v>
          </cell>
          <cell r="AM2425">
            <v>63</v>
          </cell>
          <cell r="AN2425">
            <v>54</v>
          </cell>
          <cell r="AO2425">
            <v>62.1</v>
          </cell>
          <cell r="AP2425">
            <v>55.9</v>
          </cell>
          <cell r="AQ2425">
            <v>52</v>
          </cell>
          <cell r="AR2425">
            <v>32</v>
          </cell>
          <cell r="AS2425">
            <v>75</v>
          </cell>
          <cell r="AT2425">
            <v>60.1</v>
          </cell>
          <cell r="AU2425">
            <v>57</v>
          </cell>
          <cell r="AV2425">
            <v>41</v>
          </cell>
          <cell r="AW2425">
            <v>54</v>
          </cell>
          <cell r="AX2425">
            <v>77</v>
          </cell>
          <cell r="AY2425">
            <v>71.1</v>
          </cell>
          <cell r="AZ2425">
            <v>36</v>
          </cell>
        </row>
        <row r="2426">
          <cell r="B2426">
            <v>36984</v>
          </cell>
          <cell r="C2426">
            <v>46</v>
          </cell>
          <cell r="D2426">
            <v>36</v>
          </cell>
          <cell r="E2426">
            <v>53.1</v>
          </cell>
          <cell r="F2426">
            <v>23</v>
          </cell>
          <cell r="G2426">
            <v>39</v>
          </cell>
          <cell r="H2426">
            <v>28</v>
          </cell>
          <cell r="I2426">
            <v>52</v>
          </cell>
          <cell r="J2426">
            <v>36</v>
          </cell>
          <cell r="K2426">
            <v>53.1</v>
          </cell>
          <cell r="L2426">
            <v>34</v>
          </cell>
          <cell r="M2426">
            <v>50</v>
          </cell>
          <cell r="N2426">
            <v>30</v>
          </cell>
          <cell r="O2426">
            <v>49</v>
          </cell>
          <cell r="P2426">
            <v>33</v>
          </cell>
          <cell r="Q2426">
            <v>48.9</v>
          </cell>
          <cell r="R2426">
            <v>25</v>
          </cell>
          <cell r="S2426">
            <v>41</v>
          </cell>
          <cell r="T2426">
            <v>30</v>
          </cell>
          <cell r="U2426">
            <v>39</v>
          </cell>
          <cell r="V2426">
            <v>21.9</v>
          </cell>
          <cell r="W2426">
            <v>36</v>
          </cell>
          <cell r="X2426">
            <v>26.1</v>
          </cell>
          <cell r="Y2426">
            <v>48.9</v>
          </cell>
          <cell r="Z2426">
            <v>30.9</v>
          </cell>
          <cell r="AA2426">
            <v>55</v>
          </cell>
          <cell r="AB2426">
            <v>30.9</v>
          </cell>
          <cell r="AC2426">
            <v>63</v>
          </cell>
          <cell r="AD2426">
            <v>1.9</v>
          </cell>
          <cell r="AE2426">
            <v>59</v>
          </cell>
          <cell r="AF2426">
            <v>33.1</v>
          </cell>
          <cell r="AG2426">
            <v>55</v>
          </cell>
          <cell r="AH2426">
            <v>42.1</v>
          </cell>
          <cell r="AI2426">
            <v>61</v>
          </cell>
          <cell r="AJ2426">
            <v>53.1</v>
          </cell>
          <cell r="AK2426">
            <v>60.1</v>
          </cell>
          <cell r="AL2426">
            <v>42.1</v>
          </cell>
          <cell r="AM2426">
            <v>63</v>
          </cell>
          <cell r="AN2426">
            <v>52</v>
          </cell>
          <cell r="AO2426">
            <v>60.1</v>
          </cell>
          <cell r="AP2426">
            <v>55</v>
          </cell>
          <cell r="AQ2426">
            <v>46</v>
          </cell>
          <cell r="AR2426">
            <v>28.9</v>
          </cell>
          <cell r="AS2426">
            <v>63</v>
          </cell>
          <cell r="AT2426">
            <v>52</v>
          </cell>
          <cell r="AU2426">
            <v>44.1</v>
          </cell>
          <cell r="AV2426">
            <v>37</v>
          </cell>
          <cell r="AW2426">
            <v>69.1</v>
          </cell>
          <cell r="AX2426">
            <v>50</v>
          </cell>
          <cell r="AY2426">
            <v>73</v>
          </cell>
          <cell r="AZ2426">
            <v>37.9</v>
          </cell>
        </row>
        <row r="2427">
          <cell r="B2427">
            <v>36985</v>
          </cell>
          <cell r="C2427">
            <v>62</v>
          </cell>
          <cell r="D2427">
            <v>34</v>
          </cell>
          <cell r="E2427">
            <v>54</v>
          </cell>
          <cell r="F2427">
            <v>32</v>
          </cell>
          <cell r="G2427">
            <v>46.9</v>
          </cell>
          <cell r="H2427">
            <v>25</v>
          </cell>
          <cell r="I2427">
            <v>59</v>
          </cell>
          <cell r="J2427">
            <v>34</v>
          </cell>
          <cell r="K2427">
            <v>57.9</v>
          </cell>
          <cell r="L2427">
            <v>28</v>
          </cell>
          <cell r="M2427">
            <v>57</v>
          </cell>
          <cell r="N2427">
            <v>30</v>
          </cell>
          <cell r="O2427">
            <v>58</v>
          </cell>
          <cell r="P2427">
            <v>28</v>
          </cell>
          <cell r="Q2427">
            <v>52</v>
          </cell>
          <cell r="R2427">
            <v>25</v>
          </cell>
          <cell r="S2427">
            <v>47</v>
          </cell>
          <cell r="T2427">
            <v>33</v>
          </cell>
          <cell r="U2427">
            <v>45</v>
          </cell>
          <cell r="V2427">
            <v>23</v>
          </cell>
          <cell r="W2427">
            <v>45</v>
          </cell>
          <cell r="X2427">
            <v>25</v>
          </cell>
          <cell r="Y2427">
            <v>36</v>
          </cell>
          <cell r="Z2427">
            <v>30</v>
          </cell>
          <cell r="AA2427">
            <v>52</v>
          </cell>
          <cell r="AB2427">
            <v>37.9</v>
          </cell>
          <cell r="AC2427">
            <v>55.9</v>
          </cell>
          <cell r="AD2427">
            <v>41</v>
          </cell>
          <cell r="AE2427">
            <v>63</v>
          </cell>
          <cell r="AF2427">
            <v>37.9</v>
          </cell>
          <cell r="AG2427">
            <v>60.1</v>
          </cell>
          <cell r="AH2427">
            <v>43</v>
          </cell>
          <cell r="AI2427">
            <v>60.1</v>
          </cell>
          <cell r="AJ2427">
            <v>51.1</v>
          </cell>
          <cell r="AK2427">
            <v>64</v>
          </cell>
          <cell r="AL2427">
            <v>37</v>
          </cell>
          <cell r="AM2427">
            <v>61</v>
          </cell>
          <cell r="AN2427">
            <v>51.1</v>
          </cell>
          <cell r="AO2427">
            <v>60.1</v>
          </cell>
          <cell r="AP2427">
            <v>54</v>
          </cell>
          <cell r="AQ2427">
            <v>48.9</v>
          </cell>
          <cell r="AR2427">
            <v>28.9</v>
          </cell>
          <cell r="AS2427">
            <v>66.9</v>
          </cell>
          <cell r="AT2427">
            <v>52</v>
          </cell>
          <cell r="AU2427">
            <v>50</v>
          </cell>
          <cell r="AV2427">
            <v>37.9</v>
          </cell>
          <cell r="AW2427">
            <v>68</v>
          </cell>
          <cell r="AX2427">
            <v>50</v>
          </cell>
          <cell r="AY2427">
            <v>57</v>
          </cell>
          <cell r="AZ2427">
            <v>43</v>
          </cell>
        </row>
        <row r="2428">
          <cell r="B2428">
            <v>36986</v>
          </cell>
          <cell r="C2428">
            <v>48.9</v>
          </cell>
          <cell r="D2428">
            <v>41</v>
          </cell>
          <cell r="E2428">
            <v>55.9</v>
          </cell>
          <cell r="F2428">
            <v>28.9</v>
          </cell>
          <cell r="G2428">
            <v>48</v>
          </cell>
          <cell r="H2428">
            <v>28.9</v>
          </cell>
          <cell r="I2428">
            <v>55.9</v>
          </cell>
          <cell r="J2428">
            <v>36</v>
          </cell>
          <cell r="K2428">
            <v>57</v>
          </cell>
          <cell r="L2428">
            <v>30</v>
          </cell>
          <cell r="M2428">
            <v>57.9</v>
          </cell>
          <cell r="N2428">
            <v>30</v>
          </cell>
          <cell r="O2428">
            <v>63</v>
          </cell>
          <cell r="P2428">
            <v>32</v>
          </cell>
          <cell r="Q2428">
            <v>54</v>
          </cell>
          <cell r="R2428">
            <v>26.1</v>
          </cell>
          <cell r="S2428">
            <v>54</v>
          </cell>
          <cell r="T2428">
            <v>30</v>
          </cell>
          <cell r="U2428">
            <v>51.1</v>
          </cell>
          <cell r="V2428">
            <v>30</v>
          </cell>
          <cell r="W2428">
            <v>53.1</v>
          </cell>
          <cell r="X2428">
            <v>25</v>
          </cell>
          <cell r="Y2428">
            <v>55.9</v>
          </cell>
          <cell r="Z2428">
            <v>28</v>
          </cell>
          <cell r="AA2428">
            <v>60.1</v>
          </cell>
          <cell r="AB2428">
            <v>37.9</v>
          </cell>
          <cell r="AC2428">
            <v>63</v>
          </cell>
          <cell r="AD2428">
            <v>39</v>
          </cell>
          <cell r="AE2428">
            <v>69.1</v>
          </cell>
          <cell r="AF2428">
            <v>37.9</v>
          </cell>
          <cell r="AG2428">
            <v>61</v>
          </cell>
          <cell r="AH2428">
            <v>46</v>
          </cell>
          <cell r="AI2428">
            <v>62.1</v>
          </cell>
          <cell r="AJ2428">
            <v>48.9</v>
          </cell>
          <cell r="AK2428">
            <v>68</v>
          </cell>
          <cell r="AL2428">
            <v>48</v>
          </cell>
          <cell r="AM2428">
            <v>60.1</v>
          </cell>
          <cell r="AN2428">
            <v>48</v>
          </cell>
          <cell r="AO2428">
            <v>60.1</v>
          </cell>
          <cell r="AP2428">
            <v>53.1</v>
          </cell>
          <cell r="AQ2428">
            <v>57.9</v>
          </cell>
          <cell r="AR2428">
            <v>26.1</v>
          </cell>
          <cell r="AS2428">
            <v>64.9</v>
          </cell>
          <cell r="AT2428">
            <v>52</v>
          </cell>
          <cell r="AU2428">
            <v>51.1</v>
          </cell>
          <cell r="AV2428">
            <v>37.9</v>
          </cell>
          <cell r="AW2428">
            <v>66.9</v>
          </cell>
          <cell r="AX2428">
            <v>39.9</v>
          </cell>
          <cell r="AY2428">
            <v>71.1</v>
          </cell>
          <cell r="AZ2428">
            <v>39</v>
          </cell>
        </row>
        <row r="2429">
          <cell r="B2429">
            <v>36987</v>
          </cell>
          <cell r="C2429">
            <v>47</v>
          </cell>
          <cell r="D2429">
            <v>39</v>
          </cell>
          <cell r="E2429">
            <v>55</v>
          </cell>
          <cell r="F2429">
            <v>34</v>
          </cell>
          <cell r="G2429">
            <v>46</v>
          </cell>
          <cell r="H2429">
            <v>36</v>
          </cell>
          <cell r="I2429">
            <v>49</v>
          </cell>
          <cell r="J2429">
            <v>44</v>
          </cell>
          <cell r="K2429">
            <v>49</v>
          </cell>
          <cell r="L2429">
            <v>38</v>
          </cell>
          <cell r="M2429">
            <v>47</v>
          </cell>
          <cell r="N2429">
            <v>38</v>
          </cell>
          <cell r="O2429">
            <v>52</v>
          </cell>
          <cell r="P2429">
            <v>39</v>
          </cell>
          <cell r="Q2429">
            <v>53</v>
          </cell>
          <cell r="R2429">
            <v>39</v>
          </cell>
          <cell r="S2429">
            <v>52</v>
          </cell>
          <cell r="T2429">
            <v>33</v>
          </cell>
          <cell r="U2429">
            <v>53</v>
          </cell>
          <cell r="V2429">
            <v>27</v>
          </cell>
          <cell r="W2429">
            <v>55</v>
          </cell>
          <cell r="X2429">
            <v>25</v>
          </cell>
          <cell r="Y2429">
            <v>60</v>
          </cell>
          <cell r="Z2429">
            <v>34</v>
          </cell>
          <cell r="AA2429">
            <v>55</v>
          </cell>
          <cell r="AB2429">
            <v>36</v>
          </cell>
          <cell r="AC2429">
            <v>46.9</v>
          </cell>
          <cell r="AD2429">
            <v>37</v>
          </cell>
          <cell r="AE2429">
            <v>60</v>
          </cell>
          <cell r="AF2429">
            <v>48.9</v>
          </cell>
          <cell r="AG2429">
            <v>56</v>
          </cell>
          <cell r="AH2429">
            <v>50</v>
          </cell>
          <cell r="AI2429">
            <v>55.9</v>
          </cell>
          <cell r="AJ2429">
            <v>48.9</v>
          </cell>
          <cell r="AK2429">
            <v>64</v>
          </cell>
          <cell r="AL2429">
            <v>46.9</v>
          </cell>
          <cell r="AM2429">
            <v>63</v>
          </cell>
          <cell r="AN2429">
            <v>46</v>
          </cell>
          <cell r="AO2429">
            <v>61</v>
          </cell>
          <cell r="AP2429">
            <v>54</v>
          </cell>
          <cell r="AQ2429">
            <v>52</v>
          </cell>
          <cell r="AR2429">
            <v>36</v>
          </cell>
          <cell r="AS2429">
            <v>67</v>
          </cell>
          <cell r="AT2429">
            <v>53.1</v>
          </cell>
          <cell r="AU2429">
            <v>53</v>
          </cell>
          <cell r="AV2429">
            <v>41</v>
          </cell>
          <cell r="AW2429">
            <v>58</v>
          </cell>
          <cell r="AX2429">
            <v>43</v>
          </cell>
          <cell r="AY2429">
            <v>55.9</v>
          </cell>
          <cell r="AZ2429">
            <v>42</v>
          </cell>
        </row>
        <row r="2430">
          <cell r="B2430">
            <v>36988</v>
          </cell>
          <cell r="C2430">
            <v>50</v>
          </cell>
          <cell r="D2430">
            <v>38</v>
          </cell>
          <cell r="E2430">
            <v>56</v>
          </cell>
          <cell r="F2430">
            <v>30</v>
          </cell>
          <cell r="G2430">
            <v>49</v>
          </cell>
          <cell r="H2430">
            <v>31</v>
          </cell>
          <cell r="I2430">
            <v>51</v>
          </cell>
          <cell r="J2430">
            <v>40</v>
          </cell>
          <cell r="K2430">
            <v>51</v>
          </cell>
          <cell r="L2430">
            <v>38</v>
          </cell>
          <cell r="M2430">
            <v>51</v>
          </cell>
          <cell r="N2430">
            <v>38</v>
          </cell>
          <cell r="O2430">
            <v>48</v>
          </cell>
          <cell r="P2430">
            <v>39</v>
          </cell>
          <cell r="Q2430">
            <v>53</v>
          </cell>
          <cell r="R2430">
            <v>37</v>
          </cell>
          <cell r="S2430">
            <v>53</v>
          </cell>
          <cell r="T2430">
            <v>36</v>
          </cell>
          <cell r="U2430">
            <v>48</v>
          </cell>
          <cell r="V2430">
            <v>32</v>
          </cell>
          <cell r="W2430">
            <v>51</v>
          </cell>
          <cell r="X2430">
            <v>28</v>
          </cell>
          <cell r="Y2430">
            <v>55</v>
          </cell>
          <cell r="Z2430">
            <v>36</v>
          </cell>
          <cell r="AA2430">
            <v>59</v>
          </cell>
          <cell r="AB2430">
            <v>32</v>
          </cell>
          <cell r="AC2430">
            <v>57</v>
          </cell>
          <cell r="AD2430">
            <v>30</v>
          </cell>
          <cell r="AE2430">
            <v>57</v>
          </cell>
          <cell r="AF2430">
            <v>47</v>
          </cell>
          <cell r="AG2430">
            <v>53</v>
          </cell>
          <cell r="AH2430">
            <v>48</v>
          </cell>
          <cell r="AI2430">
            <v>54</v>
          </cell>
          <cell r="AJ2430" t="e">
            <v>#VALUE!</v>
          </cell>
          <cell r="AK2430">
            <v>57</v>
          </cell>
          <cell r="AL2430">
            <v>46</v>
          </cell>
          <cell r="AM2430">
            <v>60</v>
          </cell>
          <cell r="AN2430">
            <v>52</v>
          </cell>
          <cell r="AO2430">
            <v>61</v>
          </cell>
          <cell r="AP2430">
            <v>53</v>
          </cell>
          <cell r="AQ2430">
            <v>44</v>
          </cell>
          <cell r="AR2430">
            <v>34</v>
          </cell>
          <cell r="AS2430">
            <v>57</v>
          </cell>
          <cell r="AT2430">
            <v>49</v>
          </cell>
          <cell r="AU2430">
            <v>54</v>
          </cell>
          <cell r="AV2430">
            <v>42</v>
          </cell>
          <cell r="AW2430">
            <v>61</v>
          </cell>
          <cell r="AX2430">
            <v>38</v>
          </cell>
          <cell r="AY2430">
            <v>65</v>
          </cell>
          <cell r="AZ2430">
            <v>33</v>
          </cell>
        </row>
        <row r="2431">
          <cell r="B2431">
            <v>36989</v>
          </cell>
          <cell r="C2431">
            <v>51</v>
          </cell>
          <cell r="D2431">
            <v>38</v>
          </cell>
          <cell r="E2431">
            <v>55</v>
          </cell>
          <cell r="F2431">
            <v>28</v>
          </cell>
          <cell r="G2431">
            <v>50</v>
          </cell>
          <cell r="H2431">
            <v>31</v>
          </cell>
          <cell r="I2431">
            <v>53</v>
          </cell>
          <cell r="J2431">
            <v>39</v>
          </cell>
          <cell r="K2431">
            <v>51</v>
          </cell>
          <cell r="L2431">
            <v>37</v>
          </cell>
          <cell r="M2431">
            <v>50</v>
          </cell>
          <cell r="N2431">
            <v>35</v>
          </cell>
          <cell r="O2431">
            <v>49</v>
          </cell>
          <cell r="P2431">
            <v>32</v>
          </cell>
          <cell r="Q2431">
            <v>45</v>
          </cell>
          <cell r="R2431">
            <v>31</v>
          </cell>
          <cell r="S2431">
            <v>42</v>
          </cell>
          <cell r="T2431">
            <v>33</v>
          </cell>
          <cell r="U2431">
            <v>45</v>
          </cell>
          <cell r="V2431">
            <v>32</v>
          </cell>
          <cell r="W2431">
            <v>44</v>
          </cell>
          <cell r="X2431">
            <v>33</v>
          </cell>
          <cell r="Y2431">
            <v>49</v>
          </cell>
          <cell r="Z2431">
            <v>36</v>
          </cell>
          <cell r="AA2431">
            <v>54</v>
          </cell>
          <cell r="AB2431">
            <v>36</v>
          </cell>
          <cell r="AC2431">
            <v>52</v>
          </cell>
          <cell r="AD2431">
            <v>34</v>
          </cell>
          <cell r="AE2431">
            <v>59</v>
          </cell>
          <cell r="AF2431">
            <v>39</v>
          </cell>
          <cell r="AG2431">
            <v>54</v>
          </cell>
          <cell r="AH2431">
            <v>45</v>
          </cell>
          <cell r="AI2431">
            <v>63</v>
          </cell>
          <cell r="AJ2431">
            <v>47</v>
          </cell>
          <cell r="AK2431">
            <v>57</v>
          </cell>
          <cell r="AL2431">
            <v>39</v>
          </cell>
          <cell r="AM2431">
            <v>61</v>
          </cell>
          <cell r="AN2431">
            <v>48</v>
          </cell>
          <cell r="AO2431">
            <v>62</v>
          </cell>
          <cell r="AP2431">
            <v>51</v>
          </cell>
          <cell r="AQ2431">
            <v>45</v>
          </cell>
          <cell r="AR2431">
            <v>24</v>
          </cell>
          <cell r="AS2431">
            <v>61</v>
          </cell>
          <cell r="AT2431">
            <v>44</v>
          </cell>
          <cell r="AU2431">
            <v>46</v>
          </cell>
          <cell r="AV2431">
            <v>35</v>
          </cell>
          <cell r="AW2431">
            <v>57</v>
          </cell>
          <cell r="AX2431">
            <v>39</v>
          </cell>
          <cell r="AY2431">
            <v>65</v>
          </cell>
          <cell r="AZ2431">
            <v>39</v>
          </cell>
        </row>
        <row r="2432">
          <cell r="B2432">
            <v>36990</v>
          </cell>
          <cell r="C2432">
            <v>53</v>
          </cell>
          <cell r="D2432">
            <v>37</v>
          </cell>
          <cell r="E2432">
            <v>59</v>
          </cell>
          <cell r="F2432">
            <v>28</v>
          </cell>
          <cell r="G2432">
            <v>52</v>
          </cell>
          <cell r="H2432">
            <v>29</v>
          </cell>
          <cell r="I2432">
            <v>56</v>
          </cell>
          <cell r="J2432">
            <v>38</v>
          </cell>
          <cell r="K2432">
            <v>55</v>
          </cell>
          <cell r="L2432">
            <v>33</v>
          </cell>
          <cell r="M2432">
            <v>54</v>
          </cell>
          <cell r="N2432">
            <v>33</v>
          </cell>
          <cell r="O2432">
            <v>54</v>
          </cell>
          <cell r="P2432">
            <v>33</v>
          </cell>
          <cell r="Q2432">
            <v>50</v>
          </cell>
          <cell r="R2432">
            <v>29</v>
          </cell>
          <cell r="S2432">
            <v>44</v>
          </cell>
          <cell r="T2432">
            <v>27</v>
          </cell>
          <cell r="U2432">
            <v>47</v>
          </cell>
          <cell r="V2432">
            <v>27</v>
          </cell>
          <cell r="W2432">
            <v>45</v>
          </cell>
          <cell r="X2432">
            <v>30</v>
          </cell>
          <cell r="Y2432">
            <v>46</v>
          </cell>
          <cell r="Z2432">
            <v>31</v>
          </cell>
          <cell r="AA2432">
            <v>48</v>
          </cell>
          <cell r="AB2432">
            <v>29</v>
          </cell>
          <cell r="AC2432">
            <v>51</v>
          </cell>
          <cell r="AD2432">
            <v>29</v>
          </cell>
          <cell r="AE2432">
            <v>64</v>
          </cell>
          <cell r="AF2432">
            <v>38</v>
          </cell>
          <cell r="AG2432">
            <v>58</v>
          </cell>
          <cell r="AH2432">
            <v>44</v>
          </cell>
          <cell r="AI2432">
            <v>66</v>
          </cell>
          <cell r="AJ2432">
            <v>46</v>
          </cell>
          <cell r="AK2432">
            <v>61</v>
          </cell>
          <cell r="AL2432">
            <v>40</v>
          </cell>
          <cell r="AM2432">
            <v>62</v>
          </cell>
          <cell r="AN2432">
            <v>47</v>
          </cell>
          <cell r="AO2432">
            <v>63</v>
          </cell>
          <cell r="AP2432">
            <v>51</v>
          </cell>
          <cell r="AQ2432">
            <v>47</v>
          </cell>
          <cell r="AR2432">
            <v>24</v>
          </cell>
          <cell r="AS2432">
            <v>61</v>
          </cell>
          <cell r="AT2432">
            <v>42</v>
          </cell>
          <cell r="AU2432">
            <v>49</v>
          </cell>
          <cell r="AV2432">
            <v>32</v>
          </cell>
          <cell r="AW2432">
            <v>56</v>
          </cell>
          <cell r="AX2432">
            <v>34</v>
          </cell>
          <cell r="AY2432">
            <v>59</v>
          </cell>
          <cell r="AZ2432">
            <v>34</v>
          </cell>
        </row>
        <row r="2433">
          <cell r="B2433">
            <v>36991</v>
          </cell>
          <cell r="C2433">
            <v>56</v>
          </cell>
          <cell r="D2433">
            <v>39</v>
          </cell>
          <cell r="E2433">
            <v>62</v>
          </cell>
          <cell r="F2433">
            <v>32</v>
          </cell>
          <cell r="G2433">
            <v>52</v>
          </cell>
          <cell r="H2433">
            <v>32</v>
          </cell>
          <cell r="I2433">
            <v>60</v>
          </cell>
          <cell r="J2433">
            <v>39</v>
          </cell>
          <cell r="K2433">
            <v>59</v>
          </cell>
          <cell r="L2433">
            <v>35</v>
          </cell>
          <cell r="M2433">
            <v>58</v>
          </cell>
          <cell r="N2433">
            <v>35</v>
          </cell>
          <cell r="O2433">
            <v>60</v>
          </cell>
          <cell r="P2433">
            <v>34</v>
          </cell>
          <cell r="Q2433">
            <v>56</v>
          </cell>
          <cell r="R2433">
            <v>30</v>
          </cell>
          <cell r="S2433">
            <v>50</v>
          </cell>
          <cell r="T2433">
            <v>26</v>
          </cell>
          <cell r="U2433">
            <v>52</v>
          </cell>
          <cell r="V2433">
            <v>30</v>
          </cell>
          <cell r="W2433">
            <v>50</v>
          </cell>
          <cell r="X2433">
            <v>31</v>
          </cell>
          <cell r="Y2433">
            <v>52</v>
          </cell>
          <cell r="Z2433">
            <v>32</v>
          </cell>
          <cell r="AA2433">
            <v>52</v>
          </cell>
          <cell r="AB2433">
            <v>29</v>
          </cell>
          <cell r="AC2433">
            <v>51</v>
          </cell>
          <cell r="AD2433">
            <v>29</v>
          </cell>
          <cell r="AE2433">
            <v>69</v>
          </cell>
          <cell r="AF2433">
            <v>39</v>
          </cell>
          <cell r="AG2433">
            <v>61</v>
          </cell>
          <cell r="AH2433">
            <v>43</v>
          </cell>
          <cell r="AI2433">
            <v>68</v>
          </cell>
          <cell r="AJ2433">
            <v>46</v>
          </cell>
          <cell r="AK2433">
            <v>67</v>
          </cell>
          <cell r="AL2433">
            <v>40</v>
          </cell>
          <cell r="AM2433">
            <v>65</v>
          </cell>
          <cell r="AN2433">
            <v>48</v>
          </cell>
          <cell r="AO2433">
            <v>64</v>
          </cell>
          <cell r="AP2433">
            <v>51</v>
          </cell>
          <cell r="AQ2433">
            <v>56</v>
          </cell>
          <cell r="AR2433">
            <v>25</v>
          </cell>
          <cell r="AS2433">
            <v>62</v>
          </cell>
          <cell r="AT2433">
            <v>43</v>
          </cell>
          <cell r="AU2433">
            <v>52</v>
          </cell>
          <cell r="AV2433">
            <v>33</v>
          </cell>
          <cell r="AW2433">
            <v>58</v>
          </cell>
          <cell r="AX2433">
            <v>36</v>
          </cell>
          <cell r="AY2433">
            <v>59</v>
          </cell>
          <cell r="AZ2433">
            <v>35</v>
          </cell>
        </row>
        <row r="2434">
          <cell r="B2434">
            <v>36992</v>
          </cell>
          <cell r="C2434">
            <v>58</v>
          </cell>
          <cell r="D2434">
            <v>42</v>
          </cell>
          <cell r="E2434">
            <v>67</v>
          </cell>
          <cell r="F2434">
            <v>34</v>
          </cell>
          <cell r="G2434">
            <v>59</v>
          </cell>
          <cell r="H2434">
            <v>34</v>
          </cell>
          <cell r="I2434">
            <v>62</v>
          </cell>
          <cell r="J2434">
            <v>41</v>
          </cell>
          <cell r="K2434">
            <v>62</v>
          </cell>
          <cell r="L2434">
            <v>39</v>
          </cell>
          <cell r="M2434">
            <v>61</v>
          </cell>
          <cell r="N2434">
            <v>39</v>
          </cell>
          <cell r="O2434">
            <v>65</v>
          </cell>
          <cell r="P2434">
            <v>37</v>
          </cell>
          <cell r="Q2434">
            <v>60</v>
          </cell>
          <cell r="R2434">
            <v>33</v>
          </cell>
          <cell r="S2434">
            <v>55</v>
          </cell>
          <cell r="T2434">
            <v>30</v>
          </cell>
          <cell r="U2434">
            <v>57</v>
          </cell>
          <cell r="V2434">
            <v>31</v>
          </cell>
          <cell r="W2434">
            <v>55</v>
          </cell>
          <cell r="X2434">
            <v>32</v>
          </cell>
          <cell r="Y2434">
            <v>53</v>
          </cell>
          <cell r="Z2434">
            <v>33</v>
          </cell>
          <cell r="AA2434">
            <v>51</v>
          </cell>
          <cell r="AB2434">
            <v>29</v>
          </cell>
          <cell r="AC2434">
            <v>50</v>
          </cell>
          <cell r="AD2434">
            <v>29</v>
          </cell>
          <cell r="AE2434">
            <v>70</v>
          </cell>
          <cell r="AF2434">
            <v>43</v>
          </cell>
          <cell r="AG2434">
            <v>66</v>
          </cell>
          <cell r="AH2434">
            <v>46</v>
          </cell>
          <cell r="AI2434">
            <v>73</v>
          </cell>
          <cell r="AJ2434">
            <v>49</v>
          </cell>
          <cell r="AK2434">
            <v>72</v>
          </cell>
          <cell r="AL2434">
            <v>45</v>
          </cell>
          <cell r="AM2434">
            <v>70</v>
          </cell>
          <cell r="AN2434">
            <v>51</v>
          </cell>
          <cell r="AO2434">
            <v>68</v>
          </cell>
          <cell r="AP2434">
            <v>52</v>
          </cell>
          <cell r="AQ2434">
            <v>60</v>
          </cell>
          <cell r="AR2434">
            <v>29</v>
          </cell>
          <cell r="AS2434">
            <v>68</v>
          </cell>
          <cell r="AT2434">
            <v>45</v>
          </cell>
          <cell r="AU2434">
            <v>58</v>
          </cell>
          <cell r="AV2434">
            <v>33</v>
          </cell>
          <cell r="AW2434">
            <v>58</v>
          </cell>
          <cell r="AX2434">
            <v>35</v>
          </cell>
          <cell r="AY2434">
            <v>58</v>
          </cell>
          <cell r="AZ2434">
            <v>34</v>
          </cell>
        </row>
        <row r="2435">
          <cell r="B2435">
            <v>36993</v>
          </cell>
          <cell r="C2435">
            <v>58</v>
          </cell>
          <cell r="D2435">
            <v>43</v>
          </cell>
          <cell r="E2435">
            <v>63</v>
          </cell>
          <cell r="F2435">
            <v>35</v>
          </cell>
          <cell r="G2435">
            <v>56</v>
          </cell>
          <cell r="H2435">
            <v>36</v>
          </cell>
          <cell r="I2435">
            <v>59</v>
          </cell>
          <cell r="J2435">
            <v>43</v>
          </cell>
          <cell r="K2435">
            <v>61</v>
          </cell>
          <cell r="L2435">
            <v>42</v>
          </cell>
          <cell r="M2435">
            <v>62</v>
          </cell>
          <cell r="N2435">
            <v>42</v>
          </cell>
          <cell r="O2435">
            <v>66</v>
          </cell>
          <cell r="P2435">
            <v>40</v>
          </cell>
          <cell r="Q2435">
            <v>65</v>
          </cell>
          <cell r="R2435">
            <v>37</v>
          </cell>
          <cell r="S2435">
            <v>60</v>
          </cell>
          <cell r="T2435">
            <v>33</v>
          </cell>
          <cell r="U2435">
            <v>56</v>
          </cell>
          <cell r="V2435">
            <v>31</v>
          </cell>
          <cell r="W2435">
            <v>60</v>
          </cell>
          <cell r="X2435">
            <v>33</v>
          </cell>
          <cell r="Y2435">
            <v>58</v>
          </cell>
          <cell r="Z2435">
            <v>35</v>
          </cell>
          <cell r="AA2435">
            <v>56</v>
          </cell>
          <cell r="AB2435">
            <v>29</v>
          </cell>
          <cell r="AC2435">
            <v>52</v>
          </cell>
          <cell r="AD2435">
            <v>29</v>
          </cell>
          <cell r="AE2435">
            <v>75</v>
          </cell>
          <cell r="AF2435">
            <v>46</v>
          </cell>
          <cell r="AG2435">
            <v>69</v>
          </cell>
          <cell r="AH2435">
            <v>48</v>
          </cell>
          <cell r="AI2435">
            <v>75</v>
          </cell>
          <cell r="AJ2435">
            <v>51</v>
          </cell>
          <cell r="AK2435">
            <v>77</v>
          </cell>
          <cell r="AL2435">
            <v>47</v>
          </cell>
          <cell r="AM2435">
            <v>72</v>
          </cell>
          <cell r="AN2435">
            <v>53</v>
          </cell>
          <cell r="AO2435">
            <v>71</v>
          </cell>
          <cell r="AP2435">
            <v>54</v>
          </cell>
          <cell r="AQ2435">
            <v>66</v>
          </cell>
          <cell r="AR2435">
            <v>33</v>
          </cell>
          <cell r="AS2435">
            <v>75</v>
          </cell>
          <cell r="AT2435">
            <v>49</v>
          </cell>
          <cell r="AU2435">
            <v>62</v>
          </cell>
          <cell r="AV2435">
            <v>36</v>
          </cell>
          <cell r="AW2435">
            <v>63</v>
          </cell>
          <cell r="AX2435">
            <v>35</v>
          </cell>
          <cell r="AY2435">
            <v>60</v>
          </cell>
          <cell r="AZ2435">
            <v>34</v>
          </cell>
        </row>
        <row r="2436">
          <cell r="B2436">
            <v>36994</v>
          </cell>
          <cell r="C2436">
            <v>60</v>
          </cell>
          <cell r="D2436">
            <v>42</v>
          </cell>
          <cell r="E2436">
            <v>65</v>
          </cell>
          <cell r="F2436">
            <v>34</v>
          </cell>
          <cell r="G2436">
            <v>58</v>
          </cell>
          <cell r="H2436">
            <v>35</v>
          </cell>
          <cell r="I2436">
            <v>64</v>
          </cell>
          <cell r="J2436">
            <v>44</v>
          </cell>
          <cell r="K2436">
            <v>64</v>
          </cell>
          <cell r="L2436">
            <v>40</v>
          </cell>
          <cell r="M2436">
            <v>63</v>
          </cell>
          <cell r="N2436">
            <v>41</v>
          </cell>
          <cell r="O2436">
            <v>70</v>
          </cell>
          <cell r="P2436">
            <v>39</v>
          </cell>
          <cell r="Q2436">
            <v>68</v>
          </cell>
          <cell r="R2436">
            <v>37</v>
          </cell>
          <cell r="S2436">
            <v>63</v>
          </cell>
          <cell r="T2436">
            <v>34</v>
          </cell>
          <cell r="U2436">
            <v>61</v>
          </cell>
          <cell r="V2436">
            <v>34</v>
          </cell>
          <cell r="W2436">
            <v>60</v>
          </cell>
          <cell r="X2436">
            <v>37</v>
          </cell>
          <cell r="Y2436">
            <v>60</v>
          </cell>
          <cell r="Z2436">
            <v>35</v>
          </cell>
          <cell r="AA2436">
            <v>61</v>
          </cell>
          <cell r="AB2436">
            <v>32</v>
          </cell>
          <cell r="AC2436">
            <v>58</v>
          </cell>
          <cell r="AD2436">
            <v>33</v>
          </cell>
          <cell r="AE2436">
            <v>76</v>
          </cell>
          <cell r="AF2436">
            <v>48</v>
          </cell>
          <cell r="AG2436">
            <v>68</v>
          </cell>
          <cell r="AH2436">
            <v>50</v>
          </cell>
          <cell r="AI2436">
            <v>77</v>
          </cell>
          <cell r="AJ2436">
            <v>53</v>
          </cell>
          <cell r="AK2436">
            <v>79</v>
          </cell>
          <cell r="AL2436">
            <v>50</v>
          </cell>
          <cell r="AM2436">
            <v>70</v>
          </cell>
          <cell r="AN2436">
            <v>54</v>
          </cell>
          <cell r="AO2436">
            <v>74</v>
          </cell>
          <cell r="AP2436">
            <v>56</v>
          </cell>
          <cell r="AQ2436">
            <v>69</v>
          </cell>
          <cell r="AR2436">
            <v>33</v>
          </cell>
          <cell r="AS2436">
            <v>79</v>
          </cell>
          <cell r="AT2436">
            <v>53</v>
          </cell>
          <cell r="AU2436">
            <v>65</v>
          </cell>
          <cell r="AV2436">
            <v>40</v>
          </cell>
          <cell r="AW2436">
            <v>66</v>
          </cell>
          <cell r="AX2436">
            <v>39</v>
          </cell>
          <cell r="AY2436">
            <v>66</v>
          </cell>
          <cell r="AZ2436">
            <v>36</v>
          </cell>
        </row>
        <row r="2437">
          <cell r="B2437">
            <v>36995</v>
          </cell>
        </row>
        <row r="2438">
          <cell r="B2438">
            <v>36996</v>
          </cell>
        </row>
        <row r="2439">
          <cell r="B2439">
            <v>36997</v>
          </cell>
        </row>
        <row r="2440">
          <cell r="B2440">
            <v>36998</v>
          </cell>
        </row>
        <row r="2441">
          <cell r="B2441">
            <v>36999</v>
          </cell>
        </row>
        <row r="2442">
          <cell r="B2442">
            <v>37000</v>
          </cell>
        </row>
        <row r="2443">
          <cell r="B2443">
            <v>37001</v>
          </cell>
        </row>
        <row r="2444">
          <cell r="B2444">
            <v>37002</v>
          </cell>
        </row>
        <row r="2445">
          <cell r="B2445">
            <v>37003</v>
          </cell>
        </row>
        <row r="2446">
          <cell r="B2446">
            <v>37004</v>
          </cell>
        </row>
        <row r="2447">
          <cell r="B2447">
            <v>37005</v>
          </cell>
        </row>
        <row r="2448">
          <cell r="B2448">
            <v>37006</v>
          </cell>
        </row>
        <row r="2449">
          <cell r="B2449">
            <v>37007</v>
          </cell>
        </row>
        <row r="2450">
          <cell r="B2450">
            <v>37008</v>
          </cell>
        </row>
        <row r="2451">
          <cell r="B2451">
            <v>37009</v>
          </cell>
        </row>
        <row r="2452">
          <cell r="B2452">
            <v>37010</v>
          </cell>
        </row>
        <row r="2453">
          <cell r="B2453">
            <v>37011</v>
          </cell>
        </row>
        <row r="2454">
          <cell r="B2454">
            <v>37012</v>
          </cell>
        </row>
        <row r="2455">
          <cell r="B2455">
            <v>37013</v>
          </cell>
        </row>
        <row r="2456">
          <cell r="B2456">
            <v>37014</v>
          </cell>
        </row>
        <row r="2457">
          <cell r="B2457">
            <v>37015</v>
          </cell>
        </row>
        <row r="2458">
          <cell r="B2458">
            <v>37016</v>
          </cell>
        </row>
        <row r="2459">
          <cell r="B2459">
            <v>37017</v>
          </cell>
        </row>
        <row r="2460">
          <cell r="B2460">
            <v>37018</v>
          </cell>
        </row>
        <row r="2461">
          <cell r="B2461">
            <v>37019</v>
          </cell>
        </row>
        <row r="2462">
          <cell r="B2462">
            <v>37020</v>
          </cell>
        </row>
        <row r="2463">
          <cell r="B2463">
            <v>37021</v>
          </cell>
        </row>
        <row r="2464">
          <cell r="B2464">
            <v>37022</v>
          </cell>
        </row>
        <row r="2465">
          <cell r="B2465">
            <v>37023</v>
          </cell>
        </row>
        <row r="2466">
          <cell r="B2466">
            <v>37024</v>
          </cell>
        </row>
        <row r="2467">
          <cell r="B2467">
            <v>37025</v>
          </cell>
        </row>
        <row r="2468">
          <cell r="B2468">
            <v>37026</v>
          </cell>
        </row>
        <row r="2469">
          <cell r="B2469">
            <v>37027</v>
          </cell>
        </row>
        <row r="2470">
          <cell r="B2470">
            <v>37028</v>
          </cell>
        </row>
        <row r="2471">
          <cell r="B2471">
            <v>37029</v>
          </cell>
        </row>
        <row r="2472">
          <cell r="B2472">
            <v>37030</v>
          </cell>
        </row>
        <row r="2473">
          <cell r="B2473">
            <v>37031</v>
          </cell>
        </row>
        <row r="2474">
          <cell r="B2474">
            <v>37032</v>
          </cell>
        </row>
        <row r="2475">
          <cell r="B2475">
            <v>37033</v>
          </cell>
        </row>
        <row r="2476">
          <cell r="B2476">
            <v>37034</v>
          </cell>
        </row>
        <row r="2477">
          <cell r="B2477">
            <v>37035</v>
          </cell>
        </row>
        <row r="2478">
          <cell r="B2478">
            <v>37036</v>
          </cell>
        </row>
        <row r="2479">
          <cell r="B2479">
            <v>37037</v>
          </cell>
        </row>
        <row r="2480">
          <cell r="B2480">
            <v>37038</v>
          </cell>
        </row>
        <row r="2481">
          <cell r="B2481">
            <v>37039</v>
          </cell>
        </row>
        <row r="2482">
          <cell r="B2482">
            <v>37040</v>
          </cell>
        </row>
        <row r="2483">
          <cell r="B2483">
            <v>37041</v>
          </cell>
        </row>
        <row r="2484">
          <cell r="B2484">
            <v>37042</v>
          </cell>
        </row>
        <row r="2485">
          <cell r="B2485">
            <v>37043</v>
          </cell>
        </row>
        <row r="2486">
          <cell r="B2486">
            <v>37044</v>
          </cell>
        </row>
        <row r="2487">
          <cell r="B2487">
            <v>37045</v>
          </cell>
        </row>
        <row r="2488">
          <cell r="B2488">
            <v>37046</v>
          </cell>
        </row>
        <row r="2489">
          <cell r="B2489">
            <v>37047</v>
          </cell>
        </row>
        <row r="2490">
          <cell r="B2490">
            <v>37048</v>
          </cell>
        </row>
        <row r="2491">
          <cell r="B2491">
            <v>37049</v>
          </cell>
        </row>
        <row r="2492">
          <cell r="B2492">
            <v>37050</v>
          </cell>
        </row>
        <row r="2493">
          <cell r="B2493">
            <v>37051</v>
          </cell>
        </row>
        <row r="2494">
          <cell r="B2494">
            <v>37052</v>
          </cell>
        </row>
        <row r="2495">
          <cell r="B2495">
            <v>37053</v>
          </cell>
        </row>
        <row r="2496">
          <cell r="B2496">
            <v>37054</v>
          </cell>
        </row>
        <row r="2497">
          <cell r="B2497">
            <v>37055</v>
          </cell>
        </row>
        <row r="2498">
          <cell r="B2498">
            <v>37056</v>
          </cell>
        </row>
        <row r="2499">
          <cell r="B2499">
            <v>37057</v>
          </cell>
        </row>
        <row r="2500">
          <cell r="B2500">
            <v>37058</v>
          </cell>
        </row>
        <row r="2501">
          <cell r="B2501">
            <v>37059</v>
          </cell>
        </row>
        <row r="2502">
          <cell r="B2502">
            <v>37060</v>
          </cell>
        </row>
        <row r="2503">
          <cell r="B2503">
            <v>37061</v>
          </cell>
        </row>
        <row r="2504">
          <cell r="B2504">
            <v>37062</v>
          </cell>
        </row>
        <row r="2505">
          <cell r="B2505">
            <v>37063</v>
          </cell>
        </row>
        <row r="2506">
          <cell r="B2506">
            <v>37064</v>
          </cell>
        </row>
        <row r="2507">
          <cell r="B2507">
            <v>37065</v>
          </cell>
        </row>
        <row r="2508">
          <cell r="B2508">
            <v>37066</v>
          </cell>
        </row>
        <row r="2509">
          <cell r="B2509">
            <v>37067</v>
          </cell>
        </row>
        <row r="2510">
          <cell r="B2510">
            <v>37068</v>
          </cell>
        </row>
        <row r="2511">
          <cell r="B2511">
            <v>37069</v>
          </cell>
        </row>
        <row r="2512">
          <cell r="B2512">
            <v>37070</v>
          </cell>
        </row>
        <row r="2513">
          <cell r="B2513">
            <v>37071</v>
          </cell>
        </row>
        <row r="2514">
          <cell r="B2514">
            <v>37072</v>
          </cell>
        </row>
        <row r="2515">
          <cell r="B2515">
            <v>37073</v>
          </cell>
        </row>
        <row r="2516">
          <cell r="B2516">
            <v>37074</v>
          </cell>
        </row>
        <row r="2517">
          <cell r="B2517">
            <v>37075</v>
          </cell>
        </row>
        <row r="2518">
          <cell r="B2518">
            <v>37076</v>
          </cell>
        </row>
        <row r="2519">
          <cell r="B2519">
            <v>37077</v>
          </cell>
        </row>
        <row r="2520">
          <cell r="B2520">
            <v>37078</v>
          </cell>
        </row>
        <row r="2521">
          <cell r="B2521">
            <v>37079</v>
          </cell>
        </row>
        <row r="2522">
          <cell r="B2522">
            <v>37080</v>
          </cell>
        </row>
        <row r="2523">
          <cell r="B2523">
            <v>37081</v>
          </cell>
        </row>
        <row r="2524">
          <cell r="B2524">
            <v>37082</v>
          </cell>
        </row>
        <row r="2525">
          <cell r="B2525">
            <v>37083</v>
          </cell>
        </row>
        <row r="2526">
          <cell r="B2526">
            <v>37084</v>
          </cell>
        </row>
        <row r="2527">
          <cell r="B2527">
            <v>37085</v>
          </cell>
        </row>
        <row r="2528">
          <cell r="B2528">
            <v>37086</v>
          </cell>
        </row>
        <row r="2529">
          <cell r="B2529">
            <v>37087</v>
          </cell>
        </row>
        <row r="2530">
          <cell r="B2530">
            <v>37088</v>
          </cell>
        </row>
        <row r="2531">
          <cell r="B2531">
            <v>37089</v>
          </cell>
        </row>
        <row r="2532">
          <cell r="B2532">
            <v>37090</v>
          </cell>
        </row>
        <row r="2533">
          <cell r="B2533">
            <v>37091</v>
          </cell>
        </row>
        <row r="2534">
          <cell r="B2534">
            <v>37092</v>
          </cell>
        </row>
        <row r="2535">
          <cell r="B2535">
            <v>37093</v>
          </cell>
        </row>
        <row r="2536">
          <cell r="B2536">
            <v>37094</v>
          </cell>
        </row>
        <row r="2537">
          <cell r="B2537">
            <v>37095</v>
          </cell>
        </row>
        <row r="2538">
          <cell r="B2538">
            <v>37096</v>
          </cell>
        </row>
        <row r="2539">
          <cell r="B2539">
            <v>37097</v>
          </cell>
        </row>
        <row r="2540">
          <cell r="B2540">
            <v>37098</v>
          </cell>
        </row>
        <row r="2541">
          <cell r="B2541">
            <v>37099</v>
          </cell>
        </row>
        <row r="2542">
          <cell r="B2542">
            <v>37100</v>
          </cell>
        </row>
        <row r="2543">
          <cell r="B2543">
            <v>37101</v>
          </cell>
        </row>
        <row r="2544">
          <cell r="B2544">
            <v>37102</v>
          </cell>
        </row>
        <row r="2545">
          <cell r="B2545">
            <v>37103</v>
          </cell>
        </row>
        <row r="2546">
          <cell r="B2546">
            <v>37104</v>
          </cell>
        </row>
        <row r="2547">
          <cell r="B2547">
            <v>37105</v>
          </cell>
        </row>
        <row r="2548">
          <cell r="B2548">
            <v>37106</v>
          </cell>
        </row>
        <row r="2549">
          <cell r="B2549">
            <v>37107</v>
          </cell>
        </row>
        <row r="2550">
          <cell r="B2550">
            <v>37108</v>
          </cell>
        </row>
        <row r="2551">
          <cell r="B2551">
            <v>37109</v>
          </cell>
        </row>
        <row r="2552">
          <cell r="B2552">
            <v>37110</v>
          </cell>
        </row>
        <row r="2553">
          <cell r="B2553">
            <v>37111</v>
          </cell>
        </row>
        <row r="2554">
          <cell r="B2554">
            <v>37112</v>
          </cell>
        </row>
        <row r="2555">
          <cell r="B2555">
            <v>37113</v>
          </cell>
        </row>
        <row r="2556">
          <cell r="B2556">
            <v>37114</v>
          </cell>
        </row>
        <row r="2557">
          <cell r="B2557">
            <v>37115</v>
          </cell>
        </row>
        <row r="2558">
          <cell r="B2558">
            <v>37116</v>
          </cell>
        </row>
        <row r="2559">
          <cell r="B2559">
            <v>37117</v>
          </cell>
        </row>
        <row r="2560">
          <cell r="B2560">
            <v>37118</v>
          </cell>
        </row>
        <row r="2561">
          <cell r="B2561">
            <v>37119</v>
          </cell>
        </row>
        <row r="2562">
          <cell r="B2562">
            <v>37120</v>
          </cell>
        </row>
        <row r="2563">
          <cell r="B2563">
            <v>37121</v>
          </cell>
        </row>
        <row r="2564">
          <cell r="B2564">
            <v>37122</v>
          </cell>
        </row>
        <row r="2565">
          <cell r="B2565">
            <v>37123</v>
          </cell>
        </row>
        <row r="2566">
          <cell r="B2566">
            <v>37124</v>
          </cell>
        </row>
        <row r="2567">
          <cell r="B2567">
            <v>37125</v>
          </cell>
        </row>
        <row r="2568">
          <cell r="B2568">
            <v>37126</v>
          </cell>
        </row>
        <row r="2569">
          <cell r="B2569">
            <v>37127</v>
          </cell>
        </row>
        <row r="2570">
          <cell r="B2570">
            <v>37128</v>
          </cell>
        </row>
        <row r="2571">
          <cell r="B2571">
            <v>37129</v>
          </cell>
        </row>
        <row r="2572">
          <cell r="B2572">
            <v>37130</v>
          </cell>
        </row>
        <row r="2573">
          <cell r="B2573">
            <v>37131</v>
          </cell>
        </row>
        <row r="2574">
          <cell r="B2574">
            <v>37132</v>
          </cell>
        </row>
        <row r="2575">
          <cell r="B2575">
            <v>37133</v>
          </cell>
        </row>
        <row r="2576">
          <cell r="B2576">
            <v>37134</v>
          </cell>
        </row>
        <row r="2577">
          <cell r="B2577">
            <v>37135</v>
          </cell>
        </row>
        <row r="2578">
          <cell r="B2578">
            <v>37136</v>
          </cell>
        </row>
        <row r="2579">
          <cell r="B2579">
            <v>37137</v>
          </cell>
        </row>
        <row r="2580">
          <cell r="B2580">
            <v>37138</v>
          </cell>
        </row>
        <row r="2581">
          <cell r="B2581">
            <v>37139</v>
          </cell>
        </row>
        <row r="2582">
          <cell r="B2582">
            <v>37140</v>
          </cell>
        </row>
        <row r="2583">
          <cell r="B2583">
            <v>37141</v>
          </cell>
        </row>
        <row r="2584">
          <cell r="B2584">
            <v>37142</v>
          </cell>
        </row>
        <row r="2585">
          <cell r="B2585">
            <v>37143</v>
          </cell>
        </row>
        <row r="2586">
          <cell r="B2586">
            <v>37144</v>
          </cell>
        </row>
        <row r="2587">
          <cell r="B2587">
            <v>37145</v>
          </cell>
        </row>
        <row r="2588">
          <cell r="B2588">
            <v>37146</v>
          </cell>
        </row>
        <row r="2589">
          <cell r="B2589">
            <v>37147</v>
          </cell>
        </row>
        <row r="2590">
          <cell r="B2590">
            <v>37148</v>
          </cell>
        </row>
        <row r="2591">
          <cell r="B2591">
            <v>37149</v>
          </cell>
        </row>
        <row r="2592">
          <cell r="B2592">
            <v>37150</v>
          </cell>
        </row>
        <row r="2593">
          <cell r="B2593">
            <v>37151</v>
          </cell>
        </row>
        <row r="2594">
          <cell r="B2594">
            <v>37152</v>
          </cell>
        </row>
        <row r="2595">
          <cell r="B2595">
            <v>37153</v>
          </cell>
        </row>
        <row r="2596">
          <cell r="B2596">
            <v>37154</v>
          </cell>
        </row>
        <row r="2597">
          <cell r="B2597">
            <v>37155</v>
          </cell>
        </row>
        <row r="2598">
          <cell r="B2598">
            <v>37156</v>
          </cell>
        </row>
        <row r="2599">
          <cell r="B2599">
            <v>37157</v>
          </cell>
        </row>
        <row r="2600">
          <cell r="B2600">
            <v>37158</v>
          </cell>
        </row>
        <row r="2601">
          <cell r="B2601">
            <v>37159</v>
          </cell>
        </row>
        <row r="2602">
          <cell r="B2602">
            <v>37160</v>
          </cell>
        </row>
        <row r="2603">
          <cell r="B2603">
            <v>37161</v>
          </cell>
        </row>
        <row r="2604">
          <cell r="B2604">
            <v>37162</v>
          </cell>
        </row>
        <row r="2605">
          <cell r="B2605">
            <v>37163</v>
          </cell>
        </row>
        <row r="2606">
          <cell r="B2606">
            <v>37164</v>
          </cell>
        </row>
        <row r="2607">
          <cell r="B2607">
            <v>37165</v>
          </cell>
        </row>
        <row r="2608">
          <cell r="B2608">
            <v>37166</v>
          </cell>
        </row>
        <row r="2609">
          <cell r="B2609">
            <v>37167</v>
          </cell>
        </row>
        <row r="2610">
          <cell r="B2610">
            <v>37168</v>
          </cell>
        </row>
        <row r="2611">
          <cell r="B2611">
            <v>37169</v>
          </cell>
        </row>
        <row r="2612">
          <cell r="B2612">
            <v>37170</v>
          </cell>
        </row>
        <row r="2613">
          <cell r="B2613">
            <v>37171</v>
          </cell>
        </row>
        <row r="2614">
          <cell r="B2614">
            <v>37172</v>
          </cell>
        </row>
        <row r="2615">
          <cell r="B2615">
            <v>37173</v>
          </cell>
        </row>
        <row r="2616">
          <cell r="B2616">
            <v>37174</v>
          </cell>
        </row>
        <row r="2617">
          <cell r="B2617">
            <v>37175</v>
          </cell>
        </row>
        <row r="2618">
          <cell r="B2618">
            <v>37176</v>
          </cell>
        </row>
        <row r="2619">
          <cell r="B2619">
            <v>37177</v>
          </cell>
        </row>
        <row r="2620">
          <cell r="B2620">
            <v>37178</v>
          </cell>
        </row>
        <row r="2621">
          <cell r="B2621">
            <v>37179</v>
          </cell>
        </row>
        <row r="2622">
          <cell r="B2622">
            <v>37180</v>
          </cell>
        </row>
        <row r="2623">
          <cell r="B2623">
            <v>37181</v>
          </cell>
        </row>
        <row r="2624">
          <cell r="B2624">
            <v>37182</v>
          </cell>
        </row>
        <row r="2625">
          <cell r="B2625">
            <v>37183</v>
          </cell>
        </row>
        <row r="2626">
          <cell r="B2626">
            <v>37184</v>
          </cell>
        </row>
        <row r="2627">
          <cell r="B2627">
            <v>37185</v>
          </cell>
        </row>
        <row r="2628">
          <cell r="B2628">
            <v>37186</v>
          </cell>
        </row>
        <row r="2629">
          <cell r="B2629">
            <v>37187</v>
          </cell>
        </row>
        <row r="2630">
          <cell r="B2630">
            <v>37188</v>
          </cell>
        </row>
        <row r="2631">
          <cell r="B2631">
            <v>37189</v>
          </cell>
        </row>
        <row r="2632">
          <cell r="B2632">
            <v>37190</v>
          </cell>
        </row>
        <row r="2633">
          <cell r="B2633">
            <v>37191</v>
          </cell>
        </row>
        <row r="2634">
          <cell r="B2634">
            <v>37192</v>
          </cell>
        </row>
        <row r="2635">
          <cell r="B2635">
            <v>37193</v>
          </cell>
        </row>
        <row r="2636">
          <cell r="B2636">
            <v>37194</v>
          </cell>
        </row>
        <row r="2637">
          <cell r="B2637">
            <v>37195</v>
          </cell>
        </row>
        <row r="2638">
          <cell r="B2638">
            <v>37196</v>
          </cell>
        </row>
        <row r="2639">
          <cell r="B2639">
            <v>37197</v>
          </cell>
        </row>
        <row r="2640">
          <cell r="B2640">
            <v>37198</v>
          </cell>
        </row>
        <row r="2641">
          <cell r="B2641">
            <v>37199</v>
          </cell>
        </row>
        <row r="2642">
          <cell r="B2642">
            <v>37200</v>
          </cell>
        </row>
        <row r="2643">
          <cell r="B2643">
            <v>37201</v>
          </cell>
        </row>
        <row r="2644">
          <cell r="B2644">
            <v>37202</v>
          </cell>
        </row>
        <row r="2645">
          <cell r="B2645">
            <v>37203</v>
          </cell>
        </row>
        <row r="2646">
          <cell r="B2646">
            <v>37204</v>
          </cell>
        </row>
        <row r="2647">
          <cell r="B2647">
            <v>37205</v>
          </cell>
        </row>
        <row r="2648">
          <cell r="B2648">
            <v>37206</v>
          </cell>
        </row>
        <row r="2649">
          <cell r="B2649">
            <v>37207</v>
          </cell>
        </row>
        <row r="2650">
          <cell r="B2650">
            <v>37208</v>
          </cell>
        </row>
        <row r="2651">
          <cell r="B2651">
            <v>37209</v>
          </cell>
        </row>
        <row r="2652">
          <cell r="B2652">
            <v>37210</v>
          </cell>
        </row>
        <row r="2653">
          <cell r="B2653">
            <v>37211</v>
          </cell>
        </row>
        <row r="2654">
          <cell r="B2654">
            <v>37212</v>
          </cell>
        </row>
        <row r="2655">
          <cell r="B2655">
            <v>37213</v>
          </cell>
        </row>
        <row r="2656">
          <cell r="B2656">
            <v>37214</v>
          </cell>
        </row>
        <row r="2657">
          <cell r="B2657">
            <v>37215</v>
          </cell>
        </row>
        <row r="2658">
          <cell r="B2658">
            <v>37216</v>
          </cell>
        </row>
        <row r="2659">
          <cell r="B2659">
            <v>37217</v>
          </cell>
        </row>
        <row r="2660">
          <cell r="B2660">
            <v>37218</v>
          </cell>
        </row>
        <row r="2661">
          <cell r="B2661">
            <v>37219</v>
          </cell>
        </row>
        <row r="2662">
          <cell r="B2662">
            <v>37220</v>
          </cell>
        </row>
        <row r="2663">
          <cell r="B2663">
            <v>37221</v>
          </cell>
        </row>
        <row r="2664">
          <cell r="B2664">
            <v>37222</v>
          </cell>
        </row>
        <row r="2665">
          <cell r="B2665">
            <v>37223</v>
          </cell>
        </row>
        <row r="2666">
          <cell r="B2666">
            <v>37224</v>
          </cell>
        </row>
        <row r="2667">
          <cell r="B2667">
            <v>37225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eptwestgas"/>
    </sheetNames>
    <sheetDataSet>
      <sheetData sheetId="0">
        <row r="1">
          <cell r="AF1" t="str">
            <v>NGI Socal</v>
          </cell>
        </row>
        <row r="2">
          <cell r="B2" t="str">
            <v>Perm</v>
          </cell>
          <cell r="C2" t="str">
            <v>SJ</v>
          </cell>
          <cell r="D2" t="str">
            <v>Socal</v>
          </cell>
          <cell r="E2" t="str">
            <v>NW WY Pool</v>
          </cell>
          <cell r="F2" t="str">
            <v>Waha</v>
          </cell>
          <cell r="G2" t="str">
            <v>Perm/Socal</v>
          </cell>
          <cell r="H2" t="str">
            <v>SJ/Socal</v>
          </cell>
          <cell r="I2" t="str">
            <v>SJ/Perm</v>
          </cell>
          <cell r="J2" t="str">
            <v>Key/Waha</v>
          </cell>
          <cell r="K2" t="str">
            <v>Bln/Waha</v>
          </cell>
          <cell r="L2" t="str">
            <v>Bln/Rocks</v>
          </cell>
          <cell r="M2" t="str">
            <v>Malin</v>
          </cell>
          <cell r="N2" t="str">
            <v>Pge CG</v>
          </cell>
          <cell r="O2" t="str">
            <v>Aeco</v>
          </cell>
          <cell r="P2" t="str">
            <v>Sumas</v>
          </cell>
          <cell r="Q2" t="str">
            <v>Stanfield</v>
          </cell>
          <cell r="R2" t="str">
            <v>Socal/CG</v>
          </cell>
          <cell r="S2" t="str">
            <v>Malin/CG</v>
          </cell>
          <cell r="T2" t="str">
            <v>PGT Kingsgate</v>
          </cell>
          <cell r="U2" t="str">
            <v>Henry Hub</v>
          </cell>
          <cell r="V2" t="str">
            <v>CIG, Rox</v>
          </cell>
          <cell r="W2" t="str">
            <v>Questar, CIG</v>
          </cell>
          <cell r="X2" t="str">
            <v>Kern River, Rox</v>
          </cell>
          <cell r="Y2" t="str">
            <v>Chicago LDC</v>
          </cell>
          <cell r="Z2" t="str">
            <v>Katy</v>
          </cell>
          <cell r="AA2" t="str">
            <v>NGPL Midcon</v>
          </cell>
          <cell r="AB2" t="str">
            <v>Northern(demarc)</v>
          </cell>
          <cell r="AC2" t="str">
            <v>PEPL</v>
          </cell>
          <cell r="AD2" t="str">
            <v>Dawn</v>
          </cell>
          <cell r="AE2" t="str">
            <v>Cheyenne Hub</v>
          </cell>
          <cell r="AF2" t="str">
            <v>Low</v>
          </cell>
          <cell r="AG2" t="str">
            <v>High</v>
          </cell>
          <cell r="AH2" t="str">
            <v>Mid</v>
          </cell>
        </row>
        <row r="3">
          <cell r="A3">
            <v>36404</v>
          </cell>
          <cell r="B3">
            <v>2.77</v>
          </cell>
          <cell r="C3">
            <v>2.625</v>
          </cell>
          <cell r="D3">
            <v>2.92</v>
          </cell>
          <cell r="E3">
            <v>2.49</v>
          </cell>
          <cell r="F3">
            <v>2.84</v>
          </cell>
          <cell r="G3">
            <v>0.15</v>
          </cell>
          <cell r="H3">
            <v>0.295</v>
          </cell>
          <cell r="I3">
            <v>0.145</v>
          </cell>
          <cell r="J3">
            <v>0.0699999999999998</v>
          </cell>
          <cell r="K3">
            <v>0.215</v>
          </cell>
          <cell r="L3">
            <v>0.135</v>
          </cell>
          <cell r="M3">
            <v>2.6</v>
          </cell>
          <cell r="N3">
            <v>2.985</v>
          </cell>
          <cell r="O3">
            <v>3.375</v>
          </cell>
          <cell r="P3">
            <v>2.37</v>
          </cell>
          <cell r="Q3">
            <v>2.49</v>
          </cell>
          <cell r="R3">
            <v>0.065</v>
          </cell>
          <cell r="S3">
            <v>0.385</v>
          </cell>
          <cell r="T3">
            <v>2.445</v>
          </cell>
          <cell r="U3">
            <v>2.875</v>
          </cell>
          <cell r="V3">
            <v>2.49</v>
          </cell>
          <cell r="W3">
            <v>2.48</v>
          </cell>
          <cell r="X3">
            <v>2.505</v>
          </cell>
          <cell r="Y3">
            <v>2.915</v>
          </cell>
          <cell r="Z3">
            <v>2.89</v>
          </cell>
          <cell r="AA3">
            <v>2.72</v>
          </cell>
          <cell r="AB3">
            <v>2.775</v>
          </cell>
        </row>
        <row r="3">
          <cell r="AJ3">
            <v>36342</v>
          </cell>
          <cell r="AK3" t="str">
            <v>Perm</v>
          </cell>
          <cell r="AL3" t="str">
            <v>SJ</v>
          </cell>
          <cell r="AM3" t="str">
            <v>Socal</v>
          </cell>
        </row>
        <row r="3">
          <cell r="AO3">
            <v>36373</v>
          </cell>
          <cell r="AP3" t="str">
            <v>Perm</v>
          </cell>
          <cell r="AQ3" t="str">
            <v>SJ</v>
          </cell>
          <cell r="AR3" t="str">
            <v>Socal</v>
          </cell>
        </row>
        <row r="4">
          <cell r="A4">
            <v>36405</v>
          </cell>
          <cell r="B4">
            <v>2.61</v>
          </cell>
          <cell r="C4">
            <v>2.5</v>
          </cell>
          <cell r="D4">
            <v>2.815</v>
          </cell>
          <cell r="E4">
            <v>2.375</v>
          </cell>
          <cell r="F4">
            <v>2.65</v>
          </cell>
          <cell r="G4">
            <v>0.205</v>
          </cell>
          <cell r="H4">
            <v>0.315</v>
          </cell>
          <cell r="I4">
            <v>0.11</v>
          </cell>
          <cell r="J4">
            <v>0.04</v>
          </cell>
          <cell r="K4">
            <v>0.15</v>
          </cell>
          <cell r="L4">
            <v>0.125</v>
          </cell>
          <cell r="M4">
            <v>2.54</v>
          </cell>
          <cell r="N4">
            <v>2.945</v>
          </cell>
          <cell r="O4">
            <v>3.33</v>
          </cell>
          <cell r="P4">
            <v>2.32</v>
          </cell>
          <cell r="Q4">
            <v>2.42</v>
          </cell>
          <cell r="R4">
            <v>0.13</v>
          </cell>
          <cell r="S4">
            <v>0.405</v>
          </cell>
          <cell r="T4">
            <v>2.365</v>
          </cell>
          <cell r="U4">
            <v>2.715</v>
          </cell>
          <cell r="V4">
            <v>2.38</v>
          </cell>
          <cell r="W4">
            <v>2.395</v>
          </cell>
          <cell r="X4">
            <v>2.385</v>
          </cell>
          <cell r="Y4">
            <v>2.78</v>
          </cell>
          <cell r="Z4">
            <v>2.685</v>
          </cell>
          <cell r="AA4">
            <v>2.61</v>
          </cell>
          <cell r="AB4">
            <v>2.675</v>
          </cell>
        </row>
        <row r="4">
          <cell r="AJ4" t="str">
            <v>Weekday</v>
          </cell>
          <cell r="AK4">
            <v>2.22705882352941</v>
          </cell>
          <cell r="AL4">
            <v>2.09735294117647</v>
          </cell>
          <cell r="AM4">
            <v>2.43294117647059</v>
          </cell>
        </row>
        <row r="4">
          <cell r="AO4" t="str">
            <v>Weekday</v>
          </cell>
          <cell r="AP4">
            <v>2.66617647058824</v>
          </cell>
          <cell r="AQ4">
            <v>2.42911764705882</v>
          </cell>
          <cell r="AR4">
            <v>2.74294117647059</v>
          </cell>
        </row>
        <row r="5">
          <cell r="A5">
            <v>36406</v>
          </cell>
          <cell r="B5">
            <v>2.47</v>
          </cell>
          <cell r="C5">
            <v>2.33</v>
          </cell>
          <cell r="D5">
            <v>2.715</v>
          </cell>
          <cell r="E5">
            <v>2.245</v>
          </cell>
          <cell r="F5">
            <v>2.515</v>
          </cell>
          <cell r="G5">
            <v>0.245</v>
          </cell>
          <cell r="H5">
            <v>0.385</v>
          </cell>
          <cell r="I5">
            <v>0.14</v>
          </cell>
          <cell r="J5">
            <v>0.0449999999999999</v>
          </cell>
          <cell r="K5">
            <v>0.185</v>
          </cell>
          <cell r="L5">
            <v>0.085</v>
          </cell>
          <cell r="M5">
            <v>2.43</v>
          </cell>
          <cell r="N5">
            <v>2.815</v>
          </cell>
          <cell r="O5">
            <v>3.14</v>
          </cell>
          <cell r="P5">
            <v>2.22</v>
          </cell>
          <cell r="Q5">
            <v>2.335</v>
          </cell>
          <cell r="R5">
            <v>0.1</v>
          </cell>
          <cell r="S5">
            <v>0.385</v>
          </cell>
          <cell r="T5">
            <v>2.26</v>
          </cell>
          <cell r="U5">
            <v>2.56</v>
          </cell>
          <cell r="V5">
            <v>2.245</v>
          </cell>
          <cell r="W5">
            <v>2.22</v>
          </cell>
          <cell r="X5">
            <v>2.26</v>
          </cell>
          <cell r="Y5">
            <v>2.615</v>
          </cell>
          <cell r="Z5">
            <v>2.54</v>
          </cell>
          <cell r="AA5">
            <v>2.485</v>
          </cell>
          <cell r="AB5">
            <v>2.57</v>
          </cell>
        </row>
        <row r="5">
          <cell r="AJ5" t="str">
            <v>Weekend</v>
          </cell>
          <cell r="AK5">
            <v>2.15285714285714</v>
          </cell>
          <cell r="AL5">
            <v>1.9025</v>
          </cell>
          <cell r="AM5">
            <v>2.22821428571429</v>
          </cell>
        </row>
        <row r="5">
          <cell r="AO5" t="str">
            <v>Weekend</v>
          </cell>
          <cell r="AP5">
            <v>2.62642857142857</v>
          </cell>
          <cell r="AQ5">
            <v>2.36428571428571</v>
          </cell>
          <cell r="AR5">
            <v>2.69571428571429</v>
          </cell>
        </row>
        <row r="6">
          <cell r="A6">
            <v>36407</v>
          </cell>
          <cell r="B6">
            <v>2.23</v>
          </cell>
          <cell r="C6">
            <v>2.05</v>
          </cell>
          <cell r="D6">
            <v>2.445</v>
          </cell>
          <cell r="E6">
            <v>2.075</v>
          </cell>
          <cell r="F6">
            <v>2.325</v>
          </cell>
          <cell r="G6">
            <v>0.215</v>
          </cell>
          <cell r="H6">
            <v>0.395</v>
          </cell>
          <cell r="I6">
            <v>0.18</v>
          </cell>
          <cell r="J6">
            <v>0.0950000000000002</v>
          </cell>
          <cell r="K6">
            <v>0.275</v>
          </cell>
          <cell r="L6">
            <v>-0.0250000000000004</v>
          </cell>
          <cell r="M6">
            <v>2.3</v>
          </cell>
          <cell r="N6">
            <v>2.63</v>
          </cell>
          <cell r="O6">
            <v>3.075</v>
          </cell>
          <cell r="P6">
            <v>2.11</v>
          </cell>
          <cell r="Q6">
            <v>2.175</v>
          </cell>
          <cell r="R6">
            <v>0.185</v>
          </cell>
          <cell r="S6">
            <v>0.33</v>
          </cell>
          <cell r="T6">
            <v>2.16</v>
          </cell>
          <cell r="U6">
            <v>2.465</v>
          </cell>
          <cell r="V6">
            <v>2.075</v>
          </cell>
          <cell r="W6">
            <v>2.06</v>
          </cell>
          <cell r="X6">
            <v>2.095</v>
          </cell>
          <cell r="Y6">
            <v>2.545</v>
          </cell>
          <cell r="Z6">
            <v>2.425</v>
          </cell>
          <cell r="AA6">
            <v>2.315</v>
          </cell>
          <cell r="AB6">
            <v>2.385</v>
          </cell>
        </row>
        <row r="6">
          <cell r="AK6">
            <v>0.0742016806722692</v>
          </cell>
          <cell r="AL6">
            <v>0.194852941176471</v>
          </cell>
          <cell r="AM6">
            <v>0.204726890756302</v>
          </cell>
        </row>
        <row r="6">
          <cell r="AP6">
            <v>0.0397478991596647</v>
          </cell>
          <cell r="AQ6">
            <v>0.0648319327731093</v>
          </cell>
          <cell r="AR6">
            <v>0.0472268907563032</v>
          </cell>
        </row>
        <row r="7">
          <cell r="A7">
            <v>36408</v>
          </cell>
          <cell r="B7">
            <v>2.23</v>
          </cell>
          <cell r="C7">
            <v>2.05</v>
          </cell>
          <cell r="D7">
            <v>2.445</v>
          </cell>
          <cell r="E7">
            <v>2.075</v>
          </cell>
          <cell r="F7">
            <v>2.325</v>
          </cell>
          <cell r="G7">
            <v>0.215</v>
          </cell>
          <cell r="H7">
            <v>0.395</v>
          </cell>
          <cell r="I7">
            <v>0.18</v>
          </cell>
          <cell r="J7">
            <v>0.0950000000000002</v>
          </cell>
          <cell r="K7">
            <v>0.275</v>
          </cell>
          <cell r="L7">
            <v>-0.0250000000000004</v>
          </cell>
          <cell r="M7">
            <v>2.3</v>
          </cell>
          <cell r="N7">
            <v>2.63</v>
          </cell>
          <cell r="O7">
            <v>3.075</v>
          </cell>
          <cell r="P7">
            <v>2.11</v>
          </cell>
          <cell r="Q7">
            <v>2.175</v>
          </cell>
          <cell r="R7">
            <v>0.185</v>
          </cell>
          <cell r="S7">
            <v>0.33</v>
          </cell>
          <cell r="T7">
            <v>2.16</v>
          </cell>
          <cell r="U7">
            <v>2.465</v>
          </cell>
          <cell r="V7">
            <v>2.075</v>
          </cell>
          <cell r="W7">
            <v>2.06</v>
          </cell>
          <cell r="X7">
            <v>2.095</v>
          </cell>
          <cell r="Y7">
            <v>2.545</v>
          </cell>
          <cell r="Z7">
            <v>2.425</v>
          </cell>
          <cell r="AA7">
            <v>2.315</v>
          </cell>
          <cell r="AB7">
            <v>2.385</v>
          </cell>
        </row>
        <row r="8">
          <cell r="A8">
            <v>36409</v>
          </cell>
          <cell r="B8">
            <v>2.23</v>
          </cell>
          <cell r="C8">
            <v>2.05</v>
          </cell>
          <cell r="D8">
            <v>2.445</v>
          </cell>
          <cell r="E8">
            <v>2.075</v>
          </cell>
          <cell r="F8">
            <v>2.325</v>
          </cell>
          <cell r="G8">
            <v>0.215</v>
          </cell>
          <cell r="H8">
            <v>0.395</v>
          </cell>
          <cell r="I8">
            <v>0.18</v>
          </cell>
          <cell r="J8">
            <v>0.0950000000000002</v>
          </cell>
          <cell r="K8">
            <v>0.275</v>
          </cell>
          <cell r="L8">
            <v>-0.0250000000000004</v>
          </cell>
          <cell r="M8">
            <v>2.3</v>
          </cell>
          <cell r="N8">
            <v>2.63</v>
          </cell>
          <cell r="O8">
            <v>3.075</v>
          </cell>
          <cell r="P8">
            <v>2.11</v>
          </cell>
          <cell r="Q8">
            <v>2.175</v>
          </cell>
          <cell r="R8">
            <v>0.185</v>
          </cell>
          <cell r="S8">
            <v>0.33</v>
          </cell>
          <cell r="T8">
            <v>2.16</v>
          </cell>
          <cell r="U8">
            <v>2.465</v>
          </cell>
          <cell r="V8">
            <v>2.075</v>
          </cell>
          <cell r="W8">
            <v>2.06</v>
          </cell>
          <cell r="X8">
            <v>2.095</v>
          </cell>
          <cell r="Y8">
            <v>2.545</v>
          </cell>
          <cell r="Z8">
            <v>2.425</v>
          </cell>
          <cell r="AA8">
            <v>2.315</v>
          </cell>
          <cell r="AB8">
            <v>2.385</v>
          </cell>
        </row>
        <row r="8">
          <cell r="AJ8">
            <v>36404</v>
          </cell>
          <cell r="AK8" t="str">
            <v>Perm</v>
          </cell>
          <cell r="AL8" t="str">
            <v>SJ</v>
          </cell>
          <cell r="AM8" t="str">
            <v>Socal</v>
          </cell>
          <cell r="AN8" t="str">
            <v>NW Dom</v>
          </cell>
          <cell r="AO8" t="str">
            <v>Waha</v>
          </cell>
          <cell r="AP8" t="str">
            <v>Perm/Socal</v>
          </cell>
          <cell r="AQ8" t="str">
            <v>SJ/Socal</v>
          </cell>
          <cell r="AR8" t="str">
            <v>SJ/Perm</v>
          </cell>
          <cell r="AS8" t="str">
            <v>Key/Waha</v>
          </cell>
          <cell r="AT8" t="str">
            <v>Bln/Waha</v>
          </cell>
          <cell r="AU8" t="str">
            <v>Bln/Rocks</v>
          </cell>
          <cell r="AV8" t="str">
            <v>Malin</v>
          </cell>
          <cell r="AW8" t="str">
            <v>Pge CG</v>
          </cell>
          <cell r="AX8" t="str">
            <v>Aeco</v>
          </cell>
        </row>
        <row r="9">
          <cell r="A9">
            <v>36410</v>
          </cell>
          <cell r="B9">
            <v>2.23</v>
          </cell>
          <cell r="C9">
            <v>2.05</v>
          </cell>
          <cell r="D9">
            <v>2.445</v>
          </cell>
          <cell r="E9">
            <v>2.075</v>
          </cell>
          <cell r="F9">
            <v>2.325</v>
          </cell>
          <cell r="G9">
            <v>0.215</v>
          </cell>
          <cell r="H9">
            <v>0.395</v>
          </cell>
          <cell r="I9">
            <v>0.18</v>
          </cell>
          <cell r="J9">
            <v>0.0950000000000002</v>
          </cell>
          <cell r="K9">
            <v>0.275</v>
          </cell>
          <cell r="L9">
            <v>-0.0250000000000004</v>
          </cell>
          <cell r="M9">
            <v>2.3</v>
          </cell>
          <cell r="N9">
            <v>2.63</v>
          </cell>
          <cell r="O9">
            <v>3.075</v>
          </cell>
          <cell r="P9">
            <v>2.11</v>
          </cell>
          <cell r="Q9">
            <v>2.175</v>
          </cell>
          <cell r="R9">
            <v>0.185</v>
          </cell>
          <cell r="S9">
            <v>0.33</v>
          </cell>
          <cell r="T9">
            <v>2.16</v>
          </cell>
          <cell r="U9">
            <v>2.465</v>
          </cell>
          <cell r="V9">
            <v>2.075</v>
          </cell>
          <cell r="W9">
            <v>2.06</v>
          </cell>
          <cell r="X9">
            <v>2.095</v>
          </cell>
          <cell r="Y9">
            <v>2.545</v>
          </cell>
          <cell r="Z9">
            <v>2.425</v>
          </cell>
          <cell r="AA9">
            <v>2.315</v>
          </cell>
          <cell r="AB9">
            <v>2.385</v>
          </cell>
        </row>
        <row r="9">
          <cell r="AJ9" t="str">
            <v>index</v>
          </cell>
          <cell r="AK9">
            <v>2.78</v>
          </cell>
          <cell r="AL9">
            <v>2.63</v>
          </cell>
          <cell r="AM9">
            <v>2.93</v>
          </cell>
          <cell r="AN9">
            <v>2.56</v>
          </cell>
          <cell r="AO9">
            <v>2.8</v>
          </cell>
          <cell r="AP9">
            <v>0.15</v>
          </cell>
          <cell r="AQ9">
            <v>0.3</v>
          </cell>
          <cell r="AR9">
            <v>0.15</v>
          </cell>
          <cell r="AS9">
            <v>0.02</v>
          </cell>
          <cell r="AT9">
            <v>0.17</v>
          </cell>
          <cell r="AU9">
            <v>0.0699999999999998</v>
          </cell>
          <cell r="AV9">
            <v>2.65</v>
          </cell>
          <cell r="AW9">
            <v>2.98</v>
          </cell>
        </row>
        <row r="10">
          <cell r="A10">
            <v>36411</v>
          </cell>
          <cell r="B10">
            <v>2.43</v>
          </cell>
          <cell r="C10">
            <v>2.255</v>
          </cell>
          <cell r="D10">
            <v>2.625</v>
          </cell>
          <cell r="E10">
            <v>2.175</v>
          </cell>
          <cell r="F10">
            <v>2.48</v>
          </cell>
          <cell r="G10">
            <v>0.195</v>
          </cell>
          <cell r="H10">
            <v>0.37</v>
          </cell>
          <cell r="I10">
            <v>0.175</v>
          </cell>
          <cell r="J10">
            <v>0.0499999999999998</v>
          </cell>
          <cell r="K10">
            <v>0.225</v>
          </cell>
          <cell r="L10">
            <v>0.0800000000000001</v>
          </cell>
          <cell r="M10">
            <v>2.41</v>
          </cell>
          <cell r="N10">
            <v>2.77</v>
          </cell>
          <cell r="O10">
            <v>3.08</v>
          </cell>
          <cell r="P10">
            <v>2.135</v>
          </cell>
          <cell r="Q10">
            <v>2.23</v>
          </cell>
          <cell r="R10">
            <v>0.145</v>
          </cell>
          <cell r="S10">
            <v>0.36</v>
          </cell>
          <cell r="T10">
            <v>2.205</v>
          </cell>
          <cell r="U10">
            <v>2.565</v>
          </cell>
          <cell r="V10">
            <v>2.18</v>
          </cell>
          <cell r="W10">
            <v>2.175</v>
          </cell>
          <cell r="X10">
            <v>2.18</v>
          </cell>
          <cell r="Y10">
            <v>2.625</v>
          </cell>
          <cell r="Z10">
            <v>2.535</v>
          </cell>
          <cell r="AA10">
            <v>2.425</v>
          </cell>
          <cell r="AB10">
            <v>2.51</v>
          </cell>
        </row>
        <row r="10">
          <cell r="AJ10" t="str">
            <v>Average</v>
          </cell>
          <cell r="AK10">
            <v>2.415</v>
          </cell>
          <cell r="AL10">
            <v>2.29283333333333</v>
          </cell>
          <cell r="AM10">
            <v>2.66633333333333</v>
          </cell>
          <cell r="AN10">
            <v>2.26283333333333</v>
          </cell>
          <cell r="AO10">
            <v>2.47233333333333</v>
          </cell>
          <cell r="AP10">
            <v>0.251333333333333</v>
          </cell>
          <cell r="AQ10">
            <v>0.3735</v>
          </cell>
          <cell r="AR10">
            <v>0.122166666666667</v>
          </cell>
          <cell r="AS10">
            <v>0.0573333333333333</v>
          </cell>
          <cell r="AT10">
            <v>0.1795</v>
          </cell>
          <cell r="AU10">
            <v>0.0299999999999999</v>
          </cell>
          <cell r="AV10">
            <v>2.4375</v>
          </cell>
          <cell r="AW10">
            <v>2.7885</v>
          </cell>
          <cell r="AX10">
            <v>3.115</v>
          </cell>
        </row>
        <row r="11">
          <cell r="A11">
            <v>36412</v>
          </cell>
          <cell r="B11">
            <v>2.54</v>
          </cell>
          <cell r="C11">
            <v>2.385</v>
          </cell>
          <cell r="D11">
            <v>2.73</v>
          </cell>
          <cell r="E11">
            <v>2.27</v>
          </cell>
          <cell r="F11">
            <v>2.58</v>
          </cell>
          <cell r="G11">
            <v>0.19</v>
          </cell>
          <cell r="H11">
            <v>0.345</v>
          </cell>
          <cell r="I11">
            <v>0.155</v>
          </cell>
          <cell r="J11">
            <v>0.04</v>
          </cell>
          <cell r="K11">
            <v>0.195</v>
          </cell>
          <cell r="L11">
            <v>0.115</v>
          </cell>
          <cell r="M11">
            <v>2.47</v>
          </cell>
          <cell r="N11">
            <v>2.845</v>
          </cell>
          <cell r="O11">
            <v>3.085</v>
          </cell>
          <cell r="P11">
            <v>2.195</v>
          </cell>
          <cell r="Q11">
            <v>2.28</v>
          </cell>
          <cell r="R11">
            <v>0.115</v>
          </cell>
          <cell r="S11">
            <v>0.375</v>
          </cell>
          <cell r="T11">
            <v>2.245</v>
          </cell>
          <cell r="U11">
            <v>2.665</v>
          </cell>
          <cell r="V11">
            <v>2.275</v>
          </cell>
          <cell r="W11">
            <v>2.255</v>
          </cell>
          <cell r="X11">
            <v>2.275</v>
          </cell>
          <cell r="Y11">
            <v>2.715</v>
          </cell>
          <cell r="Z11">
            <v>2.635</v>
          </cell>
          <cell r="AA11">
            <v>2.51</v>
          </cell>
          <cell r="AB11">
            <v>2.6</v>
          </cell>
        </row>
        <row r="11">
          <cell r="AJ11" t="str">
            <v>Weekday</v>
          </cell>
          <cell r="AK11">
            <v>2.44882352941177</v>
          </cell>
          <cell r="AL11">
            <v>2.34970588235294</v>
          </cell>
          <cell r="AM11">
            <v>2.72794117647059</v>
          </cell>
          <cell r="AN11">
            <v>2.29794117647059</v>
          </cell>
          <cell r="AO11">
            <v>2.48882352941176</v>
          </cell>
          <cell r="AP11">
            <v>0.279117647058823</v>
          </cell>
          <cell r="AQ11">
            <v>0.378235294117647</v>
          </cell>
          <cell r="AR11">
            <v>0.0991176470588236</v>
          </cell>
          <cell r="AS11">
            <v>0.0399999999999999</v>
          </cell>
          <cell r="AT11">
            <v>0.139117647058823</v>
          </cell>
          <cell r="AU11">
            <v>0.0517647058823529</v>
          </cell>
          <cell r="AV11">
            <v>2.46941176470588</v>
          </cell>
          <cell r="AW11">
            <v>2.83558823529412</v>
          </cell>
          <cell r="AX11">
            <v>3.11823529411765</v>
          </cell>
        </row>
        <row r="12">
          <cell r="A12">
            <v>36413</v>
          </cell>
          <cell r="B12">
            <v>2.61</v>
          </cell>
          <cell r="C12">
            <v>2.47</v>
          </cell>
          <cell r="D12">
            <v>2.795</v>
          </cell>
          <cell r="E12">
            <v>2.345</v>
          </cell>
          <cell r="F12">
            <v>2.65</v>
          </cell>
          <cell r="G12">
            <v>0.185</v>
          </cell>
          <cell r="H12">
            <v>0.325</v>
          </cell>
          <cell r="I12">
            <v>0.14</v>
          </cell>
          <cell r="J12">
            <v>0.04</v>
          </cell>
          <cell r="K12">
            <v>0.18</v>
          </cell>
          <cell r="L12">
            <v>0.125</v>
          </cell>
          <cell r="M12">
            <v>2.51</v>
          </cell>
          <cell r="N12">
            <v>2.88</v>
          </cell>
          <cell r="O12">
            <v>3.22</v>
          </cell>
          <cell r="P12">
            <v>2.3</v>
          </cell>
          <cell r="Q12">
            <v>2.345</v>
          </cell>
          <cell r="R12">
            <v>0.085</v>
          </cell>
          <cell r="S12">
            <v>0.37</v>
          </cell>
          <cell r="T12">
            <v>2.315</v>
          </cell>
          <cell r="U12">
            <v>2.75</v>
          </cell>
          <cell r="V12">
            <v>2.34</v>
          </cell>
          <cell r="W12">
            <v>2.32</v>
          </cell>
          <cell r="X12">
            <v>2.34</v>
          </cell>
          <cell r="Y12">
            <v>2.825</v>
          </cell>
          <cell r="Z12">
            <v>2.705</v>
          </cell>
          <cell r="AA12">
            <v>2.58</v>
          </cell>
          <cell r="AB12">
            <v>2.625</v>
          </cell>
        </row>
        <row r="12">
          <cell r="AJ12" t="str">
            <v>Weekend</v>
          </cell>
          <cell r="AK12">
            <v>2.37076923076923</v>
          </cell>
          <cell r="AL12">
            <v>2.21846153846154</v>
          </cell>
          <cell r="AM12">
            <v>2.58576923076923</v>
          </cell>
          <cell r="AN12">
            <v>2.21692307692308</v>
          </cell>
          <cell r="AO12">
            <v>2.45076923076923</v>
          </cell>
          <cell r="AP12">
            <v>0.215</v>
          </cell>
          <cell r="AQ12">
            <v>0.367307692307692</v>
          </cell>
          <cell r="AR12">
            <v>0.152307692307692</v>
          </cell>
          <cell r="AS12">
            <v>0.0799999999999999</v>
          </cell>
          <cell r="AT12">
            <v>0.232307692307692</v>
          </cell>
          <cell r="AU12">
            <v>0.00153846153846144</v>
          </cell>
          <cell r="AV12">
            <v>2.39576923076923</v>
          </cell>
          <cell r="AW12">
            <v>2.72692307692308</v>
          </cell>
          <cell r="AX12">
            <v>3.11076923076923</v>
          </cell>
        </row>
        <row r="13">
          <cell r="A13">
            <v>36414</v>
          </cell>
          <cell r="B13">
            <v>2.68</v>
          </cell>
          <cell r="C13">
            <v>2.54</v>
          </cell>
          <cell r="D13">
            <v>2.795</v>
          </cell>
          <cell r="E13">
            <v>2.43</v>
          </cell>
          <cell r="F13">
            <v>2.76</v>
          </cell>
          <cell r="G13">
            <v>0.115</v>
          </cell>
          <cell r="H13">
            <v>0.255</v>
          </cell>
          <cell r="I13">
            <v>0.14</v>
          </cell>
          <cell r="J13">
            <v>0.0799999999999996</v>
          </cell>
          <cell r="K13">
            <v>0.22</v>
          </cell>
          <cell r="L13">
            <v>0.11</v>
          </cell>
          <cell r="M13">
            <v>2.57</v>
          </cell>
          <cell r="N13">
            <v>2.87</v>
          </cell>
          <cell r="O13">
            <v>3.295</v>
          </cell>
          <cell r="P13">
            <v>2.4</v>
          </cell>
          <cell r="Q13">
            <v>2.455</v>
          </cell>
          <cell r="R13">
            <v>0.0750000000000002</v>
          </cell>
          <cell r="S13">
            <v>0.3</v>
          </cell>
          <cell r="T13">
            <v>2.43</v>
          </cell>
          <cell r="U13">
            <v>2.84</v>
          </cell>
          <cell r="V13">
            <v>2.425</v>
          </cell>
          <cell r="W13">
            <v>2.4</v>
          </cell>
          <cell r="X13">
            <v>2.435</v>
          </cell>
          <cell r="Y13">
            <v>2.905</v>
          </cell>
          <cell r="Z13">
            <v>2.815</v>
          </cell>
          <cell r="AA13">
            <v>2.705</v>
          </cell>
          <cell r="AB13">
            <v>2.8</v>
          </cell>
        </row>
        <row r="13">
          <cell r="AJ13" t="str">
            <v>Diff</v>
          </cell>
          <cell r="AK13">
            <v>0.0780542986425341</v>
          </cell>
          <cell r="AL13">
            <v>0.131244343891404</v>
          </cell>
          <cell r="AM13">
            <v>0.142171945701358</v>
          </cell>
          <cell r="AN13">
            <v>0.0810180995475118</v>
          </cell>
          <cell r="AO13">
            <v>0.0380542986425336</v>
          </cell>
          <cell r="AP13">
            <v>0.0641176470588236</v>
          </cell>
          <cell r="AQ13">
            <v>0.0109276018099547</v>
          </cell>
          <cell r="AR13">
            <v>-0.0531900452488689</v>
          </cell>
          <cell r="AS13">
            <v>-0.04</v>
          </cell>
          <cell r="AT13">
            <v>-0.0931900452488689</v>
          </cell>
          <cell r="AU13">
            <v>0.0502262443438915</v>
          </cell>
          <cell r="AV13">
            <v>0.0736425339366518</v>
          </cell>
          <cell r="AW13">
            <v>0.108665158371041</v>
          </cell>
          <cell r="AX13">
            <v>0.00746606334841626</v>
          </cell>
        </row>
        <row r="14">
          <cell r="A14">
            <v>36415</v>
          </cell>
          <cell r="B14">
            <v>2.68</v>
          </cell>
          <cell r="C14">
            <v>2.54</v>
          </cell>
          <cell r="D14">
            <v>2.795</v>
          </cell>
          <cell r="E14">
            <v>2.43</v>
          </cell>
          <cell r="F14">
            <v>2.76</v>
          </cell>
          <cell r="G14">
            <v>0.115</v>
          </cell>
          <cell r="H14">
            <v>0.255</v>
          </cell>
          <cell r="I14">
            <v>0.14</v>
          </cell>
          <cell r="J14">
            <v>0.0799999999999996</v>
          </cell>
          <cell r="K14">
            <v>0.22</v>
          </cell>
          <cell r="L14">
            <v>0.11</v>
          </cell>
          <cell r="M14">
            <v>2.57</v>
          </cell>
          <cell r="N14">
            <v>2.87</v>
          </cell>
          <cell r="O14">
            <v>3.295</v>
          </cell>
          <cell r="P14">
            <v>2.4</v>
          </cell>
          <cell r="Q14">
            <v>2.455</v>
          </cell>
          <cell r="R14">
            <v>0.0750000000000002</v>
          </cell>
          <cell r="S14">
            <v>0.3</v>
          </cell>
          <cell r="T14">
            <v>2.43</v>
          </cell>
          <cell r="U14">
            <v>2.84</v>
          </cell>
          <cell r="V14">
            <v>2.425</v>
          </cell>
          <cell r="W14">
            <v>2.4</v>
          </cell>
          <cell r="X14">
            <v>2.435</v>
          </cell>
          <cell r="Y14">
            <v>2.905</v>
          </cell>
          <cell r="Z14">
            <v>2.815</v>
          </cell>
          <cell r="AA14">
            <v>2.705</v>
          </cell>
          <cell r="AB14">
            <v>2.8</v>
          </cell>
        </row>
        <row r="15">
          <cell r="A15">
            <v>36416</v>
          </cell>
          <cell r="B15">
            <v>2.68</v>
          </cell>
          <cell r="C15">
            <v>2.54</v>
          </cell>
          <cell r="D15">
            <v>2.795</v>
          </cell>
          <cell r="E15">
            <v>2.43</v>
          </cell>
          <cell r="F15">
            <v>2.76</v>
          </cell>
          <cell r="G15">
            <v>0.115</v>
          </cell>
          <cell r="H15">
            <v>0.255</v>
          </cell>
          <cell r="I15">
            <v>0.14</v>
          </cell>
          <cell r="J15">
            <v>0.0799999999999996</v>
          </cell>
          <cell r="K15">
            <v>0.22</v>
          </cell>
          <cell r="L15">
            <v>0.11</v>
          </cell>
          <cell r="M15">
            <v>2.57</v>
          </cell>
          <cell r="N15">
            <v>2.87</v>
          </cell>
          <cell r="O15">
            <v>3.295</v>
          </cell>
          <cell r="P15">
            <v>2.4</v>
          </cell>
          <cell r="Q15">
            <v>2.455</v>
          </cell>
          <cell r="R15">
            <v>0.0750000000000002</v>
          </cell>
          <cell r="S15">
            <v>0.3</v>
          </cell>
          <cell r="T15">
            <v>2.43</v>
          </cell>
          <cell r="U15">
            <v>2.84</v>
          </cell>
          <cell r="V15">
            <v>2.425</v>
          </cell>
          <cell r="W15">
            <v>2.4</v>
          </cell>
          <cell r="X15">
            <v>2.435</v>
          </cell>
          <cell r="Y15">
            <v>2.905</v>
          </cell>
          <cell r="Z15">
            <v>2.815</v>
          </cell>
          <cell r="AA15">
            <v>2.705</v>
          </cell>
          <cell r="AB15">
            <v>2.8</v>
          </cell>
        </row>
        <row r="16">
          <cell r="A16">
            <v>36417</v>
          </cell>
          <cell r="B16">
            <v>2.66</v>
          </cell>
          <cell r="C16">
            <v>2.55</v>
          </cell>
          <cell r="D16">
            <v>2.88</v>
          </cell>
          <cell r="E16">
            <v>2.475</v>
          </cell>
          <cell r="F16">
            <v>2.72</v>
          </cell>
          <cell r="G16">
            <v>0.22</v>
          </cell>
          <cell r="H16">
            <v>0.33</v>
          </cell>
          <cell r="I16">
            <v>0.11</v>
          </cell>
          <cell r="J16">
            <v>0.0600000000000001</v>
          </cell>
          <cell r="K16">
            <v>0.17</v>
          </cell>
          <cell r="L16">
            <v>0.0749999999999997</v>
          </cell>
          <cell r="M16">
            <v>2.57</v>
          </cell>
          <cell r="N16">
            <v>2.905</v>
          </cell>
          <cell r="O16">
            <v>3.265</v>
          </cell>
          <cell r="P16">
            <v>2.435</v>
          </cell>
          <cell r="Q16">
            <v>2.455</v>
          </cell>
          <cell r="R16">
            <v>0.0249999999999999</v>
          </cell>
          <cell r="S16">
            <v>0.335</v>
          </cell>
          <cell r="T16">
            <v>2.43</v>
          </cell>
          <cell r="U16">
            <v>2.805</v>
          </cell>
          <cell r="V16">
            <v>2.465</v>
          </cell>
          <cell r="W16">
            <v>2.485</v>
          </cell>
          <cell r="X16">
            <v>2.47</v>
          </cell>
          <cell r="Y16">
            <v>2.84</v>
          </cell>
          <cell r="Z16">
            <v>2.74</v>
          </cell>
          <cell r="AA16">
            <v>2.65</v>
          </cell>
          <cell r="AB16">
            <v>2.76</v>
          </cell>
        </row>
        <row r="16">
          <cell r="AJ16">
            <v>36434</v>
          </cell>
          <cell r="AK16" t="str">
            <v>Perm</v>
          </cell>
          <cell r="AL16" t="str">
            <v>SJ</v>
          </cell>
          <cell r="AM16" t="str">
            <v>Socal</v>
          </cell>
          <cell r="AN16" t="str">
            <v>NW Dom</v>
          </cell>
          <cell r="AO16" t="str">
            <v>Waha</v>
          </cell>
          <cell r="AP16" t="str">
            <v>Perm/Socal</v>
          </cell>
          <cell r="AQ16" t="str">
            <v>SJ/Socal</v>
          </cell>
          <cell r="AR16" t="str">
            <v>SJ/Perm</v>
          </cell>
          <cell r="AS16" t="str">
            <v>Key/Waha</v>
          </cell>
          <cell r="AT16" t="str">
            <v>Bln/Waha</v>
          </cell>
          <cell r="AU16" t="str">
            <v>Bln/Rocks</v>
          </cell>
          <cell r="AV16" t="str">
            <v>Malin</v>
          </cell>
          <cell r="AW16" t="str">
            <v>Pge CG</v>
          </cell>
          <cell r="AX16" t="str">
            <v>Aeco</v>
          </cell>
        </row>
        <row r="17">
          <cell r="A17">
            <v>36418</v>
          </cell>
          <cell r="B17">
            <v>2.48</v>
          </cell>
          <cell r="C17">
            <v>2.415</v>
          </cell>
          <cell r="D17">
            <v>2.74</v>
          </cell>
          <cell r="E17">
            <v>2.37</v>
          </cell>
          <cell r="F17">
            <v>2.54</v>
          </cell>
          <cell r="G17">
            <v>0.26</v>
          </cell>
          <cell r="H17">
            <v>0.325</v>
          </cell>
          <cell r="I17">
            <v>0.065</v>
          </cell>
          <cell r="J17">
            <v>0.0600000000000001</v>
          </cell>
          <cell r="K17">
            <v>0.125</v>
          </cell>
          <cell r="L17">
            <v>0.0449999999999999</v>
          </cell>
          <cell r="M17">
            <v>2.485</v>
          </cell>
          <cell r="N17">
            <v>2.83</v>
          </cell>
          <cell r="O17">
            <v>3.19</v>
          </cell>
          <cell r="P17">
            <v>2.325</v>
          </cell>
          <cell r="Q17">
            <v>2.365</v>
          </cell>
          <cell r="R17">
            <v>0.0899999999999999</v>
          </cell>
          <cell r="S17">
            <v>0.345</v>
          </cell>
          <cell r="T17">
            <v>2.33</v>
          </cell>
          <cell r="U17">
            <v>2.645</v>
          </cell>
          <cell r="V17">
            <v>2.36</v>
          </cell>
          <cell r="W17">
            <v>2.345</v>
          </cell>
          <cell r="X17">
            <v>2.37</v>
          </cell>
          <cell r="Y17">
            <v>2.725</v>
          </cell>
          <cell r="Z17">
            <v>2.55</v>
          </cell>
          <cell r="AA17">
            <v>2.47</v>
          </cell>
          <cell r="AB17">
            <v>2.54</v>
          </cell>
        </row>
        <row r="17">
          <cell r="AJ17" t="str">
            <v>index</v>
          </cell>
          <cell r="AK17">
            <v>2.42</v>
          </cell>
          <cell r="AL17">
            <v>2.37</v>
          </cell>
          <cell r="AM17">
            <v>2.71</v>
          </cell>
          <cell r="AN17">
            <v>2.39</v>
          </cell>
          <cell r="AO17">
            <v>2.44</v>
          </cell>
          <cell r="AP17">
            <v>0.29</v>
          </cell>
          <cell r="AQ17">
            <v>0.34</v>
          </cell>
          <cell r="AR17">
            <v>0.0499999999999998</v>
          </cell>
          <cell r="AS17">
            <v>0.02</v>
          </cell>
          <cell r="AT17">
            <v>0.0699999999999998</v>
          </cell>
          <cell r="AU17">
            <v>0.02</v>
          </cell>
          <cell r="AV17">
            <v>2.54</v>
          </cell>
          <cell r="AW17">
            <v>2.84</v>
          </cell>
        </row>
        <row r="18">
          <cell r="A18">
            <v>36419</v>
          </cell>
          <cell r="B18">
            <v>2.37</v>
          </cell>
          <cell r="C18">
            <v>2.31</v>
          </cell>
          <cell r="D18">
            <v>2.64</v>
          </cell>
          <cell r="E18">
            <v>2.25</v>
          </cell>
          <cell r="F18">
            <v>2.41</v>
          </cell>
          <cell r="G18">
            <v>0.27</v>
          </cell>
          <cell r="H18">
            <v>0.33</v>
          </cell>
          <cell r="I18">
            <v>0.0600000000000001</v>
          </cell>
          <cell r="J18">
            <v>0.04</v>
          </cell>
          <cell r="K18">
            <v>0.1</v>
          </cell>
          <cell r="L18">
            <v>0.0600000000000001</v>
          </cell>
          <cell r="M18">
            <v>2.39</v>
          </cell>
          <cell r="N18">
            <v>2.745</v>
          </cell>
          <cell r="O18">
            <v>3.08</v>
          </cell>
          <cell r="P18">
            <v>2.215</v>
          </cell>
          <cell r="Q18">
            <v>2.28</v>
          </cell>
          <cell r="R18">
            <v>0.105</v>
          </cell>
          <cell r="S18">
            <v>0.355</v>
          </cell>
          <cell r="T18">
            <v>2.245</v>
          </cell>
          <cell r="U18">
            <v>2.53</v>
          </cell>
          <cell r="V18">
            <v>2.255</v>
          </cell>
          <cell r="W18">
            <v>2.24</v>
          </cell>
          <cell r="X18">
            <v>2.25</v>
          </cell>
          <cell r="Y18">
            <v>2.63</v>
          </cell>
          <cell r="Z18">
            <v>2.45</v>
          </cell>
          <cell r="AA18">
            <v>2.415</v>
          </cell>
          <cell r="AB18">
            <v>2.485</v>
          </cell>
        </row>
        <row r="18">
          <cell r="AJ18" t="str">
            <v>Average</v>
          </cell>
          <cell r="AK18">
            <v>2.61548387096774</v>
          </cell>
          <cell r="AL18">
            <v>2.6091935483871</v>
          </cell>
          <cell r="AM18">
            <v>2.94129032258065</v>
          </cell>
          <cell r="AN18">
            <v>2.58225806451613</v>
          </cell>
          <cell r="AO18">
            <v>2.65322580645161</v>
          </cell>
          <cell r="AP18">
            <v>0.325806451612903</v>
          </cell>
          <cell r="AQ18">
            <v>0.332096774193548</v>
          </cell>
          <cell r="AR18">
            <v>0.00629032258064514</v>
          </cell>
          <cell r="AS18">
            <v>0.037741935483871</v>
          </cell>
          <cell r="AT18">
            <v>0.0440322580645161</v>
          </cell>
          <cell r="AU18">
            <v>0.0269354838709677</v>
          </cell>
          <cell r="AV18">
            <v>2.79983870967742</v>
          </cell>
          <cell r="AW18">
            <v>3.15693548387097</v>
          </cell>
          <cell r="AX18">
            <v>3.57483870967742</v>
          </cell>
        </row>
        <row r="19">
          <cell r="A19">
            <v>36420</v>
          </cell>
          <cell r="B19">
            <v>2.34</v>
          </cell>
          <cell r="C19">
            <v>2.22</v>
          </cell>
          <cell r="D19">
            <v>2.625</v>
          </cell>
          <cell r="E19">
            <v>2.185</v>
          </cell>
          <cell r="F19">
            <v>2.385</v>
          </cell>
          <cell r="G19">
            <v>0.285</v>
          </cell>
          <cell r="H19">
            <v>0.405</v>
          </cell>
          <cell r="I19">
            <v>0.12</v>
          </cell>
          <cell r="J19">
            <v>0.0449999999999999</v>
          </cell>
          <cell r="K19">
            <v>0.165</v>
          </cell>
          <cell r="L19">
            <v>0.0350000000000001</v>
          </cell>
          <cell r="M19">
            <v>2.345</v>
          </cell>
          <cell r="N19">
            <v>2.725</v>
          </cell>
          <cell r="O19">
            <v>3.03</v>
          </cell>
          <cell r="P19">
            <v>2.165</v>
          </cell>
          <cell r="Q19">
            <v>2.225</v>
          </cell>
          <cell r="R19">
            <v>0.1</v>
          </cell>
          <cell r="S19">
            <v>0.38</v>
          </cell>
          <cell r="T19">
            <v>2.21</v>
          </cell>
          <cell r="U19">
            <v>2.485</v>
          </cell>
          <cell r="V19">
            <v>2.195</v>
          </cell>
          <cell r="W19">
            <v>2.165</v>
          </cell>
          <cell r="X19">
            <v>2.175</v>
          </cell>
          <cell r="Y19">
            <v>2.575</v>
          </cell>
          <cell r="Z19">
            <v>2.425</v>
          </cell>
          <cell r="AA19">
            <v>2.35</v>
          </cell>
          <cell r="AB19">
            <v>2.45</v>
          </cell>
        </row>
        <row r="19">
          <cell r="AJ19" t="str">
            <v>Weekday</v>
          </cell>
          <cell r="AK19">
            <v>2.66676470588235</v>
          </cell>
          <cell r="AL19">
            <v>2.66411764705882</v>
          </cell>
          <cell r="AM19">
            <v>2.97735294117647</v>
          </cell>
          <cell r="AN19">
            <v>2.61058823529412</v>
          </cell>
          <cell r="AO19">
            <v>2.70676470588235</v>
          </cell>
          <cell r="AP19">
            <v>0.310588235294118</v>
          </cell>
          <cell r="AQ19">
            <v>0.313235294117647</v>
          </cell>
          <cell r="AR19">
            <v>0.00264705882352941</v>
          </cell>
          <cell r="AS19">
            <v>0.04</v>
          </cell>
          <cell r="AT19">
            <v>0.0426470588235294</v>
          </cell>
          <cell r="AU19">
            <v>0.0535294117647059</v>
          </cell>
          <cell r="AV19">
            <v>2.83764705882353</v>
          </cell>
          <cell r="AW19">
            <v>3.19852941176471</v>
          </cell>
          <cell r="AX19">
            <v>3.59823529411765</v>
          </cell>
        </row>
        <row r="20">
          <cell r="A20">
            <v>36421</v>
          </cell>
          <cell r="B20">
            <v>2.245</v>
          </cell>
          <cell r="C20">
            <v>2.105</v>
          </cell>
          <cell r="D20">
            <v>2.46</v>
          </cell>
          <cell r="E20">
            <v>2.13</v>
          </cell>
          <cell r="F20">
            <v>2.32</v>
          </cell>
          <cell r="G20">
            <v>0.215</v>
          </cell>
          <cell r="H20">
            <v>0.355</v>
          </cell>
          <cell r="I20">
            <v>0.14</v>
          </cell>
          <cell r="J20">
            <v>0.0749999999999997</v>
          </cell>
          <cell r="K20">
            <v>0.215</v>
          </cell>
          <cell r="L20">
            <v>-0.0249999999999999</v>
          </cell>
          <cell r="M20">
            <v>2.305</v>
          </cell>
          <cell r="N20">
            <v>2.635</v>
          </cell>
          <cell r="O20">
            <v>2.995</v>
          </cell>
          <cell r="P20">
            <v>2.145</v>
          </cell>
          <cell r="Q20">
            <v>2.2</v>
          </cell>
          <cell r="R20">
            <v>0.175</v>
          </cell>
          <cell r="S20">
            <v>0.33</v>
          </cell>
          <cell r="T20">
            <v>2.18</v>
          </cell>
          <cell r="U20">
            <v>2.46</v>
          </cell>
          <cell r="V20">
            <v>2.125</v>
          </cell>
          <cell r="W20">
            <v>2.105</v>
          </cell>
          <cell r="X20">
            <v>2.125</v>
          </cell>
          <cell r="Y20">
            <v>2.57</v>
          </cell>
          <cell r="Z20">
            <v>2.395</v>
          </cell>
          <cell r="AA20">
            <v>2.33</v>
          </cell>
          <cell r="AB20">
            <v>2.405</v>
          </cell>
        </row>
        <row r="20">
          <cell r="AJ20" t="str">
            <v>Weekend</v>
          </cell>
          <cell r="AK20">
            <v>2.55321428571429</v>
          </cell>
          <cell r="AL20">
            <v>2.5425</v>
          </cell>
          <cell r="AM20">
            <v>2.8975</v>
          </cell>
          <cell r="AN20">
            <v>2.54785714285714</v>
          </cell>
          <cell r="AO20">
            <v>2.58821428571429</v>
          </cell>
          <cell r="AP20">
            <v>0.344285714285714</v>
          </cell>
          <cell r="AQ20">
            <v>0.355</v>
          </cell>
          <cell r="AR20">
            <v>0.0107142857142857</v>
          </cell>
          <cell r="AS20">
            <v>0.035</v>
          </cell>
          <cell r="AT20">
            <v>0.0457142857142857</v>
          </cell>
          <cell r="AU20">
            <v>-0.00535714285714287</v>
          </cell>
          <cell r="AV20">
            <v>2.75392857142857</v>
          </cell>
          <cell r="AW20">
            <v>3.10642857142857</v>
          </cell>
          <cell r="AX20">
            <v>3.54642857142857</v>
          </cell>
        </row>
        <row r="21">
          <cell r="A21">
            <v>36422</v>
          </cell>
          <cell r="B21">
            <v>2.245</v>
          </cell>
          <cell r="C21">
            <v>2.105</v>
          </cell>
          <cell r="D21">
            <v>2.46</v>
          </cell>
          <cell r="E21">
            <v>2.13</v>
          </cell>
          <cell r="F21">
            <v>2.32</v>
          </cell>
          <cell r="G21">
            <v>0.215</v>
          </cell>
          <cell r="H21">
            <v>0.355</v>
          </cell>
          <cell r="I21">
            <v>0.14</v>
          </cell>
          <cell r="J21">
            <v>0.0749999999999997</v>
          </cell>
          <cell r="K21">
            <v>0.215</v>
          </cell>
          <cell r="L21">
            <v>-0.0249999999999999</v>
          </cell>
          <cell r="M21">
            <v>2.305</v>
          </cell>
          <cell r="N21">
            <v>2.635</v>
          </cell>
          <cell r="O21">
            <v>2.995</v>
          </cell>
          <cell r="P21">
            <v>2.145</v>
          </cell>
          <cell r="Q21">
            <v>2.2</v>
          </cell>
          <cell r="R21">
            <v>0.175</v>
          </cell>
          <cell r="S21">
            <v>0.33</v>
          </cell>
          <cell r="T21">
            <v>2.18</v>
          </cell>
          <cell r="U21">
            <v>2.46</v>
          </cell>
          <cell r="V21">
            <v>2.125</v>
          </cell>
          <cell r="W21">
            <v>2.105</v>
          </cell>
          <cell r="X21">
            <v>2.125</v>
          </cell>
          <cell r="Y21">
            <v>2.57</v>
          </cell>
          <cell r="Z21">
            <v>2.395</v>
          </cell>
          <cell r="AA21">
            <v>2.33</v>
          </cell>
          <cell r="AB21">
            <v>2.405</v>
          </cell>
        </row>
        <row r="21">
          <cell r="AJ21" t="str">
            <v>Diff</v>
          </cell>
          <cell r="AK21">
            <v>0.113550420168067</v>
          </cell>
          <cell r="AL21">
            <v>0.121617647058824</v>
          </cell>
          <cell r="AM21">
            <v>0.0798529411764704</v>
          </cell>
          <cell r="AN21">
            <v>0.0627310924369744</v>
          </cell>
          <cell r="AO21">
            <v>0.118550420168067</v>
          </cell>
          <cell r="AP21">
            <v>-0.0336974789915966</v>
          </cell>
          <cell r="AQ21">
            <v>-0.0417647058823529</v>
          </cell>
          <cell r="AR21">
            <v>-0.00806722689075627</v>
          </cell>
          <cell r="AS21">
            <v>0.00500000000000005</v>
          </cell>
          <cell r="AT21">
            <v>-0.00306722689075622</v>
          </cell>
          <cell r="AU21">
            <v>0.0588865546218487</v>
          </cell>
          <cell r="AV21">
            <v>0.0837184873949579</v>
          </cell>
          <cell r="AW21">
            <v>0.0921008403361343</v>
          </cell>
          <cell r="AX21">
            <v>0.0518067226890753</v>
          </cell>
        </row>
        <row r="22">
          <cell r="A22">
            <v>36423</v>
          </cell>
          <cell r="B22">
            <v>2.245</v>
          </cell>
          <cell r="C22">
            <v>2.105</v>
          </cell>
          <cell r="D22">
            <v>2.46</v>
          </cell>
          <cell r="E22">
            <v>2.13</v>
          </cell>
          <cell r="F22">
            <v>2.32</v>
          </cell>
          <cell r="G22">
            <v>0.215</v>
          </cell>
          <cell r="H22">
            <v>0.355</v>
          </cell>
          <cell r="I22">
            <v>0.14</v>
          </cell>
          <cell r="J22">
            <v>0.0749999999999997</v>
          </cell>
          <cell r="K22">
            <v>0.215</v>
          </cell>
          <cell r="L22">
            <v>-0.0249999999999999</v>
          </cell>
          <cell r="M22">
            <v>2.305</v>
          </cell>
          <cell r="N22">
            <v>2.635</v>
          </cell>
          <cell r="O22">
            <v>2.995</v>
          </cell>
          <cell r="P22">
            <v>2.145</v>
          </cell>
          <cell r="Q22">
            <v>2.2</v>
          </cell>
          <cell r="R22">
            <v>0.175</v>
          </cell>
          <cell r="S22">
            <v>0.33</v>
          </cell>
          <cell r="T22">
            <v>2.18</v>
          </cell>
          <cell r="U22">
            <v>2.46</v>
          </cell>
          <cell r="V22">
            <v>2.125</v>
          </cell>
          <cell r="W22">
            <v>2.105</v>
          </cell>
          <cell r="X22">
            <v>2.125</v>
          </cell>
          <cell r="Y22">
            <v>2.57</v>
          </cell>
          <cell r="Z22">
            <v>2.395</v>
          </cell>
          <cell r="AA22">
            <v>2.33</v>
          </cell>
          <cell r="AB22">
            <v>2.405</v>
          </cell>
        </row>
        <row r="23">
          <cell r="A23">
            <v>36424</v>
          </cell>
          <cell r="B23">
            <v>2.355</v>
          </cell>
          <cell r="C23">
            <v>2.285</v>
          </cell>
          <cell r="D23">
            <v>2.65</v>
          </cell>
          <cell r="E23">
            <v>2.265</v>
          </cell>
          <cell r="F23">
            <v>2.405</v>
          </cell>
          <cell r="G23">
            <v>0.295</v>
          </cell>
          <cell r="H23">
            <v>0.365</v>
          </cell>
          <cell r="I23">
            <v>0.0699999999999998</v>
          </cell>
          <cell r="J23">
            <v>0.0499999999999998</v>
          </cell>
          <cell r="K23">
            <v>0.12</v>
          </cell>
          <cell r="L23">
            <v>0.02</v>
          </cell>
          <cell r="M23">
            <v>2.38</v>
          </cell>
          <cell r="N23">
            <v>2.74</v>
          </cell>
          <cell r="O23">
            <v>2.99</v>
          </cell>
          <cell r="P23">
            <v>2.18</v>
          </cell>
          <cell r="Q23">
            <v>2.24</v>
          </cell>
          <cell r="R23">
            <v>0.0900000000000003</v>
          </cell>
          <cell r="S23">
            <v>0.36</v>
          </cell>
          <cell r="T23">
            <v>2.2</v>
          </cell>
          <cell r="U23">
            <v>2.495</v>
          </cell>
          <cell r="V23">
            <v>2.275</v>
          </cell>
          <cell r="W23">
            <v>2.285</v>
          </cell>
          <cell r="X23">
            <v>2.26</v>
          </cell>
          <cell r="Y23">
            <v>2.59</v>
          </cell>
          <cell r="Z23">
            <v>2.45</v>
          </cell>
          <cell r="AA23">
            <v>2.37</v>
          </cell>
          <cell r="AB23">
            <v>2.465</v>
          </cell>
        </row>
        <row r="24">
          <cell r="A24">
            <v>36425</v>
          </cell>
          <cell r="B24">
            <v>2.18</v>
          </cell>
          <cell r="C24">
            <v>2.105</v>
          </cell>
          <cell r="D24">
            <v>2.555</v>
          </cell>
          <cell r="E24">
            <v>2.135</v>
          </cell>
          <cell r="F24">
            <v>2.215</v>
          </cell>
          <cell r="G24">
            <v>0.375</v>
          </cell>
          <cell r="H24">
            <v>0.45</v>
          </cell>
          <cell r="I24">
            <v>0.0750000000000002</v>
          </cell>
          <cell r="J24">
            <v>0.0349999999999997</v>
          </cell>
          <cell r="K24">
            <v>0.11</v>
          </cell>
          <cell r="L24">
            <v>-0.0299999999999998</v>
          </cell>
          <cell r="M24">
            <v>2.305</v>
          </cell>
          <cell r="N24">
            <v>2.63</v>
          </cell>
          <cell r="O24">
            <v>2.785</v>
          </cell>
          <cell r="P24">
            <v>2.025</v>
          </cell>
          <cell r="Q24">
            <v>2.17</v>
          </cell>
          <cell r="R24">
            <v>0.0749999999999997</v>
          </cell>
          <cell r="S24">
            <v>0.325</v>
          </cell>
          <cell r="T24">
            <v>2.045</v>
          </cell>
          <cell r="U24">
            <v>2.305</v>
          </cell>
          <cell r="V24">
            <v>2.115</v>
          </cell>
          <cell r="W24">
            <v>2.12</v>
          </cell>
          <cell r="X24">
            <v>2.105</v>
          </cell>
          <cell r="Y24">
            <v>2.445</v>
          </cell>
          <cell r="Z24">
            <v>2.27</v>
          </cell>
          <cell r="AA24">
            <v>2.22</v>
          </cell>
          <cell r="AB24">
            <v>2.35</v>
          </cell>
        </row>
        <row r="24">
          <cell r="AJ24" t="str">
            <v>NOV</v>
          </cell>
          <cell r="AK24" t="str">
            <v>Perm</v>
          </cell>
          <cell r="AL24" t="str">
            <v>SJ</v>
          </cell>
          <cell r="AM24" t="str">
            <v>Socal</v>
          </cell>
          <cell r="AN24" t="str">
            <v>NW Dom</v>
          </cell>
          <cell r="AO24" t="str">
            <v>Waha</v>
          </cell>
          <cell r="AP24" t="str">
            <v>Perm/Socal</v>
          </cell>
          <cell r="AQ24" t="str">
            <v>SJ/Socal</v>
          </cell>
          <cell r="AR24" t="str">
            <v>SJ/Perm</v>
          </cell>
          <cell r="AS24" t="str">
            <v>Key/Waha</v>
          </cell>
          <cell r="AT24" t="str">
            <v>Bln/Waha</v>
          </cell>
          <cell r="AU24" t="str">
            <v>Bln/Rocks</v>
          </cell>
          <cell r="AV24" t="str">
            <v>Malin</v>
          </cell>
          <cell r="AW24" t="str">
            <v>Pge CG</v>
          </cell>
          <cell r="AX24" t="str">
            <v>Aeco</v>
          </cell>
        </row>
        <row r="25">
          <cell r="A25">
            <v>36426</v>
          </cell>
          <cell r="B25">
            <v>2.185</v>
          </cell>
          <cell r="C25">
            <v>2.11</v>
          </cell>
          <cell r="D25">
            <v>2.57</v>
          </cell>
          <cell r="E25">
            <v>2.125</v>
          </cell>
          <cell r="F25">
            <v>2.215</v>
          </cell>
          <cell r="G25">
            <v>0.385</v>
          </cell>
          <cell r="H25">
            <v>0.46</v>
          </cell>
          <cell r="I25">
            <v>0.0750000000000002</v>
          </cell>
          <cell r="J25">
            <v>0.0299999999999998</v>
          </cell>
          <cell r="K25">
            <v>0.105</v>
          </cell>
          <cell r="L25">
            <v>-0.0150000000000001</v>
          </cell>
          <cell r="M25">
            <v>2.345</v>
          </cell>
          <cell r="N25">
            <v>2.635</v>
          </cell>
          <cell r="O25">
            <v>2.79</v>
          </cell>
          <cell r="P25">
            <v>2.045</v>
          </cell>
          <cell r="Q25">
            <v>2.175</v>
          </cell>
          <cell r="R25">
            <v>0.065</v>
          </cell>
          <cell r="S25">
            <v>0.29</v>
          </cell>
          <cell r="T25">
            <v>2.075</v>
          </cell>
          <cell r="U25">
            <v>2.295</v>
          </cell>
          <cell r="V25">
            <v>2.095</v>
          </cell>
          <cell r="W25">
            <v>2.085</v>
          </cell>
          <cell r="X25">
            <v>2.105</v>
          </cell>
          <cell r="Y25">
            <v>2.455</v>
          </cell>
          <cell r="Z25">
            <v>2.27</v>
          </cell>
          <cell r="AA25">
            <v>2.24</v>
          </cell>
          <cell r="AB25">
            <v>2.32</v>
          </cell>
        </row>
        <row r="25">
          <cell r="AJ25" t="str">
            <v>index</v>
          </cell>
          <cell r="AK25">
            <v>2.87</v>
          </cell>
          <cell r="AL25">
            <v>2.84</v>
          </cell>
          <cell r="AM25">
            <v>3.07</v>
          </cell>
          <cell r="AN25">
            <v>2.86</v>
          </cell>
          <cell r="AO25">
            <v>2.9</v>
          </cell>
          <cell r="AP25">
            <v>0.2</v>
          </cell>
          <cell r="AQ25">
            <v>0.23</v>
          </cell>
          <cell r="AR25">
            <v>0.0300000000000003</v>
          </cell>
          <cell r="AS25">
            <v>0.0299999999999998</v>
          </cell>
          <cell r="AT25">
            <v>0.0600000000000001</v>
          </cell>
          <cell r="AU25">
            <v>0.02</v>
          </cell>
          <cell r="AV25">
            <v>2.99</v>
          </cell>
          <cell r="AW25">
            <v>3.25</v>
          </cell>
        </row>
        <row r="26">
          <cell r="A26">
            <v>36427</v>
          </cell>
          <cell r="B26">
            <v>2.33</v>
          </cell>
          <cell r="C26">
            <v>2.25</v>
          </cell>
          <cell r="D26">
            <v>2.7</v>
          </cell>
          <cell r="E26">
            <v>2.225</v>
          </cell>
          <cell r="F26">
            <v>2.35</v>
          </cell>
          <cell r="G26">
            <v>0.37</v>
          </cell>
          <cell r="H26">
            <v>0.45</v>
          </cell>
          <cell r="I26">
            <v>0.0800000000000001</v>
          </cell>
          <cell r="J26">
            <v>0.02</v>
          </cell>
          <cell r="K26">
            <v>0.1</v>
          </cell>
          <cell r="L26">
            <v>0.0249999999999999</v>
          </cell>
          <cell r="M26">
            <v>2.44</v>
          </cell>
          <cell r="N26">
            <v>2.82</v>
          </cell>
          <cell r="O26">
            <v>2.97</v>
          </cell>
          <cell r="P26">
            <v>2.165</v>
          </cell>
          <cell r="Q26">
            <v>2.28</v>
          </cell>
          <cell r="R26">
            <v>0.12</v>
          </cell>
          <cell r="S26">
            <v>0.38</v>
          </cell>
          <cell r="T26">
            <v>2.13</v>
          </cell>
          <cell r="U26">
            <v>2.47</v>
          </cell>
          <cell r="V26">
            <v>2.21</v>
          </cell>
          <cell r="W26">
            <v>2.19</v>
          </cell>
          <cell r="X26">
            <v>2.22</v>
          </cell>
          <cell r="Y26">
            <v>2.59</v>
          </cell>
          <cell r="Z26">
            <v>2.425</v>
          </cell>
          <cell r="AA26">
            <v>2.355</v>
          </cell>
          <cell r="AB26">
            <v>2.43</v>
          </cell>
        </row>
        <row r="26">
          <cell r="AJ26" t="str">
            <v>Average</v>
          </cell>
          <cell r="AK26">
            <v>2.16783333333333</v>
          </cell>
          <cell r="AL26">
            <v>2.15316666666667</v>
          </cell>
          <cell r="AM26">
            <v>2.56416666666667</v>
          </cell>
          <cell r="AN26">
            <v>2.11716666666667</v>
          </cell>
          <cell r="AO26">
            <v>2.20816666666667</v>
          </cell>
          <cell r="AP26">
            <v>0.396333333333333</v>
          </cell>
          <cell r="AQ26">
            <v>0.411</v>
          </cell>
          <cell r="AR26">
            <v>0.0146666666666667</v>
          </cell>
          <cell r="AS26">
            <v>0.0403333333333334</v>
          </cell>
          <cell r="AT26">
            <v>0.0550000000000001</v>
          </cell>
          <cell r="AU26">
            <v>0.036</v>
          </cell>
          <cell r="AV26">
            <v>2.39783333333333</v>
          </cell>
          <cell r="AW26">
            <v>2.66666666666667</v>
          </cell>
          <cell r="AX26">
            <v>2.8945</v>
          </cell>
        </row>
        <row r="27">
          <cell r="A27">
            <v>36428</v>
          </cell>
          <cell r="B27">
            <v>2.375</v>
          </cell>
          <cell r="C27">
            <v>2.235</v>
          </cell>
          <cell r="D27">
            <v>2.69</v>
          </cell>
          <cell r="E27">
            <v>2.28</v>
          </cell>
          <cell r="F27">
            <v>2.44</v>
          </cell>
          <cell r="G27">
            <v>0.315</v>
          </cell>
          <cell r="H27">
            <v>0.455</v>
          </cell>
          <cell r="I27">
            <v>0.14</v>
          </cell>
          <cell r="J27">
            <v>0.065</v>
          </cell>
          <cell r="K27">
            <v>0.205</v>
          </cell>
          <cell r="L27">
            <v>-0.0449999999999999</v>
          </cell>
          <cell r="M27">
            <v>2.44</v>
          </cell>
          <cell r="N27">
            <v>2.805</v>
          </cell>
          <cell r="O27">
            <v>3.09</v>
          </cell>
          <cell r="P27">
            <v>2.28</v>
          </cell>
          <cell r="Q27">
            <v>2.315</v>
          </cell>
          <cell r="R27">
            <v>0.115</v>
          </cell>
          <cell r="S27">
            <v>0.365</v>
          </cell>
          <cell r="T27">
            <v>2.22</v>
          </cell>
          <cell r="U27">
            <v>2.57</v>
          </cell>
          <cell r="V27">
            <v>2.265</v>
          </cell>
          <cell r="W27">
            <v>2.24</v>
          </cell>
          <cell r="X27">
            <v>2.29</v>
          </cell>
          <cell r="Y27">
            <v>2.605</v>
          </cell>
          <cell r="Z27">
            <v>2.51</v>
          </cell>
          <cell r="AA27">
            <v>2.435</v>
          </cell>
          <cell r="AB27">
            <v>2.485</v>
          </cell>
        </row>
        <row r="27">
          <cell r="AJ27" t="str">
            <v>Weekday</v>
          </cell>
          <cell r="AK27">
            <v>2.25633333333333</v>
          </cell>
          <cell r="AL27">
            <v>2.23833333333333</v>
          </cell>
          <cell r="AM27">
            <v>2.64566666666667</v>
          </cell>
          <cell r="AN27">
            <v>2.18133333333333</v>
          </cell>
          <cell r="AO27">
            <v>2.29966666666667</v>
          </cell>
          <cell r="AP27">
            <v>0.389333333333333</v>
          </cell>
          <cell r="AQ27">
            <v>0.407333333333333</v>
          </cell>
          <cell r="AR27">
            <v>0.018</v>
          </cell>
          <cell r="AS27">
            <v>0.0433333333333333</v>
          </cell>
          <cell r="AT27">
            <v>0.0613333333333334</v>
          </cell>
          <cell r="AU27">
            <v>0.0570000000000001</v>
          </cell>
          <cell r="AV27">
            <v>2.449</v>
          </cell>
          <cell r="AW27">
            <v>2.77333333333333</v>
          </cell>
          <cell r="AX27">
            <v>2.91766666666667</v>
          </cell>
        </row>
        <row r="28">
          <cell r="A28">
            <v>36429</v>
          </cell>
          <cell r="B28">
            <v>2.375</v>
          </cell>
          <cell r="C28">
            <v>2.235</v>
          </cell>
          <cell r="D28">
            <v>2.69</v>
          </cell>
          <cell r="E28">
            <v>2.28</v>
          </cell>
          <cell r="F28">
            <v>2.44</v>
          </cell>
          <cell r="G28">
            <v>0.315</v>
          </cell>
          <cell r="H28">
            <v>0.455</v>
          </cell>
          <cell r="I28">
            <v>0.14</v>
          </cell>
          <cell r="J28">
            <v>0.065</v>
          </cell>
          <cell r="K28">
            <v>0.205</v>
          </cell>
          <cell r="L28">
            <v>-0.0449999999999999</v>
          </cell>
          <cell r="M28">
            <v>2.44</v>
          </cell>
          <cell r="N28">
            <v>2.805</v>
          </cell>
          <cell r="O28">
            <v>3.09</v>
          </cell>
          <cell r="P28">
            <v>2.28</v>
          </cell>
          <cell r="Q28">
            <v>2.315</v>
          </cell>
          <cell r="R28">
            <v>0.115</v>
          </cell>
          <cell r="S28">
            <v>0.365</v>
          </cell>
          <cell r="T28">
            <v>2.22</v>
          </cell>
          <cell r="U28">
            <v>2.57</v>
          </cell>
          <cell r="V28">
            <v>2.265</v>
          </cell>
          <cell r="W28">
            <v>2.24</v>
          </cell>
          <cell r="X28">
            <v>2.29</v>
          </cell>
          <cell r="Y28">
            <v>2.605</v>
          </cell>
          <cell r="Z28">
            <v>2.51</v>
          </cell>
          <cell r="AA28">
            <v>2.435</v>
          </cell>
          <cell r="AB28">
            <v>2.485</v>
          </cell>
        </row>
        <row r="28">
          <cell r="AJ28" t="str">
            <v>Weekend</v>
          </cell>
          <cell r="AK28">
            <v>2.07933333333333</v>
          </cell>
          <cell r="AL28">
            <v>2.068</v>
          </cell>
          <cell r="AM28">
            <v>2.48266666666667</v>
          </cell>
          <cell r="AN28">
            <v>2.053</v>
          </cell>
          <cell r="AO28">
            <v>2.11666666666667</v>
          </cell>
          <cell r="AP28">
            <v>0.403333333333333</v>
          </cell>
          <cell r="AQ28">
            <v>0.414666666666667</v>
          </cell>
          <cell r="AR28">
            <v>0.0113333333333334</v>
          </cell>
          <cell r="AS28">
            <v>0.0373333333333334</v>
          </cell>
          <cell r="AT28">
            <v>0.0486666666666667</v>
          </cell>
          <cell r="AU28">
            <v>0.0149999999999999</v>
          </cell>
          <cell r="AV28">
            <v>2.34666666666667</v>
          </cell>
          <cell r="AW28">
            <v>2.56</v>
          </cell>
          <cell r="AX28">
            <v>2.87133333333333</v>
          </cell>
        </row>
        <row r="29">
          <cell r="A29">
            <v>36430</v>
          </cell>
          <cell r="B29">
            <v>2.375</v>
          </cell>
          <cell r="C29">
            <v>2.235</v>
          </cell>
          <cell r="D29">
            <v>2.69</v>
          </cell>
          <cell r="E29">
            <v>2.28</v>
          </cell>
          <cell r="F29">
            <v>2.44</v>
          </cell>
          <cell r="G29">
            <v>0.315</v>
          </cell>
          <cell r="H29">
            <v>0.455</v>
          </cell>
          <cell r="I29">
            <v>0.14</v>
          </cell>
          <cell r="J29">
            <v>0.065</v>
          </cell>
          <cell r="K29">
            <v>0.205</v>
          </cell>
          <cell r="L29">
            <v>-0.0449999999999999</v>
          </cell>
          <cell r="M29">
            <v>2.44</v>
          </cell>
          <cell r="N29">
            <v>2.805</v>
          </cell>
          <cell r="O29">
            <v>3.09</v>
          </cell>
          <cell r="P29">
            <v>2.28</v>
          </cell>
          <cell r="Q29">
            <v>2.315</v>
          </cell>
          <cell r="R29">
            <v>0.115</v>
          </cell>
          <cell r="S29">
            <v>0.365</v>
          </cell>
          <cell r="T29">
            <v>2.22</v>
          </cell>
          <cell r="U29">
            <v>2.57</v>
          </cell>
          <cell r="V29">
            <v>2.265</v>
          </cell>
          <cell r="W29">
            <v>2.24</v>
          </cell>
          <cell r="X29">
            <v>2.29</v>
          </cell>
          <cell r="Y29">
            <v>2.605</v>
          </cell>
          <cell r="Z29">
            <v>2.51</v>
          </cell>
          <cell r="AA29">
            <v>2.435</v>
          </cell>
          <cell r="AB29">
            <v>2.485</v>
          </cell>
        </row>
        <row r="29">
          <cell r="AJ29" t="str">
            <v>Diff</v>
          </cell>
          <cell r="AK29">
            <v>0.177</v>
          </cell>
          <cell r="AL29">
            <v>0.170333333333334</v>
          </cell>
          <cell r="AM29">
            <v>0.162999999999999</v>
          </cell>
          <cell r="AN29">
            <v>0.128333333333333</v>
          </cell>
          <cell r="AO29">
            <v>0.183</v>
          </cell>
          <cell r="AP29">
            <v>-0.0140000000000001</v>
          </cell>
          <cell r="AQ29">
            <v>-0.0073333333333333</v>
          </cell>
          <cell r="AR29">
            <v>0.00666666666666666</v>
          </cell>
          <cell r="AS29">
            <v>0.00599999999999996</v>
          </cell>
          <cell r="AT29">
            <v>0.0126666666666666</v>
          </cell>
          <cell r="AU29">
            <v>0.0420000000000002</v>
          </cell>
          <cell r="AV29">
            <v>0.102333333333333</v>
          </cell>
          <cell r="AW29">
            <v>0.213333333333333</v>
          </cell>
          <cell r="AX29">
            <v>0.0463333333333331</v>
          </cell>
        </row>
        <row r="30">
          <cell r="A30">
            <v>36431</v>
          </cell>
          <cell r="B30">
            <v>2.395</v>
          </cell>
          <cell r="C30">
            <v>2.325</v>
          </cell>
          <cell r="D30">
            <v>2.775</v>
          </cell>
          <cell r="E30">
            <v>2.31</v>
          </cell>
          <cell r="F30">
            <v>2.415</v>
          </cell>
          <cell r="G30">
            <v>0.38</v>
          </cell>
          <cell r="H30">
            <v>0.45</v>
          </cell>
          <cell r="I30">
            <v>0.0699999999999998</v>
          </cell>
          <cell r="J30">
            <v>0.02</v>
          </cell>
          <cell r="K30">
            <v>0.0899999999999999</v>
          </cell>
          <cell r="L30">
            <v>0.0150000000000001</v>
          </cell>
          <cell r="M30">
            <v>2.52</v>
          </cell>
          <cell r="N30">
            <v>2.945</v>
          </cell>
          <cell r="O30">
            <v>3.145</v>
          </cell>
          <cell r="P30">
            <v>2.285</v>
          </cell>
          <cell r="Q30">
            <v>2.345</v>
          </cell>
          <cell r="R30">
            <v>0.17</v>
          </cell>
          <cell r="S30">
            <v>0.425</v>
          </cell>
          <cell r="T30">
            <v>2.28</v>
          </cell>
          <cell r="U30">
            <v>2.5</v>
          </cell>
          <cell r="V30">
            <v>2.31</v>
          </cell>
          <cell r="W30">
            <v>2.275</v>
          </cell>
          <cell r="X30">
            <v>2.325</v>
          </cell>
          <cell r="Y30">
            <v>2.6</v>
          </cell>
          <cell r="Z30">
            <v>2.47</v>
          </cell>
          <cell r="AA30">
            <v>2.395</v>
          </cell>
          <cell r="AB30">
            <v>2.485</v>
          </cell>
        </row>
        <row r="31">
          <cell r="A31">
            <v>36432</v>
          </cell>
          <cell r="B31">
            <v>2.475</v>
          </cell>
          <cell r="C31">
            <v>2.42</v>
          </cell>
          <cell r="D31">
            <v>2.835</v>
          </cell>
          <cell r="E31">
            <v>2.41</v>
          </cell>
          <cell r="F31">
            <v>2.475</v>
          </cell>
          <cell r="G31">
            <v>0.36</v>
          </cell>
          <cell r="H31">
            <v>0.415</v>
          </cell>
          <cell r="I31">
            <v>0.0550000000000002</v>
          </cell>
          <cell r="J31">
            <v>0</v>
          </cell>
          <cell r="K31">
            <v>0.0550000000000002</v>
          </cell>
          <cell r="L31">
            <v>0.00999999999999979</v>
          </cell>
          <cell r="M31">
            <v>2.615</v>
          </cell>
          <cell r="N31">
            <v>2.99</v>
          </cell>
          <cell r="O31">
            <v>3.255</v>
          </cell>
          <cell r="P31">
            <v>2.395</v>
          </cell>
          <cell r="Q31">
            <v>2.44</v>
          </cell>
          <cell r="R31">
            <v>0.155</v>
          </cell>
          <cell r="S31">
            <v>0.375</v>
          </cell>
          <cell r="T31">
            <v>2.4</v>
          </cell>
          <cell r="U31">
            <v>2.525</v>
          </cell>
          <cell r="V31">
            <v>2.395</v>
          </cell>
          <cell r="W31">
            <v>2.35</v>
          </cell>
          <cell r="X31">
            <v>2.42</v>
          </cell>
          <cell r="Y31">
            <v>2.645</v>
          </cell>
          <cell r="Z31">
            <v>2.5</v>
          </cell>
          <cell r="AA31">
            <v>2.45</v>
          </cell>
          <cell r="AB31">
            <v>2.53</v>
          </cell>
        </row>
        <row r="32">
          <cell r="A32">
            <v>36433</v>
          </cell>
          <cell r="B32">
            <v>2.43</v>
          </cell>
          <cell r="C32">
            <v>2.39</v>
          </cell>
          <cell r="D32">
            <v>2.805</v>
          </cell>
          <cell r="E32">
            <v>2.415</v>
          </cell>
          <cell r="F32">
            <v>2.465</v>
          </cell>
          <cell r="G32">
            <v>0.375</v>
          </cell>
          <cell r="H32">
            <v>0.415</v>
          </cell>
          <cell r="I32">
            <v>0.04</v>
          </cell>
          <cell r="J32">
            <v>0.0349999999999997</v>
          </cell>
          <cell r="K32">
            <v>0.0749999999999997</v>
          </cell>
          <cell r="L32">
            <v>-0.0249999999999999</v>
          </cell>
          <cell r="M32">
            <v>2.625</v>
          </cell>
          <cell r="N32">
            <v>3</v>
          </cell>
          <cell r="O32">
            <v>3.28</v>
          </cell>
          <cell r="P32">
            <v>2.41</v>
          </cell>
          <cell r="Q32">
            <v>2.43</v>
          </cell>
          <cell r="R32">
            <v>0.195</v>
          </cell>
          <cell r="S32">
            <v>0.375</v>
          </cell>
          <cell r="T32">
            <v>2.425</v>
          </cell>
          <cell r="U32">
            <v>2.555</v>
          </cell>
          <cell r="V32">
            <v>2.4</v>
          </cell>
          <cell r="W32">
            <v>2.395</v>
          </cell>
          <cell r="X32">
            <v>2.415</v>
          </cell>
          <cell r="Y32">
            <v>2.605</v>
          </cell>
          <cell r="Z32">
            <v>2.505</v>
          </cell>
          <cell r="AA32">
            <v>2.445</v>
          </cell>
          <cell r="AB32">
            <v>2.555</v>
          </cell>
        </row>
        <row r="32">
          <cell r="AJ32" t="str">
            <v>DEC</v>
          </cell>
          <cell r="AK32" t="str">
            <v>Perm</v>
          </cell>
          <cell r="AL32" t="str">
            <v>SJ</v>
          </cell>
          <cell r="AM32" t="str">
            <v>Socal</v>
          </cell>
          <cell r="AN32" t="str">
            <v>NW Dom</v>
          </cell>
          <cell r="AO32" t="str">
            <v>Waha</v>
          </cell>
          <cell r="AP32" t="str">
            <v>Perm/Socal</v>
          </cell>
          <cell r="AQ32" t="str">
            <v>SJ/Socal</v>
          </cell>
          <cell r="AR32" t="str">
            <v>SJ/Perm</v>
          </cell>
          <cell r="AS32" t="str">
            <v>Key/Waha</v>
          </cell>
          <cell r="AT32" t="str">
            <v>Bln/Waha</v>
          </cell>
          <cell r="AU32" t="str">
            <v>Bln/Rocks</v>
          </cell>
          <cell r="AV32" t="str">
            <v>Malin</v>
          </cell>
          <cell r="AW32" t="str">
            <v>Pge CG</v>
          </cell>
          <cell r="AX32" t="str">
            <v>Aeco</v>
          </cell>
        </row>
        <row r="33">
          <cell r="A33">
            <v>36434</v>
          </cell>
          <cell r="B33">
            <v>2.3</v>
          </cell>
          <cell r="C33">
            <v>2.285</v>
          </cell>
          <cell r="D33">
            <v>2.715</v>
          </cell>
          <cell r="E33">
            <v>2.315</v>
          </cell>
          <cell r="F33">
            <v>2.295</v>
          </cell>
          <cell r="G33">
            <v>0.415</v>
          </cell>
          <cell r="H33">
            <v>0.43</v>
          </cell>
          <cell r="I33">
            <v>0.0149999999999997</v>
          </cell>
          <cell r="J33">
            <v>-0.00499999999999989</v>
          </cell>
          <cell r="K33">
            <v>0.00999999999999979</v>
          </cell>
          <cell r="L33">
            <v>-0.0299999999999998</v>
          </cell>
          <cell r="M33">
            <v>2.52</v>
          </cell>
          <cell r="N33">
            <v>2.87</v>
          </cell>
          <cell r="O33">
            <v>3.13</v>
          </cell>
          <cell r="P33">
            <v>2.315</v>
          </cell>
          <cell r="Q33">
            <v>2.38</v>
          </cell>
          <cell r="R33">
            <v>0.155</v>
          </cell>
          <cell r="S33">
            <v>0.35</v>
          </cell>
          <cell r="T33">
            <v>2.325</v>
          </cell>
          <cell r="U33">
            <v>2.35</v>
          </cell>
          <cell r="V33">
            <v>2.22</v>
          </cell>
          <cell r="W33">
            <v>2.23</v>
          </cell>
          <cell r="X33">
            <v>2.315</v>
          </cell>
          <cell r="Y33">
            <v>2.355</v>
          </cell>
          <cell r="Z33">
            <v>2.31</v>
          </cell>
          <cell r="AA33">
            <v>2.295</v>
          </cell>
          <cell r="AB33">
            <v>2.345</v>
          </cell>
        </row>
        <row r="33">
          <cell r="AJ33" t="str">
            <v>index</v>
          </cell>
          <cell r="AK33">
            <v>2.08</v>
          </cell>
          <cell r="AL33">
            <v>2.08</v>
          </cell>
          <cell r="AM33">
            <v>2.37</v>
          </cell>
          <cell r="AN33">
            <v>2.1</v>
          </cell>
          <cell r="AO33">
            <v>2.04</v>
          </cell>
          <cell r="AP33">
            <v>0.29</v>
          </cell>
          <cell r="AQ33">
            <v>0.29</v>
          </cell>
          <cell r="AR33">
            <v>0</v>
          </cell>
          <cell r="AS33">
            <v>-0.04</v>
          </cell>
          <cell r="AT33">
            <v>-0.04</v>
          </cell>
          <cell r="AU33">
            <v>0.02</v>
          </cell>
        </row>
        <row r="34">
          <cell r="A34">
            <v>36435</v>
          </cell>
          <cell r="B34">
            <v>2.29</v>
          </cell>
          <cell r="C34">
            <v>2.29</v>
          </cell>
          <cell r="D34">
            <v>2.74</v>
          </cell>
          <cell r="E34">
            <v>2.275</v>
          </cell>
          <cell r="F34">
            <v>2.295</v>
          </cell>
          <cell r="G34">
            <v>0.45</v>
          </cell>
          <cell r="H34">
            <v>0.45</v>
          </cell>
          <cell r="I34">
            <v>0</v>
          </cell>
          <cell r="J34">
            <v>0.00499999999999989</v>
          </cell>
          <cell r="K34">
            <v>0.00499999999999989</v>
          </cell>
          <cell r="L34">
            <v>0.0150000000000001</v>
          </cell>
          <cell r="M34">
            <v>2.52</v>
          </cell>
          <cell r="N34">
            <v>2.87</v>
          </cell>
          <cell r="O34">
            <v>3.13</v>
          </cell>
          <cell r="P34">
            <v>2.315</v>
          </cell>
          <cell r="Q34">
            <v>2.38</v>
          </cell>
          <cell r="R34">
            <v>0.13</v>
          </cell>
          <cell r="S34">
            <v>0.35</v>
          </cell>
          <cell r="T34">
            <v>2.355</v>
          </cell>
          <cell r="U34">
            <v>2.35</v>
          </cell>
          <cell r="V34">
            <v>2.2</v>
          </cell>
          <cell r="W34">
            <v>2.22</v>
          </cell>
          <cell r="X34">
            <v>2.275</v>
          </cell>
          <cell r="Y34">
            <v>2.42</v>
          </cell>
          <cell r="Z34">
            <v>2.31</v>
          </cell>
          <cell r="AA34">
            <v>2.305</v>
          </cell>
          <cell r="AB34">
            <v>2.385</v>
          </cell>
        </row>
        <row r="34">
          <cell r="AJ34" t="str">
            <v>Average</v>
          </cell>
          <cell r="AK34">
            <v>2.23725806451613</v>
          </cell>
          <cell r="AL34">
            <v>2.23225806451613</v>
          </cell>
          <cell r="AM34">
            <v>2.465</v>
          </cell>
          <cell r="AN34">
            <v>2.18741935483871</v>
          </cell>
          <cell r="AO34">
            <v>2.27822580645161</v>
          </cell>
          <cell r="AP34">
            <v>0.227741935483871</v>
          </cell>
          <cell r="AQ34">
            <v>0.232741935483871</v>
          </cell>
          <cell r="AR34">
            <v>0.00499999999999998</v>
          </cell>
          <cell r="AS34">
            <v>0.0409677419354838</v>
          </cell>
          <cell r="AT34">
            <v>0.0459677419354838</v>
          </cell>
          <cell r="AU34">
            <v>0.0448387096774193</v>
          </cell>
          <cell r="AV34">
            <v>2.35887096774194</v>
          </cell>
          <cell r="AW34">
            <v>2.50983870967742</v>
          </cell>
          <cell r="AX34">
            <v>2.79032258064516</v>
          </cell>
        </row>
        <row r="35">
          <cell r="A35">
            <v>36436</v>
          </cell>
          <cell r="B35">
            <v>2.29</v>
          </cell>
          <cell r="C35">
            <v>2.29</v>
          </cell>
          <cell r="D35">
            <v>2.74</v>
          </cell>
          <cell r="E35">
            <v>2.275</v>
          </cell>
          <cell r="F35">
            <v>2.295</v>
          </cell>
          <cell r="G35">
            <v>0.45</v>
          </cell>
          <cell r="H35">
            <v>0.45</v>
          </cell>
          <cell r="I35">
            <v>0</v>
          </cell>
          <cell r="J35">
            <v>0.00499999999999989</v>
          </cell>
          <cell r="K35">
            <v>0.00499999999999989</v>
          </cell>
          <cell r="L35">
            <v>0.0150000000000001</v>
          </cell>
          <cell r="M35">
            <v>2.52</v>
          </cell>
          <cell r="N35">
            <v>2.87</v>
          </cell>
          <cell r="O35">
            <v>3.13</v>
          </cell>
          <cell r="P35">
            <v>2.315</v>
          </cell>
          <cell r="Q35">
            <v>2.38</v>
          </cell>
          <cell r="R35">
            <v>0.13</v>
          </cell>
          <cell r="S35">
            <v>0.35</v>
          </cell>
          <cell r="T35">
            <v>2.355</v>
          </cell>
          <cell r="U35">
            <v>2.35</v>
          </cell>
          <cell r="V35">
            <v>2.2</v>
          </cell>
          <cell r="W35">
            <v>2.22</v>
          </cell>
          <cell r="X35">
            <v>2.275</v>
          </cell>
          <cell r="Y35">
            <v>2.42</v>
          </cell>
          <cell r="Z35">
            <v>2.31</v>
          </cell>
          <cell r="AA35">
            <v>2.305</v>
          </cell>
          <cell r="AB35">
            <v>2.385</v>
          </cell>
        </row>
        <row r="35">
          <cell r="AJ35" t="str">
            <v>Weekday</v>
          </cell>
          <cell r="AK35">
            <v>2.25205882352941</v>
          </cell>
          <cell r="AL35">
            <v>2.25029411764706</v>
          </cell>
          <cell r="AM35">
            <v>2.48205882352941</v>
          </cell>
          <cell r="AN35">
            <v>2.20205882352941</v>
          </cell>
          <cell r="AO35">
            <v>2.28676470588235</v>
          </cell>
          <cell r="AP35">
            <v>0.23</v>
          </cell>
          <cell r="AQ35">
            <v>0.231764705882353</v>
          </cell>
          <cell r="AR35">
            <v>0.00176470588235296</v>
          </cell>
          <cell r="AS35">
            <v>0.0347058823529412</v>
          </cell>
          <cell r="AT35">
            <v>0.0364705882352941</v>
          </cell>
          <cell r="AU35">
            <v>0.0482352941176471</v>
          </cell>
          <cell r="AV35">
            <v>2.37411764705882</v>
          </cell>
          <cell r="AW35">
            <v>2.53029411764706</v>
          </cell>
          <cell r="AX35">
            <v>2.78852941176471</v>
          </cell>
        </row>
        <row r="36">
          <cell r="A36">
            <v>36437</v>
          </cell>
          <cell r="B36">
            <v>2.29</v>
          </cell>
          <cell r="C36">
            <v>2.29</v>
          </cell>
          <cell r="D36">
            <v>2.74</v>
          </cell>
          <cell r="E36">
            <v>2.275</v>
          </cell>
          <cell r="F36">
            <v>2.315</v>
          </cell>
          <cell r="G36">
            <v>0.45</v>
          </cell>
          <cell r="H36">
            <v>0.45</v>
          </cell>
          <cell r="I36">
            <v>0</v>
          </cell>
          <cell r="J36">
            <v>0.0249999999999999</v>
          </cell>
          <cell r="K36">
            <v>0.0249999999999999</v>
          </cell>
          <cell r="L36">
            <v>0.0150000000000001</v>
          </cell>
          <cell r="M36">
            <v>2.495</v>
          </cell>
          <cell r="N36">
            <v>2.89</v>
          </cell>
          <cell r="O36">
            <v>3.22</v>
          </cell>
          <cell r="P36">
            <v>2.285</v>
          </cell>
          <cell r="Q36">
            <v>2.35</v>
          </cell>
          <cell r="R36">
            <v>0.15</v>
          </cell>
          <cell r="S36">
            <v>0.395</v>
          </cell>
          <cell r="T36">
            <v>2.355</v>
          </cell>
          <cell r="U36">
            <v>2.35</v>
          </cell>
          <cell r="V36">
            <v>2.2</v>
          </cell>
          <cell r="W36">
            <v>2.22</v>
          </cell>
          <cell r="X36">
            <v>2.275</v>
          </cell>
          <cell r="Y36">
            <v>2.42</v>
          </cell>
          <cell r="Z36">
            <v>2.31</v>
          </cell>
          <cell r="AA36">
            <v>2.305</v>
          </cell>
          <cell r="AB36">
            <v>2.385</v>
          </cell>
        </row>
        <row r="36">
          <cell r="AJ36" t="str">
            <v>Weekend</v>
          </cell>
          <cell r="AK36">
            <v>2.21928571428571</v>
          </cell>
          <cell r="AL36">
            <v>2.21035714285714</v>
          </cell>
          <cell r="AM36">
            <v>2.44428571428572</v>
          </cell>
          <cell r="AN36">
            <v>2.16964285714286</v>
          </cell>
          <cell r="AO36">
            <v>2.26785714285714</v>
          </cell>
          <cell r="AP36">
            <v>0.225</v>
          </cell>
          <cell r="AQ36">
            <v>0.233928571428571</v>
          </cell>
          <cell r="AR36">
            <v>0.00892857142857137</v>
          </cell>
          <cell r="AS36">
            <v>0.0485714285714285</v>
          </cell>
          <cell r="AT36">
            <v>0.0574999999999999</v>
          </cell>
          <cell r="AU36">
            <v>0.0407142857142856</v>
          </cell>
          <cell r="AV36">
            <v>2.34035714285714</v>
          </cell>
          <cell r="AW36">
            <v>2.485</v>
          </cell>
          <cell r="AX36">
            <v>2.7925</v>
          </cell>
        </row>
        <row r="37">
          <cell r="A37">
            <v>36438</v>
          </cell>
          <cell r="B37">
            <v>2.435</v>
          </cell>
          <cell r="C37">
            <v>2.425</v>
          </cell>
          <cell r="D37">
            <v>2.845</v>
          </cell>
          <cell r="E37">
            <v>2.385</v>
          </cell>
          <cell r="F37">
            <v>2.465</v>
          </cell>
          <cell r="G37">
            <v>0.41</v>
          </cell>
          <cell r="H37">
            <v>0.42</v>
          </cell>
          <cell r="I37">
            <v>0.0100000000000002</v>
          </cell>
          <cell r="J37">
            <v>0.0299999999999998</v>
          </cell>
          <cell r="K37">
            <v>0.04</v>
          </cell>
          <cell r="L37">
            <v>0.04</v>
          </cell>
          <cell r="M37">
            <v>2.66</v>
          </cell>
          <cell r="N37">
            <v>3.055</v>
          </cell>
          <cell r="O37">
            <v>3.2</v>
          </cell>
          <cell r="P37">
            <v>2.35</v>
          </cell>
          <cell r="Q37">
            <v>2.455</v>
          </cell>
          <cell r="R37">
            <v>0.21</v>
          </cell>
          <cell r="S37">
            <v>0.395</v>
          </cell>
          <cell r="T37">
            <v>2.365</v>
          </cell>
          <cell r="U37">
            <v>2.485</v>
          </cell>
          <cell r="V37">
            <v>2.355</v>
          </cell>
          <cell r="W37">
            <v>2.355</v>
          </cell>
          <cell r="X37">
            <v>2.4</v>
          </cell>
          <cell r="Y37">
            <v>2.545</v>
          </cell>
          <cell r="Z37">
            <v>2.49</v>
          </cell>
          <cell r="AA37">
            <v>2.415</v>
          </cell>
          <cell r="AB37">
            <v>2.5</v>
          </cell>
        </row>
        <row r="37">
          <cell r="AJ37" t="str">
            <v>Diff</v>
          </cell>
          <cell r="AK37">
            <v>0.0327731092436978</v>
          </cell>
          <cell r="AL37">
            <v>0.0399369747899163</v>
          </cell>
          <cell r="AM37">
            <v>0.0377731092436964</v>
          </cell>
          <cell r="AN37">
            <v>0.0324159663865546</v>
          </cell>
          <cell r="AO37">
            <v>0.0189075630252096</v>
          </cell>
          <cell r="AP37">
            <v>0.00499999999999992</v>
          </cell>
          <cell r="AQ37">
            <v>-0.0021638655462185</v>
          </cell>
          <cell r="AR37">
            <v>-0.00716386554621841</v>
          </cell>
          <cell r="AS37">
            <v>-0.0138655462184874</v>
          </cell>
          <cell r="AT37">
            <v>-0.0210294117647058</v>
          </cell>
          <cell r="AU37">
            <v>0.00752100840336147</v>
          </cell>
          <cell r="AV37">
            <v>0.0337605042016809</v>
          </cell>
          <cell r="AW37">
            <v>0.0452941176470594</v>
          </cell>
          <cell r="AX37">
            <v>-0.0039705882352945</v>
          </cell>
        </row>
        <row r="38">
          <cell r="A38">
            <v>36439</v>
          </cell>
          <cell r="B38">
            <v>2.44</v>
          </cell>
          <cell r="C38">
            <v>2.44</v>
          </cell>
          <cell r="D38">
            <v>2.825</v>
          </cell>
          <cell r="E38">
            <v>2.38</v>
          </cell>
          <cell r="F38">
            <v>2.465</v>
          </cell>
          <cell r="G38">
            <v>0.385</v>
          </cell>
          <cell r="H38">
            <v>0.385</v>
          </cell>
          <cell r="I38">
            <v>0</v>
          </cell>
          <cell r="J38">
            <v>0.0249999999999999</v>
          </cell>
          <cell r="K38">
            <v>0.0249999999999999</v>
          </cell>
          <cell r="L38">
            <v>0.0600000000000001</v>
          </cell>
          <cell r="M38">
            <v>2.65</v>
          </cell>
          <cell r="N38">
            <v>3.035</v>
          </cell>
          <cell r="O38">
            <v>3.205</v>
          </cell>
          <cell r="P38">
            <v>2.39</v>
          </cell>
          <cell r="Q38">
            <v>2.475</v>
          </cell>
          <cell r="R38">
            <v>0.21</v>
          </cell>
          <cell r="S38">
            <v>0.385</v>
          </cell>
          <cell r="T38">
            <v>2.385</v>
          </cell>
          <cell r="U38">
            <v>2.45</v>
          </cell>
          <cell r="V38">
            <v>2.355</v>
          </cell>
          <cell r="W38">
            <v>2.355</v>
          </cell>
          <cell r="X38">
            <v>2.4</v>
          </cell>
          <cell r="Y38">
            <v>2.54</v>
          </cell>
          <cell r="Z38">
            <v>2.475</v>
          </cell>
          <cell r="AA38">
            <v>2.415</v>
          </cell>
          <cell r="AB38">
            <v>2.495</v>
          </cell>
        </row>
        <row r="39">
          <cell r="A39">
            <v>36440</v>
          </cell>
          <cell r="B39">
            <v>2.425</v>
          </cell>
          <cell r="C39">
            <v>2.435</v>
          </cell>
          <cell r="D39">
            <v>2.79</v>
          </cell>
          <cell r="E39">
            <v>2.375</v>
          </cell>
          <cell r="F39">
            <v>2.465</v>
          </cell>
          <cell r="G39">
            <v>0.365</v>
          </cell>
          <cell r="H39">
            <v>0.355</v>
          </cell>
          <cell r="I39">
            <v>-0.0100000000000002</v>
          </cell>
          <cell r="J39">
            <v>0.04</v>
          </cell>
          <cell r="K39">
            <v>0.0299999999999998</v>
          </cell>
          <cell r="L39">
            <v>0.0600000000000001</v>
          </cell>
          <cell r="M39">
            <v>2.6</v>
          </cell>
          <cell r="N39">
            <v>2.955</v>
          </cell>
          <cell r="O39">
            <v>3.245</v>
          </cell>
          <cell r="P39">
            <v>2.375</v>
          </cell>
          <cell r="Q39">
            <v>2.435</v>
          </cell>
          <cell r="R39">
            <v>0.165</v>
          </cell>
          <cell r="S39">
            <v>0.355</v>
          </cell>
          <cell r="T39">
            <v>2.41</v>
          </cell>
          <cell r="U39">
            <v>2.465</v>
          </cell>
          <cell r="V39">
            <v>2.345</v>
          </cell>
          <cell r="W39">
            <v>2.345</v>
          </cell>
          <cell r="X39">
            <v>2.39</v>
          </cell>
          <cell r="Y39">
            <v>2.535</v>
          </cell>
          <cell r="Z39">
            <v>2.48</v>
          </cell>
          <cell r="AA39">
            <v>2.41</v>
          </cell>
          <cell r="AB39">
            <v>2.46</v>
          </cell>
        </row>
        <row r="40">
          <cell r="A40">
            <v>36441</v>
          </cell>
          <cell r="B40">
            <v>2.425</v>
          </cell>
          <cell r="C40">
            <v>2.425</v>
          </cell>
          <cell r="D40">
            <v>2.765</v>
          </cell>
          <cell r="E40">
            <v>2.37</v>
          </cell>
          <cell r="F40">
            <v>2.47</v>
          </cell>
          <cell r="G40">
            <v>0.34</v>
          </cell>
          <cell r="H40">
            <v>0.34</v>
          </cell>
          <cell r="I40">
            <v>0</v>
          </cell>
          <cell r="J40">
            <v>0.0450000000000004</v>
          </cell>
          <cell r="K40">
            <v>0.0450000000000004</v>
          </cell>
          <cell r="L40">
            <v>0.0549999999999997</v>
          </cell>
          <cell r="M40">
            <v>2.62</v>
          </cell>
          <cell r="N40">
            <v>2.975</v>
          </cell>
          <cell r="O40">
            <v>3.275</v>
          </cell>
          <cell r="P40">
            <v>2.37</v>
          </cell>
          <cell r="Q40">
            <v>2.445</v>
          </cell>
          <cell r="R40">
            <v>0.21</v>
          </cell>
          <cell r="S40">
            <v>0.355</v>
          </cell>
          <cell r="T40">
            <v>2.39</v>
          </cell>
          <cell r="U40">
            <v>2.49</v>
          </cell>
          <cell r="V40">
            <v>2.34</v>
          </cell>
          <cell r="W40">
            <v>2.35</v>
          </cell>
          <cell r="X40">
            <v>2.385</v>
          </cell>
          <cell r="Y40">
            <v>2.54</v>
          </cell>
          <cell r="Z40">
            <v>2.5</v>
          </cell>
          <cell r="AA40">
            <v>2.385</v>
          </cell>
          <cell r="AB40">
            <v>2.45</v>
          </cell>
        </row>
        <row r="40">
          <cell r="AJ40" t="str">
            <v>JAN</v>
          </cell>
          <cell r="AK40" t="str">
            <v>Perm</v>
          </cell>
          <cell r="AL40" t="str">
            <v>SJ</v>
          </cell>
          <cell r="AM40" t="str">
            <v>Socal</v>
          </cell>
          <cell r="AN40" t="str">
            <v>NW Dom</v>
          </cell>
          <cell r="AO40" t="str">
            <v>Waha</v>
          </cell>
          <cell r="AP40" t="str">
            <v>Perm/Socal</v>
          </cell>
          <cell r="AQ40" t="str">
            <v>SJ/Socal</v>
          </cell>
          <cell r="AR40" t="str">
            <v>SJ/Perm</v>
          </cell>
          <cell r="AS40" t="str">
            <v>Key/Waha</v>
          </cell>
          <cell r="AT40" t="str">
            <v>Bln/Waha</v>
          </cell>
          <cell r="AU40" t="str">
            <v>Bln/Rocks</v>
          </cell>
          <cell r="AV40" t="str">
            <v>Malin</v>
          </cell>
          <cell r="AW40" t="str">
            <v>Pge CG</v>
          </cell>
          <cell r="AX40" t="str">
            <v>Aeco</v>
          </cell>
        </row>
        <row r="41">
          <cell r="A41">
            <v>36442</v>
          </cell>
          <cell r="B41">
            <v>2.425</v>
          </cell>
          <cell r="C41">
            <v>2.425</v>
          </cell>
          <cell r="D41">
            <v>2.765</v>
          </cell>
          <cell r="E41">
            <v>2.37</v>
          </cell>
          <cell r="F41">
            <v>2.47</v>
          </cell>
          <cell r="G41">
            <v>0.34</v>
          </cell>
          <cell r="H41">
            <v>0.34</v>
          </cell>
          <cell r="I41">
            <v>0</v>
          </cell>
          <cell r="J41">
            <v>0.0450000000000004</v>
          </cell>
          <cell r="K41">
            <v>0.0450000000000004</v>
          </cell>
          <cell r="L41">
            <v>0.0549999999999997</v>
          </cell>
          <cell r="M41">
            <v>2.62</v>
          </cell>
          <cell r="N41">
            <v>2.975</v>
          </cell>
          <cell r="O41">
            <v>3.275</v>
          </cell>
          <cell r="P41">
            <v>2.37</v>
          </cell>
          <cell r="Q41">
            <v>2.445</v>
          </cell>
          <cell r="R41">
            <v>0.21</v>
          </cell>
          <cell r="S41">
            <v>0.355</v>
          </cell>
          <cell r="T41">
            <v>2.39</v>
          </cell>
          <cell r="U41">
            <v>2.355</v>
          </cell>
          <cell r="V41">
            <v>2.205</v>
          </cell>
          <cell r="W41">
            <v>2.27</v>
          </cell>
          <cell r="X41">
            <v>2.28</v>
          </cell>
          <cell r="Y41">
            <v>2.415</v>
          </cell>
          <cell r="Z41">
            <v>2.345</v>
          </cell>
          <cell r="AA41">
            <v>2.29</v>
          </cell>
          <cell r="AB41">
            <v>2.325</v>
          </cell>
        </row>
        <row r="41">
          <cell r="AJ41" t="str">
            <v>index</v>
          </cell>
          <cell r="AK41">
            <v>2.19</v>
          </cell>
          <cell r="AL41">
            <v>2.18</v>
          </cell>
          <cell r="AM41">
            <v>2.38</v>
          </cell>
          <cell r="AN41">
            <v>2.19</v>
          </cell>
          <cell r="AO41">
            <v>2.23</v>
          </cell>
          <cell r="AP41">
            <v>0.19</v>
          </cell>
          <cell r="AQ41">
            <v>0.2</v>
          </cell>
          <cell r="AR41">
            <v>0.00999999999999979</v>
          </cell>
          <cell r="AS41">
            <v>0.04</v>
          </cell>
          <cell r="AT41">
            <v>0.0499999999999998</v>
          </cell>
          <cell r="AU41">
            <v>0.00999999999999979</v>
          </cell>
          <cell r="AV41">
            <v>2.32</v>
          </cell>
          <cell r="AW41">
            <v>2.43</v>
          </cell>
        </row>
        <row r="42">
          <cell r="A42">
            <v>36443</v>
          </cell>
          <cell r="B42">
            <v>2.425</v>
          </cell>
          <cell r="C42">
            <v>2.425</v>
          </cell>
          <cell r="D42">
            <v>2.765</v>
          </cell>
          <cell r="E42">
            <v>2.37</v>
          </cell>
          <cell r="F42">
            <v>2.47</v>
          </cell>
          <cell r="G42">
            <v>0.34</v>
          </cell>
          <cell r="H42">
            <v>0.34</v>
          </cell>
          <cell r="I42">
            <v>0</v>
          </cell>
          <cell r="J42">
            <v>0.0450000000000004</v>
          </cell>
          <cell r="K42">
            <v>0.0450000000000004</v>
          </cell>
          <cell r="L42">
            <v>0.0549999999999997</v>
          </cell>
          <cell r="M42">
            <v>2.62</v>
          </cell>
          <cell r="N42">
            <v>2.975</v>
          </cell>
          <cell r="O42">
            <v>3.275</v>
          </cell>
          <cell r="P42">
            <v>2.37</v>
          </cell>
          <cell r="Q42">
            <v>2.445</v>
          </cell>
          <cell r="R42">
            <v>0.21</v>
          </cell>
          <cell r="S42">
            <v>0.355</v>
          </cell>
          <cell r="T42">
            <v>2.39</v>
          </cell>
          <cell r="U42">
            <v>2.355</v>
          </cell>
          <cell r="V42">
            <v>2.205</v>
          </cell>
          <cell r="W42">
            <v>2.27</v>
          </cell>
          <cell r="X42">
            <v>2.28</v>
          </cell>
          <cell r="Y42">
            <v>2.415</v>
          </cell>
          <cell r="Z42">
            <v>2.345</v>
          </cell>
          <cell r="AA42">
            <v>2.29</v>
          </cell>
          <cell r="AB42">
            <v>2.325</v>
          </cell>
        </row>
        <row r="42">
          <cell r="AJ42" t="str">
            <v>Average</v>
          </cell>
          <cell r="AK42">
            <v>2.26548387096774</v>
          </cell>
          <cell r="AL42">
            <v>2.24645161290323</v>
          </cell>
          <cell r="AM42">
            <v>2.42370967741936</v>
          </cell>
          <cell r="AN42">
            <v>2.22306451612903</v>
          </cell>
          <cell r="AO42">
            <v>2.30612903225807</v>
          </cell>
          <cell r="AP42">
            <v>0.158225806451613</v>
          </cell>
          <cell r="AQ42">
            <v>0.177258064516129</v>
          </cell>
          <cell r="AR42">
            <v>0.0190322580645161</v>
          </cell>
          <cell r="AS42">
            <v>0.0406451612903225</v>
          </cell>
          <cell r="AT42">
            <v>0.0596774193548387</v>
          </cell>
          <cell r="AU42">
            <v>0.0233870967741935</v>
          </cell>
          <cell r="AV42">
            <v>2.37870967741935</v>
          </cell>
          <cell r="AW42">
            <v>2.47870967741936</v>
          </cell>
          <cell r="AX42">
            <v>2.82709677419355</v>
          </cell>
        </row>
        <row r="43">
          <cell r="A43">
            <v>36444</v>
          </cell>
          <cell r="B43">
            <v>2.285</v>
          </cell>
          <cell r="C43">
            <v>2.285</v>
          </cell>
          <cell r="D43">
            <v>2.705</v>
          </cell>
          <cell r="E43">
            <v>2.285</v>
          </cell>
          <cell r="F43">
            <v>2.315</v>
          </cell>
          <cell r="G43">
            <v>0.42</v>
          </cell>
          <cell r="H43">
            <v>0.42</v>
          </cell>
          <cell r="I43">
            <v>0</v>
          </cell>
          <cell r="J43">
            <v>0.0299999999999998</v>
          </cell>
          <cell r="K43">
            <v>0.0299999999999998</v>
          </cell>
          <cell r="L43">
            <v>0</v>
          </cell>
          <cell r="M43">
            <v>2.565</v>
          </cell>
          <cell r="N43">
            <v>2.945</v>
          </cell>
          <cell r="O43">
            <v>3.235</v>
          </cell>
          <cell r="P43">
            <v>2.27</v>
          </cell>
          <cell r="Q43">
            <v>2.345</v>
          </cell>
          <cell r="R43">
            <v>0.24</v>
          </cell>
          <cell r="S43">
            <v>0.38</v>
          </cell>
          <cell r="T43">
            <v>2.39</v>
          </cell>
          <cell r="U43">
            <v>2.355</v>
          </cell>
          <cell r="V43">
            <v>2.205</v>
          </cell>
          <cell r="W43">
            <v>2.27</v>
          </cell>
          <cell r="X43">
            <v>2.28</v>
          </cell>
          <cell r="Y43">
            <v>2.415</v>
          </cell>
          <cell r="Z43">
            <v>2.345</v>
          </cell>
          <cell r="AA43">
            <v>2.29</v>
          </cell>
          <cell r="AB43">
            <v>2.325</v>
          </cell>
        </row>
        <row r="43">
          <cell r="AJ43" t="str">
            <v>Weekday</v>
          </cell>
          <cell r="AK43">
            <v>2.26642857142857</v>
          </cell>
          <cell r="AL43">
            <v>2.25</v>
          </cell>
          <cell r="AM43">
            <v>2.425</v>
          </cell>
          <cell r="AN43">
            <v>2.22</v>
          </cell>
          <cell r="AO43">
            <v>2.30214285714286</v>
          </cell>
          <cell r="AP43">
            <v>0.158571428571429</v>
          </cell>
          <cell r="AQ43">
            <v>0.175</v>
          </cell>
          <cell r="AR43">
            <v>0.0164285714285714</v>
          </cell>
          <cell r="AS43">
            <v>0.0357142857142857</v>
          </cell>
          <cell r="AT43">
            <v>0.0521428571428571</v>
          </cell>
          <cell r="AU43">
            <v>0.03</v>
          </cell>
          <cell r="AV43">
            <v>2.36714285714286</v>
          </cell>
          <cell r="AW43">
            <v>2.47107142857143</v>
          </cell>
          <cell r="AX43">
            <v>2.82142857142857</v>
          </cell>
        </row>
        <row r="44">
          <cell r="A44">
            <v>36445</v>
          </cell>
          <cell r="B44">
            <v>2.45</v>
          </cell>
          <cell r="C44">
            <v>2.455</v>
          </cell>
          <cell r="D44">
            <v>2.835</v>
          </cell>
          <cell r="E44">
            <v>2.4</v>
          </cell>
          <cell r="F44">
            <v>2.5</v>
          </cell>
          <cell r="G44">
            <v>0.385</v>
          </cell>
          <cell r="H44">
            <v>0.38</v>
          </cell>
          <cell r="I44">
            <v>-0.00499999999999989</v>
          </cell>
          <cell r="J44">
            <v>0.0499999999999998</v>
          </cell>
          <cell r="K44">
            <v>0.0449999999999999</v>
          </cell>
          <cell r="L44">
            <v>0.0550000000000002</v>
          </cell>
          <cell r="M44">
            <v>2.675</v>
          </cell>
          <cell r="N44">
            <v>3.055</v>
          </cell>
          <cell r="O44">
            <v>3.235</v>
          </cell>
          <cell r="P44">
            <v>2.39</v>
          </cell>
          <cell r="Q44">
            <v>2.455</v>
          </cell>
          <cell r="R44">
            <v>0.22</v>
          </cell>
          <cell r="S44">
            <v>0.38</v>
          </cell>
          <cell r="T44">
            <v>2.39</v>
          </cell>
          <cell r="U44">
            <v>2.52</v>
          </cell>
          <cell r="V44">
            <v>2.36</v>
          </cell>
          <cell r="W44">
            <v>2.38</v>
          </cell>
          <cell r="X44">
            <v>2.395</v>
          </cell>
          <cell r="Y44">
            <v>2.59</v>
          </cell>
          <cell r="Z44">
            <v>2.53</v>
          </cell>
          <cell r="AA44">
            <v>2.455</v>
          </cell>
          <cell r="AB44">
            <v>2.5</v>
          </cell>
        </row>
        <row r="44">
          <cell r="AJ44" t="str">
            <v>Weekend</v>
          </cell>
          <cell r="AK44">
            <v>2.26470588235294</v>
          </cell>
          <cell r="AL44">
            <v>2.24352941176471</v>
          </cell>
          <cell r="AM44">
            <v>2.42264705882353</v>
          </cell>
          <cell r="AN44">
            <v>2.22558823529412</v>
          </cell>
          <cell r="AO44">
            <v>2.30941176470588</v>
          </cell>
          <cell r="AP44">
            <v>0.157941176470588</v>
          </cell>
          <cell r="AQ44">
            <v>0.179117647058824</v>
          </cell>
          <cell r="AR44">
            <v>0.0211764705882353</v>
          </cell>
          <cell r="AS44">
            <v>0.0447058823529411</v>
          </cell>
          <cell r="AT44">
            <v>0.0658823529411764</v>
          </cell>
          <cell r="AU44">
            <v>0.0179411764705882</v>
          </cell>
          <cell r="AV44">
            <v>2.38823529411765</v>
          </cell>
          <cell r="AW44">
            <v>2.485</v>
          </cell>
          <cell r="AX44">
            <v>2.83176470588235</v>
          </cell>
        </row>
        <row r="45">
          <cell r="A45">
            <v>36446</v>
          </cell>
          <cell r="B45">
            <v>2.585</v>
          </cell>
          <cell r="C45">
            <v>2.585</v>
          </cell>
          <cell r="D45">
            <v>2.955</v>
          </cell>
          <cell r="E45">
            <v>2.51</v>
          </cell>
          <cell r="F45">
            <v>2.65</v>
          </cell>
          <cell r="G45">
            <v>0.37</v>
          </cell>
          <cell r="H45">
            <v>0.37</v>
          </cell>
          <cell r="I45">
            <v>0</v>
          </cell>
          <cell r="J45">
            <v>0.065</v>
          </cell>
          <cell r="K45">
            <v>0.065</v>
          </cell>
          <cell r="L45">
            <v>0.0750000000000002</v>
          </cell>
          <cell r="M45">
            <v>2.82</v>
          </cell>
          <cell r="N45">
            <v>3.18</v>
          </cell>
          <cell r="O45">
            <v>3.485</v>
          </cell>
          <cell r="P45">
            <v>2.49</v>
          </cell>
          <cell r="Q45">
            <v>2.55</v>
          </cell>
          <cell r="R45">
            <v>0.225</v>
          </cell>
          <cell r="S45">
            <v>0.36</v>
          </cell>
          <cell r="T45">
            <v>2.39</v>
          </cell>
          <cell r="U45">
            <v>2.655</v>
          </cell>
          <cell r="V45">
            <v>2.47</v>
          </cell>
          <cell r="W45">
            <v>2.48</v>
          </cell>
          <cell r="X45">
            <v>2.505</v>
          </cell>
          <cell r="Y45">
            <v>2.7</v>
          </cell>
          <cell r="Z45">
            <v>2.69</v>
          </cell>
          <cell r="AA45">
            <v>2.605</v>
          </cell>
          <cell r="AB45">
            <v>2.64</v>
          </cell>
        </row>
        <row r="45">
          <cell r="AJ45" t="str">
            <v>Diff</v>
          </cell>
          <cell r="AK45">
            <v>-0.00172268907563033</v>
          </cell>
          <cell r="AL45">
            <v>0.00647058823529356</v>
          </cell>
          <cell r="AM45">
            <v>0.00235294117647022</v>
          </cell>
          <cell r="AN45">
            <v>-0.00558823529411745</v>
          </cell>
          <cell r="AO45">
            <v>-0.00726890756302456</v>
          </cell>
          <cell r="AP45">
            <v>0.000630252100840251</v>
          </cell>
          <cell r="AQ45">
            <v>-0.00411764705882367</v>
          </cell>
          <cell r="AR45">
            <v>-0.00474789915966392</v>
          </cell>
          <cell r="AS45">
            <v>-0.00899159663865538</v>
          </cell>
          <cell r="AT45">
            <v>-0.0137394957983193</v>
          </cell>
          <cell r="AU45">
            <v>0.0120588235294119</v>
          </cell>
          <cell r="AV45">
            <v>-0.0210924369747891</v>
          </cell>
          <cell r="AW45">
            <v>-0.0139285714285724</v>
          </cell>
          <cell r="AX45">
            <v>-0.0103361344537816</v>
          </cell>
        </row>
        <row r="46">
          <cell r="A46">
            <v>36447</v>
          </cell>
          <cell r="B46">
            <v>2.76</v>
          </cell>
          <cell r="C46">
            <v>2.75</v>
          </cell>
          <cell r="D46">
            <v>3.09</v>
          </cell>
          <cell r="E46">
            <v>2.685</v>
          </cell>
          <cell r="F46">
            <v>2.835</v>
          </cell>
          <cell r="G46">
            <v>0.33</v>
          </cell>
          <cell r="H46">
            <v>0.34</v>
          </cell>
          <cell r="I46">
            <v>0.00999999999999979</v>
          </cell>
          <cell r="J46">
            <v>0.0750000000000002</v>
          </cell>
          <cell r="K46">
            <v>0.085</v>
          </cell>
          <cell r="L46">
            <v>0.065</v>
          </cell>
          <cell r="M46">
            <v>2.955</v>
          </cell>
          <cell r="N46">
            <v>3.31</v>
          </cell>
          <cell r="O46">
            <v>3.76</v>
          </cell>
          <cell r="P46">
            <v>2.71</v>
          </cell>
          <cell r="Q46">
            <v>2.745</v>
          </cell>
          <cell r="R46">
            <v>0.22</v>
          </cell>
          <cell r="S46">
            <v>0.355</v>
          </cell>
          <cell r="T46">
            <v>2.82</v>
          </cell>
          <cell r="U46">
            <v>2.81</v>
          </cell>
          <cell r="V46">
            <v>2.67</v>
          </cell>
          <cell r="W46">
            <v>2.685</v>
          </cell>
          <cell r="X46">
            <v>2.68</v>
          </cell>
          <cell r="Y46">
            <v>2.87</v>
          </cell>
          <cell r="Z46">
            <v>2.86</v>
          </cell>
          <cell r="AA46">
            <v>2.755</v>
          </cell>
          <cell r="AB46">
            <v>2.8</v>
          </cell>
        </row>
        <row r="47">
          <cell r="A47">
            <v>36448</v>
          </cell>
          <cell r="B47">
            <v>2.67</v>
          </cell>
          <cell r="C47">
            <v>2.67</v>
          </cell>
          <cell r="D47">
            <v>3.005</v>
          </cell>
          <cell r="E47">
            <v>2.625</v>
          </cell>
          <cell r="F47">
            <v>2.725</v>
          </cell>
          <cell r="G47">
            <v>0.335</v>
          </cell>
          <cell r="H47">
            <v>0.335</v>
          </cell>
          <cell r="I47">
            <v>0</v>
          </cell>
          <cell r="J47">
            <v>0.0550000000000002</v>
          </cell>
          <cell r="K47">
            <v>0.0550000000000002</v>
          </cell>
          <cell r="L47">
            <v>0.0449999999999999</v>
          </cell>
          <cell r="M47">
            <v>2.89</v>
          </cell>
          <cell r="N47">
            <v>3.25</v>
          </cell>
          <cell r="O47">
            <v>3.665</v>
          </cell>
          <cell r="P47">
            <v>2.64</v>
          </cell>
          <cell r="Q47">
            <v>2.685</v>
          </cell>
          <cell r="R47">
            <v>0.245</v>
          </cell>
          <cell r="S47">
            <v>0.36</v>
          </cell>
          <cell r="T47">
            <v>2.655</v>
          </cell>
          <cell r="U47">
            <v>2.705</v>
          </cell>
          <cell r="V47">
            <v>2.605</v>
          </cell>
          <cell r="W47">
            <v>2.625</v>
          </cell>
          <cell r="X47">
            <v>2.625</v>
          </cell>
          <cell r="Y47">
            <v>2.745</v>
          </cell>
          <cell r="Z47">
            <v>2.74</v>
          </cell>
          <cell r="AA47">
            <v>2.62</v>
          </cell>
          <cell r="AB47">
            <v>2.695</v>
          </cell>
        </row>
        <row r="48">
          <cell r="A48">
            <v>36449</v>
          </cell>
          <cell r="B48">
            <v>2.61</v>
          </cell>
          <cell r="C48">
            <v>2.58</v>
          </cell>
          <cell r="D48">
            <v>2.98</v>
          </cell>
          <cell r="E48">
            <v>2.69</v>
          </cell>
          <cell r="F48">
            <v>2.655</v>
          </cell>
          <cell r="G48">
            <v>0.37</v>
          </cell>
          <cell r="H48">
            <v>0.4</v>
          </cell>
          <cell r="I48">
            <v>0.0299999999999998</v>
          </cell>
          <cell r="J48">
            <v>0.0449999999999999</v>
          </cell>
          <cell r="K48">
            <v>0.0749999999999997</v>
          </cell>
          <cell r="L48">
            <v>-0.11</v>
          </cell>
          <cell r="M48">
            <v>2.85</v>
          </cell>
          <cell r="N48">
            <v>3.215</v>
          </cell>
          <cell r="O48">
            <v>3.715</v>
          </cell>
          <cell r="P48">
            <v>2.65</v>
          </cell>
          <cell r="Q48">
            <v>2.69</v>
          </cell>
          <cell r="R48">
            <v>0.235</v>
          </cell>
          <cell r="S48">
            <v>0.365</v>
          </cell>
          <cell r="T48">
            <v>2.665</v>
          </cell>
          <cell r="U48">
            <v>2.67</v>
          </cell>
          <cell r="V48">
            <v>2.61</v>
          </cell>
          <cell r="W48">
            <v>2.62</v>
          </cell>
          <cell r="X48">
            <v>2.61</v>
          </cell>
          <cell r="Y48">
            <v>2.795</v>
          </cell>
          <cell r="Z48">
            <v>2.695</v>
          </cell>
          <cell r="AA48">
            <v>2.615</v>
          </cell>
          <cell r="AB48">
            <v>2.73</v>
          </cell>
        </row>
        <row r="48">
          <cell r="AJ48" t="str">
            <v>FEB</v>
          </cell>
          <cell r="AK48" t="str">
            <v>Perm</v>
          </cell>
          <cell r="AL48" t="str">
            <v>SJ</v>
          </cell>
          <cell r="AM48" t="str">
            <v>Socal</v>
          </cell>
          <cell r="AN48" t="str">
            <v>NW Dom</v>
          </cell>
          <cell r="AO48" t="str">
            <v>Waha</v>
          </cell>
          <cell r="AP48" t="str">
            <v>Perm/Socal</v>
          </cell>
          <cell r="AQ48" t="str">
            <v>SJ/Socal</v>
          </cell>
          <cell r="AR48" t="str">
            <v>SJ/Perm</v>
          </cell>
          <cell r="AS48" t="str">
            <v>Key/Waha</v>
          </cell>
          <cell r="AT48" t="str">
            <v>Bln/Waha</v>
          </cell>
          <cell r="AU48" t="str">
            <v>Bln/Rocks</v>
          </cell>
          <cell r="AV48" t="str">
            <v>Malin</v>
          </cell>
          <cell r="AW48" t="str">
            <v>Pge CG</v>
          </cell>
          <cell r="AX48" t="str">
            <v>Aeco</v>
          </cell>
        </row>
        <row r="49">
          <cell r="A49">
            <v>36450</v>
          </cell>
          <cell r="B49">
            <v>2.61</v>
          </cell>
          <cell r="C49">
            <v>2.58</v>
          </cell>
          <cell r="D49">
            <v>2.98</v>
          </cell>
          <cell r="E49">
            <v>2.69</v>
          </cell>
          <cell r="F49">
            <v>2.655</v>
          </cell>
          <cell r="G49">
            <v>0.37</v>
          </cell>
          <cell r="H49">
            <v>0.4</v>
          </cell>
          <cell r="I49">
            <v>0.0299999999999998</v>
          </cell>
          <cell r="J49">
            <v>0.0449999999999999</v>
          </cell>
          <cell r="K49">
            <v>0.0749999999999997</v>
          </cell>
          <cell r="L49">
            <v>-0.11</v>
          </cell>
          <cell r="M49">
            <v>2.85</v>
          </cell>
          <cell r="N49">
            <v>3.215</v>
          </cell>
          <cell r="O49">
            <v>3.715</v>
          </cell>
          <cell r="P49">
            <v>2.65</v>
          </cell>
          <cell r="Q49">
            <v>2.69</v>
          </cell>
          <cell r="R49">
            <v>0.235</v>
          </cell>
          <cell r="S49">
            <v>0.365</v>
          </cell>
          <cell r="T49">
            <v>2.665</v>
          </cell>
          <cell r="U49">
            <v>2.67</v>
          </cell>
          <cell r="V49">
            <v>2.61</v>
          </cell>
          <cell r="W49">
            <v>2.62</v>
          </cell>
          <cell r="X49">
            <v>2.61</v>
          </cell>
          <cell r="Y49">
            <v>2.795</v>
          </cell>
          <cell r="Z49">
            <v>2.695</v>
          </cell>
          <cell r="AA49">
            <v>2.615</v>
          </cell>
          <cell r="AB49">
            <v>2.73</v>
          </cell>
        </row>
        <row r="49">
          <cell r="AJ49" t="str">
            <v>index</v>
          </cell>
          <cell r="AK49">
            <v>2.41</v>
          </cell>
          <cell r="AL49">
            <v>2.36</v>
          </cell>
          <cell r="AM49">
            <v>2.55</v>
          </cell>
          <cell r="AN49">
            <v>2.37</v>
          </cell>
          <cell r="AO49">
            <v>2.45</v>
          </cell>
          <cell r="AP49">
            <v>0.14</v>
          </cell>
          <cell r="AQ49">
            <v>0.19</v>
          </cell>
          <cell r="AR49">
            <v>0.0500000000000003</v>
          </cell>
          <cell r="AS49">
            <v>0.04</v>
          </cell>
          <cell r="AT49">
            <v>0.0900000000000003</v>
          </cell>
          <cell r="AU49">
            <v>0.0100000000000002</v>
          </cell>
          <cell r="AV49">
            <v>2.49</v>
          </cell>
          <cell r="AW49">
            <v>2.61</v>
          </cell>
        </row>
        <row r="50">
          <cell r="A50">
            <v>36451</v>
          </cell>
          <cell r="B50">
            <v>2.61</v>
          </cell>
          <cell r="C50">
            <v>2.58</v>
          </cell>
          <cell r="D50">
            <v>2.98</v>
          </cell>
          <cell r="E50">
            <v>2.69</v>
          </cell>
          <cell r="F50">
            <v>2.655</v>
          </cell>
          <cell r="G50">
            <v>0.37</v>
          </cell>
          <cell r="H50">
            <v>0.4</v>
          </cell>
          <cell r="I50">
            <v>0.0299999999999998</v>
          </cell>
          <cell r="J50">
            <v>0.0449999999999999</v>
          </cell>
          <cell r="K50">
            <v>0.0749999999999997</v>
          </cell>
          <cell r="L50">
            <v>-0.11</v>
          </cell>
          <cell r="M50">
            <v>2.85</v>
          </cell>
          <cell r="N50">
            <v>3.215</v>
          </cell>
          <cell r="O50">
            <v>3.715</v>
          </cell>
          <cell r="P50">
            <v>2.65</v>
          </cell>
          <cell r="Q50">
            <v>2.69</v>
          </cell>
          <cell r="R50">
            <v>0.235</v>
          </cell>
          <cell r="S50">
            <v>0.365</v>
          </cell>
          <cell r="T50">
            <v>2.665</v>
          </cell>
          <cell r="U50">
            <v>2.67</v>
          </cell>
          <cell r="V50">
            <v>2.61</v>
          </cell>
          <cell r="W50">
            <v>2.62</v>
          </cell>
          <cell r="X50">
            <v>2.61</v>
          </cell>
          <cell r="Y50">
            <v>2.795</v>
          </cell>
          <cell r="Z50">
            <v>2.695</v>
          </cell>
          <cell r="AA50">
            <v>2.615</v>
          </cell>
          <cell r="AB50">
            <v>2.73</v>
          </cell>
        </row>
        <row r="50">
          <cell r="AJ50" t="str">
            <v>Average</v>
          </cell>
          <cell r="AK50">
            <v>2.44293103448276</v>
          </cell>
          <cell r="AL50">
            <v>2.40379310344828</v>
          </cell>
          <cell r="AM50">
            <v>2.61689655172414</v>
          </cell>
          <cell r="AN50">
            <v>2.36534482758621</v>
          </cell>
          <cell r="AO50">
            <v>2.4948275862069</v>
          </cell>
          <cell r="AP50">
            <v>0.173965517241379</v>
          </cell>
          <cell r="AQ50">
            <v>0.213103448275862</v>
          </cell>
          <cell r="AR50">
            <v>0.0391379310344828</v>
          </cell>
          <cell r="AS50">
            <v>0.0518965517241379</v>
          </cell>
          <cell r="AT50">
            <v>0.0910344827586207</v>
          </cell>
          <cell r="AU50">
            <v>0.0384482758620689</v>
          </cell>
          <cell r="AV50">
            <v>2.48810344827586</v>
          </cell>
          <cell r="AW50">
            <v>2.69603448275862</v>
          </cell>
          <cell r="AX50">
            <v>3.10189655172414</v>
          </cell>
        </row>
        <row r="51">
          <cell r="A51">
            <v>36452</v>
          </cell>
          <cell r="B51">
            <v>2.76</v>
          </cell>
          <cell r="C51">
            <v>2.77</v>
          </cell>
          <cell r="D51">
            <v>3.08</v>
          </cell>
          <cell r="E51">
            <v>2.74</v>
          </cell>
          <cell r="F51">
            <v>2.825</v>
          </cell>
          <cell r="G51">
            <v>0.32</v>
          </cell>
          <cell r="H51">
            <v>0.31</v>
          </cell>
          <cell r="I51">
            <v>-0.0100000000000002</v>
          </cell>
          <cell r="J51">
            <v>0.0650000000000004</v>
          </cell>
          <cell r="K51">
            <v>0.0550000000000002</v>
          </cell>
          <cell r="L51">
            <v>0.0299999999999998</v>
          </cell>
          <cell r="M51">
            <v>2.96</v>
          </cell>
          <cell r="N51">
            <v>3.335</v>
          </cell>
          <cell r="O51">
            <v>3.785</v>
          </cell>
          <cell r="P51">
            <v>2.75</v>
          </cell>
          <cell r="Q51">
            <v>2.785</v>
          </cell>
          <cell r="R51">
            <v>0.255</v>
          </cell>
          <cell r="S51">
            <v>0.375</v>
          </cell>
          <cell r="T51">
            <v>2.755</v>
          </cell>
          <cell r="U51">
            <v>2.815</v>
          </cell>
          <cell r="V51">
            <v>2.705</v>
          </cell>
          <cell r="W51">
            <v>2.75</v>
          </cell>
          <cell r="X51">
            <v>2.755</v>
          </cell>
          <cell r="Y51">
            <v>2.91</v>
          </cell>
          <cell r="Z51">
            <v>2.82</v>
          </cell>
          <cell r="AA51">
            <v>2.78</v>
          </cell>
          <cell r="AB51">
            <v>2.865</v>
          </cell>
        </row>
        <row r="51">
          <cell r="AJ51" t="str">
            <v>Weekday</v>
          </cell>
          <cell r="AK51">
            <v>2.456875</v>
          </cell>
          <cell r="AL51">
            <v>2.4221875</v>
          </cell>
          <cell r="AM51">
            <v>2.6259375</v>
          </cell>
          <cell r="AN51">
            <v>2.3778125</v>
          </cell>
          <cell r="AO51">
            <v>2.50875</v>
          </cell>
          <cell r="AP51">
            <v>0.1690625</v>
          </cell>
          <cell r="AQ51">
            <v>0.20375</v>
          </cell>
          <cell r="AR51">
            <v>0.0346875</v>
          </cell>
          <cell r="AS51">
            <v>0.051875</v>
          </cell>
          <cell r="AT51">
            <v>0.0865625</v>
          </cell>
          <cell r="AU51">
            <v>0.0443749999999999</v>
          </cell>
          <cell r="AV51">
            <v>2.494375</v>
          </cell>
          <cell r="AW51">
            <v>2.6996875</v>
          </cell>
          <cell r="AX51">
            <v>3.0840625</v>
          </cell>
        </row>
        <row r="52">
          <cell r="A52">
            <v>36453</v>
          </cell>
          <cell r="B52">
            <v>2.83</v>
          </cell>
          <cell r="C52">
            <v>2.835</v>
          </cell>
          <cell r="D52">
            <v>3.09</v>
          </cell>
          <cell r="E52">
            <v>2.795</v>
          </cell>
          <cell r="F52">
            <v>2.87</v>
          </cell>
          <cell r="G52">
            <v>0.26</v>
          </cell>
          <cell r="H52">
            <v>0.255</v>
          </cell>
          <cell r="I52">
            <v>-0.00499999999999989</v>
          </cell>
          <cell r="J52">
            <v>0.04</v>
          </cell>
          <cell r="K52">
            <v>0.0350000000000001</v>
          </cell>
          <cell r="L52">
            <v>0.04</v>
          </cell>
          <cell r="M52">
            <v>2.975</v>
          </cell>
          <cell r="N52">
            <v>3.325</v>
          </cell>
          <cell r="O52">
            <v>3.88</v>
          </cell>
          <cell r="P52">
            <v>2.78</v>
          </cell>
          <cell r="Q52">
            <v>2.81</v>
          </cell>
          <cell r="R52">
            <v>0.235</v>
          </cell>
          <cell r="S52">
            <v>0.35</v>
          </cell>
          <cell r="T52">
            <v>2.8</v>
          </cell>
          <cell r="U52">
            <v>2.89</v>
          </cell>
          <cell r="V52">
            <v>2.785</v>
          </cell>
          <cell r="W52">
            <v>2.79</v>
          </cell>
          <cell r="X52">
            <v>2.815</v>
          </cell>
          <cell r="Y52">
            <v>3.025</v>
          </cell>
          <cell r="Z52">
            <v>2.885</v>
          </cell>
          <cell r="AA52">
            <v>2.87</v>
          </cell>
          <cell r="AB52">
            <v>2.94</v>
          </cell>
        </row>
        <row r="52">
          <cell r="AJ52" t="str">
            <v>Weekend</v>
          </cell>
          <cell r="AK52">
            <v>2.42576923076923</v>
          </cell>
          <cell r="AL52">
            <v>2.38115384615385</v>
          </cell>
          <cell r="AM52">
            <v>2.60576923076923</v>
          </cell>
          <cell r="AN52">
            <v>2.35</v>
          </cell>
          <cell r="AO52">
            <v>2.47769230769231</v>
          </cell>
          <cell r="AP52">
            <v>0.18</v>
          </cell>
          <cell r="AQ52">
            <v>0.224615384615385</v>
          </cell>
          <cell r="AR52">
            <v>0.0446153846153846</v>
          </cell>
          <cell r="AS52">
            <v>0.0519230769230769</v>
          </cell>
          <cell r="AT52">
            <v>0.0965384615384615</v>
          </cell>
          <cell r="AU52">
            <v>0.031153846153846</v>
          </cell>
          <cell r="AV52">
            <v>2.48038461538462</v>
          </cell>
          <cell r="AW52">
            <v>2.69153846153846</v>
          </cell>
          <cell r="AX52">
            <v>3.12384615384615</v>
          </cell>
        </row>
        <row r="53">
          <cell r="A53">
            <v>36454</v>
          </cell>
          <cell r="B53">
            <v>2.835</v>
          </cell>
          <cell r="C53">
            <v>2.84</v>
          </cell>
          <cell r="D53">
            <v>3.065</v>
          </cell>
          <cell r="E53">
            <v>2.785</v>
          </cell>
          <cell r="F53">
            <v>2.865</v>
          </cell>
          <cell r="G53">
            <v>0.23</v>
          </cell>
          <cell r="H53">
            <v>0.225</v>
          </cell>
          <cell r="I53">
            <v>-0.00499999999999989</v>
          </cell>
          <cell r="J53">
            <v>0.0300000000000003</v>
          </cell>
          <cell r="K53">
            <v>0.0250000000000004</v>
          </cell>
          <cell r="L53">
            <v>0.0549999999999997</v>
          </cell>
          <cell r="M53">
            <v>2.96</v>
          </cell>
          <cell r="N53">
            <v>3.3</v>
          </cell>
          <cell r="O53">
            <v>3.89</v>
          </cell>
          <cell r="P53">
            <v>2.775</v>
          </cell>
          <cell r="Q53">
            <v>2.82</v>
          </cell>
          <cell r="R53">
            <v>0.235</v>
          </cell>
          <cell r="S53">
            <v>0.34</v>
          </cell>
          <cell r="T53">
            <v>2.815</v>
          </cell>
          <cell r="U53">
            <v>2.9</v>
          </cell>
          <cell r="V53">
            <v>2.775</v>
          </cell>
          <cell r="W53">
            <v>2.785</v>
          </cell>
          <cell r="X53">
            <v>2.8</v>
          </cell>
          <cell r="Y53">
            <v>3.05</v>
          </cell>
          <cell r="Z53">
            <v>2.885</v>
          </cell>
          <cell r="AA53">
            <v>2.865</v>
          </cell>
          <cell r="AB53">
            <v>2.94</v>
          </cell>
        </row>
        <row r="53">
          <cell r="AJ53" t="str">
            <v>Diff</v>
          </cell>
          <cell r="AK53">
            <v>-0.0311057692307695</v>
          </cell>
          <cell r="AL53">
            <v>0.0410336538461538</v>
          </cell>
          <cell r="AM53">
            <v>0.0201682692307692</v>
          </cell>
          <cell r="AN53">
            <v>0.0278125000000005</v>
          </cell>
          <cell r="AO53">
            <v>0.0310576923076931</v>
          </cell>
          <cell r="AP53">
            <v>-0.0109375000000001</v>
          </cell>
          <cell r="AQ53">
            <v>-0.0208653846153847</v>
          </cell>
          <cell r="AR53">
            <v>-0.00992788461538461</v>
          </cell>
          <cell r="AS53">
            <v>-4.80769230769632E-005</v>
          </cell>
          <cell r="AT53">
            <v>-0.00997596153846157</v>
          </cell>
          <cell r="AU53">
            <v>0.0132211538461539</v>
          </cell>
          <cell r="AV53">
            <v>0.0139903846153842</v>
          </cell>
          <cell r="AW53">
            <v>0.00814903846153836</v>
          </cell>
          <cell r="AX53">
            <v>-0.0397836538461545</v>
          </cell>
        </row>
        <row r="54">
          <cell r="A54">
            <v>36455</v>
          </cell>
          <cell r="B54">
            <v>2.935</v>
          </cell>
          <cell r="C54">
            <v>2.93</v>
          </cell>
          <cell r="D54">
            <v>3.12</v>
          </cell>
          <cell r="E54">
            <v>2.855</v>
          </cell>
          <cell r="F54">
            <v>2.965</v>
          </cell>
          <cell r="G54">
            <v>0.185</v>
          </cell>
          <cell r="H54">
            <v>0.19</v>
          </cell>
          <cell r="I54">
            <v>0.00499999999999989</v>
          </cell>
          <cell r="J54">
            <v>0.0299999999999998</v>
          </cell>
          <cell r="K54">
            <v>0.0349999999999997</v>
          </cell>
          <cell r="L54">
            <v>0.0750000000000002</v>
          </cell>
          <cell r="M54">
            <v>3.01</v>
          </cell>
          <cell r="N54">
            <v>3.355</v>
          </cell>
          <cell r="O54">
            <v>3.955</v>
          </cell>
          <cell r="P54">
            <v>2.835</v>
          </cell>
          <cell r="Q54">
            <v>2.89</v>
          </cell>
          <cell r="R54">
            <v>0.235</v>
          </cell>
          <cell r="S54">
            <v>0.345</v>
          </cell>
          <cell r="T54">
            <v>2.88</v>
          </cell>
          <cell r="U54">
            <v>2.995</v>
          </cell>
          <cell r="V54">
            <v>2.87</v>
          </cell>
          <cell r="W54">
            <v>2.855</v>
          </cell>
          <cell r="X54">
            <v>2.87</v>
          </cell>
          <cell r="Y54">
            <v>3.165</v>
          </cell>
          <cell r="Z54">
            <v>2.96</v>
          </cell>
          <cell r="AA54">
            <v>2.945</v>
          </cell>
          <cell r="AB54">
            <v>3.055</v>
          </cell>
        </row>
        <row r="55">
          <cell r="A55">
            <v>36456</v>
          </cell>
          <cell r="B55">
            <v>2.87</v>
          </cell>
          <cell r="C55">
            <v>2.85</v>
          </cell>
          <cell r="D55">
            <v>3.07</v>
          </cell>
          <cell r="E55">
            <v>2.81</v>
          </cell>
          <cell r="F55">
            <v>2.9</v>
          </cell>
          <cell r="G55">
            <v>0.2</v>
          </cell>
          <cell r="H55">
            <v>0.22</v>
          </cell>
          <cell r="I55">
            <v>0.02</v>
          </cell>
          <cell r="J55">
            <v>0.0299999999999998</v>
          </cell>
          <cell r="K55">
            <v>0.0499999999999998</v>
          </cell>
          <cell r="L55">
            <v>0.04</v>
          </cell>
          <cell r="M55">
            <v>2.965</v>
          </cell>
          <cell r="N55">
            <v>3.3</v>
          </cell>
          <cell r="O55">
            <v>3.92</v>
          </cell>
          <cell r="P55">
            <v>2.795</v>
          </cell>
          <cell r="Q55">
            <v>2.875</v>
          </cell>
          <cell r="R55">
            <v>0.23</v>
          </cell>
          <cell r="S55">
            <v>0.335</v>
          </cell>
          <cell r="T55">
            <v>2.85</v>
          </cell>
          <cell r="U55">
            <v>3.005</v>
          </cell>
          <cell r="V55">
            <v>2.845</v>
          </cell>
          <cell r="W55">
            <v>2.835</v>
          </cell>
          <cell r="X55">
            <v>2.83</v>
          </cell>
          <cell r="Y55">
            <v>3.2</v>
          </cell>
          <cell r="Z55">
            <v>2.945</v>
          </cell>
          <cell r="AA55">
            <v>2.93</v>
          </cell>
          <cell r="AB55">
            <v>3.015</v>
          </cell>
        </row>
        <row r="56">
          <cell r="A56">
            <v>36457</v>
          </cell>
          <cell r="B56">
            <v>2.87</v>
          </cell>
          <cell r="C56">
            <v>2.85</v>
          </cell>
          <cell r="D56">
            <v>3.07</v>
          </cell>
          <cell r="E56">
            <v>2.81</v>
          </cell>
          <cell r="F56">
            <v>2.9</v>
          </cell>
          <cell r="G56">
            <v>0.2</v>
          </cell>
          <cell r="H56">
            <v>0.22</v>
          </cell>
          <cell r="I56">
            <v>0.02</v>
          </cell>
          <cell r="J56">
            <v>0.0299999999999998</v>
          </cell>
          <cell r="K56">
            <v>0.0499999999999998</v>
          </cell>
          <cell r="L56">
            <v>0.04</v>
          </cell>
          <cell r="M56">
            <v>2.965</v>
          </cell>
          <cell r="N56">
            <v>3.3</v>
          </cell>
          <cell r="O56">
            <v>3.92</v>
          </cell>
          <cell r="P56">
            <v>2.795</v>
          </cell>
          <cell r="Q56">
            <v>2.875</v>
          </cell>
          <cell r="R56">
            <v>0.23</v>
          </cell>
          <cell r="S56">
            <v>0.335</v>
          </cell>
          <cell r="T56">
            <v>2.85</v>
          </cell>
          <cell r="U56">
            <v>3.005</v>
          </cell>
          <cell r="V56">
            <v>2.845</v>
          </cell>
          <cell r="W56">
            <v>2.835</v>
          </cell>
          <cell r="X56">
            <v>2.83</v>
          </cell>
          <cell r="Y56">
            <v>3.2</v>
          </cell>
          <cell r="Z56">
            <v>2.945</v>
          </cell>
          <cell r="AA56">
            <v>2.93</v>
          </cell>
          <cell r="AB56">
            <v>3.015</v>
          </cell>
        </row>
        <row r="56">
          <cell r="AJ56" t="str">
            <v>MARCH</v>
          </cell>
          <cell r="AK56" t="str">
            <v>Perm</v>
          </cell>
          <cell r="AL56" t="str">
            <v>SJ</v>
          </cell>
          <cell r="AM56" t="str">
            <v>Socal</v>
          </cell>
          <cell r="AN56" t="str">
            <v>NW Dom</v>
          </cell>
          <cell r="AO56" t="str">
            <v>Waha</v>
          </cell>
          <cell r="AP56" t="str">
            <v>Perm/Socal</v>
          </cell>
          <cell r="AQ56" t="str">
            <v>SJ/Socal</v>
          </cell>
          <cell r="AR56" t="str">
            <v>SJ/Perm</v>
          </cell>
          <cell r="AS56" t="str">
            <v>Key/Waha</v>
          </cell>
          <cell r="AT56" t="str">
            <v>Bln/Waha</v>
          </cell>
          <cell r="AU56" t="str">
            <v>Bln/Rocks</v>
          </cell>
          <cell r="AV56" t="str">
            <v>Malin</v>
          </cell>
          <cell r="AW56" t="str">
            <v>Pge CG</v>
          </cell>
          <cell r="AX56" t="str">
            <v>Aeco</v>
          </cell>
        </row>
        <row r="57">
          <cell r="A57">
            <v>36458</v>
          </cell>
          <cell r="B57">
            <v>2.87</v>
          </cell>
          <cell r="C57">
            <v>2.85</v>
          </cell>
          <cell r="D57">
            <v>3.07</v>
          </cell>
          <cell r="E57">
            <v>2.81</v>
          </cell>
          <cell r="F57">
            <v>2.9</v>
          </cell>
          <cell r="G57">
            <v>0.2</v>
          </cell>
          <cell r="H57">
            <v>0.22</v>
          </cell>
          <cell r="I57">
            <v>0.02</v>
          </cell>
          <cell r="J57">
            <v>0.0299999999999998</v>
          </cell>
          <cell r="K57">
            <v>0.0499999999999998</v>
          </cell>
          <cell r="L57">
            <v>0.04</v>
          </cell>
          <cell r="M57">
            <v>2.965</v>
          </cell>
          <cell r="N57">
            <v>3.3</v>
          </cell>
          <cell r="O57">
            <v>3.92</v>
          </cell>
          <cell r="P57">
            <v>2.795</v>
          </cell>
          <cell r="Q57">
            <v>2.875</v>
          </cell>
          <cell r="R57">
            <v>0.23</v>
          </cell>
          <cell r="S57">
            <v>0.335</v>
          </cell>
          <cell r="T57">
            <v>2.85</v>
          </cell>
          <cell r="U57">
            <v>3.005</v>
          </cell>
          <cell r="V57">
            <v>2.845</v>
          </cell>
          <cell r="W57">
            <v>2.835</v>
          </cell>
          <cell r="X57">
            <v>2.83</v>
          </cell>
          <cell r="Y57">
            <v>3.2</v>
          </cell>
          <cell r="Z57">
            <v>2.945</v>
          </cell>
          <cell r="AA57">
            <v>2.93</v>
          </cell>
          <cell r="AB57">
            <v>3.015</v>
          </cell>
        </row>
        <row r="57">
          <cell r="AJ57" t="str">
            <v>index</v>
          </cell>
          <cell r="AK57">
            <v>2.41</v>
          </cell>
          <cell r="AL57">
            <v>2.37</v>
          </cell>
          <cell r="AM57">
            <v>2.59</v>
          </cell>
          <cell r="AN57">
            <v>2.36</v>
          </cell>
          <cell r="AO57">
            <v>2.48</v>
          </cell>
          <cell r="AP57">
            <v>0.18</v>
          </cell>
          <cell r="AQ57">
            <v>0.22</v>
          </cell>
          <cell r="AR57">
            <v>0.04</v>
          </cell>
          <cell r="AS57">
            <v>0.0699999999999998</v>
          </cell>
          <cell r="AT57">
            <v>0.11</v>
          </cell>
          <cell r="AU57">
            <v>-0.0100000000000002</v>
          </cell>
          <cell r="AV57">
            <v>2.46</v>
          </cell>
          <cell r="AW57">
            <v>2.7</v>
          </cell>
        </row>
        <row r="58">
          <cell r="A58">
            <v>36459</v>
          </cell>
          <cell r="B58">
            <v>2.845</v>
          </cell>
          <cell r="C58">
            <v>2.86</v>
          </cell>
          <cell r="D58">
            <v>3.105</v>
          </cell>
          <cell r="E58">
            <v>2.79</v>
          </cell>
          <cell r="F58">
            <v>2.87</v>
          </cell>
          <cell r="G58">
            <v>0.26</v>
          </cell>
          <cell r="H58">
            <v>0.245</v>
          </cell>
          <cell r="I58">
            <v>-0.0149999999999997</v>
          </cell>
          <cell r="J58">
            <v>0.0249999999999999</v>
          </cell>
          <cell r="K58">
            <v>0.0100000000000002</v>
          </cell>
          <cell r="L58">
            <v>0.0699999999999998</v>
          </cell>
          <cell r="M58">
            <v>2.995</v>
          </cell>
          <cell r="N58">
            <v>3.355</v>
          </cell>
          <cell r="O58">
            <v>3.86</v>
          </cell>
          <cell r="P58">
            <v>2.785</v>
          </cell>
          <cell r="Q58">
            <v>2.855</v>
          </cell>
          <cell r="R58">
            <v>0.25</v>
          </cell>
          <cell r="S58">
            <v>0.36</v>
          </cell>
          <cell r="T58">
            <v>2.815</v>
          </cell>
          <cell r="U58">
            <v>2.975</v>
          </cell>
          <cell r="V58">
            <v>2.79</v>
          </cell>
          <cell r="W58">
            <v>2.81</v>
          </cell>
          <cell r="X58">
            <v>2.805</v>
          </cell>
          <cell r="Y58">
            <v>3.15</v>
          </cell>
          <cell r="Z58">
            <v>2.905</v>
          </cell>
          <cell r="AA58">
            <v>2.89</v>
          </cell>
          <cell r="AB58">
            <v>2.98</v>
          </cell>
        </row>
        <row r="58">
          <cell r="AJ58" t="str">
            <v>Average</v>
          </cell>
          <cell r="AK58">
            <v>2.6359375</v>
          </cell>
          <cell r="AL58">
            <v>2.61</v>
          </cell>
          <cell r="AM58">
            <v>2.8028125</v>
          </cell>
          <cell r="AN58">
            <v>2.53625</v>
          </cell>
          <cell r="AO58">
            <v>2.6859375</v>
          </cell>
          <cell r="AP58">
            <v>0.166875</v>
          </cell>
          <cell r="AQ58">
            <v>0.1928125</v>
          </cell>
          <cell r="AR58">
            <v>0.0259375</v>
          </cell>
          <cell r="AS58">
            <v>0.05</v>
          </cell>
          <cell r="AT58">
            <v>0.0759374999999999</v>
          </cell>
          <cell r="AU58">
            <v>0.07375</v>
          </cell>
          <cell r="AV58">
            <v>2.7034375</v>
          </cell>
          <cell r="AW58">
            <v>2.9453125</v>
          </cell>
          <cell r="AX58">
            <v>3.4778125</v>
          </cell>
        </row>
        <row r="59">
          <cell r="A59">
            <v>36460</v>
          </cell>
          <cell r="B59">
            <v>2.855</v>
          </cell>
          <cell r="C59">
            <v>2.835</v>
          </cell>
          <cell r="D59">
            <v>3.065</v>
          </cell>
          <cell r="E59">
            <v>2.765</v>
          </cell>
          <cell r="F59">
            <v>2.875</v>
          </cell>
          <cell r="G59">
            <v>0.21</v>
          </cell>
          <cell r="H59">
            <v>0.23</v>
          </cell>
          <cell r="I59">
            <v>0.02</v>
          </cell>
          <cell r="J59">
            <v>0.02</v>
          </cell>
          <cell r="K59">
            <v>0.04</v>
          </cell>
          <cell r="L59">
            <v>0.0699999999999998</v>
          </cell>
          <cell r="M59">
            <v>2.96</v>
          </cell>
          <cell r="N59">
            <v>3.32</v>
          </cell>
          <cell r="O59">
            <v>3.815</v>
          </cell>
          <cell r="P59">
            <v>2.75</v>
          </cell>
          <cell r="Q59">
            <v>2.815</v>
          </cell>
          <cell r="R59">
            <v>0.255</v>
          </cell>
          <cell r="S59">
            <v>0.36</v>
          </cell>
          <cell r="T59">
            <v>2.795</v>
          </cell>
          <cell r="U59">
            <v>2.965</v>
          </cell>
          <cell r="V59">
            <v>2.775</v>
          </cell>
          <cell r="W59">
            <v>2.8</v>
          </cell>
          <cell r="X59">
            <v>2.78</v>
          </cell>
          <cell r="Y59">
            <v>3.13</v>
          </cell>
          <cell r="Z59">
            <v>2.895</v>
          </cell>
          <cell r="AA59">
            <v>2.895</v>
          </cell>
          <cell r="AB59">
            <v>2.95</v>
          </cell>
        </row>
        <row r="59">
          <cell r="AJ59" t="str">
            <v>Weekday</v>
          </cell>
          <cell r="AK59">
            <v>2.6485</v>
          </cell>
          <cell r="AL59">
            <v>2.6295</v>
          </cell>
          <cell r="AM59">
            <v>2.812</v>
          </cell>
          <cell r="AN59">
            <v>2.546</v>
          </cell>
          <cell r="AO59">
            <v>2.694</v>
          </cell>
          <cell r="AP59">
            <v>0.1635</v>
          </cell>
          <cell r="AQ59">
            <v>0.1825</v>
          </cell>
          <cell r="AR59">
            <v>0.019</v>
          </cell>
          <cell r="AS59">
            <v>0.0455</v>
          </cell>
          <cell r="AT59">
            <v>0.0645</v>
          </cell>
          <cell r="AU59">
            <v>0.0835</v>
          </cell>
          <cell r="AV59">
            <v>2.7085</v>
          </cell>
          <cell r="AW59">
            <v>2.95</v>
          </cell>
          <cell r="AX59">
            <v>3.4705</v>
          </cell>
        </row>
        <row r="60">
          <cell r="A60">
            <v>36461</v>
          </cell>
          <cell r="B60">
            <v>2.91</v>
          </cell>
          <cell r="C60">
            <v>2.895</v>
          </cell>
          <cell r="D60">
            <v>3.135</v>
          </cell>
          <cell r="E60">
            <v>2.805</v>
          </cell>
          <cell r="F60">
            <v>2.94</v>
          </cell>
          <cell r="G60">
            <v>0.225</v>
          </cell>
          <cell r="H60">
            <v>0.24</v>
          </cell>
          <cell r="I60">
            <v>0.0150000000000001</v>
          </cell>
          <cell r="J60">
            <v>0.0299999999999998</v>
          </cell>
          <cell r="K60">
            <v>0.0449999999999999</v>
          </cell>
          <cell r="L60">
            <v>0.0899999999999999</v>
          </cell>
          <cell r="M60">
            <v>2.995</v>
          </cell>
          <cell r="N60">
            <v>3.355</v>
          </cell>
          <cell r="O60">
            <v>3.91</v>
          </cell>
          <cell r="P60">
            <v>2.805</v>
          </cell>
          <cell r="Q60">
            <v>2.875</v>
          </cell>
          <cell r="R60">
            <v>0.22</v>
          </cell>
          <cell r="S60">
            <v>0.36</v>
          </cell>
          <cell r="T60">
            <v>2.865</v>
          </cell>
          <cell r="U60">
            <v>3.02</v>
          </cell>
          <cell r="V60">
            <v>2.785</v>
          </cell>
          <cell r="W60">
            <v>2.785</v>
          </cell>
          <cell r="X60">
            <v>2.815</v>
          </cell>
          <cell r="Y60">
            <v>3.15</v>
          </cell>
          <cell r="Z60">
            <v>2.955</v>
          </cell>
          <cell r="AA60">
            <v>2.955</v>
          </cell>
          <cell r="AB60">
            <v>3.025</v>
          </cell>
        </row>
        <row r="60">
          <cell r="AJ60" t="str">
            <v>Weekend</v>
          </cell>
          <cell r="AK60">
            <v>2.615</v>
          </cell>
          <cell r="AL60">
            <v>2.5775</v>
          </cell>
          <cell r="AM60">
            <v>2.7875</v>
          </cell>
          <cell r="AN60">
            <v>2.52</v>
          </cell>
          <cell r="AO60">
            <v>2.6725</v>
          </cell>
          <cell r="AP60">
            <v>0.1725</v>
          </cell>
          <cell r="AQ60">
            <v>0.21</v>
          </cell>
          <cell r="AR60">
            <v>0.0374999999999999</v>
          </cell>
          <cell r="AS60">
            <v>0.0574999999999999</v>
          </cell>
          <cell r="AT60">
            <v>0.0949999999999998</v>
          </cell>
          <cell r="AU60">
            <v>0.0575000000000001</v>
          </cell>
          <cell r="AV60">
            <v>2.695</v>
          </cell>
          <cell r="AW60">
            <v>2.9375</v>
          </cell>
          <cell r="AX60">
            <v>3.49</v>
          </cell>
        </row>
        <row r="61">
          <cell r="A61">
            <v>36462</v>
          </cell>
          <cell r="B61">
            <v>2.875</v>
          </cell>
          <cell r="C61">
            <v>2.855</v>
          </cell>
          <cell r="D61">
            <v>3.13</v>
          </cell>
          <cell r="E61">
            <v>2.8</v>
          </cell>
          <cell r="F61">
            <v>2.935</v>
          </cell>
          <cell r="G61">
            <v>0.255</v>
          </cell>
          <cell r="H61">
            <v>0.275</v>
          </cell>
          <cell r="I61">
            <v>0.02</v>
          </cell>
          <cell r="J61">
            <v>0.0600000000000001</v>
          </cell>
          <cell r="K61">
            <v>0.0800000000000001</v>
          </cell>
          <cell r="L61">
            <v>0.0550000000000002</v>
          </cell>
          <cell r="M61">
            <v>2.995</v>
          </cell>
          <cell r="N61">
            <v>3.345</v>
          </cell>
          <cell r="O61">
            <v>3.875</v>
          </cell>
          <cell r="P61">
            <v>2.835</v>
          </cell>
          <cell r="Q61">
            <v>2.86</v>
          </cell>
          <cell r="R61">
            <v>0.215</v>
          </cell>
          <cell r="S61">
            <v>0.35</v>
          </cell>
          <cell r="T61">
            <v>2.865</v>
          </cell>
          <cell r="U61">
            <v>2.995</v>
          </cell>
          <cell r="V61">
            <v>2.785</v>
          </cell>
          <cell r="W61">
            <v>2.785</v>
          </cell>
          <cell r="X61">
            <v>2.815</v>
          </cell>
          <cell r="Y61">
            <v>3.025</v>
          </cell>
          <cell r="Z61">
            <v>2.955</v>
          </cell>
          <cell r="AA61">
            <v>2.9</v>
          </cell>
          <cell r="AB61">
            <v>2.965</v>
          </cell>
        </row>
        <row r="61">
          <cell r="AJ61" t="str">
            <v>Diff</v>
          </cell>
          <cell r="AK61">
            <v>-0.0334999999999996</v>
          </cell>
          <cell r="AL61">
            <v>0.052</v>
          </cell>
          <cell r="AM61">
            <v>0.0245000000000006</v>
          </cell>
          <cell r="AN61">
            <v>0.0260000000000002</v>
          </cell>
          <cell r="AO61">
            <v>0.0215000000000001</v>
          </cell>
          <cell r="AP61">
            <v>-0.00900000000000012</v>
          </cell>
          <cell r="AQ61">
            <v>-0.0274999999999999</v>
          </cell>
          <cell r="AR61">
            <v>-0.0184999999999998</v>
          </cell>
          <cell r="AS61">
            <v>-0.0119999999999999</v>
          </cell>
          <cell r="AT61">
            <v>-0.0304999999999997</v>
          </cell>
          <cell r="AU61">
            <v>0.0259999999999999</v>
          </cell>
          <cell r="AV61">
            <v>0.0134999999999996</v>
          </cell>
          <cell r="AW61">
            <v>0.0125000000000002</v>
          </cell>
          <cell r="AX61">
            <v>-0.0194999999999999</v>
          </cell>
        </row>
        <row r="62">
          <cell r="A62">
            <v>36463</v>
          </cell>
          <cell r="B62">
            <v>2.65</v>
          </cell>
          <cell r="C62">
            <v>2.65</v>
          </cell>
          <cell r="D62">
            <v>2.98</v>
          </cell>
          <cell r="E62">
            <v>2.66</v>
          </cell>
          <cell r="F62">
            <v>2.705</v>
          </cell>
          <cell r="G62">
            <v>0.33</v>
          </cell>
          <cell r="H62">
            <v>0.33</v>
          </cell>
          <cell r="I62">
            <v>0</v>
          </cell>
          <cell r="J62">
            <v>0.0550000000000002</v>
          </cell>
          <cell r="K62">
            <v>0.0550000000000002</v>
          </cell>
          <cell r="L62">
            <v>-0.0100000000000002</v>
          </cell>
          <cell r="M62">
            <v>2.885</v>
          </cell>
          <cell r="N62">
            <v>3.21</v>
          </cell>
          <cell r="O62">
            <v>3.74</v>
          </cell>
          <cell r="P62">
            <v>2.71</v>
          </cell>
          <cell r="Q62">
            <v>2.745</v>
          </cell>
          <cell r="R62">
            <v>0.23</v>
          </cell>
          <cell r="S62">
            <v>0.325</v>
          </cell>
          <cell r="T62">
            <v>2.73</v>
          </cell>
          <cell r="U62">
            <v>2.78</v>
          </cell>
          <cell r="V62">
            <v>2.65</v>
          </cell>
          <cell r="W62">
            <v>2.66</v>
          </cell>
          <cell r="X62">
            <v>2.64</v>
          </cell>
          <cell r="Y62">
            <v>2.79</v>
          </cell>
          <cell r="Z62">
            <v>2.75</v>
          </cell>
          <cell r="AA62">
            <v>2.685</v>
          </cell>
          <cell r="AB62">
            <v>2.72</v>
          </cell>
        </row>
        <row r="63">
          <cell r="A63">
            <v>36464</v>
          </cell>
          <cell r="B63">
            <v>2.65</v>
          </cell>
          <cell r="C63">
            <v>2.65</v>
          </cell>
          <cell r="D63">
            <v>2.98</v>
          </cell>
          <cell r="E63">
            <v>2.66</v>
          </cell>
          <cell r="F63">
            <v>2.705</v>
          </cell>
          <cell r="G63">
            <v>0.33</v>
          </cell>
          <cell r="H63">
            <v>0.33</v>
          </cell>
          <cell r="I63">
            <v>0</v>
          </cell>
          <cell r="J63">
            <v>0.0550000000000002</v>
          </cell>
          <cell r="K63">
            <v>0.0550000000000002</v>
          </cell>
          <cell r="L63">
            <v>-0.0100000000000002</v>
          </cell>
          <cell r="M63">
            <v>2.885</v>
          </cell>
          <cell r="N63">
            <v>3.21</v>
          </cell>
          <cell r="O63">
            <v>3.74</v>
          </cell>
          <cell r="P63">
            <v>2.71</v>
          </cell>
          <cell r="Q63">
            <v>2.745</v>
          </cell>
          <cell r="R63">
            <v>0.23</v>
          </cell>
          <cell r="S63">
            <v>0.325</v>
          </cell>
          <cell r="T63">
            <v>2.73</v>
          </cell>
          <cell r="U63">
            <v>2.78</v>
          </cell>
          <cell r="V63">
            <v>2.65</v>
          </cell>
          <cell r="W63">
            <v>2.66</v>
          </cell>
          <cell r="X63">
            <v>2.64</v>
          </cell>
          <cell r="Y63">
            <v>2.79</v>
          </cell>
          <cell r="Z63">
            <v>2.75</v>
          </cell>
          <cell r="AA63">
            <v>2.685</v>
          </cell>
          <cell r="AB63">
            <v>2.72</v>
          </cell>
        </row>
        <row r="64">
          <cell r="A64">
            <v>36465</v>
          </cell>
          <cell r="B64">
            <v>2.7</v>
          </cell>
          <cell r="C64">
            <v>2.71</v>
          </cell>
          <cell r="D64">
            <v>3.035</v>
          </cell>
          <cell r="E64">
            <v>2.69</v>
          </cell>
          <cell r="F64">
            <v>2.735</v>
          </cell>
          <cell r="G64">
            <v>0.335</v>
          </cell>
          <cell r="H64">
            <v>0.325</v>
          </cell>
          <cell r="I64">
            <v>-0.00999999999999979</v>
          </cell>
          <cell r="J64">
            <v>0.0349999999999997</v>
          </cell>
          <cell r="K64">
            <v>0.0249999999999999</v>
          </cell>
          <cell r="L64">
            <v>0.02</v>
          </cell>
          <cell r="M64">
            <v>2.935</v>
          </cell>
          <cell r="N64">
            <v>3.195</v>
          </cell>
          <cell r="O64">
            <v>3.74</v>
          </cell>
          <cell r="P64">
            <v>2.685</v>
          </cell>
          <cell r="Q64">
            <v>2.755</v>
          </cell>
          <cell r="R64">
            <v>0.16</v>
          </cell>
          <cell r="S64">
            <v>0.26</v>
          </cell>
          <cell r="T64">
            <v>2.73</v>
          </cell>
          <cell r="U64">
            <v>2.795</v>
          </cell>
          <cell r="V64">
            <v>2.675</v>
          </cell>
          <cell r="W64">
            <v>2.7</v>
          </cell>
          <cell r="X64">
            <v>2.715</v>
          </cell>
          <cell r="Y64">
            <v>2.815</v>
          </cell>
          <cell r="Z64">
            <v>2.775</v>
          </cell>
          <cell r="AA64">
            <v>2.645</v>
          </cell>
          <cell r="AB64">
            <v>2.76</v>
          </cell>
        </row>
        <row r="65">
          <cell r="A65">
            <v>36466</v>
          </cell>
          <cell r="B65">
            <v>2.625</v>
          </cell>
          <cell r="C65">
            <v>2.64</v>
          </cell>
          <cell r="D65">
            <v>2.98</v>
          </cell>
          <cell r="E65">
            <v>2.58</v>
          </cell>
          <cell r="F65">
            <v>2.665</v>
          </cell>
          <cell r="G65">
            <v>0.355</v>
          </cell>
          <cell r="H65">
            <v>0.34</v>
          </cell>
          <cell r="I65">
            <v>-0.0150000000000001</v>
          </cell>
          <cell r="J65">
            <v>0.04</v>
          </cell>
          <cell r="K65">
            <v>0.0249999999999999</v>
          </cell>
          <cell r="L65">
            <v>0.0600000000000001</v>
          </cell>
          <cell r="M65">
            <v>2.855</v>
          </cell>
          <cell r="N65">
            <v>3.13</v>
          </cell>
          <cell r="O65">
            <v>3.45</v>
          </cell>
          <cell r="P65">
            <v>2.55</v>
          </cell>
          <cell r="Q65">
            <v>2.595</v>
          </cell>
          <cell r="R65">
            <v>0.15</v>
          </cell>
          <cell r="S65">
            <v>0.275</v>
          </cell>
          <cell r="T65">
            <v>2.56</v>
          </cell>
          <cell r="U65">
            <v>2.73</v>
          </cell>
          <cell r="V65">
            <v>2.565</v>
          </cell>
          <cell r="W65">
            <v>2.555</v>
          </cell>
          <cell r="X65">
            <v>2.6</v>
          </cell>
          <cell r="Y65">
            <v>2.79</v>
          </cell>
          <cell r="Z65">
            <v>2.67</v>
          </cell>
          <cell r="AA65">
            <v>2.63</v>
          </cell>
          <cell r="AB65">
            <v>2.755</v>
          </cell>
        </row>
        <row r="66">
          <cell r="A66">
            <v>36467</v>
          </cell>
          <cell r="B66">
            <v>2.665</v>
          </cell>
          <cell r="C66">
            <v>2.635</v>
          </cell>
          <cell r="D66">
            <v>2.955</v>
          </cell>
          <cell r="E66">
            <v>2.61</v>
          </cell>
          <cell r="F66">
            <v>2.725</v>
          </cell>
          <cell r="G66">
            <v>0.29</v>
          </cell>
          <cell r="H66">
            <v>0.32</v>
          </cell>
          <cell r="I66">
            <v>0.0300000000000003</v>
          </cell>
          <cell r="J66">
            <v>0.0600000000000001</v>
          </cell>
          <cell r="K66">
            <v>0.0900000000000003</v>
          </cell>
          <cell r="L66">
            <v>0.0249999999999999</v>
          </cell>
          <cell r="M66">
            <v>2.865</v>
          </cell>
          <cell r="N66">
            <v>3.155</v>
          </cell>
          <cell r="O66">
            <v>3.395</v>
          </cell>
          <cell r="P66">
            <v>2.595</v>
          </cell>
          <cell r="Q66">
            <v>2.615</v>
          </cell>
          <cell r="R66">
            <v>0.2</v>
          </cell>
          <cell r="S66">
            <v>0.29</v>
          </cell>
          <cell r="T66">
            <v>2.57</v>
          </cell>
          <cell r="U66">
            <v>2.815</v>
          </cell>
          <cell r="V66">
            <v>2.59</v>
          </cell>
          <cell r="W66">
            <v>2.565</v>
          </cell>
          <cell r="X66">
            <v>2.62</v>
          </cell>
          <cell r="Y66">
            <v>2.91</v>
          </cell>
          <cell r="Z66">
            <v>2.75</v>
          </cell>
          <cell r="AA66">
            <v>2.675</v>
          </cell>
          <cell r="AB66">
            <v>2.785</v>
          </cell>
        </row>
        <row r="67">
          <cell r="A67">
            <v>36468</v>
          </cell>
          <cell r="B67">
            <v>2.685</v>
          </cell>
          <cell r="C67">
            <v>2.69</v>
          </cell>
          <cell r="D67">
            <v>2.945</v>
          </cell>
          <cell r="E67">
            <v>2.635</v>
          </cell>
          <cell r="F67">
            <v>2.755</v>
          </cell>
          <cell r="G67">
            <v>0.26</v>
          </cell>
          <cell r="H67">
            <v>0.255</v>
          </cell>
          <cell r="I67">
            <v>-0.00499999999999989</v>
          </cell>
          <cell r="J67">
            <v>0.0699999999999998</v>
          </cell>
          <cell r="K67">
            <v>0.065</v>
          </cell>
          <cell r="L67">
            <v>0.0550000000000002</v>
          </cell>
          <cell r="M67">
            <v>2.845</v>
          </cell>
          <cell r="N67">
            <v>3.145</v>
          </cell>
          <cell r="O67">
            <v>3.3</v>
          </cell>
          <cell r="P67">
            <v>2.63</v>
          </cell>
          <cell r="Q67">
            <v>2.645</v>
          </cell>
          <cell r="R67">
            <v>0.2</v>
          </cell>
          <cell r="S67">
            <v>0.3</v>
          </cell>
          <cell r="T67">
            <v>2.585</v>
          </cell>
          <cell r="U67">
            <v>2.835</v>
          </cell>
          <cell r="V67">
            <v>2.61</v>
          </cell>
          <cell r="W67">
            <v>2.59</v>
          </cell>
          <cell r="X67">
            <v>2.655</v>
          </cell>
          <cell r="Y67">
            <v>2.865</v>
          </cell>
          <cell r="Z67">
            <v>2.765</v>
          </cell>
          <cell r="AA67">
            <v>2.655</v>
          </cell>
          <cell r="AB67">
            <v>2.745</v>
          </cell>
        </row>
        <row r="68">
          <cell r="A68">
            <v>36469</v>
          </cell>
          <cell r="B68">
            <v>2.6</v>
          </cell>
          <cell r="C68">
            <v>2.6</v>
          </cell>
          <cell r="D68">
            <v>2.92</v>
          </cell>
          <cell r="E68">
            <v>2.57</v>
          </cell>
          <cell r="F68">
            <v>2.64</v>
          </cell>
          <cell r="G68">
            <v>0.32</v>
          </cell>
          <cell r="H68">
            <v>0.32</v>
          </cell>
          <cell r="I68">
            <v>0</v>
          </cell>
          <cell r="J68">
            <v>0.04</v>
          </cell>
          <cell r="K68">
            <v>0.04</v>
          </cell>
          <cell r="L68">
            <v>0.0300000000000003</v>
          </cell>
          <cell r="M68">
            <v>2.795</v>
          </cell>
          <cell r="N68">
            <v>3.095</v>
          </cell>
          <cell r="O68">
            <v>3.28</v>
          </cell>
          <cell r="P68">
            <v>2.59</v>
          </cell>
          <cell r="Q68">
            <v>2.6</v>
          </cell>
          <cell r="R68">
            <v>0.175</v>
          </cell>
          <cell r="S68">
            <v>0.3</v>
          </cell>
          <cell r="T68">
            <v>2.57</v>
          </cell>
          <cell r="U68">
            <v>2.74</v>
          </cell>
          <cell r="V68">
            <v>2.53</v>
          </cell>
          <cell r="W68">
            <v>2.555</v>
          </cell>
          <cell r="X68">
            <v>2.59</v>
          </cell>
          <cell r="Y68">
            <v>2.74</v>
          </cell>
          <cell r="Z68">
            <v>2.65</v>
          </cell>
          <cell r="AA68">
            <v>2.57</v>
          </cell>
          <cell r="AB68">
            <v>2.645</v>
          </cell>
        </row>
        <row r="69">
          <cell r="A69">
            <v>36470</v>
          </cell>
          <cell r="B69">
            <v>2.425</v>
          </cell>
          <cell r="C69">
            <v>2.42</v>
          </cell>
          <cell r="D69">
            <v>2.715</v>
          </cell>
          <cell r="E69">
            <v>2.35</v>
          </cell>
          <cell r="F69">
            <v>2.47</v>
          </cell>
          <cell r="G69">
            <v>0.29</v>
          </cell>
          <cell r="H69">
            <v>0.295</v>
          </cell>
          <cell r="I69">
            <v>0.00499999999999989</v>
          </cell>
          <cell r="J69">
            <v>0.0450000000000004</v>
          </cell>
          <cell r="K69">
            <v>0.0500000000000003</v>
          </cell>
          <cell r="L69">
            <v>0.0699999999999998</v>
          </cell>
          <cell r="M69">
            <v>2.545</v>
          </cell>
          <cell r="N69">
            <v>2.765</v>
          </cell>
          <cell r="O69">
            <v>3.21</v>
          </cell>
          <cell r="P69">
            <v>2.365</v>
          </cell>
          <cell r="Q69">
            <v>2.4</v>
          </cell>
          <cell r="R69">
            <v>0.0500000000000003</v>
          </cell>
          <cell r="S69">
            <v>0.22</v>
          </cell>
          <cell r="T69">
            <v>2.38</v>
          </cell>
          <cell r="U69">
            <v>2.625</v>
          </cell>
          <cell r="V69">
            <v>2.315</v>
          </cell>
          <cell r="W69">
            <v>2.305</v>
          </cell>
          <cell r="X69">
            <v>2.365</v>
          </cell>
          <cell r="Y69">
            <v>2.695</v>
          </cell>
          <cell r="Z69">
            <v>2.53</v>
          </cell>
          <cell r="AA69">
            <v>2.55</v>
          </cell>
          <cell r="AB69">
            <v>2.555</v>
          </cell>
        </row>
        <row r="70">
          <cell r="A70">
            <v>36471</v>
          </cell>
          <cell r="B70">
            <v>2.425</v>
          </cell>
          <cell r="C70">
            <v>2.42</v>
          </cell>
          <cell r="D70">
            <v>2.715</v>
          </cell>
          <cell r="E70">
            <v>2.35</v>
          </cell>
          <cell r="F70">
            <v>2.47</v>
          </cell>
          <cell r="G70">
            <v>0.29</v>
          </cell>
          <cell r="H70">
            <v>0.295</v>
          </cell>
          <cell r="I70">
            <v>0.00499999999999989</v>
          </cell>
          <cell r="J70">
            <v>0.0450000000000004</v>
          </cell>
          <cell r="K70">
            <v>0.0500000000000003</v>
          </cell>
          <cell r="L70">
            <v>0.0699999999999998</v>
          </cell>
          <cell r="M70">
            <v>2.545</v>
          </cell>
          <cell r="N70">
            <v>2.765</v>
          </cell>
          <cell r="O70">
            <v>3.21</v>
          </cell>
          <cell r="P70">
            <v>2.365</v>
          </cell>
          <cell r="Q70">
            <v>2.4</v>
          </cell>
          <cell r="R70">
            <v>0.0500000000000003</v>
          </cell>
          <cell r="S70">
            <v>0.22</v>
          </cell>
          <cell r="T70">
            <v>2.38</v>
          </cell>
          <cell r="U70">
            <v>2.625</v>
          </cell>
          <cell r="V70">
            <v>2.315</v>
          </cell>
          <cell r="W70">
            <v>2.305</v>
          </cell>
          <cell r="X70">
            <v>2.365</v>
          </cell>
          <cell r="Y70">
            <v>2.695</v>
          </cell>
          <cell r="Z70">
            <v>2.53</v>
          </cell>
          <cell r="AA70">
            <v>2.55</v>
          </cell>
          <cell r="AB70">
            <v>2.555</v>
          </cell>
        </row>
        <row r="71">
          <cell r="A71">
            <v>36472</v>
          </cell>
          <cell r="B71">
            <v>2.425</v>
          </cell>
          <cell r="C71">
            <v>2.42</v>
          </cell>
          <cell r="D71">
            <v>2.715</v>
          </cell>
          <cell r="E71">
            <v>2.35</v>
          </cell>
          <cell r="F71">
            <v>2.47</v>
          </cell>
          <cell r="G71">
            <v>0.29</v>
          </cell>
          <cell r="H71">
            <v>0.295</v>
          </cell>
          <cell r="I71">
            <v>0.00499999999999989</v>
          </cell>
          <cell r="J71">
            <v>0.0450000000000004</v>
          </cell>
          <cell r="K71">
            <v>0.0500000000000003</v>
          </cell>
          <cell r="L71">
            <v>0.0699999999999998</v>
          </cell>
          <cell r="M71">
            <v>2.545</v>
          </cell>
          <cell r="N71">
            <v>2.765</v>
          </cell>
          <cell r="O71">
            <v>3.21</v>
          </cell>
          <cell r="P71">
            <v>2.365</v>
          </cell>
          <cell r="Q71">
            <v>2.4</v>
          </cell>
          <cell r="R71">
            <v>0.0500000000000003</v>
          </cell>
          <cell r="S71">
            <v>0.22</v>
          </cell>
          <cell r="T71">
            <v>2.38</v>
          </cell>
          <cell r="U71">
            <v>2.625</v>
          </cell>
          <cell r="V71">
            <v>2.315</v>
          </cell>
          <cell r="W71">
            <v>2.305</v>
          </cell>
          <cell r="X71">
            <v>2.365</v>
          </cell>
          <cell r="Y71">
            <v>2.695</v>
          </cell>
          <cell r="Z71">
            <v>2.53</v>
          </cell>
          <cell r="AA71">
            <v>2.55</v>
          </cell>
          <cell r="AB71">
            <v>2.555</v>
          </cell>
        </row>
        <row r="72">
          <cell r="A72">
            <v>36473</v>
          </cell>
          <cell r="B72">
            <v>2.39</v>
          </cell>
          <cell r="C72">
            <v>2.375</v>
          </cell>
          <cell r="D72">
            <v>2.725</v>
          </cell>
          <cell r="E72">
            <v>2.34</v>
          </cell>
          <cell r="F72">
            <v>2.44</v>
          </cell>
          <cell r="G72">
            <v>0.335</v>
          </cell>
          <cell r="H72">
            <v>0.35</v>
          </cell>
          <cell r="I72">
            <v>0.0150000000000001</v>
          </cell>
          <cell r="J72">
            <v>0.0499999999999998</v>
          </cell>
          <cell r="K72">
            <v>0.065</v>
          </cell>
          <cell r="L72">
            <v>0.0350000000000001</v>
          </cell>
          <cell r="M72">
            <v>2.53</v>
          </cell>
          <cell r="N72">
            <v>2.84</v>
          </cell>
          <cell r="O72">
            <v>3.135</v>
          </cell>
          <cell r="P72">
            <v>2.275</v>
          </cell>
          <cell r="Q72">
            <v>2.355</v>
          </cell>
          <cell r="R72">
            <v>0.115</v>
          </cell>
          <cell r="S72">
            <v>0.31</v>
          </cell>
          <cell r="T72">
            <v>2.38</v>
          </cell>
          <cell r="U72">
            <v>2.59</v>
          </cell>
          <cell r="V72">
            <v>2.3</v>
          </cell>
          <cell r="W72">
            <v>2.26</v>
          </cell>
          <cell r="X72">
            <v>2.355</v>
          </cell>
          <cell r="Y72">
            <v>2.59</v>
          </cell>
          <cell r="Z72">
            <v>2.505</v>
          </cell>
          <cell r="AA72">
            <v>2.43</v>
          </cell>
          <cell r="AB72">
            <v>2.48</v>
          </cell>
        </row>
        <row r="73">
          <cell r="A73">
            <v>36474</v>
          </cell>
          <cell r="B73">
            <v>2.24</v>
          </cell>
          <cell r="C73">
            <v>2.22</v>
          </cell>
          <cell r="D73">
            <v>2.645</v>
          </cell>
          <cell r="E73">
            <v>2.155</v>
          </cell>
          <cell r="F73">
            <v>2.285</v>
          </cell>
          <cell r="G73">
            <v>0.405</v>
          </cell>
          <cell r="H73">
            <v>0.425</v>
          </cell>
          <cell r="I73">
            <v>0.02</v>
          </cell>
          <cell r="J73">
            <v>0.0449999999999999</v>
          </cell>
          <cell r="K73">
            <v>0.065</v>
          </cell>
          <cell r="L73">
            <v>0.0650000000000004</v>
          </cell>
          <cell r="M73">
            <v>2.42</v>
          </cell>
          <cell r="N73">
            <v>2.76</v>
          </cell>
          <cell r="O73">
            <v>2.945</v>
          </cell>
          <cell r="P73">
            <v>2.155</v>
          </cell>
          <cell r="Q73">
            <v>2.205</v>
          </cell>
          <cell r="R73">
            <v>0.115</v>
          </cell>
          <cell r="S73">
            <v>0.34</v>
          </cell>
          <cell r="T73">
            <v>2.2</v>
          </cell>
          <cell r="U73">
            <v>2.44</v>
          </cell>
          <cell r="V73">
            <v>2.11</v>
          </cell>
          <cell r="W73">
            <v>2.095</v>
          </cell>
          <cell r="X73">
            <v>2.18</v>
          </cell>
          <cell r="Y73">
            <v>2.435</v>
          </cell>
          <cell r="Z73">
            <v>2.335</v>
          </cell>
          <cell r="AA73">
            <v>2.29</v>
          </cell>
          <cell r="AB73">
            <v>2.335</v>
          </cell>
        </row>
        <row r="74">
          <cell r="A74">
            <v>36475</v>
          </cell>
          <cell r="B74">
            <v>2.19</v>
          </cell>
          <cell r="C74">
            <v>2.155</v>
          </cell>
          <cell r="D74">
            <v>2.61</v>
          </cell>
          <cell r="E74">
            <v>2.03</v>
          </cell>
          <cell r="F74">
            <v>2.255</v>
          </cell>
          <cell r="G74">
            <v>0.42</v>
          </cell>
          <cell r="H74">
            <v>0.455</v>
          </cell>
          <cell r="I74">
            <v>0.0350000000000001</v>
          </cell>
          <cell r="J74">
            <v>0.065</v>
          </cell>
          <cell r="K74">
            <v>0.1</v>
          </cell>
          <cell r="L74">
            <v>0.125</v>
          </cell>
          <cell r="M74">
            <v>2.345</v>
          </cell>
          <cell r="N74">
            <v>2.7</v>
          </cell>
          <cell r="O74">
            <v>2.865</v>
          </cell>
          <cell r="P74">
            <v>2.065</v>
          </cell>
          <cell r="Q74">
            <v>2.1</v>
          </cell>
          <cell r="R74">
            <v>0.0900000000000003</v>
          </cell>
          <cell r="S74">
            <v>0.355</v>
          </cell>
          <cell r="T74">
            <v>2.13</v>
          </cell>
          <cell r="U74">
            <v>2.395</v>
          </cell>
          <cell r="V74">
            <v>1.935</v>
          </cell>
          <cell r="W74">
            <v>1.945</v>
          </cell>
          <cell r="X74">
            <v>2.04</v>
          </cell>
          <cell r="Y74">
            <v>2.425</v>
          </cell>
          <cell r="Z74">
            <v>2.315</v>
          </cell>
          <cell r="AA74">
            <v>2.23</v>
          </cell>
          <cell r="AB74">
            <v>2.28</v>
          </cell>
        </row>
        <row r="75">
          <cell r="A75">
            <v>36476</v>
          </cell>
          <cell r="B75">
            <v>2.17</v>
          </cell>
          <cell r="C75">
            <v>2.12</v>
          </cell>
          <cell r="D75">
            <v>2.63</v>
          </cell>
          <cell r="E75">
            <v>2.09</v>
          </cell>
          <cell r="F75">
            <v>2.245</v>
          </cell>
          <cell r="G75">
            <v>0.46</v>
          </cell>
          <cell r="H75">
            <v>0.51</v>
          </cell>
          <cell r="I75">
            <v>0.0499999999999998</v>
          </cell>
          <cell r="J75">
            <v>0.0750000000000002</v>
          </cell>
          <cell r="K75">
            <v>0.125</v>
          </cell>
          <cell r="L75">
            <v>0.0300000000000003</v>
          </cell>
          <cell r="M75">
            <v>2.32</v>
          </cell>
          <cell r="N75">
            <v>2.685</v>
          </cell>
          <cell r="O75">
            <v>2.885</v>
          </cell>
          <cell r="P75">
            <v>2.06</v>
          </cell>
          <cell r="Q75">
            <v>2.09</v>
          </cell>
          <cell r="R75">
            <v>0.0550000000000002</v>
          </cell>
          <cell r="S75">
            <v>0.365</v>
          </cell>
          <cell r="T75">
            <v>2.11</v>
          </cell>
          <cell r="U75">
            <v>2.395</v>
          </cell>
          <cell r="V75">
            <v>1.94</v>
          </cell>
          <cell r="W75">
            <v>1.925</v>
          </cell>
          <cell r="X75">
            <v>2.08</v>
          </cell>
          <cell r="Y75">
            <v>2.42</v>
          </cell>
          <cell r="Z75">
            <v>2.31</v>
          </cell>
          <cell r="AA75">
            <v>2.17</v>
          </cell>
          <cell r="AB75">
            <v>2.265</v>
          </cell>
        </row>
        <row r="76">
          <cell r="A76">
            <v>36477</v>
          </cell>
          <cell r="B76">
            <v>1.89</v>
          </cell>
          <cell r="C76">
            <v>1.845</v>
          </cell>
          <cell r="D76">
            <v>2.33</v>
          </cell>
          <cell r="E76">
            <v>1.81</v>
          </cell>
          <cell r="F76">
            <v>1.98</v>
          </cell>
          <cell r="G76">
            <v>0.44</v>
          </cell>
          <cell r="H76">
            <v>0.485</v>
          </cell>
          <cell r="I76">
            <v>0.0449999999999999</v>
          </cell>
          <cell r="J76">
            <v>0.0900000000000001</v>
          </cell>
          <cell r="K76">
            <v>0.135</v>
          </cell>
          <cell r="L76">
            <v>0.0349999999999999</v>
          </cell>
          <cell r="M76">
            <v>2.085</v>
          </cell>
          <cell r="N76">
            <v>2.335</v>
          </cell>
          <cell r="O76">
            <v>2.73</v>
          </cell>
          <cell r="P76">
            <v>1.905</v>
          </cell>
          <cell r="Q76">
            <v>1.95</v>
          </cell>
          <cell r="R76">
            <v>0.00499999999999989</v>
          </cell>
          <cell r="S76">
            <v>0.25</v>
          </cell>
          <cell r="T76">
            <v>2.11</v>
          </cell>
          <cell r="U76">
            <v>2.135</v>
          </cell>
          <cell r="V76">
            <v>1.74</v>
          </cell>
          <cell r="W76">
            <v>1.7</v>
          </cell>
          <cell r="X76">
            <v>1.81</v>
          </cell>
          <cell r="Y76">
            <v>2.2</v>
          </cell>
          <cell r="Z76">
            <v>2.055</v>
          </cell>
          <cell r="AA76">
            <v>1.935</v>
          </cell>
          <cell r="AB76">
            <v>2.045</v>
          </cell>
        </row>
        <row r="77">
          <cell r="A77">
            <v>36478</v>
          </cell>
          <cell r="B77">
            <v>1.89</v>
          </cell>
          <cell r="C77">
            <v>1.845</v>
          </cell>
          <cell r="D77">
            <v>2.33</v>
          </cell>
          <cell r="E77">
            <v>1.81</v>
          </cell>
          <cell r="F77">
            <v>1.98</v>
          </cell>
          <cell r="G77">
            <v>0.44</v>
          </cell>
          <cell r="H77">
            <v>0.485</v>
          </cell>
          <cell r="I77">
            <v>0.0449999999999999</v>
          </cell>
          <cell r="J77">
            <v>0.0900000000000001</v>
          </cell>
          <cell r="K77">
            <v>0.135</v>
          </cell>
          <cell r="L77">
            <v>0.0349999999999999</v>
          </cell>
          <cell r="M77">
            <v>2.085</v>
          </cell>
          <cell r="N77">
            <v>2.335</v>
          </cell>
          <cell r="O77">
            <v>2.73</v>
          </cell>
          <cell r="P77">
            <v>1.905</v>
          </cell>
          <cell r="Q77">
            <v>1.95</v>
          </cell>
          <cell r="R77">
            <v>0.00499999999999989</v>
          </cell>
          <cell r="S77">
            <v>0.25</v>
          </cell>
          <cell r="T77">
            <v>2.11</v>
          </cell>
          <cell r="U77">
            <v>2.135</v>
          </cell>
          <cell r="V77">
            <v>1.74</v>
          </cell>
          <cell r="W77">
            <v>1.7</v>
          </cell>
          <cell r="X77">
            <v>1.81</v>
          </cell>
          <cell r="Y77">
            <v>2.2</v>
          </cell>
          <cell r="Z77">
            <v>2.055</v>
          </cell>
          <cell r="AA77">
            <v>1.935</v>
          </cell>
          <cell r="AB77">
            <v>2.045</v>
          </cell>
        </row>
        <row r="78">
          <cell r="A78">
            <v>36479</v>
          </cell>
          <cell r="B78">
            <v>1.89</v>
          </cell>
          <cell r="C78">
            <v>1.845</v>
          </cell>
          <cell r="D78">
            <v>2.33</v>
          </cell>
          <cell r="E78">
            <v>1.81</v>
          </cell>
          <cell r="F78">
            <v>1.98</v>
          </cell>
          <cell r="G78">
            <v>0.44</v>
          </cell>
          <cell r="H78">
            <v>0.485</v>
          </cell>
          <cell r="I78">
            <v>0.0449999999999999</v>
          </cell>
          <cell r="J78">
            <v>0.0900000000000001</v>
          </cell>
          <cell r="K78">
            <v>0.135</v>
          </cell>
          <cell r="L78">
            <v>0.0349999999999999</v>
          </cell>
          <cell r="M78">
            <v>2.085</v>
          </cell>
          <cell r="N78">
            <v>2.335</v>
          </cell>
          <cell r="O78">
            <v>2.73</v>
          </cell>
          <cell r="P78">
            <v>1.905</v>
          </cell>
          <cell r="Q78">
            <v>1.95</v>
          </cell>
          <cell r="R78">
            <v>0.00499999999999989</v>
          </cell>
          <cell r="S78">
            <v>0.25</v>
          </cell>
          <cell r="T78">
            <v>2.11</v>
          </cell>
          <cell r="U78">
            <v>2.135</v>
          </cell>
          <cell r="V78">
            <v>1.74</v>
          </cell>
          <cell r="W78">
            <v>1.7</v>
          </cell>
          <cell r="X78">
            <v>1.81</v>
          </cell>
          <cell r="Y78">
            <v>2.2</v>
          </cell>
          <cell r="Z78">
            <v>2.055</v>
          </cell>
          <cell r="AA78">
            <v>1.935</v>
          </cell>
          <cell r="AB78">
            <v>2.045</v>
          </cell>
        </row>
        <row r="79">
          <cell r="A79">
            <v>36480</v>
          </cell>
          <cell r="B79">
            <v>2.095</v>
          </cell>
          <cell r="C79">
            <v>2.02</v>
          </cell>
          <cell r="D79">
            <v>2.51</v>
          </cell>
          <cell r="E79">
            <v>1.95</v>
          </cell>
          <cell r="F79">
            <v>2.16</v>
          </cell>
          <cell r="G79">
            <v>0.415</v>
          </cell>
          <cell r="H79">
            <v>0.49</v>
          </cell>
          <cell r="I79">
            <v>0.0750000000000002</v>
          </cell>
          <cell r="J79">
            <v>0.065</v>
          </cell>
          <cell r="K79">
            <v>0.14</v>
          </cell>
          <cell r="L79">
            <v>0.0700000000000001</v>
          </cell>
          <cell r="M79">
            <v>2.19</v>
          </cell>
          <cell r="N79">
            <v>2.615</v>
          </cell>
          <cell r="O79">
            <v>2.56</v>
          </cell>
          <cell r="P79">
            <v>1.855</v>
          </cell>
          <cell r="Q79">
            <v>1.9</v>
          </cell>
          <cell r="R79">
            <v>0.105</v>
          </cell>
          <cell r="S79">
            <v>0.425</v>
          </cell>
          <cell r="T79">
            <v>1.95</v>
          </cell>
          <cell r="U79">
            <v>2.31</v>
          </cell>
          <cell r="V79">
            <v>1.89</v>
          </cell>
          <cell r="W79">
            <v>1.785</v>
          </cell>
          <cell r="X79">
            <v>1.98</v>
          </cell>
          <cell r="Y79">
            <v>2.35</v>
          </cell>
          <cell r="Z79">
            <v>2.225</v>
          </cell>
          <cell r="AA79">
            <v>2.115</v>
          </cell>
          <cell r="AB79">
            <v>2.23</v>
          </cell>
        </row>
        <row r="80">
          <cell r="A80">
            <v>36481</v>
          </cell>
          <cell r="B80">
            <v>2</v>
          </cell>
          <cell r="C80">
            <v>1.95</v>
          </cell>
          <cell r="D80">
            <v>2.45</v>
          </cell>
          <cell r="E80">
            <v>1.895</v>
          </cell>
          <cell r="F80">
            <v>2.07</v>
          </cell>
          <cell r="G80">
            <v>0.45</v>
          </cell>
          <cell r="H80">
            <v>0.5</v>
          </cell>
          <cell r="I80">
            <v>0.05</v>
          </cell>
          <cell r="J80">
            <v>0.0699999999999998</v>
          </cell>
          <cell r="K80">
            <v>0.12</v>
          </cell>
          <cell r="L80">
            <v>0.0549999999999999</v>
          </cell>
          <cell r="M80">
            <v>2.165</v>
          </cell>
          <cell r="N80">
            <v>2.555</v>
          </cell>
          <cell r="O80">
            <v>2.595</v>
          </cell>
          <cell r="P80">
            <v>1.855</v>
          </cell>
          <cell r="Q80">
            <v>1.89</v>
          </cell>
          <cell r="R80">
            <v>0.105</v>
          </cell>
          <cell r="S80">
            <v>0.39</v>
          </cell>
          <cell r="T80">
            <v>1.95</v>
          </cell>
          <cell r="U80">
            <v>2.23</v>
          </cell>
          <cell r="V80">
            <v>1.82</v>
          </cell>
          <cell r="W80">
            <v>1.75</v>
          </cell>
          <cell r="X80">
            <v>1.91</v>
          </cell>
          <cell r="Y80">
            <v>2.265</v>
          </cell>
          <cell r="Z80">
            <v>2.14</v>
          </cell>
          <cell r="AA80">
            <v>2.04</v>
          </cell>
          <cell r="AB80">
            <v>2.12</v>
          </cell>
        </row>
        <row r="81">
          <cell r="A81">
            <v>36482</v>
          </cell>
          <cell r="B81">
            <v>2.05</v>
          </cell>
          <cell r="C81">
            <v>2.015</v>
          </cell>
          <cell r="D81">
            <v>2.47</v>
          </cell>
          <cell r="E81">
            <v>1.96</v>
          </cell>
          <cell r="F81">
            <v>2.1</v>
          </cell>
          <cell r="G81">
            <v>0.42</v>
          </cell>
          <cell r="H81">
            <v>0.455</v>
          </cell>
          <cell r="I81">
            <v>0.0349999999999997</v>
          </cell>
          <cell r="J81">
            <v>0.0500000000000003</v>
          </cell>
          <cell r="K81">
            <v>0.085</v>
          </cell>
          <cell r="L81">
            <v>0.0550000000000002</v>
          </cell>
          <cell r="M81">
            <v>2.22</v>
          </cell>
          <cell r="N81">
            <v>2.56</v>
          </cell>
          <cell r="O81">
            <v>2.735</v>
          </cell>
          <cell r="P81">
            <v>1.945</v>
          </cell>
          <cell r="Q81">
            <v>2.02</v>
          </cell>
          <cell r="R81">
            <v>0.0899999999999999</v>
          </cell>
          <cell r="S81">
            <v>0.34</v>
          </cell>
          <cell r="T81">
            <v>2</v>
          </cell>
          <cell r="U81">
            <v>2.24</v>
          </cell>
          <cell r="V81">
            <v>1.88</v>
          </cell>
          <cell r="W81">
            <v>1.79</v>
          </cell>
          <cell r="X81">
            <v>1.97</v>
          </cell>
          <cell r="Y81">
            <v>2.285</v>
          </cell>
          <cell r="Z81">
            <v>2.15</v>
          </cell>
          <cell r="AA81">
            <v>2.085</v>
          </cell>
          <cell r="AB81">
            <v>2.16</v>
          </cell>
        </row>
        <row r="82">
          <cell r="A82">
            <v>36483</v>
          </cell>
          <cell r="B82">
            <v>2.065</v>
          </cell>
          <cell r="C82">
            <v>2.045</v>
          </cell>
          <cell r="D82">
            <v>2.48</v>
          </cell>
          <cell r="E82">
            <v>2.02</v>
          </cell>
          <cell r="F82">
            <v>2.1</v>
          </cell>
          <cell r="G82">
            <v>0.415</v>
          </cell>
          <cell r="H82">
            <v>0.435</v>
          </cell>
          <cell r="I82">
            <v>0.02</v>
          </cell>
          <cell r="J82">
            <v>0.0350000000000001</v>
          </cell>
          <cell r="K82">
            <v>0.0550000000000002</v>
          </cell>
          <cell r="L82">
            <v>0.0249999999999999</v>
          </cell>
          <cell r="M82">
            <v>2.265</v>
          </cell>
          <cell r="N82">
            <v>2.565</v>
          </cell>
          <cell r="O82">
            <v>2.82</v>
          </cell>
          <cell r="P82">
            <v>1.985</v>
          </cell>
          <cell r="Q82">
            <v>2.05</v>
          </cell>
          <cell r="R82">
            <v>0.085</v>
          </cell>
          <cell r="S82">
            <v>0.3</v>
          </cell>
          <cell r="T82">
            <v>2.04</v>
          </cell>
          <cell r="U82">
            <v>2.22</v>
          </cell>
          <cell r="V82">
            <v>1.94</v>
          </cell>
          <cell r="W82">
            <v>1.845</v>
          </cell>
          <cell r="X82">
            <v>2.03</v>
          </cell>
          <cell r="Y82">
            <v>2.27</v>
          </cell>
          <cell r="Z82">
            <v>2.155</v>
          </cell>
          <cell r="AA82">
            <v>2.095</v>
          </cell>
          <cell r="AB82">
            <v>2.185</v>
          </cell>
        </row>
        <row r="83">
          <cell r="A83">
            <v>36484</v>
          </cell>
          <cell r="B83">
            <v>2.015</v>
          </cell>
          <cell r="C83">
            <v>2.005</v>
          </cell>
          <cell r="D83">
            <v>2.44</v>
          </cell>
          <cell r="E83">
            <v>2</v>
          </cell>
          <cell r="F83">
            <v>2.03</v>
          </cell>
          <cell r="G83">
            <v>0.425</v>
          </cell>
          <cell r="H83">
            <v>0.435</v>
          </cell>
          <cell r="I83">
            <v>0.0100000000000002</v>
          </cell>
          <cell r="J83">
            <v>0.0149999999999997</v>
          </cell>
          <cell r="K83">
            <v>0.0249999999999999</v>
          </cell>
          <cell r="L83">
            <v>0.00499999999999989</v>
          </cell>
          <cell r="M83">
            <v>2.325</v>
          </cell>
          <cell r="N83">
            <v>2.56</v>
          </cell>
          <cell r="O83">
            <v>2.77</v>
          </cell>
          <cell r="P83">
            <v>2</v>
          </cell>
          <cell r="Q83">
            <v>2.055</v>
          </cell>
          <cell r="R83">
            <v>0.12</v>
          </cell>
          <cell r="S83">
            <v>0.235</v>
          </cell>
          <cell r="T83">
            <v>2.05</v>
          </cell>
          <cell r="U83">
            <v>2.15</v>
          </cell>
          <cell r="V83">
            <v>1.945</v>
          </cell>
          <cell r="W83">
            <v>1.905</v>
          </cell>
          <cell r="X83">
            <v>2</v>
          </cell>
          <cell r="Y83">
            <v>2.195</v>
          </cell>
          <cell r="Z83">
            <v>2.09</v>
          </cell>
          <cell r="AA83">
            <v>2.04</v>
          </cell>
          <cell r="AB83">
            <v>2.11</v>
          </cell>
        </row>
        <row r="84">
          <cell r="A84">
            <v>36485</v>
          </cell>
          <cell r="B84">
            <v>2.015</v>
          </cell>
          <cell r="C84">
            <v>2.005</v>
          </cell>
          <cell r="D84">
            <v>2.44</v>
          </cell>
          <cell r="E84">
            <v>2</v>
          </cell>
          <cell r="F84">
            <v>2.03</v>
          </cell>
          <cell r="G84">
            <v>0.425</v>
          </cell>
          <cell r="H84">
            <v>0.435</v>
          </cell>
          <cell r="I84">
            <v>0.0100000000000002</v>
          </cell>
          <cell r="J84">
            <v>0.0149999999999997</v>
          </cell>
          <cell r="K84">
            <v>0.0249999999999999</v>
          </cell>
          <cell r="L84">
            <v>0.00499999999999989</v>
          </cell>
          <cell r="M84">
            <v>2.325</v>
          </cell>
          <cell r="N84">
            <v>2.56</v>
          </cell>
          <cell r="O84">
            <v>2.77</v>
          </cell>
          <cell r="P84">
            <v>2</v>
          </cell>
          <cell r="Q84">
            <v>2.055</v>
          </cell>
          <cell r="R84">
            <v>0.12</v>
          </cell>
          <cell r="S84">
            <v>0.235</v>
          </cell>
          <cell r="T84">
            <v>2.05</v>
          </cell>
          <cell r="U84">
            <v>2.15</v>
          </cell>
          <cell r="V84">
            <v>1.945</v>
          </cell>
          <cell r="W84">
            <v>1.905</v>
          </cell>
          <cell r="X84">
            <v>2</v>
          </cell>
          <cell r="Y84">
            <v>2.195</v>
          </cell>
          <cell r="Z84">
            <v>2.09</v>
          </cell>
          <cell r="AA84">
            <v>2.04</v>
          </cell>
          <cell r="AB84">
            <v>2.11</v>
          </cell>
        </row>
        <row r="85">
          <cell r="A85">
            <v>36486</v>
          </cell>
          <cell r="B85">
            <v>2.015</v>
          </cell>
          <cell r="C85">
            <v>2.005</v>
          </cell>
          <cell r="D85">
            <v>2.44</v>
          </cell>
          <cell r="E85">
            <v>2</v>
          </cell>
          <cell r="F85">
            <v>2.03</v>
          </cell>
          <cell r="G85">
            <v>0.425</v>
          </cell>
          <cell r="H85">
            <v>0.435</v>
          </cell>
          <cell r="I85">
            <v>0.0100000000000002</v>
          </cell>
          <cell r="J85">
            <v>0.0149999999999997</v>
          </cell>
          <cell r="K85">
            <v>0.0249999999999999</v>
          </cell>
          <cell r="L85">
            <v>0.00499999999999989</v>
          </cell>
          <cell r="M85">
            <v>2.325</v>
          </cell>
          <cell r="N85">
            <v>2.56</v>
          </cell>
          <cell r="O85">
            <v>2.77</v>
          </cell>
          <cell r="P85">
            <v>2</v>
          </cell>
          <cell r="Q85">
            <v>2.055</v>
          </cell>
          <cell r="R85">
            <v>0.12</v>
          </cell>
          <cell r="S85">
            <v>0.235</v>
          </cell>
          <cell r="T85">
            <v>2.05</v>
          </cell>
          <cell r="U85">
            <v>2.15</v>
          </cell>
          <cell r="V85">
            <v>1.945</v>
          </cell>
          <cell r="W85">
            <v>1.905</v>
          </cell>
          <cell r="X85">
            <v>2</v>
          </cell>
          <cell r="Y85">
            <v>2.195</v>
          </cell>
          <cell r="Z85">
            <v>2.09</v>
          </cell>
          <cell r="AA85">
            <v>2.04</v>
          </cell>
          <cell r="AB85">
            <v>2.11</v>
          </cell>
        </row>
        <row r="86">
          <cell r="A86">
            <v>36487</v>
          </cell>
          <cell r="B86">
            <v>1.98</v>
          </cell>
          <cell r="C86">
            <v>2</v>
          </cell>
          <cell r="D86">
            <v>2.43</v>
          </cell>
          <cell r="E86">
            <v>1.92</v>
          </cell>
          <cell r="F86">
            <v>1.965</v>
          </cell>
          <cell r="G86">
            <v>0.45</v>
          </cell>
          <cell r="H86">
            <v>0.43</v>
          </cell>
          <cell r="I86">
            <v>-0.02</v>
          </cell>
          <cell r="J86">
            <v>-0.0149999999999999</v>
          </cell>
          <cell r="K86">
            <v>-0.0349999999999999</v>
          </cell>
          <cell r="L86">
            <v>0.0800000000000001</v>
          </cell>
          <cell r="M86">
            <v>2.28</v>
          </cell>
          <cell r="N86">
            <v>2.575</v>
          </cell>
          <cell r="O86">
            <v>2.515</v>
          </cell>
          <cell r="P86">
            <v>1.915</v>
          </cell>
          <cell r="Q86">
            <v>1.945</v>
          </cell>
          <cell r="R86">
            <v>0.145</v>
          </cell>
          <cell r="S86">
            <v>0.295</v>
          </cell>
          <cell r="T86">
            <v>1.92</v>
          </cell>
          <cell r="U86">
            <v>2.035</v>
          </cell>
          <cell r="V86">
            <v>1.875</v>
          </cell>
          <cell r="W86">
            <v>1.825</v>
          </cell>
          <cell r="X86">
            <v>1.92</v>
          </cell>
          <cell r="Y86">
            <v>2.07</v>
          </cell>
          <cell r="Z86">
            <v>1.985</v>
          </cell>
          <cell r="AA86">
            <v>1.91</v>
          </cell>
          <cell r="AB86">
            <v>2.045</v>
          </cell>
        </row>
        <row r="87">
          <cell r="A87">
            <v>36488</v>
          </cell>
          <cell r="B87">
            <v>2.025</v>
          </cell>
          <cell r="C87">
            <v>2.025</v>
          </cell>
          <cell r="D87">
            <v>2.47</v>
          </cell>
          <cell r="E87">
            <v>1.99</v>
          </cell>
          <cell r="F87">
            <v>2.01</v>
          </cell>
          <cell r="G87">
            <v>0.445</v>
          </cell>
          <cell r="H87">
            <v>0.445</v>
          </cell>
          <cell r="I87">
            <v>0</v>
          </cell>
          <cell r="J87">
            <v>-0.0150000000000001</v>
          </cell>
          <cell r="K87">
            <v>-0.0150000000000001</v>
          </cell>
          <cell r="L87">
            <v>0.0349999999999999</v>
          </cell>
          <cell r="M87">
            <v>2.33</v>
          </cell>
          <cell r="N87">
            <v>2.615</v>
          </cell>
          <cell r="O87">
            <v>2.605</v>
          </cell>
          <cell r="P87">
            <v>1.965</v>
          </cell>
          <cell r="Q87">
            <v>1.98</v>
          </cell>
          <cell r="R87">
            <v>0.145</v>
          </cell>
          <cell r="S87">
            <v>0.285</v>
          </cell>
          <cell r="T87">
            <v>1.935</v>
          </cell>
          <cell r="U87">
            <v>1.99</v>
          </cell>
          <cell r="V87">
            <v>1.955</v>
          </cell>
          <cell r="W87">
            <v>1.88</v>
          </cell>
          <cell r="X87">
            <v>1.99</v>
          </cell>
          <cell r="Y87">
            <v>2.075</v>
          </cell>
          <cell r="Z87">
            <v>1.99</v>
          </cell>
          <cell r="AA87">
            <v>1.935</v>
          </cell>
          <cell r="AB87">
            <v>2.05</v>
          </cell>
        </row>
        <row r="88">
          <cell r="A88">
            <v>36489</v>
          </cell>
          <cell r="B88">
            <v>1.9</v>
          </cell>
          <cell r="C88">
            <v>1.9</v>
          </cell>
          <cell r="D88">
            <v>2.35</v>
          </cell>
          <cell r="E88">
            <v>1.925</v>
          </cell>
          <cell r="F88">
            <v>1.915</v>
          </cell>
          <cell r="G88">
            <v>0.45</v>
          </cell>
          <cell r="H88">
            <v>0.45</v>
          </cell>
          <cell r="I88">
            <v>0</v>
          </cell>
          <cell r="J88">
            <v>0.0150000000000001</v>
          </cell>
          <cell r="K88">
            <v>0.0150000000000001</v>
          </cell>
          <cell r="L88">
            <v>-0.0250000000000001</v>
          </cell>
          <cell r="M88">
            <v>2.28</v>
          </cell>
          <cell r="N88">
            <v>2.445</v>
          </cell>
          <cell r="O88">
            <v>2.64</v>
          </cell>
          <cell r="P88">
            <v>1.99</v>
          </cell>
          <cell r="Q88">
            <v>2.015</v>
          </cell>
          <cell r="R88">
            <v>0.0949999999999998</v>
          </cell>
          <cell r="S88">
            <v>0.165</v>
          </cell>
          <cell r="T88">
            <v>1.995</v>
          </cell>
          <cell r="U88">
            <v>1.935</v>
          </cell>
          <cell r="V88">
            <v>1.895</v>
          </cell>
          <cell r="W88">
            <v>1.735</v>
          </cell>
          <cell r="X88">
            <v>1.945</v>
          </cell>
          <cell r="Y88">
            <v>2.05</v>
          </cell>
          <cell r="Z88">
            <v>1.925</v>
          </cell>
          <cell r="AA88">
            <v>1.915</v>
          </cell>
          <cell r="AB88">
            <v>2.005</v>
          </cell>
        </row>
        <row r="89">
          <cell r="A89">
            <v>36490</v>
          </cell>
          <cell r="B89">
            <v>1.9</v>
          </cell>
          <cell r="C89">
            <v>1.9</v>
          </cell>
          <cell r="D89">
            <v>2.35</v>
          </cell>
          <cell r="E89">
            <v>1.925</v>
          </cell>
          <cell r="F89">
            <v>1.915</v>
          </cell>
          <cell r="G89">
            <v>0.45</v>
          </cell>
          <cell r="H89">
            <v>0.45</v>
          </cell>
          <cell r="I89">
            <v>0</v>
          </cell>
          <cell r="J89">
            <v>0.0150000000000001</v>
          </cell>
          <cell r="K89">
            <v>0.0150000000000001</v>
          </cell>
          <cell r="L89">
            <v>-0.0250000000000001</v>
          </cell>
          <cell r="M89">
            <v>2.28</v>
          </cell>
          <cell r="N89">
            <v>2.445</v>
          </cell>
          <cell r="O89">
            <v>2.64</v>
          </cell>
          <cell r="P89">
            <v>1.99</v>
          </cell>
          <cell r="Q89">
            <v>2.015</v>
          </cell>
          <cell r="R89">
            <v>0.0949999999999998</v>
          </cell>
          <cell r="S89">
            <v>0.165</v>
          </cell>
          <cell r="T89">
            <v>1.995</v>
          </cell>
          <cell r="U89">
            <v>1.935</v>
          </cell>
          <cell r="V89">
            <v>1.895</v>
          </cell>
          <cell r="W89">
            <v>1.735</v>
          </cell>
          <cell r="X89">
            <v>1.945</v>
          </cell>
          <cell r="Y89">
            <v>2.05</v>
          </cell>
          <cell r="Z89">
            <v>1.925</v>
          </cell>
          <cell r="AA89">
            <v>1.915</v>
          </cell>
          <cell r="AB89">
            <v>2.005</v>
          </cell>
        </row>
        <row r="90">
          <cell r="A90">
            <v>36491</v>
          </cell>
          <cell r="B90">
            <v>1.9</v>
          </cell>
          <cell r="C90">
            <v>1.9</v>
          </cell>
          <cell r="D90">
            <v>2.35</v>
          </cell>
          <cell r="E90">
            <v>1.925</v>
          </cell>
          <cell r="F90">
            <v>1.915</v>
          </cell>
          <cell r="G90">
            <v>0.45</v>
          </cell>
          <cell r="H90">
            <v>0.45</v>
          </cell>
          <cell r="I90">
            <v>0</v>
          </cell>
          <cell r="J90">
            <v>0.0150000000000001</v>
          </cell>
          <cell r="K90">
            <v>0.0150000000000001</v>
          </cell>
          <cell r="L90">
            <v>-0.0250000000000001</v>
          </cell>
          <cell r="M90">
            <v>2.28</v>
          </cell>
          <cell r="N90">
            <v>2.445</v>
          </cell>
          <cell r="O90">
            <v>2.64</v>
          </cell>
          <cell r="P90">
            <v>1.99</v>
          </cell>
          <cell r="Q90">
            <v>2.015</v>
          </cell>
          <cell r="R90">
            <v>0.0949999999999998</v>
          </cell>
          <cell r="S90">
            <v>0.165</v>
          </cell>
          <cell r="T90">
            <v>1.995</v>
          </cell>
          <cell r="U90">
            <v>1.935</v>
          </cell>
          <cell r="V90">
            <v>1.895</v>
          </cell>
          <cell r="W90">
            <v>1.735</v>
          </cell>
          <cell r="X90">
            <v>1.945</v>
          </cell>
          <cell r="Y90">
            <v>2.05</v>
          </cell>
          <cell r="Z90">
            <v>1.925</v>
          </cell>
          <cell r="AA90">
            <v>1.915</v>
          </cell>
          <cell r="AB90">
            <v>2.005</v>
          </cell>
        </row>
        <row r="91">
          <cell r="A91">
            <v>36492</v>
          </cell>
          <cell r="B91">
            <v>1.9</v>
          </cell>
          <cell r="C91">
            <v>1.9</v>
          </cell>
          <cell r="D91">
            <v>2.35</v>
          </cell>
          <cell r="E91">
            <v>1.925</v>
          </cell>
          <cell r="F91">
            <v>1.915</v>
          </cell>
          <cell r="G91">
            <v>0.45</v>
          </cell>
          <cell r="H91">
            <v>0.45</v>
          </cell>
          <cell r="I91">
            <v>0</v>
          </cell>
          <cell r="J91">
            <v>0.0150000000000001</v>
          </cell>
          <cell r="K91">
            <v>0.0150000000000001</v>
          </cell>
          <cell r="L91">
            <v>-0.0250000000000001</v>
          </cell>
          <cell r="M91">
            <v>2.28</v>
          </cell>
          <cell r="N91">
            <v>2.445</v>
          </cell>
          <cell r="O91">
            <v>2.64</v>
          </cell>
          <cell r="P91">
            <v>1.99</v>
          </cell>
          <cell r="Q91">
            <v>2.015</v>
          </cell>
          <cell r="R91">
            <v>0.0949999999999998</v>
          </cell>
          <cell r="S91">
            <v>0.165</v>
          </cell>
          <cell r="T91">
            <v>1.995</v>
          </cell>
          <cell r="U91">
            <v>1.935</v>
          </cell>
          <cell r="V91">
            <v>1.895</v>
          </cell>
          <cell r="W91">
            <v>1.735</v>
          </cell>
          <cell r="X91">
            <v>1.945</v>
          </cell>
          <cell r="Y91">
            <v>2.05</v>
          </cell>
          <cell r="Z91">
            <v>1.925</v>
          </cell>
          <cell r="AA91">
            <v>1.915</v>
          </cell>
          <cell r="AB91">
            <v>2.005</v>
          </cell>
        </row>
        <row r="92">
          <cell r="A92">
            <v>36493</v>
          </cell>
          <cell r="B92">
            <v>1.9</v>
          </cell>
          <cell r="C92">
            <v>1.9</v>
          </cell>
          <cell r="D92">
            <v>2.35</v>
          </cell>
          <cell r="E92">
            <v>1.925</v>
          </cell>
          <cell r="F92">
            <v>1.915</v>
          </cell>
          <cell r="G92">
            <v>0.45</v>
          </cell>
          <cell r="H92">
            <v>0.45</v>
          </cell>
          <cell r="I92">
            <v>0</v>
          </cell>
          <cell r="J92">
            <v>0.0150000000000001</v>
          </cell>
          <cell r="K92">
            <v>0.0150000000000001</v>
          </cell>
          <cell r="L92">
            <v>-0.0250000000000001</v>
          </cell>
          <cell r="M92">
            <v>2.28</v>
          </cell>
          <cell r="N92">
            <v>2.445</v>
          </cell>
          <cell r="O92">
            <v>2.64</v>
          </cell>
          <cell r="P92">
            <v>1.99</v>
          </cell>
          <cell r="Q92">
            <v>2.015</v>
          </cell>
          <cell r="R92">
            <v>0.0949999999999998</v>
          </cell>
          <cell r="S92">
            <v>0.165</v>
          </cell>
          <cell r="T92">
            <v>1.995</v>
          </cell>
          <cell r="U92">
            <v>1.935</v>
          </cell>
          <cell r="V92">
            <v>1.895</v>
          </cell>
          <cell r="W92">
            <v>1.735</v>
          </cell>
          <cell r="X92">
            <v>1.945</v>
          </cell>
          <cell r="Y92">
            <v>2.05</v>
          </cell>
          <cell r="Z92">
            <v>1.925</v>
          </cell>
          <cell r="AA92">
            <v>1.915</v>
          </cell>
          <cell r="AB92">
            <v>2.005</v>
          </cell>
        </row>
        <row r="93">
          <cell r="A93">
            <v>36494</v>
          </cell>
          <cell r="B93">
            <v>2.065</v>
          </cell>
          <cell r="C93">
            <v>2.085</v>
          </cell>
          <cell r="D93">
            <v>2.465</v>
          </cell>
          <cell r="E93">
            <v>1.975</v>
          </cell>
          <cell r="F93">
            <v>2.08</v>
          </cell>
          <cell r="G93">
            <v>0.4</v>
          </cell>
          <cell r="H93">
            <v>0.38</v>
          </cell>
          <cell r="I93">
            <v>-0.02</v>
          </cell>
          <cell r="J93">
            <v>0.0150000000000001</v>
          </cell>
          <cell r="K93">
            <v>-0.00499999999999989</v>
          </cell>
          <cell r="L93">
            <v>0.11</v>
          </cell>
          <cell r="M93">
            <v>2.31</v>
          </cell>
          <cell r="N93">
            <v>2.605</v>
          </cell>
          <cell r="O93">
            <v>2.68</v>
          </cell>
          <cell r="P93">
            <v>1.98</v>
          </cell>
          <cell r="Q93">
            <v>1.995</v>
          </cell>
          <cell r="R93">
            <v>0.14</v>
          </cell>
          <cell r="S93">
            <v>0.295</v>
          </cell>
          <cell r="T93">
            <v>1.995</v>
          </cell>
          <cell r="U93">
            <v>2.205</v>
          </cell>
          <cell r="V93">
            <v>1.935</v>
          </cell>
          <cell r="W93">
            <v>1.915</v>
          </cell>
          <cell r="X93">
            <v>1.99</v>
          </cell>
          <cell r="Y93">
            <v>2.255</v>
          </cell>
          <cell r="Z93">
            <v>2.13</v>
          </cell>
          <cell r="AA93">
            <v>2.095</v>
          </cell>
          <cell r="AB93">
            <v>2.165</v>
          </cell>
        </row>
        <row r="94">
          <cell r="A94">
            <v>36495</v>
          </cell>
          <cell r="B94">
            <v>2.11</v>
          </cell>
          <cell r="C94">
            <v>2.12</v>
          </cell>
          <cell r="D94">
            <v>2.44</v>
          </cell>
          <cell r="E94">
            <v>2.08</v>
          </cell>
          <cell r="F94">
            <v>2.15</v>
          </cell>
          <cell r="G94">
            <v>0.33</v>
          </cell>
          <cell r="H94">
            <v>0.32</v>
          </cell>
          <cell r="I94">
            <v>-0.0100000000000002</v>
          </cell>
          <cell r="J94">
            <v>0.04</v>
          </cell>
          <cell r="K94">
            <v>0.0299999999999998</v>
          </cell>
          <cell r="L94">
            <v>0.04</v>
          </cell>
          <cell r="M94">
            <v>2.34</v>
          </cell>
          <cell r="N94">
            <v>2.565</v>
          </cell>
          <cell r="O94">
            <v>2.79</v>
          </cell>
          <cell r="P94">
            <v>2.035</v>
          </cell>
          <cell r="Q94">
            <v>2.095</v>
          </cell>
          <cell r="R94">
            <v>0.125</v>
          </cell>
          <cell r="S94">
            <v>0.225</v>
          </cell>
          <cell r="T94">
            <v>2.05</v>
          </cell>
          <cell r="U94">
            <v>2.215</v>
          </cell>
          <cell r="V94">
            <v>2.025</v>
          </cell>
          <cell r="W94">
            <v>1.98</v>
          </cell>
          <cell r="X94">
            <v>2.105</v>
          </cell>
          <cell r="Y94">
            <v>2.15</v>
          </cell>
          <cell r="Z94">
            <v>2.18</v>
          </cell>
          <cell r="AA94">
            <v>2.05</v>
          </cell>
          <cell r="AB94">
            <v>2.125</v>
          </cell>
        </row>
        <row r="95">
          <cell r="A95">
            <v>36496</v>
          </cell>
          <cell r="B95">
            <v>2.065</v>
          </cell>
          <cell r="C95">
            <v>2.06</v>
          </cell>
          <cell r="D95">
            <v>2.415</v>
          </cell>
          <cell r="E95">
            <v>2.04</v>
          </cell>
          <cell r="F95">
            <v>2.09</v>
          </cell>
          <cell r="G95">
            <v>0.35</v>
          </cell>
          <cell r="H95">
            <v>0.355</v>
          </cell>
          <cell r="I95">
            <v>0.00499999999999989</v>
          </cell>
          <cell r="J95">
            <v>0.0249999999999999</v>
          </cell>
          <cell r="K95">
            <v>0.0299999999999998</v>
          </cell>
          <cell r="L95">
            <v>0.02</v>
          </cell>
          <cell r="M95">
            <v>2.315</v>
          </cell>
          <cell r="N95">
            <v>2.495</v>
          </cell>
          <cell r="O95">
            <v>2.72</v>
          </cell>
          <cell r="P95">
            <v>2.025</v>
          </cell>
          <cell r="Q95">
            <v>2.085</v>
          </cell>
          <cell r="R95">
            <v>0.0800000000000001</v>
          </cell>
          <cell r="S95">
            <v>0.18</v>
          </cell>
          <cell r="T95">
            <v>2.035</v>
          </cell>
          <cell r="U95">
            <v>2.17</v>
          </cell>
          <cell r="V95">
            <v>1.96</v>
          </cell>
          <cell r="W95">
            <v>1.99</v>
          </cell>
          <cell r="X95">
            <v>2.05</v>
          </cell>
          <cell r="Y95">
            <v>2.155</v>
          </cell>
          <cell r="Z95">
            <v>2.115</v>
          </cell>
          <cell r="AA95">
            <v>2.03</v>
          </cell>
          <cell r="AB95">
            <v>2.085</v>
          </cell>
        </row>
        <row r="96">
          <cell r="A96">
            <v>36497</v>
          </cell>
          <cell r="B96">
            <v>2.045</v>
          </cell>
          <cell r="C96">
            <v>2.045</v>
          </cell>
          <cell r="D96">
            <v>2.365</v>
          </cell>
          <cell r="E96">
            <v>2.005</v>
          </cell>
          <cell r="F96">
            <v>2.07</v>
          </cell>
          <cell r="G96">
            <v>0.32</v>
          </cell>
          <cell r="H96">
            <v>0.32</v>
          </cell>
          <cell r="I96">
            <v>0</v>
          </cell>
          <cell r="J96">
            <v>0.0249999999999999</v>
          </cell>
          <cell r="K96">
            <v>0.0249999999999999</v>
          </cell>
          <cell r="L96">
            <v>0.04</v>
          </cell>
          <cell r="M96">
            <v>2.24</v>
          </cell>
          <cell r="N96">
            <v>2.39</v>
          </cell>
          <cell r="O96">
            <v>2.735</v>
          </cell>
          <cell r="P96">
            <v>1.995</v>
          </cell>
          <cell r="Q96">
            <v>2.03</v>
          </cell>
          <cell r="R96">
            <v>0.0249999999999999</v>
          </cell>
          <cell r="S96">
            <v>0.15</v>
          </cell>
          <cell r="T96">
            <v>2.025</v>
          </cell>
          <cell r="U96">
            <v>2.175</v>
          </cell>
          <cell r="V96">
            <v>1.95</v>
          </cell>
          <cell r="W96">
            <v>1.955</v>
          </cell>
          <cell r="X96">
            <v>2.02</v>
          </cell>
          <cell r="Y96">
            <v>2.19</v>
          </cell>
          <cell r="Z96">
            <v>2.12</v>
          </cell>
          <cell r="AA96">
            <v>2.045</v>
          </cell>
          <cell r="AB96">
            <v>2.1</v>
          </cell>
        </row>
        <row r="97">
          <cell r="A97">
            <v>36498</v>
          </cell>
          <cell r="B97">
            <v>2.03</v>
          </cell>
          <cell r="C97">
            <v>2.02</v>
          </cell>
          <cell r="D97">
            <v>2.335</v>
          </cell>
          <cell r="E97">
            <v>1.995</v>
          </cell>
          <cell r="F97">
            <v>2.07</v>
          </cell>
          <cell r="G97">
            <v>0.305</v>
          </cell>
          <cell r="H97">
            <v>0.315</v>
          </cell>
          <cell r="I97">
            <v>0.00999999999999979</v>
          </cell>
          <cell r="J97">
            <v>0.04</v>
          </cell>
          <cell r="K97">
            <v>0.0499999999999998</v>
          </cell>
          <cell r="L97">
            <v>0.0249999999999999</v>
          </cell>
          <cell r="M97">
            <v>2.235</v>
          </cell>
          <cell r="N97">
            <v>2.4</v>
          </cell>
          <cell r="O97">
            <v>2.7</v>
          </cell>
          <cell r="P97">
            <v>1.98</v>
          </cell>
          <cell r="Q97">
            <v>2.025</v>
          </cell>
          <cell r="R97">
            <v>0.065</v>
          </cell>
          <cell r="S97">
            <v>0.165</v>
          </cell>
          <cell r="T97">
            <v>2.005</v>
          </cell>
          <cell r="U97">
            <v>2.17</v>
          </cell>
          <cell r="V97">
            <v>1.95</v>
          </cell>
          <cell r="W97">
            <v>1.965</v>
          </cell>
          <cell r="X97">
            <v>2.02</v>
          </cell>
          <cell r="Y97">
            <v>2.17</v>
          </cell>
          <cell r="Z97">
            <v>2.125</v>
          </cell>
          <cell r="AA97">
            <v>2.05</v>
          </cell>
          <cell r="AB97">
            <v>2.09</v>
          </cell>
        </row>
        <row r="98">
          <cell r="A98">
            <v>36499</v>
          </cell>
          <cell r="B98">
            <v>2.03</v>
          </cell>
          <cell r="C98">
            <v>2.02</v>
          </cell>
          <cell r="D98">
            <v>2.335</v>
          </cell>
          <cell r="E98">
            <v>1.995</v>
          </cell>
          <cell r="F98">
            <v>2.07</v>
          </cell>
          <cell r="G98">
            <v>0.305</v>
          </cell>
          <cell r="H98">
            <v>0.315</v>
          </cell>
          <cell r="I98">
            <v>0.00999999999999979</v>
          </cell>
          <cell r="J98">
            <v>0.04</v>
          </cell>
          <cell r="K98">
            <v>0.0499999999999998</v>
          </cell>
          <cell r="L98">
            <v>0.0249999999999999</v>
          </cell>
          <cell r="M98">
            <v>2.235</v>
          </cell>
          <cell r="N98">
            <v>2.4</v>
          </cell>
          <cell r="O98">
            <v>2.7</v>
          </cell>
          <cell r="P98">
            <v>1.98</v>
          </cell>
          <cell r="Q98">
            <v>2.025</v>
          </cell>
          <cell r="R98">
            <v>0.065</v>
          </cell>
          <cell r="S98">
            <v>0.165</v>
          </cell>
          <cell r="T98">
            <v>2.005</v>
          </cell>
          <cell r="U98">
            <v>2.17</v>
          </cell>
          <cell r="V98">
            <v>1.95</v>
          </cell>
          <cell r="W98">
            <v>1.965</v>
          </cell>
          <cell r="X98">
            <v>2.02</v>
          </cell>
          <cell r="Y98">
            <v>2.17</v>
          </cell>
          <cell r="Z98">
            <v>2.125</v>
          </cell>
          <cell r="AA98">
            <v>2.05</v>
          </cell>
          <cell r="AB98">
            <v>2.09</v>
          </cell>
        </row>
        <row r="99">
          <cell r="A99">
            <v>36500</v>
          </cell>
          <cell r="B99">
            <v>2.03</v>
          </cell>
          <cell r="C99">
            <v>2.02</v>
          </cell>
          <cell r="D99">
            <v>2.335</v>
          </cell>
          <cell r="E99">
            <v>1.995</v>
          </cell>
          <cell r="F99">
            <v>2.07</v>
          </cell>
          <cell r="G99">
            <v>0.305</v>
          </cell>
          <cell r="H99">
            <v>0.315</v>
          </cell>
          <cell r="I99">
            <v>0.00999999999999979</v>
          </cell>
          <cell r="J99">
            <v>0.04</v>
          </cell>
          <cell r="K99">
            <v>0.0499999999999998</v>
          </cell>
          <cell r="L99">
            <v>0.0249999999999999</v>
          </cell>
          <cell r="M99">
            <v>2.235</v>
          </cell>
          <cell r="N99">
            <v>2.4</v>
          </cell>
          <cell r="O99">
            <v>2.7</v>
          </cell>
          <cell r="P99">
            <v>1.98</v>
          </cell>
          <cell r="Q99">
            <v>2.025</v>
          </cell>
          <cell r="R99">
            <v>0.065</v>
          </cell>
          <cell r="S99">
            <v>0.165</v>
          </cell>
          <cell r="T99">
            <v>2.005</v>
          </cell>
          <cell r="U99">
            <v>2.17</v>
          </cell>
          <cell r="V99">
            <v>1.95</v>
          </cell>
          <cell r="W99">
            <v>1.965</v>
          </cell>
          <cell r="X99">
            <v>2.02</v>
          </cell>
          <cell r="Y99">
            <v>2.17</v>
          </cell>
          <cell r="Z99">
            <v>2.125</v>
          </cell>
          <cell r="AA99">
            <v>2.05</v>
          </cell>
          <cell r="AB99">
            <v>2.09</v>
          </cell>
        </row>
        <row r="100">
          <cell r="A100">
            <v>36501</v>
          </cell>
          <cell r="B100">
            <v>2.095</v>
          </cell>
          <cell r="C100">
            <v>2.105</v>
          </cell>
          <cell r="D100">
            <v>2.385</v>
          </cell>
          <cell r="E100">
            <v>2.045</v>
          </cell>
          <cell r="F100">
            <v>2.095</v>
          </cell>
          <cell r="G100">
            <v>0.29</v>
          </cell>
          <cell r="H100">
            <v>0.28</v>
          </cell>
          <cell r="I100">
            <v>-0.00999999999999979</v>
          </cell>
          <cell r="J100">
            <v>0</v>
          </cell>
          <cell r="K100">
            <v>-0.00999999999999979</v>
          </cell>
          <cell r="L100">
            <v>0.0600000000000001</v>
          </cell>
          <cell r="M100">
            <v>2.275</v>
          </cell>
          <cell r="N100">
            <v>2.47</v>
          </cell>
          <cell r="O100">
            <v>2.58</v>
          </cell>
          <cell r="P100">
            <v>2.035</v>
          </cell>
          <cell r="Q100">
            <v>2.065</v>
          </cell>
          <cell r="R100">
            <v>0.0850000000000004</v>
          </cell>
          <cell r="S100">
            <v>0.195</v>
          </cell>
          <cell r="T100">
            <v>1.965</v>
          </cell>
          <cell r="U100">
            <v>2.18</v>
          </cell>
          <cell r="V100">
            <v>1.975</v>
          </cell>
          <cell r="W100">
            <v>2.01</v>
          </cell>
          <cell r="X100">
            <v>2.09</v>
          </cell>
          <cell r="Y100">
            <v>2.185</v>
          </cell>
          <cell r="Z100">
            <v>2.155</v>
          </cell>
          <cell r="AA100">
            <v>2.055</v>
          </cell>
          <cell r="AB100">
            <v>2.115</v>
          </cell>
        </row>
        <row r="101">
          <cell r="A101">
            <v>36502</v>
          </cell>
          <cell r="B101">
            <v>2.14</v>
          </cell>
          <cell r="C101">
            <v>2.14</v>
          </cell>
          <cell r="D101">
            <v>2.415</v>
          </cell>
          <cell r="E101">
            <v>2.1</v>
          </cell>
          <cell r="F101">
            <v>2.15</v>
          </cell>
          <cell r="G101">
            <v>0.275</v>
          </cell>
          <cell r="H101">
            <v>0.275</v>
          </cell>
          <cell r="I101">
            <v>0</v>
          </cell>
          <cell r="J101">
            <v>0.00999999999999979</v>
          </cell>
          <cell r="K101">
            <v>0.00999999999999979</v>
          </cell>
          <cell r="L101">
            <v>0.04</v>
          </cell>
          <cell r="M101">
            <v>2.295</v>
          </cell>
          <cell r="N101">
            <v>2.465</v>
          </cell>
          <cell r="O101">
            <v>2.625</v>
          </cell>
          <cell r="P101">
            <v>2.12</v>
          </cell>
          <cell r="Q101">
            <v>2.145</v>
          </cell>
          <cell r="R101">
            <v>0.0499999999999998</v>
          </cell>
          <cell r="S101">
            <v>0.17</v>
          </cell>
          <cell r="T101">
            <v>2.02</v>
          </cell>
          <cell r="U101">
            <v>2.165</v>
          </cell>
          <cell r="V101">
            <v>2.05</v>
          </cell>
          <cell r="W101">
            <v>2.085</v>
          </cell>
          <cell r="X101">
            <v>2.13</v>
          </cell>
          <cell r="Y101">
            <v>2.175</v>
          </cell>
          <cell r="Z101">
            <v>2.15</v>
          </cell>
          <cell r="AA101">
            <v>2.065</v>
          </cell>
          <cell r="AB101">
            <v>2.125</v>
          </cell>
        </row>
        <row r="102">
          <cell r="A102">
            <v>36503</v>
          </cell>
          <cell r="B102">
            <v>2.185</v>
          </cell>
          <cell r="C102">
            <v>2.195</v>
          </cell>
          <cell r="D102">
            <v>2.455</v>
          </cell>
          <cell r="E102">
            <v>2.17</v>
          </cell>
          <cell r="F102">
            <v>2.19</v>
          </cell>
          <cell r="G102">
            <v>0.27</v>
          </cell>
          <cell r="H102">
            <v>0.26</v>
          </cell>
          <cell r="I102">
            <v>-0.00999999999999979</v>
          </cell>
          <cell r="J102">
            <v>0.00499999999999989</v>
          </cell>
          <cell r="K102">
            <v>-0.00499999999999989</v>
          </cell>
          <cell r="L102">
            <v>0.0249999999999999</v>
          </cell>
          <cell r="M102">
            <v>2.37</v>
          </cell>
          <cell r="N102">
            <v>2.525</v>
          </cell>
          <cell r="O102">
            <v>2.665</v>
          </cell>
          <cell r="P102">
            <v>2.215</v>
          </cell>
          <cell r="Q102">
            <v>2.245</v>
          </cell>
          <cell r="R102">
            <v>0.0699999999999998</v>
          </cell>
          <cell r="S102">
            <v>0.155</v>
          </cell>
          <cell r="T102">
            <v>2.12</v>
          </cell>
          <cell r="U102">
            <v>2.23</v>
          </cell>
          <cell r="V102">
            <v>2.12</v>
          </cell>
          <cell r="W102">
            <v>2.105</v>
          </cell>
          <cell r="X102">
            <v>2.185</v>
          </cell>
          <cell r="Y102">
            <v>2.235</v>
          </cell>
          <cell r="Z102">
            <v>2.225</v>
          </cell>
          <cell r="AA102">
            <v>2.12</v>
          </cell>
          <cell r="AB102">
            <v>2.175</v>
          </cell>
        </row>
        <row r="103">
          <cell r="A103">
            <v>36504</v>
          </cell>
          <cell r="B103">
            <v>2.185</v>
          </cell>
          <cell r="C103">
            <v>2.195</v>
          </cell>
          <cell r="D103">
            <v>2.43</v>
          </cell>
          <cell r="E103">
            <v>2.145</v>
          </cell>
          <cell r="F103">
            <v>2.185</v>
          </cell>
          <cell r="G103">
            <v>0.245</v>
          </cell>
          <cell r="H103">
            <v>0.235</v>
          </cell>
          <cell r="I103">
            <v>-0.00999999999999979</v>
          </cell>
          <cell r="J103">
            <v>0</v>
          </cell>
          <cell r="K103">
            <v>-0.00999999999999979</v>
          </cell>
          <cell r="L103">
            <v>0.0499999999999998</v>
          </cell>
          <cell r="M103">
            <v>2.395</v>
          </cell>
          <cell r="N103">
            <v>2.5</v>
          </cell>
          <cell r="O103">
            <v>2.665</v>
          </cell>
          <cell r="P103">
            <v>2.26</v>
          </cell>
          <cell r="Q103">
            <v>2.28</v>
          </cell>
          <cell r="R103">
            <v>0.0699999999999998</v>
          </cell>
          <cell r="S103">
            <v>0.105</v>
          </cell>
          <cell r="T103">
            <v>2.195</v>
          </cell>
          <cell r="U103">
            <v>2.205</v>
          </cell>
          <cell r="V103">
            <v>2.115</v>
          </cell>
          <cell r="W103">
            <v>2.095</v>
          </cell>
          <cell r="X103">
            <v>2.17</v>
          </cell>
          <cell r="Y103">
            <v>2.225</v>
          </cell>
          <cell r="Z103">
            <v>2.185</v>
          </cell>
          <cell r="AA103">
            <v>2.115</v>
          </cell>
          <cell r="AB103">
            <v>2.16</v>
          </cell>
        </row>
        <row r="104">
          <cell r="A104">
            <v>36505</v>
          </cell>
          <cell r="B104">
            <v>2.17</v>
          </cell>
          <cell r="C104">
            <v>2.17</v>
          </cell>
          <cell r="D104">
            <v>2.435</v>
          </cell>
          <cell r="E104">
            <v>2.16</v>
          </cell>
          <cell r="F104">
            <v>2.195</v>
          </cell>
          <cell r="G104">
            <v>0.265</v>
          </cell>
          <cell r="H104">
            <v>0.265</v>
          </cell>
          <cell r="I104">
            <v>0</v>
          </cell>
          <cell r="J104">
            <v>0.0249999999999999</v>
          </cell>
          <cell r="K104">
            <v>0.0249999999999999</v>
          </cell>
          <cell r="L104">
            <v>0.00999999999999979</v>
          </cell>
          <cell r="M104">
            <v>2.4</v>
          </cell>
          <cell r="N104">
            <v>2.52</v>
          </cell>
          <cell r="O104">
            <v>2.77</v>
          </cell>
          <cell r="P104">
            <v>2.315</v>
          </cell>
          <cell r="Q104">
            <v>2.32</v>
          </cell>
          <cell r="R104">
            <v>0.085</v>
          </cell>
          <cell r="S104">
            <v>0.12</v>
          </cell>
          <cell r="T104">
            <v>2.245</v>
          </cell>
          <cell r="U104">
            <v>2.255</v>
          </cell>
          <cell r="V104">
            <v>2.11</v>
          </cell>
          <cell r="W104">
            <v>2.12</v>
          </cell>
          <cell r="X104">
            <v>2.16</v>
          </cell>
          <cell r="Y104">
            <v>2.27</v>
          </cell>
          <cell r="Z104">
            <v>2.215</v>
          </cell>
          <cell r="AA104">
            <v>2.14</v>
          </cell>
          <cell r="AB104">
            <v>2.19</v>
          </cell>
        </row>
        <row r="105">
          <cell r="A105">
            <v>36506</v>
          </cell>
          <cell r="B105">
            <v>2.17</v>
          </cell>
          <cell r="C105">
            <v>2.17</v>
          </cell>
          <cell r="D105">
            <v>2.435</v>
          </cell>
          <cell r="E105">
            <v>2.16</v>
          </cell>
          <cell r="F105">
            <v>2.195</v>
          </cell>
          <cell r="G105">
            <v>0.265</v>
          </cell>
          <cell r="H105">
            <v>0.265</v>
          </cell>
          <cell r="I105">
            <v>0</v>
          </cell>
          <cell r="J105">
            <v>0.0249999999999999</v>
          </cell>
          <cell r="K105">
            <v>0.0249999999999999</v>
          </cell>
          <cell r="L105">
            <v>0.00999999999999979</v>
          </cell>
          <cell r="M105">
            <v>2.4</v>
          </cell>
          <cell r="N105">
            <v>2.52</v>
          </cell>
          <cell r="O105">
            <v>2.77</v>
          </cell>
          <cell r="P105">
            <v>2.315</v>
          </cell>
          <cell r="Q105">
            <v>2.32</v>
          </cell>
          <cell r="R105">
            <v>0.085</v>
          </cell>
          <cell r="S105">
            <v>0.12</v>
          </cell>
          <cell r="T105">
            <v>2.245</v>
          </cell>
          <cell r="U105">
            <v>2.255</v>
          </cell>
          <cell r="V105">
            <v>2.11</v>
          </cell>
          <cell r="W105">
            <v>2.12</v>
          </cell>
          <cell r="X105">
            <v>2.16</v>
          </cell>
          <cell r="Y105">
            <v>2.27</v>
          </cell>
          <cell r="Z105">
            <v>2.215</v>
          </cell>
          <cell r="AA105">
            <v>2.14</v>
          </cell>
          <cell r="AB105">
            <v>2.19</v>
          </cell>
        </row>
        <row r="106">
          <cell r="A106">
            <v>36507</v>
          </cell>
          <cell r="B106">
            <v>2.17</v>
          </cell>
          <cell r="C106">
            <v>2.17</v>
          </cell>
          <cell r="D106">
            <v>2.435</v>
          </cell>
          <cell r="E106">
            <v>2.16</v>
          </cell>
          <cell r="F106">
            <v>2.195</v>
          </cell>
          <cell r="G106">
            <v>0.265</v>
          </cell>
          <cell r="H106">
            <v>0.265</v>
          </cell>
          <cell r="I106">
            <v>0</v>
          </cell>
          <cell r="J106">
            <v>0.0249999999999999</v>
          </cell>
          <cell r="K106">
            <v>0.0249999999999999</v>
          </cell>
          <cell r="L106">
            <v>0.00999999999999979</v>
          </cell>
          <cell r="M106">
            <v>2.4</v>
          </cell>
          <cell r="N106">
            <v>2.52</v>
          </cell>
          <cell r="O106">
            <v>2.77</v>
          </cell>
          <cell r="P106">
            <v>2.315</v>
          </cell>
          <cell r="Q106">
            <v>2.32</v>
          </cell>
          <cell r="R106">
            <v>0.085</v>
          </cell>
          <cell r="S106">
            <v>0.12</v>
          </cell>
          <cell r="T106">
            <v>2.245</v>
          </cell>
          <cell r="U106">
            <v>2.255</v>
          </cell>
          <cell r="V106">
            <v>2.11</v>
          </cell>
          <cell r="W106">
            <v>2.12</v>
          </cell>
          <cell r="X106">
            <v>2.16</v>
          </cell>
          <cell r="Y106">
            <v>2.27</v>
          </cell>
          <cell r="Z106">
            <v>2.215</v>
          </cell>
          <cell r="AA106">
            <v>2.14</v>
          </cell>
          <cell r="AB106">
            <v>2.19</v>
          </cell>
        </row>
        <row r="107">
          <cell r="A107">
            <v>36508</v>
          </cell>
          <cell r="B107">
            <v>2.28</v>
          </cell>
          <cell r="C107">
            <v>2.28</v>
          </cell>
          <cell r="D107">
            <v>2.515</v>
          </cell>
          <cell r="E107">
            <v>2.22</v>
          </cell>
          <cell r="F107">
            <v>2.295</v>
          </cell>
          <cell r="G107">
            <v>0.235</v>
          </cell>
          <cell r="H107">
            <v>0.235</v>
          </cell>
          <cell r="I107">
            <v>0</v>
          </cell>
          <cell r="J107">
            <v>0.0150000000000001</v>
          </cell>
          <cell r="K107">
            <v>0.0150000000000001</v>
          </cell>
          <cell r="L107">
            <v>0.0599999999999996</v>
          </cell>
          <cell r="M107">
            <v>2.425</v>
          </cell>
          <cell r="N107">
            <v>2.58</v>
          </cell>
          <cell r="O107">
            <v>2.82</v>
          </cell>
          <cell r="P107">
            <v>2.315</v>
          </cell>
          <cell r="Q107">
            <v>2.31</v>
          </cell>
          <cell r="R107">
            <v>0.065</v>
          </cell>
          <cell r="S107">
            <v>0.155</v>
          </cell>
          <cell r="T107">
            <v>2.25</v>
          </cell>
          <cell r="U107">
            <v>2.35</v>
          </cell>
          <cell r="V107">
            <v>2.21</v>
          </cell>
          <cell r="W107">
            <v>2.185</v>
          </cell>
          <cell r="X107">
            <v>2.23</v>
          </cell>
          <cell r="Y107">
            <v>2.385</v>
          </cell>
          <cell r="Z107">
            <v>2.33</v>
          </cell>
          <cell r="AA107">
            <v>2.255</v>
          </cell>
          <cell r="AB107">
            <v>2.305</v>
          </cell>
        </row>
        <row r="108">
          <cell r="A108">
            <v>36509</v>
          </cell>
          <cell r="B108">
            <v>2.43</v>
          </cell>
          <cell r="C108">
            <v>2.415</v>
          </cell>
          <cell r="D108">
            <v>2.61</v>
          </cell>
          <cell r="E108">
            <v>2.34</v>
          </cell>
          <cell r="F108">
            <v>2.455</v>
          </cell>
          <cell r="G108">
            <v>0.18</v>
          </cell>
          <cell r="H108">
            <v>0.195</v>
          </cell>
          <cell r="I108">
            <v>0.0150000000000001</v>
          </cell>
          <cell r="J108">
            <v>0.0249999999999999</v>
          </cell>
          <cell r="K108">
            <v>0.04</v>
          </cell>
          <cell r="L108">
            <v>0.0750000000000002</v>
          </cell>
          <cell r="M108">
            <v>2.555</v>
          </cell>
          <cell r="N108">
            <v>2.725</v>
          </cell>
          <cell r="O108">
            <v>3.06</v>
          </cell>
          <cell r="P108">
            <v>2.395</v>
          </cell>
          <cell r="Q108">
            <v>2.415</v>
          </cell>
          <cell r="R108">
            <v>0.115</v>
          </cell>
          <cell r="S108">
            <v>0.17</v>
          </cell>
          <cell r="T108">
            <v>2.37</v>
          </cell>
          <cell r="U108">
            <v>2.485</v>
          </cell>
          <cell r="V108">
            <v>2.315</v>
          </cell>
          <cell r="W108">
            <v>2.31</v>
          </cell>
          <cell r="X108">
            <v>2.37</v>
          </cell>
          <cell r="Y108">
            <v>2.52</v>
          </cell>
          <cell r="Z108">
            <v>2.47</v>
          </cell>
          <cell r="AA108">
            <v>2.4</v>
          </cell>
          <cell r="AB108">
            <v>2.49</v>
          </cell>
        </row>
        <row r="109">
          <cell r="A109">
            <v>36510</v>
          </cell>
          <cell r="B109">
            <v>2.47</v>
          </cell>
          <cell r="C109">
            <v>2.475</v>
          </cell>
          <cell r="D109">
            <v>2.655</v>
          </cell>
          <cell r="E109">
            <v>2.4</v>
          </cell>
          <cell r="F109">
            <v>2.5</v>
          </cell>
          <cell r="G109">
            <v>0.185</v>
          </cell>
          <cell r="H109">
            <v>0.18</v>
          </cell>
          <cell r="I109">
            <v>-0.00499999999999989</v>
          </cell>
          <cell r="J109">
            <v>0.0299999999999998</v>
          </cell>
          <cell r="K109">
            <v>0.0249999999999999</v>
          </cell>
          <cell r="L109">
            <v>0.0750000000000002</v>
          </cell>
          <cell r="M109">
            <v>2.535</v>
          </cell>
          <cell r="N109">
            <v>2.705</v>
          </cell>
          <cell r="O109">
            <v>3.09</v>
          </cell>
          <cell r="P109">
            <v>2.43</v>
          </cell>
          <cell r="Q109">
            <v>2.44</v>
          </cell>
          <cell r="R109">
            <v>0.0500000000000003</v>
          </cell>
          <cell r="S109">
            <v>0.17</v>
          </cell>
          <cell r="T109">
            <v>2.415</v>
          </cell>
          <cell r="U109">
            <v>2.565</v>
          </cell>
          <cell r="V109">
            <v>2.365</v>
          </cell>
          <cell r="W109">
            <v>2.33</v>
          </cell>
          <cell r="X109">
            <v>2.415</v>
          </cell>
          <cell r="Y109">
            <v>2.565</v>
          </cell>
          <cell r="Z109">
            <v>2.515</v>
          </cell>
          <cell r="AA109">
            <v>2.43</v>
          </cell>
          <cell r="AB109">
            <v>2.515</v>
          </cell>
        </row>
        <row r="110">
          <cell r="A110">
            <v>36511</v>
          </cell>
          <cell r="B110">
            <v>2.44</v>
          </cell>
          <cell r="C110">
            <v>2.44</v>
          </cell>
          <cell r="D110">
            <v>2.635</v>
          </cell>
          <cell r="E110">
            <v>2.37</v>
          </cell>
          <cell r="F110">
            <v>2.475</v>
          </cell>
          <cell r="G110">
            <v>0.195</v>
          </cell>
          <cell r="H110">
            <v>0.195</v>
          </cell>
          <cell r="I110">
            <v>0</v>
          </cell>
          <cell r="J110">
            <v>0.0350000000000001</v>
          </cell>
          <cell r="K110">
            <v>0.0350000000000001</v>
          </cell>
          <cell r="L110">
            <v>0.0699999999999998</v>
          </cell>
          <cell r="M110">
            <v>2.525</v>
          </cell>
          <cell r="N110">
            <v>2.68</v>
          </cell>
          <cell r="O110">
            <v>3.07</v>
          </cell>
          <cell r="P110">
            <v>2.405</v>
          </cell>
          <cell r="Q110">
            <v>2.415</v>
          </cell>
          <cell r="R110">
            <v>0.0450000000000004</v>
          </cell>
          <cell r="S110">
            <v>0.155</v>
          </cell>
          <cell r="T110">
            <v>2.37</v>
          </cell>
          <cell r="U110">
            <v>2.53</v>
          </cell>
          <cell r="V110">
            <v>2.35</v>
          </cell>
          <cell r="W110">
            <v>2.32</v>
          </cell>
          <cell r="X110">
            <v>2.39</v>
          </cell>
          <cell r="Y110">
            <v>2.575</v>
          </cell>
          <cell r="Z110">
            <v>2.485</v>
          </cell>
          <cell r="AA110">
            <v>2.45</v>
          </cell>
          <cell r="AB110">
            <v>2.53</v>
          </cell>
        </row>
        <row r="111">
          <cell r="A111">
            <v>36512</v>
          </cell>
          <cell r="B111">
            <v>2.435</v>
          </cell>
          <cell r="C111">
            <v>2.43</v>
          </cell>
          <cell r="D111">
            <v>2.62</v>
          </cell>
          <cell r="E111">
            <v>2.365</v>
          </cell>
          <cell r="F111">
            <v>2.485</v>
          </cell>
          <cell r="G111">
            <v>0.185</v>
          </cell>
          <cell r="H111">
            <v>0.19</v>
          </cell>
          <cell r="I111">
            <v>0.00499999999999989</v>
          </cell>
          <cell r="J111">
            <v>0.0499999999999998</v>
          </cell>
          <cell r="K111">
            <v>0.0549999999999997</v>
          </cell>
          <cell r="L111">
            <v>0.065</v>
          </cell>
          <cell r="M111">
            <v>2.505</v>
          </cell>
          <cell r="N111">
            <v>2.68</v>
          </cell>
          <cell r="O111">
            <v>3.035</v>
          </cell>
          <cell r="P111">
            <v>2.365</v>
          </cell>
          <cell r="Q111">
            <v>2.38</v>
          </cell>
          <cell r="R111">
            <v>0.0600000000000001</v>
          </cell>
          <cell r="S111">
            <v>0.175</v>
          </cell>
          <cell r="T111">
            <v>2.355</v>
          </cell>
          <cell r="U111">
            <v>2.565</v>
          </cell>
          <cell r="V111">
            <v>2.355</v>
          </cell>
          <cell r="W111">
            <v>2.315</v>
          </cell>
          <cell r="X111">
            <v>2.39</v>
          </cell>
          <cell r="Y111">
            <v>2.585</v>
          </cell>
          <cell r="Z111">
            <v>2.515</v>
          </cell>
          <cell r="AA111">
            <v>2.46</v>
          </cell>
          <cell r="AB111">
            <v>2.54</v>
          </cell>
        </row>
        <row r="112">
          <cell r="A112">
            <v>36513</v>
          </cell>
          <cell r="B112">
            <v>2.435</v>
          </cell>
          <cell r="C112">
            <v>2.43</v>
          </cell>
          <cell r="D112">
            <v>2.62</v>
          </cell>
          <cell r="E112">
            <v>2.365</v>
          </cell>
          <cell r="F112">
            <v>2.485</v>
          </cell>
          <cell r="G112">
            <v>0.185</v>
          </cell>
          <cell r="H112">
            <v>0.19</v>
          </cell>
          <cell r="I112">
            <v>0.00499999999999989</v>
          </cell>
          <cell r="J112">
            <v>0.0499999999999998</v>
          </cell>
          <cell r="K112">
            <v>0.0549999999999997</v>
          </cell>
          <cell r="L112">
            <v>0.065</v>
          </cell>
          <cell r="M112">
            <v>2.505</v>
          </cell>
          <cell r="N112">
            <v>2.68</v>
          </cell>
          <cell r="O112">
            <v>3.035</v>
          </cell>
          <cell r="P112">
            <v>2.365</v>
          </cell>
          <cell r="Q112">
            <v>2.38</v>
          </cell>
          <cell r="R112">
            <v>0.0600000000000001</v>
          </cell>
          <cell r="S112">
            <v>0.175</v>
          </cell>
          <cell r="T112">
            <v>2.355</v>
          </cell>
          <cell r="U112">
            <v>2.565</v>
          </cell>
          <cell r="V112">
            <v>2.355</v>
          </cell>
          <cell r="W112">
            <v>2.315</v>
          </cell>
          <cell r="X112">
            <v>2.39</v>
          </cell>
          <cell r="Y112">
            <v>2.585</v>
          </cell>
          <cell r="Z112">
            <v>2.515</v>
          </cell>
          <cell r="AA112">
            <v>2.46</v>
          </cell>
          <cell r="AB112">
            <v>2.54</v>
          </cell>
        </row>
        <row r="113">
          <cell r="A113">
            <v>36514</v>
          </cell>
          <cell r="B113">
            <v>2.435</v>
          </cell>
          <cell r="C113">
            <v>2.43</v>
          </cell>
          <cell r="D113">
            <v>2.62</v>
          </cell>
          <cell r="E113">
            <v>2.365</v>
          </cell>
          <cell r="F113">
            <v>2.485</v>
          </cell>
          <cell r="G113">
            <v>0.185</v>
          </cell>
          <cell r="H113">
            <v>0.19</v>
          </cell>
          <cell r="I113">
            <v>0.00499999999999989</v>
          </cell>
          <cell r="J113">
            <v>0.0499999999999998</v>
          </cell>
          <cell r="K113">
            <v>0.0549999999999997</v>
          </cell>
          <cell r="L113">
            <v>0.065</v>
          </cell>
          <cell r="M113">
            <v>2.505</v>
          </cell>
          <cell r="N113">
            <v>2.68</v>
          </cell>
          <cell r="O113">
            <v>3.035</v>
          </cell>
          <cell r="P113">
            <v>2.365</v>
          </cell>
          <cell r="Q113">
            <v>2.38</v>
          </cell>
          <cell r="R113">
            <v>0.0600000000000001</v>
          </cell>
          <cell r="S113">
            <v>0.175</v>
          </cell>
          <cell r="T113">
            <v>2.355</v>
          </cell>
          <cell r="U113">
            <v>2.565</v>
          </cell>
          <cell r="V113">
            <v>2.355</v>
          </cell>
          <cell r="W113">
            <v>2.315</v>
          </cell>
          <cell r="X113">
            <v>2.39</v>
          </cell>
          <cell r="Y113">
            <v>2.585</v>
          </cell>
          <cell r="Z113">
            <v>2.515</v>
          </cell>
          <cell r="AA113">
            <v>2.46</v>
          </cell>
          <cell r="AB113">
            <v>2.54</v>
          </cell>
        </row>
        <row r="114">
          <cell r="A114">
            <v>36515</v>
          </cell>
          <cell r="B114">
            <v>2.56</v>
          </cell>
          <cell r="C114">
            <v>2.535</v>
          </cell>
          <cell r="D114">
            <v>2.685</v>
          </cell>
          <cell r="E114">
            <v>2.465</v>
          </cell>
          <cell r="F114">
            <v>2.645</v>
          </cell>
          <cell r="G114">
            <v>0.125</v>
          </cell>
          <cell r="H114">
            <v>0.15</v>
          </cell>
          <cell r="I114">
            <v>0.0249999999999999</v>
          </cell>
          <cell r="J114">
            <v>0.085</v>
          </cell>
          <cell r="K114">
            <v>0.11</v>
          </cell>
          <cell r="L114">
            <v>0.0700000000000003</v>
          </cell>
          <cell r="M114">
            <v>2.535</v>
          </cell>
          <cell r="N114">
            <v>2.685</v>
          </cell>
          <cell r="O114">
            <v>3.055</v>
          </cell>
          <cell r="P114">
            <v>2.405</v>
          </cell>
          <cell r="Q114">
            <v>2.42</v>
          </cell>
          <cell r="R114">
            <v>0</v>
          </cell>
          <cell r="S114">
            <v>0.15</v>
          </cell>
          <cell r="T114">
            <v>2.37</v>
          </cell>
          <cell r="U114">
            <v>2.67</v>
          </cell>
          <cell r="V114">
            <v>2.505</v>
          </cell>
          <cell r="W114">
            <v>2.455</v>
          </cell>
          <cell r="X114">
            <v>2.505</v>
          </cell>
          <cell r="Y114">
            <v>2.81</v>
          </cell>
          <cell r="Z114">
            <v>2.66</v>
          </cell>
          <cell r="AA114">
            <v>2.57</v>
          </cell>
          <cell r="AB114">
            <v>2.775</v>
          </cell>
        </row>
        <row r="115">
          <cell r="A115">
            <v>36516</v>
          </cell>
          <cell r="B115">
            <v>2.47</v>
          </cell>
          <cell r="C115">
            <v>2.455</v>
          </cell>
          <cell r="D115">
            <v>2.6</v>
          </cell>
          <cell r="E115">
            <v>2.36</v>
          </cell>
          <cell r="F115">
            <v>2.535</v>
          </cell>
          <cell r="G115">
            <v>0.13</v>
          </cell>
          <cell r="H115">
            <v>0.145</v>
          </cell>
          <cell r="I115">
            <v>0.0150000000000001</v>
          </cell>
          <cell r="J115">
            <v>0.065</v>
          </cell>
          <cell r="K115">
            <v>0.0800000000000001</v>
          </cell>
          <cell r="L115">
            <v>0.0950000000000002</v>
          </cell>
          <cell r="M115">
            <v>2.45</v>
          </cell>
          <cell r="N115">
            <v>2.58</v>
          </cell>
          <cell r="O115">
            <v>2.89</v>
          </cell>
          <cell r="P115">
            <v>2.29</v>
          </cell>
          <cell r="Q115">
            <v>2.34</v>
          </cell>
          <cell r="R115">
            <v>-0.02</v>
          </cell>
          <cell r="S115">
            <v>0.13</v>
          </cell>
          <cell r="T115">
            <v>2.275</v>
          </cell>
          <cell r="U115">
            <v>2.595</v>
          </cell>
          <cell r="V115">
            <v>2.39</v>
          </cell>
          <cell r="W115">
            <v>2.36</v>
          </cell>
          <cell r="X115">
            <v>2.41</v>
          </cell>
          <cell r="Y115">
            <v>2.79</v>
          </cell>
          <cell r="Z115">
            <v>2.56</v>
          </cell>
          <cell r="AA115">
            <v>2.47</v>
          </cell>
          <cell r="AB115">
            <v>2.66</v>
          </cell>
        </row>
        <row r="116">
          <cell r="A116">
            <v>36517</v>
          </cell>
          <cell r="B116">
            <v>2.28</v>
          </cell>
          <cell r="C116">
            <v>2.28</v>
          </cell>
          <cell r="D116">
            <v>2.47</v>
          </cell>
          <cell r="E116">
            <v>2.175</v>
          </cell>
          <cell r="F116">
            <v>2.375</v>
          </cell>
          <cell r="G116">
            <v>0.19</v>
          </cell>
          <cell r="H116">
            <v>0.19</v>
          </cell>
          <cell r="I116">
            <v>0</v>
          </cell>
          <cell r="J116">
            <v>0.0950000000000002</v>
          </cell>
          <cell r="K116">
            <v>0.0950000000000002</v>
          </cell>
          <cell r="L116">
            <v>0.105</v>
          </cell>
          <cell r="M116">
            <v>2.32</v>
          </cell>
          <cell r="N116">
            <v>2.47</v>
          </cell>
          <cell r="O116">
            <v>2.75</v>
          </cell>
          <cell r="P116">
            <v>2.165</v>
          </cell>
          <cell r="Q116">
            <v>2.18</v>
          </cell>
          <cell r="R116">
            <v>0</v>
          </cell>
          <cell r="S116">
            <v>0.15</v>
          </cell>
          <cell r="T116">
            <v>2.135</v>
          </cell>
          <cell r="U116">
            <v>2.45</v>
          </cell>
          <cell r="V116">
            <v>2.195</v>
          </cell>
          <cell r="W116">
            <v>2.18</v>
          </cell>
          <cell r="X116">
            <v>2.225</v>
          </cell>
          <cell r="Y116">
            <v>2.515</v>
          </cell>
          <cell r="Z116">
            <v>2.385</v>
          </cell>
          <cell r="AA116">
            <v>2.31</v>
          </cell>
          <cell r="AB116">
            <v>2.47</v>
          </cell>
        </row>
        <row r="117">
          <cell r="A117">
            <v>36518</v>
          </cell>
          <cell r="B117">
            <v>2.25</v>
          </cell>
          <cell r="C117">
            <v>2.23</v>
          </cell>
          <cell r="D117">
            <v>2.42</v>
          </cell>
          <cell r="E117">
            <v>2.16</v>
          </cell>
          <cell r="F117">
            <v>2.335</v>
          </cell>
          <cell r="G117">
            <v>0.17</v>
          </cell>
          <cell r="H117">
            <v>0.19</v>
          </cell>
          <cell r="I117">
            <v>0.02</v>
          </cell>
          <cell r="J117">
            <v>0.085</v>
          </cell>
          <cell r="K117">
            <v>0.105</v>
          </cell>
          <cell r="L117">
            <v>0.0699999999999998</v>
          </cell>
          <cell r="M117">
            <v>2.255</v>
          </cell>
          <cell r="N117">
            <v>2.39</v>
          </cell>
          <cell r="O117">
            <v>2.725</v>
          </cell>
          <cell r="P117">
            <v>2.1</v>
          </cell>
          <cell r="Q117">
            <v>2.135</v>
          </cell>
          <cell r="R117">
            <v>-0.0299999999999998</v>
          </cell>
          <cell r="S117">
            <v>0.135</v>
          </cell>
          <cell r="T117">
            <v>2.085</v>
          </cell>
          <cell r="U117">
            <v>2.425</v>
          </cell>
          <cell r="V117">
            <v>2.125</v>
          </cell>
          <cell r="W117">
            <v>2.09</v>
          </cell>
          <cell r="X117">
            <v>2.2</v>
          </cell>
          <cell r="Y117">
            <v>2.49</v>
          </cell>
          <cell r="Z117">
            <v>2.37</v>
          </cell>
          <cell r="AA117">
            <v>2.295</v>
          </cell>
          <cell r="AB117">
            <v>2.375</v>
          </cell>
        </row>
        <row r="118">
          <cell r="A118">
            <v>36519</v>
          </cell>
          <cell r="B118">
            <v>2.25</v>
          </cell>
          <cell r="C118">
            <v>2.23</v>
          </cell>
          <cell r="D118">
            <v>2.42</v>
          </cell>
          <cell r="E118">
            <v>2.16</v>
          </cell>
          <cell r="F118">
            <v>2.335</v>
          </cell>
          <cell r="G118">
            <v>0.17</v>
          </cell>
          <cell r="H118">
            <v>0.19</v>
          </cell>
          <cell r="I118">
            <v>0.02</v>
          </cell>
          <cell r="J118">
            <v>0.085</v>
          </cell>
          <cell r="K118">
            <v>0.105</v>
          </cell>
          <cell r="L118">
            <v>0.0699999999999998</v>
          </cell>
          <cell r="M118">
            <v>2.255</v>
          </cell>
          <cell r="N118">
            <v>2.39</v>
          </cell>
          <cell r="O118">
            <v>2.725</v>
          </cell>
          <cell r="P118">
            <v>2.1</v>
          </cell>
          <cell r="Q118">
            <v>2.135</v>
          </cell>
          <cell r="R118">
            <v>-0.0299999999999998</v>
          </cell>
          <cell r="S118">
            <v>0.135</v>
          </cell>
          <cell r="T118">
            <v>2.085</v>
          </cell>
          <cell r="U118">
            <v>2.425</v>
          </cell>
          <cell r="V118">
            <v>2.125</v>
          </cell>
          <cell r="W118">
            <v>2.09</v>
          </cell>
          <cell r="X118">
            <v>2.2</v>
          </cell>
          <cell r="Y118">
            <v>2.49</v>
          </cell>
          <cell r="Z118">
            <v>2.37</v>
          </cell>
          <cell r="AA118">
            <v>2.295</v>
          </cell>
          <cell r="AB118">
            <v>2.375</v>
          </cell>
        </row>
        <row r="119">
          <cell r="A119">
            <v>36520</v>
          </cell>
          <cell r="B119">
            <v>2.25</v>
          </cell>
          <cell r="C119">
            <v>2.23</v>
          </cell>
          <cell r="D119">
            <v>2.42</v>
          </cell>
          <cell r="E119">
            <v>2.16</v>
          </cell>
          <cell r="F119">
            <v>2.335</v>
          </cell>
          <cell r="G119">
            <v>0.17</v>
          </cell>
          <cell r="H119">
            <v>0.19</v>
          </cell>
          <cell r="I119">
            <v>0.02</v>
          </cell>
          <cell r="J119">
            <v>0.085</v>
          </cell>
          <cell r="K119">
            <v>0.105</v>
          </cell>
          <cell r="L119">
            <v>0.0699999999999998</v>
          </cell>
          <cell r="M119">
            <v>2.255</v>
          </cell>
          <cell r="N119">
            <v>2.39</v>
          </cell>
          <cell r="O119">
            <v>2.725</v>
          </cell>
          <cell r="P119">
            <v>2.1</v>
          </cell>
          <cell r="Q119">
            <v>2.135</v>
          </cell>
          <cell r="R119">
            <v>-0.0299999999999998</v>
          </cell>
          <cell r="S119">
            <v>0.135</v>
          </cell>
          <cell r="T119">
            <v>2.085</v>
          </cell>
          <cell r="U119">
            <v>2.425</v>
          </cell>
          <cell r="V119">
            <v>2.125</v>
          </cell>
          <cell r="W119">
            <v>2.09</v>
          </cell>
          <cell r="X119">
            <v>2.2</v>
          </cell>
          <cell r="Y119">
            <v>2.49</v>
          </cell>
          <cell r="Z119">
            <v>2.37</v>
          </cell>
          <cell r="AA119">
            <v>2.295</v>
          </cell>
          <cell r="AB119">
            <v>2.375</v>
          </cell>
        </row>
        <row r="120">
          <cell r="A120">
            <v>36521</v>
          </cell>
          <cell r="B120">
            <v>2.25</v>
          </cell>
          <cell r="C120">
            <v>2.23</v>
          </cell>
          <cell r="D120">
            <v>2.42</v>
          </cell>
          <cell r="E120">
            <v>2.16</v>
          </cell>
          <cell r="F120">
            <v>2.335</v>
          </cell>
          <cell r="G120">
            <v>0.17</v>
          </cell>
          <cell r="H120">
            <v>0.19</v>
          </cell>
          <cell r="I120">
            <v>0.02</v>
          </cell>
          <cell r="J120">
            <v>0.085</v>
          </cell>
          <cell r="K120">
            <v>0.105</v>
          </cell>
          <cell r="L120">
            <v>0.0699999999999998</v>
          </cell>
          <cell r="M120">
            <v>2.255</v>
          </cell>
          <cell r="N120">
            <v>2.39</v>
          </cell>
          <cell r="O120">
            <v>2.725</v>
          </cell>
          <cell r="P120">
            <v>2.1</v>
          </cell>
          <cell r="Q120">
            <v>2.135</v>
          </cell>
          <cell r="R120">
            <v>-0.0299999999999998</v>
          </cell>
          <cell r="S120">
            <v>0.135</v>
          </cell>
          <cell r="T120">
            <v>2.085</v>
          </cell>
          <cell r="U120">
            <v>2.425</v>
          </cell>
          <cell r="V120">
            <v>2.125</v>
          </cell>
          <cell r="W120">
            <v>2.09</v>
          </cell>
          <cell r="X120">
            <v>2.2</v>
          </cell>
          <cell r="Y120">
            <v>2.49</v>
          </cell>
          <cell r="Z120">
            <v>2.37</v>
          </cell>
          <cell r="AA120">
            <v>2.295</v>
          </cell>
          <cell r="AB120">
            <v>2.375</v>
          </cell>
        </row>
        <row r="121">
          <cell r="A121">
            <v>36522</v>
          </cell>
          <cell r="B121">
            <v>2.19</v>
          </cell>
          <cell r="C121">
            <v>2.18</v>
          </cell>
          <cell r="D121">
            <v>2.385</v>
          </cell>
          <cell r="E121">
            <v>2.16</v>
          </cell>
          <cell r="F121">
            <v>2.25</v>
          </cell>
          <cell r="G121">
            <v>0.195</v>
          </cell>
          <cell r="H121">
            <v>0.205</v>
          </cell>
          <cell r="I121">
            <v>0.00999999999999979</v>
          </cell>
          <cell r="J121">
            <v>0.0600000000000001</v>
          </cell>
          <cell r="K121">
            <v>0.0699999999999998</v>
          </cell>
          <cell r="L121">
            <v>0.02</v>
          </cell>
          <cell r="M121">
            <v>2.25</v>
          </cell>
          <cell r="N121">
            <v>2.395</v>
          </cell>
          <cell r="O121">
            <v>2.61</v>
          </cell>
          <cell r="P121">
            <v>2.115</v>
          </cell>
          <cell r="Q121">
            <v>2.19</v>
          </cell>
          <cell r="R121">
            <v>0.0100000000000002</v>
          </cell>
          <cell r="S121">
            <v>0.145</v>
          </cell>
          <cell r="T121">
            <v>2.085</v>
          </cell>
          <cell r="U121">
            <v>2.36</v>
          </cell>
          <cell r="V121">
            <v>2.095</v>
          </cell>
          <cell r="W121">
            <v>2.09</v>
          </cell>
          <cell r="X121">
            <v>2.175</v>
          </cell>
          <cell r="Y121">
            <v>2.4</v>
          </cell>
          <cell r="Z121">
            <v>2.295</v>
          </cell>
          <cell r="AA121">
            <v>2.205</v>
          </cell>
          <cell r="AB121">
            <v>2.29</v>
          </cell>
        </row>
        <row r="122">
          <cell r="A122">
            <v>36523</v>
          </cell>
          <cell r="B122">
            <v>2.165</v>
          </cell>
          <cell r="C122">
            <v>2.17</v>
          </cell>
          <cell r="D122">
            <v>2.36</v>
          </cell>
          <cell r="E122">
            <v>2.17</v>
          </cell>
          <cell r="F122">
            <v>2.195</v>
          </cell>
          <cell r="G122">
            <v>0.195</v>
          </cell>
          <cell r="H122">
            <v>0.19</v>
          </cell>
          <cell r="I122">
            <v>-0.00499999999999989</v>
          </cell>
          <cell r="J122">
            <v>0.0299999999999998</v>
          </cell>
          <cell r="K122">
            <v>0.0249999999999999</v>
          </cell>
          <cell r="L122">
            <v>0</v>
          </cell>
          <cell r="M122">
            <v>2.25</v>
          </cell>
          <cell r="N122">
            <v>2.38</v>
          </cell>
          <cell r="O122">
            <v>2.615</v>
          </cell>
          <cell r="P122">
            <v>2.215</v>
          </cell>
          <cell r="Q122">
            <v>2.205</v>
          </cell>
          <cell r="R122">
            <v>0.02</v>
          </cell>
          <cell r="S122">
            <v>0.13</v>
          </cell>
          <cell r="T122">
            <v>2.125</v>
          </cell>
          <cell r="U122">
            <v>2.32</v>
          </cell>
          <cell r="V122">
            <v>2.105</v>
          </cell>
          <cell r="W122">
            <v>2.115</v>
          </cell>
          <cell r="X122">
            <v>2.185</v>
          </cell>
          <cell r="Y122">
            <v>2.395</v>
          </cell>
          <cell r="Z122">
            <v>2.24</v>
          </cell>
          <cell r="AA122">
            <v>2.185</v>
          </cell>
          <cell r="AB122">
            <v>2.26</v>
          </cell>
        </row>
        <row r="123">
          <cell r="A123">
            <v>36524</v>
          </cell>
          <cell r="B123">
            <v>2.175</v>
          </cell>
          <cell r="C123">
            <v>2.165</v>
          </cell>
          <cell r="D123">
            <v>2.375</v>
          </cell>
          <cell r="E123">
            <v>2.19</v>
          </cell>
          <cell r="F123">
            <v>2.22</v>
          </cell>
          <cell r="G123">
            <v>0.2</v>
          </cell>
          <cell r="H123">
            <v>0.21</v>
          </cell>
          <cell r="I123">
            <v>0.00999999999999979</v>
          </cell>
          <cell r="J123">
            <v>0.0450000000000004</v>
          </cell>
          <cell r="K123">
            <v>0.0550000000000002</v>
          </cell>
          <cell r="L123">
            <v>-0.0249999999999999</v>
          </cell>
          <cell r="M123">
            <v>2.285</v>
          </cell>
          <cell r="N123">
            <v>2.405</v>
          </cell>
          <cell r="O123">
            <v>2.665</v>
          </cell>
          <cell r="P123">
            <v>2.28</v>
          </cell>
          <cell r="Q123">
            <v>2.25</v>
          </cell>
          <cell r="R123">
            <v>0.0299999999999998</v>
          </cell>
          <cell r="S123">
            <v>0.12</v>
          </cell>
          <cell r="T123">
            <v>2.145</v>
          </cell>
          <cell r="U123">
            <v>2.34</v>
          </cell>
          <cell r="V123">
            <v>2.115</v>
          </cell>
          <cell r="W123">
            <v>2.105</v>
          </cell>
          <cell r="X123">
            <v>2.19</v>
          </cell>
          <cell r="Y123">
            <v>2.4</v>
          </cell>
          <cell r="Z123">
            <v>2.26</v>
          </cell>
          <cell r="AA123">
            <v>2.205</v>
          </cell>
          <cell r="AB123">
            <v>2.29</v>
          </cell>
        </row>
        <row r="124">
          <cell r="A124">
            <v>36525</v>
          </cell>
          <cell r="B124">
            <v>2.165</v>
          </cell>
          <cell r="C124">
            <v>2.165</v>
          </cell>
          <cell r="D124">
            <v>2.37</v>
          </cell>
          <cell r="E124">
            <v>2.175</v>
          </cell>
          <cell r="F124">
            <v>2.16</v>
          </cell>
          <cell r="G124">
            <v>0.205</v>
          </cell>
          <cell r="H124">
            <v>0.205</v>
          </cell>
          <cell r="I124">
            <v>0</v>
          </cell>
          <cell r="J124">
            <v>-0.00499999999999989</v>
          </cell>
          <cell r="K124">
            <v>-0.00499999999999989</v>
          </cell>
          <cell r="L124">
            <v>-0.00999999999999979</v>
          </cell>
          <cell r="M124">
            <v>2.325</v>
          </cell>
          <cell r="N124">
            <v>2.43</v>
          </cell>
          <cell r="O124">
            <v>2.68</v>
          </cell>
          <cell r="P124">
            <v>2.28</v>
          </cell>
          <cell r="Q124">
            <v>2.28</v>
          </cell>
          <cell r="R124">
            <v>0.0600000000000001</v>
          </cell>
          <cell r="S124">
            <v>0.105</v>
          </cell>
          <cell r="T124">
            <v>2.14</v>
          </cell>
          <cell r="U124">
            <v>2.32</v>
          </cell>
          <cell r="V124">
            <v>2.125</v>
          </cell>
          <cell r="W124">
            <v>2.1</v>
          </cell>
          <cell r="X124">
            <v>2.19</v>
          </cell>
          <cell r="Y124">
            <v>2.375</v>
          </cell>
          <cell r="Z124">
            <v>2.21</v>
          </cell>
          <cell r="AA124">
            <v>2.19</v>
          </cell>
          <cell r="AB124">
            <v>2.275</v>
          </cell>
        </row>
        <row r="125">
          <cell r="A125">
            <v>36526</v>
          </cell>
          <cell r="B125">
            <v>2.15</v>
          </cell>
          <cell r="C125">
            <v>2.145</v>
          </cell>
          <cell r="D125">
            <v>2.37</v>
          </cell>
          <cell r="E125">
            <v>2.18</v>
          </cell>
          <cell r="F125">
            <v>2.185</v>
          </cell>
          <cell r="G125">
            <v>0.22</v>
          </cell>
          <cell r="H125">
            <v>0.225</v>
          </cell>
          <cell r="I125">
            <v>0.00499999999999989</v>
          </cell>
          <cell r="J125">
            <v>0.0350000000000001</v>
          </cell>
          <cell r="K125">
            <v>0.04</v>
          </cell>
          <cell r="L125">
            <v>-0.0350000000000001</v>
          </cell>
          <cell r="M125">
            <v>2.405</v>
          </cell>
          <cell r="N125">
            <v>2.42</v>
          </cell>
          <cell r="O125">
            <v>2.675</v>
          </cell>
          <cell r="P125">
            <v>2.28</v>
          </cell>
          <cell r="Q125">
            <v>2.295</v>
          </cell>
          <cell r="R125">
            <v>0.0499999999999998</v>
          </cell>
          <cell r="S125">
            <v>0.0150000000000001</v>
          </cell>
          <cell r="T125">
            <v>2.145</v>
          </cell>
          <cell r="U125">
            <v>2.29</v>
          </cell>
          <cell r="V125">
            <v>2.12</v>
          </cell>
          <cell r="W125">
            <v>2.065</v>
          </cell>
          <cell r="X125">
            <v>2.195</v>
          </cell>
          <cell r="Y125">
            <v>2.36</v>
          </cell>
          <cell r="Z125">
            <v>2.24</v>
          </cell>
          <cell r="AA125">
            <v>2.135</v>
          </cell>
          <cell r="AB125">
            <v>2.265</v>
          </cell>
        </row>
        <row r="126">
          <cell r="A126">
            <v>36527</v>
          </cell>
          <cell r="B126">
            <v>2.15</v>
          </cell>
          <cell r="C126">
            <v>2.145</v>
          </cell>
          <cell r="D126">
            <v>2.37</v>
          </cell>
          <cell r="E126">
            <v>2.18</v>
          </cell>
          <cell r="F126">
            <v>2.185</v>
          </cell>
          <cell r="G126">
            <v>0.22</v>
          </cell>
          <cell r="H126">
            <v>0.225</v>
          </cell>
          <cell r="I126">
            <v>0.00499999999999989</v>
          </cell>
          <cell r="J126">
            <v>0.0350000000000001</v>
          </cell>
          <cell r="K126">
            <v>0.04</v>
          </cell>
          <cell r="L126">
            <v>-0.0350000000000001</v>
          </cell>
          <cell r="M126">
            <v>2.405</v>
          </cell>
          <cell r="N126">
            <v>2.42</v>
          </cell>
          <cell r="O126">
            <v>2.675</v>
          </cell>
          <cell r="P126">
            <v>2.28</v>
          </cell>
          <cell r="Q126">
            <v>2.295</v>
          </cell>
          <cell r="R126">
            <v>0.0499999999999998</v>
          </cell>
          <cell r="S126">
            <v>0.0150000000000001</v>
          </cell>
          <cell r="T126">
            <v>2.145</v>
          </cell>
          <cell r="U126">
            <v>2.29</v>
          </cell>
          <cell r="V126">
            <v>2.12</v>
          </cell>
          <cell r="W126">
            <v>2.065</v>
          </cell>
          <cell r="X126">
            <v>2.195</v>
          </cell>
          <cell r="Y126">
            <v>2.36</v>
          </cell>
          <cell r="Z126">
            <v>2.24</v>
          </cell>
          <cell r="AA126">
            <v>2.135</v>
          </cell>
          <cell r="AB126">
            <v>2.265</v>
          </cell>
        </row>
        <row r="127">
          <cell r="A127">
            <v>36528</v>
          </cell>
          <cell r="B127">
            <v>2.15</v>
          </cell>
          <cell r="C127">
            <v>2.145</v>
          </cell>
          <cell r="D127">
            <v>2.37</v>
          </cell>
          <cell r="E127">
            <v>2.18</v>
          </cell>
          <cell r="F127">
            <v>2.185</v>
          </cell>
          <cell r="G127">
            <v>0.22</v>
          </cell>
          <cell r="H127">
            <v>0.225</v>
          </cell>
          <cell r="I127">
            <v>0.00499999999999989</v>
          </cell>
          <cell r="J127">
            <v>0.0350000000000001</v>
          </cell>
          <cell r="K127">
            <v>0.04</v>
          </cell>
          <cell r="L127">
            <v>-0.0350000000000001</v>
          </cell>
          <cell r="M127">
            <v>2.405</v>
          </cell>
          <cell r="N127">
            <v>2.42</v>
          </cell>
          <cell r="O127">
            <v>2.675</v>
          </cell>
          <cell r="P127">
            <v>2.28</v>
          </cell>
          <cell r="Q127">
            <v>2.295</v>
          </cell>
          <cell r="R127">
            <v>0.0499999999999998</v>
          </cell>
          <cell r="S127">
            <v>0.0150000000000001</v>
          </cell>
          <cell r="T127">
            <v>2.145</v>
          </cell>
          <cell r="U127">
            <v>2.29</v>
          </cell>
          <cell r="V127">
            <v>2.12</v>
          </cell>
          <cell r="W127">
            <v>2.065</v>
          </cell>
          <cell r="X127">
            <v>2.195</v>
          </cell>
          <cell r="Y127">
            <v>2.36</v>
          </cell>
          <cell r="Z127">
            <v>2.24</v>
          </cell>
          <cell r="AA127">
            <v>2.135</v>
          </cell>
          <cell r="AB127">
            <v>2.265</v>
          </cell>
        </row>
        <row r="128">
          <cell r="A128">
            <v>36529</v>
          </cell>
          <cell r="B128">
            <v>2.165</v>
          </cell>
          <cell r="C128">
            <v>2.185</v>
          </cell>
          <cell r="D128">
            <v>2.375</v>
          </cell>
          <cell r="E128">
            <v>2.18</v>
          </cell>
          <cell r="F128">
            <v>2.21</v>
          </cell>
          <cell r="G128">
            <v>0.21</v>
          </cell>
          <cell r="H128">
            <v>0.19</v>
          </cell>
          <cell r="I128">
            <v>-0.02</v>
          </cell>
          <cell r="J128">
            <v>0.0449999999999999</v>
          </cell>
          <cell r="K128">
            <v>0.0249999999999999</v>
          </cell>
          <cell r="L128">
            <v>0.00499999999999989</v>
          </cell>
          <cell r="M128">
            <v>2.405</v>
          </cell>
          <cell r="N128">
            <v>2.42</v>
          </cell>
          <cell r="O128">
            <v>2.675</v>
          </cell>
          <cell r="P128">
            <v>2.28</v>
          </cell>
          <cell r="Q128">
            <v>2.295</v>
          </cell>
          <cell r="R128">
            <v>0.0449999999999999</v>
          </cell>
          <cell r="S128">
            <v>0.0150000000000001</v>
          </cell>
          <cell r="T128">
            <v>2.145</v>
          </cell>
          <cell r="U128">
            <v>2.275</v>
          </cell>
          <cell r="V128">
            <v>2.12</v>
          </cell>
          <cell r="W128">
            <v>2.075</v>
          </cell>
          <cell r="X128">
            <v>2.195</v>
          </cell>
          <cell r="Y128">
            <v>2.355</v>
          </cell>
          <cell r="Z128">
            <v>2.225</v>
          </cell>
          <cell r="AA128">
            <v>2.14</v>
          </cell>
          <cell r="AB128">
            <v>2.26</v>
          </cell>
        </row>
        <row r="129">
          <cell r="A129">
            <v>36530</v>
          </cell>
          <cell r="B129">
            <v>2.135</v>
          </cell>
          <cell r="C129">
            <v>2.155</v>
          </cell>
          <cell r="D129">
            <v>2.3</v>
          </cell>
          <cell r="E129">
            <v>2.11</v>
          </cell>
          <cell r="F129">
            <v>2.15</v>
          </cell>
          <cell r="G129">
            <v>0.165</v>
          </cell>
          <cell r="H129">
            <v>0.145</v>
          </cell>
          <cell r="I129">
            <v>-0.02</v>
          </cell>
          <cell r="J129">
            <v>0.0150000000000001</v>
          </cell>
          <cell r="K129">
            <v>-0.00499999999999989</v>
          </cell>
          <cell r="L129">
            <v>0.0449999999999999</v>
          </cell>
          <cell r="M129">
            <v>2.265</v>
          </cell>
          <cell r="N129">
            <v>2.355</v>
          </cell>
          <cell r="O129">
            <v>2.59</v>
          </cell>
          <cell r="P129">
            <v>2.145</v>
          </cell>
          <cell r="Q129">
            <v>2.16</v>
          </cell>
          <cell r="R129">
            <v>0.0550000000000002</v>
          </cell>
          <cell r="S129">
            <v>0.0899999999999999</v>
          </cell>
          <cell r="T129">
            <v>2.105</v>
          </cell>
          <cell r="U129">
            <v>2.145</v>
          </cell>
          <cell r="V129">
            <v>2.05</v>
          </cell>
          <cell r="W129">
            <v>2.08</v>
          </cell>
          <cell r="X129">
            <v>2.135</v>
          </cell>
          <cell r="Y129">
            <v>2.22</v>
          </cell>
          <cell r="Z129">
            <v>2.125</v>
          </cell>
          <cell r="AA129">
            <v>2.075</v>
          </cell>
          <cell r="AB129">
            <v>2.185</v>
          </cell>
        </row>
        <row r="130">
          <cell r="A130">
            <v>36531</v>
          </cell>
          <cell r="B130">
            <v>2.19</v>
          </cell>
          <cell r="C130">
            <v>2.2</v>
          </cell>
          <cell r="D130">
            <v>2.36</v>
          </cell>
          <cell r="E130">
            <v>2.15</v>
          </cell>
          <cell r="F130">
            <v>2.21</v>
          </cell>
          <cell r="G130">
            <v>0.17</v>
          </cell>
          <cell r="H130">
            <v>0.16</v>
          </cell>
          <cell r="I130">
            <v>-0.0100000000000002</v>
          </cell>
          <cell r="J130">
            <v>0.02</v>
          </cell>
          <cell r="K130">
            <v>0.00999999999999979</v>
          </cell>
          <cell r="L130">
            <v>0.0500000000000003</v>
          </cell>
          <cell r="M130">
            <v>2.27</v>
          </cell>
          <cell r="N130">
            <v>2.4</v>
          </cell>
          <cell r="O130">
            <v>2.6</v>
          </cell>
          <cell r="P130">
            <v>2.105</v>
          </cell>
          <cell r="Q130">
            <v>2.14</v>
          </cell>
          <cell r="R130">
            <v>0.04</v>
          </cell>
          <cell r="S130">
            <v>0.13</v>
          </cell>
          <cell r="T130">
            <v>2.085</v>
          </cell>
          <cell r="U130">
            <v>2.165</v>
          </cell>
          <cell r="V130">
            <v>2.1</v>
          </cell>
          <cell r="W130">
            <v>2.09</v>
          </cell>
          <cell r="X130">
            <v>2.165</v>
          </cell>
          <cell r="Y130">
            <v>2.23</v>
          </cell>
          <cell r="Z130">
            <v>2.16</v>
          </cell>
          <cell r="AA130">
            <v>2.105</v>
          </cell>
          <cell r="AB130">
            <v>2.19</v>
          </cell>
        </row>
        <row r="131">
          <cell r="A131">
            <v>36532</v>
          </cell>
          <cell r="B131">
            <v>2.16</v>
          </cell>
          <cell r="C131">
            <v>2.165</v>
          </cell>
          <cell r="D131">
            <v>2.345</v>
          </cell>
          <cell r="E131">
            <v>2.12</v>
          </cell>
          <cell r="F131">
            <v>2.165</v>
          </cell>
          <cell r="G131">
            <v>0.185</v>
          </cell>
          <cell r="H131">
            <v>0.18</v>
          </cell>
          <cell r="I131">
            <v>-0.00499999999999989</v>
          </cell>
          <cell r="J131">
            <v>0.00499999999999989</v>
          </cell>
          <cell r="K131">
            <v>0</v>
          </cell>
          <cell r="L131">
            <v>0.0449999999999999</v>
          </cell>
          <cell r="M131">
            <v>2.27</v>
          </cell>
          <cell r="N131">
            <v>2.4</v>
          </cell>
          <cell r="O131">
            <v>2.615</v>
          </cell>
          <cell r="P131">
            <v>2.09</v>
          </cell>
          <cell r="Q131">
            <v>2.14</v>
          </cell>
          <cell r="R131">
            <v>0.0549999999999997</v>
          </cell>
          <cell r="S131">
            <v>0.13</v>
          </cell>
          <cell r="T131">
            <v>2.075</v>
          </cell>
          <cell r="U131">
            <v>2.18</v>
          </cell>
          <cell r="V131">
            <v>2.1</v>
          </cell>
          <cell r="W131">
            <v>2.1</v>
          </cell>
          <cell r="X131">
            <v>2.145</v>
          </cell>
          <cell r="Y131">
            <v>2.245</v>
          </cell>
          <cell r="Z131">
            <v>2.165</v>
          </cell>
          <cell r="AA131">
            <v>2.11</v>
          </cell>
          <cell r="AB131">
            <v>2.18</v>
          </cell>
          <cell r="AC131">
            <v>2.11</v>
          </cell>
        </row>
        <row r="132">
          <cell r="A132">
            <v>36533</v>
          </cell>
          <cell r="B132">
            <v>2.14</v>
          </cell>
          <cell r="C132">
            <v>2.145</v>
          </cell>
          <cell r="D132">
            <v>2.33</v>
          </cell>
          <cell r="E132">
            <v>2.1</v>
          </cell>
          <cell r="F132">
            <v>2.155</v>
          </cell>
          <cell r="G132">
            <v>0.19</v>
          </cell>
          <cell r="H132">
            <v>0.185</v>
          </cell>
          <cell r="I132">
            <v>-0.00499999999999989</v>
          </cell>
          <cell r="J132">
            <v>0.0149999999999997</v>
          </cell>
          <cell r="K132">
            <v>0.00999999999999979</v>
          </cell>
          <cell r="L132">
            <v>0.0449999999999999</v>
          </cell>
          <cell r="M132">
            <v>2.265</v>
          </cell>
          <cell r="N132">
            <v>2.405</v>
          </cell>
          <cell r="O132">
            <v>2.64</v>
          </cell>
          <cell r="P132">
            <v>2.115</v>
          </cell>
          <cell r="Q132">
            <v>2.15</v>
          </cell>
          <cell r="R132">
            <v>0.0749999999999997</v>
          </cell>
          <cell r="S132">
            <v>0.14</v>
          </cell>
          <cell r="T132">
            <v>2.095</v>
          </cell>
          <cell r="U132">
            <v>2.195</v>
          </cell>
          <cell r="V132">
            <v>2.09</v>
          </cell>
          <cell r="W132">
            <v>2.045</v>
          </cell>
          <cell r="X132">
            <v>2.12</v>
          </cell>
          <cell r="Y132">
            <v>2.24</v>
          </cell>
          <cell r="Z132">
            <v>2.17</v>
          </cell>
          <cell r="AA132">
            <v>2.095</v>
          </cell>
          <cell r="AB132">
            <v>2.165</v>
          </cell>
          <cell r="AC132">
            <v>2.105</v>
          </cell>
        </row>
        <row r="133">
          <cell r="A133">
            <v>36534</v>
          </cell>
          <cell r="B133">
            <v>2.14</v>
          </cell>
          <cell r="C133">
            <v>2.145</v>
          </cell>
          <cell r="D133">
            <v>2.33</v>
          </cell>
          <cell r="E133">
            <v>2.1</v>
          </cell>
          <cell r="F133">
            <v>2.155</v>
          </cell>
          <cell r="G133">
            <v>0.19</v>
          </cell>
          <cell r="H133">
            <v>0.185</v>
          </cell>
          <cell r="I133">
            <v>-0.00499999999999989</v>
          </cell>
          <cell r="J133">
            <v>0.0149999999999997</v>
          </cell>
          <cell r="K133">
            <v>0.00999999999999979</v>
          </cell>
          <cell r="L133">
            <v>0.0449999999999999</v>
          </cell>
          <cell r="M133">
            <v>2.265</v>
          </cell>
          <cell r="N133">
            <v>2.405</v>
          </cell>
          <cell r="O133">
            <v>2.64</v>
          </cell>
          <cell r="P133">
            <v>2.115</v>
          </cell>
          <cell r="Q133">
            <v>2.15</v>
          </cell>
          <cell r="R133">
            <v>0.0749999999999997</v>
          </cell>
          <cell r="S133">
            <v>0.14</v>
          </cell>
          <cell r="T133">
            <v>2.095</v>
          </cell>
          <cell r="U133">
            <v>2.195</v>
          </cell>
          <cell r="V133">
            <v>2.09</v>
          </cell>
          <cell r="W133">
            <v>2.045</v>
          </cell>
          <cell r="X133">
            <v>2.12</v>
          </cell>
          <cell r="Y133">
            <v>2.24</v>
          </cell>
          <cell r="Z133">
            <v>2.17</v>
          </cell>
          <cell r="AA133">
            <v>2.095</v>
          </cell>
          <cell r="AB133">
            <v>2.165</v>
          </cell>
          <cell r="AC133">
            <v>2.105</v>
          </cell>
        </row>
        <row r="134">
          <cell r="A134">
            <v>36535</v>
          </cell>
          <cell r="B134">
            <v>2.14</v>
          </cell>
          <cell r="C134">
            <v>2.145</v>
          </cell>
          <cell r="D134">
            <v>2.33</v>
          </cell>
          <cell r="E134">
            <v>2.1</v>
          </cell>
          <cell r="F134">
            <v>2.155</v>
          </cell>
          <cell r="G134">
            <v>0.19</v>
          </cell>
          <cell r="H134">
            <v>0.185</v>
          </cell>
          <cell r="I134">
            <v>-0.00499999999999989</v>
          </cell>
          <cell r="J134">
            <v>0.0149999999999997</v>
          </cell>
          <cell r="K134">
            <v>0.00999999999999979</v>
          </cell>
          <cell r="L134">
            <v>0.0449999999999999</v>
          </cell>
          <cell r="M134">
            <v>2.265</v>
          </cell>
          <cell r="N134">
            <v>2.405</v>
          </cell>
          <cell r="O134">
            <v>2.64</v>
          </cell>
          <cell r="P134">
            <v>2.115</v>
          </cell>
          <cell r="Q134">
            <v>2.15</v>
          </cell>
          <cell r="R134">
            <v>0.0749999999999997</v>
          </cell>
          <cell r="S134">
            <v>0.14</v>
          </cell>
          <cell r="T134">
            <v>2.095</v>
          </cell>
          <cell r="U134">
            <v>2.195</v>
          </cell>
          <cell r="V134">
            <v>2.09</v>
          </cell>
          <cell r="W134">
            <v>2.045</v>
          </cell>
          <cell r="X134">
            <v>2.12</v>
          </cell>
          <cell r="Y134">
            <v>2.24</v>
          </cell>
          <cell r="Z134">
            <v>2.17</v>
          </cell>
          <cell r="AA134">
            <v>2.095</v>
          </cell>
          <cell r="AB134">
            <v>2.165</v>
          </cell>
          <cell r="AC134">
            <v>2.105</v>
          </cell>
        </row>
        <row r="135">
          <cell r="A135">
            <v>36536</v>
          </cell>
          <cell r="B135">
            <v>2.15</v>
          </cell>
          <cell r="C135">
            <v>2.16</v>
          </cell>
          <cell r="D135">
            <v>2.35</v>
          </cell>
          <cell r="E135">
            <v>2.12</v>
          </cell>
          <cell r="F135">
            <v>2.15</v>
          </cell>
          <cell r="G135">
            <v>0.2</v>
          </cell>
          <cell r="H135">
            <v>0.19</v>
          </cell>
          <cell r="I135">
            <v>-0.0100000000000002</v>
          </cell>
          <cell r="J135">
            <v>0</v>
          </cell>
          <cell r="K135">
            <v>-0.0100000000000002</v>
          </cell>
          <cell r="L135">
            <v>0.04</v>
          </cell>
          <cell r="M135">
            <v>2.28</v>
          </cell>
          <cell r="N135">
            <v>2.415</v>
          </cell>
          <cell r="O135">
            <v>2.645</v>
          </cell>
          <cell r="P135">
            <v>2.13</v>
          </cell>
          <cell r="Q135">
            <v>2.16</v>
          </cell>
          <cell r="R135">
            <v>0.065</v>
          </cell>
          <cell r="S135">
            <v>0.135</v>
          </cell>
          <cell r="T135">
            <v>2.095</v>
          </cell>
          <cell r="U135">
            <v>2.195</v>
          </cell>
          <cell r="V135">
            <v>2.07</v>
          </cell>
          <cell r="W135">
            <v>2.065</v>
          </cell>
          <cell r="X135">
            <v>2.13</v>
          </cell>
          <cell r="Y135">
            <v>2.25</v>
          </cell>
          <cell r="Z135">
            <v>2.16</v>
          </cell>
          <cell r="AA135">
            <v>2.085</v>
          </cell>
          <cell r="AB135">
            <v>2.165</v>
          </cell>
          <cell r="AC135">
            <v>2.095</v>
          </cell>
        </row>
        <row r="136">
          <cell r="A136">
            <v>36537</v>
          </cell>
          <cell r="B136">
            <v>2.155</v>
          </cell>
          <cell r="C136">
            <v>2.155</v>
          </cell>
          <cell r="D136">
            <v>2.38</v>
          </cell>
          <cell r="E136">
            <v>2.15</v>
          </cell>
          <cell r="F136">
            <v>2.16</v>
          </cell>
          <cell r="G136">
            <v>0.225</v>
          </cell>
          <cell r="H136">
            <v>0.225</v>
          </cell>
          <cell r="I136">
            <v>0</v>
          </cell>
          <cell r="J136">
            <v>0.00500000000000034</v>
          </cell>
          <cell r="K136">
            <v>0.00500000000000034</v>
          </cell>
          <cell r="L136">
            <v>0.00499999999999989</v>
          </cell>
          <cell r="M136">
            <v>2.335</v>
          </cell>
          <cell r="N136">
            <v>2.45</v>
          </cell>
          <cell r="O136">
            <v>2.75</v>
          </cell>
          <cell r="P136">
            <v>2.205</v>
          </cell>
          <cell r="Q136">
            <v>2.22</v>
          </cell>
          <cell r="R136">
            <v>0.0700000000000003</v>
          </cell>
          <cell r="S136">
            <v>0.115</v>
          </cell>
          <cell r="T136">
            <v>2.175</v>
          </cell>
          <cell r="U136">
            <v>2.23</v>
          </cell>
          <cell r="V136">
            <v>2.1</v>
          </cell>
          <cell r="W136">
            <v>2.085</v>
          </cell>
          <cell r="X136">
            <v>2.15</v>
          </cell>
          <cell r="Y136">
            <v>2.28</v>
          </cell>
          <cell r="Z136">
            <v>2.19</v>
          </cell>
          <cell r="AA136">
            <v>2.12</v>
          </cell>
          <cell r="AB136">
            <v>2.185</v>
          </cell>
          <cell r="AC136">
            <v>2.125</v>
          </cell>
        </row>
        <row r="137">
          <cell r="A137">
            <v>36538</v>
          </cell>
          <cell r="B137">
            <v>2.135</v>
          </cell>
          <cell r="C137">
            <v>2.125</v>
          </cell>
          <cell r="D137">
            <v>2.39</v>
          </cell>
          <cell r="E137">
            <v>2.145</v>
          </cell>
          <cell r="F137">
            <v>2.17</v>
          </cell>
          <cell r="G137">
            <v>0.255</v>
          </cell>
          <cell r="H137">
            <v>0.265</v>
          </cell>
          <cell r="I137">
            <v>0.00999999999999979</v>
          </cell>
          <cell r="J137">
            <v>0.0350000000000001</v>
          </cell>
          <cell r="K137">
            <v>0.0449999999999999</v>
          </cell>
          <cell r="L137">
            <v>-0.02</v>
          </cell>
          <cell r="M137">
            <v>2.345</v>
          </cell>
          <cell r="N137">
            <v>2.455</v>
          </cell>
          <cell r="O137">
            <v>2.745</v>
          </cell>
          <cell r="P137">
            <v>2.265</v>
          </cell>
          <cell r="Q137">
            <v>2.255</v>
          </cell>
          <cell r="R137">
            <v>0.065</v>
          </cell>
          <cell r="S137">
            <v>0.11</v>
          </cell>
          <cell r="T137">
            <v>2.2</v>
          </cell>
          <cell r="U137">
            <v>2.25</v>
          </cell>
          <cell r="V137">
            <v>2.11</v>
          </cell>
          <cell r="W137">
            <v>2.11</v>
          </cell>
          <cell r="X137">
            <v>2.155</v>
          </cell>
          <cell r="Y137">
            <v>2.3</v>
          </cell>
          <cell r="Z137">
            <v>2.2</v>
          </cell>
          <cell r="AA137">
            <v>2.125</v>
          </cell>
          <cell r="AB137">
            <v>2.215</v>
          </cell>
          <cell r="AC137">
            <v>2.145</v>
          </cell>
        </row>
        <row r="138">
          <cell r="A138">
            <v>36539</v>
          </cell>
          <cell r="B138">
            <v>2.145</v>
          </cell>
          <cell r="C138">
            <v>2.125</v>
          </cell>
          <cell r="D138">
            <v>2.385</v>
          </cell>
          <cell r="E138">
            <v>2.135</v>
          </cell>
          <cell r="F138">
            <v>2.17</v>
          </cell>
          <cell r="G138">
            <v>0.24</v>
          </cell>
          <cell r="H138">
            <v>0.26</v>
          </cell>
          <cell r="I138">
            <v>0.02</v>
          </cell>
          <cell r="J138">
            <v>0.0249999999999999</v>
          </cell>
          <cell r="K138">
            <v>0.0449999999999999</v>
          </cell>
          <cell r="L138">
            <v>-0.00999999999999979</v>
          </cell>
          <cell r="M138">
            <v>2.335</v>
          </cell>
          <cell r="N138">
            <v>2.45</v>
          </cell>
          <cell r="O138">
            <v>2.78</v>
          </cell>
          <cell r="P138">
            <v>2.27</v>
          </cell>
          <cell r="Q138">
            <v>2.255</v>
          </cell>
          <cell r="R138">
            <v>0.0650000000000004</v>
          </cell>
          <cell r="S138">
            <v>0.115</v>
          </cell>
          <cell r="T138">
            <v>2.195</v>
          </cell>
          <cell r="U138">
            <v>2.28</v>
          </cell>
          <cell r="V138">
            <v>2.09</v>
          </cell>
          <cell r="W138">
            <v>2.09</v>
          </cell>
          <cell r="X138">
            <v>2.145</v>
          </cell>
          <cell r="Y138">
            <v>2.34</v>
          </cell>
          <cell r="Z138">
            <v>2.235</v>
          </cell>
          <cell r="AA138">
            <v>2.155</v>
          </cell>
          <cell r="AB138">
            <v>2.245</v>
          </cell>
          <cell r="AC138">
            <v>2.165</v>
          </cell>
        </row>
        <row r="139">
          <cell r="A139">
            <v>36540</v>
          </cell>
          <cell r="B139">
            <v>2.15</v>
          </cell>
          <cell r="C139">
            <v>2.13</v>
          </cell>
          <cell r="D139">
            <v>2.375</v>
          </cell>
          <cell r="E139">
            <v>2.13</v>
          </cell>
          <cell r="F139">
            <v>2.175</v>
          </cell>
          <cell r="G139">
            <v>0.225</v>
          </cell>
          <cell r="H139">
            <v>0.245</v>
          </cell>
          <cell r="I139">
            <v>0.02</v>
          </cell>
          <cell r="J139">
            <v>0.0249999999999999</v>
          </cell>
          <cell r="K139">
            <v>0.0449999999999999</v>
          </cell>
          <cell r="L139">
            <v>0</v>
          </cell>
          <cell r="M139">
            <v>2.33</v>
          </cell>
          <cell r="N139">
            <v>2.46</v>
          </cell>
          <cell r="O139">
            <v>2.85</v>
          </cell>
          <cell r="P139">
            <v>2.295</v>
          </cell>
          <cell r="Q139">
            <v>2.255</v>
          </cell>
          <cell r="R139">
            <v>0.085</v>
          </cell>
          <cell r="S139">
            <v>0.13</v>
          </cell>
          <cell r="T139">
            <v>2.22</v>
          </cell>
          <cell r="U139">
            <v>2.27</v>
          </cell>
          <cell r="V139">
            <v>2.09</v>
          </cell>
          <cell r="W139">
            <v>2.08</v>
          </cell>
          <cell r="X139">
            <v>2.13</v>
          </cell>
          <cell r="Y139">
            <v>2.335</v>
          </cell>
          <cell r="Z139">
            <v>2.23</v>
          </cell>
          <cell r="AA139">
            <v>2.155</v>
          </cell>
          <cell r="AB139">
            <v>2.245</v>
          </cell>
          <cell r="AC139">
            <v>2.18</v>
          </cell>
        </row>
        <row r="140">
          <cell r="A140">
            <v>36541</v>
          </cell>
          <cell r="B140">
            <v>2.15</v>
          </cell>
          <cell r="C140">
            <v>2.13</v>
          </cell>
          <cell r="D140">
            <v>2.375</v>
          </cell>
          <cell r="E140">
            <v>2.13</v>
          </cell>
          <cell r="F140">
            <v>2.175</v>
          </cell>
          <cell r="G140">
            <v>0.225</v>
          </cell>
          <cell r="H140">
            <v>0.245</v>
          </cell>
          <cell r="I140">
            <v>0.02</v>
          </cell>
          <cell r="J140">
            <v>0.0249999999999999</v>
          </cell>
          <cell r="K140">
            <v>0.0449999999999999</v>
          </cell>
          <cell r="L140">
            <v>0</v>
          </cell>
          <cell r="M140">
            <v>2.33</v>
          </cell>
          <cell r="N140">
            <v>2.46</v>
          </cell>
          <cell r="O140">
            <v>2.85</v>
          </cell>
          <cell r="P140">
            <v>2.295</v>
          </cell>
          <cell r="Q140">
            <v>2.255</v>
          </cell>
          <cell r="R140">
            <v>0.085</v>
          </cell>
          <cell r="S140">
            <v>0.13</v>
          </cell>
          <cell r="T140">
            <v>2.22</v>
          </cell>
          <cell r="U140">
            <v>2.27</v>
          </cell>
          <cell r="V140">
            <v>2.09</v>
          </cell>
          <cell r="W140">
            <v>2.08</v>
          </cell>
          <cell r="X140">
            <v>2.13</v>
          </cell>
          <cell r="Y140">
            <v>2.335</v>
          </cell>
          <cell r="Z140">
            <v>2.23</v>
          </cell>
          <cell r="AA140">
            <v>2.155</v>
          </cell>
          <cell r="AB140">
            <v>2.245</v>
          </cell>
          <cell r="AC140">
            <v>2.18</v>
          </cell>
        </row>
        <row r="141">
          <cell r="A141">
            <v>36542</v>
          </cell>
          <cell r="B141">
            <v>2.15</v>
          </cell>
          <cell r="C141">
            <v>2.13</v>
          </cell>
          <cell r="D141">
            <v>2.375</v>
          </cell>
          <cell r="E141">
            <v>2.13</v>
          </cell>
          <cell r="F141">
            <v>2.175</v>
          </cell>
          <cell r="G141">
            <v>0.225</v>
          </cell>
          <cell r="H141">
            <v>0.245</v>
          </cell>
          <cell r="I141">
            <v>0.02</v>
          </cell>
          <cell r="J141">
            <v>0.0249999999999999</v>
          </cell>
          <cell r="K141">
            <v>0.0449999999999999</v>
          </cell>
          <cell r="L141">
            <v>0</v>
          </cell>
          <cell r="M141">
            <v>2.33</v>
          </cell>
          <cell r="N141">
            <v>2.46</v>
          </cell>
          <cell r="O141">
            <v>2.85</v>
          </cell>
          <cell r="P141">
            <v>2.295</v>
          </cell>
          <cell r="Q141">
            <v>2.255</v>
          </cell>
          <cell r="R141">
            <v>0.085</v>
          </cell>
          <cell r="S141">
            <v>0.13</v>
          </cell>
          <cell r="T141">
            <v>2.22</v>
          </cell>
          <cell r="U141">
            <v>2.27</v>
          </cell>
          <cell r="V141">
            <v>2.09</v>
          </cell>
          <cell r="W141">
            <v>2.08</v>
          </cell>
          <cell r="X141">
            <v>2.13</v>
          </cell>
          <cell r="Y141">
            <v>2.335</v>
          </cell>
          <cell r="Z141">
            <v>2.23</v>
          </cell>
          <cell r="AA141">
            <v>2.155</v>
          </cell>
          <cell r="AB141">
            <v>2.245</v>
          </cell>
          <cell r="AC141">
            <v>2.18</v>
          </cell>
        </row>
        <row r="142">
          <cell r="A142">
            <v>36543</v>
          </cell>
          <cell r="B142">
            <v>2.15</v>
          </cell>
          <cell r="C142">
            <v>2.13</v>
          </cell>
          <cell r="D142">
            <v>2.375</v>
          </cell>
          <cell r="E142">
            <v>2.13</v>
          </cell>
          <cell r="F142">
            <v>2.175</v>
          </cell>
          <cell r="G142">
            <v>0.225</v>
          </cell>
          <cell r="H142">
            <v>0.245</v>
          </cell>
          <cell r="I142">
            <v>0.02</v>
          </cell>
          <cell r="J142">
            <v>0.0249999999999999</v>
          </cell>
          <cell r="K142">
            <v>0.0449999999999999</v>
          </cell>
          <cell r="L142">
            <v>0</v>
          </cell>
          <cell r="M142">
            <v>2.33</v>
          </cell>
          <cell r="N142">
            <v>2.46</v>
          </cell>
          <cell r="O142">
            <v>2.85</v>
          </cell>
          <cell r="P142">
            <v>2.295</v>
          </cell>
          <cell r="Q142">
            <v>2.255</v>
          </cell>
          <cell r="R142">
            <v>0.085</v>
          </cell>
          <cell r="S142">
            <v>0.13</v>
          </cell>
          <cell r="T142">
            <v>2.22</v>
          </cell>
          <cell r="U142">
            <v>2.27</v>
          </cell>
          <cell r="V142">
            <v>2.09</v>
          </cell>
          <cell r="W142">
            <v>2.08</v>
          </cell>
          <cell r="X142">
            <v>2.13</v>
          </cell>
          <cell r="Y142">
            <v>2.335</v>
          </cell>
          <cell r="Z142">
            <v>2.23</v>
          </cell>
          <cell r="AA142">
            <v>2.155</v>
          </cell>
          <cell r="AB142">
            <v>2.245</v>
          </cell>
          <cell r="AC142">
            <v>2.18</v>
          </cell>
        </row>
        <row r="143">
          <cell r="A143">
            <v>36544</v>
          </cell>
          <cell r="B143">
            <v>2.205</v>
          </cell>
          <cell r="C143">
            <v>2.195</v>
          </cell>
          <cell r="D143">
            <v>2.395</v>
          </cell>
          <cell r="E143">
            <v>2.185</v>
          </cell>
          <cell r="F143">
            <v>2.245</v>
          </cell>
          <cell r="G143">
            <v>0.19</v>
          </cell>
          <cell r="H143">
            <v>0.2</v>
          </cell>
          <cell r="I143">
            <v>0.0100000000000002</v>
          </cell>
          <cell r="J143">
            <v>0.04</v>
          </cell>
          <cell r="K143">
            <v>0.0500000000000003</v>
          </cell>
          <cell r="L143">
            <v>0.00999999999999979</v>
          </cell>
          <cell r="M143">
            <v>2.345</v>
          </cell>
          <cell r="N143">
            <v>2.46</v>
          </cell>
          <cell r="O143">
            <v>2.87</v>
          </cell>
          <cell r="P143">
            <v>2.27</v>
          </cell>
          <cell r="Q143">
            <v>2.26</v>
          </cell>
          <cell r="R143">
            <v>0.065</v>
          </cell>
          <cell r="S143">
            <v>0.115</v>
          </cell>
          <cell r="T143">
            <v>2.22</v>
          </cell>
          <cell r="U143">
            <v>2.345</v>
          </cell>
          <cell r="V143">
            <v>2.14</v>
          </cell>
          <cell r="W143">
            <v>2.13</v>
          </cell>
          <cell r="X143">
            <v>2.185</v>
          </cell>
          <cell r="Y143">
            <v>2.405</v>
          </cell>
          <cell r="Z143">
            <v>2.3</v>
          </cell>
          <cell r="AA143">
            <v>2.23</v>
          </cell>
          <cell r="AB143">
            <v>2.35</v>
          </cell>
          <cell r="AC143">
            <v>2.26</v>
          </cell>
        </row>
        <row r="144">
          <cell r="A144">
            <v>36545</v>
          </cell>
          <cell r="B144">
            <v>2.26</v>
          </cell>
          <cell r="C144">
            <v>2.24</v>
          </cell>
          <cell r="D144">
            <v>2.405</v>
          </cell>
          <cell r="E144">
            <v>2.21</v>
          </cell>
          <cell r="F144">
            <v>2.3</v>
          </cell>
          <cell r="G144">
            <v>0.145</v>
          </cell>
          <cell r="H144">
            <v>0.165</v>
          </cell>
          <cell r="I144">
            <v>0.0199999999999996</v>
          </cell>
          <cell r="J144">
            <v>0.04</v>
          </cell>
          <cell r="K144">
            <v>0.0599999999999996</v>
          </cell>
          <cell r="L144">
            <v>0.0300000000000003</v>
          </cell>
          <cell r="M144">
            <v>2.34</v>
          </cell>
          <cell r="N144">
            <v>2.435</v>
          </cell>
          <cell r="O144">
            <v>2.965</v>
          </cell>
          <cell r="P144">
            <v>2.29</v>
          </cell>
          <cell r="Q144">
            <v>2.265</v>
          </cell>
          <cell r="R144">
            <v>0.0300000000000003</v>
          </cell>
          <cell r="S144">
            <v>0.0950000000000002</v>
          </cell>
          <cell r="T144">
            <v>2.245</v>
          </cell>
          <cell r="U144">
            <v>2.405</v>
          </cell>
          <cell r="V144">
            <v>2.17</v>
          </cell>
          <cell r="W144">
            <v>2.15</v>
          </cell>
          <cell r="X144">
            <v>2.215</v>
          </cell>
          <cell r="Y144">
            <v>2.475</v>
          </cell>
          <cell r="Z144">
            <v>2.345</v>
          </cell>
          <cell r="AA144">
            <v>2.285</v>
          </cell>
          <cell r="AB144">
            <v>2.425</v>
          </cell>
          <cell r="AC144">
            <v>2.3</v>
          </cell>
        </row>
        <row r="145">
          <cell r="A145">
            <v>36546</v>
          </cell>
          <cell r="B145">
            <v>2.38</v>
          </cell>
          <cell r="C145">
            <v>2.345</v>
          </cell>
          <cell r="D145">
            <v>2.505</v>
          </cell>
          <cell r="E145">
            <v>2.31</v>
          </cell>
          <cell r="F145">
            <v>2.42</v>
          </cell>
          <cell r="G145">
            <v>0.125</v>
          </cell>
          <cell r="H145">
            <v>0.16</v>
          </cell>
          <cell r="I145">
            <v>0.0349999999999997</v>
          </cell>
          <cell r="J145">
            <v>0.04</v>
          </cell>
          <cell r="K145">
            <v>0.0749999999999997</v>
          </cell>
          <cell r="L145">
            <v>0.0350000000000001</v>
          </cell>
          <cell r="M145">
            <v>2.44</v>
          </cell>
          <cell r="N145">
            <v>2.54</v>
          </cell>
          <cell r="O145">
            <v>3.085</v>
          </cell>
          <cell r="P145">
            <v>2.375</v>
          </cell>
          <cell r="Q145">
            <v>2.35</v>
          </cell>
          <cell r="R145">
            <v>0.0350000000000001</v>
          </cell>
          <cell r="S145">
            <v>0.1</v>
          </cell>
          <cell r="T145">
            <v>2.345</v>
          </cell>
          <cell r="U145">
            <v>2.525</v>
          </cell>
          <cell r="V145">
            <v>2.265</v>
          </cell>
          <cell r="W145">
            <v>2.275</v>
          </cell>
          <cell r="X145">
            <v>2.325</v>
          </cell>
          <cell r="Y145">
            <v>2.62</v>
          </cell>
          <cell r="Z145">
            <v>2.48</v>
          </cell>
          <cell r="AA145">
            <v>2.4</v>
          </cell>
          <cell r="AB145">
            <v>2.56</v>
          </cell>
          <cell r="AC145">
            <v>2.42</v>
          </cell>
        </row>
        <row r="146">
          <cell r="A146">
            <v>36547</v>
          </cell>
          <cell r="B146">
            <v>2.39</v>
          </cell>
          <cell r="C146">
            <v>2.37</v>
          </cell>
          <cell r="D146">
            <v>2.515</v>
          </cell>
          <cell r="E146">
            <v>2.365</v>
          </cell>
          <cell r="F146">
            <v>2.445</v>
          </cell>
          <cell r="G146">
            <v>0.125</v>
          </cell>
          <cell r="H146">
            <v>0.145</v>
          </cell>
          <cell r="I146">
            <v>0.02</v>
          </cell>
          <cell r="J146">
            <v>0.0549999999999997</v>
          </cell>
          <cell r="K146">
            <v>0.0749999999999997</v>
          </cell>
          <cell r="L146">
            <v>0.00499999999999989</v>
          </cell>
          <cell r="M146">
            <v>2.47</v>
          </cell>
          <cell r="N146">
            <v>2.555</v>
          </cell>
          <cell r="O146">
            <v>3.095</v>
          </cell>
          <cell r="P146">
            <v>2.455</v>
          </cell>
          <cell r="Q146">
            <v>2.4</v>
          </cell>
          <cell r="R146">
            <v>0.04</v>
          </cell>
          <cell r="S146">
            <v>0.085</v>
          </cell>
          <cell r="T146">
            <v>2.37</v>
          </cell>
          <cell r="U146">
            <v>2.555</v>
          </cell>
          <cell r="V146">
            <v>2.33</v>
          </cell>
          <cell r="W146">
            <v>2.315</v>
          </cell>
          <cell r="X146">
            <v>2.38</v>
          </cell>
          <cell r="Y146">
            <v>2.585</v>
          </cell>
          <cell r="Z146">
            <v>2.515</v>
          </cell>
          <cell r="AA146">
            <v>2.42</v>
          </cell>
          <cell r="AB146">
            <v>2.54</v>
          </cell>
          <cell r="AC146">
            <v>2.445</v>
          </cell>
        </row>
        <row r="147">
          <cell r="A147">
            <v>36548</v>
          </cell>
          <cell r="B147">
            <v>2.39</v>
          </cell>
          <cell r="C147">
            <v>2.37</v>
          </cell>
          <cell r="D147">
            <v>2.515</v>
          </cell>
          <cell r="E147">
            <v>2.365</v>
          </cell>
          <cell r="F147">
            <v>2.445</v>
          </cell>
          <cell r="G147">
            <v>0.125</v>
          </cell>
          <cell r="H147">
            <v>0.145</v>
          </cell>
          <cell r="I147">
            <v>0.02</v>
          </cell>
          <cell r="J147">
            <v>0.0549999999999997</v>
          </cell>
          <cell r="K147">
            <v>0.0749999999999997</v>
          </cell>
          <cell r="L147">
            <v>0.00499999999999989</v>
          </cell>
          <cell r="M147">
            <v>2.47</v>
          </cell>
          <cell r="N147">
            <v>2.555</v>
          </cell>
          <cell r="O147">
            <v>3.095</v>
          </cell>
          <cell r="P147">
            <v>2.455</v>
          </cell>
          <cell r="Q147">
            <v>2.4</v>
          </cell>
          <cell r="R147">
            <v>0.04</v>
          </cell>
          <cell r="S147">
            <v>0.085</v>
          </cell>
          <cell r="T147">
            <v>2.37</v>
          </cell>
          <cell r="U147">
            <v>2.555</v>
          </cell>
          <cell r="V147">
            <v>2.33</v>
          </cell>
          <cell r="W147">
            <v>2.315</v>
          </cell>
          <cell r="X147">
            <v>2.38</v>
          </cell>
          <cell r="Y147">
            <v>2.585</v>
          </cell>
          <cell r="Z147">
            <v>2.515</v>
          </cell>
          <cell r="AA147">
            <v>2.42</v>
          </cell>
          <cell r="AB147">
            <v>2.54</v>
          </cell>
          <cell r="AC147">
            <v>2.445</v>
          </cell>
        </row>
        <row r="148">
          <cell r="A148">
            <v>36549</v>
          </cell>
          <cell r="B148">
            <v>2.39</v>
          </cell>
          <cell r="C148">
            <v>2.37</v>
          </cell>
          <cell r="D148">
            <v>2.515</v>
          </cell>
          <cell r="E148">
            <v>2.365</v>
          </cell>
          <cell r="F148">
            <v>2.445</v>
          </cell>
          <cell r="G148">
            <v>0.125</v>
          </cell>
          <cell r="H148">
            <v>0.145</v>
          </cell>
          <cell r="I148">
            <v>0.02</v>
          </cell>
          <cell r="J148">
            <v>0.0549999999999997</v>
          </cell>
          <cell r="K148">
            <v>0.0749999999999997</v>
          </cell>
          <cell r="L148">
            <v>0.00499999999999989</v>
          </cell>
          <cell r="M148">
            <v>2.47</v>
          </cell>
          <cell r="N148">
            <v>2.555</v>
          </cell>
          <cell r="O148">
            <v>3.095</v>
          </cell>
          <cell r="P148">
            <v>2.455</v>
          </cell>
          <cell r="Q148">
            <v>2.4</v>
          </cell>
          <cell r="R148">
            <v>0.04</v>
          </cell>
          <cell r="S148">
            <v>0.085</v>
          </cell>
          <cell r="T148">
            <v>2.37</v>
          </cell>
          <cell r="U148">
            <v>2.555</v>
          </cell>
          <cell r="V148">
            <v>2.33</v>
          </cell>
          <cell r="W148">
            <v>2.315</v>
          </cell>
          <cell r="X148">
            <v>2.38</v>
          </cell>
          <cell r="Y148">
            <v>2.585</v>
          </cell>
          <cell r="Z148">
            <v>2.515</v>
          </cell>
          <cell r="AA148">
            <v>2.42</v>
          </cell>
          <cell r="AB148">
            <v>2.54</v>
          </cell>
          <cell r="AC148">
            <v>2.445</v>
          </cell>
        </row>
        <row r="149">
          <cell r="A149">
            <v>36550</v>
          </cell>
          <cell r="B149">
            <v>2.375</v>
          </cell>
          <cell r="C149">
            <v>2.335</v>
          </cell>
          <cell r="D149">
            <v>2.5</v>
          </cell>
          <cell r="E149">
            <v>2.335</v>
          </cell>
          <cell r="F149">
            <v>2.425</v>
          </cell>
          <cell r="G149">
            <v>0.125</v>
          </cell>
          <cell r="H149">
            <v>0.165</v>
          </cell>
          <cell r="I149">
            <v>0.04</v>
          </cell>
          <cell r="J149">
            <v>0.0499999999999998</v>
          </cell>
          <cell r="K149">
            <v>0.0899999999999999</v>
          </cell>
          <cell r="L149">
            <v>0</v>
          </cell>
          <cell r="M149">
            <v>2.445</v>
          </cell>
          <cell r="N149">
            <v>2.545</v>
          </cell>
          <cell r="O149">
            <v>2.93</v>
          </cell>
          <cell r="P149">
            <v>2.335</v>
          </cell>
          <cell r="Q149">
            <v>2.35</v>
          </cell>
          <cell r="R149">
            <v>0.0449999999999999</v>
          </cell>
          <cell r="S149">
            <v>0.1</v>
          </cell>
          <cell r="T149">
            <v>2.315</v>
          </cell>
          <cell r="U149">
            <v>2.535</v>
          </cell>
          <cell r="V149">
            <v>2.29</v>
          </cell>
          <cell r="W149">
            <v>2.29</v>
          </cell>
          <cell r="X149">
            <v>2.34</v>
          </cell>
          <cell r="Y149">
            <v>2.65</v>
          </cell>
          <cell r="Z149">
            <v>2.47</v>
          </cell>
          <cell r="AA149">
            <v>2.42</v>
          </cell>
          <cell r="AB149">
            <v>2.545</v>
          </cell>
          <cell r="AC149">
            <v>2.425</v>
          </cell>
        </row>
        <row r="150">
          <cell r="A150">
            <v>36551</v>
          </cell>
          <cell r="B150">
            <v>2.45</v>
          </cell>
          <cell r="C150">
            <v>2.42</v>
          </cell>
          <cell r="D150">
            <v>2.545</v>
          </cell>
          <cell r="E150">
            <v>2.38</v>
          </cell>
          <cell r="F150">
            <v>2.53</v>
          </cell>
          <cell r="G150">
            <v>0.0949999999999998</v>
          </cell>
          <cell r="H150">
            <v>0.125</v>
          </cell>
          <cell r="I150">
            <v>0.0300000000000003</v>
          </cell>
          <cell r="J150">
            <v>0.0799999999999996</v>
          </cell>
          <cell r="K150">
            <v>0.11</v>
          </cell>
          <cell r="L150">
            <v>0.04</v>
          </cell>
          <cell r="M150">
            <v>2.495</v>
          </cell>
          <cell r="N150">
            <v>2.595</v>
          </cell>
          <cell r="O150">
            <v>3.015</v>
          </cell>
          <cell r="P150">
            <v>2.325</v>
          </cell>
          <cell r="Q150">
            <v>2.37</v>
          </cell>
          <cell r="R150">
            <v>0.0500000000000003</v>
          </cell>
          <cell r="S150">
            <v>0.1</v>
          </cell>
          <cell r="T150">
            <v>2.325</v>
          </cell>
          <cell r="U150">
            <v>2.65</v>
          </cell>
          <cell r="V150">
            <v>2.36</v>
          </cell>
          <cell r="W150">
            <v>2.35</v>
          </cell>
          <cell r="X150">
            <v>2.395</v>
          </cell>
          <cell r="Y150">
            <v>2.765</v>
          </cell>
          <cell r="Z150">
            <v>2.58</v>
          </cell>
          <cell r="AA150">
            <v>2.5</v>
          </cell>
          <cell r="AB150">
            <v>2.625</v>
          </cell>
          <cell r="AC150">
            <v>2.52</v>
          </cell>
        </row>
        <row r="151">
          <cell r="A151">
            <v>36552</v>
          </cell>
          <cell r="B151">
            <v>2.52</v>
          </cell>
          <cell r="C151">
            <v>2.465</v>
          </cell>
          <cell r="D151">
            <v>2.58</v>
          </cell>
          <cell r="E151">
            <v>2.4</v>
          </cell>
          <cell r="F151">
            <v>2.575</v>
          </cell>
          <cell r="G151">
            <v>0.0600000000000001</v>
          </cell>
          <cell r="H151">
            <v>0.115</v>
          </cell>
          <cell r="I151">
            <v>0.0550000000000002</v>
          </cell>
          <cell r="J151">
            <v>0.0550000000000002</v>
          </cell>
          <cell r="K151">
            <v>0.11</v>
          </cell>
          <cell r="L151">
            <v>0.065</v>
          </cell>
          <cell r="M151">
            <v>2.535</v>
          </cell>
          <cell r="N151">
            <v>2.61</v>
          </cell>
          <cell r="O151">
            <v>2.985</v>
          </cell>
          <cell r="P151">
            <v>2.36</v>
          </cell>
          <cell r="Q151">
            <v>2.4</v>
          </cell>
          <cell r="R151">
            <v>0.0299999999999998</v>
          </cell>
          <cell r="S151">
            <v>0.0749999999999997</v>
          </cell>
          <cell r="T151" t="str">
            <v>n/a</v>
          </cell>
          <cell r="U151">
            <v>2.73</v>
          </cell>
          <cell r="V151">
            <v>2.365</v>
          </cell>
          <cell r="W151">
            <v>2.345</v>
          </cell>
          <cell r="X151">
            <v>2.41</v>
          </cell>
          <cell r="Y151">
            <v>2.78</v>
          </cell>
          <cell r="Z151">
            <v>2.63</v>
          </cell>
          <cell r="AA151">
            <v>2.535</v>
          </cell>
          <cell r="AB151">
            <v>2.645</v>
          </cell>
          <cell r="AC151">
            <v>2.53</v>
          </cell>
        </row>
        <row r="152">
          <cell r="A152">
            <v>36553</v>
          </cell>
          <cell r="B152">
            <v>2.47</v>
          </cell>
          <cell r="C152">
            <v>2.415</v>
          </cell>
          <cell r="D152">
            <v>2.51</v>
          </cell>
          <cell r="E152">
            <v>2.33</v>
          </cell>
          <cell r="F152">
            <v>2.56</v>
          </cell>
          <cell r="G152">
            <v>0.0399999999999996</v>
          </cell>
          <cell r="H152">
            <v>0.0949999999999998</v>
          </cell>
          <cell r="I152">
            <v>0.0550000000000002</v>
          </cell>
          <cell r="J152">
            <v>0.0899999999999999</v>
          </cell>
          <cell r="K152">
            <v>0.145</v>
          </cell>
          <cell r="L152">
            <v>0.085</v>
          </cell>
          <cell r="M152">
            <v>2.44</v>
          </cell>
          <cell r="N152">
            <v>2.485</v>
          </cell>
          <cell r="O152">
            <v>2.925</v>
          </cell>
          <cell r="P152">
            <v>2.305</v>
          </cell>
          <cell r="Q152">
            <v>2.33</v>
          </cell>
          <cell r="R152">
            <v>-0.0249999999999999</v>
          </cell>
          <cell r="S152">
            <v>0.0449999999999999</v>
          </cell>
          <cell r="T152">
            <v>2.29</v>
          </cell>
          <cell r="U152">
            <v>2.745</v>
          </cell>
          <cell r="V152">
            <v>2.29</v>
          </cell>
          <cell r="W152">
            <v>2.275</v>
          </cell>
          <cell r="X152">
            <v>2.345</v>
          </cell>
          <cell r="Y152">
            <v>2.73</v>
          </cell>
          <cell r="Z152">
            <v>2.62</v>
          </cell>
          <cell r="AA152">
            <v>2.49</v>
          </cell>
          <cell r="AB152">
            <v>2.58</v>
          </cell>
          <cell r="AC152">
            <v>2.52</v>
          </cell>
        </row>
        <row r="153">
          <cell r="A153">
            <v>36554</v>
          </cell>
          <cell r="B153">
            <v>2.565</v>
          </cell>
          <cell r="C153">
            <v>2.485</v>
          </cell>
          <cell r="D153">
            <v>2.555</v>
          </cell>
          <cell r="E153">
            <v>2.4</v>
          </cell>
          <cell r="F153">
            <v>2.665</v>
          </cell>
          <cell r="G153">
            <v>-0.00999999999999979</v>
          </cell>
          <cell r="H153">
            <v>0.0700000000000003</v>
          </cell>
          <cell r="I153">
            <v>0.0800000000000001</v>
          </cell>
          <cell r="J153">
            <v>0.1</v>
          </cell>
          <cell r="K153">
            <v>0.18</v>
          </cell>
          <cell r="L153">
            <v>0.085</v>
          </cell>
          <cell r="M153">
            <v>2.485</v>
          </cell>
          <cell r="N153">
            <v>2.615</v>
          </cell>
          <cell r="O153">
            <v>2.945</v>
          </cell>
          <cell r="P153">
            <v>2.37</v>
          </cell>
          <cell r="Q153">
            <v>2.39</v>
          </cell>
          <cell r="R153">
            <v>0.0600000000000001</v>
          </cell>
          <cell r="S153">
            <v>0.13</v>
          </cell>
          <cell r="T153">
            <v>2.315</v>
          </cell>
          <cell r="U153">
            <v>2.835</v>
          </cell>
          <cell r="V153">
            <v>2.42</v>
          </cell>
          <cell r="W153">
            <v>2.355</v>
          </cell>
          <cell r="X153">
            <v>2.415</v>
          </cell>
          <cell r="Y153">
            <v>2.755</v>
          </cell>
          <cell r="Z153">
            <v>2.775</v>
          </cell>
          <cell r="AA153">
            <v>2.575</v>
          </cell>
          <cell r="AB153">
            <v>2.665</v>
          </cell>
          <cell r="AC153">
            <v>2.595</v>
          </cell>
        </row>
        <row r="154">
          <cell r="A154">
            <v>36555</v>
          </cell>
          <cell r="B154">
            <v>2.565</v>
          </cell>
          <cell r="C154">
            <v>2.485</v>
          </cell>
          <cell r="D154">
            <v>2.555</v>
          </cell>
          <cell r="E154">
            <v>2.4</v>
          </cell>
          <cell r="F154">
            <v>2.665</v>
          </cell>
          <cell r="G154">
            <v>-0.00999999999999979</v>
          </cell>
          <cell r="H154">
            <v>0.0700000000000003</v>
          </cell>
          <cell r="I154">
            <v>0.0800000000000001</v>
          </cell>
          <cell r="J154">
            <v>0.1</v>
          </cell>
          <cell r="K154">
            <v>0.18</v>
          </cell>
          <cell r="L154">
            <v>0.085</v>
          </cell>
          <cell r="M154">
            <v>2.485</v>
          </cell>
          <cell r="N154">
            <v>2.615</v>
          </cell>
          <cell r="O154">
            <v>2.945</v>
          </cell>
          <cell r="P154">
            <v>2.37</v>
          </cell>
          <cell r="Q154">
            <v>2.39</v>
          </cell>
          <cell r="R154">
            <v>0.0600000000000001</v>
          </cell>
          <cell r="S154">
            <v>0.13</v>
          </cell>
          <cell r="T154">
            <v>2.315</v>
          </cell>
          <cell r="U154">
            <v>2.835</v>
          </cell>
          <cell r="V154">
            <v>2.42</v>
          </cell>
          <cell r="W154">
            <v>2.355</v>
          </cell>
          <cell r="X154">
            <v>2.415</v>
          </cell>
          <cell r="Y154">
            <v>2.755</v>
          </cell>
          <cell r="Z154">
            <v>2.775</v>
          </cell>
          <cell r="AA154">
            <v>2.575</v>
          </cell>
          <cell r="AB154">
            <v>2.665</v>
          </cell>
          <cell r="AC154">
            <v>2.595</v>
          </cell>
        </row>
        <row r="155">
          <cell r="A155">
            <v>36556</v>
          </cell>
          <cell r="B155">
            <v>2.565</v>
          </cell>
          <cell r="C155">
            <v>2.485</v>
          </cell>
          <cell r="D155">
            <v>2.555</v>
          </cell>
          <cell r="E155">
            <v>2.4</v>
          </cell>
          <cell r="F155">
            <v>2.665</v>
          </cell>
          <cell r="G155">
            <v>-0.00999999999999979</v>
          </cell>
          <cell r="H155">
            <v>0.0700000000000003</v>
          </cell>
          <cell r="I155">
            <v>0.0800000000000001</v>
          </cell>
          <cell r="J155">
            <v>0.1</v>
          </cell>
          <cell r="K155">
            <v>0.18</v>
          </cell>
          <cell r="L155">
            <v>0.085</v>
          </cell>
          <cell r="M155">
            <v>2.485</v>
          </cell>
          <cell r="N155">
            <v>2.615</v>
          </cell>
          <cell r="O155">
            <v>2.945</v>
          </cell>
          <cell r="P155">
            <v>2.37</v>
          </cell>
          <cell r="Q155">
            <v>2.39</v>
          </cell>
          <cell r="R155">
            <v>0.0600000000000001</v>
          </cell>
          <cell r="S155">
            <v>0.13</v>
          </cell>
          <cell r="T155">
            <v>2.315</v>
          </cell>
          <cell r="U155">
            <v>2.835</v>
          </cell>
          <cell r="V155">
            <v>2.42</v>
          </cell>
          <cell r="W155">
            <v>2.355</v>
          </cell>
          <cell r="X155">
            <v>2.415</v>
          </cell>
          <cell r="Y155">
            <v>2.755</v>
          </cell>
          <cell r="Z155">
            <v>2.775</v>
          </cell>
          <cell r="AA155">
            <v>2.575</v>
          </cell>
          <cell r="AB155">
            <v>2.665</v>
          </cell>
          <cell r="AC155">
            <v>2.595</v>
          </cell>
        </row>
        <row r="156">
          <cell r="A156">
            <v>36557</v>
          </cell>
          <cell r="B156">
            <v>2.515</v>
          </cell>
          <cell r="C156">
            <v>2.5</v>
          </cell>
          <cell r="D156">
            <v>2.65</v>
          </cell>
          <cell r="E156">
            <v>2.405</v>
          </cell>
          <cell r="F156">
            <v>2.585</v>
          </cell>
          <cell r="G156">
            <v>0.135</v>
          </cell>
          <cell r="H156">
            <v>0.15</v>
          </cell>
          <cell r="I156">
            <v>0.0150000000000001</v>
          </cell>
          <cell r="J156">
            <v>0.0699999999999998</v>
          </cell>
          <cell r="K156">
            <v>0.085</v>
          </cell>
          <cell r="L156">
            <v>0.0950000000000002</v>
          </cell>
          <cell r="M156">
            <v>2.57</v>
          </cell>
          <cell r="N156">
            <v>2.715</v>
          </cell>
          <cell r="O156">
            <v>3</v>
          </cell>
          <cell r="P156">
            <v>2.42</v>
          </cell>
          <cell r="Q156">
            <v>2.46</v>
          </cell>
          <cell r="R156">
            <v>0.065</v>
          </cell>
          <cell r="S156">
            <v>0.145</v>
          </cell>
          <cell r="T156">
            <v>2.365</v>
          </cell>
          <cell r="U156">
            <v>2.7</v>
          </cell>
          <cell r="V156">
            <v>2.37</v>
          </cell>
          <cell r="W156">
            <v>2.38</v>
          </cell>
          <cell r="X156">
            <v>2.425</v>
          </cell>
          <cell r="Y156">
            <v>2.7</v>
          </cell>
          <cell r="Z156">
            <v>2.615</v>
          </cell>
          <cell r="AA156">
            <v>2.525</v>
          </cell>
          <cell r="AB156">
            <v>2.625</v>
          </cell>
          <cell r="AC156">
            <v>2.545</v>
          </cell>
        </row>
        <row r="157">
          <cell r="A157">
            <v>36558</v>
          </cell>
          <cell r="B157">
            <v>2.615</v>
          </cell>
          <cell r="C157">
            <v>2.575</v>
          </cell>
          <cell r="D157">
            <v>2.715</v>
          </cell>
          <cell r="E157">
            <v>2.5</v>
          </cell>
          <cell r="F157">
            <v>2.68</v>
          </cell>
          <cell r="G157">
            <v>0.0999999999999996</v>
          </cell>
          <cell r="H157">
            <v>0.14</v>
          </cell>
          <cell r="I157">
            <v>0.04</v>
          </cell>
          <cell r="J157">
            <v>0.065</v>
          </cell>
          <cell r="K157">
            <v>0.105</v>
          </cell>
          <cell r="L157">
            <v>0.0750000000000002</v>
          </cell>
          <cell r="M157">
            <v>2.655</v>
          </cell>
          <cell r="N157">
            <v>2.765</v>
          </cell>
          <cell r="O157">
            <v>3.055</v>
          </cell>
          <cell r="P157">
            <v>2.52</v>
          </cell>
          <cell r="Q157">
            <v>2.55</v>
          </cell>
          <cell r="R157">
            <v>0.0500000000000003</v>
          </cell>
          <cell r="S157">
            <v>0.11</v>
          </cell>
          <cell r="T157">
            <v>2.455</v>
          </cell>
          <cell r="U157">
            <v>2.815</v>
          </cell>
          <cell r="V157">
            <v>2.465</v>
          </cell>
          <cell r="W157">
            <v>2.38</v>
          </cell>
          <cell r="X157">
            <v>2.515</v>
          </cell>
          <cell r="Y157">
            <v>2.795</v>
          </cell>
          <cell r="Z157">
            <v>2.73</v>
          </cell>
          <cell r="AA157">
            <v>2.59</v>
          </cell>
          <cell r="AB157">
            <v>2.68</v>
          </cell>
          <cell r="AC157">
            <v>2.62</v>
          </cell>
        </row>
        <row r="158">
          <cell r="A158">
            <v>36559</v>
          </cell>
          <cell r="B158">
            <v>2.695</v>
          </cell>
          <cell r="C158">
            <v>2.66</v>
          </cell>
          <cell r="D158">
            <v>2.8</v>
          </cell>
          <cell r="E158">
            <v>2.58</v>
          </cell>
          <cell r="F158">
            <v>2.775</v>
          </cell>
          <cell r="G158">
            <v>0.105</v>
          </cell>
          <cell r="H158">
            <v>0.14</v>
          </cell>
          <cell r="I158">
            <v>0.0349999999999997</v>
          </cell>
          <cell r="J158">
            <v>0.0800000000000001</v>
          </cell>
          <cell r="K158">
            <v>0.115</v>
          </cell>
          <cell r="L158">
            <v>0.0800000000000001</v>
          </cell>
          <cell r="M158">
            <v>2.69</v>
          </cell>
          <cell r="N158">
            <v>2.825</v>
          </cell>
          <cell r="O158">
            <v>3.155</v>
          </cell>
          <cell r="P158">
            <v>2.56</v>
          </cell>
          <cell r="Q158">
            <v>2.59</v>
          </cell>
          <cell r="R158">
            <v>0.0250000000000004</v>
          </cell>
          <cell r="S158">
            <v>0.135</v>
          </cell>
          <cell r="T158">
            <v>2.54</v>
          </cell>
          <cell r="U158">
            <v>2.915</v>
          </cell>
          <cell r="V158">
            <v>2.55</v>
          </cell>
          <cell r="W158">
            <v>2.54</v>
          </cell>
          <cell r="X158">
            <v>2.59</v>
          </cell>
          <cell r="Y158">
            <v>2.875</v>
          </cell>
          <cell r="Z158">
            <v>2.805</v>
          </cell>
          <cell r="AA158">
            <v>2.7</v>
          </cell>
          <cell r="AB158">
            <v>2.78</v>
          </cell>
          <cell r="AC158">
            <v>2.71</v>
          </cell>
        </row>
        <row r="159">
          <cell r="A159">
            <v>36560</v>
          </cell>
          <cell r="B159">
            <v>2.57</v>
          </cell>
          <cell r="C159">
            <v>2.5</v>
          </cell>
          <cell r="D159">
            <v>2.675</v>
          </cell>
          <cell r="E159">
            <v>2.42</v>
          </cell>
          <cell r="F159">
            <v>2.65</v>
          </cell>
          <cell r="G159">
            <v>0.105</v>
          </cell>
          <cell r="H159">
            <v>0.175</v>
          </cell>
          <cell r="I159">
            <v>0.0699999999999998</v>
          </cell>
          <cell r="J159">
            <v>0.0800000000000001</v>
          </cell>
          <cell r="K159">
            <v>0.15</v>
          </cell>
          <cell r="L159">
            <v>0.0800000000000001</v>
          </cell>
          <cell r="M159">
            <v>2.545</v>
          </cell>
          <cell r="N159">
            <v>2.645</v>
          </cell>
          <cell r="O159">
            <v>3.06</v>
          </cell>
          <cell r="P159">
            <v>2.44</v>
          </cell>
          <cell r="Q159">
            <v>2.485</v>
          </cell>
          <cell r="R159">
            <v>-0.0299999999999998</v>
          </cell>
          <cell r="S159">
            <v>0.1</v>
          </cell>
          <cell r="T159">
            <v>2.39</v>
          </cell>
          <cell r="U159">
            <v>2.855</v>
          </cell>
          <cell r="V159">
            <v>2.39</v>
          </cell>
          <cell r="W159">
            <v>2.375</v>
          </cell>
          <cell r="X159">
            <v>2.435</v>
          </cell>
          <cell r="Y159">
            <v>2.795</v>
          </cell>
          <cell r="Z159">
            <v>2.685</v>
          </cell>
          <cell r="AA159">
            <v>2.59</v>
          </cell>
          <cell r="AB159">
            <v>2.705</v>
          </cell>
          <cell r="AC159">
            <v>2.625</v>
          </cell>
        </row>
        <row r="160">
          <cell r="A160">
            <v>36561</v>
          </cell>
          <cell r="B160">
            <v>2.44</v>
          </cell>
          <cell r="C160">
            <v>2.365</v>
          </cell>
          <cell r="D160">
            <v>2.595</v>
          </cell>
          <cell r="E160">
            <v>2.31</v>
          </cell>
          <cell r="F160">
            <v>2.515</v>
          </cell>
          <cell r="G160">
            <v>0.155</v>
          </cell>
          <cell r="H160">
            <v>0.23</v>
          </cell>
          <cell r="I160">
            <v>0.0749999999999997</v>
          </cell>
          <cell r="J160">
            <v>0.0750000000000002</v>
          </cell>
          <cell r="K160">
            <v>0.15</v>
          </cell>
          <cell r="L160">
            <v>0.0550000000000002</v>
          </cell>
          <cell r="M160">
            <v>2.46</v>
          </cell>
          <cell r="N160">
            <v>2.675</v>
          </cell>
          <cell r="O160">
            <v>3.04</v>
          </cell>
          <cell r="P160">
            <v>2.29</v>
          </cell>
          <cell r="Q160">
            <v>2.325</v>
          </cell>
          <cell r="R160">
            <v>0.0799999999999996</v>
          </cell>
          <cell r="S160">
            <v>0.215</v>
          </cell>
          <cell r="T160">
            <v>2.26</v>
          </cell>
          <cell r="U160">
            <v>2.78</v>
          </cell>
          <cell r="V160">
            <v>2.27</v>
          </cell>
          <cell r="W160">
            <v>2.235</v>
          </cell>
          <cell r="X160">
            <v>2.315</v>
          </cell>
          <cell r="Y160">
            <v>2.715</v>
          </cell>
          <cell r="Z160">
            <v>2.575</v>
          </cell>
          <cell r="AA160">
            <v>2.49</v>
          </cell>
          <cell r="AB160">
            <v>2.59</v>
          </cell>
          <cell r="AC160">
            <v>2.505</v>
          </cell>
        </row>
        <row r="161">
          <cell r="A161">
            <v>36562</v>
          </cell>
          <cell r="B161">
            <v>2.44</v>
          </cell>
          <cell r="C161">
            <v>2.365</v>
          </cell>
          <cell r="D161">
            <v>2.595</v>
          </cell>
          <cell r="E161">
            <v>2.31</v>
          </cell>
          <cell r="F161">
            <v>2.515</v>
          </cell>
          <cell r="G161">
            <v>0.155</v>
          </cell>
          <cell r="H161">
            <v>0.23</v>
          </cell>
          <cell r="I161">
            <v>0.0749999999999997</v>
          </cell>
          <cell r="J161">
            <v>0.0750000000000002</v>
          </cell>
          <cell r="K161">
            <v>0.15</v>
          </cell>
          <cell r="L161">
            <v>0.0550000000000002</v>
          </cell>
          <cell r="M161">
            <v>2.46</v>
          </cell>
          <cell r="N161">
            <v>2.675</v>
          </cell>
          <cell r="O161">
            <v>3.04</v>
          </cell>
          <cell r="P161">
            <v>2.29</v>
          </cell>
          <cell r="Q161">
            <v>2.325</v>
          </cell>
          <cell r="R161">
            <v>0.0799999999999996</v>
          </cell>
          <cell r="S161">
            <v>0.215</v>
          </cell>
          <cell r="T161">
            <v>2.26</v>
          </cell>
          <cell r="U161">
            <v>2.78</v>
          </cell>
          <cell r="V161">
            <v>2.27</v>
          </cell>
          <cell r="W161">
            <v>2.235</v>
          </cell>
          <cell r="X161">
            <v>2.315</v>
          </cell>
          <cell r="Y161">
            <v>2.715</v>
          </cell>
          <cell r="Z161">
            <v>2.575</v>
          </cell>
          <cell r="AA161">
            <v>2.49</v>
          </cell>
          <cell r="AB161">
            <v>2.59</v>
          </cell>
          <cell r="AC161">
            <v>2.505</v>
          </cell>
        </row>
        <row r="162">
          <cell r="A162">
            <v>36563</v>
          </cell>
          <cell r="B162">
            <v>2.44</v>
          </cell>
          <cell r="C162">
            <v>2.365</v>
          </cell>
          <cell r="D162">
            <v>2.595</v>
          </cell>
          <cell r="E162">
            <v>2.31</v>
          </cell>
          <cell r="F162">
            <v>2.515</v>
          </cell>
          <cell r="G162">
            <v>0.155</v>
          </cell>
          <cell r="H162">
            <v>0.23</v>
          </cell>
          <cell r="I162">
            <v>0.0749999999999997</v>
          </cell>
          <cell r="J162">
            <v>0.0750000000000002</v>
          </cell>
          <cell r="K162">
            <v>0.15</v>
          </cell>
          <cell r="L162">
            <v>0.0550000000000002</v>
          </cell>
          <cell r="M162">
            <v>2.46</v>
          </cell>
          <cell r="N162">
            <v>2.675</v>
          </cell>
          <cell r="O162">
            <v>3.04</v>
          </cell>
          <cell r="P162">
            <v>2.29</v>
          </cell>
          <cell r="Q162">
            <v>2.325</v>
          </cell>
          <cell r="R162">
            <v>0.0799999999999996</v>
          </cell>
          <cell r="S162">
            <v>0.215</v>
          </cell>
          <cell r="T162">
            <v>2.26</v>
          </cell>
          <cell r="U162">
            <v>2.78</v>
          </cell>
          <cell r="V162">
            <v>2.27</v>
          </cell>
          <cell r="W162">
            <v>2.235</v>
          </cell>
          <cell r="X162">
            <v>2.315</v>
          </cell>
          <cell r="Y162">
            <v>2.715</v>
          </cell>
          <cell r="Z162">
            <v>2.575</v>
          </cell>
          <cell r="AA162">
            <v>2.49</v>
          </cell>
          <cell r="AB162">
            <v>2.59</v>
          </cell>
          <cell r="AC162">
            <v>2.505</v>
          </cell>
        </row>
        <row r="163">
          <cell r="A163">
            <v>36564</v>
          </cell>
          <cell r="B163">
            <v>2.465</v>
          </cell>
          <cell r="C163">
            <v>2.4</v>
          </cell>
          <cell r="D163">
            <v>2.635</v>
          </cell>
          <cell r="E163">
            <v>2.375</v>
          </cell>
          <cell r="F163">
            <v>2.53</v>
          </cell>
          <cell r="G163">
            <v>0.17</v>
          </cell>
          <cell r="H163">
            <v>0.235</v>
          </cell>
          <cell r="I163">
            <v>0.065</v>
          </cell>
          <cell r="J163">
            <v>0.065</v>
          </cell>
          <cell r="K163">
            <v>0.13</v>
          </cell>
          <cell r="L163">
            <v>0.0249999999999999</v>
          </cell>
          <cell r="M163">
            <v>2.47</v>
          </cell>
          <cell r="N163">
            <v>2.7</v>
          </cell>
          <cell r="O163">
            <v>3.065</v>
          </cell>
          <cell r="P163">
            <v>2.365</v>
          </cell>
          <cell r="Q163">
            <v>2.38</v>
          </cell>
          <cell r="R163">
            <v>0.0650000000000004</v>
          </cell>
          <cell r="S163">
            <v>0.23</v>
          </cell>
          <cell r="T163">
            <v>2.34</v>
          </cell>
          <cell r="U163">
            <v>2.81</v>
          </cell>
          <cell r="V163">
            <v>2.315</v>
          </cell>
          <cell r="W163">
            <v>2.3</v>
          </cell>
          <cell r="X163">
            <v>2.385</v>
          </cell>
          <cell r="Y163">
            <v>2.74</v>
          </cell>
          <cell r="Z163">
            <v>2.61</v>
          </cell>
          <cell r="AA163">
            <v>2.505</v>
          </cell>
          <cell r="AB163">
            <v>2.585</v>
          </cell>
          <cell r="AC163">
            <v>2.525</v>
          </cell>
        </row>
        <row r="164">
          <cell r="A164">
            <v>36565</v>
          </cell>
          <cell r="B164">
            <v>2.34</v>
          </cell>
          <cell r="C164">
            <v>2.29</v>
          </cell>
          <cell r="D164">
            <v>2.545</v>
          </cell>
          <cell r="E164">
            <v>2.285</v>
          </cell>
          <cell r="F164">
            <v>2.385</v>
          </cell>
          <cell r="G164">
            <v>0.205</v>
          </cell>
          <cell r="H164">
            <v>0.255</v>
          </cell>
          <cell r="I164">
            <v>0.0499999999999998</v>
          </cell>
          <cell r="J164">
            <v>0.0449999999999999</v>
          </cell>
          <cell r="K164">
            <v>0.0949999999999998</v>
          </cell>
          <cell r="L164">
            <v>0.00499999999999989</v>
          </cell>
          <cell r="M164">
            <v>2.35</v>
          </cell>
          <cell r="N164">
            <v>2.63</v>
          </cell>
          <cell r="O164">
            <v>2.955</v>
          </cell>
          <cell r="P164">
            <v>2.26</v>
          </cell>
          <cell r="Q164">
            <v>2.27</v>
          </cell>
          <cell r="R164">
            <v>0.085</v>
          </cell>
          <cell r="S164">
            <v>0.28</v>
          </cell>
          <cell r="T164">
            <v>2.23</v>
          </cell>
          <cell r="U164">
            <v>2.6</v>
          </cell>
          <cell r="V164">
            <v>2.22</v>
          </cell>
          <cell r="W164">
            <v>2.225</v>
          </cell>
          <cell r="X164">
            <v>2.295</v>
          </cell>
          <cell r="Y164">
            <v>2.605</v>
          </cell>
          <cell r="Z164">
            <v>2.49</v>
          </cell>
          <cell r="AA164">
            <v>2.39</v>
          </cell>
          <cell r="AB164">
            <v>2.47</v>
          </cell>
          <cell r="AC164">
            <v>2.415</v>
          </cell>
        </row>
        <row r="165">
          <cell r="A165">
            <v>36566</v>
          </cell>
          <cell r="B165">
            <v>2.39</v>
          </cell>
          <cell r="C165">
            <v>2.375</v>
          </cell>
          <cell r="D165">
            <v>2.555</v>
          </cell>
          <cell r="E165">
            <v>2.335</v>
          </cell>
          <cell r="F165">
            <v>2.44</v>
          </cell>
          <cell r="G165">
            <v>0.165</v>
          </cell>
          <cell r="H165">
            <v>0.18</v>
          </cell>
          <cell r="I165">
            <v>0.0150000000000001</v>
          </cell>
          <cell r="J165">
            <v>0.0499999999999998</v>
          </cell>
          <cell r="K165">
            <v>0.065</v>
          </cell>
          <cell r="L165">
            <v>0.04</v>
          </cell>
          <cell r="M165">
            <v>2.415</v>
          </cell>
          <cell r="N165">
            <v>2.645</v>
          </cell>
          <cell r="O165">
            <v>3.035</v>
          </cell>
          <cell r="P165">
            <v>2.32</v>
          </cell>
          <cell r="Q165">
            <v>2.335</v>
          </cell>
          <cell r="R165">
            <v>0.0899999999999999</v>
          </cell>
          <cell r="S165">
            <v>0.23</v>
          </cell>
          <cell r="T165">
            <v>2.28</v>
          </cell>
          <cell r="U165">
            <v>2.615</v>
          </cell>
          <cell r="V165">
            <v>2.275</v>
          </cell>
          <cell r="W165">
            <v>2.27</v>
          </cell>
          <cell r="X165">
            <v>2.345</v>
          </cell>
          <cell r="Y165">
            <v>2.64</v>
          </cell>
          <cell r="Z165">
            <v>2.51</v>
          </cell>
          <cell r="AA165">
            <v>2.41</v>
          </cell>
          <cell r="AB165">
            <v>2.53</v>
          </cell>
          <cell r="AC165">
            <v>2.43</v>
          </cell>
        </row>
        <row r="166">
          <cell r="A166">
            <v>36567</v>
          </cell>
          <cell r="B166">
            <v>2.415</v>
          </cell>
          <cell r="C166">
            <v>2.385</v>
          </cell>
          <cell r="D166">
            <v>2.575</v>
          </cell>
          <cell r="E166">
            <v>2.37</v>
          </cell>
          <cell r="F166">
            <v>2.465</v>
          </cell>
          <cell r="G166">
            <v>0.16</v>
          </cell>
          <cell r="H166">
            <v>0.19</v>
          </cell>
          <cell r="I166">
            <v>0.0300000000000003</v>
          </cell>
          <cell r="J166">
            <v>0.0499999999999998</v>
          </cell>
          <cell r="K166">
            <v>0.0800000000000001</v>
          </cell>
          <cell r="L166">
            <v>0.0149999999999997</v>
          </cell>
          <cell r="M166">
            <v>2.46</v>
          </cell>
          <cell r="N166">
            <v>2.65</v>
          </cell>
          <cell r="O166">
            <v>3.11</v>
          </cell>
          <cell r="P166">
            <v>2.355</v>
          </cell>
          <cell r="Q166">
            <v>2.37</v>
          </cell>
          <cell r="R166">
            <v>0.0749999999999997</v>
          </cell>
          <cell r="S166">
            <v>0.19</v>
          </cell>
          <cell r="T166">
            <v>2.34</v>
          </cell>
          <cell r="U166">
            <v>2.64</v>
          </cell>
          <cell r="V166">
            <v>2.335</v>
          </cell>
          <cell r="W166">
            <v>2.27</v>
          </cell>
          <cell r="X166">
            <v>2.365</v>
          </cell>
          <cell r="Y166">
            <v>2.66</v>
          </cell>
          <cell r="Z166">
            <v>2.525</v>
          </cell>
          <cell r="AA166">
            <v>2.43</v>
          </cell>
          <cell r="AB166">
            <v>2.565</v>
          </cell>
          <cell r="AC166">
            <v>2.465</v>
          </cell>
        </row>
        <row r="167">
          <cell r="A167">
            <v>36568</v>
          </cell>
          <cell r="B167">
            <v>2.41</v>
          </cell>
          <cell r="C167">
            <v>2.34</v>
          </cell>
          <cell r="D167">
            <v>2.57</v>
          </cell>
          <cell r="E167">
            <v>2.35</v>
          </cell>
          <cell r="F167">
            <v>2.45</v>
          </cell>
          <cell r="G167">
            <v>0.16</v>
          </cell>
          <cell r="H167">
            <v>0.23</v>
          </cell>
          <cell r="I167">
            <v>0.0700000000000003</v>
          </cell>
          <cell r="J167">
            <v>0.04</v>
          </cell>
          <cell r="K167">
            <v>0.11</v>
          </cell>
          <cell r="L167">
            <v>-0.0100000000000002</v>
          </cell>
          <cell r="M167">
            <v>2.47</v>
          </cell>
          <cell r="N167">
            <v>2.655</v>
          </cell>
          <cell r="O167">
            <v>3.145</v>
          </cell>
          <cell r="P167">
            <v>2.36</v>
          </cell>
          <cell r="Q167">
            <v>2.38</v>
          </cell>
          <cell r="R167">
            <v>0.085</v>
          </cell>
          <cell r="S167">
            <v>0.185</v>
          </cell>
          <cell r="T167">
            <v>2.33</v>
          </cell>
          <cell r="U167">
            <v>2.65</v>
          </cell>
          <cell r="V167">
            <v>2.315</v>
          </cell>
          <cell r="W167">
            <v>2.275</v>
          </cell>
          <cell r="X167">
            <v>2.35</v>
          </cell>
          <cell r="Y167">
            <v>2.675</v>
          </cell>
          <cell r="Z167">
            <v>2.52</v>
          </cell>
          <cell r="AA167">
            <v>2.435</v>
          </cell>
          <cell r="AB167">
            <v>2.565</v>
          </cell>
          <cell r="AC167">
            <v>2.465</v>
          </cell>
        </row>
        <row r="168">
          <cell r="A168">
            <v>36569</v>
          </cell>
          <cell r="B168">
            <v>2.41</v>
          </cell>
          <cell r="C168">
            <v>2.34</v>
          </cell>
          <cell r="D168">
            <v>2.57</v>
          </cell>
          <cell r="E168">
            <v>2.35</v>
          </cell>
          <cell r="F168">
            <v>2.45</v>
          </cell>
          <cell r="G168">
            <v>0.16</v>
          </cell>
          <cell r="H168">
            <v>0.23</v>
          </cell>
          <cell r="I168">
            <v>0.0700000000000003</v>
          </cell>
          <cell r="J168">
            <v>0.04</v>
          </cell>
          <cell r="K168">
            <v>0.11</v>
          </cell>
          <cell r="L168">
            <v>-0.0100000000000002</v>
          </cell>
          <cell r="M168">
            <v>2.47</v>
          </cell>
          <cell r="N168">
            <v>2.655</v>
          </cell>
          <cell r="O168">
            <v>3.145</v>
          </cell>
          <cell r="P168">
            <v>2.36</v>
          </cell>
          <cell r="Q168">
            <v>2.38</v>
          </cell>
          <cell r="R168">
            <v>0.085</v>
          </cell>
          <cell r="S168">
            <v>0.185</v>
          </cell>
          <cell r="T168">
            <v>2.33</v>
          </cell>
          <cell r="U168">
            <v>2.65</v>
          </cell>
          <cell r="V168">
            <v>2.315</v>
          </cell>
          <cell r="W168">
            <v>2.275</v>
          </cell>
          <cell r="X168">
            <v>2.35</v>
          </cell>
          <cell r="Y168">
            <v>2.675</v>
          </cell>
          <cell r="Z168">
            <v>2.52</v>
          </cell>
          <cell r="AA168">
            <v>2.435</v>
          </cell>
          <cell r="AB168">
            <v>2.565</v>
          </cell>
          <cell r="AC168">
            <v>2.465</v>
          </cell>
        </row>
        <row r="169">
          <cell r="A169">
            <v>36570</v>
          </cell>
          <cell r="B169">
            <v>2.41</v>
          </cell>
          <cell r="C169">
            <v>2.34</v>
          </cell>
          <cell r="D169">
            <v>2.57</v>
          </cell>
          <cell r="E169">
            <v>2.35</v>
          </cell>
          <cell r="F169">
            <v>2.45</v>
          </cell>
          <cell r="G169">
            <v>0.16</v>
          </cell>
          <cell r="H169">
            <v>0.23</v>
          </cell>
          <cell r="I169">
            <v>0.0700000000000003</v>
          </cell>
          <cell r="J169">
            <v>0.04</v>
          </cell>
          <cell r="K169">
            <v>0.11</v>
          </cell>
          <cell r="L169">
            <v>-0.0100000000000002</v>
          </cell>
          <cell r="M169">
            <v>2.47</v>
          </cell>
          <cell r="N169">
            <v>2.655</v>
          </cell>
          <cell r="O169">
            <v>3.145</v>
          </cell>
          <cell r="P169">
            <v>2.36</v>
          </cell>
          <cell r="Q169">
            <v>2.38</v>
          </cell>
          <cell r="R169">
            <v>0.085</v>
          </cell>
          <cell r="S169">
            <v>0.185</v>
          </cell>
          <cell r="T169">
            <v>2.33</v>
          </cell>
          <cell r="U169">
            <v>2.65</v>
          </cell>
          <cell r="V169">
            <v>2.315</v>
          </cell>
          <cell r="W169">
            <v>2.275</v>
          </cell>
          <cell r="X169">
            <v>2.35</v>
          </cell>
          <cell r="Y169">
            <v>2.675</v>
          </cell>
          <cell r="Z169">
            <v>2.52</v>
          </cell>
          <cell r="AA169">
            <v>2.435</v>
          </cell>
          <cell r="AB169">
            <v>2.565</v>
          </cell>
          <cell r="AC169">
            <v>2.465</v>
          </cell>
        </row>
        <row r="170">
          <cell r="A170">
            <v>36571</v>
          </cell>
          <cell r="B170">
            <v>2.38</v>
          </cell>
          <cell r="C170">
            <v>2.345</v>
          </cell>
          <cell r="D170">
            <v>2.575</v>
          </cell>
          <cell r="E170">
            <v>2.345</v>
          </cell>
          <cell r="F170">
            <v>2.435</v>
          </cell>
          <cell r="G170">
            <v>0.195</v>
          </cell>
          <cell r="H170">
            <v>0.23</v>
          </cell>
          <cell r="I170">
            <v>0.0349999999999997</v>
          </cell>
          <cell r="J170">
            <v>0.0550000000000002</v>
          </cell>
          <cell r="K170">
            <v>0.0899999999999999</v>
          </cell>
          <cell r="L170">
            <v>0</v>
          </cell>
          <cell r="M170">
            <v>2.46</v>
          </cell>
          <cell r="N170">
            <v>2.685</v>
          </cell>
          <cell r="O170">
            <v>3.065</v>
          </cell>
          <cell r="P170">
            <v>2.32</v>
          </cell>
          <cell r="Q170">
            <v>2.355</v>
          </cell>
          <cell r="R170">
            <v>0.11</v>
          </cell>
          <cell r="S170">
            <v>0.225</v>
          </cell>
          <cell r="T170">
            <v>2.315</v>
          </cell>
          <cell r="U170">
            <v>2.61</v>
          </cell>
          <cell r="V170">
            <v>2.31</v>
          </cell>
          <cell r="W170">
            <v>2.285</v>
          </cell>
          <cell r="X170">
            <v>2.355</v>
          </cell>
          <cell r="Y170">
            <v>2.625</v>
          </cell>
          <cell r="Z170">
            <v>2.505</v>
          </cell>
          <cell r="AA170">
            <v>2.41</v>
          </cell>
          <cell r="AB170">
            <v>2.52</v>
          </cell>
          <cell r="AC170">
            <v>2.43</v>
          </cell>
        </row>
        <row r="171">
          <cell r="A171">
            <v>36572</v>
          </cell>
          <cell r="B171">
            <v>2.43</v>
          </cell>
          <cell r="C171">
            <v>2.4</v>
          </cell>
          <cell r="D171">
            <v>2.6</v>
          </cell>
          <cell r="E171">
            <v>2.37</v>
          </cell>
          <cell r="F171">
            <v>2.465</v>
          </cell>
          <cell r="G171">
            <v>0.17</v>
          </cell>
          <cell r="H171">
            <v>0.2</v>
          </cell>
          <cell r="I171">
            <v>0.0300000000000003</v>
          </cell>
          <cell r="J171">
            <v>0.0349999999999997</v>
          </cell>
          <cell r="K171">
            <v>0.065</v>
          </cell>
          <cell r="L171">
            <v>0.0299999999999998</v>
          </cell>
          <cell r="M171">
            <v>2.475</v>
          </cell>
          <cell r="N171">
            <v>2.715</v>
          </cell>
          <cell r="O171">
            <v>3.145</v>
          </cell>
          <cell r="P171">
            <v>2.365</v>
          </cell>
          <cell r="Q171">
            <v>2.375</v>
          </cell>
          <cell r="R171">
            <v>0.115</v>
          </cell>
          <cell r="S171">
            <v>0.24</v>
          </cell>
          <cell r="T171">
            <v>2.335</v>
          </cell>
          <cell r="U171">
            <v>2.61</v>
          </cell>
          <cell r="V171">
            <v>2.335</v>
          </cell>
          <cell r="W171">
            <v>2.305</v>
          </cell>
          <cell r="X171">
            <v>2.395</v>
          </cell>
          <cell r="Y171">
            <v>2.65</v>
          </cell>
          <cell r="Z171">
            <v>2.53</v>
          </cell>
          <cell r="AA171">
            <v>2.46</v>
          </cell>
          <cell r="AB171">
            <v>2.585</v>
          </cell>
          <cell r="AC171">
            <v>2.475</v>
          </cell>
        </row>
        <row r="172">
          <cell r="A172">
            <v>36573</v>
          </cell>
          <cell r="B172">
            <v>2.48</v>
          </cell>
          <cell r="C172">
            <v>2.445</v>
          </cell>
          <cell r="D172">
            <v>2.625</v>
          </cell>
          <cell r="E172">
            <v>2.41</v>
          </cell>
          <cell r="F172">
            <v>2.51</v>
          </cell>
          <cell r="G172">
            <v>0.145</v>
          </cell>
          <cell r="H172">
            <v>0.18</v>
          </cell>
          <cell r="I172">
            <v>0.0350000000000001</v>
          </cell>
          <cell r="J172">
            <v>0.0299999999999998</v>
          </cell>
          <cell r="K172">
            <v>0.065</v>
          </cell>
          <cell r="L172">
            <v>0.0349999999999997</v>
          </cell>
          <cell r="M172">
            <v>2.525</v>
          </cell>
          <cell r="N172">
            <v>2.725</v>
          </cell>
          <cell r="O172">
            <v>3.15</v>
          </cell>
          <cell r="P172">
            <v>2.405</v>
          </cell>
          <cell r="Q172">
            <v>2.4</v>
          </cell>
          <cell r="R172">
            <v>0.1</v>
          </cell>
          <cell r="S172">
            <v>0.2</v>
          </cell>
          <cell r="T172">
            <v>2.34</v>
          </cell>
          <cell r="U172">
            <v>2.645</v>
          </cell>
          <cell r="V172">
            <v>2.37</v>
          </cell>
          <cell r="W172">
            <v>2.355</v>
          </cell>
          <cell r="X172">
            <v>2.425</v>
          </cell>
          <cell r="Y172">
            <v>2.675</v>
          </cell>
          <cell r="Z172">
            <v>2.57</v>
          </cell>
          <cell r="AA172">
            <v>2.495</v>
          </cell>
          <cell r="AB172">
            <v>2.615</v>
          </cell>
          <cell r="AC172">
            <v>2.51</v>
          </cell>
        </row>
        <row r="173">
          <cell r="A173">
            <v>36574</v>
          </cell>
          <cell r="B173">
            <v>2.47</v>
          </cell>
          <cell r="C173">
            <v>2.445</v>
          </cell>
          <cell r="D173">
            <v>2.62</v>
          </cell>
          <cell r="E173">
            <v>2.39</v>
          </cell>
          <cell r="F173">
            <v>2.515</v>
          </cell>
          <cell r="G173">
            <v>0.15</v>
          </cell>
          <cell r="H173">
            <v>0.175</v>
          </cell>
          <cell r="I173">
            <v>0.0250000000000004</v>
          </cell>
          <cell r="J173">
            <v>0.0449999999999999</v>
          </cell>
          <cell r="K173">
            <v>0.0700000000000003</v>
          </cell>
          <cell r="L173">
            <v>0.0549999999999997</v>
          </cell>
          <cell r="M173">
            <v>2.5</v>
          </cell>
          <cell r="N173">
            <v>2.72</v>
          </cell>
          <cell r="O173">
            <v>3.145</v>
          </cell>
          <cell r="P173">
            <v>2.385</v>
          </cell>
          <cell r="Q173">
            <v>2.395</v>
          </cell>
          <cell r="R173">
            <v>0.1</v>
          </cell>
          <cell r="S173">
            <v>0.22</v>
          </cell>
          <cell r="T173">
            <v>2.355</v>
          </cell>
          <cell r="U173">
            <v>2.655</v>
          </cell>
          <cell r="V173">
            <v>2.365</v>
          </cell>
          <cell r="W173">
            <v>2.355</v>
          </cell>
          <cell r="X173">
            <v>2.405</v>
          </cell>
          <cell r="Y173">
            <v>2.695</v>
          </cell>
          <cell r="Z173">
            <v>2.57</v>
          </cell>
          <cell r="AA173">
            <v>2.49</v>
          </cell>
          <cell r="AB173">
            <v>2.59</v>
          </cell>
          <cell r="AC173">
            <v>2.515</v>
          </cell>
        </row>
        <row r="174">
          <cell r="A174">
            <v>36575</v>
          </cell>
          <cell r="B174">
            <v>2.465</v>
          </cell>
          <cell r="C174">
            <v>2.44</v>
          </cell>
          <cell r="D174">
            <v>2.645</v>
          </cell>
          <cell r="E174">
            <v>2.41</v>
          </cell>
          <cell r="F174">
            <v>2.51</v>
          </cell>
          <cell r="G174">
            <v>0.18</v>
          </cell>
          <cell r="H174">
            <v>0.205</v>
          </cell>
          <cell r="I174">
            <v>0.0249999999999999</v>
          </cell>
          <cell r="J174">
            <v>0.0449999999999999</v>
          </cell>
          <cell r="K174">
            <v>0.0699999999999998</v>
          </cell>
          <cell r="L174">
            <v>0.0299999999999998</v>
          </cell>
          <cell r="M174">
            <v>2.53</v>
          </cell>
          <cell r="N174">
            <v>2.74</v>
          </cell>
          <cell r="O174">
            <v>3.17</v>
          </cell>
          <cell r="P174">
            <v>2.405</v>
          </cell>
          <cell r="Q174">
            <v>2.41</v>
          </cell>
          <cell r="R174">
            <v>0.0950000000000002</v>
          </cell>
          <cell r="S174">
            <v>0.21</v>
          </cell>
          <cell r="T174">
            <v>2.365</v>
          </cell>
          <cell r="U174">
            <v>2.645</v>
          </cell>
          <cell r="V174">
            <v>2.375</v>
          </cell>
          <cell r="W174">
            <v>2.355</v>
          </cell>
          <cell r="X174">
            <v>2.41</v>
          </cell>
          <cell r="Y174">
            <v>2.69</v>
          </cell>
          <cell r="Z174">
            <v>2.575</v>
          </cell>
          <cell r="AA174">
            <v>2.5</v>
          </cell>
          <cell r="AB174">
            <v>2.58</v>
          </cell>
          <cell r="AC174">
            <v>2.51</v>
          </cell>
        </row>
        <row r="175">
          <cell r="A175">
            <v>36576</v>
          </cell>
          <cell r="B175">
            <v>2.465</v>
          </cell>
          <cell r="C175">
            <v>2.44</v>
          </cell>
          <cell r="D175">
            <v>2.645</v>
          </cell>
          <cell r="E175">
            <v>2.41</v>
          </cell>
          <cell r="F175">
            <v>2.51</v>
          </cell>
          <cell r="G175">
            <v>0.18</v>
          </cell>
          <cell r="H175">
            <v>0.205</v>
          </cell>
          <cell r="I175">
            <v>0.0249999999999999</v>
          </cell>
          <cell r="J175">
            <v>0.0449999999999999</v>
          </cell>
          <cell r="K175">
            <v>0.0699999999999998</v>
          </cell>
          <cell r="L175">
            <v>0.0299999999999998</v>
          </cell>
          <cell r="M175">
            <v>2.53</v>
          </cell>
          <cell r="N175">
            <v>2.74</v>
          </cell>
          <cell r="O175">
            <v>3.17</v>
          </cell>
          <cell r="P175">
            <v>2.405</v>
          </cell>
          <cell r="Q175">
            <v>2.41</v>
          </cell>
          <cell r="R175">
            <v>0.0950000000000002</v>
          </cell>
          <cell r="S175">
            <v>0.21</v>
          </cell>
          <cell r="T175">
            <v>2.365</v>
          </cell>
          <cell r="U175">
            <v>2.645</v>
          </cell>
          <cell r="V175">
            <v>2.375</v>
          </cell>
          <cell r="W175">
            <v>2.355</v>
          </cell>
          <cell r="X175">
            <v>2.41</v>
          </cell>
          <cell r="Y175">
            <v>2.69</v>
          </cell>
          <cell r="Z175">
            <v>2.575</v>
          </cell>
          <cell r="AA175">
            <v>2.5</v>
          </cell>
          <cell r="AB175">
            <v>2.58</v>
          </cell>
          <cell r="AC175">
            <v>2.51</v>
          </cell>
        </row>
        <row r="176">
          <cell r="A176">
            <v>36577</v>
          </cell>
          <cell r="B176">
            <v>2.465</v>
          </cell>
          <cell r="C176">
            <v>2.44</v>
          </cell>
          <cell r="D176">
            <v>2.645</v>
          </cell>
          <cell r="E176">
            <v>2.41</v>
          </cell>
          <cell r="F176">
            <v>2.51</v>
          </cell>
          <cell r="G176">
            <v>0.18</v>
          </cell>
          <cell r="H176">
            <v>0.205</v>
          </cell>
          <cell r="I176">
            <v>0.0249999999999999</v>
          </cell>
          <cell r="J176">
            <v>0.0449999999999999</v>
          </cell>
          <cell r="K176">
            <v>0.0699999999999998</v>
          </cell>
          <cell r="L176">
            <v>0.0299999999999998</v>
          </cell>
          <cell r="M176">
            <v>2.53</v>
          </cell>
          <cell r="N176">
            <v>2.74</v>
          </cell>
          <cell r="O176">
            <v>3.17</v>
          </cell>
          <cell r="P176">
            <v>2.405</v>
          </cell>
          <cell r="Q176">
            <v>2.41</v>
          </cell>
          <cell r="R176">
            <v>0.0950000000000002</v>
          </cell>
          <cell r="S176">
            <v>0.21</v>
          </cell>
          <cell r="T176">
            <v>2.365</v>
          </cell>
          <cell r="U176">
            <v>2.645</v>
          </cell>
          <cell r="V176">
            <v>2.375</v>
          </cell>
          <cell r="W176">
            <v>2.355</v>
          </cell>
          <cell r="X176">
            <v>2.41</v>
          </cell>
          <cell r="Y176">
            <v>2.69</v>
          </cell>
          <cell r="Z176">
            <v>2.575</v>
          </cell>
          <cell r="AA176">
            <v>2.5</v>
          </cell>
          <cell r="AB176">
            <v>2.58</v>
          </cell>
          <cell r="AC176">
            <v>2.51</v>
          </cell>
        </row>
        <row r="177">
          <cell r="A177">
            <v>36578</v>
          </cell>
          <cell r="B177">
            <v>2.465</v>
          </cell>
          <cell r="C177">
            <v>2.44</v>
          </cell>
          <cell r="D177">
            <v>2.645</v>
          </cell>
          <cell r="E177">
            <v>2.41</v>
          </cell>
          <cell r="F177">
            <v>2.51</v>
          </cell>
          <cell r="G177">
            <v>0.18</v>
          </cell>
          <cell r="H177">
            <v>0.205</v>
          </cell>
          <cell r="I177">
            <v>0.0249999999999999</v>
          </cell>
          <cell r="J177">
            <v>0.0449999999999999</v>
          </cell>
          <cell r="K177">
            <v>0.0699999999999998</v>
          </cell>
          <cell r="L177">
            <v>0.0299999999999998</v>
          </cell>
          <cell r="M177">
            <v>2.53</v>
          </cell>
          <cell r="N177">
            <v>2.74</v>
          </cell>
          <cell r="O177">
            <v>3.17</v>
          </cell>
          <cell r="P177">
            <v>2.405</v>
          </cell>
          <cell r="Q177">
            <v>2.41</v>
          </cell>
          <cell r="R177">
            <v>0.0950000000000002</v>
          </cell>
          <cell r="S177">
            <v>0.21</v>
          </cell>
          <cell r="T177">
            <v>2.365</v>
          </cell>
          <cell r="U177">
            <v>2.645</v>
          </cell>
          <cell r="V177">
            <v>2.375</v>
          </cell>
          <cell r="W177">
            <v>2.355</v>
          </cell>
          <cell r="X177">
            <v>2.41</v>
          </cell>
          <cell r="Y177">
            <v>2.69</v>
          </cell>
          <cell r="Z177">
            <v>2.575</v>
          </cell>
          <cell r="AA177">
            <v>2.5</v>
          </cell>
          <cell r="AB177">
            <v>2.58</v>
          </cell>
          <cell r="AC177">
            <v>2.51</v>
          </cell>
        </row>
        <row r="178">
          <cell r="A178">
            <v>36579</v>
          </cell>
          <cell r="B178">
            <v>2.385</v>
          </cell>
          <cell r="C178">
            <v>2.355</v>
          </cell>
          <cell r="D178">
            <v>2.63</v>
          </cell>
          <cell r="E178">
            <v>2.34</v>
          </cell>
          <cell r="F178">
            <v>2.435</v>
          </cell>
          <cell r="G178">
            <v>0.245</v>
          </cell>
          <cell r="H178">
            <v>0.275</v>
          </cell>
          <cell r="I178">
            <v>0.0299999999999998</v>
          </cell>
          <cell r="J178">
            <v>0.0500000000000003</v>
          </cell>
          <cell r="K178">
            <v>0.0800000000000001</v>
          </cell>
          <cell r="L178">
            <v>0.0150000000000001</v>
          </cell>
          <cell r="M178">
            <v>2.465</v>
          </cell>
          <cell r="N178">
            <v>2.71</v>
          </cell>
          <cell r="O178">
            <v>3.08</v>
          </cell>
          <cell r="P178">
            <v>2.31</v>
          </cell>
          <cell r="Q178">
            <v>2.35</v>
          </cell>
          <cell r="R178">
            <v>0.0800000000000001</v>
          </cell>
          <cell r="S178">
            <v>0.245</v>
          </cell>
          <cell r="T178">
            <v>2.315</v>
          </cell>
          <cell r="U178">
            <v>2.545</v>
          </cell>
          <cell r="V178">
            <v>2.305</v>
          </cell>
          <cell r="W178">
            <v>2.3</v>
          </cell>
          <cell r="X178">
            <v>2.355</v>
          </cell>
          <cell r="Y178">
            <v>2.585</v>
          </cell>
          <cell r="Z178">
            <v>2.505</v>
          </cell>
          <cell r="AA178">
            <v>2.395</v>
          </cell>
          <cell r="AB178">
            <v>2.45</v>
          </cell>
          <cell r="AC178">
            <v>2.415</v>
          </cell>
        </row>
        <row r="179">
          <cell r="A179">
            <v>36580</v>
          </cell>
          <cell r="B179">
            <v>2.35</v>
          </cell>
          <cell r="C179">
            <v>2.34</v>
          </cell>
          <cell r="D179">
            <v>2.595</v>
          </cell>
          <cell r="E179">
            <v>2.285</v>
          </cell>
          <cell r="F179">
            <v>2.38</v>
          </cell>
          <cell r="G179">
            <v>0.245</v>
          </cell>
          <cell r="H179">
            <v>0.255</v>
          </cell>
          <cell r="I179">
            <v>0.0100000000000002</v>
          </cell>
          <cell r="J179">
            <v>0.0299999999999998</v>
          </cell>
          <cell r="K179">
            <v>0.04</v>
          </cell>
          <cell r="L179">
            <v>0.0549999999999997</v>
          </cell>
          <cell r="M179">
            <v>2.425</v>
          </cell>
          <cell r="N179">
            <v>2.685</v>
          </cell>
          <cell r="O179">
            <v>3.055</v>
          </cell>
          <cell r="P179">
            <v>2.27</v>
          </cell>
          <cell r="Q179">
            <v>2.32</v>
          </cell>
          <cell r="R179">
            <v>0.0899999999999999</v>
          </cell>
          <cell r="S179">
            <v>0.26</v>
          </cell>
          <cell r="T179">
            <v>2.26</v>
          </cell>
          <cell r="U179">
            <v>2.5</v>
          </cell>
          <cell r="V179">
            <v>2.25</v>
          </cell>
          <cell r="W179">
            <v>2.245</v>
          </cell>
          <cell r="X179">
            <v>2.28</v>
          </cell>
          <cell r="Y179">
            <v>2.535</v>
          </cell>
          <cell r="Z179">
            <v>2.455</v>
          </cell>
          <cell r="AA179">
            <v>2.33</v>
          </cell>
          <cell r="AB179">
            <v>2.38</v>
          </cell>
          <cell r="AC179">
            <v>2.35</v>
          </cell>
        </row>
        <row r="180">
          <cell r="A180">
            <v>36581</v>
          </cell>
          <cell r="B180">
            <v>2.375</v>
          </cell>
          <cell r="C180">
            <v>2.35</v>
          </cell>
          <cell r="D180">
            <v>2.61</v>
          </cell>
          <cell r="E180">
            <v>2.31</v>
          </cell>
          <cell r="F180">
            <v>2.41</v>
          </cell>
          <cell r="G180">
            <v>0.235</v>
          </cell>
          <cell r="H180">
            <v>0.26</v>
          </cell>
          <cell r="I180">
            <v>0.0249999999999999</v>
          </cell>
          <cell r="J180">
            <v>0.0350000000000001</v>
          </cell>
          <cell r="K180">
            <v>0.0600000000000001</v>
          </cell>
          <cell r="L180">
            <v>0.04</v>
          </cell>
          <cell r="M180">
            <v>2.45</v>
          </cell>
          <cell r="N180">
            <v>2.7</v>
          </cell>
          <cell r="O180">
            <v>3.105</v>
          </cell>
          <cell r="P180">
            <v>2.305</v>
          </cell>
          <cell r="Q180">
            <v>2.335</v>
          </cell>
          <cell r="R180">
            <v>0.0900000000000003</v>
          </cell>
          <cell r="S180">
            <v>0.25</v>
          </cell>
          <cell r="T180">
            <v>2.305</v>
          </cell>
          <cell r="U180">
            <v>2.515</v>
          </cell>
          <cell r="V180">
            <v>2.255</v>
          </cell>
          <cell r="W180">
            <v>2.265</v>
          </cell>
          <cell r="X180">
            <v>2.315</v>
          </cell>
          <cell r="Y180">
            <v>2.565</v>
          </cell>
          <cell r="Z180">
            <v>2.485</v>
          </cell>
          <cell r="AA180">
            <v>2.35</v>
          </cell>
          <cell r="AB180">
            <v>2.42</v>
          </cell>
          <cell r="AC180">
            <v>2.375</v>
          </cell>
        </row>
        <row r="181">
          <cell r="A181">
            <v>36582</v>
          </cell>
          <cell r="B181">
            <v>2.375</v>
          </cell>
          <cell r="C181">
            <v>2.36</v>
          </cell>
          <cell r="D181">
            <v>2.6</v>
          </cell>
          <cell r="E181">
            <v>2.31</v>
          </cell>
          <cell r="F181">
            <v>2.425</v>
          </cell>
          <cell r="G181">
            <v>0.225</v>
          </cell>
          <cell r="H181">
            <v>0.24</v>
          </cell>
          <cell r="I181">
            <v>0.0150000000000001</v>
          </cell>
          <cell r="J181">
            <v>0.0499999999999998</v>
          </cell>
          <cell r="K181">
            <v>0.065</v>
          </cell>
          <cell r="L181">
            <v>0.0499999999999998</v>
          </cell>
          <cell r="M181">
            <v>2.445</v>
          </cell>
          <cell r="N181">
            <v>2.68</v>
          </cell>
          <cell r="O181">
            <v>3.125</v>
          </cell>
          <cell r="P181">
            <v>2.315</v>
          </cell>
          <cell r="Q181">
            <v>2.34</v>
          </cell>
          <cell r="R181">
            <v>0.0800000000000001</v>
          </cell>
          <cell r="S181">
            <v>0.235</v>
          </cell>
          <cell r="T181">
            <v>2.295</v>
          </cell>
          <cell r="U181">
            <v>2.515</v>
          </cell>
          <cell r="V181">
            <v>2.26</v>
          </cell>
          <cell r="W181">
            <v>2.26</v>
          </cell>
          <cell r="X181">
            <v>2.305</v>
          </cell>
          <cell r="Y181">
            <v>2.57</v>
          </cell>
          <cell r="Z181">
            <v>2.48</v>
          </cell>
          <cell r="AA181">
            <v>2.39</v>
          </cell>
          <cell r="AB181">
            <v>2.465</v>
          </cell>
          <cell r="AC181">
            <v>2.395</v>
          </cell>
        </row>
        <row r="182">
          <cell r="A182">
            <v>36583</v>
          </cell>
          <cell r="B182">
            <v>2.375</v>
          </cell>
          <cell r="C182">
            <v>2.36</v>
          </cell>
          <cell r="D182">
            <v>2.6</v>
          </cell>
          <cell r="E182">
            <v>2.31</v>
          </cell>
          <cell r="F182">
            <v>2.425</v>
          </cell>
          <cell r="G182">
            <v>0.225</v>
          </cell>
          <cell r="H182">
            <v>0.24</v>
          </cell>
          <cell r="I182">
            <v>0.0150000000000001</v>
          </cell>
          <cell r="J182">
            <v>0.0499999999999998</v>
          </cell>
          <cell r="K182">
            <v>0.065</v>
          </cell>
          <cell r="L182">
            <v>0.0499999999999998</v>
          </cell>
          <cell r="M182">
            <v>2.445</v>
          </cell>
          <cell r="N182">
            <v>2.68</v>
          </cell>
          <cell r="O182">
            <v>3.125</v>
          </cell>
          <cell r="P182">
            <v>2.315</v>
          </cell>
          <cell r="Q182">
            <v>2.34</v>
          </cell>
          <cell r="R182">
            <v>0.0800000000000001</v>
          </cell>
          <cell r="S182">
            <v>0.235</v>
          </cell>
          <cell r="T182">
            <v>2.295</v>
          </cell>
          <cell r="U182">
            <v>2.515</v>
          </cell>
          <cell r="V182">
            <v>2.26</v>
          </cell>
          <cell r="W182">
            <v>2.26</v>
          </cell>
          <cell r="X182">
            <v>2.305</v>
          </cell>
          <cell r="Y182">
            <v>2.57</v>
          </cell>
          <cell r="Z182">
            <v>2.48</v>
          </cell>
          <cell r="AA182">
            <v>2.39</v>
          </cell>
          <cell r="AB182">
            <v>2.465</v>
          </cell>
          <cell r="AC182">
            <v>2.395</v>
          </cell>
        </row>
        <row r="183">
          <cell r="A183">
            <v>36584</v>
          </cell>
          <cell r="B183">
            <v>2.375</v>
          </cell>
          <cell r="C183">
            <v>2.36</v>
          </cell>
          <cell r="D183">
            <v>2.6</v>
          </cell>
          <cell r="E183">
            <v>2.31</v>
          </cell>
          <cell r="F183">
            <v>2.425</v>
          </cell>
          <cell r="G183">
            <v>0.225</v>
          </cell>
          <cell r="H183">
            <v>0.24</v>
          </cell>
          <cell r="I183">
            <v>0.0150000000000001</v>
          </cell>
          <cell r="J183">
            <v>0.0499999999999998</v>
          </cell>
          <cell r="K183">
            <v>0.065</v>
          </cell>
          <cell r="L183">
            <v>0.0499999999999998</v>
          </cell>
          <cell r="M183">
            <v>2.445</v>
          </cell>
          <cell r="N183">
            <v>2.68</v>
          </cell>
          <cell r="O183">
            <v>3.125</v>
          </cell>
          <cell r="P183">
            <v>2.315</v>
          </cell>
          <cell r="Q183">
            <v>2.34</v>
          </cell>
          <cell r="R183">
            <v>0.0800000000000001</v>
          </cell>
          <cell r="S183">
            <v>0.235</v>
          </cell>
          <cell r="T183">
            <v>2.295</v>
          </cell>
          <cell r="U183">
            <v>2.515</v>
          </cell>
          <cell r="V183">
            <v>2.26</v>
          </cell>
          <cell r="W183">
            <v>2.26</v>
          </cell>
          <cell r="X183">
            <v>2.305</v>
          </cell>
          <cell r="Y183">
            <v>2.57</v>
          </cell>
          <cell r="Z183">
            <v>2.48</v>
          </cell>
          <cell r="AA183">
            <v>2.39</v>
          </cell>
          <cell r="AB183">
            <v>2.465</v>
          </cell>
          <cell r="AC183">
            <v>2.395</v>
          </cell>
        </row>
        <row r="184">
          <cell r="A184">
            <v>36585</v>
          </cell>
          <cell r="B184">
            <v>2.435</v>
          </cell>
          <cell r="C184">
            <v>2.39</v>
          </cell>
          <cell r="D184">
            <v>2.61</v>
          </cell>
          <cell r="E184">
            <v>2.325</v>
          </cell>
          <cell r="F184">
            <v>2.48</v>
          </cell>
          <cell r="G184">
            <v>0.175</v>
          </cell>
          <cell r="H184">
            <v>0.22</v>
          </cell>
          <cell r="I184">
            <v>0.0449999999999999</v>
          </cell>
          <cell r="J184">
            <v>0.0449999999999999</v>
          </cell>
          <cell r="K184">
            <v>0.0899999999999999</v>
          </cell>
          <cell r="L184">
            <v>0.065</v>
          </cell>
          <cell r="M184">
            <v>2.455</v>
          </cell>
          <cell r="N184">
            <v>2.68</v>
          </cell>
          <cell r="O184">
            <v>3.165</v>
          </cell>
          <cell r="P184">
            <v>2.325</v>
          </cell>
          <cell r="Q184">
            <v>2.35</v>
          </cell>
          <cell r="R184">
            <v>0.0700000000000003</v>
          </cell>
          <cell r="S184">
            <v>0.225</v>
          </cell>
          <cell r="T184">
            <v>2.33</v>
          </cell>
          <cell r="U184">
            <v>2.605</v>
          </cell>
          <cell r="V184">
            <v>2.285</v>
          </cell>
          <cell r="W184">
            <v>2.275</v>
          </cell>
          <cell r="X184">
            <v>2.33</v>
          </cell>
          <cell r="Y184">
            <v>2.615</v>
          </cell>
          <cell r="Z184">
            <v>2.56</v>
          </cell>
          <cell r="AA184">
            <v>2.425</v>
          </cell>
          <cell r="AB184">
            <v>2.49</v>
          </cell>
          <cell r="AC184">
            <v>2.45</v>
          </cell>
        </row>
        <row r="185">
          <cell r="A185">
            <v>36586</v>
          </cell>
          <cell r="B185">
            <v>2.515</v>
          </cell>
          <cell r="C185">
            <v>2.525</v>
          </cell>
          <cell r="D185">
            <v>2.67</v>
          </cell>
          <cell r="E185">
            <v>2.43</v>
          </cell>
          <cell r="F185">
            <v>2.565</v>
          </cell>
          <cell r="G185">
            <v>0.155</v>
          </cell>
          <cell r="H185">
            <v>0.145</v>
          </cell>
          <cell r="I185">
            <v>-0.00999999999999979</v>
          </cell>
          <cell r="J185">
            <v>0.0499999999999998</v>
          </cell>
          <cell r="K185">
            <v>0.04</v>
          </cell>
          <cell r="L185">
            <v>0.0949999999999998</v>
          </cell>
          <cell r="M185">
            <v>2.555</v>
          </cell>
          <cell r="N185">
            <v>2.76</v>
          </cell>
          <cell r="O185">
            <v>3.275</v>
          </cell>
          <cell r="P185">
            <v>2.44</v>
          </cell>
          <cell r="Q185">
            <v>2.47</v>
          </cell>
          <cell r="R185">
            <v>0.0899999999999999</v>
          </cell>
          <cell r="S185">
            <v>0.205</v>
          </cell>
          <cell r="T185">
            <v>2.425</v>
          </cell>
          <cell r="U185">
            <v>2.66</v>
          </cell>
          <cell r="V185">
            <v>2.385</v>
          </cell>
          <cell r="W185">
            <v>2.36</v>
          </cell>
          <cell r="X185">
            <v>2.435</v>
          </cell>
          <cell r="Y185">
            <v>2.695</v>
          </cell>
          <cell r="Z185">
            <v>2.625</v>
          </cell>
          <cell r="AA185">
            <v>2.555</v>
          </cell>
          <cell r="AB185">
            <v>2.56</v>
          </cell>
          <cell r="AC185">
            <v>2.55</v>
          </cell>
        </row>
        <row r="186">
          <cell r="A186">
            <v>36587</v>
          </cell>
          <cell r="B186">
            <v>2.62</v>
          </cell>
          <cell r="C186">
            <v>2.62</v>
          </cell>
          <cell r="D186">
            <v>2.745</v>
          </cell>
          <cell r="E186">
            <v>2.535</v>
          </cell>
          <cell r="F186">
            <v>2.64</v>
          </cell>
          <cell r="G186">
            <v>0.125</v>
          </cell>
          <cell r="H186">
            <v>0.125</v>
          </cell>
          <cell r="I186">
            <v>0</v>
          </cell>
          <cell r="J186">
            <v>0.02</v>
          </cell>
          <cell r="K186">
            <v>0.02</v>
          </cell>
          <cell r="L186">
            <v>0.085</v>
          </cell>
          <cell r="M186">
            <v>2.69</v>
          </cell>
          <cell r="N186">
            <v>2.875</v>
          </cell>
          <cell r="O186">
            <v>3.32</v>
          </cell>
          <cell r="P186">
            <v>2.525</v>
          </cell>
          <cell r="Q186">
            <v>2.56</v>
          </cell>
          <cell r="R186">
            <v>0.13</v>
          </cell>
          <cell r="S186">
            <v>0.185</v>
          </cell>
          <cell r="T186">
            <v>2.515</v>
          </cell>
          <cell r="U186">
            <v>2.71</v>
          </cell>
          <cell r="V186">
            <v>2.485</v>
          </cell>
          <cell r="W186">
            <v>2.475</v>
          </cell>
          <cell r="X186">
            <v>2.545</v>
          </cell>
          <cell r="Y186">
            <v>2.76</v>
          </cell>
          <cell r="Z186">
            <v>2.7</v>
          </cell>
          <cell r="AA186">
            <v>2.625</v>
          </cell>
          <cell r="AB186">
            <v>2.655</v>
          </cell>
          <cell r="AC186">
            <v>2.635</v>
          </cell>
        </row>
        <row r="187">
          <cell r="A187">
            <v>36588</v>
          </cell>
          <cell r="B187">
            <v>2.665</v>
          </cell>
          <cell r="C187">
            <v>2.64</v>
          </cell>
          <cell r="D187">
            <v>2.79</v>
          </cell>
          <cell r="E187">
            <v>2.585</v>
          </cell>
          <cell r="F187">
            <v>2.72</v>
          </cell>
          <cell r="G187">
            <v>0.125</v>
          </cell>
          <cell r="H187">
            <v>0.15</v>
          </cell>
          <cell r="I187">
            <v>0.0249999999999999</v>
          </cell>
          <cell r="J187">
            <v>0.0550000000000002</v>
          </cell>
          <cell r="K187">
            <v>0.0800000000000001</v>
          </cell>
          <cell r="L187">
            <v>0.0550000000000002</v>
          </cell>
          <cell r="M187">
            <v>2.73</v>
          </cell>
          <cell r="N187">
            <v>2.96</v>
          </cell>
          <cell r="O187">
            <v>3.51</v>
          </cell>
          <cell r="P187">
            <v>2.59</v>
          </cell>
          <cell r="Q187">
            <v>2.595</v>
          </cell>
          <cell r="R187">
            <v>0.17</v>
          </cell>
          <cell r="S187">
            <v>0.23</v>
          </cell>
          <cell r="T187">
            <v>2.61</v>
          </cell>
          <cell r="U187">
            <v>2.8</v>
          </cell>
          <cell r="V187">
            <v>2.55</v>
          </cell>
          <cell r="W187">
            <v>2.535</v>
          </cell>
          <cell r="X187">
            <v>2.6</v>
          </cell>
          <cell r="Y187">
            <v>2.83</v>
          </cell>
          <cell r="Z187">
            <v>2.785</v>
          </cell>
          <cell r="AA187">
            <v>2.69</v>
          </cell>
          <cell r="AB187">
            <v>2.71</v>
          </cell>
          <cell r="AC187">
            <v>2.705</v>
          </cell>
        </row>
        <row r="188">
          <cell r="A188">
            <v>36589</v>
          </cell>
          <cell r="B188">
            <v>2.58</v>
          </cell>
          <cell r="C188">
            <v>2.555</v>
          </cell>
          <cell r="D188">
            <v>2.75</v>
          </cell>
          <cell r="E188">
            <v>2.49</v>
          </cell>
          <cell r="F188">
            <v>2.635</v>
          </cell>
          <cell r="G188">
            <v>0.17</v>
          </cell>
          <cell r="H188">
            <v>0.195</v>
          </cell>
          <cell r="I188">
            <v>0.0249999999999999</v>
          </cell>
          <cell r="J188">
            <v>0.0549999999999997</v>
          </cell>
          <cell r="K188">
            <v>0.0799999999999996</v>
          </cell>
          <cell r="L188">
            <v>0.065</v>
          </cell>
          <cell r="M188">
            <v>2.67</v>
          </cell>
          <cell r="N188">
            <v>2.91</v>
          </cell>
          <cell r="O188">
            <v>3.415</v>
          </cell>
          <cell r="P188">
            <v>2.49</v>
          </cell>
          <cell r="Q188">
            <v>2.515</v>
          </cell>
          <cell r="R188">
            <v>0.16</v>
          </cell>
          <cell r="S188">
            <v>0.24</v>
          </cell>
          <cell r="T188">
            <v>2.61</v>
          </cell>
          <cell r="U188">
            <v>2.725</v>
          </cell>
          <cell r="V188">
            <v>2.46</v>
          </cell>
          <cell r="W188">
            <v>2.445</v>
          </cell>
          <cell r="X188">
            <v>2.495</v>
          </cell>
          <cell r="Y188">
            <v>2.76</v>
          </cell>
          <cell r="Z188">
            <v>2.71</v>
          </cell>
          <cell r="AA188">
            <v>2.595</v>
          </cell>
          <cell r="AB188">
            <v>2.615</v>
          </cell>
          <cell r="AC188">
            <v>2.605</v>
          </cell>
        </row>
        <row r="189">
          <cell r="A189">
            <v>36590</v>
          </cell>
          <cell r="B189">
            <v>2.58</v>
          </cell>
          <cell r="C189">
            <v>2.555</v>
          </cell>
          <cell r="D189">
            <v>2.75</v>
          </cell>
          <cell r="E189">
            <v>2.49</v>
          </cell>
          <cell r="F189">
            <v>2.635</v>
          </cell>
          <cell r="G189">
            <v>0.17</v>
          </cell>
          <cell r="H189">
            <v>0.195</v>
          </cell>
          <cell r="I189">
            <v>0.0249999999999999</v>
          </cell>
          <cell r="J189">
            <v>0.0549999999999997</v>
          </cell>
          <cell r="K189">
            <v>0.0799999999999996</v>
          </cell>
          <cell r="L189">
            <v>0.065</v>
          </cell>
          <cell r="M189">
            <v>2.67</v>
          </cell>
          <cell r="N189">
            <v>2.91</v>
          </cell>
          <cell r="O189">
            <v>3.415</v>
          </cell>
          <cell r="P189">
            <v>2.49</v>
          </cell>
          <cell r="Q189">
            <v>2.515</v>
          </cell>
          <cell r="R189">
            <v>0.16</v>
          </cell>
          <cell r="S189">
            <v>0.24</v>
          </cell>
          <cell r="T189">
            <v>2.61</v>
          </cell>
          <cell r="U189">
            <v>2.725</v>
          </cell>
          <cell r="V189">
            <v>2.46</v>
          </cell>
          <cell r="W189">
            <v>2.445</v>
          </cell>
          <cell r="X189">
            <v>2.495</v>
          </cell>
          <cell r="Y189">
            <v>2.76</v>
          </cell>
          <cell r="Z189">
            <v>2.71</v>
          </cell>
          <cell r="AA189">
            <v>2.595</v>
          </cell>
          <cell r="AB189">
            <v>2.615</v>
          </cell>
          <cell r="AC189">
            <v>2.605</v>
          </cell>
        </row>
        <row r="190">
          <cell r="A190">
            <v>36591</v>
          </cell>
          <cell r="B190">
            <v>2.58</v>
          </cell>
          <cell r="C190">
            <v>2.555</v>
          </cell>
          <cell r="D190">
            <v>2.75</v>
          </cell>
          <cell r="E190">
            <v>2.49</v>
          </cell>
          <cell r="F190">
            <v>2.635</v>
          </cell>
          <cell r="G190">
            <v>0.17</v>
          </cell>
          <cell r="H190">
            <v>0.195</v>
          </cell>
          <cell r="I190">
            <v>0.0249999999999999</v>
          </cell>
          <cell r="J190">
            <v>0.0549999999999997</v>
          </cell>
          <cell r="K190">
            <v>0.0799999999999996</v>
          </cell>
          <cell r="L190">
            <v>0.065</v>
          </cell>
          <cell r="M190">
            <v>2.67</v>
          </cell>
          <cell r="N190">
            <v>2.91</v>
          </cell>
          <cell r="O190">
            <v>3.415</v>
          </cell>
          <cell r="P190">
            <v>2.49</v>
          </cell>
          <cell r="Q190">
            <v>2.515</v>
          </cell>
          <cell r="R190">
            <v>0.16</v>
          </cell>
          <cell r="S190">
            <v>0.24</v>
          </cell>
          <cell r="T190">
            <v>2.61</v>
          </cell>
          <cell r="U190">
            <v>2.725</v>
          </cell>
          <cell r="V190">
            <v>2.46</v>
          </cell>
          <cell r="W190">
            <v>2.445</v>
          </cell>
          <cell r="X190">
            <v>2.495</v>
          </cell>
          <cell r="Y190">
            <v>2.76</v>
          </cell>
          <cell r="Z190">
            <v>2.71</v>
          </cell>
          <cell r="AA190">
            <v>2.595</v>
          </cell>
          <cell r="AB190">
            <v>2.615</v>
          </cell>
          <cell r="AC190">
            <v>2.605</v>
          </cell>
        </row>
        <row r="191">
          <cell r="A191">
            <v>36592</v>
          </cell>
          <cell r="B191">
            <v>2.67</v>
          </cell>
          <cell r="C191">
            <v>2.655</v>
          </cell>
          <cell r="D191">
            <v>2.86</v>
          </cell>
          <cell r="E191">
            <v>2.545</v>
          </cell>
          <cell r="F191">
            <v>2.715</v>
          </cell>
          <cell r="G191">
            <v>0.19</v>
          </cell>
          <cell r="H191">
            <v>0.205</v>
          </cell>
          <cell r="I191">
            <v>0.0150000000000001</v>
          </cell>
          <cell r="J191">
            <v>0.0449999999999999</v>
          </cell>
          <cell r="K191">
            <v>0.0600000000000001</v>
          </cell>
          <cell r="L191">
            <v>0.11</v>
          </cell>
          <cell r="M191">
            <v>2.725</v>
          </cell>
          <cell r="N191">
            <v>3.035</v>
          </cell>
          <cell r="O191">
            <v>3.495</v>
          </cell>
          <cell r="P191">
            <v>2.555</v>
          </cell>
          <cell r="Q191">
            <v>2.595</v>
          </cell>
          <cell r="R191">
            <v>0.175</v>
          </cell>
          <cell r="S191">
            <v>0.31</v>
          </cell>
          <cell r="T191">
            <v>2.57</v>
          </cell>
          <cell r="U191">
            <v>2.76</v>
          </cell>
          <cell r="V191">
            <v>2.52</v>
          </cell>
          <cell r="W191">
            <v>2.495</v>
          </cell>
          <cell r="X191">
            <v>2.555</v>
          </cell>
          <cell r="Y191">
            <v>2.79</v>
          </cell>
          <cell r="Z191">
            <v>2.76</v>
          </cell>
          <cell r="AA191">
            <v>2.725</v>
          </cell>
          <cell r="AB191">
            <v>2.66</v>
          </cell>
          <cell r="AC191">
            <v>2.655</v>
          </cell>
        </row>
        <row r="192">
          <cell r="A192">
            <v>36593</v>
          </cell>
          <cell r="B192">
            <v>2.715</v>
          </cell>
          <cell r="C192">
            <v>2.71</v>
          </cell>
          <cell r="D192">
            <v>2.915</v>
          </cell>
          <cell r="E192">
            <v>2.6</v>
          </cell>
          <cell r="F192">
            <v>2.75</v>
          </cell>
          <cell r="G192">
            <v>0.2</v>
          </cell>
          <cell r="H192">
            <v>0.205</v>
          </cell>
          <cell r="I192">
            <v>0.00499999999999989</v>
          </cell>
          <cell r="J192">
            <v>0.0350000000000001</v>
          </cell>
          <cell r="K192">
            <v>0.04</v>
          </cell>
          <cell r="L192">
            <v>0.11</v>
          </cell>
          <cell r="M192">
            <v>2.755</v>
          </cell>
          <cell r="N192">
            <v>3.075</v>
          </cell>
          <cell r="O192">
            <v>3.525</v>
          </cell>
          <cell r="P192">
            <v>2.605</v>
          </cell>
          <cell r="Q192">
            <v>2.63</v>
          </cell>
          <cell r="R192">
            <v>0.16</v>
          </cell>
          <cell r="S192">
            <v>0.32</v>
          </cell>
          <cell r="T192">
            <v>2.61</v>
          </cell>
          <cell r="U192">
            <v>2.78</v>
          </cell>
          <cell r="V192">
            <v>2.54</v>
          </cell>
          <cell r="W192">
            <v>2.54</v>
          </cell>
          <cell r="X192">
            <v>2.6</v>
          </cell>
          <cell r="Y192">
            <v>2.82</v>
          </cell>
          <cell r="Z192">
            <v>2.8</v>
          </cell>
          <cell r="AA192">
            <v>2.67</v>
          </cell>
          <cell r="AB192">
            <v>2.695</v>
          </cell>
          <cell r="AC192">
            <v>2.69</v>
          </cell>
        </row>
        <row r="193">
          <cell r="A193">
            <v>36594</v>
          </cell>
          <cell r="B193">
            <v>2.68</v>
          </cell>
          <cell r="C193">
            <v>2.675</v>
          </cell>
          <cell r="D193">
            <v>2.835</v>
          </cell>
          <cell r="E193">
            <v>2.56</v>
          </cell>
          <cell r="F193">
            <v>2.72</v>
          </cell>
          <cell r="G193">
            <v>0.155</v>
          </cell>
          <cell r="H193">
            <v>0.16</v>
          </cell>
          <cell r="I193">
            <v>0.00500000000000034</v>
          </cell>
          <cell r="J193">
            <v>0.04</v>
          </cell>
          <cell r="K193">
            <v>0.0450000000000004</v>
          </cell>
          <cell r="L193">
            <v>0.115</v>
          </cell>
          <cell r="M193">
            <v>2.735</v>
          </cell>
          <cell r="N193">
            <v>3.015</v>
          </cell>
          <cell r="O193">
            <v>3.475</v>
          </cell>
          <cell r="P193">
            <v>2.58</v>
          </cell>
          <cell r="Q193">
            <v>2.625</v>
          </cell>
          <cell r="R193">
            <v>0.18</v>
          </cell>
          <cell r="S193">
            <v>0.28</v>
          </cell>
          <cell r="T193">
            <v>2.605</v>
          </cell>
          <cell r="U193">
            <v>2.755</v>
          </cell>
          <cell r="V193">
            <v>2.52</v>
          </cell>
          <cell r="W193">
            <v>2.475</v>
          </cell>
          <cell r="X193">
            <v>2.57</v>
          </cell>
          <cell r="Y193">
            <v>2.795</v>
          </cell>
          <cell r="Z193">
            <v>2.75</v>
          </cell>
          <cell r="AA193">
            <v>2.645</v>
          </cell>
          <cell r="AB193">
            <v>2.715</v>
          </cell>
          <cell r="AC193">
            <v>2.67</v>
          </cell>
        </row>
        <row r="194">
          <cell r="A194">
            <v>36595</v>
          </cell>
          <cell r="B194">
            <v>2.6</v>
          </cell>
          <cell r="C194">
            <v>2.575</v>
          </cell>
          <cell r="D194">
            <v>2.775</v>
          </cell>
          <cell r="E194">
            <v>2.52</v>
          </cell>
          <cell r="F194">
            <v>2.625</v>
          </cell>
          <cell r="G194">
            <v>0.175</v>
          </cell>
          <cell r="H194">
            <v>0.2</v>
          </cell>
          <cell r="I194">
            <v>0.0249999999999999</v>
          </cell>
          <cell r="J194">
            <v>0.0249999999999999</v>
          </cell>
          <cell r="K194">
            <v>0.0499999999999998</v>
          </cell>
          <cell r="L194">
            <v>0.0550000000000002</v>
          </cell>
          <cell r="M194">
            <v>2.67</v>
          </cell>
          <cell r="N194">
            <v>2.94</v>
          </cell>
          <cell r="O194">
            <v>3.425</v>
          </cell>
          <cell r="P194">
            <v>2.525</v>
          </cell>
          <cell r="Q194">
            <v>2.56</v>
          </cell>
          <cell r="R194">
            <v>0.165</v>
          </cell>
          <cell r="S194">
            <v>0.27</v>
          </cell>
          <cell r="T194">
            <v>2.535</v>
          </cell>
          <cell r="U194">
            <v>2.685</v>
          </cell>
          <cell r="V194">
            <v>2.47</v>
          </cell>
          <cell r="W194">
            <v>2.49</v>
          </cell>
          <cell r="X194">
            <v>2.52</v>
          </cell>
          <cell r="Y194">
            <v>2.77</v>
          </cell>
          <cell r="Z194">
            <v>2.68</v>
          </cell>
          <cell r="AA194">
            <v>2.61</v>
          </cell>
          <cell r="AB194">
            <v>2.695</v>
          </cell>
          <cell r="AC194">
            <v>2.63</v>
          </cell>
        </row>
        <row r="195">
          <cell r="A195">
            <v>36596</v>
          </cell>
          <cell r="B195">
            <v>2.65</v>
          </cell>
          <cell r="C195">
            <v>2.6</v>
          </cell>
          <cell r="D195">
            <v>2.825</v>
          </cell>
          <cell r="E195">
            <v>2.55</v>
          </cell>
          <cell r="F195">
            <v>2.71</v>
          </cell>
          <cell r="G195">
            <v>0.175</v>
          </cell>
          <cell r="H195">
            <v>0.225</v>
          </cell>
          <cell r="I195">
            <v>0.0499999999999998</v>
          </cell>
          <cell r="J195">
            <v>0.0600000000000001</v>
          </cell>
          <cell r="K195">
            <v>0.11</v>
          </cell>
          <cell r="L195">
            <v>0.0500000000000003</v>
          </cell>
          <cell r="M195">
            <v>2.72</v>
          </cell>
          <cell r="N195">
            <v>2.965</v>
          </cell>
          <cell r="O195">
            <v>3.565</v>
          </cell>
          <cell r="P195">
            <v>2.58</v>
          </cell>
          <cell r="Q195">
            <v>2.61</v>
          </cell>
          <cell r="R195">
            <v>0.14</v>
          </cell>
          <cell r="S195">
            <v>0.245</v>
          </cell>
          <cell r="T195">
            <v>2.58</v>
          </cell>
          <cell r="U195">
            <v>2.76</v>
          </cell>
          <cell r="V195">
            <v>2.485</v>
          </cell>
          <cell r="W195">
            <v>2.5</v>
          </cell>
          <cell r="X195">
            <v>2.56</v>
          </cell>
          <cell r="Y195">
            <v>2.845</v>
          </cell>
          <cell r="Z195">
            <v>2.74</v>
          </cell>
          <cell r="AA195">
            <v>2.67</v>
          </cell>
          <cell r="AB195">
            <v>2.71</v>
          </cell>
          <cell r="AC195">
            <v>2.695</v>
          </cell>
        </row>
        <row r="196">
          <cell r="A196">
            <v>36597</v>
          </cell>
          <cell r="B196">
            <v>2.65</v>
          </cell>
          <cell r="C196">
            <v>2.6</v>
          </cell>
          <cell r="D196">
            <v>2.825</v>
          </cell>
          <cell r="E196">
            <v>2.55</v>
          </cell>
          <cell r="F196">
            <v>2.71</v>
          </cell>
          <cell r="G196">
            <v>0.175</v>
          </cell>
          <cell r="H196">
            <v>0.225</v>
          </cell>
          <cell r="I196">
            <v>0.0499999999999998</v>
          </cell>
          <cell r="J196">
            <v>0.0600000000000001</v>
          </cell>
          <cell r="K196">
            <v>0.11</v>
          </cell>
          <cell r="L196">
            <v>0.0500000000000003</v>
          </cell>
          <cell r="M196">
            <v>2.72</v>
          </cell>
          <cell r="N196">
            <v>2.965</v>
          </cell>
          <cell r="O196">
            <v>3.565</v>
          </cell>
          <cell r="P196">
            <v>2.58</v>
          </cell>
          <cell r="Q196">
            <v>2.61</v>
          </cell>
          <cell r="R196">
            <v>0.14</v>
          </cell>
          <cell r="S196">
            <v>0.245</v>
          </cell>
          <cell r="T196">
            <v>2.58</v>
          </cell>
          <cell r="U196">
            <v>2.76</v>
          </cell>
          <cell r="V196">
            <v>2.485</v>
          </cell>
          <cell r="W196">
            <v>2.5</v>
          </cell>
          <cell r="X196">
            <v>2.56</v>
          </cell>
          <cell r="Y196">
            <v>2.845</v>
          </cell>
          <cell r="Z196">
            <v>2.74</v>
          </cell>
          <cell r="AA196">
            <v>2.67</v>
          </cell>
          <cell r="AB196">
            <v>2.71</v>
          </cell>
          <cell r="AC196">
            <v>2.695</v>
          </cell>
        </row>
        <row r="197">
          <cell r="A197">
            <v>36598</v>
          </cell>
          <cell r="B197">
            <v>2.65</v>
          </cell>
          <cell r="C197">
            <v>2.6</v>
          </cell>
          <cell r="D197">
            <v>2.825</v>
          </cell>
          <cell r="E197">
            <v>2.55</v>
          </cell>
          <cell r="F197">
            <v>2.71</v>
          </cell>
          <cell r="G197">
            <v>0.175</v>
          </cell>
          <cell r="H197">
            <v>0.225</v>
          </cell>
          <cell r="I197">
            <v>0.0499999999999998</v>
          </cell>
          <cell r="J197">
            <v>0.0600000000000001</v>
          </cell>
          <cell r="K197">
            <v>0.11</v>
          </cell>
          <cell r="L197">
            <v>0.0500000000000003</v>
          </cell>
          <cell r="M197">
            <v>2.72</v>
          </cell>
          <cell r="N197">
            <v>2.965</v>
          </cell>
          <cell r="O197">
            <v>3.565</v>
          </cell>
          <cell r="P197">
            <v>2.58</v>
          </cell>
          <cell r="Q197">
            <v>2.61</v>
          </cell>
          <cell r="R197">
            <v>0.14</v>
          </cell>
          <cell r="S197">
            <v>0.245</v>
          </cell>
          <cell r="T197">
            <v>2.58</v>
          </cell>
          <cell r="U197">
            <v>2.76</v>
          </cell>
          <cell r="V197">
            <v>2.485</v>
          </cell>
          <cell r="W197">
            <v>2.5</v>
          </cell>
          <cell r="X197">
            <v>2.56</v>
          </cell>
          <cell r="Y197">
            <v>2.845</v>
          </cell>
          <cell r="Z197">
            <v>2.74</v>
          </cell>
          <cell r="AA197">
            <v>2.67</v>
          </cell>
          <cell r="AB197">
            <v>2.71</v>
          </cell>
          <cell r="AC197">
            <v>2.695</v>
          </cell>
        </row>
        <row r="198">
          <cell r="A198">
            <v>36599</v>
          </cell>
          <cell r="B198">
            <v>2.66</v>
          </cell>
          <cell r="C198">
            <v>2.62</v>
          </cell>
          <cell r="D198">
            <v>2.85</v>
          </cell>
          <cell r="E198">
            <v>2.545</v>
          </cell>
          <cell r="F198">
            <v>2.725</v>
          </cell>
          <cell r="G198">
            <v>0.19</v>
          </cell>
          <cell r="H198">
            <v>0.23</v>
          </cell>
          <cell r="I198">
            <v>0.04</v>
          </cell>
          <cell r="J198">
            <v>0.065</v>
          </cell>
          <cell r="K198">
            <v>0.105</v>
          </cell>
          <cell r="L198">
            <v>0.0750000000000002</v>
          </cell>
          <cell r="M198">
            <v>2.745</v>
          </cell>
          <cell r="N198">
            <v>2.96</v>
          </cell>
          <cell r="O198">
            <v>3.575</v>
          </cell>
          <cell r="P198">
            <v>2.595</v>
          </cell>
          <cell r="Q198">
            <v>2.62</v>
          </cell>
          <cell r="R198">
            <v>0.11</v>
          </cell>
          <cell r="S198">
            <v>0.215</v>
          </cell>
          <cell r="T198">
            <v>2.585</v>
          </cell>
          <cell r="U198">
            <v>2.8</v>
          </cell>
          <cell r="V198">
            <v>2.475</v>
          </cell>
          <cell r="W198">
            <v>2.46</v>
          </cell>
          <cell r="X198">
            <v>2.55</v>
          </cell>
          <cell r="Y198">
            <v>2.875</v>
          </cell>
          <cell r="Z198">
            <v>2.775</v>
          </cell>
          <cell r="AA198">
            <v>2.69</v>
          </cell>
          <cell r="AB198">
            <v>2.745</v>
          </cell>
          <cell r="AC198">
            <v>2.715</v>
          </cell>
        </row>
        <row r="199">
          <cell r="A199">
            <v>36600</v>
          </cell>
          <cell r="B199">
            <v>2.685</v>
          </cell>
          <cell r="C199">
            <v>2.635</v>
          </cell>
          <cell r="D199">
            <v>2.845</v>
          </cell>
          <cell r="E199">
            <v>2.57</v>
          </cell>
          <cell r="F199">
            <v>2.755</v>
          </cell>
          <cell r="G199">
            <v>0.16</v>
          </cell>
          <cell r="H199">
            <v>0.21</v>
          </cell>
          <cell r="I199">
            <v>0.0500000000000003</v>
          </cell>
          <cell r="J199">
            <v>0.0699999999999998</v>
          </cell>
          <cell r="K199">
            <v>0.12</v>
          </cell>
          <cell r="L199">
            <v>0.065</v>
          </cell>
          <cell r="M199">
            <v>2.74</v>
          </cell>
          <cell r="N199">
            <v>2.945</v>
          </cell>
          <cell r="O199">
            <v>3.55</v>
          </cell>
          <cell r="P199">
            <v>2.615</v>
          </cell>
          <cell r="Q199">
            <v>2.645</v>
          </cell>
          <cell r="R199">
            <v>0.0999999999999996</v>
          </cell>
          <cell r="S199">
            <v>0.205</v>
          </cell>
          <cell r="T199">
            <v>2.605</v>
          </cell>
          <cell r="U199">
            <v>2.83</v>
          </cell>
          <cell r="V199">
            <v>2.495</v>
          </cell>
          <cell r="W199">
            <v>2.46</v>
          </cell>
          <cell r="X199">
            <v>2.57</v>
          </cell>
          <cell r="Y199">
            <v>2.89</v>
          </cell>
          <cell r="Z199">
            <v>2.805</v>
          </cell>
          <cell r="AA199">
            <v>2.72</v>
          </cell>
          <cell r="AB199">
            <v>2.78</v>
          </cell>
          <cell r="AC199">
            <v>2.745</v>
          </cell>
        </row>
        <row r="200">
          <cell r="A200">
            <v>36601</v>
          </cell>
          <cell r="B200">
            <v>2.675</v>
          </cell>
          <cell r="C200">
            <v>2.64</v>
          </cell>
          <cell r="D200">
            <v>2.835</v>
          </cell>
          <cell r="E200">
            <v>2.57</v>
          </cell>
          <cell r="F200">
            <v>2.725</v>
          </cell>
          <cell r="G200">
            <v>0.16</v>
          </cell>
          <cell r="H200">
            <v>0.195</v>
          </cell>
          <cell r="I200">
            <v>0.0349999999999997</v>
          </cell>
          <cell r="J200">
            <v>0.0500000000000003</v>
          </cell>
          <cell r="K200">
            <v>0.085</v>
          </cell>
          <cell r="L200">
            <v>0.0700000000000003</v>
          </cell>
          <cell r="M200">
            <v>2.74</v>
          </cell>
          <cell r="N200">
            <v>2.935</v>
          </cell>
          <cell r="O200">
            <v>3.555</v>
          </cell>
          <cell r="P200">
            <v>2.62</v>
          </cell>
          <cell r="Q200">
            <v>2.64</v>
          </cell>
          <cell r="R200">
            <v>0.1</v>
          </cell>
          <cell r="S200">
            <v>0.195</v>
          </cell>
          <cell r="T200">
            <v>2.605</v>
          </cell>
          <cell r="U200">
            <v>2.76</v>
          </cell>
          <cell r="V200">
            <v>2.505</v>
          </cell>
          <cell r="W200">
            <v>2.47</v>
          </cell>
          <cell r="X200">
            <v>2.57</v>
          </cell>
          <cell r="Y200">
            <v>2.85</v>
          </cell>
          <cell r="Z200">
            <v>2.755</v>
          </cell>
          <cell r="AA200">
            <v>2.68</v>
          </cell>
          <cell r="AB200">
            <v>2.77</v>
          </cell>
          <cell r="AC200">
            <v>2.71</v>
          </cell>
        </row>
        <row r="201">
          <cell r="A201">
            <v>36602</v>
          </cell>
          <cell r="B201">
            <v>2.67</v>
          </cell>
          <cell r="C201">
            <v>2.57</v>
          </cell>
          <cell r="D201">
            <v>2.73</v>
          </cell>
          <cell r="E201">
            <v>2.53</v>
          </cell>
          <cell r="F201">
            <v>2.725</v>
          </cell>
          <cell r="G201">
            <v>0.0600000000000001</v>
          </cell>
          <cell r="H201">
            <v>0.16</v>
          </cell>
          <cell r="I201">
            <v>0.1</v>
          </cell>
          <cell r="J201">
            <v>0.0550000000000002</v>
          </cell>
          <cell r="K201">
            <v>0.155</v>
          </cell>
          <cell r="L201">
            <v>0.04</v>
          </cell>
          <cell r="M201">
            <v>2.71</v>
          </cell>
          <cell r="N201">
            <v>2.845</v>
          </cell>
          <cell r="O201">
            <v>3.565</v>
          </cell>
          <cell r="P201">
            <v>2.595</v>
          </cell>
          <cell r="Q201">
            <v>2.615</v>
          </cell>
          <cell r="R201">
            <v>0.115</v>
          </cell>
          <cell r="S201">
            <v>0.135</v>
          </cell>
          <cell r="T201">
            <v>2.585</v>
          </cell>
          <cell r="U201">
            <v>2.815</v>
          </cell>
          <cell r="V201">
            <v>2.47</v>
          </cell>
          <cell r="W201">
            <v>2.46</v>
          </cell>
          <cell r="X201">
            <v>2.52</v>
          </cell>
          <cell r="Y201">
            <v>2.88</v>
          </cell>
          <cell r="Z201">
            <v>2.785</v>
          </cell>
          <cell r="AA201">
            <v>2.7</v>
          </cell>
          <cell r="AB201">
            <v>2.725</v>
          </cell>
          <cell r="AC201">
            <v>2.72</v>
          </cell>
        </row>
        <row r="202">
          <cell r="A202">
            <v>36603</v>
          </cell>
          <cell r="B202">
            <v>2.67</v>
          </cell>
          <cell r="C202">
            <v>2.57</v>
          </cell>
          <cell r="D202">
            <v>2.73</v>
          </cell>
          <cell r="E202">
            <v>2.53</v>
          </cell>
          <cell r="F202">
            <v>2.725</v>
          </cell>
          <cell r="G202">
            <v>0.0600000000000001</v>
          </cell>
          <cell r="H202">
            <v>0.16</v>
          </cell>
          <cell r="I202">
            <v>0.1</v>
          </cell>
          <cell r="J202">
            <v>0.0550000000000002</v>
          </cell>
          <cell r="K202">
            <v>0.155</v>
          </cell>
          <cell r="L202">
            <v>0.04</v>
          </cell>
          <cell r="M202">
            <v>2.71</v>
          </cell>
          <cell r="N202">
            <v>2.845</v>
          </cell>
          <cell r="O202">
            <v>3.565</v>
          </cell>
          <cell r="P202">
            <v>2.595</v>
          </cell>
          <cell r="Q202">
            <v>2.615</v>
          </cell>
          <cell r="R202">
            <v>0.115</v>
          </cell>
          <cell r="S202">
            <v>0.135</v>
          </cell>
          <cell r="T202">
            <v>2.585</v>
          </cell>
          <cell r="U202">
            <v>2.815</v>
          </cell>
          <cell r="V202">
            <v>2.47</v>
          </cell>
          <cell r="W202">
            <v>2.46</v>
          </cell>
          <cell r="X202">
            <v>2.52</v>
          </cell>
          <cell r="Y202">
            <v>2.88</v>
          </cell>
          <cell r="Z202">
            <v>2.785</v>
          </cell>
          <cell r="AA202">
            <v>2.7</v>
          </cell>
          <cell r="AB202">
            <v>2.725</v>
          </cell>
          <cell r="AC202">
            <v>2.72</v>
          </cell>
        </row>
        <row r="203">
          <cell r="A203">
            <v>36604</v>
          </cell>
          <cell r="B203">
            <v>2.67</v>
          </cell>
          <cell r="C203">
            <v>2.57</v>
          </cell>
          <cell r="D203">
            <v>2.73</v>
          </cell>
          <cell r="E203">
            <v>2.53</v>
          </cell>
          <cell r="F203">
            <v>2.725</v>
          </cell>
          <cell r="G203">
            <v>0.0600000000000001</v>
          </cell>
          <cell r="H203">
            <v>0.16</v>
          </cell>
          <cell r="I203">
            <v>0.1</v>
          </cell>
          <cell r="J203">
            <v>0.0550000000000002</v>
          </cell>
          <cell r="K203">
            <v>0.155</v>
          </cell>
          <cell r="L203">
            <v>0.04</v>
          </cell>
          <cell r="M203">
            <v>2.71</v>
          </cell>
          <cell r="N203">
            <v>2.845</v>
          </cell>
          <cell r="O203">
            <v>3.565</v>
          </cell>
          <cell r="P203">
            <v>2.595</v>
          </cell>
          <cell r="Q203">
            <v>2.615</v>
          </cell>
          <cell r="R203">
            <v>0.115</v>
          </cell>
          <cell r="S203">
            <v>0.135</v>
          </cell>
          <cell r="T203">
            <v>2.585</v>
          </cell>
          <cell r="U203">
            <v>2.815</v>
          </cell>
          <cell r="V203">
            <v>2.47</v>
          </cell>
          <cell r="W203">
            <v>2.46</v>
          </cell>
          <cell r="X203">
            <v>2.52</v>
          </cell>
          <cell r="Y203">
            <v>2.88</v>
          </cell>
          <cell r="Z203">
            <v>2.785</v>
          </cell>
          <cell r="AA203">
            <v>2.7</v>
          </cell>
          <cell r="AB203">
            <v>2.725</v>
          </cell>
          <cell r="AC203">
            <v>2.72</v>
          </cell>
        </row>
        <row r="204">
          <cell r="A204">
            <v>36605</v>
          </cell>
          <cell r="B204">
            <v>2.67</v>
          </cell>
          <cell r="C204">
            <v>2.57</v>
          </cell>
          <cell r="D204">
            <v>2.73</v>
          </cell>
          <cell r="E204">
            <v>2.53</v>
          </cell>
          <cell r="F204">
            <v>2.725</v>
          </cell>
          <cell r="G204">
            <v>0.0600000000000001</v>
          </cell>
          <cell r="H204">
            <v>0.16</v>
          </cell>
          <cell r="I204">
            <v>0.1</v>
          </cell>
          <cell r="J204">
            <v>0.0550000000000002</v>
          </cell>
          <cell r="K204">
            <v>0.155</v>
          </cell>
          <cell r="L204">
            <v>0.04</v>
          </cell>
          <cell r="M204">
            <v>2.71</v>
          </cell>
          <cell r="N204">
            <v>2.845</v>
          </cell>
          <cell r="O204">
            <v>3.565</v>
          </cell>
          <cell r="P204">
            <v>2.595</v>
          </cell>
          <cell r="Q204">
            <v>2.615</v>
          </cell>
          <cell r="R204">
            <v>0.115</v>
          </cell>
          <cell r="S204">
            <v>0.135</v>
          </cell>
          <cell r="T204">
            <v>2.585</v>
          </cell>
          <cell r="U204">
            <v>2.815</v>
          </cell>
          <cell r="V204">
            <v>2.47</v>
          </cell>
          <cell r="W204">
            <v>2.46</v>
          </cell>
          <cell r="X204">
            <v>2.52</v>
          </cell>
          <cell r="Y204">
            <v>2.88</v>
          </cell>
          <cell r="Z204">
            <v>2.785</v>
          </cell>
          <cell r="AA204">
            <v>2.7</v>
          </cell>
          <cell r="AB204">
            <v>2.725</v>
          </cell>
          <cell r="AC204">
            <v>2.72</v>
          </cell>
        </row>
        <row r="205">
          <cell r="A205">
            <v>36606</v>
          </cell>
          <cell r="B205">
            <v>2.645</v>
          </cell>
          <cell r="C205">
            <v>2.62</v>
          </cell>
          <cell r="D205">
            <v>2.84</v>
          </cell>
          <cell r="E205">
            <v>2.5</v>
          </cell>
          <cell r="F205">
            <v>2.685</v>
          </cell>
          <cell r="G205">
            <v>0.195</v>
          </cell>
          <cell r="H205">
            <v>0.22</v>
          </cell>
          <cell r="I205">
            <v>0.0249999999999999</v>
          </cell>
          <cell r="J205">
            <v>0.04</v>
          </cell>
          <cell r="K205">
            <v>0.065</v>
          </cell>
          <cell r="L205">
            <v>0.12</v>
          </cell>
          <cell r="M205">
            <v>2.7</v>
          </cell>
          <cell r="N205">
            <v>2.93</v>
          </cell>
          <cell r="O205">
            <v>3.48</v>
          </cell>
          <cell r="P205">
            <v>2.535</v>
          </cell>
          <cell r="Q205">
            <v>2.585</v>
          </cell>
          <cell r="R205">
            <v>0.0900000000000003</v>
          </cell>
          <cell r="S205">
            <v>0.23</v>
          </cell>
          <cell r="T205">
            <v>2.545</v>
          </cell>
          <cell r="U205">
            <v>2.735</v>
          </cell>
          <cell r="V205">
            <v>2.445</v>
          </cell>
          <cell r="W205">
            <v>2.445</v>
          </cell>
          <cell r="X205">
            <v>2.51</v>
          </cell>
          <cell r="Y205">
            <v>2.78</v>
          </cell>
          <cell r="Z205">
            <v>2.72</v>
          </cell>
          <cell r="AA205">
            <v>2.625</v>
          </cell>
          <cell r="AB205">
            <v>2.65</v>
          </cell>
          <cell r="AC205">
            <v>2.65</v>
          </cell>
        </row>
        <row r="206">
          <cell r="A206">
            <v>36607</v>
          </cell>
          <cell r="B206">
            <v>2.63</v>
          </cell>
          <cell r="C206">
            <v>2.59</v>
          </cell>
          <cell r="D206">
            <v>2.86</v>
          </cell>
          <cell r="E206">
            <v>2.495</v>
          </cell>
          <cell r="F206">
            <v>2.69</v>
          </cell>
          <cell r="G206">
            <v>0.23</v>
          </cell>
          <cell r="H206">
            <v>0.27</v>
          </cell>
          <cell r="I206">
            <v>0.04</v>
          </cell>
          <cell r="J206">
            <v>0.0600000000000001</v>
          </cell>
          <cell r="K206">
            <v>0.1</v>
          </cell>
          <cell r="L206">
            <v>0.0949999999999998</v>
          </cell>
          <cell r="M206">
            <v>2.71</v>
          </cell>
          <cell r="N206">
            <v>2.95</v>
          </cell>
          <cell r="O206">
            <v>3.46</v>
          </cell>
          <cell r="P206">
            <v>2.535</v>
          </cell>
          <cell r="Q206">
            <v>2.59</v>
          </cell>
          <cell r="R206">
            <v>0.0900000000000003</v>
          </cell>
          <cell r="S206">
            <v>0.24</v>
          </cell>
          <cell r="T206">
            <v>2.535</v>
          </cell>
          <cell r="U206">
            <v>2.745</v>
          </cell>
          <cell r="V206">
            <v>2.44</v>
          </cell>
          <cell r="W206">
            <v>2.45</v>
          </cell>
          <cell r="X206">
            <v>2.505</v>
          </cell>
          <cell r="Y206">
            <v>2.765</v>
          </cell>
          <cell r="Z206">
            <v>2.725</v>
          </cell>
          <cell r="AA206">
            <v>2.63</v>
          </cell>
          <cell r="AB206">
            <v>2.65</v>
          </cell>
          <cell r="AC206">
            <v>2.65</v>
          </cell>
        </row>
        <row r="207">
          <cell r="A207">
            <v>36608</v>
          </cell>
          <cell r="B207">
            <v>2.67</v>
          </cell>
          <cell r="C207">
            <v>2.625</v>
          </cell>
          <cell r="D207">
            <v>2.88</v>
          </cell>
          <cell r="E207">
            <v>2.545</v>
          </cell>
          <cell r="F207">
            <v>2.725</v>
          </cell>
          <cell r="G207">
            <v>0.21</v>
          </cell>
          <cell r="H207">
            <v>0.255</v>
          </cell>
          <cell r="I207">
            <v>0.0449999999999999</v>
          </cell>
          <cell r="J207">
            <v>0.0550000000000002</v>
          </cell>
          <cell r="K207">
            <v>0.1</v>
          </cell>
          <cell r="L207">
            <v>0.0800000000000001</v>
          </cell>
          <cell r="M207">
            <v>2.73</v>
          </cell>
          <cell r="N207">
            <v>2.975</v>
          </cell>
          <cell r="O207">
            <v>3.54</v>
          </cell>
          <cell r="P207">
            <v>2.565</v>
          </cell>
          <cell r="Q207">
            <v>2.62</v>
          </cell>
          <cell r="R207">
            <v>0.0950000000000002</v>
          </cell>
          <cell r="S207">
            <v>0.245</v>
          </cell>
          <cell r="T207">
            <v>2.595</v>
          </cell>
          <cell r="U207">
            <v>2.785</v>
          </cell>
          <cell r="V207">
            <v>2.47</v>
          </cell>
          <cell r="W207">
            <v>2.475</v>
          </cell>
          <cell r="X207">
            <v>2.545</v>
          </cell>
          <cell r="Y207">
            <v>2.81</v>
          </cell>
          <cell r="Z207">
            <v>2.765</v>
          </cell>
          <cell r="AA207">
            <v>2.665</v>
          </cell>
          <cell r="AB207">
            <v>2.69</v>
          </cell>
          <cell r="AC207">
            <v>2.695</v>
          </cell>
        </row>
        <row r="208">
          <cell r="A208">
            <v>36609</v>
          </cell>
          <cell r="B208">
            <v>2.635</v>
          </cell>
          <cell r="C208">
            <v>2.605</v>
          </cell>
          <cell r="D208">
            <v>2.895</v>
          </cell>
          <cell r="E208">
            <v>2.555</v>
          </cell>
          <cell r="F208">
            <v>2.7</v>
          </cell>
          <cell r="G208">
            <v>0.26</v>
          </cell>
          <cell r="H208">
            <v>0.29</v>
          </cell>
          <cell r="I208">
            <v>0.0299999999999998</v>
          </cell>
          <cell r="J208">
            <v>0.0650000000000004</v>
          </cell>
          <cell r="K208">
            <v>0.0950000000000002</v>
          </cell>
          <cell r="L208">
            <v>0.0499999999999998</v>
          </cell>
          <cell r="M208">
            <v>2.72</v>
          </cell>
          <cell r="N208">
            <v>3</v>
          </cell>
          <cell r="O208">
            <v>3.535</v>
          </cell>
          <cell r="P208">
            <v>2.565</v>
          </cell>
          <cell r="Q208">
            <v>2.625</v>
          </cell>
          <cell r="R208">
            <v>0.105</v>
          </cell>
          <cell r="S208">
            <v>0.28</v>
          </cell>
          <cell r="T208">
            <v>2.605</v>
          </cell>
          <cell r="U208">
            <v>2.75</v>
          </cell>
          <cell r="V208">
            <v>2.495</v>
          </cell>
          <cell r="W208">
            <v>2.485</v>
          </cell>
          <cell r="X208">
            <v>2.56</v>
          </cell>
          <cell r="Y208">
            <v>2.765</v>
          </cell>
          <cell r="Z208">
            <v>2.735</v>
          </cell>
          <cell r="AA208">
            <v>2.64</v>
          </cell>
          <cell r="AB208">
            <v>2.66</v>
          </cell>
          <cell r="AC208">
            <v>2.67</v>
          </cell>
        </row>
        <row r="209">
          <cell r="A209">
            <v>36610</v>
          </cell>
          <cell r="B209">
            <v>2.68</v>
          </cell>
          <cell r="C209">
            <v>2.62</v>
          </cell>
          <cell r="D209">
            <v>2.895</v>
          </cell>
          <cell r="E209">
            <v>2.57</v>
          </cell>
          <cell r="F209">
            <v>2.745</v>
          </cell>
          <cell r="G209">
            <v>0.215</v>
          </cell>
          <cell r="H209">
            <v>0.275</v>
          </cell>
          <cell r="I209">
            <v>0.0600000000000001</v>
          </cell>
          <cell r="J209">
            <v>0.065</v>
          </cell>
          <cell r="K209">
            <v>0.125</v>
          </cell>
          <cell r="L209">
            <v>0.0500000000000003</v>
          </cell>
          <cell r="M209">
            <v>2.735</v>
          </cell>
          <cell r="N209">
            <v>3.01</v>
          </cell>
          <cell r="O209">
            <v>3.57</v>
          </cell>
          <cell r="P209">
            <v>2.575</v>
          </cell>
          <cell r="Q209">
            <v>2.64</v>
          </cell>
          <cell r="R209">
            <v>0.115</v>
          </cell>
          <cell r="S209">
            <v>0.275</v>
          </cell>
          <cell r="T209">
            <v>2.595</v>
          </cell>
          <cell r="U209">
            <v>2.815</v>
          </cell>
          <cell r="V209">
            <v>2.5</v>
          </cell>
          <cell r="W209">
            <v>2.53</v>
          </cell>
          <cell r="X209">
            <v>2.58</v>
          </cell>
          <cell r="Y209">
            <v>2.82</v>
          </cell>
          <cell r="Z209">
            <v>2.79</v>
          </cell>
          <cell r="AA209">
            <v>2.68</v>
          </cell>
          <cell r="AB209">
            <v>2.71</v>
          </cell>
          <cell r="AC209">
            <v>2.705</v>
          </cell>
        </row>
        <row r="210">
          <cell r="A210">
            <v>36611</v>
          </cell>
          <cell r="B210">
            <v>2.68</v>
          </cell>
          <cell r="C210">
            <v>2.62</v>
          </cell>
          <cell r="D210">
            <v>2.895</v>
          </cell>
          <cell r="E210">
            <v>2.57</v>
          </cell>
          <cell r="F210">
            <v>2.745</v>
          </cell>
          <cell r="G210">
            <v>0.215</v>
          </cell>
          <cell r="H210">
            <v>0.275</v>
          </cell>
          <cell r="I210">
            <v>0.0600000000000001</v>
          </cell>
          <cell r="J210">
            <v>0.065</v>
          </cell>
          <cell r="K210">
            <v>0.125</v>
          </cell>
          <cell r="L210">
            <v>0.0500000000000003</v>
          </cell>
          <cell r="M210">
            <v>2.735</v>
          </cell>
          <cell r="N210">
            <v>3.01</v>
          </cell>
          <cell r="O210">
            <v>3.57</v>
          </cell>
          <cell r="P210">
            <v>2.575</v>
          </cell>
          <cell r="Q210">
            <v>2.64</v>
          </cell>
          <cell r="R210">
            <v>0.115</v>
          </cell>
          <cell r="S210">
            <v>0.275</v>
          </cell>
          <cell r="T210">
            <v>2.595</v>
          </cell>
          <cell r="U210">
            <v>2.815</v>
          </cell>
          <cell r="V210">
            <v>2.5</v>
          </cell>
          <cell r="W210">
            <v>2.53</v>
          </cell>
          <cell r="X210">
            <v>2.58</v>
          </cell>
          <cell r="Y210">
            <v>2.82</v>
          </cell>
          <cell r="Z210">
            <v>2.79</v>
          </cell>
          <cell r="AA210">
            <v>2.68</v>
          </cell>
          <cell r="AB210">
            <v>2.71</v>
          </cell>
          <cell r="AC210">
            <v>2.705</v>
          </cell>
        </row>
        <row r="211">
          <cell r="A211">
            <v>36612</v>
          </cell>
          <cell r="B211">
            <v>2.68</v>
          </cell>
          <cell r="C211">
            <v>2.62</v>
          </cell>
          <cell r="D211">
            <v>2.895</v>
          </cell>
          <cell r="E211">
            <v>2.57</v>
          </cell>
          <cell r="F211">
            <v>2.745</v>
          </cell>
          <cell r="G211">
            <v>0.215</v>
          </cell>
          <cell r="H211">
            <v>0.275</v>
          </cell>
          <cell r="I211">
            <v>0.0600000000000001</v>
          </cell>
          <cell r="J211">
            <v>0.065</v>
          </cell>
          <cell r="K211">
            <v>0.125</v>
          </cell>
          <cell r="L211">
            <v>0.0500000000000003</v>
          </cell>
          <cell r="M211">
            <v>2.735</v>
          </cell>
          <cell r="N211">
            <v>3.01</v>
          </cell>
          <cell r="O211">
            <v>3.57</v>
          </cell>
          <cell r="P211">
            <v>2.575</v>
          </cell>
          <cell r="Q211">
            <v>2.64</v>
          </cell>
          <cell r="R211">
            <v>0.115</v>
          </cell>
          <cell r="S211">
            <v>0.275</v>
          </cell>
          <cell r="T211">
            <v>2.595</v>
          </cell>
          <cell r="U211">
            <v>2.815</v>
          </cell>
          <cell r="V211">
            <v>2.5</v>
          </cell>
          <cell r="W211">
            <v>2.53</v>
          </cell>
          <cell r="X211">
            <v>2.58</v>
          </cell>
          <cell r="Y211">
            <v>2.82</v>
          </cell>
          <cell r="Z211">
            <v>2.79</v>
          </cell>
          <cell r="AA211">
            <v>2.68</v>
          </cell>
          <cell r="AB211">
            <v>2.71</v>
          </cell>
          <cell r="AC211">
            <v>2.705</v>
          </cell>
        </row>
        <row r="212">
          <cell r="A212">
            <v>36613</v>
          </cell>
          <cell r="B212">
            <v>2.725</v>
          </cell>
          <cell r="C212">
            <v>2.665</v>
          </cell>
          <cell r="D212">
            <v>2.93</v>
          </cell>
          <cell r="E212">
            <v>2.585</v>
          </cell>
          <cell r="F212">
            <v>2.78</v>
          </cell>
          <cell r="G212">
            <v>0.205</v>
          </cell>
          <cell r="H212">
            <v>0.265</v>
          </cell>
          <cell r="I212">
            <v>0.0600000000000001</v>
          </cell>
          <cell r="J212">
            <v>0.0549999999999997</v>
          </cell>
          <cell r="K212">
            <v>0.115</v>
          </cell>
          <cell r="L212">
            <v>0.0800000000000001</v>
          </cell>
          <cell r="M212">
            <v>2.75</v>
          </cell>
          <cell r="N212">
            <v>3.065</v>
          </cell>
          <cell r="O212">
            <v>3.59</v>
          </cell>
          <cell r="P212">
            <v>2.585</v>
          </cell>
          <cell r="Q212">
            <v>2.64</v>
          </cell>
          <cell r="R212">
            <v>0.135</v>
          </cell>
          <cell r="S212">
            <v>0.315</v>
          </cell>
          <cell r="T212">
            <v>2.605</v>
          </cell>
          <cell r="U212">
            <v>2.815</v>
          </cell>
          <cell r="V212">
            <v>2.53</v>
          </cell>
          <cell r="W212">
            <v>2.56</v>
          </cell>
          <cell r="X212">
            <v>2.6</v>
          </cell>
          <cell r="Y212">
            <v>2.865</v>
          </cell>
          <cell r="Z212">
            <v>2.82</v>
          </cell>
          <cell r="AA212">
            <v>2.725</v>
          </cell>
          <cell r="AB212">
            <v>2.755</v>
          </cell>
          <cell r="AC212">
            <v>2.755</v>
          </cell>
        </row>
        <row r="213">
          <cell r="A213">
            <v>36614</v>
          </cell>
          <cell r="B213">
            <v>2.855</v>
          </cell>
          <cell r="C213">
            <v>2.805</v>
          </cell>
          <cell r="D213">
            <v>3.025</v>
          </cell>
          <cell r="E213">
            <v>2.75</v>
          </cell>
          <cell r="F213">
            <v>2.91</v>
          </cell>
          <cell r="G213">
            <v>0.17</v>
          </cell>
          <cell r="H213">
            <v>0.22</v>
          </cell>
          <cell r="I213">
            <v>0.0499999999999998</v>
          </cell>
          <cell r="J213">
            <v>0.0550000000000002</v>
          </cell>
          <cell r="K213">
            <v>0.105</v>
          </cell>
          <cell r="L213">
            <v>0.0550000000000002</v>
          </cell>
          <cell r="M213">
            <v>2.875</v>
          </cell>
          <cell r="N213">
            <v>3.18</v>
          </cell>
          <cell r="O213">
            <v>3.715</v>
          </cell>
          <cell r="P213">
            <v>2.72</v>
          </cell>
          <cell r="Q213">
            <v>2.76</v>
          </cell>
          <cell r="R213">
            <v>0.155</v>
          </cell>
          <cell r="S213">
            <v>0.305</v>
          </cell>
          <cell r="T213">
            <v>2.715</v>
          </cell>
          <cell r="U213">
            <v>2.925</v>
          </cell>
          <cell r="V213">
            <v>2.675</v>
          </cell>
          <cell r="W213">
            <v>2.695</v>
          </cell>
          <cell r="X213">
            <v>2.775</v>
          </cell>
          <cell r="Y213">
            <v>2.98</v>
          </cell>
          <cell r="Z213">
            <v>2.94</v>
          </cell>
          <cell r="AA213">
            <v>2.83</v>
          </cell>
          <cell r="AB213">
            <v>2.855</v>
          </cell>
          <cell r="AC213">
            <v>2.86</v>
          </cell>
        </row>
        <row r="214">
          <cell r="A214">
            <v>36615</v>
          </cell>
          <cell r="B214">
            <v>2.835</v>
          </cell>
          <cell r="C214">
            <v>2.785</v>
          </cell>
          <cell r="D214">
            <v>3.025</v>
          </cell>
          <cell r="E214">
            <v>2.735</v>
          </cell>
          <cell r="F214">
            <v>2.9</v>
          </cell>
          <cell r="G214">
            <v>0.19</v>
          </cell>
          <cell r="H214">
            <v>0.24</v>
          </cell>
          <cell r="I214">
            <v>0.0499999999999998</v>
          </cell>
          <cell r="J214">
            <v>0.065</v>
          </cell>
          <cell r="K214">
            <v>0.115</v>
          </cell>
          <cell r="L214">
            <v>0.0500000000000003</v>
          </cell>
          <cell r="M214">
            <v>2.86</v>
          </cell>
          <cell r="N214">
            <v>3.19</v>
          </cell>
          <cell r="O214">
            <v>3.625</v>
          </cell>
          <cell r="P214">
            <v>2.715</v>
          </cell>
          <cell r="Q214">
            <v>2.755</v>
          </cell>
          <cell r="R214">
            <v>0.165</v>
          </cell>
          <cell r="S214">
            <v>0.33</v>
          </cell>
          <cell r="T214">
            <v>2.715</v>
          </cell>
          <cell r="U214">
            <v>2.92</v>
          </cell>
          <cell r="V214">
            <v>2.66</v>
          </cell>
          <cell r="W214">
            <v>2.66</v>
          </cell>
          <cell r="X214">
            <v>2.74</v>
          </cell>
          <cell r="Y214">
            <v>2.955</v>
          </cell>
          <cell r="Z214">
            <v>2.935</v>
          </cell>
          <cell r="AA214">
            <v>2.805</v>
          </cell>
          <cell r="AB214">
            <v>2.815</v>
          </cell>
          <cell r="AC214">
            <v>2.845</v>
          </cell>
        </row>
        <row r="215">
          <cell r="A215">
            <v>36616</v>
          </cell>
          <cell r="B215">
            <v>2.735</v>
          </cell>
          <cell r="C215">
            <v>2.67</v>
          </cell>
          <cell r="D215">
            <v>2.975</v>
          </cell>
          <cell r="E215">
            <v>2.63</v>
          </cell>
          <cell r="F215">
            <v>2.78</v>
          </cell>
          <cell r="G215">
            <v>0.24</v>
          </cell>
          <cell r="H215">
            <v>0.305</v>
          </cell>
          <cell r="I215">
            <v>0.065</v>
          </cell>
          <cell r="J215">
            <v>0.0449999999999999</v>
          </cell>
          <cell r="K215">
            <v>0.11</v>
          </cell>
          <cell r="L215">
            <v>0.04</v>
          </cell>
          <cell r="M215">
            <v>2.78</v>
          </cell>
          <cell r="N215">
            <v>3.09</v>
          </cell>
          <cell r="O215">
            <v>3.6</v>
          </cell>
          <cell r="P215">
            <v>2.63</v>
          </cell>
          <cell r="Q215">
            <v>2.675</v>
          </cell>
          <cell r="R215">
            <v>0.115</v>
          </cell>
          <cell r="S215">
            <v>0.31</v>
          </cell>
          <cell r="T215">
            <v>2.65</v>
          </cell>
          <cell r="U215">
            <v>2.83</v>
          </cell>
          <cell r="V215">
            <v>2.565</v>
          </cell>
          <cell r="W215">
            <v>2.565</v>
          </cell>
          <cell r="X215">
            <v>2.645</v>
          </cell>
          <cell r="Y215">
            <v>2.865</v>
          </cell>
          <cell r="Z215">
            <v>2.825</v>
          </cell>
          <cell r="AA215">
            <v>2.7</v>
          </cell>
          <cell r="AB215">
            <v>2.7</v>
          </cell>
          <cell r="AC215">
            <v>2.735</v>
          </cell>
        </row>
        <row r="216">
          <cell r="A216">
            <v>36617</v>
          </cell>
          <cell r="B216">
            <v>2.71</v>
          </cell>
          <cell r="C216">
            <v>2.655</v>
          </cell>
          <cell r="D216">
            <v>2.975</v>
          </cell>
          <cell r="E216">
            <v>2.6</v>
          </cell>
          <cell r="F216">
            <v>2.78</v>
          </cell>
          <cell r="G216">
            <v>0.265</v>
          </cell>
          <cell r="H216">
            <v>0.32</v>
          </cell>
          <cell r="I216">
            <v>0.0550000000000002</v>
          </cell>
          <cell r="J216">
            <v>0.0699999999999998</v>
          </cell>
          <cell r="K216">
            <v>0.125</v>
          </cell>
          <cell r="L216">
            <v>0.0549999999999997</v>
          </cell>
          <cell r="M216">
            <v>2.795</v>
          </cell>
          <cell r="N216">
            <v>3.05</v>
          </cell>
          <cell r="O216">
            <v>3.6</v>
          </cell>
          <cell r="P216">
            <v>2.655</v>
          </cell>
          <cell r="Q216">
            <v>2.735</v>
          </cell>
          <cell r="R216">
            <v>0.0749999999999997</v>
          </cell>
          <cell r="S216">
            <v>0.255</v>
          </cell>
          <cell r="T216">
            <v>2.695</v>
          </cell>
          <cell r="U216">
            <v>2.875</v>
          </cell>
          <cell r="V216">
            <v>2.575</v>
          </cell>
          <cell r="W216">
            <v>2.585</v>
          </cell>
          <cell r="X216">
            <v>2.64</v>
          </cell>
          <cell r="Y216">
            <v>2.905</v>
          </cell>
          <cell r="Z216">
            <v>2.84</v>
          </cell>
          <cell r="AA216">
            <v>2.735</v>
          </cell>
          <cell r="AB216">
            <v>2.825</v>
          </cell>
          <cell r="AC216">
            <v>2.77</v>
          </cell>
        </row>
        <row r="217">
          <cell r="A217">
            <v>36618</v>
          </cell>
          <cell r="B217">
            <v>2.71</v>
          </cell>
          <cell r="C217">
            <v>2.655</v>
          </cell>
          <cell r="D217">
            <v>2.975</v>
          </cell>
          <cell r="E217">
            <v>2.6</v>
          </cell>
          <cell r="F217">
            <v>2.78</v>
          </cell>
          <cell r="G217">
            <v>0.265</v>
          </cell>
          <cell r="H217">
            <v>0.32</v>
          </cell>
          <cell r="I217">
            <v>0.0550000000000002</v>
          </cell>
          <cell r="J217">
            <v>0.0699999999999998</v>
          </cell>
          <cell r="K217">
            <v>0.125</v>
          </cell>
          <cell r="L217">
            <v>0.0549999999999997</v>
          </cell>
          <cell r="M217">
            <v>2.795</v>
          </cell>
          <cell r="N217">
            <v>3.05</v>
          </cell>
          <cell r="O217">
            <v>3.6</v>
          </cell>
          <cell r="P217">
            <v>2.655</v>
          </cell>
          <cell r="Q217">
            <v>2.735</v>
          </cell>
          <cell r="R217">
            <v>0.0749999999999997</v>
          </cell>
          <cell r="S217">
            <v>0.255</v>
          </cell>
          <cell r="T217">
            <v>2.695</v>
          </cell>
          <cell r="U217">
            <v>2.875</v>
          </cell>
          <cell r="V217">
            <v>2.575</v>
          </cell>
          <cell r="W217">
            <v>2.585</v>
          </cell>
          <cell r="X217">
            <v>2.64</v>
          </cell>
          <cell r="Y217">
            <v>2.905</v>
          </cell>
          <cell r="Z217">
            <v>2.84</v>
          </cell>
          <cell r="AA217">
            <v>2.735</v>
          </cell>
          <cell r="AB217">
            <v>2.825</v>
          </cell>
          <cell r="AC217">
            <v>2.77</v>
          </cell>
        </row>
        <row r="218">
          <cell r="A218">
            <v>36619</v>
          </cell>
          <cell r="B218">
            <v>2.71</v>
          </cell>
          <cell r="C218">
            <v>2.655</v>
          </cell>
          <cell r="D218">
            <v>2.975</v>
          </cell>
          <cell r="E218">
            <v>2.6</v>
          </cell>
          <cell r="F218">
            <v>2.78</v>
          </cell>
          <cell r="G218">
            <v>0.265</v>
          </cell>
          <cell r="H218">
            <v>0.32</v>
          </cell>
          <cell r="I218">
            <v>0.0550000000000002</v>
          </cell>
          <cell r="J218">
            <v>0.0699999999999998</v>
          </cell>
          <cell r="K218">
            <v>0.125</v>
          </cell>
          <cell r="L218">
            <v>0.0549999999999997</v>
          </cell>
          <cell r="M218">
            <v>2.795</v>
          </cell>
          <cell r="N218">
            <v>3.05</v>
          </cell>
          <cell r="O218">
            <v>3.6</v>
          </cell>
          <cell r="P218">
            <v>2.655</v>
          </cell>
          <cell r="Q218">
            <v>2.735</v>
          </cell>
          <cell r="R218">
            <v>0.0749999999999997</v>
          </cell>
          <cell r="S218">
            <v>0.255</v>
          </cell>
          <cell r="T218">
            <v>2.695</v>
          </cell>
          <cell r="U218">
            <v>2.875</v>
          </cell>
          <cell r="V218">
            <v>2.575</v>
          </cell>
          <cell r="W218">
            <v>2.585</v>
          </cell>
          <cell r="X218">
            <v>2.64</v>
          </cell>
          <cell r="Y218">
            <v>2.905</v>
          </cell>
          <cell r="Z218">
            <v>2.84</v>
          </cell>
          <cell r="AA218">
            <v>2.735</v>
          </cell>
          <cell r="AB218">
            <v>2.825</v>
          </cell>
          <cell r="AC218">
            <v>2.77</v>
          </cell>
        </row>
        <row r="219">
          <cell r="A219">
            <v>36620</v>
          </cell>
          <cell r="B219">
            <v>2.76</v>
          </cell>
          <cell r="C219">
            <v>2.725</v>
          </cell>
          <cell r="D219">
            <v>3.045</v>
          </cell>
          <cell r="E219">
            <v>2.62</v>
          </cell>
          <cell r="F219">
            <v>2.845</v>
          </cell>
          <cell r="G219">
            <v>0.285</v>
          </cell>
          <cell r="H219">
            <v>0.32</v>
          </cell>
          <cell r="I219">
            <v>0.0349999999999997</v>
          </cell>
          <cell r="J219">
            <v>0.0850000000000004</v>
          </cell>
          <cell r="K219">
            <v>0.12</v>
          </cell>
          <cell r="L219">
            <v>0.105</v>
          </cell>
          <cell r="M219">
            <v>2.84</v>
          </cell>
          <cell r="N219">
            <v>3.18</v>
          </cell>
          <cell r="O219">
            <v>3.59</v>
          </cell>
          <cell r="P219">
            <v>2.66</v>
          </cell>
          <cell r="Q219">
            <v>2.745</v>
          </cell>
          <cell r="R219">
            <v>0.135</v>
          </cell>
          <cell r="S219">
            <v>0.34</v>
          </cell>
          <cell r="T219">
            <v>2.685</v>
          </cell>
          <cell r="U219">
            <v>2.915</v>
          </cell>
          <cell r="V219">
            <v>2.58</v>
          </cell>
          <cell r="W219">
            <v>2.57</v>
          </cell>
          <cell r="X219">
            <v>2.63</v>
          </cell>
          <cell r="Y219">
            <v>2.96</v>
          </cell>
          <cell r="Z219">
            <v>2.875</v>
          </cell>
          <cell r="AA219">
            <v>2.78</v>
          </cell>
          <cell r="AB219">
            <v>2.885</v>
          </cell>
          <cell r="AC219">
            <v>2.815</v>
          </cell>
        </row>
        <row r="220">
          <cell r="A220">
            <v>36621</v>
          </cell>
          <cell r="B220">
            <v>2.72</v>
          </cell>
          <cell r="C220">
            <v>2.685</v>
          </cell>
          <cell r="D220">
            <v>2.995</v>
          </cell>
          <cell r="E220">
            <v>2.59</v>
          </cell>
          <cell r="F220">
            <v>2.785</v>
          </cell>
          <cell r="G220">
            <v>0.275</v>
          </cell>
          <cell r="H220">
            <v>0.31</v>
          </cell>
          <cell r="I220">
            <v>0.0350000000000001</v>
          </cell>
          <cell r="J220">
            <v>0.065</v>
          </cell>
          <cell r="K220">
            <v>0.1</v>
          </cell>
          <cell r="L220">
            <v>0.0950000000000002</v>
          </cell>
          <cell r="M220">
            <v>2.79</v>
          </cell>
          <cell r="N220">
            <v>3.155</v>
          </cell>
          <cell r="O220">
            <v>3.56</v>
          </cell>
          <cell r="P220">
            <v>2.61</v>
          </cell>
          <cell r="Q220">
            <v>2.69</v>
          </cell>
          <cell r="R220">
            <v>0.16</v>
          </cell>
          <cell r="S220">
            <v>0.365</v>
          </cell>
          <cell r="T220">
            <v>2.63</v>
          </cell>
          <cell r="U220">
            <v>2.87</v>
          </cell>
          <cell r="V220">
            <v>2.55</v>
          </cell>
          <cell r="W220">
            <v>2.53</v>
          </cell>
          <cell r="X220">
            <v>2.6</v>
          </cell>
          <cell r="Y220">
            <v>2.905</v>
          </cell>
          <cell r="Z220">
            <v>2.825</v>
          </cell>
          <cell r="AA220">
            <v>2.725</v>
          </cell>
          <cell r="AB220">
            <v>2.81</v>
          </cell>
          <cell r="AC220">
            <v>2.76</v>
          </cell>
        </row>
        <row r="221">
          <cell r="A221">
            <v>36622</v>
          </cell>
          <cell r="B221">
            <v>2.735</v>
          </cell>
          <cell r="C221">
            <v>2.7</v>
          </cell>
          <cell r="D221">
            <v>2.98</v>
          </cell>
          <cell r="E221">
            <v>2.605</v>
          </cell>
          <cell r="F221">
            <v>2.795</v>
          </cell>
          <cell r="G221">
            <v>0.245</v>
          </cell>
          <cell r="H221">
            <v>0.28</v>
          </cell>
          <cell r="I221">
            <v>0.0349999999999997</v>
          </cell>
          <cell r="J221">
            <v>0.0600000000000001</v>
          </cell>
          <cell r="K221">
            <v>0.0949999999999998</v>
          </cell>
          <cell r="L221">
            <v>0.0950000000000002</v>
          </cell>
          <cell r="M221">
            <v>2.795</v>
          </cell>
          <cell r="N221">
            <v>3.15</v>
          </cell>
          <cell r="O221">
            <v>3.61</v>
          </cell>
          <cell r="P221">
            <v>2.62</v>
          </cell>
          <cell r="Q221">
            <v>2.695</v>
          </cell>
          <cell r="R221">
            <v>0.17</v>
          </cell>
          <cell r="S221">
            <v>0.355</v>
          </cell>
          <cell r="T221">
            <v>2.64</v>
          </cell>
          <cell r="U221">
            <v>2.86</v>
          </cell>
          <cell r="V221">
            <v>2.545</v>
          </cell>
          <cell r="W221">
            <v>2.56</v>
          </cell>
          <cell r="X221">
            <v>2.605</v>
          </cell>
          <cell r="Y221">
            <v>2.91</v>
          </cell>
          <cell r="Z221">
            <v>2.83</v>
          </cell>
          <cell r="AA221">
            <v>2.745</v>
          </cell>
          <cell r="AB221">
            <v>2.85</v>
          </cell>
          <cell r="AC221">
            <v>2.765</v>
          </cell>
        </row>
        <row r="222">
          <cell r="A222">
            <v>36623</v>
          </cell>
          <cell r="B222">
            <v>2.755</v>
          </cell>
          <cell r="C222">
            <v>2.7</v>
          </cell>
          <cell r="D222">
            <v>2.995</v>
          </cell>
          <cell r="E222">
            <v>2.625</v>
          </cell>
          <cell r="F222">
            <v>2.815</v>
          </cell>
          <cell r="G222">
            <v>0.24</v>
          </cell>
          <cell r="H222">
            <v>0.295</v>
          </cell>
          <cell r="I222">
            <v>0.0549999999999997</v>
          </cell>
          <cell r="J222">
            <v>0.0600000000000001</v>
          </cell>
          <cell r="K222">
            <v>0.115</v>
          </cell>
          <cell r="L222">
            <v>0.0750000000000002</v>
          </cell>
          <cell r="M222">
            <v>2.82</v>
          </cell>
          <cell r="N222">
            <v>3.11</v>
          </cell>
          <cell r="O222">
            <v>3.655</v>
          </cell>
          <cell r="P222">
            <v>2.665</v>
          </cell>
          <cell r="Q222">
            <v>2.73</v>
          </cell>
          <cell r="R222">
            <v>0.115</v>
          </cell>
          <cell r="S222">
            <v>0.29</v>
          </cell>
          <cell r="T222">
            <v>2.7</v>
          </cell>
          <cell r="U222">
            <v>2.91</v>
          </cell>
          <cell r="V222">
            <v>2.57</v>
          </cell>
          <cell r="W222">
            <v>2.57</v>
          </cell>
          <cell r="X222">
            <v>2.64</v>
          </cell>
          <cell r="Y222">
            <v>2.965</v>
          </cell>
          <cell r="Z222">
            <v>2.88</v>
          </cell>
          <cell r="AA222">
            <v>2.79</v>
          </cell>
          <cell r="AB222">
            <v>2.905</v>
          </cell>
          <cell r="AC222">
            <v>2.82</v>
          </cell>
        </row>
        <row r="223">
          <cell r="A223">
            <v>36624</v>
          </cell>
          <cell r="B223">
            <v>2.77</v>
          </cell>
          <cell r="C223">
            <v>2.685</v>
          </cell>
          <cell r="D223">
            <v>3.005</v>
          </cell>
          <cell r="E223">
            <v>2.615</v>
          </cell>
          <cell r="F223">
            <v>2.845</v>
          </cell>
          <cell r="G223">
            <v>0.235</v>
          </cell>
          <cell r="H223">
            <v>0.32</v>
          </cell>
          <cell r="I223">
            <v>0.085</v>
          </cell>
          <cell r="J223">
            <v>0.0750000000000002</v>
          </cell>
          <cell r="K223">
            <v>0.16</v>
          </cell>
          <cell r="L223">
            <v>0.0699999999999998</v>
          </cell>
          <cell r="M223">
            <v>2.825</v>
          </cell>
          <cell r="N223">
            <v>3.085</v>
          </cell>
          <cell r="O223">
            <v>3.68</v>
          </cell>
          <cell r="P223">
            <v>2.675</v>
          </cell>
          <cell r="Q223">
            <v>2.73</v>
          </cell>
          <cell r="R223">
            <v>0.0800000000000001</v>
          </cell>
          <cell r="S223">
            <v>0.26</v>
          </cell>
          <cell r="T223">
            <v>2.7</v>
          </cell>
          <cell r="U223">
            <v>2.97</v>
          </cell>
          <cell r="V223">
            <v>2.56</v>
          </cell>
          <cell r="W223">
            <v>2.55</v>
          </cell>
          <cell r="X223">
            <v>2.635</v>
          </cell>
          <cell r="Y223">
            <v>3.01</v>
          </cell>
          <cell r="Z223">
            <v>2.91</v>
          </cell>
          <cell r="AA223">
            <v>2.845</v>
          </cell>
          <cell r="AB223">
            <v>2.945</v>
          </cell>
          <cell r="AC223">
            <v>2.87</v>
          </cell>
        </row>
        <row r="224">
          <cell r="A224">
            <v>36625</v>
          </cell>
          <cell r="B224">
            <v>2.77</v>
          </cell>
          <cell r="C224">
            <v>2.685</v>
          </cell>
          <cell r="D224">
            <v>3.005</v>
          </cell>
          <cell r="E224">
            <v>2.615</v>
          </cell>
          <cell r="F224">
            <v>2.845</v>
          </cell>
          <cell r="G224">
            <v>0.235</v>
          </cell>
          <cell r="H224">
            <v>0.32</v>
          </cell>
          <cell r="I224">
            <v>0.085</v>
          </cell>
          <cell r="J224">
            <v>0.0750000000000002</v>
          </cell>
          <cell r="K224">
            <v>0.16</v>
          </cell>
          <cell r="L224">
            <v>0.0699999999999998</v>
          </cell>
          <cell r="M224">
            <v>2.825</v>
          </cell>
          <cell r="N224">
            <v>3.085</v>
          </cell>
          <cell r="O224">
            <v>3.68</v>
          </cell>
          <cell r="P224">
            <v>2.675</v>
          </cell>
          <cell r="Q224">
            <v>2.73</v>
          </cell>
          <cell r="R224">
            <v>0.0800000000000001</v>
          </cell>
          <cell r="S224">
            <v>0.26</v>
          </cell>
          <cell r="T224">
            <v>2.7</v>
          </cell>
          <cell r="U224">
            <v>2.97</v>
          </cell>
          <cell r="V224">
            <v>2.56</v>
          </cell>
          <cell r="W224">
            <v>2.55</v>
          </cell>
          <cell r="X224">
            <v>2.635</v>
          </cell>
          <cell r="Y224">
            <v>3.01</v>
          </cell>
          <cell r="Z224">
            <v>2.91</v>
          </cell>
          <cell r="AA224">
            <v>2.845</v>
          </cell>
          <cell r="AB224">
            <v>2.945</v>
          </cell>
          <cell r="AC224">
            <v>2.87</v>
          </cell>
        </row>
        <row r="225">
          <cell r="A225">
            <v>36626</v>
          </cell>
          <cell r="B225">
            <v>2.77</v>
          </cell>
          <cell r="C225">
            <v>2.685</v>
          </cell>
          <cell r="D225">
            <v>3.005</v>
          </cell>
          <cell r="E225">
            <v>2.615</v>
          </cell>
          <cell r="F225">
            <v>2.845</v>
          </cell>
          <cell r="G225">
            <v>0.235</v>
          </cell>
          <cell r="H225">
            <v>0.32</v>
          </cell>
          <cell r="I225">
            <v>0.085</v>
          </cell>
          <cell r="J225">
            <v>0.0750000000000002</v>
          </cell>
          <cell r="K225">
            <v>0.16</v>
          </cell>
          <cell r="L225">
            <v>0.0699999999999998</v>
          </cell>
          <cell r="M225">
            <v>2.825</v>
          </cell>
          <cell r="N225">
            <v>3.085</v>
          </cell>
          <cell r="O225">
            <v>3.68</v>
          </cell>
          <cell r="P225">
            <v>2.675</v>
          </cell>
          <cell r="Q225">
            <v>2.73</v>
          </cell>
          <cell r="R225">
            <v>0.0800000000000001</v>
          </cell>
          <cell r="S225">
            <v>0.26</v>
          </cell>
          <cell r="T225">
            <v>2.7</v>
          </cell>
          <cell r="U225">
            <v>2.97</v>
          </cell>
          <cell r="V225">
            <v>2.56</v>
          </cell>
          <cell r="W225">
            <v>2.55</v>
          </cell>
          <cell r="X225">
            <v>2.635</v>
          </cell>
          <cell r="Y225">
            <v>3.01</v>
          </cell>
          <cell r="Z225">
            <v>2.91</v>
          </cell>
          <cell r="AA225">
            <v>2.845</v>
          </cell>
          <cell r="AB225">
            <v>2.945</v>
          </cell>
          <cell r="AC225">
            <v>2.87</v>
          </cell>
        </row>
        <row r="226">
          <cell r="A226">
            <v>36627</v>
          </cell>
          <cell r="B226">
            <v>2.775</v>
          </cell>
          <cell r="C226">
            <v>2.69</v>
          </cell>
          <cell r="D226">
            <v>3.025</v>
          </cell>
          <cell r="E226">
            <v>2.635</v>
          </cell>
          <cell r="F226">
            <v>2.865</v>
          </cell>
          <cell r="G226">
            <v>0.25</v>
          </cell>
          <cell r="H226">
            <v>0.335</v>
          </cell>
          <cell r="I226">
            <v>0.085</v>
          </cell>
          <cell r="J226">
            <v>0.0900000000000003</v>
          </cell>
          <cell r="K226">
            <v>0.175</v>
          </cell>
          <cell r="L226">
            <v>0.0550000000000002</v>
          </cell>
          <cell r="M226">
            <v>2.87</v>
          </cell>
          <cell r="N226">
            <v>3.165</v>
          </cell>
          <cell r="O226">
            <v>3.74</v>
          </cell>
          <cell r="P226">
            <v>2.705</v>
          </cell>
          <cell r="Q226">
            <v>2.77</v>
          </cell>
          <cell r="R226">
            <v>0.14</v>
          </cell>
          <cell r="S226">
            <v>0.295</v>
          </cell>
          <cell r="T226">
            <v>2.72</v>
          </cell>
          <cell r="U226">
            <v>2.995</v>
          </cell>
          <cell r="V226">
            <v>2.555</v>
          </cell>
          <cell r="W226">
            <v>2.59</v>
          </cell>
          <cell r="X226">
            <v>2.655</v>
          </cell>
          <cell r="Y226">
            <v>3.06</v>
          </cell>
          <cell r="Z226">
            <v>2.935</v>
          </cell>
          <cell r="AA226">
            <v>2.885</v>
          </cell>
          <cell r="AB226">
            <v>2.96</v>
          </cell>
          <cell r="AC226">
            <v>2.89</v>
          </cell>
        </row>
        <row r="227">
          <cell r="A227">
            <v>36628</v>
          </cell>
          <cell r="B227">
            <v>2.78</v>
          </cell>
          <cell r="C227">
            <v>2.71</v>
          </cell>
          <cell r="D227">
            <v>3.01</v>
          </cell>
          <cell r="E227">
            <v>2.65</v>
          </cell>
          <cell r="F227">
            <v>2.87</v>
          </cell>
          <cell r="G227">
            <v>0.23</v>
          </cell>
          <cell r="H227">
            <v>0.3</v>
          </cell>
          <cell r="I227">
            <v>0.0699999999999998</v>
          </cell>
          <cell r="J227">
            <v>0.0900000000000003</v>
          </cell>
          <cell r="K227">
            <v>0.16</v>
          </cell>
          <cell r="L227">
            <v>0.0600000000000001</v>
          </cell>
          <cell r="M227">
            <v>2.875</v>
          </cell>
          <cell r="N227">
            <v>3.125</v>
          </cell>
          <cell r="O227">
            <v>3.715</v>
          </cell>
          <cell r="P227">
            <v>2.7</v>
          </cell>
          <cell r="Q227">
            <v>2.78</v>
          </cell>
          <cell r="R227">
            <v>0.115</v>
          </cell>
          <cell r="S227">
            <v>0.25</v>
          </cell>
          <cell r="T227">
            <v>2.735</v>
          </cell>
          <cell r="U227">
            <v>2.975</v>
          </cell>
          <cell r="V227">
            <v>2.585</v>
          </cell>
          <cell r="W227">
            <v>2.595</v>
          </cell>
          <cell r="X227">
            <v>2.675</v>
          </cell>
          <cell r="Y227">
            <v>3.04</v>
          </cell>
          <cell r="Z227">
            <v>2.93</v>
          </cell>
          <cell r="AA227">
            <v>2.87</v>
          </cell>
          <cell r="AB227">
            <v>2.955</v>
          </cell>
          <cell r="AC227">
            <v>2.89</v>
          </cell>
        </row>
        <row r="228">
          <cell r="A228">
            <v>36629</v>
          </cell>
          <cell r="B228">
            <v>2.79</v>
          </cell>
          <cell r="C228">
            <v>2.73</v>
          </cell>
          <cell r="D228">
            <v>3.015</v>
          </cell>
          <cell r="E228">
            <v>2.655</v>
          </cell>
          <cell r="F228">
            <v>2.875</v>
          </cell>
          <cell r="G228">
            <v>0.225</v>
          </cell>
          <cell r="H228">
            <v>0.285</v>
          </cell>
          <cell r="I228">
            <v>0.0600000000000001</v>
          </cell>
          <cell r="J228">
            <v>0.085</v>
          </cell>
          <cell r="K228">
            <v>0.145</v>
          </cell>
          <cell r="L228">
            <v>0.0750000000000002</v>
          </cell>
          <cell r="M228">
            <v>2.92</v>
          </cell>
          <cell r="N228">
            <v>3.12</v>
          </cell>
          <cell r="O228">
            <v>3.735</v>
          </cell>
          <cell r="P228">
            <v>2.685</v>
          </cell>
          <cell r="Q228">
            <v>2.775</v>
          </cell>
          <cell r="R228">
            <v>0.105</v>
          </cell>
          <cell r="S228">
            <v>0.2</v>
          </cell>
          <cell r="T228">
            <v>2.74</v>
          </cell>
          <cell r="U228">
            <v>2.975</v>
          </cell>
          <cell r="V228">
            <v>2.585</v>
          </cell>
          <cell r="W228">
            <v>2.61</v>
          </cell>
          <cell r="X228">
            <v>2.675</v>
          </cell>
          <cell r="Y228">
            <v>3.015</v>
          </cell>
          <cell r="Z228">
            <v>2.93</v>
          </cell>
          <cell r="AA228">
            <v>2.855</v>
          </cell>
          <cell r="AB228">
            <v>2.93</v>
          </cell>
          <cell r="AC228">
            <v>2.87</v>
          </cell>
        </row>
        <row r="229">
          <cell r="A229">
            <v>36630</v>
          </cell>
          <cell r="B229">
            <v>2.855</v>
          </cell>
          <cell r="C229">
            <v>2.805</v>
          </cell>
          <cell r="D229">
            <v>3.045</v>
          </cell>
          <cell r="E229">
            <v>2.74</v>
          </cell>
          <cell r="F229">
            <v>2.935</v>
          </cell>
          <cell r="G229">
            <v>0.19</v>
          </cell>
          <cell r="H229">
            <v>0.24</v>
          </cell>
          <cell r="I229">
            <v>0.0499999999999998</v>
          </cell>
          <cell r="J229">
            <v>0.0800000000000001</v>
          </cell>
          <cell r="K229">
            <v>0.13</v>
          </cell>
          <cell r="L229">
            <v>0.065</v>
          </cell>
          <cell r="M229">
            <v>2.995</v>
          </cell>
          <cell r="N229">
            <v>3.14</v>
          </cell>
          <cell r="O229">
            <v>3.875</v>
          </cell>
          <cell r="P229">
            <v>2.77</v>
          </cell>
          <cell r="Q229">
            <v>2.86</v>
          </cell>
          <cell r="R229">
            <v>0.0950000000000002</v>
          </cell>
          <cell r="S229">
            <v>0.145</v>
          </cell>
          <cell r="T229">
            <v>2.79</v>
          </cell>
          <cell r="U229">
            <v>3.05</v>
          </cell>
          <cell r="V229">
            <v>2.645</v>
          </cell>
          <cell r="W229">
            <v>2.665</v>
          </cell>
          <cell r="X229">
            <v>2.75</v>
          </cell>
          <cell r="Y229">
            <v>3.07</v>
          </cell>
          <cell r="Z229">
            <v>3</v>
          </cell>
          <cell r="AA229">
            <v>2.915</v>
          </cell>
          <cell r="AB229">
            <v>2.96</v>
          </cell>
          <cell r="AC229">
            <v>2.93</v>
          </cell>
        </row>
        <row r="230">
          <cell r="A230">
            <v>36631</v>
          </cell>
          <cell r="B230">
            <v>2.83</v>
          </cell>
          <cell r="C230">
            <v>2.76</v>
          </cell>
          <cell r="D230">
            <v>2.985</v>
          </cell>
          <cell r="E230">
            <v>2.72</v>
          </cell>
          <cell r="F230">
            <v>2.91</v>
          </cell>
          <cell r="G230">
            <v>0.155</v>
          </cell>
          <cell r="H230">
            <v>0.225</v>
          </cell>
          <cell r="I230">
            <v>0.0700000000000003</v>
          </cell>
          <cell r="J230">
            <v>0.0800000000000001</v>
          </cell>
          <cell r="K230">
            <v>0.15</v>
          </cell>
          <cell r="L230">
            <v>0.0399999999999996</v>
          </cell>
          <cell r="M230">
            <v>2.925</v>
          </cell>
          <cell r="N230">
            <v>2.985</v>
          </cell>
          <cell r="O230">
            <v>3.875</v>
          </cell>
          <cell r="P230">
            <v>2.735</v>
          </cell>
          <cell r="Q230">
            <v>2.815</v>
          </cell>
          <cell r="R230">
            <v>0</v>
          </cell>
          <cell r="S230">
            <v>0.0600000000000001</v>
          </cell>
          <cell r="T230">
            <v>2.76</v>
          </cell>
          <cell r="U230">
            <v>3.06</v>
          </cell>
          <cell r="V230">
            <v>2.6</v>
          </cell>
          <cell r="W230">
            <v>2.645</v>
          </cell>
          <cell r="X230">
            <v>2.725</v>
          </cell>
          <cell r="Y230">
            <v>3.08</v>
          </cell>
          <cell r="Z230">
            <v>2.99</v>
          </cell>
          <cell r="AA230">
            <v>2.915</v>
          </cell>
          <cell r="AB230">
            <v>2.975</v>
          </cell>
          <cell r="AC230">
            <v>2.935</v>
          </cell>
        </row>
        <row r="231">
          <cell r="A231">
            <v>36632</v>
          </cell>
          <cell r="B231">
            <v>2.83</v>
          </cell>
          <cell r="C231">
            <v>2.76</v>
          </cell>
          <cell r="D231">
            <v>2.985</v>
          </cell>
          <cell r="E231">
            <v>2.72</v>
          </cell>
          <cell r="F231">
            <v>2.91</v>
          </cell>
          <cell r="G231">
            <v>0.155</v>
          </cell>
          <cell r="H231">
            <v>0.225</v>
          </cell>
          <cell r="I231">
            <v>0.0700000000000003</v>
          </cell>
          <cell r="J231">
            <v>0.0800000000000001</v>
          </cell>
          <cell r="K231">
            <v>0.15</v>
          </cell>
          <cell r="L231">
            <v>0.0399999999999996</v>
          </cell>
          <cell r="M231">
            <v>2.925</v>
          </cell>
          <cell r="N231">
            <v>2.985</v>
          </cell>
          <cell r="O231">
            <v>3.875</v>
          </cell>
          <cell r="P231">
            <v>2.735</v>
          </cell>
          <cell r="Q231">
            <v>2.815</v>
          </cell>
          <cell r="R231">
            <v>0</v>
          </cell>
          <cell r="S231">
            <v>0.0600000000000001</v>
          </cell>
          <cell r="T231">
            <v>2.76</v>
          </cell>
          <cell r="U231">
            <v>3.06</v>
          </cell>
          <cell r="V231">
            <v>2.6</v>
          </cell>
          <cell r="W231">
            <v>2.645</v>
          </cell>
          <cell r="X231">
            <v>2.725</v>
          </cell>
          <cell r="Y231">
            <v>3.08</v>
          </cell>
          <cell r="Z231">
            <v>2.99</v>
          </cell>
          <cell r="AA231">
            <v>2.915</v>
          </cell>
          <cell r="AB231">
            <v>2.975</v>
          </cell>
          <cell r="AC231">
            <v>2.935</v>
          </cell>
        </row>
        <row r="232">
          <cell r="A232">
            <v>36633</v>
          </cell>
          <cell r="B232">
            <v>2.83</v>
          </cell>
          <cell r="C232">
            <v>2.76</v>
          </cell>
          <cell r="D232">
            <v>2.985</v>
          </cell>
          <cell r="E232">
            <v>2.72</v>
          </cell>
          <cell r="F232">
            <v>2.91</v>
          </cell>
          <cell r="G232">
            <v>0.155</v>
          </cell>
          <cell r="H232">
            <v>0.225</v>
          </cell>
          <cell r="I232">
            <v>0.0700000000000003</v>
          </cell>
          <cell r="J232">
            <v>0.0800000000000001</v>
          </cell>
          <cell r="K232">
            <v>0.15</v>
          </cell>
          <cell r="L232">
            <v>0.0399999999999996</v>
          </cell>
          <cell r="M232">
            <v>2.925</v>
          </cell>
          <cell r="N232">
            <v>2.985</v>
          </cell>
          <cell r="O232">
            <v>3.875</v>
          </cell>
          <cell r="P232">
            <v>2.735</v>
          </cell>
          <cell r="Q232">
            <v>2.815</v>
          </cell>
          <cell r="R232">
            <v>0</v>
          </cell>
          <cell r="S232">
            <v>0.0600000000000001</v>
          </cell>
          <cell r="T232">
            <v>2.76</v>
          </cell>
          <cell r="U232">
            <v>3.06</v>
          </cell>
          <cell r="V232">
            <v>2.6</v>
          </cell>
          <cell r="W232">
            <v>2.645</v>
          </cell>
          <cell r="X232">
            <v>2.725</v>
          </cell>
          <cell r="Y232">
            <v>3.08</v>
          </cell>
          <cell r="Z232">
            <v>2.99</v>
          </cell>
          <cell r="AA232">
            <v>2.915</v>
          </cell>
          <cell r="AB232">
            <v>2.975</v>
          </cell>
          <cell r="AC232">
            <v>2.935</v>
          </cell>
        </row>
        <row r="233">
          <cell r="A233">
            <v>36634</v>
          </cell>
          <cell r="B233">
            <v>2.905</v>
          </cell>
          <cell r="C233">
            <v>2.83</v>
          </cell>
          <cell r="D233">
            <v>3.055</v>
          </cell>
          <cell r="E233">
            <v>2.76</v>
          </cell>
          <cell r="F233">
            <v>3.01</v>
          </cell>
          <cell r="G233">
            <v>0.15</v>
          </cell>
          <cell r="H233">
            <v>0.225</v>
          </cell>
          <cell r="I233">
            <v>0.0749999999999997</v>
          </cell>
          <cell r="J233">
            <v>0.105</v>
          </cell>
          <cell r="K233">
            <v>0.18</v>
          </cell>
          <cell r="L233">
            <v>0.0700000000000003</v>
          </cell>
          <cell r="M233">
            <v>2.99</v>
          </cell>
          <cell r="N233">
            <v>3.15</v>
          </cell>
          <cell r="O233">
            <v>3.96</v>
          </cell>
          <cell r="P233">
            <v>2.78</v>
          </cell>
          <cell r="Q233">
            <v>2.87</v>
          </cell>
          <cell r="R233">
            <v>0.0949999999999998</v>
          </cell>
          <cell r="S233">
            <v>0.16</v>
          </cell>
          <cell r="T233">
            <v>2.82</v>
          </cell>
          <cell r="U233">
            <v>3.125</v>
          </cell>
          <cell r="V233">
            <v>2.68</v>
          </cell>
          <cell r="W233">
            <v>2.665</v>
          </cell>
          <cell r="X233">
            <v>2.77</v>
          </cell>
          <cell r="Y233">
            <v>3.175</v>
          </cell>
          <cell r="Z233">
            <v>3.08</v>
          </cell>
          <cell r="AA233">
            <v>2.99</v>
          </cell>
          <cell r="AB233">
            <v>3.055</v>
          </cell>
          <cell r="AC233">
            <v>3.015</v>
          </cell>
        </row>
        <row r="234">
          <cell r="A234">
            <v>36635</v>
          </cell>
          <cell r="B234">
            <v>2.935</v>
          </cell>
          <cell r="C234">
            <v>2.85</v>
          </cell>
          <cell r="D234">
            <v>3.075</v>
          </cell>
          <cell r="E234">
            <v>2.785</v>
          </cell>
          <cell r="F234">
            <v>3.025</v>
          </cell>
          <cell r="G234">
            <v>0.14</v>
          </cell>
          <cell r="H234">
            <v>0.225</v>
          </cell>
          <cell r="I234">
            <v>0.085</v>
          </cell>
          <cell r="J234">
            <v>0.0899999999999999</v>
          </cell>
          <cell r="K234">
            <v>0.175</v>
          </cell>
          <cell r="L234">
            <v>0.065</v>
          </cell>
          <cell r="M234">
            <v>3</v>
          </cell>
          <cell r="N234">
            <v>3.18</v>
          </cell>
          <cell r="O234">
            <v>3.955</v>
          </cell>
          <cell r="P234">
            <v>2.795</v>
          </cell>
          <cell r="Q234">
            <v>2.89</v>
          </cell>
          <cell r="R234">
            <v>0.105</v>
          </cell>
          <cell r="S234">
            <v>0.18</v>
          </cell>
          <cell r="T234">
            <v>2.83</v>
          </cell>
          <cell r="U234">
            <v>3.145</v>
          </cell>
          <cell r="V234">
            <v>2.665</v>
          </cell>
          <cell r="W234">
            <v>2.655</v>
          </cell>
          <cell r="X234">
            <v>2.795</v>
          </cell>
          <cell r="Y234">
            <v>3.185</v>
          </cell>
          <cell r="Z234">
            <v>3.1</v>
          </cell>
          <cell r="AA234">
            <v>2.99</v>
          </cell>
          <cell r="AB234">
            <v>3.07</v>
          </cell>
          <cell r="AC234">
            <v>3.015</v>
          </cell>
        </row>
        <row r="235">
          <cell r="A235">
            <v>36636</v>
          </cell>
          <cell r="B235">
            <v>2.93</v>
          </cell>
          <cell r="C235">
            <v>2.85</v>
          </cell>
          <cell r="D235">
            <v>3.065</v>
          </cell>
          <cell r="E235">
            <v>2.775</v>
          </cell>
          <cell r="F235">
            <v>3.025</v>
          </cell>
          <cell r="G235">
            <v>0.135</v>
          </cell>
          <cell r="H235">
            <v>0.215</v>
          </cell>
          <cell r="I235">
            <v>0.0800000000000001</v>
          </cell>
          <cell r="J235">
            <v>0.0949999999999998</v>
          </cell>
          <cell r="K235">
            <v>0.175</v>
          </cell>
          <cell r="L235">
            <v>0.0750000000000002</v>
          </cell>
          <cell r="M235">
            <v>2.98</v>
          </cell>
          <cell r="N235">
            <v>3.17</v>
          </cell>
          <cell r="O235">
            <v>3.93</v>
          </cell>
          <cell r="P235">
            <v>2.78</v>
          </cell>
          <cell r="Q235">
            <v>2.89</v>
          </cell>
          <cell r="R235">
            <v>0.105</v>
          </cell>
          <cell r="S235">
            <v>0.19</v>
          </cell>
          <cell r="T235">
            <v>2.86</v>
          </cell>
          <cell r="U235">
            <v>3.13</v>
          </cell>
          <cell r="V235">
            <v>2.675</v>
          </cell>
          <cell r="W235">
            <v>2.655</v>
          </cell>
          <cell r="X235">
            <v>2.785</v>
          </cell>
          <cell r="Y235">
            <v>3.205</v>
          </cell>
          <cell r="Z235">
            <v>3.09</v>
          </cell>
          <cell r="AA235">
            <v>3</v>
          </cell>
          <cell r="AB235">
            <v>3.085</v>
          </cell>
          <cell r="AC235">
            <v>3.02</v>
          </cell>
        </row>
        <row r="236">
          <cell r="A236">
            <v>36637</v>
          </cell>
          <cell r="B236">
            <v>2.865</v>
          </cell>
          <cell r="C236">
            <v>2.755</v>
          </cell>
          <cell r="D236">
            <v>2.985</v>
          </cell>
          <cell r="E236">
            <v>2.715</v>
          </cell>
          <cell r="F236">
            <v>2.96</v>
          </cell>
          <cell r="G236">
            <v>0.12</v>
          </cell>
          <cell r="H236">
            <v>0.23</v>
          </cell>
          <cell r="I236">
            <v>0.11</v>
          </cell>
          <cell r="J236">
            <v>0.0949999999999998</v>
          </cell>
          <cell r="K236">
            <v>0.205</v>
          </cell>
          <cell r="L236">
            <v>0.04</v>
          </cell>
          <cell r="M236">
            <v>2.9</v>
          </cell>
          <cell r="N236">
            <v>3</v>
          </cell>
          <cell r="O236">
            <v>3.815</v>
          </cell>
          <cell r="P236">
            <v>2.725</v>
          </cell>
          <cell r="Q236">
            <v>2.815</v>
          </cell>
          <cell r="R236">
            <v>0.0150000000000001</v>
          </cell>
          <cell r="S236">
            <v>0.1</v>
          </cell>
          <cell r="T236">
            <v>2.76</v>
          </cell>
          <cell r="U236">
            <v>3075</v>
          </cell>
          <cell r="V236">
            <v>2.62</v>
          </cell>
          <cell r="W236">
            <v>2.62</v>
          </cell>
          <cell r="X236">
            <v>2.725</v>
          </cell>
          <cell r="Y236">
            <v>3.145</v>
          </cell>
          <cell r="Z236">
            <v>3.02</v>
          </cell>
          <cell r="AA236">
            <v>2.94</v>
          </cell>
          <cell r="AB236">
            <v>3</v>
          </cell>
          <cell r="AC236">
            <v>2.95</v>
          </cell>
        </row>
        <row r="237">
          <cell r="A237">
            <v>36638</v>
          </cell>
          <cell r="B237">
            <v>2.865</v>
          </cell>
          <cell r="C237">
            <v>2.755</v>
          </cell>
          <cell r="D237">
            <v>2.985</v>
          </cell>
          <cell r="E237">
            <v>2.715</v>
          </cell>
          <cell r="F237">
            <v>2.96</v>
          </cell>
          <cell r="G237">
            <v>0.12</v>
          </cell>
          <cell r="H237">
            <v>0.23</v>
          </cell>
          <cell r="I237">
            <v>0.11</v>
          </cell>
          <cell r="J237">
            <v>0.0949999999999998</v>
          </cell>
          <cell r="K237">
            <v>0.205</v>
          </cell>
          <cell r="L237">
            <v>0.04</v>
          </cell>
          <cell r="M237">
            <v>2.9</v>
          </cell>
          <cell r="N237">
            <v>3</v>
          </cell>
          <cell r="O237">
            <v>3.815</v>
          </cell>
          <cell r="P237">
            <v>2.725</v>
          </cell>
          <cell r="Q237">
            <v>2.815</v>
          </cell>
          <cell r="R237">
            <v>0.0150000000000001</v>
          </cell>
          <cell r="S237">
            <v>0.1</v>
          </cell>
          <cell r="T237">
            <v>2.76</v>
          </cell>
          <cell r="U237">
            <v>3075</v>
          </cell>
          <cell r="V237">
            <v>2.62</v>
          </cell>
          <cell r="W237">
            <v>2.62</v>
          </cell>
          <cell r="X237">
            <v>2.725</v>
          </cell>
          <cell r="Y237">
            <v>3.145</v>
          </cell>
          <cell r="Z237">
            <v>3.02</v>
          </cell>
          <cell r="AA237">
            <v>2.94</v>
          </cell>
          <cell r="AB237">
            <v>3</v>
          </cell>
          <cell r="AC237">
            <v>2.95</v>
          </cell>
        </row>
        <row r="238">
          <cell r="A238">
            <v>36639</v>
          </cell>
          <cell r="B238">
            <v>2.865</v>
          </cell>
          <cell r="C238">
            <v>2.755</v>
          </cell>
          <cell r="D238">
            <v>2.985</v>
          </cell>
          <cell r="E238">
            <v>2.715</v>
          </cell>
          <cell r="F238">
            <v>2.96</v>
          </cell>
          <cell r="G238">
            <v>0.12</v>
          </cell>
          <cell r="H238">
            <v>0.23</v>
          </cell>
          <cell r="I238">
            <v>0.11</v>
          </cell>
          <cell r="J238">
            <v>0.0949999999999998</v>
          </cell>
          <cell r="K238">
            <v>0.205</v>
          </cell>
          <cell r="L238">
            <v>0.04</v>
          </cell>
          <cell r="M238">
            <v>2.9</v>
          </cell>
          <cell r="N238">
            <v>3</v>
          </cell>
          <cell r="O238">
            <v>3.815</v>
          </cell>
          <cell r="P238">
            <v>2.725</v>
          </cell>
          <cell r="Q238">
            <v>2.815</v>
          </cell>
          <cell r="R238">
            <v>0.0150000000000001</v>
          </cell>
          <cell r="S238">
            <v>0.1</v>
          </cell>
          <cell r="T238">
            <v>2.76</v>
          </cell>
          <cell r="U238">
            <v>3075</v>
          </cell>
          <cell r="V238">
            <v>2.62</v>
          </cell>
          <cell r="W238">
            <v>2.62</v>
          </cell>
          <cell r="X238">
            <v>2.725</v>
          </cell>
          <cell r="Y238">
            <v>3.145</v>
          </cell>
          <cell r="Z238">
            <v>3.02</v>
          </cell>
          <cell r="AA238">
            <v>2.94</v>
          </cell>
          <cell r="AB238">
            <v>3</v>
          </cell>
          <cell r="AC238">
            <v>2.95</v>
          </cell>
        </row>
        <row r="239">
          <cell r="A239">
            <v>36640</v>
          </cell>
          <cell r="B239">
            <v>2.865</v>
          </cell>
          <cell r="C239">
            <v>2.755</v>
          </cell>
          <cell r="D239">
            <v>2.985</v>
          </cell>
          <cell r="E239">
            <v>2.715</v>
          </cell>
          <cell r="F239">
            <v>2.96</v>
          </cell>
          <cell r="G239">
            <v>0.12</v>
          </cell>
          <cell r="H239">
            <v>0.23</v>
          </cell>
          <cell r="I239">
            <v>0.11</v>
          </cell>
          <cell r="J239">
            <v>0.0949999999999998</v>
          </cell>
          <cell r="K239">
            <v>0.205</v>
          </cell>
          <cell r="L239">
            <v>0.04</v>
          </cell>
          <cell r="M239">
            <v>2.9</v>
          </cell>
          <cell r="N239">
            <v>3</v>
          </cell>
          <cell r="O239">
            <v>3.815</v>
          </cell>
          <cell r="P239">
            <v>2.725</v>
          </cell>
          <cell r="Q239">
            <v>2.815</v>
          </cell>
          <cell r="R239">
            <v>0.0150000000000001</v>
          </cell>
          <cell r="S239">
            <v>0.1</v>
          </cell>
          <cell r="T239">
            <v>2.76</v>
          </cell>
          <cell r="U239">
            <v>3075</v>
          </cell>
          <cell r="V239">
            <v>2.62</v>
          </cell>
          <cell r="W239">
            <v>2.62</v>
          </cell>
          <cell r="X239">
            <v>2.725</v>
          </cell>
          <cell r="Y239">
            <v>3.145</v>
          </cell>
          <cell r="Z239">
            <v>3.02</v>
          </cell>
          <cell r="AA239">
            <v>2.94</v>
          </cell>
          <cell r="AB239">
            <v>3</v>
          </cell>
          <cell r="AC239">
            <v>2.95</v>
          </cell>
        </row>
        <row r="240">
          <cell r="A240">
            <v>36641</v>
          </cell>
          <cell r="B240">
            <v>2.895</v>
          </cell>
          <cell r="C240">
            <v>2.815</v>
          </cell>
          <cell r="D240">
            <v>3.055</v>
          </cell>
          <cell r="E240">
            <v>2.75</v>
          </cell>
          <cell r="F240">
            <v>3</v>
          </cell>
          <cell r="G240">
            <v>0.16</v>
          </cell>
          <cell r="H240">
            <v>0.24</v>
          </cell>
          <cell r="I240">
            <v>0.0800000000000001</v>
          </cell>
          <cell r="J240">
            <v>0.105</v>
          </cell>
          <cell r="K240">
            <v>0.185</v>
          </cell>
          <cell r="L240">
            <v>0.065</v>
          </cell>
          <cell r="M240">
            <v>2.94</v>
          </cell>
          <cell r="N240">
            <v>3.115</v>
          </cell>
          <cell r="O240">
            <v>3.88</v>
          </cell>
          <cell r="P240">
            <v>2.75</v>
          </cell>
          <cell r="Q240">
            <v>2.85</v>
          </cell>
          <cell r="R240">
            <v>0.0600000000000001</v>
          </cell>
          <cell r="S240">
            <v>0.175</v>
          </cell>
          <cell r="T240">
            <v>2.83</v>
          </cell>
          <cell r="U240">
            <v>3.125</v>
          </cell>
          <cell r="V240">
            <v>2.665</v>
          </cell>
          <cell r="W240">
            <v>2.68</v>
          </cell>
          <cell r="X240">
            <v>2.755</v>
          </cell>
          <cell r="Y240">
            <v>3.185</v>
          </cell>
          <cell r="Z240">
            <v>3.065</v>
          </cell>
          <cell r="AA240">
            <v>2.975</v>
          </cell>
          <cell r="AB240">
            <v>3</v>
          </cell>
          <cell r="AC240">
            <v>2.99</v>
          </cell>
        </row>
        <row r="241">
          <cell r="A241">
            <v>36642</v>
          </cell>
          <cell r="B241">
            <v>2.88</v>
          </cell>
          <cell r="C241">
            <v>2.81</v>
          </cell>
          <cell r="D241">
            <v>3.075</v>
          </cell>
          <cell r="E241">
            <v>2.75</v>
          </cell>
          <cell r="F241">
            <v>2.985</v>
          </cell>
          <cell r="G241">
            <v>0.195</v>
          </cell>
          <cell r="H241">
            <v>0.265</v>
          </cell>
          <cell r="I241">
            <v>0.0699999999999998</v>
          </cell>
          <cell r="J241">
            <v>0.105</v>
          </cell>
          <cell r="K241">
            <v>0.175</v>
          </cell>
          <cell r="L241">
            <v>0.0600000000000001</v>
          </cell>
          <cell r="M241">
            <v>2.945</v>
          </cell>
          <cell r="N241">
            <v>3.07</v>
          </cell>
          <cell r="O241">
            <v>3.87</v>
          </cell>
          <cell r="P241">
            <v>2.76</v>
          </cell>
          <cell r="Q241">
            <v>2.855</v>
          </cell>
          <cell r="R241">
            <v>-0.00500000000000034</v>
          </cell>
          <cell r="S241">
            <v>0.125</v>
          </cell>
          <cell r="T241">
            <v>2.81</v>
          </cell>
          <cell r="U241">
            <v>3.155</v>
          </cell>
          <cell r="V241">
            <v>2.63</v>
          </cell>
          <cell r="W241">
            <v>2.68</v>
          </cell>
          <cell r="X241">
            <v>2.76</v>
          </cell>
          <cell r="Y241">
            <v>3.195</v>
          </cell>
          <cell r="Z241">
            <v>3.075</v>
          </cell>
          <cell r="AA241">
            <v>2.955</v>
          </cell>
          <cell r="AB241">
            <v>2.975</v>
          </cell>
          <cell r="AC241">
            <v>2.975</v>
          </cell>
        </row>
        <row r="242">
          <cell r="A242">
            <v>36643</v>
          </cell>
          <cell r="B242">
            <v>2.865</v>
          </cell>
          <cell r="C242">
            <v>2.8</v>
          </cell>
          <cell r="D242">
            <v>3.085</v>
          </cell>
          <cell r="E242">
            <v>2.755</v>
          </cell>
          <cell r="F242">
            <v>2.97</v>
          </cell>
          <cell r="G242">
            <v>0.22</v>
          </cell>
          <cell r="H242">
            <v>0.285</v>
          </cell>
          <cell r="I242">
            <v>0.0650000000000004</v>
          </cell>
          <cell r="J242">
            <v>0.105</v>
          </cell>
          <cell r="K242">
            <v>0.17</v>
          </cell>
          <cell r="L242">
            <v>0.0449999999999999</v>
          </cell>
          <cell r="M242">
            <v>2.98</v>
          </cell>
          <cell r="N242">
            <v>3.145</v>
          </cell>
          <cell r="O242">
            <v>3.825</v>
          </cell>
          <cell r="P242">
            <v>2.755</v>
          </cell>
          <cell r="Q242">
            <v>2.855</v>
          </cell>
          <cell r="R242">
            <v>0.0600000000000001</v>
          </cell>
          <cell r="S242">
            <v>0.165</v>
          </cell>
          <cell r="T242">
            <v>2.82</v>
          </cell>
          <cell r="U242">
            <v>3.12</v>
          </cell>
          <cell r="V242">
            <v>2.62</v>
          </cell>
          <cell r="W242">
            <v>2.69</v>
          </cell>
          <cell r="X242">
            <v>2.765</v>
          </cell>
          <cell r="Y242">
            <v>3.155</v>
          </cell>
          <cell r="Z242">
            <v>3.055</v>
          </cell>
          <cell r="AA242">
            <v>2.94</v>
          </cell>
          <cell r="AB242">
            <v>2.955</v>
          </cell>
          <cell r="AC242">
            <v>2.96</v>
          </cell>
        </row>
        <row r="243">
          <cell r="A243">
            <v>36644</v>
          </cell>
          <cell r="B243">
            <v>2.82</v>
          </cell>
          <cell r="C243">
            <v>2.735</v>
          </cell>
          <cell r="D243">
            <v>3.06</v>
          </cell>
          <cell r="E243">
            <v>2.68</v>
          </cell>
          <cell r="F243">
            <v>2.88</v>
          </cell>
          <cell r="G243">
            <v>0.24</v>
          </cell>
          <cell r="H243">
            <v>0.325</v>
          </cell>
          <cell r="I243">
            <v>0.085</v>
          </cell>
          <cell r="J243">
            <v>0.0600000000000001</v>
          </cell>
          <cell r="K243">
            <v>0.145</v>
          </cell>
          <cell r="L243">
            <v>0.0549999999999997</v>
          </cell>
          <cell r="M243">
            <v>2.92</v>
          </cell>
          <cell r="N243">
            <v>3.105</v>
          </cell>
          <cell r="O243">
            <v>3.78</v>
          </cell>
          <cell r="P243">
            <v>2.69</v>
          </cell>
          <cell r="Q243">
            <v>2.79</v>
          </cell>
          <cell r="R243">
            <v>0.0449999999999999</v>
          </cell>
          <cell r="S243">
            <v>0.185</v>
          </cell>
          <cell r="T243">
            <v>2.82</v>
          </cell>
          <cell r="U243">
            <v>3.055</v>
          </cell>
          <cell r="V243">
            <v>2.585</v>
          </cell>
          <cell r="W243">
            <v>2.605</v>
          </cell>
          <cell r="X243">
            <v>2.695</v>
          </cell>
          <cell r="Y243">
            <v>3.09</v>
          </cell>
          <cell r="Z243">
            <v>2.995</v>
          </cell>
          <cell r="AA243">
            <v>2.875</v>
          </cell>
          <cell r="AB243">
            <v>2.89</v>
          </cell>
          <cell r="AC243">
            <v>2.905</v>
          </cell>
        </row>
        <row r="244">
          <cell r="A244">
            <v>36645</v>
          </cell>
          <cell r="B244">
            <v>2.805</v>
          </cell>
          <cell r="C244">
            <v>2.705</v>
          </cell>
          <cell r="D244">
            <v>2.985</v>
          </cell>
          <cell r="E244">
            <v>2.655</v>
          </cell>
          <cell r="F244">
            <v>2.895</v>
          </cell>
          <cell r="G244">
            <v>0.18</v>
          </cell>
          <cell r="H244">
            <v>0.28</v>
          </cell>
          <cell r="I244">
            <v>0.1</v>
          </cell>
          <cell r="J244">
            <v>0.0899999999999999</v>
          </cell>
          <cell r="K244">
            <v>0.19</v>
          </cell>
          <cell r="L244">
            <v>0.0500000000000003</v>
          </cell>
          <cell r="M244">
            <v>2.895</v>
          </cell>
          <cell r="N244">
            <v>3.055</v>
          </cell>
          <cell r="O244">
            <v>3.86</v>
          </cell>
          <cell r="P244">
            <v>2.67</v>
          </cell>
          <cell r="Q244">
            <v>2.795</v>
          </cell>
          <cell r="R244">
            <v>0.0700000000000003</v>
          </cell>
          <cell r="S244">
            <v>0.16</v>
          </cell>
          <cell r="T244">
            <v>2.74</v>
          </cell>
          <cell r="U244">
            <v>3.09</v>
          </cell>
          <cell r="V244">
            <v>2.55</v>
          </cell>
          <cell r="W244">
            <v>2.595</v>
          </cell>
          <cell r="X244">
            <v>2.66</v>
          </cell>
          <cell r="Y244">
            <v>3.105</v>
          </cell>
          <cell r="Z244">
            <v>3.01</v>
          </cell>
          <cell r="AA244">
            <v>2.895</v>
          </cell>
          <cell r="AB244">
            <v>2.9</v>
          </cell>
          <cell r="AC244">
            <v>2.91</v>
          </cell>
        </row>
        <row r="245">
          <cell r="A245">
            <v>36646</v>
          </cell>
          <cell r="B245">
            <v>2.805</v>
          </cell>
          <cell r="C245">
            <v>2.705</v>
          </cell>
          <cell r="D245">
            <v>2.985</v>
          </cell>
          <cell r="E245">
            <v>2.655</v>
          </cell>
          <cell r="F245">
            <v>2.895</v>
          </cell>
          <cell r="G245">
            <v>0.18</v>
          </cell>
          <cell r="H245">
            <v>0.28</v>
          </cell>
          <cell r="I245">
            <v>0.1</v>
          </cell>
          <cell r="J245">
            <v>0.0899999999999999</v>
          </cell>
          <cell r="K245">
            <v>0.19</v>
          </cell>
          <cell r="L245">
            <v>0.0500000000000003</v>
          </cell>
          <cell r="M245">
            <v>2.895</v>
          </cell>
          <cell r="N245">
            <v>3.055</v>
          </cell>
          <cell r="O245">
            <v>3.86</v>
          </cell>
          <cell r="P245">
            <v>2.67</v>
          </cell>
          <cell r="Q245">
            <v>2.795</v>
          </cell>
          <cell r="R245">
            <v>0.0700000000000003</v>
          </cell>
          <cell r="S245">
            <v>0.16</v>
          </cell>
          <cell r="T245">
            <v>2.74</v>
          </cell>
          <cell r="U245">
            <v>3.09</v>
          </cell>
          <cell r="V245">
            <v>2.55</v>
          </cell>
          <cell r="W245">
            <v>2.595</v>
          </cell>
          <cell r="X245">
            <v>2.66</v>
          </cell>
          <cell r="Y245">
            <v>3.105</v>
          </cell>
          <cell r="Z245">
            <v>3.01</v>
          </cell>
          <cell r="AA245">
            <v>2.895</v>
          </cell>
          <cell r="AB245">
            <v>2.9</v>
          </cell>
          <cell r="AC245">
            <v>2.91</v>
          </cell>
        </row>
        <row r="246">
          <cell r="A246">
            <v>36647</v>
          </cell>
          <cell r="B246">
            <v>2.835</v>
          </cell>
          <cell r="C246">
            <v>2.745</v>
          </cell>
          <cell r="D246">
            <v>3.04</v>
          </cell>
          <cell r="E246">
            <v>2.67</v>
          </cell>
          <cell r="F246">
            <v>2.92</v>
          </cell>
          <cell r="G246">
            <v>0.205</v>
          </cell>
          <cell r="H246">
            <v>0.295</v>
          </cell>
          <cell r="I246">
            <v>0.0899999999999999</v>
          </cell>
          <cell r="J246">
            <v>0.085</v>
          </cell>
          <cell r="K246">
            <v>0.175</v>
          </cell>
          <cell r="L246">
            <v>0.0750000000000002</v>
          </cell>
          <cell r="M246">
            <v>2.92</v>
          </cell>
          <cell r="N246">
            <v>3.1</v>
          </cell>
          <cell r="O246">
            <v>3.855</v>
          </cell>
          <cell r="P246">
            <v>2.685</v>
          </cell>
          <cell r="Q246">
            <v>2.81</v>
          </cell>
          <cell r="R246">
            <v>0.0600000000000001</v>
          </cell>
          <cell r="S246">
            <v>0.18</v>
          </cell>
          <cell r="T246">
            <v>2.74</v>
          </cell>
          <cell r="U246">
            <v>3.12</v>
          </cell>
          <cell r="V246">
            <v>2.575</v>
          </cell>
          <cell r="W246">
            <v>2.525</v>
          </cell>
          <cell r="X246">
            <v>2.67</v>
          </cell>
          <cell r="Y246">
            <v>3.165</v>
          </cell>
          <cell r="Z246">
            <v>3.025</v>
          </cell>
          <cell r="AA246">
            <v>2.905</v>
          </cell>
          <cell r="AB246">
            <v>2.92</v>
          </cell>
          <cell r="AC246">
            <v>2.92</v>
          </cell>
        </row>
        <row r="247">
          <cell r="A247">
            <v>36648</v>
          </cell>
          <cell r="B247">
            <v>2.94</v>
          </cell>
          <cell r="C247">
            <v>2.845</v>
          </cell>
          <cell r="D247">
            <v>3.145</v>
          </cell>
          <cell r="E247">
            <v>2.745</v>
          </cell>
          <cell r="F247">
            <v>3</v>
          </cell>
          <cell r="G247">
            <v>0.205</v>
          </cell>
          <cell r="H247">
            <v>0.3</v>
          </cell>
          <cell r="I247">
            <v>0.0949999999999998</v>
          </cell>
          <cell r="J247">
            <v>0.0600000000000001</v>
          </cell>
          <cell r="K247">
            <v>0.155</v>
          </cell>
          <cell r="L247">
            <v>0.1</v>
          </cell>
          <cell r="M247">
            <v>2.98</v>
          </cell>
          <cell r="N247">
            <v>3.215</v>
          </cell>
          <cell r="O247">
            <v>3.885</v>
          </cell>
          <cell r="P247">
            <v>2.75</v>
          </cell>
          <cell r="Q247">
            <v>2.855</v>
          </cell>
          <cell r="R247">
            <v>0.0699999999999998</v>
          </cell>
          <cell r="S247">
            <v>0.235</v>
          </cell>
          <cell r="T247">
            <v>2.775</v>
          </cell>
          <cell r="U247">
            <v>3.16</v>
          </cell>
          <cell r="V247">
            <v>2.655</v>
          </cell>
          <cell r="W247">
            <v>2.645</v>
          </cell>
          <cell r="X247">
            <v>2.755</v>
          </cell>
          <cell r="Y247">
            <v>3.205</v>
          </cell>
          <cell r="Z247">
            <v>3.095</v>
          </cell>
          <cell r="AA247">
            <v>2.985</v>
          </cell>
          <cell r="AB247">
            <v>3.015</v>
          </cell>
          <cell r="AC247">
            <v>2.995</v>
          </cell>
        </row>
        <row r="248">
          <cell r="A248">
            <v>36649</v>
          </cell>
          <cell r="B248">
            <v>2.97</v>
          </cell>
          <cell r="C248">
            <v>2.865</v>
          </cell>
          <cell r="D248">
            <v>3.21</v>
          </cell>
          <cell r="E248">
            <v>2.8</v>
          </cell>
          <cell r="F248">
            <v>3.025</v>
          </cell>
          <cell r="G248">
            <v>0.24</v>
          </cell>
          <cell r="H248">
            <v>0.345</v>
          </cell>
          <cell r="I248">
            <v>0.105</v>
          </cell>
          <cell r="J248">
            <v>0.0549999999999997</v>
          </cell>
          <cell r="K248">
            <v>0.16</v>
          </cell>
          <cell r="L248">
            <v>0.0650000000000004</v>
          </cell>
          <cell r="M248">
            <v>3.035</v>
          </cell>
          <cell r="N248">
            <v>3.275</v>
          </cell>
          <cell r="O248">
            <v>3.995</v>
          </cell>
          <cell r="P248">
            <v>2.81</v>
          </cell>
          <cell r="Q248">
            <v>2.91</v>
          </cell>
          <cell r="R248">
            <v>0.065</v>
          </cell>
          <cell r="S248">
            <v>0.24</v>
          </cell>
          <cell r="T248">
            <v>2.885</v>
          </cell>
          <cell r="U248">
            <v>3.205</v>
          </cell>
          <cell r="V248">
            <v>2.725</v>
          </cell>
          <cell r="W248">
            <v>2.745</v>
          </cell>
          <cell r="X248">
            <v>2.81</v>
          </cell>
          <cell r="Y248">
            <v>3.235</v>
          </cell>
          <cell r="Z248">
            <v>3.125</v>
          </cell>
          <cell r="AA248">
            <v>3.015</v>
          </cell>
          <cell r="AB248">
            <v>3.03</v>
          </cell>
          <cell r="AC248">
            <v>3.02</v>
          </cell>
        </row>
        <row r="249">
          <cell r="A249">
            <v>36650</v>
          </cell>
          <cell r="B249">
            <v>2.94</v>
          </cell>
          <cell r="C249">
            <v>2.83</v>
          </cell>
          <cell r="D249">
            <v>3.175</v>
          </cell>
          <cell r="E249">
            <v>2.765</v>
          </cell>
          <cell r="F249">
            <v>3</v>
          </cell>
          <cell r="G249">
            <v>0.235</v>
          </cell>
          <cell r="H249">
            <v>0.345</v>
          </cell>
          <cell r="I249">
            <v>0.11</v>
          </cell>
          <cell r="J249">
            <v>0.0600000000000001</v>
          </cell>
          <cell r="K249">
            <v>0.17</v>
          </cell>
          <cell r="L249">
            <v>0.065</v>
          </cell>
          <cell r="M249">
            <v>3.01</v>
          </cell>
          <cell r="N249">
            <v>3.255</v>
          </cell>
          <cell r="O249">
            <v>3.955</v>
          </cell>
          <cell r="P249">
            <v>2.775</v>
          </cell>
          <cell r="Q249">
            <v>2.87</v>
          </cell>
          <cell r="R249">
            <v>0.0800000000000001</v>
          </cell>
          <cell r="S249">
            <v>0.245</v>
          </cell>
          <cell r="T249">
            <v>2.84</v>
          </cell>
          <cell r="U249">
            <v>3.18</v>
          </cell>
          <cell r="V249">
            <v>2.695</v>
          </cell>
          <cell r="W249">
            <v>2.685</v>
          </cell>
          <cell r="X249">
            <v>2.765</v>
          </cell>
          <cell r="Y249">
            <v>3.215</v>
          </cell>
          <cell r="Z249">
            <v>3.105</v>
          </cell>
          <cell r="AA249">
            <v>3</v>
          </cell>
          <cell r="AB249">
            <v>3.01</v>
          </cell>
          <cell r="AC249">
            <v>3</v>
          </cell>
        </row>
        <row r="250">
          <cell r="A250">
            <v>36651</v>
          </cell>
          <cell r="B250">
            <v>2.895</v>
          </cell>
          <cell r="C250">
            <v>2.755</v>
          </cell>
          <cell r="D250">
            <v>3.155</v>
          </cell>
          <cell r="E250">
            <v>2.69</v>
          </cell>
          <cell r="F250">
            <v>2.965</v>
          </cell>
          <cell r="G250">
            <v>0.26</v>
          </cell>
          <cell r="H250">
            <v>0.4</v>
          </cell>
          <cell r="I250">
            <v>0.14</v>
          </cell>
          <cell r="J250">
            <v>0.0699999999999998</v>
          </cell>
          <cell r="K250">
            <v>0.21</v>
          </cell>
          <cell r="L250">
            <v>0.065</v>
          </cell>
          <cell r="M250">
            <v>2.935</v>
          </cell>
          <cell r="N250">
            <v>3.185</v>
          </cell>
          <cell r="O250">
            <v>3.83</v>
          </cell>
          <cell r="P250">
            <v>2.69</v>
          </cell>
          <cell r="Q250">
            <v>2.8</v>
          </cell>
          <cell r="R250">
            <v>0.0300000000000003</v>
          </cell>
          <cell r="S250">
            <v>0.25</v>
          </cell>
          <cell r="T250">
            <v>2.745</v>
          </cell>
          <cell r="U250">
            <v>3.085</v>
          </cell>
          <cell r="V250">
            <v>2.635</v>
          </cell>
          <cell r="W250">
            <v>2.585</v>
          </cell>
          <cell r="X250">
            <v>2.69</v>
          </cell>
          <cell r="Y250">
            <v>3.145</v>
          </cell>
          <cell r="Z250">
            <v>3.055</v>
          </cell>
          <cell r="AA250">
            <v>2.93</v>
          </cell>
          <cell r="AB250">
            <v>2.955</v>
          </cell>
          <cell r="AC250">
            <v>2.94</v>
          </cell>
        </row>
        <row r="251">
          <cell r="A251">
            <v>36652</v>
          </cell>
          <cell r="B251">
            <v>2.87</v>
          </cell>
          <cell r="C251">
            <v>2.71</v>
          </cell>
          <cell r="D251">
            <v>3.055</v>
          </cell>
          <cell r="E251">
            <v>2.665</v>
          </cell>
          <cell r="F251">
            <v>2.945</v>
          </cell>
          <cell r="G251">
            <v>0.185</v>
          </cell>
          <cell r="H251">
            <v>0.345</v>
          </cell>
          <cell r="I251">
            <v>0.16</v>
          </cell>
          <cell r="J251">
            <v>0.0749999999999997</v>
          </cell>
          <cell r="K251">
            <v>0.235</v>
          </cell>
          <cell r="L251">
            <v>0.0449999999999999</v>
          </cell>
          <cell r="M251">
            <v>2.87</v>
          </cell>
          <cell r="N251">
            <v>3.1</v>
          </cell>
          <cell r="O251">
            <v>3.775</v>
          </cell>
          <cell r="P251">
            <v>2.675</v>
          </cell>
          <cell r="Q251">
            <v>2.765</v>
          </cell>
          <cell r="R251">
            <v>0.0449999999999999</v>
          </cell>
          <cell r="S251">
            <v>0.23</v>
          </cell>
          <cell r="T251">
            <v>2.7</v>
          </cell>
          <cell r="U251">
            <v>3.11</v>
          </cell>
          <cell r="V251">
            <v>2.6</v>
          </cell>
          <cell r="W251">
            <v>2.565</v>
          </cell>
          <cell r="X251">
            <v>2.665</v>
          </cell>
          <cell r="Y251">
            <v>3.15</v>
          </cell>
          <cell r="Z251">
            <v>3.065</v>
          </cell>
          <cell r="AA251">
            <v>2.94</v>
          </cell>
          <cell r="AB251">
            <v>2.95</v>
          </cell>
          <cell r="AC251">
            <v>2.935</v>
          </cell>
        </row>
        <row r="252">
          <cell r="A252">
            <v>36653</v>
          </cell>
          <cell r="B252">
            <v>2.87</v>
          </cell>
          <cell r="C252">
            <v>2.71</v>
          </cell>
          <cell r="D252">
            <v>3.055</v>
          </cell>
          <cell r="E252">
            <v>2.665</v>
          </cell>
          <cell r="F252">
            <v>2.945</v>
          </cell>
          <cell r="G252">
            <v>0.185</v>
          </cell>
          <cell r="H252">
            <v>0.345</v>
          </cell>
          <cell r="I252">
            <v>0.16</v>
          </cell>
          <cell r="J252">
            <v>0.0749999999999997</v>
          </cell>
          <cell r="K252">
            <v>0.235</v>
          </cell>
          <cell r="L252">
            <v>0.0449999999999999</v>
          </cell>
          <cell r="M252">
            <v>2.87</v>
          </cell>
          <cell r="N252">
            <v>3.1</v>
          </cell>
          <cell r="O252">
            <v>3.775</v>
          </cell>
          <cell r="P252">
            <v>2.675</v>
          </cell>
          <cell r="Q252">
            <v>2.765</v>
          </cell>
          <cell r="R252">
            <v>0.0449999999999999</v>
          </cell>
          <cell r="S252">
            <v>0.23</v>
          </cell>
          <cell r="T252">
            <v>2.7</v>
          </cell>
          <cell r="U252">
            <v>3.11</v>
          </cell>
          <cell r="V252">
            <v>2.6</v>
          </cell>
          <cell r="W252">
            <v>2.565</v>
          </cell>
          <cell r="X252">
            <v>2.665</v>
          </cell>
          <cell r="Y252">
            <v>3.15</v>
          </cell>
          <cell r="Z252">
            <v>3.065</v>
          </cell>
          <cell r="AA252">
            <v>2.94</v>
          </cell>
          <cell r="AB252">
            <v>2.95</v>
          </cell>
          <cell r="AC252">
            <v>2.935</v>
          </cell>
        </row>
        <row r="253">
          <cell r="A253">
            <v>36654</v>
          </cell>
          <cell r="B253">
            <v>2.87</v>
          </cell>
          <cell r="C253">
            <v>2.71</v>
          </cell>
          <cell r="D253">
            <v>3.055</v>
          </cell>
          <cell r="E253">
            <v>2.665</v>
          </cell>
          <cell r="F253">
            <v>2.945</v>
          </cell>
          <cell r="G253">
            <v>0.185</v>
          </cell>
          <cell r="H253">
            <v>0.345</v>
          </cell>
          <cell r="I253">
            <v>0.16</v>
          </cell>
          <cell r="J253">
            <v>0.0749999999999997</v>
          </cell>
          <cell r="K253">
            <v>0.235</v>
          </cell>
          <cell r="L253">
            <v>0.0449999999999999</v>
          </cell>
          <cell r="M253">
            <v>2.87</v>
          </cell>
          <cell r="N253">
            <v>3.1</v>
          </cell>
          <cell r="O253">
            <v>3.775</v>
          </cell>
          <cell r="P253">
            <v>2.675</v>
          </cell>
          <cell r="Q253">
            <v>2.765</v>
          </cell>
          <cell r="R253">
            <v>0.0449999999999999</v>
          </cell>
          <cell r="S253">
            <v>0.23</v>
          </cell>
          <cell r="T253">
            <v>2.7</v>
          </cell>
          <cell r="U253">
            <v>3.11</v>
          </cell>
          <cell r="V253">
            <v>2.6</v>
          </cell>
          <cell r="W253">
            <v>2.565</v>
          </cell>
          <cell r="X253">
            <v>2.665</v>
          </cell>
          <cell r="Y253">
            <v>3.15</v>
          </cell>
          <cell r="Z253">
            <v>3.065</v>
          </cell>
          <cell r="AA253">
            <v>2.94</v>
          </cell>
          <cell r="AB253">
            <v>2.95</v>
          </cell>
          <cell r="AC253">
            <v>2.935</v>
          </cell>
        </row>
        <row r="254">
          <cell r="A254">
            <v>36655</v>
          </cell>
          <cell r="B254">
            <v>2.92</v>
          </cell>
          <cell r="C254">
            <v>2.76</v>
          </cell>
          <cell r="D254">
            <v>3.12</v>
          </cell>
          <cell r="E254">
            <v>2.68</v>
          </cell>
          <cell r="F254">
            <v>2.995</v>
          </cell>
          <cell r="G254">
            <v>0.2</v>
          </cell>
          <cell r="H254">
            <v>0.36</v>
          </cell>
          <cell r="I254">
            <v>0.16</v>
          </cell>
          <cell r="J254">
            <v>0.0750000000000002</v>
          </cell>
          <cell r="K254">
            <v>0.235</v>
          </cell>
          <cell r="L254">
            <v>0.0799999999999996</v>
          </cell>
          <cell r="M254">
            <v>2.865</v>
          </cell>
          <cell r="N254">
            <v>3.205</v>
          </cell>
          <cell r="O254">
            <v>3.815</v>
          </cell>
          <cell r="P254">
            <v>2.675</v>
          </cell>
          <cell r="Q254">
            <v>2.765</v>
          </cell>
          <cell r="R254">
            <v>0.085</v>
          </cell>
          <cell r="S254">
            <v>0.34</v>
          </cell>
          <cell r="T254">
            <v>2.73</v>
          </cell>
          <cell r="U254">
            <v>3.12</v>
          </cell>
          <cell r="V254">
            <v>2.615</v>
          </cell>
          <cell r="W254">
            <v>2.575</v>
          </cell>
          <cell r="X254">
            <v>2.69</v>
          </cell>
          <cell r="Y254">
            <v>3.16</v>
          </cell>
          <cell r="Z254">
            <v>3.08</v>
          </cell>
          <cell r="AA254">
            <v>2.955</v>
          </cell>
          <cell r="AB254">
            <v>2.965</v>
          </cell>
          <cell r="AC254">
            <v>2.96</v>
          </cell>
        </row>
        <row r="255">
          <cell r="A255">
            <v>36656</v>
          </cell>
          <cell r="B255">
            <v>3.035</v>
          </cell>
          <cell r="C255">
            <v>2.835</v>
          </cell>
          <cell r="D255">
            <v>3.195</v>
          </cell>
          <cell r="E255">
            <v>2.755</v>
          </cell>
          <cell r="F255">
            <v>3.09</v>
          </cell>
          <cell r="G255">
            <v>0.16</v>
          </cell>
          <cell r="H255">
            <v>0.36</v>
          </cell>
          <cell r="I255">
            <v>0.2</v>
          </cell>
          <cell r="J255">
            <v>0.0549999999999997</v>
          </cell>
          <cell r="K255">
            <v>0.255</v>
          </cell>
          <cell r="L255">
            <v>0.0800000000000001</v>
          </cell>
          <cell r="M255">
            <v>2.93</v>
          </cell>
          <cell r="N255">
            <v>3.315</v>
          </cell>
          <cell r="O255">
            <v>3.84</v>
          </cell>
          <cell r="P255">
            <v>2.76</v>
          </cell>
          <cell r="Q255">
            <v>2.82</v>
          </cell>
          <cell r="R255">
            <v>0.12</v>
          </cell>
          <cell r="S255">
            <v>0.385</v>
          </cell>
          <cell r="T255">
            <v>2.765</v>
          </cell>
          <cell r="U255">
            <v>3.25</v>
          </cell>
          <cell r="V255">
            <v>2.69</v>
          </cell>
          <cell r="W255">
            <v>2.635</v>
          </cell>
          <cell r="X255">
            <v>2.765</v>
          </cell>
          <cell r="Y255">
            <v>3.3</v>
          </cell>
          <cell r="Z255">
            <v>3.205</v>
          </cell>
          <cell r="AA255">
            <v>3.08</v>
          </cell>
          <cell r="AB255">
            <v>3.085</v>
          </cell>
          <cell r="AC255">
            <v>3.085</v>
          </cell>
        </row>
        <row r="256">
          <cell r="A256">
            <v>36657</v>
          </cell>
          <cell r="B256">
            <v>3.01</v>
          </cell>
          <cell r="C256">
            <v>2.785</v>
          </cell>
          <cell r="D256">
            <v>3.165</v>
          </cell>
          <cell r="E256">
            <v>2.705</v>
          </cell>
          <cell r="F256">
            <v>3.055</v>
          </cell>
          <cell r="G256">
            <v>0.155</v>
          </cell>
          <cell r="H256">
            <v>0.38</v>
          </cell>
          <cell r="I256">
            <v>0.225</v>
          </cell>
          <cell r="J256">
            <v>0.0450000000000004</v>
          </cell>
          <cell r="K256">
            <v>0.27</v>
          </cell>
          <cell r="L256">
            <v>0.0800000000000001</v>
          </cell>
          <cell r="M256">
            <v>2.875</v>
          </cell>
          <cell r="N256">
            <v>3.3</v>
          </cell>
          <cell r="O256">
            <v>3.82</v>
          </cell>
          <cell r="P256">
            <v>2.705</v>
          </cell>
          <cell r="Q256">
            <v>2.77</v>
          </cell>
          <cell r="R256">
            <v>0.135</v>
          </cell>
          <cell r="S256">
            <v>0.425</v>
          </cell>
          <cell r="T256">
            <v>2.715</v>
          </cell>
          <cell r="U256">
            <v>3.195</v>
          </cell>
          <cell r="V256">
            <v>2.635</v>
          </cell>
          <cell r="W256">
            <v>2.59</v>
          </cell>
          <cell r="X256">
            <v>2.71</v>
          </cell>
          <cell r="Y256">
            <v>3.235</v>
          </cell>
          <cell r="Z256">
            <v>3.17</v>
          </cell>
          <cell r="AA256">
            <v>3.03</v>
          </cell>
          <cell r="AB256">
            <v>3.035</v>
          </cell>
          <cell r="AC256">
            <v>3.035</v>
          </cell>
        </row>
        <row r="257">
          <cell r="A257">
            <v>36658</v>
          </cell>
          <cell r="B257">
            <v>3.125</v>
          </cell>
          <cell r="C257">
            <v>2.925</v>
          </cell>
          <cell r="D257">
            <v>3.265</v>
          </cell>
          <cell r="E257">
            <v>2.825</v>
          </cell>
          <cell r="F257">
            <v>3.205</v>
          </cell>
          <cell r="G257">
            <v>0.14</v>
          </cell>
          <cell r="H257">
            <v>0.34</v>
          </cell>
          <cell r="I257">
            <v>0.2</v>
          </cell>
          <cell r="J257">
            <v>0.0800000000000001</v>
          </cell>
          <cell r="K257">
            <v>0.28</v>
          </cell>
          <cell r="L257">
            <v>0.0999999999999996</v>
          </cell>
          <cell r="M257">
            <v>3.01</v>
          </cell>
          <cell r="N257">
            <v>3.25</v>
          </cell>
          <cell r="O257">
            <v>4.03</v>
          </cell>
          <cell r="P257">
            <v>2.825</v>
          </cell>
          <cell r="Q257">
            <v>2.93</v>
          </cell>
          <cell r="R257">
            <v>-0.0150000000000001</v>
          </cell>
          <cell r="S257">
            <v>0.24</v>
          </cell>
          <cell r="T257">
            <v>2.885</v>
          </cell>
          <cell r="U257">
            <v>3.365</v>
          </cell>
          <cell r="V257">
            <v>2.74</v>
          </cell>
          <cell r="W257">
            <v>2.705</v>
          </cell>
          <cell r="X257">
            <v>2.83</v>
          </cell>
          <cell r="Y257">
            <v>3.405</v>
          </cell>
          <cell r="Z257">
            <v>3.32</v>
          </cell>
          <cell r="AA257">
            <v>3.18</v>
          </cell>
          <cell r="AB257">
            <v>3.175</v>
          </cell>
          <cell r="AC257">
            <v>3.19</v>
          </cell>
        </row>
        <row r="258">
          <cell r="A258">
            <v>36659</v>
          </cell>
          <cell r="B258">
            <v>3.08</v>
          </cell>
          <cell r="C258">
            <v>2.875</v>
          </cell>
          <cell r="D258">
            <v>3.22</v>
          </cell>
          <cell r="E258">
            <v>2.82</v>
          </cell>
          <cell r="F258">
            <v>3.155</v>
          </cell>
          <cell r="G258">
            <v>0.14</v>
          </cell>
          <cell r="H258">
            <v>0.345</v>
          </cell>
          <cell r="I258">
            <v>0.205</v>
          </cell>
          <cell r="J258">
            <v>0.0749999999999997</v>
          </cell>
          <cell r="K258">
            <v>0.28</v>
          </cell>
          <cell r="L258">
            <v>0.0550000000000002</v>
          </cell>
          <cell r="M258">
            <v>3.03</v>
          </cell>
          <cell r="N258">
            <v>3.38</v>
          </cell>
          <cell r="O258">
            <v>4.03</v>
          </cell>
          <cell r="P258">
            <v>2.835</v>
          </cell>
          <cell r="Q258">
            <v>2.935</v>
          </cell>
          <cell r="R258">
            <v>0.16</v>
          </cell>
          <cell r="S258">
            <v>0.35</v>
          </cell>
          <cell r="T258">
            <v>2.89</v>
          </cell>
          <cell r="U258">
            <v>3.35</v>
          </cell>
          <cell r="V258">
            <v>2.715</v>
          </cell>
          <cell r="W258">
            <v>2.66</v>
          </cell>
          <cell r="X258">
            <v>2.825</v>
          </cell>
          <cell r="Y258">
            <v>3.4</v>
          </cell>
          <cell r="Z258">
            <v>3.28</v>
          </cell>
          <cell r="AA258">
            <v>3.145</v>
          </cell>
          <cell r="AB258">
            <v>3.145</v>
          </cell>
          <cell r="AC258">
            <v>3.155</v>
          </cell>
        </row>
        <row r="259">
          <cell r="A259">
            <v>36660</v>
          </cell>
          <cell r="B259">
            <v>3.08</v>
          </cell>
          <cell r="C259">
            <v>2.875</v>
          </cell>
          <cell r="D259">
            <v>3.22</v>
          </cell>
          <cell r="E259">
            <v>2.82</v>
          </cell>
          <cell r="F259">
            <v>3.155</v>
          </cell>
          <cell r="G259">
            <v>0.14</v>
          </cell>
          <cell r="H259">
            <v>0.345</v>
          </cell>
          <cell r="I259">
            <v>0.205</v>
          </cell>
          <cell r="J259">
            <v>0.0749999999999997</v>
          </cell>
          <cell r="K259">
            <v>0.28</v>
          </cell>
          <cell r="L259">
            <v>0.0550000000000002</v>
          </cell>
          <cell r="M259">
            <v>3.03</v>
          </cell>
          <cell r="N259">
            <v>3.38</v>
          </cell>
          <cell r="O259">
            <v>4.03</v>
          </cell>
          <cell r="P259">
            <v>2.835</v>
          </cell>
          <cell r="Q259">
            <v>2.935</v>
          </cell>
          <cell r="R259">
            <v>0.16</v>
          </cell>
          <cell r="S259">
            <v>0.35</v>
          </cell>
          <cell r="T259">
            <v>2.89</v>
          </cell>
          <cell r="U259">
            <v>3.35</v>
          </cell>
          <cell r="V259">
            <v>2.715</v>
          </cell>
          <cell r="W259">
            <v>2.66</v>
          </cell>
          <cell r="X259">
            <v>2.825</v>
          </cell>
          <cell r="Y259">
            <v>3.4</v>
          </cell>
          <cell r="Z259">
            <v>3.28</v>
          </cell>
          <cell r="AA259">
            <v>3.145</v>
          </cell>
          <cell r="AB259">
            <v>3.145</v>
          </cell>
          <cell r="AC259">
            <v>3.155</v>
          </cell>
        </row>
        <row r="260">
          <cell r="A260">
            <v>36661</v>
          </cell>
          <cell r="B260">
            <v>3.08</v>
          </cell>
          <cell r="C260">
            <v>2.875</v>
          </cell>
          <cell r="D260">
            <v>3.22</v>
          </cell>
          <cell r="E260">
            <v>2.82</v>
          </cell>
          <cell r="F260">
            <v>3.155</v>
          </cell>
          <cell r="G260">
            <v>0.14</v>
          </cell>
          <cell r="H260">
            <v>0.345</v>
          </cell>
          <cell r="I260">
            <v>0.205</v>
          </cell>
          <cell r="J260">
            <v>0.0749999999999997</v>
          </cell>
          <cell r="K260">
            <v>0.28</v>
          </cell>
          <cell r="L260">
            <v>0.0550000000000002</v>
          </cell>
          <cell r="M260">
            <v>3.03</v>
          </cell>
          <cell r="N260">
            <v>3.38</v>
          </cell>
          <cell r="O260">
            <v>4.03</v>
          </cell>
          <cell r="P260">
            <v>2.835</v>
          </cell>
          <cell r="Q260">
            <v>2.935</v>
          </cell>
          <cell r="R260">
            <v>0.16</v>
          </cell>
          <cell r="S260">
            <v>0.35</v>
          </cell>
          <cell r="T260">
            <v>2.89</v>
          </cell>
          <cell r="U260">
            <v>3.35</v>
          </cell>
          <cell r="V260">
            <v>2.715</v>
          </cell>
          <cell r="W260">
            <v>2.66</v>
          </cell>
          <cell r="X260">
            <v>2.825</v>
          </cell>
          <cell r="Y260">
            <v>3.4</v>
          </cell>
          <cell r="Z260">
            <v>3.28</v>
          </cell>
          <cell r="AA260">
            <v>3.145</v>
          </cell>
          <cell r="AB260">
            <v>3.145</v>
          </cell>
          <cell r="AC260">
            <v>3.155</v>
          </cell>
        </row>
        <row r="261">
          <cell r="A261">
            <v>36662</v>
          </cell>
          <cell r="B261">
            <v>3.13</v>
          </cell>
          <cell r="C261">
            <v>2.91</v>
          </cell>
          <cell r="D261">
            <v>3.29</v>
          </cell>
          <cell r="E261">
            <v>2.83</v>
          </cell>
          <cell r="F261">
            <v>3.205</v>
          </cell>
          <cell r="G261">
            <v>0.16</v>
          </cell>
          <cell r="H261">
            <v>0.38</v>
          </cell>
          <cell r="I261">
            <v>0.22</v>
          </cell>
          <cell r="J261">
            <v>0.0750000000000002</v>
          </cell>
          <cell r="K261">
            <v>0.295</v>
          </cell>
          <cell r="L261">
            <v>0.0800000000000001</v>
          </cell>
          <cell r="M261">
            <v>3.04</v>
          </cell>
          <cell r="N261">
            <v>3.425</v>
          </cell>
          <cell r="O261">
            <v>4.075</v>
          </cell>
          <cell r="P261">
            <v>2.835</v>
          </cell>
          <cell r="Q261">
            <v>2.93</v>
          </cell>
          <cell r="R261">
            <v>0.135</v>
          </cell>
          <cell r="S261">
            <v>0.385</v>
          </cell>
          <cell r="T261">
            <v>2.89</v>
          </cell>
          <cell r="U261">
            <v>3.365</v>
          </cell>
          <cell r="V261">
            <v>2.71</v>
          </cell>
          <cell r="W261">
            <v>2.685</v>
          </cell>
          <cell r="X261">
            <v>2.84</v>
          </cell>
          <cell r="Y261">
            <v>3.435</v>
          </cell>
          <cell r="Z261">
            <v>3.33</v>
          </cell>
          <cell r="AA261">
            <v>3.18</v>
          </cell>
          <cell r="AB261">
            <v>3.175</v>
          </cell>
          <cell r="AC261">
            <v>3.19</v>
          </cell>
        </row>
        <row r="262">
          <cell r="A262">
            <v>36663</v>
          </cell>
          <cell r="B262">
            <v>3.25</v>
          </cell>
          <cell r="C262">
            <v>3.01</v>
          </cell>
          <cell r="D262">
            <v>3.425</v>
          </cell>
          <cell r="E262">
            <v>2.91</v>
          </cell>
          <cell r="F262">
            <v>3.32</v>
          </cell>
          <cell r="G262">
            <v>0.175</v>
          </cell>
          <cell r="H262">
            <v>0.415</v>
          </cell>
          <cell r="I262">
            <v>0.24</v>
          </cell>
          <cell r="J262">
            <v>0.0699999999999998</v>
          </cell>
          <cell r="K262">
            <v>0.31</v>
          </cell>
          <cell r="L262">
            <v>0.0999999999999996</v>
          </cell>
          <cell r="M262">
            <v>3.155</v>
          </cell>
          <cell r="N262">
            <v>3.54</v>
          </cell>
          <cell r="O262">
            <v>4.14</v>
          </cell>
          <cell r="P262">
            <v>2.93</v>
          </cell>
          <cell r="Q262">
            <v>3.03</v>
          </cell>
          <cell r="R262">
            <v>0.115</v>
          </cell>
          <cell r="S262">
            <v>0.385</v>
          </cell>
          <cell r="T262">
            <v>2.97</v>
          </cell>
          <cell r="U262">
            <v>3.455</v>
          </cell>
          <cell r="V262">
            <v>2.83</v>
          </cell>
          <cell r="W262">
            <v>2.805</v>
          </cell>
          <cell r="X262">
            <v>2.92</v>
          </cell>
          <cell r="Y262">
            <v>3.51</v>
          </cell>
          <cell r="Z262">
            <v>3.425</v>
          </cell>
          <cell r="AA262">
            <v>3.285</v>
          </cell>
          <cell r="AB262">
            <v>3.285</v>
          </cell>
          <cell r="AC262">
            <v>3.29</v>
          </cell>
        </row>
        <row r="263">
          <cell r="A263">
            <v>36664</v>
          </cell>
          <cell r="B263">
            <v>3.305</v>
          </cell>
          <cell r="C263">
            <v>3.06</v>
          </cell>
          <cell r="D263">
            <v>3.495</v>
          </cell>
          <cell r="E263">
            <v>2.945</v>
          </cell>
          <cell r="F263">
            <v>3.37</v>
          </cell>
          <cell r="G263">
            <v>0.19</v>
          </cell>
          <cell r="H263">
            <v>0.435</v>
          </cell>
          <cell r="I263">
            <v>0.245</v>
          </cell>
          <cell r="J263">
            <v>0.065</v>
          </cell>
          <cell r="K263">
            <v>0.31</v>
          </cell>
          <cell r="L263">
            <v>0.115</v>
          </cell>
          <cell r="M263">
            <v>3.205</v>
          </cell>
          <cell r="N263">
            <v>3.605</v>
          </cell>
          <cell r="O263">
            <v>4.2</v>
          </cell>
          <cell r="P263">
            <v>2.96</v>
          </cell>
          <cell r="Q263">
            <v>3.05</v>
          </cell>
          <cell r="R263">
            <v>0.11</v>
          </cell>
          <cell r="S263">
            <v>0.4</v>
          </cell>
          <cell r="T263">
            <v>3</v>
          </cell>
          <cell r="U263">
            <v>3.495</v>
          </cell>
          <cell r="V263">
            <v>2.9</v>
          </cell>
          <cell r="W263">
            <v>2.865</v>
          </cell>
          <cell r="X263">
            <v>2.955</v>
          </cell>
          <cell r="Y263">
            <v>3.545</v>
          </cell>
          <cell r="Z263">
            <v>3.455</v>
          </cell>
          <cell r="AA263">
            <v>3.315</v>
          </cell>
          <cell r="AB263">
            <v>3.305</v>
          </cell>
          <cell r="AC263">
            <v>3.325</v>
          </cell>
        </row>
        <row r="264">
          <cell r="A264">
            <v>36665</v>
          </cell>
          <cell r="B264">
            <v>3.565</v>
          </cell>
          <cell r="C264">
            <v>3.34</v>
          </cell>
          <cell r="D264">
            <v>3.825</v>
          </cell>
          <cell r="E264">
            <v>3.235</v>
          </cell>
          <cell r="F264">
            <v>3.64</v>
          </cell>
          <cell r="G264">
            <v>0.26</v>
          </cell>
          <cell r="H264">
            <v>0.485</v>
          </cell>
          <cell r="I264">
            <v>0.225</v>
          </cell>
          <cell r="J264">
            <v>0.0750000000000002</v>
          </cell>
          <cell r="K264">
            <v>0.3</v>
          </cell>
          <cell r="L264">
            <v>0.105</v>
          </cell>
          <cell r="M264">
            <v>3.48</v>
          </cell>
          <cell r="N264">
            <v>3.89</v>
          </cell>
          <cell r="O264">
            <v>4.505</v>
          </cell>
          <cell r="P264">
            <v>3.225</v>
          </cell>
          <cell r="Q264">
            <v>3.335</v>
          </cell>
          <cell r="R264">
            <v>0.065</v>
          </cell>
          <cell r="S264">
            <v>0.41</v>
          </cell>
          <cell r="T264">
            <v>3.27</v>
          </cell>
          <cell r="U264">
            <v>3.735</v>
          </cell>
          <cell r="V264">
            <v>3.17</v>
          </cell>
          <cell r="W264">
            <v>3.095</v>
          </cell>
          <cell r="X264">
            <v>3.24</v>
          </cell>
          <cell r="Y264">
            <v>3.8</v>
          </cell>
          <cell r="Z264">
            <v>3.69</v>
          </cell>
          <cell r="AA264">
            <v>3.535</v>
          </cell>
          <cell r="AB264">
            <v>3.535</v>
          </cell>
          <cell r="AC264">
            <v>3.545</v>
          </cell>
        </row>
        <row r="265">
          <cell r="A265">
            <v>36666</v>
          </cell>
          <cell r="B265">
            <v>3.535</v>
          </cell>
          <cell r="C265">
            <v>3.365</v>
          </cell>
          <cell r="D265">
            <v>3.945</v>
          </cell>
          <cell r="E265">
            <v>3.245</v>
          </cell>
          <cell r="F265">
            <v>3.625</v>
          </cell>
          <cell r="G265">
            <v>0.41</v>
          </cell>
          <cell r="H265">
            <v>0.58</v>
          </cell>
          <cell r="I265">
            <v>0.17</v>
          </cell>
          <cell r="J265">
            <v>0.0899999999999999</v>
          </cell>
          <cell r="K265">
            <v>0.26</v>
          </cell>
          <cell r="L265">
            <v>0.12</v>
          </cell>
          <cell r="M265">
            <v>3.55</v>
          </cell>
          <cell r="N265">
            <v>4.005</v>
          </cell>
          <cell r="O265">
            <v>4.495</v>
          </cell>
          <cell r="P265">
            <v>3.245</v>
          </cell>
          <cell r="Q265">
            <v>3.335</v>
          </cell>
          <cell r="R265">
            <v>0.0600000000000001</v>
          </cell>
          <cell r="S265">
            <v>0.455</v>
          </cell>
          <cell r="T265">
            <v>3.27</v>
          </cell>
          <cell r="U265">
            <v>3.765</v>
          </cell>
          <cell r="V265">
            <v>3.18</v>
          </cell>
          <cell r="W265">
            <v>3.115</v>
          </cell>
          <cell r="X265">
            <v>3.265</v>
          </cell>
          <cell r="Y265">
            <v>3.795</v>
          </cell>
          <cell r="Z265">
            <v>3.715</v>
          </cell>
          <cell r="AA265">
            <v>3.545</v>
          </cell>
          <cell r="AB265">
            <v>3.54</v>
          </cell>
          <cell r="AC265">
            <v>3.555</v>
          </cell>
        </row>
        <row r="266">
          <cell r="A266">
            <v>36667</v>
          </cell>
          <cell r="B266">
            <v>3.535</v>
          </cell>
          <cell r="C266">
            <v>3.365</v>
          </cell>
          <cell r="D266">
            <v>3.945</v>
          </cell>
          <cell r="E266">
            <v>3.245</v>
          </cell>
          <cell r="F266">
            <v>3.625</v>
          </cell>
          <cell r="G266">
            <v>0.41</v>
          </cell>
          <cell r="H266">
            <v>0.58</v>
          </cell>
          <cell r="I266">
            <v>0.17</v>
          </cell>
          <cell r="J266">
            <v>0.0899999999999999</v>
          </cell>
          <cell r="K266">
            <v>0.26</v>
          </cell>
          <cell r="L266">
            <v>0.12</v>
          </cell>
          <cell r="M266">
            <v>3.55</v>
          </cell>
          <cell r="N266">
            <v>4.005</v>
          </cell>
          <cell r="O266">
            <v>4.495</v>
          </cell>
          <cell r="P266">
            <v>3.245</v>
          </cell>
          <cell r="Q266">
            <v>3.335</v>
          </cell>
          <cell r="R266">
            <v>0.0600000000000001</v>
          </cell>
          <cell r="S266">
            <v>0.455</v>
          </cell>
          <cell r="T266">
            <v>3.27</v>
          </cell>
          <cell r="U266">
            <v>3.765</v>
          </cell>
          <cell r="V266">
            <v>3.18</v>
          </cell>
          <cell r="W266">
            <v>3.115</v>
          </cell>
          <cell r="X266">
            <v>3.265</v>
          </cell>
          <cell r="Y266">
            <v>3.795</v>
          </cell>
          <cell r="Z266">
            <v>3.715</v>
          </cell>
          <cell r="AA266">
            <v>3.545</v>
          </cell>
          <cell r="AB266">
            <v>3.54</v>
          </cell>
          <cell r="AC266">
            <v>3.555</v>
          </cell>
        </row>
        <row r="267">
          <cell r="A267">
            <v>36668</v>
          </cell>
          <cell r="B267">
            <v>3.535</v>
          </cell>
          <cell r="C267">
            <v>3.365</v>
          </cell>
          <cell r="D267">
            <v>3.945</v>
          </cell>
          <cell r="E267">
            <v>3.245</v>
          </cell>
          <cell r="F267">
            <v>3.625</v>
          </cell>
          <cell r="G267">
            <v>0.41</v>
          </cell>
          <cell r="H267">
            <v>0.58</v>
          </cell>
          <cell r="I267">
            <v>0.17</v>
          </cell>
          <cell r="J267">
            <v>0.0899999999999999</v>
          </cell>
          <cell r="K267">
            <v>0.26</v>
          </cell>
          <cell r="L267">
            <v>0.12</v>
          </cell>
          <cell r="M267">
            <v>3.55</v>
          </cell>
          <cell r="N267">
            <v>4.005</v>
          </cell>
          <cell r="O267">
            <v>4.495</v>
          </cell>
          <cell r="P267">
            <v>3.245</v>
          </cell>
          <cell r="Q267">
            <v>3.335</v>
          </cell>
          <cell r="R267">
            <v>0.0600000000000001</v>
          </cell>
          <cell r="S267">
            <v>0.455</v>
          </cell>
          <cell r="T267">
            <v>3.27</v>
          </cell>
          <cell r="U267">
            <v>3.765</v>
          </cell>
          <cell r="V267">
            <v>3.18</v>
          </cell>
          <cell r="W267">
            <v>3.115</v>
          </cell>
          <cell r="X267">
            <v>3.265</v>
          </cell>
          <cell r="Y267">
            <v>3.795</v>
          </cell>
          <cell r="Z267">
            <v>3.715</v>
          </cell>
          <cell r="AA267">
            <v>3.545</v>
          </cell>
          <cell r="AB267">
            <v>3.54</v>
          </cell>
          <cell r="AC267">
            <v>3.555</v>
          </cell>
        </row>
        <row r="268">
          <cell r="A268">
            <v>36669</v>
          </cell>
          <cell r="B268">
            <v>3.97</v>
          </cell>
          <cell r="C268">
            <v>3.845</v>
          </cell>
          <cell r="D268">
            <v>4.865</v>
          </cell>
          <cell r="E268">
            <v>3.61</v>
          </cell>
          <cell r="F268">
            <v>3.98</v>
          </cell>
          <cell r="G268">
            <v>0.895</v>
          </cell>
          <cell r="H268">
            <v>1.02</v>
          </cell>
          <cell r="I268">
            <v>0.125</v>
          </cell>
          <cell r="J268">
            <v>0.00999999999999979</v>
          </cell>
          <cell r="K268">
            <v>0.135</v>
          </cell>
          <cell r="L268">
            <v>0.235</v>
          </cell>
          <cell r="M268">
            <v>4.11</v>
          </cell>
          <cell r="N268">
            <v>4.845</v>
          </cell>
          <cell r="O268">
            <v>4.98</v>
          </cell>
          <cell r="P268">
            <v>3.555</v>
          </cell>
          <cell r="Q268">
            <v>3.77</v>
          </cell>
          <cell r="R268">
            <v>-0.0200000000000005</v>
          </cell>
          <cell r="S268">
            <v>0.734999999999999</v>
          </cell>
          <cell r="T268">
            <v>3.57</v>
          </cell>
          <cell r="U268">
            <v>3.975</v>
          </cell>
          <cell r="V268">
            <v>3.525</v>
          </cell>
          <cell r="W268">
            <v>3.395</v>
          </cell>
          <cell r="X268">
            <v>3.615</v>
          </cell>
          <cell r="Y268">
            <v>4.015</v>
          </cell>
          <cell r="Z268">
            <v>4</v>
          </cell>
          <cell r="AA268">
            <v>3.84</v>
          </cell>
          <cell r="AB268">
            <v>3.825</v>
          </cell>
          <cell r="AC268">
            <v>3.84</v>
          </cell>
        </row>
        <row r="269">
          <cell r="A269">
            <v>36670</v>
          </cell>
          <cell r="B269">
            <v>3.775</v>
          </cell>
          <cell r="C269">
            <v>3.63</v>
          </cell>
          <cell r="D269">
            <v>4.215</v>
          </cell>
          <cell r="E269">
            <v>3.4</v>
          </cell>
          <cell r="F269">
            <v>3.8</v>
          </cell>
          <cell r="G269">
            <v>0.44</v>
          </cell>
          <cell r="H269">
            <v>0.585</v>
          </cell>
          <cell r="I269">
            <v>0.145</v>
          </cell>
          <cell r="J269">
            <v>0.0249999999999999</v>
          </cell>
          <cell r="K269">
            <v>0.17</v>
          </cell>
          <cell r="L269">
            <v>0.23</v>
          </cell>
          <cell r="M269">
            <v>3.705</v>
          </cell>
          <cell r="N269">
            <v>4.185</v>
          </cell>
          <cell r="O269">
            <v>4.775</v>
          </cell>
          <cell r="P269">
            <v>3.375</v>
          </cell>
          <cell r="Q269">
            <v>3.565</v>
          </cell>
          <cell r="R269">
            <v>-0.0300000000000003</v>
          </cell>
          <cell r="S269">
            <v>0.48</v>
          </cell>
          <cell r="T269">
            <v>3.43</v>
          </cell>
          <cell r="U269">
            <v>3.845</v>
          </cell>
          <cell r="V269">
            <v>3.33</v>
          </cell>
          <cell r="W269">
            <v>3.235</v>
          </cell>
          <cell r="X269">
            <v>3.405</v>
          </cell>
          <cell r="Y269">
            <v>3.89</v>
          </cell>
          <cell r="Z269">
            <v>3.825</v>
          </cell>
          <cell r="AA269">
            <v>3.69</v>
          </cell>
          <cell r="AB269">
            <v>3.685</v>
          </cell>
          <cell r="AC269">
            <v>3.695</v>
          </cell>
        </row>
        <row r="270">
          <cell r="A270">
            <v>36671</v>
          </cell>
          <cell r="B270">
            <v>3.795</v>
          </cell>
          <cell r="C270">
            <v>3.645</v>
          </cell>
          <cell r="D270">
            <v>4.15</v>
          </cell>
          <cell r="E270">
            <v>3.395</v>
          </cell>
          <cell r="F270">
            <v>3.85</v>
          </cell>
          <cell r="G270">
            <v>0.355</v>
          </cell>
          <cell r="H270">
            <v>0.505</v>
          </cell>
          <cell r="I270">
            <v>0.15</v>
          </cell>
          <cell r="J270">
            <v>0.0550000000000002</v>
          </cell>
          <cell r="K270">
            <v>0.205</v>
          </cell>
          <cell r="L270">
            <v>0.25</v>
          </cell>
          <cell r="M270">
            <v>3.67</v>
          </cell>
          <cell r="N270">
            <v>4.21</v>
          </cell>
          <cell r="O270">
            <v>4.915</v>
          </cell>
          <cell r="P270">
            <v>3.39</v>
          </cell>
          <cell r="Q270">
            <v>3.52</v>
          </cell>
          <cell r="R270">
            <v>0.0599999999999996</v>
          </cell>
          <cell r="S270">
            <v>0.54</v>
          </cell>
          <cell r="T270">
            <v>3.46</v>
          </cell>
          <cell r="U270">
            <v>3.935</v>
          </cell>
          <cell r="V270">
            <v>3.31</v>
          </cell>
          <cell r="W270">
            <v>3.245</v>
          </cell>
          <cell r="X270">
            <v>3.4</v>
          </cell>
          <cell r="Y270">
            <v>3.985</v>
          </cell>
          <cell r="Z270">
            <v>3.91</v>
          </cell>
          <cell r="AA270">
            <v>3.75</v>
          </cell>
          <cell r="AB270">
            <v>3.765</v>
          </cell>
          <cell r="AC270">
            <v>3.77</v>
          </cell>
        </row>
        <row r="271">
          <cell r="A271">
            <v>36672</v>
          </cell>
          <cell r="B271">
            <v>4.04</v>
          </cell>
          <cell r="C271">
            <v>3.865</v>
          </cell>
          <cell r="D271">
            <v>4.3</v>
          </cell>
          <cell r="E271">
            <v>3.56</v>
          </cell>
          <cell r="F271">
            <v>4.07</v>
          </cell>
          <cell r="G271">
            <v>0.26</v>
          </cell>
          <cell r="H271">
            <v>0.435</v>
          </cell>
          <cell r="I271">
            <v>0.175</v>
          </cell>
          <cell r="J271">
            <v>0.0300000000000003</v>
          </cell>
          <cell r="K271">
            <v>0.205</v>
          </cell>
          <cell r="L271">
            <v>0.305</v>
          </cell>
          <cell r="M271">
            <v>3.79</v>
          </cell>
          <cell r="N271">
            <v>4.455</v>
          </cell>
          <cell r="O271">
            <v>5.06</v>
          </cell>
          <cell r="P271">
            <v>3.545</v>
          </cell>
          <cell r="Q271">
            <v>3.655</v>
          </cell>
          <cell r="R271">
            <v>0.155</v>
          </cell>
          <cell r="S271">
            <v>0.665</v>
          </cell>
          <cell r="T271">
            <v>3.58</v>
          </cell>
          <cell r="U271">
            <v>4.175</v>
          </cell>
          <cell r="V271">
            <v>3.485</v>
          </cell>
          <cell r="W271">
            <v>3.405</v>
          </cell>
          <cell r="X271">
            <v>3.565</v>
          </cell>
          <cell r="Y271">
            <v>4.23</v>
          </cell>
          <cell r="Z271">
            <v>4.12</v>
          </cell>
          <cell r="AA271">
            <v>3.97</v>
          </cell>
          <cell r="AB271">
            <v>3.965</v>
          </cell>
          <cell r="AC271">
            <v>3.99</v>
          </cell>
        </row>
        <row r="272">
          <cell r="A272">
            <v>36673</v>
          </cell>
          <cell r="B272">
            <v>4.02</v>
          </cell>
          <cell r="C272">
            <v>3.75</v>
          </cell>
          <cell r="D272">
            <v>4.225</v>
          </cell>
          <cell r="E272">
            <v>3.595</v>
          </cell>
          <cell r="F272">
            <v>4.105</v>
          </cell>
          <cell r="G272">
            <v>0.205</v>
          </cell>
          <cell r="H272">
            <v>0.475</v>
          </cell>
          <cell r="I272">
            <v>0.27</v>
          </cell>
          <cell r="J272">
            <v>0.0850000000000009</v>
          </cell>
          <cell r="K272">
            <v>0.355</v>
          </cell>
          <cell r="L272">
            <v>0.155</v>
          </cell>
          <cell r="M272">
            <v>3.765</v>
          </cell>
          <cell r="N272">
            <v>4.12</v>
          </cell>
          <cell r="O272">
            <v>5.135</v>
          </cell>
          <cell r="P272">
            <v>3.58</v>
          </cell>
          <cell r="Q272">
            <v>3.66</v>
          </cell>
          <cell r="R272">
            <v>-0.105</v>
          </cell>
          <cell r="S272">
            <v>0.355</v>
          </cell>
          <cell r="T272">
            <v>3.61</v>
          </cell>
          <cell r="U272">
            <v>4.285</v>
          </cell>
          <cell r="V272">
            <v>3.515</v>
          </cell>
          <cell r="W272">
            <v>3.35</v>
          </cell>
          <cell r="X272">
            <v>3.595</v>
          </cell>
          <cell r="Y272">
            <v>4.33</v>
          </cell>
          <cell r="Z272">
            <v>4.225</v>
          </cell>
          <cell r="AA272">
            <v>4.065</v>
          </cell>
          <cell r="AB272">
            <v>4.065</v>
          </cell>
          <cell r="AC272">
            <v>4.09</v>
          </cell>
        </row>
        <row r="273">
          <cell r="A273">
            <v>36674</v>
          </cell>
          <cell r="B273">
            <v>4.02</v>
          </cell>
          <cell r="C273">
            <v>3.75</v>
          </cell>
          <cell r="D273">
            <v>4.225</v>
          </cell>
          <cell r="E273">
            <v>3.595</v>
          </cell>
          <cell r="F273">
            <v>4.105</v>
          </cell>
          <cell r="G273">
            <v>0.205</v>
          </cell>
          <cell r="H273">
            <v>0.475</v>
          </cell>
          <cell r="I273">
            <v>0.27</v>
          </cell>
          <cell r="J273">
            <v>0.0850000000000009</v>
          </cell>
          <cell r="K273">
            <v>0.355</v>
          </cell>
          <cell r="L273">
            <v>0.155</v>
          </cell>
          <cell r="M273">
            <v>3.765</v>
          </cell>
          <cell r="N273">
            <v>4.12</v>
          </cell>
          <cell r="O273">
            <v>5.135</v>
          </cell>
          <cell r="P273">
            <v>3.58</v>
          </cell>
          <cell r="Q273">
            <v>3.66</v>
          </cell>
          <cell r="R273">
            <v>-0.105</v>
          </cell>
          <cell r="S273">
            <v>0.355</v>
          </cell>
          <cell r="T273">
            <v>3.61</v>
          </cell>
          <cell r="U273">
            <v>4.285</v>
          </cell>
          <cell r="V273">
            <v>3.515</v>
          </cell>
          <cell r="W273">
            <v>3.35</v>
          </cell>
          <cell r="X273">
            <v>3.595</v>
          </cell>
          <cell r="Y273">
            <v>4.33</v>
          </cell>
          <cell r="Z273">
            <v>4.225</v>
          </cell>
          <cell r="AA273">
            <v>4.065</v>
          </cell>
          <cell r="AB273">
            <v>4.065</v>
          </cell>
          <cell r="AC273">
            <v>4.09</v>
          </cell>
        </row>
        <row r="274">
          <cell r="A274">
            <v>36675</v>
          </cell>
          <cell r="B274">
            <v>4.02</v>
          </cell>
          <cell r="C274">
            <v>3.75</v>
          </cell>
          <cell r="D274">
            <v>4.225</v>
          </cell>
          <cell r="E274">
            <v>3.595</v>
          </cell>
          <cell r="F274">
            <v>4.105</v>
          </cell>
          <cell r="G274">
            <v>0.205</v>
          </cell>
          <cell r="H274">
            <v>0.475</v>
          </cell>
          <cell r="I274">
            <v>0.27</v>
          </cell>
          <cell r="J274">
            <v>0.0850000000000009</v>
          </cell>
          <cell r="K274">
            <v>0.355</v>
          </cell>
          <cell r="L274">
            <v>0.155</v>
          </cell>
          <cell r="M274">
            <v>3.765</v>
          </cell>
          <cell r="N274">
            <v>4.12</v>
          </cell>
          <cell r="O274">
            <v>5.135</v>
          </cell>
          <cell r="P274">
            <v>3.58</v>
          </cell>
          <cell r="Q274">
            <v>3.66</v>
          </cell>
          <cell r="R274">
            <v>-0.105</v>
          </cell>
          <cell r="S274">
            <v>0.355</v>
          </cell>
          <cell r="T274">
            <v>3.61</v>
          </cell>
          <cell r="U274">
            <v>4.285</v>
          </cell>
          <cell r="V274">
            <v>3.515</v>
          </cell>
          <cell r="W274">
            <v>3.35</v>
          </cell>
          <cell r="X274">
            <v>3.595</v>
          </cell>
          <cell r="Y274">
            <v>4.33</v>
          </cell>
          <cell r="Z274">
            <v>4.225</v>
          </cell>
          <cell r="AA274">
            <v>4.065</v>
          </cell>
          <cell r="AB274">
            <v>4.065</v>
          </cell>
          <cell r="AC274">
            <v>4.09</v>
          </cell>
        </row>
        <row r="275">
          <cell r="A275">
            <v>36676</v>
          </cell>
          <cell r="B275">
            <v>4.02</v>
          </cell>
          <cell r="C275">
            <v>3.75</v>
          </cell>
          <cell r="D275">
            <v>4.225</v>
          </cell>
          <cell r="E275">
            <v>3.595</v>
          </cell>
          <cell r="F275">
            <v>4.105</v>
          </cell>
          <cell r="G275">
            <v>0.205</v>
          </cell>
          <cell r="H275">
            <v>0.475</v>
          </cell>
          <cell r="I275">
            <v>0.27</v>
          </cell>
          <cell r="J275">
            <v>0.0850000000000009</v>
          </cell>
          <cell r="K275">
            <v>0.355</v>
          </cell>
          <cell r="L275">
            <v>0.155</v>
          </cell>
          <cell r="M275">
            <v>3.765</v>
          </cell>
          <cell r="N275">
            <v>4.12</v>
          </cell>
          <cell r="O275">
            <v>5.135</v>
          </cell>
          <cell r="P275">
            <v>3.58</v>
          </cell>
          <cell r="Q275">
            <v>3.66</v>
          </cell>
          <cell r="R275">
            <v>-0.105</v>
          </cell>
          <cell r="S275">
            <v>0.355</v>
          </cell>
          <cell r="T275">
            <v>3.61</v>
          </cell>
          <cell r="U275">
            <v>4.285</v>
          </cell>
          <cell r="V275">
            <v>3.515</v>
          </cell>
          <cell r="W275">
            <v>3.35</v>
          </cell>
          <cell r="X275">
            <v>3.595</v>
          </cell>
          <cell r="Y275">
            <v>4.33</v>
          </cell>
          <cell r="Z275">
            <v>4.225</v>
          </cell>
          <cell r="AA275">
            <v>4.065</v>
          </cell>
          <cell r="AB275">
            <v>4.065</v>
          </cell>
          <cell r="AC275">
            <v>4.09</v>
          </cell>
        </row>
        <row r="276">
          <cell r="A276">
            <v>36677</v>
          </cell>
          <cell r="B276">
            <v>4.26</v>
          </cell>
          <cell r="C276">
            <v>4.045</v>
          </cell>
          <cell r="D276">
            <v>4.76</v>
          </cell>
          <cell r="E276">
            <v>3.805</v>
          </cell>
          <cell r="F276">
            <v>4.29</v>
          </cell>
          <cell r="G276">
            <v>0.5</v>
          </cell>
          <cell r="H276">
            <v>0.715</v>
          </cell>
          <cell r="I276">
            <v>0.215</v>
          </cell>
          <cell r="J276">
            <v>0.0300000000000003</v>
          </cell>
          <cell r="K276">
            <v>0.245</v>
          </cell>
          <cell r="L276">
            <v>0.24</v>
          </cell>
          <cell r="M276">
            <v>4.065</v>
          </cell>
          <cell r="N276">
            <v>4.82</v>
          </cell>
          <cell r="O276">
            <v>5.52</v>
          </cell>
          <cell r="P276">
            <v>3.8</v>
          </cell>
          <cell r="Q276">
            <v>3.955</v>
          </cell>
          <cell r="R276">
            <v>0.0600000000000005</v>
          </cell>
          <cell r="S276">
            <v>0.755</v>
          </cell>
          <cell r="T276">
            <v>3.86</v>
          </cell>
          <cell r="U276">
            <v>4.345</v>
          </cell>
          <cell r="V276">
            <v>3.775</v>
          </cell>
          <cell r="W276">
            <v>3.55</v>
          </cell>
          <cell r="X276">
            <v>3.81</v>
          </cell>
          <cell r="Y276">
            <v>4.425</v>
          </cell>
          <cell r="Z276">
            <v>4.32</v>
          </cell>
          <cell r="AA276">
            <v>4.135</v>
          </cell>
          <cell r="AB276">
            <v>4.165</v>
          </cell>
          <cell r="AC276">
            <v>4.17</v>
          </cell>
        </row>
        <row r="277">
          <cell r="A277">
            <v>36678</v>
          </cell>
          <cell r="B277">
            <v>4.35</v>
          </cell>
          <cell r="C277">
            <v>4.24</v>
          </cell>
          <cell r="D277">
            <v>4.825</v>
          </cell>
          <cell r="E277">
            <v>4.1</v>
          </cell>
          <cell r="F277">
            <v>4.445</v>
          </cell>
          <cell r="G277">
            <v>0.475000000000001</v>
          </cell>
          <cell r="H277">
            <v>0.585</v>
          </cell>
          <cell r="I277">
            <v>0.109999999999999</v>
          </cell>
          <cell r="J277">
            <v>0.0950000000000006</v>
          </cell>
          <cell r="K277">
            <v>0.205</v>
          </cell>
          <cell r="L277">
            <v>0.140000000000001</v>
          </cell>
          <cell r="M277">
            <v>4.325</v>
          </cell>
          <cell r="N277">
            <v>4.89</v>
          </cell>
          <cell r="O277">
            <v>5.915</v>
          </cell>
          <cell r="P277">
            <v>4.1</v>
          </cell>
          <cell r="Q277">
            <v>4.23</v>
          </cell>
          <cell r="R277">
            <v>0.0649999999999995</v>
          </cell>
          <cell r="S277">
            <v>0.565</v>
          </cell>
          <cell r="T277">
            <v>4.21</v>
          </cell>
          <cell r="U277">
            <v>4.5</v>
          </cell>
          <cell r="V277">
            <v>4.005</v>
          </cell>
          <cell r="W277">
            <v>3.98</v>
          </cell>
          <cell r="X277">
            <v>4.1</v>
          </cell>
          <cell r="Y277">
            <v>4.61</v>
          </cell>
          <cell r="Z277">
            <v>4.48</v>
          </cell>
          <cell r="AA277">
            <v>4.35</v>
          </cell>
          <cell r="AB277">
            <v>4.36</v>
          </cell>
          <cell r="AC277">
            <v>4.355</v>
          </cell>
        </row>
        <row r="278">
          <cell r="A278">
            <v>36679</v>
          </cell>
          <cell r="B278">
            <v>4.265</v>
          </cell>
          <cell r="C278">
            <v>4.165</v>
          </cell>
          <cell r="D278">
            <v>4.72</v>
          </cell>
          <cell r="E278">
            <v>4.045</v>
          </cell>
          <cell r="F278">
            <v>4.325</v>
          </cell>
          <cell r="G278">
            <v>0.455</v>
          </cell>
          <cell r="H278">
            <v>0.555</v>
          </cell>
          <cell r="I278">
            <v>0.0999999999999996</v>
          </cell>
          <cell r="J278">
            <v>0.0600000000000005</v>
          </cell>
          <cell r="K278">
            <v>0.16</v>
          </cell>
          <cell r="L278">
            <v>0.12</v>
          </cell>
          <cell r="M278">
            <v>4.275</v>
          </cell>
          <cell r="N278">
            <v>4.665</v>
          </cell>
          <cell r="O278">
            <v>5.335</v>
          </cell>
          <cell r="P278">
            <v>3.96</v>
          </cell>
          <cell r="Q278">
            <v>4.09</v>
          </cell>
          <cell r="R278">
            <v>-0.0549999999999997</v>
          </cell>
          <cell r="S278">
            <v>0.39</v>
          </cell>
          <cell r="T278">
            <v>4.05</v>
          </cell>
          <cell r="U278">
            <v>4.4</v>
          </cell>
          <cell r="V278">
            <v>3.98</v>
          </cell>
          <cell r="W278">
            <v>3.905</v>
          </cell>
          <cell r="X278">
            <v>4.04</v>
          </cell>
          <cell r="Y278">
            <v>4.48</v>
          </cell>
          <cell r="Z278">
            <v>4.37</v>
          </cell>
          <cell r="AA278">
            <v>4.205</v>
          </cell>
          <cell r="AB278">
            <v>4.235</v>
          </cell>
          <cell r="AC278">
            <v>4.215</v>
          </cell>
        </row>
        <row r="279">
          <cell r="A279">
            <v>36680</v>
          </cell>
          <cell r="B279">
            <v>4.03</v>
          </cell>
          <cell r="C279">
            <v>3.85</v>
          </cell>
          <cell r="D279">
            <v>4.22</v>
          </cell>
          <cell r="E279">
            <v>3.69</v>
          </cell>
          <cell r="F279">
            <v>4.095</v>
          </cell>
          <cell r="G279">
            <v>0.19</v>
          </cell>
          <cell r="H279">
            <v>0.37</v>
          </cell>
          <cell r="I279">
            <v>0.18</v>
          </cell>
          <cell r="J279">
            <v>0.0649999999999995</v>
          </cell>
          <cell r="K279">
            <v>0.245</v>
          </cell>
          <cell r="L279">
            <v>0.16</v>
          </cell>
          <cell r="M279">
            <v>3.99</v>
          </cell>
          <cell r="N279">
            <v>4.375</v>
          </cell>
          <cell r="O279">
            <v>5.05</v>
          </cell>
          <cell r="P279">
            <v>3.585</v>
          </cell>
          <cell r="Q279">
            <v>3.755</v>
          </cell>
          <cell r="R279">
            <v>0.155</v>
          </cell>
          <cell r="S279">
            <v>0.385</v>
          </cell>
          <cell r="T279">
            <v>3.675</v>
          </cell>
          <cell r="U279">
            <v>4.2</v>
          </cell>
          <cell r="V279">
            <v>3.605</v>
          </cell>
          <cell r="W279">
            <v>3.55</v>
          </cell>
          <cell r="X279">
            <v>3.69</v>
          </cell>
          <cell r="Y279">
            <v>4.255</v>
          </cell>
          <cell r="Z279">
            <v>4.16</v>
          </cell>
          <cell r="AA279">
            <v>4.02</v>
          </cell>
          <cell r="AB279">
            <v>4.055</v>
          </cell>
          <cell r="AC279">
            <v>4.035</v>
          </cell>
        </row>
        <row r="280">
          <cell r="A280">
            <v>36681</v>
          </cell>
          <cell r="B280">
            <v>4.03</v>
          </cell>
          <cell r="C280">
            <v>3.85</v>
          </cell>
          <cell r="D280">
            <v>4.22</v>
          </cell>
          <cell r="E280">
            <v>3.69</v>
          </cell>
          <cell r="F280">
            <v>4.095</v>
          </cell>
          <cell r="G280">
            <v>0.19</v>
          </cell>
          <cell r="H280">
            <v>0.37</v>
          </cell>
          <cell r="I280">
            <v>0.18</v>
          </cell>
          <cell r="J280">
            <v>0.0649999999999995</v>
          </cell>
          <cell r="K280">
            <v>0.245</v>
          </cell>
          <cell r="L280">
            <v>0.16</v>
          </cell>
          <cell r="M280">
            <v>3.99</v>
          </cell>
          <cell r="N280">
            <v>4.375</v>
          </cell>
          <cell r="O280">
            <v>5.05</v>
          </cell>
          <cell r="P280">
            <v>3.585</v>
          </cell>
          <cell r="Q280">
            <v>3.755</v>
          </cell>
          <cell r="R280">
            <v>0.155</v>
          </cell>
          <cell r="S280">
            <v>0.385</v>
          </cell>
          <cell r="T280">
            <v>3.675</v>
          </cell>
          <cell r="U280">
            <v>4.2</v>
          </cell>
          <cell r="V280">
            <v>3.605</v>
          </cell>
          <cell r="W280">
            <v>3.55</v>
          </cell>
          <cell r="X280">
            <v>3.69</v>
          </cell>
          <cell r="Y280">
            <v>4.255</v>
          </cell>
          <cell r="Z280">
            <v>4.16</v>
          </cell>
          <cell r="AA280">
            <v>4.02</v>
          </cell>
          <cell r="AB280">
            <v>4.055</v>
          </cell>
          <cell r="AC280">
            <v>4.035</v>
          </cell>
        </row>
        <row r="281">
          <cell r="A281">
            <v>36682</v>
          </cell>
          <cell r="B281">
            <v>4.03</v>
          </cell>
          <cell r="C281">
            <v>3.85</v>
          </cell>
          <cell r="D281">
            <v>4.22</v>
          </cell>
          <cell r="E281">
            <v>3.69</v>
          </cell>
          <cell r="F281">
            <v>4.095</v>
          </cell>
          <cell r="G281">
            <v>0.19</v>
          </cell>
          <cell r="H281">
            <v>0.37</v>
          </cell>
          <cell r="I281">
            <v>0.18</v>
          </cell>
          <cell r="J281">
            <v>0.0649999999999995</v>
          </cell>
          <cell r="K281">
            <v>0.245</v>
          </cell>
          <cell r="L281">
            <v>0.16</v>
          </cell>
          <cell r="M281">
            <v>3.99</v>
          </cell>
          <cell r="N281">
            <v>4.375</v>
          </cell>
          <cell r="O281">
            <v>5.05</v>
          </cell>
          <cell r="P281">
            <v>3.585</v>
          </cell>
          <cell r="Q281">
            <v>3.755</v>
          </cell>
          <cell r="R281">
            <v>0.155</v>
          </cell>
          <cell r="S281">
            <v>0.385</v>
          </cell>
          <cell r="T281">
            <v>3.675</v>
          </cell>
          <cell r="U281">
            <v>4.2</v>
          </cell>
          <cell r="V281">
            <v>3.605</v>
          </cell>
          <cell r="W281">
            <v>3.55</v>
          </cell>
          <cell r="X281">
            <v>3.69</v>
          </cell>
          <cell r="Y281">
            <v>4.255</v>
          </cell>
          <cell r="Z281">
            <v>4.16</v>
          </cell>
          <cell r="AA281">
            <v>4.02</v>
          </cell>
          <cell r="AB281">
            <v>4.055</v>
          </cell>
          <cell r="AC281">
            <v>4.035</v>
          </cell>
        </row>
        <row r="282">
          <cell r="A282">
            <v>36683</v>
          </cell>
          <cell r="B282">
            <v>4.06</v>
          </cell>
          <cell r="C282">
            <v>3.97</v>
          </cell>
          <cell r="D282">
            <v>4.455</v>
          </cell>
          <cell r="E282">
            <v>3.835</v>
          </cell>
          <cell r="F282">
            <v>4.075</v>
          </cell>
          <cell r="G282">
            <v>0.395</v>
          </cell>
          <cell r="H282">
            <v>0.485</v>
          </cell>
          <cell r="I282">
            <v>0.0899999999999994</v>
          </cell>
          <cell r="J282">
            <v>0.0150000000000006</v>
          </cell>
          <cell r="K282">
            <v>0.105</v>
          </cell>
          <cell r="L282">
            <v>0.135</v>
          </cell>
          <cell r="M282">
            <v>3.98</v>
          </cell>
          <cell r="N282">
            <v>4.6</v>
          </cell>
          <cell r="O282">
            <v>5.125</v>
          </cell>
          <cell r="P282">
            <v>3.565</v>
          </cell>
          <cell r="Q282">
            <v>3.785</v>
          </cell>
          <cell r="R282">
            <v>0.145</v>
          </cell>
          <cell r="S282">
            <v>0.62</v>
          </cell>
          <cell r="T282">
            <v>3.67</v>
          </cell>
          <cell r="U282">
            <v>4.17</v>
          </cell>
          <cell r="V282">
            <v>3.74</v>
          </cell>
          <cell r="W282">
            <v>3.65</v>
          </cell>
          <cell r="X282">
            <v>3.85</v>
          </cell>
          <cell r="Y282">
            <v>4.235</v>
          </cell>
          <cell r="Z282">
            <v>4.125</v>
          </cell>
          <cell r="AA282">
            <v>4</v>
          </cell>
          <cell r="AB282">
            <v>4.03</v>
          </cell>
          <cell r="AC282">
            <v>3.995</v>
          </cell>
        </row>
        <row r="283">
          <cell r="A283">
            <v>36684</v>
          </cell>
          <cell r="B283">
            <v>4.325</v>
          </cell>
          <cell r="C283">
            <v>4.19</v>
          </cell>
          <cell r="D283">
            <v>4.67</v>
          </cell>
          <cell r="E283">
            <v>3.93</v>
          </cell>
          <cell r="F283">
            <v>4.38</v>
          </cell>
          <cell r="G283">
            <v>0.345</v>
          </cell>
          <cell r="H283">
            <v>0.48</v>
          </cell>
          <cell r="I283">
            <v>0.135</v>
          </cell>
          <cell r="J283">
            <v>0.0549999999999997</v>
          </cell>
          <cell r="K283">
            <v>0.19</v>
          </cell>
          <cell r="L283">
            <v>0.26</v>
          </cell>
          <cell r="M283">
            <v>4.245</v>
          </cell>
          <cell r="N283">
            <v>4.76</v>
          </cell>
          <cell r="O283">
            <v>5.42</v>
          </cell>
          <cell r="P283">
            <v>3.725</v>
          </cell>
          <cell r="Q283">
            <v>4.01</v>
          </cell>
          <cell r="R283">
            <v>0.0899999999999999</v>
          </cell>
          <cell r="S283">
            <v>0.515</v>
          </cell>
          <cell r="T283">
            <v>3.965</v>
          </cell>
          <cell r="U283">
            <v>4.49</v>
          </cell>
          <cell r="V283">
            <v>3.835</v>
          </cell>
          <cell r="W283">
            <v>3.8</v>
          </cell>
          <cell r="X283">
            <v>3.945</v>
          </cell>
          <cell r="Y283">
            <v>4.565</v>
          </cell>
          <cell r="Z283">
            <v>4.44</v>
          </cell>
          <cell r="AA283">
            <v>4.305</v>
          </cell>
          <cell r="AB283">
            <v>4.33</v>
          </cell>
          <cell r="AC283">
            <v>4.31</v>
          </cell>
        </row>
        <row r="284">
          <cell r="A284">
            <v>36685</v>
          </cell>
          <cell r="B284">
            <v>4.04</v>
          </cell>
          <cell r="C284">
            <v>3.94</v>
          </cell>
          <cell r="D284">
            <v>4.45</v>
          </cell>
          <cell r="E284">
            <v>3.66</v>
          </cell>
          <cell r="F284">
            <v>4.085</v>
          </cell>
          <cell r="G284">
            <v>0.41</v>
          </cell>
          <cell r="H284">
            <v>0.51</v>
          </cell>
          <cell r="I284">
            <v>0.1</v>
          </cell>
          <cell r="J284">
            <v>0.0449999999999999</v>
          </cell>
          <cell r="K284">
            <v>0.145</v>
          </cell>
          <cell r="L284">
            <v>0.28</v>
          </cell>
          <cell r="M284">
            <v>4</v>
          </cell>
          <cell r="N284">
            <v>4.42</v>
          </cell>
          <cell r="O284">
            <v>5.07</v>
          </cell>
          <cell r="P284">
            <v>3.575</v>
          </cell>
          <cell r="Q284">
            <v>3.745</v>
          </cell>
          <cell r="R284">
            <v>-0.0300000000000003</v>
          </cell>
          <cell r="S284">
            <v>0.42</v>
          </cell>
          <cell r="T284">
            <v>3.715</v>
          </cell>
          <cell r="U284">
            <v>4.225</v>
          </cell>
          <cell r="V284">
            <v>3.585</v>
          </cell>
          <cell r="W284">
            <v>3.53</v>
          </cell>
          <cell r="X284">
            <v>3.68</v>
          </cell>
          <cell r="Y284">
            <v>4.29</v>
          </cell>
          <cell r="Z284">
            <v>4.155</v>
          </cell>
          <cell r="AA284">
            <v>4.025</v>
          </cell>
          <cell r="AB284">
            <v>4.08</v>
          </cell>
          <cell r="AC284">
            <v>4.03</v>
          </cell>
        </row>
        <row r="285">
          <cell r="A285">
            <v>36686</v>
          </cell>
          <cell r="B285">
            <v>3.815</v>
          </cell>
          <cell r="C285">
            <v>3.715</v>
          </cell>
          <cell r="D285">
            <v>4.365</v>
          </cell>
          <cell r="E285">
            <v>3.51</v>
          </cell>
          <cell r="F285">
            <v>3.85</v>
          </cell>
          <cell r="G285">
            <v>0.55</v>
          </cell>
          <cell r="H285">
            <v>0.65</v>
          </cell>
          <cell r="I285">
            <v>0.1</v>
          </cell>
          <cell r="J285">
            <v>0.0350000000000001</v>
          </cell>
          <cell r="K285">
            <v>0.135</v>
          </cell>
          <cell r="L285">
            <v>0.205</v>
          </cell>
          <cell r="M285">
            <v>3.805</v>
          </cell>
          <cell r="N285">
            <v>4.265</v>
          </cell>
          <cell r="O285">
            <v>4.955</v>
          </cell>
          <cell r="P285">
            <v>3.45</v>
          </cell>
          <cell r="Q285">
            <v>3.555</v>
          </cell>
          <cell r="R285">
            <v>-0.100000000000001</v>
          </cell>
          <cell r="S285">
            <v>0.46</v>
          </cell>
          <cell r="T285">
            <v>3.495</v>
          </cell>
          <cell r="U285">
            <v>3.955</v>
          </cell>
          <cell r="V285">
            <v>3.4</v>
          </cell>
          <cell r="W285">
            <v>3.33</v>
          </cell>
          <cell r="X285">
            <v>3.495</v>
          </cell>
          <cell r="Y285">
            <v>4.005</v>
          </cell>
          <cell r="Z285">
            <v>3.87</v>
          </cell>
          <cell r="AA285">
            <v>3.74</v>
          </cell>
          <cell r="AB285">
            <v>3.825</v>
          </cell>
          <cell r="AC285">
            <v>3.745</v>
          </cell>
        </row>
        <row r="286">
          <cell r="A286">
            <v>36687</v>
          </cell>
          <cell r="B286">
            <v>4.005</v>
          </cell>
          <cell r="C286">
            <v>3.86</v>
          </cell>
          <cell r="D286">
            <v>4.43</v>
          </cell>
          <cell r="E286">
            <v>3.635</v>
          </cell>
          <cell r="F286">
            <v>4.07</v>
          </cell>
          <cell r="G286">
            <v>0.425</v>
          </cell>
          <cell r="H286">
            <v>0.57</v>
          </cell>
          <cell r="I286">
            <v>0.145</v>
          </cell>
          <cell r="J286">
            <v>0.0650000000000004</v>
          </cell>
          <cell r="K286">
            <v>0.21</v>
          </cell>
          <cell r="L286">
            <v>0.225</v>
          </cell>
          <cell r="M286">
            <v>3.995</v>
          </cell>
          <cell r="N286">
            <v>4.635</v>
          </cell>
          <cell r="O286">
            <v>5.09</v>
          </cell>
          <cell r="P286">
            <v>3.605</v>
          </cell>
          <cell r="Q286">
            <v>3.76</v>
          </cell>
          <cell r="R286">
            <v>0.205</v>
          </cell>
          <cell r="S286">
            <v>0.64</v>
          </cell>
          <cell r="T286">
            <v>3.695</v>
          </cell>
          <cell r="U286">
            <v>4.145</v>
          </cell>
          <cell r="V286">
            <v>3.52</v>
          </cell>
          <cell r="W286">
            <v>3.52</v>
          </cell>
          <cell r="X286">
            <v>3.635</v>
          </cell>
          <cell r="Y286">
            <v>4.26</v>
          </cell>
          <cell r="Z286">
            <v>4.13</v>
          </cell>
          <cell r="AA286">
            <v>3.98</v>
          </cell>
          <cell r="AB286">
            <v>4.05</v>
          </cell>
          <cell r="AC286">
            <v>3.98</v>
          </cell>
        </row>
        <row r="287">
          <cell r="A287">
            <v>36688</v>
          </cell>
          <cell r="B287">
            <v>4.005</v>
          </cell>
          <cell r="C287">
            <v>3.86</v>
          </cell>
          <cell r="D287">
            <v>4.43</v>
          </cell>
          <cell r="E287">
            <v>3.635</v>
          </cell>
          <cell r="F287">
            <v>4.07</v>
          </cell>
          <cell r="G287">
            <v>0.425</v>
          </cell>
          <cell r="H287">
            <v>0.57</v>
          </cell>
          <cell r="I287">
            <v>0.145</v>
          </cell>
          <cell r="J287">
            <v>0.0650000000000004</v>
          </cell>
          <cell r="K287">
            <v>0.21</v>
          </cell>
          <cell r="L287">
            <v>0.225</v>
          </cell>
          <cell r="M287">
            <v>3.995</v>
          </cell>
          <cell r="N287">
            <v>4.635</v>
          </cell>
          <cell r="O287">
            <v>5.09</v>
          </cell>
          <cell r="P287">
            <v>3.605</v>
          </cell>
          <cell r="Q287">
            <v>3.76</v>
          </cell>
          <cell r="R287">
            <v>0.205</v>
          </cell>
          <cell r="S287">
            <v>0.64</v>
          </cell>
          <cell r="T287">
            <v>3.695</v>
          </cell>
          <cell r="U287">
            <v>4.145</v>
          </cell>
          <cell r="V287">
            <v>3.52</v>
          </cell>
          <cell r="W287">
            <v>3.52</v>
          </cell>
          <cell r="X287">
            <v>3.635</v>
          </cell>
          <cell r="Y287">
            <v>4.26</v>
          </cell>
          <cell r="Z287">
            <v>4.13</v>
          </cell>
          <cell r="AA287">
            <v>3.98</v>
          </cell>
          <cell r="AB287">
            <v>4.05</v>
          </cell>
          <cell r="AC287">
            <v>3.98</v>
          </cell>
        </row>
        <row r="288">
          <cell r="A288">
            <v>36689</v>
          </cell>
          <cell r="B288">
            <v>4.005</v>
          </cell>
          <cell r="C288">
            <v>3.86</v>
          </cell>
          <cell r="D288">
            <v>4.43</v>
          </cell>
          <cell r="E288">
            <v>3.635</v>
          </cell>
          <cell r="F288">
            <v>4.07</v>
          </cell>
          <cell r="G288">
            <v>0.425</v>
          </cell>
          <cell r="H288">
            <v>0.57</v>
          </cell>
          <cell r="I288">
            <v>0.145</v>
          </cell>
          <cell r="J288">
            <v>0.0650000000000004</v>
          </cell>
          <cell r="K288">
            <v>0.21</v>
          </cell>
          <cell r="L288">
            <v>0.225</v>
          </cell>
          <cell r="M288">
            <v>3.995</v>
          </cell>
          <cell r="N288">
            <v>4.635</v>
          </cell>
          <cell r="O288">
            <v>5.09</v>
          </cell>
          <cell r="P288">
            <v>3.605</v>
          </cell>
          <cell r="Q288">
            <v>3.76</v>
          </cell>
          <cell r="R288">
            <v>0.205</v>
          </cell>
          <cell r="S288">
            <v>0.64</v>
          </cell>
          <cell r="T288">
            <v>3.695</v>
          </cell>
          <cell r="U288">
            <v>4.145</v>
          </cell>
          <cell r="V288">
            <v>3.52</v>
          </cell>
          <cell r="W288">
            <v>3.52</v>
          </cell>
          <cell r="X288">
            <v>3.635</v>
          </cell>
          <cell r="Y288">
            <v>4.26</v>
          </cell>
          <cell r="Z288">
            <v>4.13</v>
          </cell>
          <cell r="AA288">
            <v>3.98</v>
          </cell>
          <cell r="AB288">
            <v>4.05</v>
          </cell>
          <cell r="AC288">
            <v>3.98</v>
          </cell>
        </row>
        <row r="289">
          <cell r="A289">
            <v>36690</v>
          </cell>
          <cell r="B289">
            <v>4.135</v>
          </cell>
          <cell r="C289">
            <v>3.98</v>
          </cell>
          <cell r="D289">
            <v>4.83</v>
          </cell>
          <cell r="E289">
            <v>3.71</v>
          </cell>
          <cell r="F289">
            <v>4.135</v>
          </cell>
          <cell r="G289">
            <v>0.695</v>
          </cell>
          <cell r="H289">
            <v>0.85</v>
          </cell>
          <cell r="I289">
            <v>0.155</v>
          </cell>
          <cell r="J289">
            <v>0</v>
          </cell>
          <cell r="K289">
            <v>0.155</v>
          </cell>
          <cell r="L289">
            <v>0.27</v>
          </cell>
          <cell r="M289">
            <v>4.125</v>
          </cell>
          <cell r="N289">
            <v>4.805</v>
          </cell>
          <cell r="O289">
            <v>5.055</v>
          </cell>
          <cell r="P289">
            <v>3.675</v>
          </cell>
          <cell r="Q289">
            <v>3.79</v>
          </cell>
          <cell r="R289">
            <v>-0.0250000000000004</v>
          </cell>
          <cell r="S289">
            <v>0.68</v>
          </cell>
          <cell r="T289">
            <v>3.67</v>
          </cell>
          <cell r="U289">
            <v>4.195</v>
          </cell>
          <cell r="V289">
            <v>3.625</v>
          </cell>
          <cell r="W289">
            <v>3.625</v>
          </cell>
          <cell r="X289">
            <v>3.735</v>
          </cell>
          <cell r="Y289">
            <v>4.28</v>
          </cell>
          <cell r="Z289">
            <v>4.16</v>
          </cell>
          <cell r="AA289">
            <v>4.005</v>
          </cell>
          <cell r="AB289">
            <v>4.08</v>
          </cell>
          <cell r="AC289">
            <v>4.01</v>
          </cell>
        </row>
        <row r="290">
          <cell r="A290">
            <v>36691</v>
          </cell>
          <cell r="B290">
            <v>4.2</v>
          </cell>
          <cell r="C290">
            <v>4.04</v>
          </cell>
          <cell r="D290">
            <v>4.805</v>
          </cell>
          <cell r="E290">
            <v>3.715</v>
          </cell>
          <cell r="F290">
            <v>4.21</v>
          </cell>
          <cell r="G290">
            <v>0.605</v>
          </cell>
          <cell r="H290">
            <v>0.765</v>
          </cell>
          <cell r="I290">
            <v>0.16</v>
          </cell>
          <cell r="J290">
            <v>0.00999999999999979</v>
          </cell>
          <cell r="K290">
            <v>0.17</v>
          </cell>
          <cell r="L290">
            <v>0.325</v>
          </cell>
          <cell r="M290">
            <v>4.18</v>
          </cell>
          <cell r="N290">
            <v>4.805</v>
          </cell>
          <cell r="O290">
            <v>4.99</v>
          </cell>
          <cell r="P290">
            <v>3.68</v>
          </cell>
          <cell r="Q290">
            <v>3.78</v>
          </cell>
          <cell r="R290">
            <v>0</v>
          </cell>
          <cell r="S290">
            <v>0.625</v>
          </cell>
          <cell r="T290">
            <v>3.68</v>
          </cell>
          <cell r="U290">
            <v>4.28</v>
          </cell>
          <cell r="V290">
            <v>3.615</v>
          </cell>
          <cell r="W290">
            <v>3.545</v>
          </cell>
          <cell r="X290">
            <v>3.73</v>
          </cell>
          <cell r="Y290">
            <v>4.365</v>
          </cell>
          <cell r="Z290">
            <v>4.235</v>
          </cell>
          <cell r="AA290">
            <v>4.1</v>
          </cell>
          <cell r="AB290">
            <v>4.165</v>
          </cell>
          <cell r="AC290">
            <v>4.11</v>
          </cell>
        </row>
        <row r="291">
          <cell r="A291">
            <v>36692</v>
          </cell>
          <cell r="B291">
            <v>4.07</v>
          </cell>
          <cell r="C291">
            <v>3.9</v>
          </cell>
          <cell r="D291">
            <v>4.685</v>
          </cell>
          <cell r="E291">
            <v>3.63</v>
          </cell>
          <cell r="F291">
            <v>4.1</v>
          </cell>
          <cell r="G291">
            <v>0.614999999999999</v>
          </cell>
          <cell r="H291">
            <v>0.785</v>
          </cell>
          <cell r="I291">
            <v>0.17</v>
          </cell>
          <cell r="J291">
            <v>0.0299999999999994</v>
          </cell>
          <cell r="K291">
            <v>0.2</v>
          </cell>
          <cell r="L291">
            <v>0.27</v>
          </cell>
          <cell r="M291">
            <v>4.14</v>
          </cell>
          <cell r="N291">
            <v>4.67</v>
          </cell>
          <cell r="O291">
            <v>4.86</v>
          </cell>
          <cell r="P291">
            <v>3.575</v>
          </cell>
          <cell r="Q291">
            <v>3.705</v>
          </cell>
          <cell r="R291">
            <v>-0.0149999999999997</v>
          </cell>
          <cell r="S291">
            <v>0.53</v>
          </cell>
          <cell r="T291">
            <v>3.575</v>
          </cell>
          <cell r="U291">
            <v>4.17</v>
          </cell>
          <cell r="V291">
            <v>3.53</v>
          </cell>
          <cell r="W291">
            <v>3.475</v>
          </cell>
          <cell r="X291">
            <v>3.64</v>
          </cell>
          <cell r="Y291">
            <v>4.23</v>
          </cell>
          <cell r="Z291">
            <v>4.125</v>
          </cell>
          <cell r="AA291">
            <v>3.97</v>
          </cell>
          <cell r="AB291">
            <v>4.045</v>
          </cell>
          <cell r="AC291">
            <v>3.985</v>
          </cell>
        </row>
        <row r="292">
          <cell r="A292">
            <v>36693</v>
          </cell>
          <cell r="B292">
            <v>4.21</v>
          </cell>
          <cell r="C292">
            <v>4.03</v>
          </cell>
          <cell r="D292">
            <v>4.775</v>
          </cell>
          <cell r="E292">
            <v>3.825</v>
          </cell>
          <cell r="F292">
            <v>4.25</v>
          </cell>
          <cell r="G292">
            <v>0.565</v>
          </cell>
          <cell r="H292">
            <v>0.745</v>
          </cell>
          <cell r="I292">
            <v>0.18</v>
          </cell>
          <cell r="J292">
            <v>0.04</v>
          </cell>
          <cell r="K292">
            <v>0.22</v>
          </cell>
          <cell r="L292">
            <v>0.205</v>
          </cell>
          <cell r="M292">
            <v>4.31</v>
          </cell>
          <cell r="N292">
            <v>4.785</v>
          </cell>
          <cell r="O292">
            <v>5.15</v>
          </cell>
          <cell r="P292">
            <v>3.82</v>
          </cell>
          <cell r="Q292">
            <v>3.905</v>
          </cell>
          <cell r="R292">
            <v>0.00999999999999979</v>
          </cell>
          <cell r="S292">
            <v>0.475000000000001</v>
          </cell>
          <cell r="T292">
            <v>3.845</v>
          </cell>
          <cell r="U292">
            <v>4.375</v>
          </cell>
          <cell r="V292">
            <v>3.73</v>
          </cell>
          <cell r="W292">
            <v>3.68</v>
          </cell>
          <cell r="X292">
            <v>3.845</v>
          </cell>
          <cell r="Y292">
            <v>4.44</v>
          </cell>
          <cell r="Z292">
            <v>4.31</v>
          </cell>
          <cell r="AA292">
            <v>4.165</v>
          </cell>
          <cell r="AB292">
            <v>4.21</v>
          </cell>
          <cell r="AC292">
            <v>4.185</v>
          </cell>
        </row>
        <row r="293">
          <cell r="A293">
            <v>36694</v>
          </cell>
          <cell r="B293">
            <v>4.185</v>
          </cell>
          <cell r="C293">
            <v>3.99</v>
          </cell>
          <cell r="D293">
            <v>4.67</v>
          </cell>
          <cell r="E293">
            <v>3.79</v>
          </cell>
          <cell r="F293">
            <v>4.255</v>
          </cell>
          <cell r="G293">
            <v>0.485</v>
          </cell>
          <cell r="H293">
            <v>0.68</v>
          </cell>
          <cell r="I293">
            <v>0.194999999999999</v>
          </cell>
          <cell r="J293">
            <v>0.0700000000000003</v>
          </cell>
          <cell r="K293">
            <v>0.265</v>
          </cell>
          <cell r="L293">
            <v>0.2</v>
          </cell>
          <cell r="M293">
            <v>4.255</v>
          </cell>
          <cell r="N293">
            <v>4.675</v>
          </cell>
          <cell r="O293">
            <v>5.185</v>
          </cell>
          <cell r="P293">
            <v>3.75</v>
          </cell>
          <cell r="Q293">
            <v>3.865</v>
          </cell>
          <cell r="R293">
            <v>0.00499999999999989</v>
          </cell>
          <cell r="S293">
            <v>0.42</v>
          </cell>
          <cell r="T293">
            <v>3.775</v>
          </cell>
          <cell r="U293">
            <v>4.45</v>
          </cell>
          <cell r="V293">
            <v>3.65</v>
          </cell>
          <cell r="W293">
            <v>3.735</v>
          </cell>
          <cell r="X293">
            <v>3.825</v>
          </cell>
          <cell r="Y293">
            <v>4.52</v>
          </cell>
          <cell r="Z293">
            <v>4.34</v>
          </cell>
          <cell r="AA293">
            <v>4.21</v>
          </cell>
          <cell r="AB293">
            <v>4.24</v>
          </cell>
          <cell r="AC293">
            <v>4.225</v>
          </cell>
        </row>
        <row r="294">
          <cell r="A294">
            <v>36695</v>
          </cell>
          <cell r="B294">
            <v>4.185</v>
          </cell>
          <cell r="C294">
            <v>3.99</v>
          </cell>
          <cell r="D294">
            <v>4.67</v>
          </cell>
          <cell r="E294">
            <v>3.79</v>
          </cell>
          <cell r="F294">
            <v>4.255</v>
          </cell>
          <cell r="G294">
            <v>0.485</v>
          </cell>
          <cell r="H294">
            <v>0.68</v>
          </cell>
          <cell r="I294">
            <v>0.194999999999999</v>
          </cell>
          <cell r="J294">
            <v>0.0700000000000003</v>
          </cell>
          <cell r="K294">
            <v>0.265</v>
          </cell>
          <cell r="L294">
            <v>0.2</v>
          </cell>
          <cell r="M294">
            <v>4.255</v>
          </cell>
          <cell r="N294">
            <v>4.675</v>
          </cell>
          <cell r="O294">
            <v>5.185</v>
          </cell>
          <cell r="P294">
            <v>3.75</v>
          </cell>
          <cell r="Q294">
            <v>3.865</v>
          </cell>
          <cell r="R294">
            <v>0.00499999999999989</v>
          </cell>
          <cell r="S294">
            <v>0.42</v>
          </cell>
          <cell r="T294">
            <v>3.775</v>
          </cell>
          <cell r="U294">
            <v>4.45</v>
          </cell>
          <cell r="V294">
            <v>3.65</v>
          </cell>
          <cell r="W294">
            <v>3.735</v>
          </cell>
          <cell r="X294">
            <v>3.825</v>
          </cell>
          <cell r="Y294">
            <v>4.52</v>
          </cell>
          <cell r="Z294">
            <v>4.34</v>
          </cell>
          <cell r="AA294">
            <v>4.21</v>
          </cell>
          <cell r="AB294">
            <v>4.24</v>
          </cell>
          <cell r="AC294">
            <v>4.225</v>
          </cell>
        </row>
        <row r="295">
          <cell r="A295">
            <v>36696</v>
          </cell>
          <cell r="B295">
            <v>4.185</v>
          </cell>
          <cell r="C295">
            <v>3.99</v>
          </cell>
          <cell r="D295">
            <v>4.67</v>
          </cell>
          <cell r="E295">
            <v>3.79</v>
          </cell>
          <cell r="F295">
            <v>4.255</v>
          </cell>
          <cell r="G295">
            <v>0.485</v>
          </cell>
          <cell r="H295">
            <v>0.68</v>
          </cell>
          <cell r="I295">
            <v>0.194999999999999</v>
          </cell>
          <cell r="J295">
            <v>0.0700000000000003</v>
          </cell>
          <cell r="K295">
            <v>0.265</v>
          </cell>
          <cell r="L295">
            <v>0.2</v>
          </cell>
          <cell r="M295">
            <v>4.255</v>
          </cell>
          <cell r="N295">
            <v>4.675</v>
          </cell>
          <cell r="O295">
            <v>5.185</v>
          </cell>
          <cell r="P295">
            <v>3.75</v>
          </cell>
          <cell r="Q295">
            <v>3.865</v>
          </cell>
          <cell r="R295">
            <v>0.00499999999999989</v>
          </cell>
          <cell r="S295">
            <v>0.42</v>
          </cell>
          <cell r="T295">
            <v>3.775</v>
          </cell>
          <cell r="U295">
            <v>4.45</v>
          </cell>
          <cell r="V295">
            <v>3.65</v>
          </cell>
          <cell r="W295">
            <v>3.735</v>
          </cell>
          <cell r="X295">
            <v>3.825</v>
          </cell>
          <cell r="Y295">
            <v>4.52</v>
          </cell>
          <cell r="Z295">
            <v>4.34</v>
          </cell>
          <cell r="AA295">
            <v>4.21</v>
          </cell>
          <cell r="AB295">
            <v>4.24</v>
          </cell>
          <cell r="AC295">
            <v>4.225</v>
          </cell>
        </row>
        <row r="296">
          <cell r="A296">
            <v>36697</v>
          </cell>
          <cell r="B296">
            <v>4.19</v>
          </cell>
          <cell r="C296">
            <v>4.025</v>
          </cell>
          <cell r="D296">
            <v>4.72</v>
          </cell>
          <cell r="E296">
            <v>3.78</v>
          </cell>
          <cell r="F296">
            <v>4.26</v>
          </cell>
          <cell r="G296">
            <v>0.529999999999999</v>
          </cell>
          <cell r="H296">
            <v>0.694999999999999</v>
          </cell>
          <cell r="I296">
            <v>0.165</v>
          </cell>
          <cell r="J296">
            <v>0.0699999999999994</v>
          </cell>
          <cell r="K296">
            <v>0.234999999999999</v>
          </cell>
          <cell r="L296">
            <v>0.245000000000001</v>
          </cell>
          <cell r="M296">
            <v>4.21</v>
          </cell>
          <cell r="N296">
            <v>4.71</v>
          </cell>
          <cell r="O296">
            <v>5.01</v>
          </cell>
          <cell r="P296">
            <v>3.7</v>
          </cell>
          <cell r="Q296">
            <v>3.83</v>
          </cell>
          <cell r="R296">
            <v>-0.00999999999999979</v>
          </cell>
          <cell r="S296">
            <v>0.5</v>
          </cell>
          <cell r="T296">
            <v>3.76</v>
          </cell>
          <cell r="U296">
            <v>4.39</v>
          </cell>
          <cell r="V296">
            <v>3.67</v>
          </cell>
          <cell r="W296">
            <v>3.5</v>
          </cell>
          <cell r="X296">
            <v>3.805</v>
          </cell>
          <cell r="Y296">
            <v>4.44</v>
          </cell>
          <cell r="Z296">
            <v>4.315</v>
          </cell>
          <cell r="AA296">
            <v>4.145</v>
          </cell>
          <cell r="AB296">
            <v>4.18</v>
          </cell>
          <cell r="AC296">
            <v>4.17</v>
          </cell>
        </row>
        <row r="297">
          <cell r="A297">
            <v>36698</v>
          </cell>
          <cell r="B297">
            <v>3.9</v>
          </cell>
          <cell r="C297">
            <v>3.745</v>
          </cell>
          <cell r="D297">
            <v>4.41</v>
          </cell>
          <cell r="E297">
            <v>3.48</v>
          </cell>
          <cell r="F297">
            <v>3.96</v>
          </cell>
          <cell r="G297">
            <v>0.51</v>
          </cell>
          <cell r="H297">
            <v>0.665</v>
          </cell>
          <cell r="I297">
            <v>0.155</v>
          </cell>
          <cell r="J297">
            <v>0.0600000000000001</v>
          </cell>
          <cell r="K297">
            <v>0.215</v>
          </cell>
          <cell r="L297">
            <v>0.265</v>
          </cell>
          <cell r="M297">
            <v>3.86</v>
          </cell>
          <cell r="N297">
            <v>4.425</v>
          </cell>
          <cell r="O297">
            <v>4.67</v>
          </cell>
          <cell r="P297">
            <v>3.425</v>
          </cell>
          <cell r="Q297">
            <v>3.55</v>
          </cell>
          <cell r="R297">
            <v>0.0149999999999997</v>
          </cell>
          <cell r="S297">
            <v>0.565</v>
          </cell>
          <cell r="T297">
            <v>3.37</v>
          </cell>
          <cell r="U297">
            <v>4.04</v>
          </cell>
          <cell r="V297">
            <v>3.435</v>
          </cell>
          <cell r="W297">
            <v>3.36</v>
          </cell>
          <cell r="X297">
            <v>3.5</v>
          </cell>
          <cell r="Y297">
            <v>4.095</v>
          </cell>
          <cell r="Z297">
            <v>3.98</v>
          </cell>
          <cell r="AA297">
            <v>3.84</v>
          </cell>
          <cell r="AB297">
            <v>3.92</v>
          </cell>
          <cell r="AC297">
            <v>3.85</v>
          </cell>
        </row>
        <row r="298">
          <cell r="A298">
            <v>36699</v>
          </cell>
          <cell r="B298">
            <v>4.06</v>
          </cell>
          <cell r="C298">
            <v>3.84</v>
          </cell>
          <cell r="D298">
            <v>4.47</v>
          </cell>
          <cell r="E298">
            <v>3.545</v>
          </cell>
          <cell r="F298">
            <v>4.085</v>
          </cell>
          <cell r="G298">
            <v>0.41</v>
          </cell>
          <cell r="H298">
            <v>0.63</v>
          </cell>
          <cell r="I298">
            <v>0.22</v>
          </cell>
          <cell r="J298">
            <v>0.0250000000000004</v>
          </cell>
          <cell r="K298">
            <v>0.245</v>
          </cell>
          <cell r="L298">
            <v>0.295</v>
          </cell>
          <cell r="M298">
            <v>4.005</v>
          </cell>
          <cell r="N298">
            <v>4.555</v>
          </cell>
          <cell r="O298">
            <v>4.94</v>
          </cell>
          <cell r="P298">
            <v>3.535</v>
          </cell>
          <cell r="Q298">
            <v>3.66</v>
          </cell>
          <cell r="R298">
            <v>0.085</v>
          </cell>
          <cell r="S298">
            <v>0.55</v>
          </cell>
          <cell r="T298">
            <v>3.61</v>
          </cell>
          <cell r="U298">
            <v>4.13</v>
          </cell>
          <cell r="V298">
            <v>3.51</v>
          </cell>
          <cell r="W298">
            <v>3.4</v>
          </cell>
          <cell r="X298">
            <v>3.555</v>
          </cell>
          <cell r="Y298">
            <v>4.21</v>
          </cell>
          <cell r="Z298">
            <v>4.115</v>
          </cell>
          <cell r="AA298">
            <v>3.985</v>
          </cell>
          <cell r="AB298">
            <v>4.025</v>
          </cell>
          <cell r="AC298">
            <v>4.005</v>
          </cell>
        </row>
        <row r="299">
          <cell r="A299">
            <v>36700</v>
          </cell>
          <cell r="B299">
            <v>4.365</v>
          </cell>
          <cell r="C299">
            <v>4.125</v>
          </cell>
          <cell r="D299">
            <v>4.875</v>
          </cell>
          <cell r="E299">
            <v>3.875</v>
          </cell>
          <cell r="F299">
            <v>4.38</v>
          </cell>
          <cell r="G299">
            <v>0.51</v>
          </cell>
          <cell r="H299">
            <v>0.75</v>
          </cell>
          <cell r="I299">
            <v>0.24</v>
          </cell>
          <cell r="J299">
            <v>0.0149999999999997</v>
          </cell>
          <cell r="K299">
            <v>0.255</v>
          </cell>
          <cell r="L299">
            <v>0.25</v>
          </cell>
          <cell r="M299">
            <v>4.44</v>
          </cell>
          <cell r="N299">
            <v>4.88</v>
          </cell>
          <cell r="O299">
            <v>5.32</v>
          </cell>
          <cell r="P299">
            <v>3.865</v>
          </cell>
          <cell r="Q299">
            <v>4.01</v>
          </cell>
          <cell r="R299">
            <v>0.00499999999999989</v>
          </cell>
          <cell r="S299">
            <v>0.44</v>
          </cell>
          <cell r="T299">
            <v>3.92</v>
          </cell>
          <cell r="U299">
            <v>4.425</v>
          </cell>
          <cell r="V299">
            <v>3.805</v>
          </cell>
          <cell r="W299">
            <v>3.73</v>
          </cell>
          <cell r="X299">
            <v>3.89</v>
          </cell>
          <cell r="Y299">
            <v>4.515</v>
          </cell>
          <cell r="Z299">
            <v>4.395</v>
          </cell>
          <cell r="AA299">
            <v>4.26</v>
          </cell>
          <cell r="AB299">
            <v>4.28</v>
          </cell>
          <cell r="AC299">
            <v>4.265</v>
          </cell>
        </row>
        <row r="300">
          <cell r="A300">
            <v>36701</v>
          </cell>
          <cell r="B300">
            <v>4.23</v>
          </cell>
          <cell r="C300">
            <v>3.94</v>
          </cell>
          <cell r="D300">
            <v>4.685</v>
          </cell>
          <cell r="E300">
            <v>3.75</v>
          </cell>
          <cell r="F300">
            <v>4.26</v>
          </cell>
          <cell r="G300">
            <v>0.454999999999999</v>
          </cell>
          <cell r="H300">
            <v>0.745</v>
          </cell>
          <cell r="I300">
            <v>0.290000000000001</v>
          </cell>
          <cell r="J300">
            <v>0.0299999999999994</v>
          </cell>
          <cell r="K300">
            <v>0.32</v>
          </cell>
          <cell r="L300">
            <v>0.19</v>
          </cell>
          <cell r="M300">
            <v>4.305</v>
          </cell>
          <cell r="N300">
            <v>4.715</v>
          </cell>
          <cell r="O300">
            <v>4.97</v>
          </cell>
          <cell r="P300">
            <v>3.74</v>
          </cell>
          <cell r="Q300">
            <v>3.845</v>
          </cell>
          <cell r="R300">
            <v>0.0300000000000003</v>
          </cell>
          <cell r="S300">
            <v>0.41</v>
          </cell>
          <cell r="T300">
            <v>3.69</v>
          </cell>
          <cell r="U300">
            <v>4.415</v>
          </cell>
          <cell r="V300">
            <v>3.66</v>
          </cell>
          <cell r="W300">
            <v>3.715</v>
          </cell>
          <cell r="X300">
            <v>3.78</v>
          </cell>
          <cell r="Y300">
            <v>4.505</v>
          </cell>
          <cell r="Z300">
            <v>4.325</v>
          </cell>
          <cell r="AA300">
            <v>4.215</v>
          </cell>
          <cell r="AB300">
            <v>4.25</v>
          </cell>
          <cell r="AC300">
            <v>4.23</v>
          </cell>
        </row>
        <row r="301">
          <cell r="A301">
            <v>36702</v>
          </cell>
          <cell r="B301">
            <v>4.23</v>
          </cell>
          <cell r="C301">
            <v>3.94</v>
          </cell>
          <cell r="D301">
            <v>4.685</v>
          </cell>
          <cell r="E301">
            <v>3.75</v>
          </cell>
          <cell r="F301">
            <v>4.26</v>
          </cell>
          <cell r="G301">
            <v>0.454999999999999</v>
          </cell>
          <cell r="H301">
            <v>0.745</v>
          </cell>
          <cell r="I301">
            <v>0.290000000000001</v>
          </cell>
          <cell r="J301">
            <v>0.0299999999999994</v>
          </cell>
          <cell r="K301">
            <v>0.32</v>
          </cell>
          <cell r="L301">
            <v>0.19</v>
          </cell>
          <cell r="M301">
            <v>4.305</v>
          </cell>
          <cell r="N301">
            <v>4.715</v>
          </cell>
          <cell r="O301">
            <v>4.97</v>
          </cell>
          <cell r="P301">
            <v>3.74</v>
          </cell>
          <cell r="Q301">
            <v>3.845</v>
          </cell>
          <cell r="R301">
            <v>0.0300000000000003</v>
          </cell>
          <cell r="S301">
            <v>0.41</v>
          </cell>
          <cell r="T301">
            <v>3.69</v>
          </cell>
          <cell r="U301">
            <v>4.415</v>
          </cell>
          <cell r="V301">
            <v>3.66</v>
          </cell>
          <cell r="W301">
            <v>3.715</v>
          </cell>
          <cell r="X301">
            <v>3.78</v>
          </cell>
          <cell r="Y301">
            <v>4.505</v>
          </cell>
          <cell r="Z301">
            <v>4.325</v>
          </cell>
          <cell r="AA301">
            <v>4.215</v>
          </cell>
          <cell r="AB301">
            <v>4.25</v>
          </cell>
          <cell r="AC301">
            <v>4.23</v>
          </cell>
        </row>
        <row r="302">
          <cell r="A302">
            <v>36703</v>
          </cell>
          <cell r="B302">
            <v>4.23</v>
          </cell>
          <cell r="C302">
            <v>3.94</v>
          </cell>
          <cell r="D302">
            <v>4.685</v>
          </cell>
          <cell r="E302">
            <v>3.75</v>
          </cell>
          <cell r="F302">
            <v>4.26</v>
          </cell>
          <cell r="G302">
            <v>0.454999999999999</v>
          </cell>
          <cell r="H302">
            <v>0.745</v>
          </cell>
          <cell r="I302">
            <v>0.290000000000001</v>
          </cell>
          <cell r="J302">
            <v>0.0299999999999994</v>
          </cell>
          <cell r="K302">
            <v>0.32</v>
          </cell>
          <cell r="L302">
            <v>0.19</v>
          </cell>
          <cell r="M302">
            <v>4.305</v>
          </cell>
          <cell r="N302">
            <v>4.715</v>
          </cell>
          <cell r="O302">
            <v>4.97</v>
          </cell>
          <cell r="P302">
            <v>3.74</v>
          </cell>
          <cell r="Q302">
            <v>3.845</v>
          </cell>
          <cell r="R302">
            <v>0.0300000000000003</v>
          </cell>
          <cell r="S302">
            <v>0.41</v>
          </cell>
          <cell r="T302">
            <v>3.69</v>
          </cell>
          <cell r="U302">
            <v>4.415</v>
          </cell>
          <cell r="V302">
            <v>3.66</v>
          </cell>
          <cell r="W302">
            <v>3.715</v>
          </cell>
          <cell r="X302">
            <v>3.78</v>
          </cell>
          <cell r="Y302">
            <v>4.505</v>
          </cell>
          <cell r="Z302">
            <v>4.325</v>
          </cell>
          <cell r="AA302">
            <v>4.215</v>
          </cell>
          <cell r="AB302">
            <v>4.25</v>
          </cell>
          <cell r="AC302">
            <v>4.23</v>
          </cell>
        </row>
        <row r="303">
          <cell r="A303">
            <v>36704</v>
          </cell>
          <cell r="B303">
            <v>4.285</v>
          </cell>
          <cell r="C303">
            <v>4.045</v>
          </cell>
          <cell r="D303">
            <v>4.83</v>
          </cell>
          <cell r="E303">
            <v>3.76</v>
          </cell>
          <cell r="F303">
            <v>4.315</v>
          </cell>
          <cell r="G303">
            <v>0.545</v>
          </cell>
          <cell r="H303">
            <v>0.785</v>
          </cell>
          <cell r="I303">
            <v>0.24</v>
          </cell>
          <cell r="J303">
            <v>0.0300000000000003</v>
          </cell>
          <cell r="K303">
            <v>0.27</v>
          </cell>
          <cell r="L303">
            <v>0.285</v>
          </cell>
          <cell r="M303">
            <v>3.76</v>
          </cell>
          <cell r="N303">
            <v>4.805</v>
          </cell>
          <cell r="O303">
            <v>5.015</v>
          </cell>
          <cell r="P303">
            <v>3.75</v>
          </cell>
          <cell r="Q303">
            <v>3.855</v>
          </cell>
          <cell r="R303">
            <v>-0.0250000000000004</v>
          </cell>
          <cell r="S303">
            <v>1.045</v>
          </cell>
          <cell r="T303">
            <v>3.745</v>
          </cell>
          <cell r="U303">
            <v>4.365</v>
          </cell>
          <cell r="V303">
            <v>3.705</v>
          </cell>
          <cell r="W303">
            <v>3.6</v>
          </cell>
          <cell r="X303">
            <v>3.79</v>
          </cell>
          <cell r="Y303">
            <v>4.435</v>
          </cell>
          <cell r="Z303">
            <v>4.315</v>
          </cell>
          <cell r="AA303">
            <v>4.185</v>
          </cell>
          <cell r="AB303">
            <v>4.21</v>
          </cell>
          <cell r="AC303">
            <v>4.205</v>
          </cell>
        </row>
        <row r="304">
          <cell r="A304">
            <v>36705</v>
          </cell>
          <cell r="B304">
            <v>4.495</v>
          </cell>
          <cell r="C304">
            <v>4.215</v>
          </cell>
          <cell r="D304">
            <v>5.09</v>
          </cell>
          <cell r="E304">
            <v>3.905</v>
          </cell>
          <cell r="F304">
            <v>4.52</v>
          </cell>
          <cell r="G304">
            <v>0.595</v>
          </cell>
          <cell r="H304">
            <v>0.875</v>
          </cell>
          <cell r="I304">
            <v>0.28</v>
          </cell>
          <cell r="J304">
            <v>0.0249999999999995</v>
          </cell>
          <cell r="K304">
            <v>0.305</v>
          </cell>
          <cell r="L304">
            <v>0.31</v>
          </cell>
          <cell r="M304">
            <v>4.565</v>
          </cell>
          <cell r="N304">
            <v>4.775</v>
          </cell>
          <cell r="O304">
            <v>5.265</v>
          </cell>
          <cell r="P304">
            <v>3.86</v>
          </cell>
          <cell r="Q304">
            <v>3.95</v>
          </cell>
          <cell r="R304">
            <v>-0.315</v>
          </cell>
          <cell r="S304">
            <v>0.21</v>
          </cell>
          <cell r="T304">
            <v>3.865</v>
          </cell>
          <cell r="U304">
            <v>4.555</v>
          </cell>
          <cell r="V304">
            <v>3.83</v>
          </cell>
          <cell r="W304">
            <v>3.4</v>
          </cell>
          <cell r="X304">
            <v>3.975</v>
          </cell>
          <cell r="Y304">
            <v>4.645</v>
          </cell>
          <cell r="Z304">
            <v>4.51</v>
          </cell>
          <cell r="AA304">
            <v>4.385</v>
          </cell>
          <cell r="AB304">
            <v>4.38</v>
          </cell>
          <cell r="AC304">
            <v>4.39</v>
          </cell>
        </row>
        <row r="305">
          <cell r="A305">
            <v>36706</v>
          </cell>
          <cell r="B305">
            <v>4.45</v>
          </cell>
          <cell r="C305">
            <v>4.165</v>
          </cell>
          <cell r="D305">
            <v>5.105</v>
          </cell>
          <cell r="E305">
            <v>3.82</v>
          </cell>
          <cell r="F305">
            <v>4.455</v>
          </cell>
          <cell r="G305">
            <v>0.655</v>
          </cell>
          <cell r="H305">
            <v>0.94</v>
          </cell>
          <cell r="I305">
            <v>0.285</v>
          </cell>
          <cell r="J305">
            <v>0.00499999999999989</v>
          </cell>
          <cell r="K305">
            <v>0.29</v>
          </cell>
          <cell r="L305">
            <v>0.345</v>
          </cell>
          <cell r="M305">
            <v>4.57</v>
          </cell>
          <cell r="N305">
            <v>5.09</v>
          </cell>
          <cell r="O305">
            <v>5.215</v>
          </cell>
          <cell r="P305">
            <v>3.8</v>
          </cell>
          <cell r="Q305">
            <v>3.905</v>
          </cell>
          <cell r="R305">
            <v>-0.0150000000000006</v>
          </cell>
          <cell r="S305">
            <v>0.52</v>
          </cell>
          <cell r="T305">
            <v>3.79</v>
          </cell>
          <cell r="U305">
            <v>4.475</v>
          </cell>
          <cell r="V305">
            <v>3.775</v>
          </cell>
          <cell r="W305">
            <v>3.605</v>
          </cell>
          <cell r="X305">
            <v>3.85</v>
          </cell>
          <cell r="Y305">
            <v>4.55</v>
          </cell>
          <cell r="Z305">
            <v>4.45</v>
          </cell>
          <cell r="AA305">
            <v>4.32</v>
          </cell>
          <cell r="AB305">
            <v>4.345</v>
          </cell>
          <cell r="AC305">
            <v>4.34</v>
          </cell>
        </row>
        <row r="306">
          <cell r="A306">
            <v>36707</v>
          </cell>
          <cell r="B306">
            <v>4.19</v>
          </cell>
          <cell r="C306">
            <v>3.91</v>
          </cell>
          <cell r="D306">
            <v>4.825</v>
          </cell>
          <cell r="E306">
            <v>3.69</v>
          </cell>
          <cell r="F306">
            <v>4.245</v>
          </cell>
          <cell r="G306">
            <v>0.635</v>
          </cell>
          <cell r="H306">
            <v>0.915</v>
          </cell>
          <cell r="I306">
            <v>0.28</v>
          </cell>
          <cell r="J306">
            <v>0.0549999999999997</v>
          </cell>
          <cell r="K306">
            <v>0.335</v>
          </cell>
          <cell r="L306">
            <v>0.22</v>
          </cell>
          <cell r="M306">
            <v>4.245</v>
          </cell>
          <cell r="N306">
            <v>4.875</v>
          </cell>
          <cell r="O306">
            <v>5.035</v>
          </cell>
          <cell r="P306">
            <v>3.635</v>
          </cell>
          <cell r="Q306">
            <v>3.745</v>
          </cell>
          <cell r="R306">
            <v>0.0499999999999998</v>
          </cell>
          <cell r="S306">
            <v>0.63</v>
          </cell>
          <cell r="T306">
            <v>3.62</v>
          </cell>
          <cell r="U306">
            <v>4.265</v>
          </cell>
          <cell r="V306">
            <v>3.6</v>
          </cell>
          <cell r="W306">
            <v>3.485</v>
          </cell>
          <cell r="X306">
            <v>3.69</v>
          </cell>
          <cell r="Y306">
            <v>4.35</v>
          </cell>
          <cell r="Z306">
            <v>4.225</v>
          </cell>
          <cell r="AA306">
            <v>4.1</v>
          </cell>
          <cell r="AB306">
            <v>4.17</v>
          </cell>
          <cell r="AC306">
            <v>4.105</v>
          </cell>
        </row>
        <row r="307">
          <cell r="A307">
            <v>36708</v>
          </cell>
          <cell r="B307">
            <v>4.215</v>
          </cell>
          <cell r="C307">
            <v>3.945</v>
          </cell>
          <cell r="D307">
            <v>4.73</v>
          </cell>
          <cell r="E307">
            <v>3.74</v>
          </cell>
          <cell r="F307">
            <v>4.29</v>
          </cell>
          <cell r="G307">
            <v>0.515000000000001</v>
          </cell>
          <cell r="H307">
            <v>0.785000000000001</v>
          </cell>
          <cell r="I307">
            <v>0.27</v>
          </cell>
          <cell r="J307">
            <v>0.0750000000000002</v>
          </cell>
          <cell r="K307">
            <v>0.345</v>
          </cell>
          <cell r="L307">
            <v>0.205</v>
          </cell>
          <cell r="M307">
            <v>4.145</v>
          </cell>
          <cell r="N307">
            <v>4.73</v>
          </cell>
          <cell r="O307">
            <v>5.045</v>
          </cell>
          <cell r="P307">
            <v>3.825</v>
          </cell>
          <cell r="Q307">
            <v>3.895</v>
          </cell>
          <cell r="R307">
            <v>0</v>
          </cell>
          <cell r="S307">
            <v>0.585000000000001</v>
          </cell>
          <cell r="T307">
            <v>3.685</v>
          </cell>
          <cell r="U307">
            <v>4.335</v>
          </cell>
          <cell r="V307">
            <v>3.66</v>
          </cell>
          <cell r="W307">
            <v>3.515</v>
          </cell>
          <cell r="X307">
            <v>3.79</v>
          </cell>
          <cell r="Y307">
            <v>4.4</v>
          </cell>
          <cell r="Z307">
            <v>4.325</v>
          </cell>
          <cell r="AA307">
            <v>4.135</v>
          </cell>
          <cell r="AB307">
            <v>4.19</v>
          </cell>
          <cell r="AC307">
            <v>4.165</v>
          </cell>
        </row>
        <row r="308">
          <cell r="A308">
            <v>36709</v>
          </cell>
          <cell r="B308">
            <v>4.215</v>
          </cell>
          <cell r="C308">
            <v>3.945</v>
          </cell>
          <cell r="D308">
            <v>4.73</v>
          </cell>
          <cell r="E308">
            <v>3.74</v>
          </cell>
          <cell r="F308">
            <v>4.29</v>
          </cell>
          <cell r="G308">
            <v>0.515000000000001</v>
          </cell>
          <cell r="H308">
            <v>0.785000000000001</v>
          </cell>
          <cell r="I308">
            <v>0.27</v>
          </cell>
          <cell r="J308">
            <v>0.0750000000000002</v>
          </cell>
          <cell r="K308">
            <v>0.345</v>
          </cell>
          <cell r="L308">
            <v>0.205</v>
          </cell>
          <cell r="M308">
            <v>4.145</v>
          </cell>
          <cell r="N308">
            <v>4.73</v>
          </cell>
          <cell r="O308">
            <v>5.045</v>
          </cell>
          <cell r="P308">
            <v>3.825</v>
          </cell>
          <cell r="Q308">
            <v>3.895</v>
          </cell>
          <cell r="R308">
            <v>0</v>
          </cell>
          <cell r="S308">
            <v>0.585000000000001</v>
          </cell>
          <cell r="T308">
            <v>3.685</v>
          </cell>
          <cell r="U308">
            <v>4.335</v>
          </cell>
          <cell r="V308">
            <v>3.66</v>
          </cell>
          <cell r="W308">
            <v>3.515</v>
          </cell>
          <cell r="X308">
            <v>3.79</v>
          </cell>
          <cell r="Y308">
            <v>4.4</v>
          </cell>
          <cell r="Z308">
            <v>4.325</v>
          </cell>
          <cell r="AA308">
            <v>4.135</v>
          </cell>
          <cell r="AB308">
            <v>4.19</v>
          </cell>
          <cell r="AC308">
            <v>4.165</v>
          </cell>
        </row>
        <row r="309">
          <cell r="A309">
            <v>36710</v>
          </cell>
          <cell r="B309">
            <v>4.215</v>
          </cell>
          <cell r="C309">
            <v>3.945</v>
          </cell>
          <cell r="D309">
            <v>4.73</v>
          </cell>
          <cell r="E309">
            <v>3.74</v>
          </cell>
          <cell r="F309">
            <v>4.29</v>
          </cell>
          <cell r="G309">
            <v>0.515000000000001</v>
          </cell>
          <cell r="H309">
            <v>0.785000000000001</v>
          </cell>
          <cell r="I309">
            <v>0.27</v>
          </cell>
          <cell r="J309">
            <v>0.0750000000000002</v>
          </cell>
          <cell r="K309">
            <v>0.345</v>
          </cell>
          <cell r="L309">
            <v>0.205</v>
          </cell>
          <cell r="M309">
            <v>4.145</v>
          </cell>
          <cell r="N309">
            <v>4.73</v>
          </cell>
          <cell r="O309">
            <v>5.045</v>
          </cell>
          <cell r="P309">
            <v>3.825</v>
          </cell>
          <cell r="Q309">
            <v>3.895</v>
          </cell>
          <cell r="R309">
            <v>0</v>
          </cell>
          <cell r="S309">
            <v>0.585000000000001</v>
          </cell>
          <cell r="T309">
            <v>3.685</v>
          </cell>
          <cell r="U309">
            <v>4.335</v>
          </cell>
          <cell r="V309">
            <v>3.66</v>
          </cell>
          <cell r="W309">
            <v>3.515</v>
          </cell>
          <cell r="X309">
            <v>3.79</v>
          </cell>
          <cell r="Y309">
            <v>4.4</v>
          </cell>
          <cell r="Z309">
            <v>4.325</v>
          </cell>
          <cell r="AA309">
            <v>4.135</v>
          </cell>
          <cell r="AB309">
            <v>4.19</v>
          </cell>
          <cell r="AC309">
            <v>4.165</v>
          </cell>
        </row>
        <row r="310">
          <cell r="A310">
            <v>36711</v>
          </cell>
          <cell r="B310">
            <v>4.215</v>
          </cell>
          <cell r="C310">
            <v>3.945</v>
          </cell>
          <cell r="D310">
            <v>4.73</v>
          </cell>
          <cell r="E310">
            <v>3.74</v>
          </cell>
          <cell r="F310">
            <v>4.29</v>
          </cell>
          <cell r="G310">
            <v>0.515000000000001</v>
          </cell>
          <cell r="H310">
            <v>0.785000000000001</v>
          </cell>
          <cell r="I310">
            <v>0.27</v>
          </cell>
          <cell r="J310">
            <v>0.0750000000000002</v>
          </cell>
          <cell r="K310">
            <v>0.345</v>
          </cell>
          <cell r="L310">
            <v>0.205</v>
          </cell>
          <cell r="M310">
            <v>4.145</v>
          </cell>
          <cell r="N310">
            <v>4.73</v>
          </cell>
          <cell r="O310">
            <v>5.045</v>
          </cell>
          <cell r="P310">
            <v>3.825</v>
          </cell>
          <cell r="Q310">
            <v>3.895</v>
          </cell>
          <cell r="R310">
            <v>0</v>
          </cell>
          <cell r="S310">
            <v>0.585000000000001</v>
          </cell>
          <cell r="T310">
            <v>3.685</v>
          </cell>
          <cell r="U310">
            <v>4.335</v>
          </cell>
          <cell r="V310">
            <v>3.66</v>
          </cell>
          <cell r="W310">
            <v>3.515</v>
          </cell>
          <cell r="X310">
            <v>3.79</v>
          </cell>
          <cell r="Y310">
            <v>4.4</v>
          </cell>
          <cell r="Z310">
            <v>4.325</v>
          </cell>
          <cell r="AA310">
            <v>4.135</v>
          </cell>
          <cell r="AB310">
            <v>4.19</v>
          </cell>
          <cell r="AC310">
            <v>4.165</v>
          </cell>
        </row>
        <row r="311">
          <cell r="A311">
            <v>36712</v>
          </cell>
          <cell r="B311">
            <v>4.215</v>
          </cell>
          <cell r="C311">
            <v>3.945</v>
          </cell>
          <cell r="D311">
            <v>4.73</v>
          </cell>
          <cell r="E311">
            <v>3.74</v>
          </cell>
          <cell r="F311">
            <v>4.29</v>
          </cell>
          <cell r="G311">
            <v>0.515000000000001</v>
          </cell>
          <cell r="H311">
            <v>0.785000000000001</v>
          </cell>
          <cell r="I311">
            <v>0.27</v>
          </cell>
          <cell r="J311">
            <v>0.0750000000000002</v>
          </cell>
          <cell r="K311">
            <v>0.345</v>
          </cell>
          <cell r="L311">
            <v>0.205</v>
          </cell>
          <cell r="M311">
            <v>4.145</v>
          </cell>
          <cell r="N311">
            <v>4.73</v>
          </cell>
          <cell r="O311">
            <v>5.045</v>
          </cell>
          <cell r="P311">
            <v>3.825</v>
          </cell>
          <cell r="Q311">
            <v>3.895</v>
          </cell>
          <cell r="R311">
            <v>0</v>
          </cell>
          <cell r="S311">
            <v>0.585000000000001</v>
          </cell>
          <cell r="T311">
            <v>3.685</v>
          </cell>
          <cell r="U311">
            <v>4.335</v>
          </cell>
          <cell r="V311">
            <v>3.66</v>
          </cell>
          <cell r="W311">
            <v>3.515</v>
          </cell>
          <cell r="X311">
            <v>3.79</v>
          </cell>
          <cell r="Y311">
            <v>4.4</v>
          </cell>
          <cell r="Z311">
            <v>4.325</v>
          </cell>
          <cell r="AA311">
            <v>4.135</v>
          </cell>
          <cell r="AB311">
            <v>4.19</v>
          </cell>
          <cell r="AC311">
            <v>4.165</v>
          </cell>
        </row>
        <row r="312">
          <cell r="A312">
            <v>36713</v>
          </cell>
          <cell r="B312">
            <v>4.16</v>
          </cell>
          <cell r="C312">
            <v>3.96</v>
          </cell>
          <cell r="D312">
            <v>4.84</v>
          </cell>
          <cell r="E312">
            <v>3.86</v>
          </cell>
          <cell r="F312">
            <v>4.2</v>
          </cell>
          <cell r="G312">
            <v>0.68</v>
          </cell>
          <cell r="H312">
            <v>0.88</v>
          </cell>
          <cell r="I312">
            <v>0.2</v>
          </cell>
          <cell r="J312">
            <v>0.04</v>
          </cell>
          <cell r="K312">
            <v>0.24</v>
          </cell>
          <cell r="L312">
            <v>0.1</v>
          </cell>
          <cell r="M312">
            <v>4.14</v>
          </cell>
          <cell r="N312">
            <v>4.49</v>
          </cell>
          <cell r="O312">
            <v>4.735</v>
          </cell>
          <cell r="P312">
            <v>3.875</v>
          </cell>
          <cell r="Q312">
            <v>3.905</v>
          </cell>
          <cell r="R312">
            <v>-0.35</v>
          </cell>
          <cell r="S312">
            <v>0.350000000000001</v>
          </cell>
          <cell r="T312">
            <v>3.725</v>
          </cell>
          <cell r="U312">
            <v>4.24</v>
          </cell>
          <cell r="V312">
            <v>3.76</v>
          </cell>
          <cell r="W312">
            <v>3.565</v>
          </cell>
          <cell r="X312">
            <v>3.855</v>
          </cell>
          <cell r="Y312">
            <v>4.275</v>
          </cell>
          <cell r="Z312">
            <v>4.25</v>
          </cell>
          <cell r="AA312">
            <v>4.035</v>
          </cell>
          <cell r="AB312">
            <v>4.135</v>
          </cell>
          <cell r="AC312">
            <v>4.07</v>
          </cell>
        </row>
        <row r="313">
          <cell r="A313">
            <v>36714</v>
          </cell>
          <cell r="B313">
            <v>3.94</v>
          </cell>
          <cell r="C313">
            <v>3.655</v>
          </cell>
          <cell r="D313">
            <v>4.555</v>
          </cell>
          <cell r="E313">
            <v>3.57</v>
          </cell>
          <cell r="F313">
            <v>3.97</v>
          </cell>
          <cell r="G313">
            <v>0.615</v>
          </cell>
          <cell r="H313">
            <v>0.9</v>
          </cell>
          <cell r="I313">
            <v>0.285</v>
          </cell>
          <cell r="J313">
            <v>0.0300000000000003</v>
          </cell>
          <cell r="K313">
            <v>0.315</v>
          </cell>
          <cell r="L313">
            <v>0.085</v>
          </cell>
          <cell r="M313">
            <v>3.75</v>
          </cell>
          <cell r="N313">
            <v>4.135</v>
          </cell>
          <cell r="O313">
            <v>4.705</v>
          </cell>
          <cell r="P313">
            <v>3.605</v>
          </cell>
          <cell r="Q313">
            <v>3.625</v>
          </cell>
          <cell r="R313">
            <v>-0.42</v>
          </cell>
          <cell r="S313">
            <v>0.385</v>
          </cell>
          <cell r="T313">
            <v>3.51</v>
          </cell>
          <cell r="U313">
            <v>4.03</v>
          </cell>
          <cell r="V313">
            <v>3.495</v>
          </cell>
          <cell r="W313">
            <v>3.375</v>
          </cell>
          <cell r="X313">
            <v>3.565</v>
          </cell>
          <cell r="Y313">
            <v>4.085</v>
          </cell>
          <cell r="Z313">
            <v>4.03</v>
          </cell>
          <cell r="AA313">
            <v>3.83</v>
          </cell>
          <cell r="AB313">
            <v>3.95</v>
          </cell>
          <cell r="AC313">
            <v>3.855</v>
          </cell>
        </row>
        <row r="314">
          <cell r="A314">
            <v>36715</v>
          </cell>
          <cell r="B314">
            <v>3.745</v>
          </cell>
          <cell r="C314">
            <v>3.39</v>
          </cell>
          <cell r="D314">
            <v>4.135</v>
          </cell>
          <cell r="E314">
            <v>3.34</v>
          </cell>
          <cell r="F314">
            <v>3.85</v>
          </cell>
          <cell r="G314">
            <v>0.39</v>
          </cell>
          <cell r="H314">
            <v>0.745</v>
          </cell>
          <cell r="I314">
            <v>0.355</v>
          </cell>
          <cell r="J314">
            <v>0.105</v>
          </cell>
          <cell r="K314">
            <v>0.46</v>
          </cell>
          <cell r="L314">
            <v>0.0500000000000003</v>
          </cell>
          <cell r="M314">
            <v>3.415</v>
          </cell>
          <cell r="N314">
            <v>3.595</v>
          </cell>
          <cell r="O314">
            <v>4.48</v>
          </cell>
          <cell r="P314">
            <v>3.36</v>
          </cell>
          <cell r="Q314">
            <v>3.39</v>
          </cell>
          <cell r="R314">
            <v>-0.54</v>
          </cell>
          <cell r="S314">
            <v>0.18</v>
          </cell>
          <cell r="T314">
            <v>3.25</v>
          </cell>
          <cell r="U314">
            <v>3.995</v>
          </cell>
          <cell r="V314">
            <v>3.27</v>
          </cell>
          <cell r="W314">
            <v>3.08</v>
          </cell>
          <cell r="X314">
            <v>3.36</v>
          </cell>
          <cell r="Y314">
            <v>4.045</v>
          </cell>
          <cell r="Z314">
            <v>3.94</v>
          </cell>
          <cell r="AA314">
            <v>3.79</v>
          </cell>
          <cell r="AB314">
            <v>3.905</v>
          </cell>
          <cell r="AC314">
            <v>3.82</v>
          </cell>
        </row>
        <row r="315">
          <cell r="A315">
            <v>36716</v>
          </cell>
          <cell r="B315">
            <v>3.745</v>
          </cell>
          <cell r="C315">
            <v>3.39</v>
          </cell>
          <cell r="D315">
            <v>4.135</v>
          </cell>
          <cell r="E315">
            <v>3.34</v>
          </cell>
          <cell r="F315">
            <v>3.85</v>
          </cell>
          <cell r="G315">
            <v>0.39</v>
          </cell>
          <cell r="H315">
            <v>0.745</v>
          </cell>
          <cell r="I315">
            <v>0.355</v>
          </cell>
          <cell r="J315">
            <v>0.105</v>
          </cell>
          <cell r="K315">
            <v>0.46</v>
          </cell>
          <cell r="L315">
            <v>0.0500000000000003</v>
          </cell>
          <cell r="M315">
            <v>3.415</v>
          </cell>
          <cell r="N315">
            <v>3.595</v>
          </cell>
          <cell r="O315">
            <v>4.48</v>
          </cell>
          <cell r="P315">
            <v>3.36</v>
          </cell>
          <cell r="Q315">
            <v>3.39</v>
          </cell>
          <cell r="R315">
            <v>-0.54</v>
          </cell>
          <cell r="S315">
            <v>0.18</v>
          </cell>
          <cell r="T315">
            <v>3.25</v>
          </cell>
          <cell r="U315">
            <v>3.995</v>
          </cell>
          <cell r="V315">
            <v>3.27</v>
          </cell>
          <cell r="W315">
            <v>3.08</v>
          </cell>
          <cell r="X315">
            <v>3.36</v>
          </cell>
          <cell r="Y315">
            <v>4.045</v>
          </cell>
          <cell r="Z315">
            <v>3.94</v>
          </cell>
          <cell r="AA315">
            <v>3.79</v>
          </cell>
          <cell r="AB315">
            <v>3.905</v>
          </cell>
          <cell r="AC315">
            <v>3.82</v>
          </cell>
        </row>
        <row r="316">
          <cell r="A316">
            <v>36717</v>
          </cell>
          <cell r="B316">
            <v>3.745</v>
          </cell>
          <cell r="C316">
            <v>3.39</v>
          </cell>
          <cell r="D316">
            <v>4.135</v>
          </cell>
          <cell r="E316">
            <v>3.34</v>
          </cell>
          <cell r="F316">
            <v>3.85</v>
          </cell>
          <cell r="G316">
            <v>0.39</v>
          </cell>
          <cell r="H316">
            <v>0.745</v>
          </cell>
          <cell r="I316">
            <v>0.355</v>
          </cell>
          <cell r="J316">
            <v>0.105</v>
          </cell>
          <cell r="K316">
            <v>0.46</v>
          </cell>
          <cell r="L316">
            <v>0.0500000000000003</v>
          </cell>
          <cell r="M316">
            <v>3.415</v>
          </cell>
          <cell r="N316">
            <v>3.595</v>
          </cell>
          <cell r="O316">
            <v>4.48</v>
          </cell>
          <cell r="P316">
            <v>3.36</v>
          </cell>
          <cell r="Q316">
            <v>3.39</v>
          </cell>
          <cell r="R316">
            <v>-0.54</v>
          </cell>
          <cell r="S316">
            <v>0.18</v>
          </cell>
          <cell r="T316">
            <v>3.25</v>
          </cell>
          <cell r="U316">
            <v>3.995</v>
          </cell>
          <cell r="V316">
            <v>3.27</v>
          </cell>
          <cell r="W316">
            <v>3.08</v>
          </cell>
          <cell r="X316">
            <v>3.36</v>
          </cell>
          <cell r="Y316">
            <v>4.045</v>
          </cell>
          <cell r="Z316">
            <v>3.94</v>
          </cell>
          <cell r="AA316">
            <v>3.79</v>
          </cell>
          <cell r="AB316">
            <v>3.905</v>
          </cell>
          <cell r="AC316">
            <v>3.82</v>
          </cell>
        </row>
        <row r="317">
          <cell r="A317">
            <v>36718</v>
          </cell>
          <cell r="B317">
            <v>4.065</v>
          </cell>
          <cell r="C317">
            <v>3.82</v>
          </cell>
          <cell r="D317">
            <v>4.74</v>
          </cell>
          <cell r="E317">
            <v>3.65</v>
          </cell>
          <cell r="F317">
            <v>4.16</v>
          </cell>
          <cell r="G317">
            <v>0.675</v>
          </cell>
          <cell r="H317">
            <v>0.92</v>
          </cell>
          <cell r="I317">
            <v>0.245000000000001</v>
          </cell>
          <cell r="J317">
            <v>0.0949999999999998</v>
          </cell>
          <cell r="K317">
            <v>0.34</v>
          </cell>
          <cell r="L317">
            <v>0.17</v>
          </cell>
          <cell r="M317">
            <v>4.045</v>
          </cell>
          <cell r="N317">
            <v>4.49</v>
          </cell>
          <cell r="O317">
            <v>4.805</v>
          </cell>
          <cell r="P317">
            <v>3.715</v>
          </cell>
          <cell r="Q317">
            <v>3.72</v>
          </cell>
          <cell r="R317">
            <v>-0.25</v>
          </cell>
          <cell r="S317">
            <v>0.445</v>
          </cell>
          <cell r="T317">
            <v>3.66</v>
          </cell>
          <cell r="U317">
            <v>4.18</v>
          </cell>
          <cell r="V317">
            <v>3.595</v>
          </cell>
          <cell r="W317">
            <v>3.34</v>
          </cell>
          <cell r="X317">
            <v>3.68</v>
          </cell>
          <cell r="Y317">
            <v>4.195</v>
          </cell>
          <cell r="Z317">
            <v>4.185</v>
          </cell>
          <cell r="AA317">
            <v>3.985</v>
          </cell>
          <cell r="AB317">
            <v>4.1</v>
          </cell>
          <cell r="AC317">
            <v>4.005</v>
          </cell>
        </row>
        <row r="318">
          <cell r="A318">
            <v>36719</v>
          </cell>
          <cell r="B318">
            <v>4.14</v>
          </cell>
          <cell r="C318">
            <v>3.835</v>
          </cell>
          <cell r="D318">
            <v>4.65</v>
          </cell>
          <cell r="E318">
            <v>3.735</v>
          </cell>
          <cell r="F318">
            <v>4.185</v>
          </cell>
          <cell r="G318">
            <v>0.510000000000001</v>
          </cell>
          <cell r="H318">
            <v>0.815</v>
          </cell>
          <cell r="I318">
            <v>0.305</v>
          </cell>
          <cell r="J318">
            <v>0.0449999999999999</v>
          </cell>
          <cell r="K318">
            <v>0.35</v>
          </cell>
          <cell r="L318">
            <v>0.1</v>
          </cell>
          <cell r="M318">
            <v>4.005</v>
          </cell>
          <cell r="N318">
            <v>4.525</v>
          </cell>
          <cell r="O318">
            <v>4.69</v>
          </cell>
          <cell r="P318">
            <v>3.72</v>
          </cell>
          <cell r="Q318">
            <v>3.81</v>
          </cell>
          <cell r="R318">
            <v>-0.125</v>
          </cell>
          <cell r="S318">
            <v>0.520000000000001</v>
          </cell>
          <cell r="T318">
            <v>3.61</v>
          </cell>
          <cell r="U318">
            <v>4.165</v>
          </cell>
          <cell r="V318">
            <v>3.705</v>
          </cell>
          <cell r="W318">
            <v>3.52</v>
          </cell>
          <cell r="X318">
            <v>3.765</v>
          </cell>
          <cell r="Y318">
            <v>4.21</v>
          </cell>
          <cell r="Z318">
            <v>4.195</v>
          </cell>
          <cell r="AA318">
            <v>4.01</v>
          </cell>
          <cell r="AB318">
            <v>4.12</v>
          </cell>
          <cell r="AC318">
            <v>4.02</v>
          </cell>
        </row>
        <row r="319">
          <cell r="A319">
            <v>36720</v>
          </cell>
          <cell r="B319">
            <v>4.265</v>
          </cell>
          <cell r="C319">
            <v>3.97</v>
          </cell>
          <cell r="D319">
            <v>4.805</v>
          </cell>
          <cell r="E319">
            <v>3.79</v>
          </cell>
          <cell r="F319">
            <v>4.31</v>
          </cell>
          <cell r="G319">
            <v>0.54</v>
          </cell>
          <cell r="H319">
            <v>0.835</v>
          </cell>
          <cell r="I319">
            <v>0.295</v>
          </cell>
          <cell r="J319">
            <v>0.0449999999999999</v>
          </cell>
          <cell r="K319">
            <v>0.339999999999999</v>
          </cell>
          <cell r="L319">
            <v>0.18</v>
          </cell>
          <cell r="M319">
            <v>4.115</v>
          </cell>
          <cell r="N319">
            <v>4.655</v>
          </cell>
          <cell r="O319">
            <v>4.89</v>
          </cell>
          <cell r="P319">
            <v>3.865</v>
          </cell>
          <cell r="Q319">
            <v>3.88</v>
          </cell>
          <cell r="R319">
            <v>-0.149999999999999</v>
          </cell>
          <cell r="S319">
            <v>0.54</v>
          </cell>
          <cell r="T319">
            <v>3.705</v>
          </cell>
          <cell r="U319">
            <v>4.285</v>
          </cell>
          <cell r="V319">
            <v>3.74</v>
          </cell>
          <cell r="W319">
            <v>3.635</v>
          </cell>
          <cell r="X319">
            <v>3.855</v>
          </cell>
          <cell r="Y319">
            <v>4.345</v>
          </cell>
          <cell r="Z319">
            <v>4.325</v>
          </cell>
          <cell r="AA319">
            <v>4.155</v>
          </cell>
          <cell r="AB319">
            <v>4.22</v>
          </cell>
          <cell r="AC319">
            <v>4.155</v>
          </cell>
        </row>
        <row r="320">
          <cell r="A320">
            <v>36721</v>
          </cell>
          <cell r="B320">
            <v>4.065</v>
          </cell>
          <cell r="C320">
            <v>3.695</v>
          </cell>
          <cell r="D320">
            <v>4.72</v>
          </cell>
          <cell r="E320">
            <v>3.585</v>
          </cell>
          <cell r="F320">
            <v>4.095</v>
          </cell>
          <cell r="G320">
            <v>0.654999999999999</v>
          </cell>
          <cell r="H320">
            <v>1.025</v>
          </cell>
          <cell r="I320">
            <v>0.370000000000001</v>
          </cell>
          <cell r="J320">
            <v>0.0299999999999994</v>
          </cell>
          <cell r="K320">
            <v>0.4</v>
          </cell>
          <cell r="L320">
            <v>0.11</v>
          </cell>
          <cell r="M320">
            <v>3.88</v>
          </cell>
          <cell r="N320">
            <v>4.435</v>
          </cell>
          <cell r="O320">
            <v>4.67</v>
          </cell>
          <cell r="P320">
            <v>3.59</v>
          </cell>
          <cell r="Q320">
            <v>3.645</v>
          </cell>
          <cell r="R320">
            <v>-0.285</v>
          </cell>
          <cell r="S320">
            <v>0.555</v>
          </cell>
          <cell r="T320">
            <v>3.48</v>
          </cell>
          <cell r="U320">
            <v>4.07</v>
          </cell>
          <cell r="V320">
            <v>3.535</v>
          </cell>
          <cell r="W320">
            <v>3.325</v>
          </cell>
          <cell r="X320">
            <v>3.62</v>
          </cell>
          <cell r="Y320">
            <v>4.1</v>
          </cell>
          <cell r="Z320">
            <v>4.095</v>
          </cell>
          <cell r="AA320">
            <v>3.93</v>
          </cell>
          <cell r="AB320">
            <v>4.025</v>
          </cell>
          <cell r="AC320">
            <v>3.945</v>
          </cell>
        </row>
        <row r="321">
          <cell r="A321">
            <v>36722</v>
          </cell>
          <cell r="B321">
            <v>4.075</v>
          </cell>
          <cell r="C321">
            <v>3.535</v>
          </cell>
          <cell r="D321">
            <v>4.655</v>
          </cell>
          <cell r="E321">
            <v>3.41</v>
          </cell>
          <cell r="F321">
            <v>4.155</v>
          </cell>
          <cell r="G321">
            <v>0.58</v>
          </cell>
          <cell r="H321">
            <v>1.12</v>
          </cell>
          <cell r="I321">
            <v>0.54</v>
          </cell>
          <cell r="J321">
            <v>0.0800000000000001</v>
          </cell>
          <cell r="K321">
            <v>0.62</v>
          </cell>
          <cell r="L321">
            <v>0.125</v>
          </cell>
          <cell r="M321">
            <v>3.7</v>
          </cell>
          <cell r="N321">
            <v>4.18</v>
          </cell>
          <cell r="O321">
            <v>4.755</v>
          </cell>
          <cell r="P321">
            <v>3.51</v>
          </cell>
          <cell r="Q321">
            <v>3.535</v>
          </cell>
          <cell r="R321">
            <v>-0.475000000000001</v>
          </cell>
          <cell r="S321">
            <v>0.48</v>
          </cell>
          <cell r="T321">
            <v>3.465</v>
          </cell>
          <cell r="U321">
            <v>4.18</v>
          </cell>
          <cell r="V321">
            <v>3.405</v>
          </cell>
          <cell r="W321">
            <v>3.205</v>
          </cell>
          <cell r="X321">
            <v>3.45</v>
          </cell>
          <cell r="Y321">
            <v>4.22</v>
          </cell>
          <cell r="Z321">
            <v>4.19</v>
          </cell>
          <cell r="AA321">
            <v>3.99</v>
          </cell>
          <cell r="AB321">
            <v>4.095</v>
          </cell>
          <cell r="AC321">
            <v>4.005</v>
          </cell>
        </row>
        <row r="322">
          <cell r="A322">
            <v>36723</v>
          </cell>
          <cell r="B322">
            <v>4.075</v>
          </cell>
          <cell r="C322">
            <v>3.535</v>
          </cell>
          <cell r="D322">
            <v>4.655</v>
          </cell>
          <cell r="E322">
            <v>3.41</v>
          </cell>
          <cell r="F322">
            <v>4.155</v>
          </cell>
          <cell r="G322">
            <v>0.58</v>
          </cell>
          <cell r="H322">
            <v>1.12</v>
          </cell>
          <cell r="I322">
            <v>0.54</v>
          </cell>
          <cell r="J322">
            <v>0.0800000000000001</v>
          </cell>
          <cell r="K322">
            <v>0.62</v>
          </cell>
          <cell r="L322">
            <v>0.125</v>
          </cell>
          <cell r="M322">
            <v>3.7</v>
          </cell>
          <cell r="N322">
            <v>4.18</v>
          </cell>
          <cell r="O322">
            <v>4.755</v>
          </cell>
          <cell r="P322">
            <v>3.51</v>
          </cell>
          <cell r="Q322">
            <v>3.535</v>
          </cell>
          <cell r="R322">
            <v>-0.475000000000001</v>
          </cell>
          <cell r="S322">
            <v>0.48</v>
          </cell>
          <cell r="T322">
            <v>3.465</v>
          </cell>
          <cell r="U322">
            <v>4.18</v>
          </cell>
          <cell r="V322">
            <v>3.405</v>
          </cell>
          <cell r="W322">
            <v>3.205</v>
          </cell>
          <cell r="X322">
            <v>3.45</v>
          </cell>
          <cell r="Y322">
            <v>4.22</v>
          </cell>
          <cell r="Z322">
            <v>4.19</v>
          </cell>
          <cell r="AA322">
            <v>3.99</v>
          </cell>
          <cell r="AB322">
            <v>4.095</v>
          </cell>
          <cell r="AC322">
            <v>4.005</v>
          </cell>
        </row>
        <row r="323">
          <cell r="A323">
            <v>36724</v>
          </cell>
          <cell r="B323">
            <v>4.075</v>
          </cell>
          <cell r="C323">
            <v>3.535</v>
          </cell>
          <cell r="D323">
            <v>4.655</v>
          </cell>
          <cell r="E323">
            <v>3.41</v>
          </cell>
          <cell r="F323">
            <v>4.155</v>
          </cell>
          <cell r="G323">
            <v>0.58</v>
          </cell>
          <cell r="H323">
            <v>1.12</v>
          </cell>
          <cell r="I323">
            <v>0.54</v>
          </cell>
          <cell r="J323">
            <v>0.0800000000000001</v>
          </cell>
          <cell r="K323">
            <v>0.62</v>
          </cell>
          <cell r="L323">
            <v>0.125</v>
          </cell>
          <cell r="M323">
            <v>3.7</v>
          </cell>
          <cell r="N323">
            <v>4.18</v>
          </cell>
          <cell r="O323">
            <v>4.755</v>
          </cell>
          <cell r="P323">
            <v>3.51</v>
          </cell>
          <cell r="Q323">
            <v>3.535</v>
          </cell>
          <cell r="R323">
            <v>-0.475000000000001</v>
          </cell>
          <cell r="S323">
            <v>0.48</v>
          </cell>
          <cell r="T323">
            <v>3.465</v>
          </cell>
          <cell r="U323">
            <v>4.18</v>
          </cell>
          <cell r="V323">
            <v>3.405</v>
          </cell>
          <cell r="W323">
            <v>3.205</v>
          </cell>
          <cell r="X323">
            <v>3.45</v>
          </cell>
          <cell r="Y323">
            <v>4.22</v>
          </cell>
          <cell r="Z323">
            <v>4.19</v>
          </cell>
          <cell r="AA323">
            <v>3.99</v>
          </cell>
          <cell r="AB323">
            <v>4.095</v>
          </cell>
          <cell r="AC323">
            <v>4.005</v>
          </cell>
        </row>
        <row r="324">
          <cell r="A324">
            <v>36725</v>
          </cell>
          <cell r="B324">
            <v>4.12</v>
          </cell>
          <cell r="C324">
            <v>3.73</v>
          </cell>
          <cell r="D324">
            <v>4.705</v>
          </cell>
          <cell r="E324">
            <v>3.47</v>
          </cell>
          <cell r="F324">
            <v>4.14</v>
          </cell>
          <cell r="G324">
            <v>0.585</v>
          </cell>
          <cell r="H324">
            <v>0.975</v>
          </cell>
          <cell r="I324">
            <v>0.39</v>
          </cell>
          <cell r="J324">
            <v>0.0199999999999996</v>
          </cell>
          <cell r="K324">
            <v>0.41</v>
          </cell>
          <cell r="L324">
            <v>0.26</v>
          </cell>
          <cell r="M324">
            <v>3.92</v>
          </cell>
          <cell r="N324">
            <v>4.58</v>
          </cell>
          <cell r="O324">
            <v>4.435</v>
          </cell>
          <cell r="P324">
            <v>3.445</v>
          </cell>
          <cell r="Q324">
            <v>3.515</v>
          </cell>
          <cell r="R324">
            <v>-0.125</v>
          </cell>
          <cell r="S324">
            <v>0.66</v>
          </cell>
          <cell r="T324">
            <v>3.415</v>
          </cell>
          <cell r="U324">
            <v>4.135</v>
          </cell>
          <cell r="V324" t="str">
            <v>3..42</v>
          </cell>
          <cell r="W324">
            <v>3.185</v>
          </cell>
          <cell r="X324">
            <v>3.495</v>
          </cell>
          <cell r="Y324">
            <v>4.155</v>
          </cell>
          <cell r="Z324">
            <v>4.155</v>
          </cell>
          <cell r="AA324">
            <v>3.98</v>
          </cell>
          <cell r="AB324">
            <v>4.04</v>
          </cell>
          <cell r="AC324">
            <v>3.98</v>
          </cell>
        </row>
        <row r="325">
          <cell r="A325">
            <v>36726</v>
          </cell>
          <cell r="B325">
            <v>3.95</v>
          </cell>
          <cell r="C325">
            <v>3.635</v>
          </cell>
          <cell r="D325">
            <v>4.675</v>
          </cell>
          <cell r="E325">
            <v>3.23</v>
          </cell>
          <cell r="F325">
            <v>3.98</v>
          </cell>
          <cell r="G325">
            <v>0.725</v>
          </cell>
          <cell r="H325">
            <v>1.04</v>
          </cell>
          <cell r="I325">
            <v>0.315</v>
          </cell>
          <cell r="J325">
            <v>0.0299999999999998</v>
          </cell>
          <cell r="K325">
            <v>0.345</v>
          </cell>
          <cell r="L325">
            <v>0.405</v>
          </cell>
          <cell r="M325">
            <v>3.725</v>
          </cell>
          <cell r="N325">
            <v>4.455</v>
          </cell>
          <cell r="O325">
            <v>4.245</v>
          </cell>
          <cell r="P325">
            <v>3.24</v>
          </cell>
          <cell r="Q325">
            <v>3.295</v>
          </cell>
          <cell r="R325">
            <v>-0.22</v>
          </cell>
          <cell r="S325">
            <v>0.73</v>
          </cell>
          <cell r="T325">
            <v>3.145</v>
          </cell>
          <cell r="U325">
            <v>3.99</v>
          </cell>
          <cell r="V325">
            <v>3.19</v>
          </cell>
          <cell r="W325">
            <v>3.01</v>
          </cell>
          <cell r="X325">
            <v>3.255</v>
          </cell>
          <cell r="Y325">
            <v>4.015</v>
          </cell>
          <cell r="Z325">
            <v>3.99</v>
          </cell>
          <cell r="AA325">
            <v>3.82</v>
          </cell>
          <cell r="AB325">
            <v>3.88</v>
          </cell>
          <cell r="AC325">
            <v>3.83</v>
          </cell>
        </row>
        <row r="326">
          <cell r="A326">
            <v>36727</v>
          </cell>
          <cell r="B326">
            <v>4.04</v>
          </cell>
          <cell r="C326">
            <v>3.725</v>
          </cell>
          <cell r="D326">
            <v>4.76</v>
          </cell>
          <cell r="E326">
            <v>3.28</v>
          </cell>
          <cell r="F326">
            <v>4.075</v>
          </cell>
          <cell r="G326">
            <v>0.72</v>
          </cell>
          <cell r="H326">
            <v>1.035</v>
          </cell>
          <cell r="I326">
            <v>0.315</v>
          </cell>
          <cell r="J326">
            <v>0.0350000000000001</v>
          </cell>
          <cell r="K326">
            <v>0.35</v>
          </cell>
          <cell r="L326">
            <v>0.445</v>
          </cell>
          <cell r="M326">
            <v>3.99</v>
          </cell>
          <cell r="N326">
            <v>4.53</v>
          </cell>
          <cell r="O326">
            <v>4.435</v>
          </cell>
          <cell r="P326">
            <v>3.305</v>
          </cell>
          <cell r="Q326">
            <v>3.405</v>
          </cell>
          <cell r="R326">
            <v>-0.23</v>
          </cell>
          <cell r="S326">
            <v>0.54</v>
          </cell>
          <cell r="T326">
            <v>3.32</v>
          </cell>
          <cell r="U326">
            <v>4.065</v>
          </cell>
          <cell r="V326">
            <v>3.24</v>
          </cell>
          <cell r="W326">
            <v>3.035</v>
          </cell>
          <cell r="X326">
            <v>3.3</v>
          </cell>
          <cell r="Y326">
            <v>4.1</v>
          </cell>
          <cell r="Z326">
            <v>4.085</v>
          </cell>
          <cell r="AA326">
            <v>3.92</v>
          </cell>
          <cell r="AB326">
            <v>3.98</v>
          </cell>
          <cell r="AC326">
            <v>3.92</v>
          </cell>
        </row>
        <row r="327">
          <cell r="A327">
            <v>36728</v>
          </cell>
          <cell r="B327">
            <v>3.905</v>
          </cell>
          <cell r="C327">
            <v>3.615</v>
          </cell>
          <cell r="D327">
            <v>4.625</v>
          </cell>
          <cell r="E327">
            <v>3.19</v>
          </cell>
          <cell r="F327">
            <v>3.95</v>
          </cell>
          <cell r="G327">
            <v>0.72</v>
          </cell>
          <cell r="H327">
            <v>1.01</v>
          </cell>
          <cell r="I327">
            <v>0.29</v>
          </cell>
          <cell r="J327">
            <v>0.0450000000000004</v>
          </cell>
          <cell r="K327">
            <v>0.335</v>
          </cell>
          <cell r="L327">
            <v>0.425</v>
          </cell>
          <cell r="M327">
            <v>4.025</v>
          </cell>
          <cell r="N327">
            <v>4.485</v>
          </cell>
          <cell r="O327">
            <v>4.245</v>
          </cell>
          <cell r="P327">
            <v>3.19</v>
          </cell>
          <cell r="Q327">
            <v>3.295</v>
          </cell>
          <cell r="R327">
            <v>-0.14</v>
          </cell>
          <cell r="S327">
            <v>0.46</v>
          </cell>
          <cell r="T327">
            <v>3.165</v>
          </cell>
          <cell r="U327">
            <v>3.865</v>
          </cell>
          <cell r="V327">
            <v>3.145</v>
          </cell>
          <cell r="W327">
            <v>3.035</v>
          </cell>
          <cell r="X327">
            <v>3.215</v>
          </cell>
          <cell r="Y327">
            <v>3.91</v>
          </cell>
          <cell r="Z327">
            <v>3.915</v>
          </cell>
          <cell r="AA327">
            <v>3.75</v>
          </cell>
          <cell r="AB327">
            <v>3.82</v>
          </cell>
          <cell r="AC327">
            <v>3.755</v>
          </cell>
        </row>
        <row r="328">
          <cell r="A328">
            <v>36729</v>
          </cell>
          <cell r="B328">
            <v>3.925</v>
          </cell>
          <cell r="C328">
            <v>3.495</v>
          </cell>
          <cell r="D328">
            <v>4.62</v>
          </cell>
          <cell r="E328">
            <v>3.205</v>
          </cell>
          <cell r="F328">
            <v>3.97</v>
          </cell>
          <cell r="G328">
            <v>0.695</v>
          </cell>
          <cell r="H328">
            <v>1.125</v>
          </cell>
          <cell r="I328">
            <v>0.43</v>
          </cell>
          <cell r="J328">
            <v>0.0450000000000004</v>
          </cell>
          <cell r="K328">
            <v>0.475</v>
          </cell>
          <cell r="L328">
            <v>0.29</v>
          </cell>
          <cell r="M328">
            <v>4.03</v>
          </cell>
          <cell r="N328">
            <v>4.47</v>
          </cell>
          <cell r="O328">
            <v>4.245</v>
          </cell>
          <cell r="P328">
            <v>3.22</v>
          </cell>
          <cell r="Q328">
            <v>3.305</v>
          </cell>
          <cell r="R328">
            <v>-0.15</v>
          </cell>
          <cell r="S328">
            <v>0.44</v>
          </cell>
          <cell r="T328">
            <v>3.165</v>
          </cell>
          <cell r="U328">
            <v>3.88</v>
          </cell>
          <cell r="V328">
            <v>3.17</v>
          </cell>
          <cell r="W328">
            <v>3.075</v>
          </cell>
          <cell r="X328">
            <v>3.23</v>
          </cell>
          <cell r="Y328">
            <v>3.925</v>
          </cell>
          <cell r="Z328">
            <v>3.955</v>
          </cell>
          <cell r="AA328">
            <v>3.75</v>
          </cell>
          <cell r="AB328">
            <v>3.83</v>
          </cell>
          <cell r="AC328">
            <v>3.755</v>
          </cell>
        </row>
        <row r="329">
          <cell r="A329">
            <v>36730</v>
          </cell>
          <cell r="B329">
            <v>3.925</v>
          </cell>
          <cell r="C329">
            <v>3.495</v>
          </cell>
          <cell r="D329">
            <v>4.62</v>
          </cell>
          <cell r="E329">
            <v>3.205</v>
          </cell>
          <cell r="F329">
            <v>3.97</v>
          </cell>
          <cell r="G329">
            <v>0.695</v>
          </cell>
          <cell r="H329">
            <v>1.125</v>
          </cell>
          <cell r="I329">
            <v>0.43</v>
          </cell>
          <cell r="J329">
            <v>0.0450000000000004</v>
          </cell>
          <cell r="K329">
            <v>0.475</v>
          </cell>
          <cell r="L329">
            <v>0.29</v>
          </cell>
          <cell r="M329">
            <v>4.03</v>
          </cell>
          <cell r="N329">
            <v>4.47</v>
          </cell>
          <cell r="O329">
            <v>4.245</v>
          </cell>
          <cell r="P329">
            <v>3.22</v>
          </cell>
          <cell r="Q329">
            <v>3.305</v>
          </cell>
          <cell r="R329">
            <v>-0.15</v>
          </cell>
          <cell r="S329">
            <v>0.44</v>
          </cell>
          <cell r="T329">
            <v>3.165</v>
          </cell>
          <cell r="U329">
            <v>3.88</v>
          </cell>
          <cell r="V329">
            <v>3.17</v>
          </cell>
          <cell r="W329">
            <v>3.075</v>
          </cell>
          <cell r="X329">
            <v>3.23</v>
          </cell>
          <cell r="Y329">
            <v>3.925</v>
          </cell>
          <cell r="Z329">
            <v>3.955</v>
          </cell>
          <cell r="AA329">
            <v>3.75</v>
          </cell>
          <cell r="AB329">
            <v>3.83</v>
          </cell>
          <cell r="AC329">
            <v>3.755</v>
          </cell>
        </row>
        <row r="330">
          <cell r="A330">
            <v>36731</v>
          </cell>
          <cell r="B330">
            <v>3.925</v>
          </cell>
          <cell r="C330">
            <v>3.495</v>
          </cell>
          <cell r="D330">
            <v>4.62</v>
          </cell>
          <cell r="E330">
            <v>3.205</v>
          </cell>
          <cell r="F330">
            <v>3.97</v>
          </cell>
          <cell r="G330">
            <v>0.695</v>
          </cell>
          <cell r="H330">
            <v>1.125</v>
          </cell>
          <cell r="I330">
            <v>0.43</v>
          </cell>
          <cell r="J330">
            <v>0.0450000000000004</v>
          </cell>
          <cell r="K330">
            <v>0.475</v>
          </cell>
          <cell r="L330">
            <v>0.29</v>
          </cell>
          <cell r="M330">
            <v>4.03</v>
          </cell>
          <cell r="N330">
            <v>4.47</v>
          </cell>
          <cell r="O330">
            <v>4.245</v>
          </cell>
          <cell r="P330">
            <v>3.22</v>
          </cell>
          <cell r="Q330">
            <v>3.305</v>
          </cell>
          <cell r="R330">
            <v>-0.15</v>
          </cell>
          <cell r="S330">
            <v>0.44</v>
          </cell>
          <cell r="T330">
            <v>3.165</v>
          </cell>
          <cell r="U330">
            <v>3.88</v>
          </cell>
          <cell r="V330">
            <v>3.17</v>
          </cell>
          <cell r="W330">
            <v>3.075</v>
          </cell>
          <cell r="X330">
            <v>3.23</v>
          </cell>
          <cell r="Y330">
            <v>3.925</v>
          </cell>
          <cell r="Z330">
            <v>3.955</v>
          </cell>
          <cell r="AA330">
            <v>3.75</v>
          </cell>
          <cell r="AB330">
            <v>3.83</v>
          </cell>
          <cell r="AC330">
            <v>3.755</v>
          </cell>
        </row>
        <row r="331">
          <cell r="A331">
            <v>36732</v>
          </cell>
          <cell r="B331">
            <v>3.8</v>
          </cell>
          <cell r="C331">
            <v>3.575</v>
          </cell>
          <cell r="D331">
            <v>4.625</v>
          </cell>
          <cell r="E331">
            <v>2.985</v>
          </cell>
          <cell r="F331">
            <v>3.8</v>
          </cell>
          <cell r="G331">
            <v>0.825</v>
          </cell>
          <cell r="H331">
            <v>1.05</v>
          </cell>
          <cell r="I331">
            <v>0.225</v>
          </cell>
          <cell r="J331">
            <v>0</v>
          </cell>
          <cell r="K331">
            <v>0.225</v>
          </cell>
          <cell r="L331">
            <v>0.59</v>
          </cell>
          <cell r="M331">
            <v>4.04</v>
          </cell>
          <cell r="N331">
            <v>4.585</v>
          </cell>
          <cell r="O331">
            <v>3.895</v>
          </cell>
          <cell r="P331">
            <v>2.96</v>
          </cell>
          <cell r="Q331">
            <v>3.09</v>
          </cell>
          <cell r="R331">
            <v>-0.04</v>
          </cell>
          <cell r="S331">
            <v>0.545</v>
          </cell>
          <cell r="T331">
            <v>2.955</v>
          </cell>
          <cell r="U331">
            <v>3.74</v>
          </cell>
          <cell r="V331">
            <v>2.995</v>
          </cell>
          <cell r="W331">
            <v>2.91</v>
          </cell>
          <cell r="X331">
            <v>3.02</v>
          </cell>
          <cell r="Y331">
            <v>3.775</v>
          </cell>
          <cell r="Z331">
            <v>3.77</v>
          </cell>
          <cell r="AA331">
            <v>3.59</v>
          </cell>
          <cell r="AB331">
            <v>3.69</v>
          </cell>
          <cell r="AC331">
            <v>3.6</v>
          </cell>
        </row>
        <row r="332">
          <cell r="A332">
            <v>36733</v>
          </cell>
          <cell r="B332">
            <v>3.7</v>
          </cell>
          <cell r="C332">
            <v>3.475</v>
          </cell>
          <cell r="D332">
            <v>4.53</v>
          </cell>
          <cell r="E332">
            <v>2.94</v>
          </cell>
          <cell r="F332">
            <v>3.705</v>
          </cell>
          <cell r="G332">
            <v>0.83</v>
          </cell>
          <cell r="H332">
            <v>1.055</v>
          </cell>
          <cell r="I332">
            <v>0.225</v>
          </cell>
          <cell r="J332">
            <v>0.00499999999999989</v>
          </cell>
          <cell r="K332">
            <v>0.23</v>
          </cell>
          <cell r="L332">
            <v>0.535</v>
          </cell>
          <cell r="M332">
            <v>3.975</v>
          </cell>
          <cell r="N332">
            <v>4.435</v>
          </cell>
          <cell r="O332">
            <v>4.06</v>
          </cell>
          <cell r="P332">
            <v>2.9</v>
          </cell>
          <cell r="Q332">
            <v>3.04</v>
          </cell>
          <cell r="R332">
            <v>-0.0950000000000006</v>
          </cell>
          <cell r="S332">
            <v>0.46</v>
          </cell>
          <cell r="T332">
            <v>2.975</v>
          </cell>
          <cell r="U332">
            <v>3.635</v>
          </cell>
          <cell r="V332">
            <v>2.915</v>
          </cell>
          <cell r="W332">
            <v>2.83</v>
          </cell>
          <cell r="X332">
            <v>2.96</v>
          </cell>
          <cell r="Y332">
            <v>3.67</v>
          </cell>
          <cell r="Z332">
            <v>3.68</v>
          </cell>
          <cell r="AA332">
            <v>3.485</v>
          </cell>
          <cell r="AB332">
            <v>3.58</v>
          </cell>
          <cell r="AC332">
            <v>3.49</v>
          </cell>
        </row>
        <row r="333">
          <cell r="A333">
            <v>36734</v>
          </cell>
          <cell r="B333">
            <v>3.705</v>
          </cell>
          <cell r="C333">
            <v>3.46</v>
          </cell>
          <cell r="D333">
            <v>4.53</v>
          </cell>
          <cell r="E333">
            <v>2.905</v>
          </cell>
          <cell r="F333">
            <v>3.695</v>
          </cell>
          <cell r="G333">
            <v>0.825</v>
          </cell>
          <cell r="H333">
            <v>1.07</v>
          </cell>
          <cell r="I333">
            <v>0.245</v>
          </cell>
          <cell r="J333">
            <v>-0.0100000000000002</v>
          </cell>
          <cell r="K333">
            <v>0.235</v>
          </cell>
          <cell r="L333">
            <v>0.555</v>
          </cell>
          <cell r="M333">
            <v>3.985</v>
          </cell>
          <cell r="N333">
            <v>4.3</v>
          </cell>
          <cell r="O333">
            <v>4.05</v>
          </cell>
          <cell r="P333">
            <v>2.88</v>
          </cell>
          <cell r="Q333">
            <v>3.025</v>
          </cell>
          <cell r="R333">
            <v>-0.23</v>
          </cell>
          <cell r="S333">
            <v>0.315</v>
          </cell>
          <cell r="T333">
            <v>2.97</v>
          </cell>
          <cell r="U333">
            <v>3.58</v>
          </cell>
          <cell r="V333">
            <v>2.91</v>
          </cell>
          <cell r="W333">
            <v>2.79</v>
          </cell>
          <cell r="X333">
            <v>2.92</v>
          </cell>
          <cell r="Y333">
            <v>3.65</v>
          </cell>
          <cell r="Z333">
            <v>3.655</v>
          </cell>
          <cell r="AA333">
            <v>3.47</v>
          </cell>
          <cell r="AB333">
            <v>3.57</v>
          </cell>
          <cell r="AC333">
            <v>3.47</v>
          </cell>
        </row>
        <row r="334">
          <cell r="A334">
            <v>36735</v>
          </cell>
          <cell r="B334">
            <v>3.855</v>
          </cell>
          <cell r="C334">
            <v>3.53</v>
          </cell>
          <cell r="D334">
            <v>4.62</v>
          </cell>
          <cell r="E334">
            <v>3.06</v>
          </cell>
          <cell r="F334">
            <v>3.86</v>
          </cell>
          <cell r="G334">
            <v>0.765</v>
          </cell>
          <cell r="H334">
            <v>1.09</v>
          </cell>
          <cell r="I334">
            <v>0.325</v>
          </cell>
          <cell r="J334">
            <v>0.00499999999999989</v>
          </cell>
          <cell r="K334">
            <v>0.33</v>
          </cell>
          <cell r="L334">
            <v>0.47</v>
          </cell>
          <cell r="M334">
            <v>4.055</v>
          </cell>
          <cell r="N334">
            <v>4.385</v>
          </cell>
          <cell r="O334">
            <v>4.235</v>
          </cell>
          <cell r="P334">
            <v>3.085</v>
          </cell>
          <cell r="Q334">
            <v>3.195</v>
          </cell>
          <cell r="R334">
            <v>-0.235</v>
          </cell>
          <cell r="S334">
            <v>0.33</v>
          </cell>
          <cell r="T334">
            <v>3.09</v>
          </cell>
          <cell r="U334">
            <v>3.755</v>
          </cell>
          <cell r="V334">
            <v>3.035</v>
          </cell>
          <cell r="W334">
            <v>2.92</v>
          </cell>
          <cell r="X334">
            <v>3.09</v>
          </cell>
          <cell r="Y334">
            <v>3.82</v>
          </cell>
          <cell r="Z334">
            <v>3.83</v>
          </cell>
          <cell r="AA334">
            <v>3.645</v>
          </cell>
          <cell r="AB334">
            <v>3.74</v>
          </cell>
          <cell r="AC334">
            <v>3.645</v>
          </cell>
        </row>
        <row r="335">
          <cell r="A335">
            <v>36736</v>
          </cell>
          <cell r="B335">
            <v>3.905</v>
          </cell>
          <cell r="C335">
            <v>3.505</v>
          </cell>
          <cell r="D335">
            <v>4.605</v>
          </cell>
          <cell r="E335">
            <v>3.135</v>
          </cell>
          <cell r="F335">
            <v>3.89</v>
          </cell>
          <cell r="G335">
            <v>0.700000000000001</v>
          </cell>
          <cell r="H335">
            <v>1.1</v>
          </cell>
          <cell r="I335">
            <v>0.4</v>
          </cell>
          <cell r="J335">
            <v>-0.0149999999999997</v>
          </cell>
          <cell r="K335">
            <v>0.385</v>
          </cell>
          <cell r="L335">
            <v>0.37</v>
          </cell>
          <cell r="M335">
            <v>4.09</v>
          </cell>
          <cell r="N335">
            <v>4.46</v>
          </cell>
          <cell r="O335">
            <v>4.285</v>
          </cell>
          <cell r="P335">
            <v>3.115</v>
          </cell>
          <cell r="Q335">
            <v>3.23</v>
          </cell>
          <cell r="R335">
            <v>-0.145</v>
          </cell>
          <cell r="S335">
            <v>0.37</v>
          </cell>
          <cell r="T335">
            <v>3.18</v>
          </cell>
          <cell r="U335">
            <v>3.885</v>
          </cell>
          <cell r="V335">
            <v>3.085</v>
          </cell>
          <cell r="W335">
            <v>3.03</v>
          </cell>
          <cell r="X335">
            <v>3.155</v>
          </cell>
          <cell r="Y335">
            <v>3.955</v>
          </cell>
          <cell r="Z335">
            <v>3.915</v>
          </cell>
          <cell r="AA335">
            <v>3.77</v>
          </cell>
          <cell r="AB335">
            <v>3.855</v>
          </cell>
          <cell r="AC335">
            <v>3.775</v>
          </cell>
        </row>
        <row r="336">
          <cell r="A336">
            <v>36737</v>
          </cell>
          <cell r="B336">
            <v>3.905</v>
          </cell>
          <cell r="C336">
            <v>3.505</v>
          </cell>
          <cell r="D336">
            <v>4.605</v>
          </cell>
          <cell r="E336">
            <v>3.135</v>
          </cell>
          <cell r="F336">
            <v>3.89</v>
          </cell>
          <cell r="G336">
            <v>0.700000000000001</v>
          </cell>
          <cell r="H336">
            <v>1.1</v>
          </cell>
          <cell r="I336">
            <v>0.4</v>
          </cell>
          <cell r="J336">
            <v>-0.0149999999999997</v>
          </cell>
          <cell r="K336">
            <v>0.385</v>
          </cell>
          <cell r="L336">
            <v>0.37</v>
          </cell>
          <cell r="M336">
            <v>4.09</v>
          </cell>
          <cell r="N336">
            <v>4.46</v>
          </cell>
          <cell r="O336">
            <v>4.285</v>
          </cell>
          <cell r="P336">
            <v>3.115</v>
          </cell>
          <cell r="Q336">
            <v>3.23</v>
          </cell>
          <cell r="R336">
            <v>-0.145</v>
          </cell>
          <cell r="S336">
            <v>0.37</v>
          </cell>
          <cell r="T336">
            <v>3.18</v>
          </cell>
          <cell r="U336">
            <v>3.885</v>
          </cell>
          <cell r="V336">
            <v>3.085</v>
          </cell>
          <cell r="W336">
            <v>3.03</v>
          </cell>
          <cell r="X336">
            <v>3.155</v>
          </cell>
          <cell r="Y336">
            <v>3.955</v>
          </cell>
          <cell r="Z336">
            <v>3.915</v>
          </cell>
          <cell r="AA336">
            <v>3.77</v>
          </cell>
          <cell r="AB336">
            <v>3.855</v>
          </cell>
          <cell r="AC336">
            <v>3.775</v>
          </cell>
        </row>
        <row r="337">
          <cell r="A337">
            <v>36738</v>
          </cell>
          <cell r="B337">
            <v>3.905</v>
          </cell>
          <cell r="C337">
            <v>3.505</v>
          </cell>
          <cell r="D337">
            <v>4.605</v>
          </cell>
          <cell r="E337">
            <v>3.135</v>
          </cell>
          <cell r="F337">
            <v>3.89</v>
          </cell>
          <cell r="G337">
            <v>0.700000000000001</v>
          </cell>
          <cell r="H337">
            <v>1.1</v>
          </cell>
          <cell r="I337">
            <v>0.4</v>
          </cell>
          <cell r="J337">
            <v>-0.0149999999999997</v>
          </cell>
          <cell r="K337">
            <v>0.385</v>
          </cell>
          <cell r="L337">
            <v>0.37</v>
          </cell>
          <cell r="M337">
            <v>4.09</v>
          </cell>
          <cell r="N337">
            <v>4.46</v>
          </cell>
          <cell r="O337">
            <v>4.285</v>
          </cell>
          <cell r="P337">
            <v>3.115</v>
          </cell>
          <cell r="Q337">
            <v>3.23</v>
          </cell>
          <cell r="R337">
            <v>-0.145</v>
          </cell>
          <cell r="S337">
            <v>0.37</v>
          </cell>
          <cell r="T337">
            <v>3.18</v>
          </cell>
          <cell r="U337">
            <v>3.885</v>
          </cell>
          <cell r="V337">
            <v>3.085</v>
          </cell>
          <cell r="W337">
            <v>3.03</v>
          </cell>
          <cell r="X337">
            <v>3.155</v>
          </cell>
          <cell r="Y337">
            <v>3.955</v>
          </cell>
          <cell r="Z337">
            <v>3.915</v>
          </cell>
          <cell r="AA337">
            <v>3.77</v>
          </cell>
          <cell r="AB337">
            <v>3.855</v>
          </cell>
          <cell r="AC337">
            <v>3.775</v>
          </cell>
        </row>
        <row r="338">
          <cell r="A338">
            <v>36739</v>
          </cell>
          <cell r="B338">
            <v>3.755</v>
          </cell>
          <cell r="C338">
            <v>3.515</v>
          </cell>
          <cell r="D338">
            <v>4.615</v>
          </cell>
          <cell r="E338">
            <v>3.05</v>
          </cell>
          <cell r="F338">
            <v>3.76</v>
          </cell>
          <cell r="G338">
            <v>0.86</v>
          </cell>
          <cell r="H338">
            <v>1.1</v>
          </cell>
          <cell r="I338">
            <v>0.24</v>
          </cell>
          <cell r="J338">
            <v>0.00499999999999989</v>
          </cell>
          <cell r="K338">
            <v>0.245</v>
          </cell>
          <cell r="L338">
            <v>0.465</v>
          </cell>
          <cell r="M338">
            <v>3.845</v>
          </cell>
          <cell r="N338">
            <v>3.92</v>
          </cell>
          <cell r="O338">
            <v>4.215</v>
          </cell>
          <cell r="P338">
            <v>3.015</v>
          </cell>
          <cell r="Q338">
            <v>3.12</v>
          </cell>
          <cell r="R338">
            <v>-0.695</v>
          </cell>
          <cell r="S338">
            <v>0.0749999999999997</v>
          </cell>
          <cell r="T338">
            <v>3.095</v>
          </cell>
          <cell r="U338">
            <v>3.76</v>
          </cell>
          <cell r="V338">
            <v>3.01</v>
          </cell>
          <cell r="W338">
            <v>3.04</v>
          </cell>
          <cell r="X338">
            <v>3.075</v>
          </cell>
          <cell r="Y338">
            <v>3.855</v>
          </cell>
          <cell r="Z338">
            <v>3.785</v>
          </cell>
          <cell r="AA338">
            <v>3.68</v>
          </cell>
          <cell r="AB338">
            <v>3.72</v>
          </cell>
          <cell r="AC338">
            <v>3.675</v>
          </cell>
        </row>
        <row r="339">
          <cell r="A339">
            <v>36740</v>
          </cell>
          <cell r="B339">
            <v>3.76</v>
          </cell>
          <cell r="C339">
            <v>3.495</v>
          </cell>
          <cell r="D339">
            <v>4.535</v>
          </cell>
          <cell r="E339">
            <v>3.01</v>
          </cell>
          <cell r="F339">
            <v>3.78</v>
          </cell>
          <cell r="G339">
            <v>0.775</v>
          </cell>
          <cell r="H339">
            <v>1.04</v>
          </cell>
          <cell r="I339">
            <v>0.265</v>
          </cell>
          <cell r="J339">
            <v>0.02</v>
          </cell>
          <cell r="K339">
            <v>0.285</v>
          </cell>
          <cell r="L339">
            <v>0.485</v>
          </cell>
          <cell r="M339">
            <v>3.7</v>
          </cell>
          <cell r="N339">
            <v>4.33</v>
          </cell>
          <cell r="O339">
            <v>4.285</v>
          </cell>
          <cell r="P339">
            <v>3</v>
          </cell>
          <cell r="Q339">
            <v>3.165</v>
          </cell>
          <cell r="R339">
            <v>-0.205</v>
          </cell>
          <cell r="S339">
            <v>0.63</v>
          </cell>
          <cell r="T339">
            <v>3.11</v>
          </cell>
          <cell r="U339">
            <v>3.74</v>
          </cell>
          <cell r="V339">
            <v>2.985</v>
          </cell>
          <cell r="W339">
            <v>2.97</v>
          </cell>
          <cell r="X339">
            <v>3.03</v>
          </cell>
          <cell r="Y339">
            <v>3.865</v>
          </cell>
          <cell r="Z339">
            <v>3.795</v>
          </cell>
          <cell r="AA339">
            <v>3.68</v>
          </cell>
          <cell r="AB339">
            <v>3.725</v>
          </cell>
          <cell r="AC339">
            <v>3.685</v>
          </cell>
        </row>
        <row r="340">
          <cell r="A340">
            <v>36741</v>
          </cell>
          <cell r="B340">
            <v>3.985</v>
          </cell>
          <cell r="C340">
            <v>3.625</v>
          </cell>
          <cell r="D340">
            <v>4.645</v>
          </cell>
          <cell r="E340">
            <v>3.13</v>
          </cell>
          <cell r="F340">
            <v>4.055</v>
          </cell>
          <cell r="G340">
            <v>0.66</v>
          </cell>
          <cell r="H340">
            <v>1.02</v>
          </cell>
          <cell r="I340">
            <v>0.36</v>
          </cell>
          <cell r="J340">
            <v>0.0699999999999998</v>
          </cell>
          <cell r="K340">
            <v>0.43</v>
          </cell>
          <cell r="L340">
            <v>0.495</v>
          </cell>
          <cell r="M340">
            <v>3.725</v>
          </cell>
          <cell r="N340">
            <v>4.44</v>
          </cell>
          <cell r="O340">
            <v>4.475</v>
          </cell>
          <cell r="P340">
            <v>3.16</v>
          </cell>
          <cell r="Q340">
            <v>3.27</v>
          </cell>
          <cell r="R340">
            <v>-0.204999999999999</v>
          </cell>
          <cell r="S340">
            <v>0.715</v>
          </cell>
          <cell r="T340">
            <v>3.285</v>
          </cell>
          <cell r="U340">
            <v>4.04</v>
          </cell>
          <cell r="V340">
            <v>3.1</v>
          </cell>
          <cell r="W340">
            <v>3.08</v>
          </cell>
          <cell r="X340">
            <v>3.155</v>
          </cell>
          <cell r="Y340">
            <v>4.16</v>
          </cell>
          <cell r="Z340">
            <v>4.08</v>
          </cell>
          <cell r="AA340">
            <v>3.955</v>
          </cell>
          <cell r="AB340">
            <v>3.99</v>
          </cell>
          <cell r="AC340">
            <v>3.955</v>
          </cell>
        </row>
        <row r="341">
          <cell r="A341">
            <v>36742</v>
          </cell>
          <cell r="B341">
            <v>4.145</v>
          </cell>
          <cell r="C341">
            <v>3.475</v>
          </cell>
          <cell r="D341">
            <v>4.755</v>
          </cell>
          <cell r="E341">
            <v>3.23</v>
          </cell>
          <cell r="F341">
            <v>4.19</v>
          </cell>
          <cell r="G341">
            <v>0.61</v>
          </cell>
          <cell r="H341">
            <v>1.28</v>
          </cell>
          <cell r="I341">
            <v>0.67</v>
          </cell>
          <cell r="J341">
            <v>0.0450000000000008</v>
          </cell>
          <cell r="K341">
            <v>0.715</v>
          </cell>
          <cell r="L341">
            <v>0.245</v>
          </cell>
          <cell r="M341">
            <v>3.785</v>
          </cell>
          <cell r="N341">
            <v>4.535</v>
          </cell>
          <cell r="O341">
            <v>4.65</v>
          </cell>
          <cell r="P341">
            <v>3.24</v>
          </cell>
          <cell r="Q341">
            <v>3.41</v>
          </cell>
          <cell r="R341">
            <v>-0.22</v>
          </cell>
          <cell r="S341">
            <v>0.75</v>
          </cell>
          <cell r="T341">
            <v>3.41</v>
          </cell>
          <cell r="U341">
            <v>4.22</v>
          </cell>
          <cell r="V341">
            <v>3.17</v>
          </cell>
          <cell r="W341">
            <v>3.185</v>
          </cell>
          <cell r="X341">
            <v>3.25</v>
          </cell>
          <cell r="Y341">
            <v>4.29</v>
          </cell>
          <cell r="Z341">
            <v>4.215</v>
          </cell>
          <cell r="AA341">
            <v>4.105</v>
          </cell>
          <cell r="AB341">
            <v>4.135</v>
          </cell>
          <cell r="AC341">
            <v>4.1</v>
          </cell>
        </row>
        <row r="342">
          <cell r="A342">
            <v>36743</v>
          </cell>
          <cell r="B342">
            <v>4.19</v>
          </cell>
          <cell r="C342">
            <v>3.29</v>
          </cell>
          <cell r="D342">
            <v>4.75</v>
          </cell>
          <cell r="E342">
            <v>3.15</v>
          </cell>
          <cell r="F342">
            <v>4.225</v>
          </cell>
          <cell r="G342">
            <v>0.56</v>
          </cell>
          <cell r="H342">
            <v>1.46</v>
          </cell>
          <cell r="I342">
            <v>0.9</v>
          </cell>
          <cell r="J342">
            <v>0.0349999999999993</v>
          </cell>
          <cell r="K342">
            <v>0.935</v>
          </cell>
          <cell r="L342">
            <v>0.14</v>
          </cell>
          <cell r="M342">
            <v>3.795</v>
          </cell>
          <cell r="N342">
            <v>4.545</v>
          </cell>
          <cell r="O342">
            <v>4.575</v>
          </cell>
          <cell r="P342">
            <v>3.17</v>
          </cell>
          <cell r="Q342">
            <v>3.33</v>
          </cell>
          <cell r="R342">
            <v>-0.205</v>
          </cell>
          <cell r="S342">
            <v>0.75</v>
          </cell>
          <cell r="T342">
            <v>3.37</v>
          </cell>
          <cell r="U342">
            <v>4.25</v>
          </cell>
          <cell r="V342">
            <v>3.125</v>
          </cell>
          <cell r="W342">
            <v>3.155</v>
          </cell>
          <cell r="X342">
            <v>3.205</v>
          </cell>
          <cell r="Y342">
            <v>4.32</v>
          </cell>
          <cell r="Z342">
            <v>4.255</v>
          </cell>
          <cell r="AA342">
            <v>4.13</v>
          </cell>
          <cell r="AB342">
            <v>4.15</v>
          </cell>
          <cell r="AC342">
            <v>4.14</v>
          </cell>
        </row>
        <row r="343">
          <cell r="A343">
            <v>36744</v>
          </cell>
          <cell r="B343">
            <v>4.19</v>
          </cell>
          <cell r="C343">
            <v>3.29</v>
          </cell>
          <cell r="D343">
            <v>4.75</v>
          </cell>
          <cell r="E343">
            <v>3.15</v>
          </cell>
          <cell r="F343">
            <v>4.225</v>
          </cell>
          <cell r="G343">
            <v>0.56</v>
          </cell>
          <cell r="H343">
            <v>1.46</v>
          </cell>
          <cell r="I343">
            <v>0.9</v>
          </cell>
          <cell r="J343">
            <v>0.0349999999999993</v>
          </cell>
          <cell r="K343">
            <v>0.935</v>
          </cell>
          <cell r="L343">
            <v>0.14</v>
          </cell>
          <cell r="M343">
            <v>3.795</v>
          </cell>
          <cell r="N343">
            <v>4.545</v>
          </cell>
          <cell r="O343">
            <v>4.575</v>
          </cell>
          <cell r="P343">
            <v>3.17</v>
          </cell>
          <cell r="Q343">
            <v>3.33</v>
          </cell>
          <cell r="R343">
            <v>-0.205</v>
          </cell>
          <cell r="S343">
            <v>0.75</v>
          </cell>
          <cell r="T343">
            <v>3.37</v>
          </cell>
          <cell r="U343">
            <v>4.25</v>
          </cell>
          <cell r="V343">
            <v>3.125</v>
          </cell>
          <cell r="W343">
            <v>3.155</v>
          </cell>
          <cell r="X343">
            <v>3.205</v>
          </cell>
          <cell r="Y343">
            <v>4.32</v>
          </cell>
          <cell r="Z343">
            <v>4.255</v>
          </cell>
          <cell r="AA343">
            <v>4.13</v>
          </cell>
          <cell r="AB343">
            <v>4.15</v>
          </cell>
          <cell r="AC343">
            <v>4.14</v>
          </cell>
        </row>
        <row r="344">
          <cell r="A344">
            <v>36745</v>
          </cell>
          <cell r="B344">
            <v>4.19</v>
          </cell>
          <cell r="C344">
            <v>3.29</v>
          </cell>
          <cell r="D344">
            <v>4.75</v>
          </cell>
          <cell r="E344">
            <v>3.15</v>
          </cell>
          <cell r="F344">
            <v>4.225</v>
          </cell>
          <cell r="G344">
            <v>0.56</v>
          </cell>
          <cell r="H344">
            <v>1.46</v>
          </cell>
          <cell r="I344">
            <v>0.9</v>
          </cell>
          <cell r="J344">
            <v>0.0349999999999993</v>
          </cell>
          <cell r="K344">
            <v>0.935</v>
          </cell>
          <cell r="L344">
            <v>0.14</v>
          </cell>
          <cell r="M344">
            <v>3.795</v>
          </cell>
          <cell r="N344">
            <v>4.545</v>
          </cell>
          <cell r="O344">
            <v>4.575</v>
          </cell>
          <cell r="P344">
            <v>3.17</v>
          </cell>
          <cell r="Q344">
            <v>3.33</v>
          </cell>
          <cell r="R344">
            <v>-0.205</v>
          </cell>
          <cell r="S344">
            <v>0.75</v>
          </cell>
          <cell r="T344">
            <v>3.37</v>
          </cell>
          <cell r="U344">
            <v>4.25</v>
          </cell>
          <cell r="V344">
            <v>3.125</v>
          </cell>
          <cell r="W344">
            <v>3.155</v>
          </cell>
          <cell r="X344">
            <v>3.205</v>
          </cell>
          <cell r="Y344">
            <v>4.32</v>
          </cell>
          <cell r="Z344">
            <v>4.255</v>
          </cell>
          <cell r="AA344">
            <v>4.13</v>
          </cell>
          <cell r="AB344">
            <v>4.15</v>
          </cell>
          <cell r="AC344">
            <v>4.14</v>
          </cell>
        </row>
        <row r="345">
          <cell r="A345">
            <v>36746</v>
          </cell>
          <cell r="B345">
            <v>4.37</v>
          </cell>
          <cell r="C345">
            <v>3.445</v>
          </cell>
          <cell r="D345">
            <v>4.87</v>
          </cell>
          <cell r="E345">
            <v>3.275</v>
          </cell>
          <cell r="F345">
            <v>4.385</v>
          </cell>
          <cell r="G345">
            <v>0.5</v>
          </cell>
          <cell r="H345">
            <v>1.425</v>
          </cell>
          <cell r="I345">
            <v>0.925</v>
          </cell>
          <cell r="J345">
            <v>0.0149999999999997</v>
          </cell>
          <cell r="K345">
            <v>0.94</v>
          </cell>
          <cell r="L345">
            <v>0.17</v>
          </cell>
          <cell r="M345">
            <v>3.82</v>
          </cell>
          <cell r="N345">
            <v>4.585</v>
          </cell>
          <cell r="O345">
            <v>4.575</v>
          </cell>
          <cell r="P345">
            <v>3.175</v>
          </cell>
          <cell r="Q345">
            <v>3.445</v>
          </cell>
          <cell r="R345">
            <v>-0.285</v>
          </cell>
          <cell r="S345">
            <v>0.765</v>
          </cell>
          <cell r="T345">
            <v>3.375</v>
          </cell>
          <cell r="U345">
            <v>4.385</v>
          </cell>
          <cell r="V345">
            <v>3.215</v>
          </cell>
          <cell r="W345">
            <v>3.155</v>
          </cell>
          <cell r="X345">
            <v>3.305</v>
          </cell>
          <cell r="Y345">
            <v>4.485</v>
          </cell>
          <cell r="Z345">
            <v>4.385</v>
          </cell>
          <cell r="AA345">
            <v>4.28</v>
          </cell>
          <cell r="AB345">
            <v>4.285</v>
          </cell>
          <cell r="AC345">
            <v>4.27</v>
          </cell>
        </row>
        <row r="346">
          <cell r="A346">
            <v>36747</v>
          </cell>
          <cell r="B346">
            <v>4.395</v>
          </cell>
          <cell r="C346">
            <v>3.45</v>
          </cell>
          <cell r="D346">
            <v>4.875</v>
          </cell>
          <cell r="E346">
            <v>3.315</v>
          </cell>
          <cell r="F346">
            <v>4.445</v>
          </cell>
          <cell r="G346">
            <v>0.48</v>
          </cell>
          <cell r="H346">
            <v>1.425</v>
          </cell>
          <cell r="I346">
            <v>0.944999999999999</v>
          </cell>
          <cell r="J346">
            <v>0.0500000000000007</v>
          </cell>
          <cell r="K346">
            <v>0.995</v>
          </cell>
          <cell r="L346">
            <v>0.135</v>
          </cell>
          <cell r="M346">
            <v>3.945</v>
          </cell>
          <cell r="N346">
            <v>4.66</v>
          </cell>
          <cell r="O346">
            <v>4.505</v>
          </cell>
          <cell r="P346">
            <v>3.275</v>
          </cell>
          <cell r="Q346">
            <v>3.45</v>
          </cell>
          <cell r="R346">
            <v>-0.215</v>
          </cell>
          <cell r="S346">
            <v>0.715</v>
          </cell>
          <cell r="T346">
            <v>3.375</v>
          </cell>
          <cell r="U346">
            <v>4.45</v>
          </cell>
          <cell r="V346">
            <v>3.27</v>
          </cell>
          <cell r="W346">
            <v>3.265</v>
          </cell>
          <cell r="X346">
            <v>3.34</v>
          </cell>
          <cell r="Y346">
            <v>4.57</v>
          </cell>
          <cell r="Z346">
            <v>4.455</v>
          </cell>
          <cell r="AA346">
            <v>4.345</v>
          </cell>
          <cell r="AB346">
            <v>4.365</v>
          </cell>
          <cell r="AC346">
            <v>4.35</v>
          </cell>
        </row>
        <row r="347">
          <cell r="A347">
            <v>36748</v>
          </cell>
          <cell r="B347">
            <v>4.39</v>
          </cell>
          <cell r="C347">
            <v>3.505</v>
          </cell>
          <cell r="D347">
            <v>4.77</v>
          </cell>
          <cell r="E347">
            <v>3.165</v>
          </cell>
          <cell r="F347">
            <v>4.46</v>
          </cell>
          <cell r="G347">
            <v>0.38</v>
          </cell>
          <cell r="H347">
            <v>1.265</v>
          </cell>
          <cell r="I347">
            <v>0.885</v>
          </cell>
          <cell r="J347">
            <v>0.0700000000000003</v>
          </cell>
          <cell r="K347">
            <v>0.955</v>
          </cell>
          <cell r="L347">
            <v>0.34</v>
          </cell>
          <cell r="M347">
            <v>4.08</v>
          </cell>
          <cell r="N347">
            <v>4.61</v>
          </cell>
          <cell r="O347">
            <v>4.325</v>
          </cell>
          <cell r="P347">
            <v>3.175</v>
          </cell>
          <cell r="Q347">
            <v>3.345</v>
          </cell>
          <cell r="R347">
            <v>-0.159999999999999</v>
          </cell>
          <cell r="S347">
            <v>0.53</v>
          </cell>
          <cell r="T347">
            <v>3.375</v>
          </cell>
          <cell r="U347">
            <v>4.475</v>
          </cell>
          <cell r="V347">
            <v>3.17</v>
          </cell>
          <cell r="W347">
            <v>3.125</v>
          </cell>
          <cell r="X347">
            <v>3.205</v>
          </cell>
          <cell r="Y347">
            <v>4.57</v>
          </cell>
          <cell r="Z347">
            <v>4.465</v>
          </cell>
          <cell r="AA347">
            <v>4.345</v>
          </cell>
          <cell r="AB347">
            <v>4.37</v>
          </cell>
          <cell r="AC347">
            <v>4.355</v>
          </cell>
        </row>
        <row r="348">
          <cell r="A348">
            <v>36749</v>
          </cell>
          <cell r="B348">
            <v>4.355</v>
          </cell>
          <cell r="C348">
            <v>3.51</v>
          </cell>
          <cell r="D348">
            <v>4.765</v>
          </cell>
          <cell r="E348">
            <v>2.955</v>
          </cell>
          <cell r="F348">
            <v>4.41</v>
          </cell>
          <cell r="G348">
            <v>0.409999999999999</v>
          </cell>
          <cell r="H348">
            <v>1.255</v>
          </cell>
          <cell r="I348">
            <v>0.845000000000001</v>
          </cell>
          <cell r="J348">
            <v>0.0549999999999997</v>
          </cell>
          <cell r="K348">
            <v>0.9</v>
          </cell>
          <cell r="L348">
            <v>0.555</v>
          </cell>
          <cell r="M348">
            <v>4.175</v>
          </cell>
          <cell r="N348">
            <v>4.585</v>
          </cell>
          <cell r="O348">
            <v>4.045</v>
          </cell>
          <cell r="P348">
            <v>2.92</v>
          </cell>
          <cell r="Q348">
            <v>3.16</v>
          </cell>
          <cell r="R348">
            <v>-0.18</v>
          </cell>
          <cell r="S348">
            <v>0.41</v>
          </cell>
          <cell r="T348">
            <v>3.375</v>
          </cell>
          <cell r="U348">
            <v>4.43</v>
          </cell>
          <cell r="V348">
            <v>2.93</v>
          </cell>
          <cell r="W348">
            <v>2.85</v>
          </cell>
          <cell r="X348">
            <v>2.99</v>
          </cell>
          <cell r="Y348">
            <v>4.49</v>
          </cell>
          <cell r="Z348">
            <v>4.42</v>
          </cell>
          <cell r="AA348">
            <v>4.29</v>
          </cell>
          <cell r="AB348">
            <v>4.315</v>
          </cell>
          <cell r="AC348">
            <v>4.3</v>
          </cell>
        </row>
        <row r="349">
          <cell r="A349">
            <v>36750</v>
          </cell>
          <cell r="B349">
            <v>4.36</v>
          </cell>
          <cell r="C349">
            <v>3.365</v>
          </cell>
          <cell r="D349">
            <v>4.74</v>
          </cell>
          <cell r="E349">
            <v>2.845</v>
          </cell>
          <cell r="F349">
            <v>4.41</v>
          </cell>
          <cell r="G349">
            <v>0.38</v>
          </cell>
          <cell r="H349">
            <v>1.375</v>
          </cell>
          <cell r="I349">
            <v>0.995</v>
          </cell>
          <cell r="J349">
            <v>0.0499999999999998</v>
          </cell>
          <cell r="K349">
            <v>1.045</v>
          </cell>
          <cell r="L349">
            <v>0.52</v>
          </cell>
          <cell r="M349">
            <v>3.965</v>
          </cell>
          <cell r="N349">
            <v>4.575</v>
          </cell>
          <cell r="O349">
            <v>4.095</v>
          </cell>
          <cell r="P349">
            <v>2.855</v>
          </cell>
          <cell r="Q349">
            <v>3.03</v>
          </cell>
          <cell r="R349">
            <v>-0.165</v>
          </cell>
          <cell r="S349">
            <v>0.61</v>
          </cell>
          <cell r="T349">
            <v>2.96</v>
          </cell>
          <cell r="U349">
            <v>4.445</v>
          </cell>
          <cell r="V349">
            <v>2.84</v>
          </cell>
          <cell r="W349">
            <v>2.85</v>
          </cell>
          <cell r="X349">
            <v>2.855</v>
          </cell>
          <cell r="Y349">
            <v>4.505</v>
          </cell>
          <cell r="Z349">
            <v>4.435</v>
          </cell>
          <cell r="AA349">
            <v>4.295</v>
          </cell>
          <cell r="AB349">
            <v>4.315</v>
          </cell>
          <cell r="AC349">
            <v>4.31</v>
          </cell>
        </row>
        <row r="350">
          <cell r="A350">
            <v>36751</v>
          </cell>
          <cell r="B350">
            <v>4.36</v>
          </cell>
          <cell r="C350">
            <v>3.365</v>
          </cell>
          <cell r="D350">
            <v>4.74</v>
          </cell>
          <cell r="E350">
            <v>2.845</v>
          </cell>
          <cell r="F350">
            <v>4.41</v>
          </cell>
          <cell r="G350">
            <v>0.38</v>
          </cell>
          <cell r="H350">
            <v>1.375</v>
          </cell>
          <cell r="I350">
            <v>0.995</v>
          </cell>
          <cell r="J350">
            <v>0.0499999999999998</v>
          </cell>
          <cell r="K350">
            <v>1.045</v>
          </cell>
          <cell r="L350">
            <v>0.52</v>
          </cell>
          <cell r="M350">
            <v>3.965</v>
          </cell>
          <cell r="N350">
            <v>4.575</v>
          </cell>
          <cell r="O350">
            <v>4.095</v>
          </cell>
          <cell r="P350">
            <v>2.855</v>
          </cell>
          <cell r="Q350">
            <v>3.03</v>
          </cell>
          <cell r="R350">
            <v>-0.165</v>
          </cell>
          <cell r="S350">
            <v>0.61</v>
          </cell>
          <cell r="T350">
            <v>2.96</v>
          </cell>
          <cell r="U350">
            <v>4.445</v>
          </cell>
          <cell r="V350">
            <v>2.84</v>
          </cell>
          <cell r="W350">
            <v>2.85</v>
          </cell>
          <cell r="X350">
            <v>2.855</v>
          </cell>
          <cell r="Y350">
            <v>4.505</v>
          </cell>
          <cell r="Z350">
            <v>4.435</v>
          </cell>
          <cell r="AA350">
            <v>4.295</v>
          </cell>
          <cell r="AB350">
            <v>4.315</v>
          </cell>
          <cell r="AC350">
            <v>4.31</v>
          </cell>
        </row>
        <row r="351">
          <cell r="A351">
            <v>36752</v>
          </cell>
          <cell r="B351">
            <v>4.36</v>
          </cell>
          <cell r="C351">
            <v>3.365</v>
          </cell>
          <cell r="D351">
            <v>4.74</v>
          </cell>
          <cell r="E351">
            <v>2.845</v>
          </cell>
          <cell r="F351">
            <v>4.41</v>
          </cell>
          <cell r="G351">
            <v>0.38</v>
          </cell>
          <cell r="H351">
            <v>1.375</v>
          </cell>
          <cell r="I351">
            <v>0.995</v>
          </cell>
          <cell r="J351">
            <v>0.0499999999999998</v>
          </cell>
          <cell r="K351">
            <v>1.045</v>
          </cell>
          <cell r="L351">
            <v>0.52</v>
          </cell>
          <cell r="M351">
            <v>3.965</v>
          </cell>
          <cell r="N351">
            <v>4.575</v>
          </cell>
          <cell r="O351">
            <v>4.095</v>
          </cell>
          <cell r="P351">
            <v>2.855</v>
          </cell>
          <cell r="Q351">
            <v>3.03</v>
          </cell>
          <cell r="R351">
            <v>-0.165</v>
          </cell>
          <cell r="S351">
            <v>0.61</v>
          </cell>
          <cell r="T351">
            <v>2.96</v>
          </cell>
          <cell r="U351">
            <v>4.445</v>
          </cell>
          <cell r="V351">
            <v>2.84</v>
          </cell>
          <cell r="W351">
            <v>2.85</v>
          </cell>
          <cell r="X351">
            <v>2.855</v>
          </cell>
          <cell r="Y351">
            <v>4.505</v>
          </cell>
          <cell r="Z351">
            <v>4.435</v>
          </cell>
          <cell r="AA351">
            <v>4.295</v>
          </cell>
          <cell r="AB351">
            <v>4.315</v>
          </cell>
          <cell r="AC351">
            <v>4.31</v>
          </cell>
        </row>
        <row r="352">
          <cell r="A352">
            <v>36753</v>
          </cell>
          <cell r="B352">
            <v>4.35</v>
          </cell>
          <cell r="C352">
            <v>3.46</v>
          </cell>
          <cell r="D352">
            <v>4.765</v>
          </cell>
          <cell r="E352">
            <v>2.94</v>
          </cell>
          <cell r="F352">
            <v>4.405</v>
          </cell>
          <cell r="G352">
            <v>0.415</v>
          </cell>
          <cell r="H352">
            <v>1.305</v>
          </cell>
          <cell r="I352">
            <v>0.89</v>
          </cell>
          <cell r="J352">
            <v>0.0550000000000006</v>
          </cell>
          <cell r="K352">
            <v>0.945</v>
          </cell>
          <cell r="L352">
            <v>0.52</v>
          </cell>
          <cell r="M352">
            <v>4.06</v>
          </cell>
          <cell r="N352">
            <v>4.575</v>
          </cell>
          <cell r="O352">
            <v>4.135</v>
          </cell>
          <cell r="P352">
            <v>2.92</v>
          </cell>
          <cell r="Q352">
            <v>3.09</v>
          </cell>
          <cell r="R352">
            <v>-0.19</v>
          </cell>
          <cell r="S352">
            <v>0.515000000000001</v>
          </cell>
          <cell r="T352">
            <v>3.01</v>
          </cell>
          <cell r="U352">
            <v>4.43</v>
          </cell>
          <cell r="V352">
            <v>2.935</v>
          </cell>
          <cell r="W352">
            <v>2.935</v>
          </cell>
          <cell r="X352">
            <v>2.97</v>
          </cell>
          <cell r="Y352">
            <v>4.475</v>
          </cell>
          <cell r="Z352">
            <v>4.415</v>
          </cell>
          <cell r="AA352">
            <v>4.285</v>
          </cell>
          <cell r="AB352">
            <v>4.31</v>
          </cell>
          <cell r="AC352">
            <v>4.3</v>
          </cell>
        </row>
        <row r="353">
          <cell r="A353">
            <v>36754</v>
          </cell>
          <cell r="B353">
            <v>4.19</v>
          </cell>
          <cell r="C353">
            <v>3.41</v>
          </cell>
          <cell r="D353">
            <v>4.68</v>
          </cell>
          <cell r="E353">
            <v>2.955</v>
          </cell>
          <cell r="F353">
            <v>4.23</v>
          </cell>
          <cell r="G353">
            <v>0.489999999999999</v>
          </cell>
          <cell r="H353">
            <v>1.27</v>
          </cell>
          <cell r="I353">
            <v>0.78</v>
          </cell>
          <cell r="J353">
            <v>0.04</v>
          </cell>
          <cell r="K353">
            <v>0.82</v>
          </cell>
          <cell r="L353">
            <v>0.455</v>
          </cell>
          <cell r="M353">
            <v>4.1</v>
          </cell>
          <cell r="N353">
            <v>4.49</v>
          </cell>
          <cell r="O353">
            <v>4.19</v>
          </cell>
          <cell r="P353">
            <v>2.925</v>
          </cell>
          <cell r="Q353">
            <v>3.1</v>
          </cell>
          <cell r="R353">
            <v>-0.19</v>
          </cell>
          <cell r="S353">
            <v>0.390000000000001</v>
          </cell>
          <cell r="T353">
            <v>3.06</v>
          </cell>
          <cell r="U353">
            <v>4.24</v>
          </cell>
          <cell r="V353">
            <v>2.93</v>
          </cell>
          <cell r="W353">
            <v>2.935</v>
          </cell>
          <cell r="X353">
            <v>2.97</v>
          </cell>
          <cell r="Y353">
            <v>4.315</v>
          </cell>
          <cell r="Z353">
            <v>4.24</v>
          </cell>
          <cell r="AA353">
            <v>4.115</v>
          </cell>
          <cell r="AB353">
            <v>4.13</v>
          </cell>
          <cell r="AC353">
            <v>4.125</v>
          </cell>
        </row>
        <row r="354">
          <cell r="A354">
            <v>36755</v>
          </cell>
          <cell r="B354">
            <v>4.225</v>
          </cell>
          <cell r="C354">
            <v>3.41</v>
          </cell>
          <cell r="D354">
            <v>4.73</v>
          </cell>
          <cell r="E354">
            <v>3.05</v>
          </cell>
          <cell r="F354">
            <v>4.245</v>
          </cell>
          <cell r="G354">
            <v>0.505000000000001</v>
          </cell>
          <cell r="H354">
            <v>1.32</v>
          </cell>
          <cell r="I354">
            <v>0.815</v>
          </cell>
          <cell r="J354">
            <v>0.0200000000000005</v>
          </cell>
          <cell r="K354">
            <v>0.835</v>
          </cell>
          <cell r="L354">
            <v>0.36</v>
          </cell>
          <cell r="M354">
            <v>4.065</v>
          </cell>
          <cell r="N354">
            <v>4.46</v>
          </cell>
          <cell r="O354">
            <v>4.315</v>
          </cell>
          <cell r="P354">
            <v>3.04</v>
          </cell>
          <cell r="Q354">
            <v>3.18</v>
          </cell>
          <cell r="R354">
            <v>-0.27</v>
          </cell>
          <cell r="S354">
            <v>0.395</v>
          </cell>
          <cell r="T354">
            <v>3.06</v>
          </cell>
          <cell r="U354">
            <v>4.235</v>
          </cell>
          <cell r="V354">
            <v>3.015</v>
          </cell>
          <cell r="W354">
            <v>3.04</v>
          </cell>
          <cell r="X354">
            <v>3.07</v>
          </cell>
          <cell r="Y354">
            <v>4.31</v>
          </cell>
          <cell r="Z354">
            <v>4.24</v>
          </cell>
          <cell r="AA354">
            <v>4.115</v>
          </cell>
          <cell r="AB354">
            <v>4.14</v>
          </cell>
          <cell r="AC354">
            <v>4.13</v>
          </cell>
        </row>
        <row r="355">
          <cell r="A355">
            <v>36756</v>
          </cell>
          <cell r="B355">
            <v>4.335</v>
          </cell>
          <cell r="C355">
            <v>3.445</v>
          </cell>
          <cell r="D355">
            <v>4.925</v>
          </cell>
          <cell r="E355">
            <v>3.26</v>
          </cell>
          <cell r="F355">
            <v>4.375</v>
          </cell>
          <cell r="G355">
            <v>0.59</v>
          </cell>
          <cell r="H355">
            <v>1.48</v>
          </cell>
          <cell r="I355">
            <v>0.89</v>
          </cell>
          <cell r="J355">
            <v>0.04</v>
          </cell>
          <cell r="K355">
            <v>0.93</v>
          </cell>
          <cell r="L355">
            <v>0.185</v>
          </cell>
          <cell r="M355">
            <v>4.315</v>
          </cell>
          <cell r="N355">
            <v>4.615</v>
          </cell>
          <cell r="O355">
            <v>4.65</v>
          </cell>
          <cell r="P355">
            <v>3.215</v>
          </cell>
          <cell r="Q355">
            <v>3.42</v>
          </cell>
          <cell r="R355">
            <v>-0.31</v>
          </cell>
          <cell r="S355">
            <v>0.3</v>
          </cell>
          <cell r="T355">
            <v>3.4</v>
          </cell>
          <cell r="U355">
            <v>4.365</v>
          </cell>
          <cell r="V355">
            <v>3.23</v>
          </cell>
          <cell r="W355">
            <v>3.26</v>
          </cell>
          <cell r="X355">
            <v>3.29</v>
          </cell>
          <cell r="Y355">
            <v>4.44</v>
          </cell>
          <cell r="Z355">
            <v>4.37</v>
          </cell>
          <cell r="AA355">
            <v>4.245</v>
          </cell>
          <cell r="AB355">
            <v>4.275</v>
          </cell>
          <cell r="AC355">
            <v>4.26</v>
          </cell>
        </row>
        <row r="356">
          <cell r="A356">
            <v>36757</v>
          </cell>
          <cell r="B356">
            <v>4.315</v>
          </cell>
          <cell r="C356">
            <v>3.315</v>
          </cell>
          <cell r="D356">
            <v>4.925</v>
          </cell>
          <cell r="E356">
            <v>3.28</v>
          </cell>
          <cell r="F356">
            <v>4.38</v>
          </cell>
          <cell r="G356">
            <v>0.609999999999999</v>
          </cell>
          <cell r="H356">
            <v>1.61</v>
          </cell>
          <cell r="I356">
            <v>1</v>
          </cell>
          <cell r="J356">
            <v>0.0649999999999995</v>
          </cell>
          <cell r="K356">
            <v>1.065</v>
          </cell>
          <cell r="L356">
            <v>0.0350000000000001</v>
          </cell>
          <cell r="M356">
            <v>4.26</v>
          </cell>
          <cell r="N356">
            <v>4.62</v>
          </cell>
          <cell r="O356">
            <v>4.73</v>
          </cell>
          <cell r="P356">
            <v>3.23</v>
          </cell>
          <cell r="Q356">
            <v>3.48</v>
          </cell>
          <cell r="R356">
            <v>-0.305</v>
          </cell>
          <cell r="S356">
            <v>0.36</v>
          </cell>
          <cell r="T356">
            <v>3.395</v>
          </cell>
          <cell r="U356">
            <v>4.385</v>
          </cell>
          <cell r="V356">
            <v>3.195</v>
          </cell>
          <cell r="W356">
            <v>3.24</v>
          </cell>
          <cell r="X356">
            <v>3.315</v>
          </cell>
          <cell r="Y356">
            <v>4.445</v>
          </cell>
          <cell r="Z356">
            <v>4.395</v>
          </cell>
          <cell r="AA356">
            <v>4.255</v>
          </cell>
          <cell r="AB356">
            <v>4.295</v>
          </cell>
          <cell r="AC356">
            <v>4.27</v>
          </cell>
        </row>
        <row r="357">
          <cell r="A357">
            <v>36758</v>
          </cell>
          <cell r="B357">
            <v>4.315</v>
          </cell>
          <cell r="C357">
            <v>3.315</v>
          </cell>
          <cell r="D357">
            <v>4.925</v>
          </cell>
          <cell r="E357">
            <v>3.28</v>
          </cell>
          <cell r="F357">
            <v>4.38</v>
          </cell>
          <cell r="G357">
            <v>0.609999999999999</v>
          </cell>
          <cell r="H357">
            <v>1.61</v>
          </cell>
          <cell r="I357">
            <v>1</v>
          </cell>
          <cell r="J357">
            <v>0.0649999999999995</v>
          </cell>
          <cell r="K357">
            <v>1.065</v>
          </cell>
          <cell r="L357">
            <v>0.0350000000000001</v>
          </cell>
          <cell r="M357">
            <v>4.26</v>
          </cell>
          <cell r="N357">
            <v>4.62</v>
          </cell>
          <cell r="O357">
            <v>4.73</v>
          </cell>
          <cell r="P357">
            <v>3.23</v>
          </cell>
          <cell r="Q357">
            <v>3.48</v>
          </cell>
          <cell r="R357">
            <v>-0.305</v>
          </cell>
          <cell r="S357">
            <v>0.36</v>
          </cell>
          <cell r="T357">
            <v>3.395</v>
          </cell>
          <cell r="U357">
            <v>4.385</v>
          </cell>
          <cell r="V357">
            <v>3.195</v>
          </cell>
          <cell r="W357">
            <v>3.24</v>
          </cell>
          <cell r="X357">
            <v>3.315</v>
          </cell>
          <cell r="Y357">
            <v>4.445</v>
          </cell>
          <cell r="Z357">
            <v>4.395</v>
          </cell>
          <cell r="AA357">
            <v>4.255</v>
          </cell>
          <cell r="AB357">
            <v>4.295</v>
          </cell>
          <cell r="AC357">
            <v>4.27</v>
          </cell>
        </row>
        <row r="358">
          <cell r="A358">
            <v>36759</v>
          </cell>
          <cell r="B358">
            <v>4.315</v>
          </cell>
          <cell r="C358">
            <v>3.315</v>
          </cell>
          <cell r="D358">
            <v>4.925</v>
          </cell>
          <cell r="E358">
            <v>3.28</v>
          </cell>
          <cell r="F358">
            <v>4.38</v>
          </cell>
          <cell r="G358">
            <v>0.609999999999999</v>
          </cell>
          <cell r="H358">
            <v>1.61</v>
          </cell>
          <cell r="I358">
            <v>1</v>
          </cell>
          <cell r="J358">
            <v>0.0649999999999995</v>
          </cell>
          <cell r="K358">
            <v>1.065</v>
          </cell>
          <cell r="L358">
            <v>0.0350000000000001</v>
          </cell>
          <cell r="M358">
            <v>4.26</v>
          </cell>
          <cell r="N358">
            <v>4.62</v>
          </cell>
          <cell r="O358">
            <v>4.73</v>
          </cell>
          <cell r="P358">
            <v>3.23</v>
          </cell>
          <cell r="Q358">
            <v>3.48</v>
          </cell>
          <cell r="R358">
            <v>-0.305</v>
          </cell>
          <cell r="S358">
            <v>0.36</v>
          </cell>
          <cell r="T358">
            <v>3.395</v>
          </cell>
          <cell r="U358">
            <v>4.385</v>
          </cell>
          <cell r="V358">
            <v>3.195</v>
          </cell>
          <cell r="W358">
            <v>3.24</v>
          </cell>
          <cell r="X358">
            <v>3.315</v>
          </cell>
          <cell r="Y358">
            <v>4.445</v>
          </cell>
          <cell r="Z358">
            <v>4.395</v>
          </cell>
          <cell r="AA358">
            <v>4.255</v>
          </cell>
          <cell r="AB358">
            <v>4.295</v>
          </cell>
          <cell r="AC358">
            <v>4.27</v>
          </cell>
        </row>
        <row r="359">
          <cell r="A359">
            <v>36760</v>
          </cell>
          <cell r="B359">
            <v>4.515</v>
          </cell>
          <cell r="C359">
            <v>3.565</v>
          </cell>
          <cell r="D359">
            <v>5.29</v>
          </cell>
          <cell r="E359">
            <v>3.41</v>
          </cell>
          <cell r="F359">
            <v>4.66</v>
          </cell>
          <cell r="G359">
            <v>0.775</v>
          </cell>
          <cell r="H359">
            <v>1.725</v>
          </cell>
          <cell r="I359">
            <v>0.95</v>
          </cell>
          <cell r="J359">
            <v>0.145</v>
          </cell>
          <cell r="K359">
            <v>1.095</v>
          </cell>
          <cell r="L359">
            <v>0.155</v>
          </cell>
          <cell r="M359">
            <v>4.62</v>
          </cell>
          <cell r="N359">
            <v>4.96</v>
          </cell>
          <cell r="O359">
            <v>4.87</v>
          </cell>
          <cell r="P359">
            <v>3.32</v>
          </cell>
          <cell r="Q359">
            <v>3.59</v>
          </cell>
          <cell r="R359">
            <v>-0.33</v>
          </cell>
          <cell r="S359">
            <v>0.34</v>
          </cell>
          <cell r="T359">
            <v>3.49</v>
          </cell>
          <cell r="U359">
            <v>4.575</v>
          </cell>
          <cell r="V359">
            <v>3.345</v>
          </cell>
          <cell r="W359">
            <v>3.375</v>
          </cell>
          <cell r="X359">
            <v>3.48</v>
          </cell>
          <cell r="Y359">
            <v>4.64</v>
          </cell>
          <cell r="Z359">
            <v>4.625</v>
          </cell>
          <cell r="AA359">
            <v>4.435</v>
          </cell>
          <cell r="AB359">
            <v>4.505</v>
          </cell>
          <cell r="AC359">
            <v>4.465</v>
          </cell>
        </row>
        <row r="360">
          <cell r="A360">
            <v>36761</v>
          </cell>
          <cell r="B360">
            <v>4.685</v>
          </cell>
          <cell r="C360">
            <v>3.68</v>
          </cell>
          <cell r="D360">
            <v>5.775</v>
          </cell>
          <cell r="E360">
            <v>3.575</v>
          </cell>
          <cell r="F360">
            <v>4.805</v>
          </cell>
          <cell r="G360">
            <v>1.09</v>
          </cell>
          <cell r="H360">
            <v>2.095</v>
          </cell>
          <cell r="I360">
            <v>1.005</v>
          </cell>
          <cell r="J360">
            <v>0.12</v>
          </cell>
          <cell r="K360">
            <v>1.125</v>
          </cell>
          <cell r="L360">
            <v>0.105</v>
          </cell>
          <cell r="M360">
            <v>5.155</v>
          </cell>
          <cell r="N360">
            <v>5.52</v>
          </cell>
          <cell r="O360">
            <v>4.845</v>
          </cell>
          <cell r="P360">
            <v>3.47</v>
          </cell>
          <cell r="Q360">
            <v>3.7</v>
          </cell>
          <cell r="R360">
            <v>-0.255000000000001</v>
          </cell>
          <cell r="S360">
            <v>0.364999999999999</v>
          </cell>
          <cell r="T360">
            <v>3.49</v>
          </cell>
          <cell r="U360">
            <v>4.785</v>
          </cell>
          <cell r="V360">
            <v>3.49</v>
          </cell>
          <cell r="W360">
            <v>3.49</v>
          </cell>
          <cell r="X360">
            <v>3.605</v>
          </cell>
          <cell r="Y360">
            <v>4.82</v>
          </cell>
          <cell r="Z360">
            <v>4.81</v>
          </cell>
          <cell r="AA360">
            <v>4.655</v>
          </cell>
          <cell r="AB360">
            <v>4.695</v>
          </cell>
          <cell r="AC360">
            <v>4.685</v>
          </cell>
        </row>
        <row r="361">
          <cell r="A361">
            <v>36762</v>
          </cell>
          <cell r="B361">
            <v>4.605</v>
          </cell>
          <cell r="C361">
            <v>3.6</v>
          </cell>
          <cell r="D361">
            <v>5.76</v>
          </cell>
          <cell r="E361">
            <v>3.435</v>
          </cell>
          <cell r="F361">
            <v>4.67</v>
          </cell>
          <cell r="G361">
            <v>1.155</v>
          </cell>
          <cell r="H361">
            <v>2.16</v>
          </cell>
          <cell r="I361">
            <v>1.005</v>
          </cell>
          <cell r="J361">
            <v>0.0649999999999995</v>
          </cell>
          <cell r="K361">
            <v>1.07</v>
          </cell>
          <cell r="L361">
            <v>0.165</v>
          </cell>
          <cell r="M361">
            <v>5.21</v>
          </cell>
          <cell r="N361">
            <v>5.425</v>
          </cell>
          <cell r="O361">
            <v>4.695</v>
          </cell>
          <cell r="P361">
            <v>3.385</v>
          </cell>
          <cell r="Q361">
            <v>3.61</v>
          </cell>
          <cell r="R361">
            <v>-0.335</v>
          </cell>
          <cell r="S361">
            <v>0.215</v>
          </cell>
          <cell r="T361">
            <v>3.435</v>
          </cell>
          <cell r="U361">
            <v>4.67</v>
          </cell>
          <cell r="V361">
            <v>3.365</v>
          </cell>
          <cell r="W361">
            <v>3.395</v>
          </cell>
          <cell r="X361">
            <v>3.47</v>
          </cell>
          <cell r="Y361">
            <v>4.72</v>
          </cell>
          <cell r="Z361">
            <v>4.655</v>
          </cell>
          <cell r="AA361">
            <v>4.525</v>
          </cell>
          <cell r="AB361">
            <v>4.57</v>
          </cell>
          <cell r="AC361">
            <v>4.55</v>
          </cell>
        </row>
        <row r="362">
          <cell r="A362">
            <v>36763</v>
          </cell>
          <cell r="B362">
            <v>4.35</v>
          </cell>
          <cell r="C362">
            <v>3.32</v>
          </cell>
          <cell r="D362">
            <v>5.75</v>
          </cell>
          <cell r="E362">
            <v>3.145</v>
          </cell>
          <cell r="F362">
            <v>4.445</v>
          </cell>
          <cell r="G362">
            <v>1.4</v>
          </cell>
          <cell r="H362">
            <v>2.43</v>
          </cell>
          <cell r="I362">
            <v>1.03</v>
          </cell>
          <cell r="J362">
            <v>0.0950000000000006</v>
          </cell>
          <cell r="K362">
            <v>1.125</v>
          </cell>
          <cell r="L362">
            <v>0.175</v>
          </cell>
          <cell r="M362">
            <v>5.16</v>
          </cell>
          <cell r="N362">
            <v>5.255</v>
          </cell>
          <cell r="O362">
            <v>4.375</v>
          </cell>
          <cell r="P362">
            <v>3.12</v>
          </cell>
          <cell r="Q362">
            <v>3.245</v>
          </cell>
          <cell r="R362">
            <v>-0.495</v>
          </cell>
          <cell r="S362">
            <v>0.0949999999999998</v>
          </cell>
          <cell r="T362">
            <v>3.16</v>
          </cell>
          <cell r="U362">
            <v>4.465</v>
          </cell>
          <cell r="V362">
            <v>3.04</v>
          </cell>
          <cell r="W362">
            <v>3.14</v>
          </cell>
          <cell r="X362">
            <v>3.165</v>
          </cell>
          <cell r="Y362">
            <v>4.515</v>
          </cell>
          <cell r="Z362">
            <v>4.44</v>
          </cell>
          <cell r="AA362">
            <v>4.32</v>
          </cell>
          <cell r="AB362">
            <v>4.345</v>
          </cell>
          <cell r="AC362">
            <v>4.34</v>
          </cell>
        </row>
        <row r="363">
          <cell r="A363">
            <v>36764</v>
          </cell>
          <cell r="B363">
            <v>4.455</v>
          </cell>
          <cell r="C363">
            <v>3.195</v>
          </cell>
          <cell r="D363">
            <v>6.475</v>
          </cell>
          <cell r="E363">
            <v>3.12</v>
          </cell>
          <cell r="F363">
            <v>4.535</v>
          </cell>
          <cell r="G363">
            <v>2.02</v>
          </cell>
          <cell r="H363">
            <v>3.28</v>
          </cell>
          <cell r="I363">
            <v>1.26</v>
          </cell>
          <cell r="J363">
            <v>0.0800000000000001</v>
          </cell>
          <cell r="K363">
            <v>1.34</v>
          </cell>
          <cell r="L363">
            <v>0.0749999999999997</v>
          </cell>
          <cell r="M363">
            <v>5.26</v>
          </cell>
          <cell r="N363">
            <v>5.46</v>
          </cell>
          <cell r="O363">
            <v>4.435</v>
          </cell>
          <cell r="P363">
            <v>3.13</v>
          </cell>
          <cell r="Q363">
            <v>3.245</v>
          </cell>
          <cell r="R363">
            <v>-1.015</v>
          </cell>
          <cell r="S363">
            <v>0.2</v>
          </cell>
          <cell r="T363">
            <v>3.18</v>
          </cell>
          <cell r="U363">
            <v>4.53</v>
          </cell>
          <cell r="V363">
            <v>3.03</v>
          </cell>
          <cell r="W363">
            <v>3.095</v>
          </cell>
          <cell r="X363">
            <v>3.145</v>
          </cell>
          <cell r="Y363">
            <v>4.6</v>
          </cell>
          <cell r="Z363">
            <v>4.525</v>
          </cell>
          <cell r="AA363">
            <v>4.4</v>
          </cell>
          <cell r="AB363">
            <v>4.44</v>
          </cell>
          <cell r="AC363">
            <v>4.425</v>
          </cell>
        </row>
        <row r="364">
          <cell r="A364">
            <v>36765</v>
          </cell>
          <cell r="B364">
            <v>4.455</v>
          </cell>
          <cell r="C364">
            <v>3.195</v>
          </cell>
          <cell r="D364">
            <v>6.475</v>
          </cell>
          <cell r="E364">
            <v>3.12</v>
          </cell>
          <cell r="F364">
            <v>4.535</v>
          </cell>
          <cell r="G364">
            <v>2.02</v>
          </cell>
          <cell r="H364">
            <v>3.28</v>
          </cell>
          <cell r="I364">
            <v>1.26</v>
          </cell>
          <cell r="J364">
            <v>0.0800000000000001</v>
          </cell>
          <cell r="K364">
            <v>1.34</v>
          </cell>
          <cell r="L364">
            <v>0.0749999999999997</v>
          </cell>
          <cell r="M364">
            <v>5.26</v>
          </cell>
          <cell r="N364">
            <v>5.46</v>
          </cell>
          <cell r="O364">
            <v>4.435</v>
          </cell>
          <cell r="P364">
            <v>3.13</v>
          </cell>
          <cell r="Q364">
            <v>3.245</v>
          </cell>
          <cell r="R364">
            <v>-1.015</v>
          </cell>
          <cell r="S364">
            <v>0.2</v>
          </cell>
          <cell r="T364">
            <v>3.18</v>
          </cell>
          <cell r="U364">
            <v>4.53</v>
          </cell>
          <cell r="V364">
            <v>3.03</v>
          </cell>
          <cell r="W364">
            <v>3.095</v>
          </cell>
          <cell r="X364">
            <v>3.145</v>
          </cell>
          <cell r="Y364">
            <v>4.6</v>
          </cell>
          <cell r="Z364">
            <v>4.525</v>
          </cell>
          <cell r="AA364">
            <v>4.4</v>
          </cell>
          <cell r="AB364">
            <v>4.44</v>
          </cell>
          <cell r="AC364">
            <v>4.425</v>
          </cell>
        </row>
        <row r="365">
          <cell r="A365">
            <v>36766</v>
          </cell>
          <cell r="B365">
            <v>4.455</v>
          </cell>
          <cell r="C365">
            <v>3.195</v>
          </cell>
          <cell r="D365">
            <v>6.475</v>
          </cell>
          <cell r="E365">
            <v>3.12</v>
          </cell>
          <cell r="F365">
            <v>4.535</v>
          </cell>
          <cell r="G365">
            <v>2.02</v>
          </cell>
          <cell r="H365">
            <v>3.28</v>
          </cell>
          <cell r="I365">
            <v>1.26</v>
          </cell>
          <cell r="J365">
            <v>0.0800000000000001</v>
          </cell>
          <cell r="K365">
            <v>1.34</v>
          </cell>
          <cell r="L365">
            <v>0.0749999999999997</v>
          </cell>
          <cell r="M365">
            <v>5.26</v>
          </cell>
          <cell r="N365">
            <v>5.46</v>
          </cell>
          <cell r="O365">
            <v>4.435</v>
          </cell>
          <cell r="P365">
            <v>3.13</v>
          </cell>
          <cell r="Q365">
            <v>3.245</v>
          </cell>
          <cell r="R365">
            <v>-1.015</v>
          </cell>
          <cell r="S365">
            <v>0.2</v>
          </cell>
          <cell r="T365">
            <v>3.18</v>
          </cell>
          <cell r="U365">
            <v>4.53</v>
          </cell>
          <cell r="V365">
            <v>3.03</v>
          </cell>
          <cell r="W365">
            <v>3.095</v>
          </cell>
          <cell r="X365">
            <v>3.145</v>
          </cell>
          <cell r="Y365">
            <v>4.6</v>
          </cell>
          <cell r="Z365">
            <v>4.525</v>
          </cell>
          <cell r="AA365">
            <v>4.4</v>
          </cell>
          <cell r="AB365">
            <v>4.44</v>
          </cell>
          <cell r="AC365">
            <v>4.425</v>
          </cell>
        </row>
        <row r="366">
          <cell r="A366">
            <v>36767</v>
          </cell>
          <cell r="B366">
            <v>4.52</v>
          </cell>
          <cell r="C366">
            <v>3.335</v>
          </cell>
          <cell r="D366">
            <v>6.925</v>
          </cell>
          <cell r="E366">
            <v>3.235</v>
          </cell>
          <cell r="F366">
            <v>4.625</v>
          </cell>
          <cell r="G366">
            <v>2.405</v>
          </cell>
          <cell r="H366">
            <v>3.59</v>
          </cell>
          <cell r="I366">
            <v>1.185</v>
          </cell>
          <cell r="J366">
            <v>0.105</v>
          </cell>
          <cell r="K366">
            <v>1.29</v>
          </cell>
          <cell r="L366">
            <v>0.1</v>
          </cell>
          <cell r="M366">
            <v>5.51</v>
          </cell>
          <cell r="N366">
            <v>5.835</v>
          </cell>
          <cell r="O366">
            <v>4.745</v>
          </cell>
          <cell r="P366">
            <v>3.245</v>
          </cell>
          <cell r="Q366">
            <v>3.47</v>
          </cell>
          <cell r="R366">
            <v>-1.09</v>
          </cell>
          <cell r="S366">
            <v>0.325</v>
          </cell>
          <cell r="T366">
            <v>3.425</v>
          </cell>
          <cell r="U366">
            <v>4.615</v>
          </cell>
          <cell r="V366">
            <v>3.145</v>
          </cell>
          <cell r="W366">
            <v>3.195</v>
          </cell>
          <cell r="X366">
            <v>3.27</v>
          </cell>
          <cell r="Y366">
            <v>4.7</v>
          </cell>
          <cell r="Z366">
            <v>4.605</v>
          </cell>
          <cell r="AA366">
            <v>4.475</v>
          </cell>
          <cell r="AB366">
            <v>4.495</v>
          </cell>
          <cell r="AC366">
            <v>4.51</v>
          </cell>
        </row>
        <row r="367">
          <cell r="A367">
            <v>36768</v>
          </cell>
          <cell r="B367">
            <v>4.505</v>
          </cell>
          <cell r="C367">
            <v>3.445</v>
          </cell>
          <cell r="D367">
            <v>7.285</v>
          </cell>
          <cell r="E367">
            <v>3.355</v>
          </cell>
          <cell r="F367">
            <v>4.665</v>
          </cell>
          <cell r="G367">
            <v>2.78</v>
          </cell>
          <cell r="H367">
            <v>3.84</v>
          </cell>
          <cell r="I367">
            <v>1.06</v>
          </cell>
          <cell r="J367">
            <v>0.16</v>
          </cell>
          <cell r="K367">
            <v>1.22</v>
          </cell>
          <cell r="L367">
            <v>0.0899999999999999</v>
          </cell>
          <cell r="M367">
            <v>6.25</v>
          </cell>
          <cell r="N367">
            <v>6.855</v>
          </cell>
          <cell r="O367">
            <v>4.93</v>
          </cell>
          <cell r="P367">
            <v>3.41</v>
          </cell>
          <cell r="Q367">
            <v>3.62</v>
          </cell>
          <cell r="R367">
            <v>-0.43</v>
          </cell>
          <cell r="S367">
            <v>0.605</v>
          </cell>
          <cell r="T367">
            <v>3.52</v>
          </cell>
          <cell r="U367">
            <v>4.62</v>
          </cell>
          <cell r="V367">
            <v>3.29</v>
          </cell>
          <cell r="W367">
            <v>3.4</v>
          </cell>
          <cell r="X367">
            <v>3.445</v>
          </cell>
          <cell r="Y367">
            <v>4.71</v>
          </cell>
          <cell r="Z367">
            <v>4.63</v>
          </cell>
          <cell r="AA367">
            <v>4.51</v>
          </cell>
          <cell r="AB367">
            <v>4.54</v>
          </cell>
          <cell r="AC367">
            <v>4.545</v>
          </cell>
        </row>
        <row r="368">
          <cell r="A368">
            <v>36769</v>
          </cell>
          <cell r="B368">
            <v>4.54</v>
          </cell>
          <cell r="C368">
            <v>3.56</v>
          </cell>
          <cell r="D368">
            <v>6.13</v>
          </cell>
          <cell r="E368">
            <v>3.565</v>
          </cell>
          <cell r="F368">
            <v>4.61</v>
          </cell>
          <cell r="G368">
            <v>1.59</v>
          </cell>
          <cell r="H368">
            <v>2.57</v>
          </cell>
          <cell r="I368">
            <v>0.98</v>
          </cell>
          <cell r="J368">
            <v>0.0700000000000003</v>
          </cell>
          <cell r="K368">
            <v>1.05</v>
          </cell>
          <cell r="L368">
            <v>-0.00499999999999989</v>
          </cell>
          <cell r="M368">
            <v>5.315</v>
          </cell>
          <cell r="N368">
            <v>5.53</v>
          </cell>
          <cell r="O368">
            <v>5.305</v>
          </cell>
          <cell r="P368">
            <v>3.63</v>
          </cell>
          <cell r="Q368">
            <v>3.87</v>
          </cell>
          <cell r="R368">
            <v>-0.6</v>
          </cell>
          <cell r="S368">
            <v>0.215</v>
          </cell>
          <cell r="T368">
            <v>3.815</v>
          </cell>
          <cell r="U368">
            <v>4.595</v>
          </cell>
          <cell r="V368">
            <v>3.52</v>
          </cell>
          <cell r="W368">
            <v>3.3</v>
          </cell>
          <cell r="X368">
            <v>3.615</v>
          </cell>
          <cell r="Y368">
            <v>4.705</v>
          </cell>
          <cell r="Z368">
            <v>4.6</v>
          </cell>
          <cell r="AA368">
            <v>4.49</v>
          </cell>
          <cell r="AB368">
            <v>4.54</v>
          </cell>
          <cell r="AC368">
            <v>4.53</v>
          </cell>
        </row>
        <row r="369">
          <cell r="A369">
            <v>36770</v>
          </cell>
          <cell r="B369">
            <v>4.655</v>
          </cell>
          <cell r="C369">
            <v>3.625</v>
          </cell>
          <cell r="D369">
            <v>6.18</v>
          </cell>
          <cell r="E369">
            <v>3.55</v>
          </cell>
          <cell r="F369">
            <v>4.785</v>
          </cell>
          <cell r="G369">
            <v>1.525</v>
          </cell>
          <cell r="H369">
            <v>2.555</v>
          </cell>
          <cell r="I369">
            <v>1.03</v>
          </cell>
          <cell r="J369">
            <v>0.13</v>
          </cell>
          <cell r="K369">
            <v>1.16</v>
          </cell>
          <cell r="L369">
            <v>0.0750000000000002</v>
          </cell>
          <cell r="M369">
            <v>5.06</v>
          </cell>
          <cell r="N369">
            <v>5.415</v>
          </cell>
          <cell r="O369">
            <v>5.655</v>
          </cell>
          <cell r="P369">
            <v>3.75</v>
          </cell>
          <cell r="Q369">
            <v>4.105</v>
          </cell>
          <cell r="R369">
            <v>-0.765</v>
          </cell>
          <cell r="S369">
            <v>0.355</v>
          </cell>
          <cell r="T369">
            <v>4.115</v>
          </cell>
          <cell r="U369">
            <v>4.76</v>
          </cell>
          <cell r="V369">
            <v>3.49</v>
          </cell>
          <cell r="W369">
            <v>3.43</v>
          </cell>
          <cell r="X369">
            <v>3.59</v>
          </cell>
          <cell r="Y369">
            <v>4.875</v>
          </cell>
          <cell r="Z369">
            <v>4.8</v>
          </cell>
          <cell r="AA369">
            <v>4.625</v>
          </cell>
          <cell r="AB369">
            <v>4.725</v>
          </cell>
          <cell r="AC369">
            <v>4.685</v>
          </cell>
        </row>
        <row r="370">
          <cell r="A370">
            <v>36771</v>
          </cell>
          <cell r="B370">
            <v>4.605</v>
          </cell>
          <cell r="C370">
            <v>3.62</v>
          </cell>
          <cell r="D370">
            <v>5.875</v>
          </cell>
          <cell r="E370">
            <v>3.47</v>
          </cell>
          <cell r="F370">
            <v>4.75</v>
          </cell>
          <cell r="G370">
            <v>1.27</v>
          </cell>
          <cell r="H370">
            <v>2.255</v>
          </cell>
          <cell r="I370">
            <v>0.985</v>
          </cell>
          <cell r="J370">
            <v>0.145</v>
          </cell>
          <cell r="K370">
            <v>1.13</v>
          </cell>
          <cell r="L370">
            <v>0.15</v>
          </cell>
          <cell r="M370">
            <v>5.18</v>
          </cell>
          <cell r="N370">
            <v>5.525</v>
          </cell>
          <cell r="O370">
            <v>5.615</v>
          </cell>
          <cell r="P370">
            <v>3.785</v>
          </cell>
          <cell r="Q370">
            <v>4.14</v>
          </cell>
          <cell r="R370">
            <v>-0.35</v>
          </cell>
          <cell r="S370">
            <v>0.345000000000001</v>
          </cell>
          <cell r="T370">
            <v>4.105</v>
          </cell>
          <cell r="U370">
            <v>4.7</v>
          </cell>
          <cell r="V370">
            <v>3.425</v>
          </cell>
          <cell r="W370">
            <v>3.335</v>
          </cell>
          <cell r="X370">
            <v>3.55</v>
          </cell>
          <cell r="Y370">
            <v>4.84</v>
          </cell>
          <cell r="Z370">
            <v>4.75</v>
          </cell>
          <cell r="AA370">
            <v>4.55</v>
          </cell>
          <cell r="AB370">
            <v>4.645</v>
          </cell>
          <cell r="AC370">
            <v>4.63</v>
          </cell>
        </row>
        <row r="371">
          <cell r="A371">
            <v>36772</v>
          </cell>
          <cell r="B371">
            <v>4.605</v>
          </cell>
          <cell r="C371">
            <v>3.62</v>
          </cell>
          <cell r="D371">
            <v>5.875</v>
          </cell>
          <cell r="E371">
            <v>3.47</v>
          </cell>
          <cell r="F371">
            <v>4.75</v>
          </cell>
          <cell r="G371">
            <v>1.27</v>
          </cell>
          <cell r="H371">
            <v>2.255</v>
          </cell>
          <cell r="I371">
            <v>0.985</v>
          </cell>
          <cell r="J371">
            <v>0.145</v>
          </cell>
          <cell r="K371">
            <v>1.13</v>
          </cell>
          <cell r="L371">
            <v>0.15</v>
          </cell>
          <cell r="M371">
            <v>5.18</v>
          </cell>
          <cell r="N371">
            <v>5.525</v>
          </cell>
          <cell r="O371">
            <v>5.615</v>
          </cell>
          <cell r="P371">
            <v>3.785</v>
          </cell>
          <cell r="Q371">
            <v>4.14</v>
          </cell>
          <cell r="R371">
            <v>-0.35</v>
          </cell>
          <cell r="S371">
            <v>0.345000000000001</v>
          </cell>
          <cell r="T371">
            <v>4.105</v>
          </cell>
          <cell r="U371">
            <v>4.7</v>
          </cell>
          <cell r="V371">
            <v>3.425</v>
          </cell>
          <cell r="W371">
            <v>3.335</v>
          </cell>
          <cell r="X371">
            <v>3.55</v>
          </cell>
          <cell r="Y371">
            <v>4.84</v>
          </cell>
          <cell r="Z371">
            <v>4.75</v>
          </cell>
          <cell r="AA371">
            <v>4.55</v>
          </cell>
          <cell r="AB371">
            <v>4.645</v>
          </cell>
          <cell r="AC371">
            <v>4.63</v>
          </cell>
        </row>
        <row r="372">
          <cell r="A372">
            <v>36773</v>
          </cell>
          <cell r="B372">
            <v>4.605</v>
          </cell>
          <cell r="C372">
            <v>3.62</v>
          </cell>
          <cell r="D372">
            <v>5.875</v>
          </cell>
          <cell r="E372">
            <v>3.47</v>
          </cell>
          <cell r="F372">
            <v>4.75</v>
          </cell>
          <cell r="G372">
            <v>1.27</v>
          </cell>
          <cell r="H372">
            <v>2.255</v>
          </cell>
          <cell r="I372">
            <v>0.985</v>
          </cell>
          <cell r="J372">
            <v>0.145</v>
          </cell>
          <cell r="K372">
            <v>1.13</v>
          </cell>
          <cell r="L372">
            <v>0.15</v>
          </cell>
          <cell r="M372">
            <v>5.18</v>
          </cell>
          <cell r="N372">
            <v>5.525</v>
          </cell>
          <cell r="O372">
            <v>5.615</v>
          </cell>
          <cell r="P372">
            <v>3.785</v>
          </cell>
          <cell r="Q372">
            <v>4.14</v>
          </cell>
          <cell r="R372">
            <v>-0.35</v>
          </cell>
          <cell r="S372">
            <v>0.345000000000001</v>
          </cell>
          <cell r="T372">
            <v>4.105</v>
          </cell>
          <cell r="U372">
            <v>4.7</v>
          </cell>
          <cell r="V372">
            <v>3.425</v>
          </cell>
          <cell r="W372">
            <v>3.335</v>
          </cell>
          <cell r="X372">
            <v>3.55</v>
          </cell>
          <cell r="Y372">
            <v>4.84</v>
          </cell>
          <cell r="Z372">
            <v>4.75</v>
          </cell>
          <cell r="AA372">
            <v>4.55</v>
          </cell>
          <cell r="AB372">
            <v>4.645</v>
          </cell>
          <cell r="AC372">
            <v>4.63</v>
          </cell>
        </row>
        <row r="373">
          <cell r="A373">
            <v>36774</v>
          </cell>
          <cell r="B373">
            <v>4.605</v>
          </cell>
          <cell r="C373">
            <v>3.62</v>
          </cell>
          <cell r="D373">
            <v>5.875</v>
          </cell>
          <cell r="E373">
            <v>3.47</v>
          </cell>
          <cell r="F373">
            <v>4.75</v>
          </cell>
          <cell r="G373">
            <v>1.27</v>
          </cell>
          <cell r="H373">
            <v>2.255</v>
          </cell>
          <cell r="I373">
            <v>0.985</v>
          </cell>
          <cell r="J373">
            <v>0.145</v>
          </cell>
          <cell r="K373">
            <v>1.13</v>
          </cell>
          <cell r="L373">
            <v>0.15</v>
          </cell>
          <cell r="M373">
            <v>5.18</v>
          </cell>
          <cell r="N373">
            <v>5.525</v>
          </cell>
          <cell r="O373">
            <v>5.615</v>
          </cell>
          <cell r="P373">
            <v>3.785</v>
          </cell>
          <cell r="Q373">
            <v>4.14</v>
          </cell>
          <cell r="R373">
            <v>-0.35</v>
          </cell>
          <cell r="S373">
            <v>0.345000000000001</v>
          </cell>
          <cell r="T373">
            <v>4.105</v>
          </cell>
          <cell r="U373">
            <v>4.7</v>
          </cell>
          <cell r="V373">
            <v>3.425</v>
          </cell>
          <cell r="W373">
            <v>3.335</v>
          </cell>
          <cell r="X373">
            <v>3.55</v>
          </cell>
          <cell r="Y373">
            <v>4.84</v>
          </cell>
          <cell r="Z373">
            <v>4.75</v>
          </cell>
          <cell r="AA373">
            <v>4.55</v>
          </cell>
          <cell r="AB373">
            <v>4.645</v>
          </cell>
          <cell r="AC373">
            <v>4.63</v>
          </cell>
        </row>
        <row r="374">
          <cell r="A374">
            <v>36775</v>
          </cell>
          <cell r="B374">
            <v>4.81</v>
          </cell>
          <cell r="C374">
            <v>4.15</v>
          </cell>
          <cell r="D374">
            <v>6.205</v>
          </cell>
          <cell r="E374">
            <v>3.825</v>
          </cell>
          <cell r="F374">
            <v>4.88</v>
          </cell>
          <cell r="G374">
            <v>1.395</v>
          </cell>
          <cell r="H374">
            <v>2.055</v>
          </cell>
          <cell r="I374">
            <v>0.659999999999999</v>
          </cell>
          <cell r="J374">
            <v>0.0700000000000003</v>
          </cell>
          <cell r="K374">
            <v>0.73</v>
          </cell>
          <cell r="L374">
            <v>0.325</v>
          </cell>
          <cell r="M374">
            <v>5.385</v>
          </cell>
          <cell r="N374">
            <v>5.855</v>
          </cell>
          <cell r="O374">
            <v>6.145</v>
          </cell>
          <cell r="P374">
            <v>4.31</v>
          </cell>
          <cell r="Q374">
            <v>4.555</v>
          </cell>
          <cell r="R374">
            <v>-0.35</v>
          </cell>
          <cell r="S374">
            <v>0.470000000000001</v>
          </cell>
          <cell r="T374">
            <v>4.34</v>
          </cell>
          <cell r="U374">
            <v>4.805</v>
          </cell>
          <cell r="V374">
            <v>3.79</v>
          </cell>
          <cell r="W374">
            <v>3.81</v>
          </cell>
          <cell r="X374">
            <v>3.85</v>
          </cell>
          <cell r="Y374">
            <v>4.92</v>
          </cell>
          <cell r="Z374">
            <v>4.84</v>
          </cell>
          <cell r="AA374">
            <v>4.665</v>
          </cell>
          <cell r="AB374">
            <v>4.765</v>
          </cell>
          <cell r="AC374">
            <v>4.73</v>
          </cell>
        </row>
        <row r="375">
          <cell r="A375">
            <v>36776</v>
          </cell>
          <cell r="B375">
            <v>4.885</v>
          </cell>
          <cell r="C375">
            <v>4.58</v>
          </cell>
          <cell r="D375">
            <v>6.34</v>
          </cell>
          <cell r="E375">
            <v>4.33</v>
          </cell>
          <cell r="F375">
            <v>4.94</v>
          </cell>
          <cell r="G375">
            <v>1.455</v>
          </cell>
          <cell r="H375">
            <v>1.76</v>
          </cell>
          <cell r="I375">
            <v>0.305</v>
          </cell>
          <cell r="J375">
            <v>0.0550000000000006</v>
          </cell>
          <cell r="K375">
            <v>0.36</v>
          </cell>
          <cell r="L375">
            <v>0.25</v>
          </cell>
          <cell r="M375">
            <v>5.89</v>
          </cell>
          <cell r="N375">
            <v>6.265</v>
          </cell>
          <cell r="O375">
            <v>6.415</v>
          </cell>
          <cell r="P375">
            <v>4.61</v>
          </cell>
          <cell r="Q375">
            <v>4.76</v>
          </cell>
          <cell r="R375">
            <v>-0.0750000000000002</v>
          </cell>
          <cell r="S375">
            <v>0.375</v>
          </cell>
          <cell r="T375">
            <v>4.61</v>
          </cell>
          <cell r="U375">
            <v>4.895</v>
          </cell>
          <cell r="V375">
            <v>4.24</v>
          </cell>
          <cell r="W375">
            <v>4.225</v>
          </cell>
          <cell r="X375">
            <v>4.345</v>
          </cell>
          <cell r="Y375">
            <v>5.025</v>
          </cell>
          <cell r="Z375">
            <v>4.945</v>
          </cell>
          <cell r="AA375">
            <v>4.78</v>
          </cell>
          <cell r="AB375">
            <v>4.86</v>
          </cell>
          <cell r="AC375">
            <v>4.835</v>
          </cell>
        </row>
        <row r="376">
          <cell r="A376">
            <v>36777</v>
          </cell>
          <cell r="B376">
            <v>4.84</v>
          </cell>
          <cell r="C376">
            <v>4.53</v>
          </cell>
          <cell r="D376">
            <v>6.225</v>
          </cell>
          <cell r="E376">
            <v>4.29</v>
          </cell>
          <cell r="F376">
            <v>4.895</v>
          </cell>
          <cell r="G376">
            <v>1.385</v>
          </cell>
          <cell r="H376">
            <v>1.695</v>
          </cell>
          <cell r="I376">
            <v>0.31</v>
          </cell>
          <cell r="J376">
            <v>0.0549999999999997</v>
          </cell>
          <cell r="K376">
            <v>0.364999999999999</v>
          </cell>
          <cell r="L376">
            <v>0.24</v>
          </cell>
          <cell r="M376">
            <v>5.715</v>
          </cell>
          <cell r="N376">
            <v>6.13</v>
          </cell>
          <cell r="O376">
            <v>6.035</v>
          </cell>
          <cell r="P376">
            <v>4.565</v>
          </cell>
          <cell r="Q376">
            <v>4.615</v>
          </cell>
          <cell r="R376">
            <v>-0.0949999999999998</v>
          </cell>
          <cell r="S376">
            <v>0.415</v>
          </cell>
          <cell r="T376">
            <v>4.35</v>
          </cell>
          <cell r="U376">
            <v>4.855</v>
          </cell>
          <cell r="V376">
            <v>4.18</v>
          </cell>
          <cell r="W376">
            <v>4.19</v>
          </cell>
          <cell r="X376">
            <v>4.32</v>
          </cell>
          <cell r="Y376">
            <v>4.96</v>
          </cell>
          <cell r="Z376">
            <v>4.86</v>
          </cell>
          <cell r="AA376">
            <v>4.735</v>
          </cell>
          <cell r="AB376">
            <v>4.815</v>
          </cell>
          <cell r="AC376">
            <v>4.76</v>
          </cell>
        </row>
        <row r="377">
          <cell r="A377">
            <v>36778</v>
          </cell>
          <cell r="B377">
            <v>4.7</v>
          </cell>
          <cell r="C377">
            <v>4.31</v>
          </cell>
          <cell r="D377">
            <v>6.15</v>
          </cell>
          <cell r="E377">
            <v>4.09</v>
          </cell>
          <cell r="F377">
            <v>4.78</v>
          </cell>
          <cell r="G377">
            <v>1.45</v>
          </cell>
          <cell r="H377">
            <v>1.84</v>
          </cell>
          <cell r="I377">
            <v>0.390000000000001</v>
          </cell>
          <cell r="J377">
            <v>0.0800000000000001</v>
          </cell>
          <cell r="K377">
            <v>0.470000000000001</v>
          </cell>
          <cell r="L377">
            <v>0.22</v>
          </cell>
          <cell r="M377">
            <v>5.45</v>
          </cell>
          <cell r="N377">
            <v>6.085</v>
          </cell>
          <cell r="O377">
            <v>5.995</v>
          </cell>
          <cell r="P377">
            <v>4.425</v>
          </cell>
          <cell r="Q377">
            <v>4.46</v>
          </cell>
          <cell r="R377">
            <v>-0.0650000000000004</v>
          </cell>
          <cell r="S377">
            <v>0.635</v>
          </cell>
          <cell r="T377">
            <v>4.375</v>
          </cell>
          <cell r="U377">
            <v>4.745</v>
          </cell>
          <cell r="V377">
            <v>3.935</v>
          </cell>
          <cell r="W377">
            <v>3.995</v>
          </cell>
          <cell r="X377">
            <v>4.1</v>
          </cell>
          <cell r="Y377">
            <v>4.9</v>
          </cell>
          <cell r="Z377">
            <v>4.76</v>
          </cell>
          <cell r="AA377">
            <v>4.68</v>
          </cell>
          <cell r="AB377">
            <v>4.735</v>
          </cell>
          <cell r="AC377">
            <v>4.72</v>
          </cell>
        </row>
        <row r="378">
          <cell r="A378">
            <v>36779</v>
          </cell>
          <cell r="B378">
            <v>4.7</v>
          </cell>
          <cell r="C378">
            <v>4.31</v>
          </cell>
          <cell r="D378">
            <v>6.15</v>
          </cell>
          <cell r="E378">
            <v>4.09</v>
          </cell>
          <cell r="F378">
            <v>4.78</v>
          </cell>
          <cell r="G378">
            <v>1.45</v>
          </cell>
          <cell r="H378">
            <v>1.84</v>
          </cell>
          <cell r="I378">
            <v>0.390000000000001</v>
          </cell>
          <cell r="J378">
            <v>0.0800000000000001</v>
          </cell>
          <cell r="K378">
            <v>0.470000000000001</v>
          </cell>
          <cell r="L378">
            <v>0.22</v>
          </cell>
          <cell r="M378">
            <v>5.45</v>
          </cell>
          <cell r="N378">
            <v>6.085</v>
          </cell>
          <cell r="O378">
            <v>5.995</v>
          </cell>
          <cell r="P378">
            <v>4.425</v>
          </cell>
          <cell r="Q378">
            <v>4.46</v>
          </cell>
          <cell r="R378">
            <v>-0.0650000000000004</v>
          </cell>
          <cell r="S378">
            <v>0.635</v>
          </cell>
          <cell r="T378">
            <v>4.375</v>
          </cell>
          <cell r="U378">
            <v>4.745</v>
          </cell>
          <cell r="V378">
            <v>3.935</v>
          </cell>
          <cell r="W378">
            <v>3.995</v>
          </cell>
          <cell r="X378">
            <v>4.1</v>
          </cell>
          <cell r="Y378">
            <v>4.9</v>
          </cell>
          <cell r="Z378">
            <v>4.76</v>
          </cell>
          <cell r="AA378">
            <v>4.68</v>
          </cell>
          <cell r="AB378">
            <v>4.735</v>
          </cell>
          <cell r="AC378">
            <v>4.72</v>
          </cell>
        </row>
        <row r="379">
          <cell r="A379">
            <v>36780</v>
          </cell>
          <cell r="B379">
            <v>4.7</v>
          </cell>
          <cell r="C379">
            <v>4.31</v>
          </cell>
          <cell r="D379">
            <v>6.15</v>
          </cell>
          <cell r="E379">
            <v>4.09</v>
          </cell>
          <cell r="F379">
            <v>4.78</v>
          </cell>
          <cell r="G379">
            <v>1.45</v>
          </cell>
          <cell r="H379">
            <v>1.84</v>
          </cell>
          <cell r="I379">
            <v>0.390000000000001</v>
          </cell>
          <cell r="J379">
            <v>0.0800000000000001</v>
          </cell>
          <cell r="K379">
            <v>0.470000000000001</v>
          </cell>
          <cell r="L379">
            <v>0.22</v>
          </cell>
          <cell r="M379">
            <v>5.45</v>
          </cell>
          <cell r="N379">
            <v>6.085</v>
          </cell>
          <cell r="O379">
            <v>5.995</v>
          </cell>
          <cell r="P379">
            <v>4.425</v>
          </cell>
          <cell r="Q379">
            <v>4.46</v>
          </cell>
          <cell r="R379">
            <v>-0.0650000000000004</v>
          </cell>
          <cell r="S379">
            <v>0.635</v>
          </cell>
          <cell r="T379">
            <v>4.375</v>
          </cell>
          <cell r="U379">
            <v>4.745</v>
          </cell>
          <cell r="V379">
            <v>3.935</v>
          </cell>
          <cell r="W379">
            <v>3.995</v>
          </cell>
          <cell r="X379">
            <v>4.1</v>
          </cell>
          <cell r="Y379">
            <v>4.9</v>
          </cell>
          <cell r="Z379">
            <v>4.76</v>
          </cell>
          <cell r="AA379">
            <v>4.68</v>
          </cell>
          <cell r="AB379">
            <v>4.735</v>
          </cell>
          <cell r="AC379">
            <v>4.72</v>
          </cell>
        </row>
        <row r="380">
          <cell r="A380">
            <v>36781</v>
          </cell>
          <cell r="B380">
            <v>4.895</v>
          </cell>
          <cell r="C380">
            <v>4.52</v>
          </cell>
          <cell r="D380">
            <v>6.325</v>
          </cell>
          <cell r="E380">
            <v>4.235</v>
          </cell>
          <cell r="F380">
            <v>4.975</v>
          </cell>
          <cell r="G380">
            <v>1.43</v>
          </cell>
          <cell r="H380">
            <v>1.805</v>
          </cell>
          <cell r="I380">
            <v>0.375</v>
          </cell>
          <cell r="J380">
            <v>0.0800000000000001</v>
          </cell>
          <cell r="K380">
            <v>0.455</v>
          </cell>
          <cell r="L380">
            <v>0.284999999999999</v>
          </cell>
          <cell r="M380">
            <v>5.49</v>
          </cell>
          <cell r="N380">
            <v>6.27</v>
          </cell>
          <cell r="O380">
            <v>6.175</v>
          </cell>
          <cell r="P380">
            <v>4.495</v>
          </cell>
          <cell r="Q380">
            <v>4.58</v>
          </cell>
          <cell r="R380">
            <v>-0.0550000000000006</v>
          </cell>
          <cell r="S380">
            <v>0.779999999999999</v>
          </cell>
          <cell r="T380">
            <v>4.45</v>
          </cell>
          <cell r="U380">
            <v>4.855</v>
          </cell>
          <cell r="V380">
            <v>4.07</v>
          </cell>
          <cell r="W380">
            <v>4.105</v>
          </cell>
          <cell r="X380">
            <v>4.24</v>
          </cell>
          <cell r="Y380">
            <v>5.045</v>
          </cell>
          <cell r="Z380">
            <v>4.92</v>
          </cell>
          <cell r="AA380">
            <v>4.8</v>
          </cell>
          <cell r="AB380">
            <v>4.895</v>
          </cell>
          <cell r="AC380">
            <v>4.83</v>
          </cell>
        </row>
        <row r="381">
          <cell r="A381">
            <v>36782</v>
          </cell>
          <cell r="B381">
            <v>4.99</v>
          </cell>
          <cell r="C381">
            <v>4.55</v>
          </cell>
          <cell r="D381">
            <v>6.36</v>
          </cell>
          <cell r="E381">
            <v>4.355</v>
          </cell>
          <cell r="F381">
            <v>5.045</v>
          </cell>
          <cell r="G381">
            <v>1.37</v>
          </cell>
          <cell r="H381">
            <v>1.81</v>
          </cell>
          <cell r="I381">
            <v>0.44</v>
          </cell>
          <cell r="J381">
            <v>0.0549999999999997</v>
          </cell>
          <cell r="K381">
            <v>0.495</v>
          </cell>
          <cell r="L381">
            <v>0.194999999999999</v>
          </cell>
          <cell r="M381">
            <v>5.515</v>
          </cell>
          <cell r="N381">
            <v>6.32</v>
          </cell>
          <cell r="O381">
            <v>6.21</v>
          </cell>
          <cell r="P381">
            <v>4.58</v>
          </cell>
          <cell r="Q381">
            <v>4.645</v>
          </cell>
          <cell r="R381">
            <v>-0.04</v>
          </cell>
          <cell r="S381">
            <v>0.805000000000001</v>
          </cell>
          <cell r="T381">
            <v>4.545</v>
          </cell>
          <cell r="U381">
            <v>4.975</v>
          </cell>
          <cell r="V381">
            <v>4.165</v>
          </cell>
          <cell r="W381">
            <v>4.23</v>
          </cell>
          <cell r="X381">
            <v>4.36</v>
          </cell>
          <cell r="Y381">
            <v>5.12</v>
          </cell>
          <cell r="Z381">
            <v>5.025</v>
          </cell>
          <cell r="AA381">
            <v>4.875</v>
          </cell>
          <cell r="AB381">
            <v>4.95</v>
          </cell>
          <cell r="AC381">
            <v>4.92</v>
          </cell>
        </row>
        <row r="382">
          <cell r="A382">
            <v>36783</v>
          </cell>
          <cell r="B382">
            <v>5.05</v>
          </cell>
          <cell r="C382">
            <v>4.645</v>
          </cell>
          <cell r="D382">
            <v>6.39</v>
          </cell>
          <cell r="E382">
            <v>4.4</v>
          </cell>
          <cell r="F382">
            <v>5.075</v>
          </cell>
          <cell r="G382">
            <v>1.34</v>
          </cell>
          <cell r="H382">
            <v>1.745</v>
          </cell>
          <cell r="I382">
            <v>0.405</v>
          </cell>
          <cell r="J382">
            <v>0.0250000000000004</v>
          </cell>
          <cell r="K382">
            <v>0.430000000000001</v>
          </cell>
          <cell r="L382">
            <v>0.244999999999999</v>
          </cell>
          <cell r="M382">
            <v>5.53</v>
          </cell>
          <cell r="N382">
            <v>6.285</v>
          </cell>
          <cell r="O382">
            <v>6.33</v>
          </cell>
          <cell r="P382">
            <v>4.625</v>
          </cell>
          <cell r="Q382">
            <v>4.725</v>
          </cell>
          <cell r="R382">
            <v>-0.105</v>
          </cell>
          <cell r="S382">
            <v>0.755</v>
          </cell>
          <cell r="T382">
            <v>4.61</v>
          </cell>
          <cell r="U382">
            <v>5.065</v>
          </cell>
          <cell r="V382">
            <v>4.24</v>
          </cell>
          <cell r="W382">
            <v>4.215</v>
          </cell>
          <cell r="X382">
            <v>4.415</v>
          </cell>
          <cell r="Y382">
            <v>5.2</v>
          </cell>
          <cell r="Z382">
            <v>5.085</v>
          </cell>
          <cell r="AA382">
            <v>4.935</v>
          </cell>
          <cell r="AB382">
            <v>5.01</v>
          </cell>
          <cell r="AC382">
            <v>4.975</v>
          </cell>
        </row>
        <row r="383">
          <cell r="A383">
            <v>36784</v>
          </cell>
          <cell r="B383">
            <v>5.045</v>
          </cell>
          <cell r="C383">
            <v>4.68</v>
          </cell>
          <cell r="D383">
            <v>6.37</v>
          </cell>
          <cell r="E383">
            <v>4.415</v>
          </cell>
          <cell r="F383">
            <v>5.09</v>
          </cell>
          <cell r="G383">
            <v>1.325</v>
          </cell>
          <cell r="H383">
            <v>1.69</v>
          </cell>
          <cell r="I383">
            <v>0.365</v>
          </cell>
          <cell r="J383">
            <v>0.0449999999999999</v>
          </cell>
          <cell r="K383">
            <v>0.41</v>
          </cell>
          <cell r="L383">
            <v>0.265</v>
          </cell>
          <cell r="M383">
            <v>5.475</v>
          </cell>
          <cell r="N383">
            <v>6.32</v>
          </cell>
          <cell r="O383">
            <v>6.465</v>
          </cell>
          <cell r="P383">
            <v>4.63</v>
          </cell>
          <cell r="Q383">
            <v>4.765</v>
          </cell>
          <cell r="R383">
            <v>-0.0499999999999998</v>
          </cell>
          <cell r="S383">
            <v>0.845000000000001</v>
          </cell>
          <cell r="T383">
            <v>4.66</v>
          </cell>
          <cell r="U383">
            <v>5.1</v>
          </cell>
          <cell r="V383">
            <v>4.24</v>
          </cell>
          <cell r="W383">
            <v>4.275</v>
          </cell>
          <cell r="X383">
            <v>4.44</v>
          </cell>
          <cell r="Y383">
            <v>5.22</v>
          </cell>
          <cell r="Z383">
            <v>5.095</v>
          </cell>
          <cell r="AA383">
            <v>4.96</v>
          </cell>
          <cell r="AB383">
            <v>5.035</v>
          </cell>
          <cell r="AC383">
            <v>4.995</v>
          </cell>
        </row>
        <row r="384">
          <cell r="A384">
            <v>36785</v>
          </cell>
          <cell r="B384">
            <v>5.105</v>
          </cell>
          <cell r="C384">
            <v>4.59</v>
          </cell>
          <cell r="D384">
            <v>6.395</v>
          </cell>
          <cell r="E384">
            <v>4.22</v>
          </cell>
          <cell r="F384">
            <v>5.185</v>
          </cell>
          <cell r="G384">
            <v>1.29</v>
          </cell>
          <cell r="H384">
            <v>1.805</v>
          </cell>
          <cell r="I384">
            <v>0.515000000000001</v>
          </cell>
          <cell r="J384">
            <v>0.0799999999999992</v>
          </cell>
          <cell r="K384">
            <v>0.595</v>
          </cell>
          <cell r="L384">
            <v>0.37</v>
          </cell>
          <cell r="M384">
            <v>5.47</v>
          </cell>
          <cell r="N384">
            <v>6.05</v>
          </cell>
          <cell r="O384">
            <v>6.68</v>
          </cell>
          <cell r="P384">
            <v>4.88</v>
          </cell>
          <cell r="Q384">
            <v>4.95</v>
          </cell>
          <cell r="R384">
            <v>-0.345</v>
          </cell>
          <cell r="S384">
            <v>0.58</v>
          </cell>
          <cell r="T384">
            <v>4.86</v>
          </cell>
          <cell r="U384">
            <v>5.29</v>
          </cell>
          <cell r="V384">
            <v>4.165</v>
          </cell>
          <cell r="W384">
            <v>4.205</v>
          </cell>
          <cell r="X384">
            <v>4.26</v>
          </cell>
          <cell r="Y384">
            <v>5.415</v>
          </cell>
          <cell r="Z384">
            <v>5.235</v>
          </cell>
          <cell r="AA384">
            <v>5.145</v>
          </cell>
          <cell r="AB384">
            <v>5.22</v>
          </cell>
          <cell r="AC384">
            <v>5.17</v>
          </cell>
        </row>
        <row r="385">
          <cell r="A385">
            <v>36786</v>
          </cell>
          <cell r="B385">
            <v>5.105</v>
          </cell>
          <cell r="C385">
            <v>4.59</v>
          </cell>
          <cell r="D385">
            <v>6.395</v>
          </cell>
          <cell r="E385">
            <v>4.22</v>
          </cell>
          <cell r="F385">
            <v>5.185</v>
          </cell>
          <cell r="G385">
            <v>1.29</v>
          </cell>
          <cell r="H385">
            <v>1.805</v>
          </cell>
          <cell r="I385">
            <v>0.515000000000001</v>
          </cell>
          <cell r="J385">
            <v>0.0799999999999992</v>
          </cell>
          <cell r="K385">
            <v>0.595</v>
          </cell>
          <cell r="L385">
            <v>0.37</v>
          </cell>
          <cell r="M385">
            <v>5.47</v>
          </cell>
          <cell r="N385">
            <v>6.05</v>
          </cell>
          <cell r="O385">
            <v>6.68</v>
          </cell>
          <cell r="P385">
            <v>4.88</v>
          </cell>
          <cell r="Q385">
            <v>4.95</v>
          </cell>
          <cell r="R385">
            <v>-0.345</v>
          </cell>
          <cell r="S385">
            <v>0.58</v>
          </cell>
          <cell r="T385">
            <v>4.86</v>
          </cell>
          <cell r="U385">
            <v>5.29</v>
          </cell>
          <cell r="V385">
            <v>4.165</v>
          </cell>
          <cell r="W385">
            <v>4.205</v>
          </cell>
          <cell r="X385">
            <v>4.26</v>
          </cell>
          <cell r="Y385">
            <v>5.415</v>
          </cell>
          <cell r="Z385">
            <v>5.235</v>
          </cell>
          <cell r="AA385">
            <v>5.145</v>
          </cell>
          <cell r="AB385">
            <v>5.22</v>
          </cell>
          <cell r="AC385">
            <v>5.17</v>
          </cell>
        </row>
        <row r="386">
          <cell r="A386">
            <v>36787</v>
          </cell>
          <cell r="B386">
            <v>5.105</v>
          </cell>
          <cell r="C386">
            <v>4.59</v>
          </cell>
          <cell r="D386">
            <v>6.395</v>
          </cell>
          <cell r="E386">
            <v>4.22</v>
          </cell>
          <cell r="F386">
            <v>5.185</v>
          </cell>
          <cell r="G386">
            <v>1.29</v>
          </cell>
          <cell r="H386">
            <v>1.805</v>
          </cell>
          <cell r="I386">
            <v>0.515000000000001</v>
          </cell>
          <cell r="J386">
            <v>0.0799999999999992</v>
          </cell>
          <cell r="K386">
            <v>0.595</v>
          </cell>
          <cell r="L386">
            <v>0.37</v>
          </cell>
          <cell r="M386">
            <v>5.47</v>
          </cell>
          <cell r="N386">
            <v>6.05</v>
          </cell>
          <cell r="O386">
            <v>6.68</v>
          </cell>
          <cell r="P386">
            <v>4.88</v>
          </cell>
          <cell r="Q386">
            <v>4.95</v>
          </cell>
          <cell r="R386">
            <v>-0.345</v>
          </cell>
          <cell r="S386">
            <v>0.58</v>
          </cell>
          <cell r="T386">
            <v>4.86</v>
          </cell>
          <cell r="U386">
            <v>5.29</v>
          </cell>
          <cell r="V386">
            <v>4.165</v>
          </cell>
          <cell r="W386">
            <v>4.205</v>
          </cell>
          <cell r="X386">
            <v>4.26</v>
          </cell>
          <cell r="Y386">
            <v>5.415</v>
          </cell>
          <cell r="Z386">
            <v>5.235</v>
          </cell>
          <cell r="AA386">
            <v>5.145</v>
          </cell>
          <cell r="AB386">
            <v>5.22</v>
          </cell>
          <cell r="AC386">
            <v>5.17</v>
          </cell>
        </row>
        <row r="387">
          <cell r="A387">
            <v>36788</v>
          </cell>
          <cell r="B387">
            <v>4.945</v>
          </cell>
          <cell r="C387">
            <v>4.32</v>
          </cell>
          <cell r="D387">
            <v>6.31</v>
          </cell>
          <cell r="E387">
            <v>4.01</v>
          </cell>
          <cell r="F387">
            <v>5</v>
          </cell>
          <cell r="G387">
            <v>1.365</v>
          </cell>
          <cell r="H387">
            <v>1.99</v>
          </cell>
          <cell r="I387">
            <v>0.625</v>
          </cell>
          <cell r="J387">
            <v>0.0549999999999997</v>
          </cell>
          <cell r="K387">
            <v>0.68</v>
          </cell>
          <cell r="L387">
            <v>0.310000000000001</v>
          </cell>
          <cell r="M387">
            <v>5.485</v>
          </cell>
          <cell r="N387">
            <v>6.275</v>
          </cell>
          <cell r="O387">
            <v>6.39</v>
          </cell>
          <cell r="P387">
            <v>4.645</v>
          </cell>
          <cell r="Q387">
            <v>4.765</v>
          </cell>
          <cell r="R387">
            <v>-0.0349999999999993</v>
          </cell>
          <cell r="S387">
            <v>0.79</v>
          </cell>
          <cell r="T387">
            <v>4.645</v>
          </cell>
          <cell r="U387">
            <v>5.065</v>
          </cell>
          <cell r="V387">
            <v>3.82</v>
          </cell>
          <cell r="W387">
            <v>3.94</v>
          </cell>
          <cell r="X387">
            <v>4.035</v>
          </cell>
          <cell r="Y387">
            <v>5.225</v>
          </cell>
          <cell r="Z387">
            <v>5.05</v>
          </cell>
          <cell r="AA387">
            <v>4.94</v>
          </cell>
          <cell r="AB387">
            <v>5.005</v>
          </cell>
          <cell r="AC387">
            <v>4.965</v>
          </cell>
        </row>
        <row r="388">
          <cell r="A388">
            <v>36789</v>
          </cell>
          <cell r="B388">
            <v>5.02</v>
          </cell>
          <cell r="C388">
            <v>4.08</v>
          </cell>
          <cell r="D388">
            <v>6.25</v>
          </cell>
          <cell r="E388">
            <v>3.925</v>
          </cell>
          <cell r="F388">
            <v>5.12</v>
          </cell>
          <cell r="G388">
            <v>1.23</v>
          </cell>
          <cell r="H388">
            <v>2.17</v>
          </cell>
          <cell r="I388">
            <v>0.94</v>
          </cell>
          <cell r="J388">
            <v>0.100000000000001</v>
          </cell>
          <cell r="K388">
            <v>1.04</v>
          </cell>
          <cell r="L388">
            <v>0.155</v>
          </cell>
          <cell r="M388">
            <v>5.485</v>
          </cell>
          <cell r="N388">
            <v>6.2</v>
          </cell>
          <cell r="O388">
            <v>6.49</v>
          </cell>
          <cell r="P388">
            <v>4.69</v>
          </cell>
          <cell r="Q388">
            <v>4.785</v>
          </cell>
          <cell r="R388">
            <v>-0.0499999999999998</v>
          </cell>
          <cell r="S388">
            <v>0.715</v>
          </cell>
          <cell r="T388">
            <v>4.705</v>
          </cell>
          <cell r="U388">
            <v>5.22</v>
          </cell>
          <cell r="V388">
            <v>3.73</v>
          </cell>
          <cell r="W388">
            <v>3.755</v>
          </cell>
          <cell r="X388">
            <v>3.925</v>
          </cell>
          <cell r="Y388">
            <v>5.38</v>
          </cell>
          <cell r="Z388">
            <v>5.18</v>
          </cell>
          <cell r="AA388">
            <v>5.1</v>
          </cell>
          <cell r="AB388">
            <v>5.195</v>
          </cell>
          <cell r="AC388">
            <v>5.115</v>
          </cell>
        </row>
        <row r="389">
          <cell r="A389">
            <v>36790</v>
          </cell>
          <cell r="B389">
            <v>5.075</v>
          </cell>
          <cell r="C389">
            <v>4.015</v>
          </cell>
          <cell r="D389">
            <v>6.075</v>
          </cell>
          <cell r="E389">
            <v>3.895</v>
          </cell>
          <cell r="F389">
            <v>5.18</v>
          </cell>
          <cell r="G389">
            <v>1</v>
          </cell>
          <cell r="H389">
            <v>2.06</v>
          </cell>
          <cell r="I389">
            <v>1.06</v>
          </cell>
          <cell r="J389">
            <v>0.105</v>
          </cell>
          <cell r="K389">
            <v>1.165</v>
          </cell>
          <cell r="L389">
            <v>0.12</v>
          </cell>
          <cell r="M389">
            <v>5.435</v>
          </cell>
          <cell r="N389">
            <v>6.045</v>
          </cell>
          <cell r="O389">
            <v>6.205</v>
          </cell>
          <cell r="P389">
            <v>4.695</v>
          </cell>
          <cell r="Q389">
            <v>4.795</v>
          </cell>
          <cell r="R389">
            <v>-0.0300000000000003</v>
          </cell>
          <cell r="S389">
            <v>0.61</v>
          </cell>
          <cell r="T389">
            <v>4.705</v>
          </cell>
          <cell r="U389">
            <v>5.245</v>
          </cell>
          <cell r="V389">
            <v>3.635</v>
          </cell>
          <cell r="W389">
            <v>3.625</v>
          </cell>
          <cell r="X389">
            <v>3.88</v>
          </cell>
          <cell r="Y389">
            <v>5.415</v>
          </cell>
          <cell r="Z389">
            <v>5.225</v>
          </cell>
          <cell r="AA389">
            <v>5.15</v>
          </cell>
          <cell r="AB389">
            <v>5.265</v>
          </cell>
          <cell r="AC389">
            <v>5.15</v>
          </cell>
        </row>
        <row r="390">
          <cell r="A390">
            <v>36791</v>
          </cell>
          <cell r="B390">
            <v>4.99</v>
          </cell>
          <cell r="C390">
            <v>3.95</v>
          </cell>
          <cell r="D390">
            <v>5.7</v>
          </cell>
          <cell r="E390">
            <v>3.79</v>
          </cell>
          <cell r="F390">
            <v>5.08</v>
          </cell>
          <cell r="G390">
            <v>0.71</v>
          </cell>
          <cell r="H390">
            <v>1.75</v>
          </cell>
          <cell r="I390">
            <v>1.04</v>
          </cell>
          <cell r="J390">
            <v>0.0899999999999999</v>
          </cell>
          <cell r="K390">
            <v>1.13</v>
          </cell>
          <cell r="L390">
            <v>0.16</v>
          </cell>
          <cell r="M390">
            <v>5.165</v>
          </cell>
          <cell r="N390">
            <v>5.745</v>
          </cell>
          <cell r="O390">
            <v>4.68</v>
          </cell>
          <cell r="P390">
            <v>4.71</v>
          </cell>
          <cell r="Q390">
            <v>4.8</v>
          </cell>
          <cell r="R390">
            <v>0.0449999999999999</v>
          </cell>
          <cell r="S390">
            <v>0.58</v>
          </cell>
          <cell r="T390">
            <v>4.705</v>
          </cell>
          <cell r="U390">
            <v>5.16</v>
          </cell>
          <cell r="V390">
            <v>3.62</v>
          </cell>
          <cell r="W390">
            <v>3.62</v>
          </cell>
          <cell r="X390">
            <v>3.815</v>
          </cell>
          <cell r="Y390">
            <v>5.34</v>
          </cell>
          <cell r="Z390">
            <v>5.14</v>
          </cell>
          <cell r="AA390">
            <v>5.075</v>
          </cell>
          <cell r="AB390">
            <v>5.2</v>
          </cell>
          <cell r="AC390">
            <v>5.085</v>
          </cell>
        </row>
        <row r="391">
          <cell r="A391">
            <v>36792</v>
          </cell>
          <cell r="B391">
            <v>4.915</v>
          </cell>
          <cell r="C391">
            <v>3.79</v>
          </cell>
          <cell r="D391">
            <v>5.34</v>
          </cell>
          <cell r="E391">
            <v>3.715</v>
          </cell>
          <cell r="F391">
            <v>5.045</v>
          </cell>
          <cell r="G391">
            <v>0.425</v>
          </cell>
          <cell r="H391">
            <v>1.55</v>
          </cell>
          <cell r="I391">
            <v>1.125</v>
          </cell>
          <cell r="J391">
            <v>0.13</v>
          </cell>
          <cell r="K391">
            <v>1.255</v>
          </cell>
          <cell r="L391">
            <v>0.0750000000000002</v>
          </cell>
          <cell r="M391">
            <v>4.87</v>
          </cell>
          <cell r="N391">
            <v>5.49</v>
          </cell>
          <cell r="O391">
            <v>6.525</v>
          </cell>
          <cell r="P391">
            <v>4.785</v>
          </cell>
          <cell r="Q391">
            <v>4.83</v>
          </cell>
          <cell r="R391">
            <v>0.15</v>
          </cell>
          <cell r="S391">
            <v>0.62</v>
          </cell>
          <cell r="T391">
            <v>4.755</v>
          </cell>
          <cell r="U391">
            <v>5.165</v>
          </cell>
          <cell r="V391">
            <v>3.56</v>
          </cell>
          <cell r="W391">
            <v>3.505</v>
          </cell>
          <cell r="X391">
            <v>3.735</v>
          </cell>
          <cell r="Y391">
            <v>5.33</v>
          </cell>
          <cell r="Z391">
            <v>5.14</v>
          </cell>
          <cell r="AA391">
            <v>5.055</v>
          </cell>
          <cell r="AB391">
            <v>5.18</v>
          </cell>
          <cell r="AC391">
            <v>5.07</v>
          </cell>
        </row>
        <row r="392">
          <cell r="A392">
            <v>36793</v>
          </cell>
          <cell r="B392">
            <v>4.915</v>
          </cell>
          <cell r="C392">
            <v>3.79</v>
          </cell>
          <cell r="D392">
            <v>5.34</v>
          </cell>
          <cell r="E392">
            <v>3.715</v>
          </cell>
          <cell r="F392">
            <v>5.045</v>
          </cell>
          <cell r="G392">
            <v>0.425</v>
          </cell>
          <cell r="H392">
            <v>1.55</v>
          </cell>
          <cell r="I392">
            <v>1.125</v>
          </cell>
          <cell r="J392">
            <v>0.13</v>
          </cell>
          <cell r="K392">
            <v>1.255</v>
          </cell>
          <cell r="L392">
            <v>0.0750000000000002</v>
          </cell>
          <cell r="M392">
            <v>4.87</v>
          </cell>
          <cell r="N392">
            <v>5.49</v>
          </cell>
          <cell r="O392">
            <v>6.525</v>
          </cell>
          <cell r="P392">
            <v>4.785</v>
          </cell>
          <cell r="Q392">
            <v>4.83</v>
          </cell>
          <cell r="R392">
            <v>0.15</v>
          </cell>
          <cell r="S392">
            <v>0.62</v>
          </cell>
          <cell r="T392">
            <v>4.755</v>
          </cell>
          <cell r="U392">
            <v>5.165</v>
          </cell>
          <cell r="V392">
            <v>3.56</v>
          </cell>
          <cell r="W392">
            <v>3.505</v>
          </cell>
          <cell r="X392">
            <v>3.735</v>
          </cell>
          <cell r="Y392">
            <v>5.33</v>
          </cell>
          <cell r="Z392">
            <v>5.14</v>
          </cell>
          <cell r="AA392">
            <v>5.055</v>
          </cell>
          <cell r="AB392">
            <v>5.18</v>
          </cell>
          <cell r="AC392">
            <v>5.07</v>
          </cell>
        </row>
        <row r="393">
          <cell r="A393">
            <v>36794</v>
          </cell>
          <cell r="B393">
            <v>4.915</v>
          </cell>
          <cell r="C393">
            <v>3.79</v>
          </cell>
          <cell r="D393">
            <v>5.34</v>
          </cell>
          <cell r="E393">
            <v>3.715</v>
          </cell>
          <cell r="F393">
            <v>5.045</v>
          </cell>
          <cell r="G393">
            <v>0.425</v>
          </cell>
          <cell r="H393">
            <v>1.55</v>
          </cell>
          <cell r="I393">
            <v>1.125</v>
          </cell>
          <cell r="J393">
            <v>0.13</v>
          </cell>
          <cell r="K393">
            <v>1.255</v>
          </cell>
          <cell r="L393">
            <v>0.0750000000000002</v>
          </cell>
          <cell r="M393">
            <v>4.87</v>
          </cell>
          <cell r="N393">
            <v>5.49</v>
          </cell>
          <cell r="O393">
            <v>6.525</v>
          </cell>
          <cell r="P393">
            <v>4.785</v>
          </cell>
          <cell r="Q393">
            <v>4.83</v>
          </cell>
          <cell r="R393">
            <v>0.15</v>
          </cell>
          <cell r="S393">
            <v>0.62</v>
          </cell>
          <cell r="T393">
            <v>4.755</v>
          </cell>
          <cell r="U393">
            <v>5.165</v>
          </cell>
          <cell r="V393">
            <v>3.56</v>
          </cell>
          <cell r="W393">
            <v>3.505</v>
          </cell>
          <cell r="X393">
            <v>3.735</v>
          </cell>
          <cell r="Y393">
            <v>5.33</v>
          </cell>
          <cell r="Z393">
            <v>5.14</v>
          </cell>
          <cell r="AA393">
            <v>5.055</v>
          </cell>
          <cell r="AB393">
            <v>5.18</v>
          </cell>
          <cell r="AC393">
            <v>5.07</v>
          </cell>
        </row>
        <row r="394">
          <cell r="A394">
            <v>36795</v>
          </cell>
          <cell r="B394">
            <v>4.935</v>
          </cell>
          <cell r="C394">
            <v>3.905</v>
          </cell>
          <cell r="D394">
            <v>5.415</v>
          </cell>
          <cell r="E394">
            <v>3.81</v>
          </cell>
          <cell r="F394">
            <v>5.005</v>
          </cell>
          <cell r="G394">
            <v>0.48</v>
          </cell>
          <cell r="H394">
            <v>1.51</v>
          </cell>
          <cell r="I394">
            <v>1.03</v>
          </cell>
          <cell r="J394">
            <v>0.0700000000000003</v>
          </cell>
          <cell r="K394">
            <v>1.1</v>
          </cell>
          <cell r="L394">
            <v>0.0949999999999998</v>
          </cell>
          <cell r="M394">
            <v>4.88</v>
          </cell>
          <cell r="N394">
            <v>5.585</v>
          </cell>
          <cell r="O394">
            <v>6.44</v>
          </cell>
          <cell r="P394">
            <v>4.715</v>
          </cell>
          <cell r="Q394">
            <v>4.79</v>
          </cell>
          <cell r="R394">
            <v>0.17</v>
          </cell>
          <cell r="S394">
            <v>0.705</v>
          </cell>
          <cell r="T394">
            <v>4.68</v>
          </cell>
          <cell r="U394">
            <v>5.09</v>
          </cell>
          <cell r="V394">
            <v>3.63</v>
          </cell>
          <cell r="W394">
            <v>3.59</v>
          </cell>
          <cell r="X394">
            <v>3.825</v>
          </cell>
          <cell r="Y394">
            <v>5.28</v>
          </cell>
          <cell r="Z394">
            <v>5.075</v>
          </cell>
          <cell r="AA394">
            <v>4.985</v>
          </cell>
          <cell r="AB394">
            <v>5.115</v>
          </cell>
          <cell r="AC394">
            <v>4.995</v>
          </cell>
        </row>
        <row r="395">
          <cell r="A395">
            <v>36796</v>
          </cell>
          <cell r="B395">
            <v>5.105</v>
          </cell>
          <cell r="C395">
            <v>4.175</v>
          </cell>
          <cell r="D395">
            <v>5.64</v>
          </cell>
          <cell r="E395">
            <v>3.98</v>
          </cell>
          <cell r="F395">
            <v>5.155</v>
          </cell>
          <cell r="G395">
            <v>0.534999999999999</v>
          </cell>
          <cell r="H395">
            <v>1.465</v>
          </cell>
          <cell r="I395">
            <v>0.930000000000001</v>
          </cell>
          <cell r="J395">
            <v>0.0499999999999998</v>
          </cell>
          <cell r="K395">
            <v>0.98</v>
          </cell>
          <cell r="L395">
            <v>0.195</v>
          </cell>
          <cell r="M395">
            <v>5.26</v>
          </cell>
          <cell r="N395">
            <v>5.9</v>
          </cell>
          <cell r="O395">
            <v>6.445</v>
          </cell>
          <cell r="P395">
            <v>4.735</v>
          </cell>
          <cell r="Q395">
            <v>4.8</v>
          </cell>
          <cell r="R395">
            <v>0.260000000000001</v>
          </cell>
          <cell r="S395">
            <v>0.640000000000001</v>
          </cell>
          <cell r="T395">
            <v>4.705</v>
          </cell>
          <cell r="U395">
            <v>5.275</v>
          </cell>
          <cell r="V395">
            <v>3.785</v>
          </cell>
          <cell r="W395">
            <v>3.89</v>
          </cell>
          <cell r="X395">
            <v>4.015</v>
          </cell>
          <cell r="Y395">
            <v>5.455</v>
          </cell>
          <cell r="Z395">
            <v>5.235</v>
          </cell>
          <cell r="AA395">
            <v>5.15</v>
          </cell>
          <cell r="AB395">
            <v>5.28</v>
          </cell>
          <cell r="AC395">
            <v>5.165</v>
          </cell>
        </row>
        <row r="396">
          <cell r="A396">
            <v>36797</v>
          </cell>
          <cell r="B396">
            <v>5.175</v>
          </cell>
          <cell r="C396">
            <v>4.28</v>
          </cell>
          <cell r="D396">
            <v>5.75</v>
          </cell>
          <cell r="E396">
            <v>4.225</v>
          </cell>
          <cell r="F396">
            <v>5.22</v>
          </cell>
          <cell r="G396">
            <v>0.575</v>
          </cell>
          <cell r="H396">
            <v>1.47</v>
          </cell>
          <cell r="I396">
            <v>0.895</v>
          </cell>
          <cell r="J396">
            <v>0.0449999999999999</v>
          </cell>
          <cell r="K396">
            <v>0.94</v>
          </cell>
          <cell r="L396">
            <v>0.0550000000000006</v>
          </cell>
          <cell r="M396">
            <v>5.47</v>
          </cell>
          <cell r="N396">
            <v>6.02</v>
          </cell>
          <cell r="O396">
            <v>6.595</v>
          </cell>
          <cell r="P396">
            <v>4.86</v>
          </cell>
          <cell r="Q396">
            <v>4.895</v>
          </cell>
          <cell r="R396">
            <v>0.27</v>
          </cell>
          <cell r="S396">
            <v>0.55</v>
          </cell>
          <cell r="T396">
            <v>4.77</v>
          </cell>
          <cell r="U396">
            <v>5.35</v>
          </cell>
          <cell r="V396">
            <v>3.99</v>
          </cell>
          <cell r="W396">
            <v>4.02</v>
          </cell>
          <cell r="X396">
            <v>4.235</v>
          </cell>
          <cell r="Y396">
            <v>5.515</v>
          </cell>
          <cell r="Z396">
            <v>5.29</v>
          </cell>
          <cell r="AA396">
            <v>5.205</v>
          </cell>
          <cell r="AB396">
            <v>5.35</v>
          </cell>
          <cell r="AC396">
            <v>5.23</v>
          </cell>
        </row>
        <row r="397">
          <cell r="A397">
            <v>36798</v>
          </cell>
          <cell r="B397">
            <v>5.045</v>
          </cell>
          <cell r="C397">
            <v>4.33</v>
          </cell>
          <cell r="D397">
            <v>5.845</v>
          </cell>
          <cell r="E397">
            <v>4.205</v>
          </cell>
          <cell r="F397">
            <v>5.09</v>
          </cell>
          <cell r="G397">
            <v>0.8</v>
          </cell>
          <cell r="H397">
            <v>1.515</v>
          </cell>
          <cell r="I397">
            <v>0.715</v>
          </cell>
          <cell r="J397">
            <v>0.0449999999999999</v>
          </cell>
          <cell r="K397">
            <v>0.76</v>
          </cell>
          <cell r="L397">
            <v>0.125</v>
          </cell>
          <cell r="M397">
            <v>5.3</v>
          </cell>
          <cell r="N397">
            <v>6.045</v>
          </cell>
          <cell r="O397">
            <v>6.68</v>
          </cell>
          <cell r="P397">
            <v>4.98</v>
          </cell>
          <cell r="Q397">
            <v>5.02</v>
          </cell>
          <cell r="R397">
            <v>0.2</v>
          </cell>
          <cell r="S397">
            <v>0.745</v>
          </cell>
          <cell r="T397">
            <v>4.87</v>
          </cell>
          <cell r="U397">
            <v>5.205</v>
          </cell>
          <cell r="V397">
            <v>4</v>
          </cell>
          <cell r="W397">
            <v>4.045</v>
          </cell>
          <cell r="X397">
            <v>4.215</v>
          </cell>
          <cell r="Y397">
            <v>5.39</v>
          </cell>
          <cell r="Z397">
            <v>5.15</v>
          </cell>
          <cell r="AA397">
            <v>5.07</v>
          </cell>
          <cell r="AB397">
            <v>5.22</v>
          </cell>
          <cell r="AC397">
            <v>5.095</v>
          </cell>
        </row>
        <row r="398">
          <cell r="A398">
            <v>36799</v>
          </cell>
          <cell r="B398">
            <v>5.04</v>
          </cell>
          <cell r="C398">
            <v>4.805</v>
          </cell>
          <cell r="D398">
            <v>5.695</v>
          </cell>
          <cell r="E398">
            <v>4.36</v>
          </cell>
          <cell r="F398">
            <v>5.08</v>
          </cell>
          <cell r="G398">
            <v>0.655</v>
          </cell>
          <cell r="H398">
            <v>0.890000000000001</v>
          </cell>
          <cell r="I398">
            <v>0.235</v>
          </cell>
          <cell r="J398">
            <v>0.04</v>
          </cell>
          <cell r="K398">
            <v>0.275</v>
          </cell>
          <cell r="L398">
            <v>0.444999999999999</v>
          </cell>
          <cell r="M398">
            <v>5.25</v>
          </cell>
          <cell r="N398">
            <v>5.84</v>
          </cell>
          <cell r="O398">
            <v>6.625</v>
          </cell>
          <cell r="P398">
            <v>4.855</v>
          </cell>
          <cell r="Q398">
            <v>4.955</v>
          </cell>
          <cell r="R398">
            <v>0.145</v>
          </cell>
          <cell r="S398">
            <v>0.59</v>
          </cell>
          <cell r="T398">
            <v>4.83</v>
          </cell>
          <cell r="U398">
            <v>5.105</v>
          </cell>
          <cell r="V398">
            <v>4.21</v>
          </cell>
          <cell r="W398">
            <v>4.34</v>
          </cell>
          <cell r="X398">
            <v>4.45</v>
          </cell>
          <cell r="Y398">
            <v>5.275</v>
          </cell>
          <cell r="Z398">
            <v>5.08</v>
          </cell>
          <cell r="AA398">
            <v>5.04</v>
          </cell>
          <cell r="AB398">
            <v>5.13</v>
          </cell>
          <cell r="AC398">
            <v>5.06</v>
          </cell>
        </row>
        <row r="399">
          <cell r="A399">
            <v>36800</v>
          </cell>
          <cell r="B399">
            <v>5.04</v>
          </cell>
          <cell r="C399">
            <v>4.805</v>
          </cell>
          <cell r="D399">
            <v>5.695</v>
          </cell>
          <cell r="E399">
            <v>4.36</v>
          </cell>
          <cell r="F399">
            <v>5.08</v>
          </cell>
          <cell r="G399">
            <v>0.655</v>
          </cell>
          <cell r="H399">
            <v>0.890000000000001</v>
          </cell>
          <cell r="I399">
            <v>0.235</v>
          </cell>
          <cell r="J399">
            <v>0.04</v>
          </cell>
          <cell r="K399">
            <v>0.275</v>
          </cell>
          <cell r="L399">
            <v>0.444999999999999</v>
          </cell>
          <cell r="M399">
            <v>5.25</v>
          </cell>
          <cell r="N399">
            <v>5.84</v>
          </cell>
          <cell r="O399">
            <v>6.625</v>
          </cell>
          <cell r="P399">
            <v>4.855</v>
          </cell>
          <cell r="Q399">
            <v>4.955</v>
          </cell>
          <cell r="R399">
            <v>0.145</v>
          </cell>
          <cell r="S399">
            <v>0.59</v>
          </cell>
          <cell r="T399">
            <v>4.83</v>
          </cell>
          <cell r="U399">
            <v>5.105</v>
          </cell>
          <cell r="V399">
            <v>4.21</v>
          </cell>
          <cell r="W399">
            <v>4.34</v>
          </cell>
          <cell r="X399">
            <v>4.45</v>
          </cell>
          <cell r="Y399">
            <v>5.275</v>
          </cell>
          <cell r="Z399">
            <v>5.08</v>
          </cell>
          <cell r="AA399">
            <v>5.04</v>
          </cell>
          <cell r="AB399">
            <v>5.13</v>
          </cell>
          <cell r="AC399">
            <v>5.06</v>
          </cell>
        </row>
        <row r="400">
          <cell r="A400">
            <v>36801</v>
          </cell>
          <cell r="B400">
            <v>5.04</v>
          </cell>
          <cell r="C400">
            <v>4.805</v>
          </cell>
          <cell r="D400">
            <v>5.695</v>
          </cell>
          <cell r="E400">
            <v>4.36</v>
          </cell>
          <cell r="F400">
            <v>5.08</v>
          </cell>
          <cell r="G400">
            <v>0.655</v>
          </cell>
          <cell r="H400">
            <v>0.890000000000001</v>
          </cell>
          <cell r="I400">
            <v>0.235</v>
          </cell>
          <cell r="J400">
            <v>0.04</v>
          </cell>
          <cell r="K400">
            <v>0.275</v>
          </cell>
          <cell r="L400">
            <v>0.444999999999999</v>
          </cell>
          <cell r="M400">
            <v>5.25</v>
          </cell>
          <cell r="N400">
            <v>5.84</v>
          </cell>
          <cell r="O400">
            <v>6.625</v>
          </cell>
          <cell r="P400">
            <v>4.855</v>
          </cell>
          <cell r="Q400">
            <v>4.955</v>
          </cell>
          <cell r="R400">
            <v>0.145</v>
          </cell>
          <cell r="S400">
            <v>0.59</v>
          </cell>
          <cell r="T400">
            <v>4.83</v>
          </cell>
          <cell r="U400">
            <v>5.105</v>
          </cell>
          <cell r="V400">
            <v>4.21</v>
          </cell>
          <cell r="W400">
            <v>4.34</v>
          </cell>
          <cell r="X400">
            <v>4.45</v>
          </cell>
          <cell r="Y400">
            <v>5.275</v>
          </cell>
          <cell r="Z400">
            <v>5.08</v>
          </cell>
          <cell r="AA400">
            <v>5.04</v>
          </cell>
          <cell r="AB400">
            <v>5.13</v>
          </cell>
          <cell r="AC400">
            <v>5.06</v>
          </cell>
        </row>
        <row r="401">
          <cell r="A401">
            <v>36802</v>
          </cell>
          <cell r="B401">
            <v>5.195</v>
          </cell>
          <cell r="C401">
            <v>4.99</v>
          </cell>
          <cell r="D401">
            <v>5.975</v>
          </cell>
          <cell r="E401">
            <v>4.685</v>
          </cell>
          <cell r="F401">
            <v>5.21</v>
          </cell>
          <cell r="G401">
            <v>0.779999999999999</v>
          </cell>
          <cell r="H401">
            <v>0.984999999999999</v>
          </cell>
          <cell r="I401">
            <v>0.205</v>
          </cell>
          <cell r="J401">
            <v>0.0149999999999997</v>
          </cell>
          <cell r="K401">
            <v>0.22</v>
          </cell>
          <cell r="L401">
            <v>0.305000000000001</v>
          </cell>
          <cell r="M401">
            <v>5.29</v>
          </cell>
          <cell r="N401">
            <v>5.985</v>
          </cell>
          <cell r="O401">
            <v>6.65</v>
          </cell>
          <cell r="P401">
            <v>4.8</v>
          </cell>
          <cell r="Q401">
            <v>4.965</v>
          </cell>
          <cell r="R401">
            <v>0.0100000000000007</v>
          </cell>
          <cell r="S401">
            <v>0.695</v>
          </cell>
          <cell r="T401">
            <v>4.8</v>
          </cell>
          <cell r="U401">
            <v>5.235</v>
          </cell>
          <cell r="V401">
            <v>4.525</v>
          </cell>
          <cell r="W401">
            <v>4.595</v>
          </cell>
          <cell r="X401">
            <v>4.705</v>
          </cell>
          <cell r="Y401">
            <v>5.37</v>
          </cell>
          <cell r="Z401">
            <v>5.23</v>
          </cell>
          <cell r="AA401">
            <v>5.135</v>
          </cell>
          <cell r="AB401">
            <v>5.27</v>
          </cell>
          <cell r="AC401">
            <v>5.14</v>
          </cell>
        </row>
        <row r="402">
          <cell r="A402">
            <v>36803</v>
          </cell>
          <cell r="B402">
            <v>5.205</v>
          </cell>
          <cell r="C402">
            <v>5.07</v>
          </cell>
          <cell r="D402">
            <v>6.01</v>
          </cell>
          <cell r="E402">
            <v>4.78</v>
          </cell>
          <cell r="F402">
            <v>5.25</v>
          </cell>
          <cell r="G402">
            <v>0.805</v>
          </cell>
          <cell r="H402">
            <v>0.94</v>
          </cell>
          <cell r="I402">
            <v>0.135</v>
          </cell>
          <cell r="J402">
            <v>0.0449999999999999</v>
          </cell>
          <cell r="K402">
            <v>0.18</v>
          </cell>
          <cell r="L402">
            <v>0.29</v>
          </cell>
          <cell r="M402">
            <v>5.285</v>
          </cell>
          <cell r="N402">
            <v>5.855</v>
          </cell>
          <cell r="O402">
            <v>6.785</v>
          </cell>
          <cell r="P402">
            <v>4.83</v>
          </cell>
          <cell r="Q402">
            <v>4.965</v>
          </cell>
          <cell r="R402">
            <v>-0.154999999999999</v>
          </cell>
          <cell r="S402">
            <v>0.57</v>
          </cell>
          <cell r="T402">
            <v>4.85</v>
          </cell>
          <cell r="U402">
            <v>5.235</v>
          </cell>
          <cell r="V402">
            <v>4.75</v>
          </cell>
          <cell r="W402">
            <v>4.665</v>
          </cell>
          <cell r="X402">
            <v>4.815</v>
          </cell>
          <cell r="Y402">
            <v>5.395</v>
          </cell>
          <cell r="Z402">
            <v>5.235</v>
          </cell>
          <cell r="AA402">
            <v>5.15</v>
          </cell>
          <cell r="AB402">
            <v>5.29</v>
          </cell>
          <cell r="AC402">
            <v>5.155</v>
          </cell>
        </row>
        <row r="403">
          <cell r="A403">
            <v>36804</v>
          </cell>
          <cell r="B403">
            <v>5.16</v>
          </cell>
          <cell r="C403">
            <v>5.03</v>
          </cell>
          <cell r="D403">
            <v>6.02</v>
          </cell>
          <cell r="E403">
            <v>4.79</v>
          </cell>
          <cell r="F403">
            <v>5.215</v>
          </cell>
          <cell r="G403">
            <v>0.859999999999999</v>
          </cell>
          <cell r="H403">
            <v>0.989999999999999</v>
          </cell>
          <cell r="I403">
            <v>0.13</v>
          </cell>
          <cell r="J403">
            <v>0.0549999999999997</v>
          </cell>
          <cell r="K403">
            <v>0.185</v>
          </cell>
          <cell r="L403">
            <v>0.24</v>
          </cell>
          <cell r="M403">
            <v>5.375</v>
          </cell>
          <cell r="N403">
            <v>5.825</v>
          </cell>
          <cell r="O403">
            <v>6.775</v>
          </cell>
          <cell r="P403">
            <v>4.855</v>
          </cell>
          <cell r="Q403">
            <v>4.99</v>
          </cell>
          <cell r="R403">
            <v>-0.194999999999999</v>
          </cell>
          <cell r="S403">
            <v>0.45</v>
          </cell>
          <cell r="T403">
            <v>4.875</v>
          </cell>
          <cell r="U403">
            <v>5.215</v>
          </cell>
          <cell r="V403">
            <v>4.75</v>
          </cell>
          <cell r="W403">
            <v>4.74</v>
          </cell>
          <cell r="X403">
            <v>4.81</v>
          </cell>
          <cell r="Y403">
            <v>5.39</v>
          </cell>
          <cell r="Z403">
            <v>5.205</v>
          </cell>
          <cell r="AA403">
            <v>5.15</v>
          </cell>
          <cell r="AB403">
            <v>5.29</v>
          </cell>
          <cell r="AC403">
            <v>5.16</v>
          </cell>
        </row>
        <row r="404">
          <cell r="A404">
            <v>36805</v>
          </cell>
          <cell r="B404">
            <v>5.09</v>
          </cell>
          <cell r="C404">
            <v>4.795</v>
          </cell>
          <cell r="D404">
            <v>6</v>
          </cell>
          <cell r="E404">
            <v>4.7</v>
          </cell>
          <cell r="F404">
            <v>5.175</v>
          </cell>
          <cell r="G404">
            <v>0.91</v>
          </cell>
          <cell r="H404">
            <v>1.205</v>
          </cell>
          <cell r="I404">
            <v>0.295</v>
          </cell>
          <cell r="J404">
            <v>0.085</v>
          </cell>
          <cell r="K404">
            <v>0.38</v>
          </cell>
          <cell r="L404">
            <v>0.0949999999999998</v>
          </cell>
          <cell r="M404">
            <v>5.67</v>
          </cell>
          <cell r="N404">
            <v>5.865</v>
          </cell>
          <cell r="O404">
            <v>6.645</v>
          </cell>
          <cell r="P404">
            <v>4.955</v>
          </cell>
          <cell r="Q404">
            <v>5.075</v>
          </cell>
          <cell r="R404">
            <v>-0.135</v>
          </cell>
          <cell r="S404">
            <v>0.195</v>
          </cell>
          <cell r="T404">
            <v>4.945</v>
          </cell>
          <cell r="U404">
            <v>5.25</v>
          </cell>
          <cell r="V404">
            <v>4.67</v>
          </cell>
          <cell r="W404">
            <v>4.59</v>
          </cell>
          <cell r="X404">
            <v>4.71</v>
          </cell>
          <cell r="Y404">
            <v>5.405</v>
          </cell>
          <cell r="Z404">
            <v>5.19</v>
          </cell>
          <cell r="AA404">
            <v>5.16</v>
          </cell>
          <cell r="AB404">
            <v>5.295</v>
          </cell>
          <cell r="AC404">
            <v>5.175</v>
          </cell>
        </row>
        <row r="405">
          <cell r="A405">
            <v>36806</v>
          </cell>
          <cell r="B405">
            <v>4.86</v>
          </cell>
          <cell r="C405">
            <v>4.315</v>
          </cell>
          <cell r="D405">
            <v>5.765</v>
          </cell>
          <cell r="E405">
            <v>4.36</v>
          </cell>
          <cell r="F405">
            <v>4.965</v>
          </cell>
          <cell r="G405">
            <v>0.904999999999999</v>
          </cell>
          <cell r="H405">
            <v>1.45</v>
          </cell>
          <cell r="I405">
            <v>0.545</v>
          </cell>
          <cell r="J405">
            <v>0.105</v>
          </cell>
          <cell r="K405">
            <v>0.65</v>
          </cell>
          <cell r="L405">
            <v>-0.0449999999999999</v>
          </cell>
          <cell r="M405">
            <v>5.405</v>
          </cell>
          <cell r="N405">
            <v>5.56</v>
          </cell>
          <cell r="O405">
            <v>6.285</v>
          </cell>
          <cell r="P405">
            <v>4.815</v>
          </cell>
          <cell r="Q405">
            <v>4.885</v>
          </cell>
          <cell r="R405">
            <v>-0.205</v>
          </cell>
          <cell r="S405">
            <v>0.154999999999999</v>
          </cell>
          <cell r="T405">
            <v>4.805</v>
          </cell>
          <cell r="U405">
            <v>5.06</v>
          </cell>
          <cell r="V405">
            <v>4.345</v>
          </cell>
          <cell r="W405">
            <v>4.3</v>
          </cell>
          <cell r="X405">
            <v>4.35</v>
          </cell>
          <cell r="Y405">
            <v>5.24</v>
          </cell>
          <cell r="Z405">
            <v>5</v>
          </cell>
          <cell r="AA405">
            <v>4.99</v>
          </cell>
          <cell r="AB405">
            <v>5.135</v>
          </cell>
          <cell r="AC405">
            <v>5</v>
          </cell>
        </row>
        <row r="406">
          <cell r="A406">
            <v>36807</v>
          </cell>
          <cell r="B406">
            <v>4.86</v>
          </cell>
          <cell r="C406">
            <v>4.315</v>
          </cell>
          <cell r="D406">
            <v>5.765</v>
          </cell>
          <cell r="E406">
            <v>4.36</v>
          </cell>
          <cell r="F406">
            <v>4.965</v>
          </cell>
          <cell r="G406">
            <v>0.904999999999999</v>
          </cell>
          <cell r="H406">
            <v>1.45</v>
          </cell>
          <cell r="I406">
            <v>0.545</v>
          </cell>
          <cell r="J406">
            <v>0.105</v>
          </cell>
          <cell r="K406">
            <v>0.65</v>
          </cell>
          <cell r="L406">
            <v>-0.0449999999999999</v>
          </cell>
          <cell r="M406">
            <v>5.405</v>
          </cell>
          <cell r="N406">
            <v>5.56</v>
          </cell>
          <cell r="O406">
            <v>6.285</v>
          </cell>
          <cell r="P406">
            <v>4.815</v>
          </cell>
          <cell r="Q406">
            <v>4.885</v>
          </cell>
          <cell r="R406">
            <v>-0.205</v>
          </cell>
          <cell r="S406">
            <v>0.154999999999999</v>
          </cell>
          <cell r="T406">
            <v>4.805</v>
          </cell>
          <cell r="U406">
            <v>5.06</v>
          </cell>
          <cell r="V406">
            <v>4.345</v>
          </cell>
          <cell r="W406">
            <v>4.3</v>
          </cell>
          <cell r="X406">
            <v>4.35</v>
          </cell>
          <cell r="Y406">
            <v>5.24</v>
          </cell>
          <cell r="Z406">
            <v>5</v>
          </cell>
          <cell r="AA406">
            <v>4.99</v>
          </cell>
          <cell r="AB406">
            <v>5.135</v>
          </cell>
          <cell r="AC406">
            <v>5</v>
          </cell>
        </row>
        <row r="407">
          <cell r="A407">
            <v>36808</v>
          </cell>
          <cell r="B407">
            <v>4.86</v>
          </cell>
          <cell r="C407">
            <v>4.315</v>
          </cell>
          <cell r="D407">
            <v>5.765</v>
          </cell>
          <cell r="E407">
            <v>4.36</v>
          </cell>
          <cell r="F407">
            <v>4.965</v>
          </cell>
          <cell r="G407">
            <v>0.904999999999999</v>
          </cell>
          <cell r="H407">
            <v>1.45</v>
          </cell>
          <cell r="I407">
            <v>0.545</v>
          </cell>
          <cell r="J407">
            <v>0.105</v>
          </cell>
          <cell r="K407">
            <v>0.65</v>
          </cell>
          <cell r="L407">
            <v>-0.0449999999999999</v>
          </cell>
          <cell r="M407">
            <v>5.405</v>
          </cell>
          <cell r="N407">
            <v>5.56</v>
          </cell>
          <cell r="O407">
            <v>6.285</v>
          </cell>
          <cell r="P407">
            <v>4.815</v>
          </cell>
          <cell r="Q407">
            <v>4.885</v>
          </cell>
          <cell r="R407">
            <v>-0.205</v>
          </cell>
          <cell r="S407">
            <v>0.154999999999999</v>
          </cell>
          <cell r="T407">
            <v>4.805</v>
          </cell>
          <cell r="U407">
            <v>5.06</v>
          </cell>
          <cell r="V407">
            <v>4.345</v>
          </cell>
          <cell r="W407">
            <v>4.3</v>
          </cell>
          <cell r="X407">
            <v>4.35</v>
          </cell>
          <cell r="Y407">
            <v>5.24</v>
          </cell>
          <cell r="Z407">
            <v>5</v>
          </cell>
          <cell r="AA407">
            <v>4.99</v>
          </cell>
          <cell r="AB407">
            <v>5.135</v>
          </cell>
          <cell r="AC407">
            <v>5</v>
          </cell>
        </row>
        <row r="408">
          <cell r="A408">
            <v>36809</v>
          </cell>
          <cell r="B408">
            <v>4.96</v>
          </cell>
          <cell r="C408">
            <v>4.565</v>
          </cell>
          <cell r="D408">
            <v>5.805</v>
          </cell>
          <cell r="E408">
            <v>4.42</v>
          </cell>
          <cell r="F408">
            <v>5.02</v>
          </cell>
          <cell r="G408">
            <v>0.845</v>
          </cell>
          <cell r="H408">
            <v>1.24</v>
          </cell>
          <cell r="I408">
            <v>0.395</v>
          </cell>
          <cell r="J408">
            <v>0.0599999999999996</v>
          </cell>
          <cell r="K408">
            <v>0.454999999999999</v>
          </cell>
          <cell r="L408">
            <v>0.145</v>
          </cell>
          <cell r="M408">
            <v>5.445</v>
          </cell>
          <cell r="N408">
            <v>5.575</v>
          </cell>
          <cell r="O408">
            <v>6.295</v>
          </cell>
          <cell r="P408">
            <v>4.81</v>
          </cell>
          <cell r="Q408">
            <v>5.04</v>
          </cell>
          <cell r="R408">
            <v>-0.23</v>
          </cell>
          <cell r="S408">
            <v>0.13</v>
          </cell>
          <cell r="T408">
            <v>4.805</v>
          </cell>
          <cell r="U408">
            <v>5.055</v>
          </cell>
          <cell r="V408">
            <v>4.455</v>
          </cell>
          <cell r="W408">
            <v>4.57</v>
          </cell>
          <cell r="X408">
            <v>4.545</v>
          </cell>
          <cell r="Y408">
            <v>5.215</v>
          </cell>
          <cell r="Z408">
            <v>5.015</v>
          </cell>
          <cell r="AA408">
            <v>4.995</v>
          </cell>
          <cell r="AB408">
            <v>5.125</v>
          </cell>
          <cell r="AC408">
            <v>5</v>
          </cell>
        </row>
        <row r="409">
          <cell r="A409">
            <v>36810</v>
          </cell>
          <cell r="B409">
            <v>5.005</v>
          </cell>
          <cell r="C409">
            <v>4.555</v>
          </cell>
          <cell r="D409">
            <v>5.75</v>
          </cell>
          <cell r="E409">
            <v>4.49</v>
          </cell>
          <cell r="F409">
            <v>5.055</v>
          </cell>
          <cell r="G409">
            <v>0.745</v>
          </cell>
          <cell r="H409">
            <v>1.195</v>
          </cell>
          <cell r="I409">
            <v>0.45</v>
          </cell>
          <cell r="J409">
            <v>0.0499999999999998</v>
          </cell>
          <cell r="K409">
            <v>0.5</v>
          </cell>
          <cell r="L409">
            <v>0.0649999999999995</v>
          </cell>
          <cell r="M409">
            <v>5.445</v>
          </cell>
          <cell r="N409">
            <v>5.715</v>
          </cell>
          <cell r="O409">
            <v>6.42</v>
          </cell>
          <cell r="P409">
            <v>4.85</v>
          </cell>
          <cell r="Q409">
            <v>5.045</v>
          </cell>
          <cell r="R409">
            <v>-0.0350000000000001</v>
          </cell>
          <cell r="S409">
            <v>0.27</v>
          </cell>
          <cell r="T409">
            <v>4.83</v>
          </cell>
          <cell r="U409">
            <v>5.08</v>
          </cell>
          <cell r="V409">
            <v>4.58</v>
          </cell>
          <cell r="W409">
            <v>4.56</v>
          </cell>
          <cell r="X409">
            <v>4.595</v>
          </cell>
          <cell r="Y409">
            <v>5.27</v>
          </cell>
          <cell r="Z409">
            <v>5.075</v>
          </cell>
          <cell r="AA409">
            <v>5.035</v>
          </cell>
          <cell r="AB409">
            <v>5.145</v>
          </cell>
          <cell r="AC409">
            <v>5.035</v>
          </cell>
        </row>
        <row r="410">
          <cell r="A410">
            <v>36811</v>
          </cell>
          <cell r="B410">
            <v>5.105</v>
          </cell>
          <cell r="C410">
            <v>4.585</v>
          </cell>
          <cell r="D410">
            <v>5.63</v>
          </cell>
          <cell r="E410">
            <v>4.53</v>
          </cell>
          <cell r="F410">
            <v>5.12</v>
          </cell>
          <cell r="G410">
            <v>0.525</v>
          </cell>
          <cell r="H410">
            <v>1.045</v>
          </cell>
          <cell r="I410">
            <v>0.520000000000001</v>
          </cell>
          <cell r="J410">
            <v>0.0149999999999997</v>
          </cell>
          <cell r="K410">
            <v>0.535</v>
          </cell>
          <cell r="L410">
            <v>0.0549999999999997</v>
          </cell>
          <cell r="M410">
            <v>5.44</v>
          </cell>
          <cell r="N410">
            <v>5.72</v>
          </cell>
          <cell r="O410">
            <v>6.505</v>
          </cell>
          <cell r="P410">
            <v>4.905</v>
          </cell>
          <cell r="Q410">
            <v>5.105</v>
          </cell>
          <cell r="R410">
            <v>0.0899999999999999</v>
          </cell>
          <cell r="S410">
            <v>0.279999999999999</v>
          </cell>
          <cell r="T410">
            <v>4.91</v>
          </cell>
          <cell r="U410">
            <v>5.16</v>
          </cell>
          <cell r="V410">
            <v>4.63</v>
          </cell>
          <cell r="W410">
            <v>4.52</v>
          </cell>
          <cell r="X410">
            <v>4.595</v>
          </cell>
          <cell r="Y410">
            <v>5.35</v>
          </cell>
          <cell r="Z410">
            <v>5.13</v>
          </cell>
          <cell r="AA410">
            <v>5.11</v>
          </cell>
          <cell r="AB410">
            <v>5.225</v>
          </cell>
          <cell r="AC410">
            <v>5.115</v>
          </cell>
        </row>
        <row r="411">
          <cell r="A411">
            <v>36812</v>
          </cell>
          <cell r="B411">
            <v>5.44</v>
          </cell>
          <cell r="C411">
            <v>4.8</v>
          </cell>
          <cell r="D411">
            <v>5.815</v>
          </cell>
          <cell r="E411">
            <v>4.82</v>
          </cell>
          <cell r="F411">
            <v>5.49</v>
          </cell>
          <cell r="G411">
            <v>0.375</v>
          </cell>
          <cell r="H411">
            <v>1.015</v>
          </cell>
          <cell r="I411">
            <v>0.640000000000001</v>
          </cell>
          <cell r="J411">
            <v>0.0499999999999998</v>
          </cell>
          <cell r="K411">
            <v>0.69</v>
          </cell>
          <cell r="L411">
            <v>-0.0200000000000005</v>
          </cell>
          <cell r="M411">
            <v>5.535</v>
          </cell>
          <cell r="N411">
            <v>5.965</v>
          </cell>
          <cell r="O411">
            <v>7.005</v>
          </cell>
          <cell r="P411">
            <v>5.105</v>
          </cell>
          <cell r="Q411">
            <v>5.195</v>
          </cell>
          <cell r="R411">
            <v>0.149999999999999</v>
          </cell>
          <cell r="S411">
            <v>0.43</v>
          </cell>
          <cell r="T411">
            <v>5.14</v>
          </cell>
          <cell r="U411">
            <v>5.545</v>
          </cell>
          <cell r="V411">
            <v>4.895</v>
          </cell>
          <cell r="W411">
            <v>4.74</v>
          </cell>
          <cell r="X411">
            <v>4.925</v>
          </cell>
          <cell r="Y411">
            <v>5.725</v>
          </cell>
          <cell r="Z411">
            <v>5.51</v>
          </cell>
          <cell r="AA411">
            <v>5.46</v>
          </cell>
          <cell r="AB411">
            <v>5.56</v>
          </cell>
          <cell r="AC411">
            <v>5.465</v>
          </cell>
          <cell r="AD411">
            <v>5.855</v>
          </cell>
        </row>
        <row r="412">
          <cell r="A412">
            <v>36813</v>
          </cell>
          <cell r="B412">
            <v>5.29</v>
          </cell>
          <cell r="C412">
            <v>4.565</v>
          </cell>
          <cell r="D412">
            <v>5.69</v>
          </cell>
          <cell r="E412">
            <v>4.62</v>
          </cell>
          <cell r="F412">
            <v>5.31</v>
          </cell>
          <cell r="G412">
            <v>0.4</v>
          </cell>
          <cell r="H412">
            <v>1.125</v>
          </cell>
          <cell r="I412">
            <v>0.725</v>
          </cell>
          <cell r="J412">
            <v>0.0199999999999996</v>
          </cell>
          <cell r="K412">
            <v>0.744999999999999</v>
          </cell>
          <cell r="L412">
            <v>-0.0549999999999997</v>
          </cell>
          <cell r="M412">
            <v>5.41</v>
          </cell>
          <cell r="N412">
            <v>5.825</v>
          </cell>
          <cell r="O412">
            <v>6.78</v>
          </cell>
          <cell r="P412">
            <v>4.855</v>
          </cell>
          <cell r="Q412">
            <v>5.01</v>
          </cell>
          <cell r="R412">
            <v>0.135</v>
          </cell>
          <cell r="S412">
            <v>0.415</v>
          </cell>
          <cell r="T412">
            <v>4.83</v>
          </cell>
          <cell r="U412">
            <v>5.43</v>
          </cell>
          <cell r="V412">
            <v>4.65</v>
          </cell>
          <cell r="W412">
            <v>4.595</v>
          </cell>
          <cell r="X412">
            <v>4.665</v>
          </cell>
          <cell r="Y412">
            <v>5.57</v>
          </cell>
          <cell r="Z412">
            <v>5.355</v>
          </cell>
          <cell r="AA412">
            <v>5.345</v>
          </cell>
          <cell r="AB412">
            <v>5.44</v>
          </cell>
          <cell r="AC412">
            <v>5.35</v>
          </cell>
          <cell r="AD412">
            <v>5.68</v>
          </cell>
        </row>
        <row r="413">
          <cell r="A413">
            <v>36814</v>
          </cell>
          <cell r="B413">
            <v>5.29</v>
          </cell>
          <cell r="C413">
            <v>4.565</v>
          </cell>
          <cell r="D413">
            <v>5.69</v>
          </cell>
          <cell r="E413">
            <v>4.62</v>
          </cell>
          <cell r="F413">
            <v>5.31</v>
          </cell>
          <cell r="G413">
            <v>0.4</v>
          </cell>
          <cell r="H413">
            <v>1.125</v>
          </cell>
          <cell r="I413">
            <v>0.725</v>
          </cell>
          <cell r="J413">
            <v>0.0199999999999996</v>
          </cell>
          <cell r="K413">
            <v>0.744999999999999</v>
          </cell>
          <cell r="L413">
            <v>-0.0549999999999997</v>
          </cell>
          <cell r="M413">
            <v>5.41</v>
          </cell>
          <cell r="N413">
            <v>5.825</v>
          </cell>
          <cell r="O413">
            <v>6.78</v>
          </cell>
          <cell r="P413">
            <v>4.855</v>
          </cell>
          <cell r="Q413">
            <v>5.01</v>
          </cell>
          <cell r="R413">
            <v>0.135</v>
          </cell>
          <cell r="S413">
            <v>0.415</v>
          </cell>
          <cell r="T413">
            <v>4.83</v>
          </cell>
          <cell r="U413">
            <v>5.43</v>
          </cell>
          <cell r="V413">
            <v>4.65</v>
          </cell>
          <cell r="W413">
            <v>4.595</v>
          </cell>
          <cell r="X413">
            <v>4.665</v>
          </cell>
          <cell r="Y413">
            <v>5.57</v>
          </cell>
          <cell r="Z413">
            <v>5.355</v>
          </cell>
          <cell r="AA413">
            <v>5.345</v>
          </cell>
          <cell r="AB413">
            <v>5.44</v>
          </cell>
          <cell r="AC413">
            <v>5.35</v>
          </cell>
          <cell r="AD413">
            <v>5.68</v>
          </cell>
        </row>
        <row r="414">
          <cell r="A414">
            <v>36815</v>
          </cell>
          <cell r="B414">
            <v>5.29</v>
          </cell>
          <cell r="C414">
            <v>4.565</v>
          </cell>
          <cell r="D414">
            <v>5.69</v>
          </cell>
          <cell r="E414">
            <v>4.62</v>
          </cell>
          <cell r="F414">
            <v>5.31</v>
          </cell>
          <cell r="G414">
            <v>0.4</v>
          </cell>
          <cell r="H414">
            <v>1.125</v>
          </cell>
          <cell r="I414">
            <v>0.725</v>
          </cell>
          <cell r="J414">
            <v>0.0199999999999996</v>
          </cell>
          <cell r="K414">
            <v>0.744999999999999</v>
          </cell>
          <cell r="L414">
            <v>-0.0549999999999997</v>
          </cell>
          <cell r="M414">
            <v>5.41</v>
          </cell>
          <cell r="N414">
            <v>5.825</v>
          </cell>
          <cell r="O414">
            <v>6.78</v>
          </cell>
          <cell r="P414">
            <v>4.855</v>
          </cell>
          <cell r="Q414">
            <v>5.01</v>
          </cell>
          <cell r="R414">
            <v>0.135</v>
          </cell>
          <cell r="S414">
            <v>0.415</v>
          </cell>
          <cell r="T414">
            <v>4.83</v>
          </cell>
          <cell r="U414">
            <v>5.43</v>
          </cell>
          <cell r="V414">
            <v>4.65</v>
          </cell>
          <cell r="W414">
            <v>4.595</v>
          </cell>
          <cell r="X414">
            <v>4.665</v>
          </cell>
          <cell r="Y414">
            <v>5.57</v>
          </cell>
          <cell r="Z414">
            <v>5.355</v>
          </cell>
          <cell r="AA414">
            <v>5.345</v>
          </cell>
          <cell r="AB414">
            <v>5.44</v>
          </cell>
          <cell r="AC414">
            <v>5.35</v>
          </cell>
          <cell r="AD414">
            <v>5.68</v>
          </cell>
        </row>
        <row r="415">
          <cell r="A415">
            <v>36816</v>
          </cell>
          <cell r="B415">
            <v>5.24</v>
          </cell>
          <cell r="C415">
            <v>4.645</v>
          </cell>
          <cell r="D415">
            <v>5.685</v>
          </cell>
          <cell r="E415">
            <v>4.66</v>
          </cell>
          <cell r="F415">
            <v>5.285</v>
          </cell>
          <cell r="G415">
            <v>0.444999999999999</v>
          </cell>
          <cell r="H415">
            <v>1.04</v>
          </cell>
          <cell r="I415">
            <v>0.595000000000001</v>
          </cell>
          <cell r="J415">
            <v>0.0449999999999999</v>
          </cell>
          <cell r="K415">
            <v>0.640000000000001</v>
          </cell>
          <cell r="L415">
            <v>-0.0150000000000006</v>
          </cell>
          <cell r="M415">
            <v>5.33</v>
          </cell>
          <cell r="N415">
            <v>5.835</v>
          </cell>
          <cell r="O415">
            <v>6.895</v>
          </cell>
          <cell r="P415">
            <v>4.79</v>
          </cell>
          <cell r="Q415">
            <v>4.985</v>
          </cell>
          <cell r="R415">
            <v>0.15</v>
          </cell>
          <cell r="S415">
            <v>0.505</v>
          </cell>
          <cell r="T415">
            <v>4.905</v>
          </cell>
          <cell r="U415">
            <v>5.34</v>
          </cell>
          <cell r="V415">
            <v>4.7</v>
          </cell>
          <cell r="W415">
            <v>4.75</v>
          </cell>
          <cell r="X415">
            <v>4.78</v>
          </cell>
          <cell r="Y415">
            <v>5.475</v>
          </cell>
          <cell r="Z415">
            <v>5.285</v>
          </cell>
          <cell r="AA415">
            <v>5.255</v>
          </cell>
          <cell r="AB415">
            <v>5.345</v>
          </cell>
          <cell r="AC415">
            <v>5.265</v>
          </cell>
          <cell r="AD415">
            <v>5.59</v>
          </cell>
        </row>
        <row r="416">
          <cell r="A416">
            <v>36817</v>
          </cell>
          <cell r="B416">
            <v>5.195</v>
          </cell>
          <cell r="C416">
            <v>4.78</v>
          </cell>
          <cell r="D416">
            <v>5.655</v>
          </cell>
          <cell r="E416">
            <v>4.82</v>
          </cell>
          <cell r="F416">
            <v>5.225</v>
          </cell>
          <cell r="G416">
            <v>0.46</v>
          </cell>
          <cell r="H416">
            <v>0.875</v>
          </cell>
          <cell r="I416">
            <v>0.415</v>
          </cell>
          <cell r="J416">
            <v>0.0299999999999994</v>
          </cell>
          <cell r="K416">
            <v>0.444999999999999</v>
          </cell>
          <cell r="L416">
            <v>-0.04</v>
          </cell>
          <cell r="M416">
            <v>5.38</v>
          </cell>
          <cell r="N416">
            <v>5.86</v>
          </cell>
          <cell r="O416">
            <v>6.93</v>
          </cell>
          <cell r="P416">
            <v>4.87</v>
          </cell>
          <cell r="Q416">
            <v>5.035</v>
          </cell>
          <cell r="R416">
            <v>0.205</v>
          </cell>
          <cell r="S416">
            <v>0.48</v>
          </cell>
          <cell r="T416">
            <v>4.96</v>
          </cell>
          <cell r="U416">
            <v>5.27</v>
          </cell>
          <cell r="V416">
            <v>4.82</v>
          </cell>
          <cell r="W416">
            <v>4.78</v>
          </cell>
          <cell r="X416">
            <v>4.855</v>
          </cell>
          <cell r="Y416">
            <v>5.42</v>
          </cell>
          <cell r="Z416">
            <v>5.23</v>
          </cell>
          <cell r="AA416">
            <v>5.185</v>
          </cell>
          <cell r="AB416">
            <v>5.29</v>
          </cell>
          <cell r="AC416">
            <v>5.2</v>
          </cell>
          <cell r="AD416">
            <v>5.52</v>
          </cell>
        </row>
        <row r="417">
          <cell r="A417">
            <v>36818</v>
          </cell>
          <cell r="B417">
            <v>5.285</v>
          </cell>
          <cell r="C417">
            <v>4.93</v>
          </cell>
          <cell r="D417">
            <v>5.755</v>
          </cell>
          <cell r="E417">
            <v>4.925</v>
          </cell>
          <cell r="F417">
            <v>5.32</v>
          </cell>
          <cell r="G417">
            <v>0.47</v>
          </cell>
          <cell r="H417">
            <v>0.825</v>
          </cell>
          <cell r="I417">
            <v>0.355</v>
          </cell>
          <cell r="J417">
            <v>0.0350000000000001</v>
          </cell>
          <cell r="K417">
            <v>0.390000000000001</v>
          </cell>
          <cell r="L417">
            <v>0.00499999999999989</v>
          </cell>
          <cell r="M417">
            <v>5.55</v>
          </cell>
          <cell r="N417">
            <v>5.95</v>
          </cell>
          <cell r="O417">
            <v>7.035</v>
          </cell>
          <cell r="P417">
            <v>4.955</v>
          </cell>
          <cell r="Q417">
            <v>5.105</v>
          </cell>
          <cell r="R417">
            <v>0.195</v>
          </cell>
          <cell r="S417">
            <v>0.4</v>
          </cell>
          <cell r="T417">
            <v>5.045</v>
          </cell>
          <cell r="U417">
            <v>5.38</v>
          </cell>
          <cell r="V417">
            <v>4.965</v>
          </cell>
          <cell r="W417">
            <v>4.91</v>
          </cell>
          <cell r="X417">
            <v>4.99</v>
          </cell>
          <cell r="Y417">
            <v>5.5</v>
          </cell>
          <cell r="Z417">
            <v>5.32</v>
          </cell>
          <cell r="AA417">
            <v>5.255</v>
          </cell>
          <cell r="AB417">
            <v>5.38</v>
          </cell>
          <cell r="AC417">
            <v>5.28</v>
          </cell>
          <cell r="AD417">
            <v>5.665</v>
          </cell>
        </row>
        <row r="418">
          <cell r="A418">
            <v>36819</v>
          </cell>
          <cell r="B418">
            <v>4.96</v>
          </cell>
          <cell r="C418">
            <v>4.69</v>
          </cell>
          <cell r="D418">
            <v>5.58</v>
          </cell>
          <cell r="E418">
            <v>4.7</v>
          </cell>
          <cell r="F418">
            <v>4.985</v>
          </cell>
          <cell r="G418">
            <v>0.62</v>
          </cell>
          <cell r="H418">
            <v>0.89</v>
          </cell>
          <cell r="I418">
            <v>0.27</v>
          </cell>
          <cell r="J418">
            <v>0.0250000000000004</v>
          </cell>
          <cell r="K418">
            <v>0.295</v>
          </cell>
          <cell r="L418">
            <v>-0.00999999999999979</v>
          </cell>
          <cell r="M418">
            <v>5.335</v>
          </cell>
          <cell r="N418">
            <v>5.5</v>
          </cell>
          <cell r="O418">
            <v>6.57</v>
          </cell>
          <cell r="P418">
            <v>4.805</v>
          </cell>
          <cell r="Q418">
            <v>4.91</v>
          </cell>
          <cell r="R418">
            <v>-0.0800000000000001</v>
          </cell>
          <cell r="S418">
            <v>0.165</v>
          </cell>
          <cell r="T418">
            <v>4.79</v>
          </cell>
          <cell r="U418">
            <v>5.04</v>
          </cell>
          <cell r="V418">
            <v>4.745</v>
          </cell>
          <cell r="W418">
            <v>4.69</v>
          </cell>
          <cell r="X418">
            <v>4.755</v>
          </cell>
          <cell r="Y418">
            <v>5.16</v>
          </cell>
          <cell r="Z418">
            <v>4.995</v>
          </cell>
          <cell r="AA418">
            <v>4.94</v>
          </cell>
          <cell r="AB418">
            <v>5.07</v>
          </cell>
          <cell r="AC418">
            <v>4.965</v>
          </cell>
          <cell r="AD418">
            <v>5.285</v>
          </cell>
        </row>
        <row r="419">
          <cell r="A419">
            <v>36820</v>
          </cell>
          <cell r="B419">
            <v>4.73</v>
          </cell>
          <cell r="C419">
            <v>4.485</v>
          </cell>
          <cell r="D419">
            <v>5.405</v>
          </cell>
          <cell r="E419">
            <v>4.495</v>
          </cell>
          <cell r="F419">
            <v>4.755</v>
          </cell>
          <cell r="G419">
            <v>0.675</v>
          </cell>
          <cell r="H419">
            <v>0.92</v>
          </cell>
          <cell r="I419">
            <v>0.245</v>
          </cell>
          <cell r="J419">
            <v>0.0249999999999995</v>
          </cell>
          <cell r="K419">
            <v>0.27</v>
          </cell>
          <cell r="L419">
            <v>-0.00999999999999979</v>
          </cell>
          <cell r="M419">
            <v>5.105</v>
          </cell>
          <cell r="N419">
            <v>5.23</v>
          </cell>
          <cell r="O419">
            <v>6.3</v>
          </cell>
          <cell r="P419">
            <v>4.595</v>
          </cell>
          <cell r="Q419">
            <v>4.66</v>
          </cell>
          <cell r="R419">
            <v>-0.175</v>
          </cell>
          <cell r="S419">
            <v>0.125</v>
          </cell>
          <cell r="T419">
            <v>4.55</v>
          </cell>
          <cell r="U419">
            <v>4.845</v>
          </cell>
          <cell r="V419">
            <v>4.525</v>
          </cell>
          <cell r="W419">
            <v>4.495</v>
          </cell>
          <cell r="X419">
            <v>4.53</v>
          </cell>
          <cell r="Y419">
            <v>4.965</v>
          </cell>
          <cell r="Z419">
            <v>4.8</v>
          </cell>
          <cell r="AA419">
            <v>4.725</v>
          </cell>
          <cell r="AB419">
            <v>4.85</v>
          </cell>
          <cell r="AC419">
            <v>4.745</v>
          </cell>
          <cell r="AD419">
            <v>5.075</v>
          </cell>
        </row>
        <row r="420">
          <cell r="A420">
            <v>36821</v>
          </cell>
          <cell r="B420">
            <v>4.73</v>
          </cell>
          <cell r="C420">
            <v>4.485</v>
          </cell>
          <cell r="D420">
            <v>5.405</v>
          </cell>
          <cell r="E420">
            <v>4.495</v>
          </cell>
          <cell r="F420">
            <v>4.755</v>
          </cell>
          <cell r="G420">
            <v>0.675</v>
          </cell>
          <cell r="H420">
            <v>0.92</v>
          </cell>
          <cell r="I420">
            <v>0.245</v>
          </cell>
          <cell r="J420">
            <v>0.0249999999999995</v>
          </cell>
          <cell r="K420">
            <v>0.27</v>
          </cell>
          <cell r="L420">
            <v>-0.00999999999999979</v>
          </cell>
          <cell r="M420">
            <v>5.105</v>
          </cell>
          <cell r="N420">
            <v>5.23</v>
          </cell>
          <cell r="O420">
            <v>6.3</v>
          </cell>
          <cell r="P420">
            <v>4.595</v>
          </cell>
          <cell r="Q420">
            <v>4.66</v>
          </cell>
          <cell r="R420">
            <v>-0.175</v>
          </cell>
          <cell r="S420">
            <v>0.125</v>
          </cell>
          <cell r="T420">
            <v>4.55</v>
          </cell>
          <cell r="U420">
            <v>4.845</v>
          </cell>
          <cell r="V420">
            <v>4.525</v>
          </cell>
          <cell r="W420">
            <v>4.495</v>
          </cell>
          <cell r="X420">
            <v>4.53</v>
          </cell>
          <cell r="Y420">
            <v>4.965</v>
          </cell>
          <cell r="Z420">
            <v>4.8</v>
          </cell>
          <cell r="AA420">
            <v>4.725</v>
          </cell>
          <cell r="AB420">
            <v>4.85</v>
          </cell>
          <cell r="AC420">
            <v>4.745</v>
          </cell>
          <cell r="AD420">
            <v>5.075</v>
          </cell>
        </row>
        <row r="421">
          <cell r="A421">
            <v>36822</v>
          </cell>
          <cell r="B421">
            <v>4.73</v>
          </cell>
          <cell r="C421">
            <v>4.485</v>
          </cell>
          <cell r="D421">
            <v>5.405</v>
          </cell>
          <cell r="E421">
            <v>4.495</v>
          </cell>
          <cell r="F421">
            <v>4.755</v>
          </cell>
          <cell r="G421">
            <v>0.675</v>
          </cell>
          <cell r="H421">
            <v>0.92</v>
          </cell>
          <cell r="I421">
            <v>0.245</v>
          </cell>
          <cell r="J421">
            <v>0.0249999999999995</v>
          </cell>
          <cell r="K421">
            <v>0.27</v>
          </cell>
          <cell r="L421">
            <v>-0.00999999999999979</v>
          </cell>
          <cell r="M421">
            <v>5.105</v>
          </cell>
          <cell r="N421">
            <v>5.23</v>
          </cell>
          <cell r="O421">
            <v>6.3</v>
          </cell>
          <cell r="P421">
            <v>4.595</v>
          </cell>
          <cell r="Q421">
            <v>4.66</v>
          </cell>
          <cell r="R421">
            <v>-0.175</v>
          </cell>
          <cell r="S421">
            <v>0.125</v>
          </cell>
          <cell r="T421">
            <v>4.55</v>
          </cell>
          <cell r="U421">
            <v>4.845</v>
          </cell>
          <cell r="V421">
            <v>4.525</v>
          </cell>
          <cell r="W421">
            <v>4.495</v>
          </cell>
          <cell r="X421">
            <v>4.53</v>
          </cell>
          <cell r="Y421">
            <v>4.965</v>
          </cell>
          <cell r="Z421">
            <v>4.8</v>
          </cell>
          <cell r="AA421">
            <v>4.725</v>
          </cell>
          <cell r="AB421">
            <v>4.85</v>
          </cell>
          <cell r="AC421">
            <v>4.745</v>
          </cell>
          <cell r="AD421">
            <v>5.075</v>
          </cell>
        </row>
        <row r="422">
          <cell r="A422">
            <v>36823</v>
          </cell>
          <cell r="B422">
            <v>4.73</v>
          </cell>
          <cell r="C422">
            <v>4.57</v>
          </cell>
          <cell r="D422">
            <v>5.375</v>
          </cell>
          <cell r="E422">
            <v>4.53</v>
          </cell>
          <cell r="F422">
            <v>4.775</v>
          </cell>
          <cell r="G422">
            <v>0.645</v>
          </cell>
          <cell r="H422">
            <v>0.805</v>
          </cell>
          <cell r="I422">
            <v>0.16</v>
          </cell>
          <cell r="J422">
            <v>0.0449999999999999</v>
          </cell>
          <cell r="K422">
            <v>0.205</v>
          </cell>
          <cell r="L422">
            <v>0.04</v>
          </cell>
          <cell r="M422">
            <v>5.31</v>
          </cell>
          <cell r="N422">
            <v>5.46</v>
          </cell>
          <cell r="O422">
            <v>6.28</v>
          </cell>
          <cell r="P422">
            <v>4.59</v>
          </cell>
          <cell r="Q422">
            <v>4.685</v>
          </cell>
          <cell r="R422">
            <v>0.085</v>
          </cell>
          <cell r="S422">
            <v>0.15</v>
          </cell>
          <cell r="T422">
            <v>4.525</v>
          </cell>
          <cell r="U422">
            <v>4.815</v>
          </cell>
          <cell r="V422">
            <v>4.54</v>
          </cell>
          <cell r="W422">
            <v>4.47</v>
          </cell>
          <cell r="X422">
            <v>4.595</v>
          </cell>
          <cell r="Y422">
            <v>4.92</v>
          </cell>
          <cell r="Z422">
            <v>4.76</v>
          </cell>
          <cell r="AA422">
            <v>4.685</v>
          </cell>
          <cell r="AB422">
            <v>4.825</v>
          </cell>
          <cell r="AC422">
            <v>4.7</v>
          </cell>
          <cell r="AD422">
            <v>5.03</v>
          </cell>
        </row>
        <row r="423">
          <cell r="A423">
            <v>36824</v>
          </cell>
          <cell r="B423">
            <v>4.79</v>
          </cell>
          <cell r="C423">
            <v>4.69</v>
          </cell>
          <cell r="D423">
            <v>5.345</v>
          </cell>
          <cell r="E423">
            <v>4.63</v>
          </cell>
          <cell r="F423">
            <v>4.83</v>
          </cell>
          <cell r="G423">
            <v>0.555</v>
          </cell>
          <cell r="H423">
            <v>0.654999999999999</v>
          </cell>
          <cell r="I423">
            <v>0.0999999999999996</v>
          </cell>
          <cell r="J423">
            <v>0.04</v>
          </cell>
          <cell r="K423">
            <v>0.14</v>
          </cell>
          <cell r="L423">
            <v>0.0600000000000005</v>
          </cell>
          <cell r="M423">
            <v>5.26</v>
          </cell>
          <cell r="N423">
            <v>5.465</v>
          </cell>
          <cell r="O423">
            <v>6.29</v>
          </cell>
          <cell r="P423">
            <v>4.645</v>
          </cell>
          <cell r="Q423">
            <v>4.715</v>
          </cell>
          <cell r="R423">
            <v>0.12</v>
          </cell>
          <cell r="S423">
            <v>0.205</v>
          </cell>
          <cell r="T423">
            <v>4.56</v>
          </cell>
          <cell r="U423">
            <v>4.845</v>
          </cell>
          <cell r="V423">
            <v>4.665</v>
          </cell>
          <cell r="W423">
            <v>4.57</v>
          </cell>
          <cell r="X423">
            <v>4.705</v>
          </cell>
          <cell r="Y423">
            <v>4.955</v>
          </cell>
          <cell r="Z423">
            <v>4.82</v>
          </cell>
          <cell r="AA423">
            <v>4.715</v>
          </cell>
          <cell r="AB423">
            <v>4.85</v>
          </cell>
          <cell r="AC423">
            <v>4.74</v>
          </cell>
          <cell r="AD423">
            <v>5.06</v>
          </cell>
        </row>
        <row r="424">
          <cell r="A424">
            <v>36825</v>
          </cell>
          <cell r="B424">
            <v>4.61</v>
          </cell>
          <cell r="C424">
            <v>4.5</v>
          </cell>
          <cell r="D424">
            <v>5.22</v>
          </cell>
          <cell r="E424">
            <v>4.415</v>
          </cell>
          <cell r="F424">
            <v>4.625</v>
          </cell>
          <cell r="G424">
            <v>0.609999999999999</v>
          </cell>
          <cell r="H424">
            <v>0.72</v>
          </cell>
          <cell r="I424">
            <v>0.11</v>
          </cell>
          <cell r="J424">
            <v>0.0149999999999997</v>
          </cell>
          <cell r="K424">
            <v>0.125</v>
          </cell>
          <cell r="L424">
            <v>0.085</v>
          </cell>
          <cell r="M424">
            <v>5.11</v>
          </cell>
          <cell r="N424">
            <v>5.335</v>
          </cell>
          <cell r="O424">
            <v>6.1</v>
          </cell>
          <cell r="P424">
            <v>4.515</v>
          </cell>
          <cell r="Q424">
            <v>4.57</v>
          </cell>
          <cell r="R424">
            <v>0.115</v>
          </cell>
          <cell r="S424">
            <v>0.225</v>
          </cell>
          <cell r="T424">
            <v>4.47</v>
          </cell>
          <cell r="U424">
            <v>4.655</v>
          </cell>
          <cell r="V424">
            <v>4.505</v>
          </cell>
          <cell r="W424">
            <v>4.355</v>
          </cell>
          <cell r="X424">
            <v>4.52</v>
          </cell>
          <cell r="Y424">
            <v>4.755</v>
          </cell>
          <cell r="Z424">
            <v>4.63</v>
          </cell>
          <cell r="AA424">
            <v>4.535</v>
          </cell>
          <cell r="AB424">
            <v>4.665</v>
          </cell>
          <cell r="AC424">
            <v>4.55</v>
          </cell>
          <cell r="AD424">
            <v>4.865</v>
          </cell>
        </row>
        <row r="425">
          <cell r="A425">
            <v>36826</v>
          </cell>
          <cell r="B425">
            <v>4.595</v>
          </cell>
          <cell r="C425">
            <v>4.455</v>
          </cell>
          <cell r="D425">
            <v>5.205</v>
          </cell>
          <cell r="E425">
            <v>4.335</v>
          </cell>
          <cell r="F425">
            <v>4.595</v>
          </cell>
          <cell r="G425">
            <v>0.61</v>
          </cell>
          <cell r="H425">
            <v>0.75</v>
          </cell>
          <cell r="I425">
            <v>0.14</v>
          </cell>
          <cell r="J425">
            <v>0</v>
          </cell>
          <cell r="K425">
            <v>0.14</v>
          </cell>
          <cell r="L425">
            <v>0.12</v>
          </cell>
          <cell r="M425">
            <v>5.08</v>
          </cell>
          <cell r="N425">
            <v>5.325</v>
          </cell>
          <cell r="O425">
            <v>5.95</v>
          </cell>
          <cell r="P425">
            <v>4.375</v>
          </cell>
          <cell r="Q425">
            <v>4.495</v>
          </cell>
          <cell r="R425">
            <v>0.12</v>
          </cell>
          <cell r="S425">
            <v>0.245</v>
          </cell>
          <cell r="T425">
            <v>4.31</v>
          </cell>
          <cell r="U425">
            <v>4.61</v>
          </cell>
          <cell r="V425">
            <v>4.38</v>
          </cell>
          <cell r="W425">
            <v>4.25</v>
          </cell>
          <cell r="X425">
            <v>4.365</v>
          </cell>
          <cell r="Y425">
            <v>4.72</v>
          </cell>
          <cell r="Z425">
            <v>4.58</v>
          </cell>
          <cell r="AA425">
            <v>4.505</v>
          </cell>
          <cell r="AB425">
            <v>4.615</v>
          </cell>
          <cell r="AC425">
            <v>4.52</v>
          </cell>
          <cell r="AD425">
            <v>4.84</v>
          </cell>
        </row>
        <row r="426">
          <cell r="A426">
            <v>36827</v>
          </cell>
          <cell r="B426">
            <v>4.31</v>
          </cell>
          <cell r="C426">
            <v>4.155</v>
          </cell>
          <cell r="D426">
            <v>4.975</v>
          </cell>
          <cell r="E426">
            <v>4.11</v>
          </cell>
          <cell r="F426">
            <v>4.35</v>
          </cell>
          <cell r="G426">
            <v>0.665</v>
          </cell>
          <cell r="H426">
            <v>0.819999999999999</v>
          </cell>
          <cell r="I426">
            <v>0.154999999999999</v>
          </cell>
          <cell r="J426">
            <v>0.04</v>
          </cell>
          <cell r="K426">
            <v>0.194999999999999</v>
          </cell>
          <cell r="L426">
            <v>0.0449999999999999</v>
          </cell>
          <cell r="M426">
            <v>4.775</v>
          </cell>
          <cell r="N426">
            <v>5.1</v>
          </cell>
          <cell r="O426">
            <v>5.785</v>
          </cell>
          <cell r="P426">
            <v>4.23</v>
          </cell>
          <cell r="Q426">
            <v>4.275</v>
          </cell>
          <cell r="R426">
            <v>0.125</v>
          </cell>
          <cell r="S426">
            <v>0.324999999999999</v>
          </cell>
          <cell r="T426">
            <v>4.115</v>
          </cell>
          <cell r="U426">
            <v>4.5</v>
          </cell>
          <cell r="V426">
            <v>4.15</v>
          </cell>
          <cell r="W426">
            <v>3.995</v>
          </cell>
          <cell r="X426">
            <v>4.155</v>
          </cell>
          <cell r="Y426">
            <v>4.57</v>
          </cell>
          <cell r="Z426">
            <v>4.41</v>
          </cell>
          <cell r="AA426">
            <v>4.32</v>
          </cell>
          <cell r="AB426">
            <v>4.46</v>
          </cell>
          <cell r="AC426">
            <v>4.33</v>
          </cell>
          <cell r="AD426">
            <v>4.775</v>
          </cell>
        </row>
        <row r="427">
          <cell r="A427">
            <v>36828</v>
          </cell>
          <cell r="B427">
            <v>4.31</v>
          </cell>
          <cell r="C427">
            <v>4.155</v>
          </cell>
          <cell r="D427">
            <v>4.975</v>
          </cell>
          <cell r="E427">
            <v>4.11</v>
          </cell>
          <cell r="F427">
            <v>4.35</v>
          </cell>
          <cell r="G427">
            <v>0.665</v>
          </cell>
          <cell r="H427">
            <v>0.819999999999999</v>
          </cell>
          <cell r="I427">
            <v>0.154999999999999</v>
          </cell>
          <cell r="J427">
            <v>0.04</v>
          </cell>
          <cell r="K427">
            <v>0.194999999999999</v>
          </cell>
          <cell r="L427">
            <v>0.0449999999999999</v>
          </cell>
          <cell r="M427">
            <v>4.775</v>
          </cell>
          <cell r="N427">
            <v>5.1</v>
          </cell>
          <cell r="O427">
            <v>5.785</v>
          </cell>
          <cell r="P427">
            <v>4.23</v>
          </cell>
          <cell r="Q427">
            <v>4.275</v>
          </cell>
          <cell r="R427">
            <v>0.125</v>
          </cell>
          <cell r="S427">
            <v>0.324999999999999</v>
          </cell>
          <cell r="T427">
            <v>4.115</v>
          </cell>
          <cell r="U427">
            <v>4.5</v>
          </cell>
          <cell r="V427">
            <v>4.15</v>
          </cell>
          <cell r="W427">
            <v>3.995</v>
          </cell>
          <cell r="X427">
            <v>4.155</v>
          </cell>
          <cell r="Y427">
            <v>4.57</v>
          </cell>
          <cell r="Z427">
            <v>4.41</v>
          </cell>
          <cell r="AA427">
            <v>4.32</v>
          </cell>
          <cell r="AB427">
            <v>4.46</v>
          </cell>
          <cell r="AC427">
            <v>4.33</v>
          </cell>
          <cell r="AD427">
            <v>4.775</v>
          </cell>
        </row>
        <row r="428">
          <cell r="A428">
            <v>36829</v>
          </cell>
          <cell r="B428">
            <v>4.31</v>
          </cell>
          <cell r="C428">
            <v>4.155</v>
          </cell>
          <cell r="D428">
            <v>4.975</v>
          </cell>
          <cell r="E428">
            <v>4.11</v>
          </cell>
          <cell r="F428">
            <v>4.35</v>
          </cell>
          <cell r="G428">
            <v>0.665</v>
          </cell>
          <cell r="H428">
            <v>0.819999999999999</v>
          </cell>
          <cell r="I428">
            <v>0.154999999999999</v>
          </cell>
          <cell r="J428">
            <v>0.04</v>
          </cell>
          <cell r="K428">
            <v>0.194999999999999</v>
          </cell>
          <cell r="L428">
            <v>0.0449999999999999</v>
          </cell>
          <cell r="M428">
            <v>4.775</v>
          </cell>
          <cell r="N428">
            <v>5.1</v>
          </cell>
          <cell r="O428">
            <v>5.785</v>
          </cell>
          <cell r="P428">
            <v>4.23</v>
          </cell>
          <cell r="Q428">
            <v>4.275</v>
          </cell>
          <cell r="R428">
            <v>0.125</v>
          </cell>
          <cell r="S428">
            <v>0.324999999999999</v>
          </cell>
          <cell r="T428">
            <v>4.115</v>
          </cell>
          <cell r="U428">
            <v>4.5</v>
          </cell>
          <cell r="V428">
            <v>4.15</v>
          </cell>
          <cell r="W428">
            <v>3.995</v>
          </cell>
          <cell r="X428">
            <v>4.155</v>
          </cell>
          <cell r="Y428">
            <v>4.57</v>
          </cell>
          <cell r="Z428">
            <v>4.41</v>
          </cell>
          <cell r="AA428">
            <v>4.32</v>
          </cell>
          <cell r="AB428">
            <v>4.46</v>
          </cell>
          <cell r="AC428">
            <v>4.33</v>
          </cell>
          <cell r="AD428">
            <v>4.775</v>
          </cell>
        </row>
        <row r="429">
          <cell r="A429">
            <v>36830</v>
          </cell>
          <cell r="B429">
            <v>4.365</v>
          </cell>
          <cell r="C429">
            <v>4.22</v>
          </cell>
          <cell r="D429">
            <v>5.195</v>
          </cell>
          <cell r="E429">
            <v>4.165</v>
          </cell>
          <cell r="F429">
            <v>4.41</v>
          </cell>
          <cell r="G429">
            <v>0.83</v>
          </cell>
          <cell r="H429">
            <v>0.975000000000001</v>
          </cell>
          <cell r="I429">
            <v>0.145</v>
          </cell>
          <cell r="J429">
            <v>0.0449999999999999</v>
          </cell>
          <cell r="K429">
            <v>0.19</v>
          </cell>
          <cell r="L429">
            <v>0.0549999999999997</v>
          </cell>
          <cell r="M429">
            <v>4.995</v>
          </cell>
          <cell r="N429">
            <v>5.33</v>
          </cell>
          <cell r="O429">
            <v>5.94</v>
          </cell>
          <cell r="P429">
            <v>4.45</v>
          </cell>
          <cell r="Q429">
            <v>4.555</v>
          </cell>
          <cell r="R429">
            <v>0.135</v>
          </cell>
          <cell r="S429">
            <v>0.335</v>
          </cell>
          <cell r="T429">
            <v>4.29</v>
          </cell>
          <cell r="U429">
            <v>4.55</v>
          </cell>
          <cell r="V429">
            <v>4.155</v>
          </cell>
          <cell r="W429">
            <v>4.09</v>
          </cell>
          <cell r="X429">
            <v>4.2</v>
          </cell>
          <cell r="Y429">
            <v>4.615</v>
          </cell>
          <cell r="Z429">
            <v>4.445</v>
          </cell>
          <cell r="AA429">
            <v>4.36</v>
          </cell>
          <cell r="AB429">
            <v>4.48</v>
          </cell>
          <cell r="AC429">
            <v>4.37</v>
          </cell>
          <cell r="AD429">
            <v>4.79</v>
          </cell>
        </row>
        <row r="430">
          <cell r="A430">
            <v>36831</v>
          </cell>
          <cell r="B430">
            <v>4.195</v>
          </cell>
          <cell r="C430">
            <v>4</v>
          </cell>
          <cell r="D430">
            <v>5.2</v>
          </cell>
          <cell r="E430">
            <v>3.98</v>
          </cell>
          <cell r="F430">
            <v>4.29</v>
          </cell>
          <cell r="G430">
            <v>1.005</v>
          </cell>
          <cell r="H430">
            <v>1.2</v>
          </cell>
          <cell r="I430">
            <v>0.195</v>
          </cell>
          <cell r="J430">
            <v>0.0949999999999998</v>
          </cell>
          <cell r="K430">
            <v>0.29</v>
          </cell>
          <cell r="L430">
            <v>0.02</v>
          </cell>
          <cell r="M430">
            <v>5.04</v>
          </cell>
          <cell r="N430">
            <v>5.18</v>
          </cell>
          <cell r="O430">
            <v>5.82</v>
          </cell>
          <cell r="P430">
            <v>4.495</v>
          </cell>
          <cell r="Q430">
            <v>4.565</v>
          </cell>
          <cell r="R430">
            <v>-0.0200000000000005</v>
          </cell>
          <cell r="S430">
            <v>0.14</v>
          </cell>
          <cell r="T430">
            <v>4.42</v>
          </cell>
          <cell r="U430">
            <v>4.38</v>
          </cell>
          <cell r="V430">
            <v>3.96</v>
          </cell>
          <cell r="W430">
            <v>3.85</v>
          </cell>
          <cell r="X430">
            <v>4.06</v>
          </cell>
          <cell r="Y430">
            <v>4.415</v>
          </cell>
          <cell r="Z430">
            <v>4.37</v>
          </cell>
          <cell r="AA430">
            <v>4.095</v>
          </cell>
          <cell r="AB430">
            <v>4.265</v>
          </cell>
          <cell r="AC430">
            <v>4.11</v>
          </cell>
          <cell r="AD430">
            <v>4.68</v>
          </cell>
        </row>
        <row r="431">
          <cell r="A431">
            <v>36832</v>
          </cell>
          <cell r="B431">
            <v>4.145</v>
          </cell>
          <cell r="C431">
            <v>3.955</v>
          </cell>
          <cell r="D431">
            <v>5.195</v>
          </cell>
          <cell r="E431">
            <v>3.905</v>
          </cell>
          <cell r="F431">
            <v>4.24</v>
          </cell>
          <cell r="G431">
            <v>1.05</v>
          </cell>
          <cell r="H431">
            <v>1.24</v>
          </cell>
          <cell r="I431">
            <v>0.19</v>
          </cell>
          <cell r="J431">
            <v>0.0950000000000006</v>
          </cell>
          <cell r="K431">
            <v>0.285</v>
          </cell>
          <cell r="L431">
            <v>0.0500000000000003</v>
          </cell>
          <cell r="M431">
            <v>5.1</v>
          </cell>
          <cell r="N431">
            <v>5.215</v>
          </cell>
          <cell r="O431">
            <v>5.655</v>
          </cell>
          <cell r="P431">
            <v>4.865</v>
          </cell>
          <cell r="Q431">
            <v>4.9</v>
          </cell>
          <cell r="R431">
            <v>0.0199999999999996</v>
          </cell>
          <cell r="S431">
            <v>0.115</v>
          </cell>
          <cell r="T431">
            <v>4.805</v>
          </cell>
          <cell r="U431">
            <v>4.39</v>
          </cell>
          <cell r="V431">
            <v>3.905</v>
          </cell>
          <cell r="W431">
            <v>3.845</v>
          </cell>
          <cell r="X431">
            <v>3.95</v>
          </cell>
          <cell r="Y431">
            <v>4.43</v>
          </cell>
          <cell r="Z431">
            <v>4.335</v>
          </cell>
          <cell r="AA431">
            <v>4.09</v>
          </cell>
          <cell r="AB431">
            <v>4.26</v>
          </cell>
          <cell r="AC431">
            <v>4.135</v>
          </cell>
          <cell r="AD431">
            <v>4.645</v>
          </cell>
        </row>
        <row r="432">
          <cell r="A432">
            <v>36833</v>
          </cell>
          <cell r="B432">
            <v>4.225</v>
          </cell>
          <cell r="C432">
            <v>4.105</v>
          </cell>
          <cell r="D432">
            <v>5.3</v>
          </cell>
          <cell r="E432">
            <v>3.985</v>
          </cell>
          <cell r="F432">
            <v>4.37</v>
          </cell>
          <cell r="G432">
            <v>1.075</v>
          </cell>
          <cell r="H432">
            <v>1.195</v>
          </cell>
          <cell r="I432">
            <v>0.119999999999999</v>
          </cell>
          <cell r="J432">
            <v>0.145</v>
          </cell>
          <cell r="K432">
            <v>0.265</v>
          </cell>
          <cell r="L432">
            <v>0.120000000000001</v>
          </cell>
          <cell r="M432">
            <v>5.105</v>
          </cell>
          <cell r="N432">
            <v>5.34</v>
          </cell>
          <cell r="O432">
            <v>5.91</v>
          </cell>
          <cell r="P432">
            <v>4.965</v>
          </cell>
          <cell r="Q432">
            <v>5.055</v>
          </cell>
          <cell r="R432">
            <v>0.04</v>
          </cell>
          <cell r="S432">
            <v>0.234999999999999</v>
          </cell>
          <cell r="T432">
            <v>4.865</v>
          </cell>
          <cell r="U432">
            <v>4.47</v>
          </cell>
          <cell r="V432">
            <v>3.99</v>
          </cell>
          <cell r="W432">
            <v>3.935</v>
          </cell>
          <cell r="X432">
            <v>4.065</v>
          </cell>
          <cell r="Y432">
            <v>4.57</v>
          </cell>
          <cell r="Z432">
            <v>4.395</v>
          </cell>
          <cell r="AA432">
            <v>4.245</v>
          </cell>
          <cell r="AB432">
            <v>4.385</v>
          </cell>
          <cell r="AC432">
            <v>4.25</v>
          </cell>
          <cell r="AD432">
            <v>4.78</v>
          </cell>
        </row>
        <row r="433">
          <cell r="A433">
            <v>36834</v>
          </cell>
          <cell r="B433">
            <v>4.425</v>
          </cell>
          <cell r="C433">
            <v>4.2</v>
          </cell>
          <cell r="D433">
            <v>5.445</v>
          </cell>
          <cell r="E433">
            <v>4.21</v>
          </cell>
          <cell r="F433">
            <v>4.565</v>
          </cell>
          <cell r="G433">
            <v>1.02</v>
          </cell>
          <cell r="H433">
            <v>1.245</v>
          </cell>
          <cell r="I433">
            <v>0.225</v>
          </cell>
          <cell r="J433">
            <v>0.140000000000001</v>
          </cell>
          <cell r="K433">
            <v>0.365</v>
          </cell>
          <cell r="L433">
            <v>-0.00999999999999979</v>
          </cell>
          <cell r="M433">
            <v>5.38</v>
          </cell>
          <cell r="N433">
            <v>5.54</v>
          </cell>
          <cell r="O433">
            <v>5.98</v>
          </cell>
          <cell r="P433">
            <v>5.245</v>
          </cell>
          <cell r="Q433">
            <v>5.325</v>
          </cell>
          <cell r="R433">
            <v>0.0949999999999998</v>
          </cell>
          <cell r="S433">
            <v>0.16</v>
          </cell>
          <cell r="T433">
            <v>5.07</v>
          </cell>
          <cell r="U433">
            <v>4.63</v>
          </cell>
          <cell r="V433">
            <v>4.18</v>
          </cell>
          <cell r="W433">
            <v>4.21</v>
          </cell>
          <cell r="X433">
            <v>4.265</v>
          </cell>
          <cell r="Y433">
            <v>4.715</v>
          </cell>
          <cell r="Z433">
            <v>4.575</v>
          </cell>
          <cell r="AA433">
            <v>4.425</v>
          </cell>
          <cell r="AB433">
            <v>4.55</v>
          </cell>
          <cell r="AC433">
            <v>4.455</v>
          </cell>
          <cell r="AD433">
            <v>4.92</v>
          </cell>
        </row>
        <row r="434">
          <cell r="A434">
            <v>36835</v>
          </cell>
          <cell r="B434">
            <v>4.425</v>
          </cell>
          <cell r="C434">
            <v>4.2</v>
          </cell>
          <cell r="D434">
            <v>5.445</v>
          </cell>
          <cell r="E434">
            <v>4.21</v>
          </cell>
          <cell r="F434">
            <v>4.565</v>
          </cell>
          <cell r="G434">
            <v>1.02</v>
          </cell>
          <cell r="H434">
            <v>1.245</v>
          </cell>
          <cell r="I434">
            <v>0.225</v>
          </cell>
          <cell r="J434">
            <v>0.140000000000001</v>
          </cell>
          <cell r="K434">
            <v>0.365</v>
          </cell>
          <cell r="L434">
            <v>-0.00999999999999979</v>
          </cell>
          <cell r="M434">
            <v>5.38</v>
          </cell>
          <cell r="N434">
            <v>5.54</v>
          </cell>
          <cell r="O434">
            <v>5.98</v>
          </cell>
          <cell r="P434">
            <v>5.245</v>
          </cell>
          <cell r="Q434">
            <v>5.325</v>
          </cell>
          <cell r="R434">
            <v>0.0949999999999998</v>
          </cell>
          <cell r="S434">
            <v>0.16</v>
          </cell>
          <cell r="T434">
            <v>5.07</v>
          </cell>
          <cell r="U434">
            <v>4.63</v>
          </cell>
          <cell r="V434">
            <v>4.18</v>
          </cell>
          <cell r="W434">
            <v>4.21</v>
          </cell>
          <cell r="X434">
            <v>4.265</v>
          </cell>
          <cell r="Y434">
            <v>4.715</v>
          </cell>
          <cell r="Z434">
            <v>4.575</v>
          </cell>
          <cell r="AA434">
            <v>4.425</v>
          </cell>
          <cell r="AB434">
            <v>4.55</v>
          </cell>
          <cell r="AC434">
            <v>4.455</v>
          </cell>
          <cell r="AD434">
            <v>4.92</v>
          </cell>
        </row>
        <row r="435">
          <cell r="A435">
            <v>36836</v>
          </cell>
          <cell r="B435">
            <v>4.425</v>
          </cell>
          <cell r="C435">
            <v>4.2</v>
          </cell>
          <cell r="D435">
            <v>5.445</v>
          </cell>
          <cell r="E435">
            <v>4.21</v>
          </cell>
          <cell r="F435">
            <v>4.565</v>
          </cell>
          <cell r="G435">
            <v>1.02</v>
          </cell>
          <cell r="H435">
            <v>1.245</v>
          </cell>
          <cell r="I435">
            <v>0.225</v>
          </cell>
          <cell r="J435">
            <v>0.140000000000001</v>
          </cell>
          <cell r="K435">
            <v>0.365</v>
          </cell>
          <cell r="L435">
            <v>-0.00999999999999979</v>
          </cell>
          <cell r="M435">
            <v>5.38</v>
          </cell>
          <cell r="N435">
            <v>5.54</v>
          </cell>
          <cell r="O435">
            <v>5.98</v>
          </cell>
          <cell r="P435">
            <v>5.245</v>
          </cell>
          <cell r="Q435">
            <v>5.325</v>
          </cell>
          <cell r="R435">
            <v>0.0949999999999998</v>
          </cell>
          <cell r="S435">
            <v>0.16</v>
          </cell>
          <cell r="T435">
            <v>5.07</v>
          </cell>
          <cell r="U435">
            <v>4.63</v>
          </cell>
          <cell r="V435">
            <v>4.18</v>
          </cell>
          <cell r="W435">
            <v>4.21</v>
          </cell>
          <cell r="X435">
            <v>4.265</v>
          </cell>
          <cell r="Y435">
            <v>4.715</v>
          </cell>
          <cell r="Z435">
            <v>4.575</v>
          </cell>
          <cell r="AA435">
            <v>4.425</v>
          </cell>
          <cell r="AB435">
            <v>4.55</v>
          </cell>
          <cell r="AC435">
            <v>4.455</v>
          </cell>
          <cell r="AD435">
            <v>4.92</v>
          </cell>
        </row>
        <row r="436">
          <cell r="A436">
            <v>36837</v>
          </cell>
          <cell r="B436">
            <v>4.505</v>
          </cell>
          <cell r="C436">
            <v>4.44</v>
          </cell>
          <cell r="D436">
            <v>5.455</v>
          </cell>
          <cell r="E436">
            <v>4.295</v>
          </cell>
          <cell r="F436">
            <v>4.565</v>
          </cell>
          <cell r="G436">
            <v>0.95</v>
          </cell>
          <cell r="H436">
            <v>1.015</v>
          </cell>
          <cell r="I436">
            <v>0.0649999999999995</v>
          </cell>
          <cell r="J436">
            <v>0.0600000000000005</v>
          </cell>
          <cell r="K436">
            <v>0.125</v>
          </cell>
          <cell r="L436">
            <v>0.145</v>
          </cell>
          <cell r="M436">
            <v>5.38</v>
          </cell>
          <cell r="N436">
            <v>5.555</v>
          </cell>
          <cell r="O436">
            <v>6.17</v>
          </cell>
          <cell r="P436">
            <v>5.125</v>
          </cell>
          <cell r="Q436">
            <v>5.17</v>
          </cell>
          <cell r="R436">
            <v>0.0999999999999996</v>
          </cell>
          <cell r="S436">
            <v>0.175</v>
          </cell>
          <cell r="T436">
            <v>4.985</v>
          </cell>
          <cell r="U436">
            <v>4.6</v>
          </cell>
          <cell r="V436">
            <v>4.32</v>
          </cell>
          <cell r="W436">
            <v>4.445</v>
          </cell>
          <cell r="X436">
            <v>4.465</v>
          </cell>
          <cell r="Y436">
            <v>4.685</v>
          </cell>
          <cell r="Z436">
            <v>4.55</v>
          </cell>
          <cell r="AA436">
            <v>4.445</v>
          </cell>
          <cell r="AB436">
            <v>4.545</v>
          </cell>
          <cell r="AC436">
            <v>4.48</v>
          </cell>
          <cell r="AD436">
            <v>4.855</v>
          </cell>
        </row>
        <row r="437">
          <cell r="A437">
            <v>36838</v>
          </cell>
          <cell r="B437">
            <v>4.55</v>
          </cell>
          <cell r="C437">
            <v>4.505</v>
          </cell>
          <cell r="D437">
            <v>5.595</v>
          </cell>
          <cell r="E437">
            <v>4.28</v>
          </cell>
          <cell r="F437">
            <v>4.615</v>
          </cell>
          <cell r="G437">
            <v>1.045</v>
          </cell>
          <cell r="H437">
            <v>1.09</v>
          </cell>
          <cell r="I437">
            <v>0.0449999999999999</v>
          </cell>
          <cell r="J437">
            <v>0.0650000000000004</v>
          </cell>
          <cell r="K437">
            <v>0.11</v>
          </cell>
          <cell r="L437">
            <v>0.225</v>
          </cell>
          <cell r="M437">
            <v>5.485</v>
          </cell>
          <cell r="N437">
            <v>5.705</v>
          </cell>
          <cell r="O437">
            <v>6.495</v>
          </cell>
          <cell r="P437">
            <v>5.275</v>
          </cell>
          <cell r="Q437">
            <v>5.31</v>
          </cell>
          <cell r="R437">
            <v>0.11</v>
          </cell>
          <cell r="S437">
            <v>0.22</v>
          </cell>
          <cell r="T437">
            <v>5.125</v>
          </cell>
          <cell r="U437">
            <v>4.675</v>
          </cell>
          <cell r="V437">
            <v>4.325</v>
          </cell>
          <cell r="W437">
            <v>4.345</v>
          </cell>
          <cell r="X437">
            <v>4.355</v>
          </cell>
          <cell r="Y437">
            <v>4.755</v>
          </cell>
          <cell r="Z437">
            <v>4.635</v>
          </cell>
          <cell r="AA437">
            <v>4.475</v>
          </cell>
          <cell r="AB437">
            <v>4.63</v>
          </cell>
          <cell r="AC437">
            <v>4.505</v>
          </cell>
          <cell r="AD437">
            <v>4.855</v>
          </cell>
        </row>
        <row r="438">
          <cell r="A438">
            <v>36839</v>
          </cell>
          <cell r="B438">
            <v>4.875</v>
          </cell>
          <cell r="C438">
            <v>4.785</v>
          </cell>
          <cell r="D438">
            <v>5.895</v>
          </cell>
          <cell r="E438">
            <v>4.59</v>
          </cell>
          <cell r="F438">
            <v>4.945</v>
          </cell>
          <cell r="G438">
            <v>1.02</v>
          </cell>
          <cell r="H438">
            <v>1.11</v>
          </cell>
          <cell r="I438">
            <v>0.0899999999999999</v>
          </cell>
          <cell r="J438">
            <v>0.0700000000000003</v>
          </cell>
          <cell r="K438">
            <v>0.16</v>
          </cell>
          <cell r="L438">
            <v>0.195</v>
          </cell>
          <cell r="M438">
            <v>5.845</v>
          </cell>
          <cell r="N438">
            <v>6.01</v>
          </cell>
          <cell r="O438">
            <v>7.005</v>
          </cell>
          <cell r="P438">
            <v>5.72</v>
          </cell>
          <cell r="Q438">
            <v>5.83</v>
          </cell>
          <cell r="R438">
            <v>0.115</v>
          </cell>
          <cell r="S438">
            <v>0.165</v>
          </cell>
          <cell r="T438">
            <v>5.645</v>
          </cell>
          <cell r="U438">
            <v>4.92</v>
          </cell>
          <cell r="V438">
            <v>4.58</v>
          </cell>
          <cell r="W438">
            <v>4.57</v>
          </cell>
          <cell r="X438">
            <v>4.6</v>
          </cell>
          <cell r="Y438">
            <v>5.045</v>
          </cell>
          <cell r="Z438">
            <v>4.92</v>
          </cell>
          <cell r="AA438">
            <v>4.78</v>
          </cell>
          <cell r="AB438">
            <v>4.92</v>
          </cell>
          <cell r="AC438">
            <v>4.8</v>
          </cell>
          <cell r="AD438">
            <v>5.105</v>
          </cell>
        </row>
        <row r="439">
          <cell r="A439">
            <v>36840</v>
          </cell>
          <cell r="B439">
            <v>5.465</v>
          </cell>
          <cell r="C439">
            <v>5.47</v>
          </cell>
          <cell r="D439">
            <v>6.89</v>
          </cell>
          <cell r="E439">
            <v>5.065</v>
          </cell>
          <cell r="F439">
            <v>5.505</v>
          </cell>
          <cell r="G439">
            <v>1.425</v>
          </cell>
          <cell r="H439">
            <v>1.42</v>
          </cell>
          <cell r="I439">
            <v>-0.00499999999999989</v>
          </cell>
          <cell r="J439">
            <v>0.04</v>
          </cell>
          <cell r="K439">
            <v>0.0350000000000001</v>
          </cell>
          <cell r="L439">
            <v>0.404999999999999</v>
          </cell>
          <cell r="M439">
            <v>6.695</v>
          </cell>
          <cell r="N439">
            <v>6.775</v>
          </cell>
          <cell r="O439">
            <v>7.495</v>
          </cell>
          <cell r="P439">
            <v>6.58</v>
          </cell>
          <cell r="Q439">
            <v>6.79</v>
          </cell>
          <cell r="R439">
            <v>-0.114999999999999</v>
          </cell>
          <cell r="S439">
            <v>0.0800000000000001</v>
          </cell>
          <cell r="T439">
            <v>6.66</v>
          </cell>
          <cell r="U439">
            <v>5.36</v>
          </cell>
          <cell r="V439">
            <v>5.215</v>
          </cell>
          <cell r="W439">
            <v>5.225</v>
          </cell>
          <cell r="X439">
            <v>5.23</v>
          </cell>
          <cell r="Y439">
            <v>5.455</v>
          </cell>
          <cell r="Z439">
            <v>5.345</v>
          </cell>
          <cell r="AA439">
            <v>5.245</v>
          </cell>
          <cell r="AB439">
            <v>5.36</v>
          </cell>
          <cell r="AC439">
            <v>5.28</v>
          </cell>
          <cell r="AD439">
            <v>5.53</v>
          </cell>
        </row>
        <row r="440">
          <cell r="A440">
            <v>36841</v>
          </cell>
          <cell r="B440">
            <v>5.18</v>
          </cell>
          <cell r="C440">
            <v>5.11</v>
          </cell>
          <cell r="D440">
            <v>6.785</v>
          </cell>
          <cell r="E440">
            <v>4.945</v>
          </cell>
          <cell r="F440">
            <v>5.22</v>
          </cell>
          <cell r="G440">
            <v>1.605</v>
          </cell>
          <cell r="H440">
            <v>1.675</v>
          </cell>
          <cell r="I440">
            <v>0.0699999999999994</v>
          </cell>
          <cell r="J440">
            <v>0.04</v>
          </cell>
          <cell r="K440">
            <v>0.109999999999999</v>
          </cell>
          <cell r="L440">
            <v>0.165</v>
          </cell>
          <cell r="M440">
            <v>6.525</v>
          </cell>
          <cell r="N440">
            <v>6.64</v>
          </cell>
          <cell r="O440">
            <v>7.145</v>
          </cell>
          <cell r="P440">
            <v>6.235</v>
          </cell>
          <cell r="Q440">
            <v>6.605</v>
          </cell>
          <cell r="R440">
            <v>-0.145</v>
          </cell>
          <cell r="S440">
            <v>0.114999999999999</v>
          </cell>
          <cell r="T440">
            <v>5.995</v>
          </cell>
          <cell r="U440">
            <v>5.245</v>
          </cell>
          <cell r="V440">
            <v>4.99</v>
          </cell>
          <cell r="W440">
            <v>4.98</v>
          </cell>
          <cell r="X440">
            <v>4.985</v>
          </cell>
          <cell r="Y440">
            <v>5.365</v>
          </cell>
          <cell r="Z440">
            <v>5.23</v>
          </cell>
          <cell r="AA440">
            <v>5.105</v>
          </cell>
          <cell r="AB440">
            <v>5.255</v>
          </cell>
          <cell r="AC440">
            <v>5.12</v>
          </cell>
          <cell r="AD440">
            <v>5.42</v>
          </cell>
        </row>
        <row r="441">
          <cell r="A441">
            <v>36842</v>
          </cell>
          <cell r="B441">
            <v>5.18</v>
          </cell>
          <cell r="C441">
            <v>5.11</v>
          </cell>
          <cell r="D441">
            <v>6.785</v>
          </cell>
          <cell r="E441">
            <v>4.945</v>
          </cell>
          <cell r="F441">
            <v>5.22</v>
          </cell>
          <cell r="G441">
            <v>1.605</v>
          </cell>
          <cell r="H441">
            <v>1.675</v>
          </cell>
          <cell r="I441">
            <v>0.0699999999999994</v>
          </cell>
          <cell r="J441">
            <v>0.04</v>
          </cell>
          <cell r="K441">
            <v>0.109999999999999</v>
          </cell>
          <cell r="L441">
            <v>0.165</v>
          </cell>
          <cell r="M441">
            <v>6.525</v>
          </cell>
          <cell r="N441">
            <v>6.64</v>
          </cell>
          <cell r="O441">
            <v>7.145</v>
          </cell>
          <cell r="P441">
            <v>6.235</v>
          </cell>
          <cell r="Q441">
            <v>6.605</v>
          </cell>
          <cell r="R441">
            <v>-0.145</v>
          </cell>
          <cell r="S441">
            <v>0.114999999999999</v>
          </cell>
          <cell r="T441">
            <v>5.995</v>
          </cell>
          <cell r="U441">
            <v>5.245</v>
          </cell>
          <cell r="V441">
            <v>4.99</v>
          </cell>
          <cell r="W441">
            <v>4.98</v>
          </cell>
          <cell r="X441">
            <v>4.985</v>
          </cell>
          <cell r="Y441">
            <v>5.365</v>
          </cell>
          <cell r="Z441">
            <v>5.23</v>
          </cell>
          <cell r="AA441">
            <v>5.105</v>
          </cell>
          <cell r="AB441">
            <v>5.255</v>
          </cell>
          <cell r="AC441">
            <v>5.12</v>
          </cell>
          <cell r="AD441">
            <v>5.42</v>
          </cell>
        </row>
        <row r="442">
          <cell r="A442">
            <v>36843</v>
          </cell>
          <cell r="B442">
            <v>5.18</v>
          </cell>
          <cell r="C442">
            <v>5.11</v>
          </cell>
          <cell r="D442">
            <v>6.785</v>
          </cell>
          <cell r="E442">
            <v>4.945</v>
          </cell>
          <cell r="F442">
            <v>5.22</v>
          </cell>
          <cell r="G442">
            <v>1.605</v>
          </cell>
          <cell r="H442">
            <v>1.675</v>
          </cell>
          <cell r="I442">
            <v>0.0699999999999994</v>
          </cell>
          <cell r="J442">
            <v>0.04</v>
          </cell>
          <cell r="K442">
            <v>0.109999999999999</v>
          </cell>
          <cell r="L442">
            <v>0.165</v>
          </cell>
          <cell r="M442">
            <v>6.525</v>
          </cell>
          <cell r="N442">
            <v>6.64</v>
          </cell>
          <cell r="O442">
            <v>7.145</v>
          </cell>
          <cell r="P442">
            <v>6.235</v>
          </cell>
          <cell r="Q442">
            <v>6.605</v>
          </cell>
          <cell r="R442">
            <v>-0.145</v>
          </cell>
          <cell r="S442">
            <v>0.114999999999999</v>
          </cell>
          <cell r="T442">
            <v>5.995</v>
          </cell>
          <cell r="U442">
            <v>5.245</v>
          </cell>
          <cell r="V442">
            <v>4.99</v>
          </cell>
          <cell r="W442">
            <v>4.98</v>
          </cell>
          <cell r="X442">
            <v>4.985</v>
          </cell>
          <cell r="Y442">
            <v>5.365</v>
          </cell>
          <cell r="Z442">
            <v>5.23</v>
          </cell>
          <cell r="AA442">
            <v>5.105</v>
          </cell>
          <cell r="AB442">
            <v>5.255</v>
          </cell>
          <cell r="AC442">
            <v>5.12</v>
          </cell>
          <cell r="AD442">
            <v>5.42</v>
          </cell>
        </row>
        <row r="443">
          <cell r="A443">
            <v>36844</v>
          </cell>
          <cell r="B443">
            <v>5.6</v>
          </cell>
          <cell r="C443">
            <v>5.505</v>
          </cell>
          <cell r="D443">
            <v>7.365</v>
          </cell>
          <cell r="E443">
            <v>5.41</v>
          </cell>
          <cell r="F443">
            <v>5.615</v>
          </cell>
          <cell r="G443">
            <v>1.765</v>
          </cell>
          <cell r="H443">
            <v>1.86</v>
          </cell>
          <cell r="I443">
            <v>0.0949999999999998</v>
          </cell>
          <cell r="J443">
            <v>0.0150000000000006</v>
          </cell>
          <cell r="K443">
            <v>0.11</v>
          </cell>
          <cell r="L443">
            <v>0.0949999999999998</v>
          </cell>
          <cell r="M443">
            <v>7.15</v>
          </cell>
          <cell r="N443">
            <v>7.235</v>
          </cell>
          <cell r="O443">
            <v>7.55</v>
          </cell>
          <cell r="P443">
            <v>6.73</v>
          </cell>
          <cell r="Q443">
            <v>6.965</v>
          </cell>
          <cell r="R443">
            <v>-0.13</v>
          </cell>
          <cell r="S443">
            <v>0.085</v>
          </cell>
          <cell r="T443">
            <v>6.005</v>
          </cell>
          <cell r="U443">
            <v>5.595</v>
          </cell>
          <cell r="V443">
            <v>5.495</v>
          </cell>
          <cell r="W443">
            <v>5.43</v>
          </cell>
          <cell r="X443">
            <v>5.44</v>
          </cell>
          <cell r="Y443">
            <v>5.72</v>
          </cell>
          <cell r="Z443">
            <v>5.615</v>
          </cell>
          <cell r="AA443">
            <v>5.47</v>
          </cell>
          <cell r="AB443">
            <v>5.615</v>
          </cell>
          <cell r="AC443">
            <v>5.5</v>
          </cell>
          <cell r="AD443">
            <v>5.775</v>
          </cell>
        </row>
        <row r="444">
          <cell r="A444">
            <v>36845</v>
          </cell>
          <cell r="B444">
            <v>5.89</v>
          </cell>
          <cell r="C444">
            <v>5.81</v>
          </cell>
          <cell r="D444">
            <v>8.285</v>
          </cell>
          <cell r="E444">
            <v>5.73</v>
          </cell>
          <cell r="F444">
            <v>6</v>
          </cell>
          <cell r="G444">
            <v>2.395</v>
          </cell>
          <cell r="H444">
            <v>2.475</v>
          </cell>
          <cell r="I444">
            <v>0.0800000000000001</v>
          </cell>
          <cell r="J444">
            <v>0.11</v>
          </cell>
          <cell r="K444">
            <v>0.19</v>
          </cell>
          <cell r="L444">
            <v>0.0799999999999992</v>
          </cell>
          <cell r="M444">
            <v>8.235</v>
          </cell>
          <cell r="N444">
            <v>8.4</v>
          </cell>
          <cell r="O444">
            <v>7.34</v>
          </cell>
          <cell r="P444">
            <v>8.08</v>
          </cell>
          <cell r="Q444">
            <v>8.205</v>
          </cell>
          <cell r="R444">
            <v>0.115</v>
          </cell>
          <cell r="S444">
            <v>0.165000000000001</v>
          </cell>
          <cell r="T444">
            <v>7.875</v>
          </cell>
          <cell r="U444">
            <v>5.795</v>
          </cell>
          <cell r="V444">
            <v>5.74</v>
          </cell>
          <cell r="W444">
            <v>5.745</v>
          </cell>
          <cell r="X444">
            <v>5.785</v>
          </cell>
          <cell r="Y444">
            <v>5.935</v>
          </cell>
          <cell r="Z444">
            <v>5.86</v>
          </cell>
          <cell r="AA444">
            <v>5.67</v>
          </cell>
          <cell r="AB444">
            <v>5.845</v>
          </cell>
          <cell r="AC444">
            <v>5.7</v>
          </cell>
          <cell r="AD444">
            <v>5.955</v>
          </cell>
        </row>
        <row r="445">
          <cell r="A445">
            <v>36846</v>
          </cell>
          <cell r="B445">
            <v>5.955</v>
          </cell>
          <cell r="C445">
            <v>5.735</v>
          </cell>
          <cell r="D445">
            <v>8.195</v>
          </cell>
          <cell r="E445">
            <v>5.675</v>
          </cell>
          <cell r="F445">
            <v>5.975</v>
          </cell>
          <cell r="G445">
            <v>2.24</v>
          </cell>
          <cell r="H445">
            <v>2.46</v>
          </cell>
          <cell r="I445">
            <v>0.22</v>
          </cell>
          <cell r="J445">
            <v>0.0199999999999996</v>
          </cell>
          <cell r="K445">
            <v>0.239999999999999</v>
          </cell>
          <cell r="L445">
            <v>0.0600000000000005</v>
          </cell>
          <cell r="M445">
            <v>8.28</v>
          </cell>
          <cell r="N445">
            <v>8.355</v>
          </cell>
          <cell r="O445">
            <v>7.66</v>
          </cell>
          <cell r="P445">
            <v>8.215</v>
          </cell>
          <cell r="Q445">
            <v>8.275</v>
          </cell>
          <cell r="R445">
            <v>0.16</v>
          </cell>
          <cell r="S445">
            <v>0.0750000000000011</v>
          </cell>
          <cell r="T445">
            <v>7.87</v>
          </cell>
          <cell r="U445">
            <v>5.94</v>
          </cell>
          <cell r="V445">
            <v>5.765</v>
          </cell>
          <cell r="W445">
            <v>5.695</v>
          </cell>
          <cell r="X445">
            <v>5.73</v>
          </cell>
          <cell r="Y445">
            <v>6.07</v>
          </cell>
          <cell r="Z445">
            <v>5.91</v>
          </cell>
          <cell r="AA445">
            <v>5.76</v>
          </cell>
          <cell r="AB445">
            <v>6.015</v>
          </cell>
          <cell r="AC445">
            <v>5.795</v>
          </cell>
          <cell r="AD445">
            <v>6.095</v>
          </cell>
        </row>
        <row r="446">
          <cell r="A446">
            <v>36847</v>
          </cell>
          <cell r="B446">
            <v>5.915</v>
          </cell>
          <cell r="C446">
            <v>5.525</v>
          </cell>
          <cell r="D446">
            <v>8.125</v>
          </cell>
          <cell r="E446">
            <v>5.475</v>
          </cell>
          <cell r="F446">
            <v>5.945</v>
          </cell>
          <cell r="G446">
            <v>2.21</v>
          </cell>
          <cell r="H446">
            <v>2.6</v>
          </cell>
          <cell r="I446">
            <v>0.39</v>
          </cell>
          <cell r="J446">
            <v>0.0300000000000003</v>
          </cell>
          <cell r="K446">
            <v>0.42</v>
          </cell>
          <cell r="L446">
            <v>0.0500000000000007</v>
          </cell>
          <cell r="M446">
            <v>8.08</v>
          </cell>
          <cell r="N446">
            <v>8.13</v>
          </cell>
          <cell r="O446">
            <v>7.71</v>
          </cell>
          <cell r="P446">
            <v>8.105</v>
          </cell>
          <cell r="Q446">
            <v>8.145</v>
          </cell>
          <cell r="R446">
            <v>0.00500000000000078</v>
          </cell>
          <cell r="S446">
            <v>0.0500000000000007</v>
          </cell>
          <cell r="T446">
            <v>7.655</v>
          </cell>
          <cell r="U446">
            <v>5.88</v>
          </cell>
          <cell r="V446">
            <v>5.52</v>
          </cell>
          <cell r="W446">
            <v>5.505</v>
          </cell>
          <cell r="X446">
            <v>5.56</v>
          </cell>
          <cell r="Y446">
            <v>6.07</v>
          </cell>
          <cell r="Z446">
            <v>5.87</v>
          </cell>
          <cell r="AA446">
            <v>5.75</v>
          </cell>
          <cell r="AB446">
            <v>5.96</v>
          </cell>
          <cell r="AC446">
            <v>5.77</v>
          </cell>
          <cell r="AD446">
            <v>6.035</v>
          </cell>
        </row>
        <row r="447">
          <cell r="A447">
            <v>36848</v>
          </cell>
          <cell r="B447">
            <v>5.765</v>
          </cell>
          <cell r="C447">
            <v>5.4</v>
          </cell>
          <cell r="D447">
            <v>9.595</v>
          </cell>
          <cell r="E447">
            <v>5.35</v>
          </cell>
          <cell r="F447">
            <v>5.745</v>
          </cell>
          <cell r="G447">
            <v>3.83</v>
          </cell>
          <cell r="H447">
            <v>4.195</v>
          </cell>
          <cell r="I447">
            <v>0.364999999999999</v>
          </cell>
          <cell r="J447">
            <v>-0.0199999999999996</v>
          </cell>
          <cell r="K447">
            <v>0.345</v>
          </cell>
          <cell r="L447">
            <v>0.0500000000000007</v>
          </cell>
          <cell r="M447">
            <v>8.465</v>
          </cell>
          <cell r="N447">
            <v>8.655</v>
          </cell>
          <cell r="O447">
            <v>7.225</v>
          </cell>
          <cell r="P447">
            <v>8.5</v>
          </cell>
          <cell r="Q447">
            <v>8.995</v>
          </cell>
          <cell r="R447">
            <v>-0.940000000000001</v>
          </cell>
          <cell r="S447">
            <v>0.19</v>
          </cell>
          <cell r="T447">
            <v>7.945</v>
          </cell>
          <cell r="U447">
            <v>5.635</v>
          </cell>
          <cell r="V447">
            <v>5.245</v>
          </cell>
          <cell r="W447">
            <v>5.23</v>
          </cell>
          <cell r="X447">
            <v>5.305</v>
          </cell>
          <cell r="Y447">
            <v>5.745</v>
          </cell>
          <cell r="Z447">
            <v>5.63</v>
          </cell>
          <cell r="AA447">
            <v>5.44</v>
          </cell>
          <cell r="AB447">
            <v>5.675</v>
          </cell>
          <cell r="AC447">
            <v>5.505</v>
          </cell>
          <cell r="AD447">
            <v>5.72</v>
          </cell>
        </row>
        <row r="448">
          <cell r="A448">
            <v>36849</v>
          </cell>
          <cell r="B448">
            <v>5.765</v>
          </cell>
          <cell r="C448">
            <v>5.4</v>
          </cell>
          <cell r="D448">
            <v>9.595</v>
          </cell>
          <cell r="E448">
            <v>5.35</v>
          </cell>
          <cell r="F448">
            <v>5.745</v>
          </cell>
          <cell r="G448">
            <v>3.83</v>
          </cell>
          <cell r="H448">
            <v>4.195</v>
          </cell>
          <cell r="I448">
            <v>0.364999999999999</v>
          </cell>
          <cell r="J448">
            <v>-0.0199999999999996</v>
          </cell>
          <cell r="K448">
            <v>0.345</v>
          </cell>
          <cell r="L448">
            <v>0.0500000000000007</v>
          </cell>
          <cell r="M448">
            <v>8.465</v>
          </cell>
          <cell r="N448">
            <v>8.655</v>
          </cell>
          <cell r="O448">
            <v>7.225</v>
          </cell>
          <cell r="P448">
            <v>8.5</v>
          </cell>
          <cell r="Q448">
            <v>8.995</v>
          </cell>
          <cell r="R448">
            <v>-0.940000000000001</v>
          </cell>
          <cell r="S448">
            <v>0.19</v>
          </cell>
          <cell r="T448">
            <v>7.945</v>
          </cell>
          <cell r="U448">
            <v>5.635</v>
          </cell>
          <cell r="V448">
            <v>5.245</v>
          </cell>
          <cell r="W448">
            <v>5.23</v>
          </cell>
          <cell r="X448">
            <v>5.305</v>
          </cell>
          <cell r="Y448">
            <v>5.745</v>
          </cell>
          <cell r="Z448">
            <v>5.63</v>
          </cell>
          <cell r="AA448">
            <v>5.44</v>
          </cell>
          <cell r="AB448">
            <v>5.675</v>
          </cell>
          <cell r="AC448">
            <v>5.505</v>
          </cell>
          <cell r="AD448">
            <v>5.72</v>
          </cell>
        </row>
        <row r="449">
          <cell r="A449">
            <v>36850</v>
          </cell>
          <cell r="B449">
            <v>5.765</v>
          </cell>
          <cell r="C449">
            <v>5.4</v>
          </cell>
          <cell r="D449">
            <v>9.595</v>
          </cell>
          <cell r="E449">
            <v>5.35</v>
          </cell>
          <cell r="F449">
            <v>5.745</v>
          </cell>
          <cell r="G449">
            <v>3.83</v>
          </cell>
          <cell r="H449">
            <v>4.195</v>
          </cell>
          <cell r="I449">
            <v>0.364999999999999</v>
          </cell>
          <cell r="J449">
            <v>-0.0199999999999996</v>
          </cell>
          <cell r="K449">
            <v>0.345</v>
          </cell>
          <cell r="L449">
            <v>0.0500000000000007</v>
          </cell>
          <cell r="M449">
            <v>8.465</v>
          </cell>
          <cell r="N449">
            <v>8.655</v>
          </cell>
          <cell r="O449">
            <v>7.225</v>
          </cell>
          <cell r="P449">
            <v>8.5</v>
          </cell>
          <cell r="Q449">
            <v>8.995</v>
          </cell>
          <cell r="R449">
            <v>-0.940000000000001</v>
          </cell>
          <cell r="S449">
            <v>0.19</v>
          </cell>
          <cell r="T449">
            <v>7.945</v>
          </cell>
          <cell r="U449">
            <v>5.635</v>
          </cell>
          <cell r="V449">
            <v>5.245</v>
          </cell>
          <cell r="W449">
            <v>5.23</v>
          </cell>
          <cell r="X449">
            <v>5.305</v>
          </cell>
          <cell r="Y449">
            <v>5.745</v>
          </cell>
          <cell r="Z449">
            <v>5.63</v>
          </cell>
          <cell r="AA449">
            <v>5.44</v>
          </cell>
          <cell r="AB449">
            <v>5.675</v>
          </cell>
          <cell r="AC449">
            <v>5.505</v>
          </cell>
          <cell r="AD449">
            <v>5.72</v>
          </cell>
        </row>
        <row r="450">
          <cell r="A450">
            <v>36851</v>
          </cell>
          <cell r="B450">
            <v>6.5</v>
          </cell>
          <cell r="C450">
            <v>6.41</v>
          </cell>
          <cell r="D450">
            <v>13.42</v>
          </cell>
          <cell r="E450">
            <v>6.175</v>
          </cell>
          <cell r="F450">
            <v>6.5</v>
          </cell>
          <cell r="G450">
            <v>6.92</v>
          </cell>
          <cell r="H450">
            <v>7.01</v>
          </cell>
          <cell r="I450">
            <v>0.0899999999999999</v>
          </cell>
          <cell r="J450">
            <v>0</v>
          </cell>
          <cell r="K450">
            <v>0.0899999999999999</v>
          </cell>
          <cell r="L450">
            <v>0.235</v>
          </cell>
          <cell r="M450">
            <v>13.265</v>
          </cell>
          <cell r="N450">
            <v>13.125</v>
          </cell>
          <cell r="O450">
            <v>7.965</v>
          </cell>
          <cell r="P450">
            <v>15.215</v>
          </cell>
          <cell r="Q450">
            <v>14.235</v>
          </cell>
          <cell r="R450">
            <v>-0.295</v>
          </cell>
          <cell r="S450">
            <v>-0.140000000000001</v>
          </cell>
          <cell r="T450">
            <v>12.555</v>
          </cell>
          <cell r="U450">
            <v>6.235</v>
          </cell>
          <cell r="V450">
            <v>6.225</v>
          </cell>
          <cell r="W450">
            <v>6.215</v>
          </cell>
          <cell r="X450">
            <v>6.34</v>
          </cell>
          <cell r="Y450">
            <v>6.385</v>
          </cell>
          <cell r="Z450">
            <v>6.245</v>
          </cell>
          <cell r="AA450">
            <v>6.05</v>
          </cell>
          <cell r="AB450">
            <v>6.28</v>
          </cell>
          <cell r="AC450">
            <v>6.085</v>
          </cell>
          <cell r="AD450">
            <v>6.37</v>
          </cell>
        </row>
        <row r="451">
          <cell r="A451">
            <v>36852</v>
          </cell>
          <cell r="B451">
            <v>6.505</v>
          </cell>
          <cell r="C451">
            <v>6.33</v>
          </cell>
          <cell r="D451">
            <v>17.345</v>
          </cell>
          <cell r="E451">
            <v>6.155</v>
          </cell>
          <cell r="F451">
            <v>6.5</v>
          </cell>
          <cell r="G451">
            <v>10.84</v>
          </cell>
          <cell r="H451">
            <v>11.015</v>
          </cell>
          <cell r="I451">
            <v>0.175</v>
          </cell>
          <cell r="J451">
            <v>-0.00499999999999989</v>
          </cell>
          <cell r="K451">
            <v>0.17</v>
          </cell>
          <cell r="L451">
            <v>0.175</v>
          </cell>
          <cell r="M451">
            <v>15.33</v>
          </cell>
          <cell r="N451">
            <v>16.325</v>
          </cell>
          <cell r="O451">
            <v>8.135</v>
          </cell>
          <cell r="P451">
            <v>17.035</v>
          </cell>
          <cell r="Q451">
            <v>18.095</v>
          </cell>
          <cell r="R451">
            <v>-1.02</v>
          </cell>
          <cell r="S451">
            <v>0.994999999999999</v>
          </cell>
          <cell r="T451">
            <v>15.46</v>
          </cell>
          <cell r="U451">
            <v>6.34</v>
          </cell>
          <cell r="V451">
            <v>6.15</v>
          </cell>
          <cell r="W451">
            <v>6.185</v>
          </cell>
          <cell r="X451">
            <v>6.22</v>
          </cell>
          <cell r="Y451">
            <v>6.465</v>
          </cell>
          <cell r="Z451">
            <v>6.36</v>
          </cell>
          <cell r="AA451">
            <v>6.16</v>
          </cell>
          <cell r="AB451">
            <v>6.395</v>
          </cell>
          <cell r="AC451">
            <v>6.195</v>
          </cell>
          <cell r="AD451">
            <v>6.505</v>
          </cell>
        </row>
        <row r="452">
          <cell r="A452">
            <v>36853</v>
          </cell>
          <cell r="B452">
            <v>6.225</v>
          </cell>
          <cell r="C452">
            <v>5.885</v>
          </cell>
          <cell r="D452">
            <v>16.67</v>
          </cell>
          <cell r="E452">
            <v>5.945</v>
          </cell>
          <cell r="F452">
            <v>6.24</v>
          </cell>
          <cell r="G452">
            <v>10.445</v>
          </cell>
          <cell r="H452">
            <v>10.785</v>
          </cell>
          <cell r="I452">
            <v>0.34</v>
          </cell>
          <cell r="J452">
            <v>0.0150000000000006</v>
          </cell>
          <cell r="K452">
            <v>0.355</v>
          </cell>
          <cell r="L452">
            <v>-0.0600000000000005</v>
          </cell>
          <cell r="M452">
            <v>15.695</v>
          </cell>
          <cell r="N452">
            <v>16.54</v>
          </cell>
          <cell r="O452">
            <v>7.815</v>
          </cell>
          <cell r="P452">
            <v>15.465</v>
          </cell>
          <cell r="Q452">
            <v>16.935</v>
          </cell>
          <cell r="R452">
            <v>-0.130000000000003</v>
          </cell>
          <cell r="S452">
            <v>0.844999999999999</v>
          </cell>
          <cell r="T452">
            <v>14.785</v>
          </cell>
          <cell r="U452">
            <v>6.315</v>
          </cell>
          <cell r="V452">
            <v>5.995</v>
          </cell>
          <cell r="W452">
            <v>5.965</v>
          </cell>
          <cell r="X452">
            <v>5.995</v>
          </cell>
          <cell r="Y452">
            <v>6.315</v>
          </cell>
          <cell r="Z452">
            <v>6.25</v>
          </cell>
          <cell r="AA452">
            <v>6.025</v>
          </cell>
          <cell r="AB452">
            <v>6.255</v>
          </cell>
          <cell r="AC452">
            <v>6.065</v>
          </cell>
          <cell r="AD452">
            <v>6.415</v>
          </cell>
        </row>
        <row r="452">
          <cell r="AF452">
            <v>13</v>
          </cell>
          <cell r="AG452">
            <v>19.5</v>
          </cell>
          <cell r="AH452">
            <v>16.91</v>
          </cell>
        </row>
        <row r="453">
          <cell r="A453">
            <v>36854</v>
          </cell>
          <cell r="B453">
            <v>6.225</v>
          </cell>
          <cell r="C453">
            <v>5.885</v>
          </cell>
          <cell r="D453">
            <v>16.67</v>
          </cell>
          <cell r="E453">
            <v>5.945</v>
          </cell>
          <cell r="F453">
            <v>6.24</v>
          </cell>
          <cell r="G453">
            <v>10.445</v>
          </cell>
          <cell r="H453">
            <v>10.785</v>
          </cell>
          <cell r="I453">
            <v>0.34</v>
          </cell>
          <cell r="J453">
            <v>0.0150000000000006</v>
          </cell>
          <cell r="K453">
            <v>0.355</v>
          </cell>
          <cell r="L453">
            <v>-0.0600000000000005</v>
          </cell>
          <cell r="M453">
            <v>15.695</v>
          </cell>
          <cell r="N453">
            <v>16.54</v>
          </cell>
          <cell r="O453">
            <v>7.815</v>
          </cell>
          <cell r="P453">
            <v>15.465</v>
          </cell>
          <cell r="Q453">
            <v>16.935</v>
          </cell>
          <cell r="R453">
            <v>-0.130000000000003</v>
          </cell>
          <cell r="S453">
            <v>0.844999999999999</v>
          </cell>
          <cell r="T453">
            <v>14.785</v>
          </cell>
          <cell r="U453">
            <v>6.315</v>
          </cell>
          <cell r="V453">
            <v>5.995</v>
          </cell>
          <cell r="W453">
            <v>5.965</v>
          </cell>
          <cell r="X453">
            <v>5.995</v>
          </cell>
          <cell r="Y453">
            <v>6.315</v>
          </cell>
          <cell r="Z453">
            <v>6.25</v>
          </cell>
          <cell r="AA453">
            <v>6.025</v>
          </cell>
          <cell r="AB453">
            <v>6.255</v>
          </cell>
          <cell r="AC453">
            <v>6.065</v>
          </cell>
          <cell r="AD453">
            <v>6.415</v>
          </cell>
        </row>
        <row r="453">
          <cell r="AF453">
            <v>13</v>
          </cell>
          <cell r="AG453">
            <v>19.5</v>
          </cell>
          <cell r="AH453">
            <v>16.91</v>
          </cell>
        </row>
        <row r="454">
          <cell r="A454">
            <v>36855</v>
          </cell>
          <cell r="B454">
            <v>6.225</v>
          </cell>
          <cell r="C454">
            <v>5.885</v>
          </cell>
          <cell r="D454">
            <v>16.67</v>
          </cell>
          <cell r="E454">
            <v>5.945</v>
          </cell>
          <cell r="F454">
            <v>6.24</v>
          </cell>
          <cell r="G454">
            <v>10.445</v>
          </cell>
          <cell r="H454">
            <v>10.785</v>
          </cell>
          <cell r="I454">
            <v>0.34</v>
          </cell>
          <cell r="J454">
            <v>0.0150000000000006</v>
          </cell>
          <cell r="K454">
            <v>0.355</v>
          </cell>
          <cell r="L454">
            <v>-0.0600000000000005</v>
          </cell>
          <cell r="M454">
            <v>15.695</v>
          </cell>
          <cell r="N454">
            <v>16.54</v>
          </cell>
          <cell r="O454">
            <v>7.815</v>
          </cell>
          <cell r="P454">
            <v>15.465</v>
          </cell>
          <cell r="Q454">
            <v>16.935</v>
          </cell>
          <cell r="R454">
            <v>-0.130000000000003</v>
          </cell>
          <cell r="S454">
            <v>0.844999999999999</v>
          </cell>
          <cell r="T454">
            <v>14.785</v>
          </cell>
          <cell r="U454">
            <v>6.315</v>
          </cell>
          <cell r="V454">
            <v>5.995</v>
          </cell>
          <cell r="W454">
            <v>5.965</v>
          </cell>
          <cell r="X454">
            <v>5.995</v>
          </cell>
          <cell r="Y454">
            <v>6.315</v>
          </cell>
          <cell r="Z454">
            <v>6.25</v>
          </cell>
          <cell r="AA454">
            <v>6.025</v>
          </cell>
          <cell r="AB454">
            <v>6.255</v>
          </cell>
          <cell r="AC454">
            <v>6.065</v>
          </cell>
          <cell r="AD454">
            <v>6.415</v>
          </cell>
        </row>
        <row r="454">
          <cell r="AF454">
            <v>13</v>
          </cell>
          <cell r="AG454">
            <v>19.5</v>
          </cell>
          <cell r="AH454">
            <v>16.91</v>
          </cell>
        </row>
        <row r="455">
          <cell r="A455">
            <v>36856</v>
          </cell>
          <cell r="B455">
            <v>6.225</v>
          </cell>
          <cell r="C455">
            <v>5.885</v>
          </cell>
          <cell r="D455">
            <v>16.67</v>
          </cell>
          <cell r="E455">
            <v>5.945</v>
          </cell>
          <cell r="F455">
            <v>6.24</v>
          </cell>
          <cell r="G455">
            <v>10.445</v>
          </cell>
          <cell r="H455">
            <v>10.785</v>
          </cell>
          <cell r="I455">
            <v>0.34</v>
          </cell>
          <cell r="J455">
            <v>0.0150000000000006</v>
          </cell>
          <cell r="K455">
            <v>0.355</v>
          </cell>
          <cell r="L455">
            <v>-0.0600000000000005</v>
          </cell>
          <cell r="M455">
            <v>15.695</v>
          </cell>
          <cell r="N455">
            <v>16.54</v>
          </cell>
          <cell r="O455">
            <v>7.815</v>
          </cell>
          <cell r="P455">
            <v>15.465</v>
          </cell>
          <cell r="Q455">
            <v>16.935</v>
          </cell>
          <cell r="R455">
            <v>-0.130000000000003</v>
          </cell>
          <cell r="S455">
            <v>0.844999999999999</v>
          </cell>
          <cell r="T455">
            <v>14.785</v>
          </cell>
          <cell r="U455">
            <v>6.315</v>
          </cell>
          <cell r="V455">
            <v>5.995</v>
          </cell>
          <cell r="W455">
            <v>5.965</v>
          </cell>
          <cell r="X455">
            <v>5.995</v>
          </cell>
          <cell r="Y455">
            <v>6.315</v>
          </cell>
          <cell r="Z455">
            <v>6.25</v>
          </cell>
          <cell r="AA455">
            <v>6.025</v>
          </cell>
          <cell r="AB455">
            <v>6.255</v>
          </cell>
          <cell r="AC455">
            <v>6.065</v>
          </cell>
          <cell r="AD455">
            <v>6.415</v>
          </cell>
        </row>
        <row r="455">
          <cell r="AF455">
            <v>13</v>
          </cell>
          <cell r="AG455">
            <v>19.5</v>
          </cell>
          <cell r="AH455">
            <v>16.91</v>
          </cell>
        </row>
        <row r="456">
          <cell r="A456">
            <v>36857</v>
          </cell>
          <cell r="B456">
            <v>6.225</v>
          </cell>
          <cell r="C456">
            <v>5.885</v>
          </cell>
          <cell r="D456">
            <v>16.67</v>
          </cell>
          <cell r="E456">
            <v>5.945</v>
          </cell>
          <cell r="F456">
            <v>6.24</v>
          </cell>
          <cell r="G456">
            <v>10.445</v>
          </cell>
          <cell r="H456">
            <v>10.785</v>
          </cell>
          <cell r="I456">
            <v>0.34</v>
          </cell>
          <cell r="J456">
            <v>0.0150000000000006</v>
          </cell>
          <cell r="K456">
            <v>0.355</v>
          </cell>
          <cell r="L456">
            <v>-0.0600000000000005</v>
          </cell>
          <cell r="M456">
            <v>15.695</v>
          </cell>
          <cell r="N456">
            <v>16.54</v>
          </cell>
          <cell r="O456">
            <v>7.815</v>
          </cell>
          <cell r="P456">
            <v>15.465</v>
          </cell>
          <cell r="Q456">
            <v>16.935</v>
          </cell>
          <cell r="R456">
            <v>-0.130000000000003</v>
          </cell>
          <cell r="S456">
            <v>0.844999999999999</v>
          </cell>
          <cell r="T456">
            <v>14.785</v>
          </cell>
          <cell r="U456">
            <v>6.315</v>
          </cell>
          <cell r="V456">
            <v>5.995</v>
          </cell>
          <cell r="W456">
            <v>5.965</v>
          </cell>
          <cell r="X456">
            <v>5.995</v>
          </cell>
          <cell r="Y456">
            <v>6.315</v>
          </cell>
          <cell r="Z456">
            <v>6.25</v>
          </cell>
          <cell r="AA456">
            <v>6.025</v>
          </cell>
          <cell r="AB456">
            <v>6.255</v>
          </cell>
          <cell r="AC456">
            <v>6.065</v>
          </cell>
          <cell r="AD456">
            <v>6.415</v>
          </cell>
        </row>
        <row r="456">
          <cell r="AF456">
            <v>13</v>
          </cell>
          <cell r="AG456">
            <v>19.5</v>
          </cell>
          <cell r="AH456">
            <v>16.91</v>
          </cell>
        </row>
        <row r="457">
          <cell r="A457">
            <v>36858</v>
          </cell>
          <cell r="B457">
            <v>6.21</v>
          </cell>
          <cell r="C457">
            <v>5.84</v>
          </cell>
          <cell r="D457">
            <v>5.855</v>
          </cell>
          <cell r="E457">
            <v>5.855</v>
          </cell>
          <cell r="F457">
            <v>6.23</v>
          </cell>
          <cell r="G457">
            <v>-0.355</v>
          </cell>
          <cell r="H457">
            <v>0.0150000000000006</v>
          </cell>
          <cell r="I457">
            <v>0.37</v>
          </cell>
          <cell r="J457">
            <v>0.0200000000000005</v>
          </cell>
          <cell r="K457">
            <v>0.390000000000001</v>
          </cell>
          <cell r="L457">
            <v>-0.0150000000000006</v>
          </cell>
          <cell r="M457">
            <v>14.465</v>
          </cell>
          <cell r="N457">
            <v>14.54</v>
          </cell>
          <cell r="O457">
            <v>8.165</v>
          </cell>
          <cell r="P457">
            <v>13.53</v>
          </cell>
          <cell r="Q457">
            <v>13.56</v>
          </cell>
          <cell r="R457">
            <v>8.685</v>
          </cell>
          <cell r="S457">
            <v>0.0749999999999993</v>
          </cell>
          <cell r="T457">
            <v>13.73</v>
          </cell>
          <cell r="U457">
            <v>6.245</v>
          </cell>
          <cell r="V457">
            <v>5.92</v>
          </cell>
          <cell r="W457">
            <v>5.895</v>
          </cell>
          <cell r="X457">
            <v>5.92</v>
          </cell>
          <cell r="Y457">
            <v>6.295</v>
          </cell>
          <cell r="Z457">
            <v>6.185</v>
          </cell>
          <cell r="AA457">
            <v>6</v>
          </cell>
          <cell r="AB457">
            <v>6.23</v>
          </cell>
          <cell r="AC457">
            <v>6.06</v>
          </cell>
          <cell r="AD457">
            <v>6.445</v>
          </cell>
        </row>
        <row r="457">
          <cell r="AF457">
            <v>12.5</v>
          </cell>
          <cell r="AG457">
            <v>16.4</v>
          </cell>
          <cell r="AH457">
            <v>15.45</v>
          </cell>
        </row>
        <row r="458">
          <cell r="A458">
            <v>36859</v>
          </cell>
          <cell r="B458">
            <v>5.79</v>
          </cell>
          <cell r="C458">
            <v>5.56</v>
          </cell>
          <cell r="D458">
            <v>15.47</v>
          </cell>
          <cell r="E458">
            <v>5.455</v>
          </cell>
          <cell r="F458">
            <v>5.82</v>
          </cell>
          <cell r="G458">
            <v>9.68</v>
          </cell>
          <cell r="H458">
            <v>9.91</v>
          </cell>
          <cell r="I458">
            <v>0.23</v>
          </cell>
          <cell r="J458">
            <v>0.0300000000000003</v>
          </cell>
          <cell r="K458">
            <v>0.260000000000001</v>
          </cell>
          <cell r="L458">
            <v>0.105</v>
          </cell>
          <cell r="M458">
            <v>14.68</v>
          </cell>
          <cell r="N458">
            <v>15.16</v>
          </cell>
          <cell r="O458">
            <v>7.72</v>
          </cell>
          <cell r="P458">
            <v>14.26</v>
          </cell>
          <cell r="Q458">
            <v>14.4</v>
          </cell>
          <cell r="R458">
            <v>-0.310000000000001</v>
          </cell>
          <cell r="S458">
            <v>0.48</v>
          </cell>
          <cell r="T458">
            <v>13.96</v>
          </cell>
          <cell r="U458">
            <v>5.925</v>
          </cell>
          <cell r="V458">
            <v>5.605</v>
          </cell>
          <cell r="W458">
            <v>5.525</v>
          </cell>
          <cell r="X458">
            <v>5.58</v>
          </cell>
          <cell r="Y458">
            <v>5.995</v>
          </cell>
          <cell r="Z458">
            <v>5.795</v>
          </cell>
          <cell r="AA458">
            <v>5.71</v>
          </cell>
          <cell r="AB458">
            <v>5.895</v>
          </cell>
          <cell r="AC458">
            <v>5.775</v>
          </cell>
          <cell r="AD458">
            <v>6.125</v>
          </cell>
        </row>
        <row r="458">
          <cell r="AF458">
            <v>14</v>
          </cell>
          <cell r="AG458">
            <v>16.2</v>
          </cell>
          <cell r="AH458">
            <v>15.48</v>
          </cell>
        </row>
        <row r="459">
          <cell r="A459">
            <v>36860</v>
          </cell>
          <cell r="B459">
            <v>5.775</v>
          </cell>
          <cell r="C459">
            <v>5.675</v>
          </cell>
          <cell r="D459">
            <v>17.995</v>
          </cell>
          <cell r="E459">
            <v>5.535</v>
          </cell>
          <cell r="F459">
            <v>5.845</v>
          </cell>
          <cell r="G459">
            <v>12.22</v>
          </cell>
          <cell r="H459">
            <v>12.32</v>
          </cell>
          <cell r="I459">
            <v>0.100000000000001</v>
          </cell>
          <cell r="J459">
            <v>0.0699999999999994</v>
          </cell>
          <cell r="K459">
            <v>0.17</v>
          </cell>
          <cell r="L459">
            <v>0.14</v>
          </cell>
          <cell r="M459">
            <v>16.57</v>
          </cell>
          <cell r="N459">
            <v>16.75</v>
          </cell>
          <cell r="O459">
            <v>7.925</v>
          </cell>
          <cell r="P459">
            <v>16.575</v>
          </cell>
          <cell r="Q459">
            <v>15.865</v>
          </cell>
          <cell r="R459">
            <v>-1.245</v>
          </cell>
          <cell r="S459">
            <v>0.18</v>
          </cell>
          <cell r="T459">
            <v>17.32</v>
          </cell>
          <cell r="U459">
            <v>5.95</v>
          </cell>
          <cell r="V459">
            <v>5.635</v>
          </cell>
          <cell r="W459">
            <v>5.61</v>
          </cell>
          <cell r="X459">
            <v>5.64</v>
          </cell>
          <cell r="Y459">
            <v>6.04</v>
          </cell>
          <cell r="Z459">
            <v>5.84</v>
          </cell>
          <cell r="AA459">
            <v>5374</v>
          </cell>
          <cell r="AB459">
            <v>5.955</v>
          </cell>
          <cell r="AC459">
            <v>5.795</v>
          </cell>
          <cell r="AD459">
            <v>6.235</v>
          </cell>
        </row>
        <row r="459">
          <cell r="AF459">
            <v>16</v>
          </cell>
          <cell r="AG459">
            <v>18.5</v>
          </cell>
          <cell r="AH459">
            <v>18.07</v>
          </cell>
        </row>
        <row r="460">
          <cell r="A460">
            <v>36861</v>
          </cell>
          <cell r="B460">
            <v>6.21</v>
          </cell>
          <cell r="C460">
            <v>6.165</v>
          </cell>
          <cell r="D460">
            <v>18.895</v>
          </cell>
          <cell r="E460">
            <v>6.03</v>
          </cell>
          <cell r="F460">
            <v>6.25</v>
          </cell>
          <cell r="G460">
            <v>12.685</v>
          </cell>
          <cell r="H460">
            <v>12.73</v>
          </cell>
          <cell r="I460">
            <v>0.0449999999999999</v>
          </cell>
          <cell r="J460">
            <v>0.04</v>
          </cell>
          <cell r="K460">
            <v>0.085</v>
          </cell>
          <cell r="L460">
            <v>0.135</v>
          </cell>
          <cell r="M460">
            <v>16.8</v>
          </cell>
          <cell r="N460">
            <v>16.925</v>
          </cell>
          <cell r="O460">
            <v>8.285</v>
          </cell>
          <cell r="P460">
            <v>14.815</v>
          </cell>
          <cell r="Q460">
            <v>15.655</v>
          </cell>
          <cell r="R460">
            <v>-1.97</v>
          </cell>
          <cell r="S460">
            <v>0.125</v>
          </cell>
          <cell r="T460">
            <v>16.52</v>
          </cell>
          <cell r="U460">
            <v>6.31</v>
          </cell>
          <cell r="V460">
            <v>6</v>
          </cell>
          <cell r="W460">
            <v>5.995</v>
          </cell>
          <cell r="X460">
            <v>6.085</v>
          </cell>
          <cell r="Y460">
            <v>6.425</v>
          </cell>
          <cell r="Z460">
            <v>6.24</v>
          </cell>
          <cell r="AA460">
            <v>6.165</v>
          </cell>
          <cell r="AB460">
            <v>6.32</v>
          </cell>
          <cell r="AC460">
            <v>6.175</v>
          </cell>
          <cell r="AD460">
            <v>6.545</v>
          </cell>
        </row>
        <row r="460">
          <cell r="AF460">
            <v>14</v>
          </cell>
          <cell r="AG460">
            <v>21</v>
          </cell>
          <cell r="AH460">
            <v>18.47</v>
          </cell>
        </row>
        <row r="461">
          <cell r="A461">
            <v>36862</v>
          </cell>
          <cell r="B461">
            <v>6.49</v>
          </cell>
          <cell r="C461">
            <v>6.4</v>
          </cell>
          <cell r="D461">
            <v>18.495</v>
          </cell>
          <cell r="E461">
            <v>6.205</v>
          </cell>
          <cell r="F461">
            <v>6.515</v>
          </cell>
          <cell r="G461">
            <v>12.005</v>
          </cell>
          <cell r="H461">
            <v>12.095</v>
          </cell>
          <cell r="I461">
            <v>0.0899999999999999</v>
          </cell>
          <cell r="J461">
            <v>0.0249999999999995</v>
          </cell>
          <cell r="K461">
            <v>0.114999999999999</v>
          </cell>
          <cell r="L461">
            <v>0.195</v>
          </cell>
          <cell r="M461">
            <v>16.275</v>
          </cell>
          <cell r="N461">
            <v>17.12</v>
          </cell>
          <cell r="O461">
            <v>8.79</v>
          </cell>
          <cell r="P461">
            <v>13.395</v>
          </cell>
          <cell r="Q461">
            <v>15.565</v>
          </cell>
          <cell r="R461">
            <v>-1.375</v>
          </cell>
          <cell r="S461">
            <v>0.845000000000002</v>
          </cell>
          <cell r="T461">
            <v>14.38</v>
          </cell>
          <cell r="U461">
            <v>6.595</v>
          </cell>
          <cell r="V461">
            <v>6.235</v>
          </cell>
          <cell r="W461">
            <v>6.215</v>
          </cell>
          <cell r="X461">
            <v>6.27</v>
          </cell>
          <cell r="Y461">
            <v>6.695</v>
          </cell>
          <cell r="Z461">
            <v>6.525</v>
          </cell>
          <cell r="AA461">
            <v>6.42</v>
          </cell>
          <cell r="AB461">
            <v>6.565</v>
          </cell>
          <cell r="AC461">
            <v>6.445</v>
          </cell>
          <cell r="AD461">
            <v>6.755</v>
          </cell>
        </row>
        <row r="462">
          <cell r="A462">
            <v>36863</v>
          </cell>
          <cell r="B462">
            <v>6.49</v>
          </cell>
          <cell r="C462">
            <v>6.4</v>
          </cell>
          <cell r="D462">
            <v>18.495</v>
          </cell>
          <cell r="E462">
            <v>6.205</v>
          </cell>
          <cell r="F462">
            <v>6.515</v>
          </cell>
          <cell r="G462">
            <v>12.005</v>
          </cell>
          <cell r="H462">
            <v>12.095</v>
          </cell>
          <cell r="I462">
            <v>0.0899999999999999</v>
          </cell>
          <cell r="J462">
            <v>0.0249999999999995</v>
          </cell>
          <cell r="K462">
            <v>0.114999999999999</v>
          </cell>
          <cell r="L462">
            <v>0.195</v>
          </cell>
          <cell r="M462">
            <v>16.275</v>
          </cell>
          <cell r="N462">
            <v>17.12</v>
          </cell>
          <cell r="O462">
            <v>8.79</v>
          </cell>
          <cell r="P462">
            <v>13.395</v>
          </cell>
          <cell r="Q462">
            <v>15.565</v>
          </cell>
          <cell r="R462">
            <v>-1.375</v>
          </cell>
          <cell r="S462">
            <v>0.845000000000002</v>
          </cell>
          <cell r="T462">
            <v>14.38</v>
          </cell>
          <cell r="U462">
            <v>6.595</v>
          </cell>
          <cell r="V462">
            <v>6.235</v>
          </cell>
          <cell r="W462">
            <v>6.215</v>
          </cell>
          <cell r="X462">
            <v>6.27</v>
          </cell>
          <cell r="Y462">
            <v>6.695</v>
          </cell>
          <cell r="Z462">
            <v>6.525</v>
          </cell>
          <cell r="AA462">
            <v>6.42</v>
          </cell>
          <cell r="AB462">
            <v>6.565</v>
          </cell>
          <cell r="AC462">
            <v>6.445</v>
          </cell>
          <cell r="AD462">
            <v>6.755</v>
          </cell>
        </row>
        <row r="463">
          <cell r="A463">
            <v>36864</v>
          </cell>
          <cell r="B463">
            <v>6.49</v>
          </cell>
          <cell r="C463">
            <v>6.4</v>
          </cell>
          <cell r="D463">
            <v>18.495</v>
          </cell>
          <cell r="E463">
            <v>6.205</v>
          </cell>
          <cell r="F463">
            <v>6.515</v>
          </cell>
          <cell r="G463">
            <v>12.005</v>
          </cell>
          <cell r="H463">
            <v>12.095</v>
          </cell>
          <cell r="I463">
            <v>0.0899999999999999</v>
          </cell>
          <cell r="J463">
            <v>0.0249999999999995</v>
          </cell>
          <cell r="K463">
            <v>0.114999999999999</v>
          </cell>
          <cell r="L463">
            <v>0.195</v>
          </cell>
          <cell r="M463">
            <v>16.275</v>
          </cell>
          <cell r="N463">
            <v>17.12</v>
          </cell>
          <cell r="O463">
            <v>8.79</v>
          </cell>
          <cell r="P463">
            <v>13.395</v>
          </cell>
          <cell r="Q463">
            <v>15.565</v>
          </cell>
          <cell r="R463">
            <v>-1.375</v>
          </cell>
          <cell r="S463">
            <v>0.845000000000002</v>
          </cell>
          <cell r="T463">
            <v>14.38</v>
          </cell>
          <cell r="U463">
            <v>6.595</v>
          </cell>
          <cell r="V463">
            <v>6.235</v>
          </cell>
          <cell r="W463">
            <v>6.215</v>
          </cell>
          <cell r="X463">
            <v>6.27</v>
          </cell>
          <cell r="Y463">
            <v>6.695</v>
          </cell>
          <cell r="Z463">
            <v>6.525</v>
          </cell>
          <cell r="AA463">
            <v>6.42</v>
          </cell>
          <cell r="AB463">
            <v>6.565</v>
          </cell>
          <cell r="AC463">
            <v>6.445</v>
          </cell>
          <cell r="AD463">
            <v>6.755</v>
          </cell>
        </row>
        <row r="464">
          <cell r="A464">
            <v>36865</v>
          </cell>
          <cell r="B464">
            <v>7.29</v>
          </cell>
          <cell r="C464">
            <v>7.225</v>
          </cell>
          <cell r="D464">
            <v>21.605</v>
          </cell>
          <cell r="E464">
            <v>6.915</v>
          </cell>
          <cell r="F464">
            <v>7.34</v>
          </cell>
          <cell r="G464">
            <v>14.315</v>
          </cell>
          <cell r="H464">
            <v>14.38</v>
          </cell>
          <cell r="I464">
            <v>0.0650000000000004</v>
          </cell>
          <cell r="J464">
            <v>0.0499999999999998</v>
          </cell>
          <cell r="K464">
            <v>0.115</v>
          </cell>
          <cell r="L464">
            <v>0.31</v>
          </cell>
          <cell r="M464">
            <v>19.59</v>
          </cell>
          <cell r="N464">
            <v>20.405</v>
          </cell>
          <cell r="O464">
            <v>9.82</v>
          </cell>
          <cell r="P464">
            <v>18.49</v>
          </cell>
          <cell r="Q464">
            <v>18.81</v>
          </cell>
          <cell r="R464">
            <v>-1.2</v>
          </cell>
          <cell r="S464">
            <v>0.815000000000001</v>
          </cell>
          <cell r="T464">
            <v>18.03</v>
          </cell>
          <cell r="U464">
            <v>7.485</v>
          </cell>
          <cell r="V464">
            <v>6.96</v>
          </cell>
          <cell r="W464">
            <v>6.985</v>
          </cell>
          <cell r="X464">
            <v>6.995</v>
          </cell>
          <cell r="Y464">
            <v>7.525</v>
          </cell>
          <cell r="Z464">
            <v>7.315</v>
          </cell>
          <cell r="AA464">
            <v>7.33</v>
          </cell>
          <cell r="AB464">
            <v>7.495</v>
          </cell>
          <cell r="AC464">
            <v>7.285</v>
          </cell>
          <cell r="AD464">
            <v>7.31</v>
          </cell>
        </row>
        <row r="465">
          <cell r="A465">
            <v>36866</v>
          </cell>
          <cell r="B465">
            <v>8.16</v>
          </cell>
          <cell r="C465">
            <v>7.99</v>
          </cell>
          <cell r="D465">
            <v>26.595</v>
          </cell>
          <cell r="E465">
            <v>7.655</v>
          </cell>
          <cell r="F465">
            <v>8.175</v>
          </cell>
          <cell r="G465">
            <v>18.435</v>
          </cell>
          <cell r="H465">
            <v>18.605</v>
          </cell>
          <cell r="I465">
            <v>0.17</v>
          </cell>
          <cell r="J465">
            <v>0.0150000000000006</v>
          </cell>
          <cell r="K465">
            <v>0.185000000000001</v>
          </cell>
          <cell r="L465">
            <v>0.335</v>
          </cell>
          <cell r="M465">
            <v>25.84</v>
          </cell>
          <cell r="N465">
            <v>26.145</v>
          </cell>
          <cell r="O465">
            <v>10.55</v>
          </cell>
          <cell r="P465">
            <v>25.04</v>
          </cell>
          <cell r="Q465">
            <v>24.535</v>
          </cell>
          <cell r="R465">
            <v>-0.449999999999999</v>
          </cell>
          <cell r="S465">
            <v>0.305</v>
          </cell>
          <cell r="T465">
            <v>23.885</v>
          </cell>
          <cell r="U465">
            <v>8.015</v>
          </cell>
          <cell r="V465">
            <v>7.665</v>
          </cell>
          <cell r="W465">
            <v>7.685</v>
          </cell>
          <cell r="X465">
            <v>7.67</v>
          </cell>
          <cell r="Y465">
            <v>8.155</v>
          </cell>
          <cell r="Z465">
            <v>8.09</v>
          </cell>
          <cell r="AA465">
            <v>7.92</v>
          </cell>
          <cell r="AB465">
            <v>8.21</v>
          </cell>
          <cell r="AC465">
            <v>7.955</v>
          </cell>
          <cell r="AD465">
            <v>8.05</v>
          </cell>
        </row>
        <row r="465">
          <cell r="AF465">
            <v>23</v>
          </cell>
          <cell r="AG465">
            <v>28.5</v>
          </cell>
          <cell r="AH465">
            <v>26.64</v>
          </cell>
        </row>
        <row r="466">
          <cell r="A466">
            <v>36867</v>
          </cell>
          <cell r="B466">
            <v>9.31</v>
          </cell>
          <cell r="C466">
            <v>9.16</v>
          </cell>
          <cell r="D466">
            <v>36.245</v>
          </cell>
          <cell r="E466">
            <v>8.565</v>
          </cell>
          <cell r="F466">
            <v>9.2</v>
          </cell>
          <cell r="G466">
            <v>26.935</v>
          </cell>
          <cell r="H466">
            <v>27.085</v>
          </cell>
          <cell r="I466">
            <v>0.15</v>
          </cell>
          <cell r="J466">
            <v>-0.110000000000001</v>
          </cell>
          <cell r="K466">
            <v>0.0399999999999992</v>
          </cell>
          <cell r="L466">
            <v>0.595000000000001</v>
          </cell>
          <cell r="M466">
            <v>31.55</v>
          </cell>
          <cell r="N466">
            <v>33.035</v>
          </cell>
          <cell r="O466">
            <v>11.18</v>
          </cell>
          <cell r="P466">
            <v>31.635</v>
          </cell>
          <cell r="Q466">
            <v>30.72</v>
          </cell>
          <cell r="R466">
            <v>-3.21</v>
          </cell>
          <cell r="S466">
            <v>1.485</v>
          </cell>
          <cell r="T466">
            <v>33.18</v>
          </cell>
          <cell r="U466">
            <v>8.855</v>
          </cell>
          <cell r="V466">
            <v>8.58</v>
          </cell>
          <cell r="W466">
            <v>8.75</v>
          </cell>
          <cell r="X466">
            <v>8.795</v>
          </cell>
          <cell r="Y466">
            <v>9.045</v>
          </cell>
          <cell r="Z466">
            <v>9.105</v>
          </cell>
          <cell r="AA466">
            <v>8.715</v>
          </cell>
          <cell r="AB466">
            <v>9.055</v>
          </cell>
          <cell r="AC466">
            <v>8.74</v>
          </cell>
          <cell r="AD466">
            <v>8.745</v>
          </cell>
          <cell r="AE466">
            <v>8.79</v>
          </cell>
          <cell r="AF466">
            <v>23</v>
          </cell>
          <cell r="AG466">
            <v>41</v>
          </cell>
          <cell r="AH466">
            <v>37.75</v>
          </cell>
        </row>
        <row r="467">
          <cell r="A467">
            <v>36868</v>
          </cell>
          <cell r="B467">
            <v>9.04</v>
          </cell>
          <cell r="C467">
            <v>9</v>
          </cell>
          <cell r="D467">
            <v>42.02</v>
          </cell>
          <cell r="E467">
            <v>8.325</v>
          </cell>
          <cell r="F467">
            <v>8.515</v>
          </cell>
          <cell r="G467">
            <v>32.98</v>
          </cell>
          <cell r="H467">
            <v>33.02</v>
          </cell>
          <cell r="I467">
            <v>0.0399999999999992</v>
          </cell>
          <cell r="J467">
            <v>-0.524999999999999</v>
          </cell>
          <cell r="K467">
            <v>-0.484999999999999</v>
          </cell>
          <cell r="L467">
            <v>0.675000000000001</v>
          </cell>
          <cell r="M467">
            <v>30.88</v>
          </cell>
          <cell r="N467">
            <v>33.635</v>
          </cell>
          <cell r="O467">
            <v>11.205</v>
          </cell>
          <cell r="P467">
            <v>27.025</v>
          </cell>
          <cell r="Q467">
            <v>27.13</v>
          </cell>
          <cell r="R467">
            <v>-8.38500000000001</v>
          </cell>
          <cell r="S467">
            <v>2.755</v>
          </cell>
          <cell r="T467">
            <v>27.71</v>
          </cell>
          <cell r="U467">
            <v>8.615</v>
          </cell>
          <cell r="V467">
            <v>8.36</v>
          </cell>
          <cell r="W467">
            <v>8.47</v>
          </cell>
          <cell r="X467">
            <v>8.54</v>
          </cell>
          <cell r="Y467">
            <v>8.8</v>
          </cell>
          <cell r="Z467">
            <v>8.545</v>
          </cell>
          <cell r="AA467">
            <v>8.61</v>
          </cell>
          <cell r="AB467">
            <v>8.79</v>
          </cell>
          <cell r="AC467">
            <v>8.59</v>
          </cell>
          <cell r="AD467">
            <v>8.94</v>
          </cell>
          <cell r="AE467">
            <v>8.35</v>
          </cell>
          <cell r="AF467">
            <v>29</v>
          </cell>
          <cell r="AG467">
            <v>53</v>
          </cell>
          <cell r="AH467">
            <v>42.22</v>
          </cell>
        </row>
        <row r="468">
          <cell r="A468">
            <v>36869</v>
          </cell>
          <cell r="B468">
            <v>7.96</v>
          </cell>
          <cell r="C468">
            <v>7.89</v>
          </cell>
          <cell r="D468">
            <v>54.655</v>
          </cell>
          <cell r="E468">
            <v>7.745</v>
          </cell>
          <cell r="F468">
            <v>7.79</v>
          </cell>
          <cell r="G468">
            <v>46.695</v>
          </cell>
          <cell r="H468">
            <v>46.765</v>
          </cell>
          <cell r="I468">
            <v>0.0700000000000003</v>
          </cell>
          <cell r="J468">
            <v>-0.17</v>
          </cell>
          <cell r="K468">
            <v>-0.0999999999999996</v>
          </cell>
          <cell r="L468">
            <v>0.145</v>
          </cell>
          <cell r="M468">
            <v>49.47</v>
          </cell>
          <cell r="N468">
            <v>50.79</v>
          </cell>
          <cell r="O468">
            <v>11.12</v>
          </cell>
          <cell r="P468">
            <v>42.3</v>
          </cell>
          <cell r="Q468">
            <v>45.62</v>
          </cell>
          <cell r="R468">
            <v>-3.865</v>
          </cell>
          <cell r="S468">
            <v>1.32</v>
          </cell>
          <cell r="T468">
            <v>38.455</v>
          </cell>
          <cell r="U468">
            <v>8.065</v>
          </cell>
          <cell r="V468">
            <v>7.805</v>
          </cell>
          <cell r="W468">
            <v>7.855</v>
          </cell>
          <cell r="X468">
            <v>7.84</v>
          </cell>
          <cell r="Y468">
            <v>8.34</v>
          </cell>
          <cell r="Z468">
            <v>7.845</v>
          </cell>
          <cell r="AA468">
            <v>7.87</v>
          </cell>
          <cell r="AB468">
            <v>8.23</v>
          </cell>
          <cell r="AC468">
            <v>7.93</v>
          </cell>
          <cell r="AD468">
            <v>8.25</v>
          </cell>
          <cell r="AE468">
            <v>8.15</v>
          </cell>
          <cell r="AF468">
            <v>42</v>
          </cell>
          <cell r="AG468">
            <v>60</v>
          </cell>
          <cell r="AH468">
            <v>55.75</v>
          </cell>
        </row>
        <row r="469">
          <cell r="A469">
            <v>36870</v>
          </cell>
          <cell r="B469">
            <v>7.96</v>
          </cell>
          <cell r="C469">
            <v>7.89</v>
          </cell>
          <cell r="D469">
            <v>54.655</v>
          </cell>
          <cell r="E469">
            <v>7.745</v>
          </cell>
          <cell r="F469">
            <v>7.79</v>
          </cell>
          <cell r="G469">
            <v>46.695</v>
          </cell>
          <cell r="H469">
            <v>46.765</v>
          </cell>
          <cell r="I469">
            <v>0.0700000000000003</v>
          </cell>
          <cell r="J469">
            <v>-0.17</v>
          </cell>
          <cell r="K469">
            <v>-0.0999999999999996</v>
          </cell>
          <cell r="L469">
            <v>0.145</v>
          </cell>
          <cell r="M469">
            <v>49.47</v>
          </cell>
          <cell r="N469">
            <v>50.79</v>
          </cell>
          <cell r="O469">
            <v>11.12</v>
          </cell>
          <cell r="P469">
            <v>42.3</v>
          </cell>
          <cell r="Q469">
            <v>45.62</v>
          </cell>
          <cell r="R469">
            <v>-3.865</v>
          </cell>
          <cell r="S469">
            <v>1.32</v>
          </cell>
          <cell r="T469">
            <v>38.455</v>
          </cell>
          <cell r="U469">
            <v>8.065</v>
          </cell>
          <cell r="V469">
            <v>7.805</v>
          </cell>
          <cell r="W469">
            <v>7.855</v>
          </cell>
          <cell r="X469">
            <v>7.84</v>
          </cell>
          <cell r="Y469">
            <v>8.34</v>
          </cell>
          <cell r="Z469">
            <v>7.845</v>
          </cell>
          <cell r="AA469">
            <v>7.87</v>
          </cell>
          <cell r="AB469">
            <v>8.23</v>
          </cell>
          <cell r="AC469">
            <v>7.93</v>
          </cell>
          <cell r="AD469">
            <v>8.25</v>
          </cell>
          <cell r="AE469">
            <v>8.15</v>
          </cell>
          <cell r="AF469">
            <v>42</v>
          </cell>
          <cell r="AG469">
            <v>60</v>
          </cell>
          <cell r="AH469">
            <v>55.75</v>
          </cell>
        </row>
        <row r="470">
          <cell r="A470">
            <v>36871</v>
          </cell>
          <cell r="B470">
            <v>7.96</v>
          </cell>
          <cell r="C470">
            <v>7.89</v>
          </cell>
          <cell r="D470">
            <v>54.655</v>
          </cell>
          <cell r="E470">
            <v>7.745</v>
          </cell>
          <cell r="F470">
            <v>7.79</v>
          </cell>
          <cell r="G470">
            <v>46.695</v>
          </cell>
          <cell r="H470">
            <v>46.765</v>
          </cell>
          <cell r="I470">
            <v>0.0700000000000003</v>
          </cell>
          <cell r="J470">
            <v>-0.17</v>
          </cell>
          <cell r="K470">
            <v>-0.0999999999999996</v>
          </cell>
          <cell r="L470">
            <v>0.145</v>
          </cell>
          <cell r="M470">
            <v>49.47</v>
          </cell>
          <cell r="N470">
            <v>50.79</v>
          </cell>
          <cell r="O470">
            <v>11.12</v>
          </cell>
          <cell r="P470">
            <v>42.3</v>
          </cell>
          <cell r="Q470">
            <v>45.62</v>
          </cell>
          <cell r="R470">
            <v>-3.865</v>
          </cell>
          <cell r="S470">
            <v>1.32</v>
          </cell>
          <cell r="T470">
            <v>38.455</v>
          </cell>
          <cell r="U470">
            <v>8.065</v>
          </cell>
          <cell r="V470">
            <v>7.805</v>
          </cell>
          <cell r="W470">
            <v>7.855</v>
          </cell>
          <cell r="X470">
            <v>7.84</v>
          </cell>
          <cell r="Y470">
            <v>8.34</v>
          </cell>
          <cell r="Z470">
            <v>7.845</v>
          </cell>
          <cell r="AA470">
            <v>7.87</v>
          </cell>
          <cell r="AB470">
            <v>8.23</v>
          </cell>
          <cell r="AC470">
            <v>7.93</v>
          </cell>
          <cell r="AD470">
            <v>8.25</v>
          </cell>
          <cell r="AE470">
            <v>8.15</v>
          </cell>
          <cell r="AF470">
            <v>42</v>
          </cell>
          <cell r="AG470">
            <v>60</v>
          </cell>
          <cell r="AH470">
            <v>55.75</v>
          </cell>
        </row>
        <row r="471">
          <cell r="A471">
            <v>36872</v>
          </cell>
          <cell r="B471">
            <v>10.515</v>
          </cell>
          <cell r="C471">
            <v>10.155</v>
          </cell>
          <cell r="D471">
            <v>59.42</v>
          </cell>
          <cell r="E471">
            <v>9.695</v>
          </cell>
          <cell r="F471">
            <v>10.655</v>
          </cell>
          <cell r="G471">
            <v>48.905</v>
          </cell>
          <cell r="H471">
            <v>49.265</v>
          </cell>
          <cell r="I471">
            <v>0.360000000000001</v>
          </cell>
          <cell r="J471">
            <v>0.139999999999999</v>
          </cell>
          <cell r="K471">
            <v>0.5</v>
          </cell>
          <cell r="L471">
            <v>0.459999999999999</v>
          </cell>
          <cell r="M471">
            <v>38.04</v>
          </cell>
          <cell r="N471">
            <v>44.4</v>
          </cell>
          <cell r="O471">
            <v>15.16</v>
          </cell>
          <cell r="P471">
            <v>32.14</v>
          </cell>
          <cell r="Q471">
            <v>32.61</v>
          </cell>
          <cell r="R471">
            <v>-15.02</v>
          </cell>
          <cell r="S471">
            <v>6.36</v>
          </cell>
          <cell r="T471">
            <v>38.43</v>
          </cell>
          <cell r="U471">
            <v>9.935</v>
          </cell>
          <cell r="V471">
            <v>10.31</v>
          </cell>
          <cell r="W471">
            <v>10.585</v>
          </cell>
          <cell r="X471">
            <v>10.28</v>
          </cell>
          <cell r="Y471">
            <v>12.625</v>
          </cell>
          <cell r="Z471">
            <v>10.53</v>
          </cell>
          <cell r="AA471">
            <v>10.37</v>
          </cell>
          <cell r="AB471">
            <v>12.845</v>
          </cell>
          <cell r="AC471">
            <v>10.43</v>
          </cell>
          <cell r="AD471">
            <v>10.175</v>
          </cell>
          <cell r="AE471">
            <v>10.69</v>
          </cell>
          <cell r="AF471">
            <v>30</v>
          </cell>
          <cell r="AG471">
            <v>69</v>
          </cell>
          <cell r="AH471">
            <v>30.1</v>
          </cell>
        </row>
        <row r="472">
          <cell r="A472">
            <v>36873</v>
          </cell>
          <cell r="B472">
            <v>8.955</v>
          </cell>
          <cell r="C472">
            <v>8.43</v>
          </cell>
          <cell r="D472">
            <v>32.745</v>
          </cell>
          <cell r="E472">
            <v>8.015</v>
          </cell>
          <cell r="F472">
            <v>9.13</v>
          </cell>
          <cell r="G472">
            <v>23.79</v>
          </cell>
          <cell r="H472">
            <v>24.315</v>
          </cell>
          <cell r="I472">
            <v>0.525</v>
          </cell>
          <cell r="J472">
            <v>0.175000000000001</v>
          </cell>
          <cell r="K472">
            <v>0.700000000000001</v>
          </cell>
          <cell r="L472">
            <v>0.414999999999999</v>
          </cell>
          <cell r="M472">
            <v>20.44</v>
          </cell>
          <cell r="N472">
            <v>22.125</v>
          </cell>
          <cell r="O472">
            <v>11.96</v>
          </cell>
          <cell r="P472">
            <v>14.7</v>
          </cell>
          <cell r="Q472">
            <v>15.265</v>
          </cell>
          <cell r="R472">
            <v>-10.62</v>
          </cell>
          <cell r="S472">
            <v>1.685</v>
          </cell>
          <cell r="T472">
            <v>13.51</v>
          </cell>
          <cell r="U472">
            <v>8.72</v>
          </cell>
          <cell r="V472">
            <v>8.325</v>
          </cell>
          <cell r="W472">
            <v>8.355</v>
          </cell>
          <cell r="X472">
            <v>8.43</v>
          </cell>
          <cell r="Y472">
            <v>9.145</v>
          </cell>
          <cell r="Z472">
            <v>9.18</v>
          </cell>
          <cell r="AA472">
            <v>8.78</v>
          </cell>
          <cell r="AB472">
            <v>9.275</v>
          </cell>
          <cell r="AC472">
            <v>8.875</v>
          </cell>
          <cell r="AD472">
            <v>8.765</v>
          </cell>
          <cell r="AE472">
            <v>8.825</v>
          </cell>
          <cell r="AF472">
            <v>11.5</v>
          </cell>
          <cell r="AG472">
            <v>37</v>
          </cell>
          <cell r="AH472">
            <v>31.38</v>
          </cell>
        </row>
        <row r="473">
          <cell r="A473">
            <v>36874</v>
          </cell>
          <cell r="B473">
            <v>7.345</v>
          </cell>
          <cell r="C473">
            <v>6.705</v>
          </cell>
          <cell r="D473">
            <v>20.26</v>
          </cell>
          <cell r="E473">
            <v>6.565</v>
          </cell>
          <cell r="F473">
            <v>7.505</v>
          </cell>
          <cell r="G473">
            <v>12.915</v>
          </cell>
          <cell r="H473">
            <v>13.555</v>
          </cell>
          <cell r="I473">
            <v>0.64</v>
          </cell>
          <cell r="J473">
            <v>0.16</v>
          </cell>
          <cell r="K473">
            <v>0.8</v>
          </cell>
          <cell r="L473">
            <v>0.14</v>
          </cell>
          <cell r="M473">
            <v>11.545</v>
          </cell>
          <cell r="N473">
            <v>13.325</v>
          </cell>
          <cell r="O473">
            <v>10.88</v>
          </cell>
          <cell r="P473">
            <v>9.78</v>
          </cell>
          <cell r="Q473">
            <v>10.005</v>
          </cell>
          <cell r="R473">
            <v>-6.935</v>
          </cell>
          <cell r="S473">
            <v>1.78</v>
          </cell>
          <cell r="T473">
            <v>9.055</v>
          </cell>
          <cell r="U473">
            <v>7.695</v>
          </cell>
          <cell r="V473">
            <v>6.765</v>
          </cell>
          <cell r="W473">
            <v>6.66</v>
          </cell>
          <cell r="X473">
            <v>6.72</v>
          </cell>
          <cell r="Y473">
            <v>7.915</v>
          </cell>
          <cell r="Z473">
            <v>7.625</v>
          </cell>
          <cell r="AA473">
            <v>7.655</v>
          </cell>
          <cell r="AB473">
            <v>8.04</v>
          </cell>
          <cell r="AC473">
            <v>7.78</v>
          </cell>
          <cell r="AD473">
            <v>7.91</v>
          </cell>
          <cell r="AE473">
            <v>7.1</v>
          </cell>
          <cell r="AF473">
            <v>11</v>
          </cell>
          <cell r="AG473">
            <v>24</v>
          </cell>
          <cell r="AH473">
            <v>18.52</v>
          </cell>
        </row>
        <row r="474">
          <cell r="A474">
            <v>36875</v>
          </cell>
          <cell r="B474">
            <v>7.355</v>
          </cell>
          <cell r="C474">
            <v>6.785</v>
          </cell>
          <cell r="D474">
            <v>19.03</v>
          </cell>
          <cell r="E474">
            <v>6.585</v>
          </cell>
          <cell r="F474">
            <v>7.375</v>
          </cell>
          <cell r="G474">
            <v>11.675</v>
          </cell>
          <cell r="H474">
            <v>12.245</v>
          </cell>
          <cell r="I474">
            <v>0.57</v>
          </cell>
          <cell r="J474">
            <v>0.0199999999999996</v>
          </cell>
          <cell r="K474">
            <v>0.59</v>
          </cell>
          <cell r="L474">
            <v>0.2</v>
          </cell>
          <cell r="M474">
            <v>11.285</v>
          </cell>
          <cell r="N474">
            <v>12.415</v>
          </cell>
          <cell r="O474">
            <v>10.705</v>
          </cell>
          <cell r="P474">
            <v>10.66</v>
          </cell>
          <cell r="Q474">
            <v>10.77</v>
          </cell>
          <cell r="R474">
            <v>-6.615</v>
          </cell>
          <cell r="S474">
            <v>1.13</v>
          </cell>
          <cell r="T474">
            <v>9.495</v>
          </cell>
          <cell r="U474">
            <v>7.52</v>
          </cell>
          <cell r="V474">
            <v>6.785</v>
          </cell>
          <cell r="W474">
            <v>6.765</v>
          </cell>
          <cell r="X474">
            <v>6.755</v>
          </cell>
          <cell r="Y474">
            <v>7.73</v>
          </cell>
          <cell r="Z474">
            <v>7.44</v>
          </cell>
          <cell r="AA474">
            <v>7.48</v>
          </cell>
          <cell r="AB474">
            <v>7.82</v>
          </cell>
          <cell r="AC474">
            <v>7.55</v>
          </cell>
          <cell r="AD474">
            <v>7.85</v>
          </cell>
          <cell r="AE474">
            <v>7.135</v>
          </cell>
          <cell r="AF474">
            <v>10.75</v>
          </cell>
          <cell r="AG474">
            <v>24</v>
          </cell>
          <cell r="AH474">
            <v>17.39</v>
          </cell>
        </row>
        <row r="475">
          <cell r="A475">
            <v>36876</v>
          </cell>
          <cell r="B475">
            <v>7.655</v>
          </cell>
          <cell r="C475">
            <v>6.98</v>
          </cell>
          <cell r="D475">
            <v>17.06</v>
          </cell>
          <cell r="E475">
            <v>6.925</v>
          </cell>
          <cell r="F475">
            <v>7.7</v>
          </cell>
          <cell r="G475">
            <v>9.405</v>
          </cell>
          <cell r="H475">
            <v>10.08</v>
          </cell>
          <cell r="I475">
            <v>0.675</v>
          </cell>
          <cell r="J475">
            <v>0.0449999999999999</v>
          </cell>
          <cell r="K475">
            <v>0.72</v>
          </cell>
          <cell r="L475">
            <v>0.0550000000000006</v>
          </cell>
          <cell r="M475">
            <v>10.985</v>
          </cell>
          <cell r="N475">
            <v>12.03</v>
          </cell>
          <cell r="O475">
            <v>11.89</v>
          </cell>
          <cell r="P475">
            <v>10.47</v>
          </cell>
          <cell r="Q475">
            <v>11.055</v>
          </cell>
          <cell r="R475">
            <v>-5.03</v>
          </cell>
          <cell r="S475">
            <v>1.045</v>
          </cell>
          <cell r="T475">
            <v>10.125</v>
          </cell>
          <cell r="U475">
            <v>7.83</v>
          </cell>
          <cell r="V475">
            <v>7.125</v>
          </cell>
          <cell r="W475">
            <v>7.085</v>
          </cell>
          <cell r="X475">
            <v>7.185</v>
          </cell>
          <cell r="Y475">
            <v>8.195</v>
          </cell>
          <cell r="Z475">
            <v>7.76</v>
          </cell>
          <cell r="AA475">
            <v>7.845</v>
          </cell>
          <cell r="AB475">
            <v>8.32</v>
          </cell>
          <cell r="AC475">
            <v>7.945</v>
          </cell>
          <cell r="AD475">
            <v>8.245</v>
          </cell>
          <cell r="AE475">
            <v>7.59</v>
          </cell>
          <cell r="AF475">
            <v>10.1</v>
          </cell>
          <cell r="AG475">
            <v>19.5</v>
          </cell>
          <cell r="AH475">
            <v>15.65</v>
          </cell>
        </row>
        <row r="476">
          <cell r="A476">
            <v>36877</v>
          </cell>
          <cell r="B476">
            <v>7.655</v>
          </cell>
          <cell r="C476">
            <v>6.98</v>
          </cell>
          <cell r="D476">
            <v>17.06</v>
          </cell>
          <cell r="E476">
            <v>6.925</v>
          </cell>
          <cell r="F476">
            <v>7.7</v>
          </cell>
          <cell r="G476">
            <v>9.405</v>
          </cell>
          <cell r="H476">
            <v>10.08</v>
          </cell>
          <cell r="I476">
            <v>0.675</v>
          </cell>
          <cell r="J476">
            <v>0.0449999999999999</v>
          </cell>
          <cell r="K476">
            <v>0.72</v>
          </cell>
          <cell r="L476">
            <v>0.0550000000000006</v>
          </cell>
          <cell r="M476">
            <v>10.985</v>
          </cell>
          <cell r="N476">
            <v>12.03</v>
          </cell>
          <cell r="O476">
            <v>11.89</v>
          </cell>
          <cell r="P476">
            <v>10.47</v>
          </cell>
          <cell r="Q476">
            <v>11.055</v>
          </cell>
          <cell r="R476">
            <v>-5.03</v>
          </cell>
          <cell r="S476">
            <v>1.045</v>
          </cell>
          <cell r="T476">
            <v>10.125</v>
          </cell>
          <cell r="U476">
            <v>7.83</v>
          </cell>
          <cell r="V476">
            <v>7.125</v>
          </cell>
          <cell r="W476">
            <v>7.085</v>
          </cell>
          <cell r="X476">
            <v>7.185</v>
          </cell>
          <cell r="Y476">
            <v>8.195</v>
          </cell>
          <cell r="Z476">
            <v>7.76</v>
          </cell>
          <cell r="AA476">
            <v>7.845</v>
          </cell>
          <cell r="AB476">
            <v>8.32</v>
          </cell>
          <cell r="AC476">
            <v>7.945</v>
          </cell>
          <cell r="AD476">
            <v>8.245</v>
          </cell>
          <cell r="AE476">
            <v>7.59</v>
          </cell>
          <cell r="AF476">
            <v>10.1</v>
          </cell>
          <cell r="AG476">
            <v>19.5</v>
          </cell>
          <cell r="AH476">
            <v>15.65</v>
          </cell>
        </row>
        <row r="477">
          <cell r="A477">
            <v>36878</v>
          </cell>
          <cell r="B477">
            <v>7.655</v>
          </cell>
          <cell r="C477">
            <v>6.98</v>
          </cell>
          <cell r="D477">
            <v>17.06</v>
          </cell>
          <cell r="E477">
            <v>6.925</v>
          </cell>
          <cell r="F477">
            <v>7.7</v>
          </cell>
          <cell r="G477">
            <v>9.405</v>
          </cell>
          <cell r="H477">
            <v>10.08</v>
          </cell>
          <cell r="I477">
            <v>0.675</v>
          </cell>
          <cell r="J477">
            <v>0.0449999999999999</v>
          </cell>
          <cell r="K477">
            <v>0.72</v>
          </cell>
          <cell r="L477">
            <v>0.0550000000000006</v>
          </cell>
          <cell r="M477">
            <v>10.985</v>
          </cell>
          <cell r="N477">
            <v>12.03</v>
          </cell>
          <cell r="O477">
            <v>11.89</v>
          </cell>
          <cell r="P477">
            <v>10.47</v>
          </cell>
          <cell r="Q477">
            <v>11.055</v>
          </cell>
          <cell r="R477">
            <v>-5.03</v>
          </cell>
          <cell r="S477">
            <v>1.045</v>
          </cell>
          <cell r="T477">
            <v>10.125</v>
          </cell>
          <cell r="U477">
            <v>7.83</v>
          </cell>
          <cell r="V477">
            <v>7.125</v>
          </cell>
          <cell r="W477">
            <v>7.085</v>
          </cell>
          <cell r="X477">
            <v>7.185</v>
          </cell>
          <cell r="Y477">
            <v>8.195</v>
          </cell>
          <cell r="Z477">
            <v>7.76</v>
          </cell>
          <cell r="AA477">
            <v>7.845</v>
          </cell>
          <cell r="AB477">
            <v>8.32</v>
          </cell>
          <cell r="AC477">
            <v>7.945</v>
          </cell>
          <cell r="AD477">
            <v>8.245</v>
          </cell>
          <cell r="AE477">
            <v>7.59</v>
          </cell>
          <cell r="AF477">
            <v>10.1</v>
          </cell>
          <cell r="AG477">
            <v>19.5</v>
          </cell>
          <cell r="AH477">
            <v>15.65</v>
          </cell>
        </row>
        <row r="478">
          <cell r="A478">
            <v>36879</v>
          </cell>
          <cell r="B478">
            <v>9.605</v>
          </cell>
          <cell r="C478">
            <v>8.785</v>
          </cell>
          <cell r="D478">
            <v>20.39</v>
          </cell>
          <cell r="E478">
            <v>8.65</v>
          </cell>
          <cell r="F478">
            <v>9.63</v>
          </cell>
          <cell r="G478">
            <v>10.785</v>
          </cell>
          <cell r="H478">
            <v>11.605</v>
          </cell>
          <cell r="I478">
            <v>0.82</v>
          </cell>
          <cell r="J478">
            <v>0.0250000000000004</v>
          </cell>
          <cell r="K478">
            <v>0.845000000000001</v>
          </cell>
          <cell r="L478">
            <v>0.135</v>
          </cell>
          <cell r="M478">
            <v>12.765</v>
          </cell>
          <cell r="N478">
            <v>13.37</v>
          </cell>
          <cell r="O478">
            <v>11.965</v>
          </cell>
          <cell r="P478">
            <v>11.77</v>
          </cell>
          <cell r="Q478">
            <v>11.925</v>
          </cell>
          <cell r="R478">
            <v>-7.02</v>
          </cell>
          <cell r="S478">
            <v>0.604999999999999</v>
          </cell>
          <cell r="T478">
            <v>11.72</v>
          </cell>
          <cell r="U478">
            <v>9.28</v>
          </cell>
          <cell r="V478">
            <v>8.385</v>
          </cell>
          <cell r="W478">
            <v>8.45</v>
          </cell>
          <cell r="X478">
            <v>8.665</v>
          </cell>
          <cell r="Y478">
            <v>10.315</v>
          </cell>
          <cell r="Z478">
            <v>9.465</v>
          </cell>
          <cell r="AA478">
            <v>9.395</v>
          </cell>
          <cell r="AB478">
            <v>10.645</v>
          </cell>
          <cell r="AC478">
            <v>9.465</v>
          </cell>
          <cell r="AD478">
            <v>9.24</v>
          </cell>
          <cell r="AE478">
            <v>9.075</v>
          </cell>
          <cell r="AF478">
            <v>16</v>
          </cell>
          <cell r="AG478">
            <v>22.5</v>
          </cell>
          <cell r="AH478">
            <v>19.28</v>
          </cell>
        </row>
        <row r="479">
          <cell r="A479">
            <v>36880</v>
          </cell>
          <cell r="B479">
            <v>9.105</v>
          </cell>
          <cell r="C479">
            <v>8.48</v>
          </cell>
          <cell r="D479">
            <v>19.56</v>
          </cell>
          <cell r="E479">
            <v>8.32</v>
          </cell>
          <cell r="F479">
            <v>9.13</v>
          </cell>
          <cell r="G479">
            <v>10.455</v>
          </cell>
          <cell r="H479">
            <v>11.08</v>
          </cell>
          <cell r="I479">
            <v>0.625</v>
          </cell>
          <cell r="J479">
            <v>0.0250000000000004</v>
          </cell>
          <cell r="K479">
            <v>0.65</v>
          </cell>
          <cell r="L479">
            <v>0.16</v>
          </cell>
          <cell r="M479">
            <v>13.08</v>
          </cell>
          <cell r="N479">
            <v>13.795</v>
          </cell>
          <cell r="O479">
            <v>12.195</v>
          </cell>
          <cell r="P479">
            <v>11.52</v>
          </cell>
          <cell r="Q479">
            <v>11.945</v>
          </cell>
          <cell r="R479">
            <v>-5.765</v>
          </cell>
          <cell r="S479">
            <v>0.715</v>
          </cell>
          <cell r="T479">
            <v>11.385</v>
          </cell>
          <cell r="U479">
            <v>9.12</v>
          </cell>
          <cell r="V479">
            <v>8.38</v>
          </cell>
          <cell r="W479">
            <v>8.36</v>
          </cell>
          <cell r="X479">
            <v>8.4</v>
          </cell>
          <cell r="Y479">
            <v>9.82</v>
          </cell>
          <cell r="Z479">
            <v>9.065</v>
          </cell>
          <cell r="AA479">
            <v>9.15</v>
          </cell>
          <cell r="AB479">
            <v>9.705</v>
          </cell>
          <cell r="AC479">
            <v>9.185</v>
          </cell>
          <cell r="AD479">
            <v>9.18</v>
          </cell>
          <cell r="AE479">
            <v>8.84</v>
          </cell>
          <cell r="AF479">
            <v>14</v>
          </cell>
          <cell r="AG479">
            <v>22</v>
          </cell>
          <cell r="AH479">
            <v>19.01</v>
          </cell>
        </row>
        <row r="480">
          <cell r="A480">
            <v>36881</v>
          </cell>
          <cell r="B480">
            <v>10</v>
          </cell>
          <cell r="C480">
            <v>9.115</v>
          </cell>
          <cell r="D480">
            <v>20.355</v>
          </cell>
          <cell r="E480">
            <v>8.97</v>
          </cell>
          <cell r="F480">
            <v>10.07</v>
          </cell>
          <cell r="G480">
            <v>10.355</v>
          </cell>
          <cell r="H480">
            <v>11.24</v>
          </cell>
          <cell r="I480">
            <v>0.885</v>
          </cell>
          <cell r="J480">
            <v>0.0700000000000003</v>
          </cell>
          <cell r="K480">
            <v>0.955</v>
          </cell>
          <cell r="L480">
            <v>0.145</v>
          </cell>
          <cell r="M480">
            <v>13.97</v>
          </cell>
          <cell r="N480">
            <v>14.83</v>
          </cell>
          <cell r="O480">
            <v>13.545</v>
          </cell>
          <cell r="P480">
            <v>12.765</v>
          </cell>
          <cell r="Q480">
            <v>13.04</v>
          </cell>
          <cell r="R480">
            <v>-5.525</v>
          </cell>
          <cell r="S480">
            <v>0.859999999999999</v>
          </cell>
          <cell r="T480">
            <v>12.48</v>
          </cell>
          <cell r="U480">
            <v>9.91</v>
          </cell>
          <cell r="V480">
            <v>9.085</v>
          </cell>
          <cell r="W480">
            <v>9.05</v>
          </cell>
          <cell r="X480">
            <v>9.075</v>
          </cell>
          <cell r="Y480">
            <v>10.775</v>
          </cell>
          <cell r="Z480">
            <v>9.825</v>
          </cell>
          <cell r="AA480">
            <v>9.91</v>
          </cell>
          <cell r="AB480">
            <v>10.775</v>
          </cell>
          <cell r="AC480">
            <v>10.025</v>
          </cell>
          <cell r="AD480">
            <v>9.985</v>
          </cell>
          <cell r="AE480">
            <v>9.785</v>
          </cell>
          <cell r="AF480">
            <v>16</v>
          </cell>
          <cell r="AG480">
            <v>23</v>
          </cell>
          <cell r="AH480">
            <v>19.55</v>
          </cell>
        </row>
        <row r="481">
          <cell r="A481">
            <v>36882</v>
          </cell>
          <cell r="B481">
            <v>10.94</v>
          </cell>
          <cell r="C481">
            <v>9.99</v>
          </cell>
          <cell r="D481">
            <v>18.98</v>
          </cell>
          <cell r="E481">
            <v>9.81</v>
          </cell>
          <cell r="F481">
            <v>10.805</v>
          </cell>
          <cell r="G481">
            <v>8.04</v>
          </cell>
          <cell r="H481">
            <v>8.99</v>
          </cell>
          <cell r="I481">
            <v>0.949999999999999</v>
          </cell>
          <cell r="J481">
            <v>-0.135</v>
          </cell>
          <cell r="K481">
            <v>0.815</v>
          </cell>
          <cell r="L481">
            <v>0.18</v>
          </cell>
          <cell r="M481">
            <v>15.51</v>
          </cell>
          <cell r="N481">
            <v>15.925</v>
          </cell>
          <cell r="O481">
            <v>13.935</v>
          </cell>
          <cell r="P481">
            <v>14.275</v>
          </cell>
          <cell r="Q481">
            <v>14.58</v>
          </cell>
          <cell r="R481">
            <v>-3.055</v>
          </cell>
          <cell r="S481">
            <v>0.415000000000001</v>
          </cell>
          <cell r="T481">
            <v>14.37</v>
          </cell>
          <cell r="U481">
            <v>10.48</v>
          </cell>
          <cell r="V481">
            <v>9.845</v>
          </cell>
          <cell r="W481">
            <v>9.83</v>
          </cell>
          <cell r="X481">
            <v>9.855</v>
          </cell>
          <cell r="Y481">
            <v>15.7</v>
          </cell>
          <cell r="Z481">
            <v>10.445</v>
          </cell>
          <cell r="AA481">
            <v>10.955</v>
          </cell>
          <cell r="AB481">
            <v>13.42</v>
          </cell>
          <cell r="AC481">
            <v>11.06</v>
          </cell>
          <cell r="AD481">
            <v>10.59</v>
          </cell>
          <cell r="AE481">
            <v>11.41</v>
          </cell>
          <cell r="AF481">
            <v>17</v>
          </cell>
          <cell r="AG481">
            <v>22</v>
          </cell>
          <cell r="AH481">
            <v>18.86</v>
          </cell>
        </row>
        <row r="482">
          <cell r="A482">
            <v>36883</v>
          </cell>
          <cell r="B482">
            <v>10.555</v>
          </cell>
          <cell r="C482">
            <v>8.67</v>
          </cell>
          <cell r="D482">
            <v>18.025</v>
          </cell>
          <cell r="E482">
            <v>8.9</v>
          </cell>
          <cell r="F482">
            <v>10.575</v>
          </cell>
          <cell r="G482">
            <v>7.47</v>
          </cell>
          <cell r="H482">
            <v>9.355</v>
          </cell>
          <cell r="I482">
            <v>1.885</v>
          </cell>
          <cell r="J482">
            <v>0.0199999999999996</v>
          </cell>
          <cell r="K482">
            <v>1.905</v>
          </cell>
          <cell r="L482">
            <v>-0.23</v>
          </cell>
          <cell r="M482">
            <v>14.98</v>
          </cell>
          <cell r="N482">
            <v>15.13</v>
          </cell>
          <cell r="O482">
            <v>13.045</v>
          </cell>
          <cell r="P482">
            <v>13.565</v>
          </cell>
          <cell r="Q482">
            <v>13.46</v>
          </cell>
          <cell r="R482">
            <v>-2.895</v>
          </cell>
          <cell r="S482">
            <v>0.15</v>
          </cell>
          <cell r="T482">
            <v>13.455</v>
          </cell>
          <cell r="U482">
            <v>10.495</v>
          </cell>
          <cell r="V482">
            <v>8.955</v>
          </cell>
          <cell r="W482">
            <v>8.735</v>
          </cell>
          <cell r="X482">
            <v>8.855</v>
          </cell>
          <cell r="Y482">
            <v>13.885</v>
          </cell>
          <cell r="Z482">
            <v>10.325</v>
          </cell>
          <cell r="AA482">
            <v>10.73</v>
          </cell>
          <cell r="AB482">
            <v>11.335</v>
          </cell>
          <cell r="AC482">
            <v>10.775</v>
          </cell>
          <cell r="AD482">
            <v>10.35</v>
          </cell>
          <cell r="AE482">
            <v>10.22</v>
          </cell>
          <cell r="AF482">
            <v>16</v>
          </cell>
          <cell r="AG482">
            <v>19</v>
          </cell>
          <cell r="AH482">
            <v>17.65</v>
          </cell>
        </row>
        <row r="483">
          <cell r="A483">
            <v>36884</v>
          </cell>
          <cell r="B483">
            <v>10.555</v>
          </cell>
          <cell r="C483">
            <v>8.67</v>
          </cell>
          <cell r="D483">
            <v>18.025</v>
          </cell>
          <cell r="E483">
            <v>8.9</v>
          </cell>
          <cell r="F483">
            <v>10.575</v>
          </cell>
          <cell r="G483">
            <v>7.47</v>
          </cell>
          <cell r="H483">
            <v>9.355</v>
          </cell>
          <cell r="I483">
            <v>1.885</v>
          </cell>
          <cell r="J483">
            <v>0.0199999999999996</v>
          </cell>
          <cell r="K483">
            <v>1.905</v>
          </cell>
          <cell r="L483">
            <v>-0.23</v>
          </cell>
          <cell r="M483">
            <v>14.98</v>
          </cell>
          <cell r="N483">
            <v>15.13</v>
          </cell>
          <cell r="O483">
            <v>13.045</v>
          </cell>
          <cell r="P483">
            <v>13.565</v>
          </cell>
          <cell r="Q483">
            <v>13.46</v>
          </cell>
          <cell r="R483">
            <v>-2.895</v>
          </cell>
          <cell r="S483">
            <v>0.15</v>
          </cell>
          <cell r="T483">
            <v>13.455</v>
          </cell>
          <cell r="U483">
            <v>10.495</v>
          </cell>
          <cell r="V483">
            <v>8.955</v>
          </cell>
          <cell r="W483">
            <v>8.735</v>
          </cell>
          <cell r="X483">
            <v>8.855</v>
          </cell>
          <cell r="Y483">
            <v>13.885</v>
          </cell>
          <cell r="Z483">
            <v>10.325</v>
          </cell>
          <cell r="AA483">
            <v>10.73</v>
          </cell>
          <cell r="AB483">
            <v>11.335</v>
          </cell>
          <cell r="AC483">
            <v>10.775</v>
          </cell>
          <cell r="AD483">
            <v>10.35</v>
          </cell>
          <cell r="AE483">
            <v>10.22</v>
          </cell>
          <cell r="AF483">
            <v>16</v>
          </cell>
          <cell r="AG483">
            <v>19</v>
          </cell>
          <cell r="AH483">
            <v>17.65</v>
          </cell>
        </row>
        <row r="484">
          <cell r="A484">
            <v>36885</v>
          </cell>
          <cell r="B484">
            <v>10.555</v>
          </cell>
          <cell r="C484">
            <v>8.67</v>
          </cell>
          <cell r="D484">
            <v>18.025</v>
          </cell>
          <cell r="E484">
            <v>8.9</v>
          </cell>
          <cell r="F484">
            <v>10.575</v>
          </cell>
          <cell r="G484">
            <v>7.47</v>
          </cell>
          <cell r="H484">
            <v>9.355</v>
          </cell>
          <cell r="I484">
            <v>1.885</v>
          </cell>
          <cell r="J484">
            <v>0.0199999999999996</v>
          </cell>
          <cell r="K484">
            <v>1.905</v>
          </cell>
          <cell r="L484">
            <v>-0.23</v>
          </cell>
          <cell r="M484">
            <v>14.98</v>
          </cell>
          <cell r="N484">
            <v>15.13</v>
          </cell>
          <cell r="O484">
            <v>13.045</v>
          </cell>
          <cell r="P484">
            <v>13.565</v>
          </cell>
          <cell r="Q484">
            <v>13.46</v>
          </cell>
          <cell r="R484">
            <v>-2.895</v>
          </cell>
          <cell r="S484">
            <v>0.15</v>
          </cell>
          <cell r="T484">
            <v>13.455</v>
          </cell>
          <cell r="U484">
            <v>10.495</v>
          </cell>
          <cell r="V484">
            <v>8.955</v>
          </cell>
          <cell r="W484">
            <v>8.735</v>
          </cell>
          <cell r="X484">
            <v>8.855</v>
          </cell>
          <cell r="Y484">
            <v>13.885</v>
          </cell>
          <cell r="Z484">
            <v>10.325</v>
          </cell>
          <cell r="AA484">
            <v>10.73</v>
          </cell>
          <cell r="AB484">
            <v>11.335</v>
          </cell>
          <cell r="AC484">
            <v>10.775</v>
          </cell>
          <cell r="AD484">
            <v>10.35</v>
          </cell>
          <cell r="AE484">
            <v>10.22</v>
          </cell>
          <cell r="AF484">
            <v>16</v>
          </cell>
          <cell r="AG484">
            <v>19</v>
          </cell>
          <cell r="AH484">
            <v>17.65</v>
          </cell>
        </row>
        <row r="485">
          <cell r="A485">
            <v>36886</v>
          </cell>
          <cell r="B485">
            <v>10.555</v>
          </cell>
          <cell r="C485">
            <v>8.67</v>
          </cell>
          <cell r="D485">
            <v>18.025</v>
          </cell>
          <cell r="E485">
            <v>8.9</v>
          </cell>
          <cell r="F485">
            <v>10.575</v>
          </cell>
          <cell r="G485">
            <v>7.47</v>
          </cell>
          <cell r="H485">
            <v>9.355</v>
          </cell>
          <cell r="I485">
            <v>1.885</v>
          </cell>
          <cell r="J485">
            <v>0.0199999999999996</v>
          </cell>
          <cell r="K485">
            <v>1.905</v>
          </cell>
          <cell r="L485">
            <v>-0.23</v>
          </cell>
          <cell r="M485">
            <v>14.98</v>
          </cell>
          <cell r="N485">
            <v>15.13</v>
          </cell>
          <cell r="O485">
            <v>13.045</v>
          </cell>
          <cell r="P485">
            <v>13.565</v>
          </cell>
          <cell r="Q485">
            <v>13.46</v>
          </cell>
          <cell r="R485">
            <v>-2.895</v>
          </cell>
          <cell r="S485">
            <v>0.15</v>
          </cell>
          <cell r="T485">
            <v>13.455</v>
          </cell>
          <cell r="U485">
            <v>10.495</v>
          </cell>
          <cell r="V485">
            <v>8.955</v>
          </cell>
          <cell r="W485">
            <v>8.735</v>
          </cell>
          <cell r="X485">
            <v>8.855</v>
          </cell>
          <cell r="Y485">
            <v>13.885</v>
          </cell>
          <cell r="Z485">
            <v>10.325</v>
          </cell>
          <cell r="AA485">
            <v>10.73</v>
          </cell>
          <cell r="AB485">
            <v>11.335</v>
          </cell>
          <cell r="AC485">
            <v>10.775</v>
          </cell>
          <cell r="AD485">
            <v>10.35</v>
          </cell>
          <cell r="AE485">
            <v>10.22</v>
          </cell>
          <cell r="AF485">
            <v>16</v>
          </cell>
          <cell r="AG485">
            <v>19</v>
          </cell>
          <cell r="AH485">
            <v>17.65</v>
          </cell>
        </row>
        <row r="486">
          <cell r="A486">
            <v>36887</v>
          </cell>
          <cell r="B486">
            <v>10.4</v>
          </cell>
          <cell r="C486">
            <v>8.43</v>
          </cell>
          <cell r="D486">
            <v>18.78</v>
          </cell>
          <cell r="E486">
            <v>8.875</v>
          </cell>
          <cell r="F486">
            <v>10.535</v>
          </cell>
          <cell r="G486">
            <v>8.38</v>
          </cell>
          <cell r="H486">
            <v>10.35</v>
          </cell>
          <cell r="I486">
            <v>1.97</v>
          </cell>
          <cell r="J486">
            <v>0.135</v>
          </cell>
          <cell r="K486">
            <v>2.105</v>
          </cell>
          <cell r="L486">
            <v>-0.445</v>
          </cell>
          <cell r="M486">
            <v>14.7</v>
          </cell>
          <cell r="N486">
            <v>15.14</v>
          </cell>
          <cell r="O486">
            <v>13.075</v>
          </cell>
          <cell r="P486">
            <v>13.575</v>
          </cell>
          <cell r="Q486">
            <v>13.46</v>
          </cell>
          <cell r="R486">
            <v>-3.64</v>
          </cell>
          <cell r="S486">
            <v>0.440000000000001</v>
          </cell>
          <cell r="T486">
            <v>13.455</v>
          </cell>
          <cell r="U486">
            <v>10.12</v>
          </cell>
          <cell r="V486">
            <v>8.965</v>
          </cell>
          <cell r="W486">
            <v>8.735</v>
          </cell>
          <cell r="X486">
            <v>8.925</v>
          </cell>
          <cell r="Y486">
            <v>11.035</v>
          </cell>
          <cell r="Z486">
            <v>10.26</v>
          </cell>
          <cell r="AA486">
            <v>10.005</v>
          </cell>
          <cell r="AB486">
            <v>10.665</v>
          </cell>
          <cell r="AC486">
            <v>10.28</v>
          </cell>
          <cell r="AD486">
            <v>10.185</v>
          </cell>
          <cell r="AE486">
            <v>10.06</v>
          </cell>
          <cell r="AF486">
            <v>16</v>
          </cell>
          <cell r="AG486">
            <v>21</v>
          </cell>
          <cell r="AH486">
            <v>18.02</v>
          </cell>
        </row>
        <row r="487">
          <cell r="A487">
            <v>36888</v>
          </cell>
          <cell r="B487">
            <v>9.605</v>
          </cell>
          <cell r="C487">
            <v>8.765</v>
          </cell>
          <cell r="D487">
            <v>16.635</v>
          </cell>
          <cell r="E487">
            <v>8.58</v>
          </cell>
          <cell r="F487">
            <v>9.705</v>
          </cell>
          <cell r="G487">
            <v>7.03</v>
          </cell>
          <cell r="H487">
            <v>7.87</v>
          </cell>
          <cell r="I487">
            <v>0.84</v>
          </cell>
          <cell r="J487">
            <v>0.0999999999999996</v>
          </cell>
          <cell r="K487">
            <v>0.94</v>
          </cell>
          <cell r="L487">
            <v>0.185000000000001</v>
          </cell>
          <cell r="M487">
            <v>14.225</v>
          </cell>
          <cell r="N487">
            <v>14.59</v>
          </cell>
          <cell r="O487">
            <v>13.085</v>
          </cell>
          <cell r="P487">
            <v>11.49</v>
          </cell>
          <cell r="Q487">
            <v>12.835</v>
          </cell>
          <cell r="R487">
            <v>-2.045</v>
          </cell>
          <cell r="S487">
            <v>0.365</v>
          </cell>
          <cell r="T487">
            <v>11.955</v>
          </cell>
          <cell r="U487">
            <v>9.595</v>
          </cell>
          <cell r="V487">
            <v>8.72</v>
          </cell>
          <cell r="W487">
            <v>8.835</v>
          </cell>
          <cell r="X487">
            <v>8.72</v>
          </cell>
          <cell r="Y487">
            <v>10.025</v>
          </cell>
          <cell r="Z487">
            <v>9.63</v>
          </cell>
          <cell r="AA487">
            <v>9.55</v>
          </cell>
          <cell r="AB487">
            <v>9.945</v>
          </cell>
          <cell r="AC487">
            <v>9.63</v>
          </cell>
          <cell r="AD487">
            <v>9.8</v>
          </cell>
          <cell r="AE487">
            <v>9.175</v>
          </cell>
          <cell r="AF487">
            <v>14</v>
          </cell>
          <cell r="AG487">
            <v>18.5</v>
          </cell>
          <cell r="AH487">
            <v>16.23</v>
          </cell>
        </row>
        <row r="488">
          <cell r="A488">
            <v>36889</v>
          </cell>
          <cell r="B488">
            <v>9.125</v>
          </cell>
          <cell r="C488">
            <v>8.405</v>
          </cell>
          <cell r="D488">
            <v>14.44</v>
          </cell>
          <cell r="E488">
            <v>8.25</v>
          </cell>
          <cell r="F488">
            <v>9.235</v>
          </cell>
          <cell r="G488">
            <v>5.315</v>
          </cell>
          <cell r="H488">
            <v>6.035</v>
          </cell>
          <cell r="I488">
            <v>0.720000000000001</v>
          </cell>
          <cell r="J488">
            <v>0.109999999999999</v>
          </cell>
          <cell r="K488">
            <v>0.83</v>
          </cell>
          <cell r="L488">
            <v>0.154999999999999</v>
          </cell>
          <cell r="M488">
            <v>13.16</v>
          </cell>
          <cell r="N488">
            <v>13.48</v>
          </cell>
          <cell r="O488">
            <v>12.705</v>
          </cell>
          <cell r="P488">
            <v>10.445</v>
          </cell>
          <cell r="Q488">
            <v>11.845</v>
          </cell>
          <cell r="R488">
            <v>-0.959999999999999</v>
          </cell>
          <cell r="S488">
            <v>0.32</v>
          </cell>
          <cell r="T488">
            <v>11.645</v>
          </cell>
          <cell r="U488">
            <v>9.23</v>
          </cell>
          <cell r="V488">
            <v>8.32</v>
          </cell>
          <cell r="W488">
            <v>8.38</v>
          </cell>
          <cell r="X488">
            <v>8.385</v>
          </cell>
          <cell r="Y488">
            <v>9.815</v>
          </cell>
          <cell r="Z488">
            <v>9.21</v>
          </cell>
          <cell r="AA488">
            <v>9.14</v>
          </cell>
          <cell r="AB488">
            <v>9.575</v>
          </cell>
          <cell r="AC488">
            <v>9.28</v>
          </cell>
          <cell r="AD488">
            <v>9.35</v>
          </cell>
          <cell r="AE488">
            <v>8.81</v>
          </cell>
          <cell r="AF488">
            <v>12.5</v>
          </cell>
          <cell r="AG488">
            <v>14.8</v>
          </cell>
          <cell r="AH488">
            <v>14.15</v>
          </cell>
        </row>
        <row r="489">
          <cell r="A489">
            <v>36890</v>
          </cell>
          <cell r="B489">
            <v>9.125</v>
          </cell>
          <cell r="C489">
            <v>8.405</v>
          </cell>
          <cell r="D489">
            <v>14.44</v>
          </cell>
          <cell r="E489">
            <v>8.25</v>
          </cell>
          <cell r="F489">
            <v>9.235</v>
          </cell>
          <cell r="G489">
            <v>5.315</v>
          </cell>
          <cell r="H489">
            <v>6.035</v>
          </cell>
          <cell r="I489">
            <v>0.720000000000001</v>
          </cell>
          <cell r="J489">
            <v>0.109999999999999</v>
          </cell>
          <cell r="K489">
            <v>0.83</v>
          </cell>
          <cell r="L489">
            <v>0.154999999999999</v>
          </cell>
          <cell r="M489">
            <v>13.16</v>
          </cell>
          <cell r="N489">
            <v>13.48</v>
          </cell>
          <cell r="O489">
            <v>12.705</v>
          </cell>
          <cell r="P489">
            <v>10.445</v>
          </cell>
          <cell r="Q489">
            <v>11.845</v>
          </cell>
          <cell r="R489">
            <v>-0.959999999999999</v>
          </cell>
          <cell r="S489">
            <v>0.32</v>
          </cell>
          <cell r="T489">
            <v>11.645</v>
          </cell>
          <cell r="U489">
            <v>9.23</v>
          </cell>
          <cell r="V489">
            <v>8.32</v>
          </cell>
          <cell r="W489">
            <v>8.38</v>
          </cell>
          <cell r="X489">
            <v>8.385</v>
          </cell>
          <cell r="Y489">
            <v>9.815</v>
          </cell>
          <cell r="Z489">
            <v>9.21</v>
          </cell>
          <cell r="AA489">
            <v>9.14</v>
          </cell>
          <cell r="AB489">
            <v>9.575</v>
          </cell>
          <cell r="AC489">
            <v>9.28</v>
          </cell>
          <cell r="AD489">
            <v>9.35</v>
          </cell>
          <cell r="AE489">
            <v>8.81</v>
          </cell>
          <cell r="AF489">
            <v>11</v>
          </cell>
          <cell r="AG489">
            <v>16</v>
          </cell>
          <cell r="AH489">
            <v>13.7</v>
          </cell>
        </row>
        <row r="490">
          <cell r="A490">
            <v>36891</v>
          </cell>
          <cell r="B490">
            <v>9.125</v>
          </cell>
          <cell r="C490">
            <v>8.405</v>
          </cell>
          <cell r="D490">
            <v>14.44</v>
          </cell>
          <cell r="E490">
            <v>8.25</v>
          </cell>
          <cell r="F490">
            <v>9.235</v>
          </cell>
          <cell r="G490">
            <v>5.315</v>
          </cell>
          <cell r="H490">
            <v>6.035</v>
          </cell>
          <cell r="I490">
            <v>0.720000000000001</v>
          </cell>
          <cell r="J490">
            <v>0.109999999999999</v>
          </cell>
          <cell r="K490">
            <v>0.83</v>
          </cell>
          <cell r="L490">
            <v>0.154999999999999</v>
          </cell>
          <cell r="M490">
            <v>13.16</v>
          </cell>
          <cell r="N490">
            <v>13.48</v>
          </cell>
          <cell r="O490">
            <v>12.705</v>
          </cell>
          <cell r="P490">
            <v>10.445</v>
          </cell>
          <cell r="Q490">
            <v>11.845</v>
          </cell>
          <cell r="R490">
            <v>-0.959999999999999</v>
          </cell>
          <cell r="S490">
            <v>0.32</v>
          </cell>
          <cell r="T490">
            <v>11.645</v>
          </cell>
          <cell r="U490">
            <v>9.23</v>
          </cell>
          <cell r="V490">
            <v>8.32</v>
          </cell>
          <cell r="W490">
            <v>8.38</v>
          </cell>
          <cell r="X490">
            <v>8.385</v>
          </cell>
          <cell r="Y490">
            <v>9.815</v>
          </cell>
          <cell r="Z490">
            <v>9.21</v>
          </cell>
          <cell r="AA490">
            <v>9.14</v>
          </cell>
          <cell r="AB490">
            <v>9.575</v>
          </cell>
          <cell r="AC490">
            <v>9.28</v>
          </cell>
          <cell r="AD490">
            <v>9.35</v>
          </cell>
          <cell r="AE490">
            <v>8.81</v>
          </cell>
          <cell r="AF490">
            <v>11</v>
          </cell>
          <cell r="AG490">
            <v>16</v>
          </cell>
          <cell r="AH490">
            <v>13.7</v>
          </cell>
        </row>
        <row r="492">
          <cell r="A492">
            <v>36892</v>
          </cell>
          <cell r="B492">
            <v>10.085</v>
          </cell>
          <cell r="C492">
            <v>9.165</v>
          </cell>
          <cell r="D492">
            <v>14.33</v>
          </cell>
          <cell r="E492">
            <v>8.815</v>
          </cell>
          <cell r="F492">
            <v>10.355</v>
          </cell>
          <cell r="G492">
            <v>4.245</v>
          </cell>
          <cell r="H492">
            <v>5.165</v>
          </cell>
          <cell r="I492">
            <v>0.920000000000002</v>
          </cell>
          <cell r="J492">
            <v>0.27</v>
          </cell>
          <cell r="K492">
            <v>1.19</v>
          </cell>
          <cell r="L492">
            <v>0.35</v>
          </cell>
          <cell r="M492">
            <v>12.865</v>
          </cell>
          <cell r="N492">
            <v>13.275</v>
          </cell>
          <cell r="O492">
            <v>13.395</v>
          </cell>
          <cell r="P492">
            <v>10.955</v>
          </cell>
          <cell r="Q492">
            <v>11.24</v>
          </cell>
          <cell r="R492">
            <v>-1.055</v>
          </cell>
          <cell r="S492">
            <v>0.41</v>
          </cell>
          <cell r="T492">
            <v>11.375</v>
          </cell>
          <cell r="U492">
            <v>10.53</v>
          </cell>
          <cell r="V492">
            <v>8.875</v>
          </cell>
          <cell r="W492">
            <v>8.76</v>
          </cell>
          <cell r="X492">
            <v>8.985</v>
          </cell>
          <cell r="Y492">
            <v>10.67</v>
          </cell>
          <cell r="Z492">
            <v>10.31</v>
          </cell>
          <cell r="AA492">
            <v>10.21</v>
          </cell>
          <cell r="AB492">
            <v>10.695</v>
          </cell>
          <cell r="AC492">
            <v>10.39</v>
          </cell>
          <cell r="AD492">
            <v>10.4</v>
          </cell>
          <cell r="AE492">
            <v>9.785</v>
          </cell>
          <cell r="AF492">
            <v>11</v>
          </cell>
          <cell r="AG492">
            <v>16</v>
          </cell>
          <cell r="AH492">
            <v>13.7</v>
          </cell>
        </row>
        <row r="493">
          <cell r="A493">
            <v>36893</v>
          </cell>
          <cell r="B493">
            <v>10.085</v>
          </cell>
          <cell r="C493">
            <v>9.165</v>
          </cell>
          <cell r="D493">
            <v>14.33</v>
          </cell>
          <cell r="E493">
            <v>8.815</v>
          </cell>
          <cell r="F493">
            <v>10.355</v>
          </cell>
          <cell r="G493">
            <v>4.245</v>
          </cell>
          <cell r="H493">
            <v>5.165</v>
          </cell>
          <cell r="I493">
            <v>0.920000000000002</v>
          </cell>
          <cell r="J493">
            <v>0.27</v>
          </cell>
          <cell r="K493">
            <v>1.19</v>
          </cell>
          <cell r="L493">
            <v>0.35</v>
          </cell>
          <cell r="M493">
            <v>12.865</v>
          </cell>
          <cell r="N493">
            <v>13.275</v>
          </cell>
          <cell r="O493">
            <v>13.395</v>
          </cell>
          <cell r="P493">
            <v>10.955</v>
          </cell>
          <cell r="Q493">
            <v>11.24</v>
          </cell>
          <cell r="R493">
            <v>-1.055</v>
          </cell>
          <cell r="S493">
            <v>0.41</v>
          </cell>
          <cell r="T493">
            <v>11.375</v>
          </cell>
          <cell r="U493">
            <v>10.53</v>
          </cell>
          <cell r="V493">
            <v>8.875</v>
          </cell>
          <cell r="W493">
            <v>8.76</v>
          </cell>
          <cell r="X493">
            <v>8.985</v>
          </cell>
          <cell r="Y493">
            <v>10.67</v>
          </cell>
          <cell r="Z493">
            <v>10.31</v>
          </cell>
          <cell r="AA493">
            <v>10.21</v>
          </cell>
          <cell r="AB493">
            <v>10.695</v>
          </cell>
          <cell r="AC493">
            <v>10.39</v>
          </cell>
          <cell r="AD493">
            <v>10.4</v>
          </cell>
          <cell r="AE493">
            <v>9.785</v>
          </cell>
          <cell r="AF493">
            <v>11</v>
          </cell>
          <cell r="AG493">
            <v>16</v>
          </cell>
          <cell r="AH493">
            <v>13.7</v>
          </cell>
        </row>
        <row r="494">
          <cell r="A494">
            <v>36894</v>
          </cell>
          <cell r="B494">
            <v>9.245</v>
          </cell>
          <cell r="C494">
            <v>8.56</v>
          </cell>
          <cell r="D494">
            <v>12.44</v>
          </cell>
          <cell r="E494">
            <v>8.07</v>
          </cell>
          <cell r="F494">
            <v>9.575</v>
          </cell>
          <cell r="G494">
            <v>3.195</v>
          </cell>
          <cell r="H494">
            <v>3.88</v>
          </cell>
          <cell r="I494">
            <v>0.684999999999999</v>
          </cell>
          <cell r="J494">
            <v>0.33</v>
          </cell>
          <cell r="K494">
            <v>1.015</v>
          </cell>
          <cell r="L494">
            <v>0.49</v>
          </cell>
          <cell r="M494">
            <v>10.385</v>
          </cell>
          <cell r="N494">
            <v>10.82</v>
          </cell>
          <cell r="O494">
            <v>12.05</v>
          </cell>
          <cell r="P494">
            <v>8.45</v>
          </cell>
          <cell r="Q494">
            <v>8.82</v>
          </cell>
          <cell r="R494">
            <v>-1.62</v>
          </cell>
          <cell r="S494">
            <v>0.435000000000001</v>
          </cell>
          <cell r="T494">
            <v>8.935</v>
          </cell>
          <cell r="U494">
            <v>9.76</v>
          </cell>
          <cell r="V494">
            <v>8.05</v>
          </cell>
          <cell r="W494">
            <v>8.045</v>
          </cell>
          <cell r="X494">
            <v>8.31</v>
          </cell>
          <cell r="Y494">
            <v>9.205</v>
          </cell>
          <cell r="Z494">
            <v>9.805</v>
          </cell>
          <cell r="AA494">
            <v>9.04</v>
          </cell>
          <cell r="AB494">
            <v>9.2</v>
          </cell>
          <cell r="AC494">
            <v>9.005</v>
          </cell>
          <cell r="AD494">
            <v>9.27</v>
          </cell>
          <cell r="AE494">
            <v>8.37</v>
          </cell>
          <cell r="AF494">
            <v>10</v>
          </cell>
          <cell r="AG494">
            <v>14</v>
          </cell>
          <cell r="AH494">
            <v>11.82</v>
          </cell>
        </row>
        <row r="495">
          <cell r="A495">
            <v>36895</v>
          </cell>
          <cell r="B495">
            <v>9.175</v>
          </cell>
          <cell r="C495">
            <v>8.98</v>
          </cell>
          <cell r="D495">
            <v>11.74</v>
          </cell>
          <cell r="E495">
            <v>8.685</v>
          </cell>
          <cell r="F495">
            <v>9.45</v>
          </cell>
          <cell r="G495">
            <v>2.565</v>
          </cell>
          <cell r="H495">
            <v>2.76</v>
          </cell>
          <cell r="I495">
            <v>0.195</v>
          </cell>
          <cell r="J495">
            <v>0.274999999999999</v>
          </cell>
          <cell r="K495">
            <v>0.469999999999999</v>
          </cell>
          <cell r="L495">
            <v>0.295</v>
          </cell>
          <cell r="M495">
            <v>9.47</v>
          </cell>
          <cell r="N495">
            <v>10.24</v>
          </cell>
          <cell r="O495">
            <v>11.125</v>
          </cell>
          <cell r="P495">
            <v>8.475</v>
          </cell>
          <cell r="Q495">
            <v>8.725</v>
          </cell>
          <cell r="R495">
            <v>-1.5</v>
          </cell>
          <cell r="S495">
            <v>0.77</v>
          </cell>
          <cell r="T495">
            <v>8.54</v>
          </cell>
          <cell r="U495">
            <v>9.665</v>
          </cell>
          <cell r="V495">
            <v>8.545</v>
          </cell>
          <cell r="W495">
            <v>8.465</v>
          </cell>
          <cell r="X495">
            <v>8.72</v>
          </cell>
          <cell r="Y495">
            <v>9.24</v>
          </cell>
          <cell r="Z495">
            <v>9.67</v>
          </cell>
          <cell r="AA495">
            <v>9.07</v>
          </cell>
          <cell r="AB495">
            <v>9.155</v>
          </cell>
          <cell r="AC495">
            <v>9.105</v>
          </cell>
          <cell r="AD495">
            <v>9.125</v>
          </cell>
          <cell r="AE495">
            <v>8.85</v>
          </cell>
          <cell r="AF495">
            <v>9.75</v>
          </cell>
          <cell r="AG495">
            <v>13.5</v>
          </cell>
          <cell r="AH495">
            <v>11.7</v>
          </cell>
        </row>
        <row r="496">
          <cell r="A496">
            <v>36896</v>
          </cell>
          <cell r="B496">
            <v>9.05</v>
          </cell>
          <cell r="C496">
            <v>8.955</v>
          </cell>
          <cell r="D496">
            <v>11.38</v>
          </cell>
          <cell r="E496">
            <v>8.65</v>
          </cell>
          <cell r="F496">
            <v>9.205</v>
          </cell>
          <cell r="G496">
            <v>2.33</v>
          </cell>
          <cell r="H496">
            <v>2.425</v>
          </cell>
          <cell r="I496">
            <v>0.0950000000000006</v>
          </cell>
          <cell r="J496">
            <v>0.154999999999999</v>
          </cell>
          <cell r="K496">
            <v>0.25</v>
          </cell>
          <cell r="L496">
            <v>0.305</v>
          </cell>
          <cell r="M496">
            <v>9.535</v>
          </cell>
          <cell r="N496">
            <v>9.96</v>
          </cell>
          <cell r="O496">
            <v>11.21</v>
          </cell>
          <cell r="P496">
            <v>8.4</v>
          </cell>
          <cell r="Q496">
            <v>8.855</v>
          </cell>
          <cell r="R496">
            <v>-1.42</v>
          </cell>
          <cell r="S496">
            <v>0.425000000000001</v>
          </cell>
          <cell r="T496">
            <v>8.545</v>
          </cell>
          <cell r="U496">
            <v>9.405</v>
          </cell>
          <cell r="V496">
            <v>8.58</v>
          </cell>
          <cell r="W496">
            <v>8.69</v>
          </cell>
          <cell r="X496">
            <v>8.67</v>
          </cell>
          <cell r="Y496">
            <v>9.17</v>
          </cell>
          <cell r="Z496">
            <v>9.37</v>
          </cell>
          <cell r="AA496">
            <v>8.915</v>
          </cell>
          <cell r="AB496">
            <v>9.04</v>
          </cell>
          <cell r="AC496">
            <v>9.015</v>
          </cell>
          <cell r="AD496">
            <v>9.05</v>
          </cell>
          <cell r="AE496">
            <v>8.8</v>
          </cell>
          <cell r="AF496">
            <v>9.8</v>
          </cell>
          <cell r="AG496">
            <v>12.75</v>
          </cell>
          <cell r="AH496">
            <v>11.24</v>
          </cell>
        </row>
        <row r="497">
          <cell r="A497">
            <v>36897</v>
          </cell>
          <cell r="B497">
            <v>9.17</v>
          </cell>
          <cell r="C497">
            <v>8.925</v>
          </cell>
          <cell r="D497">
            <v>10.6</v>
          </cell>
          <cell r="E497">
            <v>8.795</v>
          </cell>
          <cell r="F497">
            <v>9.255</v>
          </cell>
          <cell r="G497">
            <v>1.43</v>
          </cell>
          <cell r="H497">
            <v>1.675</v>
          </cell>
          <cell r="I497">
            <v>0.244999999999999</v>
          </cell>
          <cell r="J497">
            <v>0.0850000000000009</v>
          </cell>
          <cell r="K497">
            <v>0.33</v>
          </cell>
          <cell r="L497">
            <v>0.130000000000001</v>
          </cell>
          <cell r="M497">
            <v>9.59</v>
          </cell>
          <cell r="N497">
            <v>10.095</v>
          </cell>
          <cell r="O497">
            <v>12.07</v>
          </cell>
          <cell r="P497">
            <v>8.795</v>
          </cell>
          <cell r="Q497">
            <v>9.025</v>
          </cell>
          <cell r="R497">
            <v>-0.504999999999999</v>
          </cell>
          <cell r="S497">
            <v>0.505000000000001</v>
          </cell>
          <cell r="T497">
            <v>8.975</v>
          </cell>
          <cell r="U497">
            <v>9.825</v>
          </cell>
          <cell r="V497">
            <v>8.72</v>
          </cell>
          <cell r="W497">
            <v>8.725</v>
          </cell>
          <cell r="X497">
            <v>8.845</v>
          </cell>
          <cell r="Y497">
            <v>9.7</v>
          </cell>
          <cell r="Z497">
            <v>9.47</v>
          </cell>
          <cell r="AA497">
            <v>9.23</v>
          </cell>
          <cell r="AB497">
            <v>9.46</v>
          </cell>
          <cell r="AC497">
            <v>9.275</v>
          </cell>
          <cell r="AD497">
            <v>9.785</v>
          </cell>
          <cell r="AE497">
            <v>8.94</v>
          </cell>
          <cell r="AF497">
            <v>9.75</v>
          </cell>
          <cell r="AG497">
            <v>11.3</v>
          </cell>
          <cell r="AH497">
            <v>10.59</v>
          </cell>
        </row>
        <row r="498">
          <cell r="A498">
            <v>36898</v>
          </cell>
          <cell r="B498">
            <v>9.17</v>
          </cell>
          <cell r="C498">
            <v>8.925</v>
          </cell>
          <cell r="D498">
            <v>10.6</v>
          </cell>
          <cell r="E498">
            <v>8.795</v>
          </cell>
          <cell r="F498">
            <v>9.255</v>
          </cell>
          <cell r="G498">
            <v>1.43</v>
          </cell>
          <cell r="H498">
            <v>1.675</v>
          </cell>
          <cell r="I498">
            <v>0.244999999999999</v>
          </cell>
          <cell r="J498">
            <v>0.0850000000000009</v>
          </cell>
          <cell r="K498">
            <v>0.33</v>
          </cell>
          <cell r="L498">
            <v>0.130000000000001</v>
          </cell>
          <cell r="M498">
            <v>9.59</v>
          </cell>
          <cell r="N498">
            <v>10.095</v>
          </cell>
          <cell r="O498">
            <v>12.07</v>
          </cell>
          <cell r="P498">
            <v>8.795</v>
          </cell>
          <cell r="Q498">
            <v>9.025</v>
          </cell>
          <cell r="R498">
            <v>-0.504999999999999</v>
          </cell>
          <cell r="S498">
            <v>0.505000000000001</v>
          </cell>
          <cell r="T498">
            <v>8.975</v>
          </cell>
          <cell r="U498">
            <v>9.825</v>
          </cell>
          <cell r="V498">
            <v>8.72</v>
          </cell>
          <cell r="W498">
            <v>8.725</v>
          </cell>
          <cell r="X498">
            <v>8.845</v>
          </cell>
          <cell r="Y498">
            <v>9.7</v>
          </cell>
          <cell r="Z498">
            <v>9.47</v>
          </cell>
          <cell r="AA498">
            <v>9.23</v>
          </cell>
          <cell r="AB498">
            <v>9.46</v>
          </cell>
          <cell r="AC498">
            <v>9.275</v>
          </cell>
          <cell r="AD498">
            <v>9.785</v>
          </cell>
          <cell r="AE498">
            <v>8.94</v>
          </cell>
          <cell r="AF498">
            <v>9.75</v>
          </cell>
          <cell r="AG498">
            <v>11.3</v>
          </cell>
          <cell r="AH498">
            <v>10.59</v>
          </cell>
        </row>
        <row r="499">
          <cell r="A499">
            <v>36899</v>
          </cell>
          <cell r="B499">
            <v>9.17</v>
          </cell>
          <cell r="C499">
            <v>8.925</v>
          </cell>
          <cell r="D499">
            <v>10.6</v>
          </cell>
          <cell r="E499">
            <v>8.795</v>
          </cell>
          <cell r="F499">
            <v>9.255</v>
          </cell>
          <cell r="G499">
            <v>1.43</v>
          </cell>
          <cell r="H499">
            <v>1.675</v>
          </cell>
          <cell r="I499">
            <v>0.244999999999999</v>
          </cell>
          <cell r="J499">
            <v>0.0850000000000009</v>
          </cell>
          <cell r="K499">
            <v>0.33</v>
          </cell>
          <cell r="L499">
            <v>0.130000000000001</v>
          </cell>
          <cell r="M499">
            <v>9.59</v>
          </cell>
          <cell r="N499">
            <v>10.095</v>
          </cell>
          <cell r="O499">
            <v>12.07</v>
          </cell>
          <cell r="P499">
            <v>8.795</v>
          </cell>
          <cell r="Q499">
            <v>9.025</v>
          </cell>
          <cell r="R499">
            <v>-0.504999999999999</v>
          </cell>
          <cell r="S499">
            <v>0.505000000000001</v>
          </cell>
          <cell r="T499">
            <v>8.975</v>
          </cell>
          <cell r="U499">
            <v>9.825</v>
          </cell>
          <cell r="V499">
            <v>8.72</v>
          </cell>
          <cell r="W499">
            <v>8.725</v>
          </cell>
          <cell r="X499">
            <v>8.845</v>
          </cell>
          <cell r="Y499">
            <v>9.7</v>
          </cell>
          <cell r="Z499">
            <v>9.47</v>
          </cell>
          <cell r="AA499">
            <v>9.23</v>
          </cell>
          <cell r="AB499">
            <v>9.46</v>
          </cell>
          <cell r="AC499">
            <v>9.275</v>
          </cell>
          <cell r="AD499">
            <v>9.785</v>
          </cell>
          <cell r="AE499">
            <v>8.94</v>
          </cell>
          <cell r="AF499">
            <v>9.75</v>
          </cell>
          <cell r="AG499">
            <v>11.3</v>
          </cell>
          <cell r="AH499">
            <v>10.59</v>
          </cell>
        </row>
        <row r="500">
          <cell r="A500">
            <v>36900</v>
          </cell>
          <cell r="B500">
            <v>9.66</v>
          </cell>
          <cell r="C500">
            <v>9.66</v>
          </cell>
          <cell r="D500">
            <v>10.97</v>
          </cell>
          <cell r="E500">
            <v>9.455</v>
          </cell>
          <cell r="F500">
            <v>9.825</v>
          </cell>
          <cell r="G500">
            <v>1.31</v>
          </cell>
          <cell r="H500">
            <v>1.31</v>
          </cell>
          <cell r="I500">
            <v>0</v>
          </cell>
          <cell r="J500">
            <v>0.164999999999999</v>
          </cell>
          <cell r="K500">
            <v>0.164999999999999</v>
          </cell>
          <cell r="L500">
            <v>0.205</v>
          </cell>
          <cell r="M500">
            <v>10.47</v>
          </cell>
          <cell r="N500">
            <v>10.58</v>
          </cell>
          <cell r="O500">
            <v>12.745</v>
          </cell>
          <cell r="P500">
            <v>9.3</v>
          </cell>
          <cell r="Q500">
            <v>9.43</v>
          </cell>
          <cell r="R500">
            <v>-0.390000000000001</v>
          </cell>
          <cell r="S500">
            <v>0.109999999999999</v>
          </cell>
          <cell r="T500">
            <v>9.345</v>
          </cell>
          <cell r="U500">
            <v>10.34</v>
          </cell>
          <cell r="V500">
            <v>9.435</v>
          </cell>
          <cell r="W500">
            <v>9.515</v>
          </cell>
          <cell r="X500">
            <v>9.5</v>
          </cell>
          <cell r="Y500">
            <v>10.31</v>
          </cell>
          <cell r="Z500">
            <v>9.96</v>
          </cell>
          <cell r="AA500">
            <v>9.825</v>
          </cell>
          <cell r="AB500">
            <v>10.08</v>
          </cell>
          <cell r="AC500">
            <v>9.875</v>
          </cell>
          <cell r="AD500">
            <v>10.265</v>
          </cell>
          <cell r="AE500">
            <v>9.66</v>
          </cell>
          <cell r="AF500">
            <v>10</v>
          </cell>
          <cell r="AG500">
            <v>11.6</v>
          </cell>
          <cell r="AH500">
            <v>10.79</v>
          </cell>
        </row>
        <row r="501">
          <cell r="A501">
            <v>36901</v>
          </cell>
          <cell r="B501">
            <v>9.23</v>
          </cell>
          <cell r="C501">
            <v>9.08</v>
          </cell>
          <cell r="D501">
            <v>9.995</v>
          </cell>
          <cell r="E501">
            <v>8.87</v>
          </cell>
          <cell r="F501">
            <v>9.485</v>
          </cell>
          <cell r="G501">
            <v>0.764999999999999</v>
          </cell>
          <cell r="H501">
            <v>0.914999999999999</v>
          </cell>
          <cell r="I501">
            <v>0.15</v>
          </cell>
          <cell r="J501">
            <v>0.254999999999999</v>
          </cell>
          <cell r="K501">
            <v>0.404999999999999</v>
          </cell>
          <cell r="L501">
            <v>0.210000000000001</v>
          </cell>
          <cell r="M501">
            <v>9.645</v>
          </cell>
          <cell r="N501">
            <v>9.825</v>
          </cell>
          <cell r="O501">
            <v>12.875</v>
          </cell>
          <cell r="P501">
            <v>9.05</v>
          </cell>
          <cell r="Q501">
            <v>9.125</v>
          </cell>
          <cell r="R501">
            <v>-0.17</v>
          </cell>
          <cell r="S501">
            <v>0.18</v>
          </cell>
          <cell r="T501">
            <v>9.225</v>
          </cell>
          <cell r="U501">
            <v>9.945</v>
          </cell>
          <cell r="V501">
            <v>8.905</v>
          </cell>
          <cell r="W501">
            <v>8.905</v>
          </cell>
          <cell r="X501">
            <v>8.935</v>
          </cell>
          <cell r="Y501">
            <v>10.07</v>
          </cell>
          <cell r="Z501">
            <v>9.645</v>
          </cell>
          <cell r="AA501">
            <v>9.5</v>
          </cell>
          <cell r="AB501">
            <v>9.74</v>
          </cell>
          <cell r="AC501">
            <v>9.565</v>
          </cell>
          <cell r="AD501">
            <v>10.105</v>
          </cell>
          <cell r="AE501">
            <v>9.15</v>
          </cell>
          <cell r="AF501">
            <v>9.3</v>
          </cell>
          <cell r="AG501">
            <v>10.6</v>
          </cell>
          <cell r="AH501">
            <v>9.88</v>
          </cell>
        </row>
        <row r="502">
          <cell r="A502">
            <v>36902</v>
          </cell>
          <cell r="B502">
            <v>9.355</v>
          </cell>
          <cell r="C502">
            <v>9.48</v>
          </cell>
          <cell r="D502">
            <v>11.25</v>
          </cell>
          <cell r="E502">
            <v>9.16</v>
          </cell>
          <cell r="F502">
            <v>9.7</v>
          </cell>
          <cell r="G502">
            <v>1.895</v>
          </cell>
          <cell r="H502">
            <v>1.77</v>
          </cell>
          <cell r="I502">
            <v>-0.125</v>
          </cell>
          <cell r="J502">
            <v>0.344999999999999</v>
          </cell>
          <cell r="K502">
            <v>0.219999999999999</v>
          </cell>
          <cell r="L502">
            <v>0.32</v>
          </cell>
          <cell r="M502">
            <v>10.11</v>
          </cell>
          <cell r="N502">
            <v>10.525</v>
          </cell>
          <cell r="O502">
            <v>12.785</v>
          </cell>
          <cell r="P502">
            <v>9.245</v>
          </cell>
          <cell r="Q502">
            <v>9.375</v>
          </cell>
          <cell r="R502">
            <v>-0.725</v>
          </cell>
          <cell r="S502">
            <v>0.415000000000001</v>
          </cell>
          <cell r="T502">
            <v>9.34</v>
          </cell>
          <cell r="U502">
            <v>9.9</v>
          </cell>
          <cell r="V502">
            <v>9.175</v>
          </cell>
          <cell r="W502">
            <v>9.2</v>
          </cell>
          <cell r="X502">
            <v>9.245</v>
          </cell>
          <cell r="Y502">
            <v>1.014</v>
          </cell>
          <cell r="Z502">
            <v>9.725</v>
          </cell>
          <cell r="AA502">
            <v>9.605</v>
          </cell>
          <cell r="AB502">
            <v>9.865</v>
          </cell>
          <cell r="AC502">
            <v>9.745</v>
          </cell>
          <cell r="AD502">
            <v>1.0225</v>
          </cell>
          <cell r="AE502">
            <v>9.39</v>
          </cell>
          <cell r="AF502">
            <v>10</v>
          </cell>
          <cell r="AG502">
            <v>12.5</v>
          </cell>
          <cell r="AH502">
            <v>10.96</v>
          </cell>
        </row>
        <row r="503">
          <cell r="A503">
            <v>36903</v>
          </cell>
          <cell r="B503">
            <v>8.465</v>
          </cell>
          <cell r="C503">
            <v>8.8</v>
          </cell>
          <cell r="D503">
            <v>11.392</v>
          </cell>
          <cell r="E503">
            <v>8.63</v>
          </cell>
          <cell r="F503">
            <v>8.86</v>
          </cell>
          <cell r="G503">
            <v>2.927</v>
          </cell>
          <cell r="H503">
            <v>2.592</v>
          </cell>
          <cell r="I503">
            <v>-0.335000000000001</v>
          </cell>
          <cell r="J503">
            <v>0.395</v>
          </cell>
          <cell r="K503">
            <v>0.0599999999999987</v>
          </cell>
          <cell r="L503">
            <v>0.17</v>
          </cell>
          <cell r="M503">
            <v>9.635</v>
          </cell>
          <cell r="N503">
            <v>9.935</v>
          </cell>
          <cell r="O503">
            <v>11.69</v>
          </cell>
          <cell r="P503">
            <v>8.685</v>
          </cell>
          <cell r="Q503">
            <v>8.87</v>
          </cell>
          <cell r="R503">
            <v>-1.457</v>
          </cell>
          <cell r="S503">
            <v>0.300000000000001</v>
          </cell>
          <cell r="T503">
            <v>8.945</v>
          </cell>
          <cell r="U503">
            <v>8.975</v>
          </cell>
          <cell r="V503">
            <v>8.515</v>
          </cell>
          <cell r="W503">
            <v>8.625</v>
          </cell>
          <cell r="X503">
            <v>8.695</v>
          </cell>
          <cell r="Y503">
            <v>9.2</v>
          </cell>
          <cell r="Z503">
            <v>8.855</v>
          </cell>
          <cell r="AA503">
            <v>8.715</v>
          </cell>
          <cell r="AB503">
            <v>8.97</v>
          </cell>
          <cell r="AC503">
            <v>8.82</v>
          </cell>
          <cell r="AD503">
            <v>9.28</v>
          </cell>
          <cell r="AE503">
            <v>8.68</v>
          </cell>
          <cell r="AF503">
            <v>10</v>
          </cell>
          <cell r="AG503">
            <v>12.5</v>
          </cell>
          <cell r="AH503">
            <v>11.35</v>
          </cell>
        </row>
        <row r="504">
          <cell r="A504">
            <v>36904</v>
          </cell>
          <cell r="B504">
            <v>8.42</v>
          </cell>
          <cell r="C504">
            <v>8.67</v>
          </cell>
          <cell r="D504">
            <v>11.45</v>
          </cell>
          <cell r="E504">
            <v>8.42</v>
          </cell>
          <cell r="F504">
            <v>8.72</v>
          </cell>
          <cell r="G504">
            <v>3.03</v>
          </cell>
          <cell r="H504">
            <v>2.78</v>
          </cell>
          <cell r="I504">
            <v>-0.25</v>
          </cell>
          <cell r="J504">
            <v>0.300000000000001</v>
          </cell>
          <cell r="K504">
            <v>0.0500000000000007</v>
          </cell>
          <cell r="L504">
            <v>0.25</v>
          </cell>
          <cell r="M504">
            <v>9.795</v>
          </cell>
          <cell r="N504">
            <v>10.18</v>
          </cell>
          <cell r="O504">
            <v>11.315</v>
          </cell>
          <cell r="P504">
            <v>8.535</v>
          </cell>
          <cell r="Q504">
            <v>8.675</v>
          </cell>
          <cell r="R504">
            <v>-1.27</v>
          </cell>
          <cell r="S504">
            <v>0.385</v>
          </cell>
          <cell r="T504">
            <v>8.715</v>
          </cell>
          <cell r="U504">
            <v>8.76</v>
          </cell>
          <cell r="V504">
            <v>8.455</v>
          </cell>
          <cell r="W504">
            <v>8.725</v>
          </cell>
          <cell r="X504">
            <v>8.655</v>
          </cell>
          <cell r="Y504">
            <v>8.985</v>
          </cell>
          <cell r="Z504">
            <v>8.69</v>
          </cell>
          <cell r="AA504">
            <v>8.555</v>
          </cell>
          <cell r="AB504">
            <v>8.835</v>
          </cell>
          <cell r="AC504">
            <v>8.63</v>
          </cell>
          <cell r="AD504">
            <v>9.09</v>
          </cell>
          <cell r="AE504">
            <v>8.58</v>
          </cell>
          <cell r="AF504">
            <v>10.15</v>
          </cell>
          <cell r="AG504">
            <v>11.85</v>
          </cell>
          <cell r="AH504">
            <v>11.42</v>
          </cell>
        </row>
        <row r="505">
          <cell r="A505">
            <v>36905</v>
          </cell>
          <cell r="B505">
            <v>8.42</v>
          </cell>
          <cell r="C505">
            <v>8.67</v>
          </cell>
          <cell r="D505">
            <v>11.45</v>
          </cell>
          <cell r="E505">
            <v>8.42</v>
          </cell>
          <cell r="F505">
            <v>8.72</v>
          </cell>
          <cell r="G505">
            <v>3.03</v>
          </cell>
          <cell r="H505">
            <v>2.78</v>
          </cell>
          <cell r="I505">
            <v>-0.25</v>
          </cell>
          <cell r="J505">
            <v>0.300000000000001</v>
          </cell>
          <cell r="K505">
            <v>0.0500000000000007</v>
          </cell>
          <cell r="L505">
            <v>0.25</v>
          </cell>
          <cell r="M505">
            <v>9.795</v>
          </cell>
          <cell r="N505">
            <v>10.18</v>
          </cell>
          <cell r="O505">
            <v>11.315</v>
          </cell>
          <cell r="P505">
            <v>8.535</v>
          </cell>
          <cell r="Q505">
            <v>8.675</v>
          </cell>
          <cell r="R505">
            <v>-1.27</v>
          </cell>
          <cell r="S505">
            <v>0.385</v>
          </cell>
          <cell r="T505">
            <v>8.715</v>
          </cell>
          <cell r="U505">
            <v>8.76</v>
          </cell>
          <cell r="V505">
            <v>8.455</v>
          </cell>
          <cell r="W505">
            <v>8.725</v>
          </cell>
          <cell r="X505">
            <v>8.655</v>
          </cell>
          <cell r="Y505">
            <v>8.985</v>
          </cell>
          <cell r="Z505">
            <v>8.69</v>
          </cell>
          <cell r="AA505">
            <v>8.555</v>
          </cell>
          <cell r="AB505">
            <v>8.835</v>
          </cell>
          <cell r="AC505">
            <v>8.63</v>
          </cell>
          <cell r="AD505">
            <v>9.09</v>
          </cell>
          <cell r="AE505">
            <v>8.58</v>
          </cell>
          <cell r="AF505">
            <v>10.15</v>
          </cell>
          <cell r="AG505">
            <v>11.85</v>
          </cell>
          <cell r="AH505">
            <v>11.42</v>
          </cell>
        </row>
        <row r="506">
          <cell r="A506">
            <v>36906</v>
          </cell>
          <cell r="B506">
            <v>8.42</v>
          </cell>
          <cell r="C506">
            <v>8.67</v>
          </cell>
          <cell r="D506">
            <v>11.45</v>
          </cell>
          <cell r="E506">
            <v>8.42</v>
          </cell>
          <cell r="F506">
            <v>8.72</v>
          </cell>
          <cell r="G506">
            <v>3.03</v>
          </cell>
          <cell r="H506">
            <v>2.78</v>
          </cell>
          <cell r="I506">
            <v>-0.25</v>
          </cell>
          <cell r="J506">
            <v>0.300000000000001</v>
          </cell>
          <cell r="K506">
            <v>0.0500000000000007</v>
          </cell>
          <cell r="L506">
            <v>0.25</v>
          </cell>
          <cell r="M506">
            <v>9.795</v>
          </cell>
          <cell r="N506">
            <v>10.18</v>
          </cell>
          <cell r="O506">
            <v>11.315</v>
          </cell>
          <cell r="P506">
            <v>8.535</v>
          </cell>
          <cell r="Q506">
            <v>8.675</v>
          </cell>
          <cell r="R506">
            <v>-1.27</v>
          </cell>
          <cell r="S506">
            <v>0.385</v>
          </cell>
          <cell r="T506">
            <v>8.715</v>
          </cell>
          <cell r="U506">
            <v>8.76</v>
          </cell>
          <cell r="V506">
            <v>8.455</v>
          </cell>
          <cell r="W506">
            <v>8.725</v>
          </cell>
          <cell r="X506">
            <v>8.655</v>
          </cell>
          <cell r="Y506">
            <v>8.985</v>
          </cell>
          <cell r="Z506">
            <v>8.69</v>
          </cell>
          <cell r="AA506">
            <v>8.555</v>
          </cell>
          <cell r="AB506">
            <v>8.835</v>
          </cell>
          <cell r="AC506">
            <v>8.63</v>
          </cell>
          <cell r="AD506">
            <v>9.09</v>
          </cell>
          <cell r="AE506">
            <v>8.58</v>
          </cell>
          <cell r="AF506">
            <v>10.15</v>
          </cell>
          <cell r="AG506">
            <v>11.85</v>
          </cell>
          <cell r="AH506">
            <v>11.42</v>
          </cell>
        </row>
        <row r="507">
          <cell r="A507">
            <v>36907</v>
          </cell>
          <cell r="B507">
            <v>8.42</v>
          </cell>
          <cell r="C507">
            <v>8.67</v>
          </cell>
          <cell r="D507">
            <v>11.45</v>
          </cell>
          <cell r="E507">
            <v>8.42</v>
          </cell>
          <cell r="F507">
            <v>8.72</v>
          </cell>
          <cell r="G507">
            <v>3.03</v>
          </cell>
          <cell r="H507">
            <v>2.78</v>
          </cell>
          <cell r="I507">
            <v>-0.25</v>
          </cell>
          <cell r="J507">
            <v>0.300000000000001</v>
          </cell>
          <cell r="K507">
            <v>0.0500000000000007</v>
          </cell>
          <cell r="L507">
            <v>0.25</v>
          </cell>
          <cell r="M507">
            <v>9.795</v>
          </cell>
          <cell r="N507">
            <v>10.18</v>
          </cell>
          <cell r="O507">
            <v>11.315</v>
          </cell>
          <cell r="P507">
            <v>8.535</v>
          </cell>
          <cell r="Q507">
            <v>8.675</v>
          </cell>
          <cell r="R507">
            <v>-1.27</v>
          </cell>
          <cell r="S507">
            <v>0.385</v>
          </cell>
          <cell r="T507">
            <v>8.715</v>
          </cell>
          <cell r="U507">
            <v>8.76</v>
          </cell>
          <cell r="V507">
            <v>8.455</v>
          </cell>
          <cell r="W507">
            <v>8.725</v>
          </cell>
          <cell r="X507">
            <v>8.655</v>
          </cell>
          <cell r="Y507">
            <v>8.985</v>
          </cell>
          <cell r="Z507">
            <v>8.69</v>
          </cell>
          <cell r="AA507">
            <v>8.555</v>
          </cell>
          <cell r="AB507">
            <v>8.835</v>
          </cell>
          <cell r="AC507">
            <v>8.63</v>
          </cell>
          <cell r="AD507">
            <v>9.09</v>
          </cell>
          <cell r="AE507">
            <v>8.58</v>
          </cell>
          <cell r="AF507">
            <v>10.15</v>
          </cell>
          <cell r="AG507">
            <v>11.85</v>
          </cell>
          <cell r="AH507">
            <v>11.42</v>
          </cell>
        </row>
        <row r="508">
          <cell r="A508">
            <v>36908</v>
          </cell>
          <cell r="B508">
            <v>7.85</v>
          </cell>
          <cell r="C508">
            <v>8.31</v>
          </cell>
          <cell r="D508">
            <v>11.14</v>
          </cell>
          <cell r="E508">
            <v>8.075</v>
          </cell>
          <cell r="F508">
            <v>8.295</v>
          </cell>
          <cell r="G508">
            <v>3.29</v>
          </cell>
          <cell r="H508">
            <v>2.83</v>
          </cell>
          <cell r="I508">
            <v>-0.460000000000001</v>
          </cell>
          <cell r="J508">
            <v>0.445</v>
          </cell>
          <cell r="K508">
            <v>-0.0150000000000006</v>
          </cell>
          <cell r="L508">
            <v>0.235000000000001</v>
          </cell>
          <cell r="M508">
            <v>9.565</v>
          </cell>
          <cell r="N508">
            <v>9.805</v>
          </cell>
          <cell r="O508">
            <v>10.705</v>
          </cell>
          <cell r="P508">
            <v>8.065</v>
          </cell>
          <cell r="Q508">
            <v>8.34</v>
          </cell>
          <cell r="R508">
            <v>-1.335</v>
          </cell>
          <cell r="S508">
            <v>0.24</v>
          </cell>
          <cell r="T508">
            <v>8.295</v>
          </cell>
          <cell r="U508">
            <v>8.19</v>
          </cell>
          <cell r="V508">
            <v>8.05</v>
          </cell>
          <cell r="W508">
            <v>8.14</v>
          </cell>
          <cell r="X508">
            <v>8.185</v>
          </cell>
          <cell r="Y508">
            <v>8.335</v>
          </cell>
          <cell r="Z508">
            <v>8.2</v>
          </cell>
          <cell r="AA508">
            <v>8.01</v>
          </cell>
          <cell r="AB508">
            <v>8.285</v>
          </cell>
          <cell r="AC508">
            <v>8.08</v>
          </cell>
          <cell r="AD508">
            <v>8.41</v>
          </cell>
          <cell r="AE508">
            <v>8.14</v>
          </cell>
          <cell r="AF508">
            <v>9.3</v>
          </cell>
          <cell r="AG508">
            <v>11.7</v>
          </cell>
          <cell r="AH508">
            <v>10.33</v>
          </cell>
        </row>
        <row r="509">
          <cell r="A509">
            <v>36909</v>
          </cell>
          <cell r="B509">
            <v>7.48</v>
          </cell>
          <cell r="C509">
            <v>8.05</v>
          </cell>
          <cell r="D509">
            <v>11.71</v>
          </cell>
          <cell r="E509">
            <v>7.75</v>
          </cell>
          <cell r="F509">
            <v>8.305</v>
          </cell>
          <cell r="G509">
            <v>4.23</v>
          </cell>
          <cell r="H509">
            <v>3.66</v>
          </cell>
          <cell r="I509">
            <v>-0.57</v>
          </cell>
          <cell r="J509">
            <v>0.824999999999999</v>
          </cell>
          <cell r="K509">
            <v>0.254999999999999</v>
          </cell>
          <cell r="L509">
            <v>0.300000000000001</v>
          </cell>
          <cell r="M509">
            <v>9.67</v>
          </cell>
          <cell r="N509">
            <v>9.965</v>
          </cell>
          <cell r="O509">
            <v>10.365</v>
          </cell>
          <cell r="P509">
            <v>7.705</v>
          </cell>
          <cell r="Q509">
            <v>8.035</v>
          </cell>
          <cell r="R509">
            <v>-1.745</v>
          </cell>
          <cell r="S509">
            <v>0.295</v>
          </cell>
          <cell r="T509">
            <v>8.03</v>
          </cell>
          <cell r="U509">
            <v>7.86</v>
          </cell>
          <cell r="V509">
            <v>7.61</v>
          </cell>
          <cell r="W509">
            <v>7.81</v>
          </cell>
          <cell r="X509">
            <v>7.82</v>
          </cell>
          <cell r="Y509">
            <v>7.97</v>
          </cell>
          <cell r="Z509">
            <v>7.935</v>
          </cell>
          <cell r="AA509">
            <v>7.655</v>
          </cell>
          <cell r="AB509">
            <v>7.92</v>
          </cell>
          <cell r="AC509">
            <v>7.685</v>
          </cell>
          <cell r="AD509">
            <v>8.035</v>
          </cell>
          <cell r="AE509">
            <v>7.76</v>
          </cell>
          <cell r="AF509">
            <v>10.5</v>
          </cell>
          <cell r="AG509">
            <v>12.2</v>
          </cell>
          <cell r="AH509">
            <v>11.61</v>
          </cell>
        </row>
        <row r="510">
          <cell r="A510">
            <v>36910</v>
          </cell>
          <cell r="B510">
            <v>6.905</v>
          </cell>
          <cell r="C510">
            <v>7.5</v>
          </cell>
          <cell r="D510">
            <v>11.375</v>
          </cell>
          <cell r="E510">
            <v>7.25</v>
          </cell>
          <cell r="F510">
            <v>7.47</v>
          </cell>
          <cell r="G510">
            <v>4.47</v>
          </cell>
          <cell r="H510">
            <v>3.875</v>
          </cell>
          <cell r="I510">
            <v>-0.595</v>
          </cell>
          <cell r="J510">
            <v>0.565</v>
          </cell>
          <cell r="K510">
            <v>-0.0300000000000003</v>
          </cell>
          <cell r="L510">
            <v>0.25</v>
          </cell>
          <cell r="M510">
            <v>8.95</v>
          </cell>
          <cell r="N510">
            <v>9.745</v>
          </cell>
          <cell r="O510">
            <v>9.11</v>
          </cell>
          <cell r="P510">
            <v>7.18</v>
          </cell>
          <cell r="Q510">
            <v>7.61</v>
          </cell>
          <cell r="R510">
            <v>-1.63</v>
          </cell>
          <cell r="S510">
            <v>0.795</v>
          </cell>
          <cell r="T510">
            <v>7.31</v>
          </cell>
          <cell r="U510">
            <v>7.065</v>
          </cell>
          <cell r="V510">
            <v>6.965</v>
          </cell>
          <cell r="W510">
            <v>7.145</v>
          </cell>
          <cell r="X510">
            <v>7.295</v>
          </cell>
          <cell r="Y510">
            <v>7.315</v>
          </cell>
          <cell r="Z510">
            <v>7.375</v>
          </cell>
          <cell r="AA510">
            <v>7.065</v>
          </cell>
          <cell r="AB510">
            <v>7.29</v>
          </cell>
          <cell r="AC510">
            <v>7.105</v>
          </cell>
          <cell r="AD510">
            <v>7.39</v>
          </cell>
          <cell r="AE510">
            <v>7.145</v>
          </cell>
          <cell r="AF510">
            <v>10</v>
          </cell>
          <cell r="AG510">
            <v>11.8</v>
          </cell>
          <cell r="AH510">
            <v>11.03</v>
          </cell>
        </row>
        <row r="511">
          <cell r="A511">
            <v>36911</v>
          </cell>
          <cell r="B511">
            <v>7.115</v>
          </cell>
          <cell r="C511">
            <v>7.685</v>
          </cell>
          <cell r="D511">
            <v>15.12</v>
          </cell>
          <cell r="E511">
            <v>7.365</v>
          </cell>
          <cell r="F511">
            <v>7.675</v>
          </cell>
          <cell r="G511">
            <v>8.005</v>
          </cell>
          <cell r="H511">
            <v>7.435</v>
          </cell>
          <cell r="I511">
            <v>-0.569999999999999</v>
          </cell>
          <cell r="J511">
            <v>0.56</v>
          </cell>
          <cell r="K511">
            <v>-0.00999999999999979</v>
          </cell>
          <cell r="L511">
            <v>0.319999999999999</v>
          </cell>
          <cell r="M511">
            <v>10.215</v>
          </cell>
          <cell r="N511">
            <v>11.375</v>
          </cell>
          <cell r="O511">
            <v>9.795</v>
          </cell>
          <cell r="P511">
            <v>7.37</v>
          </cell>
          <cell r="Q511">
            <v>8.075</v>
          </cell>
          <cell r="R511">
            <v>-3.745</v>
          </cell>
          <cell r="S511">
            <v>1.16</v>
          </cell>
          <cell r="T511">
            <v>7.565</v>
          </cell>
          <cell r="U511">
            <v>7.575</v>
          </cell>
          <cell r="V511">
            <v>7.39</v>
          </cell>
          <cell r="W511">
            <v>7.4</v>
          </cell>
          <cell r="X511">
            <v>7.48</v>
          </cell>
          <cell r="Y511">
            <v>7.735</v>
          </cell>
          <cell r="Z511">
            <v>7.62</v>
          </cell>
          <cell r="AA511">
            <v>7.365</v>
          </cell>
          <cell r="AB511">
            <v>7.595</v>
          </cell>
          <cell r="AC511">
            <v>7.465</v>
          </cell>
          <cell r="AD511">
            <v>7.815</v>
          </cell>
          <cell r="AE511">
            <v>7.515</v>
          </cell>
          <cell r="AF511">
            <v>12.25</v>
          </cell>
          <cell r="AG511">
            <v>17</v>
          </cell>
          <cell r="AH511">
            <v>15.42</v>
          </cell>
        </row>
        <row r="512">
          <cell r="A512">
            <v>36912</v>
          </cell>
          <cell r="B512">
            <v>7.115</v>
          </cell>
          <cell r="C512">
            <v>7.685</v>
          </cell>
          <cell r="D512">
            <v>15.12</v>
          </cell>
          <cell r="E512">
            <v>7.365</v>
          </cell>
          <cell r="F512">
            <v>7.675</v>
          </cell>
          <cell r="G512">
            <v>8.005</v>
          </cell>
          <cell r="H512">
            <v>7.435</v>
          </cell>
          <cell r="I512">
            <v>-0.569999999999999</v>
          </cell>
          <cell r="J512">
            <v>0.56</v>
          </cell>
          <cell r="K512">
            <v>-0.00999999999999979</v>
          </cell>
          <cell r="L512">
            <v>0.319999999999999</v>
          </cell>
          <cell r="M512">
            <v>10.215</v>
          </cell>
          <cell r="N512">
            <v>11.375</v>
          </cell>
          <cell r="O512">
            <v>9.795</v>
          </cell>
          <cell r="P512">
            <v>7.37</v>
          </cell>
          <cell r="Q512">
            <v>8.075</v>
          </cell>
          <cell r="R512">
            <v>-3.745</v>
          </cell>
          <cell r="S512">
            <v>1.16</v>
          </cell>
          <cell r="T512">
            <v>7.565</v>
          </cell>
          <cell r="U512">
            <v>7.575</v>
          </cell>
          <cell r="V512">
            <v>7.39</v>
          </cell>
          <cell r="W512">
            <v>7.4</v>
          </cell>
          <cell r="X512">
            <v>7.48</v>
          </cell>
          <cell r="Y512">
            <v>7.735</v>
          </cell>
          <cell r="Z512">
            <v>7.62</v>
          </cell>
          <cell r="AA512">
            <v>7.365</v>
          </cell>
          <cell r="AB512">
            <v>7.595</v>
          </cell>
          <cell r="AC512">
            <v>7.465</v>
          </cell>
          <cell r="AD512">
            <v>7.815</v>
          </cell>
          <cell r="AE512">
            <v>7.515</v>
          </cell>
          <cell r="AF512">
            <v>12.25</v>
          </cell>
          <cell r="AG512">
            <v>17</v>
          </cell>
          <cell r="AH512">
            <v>15.42</v>
          </cell>
        </row>
        <row r="513">
          <cell r="A513">
            <v>36913</v>
          </cell>
          <cell r="B513">
            <v>7.115</v>
          </cell>
          <cell r="C513">
            <v>7.685</v>
          </cell>
          <cell r="D513">
            <v>15.12</v>
          </cell>
          <cell r="E513">
            <v>7.365</v>
          </cell>
          <cell r="F513">
            <v>7.675</v>
          </cell>
          <cell r="G513">
            <v>8.005</v>
          </cell>
          <cell r="H513">
            <v>7.435</v>
          </cell>
          <cell r="I513">
            <v>-0.569999999999999</v>
          </cell>
          <cell r="J513">
            <v>0.56</v>
          </cell>
          <cell r="K513">
            <v>-0.00999999999999979</v>
          </cell>
          <cell r="L513">
            <v>0.319999999999999</v>
          </cell>
          <cell r="M513">
            <v>10.215</v>
          </cell>
          <cell r="N513">
            <v>11.375</v>
          </cell>
          <cell r="O513">
            <v>9.795</v>
          </cell>
          <cell r="P513">
            <v>7.37</v>
          </cell>
          <cell r="Q513">
            <v>8.075</v>
          </cell>
          <cell r="R513">
            <v>-3.745</v>
          </cell>
          <cell r="S513">
            <v>1.16</v>
          </cell>
          <cell r="T513">
            <v>7.565</v>
          </cell>
          <cell r="U513">
            <v>7.575</v>
          </cell>
          <cell r="V513">
            <v>7.39</v>
          </cell>
          <cell r="W513">
            <v>7.4</v>
          </cell>
          <cell r="X513">
            <v>7.48</v>
          </cell>
          <cell r="Y513">
            <v>7.735</v>
          </cell>
          <cell r="Z513">
            <v>7.62</v>
          </cell>
          <cell r="AA513">
            <v>7.365</v>
          </cell>
          <cell r="AB513">
            <v>7.595</v>
          </cell>
          <cell r="AC513">
            <v>7.465</v>
          </cell>
          <cell r="AD513">
            <v>7.815</v>
          </cell>
          <cell r="AE513">
            <v>7.515</v>
          </cell>
          <cell r="AF513">
            <v>12.25</v>
          </cell>
          <cell r="AG513">
            <v>17</v>
          </cell>
          <cell r="AH513">
            <v>15.42</v>
          </cell>
        </row>
        <row r="514">
          <cell r="A514">
            <v>36914</v>
          </cell>
          <cell r="B514">
            <v>7.38</v>
          </cell>
          <cell r="C514">
            <v>7.785</v>
          </cell>
          <cell r="D514">
            <v>16.585</v>
          </cell>
          <cell r="E514">
            <v>7.625</v>
          </cell>
          <cell r="F514">
            <v>7.73</v>
          </cell>
          <cell r="G514">
            <v>9.205</v>
          </cell>
          <cell r="H514">
            <v>8.8</v>
          </cell>
          <cell r="I514">
            <v>-0.405</v>
          </cell>
          <cell r="J514">
            <v>0.350000000000001</v>
          </cell>
          <cell r="K514">
            <v>-0.0549999999999997</v>
          </cell>
          <cell r="L514">
            <v>0.16</v>
          </cell>
          <cell r="M514">
            <v>12.59</v>
          </cell>
          <cell r="N514">
            <v>13.18</v>
          </cell>
          <cell r="O514">
            <v>9.765</v>
          </cell>
          <cell r="P514">
            <v>7.465</v>
          </cell>
          <cell r="Q514">
            <v>8.37</v>
          </cell>
          <cell r="R514">
            <v>-3.405</v>
          </cell>
          <cell r="S514">
            <v>0.59</v>
          </cell>
          <cell r="T514">
            <v>8.675</v>
          </cell>
          <cell r="U514">
            <v>7.675</v>
          </cell>
          <cell r="V514">
            <v>7.545</v>
          </cell>
          <cell r="W514">
            <v>7.61</v>
          </cell>
          <cell r="X514">
            <v>7.65</v>
          </cell>
          <cell r="Y514">
            <v>7.84</v>
          </cell>
          <cell r="Z514">
            <v>7.665</v>
          </cell>
          <cell r="AA514">
            <v>7.495</v>
          </cell>
          <cell r="AB514">
            <v>7.73</v>
          </cell>
          <cell r="AC514">
            <v>7.525</v>
          </cell>
          <cell r="AD514">
            <v>7.9</v>
          </cell>
          <cell r="AE514">
            <v>7.63</v>
          </cell>
          <cell r="AF514">
            <v>12.5</v>
          </cell>
          <cell r="AG514">
            <v>17.8</v>
          </cell>
          <cell r="AH514">
            <v>16.46</v>
          </cell>
        </row>
        <row r="515">
          <cell r="A515">
            <v>36915</v>
          </cell>
          <cell r="B515">
            <v>6.75</v>
          </cell>
          <cell r="C515">
            <v>6.855</v>
          </cell>
          <cell r="D515">
            <v>15.96</v>
          </cell>
          <cell r="E515">
            <v>6.87</v>
          </cell>
          <cell r="F515">
            <v>6.945</v>
          </cell>
          <cell r="G515">
            <v>9.21</v>
          </cell>
          <cell r="H515">
            <v>9.105</v>
          </cell>
          <cell r="I515">
            <v>-0.105</v>
          </cell>
          <cell r="J515">
            <v>0.195</v>
          </cell>
          <cell r="K515">
            <v>0.0899999999999999</v>
          </cell>
          <cell r="L515">
            <v>-0.0149999999999997</v>
          </cell>
          <cell r="M515">
            <v>12.505</v>
          </cell>
          <cell r="N515">
            <v>12.645</v>
          </cell>
          <cell r="O515">
            <v>9.075</v>
          </cell>
          <cell r="P515">
            <v>6.775</v>
          </cell>
          <cell r="Q515">
            <v>7.045</v>
          </cell>
          <cell r="R515">
            <v>-3.315</v>
          </cell>
          <cell r="S515">
            <v>0.139999999999999</v>
          </cell>
          <cell r="T515">
            <v>7.515</v>
          </cell>
          <cell r="U515">
            <v>7.065</v>
          </cell>
          <cell r="V515">
            <v>6.775</v>
          </cell>
          <cell r="W515">
            <v>6.84</v>
          </cell>
          <cell r="X515">
            <v>6.935</v>
          </cell>
          <cell r="Y515">
            <v>7.205</v>
          </cell>
          <cell r="Z515">
            <v>6.995</v>
          </cell>
          <cell r="AA515">
            <v>6.86</v>
          </cell>
          <cell r="AB515">
            <v>7.13</v>
          </cell>
          <cell r="AC515">
            <v>6.94</v>
          </cell>
          <cell r="AD515">
            <v>7.25</v>
          </cell>
          <cell r="AE515">
            <v>6.985</v>
          </cell>
          <cell r="AF515">
            <v>14.3</v>
          </cell>
          <cell r="AG515">
            <v>17.8</v>
          </cell>
          <cell r="AH515">
            <v>15.97</v>
          </cell>
        </row>
        <row r="516">
          <cell r="A516">
            <v>36916</v>
          </cell>
          <cell r="B516">
            <v>6.55</v>
          </cell>
          <cell r="C516">
            <v>6.79</v>
          </cell>
          <cell r="D516">
            <v>15.97</v>
          </cell>
          <cell r="E516">
            <v>6.825</v>
          </cell>
          <cell r="F516">
            <v>6.795</v>
          </cell>
          <cell r="G516">
            <v>9.42</v>
          </cell>
          <cell r="H516">
            <v>9.18</v>
          </cell>
          <cell r="I516">
            <v>-0.24</v>
          </cell>
          <cell r="J516">
            <v>0.245</v>
          </cell>
          <cell r="K516">
            <v>0.00499999999999989</v>
          </cell>
          <cell r="L516">
            <v>-0.0350000000000001</v>
          </cell>
          <cell r="M516">
            <v>11.415</v>
          </cell>
          <cell r="N516">
            <v>11.37</v>
          </cell>
          <cell r="O516">
            <v>9.045</v>
          </cell>
          <cell r="P516">
            <v>6.755</v>
          </cell>
          <cell r="Q516">
            <v>7.035</v>
          </cell>
          <cell r="R516">
            <v>-4.6</v>
          </cell>
          <cell r="S516">
            <v>-0.0449999999999999</v>
          </cell>
          <cell r="T516">
            <v>7.16</v>
          </cell>
          <cell r="U516">
            <v>6.91</v>
          </cell>
          <cell r="V516">
            <v>6.725</v>
          </cell>
          <cell r="W516">
            <v>6.83</v>
          </cell>
          <cell r="X516">
            <v>6.85</v>
          </cell>
          <cell r="Y516">
            <v>7</v>
          </cell>
          <cell r="Z516">
            <v>6.83</v>
          </cell>
          <cell r="AA516">
            <v>6.675</v>
          </cell>
          <cell r="AB516">
            <v>6.925</v>
          </cell>
          <cell r="AC516">
            <v>6.745</v>
          </cell>
          <cell r="AD516">
            <v>7.125</v>
          </cell>
          <cell r="AE516">
            <v>6.905</v>
          </cell>
          <cell r="AF516">
            <v>14.5</v>
          </cell>
          <cell r="AG516">
            <v>16.9</v>
          </cell>
          <cell r="AH516">
            <v>15.88</v>
          </cell>
        </row>
        <row r="517">
          <cell r="A517">
            <v>36917</v>
          </cell>
          <cell r="B517">
            <v>6.95</v>
          </cell>
          <cell r="C517">
            <v>7.305</v>
          </cell>
          <cell r="D517">
            <v>15.185</v>
          </cell>
          <cell r="E517">
            <v>7.285</v>
          </cell>
        </row>
        <row r="517">
          <cell r="G517">
            <v>8.235</v>
          </cell>
          <cell r="H517">
            <v>7.88</v>
          </cell>
          <cell r="I517">
            <v>-0.355</v>
          </cell>
          <cell r="J517">
            <v>-6.95</v>
          </cell>
          <cell r="K517">
            <v>-7.305</v>
          </cell>
          <cell r="L517">
            <v>0.0199999999999996</v>
          </cell>
          <cell r="M517">
            <v>10.36</v>
          </cell>
          <cell r="N517">
            <v>10.645</v>
          </cell>
          <cell r="O517">
            <v>9.51</v>
          </cell>
          <cell r="P517">
            <v>7.18</v>
          </cell>
          <cell r="Q517">
            <v>7.425</v>
          </cell>
          <cell r="R517">
            <v>-4.54</v>
          </cell>
          <cell r="S517">
            <v>0.285</v>
          </cell>
          <cell r="T517">
            <v>7.33</v>
          </cell>
          <cell r="U517">
            <v>7.295</v>
          </cell>
          <cell r="V517">
            <v>7.26</v>
          </cell>
          <cell r="W517">
            <v>7.255</v>
          </cell>
          <cell r="X517">
            <v>7.375</v>
          </cell>
          <cell r="Y517">
            <v>7.395</v>
          </cell>
          <cell r="Z517">
            <v>7.26</v>
          </cell>
          <cell r="AA517">
            <v>7.13</v>
          </cell>
          <cell r="AB517">
            <v>7.335</v>
          </cell>
          <cell r="AC517">
            <v>7.19</v>
          </cell>
          <cell r="AD517">
            <v>7.55</v>
          </cell>
          <cell r="AE517">
            <v>7.33</v>
          </cell>
          <cell r="AF517">
            <v>14</v>
          </cell>
          <cell r="AG517">
            <v>16.5</v>
          </cell>
          <cell r="AH517">
            <v>15.01</v>
          </cell>
        </row>
        <row r="518">
          <cell r="A518">
            <v>36918</v>
          </cell>
          <cell r="B518">
            <v>6.7</v>
          </cell>
          <cell r="C518">
            <v>6.955</v>
          </cell>
          <cell r="D518">
            <v>13.42</v>
          </cell>
          <cell r="E518">
            <v>6.845</v>
          </cell>
          <cell r="F518">
            <v>6.91</v>
          </cell>
          <cell r="G518">
            <v>6.72</v>
          </cell>
          <cell r="H518">
            <v>6.465</v>
          </cell>
          <cell r="I518">
            <v>-0.255</v>
          </cell>
          <cell r="J518">
            <v>0.21</v>
          </cell>
          <cell r="K518">
            <v>-0.0449999999999999</v>
          </cell>
          <cell r="L518">
            <v>0.11</v>
          </cell>
          <cell r="M518">
            <v>9.885</v>
          </cell>
          <cell r="N518">
            <v>10.84</v>
          </cell>
          <cell r="O518">
            <v>9.04</v>
          </cell>
          <cell r="P518">
            <v>6.82</v>
          </cell>
          <cell r="Q518">
            <v>7.125</v>
          </cell>
          <cell r="R518">
            <v>-2.58</v>
          </cell>
          <cell r="S518">
            <v>0.955</v>
          </cell>
          <cell r="T518">
            <v>7.015</v>
          </cell>
          <cell r="U518">
            <v>7.035</v>
          </cell>
          <cell r="V518">
            <v>6.81</v>
          </cell>
          <cell r="W518">
            <v>6.89</v>
          </cell>
          <cell r="X518">
            <v>6.96</v>
          </cell>
          <cell r="Y518">
            <v>7.15</v>
          </cell>
          <cell r="Z518">
            <v>6.9</v>
          </cell>
          <cell r="AA518">
            <v>6.83</v>
          </cell>
          <cell r="AB518">
            <v>7.09</v>
          </cell>
          <cell r="AC518">
            <v>6.915</v>
          </cell>
          <cell r="AD518">
            <v>7.285</v>
          </cell>
          <cell r="AE518">
            <v>6.945</v>
          </cell>
          <cell r="AF518">
            <v>12</v>
          </cell>
          <cell r="AG518">
            <v>14.6</v>
          </cell>
          <cell r="AH518">
            <v>13.18</v>
          </cell>
        </row>
        <row r="519">
          <cell r="A519">
            <v>36919</v>
          </cell>
          <cell r="B519">
            <v>6.7</v>
          </cell>
          <cell r="C519">
            <v>6.955</v>
          </cell>
          <cell r="D519">
            <v>13.42</v>
          </cell>
          <cell r="E519">
            <v>6.845</v>
          </cell>
          <cell r="F519">
            <v>6.91</v>
          </cell>
          <cell r="G519">
            <v>6.72</v>
          </cell>
          <cell r="H519">
            <v>6.465</v>
          </cell>
          <cell r="I519">
            <v>-0.255</v>
          </cell>
          <cell r="J519">
            <v>0.21</v>
          </cell>
          <cell r="K519">
            <v>-0.0449999999999999</v>
          </cell>
          <cell r="L519">
            <v>0.11</v>
          </cell>
          <cell r="M519">
            <v>9.885</v>
          </cell>
          <cell r="N519">
            <v>10.84</v>
          </cell>
          <cell r="O519">
            <v>9.04</v>
          </cell>
          <cell r="P519">
            <v>6.82</v>
          </cell>
          <cell r="Q519">
            <v>7.125</v>
          </cell>
          <cell r="R519">
            <v>-2.58</v>
          </cell>
          <cell r="S519">
            <v>0.955</v>
          </cell>
          <cell r="T519">
            <v>7.015</v>
          </cell>
          <cell r="U519">
            <v>7.035</v>
          </cell>
          <cell r="V519">
            <v>6.81</v>
          </cell>
          <cell r="W519">
            <v>6.89</v>
          </cell>
          <cell r="X519">
            <v>6.96</v>
          </cell>
          <cell r="Y519">
            <v>7.15</v>
          </cell>
          <cell r="Z519">
            <v>6.9</v>
          </cell>
          <cell r="AA519">
            <v>6.83</v>
          </cell>
          <cell r="AB519">
            <v>7.09</v>
          </cell>
          <cell r="AC519">
            <v>6.915</v>
          </cell>
          <cell r="AD519">
            <v>7.285</v>
          </cell>
          <cell r="AE519">
            <v>6.945</v>
          </cell>
          <cell r="AF519">
            <v>12</v>
          </cell>
          <cell r="AG519">
            <v>14.6</v>
          </cell>
          <cell r="AH519">
            <v>13.18</v>
          </cell>
        </row>
        <row r="520">
          <cell r="A520">
            <v>36920</v>
          </cell>
          <cell r="B520">
            <v>6.7</v>
          </cell>
          <cell r="C520">
            <v>6.955</v>
          </cell>
          <cell r="D520">
            <v>13.42</v>
          </cell>
          <cell r="E520">
            <v>6.845</v>
          </cell>
          <cell r="F520">
            <v>6.91</v>
          </cell>
          <cell r="G520">
            <v>6.72</v>
          </cell>
          <cell r="H520">
            <v>6.465</v>
          </cell>
          <cell r="I520">
            <v>-0.255</v>
          </cell>
          <cell r="J520">
            <v>0.21</v>
          </cell>
          <cell r="K520">
            <v>-0.0449999999999999</v>
          </cell>
          <cell r="L520">
            <v>0.11</v>
          </cell>
          <cell r="M520">
            <v>9.885</v>
          </cell>
          <cell r="N520">
            <v>10.84</v>
          </cell>
          <cell r="O520">
            <v>9.04</v>
          </cell>
          <cell r="P520">
            <v>6.82</v>
          </cell>
          <cell r="Q520">
            <v>7.125</v>
          </cell>
          <cell r="R520">
            <v>-2.58</v>
          </cell>
          <cell r="S520">
            <v>0.955</v>
          </cell>
          <cell r="T520">
            <v>7.015</v>
          </cell>
          <cell r="U520">
            <v>7.035</v>
          </cell>
          <cell r="V520">
            <v>6.81</v>
          </cell>
          <cell r="W520">
            <v>6.89</v>
          </cell>
          <cell r="X520">
            <v>6.96</v>
          </cell>
          <cell r="Y520">
            <v>7.15</v>
          </cell>
          <cell r="Z520">
            <v>6.9</v>
          </cell>
          <cell r="AA520">
            <v>6.83</v>
          </cell>
          <cell r="AB520">
            <v>7.09</v>
          </cell>
          <cell r="AC520">
            <v>6.915</v>
          </cell>
          <cell r="AD520">
            <v>7.285</v>
          </cell>
          <cell r="AE520">
            <v>6.945</v>
          </cell>
          <cell r="AF520">
            <v>12</v>
          </cell>
          <cell r="AG520">
            <v>14.6</v>
          </cell>
          <cell r="AH520">
            <v>13.18</v>
          </cell>
        </row>
        <row r="521">
          <cell r="A521">
            <v>36921</v>
          </cell>
          <cell r="B521">
            <v>6.34</v>
          </cell>
          <cell r="C521">
            <v>6.71</v>
          </cell>
          <cell r="D521">
            <v>13.27</v>
          </cell>
          <cell r="E521">
            <v>6.61</v>
          </cell>
          <cell r="F521">
            <v>6.545</v>
          </cell>
          <cell r="G521">
            <v>6.93</v>
          </cell>
          <cell r="H521">
            <v>6.56</v>
          </cell>
          <cell r="I521">
            <v>-0.37</v>
          </cell>
          <cell r="J521">
            <v>0.205</v>
          </cell>
          <cell r="K521">
            <v>-0.165</v>
          </cell>
          <cell r="L521">
            <v>0.0999999999999996</v>
          </cell>
          <cell r="M521">
            <v>8.89</v>
          </cell>
          <cell r="N521">
            <v>9.625</v>
          </cell>
          <cell r="O521">
            <v>8.465</v>
          </cell>
          <cell r="P521">
            <v>6.63</v>
          </cell>
          <cell r="Q521">
            <v>6.785</v>
          </cell>
          <cell r="R521">
            <v>-3.645</v>
          </cell>
          <cell r="S521">
            <v>0.734999999999999</v>
          </cell>
          <cell r="T521">
            <v>6.725</v>
          </cell>
          <cell r="U521">
            <v>6.6</v>
          </cell>
          <cell r="V521">
            <v>6.55</v>
          </cell>
          <cell r="W521">
            <v>6.52</v>
          </cell>
          <cell r="X521">
            <v>6.66</v>
          </cell>
          <cell r="Y521">
            <v>6.755</v>
          </cell>
          <cell r="Z521">
            <v>6.555</v>
          </cell>
          <cell r="AA521">
            <v>6.465</v>
          </cell>
          <cell r="AB521">
            <v>6.68</v>
          </cell>
          <cell r="AC521">
            <v>6.52</v>
          </cell>
          <cell r="AD521">
            <v>6.875</v>
          </cell>
          <cell r="AE521">
            <v>6.665</v>
          </cell>
          <cell r="AF521">
            <v>12</v>
          </cell>
          <cell r="AG521">
            <v>14</v>
          </cell>
          <cell r="AH521">
            <v>13.14</v>
          </cell>
        </row>
        <row r="522">
          <cell r="A522">
            <v>36922</v>
          </cell>
          <cell r="B522">
            <v>5.62</v>
          </cell>
          <cell r="C522">
            <v>5.87</v>
          </cell>
          <cell r="D522">
            <v>10.88</v>
          </cell>
          <cell r="E522">
            <v>5.745</v>
          </cell>
          <cell r="F522">
            <v>5.82</v>
          </cell>
          <cell r="G522">
            <v>5.26</v>
          </cell>
          <cell r="H522">
            <v>5.01</v>
          </cell>
          <cell r="I522">
            <v>-0.25</v>
          </cell>
          <cell r="J522">
            <v>0.2</v>
          </cell>
          <cell r="K522">
            <v>-0.0499999999999998</v>
          </cell>
          <cell r="L522">
            <v>0.125</v>
          </cell>
          <cell r="M522">
            <v>8.33</v>
          </cell>
          <cell r="N522">
            <v>9.84</v>
          </cell>
          <cell r="O522">
            <v>7.28</v>
          </cell>
          <cell r="P522">
            <v>5.725</v>
          </cell>
          <cell r="Q522">
            <v>6.025</v>
          </cell>
          <cell r="R522">
            <v>-1.04</v>
          </cell>
          <cell r="S522">
            <v>1.51</v>
          </cell>
          <cell r="T522">
            <v>5.785</v>
          </cell>
          <cell r="U522">
            <v>5.87</v>
          </cell>
          <cell r="V522">
            <v>5.68</v>
          </cell>
          <cell r="W522">
            <v>5.765</v>
          </cell>
          <cell r="X522">
            <v>5.815</v>
          </cell>
          <cell r="Y522">
            <v>6</v>
          </cell>
          <cell r="Z522">
            <v>5.81</v>
          </cell>
          <cell r="AA522">
            <v>5.725</v>
          </cell>
          <cell r="AB522">
            <v>5.935</v>
          </cell>
          <cell r="AC522">
            <v>5.775</v>
          </cell>
          <cell r="AD522">
            <v>6.075</v>
          </cell>
          <cell r="AE522">
            <v>5.9</v>
          </cell>
          <cell r="AF522">
            <v>10</v>
          </cell>
          <cell r="AG522">
            <v>12</v>
          </cell>
          <cell r="AH522">
            <v>10.74</v>
          </cell>
        </row>
        <row r="523">
          <cell r="A523">
            <v>36923</v>
          </cell>
          <cell r="B523">
            <v>5.7</v>
          </cell>
          <cell r="C523">
            <v>5.825</v>
          </cell>
          <cell r="D523">
            <v>13.745</v>
          </cell>
          <cell r="E523">
            <v>5.77</v>
          </cell>
          <cell r="F523">
            <v>5.945</v>
          </cell>
          <cell r="G523">
            <v>8.045</v>
          </cell>
          <cell r="H523">
            <v>7.92</v>
          </cell>
          <cell r="I523">
            <v>-0.125</v>
          </cell>
          <cell r="J523">
            <v>0.245</v>
          </cell>
          <cell r="K523">
            <v>0.12</v>
          </cell>
          <cell r="L523">
            <v>0.0550000000000006</v>
          </cell>
          <cell r="M523">
            <v>10.535</v>
          </cell>
          <cell r="N523">
            <v>13.925</v>
          </cell>
          <cell r="O523">
            <v>7.49</v>
          </cell>
          <cell r="P523">
            <v>5.805</v>
          </cell>
          <cell r="Q523">
            <v>5.99</v>
          </cell>
          <cell r="R523">
            <v>0.180000000000002</v>
          </cell>
          <cell r="S523">
            <v>3.39</v>
          </cell>
          <cell r="T523">
            <v>5.805</v>
          </cell>
          <cell r="U523">
            <v>5.895</v>
          </cell>
          <cell r="V523">
            <v>5.615</v>
          </cell>
          <cell r="W523">
            <v>5.735</v>
          </cell>
          <cell r="X523">
            <v>5.79</v>
          </cell>
          <cell r="Y523">
            <v>6.02</v>
          </cell>
          <cell r="Z523">
            <v>5.87</v>
          </cell>
          <cell r="AA523">
            <v>5.84</v>
          </cell>
          <cell r="AB523">
            <v>6.14</v>
          </cell>
          <cell r="AC523">
            <v>5.895</v>
          </cell>
          <cell r="AD523">
            <v>6.145</v>
          </cell>
          <cell r="AE523">
            <v>5.875</v>
          </cell>
          <cell r="AF523">
            <v>11.3</v>
          </cell>
          <cell r="AG523">
            <v>18.5</v>
          </cell>
          <cell r="AH523">
            <v>13.72</v>
          </cell>
        </row>
        <row r="524">
          <cell r="A524">
            <v>36924</v>
          </cell>
          <cell r="B524">
            <v>5.635</v>
          </cell>
          <cell r="C524">
            <v>5.81</v>
          </cell>
          <cell r="D524">
            <v>15.35</v>
          </cell>
          <cell r="E524">
            <v>5.74</v>
          </cell>
          <cell r="F524">
            <v>5.87</v>
          </cell>
          <cell r="G524">
            <v>9.715</v>
          </cell>
          <cell r="H524">
            <v>9.54</v>
          </cell>
          <cell r="I524">
            <v>-0.175</v>
          </cell>
          <cell r="J524">
            <v>0.235</v>
          </cell>
          <cell r="K524">
            <v>0.0600000000000005</v>
          </cell>
          <cell r="L524">
            <v>0.0699999999999994</v>
          </cell>
          <cell r="M524">
            <v>10.925</v>
          </cell>
          <cell r="N524">
            <v>14.11</v>
          </cell>
          <cell r="O524">
            <v>7.53</v>
          </cell>
          <cell r="P524">
            <v>5.79</v>
          </cell>
          <cell r="Q524">
            <v>5.97</v>
          </cell>
          <cell r="R524">
            <v>-1.24</v>
          </cell>
          <cell r="S524">
            <v>3.185</v>
          </cell>
          <cell r="T524">
            <v>5.87</v>
          </cell>
          <cell r="U524">
            <v>5.84</v>
          </cell>
          <cell r="V524">
            <v>5.735</v>
          </cell>
          <cell r="W524">
            <v>5.8</v>
          </cell>
          <cell r="X524">
            <v>5.8</v>
          </cell>
          <cell r="Y524">
            <v>6.005</v>
          </cell>
          <cell r="Z524">
            <v>5.815</v>
          </cell>
          <cell r="AA524">
            <v>5.805</v>
          </cell>
          <cell r="AB524">
            <v>6.055</v>
          </cell>
          <cell r="AC524">
            <v>5.89</v>
          </cell>
          <cell r="AD524">
            <v>6.115</v>
          </cell>
          <cell r="AE524">
            <v>5.875</v>
          </cell>
          <cell r="AF524">
            <v>13</v>
          </cell>
          <cell r="AG524">
            <v>6.38</v>
          </cell>
          <cell r="AH524">
            <v>6.26</v>
          </cell>
        </row>
        <row r="525">
          <cell r="A525">
            <v>36925</v>
          </cell>
          <cell r="B525">
            <v>6.58</v>
          </cell>
          <cell r="C525">
            <v>6.41</v>
          </cell>
          <cell r="D525">
            <v>15.385</v>
          </cell>
          <cell r="E525">
            <v>6.405</v>
          </cell>
          <cell r="F525">
            <v>6.46</v>
          </cell>
          <cell r="G525">
            <v>8.805</v>
          </cell>
          <cell r="H525">
            <v>8.975</v>
          </cell>
          <cell r="I525">
            <v>0.17</v>
          </cell>
          <cell r="J525">
            <v>-0.12</v>
          </cell>
          <cell r="K525">
            <v>0.0499999999999998</v>
          </cell>
          <cell r="L525">
            <v>0.00499999999999989</v>
          </cell>
          <cell r="M525">
            <v>10.285</v>
          </cell>
          <cell r="N525">
            <v>12.45</v>
          </cell>
          <cell r="O525">
            <v>8.575</v>
          </cell>
          <cell r="P525">
            <v>6.285</v>
          </cell>
          <cell r="Q525">
            <v>6.445</v>
          </cell>
          <cell r="R525">
            <v>-2.935</v>
          </cell>
          <cell r="S525">
            <v>2.165</v>
          </cell>
          <cell r="T525">
            <v>6.345</v>
          </cell>
          <cell r="U525">
            <v>6.605</v>
          </cell>
          <cell r="V525">
            <v>6.295</v>
          </cell>
          <cell r="W525">
            <v>6.425</v>
          </cell>
          <cell r="X525">
            <v>6.39</v>
          </cell>
          <cell r="Y525">
            <v>6.77</v>
          </cell>
          <cell r="Z525">
            <v>6.48</v>
          </cell>
          <cell r="AA525">
            <v>6.59</v>
          </cell>
          <cell r="AB525">
            <v>6.67</v>
          </cell>
          <cell r="AC525">
            <v>6.58</v>
          </cell>
          <cell r="AD525">
            <v>6.935</v>
          </cell>
          <cell r="AE525">
            <v>6.67</v>
          </cell>
          <cell r="AF525">
            <v>12.5</v>
          </cell>
          <cell r="AG525">
            <v>17.1</v>
          </cell>
          <cell r="AH525">
            <v>15.06</v>
          </cell>
        </row>
        <row r="526">
          <cell r="A526">
            <v>36926</v>
          </cell>
          <cell r="B526">
            <v>6.58</v>
          </cell>
          <cell r="C526">
            <v>6.41</v>
          </cell>
          <cell r="D526">
            <v>15.385</v>
          </cell>
          <cell r="E526">
            <v>6.405</v>
          </cell>
          <cell r="F526">
            <v>6.46</v>
          </cell>
          <cell r="G526">
            <v>8.805</v>
          </cell>
          <cell r="H526">
            <v>8.975</v>
          </cell>
          <cell r="I526">
            <v>0.17</v>
          </cell>
          <cell r="J526">
            <v>-0.12</v>
          </cell>
          <cell r="K526">
            <v>0.0499999999999998</v>
          </cell>
          <cell r="L526">
            <v>0.00499999999999989</v>
          </cell>
          <cell r="M526">
            <v>10.285</v>
          </cell>
          <cell r="N526">
            <v>12.45</v>
          </cell>
          <cell r="O526">
            <v>8.575</v>
          </cell>
          <cell r="P526">
            <v>6.285</v>
          </cell>
          <cell r="Q526">
            <v>6.445</v>
          </cell>
          <cell r="R526">
            <v>-2.935</v>
          </cell>
          <cell r="S526">
            <v>2.165</v>
          </cell>
          <cell r="T526">
            <v>6.345</v>
          </cell>
          <cell r="U526">
            <v>6.605</v>
          </cell>
          <cell r="V526">
            <v>6.295</v>
          </cell>
          <cell r="W526">
            <v>6.425</v>
          </cell>
          <cell r="X526">
            <v>6.39</v>
          </cell>
          <cell r="Y526">
            <v>6.77</v>
          </cell>
          <cell r="Z526">
            <v>6.48</v>
          </cell>
          <cell r="AA526">
            <v>6.59</v>
          </cell>
          <cell r="AB526">
            <v>6.67</v>
          </cell>
          <cell r="AC526">
            <v>6.58</v>
          </cell>
          <cell r="AD526">
            <v>6.935</v>
          </cell>
          <cell r="AE526">
            <v>6.67</v>
          </cell>
          <cell r="AF526">
            <v>12.5</v>
          </cell>
          <cell r="AG526">
            <v>17.1</v>
          </cell>
          <cell r="AH526">
            <v>15.06</v>
          </cell>
        </row>
        <row r="527">
          <cell r="A527">
            <v>36927</v>
          </cell>
          <cell r="B527">
            <v>6.58</v>
          </cell>
          <cell r="C527">
            <v>6.41</v>
          </cell>
          <cell r="D527">
            <v>15.385</v>
          </cell>
          <cell r="E527">
            <v>6.405</v>
          </cell>
          <cell r="F527">
            <v>6.46</v>
          </cell>
          <cell r="G527">
            <v>8.805</v>
          </cell>
          <cell r="H527">
            <v>8.975</v>
          </cell>
          <cell r="I527">
            <v>0.17</v>
          </cell>
          <cell r="J527">
            <v>-0.12</v>
          </cell>
          <cell r="K527">
            <v>0.0499999999999998</v>
          </cell>
          <cell r="L527">
            <v>0.00499999999999989</v>
          </cell>
          <cell r="M527">
            <v>10.285</v>
          </cell>
          <cell r="N527">
            <v>12.45</v>
          </cell>
          <cell r="O527">
            <v>8.575</v>
          </cell>
          <cell r="P527">
            <v>6.285</v>
          </cell>
          <cell r="Q527">
            <v>6.445</v>
          </cell>
          <cell r="R527">
            <v>-2.935</v>
          </cell>
          <cell r="S527">
            <v>2.165</v>
          </cell>
          <cell r="T527">
            <v>6.345</v>
          </cell>
          <cell r="U527">
            <v>6.605</v>
          </cell>
          <cell r="V527">
            <v>6.295</v>
          </cell>
          <cell r="W527">
            <v>6.425</v>
          </cell>
          <cell r="X527">
            <v>6.39</v>
          </cell>
          <cell r="Y527">
            <v>6.77</v>
          </cell>
          <cell r="Z527">
            <v>6.48</v>
          </cell>
          <cell r="AA527">
            <v>6.59</v>
          </cell>
          <cell r="AB527">
            <v>6.67</v>
          </cell>
          <cell r="AC527">
            <v>6.58</v>
          </cell>
          <cell r="AD527">
            <v>6.935</v>
          </cell>
          <cell r="AE527">
            <v>6.67</v>
          </cell>
          <cell r="AF527">
            <v>12.5</v>
          </cell>
          <cell r="AG527">
            <v>17.1</v>
          </cell>
          <cell r="AH527">
            <v>15.06</v>
          </cell>
        </row>
        <row r="528">
          <cell r="A528">
            <v>36928</v>
          </cell>
          <cell r="B528">
            <v>5.57</v>
          </cell>
          <cell r="C528">
            <v>5.61</v>
          </cell>
          <cell r="D528">
            <v>13.225</v>
          </cell>
          <cell r="E528">
            <v>5.605</v>
          </cell>
          <cell r="F528">
            <v>5.69</v>
          </cell>
          <cell r="G528">
            <v>7.655</v>
          </cell>
          <cell r="H528">
            <v>7.615</v>
          </cell>
          <cell r="I528">
            <v>-0.04</v>
          </cell>
          <cell r="J528">
            <v>0.12</v>
          </cell>
          <cell r="K528">
            <v>0.0800000000000001</v>
          </cell>
          <cell r="L528">
            <v>0.00499999999999989</v>
          </cell>
          <cell r="M528">
            <v>8.995</v>
          </cell>
          <cell r="N528">
            <v>9.925</v>
          </cell>
          <cell r="O528">
            <v>7.52</v>
          </cell>
          <cell r="P528">
            <v>5.78</v>
          </cell>
          <cell r="Q528">
            <v>5.86</v>
          </cell>
          <cell r="R528">
            <v>-3.3</v>
          </cell>
          <cell r="S528">
            <v>0.930000000000002</v>
          </cell>
          <cell r="T528">
            <v>5.735</v>
          </cell>
          <cell r="U528">
            <v>5.765</v>
          </cell>
          <cell r="V528">
            <v>5.54</v>
          </cell>
          <cell r="W528">
            <v>5.575</v>
          </cell>
          <cell r="X528">
            <v>5.64</v>
          </cell>
          <cell r="Y528">
            <v>5.96</v>
          </cell>
          <cell r="Z528">
            <v>5.78</v>
          </cell>
          <cell r="AA528">
            <v>5.695</v>
          </cell>
          <cell r="AB528">
            <v>5.8</v>
          </cell>
          <cell r="AC528">
            <v>5.73</v>
          </cell>
          <cell r="AD528">
            <v>6.08</v>
          </cell>
          <cell r="AE528">
            <v>5.655</v>
          </cell>
          <cell r="AF528">
            <v>9.5</v>
          </cell>
          <cell r="AG528">
            <v>15</v>
          </cell>
          <cell r="AH528">
            <v>12.59</v>
          </cell>
        </row>
        <row r="529">
          <cell r="A529">
            <v>36929</v>
          </cell>
          <cell r="B529">
            <v>5.35</v>
          </cell>
          <cell r="C529">
            <v>5.38</v>
          </cell>
          <cell r="D529">
            <v>12.815</v>
          </cell>
          <cell r="E529">
            <v>5.39</v>
          </cell>
          <cell r="F529">
            <v>5.485</v>
          </cell>
          <cell r="G529">
            <v>7.465</v>
          </cell>
          <cell r="H529">
            <v>7.435</v>
          </cell>
          <cell r="I529">
            <v>-0.0300000000000003</v>
          </cell>
          <cell r="J529">
            <v>0.135000000000001</v>
          </cell>
          <cell r="K529">
            <v>0.105</v>
          </cell>
          <cell r="L529">
            <v>-0.00999999999999979</v>
          </cell>
          <cell r="M529">
            <v>9.13</v>
          </cell>
          <cell r="N529">
            <v>10.155</v>
          </cell>
          <cell r="O529">
            <v>7.92</v>
          </cell>
          <cell r="P529">
            <v>5.785</v>
          </cell>
          <cell r="Q529">
            <v>5.91</v>
          </cell>
          <cell r="R529">
            <v>-2.66</v>
          </cell>
          <cell r="S529">
            <v>1.025</v>
          </cell>
          <cell r="T529">
            <v>5.725</v>
          </cell>
          <cell r="U529">
            <v>5.58</v>
          </cell>
          <cell r="V529">
            <v>5.125</v>
          </cell>
          <cell r="W529">
            <v>5.365</v>
          </cell>
          <cell r="X529">
            <v>5.435</v>
          </cell>
          <cell r="Y529">
            <v>5.755</v>
          </cell>
          <cell r="Z529">
            <v>5.525</v>
          </cell>
          <cell r="AA529">
            <v>5.495</v>
          </cell>
          <cell r="AB529">
            <v>5.655</v>
          </cell>
          <cell r="AC529">
            <v>5.53</v>
          </cell>
          <cell r="AD529">
            <v>5.93</v>
          </cell>
          <cell r="AE529">
            <v>5.42</v>
          </cell>
          <cell r="AF529">
            <v>11.5</v>
          </cell>
          <cell r="AG529">
            <v>15</v>
          </cell>
          <cell r="AH529">
            <v>12.64</v>
          </cell>
        </row>
        <row r="530">
          <cell r="A530">
            <v>36930</v>
          </cell>
          <cell r="B530">
            <v>5.55</v>
          </cell>
          <cell r="C530">
            <v>5.725</v>
          </cell>
          <cell r="D530">
            <v>13.33</v>
          </cell>
          <cell r="E530">
            <v>5.655</v>
          </cell>
          <cell r="F530">
            <v>5.735</v>
          </cell>
          <cell r="G530">
            <v>7.78</v>
          </cell>
          <cell r="H530">
            <v>7.605</v>
          </cell>
          <cell r="I530">
            <v>-0.175</v>
          </cell>
          <cell r="J530">
            <v>0.185000000000001</v>
          </cell>
          <cell r="K530">
            <v>0.0100000000000007</v>
          </cell>
          <cell r="L530">
            <v>0.0699999999999994</v>
          </cell>
          <cell r="M530">
            <v>9.805</v>
          </cell>
          <cell r="N530">
            <v>1.605</v>
          </cell>
          <cell r="O530">
            <v>8.125</v>
          </cell>
          <cell r="P530">
            <v>6.36</v>
          </cell>
          <cell r="Q530">
            <v>6.32</v>
          </cell>
          <cell r="R530">
            <v>-11.725</v>
          </cell>
          <cell r="S530">
            <v>-8.2</v>
          </cell>
          <cell r="T530">
            <v>6.335</v>
          </cell>
          <cell r="U530">
            <v>5.67</v>
          </cell>
          <cell r="V530">
            <v>5.47</v>
          </cell>
          <cell r="W530">
            <v>5.625</v>
          </cell>
          <cell r="X530">
            <v>5.705</v>
          </cell>
          <cell r="Y530">
            <v>5.895</v>
          </cell>
          <cell r="Z530">
            <v>5.67</v>
          </cell>
          <cell r="AA530">
            <v>5.66</v>
          </cell>
          <cell r="AB530">
            <v>5.845</v>
          </cell>
          <cell r="AC530">
            <v>5.695</v>
          </cell>
          <cell r="AD530">
            <v>6.1</v>
          </cell>
          <cell r="AE530">
            <v>5.695</v>
          </cell>
          <cell r="AF530">
            <v>12</v>
          </cell>
          <cell r="AG530">
            <v>14</v>
          </cell>
          <cell r="AH530">
            <v>13.08</v>
          </cell>
        </row>
        <row r="531">
          <cell r="A531">
            <v>36931</v>
          </cell>
          <cell r="B531">
            <v>6.15</v>
          </cell>
          <cell r="C531">
            <v>6.37</v>
          </cell>
          <cell r="D531">
            <v>12.94</v>
          </cell>
          <cell r="E531">
            <v>6.355</v>
          </cell>
          <cell r="F531">
            <v>6.27</v>
          </cell>
          <cell r="G531">
            <v>6.79</v>
          </cell>
          <cell r="H531">
            <v>6.57</v>
          </cell>
          <cell r="I531">
            <v>-0.22</v>
          </cell>
          <cell r="J531">
            <v>0.119999999999999</v>
          </cell>
          <cell r="K531">
            <v>-0.100000000000001</v>
          </cell>
          <cell r="L531">
            <v>0.0149999999999997</v>
          </cell>
          <cell r="M531">
            <v>9.82</v>
          </cell>
          <cell r="N531">
            <v>10.445</v>
          </cell>
          <cell r="O531">
            <v>8.76</v>
          </cell>
          <cell r="P531">
            <v>7.38</v>
          </cell>
          <cell r="Q531">
            <v>7.275</v>
          </cell>
          <cell r="R531">
            <v>-2.495</v>
          </cell>
          <cell r="S531">
            <v>0.625</v>
          </cell>
          <cell r="T531">
            <v>6.74</v>
          </cell>
          <cell r="U531">
            <v>6.245</v>
          </cell>
          <cell r="V531">
            <v>6.27</v>
          </cell>
          <cell r="W531">
            <v>6.33</v>
          </cell>
          <cell r="X531">
            <v>6.405</v>
          </cell>
          <cell r="Y531">
            <v>6.52</v>
          </cell>
          <cell r="Z531">
            <v>6.245</v>
          </cell>
          <cell r="AA531">
            <v>6.29</v>
          </cell>
          <cell r="AB531">
            <v>6.555</v>
          </cell>
          <cell r="AC531">
            <v>6.32</v>
          </cell>
          <cell r="AD531">
            <v>6.695</v>
          </cell>
          <cell r="AE531">
            <v>6.36</v>
          </cell>
          <cell r="AF531">
            <v>12</v>
          </cell>
          <cell r="AG531">
            <v>14</v>
          </cell>
          <cell r="AH531">
            <v>12.7</v>
          </cell>
        </row>
        <row r="532">
          <cell r="A532">
            <v>36932</v>
          </cell>
          <cell r="B532">
            <v>5.98</v>
          </cell>
          <cell r="C532">
            <v>6.29</v>
          </cell>
          <cell r="D532">
            <v>14.83</v>
          </cell>
          <cell r="E532">
            <v>6.23</v>
          </cell>
          <cell r="F532">
            <v>6.175</v>
          </cell>
          <cell r="G532">
            <v>8.85</v>
          </cell>
          <cell r="H532">
            <v>8.54</v>
          </cell>
          <cell r="I532">
            <v>-0.31</v>
          </cell>
          <cell r="J532">
            <v>0.194999999999999</v>
          </cell>
          <cell r="K532">
            <v>-0.115</v>
          </cell>
          <cell r="L532">
            <v>0.0599999999999996</v>
          </cell>
          <cell r="M532">
            <v>9.06</v>
          </cell>
          <cell r="N532">
            <v>10.435</v>
          </cell>
          <cell r="O532">
            <v>8.61</v>
          </cell>
          <cell r="P532">
            <v>7.345</v>
          </cell>
          <cell r="Q532">
            <v>7.315</v>
          </cell>
          <cell r="R532">
            <v>-4.395</v>
          </cell>
          <cell r="S532">
            <v>1.375</v>
          </cell>
          <cell r="T532">
            <v>7.165</v>
          </cell>
          <cell r="U532">
            <v>6.08</v>
          </cell>
          <cell r="V532">
            <v>6.125</v>
          </cell>
          <cell r="W532">
            <v>6.195</v>
          </cell>
          <cell r="X532">
            <v>6.255</v>
          </cell>
          <cell r="Y532">
            <v>6.345</v>
          </cell>
          <cell r="Z532">
            <v>6.13</v>
          </cell>
          <cell r="AA532">
            <v>6.15</v>
          </cell>
          <cell r="AB532">
            <v>6.4</v>
          </cell>
          <cell r="AC532">
            <v>6.185</v>
          </cell>
          <cell r="AD532">
            <v>6.46</v>
          </cell>
          <cell r="AE532">
            <v>6.205</v>
          </cell>
          <cell r="AF532">
            <v>10.6</v>
          </cell>
          <cell r="AG532">
            <v>17</v>
          </cell>
          <cell r="AH532">
            <v>14.53</v>
          </cell>
        </row>
        <row r="533">
          <cell r="A533">
            <v>36933</v>
          </cell>
          <cell r="B533">
            <v>5.98</v>
          </cell>
          <cell r="C533">
            <v>6.29</v>
          </cell>
          <cell r="D533">
            <v>14.83</v>
          </cell>
          <cell r="E533">
            <v>6.23</v>
          </cell>
          <cell r="F533">
            <v>6.175</v>
          </cell>
          <cell r="G533">
            <v>8.85</v>
          </cell>
          <cell r="H533">
            <v>8.54</v>
          </cell>
          <cell r="I533">
            <v>-0.31</v>
          </cell>
          <cell r="J533">
            <v>0.194999999999999</v>
          </cell>
          <cell r="K533">
            <v>-0.115</v>
          </cell>
          <cell r="L533">
            <v>0.0599999999999996</v>
          </cell>
          <cell r="M533">
            <v>9.06</v>
          </cell>
          <cell r="N533">
            <v>10.435</v>
          </cell>
          <cell r="O533">
            <v>8.61</v>
          </cell>
          <cell r="P533">
            <v>7.345</v>
          </cell>
          <cell r="Q533">
            <v>7.315</v>
          </cell>
          <cell r="R533">
            <v>-4.395</v>
          </cell>
          <cell r="S533">
            <v>1.375</v>
          </cell>
          <cell r="T533">
            <v>7.165</v>
          </cell>
          <cell r="U533">
            <v>6.08</v>
          </cell>
          <cell r="V533">
            <v>6.125</v>
          </cell>
          <cell r="W533">
            <v>6.195</v>
          </cell>
          <cell r="X533">
            <v>6.255</v>
          </cell>
          <cell r="Y533">
            <v>6.345</v>
          </cell>
          <cell r="Z533">
            <v>6.13</v>
          </cell>
          <cell r="AA533">
            <v>6.15</v>
          </cell>
          <cell r="AB533">
            <v>6.4</v>
          </cell>
          <cell r="AC533">
            <v>6.185</v>
          </cell>
          <cell r="AD533">
            <v>6.46</v>
          </cell>
          <cell r="AE533">
            <v>6.205</v>
          </cell>
          <cell r="AF533">
            <v>10.6</v>
          </cell>
          <cell r="AG533">
            <v>17</v>
          </cell>
          <cell r="AH533">
            <v>14.53</v>
          </cell>
        </row>
        <row r="534">
          <cell r="A534">
            <v>36934</v>
          </cell>
          <cell r="B534">
            <v>5.98</v>
          </cell>
          <cell r="C534">
            <v>6.29</v>
          </cell>
          <cell r="D534">
            <v>14.83</v>
          </cell>
          <cell r="E534">
            <v>6.23</v>
          </cell>
          <cell r="F534">
            <v>6.175</v>
          </cell>
          <cell r="G534">
            <v>8.85</v>
          </cell>
          <cell r="H534">
            <v>8.54</v>
          </cell>
          <cell r="I534">
            <v>-0.31</v>
          </cell>
          <cell r="J534">
            <v>0.194999999999999</v>
          </cell>
          <cell r="K534">
            <v>-0.115</v>
          </cell>
          <cell r="L534">
            <v>0.0599999999999996</v>
          </cell>
          <cell r="M534">
            <v>9.06</v>
          </cell>
          <cell r="N534">
            <v>10.435</v>
          </cell>
          <cell r="O534">
            <v>8.61</v>
          </cell>
          <cell r="P534">
            <v>7.345</v>
          </cell>
          <cell r="Q534">
            <v>7.315</v>
          </cell>
          <cell r="R534">
            <v>-4.395</v>
          </cell>
          <cell r="S534">
            <v>1.375</v>
          </cell>
          <cell r="T534">
            <v>7.165</v>
          </cell>
          <cell r="U534">
            <v>6.08</v>
          </cell>
          <cell r="V534">
            <v>6.125</v>
          </cell>
          <cell r="W534">
            <v>6.195</v>
          </cell>
          <cell r="X534">
            <v>6.255</v>
          </cell>
          <cell r="Y534">
            <v>6.345</v>
          </cell>
          <cell r="Z534">
            <v>6.13</v>
          </cell>
          <cell r="AA534">
            <v>6.15</v>
          </cell>
          <cell r="AB534">
            <v>6.4</v>
          </cell>
          <cell r="AC534">
            <v>6.185</v>
          </cell>
          <cell r="AD534">
            <v>6.46</v>
          </cell>
          <cell r="AE534">
            <v>6.205</v>
          </cell>
          <cell r="AF534">
            <v>10.6</v>
          </cell>
          <cell r="AG534">
            <v>17</v>
          </cell>
          <cell r="AH534">
            <v>14.53</v>
          </cell>
        </row>
        <row r="535">
          <cell r="A535">
            <v>36935</v>
          </cell>
          <cell r="B535">
            <v>5.5</v>
          </cell>
          <cell r="C535">
            <v>5.765</v>
          </cell>
          <cell r="D535">
            <v>19.775</v>
          </cell>
          <cell r="E535">
            <v>5.67</v>
          </cell>
          <cell r="F535">
            <v>5.61</v>
          </cell>
          <cell r="G535">
            <v>14.275</v>
          </cell>
          <cell r="H535">
            <v>14.01</v>
          </cell>
          <cell r="I535">
            <v>-0.265</v>
          </cell>
          <cell r="J535">
            <v>0.11</v>
          </cell>
          <cell r="K535">
            <v>-0.154999999999999</v>
          </cell>
          <cell r="L535">
            <v>0.0949999999999998</v>
          </cell>
          <cell r="M535">
            <v>11.26</v>
          </cell>
          <cell r="N535">
            <v>12.215</v>
          </cell>
          <cell r="O535">
            <v>7.75</v>
          </cell>
          <cell r="P535">
            <v>6.97</v>
          </cell>
          <cell r="Q535">
            <v>6.95</v>
          </cell>
          <cell r="R535">
            <v>-7.56</v>
          </cell>
          <cell r="S535">
            <v>0.955</v>
          </cell>
          <cell r="T535">
            <v>6.835</v>
          </cell>
          <cell r="U535">
            <v>5.63</v>
          </cell>
          <cell r="V535">
            <v>5.425</v>
          </cell>
          <cell r="W535">
            <v>5.595</v>
          </cell>
          <cell r="X535">
            <v>18.145</v>
          </cell>
          <cell r="Y535">
            <v>5.87</v>
          </cell>
          <cell r="Z535">
            <v>5.595</v>
          </cell>
          <cell r="AA535">
            <v>5.625</v>
          </cell>
          <cell r="AB535">
            <v>5.78</v>
          </cell>
          <cell r="AC535">
            <v>5.645</v>
          </cell>
          <cell r="AD535">
            <v>5.995</v>
          </cell>
          <cell r="AE535">
            <v>5.685</v>
          </cell>
          <cell r="AF535">
            <v>12.4</v>
          </cell>
          <cell r="AG535">
            <v>22</v>
          </cell>
          <cell r="AH535">
            <v>19.1</v>
          </cell>
        </row>
        <row r="536">
          <cell r="A536">
            <v>36936</v>
          </cell>
          <cell r="B536">
            <v>5.295</v>
          </cell>
          <cell r="C536">
            <v>5.445</v>
          </cell>
          <cell r="D536">
            <v>34.525</v>
          </cell>
          <cell r="E536">
            <v>5.39</v>
          </cell>
          <cell r="F536">
            <v>5.505</v>
          </cell>
          <cell r="G536">
            <v>29.23</v>
          </cell>
          <cell r="H536">
            <v>29.08</v>
          </cell>
          <cell r="I536">
            <v>-0.15</v>
          </cell>
          <cell r="J536">
            <v>0.21</v>
          </cell>
          <cell r="K536">
            <v>0.0599999999999996</v>
          </cell>
          <cell r="L536">
            <v>0.0550000000000006</v>
          </cell>
          <cell r="M536">
            <v>11.53</v>
          </cell>
          <cell r="N536">
            <v>13.03</v>
          </cell>
          <cell r="O536">
            <v>7.875</v>
          </cell>
          <cell r="P536">
            <v>7.16</v>
          </cell>
          <cell r="Q536">
            <v>7.13</v>
          </cell>
          <cell r="R536">
            <v>-21.495</v>
          </cell>
          <cell r="S536">
            <v>1.5</v>
          </cell>
          <cell r="T536">
            <v>6.945</v>
          </cell>
          <cell r="U536">
            <v>5.61</v>
          </cell>
          <cell r="V536">
            <v>5.335</v>
          </cell>
          <cell r="W536">
            <v>5.365</v>
          </cell>
          <cell r="X536">
            <v>5.44</v>
          </cell>
          <cell r="Y536">
            <v>5.79</v>
          </cell>
          <cell r="Z536">
            <v>5.58</v>
          </cell>
          <cell r="AA536">
            <v>5.545</v>
          </cell>
          <cell r="AB536">
            <v>5.725</v>
          </cell>
          <cell r="AC536">
            <v>5.565</v>
          </cell>
          <cell r="AD536">
            <v>5.925</v>
          </cell>
          <cell r="AE536">
            <v>5.6</v>
          </cell>
          <cell r="AF536">
            <v>22</v>
          </cell>
          <cell r="AG536">
            <v>41.25</v>
          </cell>
          <cell r="AH536">
            <v>33.6</v>
          </cell>
        </row>
        <row r="537">
          <cell r="A537">
            <v>36937</v>
          </cell>
          <cell r="B537">
            <v>5.53</v>
          </cell>
          <cell r="C537">
            <v>5.85</v>
          </cell>
          <cell r="D537">
            <v>36.79</v>
          </cell>
          <cell r="E537">
            <v>5.77</v>
          </cell>
          <cell r="F537">
            <v>5.875</v>
          </cell>
          <cell r="G537">
            <v>31.26</v>
          </cell>
          <cell r="H537">
            <v>30.94</v>
          </cell>
          <cell r="I537">
            <v>-0.319999999999999</v>
          </cell>
          <cell r="J537">
            <v>0.345</v>
          </cell>
          <cell r="K537">
            <v>0.0250000000000004</v>
          </cell>
          <cell r="L537">
            <v>0.0800000000000001</v>
          </cell>
          <cell r="M537">
            <v>10.545</v>
          </cell>
          <cell r="N537">
            <v>5.925</v>
          </cell>
          <cell r="O537">
            <v>8.42</v>
          </cell>
          <cell r="P537">
            <v>6.72</v>
          </cell>
          <cell r="Q537">
            <v>6.935</v>
          </cell>
          <cell r="R537">
            <v>-30.865</v>
          </cell>
          <cell r="S537">
            <v>-4.62</v>
          </cell>
          <cell r="T537">
            <v>6.6</v>
          </cell>
          <cell r="U537">
            <v>5.875</v>
          </cell>
          <cell r="V537">
            <v>5.705</v>
          </cell>
          <cell r="W537">
            <v>5.74</v>
          </cell>
          <cell r="X537">
            <v>5.83</v>
          </cell>
          <cell r="Y537">
            <v>6.115</v>
          </cell>
          <cell r="Z537">
            <v>5.865</v>
          </cell>
          <cell r="AA537">
            <v>5.88</v>
          </cell>
          <cell r="AB537">
            <v>6.105</v>
          </cell>
          <cell r="AC537">
            <v>5.925</v>
          </cell>
          <cell r="AD537">
            <v>6.27</v>
          </cell>
          <cell r="AE537">
            <v>5.695</v>
          </cell>
          <cell r="AF537">
            <v>22</v>
          </cell>
          <cell r="AG537">
            <v>43</v>
          </cell>
          <cell r="AH537">
            <v>35.46</v>
          </cell>
        </row>
        <row r="538">
          <cell r="A538">
            <v>36938</v>
          </cell>
          <cell r="B538">
            <v>5.3</v>
          </cell>
          <cell r="C538">
            <v>5.405</v>
          </cell>
          <cell r="D538">
            <v>33.258</v>
          </cell>
          <cell r="E538">
            <v>5.375</v>
          </cell>
          <cell r="F538">
            <v>5.465</v>
          </cell>
          <cell r="G538">
            <v>27.958</v>
          </cell>
          <cell r="H538">
            <v>27.853</v>
          </cell>
          <cell r="I538">
            <v>-0.105</v>
          </cell>
          <cell r="J538">
            <v>0.165</v>
          </cell>
          <cell r="K538">
            <v>0.0599999999999996</v>
          </cell>
          <cell r="L538">
            <v>0.0300000000000003</v>
          </cell>
          <cell r="M538">
            <v>11.965</v>
          </cell>
          <cell r="N538">
            <v>13.985</v>
          </cell>
          <cell r="O538">
            <v>7.74</v>
          </cell>
          <cell r="P538">
            <v>6</v>
          </cell>
          <cell r="Q538">
            <v>6.025</v>
          </cell>
          <cell r="R538">
            <v>-19.273</v>
          </cell>
          <cell r="S538">
            <v>2.02</v>
          </cell>
          <cell r="T538">
            <v>6.34</v>
          </cell>
          <cell r="U538">
            <v>5.385</v>
          </cell>
          <cell r="V538">
            <v>5.325</v>
          </cell>
          <cell r="W538">
            <v>5.38</v>
          </cell>
          <cell r="X538">
            <v>5.415</v>
          </cell>
          <cell r="Y538">
            <v>5.64</v>
          </cell>
          <cell r="Z538">
            <v>5.375</v>
          </cell>
          <cell r="AA538">
            <v>5.405</v>
          </cell>
          <cell r="AB538">
            <v>5.705</v>
          </cell>
          <cell r="AC538">
            <v>5.45</v>
          </cell>
          <cell r="AD538">
            <v>5.75</v>
          </cell>
          <cell r="AE538">
            <v>5.485</v>
          </cell>
          <cell r="AF538">
            <v>25.5</v>
          </cell>
          <cell r="AG538">
            <v>37.05</v>
          </cell>
          <cell r="AH538">
            <v>32.62</v>
          </cell>
        </row>
        <row r="539">
          <cell r="A539">
            <v>36939</v>
          </cell>
          <cell r="B539">
            <v>5.44</v>
          </cell>
          <cell r="C539">
            <v>5.39</v>
          </cell>
          <cell r="D539">
            <v>25.245</v>
          </cell>
          <cell r="E539">
            <v>5.36</v>
          </cell>
          <cell r="F539">
            <v>5.54</v>
          </cell>
          <cell r="G539">
            <v>19.805</v>
          </cell>
          <cell r="H539">
            <v>19.855</v>
          </cell>
          <cell r="I539">
            <v>0.0500000000000007</v>
          </cell>
          <cell r="J539">
            <v>0.0999999999999996</v>
          </cell>
          <cell r="K539">
            <v>0.15</v>
          </cell>
          <cell r="L539">
            <v>0.0299999999999994</v>
          </cell>
          <cell r="M539">
            <v>10.225</v>
          </cell>
          <cell r="N539">
            <v>11.92</v>
          </cell>
          <cell r="O539">
            <v>7.635</v>
          </cell>
          <cell r="P539">
            <v>5.745</v>
          </cell>
          <cell r="Q539">
            <v>5.875</v>
          </cell>
          <cell r="R539">
            <v>-13.325</v>
          </cell>
          <cell r="S539">
            <v>1.695</v>
          </cell>
          <cell r="T539">
            <v>5.825</v>
          </cell>
          <cell r="U539">
            <v>5.47</v>
          </cell>
          <cell r="V539">
            <v>5.41</v>
          </cell>
          <cell r="W539">
            <v>5.41</v>
          </cell>
          <cell r="X539">
            <v>5.46</v>
          </cell>
          <cell r="Y539">
            <v>5.75</v>
          </cell>
          <cell r="Z539">
            <v>5.5</v>
          </cell>
          <cell r="AA539">
            <v>5.53</v>
          </cell>
          <cell r="AB539">
            <v>5.725</v>
          </cell>
          <cell r="AC539">
            <v>5.555</v>
          </cell>
          <cell r="AD539">
            <v>5.87</v>
          </cell>
          <cell r="AE539">
            <v>5.565</v>
          </cell>
          <cell r="AF539">
            <v>15</v>
          </cell>
          <cell r="AG539">
            <v>35.5</v>
          </cell>
          <cell r="AH539">
            <v>24.51</v>
          </cell>
        </row>
        <row r="540">
          <cell r="A540">
            <v>36940</v>
          </cell>
          <cell r="B540">
            <v>5.44</v>
          </cell>
          <cell r="C540">
            <v>5.39</v>
          </cell>
          <cell r="D540">
            <v>25.245</v>
          </cell>
          <cell r="E540">
            <v>5.36</v>
          </cell>
          <cell r="F540">
            <v>5.54</v>
          </cell>
          <cell r="G540">
            <v>19.805</v>
          </cell>
          <cell r="H540">
            <v>19.855</v>
          </cell>
          <cell r="I540">
            <v>0.0500000000000007</v>
          </cell>
          <cell r="J540">
            <v>0.0999999999999996</v>
          </cell>
          <cell r="K540">
            <v>0.15</v>
          </cell>
          <cell r="L540">
            <v>0.0299999999999994</v>
          </cell>
          <cell r="M540">
            <v>10.225</v>
          </cell>
          <cell r="N540">
            <v>11.92</v>
          </cell>
          <cell r="O540">
            <v>7.635</v>
          </cell>
          <cell r="P540">
            <v>5.745</v>
          </cell>
          <cell r="Q540">
            <v>5.875</v>
          </cell>
          <cell r="R540">
            <v>-13.325</v>
          </cell>
          <cell r="S540">
            <v>1.695</v>
          </cell>
          <cell r="T540">
            <v>5.825</v>
          </cell>
          <cell r="U540">
            <v>5.47</v>
          </cell>
          <cell r="V540">
            <v>5.41</v>
          </cell>
          <cell r="W540">
            <v>5.41</v>
          </cell>
          <cell r="X540">
            <v>5.46</v>
          </cell>
          <cell r="Y540">
            <v>5.75</v>
          </cell>
          <cell r="Z540">
            <v>5.5</v>
          </cell>
          <cell r="AA540">
            <v>5.53</v>
          </cell>
          <cell r="AB540">
            <v>5.725</v>
          </cell>
          <cell r="AC540">
            <v>5.555</v>
          </cell>
          <cell r="AD540">
            <v>5.87</v>
          </cell>
          <cell r="AE540">
            <v>5.565</v>
          </cell>
          <cell r="AF540">
            <v>15</v>
          </cell>
          <cell r="AG540">
            <v>35.5</v>
          </cell>
          <cell r="AH540">
            <v>24.51</v>
          </cell>
        </row>
        <row r="541">
          <cell r="A541">
            <v>36941</v>
          </cell>
          <cell r="B541">
            <v>5.44</v>
          </cell>
          <cell r="C541">
            <v>5.39</v>
          </cell>
          <cell r="D541">
            <v>25.245</v>
          </cell>
          <cell r="E541">
            <v>5.36</v>
          </cell>
          <cell r="F541">
            <v>5.54</v>
          </cell>
          <cell r="G541">
            <v>19.805</v>
          </cell>
          <cell r="H541">
            <v>19.855</v>
          </cell>
          <cell r="I541">
            <v>0.0500000000000007</v>
          </cell>
          <cell r="J541">
            <v>0.0999999999999996</v>
          </cell>
          <cell r="K541">
            <v>0.15</v>
          </cell>
          <cell r="L541">
            <v>0.0299999999999994</v>
          </cell>
          <cell r="M541">
            <v>10.225</v>
          </cell>
          <cell r="N541">
            <v>11.92</v>
          </cell>
          <cell r="O541">
            <v>7.635</v>
          </cell>
          <cell r="P541">
            <v>5.745</v>
          </cell>
          <cell r="Q541">
            <v>5.875</v>
          </cell>
          <cell r="R541">
            <v>-13.325</v>
          </cell>
          <cell r="S541">
            <v>1.695</v>
          </cell>
          <cell r="T541">
            <v>5.825</v>
          </cell>
          <cell r="U541">
            <v>5.47</v>
          </cell>
          <cell r="V541">
            <v>5.41</v>
          </cell>
          <cell r="W541">
            <v>5.41</v>
          </cell>
          <cell r="X541">
            <v>5.46</v>
          </cell>
          <cell r="Y541">
            <v>5.75</v>
          </cell>
          <cell r="Z541">
            <v>5.5</v>
          </cell>
          <cell r="AA541">
            <v>5.53</v>
          </cell>
          <cell r="AB541">
            <v>5.725</v>
          </cell>
          <cell r="AC541">
            <v>5.555</v>
          </cell>
          <cell r="AD541">
            <v>5.87</v>
          </cell>
          <cell r="AE541">
            <v>5.565</v>
          </cell>
          <cell r="AF541">
            <v>15</v>
          </cell>
          <cell r="AG541">
            <v>35.5</v>
          </cell>
          <cell r="AH541">
            <v>24.51</v>
          </cell>
        </row>
        <row r="542">
          <cell r="A542">
            <v>36942</v>
          </cell>
          <cell r="B542">
            <v>5.44</v>
          </cell>
          <cell r="C542">
            <v>5.39</v>
          </cell>
          <cell r="D542">
            <v>25.245</v>
          </cell>
          <cell r="E542">
            <v>5.36</v>
          </cell>
          <cell r="F542">
            <v>5.54</v>
          </cell>
          <cell r="G542">
            <v>19.805</v>
          </cell>
          <cell r="H542">
            <v>19.855</v>
          </cell>
          <cell r="I542">
            <v>0.0500000000000007</v>
          </cell>
          <cell r="J542">
            <v>0.0999999999999996</v>
          </cell>
          <cell r="K542">
            <v>0.15</v>
          </cell>
          <cell r="L542">
            <v>0.0299999999999994</v>
          </cell>
          <cell r="M542">
            <v>10.225</v>
          </cell>
          <cell r="N542">
            <v>11.92</v>
          </cell>
          <cell r="O542">
            <v>7.635</v>
          </cell>
          <cell r="P542">
            <v>5.745</v>
          </cell>
          <cell r="Q542">
            <v>5.875</v>
          </cell>
          <cell r="R542">
            <v>-13.325</v>
          </cell>
          <cell r="S542">
            <v>1.695</v>
          </cell>
          <cell r="T542">
            <v>5.825</v>
          </cell>
          <cell r="U542">
            <v>5.47</v>
          </cell>
          <cell r="V542">
            <v>5.41</v>
          </cell>
          <cell r="W542">
            <v>5.41</v>
          </cell>
          <cell r="X542">
            <v>5.46</v>
          </cell>
          <cell r="Y542">
            <v>5.75</v>
          </cell>
          <cell r="Z542">
            <v>5.5</v>
          </cell>
          <cell r="AA542">
            <v>5.53</v>
          </cell>
          <cell r="AB542">
            <v>5.725</v>
          </cell>
          <cell r="AC542">
            <v>5.555</v>
          </cell>
          <cell r="AD542">
            <v>5.87</v>
          </cell>
          <cell r="AE542">
            <v>5.565</v>
          </cell>
          <cell r="AF542">
            <v>15</v>
          </cell>
          <cell r="AG542">
            <v>35.5</v>
          </cell>
          <cell r="AH542">
            <v>24.51</v>
          </cell>
        </row>
        <row r="543">
          <cell r="A543">
            <v>36943</v>
          </cell>
          <cell r="B543">
            <v>5.12</v>
          </cell>
          <cell r="C543">
            <v>5.205</v>
          </cell>
          <cell r="D543">
            <v>24.43</v>
          </cell>
          <cell r="E543">
            <v>5.175</v>
          </cell>
          <cell r="F543">
            <v>5.22</v>
          </cell>
          <cell r="G543">
            <v>19.31</v>
          </cell>
          <cell r="H543">
            <v>19.225</v>
          </cell>
          <cell r="I543">
            <v>-0.085</v>
          </cell>
          <cell r="J543">
            <v>0.0999999999999996</v>
          </cell>
          <cell r="K543">
            <v>0.0149999999999997</v>
          </cell>
          <cell r="L543">
            <v>0.0300000000000003</v>
          </cell>
          <cell r="M543">
            <v>10.415</v>
          </cell>
          <cell r="N543">
            <v>12.765</v>
          </cell>
          <cell r="O543">
            <v>7.42</v>
          </cell>
          <cell r="P543">
            <v>5.37</v>
          </cell>
          <cell r="Q543">
            <v>5.495</v>
          </cell>
          <cell r="R543">
            <v>-11.665</v>
          </cell>
          <cell r="S543">
            <v>2.35</v>
          </cell>
          <cell r="T543">
            <v>5.485</v>
          </cell>
          <cell r="U543">
            <v>5.205</v>
          </cell>
          <cell r="V543">
            <v>5.19</v>
          </cell>
          <cell r="W543">
            <v>5.165</v>
          </cell>
          <cell r="X543">
            <v>5.26</v>
          </cell>
          <cell r="Y543">
            <v>5.485</v>
          </cell>
          <cell r="Z543">
            <v>5.2</v>
          </cell>
          <cell r="AA543">
            <v>5.27</v>
          </cell>
          <cell r="AB543">
            <v>5.525</v>
          </cell>
          <cell r="AC543">
            <v>5.305</v>
          </cell>
          <cell r="AD543">
            <v>5.56</v>
          </cell>
          <cell r="AE543">
            <v>5.295</v>
          </cell>
          <cell r="AF543">
            <v>19</v>
          </cell>
          <cell r="AG543">
            <v>27</v>
          </cell>
          <cell r="AH543">
            <v>23.53</v>
          </cell>
        </row>
        <row r="544">
          <cell r="A544">
            <v>36944</v>
          </cell>
          <cell r="B544">
            <v>5.185</v>
          </cell>
          <cell r="C544">
            <v>5.27</v>
          </cell>
          <cell r="D544">
            <v>21.69</v>
          </cell>
          <cell r="E544">
            <v>5.285</v>
          </cell>
          <cell r="F544">
            <v>5.24</v>
          </cell>
          <cell r="G544">
            <v>16.505</v>
          </cell>
          <cell r="H544">
            <v>16.42</v>
          </cell>
          <cell r="I544">
            <v>-0.085</v>
          </cell>
          <cell r="J544">
            <v>0.0550000000000006</v>
          </cell>
          <cell r="K544">
            <v>-0.0299999999999994</v>
          </cell>
          <cell r="L544">
            <v>-0.0150000000000006</v>
          </cell>
          <cell r="M544">
            <v>10.08</v>
          </cell>
          <cell r="N544">
            <v>12.54</v>
          </cell>
          <cell r="O544">
            <v>7.395</v>
          </cell>
          <cell r="P544">
            <v>5.36</v>
          </cell>
          <cell r="Q544">
            <v>5.425</v>
          </cell>
          <cell r="R544">
            <v>-9.15</v>
          </cell>
          <cell r="S544">
            <v>2.46</v>
          </cell>
          <cell r="T544">
            <v>5.53</v>
          </cell>
          <cell r="U544">
            <v>5.2</v>
          </cell>
          <cell r="V544">
            <v>5.25</v>
          </cell>
          <cell r="W544">
            <v>5.255</v>
          </cell>
          <cell r="X544">
            <v>5.315</v>
          </cell>
          <cell r="Y544">
            <v>5.505</v>
          </cell>
          <cell r="Z544">
            <v>5.2</v>
          </cell>
          <cell r="AA544">
            <v>5.255</v>
          </cell>
          <cell r="AB544">
            <v>5.45</v>
          </cell>
          <cell r="AC544">
            <v>5.3</v>
          </cell>
          <cell r="AD544">
            <v>5.6</v>
          </cell>
          <cell r="AE544">
            <v>5.41</v>
          </cell>
          <cell r="AF544">
            <v>15</v>
          </cell>
          <cell r="AG544">
            <v>26</v>
          </cell>
          <cell r="AH544">
            <v>21</v>
          </cell>
        </row>
        <row r="545">
          <cell r="A545">
            <v>36945</v>
          </cell>
          <cell r="B545">
            <v>5.05</v>
          </cell>
          <cell r="C545">
            <v>5.085</v>
          </cell>
          <cell r="D545">
            <v>17.48</v>
          </cell>
          <cell r="E545">
            <v>5.085</v>
          </cell>
          <cell r="F545">
            <v>5.115</v>
          </cell>
          <cell r="G545">
            <v>12.43</v>
          </cell>
          <cell r="H545">
            <v>12.395</v>
          </cell>
          <cell r="I545">
            <v>-0.0350000000000001</v>
          </cell>
          <cell r="J545">
            <v>0.0650000000000004</v>
          </cell>
          <cell r="K545">
            <v>0.0300000000000003</v>
          </cell>
          <cell r="L545">
            <v>0</v>
          </cell>
          <cell r="M545">
            <v>8.8</v>
          </cell>
          <cell r="N545">
            <v>10.605</v>
          </cell>
          <cell r="O545">
            <v>7.2</v>
          </cell>
          <cell r="P545">
            <v>5.175</v>
          </cell>
          <cell r="Q545">
            <v>5.215</v>
          </cell>
          <cell r="R545">
            <v>-6.875</v>
          </cell>
          <cell r="S545">
            <v>1.805</v>
          </cell>
          <cell r="T545">
            <v>5.31</v>
          </cell>
          <cell r="U545">
            <v>5.11</v>
          </cell>
          <cell r="V545">
            <v>5.125</v>
          </cell>
          <cell r="W545">
            <v>5.12</v>
          </cell>
          <cell r="X545">
            <v>5.15</v>
          </cell>
          <cell r="Y545">
            <v>5.35</v>
          </cell>
          <cell r="Z545">
            <v>5.105</v>
          </cell>
          <cell r="AA545">
            <v>5.105</v>
          </cell>
          <cell r="AB545">
            <v>5.26</v>
          </cell>
          <cell r="AC545">
            <v>5.135</v>
          </cell>
          <cell r="AD545">
            <v>5.475</v>
          </cell>
          <cell r="AE545">
            <v>5.28</v>
          </cell>
          <cell r="AF545">
            <v>9.8</v>
          </cell>
          <cell r="AG545">
            <v>20</v>
          </cell>
          <cell r="AH545">
            <v>16.65</v>
          </cell>
        </row>
        <row r="546">
          <cell r="A546">
            <v>36946</v>
          </cell>
          <cell r="B546">
            <v>4.835</v>
          </cell>
          <cell r="C546">
            <v>4.9</v>
          </cell>
          <cell r="D546">
            <v>12.68</v>
          </cell>
          <cell r="E546">
            <v>4.915</v>
          </cell>
          <cell r="F546">
            <v>4.965</v>
          </cell>
          <cell r="G546">
            <v>7.845</v>
          </cell>
          <cell r="H546">
            <v>7.78</v>
          </cell>
          <cell r="I546">
            <v>-0.0650000000000004</v>
          </cell>
          <cell r="J546">
            <v>0.13</v>
          </cell>
          <cell r="K546">
            <v>0.0649999999999995</v>
          </cell>
          <cell r="L546">
            <v>-0.0149999999999997</v>
          </cell>
          <cell r="M546">
            <v>7.88</v>
          </cell>
          <cell r="N546">
            <v>9.02</v>
          </cell>
          <cell r="O546">
            <v>7.225</v>
          </cell>
          <cell r="P546">
            <v>5.065</v>
          </cell>
          <cell r="Q546">
            <v>5.14</v>
          </cell>
          <cell r="R546">
            <v>-3.66</v>
          </cell>
          <cell r="S546">
            <v>1.14</v>
          </cell>
          <cell r="T546">
            <v>5.145</v>
          </cell>
          <cell r="U546">
            <v>5.045</v>
          </cell>
          <cell r="V546">
            <v>4.86</v>
          </cell>
          <cell r="W546">
            <v>4.885</v>
          </cell>
          <cell r="X546">
            <v>4.915</v>
          </cell>
          <cell r="Y546">
            <v>5.26</v>
          </cell>
          <cell r="Z546">
            <v>4.99</v>
          </cell>
          <cell r="AA546">
            <v>5.005</v>
          </cell>
          <cell r="AB546">
            <v>5.18</v>
          </cell>
          <cell r="AC546">
            <v>5.025</v>
          </cell>
          <cell r="AD546">
            <v>5.415</v>
          </cell>
          <cell r="AE546">
            <v>5.045</v>
          </cell>
          <cell r="AF546">
            <v>9.8</v>
          </cell>
          <cell r="AG546">
            <v>16</v>
          </cell>
          <cell r="AH546">
            <v>12.2</v>
          </cell>
        </row>
        <row r="547">
          <cell r="A547">
            <v>36947</v>
          </cell>
          <cell r="B547">
            <v>4.835</v>
          </cell>
          <cell r="C547">
            <v>4.9</v>
          </cell>
          <cell r="D547">
            <v>12.68</v>
          </cell>
          <cell r="E547">
            <v>4.915</v>
          </cell>
          <cell r="F547">
            <v>4.965</v>
          </cell>
          <cell r="G547">
            <v>7.845</v>
          </cell>
          <cell r="H547">
            <v>7.78</v>
          </cell>
          <cell r="I547">
            <v>-0.0650000000000004</v>
          </cell>
          <cell r="J547">
            <v>0.13</v>
          </cell>
          <cell r="K547">
            <v>0.0649999999999995</v>
          </cell>
          <cell r="L547">
            <v>-0.0149999999999997</v>
          </cell>
          <cell r="M547">
            <v>7.88</v>
          </cell>
          <cell r="N547">
            <v>9.02</v>
          </cell>
          <cell r="O547">
            <v>7.225</v>
          </cell>
          <cell r="P547">
            <v>5.065</v>
          </cell>
          <cell r="Q547">
            <v>5.14</v>
          </cell>
          <cell r="R547">
            <v>-3.66</v>
          </cell>
          <cell r="S547">
            <v>1.14</v>
          </cell>
          <cell r="T547">
            <v>5.145</v>
          </cell>
          <cell r="U547">
            <v>5.045</v>
          </cell>
          <cell r="V547">
            <v>4.86</v>
          </cell>
          <cell r="W547">
            <v>4.885</v>
          </cell>
          <cell r="X547">
            <v>4.915</v>
          </cell>
          <cell r="Y547">
            <v>5.26</v>
          </cell>
          <cell r="Z547">
            <v>4.99</v>
          </cell>
          <cell r="AA547">
            <v>5.005</v>
          </cell>
          <cell r="AB547">
            <v>5.18</v>
          </cell>
          <cell r="AC547">
            <v>5.025</v>
          </cell>
          <cell r="AD547">
            <v>5.415</v>
          </cell>
          <cell r="AE547">
            <v>5.045</v>
          </cell>
          <cell r="AF547">
            <v>9.8</v>
          </cell>
          <cell r="AG547">
            <v>16</v>
          </cell>
          <cell r="AH547">
            <v>12.2</v>
          </cell>
        </row>
        <row r="548">
          <cell r="A548">
            <v>36948</v>
          </cell>
          <cell r="B548">
            <v>4.835</v>
          </cell>
          <cell r="C548">
            <v>4.9</v>
          </cell>
          <cell r="D548">
            <v>12.68</v>
          </cell>
          <cell r="E548">
            <v>4.915</v>
          </cell>
          <cell r="F548">
            <v>4.965</v>
          </cell>
          <cell r="G548">
            <v>7.845</v>
          </cell>
          <cell r="H548">
            <v>7.78</v>
          </cell>
          <cell r="I548">
            <v>-0.0650000000000004</v>
          </cell>
          <cell r="J548">
            <v>0.13</v>
          </cell>
          <cell r="K548">
            <v>0.0649999999999995</v>
          </cell>
          <cell r="L548">
            <v>-0.0149999999999997</v>
          </cell>
          <cell r="M548">
            <v>7.88</v>
          </cell>
          <cell r="N548">
            <v>9.02</v>
          </cell>
          <cell r="O548">
            <v>7.225</v>
          </cell>
          <cell r="P548">
            <v>5.065</v>
          </cell>
          <cell r="Q548">
            <v>5.14</v>
          </cell>
          <cell r="R548">
            <v>-3.66</v>
          </cell>
          <cell r="S548">
            <v>1.14</v>
          </cell>
          <cell r="T548">
            <v>5.145</v>
          </cell>
          <cell r="U548">
            <v>5.045</v>
          </cell>
          <cell r="V548">
            <v>4.86</v>
          </cell>
          <cell r="W548">
            <v>4.885</v>
          </cell>
          <cell r="X548">
            <v>4.915</v>
          </cell>
          <cell r="Y548">
            <v>5.26</v>
          </cell>
          <cell r="Z548">
            <v>4.99</v>
          </cell>
          <cell r="AA548">
            <v>5.005</v>
          </cell>
          <cell r="AB548">
            <v>5.18</v>
          </cell>
          <cell r="AC548">
            <v>5.025</v>
          </cell>
          <cell r="AD548">
            <v>5.415</v>
          </cell>
          <cell r="AE548">
            <v>5.045</v>
          </cell>
          <cell r="AF548">
            <v>9.8</v>
          </cell>
          <cell r="AG548">
            <v>16</v>
          </cell>
          <cell r="AH548">
            <v>12.2</v>
          </cell>
        </row>
        <row r="549">
          <cell r="A549">
            <v>36949</v>
          </cell>
          <cell r="B549">
            <v>4.83</v>
          </cell>
          <cell r="C549">
            <v>4.91</v>
          </cell>
          <cell r="D549">
            <v>13.12</v>
          </cell>
          <cell r="E549">
            <v>4.905</v>
          </cell>
          <cell r="F549">
            <v>5.015</v>
          </cell>
          <cell r="G549">
            <v>8.29</v>
          </cell>
          <cell r="H549">
            <v>8.21</v>
          </cell>
          <cell r="I549">
            <v>-0.0800000000000001</v>
          </cell>
          <cell r="J549">
            <v>0.185</v>
          </cell>
          <cell r="K549">
            <v>0.105</v>
          </cell>
          <cell r="L549">
            <v>0.00499999999999989</v>
          </cell>
          <cell r="M549">
            <v>7.265</v>
          </cell>
          <cell r="N549">
            <v>8.88</v>
          </cell>
          <cell r="O549">
            <v>7.35</v>
          </cell>
          <cell r="P549">
            <v>5.28</v>
          </cell>
          <cell r="Q549">
            <v>5.28</v>
          </cell>
          <cell r="R549">
            <v>-4.24</v>
          </cell>
          <cell r="S549">
            <v>1.615</v>
          </cell>
          <cell r="T549">
            <v>5.295</v>
          </cell>
          <cell r="U549">
            <v>5.06</v>
          </cell>
          <cell r="V549">
            <v>4.875</v>
          </cell>
          <cell r="W549">
            <v>4.885</v>
          </cell>
          <cell r="X549">
            <v>4.98</v>
          </cell>
          <cell r="Y549">
            <v>5.295</v>
          </cell>
          <cell r="Z549">
            <v>5.05</v>
          </cell>
          <cell r="AA549">
            <v>5.08</v>
          </cell>
          <cell r="AB549">
            <v>5.315</v>
          </cell>
          <cell r="AC549">
            <v>5.11</v>
          </cell>
          <cell r="AD549">
            <v>5.42</v>
          </cell>
          <cell r="AE549">
            <v>5.12</v>
          </cell>
          <cell r="AF549">
            <v>11</v>
          </cell>
          <cell r="AG549">
            <v>14</v>
          </cell>
          <cell r="AH549">
            <v>12.67</v>
          </cell>
        </row>
        <row r="550">
          <cell r="A550">
            <v>36950</v>
          </cell>
          <cell r="B550">
            <v>4.865</v>
          </cell>
          <cell r="C550">
            <v>4.97</v>
          </cell>
          <cell r="D550">
            <v>12.45</v>
          </cell>
          <cell r="E550">
            <v>4.96</v>
          </cell>
          <cell r="F550">
            <v>5.11</v>
          </cell>
          <cell r="G550">
            <v>7.585</v>
          </cell>
          <cell r="H550">
            <v>7.48</v>
          </cell>
          <cell r="I550">
            <v>-0.105</v>
          </cell>
          <cell r="J550">
            <v>0.245</v>
          </cell>
          <cell r="K550">
            <v>0.140000000000001</v>
          </cell>
          <cell r="L550">
            <v>0.00999999999999979</v>
          </cell>
          <cell r="M550">
            <v>6.54</v>
          </cell>
          <cell r="N550">
            <v>5.11</v>
          </cell>
          <cell r="O550">
            <v>7.41</v>
          </cell>
          <cell r="P550">
            <v>5.285</v>
          </cell>
          <cell r="Q550">
            <v>5.35</v>
          </cell>
          <cell r="R550">
            <v>-7.34</v>
          </cell>
          <cell r="S550">
            <v>-1.43</v>
          </cell>
          <cell r="T550">
            <v>5.315</v>
          </cell>
          <cell r="U550">
            <v>5.095</v>
          </cell>
          <cell r="V550">
            <v>4.915</v>
          </cell>
          <cell r="W550">
            <v>4.895</v>
          </cell>
          <cell r="X550">
            <v>4.975</v>
          </cell>
          <cell r="Y550">
            <v>5.325</v>
          </cell>
          <cell r="Z550">
            <v>5.135</v>
          </cell>
          <cell r="AA550">
            <v>5.115</v>
          </cell>
          <cell r="AB550">
            <v>5.33</v>
          </cell>
          <cell r="AC550">
            <v>5.145</v>
          </cell>
          <cell r="AD550">
            <v>5.445</v>
          </cell>
          <cell r="AE550">
            <v>5.125</v>
          </cell>
          <cell r="AF550">
            <v>10.5</v>
          </cell>
          <cell r="AG550">
            <v>13.38</v>
          </cell>
          <cell r="AH550">
            <v>12.15</v>
          </cell>
        </row>
        <row r="551">
          <cell r="A551">
            <v>36951</v>
          </cell>
          <cell r="B551">
            <v>5.105</v>
          </cell>
          <cell r="C551">
            <v>5.205</v>
          </cell>
          <cell r="D551">
            <v>12.955</v>
          </cell>
          <cell r="E551">
            <v>5.125</v>
          </cell>
          <cell r="F551">
            <v>5.285</v>
          </cell>
          <cell r="G551">
            <v>7.85</v>
          </cell>
          <cell r="H551">
            <v>7.75</v>
          </cell>
          <cell r="I551">
            <v>-0.0999999999999996</v>
          </cell>
          <cell r="J551">
            <v>0.18</v>
          </cell>
          <cell r="K551">
            <v>0.0800000000000001</v>
          </cell>
          <cell r="L551">
            <v>0.0800000000000001</v>
          </cell>
          <cell r="M551">
            <v>6.9</v>
          </cell>
          <cell r="N551">
            <v>8.32</v>
          </cell>
          <cell r="O551">
            <v>7.375</v>
          </cell>
          <cell r="P551">
            <v>5.315</v>
          </cell>
          <cell r="Q551">
            <v>5.375</v>
          </cell>
          <cell r="R551">
            <v>-4.635</v>
          </cell>
          <cell r="S551">
            <v>1.42</v>
          </cell>
          <cell r="T551">
            <v>5.31</v>
          </cell>
          <cell r="U551">
            <v>5.165</v>
          </cell>
          <cell r="V551">
            <v>5.065</v>
          </cell>
          <cell r="W551">
            <v>5.125</v>
          </cell>
          <cell r="X551">
            <v>5.195</v>
          </cell>
          <cell r="Y551">
            <v>5.49</v>
          </cell>
          <cell r="Z551">
            <v>5.29</v>
          </cell>
          <cell r="AA551">
            <v>5.24</v>
          </cell>
          <cell r="AB551">
            <v>5.405</v>
          </cell>
          <cell r="AC551">
            <v>5.24</v>
          </cell>
          <cell r="AD551">
            <v>5.615</v>
          </cell>
          <cell r="AE551">
            <v>5.29</v>
          </cell>
          <cell r="AF551">
            <v>10.9</v>
          </cell>
          <cell r="AG551">
            <v>13.7</v>
          </cell>
          <cell r="AH551">
            <v>12.8</v>
          </cell>
        </row>
        <row r="552">
          <cell r="A552">
            <v>36952</v>
          </cell>
          <cell r="B552">
            <v>5.005</v>
          </cell>
          <cell r="C552">
            <v>5.37</v>
          </cell>
          <cell r="D552">
            <v>23.95</v>
          </cell>
          <cell r="E552">
            <v>5.145</v>
          </cell>
          <cell r="F552">
            <v>5.3</v>
          </cell>
          <cell r="G552">
            <v>18.945</v>
          </cell>
          <cell r="H552">
            <v>18.58</v>
          </cell>
          <cell r="I552">
            <v>-0.365</v>
          </cell>
          <cell r="J552">
            <v>0.295</v>
          </cell>
          <cell r="K552">
            <v>-0.0700000000000003</v>
          </cell>
          <cell r="L552">
            <v>0.225000000000001</v>
          </cell>
          <cell r="M552">
            <v>10.275</v>
          </cell>
          <cell r="N552">
            <v>11.075</v>
          </cell>
          <cell r="O552">
            <v>7.245</v>
          </cell>
          <cell r="P552">
            <v>5.275</v>
          </cell>
          <cell r="Q552">
            <v>5.38</v>
          </cell>
          <cell r="R552">
            <v>-12.875</v>
          </cell>
          <cell r="S552">
            <v>0.799999999999999</v>
          </cell>
          <cell r="T552">
            <v>5.235</v>
          </cell>
          <cell r="U552">
            <v>5.085</v>
          </cell>
          <cell r="V552">
            <v>5.045</v>
          </cell>
          <cell r="W552">
            <v>5.1</v>
          </cell>
          <cell r="X552">
            <v>5.155</v>
          </cell>
          <cell r="Y552">
            <v>5.375</v>
          </cell>
          <cell r="Z552">
            <v>5.27</v>
          </cell>
          <cell r="AA552">
            <v>5.135</v>
          </cell>
          <cell r="AB552">
            <v>5.285</v>
          </cell>
          <cell r="AC552">
            <v>5.14</v>
          </cell>
          <cell r="AD552">
            <v>5.49</v>
          </cell>
          <cell r="AE552">
            <v>5.205</v>
          </cell>
          <cell r="AF552">
            <v>16.5</v>
          </cell>
          <cell r="AG552">
            <v>33</v>
          </cell>
          <cell r="AH552">
            <v>24.84</v>
          </cell>
        </row>
        <row r="553">
          <cell r="A553">
            <v>36953</v>
          </cell>
          <cell r="B553">
            <v>4.975</v>
          </cell>
          <cell r="C553">
            <v>5.265</v>
          </cell>
          <cell r="D553">
            <v>27.79</v>
          </cell>
          <cell r="E553">
            <v>5.01</v>
          </cell>
          <cell r="F553">
            <v>5.185</v>
          </cell>
          <cell r="G553">
            <v>22.815</v>
          </cell>
          <cell r="H553">
            <v>22.525</v>
          </cell>
          <cell r="I553">
            <v>-0.29</v>
          </cell>
          <cell r="J553">
            <v>0.21</v>
          </cell>
          <cell r="K553">
            <v>-0.0800000000000001</v>
          </cell>
          <cell r="L553">
            <v>0.255</v>
          </cell>
          <cell r="M553">
            <v>9.99</v>
          </cell>
          <cell r="N553">
            <v>10.385</v>
          </cell>
          <cell r="O553">
            <v>7.285</v>
          </cell>
          <cell r="P553">
            <v>5.28</v>
          </cell>
          <cell r="Q553">
            <v>5.305</v>
          </cell>
          <cell r="R553">
            <v>-17.405</v>
          </cell>
          <cell r="S553">
            <v>0.395</v>
          </cell>
          <cell r="T553">
            <v>5.25</v>
          </cell>
          <cell r="U553">
            <v>5.09</v>
          </cell>
          <cell r="V553">
            <v>4.875</v>
          </cell>
          <cell r="W553">
            <v>4.96</v>
          </cell>
          <cell r="X553">
            <v>17.57</v>
          </cell>
          <cell r="Y553">
            <v>5.32</v>
          </cell>
          <cell r="Z553">
            <v>5.18</v>
          </cell>
          <cell r="AA553">
            <v>5.07</v>
          </cell>
          <cell r="AB553">
            <v>5.21</v>
          </cell>
          <cell r="AC553">
            <v>5.095</v>
          </cell>
          <cell r="AD553">
            <v>5.49</v>
          </cell>
          <cell r="AE553">
            <v>5.06</v>
          </cell>
          <cell r="AF553">
            <v>18</v>
          </cell>
          <cell r="AG553">
            <v>32.5</v>
          </cell>
          <cell r="AH553">
            <v>27.35</v>
          </cell>
        </row>
        <row r="554">
          <cell r="A554">
            <v>36954</v>
          </cell>
          <cell r="B554">
            <v>4.975</v>
          </cell>
          <cell r="C554">
            <v>5.265</v>
          </cell>
          <cell r="D554">
            <v>27.79</v>
          </cell>
          <cell r="E554">
            <v>5.01</v>
          </cell>
          <cell r="F554">
            <v>5.185</v>
          </cell>
          <cell r="G554">
            <v>22.815</v>
          </cell>
          <cell r="H554">
            <v>22.525</v>
          </cell>
          <cell r="I554">
            <v>-0.29</v>
          </cell>
          <cell r="J554">
            <v>0.21</v>
          </cell>
          <cell r="K554">
            <v>-0.0800000000000001</v>
          </cell>
          <cell r="L554">
            <v>0.255</v>
          </cell>
          <cell r="M554">
            <v>9.99</v>
          </cell>
          <cell r="N554">
            <v>10.385</v>
          </cell>
          <cell r="O554">
            <v>7.285</v>
          </cell>
          <cell r="P554">
            <v>5.28</v>
          </cell>
          <cell r="Q554">
            <v>5.305</v>
          </cell>
          <cell r="R554">
            <v>-17.405</v>
          </cell>
          <cell r="S554">
            <v>0.395</v>
          </cell>
          <cell r="T554">
            <v>5.25</v>
          </cell>
          <cell r="U554">
            <v>5.09</v>
          </cell>
          <cell r="V554">
            <v>4.875</v>
          </cell>
          <cell r="W554">
            <v>4.96</v>
          </cell>
          <cell r="X554">
            <v>17.57</v>
          </cell>
          <cell r="Y554">
            <v>5.32</v>
          </cell>
          <cell r="Z554">
            <v>5.18</v>
          </cell>
          <cell r="AA554">
            <v>5.07</v>
          </cell>
          <cell r="AB554">
            <v>5.21</v>
          </cell>
          <cell r="AC554">
            <v>5.095</v>
          </cell>
          <cell r="AD554">
            <v>5.49</v>
          </cell>
          <cell r="AE554">
            <v>5.06</v>
          </cell>
          <cell r="AF554">
            <v>18</v>
          </cell>
          <cell r="AG554">
            <v>32.5</v>
          </cell>
          <cell r="AH554">
            <v>27.35</v>
          </cell>
        </row>
        <row r="555">
          <cell r="A555">
            <v>36955</v>
          </cell>
          <cell r="B555">
            <v>4.975</v>
          </cell>
          <cell r="C555">
            <v>5.265</v>
          </cell>
          <cell r="D555">
            <v>27.79</v>
          </cell>
          <cell r="E555">
            <v>5.01</v>
          </cell>
          <cell r="F555">
            <v>5.185</v>
          </cell>
          <cell r="G555">
            <v>22.815</v>
          </cell>
          <cell r="H555">
            <v>22.525</v>
          </cell>
          <cell r="I555">
            <v>-0.29</v>
          </cell>
          <cell r="J555">
            <v>0.21</v>
          </cell>
          <cell r="K555">
            <v>-0.0800000000000001</v>
          </cell>
          <cell r="L555">
            <v>0.255</v>
          </cell>
          <cell r="M555">
            <v>9.99</v>
          </cell>
          <cell r="N555">
            <v>10.385</v>
          </cell>
          <cell r="O555">
            <v>7.285</v>
          </cell>
          <cell r="P555">
            <v>5.28</v>
          </cell>
          <cell r="Q555">
            <v>5.305</v>
          </cell>
          <cell r="R555">
            <v>-17.405</v>
          </cell>
          <cell r="S555">
            <v>0.395</v>
          </cell>
          <cell r="T555">
            <v>5.25</v>
          </cell>
          <cell r="U555">
            <v>5.09</v>
          </cell>
          <cell r="V555">
            <v>4.875</v>
          </cell>
          <cell r="W555">
            <v>4.96</v>
          </cell>
          <cell r="X555">
            <v>17.57</v>
          </cell>
          <cell r="Y555">
            <v>5.32</v>
          </cell>
          <cell r="Z555">
            <v>5.18</v>
          </cell>
          <cell r="AA555">
            <v>5.07</v>
          </cell>
          <cell r="AB555">
            <v>5.21</v>
          </cell>
          <cell r="AC555">
            <v>5.095</v>
          </cell>
          <cell r="AD555">
            <v>5.49</v>
          </cell>
          <cell r="AE555">
            <v>5.06</v>
          </cell>
          <cell r="AF555">
            <v>18</v>
          </cell>
          <cell r="AG555">
            <v>32.5</v>
          </cell>
          <cell r="AH555">
            <v>27.35</v>
          </cell>
        </row>
        <row r="556">
          <cell r="A556">
            <v>36956</v>
          </cell>
          <cell r="B556">
            <v>5.205</v>
          </cell>
          <cell r="C556">
            <v>5.2</v>
          </cell>
          <cell r="D556">
            <v>31.31</v>
          </cell>
          <cell r="E556">
            <v>5.075</v>
          </cell>
          <cell r="F556">
            <v>5.32</v>
          </cell>
          <cell r="G556">
            <v>26.105</v>
          </cell>
          <cell r="H556">
            <v>26.11</v>
          </cell>
          <cell r="I556">
            <v>0.00499999999999989</v>
          </cell>
          <cell r="J556">
            <v>0.115</v>
          </cell>
          <cell r="K556">
            <v>0.12</v>
          </cell>
          <cell r="L556">
            <v>0.125</v>
          </cell>
          <cell r="M556">
            <v>9.84</v>
          </cell>
          <cell r="N556">
            <v>10.525</v>
          </cell>
          <cell r="O556">
            <v>7.55</v>
          </cell>
          <cell r="P556">
            <v>5.355</v>
          </cell>
          <cell r="Q556">
            <v>5.39</v>
          </cell>
          <cell r="R556">
            <v>-20.785</v>
          </cell>
          <cell r="S556">
            <v>0.685000000000001</v>
          </cell>
          <cell r="T556">
            <v>5.415</v>
          </cell>
          <cell r="U556">
            <v>5.315</v>
          </cell>
          <cell r="V556">
            <v>5.025</v>
          </cell>
          <cell r="W556">
            <v>4.995</v>
          </cell>
          <cell r="X556">
            <v>5.07</v>
          </cell>
          <cell r="Y556">
            <v>5.54</v>
          </cell>
          <cell r="Z556">
            <v>5.305</v>
          </cell>
          <cell r="AA556">
            <v>5.285</v>
          </cell>
          <cell r="AB556">
            <v>5.43</v>
          </cell>
          <cell r="AC556">
            <v>5.32</v>
          </cell>
          <cell r="AD556">
            <v>5.685</v>
          </cell>
          <cell r="AE556">
            <v>5.23</v>
          </cell>
          <cell r="AF556">
            <v>19</v>
          </cell>
          <cell r="AG556">
            <v>36</v>
          </cell>
          <cell r="AH556">
            <v>29.5</v>
          </cell>
        </row>
        <row r="557">
          <cell r="A557">
            <v>36957</v>
          </cell>
          <cell r="B557">
            <v>5.11</v>
          </cell>
          <cell r="C557">
            <v>5.12</v>
          </cell>
          <cell r="D557">
            <v>25.265</v>
          </cell>
          <cell r="E557">
            <v>4.925</v>
          </cell>
          <cell r="F557">
            <v>5.225</v>
          </cell>
          <cell r="G557">
            <v>20.155</v>
          </cell>
          <cell r="H557">
            <v>20.145</v>
          </cell>
          <cell r="I557">
            <v>-0.00999999999999979</v>
          </cell>
          <cell r="J557">
            <v>0.114999999999999</v>
          </cell>
          <cell r="K557">
            <v>0.105</v>
          </cell>
          <cell r="L557">
            <v>0.195</v>
          </cell>
          <cell r="M557">
            <v>9.745</v>
          </cell>
          <cell r="N557">
            <v>10.42</v>
          </cell>
          <cell r="O557">
            <v>7.42</v>
          </cell>
          <cell r="P557">
            <v>5.215</v>
          </cell>
          <cell r="Q557">
            <v>5.24</v>
          </cell>
          <cell r="R557">
            <v>-14.845</v>
          </cell>
          <cell r="S557">
            <v>0.675000000000001</v>
          </cell>
          <cell r="T557">
            <v>5.33</v>
          </cell>
          <cell r="U557">
            <v>5.26</v>
          </cell>
          <cell r="V557">
            <v>4.98</v>
          </cell>
          <cell r="W557">
            <v>4.96</v>
          </cell>
          <cell r="X557">
            <v>5.01</v>
          </cell>
          <cell r="Y557">
            <v>5.515</v>
          </cell>
          <cell r="Z557">
            <v>5.26</v>
          </cell>
          <cell r="AA557">
            <v>5.24</v>
          </cell>
          <cell r="AB557">
            <v>5.38</v>
          </cell>
          <cell r="AC557">
            <v>5.26</v>
          </cell>
          <cell r="AD557">
            <v>5.67</v>
          </cell>
          <cell r="AE557">
            <v>5.2</v>
          </cell>
          <cell r="AF557">
            <v>12.5</v>
          </cell>
          <cell r="AG557">
            <v>33</v>
          </cell>
          <cell r="AH557">
            <v>23.9</v>
          </cell>
        </row>
        <row r="558">
          <cell r="A558">
            <v>36958</v>
          </cell>
          <cell r="B558">
            <v>5.105</v>
          </cell>
          <cell r="C558">
            <v>5.045</v>
          </cell>
          <cell r="D558">
            <v>14.28</v>
          </cell>
          <cell r="E558">
            <v>4.92</v>
          </cell>
          <cell r="F558">
            <v>5.18</v>
          </cell>
          <cell r="G558">
            <v>9.175</v>
          </cell>
          <cell r="H558">
            <v>9.235</v>
          </cell>
          <cell r="I558">
            <v>0.0600000000000005</v>
          </cell>
          <cell r="J558">
            <v>0.0749999999999993</v>
          </cell>
          <cell r="K558">
            <v>0.135</v>
          </cell>
          <cell r="L558">
            <v>0.125</v>
          </cell>
          <cell r="M558">
            <v>8.56</v>
          </cell>
          <cell r="N558">
            <v>9.795</v>
          </cell>
          <cell r="O558">
            <v>7.395</v>
          </cell>
          <cell r="P558">
            <v>5.155</v>
          </cell>
          <cell r="Q558">
            <v>5.19</v>
          </cell>
          <cell r="R558">
            <v>-4.485</v>
          </cell>
          <cell r="S558">
            <v>1.235</v>
          </cell>
          <cell r="T558">
            <v>5.275</v>
          </cell>
          <cell r="U558">
            <v>5.225</v>
          </cell>
          <cell r="V558">
            <v>4.925</v>
          </cell>
          <cell r="W558">
            <v>4.915</v>
          </cell>
          <cell r="X558">
            <v>4.96</v>
          </cell>
          <cell r="Y558">
            <v>5.44</v>
          </cell>
          <cell r="Z558">
            <v>5.21</v>
          </cell>
          <cell r="AA558">
            <v>5.165</v>
          </cell>
          <cell r="AB558">
            <v>5.32</v>
          </cell>
          <cell r="AC558">
            <v>5.19</v>
          </cell>
          <cell r="AD558">
            <v>5.62</v>
          </cell>
          <cell r="AE558">
            <v>5.135</v>
          </cell>
          <cell r="AF558">
            <v>10.5</v>
          </cell>
          <cell r="AG558">
            <v>17.5</v>
          </cell>
          <cell r="AH558">
            <v>14.14</v>
          </cell>
        </row>
        <row r="559">
          <cell r="A559">
            <v>36959</v>
          </cell>
          <cell r="B559">
            <v>5.07</v>
          </cell>
          <cell r="C559">
            <v>5.045</v>
          </cell>
          <cell r="D559">
            <v>12.825</v>
          </cell>
          <cell r="E559">
            <v>4.945</v>
          </cell>
          <cell r="F559">
            <v>5.17</v>
          </cell>
          <cell r="G559">
            <v>7.755</v>
          </cell>
          <cell r="H559">
            <v>7.78</v>
          </cell>
          <cell r="I559">
            <v>0.0250000000000004</v>
          </cell>
          <cell r="J559">
            <v>0.0999999999999996</v>
          </cell>
          <cell r="K559">
            <v>0.125</v>
          </cell>
          <cell r="L559">
            <v>0.0999999999999996</v>
          </cell>
          <cell r="M559">
            <v>8.2</v>
          </cell>
          <cell r="N559">
            <v>9.545</v>
          </cell>
          <cell r="O559">
            <v>7.415</v>
          </cell>
          <cell r="P559">
            <v>5.1</v>
          </cell>
          <cell r="Q559">
            <v>5.155</v>
          </cell>
          <cell r="R559">
            <v>-3.28</v>
          </cell>
          <cell r="S559">
            <v>1.345</v>
          </cell>
          <cell r="T559">
            <v>5.19</v>
          </cell>
          <cell r="U559">
            <v>5.245</v>
          </cell>
          <cell r="V559">
            <v>4.925</v>
          </cell>
          <cell r="W559">
            <v>4.93</v>
          </cell>
          <cell r="X559">
            <v>4.975</v>
          </cell>
          <cell r="Y559">
            <v>5.48</v>
          </cell>
          <cell r="Z559">
            <v>5.22</v>
          </cell>
          <cell r="AA559">
            <v>5.2</v>
          </cell>
          <cell r="AB559">
            <v>5.34</v>
          </cell>
          <cell r="AC559">
            <v>5.22</v>
          </cell>
          <cell r="AD559">
            <v>5.63</v>
          </cell>
          <cell r="AE559">
            <v>5.125</v>
          </cell>
          <cell r="AF559">
            <v>10.75</v>
          </cell>
          <cell r="AG559">
            <v>15</v>
          </cell>
          <cell r="AH559">
            <v>12.87</v>
          </cell>
        </row>
        <row r="560">
          <cell r="A560">
            <v>36960</v>
          </cell>
          <cell r="B560">
            <v>4.985</v>
          </cell>
          <cell r="C560">
            <v>4.93</v>
          </cell>
          <cell r="D560">
            <v>12.505</v>
          </cell>
          <cell r="E560">
            <v>4.835</v>
          </cell>
          <cell r="F560">
            <v>5.065</v>
          </cell>
          <cell r="G560">
            <v>7.52</v>
          </cell>
          <cell r="H560">
            <v>7.575</v>
          </cell>
          <cell r="I560">
            <v>0.0550000000000006</v>
          </cell>
          <cell r="J560">
            <v>0.0800000000000001</v>
          </cell>
          <cell r="K560">
            <v>0.135000000000001</v>
          </cell>
          <cell r="L560">
            <v>0.0949999999999998</v>
          </cell>
          <cell r="M560">
            <v>7.235</v>
          </cell>
          <cell r="N560">
            <v>8.98</v>
          </cell>
          <cell r="O560">
            <v>7.265</v>
          </cell>
          <cell r="P560">
            <v>5.115</v>
          </cell>
          <cell r="Q560">
            <v>5.125</v>
          </cell>
          <cell r="R560">
            <v>-3.525</v>
          </cell>
          <cell r="S560">
            <v>1.745</v>
          </cell>
          <cell r="T560">
            <v>5.165</v>
          </cell>
          <cell r="U560">
            <v>5.125</v>
          </cell>
          <cell r="V560">
            <v>4.795</v>
          </cell>
          <cell r="W560">
            <v>4.8</v>
          </cell>
          <cell r="X560">
            <v>4.835</v>
          </cell>
          <cell r="Y560">
            <v>5.33</v>
          </cell>
          <cell r="Z560">
            <v>5.115</v>
          </cell>
          <cell r="AA560">
            <v>5.08</v>
          </cell>
          <cell r="AB560">
            <v>5.21</v>
          </cell>
          <cell r="AC560">
            <v>5.1</v>
          </cell>
          <cell r="AD560">
            <v>5.495</v>
          </cell>
          <cell r="AE560">
            <v>5</v>
          </cell>
          <cell r="AF560">
            <v>10.5</v>
          </cell>
          <cell r="AG560">
            <v>13.5</v>
          </cell>
          <cell r="AH560">
            <v>12.23</v>
          </cell>
        </row>
        <row r="561">
          <cell r="A561">
            <v>36961</v>
          </cell>
          <cell r="B561">
            <v>4.985</v>
          </cell>
          <cell r="C561">
            <v>4.93</v>
          </cell>
          <cell r="D561">
            <v>12.505</v>
          </cell>
          <cell r="E561">
            <v>4.835</v>
          </cell>
          <cell r="F561">
            <v>5.065</v>
          </cell>
          <cell r="G561">
            <v>7.52</v>
          </cell>
          <cell r="H561">
            <v>7.575</v>
          </cell>
          <cell r="I561">
            <v>0.0550000000000006</v>
          </cell>
          <cell r="J561">
            <v>0.0800000000000001</v>
          </cell>
          <cell r="K561">
            <v>0.135000000000001</v>
          </cell>
          <cell r="L561">
            <v>0.0949999999999998</v>
          </cell>
          <cell r="M561">
            <v>7.235</v>
          </cell>
          <cell r="N561">
            <v>8.98</v>
          </cell>
          <cell r="O561">
            <v>7.265</v>
          </cell>
          <cell r="P561">
            <v>5.115</v>
          </cell>
          <cell r="Q561">
            <v>5.125</v>
          </cell>
          <cell r="R561">
            <v>-3.525</v>
          </cell>
          <cell r="S561">
            <v>1.745</v>
          </cell>
          <cell r="T561">
            <v>5.165</v>
          </cell>
          <cell r="U561">
            <v>5.125</v>
          </cell>
          <cell r="V561">
            <v>4.795</v>
          </cell>
          <cell r="W561">
            <v>4.8</v>
          </cell>
          <cell r="X561">
            <v>4.835</v>
          </cell>
          <cell r="Y561">
            <v>5.33</v>
          </cell>
          <cell r="Z561">
            <v>5.115</v>
          </cell>
          <cell r="AA561">
            <v>5.08</v>
          </cell>
          <cell r="AB561">
            <v>5.21</v>
          </cell>
          <cell r="AC561">
            <v>5.1</v>
          </cell>
          <cell r="AD561">
            <v>5.495</v>
          </cell>
          <cell r="AE561">
            <v>5</v>
          </cell>
          <cell r="AF561">
            <v>10.5</v>
          </cell>
          <cell r="AG561">
            <v>13.5</v>
          </cell>
          <cell r="AH561">
            <v>12.23</v>
          </cell>
        </row>
        <row r="562">
          <cell r="A562">
            <v>36962</v>
          </cell>
          <cell r="B562">
            <v>4.985</v>
          </cell>
          <cell r="C562">
            <v>4.93</v>
          </cell>
          <cell r="D562">
            <v>12.505</v>
          </cell>
          <cell r="E562">
            <v>4.835</v>
          </cell>
          <cell r="F562">
            <v>5.065</v>
          </cell>
          <cell r="G562">
            <v>7.52</v>
          </cell>
          <cell r="H562">
            <v>7.575</v>
          </cell>
          <cell r="I562">
            <v>0.0550000000000006</v>
          </cell>
          <cell r="J562">
            <v>0.0800000000000001</v>
          </cell>
          <cell r="K562">
            <v>0.135000000000001</v>
          </cell>
          <cell r="L562">
            <v>0.0949999999999998</v>
          </cell>
          <cell r="M562">
            <v>7.235</v>
          </cell>
          <cell r="N562">
            <v>8.98</v>
          </cell>
          <cell r="O562">
            <v>7.265</v>
          </cell>
          <cell r="P562">
            <v>5.115</v>
          </cell>
          <cell r="Q562">
            <v>5.125</v>
          </cell>
          <cell r="R562">
            <v>-3.525</v>
          </cell>
          <cell r="S562">
            <v>1.745</v>
          </cell>
          <cell r="T562">
            <v>5.165</v>
          </cell>
          <cell r="U562">
            <v>5.125</v>
          </cell>
          <cell r="V562">
            <v>4.795</v>
          </cell>
          <cell r="W562">
            <v>4.8</v>
          </cell>
          <cell r="X562">
            <v>4.835</v>
          </cell>
          <cell r="Y562">
            <v>5.33</v>
          </cell>
          <cell r="Z562">
            <v>5.115</v>
          </cell>
          <cell r="AA562">
            <v>5.08</v>
          </cell>
          <cell r="AB562">
            <v>5.21</v>
          </cell>
          <cell r="AC562">
            <v>5.1</v>
          </cell>
          <cell r="AD562">
            <v>5.495</v>
          </cell>
          <cell r="AE562">
            <v>5</v>
          </cell>
          <cell r="AF562">
            <v>10.5</v>
          </cell>
          <cell r="AG562">
            <v>13.5</v>
          </cell>
          <cell r="AH562">
            <v>12.23</v>
          </cell>
        </row>
        <row r="563">
          <cell r="A563">
            <v>36963</v>
          </cell>
          <cell r="B563">
            <v>4.835</v>
          </cell>
          <cell r="C563">
            <v>4.805</v>
          </cell>
          <cell r="D563">
            <v>11.565</v>
          </cell>
          <cell r="E563">
            <v>4.635</v>
          </cell>
          <cell r="F563">
            <v>4.905</v>
          </cell>
          <cell r="G563">
            <v>6.73</v>
          </cell>
          <cell r="H563">
            <v>6.76</v>
          </cell>
          <cell r="I563">
            <v>0.0300000000000003</v>
          </cell>
          <cell r="J563">
            <v>0.0700000000000003</v>
          </cell>
          <cell r="K563">
            <v>0.100000000000001</v>
          </cell>
          <cell r="L563">
            <v>0.17</v>
          </cell>
          <cell r="M563">
            <v>6.65</v>
          </cell>
          <cell r="N563">
            <v>8.875</v>
          </cell>
          <cell r="O563">
            <v>7.075</v>
          </cell>
          <cell r="P563">
            <v>4.98</v>
          </cell>
          <cell r="Q563">
            <v>5.025</v>
          </cell>
          <cell r="R563">
            <v>-2.69</v>
          </cell>
          <cell r="S563">
            <v>2.225</v>
          </cell>
          <cell r="T563">
            <v>5.02</v>
          </cell>
          <cell r="U563">
            <v>4.98</v>
          </cell>
          <cell r="V563">
            <v>4.62</v>
          </cell>
          <cell r="W563">
            <v>4.65</v>
          </cell>
          <cell r="X563">
            <v>4.68</v>
          </cell>
          <cell r="Y563">
            <v>5.175</v>
          </cell>
          <cell r="Z563">
            <v>4.975</v>
          </cell>
          <cell r="AA563">
            <v>4.925</v>
          </cell>
          <cell r="AB563">
            <v>5.055</v>
          </cell>
          <cell r="AC563">
            <v>4.94</v>
          </cell>
          <cell r="AD563">
            <v>5.325</v>
          </cell>
          <cell r="AE563">
            <v>4.865</v>
          </cell>
          <cell r="AF563">
            <v>9.93</v>
          </cell>
          <cell r="AG563">
            <v>12.75</v>
          </cell>
          <cell r="AH563">
            <v>11.71</v>
          </cell>
        </row>
        <row r="564">
          <cell r="A564">
            <v>36964</v>
          </cell>
          <cell r="B564">
            <v>4.935</v>
          </cell>
          <cell r="C564">
            <v>4.99</v>
          </cell>
          <cell r="D564">
            <v>10.92</v>
          </cell>
          <cell r="E564">
            <v>4.86</v>
          </cell>
          <cell r="F564">
            <v>5.03</v>
          </cell>
          <cell r="G564">
            <v>5.985</v>
          </cell>
          <cell r="H564">
            <v>5.93</v>
          </cell>
          <cell r="I564">
            <v>-0.0550000000000006</v>
          </cell>
          <cell r="J564">
            <v>0.0950000000000006</v>
          </cell>
          <cell r="K564">
            <v>0.04</v>
          </cell>
          <cell r="L564">
            <v>0.13</v>
          </cell>
          <cell r="M564">
            <v>6.28</v>
          </cell>
          <cell r="N564">
            <v>8.985</v>
          </cell>
          <cell r="O564">
            <v>7.165</v>
          </cell>
          <cell r="P564">
            <v>5.07</v>
          </cell>
          <cell r="Q564">
            <v>5.06</v>
          </cell>
          <cell r="R564">
            <v>-1.935</v>
          </cell>
          <cell r="S564">
            <v>2.705</v>
          </cell>
          <cell r="T564">
            <v>5.13</v>
          </cell>
          <cell r="U564">
            <v>5.075</v>
          </cell>
          <cell r="V564">
            <v>4.8</v>
          </cell>
          <cell r="W564">
            <v>4.825</v>
          </cell>
          <cell r="X564">
            <v>4.89</v>
          </cell>
          <cell r="Y564">
            <v>5.285</v>
          </cell>
          <cell r="Z564">
            <v>5.055</v>
          </cell>
          <cell r="AA564">
            <v>5.04</v>
          </cell>
          <cell r="AB564">
            <v>5.16</v>
          </cell>
          <cell r="AC564">
            <v>5.05</v>
          </cell>
          <cell r="AD564">
            <v>5.425</v>
          </cell>
          <cell r="AE564">
            <v>4.955</v>
          </cell>
          <cell r="AF564">
            <v>9.8</v>
          </cell>
          <cell r="AG564">
            <v>13</v>
          </cell>
          <cell r="AH564">
            <v>10.93</v>
          </cell>
        </row>
        <row r="565">
          <cell r="A565">
            <v>36965</v>
          </cell>
          <cell r="B565">
            <v>4.875</v>
          </cell>
          <cell r="C565">
            <v>4.86</v>
          </cell>
          <cell r="D565">
            <v>9.535</v>
          </cell>
          <cell r="E565">
            <v>4.75</v>
          </cell>
          <cell r="F565">
            <v>4.915</v>
          </cell>
          <cell r="G565">
            <v>4.66</v>
          </cell>
          <cell r="H565">
            <v>4.675</v>
          </cell>
          <cell r="I565">
            <v>0.0149999999999997</v>
          </cell>
          <cell r="J565">
            <v>0.04</v>
          </cell>
          <cell r="K565">
            <v>0.0549999999999997</v>
          </cell>
          <cell r="L565">
            <v>0.11</v>
          </cell>
          <cell r="M565">
            <v>5.885</v>
          </cell>
          <cell r="N565">
            <v>8.795</v>
          </cell>
          <cell r="O565">
            <v>7.12</v>
          </cell>
          <cell r="P565">
            <v>4.93</v>
          </cell>
          <cell r="Q565">
            <v>4.965</v>
          </cell>
          <cell r="R565">
            <v>-0.74</v>
          </cell>
          <cell r="S565">
            <v>2.91</v>
          </cell>
          <cell r="T565">
            <v>4.93</v>
          </cell>
          <cell r="U565">
            <v>4.99</v>
          </cell>
          <cell r="V565">
            <v>4.745</v>
          </cell>
          <cell r="W565">
            <v>4.735</v>
          </cell>
          <cell r="X565">
            <v>4.775</v>
          </cell>
          <cell r="Y565">
            <v>5.19</v>
          </cell>
          <cell r="Z565">
            <v>4.95</v>
          </cell>
          <cell r="AA565">
            <v>4.935</v>
          </cell>
          <cell r="AB565">
            <v>5.07</v>
          </cell>
          <cell r="AC565">
            <v>4.945</v>
          </cell>
          <cell r="AD565">
            <v>5.335</v>
          </cell>
          <cell r="AE565">
            <v>4.88</v>
          </cell>
          <cell r="AF565">
            <v>8.6</v>
          </cell>
          <cell r="AG565">
            <v>10.75</v>
          </cell>
          <cell r="AH565">
            <v>9.5</v>
          </cell>
        </row>
        <row r="566">
          <cell r="A566">
            <v>36966</v>
          </cell>
          <cell r="B566">
            <v>4.78</v>
          </cell>
          <cell r="C566">
            <v>4.825</v>
          </cell>
          <cell r="D566">
            <v>9.41</v>
          </cell>
          <cell r="E566">
            <v>4.7</v>
          </cell>
          <cell r="F566">
            <v>4.865</v>
          </cell>
          <cell r="G566">
            <v>4.63</v>
          </cell>
          <cell r="H566">
            <v>4.585</v>
          </cell>
          <cell r="I566">
            <v>-0.0449999999999999</v>
          </cell>
          <cell r="J566">
            <v>0.085</v>
          </cell>
          <cell r="K566">
            <v>0.04</v>
          </cell>
          <cell r="L566">
            <v>0.125</v>
          </cell>
          <cell r="M566">
            <v>6.305</v>
          </cell>
          <cell r="N566">
            <v>9.31</v>
          </cell>
          <cell r="O566">
            <v>7.015</v>
          </cell>
          <cell r="P566">
            <v>4.9</v>
          </cell>
          <cell r="Q566">
            <v>4.9</v>
          </cell>
          <cell r="R566">
            <v>-0.0999999999999996</v>
          </cell>
          <cell r="S566">
            <v>3.005</v>
          </cell>
          <cell r="T566">
            <v>4.915</v>
          </cell>
          <cell r="U566">
            <v>4.915</v>
          </cell>
          <cell r="V566">
            <v>4.675</v>
          </cell>
          <cell r="W566">
            <v>4.68</v>
          </cell>
          <cell r="X566">
            <v>4.72</v>
          </cell>
          <cell r="Y566">
            <v>5.125</v>
          </cell>
          <cell r="Z566">
            <v>4.92</v>
          </cell>
          <cell r="AA566">
            <v>4.875</v>
          </cell>
          <cell r="AB566">
            <v>4.985</v>
          </cell>
          <cell r="AC566">
            <v>4.915</v>
          </cell>
          <cell r="AD566">
            <v>5.245</v>
          </cell>
          <cell r="AE566">
            <v>4.87</v>
          </cell>
          <cell r="AF566">
            <v>8.9</v>
          </cell>
          <cell r="AG566">
            <v>10.25</v>
          </cell>
          <cell r="AH566">
            <v>9.47</v>
          </cell>
        </row>
        <row r="567">
          <cell r="A567">
            <v>36967</v>
          </cell>
          <cell r="B567">
            <v>4.845</v>
          </cell>
          <cell r="C567">
            <v>4.81</v>
          </cell>
          <cell r="D567">
            <v>9.025</v>
          </cell>
          <cell r="E567">
            <v>4.68</v>
          </cell>
          <cell r="F567">
            <v>4.94</v>
          </cell>
          <cell r="G567">
            <v>4.18</v>
          </cell>
          <cell r="H567">
            <v>4.215</v>
          </cell>
          <cell r="I567">
            <v>0.0350000000000001</v>
          </cell>
          <cell r="J567">
            <v>0.0950000000000006</v>
          </cell>
          <cell r="K567">
            <v>0.130000000000001</v>
          </cell>
          <cell r="L567">
            <v>0.13</v>
          </cell>
          <cell r="M567">
            <v>7.25</v>
          </cell>
          <cell r="N567">
            <v>8.88</v>
          </cell>
          <cell r="O567">
            <v>7.005</v>
          </cell>
          <cell r="P567">
            <v>4.95</v>
          </cell>
          <cell r="Q567">
            <v>4.96</v>
          </cell>
          <cell r="R567">
            <v>-0.145</v>
          </cell>
          <cell r="S567">
            <v>1.63</v>
          </cell>
          <cell r="T567">
            <v>4.96</v>
          </cell>
          <cell r="U567">
            <v>4.98</v>
          </cell>
          <cell r="V567">
            <v>4.67</v>
          </cell>
          <cell r="W567">
            <v>4.675</v>
          </cell>
          <cell r="X567">
            <v>4.725</v>
          </cell>
          <cell r="Y567">
            <v>5.17</v>
          </cell>
          <cell r="Z567">
            <v>4.97</v>
          </cell>
          <cell r="AA567">
            <v>4.94</v>
          </cell>
          <cell r="AB567">
            <v>5.02</v>
          </cell>
          <cell r="AC567">
            <v>4.96</v>
          </cell>
          <cell r="AD567">
            <v>5.33</v>
          </cell>
          <cell r="AE567">
            <v>4.875</v>
          </cell>
          <cell r="AF567">
            <v>8</v>
          </cell>
          <cell r="AG567">
            <v>9.5</v>
          </cell>
          <cell r="AH567">
            <v>9.07</v>
          </cell>
        </row>
        <row r="568">
          <cell r="A568">
            <v>36968</v>
          </cell>
          <cell r="B568">
            <v>4.845</v>
          </cell>
          <cell r="C568">
            <v>4.81</v>
          </cell>
          <cell r="D568">
            <v>9.025</v>
          </cell>
          <cell r="E568">
            <v>4.68</v>
          </cell>
          <cell r="F568">
            <v>4.94</v>
          </cell>
          <cell r="G568">
            <v>4.18</v>
          </cell>
          <cell r="H568">
            <v>4.215</v>
          </cell>
          <cell r="I568">
            <v>0.0350000000000001</v>
          </cell>
          <cell r="J568">
            <v>0.0950000000000006</v>
          </cell>
          <cell r="K568">
            <v>0.130000000000001</v>
          </cell>
          <cell r="L568">
            <v>0.13</v>
          </cell>
          <cell r="M568">
            <v>7.25</v>
          </cell>
          <cell r="N568">
            <v>8.88</v>
          </cell>
          <cell r="O568">
            <v>7.005</v>
          </cell>
          <cell r="P568">
            <v>4.95</v>
          </cell>
          <cell r="Q568">
            <v>4.96</v>
          </cell>
          <cell r="R568">
            <v>-0.145</v>
          </cell>
          <cell r="S568">
            <v>1.63</v>
          </cell>
          <cell r="T568">
            <v>4.96</v>
          </cell>
          <cell r="U568">
            <v>4.98</v>
          </cell>
          <cell r="V568">
            <v>4.67</v>
          </cell>
          <cell r="W568">
            <v>4.675</v>
          </cell>
          <cell r="X568">
            <v>4.725</v>
          </cell>
          <cell r="Y568">
            <v>5.17</v>
          </cell>
          <cell r="Z568">
            <v>4.97</v>
          </cell>
          <cell r="AA568">
            <v>4.94</v>
          </cell>
          <cell r="AB568">
            <v>5.02</v>
          </cell>
          <cell r="AC568">
            <v>4.96</v>
          </cell>
          <cell r="AD568">
            <v>5.33</v>
          </cell>
          <cell r="AE568">
            <v>4.875</v>
          </cell>
          <cell r="AF568">
            <v>8</v>
          </cell>
          <cell r="AG568">
            <v>9.5</v>
          </cell>
          <cell r="AH568">
            <v>9.07</v>
          </cell>
        </row>
        <row r="569">
          <cell r="A569">
            <v>36969</v>
          </cell>
          <cell r="B569">
            <v>4.845</v>
          </cell>
          <cell r="C569">
            <v>4.81</v>
          </cell>
          <cell r="D569">
            <v>9.025</v>
          </cell>
          <cell r="E569">
            <v>4.68</v>
          </cell>
          <cell r="F569">
            <v>4.94</v>
          </cell>
          <cell r="G569">
            <v>4.18</v>
          </cell>
          <cell r="H569">
            <v>4.215</v>
          </cell>
          <cell r="I569">
            <v>0.0350000000000001</v>
          </cell>
          <cell r="J569">
            <v>0.0950000000000006</v>
          </cell>
          <cell r="K569">
            <v>0.130000000000001</v>
          </cell>
          <cell r="L569">
            <v>0.13</v>
          </cell>
          <cell r="M569">
            <v>7.25</v>
          </cell>
          <cell r="N569">
            <v>8.88</v>
          </cell>
          <cell r="O569">
            <v>7.005</v>
          </cell>
          <cell r="P569">
            <v>4.95</v>
          </cell>
          <cell r="Q569">
            <v>4.96</v>
          </cell>
          <cell r="R569">
            <v>-0.145</v>
          </cell>
          <cell r="S569">
            <v>1.63</v>
          </cell>
          <cell r="T569">
            <v>4.96</v>
          </cell>
          <cell r="U569">
            <v>4.98</v>
          </cell>
          <cell r="V569">
            <v>4.67</v>
          </cell>
          <cell r="W569">
            <v>4.675</v>
          </cell>
          <cell r="X569">
            <v>4.725</v>
          </cell>
          <cell r="Y569">
            <v>5.17</v>
          </cell>
          <cell r="Z569">
            <v>4.97</v>
          </cell>
          <cell r="AA569">
            <v>4.94</v>
          </cell>
          <cell r="AB569">
            <v>5.02</v>
          </cell>
          <cell r="AC569">
            <v>4.96</v>
          </cell>
          <cell r="AD569">
            <v>5.33</v>
          </cell>
          <cell r="AE569">
            <v>4.875</v>
          </cell>
          <cell r="AF569">
            <v>8</v>
          </cell>
          <cell r="AG569">
            <v>9.5</v>
          </cell>
          <cell r="AH569">
            <v>9.07</v>
          </cell>
        </row>
        <row r="570">
          <cell r="A570">
            <v>36970</v>
          </cell>
          <cell r="B570">
            <v>4.885</v>
          </cell>
          <cell r="C570">
            <v>4.855</v>
          </cell>
          <cell r="D570">
            <v>9.945</v>
          </cell>
          <cell r="E570">
            <v>4.695</v>
          </cell>
          <cell r="F570">
            <v>5.03</v>
          </cell>
          <cell r="G570">
            <v>5.06</v>
          </cell>
          <cell r="H570">
            <v>5.09</v>
          </cell>
          <cell r="I570">
            <v>0.0299999999999994</v>
          </cell>
          <cell r="J570">
            <v>0.145</v>
          </cell>
          <cell r="K570">
            <v>0.175</v>
          </cell>
          <cell r="L570">
            <v>0.16</v>
          </cell>
          <cell r="M570">
            <v>6.985</v>
          </cell>
          <cell r="N570">
            <v>7.005</v>
          </cell>
          <cell r="O570">
            <v>7.225</v>
          </cell>
          <cell r="P570">
            <v>5.05</v>
          </cell>
          <cell r="Q570">
            <v>5.065</v>
          </cell>
          <cell r="R570">
            <v>-2.94</v>
          </cell>
          <cell r="S570">
            <v>0.0199999999999996</v>
          </cell>
          <cell r="T570">
            <v>5.045</v>
          </cell>
          <cell r="U570">
            <v>5.065</v>
          </cell>
          <cell r="V570">
            <v>4.72</v>
          </cell>
          <cell r="W570">
            <v>4.69</v>
          </cell>
          <cell r="X570">
            <v>4.74</v>
          </cell>
          <cell r="Y570">
            <v>5.235</v>
          </cell>
          <cell r="Z570">
            <v>5.05</v>
          </cell>
          <cell r="AA570">
            <v>4.965</v>
          </cell>
          <cell r="AB570">
            <v>5.085</v>
          </cell>
          <cell r="AC570">
            <v>5.005</v>
          </cell>
          <cell r="AD570">
            <v>5.4</v>
          </cell>
          <cell r="AE570">
            <v>4.935</v>
          </cell>
          <cell r="AF570">
            <v>9</v>
          </cell>
          <cell r="AG570">
            <v>10.75</v>
          </cell>
          <cell r="AH570">
            <v>9.79</v>
          </cell>
        </row>
        <row r="571">
          <cell r="A571">
            <v>36971</v>
          </cell>
          <cell r="B571">
            <v>4.895</v>
          </cell>
          <cell r="C571">
            <v>4.725</v>
          </cell>
          <cell r="D571">
            <v>11.035</v>
          </cell>
          <cell r="E571">
            <v>4.6</v>
          </cell>
          <cell r="F571">
            <v>5</v>
          </cell>
          <cell r="G571">
            <v>6.14</v>
          </cell>
          <cell r="H571">
            <v>6.31</v>
          </cell>
          <cell r="I571">
            <v>0.17</v>
          </cell>
          <cell r="J571">
            <v>0.105</v>
          </cell>
          <cell r="K571">
            <v>0.275</v>
          </cell>
          <cell r="L571">
            <v>0.125</v>
          </cell>
          <cell r="M571">
            <v>5.87</v>
          </cell>
          <cell r="N571">
            <v>6.04</v>
          </cell>
          <cell r="O571">
            <v>7.27</v>
          </cell>
          <cell r="P571">
            <v>5.055</v>
          </cell>
          <cell r="Q571">
            <v>5.055</v>
          </cell>
          <cell r="R571">
            <v>-4.995</v>
          </cell>
          <cell r="S571">
            <v>0.17</v>
          </cell>
          <cell r="T571">
            <v>5.04</v>
          </cell>
          <cell r="U571">
            <v>5.08</v>
          </cell>
          <cell r="V571">
            <v>4.57</v>
          </cell>
          <cell r="W571">
            <v>4.635</v>
          </cell>
          <cell r="X571">
            <v>4.62</v>
          </cell>
          <cell r="Y571">
            <v>5.225</v>
          </cell>
          <cell r="Z571">
            <v>5.035</v>
          </cell>
          <cell r="AA571">
            <v>4.98</v>
          </cell>
          <cell r="AB571">
            <v>5.075</v>
          </cell>
          <cell r="AC571">
            <v>4.985</v>
          </cell>
          <cell r="AD571">
            <v>5.39</v>
          </cell>
          <cell r="AE571">
            <v>4.855</v>
          </cell>
          <cell r="AF571">
            <v>9</v>
          </cell>
          <cell r="AG571">
            <v>11.85</v>
          </cell>
          <cell r="AH571">
            <v>11.05</v>
          </cell>
        </row>
        <row r="572">
          <cell r="A572">
            <v>36972</v>
          </cell>
          <cell r="B572">
            <v>4.98</v>
          </cell>
          <cell r="C572">
            <v>4.63</v>
          </cell>
          <cell r="D572">
            <v>11.605</v>
          </cell>
          <cell r="E572">
            <v>4.675</v>
          </cell>
          <cell r="F572">
            <v>5.07</v>
          </cell>
          <cell r="G572">
            <v>6.625</v>
          </cell>
          <cell r="H572">
            <v>6.975</v>
          </cell>
          <cell r="I572">
            <v>0.350000000000001</v>
          </cell>
          <cell r="J572">
            <v>0.0899999999999999</v>
          </cell>
          <cell r="K572">
            <v>0.44</v>
          </cell>
          <cell r="L572">
            <v>-0.0449999999999999</v>
          </cell>
          <cell r="M572">
            <v>5.555</v>
          </cell>
          <cell r="N572">
            <v>5.985</v>
          </cell>
          <cell r="O572">
            <v>7.4</v>
          </cell>
          <cell r="P572">
            <v>5.16</v>
          </cell>
          <cell r="Q572">
            <v>5.13</v>
          </cell>
          <cell r="R572">
            <v>-5.62</v>
          </cell>
          <cell r="S572">
            <v>0.430000000000001</v>
          </cell>
          <cell r="T572">
            <v>5.09</v>
          </cell>
          <cell r="U572">
            <v>5.175</v>
          </cell>
          <cell r="V572">
            <v>4.645</v>
          </cell>
          <cell r="W572">
            <v>4.66</v>
          </cell>
          <cell r="X572">
            <v>4.72</v>
          </cell>
          <cell r="Y572">
            <v>5.34</v>
          </cell>
          <cell r="Z572">
            <v>5.1</v>
          </cell>
          <cell r="AA572">
            <v>5.07</v>
          </cell>
          <cell r="AB572">
            <v>5.14</v>
          </cell>
          <cell r="AC572">
            <v>5.075</v>
          </cell>
          <cell r="AD572">
            <v>5.515</v>
          </cell>
          <cell r="AE572">
            <v>4.89</v>
          </cell>
          <cell r="AF572">
            <v>4.65</v>
          </cell>
          <cell r="AG572">
            <v>12.15</v>
          </cell>
          <cell r="AH572">
            <v>11.37</v>
          </cell>
        </row>
        <row r="573">
          <cell r="A573">
            <v>36973</v>
          </cell>
          <cell r="B573">
            <v>4.855</v>
          </cell>
          <cell r="C573">
            <v>4.6</v>
          </cell>
          <cell r="D573">
            <v>10.995</v>
          </cell>
          <cell r="E573">
            <v>4.655</v>
          </cell>
          <cell r="F573">
            <v>4.885</v>
          </cell>
          <cell r="G573">
            <v>6.14</v>
          </cell>
          <cell r="H573">
            <v>6.395</v>
          </cell>
          <cell r="I573">
            <v>0.255000000000001</v>
          </cell>
          <cell r="J573">
            <v>0.0299999999999994</v>
          </cell>
          <cell r="K573">
            <v>0.285</v>
          </cell>
          <cell r="L573">
            <v>-0.0550000000000006</v>
          </cell>
          <cell r="M573">
            <v>5.735</v>
          </cell>
          <cell r="N573">
            <v>6.71</v>
          </cell>
          <cell r="O573">
            <v>7.26</v>
          </cell>
          <cell r="P573">
            <v>5.065</v>
          </cell>
          <cell r="Q573">
            <v>5.075</v>
          </cell>
          <cell r="R573">
            <v>-4.285</v>
          </cell>
          <cell r="S573">
            <v>0.975</v>
          </cell>
          <cell r="T573">
            <v>5.075</v>
          </cell>
          <cell r="U573">
            <v>5.025</v>
          </cell>
          <cell r="V573">
            <v>4.65</v>
          </cell>
          <cell r="W573">
            <v>4.67</v>
          </cell>
          <cell r="X573">
            <v>4.705</v>
          </cell>
          <cell r="Y573">
            <v>5.175</v>
          </cell>
          <cell r="Z573">
            <v>4.955</v>
          </cell>
          <cell r="AA573">
            <v>4.92</v>
          </cell>
          <cell r="AB573">
            <v>5.045</v>
          </cell>
          <cell r="AC573">
            <v>4.93</v>
          </cell>
          <cell r="AD573">
            <v>5.345</v>
          </cell>
          <cell r="AE573">
            <v>4.86</v>
          </cell>
          <cell r="AF573">
            <v>10.5</v>
          </cell>
          <cell r="AG573">
            <v>11.6</v>
          </cell>
          <cell r="AH573">
            <v>10.96</v>
          </cell>
        </row>
        <row r="574">
          <cell r="A574">
            <v>36974</v>
          </cell>
          <cell r="B574">
            <v>5.105</v>
          </cell>
          <cell r="C574">
            <v>4.735</v>
          </cell>
          <cell r="D574">
            <v>11.13</v>
          </cell>
          <cell r="E574">
            <v>4.725</v>
          </cell>
          <cell r="F574">
            <v>5.125</v>
          </cell>
          <cell r="G574">
            <v>6.025</v>
          </cell>
          <cell r="H574">
            <v>6.395</v>
          </cell>
          <cell r="I574">
            <v>0.37</v>
          </cell>
          <cell r="J574">
            <v>0.0199999999999996</v>
          </cell>
          <cell r="K574">
            <v>0.39</v>
          </cell>
          <cell r="L574">
            <v>0.0100000000000007</v>
          </cell>
          <cell r="M574">
            <v>6.64</v>
          </cell>
          <cell r="N574">
            <v>8.76</v>
          </cell>
          <cell r="O574">
            <v>7.565</v>
          </cell>
          <cell r="P574">
            <v>5.245</v>
          </cell>
          <cell r="Q574">
            <v>5.23</v>
          </cell>
          <cell r="R574">
            <v>-2.37</v>
          </cell>
          <cell r="S574">
            <v>2.12</v>
          </cell>
          <cell r="T574">
            <v>5.22</v>
          </cell>
          <cell r="U574">
            <v>5.21</v>
          </cell>
          <cell r="V574">
            <v>4.775</v>
          </cell>
          <cell r="W574">
            <v>5.42</v>
          </cell>
          <cell r="X574">
            <v>4.745</v>
          </cell>
          <cell r="Y574">
            <v>5.42</v>
          </cell>
          <cell r="Z574">
            <v>5.185</v>
          </cell>
          <cell r="AA574">
            <v>5.14</v>
          </cell>
          <cell r="AB574">
            <v>5.26</v>
          </cell>
          <cell r="AC574">
            <v>5.15</v>
          </cell>
          <cell r="AD574">
            <v>5.615</v>
          </cell>
          <cell r="AE574">
            <v>4.935</v>
          </cell>
          <cell r="AF574">
            <v>10.25</v>
          </cell>
          <cell r="AG574">
            <v>11.8</v>
          </cell>
          <cell r="AH574">
            <v>11.05</v>
          </cell>
        </row>
        <row r="575">
          <cell r="A575">
            <v>36975</v>
          </cell>
          <cell r="B575">
            <v>5.105</v>
          </cell>
          <cell r="C575">
            <v>4.735</v>
          </cell>
          <cell r="D575">
            <v>11.13</v>
          </cell>
          <cell r="E575">
            <v>4.725</v>
          </cell>
          <cell r="F575">
            <v>5.125</v>
          </cell>
          <cell r="G575">
            <v>6.025</v>
          </cell>
          <cell r="H575">
            <v>6.395</v>
          </cell>
          <cell r="I575">
            <v>0.37</v>
          </cell>
          <cell r="J575">
            <v>0.0199999999999996</v>
          </cell>
          <cell r="K575">
            <v>0.39</v>
          </cell>
          <cell r="L575">
            <v>0.0100000000000007</v>
          </cell>
          <cell r="M575">
            <v>6.64</v>
          </cell>
          <cell r="N575">
            <v>8.76</v>
          </cell>
          <cell r="O575">
            <v>7.565</v>
          </cell>
          <cell r="P575">
            <v>5.245</v>
          </cell>
          <cell r="Q575">
            <v>5.23</v>
          </cell>
          <cell r="R575">
            <v>-2.37</v>
          </cell>
          <cell r="S575">
            <v>2.12</v>
          </cell>
          <cell r="T575">
            <v>5.22</v>
          </cell>
          <cell r="U575">
            <v>5.21</v>
          </cell>
          <cell r="V575">
            <v>4.775</v>
          </cell>
          <cell r="W575">
            <v>5.42</v>
          </cell>
          <cell r="X575">
            <v>4.745</v>
          </cell>
          <cell r="Y575">
            <v>5.42</v>
          </cell>
          <cell r="Z575">
            <v>5.185</v>
          </cell>
          <cell r="AA575">
            <v>5.14</v>
          </cell>
          <cell r="AB575">
            <v>5.26</v>
          </cell>
          <cell r="AC575">
            <v>5.15</v>
          </cell>
          <cell r="AD575">
            <v>5.615</v>
          </cell>
          <cell r="AE575">
            <v>4.935</v>
          </cell>
          <cell r="AF575">
            <v>10.25</v>
          </cell>
          <cell r="AG575">
            <v>11.8</v>
          </cell>
          <cell r="AH575">
            <v>11.05</v>
          </cell>
        </row>
        <row r="576">
          <cell r="A576">
            <v>36976</v>
          </cell>
          <cell r="B576">
            <v>5.105</v>
          </cell>
          <cell r="C576">
            <v>4.735</v>
          </cell>
          <cell r="D576">
            <v>11.13</v>
          </cell>
          <cell r="E576">
            <v>4.725</v>
          </cell>
          <cell r="F576">
            <v>5.125</v>
          </cell>
          <cell r="G576">
            <v>6.025</v>
          </cell>
          <cell r="H576">
            <v>6.395</v>
          </cell>
          <cell r="I576">
            <v>0.37</v>
          </cell>
          <cell r="J576">
            <v>0.0199999999999996</v>
          </cell>
          <cell r="K576">
            <v>0.39</v>
          </cell>
          <cell r="L576">
            <v>0.0100000000000007</v>
          </cell>
          <cell r="M576">
            <v>6.64</v>
          </cell>
          <cell r="N576">
            <v>8.76</v>
          </cell>
          <cell r="O576">
            <v>7.565</v>
          </cell>
          <cell r="P576">
            <v>5.245</v>
          </cell>
          <cell r="Q576">
            <v>5.23</v>
          </cell>
          <cell r="R576">
            <v>-2.37</v>
          </cell>
          <cell r="S576">
            <v>2.12</v>
          </cell>
          <cell r="T576">
            <v>5.22</v>
          </cell>
          <cell r="U576">
            <v>5.21</v>
          </cell>
          <cell r="V576">
            <v>4.775</v>
          </cell>
          <cell r="W576">
            <v>5.42</v>
          </cell>
          <cell r="X576">
            <v>4.745</v>
          </cell>
          <cell r="Y576">
            <v>5.42</v>
          </cell>
          <cell r="Z576">
            <v>5.185</v>
          </cell>
          <cell r="AA576">
            <v>5.14</v>
          </cell>
          <cell r="AB576">
            <v>5.26</v>
          </cell>
          <cell r="AC576">
            <v>5.15</v>
          </cell>
          <cell r="AD576">
            <v>5.615</v>
          </cell>
          <cell r="AE576">
            <v>4.935</v>
          </cell>
          <cell r="AF576">
            <v>10.25</v>
          </cell>
          <cell r="AG576">
            <v>11.8</v>
          </cell>
          <cell r="AH576">
            <v>11.05</v>
          </cell>
        </row>
        <row r="577">
          <cell r="A577">
            <v>36977</v>
          </cell>
          <cell r="B577">
            <v>5.055</v>
          </cell>
          <cell r="C577">
            <v>4.44</v>
          </cell>
          <cell r="D577">
            <v>10.25</v>
          </cell>
          <cell r="E577">
            <v>4.67</v>
          </cell>
          <cell r="F577">
            <v>5.16</v>
          </cell>
          <cell r="G577">
            <v>5.195</v>
          </cell>
          <cell r="H577">
            <v>5.81</v>
          </cell>
          <cell r="I577">
            <v>0.614999999999999</v>
          </cell>
          <cell r="J577">
            <v>0.105</v>
          </cell>
          <cell r="K577">
            <v>0.72</v>
          </cell>
          <cell r="L577">
            <v>-0.23</v>
          </cell>
          <cell r="M577">
            <v>6.455</v>
          </cell>
          <cell r="N577">
            <v>8.74</v>
          </cell>
          <cell r="O577">
            <v>7.3701</v>
          </cell>
          <cell r="P577">
            <v>5.165</v>
          </cell>
          <cell r="Q577">
            <v>5.165</v>
          </cell>
          <cell r="R577">
            <v>-1.51</v>
          </cell>
          <cell r="S577">
            <v>2.285</v>
          </cell>
          <cell r="T577">
            <v>5.18</v>
          </cell>
          <cell r="U577">
            <v>5.205</v>
          </cell>
          <cell r="V577">
            <v>4.695</v>
          </cell>
          <cell r="W577">
            <v>4.63</v>
          </cell>
          <cell r="X577">
            <v>4.68</v>
          </cell>
          <cell r="Y577">
            <v>5.4</v>
          </cell>
          <cell r="Z577">
            <v>5.21</v>
          </cell>
          <cell r="AA577">
            <v>5.135</v>
          </cell>
          <cell r="AB577">
            <v>5.25</v>
          </cell>
          <cell r="AC577">
            <v>5.16</v>
          </cell>
          <cell r="AD577">
            <v>5.58</v>
          </cell>
          <cell r="AE577">
            <v>4.96</v>
          </cell>
          <cell r="AF577">
            <v>9.25</v>
          </cell>
          <cell r="AG577">
            <v>11.75</v>
          </cell>
          <cell r="AH577">
            <v>10.28</v>
          </cell>
        </row>
        <row r="578">
          <cell r="A578">
            <v>36978</v>
          </cell>
          <cell r="B578">
            <v>5.265</v>
          </cell>
          <cell r="C578">
            <v>4.5</v>
          </cell>
          <cell r="D578">
            <v>10.78</v>
          </cell>
          <cell r="E578">
            <v>4.655</v>
          </cell>
          <cell r="F578">
            <v>5.355</v>
          </cell>
          <cell r="G578">
            <v>5.515</v>
          </cell>
          <cell r="H578">
            <v>6.28</v>
          </cell>
          <cell r="I578">
            <v>0.765</v>
          </cell>
          <cell r="J578">
            <v>0.0900000000000008</v>
          </cell>
          <cell r="K578">
            <v>0.855</v>
          </cell>
          <cell r="L578">
            <v>-0.155</v>
          </cell>
          <cell r="M578">
            <v>5.77</v>
          </cell>
          <cell r="N578">
            <v>8.74</v>
          </cell>
          <cell r="O578">
            <v>7.735</v>
          </cell>
          <cell r="P578">
            <v>5.335</v>
          </cell>
          <cell r="Q578">
            <v>5.305</v>
          </cell>
          <cell r="R578">
            <v>-2.04</v>
          </cell>
          <cell r="S578">
            <v>2.97</v>
          </cell>
          <cell r="T578">
            <v>5.37</v>
          </cell>
          <cell r="U578">
            <v>5.395</v>
          </cell>
          <cell r="V578">
            <v>4.6</v>
          </cell>
          <cell r="W578">
            <v>4.63</v>
          </cell>
          <cell r="X578">
            <v>4.685</v>
          </cell>
          <cell r="Y578">
            <v>5.605</v>
          </cell>
          <cell r="Z578">
            <v>5.405</v>
          </cell>
          <cell r="AA578">
            <v>5.32</v>
          </cell>
          <cell r="AB578">
            <v>5.455</v>
          </cell>
          <cell r="AC578">
            <v>5.345</v>
          </cell>
          <cell r="AD578">
            <v>5.82</v>
          </cell>
          <cell r="AE578">
            <v>4.965</v>
          </cell>
          <cell r="AF578">
            <v>10</v>
          </cell>
          <cell r="AG578">
            <v>11.8</v>
          </cell>
          <cell r="AH578">
            <v>10.77</v>
          </cell>
        </row>
        <row r="579">
          <cell r="A579">
            <v>36979</v>
          </cell>
          <cell r="B579">
            <v>5.435</v>
          </cell>
          <cell r="C579">
            <v>4.585</v>
          </cell>
          <cell r="D579">
            <v>13.585</v>
          </cell>
          <cell r="E579">
            <v>4.695</v>
          </cell>
          <cell r="F579">
            <v>5.53</v>
          </cell>
          <cell r="G579">
            <v>8.15</v>
          </cell>
          <cell r="H579">
            <v>9</v>
          </cell>
          <cell r="I579">
            <v>0.85</v>
          </cell>
          <cell r="J579">
            <v>0.0950000000000006</v>
          </cell>
          <cell r="K579">
            <v>0.945</v>
          </cell>
          <cell r="L579">
            <v>-0.11</v>
          </cell>
          <cell r="M579">
            <v>5.845</v>
          </cell>
          <cell r="N579">
            <v>10.035</v>
          </cell>
          <cell r="O579">
            <v>7.975</v>
          </cell>
          <cell r="P579">
            <v>5.445</v>
          </cell>
          <cell r="Q579">
            <v>5.485</v>
          </cell>
          <cell r="R579">
            <v>-3.55</v>
          </cell>
          <cell r="S579">
            <v>4.19</v>
          </cell>
          <cell r="T579">
            <v>5.44</v>
          </cell>
          <cell r="U579">
            <v>5.59</v>
          </cell>
          <cell r="V579">
            <v>4.7</v>
          </cell>
          <cell r="W579">
            <v>4.65</v>
          </cell>
          <cell r="X579">
            <v>4.725</v>
          </cell>
          <cell r="Y579">
            <v>5.795</v>
          </cell>
          <cell r="Z579">
            <v>5.6</v>
          </cell>
          <cell r="AA579">
            <v>5.495</v>
          </cell>
          <cell r="AB579">
            <v>5.59</v>
          </cell>
          <cell r="AC579">
            <v>5.51</v>
          </cell>
          <cell r="AD579">
            <v>6.02</v>
          </cell>
          <cell r="AE579">
            <v>4.985</v>
          </cell>
          <cell r="AF579">
            <v>12.8</v>
          </cell>
          <cell r="AG579">
            <v>14.6</v>
          </cell>
          <cell r="AH579">
            <v>13.58</v>
          </cell>
        </row>
        <row r="580">
          <cell r="A580">
            <v>36980</v>
          </cell>
          <cell r="B580">
            <v>5.16</v>
          </cell>
          <cell r="C580">
            <v>4.01</v>
          </cell>
          <cell r="D580">
            <v>21.37</v>
          </cell>
          <cell r="E580">
            <v>3.99</v>
          </cell>
          <cell r="F580">
            <v>5.22</v>
          </cell>
          <cell r="G580">
            <v>16.21</v>
          </cell>
          <cell r="H580">
            <v>17.36</v>
          </cell>
          <cell r="I580">
            <v>1.15</v>
          </cell>
          <cell r="J580">
            <v>0.0599999999999996</v>
          </cell>
          <cell r="K580">
            <v>1.21</v>
          </cell>
          <cell r="L580">
            <v>0.0199999999999996</v>
          </cell>
          <cell r="M580">
            <v>6.36</v>
          </cell>
          <cell r="N580">
            <v>8.515</v>
          </cell>
          <cell r="O580">
            <v>7.7</v>
          </cell>
          <cell r="P580">
            <v>5.395</v>
          </cell>
          <cell r="Q580">
            <v>5.435</v>
          </cell>
          <cell r="R580">
            <v>-12.855</v>
          </cell>
          <cell r="S580">
            <v>2.155</v>
          </cell>
          <cell r="T580">
            <v>5.3</v>
          </cell>
          <cell r="U580">
            <v>5.32</v>
          </cell>
          <cell r="V580">
            <v>3.94</v>
          </cell>
          <cell r="W580">
            <v>3.98</v>
          </cell>
          <cell r="X580">
            <v>3.995</v>
          </cell>
          <cell r="Y580">
            <v>5.485</v>
          </cell>
          <cell r="Z580">
            <v>5.24</v>
          </cell>
          <cell r="AA580">
            <v>5.23</v>
          </cell>
          <cell r="AB580">
            <v>5.34</v>
          </cell>
          <cell r="AC580">
            <v>5.24</v>
          </cell>
          <cell r="AD580">
            <v>5.655</v>
          </cell>
          <cell r="AE580">
            <v>4.255</v>
          </cell>
          <cell r="AF580">
            <v>13.25</v>
          </cell>
          <cell r="AG580">
            <v>14.25</v>
          </cell>
          <cell r="AH580">
            <v>13.89</v>
          </cell>
        </row>
        <row r="581">
          <cell r="A581">
            <v>36981</v>
          </cell>
          <cell r="B581">
            <v>5.16</v>
          </cell>
          <cell r="C581">
            <v>4.01</v>
          </cell>
          <cell r="D581">
            <v>21.37</v>
          </cell>
          <cell r="E581">
            <v>3.99</v>
          </cell>
          <cell r="F581">
            <v>5.22</v>
          </cell>
          <cell r="G581">
            <v>16.21</v>
          </cell>
          <cell r="H581">
            <v>17.36</v>
          </cell>
          <cell r="I581">
            <v>1.15</v>
          </cell>
          <cell r="J581">
            <v>0.0599999999999996</v>
          </cell>
          <cell r="K581">
            <v>1.21</v>
          </cell>
          <cell r="L581">
            <v>0.0199999999999996</v>
          </cell>
          <cell r="M581">
            <v>6.36</v>
          </cell>
          <cell r="N581">
            <v>8.515</v>
          </cell>
          <cell r="O581">
            <v>7.7</v>
          </cell>
          <cell r="P581">
            <v>5.395</v>
          </cell>
          <cell r="Q581">
            <v>5.435</v>
          </cell>
          <cell r="R581">
            <v>-12.855</v>
          </cell>
          <cell r="S581">
            <v>2.155</v>
          </cell>
          <cell r="T581">
            <v>5.3</v>
          </cell>
          <cell r="U581">
            <v>5.32</v>
          </cell>
          <cell r="V581">
            <v>3.94</v>
          </cell>
          <cell r="W581">
            <v>3.98</v>
          </cell>
          <cell r="X581">
            <v>3.995</v>
          </cell>
          <cell r="Y581">
            <v>5.485</v>
          </cell>
          <cell r="Z581">
            <v>5.24</v>
          </cell>
          <cell r="AA581">
            <v>5.23</v>
          </cell>
          <cell r="AB581">
            <v>5.34</v>
          </cell>
          <cell r="AC581">
            <v>5.24</v>
          </cell>
          <cell r="AD581">
            <v>5.655</v>
          </cell>
          <cell r="AE581">
            <v>4.255</v>
          </cell>
          <cell r="AF581">
            <v>13.25</v>
          </cell>
          <cell r="AG581">
            <v>14.25</v>
          </cell>
          <cell r="AH581">
            <v>13.89</v>
          </cell>
        </row>
        <row r="582">
          <cell r="A582">
            <v>36982</v>
          </cell>
          <cell r="B582">
            <v>5.16</v>
          </cell>
          <cell r="C582">
            <v>4.01</v>
          </cell>
          <cell r="D582">
            <v>21.37</v>
          </cell>
          <cell r="E582">
            <v>3.99</v>
          </cell>
          <cell r="F582">
            <v>5.22</v>
          </cell>
          <cell r="G582">
            <v>16.21</v>
          </cell>
          <cell r="H582">
            <v>17.36</v>
          </cell>
          <cell r="I582">
            <v>1.15</v>
          </cell>
          <cell r="J582">
            <v>0.0599999999999996</v>
          </cell>
          <cell r="K582">
            <v>1.21</v>
          </cell>
          <cell r="L582">
            <v>0.0199999999999996</v>
          </cell>
          <cell r="M582">
            <v>6.36</v>
          </cell>
          <cell r="N582">
            <v>8.515</v>
          </cell>
          <cell r="O582">
            <v>7.7</v>
          </cell>
          <cell r="P582">
            <v>5.395</v>
          </cell>
          <cell r="Q582">
            <v>5.435</v>
          </cell>
          <cell r="R582">
            <v>-12.855</v>
          </cell>
          <cell r="S582">
            <v>2.155</v>
          </cell>
          <cell r="T582">
            <v>5.3</v>
          </cell>
          <cell r="U582">
            <v>5.32</v>
          </cell>
          <cell r="V582">
            <v>3.94</v>
          </cell>
          <cell r="W582">
            <v>3.98</v>
          </cell>
          <cell r="X582">
            <v>3.995</v>
          </cell>
          <cell r="Y582">
            <v>5.485</v>
          </cell>
          <cell r="Z582">
            <v>5.24</v>
          </cell>
          <cell r="AA582">
            <v>5.23</v>
          </cell>
          <cell r="AB582">
            <v>5.34</v>
          </cell>
          <cell r="AC582">
            <v>5.24</v>
          </cell>
          <cell r="AD582">
            <v>5.655</v>
          </cell>
          <cell r="AE582">
            <v>4.255</v>
          </cell>
          <cell r="AF582">
            <v>13.25</v>
          </cell>
          <cell r="AG582">
            <v>14.25</v>
          </cell>
          <cell r="AH582">
            <v>13.89</v>
          </cell>
        </row>
        <row r="583">
          <cell r="A583">
            <v>36983</v>
          </cell>
          <cell r="B583">
            <v>5.16</v>
          </cell>
          <cell r="C583">
            <v>4.01</v>
          </cell>
          <cell r="D583">
            <v>21.37</v>
          </cell>
          <cell r="E583">
            <v>3.99</v>
          </cell>
          <cell r="F583">
            <v>5.22</v>
          </cell>
          <cell r="G583">
            <v>16.21</v>
          </cell>
          <cell r="H583">
            <v>17.36</v>
          </cell>
          <cell r="I583">
            <v>1.15</v>
          </cell>
          <cell r="J583">
            <v>0.0599999999999996</v>
          </cell>
          <cell r="K583">
            <v>1.21</v>
          </cell>
          <cell r="L583">
            <v>0.0199999999999996</v>
          </cell>
          <cell r="M583">
            <v>6.36</v>
          </cell>
          <cell r="N583">
            <v>8.515</v>
          </cell>
          <cell r="O583">
            <v>7.7</v>
          </cell>
          <cell r="P583">
            <v>5.395</v>
          </cell>
          <cell r="Q583">
            <v>5.435</v>
          </cell>
          <cell r="R583">
            <v>-12.855</v>
          </cell>
          <cell r="S583">
            <v>2.155</v>
          </cell>
          <cell r="T583">
            <v>5.3</v>
          </cell>
          <cell r="U583">
            <v>5.32</v>
          </cell>
          <cell r="V583">
            <v>3.94</v>
          </cell>
          <cell r="W583">
            <v>3.98</v>
          </cell>
          <cell r="X583">
            <v>3.995</v>
          </cell>
          <cell r="Y583">
            <v>5.485</v>
          </cell>
          <cell r="Z583">
            <v>5.24</v>
          </cell>
          <cell r="AA583">
            <v>5.23</v>
          </cell>
          <cell r="AB583">
            <v>5.34</v>
          </cell>
          <cell r="AC583">
            <v>5.24</v>
          </cell>
          <cell r="AD583">
            <v>5.655</v>
          </cell>
          <cell r="AE583">
            <v>4.255</v>
          </cell>
          <cell r="AF583">
            <v>13.25</v>
          </cell>
          <cell r="AG583">
            <v>14.25</v>
          </cell>
          <cell r="AH583">
            <v>13.89</v>
          </cell>
        </row>
        <row r="584">
          <cell r="A584">
            <v>36984</v>
          </cell>
          <cell r="B584">
            <v>4.79</v>
          </cell>
          <cell r="C584">
            <v>3.645</v>
          </cell>
          <cell r="D584">
            <v>12.5</v>
          </cell>
          <cell r="E584">
            <v>3.325</v>
          </cell>
          <cell r="F584">
            <v>4.955</v>
          </cell>
          <cell r="G584">
            <v>7.71</v>
          </cell>
          <cell r="H584">
            <v>8.855</v>
          </cell>
          <cell r="I584">
            <v>1.145</v>
          </cell>
          <cell r="J584">
            <v>0.165</v>
          </cell>
          <cell r="K584">
            <v>1.31</v>
          </cell>
          <cell r="L584">
            <v>0.32</v>
          </cell>
          <cell r="M584">
            <v>5.35</v>
          </cell>
          <cell r="N584">
            <v>8.44</v>
          </cell>
          <cell r="O584">
            <v>7.165</v>
          </cell>
          <cell r="P584">
            <v>5.105</v>
          </cell>
          <cell r="Q584">
            <v>5.15</v>
          </cell>
          <cell r="R584">
            <v>-4.06</v>
          </cell>
          <cell r="S584">
            <v>3.09</v>
          </cell>
          <cell r="T584">
            <v>4.955</v>
          </cell>
          <cell r="U584">
            <v>5.03</v>
          </cell>
          <cell r="V584">
            <v>3.34</v>
          </cell>
          <cell r="W584">
            <v>3.295</v>
          </cell>
          <cell r="X584">
            <v>3.365</v>
          </cell>
          <cell r="Y584">
            <v>5.14</v>
          </cell>
          <cell r="Z584">
            <v>4.99</v>
          </cell>
          <cell r="AA584">
            <v>4.87</v>
          </cell>
          <cell r="AB584">
            <v>4.99</v>
          </cell>
          <cell r="AC584">
            <v>4.885</v>
          </cell>
          <cell r="AD584">
            <v>5.335</v>
          </cell>
          <cell r="AE584">
            <v>3.455</v>
          </cell>
          <cell r="AF584">
            <v>11.25</v>
          </cell>
          <cell r="AG584">
            <v>13.15</v>
          </cell>
          <cell r="AH584">
            <v>12.4</v>
          </cell>
        </row>
        <row r="585">
          <cell r="A585">
            <v>36985</v>
          </cell>
          <cell r="B585">
            <v>5.005</v>
          </cell>
          <cell r="C585">
            <v>4.505</v>
          </cell>
          <cell r="D585">
            <v>14.71</v>
          </cell>
          <cell r="E585">
            <v>4.01</v>
          </cell>
          <cell r="F585">
            <v>5.215</v>
          </cell>
          <cell r="G585">
            <v>9.705</v>
          </cell>
          <cell r="H585">
            <v>10.205</v>
          </cell>
          <cell r="I585">
            <v>0.5</v>
          </cell>
          <cell r="J585">
            <v>0.21</v>
          </cell>
          <cell r="K585">
            <v>0.71</v>
          </cell>
          <cell r="L585">
            <v>0.495</v>
          </cell>
          <cell r="M585">
            <v>5.845</v>
          </cell>
          <cell r="N585">
            <v>10.63</v>
          </cell>
          <cell r="O585">
            <v>7.5</v>
          </cell>
          <cell r="P585">
            <v>5.215</v>
          </cell>
          <cell r="Q585">
            <v>5.305</v>
          </cell>
          <cell r="R585">
            <v>-4.08</v>
          </cell>
          <cell r="S585">
            <v>4.785</v>
          </cell>
          <cell r="T585">
            <v>5.195</v>
          </cell>
          <cell r="U585">
            <v>5.235</v>
          </cell>
          <cell r="V585">
            <v>3.645</v>
          </cell>
          <cell r="W585">
            <v>3.66</v>
          </cell>
          <cell r="X585">
            <v>3.79</v>
          </cell>
          <cell r="Y585">
            <v>5.325</v>
          </cell>
          <cell r="Z585">
            <v>5.23</v>
          </cell>
          <cell r="AA585">
            <v>5.075</v>
          </cell>
          <cell r="AB585">
            <v>5.195</v>
          </cell>
          <cell r="AC585">
            <v>5.075</v>
          </cell>
          <cell r="AD585">
            <v>5.515</v>
          </cell>
          <cell r="AE585">
            <v>3.895</v>
          </cell>
          <cell r="AF585">
            <v>13.5</v>
          </cell>
          <cell r="AG585">
            <v>15.9</v>
          </cell>
          <cell r="AH585">
            <v>14.73</v>
          </cell>
        </row>
        <row r="586">
          <cell r="A586">
            <v>36986</v>
          </cell>
          <cell r="B586">
            <v>5.095</v>
          </cell>
          <cell r="C586">
            <v>4.745</v>
          </cell>
          <cell r="D586">
            <v>15.63</v>
          </cell>
          <cell r="E586">
            <v>4.74</v>
          </cell>
          <cell r="F586">
            <v>5.23</v>
          </cell>
          <cell r="G586">
            <v>10.535</v>
          </cell>
          <cell r="H586">
            <v>10.885</v>
          </cell>
          <cell r="I586">
            <v>0.35</v>
          </cell>
          <cell r="J586">
            <v>0.135000000000001</v>
          </cell>
          <cell r="K586">
            <v>0.485</v>
          </cell>
          <cell r="L586">
            <v>0.00499999999999989</v>
          </cell>
          <cell r="M586">
            <v>7.3</v>
          </cell>
          <cell r="N586">
            <v>12.815</v>
          </cell>
          <cell r="O586">
            <v>7.365</v>
          </cell>
          <cell r="P586">
            <v>5.2</v>
          </cell>
          <cell r="Q586">
            <v>5.27</v>
          </cell>
          <cell r="R586">
            <v>-2.815</v>
          </cell>
          <cell r="S586">
            <v>5.515</v>
          </cell>
          <cell r="T586">
            <v>5.135</v>
          </cell>
          <cell r="U586">
            <v>5.225</v>
          </cell>
          <cell r="V586">
            <v>4.65</v>
          </cell>
          <cell r="W586">
            <v>4.645</v>
          </cell>
          <cell r="X586">
            <v>4.755</v>
          </cell>
          <cell r="Y586">
            <v>5.335</v>
          </cell>
          <cell r="Z586">
            <v>5.23</v>
          </cell>
          <cell r="AA586">
            <v>5.09</v>
          </cell>
          <cell r="AB586">
            <v>5.195</v>
          </cell>
          <cell r="AC586">
            <v>5.095</v>
          </cell>
          <cell r="AD586">
            <v>5.48</v>
          </cell>
          <cell r="AE586">
            <v>4.855</v>
          </cell>
          <cell r="AF586">
            <v>14.45</v>
          </cell>
          <cell r="AG586">
            <v>16.5</v>
          </cell>
          <cell r="AH586">
            <v>15.53</v>
          </cell>
        </row>
        <row r="587">
          <cell r="A587">
            <v>36987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7">
          <cell r="R587">
            <v>0</v>
          </cell>
          <cell r="S587">
            <v>0</v>
          </cell>
        </row>
        <row r="588">
          <cell r="A588">
            <v>36988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</row>
        <row r="588">
          <cell r="R588">
            <v>0</v>
          </cell>
          <cell r="S588">
            <v>0</v>
          </cell>
        </row>
        <row r="589">
          <cell r="A589">
            <v>36989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89">
          <cell r="R589">
            <v>0</v>
          </cell>
          <cell r="S589">
            <v>0</v>
          </cell>
        </row>
        <row r="590">
          <cell r="A590">
            <v>36990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0">
          <cell r="R590">
            <v>0</v>
          </cell>
          <cell r="S590">
            <v>0</v>
          </cell>
        </row>
        <row r="591">
          <cell r="A591">
            <v>36991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1">
          <cell r="R591">
            <v>0</v>
          </cell>
          <cell r="S591">
            <v>0</v>
          </cell>
        </row>
        <row r="592">
          <cell r="A592">
            <v>36992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2">
          <cell r="R592">
            <v>0</v>
          </cell>
          <cell r="S592">
            <v>0</v>
          </cell>
        </row>
        <row r="593">
          <cell r="A593">
            <v>36993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3">
          <cell r="R593">
            <v>0</v>
          </cell>
          <cell r="S593">
            <v>0</v>
          </cell>
        </row>
        <row r="594">
          <cell r="A594">
            <v>36994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4">
          <cell r="R594">
            <v>0</v>
          </cell>
          <cell r="S594">
            <v>0</v>
          </cell>
        </row>
        <row r="595">
          <cell r="A595">
            <v>36995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5">
          <cell r="R595">
            <v>0</v>
          </cell>
          <cell r="S595">
            <v>0</v>
          </cell>
        </row>
        <row r="596">
          <cell r="A596">
            <v>36996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6">
          <cell r="R596">
            <v>0</v>
          </cell>
          <cell r="S596">
            <v>0</v>
          </cell>
        </row>
        <row r="597">
          <cell r="A597">
            <v>36997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7">
          <cell r="R597">
            <v>0</v>
          </cell>
          <cell r="S597">
            <v>0</v>
          </cell>
        </row>
        <row r="598">
          <cell r="A598">
            <v>36998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8">
          <cell r="R598">
            <v>0</v>
          </cell>
          <cell r="S598">
            <v>0</v>
          </cell>
        </row>
        <row r="599">
          <cell r="A599">
            <v>36999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599">
          <cell r="R599">
            <v>0</v>
          </cell>
          <cell r="S599">
            <v>0</v>
          </cell>
        </row>
        <row r="600">
          <cell r="A600">
            <v>37000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</row>
        <row r="600">
          <cell r="R600">
            <v>0</v>
          </cell>
          <cell r="S600">
            <v>0</v>
          </cell>
        </row>
        <row r="601">
          <cell r="A601">
            <v>37001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1">
          <cell r="R601">
            <v>0</v>
          </cell>
          <cell r="S601">
            <v>0</v>
          </cell>
        </row>
        <row r="602">
          <cell r="A602">
            <v>37002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2">
          <cell r="R602">
            <v>0</v>
          </cell>
          <cell r="S602">
            <v>0</v>
          </cell>
        </row>
        <row r="603">
          <cell r="A603">
            <v>37003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3">
          <cell r="R603">
            <v>0</v>
          </cell>
          <cell r="S603">
            <v>0</v>
          </cell>
        </row>
        <row r="604">
          <cell r="A604">
            <v>37004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4">
          <cell r="R604">
            <v>0</v>
          </cell>
          <cell r="S604">
            <v>0</v>
          </cell>
        </row>
        <row r="605">
          <cell r="A605">
            <v>37005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</row>
        <row r="605">
          <cell r="R605">
            <v>0</v>
          </cell>
          <cell r="S605">
            <v>0</v>
          </cell>
        </row>
        <row r="606">
          <cell r="A606">
            <v>37006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</row>
        <row r="606">
          <cell r="R606">
            <v>0</v>
          </cell>
          <cell r="S606">
            <v>0</v>
          </cell>
        </row>
        <row r="607">
          <cell r="A607">
            <v>37007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7">
          <cell r="R607">
            <v>0</v>
          </cell>
          <cell r="S607">
            <v>0</v>
          </cell>
        </row>
        <row r="608">
          <cell r="A608">
            <v>37008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8">
          <cell r="R608">
            <v>0</v>
          </cell>
          <cell r="S608">
            <v>0</v>
          </cell>
        </row>
        <row r="609">
          <cell r="A609">
            <v>37009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09">
          <cell r="R609">
            <v>0</v>
          </cell>
          <cell r="S609">
            <v>0</v>
          </cell>
        </row>
        <row r="610">
          <cell r="A610">
            <v>37010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0">
          <cell r="R610">
            <v>0</v>
          </cell>
          <cell r="S610">
            <v>0</v>
          </cell>
        </row>
        <row r="611">
          <cell r="A611">
            <v>37011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</row>
        <row r="611">
          <cell r="R611">
            <v>0</v>
          </cell>
          <cell r="S611">
            <v>0</v>
          </cell>
        </row>
        <row r="612">
          <cell r="A612">
            <v>37012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2">
          <cell r="R612">
            <v>0</v>
          </cell>
          <cell r="S612">
            <v>0</v>
          </cell>
        </row>
        <row r="613">
          <cell r="A613">
            <v>37013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</row>
        <row r="613">
          <cell r="R613">
            <v>0</v>
          </cell>
          <cell r="S613">
            <v>0</v>
          </cell>
        </row>
        <row r="614">
          <cell r="A614">
            <v>37014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4">
          <cell r="R614">
            <v>0</v>
          </cell>
          <cell r="S614">
            <v>0</v>
          </cell>
        </row>
        <row r="615">
          <cell r="A615">
            <v>37015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5">
          <cell r="R615">
            <v>0</v>
          </cell>
          <cell r="S615">
            <v>0</v>
          </cell>
        </row>
        <row r="616">
          <cell r="A616">
            <v>37016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6">
          <cell r="R616">
            <v>0</v>
          </cell>
          <cell r="S616">
            <v>0</v>
          </cell>
        </row>
        <row r="617">
          <cell r="A617">
            <v>37017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7">
          <cell r="R617">
            <v>0</v>
          </cell>
          <cell r="S617">
            <v>0</v>
          </cell>
        </row>
        <row r="618">
          <cell r="A618">
            <v>37018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8">
          <cell r="R618">
            <v>0</v>
          </cell>
          <cell r="S618">
            <v>0</v>
          </cell>
        </row>
        <row r="619">
          <cell r="A619">
            <v>37019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19">
          <cell r="R619">
            <v>0</v>
          </cell>
          <cell r="S619">
            <v>0</v>
          </cell>
        </row>
        <row r="620">
          <cell r="A620">
            <v>37020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0">
          <cell r="R620">
            <v>0</v>
          </cell>
          <cell r="S620">
            <v>0</v>
          </cell>
        </row>
        <row r="621">
          <cell r="A621">
            <v>37021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1">
          <cell r="R621">
            <v>0</v>
          </cell>
          <cell r="S621">
            <v>0</v>
          </cell>
        </row>
        <row r="622">
          <cell r="A622">
            <v>37022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2">
          <cell r="R622">
            <v>0</v>
          </cell>
          <cell r="S622">
            <v>0</v>
          </cell>
        </row>
        <row r="623">
          <cell r="A623">
            <v>37023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3">
          <cell r="R623">
            <v>0</v>
          </cell>
          <cell r="S623">
            <v>0</v>
          </cell>
        </row>
        <row r="624">
          <cell r="A624">
            <v>37024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4">
          <cell r="R624">
            <v>0</v>
          </cell>
          <cell r="S624">
            <v>0</v>
          </cell>
        </row>
        <row r="625">
          <cell r="A625">
            <v>37025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5">
          <cell r="R625">
            <v>0</v>
          </cell>
          <cell r="S625">
            <v>0</v>
          </cell>
        </row>
        <row r="626">
          <cell r="A626">
            <v>37026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</row>
        <row r="626">
          <cell r="R626">
            <v>0</v>
          </cell>
          <cell r="S626">
            <v>0</v>
          </cell>
        </row>
        <row r="627">
          <cell r="A627">
            <v>37027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7">
          <cell r="R627">
            <v>0</v>
          </cell>
          <cell r="S627">
            <v>0</v>
          </cell>
        </row>
        <row r="628">
          <cell r="A628">
            <v>37028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8">
          <cell r="R628">
            <v>0</v>
          </cell>
          <cell r="S628">
            <v>0</v>
          </cell>
        </row>
        <row r="629">
          <cell r="A629">
            <v>37029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29">
          <cell r="R629">
            <v>0</v>
          </cell>
          <cell r="S629">
            <v>0</v>
          </cell>
        </row>
        <row r="630">
          <cell r="A630">
            <v>37030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0">
          <cell r="R630">
            <v>0</v>
          </cell>
          <cell r="S630">
            <v>0</v>
          </cell>
        </row>
        <row r="631">
          <cell r="A631">
            <v>37031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1">
          <cell r="R631">
            <v>0</v>
          </cell>
          <cell r="S631">
            <v>0</v>
          </cell>
        </row>
        <row r="632">
          <cell r="A632">
            <v>37032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2">
          <cell r="R632">
            <v>0</v>
          </cell>
          <cell r="S632">
            <v>0</v>
          </cell>
        </row>
        <row r="633">
          <cell r="A633">
            <v>37033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3">
          <cell r="R633">
            <v>0</v>
          </cell>
          <cell r="S633">
            <v>0</v>
          </cell>
        </row>
        <row r="634">
          <cell r="A634">
            <v>37034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4">
          <cell r="R634">
            <v>0</v>
          </cell>
          <cell r="S634">
            <v>0</v>
          </cell>
        </row>
        <row r="635">
          <cell r="A635">
            <v>37035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5">
          <cell r="R635">
            <v>0</v>
          </cell>
          <cell r="S635">
            <v>0</v>
          </cell>
        </row>
        <row r="636">
          <cell r="A636">
            <v>37036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6">
          <cell r="R636">
            <v>0</v>
          </cell>
          <cell r="S636">
            <v>0</v>
          </cell>
        </row>
        <row r="637">
          <cell r="A637">
            <v>37037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7">
          <cell r="R637">
            <v>0</v>
          </cell>
          <cell r="S637">
            <v>0</v>
          </cell>
        </row>
        <row r="638">
          <cell r="A638">
            <v>37038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8">
          <cell r="R638">
            <v>0</v>
          </cell>
          <cell r="S638">
            <v>0</v>
          </cell>
        </row>
        <row r="639">
          <cell r="A639">
            <v>37039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39">
          <cell r="R639">
            <v>0</v>
          </cell>
          <cell r="S639">
            <v>0</v>
          </cell>
        </row>
        <row r="640">
          <cell r="A640">
            <v>37040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0">
          <cell r="R640">
            <v>0</v>
          </cell>
          <cell r="S640">
            <v>0</v>
          </cell>
        </row>
        <row r="641">
          <cell r="A641">
            <v>37041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1">
          <cell r="R641">
            <v>0</v>
          </cell>
          <cell r="S641">
            <v>0</v>
          </cell>
        </row>
        <row r="642">
          <cell r="A642">
            <v>37042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2">
          <cell r="R642">
            <v>0</v>
          </cell>
          <cell r="S642">
            <v>0</v>
          </cell>
        </row>
        <row r="643">
          <cell r="A643">
            <v>37043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3">
          <cell r="R643">
            <v>0</v>
          </cell>
          <cell r="S643">
            <v>0</v>
          </cell>
        </row>
        <row r="644">
          <cell r="A644">
            <v>37044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4">
          <cell r="R644">
            <v>0</v>
          </cell>
          <cell r="S644">
            <v>0</v>
          </cell>
        </row>
        <row r="645">
          <cell r="A645">
            <v>37045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5">
          <cell r="R645">
            <v>0</v>
          </cell>
          <cell r="S645">
            <v>0</v>
          </cell>
        </row>
        <row r="646">
          <cell r="A646">
            <v>37046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6">
          <cell r="R646">
            <v>0</v>
          </cell>
          <cell r="S646">
            <v>0</v>
          </cell>
        </row>
        <row r="647">
          <cell r="A647">
            <v>37047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</row>
        <row r="647">
          <cell r="R647">
            <v>0</v>
          </cell>
          <cell r="S647">
            <v>0</v>
          </cell>
        </row>
        <row r="648">
          <cell r="A648">
            <v>37048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8">
          <cell r="R648">
            <v>0</v>
          </cell>
          <cell r="S648">
            <v>0</v>
          </cell>
        </row>
        <row r="649">
          <cell r="A649">
            <v>37049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49">
          <cell r="R649">
            <v>0</v>
          </cell>
          <cell r="S649">
            <v>0</v>
          </cell>
        </row>
        <row r="650">
          <cell r="A650">
            <v>37050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</row>
        <row r="650">
          <cell r="R650">
            <v>0</v>
          </cell>
          <cell r="S650">
            <v>0</v>
          </cell>
        </row>
        <row r="651">
          <cell r="A651">
            <v>37051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1">
          <cell r="R651">
            <v>0</v>
          </cell>
          <cell r="S651">
            <v>0</v>
          </cell>
        </row>
        <row r="652">
          <cell r="A652">
            <v>37052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</row>
        <row r="652">
          <cell r="R652">
            <v>0</v>
          </cell>
          <cell r="S652">
            <v>0</v>
          </cell>
        </row>
        <row r="653">
          <cell r="A653">
            <v>37053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</row>
        <row r="653">
          <cell r="R653">
            <v>0</v>
          </cell>
          <cell r="S653">
            <v>0</v>
          </cell>
        </row>
        <row r="654">
          <cell r="A654">
            <v>37054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4">
          <cell r="R654">
            <v>0</v>
          </cell>
          <cell r="S654">
            <v>0</v>
          </cell>
        </row>
        <row r="655">
          <cell r="A655">
            <v>37055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5">
          <cell r="R655">
            <v>0</v>
          </cell>
          <cell r="S655">
            <v>0</v>
          </cell>
        </row>
        <row r="656">
          <cell r="A656">
            <v>37056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6">
          <cell r="R656">
            <v>0</v>
          </cell>
          <cell r="S656">
            <v>0</v>
          </cell>
        </row>
        <row r="657">
          <cell r="A657">
            <v>37057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</row>
        <row r="657">
          <cell r="R657">
            <v>0</v>
          </cell>
          <cell r="S657">
            <v>0</v>
          </cell>
        </row>
        <row r="658">
          <cell r="A658">
            <v>37058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8">
          <cell r="R658">
            <v>0</v>
          </cell>
          <cell r="S658">
            <v>0</v>
          </cell>
        </row>
        <row r="659">
          <cell r="A659">
            <v>37059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59">
          <cell r="R659">
            <v>0</v>
          </cell>
          <cell r="S659">
            <v>0</v>
          </cell>
        </row>
        <row r="660">
          <cell r="A660">
            <v>37060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0">
          <cell r="R660">
            <v>0</v>
          </cell>
          <cell r="S660">
            <v>0</v>
          </cell>
        </row>
        <row r="661">
          <cell r="A661">
            <v>37061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1">
          <cell r="R661">
            <v>0</v>
          </cell>
          <cell r="S661">
            <v>0</v>
          </cell>
        </row>
        <row r="662">
          <cell r="A662">
            <v>37062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2">
          <cell r="R662">
            <v>0</v>
          </cell>
          <cell r="S662">
            <v>0</v>
          </cell>
        </row>
        <row r="663">
          <cell r="A663">
            <v>37063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3">
          <cell r="R663">
            <v>0</v>
          </cell>
          <cell r="S663">
            <v>0</v>
          </cell>
        </row>
        <row r="664">
          <cell r="A664">
            <v>37064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4">
          <cell r="R664">
            <v>0</v>
          </cell>
          <cell r="S664">
            <v>0</v>
          </cell>
        </row>
        <row r="665">
          <cell r="A665">
            <v>37065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5">
          <cell r="R665">
            <v>0</v>
          </cell>
          <cell r="S665">
            <v>0</v>
          </cell>
        </row>
        <row r="666">
          <cell r="A666">
            <v>37066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6">
          <cell r="R666">
            <v>0</v>
          </cell>
          <cell r="S666">
            <v>0</v>
          </cell>
        </row>
        <row r="667">
          <cell r="A667">
            <v>37067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7">
          <cell r="R667">
            <v>0</v>
          </cell>
          <cell r="S667">
            <v>0</v>
          </cell>
        </row>
        <row r="668">
          <cell r="A668">
            <v>37068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8">
          <cell r="R668">
            <v>0</v>
          </cell>
          <cell r="S668">
            <v>0</v>
          </cell>
        </row>
        <row r="669">
          <cell r="A669">
            <v>37069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69">
          <cell r="R669">
            <v>0</v>
          </cell>
          <cell r="S669">
            <v>0</v>
          </cell>
        </row>
        <row r="670">
          <cell r="A670">
            <v>37070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</row>
        <row r="670">
          <cell r="R670">
            <v>0</v>
          </cell>
          <cell r="S670">
            <v>0</v>
          </cell>
        </row>
        <row r="671">
          <cell r="A671">
            <v>37071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1">
          <cell r="R671">
            <v>0</v>
          </cell>
          <cell r="S671">
            <v>0</v>
          </cell>
        </row>
        <row r="672">
          <cell r="A672">
            <v>37072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2">
          <cell r="R672">
            <v>0</v>
          </cell>
          <cell r="S672">
            <v>0</v>
          </cell>
        </row>
        <row r="673">
          <cell r="A673">
            <v>37073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3">
          <cell r="R673">
            <v>0</v>
          </cell>
          <cell r="S673">
            <v>0</v>
          </cell>
        </row>
        <row r="674">
          <cell r="A674">
            <v>37074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4">
          <cell r="R674">
            <v>0</v>
          </cell>
          <cell r="S674">
            <v>0</v>
          </cell>
        </row>
        <row r="675">
          <cell r="A675">
            <v>37075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5">
          <cell r="R675">
            <v>0</v>
          </cell>
          <cell r="S675">
            <v>0</v>
          </cell>
        </row>
        <row r="676">
          <cell r="A676">
            <v>37076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</row>
        <row r="676">
          <cell r="R676">
            <v>0</v>
          </cell>
          <cell r="S676">
            <v>0</v>
          </cell>
        </row>
        <row r="677">
          <cell r="A677">
            <v>37077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7">
          <cell r="R677">
            <v>0</v>
          </cell>
          <cell r="S677">
            <v>0</v>
          </cell>
        </row>
        <row r="678">
          <cell r="A678">
            <v>37078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8">
          <cell r="R678">
            <v>0</v>
          </cell>
          <cell r="S678">
            <v>0</v>
          </cell>
        </row>
        <row r="679">
          <cell r="A679">
            <v>37079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79">
          <cell r="R679">
            <v>0</v>
          </cell>
          <cell r="S679">
            <v>0</v>
          </cell>
        </row>
        <row r="680">
          <cell r="A680">
            <v>37080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0">
          <cell r="R680">
            <v>0</v>
          </cell>
          <cell r="S680">
            <v>0</v>
          </cell>
        </row>
        <row r="681">
          <cell r="A681">
            <v>37081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1">
          <cell r="R681">
            <v>0</v>
          </cell>
          <cell r="S681">
            <v>0</v>
          </cell>
        </row>
        <row r="682">
          <cell r="A682">
            <v>37082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2">
          <cell r="R682">
            <v>0</v>
          </cell>
          <cell r="S682">
            <v>0</v>
          </cell>
        </row>
        <row r="683">
          <cell r="A683">
            <v>37083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3">
          <cell r="R683">
            <v>0</v>
          </cell>
          <cell r="S683">
            <v>0</v>
          </cell>
        </row>
        <row r="684">
          <cell r="A684">
            <v>37084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</row>
        <row r="684">
          <cell r="R684">
            <v>0</v>
          </cell>
          <cell r="S684">
            <v>0</v>
          </cell>
        </row>
        <row r="685">
          <cell r="A685">
            <v>37085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</row>
        <row r="685">
          <cell r="R685">
            <v>0</v>
          </cell>
          <cell r="S685">
            <v>0</v>
          </cell>
        </row>
        <row r="686">
          <cell r="A686">
            <v>37086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</row>
        <row r="686">
          <cell r="R686">
            <v>0</v>
          </cell>
          <cell r="S686">
            <v>0</v>
          </cell>
        </row>
        <row r="687">
          <cell r="A687">
            <v>37087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7">
          <cell r="R687">
            <v>0</v>
          </cell>
          <cell r="S687">
            <v>0</v>
          </cell>
        </row>
        <row r="688">
          <cell r="A688">
            <v>37088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</row>
        <row r="688">
          <cell r="R688">
            <v>0</v>
          </cell>
          <cell r="S688">
            <v>0</v>
          </cell>
        </row>
        <row r="689">
          <cell r="A689">
            <v>37089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89">
          <cell r="R689">
            <v>0</v>
          </cell>
          <cell r="S689">
            <v>0</v>
          </cell>
        </row>
        <row r="690">
          <cell r="A690">
            <v>37090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</row>
        <row r="690">
          <cell r="R690">
            <v>0</v>
          </cell>
          <cell r="S690">
            <v>0</v>
          </cell>
        </row>
        <row r="691">
          <cell r="A691">
            <v>37091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1">
          <cell r="R691">
            <v>0</v>
          </cell>
          <cell r="S691">
            <v>0</v>
          </cell>
        </row>
        <row r="692">
          <cell r="A692">
            <v>37092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2">
          <cell r="R692">
            <v>0</v>
          </cell>
          <cell r="S692">
            <v>0</v>
          </cell>
        </row>
        <row r="693">
          <cell r="A693">
            <v>37093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3">
          <cell r="R693">
            <v>0</v>
          </cell>
          <cell r="S693">
            <v>0</v>
          </cell>
        </row>
        <row r="694">
          <cell r="A694">
            <v>37094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4">
          <cell r="R694">
            <v>0</v>
          </cell>
          <cell r="S694">
            <v>0</v>
          </cell>
        </row>
        <row r="695">
          <cell r="A695">
            <v>37095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5">
          <cell r="R695">
            <v>0</v>
          </cell>
          <cell r="S695">
            <v>0</v>
          </cell>
        </row>
        <row r="696">
          <cell r="A696">
            <v>37096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6">
          <cell r="R696">
            <v>0</v>
          </cell>
          <cell r="S696">
            <v>0</v>
          </cell>
        </row>
        <row r="697">
          <cell r="A697">
            <v>37097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7">
          <cell r="R697">
            <v>0</v>
          </cell>
          <cell r="S697">
            <v>0</v>
          </cell>
        </row>
        <row r="698">
          <cell r="A698">
            <v>37098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8">
          <cell r="R698">
            <v>0</v>
          </cell>
          <cell r="S698">
            <v>0</v>
          </cell>
        </row>
        <row r="699">
          <cell r="A699">
            <v>37099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699">
          <cell r="R699">
            <v>0</v>
          </cell>
          <cell r="S699">
            <v>0</v>
          </cell>
        </row>
        <row r="700">
          <cell r="A700">
            <v>37100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0">
          <cell r="R700">
            <v>0</v>
          </cell>
          <cell r="S700">
            <v>0</v>
          </cell>
        </row>
        <row r="701">
          <cell r="A701">
            <v>37101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1">
          <cell r="R701">
            <v>0</v>
          </cell>
          <cell r="S701">
            <v>0</v>
          </cell>
        </row>
        <row r="702">
          <cell r="A702">
            <v>37102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2">
          <cell r="R702">
            <v>0</v>
          </cell>
          <cell r="S702">
            <v>0</v>
          </cell>
        </row>
        <row r="703">
          <cell r="A703">
            <v>37103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3">
          <cell r="R703">
            <v>0</v>
          </cell>
          <cell r="S703">
            <v>0</v>
          </cell>
        </row>
        <row r="704">
          <cell r="A704">
            <v>37104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4">
          <cell r="R704">
            <v>0</v>
          </cell>
          <cell r="S704">
            <v>0</v>
          </cell>
        </row>
        <row r="705">
          <cell r="A705">
            <v>37105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5">
          <cell r="R705">
            <v>0</v>
          </cell>
          <cell r="S705">
            <v>0</v>
          </cell>
        </row>
        <row r="706">
          <cell r="A706">
            <v>37106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6">
          <cell r="R706">
            <v>0</v>
          </cell>
          <cell r="S706">
            <v>0</v>
          </cell>
        </row>
        <row r="707">
          <cell r="A707">
            <v>37107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7">
          <cell r="R707">
            <v>0</v>
          </cell>
          <cell r="S707">
            <v>0</v>
          </cell>
        </row>
        <row r="708">
          <cell r="A708">
            <v>37108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8">
          <cell r="R708">
            <v>0</v>
          </cell>
          <cell r="S708">
            <v>0</v>
          </cell>
        </row>
        <row r="709">
          <cell r="A709">
            <v>37109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09">
          <cell r="R709">
            <v>0</v>
          </cell>
          <cell r="S709">
            <v>0</v>
          </cell>
        </row>
        <row r="710">
          <cell r="A710">
            <v>37110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0">
          <cell r="R710">
            <v>0</v>
          </cell>
          <cell r="S710">
            <v>0</v>
          </cell>
        </row>
        <row r="711">
          <cell r="A711">
            <v>37111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1">
          <cell r="R711">
            <v>0</v>
          </cell>
          <cell r="S711">
            <v>0</v>
          </cell>
        </row>
        <row r="712">
          <cell r="A712">
            <v>37112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2">
          <cell r="R712">
            <v>0</v>
          </cell>
          <cell r="S712">
            <v>0</v>
          </cell>
        </row>
        <row r="713">
          <cell r="A713">
            <v>37113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3">
          <cell r="R713">
            <v>0</v>
          </cell>
          <cell r="S713">
            <v>0</v>
          </cell>
        </row>
        <row r="714">
          <cell r="A714">
            <v>37114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4">
          <cell r="R714">
            <v>0</v>
          </cell>
          <cell r="S714">
            <v>0</v>
          </cell>
        </row>
        <row r="715">
          <cell r="A715">
            <v>37115</v>
          </cell>
        </row>
        <row r="715"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5">
          <cell r="R715">
            <v>0</v>
          </cell>
          <cell r="S715">
            <v>0</v>
          </cell>
        </row>
        <row r="716">
          <cell r="A716">
            <v>37116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6">
          <cell r="R716">
            <v>0</v>
          </cell>
          <cell r="S716">
            <v>0</v>
          </cell>
        </row>
        <row r="717">
          <cell r="A717">
            <v>37117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7">
          <cell r="R717">
            <v>0</v>
          </cell>
          <cell r="S717">
            <v>0</v>
          </cell>
        </row>
        <row r="718">
          <cell r="A718">
            <v>37118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8">
          <cell r="R718">
            <v>0</v>
          </cell>
          <cell r="S718">
            <v>0</v>
          </cell>
        </row>
        <row r="719">
          <cell r="A719">
            <v>37119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19">
          <cell r="R719">
            <v>0</v>
          </cell>
          <cell r="S719">
            <v>0</v>
          </cell>
        </row>
        <row r="720">
          <cell r="A720">
            <v>37120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0">
          <cell r="R720">
            <v>0</v>
          </cell>
          <cell r="S720">
            <v>0</v>
          </cell>
        </row>
        <row r="721">
          <cell r="A721">
            <v>37121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1">
          <cell r="R721">
            <v>0</v>
          </cell>
          <cell r="S721">
            <v>0</v>
          </cell>
        </row>
        <row r="722">
          <cell r="A722">
            <v>37122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2">
          <cell r="R722">
            <v>0</v>
          </cell>
          <cell r="S722">
            <v>0</v>
          </cell>
        </row>
        <row r="723">
          <cell r="A723">
            <v>37123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3">
          <cell r="R723">
            <v>0</v>
          </cell>
          <cell r="S723">
            <v>0</v>
          </cell>
        </row>
        <row r="724">
          <cell r="A724">
            <v>37124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4">
          <cell r="R724">
            <v>0</v>
          </cell>
          <cell r="S724">
            <v>0</v>
          </cell>
        </row>
        <row r="725">
          <cell r="A725">
            <v>37125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5">
          <cell r="R725">
            <v>0</v>
          </cell>
          <cell r="S725">
            <v>0</v>
          </cell>
        </row>
        <row r="726">
          <cell r="A726">
            <v>37126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6">
          <cell r="R726">
            <v>0</v>
          </cell>
          <cell r="S726">
            <v>0</v>
          </cell>
        </row>
        <row r="727">
          <cell r="A727">
            <v>37127</v>
          </cell>
        </row>
        <row r="727"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7">
          <cell r="R727">
            <v>0</v>
          </cell>
          <cell r="S727">
            <v>0</v>
          </cell>
        </row>
        <row r="728">
          <cell r="A728">
            <v>37128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8">
          <cell r="R728">
            <v>0</v>
          </cell>
          <cell r="S728">
            <v>0</v>
          </cell>
        </row>
        <row r="729">
          <cell r="A729">
            <v>37129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29">
          <cell r="R729">
            <v>0</v>
          </cell>
          <cell r="S729">
            <v>0</v>
          </cell>
        </row>
        <row r="730">
          <cell r="A730">
            <v>37130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0">
          <cell r="R730">
            <v>0</v>
          </cell>
          <cell r="S730">
            <v>0</v>
          </cell>
        </row>
        <row r="731">
          <cell r="A731">
            <v>37131</v>
          </cell>
        </row>
        <row r="731"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1">
          <cell r="R731">
            <v>0</v>
          </cell>
          <cell r="S731">
            <v>0</v>
          </cell>
        </row>
        <row r="732">
          <cell r="A732">
            <v>37132</v>
          </cell>
        </row>
        <row r="732"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2">
          <cell r="R732">
            <v>0</v>
          </cell>
          <cell r="S732">
            <v>0</v>
          </cell>
        </row>
        <row r="733">
          <cell r="A733">
            <v>37133</v>
          </cell>
        </row>
        <row r="733"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3">
          <cell r="R733">
            <v>0</v>
          </cell>
          <cell r="S733">
            <v>0</v>
          </cell>
        </row>
        <row r="734">
          <cell r="A734">
            <v>37134</v>
          </cell>
        </row>
        <row r="734"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4">
          <cell r="R734">
            <v>0</v>
          </cell>
          <cell r="S734">
            <v>0</v>
          </cell>
        </row>
        <row r="735">
          <cell r="A735">
            <v>37135</v>
          </cell>
        </row>
        <row r="735"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5">
          <cell r="R735">
            <v>0</v>
          </cell>
          <cell r="S735">
            <v>0</v>
          </cell>
        </row>
        <row r="736">
          <cell r="A736">
            <v>37136</v>
          </cell>
        </row>
        <row r="736"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6">
          <cell r="R736">
            <v>0</v>
          </cell>
          <cell r="S736">
            <v>0</v>
          </cell>
        </row>
        <row r="737">
          <cell r="A737">
            <v>37137</v>
          </cell>
        </row>
        <row r="737"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7">
          <cell r="R737">
            <v>0</v>
          </cell>
          <cell r="S737">
            <v>0</v>
          </cell>
        </row>
        <row r="738">
          <cell r="A738">
            <v>37138</v>
          </cell>
        </row>
        <row r="738"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8">
          <cell r="R738">
            <v>0</v>
          </cell>
          <cell r="S738">
            <v>0</v>
          </cell>
        </row>
        <row r="739">
          <cell r="A739">
            <v>37139</v>
          </cell>
        </row>
        <row r="739"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39">
          <cell r="R739">
            <v>0</v>
          </cell>
          <cell r="S739">
            <v>0</v>
          </cell>
        </row>
        <row r="740">
          <cell r="A740">
            <v>37140</v>
          </cell>
        </row>
        <row r="740"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0">
          <cell r="R740">
            <v>0</v>
          </cell>
          <cell r="S740">
            <v>0</v>
          </cell>
        </row>
        <row r="741">
          <cell r="A741">
            <v>37141</v>
          </cell>
        </row>
        <row r="741"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1">
          <cell r="R741">
            <v>0</v>
          </cell>
          <cell r="S741">
            <v>0</v>
          </cell>
        </row>
        <row r="742">
          <cell r="A742">
            <v>37142</v>
          </cell>
        </row>
        <row r="742"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2">
          <cell r="R742">
            <v>0</v>
          </cell>
          <cell r="S742">
            <v>0</v>
          </cell>
        </row>
        <row r="743">
          <cell r="A743">
            <v>37143</v>
          </cell>
        </row>
        <row r="743"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3">
          <cell r="R743">
            <v>0</v>
          </cell>
          <cell r="S743">
            <v>0</v>
          </cell>
        </row>
        <row r="744">
          <cell r="A744">
            <v>37144</v>
          </cell>
        </row>
        <row r="744"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4">
          <cell r="R744">
            <v>0</v>
          </cell>
          <cell r="S744">
            <v>0</v>
          </cell>
        </row>
        <row r="745">
          <cell r="A745">
            <v>37145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5">
          <cell r="R745">
            <v>0</v>
          </cell>
          <cell r="S745">
            <v>0</v>
          </cell>
        </row>
        <row r="746">
          <cell r="A746">
            <v>37146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6">
          <cell r="R746">
            <v>0</v>
          </cell>
          <cell r="S746">
            <v>0</v>
          </cell>
        </row>
        <row r="747">
          <cell r="A747">
            <v>37147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7">
          <cell r="R747">
            <v>0</v>
          </cell>
          <cell r="S747">
            <v>0</v>
          </cell>
        </row>
        <row r="748">
          <cell r="A748">
            <v>37148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8">
          <cell r="R748">
            <v>0</v>
          </cell>
          <cell r="S748">
            <v>0</v>
          </cell>
        </row>
        <row r="749">
          <cell r="A749">
            <v>37149</v>
          </cell>
        </row>
        <row r="749"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49">
          <cell r="R749">
            <v>0</v>
          </cell>
          <cell r="S749">
            <v>0</v>
          </cell>
        </row>
        <row r="750">
          <cell r="A750">
            <v>37150</v>
          </cell>
        </row>
        <row r="750"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0">
          <cell r="R750">
            <v>0</v>
          </cell>
          <cell r="S750">
            <v>0</v>
          </cell>
        </row>
        <row r="751">
          <cell r="A751">
            <v>37151</v>
          </cell>
        </row>
        <row r="751"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1">
          <cell r="R751">
            <v>0</v>
          </cell>
          <cell r="S751">
            <v>0</v>
          </cell>
        </row>
        <row r="752">
          <cell r="A752">
            <v>37152</v>
          </cell>
        </row>
        <row r="752"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2">
          <cell r="R752">
            <v>0</v>
          </cell>
          <cell r="S752">
            <v>0</v>
          </cell>
        </row>
        <row r="753">
          <cell r="A753">
            <v>37153</v>
          </cell>
        </row>
        <row r="753"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3">
          <cell r="R753">
            <v>0</v>
          </cell>
          <cell r="S753">
            <v>0</v>
          </cell>
        </row>
        <row r="754">
          <cell r="A754">
            <v>37154</v>
          </cell>
        </row>
        <row r="754"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4">
          <cell r="R754">
            <v>0</v>
          </cell>
          <cell r="S754">
            <v>0</v>
          </cell>
        </row>
        <row r="755">
          <cell r="A755">
            <v>37155</v>
          </cell>
        </row>
        <row r="755"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5">
          <cell r="R755">
            <v>0</v>
          </cell>
          <cell r="S755">
            <v>0</v>
          </cell>
        </row>
        <row r="756">
          <cell r="A756">
            <v>37156</v>
          </cell>
        </row>
        <row r="756"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6">
          <cell r="R756">
            <v>0</v>
          </cell>
          <cell r="S756">
            <v>0</v>
          </cell>
        </row>
        <row r="757">
          <cell r="A757">
            <v>37157</v>
          </cell>
        </row>
        <row r="757"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7">
          <cell r="R757">
            <v>0</v>
          </cell>
          <cell r="S757">
            <v>0</v>
          </cell>
        </row>
        <row r="758">
          <cell r="A758">
            <v>37158</v>
          </cell>
        </row>
        <row r="758"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8">
          <cell r="R758">
            <v>0</v>
          </cell>
          <cell r="S758">
            <v>0</v>
          </cell>
        </row>
        <row r="759">
          <cell r="A759">
            <v>37159</v>
          </cell>
        </row>
        <row r="759"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59">
          <cell r="R759">
            <v>0</v>
          </cell>
          <cell r="S759">
            <v>0</v>
          </cell>
        </row>
        <row r="760">
          <cell r="A760">
            <v>37160</v>
          </cell>
        </row>
        <row r="760"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0">
          <cell r="R760">
            <v>0</v>
          </cell>
          <cell r="S760">
            <v>0</v>
          </cell>
        </row>
        <row r="761">
          <cell r="A761">
            <v>37161</v>
          </cell>
        </row>
        <row r="761"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1">
          <cell r="R761">
            <v>0</v>
          </cell>
          <cell r="S761">
            <v>0</v>
          </cell>
        </row>
        <row r="762">
          <cell r="A762">
            <v>37162</v>
          </cell>
        </row>
        <row r="762"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2">
          <cell r="R762">
            <v>0</v>
          </cell>
          <cell r="S762">
            <v>0</v>
          </cell>
        </row>
        <row r="763">
          <cell r="A763">
            <v>37163</v>
          </cell>
        </row>
        <row r="763"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3">
          <cell r="R763">
            <v>0</v>
          </cell>
          <cell r="S763">
            <v>0</v>
          </cell>
        </row>
        <row r="764">
          <cell r="A764">
            <v>37164</v>
          </cell>
        </row>
        <row r="764"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4">
          <cell r="R764">
            <v>0</v>
          </cell>
          <cell r="S764">
            <v>0</v>
          </cell>
        </row>
        <row r="765">
          <cell r="A765">
            <v>37165</v>
          </cell>
        </row>
        <row r="765"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5">
          <cell r="R765">
            <v>0</v>
          </cell>
          <cell r="S765">
            <v>0</v>
          </cell>
        </row>
        <row r="766">
          <cell r="A766">
            <v>37166</v>
          </cell>
        </row>
        <row r="766"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6">
          <cell r="R766">
            <v>0</v>
          </cell>
          <cell r="S766">
            <v>0</v>
          </cell>
        </row>
        <row r="767">
          <cell r="A767">
            <v>37167</v>
          </cell>
        </row>
        <row r="767"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7">
          <cell r="R767">
            <v>0</v>
          </cell>
          <cell r="S767">
            <v>0</v>
          </cell>
        </row>
        <row r="768">
          <cell r="A768">
            <v>37168</v>
          </cell>
        </row>
        <row r="768"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8">
          <cell r="R768">
            <v>0</v>
          </cell>
          <cell r="S768">
            <v>0</v>
          </cell>
        </row>
        <row r="769">
          <cell r="A769">
            <v>37169</v>
          </cell>
        </row>
        <row r="769"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69">
          <cell r="R769">
            <v>0</v>
          </cell>
          <cell r="S769">
            <v>0</v>
          </cell>
        </row>
        <row r="770">
          <cell r="A770">
            <v>37170</v>
          </cell>
        </row>
        <row r="770"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0">
          <cell r="R770">
            <v>0</v>
          </cell>
          <cell r="S770">
            <v>0</v>
          </cell>
        </row>
        <row r="771">
          <cell r="A771">
            <v>37171</v>
          </cell>
        </row>
        <row r="771"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1">
          <cell r="R771">
            <v>0</v>
          </cell>
          <cell r="S771">
            <v>0</v>
          </cell>
        </row>
        <row r="772">
          <cell r="A772">
            <v>37172</v>
          </cell>
        </row>
        <row r="772"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2">
          <cell r="R772">
            <v>0</v>
          </cell>
          <cell r="S772">
            <v>0</v>
          </cell>
        </row>
        <row r="773">
          <cell r="A773">
            <v>37173</v>
          </cell>
        </row>
        <row r="773"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3">
          <cell r="R773">
            <v>0</v>
          </cell>
          <cell r="S773">
            <v>0</v>
          </cell>
        </row>
        <row r="774">
          <cell r="A774">
            <v>37174</v>
          </cell>
        </row>
        <row r="774"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4">
          <cell r="R774">
            <v>0</v>
          </cell>
          <cell r="S774">
            <v>0</v>
          </cell>
        </row>
        <row r="775">
          <cell r="A775">
            <v>37175</v>
          </cell>
        </row>
        <row r="775"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5">
          <cell r="R775">
            <v>0</v>
          </cell>
          <cell r="S775">
            <v>0</v>
          </cell>
        </row>
        <row r="776">
          <cell r="A776">
            <v>37176</v>
          </cell>
        </row>
        <row r="776"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6">
          <cell r="R776">
            <v>0</v>
          </cell>
          <cell r="S776">
            <v>0</v>
          </cell>
        </row>
        <row r="777">
          <cell r="A777">
            <v>37177</v>
          </cell>
        </row>
        <row r="777"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7">
          <cell r="R777">
            <v>0</v>
          </cell>
          <cell r="S777">
            <v>0</v>
          </cell>
        </row>
        <row r="778">
          <cell r="A778">
            <v>37178</v>
          </cell>
        </row>
        <row r="778"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8">
          <cell r="R778">
            <v>0</v>
          </cell>
          <cell r="S778">
            <v>0</v>
          </cell>
        </row>
        <row r="779">
          <cell r="A779">
            <v>37179</v>
          </cell>
        </row>
        <row r="779"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79">
          <cell r="R779">
            <v>0</v>
          </cell>
          <cell r="S779">
            <v>0</v>
          </cell>
        </row>
        <row r="780">
          <cell r="A780">
            <v>37180</v>
          </cell>
        </row>
        <row r="780"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0">
          <cell r="R780">
            <v>0</v>
          </cell>
          <cell r="S780">
            <v>0</v>
          </cell>
        </row>
        <row r="781">
          <cell r="A781">
            <v>37181</v>
          </cell>
        </row>
        <row r="781"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1">
          <cell r="R781">
            <v>0</v>
          </cell>
          <cell r="S781">
            <v>0</v>
          </cell>
        </row>
        <row r="782">
          <cell r="A782">
            <v>37182</v>
          </cell>
        </row>
        <row r="782"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2">
          <cell r="R782">
            <v>0</v>
          </cell>
          <cell r="S782">
            <v>0</v>
          </cell>
        </row>
        <row r="783">
          <cell r="A783">
            <v>37183</v>
          </cell>
        </row>
        <row r="783"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3">
          <cell r="R783">
            <v>0</v>
          </cell>
          <cell r="S783">
            <v>0</v>
          </cell>
        </row>
        <row r="784">
          <cell r="A784">
            <v>37184</v>
          </cell>
        </row>
        <row r="784"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4">
          <cell r="R784">
            <v>0</v>
          </cell>
          <cell r="S784">
            <v>0</v>
          </cell>
        </row>
        <row r="785">
          <cell r="A785">
            <v>37185</v>
          </cell>
        </row>
        <row r="785"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5">
          <cell r="R785">
            <v>0</v>
          </cell>
          <cell r="S785">
            <v>0</v>
          </cell>
        </row>
        <row r="786">
          <cell r="A786">
            <v>37186</v>
          </cell>
        </row>
        <row r="786"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6">
          <cell r="R786">
            <v>0</v>
          </cell>
          <cell r="S786">
            <v>0</v>
          </cell>
        </row>
        <row r="787">
          <cell r="A787">
            <v>37187</v>
          </cell>
        </row>
        <row r="787"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7">
          <cell r="R787">
            <v>0</v>
          </cell>
          <cell r="S787">
            <v>0</v>
          </cell>
        </row>
        <row r="788">
          <cell r="A788">
            <v>37188</v>
          </cell>
        </row>
        <row r="788"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8">
          <cell r="R788">
            <v>0</v>
          </cell>
          <cell r="S788">
            <v>0</v>
          </cell>
        </row>
        <row r="789">
          <cell r="A789">
            <v>37189</v>
          </cell>
        </row>
        <row r="789"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89">
          <cell r="R789">
            <v>0</v>
          </cell>
          <cell r="S789">
            <v>0</v>
          </cell>
        </row>
        <row r="790">
          <cell r="A790">
            <v>37190</v>
          </cell>
        </row>
        <row r="790"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0">
          <cell r="R790">
            <v>0</v>
          </cell>
          <cell r="S790">
            <v>0</v>
          </cell>
        </row>
        <row r="791">
          <cell r="A791">
            <v>37191</v>
          </cell>
        </row>
        <row r="791"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1">
          <cell r="R791">
            <v>0</v>
          </cell>
          <cell r="S791">
            <v>0</v>
          </cell>
        </row>
        <row r="792">
          <cell r="A792">
            <v>37192</v>
          </cell>
        </row>
        <row r="792"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2">
          <cell r="R792">
            <v>0</v>
          </cell>
          <cell r="S792">
            <v>0</v>
          </cell>
        </row>
        <row r="793">
          <cell r="A793">
            <v>37193</v>
          </cell>
        </row>
        <row r="793"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3">
          <cell r="R793">
            <v>0</v>
          </cell>
          <cell r="S793">
            <v>0</v>
          </cell>
        </row>
        <row r="794">
          <cell r="A794">
            <v>37194</v>
          </cell>
        </row>
        <row r="794"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4">
          <cell r="R794">
            <v>0</v>
          </cell>
          <cell r="S794">
            <v>0</v>
          </cell>
        </row>
        <row r="795">
          <cell r="A795">
            <v>37195</v>
          </cell>
        </row>
        <row r="795"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5">
          <cell r="R795">
            <v>0</v>
          </cell>
          <cell r="S795">
            <v>0</v>
          </cell>
        </row>
        <row r="796">
          <cell r="A796">
            <v>37196</v>
          </cell>
        </row>
        <row r="796"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6">
          <cell r="R796">
            <v>0</v>
          </cell>
          <cell r="S796">
            <v>0</v>
          </cell>
        </row>
        <row r="797">
          <cell r="A797">
            <v>37197</v>
          </cell>
        </row>
        <row r="797"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7">
          <cell r="R797">
            <v>0</v>
          </cell>
          <cell r="S797">
            <v>0</v>
          </cell>
        </row>
        <row r="798">
          <cell r="A798">
            <v>37198</v>
          </cell>
        </row>
        <row r="798"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8">
          <cell r="R798">
            <v>0</v>
          </cell>
          <cell r="S798">
            <v>0</v>
          </cell>
        </row>
        <row r="799">
          <cell r="A799">
            <v>37199</v>
          </cell>
        </row>
        <row r="799"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799">
          <cell r="R799">
            <v>0</v>
          </cell>
          <cell r="S799">
            <v>0</v>
          </cell>
        </row>
        <row r="800">
          <cell r="A800">
            <v>37200</v>
          </cell>
        </row>
        <row r="800"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0">
          <cell r="R800">
            <v>0</v>
          </cell>
          <cell r="S800">
            <v>0</v>
          </cell>
        </row>
        <row r="801">
          <cell r="A801">
            <v>37201</v>
          </cell>
        </row>
        <row r="801"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1">
          <cell r="R801">
            <v>0</v>
          </cell>
          <cell r="S801">
            <v>0</v>
          </cell>
        </row>
        <row r="802">
          <cell r="A802">
            <v>37202</v>
          </cell>
        </row>
        <row r="802"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2">
          <cell r="R802">
            <v>0</v>
          </cell>
          <cell r="S802">
            <v>0</v>
          </cell>
        </row>
        <row r="803">
          <cell r="A803">
            <v>37203</v>
          </cell>
        </row>
        <row r="803"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3">
          <cell r="R803">
            <v>0</v>
          </cell>
          <cell r="S803">
            <v>0</v>
          </cell>
        </row>
        <row r="804">
          <cell r="A804">
            <v>37204</v>
          </cell>
        </row>
        <row r="804"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4">
          <cell r="R804">
            <v>0</v>
          </cell>
          <cell r="S804">
            <v>0</v>
          </cell>
        </row>
        <row r="805">
          <cell r="A805">
            <v>37205</v>
          </cell>
        </row>
        <row r="805"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5">
          <cell r="R805">
            <v>0</v>
          </cell>
          <cell r="S805">
            <v>0</v>
          </cell>
        </row>
        <row r="806">
          <cell r="A806">
            <v>37206</v>
          </cell>
        </row>
        <row r="806"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6">
          <cell r="R806">
            <v>0</v>
          </cell>
          <cell r="S806">
            <v>0</v>
          </cell>
        </row>
        <row r="807">
          <cell r="A807">
            <v>37207</v>
          </cell>
        </row>
        <row r="807"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7">
          <cell r="R807">
            <v>0</v>
          </cell>
          <cell r="S807">
            <v>0</v>
          </cell>
        </row>
        <row r="808">
          <cell r="A808">
            <v>37208</v>
          </cell>
        </row>
        <row r="808"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8">
          <cell r="R808">
            <v>0</v>
          </cell>
          <cell r="S808">
            <v>0</v>
          </cell>
        </row>
        <row r="809">
          <cell r="A809">
            <v>37209</v>
          </cell>
        </row>
        <row r="809"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09">
          <cell r="R809">
            <v>0</v>
          </cell>
          <cell r="S809">
            <v>0</v>
          </cell>
        </row>
        <row r="810">
          <cell r="A810">
            <v>37210</v>
          </cell>
        </row>
        <row r="810"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0">
          <cell r="R810">
            <v>0</v>
          </cell>
          <cell r="S810">
            <v>0</v>
          </cell>
        </row>
        <row r="811">
          <cell r="A811">
            <v>37211</v>
          </cell>
        </row>
        <row r="811"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1">
          <cell r="R811">
            <v>0</v>
          </cell>
          <cell r="S811">
            <v>0</v>
          </cell>
        </row>
        <row r="812">
          <cell r="A812">
            <v>37212</v>
          </cell>
        </row>
        <row r="812"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2">
          <cell r="R812">
            <v>0</v>
          </cell>
          <cell r="S812">
            <v>0</v>
          </cell>
        </row>
        <row r="813">
          <cell r="A813">
            <v>37213</v>
          </cell>
        </row>
        <row r="813"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3">
          <cell r="R813">
            <v>0</v>
          </cell>
          <cell r="S813">
            <v>0</v>
          </cell>
        </row>
        <row r="814">
          <cell r="A814">
            <v>37214</v>
          </cell>
        </row>
        <row r="814"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4">
          <cell r="R814">
            <v>0</v>
          </cell>
          <cell r="S814">
            <v>0</v>
          </cell>
        </row>
        <row r="815">
          <cell r="A815">
            <v>37215</v>
          </cell>
        </row>
        <row r="815"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5">
          <cell r="R815">
            <v>0</v>
          </cell>
          <cell r="S815">
            <v>0</v>
          </cell>
        </row>
        <row r="816">
          <cell r="A816">
            <v>37216</v>
          </cell>
        </row>
        <row r="816"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6">
          <cell r="R816">
            <v>0</v>
          </cell>
          <cell r="S816">
            <v>0</v>
          </cell>
        </row>
        <row r="817">
          <cell r="A817">
            <v>37217</v>
          </cell>
        </row>
        <row r="817"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7">
          <cell r="R817">
            <v>0</v>
          </cell>
          <cell r="S817">
            <v>0</v>
          </cell>
        </row>
        <row r="818">
          <cell r="A818">
            <v>37218</v>
          </cell>
        </row>
        <row r="818"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8">
          <cell r="R818">
            <v>0</v>
          </cell>
          <cell r="S818">
            <v>0</v>
          </cell>
        </row>
        <row r="819">
          <cell r="A819">
            <v>37219</v>
          </cell>
        </row>
        <row r="819"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19">
          <cell r="R819">
            <v>0</v>
          </cell>
          <cell r="S819">
            <v>0</v>
          </cell>
        </row>
        <row r="820">
          <cell r="A820">
            <v>37220</v>
          </cell>
        </row>
        <row r="820"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0">
          <cell r="R820">
            <v>0</v>
          </cell>
          <cell r="S820">
            <v>0</v>
          </cell>
        </row>
        <row r="821">
          <cell r="A821">
            <v>37221</v>
          </cell>
        </row>
        <row r="821"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1">
          <cell r="R821">
            <v>0</v>
          </cell>
          <cell r="S821">
            <v>0</v>
          </cell>
        </row>
        <row r="822">
          <cell r="A822">
            <v>37222</v>
          </cell>
        </row>
        <row r="822"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2">
          <cell r="R822">
            <v>0</v>
          </cell>
          <cell r="S822">
            <v>0</v>
          </cell>
        </row>
        <row r="823">
          <cell r="A823">
            <v>37223</v>
          </cell>
        </row>
        <row r="823"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3">
          <cell r="R823">
            <v>0</v>
          </cell>
          <cell r="S823">
            <v>0</v>
          </cell>
        </row>
        <row r="824">
          <cell r="A824">
            <v>37224</v>
          </cell>
        </row>
        <row r="824"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4">
          <cell r="R824">
            <v>0</v>
          </cell>
          <cell r="S824">
            <v>0</v>
          </cell>
        </row>
        <row r="825">
          <cell r="A825">
            <v>37225</v>
          </cell>
        </row>
        <row r="825"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5">
          <cell r="R825">
            <v>0</v>
          </cell>
          <cell r="S825">
            <v>0</v>
          </cell>
        </row>
        <row r="826">
          <cell r="A826">
            <v>37226</v>
          </cell>
        </row>
        <row r="826"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6">
          <cell r="R826">
            <v>0</v>
          </cell>
          <cell r="S826">
            <v>0</v>
          </cell>
        </row>
        <row r="827">
          <cell r="A827">
            <v>37227</v>
          </cell>
        </row>
        <row r="827"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7">
          <cell r="R827">
            <v>0</v>
          </cell>
          <cell r="S827">
            <v>0</v>
          </cell>
        </row>
        <row r="828">
          <cell r="A828">
            <v>37228</v>
          </cell>
        </row>
        <row r="828"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8">
          <cell r="R828">
            <v>0</v>
          </cell>
          <cell r="S828">
            <v>0</v>
          </cell>
        </row>
        <row r="829">
          <cell r="A829">
            <v>37229</v>
          </cell>
        </row>
        <row r="829"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29">
          <cell r="R829">
            <v>0</v>
          </cell>
          <cell r="S829">
            <v>0</v>
          </cell>
        </row>
        <row r="830">
          <cell r="A830">
            <v>37230</v>
          </cell>
        </row>
        <row r="830"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0">
          <cell r="R830">
            <v>0</v>
          </cell>
          <cell r="S830">
            <v>0</v>
          </cell>
        </row>
        <row r="831">
          <cell r="A831">
            <v>37231</v>
          </cell>
        </row>
        <row r="831"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1">
          <cell r="R831">
            <v>0</v>
          </cell>
          <cell r="S831">
            <v>0</v>
          </cell>
        </row>
        <row r="832">
          <cell r="A832">
            <v>37232</v>
          </cell>
        </row>
        <row r="832"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2">
          <cell r="R832">
            <v>0</v>
          </cell>
          <cell r="S832">
            <v>0</v>
          </cell>
        </row>
        <row r="833">
          <cell r="A833">
            <v>37233</v>
          </cell>
        </row>
        <row r="833"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3">
          <cell r="R833">
            <v>0</v>
          </cell>
          <cell r="S833">
            <v>0</v>
          </cell>
        </row>
        <row r="834">
          <cell r="A834">
            <v>37234</v>
          </cell>
        </row>
        <row r="834"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4">
          <cell r="R834">
            <v>0</v>
          </cell>
          <cell r="S834">
            <v>0</v>
          </cell>
        </row>
        <row r="835">
          <cell r="A835">
            <v>37235</v>
          </cell>
        </row>
        <row r="835"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5">
          <cell r="R835">
            <v>0</v>
          </cell>
          <cell r="S835">
            <v>0</v>
          </cell>
        </row>
        <row r="836">
          <cell r="A836">
            <v>37236</v>
          </cell>
        </row>
        <row r="836"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6">
          <cell r="R836">
            <v>0</v>
          </cell>
          <cell r="S836">
            <v>0</v>
          </cell>
        </row>
        <row r="837">
          <cell r="A837">
            <v>37237</v>
          </cell>
        </row>
        <row r="837"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7">
          <cell r="R837">
            <v>0</v>
          </cell>
          <cell r="S837">
            <v>0</v>
          </cell>
        </row>
        <row r="838">
          <cell r="A838">
            <v>37238</v>
          </cell>
        </row>
        <row r="838"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8">
          <cell r="R838">
            <v>0</v>
          </cell>
          <cell r="S838">
            <v>0</v>
          </cell>
        </row>
        <row r="839">
          <cell r="A839">
            <v>37239</v>
          </cell>
        </row>
        <row r="839"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39">
          <cell r="R839">
            <v>0</v>
          </cell>
          <cell r="S839">
            <v>0</v>
          </cell>
        </row>
        <row r="840">
          <cell r="A840">
            <v>37240</v>
          </cell>
        </row>
        <row r="840"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0">
          <cell r="R840">
            <v>0</v>
          </cell>
          <cell r="S840">
            <v>0</v>
          </cell>
        </row>
        <row r="841">
          <cell r="A841">
            <v>37241</v>
          </cell>
        </row>
        <row r="841"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1">
          <cell r="R841">
            <v>0</v>
          </cell>
          <cell r="S841">
            <v>0</v>
          </cell>
        </row>
        <row r="842">
          <cell r="A842">
            <v>37242</v>
          </cell>
        </row>
        <row r="842"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2">
          <cell r="R842">
            <v>0</v>
          </cell>
          <cell r="S842">
            <v>0</v>
          </cell>
        </row>
        <row r="843">
          <cell r="A843">
            <v>37243</v>
          </cell>
        </row>
        <row r="843"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3">
          <cell r="R843">
            <v>0</v>
          </cell>
          <cell r="S843">
            <v>0</v>
          </cell>
        </row>
        <row r="844">
          <cell r="A844">
            <v>37244</v>
          </cell>
        </row>
        <row r="844"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4">
          <cell r="R844">
            <v>0</v>
          </cell>
          <cell r="S844">
            <v>0</v>
          </cell>
        </row>
        <row r="845">
          <cell r="A845">
            <v>37245</v>
          </cell>
        </row>
        <row r="845"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</row>
        <row r="845">
          <cell r="R845">
            <v>0</v>
          </cell>
          <cell r="S845">
            <v>0</v>
          </cell>
        </row>
        <row r="846">
          <cell r="A846">
            <v>37246</v>
          </cell>
        </row>
        <row r="846"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</row>
        <row r="846">
          <cell r="R846">
            <v>0</v>
          </cell>
          <cell r="S846">
            <v>0</v>
          </cell>
        </row>
        <row r="847">
          <cell r="A847">
            <v>37247</v>
          </cell>
        </row>
        <row r="847"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</row>
        <row r="847">
          <cell r="R847">
            <v>0</v>
          </cell>
          <cell r="S847">
            <v>0</v>
          </cell>
        </row>
        <row r="848">
          <cell r="A848">
            <v>37248</v>
          </cell>
        </row>
        <row r="848"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</row>
        <row r="848">
          <cell r="R848">
            <v>0</v>
          </cell>
          <cell r="S848">
            <v>0</v>
          </cell>
        </row>
        <row r="849">
          <cell r="A849">
            <v>37249</v>
          </cell>
        </row>
        <row r="849"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49">
          <cell r="R849">
            <v>0</v>
          </cell>
          <cell r="S849">
            <v>0</v>
          </cell>
        </row>
        <row r="850">
          <cell r="A850">
            <v>37250</v>
          </cell>
        </row>
        <row r="850"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0">
          <cell r="R850">
            <v>0</v>
          </cell>
          <cell r="S850">
            <v>0</v>
          </cell>
        </row>
        <row r="851">
          <cell r="A851">
            <v>37251</v>
          </cell>
        </row>
        <row r="851"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1">
          <cell r="R851">
            <v>0</v>
          </cell>
          <cell r="S851">
            <v>0</v>
          </cell>
        </row>
        <row r="852">
          <cell r="A852">
            <v>37252</v>
          </cell>
        </row>
        <row r="852"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2">
          <cell r="R852">
            <v>0</v>
          </cell>
          <cell r="S852">
            <v>0</v>
          </cell>
        </row>
        <row r="853">
          <cell r="A853">
            <v>37253</v>
          </cell>
        </row>
        <row r="853"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3">
          <cell r="R853">
            <v>0</v>
          </cell>
          <cell r="S853">
            <v>0</v>
          </cell>
        </row>
        <row r="854">
          <cell r="A854">
            <v>37254</v>
          </cell>
        </row>
        <row r="854"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4">
          <cell r="R854">
            <v>0</v>
          </cell>
          <cell r="S854">
            <v>0</v>
          </cell>
        </row>
        <row r="855">
          <cell r="A855">
            <v>37255</v>
          </cell>
        </row>
        <row r="855"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5">
          <cell r="R855">
            <v>0</v>
          </cell>
          <cell r="S855">
            <v>0</v>
          </cell>
        </row>
        <row r="856">
          <cell r="A856">
            <v>37256</v>
          </cell>
        </row>
        <row r="856"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6">
          <cell r="R856">
            <v>0</v>
          </cell>
          <cell r="S856">
            <v>0</v>
          </cell>
        </row>
      </sheetData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Price Sheet"/>
      <sheetName val="Spreads"/>
      <sheetName val="Map"/>
      <sheetName val="Data"/>
      <sheetName val="Variable Rates"/>
      <sheetName val="Indicies"/>
      <sheetName val="Sheet1"/>
    </sheetNames>
    <sheetDataSet>
      <sheetData sheetId="0"/>
      <sheetData sheetId="1"/>
      <sheetData sheetId="2"/>
      <sheetData sheetId="3"/>
      <sheetData sheetId="4">
        <row r="2">
          <cell r="AC2">
            <v>34700</v>
          </cell>
          <cell r="AD2">
            <v>34731</v>
          </cell>
          <cell r="AE2">
            <v>34759</v>
          </cell>
          <cell r="AF2">
            <v>34790</v>
          </cell>
          <cell r="AG2">
            <v>34820</v>
          </cell>
          <cell r="AH2">
            <v>34851</v>
          </cell>
          <cell r="AI2">
            <v>34881</v>
          </cell>
          <cell r="AJ2">
            <v>34912</v>
          </cell>
          <cell r="AK2">
            <v>34943</v>
          </cell>
          <cell r="AL2">
            <v>34973</v>
          </cell>
          <cell r="AM2">
            <v>35004</v>
          </cell>
          <cell r="AN2">
            <v>35034</v>
          </cell>
          <cell r="AO2">
            <v>35065</v>
          </cell>
          <cell r="AP2">
            <v>35096</v>
          </cell>
          <cell r="AQ2">
            <v>35125</v>
          </cell>
          <cell r="AR2">
            <v>35156</v>
          </cell>
          <cell r="AS2">
            <v>35186</v>
          </cell>
          <cell r="AT2">
            <v>35217</v>
          </cell>
          <cell r="AU2">
            <v>35247</v>
          </cell>
          <cell r="AV2">
            <v>35278</v>
          </cell>
          <cell r="AW2">
            <v>35309</v>
          </cell>
          <cell r="AX2">
            <v>35339</v>
          </cell>
          <cell r="AY2">
            <v>35370</v>
          </cell>
          <cell r="AZ2">
            <v>35400</v>
          </cell>
          <cell r="BA2">
            <v>35431</v>
          </cell>
          <cell r="BB2">
            <v>35462</v>
          </cell>
          <cell r="BC2">
            <v>35490</v>
          </cell>
          <cell r="BD2">
            <v>35521</v>
          </cell>
          <cell r="BE2">
            <v>35551</v>
          </cell>
          <cell r="BF2">
            <v>35582</v>
          </cell>
          <cell r="BG2">
            <v>35612</v>
          </cell>
          <cell r="BH2">
            <v>35643</v>
          </cell>
          <cell r="BI2">
            <v>35674</v>
          </cell>
          <cell r="BJ2">
            <v>35704</v>
          </cell>
          <cell r="BK2">
            <v>35735</v>
          </cell>
          <cell r="BL2">
            <v>35765</v>
          </cell>
          <cell r="BM2">
            <v>35796</v>
          </cell>
          <cell r="BN2">
            <v>35827</v>
          </cell>
          <cell r="BO2">
            <v>35855</v>
          </cell>
          <cell r="BP2">
            <v>35886</v>
          </cell>
          <cell r="BQ2">
            <v>35916</v>
          </cell>
          <cell r="BR2">
            <v>35947</v>
          </cell>
          <cell r="BS2">
            <v>35977</v>
          </cell>
          <cell r="BT2">
            <v>36008</v>
          </cell>
          <cell r="BU2">
            <v>36039</v>
          </cell>
          <cell r="BV2">
            <v>36069</v>
          </cell>
          <cell r="BW2">
            <v>36100</v>
          </cell>
          <cell r="BX2">
            <v>36130</v>
          </cell>
          <cell r="BY2">
            <v>36161</v>
          </cell>
          <cell r="BZ2">
            <v>36192</v>
          </cell>
          <cell r="CA2">
            <v>36220</v>
          </cell>
          <cell r="CB2">
            <v>36251</v>
          </cell>
          <cell r="CC2">
            <v>36281</v>
          </cell>
          <cell r="CD2">
            <v>36312</v>
          </cell>
          <cell r="CE2">
            <v>36342</v>
          </cell>
          <cell r="CF2">
            <v>36373</v>
          </cell>
          <cell r="CG2">
            <v>36404</v>
          </cell>
          <cell r="CH2">
            <v>36434</v>
          </cell>
          <cell r="CI2">
            <v>36465</v>
          </cell>
          <cell r="CJ2">
            <v>36495</v>
          </cell>
          <cell r="CK2">
            <v>36526</v>
          </cell>
          <cell r="CL2">
            <v>36557</v>
          </cell>
          <cell r="CM2">
            <v>36586</v>
          </cell>
          <cell r="CN2">
            <v>36617</v>
          </cell>
          <cell r="CO2">
            <v>36647</v>
          </cell>
          <cell r="CP2">
            <v>36678</v>
          </cell>
          <cell r="CQ2">
            <v>36708</v>
          </cell>
          <cell r="CR2">
            <v>36739</v>
          </cell>
          <cell r="CS2">
            <v>36770</v>
          </cell>
          <cell r="CT2">
            <v>36800</v>
          </cell>
          <cell r="CU2">
            <v>36831</v>
          </cell>
          <cell r="CV2">
            <v>36861</v>
          </cell>
          <cell r="CW2">
            <v>36892</v>
          </cell>
          <cell r="CX2">
            <v>36923</v>
          </cell>
          <cell r="CY2">
            <v>36951</v>
          </cell>
          <cell r="CZ2">
            <v>36982</v>
          </cell>
          <cell r="DA2">
            <v>37012</v>
          </cell>
          <cell r="DB2">
            <v>37043</v>
          </cell>
          <cell r="DC2">
            <v>37073</v>
          </cell>
          <cell r="DD2">
            <v>37104</v>
          </cell>
          <cell r="DE2">
            <v>37135</v>
          </cell>
          <cell r="DF2">
            <v>37165</v>
          </cell>
          <cell r="DG2">
            <v>37196</v>
          </cell>
          <cell r="DH2">
            <v>37226</v>
          </cell>
        </row>
        <row r="3">
          <cell r="AB3" t="str">
            <v>Nova, Aeco C</v>
          </cell>
          <cell r="AC3">
            <v>0.958709677419355</v>
          </cell>
          <cell r="AD3">
            <v>0.978214285714286</v>
          </cell>
          <cell r="AE3">
            <v>1.0458064516129</v>
          </cell>
          <cell r="AF3">
            <v>1.23666666666667</v>
          </cell>
          <cell r="AG3">
            <v>1.25258064516129</v>
          </cell>
          <cell r="AH3">
            <v>1.12033333333333</v>
          </cell>
          <cell r="AI3">
            <v>0.994516129032258</v>
          </cell>
          <cell r="AJ3">
            <v>1.03677419354839</v>
          </cell>
          <cell r="AK3">
            <v>1.07666666666667</v>
          </cell>
          <cell r="AL3">
            <v>1.21322580645161</v>
          </cell>
          <cell r="AM3">
            <v>1.24033333333333</v>
          </cell>
          <cell r="AN3">
            <v>1.36451612903226</v>
          </cell>
          <cell r="AO3">
            <v>1.53258064516129</v>
          </cell>
          <cell r="AP3">
            <v>1.52103448275862</v>
          </cell>
          <cell r="AQ3">
            <v>1.31677419354839</v>
          </cell>
          <cell r="AR3">
            <v>1.18733333333333</v>
          </cell>
          <cell r="AS3">
            <v>1.09387096774194</v>
          </cell>
          <cell r="AT3">
            <v>1.10333333333333</v>
          </cell>
          <cell r="AU3">
            <v>1.16370967741936</v>
          </cell>
          <cell r="AV3">
            <v>1.14806451612903</v>
          </cell>
          <cell r="AW3">
            <v>1.1145</v>
          </cell>
          <cell r="AX3">
            <v>1.37596774193548</v>
          </cell>
          <cell r="AY3">
            <v>1.906</v>
          </cell>
          <cell r="AZ3">
            <v>2.16854838709677</v>
          </cell>
          <cell r="BA3">
            <v>2.8358064516129</v>
          </cell>
          <cell r="BB3">
            <v>1.88964285714286</v>
          </cell>
          <cell r="BC3">
            <v>1.47903225806452</v>
          </cell>
          <cell r="BD3">
            <v>1.77683333333333</v>
          </cell>
          <cell r="BE3">
            <v>1.71774193548387</v>
          </cell>
          <cell r="BF3">
            <v>1.55233333333333</v>
          </cell>
          <cell r="BG3">
            <v>1.50725806451613</v>
          </cell>
          <cell r="BH3">
            <v>1.49693548387097</v>
          </cell>
          <cell r="BI3">
            <v>1.46483333333333</v>
          </cell>
          <cell r="BJ3">
            <v>1.73435483870968</v>
          </cell>
          <cell r="BK3">
            <v>1.67883333333333</v>
          </cell>
          <cell r="BL3">
            <v>1.3391935483871</v>
          </cell>
          <cell r="BM3">
            <v>1.45806451612903</v>
          </cell>
          <cell r="BN3">
            <v>1.63785714285714</v>
          </cell>
          <cell r="BO3">
            <v>1.75387096774194</v>
          </cell>
          <cell r="BP3">
            <v>2.21633333333333</v>
          </cell>
          <cell r="BQ3">
            <v>1.76048387096774</v>
          </cell>
          <cell r="BR3">
            <v>1.80733333333333</v>
          </cell>
          <cell r="BS3">
            <v>1.9741935483871</v>
          </cell>
          <cell r="BT3">
            <v>1.76225806451613</v>
          </cell>
          <cell r="BU3">
            <v>2.007</v>
          </cell>
          <cell r="BV3">
            <v>2.35354838709677</v>
          </cell>
          <cell r="BW3">
            <v>2.52483333333333</v>
          </cell>
          <cell r="BX3">
            <v>2.22225806451613</v>
          </cell>
          <cell r="BY3">
            <v>2.31290322580645</v>
          </cell>
          <cell r="BZ3">
            <v>2.24375</v>
          </cell>
          <cell r="CA3">
            <v>2.20258064516129</v>
          </cell>
          <cell r="CB3">
            <v>2.526</v>
          </cell>
          <cell r="CC3">
            <v>2.69935483870968</v>
          </cell>
          <cell r="CD3">
            <v>2.792</v>
          </cell>
          <cell r="CE3">
            <v>2.78129032258065</v>
          </cell>
          <cell r="CF3">
            <v>3.25032258064516</v>
          </cell>
          <cell r="CG3">
            <v>3.115</v>
          </cell>
          <cell r="CH3">
            <v>3.57806451612903</v>
          </cell>
          <cell r="CI3">
            <v>2.8945</v>
          </cell>
          <cell r="CJ3">
            <v>2.79032258064516</v>
          </cell>
          <cell r="CK3">
            <v>2.82709677419355</v>
          </cell>
          <cell r="CL3">
            <v>3.10189655172414</v>
          </cell>
          <cell r="CM3">
            <v>3.52129032258064</v>
          </cell>
          <cell r="CN3">
            <v>3.77083333333333</v>
          </cell>
          <cell r="CO3">
            <v>4.34306451612903</v>
          </cell>
          <cell r="CP3">
            <v>5.10766666666667</v>
          </cell>
          <cell r="CQ3">
            <v>4.53596774193548</v>
          </cell>
          <cell r="CR3">
            <v>4.50435483870968</v>
          </cell>
          <cell r="CS3">
            <v>6.20133333333334</v>
          </cell>
          <cell r="CT3">
            <v>6.4441935483871</v>
          </cell>
          <cell r="CU3">
            <v>7.1615</v>
          </cell>
          <cell r="CV3">
            <v>11.7174193548387</v>
          </cell>
          <cell r="CW3">
            <v>10.7279032258065</v>
          </cell>
          <cell r="CX3">
            <v>7.84553571428571</v>
          </cell>
          <cell r="CY3">
            <v>7.34742258064516</v>
          </cell>
          <cell r="CZ3">
            <v>7.486</v>
          </cell>
          <cell r="DA3" t="e">
            <v>#VALUE!</v>
          </cell>
          <cell r="DB3" t="e">
            <v>#VALUE!</v>
          </cell>
          <cell r="DC3" t="e">
            <v>#VALUE!</v>
          </cell>
          <cell r="DD3" t="e">
            <v>#VALUE!</v>
          </cell>
          <cell r="DE3" t="e">
            <v>#VALUE!</v>
          </cell>
          <cell r="DF3" t="e">
            <v>#VALUE!</v>
          </cell>
          <cell r="DG3" t="e">
            <v>#VALUE!</v>
          </cell>
          <cell r="DH3" t="e">
            <v>#VALUE!</v>
          </cell>
        </row>
        <row r="4">
          <cell r="AB4" t="str">
            <v>NW, Sumas</v>
          </cell>
          <cell r="AC4">
            <v>1.06551724137931</v>
          </cell>
          <cell r="AD4">
            <v>1.04222222222222</v>
          </cell>
          <cell r="AE4">
            <v>1.00967741935484</v>
          </cell>
          <cell r="AF4">
            <v>1.001</v>
          </cell>
          <cell r="AG4">
            <v>0.966333333333334</v>
          </cell>
          <cell r="AH4">
            <v>0.944666666666666</v>
          </cell>
          <cell r="AI4">
            <v>0.768103448275862</v>
          </cell>
          <cell r="AJ4">
            <v>0.841206896551725</v>
          </cell>
          <cell r="AK4">
            <v>0.857142857142857</v>
          </cell>
          <cell r="AL4">
            <v>1.03209677419355</v>
          </cell>
          <cell r="AM4">
            <v>1.10571428571429</v>
          </cell>
          <cell r="AN4">
            <v>1.11172413793103</v>
          </cell>
          <cell r="AO4">
            <v>1.19933333333333</v>
          </cell>
          <cell r="AP4">
            <v>1.27965517241379</v>
          </cell>
          <cell r="AQ4">
            <v>0.986774193548387</v>
          </cell>
          <cell r="AR4">
            <v>0.956551724137931</v>
          </cell>
          <cell r="AS4">
            <v>0.955666666666667</v>
          </cell>
          <cell r="AT4">
            <v>0.976</v>
          </cell>
          <cell r="AU4">
            <v>0.956</v>
          </cell>
          <cell r="AV4">
            <v>1.00016129032258</v>
          </cell>
          <cell r="AW4">
            <v>1.03089285714286</v>
          </cell>
          <cell r="AX4">
            <v>1.43129032258065</v>
          </cell>
          <cell r="AY4">
            <v>2.65410714285714</v>
          </cell>
          <cell r="AZ4">
            <v>3.44448275862069</v>
          </cell>
          <cell r="BA4">
            <v>2.91233333333333</v>
          </cell>
          <cell r="BB4">
            <v>1.64462962962963</v>
          </cell>
          <cell r="BC4">
            <v>1.20333333333333</v>
          </cell>
          <cell r="BD4">
            <v>1.42033333333333</v>
          </cell>
          <cell r="BE4">
            <v>1.37783333333333</v>
          </cell>
          <cell r="BF4">
            <v>1.25916666666667</v>
          </cell>
          <cell r="BG4">
            <v>1.10583333333333</v>
          </cell>
          <cell r="BH4">
            <v>1.16935483870968</v>
          </cell>
          <cell r="BI4">
            <v>1.21214285714286</v>
          </cell>
          <cell r="BJ4">
            <v>1.60112903225806</v>
          </cell>
          <cell r="BK4">
            <v>1.3225</v>
          </cell>
          <cell r="BL4">
            <v>1.86051724137931</v>
          </cell>
          <cell r="BM4">
            <v>1.91183333333333</v>
          </cell>
          <cell r="BN4">
            <v>1.25796296296296</v>
          </cell>
          <cell r="BO4">
            <v>1.4558064516129</v>
          </cell>
          <cell r="BP4">
            <v>1.82148148148148</v>
          </cell>
          <cell r="BQ4">
            <v>1.4465</v>
          </cell>
          <cell r="BR4">
            <v>1.37983333333333</v>
          </cell>
          <cell r="BS4">
            <v>1.48533333333333</v>
          </cell>
          <cell r="BT4">
            <v>1.54467741935484</v>
          </cell>
          <cell r="BU4">
            <v>1.56379310344828</v>
          </cell>
          <cell r="BV4">
            <v>1.73532258064516</v>
          </cell>
          <cell r="BW4">
            <v>1.85339285714286</v>
          </cell>
          <cell r="BX4">
            <v>3.33120689655172</v>
          </cell>
          <cell r="BY4">
            <v>1.7448275862069</v>
          </cell>
          <cell r="BZ4">
            <v>1.57946428571429</v>
          </cell>
          <cell r="CA4">
            <v>1.53661290322581</v>
          </cell>
          <cell r="CB4">
            <v>1.82516666666667</v>
          </cell>
          <cell r="CC4">
            <v>1.9408064516129</v>
          </cell>
          <cell r="CD4">
            <v>1.98116666666667</v>
          </cell>
          <cell r="CE4">
            <v>1.97258064516129</v>
          </cell>
          <cell r="CF4">
            <v>2.25967741935484</v>
          </cell>
          <cell r="CG4">
            <v>2.23666666666667</v>
          </cell>
          <cell r="CH4">
            <v>2.57306451612903</v>
          </cell>
          <cell r="CI4">
            <v>2.12883333333333</v>
          </cell>
          <cell r="CJ4">
            <v>2.20516129032258</v>
          </cell>
          <cell r="CK4">
            <v>2.27709677419355</v>
          </cell>
          <cell r="CL4">
            <v>2.36</v>
          </cell>
          <cell r="CM4">
            <v>2.57467741935484</v>
          </cell>
          <cell r="CN4">
            <v>2.70533333333333</v>
          </cell>
          <cell r="CO4">
            <v>3.06048387096774</v>
          </cell>
          <cell r="CP4">
            <v>3.69116666666667</v>
          </cell>
          <cell r="CQ4">
            <v>3.42306451612903</v>
          </cell>
          <cell r="CR4">
            <v>3.15467741935484</v>
          </cell>
          <cell r="CS4">
            <v>4.52866666666667</v>
          </cell>
          <cell r="CT4">
            <v>4.71935483870968</v>
          </cell>
          <cell r="CU4">
            <v>9.40116666666667</v>
          </cell>
          <cell r="CV4">
            <v>17.5409677419355</v>
          </cell>
          <cell r="CW4">
            <v>8.06741935483871</v>
          </cell>
          <cell r="CX4">
            <v>6.04589285714286</v>
          </cell>
          <cell r="CY4">
            <v>5.16548387096774</v>
          </cell>
          <cell r="CZ4">
            <v>5.262</v>
          </cell>
          <cell r="DA4" t="e">
            <v>#VALUE!</v>
          </cell>
          <cell r="DB4" t="e">
            <v>#VALUE!</v>
          </cell>
          <cell r="DC4" t="e">
            <v>#VALUE!</v>
          </cell>
          <cell r="DD4" t="e">
            <v>#VALUE!</v>
          </cell>
          <cell r="DE4" t="e">
            <v>#VALUE!</v>
          </cell>
          <cell r="DF4" t="e">
            <v>#VALUE!</v>
          </cell>
          <cell r="DG4" t="e">
            <v>#VALUE!</v>
          </cell>
          <cell r="DH4" t="e">
            <v>#VALUE!</v>
          </cell>
        </row>
        <row r="5">
          <cell r="AB5" t="str">
            <v>Rockies, CIG</v>
          </cell>
          <cell r="AC5">
            <v>1.13931034482759</v>
          </cell>
          <cell r="AD5">
            <v>1.06481481481482</v>
          </cell>
          <cell r="AE5">
            <v>1.05870967741935</v>
          </cell>
          <cell r="AF5">
            <v>1.056</v>
          </cell>
          <cell r="AG5">
            <v>1.10733333333333</v>
          </cell>
          <cell r="AH5">
            <v>1.08733333333333</v>
          </cell>
          <cell r="AI5">
            <v>0.863275862068966</v>
          </cell>
          <cell r="AJ5">
            <v>0.896724137931034</v>
          </cell>
          <cell r="AK5">
            <v>0.973928571428571</v>
          </cell>
          <cell r="AL5">
            <v>1.05677419354839</v>
          </cell>
          <cell r="AM5">
            <v>1.17714285714286</v>
          </cell>
          <cell r="AN5">
            <v>1.07931034482759</v>
          </cell>
          <cell r="AO5">
            <v>1.15966666666667</v>
          </cell>
          <cell r="AP5">
            <v>1.29586206896552</v>
          </cell>
          <cell r="AQ5">
            <v>1.08483870967742</v>
          </cell>
          <cell r="AR5">
            <v>1.06551724137931</v>
          </cell>
          <cell r="AS5">
            <v>1.052</v>
          </cell>
          <cell r="AT5">
            <v>1.13066666666667</v>
          </cell>
          <cell r="AU5">
            <v>1.12733333333333</v>
          </cell>
          <cell r="AV5">
            <v>1.3291935483871</v>
          </cell>
          <cell r="AW5">
            <v>1.26035714285714</v>
          </cell>
          <cell r="AX5">
            <v>1.82564516129032</v>
          </cell>
          <cell r="AY5">
            <v>2.71821428571429</v>
          </cell>
          <cell r="AZ5">
            <v>3.62862068965517</v>
          </cell>
          <cell r="BA5">
            <v>3.3</v>
          </cell>
          <cell r="BB5">
            <v>1.97518518518519</v>
          </cell>
          <cell r="BC5">
            <v>1.50866666666667</v>
          </cell>
          <cell r="BD5">
            <v>1.61683333333333</v>
          </cell>
          <cell r="BE5">
            <v>1.46566666666667</v>
          </cell>
          <cell r="BF5">
            <v>1.3595</v>
          </cell>
          <cell r="BG5">
            <v>1.31483333333333</v>
          </cell>
          <cell r="BH5">
            <v>1.44516129032258</v>
          </cell>
          <cell r="BI5">
            <v>1.80017857142857</v>
          </cell>
          <cell r="BJ5">
            <v>2.1641935483871</v>
          </cell>
          <cell r="BK5">
            <v>2.46571428571429</v>
          </cell>
          <cell r="BL5">
            <v>2.09120689655172</v>
          </cell>
          <cell r="BM5">
            <v>1.92566666666667</v>
          </cell>
          <cell r="BN5">
            <v>1.83351851851852</v>
          </cell>
          <cell r="BO5">
            <v>1.96983870967742</v>
          </cell>
          <cell r="BP5">
            <v>2.09185185185185</v>
          </cell>
          <cell r="BQ5">
            <v>1.78783333333333</v>
          </cell>
          <cell r="BR5">
            <v>1.52733333333333</v>
          </cell>
          <cell r="BS5">
            <v>1.719</v>
          </cell>
          <cell r="BT5">
            <v>1.66225806451613</v>
          </cell>
          <cell r="BU5">
            <v>1.63086206896552</v>
          </cell>
          <cell r="BV5">
            <v>1.68887096774193</v>
          </cell>
          <cell r="BW5">
            <v>1.88142857142857</v>
          </cell>
          <cell r="BX5">
            <v>1.65965517241379</v>
          </cell>
          <cell r="BY5">
            <v>1.67293103448276</v>
          </cell>
          <cell r="BZ5">
            <v>1.58946428571429</v>
          </cell>
          <cell r="CA5">
            <v>1.51290322580645</v>
          </cell>
          <cell r="CB5">
            <v>1.8115</v>
          </cell>
          <cell r="CC5">
            <v>1.94564516129032</v>
          </cell>
          <cell r="CD5">
            <v>1.9645</v>
          </cell>
          <cell r="CE5">
            <v>1.9558064516129</v>
          </cell>
          <cell r="CF5">
            <v>2.29677419354839</v>
          </cell>
          <cell r="CG5">
            <v>2.25766666666667</v>
          </cell>
          <cell r="CH5">
            <v>2.5441935483871</v>
          </cell>
          <cell r="CI5">
            <v>2.0675</v>
          </cell>
          <cell r="CJ5">
            <v>2.15193548387097</v>
          </cell>
          <cell r="CK5">
            <v>2.18903225806452</v>
          </cell>
          <cell r="CL5">
            <v>2.3251724137931</v>
          </cell>
          <cell r="CM5">
            <v>2.49806451612903</v>
          </cell>
          <cell r="CN5">
            <v>2.59733333333333</v>
          </cell>
          <cell r="CO5">
            <v>2.98532258064516</v>
          </cell>
          <cell r="CP5">
            <v>3.656</v>
          </cell>
          <cell r="CQ5">
            <v>3.345</v>
          </cell>
          <cell r="CR5">
            <v>3.12016129032258</v>
          </cell>
          <cell r="CS5">
            <v>3.8505</v>
          </cell>
          <cell r="CT5">
            <v>4.52129032258065</v>
          </cell>
          <cell r="CU5">
            <v>5.18566666666667</v>
          </cell>
          <cell r="CV5">
            <v>7.9808064516129</v>
          </cell>
          <cell r="CW5">
            <v>7.89338709677419</v>
          </cell>
          <cell r="CX5">
            <v>5.51357142857143</v>
          </cell>
          <cell r="CY5">
            <v>4.72935483870968</v>
          </cell>
          <cell r="CZ5">
            <v>3.903</v>
          </cell>
          <cell r="DA5" t="e">
            <v>#VALUE!</v>
          </cell>
          <cell r="DB5" t="e">
            <v>#VALUE!</v>
          </cell>
          <cell r="DC5" t="e">
            <v>#VALUE!</v>
          </cell>
          <cell r="DD5" t="e">
            <v>#VALUE!</v>
          </cell>
          <cell r="DE5" t="e">
            <v>#VALUE!</v>
          </cell>
          <cell r="DF5" t="e">
            <v>#VALUE!</v>
          </cell>
          <cell r="DG5" t="e">
            <v>#VALUE!</v>
          </cell>
          <cell r="DH5" t="e">
            <v>#VALUE!</v>
          </cell>
        </row>
        <row r="6">
          <cell r="AB6" t="str">
            <v>El Paso, Non Bondad</v>
          </cell>
          <cell r="AC6" t="str">
            <v>N/A</v>
          </cell>
          <cell r="AD6" t="str">
            <v>N/A</v>
          </cell>
          <cell r="AE6" t="str">
            <v>N/A</v>
          </cell>
          <cell r="AF6" t="str">
            <v>N/A</v>
          </cell>
          <cell r="AG6" t="str">
            <v>N/A</v>
          </cell>
          <cell r="AH6" t="str">
            <v>N/A</v>
          </cell>
          <cell r="AI6" t="str">
            <v>N/A</v>
          </cell>
          <cell r="AJ6" t="str">
            <v>N/A</v>
          </cell>
          <cell r="AK6" t="str">
            <v>N/A</v>
          </cell>
          <cell r="AL6" t="str">
            <v>N/A</v>
          </cell>
          <cell r="AM6" t="str">
            <v>N/A</v>
          </cell>
          <cell r="AN6" t="str">
            <v>N/A</v>
          </cell>
          <cell r="AO6" t="str">
            <v>N/A</v>
          </cell>
          <cell r="AP6" t="str">
            <v>N/A</v>
          </cell>
          <cell r="AQ6" t="str">
            <v>N/A</v>
          </cell>
          <cell r="AR6" t="str">
            <v>N/A</v>
          </cell>
          <cell r="AS6" t="str">
            <v>N/A</v>
          </cell>
          <cell r="AT6" t="str">
            <v>N/A</v>
          </cell>
          <cell r="AU6" t="str">
            <v>N/A</v>
          </cell>
          <cell r="AV6" t="str">
            <v>N/A</v>
          </cell>
          <cell r="AW6" t="str">
            <v>N/A</v>
          </cell>
          <cell r="AX6" t="str">
            <v>N/A</v>
          </cell>
          <cell r="AY6" t="str">
            <v>N/A</v>
          </cell>
          <cell r="AZ6" t="str">
            <v>N/A</v>
          </cell>
          <cell r="BA6" t="str">
            <v>N/A</v>
          </cell>
          <cell r="BB6" t="str">
            <v>N/A</v>
          </cell>
          <cell r="BC6" t="str">
            <v>N/A</v>
          </cell>
          <cell r="BD6" t="str">
            <v>N/A</v>
          </cell>
          <cell r="BE6">
            <v>2.045</v>
          </cell>
          <cell r="BF6">
            <v>1.9495</v>
          </cell>
          <cell r="BG6">
            <v>2.037</v>
          </cell>
          <cell r="BH6">
            <v>2.27403225806452</v>
          </cell>
          <cell r="BI6">
            <v>2.69232142857143</v>
          </cell>
          <cell r="BJ6">
            <v>2.74677419354839</v>
          </cell>
          <cell r="BK6">
            <v>2.69410714285714</v>
          </cell>
          <cell r="BL6">
            <v>2.14931034482759</v>
          </cell>
          <cell r="BM6">
            <v>1.92966666666667</v>
          </cell>
          <cell r="BN6">
            <v>2.01425925925926</v>
          </cell>
          <cell r="BO6">
            <v>2.08225806451613</v>
          </cell>
          <cell r="BP6">
            <v>2.17222222222222</v>
          </cell>
          <cell r="BQ6">
            <v>1.86666666666667</v>
          </cell>
          <cell r="BR6">
            <v>1.63983333333333</v>
          </cell>
          <cell r="BS6">
            <v>1.85416666666667</v>
          </cell>
          <cell r="BT6">
            <v>1.72564516129032</v>
          </cell>
          <cell r="BU6">
            <v>1.73379310344828</v>
          </cell>
          <cell r="BV6">
            <v>1.69403225806452</v>
          </cell>
          <cell r="BW6">
            <v>1.97339285714286</v>
          </cell>
          <cell r="BX6">
            <v>1.69827586206897</v>
          </cell>
          <cell r="BY6">
            <v>1.73706896551724</v>
          </cell>
          <cell r="BZ6">
            <v>1.59464285714286</v>
          </cell>
          <cell r="CA6">
            <v>1.55629032258065</v>
          </cell>
          <cell r="CB6">
            <v>1.91133333333333</v>
          </cell>
          <cell r="CC6">
            <v>1.97854838709677</v>
          </cell>
          <cell r="CD6">
            <v>2.023</v>
          </cell>
          <cell r="CE6">
            <v>2.0091935483871</v>
          </cell>
          <cell r="CF6">
            <v>2.39983870967742</v>
          </cell>
          <cell r="CG6">
            <v>2.29283333333333</v>
          </cell>
          <cell r="CH6">
            <v>2.60016129032258</v>
          </cell>
          <cell r="CI6">
            <v>2.15316666666667</v>
          </cell>
          <cell r="CJ6">
            <v>2.23225806451613</v>
          </cell>
          <cell r="CK6">
            <v>2.24645161290323</v>
          </cell>
          <cell r="CL6">
            <v>2.40379310344828</v>
          </cell>
          <cell r="CM6">
            <v>2.62145161290323</v>
          </cell>
          <cell r="CN6">
            <v>2.73883333333333</v>
          </cell>
          <cell r="CO6">
            <v>3.17887096774194</v>
          </cell>
          <cell r="CP6">
            <v>3.972</v>
          </cell>
          <cell r="CQ6">
            <v>3.65096774193548</v>
          </cell>
          <cell r="CR6">
            <v>3.41112903225806</v>
          </cell>
          <cell r="CS6">
            <v>4.18966666666667</v>
          </cell>
          <cell r="CT6">
            <v>4.58193548387097</v>
          </cell>
          <cell r="CU6">
            <v>5.24016666666667</v>
          </cell>
          <cell r="CV6">
            <v>8.02854838709677</v>
          </cell>
          <cell r="CW6">
            <v>8.14177419354839</v>
          </cell>
          <cell r="CX6">
            <v>5.60660714285714</v>
          </cell>
          <cell r="CY6">
            <v>4.84</v>
          </cell>
          <cell r="CZ6">
            <v>4.183</v>
          </cell>
          <cell r="DA6" t="e">
            <v>#VALUE!</v>
          </cell>
          <cell r="DB6" t="e">
            <v>#VALUE!</v>
          </cell>
          <cell r="DC6" t="e">
            <v>#VALUE!</v>
          </cell>
          <cell r="DD6" t="e">
            <v>#VALUE!</v>
          </cell>
          <cell r="DE6" t="e">
            <v>#VALUE!</v>
          </cell>
          <cell r="DF6" t="e">
            <v>#VALUE!</v>
          </cell>
          <cell r="DG6" t="e">
            <v>#VALUE!</v>
          </cell>
          <cell r="DH6" t="e">
            <v>#VALUE!</v>
          </cell>
        </row>
        <row r="7">
          <cell r="AB7" t="str">
            <v>El Paso, Permian</v>
          </cell>
          <cell r="AC7">
            <v>1.2715</v>
          </cell>
          <cell r="AD7">
            <v>1.23105263157895</v>
          </cell>
          <cell r="AE7">
            <v>1.25863636363636</v>
          </cell>
          <cell r="AF7">
            <v>1.309</v>
          </cell>
          <cell r="AG7">
            <v>1.32090909090909</v>
          </cell>
          <cell r="AH7">
            <v>1.23318181818182</v>
          </cell>
          <cell r="AI7">
            <v>1.19078947368421</v>
          </cell>
          <cell r="AJ7">
            <v>1.36595238095238</v>
          </cell>
          <cell r="AK7">
            <v>1.45421052631579</v>
          </cell>
          <cell r="AL7">
            <v>1.43473684210526</v>
          </cell>
          <cell r="AM7">
            <v>1.60428571428571</v>
          </cell>
          <cell r="AN7">
            <v>1.79413793103448</v>
          </cell>
          <cell r="AO7">
            <v>1.82266666666667</v>
          </cell>
          <cell r="AP7">
            <v>2.68655172413793</v>
          </cell>
          <cell r="AQ7">
            <v>2.31483870967742</v>
          </cell>
          <cell r="AR7">
            <v>2.02142857142857</v>
          </cell>
          <cell r="AS7">
            <v>1.92133333333333</v>
          </cell>
          <cell r="AT7">
            <v>2.005</v>
          </cell>
          <cell r="AU7">
            <v>2.10568965517241</v>
          </cell>
          <cell r="AV7">
            <v>1.8415</v>
          </cell>
          <cell r="AW7">
            <v>1.60732142857143</v>
          </cell>
          <cell r="AX7">
            <v>2.1965</v>
          </cell>
          <cell r="AY7">
            <v>2.83796296296296</v>
          </cell>
          <cell r="AZ7">
            <v>3.57892857142857</v>
          </cell>
          <cell r="BA7">
            <v>3.20533333333333</v>
          </cell>
          <cell r="BB7">
            <v>2.02962962962963</v>
          </cell>
          <cell r="BC7">
            <v>1.71775862068966</v>
          </cell>
          <cell r="BD7">
            <v>1.84086206896552</v>
          </cell>
          <cell r="BE7">
            <v>1.99216666666667</v>
          </cell>
          <cell r="BF7">
            <v>1.99033333333333</v>
          </cell>
          <cell r="BG7">
            <v>2.06966666666667</v>
          </cell>
          <cell r="BH7">
            <v>2.34935483870968</v>
          </cell>
          <cell r="BI7">
            <v>2.72775862068966</v>
          </cell>
          <cell r="BJ7">
            <v>2.81790322580645</v>
          </cell>
          <cell r="BK7">
            <v>2.75607142857143</v>
          </cell>
          <cell r="BL7">
            <v>2.16586206896552</v>
          </cell>
          <cell r="BM7">
            <v>1.94366666666667</v>
          </cell>
          <cell r="BN7">
            <v>2.04037037037037</v>
          </cell>
          <cell r="BO7">
            <v>2.10645161290323</v>
          </cell>
          <cell r="BP7">
            <v>2.25275862068966</v>
          </cell>
          <cell r="BQ7">
            <v>1.95166666666667</v>
          </cell>
          <cell r="BR7">
            <v>1.93533333333333</v>
          </cell>
          <cell r="BS7">
            <v>2.10316666666667</v>
          </cell>
          <cell r="BT7">
            <v>1.7708064516129</v>
          </cell>
          <cell r="BU7">
            <v>1.8348275862069</v>
          </cell>
          <cell r="BV7">
            <v>1.77725806451613</v>
          </cell>
          <cell r="BW7">
            <v>1.99160714285714</v>
          </cell>
          <cell r="BX7">
            <v>1.68362068965517</v>
          </cell>
          <cell r="BY7">
            <v>1.74293103448276</v>
          </cell>
          <cell r="BZ7">
            <v>1.62875</v>
          </cell>
          <cell r="CA7">
            <v>1.60435483870968</v>
          </cell>
          <cell r="CB7">
            <v>1.96183333333333</v>
          </cell>
          <cell r="CC7">
            <v>2.10838709677419</v>
          </cell>
          <cell r="CD7">
            <v>2.15033333333333</v>
          </cell>
          <cell r="CE7">
            <v>2.19354838709677</v>
          </cell>
          <cell r="CF7">
            <v>2.64822580645161</v>
          </cell>
          <cell r="CG7">
            <v>2.415</v>
          </cell>
          <cell r="CH7">
            <v>2.60645161290323</v>
          </cell>
          <cell r="CI7">
            <v>2.16783333333333</v>
          </cell>
          <cell r="CJ7">
            <v>2.23725806451613</v>
          </cell>
          <cell r="CK7">
            <v>2.26548387096774</v>
          </cell>
          <cell r="CL7">
            <v>2.44293103448276</v>
          </cell>
          <cell r="CM7">
            <v>2.66532258064516</v>
          </cell>
          <cell r="CN7">
            <v>2.81333333333333</v>
          </cell>
          <cell r="CO7">
            <v>3.36435483870968</v>
          </cell>
          <cell r="CP7">
            <v>4.1585</v>
          </cell>
          <cell r="CQ7">
            <v>3.99145161290323</v>
          </cell>
          <cell r="CR7">
            <v>4.32048387096774</v>
          </cell>
          <cell r="CS7">
            <v>4.90266666666667</v>
          </cell>
          <cell r="CT7">
            <v>4.92193548387097</v>
          </cell>
          <cell r="CU7">
            <v>5.4445</v>
          </cell>
          <cell r="CV7">
            <v>8.70145161290323</v>
          </cell>
          <cell r="CW7">
            <v>8.02612903225806</v>
          </cell>
          <cell r="CX7">
            <v>5.52053571428572</v>
          </cell>
          <cell r="CY7">
            <v>5.01435483870968</v>
          </cell>
          <cell r="CZ7">
            <v>5.042</v>
          </cell>
          <cell r="DA7" t="e">
            <v>#VALUE!</v>
          </cell>
          <cell r="DB7" t="e">
            <v>#VALUE!</v>
          </cell>
          <cell r="DC7" t="e">
            <v>#VALUE!</v>
          </cell>
          <cell r="DD7" t="e">
            <v>#VALUE!</v>
          </cell>
          <cell r="DE7" t="e">
            <v>#VALUE!</v>
          </cell>
          <cell r="DF7" t="e">
            <v>#VALUE!</v>
          </cell>
          <cell r="DG7" t="e">
            <v>#VALUE!</v>
          </cell>
          <cell r="DH7" t="e">
            <v>#VALUE!</v>
          </cell>
        </row>
        <row r="8">
          <cell r="AB8" t="str">
            <v>Henry Hub</v>
          </cell>
          <cell r="AC8">
            <v>1.51137931034483</v>
          </cell>
          <cell r="AD8">
            <v>1.58185185185185</v>
          </cell>
          <cell r="AE8">
            <v>1.53935483870968</v>
          </cell>
          <cell r="AF8">
            <v>1.61333333333333</v>
          </cell>
          <cell r="AG8">
            <v>1.636</v>
          </cell>
          <cell r="AH8">
            <v>1.61733333333333</v>
          </cell>
          <cell r="AI8">
            <v>1.43086206896552</v>
          </cell>
          <cell r="AJ8">
            <v>1.53655172413793</v>
          </cell>
          <cell r="AK8">
            <v>1.63125</v>
          </cell>
          <cell r="AL8">
            <v>1.74725806451613</v>
          </cell>
          <cell r="AM8">
            <v>2.04</v>
          </cell>
          <cell r="AN8">
            <v>2.69896551724138</v>
          </cell>
          <cell r="AO8">
            <v>2.95666666666667</v>
          </cell>
          <cell r="AP8">
            <v>5.41793103448276</v>
          </cell>
          <cell r="AQ8">
            <v>2.97193548387097</v>
          </cell>
          <cell r="AR8">
            <v>2.23206896551724</v>
          </cell>
          <cell r="AS8">
            <v>2.23333333333333</v>
          </cell>
          <cell r="AT8">
            <v>2.49533333333333</v>
          </cell>
          <cell r="AU8">
            <v>2.49133333333333</v>
          </cell>
          <cell r="AV8">
            <v>2.04290322580645</v>
          </cell>
          <cell r="AW8">
            <v>1.83017857142857</v>
          </cell>
          <cell r="AX8">
            <v>2.35451612903226</v>
          </cell>
          <cell r="AY8">
            <v>3.05982142857143</v>
          </cell>
          <cell r="AZ8">
            <v>3.69672413793103</v>
          </cell>
          <cell r="BA8">
            <v>3.34966666666667</v>
          </cell>
          <cell r="BB8">
            <v>2.22388888888889</v>
          </cell>
          <cell r="BC8">
            <v>1.89266666666667</v>
          </cell>
          <cell r="BD8">
            <v>2.03033333333333</v>
          </cell>
          <cell r="BE8">
            <v>2.23933333333333</v>
          </cell>
          <cell r="BF8">
            <v>2.19416666666667</v>
          </cell>
          <cell r="BG8">
            <v>2.18483333333333</v>
          </cell>
          <cell r="BH8">
            <v>2.47290322580645</v>
          </cell>
          <cell r="BI8">
            <v>2.86446428571429</v>
          </cell>
          <cell r="BJ8">
            <v>3.02483870967742</v>
          </cell>
          <cell r="BK8">
            <v>2.99303571428571</v>
          </cell>
          <cell r="BL8">
            <v>2.34948275862069</v>
          </cell>
          <cell r="BM8">
            <v>2.10616666666667</v>
          </cell>
          <cell r="BN8">
            <v>2.21851851851852</v>
          </cell>
          <cell r="BO8">
            <v>2.225</v>
          </cell>
          <cell r="BP8">
            <v>2.44685185185185</v>
          </cell>
          <cell r="BQ8">
            <v>2.127</v>
          </cell>
          <cell r="BR8">
            <v>2.1555</v>
          </cell>
          <cell r="BS8">
            <v>2.19066666666667</v>
          </cell>
          <cell r="BT8">
            <v>1.84064516129032</v>
          </cell>
          <cell r="BU8">
            <v>1.99862068965517</v>
          </cell>
          <cell r="BV8">
            <v>1.88322580645161</v>
          </cell>
          <cell r="BW8">
            <v>2.09928571428571</v>
          </cell>
          <cell r="BX8">
            <v>1.67051724137931</v>
          </cell>
          <cell r="BY8">
            <v>1.84448275862069</v>
          </cell>
          <cell r="BZ8">
            <v>1.77982142857143</v>
          </cell>
          <cell r="CA8">
            <v>1.7741935483871</v>
          </cell>
          <cell r="CB8">
            <v>2.1245</v>
          </cell>
          <cell r="CC8">
            <v>2.25483870967742</v>
          </cell>
          <cell r="CD8">
            <v>2.29516666666667</v>
          </cell>
          <cell r="CE8">
            <v>2.28935483870968</v>
          </cell>
          <cell r="CF8">
            <v>2.77967741935484</v>
          </cell>
          <cell r="CG8">
            <v>2.57366666666667</v>
          </cell>
          <cell r="CH8">
            <v>2.68338709677419</v>
          </cell>
          <cell r="CI8">
            <v>2.31233333333333</v>
          </cell>
          <cell r="CJ8">
            <v>2.35467741935484</v>
          </cell>
          <cell r="CK8">
            <v>2.39870967741935</v>
          </cell>
          <cell r="CL8">
            <v>2.65689655172414</v>
          </cell>
          <cell r="CM8">
            <v>2.7808064516129</v>
          </cell>
          <cell r="CN8">
            <v>3.02</v>
          </cell>
          <cell r="CO8">
            <v>3.57483870967742</v>
          </cell>
          <cell r="CP8">
            <v>4.30116666666667</v>
          </cell>
          <cell r="CQ8">
            <v>4.03967741935484</v>
          </cell>
          <cell r="CR8">
            <v>4.38467741935484</v>
          </cell>
          <cell r="CS8">
            <v>5.01416666666667</v>
          </cell>
          <cell r="CT8">
            <v>5.03209677419355</v>
          </cell>
          <cell r="CU8">
            <v>5.4935</v>
          </cell>
          <cell r="CV8">
            <v>8.67080645161291</v>
          </cell>
          <cell r="CW8">
            <v>8.4491935483871</v>
          </cell>
          <cell r="CX8">
            <v>5.65125</v>
          </cell>
          <cell r="CY8">
            <v>5.14983870967742</v>
          </cell>
          <cell r="CZ8">
            <v>5.226</v>
          </cell>
          <cell r="DA8" t="e">
            <v>#VALUE!</v>
          </cell>
          <cell r="DB8" t="e">
            <v>#VALUE!</v>
          </cell>
          <cell r="DC8" t="e">
            <v>#VALUE!</v>
          </cell>
          <cell r="DD8" t="e">
            <v>#VALUE!</v>
          </cell>
          <cell r="DE8" t="e">
            <v>#VALUE!</v>
          </cell>
          <cell r="DF8" t="e">
            <v>#VALUE!</v>
          </cell>
          <cell r="DG8" t="e">
            <v>#VALUE!</v>
          </cell>
          <cell r="DH8" t="e">
            <v>#VALUE!</v>
          </cell>
        </row>
        <row r="9">
          <cell r="AB9" t="str">
            <v>Malin</v>
          </cell>
          <cell r="AC9" t="str">
            <v>N/A</v>
          </cell>
          <cell r="AD9" t="str">
            <v>N/A</v>
          </cell>
          <cell r="AE9" t="str">
            <v>N/A</v>
          </cell>
          <cell r="AF9" t="str">
            <v>N/A</v>
          </cell>
          <cell r="AG9" t="str">
            <v>N/A</v>
          </cell>
          <cell r="AH9" t="str">
            <v>N/A</v>
          </cell>
          <cell r="AI9" t="str">
            <v>N/A</v>
          </cell>
          <cell r="AJ9" t="str">
            <v>N/A</v>
          </cell>
          <cell r="AK9" t="str">
            <v>N/A</v>
          </cell>
          <cell r="AL9" t="str">
            <v>N/A</v>
          </cell>
          <cell r="AM9" t="str">
            <v>N/A</v>
          </cell>
          <cell r="AN9" t="str">
            <v>N/A</v>
          </cell>
          <cell r="AO9" t="str">
            <v>N/A</v>
          </cell>
          <cell r="AP9" t="str">
            <v>N/A</v>
          </cell>
          <cell r="AQ9" t="str">
            <v>N/A</v>
          </cell>
          <cell r="AR9" t="str">
            <v>N/A</v>
          </cell>
          <cell r="AS9" t="str">
            <v>N/A</v>
          </cell>
          <cell r="AT9" t="str">
            <v>N/A</v>
          </cell>
          <cell r="AU9" t="str">
            <v>N/A</v>
          </cell>
          <cell r="AV9" t="str">
            <v>N/A</v>
          </cell>
          <cell r="AW9" t="str">
            <v>N/A</v>
          </cell>
          <cell r="AX9" t="str">
            <v>N/A</v>
          </cell>
          <cell r="AY9" t="str">
            <v>N/A</v>
          </cell>
          <cell r="AZ9" t="str">
            <v>N/A</v>
          </cell>
          <cell r="BA9" t="str">
            <v>N/A</v>
          </cell>
          <cell r="BB9" t="str">
            <v>N/A</v>
          </cell>
          <cell r="BC9" t="str">
            <v>N/A</v>
          </cell>
          <cell r="BD9" t="str">
            <v>N/A</v>
          </cell>
          <cell r="BE9" t="str">
            <v>N/A</v>
          </cell>
          <cell r="BF9" t="str">
            <v>N/A</v>
          </cell>
          <cell r="BG9" t="str">
            <v>N/A</v>
          </cell>
          <cell r="BH9" t="str">
            <v>N/A</v>
          </cell>
          <cell r="BI9" t="str">
            <v>N/A</v>
          </cell>
          <cell r="BJ9" t="str">
            <v>N/A</v>
          </cell>
          <cell r="BK9" t="str">
            <v>N/A</v>
          </cell>
          <cell r="BL9" t="str">
            <v>N/A</v>
          </cell>
          <cell r="BM9" t="str">
            <v>N/A</v>
          </cell>
          <cell r="BN9">
            <v>1.945</v>
          </cell>
          <cell r="BO9">
            <v>2.02241935483871</v>
          </cell>
          <cell r="BP9">
            <v>2.29962962962963</v>
          </cell>
          <cell r="BQ9">
            <v>1.7345</v>
          </cell>
          <cell r="BR9">
            <v>1.69116666666667</v>
          </cell>
          <cell r="BS9">
            <v>1.96</v>
          </cell>
          <cell r="BT9">
            <v>1.99645161290323</v>
          </cell>
          <cell r="BU9">
            <v>1.89224137931034</v>
          </cell>
          <cell r="BV9">
            <v>2.02935483870968</v>
          </cell>
          <cell r="BW9">
            <v>2.22642857142857</v>
          </cell>
          <cell r="BX9">
            <v>2.23206896551724</v>
          </cell>
          <cell r="BY9">
            <v>1.76775862068966</v>
          </cell>
          <cell r="BZ9">
            <v>1.71571428571429</v>
          </cell>
          <cell r="CA9">
            <v>1.64758064516129</v>
          </cell>
          <cell r="CB9">
            <v>1.95383333333333</v>
          </cell>
          <cell r="CC9">
            <v>2.10564516129032</v>
          </cell>
          <cell r="CD9">
            <v>2.1575</v>
          </cell>
          <cell r="CE9">
            <v>2.15016129032258</v>
          </cell>
          <cell r="CF9">
            <v>2.44951612903226</v>
          </cell>
          <cell r="CG9">
            <v>2.4375</v>
          </cell>
          <cell r="CH9">
            <v>2.79467741935484</v>
          </cell>
          <cell r="CI9">
            <v>2.39783333333333</v>
          </cell>
          <cell r="CJ9">
            <v>2.35887096774194</v>
          </cell>
          <cell r="CK9">
            <v>2.37870967741935</v>
          </cell>
          <cell r="CL9">
            <v>2.48810344827586</v>
          </cell>
          <cell r="CM9">
            <v>2.72338709677419</v>
          </cell>
          <cell r="CN9">
            <v>2.8895</v>
          </cell>
          <cell r="CO9">
            <v>3.29645161290323</v>
          </cell>
          <cell r="CP9">
            <v>4.15583333333333</v>
          </cell>
          <cell r="CQ9">
            <v>3.93806451612903</v>
          </cell>
          <cell r="CR9">
            <v>4.40887096774194</v>
          </cell>
          <cell r="CS9">
            <v>5.32933333333333</v>
          </cell>
          <cell r="CT9">
            <v>5.27161290322581</v>
          </cell>
          <cell r="CU9">
            <v>9.47633333333334</v>
          </cell>
          <cell r="CV9">
            <v>19.9938709677419</v>
          </cell>
          <cell r="CW9">
            <v>10.1775806451613</v>
          </cell>
          <cell r="CX9">
            <v>9.64946428571429</v>
          </cell>
          <cell r="CY9">
            <v>7.32</v>
          </cell>
          <cell r="CZ9">
            <v>6.243</v>
          </cell>
          <cell r="DA9" t="e">
            <v>#VALUE!</v>
          </cell>
          <cell r="DB9" t="e">
            <v>#VALUE!</v>
          </cell>
          <cell r="DC9" t="e">
            <v>#VALUE!</v>
          </cell>
          <cell r="DD9" t="e">
            <v>#VALUE!</v>
          </cell>
          <cell r="DE9" t="e">
            <v>#VALUE!</v>
          </cell>
          <cell r="DF9" t="e">
            <v>#VALUE!</v>
          </cell>
          <cell r="DG9" t="e">
            <v>#VALUE!</v>
          </cell>
          <cell r="DH9" t="e">
            <v>#VALUE!</v>
          </cell>
        </row>
        <row r="10">
          <cell r="AB10" t="str">
            <v>NW, Domestic</v>
          </cell>
          <cell r="AC10">
            <v>1.12034482758621</v>
          </cell>
          <cell r="AD10">
            <v>1.04962962962963</v>
          </cell>
          <cell r="AE10">
            <v>1.0341935483871</v>
          </cell>
          <cell r="AF10">
            <v>1.04533333333333</v>
          </cell>
          <cell r="AG10">
            <v>1.10333333333333</v>
          </cell>
          <cell r="AH10">
            <v>1.077</v>
          </cell>
          <cell r="AI10">
            <v>0.873103448275862</v>
          </cell>
          <cell r="AJ10">
            <v>0.925689655172414</v>
          </cell>
          <cell r="AK10">
            <v>0.961071428571428</v>
          </cell>
          <cell r="AL10">
            <v>1.02884615384615</v>
          </cell>
          <cell r="AM10">
            <v>1.11678571428571</v>
          </cell>
          <cell r="AN10">
            <v>1.07620689655172</v>
          </cell>
          <cell r="AO10">
            <v>1.177</v>
          </cell>
          <cell r="AP10">
            <v>1.27655172413793</v>
          </cell>
          <cell r="AQ10">
            <v>1.06096774193548</v>
          </cell>
          <cell r="AR10">
            <v>1.04724137931034</v>
          </cell>
          <cell r="AS10">
            <v>1.04966666666667</v>
          </cell>
          <cell r="AT10">
            <v>1.15</v>
          </cell>
          <cell r="AU10">
            <v>1.13966666666667</v>
          </cell>
          <cell r="AV10">
            <v>1.28016129032258</v>
          </cell>
          <cell r="AW10">
            <v>1.24125</v>
          </cell>
          <cell r="AX10">
            <v>1.83451612903226</v>
          </cell>
          <cell r="AY10">
            <v>2.86517857142857</v>
          </cell>
          <cell r="AZ10">
            <v>3.56724137931035</v>
          </cell>
          <cell r="BA10">
            <v>3.06683333333333</v>
          </cell>
          <cell r="BB10">
            <v>1.9637037037037</v>
          </cell>
          <cell r="BC10">
            <v>1.53883333333333</v>
          </cell>
          <cell r="BD10">
            <v>1.62016666666667</v>
          </cell>
          <cell r="BE10">
            <v>1.49266666666667</v>
          </cell>
          <cell r="BF10">
            <v>1.35133333333333</v>
          </cell>
          <cell r="BG10">
            <v>1.30733333333333</v>
          </cell>
          <cell r="BH10">
            <v>1.43290322580645</v>
          </cell>
          <cell r="BI10">
            <v>1.79285714285714</v>
          </cell>
          <cell r="BJ10">
            <v>2.1791935483871</v>
          </cell>
          <cell r="BK10">
            <v>2.44232142857143</v>
          </cell>
          <cell r="BL10">
            <v>2.105</v>
          </cell>
          <cell r="BM10">
            <v>1.92866666666667</v>
          </cell>
          <cell r="BN10">
            <v>1.82851851851852</v>
          </cell>
          <cell r="BO10">
            <v>1.97129032258064</v>
          </cell>
          <cell r="BP10">
            <v>2.13759259259259</v>
          </cell>
          <cell r="BQ10">
            <v>1.79433333333333</v>
          </cell>
          <cell r="BR10">
            <v>1.513</v>
          </cell>
          <cell r="BS10">
            <v>1.73033333333333</v>
          </cell>
          <cell r="BT10">
            <v>1.72693548387097</v>
          </cell>
          <cell r="BU10">
            <v>1.69362068965517</v>
          </cell>
          <cell r="BV10">
            <v>1.74306451612903</v>
          </cell>
          <cell r="BW10">
            <v>1.89785714285714</v>
          </cell>
          <cell r="BX10">
            <v>1.70586206896552</v>
          </cell>
          <cell r="BY10">
            <v>1.67379310344828</v>
          </cell>
          <cell r="BZ10">
            <v>1.58125</v>
          </cell>
          <cell r="CA10">
            <v>1.52451612903226</v>
          </cell>
          <cell r="CB10">
            <v>1.8385</v>
          </cell>
          <cell r="CC10">
            <v>1.97709677419355</v>
          </cell>
          <cell r="CD10">
            <v>1.98416666666667</v>
          </cell>
          <cell r="CE10">
            <v>1.96032258064516</v>
          </cell>
          <cell r="CF10">
            <v>2.32048387096774</v>
          </cell>
          <cell r="CG10">
            <v>2.26283333333333</v>
          </cell>
          <cell r="CH10">
            <v>2.56709677419355</v>
          </cell>
          <cell r="CI10">
            <v>2.11716666666667</v>
          </cell>
          <cell r="CJ10">
            <v>2.18741935483871</v>
          </cell>
          <cell r="CK10">
            <v>2.22306451612903</v>
          </cell>
          <cell r="CL10">
            <v>2.36534482758621</v>
          </cell>
          <cell r="CM10">
            <v>2.56048387096774</v>
          </cell>
          <cell r="CN10">
            <v>2.6925</v>
          </cell>
          <cell r="CO10">
            <v>3.06709677419355</v>
          </cell>
          <cell r="CP10">
            <v>3.7635</v>
          </cell>
          <cell r="CQ10">
            <v>3.42354838709677</v>
          </cell>
          <cell r="CR10">
            <v>3.20193548387097</v>
          </cell>
          <cell r="CS10">
            <v>4.01466666666667</v>
          </cell>
          <cell r="CT10">
            <v>4.56338709677419</v>
          </cell>
          <cell r="CU10">
            <v>5.21933333333333</v>
          </cell>
          <cell r="CV10">
            <v>8.01193548387097</v>
          </cell>
          <cell r="CW10">
            <v>8.03564516129032</v>
          </cell>
          <cell r="CX10">
            <v>6.06446428571428</v>
          </cell>
          <cell r="CY10">
            <v>5.99741935483871</v>
          </cell>
          <cell r="CZ10">
            <v>3.98</v>
          </cell>
          <cell r="DA10" t="e">
            <v>#VALUE!</v>
          </cell>
          <cell r="DB10" t="e">
            <v>#VALUE!</v>
          </cell>
          <cell r="DC10" t="e">
            <v>#VALUE!</v>
          </cell>
          <cell r="DD10" t="e">
            <v>#VALUE!</v>
          </cell>
          <cell r="DE10" t="e">
            <v>#VALUE!</v>
          </cell>
          <cell r="DF10" t="e">
            <v>#VALUE!</v>
          </cell>
          <cell r="DG10" t="e">
            <v>#VALUE!</v>
          </cell>
          <cell r="DH10" t="e">
            <v>#VALUE!</v>
          </cell>
        </row>
        <row r="11">
          <cell r="AB11" t="str">
            <v>NW, Stanfield</v>
          </cell>
          <cell r="AC11" t="str">
            <v>N/A</v>
          </cell>
          <cell r="AD11" t="str">
            <v>N/A</v>
          </cell>
          <cell r="AE11" t="str">
            <v>N/A</v>
          </cell>
          <cell r="AF11" t="str">
            <v>N/A</v>
          </cell>
          <cell r="AG11" t="str">
            <v>N/A</v>
          </cell>
          <cell r="AH11" t="str">
            <v>N/A</v>
          </cell>
          <cell r="AI11" t="str">
            <v>N/A</v>
          </cell>
          <cell r="AJ11" t="str">
            <v>N/A</v>
          </cell>
          <cell r="AK11" t="str">
            <v>N/A</v>
          </cell>
          <cell r="AL11">
            <v>1.15</v>
          </cell>
          <cell r="AM11">
            <v>1.11214285714286</v>
          </cell>
          <cell r="AN11">
            <v>1.14586206896552</v>
          </cell>
          <cell r="AO11">
            <v>1.174</v>
          </cell>
          <cell r="AP11">
            <v>1.28551724137931</v>
          </cell>
          <cell r="AQ11">
            <v>1.07516129032258</v>
          </cell>
          <cell r="AR11">
            <v>1.04</v>
          </cell>
          <cell r="AS11">
            <v>0.980666666666667</v>
          </cell>
          <cell r="AT11">
            <v>1.01066666666667</v>
          </cell>
          <cell r="AU11">
            <v>1.1415</v>
          </cell>
          <cell r="AV11">
            <v>1.26629032258065</v>
          </cell>
          <cell r="AW11">
            <v>1.18982142857143</v>
          </cell>
          <cell r="AX11">
            <v>1.87806451612903</v>
          </cell>
          <cell r="AY11">
            <v>2.68267857142857</v>
          </cell>
          <cell r="AZ11">
            <v>3.4201724137931</v>
          </cell>
          <cell r="BA11">
            <v>2.95683333333333</v>
          </cell>
          <cell r="BB11">
            <v>1.77314814814815</v>
          </cell>
          <cell r="BC11">
            <v>1.318</v>
          </cell>
          <cell r="BD11">
            <v>1.53366666666667</v>
          </cell>
          <cell r="BE11">
            <v>1.47816666666667</v>
          </cell>
          <cell r="BF11">
            <v>1.33916666666667</v>
          </cell>
          <cell r="BG11">
            <v>1.25916666666667</v>
          </cell>
          <cell r="BH11">
            <v>1.42241935483871</v>
          </cell>
          <cell r="BI11">
            <v>1.79821428571429</v>
          </cell>
          <cell r="BJ11">
            <v>2.10935483870968</v>
          </cell>
          <cell r="BK11">
            <v>2.1175</v>
          </cell>
          <cell r="BL11">
            <v>2.02896551724138</v>
          </cell>
          <cell r="BM11">
            <v>1.93416666666667</v>
          </cell>
          <cell r="BN11">
            <v>1.75018518518519</v>
          </cell>
          <cell r="BO11">
            <v>1.89403225806452</v>
          </cell>
          <cell r="BP11">
            <v>2.10166666666667</v>
          </cell>
          <cell r="BQ11">
            <v>1.65416666666667</v>
          </cell>
          <cell r="BR11">
            <v>1.49083333333333</v>
          </cell>
          <cell r="BS11">
            <v>1.7215</v>
          </cell>
          <cell r="BT11">
            <v>1.70387096774194</v>
          </cell>
          <cell r="BU11">
            <v>1.65379310344828</v>
          </cell>
          <cell r="BV11">
            <v>1.75467741935484</v>
          </cell>
          <cell r="BW11">
            <v>1.95803571428571</v>
          </cell>
          <cell r="BX11">
            <v>2.11310344827586</v>
          </cell>
          <cell r="BY11">
            <v>1.71068965517241</v>
          </cell>
          <cell r="BZ11">
            <v>1.62428571428571</v>
          </cell>
          <cell r="CA11">
            <v>1.56145161290323</v>
          </cell>
          <cell r="CB11">
            <v>1.85683333333333</v>
          </cell>
          <cell r="CC11">
            <v>2.02193548387097</v>
          </cell>
          <cell r="CD11">
            <v>2.048</v>
          </cell>
          <cell r="CE11">
            <v>2.01516129032258</v>
          </cell>
          <cell r="CF11">
            <v>2.36338709677419</v>
          </cell>
          <cell r="CG11">
            <v>2.30383333333333</v>
          </cell>
          <cell r="CH11">
            <v>2.63241935483871</v>
          </cell>
          <cell r="CI11">
            <v>2.16766666666667</v>
          </cell>
          <cell r="CJ11">
            <v>2.2291935483871</v>
          </cell>
          <cell r="CK11">
            <v>2.27983870967742</v>
          </cell>
          <cell r="CL11">
            <v>2.38258620689655</v>
          </cell>
          <cell r="CM11">
            <v>2.61112903225806</v>
          </cell>
          <cell r="CN11">
            <v>2.79116666666667</v>
          </cell>
          <cell r="CO11">
            <v>3.16403225806452</v>
          </cell>
          <cell r="CP11">
            <v>3.82583333333333</v>
          </cell>
          <cell r="CQ11">
            <v>3.49354838709678</v>
          </cell>
          <cell r="CR11">
            <v>3.3391935483871</v>
          </cell>
          <cell r="CS11">
            <v>4.6545</v>
          </cell>
          <cell r="CT11">
            <v>4.8333870967742</v>
          </cell>
          <cell r="CU11">
            <v>9.7605</v>
          </cell>
          <cell r="CV11">
            <v>18.3670967741936</v>
          </cell>
          <cell r="CW11">
            <v>8.37822580645161</v>
          </cell>
          <cell r="CX11">
            <v>6.11892857142857</v>
          </cell>
          <cell r="CY11">
            <v>5.18354838709677</v>
          </cell>
          <cell r="CZ11">
            <v>5.319</v>
          </cell>
          <cell r="DA11" t="e">
            <v>#VALUE!</v>
          </cell>
          <cell r="DB11" t="e">
            <v>#VALUE!</v>
          </cell>
          <cell r="DC11" t="e">
            <v>#VALUE!</v>
          </cell>
          <cell r="DD11" t="e">
            <v>#VALUE!</v>
          </cell>
          <cell r="DE11" t="e">
            <v>#VALUE!</v>
          </cell>
          <cell r="DF11" t="e">
            <v>#VALUE!</v>
          </cell>
          <cell r="DG11" t="e">
            <v>#VALUE!</v>
          </cell>
          <cell r="DH11" t="e">
            <v>#VALUE!</v>
          </cell>
        </row>
        <row r="12">
          <cell r="AB12" t="str">
            <v>PG&amp;E City Gate</v>
          </cell>
          <cell r="AC12" t="str">
            <v>N/A</v>
          </cell>
          <cell r="AD12" t="str">
            <v>N/A</v>
          </cell>
          <cell r="AE12" t="str">
            <v>N/A</v>
          </cell>
          <cell r="AF12" t="str">
            <v>N/A</v>
          </cell>
          <cell r="AG12" t="str">
            <v>N/A</v>
          </cell>
          <cell r="AH12" t="str">
            <v>N/A</v>
          </cell>
          <cell r="AI12" t="str">
            <v>N/A</v>
          </cell>
          <cell r="AJ12" t="str">
            <v>N/A</v>
          </cell>
          <cell r="AK12" t="str">
            <v>N/A</v>
          </cell>
          <cell r="AL12" t="str">
            <v>N/A</v>
          </cell>
          <cell r="AM12" t="str">
            <v>N/A</v>
          </cell>
          <cell r="AN12" t="str">
            <v>N/A</v>
          </cell>
          <cell r="AO12" t="str">
            <v>N/A</v>
          </cell>
          <cell r="AP12" t="str">
            <v>N/A</v>
          </cell>
          <cell r="AQ12" t="str">
            <v>N/A</v>
          </cell>
          <cell r="AR12" t="str">
            <v>N/A</v>
          </cell>
          <cell r="AS12" t="str">
            <v>N/A</v>
          </cell>
          <cell r="AT12" t="str">
            <v>N/A</v>
          </cell>
          <cell r="AU12" t="str">
            <v>N/A</v>
          </cell>
          <cell r="AV12" t="str">
            <v>N/A</v>
          </cell>
          <cell r="AW12" t="str">
            <v>N/A</v>
          </cell>
          <cell r="AX12" t="str">
            <v>N/A</v>
          </cell>
          <cell r="AY12" t="str">
            <v>N/A</v>
          </cell>
          <cell r="AZ12" t="str">
            <v>N/A</v>
          </cell>
          <cell r="BA12" t="str">
            <v>N/A</v>
          </cell>
          <cell r="BB12" t="str">
            <v>N/A</v>
          </cell>
          <cell r="BC12" t="str">
            <v>N/A</v>
          </cell>
          <cell r="BD12" t="str">
            <v>N/A</v>
          </cell>
          <cell r="BE12" t="str">
            <v>N/A</v>
          </cell>
          <cell r="BF12" t="str">
            <v>N/A</v>
          </cell>
          <cell r="BG12" t="str">
            <v>N/A</v>
          </cell>
          <cell r="BH12" t="str">
            <v>N/A</v>
          </cell>
          <cell r="BI12" t="str">
            <v>N/A</v>
          </cell>
          <cell r="BJ12" t="str">
            <v>N/A</v>
          </cell>
          <cell r="BK12" t="str">
            <v>N/A</v>
          </cell>
          <cell r="BL12" t="str">
            <v>N/A</v>
          </cell>
          <cell r="BM12" t="str">
            <v>N/A</v>
          </cell>
          <cell r="BN12" t="str">
            <v>N/A</v>
          </cell>
          <cell r="BO12" t="str">
            <v>N/A</v>
          </cell>
          <cell r="BP12" t="str">
            <v>N/A</v>
          </cell>
          <cell r="BQ12">
            <v>2.255</v>
          </cell>
          <cell r="BR12">
            <v>2.07533333333333</v>
          </cell>
          <cell r="BS12">
            <v>2.43716666666667</v>
          </cell>
          <cell r="BT12">
            <v>2.39822580645161</v>
          </cell>
          <cell r="BU12">
            <v>2.30413793103448</v>
          </cell>
          <cell r="BV12">
            <v>2.38467741935484</v>
          </cell>
          <cell r="BW12">
            <v>2.59839285714286</v>
          </cell>
          <cell r="BX12">
            <v>2.55189655172414</v>
          </cell>
          <cell r="BY12">
            <v>2.075</v>
          </cell>
          <cell r="BZ12">
            <v>1.94714285714286</v>
          </cell>
          <cell r="CA12">
            <v>1.92</v>
          </cell>
          <cell r="CB12">
            <v>2.2775</v>
          </cell>
          <cell r="CC12">
            <v>2.41096774193548</v>
          </cell>
          <cell r="CD12">
            <v>2.45866666666667</v>
          </cell>
          <cell r="CE12">
            <v>2.47709677419355</v>
          </cell>
          <cell r="CF12">
            <v>2.74387096774194</v>
          </cell>
          <cell r="CG12">
            <v>2.7885</v>
          </cell>
          <cell r="CH12">
            <v>3.15629032258065</v>
          </cell>
          <cell r="CI12">
            <v>2.66666666666667</v>
          </cell>
          <cell r="CJ12">
            <v>2.50983870967742</v>
          </cell>
          <cell r="CK12">
            <v>2.47870967741936</v>
          </cell>
          <cell r="CL12">
            <v>2.69603448275862</v>
          </cell>
          <cell r="CM12">
            <v>2.965</v>
          </cell>
          <cell r="CN12">
            <v>3.085</v>
          </cell>
          <cell r="CO12">
            <v>3.67774193548387</v>
          </cell>
          <cell r="CP12">
            <v>4.666</v>
          </cell>
          <cell r="CQ12">
            <v>4.39516129032258</v>
          </cell>
          <cell r="CR12">
            <v>4.86403225806452</v>
          </cell>
          <cell r="CS12">
            <v>5.91633333333334</v>
          </cell>
          <cell r="CT12">
            <v>5.59322580645161</v>
          </cell>
          <cell r="CU12">
            <v>9.76683333333333</v>
          </cell>
          <cell r="CV12">
            <v>20.9948387096774</v>
          </cell>
          <cell r="CW12">
            <v>10.7388709677419</v>
          </cell>
          <cell r="CX12">
            <v>10.6648214285714</v>
          </cell>
          <cell r="CY12">
            <v>8.93370967741935</v>
          </cell>
          <cell r="CZ12">
            <v>9.783</v>
          </cell>
          <cell r="DA12" t="e">
            <v>#VALUE!</v>
          </cell>
          <cell r="DB12" t="e">
            <v>#VALUE!</v>
          </cell>
          <cell r="DC12" t="e">
            <v>#VALUE!</v>
          </cell>
          <cell r="DD12" t="e">
            <v>#VALUE!</v>
          </cell>
          <cell r="DE12" t="e">
            <v>#VALUE!</v>
          </cell>
          <cell r="DF12" t="e">
            <v>#VALUE!</v>
          </cell>
          <cell r="DG12" t="e">
            <v>#VALUE!</v>
          </cell>
          <cell r="DH12" t="e">
            <v>#VALUE!</v>
          </cell>
        </row>
        <row r="13">
          <cell r="AB13" t="str">
            <v>Rockies, Questar</v>
          </cell>
          <cell r="AC13">
            <v>1.13551724137931</v>
          </cell>
          <cell r="AD13">
            <v>1.07555555555556</v>
          </cell>
          <cell r="AE13">
            <v>1.03483870967742</v>
          </cell>
          <cell r="AF13">
            <v>1.065</v>
          </cell>
          <cell r="AG13">
            <v>1.09866666666667</v>
          </cell>
          <cell r="AH13">
            <v>1.08533333333333</v>
          </cell>
          <cell r="AI13">
            <v>0.862068965517242</v>
          </cell>
          <cell r="AJ13">
            <v>0.897413793103448</v>
          </cell>
          <cell r="AK13">
            <v>0.962142857142857</v>
          </cell>
          <cell r="AL13">
            <v>1.0458064516129</v>
          </cell>
          <cell r="AM13">
            <v>1.16892857142857</v>
          </cell>
          <cell r="AN13">
            <v>1.12241379310345</v>
          </cell>
          <cell r="AO13">
            <v>1.18266666666667</v>
          </cell>
          <cell r="AP13">
            <v>1.37689655172414</v>
          </cell>
          <cell r="AQ13">
            <v>1.09677419354839</v>
          </cell>
          <cell r="AR13">
            <v>1.07034482758621</v>
          </cell>
          <cell r="AS13">
            <v>1.03433333333333</v>
          </cell>
          <cell r="AT13">
            <v>1.09933333333333</v>
          </cell>
          <cell r="AU13">
            <v>1.14233333333333</v>
          </cell>
          <cell r="AV13">
            <v>1.27870967741935</v>
          </cell>
          <cell r="AW13">
            <v>1.22714285714286</v>
          </cell>
          <cell r="AX13">
            <v>1.63596774193548</v>
          </cell>
          <cell r="AY13">
            <v>2.72767857142857</v>
          </cell>
          <cell r="AZ13">
            <v>3.645</v>
          </cell>
          <cell r="BA13">
            <v>3.29566666666667</v>
          </cell>
          <cell r="BB13">
            <v>2.00388888888889</v>
          </cell>
          <cell r="BC13">
            <v>1.523</v>
          </cell>
          <cell r="BD13">
            <v>1.5535</v>
          </cell>
          <cell r="BE13">
            <v>1.453</v>
          </cell>
          <cell r="BF13">
            <v>1.33033333333333</v>
          </cell>
          <cell r="BG13">
            <v>1.30366666666667</v>
          </cell>
          <cell r="BH13">
            <v>1.42048387096774</v>
          </cell>
          <cell r="BI13">
            <v>1.78053571428571</v>
          </cell>
          <cell r="BJ13">
            <v>2.13370967741936</v>
          </cell>
          <cell r="BK13">
            <v>2.45017857142857</v>
          </cell>
          <cell r="BL13">
            <v>2.1001724137931</v>
          </cell>
          <cell r="BM13">
            <v>1.90333333333333</v>
          </cell>
          <cell r="BN13">
            <v>1.80759259259259</v>
          </cell>
          <cell r="BO13">
            <v>1.97645161290323</v>
          </cell>
          <cell r="BP13">
            <v>2.09240740740741</v>
          </cell>
          <cell r="BQ13">
            <v>1.81633333333333</v>
          </cell>
          <cell r="BR13">
            <v>1.51083333333333</v>
          </cell>
          <cell r="BS13">
            <v>1.701</v>
          </cell>
          <cell r="BT13">
            <v>1.66790322580645</v>
          </cell>
          <cell r="BU13">
            <v>1.61879310344828</v>
          </cell>
          <cell r="BV13">
            <v>1.67532258064516</v>
          </cell>
          <cell r="BW13">
            <v>1.85892857142857</v>
          </cell>
          <cell r="BX13">
            <v>1.66706896551724</v>
          </cell>
          <cell r="BY13">
            <v>1.62465517241379</v>
          </cell>
          <cell r="BZ13">
            <v>1.55303571428571</v>
          </cell>
          <cell r="CA13">
            <v>1.49177419354839</v>
          </cell>
          <cell r="CB13">
            <v>1.79633333333333</v>
          </cell>
          <cell r="CC13">
            <v>1.92225806451613</v>
          </cell>
          <cell r="CD13">
            <v>1.92183333333333</v>
          </cell>
          <cell r="CE13">
            <v>1.9241935483871</v>
          </cell>
          <cell r="CF13">
            <v>2.27290322580645</v>
          </cell>
          <cell r="CG13">
            <v>2.24183333333333</v>
          </cell>
          <cell r="CH13">
            <v>2.55870967741935</v>
          </cell>
          <cell r="CI13">
            <v>2.01283333333333</v>
          </cell>
          <cell r="CJ13">
            <v>2.13967741935484</v>
          </cell>
          <cell r="CK13">
            <v>2.16677419354839</v>
          </cell>
          <cell r="CL13">
            <v>2.30534482758621</v>
          </cell>
          <cell r="CM13">
            <v>2.49548387096774</v>
          </cell>
          <cell r="CN13">
            <v>2.611</v>
          </cell>
          <cell r="CO13">
            <v>2.9158064516129</v>
          </cell>
          <cell r="CP13">
            <v>3.60533333333333</v>
          </cell>
          <cell r="CQ13">
            <v>3.20064516129032</v>
          </cell>
          <cell r="CR13">
            <v>3.13403225806452</v>
          </cell>
          <cell r="CS13">
            <v>3.85866666666667</v>
          </cell>
          <cell r="CT13">
            <v>4.47354838709677</v>
          </cell>
          <cell r="CU13">
            <v>5.17016666666667</v>
          </cell>
          <cell r="CV13">
            <v>7.96951612903226</v>
          </cell>
          <cell r="CW13">
            <v>7.96209677419355</v>
          </cell>
          <cell r="CX13">
            <v>5.57089285714285</v>
          </cell>
          <cell r="CY13">
            <v>4.80661290322581</v>
          </cell>
          <cell r="CZ13">
            <v>3.912</v>
          </cell>
          <cell r="DA13" t="e">
            <v>#VALUE!</v>
          </cell>
          <cell r="DB13" t="e">
            <v>#VALUE!</v>
          </cell>
          <cell r="DC13" t="e">
            <v>#VALUE!</v>
          </cell>
          <cell r="DD13" t="e">
            <v>#VALUE!</v>
          </cell>
          <cell r="DE13" t="e">
            <v>#VALUE!</v>
          </cell>
          <cell r="DF13" t="e">
            <v>#VALUE!</v>
          </cell>
          <cell r="DG13" t="e">
            <v>#VALUE!</v>
          </cell>
          <cell r="DH13" t="e">
            <v>#VALUE!</v>
          </cell>
        </row>
        <row r="14">
          <cell r="AB14" t="str">
            <v>Socal</v>
          </cell>
          <cell r="AC14" t="str">
            <v>N/A</v>
          </cell>
          <cell r="AD14" t="str">
            <v>N/A</v>
          </cell>
          <cell r="AE14" t="str">
            <v>N/A</v>
          </cell>
          <cell r="AF14" t="str">
            <v>N/A</v>
          </cell>
          <cell r="AG14" t="str">
            <v>N/A</v>
          </cell>
          <cell r="AH14" t="str">
            <v>N/A</v>
          </cell>
          <cell r="AI14" t="str">
            <v>N/A</v>
          </cell>
          <cell r="AJ14" t="str">
            <v>N/A</v>
          </cell>
          <cell r="AK14" t="str">
            <v>N/A</v>
          </cell>
          <cell r="AL14" t="str">
            <v>N/A</v>
          </cell>
          <cell r="AM14" t="str">
            <v>N/A</v>
          </cell>
          <cell r="AN14" t="str">
            <v>N/A</v>
          </cell>
          <cell r="AO14" t="str">
            <v>N/A</v>
          </cell>
          <cell r="AP14" t="str">
            <v>N/A</v>
          </cell>
          <cell r="AQ14" t="str">
            <v>N/A</v>
          </cell>
          <cell r="AR14" t="str">
            <v>N/A</v>
          </cell>
          <cell r="AS14" t="str">
            <v>N/A</v>
          </cell>
          <cell r="AT14" t="str">
            <v>N/A</v>
          </cell>
          <cell r="AU14" t="str">
            <v>N/A</v>
          </cell>
          <cell r="AV14" t="str">
            <v>N/A</v>
          </cell>
          <cell r="AW14" t="str">
            <v>N/A</v>
          </cell>
          <cell r="AX14" t="str">
            <v>N/A</v>
          </cell>
          <cell r="AY14" t="str">
            <v>N/A</v>
          </cell>
          <cell r="AZ14" t="str">
            <v>N/A</v>
          </cell>
          <cell r="BA14" t="str">
            <v>N/A</v>
          </cell>
          <cell r="BB14" t="str">
            <v>N/A</v>
          </cell>
          <cell r="BC14" t="str">
            <v>N/A</v>
          </cell>
          <cell r="BD14" t="str">
            <v>N/A</v>
          </cell>
          <cell r="BE14" t="str">
            <v>N/A</v>
          </cell>
          <cell r="BF14" t="str">
            <v>N/A</v>
          </cell>
          <cell r="BG14" t="str">
            <v>N/A</v>
          </cell>
          <cell r="BH14" t="str">
            <v>N/A</v>
          </cell>
          <cell r="BI14" t="str">
            <v>N/A</v>
          </cell>
          <cell r="BJ14" t="str">
            <v>N/A</v>
          </cell>
          <cell r="BK14" t="str">
            <v>N/A</v>
          </cell>
          <cell r="BL14" t="str">
            <v>N/A</v>
          </cell>
          <cell r="BM14" t="str">
            <v>N/A</v>
          </cell>
          <cell r="BN14">
            <v>2.24107142857143</v>
          </cell>
          <cell r="BO14">
            <v>2.365</v>
          </cell>
          <cell r="BP14">
            <v>2.51966666666667</v>
          </cell>
          <cell r="BQ14">
            <v>2.16064516129032</v>
          </cell>
          <cell r="BR14">
            <v>2.01083333333333</v>
          </cell>
          <cell r="BS14">
            <v>2.3241935483871</v>
          </cell>
          <cell r="BT14">
            <v>2.22322580645161</v>
          </cell>
          <cell r="BU14">
            <v>2.13483333333333</v>
          </cell>
          <cell r="BV14">
            <v>2.20532258064516</v>
          </cell>
          <cell r="BW14">
            <v>2.35333333333333</v>
          </cell>
          <cell r="BX14">
            <v>2.12322580645161</v>
          </cell>
          <cell r="BY14">
            <v>1.89741935483871</v>
          </cell>
          <cell r="BZ14">
            <v>1.81696428571429</v>
          </cell>
          <cell r="CA14">
            <v>1.71338709677419</v>
          </cell>
          <cell r="CB14">
            <v>2.08033333333333</v>
          </cell>
          <cell r="CC14">
            <v>2.21516129032258</v>
          </cell>
          <cell r="CD14">
            <v>2.29216666666667</v>
          </cell>
          <cell r="CE14">
            <v>2.34177419354839</v>
          </cell>
          <cell r="CF14">
            <v>2.72161290322581</v>
          </cell>
          <cell r="CG14">
            <v>2.66633333333333</v>
          </cell>
          <cell r="CH14">
            <v>2.93741935483871</v>
          </cell>
          <cell r="CI14">
            <v>2.56416666666667</v>
          </cell>
          <cell r="CJ14">
            <v>2.465</v>
          </cell>
          <cell r="CK14">
            <v>2.42370967741936</v>
          </cell>
          <cell r="CL14">
            <v>2.61689655172414</v>
          </cell>
          <cell r="CM14">
            <v>2.83483870967742</v>
          </cell>
          <cell r="CN14">
            <v>3.01283333333333</v>
          </cell>
          <cell r="CO14">
            <v>3.62435483870968</v>
          </cell>
          <cell r="CP14">
            <v>4.63066666666667</v>
          </cell>
          <cell r="CQ14">
            <v>4.61532258064516</v>
          </cell>
          <cell r="CR14">
            <v>5.24241935483871</v>
          </cell>
          <cell r="CS14">
            <v>6.00766666666667</v>
          </cell>
          <cell r="CT14">
            <v>5.57790322580645</v>
          </cell>
          <cell r="CU14">
            <v>9.68033333333334</v>
          </cell>
          <cell r="CV14">
            <v>25.0827419354839</v>
          </cell>
          <cell r="CW14">
            <v>12.6813548387097</v>
          </cell>
          <cell r="CX14">
            <v>18.7352857142857</v>
          </cell>
          <cell r="CY14">
            <v>14.9774193548387</v>
          </cell>
          <cell r="CZ14">
            <v>17.116</v>
          </cell>
          <cell r="DA14" t="e">
            <v>#VALUE!</v>
          </cell>
          <cell r="DB14" t="e">
            <v>#VALUE!</v>
          </cell>
          <cell r="DC14" t="e">
            <v>#VALUE!</v>
          </cell>
          <cell r="DD14" t="e">
            <v>#VALUE!</v>
          </cell>
          <cell r="DE14" t="e">
            <v>#VALUE!</v>
          </cell>
          <cell r="DF14" t="e">
            <v>#VALUE!</v>
          </cell>
          <cell r="DG14" t="e">
            <v>#VALUE!</v>
          </cell>
          <cell r="DH14" t="e">
            <v>#VALUE!</v>
          </cell>
        </row>
        <row r="15">
          <cell r="AB15" t="str">
            <v>Waha</v>
          </cell>
          <cell r="AC15">
            <v>1.33172413793103</v>
          </cell>
          <cell r="AD15">
            <v>1.32037037037037</v>
          </cell>
          <cell r="AE15">
            <v>1.35129032258065</v>
          </cell>
          <cell r="AF15">
            <v>1.385</v>
          </cell>
          <cell r="AG15">
            <v>1.391</v>
          </cell>
          <cell r="AH15">
            <v>1.313</v>
          </cell>
          <cell r="AI15">
            <v>1.27327586206897</v>
          </cell>
          <cell r="AJ15">
            <v>1.43948275862069</v>
          </cell>
          <cell r="AK15">
            <v>1.50875</v>
          </cell>
          <cell r="AL15">
            <v>1.51129032258064</v>
          </cell>
          <cell r="AM15">
            <v>1.68178571428571</v>
          </cell>
          <cell r="AN15">
            <v>1.82724137931035</v>
          </cell>
          <cell r="AO15">
            <v>1.93133333333333</v>
          </cell>
          <cell r="AP15">
            <v>3.02413793103448</v>
          </cell>
          <cell r="AQ15">
            <v>2.38225806451613</v>
          </cell>
          <cell r="AR15">
            <v>2.09586206896552</v>
          </cell>
          <cell r="AS15">
            <v>2.01466666666667</v>
          </cell>
          <cell r="AT15">
            <v>2.09333333333333</v>
          </cell>
          <cell r="AU15">
            <v>2.17616666666667</v>
          </cell>
          <cell r="AV15">
            <v>1.89451612903226</v>
          </cell>
          <cell r="AW15">
            <v>1.68535714285714</v>
          </cell>
          <cell r="AX15">
            <v>2.24725806451613</v>
          </cell>
          <cell r="AY15">
            <v>2.915</v>
          </cell>
          <cell r="AZ15">
            <v>3.58896551724138</v>
          </cell>
          <cell r="BA15">
            <v>3.25783333333333</v>
          </cell>
          <cell r="BB15">
            <v>2.08703703703704</v>
          </cell>
          <cell r="BC15">
            <v>1.781</v>
          </cell>
          <cell r="BD15">
            <v>1.89466666666667</v>
          </cell>
          <cell r="BE15">
            <v>2.0685</v>
          </cell>
          <cell r="BF15">
            <v>2.06</v>
          </cell>
          <cell r="BG15">
            <v>2.1235</v>
          </cell>
          <cell r="BH15">
            <v>2.40612903225806</v>
          </cell>
          <cell r="BI15">
            <v>2.78785714285714</v>
          </cell>
          <cell r="BJ15">
            <v>2.88870967741935</v>
          </cell>
          <cell r="BK15">
            <v>2.82625</v>
          </cell>
          <cell r="BL15">
            <v>2.19431034482759</v>
          </cell>
          <cell r="BM15">
            <v>1.98316666666667</v>
          </cell>
          <cell r="BN15">
            <v>2.09944444444444</v>
          </cell>
          <cell r="BO15">
            <v>2.17193548387097</v>
          </cell>
          <cell r="BP15">
            <v>2.33888888888889</v>
          </cell>
          <cell r="BQ15">
            <v>2.03416666666667</v>
          </cell>
          <cell r="BR15">
            <v>2.082</v>
          </cell>
          <cell r="BS15">
            <v>2.15466666666667</v>
          </cell>
          <cell r="BT15">
            <v>1.80645161290323</v>
          </cell>
          <cell r="BU15">
            <v>1.90775862068966</v>
          </cell>
          <cell r="BV15">
            <v>1.81854838709677</v>
          </cell>
          <cell r="BW15">
            <v>2.02017857142857</v>
          </cell>
          <cell r="BX15">
            <v>1.69706896551724</v>
          </cell>
          <cell r="BY15">
            <v>1.77379310344828</v>
          </cell>
          <cell r="BZ15">
            <v>1.67107142857143</v>
          </cell>
          <cell r="CA15">
            <v>1.66048387096774</v>
          </cell>
          <cell r="CB15">
            <v>2.02583333333333</v>
          </cell>
          <cell r="CC15">
            <v>2.15693548387097</v>
          </cell>
          <cell r="CD15">
            <v>2.207</v>
          </cell>
          <cell r="CE15">
            <v>2.24435483870968</v>
          </cell>
          <cell r="CF15">
            <v>2.72112903225806</v>
          </cell>
          <cell r="CG15">
            <v>2.47233333333333</v>
          </cell>
          <cell r="CH15">
            <v>2.64451612903226</v>
          </cell>
          <cell r="CI15">
            <v>2.20816666666667</v>
          </cell>
          <cell r="CJ15">
            <v>2.27822580645161</v>
          </cell>
          <cell r="CK15">
            <v>2.30612903225807</v>
          </cell>
          <cell r="CL15">
            <v>2.4948275862069</v>
          </cell>
          <cell r="CM15">
            <v>2.71870967741936</v>
          </cell>
          <cell r="CN15">
            <v>2.89716666666667</v>
          </cell>
          <cell r="CO15">
            <v>3.43145161290323</v>
          </cell>
          <cell r="CP15">
            <v>4.20383333333333</v>
          </cell>
          <cell r="CQ15">
            <v>4.03774193548387</v>
          </cell>
          <cell r="CR15">
            <v>4.38290322580645</v>
          </cell>
          <cell r="CS15">
            <v>4.98816666666667</v>
          </cell>
          <cell r="CT15">
            <v>4.96403225806452</v>
          </cell>
          <cell r="CU15">
            <v>5.49166666666667</v>
          </cell>
          <cell r="CV15">
            <v>8.71096774193548</v>
          </cell>
          <cell r="CW15">
            <v>8.10048387096774</v>
          </cell>
          <cell r="CX15">
            <v>5.64678571428571</v>
          </cell>
          <cell r="CY15">
            <v>5.11645161290323</v>
          </cell>
          <cell r="CZ15">
            <v>5.168</v>
          </cell>
          <cell r="DA15" t="e">
            <v>#VALUE!</v>
          </cell>
          <cell r="DB15" t="e">
            <v>#VALUE!</v>
          </cell>
          <cell r="DC15" t="e">
            <v>#VALUE!</v>
          </cell>
          <cell r="DD15" t="e">
            <v>#VALUE!</v>
          </cell>
          <cell r="DE15" t="e">
            <v>#VALUE!</v>
          </cell>
          <cell r="DF15" t="e">
            <v>#VALUE!</v>
          </cell>
          <cell r="DG15" t="e">
            <v>#VALUE!</v>
          </cell>
          <cell r="DH15" t="e">
            <v>#VALUE!</v>
          </cell>
        </row>
        <row r="16">
          <cell r="AB16" t="str">
            <v>Kingsgate</v>
          </cell>
          <cell r="AC16">
            <v>0.947931034482758</v>
          </cell>
          <cell r="AD16">
            <v>0.846666666666667</v>
          </cell>
          <cell r="AE16">
            <v>0.876774193548387</v>
          </cell>
          <cell r="AF16">
            <v>0.977333333333333</v>
          </cell>
          <cell r="AG16">
            <v>0.991</v>
          </cell>
          <cell r="AH16">
            <v>0.928333333333333</v>
          </cell>
          <cell r="AI16">
            <v>0.785172413793104</v>
          </cell>
          <cell r="AJ16">
            <v>0.830344827586207</v>
          </cell>
          <cell r="AK16">
            <v>0.856071428571429</v>
          </cell>
          <cell r="AL16">
            <v>1.01048387096774</v>
          </cell>
          <cell r="AM16">
            <v>1.04285714285714</v>
          </cell>
          <cell r="AN16">
            <v>1.07206896551724</v>
          </cell>
          <cell r="AO16">
            <v>1.23</v>
          </cell>
          <cell r="AP16">
            <v>1.21620689655172</v>
          </cell>
          <cell r="AQ16">
            <v>1.05</v>
          </cell>
          <cell r="AR16">
            <v>0.970344827586207</v>
          </cell>
          <cell r="AS16">
            <v>0.896</v>
          </cell>
          <cell r="AT16">
            <v>0.915333333333333</v>
          </cell>
          <cell r="AU16">
            <v>0.985166666666667</v>
          </cell>
          <cell r="AV16">
            <v>0.99258064516129</v>
          </cell>
          <cell r="AW16">
            <v>1.01982142857143</v>
          </cell>
          <cell r="AX16">
            <v>1.32467741935484</v>
          </cell>
          <cell r="AY16">
            <v>2.21875</v>
          </cell>
          <cell r="AZ16">
            <v>2.89310344827586</v>
          </cell>
          <cell r="BA16">
            <v>2.7215</v>
          </cell>
          <cell r="BB16">
            <v>1.62833333333333</v>
          </cell>
          <cell r="BC16">
            <v>1.23083333333333</v>
          </cell>
          <cell r="BD16">
            <v>1.43166666666667</v>
          </cell>
          <cell r="BE16">
            <v>1.38566666666667</v>
          </cell>
          <cell r="BF16">
            <v>1.25533333333333</v>
          </cell>
          <cell r="BG16">
            <v>1.24233333333333</v>
          </cell>
          <cell r="BH16">
            <v>1.27903225806452</v>
          </cell>
          <cell r="BI16">
            <v>1.47375</v>
          </cell>
          <cell r="BJ16">
            <v>1.66177419354839</v>
          </cell>
          <cell r="BK16">
            <v>1.78714285714286</v>
          </cell>
          <cell r="BL16">
            <v>1.54413793103448</v>
          </cell>
          <cell r="BM16">
            <v>1.70466666666667</v>
          </cell>
          <cell r="BN16">
            <v>1.43740740740741</v>
          </cell>
          <cell r="BO16">
            <v>1.61354838709677</v>
          </cell>
          <cell r="BP16">
            <v>1.895</v>
          </cell>
          <cell r="BQ16">
            <v>1.41516666666667</v>
          </cell>
          <cell r="BR16">
            <v>1.42883333333333</v>
          </cell>
          <cell r="BS16">
            <v>1.579</v>
          </cell>
          <cell r="BT16">
            <v>1.50548387096774</v>
          </cell>
          <cell r="BU16">
            <v>1.50258620689655</v>
          </cell>
          <cell r="BV16">
            <v>1.73951612903226</v>
          </cell>
          <cell r="BW16">
            <v>1.88339285714286</v>
          </cell>
          <cell r="BX16">
            <v>1.83293103448276</v>
          </cell>
          <cell r="BY16">
            <v>1.69465517241379</v>
          </cell>
          <cell r="BZ16">
            <v>1.61875</v>
          </cell>
          <cell r="CA16">
            <v>1.57612903225807</v>
          </cell>
          <cell r="CB16">
            <v>1.8405</v>
          </cell>
          <cell r="CC16">
            <v>2.01048387096774</v>
          </cell>
          <cell r="CD16">
            <v>2.05633333333333</v>
          </cell>
          <cell r="CE16">
            <v>2.0091935483871</v>
          </cell>
          <cell r="CF16">
            <v>2.32048387096774</v>
          </cell>
          <cell r="CG16">
            <v>2.25783333333333</v>
          </cell>
          <cell r="CH16">
            <v>2.61161290322581</v>
          </cell>
          <cell r="CI16">
            <v>2.174</v>
          </cell>
          <cell r="CJ16">
            <v>2.1691935483871</v>
          </cell>
          <cell r="CK16">
            <v>2.21566666666667</v>
          </cell>
          <cell r="CL16">
            <v>2.33137931034483</v>
          </cell>
          <cell r="CM16">
            <v>2.59112903225806</v>
          </cell>
          <cell r="CN16">
            <v>2.74716666666667</v>
          </cell>
          <cell r="CO16">
            <v>3.10096774193548</v>
          </cell>
          <cell r="CP16">
            <v>3.73533333333333</v>
          </cell>
          <cell r="CQ16">
            <v>3.36548387096774</v>
          </cell>
          <cell r="CR16">
            <v>3.28967741935484</v>
          </cell>
          <cell r="CS16">
            <v>4.55616666666667</v>
          </cell>
          <cell r="CT16">
            <v>4.6958064516129</v>
          </cell>
          <cell r="CU16">
            <v>8.99633333333333</v>
          </cell>
          <cell r="CV16">
            <v>17.5101612903226</v>
          </cell>
          <cell r="CW16">
            <v>8.32177419354839</v>
          </cell>
          <cell r="CX16">
            <v>6.04035714285715</v>
          </cell>
          <cell r="CY16">
            <v>5.1733870967742</v>
          </cell>
          <cell r="CZ16">
            <v>5.177</v>
          </cell>
          <cell r="DA16" t="e">
            <v>#VALUE!</v>
          </cell>
          <cell r="DB16" t="e">
            <v>#VALUE!</v>
          </cell>
          <cell r="DC16" t="e">
            <v>#VALUE!</v>
          </cell>
          <cell r="DD16" t="e">
            <v>#VALUE!</v>
          </cell>
          <cell r="DE16" t="e">
            <v>#VALUE!</v>
          </cell>
          <cell r="DF16" t="e">
            <v>#VALUE!</v>
          </cell>
          <cell r="DG16" t="e">
            <v>#VALUE!</v>
          </cell>
          <cell r="DH16" t="e">
            <v>#VALUE!</v>
          </cell>
        </row>
        <row r="17">
          <cell r="AB17" t="str">
            <v>Kern River, Rockies</v>
          </cell>
          <cell r="AC17">
            <v>1.14275862068966</v>
          </cell>
          <cell r="AD17">
            <v>1.07185185185185</v>
          </cell>
          <cell r="AE17">
            <v>1.04741935483871</v>
          </cell>
          <cell r="AF17">
            <v>1.07233333333333</v>
          </cell>
          <cell r="AG17">
            <v>1.10466666666667</v>
          </cell>
          <cell r="AH17">
            <v>1.08966666666667</v>
          </cell>
          <cell r="AI17">
            <v>0.867586206896552</v>
          </cell>
          <cell r="AJ17">
            <v>0.931379310344828</v>
          </cell>
          <cell r="AK17">
            <v>0.981071428571428</v>
          </cell>
          <cell r="AL17">
            <v>1.05887096774193</v>
          </cell>
          <cell r="AM17">
            <v>1.205</v>
          </cell>
          <cell r="AN17">
            <v>1.07586206896552</v>
          </cell>
          <cell r="AO17">
            <v>1.149</v>
          </cell>
          <cell r="AP17">
            <v>1.37689655172414</v>
          </cell>
          <cell r="AQ17">
            <v>1.08387096774194</v>
          </cell>
          <cell r="AR17">
            <v>1.08241379310345</v>
          </cell>
          <cell r="AS17">
            <v>1.06033333333333</v>
          </cell>
          <cell r="AT17">
            <v>1.14466666666667</v>
          </cell>
          <cell r="AU17">
            <v>1.1525</v>
          </cell>
          <cell r="AV17">
            <v>1.28258064516129</v>
          </cell>
          <cell r="AW17">
            <v>1.25</v>
          </cell>
          <cell r="AX17">
            <v>1.82209677419355</v>
          </cell>
          <cell r="AY17">
            <v>2.86464285714286</v>
          </cell>
          <cell r="AZ17">
            <v>3.64586206896552</v>
          </cell>
          <cell r="BA17">
            <v>3.11383333333333</v>
          </cell>
          <cell r="BB17">
            <v>1.98425925925926</v>
          </cell>
          <cell r="BC17">
            <v>1.53216666666667</v>
          </cell>
          <cell r="BD17">
            <v>1.6235</v>
          </cell>
          <cell r="BE17">
            <v>1.5045</v>
          </cell>
          <cell r="BF17">
            <v>1.35666666666667</v>
          </cell>
          <cell r="BG17">
            <v>1.308</v>
          </cell>
          <cell r="BH17">
            <v>1.42548387096774</v>
          </cell>
          <cell r="BI17">
            <v>1.79357142857143</v>
          </cell>
          <cell r="BJ17">
            <v>2.16741935483871</v>
          </cell>
          <cell r="BK17">
            <v>2.45053571428571</v>
          </cell>
          <cell r="BL17">
            <v>2.10241379310345</v>
          </cell>
          <cell r="BM17">
            <v>1.94083333333333</v>
          </cell>
          <cell r="BN17">
            <v>1.82944444444444</v>
          </cell>
          <cell r="BO17">
            <v>1.97483870967742</v>
          </cell>
          <cell r="BP17">
            <v>2.13259259259259</v>
          </cell>
          <cell r="BQ17">
            <v>1.8005</v>
          </cell>
          <cell r="BR17">
            <v>1.51383333333333</v>
          </cell>
          <cell r="BS17">
            <v>1.72883333333333</v>
          </cell>
          <cell r="BT17">
            <v>1.71193548387097</v>
          </cell>
          <cell r="BU17">
            <v>1.68706896551724</v>
          </cell>
          <cell r="BV17">
            <v>1.74258064516129</v>
          </cell>
          <cell r="BW17">
            <v>1.92339285714286</v>
          </cell>
          <cell r="BX17">
            <v>1.75793103448276</v>
          </cell>
          <cell r="BY17">
            <v>1.69172413793104</v>
          </cell>
          <cell r="BZ17">
            <v>1.61446428571429</v>
          </cell>
          <cell r="CA17">
            <v>1.53548387096774</v>
          </cell>
          <cell r="CB17">
            <v>1.85416666666667</v>
          </cell>
          <cell r="CC17">
            <v>1.99790322580645</v>
          </cell>
          <cell r="CD17">
            <v>2.00166666666667</v>
          </cell>
          <cell r="CE17">
            <v>1.96645161290323</v>
          </cell>
          <cell r="CF17">
            <v>2.335</v>
          </cell>
          <cell r="CG17">
            <v>2.26633333333333</v>
          </cell>
          <cell r="CH17">
            <v>2.57467741935484</v>
          </cell>
          <cell r="CI17">
            <v>2.12916666666667</v>
          </cell>
          <cell r="CJ17">
            <v>2.21112903225807</v>
          </cell>
          <cell r="CK17">
            <v>2.235</v>
          </cell>
          <cell r="CL17">
            <v>2.37120689655172</v>
          </cell>
          <cell r="CM17">
            <v>2.56064516129032</v>
          </cell>
          <cell r="CN17">
            <v>2.6925</v>
          </cell>
          <cell r="CO17">
            <v>3.06709677419355</v>
          </cell>
          <cell r="CP17">
            <v>3.7635</v>
          </cell>
          <cell r="CQ17">
            <v>3.42354838709677</v>
          </cell>
          <cell r="CR17">
            <v>3.20193548387097</v>
          </cell>
          <cell r="CS17">
            <v>4.01466666666667</v>
          </cell>
          <cell r="CT17">
            <v>4.56338709677419</v>
          </cell>
          <cell r="CU17">
            <v>5.21933333333333</v>
          </cell>
          <cell r="CV17">
            <v>8.01193548387097</v>
          </cell>
          <cell r="CW17">
            <v>8.03564516129032</v>
          </cell>
          <cell r="CX17">
            <v>6.06446428571428</v>
          </cell>
          <cell r="CY17">
            <v>5.99741935483871</v>
          </cell>
          <cell r="CZ17">
            <v>3.98</v>
          </cell>
          <cell r="DA17" t="e">
            <v>#VALUE!</v>
          </cell>
          <cell r="DB17" t="e">
            <v>#VALUE!</v>
          </cell>
          <cell r="DC17" t="e">
            <v>#VALUE!</v>
          </cell>
          <cell r="DD17" t="e">
            <v>#VALUE!</v>
          </cell>
          <cell r="DE17" t="e">
            <v>#VALUE!</v>
          </cell>
          <cell r="DF17" t="e">
            <v>#VALUE!</v>
          </cell>
          <cell r="DG17" t="e">
            <v>#VALUE!</v>
          </cell>
          <cell r="DH17" t="e">
            <v>#VALUE!</v>
          </cell>
        </row>
        <row r="18">
          <cell r="AB18" t="str">
            <v>Chicago LDC</v>
          </cell>
          <cell r="AC18" t="e">
            <v>#VALUE!</v>
          </cell>
          <cell r="AD18" t="e">
            <v>#VALUE!</v>
          </cell>
          <cell r="AE18" t="e">
            <v>#VALUE!</v>
          </cell>
          <cell r="AF18" t="e">
            <v>#VALUE!</v>
          </cell>
          <cell r="AG18" t="e">
            <v>#VALUE!</v>
          </cell>
          <cell r="AH18" t="e">
            <v>#VALUE!</v>
          </cell>
          <cell r="AI18" t="e">
            <v>#VALUE!</v>
          </cell>
          <cell r="AJ18" t="e">
            <v>#VALUE!</v>
          </cell>
          <cell r="AK18" t="e">
            <v>#VALUE!</v>
          </cell>
          <cell r="AL18" t="e">
            <v>#VALUE!</v>
          </cell>
          <cell r="AM18" t="e">
            <v>#VALUE!</v>
          </cell>
          <cell r="AN18" t="e">
            <v>#VALUE!</v>
          </cell>
          <cell r="AO18" t="e">
            <v>#VALUE!</v>
          </cell>
          <cell r="AP18" t="e">
            <v>#VALUE!</v>
          </cell>
          <cell r="AQ18">
            <v>3.52</v>
          </cell>
          <cell r="AR18">
            <v>2.501</v>
          </cell>
          <cell r="AS18">
            <v>2.37967741935484</v>
          </cell>
          <cell r="AT18">
            <v>2.494</v>
          </cell>
          <cell r="AU18">
            <v>2.54</v>
          </cell>
          <cell r="AV18">
            <v>2.10645161290323</v>
          </cell>
          <cell r="AW18">
            <v>1.90983333333333</v>
          </cell>
          <cell r="AX18">
            <v>2.53225806451613</v>
          </cell>
          <cell r="AY18">
            <v>3.381</v>
          </cell>
          <cell r="AZ18">
            <v>3.89193548387097</v>
          </cell>
          <cell r="BA18">
            <v>3.87322580645161</v>
          </cell>
          <cell r="BB18">
            <v>2.34410714285714</v>
          </cell>
          <cell r="BC18">
            <v>1.95612903225806</v>
          </cell>
          <cell r="BD18">
            <v>2.098</v>
          </cell>
          <cell r="BE18">
            <v>2.28661290322581</v>
          </cell>
          <cell r="BF18">
            <v>2.2425</v>
          </cell>
          <cell r="BG18">
            <v>2.24016129032258</v>
          </cell>
          <cell r="BH18">
            <v>2.52967741935484</v>
          </cell>
          <cell r="BI18">
            <v>2.9625</v>
          </cell>
          <cell r="BJ18">
            <v>3.21032258064516</v>
          </cell>
          <cell r="BK18">
            <v>3.13666666666667</v>
          </cell>
          <cell r="BL18">
            <v>2.36225806451613</v>
          </cell>
          <cell r="BM18">
            <v>2.1591935483871</v>
          </cell>
          <cell r="BN18">
            <v>2.24607142857143</v>
          </cell>
          <cell r="BO18">
            <v>2.31258064516129</v>
          </cell>
          <cell r="BP18">
            <v>2.50316666666667</v>
          </cell>
          <cell r="BQ18">
            <v>2.23887096774193</v>
          </cell>
          <cell r="BR18">
            <v>2.21916666666667</v>
          </cell>
          <cell r="BS18">
            <v>2.23096774193548</v>
          </cell>
          <cell r="BT18">
            <v>1.90983870967742</v>
          </cell>
          <cell r="BU18">
            <v>2.02116666666667</v>
          </cell>
          <cell r="BV18">
            <v>1.99790322580645</v>
          </cell>
          <cell r="BW18">
            <v>2.17283333333333</v>
          </cell>
          <cell r="BX18">
            <v>1.78112903225807</v>
          </cell>
          <cell r="BY18">
            <v>1.95935483870968</v>
          </cell>
          <cell r="BZ18">
            <v>1.8</v>
          </cell>
          <cell r="CA18">
            <v>1.79209677419355</v>
          </cell>
          <cell r="CB18">
            <v>2.14116666666667</v>
          </cell>
          <cell r="CC18">
            <v>2.30096774193548</v>
          </cell>
          <cell r="CD18">
            <v>2.31333333333333</v>
          </cell>
          <cell r="CE18">
            <v>2.33612903225807</v>
          </cell>
          <cell r="CF18">
            <v>2.82774193548387</v>
          </cell>
          <cell r="CG18">
            <v>2.65316666666667</v>
          </cell>
          <cell r="CH18">
            <v>2.77725806451613</v>
          </cell>
          <cell r="CI18">
            <v>2.36933333333333</v>
          </cell>
          <cell r="CJ18">
            <v>2.38967741935484</v>
          </cell>
          <cell r="CK18">
            <v>2.44532258064516</v>
          </cell>
          <cell r="CL18">
            <v>2.66879310344827</v>
          </cell>
          <cell r="CM18">
            <v>2.82758064516129</v>
          </cell>
          <cell r="CN18">
            <v>3.063</v>
          </cell>
          <cell r="CO18">
            <v>3.62112903225806</v>
          </cell>
          <cell r="CP18">
            <v>4.37866666666667</v>
          </cell>
          <cell r="CQ18">
            <v>4.08838709677419</v>
          </cell>
          <cell r="CR18">
            <v>4.45951612903226</v>
          </cell>
          <cell r="CS18">
            <v>5.1645</v>
          </cell>
          <cell r="CT18">
            <v>5.16854838709677</v>
          </cell>
          <cell r="CU18">
            <v>5.57933333333333</v>
          </cell>
          <cell r="CV18">
            <v>9.66806451612903</v>
          </cell>
          <cell r="CW18">
            <v>8.22770967741936</v>
          </cell>
          <cell r="CX18">
            <v>5.88053571428571</v>
          </cell>
          <cell r="CY18">
            <v>5.35741935483871</v>
          </cell>
          <cell r="CZ18">
            <v>5.354</v>
          </cell>
          <cell r="DA18" t="e">
            <v>#VALUE!</v>
          </cell>
          <cell r="DB18" t="e">
            <v>#VALUE!</v>
          </cell>
          <cell r="DC18" t="e">
            <v>#VALUE!</v>
          </cell>
          <cell r="DD18" t="e">
            <v>#VALUE!</v>
          </cell>
          <cell r="DE18" t="e">
            <v>#VALUE!</v>
          </cell>
          <cell r="DF18" t="e">
            <v>#VALUE!</v>
          </cell>
          <cell r="DG18" t="e">
            <v>#VALUE!</v>
          </cell>
          <cell r="DH18" t="e">
            <v>#VALUE!</v>
          </cell>
        </row>
        <row r="19">
          <cell r="AB19" t="str">
            <v>Katy</v>
          </cell>
          <cell r="AC19">
            <v>1.403</v>
          </cell>
          <cell r="AD19">
            <v>1.42473684210526</v>
          </cell>
          <cell r="AE19">
            <v>1.46708333333333</v>
          </cell>
          <cell r="AF19">
            <v>1.56</v>
          </cell>
          <cell r="AG19">
            <v>1.59045454545455</v>
          </cell>
          <cell r="AH19">
            <v>1.50863636363636</v>
          </cell>
          <cell r="AI19">
            <v>1.37789473684211</v>
          </cell>
          <cell r="AJ19">
            <v>1.50214285714286</v>
          </cell>
          <cell r="AK19">
            <v>1.56357142857143</v>
          </cell>
          <cell r="AL19">
            <v>1.65129032258065</v>
          </cell>
          <cell r="AM19">
            <v>1.84357142857143</v>
          </cell>
          <cell r="AN19">
            <v>1.9248275862069</v>
          </cell>
          <cell r="AO19">
            <v>1.99333333333333</v>
          </cell>
          <cell r="AP19">
            <v>3.34586206896552</v>
          </cell>
          <cell r="AQ19">
            <v>2.42709677419355</v>
          </cell>
          <cell r="AR19">
            <v>2.17827586206897</v>
          </cell>
          <cell r="AS19">
            <v>2.17766666666667</v>
          </cell>
          <cell r="AT19">
            <v>2.40433333333333</v>
          </cell>
          <cell r="AU19">
            <v>2.41333333333333</v>
          </cell>
          <cell r="AV19">
            <v>1.99370967741935</v>
          </cell>
          <cell r="AW19">
            <v>1.77625</v>
          </cell>
          <cell r="AX19">
            <v>2.29435483870968</v>
          </cell>
          <cell r="AY19">
            <v>2.93232142857143</v>
          </cell>
          <cell r="AZ19">
            <v>3.58758620689655</v>
          </cell>
          <cell r="BA19">
            <v>3.25316666666667</v>
          </cell>
          <cell r="BB19">
            <v>2.13592592592593</v>
          </cell>
          <cell r="BC19">
            <v>1.843</v>
          </cell>
          <cell r="BD19">
            <v>1.96533333333333</v>
          </cell>
          <cell r="BE19">
            <v>2.1505</v>
          </cell>
          <cell r="BF19">
            <v>2.131</v>
          </cell>
          <cell r="BG19">
            <v>2.14516666666667</v>
          </cell>
          <cell r="BH19">
            <v>2.44612903225806</v>
          </cell>
          <cell r="BI19">
            <v>2.82857142857143</v>
          </cell>
          <cell r="BJ19">
            <v>2.97951612903226</v>
          </cell>
          <cell r="BK19">
            <v>2.92714285714286</v>
          </cell>
          <cell r="BL19">
            <v>2.24</v>
          </cell>
          <cell r="BM19">
            <v>2.04083333333333</v>
          </cell>
          <cell r="BN19">
            <v>2.1687037037037</v>
          </cell>
          <cell r="BO19">
            <v>2.19967741935484</v>
          </cell>
          <cell r="BP19">
            <v>2.41277777777778</v>
          </cell>
          <cell r="BQ19">
            <v>2.10683333333333</v>
          </cell>
          <cell r="BR19">
            <v>2.15166666666667</v>
          </cell>
          <cell r="BS19">
            <v>2.18566666666667</v>
          </cell>
          <cell r="BT19">
            <v>1.845</v>
          </cell>
          <cell r="BU19">
            <v>1.97620689655172</v>
          </cell>
          <cell r="BV19">
            <v>1.87</v>
          </cell>
          <cell r="BW19">
            <v>2.06053571428571</v>
          </cell>
          <cell r="BX19">
            <v>1.66431034482759</v>
          </cell>
          <cell r="BY19">
            <v>1.80362068965517</v>
          </cell>
          <cell r="BZ19">
            <v>1.72875</v>
          </cell>
          <cell r="CA19">
            <v>1.72370967741935</v>
          </cell>
          <cell r="CB19">
            <v>2.08633333333333</v>
          </cell>
          <cell r="CC19">
            <v>2.22967741935484</v>
          </cell>
          <cell r="CD19">
            <v>2.25766666666667</v>
          </cell>
          <cell r="CE19">
            <v>2.28370967741936</v>
          </cell>
          <cell r="CF19">
            <v>2.77790322580645</v>
          </cell>
          <cell r="CG19">
            <v>2.53016666666667</v>
          </cell>
          <cell r="CH19">
            <v>2.66838709677419</v>
          </cell>
          <cell r="CI19">
            <v>2.25</v>
          </cell>
          <cell r="CJ19">
            <v>2.3091935483871</v>
          </cell>
          <cell r="CK19">
            <v>2.35177419354839</v>
          </cell>
          <cell r="CL19">
            <v>2.55775862068966</v>
          </cell>
          <cell r="CM19">
            <v>2.76645161290323</v>
          </cell>
          <cell r="CN19">
            <v>2.96616666666667</v>
          </cell>
          <cell r="CO19">
            <v>3.52693548387097</v>
          </cell>
          <cell r="CP19">
            <v>4.248</v>
          </cell>
          <cell r="CQ19">
            <v>4.05758064516129</v>
          </cell>
          <cell r="CR19">
            <v>4.38903225806452</v>
          </cell>
          <cell r="CS19">
            <v>5.01333333333333</v>
          </cell>
          <cell r="CT19">
            <v>4.9841935483871</v>
          </cell>
          <cell r="CU19">
            <v>5.4595</v>
          </cell>
          <cell r="CV19">
            <v>8.64774193548387</v>
          </cell>
          <cell r="CW19">
            <v>8.355</v>
          </cell>
          <cell r="CX19">
            <v>5.63607142857143</v>
          </cell>
          <cell r="CY19">
            <v>5.14967741935484</v>
          </cell>
          <cell r="CZ19">
            <v>5.186</v>
          </cell>
          <cell r="DA19" t="e">
            <v>#VALUE!</v>
          </cell>
          <cell r="DB19" t="e">
            <v>#VALUE!</v>
          </cell>
          <cell r="DC19" t="e">
            <v>#VALUE!</v>
          </cell>
          <cell r="DD19" t="e">
            <v>#VALUE!</v>
          </cell>
          <cell r="DE19" t="e">
            <v>#VALUE!</v>
          </cell>
          <cell r="DF19" t="e">
            <v>#VALUE!</v>
          </cell>
          <cell r="DG19" t="e">
            <v>#VALUE!</v>
          </cell>
          <cell r="DH19" t="e">
            <v>#VALUE!</v>
          </cell>
        </row>
        <row r="20">
          <cell r="AB20" t="str">
            <v>NGPL MidCon</v>
          </cell>
          <cell r="AC20">
            <v>1.32172413793103</v>
          </cell>
          <cell r="AD20">
            <v>1.31740740740741</v>
          </cell>
          <cell r="AE20">
            <v>1.3141935483871</v>
          </cell>
          <cell r="AF20">
            <v>1.39166666666667</v>
          </cell>
          <cell r="AG20">
            <v>1.39266666666667</v>
          </cell>
          <cell r="AH20">
            <v>1.304</v>
          </cell>
          <cell r="AI20">
            <v>1.25327586206897</v>
          </cell>
          <cell r="AJ20">
            <v>1.41913793103448</v>
          </cell>
          <cell r="AK20">
            <v>1.48625</v>
          </cell>
          <cell r="AL20">
            <v>1.50096774193548</v>
          </cell>
          <cell r="AM20">
            <v>1.70964285714286</v>
          </cell>
          <cell r="AN20">
            <v>1.82551724137931</v>
          </cell>
          <cell r="AO20">
            <v>1.929</v>
          </cell>
          <cell r="AP20">
            <v>3.1051724137931</v>
          </cell>
          <cell r="AQ20">
            <v>2.39516129032258</v>
          </cell>
          <cell r="AR20">
            <v>2.07344827586207</v>
          </cell>
          <cell r="AS20">
            <v>2.00833333333333</v>
          </cell>
          <cell r="AT20">
            <v>2.09766666666667</v>
          </cell>
          <cell r="AU20">
            <v>2.18</v>
          </cell>
          <cell r="AV20">
            <v>1.85225806451613</v>
          </cell>
          <cell r="AW20">
            <v>1.67089285714286</v>
          </cell>
          <cell r="AX20">
            <v>2.20177419354839</v>
          </cell>
          <cell r="AY20">
            <v>2.95982142857143</v>
          </cell>
          <cell r="AZ20">
            <v>3.63293103448276</v>
          </cell>
          <cell r="BA20">
            <v>3.3515</v>
          </cell>
          <cell r="BB20">
            <v>2.08277777777778</v>
          </cell>
          <cell r="BC20">
            <v>1.77016666666667</v>
          </cell>
          <cell r="BD20">
            <v>1.87583333333333</v>
          </cell>
          <cell r="BE20">
            <v>2.04066666666667</v>
          </cell>
          <cell r="BF20">
            <v>2.033</v>
          </cell>
          <cell r="BG20">
            <v>2.0675</v>
          </cell>
          <cell r="BH20">
            <v>2.35983870967742</v>
          </cell>
          <cell r="BI20">
            <v>2.74678571428571</v>
          </cell>
          <cell r="BJ20">
            <v>2.88854838709677</v>
          </cell>
          <cell r="BK20">
            <v>2.85964285714286</v>
          </cell>
          <cell r="BL20">
            <v>2.19344827586207</v>
          </cell>
          <cell r="BM20">
            <v>2.00466666666667</v>
          </cell>
          <cell r="BN20">
            <v>2.11685185185185</v>
          </cell>
          <cell r="BO20">
            <v>2.15838709677419</v>
          </cell>
          <cell r="BP20">
            <v>2.33666666666667</v>
          </cell>
          <cell r="BQ20">
            <v>2.04983333333333</v>
          </cell>
          <cell r="BR20">
            <v>2.05783333333333</v>
          </cell>
          <cell r="BS20">
            <v>2.1</v>
          </cell>
          <cell r="BT20">
            <v>1.76</v>
          </cell>
          <cell r="BU20">
            <v>1.86758620689655</v>
          </cell>
          <cell r="BV20">
            <v>1.77483870967742</v>
          </cell>
          <cell r="BW20">
            <v>2.025</v>
          </cell>
          <cell r="BX20">
            <v>1.66879310344828</v>
          </cell>
          <cell r="BY20">
            <v>1.77931034482759</v>
          </cell>
          <cell r="BZ20">
            <v>1.68053571428571</v>
          </cell>
          <cell r="CA20">
            <v>1.65629032258065</v>
          </cell>
          <cell r="CB20">
            <v>1.98816666666667</v>
          </cell>
          <cell r="CC20">
            <v>2.12</v>
          </cell>
          <cell r="CD20">
            <v>2.14983333333333</v>
          </cell>
          <cell r="CE20">
            <v>2.19338709677419</v>
          </cell>
          <cell r="CF20">
            <v>2.64693548387097</v>
          </cell>
          <cell r="CG20">
            <v>2.44533333333333</v>
          </cell>
          <cell r="CH20">
            <v>2.6208064516129</v>
          </cell>
          <cell r="CI20">
            <v>2.19066666666667</v>
          </cell>
          <cell r="CJ20">
            <v>2.23483870967742</v>
          </cell>
          <cell r="CK20">
            <v>2.26032258064516</v>
          </cell>
          <cell r="CL20">
            <v>2.46344827586207</v>
          </cell>
          <cell r="CM20">
            <v>2.67306451612903</v>
          </cell>
          <cell r="CN20">
            <v>2.8775</v>
          </cell>
          <cell r="CO20">
            <v>3.38483870967742</v>
          </cell>
          <cell r="CP20">
            <v>4.112</v>
          </cell>
          <cell r="CQ20">
            <v>3.87677419354839</v>
          </cell>
          <cell r="CR20">
            <v>4.26096774193548</v>
          </cell>
          <cell r="CS20">
            <v>4.89766666666667</v>
          </cell>
          <cell r="CT20">
            <v>4.93064516129032</v>
          </cell>
          <cell r="CU20">
            <v>184.232666666667</v>
          </cell>
          <cell r="CV20">
            <v>8.66887096774194</v>
          </cell>
          <cell r="CW20">
            <v>8.15048387096775</v>
          </cell>
          <cell r="CX20">
            <v>5.65785714285714</v>
          </cell>
          <cell r="CY20">
            <v>5.0991935483871</v>
          </cell>
          <cell r="CZ20">
            <v>5.099</v>
          </cell>
          <cell r="DA20" t="e">
            <v>#VALUE!</v>
          </cell>
          <cell r="DB20" t="e">
            <v>#VALUE!</v>
          </cell>
          <cell r="DC20" t="e">
            <v>#VALUE!</v>
          </cell>
          <cell r="DD20" t="e">
            <v>#VALUE!</v>
          </cell>
          <cell r="DE20" t="e">
            <v>#VALUE!</v>
          </cell>
          <cell r="DF20" t="e">
            <v>#VALUE!</v>
          </cell>
          <cell r="DG20" t="e">
            <v>#VALUE!</v>
          </cell>
          <cell r="DH20" t="e">
            <v>#VALUE!</v>
          </cell>
        </row>
        <row r="21">
          <cell r="AB21" t="str">
            <v>Northern (Demarc)</v>
          </cell>
          <cell r="AC21">
            <v>1.31586206896552</v>
          </cell>
          <cell r="AD21">
            <v>1.2937037037037</v>
          </cell>
          <cell r="AE21">
            <v>1.29516129032258</v>
          </cell>
          <cell r="AF21">
            <v>1.40733333333333</v>
          </cell>
          <cell r="AG21">
            <v>1.36733333333333</v>
          </cell>
          <cell r="AH21">
            <v>1.29133333333333</v>
          </cell>
          <cell r="AI21">
            <v>1.25431034482759</v>
          </cell>
          <cell r="AJ21">
            <v>1.41965517241379</v>
          </cell>
          <cell r="AK21">
            <v>1.5075</v>
          </cell>
          <cell r="AL21">
            <v>1.50967741935484</v>
          </cell>
          <cell r="AM21">
            <v>1.72321428571429</v>
          </cell>
          <cell r="AN21">
            <v>1.84068965517241</v>
          </cell>
          <cell r="AO21">
            <v>2.10466666666667</v>
          </cell>
          <cell r="AP21">
            <v>3.13827586206897</v>
          </cell>
          <cell r="AQ21">
            <v>2.48967741935484</v>
          </cell>
          <cell r="AR21">
            <v>2.10344827586207</v>
          </cell>
          <cell r="AS21">
            <v>1.976</v>
          </cell>
          <cell r="AT21">
            <v>2.074</v>
          </cell>
          <cell r="AU21">
            <v>2.17366666666667</v>
          </cell>
          <cell r="AV21">
            <v>1.86161290322581</v>
          </cell>
          <cell r="AW21">
            <v>1.69821428571429</v>
          </cell>
          <cell r="AX21">
            <v>2.27596774193548</v>
          </cell>
          <cell r="AY21">
            <v>3.00160714285714</v>
          </cell>
          <cell r="AZ21">
            <v>3.72362068965517</v>
          </cell>
          <cell r="BA21">
            <v>3.53666666666667</v>
          </cell>
          <cell r="BB21">
            <v>2.10981481481482</v>
          </cell>
          <cell r="BC21">
            <v>1.77466666666667</v>
          </cell>
          <cell r="BD21">
            <v>1.9195</v>
          </cell>
          <cell r="BE21">
            <v>2.054</v>
          </cell>
          <cell r="BF21">
            <v>2.0355</v>
          </cell>
          <cell r="BG21">
            <v>2.075</v>
          </cell>
          <cell r="BH21">
            <v>2.39096774193548</v>
          </cell>
          <cell r="BI21">
            <v>2.78535714285714</v>
          </cell>
          <cell r="BJ21">
            <v>3.00741935483871</v>
          </cell>
          <cell r="BK21">
            <v>2.98821428571429</v>
          </cell>
          <cell r="BL21">
            <v>2.2248275862069</v>
          </cell>
          <cell r="BM21">
            <v>2.06333333333333</v>
          </cell>
          <cell r="BN21">
            <v>2.12592592592593</v>
          </cell>
          <cell r="BO21">
            <v>2.21370967741935</v>
          </cell>
          <cell r="BP21">
            <v>2.3537037037037</v>
          </cell>
          <cell r="BQ21">
            <v>2.05666666666667</v>
          </cell>
          <cell r="BR21">
            <v>2.06866666666667</v>
          </cell>
          <cell r="BS21">
            <v>2.1225</v>
          </cell>
          <cell r="BT21">
            <v>1.80064516129032</v>
          </cell>
          <cell r="BU21">
            <v>1.88758620689655</v>
          </cell>
          <cell r="BV21">
            <v>1.85338709677419</v>
          </cell>
          <cell r="BW21">
            <v>2.055</v>
          </cell>
          <cell r="BX21">
            <v>1.70758620689655</v>
          </cell>
          <cell r="BY21">
            <v>1.86793103448276</v>
          </cell>
          <cell r="BZ21">
            <v>1.72303571428571</v>
          </cell>
          <cell r="CA21">
            <v>1.68967741935484</v>
          </cell>
          <cell r="CB21">
            <v>2.02166666666667</v>
          </cell>
          <cell r="CC21">
            <v>2.1591935483871</v>
          </cell>
          <cell r="CD21">
            <v>2.1935</v>
          </cell>
          <cell r="CE21">
            <v>2.23241935483871</v>
          </cell>
          <cell r="CF21">
            <v>2.67790322580645</v>
          </cell>
          <cell r="CG21">
            <v>2.5245</v>
          </cell>
          <cell r="CH21">
            <v>2.69064516129032</v>
          </cell>
          <cell r="CI21">
            <v>2.272</v>
          </cell>
          <cell r="CJ21">
            <v>2.31306451612903</v>
          </cell>
          <cell r="CK21">
            <v>2.36258064516129</v>
          </cell>
          <cell r="CL21">
            <v>2.55758620689655</v>
          </cell>
          <cell r="CM21">
            <v>2.70209677419355</v>
          </cell>
          <cell r="CN21">
            <v>2.944</v>
          </cell>
          <cell r="CO21">
            <v>3.38903225806452</v>
          </cell>
          <cell r="CP21">
            <v>4.15516666666667</v>
          </cell>
          <cell r="CQ21">
            <v>3.96306451612903</v>
          </cell>
          <cell r="CR21">
            <v>4.29193548387097</v>
          </cell>
          <cell r="CS21">
            <v>4.99333333333333</v>
          </cell>
          <cell r="CT21">
            <v>5.05274193548387</v>
          </cell>
          <cell r="CU21">
            <v>5.47566666666667</v>
          </cell>
          <cell r="CV21">
            <v>9.2391935483871</v>
          </cell>
          <cell r="CW21">
            <v>8.40145161290323</v>
          </cell>
          <cell r="CX21">
            <v>5.85339285714286</v>
          </cell>
          <cell r="CY21">
            <v>5.22096774193548</v>
          </cell>
          <cell r="CZ21">
            <v>5.212</v>
          </cell>
          <cell r="DA21" t="e">
            <v>#VALUE!</v>
          </cell>
          <cell r="DB21" t="e">
            <v>#VALUE!</v>
          </cell>
          <cell r="DC21" t="e">
            <v>#VALUE!</v>
          </cell>
          <cell r="DD21" t="e">
            <v>#VALUE!</v>
          </cell>
          <cell r="DE21" t="e">
            <v>#VALUE!</v>
          </cell>
          <cell r="DF21" t="e">
            <v>#VALUE!</v>
          </cell>
          <cell r="DG21" t="e">
            <v>#VALUE!</v>
          </cell>
          <cell r="DH21" t="e">
            <v>#VALUE!</v>
          </cell>
        </row>
        <row r="22">
          <cell r="AB22" t="str">
            <v>PEPL</v>
          </cell>
          <cell r="AC22">
            <v>1.32896551724138</v>
          </cell>
          <cell r="AD22">
            <v>1.31555555555556</v>
          </cell>
          <cell r="AE22">
            <v>1.31483870967742</v>
          </cell>
          <cell r="AF22">
            <v>1.402</v>
          </cell>
          <cell r="AG22">
            <v>1.39566666666667</v>
          </cell>
          <cell r="AH22">
            <v>1.32033333333333</v>
          </cell>
          <cell r="AI22">
            <v>1.26206896551724</v>
          </cell>
          <cell r="AJ22">
            <v>1.40620689655172</v>
          </cell>
          <cell r="AK22">
            <v>1.50285714285714</v>
          </cell>
          <cell r="AL22">
            <v>1.51206896551724</v>
          </cell>
          <cell r="AM22">
            <v>1.71714285714286</v>
          </cell>
          <cell r="AN22">
            <v>1.8248275862069</v>
          </cell>
          <cell r="AO22">
            <v>2.01233333333333</v>
          </cell>
          <cell r="AP22">
            <v>3.23344827586207</v>
          </cell>
          <cell r="AQ22">
            <v>2.41774193548387</v>
          </cell>
          <cell r="AR22">
            <v>2.07965517241379</v>
          </cell>
          <cell r="AS22">
            <v>2.00133333333333</v>
          </cell>
          <cell r="AT22">
            <v>2.099</v>
          </cell>
          <cell r="AU22">
            <v>2.18766666666667</v>
          </cell>
          <cell r="AV22">
            <v>1.86016129032258</v>
          </cell>
          <cell r="AW22">
            <v>1.66607142857143</v>
          </cell>
          <cell r="AX22">
            <v>2.22161290322581</v>
          </cell>
          <cell r="AY22">
            <v>2.98160714285714</v>
          </cell>
          <cell r="AZ22">
            <v>3.60827586206897</v>
          </cell>
          <cell r="BA22">
            <v>3.44783333333333</v>
          </cell>
          <cell r="BB22">
            <v>2.07388888888889</v>
          </cell>
          <cell r="BC22">
            <v>1.76766666666667</v>
          </cell>
          <cell r="BD22">
            <v>1.87233333333333</v>
          </cell>
          <cell r="BE22">
            <v>2.0445</v>
          </cell>
          <cell r="BF22">
            <v>2.04266666666667</v>
          </cell>
          <cell r="BG22">
            <v>2.07816666666667</v>
          </cell>
          <cell r="BH22">
            <v>2.36677419354839</v>
          </cell>
          <cell r="BI22">
            <v>2.76</v>
          </cell>
          <cell r="BJ22">
            <v>2.915</v>
          </cell>
          <cell r="BK22">
            <v>2.90160714285714</v>
          </cell>
          <cell r="BL22">
            <v>2.22172413793103</v>
          </cell>
          <cell r="BM22">
            <v>2.0345</v>
          </cell>
          <cell r="BN22">
            <v>2.11462962962963</v>
          </cell>
          <cell r="BO22">
            <v>2.16403225806452</v>
          </cell>
          <cell r="BP22">
            <v>2.33666666666667</v>
          </cell>
          <cell r="BQ22">
            <v>2.04616666666667</v>
          </cell>
          <cell r="BR22">
            <v>2.05483333333333</v>
          </cell>
          <cell r="BS22">
            <v>2.095</v>
          </cell>
          <cell r="BT22">
            <v>1.75951612903226</v>
          </cell>
          <cell r="BU22">
            <v>1.86465517241379</v>
          </cell>
          <cell r="BV22">
            <v>1.79935483870968</v>
          </cell>
          <cell r="BW22">
            <v>2.04142857142857</v>
          </cell>
          <cell r="BX22">
            <v>1.69155172413793</v>
          </cell>
          <cell r="BY22">
            <v>1.80051724137931</v>
          </cell>
          <cell r="BZ22">
            <v>1.70267857142857</v>
          </cell>
          <cell r="CA22">
            <v>1.66677419354839</v>
          </cell>
          <cell r="CB22">
            <v>1.99733333333333</v>
          </cell>
          <cell r="CC22">
            <v>2.13016129032258</v>
          </cell>
          <cell r="CD22">
            <v>2.15583333333333</v>
          </cell>
          <cell r="CE22">
            <v>2.19822580645161</v>
          </cell>
          <cell r="CF22">
            <v>2.66064516129032</v>
          </cell>
          <cell r="CG22">
            <v>2.4505</v>
          </cell>
          <cell r="CH22">
            <v>2.62354838709677</v>
          </cell>
          <cell r="CI22">
            <v>2.21533333333333</v>
          </cell>
          <cell r="CJ22">
            <v>2.275</v>
          </cell>
          <cell r="CK22">
            <v>2.28161290322581</v>
          </cell>
          <cell r="CL22">
            <v>2.48241379310345</v>
          </cell>
          <cell r="CM22">
            <v>2.69225806451613</v>
          </cell>
          <cell r="CN22">
            <v>2.89883333333333</v>
          </cell>
          <cell r="CO22">
            <v>3.39532258064516</v>
          </cell>
          <cell r="CP22">
            <v>4.12266666666667</v>
          </cell>
          <cell r="CQ22">
            <v>3.89129032258064</v>
          </cell>
          <cell r="CR22">
            <v>4.27629032258065</v>
          </cell>
          <cell r="CS22">
            <v>4.933</v>
          </cell>
          <cell r="CT22">
            <v>4.94290322580645</v>
          </cell>
          <cell r="CU22">
            <v>5.32666666666667</v>
          </cell>
          <cell r="CV22">
            <v>8.73951612903226</v>
          </cell>
          <cell r="CW22">
            <v>8.22451612903226</v>
          </cell>
          <cell r="CX22">
            <v>5.68678571428572</v>
          </cell>
          <cell r="CY22">
            <v>5.11693548387097</v>
          </cell>
          <cell r="CZ22">
            <v>5.107</v>
          </cell>
          <cell r="DA22" t="e">
            <v>#VALUE!</v>
          </cell>
          <cell r="DB22" t="e">
            <v>#VALUE!</v>
          </cell>
          <cell r="DC22" t="e">
            <v>#VALUE!</v>
          </cell>
          <cell r="DD22" t="e">
            <v>#VALUE!</v>
          </cell>
          <cell r="DE22" t="e">
            <v>#VALUE!</v>
          </cell>
          <cell r="DF22" t="e">
            <v>#VALUE!</v>
          </cell>
          <cell r="DG22" t="e">
            <v>#VALUE!</v>
          </cell>
          <cell r="DH22" t="e">
            <v>#VALUE!</v>
          </cell>
        </row>
      </sheetData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Sheet2"/>
      <sheetName val="Sheet3"/>
    </sheetNames>
    <sheetDataSet>
      <sheetData sheetId="0">
        <row r="1">
          <cell r="A1" t="str">
            <v>Day</v>
          </cell>
          <cell r="B1" t="str">
            <v>Date</v>
          </cell>
          <cell r="C1" t="str">
            <v>El Paso Topock</v>
          </cell>
          <cell r="D1" t="str">
            <v>El Paso Ehrenberg</v>
          </cell>
          <cell r="E1" t="str">
            <v>Kern Mojave - Wheeler Ridge</v>
          </cell>
          <cell r="F1" t="str">
            <v>PGE - Wheeler Ridge</v>
          </cell>
          <cell r="G1" t="str">
            <v>Transwestern - North Needles</v>
          </cell>
          <cell r="H1" t="str">
            <v>California Production</v>
          </cell>
          <cell r="I1" t="str">
            <v>Total Receipts</v>
          </cell>
          <cell r="J1" t="str">
            <v>Net Inj/WD</v>
          </cell>
          <cell r="K1" t="str">
            <v>Total System Sendout</v>
          </cell>
          <cell r="L1" t="str">
            <v>Total Inventory</v>
          </cell>
        </row>
        <row r="2">
          <cell r="A2">
            <v>36465</v>
          </cell>
          <cell r="B2">
            <v>36465</v>
          </cell>
          <cell r="C2">
            <v>506000</v>
          </cell>
          <cell r="D2">
            <v>1002000</v>
          </cell>
          <cell r="E2">
            <v>423000</v>
          </cell>
          <cell r="F2">
            <v>89000</v>
          </cell>
          <cell r="G2">
            <v>696000</v>
          </cell>
          <cell r="H2">
            <v>251000</v>
          </cell>
          <cell r="I2">
            <v>2966000</v>
          </cell>
          <cell r="J2">
            <v>178000</v>
          </cell>
          <cell r="K2">
            <v>2895000</v>
          </cell>
          <cell r="L2">
            <v>89406000</v>
          </cell>
        </row>
        <row r="3">
          <cell r="A3">
            <v>36466</v>
          </cell>
          <cell r="B3">
            <v>36466</v>
          </cell>
          <cell r="C3">
            <v>508000</v>
          </cell>
          <cell r="D3">
            <v>939000</v>
          </cell>
          <cell r="E3">
            <v>372000</v>
          </cell>
          <cell r="F3">
            <v>100000</v>
          </cell>
          <cell r="G3">
            <v>721000</v>
          </cell>
          <cell r="H3">
            <v>210000</v>
          </cell>
          <cell r="I3">
            <v>2850000</v>
          </cell>
          <cell r="J3">
            <v>-153000</v>
          </cell>
          <cell r="K3">
            <v>2990000</v>
          </cell>
          <cell r="L3">
            <v>89253000</v>
          </cell>
        </row>
        <row r="4">
          <cell r="A4">
            <v>36467</v>
          </cell>
          <cell r="B4">
            <v>36467</v>
          </cell>
          <cell r="C4">
            <v>517000</v>
          </cell>
          <cell r="D4">
            <v>975000</v>
          </cell>
          <cell r="E4">
            <v>362000</v>
          </cell>
          <cell r="F4">
            <v>101000</v>
          </cell>
          <cell r="G4">
            <v>730000</v>
          </cell>
          <cell r="H4">
            <v>248000</v>
          </cell>
          <cell r="I4">
            <v>2932000</v>
          </cell>
          <cell r="J4">
            <v>25000</v>
          </cell>
          <cell r="K4">
            <v>2866000</v>
          </cell>
          <cell r="L4">
            <v>89274000</v>
          </cell>
        </row>
        <row r="5">
          <cell r="A5">
            <v>36468</v>
          </cell>
          <cell r="B5">
            <v>36468</v>
          </cell>
          <cell r="C5">
            <v>472000</v>
          </cell>
          <cell r="D5">
            <v>1045000</v>
          </cell>
          <cell r="E5">
            <v>327000</v>
          </cell>
          <cell r="F5">
            <v>136000</v>
          </cell>
          <cell r="G5">
            <v>723000</v>
          </cell>
          <cell r="H5">
            <v>251000</v>
          </cell>
          <cell r="I5">
            <v>2954000</v>
          </cell>
          <cell r="J5">
            <v>108000</v>
          </cell>
          <cell r="K5">
            <v>2814000</v>
          </cell>
          <cell r="L5">
            <v>89387000</v>
          </cell>
        </row>
        <row r="6">
          <cell r="A6">
            <v>36469</v>
          </cell>
          <cell r="B6">
            <v>36469</v>
          </cell>
          <cell r="C6">
            <v>464000</v>
          </cell>
          <cell r="D6">
            <v>1004000</v>
          </cell>
          <cell r="E6">
            <v>334000</v>
          </cell>
          <cell r="F6">
            <v>115000</v>
          </cell>
          <cell r="G6">
            <v>728000</v>
          </cell>
          <cell r="H6">
            <v>252000</v>
          </cell>
          <cell r="I6">
            <v>2897000</v>
          </cell>
          <cell r="J6">
            <v>244000</v>
          </cell>
          <cell r="K6">
            <v>2794000</v>
          </cell>
          <cell r="L6">
            <v>89630000</v>
          </cell>
        </row>
        <row r="7">
          <cell r="A7">
            <v>36470</v>
          </cell>
          <cell r="B7">
            <v>36470</v>
          </cell>
          <cell r="C7">
            <v>538000</v>
          </cell>
          <cell r="D7">
            <v>975000</v>
          </cell>
          <cell r="E7">
            <v>298000</v>
          </cell>
          <cell r="F7">
            <v>127000</v>
          </cell>
          <cell r="G7">
            <v>714000</v>
          </cell>
          <cell r="H7">
            <v>253000</v>
          </cell>
          <cell r="I7">
            <v>2905000</v>
          </cell>
          <cell r="J7">
            <v>303000</v>
          </cell>
          <cell r="K7">
            <v>2508000</v>
          </cell>
          <cell r="L7">
            <v>89933000</v>
          </cell>
        </row>
        <row r="8">
          <cell r="A8">
            <v>36471</v>
          </cell>
          <cell r="B8">
            <v>36471</v>
          </cell>
          <cell r="C8">
            <v>545000</v>
          </cell>
          <cell r="D8">
            <v>999000</v>
          </cell>
          <cell r="E8">
            <v>331000</v>
          </cell>
          <cell r="F8">
            <v>136000</v>
          </cell>
          <cell r="G8">
            <v>735000</v>
          </cell>
          <cell r="H8">
            <v>251000</v>
          </cell>
          <cell r="I8">
            <v>2997000</v>
          </cell>
          <cell r="J8">
            <v>692000</v>
          </cell>
          <cell r="K8">
            <v>2305000</v>
          </cell>
          <cell r="L8">
            <v>90625000</v>
          </cell>
        </row>
        <row r="9">
          <cell r="A9">
            <v>36472</v>
          </cell>
          <cell r="B9">
            <v>36472</v>
          </cell>
          <cell r="C9">
            <v>545000</v>
          </cell>
          <cell r="D9">
            <v>1000000</v>
          </cell>
          <cell r="E9">
            <v>315000</v>
          </cell>
          <cell r="F9">
            <v>141000</v>
          </cell>
          <cell r="G9">
            <v>722000</v>
          </cell>
          <cell r="H9">
            <v>246000</v>
          </cell>
          <cell r="I9">
            <v>2968000</v>
          </cell>
          <cell r="J9">
            <v>161000</v>
          </cell>
          <cell r="K9">
            <v>2917000</v>
          </cell>
          <cell r="L9">
            <v>90785000</v>
          </cell>
        </row>
        <row r="10">
          <cell r="A10">
            <v>36473</v>
          </cell>
          <cell r="B10">
            <v>36473</v>
          </cell>
          <cell r="C10">
            <v>541000</v>
          </cell>
          <cell r="D10">
            <v>976000</v>
          </cell>
          <cell r="E10">
            <v>281000</v>
          </cell>
          <cell r="F10">
            <v>132000</v>
          </cell>
          <cell r="G10">
            <v>734000</v>
          </cell>
          <cell r="H10">
            <v>251000</v>
          </cell>
          <cell r="I10">
            <v>2915000</v>
          </cell>
          <cell r="J10">
            <v>-14000</v>
          </cell>
          <cell r="K10">
            <v>2890000</v>
          </cell>
          <cell r="L10">
            <v>90772000</v>
          </cell>
        </row>
        <row r="11">
          <cell r="A11">
            <v>36474</v>
          </cell>
          <cell r="B11">
            <v>36474</v>
          </cell>
          <cell r="C11">
            <v>539000</v>
          </cell>
          <cell r="D11">
            <v>910000</v>
          </cell>
          <cell r="E11">
            <v>349000</v>
          </cell>
          <cell r="F11">
            <v>73000</v>
          </cell>
          <cell r="G11">
            <v>759000</v>
          </cell>
          <cell r="H11">
            <v>256000</v>
          </cell>
          <cell r="I11">
            <v>2886000</v>
          </cell>
          <cell r="J11">
            <v>-38000</v>
          </cell>
          <cell r="K11">
            <v>2919000</v>
          </cell>
          <cell r="L11">
            <v>90733000</v>
          </cell>
        </row>
        <row r="12">
          <cell r="A12">
            <v>36475</v>
          </cell>
          <cell r="B12">
            <v>36475</v>
          </cell>
          <cell r="C12">
            <v>535000</v>
          </cell>
          <cell r="D12">
            <v>902000</v>
          </cell>
          <cell r="E12">
            <v>390000</v>
          </cell>
          <cell r="F12">
            <v>74000</v>
          </cell>
          <cell r="G12">
            <v>747000</v>
          </cell>
          <cell r="H12">
            <v>254000</v>
          </cell>
          <cell r="I12">
            <v>2904000</v>
          </cell>
          <cell r="J12">
            <v>60000</v>
          </cell>
          <cell r="K12">
            <v>2818000</v>
          </cell>
          <cell r="L12">
            <v>90793000</v>
          </cell>
        </row>
        <row r="13">
          <cell r="A13">
            <v>36476</v>
          </cell>
          <cell r="B13">
            <v>36476</v>
          </cell>
          <cell r="C13">
            <v>543000</v>
          </cell>
          <cell r="D13">
            <v>890000</v>
          </cell>
          <cell r="E13">
            <v>434000</v>
          </cell>
          <cell r="F13">
            <v>131000</v>
          </cell>
          <cell r="G13">
            <v>752000</v>
          </cell>
          <cell r="H13">
            <v>253000</v>
          </cell>
          <cell r="I13">
            <v>3002000</v>
          </cell>
          <cell r="J13">
            <v>308000</v>
          </cell>
          <cell r="K13">
            <v>2601000</v>
          </cell>
          <cell r="L13">
            <v>91101000</v>
          </cell>
        </row>
        <row r="14">
          <cell r="A14">
            <v>36477</v>
          </cell>
          <cell r="B14">
            <v>36477</v>
          </cell>
          <cell r="C14">
            <v>484000</v>
          </cell>
          <cell r="D14">
            <v>709000</v>
          </cell>
          <cell r="E14">
            <v>280000</v>
          </cell>
          <cell r="F14">
            <v>112000</v>
          </cell>
          <cell r="G14">
            <v>720000</v>
          </cell>
          <cell r="H14">
            <v>258000</v>
          </cell>
          <cell r="I14">
            <v>2563000</v>
          </cell>
          <cell r="J14">
            <v>346000</v>
          </cell>
          <cell r="K14">
            <v>2311000</v>
          </cell>
          <cell r="L14">
            <v>91446000</v>
          </cell>
        </row>
        <row r="15">
          <cell r="A15">
            <v>36478</v>
          </cell>
          <cell r="B15">
            <v>36478</v>
          </cell>
          <cell r="C15">
            <v>464000</v>
          </cell>
          <cell r="D15">
            <v>718000</v>
          </cell>
          <cell r="E15">
            <v>255000</v>
          </cell>
          <cell r="F15">
            <v>111000</v>
          </cell>
          <cell r="G15">
            <v>703000</v>
          </cell>
          <cell r="H15">
            <v>300000</v>
          </cell>
          <cell r="I15">
            <v>2512000</v>
          </cell>
          <cell r="J15">
            <v>203000</v>
          </cell>
          <cell r="K15">
            <v>2280000</v>
          </cell>
          <cell r="L15">
            <v>91649000</v>
          </cell>
        </row>
        <row r="16">
          <cell r="A16">
            <v>36479</v>
          </cell>
          <cell r="B16">
            <v>36479</v>
          </cell>
          <cell r="C16">
            <v>518000</v>
          </cell>
          <cell r="D16">
            <v>829000</v>
          </cell>
          <cell r="E16">
            <v>379000</v>
          </cell>
          <cell r="F16">
            <v>131000</v>
          </cell>
          <cell r="G16">
            <v>771000</v>
          </cell>
          <cell r="H16">
            <v>255000</v>
          </cell>
          <cell r="I16">
            <v>2883000</v>
          </cell>
          <cell r="J16">
            <v>124000</v>
          </cell>
          <cell r="K16">
            <v>2696000</v>
          </cell>
          <cell r="L16">
            <v>91768000</v>
          </cell>
        </row>
        <row r="17">
          <cell r="A17">
            <v>36480</v>
          </cell>
          <cell r="B17">
            <v>36480</v>
          </cell>
          <cell r="C17">
            <v>485000</v>
          </cell>
          <cell r="D17">
            <v>872000</v>
          </cell>
          <cell r="E17">
            <v>439000</v>
          </cell>
          <cell r="F17">
            <v>123000</v>
          </cell>
          <cell r="G17">
            <v>741000</v>
          </cell>
          <cell r="H17">
            <v>261000</v>
          </cell>
          <cell r="I17">
            <v>2921000</v>
          </cell>
          <cell r="J17">
            <v>273000</v>
          </cell>
          <cell r="K17">
            <v>2684000</v>
          </cell>
          <cell r="L17">
            <v>92040000</v>
          </cell>
        </row>
        <row r="18">
          <cell r="A18">
            <v>36481</v>
          </cell>
          <cell r="B18">
            <v>36481</v>
          </cell>
          <cell r="C18">
            <v>517000</v>
          </cell>
          <cell r="D18">
            <v>874000</v>
          </cell>
          <cell r="E18">
            <v>427000</v>
          </cell>
          <cell r="F18">
            <v>122000</v>
          </cell>
          <cell r="G18">
            <v>688000</v>
          </cell>
          <cell r="H18">
            <v>254000</v>
          </cell>
          <cell r="I18">
            <v>2881000</v>
          </cell>
          <cell r="J18">
            <v>237000</v>
          </cell>
          <cell r="K18">
            <v>2793000</v>
          </cell>
          <cell r="L18">
            <v>92277000</v>
          </cell>
        </row>
        <row r="19">
          <cell r="A19">
            <v>36482</v>
          </cell>
          <cell r="B19">
            <v>36482</v>
          </cell>
          <cell r="C19">
            <v>528000</v>
          </cell>
          <cell r="D19">
            <v>920000</v>
          </cell>
          <cell r="E19">
            <v>408000</v>
          </cell>
          <cell r="F19">
            <v>126000</v>
          </cell>
          <cell r="G19">
            <v>704000</v>
          </cell>
          <cell r="H19">
            <v>263000</v>
          </cell>
          <cell r="I19">
            <v>2950000</v>
          </cell>
          <cell r="J19">
            <v>17000</v>
          </cell>
          <cell r="K19">
            <v>2905000</v>
          </cell>
          <cell r="L19">
            <v>92291000</v>
          </cell>
        </row>
        <row r="20">
          <cell r="A20">
            <v>36483</v>
          </cell>
          <cell r="B20">
            <v>36483</v>
          </cell>
          <cell r="C20">
            <v>525000</v>
          </cell>
          <cell r="D20">
            <v>923000</v>
          </cell>
          <cell r="E20">
            <v>341000</v>
          </cell>
          <cell r="F20">
            <v>136000</v>
          </cell>
          <cell r="G20">
            <v>705000</v>
          </cell>
          <cell r="H20">
            <v>274000</v>
          </cell>
          <cell r="I20">
            <v>2904000</v>
          </cell>
          <cell r="J20">
            <v>35000</v>
          </cell>
          <cell r="K20">
            <v>2745000</v>
          </cell>
          <cell r="L20">
            <v>92326000</v>
          </cell>
        </row>
        <row r="21">
          <cell r="A21">
            <v>36484</v>
          </cell>
          <cell r="B21">
            <v>36484</v>
          </cell>
          <cell r="C21">
            <v>491000</v>
          </cell>
          <cell r="D21">
            <v>994000</v>
          </cell>
          <cell r="E21">
            <v>320000</v>
          </cell>
          <cell r="F21">
            <v>132000</v>
          </cell>
          <cell r="G21">
            <v>716000</v>
          </cell>
          <cell r="H21">
            <v>274000</v>
          </cell>
          <cell r="I21">
            <v>2926000</v>
          </cell>
          <cell r="J21">
            <v>452000</v>
          </cell>
          <cell r="K21">
            <v>2612000</v>
          </cell>
          <cell r="L21">
            <v>92812000</v>
          </cell>
        </row>
        <row r="22">
          <cell r="A22">
            <v>36485</v>
          </cell>
          <cell r="B22">
            <v>36485</v>
          </cell>
          <cell r="C22">
            <v>500000</v>
          </cell>
          <cell r="D22">
            <v>972000</v>
          </cell>
          <cell r="E22">
            <v>319000</v>
          </cell>
          <cell r="F22">
            <v>131000</v>
          </cell>
          <cell r="G22">
            <v>719000</v>
          </cell>
          <cell r="H22">
            <v>274000</v>
          </cell>
          <cell r="I22">
            <v>2914000</v>
          </cell>
          <cell r="J22">
            <v>14700</v>
          </cell>
          <cell r="K22">
            <v>2806000</v>
          </cell>
          <cell r="L22">
            <v>92959000</v>
          </cell>
        </row>
        <row r="23">
          <cell r="A23">
            <v>36486</v>
          </cell>
          <cell r="B23">
            <v>36486</v>
          </cell>
          <cell r="C23">
            <v>487000</v>
          </cell>
          <cell r="D23">
            <v>964000</v>
          </cell>
          <cell r="E23">
            <v>301000</v>
          </cell>
          <cell r="F23">
            <v>103000</v>
          </cell>
          <cell r="G23">
            <v>723000</v>
          </cell>
          <cell r="H23">
            <v>266000</v>
          </cell>
          <cell r="I23">
            <v>2844000</v>
          </cell>
          <cell r="J23">
            <v>-479000</v>
          </cell>
          <cell r="K23">
            <v>3360000</v>
          </cell>
          <cell r="L23">
            <v>92488000</v>
          </cell>
        </row>
        <row r="24">
          <cell r="A24">
            <v>36487</v>
          </cell>
          <cell r="B24">
            <v>36487</v>
          </cell>
          <cell r="C24">
            <v>521000</v>
          </cell>
          <cell r="D24">
            <v>989000</v>
          </cell>
          <cell r="E24">
            <v>311000</v>
          </cell>
          <cell r="F24">
            <v>149000</v>
          </cell>
          <cell r="G24">
            <v>730000</v>
          </cell>
          <cell r="H24">
            <v>361000</v>
          </cell>
          <cell r="I24">
            <v>3061000</v>
          </cell>
          <cell r="J24">
            <v>-4000</v>
          </cell>
          <cell r="K24">
            <v>3065000</v>
          </cell>
          <cell r="L24">
            <v>92484000</v>
          </cell>
        </row>
        <row r="25">
          <cell r="A25">
            <v>36488</v>
          </cell>
          <cell r="B25">
            <v>36488</v>
          </cell>
          <cell r="C25">
            <v>468000</v>
          </cell>
          <cell r="D25">
            <v>1063000</v>
          </cell>
          <cell r="E25">
            <v>232000</v>
          </cell>
          <cell r="F25">
            <v>78000</v>
          </cell>
          <cell r="G25">
            <v>719000</v>
          </cell>
          <cell r="H25">
            <v>262000</v>
          </cell>
          <cell r="I25">
            <v>2821000</v>
          </cell>
          <cell r="J25">
            <v>-152000</v>
          </cell>
          <cell r="K25">
            <v>2990000</v>
          </cell>
          <cell r="L25">
            <v>91557000</v>
          </cell>
        </row>
        <row r="26">
          <cell r="A26">
            <v>36489</v>
          </cell>
          <cell r="B26">
            <v>36489</v>
          </cell>
          <cell r="C26">
            <v>534000</v>
          </cell>
          <cell r="D26">
            <v>1015000</v>
          </cell>
          <cell r="E26">
            <v>263000</v>
          </cell>
          <cell r="F26">
            <v>84000</v>
          </cell>
          <cell r="G26">
            <v>713000</v>
          </cell>
          <cell r="H26">
            <v>259000</v>
          </cell>
          <cell r="I26">
            <v>2869000</v>
          </cell>
          <cell r="J26">
            <v>378000</v>
          </cell>
          <cell r="K26">
            <v>2420000</v>
          </cell>
          <cell r="L26">
            <v>91935000</v>
          </cell>
        </row>
        <row r="27">
          <cell r="A27">
            <v>36490</v>
          </cell>
          <cell r="B27">
            <v>36490</v>
          </cell>
          <cell r="C27">
            <v>537000</v>
          </cell>
          <cell r="D27">
            <v>1012000</v>
          </cell>
          <cell r="E27">
            <v>273000</v>
          </cell>
          <cell r="F27">
            <v>79000</v>
          </cell>
          <cell r="G27">
            <v>711000</v>
          </cell>
          <cell r="H27">
            <v>236000</v>
          </cell>
          <cell r="I27">
            <v>2874000</v>
          </cell>
          <cell r="J27">
            <v>572000</v>
          </cell>
          <cell r="K27">
            <v>2331000</v>
          </cell>
          <cell r="L27">
            <v>92507000</v>
          </cell>
        </row>
        <row r="28">
          <cell r="A28">
            <v>36491</v>
          </cell>
          <cell r="B28">
            <v>36491</v>
          </cell>
          <cell r="C28">
            <v>540000</v>
          </cell>
          <cell r="D28">
            <v>993000</v>
          </cell>
          <cell r="E28">
            <v>274000</v>
          </cell>
          <cell r="F28">
            <v>78000</v>
          </cell>
          <cell r="G28">
            <v>700000</v>
          </cell>
          <cell r="H28">
            <v>268000</v>
          </cell>
          <cell r="I28">
            <v>2853000</v>
          </cell>
          <cell r="J28">
            <v>531000</v>
          </cell>
          <cell r="K28">
            <v>2428000</v>
          </cell>
          <cell r="L28">
            <v>93038000</v>
          </cell>
        </row>
        <row r="29">
          <cell r="A29">
            <v>36492</v>
          </cell>
          <cell r="B29">
            <v>36492</v>
          </cell>
          <cell r="C29">
            <v>531000</v>
          </cell>
          <cell r="D29">
            <v>972000</v>
          </cell>
          <cell r="E29">
            <v>287000</v>
          </cell>
          <cell r="F29">
            <v>74000</v>
          </cell>
          <cell r="G29">
            <v>703000</v>
          </cell>
          <cell r="H29">
            <v>269000</v>
          </cell>
          <cell r="I29">
            <v>2853000</v>
          </cell>
          <cell r="J29">
            <v>121000</v>
          </cell>
          <cell r="K29">
            <v>2565000</v>
          </cell>
          <cell r="L29">
            <v>93159000</v>
          </cell>
        </row>
        <row r="30">
          <cell r="A30">
            <v>36493</v>
          </cell>
          <cell r="B30">
            <v>36493</v>
          </cell>
          <cell r="C30">
            <v>539000</v>
          </cell>
          <cell r="D30">
            <v>968000</v>
          </cell>
          <cell r="E30">
            <v>296000</v>
          </cell>
          <cell r="F30">
            <v>81000</v>
          </cell>
          <cell r="G30">
            <v>704000</v>
          </cell>
          <cell r="H30">
            <v>269000</v>
          </cell>
          <cell r="I30">
            <v>2858000</v>
          </cell>
          <cell r="J30">
            <v>29000</v>
          </cell>
          <cell r="K30">
            <v>2871000</v>
          </cell>
          <cell r="L30">
            <v>93188000</v>
          </cell>
        </row>
        <row r="31">
          <cell r="A31">
            <v>36494</v>
          </cell>
          <cell r="B31">
            <v>36494</v>
          </cell>
          <cell r="C31">
            <v>469000</v>
          </cell>
          <cell r="D31">
            <v>910000</v>
          </cell>
          <cell r="E31">
            <v>251000</v>
          </cell>
          <cell r="F31">
            <v>119000</v>
          </cell>
          <cell r="G31">
            <v>742000</v>
          </cell>
          <cell r="H31">
            <v>266000</v>
          </cell>
          <cell r="I31">
            <v>2758000</v>
          </cell>
          <cell r="J31">
            <v>-176000</v>
          </cell>
          <cell r="K31">
            <v>2979000</v>
          </cell>
          <cell r="L31">
            <v>92944000</v>
          </cell>
        </row>
        <row r="32">
          <cell r="A32">
            <v>36495</v>
          </cell>
          <cell r="B32">
            <v>36495</v>
          </cell>
          <cell r="C32">
            <v>447000</v>
          </cell>
          <cell r="D32">
            <v>973000</v>
          </cell>
          <cell r="E32">
            <v>171000</v>
          </cell>
          <cell r="F32">
            <v>115000</v>
          </cell>
          <cell r="G32">
            <v>666000</v>
          </cell>
          <cell r="H32">
            <v>265000</v>
          </cell>
          <cell r="I32">
            <v>2637000</v>
          </cell>
          <cell r="J32">
            <v>-529000</v>
          </cell>
          <cell r="K32">
            <v>3224000</v>
          </cell>
          <cell r="L32">
            <v>92417000</v>
          </cell>
        </row>
        <row r="33">
          <cell r="A33">
            <v>36496</v>
          </cell>
          <cell r="B33">
            <v>36496</v>
          </cell>
          <cell r="C33">
            <v>441000</v>
          </cell>
          <cell r="D33">
            <v>1029000</v>
          </cell>
          <cell r="E33">
            <v>119000</v>
          </cell>
          <cell r="F33">
            <v>96000</v>
          </cell>
          <cell r="G33">
            <v>683000</v>
          </cell>
          <cell r="H33">
            <v>262000</v>
          </cell>
          <cell r="I33">
            <v>2629000</v>
          </cell>
          <cell r="J33">
            <v>-587000</v>
          </cell>
          <cell r="K33">
            <v>3158000</v>
          </cell>
          <cell r="L33">
            <v>91860000</v>
          </cell>
        </row>
        <row r="34">
          <cell r="A34">
            <v>36497</v>
          </cell>
          <cell r="B34">
            <v>36497</v>
          </cell>
          <cell r="C34">
            <v>512000</v>
          </cell>
          <cell r="D34">
            <v>1037000</v>
          </cell>
          <cell r="E34">
            <v>177000</v>
          </cell>
          <cell r="F34">
            <v>132000</v>
          </cell>
          <cell r="G34">
            <v>700000</v>
          </cell>
          <cell r="H34">
            <v>260000</v>
          </cell>
          <cell r="I34">
            <v>2819000</v>
          </cell>
          <cell r="J34">
            <v>-327000</v>
          </cell>
          <cell r="K34">
            <v>3203000</v>
          </cell>
          <cell r="L34">
            <v>91505000</v>
          </cell>
        </row>
        <row r="35">
          <cell r="A35">
            <v>36498</v>
          </cell>
          <cell r="B35">
            <v>36498</v>
          </cell>
          <cell r="C35">
            <v>432000</v>
          </cell>
          <cell r="D35">
            <v>996000</v>
          </cell>
          <cell r="E35">
            <v>131000</v>
          </cell>
          <cell r="F35">
            <v>124000</v>
          </cell>
          <cell r="G35">
            <v>715000</v>
          </cell>
          <cell r="H35">
            <v>260000</v>
          </cell>
          <cell r="I35">
            <v>2657000</v>
          </cell>
          <cell r="J35">
            <v>-297000</v>
          </cell>
          <cell r="K35">
            <v>2990000</v>
          </cell>
          <cell r="L35">
            <v>91208000</v>
          </cell>
        </row>
        <row r="36">
          <cell r="A36">
            <v>36499</v>
          </cell>
          <cell r="B36">
            <v>36499</v>
          </cell>
          <cell r="C36">
            <v>413000</v>
          </cell>
          <cell r="D36">
            <v>1002000</v>
          </cell>
          <cell r="E36">
            <v>152000</v>
          </cell>
          <cell r="F36">
            <v>148000</v>
          </cell>
          <cell r="G36">
            <v>724000</v>
          </cell>
          <cell r="H36">
            <v>264000</v>
          </cell>
          <cell r="I36">
            <v>2703000</v>
          </cell>
          <cell r="J36">
            <v>-505000</v>
          </cell>
          <cell r="K36">
            <v>3143000</v>
          </cell>
          <cell r="L36">
            <v>90704000</v>
          </cell>
        </row>
        <row r="37">
          <cell r="A37">
            <v>36500</v>
          </cell>
          <cell r="B37">
            <v>36500</v>
          </cell>
          <cell r="C37">
            <v>418000</v>
          </cell>
          <cell r="D37">
            <v>1000000</v>
          </cell>
          <cell r="E37">
            <v>156000</v>
          </cell>
          <cell r="F37">
            <v>126000</v>
          </cell>
          <cell r="G37">
            <v>705000</v>
          </cell>
          <cell r="H37">
            <v>258000</v>
          </cell>
          <cell r="I37">
            <v>2663000</v>
          </cell>
          <cell r="J37">
            <v>-794000</v>
          </cell>
          <cell r="K37">
            <v>3467000</v>
          </cell>
          <cell r="L37">
            <v>89925000</v>
          </cell>
        </row>
        <row r="38">
          <cell r="A38">
            <v>36501</v>
          </cell>
          <cell r="B38">
            <v>36501</v>
          </cell>
          <cell r="C38">
            <v>357000</v>
          </cell>
          <cell r="D38">
            <v>937000</v>
          </cell>
          <cell r="E38">
            <v>161000</v>
          </cell>
          <cell r="F38">
            <v>151000</v>
          </cell>
          <cell r="G38">
            <v>722000</v>
          </cell>
          <cell r="H38">
            <v>266000</v>
          </cell>
          <cell r="I38">
            <v>2595000</v>
          </cell>
          <cell r="J38">
            <v>-1004000</v>
          </cell>
          <cell r="K38">
            <v>3562000</v>
          </cell>
          <cell r="L38">
            <v>88922000</v>
          </cell>
        </row>
        <row r="39">
          <cell r="A39">
            <v>36502</v>
          </cell>
          <cell r="B39">
            <v>36502</v>
          </cell>
          <cell r="C39">
            <v>478000</v>
          </cell>
          <cell r="D39">
            <v>1061000</v>
          </cell>
          <cell r="E39">
            <v>174000</v>
          </cell>
          <cell r="F39">
            <v>137000</v>
          </cell>
          <cell r="G39">
            <v>737000</v>
          </cell>
          <cell r="H39">
            <v>260000</v>
          </cell>
          <cell r="I39">
            <v>2846000</v>
          </cell>
          <cell r="J39">
            <v>-834000</v>
          </cell>
          <cell r="K39">
            <v>3659000</v>
          </cell>
          <cell r="L39">
            <v>88073000</v>
          </cell>
        </row>
        <row r="40">
          <cell r="A40">
            <v>36503</v>
          </cell>
          <cell r="B40">
            <v>36503</v>
          </cell>
          <cell r="C40">
            <v>454000</v>
          </cell>
          <cell r="D40">
            <v>967000</v>
          </cell>
          <cell r="E40">
            <v>142000</v>
          </cell>
          <cell r="F40">
            <v>118000</v>
          </cell>
          <cell r="G40">
            <v>747000</v>
          </cell>
          <cell r="H40">
            <v>262000</v>
          </cell>
          <cell r="I40">
            <v>2690000</v>
          </cell>
          <cell r="J40">
            <v>-1035000</v>
          </cell>
          <cell r="K40">
            <v>3636000</v>
          </cell>
          <cell r="L40">
            <v>87038000</v>
          </cell>
        </row>
        <row r="41">
          <cell r="A41">
            <v>36504</v>
          </cell>
          <cell r="B41">
            <v>36504</v>
          </cell>
          <cell r="C41">
            <v>498000</v>
          </cell>
          <cell r="D41">
            <v>961000</v>
          </cell>
          <cell r="E41">
            <v>179000</v>
          </cell>
          <cell r="F41">
            <v>94000</v>
          </cell>
          <cell r="G41">
            <v>738000</v>
          </cell>
          <cell r="H41">
            <v>263000</v>
          </cell>
          <cell r="I41">
            <v>2733000</v>
          </cell>
          <cell r="J41">
            <v>-773000</v>
          </cell>
          <cell r="K41">
            <v>3676000</v>
          </cell>
          <cell r="L41">
            <v>86267000</v>
          </cell>
        </row>
        <row r="42">
          <cell r="A42">
            <v>36505</v>
          </cell>
          <cell r="B42">
            <v>36505</v>
          </cell>
          <cell r="C42">
            <v>521324</v>
          </cell>
          <cell r="D42">
            <v>1000466</v>
          </cell>
          <cell r="E42">
            <v>222001</v>
          </cell>
          <cell r="F42">
            <v>114029</v>
          </cell>
          <cell r="G42">
            <v>761250</v>
          </cell>
          <cell r="H42">
            <v>336212</v>
          </cell>
          <cell r="I42">
            <v>2761000</v>
          </cell>
          <cell r="J42">
            <v>-572000</v>
          </cell>
          <cell r="K42">
            <v>3292000</v>
          </cell>
          <cell r="L42">
            <v>85695000</v>
          </cell>
        </row>
        <row r="43">
          <cell r="A43">
            <v>36506</v>
          </cell>
          <cell r="B43">
            <v>36506</v>
          </cell>
          <cell r="C43">
            <v>542697</v>
          </cell>
          <cell r="D43">
            <v>1027476</v>
          </cell>
          <cell r="E43">
            <v>212460</v>
          </cell>
          <cell r="F43">
            <v>113846</v>
          </cell>
          <cell r="G43">
            <v>763500</v>
          </cell>
          <cell r="H43">
            <v>339523</v>
          </cell>
          <cell r="I43">
            <v>2731000</v>
          </cell>
          <cell r="J43">
            <v>-498000</v>
          </cell>
          <cell r="K43">
            <v>3256000</v>
          </cell>
          <cell r="L43">
            <v>85197000</v>
          </cell>
        </row>
        <row r="44">
          <cell r="A44">
            <v>36507</v>
          </cell>
          <cell r="B44">
            <v>36507</v>
          </cell>
          <cell r="C44">
            <v>425000</v>
          </cell>
          <cell r="D44">
            <v>993000</v>
          </cell>
          <cell r="E44">
            <v>201000</v>
          </cell>
          <cell r="F44">
            <v>92000</v>
          </cell>
          <cell r="G44">
            <v>756000</v>
          </cell>
          <cell r="H44">
            <v>258000</v>
          </cell>
          <cell r="I44">
            <v>2725000</v>
          </cell>
          <cell r="J44">
            <v>-1119000</v>
          </cell>
          <cell r="K44">
            <v>3774000</v>
          </cell>
          <cell r="L44">
            <v>84086000</v>
          </cell>
        </row>
        <row r="45">
          <cell r="A45">
            <v>36508</v>
          </cell>
          <cell r="B45">
            <v>36508</v>
          </cell>
          <cell r="C45">
            <v>410000</v>
          </cell>
          <cell r="D45">
            <v>924000</v>
          </cell>
          <cell r="E45">
            <v>144000</v>
          </cell>
          <cell r="F45">
            <v>58000</v>
          </cell>
          <cell r="G45">
            <v>746000</v>
          </cell>
          <cell r="H45">
            <v>266000</v>
          </cell>
          <cell r="I45">
            <v>2549000</v>
          </cell>
          <cell r="J45">
            <v>-1242000</v>
          </cell>
          <cell r="K45">
            <v>3813000</v>
          </cell>
          <cell r="L45">
            <v>82847000</v>
          </cell>
        </row>
        <row r="46">
          <cell r="A46">
            <v>36509</v>
          </cell>
          <cell r="B46">
            <v>36509</v>
          </cell>
          <cell r="C46">
            <v>330000</v>
          </cell>
          <cell r="D46">
            <v>940000</v>
          </cell>
          <cell r="E46">
            <v>100000</v>
          </cell>
          <cell r="F46">
            <v>18000</v>
          </cell>
          <cell r="G46">
            <v>672000</v>
          </cell>
          <cell r="H46">
            <v>266000</v>
          </cell>
          <cell r="I46">
            <v>2326000</v>
          </cell>
          <cell r="J46">
            <v>-1155000</v>
          </cell>
          <cell r="K46">
            <v>3494000</v>
          </cell>
          <cell r="L46">
            <v>81760000</v>
          </cell>
        </row>
        <row r="47">
          <cell r="A47">
            <v>36510</v>
          </cell>
          <cell r="B47">
            <v>36510</v>
          </cell>
          <cell r="C47">
            <v>408000</v>
          </cell>
          <cell r="D47">
            <v>916000</v>
          </cell>
          <cell r="E47">
            <v>120000</v>
          </cell>
          <cell r="F47">
            <v>4000</v>
          </cell>
          <cell r="G47">
            <v>664000</v>
          </cell>
          <cell r="H47">
            <v>264000</v>
          </cell>
          <cell r="I47">
            <v>2377000</v>
          </cell>
          <cell r="J47">
            <v>-766000</v>
          </cell>
          <cell r="K47">
            <v>3143000</v>
          </cell>
          <cell r="L47">
            <v>80994000</v>
          </cell>
        </row>
        <row r="48">
          <cell r="A48">
            <v>36511</v>
          </cell>
          <cell r="B48">
            <v>36511</v>
          </cell>
          <cell r="C48">
            <v>399000</v>
          </cell>
          <cell r="D48">
            <v>942000</v>
          </cell>
          <cell r="E48">
            <v>180000</v>
          </cell>
          <cell r="F48">
            <v>149000</v>
          </cell>
          <cell r="G48">
            <v>718000</v>
          </cell>
          <cell r="H48">
            <v>262000</v>
          </cell>
          <cell r="I48">
            <v>2650000</v>
          </cell>
          <cell r="J48">
            <v>-326000</v>
          </cell>
          <cell r="K48">
            <v>2874000</v>
          </cell>
          <cell r="L48">
            <v>80667000</v>
          </cell>
        </row>
        <row r="49">
          <cell r="A49">
            <v>36512</v>
          </cell>
          <cell r="B49">
            <v>36512</v>
          </cell>
          <cell r="C49">
            <v>487000</v>
          </cell>
          <cell r="D49">
            <v>883000</v>
          </cell>
          <cell r="E49">
            <v>206000</v>
          </cell>
          <cell r="F49">
            <v>184000</v>
          </cell>
          <cell r="G49">
            <v>710000</v>
          </cell>
          <cell r="H49">
            <v>261000</v>
          </cell>
          <cell r="I49">
            <v>2730000</v>
          </cell>
          <cell r="J49">
            <v>30000</v>
          </cell>
          <cell r="K49">
            <v>2717000</v>
          </cell>
          <cell r="L49">
            <v>80698000</v>
          </cell>
        </row>
        <row r="50">
          <cell r="A50">
            <v>36513</v>
          </cell>
          <cell r="B50">
            <v>36513</v>
          </cell>
          <cell r="C50">
            <v>482000</v>
          </cell>
          <cell r="D50">
            <v>894000</v>
          </cell>
          <cell r="E50">
            <v>195000</v>
          </cell>
          <cell r="F50">
            <v>172000</v>
          </cell>
          <cell r="G50">
            <v>714000</v>
          </cell>
          <cell r="H50">
            <v>255000</v>
          </cell>
          <cell r="I50">
            <v>2712000</v>
          </cell>
          <cell r="J50">
            <v>59000</v>
          </cell>
          <cell r="K50">
            <v>2619000</v>
          </cell>
          <cell r="L50">
            <v>80757000</v>
          </cell>
        </row>
        <row r="51">
          <cell r="A51">
            <v>36514</v>
          </cell>
          <cell r="B51">
            <v>36514</v>
          </cell>
          <cell r="C51">
            <v>489000</v>
          </cell>
          <cell r="D51">
            <v>890000</v>
          </cell>
          <cell r="E51">
            <v>186000</v>
          </cell>
          <cell r="F51">
            <v>171000</v>
          </cell>
          <cell r="G51">
            <v>702000</v>
          </cell>
          <cell r="H51">
            <v>258000</v>
          </cell>
          <cell r="I51">
            <v>2696000</v>
          </cell>
          <cell r="J51">
            <v>-61000</v>
          </cell>
          <cell r="K51">
            <v>2880000</v>
          </cell>
          <cell r="L51">
            <v>80696000</v>
          </cell>
        </row>
        <row r="52">
          <cell r="A52">
            <v>36515</v>
          </cell>
          <cell r="B52">
            <v>36515</v>
          </cell>
          <cell r="C52">
            <v>407000</v>
          </cell>
          <cell r="D52">
            <v>778000</v>
          </cell>
          <cell r="E52">
            <v>134000</v>
          </cell>
          <cell r="F52">
            <v>173000</v>
          </cell>
          <cell r="G52">
            <v>631000</v>
          </cell>
          <cell r="H52">
            <v>256000</v>
          </cell>
          <cell r="I52">
            <v>2379000</v>
          </cell>
          <cell r="J52">
            <v>-510000</v>
          </cell>
          <cell r="K52">
            <v>2859000</v>
          </cell>
          <cell r="L52">
            <v>80187000</v>
          </cell>
        </row>
        <row r="53">
          <cell r="A53">
            <v>36516</v>
          </cell>
          <cell r="B53">
            <v>36516</v>
          </cell>
          <cell r="C53">
            <v>454000</v>
          </cell>
          <cell r="D53">
            <v>689000</v>
          </cell>
          <cell r="E53">
            <v>131000</v>
          </cell>
          <cell r="F53">
            <v>221000</v>
          </cell>
          <cell r="G53">
            <v>521000</v>
          </cell>
          <cell r="H53">
            <v>255000</v>
          </cell>
          <cell r="I53">
            <v>2272000</v>
          </cell>
          <cell r="J53">
            <v>-549000</v>
          </cell>
          <cell r="K53">
            <v>2875000</v>
          </cell>
          <cell r="L53">
            <v>79571000</v>
          </cell>
        </row>
        <row r="54">
          <cell r="A54">
            <v>36517</v>
          </cell>
          <cell r="B54">
            <v>36517</v>
          </cell>
          <cell r="C54">
            <v>468000</v>
          </cell>
          <cell r="D54">
            <v>829000</v>
          </cell>
          <cell r="E54">
            <v>167000</v>
          </cell>
          <cell r="F54">
            <v>200000</v>
          </cell>
          <cell r="G54">
            <v>606000</v>
          </cell>
          <cell r="H54">
            <v>255000</v>
          </cell>
          <cell r="I54">
            <v>2525000</v>
          </cell>
          <cell r="J54">
            <v>-259000</v>
          </cell>
          <cell r="K54">
            <v>2699000</v>
          </cell>
          <cell r="L54">
            <v>79312000</v>
          </cell>
        </row>
        <row r="55">
          <cell r="A55">
            <v>36518</v>
          </cell>
          <cell r="B55">
            <v>36518</v>
          </cell>
          <cell r="C55">
            <v>540000</v>
          </cell>
          <cell r="D55">
            <v>900000</v>
          </cell>
          <cell r="E55">
            <v>168000</v>
          </cell>
          <cell r="F55">
            <v>185000</v>
          </cell>
          <cell r="G55">
            <v>628000</v>
          </cell>
          <cell r="H55">
            <v>257000</v>
          </cell>
          <cell r="I55">
            <v>2678000</v>
          </cell>
          <cell r="J55">
            <v>268000</v>
          </cell>
          <cell r="K55">
            <v>2440000</v>
          </cell>
          <cell r="L55">
            <v>79578000</v>
          </cell>
        </row>
        <row r="56">
          <cell r="A56">
            <v>36519</v>
          </cell>
          <cell r="B56">
            <v>36519</v>
          </cell>
          <cell r="C56">
            <v>535000</v>
          </cell>
          <cell r="D56">
            <v>896000</v>
          </cell>
          <cell r="E56">
            <v>179000</v>
          </cell>
          <cell r="F56">
            <v>184000</v>
          </cell>
          <cell r="G56">
            <v>611000</v>
          </cell>
          <cell r="H56">
            <v>254000</v>
          </cell>
          <cell r="I56">
            <v>2660000</v>
          </cell>
          <cell r="J56">
            <v>393000</v>
          </cell>
          <cell r="K56">
            <v>2311000</v>
          </cell>
          <cell r="L56">
            <v>79972000</v>
          </cell>
        </row>
        <row r="57">
          <cell r="A57">
            <v>36520</v>
          </cell>
          <cell r="B57">
            <v>36520</v>
          </cell>
          <cell r="C57">
            <v>533000</v>
          </cell>
          <cell r="D57">
            <v>905000</v>
          </cell>
          <cell r="E57">
            <v>178000</v>
          </cell>
          <cell r="F57">
            <v>184000</v>
          </cell>
          <cell r="G57">
            <v>622000</v>
          </cell>
          <cell r="H57">
            <v>253000</v>
          </cell>
          <cell r="I57">
            <v>2676000</v>
          </cell>
          <cell r="J57">
            <v>93000</v>
          </cell>
          <cell r="K57">
            <v>2477000</v>
          </cell>
          <cell r="L57">
            <v>80065000</v>
          </cell>
        </row>
        <row r="58">
          <cell r="A58">
            <v>36521</v>
          </cell>
          <cell r="B58">
            <v>36521</v>
          </cell>
          <cell r="C58">
            <v>539000</v>
          </cell>
          <cell r="D58">
            <v>904000</v>
          </cell>
          <cell r="E58">
            <v>152000</v>
          </cell>
          <cell r="F58">
            <v>184000</v>
          </cell>
          <cell r="G58">
            <v>626000</v>
          </cell>
          <cell r="H58">
            <v>250000</v>
          </cell>
          <cell r="I58">
            <v>2657000</v>
          </cell>
          <cell r="J58">
            <v>-68000</v>
          </cell>
          <cell r="K58">
            <v>2800000</v>
          </cell>
          <cell r="L58">
            <v>80023000</v>
          </cell>
        </row>
        <row r="59">
          <cell r="A59">
            <v>36522</v>
          </cell>
          <cell r="B59">
            <v>36522</v>
          </cell>
          <cell r="C59">
            <v>545000</v>
          </cell>
          <cell r="D59">
            <v>926000</v>
          </cell>
          <cell r="E59">
            <v>149000</v>
          </cell>
          <cell r="F59">
            <v>145000</v>
          </cell>
          <cell r="G59">
            <v>742000</v>
          </cell>
          <cell r="H59">
            <v>250000</v>
          </cell>
          <cell r="I59">
            <v>2757000</v>
          </cell>
          <cell r="J59">
            <v>-133000</v>
          </cell>
          <cell r="K59">
            <v>2929000</v>
          </cell>
          <cell r="L59">
            <v>79853000</v>
          </cell>
        </row>
        <row r="60">
          <cell r="A60">
            <v>36523</v>
          </cell>
          <cell r="B60">
            <v>36523</v>
          </cell>
          <cell r="C60">
            <v>541000</v>
          </cell>
          <cell r="D60">
            <v>953000</v>
          </cell>
          <cell r="E60">
            <v>166000</v>
          </cell>
          <cell r="F60">
            <v>186000</v>
          </cell>
          <cell r="G60">
            <v>745000</v>
          </cell>
          <cell r="H60">
            <v>265000</v>
          </cell>
          <cell r="I60">
            <v>2856000</v>
          </cell>
          <cell r="J60">
            <v>-383000</v>
          </cell>
          <cell r="K60">
            <v>3143000</v>
          </cell>
          <cell r="L60">
            <v>79470000</v>
          </cell>
        </row>
        <row r="61">
          <cell r="A61">
            <v>36524</v>
          </cell>
          <cell r="B61">
            <v>36524</v>
          </cell>
          <cell r="C61">
            <v>540000</v>
          </cell>
          <cell r="D61">
            <v>923000</v>
          </cell>
          <cell r="E61">
            <v>155000</v>
          </cell>
          <cell r="F61">
            <v>159000</v>
          </cell>
          <cell r="G61">
            <v>750000</v>
          </cell>
          <cell r="H61">
            <v>268000</v>
          </cell>
          <cell r="I61">
            <v>2795000</v>
          </cell>
          <cell r="J61">
            <v>-375000</v>
          </cell>
          <cell r="K61">
            <v>3091000</v>
          </cell>
          <cell r="L61">
            <v>79095000</v>
          </cell>
        </row>
        <row r="62">
          <cell r="A62">
            <v>36525</v>
          </cell>
          <cell r="B62">
            <v>36525</v>
          </cell>
          <cell r="C62">
            <v>521000</v>
          </cell>
          <cell r="D62">
            <v>942000</v>
          </cell>
          <cell r="E62">
            <v>114000</v>
          </cell>
          <cell r="F62">
            <v>114000</v>
          </cell>
          <cell r="G62">
            <v>745000</v>
          </cell>
          <cell r="H62">
            <v>268000</v>
          </cell>
          <cell r="I62">
            <v>2703000</v>
          </cell>
          <cell r="J62">
            <v>-515000</v>
          </cell>
          <cell r="K62">
            <v>3358000</v>
          </cell>
          <cell r="L62">
            <v>78580000</v>
          </cell>
        </row>
        <row r="63">
          <cell r="A63">
            <v>36526</v>
          </cell>
          <cell r="B63">
            <v>36526</v>
          </cell>
          <cell r="C63">
            <v>542000</v>
          </cell>
          <cell r="D63">
            <v>885000</v>
          </cell>
          <cell r="E63">
            <v>205000</v>
          </cell>
          <cell r="F63">
            <v>63000</v>
          </cell>
          <cell r="G63">
            <v>644000</v>
          </cell>
          <cell r="H63">
            <v>264000</v>
          </cell>
          <cell r="I63">
            <v>2603000</v>
          </cell>
          <cell r="J63">
            <v>-379000</v>
          </cell>
          <cell r="K63">
            <v>3030000</v>
          </cell>
          <cell r="L63">
            <v>78202000</v>
          </cell>
        </row>
        <row r="64">
          <cell r="A64">
            <v>36527</v>
          </cell>
          <cell r="B64">
            <v>36527</v>
          </cell>
          <cell r="C64">
            <v>540000</v>
          </cell>
          <cell r="D64">
            <v>930000</v>
          </cell>
          <cell r="E64">
            <v>187000</v>
          </cell>
          <cell r="F64">
            <v>64000</v>
          </cell>
          <cell r="G64">
            <v>723000</v>
          </cell>
          <cell r="H64">
            <v>264000</v>
          </cell>
          <cell r="I64">
            <v>2707000</v>
          </cell>
          <cell r="J64">
            <v>-683000</v>
          </cell>
          <cell r="K64">
            <v>3392000</v>
          </cell>
          <cell r="L64">
            <v>77519000</v>
          </cell>
        </row>
        <row r="65">
          <cell r="A65">
            <v>36528</v>
          </cell>
          <cell r="B65">
            <v>36528</v>
          </cell>
          <cell r="C65">
            <v>498000</v>
          </cell>
          <cell r="D65">
            <v>892000</v>
          </cell>
          <cell r="E65">
            <v>181000</v>
          </cell>
          <cell r="F65">
            <v>62000</v>
          </cell>
          <cell r="G65">
            <v>718000</v>
          </cell>
          <cell r="H65">
            <v>264000</v>
          </cell>
          <cell r="I65">
            <v>2614000</v>
          </cell>
          <cell r="J65">
            <v>-1251000</v>
          </cell>
          <cell r="K65">
            <v>3767000</v>
          </cell>
          <cell r="L65">
            <v>76268000</v>
          </cell>
        </row>
        <row r="66">
          <cell r="A66">
            <v>36529</v>
          </cell>
          <cell r="B66">
            <v>36529</v>
          </cell>
          <cell r="C66">
            <v>462000</v>
          </cell>
          <cell r="D66">
            <v>893000</v>
          </cell>
          <cell r="E66">
            <v>130000</v>
          </cell>
          <cell r="F66">
            <v>95000</v>
          </cell>
          <cell r="G66">
            <v>716000</v>
          </cell>
          <cell r="H66">
            <v>252000</v>
          </cell>
          <cell r="I66">
            <v>2549000</v>
          </cell>
          <cell r="J66">
            <v>-941000</v>
          </cell>
          <cell r="K66">
            <v>3503000</v>
          </cell>
          <cell r="L66">
            <v>75327000</v>
          </cell>
        </row>
        <row r="67">
          <cell r="A67">
            <v>36530</v>
          </cell>
          <cell r="B67">
            <v>36530</v>
          </cell>
          <cell r="C67">
            <v>525000</v>
          </cell>
          <cell r="D67">
            <v>872000</v>
          </cell>
          <cell r="E67">
            <v>117000</v>
          </cell>
          <cell r="F67">
            <v>62000</v>
          </cell>
          <cell r="G67">
            <v>704000</v>
          </cell>
          <cell r="H67">
            <v>252000</v>
          </cell>
          <cell r="I67">
            <v>2532000</v>
          </cell>
          <cell r="J67">
            <v>-987000</v>
          </cell>
          <cell r="K67">
            <v>3509000</v>
          </cell>
          <cell r="L67">
            <v>74341000</v>
          </cell>
        </row>
        <row r="68">
          <cell r="A68">
            <v>36531</v>
          </cell>
          <cell r="B68">
            <v>36531</v>
          </cell>
          <cell r="C68">
            <v>538000</v>
          </cell>
          <cell r="D68">
            <v>929000</v>
          </cell>
          <cell r="E68">
            <v>135000</v>
          </cell>
          <cell r="F68">
            <v>135000</v>
          </cell>
          <cell r="G68">
            <v>662000</v>
          </cell>
          <cell r="H68">
            <v>249000</v>
          </cell>
          <cell r="I68">
            <v>2642000</v>
          </cell>
          <cell r="J68">
            <v>-877000</v>
          </cell>
          <cell r="K68">
            <v>3603000</v>
          </cell>
          <cell r="L68">
            <v>73464000</v>
          </cell>
        </row>
        <row r="69">
          <cell r="A69">
            <v>36532</v>
          </cell>
          <cell r="B69">
            <v>36532</v>
          </cell>
          <cell r="C69">
            <v>540000</v>
          </cell>
          <cell r="D69">
            <v>942000</v>
          </cell>
          <cell r="E69">
            <v>133000</v>
          </cell>
          <cell r="F69">
            <v>98000</v>
          </cell>
          <cell r="G69">
            <v>699000</v>
          </cell>
          <cell r="H69">
            <v>245000</v>
          </cell>
          <cell r="I69">
            <v>2658000</v>
          </cell>
          <cell r="J69">
            <v>-1163000</v>
          </cell>
          <cell r="K69">
            <v>3783000</v>
          </cell>
          <cell r="L69">
            <v>72302000</v>
          </cell>
        </row>
        <row r="70">
          <cell r="A70">
            <v>36533</v>
          </cell>
          <cell r="B70">
            <v>36533</v>
          </cell>
          <cell r="C70">
            <v>536000</v>
          </cell>
          <cell r="D70">
            <v>1110000</v>
          </cell>
          <cell r="E70">
            <v>200000</v>
          </cell>
          <cell r="F70">
            <v>82000</v>
          </cell>
          <cell r="G70">
            <v>710000</v>
          </cell>
          <cell r="H70">
            <v>252000</v>
          </cell>
          <cell r="I70">
            <v>2888000</v>
          </cell>
          <cell r="J70">
            <v>-510000</v>
          </cell>
          <cell r="K70">
            <v>3374000</v>
          </cell>
          <cell r="L70">
            <v>71791000</v>
          </cell>
        </row>
        <row r="71">
          <cell r="A71">
            <v>36534</v>
          </cell>
          <cell r="B71">
            <v>36534</v>
          </cell>
          <cell r="C71">
            <v>542000</v>
          </cell>
          <cell r="D71">
            <v>1087000</v>
          </cell>
          <cell r="E71">
            <v>182000</v>
          </cell>
          <cell r="F71">
            <v>85000</v>
          </cell>
          <cell r="G71">
            <v>713000</v>
          </cell>
          <cell r="H71">
            <v>253000</v>
          </cell>
          <cell r="I71">
            <v>2862000</v>
          </cell>
          <cell r="J71">
            <v>-550000</v>
          </cell>
          <cell r="K71">
            <v>3433000</v>
          </cell>
          <cell r="L71">
            <v>71241000</v>
          </cell>
        </row>
        <row r="72">
          <cell r="A72">
            <v>36535</v>
          </cell>
          <cell r="B72">
            <v>36535</v>
          </cell>
          <cell r="C72">
            <v>541000</v>
          </cell>
          <cell r="D72">
            <v>1108000</v>
          </cell>
          <cell r="E72">
            <v>157000</v>
          </cell>
          <cell r="F72">
            <v>88000</v>
          </cell>
          <cell r="G72">
            <v>699000</v>
          </cell>
          <cell r="H72">
            <v>250000</v>
          </cell>
          <cell r="I72">
            <v>2843000</v>
          </cell>
          <cell r="J72">
            <v>-868000</v>
          </cell>
          <cell r="K72">
            <v>3662000</v>
          </cell>
          <cell r="L72">
            <v>70372000</v>
          </cell>
        </row>
        <row r="73">
          <cell r="A73">
            <v>36536</v>
          </cell>
          <cell r="B73">
            <v>36536</v>
          </cell>
          <cell r="C73">
            <v>542000</v>
          </cell>
          <cell r="D73">
            <v>1121000</v>
          </cell>
          <cell r="E73">
            <v>139000</v>
          </cell>
          <cell r="F73">
            <v>90000</v>
          </cell>
          <cell r="G73">
            <v>724000</v>
          </cell>
          <cell r="H73">
            <v>247000</v>
          </cell>
          <cell r="I73">
            <v>2863000</v>
          </cell>
          <cell r="J73">
            <v>-595000</v>
          </cell>
          <cell r="K73">
            <v>3434000</v>
          </cell>
          <cell r="L73">
            <v>69783000</v>
          </cell>
        </row>
        <row r="74">
          <cell r="A74">
            <v>36537</v>
          </cell>
          <cell r="B74">
            <v>36537</v>
          </cell>
          <cell r="C74">
            <v>539000</v>
          </cell>
          <cell r="D74">
            <v>1008000</v>
          </cell>
          <cell r="E74">
            <v>171000</v>
          </cell>
          <cell r="F74">
            <v>62000</v>
          </cell>
          <cell r="G74">
            <v>723000</v>
          </cell>
          <cell r="H74">
            <v>241000</v>
          </cell>
          <cell r="I74">
            <v>2744000</v>
          </cell>
          <cell r="J74">
            <v>-666000</v>
          </cell>
          <cell r="K74">
            <v>3498000</v>
          </cell>
          <cell r="L74">
            <v>69118000</v>
          </cell>
        </row>
        <row r="75">
          <cell r="A75">
            <v>36538</v>
          </cell>
          <cell r="B75">
            <v>36538</v>
          </cell>
          <cell r="C75">
            <v>541000</v>
          </cell>
          <cell r="D75">
            <v>993000</v>
          </cell>
          <cell r="E75">
            <v>152000</v>
          </cell>
          <cell r="F75">
            <v>74000</v>
          </cell>
          <cell r="G75">
            <v>718000</v>
          </cell>
          <cell r="H75">
            <v>259000</v>
          </cell>
          <cell r="I75">
            <v>2737000</v>
          </cell>
          <cell r="J75">
            <v>-591000</v>
          </cell>
          <cell r="K75">
            <v>3234000</v>
          </cell>
          <cell r="L75">
            <v>68526000</v>
          </cell>
        </row>
        <row r="76">
          <cell r="A76">
            <v>36539</v>
          </cell>
          <cell r="B76">
            <v>36539</v>
          </cell>
          <cell r="C76">
            <v>541000</v>
          </cell>
          <cell r="D76">
            <v>978000</v>
          </cell>
          <cell r="E76">
            <v>239000</v>
          </cell>
          <cell r="F76">
            <v>64000</v>
          </cell>
          <cell r="G76">
            <v>767000</v>
          </cell>
          <cell r="H76">
            <v>266000</v>
          </cell>
          <cell r="I76">
            <v>2854000</v>
          </cell>
          <cell r="J76">
            <v>-188000</v>
          </cell>
          <cell r="K76">
            <v>2908000</v>
          </cell>
          <cell r="L76">
            <v>68338000</v>
          </cell>
        </row>
        <row r="77">
          <cell r="A77">
            <v>36540</v>
          </cell>
          <cell r="B77">
            <v>36540</v>
          </cell>
          <cell r="C77">
            <v>537000</v>
          </cell>
          <cell r="D77">
            <v>951000</v>
          </cell>
          <cell r="E77">
            <v>214000</v>
          </cell>
          <cell r="F77">
            <v>58000</v>
          </cell>
          <cell r="G77">
            <v>724000</v>
          </cell>
          <cell r="H77">
            <v>268000</v>
          </cell>
          <cell r="I77">
            <v>2752000</v>
          </cell>
          <cell r="J77">
            <v>314000</v>
          </cell>
          <cell r="K77">
            <v>2527000</v>
          </cell>
          <cell r="L77">
            <v>68651000</v>
          </cell>
        </row>
        <row r="78">
          <cell r="A78">
            <v>36541</v>
          </cell>
          <cell r="B78">
            <v>36541</v>
          </cell>
          <cell r="C78">
            <v>543000</v>
          </cell>
          <cell r="D78">
            <v>934000</v>
          </cell>
          <cell r="E78">
            <v>229000</v>
          </cell>
          <cell r="F78">
            <v>57000</v>
          </cell>
          <cell r="G78">
            <v>733000</v>
          </cell>
          <cell r="H78">
            <v>265000</v>
          </cell>
          <cell r="I78">
            <v>2761000</v>
          </cell>
          <cell r="J78">
            <v>142000</v>
          </cell>
          <cell r="K78">
            <v>2648000</v>
          </cell>
          <cell r="L78">
            <v>68793000</v>
          </cell>
        </row>
        <row r="79">
          <cell r="A79">
            <v>36542</v>
          </cell>
          <cell r="B79">
            <v>36542</v>
          </cell>
          <cell r="C79">
            <v>527000</v>
          </cell>
          <cell r="D79">
            <v>924000</v>
          </cell>
          <cell r="E79">
            <v>209000</v>
          </cell>
          <cell r="F79">
            <v>121000</v>
          </cell>
          <cell r="G79">
            <v>729000</v>
          </cell>
          <cell r="H79">
            <v>243000</v>
          </cell>
          <cell r="I79">
            <v>2754000</v>
          </cell>
          <cell r="J79">
            <v>-257000</v>
          </cell>
          <cell r="K79">
            <v>2896000</v>
          </cell>
          <cell r="L79">
            <v>68655000</v>
          </cell>
        </row>
        <row r="80">
          <cell r="A80">
            <v>36543</v>
          </cell>
          <cell r="B80">
            <v>36543</v>
          </cell>
          <cell r="C80">
            <v>512000</v>
          </cell>
          <cell r="D80">
            <v>899000</v>
          </cell>
          <cell r="E80">
            <v>204000</v>
          </cell>
          <cell r="F80">
            <v>56000</v>
          </cell>
          <cell r="G80">
            <v>717000</v>
          </cell>
          <cell r="H80">
            <v>214000</v>
          </cell>
          <cell r="I80">
            <v>2602000</v>
          </cell>
          <cell r="J80">
            <v>101000</v>
          </cell>
          <cell r="K80">
            <v>2701000</v>
          </cell>
          <cell r="L80">
            <v>68635000</v>
          </cell>
        </row>
        <row r="81">
          <cell r="A81">
            <v>36544</v>
          </cell>
          <cell r="B81">
            <v>36544</v>
          </cell>
          <cell r="C81">
            <v>540000</v>
          </cell>
          <cell r="D81">
            <v>927000</v>
          </cell>
          <cell r="E81">
            <v>213000</v>
          </cell>
          <cell r="F81">
            <v>82000</v>
          </cell>
          <cell r="G81">
            <v>703000</v>
          </cell>
          <cell r="H81">
            <v>211000</v>
          </cell>
          <cell r="I81">
            <v>2675000</v>
          </cell>
          <cell r="J81">
            <v>-150000</v>
          </cell>
          <cell r="K81">
            <v>2709000</v>
          </cell>
          <cell r="L81">
            <v>68480000</v>
          </cell>
        </row>
        <row r="82">
          <cell r="A82">
            <v>36545</v>
          </cell>
          <cell r="B82">
            <v>36545</v>
          </cell>
          <cell r="C82">
            <v>535000</v>
          </cell>
          <cell r="D82">
            <v>897000</v>
          </cell>
          <cell r="E82">
            <v>271000</v>
          </cell>
          <cell r="F82">
            <v>85000</v>
          </cell>
          <cell r="G82">
            <v>746000</v>
          </cell>
          <cell r="H82">
            <v>217000</v>
          </cell>
          <cell r="I82">
            <v>2751000</v>
          </cell>
          <cell r="J82">
            <v>21000</v>
          </cell>
          <cell r="K82">
            <v>2735000</v>
          </cell>
          <cell r="L82">
            <v>68501000</v>
          </cell>
        </row>
        <row r="83">
          <cell r="A83">
            <v>36546</v>
          </cell>
          <cell r="B83">
            <v>36546</v>
          </cell>
          <cell r="C83">
            <v>533000</v>
          </cell>
          <cell r="D83">
            <v>796000</v>
          </cell>
          <cell r="E83">
            <v>253000</v>
          </cell>
          <cell r="F83">
            <v>101000</v>
          </cell>
          <cell r="G83">
            <v>735000</v>
          </cell>
          <cell r="H83">
            <v>271000</v>
          </cell>
          <cell r="I83">
            <v>2689000</v>
          </cell>
          <cell r="J83">
            <v>7000</v>
          </cell>
          <cell r="K83">
            <v>2809000</v>
          </cell>
          <cell r="L83">
            <v>68508000</v>
          </cell>
        </row>
        <row r="84">
          <cell r="A84">
            <v>36547</v>
          </cell>
          <cell r="B84">
            <v>36547</v>
          </cell>
          <cell r="C84">
            <v>542000</v>
          </cell>
          <cell r="D84">
            <v>826000</v>
          </cell>
          <cell r="E84">
            <v>320000</v>
          </cell>
          <cell r="F84">
            <v>64000</v>
          </cell>
          <cell r="G84">
            <v>620000</v>
          </cell>
          <cell r="H84">
            <v>283000</v>
          </cell>
          <cell r="I84">
            <v>2656000</v>
          </cell>
          <cell r="J84">
            <v>-245000</v>
          </cell>
          <cell r="K84">
            <v>2828000</v>
          </cell>
          <cell r="L84">
            <v>68263000</v>
          </cell>
        </row>
        <row r="85">
          <cell r="A85">
            <v>36548</v>
          </cell>
          <cell r="B85">
            <v>36548</v>
          </cell>
          <cell r="C85">
            <v>527000</v>
          </cell>
          <cell r="D85">
            <v>809000</v>
          </cell>
          <cell r="E85">
            <v>288000</v>
          </cell>
          <cell r="F85">
            <v>60000</v>
          </cell>
          <cell r="G85">
            <v>704000</v>
          </cell>
          <cell r="H85">
            <v>279000</v>
          </cell>
          <cell r="I85">
            <v>2667000</v>
          </cell>
          <cell r="J85">
            <v>-137000</v>
          </cell>
          <cell r="K85">
            <v>2800000</v>
          </cell>
          <cell r="L85">
            <v>68125000</v>
          </cell>
        </row>
        <row r="86">
          <cell r="A86">
            <v>36549</v>
          </cell>
          <cell r="B86">
            <v>36549</v>
          </cell>
          <cell r="C86">
            <v>535000</v>
          </cell>
          <cell r="D86">
            <v>796000</v>
          </cell>
          <cell r="E86">
            <v>229000</v>
          </cell>
          <cell r="F86">
            <v>61000</v>
          </cell>
          <cell r="G86">
            <v>698000</v>
          </cell>
          <cell r="H86">
            <v>278000</v>
          </cell>
          <cell r="I86">
            <v>2597000</v>
          </cell>
          <cell r="J86">
            <v>-134000</v>
          </cell>
          <cell r="K86">
            <v>2652000</v>
          </cell>
          <cell r="L86">
            <v>67991000</v>
          </cell>
        </row>
        <row r="87">
          <cell r="A87">
            <v>36550</v>
          </cell>
          <cell r="B87">
            <v>36550</v>
          </cell>
          <cell r="C87">
            <v>533000</v>
          </cell>
          <cell r="D87">
            <v>793000</v>
          </cell>
          <cell r="E87">
            <v>233000</v>
          </cell>
          <cell r="F87">
            <v>79000</v>
          </cell>
          <cell r="G87">
            <v>704000</v>
          </cell>
          <cell r="H87">
            <v>253000</v>
          </cell>
          <cell r="I87">
            <v>2595000</v>
          </cell>
          <cell r="J87">
            <v>-258000</v>
          </cell>
          <cell r="K87">
            <v>2967000</v>
          </cell>
          <cell r="L87">
            <v>67733000</v>
          </cell>
        </row>
        <row r="88">
          <cell r="A88">
            <v>36551</v>
          </cell>
          <cell r="B88">
            <v>36551</v>
          </cell>
          <cell r="C88">
            <v>516000</v>
          </cell>
          <cell r="D88">
            <v>770000</v>
          </cell>
          <cell r="E88">
            <v>221000</v>
          </cell>
          <cell r="F88">
            <v>89000</v>
          </cell>
          <cell r="G88">
            <v>548000</v>
          </cell>
          <cell r="H88">
            <v>247000</v>
          </cell>
          <cell r="I88">
            <v>2391000</v>
          </cell>
          <cell r="J88">
            <v>-589000</v>
          </cell>
          <cell r="K88">
            <v>3101000</v>
          </cell>
          <cell r="L88">
            <v>67145000</v>
          </cell>
        </row>
        <row r="89">
          <cell r="A89">
            <v>36552</v>
          </cell>
          <cell r="B89">
            <v>36552</v>
          </cell>
          <cell r="C89">
            <v>529000</v>
          </cell>
          <cell r="D89">
            <v>637000</v>
          </cell>
          <cell r="E89">
            <v>217000</v>
          </cell>
          <cell r="F89">
            <v>79000</v>
          </cell>
          <cell r="G89">
            <v>553000</v>
          </cell>
          <cell r="H89">
            <v>279000</v>
          </cell>
          <cell r="I89">
            <v>2294000</v>
          </cell>
          <cell r="J89">
            <v>-987000</v>
          </cell>
          <cell r="K89">
            <v>3245000</v>
          </cell>
          <cell r="L89">
            <v>66343000</v>
          </cell>
        </row>
        <row r="90">
          <cell r="A90">
            <v>36553</v>
          </cell>
          <cell r="B90">
            <v>36553</v>
          </cell>
          <cell r="C90">
            <v>524000</v>
          </cell>
          <cell r="D90">
            <v>623000</v>
          </cell>
          <cell r="E90">
            <v>177000</v>
          </cell>
          <cell r="F90">
            <v>100000</v>
          </cell>
          <cell r="G90">
            <v>549000</v>
          </cell>
          <cell r="H90">
            <v>278000</v>
          </cell>
          <cell r="I90">
            <v>2251000</v>
          </cell>
          <cell r="J90">
            <v>-891000</v>
          </cell>
          <cell r="K90">
            <v>3092000</v>
          </cell>
          <cell r="L90">
            <v>65452000</v>
          </cell>
        </row>
        <row r="91">
          <cell r="A91">
            <v>36554</v>
          </cell>
          <cell r="B91">
            <v>36554</v>
          </cell>
          <cell r="C91">
            <v>525000</v>
          </cell>
          <cell r="D91">
            <v>578000</v>
          </cell>
          <cell r="E91">
            <v>163000</v>
          </cell>
          <cell r="F91">
            <v>73000</v>
          </cell>
          <cell r="G91">
            <v>533000</v>
          </cell>
          <cell r="H91">
            <v>279000</v>
          </cell>
          <cell r="I91">
            <v>2151000</v>
          </cell>
          <cell r="J91">
            <v>-766000</v>
          </cell>
          <cell r="K91">
            <v>2841000</v>
          </cell>
          <cell r="L91">
            <v>64686000</v>
          </cell>
        </row>
        <row r="92">
          <cell r="A92">
            <v>36555</v>
          </cell>
          <cell r="B92">
            <v>36555</v>
          </cell>
          <cell r="C92">
            <v>507000</v>
          </cell>
          <cell r="D92">
            <v>564000</v>
          </cell>
          <cell r="E92">
            <v>203000</v>
          </cell>
          <cell r="F92">
            <v>70000</v>
          </cell>
          <cell r="G92">
            <v>536000</v>
          </cell>
          <cell r="H92">
            <v>283000</v>
          </cell>
          <cell r="I92">
            <v>2162000</v>
          </cell>
          <cell r="J92">
            <v>-742000</v>
          </cell>
          <cell r="K92">
            <v>2875000</v>
          </cell>
          <cell r="L92">
            <v>63944000</v>
          </cell>
        </row>
        <row r="93">
          <cell r="A93">
            <v>36556</v>
          </cell>
          <cell r="B93">
            <v>36556</v>
          </cell>
          <cell r="C93">
            <v>541000</v>
          </cell>
          <cell r="D93">
            <v>546000</v>
          </cell>
          <cell r="E93">
            <v>137000</v>
          </cell>
          <cell r="F93">
            <v>66000</v>
          </cell>
          <cell r="G93">
            <v>534000</v>
          </cell>
          <cell r="H93">
            <v>281000</v>
          </cell>
          <cell r="I93">
            <v>2106000</v>
          </cell>
          <cell r="J93">
            <v>-975000</v>
          </cell>
          <cell r="K93">
            <v>3272000</v>
          </cell>
          <cell r="L93">
            <v>62970000</v>
          </cell>
        </row>
        <row r="94">
          <cell r="A94">
            <v>36557</v>
          </cell>
          <cell r="B94">
            <v>36557</v>
          </cell>
          <cell r="C94">
            <v>540000</v>
          </cell>
          <cell r="D94">
            <v>585000</v>
          </cell>
          <cell r="E94">
            <v>194000</v>
          </cell>
          <cell r="F94">
            <v>115000</v>
          </cell>
          <cell r="G94">
            <v>564000</v>
          </cell>
          <cell r="H94">
            <v>274000</v>
          </cell>
          <cell r="I94">
            <v>2271000</v>
          </cell>
          <cell r="J94">
            <v>-763000</v>
          </cell>
          <cell r="K94">
            <v>2871000</v>
          </cell>
          <cell r="L94">
            <v>62020000</v>
          </cell>
        </row>
        <row r="95">
          <cell r="A95">
            <v>36558</v>
          </cell>
          <cell r="B95">
            <v>36558</v>
          </cell>
          <cell r="C95">
            <v>519000</v>
          </cell>
          <cell r="D95">
            <v>541000</v>
          </cell>
          <cell r="E95">
            <v>201000</v>
          </cell>
          <cell r="F95">
            <v>124000</v>
          </cell>
          <cell r="G95">
            <v>623000</v>
          </cell>
          <cell r="H95">
            <v>272000</v>
          </cell>
          <cell r="I95">
            <v>2280000</v>
          </cell>
          <cell r="J95">
            <v>-396000</v>
          </cell>
          <cell r="K95">
            <v>2784000</v>
          </cell>
          <cell r="L95">
            <v>61626000</v>
          </cell>
        </row>
        <row r="96">
          <cell r="A96">
            <v>36559</v>
          </cell>
          <cell r="B96">
            <v>36559</v>
          </cell>
          <cell r="C96">
            <v>528000</v>
          </cell>
          <cell r="D96">
            <v>552000</v>
          </cell>
          <cell r="E96">
            <v>207000</v>
          </cell>
          <cell r="F96">
            <v>118000</v>
          </cell>
          <cell r="G96">
            <v>594000</v>
          </cell>
          <cell r="H96">
            <v>270000</v>
          </cell>
          <cell r="I96">
            <v>2269000</v>
          </cell>
          <cell r="J96">
            <v>-505000</v>
          </cell>
          <cell r="K96">
            <v>2785000</v>
          </cell>
          <cell r="L96">
            <v>60984000</v>
          </cell>
        </row>
        <row r="97">
          <cell r="A97">
            <v>36560</v>
          </cell>
          <cell r="B97">
            <v>36560</v>
          </cell>
          <cell r="C97">
            <v>526000</v>
          </cell>
          <cell r="D97">
            <v>594000</v>
          </cell>
          <cell r="E97">
            <v>229000</v>
          </cell>
          <cell r="F97">
            <v>160000</v>
          </cell>
          <cell r="G97">
            <v>600000</v>
          </cell>
          <cell r="H97">
            <v>273000</v>
          </cell>
          <cell r="I97">
            <v>2381000</v>
          </cell>
          <cell r="J97">
            <v>-558000</v>
          </cell>
          <cell r="K97">
            <v>2835000</v>
          </cell>
          <cell r="L97">
            <v>60728000</v>
          </cell>
        </row>
        <row r="98">
          <cell r="A98">
            <v>36561</v>
          </cell>
          <cell r="B98">
            <v>36561</v>
          </cell>
          <cell r="C98">
            <v>538000</v>
          </cell>
          <cell r="D98">
            <v>633000</v>
          </cell>
          <cell r="E98">
            <v>318000</v>
          </cell>
          <cell r="F98">
            <v>164000</v>
          </cell>
          <cell r="G98">
            <v>647000</v>
          </cell>
          <cell r="H98">
            <v>276000</v>
          </cell>
          <cell r="I98">
            <v>2576000</v>
          </cell>
          <cell r="J98">
            <v>181000</v>
          </cell>
          <cell r="K98">
            <v>2463000</v>
          </cell>
          <cell r="L98">
            <v>60767000</v>
          </cell>
        </row>
        <row r="99">
          <cell r="A99">
            <v>36562</v>
          </cell>
          <cell r="B99">
            <v>36562</v>
          </cell>
          <cell r="C99">
            <v>539000</v>
          </cell>
          <cell r="D99">
            <v>624000</v>
          </cell>
          <cell r="E99">
            <v>310000</v>
          </cell>
          <cell r="F99">
            <v>165000</v>
          </cell>
          <cell r="G99">
            <v>646000</v>
          </cell>
          <cell r="H99">
            <v>280000</v>
          </cell>
          <cell r="I99">
            <v>2564000</v>
          </cell>
          <cell r="J99">
            <v>32000</v>
          </cell>
          <cell r="K99">
            <v>2495000</v>
          </cell>
          <cell r="L99">
            <v>60777000</v>
          </cell>
        </row>
        <row r="100">
          <cell r="A100">
            <v>36563</v>
          </cell>
          <cell r="B100">
            <v>36563</v>
          </cell>
          <cell r="C100">
            <v>538000</v>
          </cell>
          <cell r="D100">
            <v>601000</v>
          </cell>
          <cell r="E100">
            <v>267000</v>
          </cell>
          <cell r="F100">
            <v>167000</v>
          </cell>
          <cell r="G100">
            <v>646000</v>
          </cell>
          <cell r="H100">
            <v>283000</v>
          </cell>
          <cell r="I100">
            <v>2502000</v>
          </cell>
          <cell r="J100">
            <v>-163000</v>
          </cell>
          <cell r="K100">
            <v>2711000</v>
          </cell>
          <cell r="L100">
            <v>60614000</v>
          </cell>
        </row>
        <row r="101">
          <cell r="A101">
            <v>36564</v>
          </cell>
          <cell r="B101">
            <v>36564</v>
          </cell>
          <cell r="C101">
            <v>540000</v>
          </cell>
          <cell r="D101">
            <v>650000</v>
          </cell>
          <cell r="E101">
            <v>228000</v>
          </cell>
          <cell r="F101">
            <v>166000</v>
          </cell>
          <cell r="G101">
            <v>632000</v>
          </cell>
          <cell r="H101">
            <v>286000</v>
          </cell>
          <cell r="I101">
            <v>2502000</v>
          </cell>
          <cell r="J101">
            <v>-262000</v>
          </cell>
          <cell r="K101">
            <v>2832000</v>
          </cell>
          <cell r="L101">
            <v>60352000</v>
          </cell>
        </row>
        <row r="102">
          <cell r="A102">
            <v>36565</v>
          </cell>
          <cell r="B102">
            <v>36565</v>
          </cell>
          <cell r="C102">
            <v>536000</v>
          </cell>
          <cell r="D102">
            <v>666000</v>
          </cell>
          <cell r="E102">
            <v>256000</v>
          </cell>
          <cell r="F102">
            <v>159000</v>
          </cell>
          <cell r="G102">
            <v>722000</v>
          </cell>
          <cell r="H102">
            <v>288000</v>
          </cell>
          <cell r="I102">
            <v>2629000</v>
          </cell>
          <cell r="J102">
            <v>-364000</v>
          </cell>
          <cell r="K102">
            <v>2865000</v>
          </cell>
          <cell r="L102">
            <v>59988000</v>
          </cell>
        </row>
        <row r="103">
          <cell r="A103">
            <v>36566</v>
          </cell>
          <cell r="B103">
            <v>36566</v>
          </cell>
          <cell r="C103">
            <v>537000</v>
          </cell>
          <cell r="D103">
            <v>639000</v>
          </cell>
          <cell r="E103">
            <v>277000</v>
          </cell>
          <cell r="F103">
            <v>159000</v>
          </cell>
          <cell r="G103">
            <v>743000</v>
          </cell>
          <cell r="H103">
            <v>292000</v>
          </cell>
          <cell r="I103">
            <v>2647000</v>
          </cell>
          <cell r="J103">
            <v>-525000</v>
          </cell>
          <cell r="K103">
            <v>3170000</v>
          </cell>
          <cell r="L103">
            <v>59643000</v>
          </cell>
        </row>
        <row r="104">
          <cell r="A104">
            <v>36567</v>
          </cell>
          <cell r="B104">
            <v>36567</v>
          </cell>
          <cell r="C104">
            <v>540000</v>
          </cell>
          <cell r="D104">
            <v>641000</v>
          </cell>
          <cell r="E104">
            <v>309000</v>
          </cell>
          <cell r="F104">
            <v>133000</v>
          </cell>
          <cell r="G104">
            <v>744000</v>
          </cell>
          <cell r="H104">
            <v>283000</v>
          </cell>
          <cell r="I104">
            <v>2650000</v>
          </cell>
          <cell r="J104">
            <v>-360000</v>
          </cell>
          <cell r="K104">
            <v>3041000</v>
          </cell>
          <cell r="L104">
            <v>59107000</v>
          </cell>
        </row>
        <row r="105">
          <cell r="A105">
            <v>36568</v>
          </cell>
          <cell r="B105">
            <v>36568</v>
          </cell>
          <cell r="C105">
            <v>540000</v>
          </cell>
          <cell r="D105">
            <v>642000</v>
          </cell>
          <cell r="E105">
            <v>308000</v>
          </cell>
          <cell r="F105">
            <v>163000</v>
          </cell>
          <cell r="G105">
            <v>685000</v>
          </cell>
          <cell r="H105">
            <v>285000</v>
          </cell>
          <cell r="I105">
            <v>2624000</v>
          </cell>
          <cell r="J105">
            <v>-185000</v>
          </cell>
          <cell r="K105">
            <v>2793000</v>
          </cell>
          <cell r="L105">
            <v>58923000</v>
          </cell>
        </row>
        <row r="106">
          <cell r="A106">
            <v>36569</v>
          </cell>
          <cell r="B106">
            <v>36569</v>
          </cell>
          <cell r="C106">
            <v>540000</v>
          </cell>
          <cell r="D106">
            <v>654000</v>
          </cell>
          <cell r="E106">
            <v>265000</v>
          </cell>
          <cell r="F106">
            <v>146000</v>
          </cell>
          <cell r="G106">
            <v>703000</v>
          </cell>
          <cell r="H106">
            <v>290000</v>
          </cell>
          <cell r="I106">
            <v>2598000</v>
          </cell>
          <cell r="J106">
            <v>-340000</v>
          </cell>
          <cell r="K106">
            <v>2962000</v>
          </cell>
          <cell r="L106">
            <v>58451000</v>
          </cell>
        </row>
        <row r="107">
          <cell r="A107">
            <v>36570</v>
          </cell>
          <cell r="B107">
            <v>36570</v>
          </cell>
          <cell r="C107">
            <v>460000</v>
          </cell>
          <cell r="D107">
            <v>643000</v>
          </cell>
          <cell r="E107">
            <v>317000</v>
          </cell>
          <cell r="F107">
            <v>138000</v>
          </cell>
          <cell r="G107">
            <v>709000</v>
          </cell>
          <cell r="H107">
            <v>279000</v>
          </cell>
          <cell r="I107">
            <v>2546000</v>
          </cell>
          <cell r="J107">
            <v>-446000</v>
          </cell>
          <cell r="K107">
            <v>2951000</v>
          </cell>
          <cell r="L107">
            <v>58137000</v>
          </cell>
        </row>
        <row r="108">
          <cell r="A108">
            <v>36571</v>
          </cell>
          <cell r="B108">
            <v>36571</v>
          </cell>
          <cell r="C108">
            <v>541000</v>
          </cell>
          <cell r="D108">
            <v>612000</v>
          </cell>
          <cell r="E108">
            <v>249000</v>
          </cell>
          <cell r="F108">
            <v>160000</v>
          </cell>
          <cell r="G108">
            <v>670000</v>
          </cell>
          <cell r="H108">
            <v>276000</v>
          </cell>
          <cell r="I108">
            <v>2507000</v>
          </cell>
          <cell r="J108">
            <v>-385000</v>
          </cell>
          <cell r="K108">
            <v>2922000</v>
          </cell>
          <cell r="L108">
            <v>57755000</v>
          </cell>
        </row>
        <row r="109">
          <cell r="A109">
            <v>36572</v>
          </cell>
          <cell r="B109">
            <v>36572</v>
          </cell>
          <cell r="C109">
            <v>538000</v>
          </cell>
          <cell r="D109">
            <v>633000</v>
          </cell>
          <cell r="E109">
            <v>251000</v>
          </cell>
          <cell r="F109">
            <v>151000</v>
          </cell>
          <cell r="G109">
            <v>658000</v>
          </cell>
          <cell r="H109">
            <v>285000</v>
          </cell>
          <cell r="I109">
            <v>2516000</v>
          </cell>
          <cell r="J109">
            <v>-1091000</v>
          </cell>
          <cell r="K109">
            <v>3622000</v>
          </cell>
          <cell r="L109">
            <v>56663000</v>
          </cell>
        </row>
        <row r="110">
          <cell r="A110">
            <v>36573</v>
          </cell>
          <cell r="B110">
            <v>36573</v>
          </cell>
          <cell r="C110">
            <v>539000</v>
          </cell>
          <cell r="D110">
            <v>641000</v>
          </cell>
          <cell r="E110">
            <v>255000</v>
          </cell>
          <cell r="F110">
            <v>132000</v>
          </cell>
          <cell r="G110">
            <v>642000</v>
          </cell>
          <cell r="H110">
            <v>287000</v>
          </cell>
          <cell r="I110">
            <v>2497000</v>
          </cell>
          <cell r="J110">
            <v>-988000</v>
          </cell>
          <cell r="K110">
            <v>3549000</v>
          </cell>
          <cell r="L110">
            <v>55678000</v>
          </cell>
        </row>
        <row r="111">
          <cell r="A111">
            <v>36574</v>
          </cell>
          <cell r="B111">
            <v>36574</v>
          </cell>
          <cell r="C111">
            <v>536000</v>
          </cell>
          <cell r="D111">
            <v>648000</v>
          </cell>
          <cell r="E111">
            <v>242000</v>
          </cell>
          <cell r="F111">
            <v>138000</v>
          </cell>
          <cell r="G111">
            <v>624000</v>
          </cell>
          <cell r="H111">
            <v>278000</v>
          </cell>
          <cell r="I111">
            <v>2465000</v>
          </cell>
          <cell r="J111">
            <v>-792000</v>
          </cell>
          <cell r="K111">
            <v>3243000</v>
          </cell>
          <cell r="L111">
            <v>54886000</v>
          </cell>
        </row>
        <row r="112">
          <cell r="A112">
            <v>36575</v>
          </cell>
          <cell r="B112">
            <v>36575</v>
          </cell>
          <cell r="C112">
            <v>536000</v>
          </cell>
          <cell r="D112">
            <v>706000</v>
          </cell>
          <cell r="E112">
            <v>247000</v>
          </cell>
          <cell r="F112">
            <v>152000</v>
          </cell>
          <cell r="G112">
            <v>682000</v>
          </cell>
          <cell r="H112">
            <v>279000</v>
          </cell>
          <cell r="I112">
            <v>2602000</v>
          </cell>
          <cell r="J112">
            <v>-213000</v>
          </cell>
          <cell r="K112">
            <v>2592000</v>
          </cell>
          <cell r="L112">
            <v>54673000</v>
          </cell>
        </row>
        <row r="113">
          <cell r="A113">
            <v>36576</v>
          </cell>
          <cell r="B113">
            <v>36576</v>
          </cell>
          <cell r="C113">
            <v>540000</v>
          </cell>
          <cell r="D113">
            <v>712000</v>
          </cell>
          <cell r="E113">
            <v>235000</v>
          </cell>
          <cell r="F113">
            <v>158000</v>
          </cell>
          <cell r="G113">
            <v>682000</v>
          </cell>
          <cell r="H113">
            <v>266000</v>
          </cell>
          <cell r="I113">
            <v>2594000</v>
          </cell>
          <cell r="J113">
            <v>-90000</v>
          </cell>
          <cell r="K113">
            <v>2956000</v>
          </cell>
          <cell r="L113">
            <v>54583000</v>
          </cell>
        </row>
        <row r="114">
          <cell r="A114">
            <v>36577</v>
          </cell>
          <cell r="B114">
            <v>36577</v>
          </cell>
          <cell r="C114">
            <v>542000</v>
          </cell>
          <cell r="D114">
            <v>709000</v>
          </cell>
          <cell r="E114">
            <v>320000</v>
          </cell>
          <cell r="F114">
            <v>167000</v>
          </cell>
          <cell r="G114">
            <v>705000</v>
          </cell>
          <cell r="H114">
            <v>250000</v>
          </cell>
          <cell r="I114">
            <v>2693000</v>
          </cell>
          <cell r="J114">
            <v>-1286000</v>
          </cell>
          <cell r="K114">
            <v>3783000</v>
          </cell>
          <cell r="L114">
            <v>53298000</v>
          </cell>
        </row>
        <row r="115">
          <cell r="A115">
            <v>36578</v>
          </cell>
          <cell r="B115">
            <v>36578</v>
          </cell>
          <cell r="C115">
            <v>542000</v>
          </cell>
          <cell r="D115">
            <v>701000</v>
          </cell>
          <cell r="E115">
            <v>224000</v>
          </cell>
          <cell r="F115">
            <v>156000</v>
          </cell>
          <cell r="G115">
            <v>687000</v>
          </cell>
          <cell r="H115">
            <v>267000</v>
          </cell>
          <cell r="I115">
            <v>2577000</v>
          </cell>
          <cell r="J115">
            <v>-767000</v>
          </cell>
          <cell r="K115">
            <v>3387000</v>
          </cell>
          <cell r="L115">
            <v>52533000</v>
          </cell>
        </row>
        <row r="116">
          <cell r="A116">
            <v>36579</v>
          </cell>
          <cell r="B116">
            <v>36579</v>
          </cell>
          <cell r="C116">
            <v>544000</v>
          </cell>
          <cell r="D116">
            <v>715000</v>
          </cell>
          <cell r="E116">
            <v>281000</v>
          </cell>
          <cell r="F116">
            <v>211000</v>
          </cell>
          <cell r="G116">
            <v>734000</v>
          </cell>
          <cell r="H116">
            <v>242000</v>
          </cell>
          <cell r="I116">
            <v>2727000</v>
          </cell>
          <cell r="J116">
            <v>-1092000</v>
          </cell>
          <cell r="K116">
            <v>3904000</v>
          </cell>
          <cell r="L116">
            <v>51442000</v>
          </cell>
        </row>
        <row r="117">
          <cell r="A117">
            <v>36580</v>
          </cell>
          <cell r="B117">
            <v>36580</v>
          </cell>
          <cell r="C117">
            <v>542000</v>
          </cell>
          <cell r="D117">
            <v>714000</v>
          </cell>
          <cell r="E117">
            <v>323000</v>
          </cell>
          <cell r="F117">
            <v>187000</v>
          </cell>
          <cell r="G117">
            <v>687000</v>
          </cell>
          <cell r="H117">
            <v>246000</v>
          </cell>
          <cell r="I117">
            <v>2699000</v>
          </cell>
          <cell r="J117">
            <v>-948000</v>
          </cell>
          <cell r="K117">
            <v>3580000</v>
          </cell>
          <cell r="L117">
            <v>50495000</v>
          </cell>
        </row>
        <row r="118">
          <cell r="A118">
            <v>36581</v>
          </cell>
          <cell r="B118">
            <v>36581</v>
          </cell>
          <cell r="C118">
            <v>542000</v>
          </cell>
          <cell r="D118">
            <v>719000</v>
          </cell>
          <cell r="E118">
            <v>281000</v>
          </cell>
          <cell r="F118">
            <v>215000</v>
          </cell>
          <cell r="G118">
            <v>737000</v>
          </cell>
          <cell r="H118">
            <v>234000</v>
          </cell>
          <cell r="I118">
            <v>2728000</v>
          </cell>
          <cell r="J118">
            <v>-459000</v>
          </cell>
          <cell r="K118">
            <v>3366000</v>
          </cell>
          <cell r="L118">
            <v>50036000</v>
          </cell>
        </row>
        <row r="119">
          <cell r="A119">
            <v>36582</v>
          </cell>
          <cell r="B119">
            <v>36582</v>
          </cell>
          <cell r="C119">
            <v>537000</v>
          </cell>
          <cell r="D119">
            <v>717000</v>
          </cell>
          <cell r="E119">
            <v>343000</v>
          </cell>
          <cell r="F119">
            <v>211000</v>
          </cell>
          <cell r="G119">
            <v>699000</v>
          </cell>
          <cell r="H119">
            <v>246000</v>
          </cell>
          <cell r="I119">
            <v>2753000</v>
          </cell>
          <cell r="J119">
            <v>-213000</v>
          </cell>
          <cell r="K119">
            <v>2764000</v>
          </cell>
          <cell r="L119">
            <v>49824000</v>
          </cell>
        </row>
        <row r="120">
          <cell r="A120">
            <v>36583</v>
          </cell>
          <cell r="B120">
            <v>36583</v>
          </cell>
          <cell r="C120">
            <v>537000</v>
          </cell>
          <cell r="D120">
            <v>737000</v>
          </cell>
          <cell r="E120">
            <v>380000</v>
          </cell>
          <cell r="F120">
            <v>209000</v>
          </cell>
          <cell r="G120">
            <v>712000</v>
          </cell>
          <cell r="H120">
            <v>233000</v>
          </cell>
          <cell r="I120">
            <v>2808000</v>
          </cell>
          <cell r="J120">
            <v>-428000</v>
          </cell>
          <cell r="K120">
            <v>3279000</v>
          </cell>
          <cell r="L120">
            <v>49397000</v>
          </cell>
        </row>
        <row r="121">
          <cell r="A121">
            <v>36584</v>
          </cell>
          <cell r="B121">
            <v>36584</v>
          </cell>
          <cell r="C121">
            <v>539000</v>
          </cell>
          <cell r="D121">
            <v>738000</v>
          </cell>
          <cell r="E121">
            <v>373000</v>
          </cell>
          <cell r="F121">
            <v>209000</v>
          </cell>
          <cell r="G121">
            <v>724000</v>
          </cell>
          <cell r="H121">
            <v>241000</v>
          </cell>
          <cell r="I121">
            <v>2824000</v>
          </cell>
          <cell r="J121">
            <v>-328000</v>
          </cell>
          <cell r="K121">
            <v>3283000</v>
          </cell>
          <cell r="L121">
            <v>49068000</v>
          </cell>
        </row>
        <row r="122">
          <cell r="A122">
            <v>36585</v>
          </cell>
          <cell r="B122">
            <v>36585</v>
          </cell>
          <cell r="C122">
            <v>542000</v>
          </cell>
          <cell r="D122">
            <v>687000</v>
          </cell>
          <cell r="E122">
            <v>313000</v>
          </cell>
          <cell r="F122">
            <v>221000</v>
          </cell>
          <cell r="G122">
            <v>662000</v>
          </cell>
          <cell r="H122">
            <v>242000</v>
          </cell>
          <cell r="I122">
            <v>2667000</v>
          </cell>
          <cell r="J122">
            <v>-664000</v>
          </cell>
          <cell r="K122">
            <v>3226000</v>
          </cell>
          <cell r="L122">
            <v>48405000</v>
          </cell>
        </row>
        <row r="123">
          <cell r="A123">
            <v>36586</v>
          </cell>
          <cell r="B123">
            <v>36586</v>
          </cell>
          <cell r="C123">
            <v>540000</v>
          </cell>
          <cell r="D123">
            <v>845000</v>
          </cell>
          <cell r="E123">
            <v>298000</v>
          </cell>
          <cell r="F123">
            <v>183000</v>
          </cell>
          <cell r="G123">
            <v>646000</v>
          </cell>
          <cell r="H123">
            <v>281000</v>
          </cell>
          <cell r="I123">
            <v>2793000</v>
          </cell>
          <cell r="J123">
            <v>-275000</v>
          </cell>
          <cell r="K123">
            <v>3170000</v>
          </cell>
          <cell r="L123">
            <v>48125000</v>
          </cell>
        </row>
        <row r="124">
          <cell r="A124">
            <v>36587</v>
          </cell>
          <cell r="B124">
            <v>36587</v>
          </cell>
          <cell r="C124">
            <v>522000</v>
          </cell>
          <cell r="D124">
            <v>818000</v>
          </cell>
          <cell r="E124">
            <v>309000</v>
          </cell>
          <cell r="F124">
            <v>134000</v>
          </cell>
          <cell r="G124">
            <v>660000</v>
          </cell>
          <cell r="H124">
            <v>294000</v>
          </cell>
          <cell r="I124">
            <v>2738000</v>
          </cell>
          <cell r="J124">
            <v>-360000</v>
          </cell>
          <cell r="K124">
            <v>2972000</v>
          </cell>
          <cell r="L124">
            <v>47770000</v>
          </cell>
        </row>
        <row r="125">
          <cell r="A125">
            <v>36588</v>
          </cell>
          <cell r="B125">
            <v>36588</v>
          </cell>
          <cell r="C125">
            <v>526000</v>
          </cell>
          <cell r="D125">
            <v>891000</v>
          </cell>
          <cell r="E125">
            <v>380000</v>
          </cell>
          <cell r="F125">
            <v>146000</v>
          </cell>
          <cell r="G125">
            <v>637000</v>
          </cell>
          <cell r="H125">
            <v>274000</v>
          </cell>
          <cell r="I125">
            <v>2854000</v>
          </cell>
          <cell r="J125">
            <v>-121000</v>
          </cell>
          <cell r="K125">
            <v>3131000</v>
          </cell>
          <cell r="L125">
            <v>47649000</v>
          </cell>
        </row>
        <row r="126">
          <cell r="A126">
            <v>36589</v>
          </cell>
          <cell r="B126">
            <v>36589</v>
          </cell>
          <cell r="C126">
            <v>545000</v>
          </cell>
          <cell r="D126">
            <v>892000</v>
          </cell>
          <cell r="E126">
            <v>365000</v>
          </cell>
          <cell r="F126">
            <v>165000</v>
          </cell>
          <cell r="G126">
            <v>702000</v>
          </cell>
          <cell r="H126">
            <v>273000</v>
          </cell>
          <cell r="I126">
            <v>2942000</v>
          </cell>
          <cell r="J126">
            <v>-388000</v>
          </cell>
          <cell r="K126">
            <v>3161000</v>
          </cell>
          <cell r="L126">
            <v>47261000</v>
          </cell>
        </row>
        <row r="127">
          <cell r="A127">
            <v>36590</v>
          </cell>
          <cell r="B127">
            <v>36590</v>
          </cell>
          <cell r="C127">
            <v>541000</v>
          </cell>
          <cell r="D127">
            <v>902000</v>
          </cell>
          <cell r="E127">
            <v>349000</v>
          </cell>
          <cell r="F127">
            <v>168000</v>
          </cell>
          <cell r="G127">
            <v>717000</v>
          </cell>
          <cell r="H127">
            <v>263000</v>
          </cell>
          <cell r="I127">
            <v>2942000</v>
          </cell>
          <cell r="J127">
            <v>-860000</v>
          </cell>
          <cell r="K127">
            <v>3871000</v>
          </cell>
          <cell r="L127">
            <v>46401000</v>
          </cell>
        </row>
        <row r="128">
          <cell r="A128">
            <v>36591</v>
          </cell>
          <cell r="B128">
            <v>36591</v>
          </cell>
          <cell r="C128">
            <v>541000</v>
          </cell>
          <cell r="D128">
            <v>842000</v>
          </cell>
          <cell r="E128">
            <v>347000</v>
          </cell>
          <cell r="F128">
            <v>138000</v>
          </cell>
          <cell r="G128">
            <v>700000</v>
          </cell>
          <cell r="H128">
            <v>252000</v>
          </cell>
          <cell r="I128">
            <v>2821000</v>
          </cell>
          <cell r="J128">
            <v>-963000</v>
          </cell>
          <cell r="K128">
            <v>3813000</v>
          </cell>
          <cell r="L128">
            <v>45438000</v>
          </cell>
        </row>
        <row r="129">
          <cell r="A129">
            <v>36592</v>
          </cell>
          <cell r="B129">
            <v>36592</v>
          </cell>
          <cell r="C129">
            <v>518000</v>
          </cell>
          <cell r="D129">
            <v>899000</v>
          </cell>
          <cell r="E129">
            <v>295000</v>
          </cell>
          <cell r="F129">
            <v>157000</v>
          </cell>
          <cell r="G129">
            <v>684000</v>
          </cell>
          <cell r="H129">
            <v>238000</v>
          </cell>
          <cell r="I129">
            <v>2792000</v>
          </cell>
          <cell r="J129">
            <v>-1035000</v>
          </cell>
          <cell r="K129">
            <v>3679000</v>
          </cell>
          <cell r="L129">
            <v>44407000</v>
          </cell>
        </row>
        <row r="130">
          <cell r="A130">
            <v>36593</v>
          </cell>
          <cell r="B130">
            <v>36593</v>
          </cell>
          <cell r="C130">
            <v>520000</v>
          </cell>
          <cell r="D130">
            <v>930000</v>
          </cell>
          <cell r="E130">
            <v>317000</v>
          </cell>
          <cell r="F130">
            <v>1650000</v>
          </cell>
          <cell r="G130">
            <v>707000</v>
          </cell>
          <cell r="H130">
            <v>230000</v>
          </cell>
          <cell r="I130">
            <v>2868000</v>
          </cell>
          <cell r="J130">
            <v>-760000</v>
          </cell>
          <cell r="K130">
            <v>3762000</v>
          </cell>
          <cell r="L130">
            <v>43647000</v>
          </cell>
        </row>
        <row r="131">
          <cell r="A131">
            <v>36594</v>
          </cell>
          <cell r="B131">
            <v>36594</v>
          </cell>
          <cell r="C131">
            <v>520000</v>
          </cell>
          <cell r="D131">
            <v>951000</v>
          </cell>
          <cell r="E131">
            <v>407000</v>
          </cell>
          <cell r="F131">
            <v>189000</v>
          </cell>
          <cell r="G131">
            <v>675000</v>
          </cell>
          <cell r="H131">
            <v>253000</v>
          </cell>
          <cell r="I131">
            <v>2994000</v>
          </cell>
          <cell r="J131">
            <v>-372000</v>
          </cell>
          <cell r="K131">
            <v>3425000</v>
          </cell>
          <cell r="L131">
            <v>43180000</v>
          </cell>
        </row>
        <row r="132">
          <cell r="A132">
            <v>36595</v>
          </cell>
          <cell r="B132">
            <v>36595</v>
          </cell>
          <cell r="C132">
            <v>539000</v>
          </cell>
          <cell r="D132">
            <v>937000</v>
          </cell>
          <cell r="E132">
            <v>413000</v>
          </cell>
          <cell r="F132">
            <v>156000</v>
          </cell>
          <cell r="G132">
            <v>713000</v>
          </cell>
          <cell r="H132">
            <v>226000</v>
          </cell>
          <cell r="I132">
            <v>2984000</v>
          </cell>
          <cell r="J132">
            <v>32000</v>
          </cell>
          <cell r="K132">
            <v>2824000</v>
          </cell>
          <cell r="L132">
            <v>43305000</v>
          </cell>
        </row>
        <row r="133">
          <cell r="A133">
            <v>36596</v>
          </cell>
          <cell r="B133">
            <v>36596</v>
          </cell>
          <cell r="C133">
            <v>541000</v>
          </cell>
          <cell r="D133">
            <v>905000</v>
          </cell>
          <cell r="E133">
            <v>422000</v>
          </cell>
          <cell r="F133">
            <v>193000</v>
          </cell>
          <cell r="G133">
            <v>702000</v>
          </cell>
          <cell r="H133">
            <v>252000</v>
          </cell>
          <cell r="I133">
            <v>3014000</v>
          </cell>
          <cell r="J133">
            <v>535000</v>
          </cell>
          <cell r="K133">
            <v>2355000</v>
          </cell>
          <cell r="L133">
            <v>43841000</v>
          </cell>
        </row>
        <row r="134">
          <cell r="A134">
            <v>36597</v>
          </cell>
          <cell r="B134">
            <v>36597</v>
          </cell>
          <cell r="C134">
            <v>525000</v>
          </cell>
          <cell r="D134">
            <v>831000</v>
          </cell>
          <cell r="E134">
            <v>400000</v>
          </cell>
          <cell r="F134">
            <v>193000</v>
          </cell>
          <cell r="G134">
            <v>660000</v>
          </cell>
          <cell r="H134">
            <v>251000</v>
          </cell>
          <cell r="I134">
            <v>2860000</v>
          </cell>
          <cell r="J134">
            <v>541000</v>
          </cell>
          <cell r="K134">
            <v>2307000</v>
          </cell>
          <cell r="L134">
            <v>44382000</v>
          </cell>
        </row>
        <row r="135">
          <cell r="A135">
            <v>36598</v>
          </cell>
          <cell r="B135">
            <v>36598</v>
          </cell>
          <cell r="C135">
            <v>542000</v>
          </cell>
          <cell r="D135">
            <v>963000</v>
          </cell>
          <cell r="E135">
            <v>411000</v>
          </cell>
          <cell r="F135">
            <v>194000</v>
          </cell>
          <cell r="G135">
            <v>710000</v>
          </cell>
          <cell r="H135">
            <v>252000</v>
          </cell>
          <cell r="I135">
            <v>3072000</v>
          </cell>
          <cell r="J135">
            <v>359000</v>
          </cell>
          <cell r="K135">
            <v>2887000</v>
          </cell>
          <cell r="L135">
            <v>44742000</v>
          </cell>
        </row>
        <row r="136">
          <cell r="A136">
            <v>36599</v>
          </cell>
          <cell r="B136">
            <v>36599</v>
          </cell>
          <cell r="C136">
            <v>541000</v>
          </cell>
          <cell r="D136">
            <v>961000</v>
          </cell>
          <cell r="E136">
            <v>401000</v>
          </cell>
          <cell r="F136">
            <v>216000</v>
          </cell>
          <cell r="G136">
            <v>697000</v>
          </cell>
          <cell r="H136">
            <v>251000</v>
          </cell>
          <cell r="I136">
            <v>3068000</v>
          </cell>
          <cell r="J136">
            <v>270000</v>
          </cell>
          <cell r="K136">
            <v>2687000</v>
          </cell>
          <cell r="L136">
            <v>45009000</v>
          </cell>
        </row>
        <row r="137">
          <cell r="A137">
            <v>36600</v>
          </cell>
          <cell r="B137">
            <v>36600</v>
          </cell>
          <cell r="C137">
            <v>540000</v>
          </cell>
          <cell r="D137">
            <v>877000</v>
          </cell>
          <cell r="E137">
            <v>451000</v>
          </cell>
          <cell r="F137">
            <v>213000</v>
          </cell>
          <cell r="G137">
            <v>748000</v>
          </cell>
          <cell r="H137">
            <v>253000</v>
          </cell>
          <cell r="I137">
            <v>3083000</v>
          </cell>
          <cell r="J137">
            <v>501000</v>
          </cell>
          <cell r="K137">
            <v>2589000</v>
          </cell>
          <cell r="L137">
            <v>45503000</v>
          </cell>
        </row>
        <row r="138">
          <cell r="A138">
            <v>36601</v>
          </cell>
          <cell r="B138">
            <v>36601</v>
          </cell>
          <cell r="C138">
            <v>542000</v>
          </cell>
          <cell r="D138">
            <v>885000</v>
          </cell>
          <cell r="E138">
            <v>443000</v>
          </cell>
          <cell r="F138">
            <v>200000</v>
          </cell>
          <cell r="G138">
            <v>688000</v>
          </cell>
          <cell r="H138">
            <v>251000</v>
          </cell>
          <cell r="I138">
            <v>3009000</v>
          </cell>
          <cell r="J138">
            <v>455000</v>
          </cell>
          <cell r="K138">
            <v>2614000</v>
          </cell>
          <cell r="L138">
            <v>45958000</v>
          </cell>
        </row>
        <row r="139">
          <cell r="A139">
            <v>36602</v>
          </cell>
          <cell r="B139">
            <v>36602</v>
          </cell>
          <cell r="C139">
            <v>531000</v>
          </cell>
          <cell r="D139">
            <v>835000</v>
          </cell>
          <cell r="E139">
            <v>383000</v>
          </cell>
          <cell r="F139">
            <v>169000</v>
          </cell>
          <cell r="G139">
            <v>711000</v>
          </cell>
          <cell r="H139">
            <v>256000</v>
          </cell>
          <cell r="I139">
            <v>2884000</v>
          </cell>
          <cell r="J139">
            <v>399000</v>
          </cell>
          <cell r="K139">
            <v>2502000</v>
          </cell>
          <cell r="L139">
            <v>46349000</v>
          </cell>
        </row>
        <row r="140">
          <cell r="A140">
            <v>36603</v>
          </cell>
          <cell r="B140">
            <v>36603</v>
          </cell>
          <cell r="C140">
            <v>495000</v>
          </cell>
          <cell r="D140">
            <v>822000</v>
          </cell>
          <cell r="E140">
            <v>244000</v>
          </cell>
          <cell r="F140">
            <v>82000</v>
          </cell>
          <cell r="G140">
            <v>588000</v>
          </cell>
          <cell r="H140">
            <v>254000</v>
          </cell>
          <cell r="I140">
            <v>2623000</v>
          </cell>
          <cell r="J140">
            <v>331000</v>
          </cell>
          <cell r="K140">
            <v>2100000</v>
          </cell>
          <cell r="L140">
            <v>46620000</v>
          </cell>
        </row>
        <row r="141">
          <cell r="A141">
            <v>36604</v>
          </cell>
          <cell r="B141">
            <v>36604</v>
          </cell>
          <cell r="C141">
            <v>468000</v>
          </cell>
          <cell r="D141">
            <v>789000</v>
          </cell>
          <cell r="E141">
            <v>244000</v>
          </cell>
          <cell r="F141">
            <v>64000</v>
          </cell>
          <cell r="G141">
            <v>601000</v>
          </cell>
          <cell r="H141">
            <v>238000</v>
          </cell>
          <cell r="I141">
            <v>2404000</v>
          </cell>
          <cell r="J141">
            <v>126000</v>
          </cell>
          <cell r="K141">
            <v>2217000</v>
          </cell>
          <cell r="L141">
            <v>46746000</v>
          </cell>
        </row>
        <row r="142">
          <cell r="A142">
            <v>36605</v>
          </cell>
          <cell r="B142">
            <v>36605</v>
          </cell>
          <cell r="C142">
            <v>525000</v>
          </cell>
          <cell r="D142">
            <v>827000</v>
          </cell>
          <cell r="E142">
            <v>368000</v>
          </cell>
          <cell r="F142">
            <v>12000</v>
          </cell>
          <cell r="G142">
            <v>615000</v>
          </cell>
          <cell r="H142">
            <v>254000</v>
          </cell>
          <cell r="I142">
            <v>2601000</v>
          </cell>
          <cell r="J142">
            <v>-45000</v>
          </cell>
          <cell r="K142">
            <v>2746000</v>
          </cell>
          <cell r="L142">
            <v>46703000</v>
          </cell>
        </row>
        <row r="143">
          <cell r="A143">
            <v>36606</v>
          </cell>
          <cell r="B143">
            <v>36606</v>
          </cell>
          <cell r="C143">
            <v>527000</v>
          </cell>
          <cell r="D143">
            <v>859000</v>
          </cell>
          <cell r="E143">
            <v>293000</v>
          </cell>
          <cell r="F143">
            <v>195000</v>
          </cell>
          <cell r="G143">
            <v>703000</v>
          </cell>
          <cell r="H143">
            <v>251000</v>
          </cell>
          <cell r="I143">
            <v>2827000</v>
          </cell>
          <cell r="J143">
            <v>-41000</v>
          </cell>
          <cell r="K143">
            <v>2795000</v>
          </cell>
          <cell r="L143">
            <v>46661000</v>
          </cell>
        </row>
        <row r="144">
          <cell r="A144">
            <v>36607</v>
          </cell>
          <cell r="B144">
            <v>36607</v>
          </cell>
          <cell r="C144">
            <v>520000</v>
          </cell>
          <cell r="D144">
            <v>754000</v>
          </cell>
          <cell r="E144">
            <v>278000</v>
          </cell>
          <cell r="F144">
            <v>188000</v>
          </cell>
          <cell r="G144">
            <v>725000</v>
          </cell>
          <cell r="H144">
            <v>255000</v>
          </cell>
          <cell r="I144">
            <v>2720000</v>
          </cell>
          <cell r="J144">
            <v>-24000</v>
          </cell>
          <cell r="K144">
            <v>2737000</v>
          </cell>
          <cell r="L144">
            <v>46638000</v>
          </cell>
        </row>
        <row r="145">
          <cell r="A145">
            <v>36608</v>
          </cell>
          <cell r="B145">
            <v>36608</v>
          </cell>
          <cell r="C145">
            <v>507000</v>
          </cell>
          <cell r="D145">
            <v>744000</v>
          </cell>
          <cell r="E145">
            <v>275000</v>
          </cell>
          <cell r="F145">
            <v>208000</v>
          </cell>
          <cell r="G145">
            <v>715000</v>
          </cell>
          <cell r="H145">
            <v>215000</v>
          </cell>
          <cell r="I145">
            <v>2664000</v>
          </cell>
          <cell r="J145">
            <v>27000</v>
          </cell>
          <cell r="K145">
            <v>2754000</v>
          </cell>
          <cell r="L145">
            <v>46665000</v>
          </cell>
        </row>
        <row r="146">
          <cell r="A146">
            <v>36609</v>
          </cell>
          <cell r="B146">
            <v>36609</v>
          </cell>
          <cell r="C146">
            <v>542000</v>
          </cell>
          <cell r="D146">
            <v>743000</v>
          </cell>
          <cell r="E146">
            <v>273000</v>
          </cell>
          <cell r="F146">
            <v>283000</v>
          </cell>
          <cell r="G146">
            <v>702000</v>
          </cell>
          <cell r="H146">
            <v>200000</v>
          </cell>
          <cell r="I146">
            <v>2742000</v>
          </cell>
          <cell r="J146">
            <v>40000</v>
          </cell>
          <cell r="K146">
            <v>2654000</v>
          </cell>
          <cell r="L146">
            <v>46706000</v>
          </cell>
        </row>
        <row r="147">
          <cell r="A147">
            <v>36610</v>
          </cell>
          <cell r="B147">
            <v>36610</v>
          </cell>
          <cell r="C147">
            <v>542000</v>
          </cell>
          <cell r="D147">
            <v>888000</v>
          </cell>
          <cell r="E147">
            <v>351000</v>
          </cell>
          <cell r="F147">
            <v>189000</v>
          </cell>
          <cell r="G147">
            <v>688000</v>
          </cell>
          <cell r="H147">
            <v>208000</v>
          </cell>
          <cell r="I147">
            <v>2866000</v>
          </cell>
          <cell r="J147">
            <v>354000</v>
          </cell>
          <cell r="K147">
            <v>2450000</v>
          </cell>
          <cell r="L147">
            <v>47059000</v>
          </cell>
        </row>
        <row r="148">
          <cell r="A148">
            <v>36611</v>
          </cell>
          <cell r="B148">
            <v>36611</v>
          </cell>
          <cell r="C148">
            <v>495000</v>
          </cell>
          <cell r="D148">
            <v>822000</v>
          </cell>
          <cell r="E148">
            <v>244000</v>
          </cell>
          <cell r="F148">
            <v>82000</v>
          </cell>
          <cell r="G148">
            <v>588000</v>
          </cell>
          <cell r="H148">
            <v>254000</v>
          </cell>
          <cell r="I148">
            <v>2623000</v>
          </cell>
          <cell r="J148">
            <v>331000</v>
          </cell>
          <cell r="K148">
            <v>2100000</v>
          </cell>
          <cell r="L148">
            <v>46620000</v>
          </cell>
        </row>
        <row r="149">
          <cell r="A149">
            <v>36612</v>
          </cell>
          <cell r="B149">
            <v>36612</v>
          </cell>
          <cell r="C149">
            <v>539000</v>
          </cell>
          <cell r="D149">
            <v>916000</v>
          </cell>
          <cell r="E149">
            <v>376000</v>
          </cell>
          <cell r="F149">
            <v>208000</v>
          </cell>
          <cell r="G149">
            <v>698000</v>
          </cell>
          <cell r="H149">
            <v>253000</v>
          </cell>
          <cell r="I149">
            <v>2990000</v>
          </cell>
          <cell r="J149">
            <v>462000</v>
          </cell>
          <cell r="K149">
            <v>2709000</v>
          </cell>
          <cell r="L149">
            <v>47981000</v>
          </cell>
        </row>
        <row r="150">
          <cell r="A150">
            <v>36613</v>
          </cell>
          <cell r="B150">
            <v>36613</v>
          </cell>
          <cell r="C150">
            <v>514000</v>
          </cell>
          <cell r="D150">
            <v>849000</v>
          </cell>
          <cell r="E150">
            <v>401000</v>
          </cell>
          <cell r="F150">
            <v>265000</v>
          </cell>
          <cell r="G150">
            <v>690000</v>
          </cell>
          <cell r="H150">
            <v>252000</v>
          </cell>
          <cell r="I150">
            <v>2971000</v>
          </cell>
          <cell r="J150">
            <v>127000</v>
          </cell>
          <cell r="K150">
            <v>2763000</v>
          </cell>
          <cell r="L150">
            <v>48108000</v>
          </cell>
        </row>
        <row r="151">
          <cell r="A151">
            <v>36614</v>
          </cell>
          <cell r="B151">
            <v>36614</v>
          </cell>
          <cell r="C151">
            <v>533000</v>
          </cell>
          <cell r="D151">
            <v>831000</v>
          </cell>
          <cell r="E151">
            <v>383000</v>
          </cell>
          <cell r="F151">
            <v>198000</v>
          </cell>
          <cell r="G151">
            <v>702000</v>
          </cell>
          <cell r="H151">
            <v>254000</v>
          </cell>
          <cell r="I151">
            <v>2901000</v>
          </cell>
          <cell r="J151">
            <v>265000</v>
          </cell>
          <cell r="K151">
            <v>2767000</v>
          </cell>
          <cell r="L151">
            <v>48373000</v>
          </cell>
        </row>
        <row r="152">
          <cell r="A152">
            <v>36615</v>
          </cell>
          <cell r="B152">
            <v>36615</v>
          </cell>
          <cell r="C152">
            <v>542000</v>
          </cell>
          <cell r="D152">
            <v>864000</v>
          </cell>
          <cell r="E152">
            <v>362000</v>
          </cell>
          <cell r="F152">
            <v>250000</v>
          </cell>
          <cell r="G152">
            <v>704000</v>
          </cell>
          <cell r="H152">
            <v>254000</v>
          </cell>
          <cell r="I152">
            <v>2976000</v>
          </cell>
          <cell r="J152">
            <v>336000</v>
          </cell>
          <cell r="K152">
            <v>2640000</v>
          </cell>
          <cell r="L152">
            <v>48709000</v>
          </cell>
        </row>
        <row r="153">
          <cell r="A153">
            <v>36616</v>
          </cell>
          <cell r="B153">
            <v>36616</v>
          </cell>
          <cell r="C153">
            <v>536000</v>
          </cell>
          <cell r="D153">
            <v>959000</v>
          </cell>
          <cell r="E153">
            <v>356000</v>
          </cell>
          <cell r="F153">
            <v>232000</v>
          </cell>
          <cell r="G153">
            <v>750000</v>
          </cell>
          <cell r="H153">
            <v>257000</v>
          </cell>
          <cell r="I153">
            <v>3090000</v>
          </cell>
          <cell r="J153">
            <v>691000</v>
          </cell>
          <cell r="K153">
            <v>2405000</v>
          </cell>
          <cell r="L153">
            <v>49222000</v>
          </cell>
        </row>
        <row r="154">
          <cell r="A154">
            <v>36617</v>
          </cell>
          <cell r="B154">
            <v>36617</v>
          </cell>
          <cell r="C154">
            <v>516000</v>
          </cell>
          <cell r="D154">
            <v>743000</v>
          </cell>
          <cell r="E154">
            <v>433000</v>
          </cell>
          <cell r="F154">
            <v>166000</v>
          </cell>
          <cell r="G154">
            <v>640000</v>
          </cell>
          <cell r="H154">
            <v>253000</v>
          </cell>
          <cell r="I154">
            <v>2738000</v>
          </cell>
          <cell r="J154">
            <v>641000</v>
          </cell>
          <cell r="K154">
            <v>2175000</v>
          </cell>
          <cell r="L154">
            <v>49849000</v>
          </cell>
        </row>
        <row r="155">
          <cell r="A155">
            <v>36618</v>
          </cell>
          <cell r="B155">
            <v>36618</v>
          </cell>
          <cell r="C155">
            <v>527000</v>
          </cell>
          <cell r="D155">
            <v>794000</v>
          </cell>
          <cell r="E155">
            <v>455000</v>
          </cell>
          <cell r="F155">
            <v>179000</v>
          </cell>
          <cell r="G155">
            <v>684000</v>
          </cell>
          <cell r="H155">
            <v>240000</v>
          </cell>
          <cell r="I155">
            <v>2880000</v>
          </cell>
          <cell r="J155">
            <v>679000</v>
          </cell>
          <cell r="K155">
            <v>2181000</v>
          </cell>
          <cell r="L155">
            <v>50528000</v>
          </cell>
        </row>
        <row r="156">
          <cell r="A156">
            <v>36619</v>
          </cell>
          <cell r="B156">
            <v>36619</v>
          </cell>
          <cell r="C156">
            <v>540000</v>
          </cell>
          <cell r="D156">
            <v>825000</v>
          </cell>
          <cell r="E156">
            <v>422000</v>
          </cell>
          <cell r="F156">
            <v>188000</v>
          </cell>
          <cell r="G156">
            <v>387000</v>
          </cell>
          <cell r="H156">
            <v>249000</v>
          </cell>
          <cell r="I156">
            <v>2610000</v>
          </cell>
          <cell r="J156">
            <v>127000</v>
          </cell>
          <cell r="K156">
            <v>2508000</v>
          </cell>
          <cell r="L156">
            <v>50654000</v>
          </cell>
        </row>
        <row r="157">
          <cell r="A157">
            <v>36620</v>
          </cell>
          <cell r="B157">
            <v>36620</v>
          </cell>
          <cell r="C157">
            <v>478000</v>
          </cell>
          <cell r="D157">
            <v>911000</v>
          </cell>
          <cell r="E157">
            <v>360000</v>
          </cell>
          <cell r="F157">
            <v>220000</v>
          </cell>
          <cell r="G157">
            <v>359000</v>
          </cell>
          <cell r="H157">
            <v>256000</v>
          </cell>
          <cell r="I157">
            <v>2583000</v>
          </cell>
          <cell r="J157">
            <v>77000</v>
          </cell>
          <cell r="K157">
            <v>2527000</v>
          </cell>
          <cell r="L157">
            <v>50711000</v>
          </cell>
        </row>
        <row r="158">
          <cell r="A158">
            <v>36621</v>
          </cell>
          <cell r="B158">
            <v>36621</v>
          </cell>
          <cell r="C158">
            <v>514000</v>
          </cell>
          <cell r="D158">
            <v>919000</v>
          </cell>
          <cell r="E158">
            <v>321000</v>
          </cell>
          <cell r="F158">
            <v>237000</v>
          </cell>
          <cell r="G158">
            <v>427000</v>
          </cell>
          <cell r="H158">
            <v>251000</v>
          </cell>
          <cell r="I158">
            <v>2670000</v>
          </cell>
          <cell r="J158">
            <v>-1000</v>
          </cell>
          <cell r="K158">
            <v>2688000</v>
          </cell>
          <cell r="L158">
            <v>50710000</v>
          </cell>
        </row>
        <row r="159">
          <cell r="A159">
            <v>36622</v>
          </cell>
          <cell r="B159">
            <v>36622</v>
          </cell>
          <cell r="C159">
            <v>539000</v>
          </cell>
          <cell r="D159">
            <v>979000</v>
          </cell>
          <cell r="E159">
            <v>354000</v>
          </cell>
          <cell r="F159">
            <v>216000</v>
          </cell>
          <cell r="G159">
            <v>439000</v>
          </cell>
          <cell r="H159">
            <v>251000</v>
          </cell>
          <cell r="I159">
            <v>2779000</v>
          </cell>
          <cell r="J159">
            <v>51000</v>
          </cell>
          <cell r="K159">
            <v>2639000</v>
          </cell>
          <cell r="L159">
            <v>50761000</v>
          </cell>
        </row>
        <row r="160">
          <cell r="A160">
            <v>36623</v>
          </cell>
          <cell r="B160">
            <v>36623</v>
          </cell>
          <cell r="C160">
            <v>539000</v>
          </cell>
          <cell r="D160">
            <v>989000</v>
          </cell>
          <cell r="E160">
            <v>410000</v>
          </cell>
          <cell r="F160">
            <v>173000</v>
          </cell>
          <cell r="G160">
            <v>638000</v>
          </cell>
          <cell r="H160">
            <v>247000</v>
          </cell>
          <cell r="I160">
            <v>2928000</v>
          </cell>
          <cell r="J160">
            <v>449000</v>
          </cell>
          <cell r="K160">
            <v>2471000</v>
          </cell>
          <cell r="L160">
            <v>51157000</v>
          </cell>
        </row>
        <row r="161">
          <cell r="A161">
            <v>36624</v>
          </cell>
          <cell r="B161">
            <v>36624</v>
          </cell>
          <cell r="C161">
            <v>518000</v>
          </cell>
          <cell r="D161">
            <v>713000</v>
          </cell>
          <cell r="E161">
            <v>464000</v>
          </cell>
          <cell r="F161">
            <v>170000</v>
          </cell>
          <cell r="G161">
            <v>663000</v>
          </cell>
          <cell r="H161">
            <v>200000</v>
          </cell>
          <cell r="I161">
            <v>2728000</v>
          </cell>
          <cell r="J161">
            <v>594000</v>
          </cell>
          <cell r="K161">
            <v>2177000</v>
          </cell>
          <cell r="L161">
            <v>51751000</v>
          </cell>
        </row>
        <row r="162">
          <cell r="A162">
            <v>36625</v>
          </cell>
          <cell r="B162">
            <v>36625</v>
          </cell>
          <cell r="C162">
            <v>536000</v>
          </cell>
          <cell r="D162">
            <v>684000</v>
          </cell>
          <cell r="E162">
            <v>486000</v>
          </cell>
          <cell r="F162">
            <v>167000</v>
          </cell>
          <cell r="G162">
            <v>668000</v>
          </cell>
          <cell r="H162">
            <v>229000</v>
          </cell>
          <cell r="I162">
            <v>2769000</v>
          </cell>
          <cell r="J162">
            <v>632000</v>
          </cell>
          <cell r="K162">
            <v>2170000</v>
          </cell>
          <cell r="L162">
            <v>52379000</v>
          </cell>
        </row>
        <row r="163">
          <cell r="A163">
            <v>36626</v>
          </cell>
          <cell r="B163">
            <v>36626</v>
          </cell>
          <cell r="C163">
            <v>542000</v>
          </cell>
          <cell r="D163">
            <v>716000</v>
          </cell>
          <cell r="E163">
            <v>489000</v>
          </cell>
          <cell r="F163">
            <v>169000</v>
          </cell>
          <cell r="G163">
            <v>671000</v>
          </cell>
          <cell r="H163">
            <v>253000</v>
          </cell>
          <cell r="I163">
            <v>2839000</v>
          </cell>
          <cell r="J163">
            <v>155000</v>
          </cell>
          <cell r="K163">
            <v>2619000</v>
          </cell>
          <cell r="L163">
            <v>52587000</v>
          </cell>
        </row>
        <row r="164">
          <cell r="A164">
            <v>36627</v>
          </cell>
          <cell r="B164">
            <v>36627</v>
          </cell>
          <cell r="C164">
            <v>528000</v>
          </cell>
          <cell r="D164">
            <v>743000</v>
          </cell>
          <cell r="E164">
            <v>478000</v>
          </cell>
          <cell r="F164">
            <v>173000</v>
          </cell>
          <cell r="G164">
            <v>695000</v>
          </cell>
          <cell r="H164">
            <v>250000</v>
          </cell>
          <cell r="I164">
            <v>2866000</v>
          </cell>
          <cell r="J164">
            <v>328000</v>
          </cell>
          <cell r="K164">
            <v>2532000</v>
          </cell>
          <cell r="L164">
            <v>52915000</v>
          </cell>
        </row>
        <row r="165">
          <cell r="A165">
            <v>36628</v>
          </cell>
          <cell r="B165">
            <v>36628</v>
          </cell>
          <cell r="C165">
            <v>539000</v>
          </cell>
          <cell r="D165">
            <v>835000</v>
          </cell>
          <cell r="E165">
            <v>502000</v>
          </cell>
          <cell r="F165">
            <v>155000</v>
          </cell>
          <cell r="G165">
            <v>755000</v>
          </cell>
          <cell r="H165">
            <v>250000</v>
          </cell>
          <cell r="I165">
            <v>3036000</v>
          </cell>
          <cell r="J165">
            <v>308000</v>
          </cell>
          <cell r="K165">
            <v>2707000</v>
          </cell>
          <cell r="L165">
            <v>53210000</v>
          </cell>
        </row>
        <row r="166">
          <cell r="A166">
            <v>36629</v>
          </cell>
          <cell r="B166">
            <v>36629</v>
          </cell>
          <cell r="C166">
            <v>533000</v>
          </cell>
          <cell r="D166">
            <v>900000</v>
          </cell>
          <cell r="E166">
            <v>493000</v>
          </cell>
          <cell r="F166">
            <v>160000</v>
          </cell>
          <cell r="G166">
            <v>752000</v>
          </cell>
          <cell r="H166">
            <v>248000</v>
          </cell>
          <cell r="I166">
            <v>3085000</v>
          </cell>
          <cell r="J166">
            <v>529000</v>
          </cell>
          <cell r="K166">
            <v>2469000</v>
          </cell>
          <cell r="L166">
            <v>53750000</v>
          </cell>
        </row>
        <row r="167">
          <cell r="A167">
            <v>36630</v>
          </cell>
          <cell r="B167">
            <v>36630</v>
          </cell>
          <cell r="C167">
            <v>539000</v>
          </cell>
          <cell r="D167">
            <v>855000</v>
          </cell>
          <cell r="E167">
            <v>504000</v>
          </cell>
          <cell r="F167">
            <v>122000</v>
          </cell>
          <cell r="G167">
            <v>683000</v>
          </cell>
          <cell r="H167">
            <v>243000</v>
          </cell>
          <cell r="I167">
            <v>2946000</v>
          </cell>
          <cell r="J167">
            <v>585000</v>
          </cell>
          <cell r="K167">
            <v>2540000</v>
          </cell>
          <cell r="L167">
            <v>54333000</v>
          </cell>
        </row>
        <row r="168">
          <cell r="A168">
            <v>36631</v>
          </cell>
          <cell r="B168">
            <v>36631</v>
          </cell>
          <cell r="C168">
            <v>539000</v>
          </cell>
          <cell r="D168">
            <v>851000</v>
          </cell>
          <cell r="E168">
            <v>505000</v>
          </cell>
          <cell r="F168">
            <v>189000</v>
          </cell>
          <cell r="G168">
            <v>618000</v>
          </cell>
          <cell r="H168">
            <v>242000</v>
          </cell>
          <cell r="I168">
            <v>2944000</v>
          </cell>
          <cell r="J168">
            <v>673000</v>
          </cell>
          <cell r="K168">
            <v>2216000</v>
          </cell>
          <cell r="L168">
            <v>55006000</v>
          </cell>
        </row>
        <row r="169">
          <cell r="A169">
            <v>36632</v>
          </cell>
          <cell r="B169">
            <v>36632</v>
          </cell>
          <cell r="C169">
            <v>539000</v>
          </cell>
          <cell r="D169">
            <v>845000</v>
          </cell>
          <cell r="E169">
            <v>501000</v>
          </cell>
          <cell r="F169">
            <v>204000</v>
          </cell>
          <cell r="G169">
            <v>610000</v>
          </cell>
          <cell r="H169">
            <v>244000</v>
          </cell>
          <cell r="I169">
            <v>2943000</v>
          </cell>
          <cell r="J169">
            <v>682000</v>
          </cell>
          <cell r="K169">
            <v>2170000</v>
          </cell>
          <cell r="L169">
            <v>55688000</v>
          </cell>
        </row>
        <row r="170">
          <cell r="A170">
            <v>36633</v>
          </cell>
          <cell r="B170">
            <v>36633</v>
          </cell>
          <cell r="C170">
            <v>541000</v>
          </cell>
          <cell r="D170">
            <v>826000</v>
          </cell>
          <cell r="E170">
            <v>500000</v>
          </cell>
          <cell r="F170">
            <v>193000</v>
          </cell>
          <cell r="G170">
            <v>608000</v>
          </cell>
          <cell r="H170">
            <v>248000</v>
          </cell>
          <cell r="I170">
            <v>2916000</v>
          </cell>
          <cell r="J170">
            <v>12000</v>
          </cell>
          <cell r="K170">
            <v>2976000</v>
          </cell>
          <cell r="L170">
            <v>55701000</v>
          </cell>
        </row>
        <row r="171">
          <cell r="A171">
            <v>36634</v>
          </cell>
          <cell r="B171">
            <v>36634</v>
          </cell>
          <cell r="C171">
            <v>534000</v>
          </cell>
          <cell r="D171">
            <v>765000</v>
          </cell>
          <cell r="E171">
            <v>493000</v>
          </cell>
          <cell r="F171">
            <v>149000</v>
          </cell>
          <cell r="G171">
            <v>630000</v>
          </cell>
          <cell r="H171">
            <v>244000</v>
          </cell>
          <cell r="I171">
            <v>2815000</v>
          </cell>
          <cell r="J171">
            <v>152000</v>
          </cell>
          <cell r="K171">
            <v>2728000</v>
          </cell>
          <cell r="L171">
            <v>55851000</v>
          </cell>
        </row>
        <row r="172">
          <cell r="A172">
            <v>36635</v>
          </cell>
          <cell r="B172">
            <v>36635</v>
          </cell>
          <cell r="C172">
            <v>510000</v>
          </cell>
          <cell r="D172">
            <v>767000</v>
          </cell>
          <cell r="E172">
            <v>492000</v>
          </cell>
          <cell r="F172">
            <v>187000</v>
          </cell>
          <cell r="G172">
            <v>509000</v>
          </cell>
          <cell r="H172">
            <v>249000</v>
          </cell>
          <cell r="I172">
            <v>2714000</v>
          </cell>
          <cell r="J172">
            <v>230000</v>
          </cell>
          <cell r="K172">
            <v>2439000</v>
          </cell>
          <cell r="L172">
            <v>56082000</v>
          </cell>
        </row>
        <row r="173">
          <cell r="A173">
            <v>36636</v>
          </cell>
          <cell r="B173">
            <v>36636</v>
          </cell>
          <cell r="C173">
            <v>536000</v>
          </cell>
          <cell r="D173">
            <v>763000</v>
          </cell>
          <cell r="E173">
            <v>499000</v>
          </cell>
          <cell r="F173">
            <v>166000</v>
          </cell>
          <cell r="G173">
            <v>550000</v>
          </cell>
          <cell r="H173">
            <v>248000</v>
          </cell>
          <cell r="I173">
            <v>2763000</v>
          </cell>
          <cell r="J173">
            <v>434000</v>
          </cell>
          <cell r="K173">
            <v>2294000</v>
          </cell>
          <cell r="L173">
            <v>56489000</v>
          </cell>
        </row>
        <row r="174">
          <cell r="A174">
            <v>36637</v>
          </cell>
          <cell r="B174">
            <v>36637</v>
          </cell>
          <cell r="C174">
            <v>521000</v>
          </cell>
          <cell r="D174">
            <v>759000</v>
          </cell>
          <cell r="E174">
            <v>486000</v>
          </cell>
          <cell r="F174">
            <v>193000</v>
          </cell>
          <cell r="G174">
            <v>607000</v>
          </cell>
          <cell r="H174">
            <v>247000</v>
          </cell>
          <cell r="I174">
            <v>2813000</v>
          </cell>
          <cell r="J174">
            <v>665000</v>
          </cell>
          <cell r="K174">
            <v>2237000</v>
          </cell>
          <cell r="L174">
            <v>57154000</v>
          </cell>
        </row>
        <row r="175">
          <cell r="A175">
            <v>36638</v>
          </cell>
          <cell r="B175">
            <v>36638</v>
          </cell>
          <cell r="C175">
            <v>540000</v>
          </cell>
          <cell r="D175">
            <v>673000</v>
          </cell>
          <cell r="E175">
            <v>501000</v>
          </cell>
          <cell r="F175">
            <v>190000</v>
          </cell>
          <cell r="G175">
            <v>564000</v>
          </cell>
          <cell r="H175">
            <v>250000</v>
          </cell>
          <cell r="I175">
            <v>2717000</v>
          </cell>
          <cell r="J175">
            <v>609000</v>
          </cell>
          <cell r="K175">
            <v>2177000</v>
          </cell>
          <cell r="L175">
            <v>57763000</v>
          </cell>
        </row>
        <row r="176">
          <cell r="A176">
            <v>36639</v>
          </cell>
          <cell r="B176">
            <v>36639</v>
          </cell>
          <cell r="C176">
            <v>542000</v>
          </cell>
          <cell r="D176">
            <v>719000</v>
          </cell>
          <cell r="E176">
            <v>503000</v>
          </cell>
          <cell r="F176">
            <v>214000</v>
          </cell>
          <cell r="G176">
            <v>555000</v>
          </cell>
          <cell r="H176">
            <v>251000</v>
          </cell>
          <cell r="I176">
            <v>2784000</v>
          </cell>
          <cell r="J176">
            <v>627000</v>
          </cell>
          <cell r="K176">
            <v>2074000</v>
          </cell>
          <cell r="L176">
            <v>58389000</v>
          </cell>
        </row>
        <row r="177">
          <cell r="A177">
            <v>36640</v>
          </cell>
          <cell r="B177">
            <v>36640</v>
          </cell>
          <cell r="C177">
            <v>540000</v>
          </cell>
          <cell r="D177">
            <v>722000</v>
          </cell>
          <cell r="E177">
            <v>501000</v>
          </cell>
          <cell r="F177">
            <v>194000</v>
          </cell>
          <cell r="G177">
            <v>555000</v>
          </cell>
          <cell r="H177">
            <v>248000</v>
          </cell>
          <cell r="I177">
            <v>2758000</v>
          </cell>
          <cell r="J177">
            <v>467000</v>
          </cell>
          <cell r="K177">
            <v>2298000</v>
          </cell>
          <cell r="L177">
            <v>58883000</v>
          </cell>
        </row>
        <row r="178">
          <cell r="A178">
            <v>36641</v>
          </cell>
          <cell r="B178">
            <v>36641</v>
          </cell>
          <cell r="C178">
            <v>537000</v>
          </cell>
          <cell r="D178">
            <v>715000</v>
          </cell>
          <cell r="E178">
            <v>503000</v>
          </cell>
          <cell r="F178">
            <v>214000</v>
          </cell>
          <cell r="G178">
            <v>604000</v>
          </cell>
          <cell r="H178">
            <v>237000</v>
          </cell>
          <cell r="I178">
            <v>2810000</v>
          </cell>
          <cell r="J178">
            <v>431000</v>
          </cell>
          <cell r="K178">
            <v>2388000</v>
          </cell>
          <cell r="L178">
            <v>59314000</v>
          </cell>
        </row>
        <row r="179">
          <cell r="A179">
            <v>36642</v>
          </cell>
          <cell r="B179">
            <v>36642</v>
          </cell>
          <cell r="C179">
            <v>539000</v>
          </cell>
          <cell r="D179">
            <v>639000</v>
          </cell>
          <cell r="E179">
            <v>496000</v>
          </cell>
          <cell r="F179">
            <v>232000</v>
          </cell>
          <cell r="G179">
            <v>689000</v>
          </cell>
          <cell r="H179">
            <v>242000</v>
          </cell>
          <cell r="I179">
            <v>2837000</v>
          </cell>
          <cell r="J179">
            <v>159000</v>
          </cell>
          <cell r="K179">
            <v>2580000</v>
          </cell>
          <cell r="L179">
            <v>59473000</v>
          </cell>
        </row>
        <row r="180">
          <cell r="A180">
            <v>36643</v>
          </cell>
          <cell r="B180">
            <v>36643</v>
          </cell>
          <cell r="C180">
            <v>535000</v>
          </cell>
          <cell r="D180">
            <v>602000</v>
          </cell>
          <cell r="E180">
            <v>499000</v>
          </cell>
          <cell r="F180">
            <v>312000</v>
          </cell>
          <cell r="G180">
            <v>699000</v>
          </cell>
          <cell r="H180">
            <v>247000</v>
          </cell>
          <cell r="I180">
            <v>2895000</v>
          </cell>
          <cell r="J180">
            <v>354000</v>
          </cell>
          <cell r="K180">
            <v>2609000</v>
          </cell>
          <cell r="L180">
            <v>59826000</v>
          </cell>
        </row>
        <row r="181">
          <cell r="A181">
            <v>36644</v>
          </cell>
          <cell r="B181">
            <v>36644</v>
          </cell>
          <cell r="C181">
            <v>537000</v>
          </cell>
          <cell r="D181">
            <v>750000</v>
          </cell>
          <cell r="E181">
            <v>495000</v>
          </cell>
          <cell r="F181">
            <v>218000</v>
          </cell>
          <cell r="G181">
            <v>734000</v>
          </cell>
          <cell r="H181">
            <v>249000</v>
          </cell>
          <cell r="I181">
            <v>2984000</v>
          </cell>
          <cell r="J181">
            <v>473000</v>
          </cell>
          <cell r="K181">
            <v>2566000</v>
          </cell>
          <cell r="L181">
            <v>60303000</v>
          </cell>
        </row>
        <row r="182">
          <cell r="A182">
            <v>36645</v>
          </cell>
          <cell r="B182">
            <v>36645</v>
          </cell>
          <cell r="C182">
            <v>530000</v>
          </cell>
          <cell r="D182">
            <v>728000</v>
          </cell>
          <cell r="E182">
            <v>365000</v>
          </cell>
          <cell r="F182">
            <v>125000</v>
          </cell>
          <cell r="G182">
            <v>633000</v>
          </cell>
          <cell r="H182">
            <v>247000</v>
          </cell>
          <cell r="I182">
            <v>2627000</v>
          </cell>
          <cell r="J182">
            <v>280000</v>
          </cell>
          <cell r="K182">
            <v>2267000</v>
          </cell>
          <cell r="L182">
            <v>60583000</v>
          </cell>
        </row>
        <row r="183">
          <cell r="A183">
            <v>36646</v>
          </cell>
          <cell r="B183">
            <v>36646</v>
          </cell>
          <cell r="C183">
            <v>541000</v>
          </cell>
          <cell r="D183">
            <v>627000</v>
          </cell>
          <cell r="E183">
            <v>347000</v>
          </cell>
          <cell r="F183">
            <v>171000</v>
          </cell>
          <cell r="G183">
            <v>640000</v>
          </cell>
          <cell r="H183">
            <v>246000</v>
          </cell>
          <cell r="I183">
            <v>2572000</v>
          </cell>
          <cell r="J183">
            <v>327000</v>
          </cell>
          <cell r="K183">
            <v>2267000</v>
          </cell>
          <cell r="L183">
            <v>60911000</v>
          </cell>
        </row>
        <row r="184">
          <cell r="A184">
            <v>36647</v>
          </cell>
          <cell r="B184">
            <v>36647</v>
          </cell>
          <cell r="C184">
            <v>537000</v>
          </cell>
          <cell r="D184">
            <v>760000</v>
          </cell>
          <cell r="E184">
            <v>492000</v>
          </cell>
          <cell r="F184">
            <v>196000</v>
          </cell>
          <cell r="G184">
            <v>592000</v>
          </cell>
          <cell r="H184">
            <v>245000</v>
          </cell>
          <cell r="I184">
            <v>2822000</v>
          </cell>
          <cell r="J184">
            <v>-28000</v>
          </cell>
          <cell r="K184">
            <v>2741000</v>
          </cell>
          <cell r="L184">
            <v>60883000</v>
          </cell>
        </row>
        <row r="185">
          <cell r="A185">
            <v>36648</v>
          </cell>
          <cell r="B185">
            <v>36648</v>
          </cell>
          <cell r="C185">
            <v>535000</v>
          </cell>
          <cell r="D185">
            <v>702000</v>
          </cell>
          <cell r="E185">
            <v>526000</v>
          </cell>
          <cell r="F185">
            <v>291000</v>
          </cell>
          <cell r="G185">
            <v>663000</v>
          </cell>
          <cell r="H185">
            <v>202000</v>
          </cell>
          <cell r="I185">
            <v>2918000</v>
          </cell>
          <cell r="J185">
            <v>191000</v>
          </cell>
          <cell r="K185">
            <v>2819000</v>
          </cell>
          <cell r="L185">
            <v>61075000</v>
          </cell>
        </row>
        <row r="186">
          <cell r="A186">
            <v>36649</v>
          </cell>
          <cell r="B186">
            <v>36649</v>
          </cell>
          <cell r="C186">
            <v>539000</v>
          </cell>
          <cell r="D186">
            <v>551000</v>
          </cell>
          <cell r="E186">
            <v>503000</v>
          </cell>
          <cell r="F186">
            <v>261000</v>
          </cell>
          <cell r="G186">
            <v>752000</v>
          </cell>
          <cell r="H186">
            <v>224000</v>
          </cell>
          <cell r="I186">
            <v>2830000</v>
          </cell>
          <cell r="J186">
            <v>-177000</v>
          </cell>
          <cell r="K186">
            <v>2925000</v>
          </cell>
          <cell r="L186">
            <v>60898000</v>
          </cell>
        </row>
        <row r="187">
          <cell r="A187">
            <v>36650</v>
          </cell>
          <cell r="B187">
            <v>36650</v>
          </cell>
          <cell r="C187">
            <v>537000</v>
          </cell>
          <cell r="D187">
            <v>538000</v>
          </cell>
          <cell r="E187">
            <v>489000</v>
          </cell>
          <cell r="F187">
            <v>298000</v>
          </cell>
          <cell r="G187">
            <v>631000</v>
          </cell>
          <cell r="H187">
            <v>246000</v>
          </cell>
          <cell r="I187">
            <v>2740000</v>
          </cell>
          <cell r="J187">
            <v>-37000</v>
          </cell>
          <cell r="K187">
            <v>2792000</v>
          </cell>
          <cell r="L187">
            <v>60861000</v>
          </cell>
        </row>
        <row r="188">
          <cell r="A188">
            <v>36651</v>
          </cell>
          <cell r="B188">
            <v>36651</v>
          </cell>
          <cell r="C188">
            <v>536000</v>
          </cell>
          <cell r="D188">
            <v>521000</v>
          </cell>
          <cell r="E188">
            <v>488000</v>
          </cell>
          <cell r="F188">
            <v>298000</v>
          </cell>
          <cell r="G188">
            <v>749000</v>
          </cell>
          <cell r="H188">
            <v>245000</v>
          </cell>
          <cell r="I188">
            <v>2838000</v>
          </cell>
          <cell r="J188">
            <v>375000</v>
          </cell>
          <cell r="K188">
            <v>2570000</v>
          </cell>
          <cell r="L188">
            <v>61236000</v>
          </cell>
        </row>
        <row r="189">
          <cell r="A189">
            <v>36652</v>
          </cell>
          <cell r="B189">
            <v>36652</v>
          </cell>
          <cell r="C189">
            <v>539000</v>
          </cell>
          <cell r="D189">
            <v>545000</v>
          </cell>
          <cell r="E189">
            <v>488000</v>
          </cell>
          <cell r="F189">
            <v>302000</v>
          </cell>
          <cell r="G189">
            <v>693000</v>
          </cell>
          <cell r="H189">
            <v>245000</v>
          </cell>
          <cell r="I189">
            <v>2813000</v>
          </cell>
          <cell r="J189">
            <v>487000</v>
          </cell>
          <cell r="K189">
            <v>2252000</v>
          </cell>
          <cell r="L189">
            <v>61722000</v>
          </cell>
        </row>
        <row r="190">
          <cell r="A190">
            <v>36653</v>
          </cell>
          <cell r="B190">
            <v>36653</v>
          </cell>
          <cell r="C190">
            <v>538000</v>
          </cell>
          <cell r="D190">
            <v>589000</v>
          </cell>
          <cell r="E190">
            <v>501000</v>
          </cell>
          <cell r="F190">
            <v>297000</v>
          </cell>
          <cell r="G190">
            <v>671000</v>
          </cell>
          <cell r="H190">
            <v>244000</v>
          </cell>
          <cell r="I190">
            <v>2841000</v>
          </cell>
          <cell r="J190">
            <v>693000</v>
          </cell>
          <cell r="K190">
            <v>2180000</v>
          </cell>
          <cell r="L190">
            <v>62260000</v>
          </cell>
        </row>
        <row r="191">
          <cell r="A191">
            <v>36654</v>
          </cell>
          <cell r="B191">
            <v>36654</v>
          </cell>
          <cell r="C191">
            <v>508000</v>
          </cell>
          <cell r="D191">
            <v>629000</v>
          </cell>
          <cell r="E191">
            <v>482000</v>
          </cell>
          <cell r="F191">
            <v>318000</v>
          </cell>
          <cell r="G191">
            <v>666000</v>
          </cell>
          <cell r="H191">
            <v>251000</v>
          </cell>
          <cell r="I191">
            <v>2854000</v>
          </cell>
          <cell r="J191">
            <v>119000</v>
          </cell>
          <cell r="K191">
            <v>2622000</v>
          </cell>
          <cell r="L191">
            <v>62526000</v>
          </cell>
        </row>
        <row r="192">
          <cell r="A192">
            <v>36655</v>
          </cell>
          <cell r="B192">
            <v>36655</v>
          </cell>
          <cell r="C192">
            <v>526000</v>
          </cell>
          <cell r="D192">
            <v>645000</v>
          </cell>
          <cell r="E192">
            <v>500000</v>
          </cell>
          <cell r="F192">
            <v>237000</v>
          </cell>
          <cell r="G192">
            <v>682000</v>
          </cell>
          <cell r="H192">
            <v>228000</v>
          </cell>
          <cell r="I192">
            <v>2818000</v>
          </cell>
          <cell r="J192">
            <v>215000</v>
          </cell>
          <cell r="K192">
            <v>2694000</v>
          </cell>
          <cell r="L192">
            <v>62742000</v>
          </cell>
        </row>
        <row r="193">
          <cell r="A193">
            <v>36656</v>
          </cell>
          <cell r="B193">
            <v>36656</v>
          </cell>
          <cell r="C193">
            <v>522000</v>
          </cell>
          <cell r="D193">
            <v>562000</v>
          </cell>
          <cell r="E193">
            <v>498000</v>
          </cell>
          <cell r="F193">
            <v>190000</v>
          </cell>
          <cell r="G193">
            <v>612000</v>
          </cell>
          <cell r="H193">
            <v>226000</v>
          </cell>
          <cell r="I193">
            <v>2611000</v>
          </cell>
          <cell r="J193">
            <v>-29000</v>
          </cell>
          <cell r="K193">
            <v>2691000</v>
          </cell>
          <cell r="L193">
            <v>62713000</v>
          </cell>
        </row>
        <row r="194">
          <cell r="A194">
            <v>36657</v>
          </cell>
          <cell r="B194">
            <v>36657</v>
          </cell>
          <cell r="C194">
            <v>521000</v>
          </cell>
          <cell r="D194">
            <v>626000</v>
          </cell>
          <cell r="E194">
            <v>503000</v>
          </cell>
          <cell r="F194">
            <v>205000</v>
          </cell>
          <cell r="G194">
            <v>701000</v>
          </cell>
          <cell r="H194">
            <v>233000</v>
          </cell>
          <cell r="I194">
            <v>2789000</v>
          </cell>
          <cell r="J194">
            <v>102000</v>
          </cell>
          <cell r="K194">
            <v>2679000</v>
          </cell>
          <cell r="L194">
            <v>62816000</v>
          </cell>
        </row>
        <row r="195">
          <cell r="A195">
            <v>36658</v>
          </cell>
          <cell r="B195">
            <v>36658</v>
          </cell>
          <cell r="C195">
            <v>524000</v>
          </cell>
          <cell r="D195">
            <v>516000</v>
          </cell>
          <cell r="E195">
            <v>501000</v>
          </cell>
          <cell r="F195">
            <v>257000</v>
          </cell>
          <cell r="G195">
            <v>647000</v>
          </cell>
          <cell r="H195">
            <v>227000</v>
          </cell>
          <cell r="I195">
            <v>2671000</v>
          </cell>
          <cell r="J195">
            <v>145000</v>
          </cell>
          <cell r="K195">
            <v>2473000</v>
          </cell>
          <cell r="L195">
            <v>62960000</v>
          </cell>
        </row>
        <row r="196">
          <cell r="A196">
            <v>36659</v>
          </cell>
          <cell r="B196">
            <v>36659</v>
          </cell>
          <cell r="C196">
            <v>537000</v>
          </cell>
          <cell r="D196">
            <v>494000</v>
          </cell>
          <cell r="E196">
            <v>511000</v>
          </cell>
          <cell r="F196">
            <v>255000</v>
          </cell>
          <cell r="G196">
            <v>631000</v>
          </cell>
          <cell r="H196">
            <v>237000</v>
          </cell>
          <cell r="I196">
            <v>2663000</v>
          </cell>
          <cell r="J196">
            <v>474000</v>
          </cell>
          <cell r="K196">
            <v>2234000</v>
          </cell>
          <cell r="L196">
            <v>63434000</v>
          </cell>
        </row>
        <row r="197">
          <cell r="A197">
            <v>36660</v>
          </cell>
          <cell r="B197">
            <v>36660</v>
          </cell>
          <cell r="C197">
            <v>529000</v>
          </cell>
          <cell r="D197">
            <v>567000</v>
          </cell>
          <cell r="E197">
            <v>503000</v>
          </cell>
          <cell r="F197">
            <v>273000</v>
          </cell>
          <cell r="G197">
            <v>617000</v>
          </cell>
          <cell r="H197">
            <v>235000</v>
          </cell>
          <cell r="I197">
            <v>2724000</v>
          </cell>
          <cell r="J197">
            <v>567000</v>
          </cell>
          <cell r="K197">
            <v>2147000</v>
          </cell>
          <cell r="L197">
            <v>64000000</v>
          </cell>
        </row>
        <row r="198">
          <cell r="A198">
            <v>36661</v>
          </cell>
          <cell r="B198">
            <v>36661</v>
          </cell>
          <cell r="C198">
            <v>532000</v>
          </cell>
          <cell r="D198">
            <v>564000</v>
          </cell>
          <cell r="E198">
            <v>504000</v>
          </cell>
          <cell r="F198">
            <v>317000</v>
          </cell>
          <cell r="G198">
            <v>609000</v>
          </cell>
          <cell r="H198">
            <v>220000</v>
          </cell>
          <cell r="I198">
            <v>2746000</v>
          </cell>
          <cell r="J198">
            <v>66000</v>
          </cell>
          <cell r="K198">
            <v>2684000</v>
          </cell>
          <cell r="L198">
            <v>64061000</v>
          </cell>
        </row>
        <row r="199">
          <cell r="A199">
            <v>36662</v>
          </cell>
          <cell r="B199">
            <v>36662</v>
          </cell>
          <cell r="C199">
            <v>533000</v>
          </cell>
          <cell r="D199">
            <v>610000</v>
          </cell>
          <cell r="E199">
            <v>502000</v>
          </cell>
          <cell r="F199">
            <v>254000</v>
          </cell>
          <cell r="G199">
            <v>562000</v>
          </cell>
          <cell r="H199">
            <v>179000</v>
          </cell>
          <cell r="I199">
            <v>2640000</v>
          </cell>
          <cell r="J199">
            <v>-47000</v>
          </cell>
          <cell r="K199">
            <v>2748000</v>
          </cell>
          <cell r="L199">
            <v>64014000</v>
          </cell>
        </row>
        <row r="200">
          <cell r="A200">
            <v>36663</v>
          </cell>
          <cell r="B200">
            <v>36663</v>
          </cell>
          <cell r="C200">
            <v>517000</v>
          </cell>
          <cell r="D200">
            <v>749000</v>
          </cell>
          <cell r="E200">
            <v>490000</v>
          </cell>
          <cell r="F200">
            <v>219000</v>
          </cell>
          <cell r="G200">
            <v>604000</v>
          </cell>
          <cell r="H200">
            <v>232000</v>
          </cell>
          <cell r="I200">
            <v>2811000</v>
          </cell>
          <cell r="J200">
            <v>91000</v>
          </cell>
          <cell r="K200">
            <v>2627000</v>
          </cell>
          <cell r="L200">
            <v>64104000</v>
          </cell>
        </row>
        <row r="201">
          <cell r="A201">
            <v>36664</v>
          </cell>
          <cell r="B201">
            <v>36664</v>
          </cell>
          <cell r="C201">
            <v>519000</v>
          </cell>
          <cell r="D201">
            <v>789000</v>
          </cell>
          <cell r="E201">
            <v>473000</v>
          </cell>
          <cell r="F201">
            <v>277000</v>
          </cell>
          <cell r="G201">
            <v>686000</v>
          </cell>
          <cell r="H201">
            <v>233000</v>
          </cell>
          <cell r="I201">
            <v>2978000</v>
          </cell>
          <cell r="J201">
            <v>414000</v>
          </cell>
          <cell r="K201">
            <v>2584000</v>
          </cell>
          <cell r="L201">
            <v>64519000</v>
          </cell>
        </row>
        <row r="202">
          <cell r="A202">
            <v>36665</v>
          </cell>
          <cell r="B202">
            <v>36665</v>
          </cell>
          <cell r="C202">
            <v>535000</v>
          </cell>
          <cell r="D202">
            <v>784000</v>
          </cell>
          <cell r="E202">
            <v>471000</v>
          </cell>
          <cell r="F202">
            <v>280000</v>
          </cell>
          <cell r="G202">
            <v>725000</v>
          </cell>
          <cell r="H202">
            <v>237000</v>
          </cell>
          <cell r="I202">
            <v>3032000</v>
          </cell>
          <cell r="J202">
            <v>421000</v>
          </cell>
          <cell r="K202">
            <v>2615000</v>
          </cell>
          <cell r="L202">
            <v>64939000</v>
          </cell>
        </row>
        <row r="203">
          <cell r="A203">
            <v>36666</v>
          </cell>
          <cell r="B203">
            <v>36666</v>
          </cell>
          <cell r="C203">
            <v>539000</v>
          </cell>
          <cell r="D203">
            <v>570000</v>
          </cell>
          <cell r="E203">
            <v>407000</v>
          </cell>
          <cell r="F203">
            <v>186000</v>
          </cell>
          <cell r="G203">
            <v>698000</v>
          </cell>
          <cell r="H203">
            <v>250000</v>
          </cell>
          <cell r="I203">
            <v>2649000</v>
          </cell>
          <cell r="J203">
            <v>159000</v>
          </cell>
          <cell r="K203">
            <v>2495000</v>
          </cell>
          <cell r="L203">
            <v>65093000</v>
          </cell>
        </row>
        <row r="204">
          <cell r="A204">
            <v>36667</v>
          </cell>
          <cell r="B204">
            <v>36667</v>
          </cell>
          <cell r="C204">
            <v>529000</v>
          </cell>
          <cell r="D204">
            <v>680000</v>
          </cell>
          <cell r="E204">
            <v>496000</v>
          </cell>
          <cell r="F204">
            <v>273000</v>
          </cell>
          <cell r="G204">
            <v>725000</v>
          </cell>
          <cell r="H204">
            <v>200000</v>
          </cell>
          <cell r="I204">
            <v>2902000</v>
          </cell>
          <cell r="J204">
            <v>277000</v>
          </cell>
          <cell r="K204">
            <v>2668000</v>
          </cell>
          <cell r="L204">
            <v>65370000</v>
          </cell>
        </row>
        <row r="205">
          <cell r="A205">
            <v>36668</v>
          </cell>
          <cell r="B205">
            <v>36668</v>
          </cell>
          <cell r="C205">
            <v>521000</v>
          </cell>
          <cell r="D205">
            <v>689000</v>
          </cell>
          <cell r="E205">
            <v>498000</v>
          </cell>
          <cell r="F205">
            <v>276000</v>
          </cell>
          <cell r="G205">
            <v>707000</v>
          </cell>
          <cell r="H205">
            <v>159000</v>
          </cell>
          <cell r="I205">
            <v>2850000</v>
          </cell>
          <cell r="J205">
            <v>-617000</v>
          </cell>
          <cell r="K205">
            <v>3250000</v>
          </cell>
          <cell r="L205">
            <v>64760000</v>
          </cell>
        </row>
        <row r="206">
          <cell r="A206">
            <v>36669</v>
          </cell>
          <cell r="B206">
            <v>36669</v>
          </cell>
          <cell r="C206">
            <v>507000</v>
          </cell>
          <cell r="D206">
            <v>747000</v>
          </cell>
          <cell r="E206">
            <v>449000</v>
          </cell>
          <cell r="F206">
            <v>297000</v>
          </cell>
          <cell r="G206">
            <v>675000</v>
          </cell>
          <cell r="H206">
            <v>207000</v>
          </cell>
          <cell r="I206">
            <v>2881000</v>
          </cell>
          <cell r="J206">
            <v>-76000</v>
          </cell>
          <cell r="K206">
            <v>3054000</v>
          </cell>
          <cell r="L206">
            <v>64685000</v>
          </cell>
        </row>
        <row r="207">
          <cell r="A207">
            <v>36670</v>
          </cell>
          <cell r="B207">
            <v>36670</v>
          </cell>
          <cell r="C207">
            <v>468000</v>
          </cell>
          <cell r="D207">
            <v>881000</v>
          </cell>
          <cell r="E207">
            <v>481000</v>
          </cell>
          <cell r="F207">
            <v>323000</v>
          </cell>
          <cell r="G207">
            <v>697000</v>
          </cell>
          <cell r="H207">
            <v>213000</v>
          </cell>
          <cell r="I207">
            <v>3065000</v>
          </cell>
          <cell r="J207">
            <v>103000</v>
          </cell>
          <cell r="K207">
            <v>2961000</v>
          </cell>
          <cell r="L207">
            <v>64788000</v>
          </cell>
        </row>
        <row r="208">
          <cell r="A208">
            <v>36671</v>
          </cell>
          <cell r="B208">
            <v>36671</v>
          </cell>
          <cell r="C208">
            <v>505000</v>
          </cell>
          <cell r="D208">
            <v>755000</v>
          </cell>
          <cell r="E208">
            <v>461000</v>
          </cell>
          <cell r="F208">
            <v>285000</v>
          </cell>
          <cell r="G208">
            <v>700000</v>
          </cell>
          <cell r="H208">
            <v>227000</v>
          </cell>
          <cell r="I208">
            <v>2934000</v>
          </cell>
          <cell r="J208">
            <v>-32000</v>
          </cell>
          <cell r="K208">
            <v>2936000</v>
          </cell>
          <cell r="L208">
            <v>64755000</v>
          </cell>
        </row>
        <row r="209">
          <cell r="A209">
            <v>36672</v>
          </cell>
          <cell r="B209">
            <v>36672</v>
          </cell>
          <cell r="C209">
            <v>500000</v>
          </cell>
          <cell r="D209">
            <v>827000</v>
          </cell>
          <cell r="E209">
            <v>491000</v>
          </cell>
          <cell r="F209">
            <v>291000</v>
          </cell>
          <cell r="G209">
            <v>694000</v>
          </cell>
          <cell r="H209">
            <v>238000</v>
          </cell>
          <cell r="I209">
            <v>3040000</v>
          </cell>
          <cell r="J209">
            <v>370000</v>
          </cell>
          <cell r="K209">
            <v>2749000</v>
          </cell>
          <cell r="L209">
            <v>65126000</v>
          </cell>
        </row>
        <row r="210">
          <cell r="A210">
            <v>36673</v>
          </cell>
          <cell r="B210">
            <v>36673</v>
          </cell>
          <cell r="C210">
            <v>517000</v>
          </cell>
          <cell r="D210">
            <v>627000</v>
          </cell>
          <cell r="E210">
            <v>497000</v>
          </cell>
          <cell r="F210">
            <v>268000</v>
          </cell>
          <cell r="G210">
            <v>592000</v>
          </cell>
          <cell r="H210">
            <v>252000</v>
          </cell>
          <cell r="I210">
            <v>2752000</v>
          </cell>
          <cell r="J210">
            <v>137000</v>
          </cell>
          <cell r="K210">
            <v>2626000</v>
          </cell>
          <cell r="L210">
            <v>65262000</v>
          </cell>
        </row>
        <row r="211">
          <cell r="A211">
            <v>36674</v>
          </cell>
          <cell r="B211">
            <v>36674</v>
          </cell>
          <cell r="C211">
            <v>513000</v>
          </cell>
          <cell r="D211">
            <v>616000</v>
          </cell>
          <cell r="E211">
            <v>503000</v>
          </cell>
          <cell r="F211">
            <v>229000</v>
          </cell>
          <cell r="G211">
            <v>574000</v>
          </cell>
          <cell r="H211">
            <v>239000</v>
          </cell>
          <cell r="I211">
            <v>2674000</v>
          </cell>
          <cell r="J211">
            <v>241000</v>
          </cell>
          <cell r="K211">
            <v>2485000</v>
          </cell>
          <cell r="L211">
            <v>65603000</v>
          </cell>
        </row>
        <row r="212">
          <cell r="A212">
            <v>36675</v>
          </cell>
          <cell r="B212">
            <v>36675</v>
          </cell>
          <cell r="C212">
            <v>512000</v>
          </cell>
          <cell r="D212">
            <v>670000</v>
          </cell>
          <cell r="E212">
            <v>493000</v>
          </cell>
          <cell r="F212">
            <v>250000</v>
          </cell>
          <cell r="G212">
            <v>593000</v>
          </cell>
          <cell r="H212">
            <v>251000</v>
          </cell>
          <cell r="I212">
            <v>2768000</v>
          </cell>
          <cell r="J212">
            <v>111000</v>
          </cell>
          <cell r="K212">
            <v>2540000</v>
          </cell>
          <cell r="L212">
            <v>65614000</v>
          </cell>
        </row>
        <row r="213">
          <cell r="A213">
            <v>36676</v>
          </cell>
          <cell r="B213">
            <v>36676</v>
          </cell>
          <cell r="C213">
            <v>508000</v>
          </cell>
          <cell r="D213">
            <v>584000</v>
          </cell>
          <cell r="E213">
            <v>503000</v>
          </cell>
          <cell r="F213">
            <v>268000</v>
          </cell>
          <cell r="G213">
            <v>705000</v>
          </cell>
          <cell r="H213">
            <v>245000</v>
          </cell>
          <cell r="I213">
            <v>2813000</v>
          </cell>
          <cell r="J213">
            <v>-157000</v>
          </cell>
          <cell r="K213">
            <v>2927000</v>
          </cell>
          <cell r="L213">
            <v>65459000</v>
          </cell>
        </row>
        <row r="214">
          <cell r="A214">
            <v>36677</v>
          </cell>
          <cell r="B214">
            <v>36677</v>
          </cell>
          <cell r="C214">
            <v>511000</v>
          </cell>
          <cell r="D214">
            <v>803000</v>
          </cell>
          <cell r="E214">
            <v>502000</v>
          </cell>
          <cell r="F214">
            <v>232000</v>
          </cell>
          <cell r="G214">
            <v>717000</v>
          </cell>
          <cell r="H214">
            <v>248000</v>
          </cell>
          <cell r="I214">
            <v>3013000</v>
          </cell>
          <cell r="J214">
            <v>174000</v>
          </cell>
          <cell r="K214">
            <v>2868000</v>
          </cell>
          <cell r="L214">
            <v>65633000</v>
          </cell>
        </row>
        <row r="215">
          <cell r="A215">
            <v>36678</v>
          </cell>
          <cell r="B215">
            <v>36678</v>
          </cell>
          <cell r="C215">
            <v>515000</v>
          </cell>
          <cell r="D215">
            <v>885000</v>
          </cell>
          <cell r="E215">
            <v>459000</v>
          </cell>
          <cell r="F215">
            <v>300000</v>
          </cell>
          <cell r="G215">
            <v>716000</v>
          </cell>
          <cell r="H215">
            <v>261000</v>
          </cell>
          <cell r="I215">
            <v>3137000</v>
          </cell>
          <cell r="J215">
            <v>183000</v>
          </cell>
          <cell r="K215">
            <v>2946000</v>
          </cell>
          <cell r="L215">
            <v>65815000</v>
          </cell>
        </row>
        <row r="216">
          <cell r="A216">
            <v>36679</v>
          </cell>
          <cell r="B216">
            <v>36679</v>
          </cell>
          <cell r="C216">
            <v>536000</v>
          </cell>
          <cell r="D216">
            <v>930000</v>
          </cell>
          <cell r="E216">
            <v>451000</v>
          </cell>
          <cell r="F216">
            <v>301000</v>
          </cell>
          <cell r="G216">
            <v>716000</v>
          </cell>
          <cell r="H216">
            <v>244000</v>
          </cell>
          <cell r="I216">
            <v>3178000</v>
          </cell>
          <cell r="J216">
            <v>315000</v>
          </cell>
          <cell r="K216">
            <v>2876000</v>
          </cell>
          <cell r="L216">
            <v>66130000</v>
          </cell>
        </row>
        <row r="217">
          <cell r="A217">
            <v>36680</v>
          </cell>
          <cell r="B217">
            <v>36680</v>
          </cell>
          <cell r="C217">
            <v>516000</v>
          </cell>
          <cell r="D217">
            <v>753000</v>
          </cell>
          <cell r="E217">
            <v>375000</v>
          </cell>
          <cell r="F217">
            <v>279000</v>
          </cell>
          <cell r="G217">
            <v>617000</v>
          </cell>
          <cell r="H217">
            <v>274000</v>
          </cell>
          <cell r="I217">
            <v>2815000</v>
          </cell>
          <cell r="J217">
            <v>249000</v>
          </cell>
          <cell r="K217">
            <v>2693000</v>
          </cell>
          <cell r="L217">
            <v>66379000</v>
          </cell>
        </row>
        <row r="218">
          <cell r="A218">
            <v>36681</v>
          </cell>
          <cell r="B218">
            <v>36681</v>
          </cell>
          <cell r="C218">
            <v>516000</v>
          </cell>
          <cell r="D218">
            <v>819000</v>
          </cell>
          <cell r="E218">
            <v>389000</v>
          </cell>
          <cell r="F218">
            <v>206000</v>
          </cell>
          <cell r="G218">
            <v>606000</v>
          </cell>
          <cell r="H218">
            <v>275000</v>
          </cell>
          <cell r="I218">
            <v>2812000</v>
          </cell>
          <cell r="J218">
            <v>232000</v>
          </cell>
          <cell r="K218">
            <v>2488000</v>
          </cell>
          <cell r="L218">
            <v>66611000</v>
          </cell>
        </row>
        <row r="219">
          <cell r="A219">
            <v>36682</v>
          </cell>
          <cell r="B219">
            <v>36682</v>
          </cell>
          <cell r="C219">
            <v>523000</v>
          </cell>
          <cell r="D219">
            <v>928000</v>
          </cell>
          <cell r="E219">
            <v>361000</v>
          </cell>
          <cell r="F219">
            <v>266000</v>
          </cell>
          <cell r="G219">
            <v>722000</v>
          </cell>
          <cell r="H219">
            <v>275000</v>
          </cell>
          <cell r="I219">
            <v>3074000</v>
          </cell>
          <cell r="J219">
            <v>-135000</v>
          </cell>
          <cell r="K219">
            <v>3117000</v>
          </cell>
          <cell r="L219">
            <v>66477000</v>
          </cell>
        </row>
        <row r="220">
          <cell r="A220">
            <v>36683</v>
          </cell>
          <cell r="B220">
            <v>36683</v>
          </cell>
          <cell r="C220">
            <v>472000</v>
          </cell>
          <cell r="D220">
            <v>1024000</v>
          </cell>
          <cell r="E220">
            <v>357000</v>
          </cell>
          <cell r="F220">
            <v>283000</v>
          </cell>
          <cell r="G220">
            <v>703000</v>
          </cell>
          <cell r="H220">
            <v>285000</v>
          </cell>
          <cell r="I220">
            <v>3125000</v>
          </cell>
          <cell r="J220">
            <v>-40000</v>
          </cell>
          <cell r="K220">
            <v>3192000</v>
          </cell>
          <cell r="L220">
            <v>66437000</v>
          </cell>
        </row>
        <row r="221">
          <cell r="A221">
            <v>36684</v>
          </cell>
          <cell r="B221">
            <v>36684</v>
          </cell>
          <cell r="C221">
            <v>530000</v>
          </cell>
          <cell r="D221">
            <v>968000</v>
          </cell>
          <cell r="E221">
            <v>361000</v>
          </cell>
          <cell r="F221">
            <v>274000</v>
          </cell>
          <cell r="G221">
            <v>676000</v>
          </cell>
          <cell r="H221">
            <v>283000</v>
          </cell>
          <cell r="I221">
            <v>3092000</v>
          </cell>
          <cell r="J221">
            <v>-75000</v>
          </cell>
          <cell r="K221">
            <v>3163000</v>
          </cell>
          <cell r="L221">
            <v>66362000</v>
          </cell>
        </row>
        <row r="222">
          <cell r="A222">
            <v>36685</v>
          </cell>
          <cell r="B222">
            <v>36685</v>
          </cell>
          <cell r="C222">
            <v>529000</v>
          </cell>
          <cell r="D222">
            <v>976000</v>
          </cell>
          <cell r="E222">
            <v>362000</v>
          </cell>
          <cell r="F222">
            <v>348000</v>
          </cell>
          <cell r="G222">
            <v>741000</v>
          </cell>
          <cell r="H222">
            <v>288000</v>
          </cell>
          <cell r="I222">
            <v>3245000</v>
          </cell>
          <cell r="J222">
            <v>260000</v>
          </cell>
          <cell r="K222">
            <v>3039000</v>
          </cell>
          <cell r="L222">
            <v>66622000</v>
          </cell>
        </row>
        <row r="223">
          <cell r="A223">
            <v>36686</v>
          </cell>
          <cell r="B223">
            <v>36686</v>
          </cell>
          <cell r="C223">
            <v>537000</v>
          </cell>
          <cell r="D223">
            <v>1002000</v>
          </cell>
          <cell r="E223">
            <v>384000</v>
          </cell>
          <cell r="F223">
            <v>356000</v>
          </cell>
          <cell r="G223">
            <v>710000</v>
          </cell>
          <cell r="H223">
            <v>294000</v>
          </cell>
          <cell r="I223">
            <v>3284000</v>
          </cell>
          <cell r="J223">
            <v>263000</v>
          </cell>
          <cell r="K223">
            <v>2956000</v>
          </cell>
          <cell r="L223">
            <v>66885000</v>
          </cell>
        </row>
        <row r="224">
          <cell r="A224">
            <v>36687</v>
          </cell>
          <cell r="B224">
            <v>36687</v>
          </cell>
          <cell r="C224">
            <v>535000</v>
          </cell>
          <cell r="D224">
            <v>880000</v>
          </cell>
          <cell r="E224">
            <v>387000</v>
          </cell>
          <cell r="F224">
            <v>322000</v>
          </cell>
          <cell r="G224">
            <v>726000</v>
          </cell>
          <cell r="H224">
            <v>294000</v>
          </cell>
          <cell r="I224">
            <v>3145000</v>
          </cell>
          <cell r="J224">
            <v>417000</v>
          </cell>
          <cell r="K224">
            <v>2723000</v>
          </cell>
          <cell r="L224">
            <v>67302000</v>
          </cell>
        </row>
        <row r="225">
          <cell r="A225">
            <v>36688</v>
          </cell>
          <cell r="B225">
            <v>36688</v>
          </cell>
          <cell r="C225">
            <v>532000</v>
          </cell>
          <cell r="D225">
            <v>936000</v>
          </cell>
          <cell r="E225">
            <v>414000</v>
          </cell>
          <cell r="F225">
            <v>293000</v>
          </cell>
          <cell r="G225">
            <v>712000</v>
          </cell>
          <cell r="H225">
            <v>297000</v>
          </cell>
          <cell r="I225">
            <v>3185000</v>
          </cell>
          <cell r="J225">
            <v>712000</v>
          </cell>
          <cell r="K225">
            <v>2434000</v>
          </cell>
          <cell r="L225">
            <v>68013000</v>
          </cell>
        </row>
        <row r="226">
          <cell r="A226">
            <v>36689</v>
          </cell>
          <cell r="B226">
            <v>36689</v>
          </cell>
          <cell r="C226">
            <v>503000</v>
          </cell>
          <cell r="D226">
            <v>948000</v>
          </cell>
          <cell r="E226">
            <v>430000</v>
          </cell>
          <cell r="F226">
            <v>318000</v>
          </cell>
          <cell r="G226">
            <v>726000</v>
          </cell>
          <cell r="H226">
            <v>274000</v>
          </cell>
          <cell r="I226">
            <v>3198000</v>
          </cell>
          <cell r="J226">
            <v>-38000</v>
          </cell>
          <cell r="K226">
            <v>3178000</v>
          </cell>
          <cell r="L226">
            <v>67974000</v>
          </cell>
        </row>
        <row r="227">
          <cell r="A227">
            <v>36690</v>
          </cell>
          <cell r="B227">
            <v>36690</v>
          </cell>
          <cell r="C227">
            <v>476000</v>
          </cell>
          <cell r="D227">
            <v>969000</v>
          </cell>
          <cell r="E227">
            <v>347000</v>
          </cell>
          <cell r="F227">
            <v>346000</v>
          </cell>
          <cell r="G227">
            <v>723000</v>
          </cell>
          <cell r="H227">
            <v>280000</v>
          </cell>
          <cell r="I227">
            <v>3141000</v>
          </cell>
          <cell r="J227">
            <v>-140000</v>
          </cell>
          <cell r="K227">
            <v>3454000</v>
          </cell>
          <cell r="L227">
            <v>67833000</v>
          </cell>
        </row>
        <row r="228">
          <cell r="A228">
            <v>36691</v>
          </cell>
          <cell r="B228">
            <v>36691</v>
          </cell>
          <cell r="C228">
            <v>510000</v>
          </cell>
          <cell r="D228">
            <v>935000</v>
          </cell>
          <cell r="E228">
            <v>333000</v>
          </cell>
          <cell r="F228">
            <v>381000</v>
          </cell>
          <cell r="G228">
            <v>701000</v>
          </cell>
          <cell r="H228">
            <v>266000</v>
          </cell>
          <cell r="I228">
            <v>3126000</v>
          </cell>
          <cell r="J228">
            <v>-464000</v>
          </cell>
          <cell r="K228">
            <v>3459000</v>
          </cell>
          <cell r="L228">
            <v>67370000</v>
          </cell>
        </row>
        <row r="229">
          <cell r="A229">
            <v>36692</v>
          </cell>
          <cell r="B229">
            <v>36692</v>
          </cell>
          <cell r="C229">
            <v>491000</v>
          </cell>
          <cell r="D229">
            <v>933000</v>
          </cell>
          <cell r="E229">
            <v>286000</v>
          </cell>
          <cell r="F229">
            <v>424000</v>
          </cell>
          <cell r="G229">
            <v>683000</v>
          </cell>
          <cell r="H229">
            <v>241000</v>
          </cell>
          <cell r="I229">
            <v>3058000</v>
          </cell>
          <cell r="J229">
            <v>-295000</v>
          </cell>
          <cell r="K229">
            <v>3390000</v>
          </cell>
          <cell r="L229">
            <v>67074000</v>
          </cell>
        </row>
        <row r="230">
          <cell r="A230">
            <v>36693</v>
          </cell>
          <cell r="B230">
            <v>36693</v>
          </cell>
          <cell r="C230">
            <v>525000</v>
          </cell>
          <cell r="D230">
            <v>896000</v>
          </cell>
          <cell r="E230">
            <v>330000</v>
          </cell>
          <cell r="F230">
            <v>404000</v>
          </cell>
          <cell r="G230">
            <v>656000</v>
          </cell>
          <cell r="H230">
            <v>230000</v>
          </cell>
          <cell r="I230">
            <v>3041000</v>
          </cell>
          <cell r="J230">
            <v>-11000</v>
          </cell>
          <cell r="K230">
            <v>3103000</v>
          </cell>
          <cell r="L230">
            <v>67063000</v>
          </cell>
        </row>
        <row r="231">
          <cell r="A231">
            <v>36694</v>
          </cell>
          <cell r="B231">
            <v>36694</v>
          </cell>
          <cell r="C231">
            <v>515000</v>
          </cell>
          <cell r="D231">
            <v>853000</v>
          </cell>
          <cell r="E231">
            <v>356000</v>
          </cell>
          <cell r="F231">
            <v>423000</v>
          </cell>
          <cell r="G231">
            <v>681000</v>
          </cell>
          <cell r="H231">
            <v>218000</v>
          </cell>
          <cell r="I231">
            <v>3047000</v>
          </cell>
          <cell r="J231">
            <v>268000</v>
          </cell>
          <cell r="K231">
            <v>2797000</v>
          </cell>
          <cell r="L231">
            <v>67330000</v>
          </cell>
        </row>
        <row r="232">
          <cell r="A232">
            <v>36695</v>
          </cell>
          <cell r="B232">
            <v>36695</v>
          </cell>
          <cell r="C232">
            <v>530000</v>
          </cell>
          <cell r="D232">
            <v>836000</v>
          </cell>
          <cell r="E232">
            <v>361000</v>
          </cell>
          <cell r="F232">
            <v>413000</v>
          </cell>
          <cell r="G232">
            <v>676000</v>
          </cell>
          <cell r="H232">
            <v>267000</v>
          </cell>
          <cell r="I232">
            <v>3083000</v>
          </cell>
          <cell r="J232">
            <v>479000</v>
          </cell>
          <cell r="K232">
            <v>2598000</v>
          </cell>
          <cell r="L232">
            <v>67810000</v>
          </cell>
        </row>
        <row r="233">
          <cell r="A233">
            <v>36696</v>
          </cell>
          <cell r="B233">
            <v>36696</v>
          </cell>
          <cell r="C233">
            <v>528000</v>
          </cell>
          <cell r="D233">
            <v>860000</v>
          </cell>
          <cell r="E233">
            <v>352000</v>
          </cell>
          <cell r="F233">
            <v>417000</v>
          </cell>
          <cell r="G233">
            <v>698000</v>
          </cell>
          <cell r="H233">
            <v>249000</v>
          </cell>
          <cell r="I233">
            <v>3105000</v>
          </cell>
          <cell r="J233">
            <v>-214000</v>
          </cell>
          <cell r="K233">
            <v>3218000</v>
          </cell>
          <cell r="L233">
            <v>67765000</v>
          </cell>
        </row>
        <row r="234">
          <cell r="A234">
            <v>36697</v>
          </cell>
          <cell r="B234">
            <v>36697</v>
          </cell>
          <cell r="C234">
            <v>526000</v>
          </cell>
          <cell r="D234">
            <v>946000</v>
          </cell>
          <cell r="E234">
            <v>390000</v>
          </cell>
          <cell r="F234">
            <v>386000</v>
          </cell>
          <cell r="G234">
            <v>705000</v>
          </cell>
          <cell r="H234">
            <v>254000</v>
          </cell>
          <cell r="I234">
            <v>3207000</v>
          </cell>
          <cell r="J234">
            <v>33000</v>
          </cell>
          <cell r="K234">
            <v>3171000</v>
          </cell>
          <cell r="L234">
            <v>67598000</v>
          </cell>
        </row>
        <row r="235">
          <cell r="A235">
            <v>36698</v>
          </cell>
          <cell r="B235">
            <v>36698</v>
          </cell>
          <cell r="C235">
            <v>522000</v>
          </cell>
          <cell r="D235">
            <v>1003000</v>
          </cell>
          <cell r="E235">
            <v>392000</v>
          </cell>
          <cell r="F235">
            <v>338000</v>
          </cell>
          <cell r="G235">
            <v>683000</v>
          </cell>
          <cell r="H235">
            <v>242000</v>
          </cell>
          <cell r="I235">
            <v>3180000</v>
          </cell>
          <cell r="J235">
            <v>136000</v>
          </cell>
          <cell r="K235">
            <v>3090000</v>
          </cell>
          <cell r="L235">
            <v>67733000</v>
          </cell>
        </row>
        <row r="236">
          <cell r="A236">
            <v>36699</v>
          </cell>
          <cell r="B236">
            <v>36699</v>
          </cell>
          <cell r="C236">
            <v>530000</v>
          </cell>
          <cell r="D236">
            <v>1118000</v>
          </cell>
          <cell r="E236">
            <v>354000</v>
          </cell>
          <cell r="F236">
            <v>313000</v>
          </cell>
          <cell r="G236">
            <v>700000</v>
          </cell>
          <cell r="H236">
            <v>235000</v>
          </cell>
          <cell r="I236">
            <v>3250000</v>
          </cell>
          <cell r="J236">
            <v>236000</v>
          </cell>
          <cell r="K236">
            <v>3070000</v>
          </cell>
          <cell r="L236">
            <v>67969000</v>
          </cell>
        </row>
        <row r="237">
          <cell r="A237">
            <v>36700</v>
          </cell>
          <cell r="B237">
            <v>36700</v>
          </cell>
          <cell r="C237">
            <v>523000</v>
          </cell>
          <cell r="D237">
            <v>1166000</v>
          </cell>
          <cell r="E237">
            <v>431000</v>
          </cell>
          <cell r="F237">
            <v>352000</v>
          </cell>
          <cell r="G237">
            <v>725000</v>
          </cell>
          <cell r="H237">
            <v>247000</v>
          </cell>
          <cell r="I237">
            <v>3444000</v>
          </cell>
          <cell r="J237">
            <v>260000</v>
          </cell>
          <cell r="K237">
            <v>3132000</v>
          </cell>
          <cell r="L237">
            <v>68209000</v>
          </cell>
        </row>
        <row r="238">
          <cell r="A238">
            <v>36701</v>
          </cell>
          <cell r="B238">
            <v>36701</v>
          </cell>
          <cell r="C238">
            <v>534000</v>
          </cell>
          <cell r="D238">
            <v>1021000</v>
          </cell>
          <cell r="E238">
            <v>479000</v>
          </cell>
          <cell r="F238">
            <v>342000</v>
          </cell>
          <cell r="G238">
            <v>712000</v>
          </cell>
          <cell r="H238">
            <v>264000</v>
          </cell>
          <cell r="I238">
            <v>3353000</v>
          </cell>
          <cell r="J238">
            <v>415000</v>
          </cell>
          <cell r="K238">
            <v>2907000</v>
          </cell>
          <cell r="L238">
            <v>68644000</v>
          </cell>
        </row>
        <row r="239">
          <cell r="A239">
            <v>36702</v>
          </cell>
          <cell r="B239">
            <v>36702</v>
          </cell>
          <cell r="C239">
            <v>533000</v>
          </cell>
          <cell r="D239">
            <v>970000</v>
          </cell>
          <cell r="E239">
            <v>486000</v>
          </cell>
          <cell r="F239">
            <v>306000</v>
          </cell>
          <cell r="G239">
            <v>708000</v>
          </cell>
          <cell r="H239">
            <v>276000</v>
          </cell>
          <cell r="I239">
            <v>3280000</v>
          </cell>
          <cell r="J239">
            <v>593000</v>
          </cell>
          <cell r="K239">
            <v>2772000</v>
          </cell>
          <cell r="L239">
            <v>69238000</v>
          </cell>
        </row>
        <row r="240">
          <cell r="A240">
            <v>36703</v>
          </cell>
          <cell r="B240">
            <v>36703</v>
          </cell>
          <cell r="C240">
            <v>516000</v>
          </cell>
          <cell r="D240">
            <v>914000</v>
          </cell>
          <cell r="E240">
            <v>456000</v>
          </cell>
          <cell r="F240">
            <v>355000</v>
          </cell>
          <cell r="G240">
            <v>685000</v>
          </cell>
          <cell r="H240">
            <v>246000</v>
          </cell>
          <cell r="I240">
            <v>3172000</v>
          </cell>
          <cell r="J240">
            <v>-549000</v>
          </cell>
          <cell r="K240">
            <v>3601000</v>
          </cell>
          <cell r="L240">
            <v>68689000</v>
          </cell>
        </row>
        <row r="241">
          <cell r="A241">
            <v>36704</v>
          </cell>
          <cell r="B241">
            <v>36704</v>
          </cell>
          <cell r="C241">
            <v>528000</v>
          </cell>
          <cell r="D241">
            <v>1102000</v>
          </cell>
          <cell r="E241">
            <v>457000</v>
          </cell>
          <cell r="F241">
            <v>361000</v>
          </cell>
          <cell r="G241">
            <v>695000</v>
          </cell>
          <cell r="H241">
            <v>219000</v>
          </cell>
          <cell r="I241">
            <v>3362000</v>
          </cell>
          <cell r="J241">
            <v>-321000</v>
          </cell>
          <cell r="K241">
            <v>3760000</v>
          </cell>
          <cell r="L241">
            <v>68367000</v>
          </cell>
        </row>
        <row r="242">
          <cell r="A242">
            <v>36705</v>
          </cell>
          <cell r="B242">
            <v>36705</v>
          </cell>
          <cell r="C242">
            <v>538000</v>
          </cell>
          <cell r="D242">
            <v>1072000</v>
          </cell>
          <cell r="E242">
            <v>436000</v>
          </cell>
          <cell r="F242">
            <v>387000</v>
          </cell>
          <cell r="G242">
            <v>679000</v>
          </cell>
          <cell r="H242">
            <v>172000</v>
          </cell>
          <cell r="I242">
            <v>3284000</v>
          </cell>
          <cell r="J242">
            <v>-445000</v>
          </cell>
          <cell r="K242">
            <v>3675000</v>
          </cell>
          <cell r="L242">
            <v>67919000</v>
          </cell>
        </row>
        <row r="243">
          <cell r="A243">
            <v>36706</v>
          </cell>
          <cell r="B243">
            <v>36706</v>
          </cell>
          <cell r="C243">
            <v>525000</v>
          </cell>
          <cell r="D243">
            <v>1164000</v>
          </cell>
          <cell r="E243">
            <v>363000</v>
          </cell>
          <cell r="F243">
            <v>396000</v>
          </cell>
          <cell r="G243">
            <v>750000</v>
          </cell>
          <cell r="H243">
            <v>156000</v>
          </cell>
          <cell r="I243">
            <v>3353000</v>
          </cell>
          <cell r="J243">
            <v>-217000</v>
          </cell>
          <cell r="K243">
            <v>3588000</v>
          </cell>
          <cell r="L243">
            <v>67702000</v>
          </cell>
        </row>
        <row r="244">
          <cell r="A244">
            <v>36707</v>
          </cell>
          <cell r="B244">
            <v>36707</v>
          </cell>
          <cell r="C244">
            <v>535000</v>
          </cell>
          <cell r="D244">
            <v>1091000</v>
          </cell>
          <cell r="E244">
            <v>393000</v>
          </cell>
          <cell r="F244">
            <v>385000</v>
          </cell>
          <cell r="G244">
            <v>675000</v>
          </cell>
          <cell r="H244">
            <v>156000</v>
          </cell>
          <cell r="I244">
            <v>3235000</v>
          </cell>
          <cell r="J244">
            <v>-52000</v>
          </cell>
          <cell r="K244">
            <v>3347000</v>
          </cell>
          <cell r="L244">
            <v>67650000</v>
          </cell>
        </row>
        <row r="245">
          <cell r="A245">
            <v>36708</v>
          </cell>
          <cell r="B245">
            <v>36708</v>
          </cell>
          <cell r="C245">
            <v>537000</v>
          </cell>
          <cell r="D245">
            <v>915000</v>
          </cell>
          <cell r="E245">
            <v>495000</v>
          </cell>
          <cell r="F245">
            <v>325000</v>
          </cell>
          <cell r="G245">
            <v>635000</v>
          </cell>
          <cell r="H245">
            <v>227000</v>
          </cell>
          <cell r="I245">
            <v>3133000</v>
          </cell>
          <cell r="J245">
            <v>85000</v>
          </cell>
          <cell r="K245">
            <v>3019000</v>
          </cell>
          <cell r="L245">
            <v>67735000</v>
          </cell>
        </row>
        <row r="246">
          <cell r="A246">
            <v>36709</v>
          </cell>
          <cell r="B246">
            <v>36709</v>
          </cell>
          <cell r="C246">
            <v>530000</v>
          </cell>
          <cell r="D246">
            <v>958000</v>
          </cell>
          <cell r="E246">
            <v>491000</v>
          </cell>
          <cell r="F246">
            <v>333000</v>
          </cell>
          <cell r="G246">
            <v>611000</v>
          </cell>
          <cell r="H246">
            <v>270000</v>
          </cell>
          <cell r="I246">
            <v>3193000</v>
          </cell>
          <cell r="J246">
            <v>600000</v>
          </cell>
          <cell r="K246">
            <v>2701000</v>
          </cell>
          <cell r="L246">
            <v>68335000</v>
          </cell>
        </row>
        <row r="247">
          <cell r="A247">
            <v>36710</v>
          </cell>
          <cell r="B247">
            <v>36710</v>
          </cell>
          <cell r="C247">
            <v>536000</v>
          </cell>
          <cell r="D247">
            <v>941000</v>
          </cell>
          <cell r="E247">
            <v>499000</v>
          </cell>
          <cell r="F247">
            <v>333000</v>
          </cell>
          <cell r="G247">
            <v>645000</v>
          </cell>
          <cell r="H247">
            <v>263000</v>
          </cell>
          <cell r="I247">
            <v>3217000</v>
          </cell>
          <cell r="J247">
            <v>194000</v>
          </cell>
          <cell r="K247">
            <v>2953000</v>
          </cell>
          <cell r="L247">
            <v>68528000</v>
          </cell>
        </row>
        <row r="248">
          <cell r="A248">
            <v>36711</v>
          </cell>
          <cell r="B248">
            <v>36711</v>
          </cell>
          <cell r="C248">
            <v>529000</v>
          </cell>
          <cell r="D248">
            <v>977000</v>
          </cell>
          <cell r="E248">
            <v>474000</v>
          </cell>
          <cell r="F248">
            <v>353000</v>
          </cell>
          <cell r="G248">
            <v>615000</v>
          </cell>
          <cell r="H248">
            <v>263000</v>
          </cell>
          <cell r="I248">
            <v>3210000</v>
          </cell>
          <cell r="J248">
            <v>655000</v>
          </cell>
          <cell r="K248">
            <v>2483000</v>
          </cell>
          <cell r="L248">
            <v>69183000</v>
          </cell>
        </row>
        <row r="249">
          <cell r="A249">
            <v>36712</v>
          </cell>
          <cell r="B249">
            <v>36712</v>
          </cell>
          <cell r="C249">
            <v>532000</v>
          </cell>
          <cell r="D249">
            <v>955000</v>
          </cell>
          <cell r="E249">
            <v>475000</v>
          </cell>
          <cell r="F249">
            <v>381000</v>
          </cell>
          <cell r="G249">
            <v>639000</v>
          </cell>
          <cell r="H249">
            <v>249000</v>
          </cell>
          <cell r="I249">
            <v>3232000</v>
          </cell>
          <cell r="J249">
            <v>150000</v>
          </cell>
          <cell r="K249">
            <v>3139000</v>
          </cell>
          <cell r="L249">
            <v>69333000</v>
          </cell>
        </row>
        <row r="250">
          <cell r="A250">
            <v>36713</v>
          </cell>
          <cell r="B250">
            <v>36713</v>
          </cell>
          <cell r="C250">
            <v>528000</v>
          </cell>
          <cell r="D250">
            <v>1115000</v>
          </cell>
          <cell r="E250">
            <v>462000</v>
          </cell>
          <cell r="F250">
            <v>381000</v>
          </cell>
          <cell r="G250">
            <v>639000</v>
          </cell>
          <cell r="H250">
            <v>263000</v>
          </cell>
          <cell r="I250">
            <v>3389000</v>
          </cell>
          <cell r="J250">
            <v>223000</v>
          </cell>
          <cell r="K250">
            <v>3166000</v>
          </cell>
          <cell r="L250">
            <v>69555000</v>
          </cell>
        </row>
        <row r="251">
          <cell r="A251">
            <v>36714</v>
          </cell>
          <cell r="B251">
            <v>36714</v>
          </cell>
          <cell r="C251">
            <v>530000</v>
          </cell>
          <cell r="D251">
            <v>1206000</v>
          </cell>
          <cell r="E251">
            <v>457000</v>
          </cell>
          <cell r="F251">
            <v>397000</v>
          </cell>
          <cell r="G251">
            <v>635000</v>
          </cell>
          <cell r="H251">
            <v>257000</v>
          </cell>
          <cell r="I251">
            <v>3482000</v>
          </cell>
          <cell r="J251">
            <v>355000</v>
          </cell>
          <cell r="K251">
            <v>3008000</v>
          </cell>
          <cell r="L251">
            <v>69909000</v>
          </cell>
        </row>
        <row r="252">
          <cell r="A252">
            <v>36715</v>
          </cell>
          <cell r="B252">
            <v>36715</v>
          </cell>
          <cell r="C252">
            <v>536000</v>
          </cell>
          <cell r="D252">
            <v>928000</v>
          </cell>
          <cell r="E252">
            <v>428000</v>
          </cell>
          <cell r="F252">
            <v>377000</v>
          </cell>
          <cell r="G252">
            <v>684000</v>
          </cell>
          <cell r="H252">
            <v>276000</v>
          </cell>
          <cell r="I252">
            <v>3229000</v>
          </cell>
          <cell r="J252">
            <v>431000</v>
          </cell>
          <cell r="K252">
            <v>2840000</v>
          </cell>
          <cell r="L252">
            <v>70340000</v>
          </cell>
        </row>
        <row r="253">
          <cell r="A253">
            <v>36716</v>
          </cell>
          <cell r="B253">
            <v>36716</v>
          </cell>
          <cell r="C253">
            <v>532000</v>
          </cell>
          <cell r="D253">
            <v>896000</v>
          </cell>
          <cell r="E253">
            <v>431000</v>
          </cell>
          <cell r="F253">
            <v>372000</v>
          </cell>
          <cell r="G253">
            <v>733000</v>
          </cell>
          <cell r="H253">
            <v>259000</v>
          </cell>
          <cell r="I253">
            <v>3222000</v>
          </cell>
          <cell r="J253">
            <v>624000</v>
          </cell>
          <cell r="K253">
            <v>2658000</v>
          </cell>
          <cell r="L253">
            <v>70964000</v>
          </cell>
        </row>
        <row r="254">
          <cell r="A254">
            <v>36717</v>
          </cell>
          <cell r="B254">
            <v>36717</v>
          </cell>
          <cell r="C254">
            <v>515000</v>
          </cell>
          <cell r="D254">
            <v>882000</v>
          </cell>
          <cell r="E254">
            <v>403000</v>
          </cell>
          <cell r="F254">
            <v>366000</v>
          </cell>
          <cell r="G254">
            <v>743000</v>
          </cell>
          <cell r="H254">
            <v>230000</v>
          </cell>
          <cell r="I254">
            <v>3138000</v>
          </cell>
          <cell r="J254">
            <v>-178000</v>
          </cell>
          <cell r="K254">
            <v>3256000</v>
          </cell>
          <cell r="L254">
            <v>70707000</v>
          </cell>
        </row>
        <row r="255">
          <cell r="A255">
            <v>36718</v>
          </cell>
          <cell r="B255">
            <v>36718</v>
          </cell>
          <cell r="C255">
            <v>539000</v>
          </cell>
          <cell r="D255">
            <v>952000</v>
          </cell>
          <cell r="E255">
            <v>416000</v>
          </cell>
          <cell r="F255">
            <v>370000</v>
          </cell>
          <cell r="G255">
            <v>737000</v>
          </cell>
          <cell r="H255">
            <v>211000</v>
          </cell>
          <cell r="I255">
            <v>3224000</v>
          </cell>
          <cell r="J255">
            <v>-182000</v>
          </cell>
          <cell r="K255">
            <v>3342000</v>
          </cell>
          <cell r="L255">
            <v>70607000</v>
          </cell>
        </row>
        <row r="256">
          <cell r="A256">
            <v>36719</v>
          </cell>
          <cell r="B256">
            <v>36719</v>
          </cell>
          <cell r="C256">
            <v>411000</v>
          </cell>
          <cell r="D256">
            <v>1055000</v>
          </cell>
          <cell r="E256">
            <v>389000</v>
          </cell>
          <cell r="F256">
            <v>368000</v>
          </cell>
          <cell r="G256">
            <v>747000</v>
          </cell>
          <cell r="H256">
            <v>246000</v>
          </cell>
          <cell r="I256">
            <v>3218000</v>
          </cell>
          <cell r="J256">
            <v>-24000</v>
          </cell>
          <cell r="K256">
            <v>3349000</v>
          </cell>
          <cell r="L256">
            <v>70462000</v>
          </cell>
        </row>
        <row r="257">
          <cell r="A257">
            <v>36720</v>
          </cell>
          <cell r="B257">
            <v>36720</v>
          </cell>
          <cell r="C257">
            <v>530000</v>
          </cell>
          <cell r="D257">
            <v>1047000</v>
          </cell>
          <cell r="E257">
            <v>406000</v>
          </cell>
          <cell r="F257">
            <v>404000</v>
          </cell>
          <cell r="G257">
            <v>747000</v>
          </cell>
          <cell r="H257">
            <v>253000</v>
          </cell>
          <cell r="I257">
            <v>3387000</v>
          </cell>
          <cell r="J257">
            <v>-22000</v>
          </cell>
          <cell r="K257">
            <v>3306000</v>
          </cell>
          <cell r="L257">
            <v>70561000</v>
          </cell>
        </row>
        <row r="258">
          <cell r="A258">
            <v>36721</v>
          </cell>
          <cell r="B258">
            <v>36721</v>
          </cell>
          <cell r="C258">
            <v>520000</v>
          </cell>
          <cell r="D258">
            <v>1114000</v>
          </cell>
          <cell r="E258">
            <v>393000</v>
          </cell>
          <cell r="F258">
            <v>372000</v>
          </cell>
          <cell r="G258">
            <v>749000</v>
          </cell>
          <cell r="H258">
            <v>239000</v>
          </cell>
          <cell r="I258">
            <v>3387000</v>
          </cell>
          <cell r="J258">
            <v>121000</v>
          </cell>
          <cell r="K258">
            <v>3258000</v>
          </cell>
          <cell r="L258">
            <v>70682000</v>
          </cell>
        </row>
        <row r="259">
          <cell r="A259">
            <v>36722</v>
          </cell>
          <cell r="B259">
            <v>36722</v>
          </cell>
          <cell r="C259">
            <v>532000</v>
          </cell>
          <cell r="D259">
            <v>942000</v>
          </cell>
          <cell r="E259">
            <v>374000</v>
          </cell>
          <cell r="F259">
            <v>385000</v>
          </cell>
          <cell r="G259">
            <v>754000</v>
          </cell>
          <cell r="H259">
            <v>237000</v>
          </cell>
          <cell r="I259">
            <v>3224000</v>
          </cell>
          <cell r="J259">
            <v>384000</v>
          </cell>
          <cell r="K259">
            <v>3013000</v>
          </cell>
          <cell r="L259">
            <v>71065000</v>
          </cell>
        </row>
        <row r="260">
          <cell r="A260">
            <v>36723</v>
          </cell>
          <cell r="B260">
            <v>36723</v>
          </cell>
          <cell r="C260">
            <v>524000</v>
          </cell>
          <cell r="D260">
            <v>895000</v>
          </cell>
          <cell r="E260">
            <v>394000</v>
          </cell>
          <cell r="F260">
            <v>365000</v>
          </cell>
          <cell r="G260">
            <v>751000</v>
          </cell>
          <cell r="H260">
            <v>239000</v>
          </cell>
          <cell r="I260">
            <v>3167000</v>
          </cell>
          <cell r="J260">
            <v>201000</v>
          </cell>
          <cell r="K260">
            <v>2866000</v>
          </cell>
          <cell r="L260">
            <v>71266000</v>
          </cell>
        </row>
        <row r="261">
          <cell r="A261">
            <v>36724</v>
          </cell>
          <cell r="B261">
            <v>36724</v>
          </cell>
          <cell r="C261">
            <v>518000</v>
          </cell>
          <cell r="D261">
            <v>901000</v>
          </cell>
          <cell r="E261">
            <v>390000</v>
          </cell>
          <cell r="F261">
            <v>356000</v>
          </cell>
          <cell r="G261">
            <v>758000</v>
          </cell>
          <cell r="H261">
            <v>225000</v>
          </cell>
          <cell r="I261">
            <v>3147000</v>
          </cell>
          <cell r="J261">
            <v>-223000</v>
          </cell>
          <cell r="K261">
            <v>3409000</v>
          </cell>
          <cell r="L261">
            <v>71043000</v>
          </cell>
        </row>
        <row r="262">
          <cell r="A262">
            <v>36725</v>
          </cell>
          <cell r="B262">
            <v>36725</v>
          </cell>
          <cell r="C262">
            <v>531000</v>
          </cell>
          <cell r="D262">
            <v>922000</v>
          </cell>
          <cell r="E262">
            <v>337000</v>
          </cell>
          <cell r="F262">
            <v>347000</v>
          </cell>
          <cell r="G262">
            <v>748000</v>
          </cell>
          <cell r="H262">
            <v>260000</v>
          </cell>
          <cell r="I262">
            <v>3144000</v>
          </cell>
          <cell r="J262">
            <v>-464000</v>
          </cell>
          <cell r="K262">
            <v>3577000</v>
          </cell>
          <cell r="L262">
            <v>70580000</v>
          </cell>
        </row>
        <row r="263">
          <cell r="A263">
            <v>36726</v>
          </cell>
          <cell r="B263">
            <v>36726</v>
          </cell>
          <cell r="C263">
            <v>521000</v>
          </cell>
          <cell r="D263">
            <v>1068000</v>
          </cell>
          <cell r="E263">
            <v>324000</v>
          </cell>
          <cell r="F263">
            <v>368000</v>
          </cell>
          <cell r="G263">
            <v>716000</v>
          </cell>
          <cell r="H263">
            <v>249000</v>
          </cell>
          <cell r="I263">
            <v>3246000</v>
          </cell>
          <cell r="J263">
            <v>-553000</v>
          </cell>
          <cell r="K263">
            <v>3792000</v>
          </cell>
          <cell r="L263">
            <v>70027000</v>
          </cell>
        </row>
        <row r="264">
          <cell r="A264">
            <v>36727</v>
          </cell>
          <cell r="B264">
            <v>36727</v>
          </cell>
          <cell r="C264">
            <v>526000</v>
          </cell>
          <cell r="D264">
            <v>1105000</v>
          </cell>
          <cell r="E264">
            <v>283000</v>
          </cell>
          <cell r="F264">
            <v>413000</v>
          </cell>
          <cell r="G264">
            <v>744000</v>
          </cell>
          <cell r="H264">
            <v>192000</v>
          </cell>
          <cell r="I264">
            <v>3262000</v>
          </cell>
          <cell r="J264">
            <v>-566000</v>
          </cell>
          <cell r="K264">
            <v>3721000</v>
          </cell>
          <cell r="L264">
            <v>69461000</v>
          </cell>
        </row>
        <row r="265">
          <cell r="A265">
            <v>36728</v>
          </cell>
          <cell r="B265">
            <v>36728</v>
          </cell>
          <cell r="C265">
            <v>527000</v>
          </cell>
          <cell r="D265">
            <v>1200000</v>
          </cell>
          <cell r="E265">
            <v>327000</v>
          </cell>
          <cell r="F265">
            <v>387000</v>
          </cell>
          <cell r="G265">
            <v>710000</v>
          </cell>
          <cell r="H265">
            <v>171000</v>
          </cell>
          <cell r="I265">
            <v>3322000</v>
          </cell>
          <cell r="J265">
            <v>-161000</v>
          </cell>
          <cell r="K265">
            <v>3551000</v>
          </cell>
          <cell r="L265">
            <v>69300000</v>
          </cell>
        </row>
        <row r="266">
          <cell r="A266">
            <v>36729</v>
          </cell>
          <cell r="B266">
            <v>36729</v>
          </cell>
          <cell r="C266">
            <v>535000</v>
          </cell>
          <cell r="D266">
            <v>1230000</v>
          </cell>
          <cell r="E266">
            <v>349000</v>
          </cell>
          <cell r="F266">
            <v>400000</v>
          </cell>
          <cell r="G266">
            <v>709000</v>
          </cell>
          <cell r="H266">
            <v>258000</v>
          </cell>
          <cell r="I266">
            <v>3462000</v>
          </cell>
          <cell r="J266">
            <v>132000</v>
          </cell>
          <cell r="K266">
            <v>3010000</v>
          </cell>
          <cell r="L266">
            <v>69371000</v>
          </cell>
        </row>
        <row r="267">
          <cell r="A267">
            <v>36730</v>
          </cell>
          <cell r="B267">
            <v>36730</v>
          </cell>
          <cell r="C267">
            <v>522000</v>
          </cell>
          <cell r="D267">
            <v>1096000</v>
          </cell>
          <cell r="E267">
            <v>375000</v>
          </cell>
          <cell r="F267">
            <v>410000</v>
          </cell>
          <cell r="G267">
            <v>725000</v>
          </cell>
          <cell r="H267">
            <v>242000</v>
          </cell>
          <cell r="I267">
            <v>3371000</v>
          </cell>
          <cell r="J267">
            <v>264000</v>
          </cell>
          <cell r="K267">
            <v>3226000</v>
          </cell>
          <cell r="L267">
            <v>69635000</v>
          </cell>
        </row>
        <row r="268">
          <cell r="A268">
            <v>36731</v>
          </cell>
          <cell r="B268">
            <v>36731</v>
          </cell>
          <cell r="C268">
            <v>506000</v>
          </cell>
          <cell r="D268">
            <v>1197000</v>
          </cell>
          <cell r="E268">
            <v>340000</v>
          </cell>
          <cell r="F268">
            <v>407000</v>
          </cell>
          <cell r="G268">
            <v>713000</v>
          </cell>
          <cell r="H268">
            <v>229000</v>
          </cell>
          <cell r="I268">
            <v>3392000</v>
          </cell>
          <cell r="J268">
            <v>-412000</v>
          </cell>
          <cell r="K268">
            <v>3855000</v>
          </cell>
          <cell r="L268">
            <v>69223000</v>
          </cell>
        </row>
        <row r="269">
          <cell r="A269">
            <v>36732</v>
          </cell>
          <cell r="B269">
            <v>36732</v>
          </cell>
          <cell r="C269">
            <v>490000</v>
          </cell>
          <cell r="D269">
            <v>1163000</v>
          </cell>
          <cell r="E269">
            <v>395000</v>
          </cell>
          <cell r="F269">
            <v>389000</v>
          </cell>
          <cell r="G269">
            <v>722000</v>
          </cell>
          <cell r="H269">
            <v>212000</v>
          </cell>
          <cell r="I269">
            <v>3370000</v>
          </cell>
          <cell r="J269">
            <v>-550000</v>
          </cell>
          <cell r="K269">
            <v>3867000</v>
          </cell>
          <cell r="L269">
            <v>68687000</v>
          </cell>
        </row>
        <row r="270">
          <cell r="A270">
            <v>36733</v>
          </cell>
          <cell r="B270">
            <v>36733</v>
          </cell>
          <cell r="C270">
            <v>512000</v>
          </cell>
          <cell r="D270">
            <v>1165000</v>
          </cell>
          <cell r="E270">
            <v>328000</v>
          </cell>
          <cell r="F270">
            <v>376000</v>
          </cell>
          <cell r="G270">
            <v>718000</v>
          </cell>
          <cell r="H270">
            <v>253000</v>
          </cell>
          <cell r="I270">
            <v>3352000</v>
          </cell>
          <cell r="J270">
            <v>-482000</v>
          </cell>
          <cell r="K270">
            <v>3845000</v>
          </cell>
          <cell r="L270">
            <v>68205000</v>
          </cell>
        </row>
        <row r="271">
          <cell r="A271">
            <v>36734</v>
          </cell>
          <cell r="B271">
            <v>36734</v>
          </cell>
          <cell r="C271">
            <v>514000</v>
          </cell>
          <cell r="D271">
            <v>1192000</v>
          </cell>
          <cell r="E271">
            <v>376000</v>
          </cell>
          <cell r="F271">
            <v>404000</v>
          </cell>
          <cell r="G271">
            <v>720000</v>
          </cell>
          <cell r="H271">
            <v>267000</v>
          </cell>
          <cell r="I271">
            <v>3473000</v>
          </cell>
          <cell r="J271">
            <v>-479000</v>
          </cell>
          <cell r="K271">
            <v>3919000</v>
          </cell>
          <cell r="L271">
            <v>67726000</v>
          </cell>
        </row>
        <row r="272">
          <cell r="A272">
            <v>36735</v>
          </cell>
          <cell r="B272">
            <v>36735</v>
          </cell>
          <cell r="C272">
            <v>529000</v>
          </cell>
          <cell r="D272">
            <v>1167000</v>
          </cell>
          <cell r="E272">
            <v>340000</v>
          </cell>
          <cell r="F272">
            <v>430000</v>
          </cell>
          <cell r="G272">
            <v>716000</v>
          </cell>
          <cell r="H272">
            <v>275000</v>
          </cell>
          <cell r="I272">
            <v>3457000</v>
          </cell>
          <cell r="J272">
            <v>-491000</v>
          </cell>
          <cell r="K272">
            <v>3905000</v>
          </cell>
          <cell r="L272">
            <v>67235000</v>
          </cell>
        </row>
        <row r="273">
          <cell r="A273">
            <v>36736</v>
          </cell>
          <cell r="B273">
            <v>36736</v>
          </cell>
          <cell r="C273">
            <v>530000</v>
          </cell>
          <cell r="D273">
            <v>1096000</v>
          </cell>
          <cell r="E273">
            <v>346000</v>
          </cell>
          <cell r="F273">
            <v>423000</v>
          </cell>
          <cell r="G273">
            <v>740000</v>
          </cell>
          <cell r="H273">
            <v>289000</v>
          </cell>
          <cell r="I273">
            <v>3425000</v>
          </cell>
          <cell r="J273">
            <v>-91000</v>
          </cell>
          <cell r="K273">
            <v>3548000</v>
          </cell>
          <cell r="L273">
            <v>67144000</v>
          </cell>
        </row>
        <row r="274">
          <cell r="A274">
            <v>36737</v>
          </cell>
          <cell r="B274">
            <v>36737</v>
          </cell>
          <cell r="C274">
            <v>531000</v>
          </cell>
          <cell r="D274">
            <v>1078000</v>
          </cell>
          <cell r="E274">
            <v>341000</v>
          </cell>
          <cell r="F274">
            <v>415000</v>
          </cell>
          <cell r="G274">
            <v>736000</v>
          </cell>
          <cell r="H274">
            <v>277000</v>
          </cell>
          <cell r="I274">
            <v>3380000</v>
          </cell>
          <cell r="J274">
            <v>-34000</v>
          </cell>
          <cell r="K274">
            <v>3477000</v>
          </cell>
          <cell r="L274">
            <v>67110000</v>
          </cell>
        </row>
        <row r="275">
          <cell r="A275">
            <v>36738</v>
          </cell>
          <cell r="B275">
            <v>36738</v>
          </cell>
          <cell r="C275">
            <v>532000</v>
          </cell>
          <cell r="D275">
            <v>983000</v>
          </cell>
          <cell r="E275">
            <v>342000</v>
          </cell>
          <cell r="F275">
            <v>415000</v>
          </cell>
          <cell r="G275">
            <v>729000</v>
          </cell>
          <cell r="H275">
            <v>265000</v>
          </cell>
          <cell r="I275">
            <v>3265000</v>
          </cell>
          <cell r="J275">
            <v>-676000</v>
          </cell>
          <cell r="K275">
            <v>3886000</v>
          </cell>
          <cell r="L275">
            <v>66434000</v>
          </cell>
        </row>
        <row r="276">
          <cell r="A276">
            <v>36739</v>
          </cell>
          <cell r="B276">
            <v>36739</v>
          </cell>
          <cell r="C276">
            <v>498000</v>
          </cell>
          <cell r="D276">
            <v>1025000</v>
          </cell>
          <cell r="E276">
            <v>345000</v>
          </cell>
          <cell r="F276">
            <v>345000</v>
          </cell>
          <cell r="G276">
            <v>703000</v>
          </cell>
          <cell r="H276">
            <v>241000</v>
          </cell>
          <cell r="I276">
            <v>3156000</v>
          </cell>
          <cell r="J276">
            <v>-832000</v>
          </cell>
          <cell r="K276">
            <v>4016000</v>
          </cell>
          <cell r="L276">
            <v>65590000</v>
          </cell>
        </row>
        <row r="277">
          <cell r="A277">
            <v>36740</v>
          </cell>
          <cell r="B277">
            <v>36740</v>
          </cell>
          <cell r="C277">
            <v>498000</v>
          </cell>
          <cell r="D277">
            <v>1021000</v>
          </cell>
          <cell r="E277">
            <v>348000</v>
          </cell>
          <cell r="F277">
            <v>393000</v>
          </cell>
          <cell r="G277">
            <v>684000</v>
          </cell>
          <cell r="H277">
            <v>257000</v>
          </cell>
          <cell r="I277">
            <v>3202000</v>
          </cell>
          <cell r="J277">
            <v>-801000</v>
          </cell>
          <cell r="K277">
            <v>3907000</v>
          </cell>
          <cell r="L277">
            <v>64789000</v>
          </cell>
        </row>
        <row r="278">
          <cell r="A278">
            <v>36741</v>
          </cell>
          <cell r="B278">
            <v>36741</v>
          </cell>
          <cell r="C278">
            <v>502000</v>
          </cell>
          <cell r="D278">
            <v>1047000</v>
          </cell>
          <cell r="E278">
            <v>369000</v>
          </cell>
          <cell r="F278">
            <v>389000</v>
          </cell>
          <cell r="G278">
            <v>698000</v>
          </cell>
          <cell r="H278">
            <v>263000</v>
          </cell>
          <cell r="I278">
            <v>3269000</v>
          </cell>
          <cell r="J278">
            <v>-643000</v>
          </cell>
          <cell r="K278">
            <v>3995000</v>
          </cell>
          <cell r="L278">
            <v>64146000</v>
          </cell>
        </row>
        <row r="279">
          <cell r="A279">
            <v>36742</v>
          </cell>
          <cell r="B279">
            <v>36742</v>
          </cell>
          <cell r="C279">
            <v>530000</v>
          </cell>
          <cell r="D279">
            <v>1131000</v>
          </cell>
          <cell r="E279">
            <v>394000</v>
          </cell>
          <cell r="F279">
            <v>387000</v>
          </cell>
          <cell r="G279">
            <v>709000</v>
          </cell>
          <cell r="H279">
            <v>263000</v>
          </cell>
          <cell r="I279">
            <v>3413000</v>
          </cell>
          <cell r="J279">
            <v>-506000</v>
          </cell>
          <cell r="K279">
            <v>3851000</v>
          </cell>
          <cell r="L279">
            <v>63639000</v>
          </cell>
        </row>
        <row r="280">
          <cell r="A280">
            <v>36743</v>
          </cell>
          <cell r="B280">
            <v>36743</v>
          </cell>
          <cell r="C280">
            <v>482000</v>
          </cell>
          <cell r="D280">
            <v>1170000</v>
          </cell>
          <cell r="E280">
            <v>388000</v>
          </cell>
          <cell r="F280">
            <v>409000</v>
          </cell>
          <cell r="G280">
            <v>723000</v>
          </cell>
          <cell r="H280">
            <v>281000</v>
          </cell>
          <cell r="I280">
            <v>3452000</v>
          </cell>
          <cell r="J280">
            <v>-268000</v>
          </cell>
          <cell r="K280">
            <v>3696000</v>
          </cell>
          <cell r="L280">
            <v>63372000</v>
          </cell>
        </row>
        <row r="281">
          <cell r="A281">
            <v>36744</v>
          </cell>
          <cell r="B281">
            <v>36744</v>
          </cell>
          <cell r="C281">
            <v>522000</v>
          </cell>
          <cell r="D281">
            <v>1128000</v>
          </cell>
          <cell r="E281">
            <v>377000</v>
          </cell>
          <cell r="F281">
            <v>415000</v>
          </cell>
          <cell r="G281">
            <v>720000</v>
          </cell>
          <cell r="H281">
            <v>290000</v>
          </cell>
          <cell r="I281">
            <v>3451000</v>
          </cell>
          <cell r="J281">
            <v>175000</v>
          </cell>
          <cell r="K281">
            <v>3399000</v>
          </cell>
          <cell r="L281">
            <v>63547000</v>
          </cell>
        </row>
        <row r="282">
          <cell r="A282">
            <v>36745</v>
          </cell>
          <cell r="B282">
            <v>36745</v>
          </cell>
          <cell r="C282">
            <v>529000</v>
          </cell>
          <cell r="D282">
            <v>1159000</v>
          </cell>
          <cell r="E282">
            <v>359000</v>
          </cell>
          <cell r="F282">
            <v>358000</v>
          </cell>
          <cell r="G282">
            <v>712000</v>
          </cell>
          <cell r="H282">
            <v>283000</v>
          </cell>
          <cell r="I282">
            <v>3399000</v>
          </cell>
          <cell r="J282">
            <v>-370000</v>
          </cell>
          <cell r="K282">
            <v>3687000</v>
          </cell>
          <cell r="L282">
            <v>63182000</v>
          </cell>
        </row>
        <row r="283">
          <cell r="A283">
            <v>36746</v>
          </cell>
          <cell r="B283">
            <v>36746</v>
          </cell>
          <cell r="C283">
            <v>497000</v>
          </cell>
          <cell r="D283">
            <v>1179000</v>
          </cell>
          <cell r="E283">
            <v>354000</v>
          </cell>
          <cell r="F283">
            <v>418000</v>
          </cell>
          <cell r="G283">
            <v>727000</v>
          </cell>
          <cell r="H283">
            <v>274000</v>
          </cell>
          <cell r="I283">
            <v>3449000</v>
          </cell>
          <cell r="J283">
            <v>-109000</v>
          </cell>
          <cell r="K283">
            <v>3625000</v>
          </cell>
          <cell r="L283">
            <v>63072000</v>
          </cell>
        </row>
        <row r="284">
          <cell r="A284">
            <v>36747</v>
          </cell>
          <cell r="B284">
            <v>36747</v>
          </cell>
          <cell r="C284">
            <v>483000</v>
          </cell>
          <cell r="D284">
            <v>1203000</v>
          </cell>
          <cell r="E284">
            <v>365000</v>
          </cell>
          <cell r="F284">
            <v>438000</v>
          </cell>
          <cell r="G284">
            <v>723000</v>
          </cell>
          <cell r="H284">
            <v>271000</v>
          </cell>
          <cell r="I284">
            <v>3483000</v>
          </cell>
          <cell r="J284">
            <v>-315000</v>
          </cell>
          <cell r="K284">
            <v>3734000</v>
          </cell>
          <cell r="L284">
            <v>62928000</v>
          </cell>
        </row>
        <row r="285">
          <cell r="A285">
            <v>36748</v>
          </cell>
          <cell r="B285">
            <v>36748</v>
          </cell>
          <cell r="C285">
            <v>486000</v>
          </cell>
          <cell r="D285">
            <v>1042000</v>
          </cell>
          <cell r="E285">
            <v>328000</v>
          </cell>
          <cell r="F285">
            <v>442000</v>
          </cell>
          <cell r="G285">
            <v>733000</v>
          </cell>
          <cell r="H285">
            <v>271000</v>
          </cell>
          <cell r="I285">
            <v>3302000</v>
          </cell>
          <cell r="J285">
            <v>-329000</v>
          </cell>
          <cell r="K285">
            <v>3742000</v>
          </cell>
          <cell r="L285">
            <v>62428000</v>
          </cell>
        </row>
        <row r="286">
          <cell r="A286">
            <v>36749</v>
          </cell>
          <cell r="B286">
            <v>36749</v>
          </cell>
          <cell r="C286">
            <v>520000</v>
          </cell>
          <cell r="D286">
            <v>1084000</v>
          </cell>
          <cell r="E286">
            <v>337000</v>
          </cell>
          <cell r="F286">
            <v>412000</v>
          </cell>
          <cell r="G286">
            <v>720000</v>
          </cell>
          <cell r="H286">
            <v>280000</v>
          </cell>
          <cell r="I286">
            <v>3352000</v>
          </cell>
          <cell r="J286">
            <v>-461000</v>
          </cell>
          <cell r="K286">
            <v>3688000</v>
          </cell>
          <cell r="L286">
            <v>61968000</v>
          </cell>
        </row>
        <row r="287">
          <cell r="A287">
            <v>36750</v>
          </cell>
          <cell r="B287">
            <v>36750</v>
          </cell>
          <cell r="C287">
            <v>522000</v>
          </cell>
          <cell r="D287">
            <v>1091000</v>
          </cell>
          <cell r="E287">
            <v>371000</v>
          </cell>
          <cell r="F287">
            <v>425000</v>
          </cell>
          <cell r="G287">
            <v>703000</v>
          </cell>
          <cell r="H287">
            <v>276000</v>
          </cell>
          <cell r="I287">
            <v>3389000</v>
          </cell>
          <cell r="J287">
            <v>-4000</v>
          </cell>
          <cell r="K287">
            <v>3371000</v>
          </cell>
          <cell r="L287">
            <v>61964000</v>
          </cell>
        </row>
        <row r="288">
          <cell r="A288">
            <v>36751</v>
          </cell>
          <cell r="B288">
            <v>36751</v>
          </cell>
          <cell r="C288">
            <v>516000</v>
          </cell>
          <cell r="D288">
            <v>1059000</v>
          </cell>
          <cell r="E288">
            <v>364000</v>
          </cell>
          <cell r="F288">
            <v>425000</v>
          </cell>
          <cell r="G288">
            <v>697000</v>
          </cell>
          <cell r="H288">
            <v>269000</v>
          </cell>
          <cell r="I288">
            <v>3331000</v>
          </cell>
          <cell r="J288">
            <v>266000</v>
          </cell>
          <cell r="K288">
            <v>3158000</v>
          </cell>
          <cell r="L288">
            <v>61912000</v>
          </cell>
        </row>
        <row r="289">
          <cell r="A289">
            <v>36752</v>
          </cell>
          <cell r="B289">
            <v>36752</v>
          </cell>
          <cell r="C289">
            <v>517000</v>
          </cell>
          <cell r="D289">
            <v>1137000</v>
          </cell>
          <cell r="E289">
            <v>347000</v>
          </cell>
          <cell r="F289">
            <v>419000</v>
          </cell>
          <cell r="G289">
            <v>731000</v>
          </cell>
          <cell r="H289">
            <v>270000</v>
          </cell>
          <cell r="I289">
            <v>3421000</v>
          </cell>
          <cell r="J289">
            <v>-432000</v>
          </cell>
          <cell r="K289">
            <v>3803000</v>
          </cell>
          <cell r="L289">
            <v>61818000</v>
          </cell>
        </row>
        <row r="290">
          <cell r="A290">
            <v>36753</v>
          </cell>
          <cell r="B290">
            <v>36753</v>
          </cell>
          <cell r="C290">
            <v>507000</v>
          </cell>
          <cell r="D290">
            <v>1182000</v>
          </cell>
          <cell r="E290">
            <v>355000</v>
          </cell>
          <cell r="F290">
            <v>419000</v>
          </cell>
          <cell r="G290">
            <v>732000</v>
          </cell>
          <cell r="H290">
            <v>258000</v>
          </cell>
          <cell r="I290">
            <v>3453000</v>
          </cell>
          <cell r="J290">
            <v>-425000</v>
          </cell>
          <cell r="K290">
            <v>3845000</v>
          </cell>
          <cell r="L290">
            <v>61371000</v>
          </cell>
        </row>
        <row r="291">
          <cell r="A291">
            <v>36754</v>
          </cell>
          <cell r="B291">
            <v>36754</v>
          </cell>
          <cell r="C291">
            <v>521000</v>
          </cell>
          <cell r="D291">
            <v>1139000</v>
          </cell>
          <cell r="E291">
            <v>335000</v>
          </cell>
          <cell r="F291">
            <v>420000</v>
          </cell>
          <cell r="G291">
            <v>725000</v>
          </cell>
          <cell r="H291">
            <v>285000</v>
          </cell>
          <cell r="I291">
            <v>3425000</v>
          </cell>
          <cell r="J291">
            <v>-441000</v>
          </cell>
          <cell r="K291">
            <v>3939000</v>
          </cell>
          <cell r="L291">
            <v>60913000</v>
          </cell>
        </row>
        <row r="292">
          <cell r="A292">
            <v>36755</v>
          </cell>
          <cell r="B292">
            <v>36755</v>
          </cell>
          <cell r="C292">
            <v>527000</v>
          </cell>
          <cell r="D292">
            <v>1178000</v>
          </cell>
          <cell r="E292">
            <v>338000</v>
          </cell>
          <cell r="F292">
            <v>434000</v>
          </cell>
          <cell r="G292">
            <v>720000</v>
          </cell>
          <cell r="H292">
            <v>283000</v>
          </cell>
          <cell r="I292">
            <v>3480000</v>
          </cell>
          <cell r="J292">
            <v>-467000</v>
          </cell>
          <cell r="K292">
            <v>3891000</v>
          </cell>
          <cell r="L292">
            <v>60425000</v>
          </cell>
        </row>
        <row r="293">
          <cell r="A293">
            <v>36756</v>
          </cell>
          <cell r="B293">
            <v>36756</v>
          </cell>
          <cell r="C293">
            <v>523000</v>
          </cell>
          <cell r="D293">
            <v>1158000</v>
          </cell>
          <cell r="E293">
            <v>321000</v>
          </cell>
          <cell r="F293">
            <v>445000</v>
          </cell>
          <cell r="G293">
            <v>723000</v>
          </cell>
          <cell r="H293">
            <v>278000</v>
          </cell>
          <cell r="I293">
            <v>3448000</v>
          </cell>
          <cell r="J293">
            <v>-212000</v>
          </cell>
          <cell r="K293">
            <v>3692000</v>
          </cell>
          <cell r="L293">
            <v>60213000</v>
          </cell>
        </row>
        <row r="294">
          <cell r="A294">
            <v>36757</v>
          </cell>
          <cell r="B294">
            <v>36757</v>
          </cell>
          <cell r="C294">
            <v>493000</v>
          </cell>
          <cell r="D294">
            <v>936000</v>
          </cell>
          <cell r="E294">
            <v>351000</v>
          </cell>
          <cell r="F294">
            <v>413000</v>
          </cell>
          <cell r="G294">
            <v>732000</v>
          </cell>
          <cell r="H294">
            <v>282000</v>
          </cell>
          <cell r="I294">
            <v>3207000</v>
          </cell>
          <cell r="J294">
            <v>-211000</v>
          </cell>
          <cell r="K294">
            <v>3382000</v>
          </cell>
          <cell r="L294">
            <v>60002000</v>
          </cell>
        </row>
        <row r="295">
          <cell r="A295">
            <v>36758</v>
          </cell>
          <cell r="B295">
            <v>36758</v>
          </cell>
          <cell r="C295">
            <v>481000</v>
          </cell>
          <cell r="D295">
            <v>609000</v>
          </cell>
          <cell r="E295">
            <v>340000</v>
          </cell>
          <cell r="F295">
            <v>434000</v>
          </cell>
          <cell r="G295">
            <v>736000</v>
          </cell>
          <cell r="H295">
            <v>258000</v>
          </cell>
          <cell r="I295">
            <v>2858000</v>
          </cell>
          <cell r="J295">
            <v>-289000</v>
          </cell>
          <cell r="K295">
            <v>3252000</v>
          </cell>
          <cell r="L295">
            <v>59714000</v>
          </cell>
        </row>
        <row r="296">
          <cell r="A296">
            <v>36759</v>
          </cell>
          <cell r="B296">
            <v>36759</v>
          </cell>
          <cell r="C296">
            <v>464000</v>
          </cell>
          <cell r="D296">
            <v>742000</v>
          </cell>
          <cell r="E296">
            <v>331000</v>
          </cell>
          <cell r="F296">
            <v>441000</v>
          </cell>
          <cell r="G296">
            <v>711000</v>
          </cell>
          <cell r="H296">
            <v>276000</v>
          </cell>
          <cell r="I296">
            <v>2964000</v>
          </cell>
          <cell r="J296">
            <v>-691000</v>
          </cell>
          <cell r="K296">
            <v>3667000</v>
          </cell>
          <cell r="L296">
            <v>59023000</v>
          </cell>
        </row>
        <row r="297">
          <cell r="A297">
            <v>36760</v>
          </cell>
          <cell r="B297">
            <v>36760</v>
          </cell>
          <cell r="C297">
            <v>455000</v>
          </cell>
          <cell r="D297">
            <v>704000</v>
          </cell>
          <cell r="E297">
            <v>321000</v>
          </cell>
          <cell r="F297">
            <v>442000</v>
          </cell>
          <cell r="G297">
            <v>724000</v>
          </cell>
          <cell r="H297">
            <v>282000</v>
          </cell>
          <cell r="I297">
            <v>2927000</v>
          </cell>
          <cell r="J297">
            <v>-844000</v>
          </cell>
          <cell r="K297">
            <v>3711000</v>
          </cell>
          <cell r="L297">
            <v>58180000</v>
          </cell>
        </row>
        <row r="298">
          <cell r="A298">
            <v>36761</v>
          </cell>
          <cell r="B298">
            <v>36761</v>
          </cell>
          <cell r="C298">
            <v>504000</v>
          </cell>
          <cell r="D298">
            <v>729000</v>
          </cell>
          <cell r="E298">
            <v>315000</v>
          </cell>
          <cell r="F298">
            <v>447000</v>
          </cell>
          <cell r="G298">
            <v>656000</v>
          </cell>
          <cell r="H298">
            <v>281000</v>
          </cell>
          <cell r="I298">
            <v>2932000</v>
          </cell>
          <cell r="J298">
            <v>-772000</v>
          </cell>
          <cell r="K298">
            <v>3714000</v>
          </cell>
          <cell r="L298">
            <v>57408000</v>
          </cell>
        </row>
        <row r="299">
          <cell r="A299">
            <v>36762</v>
          </cell>
          <cell r="B299">
            <v>36762</v>
          </cell>
          <cell r="C299">
            <v>521000</v>
          </cell>
          <cell r="D299">
            <v>705000</v>
          </cell>
          <cell r="E299">
            <v>330000</v>
          </cell>
          <cell r="F299">
            <v>452000</v>
          </cell>
          <cell r="G299">
            <v>758000</v>
          </cell>
          <cell r="H299">
            <v>258000</v>
          </cell>
          <cell r="I299">
            <v>3023000</v>
          </cell>
          <cell r="J299">
            <v>-801000</v>
          </cell>
          <cell r="K299">
            <v>3826000</v>
          </cell>
          <cell r="L299">
            <v>56608000</v>
          </cell>
        </row>
        <row r="300">
          <cell r="A300">
            <v>36763</v>
          </cell>
          <cell r="B300">
            <v>36763</v>
          </cell>
          <cell r="C300">
            <v>516000</v>
          </cell>
          <cell r="D300">
            <v>628000</v>
          </cell>
          <cell r="E300">
            <v>302000</v>
          </cell>
          <cell r="F300">
            <v>447000</v>
          </cell>
          <cell r="G300">
            <v>704000</v>
          </cell>
          <cell r="H300">
            <v>260000</v>
          </cell>
          <cell r="I300">
            <v>2858000</v>
          </cell>
          <cell r="J300">
            <v>-790000</v>
          </cell>
          <cell r="K300">
            <v>3705000</v>
          </cell>
          <cell r="L300">
            <v>55818000</v>
          </cell>
        </row>
        <row r="301">
          <cell r="A301">
            <v>36764</v>
          </cell>
          <cell r="B301">
            <v>36764</v>
          </cell>
          <cell r="C301">
            <v>524000</v>
          </cell>
          <cell r="D301">
            <v>655000</v>
          </cell>
          <cell r="E301">
            <v>331000</v>
          </cell>
          <cell r="F301">
            <v>429000</v>
          </cell>
          <cell r="G301">
            <v>693000</v>
          </cell>
          <cell r="H301">
            <v>263000</v>
          </cell>
          <cell r="I301">
            <v>2895000</v>
          </cell>
          <cell r="J301">
            <v>-522000</v>
          </cell>
          <cell r="K301">
            <v>3350000</v>
          </cell>
          <cell r="L301">
            <v>55013000</v>
          </cell>
        </row>
        <row r="302">
          <cell r="A302">
            <v>36765</v>
          </cell>
          <cell r="B302">
            <v>36765</v>
          </cell>
          <cell r="C302">
            <v>524000</v>
          </cell>
          <cell r="D302">
            <v>602000</v>
          </cell>
          <cell r="E302">
            <v>354000</v>
          </cell>
          <cell r="F302">
            <v>448000</v>
          </cell>
          <cell r="G302">
            <v>665000</v>
          </cell>
          <cell r="H302">
            <v>262000</v>
          </cell>
          <cell r="I302">
            <v>2857000</v>
          </cell>
          <cell r="J302">
            <v>-294000</v>
          </cell>
          <cell r="K302">
            <v>3123000</v>
          </cell>
          <cell r="L302">
            <v>54720000</v>
          </cell>
        </row>
        <row r="303">
          <cell r="A303">
            <v>36766</v>
          </cell>
          <cell r="B303">
            <v>36766</v>
          </cell>
          <cell r="C303">
            <v>415000</v>
          </cell>
          <cell r="D303">
            <v>655000</v>
          </cell>
          <cell r="E303">
            <v>299000</v>
          </cell>
          <cell r="F303">
            <v>425000</v>
          </cell>
          <cell r="G303">
            <v>689000</v>
          </cell>
          <cell r="H303">
            <v>271000</v>
          </cell>
          <cell r="I303">
            <v>2753000</v>
          </cell>
          <cell r="J303">
            <v>-837000</v>
          </cell>
          <cell r="K303">
            <v>3616000</v>
          </cell>
          <cell r="L303">
            <v>54166000</v>
          </cell>
        </row>
        <row r="304">
          <cell r="A304">
            <v>36767</v>
          </cell>
          <cell r="B304">
            <v>36767</v>
          </cell>
          <cell r="C304">
            <v>537000</v>
          </cell>
          <cell r="D304">
            <v>832000</v>
          </cell>
          <cell r="E304">
            <v>315000</v>
          </cell>
          <cell r="F304">
            <v>454000</v>
          </cell>
          <cell r="G304">
            <v>689000</v>
          </cell>
          <cell r="H304">
            <v>270000</v>
          </cell>
          <cell r="I304">
            <v>3098000</v>
          </cell>
          <cell r="J304">
            <v>-320000</v>
          </cell>
          <cell r="K304">
            <v>3391000</v>
          </cell>
          <cell r="L304">
            <v>53845000</v>
          </cell>
        </row>
        <row r="305">
          <cell r="A305">
            <v>36768</v>
          </cell>
          <cell r="B305">
            <v>36768</v>
          </cell>
          <cell r="C305">
            <v>526000</v>
          </cell>
          <cell r="D305">
            <v>805000</v>
          </cell>
          <cell r="E305">
            <v>325000</v>
          </cell>
          <cell r="F305">
            <v>467000</v>
          </cell>
          <cell r="G305">
            <v>703000</v>
          </cell>
          <cell r="H305">
            <v>273000</v>
          </cell>
          <cell r="I305">
            <v>3098000</v>
          </cell>
          <cell r="J305">
            <v>-127000</v>
          </cell>
          <cell r="K305">
            <v>3236000</v>
          </cell>
          <cell r="L305">
            <v>53718000</v>
          </cell>
        </row>
        <row r="306">
          <cell r="A306">
            <v>36769</v>
          </cell>
          <cell r="B306">
            <v>36769</v>
          </cell>
          <cell r="C306">
            <v>444000</v>
          </cell>
          <cell r="D306">
            <v>946000</v>
          </cell>
          <cell r="E306">
            <v>355000</v>
          </cell>
          <cell r="F306">
            <v>466000</v>
          </cell>
          <cell r="G306">
            <v>700000</v>
          </cell>
          <cell r="H306">
            <v>281000</v>
          </cell>
          <cell r="I306">
            <v>3193000</v>
          </cell>
          <cell r="J306">
            <v>112000</v>
          </cell>
          <cell r="K306">
            <v>3089000</v>
          </cell>
          <cell r="L306">
            <v>53831000</v>
          </cell>
        </row>
        <row r="307">
          <cell r="A307">
            <v>36770</v>
          </cell>
          <cell r="B307">
            <v>36770</v>
          </cell>
          <cell r="C307">
            <v>534000</v>
          </cell>
          <cell r="D307">
            <v>1107000</v>
          </cell>
          <cell r="E307">
            <v>417000</v>
          </cell>
          <cell r="F307">
            <v>373000</v>
          </cell>
          <cell r="G307">
            <v>704000</v>
          </cell>
          <cell r="H307">
            <v>287000</v>
          </cell>
          <cell r="I307">
            <v>3423000</v>
          </cell>
          <cell r="J307">
            <v>612000</v>
          </cell>
          <cell r="K307">
            <v>2891000</v>
          </cell>
          <cell r="L307">
            <v>54442000</v>
          </cell>
        </row>
        <row r="308">
          <cell r="A308">
            <v>36771</v>
          </cell>
          <cell r="B308">
            <v>36771</v>
          </cell>
          <cell r="C308">
            <v>517000</v>
          </cell>
          <cell r="D308">
            <v>1086000</v>
          </cell>
          <cell r="E308">
            <v>363000</v>
          </cell>
          <cell r="F308">
            <v>375000</v>
          </cell>
          <cell r="G308">
            <v>697000</v>
          </cell>
          <cell r="H308">
            <v>281000</v>
          </cell>
          <cell r="I308">
            <v>3318000</v>
          </cell>
          <cell r="J308">
            <v>795000</v>
          </cell>
          <cell r="K308">
            <v>2549000</v>
          </cell>
          <cell r="L308">
            <v>55237000</v>
          </cell>
        </row>
        <row r="309">
          <cell r="A309">
            <v>36772</v>
          </cell>
          <cell r="B309">
            <v>36772</v>
          </cell>
          <cell r="C309">
            <v>514000</v>
          </cell>
          <cell r="D309">
            <v>956000</v>
          </cell>
          <cell r="E309">
            <v>434000</v>
          </cell>
          <cell r="F309">
            <v>376000</v>
          </cell>
          <cell r="G309">
            <v>719000</v>
          </cell>
          <cell r="H309">
            <v>290000</v>
          </cell>
          <cell r="I309">
            <v>3288000</v>
          </cell>
          <cell r="J309">
            <v>836000</v>
          </cell>
          <cell r="K309">
            <v>2320000</v>
          </cell>
          <cell r="L309">
            <v>56072000</v>
          </cell>
        </row>
        <row r="310">
          <cell r="A310">
            <v>36773</v>
          </cell>
          <cell r="B310">
            <v>36773</v>
          </cell>
          <cell r="C310">
            <v>511000</v>
          </cell>
          <cell r="D310">
            <v>989000</v>
          </cell>
          <cell r="E310">
            <v>416000</v>
          </cell>
          <cell r="F310">
            <v>371000</v>
          </cell>
          <cell r="G310">
            <v>716000</v>
          </cell>
          <cell r="H310">
            <v>286000</v>
          </cell>
          <cell r="I310">
            <v>3290000</v>
          </cell>
          <cell r="J310">
            <v>817000</v>
          </cell>
          <cell r="K310">
            <v>2573000</v>
          </cell>
          <cell r="L310">
            <v>56889000</v>
          </cell>
        </row>
        <row r="311">
          <cell r="A311">
            <v>36774</v>
          </cell>
          <cell r="B311">
            <v>36774</v>
          </cell>
          <cell r="C311">
            <v>510000</v>
          </cell>
          <cell r="D311">
            <v>1073000</v>
          </cell>
          <cell r="E311">
            <v>390000</v>
          </cell>
          <cell r="F311">
            <v>388000</v>
          </cell>
          <cell r="G311">
            <v>702000</v>
          </cell>
          <cell r="H311">
            <v>275000</v>
          </cell>
          <cell r="I311">
            <v>3338000</v>
          </cell>
          <cell r="J311">
            <v>180000</v>
          </cell>
          <cell r="K311">
            <v>3080000</v>
          </cell>
          <cell r="L311">
            <v>57070000</v>
          </cell>
        </row>
        <row r="312">
          <cell r="A312">
            <v>36775</v>
          </cell>
          <cell r="B312">
            <v>36775</v>
          </cell>
          <cell r="C312">
            <v>523000</v>
          </cell>
          <cell r="D312">
            <v>1135000</v>
          </cell>
          <cell r="E312">
            <v>367000</v>
          </cell>
          <cell r="F312">
            <v>406000</v>
          </cell>
          <cell r="G312">
            <v>679000</v>
          </cell>
          <cell r="H312">
            <v>254000</v>
          </cell>
          <cell r="I312">
            <v>3364000</v>
          </cell>
          <cell r="J312">
            <v>105000</v>
          </cell>
          <cell r="K312">
            <v>3314000</v>
          </cell>
          <cell r="L312">
            <v>57177000</v>
          </cell>
        </row>
        <row r="313">
          <cell r="A313">
            <v>36776</v>
          </cell>
          <cell r="B313">
            <v>36776</v>
          </cell>
          <cell r="C313">
            <v>465000</v>
          </cell>
          <cell r="D313">
            <v>1155000</v>
          </cell>
          <cell r="E313">
            <v>373000</v>
          </cell>
          <cell r="F313">
            <v>393000</v>
          </cell>
          <cell r="G313">
            <v>702000</v>
          </cell>
          <cell r="H313">
            <v>237000</v>
          </cell>
          <cell r="I313">
            <v>3326000</v>
          </cell>
          <cell r="J313">
            <v>-95000</v>
          </cell>
          <cell r="K313">
            <v>3410000</v>
          </cell>
          <cell r="L313">
            <v>57082000</v>
          </cell>
        </row>
        <row r="314">
          <cell r="A314">
            <v>36777</v>
          </cell>
          <cell r="B314">
            <v>36777</v>
          </cell>
          <cell r="C314">
            <v>513000</v>
          </cell>
          <cell r="D314">
            <v>1122000</v>
          </cell>
          <cell r="E314">
            <v>378000</v>
          </cell>
          <cell r="F314">
            <v>415000</v>
          </cell>
          <cell r="G314">
            <v>718000</v>
          </cell>
          <cell r="H314">
            <v>245000</v>
          </cell>
          <cell r="I314">
            <v>3390000</v>
          </cell>
          <cell r="J314">
            <v>-29000</v>
          </cell>
          <cell r="K314">
            <v>3343000</v>
          </cell>
          <cell r="L314">
            <v>57053000</v>
          </cell>
        </row>
        <row r="315">
          <cell r="A315">
            <v>36778</v>
          </cell>
          <cell r="B315">
            <v>36778</v>
          </cell>
          <cell r="C315">
            <v>510000</v>
          </cell>
          <cell r="D315">
            <v>1106000</v>
          </cell>
          <cell r="E315">
            <v>369000</v>
          </cell>
          <cell r="F315">
            <v>410000</v>
          </cell>
          <cell r="G315">
            <v>665000</v>
          </cell>
          <cell r="H315">
            <v>263000</v>
          </cell>
          <cell r="I315">
            <v>3323000</v>
          </cell>
          <cell r="J315">
            <v>381000</v>
          </cell>
          <cell r="K315">
            <v>2989000</v>
          </cell>
          <cell r="L315">
            <v>57434000</v>
          </cell>
        </row>
        <row r="316">
          <cell r="A316">
            <v>36779</v>
          </cell>
          <cell r="B316">
            <v>36779</v>
          </cell>
          <cell r="C316">
            <v>492000</v>
          </cell>
          <cell r="D316">
            <v>1115000</v>
          </cell>
          <cell r="E316">
            <v>382000</v>
          </cell>
          <cell r="F316">
            <v>422000</v>
          </cell>
          <cell r="G316">
            <v>670000</v>
          </cell>
          <cell r="H316">
            <v>263000</v>
          </cell>
          <cell r="I316">
            <v>3343000</v>
          </cell>
          <cell r="J316">
            <v>597000</v>
          </cell>
          <cell r="K316">
            <v>2822000</v>
          </cell>
          <cell r="L316">
            <v>58030000</v>
          </cell>
        </row>
        <row r="317">
          <cell r="A317">
            <v>36780</v>
          </cell>
          <cell r="B317">
            <v>36780</v>
          </cell>
          <cell r="C317">
            <v>519000</v>
          </cell>
          <cell r="D317">
            <v>1149000</v>
          </cell>
          <cell r="E317">
            <v>340000</v>
          </cell>
          <cell r="F317">
            <v>414000</v>
          </cell>
          <cell r="G317">
            <v>697000</v>
          </cell>
          <cell r="H317">
            <v>258000</v>
          </cell>
          <cell r="I317">
            <v>3376000</v>
          </cell>
          <cell r="J317">
            <v>-213000</v>
          </cell>
          <cell r="K317">
            <v>3443000</v>
          </cell>
          <cell r="L317">
            <v>57817000</v>
          </cell>
        </row>
        <row r="318">
          <cell r="A318">
            <v>36781</v>
          </cell>
          <cell r="B318">
            <v>36781</v>
          </cell>
          <cell r="C318">
            <v>507000</v>
          </cell>
          <cell r="D318">
            <v>1135000</v>
          </cell>
          <cell r="E318">
            <v>357000</v>
          </cell>
          <cell r="F318">
            <v>421000</v>
          </cell>
          <cell r="G318">
            <v>711000</v>
          </cell>
          <cell r="H318">
            <v>249000</v>
          </cell>
          <cell r="I318">
            <v>3381000</v>
          </cell>
          <cell r="J318">
            <v>-99000</v>
          </cell>
          <cell r="K318">
            <v>3596000</v>
          </cell>
          <cell r="L318">
            <v>57718000</v>
          </cell>
        </row>
        <row r="319">
          <cell r="A319">
            <v>36782</v>
          </cell>
          <cell r="B319">
            <v>36782</v>
          </cell>
          <cell r="C319">
            <v>514000</v>
          </cell>
          <cell r="D319">
            <v>1103000</v>
          </cell>
          <cell r="E319">
            <v>337000</v>
          </cell>
          <cell r="F319">
            <v>423000</v>
          </cell>
          <cell r="G319">
            <v>741000</v>
          </cell>
          <cell r="H319">
            <v>256000</v>
          </cell>
          <cell r="I319">
            <v>3374000</v>
          </cell>
          <cell r="J319">
            <v>-438000</v>
          </cell>
          <cell r="K319">
            <v>3847000</v>
          </cell>
          <cell r="L319">
            <v>57286000</v>
          </cell>
        </row>
        <row r="320">
          <cell r="A320">
            <v>36783</v>
          </cell>
          <cell r="B320">
            <v>36783</v>
          </cell>
          <cell r="C320">
            <v>466000</v>
          </cell>
          <cell r="D320">
            <v>1146000</v>
          </cell>
          <cell r="E320">
            <v>341000</v>
          </cell>
          <cell r="F320">
            <v>442000</v>
          </cell>
          <cell r="G320">
            <v>709000</v>
          </cell>
          <cell r="H320">
            <v>247000</v>
          </cell>
          <cell r="I320">
            <v>3351000</v>
          </cell>
          <cell r="J320">
            <v>-577000</v>
          </cell>
          <cell r="K320">
            <v>3823000</v>
          </cell>
          <cell r="L320">
            <v>56691000</v>
          </cell>
        </row>
        <row r="321">
          <cell r="A321">
            <v>36784</v>
          </cell>
          <cell r="B321">
            <v>36784</v>
          </cell>
          <cell r="C321">
            <v>520000</v>
          </cell>
          <cell r="D321">
            <v>1119000</v>
          </cell>
          <cell r="E321">
            <v>295000</v>
          </cell>
          <cell r="F321">
            <v>429000</v>
          </cell>
          <cell r="G321">
            <v>697000</v>
          </cell>
          <cell r="H321">
            <v>231000</v>
          </cell>
          <cell r="I321">
            <v>3292000</v>
          </cell>
          <cell r="J321">
            <v>-377000</v>
          </cell>
          <cell r="K321">
            <v>3664000</v>
          </cell>
          <cell r="L321">
            <v>56332000</v>
          </cell>
        </row>
        <row r="322">
          <cell r="A322">
            <v>36785</v>
          </cell>
          <cell r="B322">
            <v>36785</v>
          </cell>
          <cell r="C322">
            <v>435000</v>
          </cell>
          <cell r="D322">
            <v>1187000</v>
          </cell>
          <cell r="E322">
            <v>329000</v>
          </cell>
          <cell r="F322">
            <v>435000</v>
          </cell>
          <cell r="G322">
            <v>720000</v>
          </cell>
          <cell r="H322">
            <v>272000</v>
          </cell>
          <cell r="I322">
            <v>3378000</v>
          </cell>
          <cell r="J322">
            <v>-11000</v>
          </cell>
          <cell r="K322">
            <v>3438000</v>
          </cell>
          <cell r="L322">
            <v>56322000</v>
          </cell>
        </row>
        <row r="323">
          <cell r="A323">
            <v>36786</v>
          </cell>
          <cell r="B323">
            <v>36786</v>
          </cell>
          <cell r="C323">
            <v>518000</v>
          </cell>
          <cell r="D323">
            <v>1175000</v>
          </cell>
          <cell r="E323">
            <v>301000</v>
          </cell>
          <cell r="F323">
            <v>425000</v>
          </cell>
          <cell r="G323">
            <v>719000</v>
          </cell>
          <cell r="H323">
            <v>255000</v>
          </cell>
          <cell r="I323">
            <v>3392000</v>
          </cell>
          <cell r="J323">
            <v>-14000</v>
          </cell>
          <cell r="K323">
            <v>3323000</v>
          </cell>
          <cell r="L323">
            <v>56308000</v>
          </cell>
        </row>
        <row r="324">
          <cell r="A324">
            <v>36787</v>
          </cell>
          <cell r="B324">
            <v>36787</v>
          </cell>
          <cell r="C324">
            <v>476000</v>
          </cell>
          <cell r="D324">
            <v>1095000</v>
          </cell>
          <cell r="E324">
            <v>261000</v>
          </cell>
          <cell r="F324">
            <v>428000</v>
          </cell>
          <cell r="G324">
            <v>711000</v>
          </cell>
          <cell r="H324">
            <v>242000</v>
          </cell>
          <cell r="I324">
            <v>3214000</v>
          </cell>
          <cell r="J324">
            <v>-403000</v>
          </cell>
          <cell r="K324">
            <v>3688000</v>
          </cell>
          <cell r="L324">
            <v>55905000</v>
          </cell>
        </row>
        <row r="325">
          <cell r="A325">
            <v>36788</v>
          </cell>
          <cell r="B325">
            <v>36788</v>
          </cell>
          <cell r="C325">
            <v>498000</v>
          </cell>
          <cell r="D325">
            <v>1081000</v>
          </cell>
          <cell r="E325">
            <v>294000</v>
          </cell>
          <cell r="F325">
            <v>437000</v>
          </cell>
          <cell r="G325">
            <v>669000</v>
          </cell>
          <cell r="H325">
            <v>243000</v>
          </cell>
          <cell r="I325">
            <v>3221000</v>
          </cell>
          <cell r="J325">
            <v>-224000</v>
          </cell>
          <cell r="K325">
            <v>3522000</v>
          </cell>
          <cell r="L325">
            <v>55681000</v>
          </cell>
        </row>
        <row r="326">
          <cell r="A326">
            <v>36789</v>
          </cell>
          <cell r="B326">
            <v>36789</v>
          </cell>
          <cell r="C326">
            <v>508000</v>
          </cell>
          <cell r="D326">
            <v>1065000</v>
          </cell>
          <cell r="E326">
            <v>313000</v>
          </cell>
          <cell r="F326">
            <v>469000</v>
          </cell>
          <cell r="G326">
            <v>682000</v>
          </cell>
          <cell r="H326">
            <v>253000</v>
          </cell>
          <cell r="I326">
            <v>3290000</v>
          </cell>
          <cell r="J326">
            <v>-162000</v>
          </cell>
          <cell r="K326">
            <v>3423000</v>
          </cell>
          <cell r="L326">
            <v>55520000</v>
          </cell>
        </row>
        <row r="327">
          <cell r="A327">
            <v>36790</v>
          </cell>
          <cell r="B327">
            <v>36790</v>
          </cell>
          <cell r="C327">
            <v>503000</v>
          </cell>
          <cell r="D327">
            <v>1168000</v>
          </cell>
          <cell r="E327">
            <v>314000</v>
          </cell>
          <cell r="F327">
            <v>431000</v>
          </cell>
          <cell r="G327">
            <v>708000</v>
          </cell>
          <cell r="H327">
            <v>265000</v>
          </cell>
          <cell r="I327">
            <v>3389000</v>
          </cell>
          <cell r="J327">
            <v>167000</v>
          </cell>
          <cell r="K327">
            <v>3244000</v>
          </cell>
          <cell r="L327">
            <v>55671000</v>
          </cell>
        </row>
        <row r="328">
          <cell r="A328">
            <v>36791</v>
          </cell>
          <cell r="B328">
            <v>36791</v>
          </cell>
          <cell r="C328">
            <v>523000</v>
          </cell>
          <cell r="D328">
            <v>1170000</v>
          </cell>
          <cell r="E328">
            <v>339000</v>
          </cell>
          <cell r="F328">
            <v>453000</v>
          </cell>
          <cell r="G328">
            <v>729000</v>
          </cell>
          <cell r="H328">
            <v>284000</v>
          </cell>
          <cell r="I328">
            <v>3499000</v>
          </cell>
          <cell r="J328">
            <v>451000</v>
          </cell>
          <cell r="K328">
            <v>2994000</v>
          </cell>
          <cell r="L328">
            <v>56122000</v>
          </cell>
        </row>
        <row r="329">
          <cell r="A329">
            <v>36792</v>
          </cell>
          <cell r="B329">
            <v>36792</v>
          </cell>
          <cell r="C329">
            <v>465000</v>
          </cell>
          <cell r="D329">
            <v>940000</v>
          </cell>
          <cell r="E329">
            <v>395000</v>
          </cell>
          <cell r="F329">
            <v>361000</v>
          </cell>
          <cell r="G329">
            <v>731000</v>
          </cell>
          <cell r="H329">
            <v>274000</v>
          </cell>
          <cell r="I329">
            <v>3167000</v>
          </cell>
          <cell r="J329">
            <v>536000</v>
          </cell>
          <cell r="K329">
            <v>2714000</v>
          </cell>
          <cell r="L329">
            <v>56658000</v>
          </cell>
        </row>
        <row r="330">
          <cell r="A330">
            <v>36793</v>
          </cell>
          <cell r="B330">
            <v>36793</v>
          </cell>
          <cell r="C330">
            <v>496000</v>
          </cell>
          <cell r="D330">
            <v>929000</v>
          </cell>
          <cell r="E330">
            <v>366000</v>
          </cell>
          <cell r="F330">
            <v>348000</v>
          </cell>
          <cell r="G330">
            <v>718000</v>
          </cell>
          <cell r="H330">
            <v>251000</v>
          </cell>
          <cell r="I330">
            <v>3108000</v>
          </cell>
          <cell r="J330">
            <v>483000</v>
          </cell>
          <cell r="K330">
            <v>2539000</v>
          </cell>
          <cell r="L330">
            <v>57141000</v>
          </cell>
        </row>
        <row r="331">
          <cell r="A331">
            <v>36794</v>
          </cell>
          <cell r="B331">
            <v>36794</v>
          </cell>
          <cell r="C331">
            <v>473000</v>
          </cell>
          <cell r="D331">
            <v>984000</v>
          </cell>
          <cell r="E331">
            <v>324000</v>
          </cell>
          <cell r="F331">
            <v>349000</v>
          </cell>
          <cell r="G331">
            <v>711000</v>
          </cell>
          <cell r="H331">
            <v>300000</v>
          </cell>
          <cell r="I331">
            <v>3142000</v>
          </cell>
          <cell r="J331">
            <v>-159000</v>
          </cell>
          <cell r="K331">
            <v>3262000</v>
          </cell>
          <cell r="L331">
            <v>56983000</v>
          </cell>
        </row>
        <row r="332">
          <cell r="A332">
            <v>36795</v>
          </cell>
          <cell r="B332">
            <v>36795</v>
          </cell>
          <cell r="C332">
            <v>478000</v>
          </cell>
          <cell r="D332">
            <v>1050000</v>
          </cell>
          <cell r="E332">
            <v>326000</v>
          </cell>
          <cell r="F332">
            <v>370000</v>
          </cell>
          <cell r="G332">
            <v>711000</v>
          </cell>
          <cell r="H332">
            <v>284000</v>
          </cell>
          <cell r="I332">
            <v>3220000</v>
          </cell>
          <cell r="J332">
            <v>107000</v>
          </cell>
          <cell r="K332">
            <v>3206000</v>
          </cell>
          <cell r="L332">
            <v>57090000</v>
          </cell>
        </row>
        <row r="333">
          <cell r="A333">
            <v>36796</v>
          </cell>
          <cell r="B333">
            <v>36796</v>
          </cell>
          <cell r="C333">
            <v>502000</v>
          </cell>
          <cell r="D333">
            <v>1135000</v>
          </cell>
          <cell r="E333">
            <v>377000</v>
          </cell>
          <cell r="F333">
            <v>329000</v>
          </cell>
          <cell r="G333">
            <v>728000</v>
          </cell>
          <cell r="H333">
            <v>273000</v>
          </cell>
          <cell r="I333">
            <v>3344000</v>
          </cell>
          <cell r="J333">
            <v>27000</v>
          </cell>
          <cell r="K333">
            <v>3284000</v>
          </cell>
          <cell r="L333">
            <v>57116000</v>
          </cell>
        </row>
        <row r="334">
          <cell r="A334">
            <v>36797</v>
          </cell>
          <cell r="B334">
            <v>36797</v>
          </cell>
          <cell r="C334">
            <v>485000</v>
          </cell>
          <cell r="D334">
            <v>1103000</v>
          </cell>
          <cell r="E334">
            <v>298000</v>
          </cell>
          <cell r="F334">
            <v>324000</v>
          </cell>
          <cell r="G334">
            <v>665000</v>
          </cell>
          <cell r="H334">
            <v>268000</v>
          </cell>
          <cell r="I334">
            <v>3144000</v>
          </cell>
          <cell r="J334">
            <v>-61000</v>
          </cell>
          <cell r="K334">
            <v>3238000</v>
          </cell>
          <cell r="L334">
            <v>57067000</v>
          </cell>
        </row>
        <row r="335">
          <cell r="A335">
            <v>36798</v>
          </cell>
          <cell r="B335">
            <v>36798</v>
          </cell>
          <cell r="C335">
            <v>516000</v>
          </cell>
          <cell r="D335">
            <v>1155000</v>
          </cell>
          <cell r="E335">
            <v>335000</v>
          </cell>
          <cell r="F335">
            <v>353000</v>
          </cell>
          <cell r="G335">
            <v>721000</v>
          </cell>
          <cell r="H335">
            <v>270000</v>
          </cell>
          <cell r="I335">
            <v>3351000</v>
          </cell>
          <cell r="J335">
            <v>-21000</v>
          </cell>
          <cell r="K335">
            <v>3245000</v>
          </cell>
          <cell r="L335">
            <v>57035000</v>
          </cell>
        </row>
        <row r="336">
          <cell r="A336">
            <v>36799</v>
          </cell>
          <cell r="B336">
            <v>36799</v>
          </cell>
          <cell r="C336">
            <v>489000</v>
          </cell>
          <cell r="D336">
            <v>1079000</v>
          </cell>
          <cell r="E336">
            <v>372000</v>
          </cell>
          <cell r="F336">
            <v>341000</v>
          </cell>
          <cell r="G336">
            <v>728000</v>
          </cell>
          <cell r="H336">
            <v>295000</v>
          </cell>
          <cell r="I336">
            <v>3304000</v>
          </cell>
          <cell r="J336">
            <v>348000</v>
          </cell>
          <cell r="K336">
            <v>2966000</v>
          </cell>
          <cell r="L336">
            <v>57385000</v>
          </cell>
        </row>
        <row r="337">
          <cell r="A337">
            <v>36800</v>
          </cell>
          <cell r="B337">
            <v>36800</v>
          </cell>
          <cell r="C337">
            <v>494000</v>
          </cell>
          <cell r="D337">
            <v>963000</v>
          </cell>
          <cell r="E337">
            <v>381000</v>
          </cell>
          <cell r="F337">
            <v>282000</v>
          </cell>
          <cell r="G337">
            <v>720000</v>
          </cell>
          <cell r="H337">
            <v>288000</v>
          </cell>
          <cell r="I337">
            <v>3130000</v>
          </cell>
          <cell r="J337">
            <v>388000</v>
          </cell>
          <cell r="K337">
            <v>2826000</v>
          </cell>
          <cell r="L337">
            <v>57443000</v>
          </cell>
        </row>
        <row r="338">
          <cell r="A338">
            <v>36801</v>
          </cell>
          <cell r="B338">
            <v>36801</v>
          </cell>
          <cell r="C338">
            <v>491000</v>
          </cell>
          <cell r="D338">
            <v>975000</v>
          </cell>
          <cell r="E338">
            <v>360000</v>
          </cell>
          <cell r="F338">
            <v>290000</v>
          </cell>
          <cell r="G338">
            <v>727000</v>
          </cell>
          <cell r="H338">
            <v>291000</v>
          </cell>
          <cell r="I338">
            <v>3134000</v>
          </cell>
          <cell r="J338">
            <v>-124000</v>
          </cell>
          <cell r="K338">
            <v>3310000</v>
          </cell>
          <cell r="L338">
            <v>57649000</v>
          </cell>
        </row>
        <row r="339">
          <cell r="A339">
            <v>36802</v>
          </cell>
          <cell r="B339">
            <v>36802</v>
          </cell>
          <cell r="C339">
            <v>504000</v>
          </cell>
          <cell r="D339">
            <v>1030000</v>
          </cell>
          <cell r="E339">
            <v>249000</v>
          </cell>
          <cell r="F339">
            <v>393000</v>
          </cell>
          <cell r="G339">
            <v>719000</v>
          </cell>
          <cell r="H339">
            <v>298000</v>
          </cell>
          <cell r="I339">
            <v>3193000</v>
          </cell>
          <cell r="J339">
            <v>-249000</v>
          </cell>
          <cell r="K339">
            <v>3423000</v>
          </cell>
          <cell r="L339">
            <v>57399000</v>
          </cell>
        </row>
        <row r="340">
          <cell r="A340">
            <v>36803</v>
          </cell>
          <cell r="B340">
            <v>36803</v>
          </cell>
          <cell r="C340">
            <v>502000</v>
          </cell>
          <cell r="D340">
            <v>1038000</v>
          </cell>
          <cell r="E340">
            <v>311000</v>
          </cell>
          <cell r="F340">
            <v>384000</v>
          </cell>
          <cell r="G340">
            <v>726000</v>
          </cell>
          <cell r="H340">
            <v>301000</v>
          </cell>
          <cell r="I340">
            <v>3261000</v>
          </cell>
          <cell r="J340">
            <v>-185000</v>
          </cell>
          <cell r="K340">
            <v>3344000</v>
          </cell>
          <cell r="L340">
            <v>57215000</v>
          </cell>
        </row>
        <row r="341">
          <cell r="A341">
            <v>36804</v>
          </cell>
          <cell r="B341">
            <v>36804</v>
          </cell>
          <cell r="C341">
            <v>531000</v>
          </cell>
          <cell r="D341">
            <v>1186000</v>
          </cell>
          <cell r="E341">
            <v>352000</v>
          </cell>
          <cell r="F341">
            <v>428000</v>
          </cell>
          <cell r="G341">
            <v>704000</v>
          </cell>
          <cell r="H341">
            <v>301000</v>
          </cell>
          <cell r="I341">
            <v>3501000</v>
          </cell>
          <cell r="J341">
            <v>44000</v>
          </cell>
          <cell r="K341">
            <v>3459000</v>
          </cell>
          <cell r="L341">
            <v>57259000</v>
          </cell>
        </row>
        <row r="342">
          <cell r="A342">
            <v>36805</v>
          </cell>
          <cell r="B342">
            <v>36805</v>
          </cell>
          <cell r="C342">
            <v>510000</v>
          </cell>
          <cell r="D342">
            <v>1242000</v>
          </cell>
          <cell r="E342">
            <v>344000</v>
          </cell>
          <cell r="F342">
            <v>302000</v>
          </cell>
          <cell r="G342">
            <v>725000</v>
          </cell>
          <cell r="H342">
            <v>222000</v>
          </cell>
          <cell r="I342">
            <v>3346000</v>
          </cell>
          <cell r="J342">
            <v>219000</v>
          </cell>
          <cell r="K342">
            <v>3200000</v>
          </cell>
          <cell r="L342">
            <v>57478000</v>
          </cell>
        </row>
        <row r="343">
          <cell r="A343">
            <v>36806</v>
          </cell>
          <cell r="B343">
            <v>36806</v>
          </cell>
          <cell r="C343">
            <v>517000</v>
          </cell>
          <cell r="D343">
            <v>1225000</v>
          </cell>
          <cell r="E343">
            <v>443000</v>
          </cell>
          <cell r="F343">
            <v>334000</v>
          </cell>
          <cell r="G343">
            <v>724000</v>
          </cell>
          <cell r="H343">
            <v>270000</v>
          </cell>
          <cell r="I343">
            <v>3512000</v>
          </cell>
          <cell r="J343">
            <v>594000</v>
          </cell>
          <cell r="K343">
            <v>2873000</v>
          </cell>
          <cell r="L343">
            <v>58072000</v>
          </cell>
        </row>
        <row r="344">
          <cell r="A344">
            <v>36807</v>
          </cell>
          <cell r="B344">
            <v>36807</v>
          </cell>
          <cell r="C344">
            <v>488000</v>
          </cell>
          <cell r="D344">
            <v>1165000</v>
          </cell>
          <cell r="E344">
            <v>411000</v>
          </cell>
          <cell r="F344">
            <v>326000</v>
          </cell>
          <cell r="G344">
            <v>703000</v>
          </cell>
          <cell r="H344">
            <v>272000</v>
          </cell>
          <cell r="I344">
            <v>3366000</v>
          </cell>
          <cell r="J344">
            <v>436000</v>
          </cell>
          <cell r="K344">
            <v>2927000</v>
          </cell>
          <cell r="L344">
            <v>58508000</v>
          </cell>
        </row>
        <row r="345">
          <cell r="A345">
            <v>36808</v>
          </cell>
          <cell r="B345">
            <v>36808</v>
          </cell>
          <cell r="C345">
            <v>521000</v>
          </cell>
          <cell r="D345">
            <v>1208000</v>
          </cell>
          <cell r="E345">
            <v>400000</v>
          </cell>
          <cell r="F345">
            <v>314000</v>
          </cell>
          <cell r="G345">
            <v>715000</v>
          </cell>
          <cell r="H345">
            <v>272000</v>
          </cell>
          <cell r="I345">
            <v>3430000</v>
          </cell>
          <cell r="J345">
            <v>112000</v>
          </cell>
          <cell r="K345">
            <v>3258000</v>
          </cell>
          <cell r="L345">
            <v>58770000</v>
          </cell>
        </row>
        <row r="346">
          <cell r="A346">
            <v>36809</v>
          </cell>
          <cell r="B346">
            <v>36809</v>
          </cell>
          <cell r="C346">
            <v>519000</v>
          </cell>
          <cell r="D346">
            <v>1216000</v>
          </cell>
          <cell r="E346">
            <v>401000</v>
          </cell>
          <cell r="F346">
            <v>350000</v>
          </cell>
          <cell r="G346">
            <v>724000</v>
          </cell>
          <cell r="H346">
            <v>273000</v>
          </cell>
          <cell r="I346">
            <v>3483000</v>
          </cell>
          <cell r="J346">
            <v>297000</v>
          </cell>
          <cell r="K346">
            <v>3307000</v>
          </cell>
          <cell r="L346">
            <v>58916000</v>
          </cell>
        </row>
        <row r="347">
          <cell r="A347">
            <v>36810</v>
          </cell>
          <cell r="B347">
            <v>36810</v>
          </cell>
          <cell r="C347">
            <v>525000</v>
          </cell>
          <cell r="D347">
            <v>1191000</v>
          </cell>
          <cell r="E347">
            <v>389000</v>
          </cell>
          <cell r="F347">
            <v>358000</v>
          </cell>
          <cell r="G347">
            <v>670000</v>
          </cell>
          <cell r="H347">
            <v>247000</v>
          </cell>
          <cell r="I347">
            <v>3379000</v>
          </cell>
          <cell r="J347">
            <v>68000</v>
          </cell>
          <cell r="K347">
            <v>3350000</v>
          </cell>
          <cell r="L347">
            <v>58984000</v>
          </cell>
        </row>
        <row r="348">
          <cell r="A348">
            <v>36811</v>
          </cell>
          <cell r="B348">
            <v>36811</v>
          </cell>
          <cell r="C348">
            <v>528000</v>
          </cell>
          <cell r="D348">
            <v>1208000</v>
          </cell>
          <cell r="E348">
            <v>419000</v>
          </cell>
          <cell r="F348">
            <v>304000</v>
          </cell>
          <cell r="G348">
            <v>724000</v>
          </cell>
          <cell r="H348">
            <v>253000</v>
          </cell>
          <cell r="I348">
            <v>3436000</v>
          </cell>
          <cell r="J348">
            <v>56000</v>
          </cell>
          <cell r="K348">
            <v>3262000</v>
          </cell>
          <cell r="L348">
            <v>59040000</v>
          </cell>
        </row>
        <row r="349">
          <cell r="A349">
            <v>36812</v>
          </cell>
          <cell r="B349">
            <v>36812</v>
          </cell>
          <cell r="C349">
            <v>519000</v>
          </cell>
          <cell r="D349">
            <v>1194000</v>
          </cell>
          <cell r="E349">
            <v>377000</v>
          </cell>
          <cell r="F349">
            <v>304000</v>
          </cell>
          <cell r="G349">
            <v>699000</v>
          </cell>
          <cell r="H349">
            <v>256000</v>
          </cell>
          <cell r="I349">
            <v>3348000</v>
          </cell>
          <cell r="J349">
            <v>283000</v>
          </cell>
          <cell r="K349">
            <v>3197000</v>
          </cell>
          <cell r="L349">
            <v>59322000</v>
          </cell>
        </row>
        <row r="350">
          <cell r="A350">
            <v>36813</v>
          </cell>
          <cell r="B350">
            <v>36813</v>
          </cell>
          <cell r="C350">
            <v>508000</v>
          </cell>
          <cell r="D350">
            <v>1026000</v>
          </cell>
          <cell r="E350">
            <v>406000</v>
          </cell>
          <cell r="F350">
            <v>288000</v>
          </cell>
          <cell r="G350">
            <v>745000</v>
          </cell>
          <cell r="H350">
            <v>262000</v>
          </cell>
          <cell r="I350">
            <v>3234000</v>
          </cell>
          <cell r="J350">
            <v>313000</v>
          </cell>
          <cell r="K350">
            <v>2814000</v>
          </cell>
          <cell r="L350">
            <v>59635000</v>
          </cell>
        </row>
        <row r="351">
          <cell r="A351">
            <v>36814</v>
          </cell>
          <cell r="B351">
            <v>36814</v>
          </cell>
          <cell r="C351">
            <v>526000</v>
          </cell>
          <cell r="D351">
            <v>1069000</v>
          </cell>
          <cell r="E351">
            <v>416000</v>
          </cell>
          <cell r="F351">
            <v>291000</v>
          </cell>
          <cell r="G351">
            <v>702000</v>
          </cell>
          <cell r="H351">
            <v>270000</v>
          </cell>
          <cell r="I351">
            <v>3275000</v>
          </cell>
          <cell r="J351">
            <v>572000</v>
          </cell>
          <cell r="K351">
            <v>2737000</v>
          </cell>
          <cell r="L351">
            <v>60209000</v>
          </cell>
        </row>
        <row r="352">
          <cell r="A352">
            <v>36815</v>
          </cell>
          <cell r="B352">
            <v>36815</v>
          </cell>
          <cell r="C352">
            <v>453000</v>
          </cell>
          <cell r="D352">
            <v>1051000</v>
          </cell>
          <cell r="E352">
            <v>387000</v>
          </cell>
          <cell r="F352">
            <v>281000</v>
          </cell>
          <cell r="G352">
            <v>743000</v>
          </cell>
          <cell r="H352">
            <v>278000</v>
          </cell>
          <cell r="I352">
            <v>3192000</v>
          </cell>
          <cell r="J352">
            <v>57000</v>
          </cell>
          <cell r="K352">
            <v>3163000</v>
          </cell>
          <cell r="L352">
            <v>60266000</v>
          </cell>
        </row>
        <row r="353">
          <cell r="A353">
            <v>36816</v>
          </cell>
          <cell r="B353">
            <v>36816</v>
          </cell>
          <cell r="C353">
            <v>505000</v>
          </cell>
          <cell r="D353">
            <v>1204000</v>
          </cell>
          <cell r="E353">
            <v>414000</v>
          </cell>
          <cell r="F353">
            <v>289000</v>
          </cell>
          <cell r="G353">
            <v>711000</v>
          </cell>
          <cell r="H353">
            <v>272000</v>
          </cell>
          <cell r="I353">
            <v>3396000</v>
          </cell>
          <cell r="J353">
            <v>188000</v>
          </cell>
          <cell r="K353">
            <v>3182000</v>
          </cell>
          <cell r="L353">
            <v>60453000</v>
          </cell>
        </row>
        <row r="354">
          <cell r="A354">
            <v>36817</v>
          </cell>
          <cell r="B354">
            <v>36817</v>
          </cell>
          <cell r="C354">
            <v>506000</v>
          </cell>
          <cell r="D354">
            <v>1212000</v>
          </cell>
          <cell r="E354">
            <v>305000</v>
          </cell>
          <cell r="F354">
            <v>279000</v>
          </cell>
          <cell r="G354">
            <v>646000</v>
          </cell>
          <cell r="H354">
            <v>281000</v>
          </cell>
          <cell r="I354">
            <v>3229000</v>
          </cell>
          <cell r="J354">
            <v>-30000</v>
          </cell>
          <cell r="K354">
            <v>3190000</v>
          </cell>
          <cell r="L354">
            <v>60424000</v>
          </cell>
        </row>
        <row r="355">
          <cell r="A355">
            <v>36818</v>
          </cell>
          <cell r="B355">
            <v>36818</v>
          </cell>
          <cell r="C355">
            <v>514000</v>
          </cell>
          <cell r="D355">
            <v>1151000</v>
          </cell>
          <cell r="E355">
            <v>308000</v>
          </cell>
          <cell r="F355">
            <v>282000</v>
          </cell>
          <cell r="G355">
            <v>648000</v>
          </cell>
          <cell r="H355">
            <v>276000</v>
          </cell>
          <cell r="I355">
            <v>3179000</v>
          </cell>
          <cell r="J355">
            <v>37000</v>
          </cell>
          <cell r="K355">
            <v>3226000</v>
          </cell>
          <cell r="L355">
            <v>60461000</v>
          </cell>
        </row>
        <row r="356">
          <cell r="A356">
            <v>36819</v>
          </cell>
          <cell r="B356">
            <v>36819</v>
          </cell>
          <cell r="C356">
            <v>525000</v>
          </cell>
          <cell r="D356">
            <v>1228000</v>
          </cell>
          <cell r="E356">
            <v>365000</v>
          </cell>
          <cell r="F356">
            <v>356000</v>
          </cell>
          <cell r="G356">
            <v>722000</v>
          </cell>
          <cell r="H356">
            <v>274000</v>
          </cell>
          <cell r="I356">
            <v>3468000</v>
          </cell>
          <cell r="J356">
            <v>361000</v>
          </cell>
          <cell r="K356">
            <v>3053000</v>
          </cell>
          <cell r="L356">
            <v>60825000</v>
          </cell>
        </row>
        <row r="357">
          <cell r="A357">
            <v>36820</v>
          </cell>
          <cell r="B357">
            <v>36820</v>
          </cell>
          <cell r="C357">
            <v>510000</v>
          </cell>
          <cell r="D357">
            <v>1179000</v>
          </cell>
          <cell r="E357">
            <v>383000</v>
          </cell>
          <cell r="F357">
            <v>377000</v>
          </cell>
          <cell r="G357">
            <v>715000</v>
          </cell>
          <cell r="H357">
            <v>291000</v>
          </cell>
          <cell r="I357">
            <v>3455000</v>
          </cell>
          <cell r="J357">
            <v>744000</v>
          </cell>
          <cell r="K357">
            <v>2750000</v>
          </cell>
          <cell r="L357">
            <v>61570000</v>
          </cell>
        </row>
        <row r="358">
          <cell r="A358">
            <v>36821</v>
          </cell>
          <cell r="B358">
            <v>36821</v>
          </cell>
          <cell r="C358">
            <v>511000</v>
          </cell>
          <cell r="D358">
            <v>1202000</v>
          </cell>
          <cell r="E358">
            <v>413000</v>
          </cell>
          <cell r="F358">
            <v>344000</v>
          </cell>
          <cell r="G358">
            <v>722000</v>
          </cell>
          <cell r="H358">
            <v>289000</v>
          </cell>
          <cell r="I358">
            <v>3481000</v>
          </cell>
          <cell r="J358">
            <v>758000</v>
          </cell>
          <cell r="K358">
            <v>2707000</v>
          </cell>
          <cell r="L358">
            <v>62327000</v>
          </cell>
        </row>
        <row r="359">
          <cell r="A359">
            <v>36822</v>
          </cell>
          <cell r="B359">
            <v>36822</v>
          </cell>
          <cell r="C359">
            <v>522000</v>
          </cell>
          <cell r="D359">
            <v>1193000</v>
          </cell>
          <cell r="E359">
            <v>418000</v>
          </cell>
          <cell r="F359">
            <v>373000</v>
          </cell>
          <cell r="G359">
            <v>723000</v>
          </cell>
          <cell r="H359">
            <v>277000</v>
          </cell>
          <cell r="I359">
            <v>3506000</v>
          </cell>
          <cell r="J359">
            <v>439000</v>
          </cell>
          <cell r="K359">
            <v>2960000</v>
          </cell>
          <cell r="L359">
            <v>62767000</v>
          </cell>
        </row>
        <row r="360">
          <cell r="A360">
            <v>36823</v>
          </cell>
          <cell r="B360">
            <v>36823</v>
          </cell>
          <cell r="C360">
            <v>498000</v>
          </cell>
          <cell r="D360">
            <v>1187000</v>
          </cell>
          <cell r="E360">
            <v>400000</v>
          </cell>
          <cell r="F360">
            <v>293000</v>
          </cell>
          <cell r="G360">
            <v>720000</v>
          </cell>
          <cell r="H360">
            <v>294000</v>
          </cell>
          <cell r="I360">
            <v>3392000</v>
          </cell>
          <cell r="J360">
            <v>470000</v>
          </cell>
          <cell r="K360">
            <v>3048000</v>
          </cell>
          <cell r="L360">
            <v>63236000</v>
          </cell>
        </row>
        <row r="361">
          <cell r="A361">
            <v>36824</v>
          </cell>
          <cell r="B361">
            <v>36824</v>
          </cell>
          <cell r="C361">
            <v>505000</v>
          </cell>
          <cell r="D361">
            <v>1208000</v>
          </cell>
          <cell r="E361">
            <v>363000</v>
          </cell>
          <cell r="F361">
            <v>296000</v>
          </cell>
          <cell r="G361">
            <v>720000</v>
          </cell>
          <cell r="H361">
            <v>281000</v>
          </cell>
          <cell r="I361">
            <v>3372000</v>
          </cell>
          <cell r="J361">
            <v>316000</v>
          </cell>
          <cell r="K361">
            <v>3014000</v>
          </cell>
          <cell r="L361">
            <v>63423000</v>
          </cell>
        </row>
        <row r="362">
          <cell r="A362">
            <v>36825</v>
          </cell>
          <cell r="B362">
            <v>36825</v>
          </cell>
          <cell r="C362">
            <v>531000</v>
          </cell>
          <cell r="D362">
            <v>1226000</v>
          </cell>
          <cell r="E362">
            <v>397000</v>
          </cell>
          <cell r="F362">
            <v>283000</v>
          </cell>
          <cell r="G362">
            <v>720000</v>
          </cell>
          <cell r="H362">
            <v>273000</v>
          </cell>
          <cell r="I362">
            <v>3430000</v>
          </cell>
          <cell r="J362">
            <v>314000</v>
          </cell>
          <cell r="K362">
            <v>3134000</v>
          </cell>
          <cell r="L362">
            <v>63867000</v>
          </cell>
        </row>
        <row r="363">
          <cell r="A363">
            <v>36826</v>
          </cell>
          <cell r="B363">
            <v>36826</v>
          </cell>
          <cell r="C363">
            <v>539000</v>
          </cell>
          <cell r="D363">
            <v>1239000</v>
          </cell>
          <cell r="E363">
            <v>395000</v>
          </cell>
          <cell r="F363">
            <v>260000</v>
          </cell>
          <cell r="G363">
            <v>727000</v>
          </cell>
          <cell r="H363">
            <v>293000</v>
          </cell>
          <cell r="I363">
            <v>3455000</v>
          </cell>
          <cell r="J363">
            <v>384000</v>
          </cell>
          <cell r="K363">
            <v>3053000</v>
          </cell>
          <cell r="L363">
            <v>64251000</v>
          </cell>
        </row>
        <row r="364">
          <cell r="A364">
            <v>36827</v>
          </cell>
          <cell r="B364">
            <v>36827</v>
          </cell>
          <cell r="C364">
            <v>502000</v>
          </cell>
          <cell r="D364">
            <v>1250000</v>
          </cell>
          <cell r="E364">
            <v>452000</v>
          </cell>
          <cell r="F364">
            <v>262000</v>
          </cell>
          <cell r="G364">
            <v>749000</v>
          </cell>
          <cell r="H364">
            <v>299000</v>
          </cell>
          <cell r="I364">
            <v>3514000</v>
          </cell>
          <cell r="J364">
            <v>613000</v>
          </cell>
          <cell r="K364">
            <v>2830000</v>
          </cell>
          <cell r="L364">
            <v>64864000</v>
          </cell>
        </row>
        <row r="365">
          <cell r="A365">
            <v>36828</v>
          </cell>
          <cell r="B365">
            <v>36828</v>
          </cell>
          <cell r="C365">
            <v>526000</v>
          </cell>
          <cell r="D365">
            <v>1245000</v>
          </cell>
          <cell r="E365">
            <v>456000</v>
          </cell>
          <cell r="F365">
            <v>243000</v>
          </cell>
          <cell r="G365">
            <v>741000</v>
          </cell>
          <cell r="H365">
            <v>282000</v>
          </cell>
          <cell r="I365">
            <v>3492000</v>
          </cell>
          <cell r="J365">
            <v>738000</v>
          </cell>
          <cell r="K365">
            <v>2887000</v>
          </cell>
          <cell r="L365">
            <v>65601000</v>
          </cell>
        </row>
        <row r="366">
          <cell r="A366">
            <v>36829</v>
          </cell>
          <cell r="B366">
            <v>36829</v>
          </cell>
          <cell r="C366">
            <v>501000</v>
          </cell>
          <cell r="D366">
            <v>1236000</v>
          </cell>
          <cell r="E366">
            <v>369000</v>
          </cell>
          <cell r="F366">
            <v>249000</v>
          </cell>
          <cell r="G366">
            <v>588000</v>
          </cell>
          <cell r="H366">
            <v>281000</v>
          </cell>
          <cell r="I366">
            <v>3223000</v>
          </cell>
          <cell r="J366">
            <v>1000</v>
          </cell>
          <cell r="K366">
            <v>3322000</v>
          </cell>
          <cell r="L366">
            <v>65602000</v>
          </cell>
        </row>
        <row r="367">
          <cell r="A367">
            <v>36830</v>
          </cell>
          <cell r="B367">
            <v>36830</v>
          </cell>
          <cell r="C367">
            <v>529000</v>
          </cell>
          <cell r="D367">
            <v>1171000</v>
          </cell>
          <cell r="E367">
            <v>415000</v>
          </cell>
          <cell r="F367">
            <v>266000</v>
          </cell>
          <cell r="G367">
            <v>490000</v>
          </cell>
          <cell r="H367">
            <v>285000</v>
          </cell>
          <cell r="I367">
            <v>3155000</v>
          </cell>
          <cell r="J367">
            <v>-310000</v>
          </cell>
          <cell r="K367">
            <v>3443000</v>
          </cell>
          <cell r="L367">
            <v>65292000</v>
          </cell>
        </row>
        <row r="368">
          <cell r="A368">
            <v>36831</v>
          </cell>
          <cell r="B368">
            <v>36831</v>
          </cell>
          <cell r="C368">
            <v>537000</v>
          </cell>
          <cell r="D368">
            <v>1239000</v>
          </cell>
          <cell r="E368">
            <v>325000</v>
          </cell>
          <cell r="F368">
            <v>179000</v>
          </cell>
          <cell r="G368">
            <v>445000</v>
          </cell>
          <cell r="H368">
            <v>311000</v>
          </cell>
          <cell r="I368">
            <v>3036000</v>
          </cell>
          <cell r="J368">
            <v>-456000</v>
          </cell>
          <cell r="K368">
            <v>3388000</v>
          </cell>
          <cell r="L368">
            <v>64644000</v>
          </cell>
        </row>
        <row r="369">
          <cell r="A369">
            <v>36832</v>
          </cell>
          <cell r="B369">
            <v>36832</v>
          </cell>
          <cell r="C369">
            <v>464000</v>
          </cell>
          <cell r="D369">
            <v>1160000</v>
          </cell>
          <cell r="E369">
            <v>258000</v>
          </cell>
          <cell r="F369">
            <v>189000</v>
          </cell>
          <cell r="G369">
            <v>591000</v>
          </cell>
          <cell r="H369">
            <v>319000</v>
          </cell>
          <cell r="I369">
            <v>2982000</v>
          </cell>
          <cell r="J369">
            <v>-225000</v>
          </cell>
          <cell r="K369">
            <v>3291000</v>
          </cell>
          <cell r="L369">
            <v>64420000</v>
          </cell>
        </row>
        <row r="370">
          <cell r="A370">
            <v>36833</v>
          </cell>
          <cell r="B370">
            <v>36833</v>
          </cell>
          <cell r="C370">
            <v>502000</v>
          </cell>
          <cell r="D370">
            <v>1154000</v>
          </cell>
          <cell r="E370">
            <v>286000</v>
          </cell>
          <cell r="F370">
            <v>188000</v>
          </cell>
          <cell r="G370">
            <v>605000</v>
          </cell>
          <cell r="H370">
            <v>299000</v>
          </cell>
          <cell r="I370">
            <v>3034000</v>
          </cell>
          <cell r="J370">
            <v>-87000</v>
          </cell>
          <cell r="K370">
            <v>3056000</v>
          </cell>
          <cell r="L370">
            <v>64332000</v>
          </cell>
        </row>
        <row r="371">
          <cell r="A371">
            <v>36834</v>
          </cell>
          <cell r="B371">
            <v>36834</v>
          </cell>
          <cell r="C371">
            <v>521000</v>
          </cell>
          <cell r="D371">
            <v>1226000</v>
          </cell>
          <cell r="E371">
            <v>342000</v>
          </cell>
          <cell r="F371">
            <v>144000</v>
          </cell>
          <cell r="G371">
            <v>587000</v>
          </cell>
          <cell r="H371">
            <v>314000</v>
          </cell>
          <cell r="I371">
            <v>3134000</v>
          </cell>
          <cell r="J371">
            <v>361000</v>
          </cell>
          <cell r="K371">
            <v>2849000</v>
          </cell>
          <cell r="L371">
            <v>64694000</v>
          </cell>
        </row>
        <row r="372">
          <cell r="A372">
            <v>36835</v>
          </cell>
          <cell r="B372">
            <v>36835</v>
          </cell>
          <cell r="C372">
            <v>527000</v>
          </cell>
          <cell r="D372">
            <v>1202000</v>
          </cell>
          <cell r="E372">
            <v>343000</v>
          </cell>
          <cell r="F372">
            <v>144000</v>
          </cell>
          <cell r="G372">
            <v>561000</v>
          </cell>
          <cell r="H372">
            <v>315000</v>
          </cell>
          <cell r="I372">
            <v>3092000</v>
          </cell>
          <cell r="J372">
            <v>46000</v>
          </cell>
          <cell r="K372">
            <v>2974000</v>
          </cell>
          <cell r="L372">
            <v>64740000</v>
          </cell>
        </row>
        <row r="373">
          <cell r="A373">
            <v>36836</v>
          </cell>
          <cell r="B373">
            <v>36836</v>
          </cell>
          <cell r="C373">
            <v>517000</v>
          </cell>
          <cell r="D373">
            <v>1159000</v>
          </cell>
          <cell r="E373">
            <v>265000</v>
          </cell>
          <cell r="F373">
            <v>172000</v>
          </cell>
          <cell r="G373">
            <v>607000</v>
          </cell>
          <cell r="H373">
            <v>272000</v>
          </cell>
          <cell r="I373">
            <v>2992000</v>
          </cell>
          <cell r="J373">
            <v>-372000</v>
          </cell>
          <cell r="K373">
            <v>3453000</v>
          </cell>
          <cell r="L373">
            <v>64369000</v>
          </cell>
        </row>
        <row r="374">
          <cell r="A374">
            <v>36837</v>
          </cell>
          <cell r="B374">
            <v>36837</v>
          </cell>
          <cell r="C374">
            <v>537000</v>
          </cell>
          <cell r="D374">
            <v>966000</v>
          </cell>
          <cell r="E374">
            <v>185000</v>
          </cell>
          <cell r="F374">
            <v>187000</v>
          </cell>
          <cell r="G374">
            <v>639000</v>
          </cell>
          <cell r="H374">
            <v>298000</v>
          </cell>
          <cell r="I374">
            <v>2810000</v>
          </cell>
          <cell r="J374">
            <v>-789000</v>
          </cell>
          <cell r="K374">
            <v>3637000</v>
          </cell>
          <cell r="L374">
            <v>63580000</v>
          </cell>
        </row>
        <row r="375">
          <cell r="A375">
            <v>36838</v>
          </cell>
          <cell r="B375">
            <v>36838</v>
          </cell>
          <cell r="C375">
            <v>507000</v>
          </cell>
          <cell r="D375">
            <v>859000</v>
          </cell>
          <cell r="E375">
            <v>149000</v>
          </cell>
          <cell r="F375">
            <v>218000</v>
          </cell>
          <cell r="G375">
            <v>684000</v>
          </cell>
          <cell r="H375">
            <v>294000</v>
          </cell>
          <cell r="I375">
            <v>2711000</v>
          </cell>
          <cell r="J375">
            <v>-1008000</v>
          </cell>
          <cell r="K375">
            <v>3609000</v>
          </cell>
          <cell r="L375">
            <v>62572000</v>
          </cell>
        </row>
        <row r="376">
          <cell r="A376">
            <v>36839</v>
          </cell>
          <cell r="B376">
            <v>36839</v>
          </cell>
          <cell r="C376">
            <v>491000</v>
          </cell>
          <cell r="D376">
            <v>886000</v>
          </cell>
          <cell r="E376">
            <v>191000</v>
          </cell>
          <cell r="F376">
            <v>190000</v>
          </cell>
          <cell r="G376">
            <v>656000</v>
          </cell>
          <cell r="H376">
            <v>297000</v>
          </cell>
          <cell r="I376">
            <v>2712000</v>
          </cell>
          <cell r="J376">
            <v>-951000</v>
          </cell>
          <cell r="K376">
            <v>3738000</v>
          </cell>
          <cell r="L376">
            <v>61621000</v>
          </cell>
        </row>
        <row r="377">
          <cell r="A377">
            <v>36840</v>
          </cell>
          <cell r="B377">
            <v>36840</v>
          </cell>
          <cell r="C377">
            <v>476000</v>
          </cell>
          <cell r="D377">
            <v>962000</v>
          </cell>
          <cell r="E377">
            <v>146000</v>
          </cell>
          <cell r="F377">
            <v>268000</v>
          </cell>
          <cell r="G377">
            <v>642000</v>
          </cell>
          <cell r="H377">
            <v>287000</v>
          </cell>
          <cell r="I377">
            <v>2780000</v>
          </cell>
          <cell r="J377">
            <v>-1220000</v>
          </cell>
          <cell r="K377">
            <v>3889000</v>
          </cell>
          <cell r="L377">
            <v>60401000</v>
          </cell>
        </row>
        <row r="378">
          <cell r="A378">
            <v>36841</v>
          </cell>
          <cell r="B378">
            <v>36841</v>
          </cell>
          <cell r="C378">
            <v>517000</v>
          </cell>
          <cell r="D378">
            <v>1066000</v>
          </cell>
          <cell r="E378">
            <v>268000</v>
          </cell>
          <cell r="F378">
            <v>281000</v>
          </cell>
          <cell r="G378">
            <v>668000</v>
          </cell>
          <cell r="H378">
            <v>279000</v>
          </cell>
          <cell r="I378">
            <v>3078000</v>
          </cell>
          <cell r="J378">
            <v>-617000</v>
          </cell>
          <cell r="K378">
            <v>3783000</v>
          </cell>
          <cell r="L378">
            <v>59784000</v>
          </cell>
        </row>
        <row r="379">
          <cell r="A379">
            <v>36842</v>
          </cell>
          <cell r="B379">
            <v>36842</v>
          </cell>
          <cell r="C379">
            <v>511000</v>
          </cell>
          <cell r="D379">
            <v>1029000</v>
          </cell>
          <cell r="E379">
            <v>241000</v>
          </cell>
          <cell r="F379">
            <v>268000</v>
          </cell>
          <cell r="G379">
            <v>660000</v>
          </cell>
          <cell r="H379">
            <v>309000</v>
          </cell>
          <cell r="I379">
            <v>3018000</v>
          </cell>
          <cell r="J379">
            <v>-804000</v>
          </cell>
          <cell r="K379">
            <v>3874000</v>
          </cell>
          <cell r="L379">
            <v>58981000</v>
          </cell>
        </row>
        <row r="380">
          <cell r="A380">
            <v>36843</v>
          </cell>
          <cell r="B380">
            <v>36843</v>
          </cell>
          <cell r="C380">
            <v>505000</v>
          </cell>
          <cell r="D380">
            <v>1015000</v>
          </cell>
          <cell r="E380">
            <v>263000</v>
          </cell>
          <cell r="F380">
            <v>254000</v>
          </cell>
          <cell r="G380">
            <v>659000</v>
          </cell>
          <cell r="H380">
            <v>291000</v>
          </cell>
          <cell r="I380">
            <v>2988000</v>
          </cell>
          <cell r="J380">
            <v>-1436000</v>
          </cell>
          <cell r="K380">
            <v>4390000</v>
          </cell>
          <cell r="L380">
            <v>57683000</v>
          </cell>
        </row>
        <row r="381">
          <cell r="A381">
            <v>36844</v>
          </cell>
          <cell r="B381">
            <v>36844</v>
          </cell>
          <cell r="C381">
            <v>513000</v>
          </cell>
          <cell r="D381">
            <v>994000</v>
          </cell>
          <cell r="E381">
            <v>209000</v>
          </cell>
          <cell r="F381">
            <v>247000</v>
          </cell>
          <cell r="G381">
            <v>667000</v>
          </cell>
          <cell r="H381">
            <v>292000</v>
          </cell>
          <cell r="I381">
            <v>2923000</v>
          </cell>
          <cell r="J381">
            <v>-1729000</v>
          </cell>
          <cell r="K381">
            <v>4527000</v>
          </cell>
          <cell r="L381">
            <v>55819000</v>
          </cell>
        </row>
        <row r="382">
          <cell r="A382">
            <v>36845</v>
          </cell>
          <cell r="B382">
            <v>36845</v>
          </cell>
          <cell r="C382">
            <v>503000</v>
          </cell>
          <cell r="D382">
            <v>1114000</v>
          </cell>
          <cell r="E382">
            <v>218000</v>
          </cell>
          <cell r="F382">
            <v>44000</v>
          </cell>
          <cell r="G382">
            <v>639000</v>
          </cell>
          <cell r="H382">
            <v>310000</v>
          </cell>
          <cell r="I382">
            <v>2827000</v>
          </cell>
          <cell r="J382">
            <v>-1686000</v>
          </cell>
          <cell r="K382">
            <v>4552000</v>
          </cell>
          <cell r="L382">
            <v>54449000</v>
          </cell>
        </row>
        <row r="383">
          <cell r="A383">
            <v>36846</v>
          </cell>
          <cell r="B383">
            <v>36846</v>
          </cell>
          <cell r="C383">
            <v>454000</v>
          </cell>
          <cell r="D383">
            <v>1062000</v>
          </cell>
          <cell r="E383">
            <v>206000</v>
          </cell>
          <cell r="F383">
            <v>123000</v>
          </cell>
          <cell r="G383">
            <v>653000</v>
          </cell>
          <cell r="H383">
            <v>299000</v>
          </cell>
          <cell r="I383">
            <v>2797000</v>
          </cell>
          <cell r="J383">
            <v>-1453000</v>
          </cell>
          <cell r="K383">
            <v>4250000</v>
          </cell>
          <cell r="L383">
            <v>52681000</v>
          </cell>
        </row>
        <row r="384">
          <cell r="A384">
            <v>36847</v>
          </cell>
          <cell r="B384">
            <v>36847</v>
          </cell>
          <cell r="C384">
            <v>454000</v>
          </cell>
          <cell r="D384">
            <v>1062000</v>
          </cell>
          <cell r="E384">
            <v>206000</v>
          </cell>
          <cell r="F384">
            <v>123000</v>
          </cell>
          <cell r="G384">
            <v>653000</v>
          </cell>
          <cell r="H384">
            <v>296000</v>
          </cell>
          <cell r="I384">
            <v>2794000</v>
          </cell>
          <cell r="J384">
            <v>-1051000</v>
          </cell>
          <cell r="K384">
            <v>3845000</v>
          </cell>
          <cell r="L384">
            <v>51630000</v>
          </cell>
        </row>
        <row r="385">
          <cell r="A385">
            <v>36848</v>
          </cell>
          <cell r="B385">
            <v>36848</v>
          </cell>
          <cell r="C385">
            <v>502000</v>
          </cell>
          <cell r="D385">
            <v>1079000</v>
          </cell>
          <cell r="E385">
            <v>234000</v>
          </cell>
          <cell r="F385">
            <v>194000</v>
          </cell>
          <cell r="G385">
            <v>649000</v>
          </cell>
          <cell r="H385">
            <v>311000</v>
          </cell>
          <cell r="I385">
            <v>2969000</v>
          </cell>
          <cell r="J385">
            <v>-909000</v>
          </cell>
          <cell r="K385">
            <v>3870000</v>
          </cell>
          <cell r="L385">
            <v>50500000</v>
          </cell>
        </row>
        <row r="386">
          <cell r="A386">
            <v>36849</v>
          </cell>
          <cell r="B386">
            <v>36849</v>
          </cell>
          <cell r="C386">
            <v>533000</v>
          </cell>
          <cell r="D386">
            <v>1051000</v>
          </cell>
          <cell r="E386">
            <v>261000</v>
          </cell>
          <cell r="F386">
            <v>196000</v>
          </cell>
          <cell r="G386">
            <v>704000</v>
          </cell>
          <cell r="H386">
            <v>304000</v>
          </cell>
          <cell r="I386">
            <v>3049000</v>
          </cell>
          <cell r="J386">
            <v>-534000</v>
          </cell>
          <cell r="K386">
            <v>3458000</v>
          </cell>
          <cell r="L386">
            <v>49965000</v>
          </cell>
        </row>
        <row r="387">
          <cell r="A387">
            <v>36850</v>
          </cell>
          <cell r="B387">
            <v>36850</v>
          </cell>
          <cell r="C387">
            <v>528000</v>
          </cell>
          <cell r="D387">
            <v>1099000</v>
          </cell>
          <cell r="E387">
            <v>202000</v>
          </cell>
          <cell r="F387">
            <v>196000</v>
          </cell>
          <cell r="G387">
            <v>697000</v>
          </cell>
          <cell r="H387">
            <v>320000</v>
          </cell>
          <cell r="I387">
            <v>3041000</v>
          </cell>
          <cell r="J387">
            <v>-606000</v>
          </cell>
          <cell r="K387">
            <v>3595000</v>
          </cell>
          <cell r="L387">
            <v>49387000</v>
          </cell>
        </row>
        <row r="388">
          <cell r="A388">
            <v>36851</v>
          </cell>
          <cell r="B388">
            <v>36851</v>
          </cell>
          <cell r="C388">
            <v>511000</v>
          </cell>
          <cell r="D388">
            <v>1090000</v>
          </cell>
          <cell r="E388">
            <v>212000</v>
          </cell>
          <cell r="F388">
            <v>182000</v>
          </cell>
          <cell r="G388">
            <v>651000</v>
          </cell>
          <cell r="H388">
            <v>329000</v>
          </cell>
          <cell r="I388">
            <v>2975000</v>
          </cell>
          <cell r="J388">
            <v>-350000</v>
          </cell>
          <cell r="K388">
            <v>3404000</v>
          </cell>
          <cell r="L388">
            <v>49039000</v>
          </cell>
        </row>
        <row r="389">
          <cell r="A389">
            <v>36852</v>
          </cell>
          <cell r="B389">
            <v>36852</v>
          </cell>
          <cell r="C389">
            <v>517000</v>
          </cell>
          <cell r="D389">
            <v>1044000</v>
          </cell>
          <cell r="E389">
            <v>279000</v>
          </cell>
          <cell r="F389">
            <v>285000</v>
          </cell>
          <cell r="G389">
            <v>655000</v>
          </cell>
          <cell r="H389">
            <v>325000</v>
          </cell>
          <cell r="I389">
            <v>3104000</v>
          </cell>
          <cell r="J389">
            <v>-95000</v>
          </cell>
          <cell r="K389">
            <v>3340000</v>
          </cell>
          <cell r="L389">
            <v>48749000</v>
          </cell>
        </row>
        <row r="390">
          <cell r="A390">
            <v>36853</v>
          </cell>
          <cell r="B390">
            <v>36853</v>
          </cell>
          <cell r="C390">
            <v>539000</v>
          </cell>
          <cell r="D390">
            <v>1106000</v>
          </cell>
          <cell r="E390">
            <v>332000</v>
          </cell>
          <cell r="F390">
            <v>241000</v>
          </cell>
          <cell r="G390">
            <v>657000</v>
          </cell>
          <cell r="H390">
            <v>324000</v>
          </cell>
          <cell r="I390">
            <v>3199000</v>
          </cell>
          <cell r="J390">
            <v>219000</v>
          </cell>
          <cell r="K390">
            <v>2811000</v>
          </cell>
          <cell r="L390">
            <v>49162000</v>
          </cell>
        </row>
        <row r="391">
          <cell r="A391">
            <v>36854</v>
          </cell>
          <cell r="B391">
            <v>36854</v>
          </cell>
          <cell r="C391">
            <v>538000</v>
          </cell>
          <cell r="D391">
            <v>1203000</v>
          </cell>
          <cell r="E391">
            <v>360000</v>
          </cell>
          <cell r="F391">
            <v>249000</v>
          </cell>
          <cell r="G391">
            <v>653000</v>
          </cell>
          <cell r="H391">
            <v>327000</v>
          </cell>
          <cell r="I391">
            <v>3330000</v>
          </cell>
          <cell r="J391">
            <v>494000</v>
          </cell>
          <cell r="K391">
            <v>2867000</v>
          </cell>
          <cell r="L391">
            <v>49656000</v>
          </cell>
        </row>
        <row r="392">
          <cell r="A392">
            <v>36855</v>
          </cell>
          <cell r="B392">
            <v>36855</v>
          </cell>
          <cell r="C392">
            <v>540000</v>
          </cell>
          <cell r="D392">
            <v>1162000</v>
          </cell>
          <cell r="E392">
            <v>366000</v>
          </cell>
          <cell r="F392">
            <v>191000</v>
          </cell>
          <cell r="G392">
            <v>658000</v>
          </cell>
          <cell r="H392">
            <v>330000</v>
          </cell>
          <cell r="I392">
            <v>3247000</v>
          </cell>
          <cell r="J392">
            <v>545000</v>
          </cell>
          <cell r="K392">
            <v>2671000</v>
          </cell>
          <cell r="L392">
            <v>50201000</v>
          </cell>
        </row>
        <row r="393">
          <cell r="A393">
            <v>36856</v>
          </cell>
          <cell r="B393">
            <v>36856</v>
          </cell>
          <cell r="C393">
            <v>521000</v>
          </cell>
          <cell r="D393">
            <v>1189000</v>
          </cell>
          <cell r="E393">
            <v>370000</v>
          </cell>
          <cell r="F393">
            <v>222000</v>
          </cell>
          <cell r="G393">
            <v>702000</v>
          </cell>
          <cell r="H393">
            <v>328000</v>
          </cell>
          <cell r="I393">
            <v>3333000</v>
          </cell>
          <cell r="J393">
            <v>554000</v>
          </cell>
          <cell r="K393">
            <v>2773000</v>
          </cell>
          <cell r="L393">
            <v>50754000</v>
          </cell>
        </row>
        <row r="394">
          <cell r="A394">
            <v>36857</v>
          </cell>
          <cell r="B394">
            <v>36857</v>
          </cell>
          <cell r="C394">
            <v>512000</v>
          </cell>
          <cell r="D394">
            <v>1165000</v>
          </cell>
          <cell r="E394">
            <v>329000</v>
          </cell>
          <cell r="F394">
            <v>252000</v>
          </cell>
          <cell r="G394">
            <v>692000</v>
          </cell>
          <cell r="H394">
            <v>314000</v>
          </cell>
          <cell r="I394">
            <v>3264000</v>
          </cell>
          <cell r="J394">
            <v>-75000</v>
          </cell>
          <cell r="K394">
            <v>3378000</v>
          </cell>
          <cell r="L394">
            <v>50679000</v>
          </cell>
        </row>
        <row r="395">
          <cell r="A395">
            <v>36858</v>
          </cell>
          <cell r="B395">
            <v>36858</v>
          </cell>
          <cell r="C395">
            <v>528000</v>
          </cell>
          <cell r="D395">
            <v>1173000</v>
          </cell>
          <cell r="E395">
            <v>347000</v>
          </cell>
          <cell r="F395">
            <v>203000</v>
          </cell>
          <cell r="G395">
            <v>711000</v>
          </cell>
          <cell r="H395">
            <v>289000</v>
          </cell>
          <cell r="I395">
            <v>3252000</v>
          </cell>
          <cell r="J395">
            <v>-15000</v>
          </cell>
          <cell r="K395">
            <v>3179000</v>
          </cell>
          <cell r="L395">
            <v>50664000</v>
          </cell>
        </row>
        <row r="396">
          <cell r="A396">
            <v>36859</v>
          </cell>
          <cell r="B396">
            <v>36859</v>
          </cell>
          <cell r="C396">
            <v>500000</v>
          </cell>
          <cell r="D396">
            <v>1165000</v>
          </cell>
          <cell r="E396">
            <v>337000</v>
          </cell>
          <cell r="F396">
            <v>3000</v>
          </cell>
          <cell r="G396">
            <v>708000</v>
          </cell>
          <cell r="H396">
            <v>308000</v>
          </cell>
          <cell r="I396">
            <v>3021000</v>
          </cell>
          <cell r="J396">
            <v>-253000</v>
          </cell>
          <cell r="K396">
            <v>3358000</v>
          </cell>
          <cell r="L396">
            <v>50293000</v>
          </cell>
        </row>
        <row r="397">
          <cell r="A397">
            <v>36860</v>
          </cell>
          <cell r="B397">
            <v>36860</v>
          </cell>
          <cell r="C397">
            <v>503000</v>
          </cell>
          <cell r="D397">
            <v>1160000</v>
          </cell>
          <cell r="E397">
            <v>345000</v>
          </cell>
          <cell r="F397">
            <v>197000</v>
          </cell>
          <cell r="G397">
            <v>695000</v>
          </cell>
          <cell r="H397">
            <v>305000</v>
          </cell>
          <cell r="I397">
            <v>3206000</v>
          </cell>
          <cell r="J397">
            <v>-251000</v>
          </cell>
          <cell r="K397">
            <v>3461000</v>
          </cell>
          <cell r="L397">
            <v>50042000</v>
          </cell>
        </row>
        <row r="398">
          <cell r="A398">
            <v>36861</v>
          </cell>
          <cell r="B398">
            <v>36861</v>
          </cell>
          <cell r="C398">
            <v>534000</v>
          </cell>
          <cell r="D398">
            <v>1219000</v>
          </cell>
          <cell r="E398">
            <v>371000</v>
          </cell>
          <cell r="F398">
            <v>329000</v>
          </cell>
          <cell r="G398">
            <v>703000</v>
          </cell>
          <cell r="H398">
            <v>313000</v>
          </cell>
          <cell r="I398">
            <v>3468000</v>
          </cell>
          <cell r="J398">
            <v>78000</v>
          </cell>
          <cell r="K398">
            <v>3389000</v>
          </cell>
          <cell r="L398">
            <v>50119000</v>
          </cell>
        </row>
        <row r="399">
          <cell r="A399">
            <v>36862</v>
          </cell>
          <cell r="B399">
            <v>36862</v>
          </cell>
          <cell r="C399">
            <v>540000</v>
          </cell>
          <cell r="D399">
            <v>1227000</v>
          </cell>
          <cell r="E399">
            <v>405000</v>
          </cell>
          <cell r="F399">
            <v>320000</v>
          </cell>
          <cell r="G399">
            <v>741000</v>
          </cell>
          <cell r="H399">
            <v>301000</v>
          </cell>
          <cell r="I399">
            <v>3534000</v>
          </cell>
          <cell r="J399">
            <v>526000</v>
          </cell>
          <cell r="K399">
            <v>3054000</v>
          </cell>
          <cell r="L399">
            <v>50365000</v>
          </cell>
        </row>
        <row r="400">
          <cell r="A400">
            <v>36863</v>
          </cell>
          <cell r="B400">
            <v>36863</v>
          </cell>
          <cell r="C400">
            <v>531000</v>
          </cell>
          <cell r="D400">
            <v>1226000</v>
          </cell>
          <cell r="E400">
            <v>389000</v>
          </cell>
          <cell r="F400">
            <v>331000</v>
          </cell>
          <cell r="G400">
            <v>735000</v>
          </cell>
          <cell r="H400">
            <v>306000</v>
          </cell>
          <cell r="I400">
            <v>3519000</v>
          </cell>
          <cell r="J400">
            <v>447000</v>
          </cell>
          <cell r="K400">
            <v>3022000</v>
          </cell>
          <cell r="L400">
            <v>51093000</v>
          </cell>
        </row>
        <row r="401">
          <cell r="A401">
            <v>36864</v>
          </cell>
          <cell r="B401">
            <v>36864</v>
          </cell>
          <cell r="C401">
            <v>525000</v>
          </cell>
          <cell r="D401">
            <v>1187000</v>
          </cell>
          <cell r="E401">
            <v>390000</v>
          </cell>
          <cell r="F401">
            <v>310000</v>
          </cell>
          <cell r="G401">
            <v>737000</v>
          </cell>
          <cell r="H401">
            <v>296000</v>
          </cell>
          <cell r="I401">
            <v>3446000</v>
          </cell>
          <cell r="J401">
            <v>-100000</v>
          </cell>
          <cell r="K401">
            <v>3454000</v>
          </cell>
          <cell r="L401">
            <v>50993000</v>
          </cell>
        </row>
        <row r="402">
          <cell r="A402">
            <v>36865</v>
          </cell>
          <cell r="B402">
            <v>36865</v>
          </cell>
          <cell r="C402">
            <v>532000</v>
          </cell>
          <cell r="D402">
            <v>1188000</v>
          </cell>
          <cell r="E402">
            <v>377000</v>
          </cell>
          <cell r="F402">
            <v>196000</v>
          </cell>
          <cell r="G402">
            <v>740000</v>
          </cell>
          <cell r="H402">
            <v>309000</v>
          </cell>
          <cell r="I402">
            <v>3342000</v>
          </cell>
          <cell r="J402">
            <v>152000</v>
          </cell>
          <cell r="K402">
            <v>3205000</v>
          </cell>
          <cell r="L402">
            <v>51145000</v>
          </cell>
        </row>
        <row r="403">
          <cell r="A403">
            <v>36866</v>
          </cell>
          <cell r="B403">
            <v>36866</v>
          </cell>
          <cell r="C403">
            <v>544000</v>
          </cell>
          <cell r="D403">
            <v>1193000</v>
          </cell>
          <cell r="E403">
            <v>334000</v>
          </cell>
          <cell r="F403">
            <v>199000</v>
          </cell>
          <cell r="G403">
            <v>740000</v>
          </cell>
          <cell r="H403">
            <v>273000</v>
          </cell>
          <cell r="I403">
            <v>3285000</v>
          </cell>
          <cell r="J403">
            <v>-191000</v>
          </cell>
          <cell r="K403">
            <v>3517000</v>
          </cell>
          <cell r="L403">
            <v>50954000</v>
          </cell>
        </row>
        <row r="404">
          <cell r="A404">
            <v>36867</v>
          </cell>
          <cell r="B404">
            <v>36867</v>
          </cell>
          <cell r="C404">
            <v>524000</v>
          </cell>
          <cell r="D404">
            <v>1132000</v>
          </cell>
          <cell r="E404">
            <v>372000</v>
          </cell>
          <cell r="F404">
            <v>243000</v>
          </cell>
          <cell r="G404">
            <v>734000</v>
          </cell>
          <cell r="H404">
            <v>300000</v>
          </cell>
          <cell r="I404">
            <v>3305000</v>
          </cell>
          <cell r="J404">
            <v>-146000</v>
          </cell>
          <cell r="K404">
            <v>3350000</v>
          </cell>
          <cell r="L404">
            <v>50807000</v>
          </cell>
        </row>
        <row r="405">
          <cell r="A405">
            <v>36868</v>
          </cell>
          <cell r="B405">
            <v>36868</v>
          </cell>
          <cell r="C405">
            <v>527000</v>
          </cell>
          <cell r="D405">
            <v>1121000</v>
          </cell>
          <cell r="E405">
            <v>450000</v>
          </cell>
          <cell r="F405">
            <v>291000</v>
          </cell>
          <cell r="G405">
            <v>737000</v>
          </cell>
          <cell r="H405">
            <v>302000</v>
          </cell>
          <cell r="I405">
            <v>3428000</v>
          </cell>
          <cell r="J405">
            <v>63000</v>
          </cell>
          <cell r="K405">
            <v>3398000</v>
          </cell>
          <cell r="L405">
            <v>50870000</v>
          </cell>
        </row>
        <row r="406">
          <cell r="A406">
            <v>36869</v>
          </cell>
          <cell r="B406">
            <v>36869</v>
          </cell>
          <cell r="C406">
            <v>533000</v>
          </cell>
          <cell r="D406">
            <v>1158000</v>
          </cell>
          <cell r="E406">
            <v>399000</v>
          </cell>
          <cell r="F406">
            <v>314000</v>
          </cell>
          <cell r="G406">
            <v>748000</v>
          </cell>
          <cell r="H406">
            <v>305000</v>
          </cell>
          <cell r="I406">
            <v>3458000</v>
          </cell>
          <cell r="J406">
            <v>527000</v>
          </cell>
          <cell r="K406">
            <v>2952000</v>
          </cell>
          <cell r="L406">
            <v>51397000</v>
          </cell>
        </row>
        <row r="407">
          <cell r="A407">
            <v>36870</v>
          </cell>
          <cell r="B407">
            <v>36870</v>
          </cell>
          <cell r="C407">
            <v>524000</v>
          </cell>
          <cell r="D407">
            <v>1191000</v>
          </cell>
          <cell r="E407">
            <v>429000</v>
          </cell>
          <cell r="F407">
            <v>316000</v>
          </cell>
          <cell r="G407">
            <v>739000</v>
          </cell>
          <cell r="H407">
            <v>315000</v>
          </cell>
          <cell r="I407">
            <v>3513000</v>
          </cell>
          <cell r="J407">
            <v>490000</v>
          </cell>
          <cell r="K407">
            <v>3063000</v>
          </cell>
          <cell r="L407">
            <v>51886000</v>
          </cell>
        </row>
        <row r="408">
          <cell r="A408">
            <v>36871</v>
          </cell>
          <cell r="B408">
            <v>36871</v>
          </cell>
          <cell r="C408">
            <v>507000</v>
          </cell>
          <cell r="D408">
            <v>1128000</v>
          </cell>
          <cell r="E408">
            <v>396000</v>
          </cell>
          <cell r="F408">
            <v>321000</v>
          </cell>
          <cell r="G408">
            <v>730000</v>
          </cell>
          <cell r="H408">
            <v>305000</v>
          </cell>
          <cell r="I408">
            <v>3386000</v>
          </cell>
          <cell r="J408">
            <v>-382000</v>
          </cell>
          <cell r="K408">
            <v>3707000</v>
          </cell>
          <cell r="L408">
            <v>51504000</v>
          </cell>
        </row>
        <row r="409">
          <cell r="A409">
            <v>36872</v>
          </cell>
          <cell r="B409">
            <v>36872</v>
          </cell>
          <cell r="C409">
            <v>532000</v>
          </cell>
          <cell r="D409">
            <v>1268000</v>
          </cell>
          <cell r="E409">
            <v>402000</v>
          </cell>
          <cell r="F409">
            <v>368000</v>
          </cell>
          <cell r="G409">
            <v>736000</v>
          </cell>
          <cell r="H409">
            <v>303000</v>
          </cell>
          <cell r="I409">
            <v>3608000</v>
          </cell>
          <cell r="J409">
            <v>-119000</v>
          </cell>
          <cell r="K409">
            <v>3865000</v>
          </cell>
          <cell r="L409">
            <v>51385000</v>
          </cell>
        </row>
        <row r="410">
          <cell r="A410">
            <v>36873</v>
          </cell>
          <cell r="B410">
            <v>36873</v>
          </cell>
          <cell r="C410">
            <v>539000</v>
          </cell>
          <cell r="D410">
            <v>1192000</v>
          </cell>
          <cell r="E410">
            <v>351000</v>
          </cell>
          <cell r="F410">
            <v>288000</v>
          </cell>
          <cell r="G410">
            <v>741000</v>
          </cell>
          <cell r="H410">
            <v>282000</v>
          </cell>
          <cell r="I410">
            <v>3392000</v>
          </cell>
          <cell r="J410">
            <v>-731000</v>
          </cell>
          <cell r="K410">
            <v>3999000</v>
          </cell>
          <cell r="L410">
            <v>50655000</v>
          </cell>
        </row>
        <row r="411">
          <cell r="A411">
            <v>36874</v>
          </cell>
          <cell r="B411">
            <v>36874</v>
          </cell>
          <cell r="C411">
            <v>532000</v>
          </cell>
          <cell r="D411">
            <v>1145000</v>
          </cell>
          <cell r="E411">
            <v>353000</v>
          </cell>
          <cell r="F411">
            <v>270000</v>
          </cell>
          <cell r="G411">
            <v>747000</v>
          </cell>
          <cell r="H411">
            <v>292000</v>
          </cell>
          <cell r="I411">
            <v>3339000</v>
          </cell>
          <cell r="J411">
            <v>-590000</v>
          </cell>
          <cell r="K411">
            <v>4014000</v>
          </cell>
          <cell r="L411">
            <v>50102000</v>
          </cell>
        </row>
        <row r="412">
          <cell r="A412">
            <v>36875</v>
          </cell>
          <cell r="B412">
            <v>36875</v>
          </cell>
          <cell r="C412">
            <v>535000</v>
          </cell>
          <cell r="D412">
            <v>1216000</v>
          </cell>
          <cell r="E412">
            <v>366000</v>
          </cell>
          <cell r="F412">
            <v>241000</v>
          </cell>
          <cell r="G412">
            <v>741000</v>
          </cell>
          <cell r="H412">
            <v>296000</v>
          </cell>
          <cell r="I412">
            <v>3395000</v>
          </cell>
          <cell r="J412">
            <v>-446000</v>
          </cell>
          <cell r="K412">
            <v>3858000</v>
          </cell>
          <cell r="L412">
            <v>49620000</v>
          </cell>
        </row>
        <row r="413">
          <cell r="A413">
            <v>36876</v>
          </cell>
          <cell r="B413">
            <v>36876</v>
          </cell>
          <cell r="C413">
            <v>490000</v>
          </cell>
          <cell r="D413">
            <v>1080000</v>
          </cell>
          <cell r="E413">
            <v>349000</v>
          </cell>
          <cell r="F413">
            <v>261000</v>
          </cell>
          <cell r="G413">
            <v>762000</v>
          </cell>
          <cell r="H413">
            <v>297000</v>
          </cell>
          <cell r="I413">
            <v>3238000</v>
          </cell>
          <cell r="J413">
            <v>-102000</v>
          </cell>
          <cell r="K413">
            <v>3280000</v>
          </cell>
          <cell r="L413">
            <v>49518000</v>
          </cell>
        </row>
        <row r="414">
          <cell r="A414">
            <v>36877</v>
          </cell>
          <cell r="B414">
            <v>36877</v>
          </cell>
          <cell r="C414">
            <v>515000</v>
          </cell>
          <cell r="D414">
            <v>1083000</v>
          </cell>
          <cell r="E414">
            <v>364000</v>
          </cell>
          <cell r="F414">
            <v>232000</v>
          </cell>
          <cell r="G414">
            <v>758000</v>
          </cell>
          <cell r="H414">
            <v>293000</v>
          </cell>
          <cell r="I414">
            <v>3246000</v>
          </cell>
          <cell r="J414">
            <v>155000</v>
          </cell>
          <cell r="K414">
            <v>3002000</v>
          </cell>
          <cell r="L414">
            <v>49673000</v>
          </cell>
        </row>
        <row r="415">
          <cell r="A415">
            <v>36878</v>
          </cell>
          <cell r="B415">
            <v>36878</v>
          </cell>
          <cell r="C415">
            <v>523000</v>
          </cell>
          <cell r="D415">
            <v>1162000</v>
          </cell>
          <cell r="E415">
            <v>328000</v>
          </cell>
          <cell r="F415">
            <v>234000</v>
          </cell>
          <cell r="G415">
            <v>743000</v>
          </cell>
          <cell r="H415">
            <v>286000</v>
          </cell>
          <cell r="I415">
            <v>3276000</v>
          </cell>
          <cell r="J415">
            <v>-396000</v>
          </cell>
          <cell r="K415">
            <v>3808000</v>
          </cell>
          <cell r="L415">
            <v>49278000</v>
          </cell>
        </row>
        <row r="416">
          <cell r="A416">
            <v>36879</v>
          </cell>
          <cell r="B416">
            <v>36879</v>
          </cell>
          <cell r="C416">
            <v>523000</v>
          </cell>
          <cell r="D416">
            <v>1157000</v>
          </cell>
          <cell r="E416">
            <v>373000</v>
          </cell>
          <cell r="F416">
            <v>314000</v>
          </cell>
          <cell r="G416">
            <v>744000</v>
          </cell>
          <cell r="H416">
            <v>296000</v>
          </cell>
          <cell r="I416">
            <v>3406000</v>
          </cell>
          <cell r="J416">
            <v>-587000</v>
          </cell>
          <cell r="K416">
            <v>3906000</v>
          </cell>
          <cell r="L416">
            <v>48691000</v>
          </cell>
        </row>
        <row r="417">
          <cell r="A417">
            <v>36880</v>
          </cell>
          <cell r="B417">
            <v>36880</v>
          </cell>
          <cell r="C417">
            <v>532000</v>
          </cell>
          <cell r="D417">
            <v>1118000</v>
          </cell>
          <cell r="E417">
            <v>369000</v>
          </cell>
          <cell r="F417">
            <v>354000</v>
          </cell>
          <cell r="G417">
            <v>714000</v>
          </cell>
          <cell r="H417">
            <v>286000</v>
          </cell>
          <cell r="I417">
            <v>3372000</v>
          </cell>
          <cell r="J417">
            <v>-520000</v>
          </cell>
          <cell r="K417">
            <v>3927000</v>
          </cell>
          <cell r="L417">
            <v>48352000</v>
          </cell>
        </row>
        <row r="418">
          <cell r="A418">
            <v>36881</v>
          </cell>
          <cell r="B418">
            <v>36881</v>
          </cell>
          <cell r="C418">
            <v>518000</v>
          </cell>
          <cell r="D418">
            <v>1094000</v>
          </cell>
          <cell r="E418">
            <v>332000</v>
          </cell>
          <cell r="F418">
            <v>384000</v>
          </cell>
          <cell r="G418">
            <v>749000</v>
          </cell>
          <cell r="H418">
            <v>292000</v>
          </cell>
          <cell r="I418">
            <v>3368000</v>
          </cell>
          <cell r="J418">
            <v>-613000</v>
          </cell>
          <cell r="K418">
            <v>3930000</v>
          </cell>
          <cell r="L418">
            <v>47669000</v>
          </cell>
        </row>
        <row r="419">
          <cell r="A419">
            <v>36882</v>
          </cell>
          <cell r="B419">
            <v>36882</v>
          </cell>
          <cell r="C419">
            <v>512000</v>
          </cell>
          <cell r="D419">
            <v>1148000</v>
          </cell>
          <cell r="E419">
            <v>352000</v>
          </cell>
          <cell r="F419">
            <v>414000</v>
          </cell>
          <cell r="G419">
            <v>746000</v>
          </cell>
          <cell r="H419">
            <v>297000</v>
          </cell>
          <cell r="I419">
            <v>3470000</v>
          </cell>
          <cell r="J419">
            <v>-249000</v>
          </cell>
          <cell r="K419">
            <v>3763000</v>
          </cell>
          <cell r="L419">
            <v>47309000</v>
          </cell>
        </row>
        <row r="420">
          <cell r="A420">
            <v>36883</v>
          </cell>
          <cell r="B420">
            <v>36883</v>
          </cell>
          <cell r="C420">
            <v>533000</v>
          </cell>
          <cell r="D420">
            <v>1270000</v>
          </cell>
          <cell r="E420">
            <v>406000</v>
          </cell>
          <cell r="F420">
            <v>373000</v>
          </cell>
          <cell r="G420">
            <v>734000</v>
          </cell>
          <cell r="H420">
            <v>302000</v>
          </cell>
          <cell r="I420">
            <v>3617000</v>
          </cell>
          <cell r="J420">
            <v>183000</v>
          </cell>
          <cell r="K420">
            <v>3457000</v>
          </cell>
          <cell r="L420">
            <v>47490000</v>
          </cell>
        </row>
        <row r="421">
          <cell r="A421">
            <v>36884</v>
          </cell>
          <cell r="B421">
            <v>36884</v>
          </cell>
          <cell r="C421">
            <v>525000</v>
          </cell>
          <cell r="D421">
            <v>1226000</v>
          </cell>
          <cell r="E421">
            <v>451000</v>
          </cell>
          <cell r="F421">
            <v>341000</v>
          </cell>
          <cell r="G421">
            <v>734000</v>
          </cell>
          <cell r="H421">
            <v>286000</v>
          </cell>
          <cell r="I421">
            <v>3564000</v>
          </cell>
          <cell r="J421">
            <v>369000</v>
          </cell>
          <cell r="K421">
            <v>3160000</v>
          </cell>
          <cell r="L421">
            <v>47859000</v>
          </cell>
        </row>
        <row r="422">
          <cell r="A422">
            <v>36885</v>
          </cell>
          <cell r="B422">
            <v>36885</v>
          </cell>
          <cell r="C422">
            <v>528000</v>
          </cell>
          <cell r="D422">
            <v>1211000</v>
          </cell>
          <cell r="E422">
            <v>430000</v>
          </cell>
          <cell r="F422">
            <v>313000</v>
          </cell>
          <cell r="G422">
            <v>733000</v>
          </cell>
          <cell r="H422">
            <v>290000</v>
          </cell>
          <cell r="I422">
            <v>3505000</v>
          </cell>
          <cell r="J422">
            <v>659000</v>
          </cell>
          <cell r="K422">
            <v>2822000</v>
          </cell>
          <cell r="L422">
            <v>48518000</v>
          </cell>
        </row>
        <row r="423">
          <cell r="A423">
            <v>36886</v>
          </cell>
          <cell r="B423">
            <v>36886</v>
          </cell>
          <cell r="C423">
            <v>522000</v>
          </cell>
          <cell r="D423">
            <v>1181000</v>
          </cell>
          <cell r="E423">
            <v>422000</v>
          </cell>
          <cell r="F423">
            <v>311000</v>
          </cell>
          <cell r="G423">
            <v>727000</v>
          </cell>
          <cell r="H423">
            <v>297000</v>
          </cell>
          <cell r="I423">
            <v>3461000</v>
          </cell>
          <cell r="J423">
            <v>50000</v>
          </cell>
          <cell r="K423">
            <v>3435000</v>
          </cell>
          <cell r="L423">
            <v>48568000</v>
          </cell>
        </row>
        <row r="424">
          <cell r="A424">
            <v>36887</v>
          </cell>
          <cell r="B424">
            <v>36887</v>
          </cell>
          <cell r="C424">
            <v>517000</v>
          </cell>
          <cell r="D424">
            <v>1195000</v>
          </cell>
          <cell r="E424">
            <v>416000</v>
          </cell>
          <cell r="F424">
            <v>325000</v>
          </cell>
          <cell r="G424">
            <v>729000</v>
          </cell>
          <cell r="H424">
            <v>294000</v>
          </cell>
          <cell r="I424">
            <v>3477000</v>
          </cell>
          <cell r="J424">
            <v>-106000</v>
          </cell>
          <cell r="K424">
            <v>3597000</v>
          </cell>
          <cell r="L424">
            <v>48463000</v>
          </cell>
        </row>
        <row r="425">
          <cell r="A425">
            <v>36888</v>
          </cell>
          <cell r="B425">
            <v>36888</v>
          </cell>
          <cell r="C425">
            <v>540000</v>
          </cell>
          <cell r="D425">
            <v>1211000</v>
          </cell>
          <cell r="E425">
            <v>414000</v>
          </cell>
          <cell r="F425">
            <v>316000</v>
          </cell>
          <cell r="G425">
            <v>745000</v>
          </cell>
          <cell r="H425">
            <v>294000</v>
          </cell>
          <cell r="I425">
            <v>3521000</v>
          </cell>
          <cell r="J425">
            <v>170000</v>
          </cell>
          <cell r="K425">
            <v>3458000</v>
          </cell>
          <cell r="L425">
            <v>48633000</v>
          </cell>
        </row>
        <row r="426">
          <cell r="A426">
            <v>36889</v>
          </cell>
          <cell r="B426">
            <v>36889</v>
          </cell>
          <cell r="C426">
            <v>537000</v>
          </cell>
          <cell r="D426">
            <v>1226000</v>
          </cell>
          <cell r="E426">
            <v>415000</v>
          </cell>
          <cell r="F426">
            <v>296000</v>
          </cell>
          <cell r="G426">
            <v>733000</v>
          </cell>
          <cell r="H426">
            <v>299000</v>
          </cell>
          <cell r="I426">
            <v>3506000</v>
          </cell>
          <cell r="J426">
            <v>197000</v>
          </cell>
          <cell r="K426">
            <v>3247000</v>
          </cell>
          <cell r="L426">
            <v>48830000</v>
          </cell>
        </row>
        <row r="427">
          <cell r="A427">
            <v>36890</v>
          </cell>
          <cell r="B427">
            <v>36890</v>
          </cell>
          <cell r="C427">
            <v>532000</v>
          </cell>
          <cell r="D427">
            <v>1244000</v>
          </cell>
          <cell r="E427">
            <v>466000</v>
          </cell>
          <cell r="F427">
            <v>307000</v>
          </cell>
          <cell r="G427">
            <v>753000</v>
          </cell>
          <cell r="H427">
            <v>309000</v>
          </cell>
          <cell r="I427">
            <v>3610000</v>
          </cell>
          <cell r="J427">
            <v>618000</v>
          </cell>
          <cell r="K427">
            <v>2988000</v>
          </cell>
          <cell r="L427">
            <v>49449000</v>
          </cell>
        </row>
        <row r="428">
          <cell r="A428">
            <v>36891</v>
          </cell>
          <cell r="B428">
            <v>36891</v>
          </cell>
          <cell r="C428">
            <v>532000</v>
          </cell>
          <cell r="D428">
            <v>1243000</v>
          </cell>
          <cell r="E428">
            <v>472000</v>
          </cell>
          <cell r="F428">
            <v>302000</v>
          </cell>
          <cell r="G428">
            <v>710000</v>
          </cell>
          <cell r="H428">
            <v>305000</v>
          </cell>
          <cell r="I428">
            <v>3564000</v>
          </cell>
          <cell r="J428">
            <v>719000</v>
          </cell>
          <cell r="K428">
            <v>2817000</v>
          </cell>
          <cell r="L428">
            <v>50168000</v>
          </cell>
        </row>
        <row r="429">
          <cell r="A429">
            <v>36892</v>
          </cell>
          <cell r="B429">
            <v>36892</v>
          </cell>
          <cell r="C429">
            <v>536000</v>
          </cell>
          <cell r="D429">
            <v>1124000</v>
          </cell>
          <cell r="E429">
            <v>483000</v>
          </cell>
          <cell r="F429">
            <v>269000</v>
          </cell>
          <cell r="G429">
            <v>735000</v>
          </cell>
          <cell r="H429">
            <v>305000</v>
          </cell>
          <cell r="I429">
            <v>3452000</v>
          </cell>
          <cell r="J429">
            <v>560000</v>
          </cell>
          <cell r="K429">
            <v>2898000</v>
          </cell>
          <cell r="L429">
            <v>50728000</v>
          </cell>
        </row>
        <row r="430">
          <cell r="A430">
            <v>36893</v>
          </cell>
          <cell r="B430">
            <v>36893</v>
          </cell>
          <cell r="C430">
            <v>532000</v>
          </cell>
          <cell r="D430">
            <v>1139000</v>
          </cell>
          <cell r="E430">
            <v>405000</v>
          </cell>
          <cell r="F430">
            <v>274000</v>
          </cell>
          <cell r="G430">
            <v>745000</v>
          </cell>
          <cell r="H430">
            <v>317000</v>
          </cell>
          <cell r="I430">
            <v>3412000</v>
          </cell>
          <cell r="J430">
            <v>8000</v>
          </cell>
          <cell r="K430">
            <v>3361000</v>
          </cell>
          <cell r="L430">
            <v>50741000</v>
          </cell>
        </row>
        <row r="431">
          <cell r="A431">
            <v>36894</v>
          </cell>
          <cell r="B431">
            <v>36894</v>
          </cell>
          <cell r="C431">
            <v>535000</v>
          </cell>
          <cell r="D431">
            <v>1240000</v>
          </cell>
          <cell r="E431">
            <v>462000</v>
          </cell>
          <cell r="F431">
            <v>272000</v>
          </cell>
          <cell r="G431">
            <v>764000</v>
          </cell>
          <cell r="H431">
            <v>315000</v>
          </cell>
          <cell r="I431">
            <v>3587000</v>
          </cell>
          <cell r="J431">
            <v>141000</v>
          </cell>
          <cell r="K431">
            <v>3500000</v>
          </cell>
          <cell r="L431">
            <v>50883000</v>
          </cell>
        </row>
        <row r="432">
          <cell r="A432">
            <v>36895</v>
          </cell>
          <cell r="B432">
            <v>36895</v>
          </cell>
          <cell r="C432">
            <v>540000</v>
          </cell>
          <cell r="D432">
            <v>1223000</v>
          </cell>
          <cell r="E432">
            <v>418000</v>
          </cell>
          <cell r="F432">
            <v>355000</v>
          </cell>
          <cell r="G432">
            <v>746000</v>
          </cell>
          <cell r="H432">
            <v>314000</v>
          </cell>
          <cell r="I432">
            <v>3597000</v>
          </cell>
          <cell r="J432">
            <v>193000</v>
          </cell>
          <cell r="K432">
            <v>3401000</v>
          </cell>
          <cell r="L432">
            <v>51076000</v>
          </cell>
        </row>
        <row r="433">
          <cell r="A433">
            <v>36896</v>
          </cell>
          <cell r="B433">
            <v>36896</v>
          </cell>
          <cell r="C433">
            <v>540000</v>
          </cell>
          <cell r="D433">
            <v>1281000</v>
          </cell>
          <cell r="E433">
            <v>421000</v>
          </cell>
          <cell r="F433">
            <v>357000</v>
          </cell>
          <cell r="G433">
            <v>745000</v>
          </cell>
          <cell r="H433">
            <v>313000</v>
          </cell>
          <cell r="I433">
            <v>3657000</v>
          </cell>
          <cell r="J433">
            <v>131000</v>
          </cell>
          <cell r="K433">
            <v>3459000</v>
          </cell>
          <cell r="L433">
            <v>51207000</v>
          </cell>
        </row>
        <row r="434">
          <cell r="A434">
            <v>36897</v>
          </cell>
          <cell r="B434">
            <v>36897</v>
          </cell>
          <cell r="C434">
            <v>533000</v>
          </cell>
          <cell r="D434">
            <v>1248000</v>
          </cell>
          <cell r="E434">
            <v>456000</v>
          </cell>
          <cell r="F434">
            <v>261000</v>
          </cell>
          <cell r="G434">
            <v>744000</v>
          </cell>
          <cell r="H434">
            <v>306000</v>
          </cell>
          <cell r="I434">
            <v>3549000</v>
          </cell>
          <cell r="J434">
            <v>554000</v>
          </cell>
          <cell r="K434">
            <v>3074000</v>
          </cell>
          <cell r="L434">
            <v>51761000</v>
          </cell>
        </row>
        <row r="435">
          <cell r="A435">
            <v>36898</v>
          </cell>
          <cell r="B435">
            <v>36898</v>
          </cell>
          <cell r="C435">
            <v>535000</v>
          </cell>
          <cell r="D435">
            <v>1243000</v>
          </cell>
          <cell r="E435">
            <v>463000</v>
          </cell>
          <cell r="F435">
            <v>302000</v>
          </cell>
          <cell r="G435">
            <v>753000</v>
          </cell>
          <cell r="H435">
            <v>303000</v>
          </cell>
          <cell r="I435">
            <v>3598000</v>
          </cell>
          <cell r="J435">
            <v>329000</v>
          </cell>
          <cell r="K435">
            <v>3196000</v>
          </cell>
          <cell r="L435">
            <v>52091000</v>
          </cell>
        </row>
        <row r="436">
          <cell r="A436">
            <v>36899</v>
          </cell>
          <cell r="B436">
            <v>36899</v>
          </cell>
          <cell r="C436">
            <v>537000</v>
          </cell>
          <cell r="D436">
            <v>1260000</v>
          </cell>
          <cell r="E436">
            <v>427000</v>
          </cell>
          <cell r="F436">
            <v>294000</v>
          </cell>
          <cell r="G436">
            <v>755000</v>
          </cell>
          <cell r="H436">
            <v>235000</v>
          </cell>
          <cell r="I436">
            <v>3508000</v>
          </cell>
          <cell r="J436">
            <v>-888000</v>
          </cell>
          <cell r="K436">
            <v>4396000</v>
          </cell>
          <cell r="L436">
            <v>51204000</v>
          </cell>
        </row>
        <row r="437">
          <cell r="A437">
            <v>36900</v>
          </cell>
          <cell r="B437">
            <v>36900</v>
          </cell>
          <cell r="C437">
            <v>540000</v>
          </cell>
          <cell r="D437">
            <v>1149000</v>
          </cell>
          <cell r="E437">
            <v>365000</v>
          </cell>
          <cell r="F437">
            <v>236000</v>
          </cell>
          <cell r="G437">
            <v>754000</v>
          </cell>
          <cell r="H437">
            <v>226000</v>
          </cell>
          <cell r="I437">
            <v>3269000</v>
          </cell>
          <cell r="J437">
            <v>-744000</v>
          </cell>
          <cell r="K437">
            <v>4103000</v>
          </cell>
          <cell r="L437">
            <v>50461000</v>
          </cell>
        </row>
        <row r="438">
          <cell r="A438">
            <v>36901</v>
          </cell>
          <cell r="B438">
            <v>36901</v>
          </cell>
          <cell r="C438">
            <v>540000</v>
          </cell>
          <cell r="D438">
            <v>1129000</v>
          </cell>
          <cell r="E438">
            <v>366000</v>
          </cell>
          <cell r="F438">
            <v>195000</v>
          </cell>
          <cell r="G438">
            <v>759000</v>
          </cell>
          <cell r="H438">
            <v>227000</v>
          </cell>
          <cell r="I438">
            <v>3216000</v>
          </cell>
          <cell r="J438">
            <v>-1549000</v>
          </cell>
          <cell r="K438">
            <v>4614000</v>
          </cell>
          <cell r="L438">
            <v>48913000</v>
          </cell>
        </row>
        <row r="439">
          <cell r="A439">
            <v>36902</v>
          </cell>
          <cell r="B439">
            <v>36902</v>
          </cell>
          <cell r="C439">
            <v>547000</v>
          </cell>
          <cell r="D439">
            <v>1226000</v>
          </cell>
          <cell r="E439">
            <v>338000</v>
          </cell>
          <cell r="F439">
            <v>318000</v>
          </cell>
          <cell r="G439">
            <v>761000</v>
          </cell>
          <cell r="H439">
            <v>245000</v>
          </cell>
          <cell r="I439">
            <v>3435000</v>
          </cell>
          <cell r="J439">
            <v>-1092000</v>
          </cell>
          <cell r="K439">
            <v>4564000</v>
          </cell>
          <cell r="L439">
            <v>47821000</v>
          </cell>
        </row>
        <row r="440">
          <cell r="A440">
            <v>36903</v>
          </cell>
          <cell r="B440">
            <v>36903</v>
          </cell>
          <cell r="C440">
            <v>535000</v>
          </cell>
          <cell r="D440">
            <v>1223000</v>
          </cell>
          <cell r="E440">
            <v>344000</v>
          </cell>
          <cell r="F440">
            <v>365000</v>
          </cell>
          <cell r="G440">
            <v>758000</v>
          </cell>
          <cell r="H440">
            <v>290000</v>
          </cell>
          <cell r="I440">
            <v>3514000</v>
          </cell>
          <cell r="J440">
            <v>-1086000</v>
          </cell>
          <cell r="K440">
            <v>4681000</v>
          </cell>
          <cell r="L440">
            <v>46734000</v>
          </cell>
        </row>
        <row r="441">
          <cell r="A441">
            <v>36904</v>
          </cell>
          <cell r="B441">
            <v>36904</v>
          </cell>
          <cell r="C441">
            <v>541000</v>
          </cell>
          <cell r="D441">
            <v>1264000</v>
          </cell>
          <cell r="E441">
            <v>453000</v>
          </cell>
          <cell r="F441">
            <v>319000</v>
          </cell>
          <cell r="G441">
            <v>748000</v>
          </cell>
          <cell r="H441">
            <v>298000</v>
          </cell>
          <cell r="I441">
            <v>3623000</v>
          </cell>
          <cell r="J441">
            <v>-610000</v>
          </cell>
          <cell r="K441">
            <v>4189000</v>
          </cell>
          <cell r="L441">
            <v>46124000</v>
          </cell>
        </row>
        <row r="442">
          <cell r="A442">
            <v>36905</v>
          </cell>
          <cell r="B442">
            <v>36905</v>
          </cell>
          <cell r="C442">
            <v>542000</v>
          </cell>
          <cell r="D442">
            <v>1231000</v>
          </cell>
          <cell r="E442">
            <v>477000</v>
          </cell>
          <cell r="F442">
            <v>327000</v>
          </cell>
          <cell r="G442">
            <v>756000</v>
          </cell>
          <cell r="H442">
            <v>306000</v>
          </cell>
          <cell r="I442">
            <v>3639000</v>
          </cell>
          <cell r="J442">
            <v>-435000</v>
          </cell>
          <cell r="K442">
            <v>4091000</v>
          </cell>
          <cell r="L442">
            <v>45689000</v>
          </cell>
        </row>
        <row r="443">
          <cell r="A443">
            <v>36906</v>
          </cell>
          <cell r="B443">
            <v>36906</v>
          </cell>
          <cell r="C443">
            <v>535000</v>
          </cell>
          <cell r="D443">
            <v>1260000</v>
          </cell>
          <cell r="E443">
            <v>454000</v>
          </cell>
          <cell r="F443">
            <v>333000</v>
          </cell>
          <cell r="G443">
            <v>761000</v>
          </cell>
          <cell r="H443">
            <v>302000</v>
          </cell>
          <cell r="I443">
            <v>3645000</v>
          </cell>
          <cell r="J443">
            <v>-1459000</v>
          </cell>
          <cell r="K443">
            <v>5076000</v>
          </cell>
          <cell r="L443">
            <v>44231000</v>
          </cell>
        </row>
        <row r="444">
          <cell r="A444">
            <v>36907</v>
          </cell>
          <cell r="B444">
            <v>36907</v>
          </cell>
          <cell r="C444">
            <v>539000</v>
          </cell>
          <cell r="D444">
            <v>1244000</v>
          </cell>
          <cell r="E444">
            <v>431000</v>
          </cell>
          <cell r="F444">
            <v>333000</v>
          </cell>
          <cell r="G444">
            <v>759000</v>
          </cell>
          <cell r="H444">
            <v>289000</v>
          </cell>
          <cell r="I444">
            <v>3596000</v>
          </cell>
          <cell r="J444">
            <v>-1597000</v>
          </cell>
          <cell r="K444">
            <v>5211000</v>
          </cell>
          <cell r="L444">
            <v>42633000</v>
          </cell>
        </row>
        <row r="445">
          <cell r="A445">
            <v>36908</v>
          </cell>
          <cell r="B445">
            <v>36908</v>
          </cell>
          <cell r="C445">
            <v>529000</v>
          </cell>
          <cell r="D445">
            <v>1114000</v>
          </cell>
          <cell r="E445">
            <v>370000</v>
          </cell>
          <cell r="F445">
            <v>370000</v>
          </cell>
          <cell r="G445">
            <v>756000</v>
          </cell>
          <cell r="H445">
            <v>273000</v>
          </cell>
          <cell r="I445">
            <v>3438000</v>
          </cell>
          <cell r="J445">
            <v>-1520000</v>
          </cell>
          <cell r="K445">
            <v>4989000</v>
          </cell>
          <cell r="L445">
            <v>41114000</v>
          </cell>
        </row>
        <row r="446">
          <cell r="A446">
            <v>36909</v>
          </cell>
          <cell r="B446">
            <v>36909</v>
          </cell>
          <cell r="C446">
            <v>532000</v>
          </cell>
          <cell r="D446">
            <v>1042000</v>
          </cell>
          <cell r="E446">
            <v>353000</v>
          </cell>
          <cell r="F446">
            <v>382000</v>
          </cell>
          <cell r="G446">
            <v>740000</v>
          </cell>
          <cell r="H446">
            <v>264000</v>
          </cell>
          <cell r="I446">
            <v>3313000</v>
          </cell>
          <cell r="J446">
            <v>-1429000</v>
          </cell>
          <cell r="K446">
            <v>4675000</v>
          </cell>
          <cell r="L446">
            <v>39686000</v>
          </cell>
        </row>
        <row r="447">
          <cell r="A447">
            <v>36910</v>
          </cell>
          <cell r="B447">
            <v>36910</v>
          </cell>
          <cell r="C447">
            <v>536000</v>
          </cell>
          <cell r="D447">
            <v>1070000</v>
          </cell>
          <cell r="E447">
            <v>355000</v>
          </cell>
          <cell r="F447">
            <v>411000</v>
          </cell>
          <cell r="G447">
            <v>757000</v>
          </cell>
          <cell r="H447">
            <v>261000</v>
          </cell>
          <cell r="I447">
            <v>3391000</v>
          </cell>
          <cell r="J447">
            <v>-1054000</v>
          </cell>
          <cell r="K447">
            <v>4374000</v>
          </cell>
          <cell r="L447">
            <v>38633000</v>
          </cell>
        </row>
        <row r="448">
          <cell r="A448">
            <v>36911</v>
          </cell>
          <cell r="B448">
            <v>36911</v>
          </cell>
          <cell r="C448">
            <v>522000</v>
          </cell>
          <cell r="D448">
            <v>1191000</v>
          </cell>
          <cell r="E448">
            <v>377000</v>
          </cell>
          <cell r="F448">
            <v>379000</v>
          </cell>
          <cell r="G448">
            <v>768000</v>
          </cell>
          <cell r="H448">
            <v>299000</v>
          </cell>
          <cell r="I448">
            <v>3536000</v>
          </cell>
          <cell r="J448">
            <v>-137000</v>
          </cell>
          <cell r="K448">
            <v>3812000</v>
          </cell>
          <cell r="L448">
            <v>38496000</v>
          </cell>
        </row>
        <row r="449">
          <cell r="A449">
            <v>36912</v>
          </cell>
          <cell r="B449">
            <v>36912</v>
          </cell>
          <cell r="C449">
            <v>539000</v>
          </cell>
          <cell r="D449">
            <v>1189000</v>
          </cell>
          <cell r="E449">
            <v>421000</v>
          </cell>
          <cell r="F449">
            <v>351000</v>
          </cell>
          <cell r="G449">
            <v>757000</v>
          </cell>
          <cell r="H449">
            <v>312000</v>
          </cell>
          <cell r="I449">
            <v>3569000</v>
          </cell>
          <cell r="J449">
            <v>-224000</v>
          </cell>
          <cell r="K449">
            <v>3668000</v>
          </cell>
          <cell r="L449">
            <v>38271000</v>
          </cell>
        </row>
        <row r="450">
          <cell r="A450">
            <v>36913</v>
          </cell>
          <cell r="B450">
            <v>36913</v>
          </cell>
          <cell r="C450">
            <v>534000</v>
          </cell>
          <cell r="D450">
            <v>1200000</v>
          </cell>
          <cell r="E450">
            <v>435000</v>
          </cell>
          <cell r="F450">
            <v>359000</v>
          </cell>
          <cell r="G450">
            <v>760000</v>
          </cell>
          <cell r="H450">
            <v>307000</v>
          </cell>
          <cell r="I450">
            <v>3595000</v>
          </cell>
          <cell r="J450">
            <v>-618000</v>
          </cell>
          <cell r="K450">
            <v>4284000</v>
          </cell>
          <cell r="L450">
            <v>37654000</v>
          </cell>
        </row>
        <row r="451">
          <cell r="A451">
            <v>36914</v>
          </cell>
          <cell r="B451">
            <v>36914</v>
          </cell>
          <cell r="C451">
            <v>541000</v>
          </cell>
          <cell r="D451">
            <v>1219000</v>
          </cell>
          <cell r="E451">
            <v>421000</v>
          </cell>
          <cell r="F451">
            <v>367000</v>
          </cell>
          <cell r="G451">
            <v>762000</v>
          </cell>
          <cell r="H451">
            <v>290000</v>
          </cell>
          <cell r="I451">
            <v>3601000</v>
          </cell>
          <cell r="J451">
            <v>-745000</v>
          </cell>
          <cell r="K451">
            <v>4313000</v>
          </cell>
          <cell r="L451">
            <v>36910000</v>
          </cell>
        </row>
        <row r="452">
          <cell r="A452">
            <v>36915</v>
          </cell>
          <cell r="B452">
            <v>36915</v>
          </cell>
          <cell r="C452">
            <v>536000</v>
          </cell>
          <cell r="D452">
            <v>1248000</v>
          </cell>
          <cell r="E452">
            <v>430000</v>
          </cell>
          <cell r="F452">
            <v>369000</v>
          </cell>
          <cell r="G452">
            <v>765000</v>
          </cell>
          <cell r="H452">
            <v>309000</v>
          </cell>
          <cell r="I452">
            <v>3657000</v>
          </cell>
          <cell r="J452">
            <v>-1062000</v>
          </cell>
          <cell r="K452">
            <v>4734000</v>
          </cell>
          <cell r="L452">
            <v>35846000</v>
          </cell>
        </row>
        <row r="453">
          <cell r="A453">
            <v>36916</v>
          </cell>
          <cell r="B453">
            <v>36916</v>
          </cell>
          <cell r="C453">
            <v>530000</v>
          </cell>
          <cell r="D453">
            <v>1215000</v>
          </cell>
          <cell r="E453">
            <v>463000</v>
          </cell>
          <cell r="F453">
            <v>356000</v>
          </cell>
          <cell r="G453">
            <v>773000</v>
          </cell>
          <cell r="H453">
            <v>313000</v>
          </cell>
          <cell r="I453">
            <v>3650000</v>
          </cell>
          <cell r="J453">
            <v>-1181000</v>
          </cell>
          <cell r="K453">
            <v>4822000</v>
          </cell>
          <cell r="L453">
            <v>34666000</v>
          </cell>
        </row>
        <row r="454">
          <cell r="A454">
            <v>36917</v>
          </cell>
          <cell r="B454">
            <v>36917</v>
          </cell>
          <cell r="C454">
            <v>524000</v>
          </cell>
          <cell r="D454">
            <v>1202000</v>
          </cell>
          <cell r="E454">
            <v>447000</v>
          </cell>
          <cell r="F454">
            <v>355000</v>
          </cell>
          <cell r="G454">
            <v>769000</v>
          </cell>
          <cell r="H454">
            <v>304000</v>
          </cell>
          <cell r="I454">
            <v>3600000</v>
          </cell>
          <cell r="J454">
            <v>-1447000</v>
          </cell>
          <cell r="K454">
            <v>4982000</v>
          </cell>
          <cell r="L454">
            <v>33221000</v>
          </cell>
        </row>
        <row r="455">
          <cell r="A455">
            <v>36918</v>
          </cell>
          <cell r="B455">
            <v>36918</v>
          </cell>
          <cell r="C455">
            <v>527000</v>
          </cell>
          <cell r="D455">
            <v>1214000</v>
          </cell>
          <cell r="E455">
            <v>439000</v>
          </cell>
          <cell r="F455">
            <v>353000</v>
          </cell>
          <cell r="G455">
            <v>778000</v>
          </cell>
          <cell r="H455">
            <v>297000</v>
          </cell>
          <cell r="I455">
            <v>3608000</v>
          </cell>
          <cell r="J455">
            <v>-903000</v>
          </cell>
          <cell r="K455">
            <v>4552000</v>
          </cell>
          <cell r="L455">
            <v>32319000</v>
          </cell>
        </row>
        <row r="456">
          <cell r="A456">
            <v>36919</v>
          </cell>
          <cell r="B456">
            <v>36919</v>
          </cell>
          <cell r="C456">
            <v>505000</v>
          </cell>
          <cell r="D456">
            <v>1146000</v>
          </cell>
          <cell r="E456">
            <v>452000</v>
          </cell>
          <cell r="F456">
            <v>350000</v>
          </cell>
          <cell r="G456">
            <v>749000</v>
          </cell>
          <cell r="H456">
            <v>271000</v>
          </cell>
          <cell r="I456">
            <v>3474000</v>
          </cell>
          <cell r="J456">
            <v>-528000</v>
          </cell>
          <cell r="K456">
            <v>4098000</v>
          </cell>
          <cell r="L456">
            <v>31791000</v>
          </cell>
        </row>
        <row r="457">
          <cell r="A457">
            <v>36920</v>
          </cell>
          <cell r="B457">
            <v>36920</v>
          </cell>
          <cell r="C457">
            <v>512000</v>
          </cell>
          <cell r="D457">
            <v>1110000</v>
          </cell>
          <cell r="E457">
            <v>459000</v>
          </cell>
          <cell r="F457">
            <v>353000</v>
          </cell>
          <cell r="G457">
            <v>757000</v>
          </cell>
          <cell r="H457">
            <v>277000</v>
          </cell>
          <cell r="I457">
            <v>3469000</v>
          </cell>
          <cell r="J457">
            <v>-1309000</v>
          </cell>
          <cell r="K457">
            <v>4721000</v>
          </cell>
          <cell r="L457">
            <v>30312000</v>
          </cell>
        </row>
        <row r="458">
          <cell r="A458">
            <v>36921</v>
          </cell>
          <cell r="B458">
            <v>36921</v>
          </cell>
          <cell r="C458">
            <v>537000</v>
          </cell>
          <cell r="D458">
            <v>1159000</v>
          </cell>
          <cell r="E458">
            <v>464000</v>
          </cell>
          <cell r="F458">
            <v>338000</v>
          </cell>
          <cell r="G458">
            <v>767000</v>
          </cell>
          <cell r="H458">
            <v>298000</v>
          </cell>
          <cell r="I458">
            <v>3564000</v>
          </cell>
          <cell r="J458">
            <v>-1072000</v>
          </cell>
          <cell r="K458">
            <v>4627000</v>
          </cell>
          <cell r="L458">
            <v>29241000</v>
          </cell>
        </row>
        <row r="459">
          <cell r="A459">
            <v>36922</v>
          </cell>
          <cell r="B459">
            <v>36922</v>
          </cell>
          <cell r="C459">
            <v>518000</v>
          </cell>
          <cell r="D459">
            <v>1088000</v>
          </cell>
          <cell r="E459">
            <v>450000</v>
          </cell>
          <cell r="F459">
            <v>342000</v>
          </cell>
          <cell r="G459">
            <v>754000</v>
          </cell>
          <cell r="H459">
            <v>290000</v>
          </cell>
          <cell r="I459">
            <v>3443000</v>
          </cell>
          <cell r="J459">
            <v>-1241000</v>
          </cell>
          <cell r="K459">
            <v>4701000</v>
          </cell>
          <cell r="L459">
            <v>28000000</v>
          </cell>
        </row>
        <row r="460">
          <cell r="A460">
            <v>36923</v>
          </cell>
          <cell r="B460">
            <v>36923</v>
          </cell>
          <cell r="C460">
            <v>530000</v>
          </cell>
          <cell r="D460">
            <v>1205000</v>
          </cell>
          <cell r="E460">
            <v>387000</v>
          </cell>
          <cell r="F460">
            <v>247000</v>
          </cell>
          <cell r="G460">
            <v>779000</v>
          </cell>
          <cell r="H460">
            <v>283000</v>
          </cell>
          <cell r="I460">
            <v>3432000</v>
          </cell>
          <cell r="J460">
            <v>-771000</v>
          </cell>
          <cell r="K460">
            <v>4240000</v>
          </cell>
          <cell r="L460">
            <v>27230000</v>
          </cell>
        </row>
        <row r="461">
          <cell r="A461">
            <v>36924</v>
          </cell>
          <cell r="B461">
            <v>36924</v>
          </cell>
          <cell r="C461">
            <v>517000</v>
          </cell>
          <cell r="D461">
            <v>1227000</v>
          </cell>
          <cell r="E461">
            <v>454000</v>
          </cell>
          <cell r="F461">
            <v>281000</v>
          </cell>
          <cell r="G461">
            <v>710000</v>
          </cell>
          <cell r="H461">
            <v>273000</v>
          </cell>
          <cell r="I461">
            <v>3462000</v>
          </cell>
          <cell r="J461">
            <v>-428000</v>
          </cell>
          <cell r="K461">
            <v>3798000</v>
          </cell>
          <cell r="L461">
            <v>26802000</v>
          </cell>
        </row>
        <row r="462">
          <cell r="A462">
            <v>36925</v>
          </cell>
          <cell r="B462">
            <v>36925</v>
          </cell>
          <cell r="C462">
            <v>528000</v>
          </cell>
          <cell r="D462">
            <v>1204000</v>
          </cell>
          <cell r="E462">
            <v>499000</v>
          </cell>
          <cell r="F462">
            <v>280000</v>
          </cell>
          <cell r="G462">
            <v>772000</v>
          </cell>
          <cell r="H462">
            <v>281000</v>
          </cell>
          <cell r="I462">
            <v>3563000</v>
          </cell>
          <cell r="J462">
            <v>435000</v>
          </cell>
          <cell r="K462">
            <v>2973000</v>
          </cell>
          <cell r="L462">
            <v>27237000</v>
          </cell>
        </row>
        <row r="463">
          <cell r="A463">
            <v>36926</v>
          </cell>
          <cell r="B463">
            <v>36926</v>
          </cell>
          <cell r="C463">
            <v>532000</v>
          </cell>
          <cell r="D463">
            <v>955000</v>
          </cell>
          <cell r="E463">
            <v>487000</v>
          </cell>
          <cell r="F463">
            <v>266000</v>
          </cell>
          <cell r="G463">
            <v>753000</v>
          </cell>
          <cell r="H463">
            <v>318000</v>
          </cell>
          <cell r="I463">
            <v>3311000</v>
          </cell>
          <cell r="J463">
            <v>831000</v>
          </cell>
          <cell r="K463">
            <v>2689000</v>
          </cell>
          <cell r="L463">
            <v>28066000</v>
          </cell>
        </row>
        <row r="464">
          <cell r="A464">
            <v>36927</v>
          </cell>
          <cell r="B464">
            <v>36927</v>
          </cell>
          <cell r="C464">
            <v>526000</v>
          </cell>
          <cell r="D464">
            <v>1254000</v>
          </cell>
          <cell r="E464">
            <v>450000</v>
          </cell>
          <cell r="F464">
            <v>296000</v>
          </cell>
          <cell r="G464">
            <v>782000</v>
          </cell>
          <cell r="H464">
            <v>314000</v>
          </cell>
          <cell r="I464">
            <v>3622000</v>
          </cell>
          <cell r="J464">
            <v>416000</v>
          </cell>
          <cell r="K464">
            <v>3173000</v>
          </cell>
          <cell r="L464">
            <v>28482000</v>
          </cell>
        </row>
        <row r="465">
          <cell r="A465">
            <v>36928</v>
          </cell>
          <cell r="B465">
            <v>36928</v>
          </cell>
          <cell r="C465">
            <v>519000</v>
          </cell>
          <cell r="D465">
            <v>1240000</v>
          </cell>
          <cell r="E465">
            <v>495000</v>
          </cell>
          <cell r="F465">
            <v>260000</v>
          </cell>
          <cell r="G465">
            <v>803000</v>
          </cell>
          <cell r="H465">
            <v>316000</v>
          </cell>
          <cell r="I465">
            <v>3634000</v>
          </cell>
          <cell r="J465">
            <v>78000</v>
          </cell>
          <cell r="K465">
            <v>3589000</v>
          </cell>
          <cell r="L465">
            <v>28688000</v>
          </cell>
        </row>
        <row r="466">
          <cell r="A466">
            <v>36929</v>
          </cell>
          <cell r="B466">
            <v>36929</v>
          </cell>
          <cell r="C466">
            <v>533000</v>
          </cell>
          <cell r="D466">
            <v>1246000</v>
          </cell>
          <cell r="E466">
            <v>499000</v>
          </cell>
          <cell r="F466">
            <v>276000</v>
          </cell>
          <cell r="G466">
            <v>781000</v>
          </cell>
          <cell r="H466">
            <v>321000</v>
          </cell>
          <cell r="I466">
            <v>3656000</v>
          </cell>
          <cell r="J466">
            <v>-935000</v>
          </cell>
          <cell r="K466">
            <v>4567000</v>
          </cell>
          <cell r="L466">
            <v>27625000</v>
          </cell>
        </row>
        <row r="467">
          <cell r="A467">
            <v>36930</v>
          </cell>
          <cell r="B467">
            <v>36930</v>
          </cell>
          <cell r="C467">
            <v>530000</v>
          </cell>
          <cell r="D467">
            <v>1221000</v>
          </cell>
          <cell r="E467">
            <v>464000</v>
          </cell>
          <cell r="F467">
            <v>289000</v>
          </cell>
          <cell r="G467">
            <v>788000</v>
          </cell>
          <cell r="H467">
            <v>320000</v>
          </cell>
          <cell r="I467">
            <v>3611000</v>
          </cell>
          <cell r="J467">
            <v>-1069000</v>
          </cell>
          <cell r="K467">
            <v>4699000</v>
          </cell>
          <cell r="L467">
            <v>26556000</v>
          </cell>
        </row>
        <row r="468">
          <cell r="A468">
            <v>36931</v>
          </cell>
          <cell r="B468">
            <v>36931</v>
          </cell>
          <cell r="C468">
            <v>534000</v>
          </cell>
          <cell r="D468">
            <v>1191000</v>
          </cell>
          <cell r="E468">
            <v>451000</v>
          </cell>
          <cell r="F468">
            <v>271000</v>
          </cell>
          <cell r="G468">
            <v>752000</v>
          </cell>
          <cell r="H468">
            <v>330000</v>
          </cell>
          <cell r="I468">
            <v>3530000</v>
          </cell>
          <cell r="J468">
            <v>-1110000</v>
          </cell>
          <cell r="K468">
            <v>4614000</v>
          </cell>
          <cell r="L468">
            <v>25448000</v>
          </cell>
        </row>
        <row r="469">
          <cell r="A469">
            <v>36932</v>
          </cell>
          <cell r="B469">
            <v>36932</v>
          </cell>
          <cell r="C469">
            <v>532000</v>
          </cell>
          <cell r="D469">
            <v>1122000</v>
          </cell>
          <cell r="E469">
            <v>492000</v>
          </cell>
          <cell r="F469">
            <v>276000</v>
          </cell>
          <cell r="G469">
            <v>774000</v>
          </cell>
          <cell r="H469">
            <v>328000</v>
          </cell>
          <cell r="I469">
            <v>3526000</v>
          </cell>
          <cell r="J469">
            <v>-864000</v>
          </cell>
          <cell r="K469">
            <v>4411000</v>
          </cell>
          <cell r="L469">
            <v>24585000</v>
          </cell>
        </row>
        <row r="470">
          <cell r="A470">
            <v>36933</v>
          </cell>
          <cell r="B470">
            <v>36933</v>
          </cell>
          <cell r="C470">
            <v>538000</v>
          </cell>
          <cell r="D470">
            <v>1120000</v>
          </cell>
          <cell r="E470">
            <v>488000</v>
          </cell>
          <cell r="F470">
            <v>275000</v>
          </cell>
          <cell r="G470">
            <v>771000</v>
          </cell>
          <cell r="H470">
            <v>329000</v>
          </cell>
          <cell r="I470">
            <v>3520000</v>
          </cell>
          <cell r="J470">
            <v>-809000</v>
          </cell>
          <cell r="K470">
            <v>4290000</v>
          </cell>
          <cell r="L470">
            <v>23776000</v>
          </cell>
        </row>
        <row r="471">
          <cell r="A471">
            <v>36934</v>
          </cell>
          <cell r="B471">
            <v>36934</v>
          </cell>
          <cell r="C471">
            <v>502000</v>
          </cell>
          <cell r="D471">
            <v>1134000</v>
          </cell>
          <cell r="E471">
            <v>498000</v>
          </cell>
          <cell r="F471">
            <v>276000</v>
          </cell>
          <cell r="G471">
            <v>767000</v>
          </cell>
          <cell r="H471">
            <v>295000</v>
          </cell>
          <cell r="I471">
            <v>3472000</v>
          </cell>
          <cell r="J471">
            <v>-1454000</v>
          </cell>
          <cell r="K471">
            <v>4944000</v>
          </cell>
          <cell r="L471">
            <v>22322000</v>
          </cell>
        </row>
        <row r="472">
          <cell r="A472">
            <v>36935</v>
          </cell>
          <cell r="B472">
            <v>36935</v>
          </cell>
          <cell r="C472">
            <v>540000</v>
          </cell>
          <cell r="D472">
            <v>1204000</v>
          </cell>
          <cell r="E472">
            <v>493000</v>
          </cell>
          <cell r="F472">
            <v>296000</v>
          </cell>
          <cell r="G472">
            <v>772000</v>
          </cell>
          <cell r="H472">
            <v>263000</v>
          </cell>
          <cell r="I472">
            <v>3568000</v>
          </cell>
          <cell r="J472">
            <v>-1582000</v>
          </cell>
          <cell r="K472">
            <v>5177000</v>
          </cell>
          <cell r="L472">
            <v>20741000</v>
          </cell>
        </row>
        <row r="473">
          <cell r="A473">
            <v>36936</v>
          </cell>
          <cell r="B473">
            <v>36936</v>
          </cell>
          <cell r="C473">
            <v>527000</v>
          </cell>
          <cell r="D473">
            <v>1210000</v>
          </cell>
          <cell r="E473">
            <v>482000</v>
          </cell>
          <cell r="F473">
            <v>299000</v>
          </cell>
          <cell r="G473">
            <v>768000</v>
          </cell>
          <cell r="H473">
            <v>314000</v>
          </cell>
          <cell r="I473">
            <v>3600000</v>
          </cell>
          <cell r="J473">
            <v>-1151000</v>
          </cell>
          <cell r="K473">
            <v>4828000</v>
          </cell>
          <cell r="L473">
            <v>19495000</v>
          </cell>
        </row>
        <row r="474">
          <cell r="A474">
            <v>36937</v>
          </cell>
          <cell r="B474">
            <v>36937</v>
          </cell>
          <cell r="C474">
            <v>527000</v>
          </cell>
          <cell r="D474">
            <v>1124000</v>
          </cell>
          <cell r="E474">
            <v>441000</v>
          </cell>
          <cell r="F474">
            <v>300000</v>
          </cell>
          <cell r="G474">
            <v>769000</v>
          </cell>
          <cell r="H474">
            <v>324000</v>
          </cell>
          <cell r="I474">
            <v>3485000</v>
          </cell>
          <cell r="J474">
            <v>-1162000</v>
          </cell>
          <cell r="K474">
            <v>4521000</v>
          </cell>
          <cell r="L474">
            <v>18428000</v>
          </cell>
        </row>
        <row r="475">
          <cell r="A475">
            <v>36938</v>
          </cell>
          <cell r="B475">
            <v>36938</v>
          </cell>
          <cell r="C475">
            <v>541000</v>
          </cell>
          <cell r="D475">
            <v>1164000</v>
          </cell>
          <cell r="E475">
            <v>482000</v>
          </cell>
          <cell r="F475">
            <v>284000</v>
          </cell>
          <cell r="G475">
            <v>773000</v>
          </cell>
          <cell r="H475">
            <v>311000</v>
          </cell>
          <cell r="I475">
            <v>3554000</v>
          </cell>
          <cell r="J475">
            <v>-528000</v>
          </cell>
          <cell r="K475">
            <v>4049000</v>
          </cell>
          <cell r="L475">
            <v>17900000</v>
          </cell>
        </row>
        <row r="476">
          <cell r="A476">
            <v>36939</v>
          </cell>
          <cell r="B476">
            <v>36939</v>
          </cell>
          <cell r="C476">
            <v>531000</v>
          </cell>
          <cell r="D476">
            <v>1229000</v>
          </cell>
          <cell r="E476">
            <v>502000</v>
          </cell>
          <cell r="F476">
            <v>280000</v>
          </cell>
          <cell r="G476">
            <v>781000</v>
          </cell>
          <cell r="H476">
            <v>323000</v>
          </cell>
          <cell r="I476">
            <v>3645000</v>
          </cell>
          <cell r="J476">
            <v>-58000</v>
          </cell>
          <cell r="K476">
            <v>3708000</v>
          </cell>
          <cell r="L476">
            <v>17843000</v>
          </cell>
        </row>
        <row r="477">
          <cell r="A477">
            <v>36940</v>
          </cell>
          <cell r="B477">
            <v>36940</v>
          </cell>
          <cell r="C477">
            <v>530000</v>
          </cell>
          <cell r="D477">
            <v>1199000</v>
          </cell>
          <cell r="E477">
            <v>492000</v>
          </cell>
          <cell r="F477">
            <v>282000</v>
          </cell>
          <cell r="G477">
            <v>786000</v>
          </cell>
          <cell r="H477">
            <v>309000</v>
          </cell>
          <cell r="I477">
            <v>3597000</v>
          </cell>
          <cell r="J477">
            <v>190000</v>
          </cell>
          <cell r="K477">
            <v>3412000</v>
          </cell>
          <cell r="L477">
            <v>18023000</v>
          </cell>
        </row>
        <row r="478">
          <cell r="A478">
            <v>36941</v>
          </cell>
          <cell r="B478">
            <v>36941</v>
          </cell>
          <cell r="C478">
            <v>539000</v>
          </cell>
          <cell r="D478">
            <v>1249000</v>
          </cell>
          <cell r="E478">
            <v>470000</v>
          </cell>
          <cell r="F478">
            <v>282000</v>
          </cell>
          <cell r="G478">
            <v>783000</v>
          </cell>
          <cell r="H478">
            <v>308000</v>
          </cell>
          <cell r="I478">
            <v>3630000</v>
          </cell>
          <cell r="J478">
            <v>-339000</v>
          </cell>
          <cell r="K478">
            <v>3985000</v>
          </cell>
          <cell r="L478">
            <v>17697000</v>
          </cell>
        </row>
        <row r="479">
          <cell r="A479">
            <v>36942</v>
          </cell>
          <cell r="B479">
            <v>36942</v>
          </cell>
          <cell r="C479">
            <v>541000</v>
          </cell>
          <cell r="D479">
            <v>1239000</v>
          </cell>
          <cell r="E479">
            <v>459000</v>
          </cell>
          <cell r="F479">
            <v>291000</v>
          </cell>
          <cell r="G479">
            <v>773000</v>
          </cell>
          <cell r="H479">
            <v>319000</v>
          </cell>
          <cell r="I479">
            <v>3622000</v>
          </cell>
          <cell r="J479">
            <v>-172000</v>
          </cell>
          <cell r="K479">
            <v>3871000</v>
          </cell>
          <cell r="L479">
            <v>17526000</v>
          </cell>
        </row>
        <row r="480">
          <cell r="A480">
            <v>36943</v>
          </cell>
          <cell r="B480">
            <v>36943</v>
          </cell>
          <cell r="C480">
            <v>538000</v>
          </cell>
          <cell r="D480">
            <v>1222000</v>
          </cell>
          <cell r="E480">
            <v>499000</v>
          </cell>
          <cell r="F480">
            <v>287000</v>
          </cell>
          <cell r="G480">
            <v>763000</v>
          </cell>
          <cell r="H480">
            <v>328000</v>
          </cell>
          <cell r="I480">
            <v>3639000</v>
          </cell>
          <cell r="J480">
            <v>-82000</v>
          </cell>
          <cell r="K480">
            <v>3656000</v>
          </cell>
          <cell r="L480">
            <v>17468000</v>
          </cell>
        </row>
        <row r="481">
          <cell r="A481">
            <v>36944</v>
          </cell>
          <cell r="B481">
            <v>36944</v>
          </cell>
          <cell r="C481">
            <v>541000</v>
          </cell>
          <cell r="D481">
            <v>1244000</v>
          </cell>
          <cell r="E481">
            <v>503000</v>
          </cell>
          <cell r="F481">
            <v>279000</v>
          </cell>
          <cell r="G481">
            <v>775000</v>
          </cell>
          <cell r="H481">
            <v>331000</v>
          </cell>
          <cell r="I481">
            <v>3673000</v>
          </cell>
          <cell r="J481">
            <v>-157000</v>
          </cell>
          <cell r="K481">
            <v>3856000</v>
          </cell>
          <cell r="L481">
            <v>17359000</v>
          </cell>
        </row>
        <row r="482">
          <cell r="A482">
            <v>36945</v>
          </cell>
          <cell r="B482">
            <v>36945</v>
          </cell>
          <cell r="C482">
            <v>541000</v>
          </cell>
          <cell r="D482">
            <v>1250000</v>
          </cell>
          <cell r="E482">
            <v>465000</v>
          </cell>
          <cell r="F482">
            <v>297000</v>
          </cell>
          <cell r="G482">
            <v>771000</v>
          </cell>
          <cell r="H482">
            <v>334000</v>
          </cell>
          <cell r="I482">
            <v>3658000</v>
          </cell>
          <cell r="J482">
            <v>-494000</v>
          </cell>
          <cell r="K482">
            <v>4164000</v>
          </cell>
          <cell r="L482">
            <v>16882000</v>
          </cell>
        </row>
        <row r="483">
          <cell r="A483">
            <v>36946</v>
          </cell>
          <cell r="B483">
            <v>36946</v>
          </cell>
          <cell r="C483">
            <v>538000</v>
          </cell>
          <cell r="D483">
            <v>1240000</v>
          </cell>
          <cell r="E483">
            <v>477000</v>
          </cell>
          <cell r="F483">
            <v>281000</v>
          </cell>
          <cell r="G483">
            <v>788000</v>
          </cell>
          <cell r="H483">
            <v>338000</v>
          </cell>
          <cell r="I483">
            <v>3662000</v>
          </cell>
          <cell r="J483">
            <v>-607000</v>
          </cell>
          <cell r="K483">
            <v>4141000</v>
          </cell>
          <cell r="L483">
            <v>16276000</v>
          </cell>
        </row>
        <row r="484">
          <cell r="A484">
            <v>36947</v>
          </cell>
          <cell r="B484">
            <v>36947</v>
          </cell>
          <cell r="C484">
            <v>539000</v>
          </cell>
          <cell r="D484">
            <v>1251000</v>
          </cell>
          <cell r="E484">
            <v>497000</v>
          </cell>
          <cell r="F484">
            <v>285000</v>
          </cell>
          <cell r="G484">
            <v>777000</v>
          </cell>
          <cell r="H484">
            <v>340000</v>
          </cell>
          <cell r="I484">
            <v>3690000</v>
          </cell>
          <cell r="J484">
            <v>-199000</v>
          </cell>
          <cell r="K484">
            <v>3989000</v>
          </cell>
          <cell r="L484">
            <v>16077000</v>
          </cell>
        </row>
        <row r="485">
          <cell r="A485">
            <v>36948</v>
          </cell>
          <cell r="B485">
            <v>36948</v>
          </cell>
          <cell r="C485">
            <v>539000</v>
          </cell>
          <cell r="D485">
            <v>1245000</v>
          </cell>
          <cell r="E485">
            <v>460000</v>
          </cell>
          <cell r="F485">
            <v>289000</v>
          </cell>
          <cell r="G485">
            <v>779000</v>
          </cell>
          <cell r="H485">
            <v>331000</v>
          </cell>
          <cell r="I485">
            <v>3641000</v>
          </cell>
          <cell r="J485">
            <v>-451000</v>
          </cell>
          <cell r="K485">
            <v>4087000</v>
          </cell>
          <cell r="L485">
            <v>15626000</v>
          </cell>
        </row>
        <row r="486">
          <cell r="A486">
            <v>36949</v>
          </cell>
          <cell r="B486">
            <v>36949</v>
          </cell>
          <cell r="C486">
            <v>533000</v>
          </cell>
          <cell r="D486">
            <v>1233000</v>
          </cell>
          <cell r="E486">
            <v>469000</v>
          </cell>
          <cell r="F486">
            <v>289000</v>
          </cell>
          <cell r="G486">
            <v>760000</v>
          </cell>
          <cell r="H486">
            <v>324000</v>
          </cell>
          <cell r="I486">
            <v>3608000</v>
          </cell>
          <cell r="J486">
            <v>-768000</v>
          </cell>
          <cell r="K486">
            <v>4490000</v>
          </cell>
          <cell r="L486">
            <v>14858000</v>
          </cell>
        </row>
        <row r="487">
          <cell r="A487">
            <v>36950</v>
          </cell>
          <cell r="B487">
            <v>36950</v>
          </cell>
          <cell r="C487">
            <v>536000</v>
          </cell>
          <cell r="D487">
            <v>1205000</v>
          </cell>
          <cell r="E487">
            <v>468000</v>
          </cell>
          <cell r="F487">
            <v>315000</v>
          </cell>
          <cell r="G487">
            <v>735000</v>
          </cell>
          <cell r="H487">
            <v>309000</v>
          </cell>
          <cell r="I487">
            <v>3568000</v>
          </cell>
          <cell r="J487">
            <v>-1111000</v>
          </cell>
          <cell r="K487">
            <v>4704000</v>
          </cell>
          <cell r="L487">
            <v>13953000</v>
          </cell>
        </row>
        <row r="488">
          <cell r="A488">
            <v>36951</v>
          </cell>
          <cell r="B488">
            <v>36951</v>
          </cell>
          <cell r="C488">
            <v>533000</v>
          </cell>
          <cell r="D488">
            <v>1188000</v>
          </cell>
          <cell r="E488">
            <v>398000</v>
          </cell>
          <cell r="F488">
            <v>374000</v>
          </cell>
          <cell r="G488">
            <v>773000</v>
          </cell>
          <cell r="H488">
            <v>307000</v>
          </cell>
          <cell r="I488">
            <v>3573000</v>
          </cell>
          <cell r="J488">
            <v>-584000</v>
          </cell>
          <cell r="K488">
            <v>4131000</v>
          </cell>
          <cell r="L488">
            <v>12992000</v>
          </cell>
        </row>
        <row r="489">
          <cell r="A489">
            <v>36952</v>
          </cell>
          <cell r="B489">
            <v>36952</v>
          </cell>
          <cell r="C489">
            <v>539000</v>
          </cell>
          <cell r="D489">
            <v>1202000</v>
          </cell>
          <cell r="E489">
            <v>371000</v>
          </cell>
          <cell r="F489">
            <v>356000</v>
          </cell>
          <cell r="G489">
            <v>776000</v>
          </cell>
          <cell r="H489">
            <v>327000</v>
          </cell>
          <cell r="I489">
            <v>3572000</v>
          </cell>
          <cell r="J489">
            <v>-441000</v>
          </cell>
          <cell r="K489">
            <v>3903000</v>
          </cell>
          <cell r="L489">
            <v>12551000</v>
          </cell>
        </row>
        <row r="490">
          <cell r="A490">
            <v>36953</v>
          </cell>
          <cell r="B490">
            <v>36953</v>
          </cell>
          <cell r="C490">
            <v>534000</v>
          </cell>
          <cell r="D490">
            <v>1186000</v>
          </cell>
          <cell r="E490">
            <v>362000</v>
          </cell>
          <cell r="F490">
            <v>379000</v>
          </cell>
          <cell r="G490">
            <v>774000</v>
          </cell>
          <cell r="H490">
            <v>331000</v>
          </cell>
          <cell r="I490">
            <v>3566000</v>
          </cell>
          <cell r="J490">
            <v>16000</v>
          </cell>
          <cell r="K490">
            <v>3521000</v>
          </cell>
          <cell r="L490">
            <v>12567000</v>
          </cell>
        </row>
        <row r="491">
          <cell r="A491">
            <v>36954</v>
          </cell>
          <cell r="B491">
            <v>36954</v>
          </cell>
          <cell r="C491">
            <v>544000</v>
          </cell>
          <cell r="D491">
            <v>1181000</v>
          </cell>
          <cell r="E491">
            <v>368000</v>
          </cell>
          <cell r="F491">
            <v>314000</v>
          </cell>
          <cell r="G491">
            <v>776000</v>
          </cell>
          <cell r="H491">
            <v>315000</v>
          </cell>
          <cell r="I491">
            <v>3497000</v>
          </cell>
          <cell r="J491">
            <v>-124000</v>
          </cell>
          <cell r="K491">
            <v>3598000</v>
          </cell>
          <cell r="L491">
            <v>12443000</v>
          </cell>
        </row>
        <row r="492">
          <cell r="A492">
            <v>36955</v>
          </cell>
          <cell r="B492">
            <v>36955</v>
          </cell>
          <cell r="C492">
            <v>540000</v>
          </cell>
          <cell r="D492">
            <v>1187000</v>
          </cell>
          <cell r="E492">
            <v>383000</v>
          </cell>
          <cell r="F492">
            <v>370000</v>
          </cell>
          <cell r="G492">
            <v>747000</v>
          </cell>
          <cell r="H492">
            <v>309000</v>
          </cell>
          <cell r="I492">
            <v>3536000</v>
          </cell>
          <cell r="J492">
            <v>-105000</v>
          </cell>
          <cell r="K492">
            <v>3647000</v>
          </cell>
          <cell r="L492">
            <v>12337000</v>
          </cell>
        </row>
        <row r="493">
          <cell r="A493">
            <v>36956</v>
          </cell>
          <cell r="B493">
            <v>36956</v>
          </cell>
          <cell r="C493">
            <v>536000</v>
          </cell>
          <cell r="D493">
            <v>1198000</v>
          </cell>
          <cell r="E493">
            <v>369000</v>
          </cell>
          <cell r="F493">
            <v>386000</v>
          </cell>
          <cell r="G493">
            <v>779000</v>
          </cell>
          <cell r="H493">
            <v>313000</v>
          </cell>
          <cell r="I493">
            <v>3581000</v>
          </cell>
          <cell r="J493">
            <v>153000</v>
          </cell>
          <cell r="K493">
            <v>3458000</v>
          </cell>
          <cell r="L493">
            <v>12491000</v>
          </cell>
        </row>
        <row r="494">
          <cell r="A494">
            <v>36957</v>
          </cell>
          <cell r="B494">
            <v>36957</v>
          </cell>
          <cell r="C494">
            <v>538000</v>
          </cell>
          <cell r="D494">
            <v>1259000</v>
          </cell>
          <cell r="E494">
            <v>371000</v>
          </cell>
          <cell r="F494">
            <v>404000</v>
          </cell>
          <cell r="G494">
            <v>747000</v>
          </cell>
          <cell r="H494">
            <v>314000</v>
          </cell>
          <cell r="I494">
            <v>3633000</v>
          </cell>
          <cell r="J494">
            <v>287000</v>
          </cell>
          <cell r="K494">
            <v>3385000</v>
          </cell>
          <cell r="L494">
            <v>12778000</v>
          </cell>
        </row>
        <row r="495">
          <cell r="A495">
            <v>36958</v>
          </cell>
          <cell r="B495">
            <v>36958</v>
          </cell>
          <cell r="C495">
            <v>533000</v>
          </cell>
          <cell r="D495">
            <v>1244000</v>
          </cell>
          <cell r="E495">
            <v>370000</v>
          </cell>
          <cell r="F495">
            <v>376000</v>
          </cell>
          <cell r="G495">
            <v>783000</v>
          </cell>
          <cell r="H495">
            <v>326000</v>
          </cell>
          <cell r="I495">
            <v>3632000</v>
          </cell>
          <cell r="J495">
            <v>257000</v>
          </cell>
          <cell r="K495">
            <v>3276000</v>
          </cell>
          <cell r="L495">
            <v>13035000</v>
          </cell>
        </row>
        <row r="496">
          <cell r="A496">
            <v>36959</v>
          </cell>
          <cell r="B496">
            <v>36959</v>
          </cell>
          <cell r="C496">
            <v>529000</v>
          </cell>
          <cell r="D496">
            <v>1252000</v>
          </cell>
          <cell r="E496">
            <v>374000</v>
          </cell>
          <cell r="F496">
            <v>380000</v>
          </cell>
          <cell r="G496">
            <v>789000</v>
          </cell>
          <cell r="H496">
            <v>335000</v>
          </cell>
          <cell r="I496">
            <v>3657000</v>
          </cell>
          <cell r="J496">
            <v>99000</v>
          </cell>
          <cell r="K496">
            <v>3629000</v>
          </cell>
          <cell r="L496">
            <v>13135000</v>
          </cell>
        </row>
        <row r="497">
          <cell r="A497">
            <v>36960</v>
          </cell>
          <cell r="B497">
            <v>36960</v>
          </cell>
          <cell r="C497">
            <v>539000</v>
          </cell>
          <cell r="D497">
            <v>1243000</v>
          </cell>
          <cell r="E497">
            <v>369000</v>
          </cell>
          <cell r="F497">
            <v>405000</v>
          </cell>
          <cell r="G497">
            <v>779000</v>
          </cell>
          <cell r="H497">
            <v>326000</v>
          </cell>
          <cell r="I497">
            <v>3662000</v>
          </cell>
          <cell r="J497">
            <v>458000</v>
          </cell>
          <cell r="K497">
            <v>3247000</v>
          </cell>
          <cell r="L497">
            <v>13592000</v>
          </cell>
        </row>
        <row r="498">
          <cell r="A498">
            <v>36961</v>
          </cell>
          <cell r="B498">
            <v>36961</v>
          </cell>
          <cell r="C498">
            <v>535000</v>
          </cell>
          <cell r="D498">
            <v>1245000</v>
          </cell>
          <cell r="E498">
            <v>363000</v>
          </cell>
          <cell r="F498">
            <v>394000</v>
          </cell>
          <cell r="G498">
            <v>791000</v>
          </cell>
          <cell r="H498">
            <v>324000</v>
          </cell>
          <cell r="I498">
            <v>3652000</v>
          </cell>
          <cell r="J498">
            <v>330000</v>
          </cell>
          <cell r="K498">
            <v>3266000</v>
          </cell>
          <cell r="L498">
            <v>13921000</v>
          </cell>
        </row>
        <row r="499">
          <cell r="A499">
            <v>36962</v>
          </cell>
          <cell r="B499">
            <v>36962</v>
          </cell>
          <cell r="C499">
            <v>535000</v>
          </cell>
          <cell r="D499">
            <v>1245000</v>
          </cell>
          <cell r="E499">
            <v>369000</v>
          </cell>
          <cell r="F499">
            <v>373000</v>
          </cell>
          <cell r="G499">
            <v>790000</v>
          </cell>
          <cell r="H499">
            <v>324000</v>
          </cell>
          <cell r="I499">
            <v>3636000</v>
          </cell>
          <cell r="J499">
            <v>296000</v>
          </cell>
          <cell r="K499">
            <v>3415000</v>
          </cell>
          <cell r="L499">
            <v>14218000</v>
          </cell>
        </row>
        <row r="500">
          <cell r="A500">
            <v>36963</v>
          </cell>
          <cell r="B500">
            <v>36963</v>
          </cell>
          <cell r="C500">
            <v>539000</v>
          </cell>
          <cell r="D500">
            <v>1227000</v>
          </cell>
          <cell r="E500">
            <v>373000</v>
          </cell>
          <cell r="F500">
            <v>373000</v>
          </cell>
          <cell r="G500">
            <v>783000</v>
          </cell>
          <cell r="H500">
            <v>332000</v>
          </cell>
          <cell r="I500">
            <v>3627000</v>
          </cell>
          <cell r="J500">
            <v>337000</v>
          </cell>
          <cell r="K500">
            <v>3242000</v>
          </cell>
          <cell r="L500">
            <v>14554000</v>
          </cell>
        </row>
        <row r="501">
          <cell r="A501">
            <v>36964</v>
          </cell>
          <cell r="B501">
            <v>36964</v>
          </cell>
          <cell r="C501">
            <v>539000</v>
          </cell>
          <cell r="D501">
            <v>1228000</v>
          </cell>
          <cell r="E501">
            <v>354000</v>
          </cell>
          <cell r="F501">
            <v>377000</v>
          </cell>
          <cell r="G501">
            <v>783000</v>
          </cell>
          <cell r="H501">
            <v>331000</v>
          </cell>
          <cell r="I501">
            <v>3612000</v>
          </cell>
          <cell r="J501">
            <v>342000</v>
          </cell>
          <cell r="K501">
            <v>3288000</v>
          </cell>
          <cell r="L501">
            <v>14897000</v>
          </cell>
        </row>
        <row r="502">
          <cell r="A502">
            <v>36965</v>
          </cell>
          <cell r="B502">
            <v>36965</v>
          </cell>
          <cell r="C502">
            <v>540000</v>
          </cell>
          <cell r="D502">
            <v>1235000</v>
          </cell>
          <cell r="E502">
            <v>374000</v>
          </cell>
          <cell r="F502">
            <v>407000</v>
          </cell>
          <cell r="G502">
            <v>788000</v>
          </cell>
          <cell r="H502">
            <v>332000</v>
          </cell>
          <cell r="I502">
            <v>3676000</v>
          </cell>
          <cell r="J502">
            <v>263000</v>
          </cell>
          <cell r="K502">
            <v>3454000</v>
          </cell>
          <cell r="L502">
            <v>15159000</v>
          </cell>
        </row>
        <row r="503">
          <cell r="A503">
            <v>36966</v>
          </cell>
          <cell r="B503">
            <v>36966</v>
          </cell>
          <cell r="C503">
            <v>539000</v>
          </cell>
          <cell r="D503">
            <v>1240000</v>
          </cell>
          <cell r="E503">
            <v>349000</v>
          </cell>
          <cell r="F503">
            <v>381000</v>
          </cell>
          <cell r="G503">
            <v>790000</v>
          </cell>
          <cell r="H503">
            <v>311000</v>
          </cell>
          <cell r="I503">
            <v>3610000</v>
          </cell>
          <cell r="J503">
            <v>192000</v>
          </cell>
          <cell r="K503">
            <v>3429000</v>
          </cell>
          <cell r="L503">
            <v>15352000</v>
          </cell>
        </row>
        <row r="504">
          <cell r="A504">
            <v>36967</v>
          </cell>
          <cell r="B504">
            <v>36967</v>
          </cell>
          <cell r="C504">
            <v>538000</v>
          </cell>
          <cell r="D504">
            <v>1235000</v>
          </cell>
          <cell r="E504">
            <v>353000</v>
          </cell>
          <cell r="F504">
            <v>395000</v>
          </cell>
          <cell r="G504">
            <v>789000</v>
          </cell>
          <cell r="H504">
            <v>277000</v>
          </cell>
          <cell r="I504">
            <v>3588000</v>
          </cell>
          <cell r="J504">
            <v>484000</v>
          </cell>
          <cell r="K504">
            <v>3057000</v>
          </cell>
          <cell r="L504">
            <v>15834000</v>
          </cell>
        </row>
        <row r="505">
          <cell r="A505">
            <v>36968</v>
          </cell>
          <cell r="B505">
            <v>36968</v>
          </cell>
          <cell r="C505">
            <v>536000</v>
          </cell>
          <cell r="D505">
            <v>1248000</v>
          </cell>
          <cell r="E505">
            <v>357000</v>
          </cell>
          <cell r="F505">
            <v>384000</v>
          </cell>
          <cell r="G505">
            <v>789000</v>
          </cell>
          <cell r="H505">
            <v>220000</v>
          </cell>
          <cell r="I505">
            <v>3534000</v>
          </cell>
          <cell r="J505">
            <v>622000</v>
          </cell>
          <cell r="K505">
            <v>2907000</v>
          </cell>
          <cell r="L505">
            <v>16465000</v>
          </cell>
        </row>
        <row r="506">
          <cell r="A506">
            <v>36969</v>
          </cell>
          <cell r="B506">
            <v>36969</v>
          </cell>
          <cell r="C506">
            <v>542000</v>
          </cell>
          <cell r="D506">
            <v>1222000</v>
          </cell>
          <cell r="E506">
            <v>369000</v>
          </cell>
          <cell r="F506">
            <v>415000</v>
          </cell>
          <cell r="G506">
            <v>790000</v>
          </cell>
          <cell r="H506">
            <v>265000</v>
          </cell>
          <cell r="I506">
            <v>3603000</v>
          </cell>
          <cell r="J506">
            <v>321000</v>
          </cell>
          <cell r="K506">
            <v>3165000</v>
          </cell>
          <cell r="L506">
            <v>16789000</v>
          </cell>
        </row>
        <row r="507">
          <cell r="A507">
            <v>36970</v>
          </cell>
          <cell r="B507">
            <v>36970</v>
          </cell>
          <cell r="C507">
            <v>544000</v>
          </cell>
          <cell r="D507">
            <v>1176000</v>
          </cell>
          <cell r="E507">
            <v>392000</v>
          </cell>
          <cell r="F507">
            <v>366000</v>
          </cell>
          <cell r="G507">
            <v>791000</v>
          </cell>
          <cell r="H507">
            <v>291000</v>
          </cell>
          <cell r="I507">
            <v>3560000</v>
          </cell>
          <cell r="J507">
            <v>506000</v>
          </cell>
          <cell r="K507">
            <v>3186000</v>
          </cell>
          <cell r="L507">
            <v>17293000</v>
          </cell>
        </row>
        <row r="508">
          <cell r="A508">
            <v>36971</v>
          </cell>
          <cell r="B508">
            <v>36971</v>
          </cell>
          <cell r="C508">
            <v>541000</v>
          </cell>
          <cell r="D508">
            <v>1134000</v>
          </cell>
          <cell r="E508">
            <v>386000</v>
          </cell>
          <cell r="F508">
            <v>384000</v>
          </cell>
          <cell r="G508">
            <v>787000</v>
          </cell>
          <cell r="H508">
            <v>291000</v>
          </cell>
          <cell r="I508">
            <v>3523000</v>
          </cell>
          <cell r="J508">
            <v>288000</v>
          </cell>
          <cell r="K508">
            <v>3214000</v>
          </cell>
          <cell r="L508">
            <v>17580000</v>
          </cell>
        </row>
        <row r="509">
          <cell r="A509">
            <v>36972</v>
          </cell>
          <cell r="B509">
            <v>36972</v>
          </cell>
          <cell r="C509">
            <v>543000</v>
          </cell>
          <cell r="D509">
            <v>1016000</v>
          </cell>
          <cell r="E509">
            <v>379000</v>
          </cell>
          <cell r="F509">
            <v>387000</v>
          </cell>
          <cell r="G509">
            <v>797000</v>
          </cell>
          <cell r="H509">
            <v>301000</v>
          </cell>
          <cell r="I509">
            <v>3423000</v>
          </cell>
          <cell r="J509">
            <v>117000</v>
          </cell>
          <cell r="K509">
            <v>3324000</v>
          </cell>
          <cell r="L509">
            <v>17697000</v>
          </cell>
        </row>
        <row r="510">
          <cell r="A510">
            <v>36973</v>
          </cell>
          <cell r="B510">
            <v>36973</v>
          </cell>
          <cell r="C510">
            <v>539000</v>
          </cell>
          <cell r="D510">
            <v>1097000</v>
          </cell>
          <cell r="E510">
            <v>384000</v>
          </cell>
          <cell r="F510">
            <v>372000</v>
          </cell>
          <cell r="G510">
            <v>788000</v>
          </cell>
          <cell r="H510">
            <v>307000</v>
          </cell>
          <cell r="I510">
            <v>3487000</v>
          </cell>
          <cell r="J510">
            <v>279000</v>
          </cell>
          <cell r="K510">
            <v>3127000</v>
          </cell>
          <cell r="L510">
            <v>17948000</v>
          </cell>
        </row>
        <row r="511">
          <cell r="A511">
            <v>36974</v>
          </cell>
          <cell r="B511">
            <v>36974</v>
          </cell>
          <cell r="C511">
            <v>543000</v>
          </cell>
          <cell r="D511">
            <v>1076000</v>
          </cell>
          <cell r="E511">
            <v>337000</v>
          </cell>
          <cell r="F511">
            <v>323000</v>
          </cell>
          <cell r="G511">
            <v>792000</v>
          </cell>
          <cell r="H511">
            <v>283000</v>
          </cell>
          <cell r="I511">
            <v>3354000</v>
          </cell>
          <cell r="J511">
            <v>603000</v>
          </cell>
          <cell r="K511">
            <v>2830000</v>
          </cell>
          <cell r="L511">
            <v>18551000</v>
          </cell>
        </row>
        <row r="512">
          <cell r="A512">
            <v>36975</v>
          </cell>
          <cell r="B512">
            <v>36975</v>
          </cell>
          <cell r="C512">
            <v>541000</v>
          </cell>
          <cell r="D512">
            <v>1121000</v>
          </cell>
          <cell r="E512">
            <v>339000</v>
          </cell>
          <cell r="F512">
            <v>320000</v>
          </cell>
          <cell r="G512">
            <v>794000</v>
          </cell>
          <cell r="H512">
            <v>305000</v>
          </cell>
          <cell r="I512">
            <v>3419000</v>
          </cell>
          <cell r="J512">
            <v>629000</v>
          </cell>
          <cell r="K512">
            <v>2724000</v>
          </cell>
          <cell r="L512">
            <v>19180000</v>
          </cell>
        </row>
        <row r="513">
          <cell r="A513">
            <v>36976</v>
          </cell>
          <cell r="B513">
            <v>36976</v>
          </cell>
          <cell r="C513">
            <v>537000</v>
          </cell>
          <cell r="D513">
            <v>1164000</v>
          </cell>
          <cell r="E513">
            <v>338000</v>
          </cell>
          <cell r="F513">
            <v>321000</v>
          </cell>
          <cell r="G513">
            <v>783000</v>
          </cell>
          <cell r="H513">
            <v>313000</v>
          </cell>
          <cell r="I513">
            <v>3456000</v>
          </cell>
          <cell r="J513">
            <v>418000</v>
          </cell>
          <cell r="K513">
            <v>3052000</v>
          </cell>
          <cell r="L513">
            <v>19598000</v>
          </cell>
        </row>
        <row r="514">
          <cell r="A514">
            <v>36977</v>
          </cell>
          <cell r="B514">
            <v>36977</v>
          </cell>
          <cell r="C514">
            <v>535000</v>
          </cell>
          <cell r="D514">
            <v>1200000</v>
          </cell>
          <cell r="E514">
            <v>340000</v>
          </cell>
          <cell r="F514">
            <v>320000</v>
          </cell>
          <cell r="G514">
            <v>799000</v>
          </cell>
          <cell r="H514">
            <v>310000</v>
          </cell>
          <cell r="I514">
            <v>3547000</v>
          </cell>
          <cell r="J514">
            <v>395000</v>
          </cell>
          <cell r="K514">
            <v>3097000</v>
          </cell>
          <cell r="L514">
            <v>19993000</v>
          </cell>
        </row>
        <row r="515">
          <cell r="A515">
            <v>36978</v>
          </cell>
          <cell r="B515">
            <v>36978</v>
          </cell>
          <cell r="C515">
            <v>516000</v>
          </cell>
          <cell r="D515">
            <v>1251000</v>
          </cell>
          <cell r="E515">
            <v>379000</v>
          </cell>
          <cell r="F515">
            <v>372000</v>
          </cell>
          <cell r="G515">
            <v>810000</v>
          </cell>
          <cell r="H515">
            <v>301000</v>
          </cell>
          <cell r="I515">
            <v>3671000</v>
          </cell>
          <cell r="J515">
            <v>547000</v>
          </cell>
          <cell r="K515">
            <v>3183000</v>
          </cell>
          <cell r="L515">
            <v>20552000</v>
          </cell>
        </row>
        <row r="516">
          <cell r="A516">
            <v>36979</v>
          </cell>
          <cell r="B516">
            <v>36979</v>
          </cell>
          <cell r="C516">
            <v>542000</v>
          </cell>
          <cell r="D516">
            <v>1241000</v>
          </cell>
          <cell r="E516">
            <v>324000</v>
          </cell>
          <cell r="F516">
            <v>324000</v>
          </cell>
          <cell r="G516">
            <v>814000</v>
          </cell>
          <cell r="H516">
            <v>319000</v>
          </cell>
          <cell r="I516">
            <v>3607000</v>
          </cell>
          <cell r="J516">
            <v>476000</v>
          </cell>
          <cell r="K516">
            <v>3140000</v>
          </cell>
          <cell r="L516">
            <v>21028000</v>
          </cell>
        </row>
        <row r="517">
          <cell r="A517">
            <v>36980</v>
          </cell>
          <cell r="B517">
            <v>36980</v>
          </cell>
          <cell r="C517">
            <v>530000</v>
          </cell>
          <cell r="D517">
            <v>1199000</v>
          </cell>
          <cell r="E517">
            <v>325000</v>
          </cell>
          <cell r="F517">
            <v>336000</v>
          </cell>
          <cell r="G517">
            <v>798000</v>
          </cell>
          <cell r="H517">
            <v>306000</v>
          </cell>
          <cell r="I517">
            <v>3538000</v>
          </cell>
          <cell r="J517">
            <v>573000</v>
          </cell>
          <cell r="K517">
            <v>3081000</v>
          </cell>
          <cell r="L517">
            <v>21602000</v>
          </cell>
        </row>
        <row r="518">
          <cell r="A518">
            <v>36981</v>
          </cell>
          <cell r="B518">
            <v>36981</v>
          </cell>
          <cell r="C518">
            <v>517000</v>
          </cell>
          <cell r="D518">
            <v>1078000</v>
          </cell>
          <cell r="E518">
            <v>332000</v>
          </cell>
          <cell r="F518">
            <v>416000</v>
          </cell>
          <cell r="G518">
            <v>758000</v>
          </cell>
          <cell r="H518">
            <v>316000</v>
          </cell>
          <cell r="I518">
            <v>3458000</v>
          </cell>
          <cell r="J518">
            <v>509000</v>
          </cell>
          <cell r="K518">
            <v>2730000</v>
          </cell>
          <cell r="L518">
            <v>22111000</v>
          </cell>
        </row>
        <row r="519">
          <cell r="A519">
            <v>36982</v>
          </cell>
          <cell r="B519">
            <v>36982</v>
          </cell>
          <cell r="C519">
            <v>534000</v>
          </cell>
          <cell r="D519">
            <v>1107000</v>
          </cell>
          <cell r="E519">
            <v>478000</v>
          </cell>
          <cell r="F519">
            <v>252000</v>
          </cell>
          <cell r="G519">
            <v>777000</v>
          </cell>
          <cell r="H519">
            <v>277000</v>
          </cell>
          <cell r="I519">
            <v>3472000</v>
          </cell>
          <cell r="J519">
            <v>676000</v>
          </cell>
          <cell r="K519">
            <v>2815000</v>
          </cell>
          <cell r="L519">
            <v>22787000</v>
          </cell>
        </row>
        <row r="520">
          <cell r="A520">
            <v>36983</v>
          </cell>
          <cell r="B520">
            <v>36983</v>
          </cell>
          <cell r="C520">
            <v>454000</v>
          </cell>
          <cell r="D520">
            <v>1074000</v>
          </cell>
          <cell r="E520">
            <v>466000</v>
          </cell>
          <cell r="F520">
            <v>311000</v>
          </cell>
          <cell r="G520">
            <v>666000</v>
          </cell>
          <cell r="H520">
            <v>275000</v>
          </cell>
          <cell r="I520">
            <v>3296000</v>
          </cell>
          <cell r="J520">
            <v>160000</v>
          </cell>
          <cell r="K520">
            <v>3200000</v>
          </cell>
          <cell r="L520">
            <v>22948000</v>
          </cell>
        </row>
        <row r="521">
          <cell r="A521">
            <v>36984</v>
          </cell>
          <cell r="B521">
            <v>36984</v>
          </cell>
          <cell r="C521">
            <v>505000</v>
          </cell>
          <cell r="D521">
            <v>1159000</v>
          </cell>
          <cell r="E521">
            <v>456000</v>
          </cell>
          <cell r="F521">
            <v>292000</v>
          </cell>
          <cell r="G521">
            <v>729000</v>
          </cell>
          <cell r="H521">
            <v>278000</v>
          </cell>
          <cell r="I521">
            <v>3469000</v>
          </cell>
          <cell r="J521">
            <v>96000</v>
          </cell>
          <cell r="K521">
            <v>3356000</v>
          </cell>
          <cell r="L521">
            <v>23044000</v>
          </cell>
        </row>
        <row r="522">
          <cell r="A522">
            <v>36985</v>
          </cell>
          <cell r="B522">
            <v>36985</v>
          </cell>
          <cell r="C522">
            <v>508000</v>
          </cell>
          <cell r="D522">
            <v>1156000</v>
          </cell>
          <cell r="E522">
            <v>437000</v>
          </cell>
          <cell r="F522">
            <v>295000</v>
          </cell>
          <cell r="G522">
            <v>730000</v>
          </cell>
          <cell r="H522">
            <v>278000</v>
          </cell>
          <cell r="I522">
            <v>3455000</v>
          </cell>
          <cell r="J522">
            <v>1000</v>
          </cell>
          <cell r="K522">
            <v>3420000</v>
          </cell>
          <cell r="L522">
            <v>23102000</v>
          </cell>
        </row>
        <row r="523">
          <cell r="A523">
            <v>36986</v>
          </cell>
          <cell r="B523">
            <v>36986</v>
          </cell>
          <cell r="C523">
            <v>491000</v>
          </cell>
          <cell r="D523">
            <v>1106000</v>
          </cell>
          <cell r="E523">
            <v>517000</v>
          </cell>
          <cell r="F523">
            <v>264000</v>
          </cell>
          <cell r="G523">
            <v>736000</v>
          </cell>
          <cell r="H523">
            <v>309000</v>
          </cell>
          <cell r="I523">
            <v>3478000</v>
          </cell>
          <cell r="J523">
            <v>28000</v>
          </cell>
          <cell r="K523">
            <v>3450000</v>
          </cell>
          <cell r="L523">
            <v>23130000</v>
          </cell>
        </row>
        <row r="524">
          <cell r="A524">
            <v>36987</v>
          </cell>
          <cell r="B524">
            <v>36987</v>
          </cell>
          <cell r="C524">
            <v>491000</v>
          </cell>
          <cell r="D524">
            <v>1106000</v>
          </cell>
          <cell r="E524">
            <v>517000</v>
          </cell>
          <cell r="F524">
            <v>264000</v>
          </cell>
          <cell r="G524">
            <v>736000</v>
          </cell>
          <cell r="H524">
            <v>295000</v>
          </cell>
          <cell r="I524">
            <v>3464000</v>
          </cell>
          <cell r="J524">
            <v>289000</v>
          </cell>
          <cell r="K524">
            <v>3175000</v>
          </cell>
          <cell r="L524">
            <v>23419000</v>
          </cell>
        </row>
        <row r="525">
          <cell r="A525">
            <v>36988</v>
          </cell>
          <cell r="B525">
            <v>36988</v>
          </cell>
        </row>
        <row r="526">
          <cell r="A526">
            <v>36989</v>
          </cell>
          <cell r="B526">
            <v>36989</v>
          </cell>
        </row>
        <row r="527">
          <cell r="A527">
            <v>36990</v>
          </cell>
          <cell r="B527">
            <v>36990</v>
          </cell>
        </row>
        <row r="528">
          <cell r="A528">
            <v>36991</v>
          </cell>
          <cell r="B528">
            <v>36991</v>
          </cell>
        </row>
        <row r="529">
          <cell r="A529">
            <v>36992</v>
          </cell>
          <cell r="B529">
            <v>36992</v>
          </cell>
        </row>
        <row r="530">
          <cell r="A530">
            <v>36993</v>
          </cell>
          <cell r="B530">
            <v>36993</v>
          </cell>
        </row>
        <row r="531">
          <cell r="A531">
            <v>36994</v>
          </cell>
          <cell r="B531">
            <v>36994</v>
          </cell>
        </row>
        <row r="532">
          <cell r="A532">
            <v>36995</v>
          </cell>
          <cell r="B532">
            <v>36995</v>
          </cell>
        </row>
        <row r="533">
          <cell r="A533">
            <v>36996</v>
          </cell>
          <cell r="B533">
            <v>36996</v>
          </cell>
        </row>
        <row r="534">
          <cell r="A534">
            <v>36997</v>
          </cell>
          <cell r="B534">
            <v>36997</v>
          </cell>
        </row>
        <row r="535">
          <cell r="A535">
            <v>36998</v>
          </cell>
          <cell r="B535">
            <v>36998</v>
          </cell>
        </row>
        <row r="536">
          <cell r="A536">
            <v>36999</v>
          </cell>
          <cell r="B536">
            <v>36999</v>
          </cell>
        </row>
        <row r="537">
          <cell r="A537">
            <v>37000</v>
          </cell>
          <cell r="B537">
            <v>37000</v>
          </cell>
        </row>
        <row r="538">
          <cell r="A538">
            <v>37001</v>
          </cell>
          <cell r="B538">
            <v>37001</v>
          </cell>
        </row>
        <row r="539">
          <cell r="A539">
            <v>37002</v>
          </cell>
          <cell r="B539">
            <v>37002</v>
          </cell>
        </row>
        <row r="540">
          <cell r="A540">
            <v>37003</v>
          </cell>
          <cell r="B540">
            <v>37003</v>
          </cell>
        </row>
        <row r="541">
          <cell r="A541">
            <v>37004</v>
          </cell>
          <cell r="B541">
            <v>37004</v>
          </cell>
        </row>
        <row r="542">
          <cell r="A542">
            <v>37005</v>
          </cell>
          <cell r="B542">
            <v>37005</v>
          </cell>
        </row>
        <row r="543">
          <cell r="A543">
            <v>37006</v>
          </cell>
          <cell r="B543">
            <v>37006</v>
          </cell>
        </row>
        <row r="544">
          <cell r="A544">
            <v>37007</v>
          </cell>
          <cell r="B544">
            <v>37007</v>
          </cell>
        </row>
        <row r="545">
          <cell r="A545">
            <v>37008</v>
          </cell>
          <cell r="B545">
            <v>37008</v>
          </cell>
        </row>
        <row r="546">
          <cell r="A546">
            <v>37009</v>
          </cell>
          <cell r="B546">
            <v>37009</v>
          </cell>
        </row>
        <row r="547">
          <cell r="A547">
            <v>37010</v>
          </cell>
          <cell r="B547">
            <v>37010</v>
          </cell>
        </row>
        <row r="548">
          <cell r="A548">
            <v>37011</v>
          </cell>
          <cell r="B548">
            <v>37011</v>
          </cell>
        </row>
        <row r="549">
          <cell r="A549">
            <v>37012</v>
          </cell>
          <cell r="B549">
            <v>37012</v>
          </cell>
        </row>
        <row r="550">
          <cell r="A550">
            <v>37013</v>
          </cell>
          <cell r="B550">
            <v>37013</v>
          </cell>
        </row>
        <row r="551">
          <cell r="A551">
            <v>37014</v>
          </cell>
          <cell r="B551">
            <v>37014</v>
          </cell>
        </row>
        <row r="552">
          <cell r="A552">
            <v>37015</v>
          </cell>
          <cell r="B552">
            <v>37015</v>
          </cell>
        </row>
        <row r="553">
          <cell r="A553">
            <v>37016</v>
          </cell>
          <cell r="B553">
            <v>37016</v>
          </cell>
        </row>
        <row r="554">
          <cell r="A554">
            <v>37017</v>
          </cell>
          <cell r="B554">
            <v>37017</v>
          </cell>
        </row>
        <row r="555">
          <cell r="A555">
            <v>37018</v>
          </cell>
          <cell r="B555">
            <v>37018</v>
          </cell>
        </row>
        <row r="556">
          <cell r="A556">
            <v>37019</v>
          </cell>
          <cell r="B556">
            <v>37019</v>
          </cell>
        </row>
        <row r="557">
          <cell r="A557">
            <v>37020</v>
          </cell>
          <cell r="B557">
            <v>37020</v>
          </cell>
        </row>
        <row r="558">
          <cell r="A558">
            <v>37021</v>
          </cell>
          <cell r="B558">
            <v>37021</v>
          </cell>
        </row>
        <row r="559">
          <cell r="A559">
            <v>37022</v>
          </cell>
          <cell r="B559">
            <v>37022</v>
          </cell>
        </row>
        <row r="560">
          <cell r="A560">
            <v>37023</v>
          </cell>
          <cell r="B560">
            <v>37023</v>
          </cell>
        </row>
        <row r="561">
          <cell r="A561">
            <v>37024</v>
          </cell>
          <cell r="B561">
            <v>37024</v>
          </cell>
        </row>
        <row r="562">
          <cell r="A562">
            <v>37025</v>
          </cell>
          <cell r="B562">
            <v>37025</v>
          </cell>
        </row>
        <row r="563">
          <cell r="A563">
            <v>37026</v>
          </cell>
          <cell r="B563">
            <v>37026</v>
          </cell>
        </row>
        <row r="564">
          <cell r="A564">
            <v>37027</v>
          </cell>
          <cell r="B564">
            <v>37027</v>
          </cell>
        </row>
        <row r="565">
          <cell r="A565">
            <v>37028</v>
          </cell>
          <cell r="B565">
            <v>37028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Weather Sheet"/>
      <sheetName val="Data"/>
      <sheetName val="Sheet3"/>
    </sheetNames>
    <sheetDataSet>
      <sheetData sheetId="0"/>
      <sheetData sheetId="1">
        <row r="10">
          <cell r="A10">
            <v>35437</v>
          </cell>
          <cell r="B10">
            <v>67</v>
          </cell>
          <cell r="C10">
            <v>45</v>
          </cell>
          <cell r="D10">
            <v>66</v>
          </cell>
          <cell r="E10">
            <v>44</v>
          </cell>
        </row>
        <row r="11">
          <cell r="A11">
            <v>35438</v>
          </cell>
          <cell r="B11">
            <v>66</v>
          </cell>
          <cell r="C11">
            <v>46</v>
          </cell>
          <cell r="D11">
            <v>73</v>
          </cell>
          <cell r="E11">
            <v>31</v>
          </cell>
        </row>
        <row r="12">
          <cell r="A12">
            <v>35439</v>
          </cell>
          <cell r="B12">
            <v>65</v>
          </cell>
          <cell r="C12">
            <v>47</v>
          </cell>
          <cell r="D12">
            <v>68</v>
          </cell>
          <cell r="E12">
            <v>34</v>
          </cell>
        </row>
        <row r="13">
          <cell r="A13">
            <v>35440</v>
          </cell>
          <cell r="B13">
            <v>59</v>
          </cell>
          <cell r="C13">
            <v>49</v>
          </cell>
          <cell r="D13">
            <v>67</v>
          </cell>
          <cell r="E13">
            <v>36</v>
          </cell>
        </row>
        <row r="14">
          <cell r="A14">
            <v>35441</v>
          </cell>
          <cell r="B14">
            <v>58</v>
          </cell>
          <cell r="C14">
            <v>47</v>
          </cell>
          <cell r="D14">
            <v>58</v>
          </cell>
          <cell r="E14">
            <v>38</v>
          </cell>
        </row>
        <row r="15">
          <cell r="A15">
            <v>35442</v>
          </cell>
          <cell r="B15">
            <v>54</v>
          </cell>
          <cell r="C15">
            <v>49</v>
          </cell>
          <cell r="D15">
            <v>55</v>
          </cell>
          <cell r="E15">
            <v>48</v>
          </cell>
        </row>
        <row r="16">
          <cell r="A16">
            <v>35443</v>
          </cell>
          <cell r="B16">
            <v>57</v>
          </cell>
          <cell r="C16">
            <v>48</v>
          </cell>
          <cell r="D16">
            <v>61</v>
          </cell>
          <cell r="E16">
            <v>39</v>
          </cell>
        </row>
        <row r="17">
          <cell r="A17">
            <v>35444</v>
          </cell>
          <cell r="B17">
            <v>57</v>
          </cell>
          <cell r="C17">
            <v>47</v>
          </cell>
          <cell r="D17">
            <v>66</v>
          </cell>
          <cell r="E17">
            <v>41</v>
          </cell>
        </row>
        <row r="18">
          <cell r="A18">
            <v>35445</v>
          </cell>
          <cell r="B18">
            <v>55</v>
          </cell>
          <cell r="C18">
            <v>47</v>
          </cell>
          <cell r="D18">
            <v>65</v>
          </cell>
          <cell r="E18">
            <v>44</v>
          </cell>
        </row>
        <row r="19">
          <cell r="A19">
            <v>35446</v>
          </cell>
          <cell r="B19">
            <v>65</v>
          </cell>
          <cell r="C19">
            <v>46</v>
          </cell>
          <cell r="D19">
            <v>60</v>
          </cell>
          <cell r="E19">
            <v>36</v>
          </cell>
        </row>
        <row r="20">
          <cell r="A20">
            <v>35447</v>
          </cell>
          <cell r="B20">
            <v>71</v>
          </cell>
          <cell r="C20">
            <v>46</v>
          </cell>
          <cell r="D20">
            <v>67</v>
          </cell>
          <cell r="E20">
            <v>41</v>
          </cell>
        </row>
        <row r="21">
          <cell r="A21">
            <v>35448</v>
          </cell>
          <cell r="B21">
            <v>76</v>
          </cell>
          <cell r="C21">
            <v>49</v>
          </cell>
          <cell r="D21">
            <v>77</v>
          </cell>
          <cell r="E21">
            <v>35</v>
          </cell>
        </row>
        <row r="22">
          <cell r="A22">
            <v>35449</v>
          </cell>
          <cell r="B22">
            <v>70</v>
          </cell>
          <cell r="C22">
            <v>48</v>
          </cell>
          <cell r="D22">
            <v>70</v>
          </cell>
          <cell r="E22">
            <v>35</v>
          </cell>
        </row>
        <row r="23">
          <cell r="A23">
            <v>35450</v>
          </cell>
          <cell r="B23">
            <v>60</v>
          </cell>
          <cell r="C23">
            <v>50</v>
          </cell>
          <cell r="D23">
            <v>75</v>
          </cell>
          <cell r="E23">
            <v>45</v>
          </cell>
        </row>
        <row r="24">
          <cell r="A24">
            <v>35451</v>
          </cell>
          <cell r="B24">
            <v>58</v>
          </cell>
          <cell r="C24">
            <v>46</v>
          </cell>
          <cell r="D24">
            <v>57</v>
          </cell>
          <cell r="E24">
            <v>35</v>
          </cell>
        </row>
        <row r="25">
          <cell r="A25">
            <v>35452</v>
          </cell>
          <cell r="B25">
            <v>58</v>
          </cell>
          <cell r="C25">
            <v>51</v>
          </cell>
          <cell r="D25">
            <v>56</v>
          </cell>
          <cell r="E25">
            <v>48</v>
          </cell>
        </row>
        <row r="26">
          <cell r="A26">
            <v>35453</v>
          </cell>
          <cell r="B26">
            <v>63</v>
          </cell>
          <cell r="C26">
            <v>55</v>
          </cell>
          <cell r="D26">
            <v>63</v>
          </cell>
          <cell r="E26">
            <v>51</v>
          </cell>
        </row>
        <row r="27">
          <cell r="A27">
            <v>35454</v>
          </cell>
          <cell r="B27">
            <v>61</v>
          </cell>
          <cell r="C27">
            <v>55</v>
          </cell>
          <cell r="D27">
            <v>65</v>
          </cell>
          <cell r="E27">
            <v>50</v>
          </cell>
        </row>
        <row r="28">
          <cell r="A28">
            <v>35455</v>
          </cell>
          <cell r="B28">
            <v>57</v>
          </cell>
          <cell r="C28">
            <v>54</v>
          </cell>
          <cell r="D28">
            <v>62</v>
          </cell>
          <cell r="E28">
            <v>51</v>
          </cell>
        </row>
        <row r="29">
          <cell r="A29">
            <v>35456</v>
          </cell>
          <cell r="B29">
            <v>61</v>
          </cell>
          <cell r="C29">
            <v>56</v>
          </cell>
          <cell r="D29">
            <v>64</v>
          </cell>
          <cell r="E29">
            <v>51</v>
          </cell>
        </row>
        <row r="30">
          <cell r="A30">
            <v>35457</v>
          </cell>
          <cell r="B30">
            <v>65</v>
          </cell>
          <cell r="C30">
            <v>54</v>
          </cell>
          <cell r="D30">
            <v>69</v>
          </cell>
          <cell r="E30">
            <v>45</v>
          </cell>
        </row>
        <row r="31">
          <cell r="A31">
            <v>35458</v>
          </cell>
          <cell r="B31">
            <v>73</v>
          </cell>
          <cell r="C31">
            <v>53</v>
          </cell>
          <cell r="D31">
            <v>75</v>
          </cell>
          <cell r="E31">
            <v>44</v>
          </cell>
        </row>
        <row r="32">
          <cell r="A32">
            <v>35459</v>
          </cell>
          <cell r="B32">
            <v>76</v>
          </cell>
          <cell r="C32">
            <v>52</v>
          </cell>
          <cell r="D32">
            <v>74</v>
          </cell>
          <cell r="E32">
            <v>55</v>
          </cell>
        </row>
        <row r="33">
          <cell r="A33">
            <v>35460</v>
          </cell>
          <cell r="B33">
            <v>77</v>
          </cell>
          <cell r="C33">
            <v>50</v>
          </cell>
          <cell r="D33">
            <v>76</v>
          </cell>
          <cell r="E33">
            <v>44</v>
          </cell>
        </row>
        <row r="34">
          <cell r="A34">
            <v>35461</v>
          </cell>
          <cell r="B34">
            <v>74</v>
          </cell>
          <cell r="C34">
            <v>52</v>
          </cell>
          <cell r="D34">
            <v>80</v>
          </cell>
          <cell r="E34">
            <v>37</v>
          </cell>
        </row>
        <row r="35">
          <cell r="A35">
            <v>35462</v>
          </cell>
          <cell r="B35">
            <v>62</v>
          </cell>
          <cell r="C35">
            <v>50</v>
          </cell>
          <cell r="D35">
            <v>74</v>
          </cell>
          <cell r="E35">
            <v>38</v>
          </cell>
        </row>
        <row r="36">
          <cell r="A36">
            <v>35463</v>
          </cell>
          <cell r="B36">
            <v>64</v>
          </cell>
          <cell r="C36">
            <v>52</v>
          </cell>
          <cell r="D36">
            <v>72</v>
          </cell>
          <cell r="E36">
            <v>45</v>
          </cell>
        </row>
        <row r="37">
          <cell r="A37">
            <v>35464</v>
          </cell>
          <cell r="B37">
            <v>68</v>
          </cell>
          <cell r="C37">
            <v>49</v>
          </cell>
          <cell r="D37">
            <v>73</v>
          </cell>
          <cell r="E37">
            <v>34</v>
          </cell>
        </row>
        <row r="38">
          <cell r="A38">
            <v>35465</v>
          </cell>
          <cell r="B38">
            <v>66</v>
          </cell>
          <cell r="C38">
            <v>48</v>
          </cell>
          <cell r="D38">
            <v>72</v>
          </cell>
          <cell r="E38">
            <v>34</v>
          </cell>
        </row>
        <row r="39">
          <cell r="A39">
            <v>35466</v>
          </cell>
          <cell r="B39">
            <v>64</v>
          </cell>
          <cell r="C39">
            <v>49</v>
          </cell>
          <cell r="D39">
            <v>70</v>
          </cell>
          <cell r="E39">
            <v>37</v>
          </cell>
        </row>
        <row r="40">
          <cell r="A40">
            <v>35467</v>
          </cell>
          <cell r="B40">
            <v>68</v>
          </cell>
          <cell r="C40">
            <v>50</v>
          </cell>
          <cell r="D40">
            <v>70</v>
          </cell>
          <cell r="E40">
            <v>32</v>
          </cell>
        </row>
        <row r="41">
          <cell r="A41">
            <v>35468</v>
          </cell>
          <cell r="B41">
            <v>67</v>
          </cell>
          <cell r="C41">
            <v>50</v>
          </cell>
          <cell r="D41">
            <v>69</v>
          </cell>
          <cell r="E41">
            <v>33</v>
          </cell>
        </row>
        <row r="42">
          <cell r="A42">
            <v>35469</v>
          </cell>
          <cell r="B42">
            <v>61</v>
          </cell>
          <cell r="C42">
            <v>46</v>
          </cell>
          <cell r="D42">
            <v>68</v>
          </cell>
          <cell r="E42">
            <v>35</v>
          </cell>
        </row>
        <row r="43">
          <cell r="A43">
            <v>35470</v>
          </cell>
          <cell r="B43">
            <v>63</v>
          </cell>
          <cell r="C43">
            <v>46</v>
          </cell>
          <cell r="D43">
            <v>68</v>
          </cell>
          <cell r="E43">
            <v>35</v>
          </cell>
        </row>
        <row r="44">
          <cell r="A44">
            <v>35471</v>
          </cell>
          <cell r="B44">
            <v>60</v>
          </cell>
          <cell r="C44">
            <v>51</v>
          </cell>
          <cell r="D44">
            <v>67</v>
          </cell>
          <cell r="E44">
            <v>33</v>
          </cell>
        </row>
        <row r="45">
          <cell r="A45">
            <v>35472</v>
          </cell>
          <cell r="B45">
            <v>65</v>
          </cell>
          <cell r="C45">
            <v>47</v>
          </cell>
          <cell r="D45">
            <v>70</v>
          </cell>
          <cell r="E45">
            <v>38</v>
          </cell>
        </row>
        <row r="46">
          <cell r="A46">
            <v>35473</v>
          </cell>
          <cell r="B46">
            <v>61</v>
          </cell>
          <cell r="C46">
            <v>49</v>
          </cell>
          <cell r="D46">
            <v>70</v>
          </cell>
          <cell r="E46">
            <v>41</v>
          </cell>
        </row>
        <row r="47">
          <cell r="A47">
            <v>35474</v>
          </cell>
          <cell r="B47">
            <v>67</v>
          </cell>
          <cell r="C47">
            <v>48</v>
          </cell>
          <cell r="D47">
            <v>70</v>
          </cell>
          <cell r="E47">
            <v>46</v>
          </cell>
        </row>
        <row r="48">
          <cell r="A48">
            <v>35475</v>
          </cell>
          <cell r="B48">
            <v>73</v>
          </cell>
          <cell r="C48">
            <v>46</v>
          </cell>
          <cell r="D48">
            <v>78</v>
          </cell>
          <cell r="E48">
            <v>38</v>
          </cell>
        </row>
        <row r="49">
          <cell r="A49">
            <v>35476</v>
          </cell>
          <cell r="B49">
            <v>80</v>
          </cell>
          <cell r="C49">
            <v>49</v>
          </cell>
          <cell r="D49">
            <v>77</v>
          </cell>
          <cell r="E49">
            <v>39</v>
          </cell>
        </row>
        <row r="50">
          <cell r="A50">
            <v>35477</v>
          </cell>
          <cell r="B50">
            <v>78</v>
          </cell>
          <cell r="C50">
            <v>54</v>
          </cell>
          <cell r="D50">
            <v>77</v>
          </cell>
          <cell r="E50">
            <v>47</v>
          </cell>
        </row>
        <row r="51">
          <cell r="A51">
            <v>35478</v>
          </cell>
          <cell r="B51">
            <v>61</v>
          </cell>
          <cell r="C51">
            <v>49</v>
          </cell>
          <cell r="D51">
            <v>80</v>
          </cell>
          <cell r="E51">
            <v>38</v>
          </cell>
        </row>
        <row r="52">
          <cell r="A52">
            <v>35479</v>
          </cell>
          <cell r="B52">
            <v>79</v>
          </cell>
          <cell r="C52">
            <v>52</v>
          </cell>
          <cell r="D52">
            <v>76</v>
          </cell>
          <cell r="E52">
            <v>42</v>
          </cell>
        </row>
        <row r="53">
          <cell r="A53">
            <v>35480</v>
          </cell>
          <cell r="B53">
            <v>70</v>
          </cell>
          <cell r="C53">
            <v>48</v>
          </cell>
          <cell r="D53">
            <v>84</v>
          </cell>
          <cell r="E53">
            <v>40</v>
          </cell>
        </row>
        <row r="54">
          <cell r="A54">
            <v>35481</v>
          </cell>
          <cell r="B54">
            <v>76</v>
          </cell>
          <cell r="C54">
            <v>60</v>
          </cell>
          <cell r="D54">
            <v>83</v>
          </cell>
          <cell r="E54">
            <v>57</v>
          </cell>
        </row>
        <row r="55">
          <cell r="A55">
            <v>35482</v>
          </cell>
          <cell r="B55">
            <v>74</v>
          </cell>
          <cell r="C55">
            <v>52</v>
          </cell>
          <cell r="D55">
            <v>76</v>
          </cell>
          <cell r="E55">
            <v>43</v>
          </cell>
        </row>
        <row r="56">
          <cell r="A56">
            <v>35483</v>
          </cell>
          <cell r="B56">
            <v>70</v>
          </cell>
          <cell r="C56">
            <v>49</v>
          </cell>
          <cell r="D56">
            <v>70</v>
          </cell>
          <cell r="E56">
            <v>41</v>
          </cell>
        </row>
        <row r="57">
          <cell r="A57">
            <v>35484</v>
          </cell>
          <cell r="B57">
            <v>66</v>
          </cell>
          <cell r="C57">
            <v>47</v>
          </cell>
          <cell r="D57">
            <v>71</v>
          </cell>
          <cell r="E57">
            <v>39</v>
          </cell>
        </row>
        <row r="58">
          <cell r="A58">
            <v>35485</v>
          </cell>
          <cell r="B58">
            <v>65</v>
          </cell>
          <cell r="C58">
            <v>54</v>
          </cell>
          <cell r="D58">
            <v>75</v>
          </cell>
          <cell r="E58">
            <v>33</v>
          </cell>
        </row>
        <row r="59">
          <cell r="A59">
            <v>35486</v>
          </cell>
          <cell r="B59">
            <v>66</v>
          </cell>
          <cell r="C59">
            <v>53</v>
          </cell>
          <cell r="D59">
            <v>73</v>
          </cell>
          <cell r="E59">
            <v>36</v>
          </cell>
        </row>
        <row r="60">
          <cell r="A60">
            <v>35487</v>
          </cell>
          <cell r="B60">
            <v>65</v>
          </cell>
          <cell r="C60">
            <v>52</v>
          </cell>
          <cell r="D60">
            <v>71</v>
          </cell>
          <cell r="E60">
            <v>44</v>
          </cell>
        </row>
        <row r="61">
          <cell r="A61">
            <v>35488</v>
          </cell>
          <cell r="B61">
            <v>61</v>
          </cell>
          <cell r="C61">
            <v>53</v>
          </cell>
          <cell r="D61">
            <v>63</v>
          </cell>
          <cell r="E61">
            <v>42</v>
          </cell>
        </row>
        <row r="62">
          <cell r="A62">
            <v>35489</v>
          </cell>
          <cell r="B62">
            <v>65</v>
          </cell>
          <cell r="C62">
            <v>48</v>
          </cell>
          <cell r="D62">
            <v>64</v>
          </cell>
          <cell r="E62">
            <v>37</v>
          </cell>
        </row>
        <row r="63">
          <cell r="A63">
            <v>35490</v>
          </cell>
          <cell r="B63">
            <v>64</v>
          </cell>
          <cell r="C63">
            <v>46</v>
          </cell>
          <cell r="D63">
            <v>69</v>
          </cell>
          <cell r="E63">
            <v>34</v>
          </cell>
        </row>
        <row r="64">
          <cell r="A64">
            <v>35491</v>
          </cell>
          <cell r="B64">
            <v>60</v>
          </cell>
          <cell r="C64">
            <v>45</v>
          </cell>
          <cell r="D64">
            <v>70</v>
          </cell>
          <cell r="E64">
            <v>36</v>
          </cell>
        </row>
        <row r="65">
          <cell r="A65">
            <v>35492</v>
          </cell>
          <cell r="B65">
            <v>59</v>
          </cell>
          <cell r="C65">
            <v>47</v>
          </cell>
          <cell r="D65">
            <v>70</v>
          </cell>
          <cell r="E65">
            <v>31</v>
          </cell>
        </row>
        <row r="66">
          <cell r="A66">
            <v>35493</v>
          </cell>
          <cell r="B66">
            <v>65</v>
          </cell>
          <cell r="C66">
            <v>47</v>
          </cell>
          <cell r="D66">
            <v>71</v>
          </cell>
          <cell r="E66">
            <v>34</v>
          </cell>
        </row>
        <row r="67">
          <cell r="A67">
            <v>35494</v>
          </cell>
          <cell r="B67">
            <v>80</v>
          </cell>
          <cell r="C67">
            <v>47</v>
          </cell>
          <cell r="D67">
            <v>82</v>
          </cell>
          <cell r="E67">
            <v>34</v>
          </cell>
        </row>
        <row r="68">
          <cell r="A68">
            <v>35495</v>
          </cell>
          <cell r="B68">
            <v>72</v>
          </cell>
          <cell r="C68">
            <v>49</v>
          </cell>
          <cell r="D68">
            <v>82</v>
          </cell>
          <cell r="E68">
            <v>33</v>
          </cell>
        </row>
        <row r="69">
          <cell r="A69">
            <v>35496</v>
          </cell>
          <cell r="B69">
            <v>66</v>
          </cell>
          <cell r="C69">
            <v>47</v>
          </cell>
          <cell r="D69">
            <v>85</v>
          </cell>
          <cell r="E69">
            <v>34</v>
          </cell>
        </row>
        <row r="70">
          <cell r="A70">
            <v>35497</v>
          </cell>
          <cell r="B70">
            <v>63</v>
          </cell>
          <cell r="C70">
            <v>48</v>
          </cell>
          <cell r="D70">
            <v>88</v>
          </cell>
          <cell r="E70">
            <v>40</v>
          </cell>
        </row>
        <row r="71">
          <cell r="A71">
            <v>35498</v>
          </cell>
          <cell r="B71">
            <v>70</v>
          </cell>
          <cell r="C71">
            <v>50</v>
          </cell>
          <cell r="D71">
            <v>92</v>
          </cell>
          <cell r="E71">
            <v>48</v>
          </cell>
        </row>
        <row r="72">
          <cell r="A72">
            <v>35499</v>
          </cell>
          <cell r="B72">
            <v>87</v>
          </cell>
          <cell r="C72">
            <v>57</v>
          </cell>
          <cell r="D72">
            <v>94</v>
          </cell>
          <cell r="E72">
            <v>46</v>
          </cell>
        </row>
        <row r="73">
          <cell r="A73">
            <v>35500</v>
          </cell>
          <cell r="B73">
            <v>76</v>
          </cell>
          <cell r="C73">
            <v>54</v>
          </cell>
          <cell r="D73">
            <v>94</v>
          </cell>
          <cell r="E73">
            <v>42</v>
          </cell>
        </row>
        <row r="74">
          <cell r="A74">
            <v>35501</v>
          </cell>
          <cell r="B74">
            <v>62</v>
          </cell>
          <cell r="C74">
            <v>50</v>
          </cell>
          <cell r="D74">
            <v>83</v>
          </cell>
          <cell r="E74">
            <v>38</v>
          </cell>
        </row>
        <row r="75">
          <cell r="A75">
            <v>35502</v>
          </cell>
          <cell r="B75">
            <v>64</v>
          </cell>
          <cell r="C75">
            <v>50</v>
          </cell>
          <cell r="D75">
            <v>88</v>
          </cell>
          <cell r="E75">
            <v>38</v>
          </cell>
        </row>
        <row r="76">
          <cell r="A76">
            <v>35503</v>
          </cell>
          <cell r="B76">
            <v>65</v>
          </cell>
          <cell r="C76">
            <v>52</v>
          </cell>
          <cell r="D76">
            <v>88</v>
          </cell>
          <cell r="E76">
            <v>40</v>
          </cell>
        </row>
        <row r="77">
          <cell r="A77">
            <v>35504</v>
          </cell>
          <cell r="B77">
            <v>65</v>
          </cell>
          <cell r="C77">
            <v>55</v>
          </cell>
          <cell r="D77">
            <v>80</v>
          </cell>
          <cell r="E77">
            <v>43</v>
          </cell>
        </row>
        <row r="78">
          <cell r="A78">
            <v>35505</v>
          </cell>
          <cell r="B78">
            <v>66</v>
          </cell>
          <cell r="C78">
            <v>56</v>
          </cell>
          <cell r="D78">
            <v>70</v>
          </cell>
          <cell r="E78">
            <v>49</v>
          </cell>
        </row>
        <row r="79">
          <cell r="A79">
            <v>35506</v>
          </cell>
          <cell r="B79">
            <v>63</v>
          </cell>
          <cell r="C79">
            <v>51</v>
          </cell>
          <cell r="D79">
            <v>72</v>
          </cell>
          <cell r="E79">
            <v>41</v>
          </cell>
        </row>
        <row r="80">
          <cell r="A80">
            <v>35507</v>
          </cell>
          <cell r="B80">
            <v>72</v>
          </cell>
          <cell r="C80">
            <v>50</v>
          </cell>
          <cell r="D80">
            <v>92</v>
          </cell>
          <cell r="E80">
            <v>39</v>
          </cell>
        </row>
        <row r="81">
          <cell r="A81">
            <v>35508</v>
          </cell>
          <cell r="B81">
            <v>87</v>
          </cell>
          <cell r="C81">
            <v>56</v>
          </cell>
          <cell r="D81">
            <v>96</v>
          </cell>
          <cell r="E81">
            <v>42</v>
          </cell>
        </row>
        <row r="82">
          <cell r="A82">
            <v>35509</v>
          </cell>
          <cell r="B82">
            <v>79</v>
          </cell>
          <cell r="C82">
            <v>55</v>
          </cell>
          <cell r="D82">
            <v>94</v>
          </cell>
          <cell r="E82">
            <v>42</v>
          </cell>
        </row>
        <row r="83">
          <cell r="A83">
            <v>35510</v>
          </cell>
          <cell r="B83">
            <v>69</v>
          </cell>
          <cell r="C83">
            <v>51</v>
          </cell>
          <cell r="D83">
            <v>90</v>
          </cell>
          <cell r="E83">
            <v>39</v>
          </cell>
        </row>
        <row r="84">
          <cell r="A84">
            <v>35511</v>
          </cell>
          <cell r="B84">
            <v>64</v>
          </cell>
          <cell r="C84">
            <v>55</v>
          </cell>
          <cell r="D84">
            <v>79</v>
          </cell>
          <cell r="E84">
            <v>44</v>
          </cell>
        </row>
        <row r="85">
          <cell r="A85">
            <v>35512</v>
          </cell>
          <cell r="B85">
            <v>63</v>
          </cell>
          <cell r="C85">
            <v>55</v>
          </cell>
          <cell r="D85">
            <v>71</v>
          </cell>
          <cell r="E85">
            <v>50</v>
          </cell>
        </row>
        <row r="86">
          <cell r="A86">
            <v>35513</v>
          </cell>
          <cell r="B86">
            <v>64</v>
          </cell>
          <cell r="C86">
            <v>56</v>
          </cell>
          <cell r="D86">
            <v>78</v>
          </cell>
          <cell r="E86">
            <v>52</v>
          </cell>
        </row>
        <row r="87">
          <cell r="A87">
            <v>35514</v>
          </cell>
          <cell r="B87">
            <v>67</v>
          </cell>
          <cell r="C87">
            <v>52</v>
          </cell>
          <cell r="D87">
            <v>89</v>
          </cell>
          <cell r="E87">
            <v>44</v>
          </cell>
        </row>
        <row r="88">
          <cell r="A88">
            <v>35515</v>
          </cell>
          <cell r="B88">
            <v>64</v>
          </cell>
          <cell r="C88">
            <v>56</v>
          </cell>
          <cell r="D88">
            <v>87</v>
          </cell>
          <cell r="E88">
            <v>42</v>
          </cell>
        </row>
        <row r="89">
          <cell r="A89">
            <v>35516</v>
          </cell>
          <cell r="B89">
            <v>65</v>
          </cell>
          <cell r="C89">
            <v>56</v>
          </cell>
          <cell r="D89">
            <v>80</v>
          </cell>
          <cell r="E89">
            <v>53</v>
          </cell>
        </row>
        <row r="90">
          <cell r="A90">
            <v>35517</v>
          </cell>
          <cell r="B90">
            <v>64</v>
          </cell>
          <cell r="C90">
            <v>55</v>
          </cell>
          <cell r="D90">
            <v>65</v>
          </cell>
          <cell r="E90">
            <v>51</v>
          </cell>
        </row>
        <row r="91">
          <cell r="A91">
            <v>35518</v>
          </cell>
          <cell r="B91">
            <v>67</v>
          </cell>
          <cell r="C91">
            <v>53</v>
          </cell>
          <cell r="D91">
            <v>84</v>
          </cell>
          <cell r="E91">
            <v>41</v>
          </cell>
        </row>
        <row r="92">
          <cell r="A92">
            <v>35519</v>
          </cell>
          <cell r="B92">
            <v>62</v>
          </cell>
          <cell r="C92">
            <v>57</v>
          </cell>
          <cell r="D92">
            <v>84</v>
          </cell>
          <cell r="E92">
            <v>50</v>
          </cell>
        </row>
        <row r="93">
          <cell r="A93">
            <v>35520</v>
          </cell>
          <cell r="B93">
            <v>65</v>
          </cell>
          <cell r="C93">
            <v>55</v>
          </cell>
          <cell r="D93">
            <v>69</v>
          </cell>
          <cell r="E93">
            <v>48</v>
          </cell>
        </row>
        <row r="94">
          <cell r="A94">
            <v>35521</v>
          </cell>
          <cell r="B94">
            <v>68</v>
          </cell>
          <cell r="C94">
            <v>53</v>
          </cell>
          <cell r="D94">
            <v>70</v>
          </cell>
          <cell r="E94">
            <v>37</v>
          </cell>
        </row>
        <row r="95">
          <cell r="A95">
            <v>35522</v>
          </cell>
          <cell r="B95">
            <v>65</v>
          </cell>
          <cell r="C95">
            <v>53</v>
          </cell>
          <cell r="D95">
            <v>66</v>
          </cell>
          <cell r="E95">
            <v>41</v>
          </cell>
        </row>
        <row r="96">
          <cell r="A96">
            <v>35523</v>
          </cell>
          <cell r="B96">
            <v>66</v>
          </cell>
          <cell r="C96">
            <v>50</v>
          </cell>
          <cell r="D96">
            <v>69</v>
          </cell>
          <cell r="E96">
            <v>42</v>
          </cell>
        </row>
        <row r="97">
          <cell r="A97">
            <v>35524</v>
          </cell>
          <cell r="B97">
            <v>67</v>
          </cell>
          <cell r="C97">
            <v>50</v>
          </cell>
          <cell r="D97">
            <v>63</v>
          </cell>
          <cell r="E97">
            <v>38</v>
          </cell>
        </row>
        <row r="98">
          <cell r="A98">
            <v>35525</v>
          </cell>
          <cell r="B98">
            <v>63</v>
          </cell>
          <cell r="C98">
            <v>53</v>
          </cell>
          <cell r="D98">
            <v>61</v>
          </cell>
          <cell r="E98">
            <v>47</v>
          </cell>
        </row>
        <row r="99">
          <cell r="A99">
            <v>35526</v>
          </cell>
          <cell r="B99">
            <v>64</v>
          </cell>
          <cell r="C99">
            <v>50</v>
          </cell>
          <cell r="D99">
            <v>72</v>
          </cell>
          <cell r="E99">
            <v>39</v>
          </cell>
        </row>
        <row r="100">
          <cell r="A100">
            <v>35527</v>
          </cell>
          <cell r="B100">
            <v>64</v>
          </cell>
          <cell r="C100">
            <v>50</v>
          </cell>
          <cell r="D100">
            <v>74</v>
          </cell>
          <cell r="E100">
            <v>38</v>
          </cell>
        </row>
        <row r="101">
          <cell r="A101">
            <v>35528</v>
          </cell>
          <cell r="B101">
            <v>66</v>
          </cell>
          <cell r="C101">
            <v>52</v>
          </cell>
          <cell r="D101">
            <v>75</v>
          </cell>
          <cell r="E101">
            <v>43</v>
          </cell>
        </row>
        <row r="102">
          <cell r="A102">
            <v>35529</v>
          </cell>
          <cell r="B102">
            <v>67</v>
          </cell>
          <cell r="C102">
            <v>51</v>
          </cell>
          <cell r="D102">
            <v>70</v>
          </cell>
          <cell r="E102">
            <v>43</v>
          </cell>
        </row>
        <row r="103">
          <cell r="A103">
            <v>35530</v>
          </cell>
          <cell r="B103">
            <v>67</v>
          </cell>
          <cell r="C103">
            <v>48</v>
          </cell>
          <cell r="D103">
            <v>74</v>
          </cell>
          <cell r="E103">
            <v>40</v>
          </cell>
        </row>
        <row r="104">
          <cell r="A104">
            <v>35531</v>
          </cell>
          <cell r="B104">
            <v>65</v>
          </cell>
          <cell r="C104">
            <v>51</v>
          </cell>
          <cell r="D104">
            <v>76</v>
          </cell>
          <cell r="E104">
            <v>39</v>
          </cell>
        </row>
        <row r="105">
          <cell r="A105">
            <v>35532</v>
          </cell>
          <cell r="B105">
            <v>67</v>
          </cell>
          <cell r="C105">
            <v>50</v>
          </cell>
          <cell r="D105">
            <v>80</v>
          </cell>
          <cell r="E105">
            <v>38</v>
          </cell>
        </row>
        <row r="106">
          <cell r="A106">
            <v>35533</v>
          </cell>
          <cell r="B106">
            <v>71</v>
          </cell>
          <cell r="C106">
            <v>54</v>
          </cell>
          <cell r="D106">
            <v>83</v>
          </cell>
          <cell r="E106">
            <v>41</v>
          </cell>
        </row>
        <row r="107">
          <cell r="A107">
            <v>35534</v>
          </cell>
          <cell r="B107">
            <v>71</v>
          </cell>
          <cell r="C107">
            <v>53</v>
          </cell>
          <cell r="D107">
            <v>80</v>
          </cell>
          <cell r="E107">
            <v>42</v>
          </cell>
        </row>
        <row r="108">
          <cell r="A108">
            <v>35535</v>
          </cell>
          <cell r="B108">
            <v>67</v>
          </cell>
          <cell r="C108">
            <v>53</v>
          </cell>
          <cell r="D108">
            <v>88</v>
          </cell>
          <cell r="E108">
            <v>44</v>
          </cell>
        </row>
        <row r="109">
          <cell r="A109">
            <v>35536</v>
          </cell>
          <cell r="B109">
            <v>64</v>
          </cell>
          <cell r="C109">
            <v>53</v>
          </cell>
          <cell r="D109">
            <v>90</v>
          </cell>
          <cell r="E109">
            <v>44</v>
          </cell>
        </row>
        <row r="110">
          <cell r="A110">
            <v>35537</v>
          </cell>
          <cell r="B110">
            <v>65</v>
          </cell>
          <cell r="C110">
            <v>54</v>
          </cell>
          <cell r="D110">
            <v>88</v>
          </cell>
          <cell r="E110">
            <v>46</v>
          </cell>
        </row>
        <row r="111">
          <cell r="A111">
            <v>35538</v>
          </cell>
          <cell r="B111">
            <v>66</v>
          </cell>
          <cell r="C111">
            <v>56</v>
          </cell>
          <cell r="D111">
            <v>83</v>
          </cell>
          <cell r="E111">
            <v>46</v>
          </cell>
        </row>
        <row r="112">
          <cell r="A112">
            <v>35539</v>
          </cell>
          <cell r="B112">
            <v>69</v>
          </cell>
          <cell r="C112">
            <v>58</v>
          </cell>
          <cell r="D112">
            <v>77</v>
          </cell>
          <cell r="E112">
            <v>52</v>
          </cell>
        </row>
        <row r="113">
          <cell r="A113">
            <v>35540</v>
          </cell>
          <cell r="B113">
            <v>68</v>
          </cell>
          <cell r="C113">
            <v>57</v>
          </cell>
          <cell r="D113">
            <v>93</v>
          </cell>
          <cell r="E113">
            <v>52</v>
          </cell>
        </row>
        <row r="114">
          <cell r="A114">
            <v>35541</v>
          </cell>
          <cell r="B114">
            <v>85</v>
          </cell>
          <cell r="C114">
            <v>60</v>
          </cell>
          <cell r="D114">
            <v>89</v>
          </cell>
          <cell r="E114">
            <v>52</v>
          </cell>
        </row>
        <row r="115">
          <cell r="A115">
            <v>35542</v>
          </cell>
          <cell r="B115">
            <v>78</v>
          </cell>
          <cell r="C115">
            <v>61</v>
          </cell>
          <cell r="D115">
            <v>93</v>
          </cell>
          <cell r="E115">
            <v>57</v>
          </cell>
        </row>
        <row r="116">
          <cell r="A116">
            <v>35543</v>
          </cell>
          <cell r="B116">
            <v>73</v>
          </cell>
          <cell r="C116">
            <v>60</v>
          </cell>
          <cell r="D116">
            <v>85</v>
          </cell>
          <cell r="E116">
            <v>56</v>
          </cell>
        </row>
        <row r="117">
          <cell r="A117">
            <v>35544</v>
          </cell>
          <cell r="B117">
            <v>78</v>
          </cell>
          <cell r="C117">
            <v>61</v>
          </cell>
          <cell r="D117">
            <v>79</v>
          </cell>
          <cell r="E117">
            <v>56</v>
          </cell>
        </row>
        <row r="118">
          <cell r="A118">
            <v>35545</v>
          </cell>
          <cell r="B118">
            <v>79</v>
          </cell>
          <cell r="C118">
            <v>54</v>
          </cell>
          <cell r="D118">
            <v>90</v>
          </cell>
          <cell r="E118">
            <v>56</v>
          </cell>
        </row>
        <row r="119">
          <cell r="A119">
            <v>35546</v>
          </cell>
          <cell r="B119">
            <v>76</v>
          </cell>
          <cell r="C119">
            <v>58</v>
          </cell>
          <cell r="D119">
            <v>93</v>
          </cell>
          <cell r="E119">
            <v>47</v>
          </cell>
        </row>
        <row r="120">
          <cell r="A120">
            <v>35547</v>
          </cell>
          <cell r="B120">
            <v>76</v>
          </cell>
          <cell r="C120">
            <v>56</v>
          </cell>
          <cell r="D120">
            <v>90</v>
          </cell>
          <cell r="E120">
            <v>48</v>
          </cell>
        </row>
        <row r="121">
          <cell r="A121">
            <v>35548</v>
          </cell>
          <cell r="B121">
            <v>69</v>
          </cell>
          <cell r="C121">
            <v>56</v>
          </cell>
          <cell r="D121">
            <v>80</v>
          </cell>
          <cell r="E121">
            <v>52</v>
          </cell>
        </row>
        <row r="122">
          <cell r="A122">
            <v>35549</v>
          </cell>
          <cell r="B122">
            <v>67</v>
          </cell>
          <cell r="C122">
            <v>57</v>
          </cell>
          <cell r="D122">
            <v>75</v>
          </cell>
          <cell r="E122">
            <v>50</v>
          </cell>
        </row>
        <row r="123">
          <cell r="A123">
            <v>35550</v>
          </cell>
          <cell r="B123">
            <v>68</v>
          </cell>
          <cell r="C123">
            <v>55</v>
          </cell>
          <cell r="D123">
            <v>83</v>
          </cell>
          <cell r="E123">
            <v>46</v>
          </cell>
        </row>
        <row r="124">
          <cell r="A124">
            <v>35551</v>
          </cell>
          <cell r="B124">
            <v>73</v>
          </cell>
          <cell r="C124">
            <v>57</v>
          </cell>
          <cell r="D124">
            <v>86</v>
          </cell>
          <cell r="E124">
            <v>55</v>
          </cell>
        </row>
        <row r="125">
          <cell r="A125">
            <v>35552</v>
          </cell>
          <cell r="B125">
            <v>72</v>
          </cell>
          <cell r="C125">
            <v>55</v>
          </cell>
          <cell r="D125">
            <v>86</v>
          </cell>
          <cell r="E125">
            <v>42</v>
          </cell>
        </row>
        <row r="126">
          <cell r="A126">
            <v>35553</v>
          </cell>
          <cell r="B126">
            <v>73</v>
          </cell>
          <cell r="C126">
            <v>57</v>
          </cell>
          <cell r="D126">
            <v>91</v>
          </cell>
          <cell r="E126">
            <v>43</v>
          </cell>
        </row>
        <row r="127">
          <cell r="A127">
            <v>35554</v>
          </cell>
          <cell r="B127">
            <v>74</v>
          </cell>
          <cell r="C127">
            <v>56</v>
          </cell>
          <cell r="D127">
            <v>94</v>
          </cell>
          <cell r="E127">
            <v>45</v>
          </cell>
        </row>
        <row r="128">
          <cell r="A128">
            <v>35555</v>
          </cell>
          <cell r="B128">
            <v>75</v>
          </cell>
          <cell r="C128">
            <v>59</v>
          </cell>
          <cell r="D128">
            <v>90</v>
          </cell>
          <cell r="E128">
            <v>48</v>
          </cell>
        </row>
        <row r="129">
          <cell r="A129">
            <v>35556</v>
          </cell>
          <cell r="B129">
            <v>76</v>
          </cell>
          <cell r="C129">
            <v>59</v>
          </cell>
          <cell r="D129">
            <v>94</v>
          </cell>
          <cell r="E129">
            <v>51</v>
          </cell>
        </row>
        <row r="130">
          <cell r="A130">
            <v>35557</v>
          </cell>
          <cell r="B130">
            <v>78</v>
          </cell>
          <cell r="C130">
            <v>61</v>
          </cell>
          <cell r="D130">
            <v>90</v>
          </cell>
          <cell r="E130">
            <v>51</v>
          </cell>
        </row>
        <row r="131">
          <cell r="A131">
            <v>35558</v>
          </cell>
          <cell r="B131">
            <v>73</v>
          </cell>
          <cell r="C131">
            <v>61</v>
          </cell>
          <cell r="D131">
            <v>90</v>
          </cell>
          <cell r="E131">
            <v>50</v>
          </cell>
        </row>
        <row r="132">
          <cell r="A132">
            <v>35559</v>
          </cell>
          <cell r="B132">
            <v>71</v>
          </cell>
          <cell r="C132">
            <v>60</v>
          </cell>
          <cell r="D132">
            <v>94</v>
          </cell>
          <cell r="E132">
            <v>51</v>
          </cell>
        </row>
        <row r="133">
          <cell r="A133">
            <v>35560</v>
          </cell>
          <cell r="B133">
            <v>71</v>
          </cell>
          <cell r="C133">
            <v>58</v>
          </cell>
          <cell r="D133">
            <v>93</v>
          </cell>
          <cell r="E133">
            <v>50</v>
          </cell>
        </row>
        <row r="134">
          <cell r="A134">
            <v>35561</v>
          </cell>
          <cell r="B134">
            <v>70</v>
          </cell>
          <cell r="C134">
            <v>59</v>
          </cell>
          <cell r="D134">
            <v>88</v>
          </cell>
          <cell r="E134">
            <v>50</v>
          </cell>
        </row>
        <row r="135">
          <cell r="A135">
            <v>35562</v>
          </cell>
          <cell r="B135">
            <v>71</v>
          </cell>
          <cell r="C135">
            <v>61</v>
          </cell>
          <cell r="D135">
            <v>89</v>
          </cell>
          <cell r="E135">
            <v>58</v>
          </cell>
        </row>
        <row r="136">
          <cell r="A136">
            <v>35563</v>
          </cell>
          <cell r="B136">
            <v>71</v>
          </cell>
          <cell r="C136">
            <v>61</v>
          </cell>
          <cell r="D136">
            <v>88</v>
          </cell>
          <cell r="E136">
            <v>58</v>
          </cell>
        </row>
        <row r="137">
          <cell r="A137">
            <v>35564</v>
          </cell>
          <cell r="B137">
            <v>72</v>
          </cell>
          <cell r="C137">
            <v>60</v>
          </cell>
          <cell r="D137">
            <v>90</v>
          </cell>
          <cell r="E137">
            <v>59</v>
          </cell>
        </row>
        <row r="138">
          <cell r="A138">
            <v>35565</v>
          </cell>
          <cell r="B138">
            <v>73</v>
          </cell>
          <cell r="C138">
            <v>61</v>
          </cell>
          <cell r="D138">
            <v>96</v>
          </cell>
          <cell r="E138">
            <v>54</v>
          </cell>
        </row>
        <row r="139">
          <cell r="A139">
            <v>35566</v>
          </cell>
          <cell r="B139">
            <v>74</v>
          </cell>
          <cell r="C139">
            <v>63</v>
          </cell>
          <cell r="D139">
            <v>98</v>
          </cell>
          <cell r="E139">
            <v>54</v>
          </cell>
        </row>
        <row r="140">
          <cell r="A140">
            <v>35567</v>
          </cell>
          <cell r="B140">
            <v>74</v>
          </cell>
          <cell r="C140">
            <v>63</v>
          </cell>
          <cell r="D140">
            <v>85</v>
          </cell>
          <cell r="E140">
            <v>60</v>
          </cell>
        </row>
        <row r="141">
          <cell r="A141">
            <v>35568</v>
          </cell>
          <cell r="B141">
            <v>69</v>
          </cell>
          <cell r="C141">
            <v>63</v>
          </cell>
          <cell r="D141">
            <v>81</v>
          </cell>
          <cell r="E141">
            <v>60</v>
          </cell>
        </row>
        <row r="142">
          <cell r="A142">
            <v>35569</v>
          </cell>
          <cell r="B142">
            <v>70</v>
          </cell>
          <cell r="C142">
            <v>63</v>
          </cell>
          <cell r="D142">
            <v>76</v>
          </cell>
          <cell r="E142">
            <v>60</v>
          </cell>
        </row>
        <row r="143">
          <cell r="A143">
            <v>35570</v>
          </cell>
          <cell r="B143">
            <v>72</v>
          </cell>
          <cell r="C143">
            <v>62</v>
          </cell>
          <cell r="D143">
            <v>81</v>
          </cell>
          <cell r="E143">
            <v>57</v>
          </cell>
        </row>
        <row r="144">
          <cell r="A144">
            <v>35571</v>
          </cell>
          <cell r="B144">
            <v>72</v>
          </cell>
          <cell r="C144">
            <v>63</v>
          </cell>
          <cell r="D144">
            <v>85</v>
          </cell>
          <cell r="E144">
            <v>53</v>
          </cell>
        </row>
        <row r="145">
          <cell r="A145">
            <v>35572</v>
          </cell>
          <cell r="B145">
            <v>72</v>
          </cell>
          <cell r="C145">
            <v>63</v>
          </cell>
          <cell r="D145">
            <v>84</v>
          </cell>
          <cell r="E145">
            <v>57</v>
          </cell>
        </row>
        <row r="146">
          <cell r="A146">
            <v>35573</v>
          </cell>
          <cell r="B146">
            <v>74</v>
          </cell>
          <cell r="C146">
            <v>61</v>
          </cell>
          <cell r="D146">
            <v>82</v>
          </cell>
          <cell r="E146">
            <v>54</v>
          </cell>
        </row>
        <row r="147">
          <cell r="A147">
            <v>35574</v>
          </cell>
          <cell r="B147">
            <v>75</v>
          </cell>
          <cell r="C147">
            <v>63</v>
          </cell>
          <cell r="D147">
            <v>81</v>
          </cell>
          <cell r="E147">
            <v>55</v>
          </cell>
        </row>
        <row r="148">
          <cell r="A148">
            <v>35575</v>
          </cell>
          <cell r="B148">
            <v>73</v>
          </cell>
          <cell r="C148">
            <v>61</v>
          </cell>
          <cell r="D148">
            <v>81</v>
          </cell>
          <cell r="E148">
            <v>51</v>
          </cell>
        </row>
        <row r="149">
          <cell r="A149">
            <v>35576</v>
          </cell>
          <cell r="B149">
            <v>75</v>
          </cell>
          <cell r="C149">
            <v>59</v>
          </cell>
          <cell r="D149">
            <v>93</v>
          </cell>
          <cell r="E149">
            <v>49</v>
          </cell>
        </row>
        <row r="150">
          <cell r="A150">
            <v>35577</v>
          </cell>
          <cell r="B150">
            <v>79</v>
          </cell>
          <cell r="C150">
            <v>63</v>
          </cell>
          <cell r="D150">
            <v>98</v>
          </cell>
          <cell r="E150">
            <v>58</v>
          </cell>
        </row>
        <row r="151">
          <cell r="A151">
            <v>35578</v>
          </cell>
          <cell r="B151">
            <v>83</v>
          </cell>
          <cell r="C151">
            <v>65</v>
          </cell>
          <cell r="D151">
            <v>102</v>
          </cell>
          <cell r="E151">
            <v>59</v>
          </cell>
        </row>
        <row r="152">
          <cell r="A152">
            <v>35579</v>
          </cell>
          <cell r="B152">
            <v>85</v>
          </cell>
          <cell r="C152">
            <v>67</v>
          </cell>
          <cell r="D152">
            <v>97</v>
          </cell>
          <cell r="E152">
            <v>59</v>
          </cell>
        </row>
        <row r="153">
          <cell r="A153">
            <v>35580</v>
          </cell>
          <cell r="B153">
            <v>76</v>
          </cell>
          <cell r="C153">
            <v>66</v>
          </cell>
          <cell r="D153">
            <v>93</v>
          </cell>
          <cell r="E153">
            <v>60</v>
          </cell>
        </row>
        <row r="154">
          <cell r="A154">
            <v>35581</v>
          </cell>
          <cell r="B154">
            <v>76</v>
          </cell>
          <cell r="C154">
            <v>66</v>
          </cell>
          <cell r="D154">
            <v>95</v>
          </cell>
          <cell r="E154">
            <v>59</v>
          </cell>
        </row>
        <row r="155">
          <cell r="A155">
            <v>35582</v>
          </cell>
          <cell r="B155">
            <v>76</v>
          </cell>
          <cell r="C155">
            <v>65</v>
          </cell>
          <cell r="D155">
            <v>89</v>
          </cell>
          <cell r="E155">
            <v>57</v>
          </cell>
        </row>
        <row r="156">
          <cell r="A156">
            <v>35583</v>
          </cell>
          <cell r="B156">
            <v>75</v>
          </cell>
          <cell r="C156">
            <v>64</v>
          </cell>
          <cell r="D156">
            <v>87</v>
          </cell>
          <cell r="E156">
            <v>56</v>
          </cell>
        </row>
        <row r="157">
          <cell r="A157">
            <v>35584</v>
          </cell>
          <cell r="B157">
            <v>75</v>
          </cell>
          <cell r="C157">
            <v>66</v>
          </cell>
          <cell r="D157">
            <v>85</v>
          </cell>
          <cell r="E157">
            <v>58</v>
          </cell>
        </row>
        <row r="158">
          <cell r="A158">
            <v>35585</v>
          </cell>
          <cell r="B158">
            <v>75</v>
          </cell>
          <cell r="C158">
            <v>65</v>
          </cell>
          <cell r="D158">
            <v>82</v>
          </cell>
          <cell r="E158">
            <v>57</v>
          </cell>
        </row>
        <row r="159">
          <cell r="A159">
            <v>35586</v>
          </cell>
          <cell r="B159">
            <v>74</v>
          </cell>
          <cell r="C159">
            <v>62</v>
          </cell>
          <cell r="D159">
            <v>77</v>
          </cell>
          <cell r="E159">
            <v>54</v>
          </cell>
        </row>
        <row r="160">
          <cell r="A160">
            <v>35587</v>
          </cell>
          <cell r="B160">
            <v>76</v>
          </cell>
          <cell r="C160">
            <v>61</v>
          </cell>
          <cell r="D160">
            <v>86</v>
          </cell>
          <cell r="E160">
            <v>51</v>
          </cell>
        </row>
        <row r="161">
          <cell r="A161">
            <v>35588</v>
          </cell>
          <cell r="B161">
            <v>72</v>
          </cell>
          <cell r="C161">
            <v>65</v>
          </cell>
          <cell r="D161">
            <v>79</v>
          </cell>
          <cell r="E161">
            <v>53</v>
          </cell>
        </row>
        <row r="162">
          <cell r="A162">
            <v>35589</v>
          </cell>
          <cell r="B162">
            <v>76</v>
          </cell>
          <cell r="C162">
            <v>65</v>
          </cell>
          <cell r="D162">
            <v>86</v>
          </cell>
          <cell r="E162">
            <v>59</v>
          </cell>
        </row>
        <row r="163">
          <cell r="A163">
            <v>35590</v>
          </cell>
          <cell r="B163">
            <v>76</v>
          </cell>
          <cell r="C163">
            <v>64</v>
          </cell>
          <cell r="D163">
            <v>81</v>
          </cell>
          <cell r="E163">
            <v>56</v>
          </cell>
        </row>
        <row r="164">
          <cell r="A164">
            <v>35591</v>
          </cell>
          <cell r="B164">
            <v>75</v>
          </cell>
          <cell r="C164">
            <v>63</v>
          </cell>
          <cell r="D164">
            <v>91</v>
          </cell>
          <cell r="E164">
            <v>53</v>
          </cell>
        </row>
        <row r="165">
          <cell r="A165">
            <v>35592</v>
          </cell>
          <cell r="B165">
            <v>72</v>
          </cell>
          <cell r="C165">
            <v>63</v>
          </cell>
          <cell r="D165">
            <v>84</v>
          </cell>
          <cell r="E165">
            <v>52</v>
          </cell>
        </row>
        <row r="166">
          <cell r="A166">
            <v>35593</v>
          </cell>
          <cell r="B166">
            <v>71</v>
          </cell>
          <cell r="C166">
            <v>63</v>
          </cell>
          <cell r="D166">
            <v>79</v>
          </cell>
          <cell r="E166">
            <v>53</v>
          </cell>
        </row>
        <row r="167">
          <cell r="A167">
            <v>35594</v>
          </cell>
          <cell r="B167">
            <v>72</v>
          </cell>
          <cell r="C167">
            <v>61</v>
          </cell>
          <cell r="D167">
            <v>74</v>
          </cell>
          <cell r="E167">
            <v>52</v>
          </cell>
        </row>
        <row r="168">
          <cell r="A168">
            <v>35595</v>
          </cell>
          <cell r="B168">
            <v>71</v>
          </cell>
          <cell r="C168">
            <v>62</v>
          </cell>
          <cell r="D168">
            <v>73</v>
          </cell>
          <cell r="E168">
            <v>56</v>
          </cell>
        </row>
        <row r="169">
          <cell r="A169">
            <v>35596</v>
          </cell>
          <cell r="B169">
            <v>72</v>
          </cell>
          <cell r="C169">
            <v>60</v>
          </cell>
          <cell r="D169">
            <v>85</v>
          </cell>
          <cell r="E169">
            <v>49</v>
          </cell>
        </row>
        <row r="170">
          <cell r="A170">
            <v>35597</v>
          </cell>
          <cell r="B170">
            <v>73</v>
          </cell>
          <cell r="C170">
            <v>61</v>
          </cell>
          <cell r="D170">
            <v>91</v>
          </cell>
          <cell r="E170">
            <v>52</v>
          </cell>
        </row>
        <row r="171">
          <cell r="A171">
            <v>35598</v>
          </cell>
          <cell r="B171">
            <v>73</v>
          </cell>
          <cell r="C171">
            <v>63</v>
          </cell>
          <cell r="D171">
            <v>97</v>
          </cell>
          <cell r="E171">
            <v>57</v>
          </cell>
        </row>
        <row r="172">
          <cell r="A172">
            <v>35599</v>
          </cell>
          <cell r="B172">
            <v>76</v>
          </cell>
          <cell r="C172">
            <v>64</v>
          </cell>
          <cell r="D172">
            <v>95</v>
          </cell>
          <cell r="E172">
            <v>58</v>
          </cell>
        </row>
        <row r="173">
          <cell r="A173">
            <v>35600</v>
          </cell>
          <cell r="B173">
            <v>75</v>
          </cell>
          <cell r="C173">
            <v>66</v>
          </cell>
          <cell r="D173">
            <v>93</v>
          </cell>
          <cell r="E173">
            <v>63</v>
          </cell>
        </row>
        <row r="174">
          <cell r="A174">
            <v>35601</v>
          </cell>
          <cell r="B174">
            <v>74</v>
          </cell>
          <cell r="C174">
            <v>65</v>
          </cell>
          <cell r="D174">
            <v>89</v>
          </cell>
          <cell r="E174">
            <v>61</v>
          </cell>
        </row>
        <row r="175">
          <cell r="A175">
            <v>35602</v>
          </cell>
          <cell r="B175">
            <v>75</v>
          </cell>
          <cell r="C175">
            <v>63</v>
          </cell>
          <cell r="D175">
            <v>85</v>
          </cell>
          <cell r="E175">
            <v>62</v>
          </cell>
        </row>
        <row r="176">
          <cell r="A176">
            <v>35603</v>
          </cell>
          <cell r="B176">
            <v>74</v>
          </cell>
          <cell r="C176">
            <v>63</v>
          </cell>
          <cell r="D176">
            <v>84</v>
          </cell>
          <cell r="E176">
            <v>60</v>
          </cell>
        </row>
        <row r="177">
          <cell r="A177">
            <v>35604</v>
          </cell>
          <cell r="B177">
            <v>74</v>
          </cell>
          <cell r="C177">
            <v>62</v>
          </cell>
          <cell r="D177">
            <v>84</v>
          </cell>
          <cell r="E177">
            <v>54</v>
          </cell>
        </row>
        <row r="178">
          <cell r="A178">
            <v>35605</v>
          </cell>
          <cell r="B178">
            <v>74</v>
          </cell>
          <cell r="C178">
            <v>62</v>
          </cell>
          <cell r="D178">
            <v>91</v>
          </cell>
          <cell r="E178">
            <v>51</v>
          </cell>
        </row>
        <row r="179">
          <cell r="A179">
            <v>35606</v>
          </cell>
          <cell r="B179">
            <v>74</v>
          </cell>
          <cell r="C179">
            <v>64</v>
          </cell>
          <cell r="D179">
            <v>92</v>
          </cell>
          <cell r="E179">
            <v>54</v>
          </cell>
        </row>
        <row r="180">
          <cell r="A180">
            <v>35607</v>
          </cell>
          <cell r="B180">
            <v>76</v>
          </cell>
          <cell r="C180">
            <v>65</v>
          </cell>
          <cell r="D180">
            <v>89</v>
          </cell>
          <cell r="E180">
            <v>54</v>
          </cell>
        </row>
        <row r="181">
          <cell r="A181">
            <v>35608</v>
          </cell>
          <cell r="B181">
            <v>75</v>
          </cell>
          <cell r="C181">
            <v>63</v>
          </cell>
          <cell r="D181">
            <v>87</v>
          </cell>
          <cell r="E181">
            <v>57</v>
          </cell>
        </row>
        <row r="182">
          <cell r="A182">
            <v>35609</v>
          </cell>
          <cell r="B182">
            <v>75</v>
          </cell>
          <cell r="C182">
            <v>64</v>
          </cell>
          <cell r="D182">
            <v>89</v>
          </cell>
          <cell r="E182">
            <v>58</v>
          </cell>
        </row>
        <row r="183">
          <cell r="A183">
            <v>35610</v>
          </cell>
          <cell r="B183">
            <v>78</v>
          </cell>
          <cell r="C183">
            <v>61</v>
          </cell>
          <cell r="D183">
            <v>87</v>
          </cell>
          <cell r="E183">
            <v>54</v>
          </cell>
        </row>
        <row r="184">
          <cell r="A184">
            <v>35611</v>
          </cell>
          <cell r="B184">
            <v>76</v>
          </cell>
          <cell r="C184">
            <v>61</v>
          </cell>
          <cell r="D184">
            <v>84</v>
          </cell>
          <cell r="E184">
            <v>55</v>
          </cell>
        </row>
        <row r="185">
          <cell r="A185">
            <v>35612</v>
          </cell>
          <cell r="B185">
            <v>81</v>
          </cell>
          <cell r="C185">
            <v>61</v>
          </cell>
          <cell r="D185">
            <v>99</v>
          </cell>
          <cell r="E185">
            <v>48</v>
          </cell>
        </row>
        <row r="186">
          <cell r="A186">
            <v>35613</v>
          </cell>
          <cell r="B186">
            <v>80</v>
          </cell>
          <cell r="C186">
            <v>64</v>
          </cell>
          <cell r="D186">
            <v>101</v>
          </cell>
          <cell r="E186">
            <v>50</v>
          </cell>
        </row>
        <row r="187">
          <cell r="A187">
            <v>35614</v>
          </cell>
          <cell r="B187">
            <v>81</v>
          </cell>
          <cell r="C187">
            <v>64</v>
          </cell>
          <cell r="D187">
            <v>104</v>
          </cell>
          <cell r="E187">
            <v>51</v>
          </cell>
        </row>
        <row r="188">
          <cell r="A188">
            <v>35615</v>
          </cell>
          <cell r="B188">
            <v>76</v>
          </cell>
          <cell r="C188">
            <v>64</v>
          </cell>
          <cell r="D188">
            <v>102</v>
          </cell>
          <cell r="E188">
            <v>52</v>
          </cell>
        </row>
        <row r="189">
          <cell r="A189">
            <v>35616</v>
          </cell>
          <cell r="B189">
            <v>76</v>
          </cell>
          <cell r="C189">
            <v>64</v>
          </cell>
          <cell r="D189">
            <v>99</v>
          </cell>
          <cell r="E189">
            <v>53</v>
          </cell>
        </row>
        <row r="190">
          <cell r="A190">
            <v>35617</v>
          </cell>
          <cell r="B190">
            <v>78</v>
          </cell>
          <cell r="C190">
            <v>63</v>
          </cell>
          <cell r="D190">
            <v>97</v>
          </cell>
          <cell r="E190">
            <v>53</v>
          </cell>
        </row>
        <row r="191">
          <cell r="A191">
            <v>35618</v>
          </cell>
          <cell r="B191">
            <v>77</v>
          </cell>
          <cell r="C191">
            <v>66</v>
          </cell>
          <cell r="D191">
            <v>96</v>
          </cell>
          <cell r="E191">
            <v>55</v>
          </cell>
        </row>
        <row r="192">
          <cell r="A192">
            <v>35619</v>
          </cell>
          <cell r="B192">
            <v>74</v>
          </cell>
          <cell r="C192">
            <v>66</v>
          </cell>
          <cell r="D192">
            <v>91</v>
          </cell>
          <cell r="E192">
            <v>60</v>
          </cell>
        </row>
        <row r="193">
          <cell r="A193">
            <v>35620</v>
          </cell>
          <cell r="B193">
            <v>75</v>
          </cell>
          <cell r="C193">
            <v>65</v>
          </cell>
          <cell r="D193">
            <v>92</v>
          </cell>
          <cell r="E193">
            <v>59</v>
          </cell>
        </row>
        <row r="194">
          <cell r="A194">
            <v>35621</v>
          </cell>
          <cell r="B194">
            <v>75</v>
          </cell>
          <cell r="C194">
            <v>65</v>
          </cell>
          <cell r="D194">
            <v>90</v>
          </cell>
          <cell r="E194">
            <v>56</v>
          </cell>
        </row>
        <row r="195">
          <cell r="A195">
            <v>35622</v>
          </cell>
          <cell r="B195">
            <v>74</v>
          </cell>
          <cell r="C195">
            <v>65</v>
          </cell>
          <cell r="D195">
            <v>83</v>
          </cell>
          <cell r="E195">
            <v>60</v>
          </cell>
        </row>
        <row r="196">
          <cell r="A196">
            <v>35623</v>
          </cell>
          <cell r="B196">
            <v>73</v>
          </cell>
          <cell r="C196">
            <v>65</v>
          </cell>
          <cell r="D196">
            <v>80</v>
          </cell>
          <cell r="E196">
            <v>60</v>
          </cell>
        </row>
        <row r="197">
          <cell r="A197">
            <v>35624</v>
          </cell>
          <cell r="B197">
            <v>74</v>
          </cell>
          <cell r="C197">
            <v>64</v>
          </cell>
          <cell r="D197">
            <v>92</v>
          </cell>
          <cell r="E197">
            <v>52</v>
          </cell>
        </row>
        <row r="198">
          <cell r="A198">
            <v>35625</v>
          </cell>
          <cell r="B198">
            <v>74</v>
          </cell>
          <cell r="C198">
            <v>63</v>
          </cell>
          <cell r="D198">
            <v>96</v>
          </cell>
          <cell r="E198">
            <v>54</v>
          </cell>
        </row>
        <row r="199">
          <cell r="A199">
            <v>35626</v>
          </cell>
          <cell r="B199">
            <v>73</v>
          </cell>
          <cell r="C199">
            <v>63</v>
          </cell>
          <cell r="D199">
            <v>95</v>
          </cell>
          <cell r="E199">
            <v>51</v>
          </cell>
        </row>
        <row r="200">
          <cell r="A200">
            <v>35627</v>
          </cell>
          <cell r="B200">
            <v>77</v>
          </cell>
          <cell r="C200">
            <v>64</v>
          </cell>
          <cell r="D200">
            <v>100</v>
          </cell>
          <cell r="E200">
            <v>60</v>
          </cell>
        </row>
        <row r="201">
          <cell r="A201">
            <v>35628</v>
          </cell>
          <cell r="B201">
            <v>76</v>
          </cell>
          <cell r="C201">
            <v>66</v>
          </cell>
          <cell r="D201">
            <v>98</v>
          </cell>
          <cell r="E201">
            <v>57</v>
          </cell>
        </row>
        <row r="202">
          <cell r="A202">
            <v>35629</v>
          </cell>
          <cell r="B202">
            <v>76</v>
          </cell>
          <cell r="C202">
            <v>63</v>
          </cell>
          <cell r="D202">
            <v>92</v>
          </cell>
          <cell r="E202">
            <v>57</v>
          </cell>
        </row>
        <row r="203">
          <cell r="A203">
            <v>35630</v>
          </cell>
          <cell r="B203">
            <v>73</v>
          </cell>
          <cell r="C203">
            <v>63</v>
          </cell>
          <cell r="D203">
            <v>88</v>
          </cell>
          <cell r="E203">
            <v>59</v>
          </cell>
        </row>
        <row r="204">
          <cell r="A204">
            <v>35631</v>
          </cell>
          <cell r="B204">
            <v>73</v>
          </cell>
          <cell r="C204">
            <v>65</v>
          </cell>
          <cell r="D204">
            <v>90</v>
          </cell>
          <cell r="E204">
            <v>58</v>
          </cell>
        </row>
        <row r="205">
          <cell r="A205">
            <v>35632</v>
          </cell>
          <cell r="B205">
            <v>71</v>
          </cell>
          <cell r="C205">
            <v>65</v>
          </cell>
          <cell r="D205">
            <v>92</v>
          </cell>
          <cell r="E205">
            <v>56</v>
          </cell>
        </row>
        <row r="206">
          <cell r="A206">
            <v>35633</v>
          </cell>
          <cell r="B206">
            <v>73</v>
          </cell>
          <cell r="C206">
            <v>66</v>
          </cell>
          <cell r="D206">
            <v>84</v>
          </cell>
          <cell r="E206">
            <v>64</v>
          </cell>
        </row>
        <row r="207">
          <cell r="A207">
            <v>35634</v>
          </cell>
          <cell r="B207">
            <v>74</v>
          </cell>
          <cell r="C207">
            <v>64</v>
          </cell>
          <cell r="D207">
            <v>96</v>
          </cell>
          <cell r="E207">
            <v>57</v>
          </cell>
        </row>
        <row r="208">
          <cell r="A208">
            <v>35635</v>
          </cell>
          <cell r="B208">
            <v>69</v>
          </cell>
          <cell r="C208">
            <v>63</v>
          </cell>
          <cell r="D208">
            <v>93</v>
          </cell>
          <cell r="E208">
            <v>56</v>
          </cell>
        </row>
        <row r="209">
          <cell r="A209">
            <v>35636</v>
          </cell>
          <cell r="B209">
            <v>72</v>
          </cell>
          <cell r="C209">
            <v>63</v>
          </cell>
          <cell r="D209">
            <v>92</v>
          </cell>
          <cell r="E209">
            <v>60</v>
          </cell>
        </row>
        <row r="210">
          <cell r="A210">
            <v>35637</v>
          </cell>
          <cell r="B210">
            <v>73</v>
          </cell>
          <cell r="C210">
            <v>63</v>
          </cell>
          <cell r="D210">
            <v>85</v>
          </cell>
          <cell r="E210">
            <v>57</v>
          </cell>
        </row>
        <row r="211">
          <cell r="A211">
            <v>35638</v>
          </cell>
          <cell r="B211">
            <v>74</v>
          </cell>
          <cell r="C211">
            <v>63</v>
          </cell>
          <cell r="D211">
            <v>89</v>
          </cell>
          <cell r="E211">
            <v>50</v>
          </cell>
        </row>
        <row r="212">
          <cell r="A212">
            <v>35639</v>
          </cell>
          <cell r="B212">
            <v>74</v>
          </cell>
          <cell r="C212">
            <v>64</v>
          </cell>
          <cell r="D212">
            <v>86</v>
          </cell>
          <cell r="E212">
            <v>52</v>
          </cell>
        </row>
        <row r="213">
          <cell r="A213">
            <v>35640</v>
          </cell>
          <cell r="B213">
            <v>74</v>
          </cell>
          <cell r="C213">
            <v>64</v>
          </cell>
          <cell r="D213">
            <v>81</v>
          </cell>
          <cell r="E213">
            <v>53</v>
          </cell>
        </row>
        <row r="214">
          <cell r="A214">
            <v>35641</v>
          </cell>
          <cell r="B214">
            <v>75</v>
          </cell>
          <cell r="C214">
            <v>64</v>
          </cell>
          <cell r="D214">
            <v>89</v>
          </cell>
          <cell r="E214">
            <v>52</v>
          </cell>
        </row>
        <row r="215">
          <cell r="A215">
            <v>35642</v>
          </cell>
          <cell r="B215">
            <v>74</v>
          </cell>
          <cell r="C215">
            <v>63</v>
          </cell>
          <cell r="D215">
            <v>94</v>
          </cell>
          <cell r="E215">
            <v>51</v>
          </cell>
        </row>
        <row r="216">
          <cell r="A216">
            <v>35643</v>
          </cell>
          <cell r="B216">
            <v>79</v>
          </cell>
          <cell r="C216">
            <v>62</v>
          </cell>
          <cell r="D216">
            <v>104</v>
          </cell>
          <cell r="E216">
            <v>51</v>
          </cell>
        </row>
        <row r="217">
          <cell r="A217">
            <v>35644</v>
          </cell>
          <cell r="B217">
            <v>84</v>
          </cell>
          <cell r="C217">
            <v>64</v>
          </cell>
          <cell r="D217">
            <v>107</v>
          </cell>
          <cell r="E217">
            <v>50</v>
          </cell>
        </row>
        <row r="218">
          <cell r="A218">
            <v>35645</v>
          </cell>
          <cell r="B218">
            <v>80</v>
          </cell>
          <cell r="C218">
            <v>67</v>
          </cell>
          <cell r="D218">
            <v>106</v>
          </cell>
          <cell r="E218">
            <v>58</v>
          </cell>
        </row>
        <row r="219">
          <cell r="A219">
            <v>35646</v>
          </cell>
          <cell r="B219">
            <v>78</v>
          </cell>
          <cell r="C219">
            <v>66</v>
          </cell>
          <cell r="D219">
            <v>106</v>
          </cell>
          <cell r="E219">
            <v>60</v>
          </cell>
        </row>
        <row r="220">
          <cell r="A220">
            <v>35647</v>
          </cell>
          <cell r="B220">
            <v>84</v>
          </cell>
          <cell r="C220">
            <v>67</v>
          </cell>
          <cell r="D220">
            <v>114</v>
          </cell>
          <cell r="E220">
            <v>61</v>
          </cell>
        </row>
        <row r="221">
          <cell r="A221">
            <v>35648</v>
          </cell>
          <cell r="B221">
            <v>92</v>
          </cell>
          <cell r="C221">
            <v>71</v>
          </cell>
          <cell r="D221">
            <v>108</v>
          </cell>
          <cell r="E221">
            <v>64</v>
          </cell>
        </row>
        <row r="222">
          <cell r="A222">
            <v>35649</v>
          </cell>
          <cell r="B222">
            <v>81</v>
          </cell>
          <cell r="C222">
            <v>70</v>
          </cell>
          <cell r="D222">
            <v>102</v>
          </cell>
          <cell r="E222">
            <v>62</v>
          </cell>
        </row>
        <row r="223">
          <cell r="A223">
            <v>35650</v>
          </cell>
          <cell r="B223">
            <v>78</v>
          </cell>
          <cell r="C223">
            <v>66</v>
          </cell>
          <cell r="D223">
            <v>100</v>
          </cell>
          <cell r="E223">
            <v>64</v>
          </cell>
        </row>
        <row r="224">
          <cell r="A224">
            <v>35651</v>
          </cell>
          <cell r="B224">
            <v>77</v>
          </cell>
          <cell r="C224">
            <v>67</v>
          </cell>
          <cell r="D224">
            <v>90</v>
          </cell>
          <cell r="E224">
            <v>62</v>
          </cell>
        </row>
        <row r="225">
          <cell r="A225">
            <v>35652</v>
          </cell>
          <cell r="B225">
            <v>77</v>
          </cell>
          <cell r="C225">
            <v>66</v>
          </cell>
          <cell r="D225">
            <v>81</v>
          </cell>
          <cell r="E225">
            <v>62</v>
          </cell>
        </row>
        <row r="226">
          <cell r="A226">
            <v>35653</v>
          </cell>
          <cell r="B226">
            <v>75</v>
          </cell>
          <cell r="C226">
            <v>65</v>
          </cell>
          <cell r="D226">
            <v>86</v>
          </cell>
          <cell r="E226">
            <v>54</v>
          </cell>
        </row>
        <row r="227">
          <cell r="A227">
            <v>35654</v>
          </cell>
          <cell r="B227">
            <v>75</v>
          </cell>
          <cell r="C227">
            <v>64</v>
          </cell>
          <cell r="D227">
            <v>87</v>
          </cell>
          <cell r="E227">
            <v>52</v>
          </cell>
        </row>
        <row r="228">
          <cell r="A228">
            <v>35655</v>
          </cell>
          <cell r="B228">
            <v>75</v>
          </cell>
          <cell r="C228">
            <v>63</v>
          </cell>
          <cell r="D228">
            <v>95</v>
          </cell>
          <cell r="E228">
            <v>53</v>
          </cell>
        </row>
        <row r="229">
          <cell r="A229">
            <v>35656</v>
          </cell>
          <cell r="B229">
            <v>76</v>
          </cell>
          <cell r="C229">
            <v>65</v>
          </cell>
          <cell r="D229">
            <v>95</v>
          </cell>
          <cell r="E229">
            <v>52</v>
          </cell>
        </row>
        <row r="230">
          <cell r="A230">
            <v>35657</v>
          </cell>
          <cell r="B230">
            <v>76</v>
          </cell>
          <cell r="C230">
            <v>67</v>
          </cell>
          <cell r="D230">
            <v>92</v>
          </cell>
          <cell r="E230">
            <v>59</v>
          </cell>
        </row>
        <row r="231">
          <cell r="A231">
            <v>35658</v>
          </cell>
          <cell r="B231">
            <v>73</v>
          </cell>
          <cell r="C231">
            <v>66</v>
          </cell>
          <cell r="D231">
            <v>82</v>
          </cell>
          <cell r="E231">
            <v>62</v>
          </cell>
        </row>
        <row r="232">
          <cell r="A232">
            <v>35659</v>
          </cell>
          <cell r="B232">
            <v>77</v>
          </cell>
          <cell r="C232">
            <v>66</v>
          </cell>
          <cell r="D232">
            <v>86</v>
          </cell>
          <cell r="E232">
            <v>60</v>
          </cell>
        </row>
        <row r="233">
          <cell r="A233">
            <v>35660</v>
          </cell>
          <cell r="B233">
            <v>77</v>
          </cell>
          <cell r="C233">
            <v>65</v>
          </cell>
          <cell r="D233">
            <v>95</v>
          </cell>
          <cell r="E233">
            <v>52</v>
          </cell>
        </row>
        <row r="234">
          <cell r="A234">
            <v>35661</v>
          </cell>
          <cell r="B234">
            <v>90</v>
          </cell>
          <cell r="C234">
            <v>68</v>
          </cell>
          <cell r="D234">
            <v>96</v>
          </cell>
          <cell r="E234">
            <v>59</v>
          </cell>
        </row>
        <row r="235">
          <cell r="A235">
            <v>35662</v>
          </cell>
          <cell r="B235">
            <v>78</v>
          </cell>
          <cell r="C235">
            <v>69</v>
          </cell>
          <cell r="D235">
            <v>97</v>
          </cell>
          <cell r="E235">
            <v>65</v>
          </cell>
        </row>
        <row r="236">
          <cell r="A236">
            <v>35663</v>
          </cell>
          <cell r="B236">
            <v>76</v>
          </cell>
          <cell r="C236">
            <v>68</v>
          </cell>
          <cell r="D236">
            <v>100</v>
          </cell>
          <cell r="E236">
            <v>57</v>
          </cell>
        </row>
        <row r="237">
          <cell r="A237">
            <v>35664</v>
          </cell>
          <cell r="B237">
            <v>81</v>
          </cell>
          <cell r="C237">
            <v>67</v>
          </cell>
          <cell r="D237">
            <v>104</v>
          </cell>
          <cell r="E237">
            <v>57</v>
          </cell>
        </row>
        <row r="238">
          <cell r="A238">
            <v>35665</v>
          </cell>
          <cell r="B238">
            <v>83</v>
          </cell>
          <cell r="C238">
            <v>68</v>
          </cell>
          <cell r="D238">
            <v>100</v>
          </cell>
          <cell r="E238">
            <v>59</v>
          </cell>
        </row>
        <row r="239">
          <cell r="A239">
            <v>35666</v>
          </cell>
          <cell r="B239">
            <v>81</v>
          </cell>
          <cell r="C239">
            <v>69</v>
          </cell>
          <cell r="D239">
            <v>97</v>
          </cell>
          <cell r="E239">
            <v>59</v>
          </cell>
        </row>
        <row r="240">
          <cell r="A240">
            <v>35667</v>
          </cell>
          <cell r="B240">
            <v>81</v>
          </cell>
          <cell r="C240">
            <v>66</v>
          </cell>
          <cell r="D240">
            <v>95</v>
          </cell>
          <cell r="E240">
            <v>56</v>
          </cell>
        </row>
        <row r="241">
          <cell r="A241">
            <v>35668</v>
          </cell>
          <cell r="B241">
            <v>79</v>
          </cell>
          <cell r="C241">
            <v>66</v>
          </cell>
          <cell r="D241">
            <v>95</v>
          </cell>
          <cell r="E241">
            <v>54</v>
          </cell>
        </row>
        <row r="242">
          <cell r="A242">
            <v>35669</v>
          </cell>
          <cell r="B242">
            <v>82</v>
          </cell>
          <cell r="C242">
            <v>66</v>
          </cell>
          <cell r="D242">
            <v>98</v>
          </cell>
          <cell r="E242">
            <v>54</v>
          </cell>
        </row>
        <row r="243">
          <cell r="A243">
            <v>35670</v>
          </cell>
          <cell r="B243">
            <v>79</v>
          </cell>
          <cell r="C243">
            <v>65</v>
          </cell>
          <cell r="D243">
            <v>94</v>
          </cell>
          <cell r="E243">
            <v>55</v>
          </cell>
        </row>
        <row r="244">
          <cell r="A244">
            <v>35671</v>
          </cell>
          <cell r="B244">
            <v>78</v>
          </cell>
          <cell r="C244">
            <v>66</v>
          </cell>
          <cell r="D244">
            <v>91</v>
          </cell>
          <cell r="E244">
            <v>50</v>
          </cell>
        </row>
        <row r="245">
          <cell r="A245">
            <v>35672</v>
          </cell>
          <cell r="B245">
            <v>77</v>
          </cell>
          <cell r="C245">
            <v>68</v>
          </cell>
          <cell r="D245">
            <v>92</v>
          </cell>
          <cell r="E245">
            <v>56</v>
          </cell>
        </row>
        <row r="246">
          <cell r="A246">
            <v>35673</v>
          </cell>
          <cell r="B246">
            <v>78</v>
          </cell>
          <cell r="C246">
            <v>68</v>
          </cell>
          <cell r="D246">
            <v>95</v>
          </cell>
          <cell r="E246">
            <v>54</v>
          </cell>
        </row>
        <row r="247">
          <cell r="A247">
            <v>35674</v>
          </cell>
          <cell r="B247">
            <v>82</v>
          </cell>
          <cell r="C247">
            <v>68</v>
          </cell>
          <cell r="D247">
            <v>98</v>
          </cell>
          <cell r="E247">
            <v>54</v>
          </cell>
        </row>
        <row r="248">
          <cell r="A248">
            <v>35675</v>
          </cell>
          <cell r="B248">
            <v>84</v>
          </cell>
          <cell r="C248">
            <v>71</v>
          </cell>
          <cell r="D248">
            <v>96</v>
          </cell>
          <cell r="E248">
            <v>63</v>
          </cell>
        </row>
        <row r="249">
          <cell r="A249">
            <v>35676</v>
          </cell>
          <cell r="B249">
            <v>85</v>
          </cell>
          <cell r="C249">
            <v>71</v>
          </cell>
          <cell r="D249">
            <v>105</v>
          </cell>
          <cell r="E249">
            <v>62</v>
          </cell>
        </row>
        <row r="250">
          <cell r="A250">
            <v>35677</v>
          </cell>
          <cell r="B250">
            <v>88</v>
          </cell>
          <cell r="C250">
            <v>72</v>
          </cell>
          <cell r="D250">
            <v>104</v>
          </cell>
          <cell r="E250">
            <v>66</v>
          </cell>
        </row>
        <row r="251">
          <cell r="A251">
            <v>35678</v>
          </cell>
          <cell r="B251">
            <v>80</v>
          </cell>
          <cell r="C251">
            <v>70</v>
          </cell>
          <cell r="D251">
            <v>97</v>
          </cell>
          <cell r="E251">
            <v>63</v>
          </cell>
        </row>
        <row r="252">
          <cell r="A252">
            <v>35679</v>
          </cell>
          <cell r="B252">
            <v>80</v>
          </cell>
          <cell r="C252">
            <v>70</v>
          </cell>
          <cell r="D252">
            <v>96</v>
          </cell>
          <cell r="E252">
            <v>59</v>
          </cell>
        </row>
        <row r="253">
          <cell r="A253">
            <v>35680</v>
          </cell>
          <cell r="B253">
            <v>79</v>
          </cell>
          <cell r="C253">
            <v>69</v>
          </cell>
          <cell r="D253">
            <v>99</v>
          </cell>
          <cell r="E253">
            <v>56</v>
          </cell>
        </row>
        <row r="254">
          <cell r="A254">
            <v>35681</v>
          </cell>
          <cell r="B254">
            <v>82</v>
          </cell>
          <cell r="C254">
            <v>67</v>
          </cell>
          <cell r="D254">
            <v>100</v>
          </cell>
          <cell r="E254">
            <v>54</v>
          </cell>
        </row>
        <row r="255">
          <cell r="A255">
            <v>35682</v>
          </cell>
          <cell r="B255">
            <v>85</v>
          </cell>
          <cell r="C255">
            <v>69</v>
          </cell>
          <cell r="D255">
            <v>104</v>
          </cell>
          <cell r="E255">
            <v>54</v>
          </cell>
        </row>
        <row r="256">
          <cell r="A256">
            <v>35683</v>
          </cell>
          <cell r="B256">
            <v>84</v>
          </cell>
          <cell r="C256">
            <v>69</v>
          </cell>
          <cell r="D256">
            <v>100</v>
          </cell>
          <cell r="E256">
            <v>59</v>
          </cell>
        </row>
        <row r="257">
          <cell r="A257">
            <v>35684</v>
          </cell>
          <cell r="B257">
            <v>78</v>
          </cell>
          <cell r="C257">
            <v>66</v>
          </cell>
          <cell r="D257">
            <v>92</v>
          </cell>
          <cell r="E257">
            <v>55</v>
          </cell>
        </row>
        <row r="258">
          <cell r="A258">
            <v>35685</v>
          </cell>
          <cell r="B258">
            <v>80</v>
          </cell>
          <cell r="C258">
            <v>67</v>
          </cell>
          <cell r="D258">
            <v>88</v>
          </cell>
          <cell r="E258">
            <v>56</v>
          </cell>
        </row>
        <row r="259">
          <cell r="A259">
            <v>35686</v>
          </cell>
          <cell r="B259">
            <v>77</v>
          </cell>
          <cell r="C259">
            <v>66</v>
          </cell>
          <cell r="D259">
            <v>88</v>
          </cell>
          <cell r="E259">
            <v>57</v>
          </cell>
        </row>
        <row r="260">
          <cell r="A260">
            <v>35687</v>
          </cell>
          <cell r="B260">
            <v>79</v>
          </cell>
          <cell r="C260">
            <v>65</v>
          </cell>
          <cell r="D260">
            <v>90</v>
          </cell>
          <cell r="E260">
            <v>50</v>
          </cell>
        </row>
        <row r="261">
          <cell r="A261">
            <v>35688</v>
          </cell>
          <cell r="B261">
            <v>85</v>
          </cell>
          <cell r="C261">
            <v>70</v>
          </cell>
          <cell r="D261">
            <v>87</v>
          </cell>
          <cell r="E261">
            <v>66</v>
          </cell>
        </row>
        <row r="262">
          <cell r="A262">
            <v>35689</v>
          </cell>
          <cell r="B262">
            <v>82</v>
          </cell>
          <cell r="C262">
            <v>69</v>
          </cell>
          <cell r="D262">
            <v>89</v>
          </cell>
          <cell r="E262">
            <v>56</v>
          </cell>
        </row>
        <row r="263">
          <cell r="A263">
            <v>35690</v>
          </cell>
          <cell r="B263">
            <v>85</v>
          </cell>
          <cell r="C263">
            <v>68</v>
          </cell>
          <cell r="D263">
            <v>90</v>
          </cell>
          <cell r="E263">
            <v>59</v>
          </cell>
        </row>
        <row r="264">
          <cell r="A264">
            <v>35691</v>
          </cell>
          <cell r="B264">
            <v>82</v>
          </cell>
          <cell r="C264">
            <v>67</v>
          </cell>
          <cell r="D264">
            <v>88</v>
          </cell>
          <cell r="E264">
            <v>56</v>
          </cell>
        </row>
        <row r="265">
          <cell r="A265">
            <v>35692</v>
          </cell>
          <cell r="B265">
            <v>80</v>
          </cell>
          <cell r="C265">
            <v>65</v>
          </cell>
          <cell r="D265">
            <v>83</v>
          </cell>
          <cell r="E265">
            <v>52</v>
          </cell>
        </row>
        <row r="266">
          <cell r="A266">
            <v>35693</v>
          </cell>
          <cell r="B266">
            <v>74</v>
          </cell>
          <cell r="C266">
            <v>61</v>
          </cell>
          <cell r="D266">
            <v>83</v>
          </cell>
          <cell r="E266">
            <v>46</v>
          </cell>
        </row>
        <row r="267">
          <cell r="A267">
            <v>35694</v>
          </cell>
          <cell r="B267">
            <v>79</v>
          </cell>
          <cell r="C267">
            <v>64</v>
          </cell>
          <cell r="D267">
            <v>98</v>
          </cell>
          <cell r="E267">
            <v>48</v>
          </cell>
        </row>
        <row r="268">
          <cell r="A268">
            <v>35695</v>
          </cell>
          <cell r="B268">
            <v>85</v>
          </cell>
          <cell r="C268">
            <v>65</v>
          </cell>
          <cell r="D268">
            <v>100</v>
          </cell>
          <cell r="E268">
            <v>48</v>
          </cell>
        </row>
        <row r="269">
          <cell r="A269">
            <v>35696</v>
          </cell>
          <cell r="B269">
            <v>88</v>
          </cell>
          <cell r="C269">
            <v>66</v>
          </cell>
          <cell r="D269">
            <v>98</v>
          </cell>
          <cell r="E269">
            <v>51</v>
          </cell>
        </row>
        <row r="270">
          <cell r="A270">
            <v>35697</v>
          </cell>
          <cell r="B270">
            <v>90</v>
          </cell>
          <cell r="C270">
            <v>67</v>
          </cell>
          <cell r="D270">
            <v>93</v>
          </cell>
          <cell r="E270">
            <v>52</v>
          </cell>
        </row>
        <row r="271">
          <cell r="A271">
            <v>35698</v>
          </cell>
          <cell r="B271">
            <v>78</v>
          </cell>
          <cell r="C271">
            <v>69</v>
          </cell>
          <cell r="D271">
            <v>81</v>
          </cell>
          <cell r="E271">
            <v>66</v>
          </cell>
        </row>
        <row r="272">
          <cell r="A272">
            <v>35699</v>
          </cell>
          <cell r="B272">
            <v>78</v>
          </cell>
          <cell r="C272">
            <v>67</v>
          </cell>
          <cell r="D272">
            <v>81</v>
          </cell>
          <cell r="E272">
            <v>61</v>
          </cell>
        </row>
        <row r="273">
          <cell r="A273">
            <v>35700</v>
          </cell>
          <cell r="B273">
            <v>80</v>
          </cell>
          <cell r="C273">
            <v>64</v>
          </cell>
          <cell r="D273">
            <v>94</v>
          </cell>
          <cell r="E273">
            <v>53</v>
          </cell>
        </row>
        <row r="274">
          <cell r="A274">
            <v>35701</v>
          </cell>
          <cell r="B274">
            <v>89</v>
          </cell>
          <cell r="C274">
            <v>67</v>
          </cell>
          <cell r="D274">
            <v>99</v>
          </cell>
          <cell r="E274">
            <v>55</v>
          </cell>
        </row>
        <row r="275">
          <cell r="A275">
            <v>35702</v>
          </cell>
          <cell r="B275">
            <v>82</v>
          </cell>
          <cell r="C275">
            <v>67</v>
          </cell>
          <cell r="D275">
            <v>96</v>
          </cell>
          <cell r="E275">
            <v>56</v>
          </cell>
        </row>
        <row r="276">
          <cell r="A276">
            <v>35703</v>
          </cell>
          <cell r="B276">
            <v>76</v>
          </cell>
          <cell r="C276">
            <v>68</v>
          </cell>
          <cell r="D276">
            <v>93</v>
          </cell>
          <cell r="E276">
            <v>62</v>
          </cell>
        </row>
        <row r="277">
          <cell r="A277">
            <v>35704</v>
          </cell>
          <cell r="B277">
            <v>79</v>
          </cell>
          <cell r="C277">
            <v>68</v>
          </cell>
          <cell r="D277">
            <v>90</v>
          </cell>
          <cell r="E277">
            <v>58</v>
          </cell>
        </row>
        <row r="278">
          <cell r="A278">
            <v>35705</v>
          </cell>
          <cell r="B278">
            <v>77</v>
          </cell>
          <cell r="C278">
            <v>68</v>
          </cell>
          <cell r="D278">
            <v>84</v>
          </cell>
          <cell r="E278">
            <v>64</v>
          </cell>
        </row>
        <row r="279">
          <cell r="A279">
            <v>35706</v>
          </cell>
          <cell r="B279">
            <v>78</v>
          </cell>
          <cell r="C279">
            <v>67</v>
          </cell>
          <cell r="D279">
            <v>88</v>
          </cell>
          <cell r="E279">
            <v>51</v>
          </cell>
        </row>
        <row r="280">
          <cell r="A280">
            <v>35707</v>
          </cell>
          <cell r="B280">
            <v>76</v>
          </cell>
          <cell r="C280">
            <v>67</v>
          </cell>
          <cell r="D280">
            <v>88</v>
          </cell>
          <cell r="E280">
            <v>52</v>
          </cell>
        </row>
        <row r="281">
          <cell r="A281">
            <v>35708</v>
          </cell>
          <cell r="B281">
            <v>75</v>
          </cell>
          <cell r="C281">
            <v>66</v>
          </cell>
          <cell r="D281">
            <v>87</v>
          </cell>
          <cell r="E281">
            <v>58</v>
          </cell>
        </row>
        <row r="282">
          <cell r="A282">
            <v>35709</v>
          </cell>
          <cell r="B282">
            <v>73</v>
          </cell>
          <cell r="C282">
            <v>66</v>
          </cell>
          <cell r="D282">
            <v>81</v>
          </cell>
          <cell r="E282">
            <v>57</v>
          </cell>
        </row>
        <row r="283">
          <cell r="A283">
            <v>35710</v>
          </cell>
          <cell r="B283">
            <v>74</v>
          </cell>
          <cell r="C283">
            <v>61</v>
          </cell>
          <cell r="D283">
            <v>73</v>
          </cell>
          <cell r="E283">
            <v>44</v>
          </cell>
        </row>
        <row r="284">
          <cell r="A284">
            <v>35711</v>
          </cell>
          <cell r="B284">
            <v>74</v>
          </cell>
          <cell r="C284">
            <v>57</v>
          </cell>
          <cell r="D284">
            <v>77</v>
          </cell>
          <cell r="E284">
            <v>40</v>
          </cell>
        </row>
        <row r="285">
          <cell r="A285">
            <v>35712</v>
          </cell>
          <cell r="B285">
            <v>75</v>
          </cell>
          <cell r="C285">
            <v>59</v>
          </cell>
          <cell r="D285">
            <v>82</v>
          </cell>
          <cell r="E285">
            <v>41</v>
          </cell>
        </row>
        <row r="286">
          <cell r="A286">
            <v>35713</v>
          </cell>
          <cell r="B286">
            <v>74</v>
          </cell>
          <cell r="C286">
            <v>59</v>
          </cell>
          <cell r="D286">
            <v>78</v>
          </cell>
          <cell r="E286">
            <v>45</v>
          </cell>
        </row>
        <row r="287">
          <cell r="A287">
            <v>35714</v>
          </cell>
          <cell r="B287">
            <v>70</v>
          </cell>
          <cell r="C287">
            <v>57</v>
          </cell>
          <cell r="D287">
            <v>67</v>
          </cell>
          <cell r="E287">
            <v>39</v>
          </cell>
        </row>
        <row r="288">
          <cell r="A288">
            <v>35715</v>
          </cell>
          <cell r="B288">
            <v>75</v>
          </cell>
          <cell r="C288">
            <v>54</v>
          </cell>
          <cell r="D288">
            <v>76</v>
          </cell>
          <cell r="E288">
            <v>47</v>
          </cell>
        </row>
        <row r="289">
          <cell r="A289">
            <v>35716</v>
          </cell>
          <cell r="B289">
            <v>87</v>
          </cell>
          <cell r="C289">
            <v>56</v>
          </cell>
          <cell r="D289">
            <v>81</v>
          </cell>
          <cell r="E289">
            <v>40</v>
          </cell>
        </row>
        <row r="290">
          <cell r="A290">
            <v>35717</v>
          </cell>
          <cell r="B290">
            <v>96</v>
          </cell>
          <cell r="C290">
            <v>64</v>
          </cell>
          <cell r="D290">
            <v>90</v>
          </cell>
          <cell r="E290">
            <v>48</v>
          </cell>
        </row>
        <row r="291">
          <cell r="A291">
            <v>35718</v>
          </cell>
          <cell r="B291">
            <v>97</v>
          </cell>
          <cell r="C291">
            <v>66</v>
          </cell>
          <cell r="D291">
            <v>97</v>
          </cell>
          <cell r="E291">
            <v>53</v>
          </cell>
        </row>
        <row r="292">
          <cell r="A292">
            <v>35719</v>
          </cell>
          <cell r="B292">
            <v>97</v>
          </cell>
          <cell r="C292">
            <v>68</v>
          </cell>
          <cell r="D292">
            <v>97</v>
          </cell>
          <cell r="E292">
            <v>47</v>
          </cell>
        </row>
        <row r="293">
          <cell r="A293">
            <v>35720</v>
          </cell>
          <cell r="B293">
            <v>88</v>
          </cell>
          <cell r="C293">
            <v>62</v>
          </cell>
          <cell r="D293">
            <v>94</v>
          </cell>
          <cell r="E293">
            <v>45</v>
          </cell>
        </row>
        <row r="294">
          <cell r="A294">
            <v>35721</v>
          </cell>
          <cell r="B294">
            <v>70</v>
          </cell>
          <cell r="C294">
            <v>58</v>
          </cell>
          <cell r="D294">
            <v>90</v>
          </cell>
          <cell r="E294">
            <v>42</v>
          </cell>
        </row>
        <row r="295">
          <cell r="A295">
            <v>35722</v>
          </cell>
          <cell r="B295">
            <v>71</v>
          </cell>
          <cell r="C295">
            <v>62</v>
          </cell>
          <cell r="D295">
            <v>83</v>
          </cell>
          <cell r="E295">
            <v>41</v>
          </cell>
        </row>
        <row r="296">
          <cell r="A296">
            <v>35723</v>
          </cell>
          <cell r="B296">
            <v>70</v>
          </cell>
          <cell r="C296">
            <v>62</v>
          </cell>
          <cell r="D296">
            <v>70</v>
          </cell>
          <cell r="E296">
            <v>49</v>
          </cell>
        </row>
        <row r="297">
          <cell r="A297">
            <v>35724</v>
          </cell>
          <cell r="B297">
            <v>70</v>
          </cell>
          <cell r="C297">
            <v>57</v>
          </cell>
          <cell r="D297">
            <v>75</v>
          </cell>
          <cell r="E297">
            <v>44</v>
          </cell>
        </row>
        <row r="298">
          <cell r="A298">
            <v>35725</v>
          </cell>
          <cell r="B298">
            <v>71</v>
          </cell>
          <cell r="C298">
            <v>59</v>
          </cell>
          <cell r="D298">
            <v>79</v>
          </cell>
          <cell r="E298">
            <v>44</v>
          </cell>
        </row>
        <row r="299">
          <cell r="A299">
            <v>35726</v>
          </cell>
          <cell r="B299">
            <v>71</v>
          </cell>
          <cell r="C299">
            <v>64</v>
          </cell>
          <cell r="D299">
            <v>71</v>
          </cell>
          <cell r="E299">
            <v>53</v>
          </cell>
        </row>
        <row r="300">
          <cell r="A300">
            <v>35727</v>
          </cell>
          <cell r="B300">
            <v>70</v>
          </cell>
          <cell r="C300">
            <v>61</v>
          </cell>
          <cell r="D300">
            <v>74</v>
          </cell>
          <cell r="E300">
            <v>46</v>
          </cell>
        </row>
        <row r="301">
          <cell r="A301">
            <v>35728</v>
          </cell>
          <cell r="B301">
            <v>77</v>
          </cell>
          <cell r="C301">
            <v>55</v>
          </cell>
          <cell r="D301">
            <v>71</v>
          </cell>
          <cell r="E301">
            <v>42</v>
          </cell>
        </row>
        <row r="302">
          <cell r="A302">
            <v>35729</v>
          </cell>
          <cell r="B302">
            <v>79</v>
          </cell>
          <cell r="C302">
            <v>52</v>
          </cell>
          <cell r="D302">
            <v>80</v>
          </cell>
          <cell r="E302">
            <v>38</v>
          </cell>
        </row>
        <row r="303">
          <cell r="A303">
            <v>35730</v>
          </cell>
          <cell r="B303">
            <v>73</v>
          </cell>
          <cell r="C303">
            <v>52</v>
          </cell>
          <cell r="D303">
            <v>75</v>
          </cell>
          <cell r="E303">
            <v>35</v>
          </cell>
        </row>
        <row r="304">
          <cell r="A304">
            <v>35731</v>
          </cell>
          <cell r="B304">
            <v>71</v>
          </cell>
          <cell r="C304">
            <v>52</v>
          </cell>
          <cell r="D304">
            <v>78</v>
          </cell>
          <cell r="E304">
            <v>35</v>
          </cell>
        </row>
        <row r="305">
          <cell r="A305">
            <v>35732</v>
          </cell>
          <cell r="B305">
            <v>72</v>
          </cell>
          <cell r="C305">
            <v>55</v>
          </cell>
          <cell r="D305">
            <v>78</v>
          </cell>
          <cell r="E305">
            <v>36</v>
          </cell>
        </row>
        <row r="306">
          <cell r="A306">
            <v>35733</v>
          </cell>
          <cell r="B306">
            <v>76</v>
          </cell>
          <cell r="C306">
            <v>55</v>
          </cell>
          <cell r="D306">
            <v>85</v>
          </cell>
          <cell r="E306">
            <v>41</v>
          </cell>
        </row>
        <row r="307">
          <cell r="A307">
            <v>35734</v>
          </cell>
          <cell r="B307">
            <v>77</v>
          </cell>
          <cell r="C307">
            <v>56</v>
          </cell>
          <cell r="D307">
            <v>89</v>
          </cell>
          <cell r="E307">
            <v>42</v>
          </cell>
        </row>
        <row r="308">
          <cell r="A308">
            <v>35735</v>
          </cell>
          <cell r="B308">
            <v>96</v>
          </cell>
          <cell r="C308">
            <v>57</v>
          </cell>
          <cell r="D308">
            <v>92</v>
          </cell>
          <cell r="E308">
            <v>44</v>
          </cell>
        </row>
        <row r="309">
          <cell r="A309">
            <v>35736</v>
          </cell>
          <cell r="B309">
            <v>96</v>
          </cell>
          <cell r="C309">
            <v>63</v>
          </cell>
          <cell r="D309">
            <v>94</v>
          </cell>
          <cell r="E309">
            <v>52</v>
          </cell>
        </row>
        <row r="310">
          <cell r="A310">
            <v>35737</v>
          </cell>
          <cell r="B310">
            <v>91</v>
          </cell>
          <cell r="C310">
            <v>66</v>
          </cell>
          <cell r="D310">
            <v>92</v>
          </cell>
          <cell r="E310">
            <v>45</v>
          </cell>
        </row>
        <row r="311">
          <cell r="A311">
            <v>35738</v>
          </cell>
          <cell r="B311">
            <v>82</v>
          </cell>
          <cell r="C311">
            <v>61</v>
          </cell>
          <cell r="D311">
            <v>85</v>
          </cell>
          <cell r="E311">
            <v>44</v>
          </cell>
        </row>
        <row r="312">
          <cell r="A312">
            <v>35739</v>
          </cell>
          <cell r="B312">
            <v>71</v>
          </cell>
          <cell r="C312">
            <v>63</v>
          </cell>
          <cell r="D312">
            <v>80</v>
          </cell>
          <cell r="E312">
            <v>41</v>
          </cell>
        </row>
        <row r="313">
          <cell r="A313">
            <v>35740</v>
          </cell>
          <cell r="B313">
            <v>72</v>
          </cell>
          <cell r="C313">
            <v>57</v>
          </cell>
          <cell r="D313">
            <v>81</v>
          </cell>
          <cell r="E313">
            <v>43</v>
          </cell>
        </row>
        <row r="314">
          <cell r="A314">
            <v>35741</v>
          </cell>
          <cell r="B314">
            <v>72</v>
          </cell>
          <cell r="C314">
            <v>63</v>
          </cell>
          <cell r="D314">
            <v>71</v>
          </cell>
          <cell r="E314">
            <v>49</v>
          </cell>
        </row>
        <row r="315">
          <cell r="A315">
            <v>35742</v>
          </cell>
          <cell r="B315">
            <v>72</v>
          </cell>
          <cell r="C315">
            <v>57</v>
          </cell>
          <cell r="D315">
            <v>70</v>
          </cell>
          <cell r="E315">
            <v>44</v>
          </cell>
        </row>
        <row r="316">
          <cell r="A316">
            <v>35743</v>
          </cell>
          <cell r="B316">
            <v>71</v>
          </cell>
          <cell r="C316">
            <v>55</v>
          </cell>
          <cell r="D316">
            <v>72</v>
          </cell>
          <cell r="E316">
            <v>39</v>
          </cell>
        </row>
        <row r="317">
          <cell r="A317">
            <v>35744</v>
          </cell>
          <cell r="B317">
            <v>65</v>
          </cell>
          <cell r="C317">
            <v>56</v>
          </cell>
          <cell r="D317">
            <v>70</v>
          </cell>
          <cell r="E317">
            <v>50</v>
          </cell>
        </row>
        <row r="318">
          <cell r="A318">
            <v>35745</v>
          </cell>
          <cell r="B318">
            <v>65</v>
          </cell>
          <cell r="C318">
            <v>54</v>
          </cell>
          <cell r="D318">
            <v>60</v>
          </cell>
          <cell r="E318">
            <v>49</v>
          </cell>
        </row>
        <row r="319">
          <cell r="A319">
            <v>35746</v>
          </cell>
          <cell r="B319">
            <v>69</v>
          </cell>
          <cell r="C319">
            <v>59</v>
          </cell>
          <cell r="D319">
            <v>68</v>
          </cell>
          <cell r="E319">
            <v>46</v>
          </cell>
        </row>
        <row r="320">
          <cell r="A320">
            <v>35747</v>
          </cell>
          <cell r="B320">
            <v>61</v>
          </cell>
          <cell r="C320">
            <v>55</v>
          </cell>
          <cell r="D320">
            <v>58</v>
          </cell>
          <cell r="E320">
            <v>47</v>
          </cell>
        </row>
        <row r="321">
          <cell r="A321">
            <v>35748</v>
          </cell>
          <cell r="B321">
            <v>67</v>
          </cell>
          <cell r="C321">
            <v>49</v>
          </cell>
          <cell r="D321">
            <v>63</v>
          </cell>
          <cell r="E321">
            <v>36</v>
          </cell>
        </row>
        <row r="322">
          <cell r="A322">
            <v>35749</v>
          </cell>
          <cell r="B322">
            <v>68</v>
          </cell>
          <cell r="C322">
            <v>51</v>
          </cell>
          <cell r="D322">
            <v>61</v>
          </cell>
          <cell r="E322">
            <v>36</v>
          </cell>
        </row>
        <row r="323">
          <cell r="A323">
            <v>35750</v>
          </cell>
          <cell r="B323">
            <v>68</v>
          </cell>
          <cell r="C323">
            <v>50</v>
          </cell>
          <cell r="D323">
            <v>64</v>
          </cell>
          <cell r="E323">
            <v>36</v>
          </cell>
        </row>
        <row r="324">
          <cell r="A324">
            <v>35751</v>
          </cell>
          <cell r="B324">
            <v>69</v>
          </cell>
          <cell r="C324">
            <v>49</v>
          </cell>
          <cell r="D324">
            <v>66</v>
          </cell>
          <cell r="E324">
            <v>34</v>
          </cell>
        </row>
        <row r="325">
          <cell r="A325">
            <v>35752</v>
          </cell>
          <cell r="B325">
            <v>74</v>
          </cell>
          <cell r="C325">
            <v>50</v>
          </cell>
          <cell r="D325">
            <v>71</v>
          </cell>
          <cell r="E325">
            <v>35</v>
          </cell>
        </row>
        <row r="326">
          <cell r="A326">
            <v>35753</v>
          </cell>
          <cell r="B326">
            <v>68</v>
          </cell>
          <cell r="C326">
            <v>53</v>
          </cell>
          <cell r="D326">
            <v>70</v>
          </cell>
          <cell r="E326">
            <v>38</v>
          </cell>
        </row>
        <row r="327">
          <cell r="A327">
            <v>35754</v>
          </cell>
          <cell r="B327">
            <v>69</v>
          </cell>
          <cell r="C327">
            <v>58</v>
          </cell>
          <cell r="D327">
            <v>72</v>
          </cell>
          <cell r="E327">
            <v>44</v>
          </cell>
        </row>
        <row r="328">
          <cell r="A328">
            <v>35755</v>
          </cell>
          <cell r="B328">
            <v>72</v>
          </cell>
          <cell r="C328">
            <v>52</v>
          </cell>
          <cell r="D328">
            <v>77</v>
          </cell>
          <cell r="E328">
            <v>38</v>
          </cell>
        </row>
        <row r="329">
          <cell r="A329">
            <v>35756</v>
          </cell>
          <cell r="B329">
            <v>81</v>
          </cell>
          <cell r="C329">
            <v>55</v>
          </cell>
          <cell r="D329">
            <v>76</v>
          </cell>
          <cell r="E329">
            <v>38</v>
          </cell>
        </row>
        <row r="330">
          <cell r="A330">
            <v>35757</v>
          </cell>
          <cell r="B330">
            <v>73</v>
          </cell>
          <cell r="C330">
            <v>53</v>
          </cell>
          <cell r="D330">
            <v>74</v>
          </cell>
          <cell r="E330">
            <v>37</v>
          </cell>
        </row>
        <row r="331">
          <cell r="A331">
            <v>35758</v>
          </cell>
          <cell r="B331">
            <v>67</v>
          </cell>
          <cell r="C331">
            <v>54</v>
          </cell>
          <cell r="D331">
            <v>63</v>
          </cell>
          <cell r="E331">
            <v>38</v>
          </cell>
        </row>
        <row r="332">
          <cell r="A332">
            <v>35759</v>
          </cell>
          <cell r="B332">
            <v>69</v>
          </cell>
          <cell r="C332">
            <v>56</v>
          </cell>
          <cell r="D332">
            <v>62</v>
          </cell>
          <cell r="E332">
            <v>43</v>
          </cell>
        </row>
        <row r="333">
          <cell r="A333">
            <v>35760</v>
          </cell>
          <cell r="B333">
            <v>64</v>
          </cell>
          <cell r="C333">
            <v>53</v>
          </cell>
          <cell r="D333">
            <v>63</v>
          </cell>
          <cell r="E333">
            <v>49</v>
          </cell>
        </row>
        <row r="334">
          <cell r="A334">
            <v>35761</v>
          </cell>
          <cell r="B334">
            <v>62</v>
          </cell>
          <cell r="C334">
            <v>48</v>
          </cell>
          <cell r="D334">
            <v>63</v>
          </cell>
          <cell r="E334">
            <v>34</v>
          </cell>
        </row>
        <row r="335">
          <cell r="A335">
            <v>35762</v>
          </cell>
          <cell r="B335">
            <v>65</v>
          </cell>
          <cell r="C335">
            <v>48</v>
          </cell>
          <cell r="D335">
            <v>72</v>
          </cell>
          <cell r="E335">
            <v>33</v>
          </cell>
        </row>
        <row r="336">
          <cell r="A336">
            <v>35763</v>
          </cell>
          <cell r="B336">
            <v>65</v>
          </cell>
          <cell r="C336">
            <v>49</v>
          </cell>
          <cell r="D336">
            <v>64</v>
          </cell>
          <cell r="E336">
            <v>34</v>
          </cell>
        </row>
        <row r="337">
          <cell r="A337">
            <v>35764</v>
          </cell>
          <cell r="B337">
            <v>59</v>
          </cell>
          <cell r="C337">
            <v>52</v>
          </cell>
          <cell r="D337">
            <v>61</v>
          </cell>
          <cell r="E337">
            <v>45</v>
          </cell>
        </row>
        <row r="338">
          <cell r="A338">
            <v>35765</v>
          </cell>
          <cell r="B338">
            <v>72</v>
          </cell>
          <cell r="C338">
            <v>47</v>
          </cell>
          <cell r="D338">
            <v>70</v>
          </cell>
          <cell r="E338">
            <v>41</v>
          </cell>
        </row>
        <row r="339">
          <cell r="A339">
            <v>35766</v>
          </cell>
          <cell r="B339">
            <v>68</v>
          </cell>
          <cell r="C339">
            <v>50</v>
          </cell>
          <cell r="D339">
            <v>68</v>
          </cell>
          <cell r="E339">
            <v>33</v>
          </cell>
        </row>
        <row r="340">
          <cell r="A340">
            <v>35767</v>
          </cell>
          <cell r="B340">
            <v>68</v>
          </cell>
          <cell r="C340">
            <v>52</v>
          </cell>
          <cell r="D340">
            <v>69</v>
          </cell>
          <cell r="E340">
            <v>38</v>
          </cell>
        </row>
        <row r="341">
          <cell r="A341">
            <v>35768</v>
          </cell>
          <cell r="B341">
            <v>69</v>
          </cell>
          <cell r="C341">
            <v>50</v>
          </cell>
          <cell r="D341">
            <v>69</v>
          </cell>
          <cell r="E341">
            <v>33</v>
          </cell>
        </row>
        <row r="342">
          <cell r="A342">
            <v>35769</v>
          </cell>
          <cell r="B342">
            <v>65</v>
          </cell>
          <cell r="C342">
            <v>55</v>
          </cell>
          <cell r="D342">
            <v>62</v>
          </cell>
          <cell r="E342">
            <v>42</v>
          </cell>
        </row>
        <row r="343">
          <cell r="A343">
            <v>35770</v>
          </cell>
          <cell r="B343">
            <v>62</v>
          </cell>
          <cell r="C343">
            <v>54</v>
          </cell>
          <cell r="D343">
            <v>54</v>
          </cell>
          <cell r="E343">
            <v>45</v>
          </cell>
        </row>
        <row r="344">
          <cell r="A344">
            <v>35771</v>
          </cell>
          <cell r="B344">
            <v>63</v>
          </cell>
          <cell r="C344">
            <v>53</v>
          </cell>
          <cell r="D344">
            <v>60</v>
          </cell>
          <cell r="E344">
            <v>39</v>
          </cell>
        </row>
        <row r="345">
          <cell r="A345">
            <v>35772</v>
          </cell>
          <cell r="B345">
            <v>61</v>
          </cell>
          <cell r="C345">
            <v>50</v>
          </cell>
          <cell r="D345">
            <v>60</v>
          </cell>
          <cell r="E345">
            <v>34</v>
          </cell>
        </row>
        <row r="346">
          <cell r="A346">
            <v>35773</v>
          </cell>
          <cell r="B346">
            <v>64</v>
          </cell>
          <cell r="C346">
            <v>49</v>
          </cell>
          <cell r="D346">
            <v>60</v>
          </cell>
          <cell r="E346">
            <v>30</v>
          </cell>
        </row>
        <row r="347">
          <cell r="A347">
            <v>35774</v>
          </cell>
          <cell r="B347">
            <v>67</v>
          </cell>
          <cell r="C347">
            <v>48</v>
          </cell>
          <cell r="D347">
            <v>64</v>
          </cell>
          <cell r="E347">
            <v>39</v>
          </cell>
        </row>
        <row r="348">
          <cell r="A348">
            <v>35775</v>
          </cell>
          <cell r="B348">
            <v>65</v>
          </cell>
          <cell r="C348">
            <v>43</v>
          </cell>
          <cell r="D348">
            <v>62</v>
          </cell>
          <cell r="E348">
            <v>36</v>
          </cell>
        </row>
        <row r="349">
          <cell r="A349">
            <v>35776</v>
          </cell>
          <cell r="B349">
            <v>66</v>
          </cell>
          <cell r="C349">
            <v>42</v>
          </cell>
          <cell r="D349">
            <v>67</v>
          </cell>
          <cell r="E349">
            <v>38</v>
          </cell>
        </row>
        <row r="350">
          <cell r="A350">
            <v>35777</v>
          </cell>
          <cell r="B350">
            <v>68</v>
          </cell>
          <cell r="C350">
            <v>44</v>
          </cell>
          <cell r="D350">
            <v>69</v>
          </cell>
          <cell r="E350">
            <v>27</v>
          </cell>
        </row>
        <row r="351">
          <cell r="A351">
            <v>35778</v>
          </cell>
          <cell r="B351">
            <v>67</v>
          </cell>
          <cell r="C351">
            <v>46</v>
          </cell>
          <cell r="D351">
            <v>67</v>
          </cell>
          <cell r="E351">
            <v>28</v>
          </cell>
        </row>
        <row r="352">
          <cell r="A352">
            <v>35779</v>
          </cell>
          <cell r="B352">
            <v>64</v>
          </cell>
          <cell r="C352">
            <v>50</v>
          </cell>
          <cell r="D352">
            <v>69</v>
          </cell>
          <cell r="E352">
            <v>36</v>
          </cell>
        </row>
        <row r="353">
          <cell r="A353">
            <v>35780</v>
          </cell>
          <cell r="B353">
            <v>72</v>
          </cell>
          <cell r="C353">
            <v>48</v>
          </cell>
          <cell r="D353">
            <v>75</v>
          </cell>
          <cell r="E353">
            <v>38</v>
          </cell>
        </row>
        <row r="354">
          <cell r="A354">
            <v>35781</v>
          </cell>
          <cell r="B354">
            <v>68</v>
          </cell>
          <cell r="C354">
            <v>49</v>
          </cell>
          <cell r="D354">
            <v>73</v>
          </cell>
          <cell r="E354">
            <v>32</v>
          </cell>
        </row>
        <row r="355">
          <cell r="A355">
            <v>35782</v>
          </cell>
          <cell r="B355">
            <v>58</v>
          </cell>
          <cell r="C355">
            <v>51</v>
          </cell>
          <cell r="D355">
            <v>65</v>
          </cell>
          <cell r="E355">
            <v>37</v>
          </cell>
        </row>
        <row r="356">
          <cell r="A356">
            <v>35783</v>
          </cell>
          <cell r="B356">
            <v>70</v>
          </cell>
          <cell r="C356">
            <v>45</v>
          </cell>
          <cell r="D356">
            <v>69</v>
          </cell>
          <cell r="E356">
            <v>41</v>
          </cell>
        </row>
        <row r="357">
          <cell r="A357">
            <v>35784</v>
          </cell>
          <cell r="B357">
            <v>65</v>
          </cell>
          <cell r="C357">
            <v>44</v>
          </cell>
          <cell r="D357">
            <v>68</v>
          </cell>
          <cell r="E357">
            <v>39</v>
          </cell>
        </row>
        <row r="358">
          <cell r="A358">
            <v>35785</v>
          </cell>
          <cell r="B358">
            <v>60</v>
          </cell>
          <cell r="C358">
            <v>48</v>
          </cell>
          <cell r="D358">
            <v>60</v>
          </cell>
          <cell r="E358">
            <v>34</v>
          </cell>
        </row>
        <row r="359">
          <cell r="A359">
            <v>35786</v>
          </cell>
          <cell r="B359">
            <v>65</v>
          </cell>
          <cell r="C359">
            <v>49</v>
          </cell>
          <cell r="D359">
            <v>61</v>
          </cell>
          <cell r="E359">
            <v>39</v>
          </cell>
        </row>
        <row r="360">
          <cell r="A360">
            <v>35787</v>
          </cell>
          <cell r="B360">
            <v>64</v>
          </cell>
          <cell r="C360">
            <v>42</v>
          </cell>
          <cell r="D360">
            <v>65</v>
          </cell>
          <cell r="E360">
            <v>38</v>
          </cell>
        </row>
        <row r="361">
          <cell r="A361">
            <v>35788</v>
          </cell>
          <cell r="B361">
            <v>63</v>
          </cell>
          <cell r="C361">
            <v>46</v>
          </cell>
          <cell r="D361">
            <v>61</v>
          </cell>
          <cell r="E361">
            <v>32</v>
          </cell>
        </row>
        <row r="362">
          <cell r="A362">
            <v>35789</v>
          </cell>
          <cell r="B362">
            <v>60</v>
          </cell>
          <cell r="C362">
            <v>39</v>
          </cell>
          <cell r="D362">
            <v>62</v>
          </cell>
          <cell r="E362">
            <v>32</v>
          </cell>
        </row>
        <row r="363">
          <cell r="A363">
            <v>35790</v>
          </cell>
          <cell r="B363">
            <v>61</v>
          </cell>
          <cell r="C363">
            <v>39</v>
          </cell>
          <cell r="D363">
            <v>56</v>
          </cell>
          <cell r="E363">
            <v>32</v>
          </cell>
        </row>
        <row r="364">
          <cell r="A364">
            <v>35791</v>
          </cell>
          <cell r="B364">
            <v>64</v>
          </cell>
          <cell r="C364">
            <v>39</v>
          </cell>
          <cell r="D364">
            <v>65</v>
          </cell>
          <cell r="E364">
            <v>24</v>
          </cell>
        </row>
        <row r="365">
          <cell r="A365">
            <v>35792</v>
          </cell>
          <cell r="B365">
            <v>71</v>
          </cell>
          <cell r="C365">
            <v>41</v>
          </cell>
          <cell r="D365">
            <v>73</v>
          </cell>
          <cell r="E365">
            <v>25</v>
          </cell>
        </row>
        <row r="366">
          <cell r="A366">
            <v>35793</v>
          </cell>
          <cell r="B366">
            <v>75</v>
          </cell>
          <cell r="C366">
            <v>49</v>
          </cell>
          <cell r="D366">
            <v>74</v>
          </cell>
          <cell r="E366">
            <v>39</v>
          </cell>
        </row>
        <row r="367">
          <cell r="A367">
            <v>35794</v>
          </cell>
          <cell r="B367">
            <v>78</v>
          </cell>
          <cell r="C367">
            <v>55</v>
          </cell>
          <cell r="D367">
            <v>79</v>
          </cell>
          <cell r="E367">
            <v>40</v>
          </cell>
        </row>
        <row r="368">
          <cell r="A368">
            <v>35795</v>
          </cell>
          <cell r="B368">
            <v>72</v>
          </cell>
          <cell r="C368">
            <v>55</v>
          </cell>
          <cell r="D368">
            <v>79</v>
          </cell>
          <cell r="E368">
            <v>41</v>
          </cell>
        </row>
        <row r="369">
          <cell r="B369" t="str">
            <v>Hi</v>
          </cell>
          <cell r="C369" t="str">
            <v>Lo</v>
          </cell>
          <cell r="D369" t="str">
            <v>Hi</v>
          </cell>
          <cell r="E369" t="str">
            <v>Lo</v>
          </cell>
        </row>
        <row r="370">
          <cell r="A370" t="str">
            <v>Date</v>
          </cell>
          <cell r="B370" t="str">
            <v>Los Angeles</v>
          </cell>
        </row>
        <row r="370">
          <cell r="D370" t="str">
            <v>Burbank</v>
          </cell>
        </row>
        <row r="371">
          <cell r="A371">
            <v>35796</v>
          </cell>
          <cell r="B371">
            <v>77</v>
          </cell>
          <cell r="C371">
            <v>52</v>
          </cell>
          <cell r="D371">
            <v>77</v>
          </cell>
          <cell r="E371">
            <v>38</v>
          </cell>
        </row>
        <row r="372">
          <cell r="A372">
            <v>35797</v>
          </cell>
          <cell r="B372">
            <v>65</v>
          </cell>
          <cell r="C372">
            <v>54</v>
          </cell>
          <cell r="D372">
            <v>71</v>
          </cell>
          <cell r="E372">
            <v>39</v>
          </cell>
        </row>
        <row r="373">
          <cell r="A373">
            <v>35798</v>
          </cell>
          <cell r="B373">
            <v>62</v>
          </cell>
          <cell r="C373">
            <v>54</v>
          </cell>
          <cell r="D373">
            <v>64</v>
          </cell>
          <cell r="E373">
            <v>47</v>
          </cell>
        </row>
        <row r="374">
          <cell r="A374">
            <v>35799</v>
          </cell>
          <cell r="B374">
            <v>57</v>
          </cell>
          <cell r="C374">
            <v>47</v>
          </cell>
          <cell r="D374">
            <v>59</v>
          </cell>
          <cell r="E374">
            <v>33</v>
          </cell>
        </row>
        <row r="375">
          <cell r="A375">
            <v>35800</v>
          </cell>
          <cell r="B375">
            <v>61</v>
          </cell>
          <cell r="C375">
            <v>44</v>
          </cell>
          <cell r="D375">
            <v>60</v>
          </cell>
          <cell r="E375">
            <v>31</v>
          </cell>
        </row>
        <row r="376">
          <cell r="A376">
            <v>35801</v>
          </cell>
          <cell r="B376">
            <v>62</v>
          </cell>
          <cell r="C376">
            <v>40</v>
          </cell>
          <cell r="D376">
            <v>65</v>
          </cell>
          <cell r="E376">
            <v>24</v>
          </cell>
        </row>
        <row r="377">
          <cell r="A377">
            <v>35802</v>
          </cell>
          <cell r="B377">
            <v>61</v>
          </cell>
          <cell r="C377">
            <v>43</v>
          </cell>
          <cell r="D377">
            <v>66</v>
          </cell>
          <cell r="E377">
            <v>29</v>
          </cell>
        </row>
        <row r="378">
          <cell r="A378">
            <v>35803</v>
          </cell>
          <cell r="B378">
            <v>63</v>
          </cell>
          <cell r="C378">
            <v>51</v>
          </cell>
          <cell r="D378">
            <v>62</v>
          </cell>
          <cell r="E378">
            <v>37</v>
          </cell>
        </row>
        <row r="379">
          <cell r="A379">
            <v>35804</v>
          </cell>
          <cell r="B379">
            <v>62</v>
          </cell>
          <cell r="C379">
            <v>55</v>
          </cell>
          <cell r="D379">
            <v>59</v>
          </cell>
          <cell r="E379">
            <v>46</v>
          </cell>
        </row>
        <row r="380">
          <cell r="A380">
            <v>35805</v>
          </cell>
          <cell r="B380">
            <v>61</v>
          </cell>
          <cell r="C380">
            <v>54</v>
          </cell>
          <cell r="D380">
            <v>60</v>
          </cell>
          <cell r="E380">
            <v>40</v>
          </cell>
        </row>
        <row r="381">
          <cell r="A381">
            <v>35806</v>
          </cell>
          <cell r="B381">
            <v>62</v>
          </cell>
          <cell r="C381">
            <v>52</v>
          </cell>
          <cell r="D381">
            <v>58</v>
          </cell>
          <cell r="E381">
            <v>39</v>
          </cell>
        </row>
        <row r="382">
          <cell r="A382">
            <v>35807</v>
          </cell>
          <cell r="B382">
            <v>60</v>
          </cell>
          <cell r="C382">
            <v>51</v>
          </cell>
          <cell r="D382">
            <v>62</v>
          </cell>
          <cell r="E382">
            <v>37</v>
          </cell>
        </row>
        <row r="383">
          <cell r="A383">
            <v>35808</v>
          </cell>
          <cell r="B383">
            <v>64</v>
          </cell>
          <cell r="C383">
            <v>53</v>
          </cell>
          <cell r="D383">
            <v>66</v>
          </cell>
          <cell r="E383">
            <v>39</v>
          </cell>
        </row>
        <row r="384">
          <cell r="A384">
            <v>35809</v>
          </cell>
          <cell r="B384">
            <v>61</v>
          </cell>
          <cell r="C384">
            <v>47</v>
          </cell>
          <cell r="D384">
            <v>65</v>
          </cell>
          <cell r="E384">
            <v>33</v>
          </cell>
        </row>
        <row r="385">
          <cell r="A385">
            <v>35810</v>
          </cell>
          <cell r="B385">
            <v>58</v>
          </cell>
          <cell r="C385">
            <v>54</v>
          </cell>
          <cell r="D385">
            <v>63</v>
          </cell>
          <cell r="E385">
            <v>43</v>
          </cell>
        </row>
        <row r="386">
          <cell r="A386">
            <v>35811</v>
          </cell>
          <cell r="B386">
            <v>66</v>
          </cell>
          <cell r="C386">
            <v>54</v>
          </cell>
          <cell r="D386">
            <v>72</v>
          </cell>
          <cell r="E386">
            <v>46</v>
          </cell>
        </row>
        <row r="387">
          <cell r="A387">
            <v>35812</v>
          </cell>
          <cell r="B387">
            <v>64</v>
          </cell>
          <cell r="C387">
            <v>52</v>
          </cell>
          <cell r="D387">
            <v>70</v>
          </cell>
          <cell r="E387">
            <v>39</v>
          </cell>
        </row>
        <row r="388">
          <cell r="A388">
            <v>35813</v>
          </cell>
          <cell r="B388">
            <v>63</v>
          </cell>
          <cell r="C388">
            <v>56</v>
          </cell>
          <cell r="D388">
            <v>64</v>
          </cell>
          <cell r="E388">
            <v>48</v>
          </cell>
        </row>
        <row r="389">
          <cell r="A389">
            <v>35814</v>
          </cell>
          <cell r="B389">
            <v>60</v>
          </cell>
          <cell r="C389">
            <v>53</v>
          </cell>
          <cell r="D389">
            <v>58</v>
          </cell>
          <cell r="E389">
            <v>40</v>
          </cell>
        </row>
        <row r="390">
          <cell r="A390">
            <v>35815</v>
          </cell>
          <cell r="B390">
            <v>61</v>
          </cell>
          <cell r="C390">
            <v>48</v>
          </cell>
          <cell r="D390">
            <v>60</v>
          </cell>
          <cell r="E390">
            <v>34</v>
          </cell>
        </row>
        <row r="391">
          <cell r="A391">
            <v>35816</v>
          </cell>
          <cell r="B391">
            <v>63</v>
          </cell>
          <cell r="C391">
            <v>45</v>
          </cell>
          <cell r="D391">
            <v>66</v>
          </cell>
          <cell r="E391">
            <v>33</v>
          </cell>
        </row>
        <row r="392">
          <cell r="A392">
            <v>35817</v>
          </cell>
          <cell r="B392">
            <v>65</v>
          </cell>
          <cell r="C392">
            <v>46</v>
          </cell>
          <cell r="D392">
            <v>69</v>
          </cell>
          <cell r="E392">
            <v>30</v>
          </cell>
        </row>
        <row r="393">
          <cell r="A393">
            <v>35818</v>
          </cell>
          <cell r="B393">
            <v>64</v>
          </cell>
          <cell r="C393">
            <v>45</v>
          </cell>
          <cell r="D393">
            <v>71</v>
          </cell>
          <cell r="E393">
            <v>30</v>
          </cell>
        </row>
        <row r="394">
          <cell r="A394">
            <v>35819</v>
          </cell>
          <cell r="B394">
            <v>65</v>
          </cell>
          <cell r="C394">
            <v>46</v>
          </cell>
          <cell r="D394">
            <v>67</v>
          </cell>
          <cell r="E394">
            <v>32</v>
          </cell>
        </row>
        <row r="395">
          <cell r="A395">
            <v>35820</v>
          </cell>
          <cell r="B395">
            <v>67</v>
          </cell>
          <cell r="C395">
            <v>45</v>
          </cell>
          <cell r="D395">
            <v>74</v>
          </cell>
          <cell r="E395">
            <v>30</v>
          </cell>
        </row>
        <row r="396">
          <cell r="A396">
            <v>35821</v>
          </cell>
          <cell r="B396">
            <v>65</v>
          </cell>
          <cell r="C396">
            <v>46</v>
          </cell>
          <cell r="D396">
            <v>78</v>
          </cell>
          <cell r="E396">
            <v>30</v>
          </cell>
        </row>
        <row r="397">
          <cell r="A397">
            <v>35822</v>
          </cell>
          <cell r="B397">
            <v>63</v>
          </cell>
          <cell r="C397">
            <v>49</v>
          </cell>
          <cell r="D397">
            <v>73</v>
          </cell>
          <cell r="E397">
            <v>35</v>
          </cell>
        </row>
        <row r="398">
          <cell r="A398">
            <v>35823</v>
          </cell>
          <cell r="B398">
            <v>63</v>
          </cell>
          <cell r="C398">
            <v>48</v>
          </cell>
          <cell r="D398">
            <v>69</v>
          </cell>
          <cell r="E398">
            <v>32</v>
          </cell>
        </row>
        <row r="399">
          <cell r="A399">
            <v>35824</v>
          </cell>
          <cell r="B399">
            <v>62</v>
          </cell>
          <cell r="C399">
            <v>54</v>
          </cell>
          <cell r="D399">
            <v>64</v>
          </cell>
          <cell r="E399">
            <v>33</v>
          </cell>
        </row>
        <row r="400">
          <cell r="A400">
            <v>35825</v>
          </cell>
          <cell r="B400">
            <v>64</v>
          </cell>
          <cell r="C400">
            <v>46</v>
          </cell>
          <cell r="D400">
            <v>68</v>
          </cell>
          <cell r="E400">
            <v>31</v>
          </cell>
        </row>
        <row r="401">
          <cell r="A401">
            <v>35826</v>
          </cell>
          <cell r="B401">
            <v>59</v>
          </cell>
          <cell r="C401">
            <v>51</v>
          </cell>
          <cell r="D401">
            <v>56</v>
          </cell>
          <cell r="E401">
            <v>36</v>
          </cell>
        </row>
        <row r="402">
          <cell r="A402">
            <v>35827</v>
          </cell>
          <cell r="B402">
            <v>63</v>
          </cell>
          <cell r="C402">
            <v>46</v>
          </cell>
          <cell r="D402">
            <v>57</v>
          </cell>
          <cell r="E402">
            <v>33</v>
          </cell>
        </row>
        <row r="403">
          <cell r="A403">
            <v>35828</v>
          </cell>
          <cell r="B403">
            <v>61</v>
          </cell>
          <cell r="C403">
            <v>53</v>
          </cell>
          <cell r="D403">
            <v>60</v>
          </cell>
          <cell r="E403">
            <v>47</v>
          </cell>
        </row>
        <row r="404">
          <cell r="A404">
            <v>35829</v>
          </cell>
          <cell r="B404">
            <v>60</v>
          </cell>
          <cell r="C404">
            <v>51</v>
          </cell>
          <cell r="D404">
            <v>57</v>
          </cell>
          <cell r="E404">
            <v>42</v>
          </cell>
        </row>
        <row r="405">
          <cell r="A405">
            <v>35830</v>
          </cell>
          <cell r="B405">
            <v>60</v>
          </cell>
          <cell r="C405">
            <v>49</v>
          </cell>
          <cell r="D405">
            <v>62</v>
          </cell>
          <cell r="E405">
            <v>33</v>
          </cell>
        </row>
        <row r="406">
          <cell r="A406">
            <v>35831</v>
          </cell>
          <cell r="B406">
            <v>61</v>
          </cell>
          <cell r="C406">
            <v>48</v>
          </cell>
          <cell r="D406">
            <v>60</v>
          </cell>
          <cell r="E406">
            <v>37</v>
          </cell>
        </row>
        <row r="407">
          <cell r="A407">
            <v>35832</v>
          </cell>
          <cell r="B407">
            <v>62</v>
          </cell>
          <cell r="C407">
            <v>52</v>
          </cell>
          <cell r="D407">
            <v>56</v>
          </cell>
          <cell r="E407">
            <v>44</v>
          </cell>
        </row>
        <row r="408">
          <cell r="A408">
            <v>35833</v>
          </cell>
          <cell r="B408">
            <v>61</v>
          </cell>
          <cell r="C408">
            <v>47</v>
          </cell>
          <cell r="D408">
            <v>57</v>
          </cell>
          <cell r="E408">
            <v>36</v>
          </cell>
        </row>
        <row r="409">
          <cell r="A409">
            <v>35834</v>
          </cell>
          <cell r="B409">
            <v>61</v>
          </cell>
          <cell r="C409">
            <v>50</v>
          </cell>
          <cell r="D409">
            <v>60</v>
          </cell>
          <cell r="E409">
            <v>40</v>
          </cell>
        </row>
        <row r="410">
          <cell r="A410">
            <v>35835</v>
          </cell>
          <cell r="B410">
            <v>60</v>
          </cell>
          <cell r="C410">
            <v>44</v>
          </cell>
          <cell r="D410">
            <v>64</v>
          </cell>
          <cell r="E410">
            <v>33</v>
          </cell>
        </row>
        <row r="411">
          <cell r="A411">
            <v>35836</v>
          </cell>
          <cell r="B411">
            <v>63</v>
          </cell>
          <cell r="C411">
            <v>47</v>
          </cell>
          <cell r="D411">
            <v>66</v>
          </cell>
          <cell r="E411">
            <v>32</v>
          </cell>
        </row>
        <row r="412">
          <cell r="A412">
            <v>35837</v>
          </cell>
          <cell r="B412">
            <v>61</v>
          </cell>
          <cell r="C412">
            <v>52</v>
          </cell>
          <cell r="D412">
            <v>64</v>
          </cell>
          <cell r="E412">
            <v>36</v>
          </cell>
        </row>
        <row r="413">
          <cell r="A413">
            <v>35838</v>
          </cell>
          <cell r="B413">
            <v>63</v>
          </cell>
          <cell r="C413">
            <v>49</v>
          </cell>
          <cell r="D413">
            <v>66</v>
          </cell>
          <cell r="E413">
            <v>35</v>
          </cell>
        </row>
        <row r="414">
          <cell r="A414">
            <v>35839</v>
          </cell>
          <cell r="B414">
            <v>63</v>
          </cell>
          <cell r="C414">
            <v>50</v>
          </cell>
          <cell r="D414">
            <v>63</v>
          </cell>
          <cell r="E414">
            <v>39</v>
          </cell>
        </row>
        <row r="415">
          <cell r="A415">
            <v>35840</v>
          </cell>
          <cell r="B415">
            <v>60</v>
          </cell>
          <cell r="C415">
            <v>54</v>
          </cell>
          <cell r="D415">
            <v>64</v>
          </cell>
          <cell r="E415">
            <v>39</v>
          </cell>
        </row>
        <row r="416">
          <cell r="A416">
            <v>35841</v>
          </cell>
          <cell r="B416">
            <v>61</v>
          </cell>
          <cell r="C416">
            <v>48</v>
          </cell>
          <cell r="D416">
            <v>63</v>
          </cell>
          <cell r="E416">
            <v>36</v>
          </cell>
        </row>
        <row r="417">
          <cell r="A417">
            <v>35842</v>
          </cell>
          <cell r="B417">
            <v>62</v>
          </cell>
          <cell r="C417">
            <v>43</v>
          </cell>
          <cell r="D417">
            <v>60</v>
          </cell>
          <cell r="E417">
            <v>29</v>
          </cell>
        </row>
        <row r="418">
          <cell r="A418">
            <v>35843</v>
          </cell>
          <cell r="B418">
            <v>61</v>
          </cell>
          <cell r="C418">
            <v>47</v>
          </cell>
          <cell r="D418">
            <v>62</v>
          </cell>
          <cell r="E418">
            <v>41</v>
          </cell>
        </row>
        <row r="419">
          <cell r="A419">
            <v>35844</v>
          </cell>
          <cell r="B419">
            <v>64</v>
          </cell>
          <cell r="C419">
            <v>45</v>
          </cell>
          <cell r="D419">
            <v>62</v>
          </cell>
          <cell r="E419">
            <v>33</v>
          </cell>
        </row>
        <row r="420">
          <cell r="A420">
            <v>35845</v>
          </cell>
          <cell r="B420">
            <v>58</v>
          </cell>
          <cell r="C420">
            <v>49</v>
          </cell>
          <cell r="D420">
            <v>63</v>
          </cell>
          <cell r="E420">
            <v>36</v>
          </cell>
        </row>
        <row r="421">
          <cell r="A421">
            <v>35846</v>
          </cell>
          <cell r="B421">
            <v>60</v>
          </cell>
          <cell r="C421">
            <v>47</v>
          </cell>
          <cell r="D421">
            <v>60</v>
          </cell>
          <cell r="E421">
            <v>32</v>
          </cell>
        </row>
        <row r="422">
          <cell r="A422">
            <v>35847</v>
          </cell>
          <cell r="B422">
            <v>61</v>
          </cell>
          <cell r="C422">
            <v>44</v>
          </cell>
          <cell r="D422">
            <v>56</v>
          </cell>
          <cell r="E422">
            <v>30</v>
          </cell>
        </row>
        <row r="423">
          <cell r="A423">
            <v>35848</v>
          </cell>
          <cell r="B423">
            <v>62</v>
          </cell>
          <cell r="C423">
            <v>52</v>
          </cell>
          <cell r="D423">
            <v>62</v>
          </cell>
          <cell r="E423">
            <v>31</v>
          </cell>
        </row>
        <row r="424">
          <cell r="A424">
            <v>35849</v>
          </cell>
          <cell r="B424">
            <v>61</v>
          </cell>
          <cell r="C424">
            <v>51</v>
          </cell>
          <cell r="D424">
            <v>59</v>
          </cell>
          <cell r="E424">
            <v>45</v>
          </cell>
        </row>
        <row r="425">
          <cell r="A425">
            <v>35850</v>
          </cell>
          <cell r="B425">
            <v>60</v>
          </cell>
          <cell r="C425">
            <v>46</v>
          </cell>
          <cell r="D425">
            <v>61</v>
          </cell>
          <cell r="E425">
            <v>40</v>
          </cell>
        </row>
        <row r="426">
          <cell r="A426">
            <v>35851</v>
          </cell>
          <cell r="B426">
            <v>61</v>
          </cell>
          <cell r="C426">
            <v>52</v>
          </cell>
          <cell r="D426">
            <v>64</v>
          </cell>
          <cell r="E426">
            <v>40</v>
          </cell>
        </row>
        <row r="427">
          <cell r="A427">
            <v>35852</v>
          </cell>
          <cell r="B427">
            <v>61</v>
          </cell>
          <cell r="C427">
            <v>46</v>
          </cell>
          <cell r="D427">
            <v>67</v>
          </cell>
          <cell r="E427">
            <v>32</v>
          </cell>
        </row>
        <row r="428">
          <cell r="A428">
            <v>35853</v>
          </cell>
          <cell r="B428">
            <v>64</v>
          </cell>
          <cell r="C428">
            <v>52</v>
          </cell>
          <cell r="D428">
            <v>69</v>
          </cell>
          <cell r="E428">
            <v>44</v>
          </cell>
        </row>
        <row r="429">
          <cell r="A429">
            <v>35854</v>
          </cell>
          <cell r="B429">
            <v>69</v>
          </cell>
          <cell r="C429">
            <v>48</v>
          </cell>
          <cell r="D429">
            <v>68</v>
          </cell>
          <cell r="E429">
            <v>34</v>
          </cell>
        </row>
        <row r="430">
          <cell r="A430">
            <v>35855</v>
          </cell>
          <cell r="B430">
            <v>67</v>
          </cell>
          <cell r="C430">
            <v>49</v>
          </cell>
          <cell r="D430">
            <v>75</v>
          </cell>
          <cell r="E430">
            <v>34</v>
          </cell>
        </row>
        <row r="431">
          <cell r="A431">
            <v>35856</v>
          </cell>
          <cell r="B431">
            <v>63</v>
          </cell>
          <cell r="C431">
            <v>50</v>
          </cell>
          <cell r="D431">
            <v>71</v>
          </cell>
          <cell r="E431">
            <v>35</v>
          </cell>
        </row>
        <row r="432">
          <cell r="A432">
            <v>35857</v>
          </cell>
          <cell r="B432">
            <v>62</v>
          </cell>
          <cell r="C432">
            <v>52</v>
          </cell>
          <cell r="D432">
            <v>67</v>
          </cell>
          <cell r="E432">
            <v>41</v>
          </cell>
        </row>
        <row r="433">
          <cell r="A433">
            <v>35858</v>
          </cell>
          <cell r="B433">
            <v>63</v>
          </cell>
          <cell r="C433">
            <v>51</v>
          </cell>
          <cell r="D433">
            <v>66</v>
          </cell>
          <cell r="E433">
            <v>41</v>
          </cell>
        </row>
        <row r="434">
          <cell r="A434">
            <v>35859</v>
          </cell>
          <cell r="B434">
            <v>62</v>
          </cell>
          <cell r="C434">
            <v>50</v>
          </cell>
          <cell r="D434">
            <v>63</v>
          </cell>
          <cell r="E434">
            <v>44</v>
          </cell>
        </row>
        <row r="435">
          <cell r="A435">
            <v>35860</v>
          </cell>
          <cell r="B435">
            <v>60</v>
          </cell>
          <cell r="C435">
            <v>48</v>
          </cell>
          <cell r="D435">
            <v>61</v>
          </cell>
          <cell r="E435">
            <v>44</v>
          </cell>
        </row>
        <row r="436">
          <cell r="A436">
            <v>35861</v>
          </cell>
          <cell r="B436">
            <v>62</v>
          </cell>
          <cell r="C436">
            <v>48</v>
          </cell>
          <cell r="D436">
            <v>64</v>
          </cell>
          <cell r="E436">
            <v>36</v>
          </cell>
        </row>
        <row r="437">
          <cell r="A437">
            <v>35862</v>
          </cell>
          <cell r="B437">
            <v>63</v>
          </cell>
          <cell r="C437">
            <v>49</v>
          </cell>
          <cell r="D437">
            <v>66</v>
          </cell>
          <cell r="E437">
            <v>36</v>
          </cell>
        </row>
        <row r="438">
          <cell r="A438">
            <v>35863</v>
          </cell>
          <cell r="B438">
            <v>70</v>
          </cell>
          <cell r="C438">
            <v>49</v>
          </cell>
          <cell r="D438">
            <v>75</v>
          </cell>
          <cell r="E438">
            <v>34</v>
          </cell>
        </row>
        <row r="439">
          <cell r="A439">
            <v>35864</v>
          </cell>
          <cell r="B439">
            <v>75</v>
          </cell>
          <cell r="C439">
            <v>50</v>
          </cell>
          <cell r="D439">
            <v>79</v>
          </cell>
          <cell r="E439">
            <v>42</v>
          </cell>
        </row>
        <row r="440">
          <cell r="A440">
            <v>35865</v>
          </cell>
          <cell r="B440">
            <v>78</v>
          </cell>
          <cell r="C440">
            <v>53</v>
          </cell>
          <cell r="D440">
            <v>85</v>
          </cell>
          <cell r="E440">
            <v>42</v>
          </cell>
        </row>
        <row r="441">
          <cell r="A441">
            <v>35866</v>
          </cell>
          <cell r="B441">
            <v>71</v>
          </cell>
          <cell r="C441">
            <v>53</v>
          </cell>
          <cell r="D441">
            <v>79</v>
          </cell>
          <cell r="E441">
            <v>38</v>
          </cell>
        </row>
        <row r="442">
          <cell r="A442">
            <v>35867</v>
          </cell>
          <cell r="B442">
            <v>66</v>
          </cell>
          <cell r="C442">
            <v>52</v>
          </cell>
          <cell r="D442">
            <v>67</v>
          </cell>
          <cell r="E442">
            <v>44</v>
          </cell>
        </row>
        <row r="443">
          <cell r="A443">
            <v>35868</v>
          </cell>
          <cell r="B443">
            <v>73</v>
          </cell>
          <cell r="C443">
            <v>50</v>
          </cell>
          <cell r="D443">
            <v>66</v>
          </cell>
          <cell r="E443">
            <v>42</v>
          </cell>
        </row>
        <row r="444">
          <cell r="A444">
            <v>35869</v>
          </cell>
          <cell r="B444">
            <v>68</v>
          </cell>
          <cell r="C444">
            <v>53</v>
          </cell>
          <cell r="D444">
            <v>69</v>
          </cell>
          <cell r="E444">
            <v>38</v>
          </cell>
        </row>
        <row r="445">
          <cell r="A445">
            <v>35870</v>
          </cell>
          <cell r="B445">
            <v>64</v>
          </cell>
          <cell r="C445">
            <v>56</v>
          </cell>
          <cell r="D445">
            <v>67</v>
          </cell>
          <cell r="E445">
            <v>49</v>
          </cell>
        </row>
        <row r="446">
          <cell r="A446">
            <v>35871</v>
          </cell>
          <cell r="B446">
            <v>65</v>
          </cell>
          <cell r="C446">
            <v>52</v>
          </cell>
          <cell r="D446">
            <v>67</v>
          </cell>
          <cell r="E446">
            <v>42</v>
          </cell>
        </row>
        <row r="447">
          <cell r="A447">
            <v>35872</v>
          </cell>
          <cell r="B447">
            <v>66</v>
          </cell>
          <cell r="C447">
            <v>56</v>
          </cell>
          <cell r="D447">
            <v>74</v>
          </cell>
          <cell r="E447">
            <v>46</v>
          </cell>
        </row>
        <row r="448">
          <cell r="A448">
            <v>35873</v>
          </cell>
          <cell r="B448">
            <v>65</v>
          </cell>
          <cell r="C448">
            <v>56</v>
          </cell>
          <cell r="D448">
            <v>75</v>
          </cell>
          <cell r="E448">
            <v>46</v>
          </cell>
        </row>
        <row r="449">
          <cell r="A449">
            <v>35874</v>
          </cell>
          <cell r="B449">
            <v>64</v>
          </cell>
          <cell r="C449">
            <v>55</v>
          </cell>
          <cell r="D449">
            <v>74</v>
          </cell>
          <cell r="E449">
            <v>41</v>
          </cell>
        </row>
        <row r="450">
          <cell r="A450">
            <v>35875</v>
          </cell>
          <cell r="B450">
            <v>63</v>
          </cell>
          <cell r="C450">
            <v>53</v>
          </cell>
          <cell r="D450">
            <v>67</v>
          </cell>
          <cell r="E450">
            <v>44</v>
          </cell>
        </row>
        <row r="451">
          <cell r="A451">
            <v>35876</v>
          </cell>
          <cell r="B451">
            <v>68</v>
          </cell>
          <cell r="C451">
            <v>54</v>
          </cell>
          <cell r="D451">
            <v>82</v>
          </cell>
          <cell r="E451">
            <v>44</v>
          </cell>
        </row>
        <row r="452">
          <cell r="A452">
            <v>35877</v>
          </cell>
          <cell r="B452">
            <v>68</v>
          </cell>
          <cell r="C452">
            <v>54</v>
          </cell>
          <cell r="D452">
            <v>84</v>
          </cell>
          <cell r="E452">
            <v>44</v>
          </cell>
        </row>
        <row r="453">
          <cell r="A453">
            <v>35878</v>
          </cell>
          <cell r="B453">
            <v>66</v>
          </cell>
          <cell r="C453">
            <v>56</v>
          </cell>
          <cell r="D453">
            <v>81</v>
          </cell>
          <cell r="E453">
            <v>41</v>
          </cell>
        </row>
        <row r="454">
          <cell r="A454">
            <v>35879</v>
          </cell>
          <cell r="B454">
            <v>60</v>
          </cell>
          <cell r="C454">
            <v>54</v>
          </cell>
          <cell r="D454">
            <v>67</v>
          </cell>
          <cell r="E454">
            <v>48</v>
          </cell>
        </row>
        <row r="455">
          <cell r="A455">
            <v>35880</v>
          </cell>
          <cell r="B455">
            <v>64</v>
          </cell>
          <cell r="C455">
            <v>49</v>
          </cell>
          <cell r="D455">
            <v>66</v>
          </cell>
          <cell r="E455">
            <v>39</v>
          </cell>
        </row>
        <row r="456">
          <cell r="A456">
            <v>35881</v>
          </cell>
          <cell r="B456">
            <v>63</v>
          </cell>
          <cell r="C456">
            <v>54</v>
          </cell>
          <cell r="D456">
            <v>64</v>
          </cell>
          <cell r="E456">
            <v>46</v>
          </cell>
        </row>
        <row r="457">
          <cell r="A457">
            <v>35882</v>
          </cell>
          <cell r="B457">
            <v>57</v>
          </cell>
          <cell r="C457">
            <v>48</v>
          </cell>
          <cell r="D457">
            <v>58</v>
          </cell>
          <cell r="E457">
            <v>40</v>
          </cell>
        </row>
        <row r="458">
          <cell r="A458">
            <v>35883</v>
          </cell>
          <cell r="B458">
            <v>57</v>
          </cell>
          <cell r="C458">
            <v>42</v>
          </cell>
          <cell r="D458">
            <v>57</v>
          </cell>
          <cell r="E458">
            <v>30</v>
          </cell>
        </row>
        <row r="459">
          <cell r="A459">
            <v>35884</v>
          </cell>
          <cell r="B459">
            <v>61</v>
          </cell>
          <cell r="C459">
            <v>43</v>
          </cell>
          <cell r="D459">
            <v>63</v>
          </cell>
          <cell r="E459">
            <v>33</v>
          </cell>
        </row>
        <row r="460">
          <cell r="A460">
            <v>35885</v>
          </cell>
          <cell r="B460">
            <v>58</v>
          </cell>
          <cell r="C460">
            <v>47</v>
          </cell>
          <cell r="D460">
            <v>61</v>
          </cell>
          <cell r="E460">
            <v>33</v>
          </cell>
        </row>
        <row r="461">
          <cell r="A461">
            <v>35886</v>
          </cell>
          <cell r="B461">
            <v>56</v>
          </cell>
          <cell r="C461">
            <v>42</v>
          </cell>
          <cell r="D461">
            <v>53</v>
          </cell>
          <cell r="E461">
            <v>36</v>
          </cell>
        </row>
        <row r="462">
          <cell r="A462">
            <v>35887</v>
          </cell>
          <cell r="B462">
            <v>61</v>
          </cell>
          <cell r="C462">
            <v>45</v>
          </cell>
          <cell r="D462">
            <v>60</v>
          </cell>
          <cell r="E462">
            <v>31</v>
          </cell>
        </row>
        <row r="463">
          <cell r="A463">
            <v>35888</v>
          </cell>
          <cell r="B463">
            <v>61</v>
          </cell>
          <cell r="C463">
            <v>49</v>
          </cell>
          <cell r="D463">
            <v>59</v>
          </cell>
          <cell r="E463">
            <v>37</v>
          </cell>
        </row>
        <row r="464">
          <cell r="A464">
            <v>35889</v>
          </cell>
          <cell r="B464">
            <v>56</v>
          </cell>
          <cell r="C464">
            <v>43</v>
          </cell>
          <cell r="D464">
            <v>54</v>
          </cell>
          <cell r="E464">
            <v>32</v>
          </cell>
        </row>
        <row r="465">
          <cell r="A465">
            <v>35890</v>
          </cell>
          <cell r="B465">
            <v>62</v>
          </cell>
          <cell r="C465">
            <v>49</v>
          </cell>
          <cell r="D465">
            <v>56</v>
          </cell>
          <cell r="E465">
            <v>37</v>
          </cell>
        </row>
        <row r="466">
          <cell r="A466">
            <v>35891</v>
          </cell>
          <cell r="B466">
            <v>62</v>
          </cell>
          <cell r="C466">
            <v>48</v>
          </cell>
          <cell r="D466">
            <v>64</v>
          </cell>
          <cell r="E466">
            <v>36</v>
          </cell>
        </row>
        <row r="467">
          <cell r="A467">
            <v>35892</v>
          </cell>
          <cell r="B467">
            <v>61</v>
          </cell>
          <cell r="C467">
            <v>47</v>
          </cell>
          <cell r="D467">
            <v>64</v>
          </cell>
          <cell r="E467">
            <v>34</v>
          </cell>
        </row>
        <row r="468">
          <cell r="A468">
            <v>35893</v>
          </cell>
          <cell r="B468">
            <v>65</v>
          </cell>
          <cell r="C468">
            <v>50</v>
          </cell>
          <cell r="D468">
            <v>68</v>
          </cell>
          <cell r="E468">
            <v>32</v>
          </cell>
        </row>
        <row r="469">
          <cell r="A469">
            <v>35894</v>
          </cell>
          <cell r="B469">
            <v>65</v>
          </cell>
          <cell r="C469">
            <v>50</v>
          </cell>
          <cell r="D469">
            <v>73</v>
          </cell>
          <cell r="E469">
            <v>35</v>
          </cell>
        </row>
        <row r="470">
          <cell r="A470">
            <v>35895</v>
          </cell>
          <cell r="B470">
            <v>63</v>
          </cell>
          <cell r="C470">
            <v>51</v>
          </cell>
          <cell r="D470">
            <v>73</v>
          </cell>
          <cell r="E470">
            <v>38</v>
          </cell>
        </row>
        <row r="471">
          <cell r="A471">
            <v>35896</v>
          </cell>
          <cell r="B471">
            <v>57</v>
          </cell>
          <cell r="C471">
            <v>51</v>
          </cell>
          <cell r="D471">
            <v>71</v>
          </cell>
          <cell r="E471">
            <v>38</v>
          </cell>
        </row>
        <row r="472">
          <cell r="A472">
            <v>35897</v>
          </cell>
          <cell r="B472">
            <v>61</v>
          </cell>
          <cell r="C472">
            <v>50</v>
          </cell>
          <cell r="D472">
            <v>62</v>
          </cell>
          <cell r="E472">
            <v>35</v>
          </cell>
        </row>
        <row r="473">
          <cell r="A473">
            <v>35898</v>
          </cell>
          <cell r="B473">
            <v>59</v>
          </cell>
          <cell r="C473">
            <v>49</v>
          </cell>
          <cell r="D473">
            <v>59</v>
          </cell>
          <cell r="E473">
            <v>35</v>
          </cell>
        </row>
        <row r="474">
          <cell r="A474">
            <v>35899</v>
          </cell>
          <cell r="B474">
            <v>60</v>
          </cell>
          <cell r="C474">
            <v>48</v>
          </cell>
          <cell r="D474">
            <v>62</v>
          </cell>
          <cell r="E474">
            <v>31</v>
          </cell>
        </row>
        <row r="475">
          <cell r="A475">
            <v>35900</v>
          </cell>
          <cell r="B475">
            <v>60</v>
          </cell>
          <cell r="C475">
            <v>48</v>
          </cell>
          <cell r="D475">
            <v>64</v>
          </cell>
          <cell r="E475">
            <v>32</v>
          </cell>
        </row>
        <row r="476">
          <cell r="A476">
            <v>35901</v>
          </cell>
          <cell r="B476">
            <v>63</v>
          </cell>
          <cell r="C476">
            <v>47</v>
          </cell>
          <cell r="D476">
            <v>72</v>
          </cell>
          <cell r="E476">
            <v>32</v>
          </cell>
        </row>
        <row r="477">
          <cell r="A477">
            <v>35902</v>
          </cell>
          <cell r="B477">
            <v>68</v>
          </cell>
          <cell r="C477">
            <v>50</v>
          </cell>
          <cell r="D477">
            <v>79</v>
          </cell>
          <cell r="E477">
            <v>33</v>
          </cell>
        </row>
        <row r="478">
          <cell r="A478">
            <v>35903</v>
          </cell>
          <cell r="B478">
            <v>70</v>
          </cell>
          <cell r="C478">
            <v>52</v>
          </cell>
          <cell r="D478">
            <v>81</v>
          </cell>
          <cell r="E478">
            <v>38</v>
          </cell>
        </row>
        <row r="479">
          <cell r="A479">
            <v>35904</v>
          </cell>
          <cell r="B479">
            <v>71</v>
          </cell>
          <cell r="C479">
            <v>54</v>
          </cell>
          <cell r="D479">
            <v>84</v>
          </cell>
          <cell r="E479">
            <v>43</v>
          </cell>
        </row>
        <row r="480">
          <cell r="A480">
            <v>35905</v>
          </cell>
          <cell r="B480">
            <v>71</v>
          </cell>
          <cell r="C480">
            <v>55</v>
          </cell>
          <cell r="D480">
            <v>90</v>
          </cell>
          <cell r="E480">
            <v>36</v>
          </cell>
        </row>
        <row r="481">
          <cell r="A481">
            <v>35906</v>
          </cell>
          <cell r="B481">
            <v>72</v>
          </cell>
          <cell r="C481">
            <v>57</v>
          </cell>
          <cell r="D481">
            <v>92</v>
          </cell>
          <cell r="E481">
            <v>47</v>
          </cell>
        </row>
        <row r="482">
          <cell r="A482">
            <v>35907</v>
          </cell>
          <cell r="B482">
            <v>64</v>
          </cell>
          <cell r="C482">
            <v>56</v>
          </cell>
          <cell r="D482">
            <v>89</v>
          </cell>
          <cell r="E482">
            <v>46</v>
          </cell>
        </row>
        <row r="483">
          <cell r="A483">
            <v>35908</v>
          </cell>
          <cell r="B483">
            <v>65</v>
          </cell>
          <cell r="C483">
            <v>56</v>
          </cell>
          <cell r="D483">
            <v>71</v>
          </cell>
          <cell r="E483">
            <v>52</v>
          </cell>
        </row>
        <row r="484">
          <cell r="A484">
            <v>35909</v>
          </cell>
          <cell r="B484">
            <v>64</v>
          </cell>
          <cell r="C484">
            <v>56</v>
          </cell>
          <cell r="D484">
            <v>70</v>
          </cell>
          <cell r="E484">
            <v>43</v>
          </cell>
        </row>
        <row r="485">
          <cell r="A485">
            <v>35910</v>
          </cell>
          <cell r="B485">
            <v>66</v>
          </cell>
          <cell r="C485">
            <v>52</v>
          </cell>
          <cell r="D485">
            <v>72</v>
          </cell>
          <cell r="E485">
            <v>44</v>
          </cell>
        </row>
        <row r="486">
          <cell r="A486">
            <v>35911</v>
          </cell>
          <cell r="B486">
            <v>66</v>
          </cell>
          <cell r="C486">
            <v>53</v>
          </cell>
          <cell r="D486">
            <v>83</v>
          </cell>
          <cell r="E486">
            <v>43</v>
          </cell>
        </row>
        <row r="487">
          <cell r="A487">
            <v>35912</v>
          </cell>
          <cell r="B487">
            <v>70</v>
          </cell>
          <cell r="C487">
            <v>55</v>
          </cell>
          <cell r="D487">
            <v>88</v>
          </cell>
          <cell r="E487">
            <v>41</v>
          </cell>
        </row>
        <row r="488">
          <cell r="A488">
            <v>35913</v>
          </cell>
          <cell r="B488">
            <v>67</v>
          </cell>
          <cell r="C488">
            <v>57</v>
          </cell>
          <cell r="D488">
            <v>90</v>
          </cell>
          <cell r="E488">
            <v>44</v>
          </cell>
        </row>
        <row r="489">
          <cell r="A489">
            <v>35914</v>
          </cell>
          <cell r="B489">
            <v>63</v>
          </cell>
          <cell r="C489">
            <v>53</v>
          </cell>
          <cell r="D489">
            <v>89</v>
          </cell>
          <cell r="E489">
            <v>46</v>
          </cell>
        </row>
        <row r="490">
          <cell r="A490">
            <v>35915</v>
          </cell>
          <cell r="B490">
            <v>63</v>
          </cell>
          <cell r="C490">
            <v>54</v>
          </cell>
          <cell r="D490">
            <v>86</v>
          </cell>
          <cell r="E490">
            <v>44</v>
          </cell>
        </row>
        <row r="491">
          <cell r="A491">
            <v>35916</v>
          </cell>
          <cell r="B491">
            <v>67</v>
          </cell>
          <cell r="C491">
            <v>55</v>
          </cell>
          <cell r="D491">
            <v>74</v>
          </cell>
          <cell r="E491">
            <v>47</v>
          </cell>
        </row>
        <row r="492">
          <cell r="A492">
            <v>35917</v>
          </cell>
          <cell r="B492">
            <v>70</v>
          </cell>
          <cell r="C492">
            <v>57</v>
          </cell>
          <cell r="D492">
            <v>73</v>
          </cell>
          <cell r="E492">
            <v>53</v>
          </cell>
        </row>
        <row r="493">
          <cell r="A493">
            <v>35918</v>
          </cell>
          <cell r="B493">
            <v>68</v>
          </cell>
          <cell r="C493">
            <v>59</v>
          </cell>
          <cell r="D493">
            <v>70</v>
          </cell>
          <cell r="E493">
            <v>44</v>
          </cell>
        </row>
        <row r="494">
          <cell r="A494">
            <v>35919</v>
          </cell>
          <cell r="B494">
            <v>68</v>
          </cell>
          <cell r="C494">
            <v>59</v>
          </cell>
          <cell r="D494">
            <v>73</v>
          </cell>
          <cell r="E494">
            <v>51</v>
          </cell>
        </row>
        <row r="495">
          <cell r="A495">
            <v>35920</v>
          </cell>
          <cell r="B495">
            <v>67</v>
          </cell>
          <cell r="C495">
            <v>59</v>
          </cell>
          <cell r="D495">
            <v>67</v>
          </cell>
          <cell r="E495">
            <v>53</v>
          </cell>
        </row>
        <row r="496">
          <cell r="A496">
            <v>35921</v>
          </cell>
          <cell r="B496">
            <v>66</v>
          </cell>
          <cell r="C496">
            <v>57</v>
          </cell>
          <cell r="D496">
            <v>70</v>
          </cell>
          <cell r="E496">
            <v>49</v>
          </cell>
        </row>
        <row r="497">
          <cell r="A497">
            <v>35922</v>
          </cell>
          <cell r="B497">
            <v>66</v>
          </cell>
          <cell r="C497">
            <v>55</v>
          </cell>
          <cell r="D497">
            <v>70</v>
          </cell>
          <cell r="E497">
            <v>42</v>
          </cell>
        </row>
        <row r="498">
          <cell r="A498">
            <v>35923</v>
          </cell>
          <cell r="B498">
            <v>65</v>
          </cell>
          <cell r="C498">
            <v>58</v>
          </cell>
          <cell r="D498">
            <v>67</v>
          </cell>
          <cell r="E498">
            <v>48</v>
          </cell>
        </row>
        <row r="499">
          <cell r="A499">
            <v>35924</v>
          </cell>
          <cell r="B499">
            <v>65</v>
          </cell>
          <cell r="C499">
            <v>58</v>
          </cell>
          <cell r="D499">
            <v>66</v>
          </cell>
          <cell r="E499">
            <v>53</v>
          </cell>
        </row>
        <row r="500">
          <cell r="A500">
            <v>35925</v>
          </cell>
          <cell r="B500">
            <v>65</v>
          </cell>
          <cell r="C500">
            <v>56</v>
          </cell>
          <cell r="D500">
            <v>66</v>
          </cell>
          <cell r="E500">
            <v>45</v>
          </cell>
        </row>
        <row r="501">
          <cell r="A501">
            <v>35926</v>
          </cell>
          <cell r="B501">
            <v>65</v>
          </cell>
          <cell r="C501">
            <v>55</v>
          </cell>
          <cell r="D501">
            <v>68</v>
          </cell>
          <cell r="E501">
            <v>39</v>
          </cell>
        </row>
        <row r="502">
          <cell r="A502">
            <v>35927</v>
          </cell>
          <cell r="B502">
            <v>60</v>
          </cell>
          <cell r="C502">
            <v>51</v>
          </cell>
          <cell r="D502">
            <v>61</v>
          </cell>
          <cell r="E502">
            <v>46</v>
          </cell>
        </row>
        <row r="503">
          <cell r="A503">
            <v>35928</v>
          </cell>
          <cell r="B503">
            <v>62</v>
          </cell>
          <cell r="C503">
            <v>51</v>
          </cell>
          <cell r="D503">
            <v>60</v>
          </cell>
          <cell r="E503">
            <v>42</v>
          </cell>
        </row>
        <row r="504">
          <cell r="A504">
            <v>35929</v>
          </cell>
          <cell r="B504">
            <v>64</v>
          </cell>
          <cell r="C504">
            <v>52</v>
          </cell>
          <cell r="D504">
            <v>68</v>
          </cell>
          <cell r="E504">
            <v>40</v>
          </cell>
        </row>
        <row r="505">
          <cell r="A505">
            <v>35930</v>
          </cell>
          <cell r="B505">
            <v>65</v>
          </cell>
          <cell r="C505">
            <v>52</v>
          </cell>
          <cell r="D505">
            <v>73</v>
          </cell>
          <cell r="E505">
            <v>39</v>
          </cell>
        </row>
        <row r="506">
          <cell r="A506">
            <v>35931</v>
          </cell>
          <cell r="B506">
            <v>65</v>
          </cell>
          <cell r="C506">
            <v>53</v>
          </cell>
          <cell r="D506">
            <v>68</v>
          </cell>
          <cell r="E506">
            <v>41</v>
          </cell>
        </row>
        <row r="507">
          <cell r="A507">
            <v>35932</v>
          </cell>
          <cell r="B507">
            <v>66</v>
          </cell>
          <cell r="C507">
            <v>52</v>
          </cell>
          <cell r="D507">
            <v>76</v>
          </cell>
          <cell r="E507">
            <v>39</v>
          </cell>
        </row>
        <row r="508">
          <cell r="A508">
            <v>35933</v>
          </cell>
          <cell r="B508">
            <v>70</v>
          </cell>
          <cell r="C508">
            <v>52</v>
          </cell>
          <cell r="D508">
            <v>82</v>
          </cell>
          <cell r="E508">
            <v>39</v>
          </cell>
        </row>
        <row r="509">
          <cell r="A509">
            <v>35934</v>
          </cell>
          <cell r="B509">
            <v>69</v>
          </cell>
          <cell r="C509">
            <v>55</v>
          </cell>
          <cell r="D509">
            <v>79</v>
          </cell>
          <cell r="E509">
            <v>39</v>
          </cell>
        </row>
        <row r="510">
          <cell r="A510">
            <v>35935</v>
          </cell>
          <cell r="B510">
            <v>68</v>
          </cell>
          <cell r="C510">
            <v>55</v>
          </cell>
          <cell r="D510">
            <v>71</v>
          </cell>
          <cell r="E510">
            <v>43</v>
          </cell>
        </row>
        <row r="511">
          <cell r="A511">
            <v>35936</v>
          </cell>
          <cell r="B511">
            <v>68</v>
          </cell>
          <cell r="C511">
            <v>57</v>
          </cell>
          <cell r="D511">
            <v>73</v>
          </cell>
          <cell r="E511">
            <v>42</v>
          </cell>
        </row>
        <row r="512">
          <cell r="A512">
            <v>35937</v>
          </cell>
          <cell r="B512">
            <v>70</v>
          </cell>
          <cell r="C512">
            <v>54</v>
          </cell>
          <cell r="D512">
            <v>74</v>
          </cell>
          <cell r="E512">
            <v>43</v>
          </cell>
        </row>
        <row r="513">
          <cell r="A513">
            <v>35938</v>
          </cell>
          <cell r="B513">
            <v>69</v>
          </cell>
          <cell r="C513">
            <v>58</v>
          </cell>
          <cell r="D513">
            <v>71</v>
          </cell>
          <cell r="E513">
            <v>46</v>
          </cell>
        </row>
        <row r="514">
          <cell r="A514">
            <v>35939</v>
          </cell>
          <cell r="B514">
            <v>70</v>
          </cell>
          <cell r="C514">
            <v>58</v>
          </cell>
          <cell r="D514">
            <v>72</v>
          </cell>
          <cell r="E514">
            <v>46</v>
          </cell>
        </row>
        <row r="515">
          <cell r="A515">
            <v>35940</v>
          </cell>
          <cell r="B515">
            <v>70</v>
          </cell>
          <cell r="C515">
            <v>59</v>
          </cell>
          <cell r="D515">
            <v>72</v>
          </cell>
          <cell r="E515">
            <v>50</v>
          </cell>
        </row>
        <row r="516">
          <cell r="A516">
            <v>35941</v>
          </cell>
          <cell r="B516">
            <v>65</v>
          </cell>
          <cell r="C516">
            <v>54</v>
          </cell>
          <cell r="D516">
            <v>65</v>
          </cell>
          <cell r="E516">
            <v>43</v>
          </cell>
        </row>
        <row r="517">
          <cell r="A517">
            <v>35942</v>
          </cell>
          <cell r="B517">
            <v>66</v>
          </cell>
          <cell r="C517">
            <v>51</v>
          </cell>
          <cell r="D517">
            <v>73</v>
          </cell>
          <cell r="E517">
            <v>38</v>
          </cell>
        </row>
        <row r="518">
          <cell r="A518">
            <v>35943</v>
          </cell>
          <cell r="B518">
            <v>68</v>
          </cell>
          <cell r="C518">
            <v>55</v>
          </cell>
          <cell r="D518">
            <v>74</v>
          </cell>
          <cell r="E518">
            <v>42</v>
          </cell>
        </row>
        <row r="519">
          <cell r="A519">
            <v>35944</v>
          </cell>
          <cell r="B519">
            <v>65</v>
          </cell>
          <cell r="C519">
            <v>57</v>
          </cell>
          <cell r="D519">
            <v>72</v>
          </cell>
          <cell r="E519">
            <v>48</v>
          </cell>
        </row>
        <row r="520">
          <cell r="A520">
            <v>35945</v>
          </cell>
          <cell r="B520">
            <v>71</v>
          </cell>
          <cell r="C520">
            <v>54</v>
          </cell>
          <cell r="D520">
            <v>71</v>
          </cell>
          <cell r="E520">
            <v>42</v>
          </cell>
        </row>
        <row r="521">
          <cell r="A521">
            <v>35946</v>
          </cell>
          <cell r="B521">
            <v>69</v>
          </cell>
          <cell r="C521">
            <v>56</v>
          </cell>
          <cell r="D521">
            <v>76</v>
          </cell>
          <cell r="E521">
            <v>42</v>
          </cell>
        </row>
        <row r="522">
          <cell r="A522">
            <v>35947</v>
          </cell>
          <cell r="B522">
            <v>70</v>
          </cell>
          <cell r="C522">
            <v>55</v>
          </cell>
          <cell r="D522">
            <v>81</v>
          </cell>
          <cell r="E522">
            <v>45</v>
          </cell>
        </row>
        <row r="523">
          <cell r="A523">
            <v>35948</v>
          </cell>
          <cell r="B523">
            <v>69</v>
          </cell>
          <cell r="C523">
            <v>57</v>
          </cell>
          <cell r="D523">
            <v>78</v>
          </cell>
          <cell r="E523">
            <v>45</v>
          </cell>
        </row>
        <row r="524">
          <cell r="A524">
            <v>35949</v>
          </cell>
          <cell r="B524">
            <v>68</v>
          </cell>
          <cell r="C524">
            <v>57</v>
          </cell>
          <cell r="D524">
            <v>75</v>
          </cell>
          <cell r="E524">
            <v>47</v>
          </cell>
        </row>
        <row r="525">
          <cell r="A525">
            <v>35950</v>
          </cell>
          <cell r="B525">
            <v>70</v>
          </cell>
          <cell r="C525">
            <v>57</v>
          </cell>
          <cell r="D525">
            <v>73</v>
          </cell>
          <cell r="E525">
            <v>52</v>
          </cell>
        </row>
        <row r="526">
          <cell r="A526">
            <v>35951</v>
          </cell>
          <cell r="B526">
            <v>70</v>
          </cell>
          <cell r="C526">
            <v>57</v>
          </cell>
          <cell r="D526">
            <v>76</v>
          </cell>
          <cell r="E526">
            <v>43</v>
          </cell>
        </row>
        <row r="527">
          <cell r="A527">
            <v>35952</v>
          </cell>
          <cell r="B527">
            <v>68</v>
          </cell>
          <cell r="C527">
            <v>57</v>
          </cell>
          <cell r="D527">
            <v>75</v>
          </cell>
          <cell r="E527">
            <v>47</v>
          </cell>
        </row>
        <row r="528">
          <cell r="A528">
            <v>35953</v>
          </cell>
          <cell r="B528">
            <v>68</v>
          </cell>
          <cell r="C528">
            <v>56</v>
          </cell>
          <cell r="D528">
            <v>63</v>
          </cell>
          <cell r="E528">
            <v>43</v>
          </cell>
        </row>
        <row r="529">
          <cell r="A529">
            <v>35954</v>
          </cell>
          <cell r="B529">
            <v>68</v>
          </cell>
          <cell r="C529">
            <v>61</v>
          </cell>
          <cell r="D529">
            <v>65</v>
          </cell>
          <cell r="E529">
            <v>53</v>
          </cell>
        </row>
        <row r="530">
          <cell r="A530">
            <v>35955</v>
          </cell>
          <cell r="B530">
            <v>71</v>
          </cell>
          <cell r="C530">
            <v>60</v>
          </cell>
          <cell r="D530">
            <v>69</v>
          </cell>
          <cell r="E530">
            <v>50</v>
          </cell>
        </row>
        <row r="531">
          <cell r="A531">
            <v>35956</v>
          </cell>
          <cell r="B531">
            <v>68</v>
          </cell>
          <cell r="C531">
            <v>59</v>
          </cell>
          <cell r="D531">
            <v>69</v>
          </cell>
          <cell r="E531">
            <v>46</v>
          </cell>
        </row>
        <row r="532">
          <cell r="A532">
            <v>35957</v>
          </cell>
          <cell r="B532">
            <v>65</v>
          </cell>
          <cell r="C532">
            <v>60</v>
          </cell>
          <cell r="D532">
            <v>68</v>
          </cell>
          <cell r="E532">
            <v>55</v>
          </cell>
        </row>
        <row r="533">
          <cell r="A533">
            <v>35958</v>
          </cell>
          <cell r="B533">
            <v>69</v>
          </cell>
          <cell r="C533">
            <v>58</v>
          </cell>
          <cell r="D533">
            <v>68</v>
          </cell>
          <cell r="E533">
            <v>53</v>
          </cell>
        </row>
        <row r="534">
          <cell r="A534">
            <v>35959</v>
          </cell>
          <cell r="B534">
            <v>70</v>
          </cell>
          <cell r="C534">
            <v>57</v>
          </cell>
          <cell r="D534">
            <v>76</v>
          </cell>
          <cell r="E534">
            <v>42</v>
          </cell>
        </row>
        <row r="535">
          <cell r="A535">
            <v>35960</v>
          </cell>
          <cell r="B535">
            <v>71</v>
          </cell>
          <cell r="C535">
            <v>60</v>
          </cell>
          <cell r="D535">
            <v>83</v>
          </cell>
          <cell r="E535">
            <v>46</v>
          </cell>
        </row>
        <row r="536">
          <cell r="A536">
            <v>35961</v>
          </cell>
          <cell r="B536">
            <v>69</v>
          </cell>
          <cell r="C536">
            <v>60</v>
          </cell>
          <cell r="D536">
            <v>81</v>
          </cell>
          <cell r="E536">
            <v>49</v>
          </cell>
        </row>
        <row r="537">
          <cell r="A537">
            <v>35962</v>
          </cell>
          <cell r="B537">
            <v>65</v>
          </cell>
          <cell r="C537">
            <v>61</v>
          </cell>
          <cell r="D537">
            <v>78</v>
          </cell>
          <cell r="E537">
            <v>57</v>
          </cell>
        </row>
        <row r="538">
          <cell r="A538">
            <v>35963</v>
          </cell>
          <cell r="B538">
            <v>73</v>
          </cell>
          <cell r="C538">
            <v>61</v>
          </cell>
          <cell r="D538">
            <v>80</v>
          </cell>
          <cell r="E538">
            <v>55</v>
          </cell>
        </row>
        <row r="539">
          <cell r="A539">
            <v>35964</v>
          </cell>
          <cell r="B539">
            <v>71</v>
          </cell>
          <cell r="C539">
            <v>60</v>
          </cell>
          <cell r="D539">
            <v>86</v>
          </cell>
          <cell r="E539">
            <v>48</v>
          </cell>
        </row>
        <row r="540">
          <cell r="A540">
            <v>35965</v>
          </cell>
          <cell r="B540">
            <v>71</v>
          </cell>
          <cell r="C540">
            <v>61</v>
          </cell>
          <cell r="D540">
            <v>81</v>
          </cell>
          <cell r="E540">
            <v>52</v>
          </cell>
        </row>
        <row r="541">
          <cell r="A541">
            <v>35966</v>
          </cell>
          <cell r="B541">
            <v>71</v>
          </cell>
          <cell r="C541">
            <v>61</v>
          </cell>
          <cell r="D541">
            <v>77</v>
          </cell>
          <cell r="E541">
            <v>50</v>
          </cell>
        </row>
        <row r="542">
          <cell r="A542">
            <v>35967</v>
          </cell>
          <cell r="B542">
            <v>71</v>
          </cell>
          <cell r="C542">
            <v>59</v>
          </cell>
          <cell r="D542">
            <v>79</v>
          </cell>
          <cell r="E542">
            <v>47</v>
          </cell>
        </row>
        <row r="543">
          <cell r="A543">
            <v>35968</v>
          </cell>
          <cell r="B543">
            <v>71</v>
          </cell>
          <cell r="C543">
            <v>58</v>
          </cell>
          <cell r="D543">
            <v>88</v>
          </cell>
          <cell r="E543">
            <v>45</v>
          </cell>
        </row>
        <row r="544">
          <cell r="A544">
            <v>35969</v>
          </cell>
          <cell r="B544">
            <v>71</v>
          </cell>
          <cell r="C544">
            <v>59</v>
          </cell>
          <cell r="D544">
            <v>85</v>
          </cell>
          <cell r="E544">
            <v>48</v>
          </cell>
        </row>
        <row r="545">
          <cell r="A545">
            <v>35970</v>
          </cell>
          <cell r="B545">
            <v>72</v>
          </cell>
          <cell r="C545">
            <v>60</v>
          </cell>
          <cell r="D545">
            <v>79</v>
          </cell>
          <cell r="E545">
            <v>48</v>
          </cell>
        </row>
        <row r="546">
          <cell r="A546">
            <v>35971</v>
          </cell>
          <cell r="B546">
            <v>71</v>
          </cell>
          <cell r="C546">
            <v>59</v>
          </cell>
          <cell r="D546">
            <v>78</v>
          </cell>
          <cell r="E546">
            <v>48</v>
          </cell>
        </row>
        <row r="547">
          <cell r="A547">
            <v>35972</v>
          </cell>
          <cell r="B547">
            <v>71</v>
          </cell>
          <cell r="C547">
            <v>62</v>
          </cell>
          <cell r="D547">
            <v>80</v>
          </cell>
          <cell r="E547">
            <v>49</v>
          </cell>
        </row>
        <row r="548">
          <cell r="A548">
            <v>35973</v>
          </cell>
          <cell r="B548">
            <v>73</v>
          </cell>
          <cell r="C548">
            <v>61</v>
          </cell>
          <cell r="D548">
            <v>87</v>
          </cell>
          <cell r="E548">
            <v>51</v>
          </cell>
        </row>
        <row r="549">
          <cell r="A549">
            <v>35974</v>
          </cell>
          <cell r="B549">
            <v>71</v>
          </cell>
          <cell r="C549">
            <v>61</v>
          </cell>
          <cell r="D549">
            <v>92</v>
          </cell>
          <cell r="E549">
            <v>52</v>
          </cell>
        </row>
        <row r="550">
          <cell r="A550">
            <v>35975</v>
          </cell>
          <cell r="B550">
            <v>74</v>
          </cell>
          <cell r="C550">
            <v>62</v>
          </cell>
          <cell r="D550">
            <v>94</v>
          </cell>
          <cell r="E550">
            <v>52</v>
          </cell>
        </row>
        <row r="551">
          <cell r="A551">
            <v>35976</v>
          </cell>
          <cell r="B551">
            <v>74</v>
          </cell>
          <cell r="C551">
            <v>60</v>
          </cell>
          <cell r="D551">
            <v>90</v>
          </cell>
          <cell r="E551">
            <v>51</v>
          </cell>
        </row>
        <row r="552">
          <cell r="A552">
            <v>35977</v>
          </cell>
          <cell r="B552">
            <v>74</v>
          </cell>
          <cell r="C552">
            <v>62</v>
          </cell>
          <cell r="D552">
            <v>87</v>
          </cell>
          <cell r="E552">
            <v>50</v>
          </cell>
        </row>
        <row r="553">
          <cell r="A553">
            <v>35978</v>
          </cell>
          <cell r="B553">
            <v>73</v>
          </cell>
          <cell r="C553">
            <v>60</v>
          </cell>
          <cell r="D553">
            <v>85</v>
          </cell>
          <cell r="E553">
            <v>49</v>
          </cell>
        </row>
        <row r="554">
          <cell r="A554">
            <v>35979</v>
          </cell>
          <cell r="B554">
            <v>71</v>
          </cell>
          <cell r="C554">
            <v>60</v>
          </cell>
          <cell r="D554">
            <v>76</v>
          </cell>
          <cell r="E554">
            <v>49</v>
          </cell>
        </row>
        <row r="555">
          <cell r="A555">
            <v>35980</v>
          </cell>
          <cell r="B555">
            <v>72</v>
          </cell>
          <cell r="C555">
            <v>62</v>
          </cell>
          <cell r="D555">
            <v>82</v>
          </cell>
          <cell r="E555">
            <v>51</v>
          </cell>
        </row>
        <row r="556">
          <cell r="A556">
            <v>35981</v>
          </cell>
          <cell r="B556">
            <v>72</v>
          </cell>
          <cell r="C556">
            <v>61</v>
          </cell>
          <cell r="D556">
            <v>83</v>
          </cell>
          <cell r="E556">
            <v>52</v>
          </cell>
        </row>
        <row r="557">
          <cell r="A557">
            <v>35982</v>
          </cell>
          <cell r="B557">
            <v>74</v>
          </cell>
          <cell r="C557">
            <v>60</v>
          </cell>
          <cell r="D557">
            <v>92</v>
          </cell>
          <cell r="E557">
            <v>46</v>
          </cell>
        </row>
        <row r="558">
          <cell r="A558">
            <v>35983</v>
          </cell>
          <cell r="B558">
            <v>74</v>
          </cell>
          <cell r="C558">
            <v>63</v>
          </cell>
          <cell r="D558">
            <v>91</v>
          </cell>
          <cell r="E558">
            <v>57</v>
          </cell>
        </row>
        <row r="559">
          <cell r="A559">
            <v>35984</v>
          </cell>
          <cell r="B559">
            <v>74</v>
          </cell>
          <cell r="C559">
            <v>63</v>
          </cell>
          <cell r="D559">
            <v>94</v>
          </cell>
          <cell r="E559">
            <v>57</v>
          </cell>
        </row>
        <row r="560">
          <cell r="A560">
            <v>35985</v>
          </cell>
          <cell r="B560">
            <v>73</v>
          </cell>
          <cell r="C560">
            <v>62</v>
          </cell>
          <cell r="D560">
            <v>94</v>
          </cell>
          <cell r="E560">
            <v>57</v>
          </cell>
        </row>
        <row r="561">
          <cell r="A561">
            <v>35986</v>
          </cell>
          <cell r="B561">
            <v>74</v>
          </cell>
          <cell r="C561">
            <v>63</v>
          </cell>
          <cell r="D561">
            <v>96</v>
          </cell>
          <cell r="E561">
            <v>51</v>
          </cell>
        </row>
        <row r="562">
          <cell r="A562">
            <v>35987</v>
          </cell>
          <cell r="B562">
            <v>74</v>
          </cell>
          <cell r="C562">
            <v>63</v>
          </cell>
          <cell r="D562">
            <v>93</v>
          </cell>
          <cell r="E562">
            <v>47</v>
          </cell>
        </row>
        <row r="563">
          <cell r="A563">
            <v>35988</v>
          </cell>
          <cell r="B563">
            <v>74</v>
          </cell>
          <cell r="C563">
            <v>62</v>
          </cell>
          <cell r="D563">
            <v>94</v>
          </cell>
          <cell r="E563">
            <v>49</v>
          </cell>
        </row>
        <row r="564">
          <cell r="A564">
            <v>35989</v>
          </cell>
          <cell r="B564">
            <v>73</v>
          </cell>
          <cell r="C564">
            <v>64</v>
          </cell>
          <cell r="D564">
            <v>99</v>
          </cell>
          <cell r="E564">
            <v>49</v>
          </cell>
        </row>
        <row r="565">
          <cell r="A565">
            <v>35990</v>
          </cell>
          <cell r="B565">
            <v>74</v>
          </cell>
          <cell r="C565">
            <v>63</v>
          </cell>
          <cell r="D565">
            <v>96</v>
          </cell>
          <cell r="E565">
            <v>55</v>
          </cell>
        </row>
        <row r="566">
          <cell r="A566">
            <v>35991</v>
          </cell>
          <cell r="B566">
            <v>74</v>
          </cell>
          <cell r="C566">
            <v>63</v>
          </cell>
          <cell r="D566">
            <v>102</v>
          </cell>
          <cell r="E566">
            <v>54</v>
          </cell>
        </row>
        <row r="567">
          <cell r="A567">
            <v>35992</v>
          </cell>
          <cell r="B567">
            <v>77</v>
          </cell>
          <cell r="C567">
            <v>63</v>
          </cell>
          <cell r="D567">
            <v>107</v>
          </cell>
          <cell r="E567">
            <v>57</v>
          </cell>
        </row>
        <row r="568">
          <cell r="A568">
            <v>35993</v>
          </cell>
          <cell r="B568">
            <v>80</v>
          </cell>
          <cell r="C568">
            <v>64</v>
          </cell>
          <cell r="D568">
            <v>112</v>
          </cell>
          <cell r="E568">
            <v>59</v>
          </cell>
        </row>
        <row r="569">
          <cell r="A569">
            <v>35994</v>
          </cell>
          <cell r="B569">
            <v>80</v>
          </cell>
          <cell r="C569">
            <v>65</v>
          </cell>
          <cell r="D569">
            <v>104</v>
          </cell>
          <cell r="E569">
            <v>59</v>
          </cell>
        </row>
        <row r="570">
          <cell r="A570">
            <v>35995</v>
          </cell>
          <cell r="B570">
            <v>76</v>
          </cell>
          <cell r="C570">
            <v>65</v>
          </cell>
          <cell r="D570">
            <v>102</v>
          </cell>
          <cell r="E570">
            <v>56</v>
          </cell>
        </row>
        <row r="571">
          <cell r="A571">
            <v>35996</v>
          </cell>
          <cell r="B571">
            <v>78</v>
          </cell>
          <cell r="C571">
            <v>65</v>
          </cell>
          <cell r="D571">
            <v>100</v>
          </cell>
          <cell r="E571">
            <v>51</v>
          </cell>
        </row>
        <row r="572">
          <cell r="A572">
            <v>35997</v>
          </cell>
          <cell r="B572">
            <v>76</v>
          </cell>
          <cell r="C572">
            <v>66</v>
          </cell>
          <cell r="D572">
            <v>89</v>
          </cell>
          <cell r="E572">
            <v>58</v>
          </cell>
        </row>
        <row r="573">
          <cell r="A573">
            <v>35998</v>
          </cell>
          <cell r="B573">
            <v>76</v>
          </cell>
          <cell r="C573">
            <v>66</v>
          </cell>
          <cell r="D573">
            <v>89</v>
          </cell>
          <cell r="E573">
            <v>62</v>
          </cell>
        </row>
        <row r="574">
          <cell r="A574">
            <v>35999</v>
          </cell>
          <cell r="B574">
            <v>75</v>
          </cell>
          <cell r="C574">
            <v>66</v>
          </cell>
          <cell r="D574">
            <v>87</v>
          </cell>
          <cell r="E574">
            <v>58</v>
          </cell>
        </row>
        <row r="575">
          <cell r="A575">
            <v>36000</v>
          </cell>
          <cell r="B575">
            <v>75</v>
          </cell>
          <cell r="C575">
            <v>65</v>
          </cell>
          <cell r="D575">
            <v>90</v>
          </cell>
          <cell r="E575">
            <v>59</v>
          </cell>
        </row>
        <row r="576">
          <cell r="A576">
            <v>36001</v>
          </cell>
          <cell r="B576">
            <v>75</v>
          </cell>
          <cell r="C576">
            <v>66</v>
          </cell>
          <cell r="D576">
            <v>98</v>
          </cell>
          <cell r="E576">
            <v>58</v>
          </cell>
        </row>
        <row r="577">
          <cell r="A577">
            <v>36002</v>
          </cell>
          <cell r="B577">
            <v>79</v>
          </cell>
          <cell r="C577">
            <v>65</v>
          </cell>
          <cell r="D577">
            <v>107</v>
          </cell>
          <cell r="E577">
            <v>62</v>
          </cell>
        </row>
        <row r="578">
          <cell r="A578">
            <v>36003</v>
          </cell>
          <cell r="B578">
            <v>81</v>
          </cell>
          <cell r="C578">
            <v>67</v>
          </cell>
          <cell r="D578">
            <v>107</v>
          </cell>
          <cell r="E578">
            <v>57</v>
          </cell>
        </row>
        <row r="579">
          <cell r="A579">
            <v>36004</v>
          </cell>
          <cell r="B579">
            <v>84</v>
          </cell>
          <cell r="C579">
            <v>67</v>
          </cell>
          <cell r="D579">
            <v>105</v>
          </cell>
          <cell r="E579">
            <v>63</v>
          </cell>
        </row>
        <row r="580">
          <cell r="A580">
            <v>36005</v>
          </cell>
          <cell r="B580">
            <v>76</v>
          </cell>
          <cell r="C580">
            <v>65</v>
          </cell>
          <cell r="D580">
            <v>102</v>
          </cell>
          <cell r="E580">
            <v>58</v>
          </cell>
        </row>
        <row r="581">
          <cell r="A581">
            <v>36006</v>
          </cell>
          <cell r="B581">
            <v>74</v>
          </cell>
          <cell r="C581">
            <v>65</v>
          </cell>
          <cell r="D581">
            <v>90</v>
          </cell>
          <cell r="E581">
            <v>54</v>
          </cell>
        </row>
        <row r="582">
          <cell r="A582">
            <v>36007</v>
          </cell>
          <cell r="B582">
            <v>75</v>
          </cell>
          <cell r="C582">
            <v>63</v>
          </cell>
          <cell r="D582">
            <v>91</v>
          </cell>
          <cell r="E582">
            <v>52</v>
          </cell>
        </row>
        <row r="583">
          <cell r="A583">
            <v>36008</v>
          </cell>
          <cell r="B583">
            <v>75</v>
          </cell>
          <cell r="C583">
            <v>64</v>
          </cell>
          <cell r="D583">
            <v>100</v>
          </cell>
          <cell r="E583">
            <v>56</v>
          </cell>
        </row>
        <row r="584">
          <cell r="A584">
            <v>36009</v>
          </cell>
          <cell r="B584">
            <v>75</v>
          </cell>
          <cell r="C584">
            <v>64</v>
          </cell>
          <cell r="D584">
            <v>105</v>
          </cell>
          <cell r="E584">
            <v>57</v>
          </cell>
        </row>
        <row r="585">
          <cell r="A585">
            <v>36010</v>
          </cell>
          <cell r="B585">
            <v>75</v>
          </cell>
          <cell r="C585">
            <v>64</v>
          </cell>
          <cell r="D585">
            <v>109</v>
          </cell>
          <cell r="E585">
            <v>53</v>
          </cell>
        </row>
        <row r="586">
          <cell r="A586">
            <v>36011</v>
          </cell>
          <cell r="B586">
            <v>75</v>
          </cell>
          <cell r="C586">
            <v>64</v>
          </cell>
          <cell r="D586">
            <v>110</v>
          </cell>
          <cell r="E586">
            <v>59</v>
          </cell>
        </row>
        <row r="587">
          <cell r="A587">
            <v>36012</v>
          </cell>
          <cell r="B587">
            <v>75</v>
          </cell>
          <cell r="C587">
            <v>66</v>
          </cell>
          <cell r="D587">
            <v>104</v>
          </cell>
          <cell r="E587">
            <v>60</v>
          </cell>
        </row>
        <row r="588">
          <cell r="A588">
            <v>36013</v>
          </cell>
          <cell r="B588">
            <v>74</v>
          </cell>
          <cell r="C588">
            <v>64</v>
          </cell>
          <cell r="D588">
            <v>100</v>
          </cell>
          <cell r="E588">
            <v>59</v>
          </cell>
        </row>
        <row r="589">
          <cell r="A589">
            <v>36014</v>
          </cell>
          <cell r="B589">
            <v>75</v>
          </cell>
          <cell r="C589">
            <v>63</v>
          </cell>
          <cell r="D589">
            <v>101</v>
          </cell>
          <cell r="E589">
            <v>58</v>
          </cell>
        </row>
        <row r="590">
          <cell r="A590">
            <v>36015</v>
          </cell>
          <cell r="B590">
            <v>76</v>
          </cell>
          <cell r="C590">
            <v>65</v>
          </cell>
          <cell r="D590">
            <v>105</v>
          </cell>
          <cell r="E590">
            <v>59</v>
          </cell>
        </row>
        <row r="591">
          <cell r="A591">
            <v>36016</v>
          </cell>
          <cell r="B591">
            <v>85</v>
          </cell>
          <cell r="C591">
            <v>63</v>
          </cell>
          <cell r="D591">
            <v>102</v>
          </cell>
          <cell r="E591">
            <v>56</v>
          </cell>
        </row>
        <row r="592">
          <cell r="A592">
            <v>36017</v>
          </cell>
          <cell r="B592">
            <v>79</v>
          </cell>
          <cell r="C592">
            <v>69</v>
          </cell>
          <cell r="D592">
            <v>104</v>
          </cell>
          <cell r="E592">
            <v>53</v>
          </cell>
        </row>
        <row r="593">
          <cell r="A593">
            <v>36018</v>
          </cell>
          <cell r="B593">
            <v>84</v>
          </cell>
          <cell r="C593">
            <v>69</v>
          </cell>
          <cell r="D593">
            <v>102</v>
          </cell>
          <cell r="E593">
            <v>62</v>
          </cell>
        </row>
        <row r="594">
          <cell r="A594">
            <v>36019</v>
          </cell>
          <cell r="B594">
            <v>81</v>
          </cell>
          <cell r="C594">
            <v>68</v>
          </cell>
          <cell r="D594">
            <v>104</v>
          </cell>
          <cell r="E594">
            <v>62</v>
          </cell>
        </row>
        <row r="595">
          <cell r="A595">
            <v>36020</v>
          </cell>
          <cell r="B595">
            <v>78</v>
          </cell>
          <cell r="C595">
            <v>67</v>
          </cell>
          <cell r="D595">
            <v>103</v>
          </cell>
          <cell r="E595">
            <v>63</v>
          </cell>
        </row>
        <row r="596">
          <cell r="A596">
            <v>36021</v>
          </cell>
          <cell r="B596">
            <v>78</v>
          </cell>
          <cell r="C596">
            <v>67</v>
          </cell>
          <cell r="D596">
            <v>101</v>
          </cell>
          <cell r="E596">
            <v>62</v>
          </cell>
        </row>
        <row r="597">
          <cell r="A597">
            <v>36022</v>
          </cell>
          <cell r="B597">
            <v>78</v>
          </cell>
          <cell r="C597">
            <v>68</v>
          </cell>
          <cell r="D597">
            <v>100</v>
          </cell>
          <cell r="E597">
            <v>60</v>
          </cell>
        </row>
        <row r="598">
          <cell r="A598">
            <v>36023</v>
          </cell>
          <cell r="B598">
            <v>78</v>
          </cell>
          <cell r="C598">
            <v>67</v>
          </cell>
          <cell r="D598">
            <v>94</v>
          </cell>
          <cell r="E598">
            <v>61</v>
          </cell>
        </row>
        <row r="599">
          <cell r="A599">
            <v>36024</v>
          </cell>
          <cell r="B599">
            <v>77</v>
          </cell>
          <cell r="C599">
            <v>65</v>
          </cell>
          <cell r="D599">
            <v>92</v>
          </cell>
          <cell r="E599">
            <v>62</v>
          </cell>
        </row>
        <row r="600">
          <cell r="A600">
            <v>36025</v>
          </cell>
          <cell r="B600">
            <v>77</v>
          </cell>
          <cell r="C600">
            <v>65</v>
          </cell>
          <cell r="D600">
            <v>90</v>
          </cell>
          <cell r="E600">
            <v>60</v>
          </cell>
        </row>
        <row r="601">
          <cell r="A601">
            <v>36026</v>
          </cell>
          <cell r="B601">
            <v>75</v>
          </cell>
          <cell r="C601">
            <v>63</v>
          </cell>
          <cell r="D601">
            <v>89</v>
          </cell>
          <cell r="E601">
            <v>53</v>
          </cell>
        </row>
        <row r="602">
          <cell r="A602">
            <v>36027</v>
          </cell>
          <cell r="B602">
            <v>77</v>
          </cell>
          <cell r="C602">
            <v>63</v>
          </cell>
          <cell r="D602">
            <v>95</v>
          </cell>
          <cell r="E602">
            <v>50</v>
          </cell>
        </row>
        <row r="603">
          <cell r="A603">
            <v>36028</v>
          </cell>
          <cell r="B603">
            <v>80</v>
          </cell>
          <cell r="C603">
            <v>64</v>
          </cell>
          <cell r="D603">
            <v>100</v>
          </cell>
          <cell r="E603">
            <v>47</v>
          </cell>
        </row>
        <row r="604">
          <cell r="A604">
            <v>36029</v>
          </cell>
          <cell r="B604">
            <v>79</v>
          </cell>
          <cell r="C604">
            <v>63</v>
          </cell>
          <cell r="D604">
            <v>108</v>
          </cell>
          <cell r="E604">
            <v>52</v>
          </cell>
        </row>
        <row r="605">
          <cell r="A605">
            <v>36030</v>
          </cell>
          <cell r="B605">
            <v>83</v>
          </cell>
          <cell r="C605">
            <v>68</v>
          </cell>
          <cell r="D605">
            <v>110</v>
          </cell>
          <cell r="E605">
            <v>60</v>
          </cell>
        </row>
        <row r="606">
          <cell r="A606">
            <v>36031</v>
          </cell>
          <cell r="B606">
            <v>83</v>
          </cell>
          <cell r="C606">
            <v>68</v>
          </cell>
          <cell r="D606">
            <v>107</v>
          </cell>
          <cell r="E606">
            <v>49</v>
          </cell>
        </row>
        <row r="607">
          <cell r="A607">
            <v>36032</v>
          </cell>
          <cell r="B607">
            <v>79</v>
          </cell>
          <cell r="C607">
            <v>66</v>
          </cell>
          <cell r="D607">
            <v>94</v>
          </cell>
          <cell r="E607">
            <v>59</v>
          </cell>
        </row>
        <row r="608">
          <cell r="A608">
            <v>36033</v>
          </cell>
          <cell r="B608">
            <v>75</v>
          </cell>
          <cell r="C608">
            <v>65</v>
          </cell>
          <cell r="D608">
            <v>94</v>
          </cell>
          <cell r="E608">
            <v>58</v>
          </cell>
        </row>
        <row r="609">
          <cell r="A609">
            <v>36034</v>
          </cell>
          <cell r="B609">
            <v>75</v>
          </cell>
          <cell r="C609">
            <v>64</v>
          </cell>
          <cell r="D609">
            <v>99</v>
          </cell>
          <cell r="E609">
            <v>52</v>
          </cell>
        </row>
        <row r="610">
          <cell r="A610">
            <v>36035</v>
          </cell>
          <cell r="B610">
            <v>76</v>
          </cell>
          <cell r="C610">
            <v>64</v>
          </cell>
          <cell r="D610">
            <v>106</v>
          </cell>
          <cell r="E610">
            <v>53</v>
          </cell>
        </row>
        <row r="611">
          <cell r="A611">
            <v>36036</v>
          </cell>
          <cell r="B611">
            <v>85</v>
          </cell>
          <cell r="C611">
            <v>67</v>
          </cell>
          <cell r="D611">
            <v>111</v>
          </cell>
          <cell r="E611">
            <v>64</v>
          </cell>
        </row>
        <row r="612">
          <cell r="A612">
            <v>36037</v>
          </cell>
          <cell r="B612">
            <v>88</v>
          </cell>
          <cell r="C612">
            <v>70</v>
          </cell>
          <cell r="D612">
            <v>112</v>
          </cell>
          <cell r="E612">
            <v>68</v>
          </cell>
        </row>
        <row r="613">
          <cell r="A613">
            <v>36038</v>
          </cell>
          <cell r="B613">
            <v>82</v>
          </cell>
          <cell r="C613">
            <v>69</v>
          </cell>
          <cell r="D613">
            <v>111</v>
          </cell>
          <cell r="E613">
            <v>69</v>
          </cell>
        </row>
        <row r="614">
          <cell r="A614">
            <v>36039</v>
          </cell>
          <cell r="B614">
            <v>95</v>
          </cell>
          <cell r="C614">
            <v>70</v>
          </cell>
          <cell r="D614">
            <v>111</v>
          </cell>
          <cell r="E614">
            <v>61</v>
          </cell>
        </row>
        <row r="615">
          <cell r="A615">
            <v>36040</v>
          </cell>
          <cell r="B615">
            <v>94</v>
          </cell>
          <cell r="C615">
            <v>70</v>
          </cell>
          <cell r="D615">
            <v>105</v>
          </cell>
          <cell r="E615">
            <v>65</v>
          </cell>
        </row>
        <row r="616">
          <cell r="A616">
            <v>36041</v>
          </cell>
          <cell r="B616">
            <v>86</v>
          </cell>
          <cell r="C616">
            <v>70</v>
          </cell>
          <cell r="D616">
            <v>101</v>
          </cell>
          <cell r="E616">
            <v>64</v>
          </cell>
        </row>
        <row r="617">
          <cell r="A617">
            <v>36042</v>
          </cell>
          <cell r="B617">
            <v>78</v>
          </cell>
          <cell r="C617">
            <v>70</v>
          </cell>
          <cell r="D617">
            <v>89</v>
          </cell>
          <cell r="E617">
            <v>68</v>
          </cell>
        </row>
        <row r="618">
          <cell r="A618">
            <v>36043</v>
          </cell>
          <cell r="B618">
            <v>73</v>
          </cell>
          <cell r="C618">
            <v>69</v>
          </cell>
          <cell r="D618">
            <v>83</v>
          </cell>
          <cell r="E618">
            <v>66</v>
          </cell>
        </row>
        <row r="619">
          <cell r="A619">
            <v>36044</v>
          </cell>
          <cell r="B619">
            <v>76</v>
          </cell>
          <cell r="C619">
            <v>68</v>
          </cell>
          <cell r="D619">
            <v>91</v>
          </cell>
          <cell r="E619">
            <v>61</v>
          </cell>
        </row>
        <row r="620">
          <cell r="A620">
            <v>36045</v>
          </cell>
          <cell r="B620">
            <v>75</v>
          </cell>
          <cell r="C620">
            <v>67</v>
          </cell>
          <cell r="D620">
            <v>95</v>
          </cell>
          <cell r="E620">
            <v>58</v>
          </cell>
        </row>
        <row r="621">
          <cell r="A621">
            <v>36046</v>
          </cell>
          <cell r="B621">
            <v>77</v>
          </cell>
          <cell r="C621">
            <v>67</v>
          </cell>
          <cell r="D621">
            <v>93</v>
          </cell>
          <cell r="E621">
            <v>57</v>
          </cell>
        </row>
        <row r="622">
          <cell r="A622">
            <v>36047</v>
          </cell>
          <cell r="B622">
            <v>77</v>
          </cell>
          <cell r="C622">
            <v>66.5</v>
          </cell>
          <cell r="D622">
            <v>90</v>
          </cell>
          <cell r="E622">
            <v>56</v>
          </cell>
        </row>
        <row r="623">
          <cell r="A623">
            <v>36048</v>
          </cell>
          <cell r="B623">
            <v>77</v>
          </cell>
          <cell r="C623">
            <v>66</v>
          </cell>
          <cell r="D623">
            <v>89</v>
          </cell>
          <cell r="E623">
            <v>56</v>
          </cell>
        </row>
        <row r="624">
          <cell r="A624">
            <v>36049</v>
          </cell>
          <cell r="B624">
            <v>76</v>
          </cell>
          <cell r="C624">
            <v>65</v>
          </cell>
          <cell r="D624">
            <v>89</v>
          </cell>
          <cell r="E624">
            <v>50</v>
          </cell>
        </row>
        <row r="625">
          <cell r="A625">
            <v>36050</v>
          </cell>
          <cell r="B625">
            <v>75</v>
          </cell>
          <cell r="C625">
            <v>64</v>
          </cell>
          <cell r="D625">
            <v>95</v>
          </cell>
          <cell r="E625">
            <v>52</v>
          </cell>
        </row>
        <row r="626">
          <cell r="A626">
            <v>36051</v>
          </cell>
          <cell r="B626">
            <v>73</v>
          </cell>
          <cell r="C626">
            <v>64</v>
          </cell>
          <cell r="D626">
            <v>90</v>
          </cell>
          <cell r="E626">
            <v>54</v>
          </cell>
        </row>
        <row r="627">
          <cell r="A627">
            <v>36052</v>
          </cell>
          <cell r="B627">
            <v>74</v>
          </cell>
          <cell r="C627">
            <v>64</v>
          </cell>
          <cell r="D627">
            <v>91</v>
          </cell>
          <cell r="E627">
            <v>55</v>
          </cell>
        </row>
        <row r="628">
          <cell r="A628">
            <v>36053</v>
          </cell>
          <cell r="B628">
            <v>73</v>
          </cell>
          <cell r="C628">
            <v>64</v>
          </cell>
          <cell r="D628">
            <v>91</v>
          </cell>
          <cell r="E628">
            <v>49</v>
          </cell>
        </row>
        <row r="629">
          <cell r="A629">
            <v>36054</v>
          </cell>
          <cell r="B629">
            <v>74</v>
          </cell>
          <cell r="C629">
            <v>64</v>
          </cell>
          <cell r="D629">
            <v>93</v>
          </cell>
          <cell r="E629">
            <v>48</v>
          </cell>
        </row>
        <row r="630">
          <cell r="A630">
            <v>36055</v>
          </cell>
          <cell r="B630">
            <v>73</v>
          </cell>
          <cell r="C630">
            <v>63</v>
          </cell>
          <cell r="D630">
            <v>94</v>
          </cell>
          <cell r="E630">
            <v>52</v>
          </cell>
        </row>
        <row r="631">
          <cell r="A631">
            <v>36056</v>
          </cell>
          <cell r="B631">
            <v>75</v>
          </cell>
          <cell r="C631">
            <v>62</v>
          </cell>
          <cell r="D631">
            <v>91</v>
          </cell>
          <cell r="E631">
            <v>54</v>
          </cell>
        </row>
        <row r="632">
          <cell r="A632">
            <v>36057</v>
          </cell>
          <cell r="B632">
            <v>77</v>
          </cell>
          <cell r="C632">
            <v>62</v>
          </cell>
          <cell r="D632">
            <v>89</v>
          </cell>
          <cell r="E632">
            <v>51</v>
          </cell>
        </row>
        <row r="633">
          <cell r="A633">
            <v>36058</v>
          </cell>
          <cell r="B633">
            <v>77</v>
          </cell>
          <cell r="C633">
            <v>68</v>
          </cell>
          <cell r="D633">
            <v>85</v>
          </cell>
          <cell r="E633">
            <v>60</v>
          </cell>
        </row>
        <row r="634">
          <cell r="A634">
            <v>36059</v>
          </cell>
          <cell r="B634">
            <v>73</v>
          </cell>
          <cell r="C634">
            <v>66</v>
          </cell>
          <cell r="D634">
            <v>74</v>
          </cell>
          <cell r="E634">
            <v>64</v>
          </cell>
        </row>
        <row r="635">
          <cell r="A635">
            <v>36060</v>
          </cell>
          <cell r="B635">
            <v>73</v>
          </cell>
          <cell r="C635">
            <v>64</v>
          </cell>
          <cell r="D635">
            <v>76</v>
          </cell>
          <cell r="E635">
            <v>60</v>
          </cell>
        </row>
        <row r="636">
          <cell r="A636">
            <v>36061</v>
          </cell>
          <cell r="B636">
            <v>73</v>
          </cell>
          <cell r="C636">
            <v>64</v>
          </cell>
          <cell r="D636">
            <v>77</v>
          </cell>
          <cell r="E636">
            <v>54</v>
          </cell>
        </row>
        <row r="637">
          <cell r="A637">
            <v>36062</v>
          </cell>
          <cell r="B637">
            <v>72</v>
          </cell>
          <cell r="C637">
            <v>59</v>
          </cell>
          <cell r="D637">
            <v>71</v>
          </cell>
          <cell r="E637">
            <v>49</v>
          </cell>
        </row>
        <row r="638">
          <cell r="A638">
            <v>36063</v>
          </cell>
          <cell r="B638">
            <v>73</v>
          </cell>
          <cell r="C638">
            <v>60</v>
          </cell>
          <cell r="D638">
            <v>76</v>
          </cell>
          <cell r="E638">
            <v>50</v>
          </cell>
        </row>
        <row r="639">
          <cell r="A639">
            <v>36064</v>
          </cell>
          <cell r="B639">
            <v>73</v>
          </cell>
          <cell r="C639">
            <v>61</v>
          </cell>
          <cell r="D639">
            <v>73</v>
          </cell>
          <cell r="E639">
            <v>51</v>
          </cell>
        </row>
        <row r="640">
          <cell r="A640">
            <v>36065</v>
          </cell>
          <cell r="B640">
            <v>73</v>
          </cell>
          <cell r="C640">
            <v>64</v>
          </cell>
          <cell r="D640">
            <v>72</v>
          </cell>
          <cell r="E640">
            <v>54</v>
          </cell>
        </row>
        <row r="641">
          <cell r="A641">
            <v>36066</v>
          </cell>
          <cell r="B641">
            <v>71</v>
          </cell>
          <cell r="C641">
            <v>58</v>
          </cell>
          <cell r="D641">
            <v>74</v>
          </cell>
          <cell r="E641">
            <v>48</v>
          </cell>
        </row>
        <row r="642">
          <cell r="A642">
            <v>36067</v>
          </cell>
          <cell r="B642">
            <v>72</v>
          </cell>
          <cell r="C642">
            <v>57</v>
          </cell>
          <cell r="D642">
            <v>74</v>
          </cell>
          <cell r="E642">
            <v>47</v>
          </cell>
        </row>
        <row r="643">
          <cell r="A643">
            <v>36068</v>
          </cell>
          <cell r="B643">
            <v>71</v>
          </cell>
          <cell r="C643">
            <v>61</v>
          </cell>
          <cell r="D643">
            <v>79</v>
          </cell>
          <cell r="E643">
            <v>52</v>
          </cell>
        </row>
        <row r="644">
          <cell r="A644">
            <v>36069</v>
          </cell>
          <cell r="B644">
            <v>72</v>
          </cell>
          <cell r="C644">
            <v>62</v>
          </cell>
          <cell r="D644">
            <v>83</v>
          </cell>
          <cell r="E644">
            <v>50</v>
          </cell>
        </row>
        <row r="645">
          <cell r="A645">
            <v>36070</v>
          </cell>
          <cell r="B645">
            <v>68</v>
          </cell>
          <cell r="C645">
            <v>62</v>
          </cell>
          <cell r="D645">
            <v>79</v>
          </cell>
          <cell r="E645">
            <v>53</v>
          </cell>
        </row>
        <row r="646">
          <cell r="A646">
            <v>36071</v>
          </cell>
          <cell r="B646">
            <v>71</v>
          </cell>
          <cell r="C646">
            <v>60</v>
          </cell>
          <cell r="D646">
            <v>69</v>
          </cell>
          <cell r="E646">
            <v>54</v>
          </cell>
        </row>
        <row r="647">
          <cell r="A647">
            <v>36072</v>
          </cell>
          <cell r="B647">
            <v>72</v>
          </cell>
          <cell r="C647">
            <v>57</v>
          </cell>
          <cell r="D647">
            <v>82</v>
          </cell>
          <cell r="E647">
            <v>45</v>
          </cell>
        </row>
        <row r="648">
          <cell r="A648">
            <v>36073</v>
          </cell>
          <cell r="B648">
            <v>87</v>
          </cell>
          <cell r="C648">
            <v>57</v>
          </cell>
          <cell r="D648">
            <v>86</v>
          </cell>
          <cell r="E648">
            <v>46</v>
          </cell>
        </row>
        <row r="649">
          <cell r="A649">
            <v>36074</v>
          </cell>
          <cell r="B649">
            <v>91</v>
          </cell>
          <cell r="C649">
            <v>59</v>
          </cell>
          <cell r="D649">
            <v>93</v>
          </cell>
          <cell r="E649">
            <v>44</v>
          </cell>
        </row>
        <row r="650">
          <cell r="A650">
            <v>36075</v>
          </cell>
          <cell r="B650">
            <v>78</v>
          </cell>
          <cell r="C650">
            <v>60</v>
          </cell>
          <cell r="D650">
            <v>90</v>
          </cell>
          <cell r="E650">
            <v>43</v>
          </cell>
        </row>
        <row r="651">
          <cell r="A651">
            <v>36076</v>
          </cell>
          <cell r="B651">
            <v>80</v>
          </cell>
          <cell r="C651">
            <v>58</v>
          </cell>
          <cell r="D651">
            <v>88</v>
          </cell>
          <cell r="E651">
            <v>43</v>
          </cell>
        </row>
        <row r="652">
          <cell r="A652">
            <v>36077</v>
          </cell>
          <cell r="B652">
            <v>74</v>
          </cell>
          <cell r="C652">
            <v>57</v>
          </cell>
          <cell r="D652">
            <v>84</v>
          </cell>
          <cell r="E652">
            <v>42</v>
          </cell>
        </row>
        <row r="653">
          <cell r="A653">
            <v>36078</v>
          </cell>
          <cell r="B653">
            <v>72</v>
          </cell>
          <cell r="C653">
            <v>58</v>
          </cell>
          <cell r="D653">
            <v>82</v>
          </cell>
          <cell r="E653">
            <v>46</v>
          </cell>
        </row>
        <row r="654">
          <cell r="A654">
            <v>36079</v>
          </cell>
          <cell r="B654">
            <v>72</v>
          </cell>
          <cell r="C654">
            <v>56</v>
          </cell>
          <cell r="D654">
            <v>84</v>
          </cell>
          <cell r="E654">
            <v>46</v>
          </cell>
        </row>
        <row r="655">
          <cell r="A655">
            <v>36080</v>
          </cell>
          <cell r="B655">
            <v>75</v>
          </cell>
          <cell r="C655">
            <v>57</v>
          </cell>
          <cell r="D655">
            <v>85</v>
          </cell>
          <cell r="E655">
            <v>47</v>
          </cell>
        </row>
        <row r="656">
          <cell r="A656">
            <v>36081</v>
          </cell>
          <cell r="B656">
            <v>70</v>
          </cell>
          <cell r="C656">
            <v>57</v>
          </cell>
          <cell r="D656">
            <v>80</v>
          </cell>
          <cell r="E656">
            <v>46</v>
          </cell>
        </row>
        <row r="657">
          <cell r="A657">
            <v>36082</v>
          </cell>
          <cell r="B657">
            <v>73</v>
          </cell>
          <cell r="C657">
            <v>59</v>
          </cell>
          <cell r="D657">
            <v>75</v>
          </cell>
          <cell r="E657">
            <v>47</v>
          </cell>
        </row>
        <row r="658">
          <cell r="A658">
            <v>36083</v>
          </cell>
          <cell r="B658">
            <v>69</v>
          </cell>
          <cell r="C658">
            <v>59</v>
          </cell>
          <cell r="D658">
            <v>73</v>
          </cell>
          <cell r="E658">
            <v>47</v>
          </cell>
        </row>
        <row r="659">
          <cell r="A659">
            <v>36084</v>
          </cell>
          <cell r="B659">
            <v>72</v>
          </cell>
          <cell r="C659">
            <v>57</v>
          </cell>
          <cell r="D659">
            <v>80</v>
          </cell>
          <cell r="E659">
            <v>44</v>
          </cell>
        </row>
        <row r="660">
          <cell r="A660">
            <v>36085</v>
          </cell>
          <cell r="B660">
            <v>79</v>
          </cell>
          <cell r="C660">
            <v>55</v>
          </cell>
          <cell r="D660">
            <v>79</v>
          </cell>
          <cell r="E660">
            <v>48</v>
          </cell>
        </row>
        <row r="661">
          <cell r="A661">
            <v>36086</v>
          </cell>
          <cell r="B661">
            <v>82</v>
          </cell>
          <cell r="C661">
            <v>56</v>
          </cell>
          <cell r="D661">
            <v>87</v>
          </cell>
          <cell r="E661">
            <v>44</v>
          </cell>
        </row>
        <row r="662">
          <cell r="A662">
            <v>36087</v>
          </cell>
          <cell r="B662">
            <v>77</v>
          </cell>
          <cell r="C662">
            <v>56</v>
          </cell>
          <cell r="D662">
            <v>88</v>
          </cell>
          <cell r="E662">
            <v>43</v>
          </cell>
        </row>
        <row r="663">
          <cell r="A663">
            <v>36088</v>
          </cell>
          <cell r="B663">
            <v>73</v>
          </cell>
          <cell r="C663">
            <v>57</v>
          </cell>
          <cell r="D663">
            <v>89</v>
          </cell>
          <cell r="E663">
            <v>42</v>
          </cell>
        </row>
        <row r="664">
          <cell r="A664">
            <v>36089</v>
          </cell>
          <cell r="B664">
            <v>75</v>
          </cell>
          <cell r="C664">
            <v>59</v>
          </cell>
          <cell r="D664">
            <v>83</v>
          </cell>
          <cell r="E664">
            <v>46</v>
          </cell>
        </row>
        <row r="665">
          <cell r="A665">
            <v>36090</v>
          </cell>
          <cell r="B665">
            <v>71</v>
          </cell>
          <cell r="C665">
            <v>58</v>
          </cell>
          <cell r="D665">
            <v>86</v>
          </cell>
          <cell r="E665">
            <v>50</v>
          </cell>
        </row>
        <row r="666">
          <cell r="A666">
            <v>36091</v>
          </cell>
          <cell r="B666">
            <v>71</v>
          </cell>
          <cell r="C666">
            <v>58.33333</v>
          </cell>
          <cell r="D666">
            <v>89</v>
          </cell>
          <cell r="E666">
            <v>50</v>
          </cell>
        </row>
        <row r="667">
          <cell r="A667">
            <v>36092</v>
          </cell>
          <cell r="B667">
            <v>71</v>
          </cell>
          <cell r="C667">
            <v>58.66666</v>
          </cell>
          <cell r="D667">
            <v>82</v>
          </cell>
          <cell r="E667">
            <v>51</v>
          </cell>
        </row>
        <row r="668">
          <cell r="A668">
            <v>36093</v>
          </cell>
          <cell r="B668">
            <v>71</v>
          </cell>
          <cell r="C668">
            <v>59</v>
          </cell>
          <cell r="D668">
            <v>75</v>
          </cell>
          <cell r="E668">
            <v>47</v>
          </cell>
        </row>
        <row r="669">
          <cell r="A669">
            <v>36094</v>
          </cell>
          <cell r="B669">
            <v>72</v>
          </cell>
          <cell r="C669">
            <v>54</v>
          </cell>
          <cell r="D669">
            <v>76</v>
          </cell>
          <cell r="E669">
            <v>41</v>
          </cell>
        </row>
        <row r="670">
          <cell r="A670">
            <v>36095</v>
          </cell>
          <cell r="B670">
            <v>70</v>
          </cell>
          <cell r="C670">
            <v>56</v>
          </cell>
          <cell r="D670">
            <v>73</v>
          </cell>
          <cell r="E670">
            <v>46</v>
          </cell>
        </row>
        <row r="671">
          <cell r="A671">
            <v>36096</v>
          </cell>
          <cell r="B671">
            <v>69</v>
          </cell>
          <cell r="C671">
            <v>54</v>
          </cell>
          <cell r="D671">
            <v>79</v>
          </cell>
          <cell r="E671">
            <v>42</v>
          </cell>
        </row>
        <row r="672">
          <cell r="A672">
            <v>36097</v>
          </cell>
          <cell r="B672">
            <v>69</v>
          </cell>
          <cell r="C672">
            <v>57</v>
          </cell>
          <cell r="D672">
            <v>74</v>
          </cell>
          <cell r="E672">
            <v>48</v>
          </cell>
        </row>
        <row r="673">
          <cell r="A673">
            <v>36098</v>
          </cell>
          <cell r="B673">
            <v>69</v>
          </cell>
          <cell r="C673">
            <v>55</v>
          </cell>
          <cell r="D673">
            <v>76</v>
          </cell>
          <cell r="E673">
            <v>44</v>
          </cell>
        </row>
        <row r="674">
          <cell r="A674">
            <v>36099</v>
          </cell>
          <cell r="B674">
            <v>72</v>
          </cell>
          <cell r="C674">
            <v>54</v>
          </cell>
          <cell r="D674">
            <v>81</v>
          </cell>
          <cell r="E674">
            <v>41</v>
          </cell>
        </row>
        <row r="675">
          <cell r="A675">
            <v>36100</v>
          </cell>
          <cell r="B675">
            <v>69</v>
          </cell>
          <cell r="C675">
            <v>53</v>
          </cell>
          <cell r="D675">
            <v>76</v>
          </cell>
          <cell r="E675">
            <v>43</v>
          </cell>
        </row>
        <row r="676">
          <cell r="A676">
            <v>36101</v>
          </cell>
          <cell r="B676">
            <v>67</v>
          </cell>
          <cell r="C676">
            <v>55</v>
          </cell>
          <cell r="D676">
            <v>45</v>
          </cell>
          <cell r="E676">
            <v>46</v>
          </cell>
        </row>
        <row r="677">
          <cell r="A677">
            <v>36102</v>
          </cell>
          <cell r="B677">
            <v>70</v>
          </cell>
          <cell r="C677">
            <v>52</v>
          </cell>
          <cell r="D677">
            <v>84</v>
          </cell>
          <cell r="E677">
            <v>39</v>
          </cell>
        </row>
        <row r="678">
          <cell r="A678">
            <v>36103</v>
          </cell>
          <cell r="B678">
            <v>71</v>
          </cell>
          <cell r="C678">
            <v>52</v>
          </cell>
          <cell r="D678">
            <v>84</v>
          </cell>
          <cell r="E678">
            <v>44</v>
          </cell>
        </row>
        <row r="679">
          <cell r="A679">
            <v>36104</v>
          </cell>
          <cell r="B679">
            <v>67</v>
          </cell>
          <cell r="C679">
            <v>53</v>
          </cell>
          <cell r="D679">
            <v>77</v>
          </cell>
          <cell r="E679">
            <v>41</v>
          </cell>
        </row>
        <row r="680">
          <cell r="A680">
            <v>36105</v>
          </cell>
          <cell r="B680">
            <v>68</v>
          </cell>
          <cell r="C680">
            <v>52</v>
          </cell>
          <cell r="D680">
            <v>72</v>
          </cell>
          <cell r="E680">
            <v>40</v>
          </cell>
        </row>
        <row r="681">
          <cell r="A681">
            <v>36106</v>
          </cell>
          <cell r="B681">
            <v>65</v>
          </cell>
          <cell r="C681">
            <v>51</v>
          </cell>
          <cell r="D681">
            <v>68</v>
          </cell>
          <cell r="E681">
            <v>40</v>
          </cell>
        </row>
        <row r="682">
          <cell r="A682">
            <v>36107</v>
          </cell>
          <cell r="B682">
            <v>65</v>
          </cell>
          <cell r="C682">
            <v>56</v>
          </cell>
          <cell r="D682">
            <v>64</v>
          </cell>
          <cell r="E682">
            <v>54</v>
          </cell>
        </row>
        <row r="683">
          <cell r="A683">
            <v>36108</v>
          </cell>
          <cell r="B683">
            <v>69</v>
          </cell>
          <cell r="C683">
            <v>54</v>
          </cell>
          <cell r="D683">
            <v>66</v>
          </cell>
          <cell r="E683">
            <v>40</v>
          </cell>
        </row>
        <row r="684">
          <cell r="A684">
            <v>36109</v>
          </cell>
          <cell r="B684">
            <v>69</v>
          </cell>
          <cell r="C684">
            <v>48</v>
          </cell>
          <cell r="D684">
            <v>69</v>
          </cell>
          <cell r="E684">
            <v>33</v>
          </cell>
        </row>
        <row r="685">
          <cell r="A685">
            <v>36110</v>
          </cell>
          <cell r="B685">
            <v>63</v>
          </cell>
          <cell r="C685">
            <v>53</v>
          </cell>
          <cell r="D685">
            <v>54</v>
          </cell>
          <cell r="E685">
            <v>47</v>
          </cell>
        </row>
        <row r="686">
          <cell r="A686">
            <v>36111</v>
          </cell>
          <cell r="B686">
            <v>71</v>
          </cell>
          <cell r="C686">
            <v>47</v>
          </cell>
          <cell r="D686">
            <v>70</v>
          </cell>
          <cell r="E686">
            <v>35</v>
          </cell>
        </row>
        <row r="687">
          <cell r="A687">
            <v>36112</v>
          </cell>
          <cell r="B687">
            <v>74</v>
          </cell>
          <cell r="C687">
            <v>50</v>
          </cell>
          <cell r="D687">
            <v>79</v>
          </cell>
          <cell r="E687">
            <v>38</v>
          </cell>
        </row>
        <row r="688">
          <cell r="A688">
            <v>36113</v>
          </cell>
          <cell r="B688">
            <v>75</v>
          </cell>
          <cell r="C688">
            <v>51</v>
          </cell>
          <cell r="D688">
            <v>81</v>
          </cell>
          <cell r="E688">
            <v>37</v>
          </cell>
        </row>
        <row r="689">
          <cell r="A689">
            <v>36114</v>
          </cell>
          <cell r="B689">
            <v>69</v>
          </cell>
          <cell r="C689">
            <v>49</v>
          </cell>
          <cell r="D689">
            <v>78</v>
          </cell>
          <cell r="E689">
            <v>37</v>
          </cell>
        </row>
        <row r="690">
          <cell r="A690">
            <v>36115</v>
          </cell>
          <cell r="B690">
            <v>66</v>
          </cell>
          <cell r="C690">
            <v>49</v>
          </cell>
          <cell r="D690">
            <v>75</v>
          </cell>
          <cell r="E690">
            <v>38</v>
          </cell>
        </row>
        <row r="691">
          <cell r="A691">
            <v>36116</v>
          </cell>
          <cell r="B691">
            <v>65</v>
          </cell>
          <cell r="C691">
            <v>56</v>
          </cell>
          <cell r="D691">
            <v>66</v>
          </cell>
          <cell r="E691">
            <v>49</v>
          </cell>
        </row>
        <row r="692">
          <cell r="A692">
            <v>36117</v>
          </cell>
          <cell r="B692">
            <v>66</v>
          </cell>
          <cell r="C692">
            <v>49</v>
          </cell>
          <cell r="D692">
            <v>74</v>
          </cell>
          <cell r="E692">
            <v>39</v>
          </cell>
        </row>
        <row r="693">
          <cell r="A693">
            <v>36118</v>
          </cell>
          <cell r="B693">
            <v>78</v>
          </cell>
          <cell r="C693">
            <v>50</v>
          </cell>
          <cell r="D693">
            <v>74</v>
          </cell>
          <cell r="E693">
            <v>44</v>
          </cell>
        </row>
        <row r="694">
          <cell r="A694">
            <v>36119</v>
          </cell>
          <cell r="B694">
            <v>77</v>
          </cell>
          <cell r="C694">
            <v>50</v>
          </cell>
          <cell r="D694">
            <v>77</v>
          </cell>
          <cell r="E694">
            <v>43</v>
          </cell>
        </row>
        <row r="695">
          <cell r="A695">
            <v>36120</v>
          </cell>
          <cell r="B695">
            <v>71</v>
          </cell>
          <cell r="C695">
            <v>49</v>
          </cell>
          <cell r="D695">
            <v>79</v>
          </cell>
          <cell r="E695">
            <v>36</v>
          </cell>
        </row>
        <row r="696">
          <cell r="A696">
            <v>36121</v>
          </cell>
          <cell r="B696">
            <v>68</v>
          </cell>
          <cell r="C696">
            <v>49</v>
          </cell>
          <cell r="D696">
            <v>77</v>
          </cell>
          <cell r="E696">
            <v>37</v>
          </cell>
        </row>
        <row r="697">
          <cell r="A697">
            <v>36122</v>
          </cell>
          <cell r="B697">
            <v>67</v>
          </cell>
          <cell r="C697">
            <v>54</v>
          </cell>
          <cell r="D697">
            <v>76</v>
          </cell>
          <cell r="E697">
            <v>41</v>
          </cell>
        </row>
        <row r="698">
          <cell r="A698">
            <v>36123</v>
          </cell>
          <cell r="B698">
            <v>65</v>
          </cell>
          <cell r="C698">
            <v>52</v>
          </cell>
          <cell r="D698">
            <v>72</v>
          </cell>
          <cell r="E698">
            <v>41</v>
          </cell>
        </row>
        <row r="699">
          <cell r="A699">
            <v>36124</v>
          </cell>
          <cell r="B699">
            <v>68</v>
          </cell>
          <cell r="C699">
            <v>51</v>
          </cell>
          <cell r="D699">
            <v>78</v>
          </cell>
          <cell r="E699">
            <v>39</v>
          </cell>
        </row>
        <row r="700">
          <cell r="A700">
            <v>36125</v>
          </cell>
          <cell r="B700">
            <v>73</v>
          </cell>
          <cell r="C700">
            <v>53</v>
          </cell>
          <cell r="D700">
            <v>81</v>
          </cell>
          <cell r="E700">
            <v>42</v>
          </cell>
        </row>
        <row r="701">
          <cell r="A701">
            <v>36126</v>
          </cell>
          <cell r="B701">
            <v>64</v>
          </cell>
          <cell r="C701">
            <v>48</v>
          </cell>
          <cell r="D701">
            <v>78</v>
          </cell>
          <cell r="E701">
            <v>40</v>
          </cell>
        </row>
        <row r="702">
          <cell r="A702">
            <v>36127</v>
          </cell>
          <cell r="B702">
            <v>60</v>
          </cell>
          <cell r="C702">
            <v>51</v>
          </cell>
          <cell r="D702">
            <v>60</v>
          </cell>
          <cell r="E702">
            <v>53</v>
          </cell>
        </row>
        <row r="703">
          <cell r="A703">
            <v>36128</v>
          </cell>
          <cell r="B703">
            <v>63</v>
          </cell>
          <cell r="C703">
            <v>49</v>
          </cell>
          <cell r="D703">
            <v>61</v>
          </cell>
          <cell r="E703">
            <v>42</v>
          </cell>
        </row>
        <row r="704">
          <cell r="A704">
            <v>36129</v>
          </cell>
          <cell r="B704">
            <v>64</v>
          </cell>
          <cell r="C704">
            <v>51</v>
          </cell>
          <cell r="D704">
            <v>69</v>
          </cell>
          <cell r="E704">
            <v>43</v>
          </cell>
        </row>
        <row r="705">
          <cell r="A705">
            <v>36130</v>
          </cell>
          <cell r="B705">
            <v>59</v>
          </cell>
          <cell r="C705">
            <v>50</v>
          </cell>
          <cell r="D705">
            <v>65</v>
          </cell>
          <cell r="E705">
            <v>46</v>
          </cell>
        </row>
        <row r="706">
          <cell r="A706">
            <v>36131</v>
          </cell>
          <cell r="B706">
            <v>64</v>
          </cell>
          <cell r="C706">
            <v>50</v>
          </cell>
          <cell r="D706">
            <v>65</v>
          </cell>
          <cell r="E706">
            <v>41</v>
          </cell>
        </row>
        <row r="707">
          <cell r="A707">
            <v>36132</v>
          </cell>
          <cell r="B707">
            <v>60</v>
          </cell>
          <cell r="C707">
            <v>50</v>
          </cell>
          <cell r="D707">
            <v>62</v>
          </cell>
          <cell r="E707">
            <v>44</v>
          </cell>
        </row>
        <row r="708">
          <cell r="A708">
            <v>36133</v>
          </cell>
          <cell r="B708">
            <v>59</v>
          </cell>
          <cell r="C708">
            <v>47</v>
          </cell>
          <cell r="D708">
            <v>58</v>
          </cell>
          <cell r="E708">
            <v>34</v>
          </cell>
        </row>
        <row r="709">
          <cell r="A709">
            <v>36134</v>
          </cell>
          <cell r="B709">
            <v>62</v>
          </cell>
          <cell r="C709">
            <v>48</v>
          </cell>
          <cell r="D709">
            <v>60</v>
          </cell>
          <cell r="E709">
            <v>42</v>
          </cell>
        </row>
        <row r="710">
          <cell r="A710">
            <v>36135</v>
          </cell>
          <cell r="B710">
            <v>56</v>
          </cell>
          <cell r="C710">
            <v>45</v>
          </cell>
          <cell r="D710">
            <v>56</v>
          </cell>
          <cell r="E710">
            <v>36</v>
          </cell>
        </row>
        <row r="711">
          <cell r="A711">
            <v>36136</v>
          </cell>
          <cell r="B711">
            <v>60</v>
          </cell>
          <cell r="C711">
            <v>37</v>
          </cell>
          <cell r="D711">
            <v>58</v>
          </cell>
          <cell r="E711">
            <v>39</v>
          </cell>
        </row>
        <row r="712">
          <cell r="A712">
            <v>36137</v>
          </cell>
          <cell r="B712">
            <v>64</v>
          </cell>
          <cell r="C712">
            <v>42</v>
          </cell>
          <cell r="D712">
            <v>66</v>
          </cell>
          <cell r="E712">
            <v>32</v>
          </cell>
        </row>
        <row r="713">
          <cell r="A713">
            <v>36138</v>
          </cell>
          <cell r="B713">
            <v>65</v>
          </cell>
          <cell r="C713">
            <v>44</v>
          </cell>
          <cell r="D713">
            <v>65</v>
          </cell>
          <cell r="E713">
            <v>49</v>
          </cell>
        </row>
        <row r="714">
          <cell r="A714">
            <v>36139</v>
          </cell>
          <cell r="B714">
            <v>65</v>
          </cell>
          <cell r="C714">
            <v>42</v>
          </cell>
          <cell r="D714">
            <v>65</v>
          </cell>
          <cell r="E714">
            <v>33</v>
          </cell>
        </row>
        <row r="715">
          <cell r="A715">
            <v>36140</v>
          </cell>
          <cell r="B715">
            <v>67</v>
          </cell>
          <cell r="C715">
            <v>44</v>
          </cell>
          <cell r="D715">
            <v>72</v>
          </cell>
          <cell r="E715">
            <v>31</v>
          </cell>
        </row>
        <row r="716">
          <cell r="A716">
            <v>36141</v>
          </cell>
          <cell r="B716">
            <v>77</v>
          </cell>
          <cell r="C716">
            <v>47</v>
          </cell>
          <cell r="D716">
            <v>78</v>
          </cell>
          <cell r="E716">
            <v>40</v>
          </cell>
        </row>
        <row r="717">
          <cell r="A717">
            <v>36142</v>
          </cell>
          <cell r="B717">
            <v>74</v>
          </cell>
          <cell r="C717">
            <v>52</v>
          </cell>
          <cell r="D717">
            <v>80</v>
          </cell>
          <cell r="E717">
            <v>36</v>
          </cell>
        </row>
        <row r="718">
          <cell r="A718">
            <v>36143</v>
          </cell>
          <cell r="B718">
            <v>64</v>
          </cell>
          <cell r="C718">
            <v>48</v>
          </cell>
          <cell r="D718">
            <v>76</v>
          </cell>
          <cell r="E718">
            <v>36</v>
          </cell>
        </row>
        <row r="719">
          <cell r="A719">
            <v>36144</v>
          </cell>
          <cell r="B719">
            <v>80</v>
          </cell>
          <cell r="C719">
            <v>53</v>
          </cell>
          <cell r="D719">
            <v>79</v>
          </cell>
          <cell r="E719">
            <v>37</v>
          </cell>
        </row>
        <row r="720">
          <cell r="A720">
            <v>36145</v>
          </cell>
          <cell r="B720">
            <v>83</v>
          </cell>
          <cell r="C720">
            <v>48</v>
          </cell>
          <cell r="D720">
            <v>82</v>
          </cell>
          <cell r="E720">
            <v>43</v>
          </cell>
        </row>
        <row r="721">
          <cell r="A721">
            <v>36146</v>
          </cell>
          <cell r="B721">
            <v>79</v>
          </cell>
          <cell r="C721">
            <v>49</v>
          </cell>
          <cell r="D721">
            <v>86</v>
          </cell>
          <cell r="E721">
            <v>45</v>
          </cell>
        </row>
        <row r="722">
          <cell r="A722">
            <v>36147</v>
          </cell>
          <cell r="B722">
            <v>61</v>
          </cell>
          <cell r="C722">
            <v>55</v>
          </cell>
          <cell r="D722">
            <v>84</v>
          </cell>
          <cell r="E722">
            <v>43</v>
          </cell>
        </row>
        <row r="723">
          <cell r="A723">
            <v>36148</v>
          </cell>
          <cell r="B723">
            <v>59</v>
          </cell>
          <cell r="C723">
            <v>52</v>
          </cell>
          <cell r="D723">
            <v>60</v>
          </cell>
          <cell r="E723">
            <v>51</v>
          </cell>
        </row>
        <row r="724">
          <cell r="A724">
            <v>36149</v>
          </cell>
          <cell r="B724">
            <v>57</v>
          </cell>
          <cell r="C724">
            <v>46</v>
          </cell>
          <cell r="D724">
            <v>56</v>
          </cell>
          <cell r="E724">
            <v>42</v>
          </cell>
        </row>
        <row r="725">
          <cell r="A725">
            <v>36150</v>
          </cell>
          <cell r="B725">
            <v>54</v>
          </cell>
          <cell r="C725">
            <v>41</v>
          </cell>
          <cell r="D725">
            <v>55</v>
          </cell>
          <cell r="E725">
            <v>35</v>
          </cell>
        </row>
        <row r="726">
          <cell r="A726">
            <v>36151</v>
          </cell>
          <cell r="B726">
            <v>55</v>
          </cell>
          <cell r="C726">
            <v>37</v>
          </cell>
          <cell r="D726">
            <v>60</v>
          </cell>
          <cell r="E726">
            <v>24</v>
          </cell>
        </row>
        <row r="727">
          <cell r="A727">
            <v>36152</v>
          </cell>
          <cell r="B727">
            <v>57</v>
          </cell>
          <cell r="C727">
            <v>38</v>
          </cell>
          <cell r="D727">
            <v>60</v>
          </cell>
          <cell r="E727">
            <v>35</v>
          </cell>
        </row>
        <row r="728">
          <cell r="A728">
            <v>36153</v>
          </cell>
          <cell r="B728">
            <v>63</v>
          </cell>
          <cell r="C728">
            <v>39</v>
          </cell>
          <cell r="D728">
            <v>69</v>
          </cell>
          <cell r="E728">
            <v>29</v>
          </cell>
        </row>
        <row r="729">
          <cell r="A729">
            <v>36154</v>
          </cell>
          <cell r="B729">
            <v>72</v>
          </cell>
          <cell r="C729">
            <v>40</v>
          </cell>
          <cell r="D729">
            <v>76</v>
          </cell>
          <cell r="E729">
            <v>28</v>
          </cell>
        </row>
        <row r="730">
          <cell r="A730">
            <v>36155</v>
          </cell>
          <cell r="B730">
            <v>66</v>
          </cell>
          <cell r="C730">
            <v>42</v>
          </cell>
          <cell r="D730">
            <v>74</v>
          </cell>
          <cell r="E730">
            <v>36</v>
          </cell>
        </row>
        <row r="731">
          <cell r="A731">
            <v>36156</v>
          </cell>
          <cell r="B731">
            <v>69</v>
          </cell>
          <cell r="C731">
            <v>44</v>
          </cell>
          <cell r="D731">
            <v>78</v>
          </cell>
          <cell r="E731">
            <v>38</v>
          </cell>
        </row>
        <row r="732">
          <cell r="A732">
            <v>36157</v>
          </cell>
          <cell r="B732">
            <v>71</v>
          </cell>
          <cell r="C732">
            <v>46</v>
          </cell>
          <cell r="D732">
            <v>80</v>
          </cell>
          <cell r="E732">
            <v>36</v>
          </cell>
        </row>
        <row r="733">
          <cell r="A733">
            <v>36158</v>
          </cell>
          <cell r="B733">
            <v>70</v>
          </cell>
          <cell r="C733">
            <v>46</v>
          </cell>
          <cell r="D733">
            <v>83</v>
          </cell>
          <cell r="E733">
            <v>38</v>
          </cell>
        </row>
        <row r="734">
          <cell r="A734">
            <v>36159</v>
          </cell>
          <cell r="B734">
            <v>73</v>
          </cell>
          <cell r="C734">
            <v>47</v>
          </cell>
          <cell r="D734">
            <v>84</v>
          </cell>
          <cell r="E734">
            <v>42</v>
          </cell>
        </row>
        <row r="735">
          <cell r="A735">
            <v>36160</v>
          </cell>
          <cell r="B735">
            <v>58</v>
          </cell>
          <cell r="C735">
            <v>50</v>
          </cell>
          <cell r="D735">
            <v>82</v>
          </cell>
          <cell r="E735">
            <v>40</v>
          </cell>
        </row>
        <row r="736">
          <cell r="B736" t="str">
            <v>Hi</v>
          </cell>
          <cell r="C736" t="str">
            <v>Lo</v>
          </cell>
          <cell r="D736" t="str">
            <v>Hi</v>
          </cell>
          <cell r="E736" t="str">
            <v>Lo</v>
          </cell>
        </row>
        <row r="737">
          <cell r="A737" t="str">
            <v>Date</v>
          </cell>
          <cell r="B737" t="str">
            <v>Los Angeles</v>
          </cell>
        </row>
        <row r="737">
          <cell r="D737" t="str">
            <v>Burbank</v>
          </cell>
        </row>
        <row r="738">
          <cell r="A738">
            <v>36161</v>
          </cell>
          <cell r="B738">
            <v>66</v>
          </cell>
          <cell r="C738">
            <v>44</v>
          </cell>
          <cell r="D738">
            <v>75</v>
          </cell>
          <cell r="E738">
            <v>37</v>
          </cell>
        </row>
        <row r="739">
          <cell r="A739">
            <v>36162</v>
          </cell>
          <cell r="B739">
            <v>74</v>
          </cell>
          <cell r="C739">
            <v>43</v>
          </cell>
          <cell r="D739">
            <v>79</v>
          </cell>
          <cell r="E739">
            <v>35</v>
          </cell>
        </row>
        <row r="740">
          <cell r="A740">
            <v>36163</v>
          </cell>
          <cell r="B740">
            <v>77</v>
          </cell>
          <cell r="C740">
            <v>42</v>
          </cell>
          <cell r="D740">
            <v>77</v>
          </cell>
          <cell r="E740">
            <v>40</v>
          </cell>
        </row>
        <row r="741">
          <cell r="A741">
            <v>36164</v>
          </cell>
          <cell r="B741">
            <v>80</v>
          </cell>
          <cell r="C741">
            <v>49</v>
          </cell>
          <cell r="D741">
            <v>80</v>
          </cell>
          <cell r="E741">
            <v>36</v>
          </cell>
        </row>
        <row r="742">
          <cell r="A742">
            <v>36165</v>
          </cell>
          <cell r="B742">
            <v>76</v>
          </cell>
          <cell r="C742">
            <v>49</v>
          </cell>
          <cell r="D742">
            <v>82</v>
          </cell>
          <cell r="E742">
            <v>34</v>
          </cell>
        </row>
        <row r="743">
          <cell r="A743">
            <v>36166</v>
          </cell>
          <cell r="B743">
            <v>70</v>
          </cell>
          <cell r="C743">
            <v>48</v>
          </cell>
          <cell r="D743">
            <v>80</v>
          </cell>
          <cell r="E743">
            <v>36</v>
          </cell>
        </row>
        <row r="744">
          <cell r="A744">
            <v>36167</v>
          </cell>
          <cell r="B744">
            <v>59</v>
          </cell>
          <cell r="C744">
            <v>47</v>
          </cell>
          <cell r="D744">
            <v>78</v>
          </cell>
          <cell r="E744">
            <v>33</v>
          </cell>
        </row>
        <row r="745">
          <cell r="A745">
            <v>36168</v>
          </cell>
          <cell r="B745">
            <v>63</v>
          </cell>
          <cell r="C745">
            <v>51</v>
          </cell>
          <cell r="D745">
            <v>72</v>
          </cell>
          <cell r="E745">
            <v>40</v>
          </cell>
        </row>
        <row r="746">
          <cell r="A746">
            <v>36169</v>
          </cell>
          <cell r="B746">
            <v>75</v>
          </cell>
          <cell r="C746">
            <v>45</v>
          </cell>
          <cell r="D746">
            <v>76</v>
          </cell>
          <cell r="E746">
            <v>51</v>
          </cell>
        </row>
        <row r="747">
          <cell r="A747">
            <v>36170</v>
          </cell>
          <cell r="B747">
            <v>80</v>
          </cell>
          <cell r="C747">
            <v>50</v>
          </cell>
          <cell r="D747">
            <v>78</v>
          </cell>
          <cell r="E747">
            <v>38</v>
          </cell>
        </row>
        <row r="748">
          <cell r="A748">
            <v>36171</v>
          </cell>
          <cell r="B748">
            <v>67</v>
          </cell>
          <cell r="C748">
            <v>50</v>
          </cell>
          <cell r="D748">
            <v>76</v>
          </cell>
          <cell r="E748">
            <v>45</v>
          </cell>
        </row>
        <row r="749">
          <cell r="A749">
            <v>36172</v>
          </cell>
          <cell r="B749">
            <v>62</v>
          </cell>
          <cell r="C749">
            <v>52</v>
          </cell>
          <cell r="D749">
            <v>72</v>
          </cell>
          <cell r="E749">
            <v>40</v>
          </cell>
        </row>
        <row r="750">
          <cell r="A750">
            <v>36173</v>
          </cell>
          <cell r="B750">
            <v>60</v>
          </cell>
          <cell r="C750">
            <v>46</v>
          </cell>
          <cell r="D750">
            <v>70</v>
          </cell>
          <cell r="E750">
            <v>37</v>
          </cell>
        </row>
        <row r="751">
          <cell r="A751">
            <v>36174</v>
          </cell>
          <cell r="B751">
            <v>79</v>
          </cell>
          <cell r="C751">
            <v>48</v>
          </cell>
          <cell r="D751">
            <v>79</v>
          </cell>
          <cell r="E751">
            <v>41</v>
          </cell>
        </row>
        <row r="752">
          <cell r="A752">
            <v>36175</v>
          </cell>
          <cell r="B752">
            <v>70</v>
          </cell>
          <cell r="C752">
            <v>51</v>
          </cell>
          <cell r="D752">
            <v>81</v>
          </cell>
          <cell r="E752">
            <v>39</v>
          </cell>
        </row>
        <row r="753">
          <cell r="A753">
            <v>36176</v>
          </cell>
          <cell r="B753">
            <v>62</v>
          </cell>
          <cell r="C753">
            <v>53</v>
          </cell>
          <cell r="D753">
            <v>76</v>
          </cell>
          <cell r="E753">
            <v>42</v>
          </cell>
        </row>
        <row r="754">
          <cell r="A754">
            <v>36177</v>
          </cell>
          <cell r="B754">
            <v>65</v>
          </cell>
          <cell r="C754">
            <v>53</v>
          </cell>
          <cell r="D754">
            <v>69</v>
          </cell>
          <cell r="E754">
            <v>46</v>
          </cell>
        </row>
        <row r="755">
          <cell r="A755">
            <v>36178</v>
          </cell>
          <cell r="B755">
            <v>59</v>
          </cell>
          <cell r="C755">
            <v>53</v>
          </cell>
          <cell r="D755">
            <v>66</v>
          </cell>
          <cell r="E755">
            <v>42</v>
          </cell>
        </row>
        <row r="756">
          <cell r="A756">
            <v>36179</v>
          </cell>
          <cell r="B756">
            <v>60</v>
          </cell>
          <cell r="C756">
            <v>56</v>
          </cell>
          <cell r="D756">
            <v>58</v>
          </cell>
          <cell r="E756">
            <v>52</v>
          </cell>
        </row>
        <row r="757">
          <cell r="A757">
            <v>36180</v>
          </cell>
          <cell r="B757">
            <v>60</v>
          </cell>
          <cell r="C757">
            <v>57</v>
          </cell>
          <cell r="D757">
            <v>64</v>
          </cell>
          <cell r="E757">
            <v>52</v>
          </cell>
        </row>
        <row r="758">
          <cell r="A758">
            <v>36181</v>
          </cell>
          <cell r="B758">
            <v>65</v>
          </cell>
          <cell r="C758">
            <v>54</v>
          </cell>
          <cell r="D758">
            <v>66</v>
          </cell>
          <cell r="E758">
            <v>49</v>
          </cell>
        </row>
        <row r="759">
          <cell r="A759">
            <v>36182</v>
          </cell>
          <cell r="B759">
            <v>65</v>
          </cell>
          <cell r="C759">
            <v>48</v>
          </cell>
          <cell r="D759">
            <v>74</v>
          </cell>
          <cell r="E759">
            <v>50</v>
          </cell>
        </row>
        <row r="760">
          <cell r="A760">
            <v>36183</v>
          </cell>
          <cell r="B760">
            <v>63</v>
          </cell>
          <cell r="C760">
            <v>48</v>
          </cell>
          <cell r="D760">
            <v>72</v>
          </cell>
          <cell r="E760">
            <v>37</v>
          </cell>
        </row>
        <row r="761">
          <cell r="A761">
            <v>36184</v>
          </cell>
          <cell r="B761">
            <v>60</v>
          </cell>
          <cell r="C761">
            <v>51</v>
          </cell>
          <cell r="D761">
            <v>63</v>
          </cell>
          <cell r="E761">
            <v>46</v>
          </cell>
        </row>
        <row r="762">
          <cell r="A762">
            <v>36185</v>
          </cell>
          <cell r="B762">
            <v>56</v>
          </cell>
          <cell r="C762">
            <v>46</v>
          </cell>
          <cell r="D762">
            <v>57</v>
          </cell>
          <cell r="E762">
            <v>42</v>
          </cell>
        </row>
        <row r="763">
          <cell r="A763">
            <v>36186</v>
          </cell>
          <cell r="B763">
            <v>56</v>
          </cell>
          <cell r="C763">
            <v>45</v>
          </cell>
          <cell r="D763">
            <v>54</v>
          </cell>
          <cell r="E763">
            <v>38</v>
          </cell>
        </row>
        <row r="764">
          <cell r="A764">
            <v>36187</v>
          </cell>
          <cell r="B764">
            <v>63</v>
          </cell>
          <cell r="C764">
            <v>42</v>
          </cell>
          <cell r="D764">
            <v>60</v>
          </cell>
          <cell r="E764">
            <v>36</v>
          </cell>
        </row>
        <row r="765">
          <cell r="A765">
            <v>36188</v>
          </cell>
          <cell r="B765">
            <v>64</v>
          </cell>
          <cell r="C765">
            <v>41</v>
          </cell>
          <cell r="D765">
            <v>66</v>
          </cell>
          <cell r="E765">
            <v>44</v>
          </cell>
        </row>
        <row r="766">
          <cell r="A766">
            <v>36189</v>
          </cell>
          <cell r="B766">
            <v>67</v>
          </cell>
          <cell r="C766">
            <v>42</v>
          </cell>
          <cell r="D766">
            <v>71</v>
          </cell>
          <cell r="E766">
            <v>33</v>
          </cell>
        </row>
        <row r="767">
          <cell r="A767">
            <v>36190</v>
          </cell>
          <cell r="B767">
            <v>63</v>
          </cell>
          <cell r="C767">
            <v>44</v>
          </cell>
          <cell r="D767">
            <v>68</v>
          </cell>
          <cell r="E767">
            <v>34</v>
          </cell>
        </row>
        <row r="768">
          <cell r="A768">
            <v>36191</v>
          </cell>
          <cell r="B768">
            <v>59</v>
          </cell>
          <cell r="C768">
            <v>49</v>
          </cell>
          <cell r="D768">
            <v>70</v>
          </cell>
          <cell r="E768">
            <v>46</v>
          </cell>
        </row>
        <row r="769">
          <cell r="A769">
            <v>36192</v>
          </cell>
          <cell r="B769">
            <v>62</v>
          </cell>
          <cell r="C769">
            <v>45</v>
          </cell>
          <cell r="D769">
            <v>67</v>
          </cell>
          <cell r="E769">
            <v>35</v>
          </cell>
        </row>
        <row r="770">
          <cell r="A770">
            <v>36193</v>
          </cell>
          <cell r="B770">
            <v>72</v>
          </cell>
          <cell r="C770">
            <v>46</v>
          </cell>
          <cell r="D770">
            <v>72</v>
          </cell>
          <cell r="E770">
            <v>40</v>
          </cell>
        </row>
        <row r="771">
          <cell r="A771">
            <v>36194</v>
          </cell>
          <cell r="B771">
            <v>67</v>
          </cell>
          <cell r="C771">
            <v>46</v>
          </cell>
          <cell r="D771">
            <v>46</v>
          </cell>
          <cell r="E771">
            <v>32</v>
          </cell>
        </row>
        <row r="772">
          <cell r="A772">
            <v>36195</v>
          </cell>
          <cell r="B772">
            <v>57</v>
          </cell>
          <cell r="C772">
            <v>50</v>
          </cell>
          <cell r="D772">
            <v>74</v>
          </cell>
          <cell r="E772">
            <v>40</v>
          </cell>
        </row>
        <row r="773">
          <cell r="A773">
            <v>36196</v>
          </cell>
          <cell r="B773">
            <v>57</v>
          </cell>
          <cell r="C773">
            <v>50</v>
          </cell>
          <cell r="D773">
            <v>58</v>
          </cell>
          <cell r="E773">
            <v>46</v>
          </cell>
        </row>
        <row r="774">
          <cell r="A774">
            <v>36197</v>
          </cell>
          <cell r="B774">
            <v>59</v>
          </cell>
          <cell r="C774">
            <v>52</v>
          </cell>
          <cell r="D774">
            <v>62</v>
          </cell>
          <cell r="E774">
            <v>44</v>
          </cell>
        </row>
        <row r="775">
          <cell r="A775">
            <v>36198</v>
          </cell>
          <cell r="B775">
            <v>60</v>
          </cell>
          <cell r="C775">
            <v>48</v>
          </cell>
          <cell r="D775">
            <v>61</v>
          </cell>
          <cell r="E775">
            <v>42</v>
          </cell>
        </row>
        <row r="776">
          <cell r="A776">
            <v>36199</v>
          </cell>
          <cell r="B776">
            <v>60</v>
          </cell>
          <cell r="C776">
            <v>55</v>
          </cell>
          <cell r="D776">
            <v>59</v>
          </cell>
          <cell r="E776">
            <v>52</v>
          </cell>
        </row>
        <row r="777">
          <cell r="A777">
            <v>36200</v>
          </cell>
          <cell r="B777">
            <v>58</v>
          </cell>
          <cell r="C777">
            <v>48</v>
          </cell>
          <cell r="D777">
            <v>59</v>
          </cell>
          <cell r="E777">
            <v>51</v>
          </cell>
        </row>
        <row r="778">
          <cell r="A778">
            <v>36201</v>
          </cell>
          <cell r="B778">
            <v>58</v>
          </cell>
          <cell r="C778">
            <v>45</v>
          </cell>
          <cell r="D778">
            <v>54</v>
          </cell>
          <cell r="E778">
            <v>37</v>
          </cell>
        </row>
        <row r="779">
          <cell r="A779">
            <v>36202</v>
          </cell>
          <cell r="B779">
            <v>63</v>
          </cell>
          <cell r="C779">
            <v>37</v>
          </cell>
          <cell r="D779">
            <v>58</v>
          </cell>
          <cell r="E779">
            <v>40</v>
          </cell>
        </row>
        <row r="780">
          <cell r="A780">
            <v>36203</v>
          </cell>
          <cell r="B780">
            <v>75</v>
          </cell>
          <cell r="C780">
            <v>44</v>
          </cell>
          <cell r="D780">
            <v>68</v>
          </cell>
          <cell r="E780">
            <v>42</v>
          </cell>
        </row>
        <row r="781">
          <cell r="A781">
            <v>36204</v>
          </cell>
          <cell r="B781">
            <v>70</v>
          </cell>
          <cell r="C781">
            <v>45</v>
          </cell>
          <cell r="D781">
            <v>76</v>
          </cell>
          <cell r="E781">
            <v>32</v>
          </cell>
        </row>
        <row r="782">
          <cell r="A782">
            <v>36205</v>
          </cell>
          <cell r="B782">
            <v>61</v>
          </cell>
          <cell r="C782">
            <v>45</v>
          </cell>
          <cell r="D782">
            <v>75</v>
          </cell>
          <cell r="E782">
            <v>35</v>
          </cell>
        </row>
        <row r="783">
          <cell r="A783">
            <v>36206</v>
          </cell>
          <cell r="B783">
            <v>63</v>
          </cell>
          <cell r="C783">
            <v>46</v>
          </cell>
          <cell r="D783">
            <v>68</v>
          </cell>
          <cell r="E783">
            <v>39</v>
          </cell>
        </row>
        <row r="784">
          <cell r="A784">
            <v>36207</v>
          </cell>
          <cell r="B784">
            <v>60</v>
          </cell>
          <cell r="C784">
            <v>47</v>
          </cell>
          <cell r="D784">
            <v>67</v>
          </cell>
          <cell r="E784">
            <v>38</v>
          </cell>
        </row>
        <row r="785">
          <cell r="A785">
            <v>36208</v>
          </cell>
          <cell r="B785">
            <v>64</v>
          </cell>
          <cell r="C785">
            <v>49</v>
          </cell>
          <cell r="D785">
            <v>74</v>
          </cell>
          <cell r="E785">
            <v>42</v>
          </cell>
        </row>
        <row r="786">
          <cell r="A786">
            <v>36209</v>
          </cell>
          <cell r="B786">
            <v>58</v>
          </cell>
          <cell r="C786">
            <v>54</v>
          </cell>
          <cell r="D786">
            <v>69</v>
          </cell>
          <cell r="E786">
            <v>45</v>
          </cell>
        </row>
        <row r="787">
          <cell r="A787">
            <v>36210</v>
          </cell>
          <cell r="B787">
            <v>62</v>
          </cell>
          <cell r="C787">
            <v>51</v>
          </cell>
          <cell r="D787">
            <v>69</v>
          </cell>
          <cell r="E787">
            <v>44</v>
          </cell>
        </row>
        <row r="788">
          <cell r="A788">
            <v>36211</v>
          </cell>
          <cell r="B788">
            <v>67</v>
          </cell>
          <cell r="C788">
            <v>49</v>
          </cell>
          <cell r="D788">
            <v>78</v>
          </cell>
          <cell r="E788">
            <v>40</v>
          </cell>
        </row>
        <row r="789">
          <cell r="A789">
            <v>36212</v>
          </cell>
          <cell r="B789">
            <v>68</v>
          </cell>
          <cell r="C789">
            <v>52</v>
          </cell>
          <cell r="D789">
            <v>76</v>
          </cell>
          <cell r="E789">
            <v>48</v>
          </cell>
        </row>
        <row r="790">
          <cell r="A790">
            <v>36213</v>
          </cell>
          <cell r="B790">
            <v>76</v>
          </cell>
          <cell r="C790">
            <v>56</v>
          </cell>
          <cell r="D790">
            <v>74</v>
          </cell>
          <cell r="E790">
            <v>48</v>
          </cell>
        </row>
        <row r="791">
          <cell r="A791">
            <v>36214</v>
          </cell>
          <cell r="B791">
            <v>77</v>
          </cell>
          <cell r="C791">
            <v>51</v>
          </cell>
          <cell r="D791">
            <v>82</v>
          </cell>
          <cell r="E791">
            <v>40</v>
          </cell>
        </row>
        <row r="792">
          <cell r="A792">
            <v>36215</v>
          </cell>
          <cell r="B792">
            <v>74</v>
          </cell>
          <cell r="C792">
            <v>51</v>
          </cell>
          <cell r="D792">
            <v>84</v>
          </cell>
          <cell r="E792">
            <v>37</v>
          </cell>
        </row>
        <row r="793">
          <cell r="A793">
            <v>36216</v>
          </cell>
          <cell r="B793">
            <v>61</v>
          </cell>
          <cell r="C793">
            <v>50</v>
          </cell>
          <cell r="D793">
            <v>78</v>
          </cell>
          <cell r="E793">
            <v>37</v>
          </cell>
        </row>
        <row r="794">
          <cell r="A794">
            <v>36217</v>
          </cell>
          <cell r="B794">
            <v>62</v>
          </cell>
          <cell r="C794">
            <v>49</v>
          </cell>
          <cell r="D794">
            <v>69</v>
          </cell>
          <cell r="E794">
            <v>35</v>
          </cell>
        </row>
        <row r="795">
          <cell r="A795">
            <v>36218</v>
          </cell>
          <cell r="B795">
            <v>66</v>
          </cell>
          <cell r="C795">
            <v>48</v>
          </cell>
          <cell r="D795">
            <v>76</v>
          </cell>
          <cell r="E795">
            <v>37</v>
          </cell>
        </row>
        <row r="796">
          <cell r="A796">
            <v>36219</v>
          </cell>
          <cell r="B796">
            <v>67</v>
          </cell>
          <cell r="C796">
            <v>50</v>
          </cell>
          <cell r="D796">
            <v>82</v>
          </cell>
          <cell r="E796">
            <v>38</v>
          </cell>
        </row>
        <row r="797">
          <cell r="A797">
            <v>36220</v>
          </cell>
          <cell r="B797">
            <v>67</v>
          </cell>
          <cell r="C797">
            <v>51</v>
          </cell>
          <cell r="D797">
            <v>75</v>
          </cell>
          <cell r="E797">
            <v>49</v>
          </cell>
        </row>
        <row r="798">
          <cell r="A798">
            <v>36221</v>
          </cell>
          <cell r="B798">
            <v>70</v>
          </cell>
          <cell r="C798">
            <v>50</v>
          </cell>
          <cell r="D798">
            <v>76</v>
          </cell>
          <cell r="E798">
            <v>47</v>
          </cell>
        </row>
        <row r="799">
          <cell r="A799">
            <v>36222</v>
          </cell>
          <cell r="B799">
            <v>65</v>
          </cell>
          <cell r="C799">
            <v>50</v>
          </cell>
          <cell r="D799">
            <v>67</v>
          </cell>
          <cell r="E799">
            <v>48</v>
          </cell>
        </row>
        <row r="800">
          <cell r="A800">
            <v>36223</v>
          </cell>
          <cell r="B800">
            <v>63</v>
          </cell>
          <cell r="C800">
            <v>52</v>
          </cell>
          <cell r="D800">
            <v>63</v>
          </cell>
          <cell r="E800">
            <v>51</v>
          </cell>
        </row>
        <row r="801">
          <cell r="A801">
            <v>36224</v>
          </cell>
          <cell r="B801">
            <v>63</v>
          </cell>
          <cell r="C801">
            <v>51</v>
          </cell>
          <cell r="D801">
            <v>64</v>
          </cell>
          <cell r="E801">
            <v>44</v>
          </cell>
        </row>
        <row r="802">
          <cell r="A802">
            <v>36225</v>
          </cell>
          <cell r="B802">
            <v>57</v>
          </cell>
          <cell r="C802">
            <v>51</v>
          </cell>
          <cell r="D802">
            <v>55</v>
          </cell>
          <cell r="E802">
            <v>48</v>
          </cell>
        </row>
        <row r="803">
          <cell r="A803">
            <v>36226</v>
          </cell>
          <cell r="B803">
            <v>61</v>
          </cell>
          <cell r="C803">
            <v>50</v>
          </cell>
          <cell r="D803">
            <v>60</v>
          </cell>
          <cell r="E803">
            <v>46</v>
          </cell>
        </row>
        <row r="804">
          <cell r="A804">
            <v>36227</v>
          </cell>
          <cell r="B804">
            <v>62</v>
          </cell>
          <cell r="C804">
            <v>47</v>
          </cell>
          <cell r="D804">
            <v>60</v>
          </cell>
          <cell r="E804">
            <v>44</v>
          </cell>
        </row>
        <row r="805">
          <cell r="A805">
            <v>36228</v>
          </cell>
          <cell r="B805">
            <v>60</v>
          </cell>
          <cell r="C805">
            <v>48</v>
          </cell>
          <cell r="D805">
            <v>59</v>
          </cell>
          <cell r="E805">
            <v>43</v>
          </cell>
        </row>
        <row r="806">
          <cell r="A806">
            <v>36229</v>
          </cell>
          <cell r="B806">
            <v>58</v>
          </cell>
          <cell r="C806">
            <v>43</v>
          </cell>
          <cell r="D806">
            <v>56</v>
          </cell>
          <cell r="E806">
            <v>39</v>
          </cell>
        </row>
        <row r="807">
          <cell r="A807">
            <v>36230</v>
          </cell>
          <cell r="B807">
            <v>57</v>
          </cell>
          <cell r="C807">
            <v>47</v>
          </cell>
          <cell r="D807">
            <v>56</v>
          </cell>
          <cell r="E807">
            <v>45</v>
          </cell>
        </row>
        <row r="808">
          <cell r="A808">
            <v>36231</v>
          </cell>
          <cell r="B808">
            <v>62</v>
          </cell>
          <cell r="C808">
            <v>43</v>
          </cell>
          <cell r="D808">
            <v>66</v>
          </cell>
          <cell r="E808">
            <v>39</v>
          </cell>
        </row>
        <row r="809">
          <cell r="A809">
            <v>36232</v>
          </cell>
          <cell r="B809">
            <v>69</v>
          </cell>
          <cell r="C809">
            <v>48</v>
          </cell>
          <cell r="D809">
            <v>73</v>
          </cell>
          <cell r="E809">
            <v>41</v>
          </cell>
        </row>
        <row r="810">
          <cell r="A810">
            <v>36233</v>
          </cell>
          <cell r="B810">
            <v>61</v>
          </cell>
          <cell r="C810">
            <v>51</v>
          </cell>
          <cell r="D810">
            <v>64</v>
          </cell>
          <cell r="E810">
            <v>46</v>
          </cell>
        </row>
        <row r="811">
          <cell r="A811">
            <v>36234</v>
          </cell>
          <cell r="B811">
            <v>55</v>
          </cell>
          <cell r="C811">
            <v>48</v>
          </cell>
          <cell r="D811">
            <v>51</v>
          </cell>
          <cell r="E811">
            <v>42</v>
          </cell>
        </row>
        <row r="812">
          <cell r="A812">
            <v>36235</v>
          </cell>
          <cell r="B812">
            <v>58</v>
          </cell>
          <cell r="C812">
            <v>47</v>
          </cell>
          <cell r="D812">
            <v>59</v>
          </cell>
          <cell r="E812">
            <v>42</v>
          </cell>
        </row>
        <row r="813">
          <cell r="A813">
            <v>36236</v>
          </cell>
          <cell r="B813">
            <v>60</v>
          </cell>
          <cell r="C813">
            <v>49</v>
          </cell>
          <cell r="D813">
            <v>58</v>
          </cell>
          <cell r="E813">
            <v>45</v>
          </cell>
        </row>
        <row r="814">
          <cell r="A814">
            <v>36237</v>
          </cell>
          <cell r="B814">
            <v>64</v>
          </cell>
          <cell r="C814">
            <v>51</v>
          </cell>
          <cell r="D814">
            <v>64</v>
          </cell>
          <cell r="E814">
            <v>48</v>
          </cell>
        </row>
        <row r="815">
          <cell r="A815">
            <v>36238</v>
          </cell>
          <cell r="B815">
            <v>63</v>
          </cell>
          <cell r="C815">
            <v>49</v>
          </cell>
          <cell r="D815">
            <v>66</v>
          </cell>
          <cell r="E815">
            <v>45</v>
          </cell>
        </row>
        <row r="816">
          <cell r="A816">
            <v>36239</v>
          </cell>
          <cell r="B816">
            <v>60</v>
          </cell>
          <cell r="C816">
            <v>51</v>
          </cell>
          <cell r="D816">
            <v>60</v>
          </cell>
          <cell r="E816">
            <v>48</v>
          </cell>
        </row>
        <row r="817">
          <cell r="A817">
            <v>36240</v>
          </cell>
          <cell r="B817">
            <v>62</v>
          </cell>
          <cell r="C817">
            <v>49</v>
          </cell>
          <cell r="D817">
            <v>65</v>
          </cell>
          <cell r="E817">
            <v>44</v>
          </cell>
        </row>
        <row r="818">
          <cell r="A818">
            <v>36241</v>
          </cell>
          <cell r="B818">
            <v>63</v>
          </cell>
          <cell r="C818">
            <v>49</v>
          </cell>
          <cell r="D818">
            <v>65</v>
          </cell>
          <cell r="E818">
            <v>43</v>
          </cell>
        </row>
        <row r="819">
          <cell r="A819">
            <v>36242</v>
          </cell>
          <cell r="B819">
            <v>63</v>
          </cell>
          <cell r="C819">
            <v>50</v>
          </cell>
          <cell r="D819">
            <v>60</v>
          </cell>
          <cell r="E819">
            <v>49</v>
          </cell>
        </row>
        <row r="820">
          <cell r="A820">
            <v>36243</v>
          </cell>
          <cell r="B820">
            <v>63</v>
          </cell>
          <cell r="C820">
            <v>48</v>
          </cell>
          <cell r="D820">
            <v>64</v>
          </cell>
          <cell r="E820">
            <v>44</v>
          </cell>
        </row>
        <row r="821">
          <cell r="A821">
            <v>36244</v>
          </cell>
          <cell r="B821">
            <v>56</v>
          </cell>
          <cell r="C821">
            <v>49</v>
          </cell>
          <cell r="D821">
            <v>53</v>
          </cell>
          <cell r="E821">
            <v>45</v>
          </cell>
        </row>
        <row r="822">
          <cell r="A822">
            <v>36245</v>
          </cell>
          <cell r="B822">
            <v>64</v>
          </cell>
          <cell r="C822">
            <v>46</v>
          </cell>
          <cell r="D822">
            <v>68</v>
          </cell>
          <cell r="E822">
            <v>42</v>
          </cell>
        </row>
        <row r="823">
          <cell r="A823">
            <v>36246</v>
          </cell>
          <cell r="B823">
            <v>65</v>
          </cell>
          <cell r="C823">
            <v>54</v>
          </cell>
          <cell r="D823">
            <v>66</v>
          </cell>
          <cell r="E823">
            <v>49</v>
          </cell>
        </row>
        <row r="824">
          <cell r="A824">
            <v>36247</v>
          </cell>
          <cell r="B824">
            <v>63</v>
          </cell>
          <cell r="C824">
            <v>51</v>
          </cell>
          <cell r="D824">
            <v>69</v>
          </cell>
          <cell r="E824">
            <v>44</v>
          </cell>
        </row>
        <row r="825">
          <cell r="A825">
            <v>36248</v>
          </cell>
          <cell r="B825">
            <v>67</v>
          </cell>
          <cell r="C825">
            <v>51</v>
          </cell>
          <cell r="D825">
            <v>77</v>
          </cell>
          <cell r="E825">
            <v>46</v>
          </cell>
        </row>
        <row r="826">
          <cell r="A826">
            <v>36249</v>
          </cell>
          <cell r="B826">
            <v>64</v>
          </cell>
          <cell r="C826">
            <v>52</v>
          </cell>
          <cell r="D826">
            <v>63</v>
          </cell>
          <cell r="E826">
            <v>49</v>
          </cell>
        </row>
        <row r="827">
          <cell r="A827">
            <v>36250</v>
          </cell>
          <cell r="B827">
            <v>61</v>
          </cell>
          <cell r="C827">
            <v>50</v>
          </cell>
          <cell r="D827">
            <v>61</v>
          </cell>
          <cell r="E827">
            <v>47</v>
          </cell>
        </row>
        <row r="828">
          <cell r="A828">
            <v>36251</v>
          </cell>
          <cell r="B828">
            <v>60</v>
          </cell>
          <cell r="C828">
            <v>49</v>
          </cell>
          <cell r="D828">
            <v>57</v>
          </cell>
          <cell r="E828">
            <v>41</v>
          </cell>
        </row>
        <row r="829">
          <cell r="A829">
            <v>36252</v>
          </cell>
          <cell r="B829">
            <v>63</v>
          </cell>
          <cell r="C829">
            <v>43</v>
          </cell>
          <cell r="D829">
            <v>60</v>
          </cell>
          <cell r="E829">
            <v>41</v>
          </cell>
        </row>
        <row r="830">
          <cell r="A830">
            <v>36253</v>
          </cell>
          <cell r="B830">
            <v>61</v>
          </cell>
          <cell r="C830">
            <v>48</v>
          </cell>
          <cell r="D830">
            <v>58</v>
          </cell>
          <cell r="E830">
            <v>44</v>
          </cell>
        </row>
        <row r="831">
          <cell r="A831">
            <v>36254</v>
          </cell>
          <cell r="B831">
            <v>61</v>
          </cell>
          <cell r="C831">
            <v>46</v>
          </cell>
          <cell r="D831">
            <v>62</v>
          </cell>
          <cell r="E831">
            <v>40</v>
          </cell>
        </row>
        <row r="832">
          <cell r="A832">
            <v>36255</v>
          </cell>
          <cell r="B832">
            <v>63</v>
          </cell>
          <cell r="C832">
            <v>45</v>
          </cell>
          <cell r="D832">
            <v>60</v>
          </cell>
          <cell r="E832">
            <v>40</v>
          </cell>
        </row>
        <row r="833">
          <cell r="A833">
            <v>36256</v>
          </cell>
          <cell r="B833">
            <v>58</v>
          </cell>
          <cell r="C833">
            <v>50</v>
          </cell>
          <cell r="D833">
            <v>52</v>
          </cell>
          <cell r="E833">
            <v>42</v>
          </cell>
        </row>
        <row r="834">
          <cell r="A834">
            <v>36257</v>
          </cell>
          <cell r="B834">
            <v>58</v>
          </cell>
          <cell r="C834">
            <v>46</v>
          </cell>
          <cell r="D834">
            <v>54</v>
          </cell>
          <cell r="E834">
            <v>42</v>
          </cell>
        </row>
        <row r="835">
          <cell r="A835">
            <v>36258</v>
          </cell>
          <cell r="B835">
            <v>60</v>
          </cell>
          <cell r="C835">
            <v>50</v>
          </cell>
          <cell r="D835">
            <v>57</v>
          </cell>
          <cell r="E835">
            <v>43</v>
          </cell>
        </row>
        <row r="836">
          <cell r="A836">
            <v>36259</v>
          </cell>
          <cell r="B836">
            <v>58</v>
          </cell>
          <cell r="C836">
            <v>45</v>
          </cell>
          <cell r="D836">
            <v>59</v>
          </cell>
          <cell r="E836">
            <v>39</v>
          </cell>
        </row>
        <row r="837">
          <cell r="A837">
            <v>36260</v>
          </cell>
          <cell r="B837">
            <v>64</v>
          </cell>
          <cell r="C837">
            <v>45</v>
          </cell>
          <cell r="D837">
            <v>67</v>
          </cell>
          <cell r="E837">
            <v>38</v>
          </cell>
        </row>
        <row r="838">
          <cell r="A838">
            <v>36261</v>
          </cell>
          <cell r="B838">
            <v>56</v>
          </cell>
          <cell r="C838">
            <v>49</v>
          </cell>
          <cell r="D838">
            <v>53</v>
          </cell>
          <cell r="E838">
            <v>47</v>
          </cell>
        </row>
        <row r="839">
          <cell r="A839">
            <v>36262</v>
          </cell>
          <cell r="B839">
            <v>58.5</v>
          </cell>
          <cell r="C839">
            <v>51.5</v>
          </cell>
          <cell r="D839">
            <v>58</v>
          </cell>
          <cell r="E839">
            <v>46</v>
          </cell>
        </row>
        <row r="840">
          <cell r="A840">
            <v>36263</v>
          </cell>
          <cell r="B840">
            <v>58.5</v>
          </cell>
          <cell r="C840">
            <v>51.5</v>
          </cell>
          <cell r="D840">
            <v>67</v>
          </cell>
          <cell r="E840">
            <v>44</v>
          </cell>
        </row>
        <row r="841">
          <cell r="A841">
            <v>36264</v>
          </cell>
          <cell r="B841">
            <v>61</v>
          </cell>
          <cell r="C841">
            <v>54</v>
          </cell>
          <cell r="D841">
            <v>82</v>
          </cell>
          <cell r="E841">
            <v>47</v>
          </cell>
        </row>
        <row r="842">
          <cell r="A842">
            <v>36265</v>
          </cell>
          <cell r="B842">
            <v>66</v>
          </cell>
          <cell r="C842">
            <v>54</v>
          </cell>
          <cell r="D842">
            <v>89</v>
          </cell>
          <cell r="E842">
            <v>49</v>
          </cell>
        </row>
        <row r="843">
          <cell r="A843">
            <v>36266</v>
          </cell>
          <cell r="B843">
            <v>81</v>
          </cell>
          <cell r="C843">
            <v>55</v>
          </cell>
          <cell r="D843">
            <v>89</v>
          </cell>
          <cell r="E843">
            <v>54</v>
          </cell>
        </row>
        <row r="844">
          <cell r="A844">
            <v>36267</v>
          </cell>
          <cell r="B844">
            <v>87</v>
          </cell>
          <cell r="C844">
            <v>60</v>
          </cell>
          <cell r="D844">
            <v>91</v>
          </cell>
          <cell r="E844">
            <v>57</v>
          </cell>
        </row>
        <row r="845">
          <cell r="A845">
            <v>36268</v>
          </cell>
          <cell r="B845">
            <v>78</v>
          </cell>
          <cell r="C845">
            <v>56</v>
          </cell>
          <cell r="D845">
            <v>91</v>
          </cell>
          <cell r="E845">
            <v>56</v>
          </cell>
        </row>
        <row r="846">
          <cell r="A846">
            <v>36269</v>
          </cell>
          <cell r="B846">
            <v>80</v>
          </cell>
          <cell r="C846">
            <v>56</v>
          </cell>
          <cell r="D846">
            <v>89</v>
          </cell>
          <cell r="E846">
            <v>58</v>
          </cell>
        </row>
        <row r="847">
          <cell r="A847">
            <v>36270</v>
          </cell>
          <cell r="B847">
            <v>71</v>
          </cell>
          <cell r="C847">
            <v>57</v>
          </cell>
          <cell r="D847">
            <v>80</v>
          </cell>
          <cell r="E847">
            <v>58</v>
          </cell>
        </row>
        <row r="848">
          <cell r="A848">
            <v>36271</v>
          </cell>
          <cell r="B848">
            <v>66</v>
          </cell>
          <cell r="C848">
            <v>56</v>
          </cell>
          <cell r="D848">
            <v>68</v>
          </cell>
          <cell r="E848">
            <v>55</v>
          </cell>
        </row>
        <row r="849">
          <cell r="A849">
            <v>36272</v>
          </cell>
          <cell r="B849">
            <v>64</v>
          </cell>
          <cell r="C849">
            <v>56</v>
          </cell>
          <cell r="D849">
            <v>62</v>
          </cell>
          <cell r="E849">
            <v>53</v>
          </cell>
        </row>
        <row r="850">
          <cell r="A850">
            <v>36273</v>
          </cell>
          <cell r="B850">
            <v>69</v>
          </cell>
          <cell r="C850">
            <v>55</v>
          </cell>
          <cell r="D850">
            <v>64</v>
          </cell>
          <cell r="E850">
            <v>51</v>
          </cell>
        </row>
        <row r="851">
          <cell r="A851">
            <v>36274</v>
          </cell>
          <cell r="B851">
            <v>65</v>
          </cell>
          <cell r="C851">
            <v>56</v>
          </cell>
          <cell r="D851">
            <v>62</v>
          </cell>
          <cell r="E851">
            <v>53</v>
          </cell>
        </row>
        <row r="852">
          <cell r="A852">
            <v>36275</v>
          </cell>
          <cell r="B852">
            <v>63</v>
          </cell>
          <cell r="C852">
            <v>55</v>
          </cell>
          <cell r="D852">
            <v>67</v>
          </cell>
          <cell r="E852">
            <v>47</v>
          </cell>
        </row>
        <row r="853">
          <cell r="A853">
            <v>36276</v>
          </cell>
          <cell r="B853">
            <v>65</v>
          </cell>
          <cell r="C853">
            <v>55</v>
          </cell>
          <cell r="D853">
            <v>70</v>
          </cell>
          <cell r="E853">
            <v>50</v>
          </cell>
        </row>
        <row r="854">
          <cell r="A854">
            <v>36277</v>
          </cell>
          <cell r="B854">
            <v>63</v>
          </cell>
          <cell r="C854">
            <v>55</v>
          </cell>
          <cell r="D854">
            <v>69</v>
          </cell>
          <cell r="E854">
            <v>53</v>
          </cell>
        </row>
        <row r="855">
          <cell r="A855">
            <v>36278</v>
          </cell>
          <cell r="B855">
            <v>66</v>
          </cell>
          <cell r="C855">
            <v>51</v>
          </cell>
          <cell r="D855">
            <v>65</v>
          </cell>
          <cell r="E855">
            <v>48</v>
          </cell>
        </row>
        <row r="856">
          <cell r="A856">
            <v>36279</v>
          </cell>
          <cell r="B856">
            <v>64</v>
          </cell>
          <cell r="C856">
            <v>48</v>
          </cell>
          <cell r="D856">
            <v>65</v>
          </cell>
          <cell r="E856">
            <v>43</v>
          </cell>
        </row>
        <row r="857">
          <cell r="A857">
            <v>36280</v>
          </cell>
          <cell r="B857">
            <v>64</v>
          </cell>
          <cell r="C857">
            <v>55</v>
          </cell>
          <cell r="D857">
            <v>59</v>
          </cell>
          <cell r="E857">
            <v>50</v>
          </cell>
        </row>
        <row r="858">
          <cell r="A858">
            <v>36281</v>
          </cell>
          <cell r="B858">
            <v>65</v>
          </cell>
          <cell r="C858">
            <v>51</v>
          </cell>
          <cell r="D858">
            <v>67</v>
          </cell>
          <cell r="E858">
            <v>46</v>
          </cell>
        </row>
        <row r="859">
          <cell r="A859">
            <v>36282</v>
          </cell>
          <cell r="B859">
            <v>63</v>
          </cell>
          <cell r="C859">
            <v>53</v>
          </cell>
          <cell r="D859">
            <v>62</v>
          </cell>
          <cell r="E859">
            <v>49</v>
          </cell>
        </row>
        <row r="860">
          <cell r="A860">
            <v>36283</v>
          </cell>
          <cell r="B860">
            <v>65</v>
          </cell>
          <cell r="C860">
            <v>55</v>
          </cell>
          <cell r="D860">
            <v>62</v>
          </cell>
          <cell r="E860">
            <v>52</v>
          </cell>
        </row>
        <row r="861">
          <cell r="A861">
            <v>36284</v>
          </cell>
          <cell r="B861">
            <v>66</v>
          </cell>
          <cell r="C861">
            <v>54</v>
          </cell>
          <cell r="D861">
            <v>66</v>
          </cell>
          <cell r="E861">
            <v>49</v>
          </cell>
        </row>
        <row r="862">
          <cell r="A862">
            <v>36285</v>
          </cell>
          <cell r="B862">
            <v>69</v>
          </cell>
          <cell r="C862">
            <v>52</v>
          </cell>
          <cell r="D862">
            <v>82</v>
          </cell>
          <cell r="E862">
            <v>48</v>
          </cell>
        </row>
        <row r="863">
          <cell r="A863">
            <v>36286</v>
          </cell>
          <cell r="B863">
            <v>72</v>
          </cell>
          <cell r="C863">
            <v>57</v>
          </cell>
          <cell r="D863">
            <v>84</v>
          </cell>
          <cell r="E863">
            <v>53</v>
          </cell>
        </row>
        <row r="864">
          <cell r="A864">
            <v>36287</v>
          </cell>
          <cell r="B864">
            <v>70</v>
          </cell>
          <cell r="C864">
            <v>57</v>
          </cell>
          <cell r="D864">
            <v>78</v>
          </cell>
          <cell r="E864">
            <v>57</v>
          </cell>
        </row>
        <row r="865">
          <cell r="A865">
            <v>36288</v>
          </cell>
          <cell r="B865">
            <v>70</v>
          </cell>
          <cell r="C865">
            <v>60</v>
          </cell>
          <cell r="D865">
            <v>68</v>
          </cell>
          <cell r="E865">
            <v>56</v>
          </cell>
        </row>
        <row r="866">
          <cell r="A866">
            <v>36289</v>
          </cell>
          <cell r="B866">
            <v>67</v>
          </cell>
          <cell r="C866">
            <v>58</v>
          </cell>
          <cell r="D866">
            <v>67</v>
          </cell>
          <cell r="E866">
            <v>53</v>
          </cell>
        </row>
        <row r="867">
          <cell r="A867">
            <v>36290</v>
          </cell>
          <cell r="B867">
            <v>68</v>
          </cell>
          <cell r="C867">
            <v>57</v>
          </cell>
          <cell r="D867">
            <v>70</v>
          </cell>
          <cell r="E867">
            <v>52</v>
          </cell>
        </row>
        <row r="868">
          <cell r="A868">
            <v>36291</v>
          </cell>
          <cell r="B868">
            <v>69</v>
          </cell>
          <cell r="C868">
            <v>56</v>
          </cell>
          <cell r="D868">
            <v>77</v>
          </cell>
          <cell r="E868">
            <v>52</v>
          </cell>
        </row>
        <row r="869">
          <cell r="A869">
            <v>36292</v>
          </cell>
          <cell r="B869">
            <v>69</v>
          </cell>
          <cell r="C869">
            <v>58</v>
          </cell>
          <cell r="D869">
            <v>77</v>
          </cell>
          <cell r="E869">
            <v>56</v>
          </cell>
        </row>
        <row r="870">
          <cell r="A870">
            <v>36293</v>
          </cell>
          <cell r="B870">
            <v>70</v>
          </cell>
          <cell r="C870">
            <v>60</v>
          </cell>
          <cell r="D870">
            <v>71</v>
          </cell>
          <cell r="E870">
            <v>57</v>
          </cell>
        </row>
        <row r="871">
          <cell r="A871">
            <v>36294</v>
          </cell>
          <cell r="B871">
            <v>69</v>
          </cell>
          <cell r="C871">
            <v>59</v>
          </cell>
          <cell r="D871">
            <v>70</v>
          </cell>
          <cell r="E871">
            <v>56</v>
          </cell>
        </row>
        <row r="872">
          <cell r="A872">
            <v>36295</v>
          </cell>
          <cell r="B872">
            <v>68</v>
          </cell>
          <cell r="C872">
            <v>58</v>
          </cell>
          <cell r="D872">
            <v>68</v>
          </cell>
          <cell r="E872">
            <v>55</v>
          </cell>
        </row>
        <row r="873">
          <cell r="A873">
            <v>36296</v>
          </cell>
          <cell r="B873">
            <v>69</v>
          </cell>
          <cell r="C873">
            <v>56</v>
          </cell>
          <cell r="D873">
            <v>72</v>
          </cell>
          <cell r="E873">
            <v>50</v>
          </cell>
        </row>
        <row r="874">
          <cell r="A874">
            <v>36297</v>
          </cell>
          <cell r="B874">
            <v>74</v>
          </cell>
          <cell r="C874">
            <v>58</v>
          </cell>
          <cell r="D874">
            <v>86</v>
          </cell>
          <cell r="E874">
            <v>54</v>
          </cell>
        </row>
        <row r="875">
          <cell r="A875">
            <v>36298</v>
          </cell>
          <cell r="B875">
            <v>72</v>
          </cell>
          <cell r="C875">
            <v>58</v>
          </cell>
          <cell r="D875">
            <v>80</v>
          </cell>
          <cell r="E875">
            <v>55</v>
          </cell>
        </row>
        <row r="876">
          <cell r="A876">
            <v>36299</v>
          </cell>
          <cell r="B876">
            <v>71</v>
          </cell>
          <cell r="C876">
            <v>60</v>
          </cell>
          <cell r="D876">
            <v>72</v>
          </cell>
          <cell r="E876">
            <v>57</v>
          </cell>
        </row>
        <row r="877">
          <cell r="A877">
            <v>36300</v>
          </cell>
          <cell r="B877">
            <v>69</v>
          </cell>
          <cell r="C877">
            <v>59</v>
          </cell>
          <cell r="D877">
            <v>68</v>
          </cell>
          <cell r="E877">
            <v>56</v>
          </cell>
        </row>
        <row r="878">
          <cell r="A878">
            <v>36301</v>
          </cell>
          <cell r="B878">
            <v>67</v>
          </cell>
          <cell r="C878">
            <v>60</v>
          </cell>
          <cell r="D878">
            <v>64</v>
          </cell>
          <cell r="E878">
            <v>55</v>
          </cell>
        </row>
        <row r="879">
          <cell r="A879">
            <v>36302</v>
          </cell>
          <cell r="B879">
            <v>69</v>
          </cell>
          <cell r="C879">
            <v>59</v>
          </cell>
          <cell r="D879">
            <v>63</v>
          </cell>
          <cell r="E879">
            <v>52</v>
          </cell>
        </row>
        <row r="880">
          <cell r="A880">
            <v>36303</v>
          </cell>
          <cell r="B880">
            <v>69</v>
          </cell>
          <cell r="C880">
            <v>60</v>
          </cell>
          <cell r="D880">
            <v>70</v>
          </cell>
          <cell r="E880">
            <v>54</v>
          </cell>
        </row>
        <row r="881">
          <cell r="A881">
            <v>36304</v>
          </cell>
          <cell r="B881">
            <v>70</v>
          </cell>
          <cell r="C881">
            <v>57</v>
          </cell>
          <cell r="D881">
            <v>75</v>
          </cell>
          <cell r="E881">
            <v>54</v>
          </cell>
        </row>
        <row r="882">
          <cell r="A882">
            <v>36305</v>
          </cell>
          <cell r="B882">
            <v>71</v>
          </cell>
          <cell r="C882">
            <v>61</v>
          </cell>
          <cell r="D882">
            <v>77</v>
          </cell>
          <cell r="E882">
            <v>56</v>
          </cell>
        </row>
        <row r="883">
          <cell r="A883">
            <v>36306</v>
          </cell>
          <cell r="B883">
            <v>72</v>
          </cell>
          <cell r="C883">
            <v>62</v>
          </cell>
          <cell r="D883">
            <v>78</v>
          </cell>
          <cell r="E883">
            <v>59</v>
          </cell>
        </row>
        <row r="884">
          <cell r="A884">
            <v>36307</v>
          </cell>
          <cell r="B884">
            <v>70</v>
          </cell>
          <cell r="C884">
            <v>60</v>
          </cell>
          <cell r="D884">
            <v>79</v>
          </cell>
          <cell r="E884">
            <v>58</v>
          </cell>
        </row>
        <row r="885">
          <cell r="A885">
            <v>36308</v>
          </cell>
          <cell r="B885">
            <v>70</v>
          </cell>
          <cell r="C885">
            <v>60</v>
          </cell>
          <cell r="D885">
            <v>75</v>
          </cell>
          <cell r="E885">
            <v>58</v>
          </cell>
        </row>
        <row r="886">
          <cell r="A886">
            <v>36309</v>
          </cell>
          <cell r="B886">
            <v>69</v>
          </cell>
          <cell r="C886">
            <v>59</v>
          </cell>
          <cell r="D886">
            <v>71</v>
          </cell>
          <cell r="E886">
            <v>57</v>
          </cell>
        </row>
        <row r="887">
          <cell r="A887">
            <v>36310</v>
          </cell>
          <cell r="B887">
            <v>68</v>
          </cell>
          <cell r="C887">
            <v>59</v>
          </cell>
          <cell r="D887">
            <v>69</v>
          </cell>
          <cell r="E887">
            <v>56</v>
          </cell>
        </row>
        <row r="888">
          <cell r="A888">
            <v>36311</v>
          </cell>
          <cell r="B888">
            <v>69</v>
          </cell>
          <cell r="C888">
            <v>57.5</v>
          </cell>
          <cell r="D888">
            <v>74</v>
          </cell>
          <cell r="E888">
            <v>54</v>
          </cell>
        </row>
        <row r="889">
          <cell r="A889">
            <v>36312</v>
          </cell>
          <cell r="B889">
            <v>70</v>
          </cell>
          <cell r="C889">
            <v>56</v>
          </cell>
          <cell r="D889">
            <v>70</v>
          </cell>
          <cell r="E889">
            <v>53</v>
          </cell>
        </row>
        <row r="890">
          <cell r="A890">
            <v>36313</v>
          </cell>
          <cell r="B890">
            <v>67</v>
          </cell>
          <cell r="C890">
            <v>56</v>
          </cell>
          <cell r="D890">
            <v>61</v>
          </cell>
          <cell r="E890">
            <v>52</v>
          </cell>
        </row>
        <row r="891">
          <cell r="A891">
            <v>36314</v>
          </cell>
          <cell r="B891">
            <v>66</v>
          </cell>
          <cell r="C891">
            <v>55</v>
          </cell>
          <cell r="D891">
            <v>61</v>
          </cell>
          <cell r="E891">
            <v>49</v>
          </cell>
        </row>
        <row r="892">
          <cell r="A892">
            <v>36315</v>
          </cell>
          <cell r="B892">
            <v>67</v>
          </cell>
          <cell r="C892">
            <v>52</v>
          </cell>
          <cell r="D892">
            <v>65</v>
          </cell>
          <cell r="E892">
            <v>47</v>
          </cell>
        </row>
        <row r="893">
          <cell r="A893">
            <v>36316</v>
          </cell>
          <cell r="B893">
            <v>68</v>
          </cell>
          <cell r="C893">
            <v>56</v>
          </cell>
          <cell r="D893">
            <v>73</v>
          </cell>
          <cell r="E893">
            <v>49</v>
          </cell>
        </row>
        <row r="894">
          <cell r="A894">
            <v>36317</v>
          </cell>
          <cell r="B894">
            <v>67</v>
          </cell>
          <cell r="C894">
            <v>57</v>
          </cell>
          <cell r="D894">
            <v>75</v>
          </cell>
          <cell r="E894">
            <v>54</v>
          </cell>
        </row>
        <row r="895">
          <cell r="A895">
            <v>36318</v>
          </cell>
          <cell r="B895">
            <v>69</v>
          </cell>
          <cell r="C895">
            <v>58</v>
          </cell>
          <cell r="D895">
            <v>75</v>
          </cell>
          <cell r="E895">
            <v>54</v>
          </cell>
        </row>
        <row r="896">
          <cell r="A896">
            <v>36319</v>
          </cell>
          <cell r="B896">
            <v>69</v>
          </cell>
          <cell r="C896">
            <v>57</v>
          </cell>
          <cell r="D896">
            <v>71</v>
          </cell>
          <cell r="E896">
            <v>53</v>
          </cell>
        </row>
        <row r="897">
          <cell r="A897">
            <v>36320</v>
          </cell>
          <cell r="B897">
            <v>70</v>
          </cell>
          <cell r="C897">
            <v>60</v>
          </cell>
          <cell r="D897">
            <v>71</v>
          </cell>
          <cell r="E897">
            <v>57</v>
          </cell>
        </row>
        <row r="898">
          <cell r="A898">
            <v>36321</v>
          </cell>
          <cell r="B898">
            <v>69</v>
          </cell>
          <cell r="C898">
            <v>59</v>
          </cell>
          <cell r="D898">
            <v>72</v>
          </cell>
          <cell r="E898">
            <v>56</v>
          </cell>
        </row>
        <row r="899">
          <cell r="A899">
            <v>36322</v>
          </cell>
          <cell r="B899">
            <v>70</v>
          </cell>
          <cell r="C899">
            <v>60</v>
          </cell>
          <cell r="D899">
            <v>74</v>
          </cell>
          <cell r="E899">
            <v>56</v>
          </cell>
        </row>
        <row r="900">
          <cell r="A900">
            <v>36323</v>
          </cell>
          <cell r="B900">
            <v>67</v>
          </cell>
          <cell r="C900">
            <v>59</v>
          </cell>
          <cell r="D900">
            <v>79</v>
          </cell>
          <cell r="E900">
            <v>56</v>
          </cell>
        </row>
        <row r="901">
          <cell r="A901">
            <v>36324</v>
          </cell>
          <cell r="B901">
            <v>71</v>
          </cell>
          <cell r="C901">
            <v>60</v>
          </cell>
          <cell r="D901">
            <v>85</v>
          </cell>
          <cell r="E901">
            <v>58</v>
          </cell>
        </row>
        <row r="902">
          <cell r="A902">
            <v>36325</v>
          </cell>
          <cell r="B902">
            <v>75</v>
          </cell>
          <cell r="C902">
            <v>61</v>
          </cell>
          <cell r="D902">
            <v>93</v>
          </cell>
          <cell r="E902">
            <v>61</v>
          </cell>
        </row>
        <row r="903">
          <cell r="A903">
            <v>36326</v>
          </cell>
          <cell r="B903">
            <v>72</v>
          </cell>
          <cell r="C903">
            <v>63</v>
          </cell>
          <cell r="D903">
            <v>82</v>
          </cell>
          <cell r="E903">
            <v>61</v>
          </cell>
        </row>
        <row r="904">
          <cell r="A904">
            <v>36327</v>
          </cell>
          <cell r="B904">
            <v>69</v>
          </cell>
          <cell r="C904">
            <v>60</v>
          </cell>
          <cell r="D904">
            <v>84</v>
          </cell>
          <cell r="E904">
            <v>58</v>
          </cell>
        </row>
        <row r="905">
          <cell r="A905">
            <v>36328</v>
          </cell>
          <cell r="B905">
            <v>70</v>
          </cell>
          <cell r="C905">
            <v>62</v>
          </cell>
          <cell r="D905">
            <v>82</v>
          </cell>
          <cell r="E905">
            <v>57</v>
          </cell>
        </row>
        <row r="906">
          <cell r="A906">
            <v>36329</v>
          </cell>
          <cell r="B906">
            <v>69</v>
          </cell>
          <cell r="C906">
            <v>56</v>
          </cell>
          <cell r="D906">
            <v>86</v>
          </cell>
          <cell r="E906">
            <v>58</v>
          </cell>
        </row>
        <row r="907">
          <cell r="A907">
            <v>36330</v>
          </cell>
          <cell r="B907">
            <v>69</v>
          </cell>
          <cell r="C907">
            <v>56</v>
          </cell>
          <cell r="D907">
            <v>86</v>
          </cell>
          <cell r="E907">
            <v>57</v>
          </cell>
        </row>
        <row r="908">
          <cell r="A908">
            <v>36331</v>
          </cell>
          <cell r="B908">
            <v>73</v>
          </cell>
          <cell r="C908">
            <v>61</v>
          </cell>
          <cell r="D908">
            <v>83</v>
          </cell>
          <cell r="E908">
            <v>58</v>
          </cell>
        </row>
        <row r="909">
          <cell r="A909">
            <v>36332</v>
          </cell>
          <cell r="B909">
            <v>72</v>
          </cell>
          <cell r="C909">
            <v>63</v>
          </cell>
          <cell r="D909">
            <v>74</v>
          </cell>
          <cell r="E909">
            <v>59</v>
          </cell>
        </row>
        <row r="910">
          <cell r="A910">
            <v>36333</v>
          </cell>
          <cell r="B910">
            <v>71</v>
          </cell>
          <cell r="C910">
            <v>62</v>
          </cell>
          <cell r="D910">
            <v>80</v>
          </cell>
          <cell r="E910">
            <v>59</v>
          </cell>
        </row>
        <row r="911">
          <cell r="A911">
            <v>36334</v>
          </cell>
          <cell r="B911">
            <v>71</v>
          </cell>
          <cell r="C911">
            <v>61</v>
          </cell>
          <cell r="D911">
            <v>86</v>
          </cell>
          <cell r="E911">
            <v>58</v>
          </cell>
        </row>
        <row r="912">
          <cell r="A912">
            <v>36335</v>
          </cell>
          <cell r="B912">
            <v>71</v>
          </cell>
          <cell r="C912">
            <v>61</v>
          </cell>
          <cell r="D912">
            <v>87</v>
          </cell>
          <cell r="E912">
            <v>59</v>
          </cell>
        </row>
        <row r="913">
          <cell r="A913">
            <v>36336</v>
          </cell>
          <cell r="B913">
            <v>70</v>
          </cell>
          <cell r="C913">
            <v>62</v>
          </cell>
          <cell r="D913">
            <v>84</v>
          </cell>
          <cell r="E913">
            <v>59</v>
          </cell>
        </row>
        <row r="914">
          <cell r="A914">
            <v>36337</v>
          </cell>
          <cell r="B914">
            <v>74</v>
          </cell>
          <cell r="C914">
            <v>63</v>
          </cell>
          <cell r="D914">
            <v>79</v>
          </cell>
          <cell r="E914">
            <v>60</v>
          </cell>
        </row>
        <row r="915">
          <cell r="A915">
            <v>36338</v>
          </cell>
          <cell r="B915">
            <v>72</v>
          </cell>
          <cell r="C915">
            <v>63</v>
          </cell>
          <cell r="D915">
            <v>80</v>
          </cell>
          <cell r="E915">
            <v>59</v>
          </cell>
        </row>
        <row r="916">
          <cell r="A916">
            <v>36339</v>
          </cell>
          <cell r="B916">
            <v>73</v>
          </cell>
          <cell r="C916">
            <v>63</v>
          </cell>
          <cell r="D916">
            <v>84</v>
          </cell>
          <cell r="E916">
            <v>58</v>
          </cell>
        </row>
        <row r="917">
          <cell r="A917">
            <v>36340</v>
          </cell>
          <cell r="B917">
            <v>73</v>
          </cell>
          <cell r="C917">
            <v>63</v>
          </cell>
          <cell r="D917">
            <v>87</v>
          </cell>
          <cell r="E917">
            <v>60</v>
          </cell>
        </row>
        <row r="918">
          <cell r="A918">
            <v>36341</v>
          </cell>
          <cell r="B918">
            <v>74</v>
          </cell>
          <cell r="C918">
            <v>64</v>
          </cell>
          <cell r="D918">
            <v>85</v>
          </cell>
          <cell r="E918">
            <v>60</v>
          </cell>
        </row>
        <row r="919">
          <cell r="A919">
            <v>36342</v>
          </cell>
          <cell r="B919">
            <v>72</v>
          </cell>
          <cell r="C919">
            <v>65</v>
          </cell>
          <cell r="D919">
            <v>81</v>
          </cell>
          <cell r="E919">
            <v>61</v>
          </cell>
        </row>
        <row r="920">
          <cell r="A920">
            <v>36343</v>
          </cell>
          <cell r="B920">
            <v>74</v>
          </cell>
          <cell r="C920">
            <v>65</v>
          </cell>
          <cell r="D920">
            <v>74</v>
          </cell>
          <cell r="E920">
            <v>62</v>
          </cell>
        </row>
        <row r="921">
          <cell r="A921">
            <v>36344</v>
          </cell>
          <cell r="B921">
            <v>73</v>
          </cell>
          <cell r="C921">
            <v>64</v>
          </cell>
          <cell r="D921">
            <v>74</v>
          </cell>
          <cell r="E921">
            <v>60</v>
          </cell>
        </row>
        <row r="922">
          <cell r="A922">
            <v>36345</v>
          </cell>
          <cell r="B922">
            <v>73</v>
          </cell>
          <cell r="C922">
            <v>66</v>
          </cell>
          <cell r="D922">
            <v>80</v>
          </cell>
          <cell r="E922">
            <v>62</v>
          </cell>
        </row>
        <row r="923">
          <cell r="A923">
            <v>36346</v>
          </cell>
          <cell r="B923">
            <v>77</v>
          </cell>
          <cell r="C923">
            <v>63</v>
          </cell>
          <cell r="D923">
            <v>90</v>
          </cell>
          <cell r="E923">
            <v>60</v>
          </cell>
        </row>
        <row r="924">
          <cell r="A924">
            <v>36347</v>
          </cell>
          <cell r="B924">
            <v>73</v>
          </cell>
          <cell r="C924">
            <v>63</v>
          </cell>
          <cell r="D924">
            <v>89</v>
          </cell>
          <cell r="E924">
            <v>63</v>
          </cell>
        </row>
        <row r="925">
          <cell r="A925">
            <v>36348</v>
          </cell>
          <cell r="B925">
            <v>74</v>
          </cell>
          <cell r="C925">
            <v>66</v>
          </cell>
          <cell r="D925">
            <v>85</v>
          </cell>
          <cell r="E925">
            <v>63</v>
          </cell>
        </row>
        <row r="926">
          <cell r="A926">
            <v>36349</v>
          </cell>
          <cell r="B926">
            <v>83</v>
          </cell>
          <cell r="C926">
            <v>68</v>
          </cell>
          <cell r="D926">
            <v>85</v>
          </cell>
          <cell r="E926">
            <v>68</v>
          </cell>
        </row>
        <row r="927">
          <cell r="A927">
            <v>36350</v>
          </cell>
          <cell r="B927">
            <v>78</v>
          </cell>
          <cell r="C927">
            <v>69</v>
          </cell>
          <cell r="D927">
            <v>90</v>
          </cell>
          <cell r="E927">
            <v>70</v>
          </cell>
        </row>
        <row r="928">
          <cell r="A928">
            <v>36351</v>
          </cell>
          <cell r="B928">
            <v>79</v>
          </cell>
          <cell r="C928">
            <v>67</v>
          </cell>
          <cell r="D928">
            <v>91</v>
          </cell>
          <cell r="E928">
            <v>68</v>
          </cell>
        </row>
        <row r="929">
          <cell r="A929">
            <v>36352</v>
          </cell>
          <cell r="B929">
            <v>79</v>
          </cell>
          <cell r="C929">
            <v>67</v>
          </cell>
          <cell r="D929">
            <v>96</v>
          </cell>
          <cell r="E929">
            <v>71</v>
          </cell>
        </row>
        <row r="930">
          <cell r="A930">
            <v>36353</v>
          </cell>
          <cell r="B930">
            <v>82</v>
          </cell>
          <cell r="C930">
            <v>69</v>
          </cell>
          <cell r="D930">
            <v>101</v>
          </cell>
          <cell r="E930">
            <v>71</v>
          </cell>
        </row>
        <row r="931">
          <cell r="A931">
            <v>36354</v>
          </cell>
          <cell r="B931">
            <v>80</v>
          </cell>
          <cell r="C931">
            <v>69</v>
          </cell>
          <cell r="D931">
            <v>93</v>
          </cell>
          <cell r="E931">
            <v>71</v>
          </cell>
        </row>
        <row r="932">
          <cell r="A932">
            <v>36355</v>
          </cell>
          <cell r="B932">
            <v>75</v>
          </cell>
          <cell r="C932">
            <v>67</v>
          </cell>
          <cell r="D932">
            <v>88</v>
          </cell>
          <cell r="E932">
            <v>65</v>
          </cell>
        </row>
        <row r="933">
          <cell r="A933">
            <v>36356</v>
          </cell>
          <cell r="B933">
            <v>74</v>
          </cell>
          <cell r="C933">
            <v>67</v>
          </cell>
          <cell r="D933">
            <v>84</v>
          </cell>
          <cell r="E933">
            <v>64</v>
          </cell>
        </row>
        <row r="934">
          <cell r="A934">
            <v>36357</v>
          </cell>
          <cell r="B934">
            <v>75</v>
          </cell>
          <cell r="C934">
            <v>66</v>
          </cell>
          <cell r="D934">
            <v>84</v>
          </cell>
          <cell r="E934">
            <v>63</v>
          </cell>
        </row>
        <row r="935">
          <cell r="A935">
            <v>36358</v>
          </cell>
          <cell r="B935">
            <v>75</v>
          </cell>
          <cell r="C935">
            <v>64</v>
          </cell>
          <cell r="D935">
            <v>88</v>
          </cell>
          <cell r="E935">
            <v>63</v>
          </cell>
        </row>
        <row r="936">
          <cell r="A936">
            <v>36359</v>
          </cell>
          <cell r="B936">
            <v>76</v>
          </cell>
          <cell r="C936">
            <v>65</v>
          </cell>
          <cell r="D936">
            <v>85</v>
          </cell>
          <cell r="E936">
            <v>63</v>
          </cell>
        </row>
        <row r="937">
          <cell r="A937">
            <v>36360</v>
          </cell>
          <cell r="B937">
            <v>75</v>
          </cell>
          <cell r="C937">
            <v>64</v>
          </cell>
          <cell r="D937">
            <v>86</v>
          </cell>
          <cell r="E937">
            <v>61</v>
          </cell>
        </row>
        <row r="938">
          <cell r="A938">
            <v>36361</v>
          </cell>
          <cell r="B938">
            <v>76</v>
          </cell>
          <cell r="C938">
            <v>65</v>
          </cell>
          <cell r="D938">
            <v>86</v>
          </cell>
          <cell r="E938">
            <v>61</v>
          </cell>
        </row>
        <row r="939">
          <cell r="A939">
            <v>36362</v>
          </cell>
          <cell r="B939">
            <v>75</v>
          </cell>
          <cell r="C939">
            <v>64</v>
          </cell>
          <cell r="D939">
            <v>85</v>
          </cell>
          <cell r="E939">
            <v>59</v>
          </cell>
        </row>
        <row r="940">
          <cell r="A940">
            <v>36363</v>
          </cell>
          <cell r="B940">
            <v>76</v>
          </cell>
          <cell r="C940">
            <v>64</v>
          </cell>
          <cell r="D940">
            <v>89</v>
          </cell>
          <cell r="E940">
            <v>57</v>
          </cell>
        </row>
        <row r="941">
          <cell r="A941">
            <v>36364</v>
          </cell>
          <cell r="B941">
            <v>75</v>
          </cell>
          <cell r="C941">
            <v>64</v>
          </cell>
          <cell r="D941">
            <v>89</v>
          </cell>
          <cell r="E941">
            <v>61</v>
          </cell>
        </row>
        <row r="942">
          <cell r="A942">
            <v>36365</v>
          </cell>
          <cell r="B942">
            <v>75</v>
          </cell>
          <cell r="C942">
            <v>62</v>
          </cell>
          <cell r="D942">
            <v>86</v>
          </cell>
          <cell r="E942">
            <v>60</v>
          </cell>
        </row>
        <row r="943">
          <cell r="A943">
            <v>36366</v>
          </cell>
          <cell r="B943">
            <v>74</v>
          </cell>
          <cell r="C943">
            <v>63</v>
          </cell>
          <cell r="D943">
            <v>84</v>
          </cell>
          <cell r="E943">
            <v>59</v>
          </cell>
        </row>
        <row r="944">
          <cell r="A944">
            <v>36367</v>
          </cell>
          <cell r="B944">
            <v>73</v>
          </cell>
          <cell r="C944">
            <v>64</v>
          </cell>
          <cell r="D944">
            <v>85</v>
          </cell>
          <cell r="E944">
            <v>59</v>
          </cell>
        </row>
        <row r="945">
          <cell r="A945">
            <v>36368</v>
          </cell>
          <cell r="B945">
            <v>71</v>
          </cell>
          <cell r="C945">
            <v>63</v>
          </cell>
          <cell r="D945">
            <v>81</v>
          </cell>
          <cell r="E945">
            <v>57</v>
          </cell>
        </row>
        <row r="946">
          <cell r="A946">
            <v>36369</v>
          </cell>
          <cell r="B946">
            <v>72</v>
          </cell>
          <cell r="C946">
            <v>64</v>
          </cell>
          <cell r="D946">
            <v>81</v>
          </cell>
          <cell r="E946">
            <v>59</v>
          </cell>
        </row>
        <row r="947">
          <cell r="A947">
            <v>36370</v>
          </cell>
          <cell r="B947">
            <v>75</v>
          </cell>
          <cell r="C947">
            <v>64</v>
          </cell>
          <cell r="D947">
            <v>86</v>
          </cell>
          <cell r="E947">
            <v>61</v>
          </cell>
        </row>
        <row r="948">
          <cell r="A948">
            <v>36371</v>
          </cell>
          <cell r="B948">
            <v>76</v>
          </cell>
          <cell r="C948">
            <v>65</v>
          </cell>
          <cell r="D948">
            <v>85</v>
          </cell>
          <cell r="E948">
            <v>63</v>
          </cell>
        </row>
        <row r="949">
          <cell r="A949">
            <v>36372</v>
          </cell>
          <cell r="B949">
            <v>74</v>
          </cell>
          <cell r="C949">
            <v>66</v>
          </cell>
          <cell r="D949">
            <v>84</v>
          </cell>
          <cell r="E949">
            <v>64</v>
          </cell>
        </row>
        <row r="950">
          <cell r="A950">
            <v>36373</v>
          </cell>
          <cell r="B950">
            <v>74</v>
          </cell>
          <cell r="C950">
            <v>64</v>
          </cell>
          <cell r="D950">
            <v>83</v>
          </cell>
          <cell r="E950">
            <v>61</v>
          </cell>
        </row>
        <row r="951">
          <cell r="A951">
            <v>36374</v>
          </cell>
          <cell r="B951">
            <v>74</v>
          </cell>
          <cell r="C951">
            <v>56</v>
          </cell>
          <cell r="D951">
            <v>93</v>
          </cell>
          <cell r="E951">
            <v>63</v>
          </cell>
        </row>
        <row r="952">
          <cell r="A952">
            <v>36375</v>
          </cell>
          <cell r="B952">
            <v>78</v>
          </cell>
          <cell r="C952">
            <v>66</v>
          </cell>
          <cell r="D952">
            <v>94</v>
          </cell>
          <cell r="E952">
            <v>65</v>
          </cell>
        </row>
        <row r="953">
          <cell r="A953">
            <v>36376</v>
          </cell>
          <cell r="B953">
            <v>79</v>
          </cell>
          <cell r="C953">
            <v>66</v>
          </cell>
          <cell r="D953">
            <v>87</v>
          </cell>
          <cell r="E953">
            <v>63</v>
          </cell>
        </row>
        <row r="954">
          <cell r="A954">
            <v>36377</v>
          </cell>
          <cell r="B954">
            <v>73</v>
          </cell>
          <cell r="C954">
            <v>66</v>
          </cell>
          <cell r="D954">
            <v>77</v>
          </cell>
          <cell r="E954">
            <v>62</v>
          </cell>
        </row>
        <row r="955">
          <cell r="A955">
            <v>36378</v>
          </cell>
          <cell r="B955">
            <v>74</v>
          </cell>
          <cell r="C955">
            <v>66</v>
          </cell>
          <cell r="D955">
            <v>76</v>
          </cell>
          <cell r="E955">
            <v>61</v>
          </cell>
        </row>
        <row r="956">
          <cell r="A956">
            <v>36379</v>
          </cell>
          <cell r="B956">
            <v>73</v>
          </cell>
          <cell r="C956">
            <v>62</v>
          </cell>
          <cell r="D956">
            <v>77</v>
          </cell>
          <cell r="E956">
            <v>60</v>
          </cell>
        </row>
        <row r="957">
          <cell r="A957">
            <v>36380</v>
          </cell>
          <cell r="B957">
            <v>74</v>
          </cell>
          <cell r="C957">
            <v>62</v>
          </cell>
          <cell r="D957">
            <v>79</v>
          </cell>
          <cell r="E957">
            <v>59</v>
          </cell>
        </row>
        <row r="958">
          <cell r="A958">
            <v>36381</v>
          </cell>
          <cell r="B958">
            <v>73</v>
          </cell>
          <cell r="C958">
            <v>62</v>
          </cell>
          <cell r="D958">
            <v>80</v>
          </cell>
          <cell r="E958">
            <v>58</v>
          </cell>
        </row>
        <row r="959">
          <cell r="A959">
            <v>36382</v>
          </cell>
          <cell r="B959">
            <v>73</v>
          </cell>
          <cell r="C959">
            <v>64</v>
          </cell>
          <cell r="D959">
            <v>76</v>
          </cell>
          <cell r="E959">
            <v>59</v>
          </cell>
        </row>
        <row r="960">
          <cell r="A960">
            <v>36383</v>
          </cell>
          <cell r="B960">
            <v>73</v>
          </cell>
          <cell r="C960">
            <v>64</v>
          </cell>
          <cell r="D960">
            <v>79</v>
          </cell>
          <cell r="E960">
            <v>59</v>
          </cell>
        </row>
        <row r="961">
          <cell r="A961">
            <v>36384</v>
          </cell>
          <cell r="B961">
            <v>75</v>
          </cell>
          <cell r="C961">
            <v>65</v>
          </cell>
          <cell r="D961">
            <v>86</v>
          </cell>
          <cell r="E961">
            <v>60</v>
          </cell>
        </row>
        <row r="962">
          <cell r="A962">
            <v>36385</v>
          </cell>
          <cell r="B962">
            <v>78</v>
          </cell>
          <cell r="C962">
            <v>66</v>
          </cell>
          <cell r="D962">
            <v>89</v>
          </cell>
          <cell r="E962">
            <v>63</v>
          </cell>
        </row>
        <row r="963">
          <cell r="A963">
            <v>36386</v>
          </cell>
          <cell r="B963">
            <v>74</v>
          </cell>
          <cell r="C963">
            <v>64</v>
          </cell>
          <cell r="D963">
            <v>84</v>
          </cell>
          <cell r="E963">
            <v>59</v>
          </cell>
        </row>
        <row r="964">
          <cell r="A964">
            <v>36387</v>
          </cell>
          <cell r="B964">
            <v>74</v>
          </cell>
          <cell r="C964">
            <v>65</v>
          </cell>
          <cell r="D964">
            <v>85</v>
          </cell>
          <cell r="E964">
            <v>58</v>
          </cell>
        </row>
        <row r="965">
          <cell r="A965">
            <v>36388</v>
          </cell>
          <cell r="B965">
            <v>73</v>
          </cell>
          <cell r="C965">
            <v>63</v>
          </cell>
          <cell r="D965">
            <v>91</v>
          </cell>
          <cell r="E965">
            <v>58</v>
          </cell>
        </row>
        <row r="966">
          <cell r="A966">
            <v>36389</v>
          </cell>
          <cell r="B966">
            <v>73</v>
          </cell>
          <cell r="C966">
            <v>64</v>
          </cell>
          <cell r="D966">
            <v>92</v>
          </cell>
          <cell r="E966">
            <v>63</v>
          </cell>
        </row>
        <row r="967">
          <cell r="A967">
            <v>36390</v>
          </cell>
          <cell r="B967">
            <v>73</v>
          </cell>
          <cell r="C967">
            <v>64</v>
          </cell>
          <cell r="D967">
            <v>90</v>
          </cell>
          <cell r="E967">
            <v>64</v>
          </cell>
        </row>
        <row r="968">
          <cell r="A968">
            <v>36391</v>
          </cell>
          <cell r="B968">
            <v>72</v>
          </cell>
          <cell r="C968">
            <v>62</v>
          </cell>
          <cell r="D968">
            <v>91</v>
          </cell>
          <cell r="E968">
            <v>60</v>
          </cell>
        </row>
        <row r="969">
          <cell r="A969">
            <v>36392</v>
          </cell>
          <cell r="B969">
            <v>69</v>
          </cell>
          <cell r="C969">
            <v>62</v>
          </cell>
          <cell r="D969">
            <v>90</v>
          </cell>
          <cell r="E969">
            <v>61</v>
          </cell>
        </row>
        <row r="970">
          <cell r="A970">
            <v>36393</v>
          </cell>
          <cell r="B970">
            <v>71</v>
          </cell>
          <cell r="C970">
            <v>63</v>
          </cell>
          <cell r="D970">
            <v>94</v>
          </cell>
          <cell r="E970">
            <v>61</v>
          </cell>
        </row>
        <row r="971">
          <cell r="A971">
            <v>36394</v>
          </cell>
          <cell r="B971">
            <v>73</v>
          </cell>
          <cell r="C971">
            <v>63</v>
          </cell>
          <cell r="D971">
            <v>87</v>
          </cell>
          <cell r="E971">
            <v>61</v>
          </cell>
        </row>
        <row r="972">
          <cell r="A972">
            <v>36395</v>
          </cell>
          <cell r="B972">
            <v>71</v>
          </cell>
          <cell r="C972">
            <v>63</v>
          </cell>
          <cell r="D972">
            <v>96</v>
          </cell>
          <cell r="E972">
            <v>63</v>
          </cell>
        </row>
        <row r="973">
          <cell r="A973">
            <v>36396</v>
          </cell>
          <cell r="B973">
            <v>72</v>
          </cell>
          <cell r="C973">
            <v>64</v>
          </cell>
          <cell r="D973">
            <v>96</v>
          </cell>
          <cell r="E973">
            <v>65</v>
          </cell>
        </row>
        <row r="974">
          <cell r="A974">
            <v>36397</v>
          </cell>
          <cell r="B974">
            <v>75</v>
          </cell>
          <cell r="C974">
            <v>66</v>
          </cell>
          <cell r="D974">
            <v>97</v>
          </cell>
          <cell r="E974">
            <v>70</v>
          </cell>
        </row>
        <row r="975">
          <cell r="A975">
            <v>36398</v>
          </cell>
          <cell r="B975">
            <v>83</v>
          </cell>
          <cell r="C975">
            <v>66</v>
          </cell>
          <cell r="D975">
            <v>99</v>
          </cell>
          <cell r="E975">
            <v>70</v>
          </cell>
        </row>
        <row r="976">
          <cell r="A976">
            <v>36399</v>
          </cell>
          <cell r="B976">
            <v>74</v>
          </cell>
          <cell r="C976">
            <v>65</v>
          </cell>
          <cell r="D976">
            <v>95</v>
          </cell>
          <cell r="E976">
            <v>67</v>
          </cell>
        </row>
        <row r="977">
          <cell r="A977">
            <v>36400</v>
          </cell>
          <cell r="B977">
            <v>70</v>
          </cell>
          <cell r="C977">
            <v>63</v>
          </cell>
          <cell r="D977">
            <v>94</v>
          </cell>
          <cell r="E977">
            <v>64</v>
          </cell>
        </row>
        <row r="978">
          <cell r="A978">
            <v>36401</v>
          </cell>
          <cell r="B978">
            <v>72</v>
          </cell>
          <cell r="C978">
            <v>62</v>
          </cell>
          <cell r="D978">
            <v>91</v>
          </cell>
          <cell r="E978">
            <v>60</v>
          </cell>
        </row>
        <row r="979">
          <cell r="A979">
            <v>36402</v>
          </cell>
          <cell r="B979">
            <v>72</v>
          </cell>
          <cell r="C979">
            <v>64</v>
          </cell>
          <cell r="D979">
            <v>83</v>
          </cell>
          <cell r="E979">
            <v>59</v>
          </cell>
        </row>
        <row r="980">
          <cell r="A980">
            <v>36403</v>
          </cell>
          <cell r="B980">
            <v>76</v>
          </cell>
          <cell r="C980">
            <v>63</v>
          </cell>
          <cell r="D980">
            <v>83</v>
          </cell>
          <cell r="E980">
            <v>59</v>
          </cell>
        </row>
        <row r="981">
          <cell r="A981">
            <v>36404</v>
          </cell>
          <cell r="B981">
            <v>79</v>
          </cell>
          <cell r="C981">
            <v>64</v>
          </cell>
          <cell r="D981">
            <v>76</v>
          </cell>
          <cell r="E981">
            <v>61</v>
          </cell>
        </row>
        <row r="982">
          <cell r="A982">
            <v>36405</v>
          </cell>
          <cell r="B982">
            <v>74</v>
          </cell>
          <cell r="C982">
            <v>65</v>
          </cell>
          <cell r="D982">
            <v>75</v>
          </cell>
          <cell r="E982">
            <v>60</v>
          </cell>
        </row>
        <row r="983">
          <cell r="A983">
            <v>36406</v>
          </cell>
          <cell r="B983">
            <v>72</v>
          </cell>
          <cell r="C983">
            <v>64</v>
          </cell>
          <cell r="D983">
            <v>75</v>
          </cell>
          <cell r="E983">
            <v>60</v>
          </cell>
        </row>
        <row r="984">
          <cell r="A984">
            <v>36407</v>
          </cell>
          <cell r="B984">
            <v>72</v>
          </cell>
          <cell r="C984">
            <v>64</v>
          </cell>
          <cell r="D984">
            <v>79</v>
          </cell>
          <cell r="E984">
            <v>59</v>
          </cell>
        </row>
        <row r="985">
          <cell r="A985">
            <v>36408</v>
          </cell>
          <cell r="B985">
            <v>70</v>
          </cell>
          <cell r="C985">
            <v>64</v>
          </cell>
          <cell r="D985">
            <v>78</v>
          </cell>
          <cell r="E985">
            <v>59</v>
          </cell>
        </row>
        <row r="986">
          <cell r="A986">
            <v>36409</v>
          </cell>
          <cell r="B986">
            <v>71</v>
          </cell>
          <cell r="C986">
            <v>64</v>
          </cell>
          <cell r="D986">
            <v>80</v>
          </cell>
          <cell r="E986">
            <v>60</v>
          </cell>
        </row>
        <row r="987">
          <cell r="A987">
            <v>36410</v>
          </cell>
          <cell r="B987">
            <v>70</v>
          </cell>
          <cell r="C987">
            <v>64</v>
          </cell>
          <cell r="D987">
            <v>87</v>
          </cell>
          <cell r="E987">
            <v>58</v>
          </cell>
        </row>
        <row r="988">
          <cell r="A988">
            <v>36411</v>
          </cell>
          <cell r="B988">
            <v>73</v>
          </cell>
          <cell r="C988">
            <v>64</v>
          </cell>
          <cell r="D988">
            <v>87</v>
          </cell>
          <cell r="E988">
            <v>60</v>
          </cell>
        </row>
        <row r="989">
          <cell r="A989">
            <v>36412</v>
          </cell>
          <cell r="B989">
            <v>75</v>
          </cell>
          <cell r="C989">
            <v>65</v>
          </cell>
          <cell r="D989">
            <v>90</v>
          </cell>
          <cell r="E989">
            <v>62</v>
          </cell>
        </row>
        <row r="990">
          <cell r="A990">
            <v>36413</v>
          </cell>
          <cell r="B990">
            <v>74</v>
          </cell>
          <cell r="C990">
            <v>63</v>
          </cell>
          <cell r="D990">
            <v>85</v>
          </cell>
          <cell r="E990">
            <v>62</v>
          </cell>
        </row>
        <row r="991">
          <cell r="A991">
            <v>36414</v>
          </cell>
          <cell r="B991">
            <v>71</v>
          </cell>
          <cell r="C991">
            <v>59</v>
          </cell>
          <cell r="D991">
            <v>78</v>
          </cell>
          <cell r="E991">
            <v>55</v>
          </cell>
        </row>
        <row r="992">
          <cell r="A992">
            <v>36415</v>
          </cell>
          <cell r="B992">
            <v>71</v>
          </cell>
          <cell r="C992">
            <v>62</v>
          </cell>
          <cell r="D992">
            <v>83</v>
          </cell>
          <cell r="E992">
            <v>56</v>
          </cell>
        </row>
        <row r="993">
          <cell r="A993">
            <v>36416</v>
          </cell>
          <cell r="B993">
            <v>71</v>
          </cell>
          <cell r="C993">
            <v>61</v>
          </cell>
          <cell r="D993">
            <v>90</v>
          </cell>
          <cell r="E993">
            <v>62</v>
          </cell>
        </row>
        <row r="994">
          <cell r="A994">
            <v>36417</v>
          </cell>
          <cell r="B994">
            <v>71</v>
          </cell>
          <cell r="C994">
            <v>60</v>
          </cell>
          <cell r="D994">
            <v>82</v>
          </cell>
          <cell r="E994">
            <v>55</v>
          </cell>
        </row>
        <row r="995">
          <cell r="A995">
            <v>36418</v>
          </cell>
          <cell r="B995">
            <v>72</v>
          </cell>
          <cell r="C995">
            <v>63</v>
          </cell>
          <cell r="D995">
            <v>78</v>
          </cell>
          <cell r="E995">
            <v>59</v>
          </cell>
        </row>
        <row r="996">
          <cell r="A996">
            <v>36419</v>
          </cell>
          <cell r="B996">
            <v>69</v>
          </cell>
          <cell r="C996">
            <v>64</v>
          </cell>
          <cell r="D996">
            <v>76</v>
          </cell>
          <cell r="E996">
            <v>58</v>
          </cell>
        </row>
        <row r="997">
          <cell r="A997">
            <v>36420</v>
          </cell>
          <cell r="B997">
            <v>69</v>
          </cell>
          <cell r="C997">
            <v>64</v>
          </cell>
          <cell r="D997">
            <v>75</v>
          </cell>
          <cell r="E997">
            <v>60</v>
          </cell>
        </row>
        <row r="998">
          <cell r="A998">
            <v>36421</v>
          </cell>
          <cell r="B998">
            <v>67</v>
          </cell>
          <cell r="C998">
            <v>64</v>
          </cell>
          <cell r="D998">
            <v>64</v>
          </cell>
          <cell r="E998">
            <v>58</v>
          </cell>
        </row>
        <row r="999">
          <cell r="A999">
            <v>36422</v>
          </cell>
          <cell r="B999">
            <v>71</v>
          </cell>
          <cell r="C999">
            <v>63</v>
          </cell>
          <cell r="D999">
            <v>74</v>
          </cell>
          <cell r="E999">
            <v>60</v>
          </cell>
        </row>
        <row r="1000">
          <cell r="A1000">
            <v>36423</v>
          </cell>
          <cell r="B1000">
            <v>71</v>
          </cell>
          <cell r="C1000">
            <v>60</v>
          </cell>
          <cell r="D1000">
            <v>85</v>
          </cell>
          <cell r="E1000">
            <v>53</v>
          </cell>
        </row>
        <row r="1001">
          <cell r="A1001">
            <v>36424</v>
          </cell>
          <cell r="B1001">
            <v>85</v>
          </cell>
          <cell r="C1001">
            <v>64</v>
          </cell>
          <cell r="D1001">
            <v>92</v>
          </cell>
          <cell r="E1001">
            <v>63</v>
          </cell>
        </row>
        <row r="1002">
          <cell r="A1002">
            <v>36425</v>
          </cell>
          <cell r="B1002">
            <v>79</v>
          </cell>
          <cell r="C1002">
            <v>66</v>
          </cell>
          <cell r="D1002">
            <v>88</v>
          </cell>
          <cell r="E1002">
            <v>67</v>
          </cell>
        </row>
        <row r="1003">
          <cell r="A1003">
            <v>36426</v>
          </cell>
          <cell r="B1003">
            <v>71</v>
          </cell>
          <cell r="C1003">
            <v>65</v>
          </cell>
          <cell r="D1003">
            <v>79</v>
          </cell>
          <cell r="E1003">
            <v>61</v>
          </cell>
        </row>
        <row r="1004">
          <cell r="A1004">
            <v>36427</v>
          </cell>
          <cell r="B1004">
            <v>77</v>
          </cell>
          <cell r="C1004">
            <v>63</v>
          </cell>
          <cell r="D1004">
            <v>83</v>
          </cell>
          <cell r="E1004">
            <v>61</v>
          </cell>
        </row>
        <row r="1005">
          <cell r="A1005">
            <v>36428</v>
          </cell>
          <cell r="B1005">
            <v>67</v>
          </cell>
          <cell r="C1005">
            <v>60</v>
          </cell>
          <cell r="D1005">
            <v>83</v>
          </cell>
          <cell r="E1005">
            <v>60</v>
          </cell>
        </row>
        <row r="1006">
          <cell r="A1006">
            <v>36429</v>
          </cell>
          <cell r="B1006">
            <v>68</v>
          </cell>
          <cell r="C1006">
            <v>61</v>
          </cell>
          <cell r="D1006">
            <v>78</v>
          </cell>
          <cell r="E1006">
            <v>58</v>
          </cell>
        </row>
        <row r="1007">
          <cell r="A1007">
            <v>36430</v>
          </cell>
          <cell r="B1007">
            <v>68</v>
          </cell>
          <cell r="C1007">
            <v>62</v>
          </cell>
          <cell r="D1007">
            <v>74</v>
          </cell>
          <cell r="E1007">
            <v>61</v>
          </cell>
        </row>
        <row r="1008">
          <cell r="A1008">
            <v>36431</v>
          </cell>
          <cell r="B1008">
            <v>68</v>
          </cell>
          <cell r="C1008">
            <v>60</v>
          </cell>
          <cell r="D1008">
            <v>99</v>
          </cell>
          <cell r="E1008">
            <v>58</v>
          </cell>
        </row>
        <row r="1009">
          <cell r="A1009">
            <v>36432</v>
          </cell>
          <cell r="B1009">
            <v>89</v>
          </cell>
          <cell r="C1009">
            <v>57</v>
          </cell>
          <cell r="D1009">
            <v>103</v>
          </cell>
          <cell r="E1009">
            <v>62</v>
          </cell>
        </row>
        <row r="1010">
          <cell r="A1010">
            <v>36433</v>
          </cell>
          <cell r="B1010">
            <v>83</v>
          </cell>
          <cell r="C1010">
            <v>57.5</v>
          </cell>
          <cell r="D1010">
            <v>100</v>
          </cell>
          <cell r="E1010">
            <v>64</v>
          </cell>
        </row>
        <row r="1011">
          <cell r="A1011">
            <v>36434</v>
          </cell>
          <cell r="B1011">
            <v>77</v>
          </cell>
          <cell r="C1011">
            <v>58</v>
          </cell>
          <cell r="D1011">
            <v>89</v>
          </cell>
          <cell r="E1011">
            <v>61</v>
          </cell>
        </row>
        <row r="1012">
          <cell r="A1012">
            <v>36435</v>
          </cell>
          <cell r="B1012">
            <v>70</v>
          </cell>
          <cell r="C1012">
            <v>59</v>
          </cell>
          <cell r="D1012">
            <v>80</v>
          </cell>
          <cell r="E1012">
            <v>57</v>
          </cell>
        </row>
        <row r="1013">
          <cell r="A1013">
            <v>36436</v>
          </cell>
          <cell r="B1013">
            <v>66</v>
          </cell>
          <cell r="C1013">
            <v>60</v>
          </cell>
          <cell r="D1013">
            <v>81</v>
          </cell>
          <cell r="E1013">
            <v>54</v>
          </cell>
        </row>
        <row r="1014">
          <cell r="A1014">
            <v>36437</v>
          </cell>
          <cell r="B1014">
            <v>69</v>
          </cell>
          <cell r="C1014">
            <v>57</v>
          </cell>
          <cell r="D1014">
            <v>83</v>
          </cell>
          <cell r="E1014">
            <v>54</v>
          </cell>
        </row>
        <row r="1015">
          <cell r="A1015">
            <v>36438</v>
          </cell>
          <cell r="B1015">
            <v>73</v>
          </cell>
          <cell r="C1015">
            <v>58</v>
          </cell>
          <cell r="D1015">
            <v>83</v>
          </cell>
          <cell r="E1015">
            <v>57</v>
          </cell>
        </row>
        <row r="1016">
          <cell r="A1016">
            <v>36439</v>
          </cell>
          <cell r="B1016">
            <v>74</v>
          </cell>
          <cell r="C1016">
            <v>60</v>
          </cell>
          <cell r="D1016">
            <v>73</v>
          </cell>
          <cell r="E1016">
            <v>57</v>
          </cell>
        </row>
        <row r="1017">
          <cell r="A1017">
            <v>36440</v>
          </cell>
          <cell r="B1017">
            <v>81</v>
          </cell>
          <cell r="C1017">
            <v>59</v>
          </cell>
          <cell r="D1017">
            <v>90</v>
          </cell>
          <cell r="E1017">
            <v>56</v>
          </cell>
        </row>
        <row r="1018">
          <cell r="A1018">
            <v>36441</v>
          </cell>
          <cell r="B1018">
            <v>88</v>
          </cell>
          <cell r="C1018">
            <v>61</v>
          </cell>
          <cell r="D1018">
            <v>94</v>
          </cell>
          <cell r="E1018">
            <v>60</v>
          </cell>
        </row>
        <row r="1019">
          <cell r="A1019">
            <v>36442</v>
          </cell>
          <cell r="B1019">
            <v>88</v>
          </cell>
          <cell r="C1019">
            <v>63</v>
          </cell>
          <cell r="D1019">
            <v>97</v>
          </cell>
          <cell r="E1019">
            <v>61</v>
          </cell>
        </row>
        <row r="1020">
          <cell r="A1020">
            <v>36443</v>
          </cell>
          <cell r="B1020">
            <v>82</v>
          </cell>
          <cell r="C1020">
            <v>61</v>
          </cell>
          <cell r="D1020">
            <v>95</v>
          </cell>
          <cell r="E1020">
            <v>61</v>
          </cell>
        </row>
        <row r="1021">
          <cell r="A1021">
            <v>36444</v>
          </cell>
          <cell r="B1021">
            <v>72</v>
          </cell>
          <cell r="C1021">
            <v>59</v>
          </cell>
          <cell r="D1021">
            <v>92</v>
          </cell>
          <cell r="E1021">
            <v>60</v>
          </cell>
        </row>
        <row r="1022">
          <cell r="A1022">
            <v>36445</v>
          </cell>
          <cell r="B1022">
            <v>78</v>
          </cell>
          <cell r="C1022">
            <v>58</v>
          </cell>
          <cell r="D1022">
            <v>96</v>
          </cell>
          <cell r="E1022">
            <v>58</v>
          </cell>
        </row>
        <row r="1023">
          <cell r="A1023">
            <v>36446</v>
          </cell>
          <cell r="B1023">
            <v>78</v>
          </cell>
          <cell r="C1023">
            <v>60</v>
          </cell>
          <cell r="D1023">
            <v>97</v>
          </cell>
          <cell r="E1023">
            <v>61</v>
          </cell>
        </row>
        <row r="1024">
          <cell r="A1024">
            <v>36447</v>
          </cell>
          <cell r="B1024">
            <v>73</v>
          </cell>
          <cell r="C1024">
            <v>59</v>
          </cell>
          <cell r="D1024">
            <v>85</v>
          </cell>
          <cell r="E1024">
            <v>59</v>
          </cell>
        </row>
        <row r="1025">
          <cell r="A1025">
            <v>36448</v>
          </cell>
          <cell r="B1025">
            <v>69</v>
          </cell>
          <cell r="C1025">
            <v>61</v>
          </cell>
          <cell r="D1025">
            <v>73</v>
          </cell>
          <cell r="E1025">
            <v>59</v>
          </cell>
        </row>
        <row r="1026">
          <cell r="A1026">
            <v>36449</v>
          </cell>
          <cell r="B1026">
            <v>66</v>
          </cell>
          <cell r="C1026">
            <v>60</v>
          </cell>
          <cell r="D1026">
            <v>80</v>
          </cell>
          <cell r="E1026">
            <v>57</v>
          </cell>
        </row>
        <row r="1027">
          <cell r="A1027">
            <v>36450</v>
          </cell>
          <cell r="B1027">
            <v>72</v>
          </cell>
          <cell r="C1027">
            <v>57</v>
          </cell>
          <cell r="D1027">
            <v>84</v>
          </cell>
          <cell r="E1027">
            <v>53</v>
          </cell>
        </row>
        <row r="1028">
          <cell r="A1028">
            <v>36451</v>
          </cell>
          <cell r="B1028">
            <v>84</v>
          </cell>
          <cell r="C1028">
            <v>58</v>
          </cell>
          <cell r="D1028">
            <v>86</v>
          </cell>
          <cell r="E1028">
            <v>57</v>
          </cell>
        </row>
        <row r="1029">
          <cell r="A1029">
            <v>36452</v>
          </cell>
          <cell r="B1029">
            <v>85</v>
          </cell>
          <cell r="C1029">
            <v>57</v>
          </cell>
          <cell r="D1029">
            <v>92</v>
          </cell>
          <cell r="E1029">
            <v>53</v>
          </cell>
        </row>
        <row r="1030">
          <cell r="A1030">
            <v>36453</v>
          </cell>
          <cell r="B1030">
            <v>95</v>
          </cell>
          <cell r="C1030">
            <v>61</v>
          </cell>
          <cell r="D1030">
            <v>93</v>
          </cell>
          <cell r="E1030">
            <v>57</v>
          </cell>
        </row>
        <row r="1031">
          <cell r="A1031">
            <v>36454</v>
          </cell>
          <cell r="B1031">
            <v>91</v>
          </cell>
          <cell r="C1031">
            <v>63</v>
          </cell>
          <cell r="D1031">
            <v>94</v>
          </cell>
          <cell r="E1031">
            <v>58</v>
          </cell>
        </row>
        <row r="1032">
          <cell r="A1032">
            <v>36455</v>
          </cell>
          <cell r="B1032">
            <v>83</v>
          </cell>
          <cell r="C1032">
            <v>58</v>
          </cell>
          <cell r="D1032">
            <v>91</v>
          </cell>
          <cell r="E1032">
            <v>55</v>
          </cell>
        </row>
        <row r="1033">
          <cell r="A1033">
            <v>36456</v>
          </cell>
          <cell r="B1033">
            <v>71</v>
          </cell>
          <cell r="C1033">
            <v>58</v>
          </cell>
          <cell r="D1033">
            <v>87</v>
          </cell>
          <cell r="E1033">
            <v>56</v>
          </cell>
        </row>
        <row r="1034">
          <cell r="A1034">
            <v>36457</v>
          </cell>
          <cell r="B1034">
            <v>80</v>
          </cell>
          <cell r="C1034">
            <v>59</v>
          </cell>
          <cell r="D1034">
            <v>88</v>
          </cell>
          <cell r="E1034">
            <v>56</v>
          </cell>
        </row>
        <row r="1035">
          <cell r="A1035">
            <v>36458</v>
          </cell>
          <cell r="B1035">
            <v>77</v>
          </cell>
          <cell r="C1035">
            <v>62</v>
          </cell>
          <cell r="D1035">
            <v>88</v>
          </cell>
          <cell r="E1035">
            <v>59</v>
          </cell>
        </row>
        <row r="1036">
          <cell r="A1036">
            <v>36459</v>
          </cell>
          <cell r="B1036">
            <v>67</v>
          </cell>
          <cell r="C1036">
            <v>59</v>
          </cell>
          <cell r="D1036">
            <v>81</v>
          </cell>
          <cell r="E1036">
            <v>58</v>
          </cell>
        </row>
        <row r="1037">
          <cell r="A1037">
            <v>36460</v>
          </cell>
          <cell r="B1037">
            <v>67</v>
          </cell>
          <cell r="C1037">
            <v>59</v>
          </cell>
          <cell r="D1037">
            <v>75</v>
          </cell>
          <cell r="E1037">
            <v>54</v>
          </cell>
        </row>
        <row r="1038">
          <cell r="A1038">
            <v>36461</v>
          </cell>
          <cell r="B1038">
            <v>64</v>
          </cell>
          <cell r="C1038">
            <v>60</v>
          </cell>
          <cell r="D1038">
            <v>68.5</v>
          </cell>
          <cell r="E1038">
            <v>57</v>
          </cell>
        </row>
        <row r="1039">
          <cell r="A1039">
            <v>36462</v>
          </cell>
          <cell r="B1039">
            <v>72</v>
          </cell>
          <cell r="C1039">
            <v>58</v>
          </cell>
          <cell r="D1039">
            <v>71</v>
          </cell>
          <cell r="E1039">
            <v>52</v>
          </cell>
        </row>
        <row r="1040">
          <cell r="A1040">
            <v>36463</v>
          </cell>
          <cell r="B1040">
            <v>90</v>
          </cell>
          <cell r="C1040">
            <v>59</v>
          </cell>
          <cell r="D1040">
            <v>86</v>
          </cell>
          <cell r="E1040">
            <v>52.5</v>
          </cell>
        </row>
        <row r="1041">
          <cell r="A1041">
            <v>36464</v>
          </cell>
          <cell r="B1041">
            <v>88</v>
          </cell>
          <cell r="C1041">
            <v>62</v>
          </cell>
          <cell r="D1041">
            <v>83.5</v>
          </cell>
          <cell r="E1041">
            <v>54</v>
          </cell>
        </row>
        <row r="1042">
          <cell r="A1042">
            <v>36465</v>
          </cell>
          <cell r="B1042">
            <v>81</v>
          </cell>
          <cell r="C1042">
            <v>57</v>
          </cell>
          <cell r="D1042">
            <v>80.5</v>
          </cell>
          <cell r="E1042">
            <v>53.5</v>
          </cell>
        </row>
        <row r="1043">
          <cell r="A1043">
            <v>36466</v>
          </cell>
          <cell r="B1043">
            <v>66</v>
          </cell>
          <cell r="C1043">
            <v>58</v>
          </cell>
          <cell r="D1043">
            <v>74</v>
          </cell>
          <cell r="E1043">
            <v>53</v>
          </cell>
        </row>
        <row r="1044">
          <cell r="A1044">
            <v>36467</v>
          </cell>
          <cell r="B1044">
            <v>65</v>
          </cell>
          <cell r="C1044">
            <v>58</v>
          </cell>
          <cell r="D1044">
            <v>71</v>
          </cell>
          <cell r="E1044">
            <v>52.5</v>
          </cell>
        </row>
        <row r="1045">
          <cell r="A1045">
            <v>36468</v>
          </cell>
          <cell r="B1045">
            <v>65</v>
          </cell>
          <cell r="C1045">
            <v>56</v>
          </cell>
          <cell r="D1045">
            <v>71</v>
          </cell>
          <cell r="E1045">
            <v>51.5</v>
          </cell>
        </row>
        <row r="1046">
          <cell r="A1046">
            <v>36469</v>
          </cell>
          <cell r="B1046">
            <v>66</v>
          </cell>
          <cell r="C1046">
            <v>59</v>
          </cell>
          <cell r="D1046">
            <v>72.5</v>
          </cell>
          <cell r="E1046">
            <v>53</v>
          </cell>
        </row>
        <row r="1047">
          <cell r="A1047">
            <v>36470</v>
          </cell>
          <cell r="B1047">
            <v>64</v>
          </cell>
          <cell r="C1047">
            <v>54</v>
          </cell>
          <cell r="D1047">
            <v>56.5</v>
          </cell>
          <cell r="E1047">
            <v>65.5</v>
          </cell>
        </row>
        <row r="1048">
          <cell r="A1048">
            <v>36471</v>
          </cell>
          <cell r="B1048">
            <v>69</v>
          </cell>
          <cell r="C1048">
            <v>56</v>
          </cell>
          <cell r="D1048">
            <v>71.5</v>
          </cell>
          <cell r="E1048">
            <v>52.5</v>
          </cell>
        </row>
        <row r="1049">
          <cell r="A1049">
            <v>36472</v>
          </cell>
          <cell r="B1049">
            <v>64</v>
          </cell>
          <cell r="C1049">
            <v>57</v>
          </cell>
          <cell r="D1049">
            <v>65.5</v>
          </cell>
          <cell r="E1049">
            <v>53.5</v>
          </cell>
        </row>
        <row r="1050">
          <cell r="A1050">
            <v>36473</v>
          </cell>
          <cell r="B1050">
            <v>64</v>
          </cell>
          <cell r="C1050">
            <v>57</v>
          </cell>
          <cell r="D1050">
            <v>65.5</v>
          </cell>
          <cell r="E1050">
            <v>51</v>
          </cell>
        </row>
        <row r="1051">
          <cell r="A1051">
            <v>36474</v>
          </cell>
          <cell r="B1051">
            <v>66</v>
          </cell>
          <cell r="C1051">
            <v>53</v>
          </cell>
          <cell r="D1051">
            <v>67.5</v>
          </cell>
          <cell r="E1051">
            <v>49</v>
          </cell>
        </row>
        <row r="1052">
          <cell r="A1052">
            <v>36475</v>
          </cell>
          <cell r="B1052">
            <v>70</v>
          </cell>
          <cell r="C1052">
            <v>51</v>
          </cell>
          <cell r="D1052">
            <v>71.5</v>
          </cell>
          <cell r="E1052">
            <v>48</v>
          </cell>
        </row>
        <row r="1053">
          <cell r="A1053">
            <v>36476</v>
          </cell>
          <cell r="B1053">
            <v>63</v>
          </cell>
          <cell r="C1053">
            <v>53</v>
          </cell>
          <cell r="D1053">
            <v>69.5</v>
          </cell>
          <cell r="E1053">
            <v>49</v>
          </cell>
        </row>
        <row r="1054">
          <cell r="A1054">
            <v>36477</v>
          </cell>
          <cell r="B1054">
            <v>63</v>
          </cell>
          <cell r="C1054">
            <v>55</v>
          </cell>
          <cell r="D1054">
            <v>69.5</v>
          </cell>
          <cell r="E1054">
            <v>50</v>
          </cell>
        </row>
        <row r="1055">
          <cell r="A1055">
            <v>36478</v>
          </cell>
          <cell r="B1055">
            <v>65</v>
          </cell>
          <cell r="C1055">
            <v>55</v>
          </cell>
          <cell r="D1055">
            <v>71.5</v>
          </cell>
          <cell r="E1055">
            <v>51.5</v>
          </cell>
        </row>
        <row r="1056">
          <cell r="A1056">
            <v>36479</v>
          </cell>
          <cell r="B1056">
            <v>67</v>
          </cell>
          <cell r="C1056">
            <v>55</v>
          </cell>
          <cell r="D1056">
            <v>71</v>
          </cell>
          <cell r="E1056">
            <v>54.5</v>
          </cell>
        </row>
        <row r="1057">
          <cell r="A1057">
            <v>36480</v>
          </cell>
          <cell r="B1057">
            <v>66</v>
          </cell>
          <cell r="C1057">
            <v>58</v>
          </cell>
          <cell r="D1057">
            <v>69.5</v>
          </cell>
          <cell r="E1057">
            <v>54</v>
          </cell>
        </row>
        <row r="1058">
          <cell r="A1058">
            <v>36481</v>
          </cell>
          <cell r="B1058">
            <v>63</v>
          </cell>
          <cell r="C1058">
            <v>56</v>
          </cell>
          <cell r="D1058">
            <v>62.5</v>
          </cell>
          <cell r="E1058">
            <v>51.5</v>
          </cell>
        </row>
        <row r="1059">
          <cell r="A1059">
            <v>36482</v>
          </cell>
          <cell r="B1059">
            <v>68</v>
          </cell>
          <cell r="C1059">
            <v>54</v>
          </cell>
          <cell r="D1059">
            <v>65.5</v>
          </cell>
          <cell r="E1059">
            <v>47.5</v>
          </cell>
        </row>
        <row r="1060">
          <cell r="A1060">
            <v>36483</v>
          </cell>
          <cell r="B1060">
            <v>63</v>
          </cell>
          <cell r="C1060">
            <v>56</v>
          </cell>
          <cell r="D1060">
            <v>61.5</v>
          </cell>
          <cell r="E1060">
            <v>52.5</v>
          </cell>
        </row>
        <row r="1061">
          <cell r="A1061">
            <v>36484</v>
          </cell>
          <cell r="B1061">
            <v>63</v>
          </cell>
          <cell r="C1061">
            <v>56</v>
          </cell>
          <cell r="D1061">
            <v>61.5</v>
          </cell>
          <cell r="E1061">
            <v>52.5</v>
          </cell>
        </row>
        <row r="1062">
          <cell r="A1062">
            <v>36485</v>
          </cell>
          <cell r="B1062">
            <v>67</v>
          </cell>
          <cell r="C1062">
            <v>50</v>
          </cell>
          <cell r="D1062">
            <v>63.5</v>
          </cell>
          <cell r="E1062">
            <v>46</v>
          </cell>
        </row>
        <row r="1063">
          <cell r="A1063">
            <v>36486</v>
          </cell>
          <cell r="B1063">
            <v>67</v>
          </cell>
          <cell r="C1063">
            <v>51</v>
          </cell>
          <cell r="D1063">
            <v>63</v>
          </cell>
          <cell r="E1063">
            <v>43</v>
          </cell>
        </row>
        <row r="1064">
          <cell r="A1064">
            <v>36487</v>
          </cell>
          <cell r="B1064">
            <v>67</v>
          </cell>
          <cell r="C1064">
            <v>48</v>
          </cell>
          <cell r="D1064">
            <v>66.5</v>
          </cell>
          <cell r="E1064">
            <v>43</v>
          </cell>
        </row>
        <row r="1065">
          <cell r="A1065">
            <v>36488</v>
          </cell>
          <cell r="B1065">
            <v>69</v>
          </cell>
          <cell r="C1065">
            <v>47</v>
          </cell>
          <cell r="D1065">
            <v>66.5</v>
          </cell>
          <cell r="E1065">
            <v>43</v>
          </cell>
        </row>
        <row r="1066">
          <cell r="A1066">
            <v>36489</v>
          </cell>
          <cell r="B1066">
            <v>69</v>
          </cell>
          <cell r="C1066">
            <v>47</v>
          </cell>
          <cell r="D1066">
            <v>50</v>
          </cell>
          <cell r="E1066">
            <v>51</v>
          </cell>
        </row>
        <row r="1067">
          <cell r="A1067">
            <v>36490</v>
          </cell>
          <cell r="B1067">
            <v>69</v>
          </cell>
          <cell r="C1067">
            <v>47</v>
          </cell>
          <cell r="D1067">
            <v>66.5</v>
          </cell>
          <cell r="E1067">
            <v>43</v>
          </cell>
        </row>
        <row r="1068">
          <cell r="A1068">
            <v>36491</v>
          </cell>
          <cell r="B1068">
            <v>69</v>
          </cell>
          <cell r="C1068">
            <v>47</v>
          </cell>
          <cell r="D1068">
            <v>66.5</v>
          </cell>
          <cell r="E1068">
            <v>43</v>
          </cell>
        </row>
        <row r="1069">
          <cell r="A1069">
            <v>36492</v>
          </cell>
          <cell r="B1069">
            <v>68</v>
          </cell>
          <cell r="C1069">
            <v>53</v>
          </cell>
          <cell r="D1069">
            <v>66</v>
          </cell>
          <cell r="E1069">
            <v>46</v>
          </cell>
        </row>
        <row r="1070">
          <cell r="A1070">
            <v>36493</v>
          </cell>
          <cell r="B1070">
            <v>68</v>
          </cell>
          <cell r="C1070">
            <v>53</v>
          </cell>
          <cell r="D1070">
            <v>69.5</v>
          </cell>
          <cell r="E1070">
            <v>48.5</v>
          </cell>
        </row>
        <row r="1071">
          <cell r="A1071">
            <v>36494</v>
          </cell>
          <cell r="B1071">
            <v>64</v>
          </cell>
          <cell r="C1071">
            <v>53</v>
          </cell>
          <cell r="D1071">
            <v>65</v>
          </cell>
          <cell r="E1071">
            <v>50</v>
          </cell>
        </row>
        <row r="1072">
          <cell r="A1072">
            <v>36495</v>
          </cell>
          <cell r="B1072">
            <v>63</v>
          </cell>
          <cell r="C1072">
            <v>53</v>
          </cell>
          <cell r="D1072">
            <v>61</v>
          </cell>
          <cell r="E1072">
            <v>48</v>
          </cell>
        </row>
        <row r="1073">
          <cell r="A1073">
            <v>36496</v>
          </cell>
          <cell r="B1073">
            <v>64</v>
          </cell>
          <cell r="C1073">
            <v>49</v>
          </cell>
          <cell r="D1073">
            <v>61</v>
          </cell>
          <cell r="E1073">
            <v>42.5</v>
          </cell>
        </row>
        <row r="1074">
          <cell r="A1074">
            <v>36497</v>
          </cell>
          <cell r="B1074">
            <v>68</v>
          </cell>
          <cell r="C1074">
            <v>51</v>
          </cell>
          <cell r="D1074">
            <v>60.5</v>
          </cell>
          <cell r="E1074">
            <v>44.5</v>
          </cell>
        </row>
        <row r="1075">
          <cell r="A1075">
            <v>36498</v>
          </cell>
          <cell r="B1075">
            <v>70</v>
          </cell>
          <cell r="C1075">
            <v>46</v>
          </cell>
          <cell r="D1075">
            <v>66</v>
          </cell>
          <cell r="E1075">
            <v>39.5</v>
          </cell>
        </row>
        <row r="1076">
          <cell r="A1076">
            <v>36499</v>
          </cell>
          <cell r="B1076">
            <v>69</v>
          </cell>
          <cell r="C1076">
            <v>49</v>
          </cell>
          <cell r="D1076">
            <v>66</v>
          </cell>
          <cell r="E1076">
            <v>43.5</v>
          </cell>
        </row>
        <row r="1077">
          <cell r="A1077">
            <v>36500</v>
          </cell>
          <cell r="B1077">
            <v>68</v>
          </cell>
          <cell r="C1077">
            <v>45</v>
          </cell>
          <cell r="D1077">
            <v>63</v>
          </cell>
          <cell r="E1077">
            <v>39</v>
          </cell>
        </row>
        <row r="1078">
          <cell r="A1078">
            <v>36501</v>
          </cell>
          <cell r="B1078">
            <v>64</v>
          </cell>
          <cell r="C1078">
            <v>46</v>
          </cell>
          <cell r="D1078">
            <v>62</v>
          </cell>
          <cell r="E1078">
            <v>42</v>
          </cell>
        </row>
        <row r="1079">
          <cell r="A1079">
            <v>36502</v>
          </cell>
          <cell r="B1079">
            <v>67</v>
          </cell>
          <cell r="C1079">
            <v>54</v>
          </cell>
          <cell r="D1079">
            <v>60.5</v>
          </cell>
          <cell r="E1079">
            <v>42.5</v>
          </cell>
        </row>
        <row r="1080">
          <cell r="A1080">
            <v>36503</v>
          </cell>
          <cell r="B1080">
            <v>65</v>
          </cell>
          <cell r="C1080">
            <v>50</v>
          </cell>
          <cell r="D1080">
            <v>60</v>
          </cell>
          <cell r="E1080">
            <v>46</v>
          </cell>
        </row>
        <row r="1081">
          <cell r="A1081">
            <v>36504</v>
          </cell>
          <cell r="B1081">
            <v>64</v>
          </cell>
          <cell r="C1081">
            <v>50</v>
          </cell>
          <cell r="D1081">
            <v>54.5</v>
          </cell>
          <cell r="E1081">
            <v>43.5</v>
          </cell>
        </row>
        <row r="1082">
          <cell r="A1082">
            <v>36505</v>
          </cell>
          <cell r="B1082">
            <v>67</v>
          </cell>
          <cell r="C1082">
            <v>45</v>
          </cell>
          <cell r="D1082">
            <v>60.5</v>
          </cell>
          <cell r="E1082">
            <v>40.5</v>
          </cell>
        </row>
        <row r="1083">
          <cell r="A1083">
            <v>36506</v>
          </cell>
          <cell r="B1083">
            <v>68</v>
          </cell>
          <cell r="C1083">
            <v>44</v>
          </cell>
          <cell r="D1083">
            <v>63.5</v>
          </cell>
          <cell r="E1083">
            <v>37</v>
          </cell>
        </row>
        <row r="1084">
          <cell r="A1084">
            <v>36507</v>
          </cell>
          <cell r="B1084">
            <v>59</v>
          </cell>
          <cell r="C1084">
            <v>46</v>
          </cell>
          <cell r="D1084">
            <v>58</v>
          </cell>
          <cell r="E1084">
            <v>42.5</v>
          </cell>
        </row>
        <row r="1085">
          <cell r="A1085">
            <v>36508</v>
          </cell>
          <cell r="B1085">
            <v>69</v>
          </cell>
          <cell r="C1085">
            <v>46</v>
          </cell>
          <cell r="D1085">
            <v>61.5</v>
          </cell>
          <cell r="E1085">
            <v>41</v>
          </cell>
        </row>
        <row r="1086">
          <cell r="A1086">
            <v>36509</v>
          </cell>
          <cell r="B1086">
            <v>71</v>
          </cell>
          <cell r="C1086">
            <v>46</v>
          </cell>
          <cell r="D1086">
            <v>64</v>
          </cell>
          <cell r="E1086">
            <v>39</v>
          </cell>
        </row>
        <row r="1087">
          <cell r="A1087">
            <v>36510</v>
          </cell>
          <cell r="B1087">
            <v>75</v>
          </cell>
          <cell r="C1087">
            <v>48</v>
          </cell>
          <cell r="D1087">
            <v>66.5</v>
          </cell>
          <cell r="E1087">
            <v>40</v>
          </cell>
        </row>
        <row r="1088">
          <cell r="A1088">
            <v>36511</v>
          </cell>
          <cell r="B1088">
            <v>76</v>
          </cell>
          <cell r="C1088">
            <v>50</v>
          </cell>
          <cell r="D1088">
            <v>67.5</v>
          </cell>
          <cell r="E1088">
            <v>41.5</v>
          </cell>
        </row>
        <row r="1089">
          <cell r="A1089">
            <v>36512</v>
          </cell>
          <cell r="B1089">
            <v>71</v>
          </cell>
          <cell r="C1089">
            <v>15</v>
          </cell>
          <cell r="D1089">
            <v>65</v>
          </cell>
          <cell r="E1089">
            <v>24.5</v>
          </cell>
        </row>
        <row r="1090">
          <cell r="A1090">
            <v>36513</v>
          </cell>
          <cell r="B1090">
            <v>70</v>
          </cell>
          <cell r="C1090">
            <v>47</v>
          </cell>
          <cell r="D1090">
            <v>63</v>
          </cell>
          <cell r="E1090">
            <v>41.5</v>
          </cell>
        </row>
        <row r="1091">
          <cell r="A1091">
            <v>36514</v>
          </cell>
          <cell r="B1091">
            <v>75</v>
          </cell>
          <cell r="C1091">
            <v>50</v>
          </cell>
          <cell r="D1091">
            <v>68</v>
          </cell>
          <cell r="E1091">
            <v>41.5</v>
          </cell>
        </row>
        <row r="1092">
          <cell r="A1092">
            <v>36515</v>
          </cell>
          <cell r="B1092">
            <v>72</v>
          </cell>
          <cell r="C1092">
            <v>47</v>
          </cell>
          <cell r="D1092">
            <v>66</v>
          </cell>
          <cell r="E1092">
            <v>40</v>
          </cell>
        </row>
        <row r="1093">
          <cell r="A1093">
            <v>36516</v>
          </cell>
          <cell r="B1093">
            <v>73</v>
          </cell>
          <cell r="C1093">
            <v>55</v>
          </cell>
          <cell r="D1093">
            <v>69</v>
          </cell>
          <cell r="E1093">
            <v>45</v>
          </cell>
        </row>
        <row r="1094">
          <cell r="A1094">
            <v>36517</v>
          </cell>
          <cell r="B1094">
            <v>83</v>
          </cell>
          <cell r="C1094">
            <v>47</v>
          </cell>
          <cell r="D1094">
            <v>73</v>
          </cell>
          <cell r="E1094">
            <v>40.5</v>
          </cell>
        </row>
        <row r="1095">
          <cell r="A1095">
            <v>36518</v>
          </cell>
          <cell r="B1095">
            <v>78</v>
          </cell>
          <cell r="C1095">
            <v>47</v>
          </cell>
          <cell r="D1095">
            <v>70.5</v>
          </cell>
          <cell r="E1095">
            <v>40</v>
          </cell>
        </row>
        <row r="1096">
          <cell r="A1096">
            <v>36519</v>
          </cell>
          <cell r="B1096">
            <v>76</v>
          </cell>
          <cell r="C1096">
            <v>47</v>
          </cell>
          <cell r="D1096">
            <v>69</v>
          </cell>
          <cell r="E1096">
            <v>40</v>
          </cell>
        </row>
        <row r="1097">
          <cell r="A1097">
            <v>36520</v>
          </cell>
          <cell r="B1097">
            <v>74</v>
          </cell>
          <cell r="C1097">
            <v>50</v>
          </cell>
          <cell r="D1097">
            <v>69</v>
          </cell>
          <cell r="E1097">
            <v>41</v>
          </cell>
        </row>
        <row r="1098">
          <cell r="A1098">
            <v>36521</v>
          </cell>
          <cell r="B1098">
            <v>74</v>
          </cell>
          <cell r="C1098">
            <v>52</v>
          </cell>
          <cell r="D1098">
            <v>71</v>
          </cell>
          <cell r="E1098">
            <v>44.5</v>
          </cell>
        </row>
        <row r="1099">
          <cell r="A1099">
            <v>36522</v>
          </cell>
          <cell r="B1099">
            <v>74</v>
          </cell>
          <cell r="C1099">
            <v>52</v>
          </cell>
          <cell r="D1099">
            <v>71</v>
          </cell>
          <cell r="E1099">
            <v>44.5</v>
          </cell>
        </row>
        <row r="1100">
          <cell r="A1100">
            <v>36523</v>
          </cell>
          <cell r="B1100">
            <v>72</v>
          </cell>
          <cell r="C1100">
            <v>50</v>
          </cell>
          <cell r="D1100">
            <v>68</v>
          </cell>
          <cell r="E1100">
            <v>41.5</v>
          </cell>
        </row>
        <row r="1101">
          <cell r="A1101">
            <v>36524</v>
          </cell>
          <cell r="B1101">
            <v>64</v>
          </cell>
          <cell r="C1101">
            <v>47</v>
          </cell>
          <cell r="D1101">
            <v>62</v>
          </cell>
          <cell r="E1101">
            <v>41</v>
          </cell>
        </row>
        <row r="1102">
          <cell r="A1102">
            <v>36525</v>
          </cell>
          <cell r="B1102">
            <v>45</v>
          </cell>
          <cell r="C1102">
            <v>54</v>
          </cell>
          <cell r="D1102">
            <v>40.5</v>
          </cell>
          <cell r="E1102">
            <v>55.5</v>
          </cell>
        </row>
        <row r="1103">
          <cell r="B1103" t="str">
            <v>Hi</v>
          </cell>
          <cell r="C1103" t="str">
            <v>Lo</v>
          </cell>
          <cell r="D1103" t="str">
            <v>Hi</v>
          </cell>
          <cell r="E1103" t="str">
            <v>Lo</v>
          </cell>
        </row>
        <row r="1104">
          <cell r="A1104" t="str">
            <v>Date</v>
          </cell>
          <cell r="B1104" t="str">
            <v>Los Angeles</v>
          </cell>
        </row>
        <row r="1104">
          <cell r="D1104" t="str">
            <v>Burbank</v>
          </cell>
        </row>
        <row r="1105">
          <cell r="A1105">
            <v>36526</v>
          </cell>
          <cell r="B1105">
            <v>44</v>
          </cell>
          <cell r="C1105">
            <v>58</v>
          </cell>
          <cell r="D1105">
            <v>57</v>
          </cell>
          <cell r="E1105">
            <v>41</v>
          </cell>
        </row>
        <row r="1106">
          <cell r="A1106">
            <v>36527</v>
          </cell>
          <cell r="B1106">
            <v>60</v>
          </cell>
          <cell r="C1106">
            <v>48</v>
          </cell>
          <cell r="D1106">
            <v>55</v>
          </cell>
          <cell r="E1106">
            <v>40</v>
          </cell>
        </row>
        <row r="1107">
          <cell r="A1107">
            <v>36528</v>
          </cell>
          <cell r="B1107">
            <v>66</v>
          </cell>
          <cell r="C1107">
            <v>44</v>
          </cell>
          <cell r="D1107">
            <v>59.5</v>
          </cell>
          <cell r="E1107">
            <v>36.5</v>
          </cell>
        </row>
        <row r="1108">
          <cell r="A1108">
            <v>36529</v>
          </cell>
          <cell r="B1108">
            <v>69</v>
          </cell>
          <cell r="C1108">
            <v>47</v>
          </cell>
          <cell r="D1108">
            <v>62</v>
          </cell>
          <cell r="E1108">
            <v>39.5</v>
          </cell>
        </row>
        <row r="1109">
          <cell r="A1109">
            <v>36530</v>
          </cell>
          <cell r="B1109">
            <v>70</v>
          </cell>
          <cell r="C1109">
            <v>43</v>
          </cell>
          <cell r="D1109">
            <v>60.5</v>
          </cell>
          <cell r="E1109">
            <v>37</v>
          </cell>
        </row>
        <row r="1110">
          <cell r="A1110">
            <v>36531</v>
          </cell>
          <cell r="B1110">
            <v>67</v>
          </cell>
          <cell r="C1110">
            <v>46</v>
          </cell>
          <cell r="D1110">
            <v>61.5</v>
          </cell>
          <cell r="E1110">
            <v>37.5</v>
          </cell>
        </row>
        <row r="1111">
          <cell r="A1111">
            <v>36532</v>
          </cell>
          <cell r="B1111">
            <v>63</v>
          </cell>
          <cell r="C1111">
            <v>46</v>
          </cell>
          <cell r="D1111">
            <v>58.5</v>
          </cell>
          <cell r="E1111">
            <v>39</v>
          </cell>
        </row>
        <row r="1112">
          <cell r="A1112">
            <v>36533</v>
          </cell>
          <cell r="B1112">
            <v>62</v>
          </cell>
          <cell r="C1112">
            <v>41</v>
          </cell>
          <cell r="D1112">
            <v>59</v>
          </cell>
          <cell r="E1112">
            <v>35.5</v>
          </cell>
        </row>
        <row r="1113">
          <cell r="A1113">
            <v>36534</v>
          </cell>
          <cell r="B1113">
            <v>62</v>
          </cell>
          <cell r="C1113">
            <v>45</v>
          </cell>
          <cell r="D1113">
            <v>60</v>
          </cell>
          <cell r="E1113">
            <v>38</v>
          </cell>
        </row>
        <row r="1114">
          <cell r="A1114">
            <v>36535</v>
          </cell>
          <cell r="B1114">
            <v>62</v>
          </cell>
          <cell r="C1114">
            <v>48</v>
          </cell>
          <cell r="D1114">
            <v>60</v>
          </cell>
          <cell r="E1114">
            <v>41</v>
          </cell>
        </row>
        <row r="1115">
          <cell r="A1115">
            <v>36536</v>
          </cell>
          <cell r="B1115">
            <v>60</v>
          </cell>
          <cell r="C1115">
            <v>50</v>
          </cell>
          <cell r="D1115">
            <v>60.5</v>
          </cell>
          <cell r="E1115">
            <v>43</v>
          </cell>
        </row>
        <row r="1116">
          <cell r="A1116">
            <v>36537</v>
          </cell>
          <cell r="B1116">
            <v>62</v>
          </cell>
          <cell r="C1116">
            <v>53</v>
          </cell>
          <cell r="D1116">
            <v>62.5</v>
          </cell>
          <cell r="E1116">
            <v>49</v>
          </cell>
        </row>
        <row r="1117">
          <cell r="A1117">
            <v>36538</v>
          </cell>
          <cell r="B1117">
            <v>75</v>
          </cell>
          <cell r="C1117">
            <v>49</v>
          </cell>
          <cell r="D1117">
            <v>72.5</v>
          </cell>
          <cell r="E1117">
            <v>43.5</v>
          </cell>
        </row>
        <row r="1118">
          <cell r="A1118">
            <v>36539</v>
          </cell>
          <cell r="B1118">
            <v>77</v>
          </cell>
          <cell r="C1118">
            <v>53</v>
          </cell>
          <cell r="D1118">
            <v>72</v>
          </cell>
          <cell r="E1118">
            <v>47</v>
          </cell>
        </row>
        <row r="1119">
          <cell r="A1119">
            <v>36540</v>
          </cell>
          <cell r="B1119">
            <v>74</v>
          </cell>
          <cell r="C1119">
            <v>58</v>
          </cell>
          <cell r="D1119">
            <v>69.5</v>
          </cell>
          <cell r="E1119">
            <v>54.5</v>
          </cell>
        </row>
        <row r="1120">
          <cell r="A1120">
            <v>36541</v>
          </cell>
          <cell r="B1120">
            <v>64</v>
          </cell>
          <cell r="C1120">
            <v>58</v>
          </cell>
          <cell r="D1120">
            <v>63.5</v>
          </cell>
          <cell r="E1120">
            <v>54</v>
          </cell>
        </row>
        <row r="1121">
          <cell r="A1121">
            <v>36542</v>
          </cell>
          <cell r="B1121">
            <v>68</v>
          </cell>
          <cell r="C1121">
            <v>58</v>
          </cell>
          <cell r="D1121">
            <v>63.5</v>
          </cell>
          <cell r="E1121">
            <v>54</v>
          </cell>
        </row>
        <row r="1122">
          <cell r="A1122">
            <v>36543</v>
          </cell>
          <cell r="B1122">
            <v>76</v>
          </cell>
          <cell r="C1122">
            <v>60</v>
          </cell>
          <cell r="D1122">
            <v>71</v>
          </cell>
          <cell r="E1122">
            <v>57</v>
          </cell>
        </row>
        <row r="1123">
          <cell r="A1123">
            <v>36544</v>
          </cell>
          <cell r="B1123">
            <v>76</v>
          </cell>
          <cell r="C1123">
            <v>60</v>
          </cell>
          <cell r="D1123">
            <v>71</v>
          </cell>
          <cell r="E1123">
            <v>57</v>
          </cell>
        </row>
        <row r="1124">
          <cell r="A1124">
            <v>36545</v>
          </cell>
          <cell r="B1124">
            <v>68</v>
          </cell>
          <cell r="C1124">
            <v>57</v>
          </cell>
          <cell r="D1124">
            <v>64.5</v>
          </cell>
          <cell r="E1124">
            <v>54.5</v>
          </cell>
        </row>
        <row r="1125">
          <cell r="A1125">
            <v>36546</v>
          </cell>
          <cell r="B1125">
            <v>61</v>
          </cell>
          <cell r="C1125">
            <v>56</v>
          </cell>
          <cell r="D1125">
            <v>61</v>
          </cell>
          <cell r="E1125">
            <v>50</v>
          </cell>
        </row>
        <row r="1126">
          <cell r="A1126">
            <v>36547</v>
          </cell>
          <cell r="B1126">
            <v>61</v>
          </cell>
          <cell r="C1126">
            <v>56</v>
          </cell>
          <cell r="D1126">
            <v>61</v>
          </cell>
          <cell r="E1126">
            <v>50</v>
          </cell>
        </row>
        <row r="1127">
          <cell r="A1127">
            <v>36548</v>
          </cell>
          <cell r="B1127">
            <v>61</v>
          </cell>
          <cell r="C1127">
            <v>52</v>
          </cell>
          <cell r="D1127">
            <v>57</v>
          </cell>
          <cell r="E1127">
            <v>51</v>
          </cell>
        </row>
        <row r="1128">
          <cell r="A1128">
            <v>36549</v>
          </cell>
          <cell r="B1128">
            <v>73</v>
          </cell>
          <cell r="C1128">
            <v>56</v>
          </cell>
          <cell r="D1128">
            <v>64.5</v>
          </cell>
          <cell r="E1128">
            <v>52</v>
          </cell>
        </row>
        <row r="1129">
          <cell r="A1129">
            <v>36550</v>
          </cell>
          <cell r="B1129">
            <v>63</v>
          </cell>
          <cell r="C1129">
            <v>57</v>
          </cell>
          <cell r="D1129">
            <v>60.5</v>
          </cell>
          <cell r="E1129">
            <v>53.5</v>
          </cell>
        </row>
        <row r="1130">
          <cell r="A1130">
            <v>36551</v>
          </cell>
          <cell r="B1130">
            <v>66</v>
          </cell>
          <cell r="C1130">
            <v>53</v>
          </cell>
          <cell r="D1130">
            <v>55.5</v>
          </cell>
          <cell r="E1130">
            <v>45</v>
          </cell>
        </row>
        <row r="1131">
          <cell r="A1131">
            <v>36552</v>
          </cell>
          <cell r="B1131">
            <v>65</v>
          </cell>
          <cell r="C1131">
            <v>48</v>
          </cell>
          <cell r="D1131">
            <v>58</v>
          </cell>
          <cell r="E1131">
            <v>43</v>
          </cell>
        </row>
        <row r="1132">
          <cell r="A1132">
            <v>36553</v>
          </cell>
          <cell r="B1132">
            <v>70</v>
          </cell>
          <cell r="C1132">
            <v>48</v>
          </cell>
          <cell r="D1132">
            <v>58</v>
          </cell>
          <cell r="E1132">
            <v>41.5</v>
          </cell>
        </row>
        <row r="1133">
          <cell r="A1133">
            <v>36554</v>
          </cell>
          <cell r="B1133">
            <v>63</v>
          </cell>
          <cell r="C1133">
            <v>47</v>
          </cell>
          <cell r="D1133">
            <v>61</v>
          </cell>
          <cell r="E1133">
            <v>41.5</v>
          </cell>
        </row>
        <row r="1134">
          <cell r="A1134">
            <v>36555</v>
          </cell>
          <cell r="B1134">
            <v>59</v>
          </cell>
          <cell r="C1134">
            <v>11</v>
          </cell>
          <cell r="D1134">
            <v>56</v>
          </cell>
          <cell r="E1134">
            <v>29</v>
          </cell>
        </row>
        <row r="1135">
          <cell r="A1135">
            <v>36556</v>
          </cell>
          <cell r="B1135">
            <v>64</v>
          </cell>
          <cell r="C1135">
            <v>55</v>
          </cell>
          <cell r="D1135">
            <v>61.5</v>
          </cell>
          <cell r="E1135">
            <v>51.5</v>
          </cell>
        </row>
        <row r="1136">
          <cell r="A1136">
            <v>36557</v>
          </cell>
          <cell r="B1136">
            <v>77</v>
          </cell>
          <cell r="C1136">
            <v>49</v>
          </cell>
          <cell r="D1136">
            <v>70.5</v>
          </cell>
          <cell r="E1136">
            <v>46</v>
          </cell>
        </row>
        <row r="1137">
          <cell r="A1137">
            <v>36558</v>
          </cell>
          <cell r="B1137">
            <v>79</v>
          </cell>
          <cell r="C1137">
            <v>55</v>
          </cell>
          <cell r="D1137">
            <v>75</v>
          </cell>
          <cell r="E1137">
            <v>48.5</v>
          </cell>
        </row>
        <row r="1138">
          <cell r="A1138">
            <v>36559</v>
          </cell>
          <cell r="B1138">
            <v>75</v>
          </cell>
          <cell r="C1138">
            <v>50</v>
          </cell>
          <cell r="D1138">
            <v>76</v>
          </cell>
          <cell r="E1138">
            <v>47</v>
          </cell>
        </row>
        <row r="1139">
          <cell r="A1139">
            <v>36560</v>
          </cell>
          <cell r="B1139">
            <v>64</v>
          </cell>
          <cell r="C1139">
            <v>54</v>
          </cell>
          <cell r="D1139">
            <v>63.5</v>
          </cell>
          <cell r="E1139">
            <v>53</v>
          </cell>
        </row>
        <row r="1140">
          <cell r="A1140">
            <v>36561</v>
          </cell>
          <cell r="B1140">
            <v>70</v>
          </cell>
          <cell r="C1140">
            <v>48</v>
          </cell>
          <cell r="D1140">
            <v>69</v>
          </cell>
          <cell r="E1140">
            <v>45.5</v>
          </cell>
        </row>
        <row r="1141">
          <cell r="A1141">
            <v>36562</v>
          </cell>
          <cell r="B1141">
            <v>70</v>
          </cell>
          <cell r="C1141">
            <v>48</v>
          </cell>
          <cell r="D1141">
            <v>69</v>
          </cell>
          <cell r="E1141">
            <v>45.5</v>
          </cell>
        </row>
        <row r="1142">
          <cell r="A1142">
            <v>36563</v>
          </cell>
          <cell r="B1142">
            <v>69</v>
          </cell>
          <cell r="C1142">
            <v>51</v>
          </cell>
          <cell r="D1142">
            <v>71.5</v>
          </cell>
          <cell r="E1142">
            <v>47.5</v>
          </cell>
        </row>
        <row r="1143">
          <cell r="A1143">
            <v>36564</v>
          </cell>
          <cell r="B1143">
            <v>73</v>
          </cell>
          <cell r="C1143">
            <v>55</v>
          </cell>
          <cell r="D1143">
            <v>71.5</v>
          </cell>
          <cell r="E1143">
            <v>50.5</v>
          </cell>
        </row>
        <row r="1144">
          <cell r="A1144">
            <v>36565</v>
          </cell>
          <cell r="B1144">
            <v>65</v>
          </cell>
          <cell r="C1144">
            <v>52</v>
          </cell>
          <cell r="D1144">
            <v>67</v>
          </cell>
          <cell r="E1144">
            <v>51</v>
          </cell>
        </row>
        <row r="1145">
          <cell r="A1145">
            <v>36566</v>
          </cell>
          <cell r="B1145">
            <v>60</v>
          </cell>
          <cell r="C1145">
            <v>55</v>
          </cell>
          <cell r="D1145">
            <v>61.5</v>
          </cell>
          <cell r="E1145">
            <v>53.5</v>
          </cell>
        </row>
        <row r="1146">
          <cell r="A1146">
            <v>36567</v>
          </cell>
          <cell r="B1146">
            <v>60</v>
          </cell>
          <cell r="C1146">
            <v>51</v>
          </cell>
          <cell r="D1146">
            <v>59</v>
          </cell>
          <cell r="E1146">
            <v>48.5</v>
          </cell>
        </row>
        <row r="1147">
          <cell r="A1147">
            <v>36568</v>
          </cell>
          <cell r="B1147">
            <v>63</v>
          </cell>
          <cell r="C1147">
            <v>54</v>
          </cell>
          <cell r="D1147">
            <v>60.5</v>
          </cell>
          <cell r="E1147">
            <v>49</v>
          </cell>
        </row>
        <row r="1148">
          <cell r="A1148">
            <v>36569</v>
          </cell>
          <cell r="B1148">
            <v>60</v>
          </cell>
          <cell r="C1148">
            <v>54</v>
          </cell>
          <cell r="D1148">
            <v>59</v>
          </cell>
          <cell r="E1148">
            <v>49</v>
          </cell>
        </row>
        <row r="1149">
          <cell r="A1149">
            <v>36570</v>
          </cell>
          <cell r="B1149">
            <v>60</v>
          </cell>
          <cell r="C1149">
            <v>54</v>
          </cell>
          <cell r="D1149">
            <v>59</v>
          </cell>
          <cell r="E1149">
            <v>49</v>
          </cell>
        </row>
        <row r="1150">
          <cell r="A1150">
            <v>36571</v>
          </cell>
          <cell r="B1150">
            <v>63</v>
          </cell>
          <cell r="C1150">
            <v>56</v>
          </cell>
          <cell r="D1150">
            <v>62</v>
          </cell>
          <cell r="E1150">
            <v>48.5</v>
          </cell>
        </row>
        <row r="1151">
          <cell r="A1151">
            <v>36572</v>
          </cell>
          <cell r="B1151">
            <v>57</v>
          </cell>
          <cell r="C1151">
            <v>52</v>
          </cell>
          <cell r="D1151">
            <v>55.5</v>
          </cell>
          <cell r="E1151">
            <v>49</v>
          </cell>
        </row>
        <row r="1152">
          <cell r="A1152">
            <v>36573</v>
          </cell>
          <cell r="B1152">
            <v>58</v>
          </cell>
          <cell r="C1152">
            <v>49</v>
          </cell>
          <cell r="D1152">
            <v>58</v>
          </cell>
          <cell r="E1152">
            <v>47.5</v>
          </cell>
        </row>
        <row r="1153">
          <cell r="A1153">
            <v>36574</v>
          </cell>
          <cell r="B1153">
            <v>71</v>
          </cell>
          <cell r="C1153">
            <v>49</v>
          </cell>
          <cell r="D1153">
            <v>66.5</v>
          </cell>
          <cell r="E1153">
            <v>46</v>
          </cell>
        </row>
        <row r="1154">
          <cell r="A1154">
            <v>36575</v>
          </cell>
          <cell r="B1154">
            <v>63</v>
          </cell>
          <cell r="C1154">
            <v>50</v>
          </cell>
          <cell r="D1154">
            <v>67</v>
          </cell>
          <cell r="E1154">
            <v>48.5</v>
          </cell>
        </row>
        <row r="1155">
          <cell r="A1155">
            <v>36576</v>
          </cell>
          <cell r="B1155">
            <v>63</v>
          </cell>
          <cell r="C1155">
            <v>50</v>
          </cell>
          <cell r="D1155">
            <v>67</v>
          </cell>
          <cell r="E1155">
            <v>48.5</v>
          </cell>
        </row>
        <row r="1156">
          <cell r="A1156">
            <v>36577</v>
          </cell>
          <cell r="B1156">
            <v>58</v>
          </cell>
          <cell r="C1156">
            <v>48</v>
          </cell>
          <cell r="D1156">
            <v>61</v>
          </cell>
          <cell r="E1156">
            <v>47.5</v>
          </cell>
        </row>
        <row r="1157">
          <cell r="A1157">
            <v>36578</v>
          </cell>
          <cell r="B1157">
            <v>60</v>
          </cell>
          <cell r="C1157">
            <v>49</v>
          </cell>
          <cell r="D1157">
            <v>60</v>
          </cell>
          <cell r="E1157">
            <v>47</v>
          </cell>
        </row>
        <row r="1158">
          <cell r="A1158">
            <v>36579</v>
          </cell>
          <cell r="B1158">
            <v>57</v>
          </cell>
          <cell r="C1158">
            <v>50</v>
          </cell>
          <cell r="D1158">
            <v>57</v>
          </cell>
          <cell r="E1158">
            <v>45.5</v>
          </cell>
        </row>
        <row r="1159">
          <cell r="A1159">
            <v>36580</v>
          </cell>
          <cell r="B1159">
            <v>58</v>
          </cell>
          <cell r="C1159">
            <v>46</v>
          </cell>
          <cell r="D1159">
            <v>55</v>
          </cell>
          <cell r="E1159">
            <v>40.5</v>
          </cell>
        </row>
        <row r="1160">
          <cell r="A1160">
            <v>36581</v>
          </cell>
          <cell r="B1160">
            <v>60</v>
          </cell>
          <cell r="C1160">
            <v>50</v>
          </cell>
          <cell r="D1160">
            <v>60</v>
          </cell>
          <cell r="E1160">
            <v>45.5</v>
          </cell>
        </row>
        <row r="1161">
          <cell r="A1161">
            <v>36582</v>
          </cell>
          <cell r="B1161">
            <v>62</v>
          </cell>
          <cell r="C1161">
            <v>48</v>
          </cell>
          <cell r="D1161">
            <v>64</v>
          </cell>
          <cell r="E1161">
            <v>48.5</v>
          </cell>
        </row>
        <row r="1162">
          <cell r="A1162">
            <v>36583</v>
          </cell>
          <cell r="B1162">
            <v>57</v>
          </cell>
          <cell r="C1162">
            <v>53</v>
          </cell>
          <cell r="D1162">
            <v>57.5</v>
          </cell>
          <cell r="E1162">
            <v>46.5</v>
          </cell>
        </row>
        <row r="1163">
          <cell r="A1163">
            <v>36584</v>
          </cell>
          <cell r="B1163">
            <v>61</v>
          </cell>
          <cell r="C1163">
            <v>45</v>
          </cell>
          <cell r="D1163">
            <v>59.5</v>
          </cell>
          <cell r="E1163">
            <v>45</v>
          </cell>
        </row>
        <row r="1164">
          <cell r="A1164">
            <v>36585</v>
          </cell>
          <cell r="B1164">
            <v>64</v>
          </cell>
          <cell r="C1164">
            <v>45</v>
          </cell>
          <cell r="D1164">
            <v>61</v>
          </cell>
          <cell r="E1164">
            <v>43</v>
          </cell>
        </row>
        <row r="1165">
          <cell r="A1165">
            <v>36586</v>
          </cell>
          <cell r="B1165">
            <v>62</v>
          </cell>
          <cell r="C1165">
            <v>49</v>
          </cell>
          <cell r="D1165">
            <v>60</v>
          </cell>
          <cell r="E1165">
            <v>43.5</v>
          </cell>
        </row>
        <row r="1166">
          <cell r="A1166">
            <v>36587</v>
          </cell>
          <cell r="B1166">
            <v>66</v>
          </cell>
          <cell r="C1166">
            <v>48</v>
          </cell>
          <cell r="D1166">
            <v>61.5</v>
          </cell>
          <cell r="E1166">
            <v>44.5</v>
          </cell>
        </row>
        <row r="1167">
          <cell r="A1167">
            <v>36588</v>
          </cell>
          <cell r="B1167">
            <v>66</v>
          </cell>
          <cell r="C1167">
            <v>48</v>
          </cell>
          <cell r="D1167">
            <v>63</v>
          </cell>
          <cell r="E1167">
            <v>47</v>
          </cell>
        </row>
        <row r="1168">
          <cell r="A1168">
            <v>36589</v>
          </cell>
          <cell r="B1168">
            <v>59</v>
          </cell>
          <cell r="C1168">
            <v>49</v>
          </cell>
          <cell r="D1168">
            <v>60.5</v>
          </cell>
          <cell r="E1168">
            <v>48</v>
          </cell>
        </row>
        <row r="1169">
          <cell r="A1169">
            <v>36590</v>
          </cell>
          <cell r="B1169">
            <v>56</v>
          </cell>
          <cell r="C1169">
            <v>48</v>
          </cell>
          <cell r="D1169">
            <v>54.5</v>
          </cell>
          <cell r="E1169">
            <v>46</v>
          </cell>
        </row>
        <row r="1170">
          <cell r="A1170">
            <v>36591</v>
          </cell>
          <cell r="B1170">
            <v>61</v>
          </cell>
          <cell r="C1170">
            <v>48</v>
          </cell>
          <cell r="D1170">
            <v>59</v>
          </cell>
          <cell r="E1170">
            <v>24.5</v>
          </cell>
        </row>
        <row r="1171">
          <cell r="A1171">
            <v>36592</v>
          </cell>
          <cell r="B1171">
            <v>58</v>
          </cell>
          <cell r="C1171">
            <v>45</v>
          </cell>
          <cell r="D1171">
            <v>57.5</v>
          </cell>
          <cell r="E1171">
            <v>42</v>
          </cell>
        </row>
        <row r="1172">
          <cell r="A1172">
            <v>36593</v>
          </cell>
          <cell r="B1172">
            <v>58</v>
          </cell>
          <cell r="C1172">
            <v>51</v>
          </cell>
          <cell r="D1172">
            <v>57.5</v>
          </cell>
          <cell r="E1172">
            <v>48.5</v>
          </cell>
        </row>
        <row r="1173">
          <cell r="A1173">
            <v>36594</v>
          </cell>
          <cell r="B1173">
            <v>59</v>
          </cell>
          <cell r="C1173">
            <v>48</v>
          </cell>
          <cell r="D1173">
            <v>58</v>
          </cell>
          <cell r="E1173">
            <v>47</v>
          </cell>
        </row>
        <row r="1174">
          <cell r="A1174">
            <v>36595</v>
          </cell>
          <cell r="B1174">
            <v>74</v>
          </cell>
          <cell r="C1174">
            <v>52</v>
          </cell>
          <cell r="D1174">
            <v>71</v>
          </cell>
          <cell r="E1174">
            <v>47.5</v>
          </cell>
        </row>
        <row r="1175">
          <cell r="A1175">
            <v>36596</v>
          </cell>
          <cell r="B1175">
            <v>74</v>
          </cell>
          <cell r="C1175">
            <v>52</v>
          </cell>
          <cell r="D1175">
            <v>71</v>
          </cell>
          <cell r="E1175">
            <v>47.5</v>
          </cell>
        </row>
        <row r="1176">
          <cell r="A1176">
            <v>36597</v>
          </cell>
          <cell r="B1176">
            <v>70</v>
          </cell>
          <cell r="C1176">
            <v>51</v>
          </cell>
          <cell r="D1176">
            <v>68.5</v>
          </cell>
          <cell r="E1176">
            <v>48.5</v>
          </cell>
        </row>
        <row r="1177">
          <cell r="A1177">
            <v>36598</v>
          </cell>
          <cell r="B1177">
            <v>62</v>
          </cell>
          <cell r="C1177">
            <v>55</v>
          </cell>
          <cell r="D1177">
            <v>66</v>
          </cell>
          <cell r="E1177">
            <v>51</v>
          </cell>
        </row>
        <row r="1178">
          <cell r="A1178">
            <v>36599</v>
          </cell>
          <cell r="B1178">
            <v>61</v>
          </cell>
          <cell r="C1178">
            <v>52</v>
          </cell>
          <cell r="D1178">
            <v>66</v>
          </cell>
          <cell r="E1178">
            <v>50</v>
          </cell>
        </row>
        <row r="1179">
          <cell r="A1179">
            <v>36600</v>
          </cell>
          <cell r="B1179">
            <v>64</v>
          </cell>
          <cell r="C1179">
            <v>53</v>
          </cell>
          <cell r="D1179">
            <v>69</v>
          </cell>
          <cell r="E1179">
            <v>52.5</v>
          </cell>
        </row>
        <row r="1180">
          <cell r="A1180">
            <v>36601</v>
          </cell>
          <cell r="B1180">
            <v>62</v>
          </cell>
          <cell r="C1180">
            <v>56</v>
          </cell>
          <cell r="D1180">
            <v>67</v>
          </cell>
          <cell r="E1180">
            <v>54</v>
          </cell>
        </row>
        <row r="1181">
          <cell r="A1181">
            <v>36602</v>
          </cell>
          <cell r="B1181">
            <v>62</v>
          </cell>
          <cell r="C1181">
            <v>56</v>
          </cell>
          <cell r="D1181">
            <v>67</v>
          </cell>
          <cell r="E1181">
            <v>54</v>
          </cell>
        </row>
        <row r="1182">
          <cell r="A1182">
            <v>36603</v>
          </cell>
          <cell r="B1182">
            <v>62</v>
          </cell>
          <cell r="C1182">
            <v>56</v>
          </cell>
          <cell r="D1182">
            <v>67</v>
          </cell>
          <cell r="E1182">
            <v>54</v>
          </cell>
        </row>
        <row r="1183">
          <cell r="A1183">
            <v>36604</v>
          </cell>
          <cell r="B1183">
            <v>70</v>
          </cell>
          <cell r="C1183">
            <v>53</v>
          </cell>
          <cell r="D1183">
            <v>72</v>
          </cell>
          <cell r="E1183">
            <v>50.5</v>
          </cell>
        </row>
        <row r="1184">
          <cell r="A1184">
            <v>36605</v>
          </cell>
          <cell r="B1184">
            <v>72</v>
          </cell>
          <cell r="C1184">
            <v>53</v>
          </cell>
          <cell r="D1184">
            <v>68.5</v>
          </cell>
          <cell r="E1184">
            <v>48</v>
          </cell>
        </row>
        <row r="1185">
          <cell r="A1185">
            <v>36606</v>
          </cell>
          <cell r="B1185">
            <v>70</v>
          </cell>
          <cell r="C1185">
            <v>56</v>
          </cell>
          <cell r="D1185">
            <v>69.5</v>
          </cell>
          <cell r="E1185">
            <v>49</v>
          </cell>
        </row>
        <row r="1186">
          <cell r="A1186">
            <v>36607</v>
          </cell>
          <cell r="B1186">
            <v>69</v>
          </cell>
          <cell r="C1186">
            <v>50</v>
          </cell>
          <cell r="D1186">
            <v>73</v>
          </cell>
          <cell r="E1186">
            <v>47</v>
          </cell>
        </row>
        <row r="1187">
          <cell r="A1187">
            <v>36608</v>
          </cell>
          <cell r="B1187">
            <v>69</v>
          </cell>
          <cell r="C1187">
            <v>51</v>
          </cell>
          <cell r="D1187">
            <v>72.5</v>
          </cell>
          <cell r="E1187">
            <v>51.5</v>
          </cell>
        </row>
        <row r="1188">
          <cell r="A1188">
            <v>36609</v>
          </cell>
          <cell r="B1188">
            <v>61</v>
          </cell>
          <cell r="C1188">
            <v>53</v>
          </cell>
          <cell r="D1188">
            <v>65.5</v>
          </cell>
          <cell r="E1188">
            <v>50.5</v>
          </cell>
        </row>
        <row r="1189">
          <cell r="A1189">
            <v>36610</v>
          </cell>
          <cell r="B1189">
            <v>61</v>
          </cell>
          <cell r="C1189">
            <v>53</v>
          </cell>
          <cell r="D1189">
            <v>65.5</v>
          </cell>
          <cell r="E1189">
            <v>50.5</v>
          </cell>
        </row>
        <row r="1190">
          <cell r="A1190">
            <v>36611</v>
          </cell>
          <cell r="B1190">
            <v>61</v>
          </cell>
          <cell r="C1190">
            <v>53</v>
          </cell>
          <cell r="D1190">
            <v>66.5</v>
          </cell>
          <cell r="E1190">
            <v>50</v>
          </cell>
        </row>
        <row r="1191">
          <cell r="A1191">
            <v>36612</v>
          </cell>
          <cell r="B1191">
            <v>63</v>
          </cell>
          <cell r="C1191">
            <v>55</v>
          </cell>
          <cell r="D1191">
            <v>65.5</v>
          </cell>
          <cell r="E1191">
            <v>52</v>
          </cell>
        </row>
        <row r="1192">
          <cell r="A1192">
            <v>36613</v>
          </cell>
          <cell r="B1192">
            <v>61</v>
          </cell>
          <cell r="C1192">
            <v>55</v>
          </cell>
          <cell r="D1192">
            <v>62</v>
          </cell>
          <cell r="E1192">
            <v>50.5</v>
          </cell>
        </row>
        <row r="1193">
          <cell r="A1193">
            <v>36614</v>
          </cell>
          <cell r="B1193">
            <v>62</v>
          </cell>
          <cell r="C1193">
            <v>54</v>
          </cell>
          <cell r="D1193">
            <v>65.5</v>
          </cell>
          <cell r="E1193">
            <v>49.5</v>
          </cell>
        </row>
        <row r="1194">
          <cell r="A1194">
            <v>36615</v>
          </cell>
          <cell r="B1194">
            <v>67</v>
          </cell>
          <cell r="C1194">
            <v>53</v>
          </cell>
          <cell r="D1194">
            <v>69.5</v>
          </cell>
          <cell r="E1194">
            <v>54</v>
          </cell>
        </row>
        <row r="1195">
          <cell r="A1195">
            <v>36616</v>
          </cell>
          <cell r="B1195">
            <v>67</v>
          </cell>
          <cell r="C1195">
            <v>53</v>
          </cell>
          <cell r="D1195">
            <v>69.5</v>
          </cell>
          <cell r="E1195">
            <v>54</v>
          </cell>
        </row>
        <row r="1196">
          <cell r="A1196">
            <v>36617</v>
          </cell>
          <cell r="B1196">
            <v>67</v>
          </cell>
          <cell r="C1196">
            <v>53</v>
          </cell>
          <cell r="D1196">
            <v>69.5</v>
          </cell>
          <cell r="E1196">
            <v>54</v>
          </cell>
        </row>
        <row r="1197">
          <cell r="A1197">
            <v>36618</v>
          </cell>
          <cell r="B1197">
            <v>72</v>
          </cell>
          <cell r="C1197">
            <v>53</v>
          </cell>
          <cell r="D1197">
            <v>78.5</v>
          </cell>
          <cell r="E1197">
            <v>53</v>
          </cell>
        </row>
        <row r="1198">
          <cell r="A1198">
            <v>36619</v>
          </cell>
          <cell r="B1198">
            <v>67</v>
          </cell>
          <cell r="C1198">
            <v>55</v>
          </cell>
          <cell r="D1198">
            <v>79</v>
          </cell>
          <cell r="E1198">
            <v>54.5</v>
          </cell>
        </row>
        <row r="1199">
          <cell r="A1199">
            <v>36620</v>
          </cell>
          <cell r="B1199">
            <v>64</v>
          </cell>
          <cell r="C1199">
            <v>55</v>
          </cell>
          <cell r="D1199">
            <v>75</v>
          </cell>
          <cell r="E1199">
            <v>55.5</v>
          </cell>
        </row>
        <row r="1200">
          <cell r="A1200">
            <v>36621</v>
          </cell>
          <cell r="B1200">
            <v>66</v>
          </cell>
          <cell r="C1200">
            <v>55</v>
          </cell>
          <cell r="D1200">
            <v>73.5</v>
          </cell>
          <cell r="E1200">
            <v>52.5</v>
          </cell>
        </row>
        <row r="1201">
          <cell r="A1201">
            <v>36622</v>
          </cell>
          <cell r="B1201">
            <v>63</v>
          </cell>
          <cell r="C1201">
            <v>57</v>
          </cell>
          <cell r="D1201">
            <v>72.5</v>
          </cell>
          <cell r="E1201">
            <v>54</v>
          </cell>
        </row>
        <row r="1202">
          <cell r="A1202">
            <v>36623</v>
          </cell>
          <cell r="B1202">
            <v>63</v>
          </cell>
          <cell r="C1202">
            <v>56</v>
          </cell>
          <cell r="D1202">
            <v>72.5</v>
          </cell>
          <cell r="E1202">
            <v>52</v>
          </cell>
        </row>
        <row r="1203">
          <cell r="A1203">
            <v>36624</v>
          </cell>
          <cell r="B1203">
            <v>66</v>
          </cell>
          <cell r="C1203">
            <v>54</v>
          </cell>
          <cell r="D1203">
            <v>74.5</v>
          </cell>
          <cell r="E1203">
            <v>53</v>
          </cell>
        </row>
        <row r="1204">
          <cell r="A1204">
            <v>36625</v>
          </cell>
          <cell r="B1204">
            <v>64</v>
          </cell>
          <cell r="C1204">
            <v>53</v>
          </cell>
          <cell r="D1204">
            <v>69</v>
          </cell>
          <cell r="E1204">
            <v>50.5</v>
          </cell>
        </row>
        <row r="1205">
          <cell r="A1205">
            <v>36626</v>
          </cell>
          <cell r="B1205">
            <v>64</v>
          </cell>
          <cell r="C1205">
            <v>53</v>
          </cell>
          <cell r="D1205">
            <v>69</v>
          </cell>
          <cell r="E1205">
            <v>50.5</v>
          </cell>
        </row>
        <row r="1206">
          <cell r="A1206">
            <v>36627</v>
          </cell>
          <cell r="B1206">
            <v>67</v>
          </cell>
          <cell r="C1206">
            <v>54</v>
          </cell>
          <cell r="D1206">
            <v>77.5</v>
          </cell>
          <cell r="E1206">
            <v>54</v>
          </cell>
        </row>
        <row r="1207">
          <cell r="A1207">
            <v>36628</v>
          </cell>
          <cell r="B1207">
            <v>70</v>
          </cell>
          <cell r="C1207">
            <v>54</v>
          </cell>
          <cell r="D1207">
            <v>79.5</v>
          </cell>
          <cell r="E1207">
            <v>56</v>
          </cell>
        </row>
        <row r="1208">
          <cell r="A1208">
            <v>36629</v>
          </cell>
          <cell r="B1208">
            <v>66</v>
          </cell>
          <cell r="C1208">
            <v>54</v>
          </cell>
          <cell r="D1208">
            <v>71</v>
          </cell>
          <cell r="E1208">
            <v>54</v>
          </cell>
        </row>
        <row r="1209">
          <cell r="A1209">
            <v>36630</v>
          </cell>
          <cell r="B1209">
            <v>65</v>
          </cell>
          <cell r="C1209">
            <v>55</v>
          </cell>
          <cell r="D1209">
            <v>67</v>
          </cell>
          <cell r="E1209">
            <v>53.5</v>
          </cell>
        </row>
        <row r="1210">
          <cell r="A1210">
            <v>36631</v>
          </cell>
          <cell r="B1210">
            <v>66</v>
          </cell>
          <cell r="C1210">
            <v>56</v>
          </cell>
          <cell r="D1210">
            <v>68</v>
          </cell>
          <cell r="E1210">
            <v>53</v>
          </cell>
        </row>
        <row r="1211">
          <cell r="A1211">
            <v>36632</v>
          </cell>
          <cell r="B1211">
            <v>65</v>
          </cell>
          <cell r="C1211">
            <v>56</v>
          </cell>
          <cell r="D1211">
            <v>67</v>
          </cell>
          <cell r="E1211">
            <v>56</v>
          </cell>
        </row>
        <row r="1212">
          <cell r="A1212">
            <v>36633</v>
          </cell>
          <cell r="B1212">
            <v>60</v>
          </cell>
          <cell r="C1212">
            <v>54</v>
          </cell>
          <cell r="D1212">
            <v>60</v>
          </cell>
          <cell r="E1212">
            <v>51.5</v>
          </cell>
        </row>
        <row r="1213">
          <cell r="A1213">
            <v>36634</v>
          </cell>
          <cell r="B1213">
            <v>62</v>
          </cell>
          <cell r="C1213">
            <v>51</v>
          </cell>
          <cell r="D1213">
            <v>64</v>
          </cell>
          <cell r="E1213">
            <v>47.5</v>
          </cell>
        </row>
        <row r="1214">
          <cell r="A1214">
            <v>36635</v>
          </cell>
          <cell r="B1214">
            <v>63</v>
          </cell>
          <cell r="C1214">
            <v>50</v>
          </cell>
          <cell r="D1214">
            <v>66.5</v>
          </cell>
          <cell r="E1214">
            <v>47.5</v>
          </cell>
        </row>
        <row r="1215">
          <cell r="A1215">
            <v>36636</v>
          </cell>
          <cell r="B1215">
            <v>63</v>
          </cell>
          <cell r="C1215">
            <v>50</v>
          </cell>
          <cell r="D1215">
            <v>68.5</v>
          </cell>
          <cell r="E1215">
            <v>51</v>
          </cell>
        </row>
        <row r="1216">
          <cell r="A1216">
            <v>36637</v>
          </cell>
          <cell r="B1216">
            <v>64</v>
          </cell>
          <cell r="C1216">
            <v>56</v>
          </cell>
          <cell r="D1216">
            <v>67.5</v>
          </cell>
          <cell r="E1216">
            <v>52.5</v>
          </cell>
        </row>
        <row r="1217">
          <cell r="A1217">
            <v>36638</v>
          </cell>
          <cell r="B1217">
            <v>64</v>
          </cell>
          <cell r="C1217">
            <v>56</v>
          </cell>
          <cell r="D1217">
            <v>67.5</v>
          </cell>
          <cell r="E1217">
            <v>52.5</v>
          </cell>
        </row>
        <row r="1218">
          <cell r="A1218">
            <v>36639</v>
          </cell>
          <cell r="B1218">
            <v>64</v>
          </cell>
          <cell r="C1218">
            <v>54</v>
          </cell>
          <cell r="D1218">
            <v>67.5</v>
          </cell>
          <cell r="E1218">
            <v>51</v>
          </cell>
        </row>
        <row r="1219">
          <cell r="A1219">
            <v>36640</v>
          </cell>
          <cell r="B1219">
            <v>68</v>
          </cell>
          <cell r="C1219">
            <v>54</v>
          </cell>
          <cell r="D1219">
            <v>71.5</v>
          </cell>
          <cell r="E1219">
            <v>50.5</v>
          </cell>
        </row>
        <row r="1220">
          <cell r="A1220">
            <v>36641</v>
          </cell>
          <cell r="B1220">
            <v>70</v>
          </cell>
          <cell r="C1220">
            <v>57</v>
          </cell>
          <cell r="D1220">
            <v>74.5</v>
          </cell>
          <cell r="E1220">
            <v>53.5</v>
          </cell>
        </row>
        <row r="1221">
          <cell r="A1221">
            <v>36642</v>
          </cell>
          <cell r="B1221">
            <v>80</v>
          </cell>
          <cell r="C1221">
            <v>57</v>
          </cell>
          <cell r="D1221">
            <v>82</v>
          </cell>
          <cell r="E1221">
            <v>55.5</v>
          </cell>
        </row>
        <row r="1222">
          <cell r="A1222">
            <v>36643</v>
          </cell>
          <cell r="B1222">
            <v>69</v>
          </cell>
          <cell r="C1222">
            <v>58</v>
          </cell>
          <cell r="D1222">
            <v>77</v>
          </cell>
          <cell r="E1222">
            <v>57</v>
          </cell>
        </row>
        <row r="1223">
          <cell r="A1223">
            <v>36644</v>
          </cell>
          <cell r="B1223">
            <v>69</v>
          </cell>
          <cell r="C1223">
            <v>58</v>
          </cell>
          <cell r="D1223">
            <v>77</v>
          </cell>
          <cell r="E1223">
            <v>57</v>
          </cell>
        </row>
        <row r="1224">
          <cell r="A1224">
            <v>36645</v>
          </cell>
          <cell r="B1224">
            <v>69</v>
          </cell>
          <cell r="C1224">
            <v>58</v>
          </cell>
          <cell r="D1224">
            <v>77</v>
          </cell>
          <cell r="E1224">
            <v>57</v>
          </cell>
        </row>
        <row r="1225">
          <cell r="A1225">
            <v>36646</v>
          </cell>
          <cell r="B1225">
            <v>74</v>
          </cell>
          <cell r="C1225">
            <v>54</v>
          </cell>
          <cell r="D1225">
            <v>80</v>
          </cell>
          <cell r="E1225">
            <v>52.5</v>
          </cell>
        </row>
        <row r="1226">
          <cell r="A1226">
            <v>36647</v>
          </cell>
          <cell r="B1226">
            <v>77</v>
          </cell>
          <cell r="C1226">
            <v>56</v>
          </cell>
          <cell r="D1226">
            <v>82</v>
          </cell>
          <cell r="E1226">
            <v>55.5</v>
          </cell>
        </row>
        <row r="1227">
          <cell r="A1227">
            <v>36648</v>
          </cell>
          <cell r="B1227">
            <v>71</v>
          </cell>
          <cell r="C1227">
            <v>57</v>
          </cell>
          <cell r="D1227">
            <v>78</v>
          </cell>
          <cell r="E1227">
            <v>56</v>
          </cell>
        </row>
        <row r="1228">
          <cell r="A1228">
            <v>36649</v>
          </cell>
          <cell r="B1228">
            <v>69</v>
          </cell>
          <cell r="C1228">
            <v>58</v>
          </cell>
          <cell r="D1228">
            <v>78</v>
          </cell>
          <cell r="E1228">
            <v>57</v>
          </cell>
        </row>
        <row r="1229">
          <cell r="A1229">
            <v>36650</v>
          </cell>
          <cell r="B1229">
            <v>70</v>
          </cell>
          <cell r="C1229">
            <v>61</v>
          </cell>
          <cell r="D1229">
            <v>78.5</v>
          </cell>
          <cell r="E1229">
            <v>59</v>
          </cell>
        </row>
        <row r="1230">
          <cell r="A1230">
            <v>36651</v>
          </cell>
          <cell r="B1230">
            <v>68</v>
          </cell>
          <cell r="C1230">
            <v>60</v>
          </cell>
          <cell r="D1230">
            <v>73</v>
          </cell>
          <cell r="E1230">
            <v>58</v>
          </cell>
        </row>
        <row r="1231">
          <cell r="A1231">
            <v>36652</v>
          </cell>
          <cell r="B1231">
            <v>68</v>
          </cell>
          <cell r="C1231">
            <v>60</v>
          </cell>
          <cell r="D1231">
            <v>73</v>
          </cell>
          <cell r="E1231">
            <v>58</v>
          </cell>
        </row>
        <row r="1232">
          <cell r="A1232">
            <v>36653</v>
          </cell>
          <cell r="B1232">
            <v>68</v>
          </cell>
          <cell r="C1232">
            <v>57</v>
          </cell>
          <cell r="D1232">
            <v>70.5</v>
          </cell>
          <cell r="E1232">
            <v>55</v>
          </cell>
        </row>
        <row r="1233">
          <cell r="A1233">
            <v>36654</v>
          </cell>
          <cell r="B1233">
            <v>71</v>
          </cell>
          <cell r="C1233">
            <v>59</v>
          </cell>
          <cell r="D1233">
            <v>76</v>
          </cell>
          <cell r="E1233">
            <v>60</v>
          </cell>
        </row>
        <row r="1234">
          <cell r="A1234">
            <v>36655</v>
          </cell>
          <cell r="B1234">
            <v>67</v>
          </cell>
          <cell r="C1234">
            <v>60</v>
          </cell>
          <cell r="D1234">
            <v>74</v>
          </cell>
          <cell r="E1234">
            <v>57.5</v>
          </cell>
        </row>
        <row r="1235">
          <cell r="A1235">
            <v>36656</v>
          </cell>
          <cell r="B1235">
            <v>65</v>
          </cell>
          <cell r="C1235">
            <v>57</v>
          </cell>
          <cell r="D1235">
            <v>67.5</v>
          </cell>
          <cell r="E1235">
            <v>54</v>
          </cell>
        </row>
        <row r="1236">
          <cell r="A1236">
            <v>36657</v>
          </cell>
          <cell r="B1236">
            <v>71</v>
          </cell>
          <cell r="C1236">
            <v>57</v>
          </cell>
          <cell r="D1236">
            <v>71.5</v>
          </cell>
          <cell r="E1236">
            <v>51.5</v>
          </cell>
        </row>
        <row r="1237">
          <cell r="A1237">
            <v>36658</v>
          </cell>
          <cell r="B1237">
            <v>78</v>
          </cell>
          <cell r="C1237">
            <v>53</v>
          </cell>
          <cell r="D1237">
            <v>77.5</v>
          </cell>
          <cell r="E1237">
            <v>49</v>
          </cell>
        </row>
        <row r="1238">
          <cell r="A1238">
            <v>36659</v>
          </cell>
          <cell r="B1238">
            <v>72</v>
          </cell>
          <cell r="C1238">
            <v>53</v>
          </cell>
          <cell r="D1238">
            <v>78</v>
          </cell>
          <cell r="E1238">
            <v>52.5</v>
          </cell>
        </row>
        <row r="1239">
          <cell r="A1239">
            <v>36660</v>
          </cell>
          <cell r="B1239">
            <v>66</v>
          </cell>
          <cell r="C1239">
            <v>54</v>
          </cell>
          <cell r="D1239">
            <v>69.5</v>
          </cell>
          <cell r="E1239">
            <v>54</v>
          </cell>
        </row>
        <row r="1240">
          <cell r="A1240">
            <v>36661</v>
          </cell>
          <cell r="B1240">
            <v>68</v>
          </cell>
          <cell r="C1240">
            <v>54</v>
          </cell>
          <cell r="D1240">
            <v>72</v>
          </cell>
          <cell r="E1240">
            <v>54</v>
          </cell>
        </row>
        <row r="1241">
          <cell r="A1241">
            <v>36662</v>
          </cell>
          <cell r="B1241">
            <v>66</v>
          </cell>
          <cell r="C1241">
            <v>54</v>
          </cell>
          <cell r="D1241">
            <v>65.5</v>
          </cell>
          <cell r="E1241">
            <v>52.5</v>
          </cell>
        </row>
        <row r="1242">
          <cell r="A1242">
            <v>36663</v>
          </cell>
          <cell r="B1242">
            <v>66</v>
          </cell>
          <cell r="C1242">
            <v>54</v>
          </cell>
          <cell r="D1242">
            <v>68.5</v>
          </cell>
          <cell r="E1242">
            <v>53</v>
          </cell>
        </row>
        <row r="1243">
          <cell r="A1243">
            <v>36664</v>
          </cell>
          <cell r="B1243">
            <v>69</v>
          </cell>
          <cell r="C1243">
            <v>55</v>
          </cell>
          <cell r="D1243">
            <v>76.5</v>
          </cell>
          <cell r="E1243">
            <v>55.5</v>
          </cell>
        </row>
        <row r="1244">
          <cell r="A1244">
            <v>36665</v>
          </cell>
          <cell r="B1244">
            <v>71</v>
          </cell>
          <cell r="C1244">
            <v>58</v>
          </cell>
          <cell r="D1244">
            <v>81</v>
          </cell>
          <cell r="E1244">
            <v>59.5</v>
          </cell>
        </row>
        <row r="1245">
          <cell r="A1245">
            <v>36666</v>
          </cell>
          <cell r="B1245">
            <v>70</v>
          </cell>
          <cell r="C1245">
            <v>58</v>
          </cell>
          <cell r="D1245">
            <v>83</v>
          </cell>
          <cell r="E1245">
            <v>61</v>
          </cell>
        </row>
        <row r="1246">
          <cell r="A1246">
            <v>36667</v>
          </cell>
          <cell r="B1246">
            <v>68</v>
          </cell>
          <cell r="C1246">
            <v>59</v>
          </cell>
          <cell r="D1246">
            <v>85</v>
          </cell>
          <cell r="E1246">
            <v>62.5</v>
          </cell>
        </row>
        <row r="1247">
          <cell r="A1247">
            <v>36668</v>
          </cell>
          <cell r="B1247">
            <v>69</v>
          </cell>
          <cell r="C1247">
            <v>61</v>
          </cell>
          <cell r="D1247">
            <v>86</v>
          </cell>
          <cell r="E1247">
            <v>64.5</v>
          </cell>
        </row>
        <row r="1248">
          <cell r="A1248">
            <v>36669</v>
          </cell>
          <cell r="B1248">
            <v>69</v>
          </cell>
          <cell r="C1248">
            <v>61</v>
          </cell>
          <cell r="D1248">
            <v>84.5</v>
          </cell>
          <cell r="E1248">
            <v>66</v>
          </cell>
        </row>
        <row r="1249">
          <cell r="A1249">
            <v>36670</v>
          </cell>
          <cell r="B1249">
            <v>69</v>
          </cell>
          <cell r="C1249">
            <v>62</v>
          </cell>
          <cell r="D1249">
            <v>81</v>
          </cell>
          <cell r="E1249">
            <v>64.5</v>
          </cell>
        </row>
        <row r="1250">
          <cell r="A1250">
            <v>36671</v>
          </cell>
          <cell r="B1250">
            <v>69</v>
          </cell>
          <cell r="C1250">
            <v>60</v>
          </cell>
          <cell r="D1250">
            <v>76.5</v>
          </cell>
          <cell r="E1250">
            <v>60</v>
          </cell>
        </row>
        <row r="1251">
          <cell r="A1251">
            <v>36672</v>
          </cell>
          <cell r="B1251">
            <v>71</v>
          </cell>
          <cell r="C1251">
            <v>59</v>
          </cell>
          <cell r="D1251">
            <v>80</v>
          </cell>
          <cell r="E1251">
            <v>59.5</v>
          </cell>
        </row>
        <row r="1252">
          <cell r="A1252">
            <v>36673</v>
          </cell>
          <cell r="B1252">
            <v>80</v>
          </cell>
          <cell r="C1252">
            <v>61</v>
          </cell>
          <cell r="D1252">
            <v>86.5</v>
          </cell>
          <cell r="E1252">
            <v>61.5</v>
          </cell>
        </row>
        <row r="1253">
          <cell r="A1253">
            <v>36674</v>
          </cell>
          <cell r="B1253">
            <v>76</v>
          </cell>
          <cell r="C1253">
            <v>63</v>
          </cell>
          <cell r="D1253">
            <v>86</v>
          </cell>
          <cell r="E1253">
            <v>63.5</v>
          </cell>
        </row>
        <row r="1254">
          <cell r="A1254">
            <v>36675</v>
          </cell>
          <cell r="B1254">
            <v>73</v>
          </cell>
          <cell r="C1254">
            <v>63</v>
          </cell>
          <cell r="D1254">
            <v>82</v>
          </cell>
          <cell r="E1254">
            <v>63</v>
          </cell>
        </row>
        <row r="1255">
          <cell r="A1255">
            <v>36676</v>
          </cell>
          <cell r="B1255">
            <v>72</v>
          </cell>
          <cell r="C1255">
            <v>61</v>
          </cell>
          <cell r="D1255">
            <v>79.5</v>
          </cell>
          <cell r="E1255">
            <v>59</v>
          </cell>
        </row>
        <row r="1256">
          <cell r="A1256">
            <v>36677</v>
          </cell>
          <cell r="B1256">
            <v>72</v>
          </cell>
          <cell r="C1256">
            <v>62</v>
          </cell>
          <cell r="D1256">
            <v>79</v>
          </cell>
          <cell r="E1256">
            <v>59.5</v>
          </cell>
        </row>
        <row r="1257">
          <cell r="A1257">
            <v>36678</v>
          </cell>
          <cell r="B1257">
            <v>73</v>
          </cell>
          <cell r="C1257">
            <v>62</v>
          </cell>
          <cell r="D1257">
            <v>82.5</v>
          </cell>
          <cell r="E1257">
            <v>59.5</v>
          </cell>
        </row>
        <row r="1258">
          <cell r="A1258">
            <v>36679</v>
          </cell>
          <cell r="B1258">
            <v>72</v>
          </cell>
          <cell r="C1258">
            <v>59</v>
          </cell>
          <cell r="D1258">
            <v>83.5</v>
          </cell>
          <cell r="E1258">
            <v>60</v>
          </cell>
        </row>
        <row r="1259">
          <cell r="A1259">
            <v>36680</v>
          </cell>
          <cell r="B1259">
            <v>72</v>
          </cell>
          <cell r="C1259">
            <v>59</v>
          </cell>
          <cell r="D1259">
            <v>83.5</v>
          </cell>
          <cell r="E1259">
            <v>60</v>
          </cell>
        </row>
        <row r="1260">
          <cell r="A1260">
            <v>36681</v>
          </cell>
          <cell r="B1260">
            <v>73</v>
          </cell>
          <cell r="C1260">
            <v>61</v>
          </cell>
          <cell r="D1260">
            <v>86</v>
          </cell>
          <cell r="E1260">
            <v>61.5</v>
          </cell>
        </row>
        <row r="1261">
          <cell r="A1261">
            <v>36682</v>
          </cell>
          <cell r="B1261">
            <v>72</v>
          </cell>
          <cell r="C1261">
            <v>60</v>
          </cell>
          <cell r="D1261">
            <v>78.5</v>
          </cell>
          <cell r="E1261">
            <v>58</v>
          </cell>
        </row>
        <row r="1262">
          <cell r="A1262">
            <v>36683</v>
          </cell>
          <cell r="B1262">
            <v>75</v>
          </cell>
          <cell r="C1262">
            <v>59</v>
          </cell>
          <cell r="D1262">
            <v>82.5</v>
          </cell>
          <cell r="E1262">
            <v>59</v>
          </cell>
        </row>
        <row r="1263">
          <cell r="A1263">
            <v>36684</v>
          </cell>
          <cell r="B1263">
            <v>72</v>
          </cell>
          <cell r="C1263">
            <v>60</v>
          </cell>
          <cell r="D1263">
            <v>79.5</v>
          </cell>
          <cell r="E1263">
            <v>61.5</v>
          </cell>
        </row>
        <row r="1264">
          <cell r="A1264">
            <v>36685</v>
          </cell>
          <cell r="B1264">
            <v>70</v>
          </cell>
          <cell r="C1264">
            <v>59</v>
          </cell>
          <cell r="D1264">
            <v>69.5</v>
          </cell>
          <cell r="E1264">
            <v>57</v>
          </cell>
        </row>
        <row r="1265">
          <cell r="A1265">
            <v>36686</v>
          </cell>
          <cell r="B1265">
            <v>71</v>
          </cell>
          <cell r="C1265">
            <v>58</v>
          </cell>
          <cell r="D1265">
            <v>75.5</v>
          </cell>
          <cell r="E1265">
            <v>56</v>
          </cell>
        </row>
        <row r="1266">
          <cell r="A1266">
            <v>36687</v>
          </cell>
          <cell r="B1266">
            <v>71</v>
          </cell>
          <cell r="C1266">
            <v>59</v>
          </cell>
          <cell r="D1266">
            <v>75.5</v>
          </cell>
          <cell r="E1266">
            <v>56</v>
          </cell>
        </row>
        <row r="1267">
          <cell r="A1267">
            <v>36688</v>
          </cell>
          <cell r="B1267">
            <v>72</v>
          </cell>
          <cell r="C1267">
            <v>59</v>
          </cell>
          <cell r="D1267">
            <v>79</v>
          </cell>
          <cell r="E1267">
            <v>57</v>
          </cell>
        </row>
        <row r="1268">
          <cell r="A1268">
            <v>36689</v>
          </cell>
          <cell r="B1268">
            <v>72</v>
          </cell>
          <cell r="C1268">
            <v>59</v>
          </cell>
          <cell r="D1268">
            <v>82</v>
          </cell>
          <cell r="E1268">
            <v>61</v>
          </cell>
        </row>
        <row r="1269">
          <cell r="A1269">
            <v>36690</v>
          </cell>
          <cell r="B1269">
            <v>72</v>
          </cell>
          <cell r="C1269">
            <v>59</v>
          </cell>
          <cell r="D1269">
            <v>87.5</v>
          </cell>
          <cell r="E1269">
            <v>64.5</v>
          </cell>
        </row>
        <row r="1270">
          <cell r="A1270">
            <v>36691</v>
          </cell>
          <cell r="B1270">
            <v>72</v>
          </cell>
          <cell r="C1270">
            <v>59</v>
          </cell>
          <cell r="D1270">
            <v>89</v>
          </cell>
          <cell r="E1270">
            <v>67.5</v>
          </cell>
        </row>
        <row r="1271">
          <cell r="A1271">
            <v>36692</v>
          </cell>
          <cell r="B1271">
            <v>72</v>
          </cell>
          <cell r="C1271">
            <v>59</v>
          </cell>
          <cell r="D1271">
            <v>90</v>
          </cell>
          <cell r="E1271">
            <v>70.5</v>
          </cell>
        </row>
        <row r="1272">
          <cell r="A1272">
            <v>36693</v>
          </cell>
          <cell r="B1272">
            <v>72</v>
          </cell>
          <cell r="C1272">
            <v>60</v>
          </cell>
          <cell r="D1272">
            <v>87</v>
          </cell>
          <cell r="E1272">
            <v>68</v>
          </cell>
        </row>
        <row r="1273">
          <cell r="A1273">
            <v>36694</v>
          </cell>
          <cell r="B1273">
            <v>72</v>
          </cell>
          <cell r="C1273">
            <v>60</v>
          </cell>
          <cell r="D1273">
            <v>86</v>
          </cell>
          <cell r="E1273">
            <v>68</v>
          </cell>
        </row>
        <row r="1274">
          <cell r="A1274">
            <v>36695</v>
          </cell>
          <cell r="B1274">
            <v>72</v>
          </cell>
          <cell r="C1274">
            <v>60</v>
          </cell>
          <cell r="D1274">
            <v>81.5</v>
          </cell>
          <cell r="E1274">
            <v>64</v>
          </cell>
        </row>
        <row r="1275">
          <cell r="A1275">
            <v>36696</v>
          </cell>
          <cell r="B1275">
            <v>72</v>
          </cell>
          <cell r="C1275">
            <v>60</v>
          </cell>
          <cell r="D1275">
            <v>82.5</v>
          </cell>
          <cell r="E1275">
            <v>63</v>
          </cell>
        </row>
        <row r="1276">
          <cell r="A1276">
            <v>36697</v>
          </cell>
          <cell r="B1276">
            <v>72</v>
          </cell>
          <cell r="C1276">
            <v>60</v>
          </cell>
          <cell r="D1276">
            <v>86</v>
          </cell>
          <cell r="E1276">
            <v>66.5</v>
          </cell>
        </row>
        <row r="1277">
          <cell r="A1277">
            <v>36698</v>
          </cell>
          <cell r="B1277">
            <v>73</v>
          </cell>
          <cell r="C1277">
            <v>61</v>
          </cell>
          <cell r="D1277">
            <v>87.5</v>
          </cell>
          <cell r="E1277">
            <v>68</v>
          </cell>
        </row>
        <row r="1278">
          <cell r="A1278">
            <v>36699</v>
          </cell>
          <cell r="B1278">
            <v>73</v>
          </cell>
          <cell r="C1278">
            <v>61</v>
          </cell>
          <cell r="D1278">
            <v>88</v>
          </cell>
          <cell r="E1278">
            <v>67</v>
          </cell>
        </row>
        <row r="1279">
          <cell r="A1279">
            <v>36700</v>
          </cell>
          <cell r="B1279">
            <v>73</v>
          </cell>
          <cell r="C1279">
            <v>61</v>
          </cell>
          <cell r="D1279">
            <v>88</v>
          </cell>
          <cell r="E1279">
            <v>67</v>
          </cell>
        </row>
        <row r="1280">
          <cell r="A1280">
            <v>36701</v>
          </cell>
          <cell r="B1280">
            <v>73</v>
          </cell>
          <cell r="C1280">
            <v>61</v>
          </cell>
          <cell r="D1280">
            <v>88</v>
          </cell>
          <cell r="E1280">
            <v>67</v>
          </cell>
        </row>
        <row r="1281">
          <cell r="A1281">
            <v>36702</v>
          </cell>
          <cell r="B1281">
            <v>73</v>
          </cell>
          <cell r="C1281">
            <v>61</v>
          </cell>
          <cell r="D1281">
            <v>96</v>
          </cell>
          <cell r="E1281">
            <v>66</v>
          </cell>
        </row>
        <row r="1282">
          <cell r="A1282">
            <v>36703</v>
          </cell>
          <cell r="B1282">
            <v>74</v>
          </cell>
          <cell r="C1282">
            <v>61</v>
          </cell>
          <cell r="D1282">
            <v>89</v>
          </cell>
          <cell r="E1282">
            <v>67.5</v>
          </cell>
        </row>
        <row r="1283">
          <cell r="A1283">
            <v>36704</v>
          </cell>
          <cell r="B1283">
            <v>74</v>
          </cell>
          <cell r="C1283">
            <v>61</v>
          </cell>
          <cell r="D1283">
            <v>88</v>
          </cell>
          <cell r="E1283">
            <v>69</v>
          </cell>
        </row>
        <row r="1284">
          <cell r="A1284">
            <v>36705</v>
          </cell>
          <cell r="B1284">
            <v>74</v>
          </cell>
          <cell r="C1284">
            <v>61</v>
          </cell>
          <cell r="D1284">
            <v>89</v>
          </cell>
          <cell r="E1284">
            <v>69</v>
          </cell>
        </row>
        <row r="1285">
          <cell r="A1285">
            <v>36706</v>
          </cell>
          <cell r="B1285">
            <v>74</v>
          </cell>
          <cell r="C1285">
            <v>61</v>
          </cell>
          <cell r="D1285">
            <v>87.5</v>
          </cell>
          <cell r="E1285">
            <v>68.5</v>
          </cell>
        </row>
        <row r="1286">
          <cell r="A1286">
            <v>36707</v>
          </cell>
          <cell r="B1286">
            <v>74</v>
          </cell>
          <cell r="C1286">
            <v>61</v>
          </cell>
          <cell r="D1286">
            <v>87.5</v>
          </cell>
          <cell r="E1286">
            <v>68.5</v>
          </cell>
        </row>
        <row r="1287">
          <cell r="A1287">
            <v>36708</v>
          </cell>
          <cell r="B1287">
            <v>74</v>
          </cell>
          <cell r="C1287">
            <v>62</v>
          </cell>
          <cell r="D1287">
            <v>87.5</v>
          </cell>
          <cell r="E1287">
            <v>68.5</v>
          </cell>
        </row>
        <row r="1288">
          <cell r="A1288">
            <v>36709</v>
          </cell>
          <cell r="B1288">
            <v>74</v>
          </cell>
          <cell r="C1288">
            <v>62</v>
          </cell>
          <cell r="D1288">
            <v>87.5</v>
          </cell>
          <cell r="E1288">
            <v>68.5</v>
          </cell>
        </row>
        <row r="1289">
          <cell r="A1289">
            <v>36710</v>
          </cell>
          <cell r="B1289">
            <v>74</v>
          </cell>
          <cell r="C1289">
            <v>62</v>
          </cell>
          <cell r="D1289">
            <v>87.5</v>
          </cell>
          <cell r="E1289">
            <v>68.5</v>
          </cell>
        </row>
        <row r="1290">
          <cell r="A1290">
            <v>36711</v>
          </cell>
          <cell r="B1290">
            <v>74</v>
          </cell>
          <cell r="C1290">
            <v>62</v>
          </cell>
          <cell r="D1290">
            <v>79.5</v>
          </cell>
          <cell r="E1290">
            <v>58</v>
          </cell>
        </row>
        <row r="1291">
          <cell r="A1291">
            <v>36712</v>
          </cell>
          <cell r="B1291">
            <v>74</v>
          </cell>
          <cell r="C1291">
            <v>62</v>
          </cell>
          <cell r="D1291">
            <v>78.5</v>
          </cell>
          <cell r="E1291">
            <v>59.5</v>
          </cell>
        </row>
        <row r="1292">
          <cell r="A1292">
            <v>36713</v>
          </cell>
          <cell r="B1292">
            <v>75</v>
          </cell>
          <cell r="C1292">
            <v>62</v>
          </cell>
          <cell r="D1292">
            <v>79.5</v>
          </cell>
          <cell r="E1292">
            <v>60</v>
          </cell>
        </row>
        <row r="1293">
          <cell r="A1293">
            <v>36714</v>
          </cell>
          <cell r="B1293">
            <v>75</v>
          </cell>
          <cell r="C1293">
            <v>62</v>
          </cell>
          <cell r="D1293">
            <v>79.5</v>
          </cell>
          <cell r="E1293">
            <v>60</v>
          </cell>
        </row>
        <row r="1294">
          <cell r="A1294">
            <v>36715</v>
          </cell>
          <cell r="B1294">
            <v>75</v>
          </cell>
          <cell r="C1294">
            <v>62</v>
          </cell>
          <cell r="D1294">
            <v>79.5</v>
          </cell>
          <cell r="E1294">
            <v>60</v>
          </cell>
        </row>
        <row r="1295">
          <cell r="A1295">
            <v>36716</v>
          </cell>
          <cell r="B1295">
            <v>75</v>
          </cell>
          <cell r="C1295">
            <v>62</v>
          </cell>
          <cell r="D1295">
            <v>82</v>
          </cell>
          <cell r="E1295">
            <v>61.5</v>
          </cell>
        </row>
        <row r="1296">
          <cell r="A1296">
            <v>36717</v>
          </cell>
          <cell r="B1296">
            <v>75</v>
          </cell>
          <cell r="C1296">
            <v>62</v>
          </cell>
          <cell r="D1296">
            <v>83.5</v>
          </cell>
          <cell r="E1296">
            <v>63.5</v>
          </cell>
        </row>
        <row r="1297">
          <cell r="A1297">
            <v>36718</v>
          </cell>
          <cell r="B1297">
            <v>75</v>
          </cell>
          <cell r="C1297">
            <v>63</v>
          </cell>
          <cell r="D1297">
            <v>84.5</v>
          </cell>
          <cell r="E1297">
            <v>63.5</v>
          </cell>
        </row>
        <row r="1298">
          <cell r="A1298">
            <v>36719</v>
          </cell>
          <cell r="B1298">
            <v>75</v>
          </cell>
          <cell r="C1298">
            <v>63</v>
          </cell>
          <cell r="D1298">
            <v>83.5</v>
          </cell>
          <cell r="E1298">
            <v>65</v>
          </cell>
        </row>
        <row r="1299">
          <cell r="A1299">
            <v>36720</v>
          </cell>
          <cell r="B1299">
            <v>75</v>
          </cell>
          <cell r="C1299">
            <v>63</v>
          </cell>
          <cell r="D1299">
            <v>83</v>
          </cell>
          <cell r="E1299">
            <v>61</v>
          </cell>
        </row>
        <row r="1300">
          <cell r="A1300">
            <v>36721</v>
          </cell>
          <cell r="B1300">
            <v>75</v>
          </cell>
          <cell r="C1300">
            <v>63</v>
          </cell>
          <cell r="D1300">
            <v>83</v>
          </cell>
          <cell r="E1300">
            <v>61</v>
          </cell>
        </row>
        <row r="1301">
          <cell r="A1301">
            <v>36722</v>
          </cell>
          <cell r="B1301">
            <v>75</v>
          </cell>
          <cell r="C1301">
            <v>63</v>
          </cell>
          <cell r="D1301">
            <v>83</v>
          </cell>
          <cell r="E1301">
            <v>61</v>
          </cell>
        </row>
        <row r="1302">
          <cell r="A1302">
            <v>36723</v>
          </cell>
          <cell r="B1302">
            <v>76</v>
          </cell>
          <cell r="C1302">
            <v>63</v>
          </cell>
          <cell r="D1302">
            <v>82</v>
          </cell>
          <cell r="E1302">
            <v>63.5</v>
          </cell>
        </row>
        <row r="1303">
          <cell r="A1303">
            <v>36724</v>
          </cell>
          <cell r="B1303">
            <v>76</v>
          </cell>
          <cell r="C1303">
            <v>63</v>
          </cell>
          <cell r="D1303">
            <v>81.5</v>
          </cell>
          <cell r="E1303">
            <v>60</v>
          </cell>
        </row>
        <row r="1304">
          <cell r="A1304">
            <v>36725</v>
          </cell>
          <cell r="B1304">
            <v>76</v>
          </cell>
          <cell r="C1304">
            <v>63</v>
          </cell>
          <cell r="D1304">
            <v>85</v>
          </cell>
          <cell r="E1304">
            <v>60.5</v>
          </cell>
        </row>
        <row r="1305">
          <cell r="A1305">
            <v>36726</v>
          </cell>
          <cell r="B1305">
            <v>76</v>
          </cell>
          <cell r="C1305">
            <v>63</v>
          </cell>
          <cell r="D1305">
            <v>88</v>
          </cell>
          <cell r="E1305">
            <v>64</v>
          </cell>
        </row>
        <row r="1306">
          <cell r="A1306">
            <v>36727</v>
          </cell>
          <cell r="B1306">
            <v>76</v>
          </cell>
          <cell r="C1306">
            <v>63</v>
          </cell>
          <cell r="D1306">
            <v>87</v>
          </cell>
          <cell r="E1306">
            <v>63.5</v>
          </cell>
        </row>
        <row r="1307">
          <cell r="A1307">
            <v>36728</v>
          </cell>
          <cell r="B1307">
            <v>76</v>
          </cell>
          <cell r="C1307">
            <v>63</v>
          </cell>
          <cell r="D1307">
            <v>87</v>
          </cell>
          <cell r="E1307">
            <v>63.5</v>
          </cell>
        </row>
        <row r="1308">
          <cell r="A1308">
            <v>36729</v>
          </cell>
          <cell r="B1308">
            <v>76</v>
          </cell>
          <cell r="C1308">
            <v>63</v>
          </cell>
          <cell r="D1308">
            <v>87</v>
          </cell>
          <cell r="E1308">
            <v>63.5</v>
          </cell>
        </row>
        <row r="1309">
          <cell r="A1309">
            <v>36730</v>
          </cell>
          <cell r="B1309">
            <v>76</v>
          </cell>
          <cell r="C1309">
            <v>63</v>
          </cell>
          <cell r="D1309">
            <v>88.5</v>
          </cell>
          <cell r="E1309">
            <v>66</v>
          </cell>
        </row>
        <row r="1310">
          <cell r="A1310">
            <v>36731</v>
          </cell>
          <cell r="B1310">
            <v>76</v>
          </cell>
          <cell r="C1310">
            <v>63</v>
          </cell>
          <cell r="D1310">
            <v>88</v>
          </cell>
          <cell r="E1310">
            <v>67</v>
          </cell>
        </row>
        <row r="1311">
          <cell r="A1311">
            <v>36732</v>
          </cell>
          <cell r="B1311">
            <v>76</v>
          </cell>
          <cell r="C1311">
            <v>63</v>
          </cell>
          <cell r="D1311">
            <v>90.5</v>
          </cell>
          <cell r="E1311">
            <v>66.5</v>
          </cell>
        </row>
        <row r="1312">
          <cell r="A1312">
            <v>36733</v>
          </cell>
          <cell r="B1312">
            <v>76</v>
          </cell>
          <cell r="C1312">
            <v>64</v>
          </cell>
          <cell r="D1312">
            <v>86</v>
          </cell>
          <cell r="E1312">
            <v>65</v>
          </cell>
        </row>
        <row r="1313">
          <cell r="A1313">
            <v>36734</v>
          </cell>
          <cell r="B1313">
            <v>76</v>
          </cell>
          <cell r="C1313">
            <v>64</v>
          </cell>
          <cell r="D1313">
            <v>84</v>
          </cell>
          <cell r="E1313">
            <v>62.5</v>
          </cell>
        </row>
        <row r="1314">
          <cell r="A1314">
            <v>36735</v>
          </cell>
          <cell r="B1314">
            <v>76</v>
          </cell>
          <cell r="C1314">
            <v>64</v>
          </cell>
          <cell r="D1314">
            <v>86</v>
          </cell>
          <cell r="E1314">
            <v>65.5</v>
          </cell>
        </row>
        <row r="1315">
          <cell r="A1315">
            <v>36736</v>
          </cell>
          <cell r="B1315">
            <v>76</v>
          </cell>
          <cell r="C1315">
            <v>64</v>
          </cell>
          <cell r="D1315">
            <v>86.5</v>
          </cell>
          <cell r="E1315">
            <v>66</v>
          </cell>
        </row>
        <row r="1316">
          <cell r="A1316">
            <v>36737</v>
          </cell>
          <cell r="B1316">
            <v>76</v>
          </cell>
          <cell r="C1316">
            <v>64</v>
          </cell>
          <cell r="D1316">
            <v>89</v>
          </cell>
          <cell r="E1316">
            <v>68</v>
          </cell>
        </row>
        <row r="1317">
          <cell r="A1317">
            <v>36738</v>
          </cell>
          <cell r="B1317">
            <v>76</v>
          </cell>
          <cell r="C1317">
            <v>64</v>
          </cell>
          <cell r="D1317">
            <v>91.5</v>
          </cell>
          <cell r="E1317">
            <v>69</v>
          </cell>
        </row>
        <row r="1318">
          <cell r="A1318">
            <v>36739</v>
          </cell>
          <cell r="B1318">
            <v>76</v>
          </cell>
          <cell r="C1318">
            <v>64</v>
          </cell>
          <cell r="D1318">
            <v>93</v>
          </cell>
          <cell r="E1318">
            <v>71.5</v>
          </cell>
        </row>
        <row r="1319">
          <cell r="A1319">
            <v>36740</v>
          </cell>
          <cell r="B1319">
            <v>76</v>
          </cell>
          <cell r="C1319">
            <v>64</v>
          </cell>
          <cell r="D1319">
            <v>92.5</v>
          </cell>
          <cell r="E1319">
            <v>71</v>
          </cell>
        </row>
        <row r="1320">
          <cell r="A1320">
            <v>36741</v>
          </cell>
          <cell r="B1320">
            <v>76</v>
          </cell>
          <cell r="C1320">
            <v>64</v>
          </cell>
          <cell r="D1320">
            <v>88.5</v>
          </cell>
          <cell r="E1320">
            <v>71</v>
          </cell>
        </row>
        <row r="1321">
          <cell r="A1321">
            <v>36742</v>
          </cell>
          <cell r="B1321">
            <v>76</v>
          </cell>
          <cell r="C1321">
            <v>64</v>
          </cell>
          <cell r="D1321">
            <v>86.5</v>
          </cell>
          <cell r="E1321">
            <v>68.5</v>
          </cell>
        </row>
        <row r="1322">
          <cell r="A1322">
            <v>36743</v>
          </cell>
          <cell r="B1322">
            <v>76</v>
          </cell>
          <cell r="C1322">
            <v>64</v>
          </cell>
          <cell r="D1322">
            <v>86.5</v>
          </cell>
          <cell r="E1322">
            <v>68.5</v>
          </cell>
        </row>
        <row r="1323">
          <cell r="A1323">
            <v>36744</v>
          </cell>
          <cell r="B1323">
            <v>76</v>
          </cell>
          <cell r="C1323">
            <v>64</v>
          </cell>
          <cell r="D1323">
            <v>86.5</v>
          </cell>
          <cell r="E1323">
            <v>68.5</v>
          </cell>
        </row>
        <row r="1324">
          <cell r="A1324">
            <v>36745</v>
          </cell>
          <cell r="B1324">
            <v>76</v>
          </cell>
          <cell r="C1324">
            <v>64</v>
          </cell>
          <cell r="D1324">
            <v>85.5</v>
          </cell>
          <cell r="E1324">
            <v>65.5</v>
          </cell>
        </row>
        <row r="1325">
          <cell r="A1325">
            <v>36746</v>
          </cell>
          <cell r="B1325">
            <v>76</v>
          </cell>
          <cell r="C1325">
            <v>64</v>
          </cell>
          <cell r="D1325">
            <v>85.5</v>
          </cell>
          <cell r="E1325">
            <v>63.5</v>
          </cell>
        </row>
        <row r="1326">
          <cell r="A1326">
            <v>36747</v>
          </cell>
          <cell r="B1326">
            <v>76</v>
          </cell>
          <cell r="C1326">
            <v>64</v>
          </cell>
          <cell r="D1326">
            <v>85</v>
          </cell>
          <cell r="E1326">
            <v>64</v>
          </cell>
        </row>
        <row r="1327">
          <cell r="A1327">
            <v>36748</v>
          </cell>
          <cell r="B1327">
            <v>77</v>
          </cell>
          <cell r="C1327">
            <v>64</v>
          </cell>
          <cell r="D1327">
            <v>86</v>
          </cell>
          <cell r="E1327">
            <v>63</v>
          </cell>
        </row>
        <row r="1328">
          <cell r="A1328">
            <v>36749</v>
          </cell>
          <cell r="B1328">
            <v>77</v>
          </cell>
          <cell r="C1328">
            <v>64</v>
          </cell>
          <cell r="D1328">
            <v>86</v>
          </cell>
          <cell r="E1328">
            <v>63</v>
          </cell>
        </row>
        <row r="1329">
          <cell r="A1329">
            <v>36750</v>
          </cell>
          <cell r="B1329">
            <v>77</v>
          </cell>
          <cell r="C1329">
            <v>64</v>
          </cell>
          <cell r="D1329">
            <v>86</v>
          </cell>
          <cell r="E1329">
            <v>63</v>
          </cell>
        </row>
        <row r="1330">
          <cell r="A1330">
            <v>36751</v>
          </cell>
          <cell r="B1330">
            <v>77</v>
          </cell>
          <cell r="C1330">
            <v>64</v>
          </cell>
          <cell r="D1330">
            <v>88</v>
          </cell>
          <cell r="E1330">
            <v>65</v>
          </cell>
        </row>
        <row r="1331">
          <cell r="A1331">
            <v>36752</v>
          </cell>
          <cell r="B1331">
            <v>77</v>
          </cell>
          <cell r="C1331">
            <v>64</v>
          </cell>
          <cell r="D1331">
            <v>88</v>
          </cell>
          <cell r="E1331">
            <v>66</v>
          </cell>
        </row>
        <row r="1332">
          <cell r="A1332">
            <v>36753</v>
          </cell>
          <cell r="B1332">
            <v>77</v>
          </cell>
          <cell r="C1332">
            <v>64</v>
          </cell>
          <cell r="D1332">
            <v>89.5</v>
          </cell>
          <cell r="E1332">
            <v>67</v>
          </cell>
        </row>
        <row r="1333">
          <cell r="A1333">
            <v>36754</v>
          </cell>
          <cell r="B1333">
            <v>77</v>
          </cell>
          <cell r="C1333">
            <v>64</v>
          </cell>
          <cell r="D1333">
            <v>92</v>
          </cell>
          <cell r="E1333">
            <v>67.5</v>
          </cell>
        </row>
        <row r="1334">
          <cell r="A1334">
            <v>36755</v>
          </cell>
          <cell r="B1334">
            <v>77</v>
          </cell>
          <cell r="C1334">
            <v>64</v>
          </cell>
          <cell r="D1334">
            <v>92.5</v>
          </cell>
          <cell r="E1334">
            <v>68.5</v>
          </cell>
        </row>
        <row r="1335">
          <cell r="A1335">
            <v>36756</v>
          </cell>
          <cell r="B1335">
            <v>77</v>
          </cell>
          <cell r="C1335">
            <v>64</v>
          </cell>
          <cell r="D1335">
            <v>92.5</v>
          </cell>
          <cell r="E1335">
            <v>68.5</v>
          </cell>
        </row>
        <row r="1336">
          <cell r="A1336">
            <v>36757</v>
          </cell>
          <cell r="B1336">
            <v>77</v>
          </cell>
          <cell r="C1336">
            <v>64</v>
          </cell>
          <cell r="D1336">
            <v>92.5</v>
          </cell>
          <cell r="E1336">
            <v>68.5</v>
          </cell>
        </row>
        <row r="1337">
          <cell r="A1337">
            <v>36758</v>
          </cell>
          <cell r="B1337">
            <v>77</v>
          </cell>
          <cell r="C1337">
            <v>64</v>
          </cell>
          <cell r="D1337">
            <v>87</v>
          </cell>
          <cell r="E1337">
            <v>62.5</v>
          </cell>
        </row>
        <row r="1338">
          <cell r="A1338">
            <v>36759</v>
          </cell>
          <cell r="B1338">
            <v>77</v>
          </cell>
          <cell r="C1338">
            <v>64</v>
          </cell>
          <cell r="D1338">
            <v>87</v>
          </cell>
          <cell r="E1338">
            <v>64</v>
          </cell>
        </row>
        <row r="1339">
          <cell r="A1339">
            <v>36760</v>
          </cell>
          <cell r="B1339">
            <v>77</v>
          </cell>
          <cell r="C1339">
            <v>64</v>
          </cell>
          <cell r="D1339">
            <v>87.5</v>
          </cell>
          <cell r="E1339">
            <v>64</v>
          </cell>
        </row>
        <row r="1340">
          <cell r="A1340">
            <v>36761</v>
          </cell>
          <cell r="B1340">
            <v>77</v>
          </cell>
          <cell r="C1340">
            <v>64</v>
          </cell>
          <cell r="D1340">
            <v>88</v>
          </cell>
          <cell r="E1340">
            <v>64.5</v>
          </cell>
        </row>
        <row r="1341">
          <cell r="A1341">
            <v>36762</v>
          </cell>
          <cell r="B1341">
            <v>77</v>
          </cell>
          <cell r="C1341">
            <v>64</v>
          </cell>
          <cell r="D1341">
            <v>88.5</v>
          </cell>
          <cell r="E1341">
            <v>63.5</v>
          </cell>
        </row>
        <row r="1342">
          <cell r="A1342">
            <v>36763</v>
          </cell>
          <cell r="B1342">
            <v>77</v>
          </cell>
          <cell r="C1342">
            <v>64</v>
          </cell>
          <cell r="D1342">
            <v>88.5</v>
          </cell>
          <cell r="E1342">
            <v>66</v>
          </cell>
        </row>
        <row r="1343">
          <cell r="A1343">
            <v>36764</v>
          </cell>
          <cell r="B1343">
            <v>77</v>
          </cell>
          <cell r="C1343">
            <v>64</v>
          </cell>
          <cell r="D1343">
            <v>88.5</v>
          </cell>
          <cell r="E1343">
            <v>66</v>
          </cell>
        </row>
        <row r="1344">
          <cell r="A1344">
            <v>36765</v>
          </cell>
          <cell r="B1344">
            <v>77</v>
          </cell>
          <cell r="C1344">
            <v>64</v>
          </cell>
          <cell r="D1344">
            <v>88.5</v>
          </cell>
          <cell r="E1344">
            <v>66</v>
          </cell>
        </row>
        <row r="1345">
          <cell r="A1345">
            <v>36766</v>
          </cell>
          <cell r="B1345">
            <v>77</v>
          </cell>
          <cell r="C1345">
            <v>64</v>
          </cell>
          <cell r="D1345">
            <v>84</v>
          </cell>
          <cell r="E1345">
            <v>66</v>
          </cell>
        </row>
        <row r="1346">
          <cell r="A1346">
            <v>36767</v>
          </cell>
          <cell r="B1346">
            <v>77</v>
          </cell>
          <cell r="C1346">
            <v>64</v>
          </cell>
          <cell r="D1346">
            <v>75</v>
          </cell>
          <cell r="E1346">
            <v>64.5</v>
          </cell>
        </row>
        <row r="1347">
          <cell r="A1347">
            <v>36768</v>
          </cell>
          <cell r="B1347">
            <v>77</v>
          </cell>
          <cell r="C1347">
            <v>64</v>
          </cell>
          <cell r="D1347">
            <v>80</v>
          </cell>
          <cell r="E1347">
            <v>62.5</v>
          </cell>
        </row>
        <row r="1348">
          <cell r="A1348">
            <v>36769</v>
          </cell>
          <cell r="B1348">
            <v>77</v>
          </cell>
          <cell r="C1348">
            <v>64</v>
          </cell>
          <cell r="D1348">
            <v>78.5</v>
          </cell>
          <cell r="E1348">
            <v>63.5</v>
          </cell>
        </row>
        <row r="1349">
          <cell r="A1349">
            <v>36770</v>
          </cell>
          <cell r="B1349">
            <v>77</v>
          </cell>
          <cell r="C1349">
            <v>64</v>
          </cell>
          <cell r="D1349">
            <v>78.5</v>
          </cell>
          <cell r="E1349">
            <v>63.5</v>
          </cell>
        </row>
        <row r="1350">
          <cell r="A1350">
            <v>36771</v>
          </cell>
          <cell r="B1350">
            <v>77</v>
          </cell>
          <cell r="C1350">
            <v>64</v>
          </cell>
          <cell r="D1350">
            <v>62</v>
          </cell>
          <cell r="E1350">
            <v>76</v>
          </cell>
        </row>
        <row r="1351">
          <cell r="A1351">
            <v>36772</v>
          </cell>
          <cell r="B1351">
            <v>77</v>
          </cell>
          <cell r="C1351">
            <v>64</v>
          </cell>
          <cell r="D1351">
            <v>62</v>
          </cell>
          <cell r="E1351">
            <v>76</v>
          </cell>
        </row>
        <row r="1352">
          <cell r="A1352">
            <v>36773</v>
          </cell>
          <cell r="B1352">
            <v>77</v>
          </cell>
          <cell r="C1352">
            <v>64</v>
          </cell>
          <cell r="D1352">
            <v>78</v>
          </cell>
          <cell r="E1352">
            <v>59.5</v>
          </cell>
        </row>
        <row r="1353">
          <cell r="A1353">
            <v>36774</v>
          </cell>
          <cell r="B1353">
            <v>77</v>
          </cell>
          <cell r="C1353">
            <v>64</v>
          </cell>
          <cell r="D1353">
            <v>82.5</v>
          </cell>
          <cell r="E1353">
            <v>58</v>
          </cell>
        </row>
        <row r="1354">
          <cell r="A1354">
            <v>36775</v>
          </cell>
          <cell r="B1354">
            <v>77</v>
          </cell>
          <cell r="C1354">
            <v>64</v>
          </cell>
          <cell r="D1354">
            <v>89</v>
          </cell>
          <cell r="E1354">
            <v>57</v>
          </cell>
        </row>
        <row r="1355">
          <cell r="A1355">
            <v>36776</v>
          </cell>
          <cell r="B1355">
            <v>77</v>
          </cell>
          <cell r="C1355">
            <v>64</v>
          </cell>
          <cell r="D1355">
            <v>78.5</v>
          </cell>
          <cell r="E1355">
            <v>60.5</v>
          </cell>
        </row>
        <row r="1356">
          <cell r="A1356">
            <v>36777</v>
          </cell>
          <cell r="B1356">
            <v>77</v>
          </cell>
          <cell r="C1356">
            <v>64</v>
          </cell>
          <cell r="D1356">
            <v>78.5</v>
          </cell>
          <cell r="E1356">
            <v>60.5</v>
          </cell>
        </row>
        <row r="1357">
          <cell r="A1357">
            <v>36778</v>
          </cell>
          <cell r="B1357">
            <v>77</v>
          </cell>
          <cell r="C1357">
            <v>63</v>
          </cell>
          <cell r="D1357">
            <v>78.5</v>
          </cell>
          <cell r="E1357">
            <v>60.5</v>
          </cell>
        </row>
        <row r="1358">
          <cell r="A1358">
            <v>36779</v>
          </cell>
          <cell r="B1358">
            <v>77</v>
          </cell>
          <cell r="C1358">
            <v>63</v>
          </cell>
          <cell r="D1358">
            <v>82.5</v>
          </cell>
          <cell r="E1358">
            <v>60</v>
          </cell>
        </row>
        <row r="1359">
          <cell r="A1359">
            <v>36780</v>
          </cell>
          <cell r="B1359">
            <v>77</v>
          </cell>
          <cell r="C1359">
            <v>63</v>
          </cell>
          <cell r="D1359">
            <v>94.5</v>
          </cell>
          <cell r="E1359">
            <v>60.5</v>
          </cell>
        </row>
        <row r="1360">
          <cell r="A1360">
            <v>36781</v>
          </cell>
          <cell r="B1360">
            <v>77</v>
          </cell>
          <cell r="C1360">
            <v>63</v>
          </cell>
          <cell r="D1360">
            <v>90.5</v>
          </cell>
          <cell r="E1360">
            <v>63</v>
          </cell>
        </row>
        <row r="1361">
          <cell r="A1361">
            <v>36782</v>
          </cell>
          <cell r="B1361">
            <v>77</v>
          </cell>
          <cell r="C1361">
            <v>63</v>
          </cell>
          <cell r="D1361">
            <v>76</v>
          </cell>
          <cell r="E1361">
            <v>77.5</v>
          </cell>
        </row>
        <row r="1362">
          <cell r="A1362">
            <v>36783</v>
          </cell>
          <cell r="B1362">
            <v>77</v>
          </cell>
          <cell r="C1362">
            <v>63</v>
          </cell>
          <cell r="D1362">
            <v>88.5</v>
          </cell>
          <cell r="E1362">
            <v>69.5</v>
          </cell>
        </row>
        <row r="1363">
          <cell r="A1363">
            <v>36784</v>
          </cell>
          <cell r="B1363">
            <v>77</v>
          </cell>
          <cell r="C1363">
            <v>63</v>
          </cell>
          <cell r="D1363">
            <v>88.5</v>
          </cell>
          <cell r="E1363">
            <v>69.5</v>
          </cell>
        </row>
        <row r="1364">
          <cell r="A1364">
            <v>36785</v>
          </cell>
          <cell r="B1364">
            <v>77</v>
          </cell>
          <cell r="C1364">
            <v>63</v>
          </cell>
          <cell r="D1364">
            <v>88.5</v>
          </cell>
          <cell r="E1364">
            <v>69.5</v>
          </cell>
        </row>
        <row r="1365">
          <cell r="A1365">
            <v>36786</v>
          </cell>
          <cell r="B1365">
            <v>77</v>
          </cell>
          <cell r="C1365">
            <v>63</v>
          </cell>
          <cell r="D1365">
            <v>93</v>
          </cell>
          <cell r="E1365">
            <v>66.5</v>
          </cell>
        </row>
        <row r="1366">
          <cell r="A1366">
            <v>36787</v>
          </cell>
          <cell r="B1366">
            <v>77</v>
          </cell>
          <cell r="C1366">
            <v>63</v>
          </cell>
          <cell r="D1366">
            <v>91</v>
          </cell>
          <cell r="E1366">
            <v>65</v>
          </cell>
        </row>
        <row r="1367">
          <cell r="A1367">
            <v>36788</v>
          </cell>
          <cell r="B1367">
            <v>76</v>
          </cell>
          <cell r="C1367">
            <v>63</v>
          </cell>
          <cell r="D1367">
            <v>89.5</v>
          </cell>
          <cell r="E1367">
            <v>65.5</v>
          </cell>
        </row>
        <row r="1368">
          <cell r="A1368">
            <v>36789</v>
          </cell>
          <cell r="B1368">
            <v>76</v>
          </cell>
          <cell r="C1368">
            <v>63</v>
          </cell>
          <cell r="D1368">
            <v>90.5</v>
          </cell>
          <cell r="E1368">
            <v>66.5</v>
          </cell>
        </row>
        <row r="1369">
          <cell r="A1369">
            <v>36790</v>
          </cell>
          <cell r="B1369">
            <v>76</v>
          </cell>
          <cell r="C1369">
            <v>63</v>
          </cell>
          <cell r="D1369">
            <v>78.5</v>
          </cell>
          <cell r="E1369">
            <v>66.5</v>
          </cell>
        </row>
        <row r="1370">
          <cell r="A1370">
            <v>36791</v>
          </cell>
          <cell r="B1370">
            <v>76</v>
          </cell>
          <cell r="C1370">
            <v>63</v>
          </cell>
          <cell r="D1370">
            <v>78.5</v>
          </cell>
          <cell r="E1370">
            <v>66.5</v>
          </cell>
        </row>
        <row r="1371">
          <cell r="A1371">
            <v>36792</v>
          </cell>
          <cell r="B1371">
            <v>76</v>
          </cell>
          <cell r="C1371">
            <v>63</v>
          </cell>
          <cell r="D1371">
            <v>78.5</v>
          </cell>
          <cell r="E1371">
            <v>66.5</v>
          </cell>
        </row>
        <row r="1372">
          <cell r="A1372">
            <v>36793</v>
          </cell>
          <cell r="B1372">
            <v>76</v>
          </cell>
          <cell r="C1372">
            <v>62</v>
          </cell>
          <cell r="D1372">
            <v>83.5</v>
          </cell>
          <cell r="E1372">
            <v>60</v>
          </cell>
        </row>
        <row r="1373">
          <cell r="A1373">
            <v>36794</v>
          </cell>
          <cell r="B1373">
            <v>76</v>
          </cell>
          <cell r="C1373">
            <v>62</v>
          </cell>
          <cell r="D1373" t="e">
            <v>#VALUE!</v>
          </cell>
          <cell r="E1373" t="e">
            <v>#VALUE!</v>
          </cell>
        </row>
        <row r="1374">
          <cell r="A1374">
            <v>36795</v>
          </cell>
          <cell r="B1374">
            <v>76</v>
          </cell>
          <cell r="C1374">
            <v>62</v>
          </cell>
          <cell r="D1374">
            <v>87</v>
          </cell>
          <cell r="E1374">
            <v>62.5</v>
          </cell>
        </row>
        <row r="1375">
          <cell r="A1375">
            <v>36796</v>
          </cell>
          <cell r="B1375">
            <v>76</v>
          </cell>
          <cell r="C1375">
            <v>62</v>
          </cell>
          <cell r="D1375">
            <v>82.5</v>
          </cell>
          <cell r="E1375">
            <v>64.5</v>
          </cell>
        </row>
        <row r="1376">
          <cell r="A1376">
            <v>36797</v>
          </cell>
          <cell r="B1376">
            <v>76</v>
          </cell>
          <cell r="C1376">
            <v>62</v>
          </cell>
          <cell r="D1376">
            <v>77</v>
          </cell>
          <cell r="E1376">
            <v>63</v>
          </cell>
        </row>
        <row r="1377">
          <cell r="A1377">
            <v>36798</v>
          </cell>
          <cell r="B1377">
            <v>76</v>
          </cell>
          <cell r="C1377">
            <v>61</v>
          </cell>
          <cell r="D1377">
            <v>77</v>
          </cell>
          <cell r="E1377">
            <v>63</v>
          </cell>
        </row>
        <row r="1378">
          <cell r="A1378">
            <v>36799</v>
          </cell>
          <cell r="B1378">
            <v>76</v>
          </cell>
          <cell r="C1378">
            <v>61</v>
          </cell>
          <cell r="D1378">
            <v>77</v>
          </cell>
          <cell r="E1378">
            <v>63</v>
          </cell>
        </row>
        <row r="1379">
          <cell r="A1379">
            <v>36800</v>
          </cell>
          <cell r="B1379">
            <v>76</v>
          </cell>
          <cell r="C1379">
            <v>61</v>
          </cell>
          <cell r="D1379">
            <v>77</v>
          </cell>
          <cell r="E1379">
            <v>63</v>
          </cell>
        </row>
        <row r="1380">
          <cell r="A1380">
            <v>36801</v>
          </cell>
          <cell r="B1380">
            <v>76</v>
          </cell>
          <cell r="C1380">
            <v>61</v>
          </cell>
          <cell r="D1380">
            <v>85</v>
          </cell>
          <cell r="E1380">
            <v>64</v>
          </cell>
        </row>
        <row r="1381">
          <cell r="A1381">
            <v>36802</v>
          </cell>
          <cell r="B1381">
            <v>76</v>
          </cell>
          <cell r="C1381">
            <v>61</v>
          </cell>
          <cell r="D1381">
            <v>85</v>
          </cell>
          <cell r="E1381">
            <v>64</v>
          </cell>
        </row>
        <row r="1382">
          <cell r="A1382">
            <v>36803</v>
          </cell>
          <cell r="B1382">
            <v>75</v>
          </cell>
          <cell r="C1382">
            <v>61</v>
          </cell>
          <cell r="D1382">
            <v>78</v>
          </cell>
          <cell r="E1382">
            <v>60.5</v>
          </cell>
        </row>
        <row r="1383">
          <cell r="A1383">
            <v>36804</v>
          </cell>
          <cell r="B1383">
            <v>75</v>
          </cell>
          <cell r="C1383">
            <v>61</v>
          </cell>
          <cell r="D1383">
            <v>80.5</v>
          </cell>
          <cell r="E1383">
            <v>62</v>
          </cell>
        </row>
        <row r="1384">
          <cell r="A1384">
            <v>36805</v>
          </cell>
          <cell r="B1384">
            <v>75</v>
          </cell>
          <cell r="C1384">
            <v>61</v>
          </cell>
          <cell r="D1384">
            <v>80.5</v>
          </cell>
          <cell r="E1384">
            <v>62</v>
          </cell>
        </row>
        <row r="1385">
          <cell r="A1385">
            <v>36806</v>
          </cell>
          <cell r="B1385">
            <v>75</v>
          </cell>
          <cell r="C1385">
            <v>61</v>
          </cell>
          <cell r="D1385">
            <v>80.5</v>
          </cell>
          <cell r="E1385">
            <v>62</v>
          </cell>
        </row>
        <row r="1386">
          <cell r="A1386">
            <v>36807</v>
          </cell>
          <cell r="B1386">
            <v>75</v>
          </cell>
          <cell r="C1386">
            <v>61</v>
          </cell>
          <cell r="D1386">
            <v>77.5</v>
          </cell>
          <cell r="E1386">
            <v>59.5</v>
          </cell>
        </row>
        <row r="1387">
          <cell r="A1387">
            <v>36808</v>
          </cell>
          <cell r="B1387">
            <v>75</v>
          </cell>
          <cell r="C1387">
            <v>60</v>
          </cell>
          <cell r="D1387">
            <v>76</v>
          </cell>
          <cell r="E1387">
            <v>61</v>
          </cell>
        </row>
        <row r="1388">
          <cell r="A1388">
            <v>36809</v>
          </cell>
          <cell r="B1388">
            <v>75</v>
          </cell>
          <cell r="C1388">
            <v>60</v>
          </cell>
          <cell r="D1388">
            <v>64</v>
          </cell>
          <cell r="E1388">
            <v>58.5</v>
          </cell>
        </row>
        <row r="1389">
          <cell r="A1389">
            <v>36810</v>
          </cell>
          <cell r="B1389">
            <v>75</v>
          </cell>
          <cell r="C1389">
            <v>60</v>
          </cell>
          <cell r="D1389">
            <v>65.5</v>
          </cell>
          <cell r="E1389">
            <v>53</v>
          </cell>
        </row>
        <row r="1390">
          <cell r="A1390">
            <v>36811</v>
          </cell>
          <cell r="B1390">
            <v>75</v>
          </cell>
          <cell r="C1390">
            <v>60</v>
          </cell>
          <cell r="D1390">
            <v>67</v>
          </cell>
          <cell r="E1390">
            <v>54</v>
          </cell>
        </row>
        <row r="1391">
          <cell r="A1391">
            <v>36812</v>
          </cell>
          <cell r="B1391">
            <v>75</v>
          </cell>
          <cell r="C1391">
            <v>60</v>
          </cell>
          <cell r="D1391">
            <v>67</v>
          </cell>
          <cell r="E1391">
            <v>54</v>
          </cell>
        </row>
        <row r="1392">
          <cell r="A1392">
            <v>36813</v>
          </cell>
          <cell r="B1392">
            <v>74</v>
          </cell>
          <cell r="C1392">
            <v>59</v>
          </cell>
          <cell r="D1392">
            <v>67</v>
          </cell>
          <cell r="E1392">
            <v>54</v>
          </cell>
        </row>
        <row r="1393">
          <cell r="A1393">
            <v>36814</v>
          </cell>
          <cell r="B1393">
            <v>74</v>
          </cell>
          <cell r="C1393">
            <v>59</v>
          </cell>
          <cell r="D1393">
            <v>75</v>
          </cell>
          <cell r="E1393">
            <v>55</v>
          </cell>
        </row>
        <row r="1394">
          <cell r="A1394">
            <v>36815</v>
          </cell>
          <cell r="B1394">
            <v>74</v>
          </cell>
          <cell r="C1394">
            <v>59</v>
          </cell>
          <cell r="D1394">
            <v>78.5</v>
          </cell>
          <cell r="E1394">
            <v>55</v>
          </cell>
        </row>
        <row r="1395">
          <cell r="A1395">
            <v>36816</v>
          </cell>
          <cell r="B1395">
            <v>74</v>
          </cell>
          <cell r="C1395">
            <v>59</v>
          </cell>
          <cell r="D1395">
            <v>84</v>
          </cell>
          <cell r="E1395">
            <v>56</v>
          </cell>
        </row>
        <row r="1396">
          <cell r="A1396">
            <v>36817</v>
          </cell>
          <cell r="B1396">
            <v>74</v>
          </cell>
          <cell r="C1396">
            <v>59</v>
          </cell>
          <cell r="D1396">
            <v>76</v>
          </cell>
          <cell r="E1396">
            <v>57.5</v>
          </cell>
        </row>
        <row r="1397">
          <cell r="A1397">
            <v>36818</v>
          </cell>
          <cell r="B1397">
            <v>74</v>
          </cell>
          <cell r="C1397">
            <v>58</v>
          </cell>
          <cell r="D1397">
            <v>75.5</v>
          </cell>
          <cell r="E1397">
            <v>57.5</v>
          </cell>
        </row>
        <row r="1398">
          <cell r="A1398">
            <v>36819</v>
          </cell>
          <cell r="B1398">
            <v>74</v>
          </cell>
          <cell r="C1398">
            <v>58</v>
          </cell>
          <cell r="D1398">
            <v>75.5</v>
          </cell>
          <cell r="E1398">
            <v>57.5</v>
          </cell>
        </row>
        <row r="1399">
          <cell r="A1399">
            <v>36820</v>
          </cell>
          <cell r="B1399">
            <v>74</v>
          </cell>
          <cell r="C1399">
            <v>58</v>
          </cell>
          <cell r="D1399">
            <v>54</v>
          </cell>
          <cell r="E1399">
            <v>70</v>
          </cell>
        </row>
        <row r="1400">
          <cell r="A1400">
            <v>36821</v>
          </cell>
          <cell r="B1400">
            <v>74</v>
          </cell>
          <cell r="C1400">
            <v>58</v>
          </cell>
          <cell r="D1400">
            <v>72</v>
          </cell>
          <cell r="E1400">
            <v>54</v>
          </cell>
        </row>
        <row r="1401">
          <cell r="A1401">
            <v>36822</v>
          </cell>
          <cell r="B1401">
            <v>74</v>
          </cell>
          <cell r="C1401">
            <v>58</v>
          </cell>
          <cell r="D1401">
            <v>76</v>
          </cell>
          <cell r="E1401">
            <v>53</v>
          </cell>
        </row>
        <row r="1402">
          <cell r="A1402">
            <v>36823</v>
          </cell>
          <cell r="B1402">
            <v>73</v>
          </cell>
          <cell r="C1402">
            <v>57</v>
          </cell>
          <cell r="D1402">
            <v>76</v>
          </cell>
          <cell r="E1402">
            <v>55.5</v>
          </cell>
        </row>
        <row r="1403">
          <cell r="A1403">
            <v>36824</v>
          </cell>
          <cell r="B1403">
            <v>73</v>
          </cell>
          <cell r="C1403">
            <v>57</v>
          </cell>
          <cell r="D1403">
            <v>74</v>
          </cell>
          <cell r="E1403">
            <v>55.5</v>
          </cell>
        </row>
        <row r="1404">
          <cell r="A1404">
            <v>36825</v>
          </cell>
          <cell r="B1404">
            <v>73</v>
          </cell>
          <cell r="C1404">
            <v>57</v>
          </cell>
          <cell r="D1404">
            <v>64.5</v>
          </cell>
          <cell r="E1404">
            <v>55.5</v>
          </cell>
        </row>
        <row r="1405">
          <cell r="A1405">
            <v>36826</v>
          </cell>
          <cell r="B1405">
            <v>73</v>
          </cell>
          <cell r="C1405">
            <v>57</v>
          </cell>
          <cell r="D1405">
            <v>54.5</v>
          </cell>
          <cell r="E1405">
            <v>67</v>
          </cell>
        </row>
        <row r="1406">
          <cell r="A1406">
            <v>36827</v>
          </cell>
          <cell r="B1406">
            <v>73</v>
          </cell>
          <cell r="C1406">
            <v>57</v>
          </cell>
          <cell r="D1406">
            <v>54.5</v>
          </cell>
          <cell r="E1406">
            <v>67</v>
          </cell>
        </row>
        <row r="1407">
          <cell r="A1407">
            <v>36828</v>
          </cell>
          <cell r="B1407">
            <v>72</v>
          </cell>
          <cell r="C1407">
            <v>56</v>
          </cell>
          <cell r="D1407">
            <v>61.5</v>
          </cell>
          <cell r="E1407">
            <v>55.5</v>
          </cell>
        </row>
        <row r="1408">
          <cell r="A1408">
            <v>36829</v>
          </cell>
          <cell r="B1408">
            <v>72</v>
          </cell>
          <cell r="C1408">
            <v>56</v>
          </cell>
          <cell r="D1408">
            <v>64</v>
          </cell>
          <cell r="E1408">
            <v>48</v>
          </cell>
        </row>
        <row r="1409">
          <cell r="A1409">
            <v>36830</v>
          </cell>
          <cell r="B1409">
            <v>72</v>
          </cell>
          <cell r="C1409">
            <v>56</v>
          </cell>
          <cell r="D1409">
            <v>64.5</v>
          </cell>
          <cell r="E1409">
            <v>48</v>
          </cell>
        </row>
        <row r="1410">
          <cell r="A1410">
            <v>36831</v>
          </cell>
          <cell r="B1410">
            <v>72</v>
          </cell>
          <cell r="C1410">
            <v>56</v>
          </cell>
          <cell r="D1410">
            <v>67</v>
          </cell>
          <cell r="E1410">
            <v>48</v>
          </cell>
        </row>
        <row r="1411">
          <cell r="A1411">
            <v>36832</v>
          </cell>
          <cell r="B1411">
            <v>72</v>
          </cell>
          <cell r="C1411">
            <v>56</v>
          </cell>
          <cell r="D1411">
            <v>69.5</v>
          </cell>
          <cell r="E1411">
            <v>50</v>
          </cell>
        </row>
        <row r="1412">
          <cell r="A1412">
            <v>36833</v>
          </cell>
          <cell r="B1412">
            <v>72</v>
          </cell>
          <cell r="C1412">
            <v>55.5</v>
          </cell>
          <cell r="D1412">
            <v>69.5</v>
          </cell>
          <cell r="E1412">
            <v>50</v>
          </cell>
        </row>
        <row r="1413">
          <cell r="A1413">
            <v>36834</v>
          </cell>
          <cell r="B1413">
            <v>72</v>
          </cell>
          <cell r="C1413">
            <v>55</v>
          </cell>
          <cell r="D1413">
            <v>69.5</v>
          </cell>
          <cell r="E1413">
            <v>50</v>
          </cell>
        </row>
        <row r="1414">
          <cell r="A1414">
            <v>36835</v>
          </cell>
          <cell r="B1414">
            <v>72</v>
          </cell>
          <cell r="C1414">
            <v>55</v>
          </cell>
          <cell r="D1414">
            <v>67.5</v>
          </cell>
          <cell r="E1414">
            <v>50</v>
          </cell>
        </row>
        <row r="1415">
          <cell r="A1415">
            <v>36836</v>
          </cell>
          <cell r="B1415">
            <v>72</v>
          </cell>
          <cell r="C1415">
            <v>55</v>
          </cell>
          <cell r="D1415">
            <v>69.5</v>
          </cell>
          <cell r="E1415">
            <v>50</v>
          </cell>
        </row>
        <row r="1416">
          <cell r="A1416">
            <v>36837</v>
          </cell>
          <cell r="B1416">
            <v>72</v>
          </cell>
          <cell r="C1416">
            <v>55</v>
          </cell>
          <cell r="D1416">
            <v>70</v>
          </cell>
          <cell r="E1416">
            <v>48</v>
          </cell>
        </row>
        <row r="1417">
          <cell r="A1417">
            <v>36838</v>
          </cell>
          <cell r="B1417">
            <v>71</v>
          </cell>
          <cell r="C1417">
            <v>54</v>
          </cell>
          <cell r="D1417">
            <v>69.5</v>
          </cell>
          <cell r="E1417">
            <v>46.5</v>
          </cell>
        </row>
        <row r="1418">
          <cell r="A1418">
            <v>36839</v>
          </cell>
          <cell r="B1418">
            <v>71</v>
          </cell>
          <cell r="C1418">
            <v>54</v>
          </cell>
          <cell r="D1418">
            <v>66</v>
          </cell>
          <cell r="E1418">
            <v>50.5</v>
          </cell>
        </row>
        <row r="1419">
          <cell r="A1419">
            <v>36840</v>
          </cell>
          <cell r="B1419">
            <v>71</v>
          </cell>
          <cell r="C1419">
            <v>54</v>
          </cell>
          <cell r="D1419">
            <v>64.5</v>
          </cell>
          <cell r="E1419">
            <v>46.5</v>
          </cell>
        </row>
        <row r="1420">
          <cell r="A1420">
            <v>36841</v>
          </cell>
          <cell r="B1420">
            <v>71</v>
          </cell>
          <cell r="C1420">
            <v>54</v>
          </cell>
          <cell r="D1420">
            <v>64.5</v>
          </cell>
          <cell r="E1420">
            <v>46.5</v>
          </cell>
        </row>
        <row r="1421">
          <cell r="A1421">
            <v>36842</v>
          </cell>
          <cell r="B1421">
            <v>71</v>
          </cell>
          <cell r="C1421">
            <v>54</v>
          </cell>
          <cell r="D1421">
            <v>66.5</v>
          </cell>
          <cell r="E1421">
            <v>44.5</v>
          </cell>
        </row>
        <row r="1422">
          <cell r="A1422">
            <v>36843</v>
          </cell>
          <cell r="B1422">
            <v>70</v>
          </cell>
          <cell r="C1422">
            <v>53</v>
          </cell>
          <cell r="D1422">
            <v>68</v>
          </cell>
          <cell r="E1422">
            <v>45</v>
          </cell>
        </row>
        <row r="1423">
          <cell r="A1423">
            <v>36844</v>
          </cell>
          <cell r="B1423">
            <v>70</v>
          </cell>
          <cell r="C1423">
            <v>53</v>
          </cell>
          <cell r="D1423">
            <v>65</v>
          </cell>
          <cell r="E1423">
            <v>44.5</v>
          </cell>
        </row>
        <row r="1424">
          <cell r="A1424">
            <v>36845</v>
          </cell>
          <cell r="B1424">
            <v>70</v>
          </cell>
          <cell r="C1424">
            <v>53</v>
          </cell>
          <cell r="D1424">
            <v>65.5</v>
          </cell>
          <cell r="E1424">
            <v>44.5</v>
          </cell>
        </row>
        <row r="1425">
          <cell r="A1425">
            <v>36846</v>
          </cell>
          <cell r="B1425">
            <v>70</v>
          </cell>
          <cell r="C1425">
            <v>53</v>
          </cell>
          <cell r="D1425">
            <v>65.5</v>
          </cell>
          <cell r="E1425">
            <v>44</v>
          </cell>
        </row>
        <row r="1426">
          <cell r="A1426">
            <v>36847</v>
          </cell>
          <cell r="B1426">
            <v>70</v>
          </cell>
          <cell r="C1426">
            <v>53</v>
          </cell>
          <cell r="D1426">
            <v>65.5</v>
          </cell>
          <cell r="E1426">
            <v>44</v>
          </cell>
        </row>
        <row r="1427">
          <cell r="A1427">
            <v>36848</v>
          </cell>
          <cell r="B1427">
            <v>69</v>
          </cell>
          <cell r="C1427">
            <v>52</v>
          </cell>
          <cell r="D1427">
            <v>65.5</v>
          </cell>
          <cell r="E1427">
            <v>44</v>
          </cell>
        </row>
        <row r="1428">
          <cell r="A1428">
            <v>36849</v>
          </cell>
          <cell r="B1428">
            <v>69</v>
          </cell>
          <cell r="C1428">
            <v>52</v>
          </cell>
          <cell r="D1428">
            <v>73.5</v>
          </cell>
          <cell r="E1428">
            <v>47</v>
          </cell>
        </row>
        <row r="1429">
          <cell r="A1429">
            <v>36850</v>
          </cell>
          <cell r="B1429">
            <v>69</v>
          </cell>
          <cell r="C1429">
            <v>52</v>
          </cell>
          <cell r="D1429">
            <v>74</v>
          </cell>
          <cell r="E1429">
            <v>49</v>
          </cell>
        </row>
        <row r="1430">
          <cell r="A1430">
            <v>36851</v>
          </cell>
          <cell r="B1430">
            <v>69</v>
          </cell>
          <cell r="C1430">
            <v>52</v>
          </cell>
          <cell r="D1430">
            <v>71.5</v>
          </cell>
          <cell r="E1430">
            <v>50.5</v>
          </cell>
        </row>
        <row r="1431">
          <cell r="A1431">
            <v>36852</v>
          </cell>
          <cell r="B1431">
            <v>69</v>
          </cell>
          <cell r="C1431">
            <v>52</v>
          </cell>
          <cell r="D1431">
            <v>57.5</v>
          </cell>
          <cell r="E1431">
            <v>54.5</v>
          </cell>
        </row>
        <row r="1432">
          <cell r="A1432">
            <v>36853</v>
          </cell>
          <cell r="B1432">
            <v>68</v>
          </cell>
          <cell r="C1432">
            <v>51</v>
          </cell>
          <cell r="D1432">
            <v>67.5</v>
          </cell>
          <cell r="E1432">
            <v>46</v>
          </cell>
        </row>
        <row r="1433">
          <cell r="A1433">
            <v>36854</v>
          </cell>
          <cell r="B1433">
            <v>68</v>
          </cell>
          <cell r="C1433">
            <v>51</v>
          </cell>
          <cell r="D1433">
            <v>68.5</v>
          </cell>
          <cell r="E1433">
            <v>46</v>
          </cell>
        </row>
        <row r="1434">
          <cell r="A1434">
            <v>36855</v>
          </cell>
          <cell r="B1434">
            <v>68</v>
          </cell>
          <cell r="C1434">
            <v>51</v>
          </cell>
          <cell r="D1434">
            <v>59</v>
          </cell>
          <cell r="E1434">
            <v>60</v>
          </cell>
        </row>
        <row r="1435">
          <cell r="A1435">
            <v>36856</v>
          </cell>
          <cell r="B1435">
            <v>68</v>
          </cell>
          <cell r="C1435">
            <v>51</v>
          </cell>
          <cell r="D1435">
            <v>71.5</v>
          </cell>
          <cell r="E1435">
            <v>47.5</v>
          </cell>
        </row>
        <row r="1436">
          <cell r="A1436">
            <v>36857</v>
          </cell>
          <cell r="B1436">
            <v>68</v>
          </cell>
          <cell r="C1436">
            <v>50.5</v>
          </cell>
          <cell r="D1436">
            <v>70</v>
          </cell>
          <cell r="E1436">
            <v>47</v>
          </cell>
        </row>
        <row r="1437">
          <cell r="A1437">
            <v>36858</v>
          </cell>
          <cell r="B1437">
            <v>68</v>
          </cell>
          <cell r="C1437">
            <v>50</v>
          </cell>
          <cell r="D1437">
            <v>72</v>
          </cell>
          <cell r="E1437">
            <v>47.5</v>
          </cell>
        </row>
        <row r="1438">
          <cell r="A1438">
            <v>36859</v>
          </cell>
          <cell r="B1438">
            <v>68</v>
          </cell>
          <cell r="C1438">
            <v>50</v>
          </cell>
          <cell r="D1438">
            <v>66.5</v>
          </cell>
          <cell r="E1438">
            <v>48.5</v>
          </cell>
        </row>
        <row r="1439">
          <cell r="A1439">
            <v>36860</v>
          </cell>
          <cell r="B1439">
            <v>68</v>
          </cell>
          <cell r="C1439">
            <v>50</v>
          </cell>
          <cell r="D1439">
            <v>68</v>
          </cell>
          <cell r="E1439">
            <v>47.5</v>
          </cell>
        </row>
        <row r="1440">
          <cell r="A1440">
            <v>36861</v>
          </cell>
          <cell r="B1440">
            <v>68</v>
          </cell>
          <cell r="C1440">
            <v>50</v>
          </cell>
          <cell r="D1440">
            <v>68</v>
          </cell>
          <cell r="E1440">
            <v>47.5</v>
          </cell>
        </row>
        <row r="1441">
          <cell r="A1441">
            <v>36862</v>
          </cell>
          <cell r="B1441">
            <v>68</v>
          </cell>
          <cell r="C1441">
            <v>50</v>
          </cell>
          <cell r="D1441">
            <v>68</v>
          </cell>
          <cell r="E1441">
            <v>47.5</v>
          </cell>
        </row>
        <row r="1442">
          <cell r="A1442">
            <v>36863</v>
          </cell>
          <cell r="B1442">
            <v>67</v>
          </cell>
          <cell r="C1442">
            <v>49</v>
          </cell>
          <cell r="D1442">
            <v>69.5</v>
          </cell>
          <cell r="E1442">
            <v>47</v>
          </cell>
        </row>
        <row r="1443">
          <cell r="A1443">
            <v>36864</v>
          </cell>
          <cell r="B1443">
            <v>67</v>
          </cell>
          <cell r="C1443">
            <v>49</v>
          </cell>
          <cell r="D1443">
            <v>71.5</v>
          </cell>
          <cell r="E1443">
            <v>46.5</v>
          </cell>
        </row>
        <row r="1444">
          <cell r="A1444">
            <v>36865</v>
          </cell>
          <cell r="B1444">
            <v>67</v>
          </cell>
          <cell r="C1444">
            <v>49</v>
          </cell>
          <cell r="D1444">
            <v>71.5</v>
          </cell>
          <cell r="E1444">
            <v>50.5</v>
          </cell>
        </row>
        <row r="1445">
          <cell r="A1445">
            <v>36866</v>
          </cell>
          <cell r="B1445">
            <v>67</v>
          </cell>
          <cell r="C1445">
            <v>49</v>
          </cell>
          <cell r="D1445">
            <v>71</v>
          </cell>
          <cell r="E1445">
            <v>50.5</v>
          </cell>
        </row>
        <row r="1446">
          <cell r="A1446">
            <v>36867</v>
          </cell>
          <cell r="B1446">
            <v>67</v>
          </cell>
          <cell r="C1446">
            <v>49</v>
          </cell>
          <cell r="D1446">
            <v>71</v>
          </cell>
          <cell r="E1446">
            <v>50.5</v>
          </cell>
        </row>
        <row r="1447">
          <cell r="A1447">
            <v>36868</v>
          </cell>
          <cell r="B1447">
            <v>66.5</v>
          </cell>
          <cell r="C1447">
            <v>48.5</v>
          </cell>
          <cell r="D1447">
            <v>66</v>
          </cell>
          <cell r="E1447">
            <v>50.5</v>
          </cell>
        </row>
        <row r="1448">
          <cell r="A1448">
            <v>36869</v>
          </cell>
          <cell r="B1448">
            <v>66</v>
          </cell>
          <cell r="C1448">
            <v>48</v>
          </cell>
          <cell r="D1448">
            <v>66.5</v>
          </cell>
          <cell r="E1448">
            <v>51</v>
          </cell>
        </row>
        <row r="1449">
          <cell r="A1449">
            <v>36870</v>
          </cell>
          <cell r="B1449">
            <v>66</v>
          </cell>
          <cell r="C1449">
            <v>48</v>
          </cell>
          <cell r="D1449">
            <v>65</v>
          </cell>
          <cell r="E1449">
            <v>49.5</v>
          </cell>
        </row>
        <row r="1450">
          <cell r="A1450">
            <v>36871</v>
          </cell>
          <cell r="B1450">
            <v>66</v>
          </cell>
          <cell r="C1450">
            <v>48</v>
          </cell>
          <cell r="D1450">
            <v>64</v>
          </cell>
          <cell r="E1450">
            <v>46.5</v>
          </cell>
        </row>
        <row r="1451">
          <cell r="A1451">
            <v>36872</v>
          </cell>
          <cell r="B1451">
            <v>66</v>
          </cell>
          <cell r="C1451">
            <v>48</v>
          </cell>
          <cell r="D1451">
            <v>65</v>
          </cell>
          <cell r="E1451">
            <v>49</v>
          </cell>
        </row>
        <row r="1452">
          <cell r="A1452">
            <v>36873</v>
          </cell>
          <cell r="B1452">
            <v>66</v>
          </cell>
          <cell r="C1452">
            <v>48</v>
          </cell>
          <cell r="D1452">
            <v>65</v>
          </cell>
          <cell r="E1452">
            <v>45</v>
          </cell>
        </row>
        <row r="1453">
          <cell r="A1453">
            <v>36874</v>
          </cell>
          <cell r="B1453">
            <v>66</v>
          </cell>
          <cell r="C1453">
            <v>48</v>
          </cell>
          <cell r="D1453">
            <v>65</v>
          </cell>
          <cell r="E1453">
            <v>48</v>
          </cell>
        </row>
        <row r="1454">
          <cell r="A1454">
            <v>36875</v>
          </cell>
          <cell r="B1454">
            <v>66</v>
          </cell>
          <cell r="C1454">
            <v>48</v>
          </cell>
          <cell r="D1454">
            <v>66</v>
          </cell>
          <cell r="E1454">
            <v>46.5</v>
          </cell>
        </row>
        <row r="1455">
          <cell r="A1455">
            <v>36876</v>
          </cell>
          <cell r="B1455">
            <v>66</v>
          </cell>
          <cell r="C1455">
            <v>48</v>
          </cell>
          <cell r="D1455">
            <v>66</v>
          </cell>
          <cell r="E1455">
            <v>46.5</v>
          </cell>
        </row>
        <row r="1456">
          <cell r="A1456">
            <v>36877</v>
          </cell>
          <cell r="B1456">
            <v>66</v>
          </cell>
          <cell r="C1456">
            <v>48</v>
          </cell>
          <cell r="D1456">
            <v>71</v>
          </cell>
          <cell r="E1456">
            <v>48.5</v>
          </cell>
        </row>
        <row r="1457">
          <cell r="A1457">
            <v>36878</v>
          </cell>
          <cell r="B1457">
            <v>66</v>
          </cell>
          <cell r="C1457">
            <v>48</v>
          </cell>
          <cell r="D1457">
            <v>73.5</v>
          </cell>
          <cell r="E1457">
            <v>48.5</v>
          </cell>
        </row>
        <row r="1458">
          <cell r="A1458">
            <v>36879</v>
          </cell>
          <cell r="B1458">
            <v>66</v>
          </cell>
          <cell r="C1458">
            <v>48</v>
          </cell>
          <cell r="D1458">
            <v>71.5</v>
          </cell>
          <cell r="E1458">
            <v>49</v>
          </cell>
        </row>
        <row r="1459">
          <cell r="A1459">
            <v>36880</v>
          </cell>
          <cell r="B1459">
            <v>66</v>
          </cell>
          <cell r="C1459">
            <v>48</v>
          </cell>
          <cell r="D1459">
            <v>70</v>
          </cell>
          <cell r="E1459">
            <v>46</v>
          </cell>
        </row>
        <row r="1460">
          <cell r="A1460">
            <v>36881</v>
          </cell>
          <cell r="B1460">
            <v>66</v>
          </cell>
          <cell r="C1460">
            <v>48</v>
          </cell>
          <cell r="D1460">
            <v>65</v>
          </cell>
          <cell r="E1460">
            <v>46</v>
          </cell>
        </row>
        <row r="1461">
          <cell r="A1461">
            <v>36882</v>
          </cell>
          <cell r="B1461">
            <v>66</v>
          </cell>
          <cell r="C1461">
            <v>48</v>
          </cell>
          <cell r="D1461">
            <v>65</v>
          </cell>
          <cell r="E1461">
            <v>46</v>
          </cell>
        </row>
        <row r="1462">
          <cell r="A1462">
            <v>36883</v>
          </cell>
          <cell r="B1462">
            <v>65</v>
          </cell>
          <cell r="C1462">
            <v>47</v>
          </cell>
          <cell r="D1462">
            <v>65</v>
          </cell>
          <cell r="E1462">
            <v>46</v>
          </cell>
        </row>
        <row r="1463">
          <cell r="A1463">
            <v>36884</v>
          </cell>
          <cell r="B1463">
            <v>65</v>
          </cell>
          <cell r="C1463">
            <v>47</v>
          </cell>
          <cell r="D1463">
            <v>65</v>
          </cell>
          <cell r="E1463">
            <v>46</v>
          </cell>
        </row>
        <row r="1464">
          <cell r="A1464">
            <v>36885</v>
          </cell>
          <cell r="B1464">
            <v>65</v>
          </cell>
          <cell r="C1464">
            <v>47</v>
          </cell>
          <cell r="D1464">
            <v>66</v>
          </cell>
          <cell r="E1464">
            <v>45</v>
          </cell>
        </row>
        <row r="1465">
          <cell r="A1465">
            <v>36886</v>
          </cell>
          <cell r="B1465">
            <v>65</v>
          </cell>
          <cell r="C1465">
            <v>47</v>
          </cell>
          <cell r="D1465">
            <v>69.5</v>
          </cell>
          <cell r="E1465">
            <v>44.5</v>
          </cell>
        </row>
        <row r="1466">
          <cell r="A1466">
            <v>36887</v>
          </cell>
          <cell r="B1466">
            <v>65</v>
          </cell>
          <cell r="C1466">
            <v>47</v>
          </cell>
          <cell r="D1466">
            <v>71</v>
          </cell>
          <cell r="E1466">
            <v>44</v>
          </cell>
        </row>
        <row r="1467">
          <cell r="A1467">
            <v>36888</v>
          </cell>
          <cell r="B1467">
            <v>65</v>
          </cell>
          <cell r="C1467">
            <v>47</v>
          </cell>
          <cell r="D1467">
            <v>70.5</v>
          </cell>
          <cell r="E1467">
            <v>46</v>
          </cell>
        </row>
        <row r="1468">
          <cell r="A1468">
            <v>36889</v>
          </cell>
          <cell r="B1468">
            <v>65</v>
          </cell>
          <cell r="C1468">
            <v>47</v>
          </cell>
          <cell r="D1468">
            <v>66</v>
          </cell>
          <cell r="E1468">
            <v>39</v>
          </cell>
        </row>
        <row r="1469">
          <cell r="A1469">
            <v>36890</v>
          </cell>
          <cell r="B1469">
            <v>65</v>
          </cell>
          <cell r="C1469">
            <v>47</v>
          </cell>
          <cell r="D1469">
            <v>63</v>
          </cell>
          <cell r="E1469">
            <v>38.5</v>
          </cell>
        </row>
        <row r="1470">
          <cell r="A1470">
            <v>36891</v>
          </cell>
          <cell r="B1470">
            <v>65</v>
          </cell>
          <cell r="C1470">
            <v>47</v>
          </cell>
          <cell r="D1470">
            <v>60</v>
          </cell>
          <cell r="E1470">
            <v>38</v>
          </cell>
        </row>
        <row r="1471">
          <cell r="B1471" t="str">
            <v>Hi</v>
          </cell>
          <cell r="C1471" t="str">
            <v>Lo</v>
          </cell>
          <cell r="D1471" t="str">
            <v>Hi</v>
          </cell>
          <cell r="E1471" t="str">
            <v>Lo</v>
          </cell>
        </row>
        <row r="1472">
          <cell r="A1472" t="str">
            <v>Date</v>
          </cell>
          <cell r="B1472" t="str">
            <v>Los Angeles</v>
          </cell>
        </row>
        <row r="1472">
          <cell r="D1472" t="str">
            <v>Burbank</v>
          </cell>
        </row>
        <row r="1473">
          <cell r="A1473">
            <v>36892</v>
          </cell>
          <cell r="B1473">
            <v>76</v>
          </cell>
          <cell r="C1473">
            <v>51</v>
          </cell>
          <cell r="D1473">
            <v>67.5</v>
          </cell>
          <cell r="E1473">
            <v>42</v>
          </cell>
        </row>
        <row r="1474">
          <cell r="A1474">
            <v>36893</v>
          </cell>
          <cell r="B1474">
            <v>80</v>
          </cell>
          <cell r="C1474">
            <v>45</v>
          </cell>
          <cell r="D1474">
            <v>70.5</v>
          </cell>
          <cell r="E1474">
            <v>39</v>
          </cell>
        </row>
        <row r="1475">
          <cell r="A1475">
            <v>36894</v>
          </cell>
          <cell r="B1475">
            <v>82</v>
          </cell>
          <cell r="C1475">
            <v>48</v>
          </cell>
          <cell r="D1475">
            <v>72</v>
          </cell>
          <cell r="E1475">
            <v>40.5</v>
          </cell>
        </row>
        <row r="1476">
          <cell r="A1476">
            <v>36895</v>
          </cell>
          <cell r="B1476">
            <v>81</v>
          </cell>
          <cell r="C1476">
            <v>50</v>
          </cell>
          <cell r="D1476">
            <v>71</v>
          </cell>
          <cell r="E1476">
            <v>41.5</v>
          </cell>
        </row>
        <row r="1477">
          <cell r="A1477">
            <v>36896</v>
          </cell>
          <cell r="B1477">
            <v>70</v>
          </cell>
          <cell r="C1477">
            <v>51</v>
          </cell>
          <cell r="D1477">
            <v>65</v>
          </cell>
          <cell r="E1477">
            <v>42.5</v>
          </cell>
        </row>
        <row r="1478">
          <cell r="A1478">
            <v>36897</v>
          </cell>
          <cell r="B1478">
            <v>70</v>
          </cell>
          <cell r="C1478">
            <v>51</v>
          </cell>
          <cell r="D1478">
            <v>65</v>
          </cell>
          <cell r="E1478">
            <v>42.5</v>
          </cell>
        </row>
        <row r="1479">
          <cell r="A1479">
            <v>36898</v>
          </cell>
          <cell r="B1479">
            <v>71</v>
          </cell>
          <cell r="C1479">
            <v>47</v>
          </cell>
          <cell r="D1479">
            <v>69.5</v>
          </cell>
          <cell r="E1479">
            <v>42</v>
          </cell>
        </row>
        <row r="1480">
          <cell r="A1480">
            <v>36899</v>
          </cell>
          <cell r="B1480">
            <v>57</v>
          </cell>
          <cell r="C1480">
            <v>51</v>
          </cell>
          <cell r="D1480">
            <v>56</v>
          </cell>
          <cell r="E1480">
            <v>50.5</v>
          </cell>
        </row>
        <row r="1481">
          <cell r="A1481">
            <v>36900</v>
          </cell>
          <cell r="B1481">
            <v>63</v>
          </cell>
          <cell r="C1481">
            <v>48</v>
          </cell>
          <cell r="D1481">
            <v>59</v>
          </cell>
          <cell r="E1481">
            <v>44</v>
          </cell>
        </row>
        <row r="1482">
          <cell r="A1482">
            <v>36901</v>
          </cell>
          <cell r="B1482">
            <v>58</v>
          </cell>
          <cell r="C1482">
            <v>50</v>
          </cell>
          <cell r="D1482">
            <v>55.5</v>
          </cell>
          <cell r="E1482">
            <v>44.5</v>
          </cell>
        </row>
        <row r="1483">
          <cell r="A1483">
            <v>36902</v>
          </cell>
          <cell r="B1483">
            <v>55</v>
          </cell>
          <cell r="C1483">
            <v>48</v>
          </cell>
          <cell r="D1483">
            <v>54.5</v>
          </cell>
          <cell r="E1483">
            <v>46.5</v>
          </cell>
        </row>
        <row r="1484">
          <cell r="A1484">
            <v>36903</v>
          </cell>
          <cell r="B1484">
            <v>55</v>
          </cell>
          <cell r="C1484">
            <v>47</v>
          </cell>
          <cell r="D1484">
            <v>56</v>
          </cell>
          <cell r="E1484">
            <v>47</v>
          </cell>
        </row>
        <row r="1485">
          <cell r="A1485">
            <v>36904</v>
          </cell>
          <cell r="B1485">
            <v>61</v>
          </cell>
          <cell r="C1485">
            <v>43</v>
          </cell>
          <cell r="D1485">
            <v>58.5</v>
          </cell>
          <cell r="E1485">
            <v>40</v>
          </cell>
        </row>
        <row r="1486">
          <cell r="A1486">
            <v>36905</v>
          </cell>
          <cell r="B1486">
            <v>61</v>
          </cell>
          <cell r="C1486">
            <v>43</v>
          </cell>
          <cell r="D1486">
            <v>58.5</v>
          </cell>
          <cell r="E1486">
            <v>40</v>
          </cell>
        </row>
        <row r="1487">
          <cell r="A1487">
            <v>36906</v>
          </cell>
          <cell r="B1487">
            <v>58</v>
          </cell>
          <cell r="C1487">
            <v>44</v>
          </cell>
          <cell r="D1487">
            <v>53.5</v>
          </cell>
          <cell r="E1487">
            <v>39</v>
          </cell>
        </row>
        <row r="1488">
          <cell r="A1488">
            <v>36907</v>
          </cell>
          <cell r="B1488">
            <v>60</v>
          </cell>
          <cell r="C1488">
            <v>42</v>
          </cell>
          <cell r="D1488">
            <v>55</v>
          </cell>
          <cell r="E1488">
            <v>37</v>
          </cell>
        </row>
        <row r="1489">
          <cell r="A1489">
            <v>36908</v>
          </cell>
          <cell r="B1489">
            <v>62</v>
          </cell>
          <cell r="C1489">
            <v>40</v>
          </cell>
          <cell r="D1489">
            <v>56.5</v>
          </cell>
          <cell r="E1489">
            <v>35.5</v>
          </cell>
        </row>
        <row r="1490">
          <cell r="A1490">
            <v>36909</v>
          </cell>
          <cell r="B1490">
            <v>62</v>
          </cell>
          <cell r="C1490">
            <v>41</v>
          </cell>
          <cell r="D1490">
            <v>57</v>
          </cell>
          <cell r="E1490">
            <v>36</v>
          </cell>
        </row>
        <row r="1491">
          <cell r="A1491">
            <v>36910</v>
          </cell>
          <cell r="B1491">
            <v>64</v>
          </cell>
          <cell r="C1491">
            <v>43</v>
          </cell>
          <cell r="D1491">
            <v>49.5</v>
          </cell>
          <cell r="E1491">
            <v>48</v>
          </cell>
        </row>
        <row r="1492">
          <cell r="A1492">
            <v>36911</v>
          </cell>
          <cell r="B1492">
            <v>71</v>
          </cell>
          <cell r="C1492">
            <v>44</v>
          </cell>
          <cell r="D1492">
            <v>53</v>
          </cell>
          <cell r="E1492">
            <v>52</v>
          </cell>
        </row>
        <row r="1493">
          <cell r="A1493">
            <v>36912</v>
          </cell>
          <cell r="B1493">
            <v>70</v>
          </cell>
          <cell r="C1493">
            <v>47</v>
          </cell>
          <cell r="D1493">
            <v>65.5</v>
          </cell>
          <cell r="E1493">
            <v>41</v>
          </cell>
        </row>
        <row r="1494">
          <cell r="A1494">
            <v>36913</v>
          </cell>
          <cell r="B1494">
            <v>61</v>
          </cell>
          <cell r="C1494">
            <v>50</v>
          </cell>
          <cell r="D1494">
            <v>62</v>
          </cell>
          <cell r="E1494">
            <v>48</v>
          </cell>
        </row>
        <row r="1495">
          <cell r="A1495">
            <v>36914</v>
          </cell>
          <cell r="B1495">
            <v>61</v>
          </cell>
          <cell r="C1495">
            <v>46</v>
          </cell>
          <cell r="D1495">
            <v>63</v>
          </cell>
          <cell r="E1495">
            <v>44</v>
          </cell>
        </row>
        <row r="1496">
          <cell r="A1496">
            <v>36915</v>
          </cell>
          <cell r="B1496">
            <v>57</v>
          </cell>
          <cell r="C1496">
            <v>50</v>
          </cell>
          <cell r="D1496">
            <v>53.5</v>
          </cell>
          <cell r="E1496">
            <v>49</v>
          </cell>
        </row>
        <row r="1497">
          <cell r="A1497">
            <v>36916</v>
          </cell>
          <cell r="B1497">
            <v>57</v>
          </cell>
          <cell r="C1497">
            <v>43</v>
          </cell>
          <cell r="D1497">
            <v>55</v>
          </cell>
          <cell r="E1497">
            <v>40</v>
          </cell>
        </row>
        <row r="1498">
          <cell r="A1498">
            <v>36917</v>
          </cell>
          <cell r="B1498">
            <v>57</v>
          </cell>
          <cell r="C1498">
            <v>43</v>
          </cell>
          <cell r="D1498">
            <v>52</v>
          </cell>
          <cell r="E1498">
            <v>43</v>
          </cell>
        </row>
        <row r="1499">
          <cell r="A1499">
            <v>36918</v>
          </cell>
          <cell r="B1499">
            <v>58</v>
          </cell>
          <cell r="C1499">
            <v>42</v>
          </cell>
          <cell r="D1499">
            <v>53</v>
          </cell>
          <cell r="E1499">
            <v>42</v>
          </cell>
        </row>
        <row r="1500">
          <cell r="A1500">
            <v>36919</v>
          </cell>
          <cell r="B1500">
            <v>57.9</v>
          </cell>
          <cell r="C1500">
            <v>43</v>
          </cell>
          <cell r="D1500">
            <v>56.45</v>
          </cell>
          <cell r="E1500">
            <v>40.5</v>
          </cell>
        </row>
        <row r="1501">
          <cell r="A1501">
            <v>36920</v>
          </cell>
          <cell r="B1501">
            <v>57</v>
          </cell>
          <cell r="C1501">
            <v>44.1</v>
          </cell>
          <cell r="D1501">
            <v>56.5</v>
          </cell>
          <cell r="E1501">
            <v>40.55</v>
          </cell>
        </row>
        <row r="1502">
          <cell r="A1502">
            <v>36921</v>
          </cell>
          <cell r="B1502">
            <v>62.1</v>
          </cell>
          <cell r="C1502">
            <v>43</v>
          </cell>
          <cell r="D1502">
            <v>54.5</v>
          </cell>
          <cell r="E1502">
            <v>39.5</v>
          </cell>
        </row>
        <row r="1503">
          <cell r="A1503">
            <v>36922</v>
          </cell>
          <cell r="B1503">
            <v>64</v>
          </cell>
          <cell r="C1503">
            <v>46.9</v>
          </cell>
          <cell r="D1503">
            <v>59.95</v>
          </cell>
          <cell r="E1503">
            <v>41</v>
          </cell>
        </row>
        <row r="1504">
          <cell r="A1504">
            <v>36923</v>
          </cell>
          <cell r="B1504">
            <v>64.9</v>
          </cell>
          <cell r="C1504">
            <v>43</v>
          </cell>
          <cell r="D1504">
            <v>62.95</v>
          </cell>
          <cell r="E1504">
            <v>37.5</v>
          </cell>
        </row>
        <row r="1505">
          <cell r="A1505">
            <v>36924</v>
          </cell>
          <cell r="B1505">
            <v>74</v>
          </cell>
          <cell r="C1505">
            <v>50</v>
          </cell>
          <cell r="D1505">
            <v>67</v>
          </cell>
          <cell r="E1505">
            <v>43.5</v>
          </cell>
        </row>
        <row r="1506">
          <cell r="A1506">
            <v>36925</v>
          </cell>
          <cell r="B1506">
            <v>81</v>
          </cell>
          <cell r="C1506">
            <v>52</v>
          </cell>
          <cell r="D1506">
            <v>61.5</v>
          </cell>
          <cell r="E1506">
            <v>56.5</v>
          </cell>
        </row>
        <row r="1507">
          <cell r="A1507">
            <v>36926</v>
          </cell>
          <cell r="B1507">
            <v>84</v>
          </cell>
          <cell r="C1507">
            <v>53</v>
          </cell>
          <cell r="D1507">
            <v>75.5</v>
          </cell>
          <cell r="E1507">
            <v>47.5</v>
          </cell>
        </row>
        <row r="1508">
          <cell r="A1508">
            <v>36927</v>
          </cell>
          <cell r="B1508">
            <v>78.1</v>
          </cell>
          <cell r="C1508">
            <v>57</v>
          </cell>
          <cell r="D1508">
            <v>72.5</v>
          </cell>
          <cell r="E1508">
            <v>49.55</v>
          </cell>
        </row>
        <row r="1509">
          <cell r="A1509">
            <v>36928</v>
          </cell>
          <cell r="B1509">
            <v>61</v>
          </cell>
          <cell r="C1509">
            <v>52</v>
          </cell>
          <cell r="D1509">
            <v>58.45</v>
          </cell>
          <cell r="E1509">
            <v>46.5</v>
          </cell>
        </row>
        <row r="1510">
          <cell r="A1510">
            <v>36929</v>
          </cell>
          <cell r="B1510">
            <v>55.9</v>
          </cell>
          <cell r="C1510">
            <v>46</v>
          </cell>
          <cell r="D1510">
            <v>52.95</v>
          </cell>
          <cell r="E1510">
            <v>40.55</v>
          </cell>
        </row>
        <row r="1511">
          <cell r="A1511">
            <v>36930</v>
          </cell>
          <cell r="B1511">
            <v>60.1</v>
          </cell>
          <cell r="C1511">
            <v>41</v>
          </cell>
          <cell r="D1511">
            <v>56.05</v>
          </cell>
          <cell r="E1511">
            <v>35.5</v>
          </cell>
        </row>
        <row r="1512">
          <cell r="A1512">
            <v>36931</v>
          </cell>
          <cell r="B1512">
            <v>60.1</v>
          </cell>
          <cell r="C1512">
            <v>41</v>
          </cell>
          <cell r="D1512">
            <v>56.05</v>
          </cell>
          <cell r="E1512">
            <v>35.5</v>
          </cell>
        </row>
        <row r="1513">
          <cell r="A1513">
            <v>36932</v>
          </cell>
          <cell r="B1513">
            <v>60.1</v>
          </cell>
          <cell r="C1513">
            <v>41</v>
          </cell>
          <cell r="D1513">
            <v>56.05</v>
          </cell>
          <cell r="E1513">
            <v>35.5</v>
          </cell>
        </row>
        <row r="1514">
          <cell r="A1514">
            <v>36933</v>
          </cell>
          <cell r="B1514">
            <v>57</v>
          </cell>
          <cell r="C1514">
            <v>44</v>
          </cell>
          <cell r="D1514">
            <v>51.5</v>
          </cell>
          <cell r="E1514">
            <v>40.95</v>
          </cell>
        </row>
        <row r="1515">
          <cell r="A1515">
            <v>36934</v>
          </cell>
          <cell r="B1515">
            <v>54</v>
          </cell>
          <cell r="C1515">
            <v>48.9</v>
          </cell>
          <cell r="D1515">
            <v>53</v>
          </cell>
          <cell r="E1515">
            <v>42.45</v>
          </cell>
        </row>
        <row r="1516">
          <cell r="A1516">
            <v>36935</v>
          </cell>
          <cell r="B1516">
            <v>53.1</v>
          </cell>
          <cell r="C1516">
            <v>43</v>
          </cell>
          <cell r="D1516">
            <v>50.55</v>
          </cell>
          <cell r="E1516">
            <v>41.5</v>
          </cell>
        </row>
        <row r="1517">
          <cell r="A1517">
            <v>36936</v>
          </cell>
          <cell r="B1517">
            <v>55</v>
          </cell>
          <cell r="C1517">
            <v>43</v>
          </cell>
          <cell r="D1517">
            <v>55.45</v>
          </cell>
          <cell r="E1517">
            <v>39.05</v>
          </cell>
        </row>
        <row r="1518">
          <cell r="A1518">
            <v>36937</v>
          </cell>
          <cell r="B1518">
            <v>57</v>
          </cell>
          <cell r="C1518">
            <v>41</v>
          </cell>
          <cell r="D1518">
            <v>57.45</v>
          </cell>
          <cell r="E1518">
            <v>39.45</v>
          </cell>
        </row>
        <row r="1519">
          <cell r="A1519">
            <v>36938</v>
          </cell>
          <cell r="B1519">
            <v>60</v>
          </cell>
          <cell r="C1519">
            <v>42</v>
          </cell>
          <cell r="D1519">
            <v>59</v>
          </cell>
          <cell r="E1519">
            <v>42</v>
          </cell>
        </row>
        <row r="1520">
          <cell r="A1520">
            <v>36939</v>
          </cell>
          <cell r="B1520">
            <v>60</v>
          </cell>
          <cell r="C1520">
            <v>42</v>
          </cell>
          <cell r="D1520">
            <v>59</v>
          </cell>
          <cell r="E1520">
            <v>42</v>
          </cell>
        </row>
        <row r="1521">
          <cell r="A1521">
            <v>36940</v>
          </cell>
          <cell r="B1521">
            <v>61</v>
          </cell>
          <cell r="C1521">
            <v>52</v>
          </cell>
          <cell r="D1521">
            <v>62</v>
          </cell>
          <cell r="E1521">
            <v>50.45</v>
          </cell>
        </row>
        <row r="1522">
          <cell r="A1522">
            <v>36941</v>
          </cell>
          <cell r="B1522">
            <v>57.9</v>
          </cell>
          <cell r="C1522">
            <v>51.1</v>
          </cell>
          <cell r="D1522">
            <v>56.9</v>
          </cell>
          <cell r="E1522">
            <v>50.55</v>
          </cell>
        </row>
        <row r="1523">
          <cell r="A1523">
            <v>36942</v>
          </cell>
          <cell r="B1523">
            <v>63</v>
          </cell>
          <cell r="C1523">
            <v>47</v>
          </cell>
          <cell r="D1523">
            <v>61</v>
          </cell>
          <cell r="E1523">
            <v>46.5</v>
          </cell>
        </row>
        <row r="1524">
          <cell r="A1524">
            <v>36943</v>
          </cell>
          <cell r="B1524">
            <v>60.1</v>
          </cell>
          <cell r="C1524">
            <v>48</v>
          </cell>
          <cell r="D1524">
            <v>59.55</v>
          </cell>
          <cell r="E1524">
            <v>45.5</v>
          </cell>
        </row>
        <row r="1525">
          <cell r="A1525">
            <v>36944</v>
          </cell>
          <cell r="B1525">
            <v>59</v>
          </cell>
          <cell r="C1525">
            <v>50</v>
          </cell>
          <cell r="D1525">
            <v>58</v>
          </cell>
          <cell r="E1525">
            <v>44.95</v>
          </cell>
        </row>
        <row r="1526">
          <cell r="A1526">
            <v>36945</v>
          </cell>
          <cell r="B1526">
            <v>55.9</v>
          </cell>
          <cell r="C1526">
            <v>45</v>
          </cell>
          <cell r="D1526">
            <v>55.45</v>
          </cell>
          <cell r="E1526">
            <v>43</v>
          </cell>
        </row>
        <row r="1527">
          <cell r="A1527">
            <v>36946</v>
          </cell>
          <cell r="B1527">
            <v>51.1</v>
          </cell>
          <cell r="C1527">
            <v>46</v>
          </cell>
          <cell r="D1527">
            <v>58</v>
          </cell>
          <cell r="E1527">
            <v>43.5</v>
          </cell>
        </row>
        <row r="1528">
          <cell r="A1528">
            <v>36947</v>
          </cell>
          <cell r="B1528">
            <v>54</v>
          </cell>
          <cell r="C1528">
            <v>48</v>
          </cell>
          <cell r="D1528">
            <v>57.05</v>
          </cell>
          <cell r="E1528">
            <v>45.05</v>
          </cell>
        </row>
        <row r="1529">
          <cell r="A1529">
            <v>36948</v>
          </cell>
          <cell r="B1529">
            <v>60.1</v>
          </cell>
          <cell r="C1529">
            <v>50</v>
          </cell>
          <cell r="D1529">
            <v>59</v>
          </cell>
          <cell r="E1529">
            <v>48</v>
          </cell>
        </row>
        <row r="1530">
          <cell r="A1530">
            <v>36949</v>
          </cell>
          <cell r="B1530">
            <v>57</v>
          </cell>
          <cell r="C1530">
            <v>48.9</v>
          </cell>
          <cell r="D1530">
            <v>59.55</v>
          </cell>
          <cell r="E1530">
            <v>44.95</v>
          </cell>
        </row>
        <row r="1531">
          <cell r="A1531">
            <v>36950</v>
          </cell>
          <cell r="B1531">
            <v>54</v>
          </cell>
          <cell r="C1531">
            <v>48</v>
          </cell>
          <cell r="D1531">
            <v>56.5</v>
          </cell>
          <cell r="E1531">
            <v>46.05</v>
          </cell>
        </row>
        <row r="1532">
          <cell r="A1532">
            <v>36951</v>
          </cell>
          <cell r="B1532">
            <v>60.1</v>
          </cell>
          <cell r="C1532">
            <v>45</v>
          </cell>
          <cell r="D1532">
            <v>60.55</v>
          </cell>
          <cell r="E1532">
            <v>41.45</v>
          </cell>
        </row>
        <row r="1533">
          <cell r="A1533">
            <v>36952</v>
          </cell>
          <cell r="B1533">
            <v>61</v>
          </cell>
          <cell r="C1533">
            <v>46</v>
          </cell>
          <cell r="D1533">
            <v>57.5</v>
          </cell>
          <cell r="E1533">
            <v>44.05</v>
          </cell>
        </row>
        <row r="1534">
          <cell r="A1534">
            <v>36953</v>
          </cell>
          <cell r="B1534">
            <v>63</v>
          </cell>
          <cell r="C1534">
            <v>51.1</v>
          </cell>
          <cell r="D1534">
            <v>61</v>
          </cell>
          <cell r="E1534">
            <v>44.05</v>
          </cell>
        </row>
        <row r="1535">
          <cell r="A1535">
            <v>36954</v>
          </cell>
          <cell r="B1535">
            <v>60.1</v>
          </cell>
          <cell r="C1535">
            <v>53.1</v>
          </cell>
          <cell r="D1535">
            <v>61.1</v>
          </cell>
          <cell r="E1535">
            <v>51.55</v>
          </cell>
        </row>
        <row r="1536">
          <cell r="A1536">
            <v>36955</v>
          </cell>
          <cell r="B1536">
            <v>60.1</v>
          </cell>
          <cell r="C1536">
            <v>55</v>
          </cell>
          <cell r="D1536">
            <v>60.1</v>
          </cell>
          <cell r="E1536">
            <v>52.5</v>
          </cell>
        </row>
        <row r="1537">
          <cell r="A1537">
            <v>36956</v>
          </cell>
          <cell r="B1537">
            <v>63</v>
          </cell>
          <cell r="C1537">
            <v>53.1</v>
          </cell>
          <cell r="D1537">
            <v>62.55</v>
          </cell>
          <cell r="E1537">
            <v>51</v>
          </cell>
        </row>
        <row r="1538">
          <cell r="A1538">
            <v>36957</v>
          </cell>
          <cell r="B1538">
            <v>61</v>
          </cell>
          <cell r="C1538">
            <v>54</v>
          </cell>
          <cell r="D1538">
            <v>62.5</v>
          </cell>
          <cell r="E1538">
            <v>48.5</v>
          </cell>
        </row>
        <row r="1539">
          <cell r="A1539">
            <v>36958</v>
          </cell>
          <cell r="B1539">
            <v>61</v>
          </cell>
          <cell r="C1539">
            <v>51.1</v>
          </cell>
          <cell r="D1539">
            <v>64.5</v>
          </cell>
          <cell r="E1539">
            <v>48.05</v>
          </cell>
        </row>
        <row r="1540">
          <cell r="A1540">
            <v>36959</v>
          </cell>
          <cell r="B1540">
            <v>59</v>
          </cell>
          <cell r="C1540">
            <v>52</v>
          </cell>
          <cell r="D1540">
            <v>57.45</v>
          </cell>
          <cell r="E1540">
            <v>49.45</v>
          </cell>
        </row>
        <row r="1541">
          <cell r="A1541">
            <v>36960</v>
          </cell>
          <cell r="B1541">
            <v>60.1</v>
          </cell>
          <cell r="C1541">
            <v>46.9</v>
          </cell>
          <cell r="D1541">
            <v>59.55</v>
          </cell>
          <cell r="E1541">
            <v>43.95</v>
          </cell>
        </row>
        <row r="1542">
          <cell r="A1542">
            <v>36961</v>
          </cell>
          <cell r="B1542">
            <v>59</v>
          </cell>
          <cell r="C1542">
            <v>48.9</v>
          </cell>
          <cell r="D1542">
            <v>60.55</v>
          </cell>
          <cell r="E1542">
            <v>47.45</v>
          </cell>
        </row>
        <row r="1543">
          <cell r="A1543">
            <v>36962</v>
          </cell>
          <cell r="B1543">
            <v>63</v>
          </cell>
          <cell r="C1543">
            <v>52</v>
          </cell>
          <cell r="D1543">
            <v>65.5</v>
          </cell>
          <cell r="E1543">
            <v>46.5</v>
          </cell>
        </row>
        <row r="1544">
          <cell r="A1544">
            <v>36963</v>
          </cell>
          <cell r="B1544">
            <v>64.9</v>
          </cell>
          <cell r="C1544">
            <v>48.9</v>
          </cell>
          <cell r="D1544">
            <v>67</v>
          </cell>
          <cell r="E1544">
            <v>45.95</v>
          </cell>
        </row>
        <row r="1545">
          <cell r="A1545">
            <v>36964</v>
          </cell>
          <cell r="B1545">
            <v>64.9</v>
          </cell>
          <cell r="C1545">
            <v>53.1</v>
          </cell>
          <cell r="D1545">
            <v>67.45</v>
          </cell>
          <cell r="E1545">
            <v>49.05</v>
          </cell>
        </row>
        <row r="1546">
          <cell r="A1546">
            <v>36965</v>
          </cell>
          <cell r="B1546">
            <v>60.1</v>
          </cell>
          <cell r="C1546">
            <v>54</v>
          </cell>
          <cell r="D1546">
            <v>63.5</v>
          </cell>
          <cell r="E1546">
            <v>49.5</v>
          </cell>
        </row>
        <row r="1547">
          <cell r="A1547">
            <v>36966</v>
          </cell>
          <cell r="B1547">
            <v>61</v>
          </cell>
          <cell r="C1547">
            <v>53.1</v>
          </cell>
          <cell r="D1547">
            <v>62.95</v>
          </cell>
          <cell r="E1547">
            <v>50</v>
          </cell>
        </row>
        <row r="1548">
          <cell r="A1548">
            <v>36967</v>
          </cell>
          <cell r="B1548">
            <v>63</v>
          </cell>
          <cell r="C1548">
            <v>50</v>
          </cell>
          <cell r="D1548">
            <v>67.05</v>
          </cell>
          <cell r="E1548">
            <v>44.5</v>
          </cell>
        </row>
        <row r="1549">
          <cell r="A1549">
            <v>36968</v>
          </cell>
          <cell r="B1549">
            <v>70</v>
          </cell>
          <cell r="C1549">
            <v>53.1</v>
          </cell>
          <cell r="D1549">
            <v>72.5</v>
          </cell>
          <cell r="E1549">
            <v>46.5</v>
          </cell>
        </row>
        <row r="1550">
          <cell r="A1550">
            <v>36969</v>
          </cell>
          <cell r="B1550">
            <v>75</v>
          </cell>
          <cell r="C1550">
            <v>53.1</v>
          </cell>
          <cell r="D1550">
            <v>78.5</v>
          </cell>
          <cell r="E1550">
            <v>52.55</v>
          </cell>
        </row>
        <row r="1551">
          <cell r="A1551">
            <v>36970</v>
          </cell>
          <cell r="B1551">
            <v>77</v>
          </cell>
          <cell r="C1551">
            <v>58</v>
          </cell>
          <cell r="D1551">
            <v>80</v>
          </cell>
          <cell r="E1551">
            <v>58</v>
          </cell>
        </row>
        <row r="1552">
          <cell r="A1552">
            <v>36971</v>
          </cell>
          <cell r="B1552">
            <v>60.1</v>
          </cell>
          <cell r="C1552">
            <v>54</v>
          </cell>
          <cell r="D1552">
            <v>70.1</v>
          </cell>
          <cell r="E1552">
            <v>55.95</v>
          </cell>
        </row>
        <row r="1553">
          <cell r="A1553">
            <v>36972</v>
          </cell>
          <cell r="B1553">
            <v>62.1</v>
          </cell>
          <cell r="C1553">
            <v>55</v>
          </cell>
          <cell r="D1553">
            <v>67.55</v>
          </cell>
          <cell r="E1553">
            <v>54.05</v>
          </cell>
        </row>
        <row r="1554">
          <cell r="A1554">
            <v>36973</v>
          </cell>
          <cell r="B1554">
            <v>62.1</v>
          </cell>
          <cell r="C1554">
            <v>52</v>
          </cell>
          <cell r="D1554">
            <v>68.55</v>
          </cell>
          <cell r="E1554">
            <v>51</v>
          </cell>
        </row>
        <row r="1555">
          <cell r="A1555">
            <v>36974</v>
          </cell>
          <cell r="B1555">
            <v>60.1</v>
          </cell>
          <cell r="C1555">
            <v>54</v>
          </cell>
          <cell r="D1555">
            <v>67.55</v>
          </cell>
          <cell r="E1555">
            <v>53.55</v>
          </cell>
        </row>
        <row r="1556">
          <cell r="A1556">
            <v>36975</v>
          </cell>
          <cell r="B1556">
            <v>64.9</v>
          </cell>
          <cell r="C1556">
            <v>57</v>
          </cell>
          <cell r="D1556">
            <v>68</v>
          </cell>
          <cell r="E1556">
            <v>56.45</v>
          </cell>
        </row>
        <row r="1557">
          <cell r="A1557">
            <v>36976</v>
          </cell>
          <cell r="B1557">
            <v>64</v>
          </cell>
          <cell r="C1557">
            <v>54</v>
          </cell>
          <cell r="D1557">
            <v>67</v>
          </cell>
          <cell r="E1557">
            <v>51</v>
          </cell>
        </row>
        <row r="1558">
          <cell r="A1558">
            <v>36977</v>
          </cell>
          <cell r="B1558">
            <v>66</v>
          </cell>
          <cell r="C1558">
            <v>52</v>
          </cell>
          <cell r="D1558">
            <v>69.95</v>
          </cell>
          <cell r="E1558">
            <v>49.45</v>
          </cell>
        </row>
        <row r="1559">
          <cell r="A1559">
            <v>36978</v>
          </cell>
          <cell r="B1559">
            <v>64</v>
          </cell>
          <cell r="C1559">
            <v>55.9</v>
          </cell>
          <cell r="D1559">
            <v>70.5</v>
          </cell>
          <cell r="E1559">
            <v>53.5</v>
          </cell>
        </row>
        <row r="1560">
          <cell r="A1560">
            <v>36979</v>
          </cell>
          <cell r="B1560">
            <v>64</v>
          </cell>
          <cell r="C1560">
            <v>57.9</v>
          </cell>
          <cell r="D1560">
            <v>71.05</v>
          </cell>
          <cell r="E1560">
            <v>55.5</v>
          </cell>
        </row>
        <row r="1561">
          <cell r="A1561">
            <v>36980</v>
          </cell>
          <cell r="B1561">
            <v>66</v>
          </cell>
          <cell r="C1561">
            <v>55.9</v>
          </cell>
          <cell r="D1561">
            <v>73.05</v>
          </cell>
          <cell r="E1561">
            <v>54.95</v>
          </cell>
        </row>
        <row r="1562">
          <cell r="A1562">
            <v>36981</v>
          </cell>
          <cell r="B1562">
            <v>64</v>
          </cell>
          <cell r="C1562">
            <v>57</v>
          </cell>
          <cell r="D1562">
            <v>72</v>
          </cell>
          <cell r="E1562">
            <v>55.5</v>
          </cell>
        </row>
        <row r="1563">
          <cell r="A1563">
            <v>36982</v>
          </cell>
          <cell r="B1563">
            <v>60.1</v>
          </cell>
          <cell r="C1563">
            <v>55.9</v>
          </cell>
          <cell r="D1563">
            <v>69.55</v>
          </cell>
          <cell r="E1563">
            <v>54.5</v>
          </cell>
        </row>
        <row r="1564">
          <cell r="A1564">
            <v>36983</v>
          </cell>
          <cell r="B1564">
            <v>63</v>
          </cell>
          <cell r="C1564">
            <v>54</v>
          </cell>
          <cell r="D1564">
            <v>63</v>
          </cell>
          <cell r="E1564">
            <v>50</v>
          </cell>
        </row>
        <row r="1565">
          <cell r="A1565">
            <v>36984</v>
          </cell>
          <cell r="B1565">
            <v>63</v>
          </cell>
          <cell r="C1565">
            <v>52</v>
          </cell>
          <cell r="D1565">
            <v>61.55</v>
          </cell>
          <cell r="E1565">
            <v>47.05</v>
          </cell>
        </row>
        <row r="1566">
          <cell r="A1566">
            <v>36985</v>
          </cell>
          <cell r="B1566">
            <v>61</v>
          </cell>
          <cell r="C1566">
            <v>51.1</v>
          </cell>
          <cell r="D1566">
            <v>62.5</v>
          </cell>
          <cell r="E1566">
            <v>44.05</v>
          </cell>
        </row>
        <row r="1567">
          <cell r="A1567">
            <v>36986</v>
          </cell>
          <cell r="B1567">
            <v>59</v>
          </cell>
          <cell r="C1567">
            <v>51</v>
          </cell>
          <cell r="D1567">
            <v>63</v>
          </cell>
          <cell r="E1567">
            <v>49.5</v>
          </cell>
        </row>
        <row r="1568">
          <cell r="A1568">
            <v>36987</v>
          </cell>
          <cell r="B1568">
            <v>60</v>
          </cell>
          <cell r="C1568">
            <v>49</v>
          </cell>
          <cell r="D1568">
            <v>61.5</v>
          </cell>
          <cell r="E1568">
            <v>46.5</v>
          </cell>
        </row>
        <row r="1569">
          <cell r="A1569">
            <v>36988</v>
          </cell>
          <cell r="B1569">
            <v>61</v>
          </cell>
          <cell r="C1569">
            <v>49</v>
          </cell>
          <cell r="D1569">
            <v>58</v>
          </cell>
          <cell r="E1569">
            <v>46.5</v>
          </cell>
        </row>
        <row r="1570">
          <cell r="A1570">
            <v>36989</v>
          </cell>
          <cell r="B1570">
            <v>62</v>
          </cell>
          <cell r="C1570">
            <v>48</v>
          </cell>
          <cell r="D1570">
            <v>60.5</v>
          </cell>
          <cell r="E1570">
            <v>43</v>
          </cell>
        </row>
        <row r="1571">
          <cell r="A1571">
            <v>36990</v>
          </cell>
          <cell r="B1571">
            <v>64</v>
          </cell>
          <cell r="C1571">
            <v>47</v>
          </cell>
          <cell r="D1571">
            <v>63.5</v>
          </cell>
          <cell r="E1571">
            <v>43.5</v>
          </cell>
        </row>
        <row r="1572">
          <cell r="A1572">
            <v>36991</v>
          </cell>
          <cell r="B1572">
            <v>63</v>
          </cell>
          <cell r="C1572">
            <v>49</v>
          </cell>
          <cell r="D1572">
            <v>63.5</v>
          </cell>
          <cell r="E1572">
            <v>45.5</v>
          </cell>
        </row>
        <row r="1573">
          <cell r="A1573">
            <v>36992</v>
          </cell>
          <cell r="B1573">
            <v>62</v>
          </cell>
          <cell r="C1573">
            <v>50</v>
          </cell>
          <cell r="D1573">
            <v>64.5</v>
          </cell>
          <cell r="E1573">
            <v>46.5</v>
          </cell>
        </row>
        <row r="1574">
          <cell r="A1574">
            <v>36993</v>
          </cell>
          <cell r="B1574">
            <v>64</v>
          </cell>
          <cell r="C1574">
            <v>50</v>
          </cell>
          <cell r="D1574">
            <v>67</v>
          </cell>
          <cell r="E1574">
            <v>48</v>
          </cell>
        </row>
        <row r="1575">
          <cell r="A1575">
            <v>36994</v>
          </cell>
          <cell r="B1575" t="str">
            <v>N/A</v>
          </cell>
          <cell r="C1575" t="str">
            <v>N/A</v>
          </cell>
          <cell r="D1575" t="str">
            <v>N/A</v>
          </cell>
          <cell r="E1575" t="str">
            <v>N/A</v>
          </cell>
        </row>
        <row r="1576">
          <cell r="A1576">
            <v>36995</v>
          </cell>
          <cell r="B1576" t="str">
            <v>N/A</v>
          </cell>
          <cell r="C1576" t="str">
            <v>N/A</v>
          </cell>
          <cell r="D1576" t="str">
            <v>N/A</v>
          </cell>
          <cell r="E1576" t="str">
            <v>N/A</v>
          </cell>
        </row>
        <row r="1577">
          <cell r="A1577">
            <v>36996</v>
          </cell>
          <cell r="B1577" t="str">
            <v>N/A</v>
          </cell>
          <cell r="C1577" t="str">
            <v>N/A</v>
          </cell>
          <cell r="D1577" t="str">
            <v>N/A</v>
          </cell>
          <cell r="E1577" t="str">
            <v>N/A</v>
          </cell>
        </row>
        <row r="1578">
          <cell r="A1578">
            <v>36997</v>
          </cell>
          <cell r="B1578" t="str">
            <v>N/A</v>
          </cell>
          <cell r="C1578" t="str">
            <v>N/A</v>
          </cell>
          <cell r="D1578" t="str">
            <v>N/A</v>
          </cell>
          <cell r="E1578" t="str">
            <v>N/A</v>
          </cell>
        </row>
        <row r="1579">
          <cell r="A1579">
            <v>36998</v>
          </cell>
          <cell r="B1579" t="str">
            <v>N/A</v>
          </cell>
          <cell r="C1579" t="str">
            <v>N/A</v>
          </cell>
          <cell r="D1579" t="str">
            <v>N/A</v>
          </cell>
          <cell r="E1579" t="str">
            <v>N/A</v>
          </cell>
        </row>
        <row r="1580">
          <cell r="A1580">
            <v>36999</v>
          </cell>
          <cell r="B1580" t="str">
            <v>N/A</v>
          </cell>
          <cell r="C1580" t="str">
            <v>N/A</v>
          </cell>
          <cell r="D1580" t="str">
            <v>N/A</v>
          </cell>
          <cell r="E1580" t="str">
            <v>N/A</v>
          </cell>
        </row>
        <row r="1581">
          <cell r="A1581">
            <v>37000</v>
          </cell>
          <cell r="B1581" t="str">
            <v>N/A</v>
          </cell>
          <cell r="C1581" t="str">
            <v>N/A</v>
          </cell>
          <cell r="D1581" t="str">
            <v>N/A</v>
          </cell>
          <cell r="E1581" t="str">
            <v>N/A</v>
          </cell>
        </row>
        <row r="1582">
          <cell r="A1582">
            <v>37001</v>
          </cell>
          <cell r="B1582" t="str">
            <v>N/A</v>
          </cell>
          <cell r="C1582" t="str">
            <v>N/A</v>
          </cell>
          <cell r="D1582" t="str">
            <v>N/A</v>
          </cell>
          <cell r="E1582" t="str">
            <v>N/A</v>
          </cell>
        </row>
        <row r="1583">
          <cell r="A1583">
            <v>37002</v>
          </cell>
          <cell r="B1583" t="str">
            <v>N/A</v>
          </cell>
          <cell r="C1583" t="str">
            <v>N/A</v>
          </cell>
          <cell r="D1583" t="str">
            <v>N/A</v>
          </cell>
          <cell r="E1583" t="str">
            <v>N/A</v>
          </cell>
        </row>
        <row r="1584">
          <cell r="A1584">
            <v>37003</v>
          </cell>
          <cell r="B1584" t="str">
            <v>N/A</v>
          </cell>
          <cell r="C1584" t="str">
            <v>N/A</v>
          </cell>
          <cell r="D1584" t="str">
            <v>N/A</v>
          </cell>
          <cell r="E1584" t="str">
            <v>N/A</v>
          </cell>
        </row>
        <row r="1585">
          <cell r="A1585">
            <v>37004</v>
          </cell>
          <cell r="B1585" t="str">
            <v>N/A</v>
          </cell>
          <cell r="C1585" t="str">
            <v>N/A</v>
          </cell>
          <cell r="D1585" t="str">
            <v>N/A</v>
          </cell>
          <cell r="E1585" t="str">
            <v>N/A</v>
          </cell>
        </row>
        <row r="1586">
          <cell r="A1586">
            <v>37005</v>
          </cell>
          <cell r="B1586" t="str">
            <v>N/A</v>
          </cell>
          <cell r="C1586" t="str">
            <v>N/A</v>
          </cell>
          <cell r="D1586" t="str">
            <v>N/A</v>
          </cell>
          <cell r="E1586" t="str">
            <v>N/A</v>
          </cell>
        </row>
        <row r="1587">
          <cell r="A1587">
            <v>37006</v>
          </cell>
          <cell r="B1587" t="str">
            <v>N/A</v>
          </cell>
          <cell r="C1587" t="str">
            <v>N/A</v>
          </cell>
          <cell r="D1587" t="str">
            <v>N/A</v>
          </cell>
          <cell r="E1587" t="str">
            <v>N/A</v>
          </cell>
        </row>
        <row r="1588">
          <cell r="A1588">
            <v>37007</v>
          </cell>
          <cell r="B1588" t="str">
            <v>N/A</v>
          </cell>
          <cell r="C1588" t="str">
            <v>N/A</v>
          </cell>
          <cell r="D1588" t="str">
            <v>N/A</v>
          </cell>
          <cell r="E1588" t="str">
            <v>N/A</v>
          </cell>
        </row>
        <row r="1589">
          <cell r="A1589">
            <v>37008</v>
          </cell>
          <cell r="B1589" t="str">
            <v>N/A</v>
          </cell>
          <cell r="C1589" t="str">
            <v>N/A</v>
          </cell>
          <cell r="D1589" t="str">
            <v>N/A</v>
          </cell>
          <cell r="E1589" t="str">
            <v>N/A</v>
          </cell>
        </row>
        <row r="1590">
          <cell r="A1590">
            <v>37009</v>
          </cell>
          <cell r="B1590" t="str">
            <v>N/A</v>
          </cell>
          <cell r="C1590" t="str">
            <v>N/A</v>
          </cell>
          <cell r="D1590" t="str">
            <v>N/A</v>
          </cell>
          <cell r="E1590" t="str">
            <v>N/A</v>
          </cell>
        </row>
        <row r="1591">
          <cell r="A1591">
            <v>37010</v>
          </cell>
          <cell r="B1591" t="str">
            <v>N/A</v>
          </cell>
          <cell r="C1591" t="str">
            <v>N/A</v>
          </cell>
          <cell r="D1591" t="str">
            <v>N/A</v>
          </cell>
          <cell r="E1591" t="str">
            <v>N/A</v>
          </cell>
        </row>
        <row r="1592">
          <cell r="A1592">
            <v>37011</v>
          </cell>
          <cell r="B1592" t="str">
            <v>N/A</v>
          </cell>
          <cell r="C1592" t="str">
            <v>N/A</v>
          </cell>
          <cell r="D1592" t="str">
            <v>N/A</v>
          </cell>
          <cell r="E1592" t="str">
            <v>N/A</v>
          </cell>
        </row>
        <row r="1593">
          <cell r="A1593">
            <v>37012</v>
          </cell>
          <cell r="B1593" t="str">
            <v>N/A</v>
          </cell>
          <cell r="C1593" t="str">
            <v>N/A</v>
          </cell>
          <cell r="D1593" t="str">
            <v>N/A</v>
          </cell>
          <cell r="E1593" t="str">
            <v>N/A</v>
          </cell>
        </row>
        <row r="1594">
          <cell r="A1594">
            <v>37013</v>
          </cell>
          <cell r="B1594" t="str">
            <v>N/A</v>
          </cell>
          <cell r="C1594" t="str">
            <v>N/A</v>
          </cell>
          <cell r="D1594" t="str">
            <v>N/A</v>
          </cell>
          <cell r="E1594" t="str">
            <v>N/A</v>
          </cell>
        </row>
        <row r="1595">
          <cell r="A1595">
            <v>37014</v>
          </cell>
          <cell r="B1595" t="str">
            <v>N/A</v>
          </cell>
          <cell r="C1595" t="str">
            <v>N/A</v>
          </cell>
          <cell r="D1595" t="str">
            <v>N/A</v>
          </cell>
          <cell r="E1595" t="str">
            <v>N/A</v>
          </cell>
        </row>
        <row r="1596">
          <cell r="A1596">
            <v>37015</v>
          </cell>
          <cell r="B1596" t="str">
            <v>N/A</v>
          </cell>
          <cell r="C1596" t="str">
            <v>N/A</v>
          </cell>
          <cell r="D1596" t="str">
            <v>N/A</v>
          </cell>
          <cell r="E1596" t="str">
            <v>N/A</v>
          </cell>
        </row>
        <row r="1597">
          <cell r="A1597">
            <v>37016</v>
          </cell>
          <cell r="B1597" t="str">
            <v>N/A</v>
          </cell>
          <cell r="C1597" t="str">
            <v>N/A</v>
          </cell>
          <cell r="D1597" t="str">
            <v>N/A</v>
          </cell>
          <cell r="E1597" t="str">
            <v>N/A</v>
          </cell>
        </row>
        <row r="1598">
          <cell r="A1598">
            <v>37017</v>
          </cell>
          <cell r="B1598" t="str">
            <v>N/A</v>
          </cell>
          <cell r="C1598" t="str">
            <v>N/A</v>
          </cell>
          <cell r="D1598" t="str">
            <v>N/A</v>
          </cell>
          <cell r="E1598" t="str">
            <v>N/A</v>
          </cell>
        </row>
        <row r="1599">
          <cell r="A1599">
            <v>37018</v>
          </cell>
          <cell r="B1599" t="str">
            <v>N/A</v>
          </cell>
          <cell r="C1599" t="str">
            <v>N/A</v>
          </cell>
          <cell r="D1599" t="str">
            <v>N/A</v>
          </cell>
          <cell r="E1599" t="str">
            <v>N/A</v>
          </cell>
        </row>
        <row r="1600">
          <cell r="A1600">
            <v>37019</v>
          </cell>
          <cell r="B1600" t="str">
            <v>N/A</v>
          </cell>
          <cell r="C1600" t="str">
            <v>N/A</v>
          </cell>
          <cell r="D1600" t="str">
            <v>N/A</v>
          </cell>
          <cell r="E1600" t="str">
            <v>N/A</v>
          </cell>
        </row>
        <row r="1601">
          <cell r="A1601">
            <v>37020</v>
          </cell>
          <cell r="B1601" t="str">
            <v>N/A</v>
          </cell>
          <cell r="C1601" t="str">
            <v>N/A</v>
          </cell>
          <cell r="D1601" t="str">
            <v>N/A</v>
          </cell>
          <cell r="E1601" t="str">
            <v>N/A</v>
          </cell>
        </row>
        <row r="1602">
          <cell r="A1602">
            <v>37021</v>
          </cell>
          <cell r="B1602" t="str">
            <v>N/A</v>
          </cell>
          <cell r="C1602" t="str">
            <v>N/A</v>
          </cell>
          <cell r="D1602" t="str">
            <v>N/A</v>
          </cell>
          <cell r="E1602" t="str">
            <v>N/A</v>
          </cell>
        </row>
        <row r="1603">
          <cell r="A1603">
            <v>37022</v>
          </cell>
          <cell r="B1603" t="str">
            <v>N/A</v>
          </cell>
          <cell r="C1603" t="str">
            <v>N/A</v>
          </cell>
          <cell r="D1603" t="str">
            <v>N/A</v>
          </cell>
          <cell r="E1603" t="str">
            <v>N/A</v>
          </cell>
        </row>
        <row r="1604">
          <cell r="A1604">
            <v>37023</v>
          </cell>
          <cell r="B1604" t="str">
            <v>N/A</v>
          </cell>
          <cell r="C1604" t="str">
            <v>N/A</v>
          </cell>
          <cell r="D1604" t="str">
            <v>N/A</v>
          </cell>
          <cell r="E1604" t="str">
            <v>N/A</v>
          </cell>
        </row>
        <row r="1605">
          <cell r="A1605">
            <v>37024</v>
          </cell>
          <cell r="B1605" t="str">
            <v>N/A</v>
          </cell>
          <cell r="C1605" t="str">
            <v>N/A</v>
          </cell>
          <cell r="D1605" t="str">
            <v>N/A</v>
          </cell>
          <cell r="E1605" t="str">
            <v>N/A</v>
          </cell>
        </row>
        <row r="1606">
          <cell r="A1606">
            <v>37025</v>
          </cell>
          <cell r="B1606" t="str">
            <v>N/A</v>
          </cell>
          <cell r="C1606" t="str">
            <v>N/A</v>
          </cell>
          <cell r="D1606" t="str">
            <v>N/A</v>
          </cell>
          <cell r="E1606" t="str">
            <v>N/A</v>
          </cell>
        </row>
        <row r="1607">
          <cell r="A1607">
            <v>37026</v>
          </cell>
          <cell r="B1607" t="str">
            <v>N/A</v>
          </cell>
          <cell r="C1607" t="str">
            <v>N/A</v>
          </cell>
          <cell r="D1607" t="str">
            <v>N/A</v>
          </cell>
          <cell r="E1607" t="str">
            <v>N/A</v>
          </cell>
        </row>
        <row r="1608">
          <cell r="A1608">
            <v>37027</v>
          </cell>
          <cell r="B1608" t="str">
            <v>N/A</v>
          </cell>
          <cell r="C1608" t="str">
            <v>N/A</v>
          </cell>
          <cell r="D1608" t="str">
            <v>N/A</v>
          </cell>
          <cell r="E1608" t="str">
            <v>N/A</v>
          </cell>
        </row>
        <row r="1609">
          <cell r="A1609">
            <v>37028</v>
          </cell>
          <cell r="B1609" t="str">
            <v>N/A</v>
          </cell>
          <cell r="C1609" t="str">
            <v>N/A</v>
          </cell>
          <cell r="D1609" t="str">
            <v>N/A</v>
          </cell>
          <cell r="E1609" t="str">
            <v>N/A</v>
          </cell>
        </row>
        <row r="1610">
          <cell r="A1610">
            <v>37029</v>
          </cell>
          <cell r="B1610" t="str">
            <v>N/A</v>
          </cell>
          <cell r="C1610" t="str">
            <v>N/A</v>
          </cell>
          <cell r="D1610" t="str">
            <v>N/A</v>
          </cell>
          <cell r="E1610" t="str">
            <v>N/A</v>
          </cell>
        </row>
        <row r="1611">
          <cell r="A1611">
            <v>37030</v>
          </cell>
          <cell r="B1611" t="str">
            <v>N/A</v>
          </cell>
          <cell r="C1611" t="str">
            <v>N/A</v>
          </cell>
          <cell r="D1611" t="str">
            <v>N/A</v>
          </cell>
          <cell r="E1611" t="str">
            <v>N/A</v>
          </cell>
        </row>
        <row r="1612">
          <cell r="A1612">
            <v>37031</v>
          </cell>
          <cell r="B1612" t="str">
            <v>N/A</v>
          </cell>
          <cell r="C1612" t="str">
            <v>N/A</v>
          </cell>
          <cell r="D1612" t="str">
            <v>N/A</v>
          </cell>
          <cell r="E1612" t="str">
            <v>N/A</v>
          </cell>
        </row>
        <row r="1613">
          <cell r="A1613">
            <v>37032</v>
          </cell>
          <cell r="B1613" t="str">
            <v>N/A</v>
          </cell>
          <cell r="C1613" t="str">
            <v>N/A</v>
          </cell>
          <cell r="D1613" t="str">
            <v>N/A</v>
          </cell>
          <cell r="E1613" t="str">
            <v>N/A</v>
          </cell>
        </row>
        <row r="1614">
          <cell r="A1614">
            <v>37033</v>
          </cell>
          <cell r="B1614" t="str">
            <v>N/A</v>
          </cell>
          <cell r="C1614" t="str">
            <v>N/A</v>
          </cell>
          <cell r="D1614" t="str">
            <v>N/A</v>
          </cell>
          <cell r="E1614" t="str">
            <v>N/A</v>
          </cell>
        </row>
        <row r="1615">
          <cell r="A1615">
            <v>37034</v>
          </cell>
          <cell r="B1615" t="str">
            <v>N/A</v>
          </cell>
          <cell r="C1615" t="str">
            <v>N/A</v>
          </cell>
          <cell r="D1615" t="str">
            <v>N/A</v>
          </cell>
          <cell r="E1615" t="str">
            <v>N/A</v>
          </cell>
        </row>
        <row r="1616">
          <cell r="A1616">
            <v>37035</v>
          </cell>
          <cell r="B1616" t="str">
            <v>N/A</v>
          </cell>
          <cell r="C1616" t="str">
            <v>N/A</v>
          </cell>
          <cell r="D1616" t="str">
            <v>N/A</v>
          </cell>
          <cell r="E1616" t="str">
            <v>N/A</v>
          </cell>
        </row>
        <row r="1617">
          <cell r="A1617">
            <v>37036</v>
          </cell>
          <cell r="B1617" t="str">
            <v>N/A</v>
          </cell>
          <cell r="C1617" t="str">
            <v>N/A</v>
          </cell>
          <cell r="D1617" t="str">
            <v>N/A</v>
          </cell>
          <cell r="E1617" t="str">
            <v>N/A</v>
          </cell>
        </row>
        <row r="1618">
          <cell r="A1618">
            <v>37037</v>
          </cell>
          <cell r="B1618" t="str">
            <v>N/A</v>
          </cell>
          <cell r="C1618" t="str">
            <v>N/A</v>
          </cell>
          <cell r="D1618" t="str">
            <v>N/A</v>
          </cell>
          <cell r="E1618" t="str">
            <v>N/A</v>
          </cell>
        </row>
        <row r="1619">
          <cell r="A1619">
            <v>37038</v>
          </cell>
          <cell r="B1619" t="str">
            <v>N/A</v>
          </cell>
          <cell r="C1619" t="str">
            <v>N/A</v>
          </cell>
          <cell r="D1619" t="str">
            <v>N/A</v>
          </cell>
          <cell r="E1619" t="str">
            <v>N/A</v>
          </cell>
        </row>
        <row r="1620">
          <cell r="A1620">
            <v>37039</v>
          </cell>
          <cell r="B1620" t="str">
            <v>N/A</v>
          </cell>
          <cell r="C1620" t="str">
            <v>N/A</v>
          </cell>
          <cell r="D1620" t="str">
            <v>N/A</v>
          </cell>
          <cell r="E1620" t="str">
            <v>N/A</v>
          </cell>
        </row>
        <row r="1621">
          <cell r="A1621">
            <v>37040</v>
          </cell>
          <cell r="B1621" t="str">
            <v>N/A</v>
          </cell>
          <cell r="C1621" t="str">
            <v>N/A</v>
          </cell>
          <cell r="D1621" t="str">
            <v>N/A</v>
          </cell>
          <cell r="E1621" t="str">
            <v>N/A</v>
          </cell>
        </row>
        <row r="1622">
          <cell r="A1622">
            <v>37041</v>
          </cell>
          <cell r="B1622" t="str">
            <v>N/A</v>
          </cell>
          <cell r="C1622" t="str">
            <v>N/A</v>
          </cell>
          <cell r="D1622" t="str">
            <v>N/A</v>
          </cell>
          <cell r="E1622" t="str">
            <v>N/A</v>
          </cell>
        </row>
        <row r="1623">
          <cell r="A1623">
            <v>37042</v>
          </cell>
          <cell r="B1623" t="str">
            <v>N/A</v>
          </cell>
          <cell r="C1623" t="str">
            <v>N/A</v>
          </cell>
          <cell r="D1623" t="str">
            <v>N/A</v>
          </cell>
          <cell r="E1623" t="str">
            <v>N/A</v>
          </cell>
        </row>
        <row r="1624">
          <cell r="A1624">
            <v>37043</v>
          </cell>
          <cell r="B1624" t="str">
            <v>N/A</v>
          </cell>
          <cell r="C1624" t="str">
            <v>N/A</v>
          </cell>
          <cell r="D1624" t="str">
            <v>N/A</v>
          </cell>
          <cell r="E1624" t="str">
            <v>N/A</v>
          </cell>
        </row>
        <row r="1625">
          <cell r="A1625">
            <v>37044</v>
          </cell>
          <cell r="B1625" t="str">
            <v>N/A</v>
          </cell>
          <cell r="C1625" t="str">
            <v>N/A</v>
          </cell>
          <cell r="D1625" t="str">
            <v>N/A</v>
          </cell>
          <cell r="E1625" t="str">
            <v>N/A</v>
          </cell>
        </row>
        <row r="1626">
          <cell r="A1626">
            <v>37045</v>
          </cell>
          <cell r="B1626" t="str">
            <v>N/A</v>
          </cell>
          <cell r="C1626" t="str">
            <v>N/A</v>
          </cell>
          <cell r="D1626" t="str">
            <v>N/A</v>
          </cell>
          <cell r="E1626" t="str">
            <v>N/A</v>
          </cell>
        </row>
        <row r="1627">
          <cell r="A1627">
            <v>37046</v>
          </cell>
          <cell r="B1627" t="str">
            <v>N/A</v>
          </cell>
          <cell r="C1627" t="str">
            <v>N/A</v>
          </cell>
          <cell r="D1627" t="str">
            <v>N/A</v>
          </cell>
          <cell r="E1627" t="str">
            <v>N/A</v>
          </cell>
        </row>
        <row r="1628">
          <cell r="A1628">
            <v>37047</v>
          </cell>
          <cell r="B1628" t="str">
            <v>N/A</v>
          </cell>
          <cell r="C1628" t="str">
            <v>N/A</v>
          </cell>
          <cell r="D1628" t="str">
            <v>N/A</v>
          </cell>
          <cell r="E1628" t="str">
            <v>N/A</v>
          </cell>
        </row>
        <row r="1629">
          <cell r="A1629">
            <v>37048</v>
          </cell>
          <cell r="B1629" t="str">
            <v>N/A</v>
          </cell>
          <cell r="C1629" t="str">
            <v>N/A</v>
          </cell>
          <cell r="D1629" t="str">
            <v>N/A</v>
          </cell>
          <cell r="E1629" t="str">
            <v>N/A</v>
          </cell>
        </row>
        <row r="1630">
          <cell r="A1630">
            <v>37049</v>
          </cell>
          <cell r="B1630" t="str">
            <v>N/A</v>
          </cell>
          <cell r="C1630" t="str">
            <v>N/A</v>
          </cell>
          <cell r="D1630" t="str">
            <v>N/A</v>
          </cell>
          <cell r="E1630" t="str">
            <v>N/A</v>
          </cell>
        </row>
        <row r="1631">
          <cell r="A1631">
            <v>37050</v>
          </cell>
          <cell r="B1631" t="str">
            <v>N/A</v>
          </cell>
          <cell r="C1631" t="str">
            <v>N/A</v>
          </cell>
          <cell r="D1631" t="str">
            <v>N/A</v>
          </cell>
          <cell r="E1631" t="str">
            <v>N/A</v>
          </cell>
        </row>
        <row r="1632">
          <cell r="A1632">
            <v>37051</v>
          </cell>
          <cell r="B1632" t="str">
            <v>N/A</v>
          </cell>
          <cell r="C1632" t="str">
            <v>N/A</v>
          </cell>
          <cell r="D1632" t="str">
            <v>N/A</v>
          </cell>
          <cell r="E1632" t="str">
            <v>N/A</v>
          </cell>
        </row>
        <row r="1633">
          <cell r="A1633">
            <v>37052</v>
          </cell>
          <cell r="B1633" t="str">
            <v>N/A</v>
          </cell>
          <cell r="C1633" t="str">
            <v>N/A</v>
          </cell>
          <cell r="D1633" t="str">
            <v>N/A</v>
          </cell>
          <cell r="E1633" t="str">
            <v>N/A</v>
          </cell>
        </row>
        <row r="1634">
          <cell r="A1634">
            <v>37053</v>
          </cell>
          <cell r="B1634" t="str">
            <v>N/A</v>
          </cell>
          <cell r="C1634" t="str">
            <v>N/A</v>
          </cell>
          <cell r="D1634" t="str">
            <v>N/A</v>
          </cell>
          <cell r="E1634" t="str">
            <v>N/A</v>
          </cell>
        </row>
        <row r="1635">
          <cell r="A1635">
            <v>37054</v>
          </cell>
          <cell r="B1635" t="str">
            <v>N/A</v>
          </cell>
          <cell r="C1635" t="str">
            <v>N/A</v>
          </cell>
          <cell r="D1635" t="str">
            <v>N/A</v>
          </cell>
          <cell r="E1635" t="str">
            <v>N/A</v>
          </cell>
        </row>
        <row r="1636">
          <cell r="A1636">
            <v>37055</v>
          </cell>
          <cell r="B1636" t="str">
            <v>N/A</v>
          </cell>
          <cell r="C1636" t="str">
            <v>N/A</v>
          </cell>
          <cell r="D1636" t="str">
            <v>N/A</v>
          </cell>
          <cell r="E1636" t="str">
            <v>N/A</v>
          </cell>
        </row>
        <row r="1637">
          <cell r="A1637">
            <v>37056</v>
          </cell>
          <cell r="B1637" t="str">
            <v>N/A</v>
          </cell>
          <cell r="C1637" t="str">
            <v>N/A</v>
          </cell>
          <cell r="D1637" t="str">
            <v>N/A</v>
          </cell>
          <cell r="E1637" t="str">
            <v>N/A</v>
          </cell>
        </row>
        <row r="1638">
          <cell r="A1638">
            <v>37057</v>
          </cell>
          <cell r="B1638" t="str">
            <v>N/A</v>
          </cell>
          <cell r="C1638" t="str">
            <v>N/A</v>
          </cell>
          <cell r="D1638" t="str">
            <v>N/A</v>
          </cell>
          <cell r="E1638" t="str">
            <v>N/A</v>
          </cell>
        </row>
        <row r="1639">
          <cell r="A1639">
            <v>37058</v>
          </cell>
          <cell r="B1639" t="str">
            <v>N/A</v>
          </cell>
          <cell r="C1639" t="str">
            <v>N/A</v>
          </cell>
          <cell r="D1639" t="str">
            <v>N/A</v>
          </cell>
          <cell r="E1639" t="str">
            <v>N/A</v>
          </cell>
        </row>
        <row r="1640">
          <cell r="A1640">
            <v>37059</v>
          </cell>
          <cell r="B1640" t="str">
            <v>N/A</v>
          </cell>
          <cell r="C1640" t="str">
            <v>N/A</v>
          </cell>
          <cell r="D1640" t="str">
            <v>N/A</v>
          </cell>
          <cell r="E1640" t="str">
            <v>N/A</v>
          </cell>
        </row>
        <row r="1641">
          <cell r="A1641">
            <v>37060</v>
          </cell>
          <cell r="B1641" t="str">
            <v>N/A</v>
          </cell>
          <cell r="C1641" t="str">
            <v>N/A</v>
          </cell>
          <cell r="D1641" t="str">
            <v>N/A</v>
          </cell>
          <cell r="E1641" t="str">
            <v>N/A</v>
          </cell>
        </row>
        <row r="1642">
          <cell r="A1642">
            <v>37061</v>
          </cell>
          <cell r="B1642" t="str">
            <v>N/A</v>
          </cell>
          <cell r="C1642" t="str">
            <v>N/A</v>
          </cell>
          <cell r="D1642" t="str">
            <v>N/A</v>
          </cell>
          <cell r="E1642" t="str">
            <v>N/A</v>
          </cell>
        </row>
        <row r="1643">
          <cell r="A1643">
            <v>37062</v>
          </cell>
          <cell r="B1643" t="str">
            <v>N/A</v>
          </cell>
          <cell r="C1643" t="str">
            <v>N/A</v>
          </cell>
          <cell r="D1643" t="str">
            <v>N/A</v>
          </cell>
          <cell r="E1643" t="str">
            <v>N/A</v>
          </cell>
        </row>
        <row r="1644">
          <cell r="A1644">
            <v>37063</v>
          </cell>
          <cell r="B1644" t="str">
            <v>N/A</v>
          </cell>
          <cell r="C1644" t="str">
            <v>N/A</v>
          </cell>
          <cell r="D1644" t="str">
            <v>N/A</v>
          </cell>
          <cell r="E1644" t="str">
            <v>N/A</v>
          </cell>
        </row>
        <row r="1645">
          <cell r="A1645">
            <v>37064</v>
          </cell>
          <cell r="B1645" t="str">
            <v>N/A</v>
          </cell>
          <cell r="C1645" t="str">
            <v>N/A</v>
          </cell>
          <cell r="D1645" t="str">
            <v>N/A</v>
          </cell>
          <cell r="E1645" t="str">
            <v>N/A</v>
          </cell>
        </row>
        <row r="1646">
          <cell r="A1646">
            <v>37065</v>
          </cell>
          <cell r="B1646" t="str">
            <v>N/A</v>
          </cell>
          <cell r="C1646" t="str">
            <v>N/A</v>
          </cell>
          <cell r="D1646" t="str">
            <v>N/A</v>
          </cell>
          <cell r="E1646" t="str">
            <v>N/A</v>
          </cell>
        </row>
        <row r="1647">
          <cell r="A1647">
            <v>37066</v>
          </cell>
          <cell r="B1647" t="str">
            <v>N/A</v>
          </cell>
          <cell r="C1647" t="str">
            <v>N/A</v>
          </cell>
          <cell r="D1647" t="str">
            <v>N/A</v>
          </cell>
          <cell r="E1647" t="str">
            <v>N/A</v>
          </cell>
        </row>
        <row r="1648">
          <cell r="A1648">
            <v>37067</v>
          </cell>
          <cell r="B1648" t="str">
            <v>N/A</v>
          </cell>
          <cell r="C1648" t="str">
            <v>N/A</v>
          </cell>
          <cell r="D1648" t="str">
            <v>N/A</v>
          </cell>
          <cell r="E1648" t="str">
            <v>N/A</v>
          </cell>
        </row>
        <row r="1649">
          <cell r="A1649">
            <v>37068</v>
          </cell>
          <cell r="B1649" t="str">
            <v>N/A</v>
          </cell>
          <cell r="C1649" t="str">
            <v>N/A</v>
          </cell>
          <cell r="D1649" t="str">
            <v>N/A</v>
          </cell>
          <cell r="E1649" t="str">
            <v>N/A</v>
          </cell>
        </row>
        <row r="1650">
          <cell r="A1650">
            <v>37069</v>
          </cell>
          <cell r="B1650" t="str">
            <v>N/A</v>
          </cell>
          <cell r="C1650" t="str">
            <v>N/A</v>
          </cell>
          <cell r="D1650" t="str">
            <v>N/A</v>
          </cell>
          <cell r="E1650" t="str">
            <v>N/A</v>
          </cell>
        </row>
        <row r="1651">
          <cell r="A1651">
            <v>37070</v>
          </cell>
          <cell r="B1651" t="str">
            <v>N/A</v>
          </cell>
          <cell r="C1651" t="str">
            <v>N/A</v>
          </cell>
          <cell r="D1651" t="str">
            <v>N/A</v>
          </cell>
          <cell r="E1651" t="str">
            <v>N/A</v>
          </cell>
        </row>
        <row r="1652">
          <cell r="A1652">
            <v>37071</v>
          </cell>
          <cell r="B1652" t="str">
            <v>N/A</v>
          </cell>
          <cell r="C1652" t="str">
            <v>N/A</v>
          </cell>
          <cell r="D1652" t="str">
            <v>N/A</v>
          </cell>
          <cell r="E1652" t="str">
            <v>N/A</v>
          </cell>
        </row>
        <row r="1653">
          <cell r="A1653">
            <v>37072</v>
          </cell>
          <cell r="B1653" t="str">
            <v>N/A</v>
          </cell>
          <cell r="C1653" t="str">
            <v>N/A</v>
          </cell>
          <cell r="D1653" t="str">
            <v>N/A</v>
          </cell>
          <cell r="E1653" t="str">
            <v>N/A</v>
          </cell>
        </row>
        <row r="1654">
          <cell r="A1654">
            <v>37073</v>
          </cell>
          <cell r="B1654" t="str">
            <v>N/A</v>
          </cell>
          <cell r="C1654" t="str">
            <v>N/A</v>
          </cell>
          <cell r="D1654" t="str">
            <v>N/A</v>
          </cell>
          <cell r="E1654" t="str">
            <v>N/A</v>
          </cell>
        </row>
        <row r="1655">
          <cell r="A1655">
            <v>37074</v>
          </cell>
          <cell r="B1655" t="str">
            <v>N/A</v>
          </cell>
          <cell r="C1655" t="str">
            <v>N/A</v>
          </cell>
          <cell r="D1655" t="str">
            <v>N/A</v>
          </cell>
          <cell r="E1655" t="str">
            <v>N/A</v>
          </cell>
        </row>
        <row r="1656">
          <cell r="A1656">
            <v>37075</v>
          </cell>
          <cell r="B1656" t="str">
            <v>N/A</v>
          </cell>
          <cell r="C1656" t="str">
            <v>N/A</v>
          </cell>
          <cell r="D1656" t="str">
            <v>N/A</v>
          </cell>
          <cell r="E1656" t="str">
            <v>N/A</v>
          </cell>
        </row>
        <row r="1657">
          <cell r="A1657">
            <v>37076</v>
          </cell>
          <cell r="B1657" t="str">
            <v>N/A</v>
          </cell>
          <cell r="C1657" t="str">
            <v>N/A</v>
          </cell>
          <cell r="D1657" t="str">
            <v>N/A</v>
          </cell>
          <cell r="E1657" t="str">
            <v>N/A</v>
          </cell>
        </row>
        <row r="1658">
          <cell r="A1658">
            <v>37077</v>
          </cell>
          <cell r="B1658" t="str">
            <v>N/A</v>
          </cell>
          <cell r="C1658" t="str">
            <v>N/A</v>
          </cell>
          <cell r="D1658" t="str">
            <v>N/A</v>
          </cell>
          <cell r="E1658" t="str">
            <v>N/A</v>
          </cell>
        </row>
        <row r="1659">
          <cell r="A1659">
            <v>37078</v>
          </cell>
          <cell r="B1659" t="str">
            <v>N/A</v>
          </cell>
          <cell r="C1659" t="str">
            <v>N/A</v>
          </cell>
          <cell r="D1659" t="str">
            <v>N/A</v>
          </cell>
          <cell r="E1659" t="str">
            <v>N/A</v>
          </cell>
        </row>
        <row r="1660">
          <cell r="A1660">
            <v>37079</v>
          </cell>
          <cell r="B1660" t="str">
            <v>N/A</v>
          </cell>
          <cell r="C1660" t="str">
            <v>N/A</v>
          </cell>
          <cell r="D1660" t="str">
            <v>N/A</v>
          </cell>
          <cell r="E1660" t="str">
            <v>N/A</v>
          </cell>
        </row>
        <row r="1661">
          <cell r="A1661">
            <v>37080</v>
          </cell>
          <cell r="B1661" t="str">
            <v>N/A</v>
          </cell>
          <cell r="C1661" t="str">
            <v>N/A</v>
          </cell>
          <cell r="D1661" t="str">
            <v>N/A</v>
          </cell>
          <cell r="E1661" t="str">
            <v>N/A</v>
          </cell>
        </row>
        <row r="1662">
          <cell r="A1662">
            <v>37081</v>
          </cell>
          <cell r="B1662" t="str">
            <v>N/A</v>
          </cell>
          <cell r="C1662" t="str">
            <v>N/A</v>
          </cell>
          <cell r="D1662" t="str">
            <v>N/A</v>
          </cell>
          <cell r="E1662" t="str">
            <v>N/A</v>
          </cell>
        </row>
        <row r="1663">
          <cell r="A1663">
            <v>37082</v>
          </cell>
          <cell r="B1663" t="str">
            <v>N/A</v>
          </cell>
          <cell r="C1663" t="str">
            <v>N/A</v>
          </cell>
          <cell r="D1663" t="str">
            <v>N/A</v>
          </cell>
          <cell r="E1663" t="str">
            <v>N/A</v>
          </cell>
        </row>
        <row r="1664">
          <cell r="A1664">
            <v>37083</v>
          </cell>
          <cell r="B1664" t="str">
            <v>N/A</v>
          </cell>
          <cell r="C1664" t="str">
            <v>N/A</v>
          </cell>
          <cell r="D1664" t="str">
            <v>N/A</v>
          </cell>
          <cell r="E1664" t="str">
            <v>N/A</v>
          </cell>
        </row>
        <row r="1665">
          <cell r="A1665">
            <v>37084</v>
          </cell>
          <cell r="B1665" t="str">
            <v>N/A</v>
          </cell>
          <cell r="C1665" t="str">
            <v>N/A</v>
          </cell>
          <cell r="D1665" t="str">
            <v>N/A</v>
          </cell>
          <cell r="E1665" t="str">
            <v>N/A</v>
          </cell>
        </row>
        <row r="1666">
          <cell r="A1666">
            <v>37085</v>
          </cell>
          <cell r="B1666" t="str">
            <v>N/A</v>
          </cell>
          <cell r="C1666" t="str">
            <v>N/A</v>
          </cell>
          <cell r="D1666" t="str">
            <v>N/A</v>
          </cell>
          <cell r="E1666" t="str">
            <v>N/A</v>
          </cell>
        </row>
        <row r="1667">
          <cell r="A1667">
            <v>37086</v>
          </cell>
          <cell r="B1667" t="str">
            <v>N/A</v>
          </cell>
          <cell r="C1667" t="str">
            <v>N/A</v>
          </cell>
          <cell r="D1667" t="str">
            <v>N/A</v>
          </cell>
          <cell r="E1667" t="str">
            <v>N/A</v>
          </cell>
        </row>
        <row r="1668">
          <cell r="A1668">
            <v>37087</v>
          </cell>
          <cell r="B1668" t="str">
            <v>N/A</v>
          </cell>
          <cell r="C1668" t="str">
            <v>N/A</v>
          </cell>
          <cell r="D1668" t="str">
            <v>N/A</v>
          </cell>
          <cell r="E1668" t="str">
            <v>N/A</v>
          </cell>
        </row>
        <row r="1669">
          <cell r="A1669">
            <v>37088</v>
          </cell>
          <cell r="B1669" t="str">
            <v>N/A</v>
          </cell>
          <cell r="C1669" t="str">
            <v>N/A</v>
          </cell>
          <cell r="D1669" t="str">
            <v>N/A</v>
          </cell>
          <cell r="E1669" t="str">
            <v>N/A</v>
          </cell>
        </row>
        <row r="1670">
          <cell r="A1670">
            <v>37089</v>
          </cell>
          <cell r="B1670" t="str">
            <v>N/A</v>
          </cell>
          <cell r="C1670" t="str">
            <v>N/A</v>
          </cell>
          <cell r="D1670" t="str">
            <v>N/A</v>
          </cell>
          <cell r="E1670" t="str">
            <v>N/A</v>
          </cell>
        </row>
        <row r="1671">
          <cell r="A1671">
            <v>37090</v>
          </cell>
          <cell r="B1671" t="str">
            <v>N/A</v>
          </cell>
          <cell r="C1671" t="str">
            <v>N/A</v>
          </cell>
          <cell r="D1671" t="str">
            <v>N/A</v>
          </cell>
          <cell r="E1671" t="str">
            <v>N/A</v>
          </cell>
        </row>
        <row r="1672">
          <cell r="A1672">
            <v>37091</v>
          </cell>
          <cell r="B1672" t="str">
            <v>N/A</v>
          </cell>
          <cell r="C1672" t="str">
            <v>N/A</v>
          </cell>
          <cell r="D1672" t="str">
            <v>N/A</v>
          </cell>
          <cell r="E1672" t="str">
            <v>N/A</v>
          </cell>
        </row>
        <row r="1673">
          <cell r="A1673">
            <v>37092</v>
          </cell>
          <cell r="B1673" t="str">
            <v>N/A</v>
          </cell>
          <cell r="C1673" t="str">
            <v>N/A</v>
          </cell>
          <cell r="D1673" t="str">
            <v>N/A</v>
          </cell>
          <cell r="E1673" t="str">
            <v>N/A</v>
          </cell>
        </row>
        <row r="1674">
          <cell r="A1674">
            <v>37093</v>
          </cell>
          <cell r="B1674" t="str">
            <v>N/A</v>
          </cell>
          <cell r="C1674" t="str">
            <v>N/A</v>
          </cell>
          <cell r="D1674" t="str">
            <v>N/A</v>
          </cell>
          <cell r="E1674" t="str">
            <v>N/A</v>
          </cell>
        </row>
        <row r="1675">
          <cell r="A1675">
            <v>37094</v>
          </cell>
          <cell r="B1675" t="str">
            <v>N/A</v>
          </cell>
          <cell r="C1675" t="str">
            <v>N/A</v>
          </cell>
          <cell r="D1675" t="str">
            <v>N/A</v>
          </cell>
          <cell r="E1675" t="str">
            <v>N/A</v>
          </cell>
        </row>
        <row r="1676">
          <cell r="A1676">
            <v>37095</v>
          </cell>
          <cell r="B1676" t="str">
            <v>N/A</v>
          </cell>
          <cell r="C1676" t="str">
            <v>N/A</v>
          </cell>
          <cell r="D1676" t="str">
            <v>N/A</v>
          </cell>
          <cell r="E1676" t="str">
            <v>N/A</v>
          </cell>
        </row>
        <row r="1677">
          <cell r="A1677">
            <v>37096</v>
          </cell>
          <cell r="B1677" t="str">
            <v>N/A</v>
          </cell>
          <cell r="C1677" t="str">
            <v>N/A</v>
          </cell>
          <cell r="D1677" t="str">
            <v>N/A</v>
          </cell>
          <cell r="E1677" t="str">
            <v>N/A</v>
          </cell>
        </row>
        <row r="1678">
          <cell r="A1678">
            <v>37097</v>
          </cell>
          <cell r="B1678" t="str">
            <v>N/A</v>
          </cell>
          <cell r="C1678" t="str">
            <v>N/A</v>
          </cell>
          <cell r="D1678" t="str">
            <v>N/A</v>
          </cell>
          <cell r="E1678" t="str">
            <v>N/A</v>
          </cell>
        </row>
        <row r="1679">
          <cell r="A1679">
            <v>37098</v>
          </cell>
          <cell r="B1679" t="str">
            <v>N/A</v>
          </cell>
          <cell r="C1679" t="str">
            <v>N/A</v>
          </cell>
          <cell r="D1679" t="str">
            <v>N/A</v>
          </cell>
          <cell r="E1679" t="str">
            <v>N/A</v>
          </cell>
        </row>
        <row r="1680">
          <cell r="A1680">
            <v>37099</v>
          </cell>
          <cell r="B1680" t="str">
            <v>N/A</v>
          </cell>
          <cell r="C1680" t="str">
            <v>N/A</v>
          </cell>
          <cell r="D1680" t="str">
            <v>N/A</v>
          </cell>
          <cell r="E1680" t="str">
            <v>N/A</v>
          </cell>
        </row>
        <row r="1681">
          <cell r="A1681">
            <v>37100</v>
          </cell>
          <cell r="B1681" t="str">
            <v>N/A</v>
          </cell>
          <cell r="C1681" t="str">
            <v>N/A</v>
          </cell>
          <cell r="D1681" t="str">
            <v>N/A</v>
          </cell>
          <cell r="E1681" t="str">
            <v>N/A</v>
          </cell>
        </row>
        <row r="1682">
          <cell r="A1682">
            <v>37101</v>
          </cell>
          <cell r="B1682" t="str">
            <v>N/A</v>
          </cell>
          <cell r="C1682" t="str">
            <v>N/A</v>
          </cell>
          <cell r="D1682" t="str">
            <v>N/A</v>
          </cell>
          <cell r="E1682" t="str">
            <v>N/A</v>
          </cell>
        </row>
        <row r="1683">
          <cell r="A1683">
            <v>37102</v>
          </cell>
          <cell r="B1683" t="str">
            <v>N/A</v>
          </cell>
          <cell r="C1683" t="str">
            <v>N/A</v>
          </cell>
          <cell r="D1683" t="str">
            <v>N/A</v>
          </cell>
          <cell r="E1683" t="str">
            <v>N/A</v>
          </cell>
        </row>
        <row r="1684">
          <cell r="A1684">
            <v>37103</v>
          </cell>
          <cell r="B1684" t="str">
            <v>N/A</v>
          </cell>
          <cell r="C1684" t="str">
            <v>N/A</v>
          </cell>
          <cell r="D1684" t="str">
            <v>N/A</v>
          </cell>
          <cell r="E1684" t="str">
            <v>N/A</v>
          </cell>
        </row>
        <row r="1685">
          <cell r="A1685">
            <v>37104</v>
          </cell>
          <cell r="B1685" t="str">
            <v>N/A</v>
          </cell>
          <cell r="C1685" t="str">
            <v>N/A</v>
          </cell>
          <cell r="D1685" t="str">
            <v>N/A</v>
          </cell>
          <cell r="E1685" t="str">
            <v>N/A</v>
          </cell>
        </row>
        <row r="1686">
          <cell r="A1686">
            <v>37105</v>
          </cell>
          <cell r="B1686" t="str">
            <v>N/A</v>
          </cell>
          <cell r="C1686" t="str">
            <v>N/A</v>
          </cell>
          <cell r="D1686" t="str">
            <v>N/A</v>
          </cell>
          <cell r="E1686" t="str">
            <v>N/A</v>
          </cell>
        </row>
        <row r="1687">
          <cell r="A1687">
            <v>37106</v>
          </cell>
          <cell r="B1687" t="str">
            <v>N/A</v>
          </cell>
          <cell r="C1687" t="str">
            <v>N/A</v>
          </cell>
          <cell r="D1687" t="str">
            <v>N/A</v>
          </cell>
          <cell r="E1687" t="str">
            <v>N/A</v>
          </cell>
        </row>
        <row r="1688">
          <cell r="A1688">
            <v>37107</v>
          </cell>
          <cell r="B1688" t="str">
            <v>N/A</v>
          </cell>
          <cell r="C1688" t="str">
            <v>N/A</v>
          </cell>
          <cell r="D1688" t="str">
            <v>N/A</v>
          </cell>
          <cell r="E1688" t="str">
            <v>N/A</v>
          </cell>
        </row>
        <row r="1689">
          <cell r="A1689">
            <v>37108</v>
          </cell>
          <cell r="B1689" t="str">
            <v>N/A</v>
          </cell>
          <cell r="C1689" t="str">
            <v>N/A</v>
          </cell>
          <cell r="D1689" t="str">
            <v>N/A</v>
          </cell>
          <cell r="E1689" t="str">
            <v>N/A</v>
          </cell>
        </row>
        <row r="1690">
          <cell r="A1690">
            <v>37109</v>
          </cell>
          <cell r="B1690" t="str">
            <v>N/A</v>
          </cell>
          <cell r="C1690" t="str">
            <v>N/A</v>
          </cell>
          <cell r="D1690" t="str">
            <v>N/A</v>
          </cell>
          <cell r="E1690" t="str">
            <v>N/A</v>
          </cell>
        </row>
        <row r="1691">
          <cell r="A1691">
            <v>37110</v>
          </cell>
          <cell r="B1691" t="str">
            <v>N/A</v>
          </cell>
          <cell r="C1691" t="str">
            <v>N/A</v>
          </cell>
          <cell r="D1691" t="str">
            <v>N/A</v>
          </cell>
          <cell r="E1691" t="str">
            <v>N/A</v>
          </cell>
        </row>
        <row r="1692">
          <cell r="A1692">
            <v>37111</v>
          </cell>
          <cell r="B1692" t="str">
            <v>N/A</v>
          </cell>
          <cell r="C1692" t="str">
            <v>N/A</v>
          </cell>
          <cell r="D1692" t="str">
            <v>N/A</v>
          </cell>
          <cell r="E1692" t="str">
            <v>N/A</v>
          </cell>
        </row>
        <row r="1693">
          <cell r="A1693">
            <v>37112</v>
          </cell>
          <cell r="B1693" t="str">
            <v>N/A</v>
          </cell>
          <cell r="C1693" t="str">
            <v>N/A</v>
          </cell>
          <cell r="D1693" t="str">
            <v>N/A</v>
          </cell>
          <cell r="E1693" t="str">
            <v>N/A</v>
          </cell>
        </row>
        <row r="1694">
          <cell r="A1694">
            <v>37113</v>
          </cell>
          <cell r="B1694" t="str">
            <v>N/A</v>
          </cell>
          <cell r="C1694" t="str">
            <v>N/A</v>
          </cell>
          <cell r="D1694" t="str">
            <v>N/A</v>
          </cell>
          <cell r="E1694" t="str">
            <v>N/A</v>
          </cell>
        </row>
        <row r="1695">
          <cell r="A1695">
            <v>37114</v>
          </cell>
          <cell r="B1695" t="str">
            <v>N/A</v>
          </cell>
          <cell r="C1695" t="str">
            <v>N/A</v>
          </cell>
          <cell r="D1695" t="str">
            <v>N/A</v>
          </cell>
          <cell r="E1695" t="str">
            <v>N/A</v>
          </cell>
        </row>
        <row r="1696">
          <cell r="A1696">
            <v>37115</v>
          </cell>
          <cell r="B1696" t="str">
            <v>N/A</v>
          </cell>
          <cell r="C1696" t="str">
            <v>N/A</v>
          </cell>
          <cell r="D1696" t="str">
            <v>N/A</v>
          </cell>
          <cell r="E1696" t="str">
            <v>N/A</v>
          </cell>
        </row>
        <row r="1697">
          <cell r="A1697">
            <v>37116</v>
          </cell>
          <cell r="B1697" t="str">
            <v>N/A</v>
          </cell>
          <cell r="C1697" t="str">
            <v>N/A</v>
          </cell>
          <cell r="D1697" t="str">
            <v>N/A</v>
          </cell>
          <cell r="E1697" t="str">
            <v>N/A</v>
          </cell>
        </row>
        <row r="1698">
          <cell r="A1698">
            <v>37117</v>
          </cell>
          <cell r="B1698" t="str">
            <v>N/A</v>
          </cell>
          <cell r="C1698" t="str">
            <v>N/A</v>
          </cell>
          <cell r="D1698" t="str">
            <v>N/A</v>
          </cell>
          <cell r="E1698" t="str">
            <v>N/A</v>
          </cell>
        </row>
        <row r="1699">
          <cell r="A1699">
            <v>37118</v>
          </cell>
          <cell r="B1699" t="str">
            <v>N/A</v>
          </cell>
          <cell r="C1699" t="str">
            <v>N/A</v>
          </cell>
          <cell r="D1699" t="str">
            <v>N/A</v>
          </cell>
          <cell r="E1699" t="str">
            <v>N/A</v>
          </cell>
        </row>
        <row r="1700">
          <cell r="A1700">
            <v>37119</v>
          </cell>
          <cell r="B1700" t="str">
            <v>N/A</v>
          </cell>
          <cell r="C1700" t="str">
            <v>N/A</v>
          </cell>
          <cell r="D1700" t="str">
            <v>N/A</v>
          </cell>
          <cell r="E1700" t="str">
            <v>N/A</v>
          </cell>
        </row>
        <row r="1701">
          <cell r="A1701">
            <v>37120</v>
          </cell>
          <cell r="B1701" t="str">
            <v>N/A</v>
          </cell>
          <cell r="C1701" t="str">
            <v>N/A</v>
          </cell>
          <cell r="D1701" t="str">
            <v>N/A</v>
          </cell>
          <cell r="E1701" t="str">
            <v>N/A</v>
          </cell>
        </row>
        <row r="1702">
          <cell r="A1702">
            <v>37121</v>
          </cell>
          <cell r="B1702" t="str">
            <v>N/A</v>
          </cell>
          <cell r="C1702" t="str">
            <v>N/A</v>
          </cell>
          <cell r="D1702" t="str">
            <v>N/A</v>
          </cell>
          <cell r="E1702" t="str">
            <v>N/A</v>
          </cell>
        </row>
        <row r="1703">
          <cell r="A1703">
            <v>37122</v>
          </cell>
          <cell r="B1703" t="str">
            <v>N/A</v>
          </cell>
          <cell r="C1703" t="str">
            <v>N/A</v>
          </cell>
          <cell r="D1703" t="str">
            <v>N/A</v>
          </cell>
          <cell r="E1703" t="str">
            <v>N/A</v>
          </cell>
        </row>
        <row r="1704">
          <cell r="A1704">
            <v>37123</v>
          </cell>
          <cell r="B1704" t="str">
            <v>N/A</v>
          </cell>
          <cell r="C1704" t="str">
            <v>N/A</v>
          </cell>
          <cell r="D1704" t="str">
            <v>N/A</v>
          </cell>
          <cell r="E1704" t="str">
            <v>N/A</v>
          </cell>
        </row>
        <row r="1705">
          <cell r="A1705">
            <v>37124</v>
          </cell>
          <cell r="B1705" t="str">
            <v>N/A</v>
          </cell>
          <cell r="C1705" t="str">
            <v>N/A</v>
          </cell>
          <cell r="D1705" t="str">
            <v>N/A</v>
          </cell>
          <cell r="E1705" t="str">
            <v>N/A</v>
          </cell>
        </row>
        <row r="1706">
          <cell r="A1706">
            <v>37125</v>
          </cell>
          <cell r="B1706" t="str">
            <v>N/A</v>
          </cell>
          <cell r="C1706" t="str">
            <v>N/A</v>
          </cell>
          <cell r="D1706" t="str">
            <v>N/A</v>
          </cell>
          <cell r="E1706" t="str">
            <v>N/A</v>
          </cell>
        </row>
        <row r="1707">
          <cell r="A1707">
            <v>37126</v>
          </cell>
          <cell r="B1707" t="str">
            <v>N/A</v>
          </cell>
          <cell r="C1707" t="str">
            <v>N/A</v>
          </cell>
          <cell r="D1707" t="str">
            <v>N/A</v>
          </cell>
          <cell r="E1707" t="str">
            <v>N/A</v>
          </cell>
        </row>
        <row r="1708">
          <cell r="A1708">
            <v>37127</v>
          </cell>
          <cell r="B1708" t="str">
            <v>N/A</v>
          </cell>
          <cell r="C1708" t="str">
            <v>N/A</v>
          </cell>
          <cell r="D1708" t="str">
            <v>N/A</v>
          </cell>
          <cell r="E1708" t="str">
            <v>N/A</v>
          </cell>
        </row>
        <row r="1709">
          <cell r="A1709">
            <v>37128</v>
          </cell>
          <cell r="B1709" t="str">
            <v>N/A</v>
          </cell>
          <cell r="C1709" t="str">
            <v>N/A</v>
          </cell>
          <cell r="D1709" t="str">
            <v>N/A</v>
          </cell>
          <cell r="E1709" t="str">
            <v>N/A</v>
          </cell>
        </row>
        <row r="1710">
          <cell r="A1710">
            <v>37129</v>
          </cell>
          <cell r="B1710" t="str">
            <v>N/A</v>
          </cell>
          <cell r="C1710" t="str">
            <v>N/A</v>
          </cell>
          <cell r="D1710" t="str">
            <v>N/A</v>
          </cell>
          <cell r="E1710" t="str">
            <v>N/A</v>
          </cell>
        </row>
        <row r="1711">
          <cell r="A1711">
            <v>37130</v>
          </cell>
          <cell r="B1711" t="str">
            <v>N/A</v>
          </cell>
          <cell r="C1711" t="str">
            <v>N/A</v>
          </cell>
          <cell r="D1711" t="str">
            <v>N/A</v>
          </cell>
          <cell r="E1711" t="str">
            <v>N/A</v>
          </cell>
        </row>
        <row r="1712">
          <cell r="A1712">
            <v>37131</v>
          </cell>
          <cell r="B1712" t="str">
            <v>N/A</v>
          </cell>
          <cell r="C1712" t="str">
            <v>N/A</v>
          </cell>
          <cell r="D1712" t="str">
            <v>N/A</v>
          </cell>
          <cell r="E1712" t="str">
            <v>N/A</v>
          </cell>
        </row>
        <row r="1713">
          <cell r="A1713">
            <v>37132</v>
          </cell>
          <cell r="B1713" t="str">
            <v>N/A</v>
          </cell>
          <cell r="C1713" t="str">
            <v>N/A</v>
          </cell>
          <cell r="D1713" t="str">
            <v>N/A</v>
          </cell>
          <cell r="E1713" t="str">
            <v>N/A</v>
          </cell>
        </row>
        <row r="1714">
          <cell r="A1714">
            <v>37133</v>
          </cell>
          <cell r="B1714" t="str">
            <v>N/A</v>
          </cell>
          <cell r="C1714" t="str">
            <v>N/A</v>
          </cell>
          <cell r="D1714" t="str">
            <v>N/A</v>
          </cell>
          <cell r="E1714" t="str">
            <v>N/A</v>
          </cell>
        </row>
        <row r="1715">
          <cell r="A1715">
            <v>37134</v>
          </cell>
          <cell r="B1715" t="str">
            <v>N/A</v>
          </cell>
          <cell r="C1715" t="str">
            <v>N/A</v>
          </cell>
          <cell r="D1715" t="str">
            <v>N/A</v>
          </cell>
          <cell r="E1715" t="str">
            <v>N/A</v>
          </cell>
        </row>
        <row r="1716">
          <cell r="A1716">
            <v>37135</v>
          </cell>
          <cell r="B1716" t="str">
            <v>N/A</v>
          </cell>
          <cell r="C1716" t="str">
            <v>N/A</v>
          </cell>
          <cell r="D1716" t="str">
            <v>N/A</v>
          </cell>
          <cell r="E1716" t="str">
            <v>N/A</v>
          </cell>
        </row>
        <row r="1717">
          <cell r="A1717">
            <v>37136</v>
          </cell>
          <cell r="B1717" t="str">
            <v>N/A</v>
          </cell>
          <cell r="C1717" t="str">
            <v>N/A</v>
          </cell>
          <cell r="D1717" t="str">
            <v>N/A</v>
          </cell>
          <cell r="E1717" t="str">
            <v>N/A</v>
          </cell>
        </row>
        <row r="1718">
          <cell r="A1718">
            <v>37137</v>
          </cell>
          <cell r="B1718" t="str">
            <v>N/A</v>
          </cell>
          <cell r="C1718" t="str">
            <v>N/A</v>
          </cell>
          <cell r="D1718" t="str">
            <v>N/A</v>
          </cell>
          <cell r="E1718" t="str">
            <v>N/A</v>
          </cell>
        </row>
        <row r="1719">
          <cell r="A1719">
            <v>37138</v>
          </cell>
          <cell r="B1719" t="str">
            <v>N/A</v>
          </cell>
          <cell r="C1719" t="str">
            <v>N/A</v>
          </cell>
          <cell r="D1719" t="str">
            <v>N/A</v>
          </cell>
          <cell r="E1719" t="str">
            <v>N/A</v>
          </cell>
        </row>
        <row r="1720">
          <cell r="A1720">
            <v>37139</v>
          </cell>
          <cell r="B1720" t="str">
            <v>N/A</v>
          </cell>
          <cell r="C1720" t="str">
            <v>N/A</v>
          </cell>
          <cell r="D1720" t="str">
            <v>N/A</v>
          </cell>
          <cell r="E1720" t="str">
            <v>N/A</v>
          </cell>
        </row>
        <row r="1721">
          <cell r="A1721">
            <v>37140</v>
          </cell>
          <cell r="B1721" t="str">
            <v>N/A</v>
          </cell>
          <cell r="C1721" t="str">
            <v>N/A</v>
          </cell>
          <cell r="D1721" t="str">
            <v>N/A</v>
          </cell>
          <cell r="E1721" t="str">
            <v>N/A</v>
          </cell>
        </row>
        <row r="1722">
          <cell r="A1722">
            <v>37141</v>
          </cell>
          <cell r="B1722" t="str">
            <v>N/A</v>
          </cell>
          <cell r="C1722" t="str">
            <v>N/A</v>
          </cell>
          <cell r="D1722" t="str">
            <v>N/A</v>
          </cell>
          <cell r="E1722" t="str">
            <v>N/A</v>
          </cell>
        </row>
        <row r="1723">
          <cell r="A1723">
            <v>37142</v>
          </cell>
          <cell r="B1723" t="str">
            <v>N/A</v>
          </cell>
          <cell r="C1723" t="str">
            <v>N/A</v>
          </cell>
          <cell r="D1723" t="str">
            <v>N/A</v>
          </cell>
          <cell r="E1723" t="str">
            <v>N/A</v>
          </cell>
        </row>
        <row r="1724">
          <cell r="A1724">
            <v>37143</v>
          </cell>
          <cell r="B1724" t="str">
            <v>N/A</v>
          </cell>
          <cell r="C1724" t="str">
            <v>N/A</v>
          </cell>
          <cell r="D1724" t="str">
            <v>N/A</v>
          </cell>
          <cell r="E1724" t="str">
            <v>N/A</v>
          </cell>
        </row>
        <row r="1725">
          <cell r="A1725">
            <v>37144</v>
          </cell>
          <cell r="B1725" t="str">
            <v>N/A</v>
          </cell>
          <cell r="C1725" t="str">
            <v>N/A</v>
          </cell>
          <cell r="D1725" t="str">
            <v>N/A</v>
          </cell>
          <cell r="E1725" t="str">
            <v>N/A</v>
          </cell>
        </row>
        <row r="1726">
          <cell r="A1726">
            <v>37145</v>
          </cell>
          <cell r="B1726" t="str">
            <v>N/A</v>
          </cell>
          <cell r="C1726" t="str">
            <v>N/A</v>
          </cell>
          <cell r="D1726" t="str">
            <v>N/A</v>
          </cell>
          <cell r="E1726" t="str">
            <v>N/A</v>
          </cell>
        </row>
        <row r="1727">
          <cell r="A1727">
            <v>37146</v>
          </cell>
          <cell r="B1727" t="str">
            <v>N/A</v>
          </cell>
          <cell r="C1727" t="str">
            <v>N/A</v>
          </cell>
          <cell r="D1727" t="str">
            <v>N/A</v>
          </cell>
          <cell r="E1727" t="str">
            <v>N/A</v>
          </cell>
        </row>
        <row r="1728">
          <cell r="A1728">
            <v>37147</v>
          </cell>
          <cell r="B1728" t="str">
            <v>N/A</v>
          </cell>
          <cell r="C1728" t="str">
            <v>N/A</v>
          </cell>
          <cell r="D1728" t="str">
            <v>N/A</v>
          </cell>
          <cell r="E1728" t="str">
            <v>N/A</v>
          </cell>
        </row>
        <row r="1729">
          <cell r="A1729">
            <v>37148</v>
          </cell>
          <cell r="B1729" t="str">
            <v>N/A</v>
          </cell>
          <cell r="C1729" t="str">
            <v>N/A</v>
          </cell>
          <cell r="D1729" t="str">
            <v>N/A</v>
          </cell>
          <cell r="E1729" t="str">
            <v>N/A</v>
          </cell>
        </row>
        <row r="1730">
          <cell r="A1730">
            <v>37149</v>
          </cell>
          <cell r="B1730" t="str">
            <v>N/A</v>
          </cell>
          <cell r="C1730" t="str">
            <v>N/A</v>
          </cell>
          <cell r="D1730" t="str">
            <v>N/A</v>
          </cell>
          <cell r="E1730" t="str">
            <v>N/A</v>
          </cell>
        </row>
        <row r="1731">
          <cell r="A1731">
            <v>37150</v>
          </cell>
          <cell r="B1731" t="str">
            <v>N/A</v>
          </cell>
          <cell r="C1731" t="str">
            <v>N/A</v>
          </cell>
          <cell r="D1731" t="str">
            <v>N/A</v>
          </cell>
          <cell r="E1731" t="str">
            <v>N/A</v>
          </cell>
        </row>
        <row r="1732">
          <cell r="A1732">
            <v>37151</v>
          </cell>
          <cell r="B1732" t="str">
            <v>N/A</v>
          </cell>
          <cell r="C1732" t="str">
            <v>N/A</v>
          </cell>
          <cell r="D1732" t="str">
            <v>N/A</v>
          </cell>
          <cell r="E1732" t="str">
            <v>N/A</v>
          </cell>
        </row>
        <row r="1733">
          <cell r="A1733">
            <v>37152</v>
          </cell>
          <cell r="B1733" t="str">
            <v>N/A</v>
          </cell>
          <cell r="C1733" t="str">
            <v>N/A</v>
          </cell>
          <cell r="D1733" t="str">
            <v>N/A</v>
          </cell>
          <cell r="E1733" t="str">
            <v>N/A</v>
          </cell>
        </row>
        <row r="1734">
          <cell r="A1734">
            <v>37153</v>
          </cell>
          <cell r="B1734" t="str">
            <v>N/A</v>
          </cell>
          <cell r="C1734" t="str">
            <v>N/A</v>
          </cell>
          <cell r="D1734" t="str">
            <v>N/A</v>
          </cell>
          <cell r="E1734" t="str">
            <v>N/A</v>
          </cell>
        </row>
        <row r="1735">
          <cell r="A1735">
            <v>37154</v>
          </cell>
          <cell r="B1735" t="str">
            <v>N/A</v>
          </cell>
          <cell r="C1735" t="str">
            <v>N/A</v>
          </cell>
          <cell r="D1735" t="str">
            <v>N/A</v>
          </cell>
          <cell r="E1735" t="str">
            <v>N/A</v>
          </cell>
        </row>
        <row r="1736">
          <cell r="A1736">
            <v>37155</v>
          </cell>
          <cell r="B1736" t="str">
            <v>N/A</v>
          </cell>
          <cell r="C1736" t="str">
            <v>N/A</v>
          </cell>
          <cell r="D1736" t="str">
            <v>N/A</v>
          </cell>
          <cell r="E1736" t="str">
            <v>N/A</v>
          </cell>
        </row>
        <row r="1737">
          <cell r="A1737">
            <v>37156</v>
          </cell>
          <cell r="B1737" t="str">
            <v>N/A</v>
          </cell>
          <cell r="C1737" t="str">
            <v>N/A</v>
          </cell>
          <cell r="D1737" t="str">
            <v>N/A</v>
          </cell>
          <cell r="E1737" t="str">
            <v>N/A</v>
          </cell>
        </row>
        <row r="1738">
          <cell r="A1738">
            <v>37157</v>
          </cell>
          <cell r="B1738" t="str">
            <v>N/A</v>
          </cell>
          <cell r="C1738" t="str">
            <v>N/A</v>
          </cell>
          <cell r="D1738" t="str">
            <v>N/A</v>
          </cell>
          <cell r="E1738" t="str">
            <v>N/A</v>
          </cell>
        </row>
        <row r="1739">
          <cell r="A1739">
            <v>37158</v>
          </cell>
          <cell r="B1739" t="str">
            <v>N/A</v>
          </cell>
          <cell r="C1739" t="str">
            <v>N/A</v>
          </cell>
          <cell r="D1739" t="str">
            <v>N/A</v>
          </cell>
          <cell r="E1739" t="str">
            <v>N/A</v>
          </cell>
        </row>
        <row r="1740">
          <cell r="A1740">
            <v>37159</v>
          </cell>
          <cell r="B1740" t="str">
            <v>N/A</v>
          </cell>
          <cell r="C1740" t="str">
            <v>N/A</v>
          </cell>
          <cell r="D1740" t="str">
            <v>N/A</v>
          </cell>
          <cell r="E1740" t="str">
            <v>N/A</v>
          </cell>
        </row>
        <row r="1741">
          <cell r="A1741">
            <v>37160</v>
          </cell>
          <cell r="B1741" t="str">
            <v>N/A</v>
          </cell>
          <cell r="C1741" t="str">
            <v>N/A</v>
          </cell>
          <cell r="D1741" t="str">
            <v>N/A</v>
          </cell>
          <cell r="E1741" t="str">
            <v>N/A</v>
          </cell>
        </row>
        <row r="1742">
          <cell r="A1742">
            <v>37161</v>
          </cell>
          <cell r="B1742" t="str">
            <v>N/A</v>
          </cell>
          <cell r="C1742" t="str">
            <v>N/A</v>
          </cell>
          <cell r="D1742" t="str">
            <v>N/A</v>
          </cell>
          <cell r="E1742" t="str">
            <v>N/A</v>
          </cell>
        </row>
        <row r="1743">
          <cell r="A1743">
            <v>37162</v>
          </cell>
          <cell r="B1743" t="str">
            <v>N/A</v>
          </cell>
          <cell r="C1743" t="str">
            <v>N/A</v>
          </cell>
          <cell r="D1743" t="str">
            <v>N/A</v>
          </cell>
          <cell r="E1743" t="str">
            <v>N/A</v>
          </cell>
        </row>
        <row r="1744">
          <cell r="A1744">
            <v>37163</v>
          </cell>
          <cell r="B1744" t="str">
            <v>N/A</v>
          </cell>
          <cell r="C1744" t="str">
            <v>N/A</v>
          </cell>
          <cell r="D1744" t="str">
            <v>N/A</v>
          </cell>
          <cell r="E1744" t="str">
            <v>N/A</v>
          </cell>
        </row>
        <row r="1745">
          <cell r="A1745">
            <v>37164</v>
          </cell>
          <cell r="B1745" t="str">
            <v>N/A</v>
          </cell>
          <cell r="C1745" t="str">
            <v>N/A</v>
          </cell>
          <cell r="D1745" t="str">
            <v>N/A</v>
          </cell>
          <cell r="E1745" t="str">
            <v>N/A</v>
          </cell>
        </row>
        <row r="1746">
          <cell r="A1746">
            <v>37165</v>
          </cell>
          <cell r="B1746" t="str">
            <v>N/A</v>
          </cell>
          <cell r="C1746" t="str">
            <v>N/A</v>
          </cell>
          <cell r="D1746" t="str">
            <v>N/A</v>
          </cell>
          <cell r="E1746" t="str">
            <v>N/A</v>
          </cell>
        </row>
        <row r="1747">
          <cell r="A1747">
            <v>37166</v>
          </cell>
          <cell r="B1747" t="str">
            <v>N/A</v>
          </cell>
          <cell r="C1747" t="str">
            <v>N/A</v>
          </cell>
          <cell r="D1747" t="str">
            <v>N/A</v>
          </cell>
          <cell r="E1747" t="str">
            <v>N/A</v>
          </cell>
        </row>
        <row r="1748">
          <cell r="A1748">
            <v>37167</v>
          </cell>
          <cell r="B1748" t="str">
            <v>N/A</v>
          </cell>
          <cell r="C1748" t="str">
            <v>N/A</v>
          </cell>
          <cell r="D1748" t="str">
            <v>N/A</v>
          </cell>
          <cell r="E1748" t="str">
            <v>N/A</v>
          </cell>
        </row>
        <row r="1749">
          <cell r="A1749">
            <v>37168</v>
          </cell>
          <cell r="B1749" t="str">
            <v>N/A</v>
          </cell>
          <cell r="C1749" t="str">
            <v>N/A</v>
          </cell>
          <cell r="D1749" t="str">
            <v>N/A</v>
          </cell>
          <cell r="E1749" t="str">
            <v>N/A</v>
          </cell>
        </row>
        <row r="1750">
          <cell r="A1750">
            <v>37169</v>
          </cell>
          <cell r="B1750" t="str">
            <v>N/A</v>
          </cell>
          <cell r="C1750" t="str">
            <v>N/A</v>
          </cell>
          <cell r="D1750" t="str">
            <v>N/A</v>
          </cell>
          <cell r="E1750" t="str">
            <v>N/A</v>
          </cell>
        </row>
        <row r="1751">
          <cell r="A1751">
            <v>37170</v>
          </cell>
          <cell r="B1751" t="str">
            <v>N/A</v>
          </cell>
          <cell r="C1751" t="str">
            <v>N/A</v>
          </cell>
          <cell r="D1751" t="str">
            <v>N/A</v>
          </cell>
          <cell r="E1751" t="str">
            <v>N/A</v>
          </cell>
        </row>
        <row r="1752">
          <cell r="A1752">
            <v>37171</v>
          </cell>
          <cell r="B1752" t="str">
            <v>N/A</v>
          </cell>
          <cell r="C1752" t="str">
            <v>N/A</v>
          </cell>
          <cell r="D1752" t="str">
            <v>N/A</v>
          </cell>
          <cell r="E1752" t="str">
            <v>N/A</v>
          </cell>
        </row>
        <row r="1753">
          <cell r="A1753">
            <v>37172</v>
          </cell>
          <cell r="B1753" t="str">
            <v>N/A</v>
          </cell>
          <cell r="C1753" t="str">
            <v>N/A</v>
          </cell>
          <cell r="D1753" t="str">
            <v>N/A</v>
          </cell>
          <cell r="E1753" t="str">
            <v>N/A</v>
          </cell>
        </row>
        <row r="1754">
          <cell r="A1754">
            <v>37173</v>
          </cell>
          <cell r="B1754" t="str">
            <v>N/A</v>
          </cell>
          <cell r="C1754" t="str">
            <v>N/A</v>
          </cell>
          <cell r="D1754" t="str">
            <v>N/A</v>
          </cell>
          <cell r="E1754" t="str">
            <v>N/A</v>
          </cell>
        </row>
        <row r="1755">
          <cell r="A1755">
            <v>37174</v>
          </cell>
          <cell r="B1755" t="str">
            <v>N/A</v>
          </cell>
          <cell r="C1755" t="str">
            <v>N/A</v>
          </cell>
          <cell r="D1755" t="str">
            <v>N/A</v>
          </cell>
          <cell r="E1755" t="str">
            <v>N/A</v>
          </cell>
        </row>
        <row r="1756">
          <cell r="A1756">
            <v>37175</v>
          </cell>
          <cell r="B1756" t="str">
            <v>N/A</v>
          </cell>
          <cell r="C1756" t="str">
            <v>N/A</v>
          </cell>
          <cell r="D1756" t="str">
            <v>N/A</v>
          </cell>
          <cell r="E1756" t="str">
            <v>N/A</v>
          </cell>
        </row>
        <row r="1757">
          <cell r="A1757">
            <v>37176</v>
          </cell>
          <cell r="B1757" t="str">
            <v>N/A</v>
          </cell>
          <cell r="C1757" t="str">
            <v>N/A</v>
          </cell>
          <cell r="D1757" t="str">
            <v>N/A</v>
          </cell>
          <cell r="E1757" t="str">
            <v>N/A</v>
          </cell>
        </row>
        <row r="1758">
          <cell r="A1758">
            <v>37177</v>
          </cell>
          <cell r="B1758" t="str">
            <v>N/A</v>
          </cell>
          <cell r="C1758" t="str">
            <v>N/A</v>
          </cell>
          <cell r="D1758" t="str">
            <v>N/A</v>
          </cell>
          <cell r="E1758" t="str">
            <v>N/A</v>
          </cell>
        </row>
        <row r="1759">
          <cell r="A1759">
            <v>37178</v>
          </cell>
          <cell r="B1759" t="str">
            <v>N/A</v>
          </cell>
          <cell r="C1759" t="str">
            <v>N/A</v>
          </cell>
          <cell r="D1759" t="str">
            <v>N/A</v>
          </cell>
          <cell r="E1759" t="str">
            <v>N/A</v>
          </cell>
        </row>
        <row r="1760">
          <cell r="A1760">
            <v>37179</v>
          </cell>
          <cell r="B1760" t="str">
            <v>N/A</v>
          </cell>
          <cell r="C1760" t="str">
            <v>N/A</v>
          </cell>
          <cell r="D1760" t="str">
            <v>N/A</v>
          </cell>
          <cell r="E1760" t="str">
            <v>N/A</v>
          </cell>
        </row>
        <row r="1761">
          <cell r="A1761">
            <v>37180</v>
          </cell>
          <cell r="B1761" t="str">
            <v>N/A</v>
          </cell>
          <cell r="C1761" t="str">
            <v>N/A</v>
          </cell>
          <cell r="D1761" t="str">
            <v>N/A</v>
          </cell>
          <cell r="E1761" t="str">
            <v>N/A</v>
          </cell>
        </row>
        <row r="1762">
          <cell r="A1762">
            <v>37181</v>
          </cell>
          <cell r="B1762" t="str">
            <v>N/A</v>
          </cell>
          <cell r="C1762" t="str">
            <v>N/A</v>
          </cell>
          <cell r="D1762" t="str">
            <v>N/A</v>
          </cell>
          <cell r="E1762" t="str">
            <v>N/A</v>
          </cell>
        </row>
        <row r="1763">
          <cell r="A1763">
            <v>37182</v>
          </cell>
          <cell r="B1763" t="str">
            <v>N/A</v>
          </cell>
          <cell r="C1763" t="str">
            <v>N/A</v>
          </cell>
          <cell r="D1763" t="str">
            <v>N/A</v>
          </cell>
          <cell r="E1763" t="str">
            <v>N/A</v>
          </cell>
        </row>
        <row r="1764">
          <cell r="A1764">
            <v>37183</v>
          </cell>
          <cell r="B1764" t="str">
            <v>N/A</v>
          </cell>
          <cell r="C1764" t="str">
            <v>N/A</v>
          </cell>
          <cell r="D1764" t="str">
            <v>N/A</v>
          </cell>
          <cell r="E1764" t="str">
            <v>N/A</v>
          </cell>
        </row>
        <row r="1765">
          <cell r="A1765">
            <v>37184</v>
          </cell>
          <cell r="B1765" t="str">
            <v>N/A</v>
          </cell>
          <cell r="C1765" t="str">
            <v>N/A</v>
          </cell>
          <cell r="D1765" t="str">
            <v>N/A</v>
          </cell>
          <cell r="E1765" t="str">
            <v>N/A</v>
          </cell>
        </row>
        <row r="1766">
          <cell r="A1766">
            <v>37185</v>
          </cell>
          <cell r="B1766" t="str">
            <v>N/A</v>
          </cell>
          <cell r="C1766" t="str">
            <v>N/A</v>
          </cell>
          <cell r="D1766" t="str">
            <v>N/A</v>
          </cell>
          <cell r="E1766" t="str">
            <v>N/A</v>
          </cell>
        </row>
        <row r="1767">
          <cell r="A1767">
            <v>37186</v>
          </cell>
          <cell r="B1767" t="str">
            <v>N/A</v>
          </cell>
          <cell r="C1767" t="str">
            <v>N/A</v>
          </cell>
          <cell r="D1767" t="str">
            <v>N/A</v>
          </cell>
          <cell r="E1767" t="str">
            <v>N/A</v>
          </cell>
        </row>
        <row r="1768">
          <cell r="A1768">
            <v>37187</v>
          </cell>
          <cell r="B1768" t="str">
            <v>N/A</v>
          </cell>
          <cell r="C1768" t="str">
            <v>N/A</v>
          </cell>
          <cell r="D1768" t="str">
            <v>N/A</v>
          </cell>
          <cell r="E1768" t="str">
            <v>N/A</v>
          </cell>
        </row>
        <row r="1769">
          <cell r="A1769">
            <v>37188</v>
          </cell>
          <cell r="B1769" t="str">
            <v>N/A</v>
          </cell>
          <cell r="C1769" t="str">
            <v>N/A</v>
          </cell>
          <cell r="D1769" t="str">
            <v>N/A</v>
          </cell>
          <cell r="E1769" t="str">
            <v>N/A</v>
          </cell>
        </row>
        <row r="1770">
          <cell r="A1770">
            <v>37189</v>
          </cell>
          <cell r="B1770" t="str">
            <v>N/A</v>
          </cell>
          <cell r="C1770" t="str">
            <v>N/A</v>
          </cell>
          <cell r="D1770" t="str">
            <v>N/A</v>
          </cell>
          <cell r="E1770" t="str">
            <v>N/A</v>
          </cell>
        </row>
        <row r="1771">
          <cell r="A1771">
            <v>37190</v>
          </cell>
          <cell r="B1771" t="str">
            <v>N/A</v>
          </cell>
          <cell r="C1771" t="str">
            <v>N/A</v>
          </cell>
          <cell r="D1771" t="str">
            <v>N/A</v>
          </cell>
          <cell r="E1771" t="str">
            <v>N/A</v>
          </cell>
        </row>
        <row r="1772">
          <cell r="A1772">
            <v>37191</v>
          </cell>
          <cell r="B1772" t="str">
            <v>N/A</v>
          </cell>
          <cell r="C1772" t="str">
            <v>N/A</v>
          </cell>
          <cell r="D1772" t="str">
            <v>N/A</v>
          </cell>
          <cell r="E1772" t="str">
            <v>N/A</v>
          </cell>
        </row>
        <row r="1773">
          <cell r="A1773">
            <v>37192</v>
          </cell>
          <cell r="B1773" t="str">
            <v>N/A</v>
          </cell>
          <cell r="C1773" t="str">
            <v>N/A</v>
          </cell>
          <cell r="D1773" t="str">
            <v>N/A</v>
          </cell>
          <cell r="E1773" t="str">
            <v>N/A</v>
          </cell>
        </row>
        <row r="1774">
          <cell r="A1774">
            <v>37193</v>
          </cell>
          <cell r="B1774" t="str">
            <v>N/A</v>
          </cell>
          <cell r="C1774" t="str">
            <v>N/A</v>
          </cell>
          <cell r="D1774" t="str">
            <v>N/A</v>
          </cell>
          <cell r="E1774" t="str">
            <v>N/A</v>
          </cell>
        </row>
        <row r="1775">
          <cell r="A1775">
            <v>37194</v>
          </cell>
          <cell r="B1775" t="str">
            <v>N/A</v>
          </cell>
          <cell r="C1775" t="str">
            <v>N/A</v>
          </cell>
          <cell r="D1775" t="str">
            <v>N/A</v>
          </cell>
          <cell r="E1775" t="str">
            <v>N/A</v>
          </cell>
        </row>
        <row r="1776">
          <cell r="A1776">
            <v>37195</v>
          </cell>
          <cell r="B1776" t="str">
            <v>N/A</v>
          </cell>
          <cell r="C1776" t="str">
            <v>N/A</v>
          </cell>
          <cell r="D1776" t="str">
            <v>N/A</v>
          </cell>
          <cell r="E1776" t="str">
            <v>N/A</v>
          </cell>
        </row>
        <row r="1777">
          <cell r="A1777">
            <v>37196</v>
          </cell>
          <cell r="B1777" t="str">
            <v>N/A</v>
          </cell>
          <cell r="C1777" t="str">
            <v>N/A</v>
          </cell>
          <cell r="D1777" t="str">
            <v>N/A</v>
          </cell>
          <cell r="E1777" t="str">
            <v>N/A</v>
          </cell>
        </row>
        <row r="1778">
          <cell r="A1778">
            <v>37197</v>
          </cell>
          <cell r="B1778" t="str">
            <v>N/A</v>
          </cell>
          <cell r="C1778" t="str">
            <v>N/A</v>
          </cell>
          <cell r="D1778" t="str">
            <v>N/A</v>
          </cell>
          <cell r="E1778" t="str">
            <v>N/A</v>
          </cell>
        </row>
        <row r="1779">
          <cell r="A1779">
            <v>37198</v>
          </cell>
          <cell r="B1779" t="str">
            <v>N/A</v>
          </cell>
          <cell r="C1779" t="str">
            <v>N/A</v>
          </cell>
          <cell r="D1779" t="str">
            <v>N/A</v>
          </cell>
          <cell r="E1779" t="str">
            <v>N/A</v>
          </cell>
        </row>
        <row r="1780">
          <cell r="A1780">
            <v>37199</v>
          </cell>
          <cell r="B1780" t="str">
            <v>N/A</v>
          </cell>
          <cell r="C1780" t="str">
            <v>N/A</v>
          </cell>
          <cell r="D1780" t="str">
            <v>N/A</v>
          </cell>
          <cell r="E1780" t="str">
            <v>N/A</v>
          </cell>
        </row>
        <row r="1781">
          <cell r="A1781">
            <v>37200</v>
          </cell>
          <cell r="B1781" t="str">
            <v>N/A</v>
          </cell>
          <cell r="C1781" t="str">
            <v>N/A</v>
          </cell>
          <cell r="D1781" t="str">
            <v>N/A</v>
          </cell>
          <cell r="E1781" t="str">
            <v>N/A</v>
          </cell>
        </row>
        <row r="1782">
          <cell r="A1782">
            <v>37201</v>
          </cell>
          <cell r="B1782" t="str">
            <v>N/A</v>
          </cell>
          <cell r="C1782" t="str">
            <v>N/A</v>
          </cell>
          <cell r="D1782" t="str">
            <v>N/A</v>
          </cell>
          <cell r="E1782" t="str">
            <v>N/A</v>
          </cell>
        </row>
        <row r="1783">
          <cell r="A1783">
            <v>37202</v>
          </cell>
          <cell r="B1783" t="str">
            <v>N/A</v>
          </cell>
          <cell r="C1783" t="str">
            <v>N/A</v>
          </cell>
          <cell r="D1783" t="str">
            <v>N/A</v>
          </cell>
          <cell r="E1783" t="str">
            <v>N/A</v>
          </cell>
        </row>
        <row r="1784">
          <cell r="A1784">
            <v>37203</v>
          </cell>
          <cell r="B1784" t="str">
            <v>N/A</v>
          </cell>
          <cell r="C1784" t="str">
            <v>N/A</v>
          </cell>
          <cell r="D1784" t="str">
            <v>N/A</v>
          </cell>
          <cell r="E1784" t="str">
            <v>N/A</v>
          </cell>
        </row>
        <row r="1785">
          <cell r="A1785">
            <v>37204</v>
          </cell>
          <cell r="B1785" t="str">
            <v>N/A</v>
          </cell>
          <cell r="C1785" t="str">
            <v>N/A</v>
          </cell>
          <cell r="D1785" t="str">
            <v>N/A</v>
          </cell>
          <cell r="E1785" t="str">
            <v>N/A</v>
          </cell>
        </row>
        <row r="1786">
          <cell r="A1786">
            <v>37205</v>
          </cell>
          <cell r="B1786" t="str">
            <v>N/A</v>
          </cell>
          <cell r="C1786" t="str">
            <v>N/A</v>
          </cell>
          <cell r="D1786" t="str">
            <v>N/A</v>
          </cell>
          <cell r="E1786" t="str">
            <v>N/A</v>
          </cell>
        </row>
        <row r="1787">
          <cell r="A1787">
            <v>37206</v>
          </cell>
          <cell r="B1787" t="str">
            <v>N/A</v>
          </cell>
          <cell r="C1787" t="str">
            <v>N/A</v>
          </cell>
          <cell r="D1787" t="str">
            <v>N/A</v>
          </cell>
          <cell r="E1787" t="str">
            <v>N/A</v>
          </cell>
        </row>
        <row r="1788">
          <cell r="A1788">
            <v>37207</v>
          </cell>
          <cell r="B1788" t="str">
            <v>N/A</v>
          </cell>
          <cell r="C1788" t="str">
            <v>N/A</v>
          </cell>
          <cell r="D1788" t="str">
            <v>N/A</v>
          </cell>
          <cell r="E1788" t="str">
            <v>N/A</v>
          </cell>
        </row>
        <row r="1789">
          <cell r="A1789">
            <v>37208</v>
          </cell>
          <cell r="B1789" t="str">
            <v>N/A</v>
          </cell>
          <cell r="C1789" t="str">
            <v>N/A</v>
          </cell>
          <cell r="D1789" t="str">
            <v>N/A</v>
          </cell>
          <cell r="E1789" t="str">
            <v>N/A</v>
          </cell>
        </row>
        <row r="1790">
          <cell r="A1790">
            <v>37209</v>
          </cell>
          <cell r="B1790" t="str">
            <v>N/A</v>
          </cell>
          <cell r="C1790" t="str">
            <v>N/A</v>
          </cell>
          <cell r="D1790" t="str">
            <v>N/A</v>
          </cell>
          <cell r="E1790" t="str">
            <v>N/A</v>
          </cell>
        </row>
        <row r="1791">
          <cell r="A1791">
            <v>37210</v>
          </cell>
          <cell r="B1791" t="str">
            <v>N/A</v>
          </cell>
          <cell r="C1791" t="str">
            <v>N/A</v>
          </cell>
          <cell r="D1791" t="str">
            <v>N/A</v>
          </cell>
          <cell r="E1791" t="str">
            <v>N/A</v>
          </cell>
        </row>
        <row r="1792">
          <cell r="A1792">
            <v>37211</v>
          </cell>
          <cell r="B1792" t="str">
            <v>N/A</v>
          </cell>
          <cell r="C1792" t="str">
            <v>N/A</v>
          </cell>
          <cell r="D1792" t="str">
            <v>N/A</v>
          </cell>
          <cell r="E1792" t="str">
            <v>N/A</v>
          </cell>
        </row>
        <row r="1793">
          <cell r="A1793">
            <v>37212</v>
          </cell>
          <cell r="B1793" t="str">
            <v>N/A</v>
          </cell>
          <cell r="C1793" t="str">
            <v>N/A</v>
          </cell>
          <cell r="D1793" t="str">
            <v>N/A</v>
          </cell>
          <cell r="E1793" t="str">
            <v>N/A</v>
          </cell>
        </row>
        <row r="1794">
          <cell r="A1794">
            <v>37213</v>
          </cell>
          <cell r="B1794" t="str">
            <v>N/A</v>
          </cell>
          <cell r="C1794" t="str">
            <v>N/A</v>
          </cell>
          <cell r="D1794" t="str">
            <v>N/A</v>
          </cell>
          <cell r="E1794" t="str">
            <v>N/A</v>
          </cell>
        </row>
        <row r="1795">
          <cell r="A1795">
            <v>37214</v>
          </cell>
          <cell r="B1795" t="str">
            <v>N/A</v>
          </cell>
          <cell r="C1795" t="str">
            <v>N/A</v>
          </cell>
          <cell r="D1795" t="str">
            <v>N/A</v>
          </cell>
          <cell r="E1795" t="str">
            <v>N/A</v>
          </cell>
        </row>
        <row r="1796">
          <cell r="A1796">
            <v>37215</v>
          </cell>
          <cell r="B1796" t="str">
            <v>N/A</v>
          </cell>
          <cell r="C1796" t="str">
            <v>N/A</v>
          </cell>
          <cell r="D1796" t="str">
            <v>N/A</v>
          </cell>
          <cell r="E1796" t="str">
            <v>N/A</v>
          </cell>
        </row>
        <row r="1797">
          <cell r="A1797">
            <v>37216</v>
          </cell>
          <cell r="B1797" t="str">
            <v>N/A</v>
          </cell>
          <cell r="C1797" t="str">
            <v>N/A</v>
          </cell>
          <cell r="D1797" t="str">
            <v>N/A</v>
          </cell>
          <cell r="E1797" t="str">
            <v>N/A</v>
          </cell>
        </row>
        <row r="1798">
          <cell r="A1798">
            <v>37217</v>
          </cell>
          <cell r="B1798" t="str">
            <v>N/A</v>
          </cell>
          <cell r="C1798" t="str">
            <v>N/A</v>
          </cell>
          <cell r="D1798" t="str">
            <v>N/A</v>
          </cell>
          <cell r="E1798" t="str">
            <v>N/A</v>
          </cell>
        </row>
        <row r="1799">
          <cell r="A1799">
            <v>37218</v>
          </cell>
          <cell r="B1799" t="str">
            <v>N/A</v>
          </cell>
          <cell r="C1799" t="str">
            <v>N/A</v>
          </cell>
          <cell r="D1799" t="str">
            <v>N/A</v>
          </cell>
          <cell r="E1799" t="str">
            <v>N/A</v>
          </cell>
        </row>
        <row r="1800">
          <cell r="A1800">
            <v>37219</v>
          </cell>
          <cell r="B1800" t="str">
            <v>N/A</v>
          </cell>
          <cell r="C1800" t="str">
            <v>N/A</v>
          </cell>
          <cell r="D1800" t="str">
            <v>N/A</v>
          </cell>
          <cell r="E1800" t="str">
            <v>N/A</v>
          </cell>
        </row>
        <row r="1801">
          <cell r="A1801">
            <v>37220</v>
          </cell>
          <cell r="B1801" t="str">
            <v>N/A</v>
          </cell>
          <cell r="C1801" t="str">
            <v>N/A</v>
          </cell>
          <cell r="D1801" t="str">
            <v>N/A</v>
          </cell>
          <cell r="E1801" t="str">
            <v>N/A</v>
          </cell>
        </row>
        <row r="1802">
          <cell r="A1802">
            <v>37221</v>
          </cell>
          <cell r="B1802" t="str">
            <v>N/A</v>
          </cell>
          <cell r="C1802" t="str">
            <v>N/A</v>
          </cell>
          <cell r="D1802" t="str">
            <v>N/A</v>
          </cell>
          <cell r="E1802" t="str">
            <v>N/A</v>
          </cell>
        </row>
        <row r="1803">
          <cell r="A1803">
            <v>37222</v>
          </cell>
          <cell r="B1803" t="str">
            <v>N/A</v>
          </cell>
          <cell r="C1803" t="str">
            <v>N/A</v>
          </cell>
          <cell r="D1803" t="str">
            <v>N/A</v>
          </cell>
          <cell r="E1803" t="str">
            <v>N/A</v>
          </cell>
        </row>
        <row r="1804">
          <cell r="A1804">
            <v>37223</v>
          </cell>
          <cell r="B1804" t="str">
            <v>N/A</v>
          </cell>
          <cell r="C1804" t="str">
            <v>N/A</v>
          </cell>
          <cell r="D1804" t="str">
            <v>N/A</v>
          </cell>
          <cell r="E1804" t="str">
            <v>N/A</v>
          </cell>
        </row>
        <row r="1805">
          <cell r="A1805">
            <v>37224</v>
          </cell>
          <cell r="B1805" t="str">
            <v>N/A</v>
          </cell>
          <cell r="C1805" t="str">
            <v>N/A</v>
          </cell>
          <cell r="D1805" t="str">
            <v>N/A</v>
          </cell>
          <cell r="E1805" t="str">
            <v>N/A</v>
          </cell>
        </row>
        <row r="1806">
          <cell r="A1806">
            <v>37225</v>
          </cell>
          <cell r="B1806" t="str">
            <v>N/A</v>
          </cell>
          <cell r="C1806" t="str">
            <v>N/A</v>
          </cell>
          <cell r="D1806" t="str">
            <v>N/A</v>
          </cell>
          <cell r="E1806" t="str">
            <v>N/A</v>
          </cell>
        </row>
        <row r="1807">
          <cell r="A1807">
            <v>37226</v>
          </cell>
          <cell r="B1807" t="str">
            <v>N/A</v>
          </cell>
          <cell r="C1807" t="str">
            <v>N/A</v>
          </cell>
          <cell r="D1807" t="str">
            <v>N/A</v>
          </cell>
          <cell r="E1807" t="str">
            <v>N/A</v>
          </cell>
        </row>
        <row r="1808">
          <cell r="A1808">
            <v>37227</v>
          </cell>
          <cell r="B1808" t="str">
            <v>N/A</v>
          </cell>
          <cell r="C1808" t="str">
            <v>N/A</v>
          </cell>
          <cell r="D1808" t="str">
            <v>N/A</v>
          </cell>
          <cell r="E1808" t="str">
            <v>N/A</v>
          </cell>
        </row>
        <row r="1809">
          <cell r="A1809">
            <v>37228</v>
          </cell>
          <cell r="B1809" t="str">
            <v>N/A</v>
          </cell>
          <cell r="C1809" t="str">
            <v>N/A</v>
          </cell>
          <cell r="D1809" t="str">
            <v>N/A</v>
          </cell>
          <cell r="E1809" t="str">
            <v>N/A</v>
          </cell>
        </row>
        <row r="1810">
          <cell r="A1810">
            <v>37229</v>
          </cell>
          <cell r="B1810" t="str">
            <v>N/A</v>
          </cell>
          <cell r="C1810" t="str">
            <v>N/A</v>
          </cell>
          <cell r="D1810" t="str">
            <v>N/A</v>
          </cell>
          <cell r="E1810" t="str">
            <v>N/A</v>
          </cell>
        </row>
        <row r="1811">
          <cell r="A1811">
            <v>37230</v>
          </cell>
          <cell r="B1811" t="str">
            <v>N/A</v>
          </cell>
          <cell r="C1811" t="str">
            <v>N/A</v>
          </cell>
          <cell r="D1811" t="str">
            <v>N/A</v>
          </cell>
          <cell r="E1811" t="str">
            <v>N/A</v>
          </cell>
        </row>
        <row r="1812">
          <cell r="A1812">
            <v>37231</v>
          </cell>
          <cell r="B1812" t="str">
            <v>N/A</v>
          </cell>
          <cell r="C1812" t="str">
            <v>N/A</v>
          </cell>
          <cell r="D1812" t="str">
            <v>N/A</v>
          </cell>
          <cell r="E1812" t="str">
            <v>N/A</v>
          </cell>
        </row>
        <row r="1813">
          <cell r="A1813">
            <v>37232</v>
          </cell>
          <cell r="B1813" t="str">
            <v>N/A</v>
          </cell>
          <cell r="C1813" t="str">
            <v>N/A</v>
          </cell>
          <cell r="D1813" t="str">
            <v>N/A</v>
          </cell>
          <cell r="E1813" t="str">
            <v>N/A</v>
          </cell>
        </row>
        <row r="1814">
          <cell r="A1814">
            <v>37233</v>
          </cell>
          <cell r="B1814" t="str">
            <v>N/A</v>
          </cell>
          <cell r="C1814" t="str">
            <v>N/A</v>
          </cell>
          <cell r="D1814" t="str">
            <v>N/A</v>
          </cell>
          <cell r="E1814" t="str">
            <v>N/A</v>
          </cell>
        </row>
        <row r="1815">
          <cell r="A1815">
            <v>37234</v>
          </cell>
          <cell r="B1815" t="str">
            <v>N/A</v>
          </cell>
          <cell r="C1815" t="str">
            <v>N/A</v>
          </cell>
          <cell r="D1815" t="str">
            <v>N/A</v>
          </cell>
          <cell r="E1815" t="str">
            <v>N/A</v>
          </cell>
        </row>
        <row r="1816">
          <cell r="A1816">
            <v>37235</v>
          </cell>
          <cell r="B1816" t="str">
            <v>N/A</v>
          </cell>
          <cell r="C1816" t="str">
            <v>N/A</v>
          </cell>
          <cell r="D1816" t="str">
            <v>N/A</v>
          </cell>
          <cell r="E1816" t="str">
            <v>N/A</v>
          </cell>
        </row>
        <row r="1817">
          <cell r="A1817">
            <v>37236</v>
          </cell>
          <cell r="B1817" t="str">
            <v>N/A</v>
          </cell>
          <cell r="C1817" t="str">
            <v>N/A</v>
          </cell>
          <cell r="D1817" t="str">
            <v>N/A</v>
          </cell>
          <cell r="E1817" t="str">
            <v>N/A</v>
          </cell>
        </row>
        <row r="1818">
          <cell r="A1818">
            <v>37237</v>
          </cell>
          <cell r="B1818" t="str">
            <v>N/A</v>
          </cell>
          <cell r="C1818" t="str">
            <v>N/A</v>
          </cell>
          <cell r="D1818" t="str">
            <v>N/A</v>
          </cell>
          <cell r="E1818" t="str">
            <v>N/A</v>
          </cell>
        </row>
        <row r="1819">
          <cell r="A1819">
            <v>37238</v>
          </cell>
          <cell r="B1819" t="str">
            <v>N/A</v>
          </cell>
          <cell r="C1819" t="str">
            <v>N/A</v>
          </cell>
          <cell r="D1819" t="str">
            <v>N/A</v>
          </cell>
          <cell r="E1819" t="str">
            <v>N/A</v>
          </cell>
        </row>
        <row r="1820">
          <cell r="A1820">
            <v>37239</v>
          </cell>
          <cell r="B1820" t="str">
            <v>N/A</v>
          </cell>
          <cell r="C1820" t="str">
            <v>N/A</v>
          </cell>
          <cell r="D1820" t="str">
            <v>N/A</v>
          </cell>
          <cell r="E1820" t="str">
            <v>N/A</v>
          </cell>
        </row>
        <row r="1821">
          <cell r="A1821">
            <v>37240</v>
          </cell>
          <cell r="B1821" t="str">
            <v>N/A</v>
          </cell>
          <cell r="C1821" t="str">
            <v>N/A</v>
          </cell>
          <cell r="D1821" t="str">
            <v>N/A</v>
          </cell>
          <cell r="E1821" t="str">
            <v>N/A</v>
          </cell>
        </row>
        <row r="1822">
          <cell r="A1822">
            <v>37241</v>
          </cell>
          <cell r="B1822" t="str">
            <v>N/A</v>
          </cell>
          <cell r="C1822" t="str">
            <v>N/A</v>
          </cell>
          <cell r="D1822" t="str">
            <v>N/A</v>
          </cell>
          <cell r="E1822" t="str">
            <v>N/A</v>
          </cell>
        </row>
        <row r="1823">
          <cell r="A1823">
            <v>37242</v>
          </cell>
          <cell r="B1823" t="str">
            <v>N/A</v>
          </cell>
          <cell r="C1823" t="str">
            <v>N/A</v>
          </cell>
          <cell r="D1823" t="str">
            <v>N/A</v>
          </cell>
          <cell r="E1823" t="str">
            <v>N/A</v>
          </cell>
        </row>
        <row r="1824">
          <cell r="A1824">
            <v>37243</v>
          </cell>
          <cell r="B1824" t="str">
            <v>N/A</v>
          </cell>
          <cell r="C1824" t="str">
            <v>N/A</v>
          </cell>
          <cell r="D1824" t="str">
            <v>N/A</v>
          </cell>
          <cell r="E1824" t="str">
            <v>N/A</v>
          </cell>
        </row>
        <row r="1825">
          <cell r="A1825">
            <v>37244</v>
          </cell>
          <cell r="B1825" t="str">
            <v>N/A</v>
          </cell>
          <cell r="C1825" t="str">
            <v>N/A</v>
          </cell>
          <cell r="D1825" t="str">
            <v>N/A</v>
          </cell>
          <cell r="E1825" t="str">
            <v>N/A</v>
          </cell>
        </row>
        <row r="1826">
          <cell r="A1826">
            <v>37245</v>
          </cell>
          <cell r="B1826" t="str">
            <v>N/A</v>
          </cell>
          <cell r="C1826" t="str">
            <v>N/A</v>
          </cell>
          <cell r="D1826" t="str">
            <v>N/A</v>
          </cell>
          <cell r="E1826" t="str">
            <v>N/A</v>
          </cell>
        </row>
        <row r="1827">
          <cell r="A1827">
            <v>37246</v>
          </cell>
          <cell r="B1827" t="str">
            <v>N/A</v>
          </cell>
          <cell r="C1827" t="str">
            <v>N/A</v>
          </cell>
          <cell r="D1827" t="str">
            <v>N/A</v>
          </cell>
          <cell r="E1827" t="str">
            <v>N/A</v>
          </cell>
        </row>
        <row r="1828">
          <cell r="A1828">
            <v>37247</v>
          </cell>
          <cell r="B1828" t="str">
            <v>N/A</v>
          </cell>
          <cell r="C1828" t="str">
            <v>N/A</v>
          </cell>
          <cell r="D1828" t="str">
            <v>N/A</v>
          </cell>
          <cell r="E1828" t="str">
            <v>N/A</v>
          </cell>
        </row>
        <row r="1829">
          <cell r="A1829">
            <v>37248</v>
          </cell>
          <cell r="B1829" t="str">
            <v>N/A</v>
          </cell>
          <cell r="C1829" t="str">
            <v>N/A</v>
          </cell>
          <cell r="D1829" t="str">
            <v>N/A</v>
          </cell>
          <cell r="E1829" t="str">
            <v>N/A</v>
          </cell>
        </row>
        <row r="1830">
          <cell r="A1830">
            <v>37249</v>
          </cell>
          <cell r="B1830" t="str">
            <v>N/A</v>
          </cell>
          <cell r="C1830" t="str">
            <v>N/A</v>
          </cell>
          <cell r="D1830" t="str">
            <v>N/A</v>
          </cell>
          <cell r="E1830" t="str">
            <v>N/A</v>
          </cell>
        </row>
        <row r="1831">
          <cell r="A1831">
            <v>37250</v>
          </cell>
          <cell r="B1831" t="str">
            <v>N/A</v>
          </cell>
          <cell r="C1831" t="str">
            <v>N/A</v>
          </cell>
          <cell r="D1831" t="str">
            <v>N/A</v>
          </cell>
          <cell r="E1831" t="str">
            <v>N/A</v>
          </cell>
        </row>
        <row r="1832">
          <cell r="A1832">
            <v>37251</v>
          </cell>
          <cell r="B1832" t="str">
            <v>N/A</v>
          </cell>
          <cell r="C1832" t="str">
            <v>N/A</v>
          </cell>
          <cell r="D1832" t="str">
            <v>N/A</v>
          </cell>
          <cell r="E1832" t="str">
            <v>N/A</v>
          </cell>
        </row>
        <row r="1833">
          <cell r="A1833">
            <v>37252</v>
          </cell>
          <cell r="B1833" t="str">
            <v>N/A</v>
          </cell>
          <cell r="C1833" t="str">
            <v>N/A</v>
          </cell>
          <cell r="D1833" t="str">
            <v>N/A</v>
          </cell>
          <cell r="E1833" t="str">
            <v>N/A</v>
          </cell>
        </row>
        <row r="1834">
          <cell r="A1834">
            <v>37253</v>
          </cell>
          <cell r="B1834" t="str">
            <v>N/A</v>
          </cell>
          <cell r="C1834" t="str">
            <v>N/A</v>
          </cell>
          <cell r="D1834" t="str">
            <v>N/A</v>
          </cell>
          <cell r="E1834" t="str">
            <v>N/A</v>
          </cell>
        </row>
        <row r="1835">
          <cell r="A1835">
            <v>37254</v>
          </cell>
          <cell r="B1835" t="str">
            <v>N/A</v>
          </cell>
          <cell r="C1835" t="str">
            <v>N/A</v>
          </cell>
          <cell r="D1835" t="str">
            <v>N/A</v>
          </cell>
          <cell r="E1835" t="str">
            <v>N/A</v>
          </cell>
        </row>
        <row r="1836">
          <cell r="A1836">
            <v>37255</v>
          </cell>
          <cell r="B1836" t="str">
            <v>N/A</v>
          </cell>
          <cell r="C1836" t="str">
            <v>N/A</v>
          </cell>
          <cell r="D1836" t="str">
            <v>N/A</v>
          </cell>
          <cell r="E1836" t="str">
            <v>N/A</v>
          </cell>
        </row>
        <row r="1837">
          <cell r="A1837">
            <v>37256</v>
          </cell>
          <cell r="B1837" t="str">
            <v>N/A</v>
          </cell>
          <cell r="C1837" t="str">
            <v>N/A</v>
          </cell>
          <cell r="D1837" t="str">
            <v>N/A</v>
          </cell>
          <cell r="E1837" t="str">
            <v>N/A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"/>
    </sheetNames>
    <sheetDataSet>
      <sheetData sheetId="0">
        <row r="1">
          <cell r="B1" t="str">
            <v>Perm</v>
          </cell>
          <cell r="C1" t="str">
            <v>SJ</v>
          </cell>
          <cell r="D1" t="str">
            <v>Socal</v>
          </cell>
          <cell r="E1" t="str">
            <v>NW Dom</v>
          </cell>
          <cell r="F1" t="str">
            <v>Waha</v>
          </cell>
          <cell r="G1" t="str">
            <v>Perm/Socal</v>
          </cell>
          <cell r="H1" t="str">
            <v>SJ/Socal</v>
          </cell>
          <cell r="I1" t="str">
            <v>SJ/Perm</v>
          </cell>
          <cell r="J1" t="str">
            <v>Key/Waha</v>
          </cell>
          <cell r="K1" t="str">
            <v>Bln/Waha</v>
          </cell>
          <cell r="L1" t="str">
            <v>Bln/Rocks</v>
          </cell>
          <cell r="M1" t="str">
            <v>Malin</v>
          </cell>
          <cell r="N1" t="str">
            <v>Pge CG</v>
          </cell>
          <cell r="O1" t="str">
            <v>Aeco</v>
          </cell>
          <cell r="P1" t="str">
            <v>Sumas</v>
          </cell>
          <cell r="Q1" t="str">
            <v>Stanfield</v>
          </cell>
          <cell r="R1" t="str">
            <v>Socal/CG</v>
          </cell>
          <cell r="S1" t="str">
            <v>Malin/CG</v>
          </cell>
          <cell r="T1" t="str">
            <v>PGT Kingsgate</v>
          </cell>
        </row>
        <row r="2">
          <cell r="A2">
            <v>36404</v>
          </cell>
          <cell r="B2">
            <v>2.77</v>
          </cell>
          <cell r="C2">
            <v>2.625</v>
          </cell>
          <cell r="D2">
            <v>2.92</v>
          </cell>
          <cell r="E2">
            <v>2.49</v>
          </cell>
          <cell r="F2">
            <v>2.84</v>
          </cell>
          <cell r="G2">
            <v>0.15</v>
          </cell>
          <cell r="H2">
            <v>0.295</v>
          </cell>
          <cell r="I2">
            <v>0.145</v>
          </cell>
          <cell r="J2">
            <v>0.0699999999999998</v>
          </cell>
          <cell r="K2">
            <v>0.215</v>
          </cell>
          <cell r="L2">
            <v>0.135</v>
          </cell>
          <cell r="M2">
            <v>2.6</v>
          </cell>
          <cell r="N2">
            <v>2.985</v>
          </cell>
          <cell r="O2">
            <v>3.375</v>
          </cell>
          <cell r="P2">
            <v>2.37</v>
          </cell>
          <cell r="Q2">
            <v>2.49</v>
          </cell>
          <cell r="R2">
            <v>0.065</v>
          </cell>
          <cell r="S2">
            <v>0.385</v>
          </cell>
          <cell r="T2">
            <v>2.445</v>
          </cell>
        </row>
        <row r="3">
          <cell r="A3">
            <v>36405</v>
          </cell>
          <cell r="B3">
            <v>2.61</v>
          </cell>
          <cell r="C3">
            <v>2.5</v>
          </cell>
          <cell r="D3">
            <v>2.815</v>
          </cell>
          <cell r="E3">
            <v>2.375</v>
          </cell>
          <cell r="F3">
            <v>2.65</v>
          </cell>
          <cell r="G3">
            <v>0.205</v>
          </cell>
          <cell r="H3">
            <v>0.315</v>
          </cell>
          <cell r="I3">
            <v>0.11</v>
          </cell>
          <cell r="J3">
            <v>0.04</v>
          </cell>
          <cell r="K3">
            <v>0.15</v>
          </cell>
          <cell r="L3">
            <v>0.125</v>
          </cell>
          <cell r="M3">
            <v>2.54</v>
          </cell>
          <cell r="N3">
            <v>2.945</v>
          </cell>
          <cell r="O3">
            <v>3.33</v>
          </cell>
          <cell r="P3">
            <v>2.32</v>
          </cell>
          <cell r="Q3">
            <v>2.42</v>
          </cell>
          <cell r="R3">
            <v>0.13</v>
          </cell>
          <cell r="S3">
            <v>0.405</v>
          </cell>
          <cell r="T3">
            <v>2.365</v>
          </cell>
        </row>
        <row r="4">
          <cell r="A4">
            <v>36406</v>
          </cell>
          <cell r="B4">
            <v>2.47</v>
          </cell>
          <cell r="C4">
            <v>2.33</v>
          </cell>
          <cell r="D4">
            <v>2.715</v>
          </cell>
          <cell r="E4">
            <v>2.245</v>
          </cell>
          <cell r="F4">
            <v>2.515</v>
          </cell>
          <cell r="G4">
            <v>0.245</v>
          </cell>
          <cell r="H4">
            <v>0.385</v>
          </cell>
          <cell r="I4">
            <v>0.14</v>
          </cell>
          <cell r="J4">
            <v>0.0449999999999999</v>
          </cell>
          <cell r="K4">
            <v>0.185</v>
          </cell>
          <cell r="L4">
            <v>0.085</v>
          </cell>
          <cell r="M4">
            <v>2.43</v>
          </cell>
          <cell r="N4">
            <v>2.815</v>
          </cell>
          <cell r="O4">
            <v>3.14</v>
          </cell>
          <cell r="P4">
            <v>2.22</v>
          </cell>
          <cell r="Q4">
            <v>2.335</v>
          </cell>
          <cell r="R4">
            <v>0.1</v>
          </cell>
          <cell r="S4">
            <v>0.385</v>
          </cell>
          <cell r="T4">
            <v>2.26</v>
          </cell>
        </row>
        <row r="5">
          <cell r="A5">
            <v>36407</v>
          </cell>
          <cell r="B5">
            <v>2.23</v>
          </cell>
          <cell r="C5">
            <v>2.05</v>
          </cell>
          <cell r="D5">
            <v>2.445</v>
          </cell>
          <cell r="E5">
            <v>2.075</v>
          </cell>
          <cell r="F5">
            <v>2.325</v>
          </cell>
          <cell r="G5">
            <v>0.215</v>
          </cell>
          <cell r="H5">
            <v>0.395</v>
          </cell>
          <cell r="I5">
            <v>0.18</v>
          </cell>
          <cell r="J5">
            <v>0.0950000000000002</v>
          </cell>
          <cell r="K5">
            <v>0.275</v>
          </cell>
          <cell r="L5">
            <v>-0.0250000000000004</v>
          </cell>
          <cell r="M5">
            <v>2.3</v>
          </cell>
          <cell r="N5">
            <v>2.63</v>
          </cell>
          <cell r="O5">
            <v>3.075</v>
          </cell>
          <cell r="P5">
            <v>2.11</v>
          </cell>
          <cell r="Q5">
            <v>2.175</v>
          </cell>
          <cell r="R5">
            <v>0.185</v>
          </cell>
          <cell r="S5">
            <v>0.33</v>
          </cell>
          <cell r="T5">
            <v>2.16</v>
          </cell>
        </row>
        <row r="6">
          <cell r="A6">
            <v>36408</v>
          </cell>
          <cell r="B6">
            <v>2.23</v>
          </cell>
          <cell r="C6">
            <v>2.05</v>
          </cell>
          <cell r="D6">
            <v>2.445</v>
          </cell>
          <cell r="E6">
            <v>2.075</v>
          </cell>
          <cell r="F6">
            <v>2.325</v>
          </cell>
          <cell r="G6">
            <v>0.215</v>
          </cell>
          <cell r="H6">
            <v>0.395</v>
          </cell>
          <cell r="I6">
            <v>0.18</v>
          </cell>
          <cell r="J6">
            <v>0.0950000000000002</v>
          </cell>
          <cell r="K6">
            <v>0.275</v>
          </cell>
          <cell r="L6">
            <v>-0.0250000000000004</v>
          </cell>
          <cell r="M6">
            <v>2.3</v>
          </cell>
          <cell r="N6">
            <v>2.63</v>
          </cell>
          <cell r="O6">
            <v>3.075</v>
          </cell>
          <cell r="P6">
            <v>2.11</v>
          </cell>
          <cell r="Q6">
            <v>2.175</v>
          </cell>
          <cell r="R6">
            <v>0.185</v>
          </cell>
          <cell r="S6">
            <v>0.33</v>
          </cell>
          <cell r="T6">
            <v>2.16</v>
          </cell>
        </row>
        <row r="7">
          <cell r="A7">
            <v>36409</v>
          </cell>
          <cell r="B7">
            <v>2.23</v>
          </cell>
          <cell r="C7">
            <v>2.05</v>
          </cell>
          <cell r="D7">
            <v>2.445</v>
          </cell>
          <cell r="E7">
            <v>2.075</v>
          </cell>
          <cell r="F7">
            <v>2.325</v>
          </cell>
          <cell r="G7">
            <v>0.215</v>
          </cell>
          <cell r="H7">
            <v>0.395</v>
          </cell>
          <cell r="I7">
            <v>0.18</v>
          </cell>
          <cell r="J7">
            <v>0.0950000000000002</v>
          </cell>
          <cell r="K7">
            <v>0.275</v>
          </cell>
          <cell r="L7">
            <v>-0.0250000000000004</v>
          </cell>
          <cell r="M7">
            <v>2.3</v>
          </cell>
          <cell r="N7">
            <v>2.63</v>
          </cell>
          <cell r="O7">
            <v>3.075</v>
          </cell>
          <cell r="P7">
            <v>2.11</v>
          </cell>
          <cell r="Q7">
            <v>2.175</v>
          </cell>
          <cell r="R7">
            <v>0.185</v>
          </cell>
          <cell r="S7">
            <v>0.33</v>
          </cell>
          <cell r="T7">
            <v>2.16</v>
          </cell>
        </row>
        <row r="8">
          <cell r="A8">
            <v>36410</v>
          </cell>
          <cell r="B8">
            <v>2.23</v>
          </cell>
          <cell r="C8">
            <v>2.05</v>
          </cell>
          <cell r="D8">
            <v>2.445</v>
          </cell>
          <cell r="E8">
            <v>2.075</v>
          </cell>
          <cell r="F8">
            <v>2.325</v>
          </cell>
          <cell r="G8">
            <v>0.215</v>
          </cell>
          <cell r="H8">
            <v>0.395</v>
          </cell>
          <cell r="I8">
            <v>0.18</v>
          </cell>
          <cell r="J8">
            <v>0.0950000000000002</v>
          </cell>
          <cell r="K8">
            <v>0.275</v>
          </cell>
          <cell r="L8">
            <v>-0.0250000000000004</v>
          </cell>
          <cell r="M8">
            <v>2.3</v>
          </cell>
          <cell r="N8">
            <v>2.63</v>
          </cell>
          <cell r="O8">
            <v>3.075</v>
          </cell>
          <cell r="P8">
            <v>2.11</v>
          </cell>
          <cell r="Q8">
            <v>2.175</v>
          </cell>
          <cell r="R8">
            <v>0.185</v>
          </cell>
          <cell r="S8">
            <v>0.33</v>
          </cell>
          <cell r="T8">
            <v>2.16</v>
          </cell>
        </row>
        <row r="9">
          <cell r="A9">
            <v>36411</v>
          </cell>
          <cell r="B9">
            <v>2.43</v>
          </cell>
          <cell r="C9">
            <v>2.255</v>
          </cell>
          <cell r="D9">
            <v>2.625</v>
          </cell>
          <cell r="E9">
            <v>2.175</v>
          </cell>
          <cell r="F9">
            <v>2.48</v>
          </cell>
          <cell r="G9">
            <v>0.195</v>
          </cell>
          <cell r="H9">
            <v>0.37</v>
          </cell>
          <cell r="I9">
            <v>0.175</v>
          </cell>
          <cell r="J9">
            <v>0.0499999999999998</v>
          </cell>
          <cell r="K9">
            <v>0.225</v>
          </cell>
          <cell r="L9">
            <v>0.0800000000000001</v>
          </cell>
          <cell r="M9">
            <v>2.41</v>
          </cell>
          <cell r="N9">
            <v>2.77</v>
          </cell>
          <cell r="O9">
            <v>3.08</v>
          </cell>
          <cell r="P9">
            <v>2.135</v>
          </cell>
          <cell r="Q9">
            <v>2.23</v>
          </cell>
          <cell r="R9">
            <v>0.145</v>
          </cell>
          <cell r="S9">
            <v>0.36</v>
          </cell>
          <cell r="T9">
            <v>2.205</v>
          </cell>
        </row>
        <row r="10">
          <cell r="A10">
            <v>36412</v>
          </cell>
          <cell r="B10">
            <v>2.54</v>
          </cell>
          <cell r="C10">
            <v>2.385</v>
          </cell>
          <cell r="D10">
            <v>2.73</v>
          </cell>
          <cell r="E10">
            <v>2.27</v>
          </cell>
          <cell r="F10">
            <v>2.58</v>
          </cell>
          <cell r="G10">
            <v>0.19</v>
          </cell>
          <cell r="H10">
            <v>0.345</v>
          </cell>
          <cell r="I10">
            <v>0.155</v>
          </cell>
          <cell r="J10">
            <v>0.04</v>
          </cell>
          <cell r="K10">
            <v>0.195</v>
          </cell>
          <cell r="L10">
            <v>0.115</v>
          </cell>
          <cell r="M10">
            <v>2.47</v>
          </cell>
          <cell r="N10">
            <v>2.845</v>
          </cell>
          <cell r="O10">
            <v>3.085</v>
          </cell>
          <cell r="P10">
            <v>2.195</v>
          </cell>
          <cell r="Q10">
            <v>2.28</v>
          </cell>
          <cell r="R10">
            <v>0.115</v>
          </cell>
          <cell r="S10">
            <v>0.375</v>
          </cell>
          <cell r="T10">
            <v>2.245</v>
          </cell>
        </row>
        <row r="11">
          <cell r="A11">
            <v>36413</v>
          </cell>
          <cell r="B11">
            <v>2.61</v>
          </cell>
          <cell r="C11">
            <v>2.47</v>
          </cell>
          <cell r="D11">
            <v>2.795</v>
          </cell>
          <cell r="E11">
            <v>2.345</v>
          </cell>
          <cell r="F11">
            <v>2.65</v>
          </cell>
          <cell r="G11">
            <v>0.185</v>
          </cell>
          <cell r="H11">
            <v>0.325</v>
          </cell>
          <cell r="I11">
            <v>0.14</v>
          </cell>
          <cell r="J11">
            <v>0.04</v>
          </cell>
          <cell r="K11">
            <v>0.18</v>
          </cell>
          <cell r="L11">
            <v>0.125</v>
          </cell>
          <cell r="M11">
            <v>2.51</v>
          </cell>
          <cell r="N11">
            <v>2.88</v>
          </cell>
          <cell r="O11">
            <v>3.22</v>
          </cell>
          <cell r="P11">
            <v>2.3</v>
          </cell>
          <cell r="Q11">
            <v>2.345</v>
          </cell>
          <cell r="R11">
            <v>0.085</v>
          </cell>
          <cell r="S11">
            <v>0.37</v>
          </cell>
          <cell r="T11">
            <v>2.315</v>
          </cell>
        </row>
        <row r="12">
          <cell r="A12">
            <v>36414</v>
          </cell>
          <cell r="B12">
            <v>2.68</v>
          </cell>
          <cell r="C12">
            <v>2.54</v>
          </cell>
          <cell r="D12">
            <v>2.795</v>
          </cell>
          <cell r="E12">
            <v>2.43</v>
          </cell>
          <cell r="F12">
            <v>2.76</v>
          </cell>
          <cell r="G12">
            <v>0.115</v>
          </cell>
          <cell r="H12">
            <v>0.255</v>
          </cell>
          <cell r="I12">
            <v>0.14</v>
          </cell>
          <cell r="J12">
            <v>0.0799999999999996</v>
          </cell>
          <cell r="K12">
            <v>0.22</v>
          </cell>
          <cell r="L12">
            <v>0.11</v>
          </cell>
          <cell r="M12">
            <v>2.57</v>
          </cell>
          <cell r="N12">
            <v>2.87</v>
          </cell>
          <cell r="O12">
            <v>3.295</v>
          </cell>
          <cell r="P12">
            <v>2.4</v>
          </cell>
          <cell r="Q12">
            <v>2.455</v>
          </cell>
          <cell r="R12">
            <v>0.0750000000000002</v>
          </cell>
          <cell r="S12">
            <v>0.3</v>
          </cell>
          <cell r="T12">
            <v>2.43</v>
          </cell>
        </row>
        <row r="13">
          <cell r="A13">
            <v>36415</v>
          </cell>
          <cell r="B13">
            <v>2.68</v>
          </cell>
          <cell r="C13">
            <v>2.54</v>
          </cell>
          <cell r="D13">
            <v>2.795</v>
          </cell>
          <cell r="E13">
            <v>2.43</v>
          </cell>
          <cell r="F13">
            <v>2.76</v>
          </cell>
          <cell r="G13">
            <v>0.115</v>
          </cell>
          <cell r="H13">
            <v>0.255</v>
          </cell>
          <cell r="I13">
            <v>0.14</v>
          </cell>
          <cell r="J13">
            <v>0.0799999999999996</v>
          </cell>
          <cell r="K13">
            <v>0.22</v>
          </cell>
          <cell r="L13">
            <v>0.11</v>
          </cell>
          <cell r="M13">
            <v>2.57</v>
          </cell>
          <cell r="N13">
            <v>2.87</v>
          </cell>
          <cell r="O13">
            <v>3.295</v>
          </cell>
          <cell r="P13">
            <v>2.4</v>
          </cell>
          <cell r="Q13">
            <v>2.455</v>
          </cell>
          <cell r="R13">
            <v>0.0750000000000002</v>
          </cell>
          <cell r="S13">
            <v>0.3</v>
          </cell>
          <cell r="T13">
            <v>2.43</v>
          </cell>
        </row>
        <row r="14">
          <cell r="A14">
            <v>36416</v>
          </cell>
          <cell r="B14">
            <v>2.68</v>
          </cell>
          <cell r="C14">
            <v>2.54</v>
          </cell>
          <cell r="D14">
            <v>2.795</v>
          </cell>
          <cell r="E14">
            <v>2.43</v>
          </cell>
          <cell r="F14">
            <v>2.76</v>
          </cell>
          <cell r="G14">
            <v>0.115</v>
          </cell>
          <cell r="H14">
            <v>0.255</v>
          </cell>
          <cell r="I14">
            <v>0.14</v>
          </cell>
          <cell r="J14">
            <v>0.0799999999999996</v>
          </cell>
          <cell r="K14">
            <v>0.22</v>
          </cell>
          <cell r="L14">
            <v>0.11</v>
          </cell>
          <cell r="M14">
            <v>2.57</v>
          </cell>
          <cell r="N14">
            <v>2.87</v>
          </cell>
          <cell r="O14">
            <v>3.295</v>
          </cell>
          <cell r="P14">
            <v>2.4</v>
          </cell>
          <cell r="Q14">
            <v>2.455</v>
          </cell>
          <cell r="R14">
            <v>0.0750000000000002</v>
          </cell>
          <cell r="S14">
            <v>0.3</v>
          </cell>
          <cell r="T14">
            <v>2.43</v>
          </cell>
        </row>
        <row r="15">
          <cell r="A15">
            <v>36417</v>
          </cell>
          <cell r="B15">
            <v>2.66</v>
          </cell>
          <cell r="C15">
            <v>2.55</v>
          </cell>
          <cell r="D15">
            <v>2.88</v>
          </cell>
          <cell r="E15">
            <v>2.475</v>
          </cell>
          <cell r="F15">
            <v>2.72</v>
          </cell>
          <cell r="G15">
            <v>0.22</v>
          </cell>
          <cell r="H15">
            <v>0.33</v>
          </cell>
          <cell r="I15">
            <v>0.11</v>
          </cell>
          <cell r="J15">
            <v>0.0600000000000001</v>
          </cell>
          <cell r="K15">
            <v>0.17</v>
          </cell>
          <cell r="L15">
            <v>0.0749999999999997</v>
          </cell>
          <cell r="M15">
            <v>2.57</v>
          </cell>
          <cell r="N15">
            <v>2.905</v>
          </cell>
          <cell r="O15">
            <v>3.265</v>
          </cell>
          <cell r="P15">
            <v>2.435</v>
          </cell>
          <cell r="Q15">
            <v>2.455</v>
          </cell>
          <cell r="R15">
            <v>0.0249999999999999</v>
          </cell>
          <cell r="S15">
            <v>0.335</v>
          </cell>
          <cell r="T15">
            <v>2.43</v>
          </cell>
        </row>
        <row r="16">
          <cell r="A16">
            <v>36418</v>
          </cell>
          <cell r="B16">
            <v>2.48</v>
          </cell>
          <cell r="C16">
            <v>2.415</v>
          </cell>
          <cell r="D16">
            <v>2.74</v>
          </cell>
          <cell r="E16">
            <v>2.37</v>
          </cell>
          <cell r="F16">
            <v>2.54</v>
          </cell>
          <cell r="G16">
            <v>0.26</v>
          </cell>
          <cell r="H16">
            <v>0.325</v>
          </cell>
          <cell r="I16">
            <v>0.065</v>
          </cell>
          <cell r="J16">
            <v>0.0600000000000001</v>
          </cell>
          <cell r="K16">
            <v>0.125</v>
          </cell>
          <cell r="L16">
            <v>0.0449999999999999</v>
          </cell>
          <cell r="M16">
            <v>2.485</v>
          </cell>
          <cell r="N16">
            <v>2.83</v>
          </cell>
          <cell r="O16">
            <v>3.19</v>
          </cell>
          <cell r="P16">
            <v>2.325</v>
          </cell>
          <cell r="Q16">
            <v>2.365</v>
          </cell>
          <cell r="R16">
            <v>0.0899999999999999</v>
          </cell>
          <cell r="S16">
            <v>0.345</v>
          </cell>
          <cell r="T16">
            <v>2.33</v>
          </cell>
        </row>
        <row r="17">
          <cell r="A17">
            <v>36419</v>
          </cell>
          <cell r="B17">
            <v>2.37</v>
          </cell>
          <cell r="C17">
            <v>2.31</v>
          </cell>
          <cell r="D17">
            <v>2.64</v>
          </cell>
          <cell r="E17">
            <v>2.25</v>
          </cell>
          <cell r="F17">
            <v>2.41</v>
          </cell>
          <cell r="G17">
            <v>0.27</v>
          </cell>
          <cell r="H17">
            <v>0.33</v>
          </cell>
          <cell r="I17">
            <v>0.0600000000000001</v>
          </cell>
          <cell r="J17">
            <v>0.04</v>
          </cell>
          <cell r="K17">
            <v>0.1</v>
          </cell>
          <cell r="L17">
            <v>0.0600000000000001</v>
          </cell>
          <cell r="M17">
            <v>2.39</v>
          </cell>
          <cell r="N17">
            <v>2.745</v>
          </cell>
          <cell r="O17">
            <v>3.08</v>
          </cell>
          <cell r="P17">
            <v>2.215</v>
          </cell>
          <cell r="Q17">
            <v>2.28</v>
          </cell>
          <cell r="R17">
            <v>0.105</v>
          </cell>
          <cell r="S17">
            <v>0.355</v>
          </cell>
          <cell r="T17">
            <v>2.245</v>
          </cell>
        </row>
        <row r="18">
          <cell r="A18">
            <v>36420</v>
          </cell>
          <cell r="B18">
            <v>2.34</v>
          </cell>
          <cell r="C18">
            <v>2.22</v>
          </cell>
          <cell r="D18">
            <v>2.625</v>
          </cell>
          <cell r="E18">
            <v>2.185</v>
          </cell>
          <cell r="F18">
            <v>2.385</v>
          </cell>
          <cell r="G18">
            <v>0.285</v>
          </cell>
          <cell r="H18">
            <v>0.405</v>
          </cell>
          <cell r="I18">
            <v>0.12</v>
          </cell>
          <cell r="J18">
            <v>0.0449999999999999</v>
          </cell>
          <cell r="K18">
            <v>0.165</v>
          </cell>
          <cell r="L18">
            <v>0.0350000000000001</v>
          </cell>
          <cell r="M18">
            <v>2.345</v>
          </cell>
          <cell r="N18">
            <v>2.725</v>
          </cell>
          <cell r="O18">
            <v>3.03</v>
          </cell>
          <cell r="P18">
            <v>2.165</v>
          </cell>
          <cell r="Q18">
            <v>2.225</v>
          </cell>
          <cell r="R18">
            <v>0.1</v>
          </cell>
          <cell r="S18">
            <v>0.38</v>
          </cell>
          <cell r="T18">
            <v>2.21</v>
          </cell>
        </row>
        <row r="19">
          <cell r="A19">
            <v>36421</v>
          </cell>
          <cell r="B19">
            <v>2.245</v>
          </cell>
          <cell r="C19">
            <v>2.105</v>
          </cell>
          <cell r="D19">
            <v>2.46</v>
          </cell>
          <cell r="E19">
            <v>2.13</v>
          </cell>
          <cell r="F19">
            <v>2.32</v>
          </cell>
          <cell r="G19">
            <v>0.215</v>
          </cell>
          <cell r="H19">
            <v>0.355</v>
          </cell>
          <cell r="I19">
            <v>0.14</v>
          </cell>
          <cell r="J19">
            <v>0.0749999999999997</v>
          </cell>
          <cell r="K19">
            <v>0.215</v>
          </cell>
          <cell r="L19">
            <v>-0.0249999999999999</v>
          </cell>
          <cell r="M19">
            <v>2.305</v>
          </cell>
          <cell r="N19">
            <v>2.635</v>
          </cell>
          <cell r="O19">
            <v>2.995</v>
          </cell>
          <cell r="P19">
            <v>2.145</v>
          </cell>
          <cell r="Q19">
            <v>2.2</v>
          </cell>
          <cell r="R19">
            <v>0.175</v>
          </cell>
          <cell r="S19">
            <v>0.33</v>
          </cell>
          <cell r="T19">
            <v>2.18</v>
          </cell>
        </row>
        <row r="20">
          <cell r="A20">
            <v>36422</v>
          </cell>
          <cell r="B20">
            <v>2.245</v>
          </cell>
          <cell r="C20">
            <v>2.105</v>
          </cell>
          <cell r="D20">
            <v>2.46</v>
          </cell>
          <cell r="E20">
            <v>2.13</v>
          </cell>
          <cell r="F20">
            <v>2.32</v>
          </cell>
          <cell r="G20">
            <v>0.215</v>
          </cell>
          <cell r="H20">
            <v>0.355</v>
          </cell>
          <cell r="I20">
            <v>0.14</v>
          </cell>
          <cell r="J20">
            <v>0.0749999999999997</v>
          </cell>
          <cell r="K20">
            <v>0.215</v>
          </cell>
          <cell r="L20">
            <v>-0.0249999999999999</v>
          </cell>
          <cell r="M20">
            <v>2.305</v>
          </cell>
          <cell r="N20">
            <v>2.635</v>
          </cell>
          <cell r="O20">
            <v>2.995</v>
          </cell>
          <cell r="P20">
            <v>2.145</v>
          </cell>
          <cell r="Q20">
            <v>2.2</v>
          </cell>
          <cell r="R20">
            <v>0.175</v>
          </cell>
          <cell r="S20">
            <v>0.33</v>
          </cell>
          <cell r="T20">
            <v>2.18</v>
          </cell>
        </row>
        <row r="21">
          <cell r="A21">
            <v>36423</v>
          </cell>
          <cell r="B21">
            <v>2.245</v>
          </cell>
          <cell r="C21">
            <v>2.105</v>
          </cell>
          <cell r="D21">
            <v>2.46</v>
          </cell>
          <cell r="E21">
            <v>2.13</v>
          </cell>
          <cell r="F21">
            <v>2.32</v>
          </cell>
          <cell r="G21">
            <v>0.215</v>
          </cell>
          <cell r="H21">
            <v>0.355</v>
          </cell>
          <cell r="I21">
            <v>0.14</v>
          </cell>
          <cell r="J21">
            <v>0.0749999999999997</v>
          </cell>
          <cell r="K21">
            <v>0.215</v>
          </cell>
          <cell r="L21">
            <v>-0.0249999999999999</v>
          </cell>
          <cell r="M21">
            <v>2.305</v>
          </cell>
          <cell r="N21">
            <v>2.635</v>
          </cell>
          <cell r="O21">
            <v>2.995</v>
          </cell>
          <cell r="P21">
            <v>2.145</v>
          </cell>
          <cell r="Q21">
            <v>2.2</v>
          </cell>
          <cell r="R21">
            <v>0.175</v>
          </cell>
          <cell r="S21">
            <v>0.33</v>
          </cell>
          <cell r="T21">
            <v>2.18</v>
          </cell>
        </row>
        <row r="22">
          <cell r="A22">
            <v>36424</v>
          </cell>
          <cell r="B22">
            <v>2.355</v>
          </cell>
          <cell r="C22">
            <v>2.285</v>
          </cell>
          <cell r="D22">
            <v>2.65</v>
          </cell>
          <cell r="E22">
            <v>2.265</v>
          </cell>
          <cell r="F22">
            <v>2.405</v>
          </cell>
          <cell r="G22">
            <v>0.295</v>
          </cell>
          <cell r="H22">
            <v>0.365</v>
          </cell>
          <cell r="I22">
            <v>0.0699999999999998</v>
          </cell>
          <cell r="J22">
            <v>0.0499999999999998</v>
          </cell>
          <cell r="K22">
            <v>0.12</v>
          </cell>
          <cell r="L22">
            <v>0.02</v>
          </cell>
          <cell r="M22">
            <v>2.38</v>
          </cell>
          <cell r="N22">
            <v>2.74</v>
          </cell>
          <cell r="O22">
            <v>2.99</v>
          </cell>
          <cell r="P22">
            <v>2.18</v>
          </cell>
          <cell r="Q22">
            <v>2.24</v>
          </cell>
          <cell r="R22">
            <v>0.0900000000000003</v>
          </cell>
          <cell r="S22">
            <v>0.36</v>
          </cell>
          <cell r="T22">
            <v>2.2</v>
          </cell>
        </row>
        <row r="23">
          <cell r="A23">
            <v>36425</v>
          </cell>
          <cell r="B23">
            <v>2.18</v>
          </cell>
          <cell r="C23">
            <v>2.105</v>
          </cell>
          <cell r="D23">
            <v>2.555</v>
          </cell>
          <cell r="E23">
            <v>2.135</v>
          </cell>
          <cell r="F23">
            <v>2.215</v>
          </cell>
          <cell r="G23">
            <v>0.375</v>
          </cell>
          <cell r="H23">
            <v>0.45</v>
          </cell>
          <cell r="I23">
            <v>0.0750000000000002</v>
          </cell>
          <cell r="J23">
            <v>0.0349999999999997</v>
          </cell>
          <cell r="K23">
            <v>0.11</v>
          </cell>
          <cell r="L23">
            <v>-0.0299999999999998</v>
          </cell>
          <cell r="M23">
            <v>2.305</v>
          </cell>
          <cell r="N23">
            <v>2.63</v>
          </cell>
          <cell r="O23">
            <v>2.785</v>
          </cell>
          <cell r="P23">
            <v>2.025</v>
          </cell>
          <cell r="Q23">
            <v>2.17</v>
          </cell>
          <cell r="R23">
            <v>0.0749999999999997</v>
          </cell>
          <cell r="S23">
            <v>0.325</v>
          </cell>
          <cell r="T23">
            <v>2.045</v>
          </cell>
        </row>
        <row r="24">
          <cell r="A24">
            <v>36426</v>
          </cell>
          <cell r="B24">
            <v>2.185</v>
          </cell>
          <cell r="C24">
            <v>2.11</v>
          </cell>
          <cell r="D24">
            <v>2.57</v>
          </cell>
          <cell r="E24">
            <v>2.125</v>
          </cell>
          <cell r="F24">
            <v>2.215</v>
          </cell>
          <cell r="G24">
            <v>0.385</v>
          </cell>
          <cell r="H24">
            <v>0.46</v>
          </cell>
          <cell r="I24">
            <v>0.0750000000000002</v>
          </cell>
          <cell r="J24">
            <v>0.0299999999999998</v>
          </cell>
          <cell r="K24">
            <v>0.105</v>
          </cell>
          <cell r="L24">
            <v>-0.0150000000000001</v>
          </cell>
          <cell r="M24">
            <v>2.345</v>
          </cell>
          <cell r="N24">
            <v>2.635</v>
          </cell>
          <cell r="O24">
            <v>2.79</v>
          </cell>
          <cell r="P24">
            <v>2.045</v>
          </cell>
          <cell r="Q24">
            <v>2.175</v>
          </cell>
          <cell r="R24">
            <v>0.065</v>
          </cell>
          <cell r="S24">
            <v>0.29</v>
          </cell>
          <cell r="T24">
            <v>2.075</v>
          </cell>
        </row>
        <row r="25">
          <cell r="A25">
            <v>36427</v>
          </cell>
          <cell r="B25">
            <v>2.33</v>
          </cell>
          <cell r="C25">
            <v>2.25</v>
          </cell>
          <cell r="D25">
            <v>2.7</v>
          </cell>
          <cell r="E25">
            <v>2.225</v>
          </cell>
          <cell r="F25">
            <v>2.35</v>
          </cell>
          <cell r="G25">
            <v>0.37</v>
          </cell>
          <cell r="H25">
            <v>0.45</v>
          </cell>
          <cell r="I25">
            <v>0.0800000000000001</v>
          </cell>
          <cell r="J25">
            <v>0.02</v>
          </cell>
          <cell r="K25">
            <v>0.1</v>
          </cell>
          <cell r="L25">
            <v>0.0249999999999999</v>
          </cell>
          <cell r="M25">
            <v>2.44</v>
          </cell>
          <cell r="N25">
            <v>2.82</v>
          </cell>
          <cell r="O25">
            <v>2.97</v>
          </cell>
          <cell r="P25">
            <v>2.165</v>
          </cell>
          <cell r="Q25">
            <v>2.28</v>
          </cell>
          <cell r="R25">
            <v>0.12</v>
          </cell>
          <cell r="S25">
            <v>0.38</v>
          </cell>
          <cell r="T25">
            <v>2.13</v>
          </cell>
        </row>
        <row r="26">
          <cell r="A26">
            <v>36428</v>
          </cell>
          <cell r="B26">
            <v>2.375</v>
          </cell>
          <cell r="C26">
            <v>2.235</v>
          </cell>
          <cell r="D26">
            <v>2.69</v>
          </cell>
          <cell r="E26">
            <v>2.28</v>
          </cell>
          <cell r="F26">
            <v>2.44</v>
          </cell>
          <cell r="G26">
            <v>0.315</v>
          </cell>
          <cell r="H26">
            <v>0.455</v>
          </cell>
          <cell r="I26">
            <v>0.14</v>
          </cell>
          <cell r="J26">
            <v>0.065</v>
          </cell>
          <cell r="K26">
            <v>0.205</v>
          </cell>
          <cell r="L26">
            <v>-0.0449999999999999</v>
          </cell>
          <cell r="M26">
            <v>2.44</v>
          </cell>
          <cell r="N26">
            <v>2.805</v>
          </cell>
          <cell r="O26">
            <v>3.09</v>
          </cell>
          <cell r="P26">
            <v>2.28</v>
          </cell>
          <cell r="Q26">
            <v>2.315</v>
          </cell>
          <cell r="R26">
            <v>0.115</v>
          </cell>
          <cell r="S26">
            <v>0.365</v>
          </cell>
          <cell r="T26">
            <v>2.22</v>
          </cell>
        </row>
        <row r="27">
          <cell r="A27">
            <v>36429</v>
          </cell>
          <cell r="B27">
            <v>2.375</v>
          </cell>
          <cell r="C27">
            <v>2.235</v>
          </cell>
          <cell r="D27">
            <v>2.69</v>
          </cell>
          <cell r="E27">
            <v>2.28</v>
          </cell>
          <cell r="F27">
            <v>2.44</v>
          </cell>
          <cell r="G27">
            <v>0.315</v>
          </cell>
          <cell r="H27">
            <v>0.455</v>
          </cell>
          <cell r="I27">
            <v>0.14</v>
          </cell>
          <cell r="J27">
            <v>0.065</v>
          </cell>
          <cell r="K27">
            <v>0.205</v>
          </cell>
          <cell r="L27">
            <v>-0.0449999999999999</v>
          </cell>
          <cell r="M27">
            <v>2.44</v>
          </cell>
          <cell r="N27">
            <v>2.805</v>
          </cell>
          <cell r="O27">
            <v>3.09</v>
          </cell>
          <cell r="P27">
            <v>2.28</v>
          </cell>
          <cell r="Q27">
            <v>2.315</v>
          </cell>
          <cell r="R27">
            <v>0.115</v>
          </cell>
          <cell r="S27">
            <v>0.365</v>
          </cell>
          <cell r="T27">
            <v>2.22</v>
          </cell>
        </row>
        <row r="28">
          <cell r="A28">
            <v>36430</v>
          </cell>
          <cell r="B28">
            <v>2.375</v>
          </cell>
          <cell r="C28">
            <v>2.235</v>
          </cell>
          <cell r="D28">
            <v>2.69</v>
          </cell>
          <cell r="E28">
            <v>2.28</v>
          </cell>
          <cell r="F28">
            <v>2.44</v>
          </cell>
          <cell r="G28">
            <v>0.315</v>
          </cell>
          <cell r="H28">
            <v>0.455</v>
          </cell>
          <cell r="I28">
            <v>0.14</v>
          </cell>
          <cell r="J28">
            <v>0.065</v>
          </cell>
          <cell r="K28">
            <v>0.205</v>
          </cell>
          <cell r="L28">
            <v>-0.0449999999999999</v>
          </cell>
          <cell r="M28">
            <v>2.44</v>
          </cell>
          <cell r="N28">
            <v>2.805</v>
          </cell>
          <cell r="O28">
            <v>3.09</v>
          </cell>
          <cell r="P28">
            <v>2.28</v>
          </cell>
          <cell r="Q28">
            <v>2.315</v>
          </cell>
          <cell r="R28">
            <v>0.115</v>
          </cell>
          <cell r="S28">
            <v>0.365</v>
          </cell>
          <cell r="T28">
            <v>2.22</v>
          </cell>
        </row>
        <row r="29">
          <cell r="A29">
            <v>36431</v>
          </cell>
          <cell r="B29">
            <v>2.395</v>
          </cell>
          <cell r="C29">
            <v>2.325</v>
          </cell>
          <cell r="D29">
            <v>2.775</v>
          </cell>
          <cell r="E29">
            <v>2.31</v>
          </cell>
          <cell r="F29">
            <v>2.415</v>
          </cell>
          <cell r="G29">
            <v>0.38</v>
          </cell>
          <cell r="H29">
            <v>0.45</v>
          </cell>
          <cell r="I29">
            <v>0.0699999999999998</v>
          </cell>
          <cell r="J29">
            <v>0.02</v>
          </cell>
          <cell r="K29">
            <v>0.0899999999999999</v>
          </cell>
          <cell r="L29">
            <v>0.0150000000000001</v>
          </cell>
          <cell r="M29">
            <v>2.52</v>
          </cell>
          <cell r="N29">
            <v>2.945</v>
          </cell>
          <cell r="O29">
            <v>3.145</v>
          </cell>
          <cell r="P29">
            <v>2.285</v>
          </cell>
          <cell r="Q29">
            <v>2.345</v>
          </cell>
          <cell r="R29">
            <v>0.17</v>
          </cell>
          <cell r="S29">
            <v>0.425</v>
          </cell>
          <cell r="T29">
            <v>2.28</v>
          </cell>
        </row>
        <row r="30">
          <cell r="A30">
            <v>36432</v>
          </cell>
          <cell r="B30">
            <v>2.475</v>
          </cell>
          <cell r="C30">
            <v>2.42</v>
          </cell>
          <cell r="D30">
            <v>2.835</v>
          </cell>
          <cell r="E30">
            <v>2.41</v>
          </cell>
          <cell r="F30">
            <v>2.475</v>
          </cell>
          <cell r="G30">
            <v>0.36</v>
          </cell>
          <cell r="H30">
            <v>0.415</v>
          </cell>
          <cell r="I30">
            <v>0.0550000000000002</v>
          </cell>
          <cell r="J30">
            <v>0</v>
          </cell>
          <cell r="K30">
            <v>0.0550000000000002</v>
          </cell>
          <cell r="L30">
            <v>0.00999999999999979</v>
          </cell>
          <cell r="M30">
            <v>2.615</v>
          </cell>
          <cell r="N30">
            <v>2.99</v>
          </cell>
          <cell r="O30">
            <v>3.255</v>
          </cell>
          <cell r="P30">
            <v>2.395</v>
          </cell>
          <cell r="Q30">
            <v>2.44</v>
          </cell>
          <cell r="R30">
            <v>0.155</v>
          </cell>
          <cell r="S30">
            <v>0.375</v>
          </cell>
          <cell r="T30">
            <v>2.4</v>
          </cell>
        </row>
        <row r="31">
          <cell r="A31">
            <v>36433</v>
          </cell>
          <cell r="B31">
            <v>2.43</v>
          </cell>
          <cell r="C31">
            <v>2.39</v>
          </cell>
          <cell r="D31">
            <v>2.805</v>
          </cell>
          <cell r="E31">
            <v>2.415</v>
          </cell>
          <cell r="F31">
            <v>2.465</v>
          </cell>
          <cell r="G31">
            <v>0.375</v>
          </cell>
          <cell r="H31">
            <v>0.415</v>
          </cell>
          <cell r="I31">
            <v>0.04</v>
          </cell>
          <cell r="J31">
            <v>0.0349999999999997</v>
          </cell>
          <cell r="K31">
            <v>0.0749999999999997</v>
          </cell>
          <cell r="L31">
            <v>-0.0249999999999999</v>
          </cell>
          <cell r="M31">
            <v>2.625</v>
          </cell>
          <cell r="N31">
            <v>3</v>
          </cell>
          <cell r="O31">
            <v>3.28</v>
          </cell>
          <cell r="P31">
            <v>2.41</v>
          </cell>
          <cell r="Q31">
            <v>2.43</v>
          </cell>
          <cell r="R31">
            <v>0.195</v>
          </cell>
          <cell r="S31">
            <v>0.375</v>
          </cell>
          <cell r="T31">
            <v>2.425</v>
          </cell>
        </row>
        <row r="32">
          <cell r="A32">
            <v>36434</v>
          </cell>
          <cell r="B32">
            <v>2.3</v>
          </cell>
          <cell r="C32">
            <v>2.285</v>
          </cell>
          <cell r="D32">
            <v>2.715</v>
          </cell>
          <cell r="E32">
            <v>2.315</v>
          </cell>
          <cell r="F32">
            <v>2.295</v>
          </cell>
          <cell r="G32">
            <v>0.415</v>
          </cell>
          <cell r="H32">
            <v>0.43</v>
          </cell>
          <cell r="I32">
            <v>0.0149999999999997</v>
          </cell>
          <cell r="J32">
            <v>-0.00499999999999989</v>
          </cell>
          <cell r="K32">
            <v>0.00999999999999979</v>
          </cell>
          <cell r="L32">
            <v>-0.0299999999999998</v>
          </cell>
          <cell r="M32">
            <v>2.52</v>
          </cell>
          <cell r="N32">
            <v>2.87</v>
          </cell>
          <cell r="O32">
            <v>3.13</v>
          </cell>
          <cell r="P32">
            <v>2.315</v>
          </cell>
          <cell r="Q32">
            <v>2.38</v>
          </cell>
          <cell r="R32">
            <v>0.155</v>
          </cell>
          <cell r="S32">
            <v>0.35</v>
          </cell>
          <cell r="T32">
            <v>2.325</v>
          </cell>
        </row>
        <row r="33">
          <cell r="A33">
            <v>36435</v>
          </cell>
          <cell r="B33">
            <v>2.29</v>
          </cell>
          <cell r="C33">
            <v>2.29</v>
          </cell>
          <cell r="D33">
            <v>2.74</v>
          </cell>
          <cell r="E33">
            <v>2.275</v>
          </cell>
          <cell r="F33">
            <v>2.295</v>
          </cell>
          <cell r="G33">
            <v>0.45</v>
          </cell>
          <cell r="H33">
            <v>0.45</v>
          </cell>
          <cell r="I33">
            <v>0</v>
          </cell>
          <cell r="J33">
            <v>0.00499999999999989</v>
          </cell>
          <cell r="K33">
            <v>0.00499999999999989</v>
          </cell>
          <cell r="L33">
            <v>0.0150000000000001</v>
          </cell>
          <cell r="M33">
            <v>2.52</v>
          </cell>
          <cell r="N33">
            <v>2.87</v>
          </cell>
          <cell r="O33">
            <v>3.13</v>
          </cell>
          <cell r="P33">
            <v>2.315</v>
          </cell>
          <cell r="Q33">
            <v>2.38</v>
          </cell>
          <cell r="R33">
            <v>0.13</v>
          </cell>
          <cell r="S33">
            <v>0.35</v>
          </cell>
          <cell r="T33">
            <v>2.355</v>
          </cell>
        </row>
        <row r="34">
          <cell r="A34">
            <v>36436</v>
          </cell>
          <cell r="B34">
            <v>2.29</v>
          </cell>
          <cell r="C34">
            <v>2.29</v>
          </cell>
          <cell r="D34">
            <v>2.74</v>
          </cell>
          <cell r="E34">
            <v>2.275</v>
          </cell>
          <cell r="F34">
            <v>2.295</v>
          </cell>
          <cell r="G34">
            <v>0.45</v>
          </cell>
          <cell r="H34">
            <v>0.45</v>
          </cell>
          <cell r="I34">
            <v>0</v>
          </cell>
          <cell r="J34">
            <v>0.00499999999999989</v>
          </cell>
          <cell r="K34">
            <v>0.00499999999999989</v>
          </cell>
          <cell r="L34">
            <v>0.0150000000000001</v>
          </cell>
          <cell r="M34">
            <v>2.52</v>
          </cell>
          <cell r="N34">
            <v>2.87</v>
          </cell>
          <cell r="O34">
            <v>3.13</v>
          </cell>
          <cell r="P34">
            <v>2.315</v>
          </cell>
          <cell r="Q34">
            <v>2.38</v>
          </cell>
          <cell r="R34">
            <v>0.13</v>
          </cell>
          <cell r="S34">
            <v>0.35</v>
          </cell>
          <cell r="T34">
            <v>2.355</v>
          </cell>
        </row>
        <row r="35">
          <cell r="A35">
            <v>36437</v>
          </cell>
          <cell r="B35">
            <v>2.29</v>
          </cell>
          <cell r="C35">
            <v>2.29</v>
          </cell>
          <cell r="D35">
            <v>2.74</v>
          </cell>
          <cell r="E35">
            <v>2.275</v>
          </cell>
          <cell r="F35">
            <v>2.315</v>
          </cell>
          <cell r="G35">
            <v>0.45</v>
          </cell>
          <cell r="H35">
            <v>0.45</v>
          </cell>
          <cell r="I35">
            <v>0</v>
          </cell>
          <cell r="J35">
            <v>0.0249999999999999</v>
          </cell>
          <cell r="K35">
            <v>0.0249999999999999</v>
          </cell>
          <cell r="L35">
            <v>0.0150000000000001</v>
          </cell>
          <cell r="M35">
            <v>2.495</v>
          </cell>
          <cell r="N35">
            <v>2.89</v>
          </cell>
          <cell r="O35">
            <v>3.22</v>
          </cell>
          <cell r="P35">
            <v>2.285</v>
          </cell>
          <cell r="Q35">
            <v>2.35</v>
          </cell>
          <cell r="R35">
            <v>0.15</v>
          </cell>
          <cell r="S35">
            <v>0.395</v>
          </cell>
          <cell r="T35">
            <v>2.355</v>
          </cell>
        </row>
        <row r="36">
          <cell r="A36">
            <v>36438</v>
          </cell>
          <cell r="B36">
            <v>2.435</v>
          </cell>
          <cell r="C36">
            <v>2.425</v>
          </cell>
          <cell r="D36">
            <v>2.845</v>
          </cell>
          <cell r="E36">
            <v>2.385</v>
          </cell>
          <cell r="F36">
            <v>2.465</v>
          </cell>
          <cell r="G36">
            <v>0.41</v>
          </cell>
          <cell r="H36">
            <v>0.42</v>
          </cell>
          <cell r="I36">
            <v>0.0100000000000002</v>
          </cell>
          <cell r="J36">
            <v>0.0299999999999998</v>
          </cell>
          <cell r="K36">
            <v>0.04</v>
          </cell>
          <cell r="L36">
            <v>0.04</v>
          </cell>
          <cell r="M36">
            <v>2.66</v>
          </cell>
          <cell r="N36">
            <v>3.055</v>
          </cell>
          <cell r="O36">
            <v>3.2</v>
          </cell>
          <cell r="P36">
            <v>2.35</v>
          </cell>
          <cell r="Q36">
            <v>2.455</v>
          </cell>
          <cell r="R36">
            <v>0.21</v>
          </cell>
          <cell r="S36">
            <v>0.395</v>
          </cell>
          <cell r="T36">
            <v>2.365</v>
          </cell>
        </row>
        <row r="37">
          <cell r="A37">
            <v>36439</v>
          </cell>
          <cell r="B37">
            <v>2.44</v>
          </cell>
          <cell r="C37">
            <v>2.44</v>
          </cell>
          <cell r="D37">
            <v>2.825</v>
          </cell>
          <cell r="E37">
            <v>2.38</v>
          </cell>
          <cell r="F37">
            <v>2.465</v>
          </cell>
          <cell r="G37">
            <v>0.385</v>
          </cell>
          <cell r="H37">
            <v>0.385</v>
          </cell>
          <cell r="I37">
            <v>0</v>
          </cell>
          <cell r="J37">
            <v>0.0249999999999999</v>
          </cell>
          <cell r="K37">
            <v>0.0249999999999999</v>
          </cell>
          <cell r="L37">
            <v>0.0600000000000001</v>
          </cell>
          <cell r="M37">
            <v>2.65</v>
          </cell>
          <cell r="N37">
            <v>3.035</v>
          </cell>
          <cell r="O37">
            <v>3.205</v>
          </cell>
          <cell r="P37">
            <v>2.39</v>
          </cell>
          <cell r="Q37">
            <v>2.475</v>
          </cell>
          <cell r="R37">
            <v>0.21</v>
          </cell>
          <cell r="S37">
            <v>0.385</v>
          </cell>
          <cell r="T37">
            <v>2.385</v>
          </cell>
        </row>
        <row r="38">
          <cell r="A38">
            <v>36440</v>
          </cell>
          <cell r="B38">
            <v>2.425</v>
          </cell>
          <cell r="C38">
            <v>2.435</v>
          </cell>
          <cell r="D38">
            <v>2.79</v>
          </cell>
          <cell r="E38">
            <v>2.375</v>
          </cell>
          <cell r="F38">
            <v>2.465</v>
          </cell>
          <cell r="G38">
            <v>0.365</v>
          </cell>
          <cell r="H38">
            <v>0.355</v>
          </cell>
          <cell r="I38">
            <v>-0.0100000000000002</v>
          </cell>
          <cell r="J38">
            <v>0.04</v>
          </cell>
          <cell r="K38">
            <v>0.0299999999999998</v>
          </cell>
          <cell r="L38">
            <v>0.0600000000000001</v>
          </cell>
          <cell r="M38">
            <v>2.6</v>
          </cell>
          <cell r="N38">
            <v>2.955</v>
          </cell>
          <cell r="O38">
            <v>3.245</v>
          </cell>
          <cell r="P38">
            <v>2.375</v>
          </cell>
          <cell r="Q38">
            <v>2.435</v>
          </cell>
          <cell r="R38">
            <v>0.165</v>
          </cell>
          <cell r="S38">
            <v>0.355</v>
          </cell>
          <cell r="T38">
            <v>2.41</v>
          </cell>
        </row>
        <row r="39">
          <cell r="A39">
            <v>36441</v>
          </cell>
          <cell r="B39">
            <v>2.425</v>
          </cell>
          <cell r="C39">
            <v>2.425</v>
          </cell>
          <cell r="D39">
            <v>2.765</v>
          </cell>
          <cell r="E39">
            <v>2.37</v>
          </cell>
          <cell r="F39">
            <v>2.47</v>
          </cell>
          <cell r="G39">
            <v>0.34</v>
          </cell>
          <cell r="H39">
            <v>0.34</v>
          </cell>
          <cell r="I39">
            <v>0</v>
          </cell>
          <cell r="J39">
            <v>0.0450000000000004</v>
          </cell>
          <cell r="K39">
            <v>0.0450000000000004</v>
          </cell>
          <cell r="L39">
            <v>0.0549999999999997</v>
          </cell>
          <cell r="M39">
            <v>2.62</v>
          </cell>
          <cell r="N39">
            <v>2.975</v>
          </cell>
          <cell r="O39">
            <v>3.275</v>
          </cell>
          <cell r="P39">
            <v>2.37</v>
          </cell>
          <cell r="Q39">
            <v>2.445</v>
          </cell>
          <cell r="R39">
            <v>0.21</v>
          </cell>
          <cell r="S39">
            <v>0.355</v>
          </cell>
          <cell r="T39">
            <v>2.39</v>
          </cell>
        </row>
        <row r="40">
          <cell r="A40">
            <v>36442</v>
          </cell>
          <cell r="B40">
            <v>2.425</v>
          </cell>
          <cell r="C40">
            <v>2.425</v>
          </cell>
          <cell r="D40">
            <v>2.765</v>
          </cell>
          <cell r="E40">
            <v>2.37</v>
          </cell>
          <cell r="F40">
            <v>2.47</v>
          </cell>
          <cell r="G40">
            <v>0.34</v>
          </cell>
          <cell r="H40">
            <v>0.34</v>
          </cell>
          <cell r="I40">
            <v>0</v>
          </cell>
          <cell r="J40">
            <v>0.0450000000000004</v>
          </cell>
          <cell r="K40">
            <v>0.0450000000000004</v>
          </cell>
          <cell r="L40">
            <v>0.0549999999999997</v>
          </cell>
          <cell r="M40">
            <v>2.62</v>
          </cell>
          <cell r="N40">
            <v>2.975</v>
          </cell>
          <cell r="O40">
            <v>3.275</v>
          </cell>
          <cell r="P40">
            <v>2.37</v>
          </cell>
          <cell r="Q40">
            <v>2.445</v>
          </cell>
          <cell r="R40">
            <v>0.21</v>
          </cell>
          <cell r="S40">
            <v>0.355</v>
          </cell>
          <cell r="T40">
            <v>2.39</v>
          </cell>
        </row>
        <row r="41">
          <cell r="A41">
            <v>36443</v>
          </cell>
          <cell r="B41">
            <v>2.425</v>
          </cell>
          <cell r="C41">
            <v>2.425</v>
          </cell>
          <cell r="D41">
            <v>2.765</v>
          </cell>
          <cell r="E41">
            <v>2.37</v>
          </cell>
          <cell r="F41">
            <v>2.47</v>
          </cell>
          <cell r="G41">
            <v>0.34</v>
          </cell>
          <cell r="H41">
            <v>0.34</v>
          </cell>
          <cell r="I41">
            <v>0</v>
          </cell>
          <cell r="J41">
            <v>0.0450000000000004</v>
          </cell>
          <cell r="K41">
            <v>0.0450000000000004</v>
          </cell>
          <cell r="L41">
            <v>0.0549999999999997</v>
          </cell>
          <cell r="M41">
            <v>2.62</v>
          </cell>
          <cell r="N41">
            <v>2.975</v>
          </cell>
          <cell r="O41">
            <v>3.275</v>
          </cell>
          <cell r="P41">
            <v>2.37</v>
          </cell>
          <cell r="Q41">
            <v>2.445</v>
          </cell>
          <cell r="R41">
            <v>0.21</v>
          </cell>
          <cell r="S41">
            <v>0.355</v>
          </cell>
          <cell r="T41">
            <v>2.39</v>
          </cell>
        </row>
        <row r="42">
          <cell r="A42">
            <v>36444</v>
          </cell>
          <cell r="B42">
            <v>2.285</v>
          </cell>
          <cell r="C42">
            <v>2.285</v>
          </cell>
          <cell r="D42">
            <v>2.705</v>
          </cell>
          <cell r="E42">
            <v>2.285</v>
          </cell>
          <cell r="F42">
            <v>2.315</v>
          </cell>
          <cell r="G42">
            <v>0.42</v>
          </cell>
          <cell r="H42">
            <v>0.42</v>
          </cell>
          <cell r="I42">
            <v>0</v>
          </cell>
          <cell r="J42">
            <v>0.0299999999999998</v>
          </cell>
          <cell r="K42">
            <v>0.0299999999999998</v>
          </cell>
          <cell r="L42">
            <v>0</v>
          </cell>
          <cell r="M42">
            <v>2.565</v>
          </cell>
          <cell r="N42">
            <v>2.945</v>
          </cell>
          <cell r="O42">
            <v>3.235</v>
          </cell>
          <cell r="P42">
            <v>2.27</v>
          </cell>
          <cell r="Q42">
            <v>2.345</v>
          </cell>
          <cell r="R42">
            <v>0.24</v>
          </cell>
          <cell r="S42">
            <v>0.38</v>
          </cell>
          <cell r="T42">
            <v>2.39</v>
          </cell>
        </row>
        <row r="43">
          <cell r="A43">
            <v>36445</v>
          </cell>
          <cell r="B43">
            <v>2.45</v>
          </cell>
          <cell r="C43">
            <v>2.455</v>
          </cell>
          <cell r="D43">
            <v>2.835</v>
          </cell>
          <cell r="E43">
            <v>2.4</v>
          </cell>
          <cell r="F43">
            <v>2.5</v>
          </cell>
          <cell r="G43">
            <v>0.385</v>
          </cell>
          <cell r="H43">
            <v>0.38</v>
          </cell>
          <cell r="I43">
            <v>-0.00499999999999989</v>
          </cell>
          <cell r="J43">
            <v>0.0499999999999998</v>
          </cell>
          <cell r="K43">
            <v>0.0449999999999999</v>
          </cell>
          <cell r="L43">
            <v>0.0550000000000002</v>
          </cell>
          <cell r="M43">
            <v>2.675</v>
          </cell>
          <cell r="N43">
            <v>3.055</v>
          </cell>
          <cell r="O43">
            <v>3.235</v>
          </cell>
          <cell r="P43">
            <v>2.39</v>
          </cell>
          <cell r="Q43">
            <v>2.455</v>
          </cell>
          <cell r="R43">
            <v>0.22</v>
          </cell>
          <cell r="S43">
            <v>0.38</v>
          </cell>
          <cell r="T43">
            <v>2.39</v>
          </cell>
        </row>
        <row r="44">
          <cell r="A44">
            <v>36446</v>
          </cell>
          <cell r="B44">
            <v>2.585</v>
          </cell>
          <cell r="C44">
            <v>2.585</v>
          </cell>
          <cell r="D44">
            <v>2.955</v>
          </cell>
          <cell r="E44">
            <v>2.51</v>
          </cell>
          <cell r="F44">
            <v>2.65</v>
          </cell>
          <cell r="G44">
            <v>0.37</v>
          </cell>
          <cell r="H44">
            <v>0.37</v>
          </cell>
          <cell r="I44">
            <v>0</v>
          </cell>
          <cell r="J44">
            <v>0.065</v>
          </cell>
          <cell r="K44">
            <v>0.065</v>
          </cell>
          <cell r="L44">
            <v>0.0750000000000002</v>
          </cell>
          <cell r="M44">
            <v>2.82</v>
          </cell>
          <cell r="N44">
            <v>3.18</v>
          </cell>
          <cell r="O44">
            <v>3.485</v>
          </cell>
          <cell r="P44">
            <v>2.49</v>
          </cell>
          <cell r="Q44">
            <v>2.55</v>
          </cell>
          <cell r="R44">
            <v>0.225</v>
          </cell>
          <cell r="S44">
            <v>0.36</v>
          </cell>
          <cell r="T44">
            <v>2.39</v>
          </cell>
        </row>
        <row r="45">
          <cell r="A45">
            <v>36447</v>
          </cell>
          <cell r="B45">
            <v>2.76</v>
          </cell>
          <cell r="C45">
            <v>2.75</v>
          </cell>
          <cell r="D45">
            <v>3.09</v>
          </cell>
          <cell r="E45">
            <v>2.685</v>
          </cell>
          <cell r="F45">
            <v>2.835</v>
          </cell>
          <cell r="G45">
            <v>0.33</v>
          </cell>
          <cell r="H45">
            <v>0.34</v>
          </cell>
          <cell r="I45">
            <v>0.00999999999999979</v>
          </cell>
          <cell r="J45">
            <v>0.0750000000000002</v>
          </cell>
          <cell r="K45">
            <v>0.085</v>
          </cell>
          <cell r="L45">
            <v>0.065</v>
          </cell>
          <cell r="M45">
            <v>2.955</v>
          </cell>
          <cell r="N45">
            <v>3.31</v>
          </cell>
          <cell r="O45">
            <v>3.76</v>
          </cell>
          <cell r="P45">
            <v>2.71</v>
          </cell>
          <cell r="Q45">
            <v>2.745</v>
          </cell>
          <cell r="R45">
            <v>0.22</v>
          </cell>
          <cell r="S45">
            <v>0.355</v>
          </cell>
          <cell r="T45">
            <v>2.82</v>
          </cell>
        </row>
        <row r="46">
          <cell r="A46">
            <v>36448</v>
          </cell>
          <cell r="B46">
            <v>2.67</v>
          </cell>
          <cell r="C46">
            <v>2.67</v>
          </cell>
          <cell r="D46">
            <v>3.005</v>
          </cell>
          <cell r="E46">
            <v>2.625</v>
          </cell>
          <cell r="F46">
            <v>2.725</v>
          </cell>
          <cell r="G46">
            <v>0.335</v>
          </cell>
          <cell r="H46">
            <v>0.335</v>
          </cell>
          <cell r="I46">
            <v>0</v>
          </cell>
          <cell r="J46">
            <v>0.0550000000000002</v>
          </cell>
          <cell r="K46">
            <v>0.0550000000000002</v>
          </cell>
          <cell r="L46">
            <v>0.0449999999999999</v>
          </cell>
          <cell r="M46">
            <v>2.89</v>
          </cell>
          <cell r="N46">
            <v>3.25</v>
          </cell>
          <cell r="O46">
            <v>3.665</v>
          </cell>
          <cell r="P46">
            <v>2.64</v>
          </cell>
          <cell r="Q46">
            <v>2.685</v>
          </cell>
          <cell r="R46">
            <v>0.245</v>
          </cell>
          <cell r="S46">
            <v>0.36</v>
          </cell>
          <cell r="T46">
            <v>2.655</v>
          </cell>
        </row>
        <row r="47">
          <cell r="A47">
            <v>36449</v>
          </cell>
          <cell r="B47">
            <v>2.61</v>
          </cell>
          <cell r="C47">
            <v>2.58</v>
          </cell>
          <cell r="D47">
            <v>2.98</v>
          </cell>
          <cell r="E47">
            <v>2.69</v>
          </cell>
          <cell r="F47">
            <v>2.655</v>
          </cell>
          <cell r="G47">
            <v>0.37</v>
          </cell>
          <cell r="H47">
            <v>0.4</v>
          </cell>
          <cell r="I47">
            <v>0.0299999999999998</v>
          </cell>
          <cell r="J47">
            <v>0.0449999999999999</v>
          </cell>
          <cell r="K47">
            <v>0.0749999999999997</v>
          </cell>
          <cell r="L47">
            <v>-0.11</v>
          </cell>
          <cell r="M47">
            <v>2.85</v>
          </cell>
          <cell r="N47">
            <v>3.215</v>
          </cell>
          <cell r="O47">
            <v>3.715</v>
          </cell>
          <cell r="P47">
            <v>2.65</v>
          </cell>
          <cell r="Q47">
            <v>2.69</v>
          </cell>
          <cell r="R47">
            <v>0.235</v>
          </cell>
          <cell r="S47">
            <v>0.365</v>
          </cell>
          <cell r="T47">
            <v>2.665</v>
          </cell>
        </row>
        <row r="48">
          <cell r="A48">
            <v>36450</v>
          </cell>
          <cell r="B48">
            <v>2.61</v>
          </cell>
          <cell r="C48">
            <v>2.58</v>
          </cell>
          <cell r="D48">
            <v>2.98</v>
          </cell>
          <cell r="E48">
            <v>2.69</v>
          </cell>
          <cell r="F48">
            <v>2.655</v>
          </cell>
          <cell r="G48">
            <v>0.37</v>
          </cell>
          <cell r="H48">
            <v>0.4</v>
          </cell>
          <cell r="I48">
            <v>0.0299999999999998</v>
          </cell>
          <cell r="J48">
            <v>0.0449999999999999</v>
          </cell>
          <cell r="K48">
            <v>0.0749999999999997</v>
          </cell>
          <cell r="L48">
            <v>-0.11</v>
          </cell>
          <cell r="M48">
            <v>2.85</v>
          </cell>
          <cell r="N48">
            <v>3.215</v>
          </cell>
          <cell r="O48">
            <v>3.715</v>
          </cell>
          <cell r="P48">
            <v>2.65</v>
          </cell>
          <cell r="Q48">
            <v>2.69</v>
          </cell>
          <cell r="R48">
            <v>0.235</v>
          </cell>
          <cell r="S48">
            <v>0.365</v>
          </cell>
          <cell r="T48">
            <v>2.665</v>
          </cell>
        </row>
        <row r="49">
          <cell r="A49">
            <v>36451</v>
          </cell>
          <cell r="B49">
            <v>2.61</v>
          </cell>
          <cell r="C49">
            <v>2.58</v>
          </cell>
          <cell r="D49">
            <v>2.98</v>
          </cell>
          <cell r="E49">
            <v>2.69</v>
          </cell>
          <cell r="F49">
            <v>2.655</v>
          </cell>
          <cell r="G49">
            <v>0.37</v>
          </cell>
          <cell r="H49">
            <v>0.4</v>
          </cell>
          <cell r="I49">
            <v>0.0299999999999998</v>
          </cell>
          <cell r="J49">
            <v>0.0449999999999999</v>
          </cell>
          <cell r="K49">
            <v>0.0749999999999997</v>
          </cell>
          <cell r="L49">
            <v>-0.11</v>
          </cell>
          <cell r="M49">
            <v>2.85</v>
          </cell>
          <cell r="N49">
            <v>3.215</v>
          </cell>
          <cell r="O49">
            <v>3.715</v>
          </cell>
          <cell r="P49">
            <v>2.65</v>
          </cell>
          <cell r="Q49">
            <v>2.69</v>
          </cell>
          <cell r="R49">
            <v>0.235</v>
          </cell>
          <cell r="S49">
            <v>0.365</v>
          </cell>
          <cell r="T49">
            <v>2.665</v>
          </cell>
        </row>
        <row r="50">
          <cell r="A50">
            <v>36452</v>
          </cell>
          <cell r="B50">
            <v>2.76</v>
          </cell>
          <cell r="C50">
            <v>2.77</v>
          </cell>
          <cell r="D50">
            <v>3.08</v>
          </cell>
          <cell r="E50">
            <v>2.74</v>
          </cell>
          <cell r="F50">
            <v>2.825</v>
          </cell>
          <cell r="G50">
            <v>0.32</v>
          </cell>
          <cell r="H50">
            <v>0.31</v>
          </cell>
          <cell r="I50">
            <v>-0.0100000000000002</v>
          </cell>
          <cell r="J50">
            <v>0.0650000000000004</v>
          </cell>
          <cell r="K50">
            <v>0.0550000000000002</v>
          </cell>
          <cell r="L50">
            <v>0.0299999999999998</v>
          </cell>
          <cell r="M50">
            <v>2.96</v>
          </cell>
          <cell r="N50">
            <v>3.335</v>
          </cell>
          <cell r="O50">
            <v>3.785</v>
          </cell>
          <cell r="P50">
            <v>2.75</v>
          </cell>
          <cell r="Q50">
            <v>2.785</v>
          </cell>
          <cell r="R50">
            <v>0.255</v>
          </cell>
          <cell r="S50">
            <v>0.375</v>
          </cell>
          <cell r="T50">
            <v>2.755</v>
          </cell>
        </row>
        <row r="51">
          <cell r="A51">
            <v>36453</v>
          </cell>
          <cell r="B51">
            <v>2.83</v>
          </cell>
          <cell r="C51">
            <v>2.835</v>
          </cell>
          <cell r="D51">
            <v>3.09</v>
          </cell>
          <cell r="E51">
            <v>2.795</v>
          </cell>
          <cell r="F51">
            <v>2.87</v>
          </cell>
          <cell r="G51">
            <v>0.26</v>
          </cell>
          <cell r="H51">
            <v>0.255</v>
          </cell>
          <cell r="I51">
            <v>-0.00499999999999989</v>
          </cell>
          <cell r="J51">
            <v>0.04</v>
          </cell>
          <cell r="K51">
            <v>0.0350000000000001</v>
          </cell>
          <cell r="L51">
            <v>0.04</v>
          </cell>
          <cell r="M51">
            <v>2.975</v>
          </cell>
          <cell r="N51">
            <v>3.325</v>
          </cell>
          <cell r="O51">
            <v>3.88</v>
          </cell>
          <cell r="P51">
            <v>2.78</v>
          </cell>
          <cell r="Q51">
            <v>2.81</v>
          </cell>
          <cell r="R51">
            <v>0.235</v>
          </cell>
          <cell r="S51">
            <v>0.35</v>
          </cell>
          <cell r="T51">
            <v>2.8</v>
          </cell>
        </row>
        <row r="52">
          <cell r="A52">
            <v>36454</v>
          </cell>
          <cell r="B52">
            <v>2.835</v>
          </cell>
          <cell r="C52">
            <v>2.84</v>
          </cell>
          <cell r="D52">
            <v>3.065</v>
          </cell>
          <cell r="E52">
            <v>2.785</v>
          </cell>
          <cell r="F52">
            <v>2.865</v>
          </cell>
          <cell r="G52">
            <v>0.23</v>
          </cell>
          <cell r="H52">
            <v>0.225</v>
          </cell>
          <cell r="I52">
            <v>-0.00499999999999989</v>
          </cell>
          <cell r="J52">
            <v>0.0300000000000003</v>
          </cell>
          <cell r="K52">
            <v>0.0250000000000004</v>
          </cell>
          <cell r="L52">
            <v>0.0549999999999997</v>
          </cell>
          <cell r="M52">
            <v>2.96</v>
          </cell>
          <cell r="N52">
            <v>3.3</v>
          </cell>
          <cell r="O52">
            <v>3.89</v>
          </cell>
          <cell r="P52">
            <v>2.775</v>
          </cell>
          <cell r="Q52">
            <v>2.82</v>
          </cell>
          <cell r="R52">
            <v>0.235</v>
          </cell>
          <cell r="S52">
            <v>0.34</v>
          </cell>
          <cell r="T52">
            <v>2.815</v>
          </cell>
        </row>
        <row r="53">
          <cell r="A53">
            <v>36455</v>
          </cell>
          <cell r="B53">
            <v>2.935</v>
          </cell>
          <cell r="C53">
            <v>2.93</v>
          </cell>
          <cell r="D53">
            <v>3.12</v>
          </cell>
          <cell r="E53">
            <v>2.855</v>
          </cell>
          <cell r="F53">
            <v>2.965</v>
          </cell>
          <cell r="G53">
            <v>0.185</v>
          </cell>
          <cell r="H53">
            <v>0.19</v>
          </cell>
          <cell r="I53">
            <v>0.00499999999999989</v>
          </cell>
          <cell r="J53">
            <v>0.0299999999999998</v>
          </cell>
          <cell r="K53">
            <v>0.0349999999999997</v>
          </cell>
          <cell r="L53">
            <v>0.0750000000000002</v>
          </cell>
          <cell r="M53">
            <v>3.01</v>
          </cell>
          <cell r="N53">
            <v>3.355</v>
          </cell>
          <cell r="O53">
            <v>3.955</v>
          </cell>
          <cell r="P53">
            <v>2.835</v>
          </cell>
          <cell r="Q53">
            <v>2.89</v>
          </cell>
          <cell r="R53">
            <v>0.235</v>
          </cell>
          <cell r="S53">
            <v>0.345</v>
          </cell>
          <cell r="T53">
            <v>2.88</v>
          </cell>
        </row>
        <row r="54">
          <cell r="A54">
            <v>36456</v>
          </cell>
          <cell r="B54">
            <v>2.87</v>
          </cell>
          <cell r="C54">
            <v>2.85</v>
          </cell>
          <cell r="D54">
            <v>3.07</v>
          </cell>
          <cell r="E54">
            <v>2.81</v>
          </cell>
          <cell r="F54">
            <v>2.9</v>
          </cell>
          <cell r="G54">
            <v>0.2</v>
          </cell>
          <cell r="H54">
            <v>0.22</v>
          </cell>
          <cell r="I54">
            <v>0.02</v>
          </cell>
          <cell r="J54">
            <v>0.0299999999999998</v>
          </cell>
          <cell r="K54">
            <v>0.0499999999999998</v>
          </cell>
          <cell r="L54">
            <v>0.04</v>
          </cell>
          <cell r="M54">
            <v>2.965</v>
          </cell>
          <cell r="N54">
            <v>3.3</v>
          </cell>
          <cell r="O54">
            <v>3.92</v>
          </cell>
          <cell r="P54">
            <v>2.795</v>
          </cell>
          <cell r="Q54">
            <v>2.875</v>
          </cell>
          <cell r="R54">
            <v>0.23</v>
          </cell>
          <cell r="S54">
            <v>0.335</v>
          </cell>
          <cell r="T54">
            <v>2.85</v>
          </cell>
        </row>
        <row r="55">
          <cell r="A55">
            <v>36457</v>
          </cell>
          <cell r="B55">
            <v>2.87</v>
          </cell>
          <cell r="C55">
            <v>2.85</v>
          </cell>
          <cell r="D55">
            <v>3.07</v>
          </cell>
          <cell r="E55">
            <v>2.81</v>
          </cell>
          <cell r="F55">
            <v>2.9</v>
          </cell>
          <cell r="G55">
            <v>0.2</v>
          </cell>
          <cell r="H55">
            <v>0.22</v>
          </cell>
          <cell r="I55">
            <v>0.02</v>
          </cell>
          <cell r="J55">
            <v>0.0299999999999998</v>
          </cell>
          <cell r="K55">
            <v>0.0499999999999998</v>
          </cell>
          <cell r="L55">
            <v>0.04</v>
          </cell>
          <cell r="M55">
            <v>2.965</v>
          </cell>
          <cell r="N55">
            <v>3.3</v>
          </cell>
          <cell r="O55">
            <v>3.92</v>
          </cell>
          <cell r="P55">
            <v>2.795</v>
          </cell>
          <cell r="Q55">
            <v>2.875</v>
          </cell>
          <cell r="R55">
            <v>0.23</v>
          </cell>
          <cell r="S55">
            <v>0.335</v>
          </cell>
          <cell r="T55">
            <v>2.85</v>
          </cell>
        </row>
        <row r="56">
          <cell r="A56">
            <v>36458</v>
          </cell>
          <cell r="B56">
            <v>2.87</v>
          </cell>
          <cell r="C56">
            <v>2.85</v>
          </cell>
          <cell r="D56">
            <v>3.07</v>
          </cell>
          <cell r="E56">
            <v>2.81</v>
          </cell>
          <cell r="F56">
            <v>2.9</v>
          </cell>
          <cell r="G56">
            <v>0.2</v>
          </cell>
          <cell r="H56">
            <v>0.22</v>
          </cell>
          <cell r="I56">
            <v>0.02</v>
          </cell>
          <cell r="J56">
            <v>0.0299999999999998</v>
          </cell>
          <cell r="K56">
            <v>0.0499999999999998</v>
          </cell>
          <cell r="L56">
            <v>0.04</v>
          </cell>
          <cell r="M56">
            <v>2.965</v>
          </cell>
          <cell r="N56">
            <v>3.3</v>
          </cell>
          <cell r="O56">
            <v>3.92</v>
          </cell>
          <cell r="P56">
            <v>2.795</v>
          </cell>
          <cell r="Q56">
            <v>2.875</v>
          </cell>
          <cell r="R56">
            <v>0.23</v>
          </cell>
          <cell r="S56">
            <v>0.335</v>
          </cell>
          <cell r="T56">
            <v>2.85</v>
          </cell>
        </row>
        <row r="57">
          <cell r="A57">
            <v>36459</v>
          </cell>
          <cell r="B57">
            <v>2.845</v>
          </cell>
          <cell r="C57">
            <v>2.86</v>
          </cell>
          <cell r="D57">
            <v>3.105</v>
          </cell>
          <cell r="E57">
            <v>2.79</v>
          </cell>
          <cell r="F57">
            <v>2.87</v>
          </cell>
          <cell r="G57">
            <v>0.26</v>
          </cell>
          <cell r="H57">
            <v>0.245</v>
          </cell>
          <cell r="I57">
            <v>-0.0149999999999997</v>
          </cell>
          <cell r="J57">
            <v>0.0249999999999999</v>
          </cell>
          <cell r="K57">
            <v>0.0100000000000002</v>
          </cell>
          <cell r="L57">
            <v>0.0699999999999998</v>
          </cell>
          <cell r="M57">
            <v>2.995</v>
          </cell>
          <cell r="N57">
            <v>3.355</v>
          </cell>
          <cell r="O57">
            <v>3.86</v>
          </cell>
          <cell r="P57">
            <v>2.785</v>
          </cell>
          <cell r="Q57">
            <v>2.855</v>
          </cell>
          <cell r="R57">
            <v>0.25</v>
          </cell>
          <cell r="S57">
            <v>0.36</v>
          </cell>
          <cell r="T57">
            <v>2.815</v>
          </cell>
        </row>
        <row r="58">
          <cell r="A58">
            <v>36460</v>
          </cell>
          <cell r="B58">
            <v>2.855</v>
          </cell>
          <cell r="C58">
            <v>2.835</v>
          </cell>
          <cell r="D58">
            <v>3.065</v>
          </cell>
          <cell r="E58">
            <v>2.765</v>
          </cell>
          <cell r="F58">
            <v>2.875</v>
          </cell>
          <cell r="G58">
            <v>0.21</v>
          </cell>
          <cell r="H58">
            <v>0.23</v>
          </cell>
          <cell r="I58">
            <v>0.02</v>
          </cell>
          <cell r="J58">
            <v>0.02</v>
          </cell>
          <cell r="K58">
            <v>0.04</v>
          </cell>
          <cell r="L58">
            <v>0.0699999999999998</v>
          </cell>
          <cell r="M58">
            <v>2.96</v>
          </cell>
          <cell r="N58">
            <v>3.32</v>
          </cell>
          <cell r="O58">
            <v>3.815</v>
          </cell>
          <cell r="P58">
            <v>2.75</v>
          </cell>
          <cell r="Q58">
            <v>2.815</v>
          </cell>
          <cell r="R58">
            <v>0.255</v>
          </cell>
          <cell r="S58">
            <v>0.36</v>
          </cell>
          <cell r="T58">
            <v>2.795</v>
          </cell>
        </row>
        <row r="59">
          <cell r="A59">
            <v>36461</v>
          </cell>
          <cell r="B59">
            <v>2.91</v>
          </cell>
          <cell r="C59">
            <v>2.895</v>
          </cell>
          <cell r="D59">
            <v>3.135</v>
          </cell>
          <cell r="E59">
            <v>2.805</v>
          </cell>
          <cell r="F59">
            <v>2.94</v>
          </cell>
          <cell r="G59">
            <v>0.225</v>
          </cell>
          <cell r="H59">
            <v>0.24</v>
          </cell>
          <cell r="I59">
            <v>0.0150000000000001</v>
          </cell>
          <cell r="J59">
            <v>0.0299999999999998</v>
          </cell>
          <cell r="K59">
            <v>0.0449999999999999</v>
          </cell>
          <cell r="L59">
            <v>0.0899999999999999</v>
          </cell>
          <cell r="M59">
            <v>2.995</v>
          </cell>
          <cell r="N59">
            <v>3.355</v>
          </cell>
          <cell r="O59">
            <v>3.91</v>
          </cell>
          <cell r="P59">
            <v>2.805</v>
          </cell>
          <cell r="Q59">
            <v>2.875</v>
          </cell>
          <cell r="R59">
            <v>0.22</v>
          </cell>
          <cell r="S59">
            <v>0.36</v>
          </cell>
          <cell r="T59">
            <v>2.865</v>
          </cell>
        </row>
        <row r="60">
          <cell r="A60">
            <v>36462</v>
          </cell>
          <cell r="B60">
            <v>2.875</v>
          </cell>
          <cell r="C60">
            <v>2.855</v>
          </cell>
          <cell r="D60">
            <v>3.13</v>
          </cell>
          <cell r="E60">
            <v>2.8</v>
          </cell>
          <cell r="F60">
            <v>2.935</v>
          </cell>
          <cell r="G60">
            <v>0.255</v>
          </cell>
          <cell r="H60">
            <v>0.275</v>
          </cell>
          <cell r="I60">
            <v>0.02</v>
          </cell>
          <cell r="J60">
            <v>0.0600000000000001</v>
          </cell>
          <cell r="K60">
            <v>0.0800000000000001</v>
          </cell>
          <cell r="L60">
            <v>0.0550000000000002</v>
          </cell>
          <cell r="M60">
            <v>2.995</v>
          </cell>
          <cell r="N60">
            <v>3.345</v>
          </cell>
          <cell r="O60">
            <v>3.875</v>
          </cell>
          <cell r="P60">
            <v>2.835</v>
          </cell>
          <cell r="Q60">
            <v>2.86</v>
          </cell>
          <cell r="R60">
            <v>0.215</v>
          </cell>
          <cell r="S60">
            <v>0.35</v>
          </cell>
          <cell r="T60">
            <v>2.865</v>
          </cell>
        </row>
        <row r="61">
          <cell r="A61">
            <v>36463</v>
          </cell>
          <cell r="B61">
            <v>2.65</v>
          </cell>
          <cell r="C61">
            <v>2.65</v>
          </cell>
          <cell r="D61">
            <v>2.98</v>
          </cell>
          <cell r="E61">
            <v>2.66</v>
          </cell>
          <cell r="F61">
            <v>2.705</v>
          </cell>
          <cell r="G61">
            <v>0.33</v>
          </cell>
          <cell r="H61">
            <v>0.33</v>
          </cell>
          <cell r="I61">
            <v>0</v>
          </cell>
          <cell r="J61">
            <v>0.0550000000000002</v>
          </cell>
          <cell r="K61">
            <v>0.0550000000000002</v>
          </cell>
          <cell r="L61">
            <v>-0.0100000000000002</v>
          </cell>
          <cell r="M61">
            <v>2.885</v>
          </cell>
          <cell r="N61">
            <v>3.21</v>
          </cell>
          <cell r="O61">
            <v>3.74</v>
          </cell>
          <cell r="P61">
            <v>2.71</v>
          </cell>
          <cell r="Q61">
            <v>2.745</v>
          </cell>
          <cell r="R61">
            <v>0.23</v>
          </cell>
          <cell r="S61">
            <v>0.325</v>
          </cell>
          <cell r="T61">
            <v>2.73</v>
          </cell>
        </row>
        <row r="62">
          <cell r="A62">
            <v>36464</v>
          </cell>
          <cell r="B62">
            <v>2.65</v>
          </cell>
          <cell r="C62">
            <v>2.65</v>
          </cell>
          <cell r="D62">
            <v>2.98</v>
          </cell>
          <cell r="E62">
            <v>2.66</v>
          </cell>
          <cell r="F62">
            <v>2.705</v>
          </cell>
          <cell r="G62">
            <v>0.33</v>
          </cell>
          <cell r="H62">
            <v>0.33</v>
          </cell>
          <cell r="I62">
            <v>0</v>
          </cell>
          <cell r="J62">
            <v>0.0550000000000002</v>
          </cell>
          <cell r="K62">
            <v>0.0550000000000002</v>
          </cell>
          <cell r="L62">
            <v>-0.0100000000000002</v>
          </cell>
          <cell r="M62">
            <v>2.885</v>
          </cell>
          <cell r="N62">
            <v>3.21</v>
          </cell>
          <cell r="O62">
            <v>3.74</v>
          </cell>
          <cell r="P62">
            <v>2.71</v>
          </cell>
          <cell r="Q62">
            <v>2.745</v>
          </cell>
          <cell r="R62">
            <v>0.23</v>
          </cell>
          <cell r="S62">
            <v>0.325</v>
          </cell>
          <cell r="T62">
            <v>2.73</v>
          </cell>
        </row>
        <row r="63">
          <cell r="A63">
            <v>36465</v>
          </cell>
          <cell r="B63">
            <v>2.7</v>
          </cell>
          <cell r="C63">
            <v>2.71</v>
          </cell>
          <cell r="D63">
            <v>3.035</v>
          </cell>
          <cell r="E63">
            <v>2.69</v>
          </cell>
          <cell r="F63">
            <v>2.735</v>
          </cell>
          <cell r="G63">
            <v>0.335</v>
          </cell>
          <cell r="H63">
            <v>0.325</v>
          </cell>
          <cell r="I63">
            <v>-0.00999999999999979</v>
          </cell>
          <cell r="J63">
            <v>0.0349999999999997</v>
          </cell>
          <cell r="K63">
            <v>0.0249999999999999</v>
          </cell>
          <cell r="L63">
            <v>0.02</v>
          </cell>
          <cell r="M63">
            <v>2.935</v>
          </cell>
          <cell r="N63">
            <v>3.195</v>
          </cell>
          <cell r="O63">
            <v>3.74</v>
          </cell>
          <cell r="P63">
            <v>2.685</v>
          </cell>
          <cell r="Q63">
            <v>2.755</v>
          </cell>
          <cell r="R63">
            <v>0.16</v>
          </cell>
          <cell r="S63">
            <v>0.26</v>
          </cell>
          <cell r="T63">
            <v>2.73</v>
          </cell>
        </row>
        <row r="64">
          <cell r="A64">
            <v>36466</v>
          </cell>
          <cell r="B64">
            <v>2.625</v>
          </cell>
          <cell r="C64">
            <v>2.64</v>
          </cell>
          <cell r="D64">
            <v>2.98</v>
          </cell>
          <cell r="E64">
            <v>2.58</v>
          </cell>
          <cell r="F64">
            <v>2.665</v>
          </cell>
          <cell r="G64">
            <v>0.355</v>
          </cell>
          <cell r="H64">
            <v>0.34</v>
          </cell>
          <cell r="I64">
            <v>-0.0150000000000001</v>
          </cell>
          <cell r="J64">
            <v>0.04</v>
          </cell>
          <cell r="K64">
            <v>0.0249999999999999</v>
          </cell>
          <cell r="L64">
            <v>0.0600000000000001</v>
          </cell>
          <cell r="M64">
            <v>2.855</v>
          </cell>
          <cell r="N64">
            <v>3.13</v>
          </cell>
          <cell r="O64">
            <v>3.45</v>
          </cell>
          <cell r="P64">
            <v>2.55</v>
          </cell>
          <cell r="Q64">
            <v>2.595</v>
          </cell>
          <cell r="R64">
            <v>0.15</v>
          </cell>
          <cell r="S64">
            <v>0.275</v>
          </cell>
          <cell r="T64">
            <v>2.56</v>
          </cell>
        </row>
        <row r="65">
          <cell r="A65">
            <v>36467</v>
          </cell>
          <cell r="B65">
            <v>2.665</v>
          </cell>
          <cell r="C65">
            <v>2.635</v>
          </cell>
          <cell r="D65">
            <v>2.955</v>
          </cell>
          <cell r="E65">
            <v>2.61</v>
          </cell>
          <cell r="F65">
            <v>2.725</v>
          </cell>
          <cell r="G65">
            <v>0.29</v>
          </cell>
          <cell r="H65">
            <v>0.32</v>
          </cell>
          <cell r="I65">
            <v>0.0300000000000003</v>
          </cell>
          <cell r="J65">
            <v>0.0600000000000001</v>
          </cell>
          <cell r="K65">
            <v>0.0900000000000003</v>
          </cell>
          <cell r="L65">
            <v>0.0249999999999999</v>
          </cell>
          <cell r="M65">
            <v>2.865</v>
          </cell>
          <cell r="N65">
            <v>3.155</v>
          </cell>
          <cell r="O65">
            <v>3.395</v>
          </cell>
          <cell r="P65">
            <v>2.595</v>
          </cell>
          <cell r="Q65">
            <v>2.615</v>
          </cell>
          <cell r="R65">
            <v>0.2</v>
          </cell>
          <cell r="S65">
            <v>0.29</v>
          </cell>
          <cell r="T65">
            <v>2.57</v>
          </cell>
        </row>
        <row r="66">
          <cell r="A66">
            <v>36468</v>
          </cell>
          <cell r="B66">
            <v>2.685</v>
          </cell>
          <cell r="C66">
            <v>2.69</v>
          </cell>
          <cell r="D66">
            <v>2.945</v>
          </cell>
          <cell r="E66">
            <v>2.635</v>
          </cell>
          <cell r="F66">
            <v>2.755</v>
          </cell>
          <cell r="G66">
            <v>0.26</v>
          </cell>
          <cell r="H66">
            <v>0.255</v>
          </cell>
          <cell r="I66">
            <v>-0.00499999999999989</v>
          </cell>
          <cell r="J66">
            <v>0.0699999999999998</v>
          </cell>
          <cell r="K66">
            <v>0.065</v>
          </cell>
          <cell r="L66">
            <v>0.0550000000000002</v>
          </cell>
          <cell r="M66">
            <v>2.845</v>
          </cell>
          <cell r="N66">
            <v>3.145</v>
          </cell>
          <cell r="O66">
            <v>3.3</v>
          </cell>
          <cell r="P66">
            <v>2.63</v>
          </cell>
          <cell r="Q66">
            <v>2.645</v>
          </cell>
          <cell r="R66">
            <v>0.2</v>
          </cell>
          <cell r="S66">
            <v>0.3</v>
          </cell>
          <cell r="T66">
            <v>2.585</v>
          </cell>
        </row>
        <row r="67">
          <cell r="A67">
            <v>36469</v>
          </cell>
          <cell r="B67">
            <v>2.6</v>
          </cell>
          <cell r="C67">
            <v>2.6</v>
          </cell>
          <cell r="D67">
            <v>2.92</v>
          </cell>
          <cell r="E67">
            <v>2.57</v>
          </cell>
          <cell r="F67">
            <v>2.64</v>
          </cell>
          <cell r="G67">
            <v>0.32</v>
          </cell>
          <cell r="H67">
            <v>0.32</v>
          </cell>
          <cell r="I67">
            <v>0</v>
          </cell>
          <cell r="J67">
            <v>0.04</v>
          </cell>
          <cell r="K67">
            <v>0.04</v>
          </cell>
          <cell r="L67">
            <v>0.0300000000000003</v>
          </cell>
          <cell r="M67">
            <v>2.795</v>
          </cell>
          <cell r="N67">
            <v>3.095</v>
          </cell>
          <cell r="O67">
            <v>3.28</v>
          </cell>
          <cell r="P67">
            <v>2.59</v>
          </cell>
          <cell r="Q67">
            <v>2.6</v>
          </cell>
          <cell r="R67">
            <v>0.175</v>
          </cell>
          <cell r="S67">
            <v>0.3</v>
          </cell>
          <cell r="T67">
            <v>2.57</v>
          </cell>
        </row>
        <row r="68">
          <cell r="A68">
            <v>36470</v>
          </cell>
          <cell r="B68">
            <v>2.425</v>
          </cell>
          <cell r="C68">
            <v>2.42</v>
          </cell>
          <cell r="D68">
            <v>2.715</v>
          </cell>
          <cell r="E68">
            <v>2.35</v>
          </cell>
          <cell r="F68">
            <v>2.47</v>
          </cell>
          <cell r="G68">
            <v>0.29</v>
          </cell>
          <cell r="H68">
            <v>0.295</v>
          </cell>
          <cell r="I68">
            <v>0.00499999999999989</v>
          </cell>
          <cell r="J68">
            <v>0.0450000000000004</v>
          </cell>
          <cell r="K68">
            <v>0.0500000000000003</v>
          </cell>
          <cell r="L68">
            <v>0.0699999999999998</v>
          </cell>
          <cell r="M68">
            <v>2.545</v>
          </cell>
          <cell r="N68">
            <v>2.765</v>
          </cell>
          <cell r="O68">
            <v>3.21</v>
          </cell>
          <cell r="P68">
            <v>2.365</v>
          </cell>
          <cell r="Q68">
            <v>2.4</v>
          </cell>
          <cell r="R68">
            <v>0.0500000000000003</v>
          </cell>
          <cell r="S68">
            <v>0.22</v>
          </cell>
          <cell r="T68">
            <v>2.38</v>
          </cell>
        </row>
        <row r="69">
          <cell r="A69">
            <v>36471</v>
          </cell>
          <cell r="B69">
            <v>2.425</v>
          </cell>
          <cell r="C69">
            <v>2.42</v>
          </cell>
          <cell r="D69">
            <v>2.715</v>
          </cell>
          <cell r="E69">
            <v>2.35</v>
          </cell>
          <cell r="F69">
            <v>2.47</v>
          </cell>
          <cell r="G69">
            <v>0.29</v>
          </cell>
          <cell r="H69">
            <v>0.295</v>
          </cell>
          <cell r="I69">
            <v>0.00499999999999989</v>
          </cell>
          <cell r="J69">
            <v>0.0450000000000004</v>
          </cell>
          <cell r="K69">
            <v>0.0500000000000003</v>
          </cell>
          <cell r="L69">
            <v>0.0699999999999998</v>
          </cell>
          <cell r="M69">
            <v>2.545</v>
          </cell>
          <cell r="N69">
            <v>2.765</v>
          </cell>
          <cell r="O69">
            <v>3.21</v>
          </cell>
          <cell r="P69">
            <v>2.365</v>
          </cell>
          <cell r="Q69">
            <v>2.4</v>
          </cell>
          <cell r="R69">
            <v>0.0500000000000003</v>
          </cell>
          <cell r="S69">
            <v>0.22</v>
          </cell>
          <cell r="T69">
            <v>2.38</v>
          </cell>
        </row>
        <row r="70">
          <cell r="A70">
            <v>36472</v>
          </cell>
          <cell r="B70">
            <v>2.425</v>
          </cell>
          <cell r="C70">
            <v>2.42</v>
          </cell>
          <cell r="D70">
            <v>2.715</v>
          </cell>
          <cell r="E70">
            <v>2.35</v>
          </cell>
          <cell r="F70">
            <v>2.47</v>
          </cell>
          <cell r="G70">
            <v>0.29</v>
          </cell>
          <cell r="H70">
            <v>0.295</v>
          </cell>
          <cell r="I70">
            <v>0.00499999999999989</v>
          </cell>
          <cell r="J70">
            <v>0.0450000000000004</v>
          </cell>
          <cell r="K70">
            <v>0.0500000000000003</v>
          </cell>
          <cell r="L70">
            <v>0.0699999999999998</v>
          </cell>
          <cell r="M70">
            <v>2.545</v>
          </cell>
          <cell r="N70">
            <v>2.765</v>
          </cell>
          <cell r="O70">
            <v>3.21</v>
          </cell>
          <cell r="P70">
            <v>2.365</v>
          </cell>
          <cell r="Q70">
            <v>2.4</v>
          </cell>
          <cell r="R70">
            <v>0.0500000000000003</v>
          </cell>
          <cell r="S70">
            <v>0.22</v>
          </cell>
          <cell r="T70">
            <v>2.38</v>
          </cell>
        </row>
        <row r="71">
          <cell r="A71">
            <v>36473</v>
          </cell>
          <cell r="B71">
            <v>2.39</v>
          </cell>
          <cell r="C71">
            <v>2.375</v>
          </cell>
          <cell r="D71">
            <v>2.725</v>
          </cell>
          <cell r="E71">
            <v>2.34</v>
          </cell>
          <cell r="F71">
            <v>2.44</v>
          </cell>
          <cell r="G71">
            <v>0.335</v>
          </cell>
          <cell r="H71">
            <v>0.35</v>
          </cell>
          <cell r="I71">
            <v>0.0150000000000001</v>
          </cell>
          <cell r="J71">
            <v>0.0499999999999998</v>
          </cell>
          <cell r="K71">
            <v>0.065</v>
          </cell>
          <cell r="L71">
            <v>0.0350000000000001</v>
          </cell>
          <cell r="M71">
            <v>2.53</v>
          </cell>
          <cell r="N71">
            <v>2.84</v>
          </cell>
          <cell r="O71">
            <v>3.135</v>
          </cell>
          <cell r="P71">
            <v>2.275</v>
          </cell>
          <cell r="Q71">
            <v>2.355</v>
          </cell>
          <cell r="R71">
            <v>0.115</v>
          </cell>
          <cell r="S71">
            <v>0.31</v>
          </cell>
          <cell r="T71">
            <v>2.38</v>
          </cell>
        </row>
        <row r="72">
          <cell r="A72">
            <v>36474</v>
          </cell>
          <cell r="B72">
            <v>2.24</v>
          </cell>
          <cell r="C72">
            <v>2.22</v>
          </cell>
          <cell r="D72">
            <v>2.645</v>
          </cell>
          <cell r="E72">
            <v>2.155</v>
          </cell>
          <cell r="F72">
            <v>2.285</v>
          </cell>
          <cell r="G72">
            <v>0.405</v>
          </cell>
          <cell r="H72">
            <v>0.425</v>
          </cell>
          <cell r="I72">
            <v>0.02</v>
          </cell>
          <cell r="J72">
            <v>0.0449999999999999</v>
          </cell>
          <cell r="K72">
            <v>0.065</v>
          </cell>
          <cell r="L72">
            <v>0.0650000000000004</v>
          </cell>
          <cell r="M72">
            <v>2.42</v>
          </cell>
          <cell r="N72">
            <v>2.76</v>
          </cell>
          <cell r="O72">
            <v>2.945</v>
          </cell>
          <cell r="P72">
            <v>2.155</v>
          </cell>
          <cell r="Q72">
            <v>2.205</v>
          </cell>
          <cell r="R72">
            <v>0.115</v>
          </cell>
          <cell r="S72">
            <v>0.34</v>
          </cell>
          <cell r="T72">
            <v>2.2</v>
          </cell>
        </row>
        <row r="73">
          <cell r="A73">
            <v>36475</v>
          </cell>
          <cell r="B73">
            <v>2.19</v>
          </cell>
          <cell r="C73">
            <v>2.155</v>
          </cell>
          <cell r="D73">
            <v>2.61</v>
          </cell>
          <cell r="E73">
            <v>2.03</v>
          </cell>
          <cell r="F73">
            <v>2.255</v>
          </cell>
          <cell r="G73">
            <v>0.42</v>
          </cell>
          <cell r="H73">
            <v>0.455</v>
          </cell>
          <cell r="I73">
            <v>0.0350000000000001</v>
          </cell>
          <cell r="J73">
            <v>0.065</v>
          </cell>
          <cell r="K73">
            <v>0.1</v>
          </cell>
          <cell r="L73">
            <v>0.125</v>
          </cell>
          <cell r="M73">
            <v>2.345</v>
          </cell>
          <cell r="N73">
            <v>2.7</v>
          </cell>
          <cell r="O73">
            <v>2.865</v>
          </cell>
          <cell r="P73">
            <v>2.065</v>
          </cell>
          <cell r="Q73">
            <v>2.1</v>
          </cell>
          <cell r="R73">
            <v>0.0900000000000003</v>
          </cell>
          <cell r="S73">
            <v>0.355</v>
          </cell>
          <cell r="T73">
            <v>2.13</v>
          </cell>
        </row>
        <row r="74">
          <cell r="A74">
            <v>36476</v>
          </cell>
          <cell r="B74">
            <v>2.17</v>
          </cell>
          <cell r="C74">
            <v>2.12</v>
          </cell>
          <cell r="D74">
            <v>2.63</v>
          </cell>
          <cell r="E74">
            <v>2.09</v>
          </cell>
          <cell r="F74">
            <v>2.245</v>
          </cell>
          <cell r="G74">
            <v>0.46</v>
          </cell>
          <cell r="H74">
            <v>0.51</v>
          </cell>
          <cell r="I74">
            <v>0.0499999999999998</v>
          </cell>
          <cell r="J74">
            <v>0.0750000000000002</v>
          </cell>
          <cell r="K74">
            <v>0.125</v>
          </cell>
          <cell r="L74">
            <v>0.0300000000000003</v>
          </cell>
          <cell r="M74">
            <v>2.32</v>
          </cell>
          <cell r="N74">
            <v>2.685</v>
          </cell>
          <cell r="O74">
            <v>2.885</v>
          </cell>
          <cell r="P74">
            <v>2.06</v>
          </cell>
          <cell r="Q74">
            <v>2.09</v>
          </cell>
          <cell r="R74">
            <v>0.0550000000000002</v>
          </cell>
          <cell r="S74">
            <v>0.365</v>
          </cell>
          <cell r="T74">
            <v>2.11</v>
          </cell>
        </row>
        <row r="75">
          <cell r="A75">
            <v>36477</v>
          </cell>
          <cell r="B75">
            <v>1.89</v>
          </cell>
          <cell r="C75">
            <v>1.845</v>
          </cell>
          <cell r="D75">
            <v>2.33</v>
          </cell>
          <cell r="E75">
            <v>1.81</v>
          </cell>
          <cell r="F75">
            <v>1.98</v>
          </cell>
          <cell r="G75">
            <v>0.44</v>
          </cell>
          <cell r="H75">
            <v>0.485</v>
          </cell>
          <cell r="I75">
            <v>0.0449999999999999</v>
          </cell>
          <cell r="J75">
            <v>0.0900000000000001</v>
          </cell>
          <cell r="K75">
            <v>0.135</v>
          </cell>
          <cell r="L75">
            <v>0.0349999999999999</v>
          </cell>
          <cell r="M75">
            <v>2.085</v>
          </cell>
          <cell r="N75">
            <v>2.335</v>
          </cell>
          <cell r="O75">
            <v>2.73</v>
          </cell>
          <cell r="P75">
            <v>1.905</v>
          </cell>
          <cell r="Q75">
            <v>1.95</v>
          </cell>
          <cell r="R75">
            <v>0.00499999999999989</v>
          </cell>
          <cell r="S75">
            <v>0.25</v>
          </cell>
          <cell r="T75">
            <v>2.11</v>
          </cell>
        </row>
        <row r="76">
          <cell r="A76">
            <v>36478</v>
          </cell>
          <cell r="B76">
            <v>1.89</v>
          </cell>
          <cell r="C76">
            <v>1.845</v>
          </cell>
          <cell r="D76">
            <v>2.33</v>
          </cell>
          <cell r="E76">
            <v>1.81</v>
          </cell>
          <cell r="F76">
            <v>1.98</v>
          </cell>
          <cell r="G76">
            <v>0.44</v>
          </cell>
          <cell r="H76">
            <v>0.485</v>
          </cell>
          <cell r="I76">
            <v>0.0449999999999999</v>
          </cell>
          <cell r="J76">
            <v>0.0900000000000001</v>
          </cell>
          <cell r="K76">
            <v>0.135</v>
          </cell>
          <cell r="L76">
            <v>0.0349999999999999</v>
          </cell>
          <cell r="M76">
            <v>2.085</v>
          </cell>
          <cell r="N76">
            <v>2.335</v>
          </cell>
          <cell r="O76">
            <v>2.73</v>
          </cell>
          <cell r="P76">
            <v>1.905</v>
          </cell>
          <cell r="Q76">
            <v>1.95</v>
          </cell>
          <cell r="R76">
            <v>0.00499999999999989</v>
          </cell>
          <cell r="S76">
            <v>0.25</v>
          </cell>
          <cell r="T76">
            <v>2.11</v>
          </cell>
        </row>
        <row r="77">
          <cell r="A77">
            <v>36479</v>
          </cell>
          <cell r="B77">
            <v>1.89</v>
          </cell>
          <cell r="C77">
            <v>1.845</v>
          </cell>
          <cell r="D77">
            <v>2.33</v>
          </cell>
          <cell r="E77">
            <v>1.81</v>
          </cell>
          <cell r="F77">
            <v>1.98</v>
          </cell>
          <cell r="G77">
            <v>0.44</v>
          </cell>
          <cell r="H77">
            <v>0.485</v>
          </cell>
          <cell r="I77">
            <v>0.0449999999999999</v>
          </cell>
          <cell r="J77">
            <v>0.0900000000000001</v>
          </cell>
          <cell r="K77">
            <v>0.135</v>
          </cell>
          <cell r="L77">
            <v>0.0349999999999999</v>
          </cell>
          <cell r="M77">
            <v>2.085</v>
          </cell>
          <cell r="N77">
            <v>2.335</v>
          </cell>
          <cell r="O77">
            <v>2.73</v>
          </cell>
          <cell r="P77">
            <v>1.905</v>
          </cell>
          <cell r="Q77">
            <v>1.95</v>
          </cell>
          <cell r="R77">
            <v>0.00499999999999989</v>
          </cell>
          <cell r="S77">
            <v>0.25</v>
          </cell>
          <cell r="T77">
            <v>2.11</v>
          </cell>
        </row>
        <row r="78">
          <cell r="A78">
            <v>36480</v>
          </cell>
          <cell r="B78">
            <v>2.095</v>
          </cell>
          <cell r="C78">
            <v>2.02</v>
          </cell>
          <cell r="D78">
            <v>2.51</v>
          </cell>
          <cell r="E78">
            <v>1.95</v>
          </cell>
          <cell r="F78">
            <v>2.16</v>
          </cell>
          <cell r="G78">
            <v>0.415</v>
          </cell>
          <cell r="H78">
            <v>0.49</v>
          </cell>
          <cell r="I78">
            <v>0.0750000000000002</v>
          </cell>
          <cell r="J78">
            <v>0.065</v>
          </cell>
          <cell r="K78">
            <v>0.14</v>
          </cell>
          <cell r="L78">
            <v>0.0700000000000001</v>
          </cell>
          <cell r="M78">
            <v>2.19</v>
          </cell>
          <cell r="N78">
            <v>2.615</v>
          </cell>
          <cell r="O78">
            <v>2.56</v>
          </cell>
          <cell r="P78">
            <v>1.855</v>
          </cell>
          <cell r="Q78">
            <v>1.9</v>
          </cell>
          <cell r="R78">
            <v>0.105</v>
          </cell>
          <cell r="S78">
            <v>0.425</v>
          </cell>
          <cell r="T78">
            <v>1.95</v>
          </cell>
        </row>
        <row r="79">
          <cell r="A79">
            <v>36481</v>
          </cell>
          <cell r="B79">
            <v>2</v>
          </cell>
          <cell r="C79">
            <v>1.95</v>
          </cell>
          <cell r="D79">
            <v>2.45</v>
          </cell>
          <cell r="E79">
            <v>1.895</v>
          </cell>
          <cell r="F79">
            <v>2.07</v>
          </cell>
          <cell r="G79">
            <v>0.45</v>
          </cell>
          <cell r="H79">
            <v>0.5</v>
          </cell>
          <cell r="I79">
            <v>0.05</v>
          </cell>
          <cell r="J79">
            <v>0.0699999999999998</v>
          </cell>
          <cell r="K79">
            <v>0.12</v>
          </cell>
          <cell r="L79">
            <v>0.0549999999999999</v>
          </cell>
          <cell r="M79">
            <v>2.165</v>
          </cell>
          <cell r="N79">
            <v>2.555</v>
          </cell>
          <cell r="O79">
            <v>2.595</v>
          </cell>
          <cell r="P79">
            <v>1.855</v>
          </cell>
          <cell r="Q79">
            <v>1.89</v>
          </cell>
          <cell r="R79">
            <v>0.105</v>
          </cell>
          <cell r="S79">
            <v>0.39</v>
          </cell>
          <cell r="T79">
            <v>1.95</v>
          </cell>
        </row>
        <row r="80">
          <cell r="A80">
            <v>36482</v>
          </cell>
          <cell r="B80">
            <v>2.05</v>
          </cell>
          <cell r="C80">
            <v>2.015</v>
          </cell>
          <cell r="D80">
            <v>2.47</v>
          </cell>
          <cell r="E80">
            <v>1.96</v>
          </cell>
          <cell r="F80">
            <v>2.1</v>
          </cell>
          <cell r="G80">
            <v>0.42</v>
          </cell>
          <cell r="H80">
            <v>0.455</v>
          </cell>
          <cell r="I80">
            <v>0.0349999999999997</v>
          </cell>
          <cell r="J80">
            <v>0.0500000000000003</v>
          </cell>
          <cell r="K80">
            <v>0.085</v>
          </cell>
          <cell r="L80">
            <v>0.0550000000000002</v>
          </cell>
          <cell r="M80">
            <v>2.22</v>
          </cell>
          <cell r="N80">
            <v>2.56</v>
          </cell>
          <cell r="O80">
            <v>2.735</v>
          </cell>
          <cell r="P80">
            <v>1.945</v>
          </cell>
          <cell r="Q80">
            <v>2.02</v>
          </cell>
          <cell r="R80">
            <v>0.0899999999999999</v>
          </cell>
          <cell r="S80">
            <v>0.34</v>
          </cell>
          <cell r="T80">
            <v>2</v>
          </cell>
        </row>
        <row r="81">
          <cell r="A81">
            <v>36483</v>
          </cell>
          <cell r="B81">
            <v>2.065</v>
          </cell>
          <cell r="C81">
            <v>2.045</v>
          </cell>
          <cell r="D81">
            <v>2.48</v>
          </cell>
          <cell r="E81">
            <v>2.02</v>
          </cell>
          <cell r="F81">
            <v>2.1</v>
          </cell>
          <cell r="G81">
            <v>0.415</v>
          </cell>
          <cell r="H81">
            <v>0.435</v>
          </cell>
          <cell r="I81">
            <v>0.02</v>
          </cell>
          <cell r="J81">
            <v>0.0350000000000001</v>
          </cell>
          <cell r="K81">
            <v>0.0550000000000002</v>
          </cell>
          <cell r="L81">
            <v>0.0249999999999999</v>
          </cell>
          <cell r="M81">
            <v>2.265</v>
          </cell>
          <cell r="N81">
            <v>2.565</v>
          </cell>
          <cell r="O81">
            <v>2.82</v>
          </cell>
          <cell r="P81">
            <v>1.985</v>
          </cell>
          <cell r="Q81">
            <v>2.05</v>
          </cell>
          <cell r="R81">
            <v>0.085</v>
          </cell>
          <cell r="S81">
            <v>0.3</v>
          </cell>
          <cell r="T81">
            <v>2.04</v>
          </cell>
        </row>
        <row r="82">
          <cell r="A82">
            <v>36484</v>
          </cell>
          <cell r="B82">
            <v>2.015</v>
          </cell>
          <cell r="C82">
            <v>2.005</v>
          </cell>
          <cell r="D82">
            <v>2.44</v>
          </cell>
          <cell r="E82">
            <v>2</v>
          </cell>
          <cell r="F82">
            <v>2.03</v>
          </cell>
          <cell r="G82">
            <v>0.425</v>
          </cell>
          <cell r="H82">
            <v>0.435</v>
          </cell>
          <cell r="I82">
            <v>0.0100000000000002</v>
          </cell>
          <cell r="J82">
            <v>0.0149999999999997</v>
          </cell>
          <cell r="K82">
            <v>0.0249999999999999</v>
          </cell>
          <cell r="L82">
            <v>0.00499999999999989</v>
          </cell>
          <cell r="M82">
            <v>2.325</v>
          </cell>
          <cell r="N82">
            <v>2.56</v>
          </cell>
          <cell r="O82">
            <v>2.77</v>
          </cell>
          <cell r="P82">
            <v>2</v>
          </cell>
          <cell r="Q82">
            <v>2.055</v>
          </cell>
          <cell r="R82">
            <v>0.12</v>
          </cell>
          <cell r="S82">
            <v>0.235</v>
          </cell>
          <cell r="T82">
            <v>2.05</v>
          </cell>
        </row>
        <row r="83">
          <cell r="A83">
            <v>36485</v>
          </cell>
          <cell r="B83">
            <v>2.015</v>
          </cell>
          <cell r="C83">
            <v>2.005</v>
          </cell>
          <cell r="D83">
            <v>2.44</v>
          </cell>
          <cell r="E83">
            <v>2</v>
          </cell>
          <cell r="F83">
            <v>2.03</v>
          </cell>
          <cell r="G83">
            <v>0.425</v>
          </cell>
          <cell r="H83">
            <v>0.435</v>
          </cell>
          <cell r="I83">
            <v>0.0100000000000002</v>
          </cell>
          <cell r="J83">
            <v>0.0149999999999997</v>
          </cell>
          <cell r="K83">
            <v>0.0249999999999999</v>
          </cell>
          <cell r="L83">
            <v>0.00499999999999989</v>
          </cell>
          <cell r="M83">
            <v>2.325</v>
          </cell>
          <cell r="N83">
            <v>2.56</v>
          </cell>
          <cell r="O83">
            <v>2.77</v>
          </cell>
          <cell r="P83">
            <v>2</v>
          </cell>
          <cell r="Q83">
            <v>2.055</v>
          </cell>
          <cell r="R83">
            <v>0.12</v>
          </cell>
          <cell r="S83">
            <v>0.235</v>
          </cell>
          <cell r="T83">
            <v>2.05</v>
          </cell>
        </row>
        <row r="84">
          <cell r="A84">
            <v>36486</v>
          </cell>
          <cell r="B84">
            <v>2.015</v>
          </cell>
          <cell r="C84">
            <v>2.005</v>
          </cell>
          <cell r="D84">
            <v>2.44</v>
          </cell>
          <cell r="E84">
            <v>2</v>
          </cell>
          <cell r="F84">
            <v>2.03</v>
          </cell>
          <cell r="G84">
            <v>0.425</v>
          </cell>
          <cell r="H84">
            <v>0.435</v>
          </cell>
          <cell r="I84">
            <v>0.0100000000000002</v>
          </cell>
          <cell r="J84">
            <v>0.0149999999999997</v>
          </cell>
          <cell r="K84">
            <v>0.0249999999999999</v>
          </cell>
          <cell r="L84">
            <v>0.00499999999999989</v>
          </cell>
          <cell r="M84">
            <v>2.325</v>
          </cell>
          <cell r="N84">
            <v>2.56</v>
          </cell>
          <cell r="O84">
            <v>2.77</v>
          </cell>
          <cell r="P84">
            <v>2</v>
          </cell>
          <cell r="Q84">
            <v>2.055</v>
          </cell>
          <cell r="R84">
            <v>0.12</v>
          </cell>
          <cell r="S84">
            <v>0.235</v>
          </cell>
          <cell r="T84">
            <v>2.05</v>
          </cell>
        </row>
        <row r="85">
          <cell r="A85">
            <v>36487</v>
          </cell>
          <cell r="B85">
            <v>1.98</v>
          </cell>
          <cell r="C85">
            <v>2</v>
          </cell>
          <cell r="D85">
            <v>2.43</v>
          </cell>
          <cell r="E85">
            <v>1.92</v>
          </cell>
          <cell r="F85">
            <v>1.965</v>
          </cell>
          <cell r="G85">
            <v>0.45</v>
          </cell>
          <cell r="H85">
            <v>0.43</v>
          </cell>
          <cell r="I85">
            <v>-0.02</v>
          </cell>
          <cell r="J85">
            <v>-0.0149999999999999</v>
          </cell>
          <cell r="K85">
            <v>-0.0349999999999999</v>
          </cell>
          <cell r="L85">
            <v>0.0800000000000001</v>
          </cell>
          <cell r="M85">
            <v>2.28</v>
          </cell>
          <cell r="N85">
            <v>2.575</v>
          </cell>
          <cell r="O85">
            <v>2.515</v>
          </cell>
          <cell r="P85">
            <v>1.915</v>
          </cell>
          <cell r="Q85">
            <v>1.945</v>
          </cell>
          <cell r="R85">
            <v>0.145</v>
          </cell>
          <cell r="S85">
            <v>0.295</v>
          </cell>
          <cell r="T85">
            <v>1.92</v>
          </cell>
        </row>
        <row r="86">
          <cell r="A86">
            <v>36488</v>
          </cell>
          <cell r="B86">
            <v>2.025</v>
          </cell>
          <cell r="C86">
            <v>2.025</v>
          </cell>
          <cell r="D86">
            <v>2.47</v>
          </cell>
          <cell r="E86">
            <v>1.99</v>
          </cell>
          <cell r="F86">
            <v>2.01</v>
          </cell>
          <cell r="G86">
            <v>0.445</v>
          </cell>
          <cell r="H86">
            <v>0.445</v>
          </cell>
          <cell r="I86">
            <v>0</v>
          </cell>
          <cell r="J86">
            <v>-0.0150000000000001</v>
          </cell>
          <cell r="K86">
            <v>-0.0150000000000001</v>
          </cell>
          <cell r="L86">
            <v>0.0349999999999999</v>
          </cell>
          <cell r="M86">
            <v>2.33</v>
          </cell>
          <cell r="N86">
            <v>2.615</v>
          </cell>
          <cell r="O86">
            <v>2.605</v>
          </cell>
          <cell r="P86">
            <v>1.965</v>
          </cell>
          <cell r="Q86">
            <v>1.98</v>
          </cell>
          <cell r="R86">
            <v>0.145</v>
          </cell>
          <cell r="S86">
            <v>0.285</v>
          </cell>
          <cell r="T86">
            <v>1.935</v>
          </cell>
        </row>
        <row r="87">
          <cell r="A87">
            <v>36489</v>
          </cell>
          <cell r="B87">
            <v>1.9</v>
          </cell>
          <cell r="C87">
            <v>1.9</v>
          </cell>
          <cell r="D87">
            <v>2.35</v>
          </cell>
          <cell r="E87">
            <v>1.925</v>
          </cell>
          <cell r="F87">
            <v>1.915</v>
          </cell>
          <cell r="G87">
            <v>0.45</v>
          </cell>
          <cell r="H87">
            <v>0.45</v>
          </cell>
          <cell r="I87">
            <v>0</v>
          </cell>
          <cell r="J87">
            <v>0.0150000000000001</v>
          </cell>
          <cell r="K87">
            <v>0.0150000000000001</v>
          </cell>
          <cell r="L87">
            <v>-0.0250000000000001</v>
          </cell>
          <cell r="M87">
            <v>2.28</v>
          </cell>
          <cell r="N87">
            <v>2.445</v>
          </cell>
          <cell r="O87">
            <v>2.64</v>
          </cell>
          <cell r="P87">
            <v>1.99</v>
          </cell>
          <cell r="Q87">
            <v>2.015</v>
          </cell>
          <cell r="R87">
            <v>0.0949999999999998</v>
          </cell>
          <cell r="S87">
            <v>0.165</v>
          </cell>
          <cell r="T87">
            <v>1.995</v>
          </cell>
        </row>
        <row r="88">
          <cell r="A88">
            <v>36490</v>
          </cell>
          <cell r="B88">
            <v>1.9</v>
          </cell>
          <cell r="C88">
            <v>1.9</v>
          </cell>
          <cell r="D88">
            <v>2.35</v>
          </cell>
          <cell r="E88">
            <v>1.925</v>
          </cell>
          <cell r="F88">
            <v>1.915</v>
          </cell>
          <cell r="G88">
            <v>0.45</v>
          </cell>
          <cell r="H88">
            <v>0.45</v>
          </cell>
          <cell r="I88">
            <v>0</v>
          </cell>
          <cell r="J88">
            <v>0.0150000000000001</v>
          </cell>
          <cell r="K88">
            <v>0.0150000000000001</v>
          </cell>
          <cell r="L88">
            <v>-0.0250000000000001</v>
          </cell>
          <cell r="M88">
            <v>2.28</v>
          </cell>
          <cell r="N88">
            <v>2.445</v>
          </cell>
          <cell r="O88">
            <v>2.64</v>
          </cell>
          <cell r="P88">
            <v>1.99</v>
          </cell>
          <cell r="Q88">
            <v>2.015</v>
          </cell>
          <cell r="R88">
            <v>0.0949999999999998</v>
          </cell>
          <cell r="S88">
            <v>0.165</v>
          </cell>
          <cell r="T88">
            <v>1.995</v>
          </cell>
        </row>
        <row r="89">
          <cell r="A89">
            <v>36491</v>
          </cell>
          <cell r="B89">
            <v>1.9</v>
          </cell>
          <cell r="C89">
            <v>1.9</v>
          </cell>
          <cell r="D89">
            <v>2.35</v>
          </cell>
          <cell r="E89">
            <v>1.925</v>
          </cell>
          <cell r="F89">
            <v>1.915</v>
          </cell>
          <cell r="G89">
            <v>0.45</v>
          </cell>
          <cell r="H89">
            <v>0.45</v>
          </cell>
          <cell r="I89">
            <v>0</v>
          </cell>
          <cell r="J89">
            <v>0.0150000000000001</v>
          </cell>
          <cell r="K89">
            <v>0.0150000000000001</v>
          </cell>
          <cell r="L89">
            <v>-0.0250000000000001</v>
          </cell>
          <cell r="M89">
            <v>2.28</v>
          </cell>
          <cell r="N89">
            <v>2.445</v>
          </cell>
          <cell r="O89">
            <v>2.64</v>
          </cell>
          <cell r="P89">
            <v>1.99</v>
          </cell>
          <cell r="Q89">
            <v>2.015</v>
          </cell>
          <cell r="R89">
            <v>0.0949999999999998</v>
          </cell>
          <cell r="S89">
            <v>0.165</v>
          </cell>
          <cell r="T89">
            <v>1.995</v>
          </cell>
        </row>
        <row r="90">
          <cell r="A90">
            <v>36492</v>
          </cell>
          <cell r="B90">
            <v>1.9</v>
          </cell>
          <cell r="C90">
            <v>1.9</v>
          </cell>
          <cell r="D90">
            <v>2.35</v>
          </cell>
          <cell r="E90">
            <v>1.925</v>
          </cell>
          <cell r="F90">
            <v>1.915</v>
          </cell>
          <cell r="G90">
            <v>0.45</v>
          </cell>
          <cell r="H90">
            <v>0.45</v>
          </cell>
          <cell r="I90">
            <v>0</v>
          </cell>
          <cell r="J90">
            <v>0.0150000000000001</v>
          </cell>
          <cell r="K90">
            <v>0.0150000000000001</v>
          </cell>
          <cell r="L90">
            <v>-0.0250000000000001</v>
          </cell>
          <cell r="M90">
            <v>2.28</v>
          </cell>
          <cell r="N90">
            <v>2.445</v>
          </cell>
          <cell r="O90">
            <v>2.64</v>
          </cell>
          <cell r="P90">
            <v>1.99</v>
          </cell>
          <cell r="Q90">
            <v>2.015</v>
          </cell>
          <cell r="R90">
            <v>0.0949999999999998</v>
          </cell>
          <cell r="S90">
            <v>0.165</v>
          </cell>
          <cell r="T90">
            <v>1.995</v>
          </cell>
        </row>
        <row r="91">
          <cell r="A91">
            <v>36493</v>
          </cell>
          <cell r="B91">
            <v>1.9</v>
          </cell>
          <cell r="C91">
            <v>1.9</v>
          </cell>
          <cell r="D91">
            <v>2.35</v>
          </cell>
          <cell r="E91">
            <v>1.925</v>
          </cell>
          <cell r="F91">
            <v>1.915</v>
          </cell>
          <cell r="G91">
            <v>0.45</v>
          </cell>
          <cell r="H91">
            <v>0.45</v>
          </cell>
          <cell r="I91">
            <v>0</v>
          </cell>
          <cell r="J91">
            <v>0.0150000000000001</v>
          </cell>
          <cell r="K91">
            <v>0.0150000000000001</v>
          </cell>
          <cell r="L91">
            <v>-0.0250000000000001</v>
          </cell>
          <cell r="M91">
            <v>2.28</v>
          </cell>
          <cell r="N91">
            <v>2.445</v>
          </cell>
          <cell r="O91">
            <v>2.64</v>
          </cell>
          <cell r="P91">
            <v>1.99</v>
          </cell>
          <cell r="Q91">
            <v>2.015</v>
          </cell>
          <cell r="R91">
            <v>0.0949999999999998</v>
          </cell>
          <cell r="S91">
            <v>0.165</v>
          </cell>
          <cell r="T91">
            <v>1.995</v>
          </cell>
        </row>
        <row r="92">
          <cell r="A92">
            <v>36494</v>
          </cell>
          <cell r="B92">
            <v>2.065</v>
          </cell>
          <cell r="C92">
            <v>2.085</v>
          </cell>
          <cell r="D92">
            <v>2.465</v>
          </cell>
          <cell r="E92">
            <v>1.975</v>
          </cell>
          <cell r="F92">
            <v>2.08</v>
          </cell>
          <cell r="G92">
            <v>0.4</v>
          </cell>
          <cell r="H92">
            <v>0.38</v>
          </cell>
          <cell r="I92">
            <v>-0.02</v>
          </cell>
          <cell r="J92">
            <v>0.0150000000000001</v>
          </cell>
          <cell r="K92">
            <v>-0.00499999999999989</v>
          </cell>
          <cell r="L92">
            <v>0.11</v>
          </cell>
          <cell r="M92">
            <v>2.31</v>
          </cell>
          <cell r="N92">
            <v>2.605</v>
          </cell>
          <cell r="O92">
            <v>2.68</v>
          </cell>
          <cell r="P92">
            <v>1.98</v>
          </cell>
          <cell r="Q92">
            <v>1.995</v>
          </cell>
          <cell r="R92">
            <v>0.14</v>
          </cell>
          <cell r="S92">
            <v>0.295</v>
          </cell>
          <cell r="T92">
            <v>1.995</v>
          </cell>
        </row>
        <row r="93">
          <cell r="A93">
            <v>36495</v>
          </cell>
          <cell r="B93">
            <v>2.11</v>
          </cell>
          <cell r="C93">
            <v>2.12</v>
          </cell>
          <cell r="D93">
            <v>2.44</v>
          </cell>
          <cell r="E93">
            <v>2.08</v>
          </cell>
          <cell r="F93">
            <v>2.15</v>
          </cell>
          <cell r="G93">
            <v>0.33</v>
          </cell>
          <cell r="H93">
            <v>0.32</v>
          </cell>
          <cell r="I93">
            <v>-0.0100000000000002</v>
          </cell>
          <cell r="J93">
            <v>0.04</v>
          </cell>
          <cell r="K93">
            <v>0.0299999999999998</v>
          </cell>
          <cell r="L93">
            <v>0.04</v>
          </cell>
          <cell r="M93">
            <v>2.34</v>
          </cell>
          <cell r="N93">
            <v>2.565</v>
          </cell>
          <cell r="O93">
            <v>2.79</v>
          </cell>
          <cell r="P93">
            <v>2.035</v>
          </cell>
          <cell r="Q93">
            <v>2.095</v>
          </cell>
          <cell r="R93">
            <v>0.125</v>
          </cell>
          <cell r="S93">
            <v>0.225</v>
          </cell>
          <cell r="T93">
            <v>2.05</v>
          </cell>
        </row>
        <row r="94">
          <cell r="A94">
            <v>36496</v>
          </cell>
          <cell r="B94">
            <v>2.065</v>
          </cell>
          <cell r="C94">
            <v>2.06</v>
          </cell>
          <cell r="D94">
            <v>2.415</v>
          </cell>
          <cell r="E94">
            <v>2.04</v>
          </cell>
          <cell r="F94">
            <v>2.09</v>
          </cell>
          <cell r="G94">
            <v>0.35</v>
          </cell>
          <cell r="H94">
            <v>0.355</v>
          </cell>
          <cell r="I94">
            <v>0.00499999999999989</v>
          </cell>
          <cell r="J94">
            <v>0.0249999999999999</v>
          </cell>
          <cell r="K94">
            <v>0.0299999999999998</v>
          </cell>
          <cell r="L94">
            <v>0.02</v>
          </cell>
          <cell r="M94">
            <v>2.315</v>
          </cell>
          <cell r="N94">
            <v>2.495</v>
          </cell>
          <cell r="O94">
            <v>2.72</v>
          </cell>
          <cell r="P94">
            <v>2.025</v>
          </cell>
          <cell r="Q94">
            <v>2.085</v>
          </cell>
          <cell r="R94">
            <v>0.0800000000000001</v>
          </cell>
          <cell r="S94">
            <v>0.18</v>
          </cell>
          <cell r="T94">
            <v>2.035</v>
          </cell>
        </row>
        <row r="95">
          <cell r="A95">
            <v>36497</v>
          </cell>
          <cell r="B95">
            <v>2.045</v>
          </cell>
          <cell r="C95">
            <v>2.045</v>
          </cell>
          <cell r="D95">
            <v>2.365</v>
          </cell>
          <cell r="E95">
            <v>2.005</v>
          </cell>
          <cell r="F95">
            <v>2.07</v>
          </cell>
          <cell r="G95">
            <v>0.32</v>
          </cell>
          <cell r="H95">
            <v>0.32</v>
          </cell>
          <cell r="I95">
            <v>0</v>
          </cell>
          <cell r="J95">
            <v>0.0249999999999999</v>
          </cell>
          <cell r="K95">
            <v>0.0249999999999999</v>
          </cell>
          <cell r="L95">
            <v>0.04</v>
          </cell>
          <cell r="M95">
            <v>2.24</v>
          </cell>
          <cell r="N95">
            <v>2.39</v>
          </cell>
          <cell r="O95">
            <v>2.735</v>
          </cell>
          <cell r="P95">
            <v>1.995</v>
          </cell>
          <cell r="Q95">
            <v>2.03</v>
          </cell>
          <cell r="R95">
            <v>0.0249999999999999</v>
          </cell>
          <cell r="S95">
            <v>0.15</v>
          </cell>
          <cell r="T95">
            <v>2.025</v>
          </cell>
        </row>
        <row r="96">
          <cell r="A96">
            <v>36498</v>
          </cell>
          <cell r="B96">
            <v>2.03</v>
          </cell>
          <cell r="C96">
            <v>2.02</v>
          </cell>
          <cell r="D96">
            <v>2.335</v>
          </cell>
          <cell r="E96">
            <v>1.995</v>
          </cell>
          <cell r="F96">
            <v>2.07</v>
          </cell>
          <cell r="G96">
            <v>0.305</v>
          </cell>
          <cell r="H96">
            <v>0.315</v>
          </cell>
          <cell r="I96">
            <v>0.00999999999999979</v>
          </cell>
          <cell r="J96">
            <v>0.04</v>
          </cell>
          <cell r="K96">
            <v>0.0499999999999998</v>
          </cell>
          <cell r="L96">
            <v>0.0249999999999999</v>
          </cell>
          <cell r="M96">
            <v>2.235</v>
          </cell>
          <cell r="N96">
            <v>2.4</v>
          </cell>
          <cell r="O96">
            <v>2.7</v>
          </cell>
          <cell r="P96">
            <v>1.98</v>
          </cell>
          <cell r="Q96">
            <v>2.025</v>
          </cell>
          <cell r="R96">
            <v>0.065</v>
          </cell>
          <cell r="S96">
            <v>0.165</v>
          </cell>
          <cell r="T96">
            <v>2.005</v>
          </cell>
        </row>
        <row r="97">
          <cell r="A97">
            <v>36499</v>
          </cell>
          <cell r="B97">
            <v>2.03</v>
          </cell>
          <cell r="C97">
            <v>2.02</v>
          </cell>
          <cell r="D97">
            <v>2.335</v>
          </cell>
          <cell r="E97">
            <v>1.995</v>
          </cell>
          <cell r="F97">
            <v>2.07</v>
          </cell>
          <cell r="G97">
            <v>0.305</v>
          </cell>
          <cell r="H97">
            <v>0.315</v>
          </cell>
          <cell r="I97">
            <v>0.00999999999999979</v>
          </cell>
          <cell r="J97">
            <v>0.04</v>
          </cell>
          <cell r="K97">
            <v>0.0499999999999998</v>
          </cell>
          <cell r="L97">
            <v>0.0249999999999999</v>
          </cell>
          <cell r="M97">
            <v>2.235</v>
          </cell>
          <cell r="N97">
            <v>2.4</v>
          </cell>
          <cell r="O97">
            <v>2.7</v>
          </cell>
          <cell r="P97">
            <v>1.98</v>
          </cell>
          <cell r="Q97">
            <v>2.025</v>
          </cell>
          <cell r="R97">
            <v>0.065</v>
          </cell>
          <cell r="S97">
            <v>0.165</v>
          </cell>
          <cell r="T97">
            <v>2.005</v>
          </cell>
        </row>
        <row r="98">
          <cell r="A98">
            <v>36500</v>
          </cell>
          <cell r="B98">
            <v>2.03</v>
          </cell>
          <cell r="C98">
            <v>2.02</v>
          </cell>
          <cell r="D98">
            <v>2.335</v>
          </cell>
          <cell r="E98">
            <v>1.995</v>
          </cell>
          <cell r="F98">
            <v>2.07</v>
          </cell>
          <cell r="G98">
            <v>0.305</v>
          </cell>
          <cell r="H98">
            <v>0.315</v>
          </cell>
          <cell r="I98">
            <v>0.00999999999999979</v>
          </cell>
          <cell r="J98">
            <v>0.04</v>
          </cell>
          <cell r="K98">
            <v>0.0499999999999998</v>
          </cell>
          <cell r="L98">
            <v>0.0249999999999999</v>
          </cell>
          <cell r="M98">
            <v>2.235</v>
          </cell>
          <cell r="N98">
            <v>2.4</v>
          </cell>
          <cell r="O98">
            <v>2.7</v>
          </cell>
          <cell r="P98">
            <v>1.98</v>
          </cell>
          <cell r="Q98">
            <v>2.025</v>
          </cell>
          <cell r="R98">
            <v>0.065</v>
          </cell>
          <cell r="S98">
            <v>0.165</v>
          </cell>
          <cell r="T98">
            <v>2.005</v>
          </cell>
        </row>
        <row r="99">
          <cell r="A99">
            <v>36501</v>
          </cell>
          <cell r="B99">
            <v>2.095</v>
          </cell>
          <cell r="C99">
            <v>2.105</v>
          </cell>
          <cell r="D99">
            <v>2.385</v>
          </cell>
          <cell r="E99">
            <v>2.045</v>
          </cell>
          <cell r="F99">
            <v>2.095</v>
          </cell>
          <cell r="G99">
            <v>0.29</v>
          </cell>
          <cell r="H99">
            <v>0.28</v>
          </cell>
          <cell r="I99">
            <v>-0.00999999999999979</v>
          </cell>
          <cell r="J99">
            <v>0</v>
          </cell>
          <cell r="K99">
            <v>-0.00999999999999979</v>
          </cell>
          <cell r="L99">
            <v>0.0600000000000001</v>
          </cell>
          <cell r="M99">
            <v>2.275</v>
          </cell>
          <cell r="N99">
            <v>2.47</v>
          </cell>
          <cell r="O99">
            <v>2.58</v>
          </cell>
          <cell r="P99">
            <v>2.035</v>
          </cell>
          <cell r="Q99">
            <v>2.065</v>
          </cell>
          <cell r="R99">
            <v>0.0850000000000004</v>
          </cell>
          <cell r="S99">
            <v>0.195</v>
          </cell>
          <cell r="T99">
            <v>1.965</v>
          </cell>
        </row>
        <row r="100">
          <cell r="A100">
            <v>36502</v>
          </cell>
          <cell r="B100">
            <v>2.14</v>
          </cell>
          <cell r="C100">
            <v>2.14</v>
          </cell>
          <cell r="D100">
            <v>2.415</v>
          </cell>
          <cell r="E100">
            <v>2.1</v>
          </cell>
          <cell r="F100">
            <v>2.15</v>
          </cell>
          <cell r="G100">
            <v>0.275</v>
          </cell>
          <cell r="H100">
            <v>0.275</v>
          </cell>
          <cell r="I100">
            <v>0</v>
          </cell>
          <cell r="J100">
            <v>0.00999999999999979</v>
          </cell>
          <cell r="K100">
            <v>0.00999999999999979</v>
          </cell>
          <cell r="L100">
            <v>0.04</v>
          </cell>
          <cell r="M100">
            <v>2.295</v>
          </cell>
          <cell r="N100">
            <v>2.465</v>
          </cell>
          <cell r="O100">
            <v>2.625</v>
          </cell>
          <cell r="P100">
            <v>2.12</v>
          </cell>
          <cell r="Q100">
            <v>2.145</v>
          </cell>
          <cell r="R100">
            <v>0.0499999999999998</v>
          </cell>
          <cell r="S100">
            <v>0.17</v>
          </cell>
          <cell r="T100">
            <v>2.02</v>
          </cell>
        </row>
        <row r="101">
          <cell r="A101">
            <v>36503</v>
          </cell>
          <cell r="B101">
            <v>2.185</v>
          </cell>
          <cell r="C101">
            <v>2.195</v>
          </cell>
          <cell r="D101">
            <v>2.455</v>
          </cell>
          <cell r="E101">
            <v>2.17</v>
          </cell>
          <cell r="F101">
            <v>2.19</v>
          </cell>
          <cell r="G101">
            <v>0.27</v>
          </cell>
          <cell r="H101">
            <v>0.26</v>
          </cell>
          <cell r="I101">
            <v>-0.00999999999999979</v>
          </cell>
          <cell r="J101">
            <v>0.00499999999999989</v>
          </cell>
          <cell r="K101">
            <v>-0.00499999999999989</v>
          </cell>
          <cell r="L101">
            <v>0.0249999999999999</v>
          </cell>
          <cell r="M101">
            <v>2.37</v>
          </cell>
          <cell r="N101">
            <v>2.525</v>
          </cell>
          <cell r="O101">
            <v>2.665</v>
          </cell>
          <cell r="P101">
            <v>2.215</v>
          </cell>
          <cell r="Q101">
            <v>2.245</v>
          </cell>
          <cell r="R101">
            <v>0.0699999999999998</v>
          </cell>
          <cell r="S101">
            <v>0.155</v>
          </cell>
          <cell r="T101">
            <v>2.12</v>
          </cell>
        </row>
        <row r="102">
          <cell r="A102">
            <v>36504</v>
          </cell>
          <cell r="B102">
            <v>2.185</v>
          </cell>
          <cell r="C102">
            <v>2.195</v>
          </cell>
          <cell r="D102">
            <v>2.43</v>
          </cell>
          <cell r="E102">
            <v>2.145</v>
          </cell>
          <cell r="F102">
            <v>2.185</v>
          </cell>
          <cell r="G102">
            <v>0.245</v>
          </cell>
          <cell r="H102">
            <v>0.235</v>
          </cell>
          <cell r="I102">
            <v>-0.00999999999999979</v>
          </cell>
          <cell r="J102">
            <v>0</v>
          </cell>
          <cell r="K102">
            <v>-0.00999999999999979</v>
          </cell>
          <cell r="L102">
            <v>0.0499999999999998</v>
          </cell>
          <cell r="M102">
            <v>2.395</v>
          </cell>
          <cell r="N102">
            <v>2.5</v>
          </cell>
          <cell r="O102">
            <v>2.665</v>
          </cell>
          <cell r="P102">
            <v>2.26</v>
          </cell>
          <cell r="Q102">
            <v>2.28</v>
          </cell>
          <cell r="R102">
            <v>0.0699999999999998</v>
          </cell>
          <cell r="S102">
            <v>0.105</v>
          </cell>
          <cell r="T102">
            <v>2.195</v>
          </cell>
        </row>
        <row r="103">
          <cell r="A103">
            <v>36505</v>
          </cell>
          <cell r="B103">
            <v>2.17</v>
          </cell>
          <cell r="C103">
            <v>2.17</v>
          </cell>
          <cell r="D103">
            <v>2.435</v>
          </cell>
          <cell r="E103">
            <v>2.16</v>
          </cell>
          <cell r="F103">
            <v>2.195</v>
          </cell>
          <cell r="G103">
            <v>0.265</v>
          </cell>
          <cell r="H103">
            <v>0.265</v>
          </cell>
          <cell r="I103">
            <v>0</v>
          </cell>
          <cell r="J103">
            <v>0.0249999999999999</v>
          </cell>
          <cell r="K103">
            <v>0.0249999999999999</v>
          </cell>
          <cell r="L103">
            <v>0.00999999999999979</v>
          </cell>
          <cell r="M103">
            <v>2.4</v>
          </cell>
          <cell r="N103">
            <v>2.52</v>
          </cell>
          <cell r="O103">
            <v>2.77</v>
          </cell>
          <cell r="P103">
            <v>2.315</v>
          </cell>
          <cell r="Q103">
            <v>2.32</v>
          </cell>
          <cell r="R103">
            <v>0.085</v>
          </cell>
          <cell r="S103">
            <v>0.12</v>
          </cell>
          <cell r="T103">
            <v>2.245</v>
          </cell>
        </row>
        <row r="104">
          <cell r="A104">
            <v>36506</v>
          </cell>
          <cell r="B104">
            <v>2.17</v>
          </cell>
          <cell r="C104">
            <v>2.17</v>
          </cell>
          <cell r="D104">
            <v>2.435</v>
          </cell>
          <cell r="E104">
            <v>2.16</v>
          </cell>
          <cell r="F104">
            <v>2.195</v>
          </cell>
          <cell r="G104">
            <v>0.265</v>
          </cell>
          <cell r="H104">
            <v>0.265</v>
          </cell>
          <cell r="I104">
            <v>0</v>
          </cell>
          <cell r="J104">
            <v>0.0249999999999999</v>
          </cell>
          <cell r="K104">
            <v>0.0249999999999999</v>
          </cell>
          <cell r="L104">
            <v>0.00999999999999979</v>
          </cell>
          <cell r="M104">
            <v>2.4</v>
          </cell>
          <cell r="N104">
            <v>2.52</v>
          </cell>
          <cell r="O104">
            <v>2.77</v>
          </cell>
          <cell r="P104">
            <v>2.315</v>
          </cell>
          <cell r="Q104">
            <v>2.32</v>
          </cell>
          <cell r="R104">
            <v>0.085</v>
          </cell>
          <cell r="S104">
            <v>0.12</v>
          </cell>
          <cell r="T104">
            <v>2.245</v>
          </cell>
        </row>
        <row r="105">
          <cell r="A105">
            <v>36507</v>
          </cell>
          <cell r="B105">
            <v>2.17</v>
          </cell>
          <cell r="C105">
            <v>2.17</v>
          </cell>
          <cell r="D105">
            <v>2.435</v>
          </cell>
          <cell r="E105">
            <v>2.16</v>
          </cell>
          <cell r="F105">
            <v>2.195</v>
          </cell>
          <cell r="G105">
            <v>0.265</v>
          </cell>
          <cell r="H105">
            <v>0.265</v>
          </cell>
          <cell r="I105">
            <v>0</v>
          </cell>
          <cell r="J105">
            <v>0.0249999999999999</v>
          </cell>
          <cell r="K105">
            <v>0.0249999999999999</v>
          </cell>
          <cell r="L105">
            <v>0.00999999999999979</v>
          </cell>
          <cell r="M105">
            <v>2.4</v>
          </cell>
          <cell r="N105">
            <v>2.52</v>
          </cell>
          <cell r="O105">
            <v>2.77</v>
          </cell>
          <cell r="P105">
            <v>2.315</v>
          </cell>
          <cell r="Q105">
            <v>2.32</v>
          </cell>
          <cell r="R105">
            <v>0.085</v>
          </cell>
          <cell r="S105">
            <v>0.12</v>
          </cell>
          <cell r="T105">
            <v>2.245</v>
          </cell>
        </row>
        <row r="106">
          <cell r="A106">
            <v>36508</v>
          </cell>
          <cell r="B106">
            <v>2.28</v>
          </cell>
          <cell r="C106">
            <v>2.28</v>
          </cell>
          <cell r="D106">
            <v>2.515</v>
          </cell>
          <cell r="E106">
            <v>2.22</v>
          </cell>
          <cell r="F106">
            <v>2.295</v>
          </cell>
          <cell r="G106">
            <v>0.235</v>
          </cell>
          <cell r="H106">
            <v>0.235</v>
          </cell>
          <cell r="I106">
            <v>0</v>
          </cell>
          <cell r="J106">
            <v>0.0150000000000001</v>
          </cell>
          <cell r="K106">
            <v>0.0150000000000001</v>
          </cell>
          <cell r="L106">
            <v>0.0599999999999996</v>
          </cell>
          <cell r="M106">
            <v>2.425</v>
          </cell>
          <cell r="N106">
            <v>2.58</v>
          </cell>
          <cell r="O106">
            <v>2.82</v>
          </cell>
          <cell r="P106">
            <v>2.315</v>
          </cell>
          <cell r="Q106">
            <v>2.31</v>
          </cell>
          <cell r="R106">
            <v>0.065</v>
          </cell>
          <cell r="S106">
            <v>0.155</v>
          </cell>
          <cell r="T106">
            <v>2.25</v>
          </cell>
        </row>
        <row r="107">
          <cell r="A107">
            <v>36509</v>
          </cell>
          <cell r="B107">
            <v>2.43</v>
          </cell>
          <cell r="C107">
            <v>2.415</v>
          </cell>
          <cell r="D107">
            <v>2.61</v>
          </cell>
          <cell r="E107">
            <v>2.34</v>
          </cell>
          <cell r="F107">
            <v>2.455</v>
          </cell>
          <cell r="G107">
            <v>0.18</v>
          </cell>
          <cell r="H107">
            <v>0.195</v>
          </cell>
          <cell r="I107">
            <v>0.0150000000000001</v>
          </cell>
          <cell r="J107">
            <v>0.0249999999999999</v>
          </cell>
          <cell r="K107">
            <v>0.04</v>
          </cell>
          <cell r="L107">
            <v>0.0750000000000002</v>
          </cell>
          <cell r="M107">
            <v>2.555</v>
          </cell>
          <cell r="N107">
            <v>2.725</v>
          </cell>
          <cell r="O107">
            <v>3.06</v>
          </cell>
          <cell r="P107">
            <v>2.395</v>
          </cell>
          <cell r="Q107">
            <v>2.415</v>
          </cell>
          <cell r="R107">
            <v>0.115</v>
          </cell>
          <cell r="S107">
            <v>0.17</v>
          </cell>
          <cell r="T107">
            <v>2.37</v>
          </cell>
        </row>
        <row r="108">
          <cell r="A108">
            <v>36510</v>
          </cell>
          <cell r="B108">
            <v>2.47</v>
          </cell>
          <cell r="C108">
            <v>2.475</v>
          </cell>
          <cell r="D108">
            <v>2.655</v>
          </cell>
          <cell r="E108">
            <v>2.4</v>
          </cell>
          <cell r="F108">
            <v>2.5</v>
          </cell>
          <cell r="G108">
            <v>0.185</v>
          </cell>
          <cell r="H108">
            <v>0.18</v>
          </cell>
          <cell r="I108">
            <v>-0.00499999999999989</v>
          </cell>
          <cell r="J108">
            <v>0.0299999999999998</v>
          </cell>
          <cell r="K108">
            <v>0.0249999999999999</v>
          </cell>
          <cell r="L108">
            <v>0.0750000000000002</v>
          </cell>
          <cell r="M108">
            <v>2.535</v>
          </cell>
          <cell r="N108">
            <v>2.705</v>
          </cell>
          <cell r="O108">
            <v>3.09</v>
          </cell>
          <cell r="P108">
            <v>2.43</v>
          </cell>
          <cell r="Q108">
            <v>2.44</v>
          </cell>
          <cell r="R108">
            <v>0.0500000000000003</v>
          </cell>
          <cell r="S108">
            <v>0.17</v>
          </cell>
          <cell r="T108">
            <v>2.415</v>
          </cell>
        </row>
        <row r="109">
          <cell r="A109">
            <v>36511</v>
          </cell>
          <cell r="B109">
            <v>2.44</v>
          </cell>
          <cell r="C109">
            <v>2.44</v>
          </cell>
          <cell r="D109">
            <v>2.635</v>
          </cell>
          <cell r="E109">
            <v>2.37</v>
          </cell>
          <cell r="F109">
            <v>2.475</v>
          </cell>
          <cell r="G109">
            <v>0.195</v>
          </cell>
          <cell r="H109">
            <v>0.195</v>
          </cell>
          <cell r="I109">
            <v>0</v>
          </cell>
          <cell r="J109">
            <v>0.0350000000000001</v>
          </cell>
          <cell r="K109">
            <v>0.0350000000000001</v>
          </cell>
          <cell r="L109">
            <v>0.0699999999999998</v>
          </cell>
          <cell r="M109">
            <v>2.525</v>
          </cell>
          <cell r="N109">
            <v>2.68</v>
          </cell>
          <cell r="O109">
            <v>3.07</v>
          </cell>
          <cell r="P109">
            <v>2.405</v>
          </cell>
          <cell r="Q109">
            <v>2.415</v>
          </cell>
          <cell r="R109">
            <v>0.0450000000000004</v>
          </cell>
          <cell r="S109">
            <v>0.155</v>
          </cell>
          <cell r="T109">
            <v>2.37</v>
          </cell>
        </row>
        <row r="110">
          <cell r="A110">
            <v>36512</v>
          </cell>
          <cell r="B110">
            <v>2.435</v>
          </cell>
          <cell r="C110">
            <v>2.43</v>
          </cell>
          <cell r="D110">
            <v>2.62</v>
          </cell>
          <cell r="E110">
            <v>2.365</v>
          </cell>
          <cell r="F110">
            <v>2.485</v>
          </cell>
          <cell r="G110">
            <v>0.185</v>
          </cell>
          <cell r="H110">
            <v>0.19</v>
          </cell>
          <cell r="I110">
            <v>0.00499999999999989</v>
          </cell>
          <cell r="J110">
            <v>0.0499999999999998</v>
          </cell>
          <cell r="K110">
            <v>0.0549999999999997</v>
          </cell>
          <cell r="L110">
            <v>0.065</v>
          </cell>
          <cell r="M110">
            <v>2.505</v>
          </cell>
          <cell r="N110">
            <v>2.68</v>
          </cell>
          <cell r="O110">
            <v>3.035</v>
          </cell>
          <cell r="P110">
            <v>2.365</v>
          </cell>
          <cell r="Q110">
            <v>2.38</v>
          </cell>
          <cell r="R110">
            <v>0.0600000000000001</v>
          </cell>
          <cell r="S110">
            <v>0.175</v>
          </cell>
          <cell r="T110">
            <v>2.355</v>
          </cell>
        </row>
        <row r="111">
          <cell r="A111">
            <v>36513</v>
          </cell>
          <cell r="B111">
            <v>2.435</v>
          </cell>
          <cell r="C111">
            <v>2.43</v>
          </cell>
          <cell r="D111">
            <v>2.62</v>
          </cell>
          <cell r="E111">
            <v>2.365</v>
          </cell>
          <cell r="F111">
            <v>2.485</v>
          </cell>
          <cell r="G111">
            <v>0.185</v>
          </cell>
          <cell r="H111">
            <v>0.19</v>
          </cell>
          <cell r="I111">
            <v>0.00499999999999989</v>
          </cell>
          <cell r="J111">
            <v>0.0499999999999998</v>
          </cell>
          <cell r="K111">
            <v>0.0549999999999997</v>
          </cell>
          <cell r="L111">
            <v>0.065</v>
          </cell>
          <cell r="M111">
            <v>2.505</v>
          </cell>
          <cell r="N111">
            <v>2.68</v>
          </cell>
          <cell r="O111">
            <v>3.035</v>
          </cell>
          <cell r="P111">
            <v>2.365</v>
          </cell>
          <cell r="Q111">
            <v>2.38</v>
          </cell>
          <cell r="R111">
            <v>0.0600000000000001</v>
          </cell>
          <cell r="S111">
            <v>0.175</v>
          </cell>
          <cell r="T111">
            <v>2.355</v>
          </cell>
        </row>
        <row r="112">
          <cell r="A112">
            <v>36514</v>
          </cell>
          <cell r="B112">
            <v>2.435</v>
          </cell>
          <cell r="C112">
            <v>2.43</v>
          </cell>
          <cell r="D112">
            <v>2.62</v>
          </cell>
          <cell r="E112">
            <v>2.365</v>
          </cell>
          <cell r="F112">
            <v>2.485</v>
          </cell>
          <cell r="G112">
            <v>0.185</v>
          </cell>
          <cell r="H112">
            <v>0.19</v>
          </cell>
          <cell r="I112">
            <v>0.00499999999999989</v>
          </cell>
          <cell r="J112">
            <v>0.0499999999999998</v>
          </cell>
          <cell r="K112">
            <v>0.0549999999999997</v>
          </cell>
          <cell r="L112">
            <v>0.065</v>
          </cell>
          <cell r="M112">
            <v>2.505</v>
          </cell>
          <cell r="N112">
            <v>2.68</v>
          </cell>
          <cell r="O112">
            <v>3.035</v>
          </cell>
          <cell r="P112">
            <v>2.365</v>
          </cell>
          <cell r="Q112">
            <v>2.38</v>
          </cell>
          <cell r="R112">
            <v>0.0600000000000001</v>
          </cell>
          <cell r="S112">
            <v>0.175</v>
          </cell>
          <cell r="T112">
            <v>2.355</v>
          </cell>
        </row>
        <row r="113">
          <cell r="A113">
            <v>36515</v>
          </cell>
          <cell r="B113">
            <v>2.56</v>
          </cell>
          <cell r="C113">
            <v>2.535</v>
          </cell>
          <cell r="D113">
            <v>2.685</v>
          </cell>
          <cell r="E113">
            <v>2.465</v>
          </cell>
          <cell r="F113">
            <v>2.645</v>
          </cell>
          <cell r="G113">
            <v>0.125</v>
          </cell>
          <cell r="H113">
            <v>0.15</v>
          </cell>
          <cell r="I113">
            <v>0.0249999999999999</v>
          </cell>
          <cell r="J113">
            <v>0.085</v>
          </cell>
          <cell r="K113">
            <v>0.11</v>
          </cell>
          <cell r="L113">
            <v>0.0700000000000003</v>
          </cell>
          <cell r="M113">
            <v>2.535</v>
          </cell>
          <cell r="N113">
            <v>2.685</v>
          </cell>
          <cell r="O113">
            <v>3.055</v>
          </cell>
          <cell r="P113">
            <v>2.405</v>
          </cell>
          <cell r="Q113">
            <v>2.42</v>
          </cell>
          <cell r="R113">
            <v>0</v>
          </cell>
          <cell r="S113">
            <v>0.15</v>
          </cell>
          <cell r="T113">
            <v>2.37</v>
          </cell>
        </row>
        <row r="114">
          <cell r="A114">
            <v>36516</v>
          </cell>
          <cell r="B114">
            <v>2.47</v>
          </cell>
          <cell r="C114">
            <v>2.455</v>
          </cell>
          <cell r="D114">
            <v>2.6</v>
          </cell>
          <cell r="E114">
            <v>2.36</v>
          </cell>
          <cell r="F114">
            <v>2.535</v>
          </cell>
          <cell r="G114">
            <v>0.13</v>
          </cell>
          <cell r="H114">
            <v>0.145</v>
          </cell>
          <cell r="I114">
            <v>0.0150000000000001</v>
          </cell>
          <cell r="J114">
            <v>0.065</v>
          </cell>
          <cell r="K114">
            <v>0.0800000000000001</v>
          </cell>
          <cell r="L114">
            <v>0.0950000000000002</v>
          </cell>
          <cell r="M114">
            <v>2.45</v>
          </cell>
          <cell r="N114">
            <v>2.58</v>
          </cell>
          <cell r="O114">
            <v>2.89</v>
          </cell>
          <cell r="P114">
            <v>2.29</v>
          </cell>
          <cell r="Q114">
            <v>2.34</v>
          </cell>
          <cell r="R114">
            <v>-0.02</v>
          </cell>
          <cell r="S114">
            <v>0.13</v>
          </cell>
          <cell r="T114">
            <v>2.275</v>
          </cell>
        </row>
        <row r="115">
          <cell r="A115">
            <v>36517</v>
          </cell>
          <cell r="B115">
            <v>2.28</v>
          </cell>
          <cell r="C115">
            <v>2.28</v>
          </cell>
          <cell r="D115">
            <v>2.47</v>
          </cell>
          <cell r="E115">
            <v>2.175</v>
          </cell>
          <cell r="F115">
            <v>2.375</v>
          </cell>
          <cell r="G115">
            <v>0.19</v>
          </cell>
          <cell r="H115">
            <v>0.19</v>
          </cell>
          <cell r="I115">
            <v>0</v>
          </cell>
          <cell r="J115">
            <v>0.0950000000000002</v>
          </cell>
          <cell r="K115">
            <v>0.0950000000000002</v>
          </cell>
          <cell r="L115">
            <v>0.105</v>
          </cell>
          <cell r="M115">
            <v>2.32</v>
          </cell>
          <cell r="N115">
            <v>2.47</v>
          </cell>
          <cell r="O115">
            <v>2.75</v>
          </cell>
          <cell r="P115">
            <v>2.165</v>
          </cell>
          <cell r="Q115">
            <v>2.18</v>
          </cell>
          <cell r="R115">
            <v>0</v>
          </cell>
          <cell r="S115">
            <v>0.15</v>
          </cell>
          <cell r="T115">
            <v>2.135</v>
          </cell>
        </row>
        <row r="116">
          <cell r="A116">
            <v>36518</v>
          </cell>
          <cell r="B116">
            <v>2.25</v>
          </cell>
          <cell r="C116">
            <v>2.23</v>
          </cell>
          <cell r="D116">
            <v>2.42</v>
          </cell>
          <cell r="E116">
            <v>2.16</v>
          </cell>
          <cell r="F116">
            <v>2.335</v>
          </cell>
          <cell r="G116">
            <v>0.17</v>
          </cell>
          <cell r="H116">
            <v>0.19</v>
          </cell>
          <cell r="I116">
            <v>0.02</v>
          </cell>
          <cell r="J116">
            <v>0.085</v>
          </cell>
          <cell r="K116">
            <v>0.105</v>
          </cell>
          <cell r="L116">
            <v>0.0699999999999998</v>
          </cell>
          <cell r="M116">
            <v>2.255</v>
          </cell>
          <cell r="N116">
            <v>2.39</v>
          </cell>
          <cell r="O116">
            <v>2.725</v>
          </cell>
          <cell r="P116">
            <v>2.1</v>
          </cell>
          <cell r="Q116">
            <v>2.135</v>
          </cell>
          <cell r="R116">
            <v>-0.0299999999999998</v>
          </cell>
          <cell r="S116">
            <v>0.135</v>
          </cell>
          <cell r="T116">
            <v>2.085</v>
          </cell>
        </row>
        <row r="117">
          <cell r="A117">
            <v>36519</v>
          </cell>
          <cell r="B117">
            <v>2.25</v>
          </cell>
          <cell r="C117">
            <v>2.23</v>
          </cell>
          <cell r="D117">
            <v>2.42</v>
          </cell>
          <cell r="E117">
            <v>2.16</v>
          </cell>
          <cell r="F117">
            <v>2.335</v>
          </cell>
          <cell r="G117">
            <v>0.17</v>
          </cell>
          <cell r="H117">
            <v>0.19</v>
          </cell>
          <cell r="I117">
            <v>0.02</v>
          </cell>
          <cell r="J117">
            <v>0.085</v>
          </cell>
          <cell r="K117">
            <v>0.105</v>
          </cell>
          <cell r="L117">
            <v>0.0699999999999998</v>
          </cell>
          <cell r="M117">
            <v>2.255</v>
          </cell>
          <cell r="N117">
            <v>2.39</v>
          </cell>
          <cell r="O117">
            <v>2.725</v>
          </cell>
          <cell r="P117">
            <v>2.1</v>
          </cell>
          <cell r="Q117">
            <v>2.135</v>
          </cell>
          <cell r="R117">
            <v>-0.0299999999999998</v>
          </cell>
          <cell r="S117">
            <v>0.135</v>
          </cell>
          <cell r="T117">
            <v>2.085</v>
          </cell>
        </row>
        <row r="118">
          <cell r="A118">
            <v>36520</v>
          </cell>
          <cell r="B118">
            <v>2.25</v>
          </cell>
          <cell r="C118">
            <v>2.23</v>
          </cell>
          <cell r="D118">
            <v>2.42</v>
          </cell>
          <cell r="E118">
            <v>2.16</v>
          </cell>
          <cell r="F118">
            <v>2.335</v>
          </cell>
          <cell r="G118">
            <v>0.17</v>
          </cell>
          <cell r="H118">
            <v>0.19</v>
          </cell>
          <cell r="I118">
            <v>0.02</v>
          </cell>
          <cell r="J118">
            <v>0.085</v>
          </cell>
          <cell r="K118">
            <v>0.105</v>
          </cell>
          <cell r="L118">
            <v>0.0699999999999998</v>
          </cell>
          <cell r="M118">
            <v>2.255</v>
          </cell>
          <cell r="N118">
            <v>2.39</v>
          </cell>
          <cell r="O118">
            <v>2.725</v>
          </cell>
          <cell r="P118">
            <v>2.1</v>
          </cell>
          <cell r="Q118">
            <v>2.135</v>
          </cell>
          <cell r="R118">
            <v>-0.0299999999999998</v>
          </cell>
          <cell r="S118">
            <v>0.135</v>
          </cell>
          <cell r="T118">
            <v>2.085</v>
          </cell>
        </row>
        <row r="119">
          <cell r="A119">
            <v>36521</v>
          </cell>
          <cell r="B119">
            <v>2.25</v>
          </cell>
          <cell r="C119">
            <v>2.23</v>
          </cell>
          <cell r="D119">
            <v>2.42</v>
          </cell>
          <cell r="E119">
            <v>2.16</v>
          </cell>
          <cell r="F119">
            <v>2.335</v>
          </cell>
          <cell r="G119">
            <v>0.17</v>
          </cell>
          <cell r="H119">
            <v>0.19</v>
          </cell>
          <cell r="I119">
            <v>0.02</v>
          </cell>
          <cell r="J119">
            <v>0.085</v>
          </cell>
          <cell r="K119">
            <v>0.105</v>
          </cell>
          <cell r="L119">
            <v>0.0699999999999998</v>
          </cell>
          <cell r="M119">
            <v>2.255</v>
          </cell>
          <cell r="N119">
            <v>2.39</v>
          </cell>
          <cell r="O119">
            <v>2.725</v>
          </cell>
          <cell r="P119">
            <v>2.1</v>
          </cell>
          <cell r="Q119">
            <v>2.135</v>
          </cell>
          <cell r="R119">
            <v>-0.0299999999999998</v>
          </cell>
          <cell r="S119">
            <v>0.135</v>
          </cell>
          <cell r="T119">
            <v>2.085</v>
          </cell>
        </row>
        <row r="120">
          <cell r="A120">
            <v>36522</v>
          </cell>
          <cell r="B120">
            <v>2.19</v>
          </cell>
          <cell r="C120">
            <v>2.18</v>
          </cell>
          <cell r="D120">
            <v>2.385</v>
          </cell>
          <cell r="E120">
            <v>2.16</v>
          </cell>
          <cell r="F120">
            <v>2.25</v>
          </cell>
          <cell r="G120">
            <v>0.195</v>
          </cell>
          <cell r="H120">
            <v>0.205</v>
          </cell>
          <cell r="I120">
            <v>0.00999999999999979</v>
          </cell>
          <cell r="J120">
            <v>0.0600000000000001</v>
          </cell>
          <cell r="K120">
            <v>0.0699999999999998</v>
          </cell>
          <cell r="L120">
            <v>0.02</v>
          </cell>
          <cell r="M120">
            <v>2.25</v>
          </cell>
          <cell r="N120">
            <v>2.395</v>
          </cell>
          <cell r="O120">
            <v>2.61</v>
          </cell>
          <cell r="P120">
            <v>2.115</v>
          </cell>
          <cell r="Q120">
            <v>2.19</v>
          </cell>
          <cell r="R120">
            <v>0.0100000000000002</v>
          </cell>
          <cell r="S120">
            <v>0.145</v>
          </cell>
          <cell r="T120">
            <v>2.085</v>
          </cell>
        </row>
        <row r="121">
          <cell r="A121">
            <v>36523</v>
          </cell>
          <cell r="B121">
            <v>2.165</v>
          </cell>
          <cell r="C121">
            <v>2.17</v>
          </cell>
          <cell r="D121">
            <v>2.36</v>
          </cell>
          <cell r="E121">
            <v>2.17</v>
          </cell>
          <cell r="F121">
            <v>2.195</v>
          </cell>
          <cell r="G121">
            <v>0.195</v>
          </cell>
          <cell r="H121">
            <v>0.19</v>
          </cell>
          <cell r="I121">
            <v>-0.00499999999999989</v>
          </cell>
          <cell r="J121">
            <v>0.0299999999999998</v>
          </cell>
          <cell r="K121">
            <v>0.0249999999999999</v>
          </cell>
          <cell r="L121">
            <v>0</v>
          </cell>
          <cell r="M121">
            <v>2.25</v>
          </cell>
          <cell r="N121">
            <v>2.38</v>
          </cell>
          <cell r="O121">
            <v>2.615</v>
          </cell>
          <cell r="P121">
            <v>2.215</v>
          </cell>
          <cell r="Q121">
            <v>2.205</v>
          </cell>
          <cell r="R121">
            <v>0.02</v>
          </cell>
          <cell r="S121">
            <v>0.13</v>
          </cell>
          <cell r="T121">
            <v>2.125</v>
          </cell>
        </row>
        <row r="122">
          <cell r="A122">
            <v>36524</v>
          </cell>
          <cell r="B122">
            <v>2.175</v>
          </cell>
          <cell r="C122">
            <v>2.165</v>
          </cell>
          <cell r="D122">
            <v>2.375</v>
          </cell>
          <cell r="E122">
            <v>2.19</v>
          </cell>
          <cell r="F122">
            <v>2.22</v>
          </cell>
          <cell r="G122">
            <v>0.2</v>
          </cell>
          <cell r="H122">
            <v>0.21</v>
          </cell>
          <cell r="I122">
            <v>0.00999999999999979</v>
          </cell>
          <cell r="J122">
            <v>0.0450000000000004</v>
          </cell>
          <cell r="K122">
            <v>0.0550000000000002</v>
          </cell>
          <cell r="L122">
            <v>-0.0249999999999999</v>
          </cell>
          <cell r="M122">
            <v>2.285</v>
          </cell>
          <cell r="N122">
            <v>2.405</v>
          </cell>
          <cell r="O122">
            <v>2.665</v>
          </cell>
          <cell r="P122">
            <v>2.28</v>
          </cell>
          <cell r="Q122">
            <v>2.25</v>
          </cell>
          <cell r="R122">
            <v>0.0299999999999998</v>
          </cell>
          <cell r="S122">
            <v>0.12</v>
          </cell>
          <cell r="T122">
            <v>2.145</v>
          </cell>
        </row>
        <row r="123">
          <cell r="A123">
            <v>36525</v>
          </cell>
          <cell r="B123">
            <v>2.165</v>
          </cell>
          <cell r="C123">
            <v>2.165</v>
          </cell>
          <cell r="D123">
            <v>2.37</v>
          </cell>
          <cell r="E123">
            <v>2.175</v>
          </cell>
          <cell r="F123">
            <v>2.16</v>
          </cell>
          <cell r="G123">
            <v>0.205</v>
          </cell>
          <cell r="H123">
            <v>0.205</v>
          </cell>
          <cell r="I123">
            <v>0</v>
          </cell>
          <cell r="J123">
            <v>-0.00499999999999989</v>
          </cell>
          <cell r="K123">
            <v>-0.00499999999999989</v>
          </cell>
          <cell r="L123">
            <v>-0.00999999999999979</v>
          </cell>
          <cell r="M123">
            <v>2.325</v>
          </cell>
          <cell r="N123">
            <v>2.43</v>
          </cell>
          <cell r="O123">
            <v>2.68</v>
          </cell>
          <cell r="P123">
            <v>2.28</v>
          </cell>
          <cell r="Q123">
            <v>2.28</v>
          </cell>
          <cell r="R123">
            <v>0.0600000000000001</v>
          </cell>
          <cell r="S123">
            <v>0.105</v>
          </cell>
          <cell r="T123">
            <v>2.14</v>
          </cell>
        </row>
        <row r="124">
          <cell r="A124">
            <v>36526</v>
          </cell>
          <cell r="B124">
            <v>2.15</v>
          </cell>
          <cell r="C124">
            <v>2.145</v>
          </cell>
          <cell r="D124">
            <v>2.37</v>
          </cell>
          <cell r="E124">
            <v>2.18</v>
          </cell>
          <cell r="F124">
            <v>2.185</v>
          </cell>
          <cell r="G124">
            <v>0.22</v>
          </cell>
          <cell r="H124">
            <v>0.225</v>
          </cell>
          <cell r="I124">
            <v>0.00499999999999989</v>
          </cell>
          <cell r="J124">
            <v>0.0350000000000001</v>
          </cell>
          <cell r="K124">
            <v>0.04</v>
          </cell>
          <cell r="L124">
            <v>-0.0350000000000001</v>
          </cell>
          <cell r="M124">
            <v>2.405</v>
          </cell>
          <cell r="N124">
            <v>2.42</v>
          </cell>
          <cell r="O124">
            <v>2.675</v>
          </cell>
          <cell r="P124">
            <v>2.28</v>
          </cell>
          <cell r="Q124">
            <v>2.295</v>
          </cell>
          <cell r="R124">
            <v>0.0499999999999998</v>
          </cell>
          <cell r="S124">
            <v>0.0150000000000001</v>
          </cell>
          <cell r="T124">
            <v>2.145</v>
          </cell>
        </row>
        <row r="125">
          <cell r="A125">
            <v>36527</v>
          </cell>
          <cell r="B125">
            <v>2.15</v>
          </cell>
          <cell r="C125">
            <v>2.145</v>
          </cell>
          <cell r="D125">
            <v>2.37</v>
          </cell>
          <cell r="E125">
            <v>2.18</v>
          </cell>
          <cell r="F125">
            <v>2.185</v>
          </cell>
          <cell r="G125">
            <v>0.22</v>
          </cell>
          <cell r="H125">
            <v>0.225</v>
          </cell>
          <cell r="I125">
            <v>0.00499999999999989</v>
          </cell>
          <cell r="J125">
            <v>0.0350000000000001</v>
          </cell>
          <cell r="K125">
            <v>0.04</v>
          </cell>
          <cell r="L125">
            <v>-0.0350000000000001</v>
          </cell>
          <cell r="M125">
            <v>2.405</v>
          </cell>
          <cell r="N125">
            <v>2.42</v>
          </cell>
          <cell r="O125">
            <v>2.675</v>
          </cell>
          <cell r="P125">
            <v>2.28</v>
          </cell>
          <cell r="Q125">
            <v>2.295</v>
          </cell>
          <cell r="R125">
            <v>0.0499999999999998</v>
          </cell>
          <cell r="S125">
            <v>0.0150000000000001</v>
          </cell>
          <cell r="T125">
            <v>2.145</v>
          </cell>
        </row>
        <row r="126">
          <cell r="A126">
            <v>36528</v>
          </cell>
          <cell r="B126">
            <v>2.15</v>
          </cell>
          <cell r="C126">
            <v>2.145</v>
          </cell>
          <cell r="D126">
            <v>2.37</v>
          </cell>
          <cell r="E126">
            <v>2.18</v>
          </cell>
          <cell r="F126">
            <v>2.185</v>
          </cell>
          <cell r="G126">
            <v>0.22</v>
          </cell>
          <cell r="H126">
            <v>0.225</v>
          </cell>
          <cell r="I126">
            <v>0.00499999999999989</v>
          </cell>
          <cell r="J126">
            <v>0.0350000000000001</v>
          </cell>
          <cell r="K126">
            <v>0.04</v>
          </cell>
          <cell r="L126">
            <v>-0.0350000000000001</v>
          </cell>
          <cell r="M126">
            <v>2.405</v>
          </cell>
          <cell r="N126">
            <v>2.42</v>
          </cell>
          <cell r="O126">
            <v>2.675</v>
          </cell>
          <cell r="P126">
            <v>2.28</v>
          </cell>
          <cell r="Q126">
            <v>2.295</v>
          </cell>
          <cell r="R126">
            <v>0.0499999999999998</v>
          </cell>
          <cell r="S126">
            <v>0.0150000000000001</v>
          </cell>
          <cell r="T126">
            <v>2.145</v>
          </cell>
        </row>
        <row r="127">
          <cell r="A127">
            <v>36529</v>
          </cell>
          <cell r="B127">
            <v>2.165</v>
          </cell>
          <cell r="C127">
            <v>2.185</v>
          </cell>
          <cell r="D127">
            <v>2.375</v>
          </cell>
          <cell r="E127">
            <v>2.18</v>
          </cell>
          <cell r="F127">
            <v>2.21</v>
          </cell>
          <cell r="G127">
            <v>0.21</v>
          </cell>
          <cell r="H127">
            <v>0.19</v>
          </cell>
          <cell r="I127">
            <v>-0.02</v>
          </cell>
          <cell r="J127">
            <v>0.0449999999999999</v>
          </cell>
          <cell r="K127">
            <v>0.0249999999999999</v>
          </cell>
          <cell r="L127">
            <v>0.00499999999999989</v>
          </cell>
          <cell r="M127">
            <v>2.405</v>
          </cell>
          <cell r="N127">
            <v>2.42</v>
          </cell>
          <cell r="O127">
            <v>2.675</v>
          </cell>
          <cell r="P127">
            <v>2.28</v>
          </cell>
          <cell r="Q127">
            <v>2.295</v>
          </cell>
          <cell r="R127">
            <v>0.0449999999999999</v>
          </cell>
          <cell r="S127">
            <v>0.0150000000000001</v>
          </cell>
          <cell r="T127">
            <v>2.145</v>
          </cell>
        </row>
        <row r="128">
          <cell r="A128">
            <v>36530</v>
          </cell>
          <cell r="B128">
            <v>2.135</v>
          </cell>
          <cell r="C128">
            <v>2.155</v>
          </cell>
          <cell r="D128">
            <v>2.3</v>
          </cell>
          <cell r="E128">
            <v>2.11</v>
          </cell>
          <cell r="F128">
            <v>2.15</v>
          </cell>
          <cell r="G128">
            <v>0.165</v>
          </cell>
          <cell r="H128">
            <v>0.145</v>
          </cell>
          <cell r="I128">
            <v>-0.02</v>
          </cell>
          <cell r="J128">
            <v>0.0150000000000001</v>
          </cell>
          <cell r="K128">
            <v>-0.00499999999999989</v>
          </cell>
          <cell r="L128">
            <v>0.0449999999999999</v>
          </cell>
          <cell r="M128">
            <v>2.265</v>
          </cell>
          <cell r="N128">
            <v>2.355</v>
          </cell>
          <cell r="O128">
            <v>2.59</v>
          </cell>
          <cell r="P128">
            <v>2.145</v>
          </cell>
          <cell r="Q128">
            <v>2.16</v>
          </cell>
          <cell r="R128">
            <v>0.0550000000000002</v>
          </cell>
          <cell r="S128">
            <v>0.0899999999999999</v>
          </cell>
          <cell r="T128">
            <v>2.105</v>
          </cell>
        </row>
        <row r="129">
          <cell r="A129">
            <v>36531</v>
          </cell>
          <cell r="B129">
            <v>2.19</v>
          </cell>
          <cell r="C129">
            <v>2.2</v>
          </cell>
          <cell r="D129">
            <v>2.36</v>
          </cell>
          <cell r="E129">
            <v>2.15</v>
          </cell>
          <cell r="F129">
            <v>2.21</v>
          </cell>
          <cell r="G129">
            <v>0.17</v>
          </cell>
          <cell r="H129">
            <v>0.16</v>
          </cell>
          <cell r="I129">
            <v>-0.0100000000000002</v>
          </cell>
          <cell r="J129">
            <v>0.02</v>
          </cell>
          <cell r="K129">
            <v>0.00999999999999979</v>
          </cell>
          <cell r="L129">
            <v>0.0500000000000003</v>
          </cell>
          <cell r="M129">
            <v>2.27</v>
          </cell>
          <cell r="N129">
            <v>2.4</v>
          </cell>
          <cell r="O129">
            <v>2.6</v>
          </cell>
          <cell r="P129">
            <v>2.105</v>
          </cell>
          <cell r="Q129">
            <v>2.14</v>
          </cell>
          <cell r="R129">
            <v>0.04</v>
          </cell>
          <cell r="S129">
            <v>0.13</v>
          </cell>
          <cell r="T129">
            <v>2.085</v>
          </cell>
        </row>
        <row r="130">
          <cell r="A130">
            <v>36532</v>
          </cell>
          <cell r="B130">
            <v>2.16</v>
          </cell>
          <cell r="C130">
            <v>2.165</v>
          </cell>
          <cell r="D130">
            <v>2.345</v>
          </cell>
          <cell r="E130">
            <v>2.12</v>
          </cell>
          <cell r="F130">
            <v>2.165</v>
          </cell>
          <cell r="G130">
            <v>0.185</v>
          </cell>
          <cell r="H130">
            <v>0.18</v>
          </cell>
          <cell r="I130">
            <v>-0.00499999999999989</v>
          </cell>
          <cell r="J130">
            <v>0.00499999999999989</v>
          </cell>
          <cell r="K130">
            <v>0</v>
          </cell>
          <cell r="L130">
            <v>0.0449999999999999</v>
          </cell>
          <cell r="M130">
            <v>2.27</v>
          </cell>
          <cell r="N130">
            <v>2.4</v>
          </cell>
          <cell r="O130">
            <v>2.615</v>
          </cell>
          <cell r="P130">
            <v>2.09</v>
          </cell>
          <cell r="Q130">
            <v>2.14</v>
          </cell>
          <cell r="R130">
            <v>0.0549999999999997</v>
          </cell>
          <cell r="S130">
            <v>0.13</v>
          </cell>
          <cell r="T130">
            <v>2.075</v>
          </cell>
        </row>
        <row r="131">
          <cell r="A131">
            <v>36533</v>
          </cell>
          <cell r="B131">
            <v>2.14</v>
          </cell>
          <cell r="C131">
            <v>2.145</v>
          </cell>
          <cell r="D131">
            <v>2.33</v>
          </cell>
          <cell r="E131">
            <v>2.1</v>
          </cell>
          <cell r="F131">
            <v>2.155</v>
          </cell>
          <cell r="G131">
            <v>0.19</v>
          </cell>
          <cell r="H131">
            <v>0.185</v>
          </cell>
          <cell r="I131">
            <v>-0.00499999999999989</v>
          </cell>
          <cell r="J131">
            <v>0.0149999999999997</v>
          </cell>
          <cell r="K131">
            <v>0.00999999999999979</v>
          </cell>
          <cell r="L131">
            <v>0.0449999999999999</v>
          </cell>
          <cell r="M131">
            <v>2.265</v>
          </cell>
          <cell r="N131">
            <v>2.405</v>
          </cell>
          <cell r="O131">
            <v>2.64</v>
          </cell>
          <cell r="P131">
            <v>2.115</v>
          </cell>
          <cell r="Q131">
            <v>2.15</v>
          </cell>
          <cell r="R131">
            <v>0.0749999999999997</v>
          </cell>
          <cell r="S131">
            <v>0.14</v>
          </cell>
          <cell r="T131">
            <v>2.095</v>
          </cell>
        </row>
        <row r="132">
          <cell r="A132">
            <v>36534</v>
          </cell>
          <cell r="B132">
            <v>2.14</v>
          </cell>
          <cell r="C132">
            <v>2.145</v>
          </cell>
          <cell r="D132">
            <v>2.33</v>
          </cell>
          <cell r="E132">
            <v>2.1</v>
          </cell>
          <cell r="F132">
            <v>2.155</v>
          </cell>
          <cell r="G132">
            <v>0.19</v>
          </cell>
          <cell r="H132">
            <v>0.185</v>
          </cell>
          <cell r="I132">
            <v>-0.00499999999999989</v>
          </cell>
          <cell r="J132">
            <v>0.0149999999999997</v>
          </cell>
          <cell r="K132">
            <v>0.00999999999999979</v>
          </cell>
          <cell r="L132">
            <v>0.0449999999999999</v>
          </cell>
          <cell r="M132">
            <v>2.265</v>
          </cell>
          <cell r="N132">
            <v>2.405</v>
          </cell>
          <cell r="O132">
            <v>2.64</v>
          </cell>
          <cell r="P132">
            <v>2.115</v>
          </cell>
          <cell r="Q132">
            <v>2.15</v>
          </cell>
          <cell r="R132">
            <v>0.0749999999999997</v>
          </cell>
          <cell r="S132">
            <v>0.14</v>
          </cell>
          <cell r="T132">
            <v>2.095</v>
          </cell>
        </row>
        <row r="133">
          <cell r="A133">
            <v>36535</v>
          </cell>
          <cell r="B133">
            <v>2.14</v>
          </cell>
          <cell r="C133">
            <v>2.145</v>
          </cell>
          <cell r="D133">
            <v>2.33</v>
          </cell>
          <cell r="E133">
            <v>2.1</v>
          </cell>
          <cell r="F133">
            <v>2.155</v>
          </cell>
          <cell r="G133">
            <v>0.19</v>
          </cell>
          <cell r="H133">
            <v>0.185</v>
          </cell>
          <cell r="I133">
            <v>-0.00499999999999989</v>
          </cell>
          <cell r="J133">
            <v>0.0149999999999997</v>
          </cell>
          <cell r="K133">
            <v>0.00999999999999979</v>
          </cell>
          <cell r="L133">
            <v>0.0449999999999999</v>
          </cell>
          <cell r="M133">
            <v>2.265</v>
          </cell>
          <cell r="N133">
            <v>2.405</v>
          </cell>
          <cell r="O133">
            <v>2.64</v>
          </cell>
          <cell r="P133">
            <v>2.115</v>
          </cell>
          <cell r="Q133">
            <v>2.15</v>
          </cell>
          <cell r="R133">
            <v>0.0749999999999997</v>
          </cell>
          <cell r="S133">
            <v>0.14</v>
          </cell>
          <cell r="T133">
            <v>2.095</v>
          </cell>
        </row>
        <row r="134">
          <cell r="A134">
            <v>36536</v>
          </cell>
          <cell r="B134">
            <v>2.15</v>
          </cell>
          <cell r="C134">
            <v>2.16</v>
          </cell>
          <cell r="D134">
            <v>2.35</v>
          </cell>
          <cell r="E134">
            <v>2.12</v>
          </cell>
          <cell r="F134">
            <v>2.15</v>
          </cell>
          <cell r="G134">
            <v>0.2</v>
          </cell>
          <cell r="H134">
            <v>0.19</v>
          </cell>
          <cell r="I134">
            <v>-0.0100000000000002</v>
          </cell>
          <cell r="J134">
            <v>0</v>
          </cell>
          <cell r="K134">
            <v>-0.0100000000000002</v>
          </cell>
          <cell r="L134">
            <v>0.04</v>
          </cell>
          <cell r="M134">
            <v>2.28</v>
          </cell>
          <cell r="N134">
            <v>2.415</v>
          </cell>
          <cell r="O134">
            <v>2.645</v>
          </cell>
          <cell r="P134">
            <v>2.13</v>
          </cell>
          <cell r="Q134">
            <v>2.16</v>
          </cell>
          <cell r="R134">
            <v>0.065</v>
          </cell>
          <cell r="S134">
            <v>0.135</v>
          </cell>
          <cell r="T134">
            <v>2.095</v>
          </cell>
        </row>
        <row r="135">
          <cell r="A135">
            <v>36537</v>
          </cell>
          <cell r="B135">
            <v>2.155</v>
          </cell>
          <cell r="C135">
            <v>2.155</v>
          </cell>
          <cell r="D135">
            <v>2.38</v>
          </cell>
          <cell r="E135">
            <v>2.15</v>
          </cell>
          <cell r="F135">
            <v>2.16</v>
          </cell>
          <cell r="G135">
            <v>0.225</v>
          </cell>
          <cell r="H135">
            <v>0.225</v>
          </cell>
          <cell r="I135">
            <v>0</v>
          </cell>
          <cell r="J135">
            <v>0.00500000000000034</v>
          </cell>
          <cell r="K135">
            <v>0.00500000000000034</v>
          </cell>
          <cell r="L135">
            <v>0.00499999999999989</v>
          </cell>
          <cell r="M135">
            <v>2.335</v>
          </cell>
          <cell r="N135">
            <v>2.45</v>
          </cell>
          <cell r="O135">
            <v>2.75</v>
          </cell>
          <cell r="P135">
            <v>2.205</v>
          </cell>
          <cell r="Q135">
            <v>2.22</v>
          </cell>
          <cell r="R135">
            <v>0.0700000000000003</v>
          </cell>
          <cell r="S135">
            <v>0.115</v>
          </cell>
          <cell r="T135">
            <v>2.175</v>
          </cell>
        </row>
        <row r="136">
          <cell r="A136">
            <v>36538</v>
          </cell>
          <cell r="B136">
            <v>2.135</v>
          </cell>
          <cell r="C136">
            <v>2.125</v>
          </cell>
          <cell r="D136">
            <v>2.39</v>
          </cell>
          <cell r="E136">
            <v>2.145</v>
          </cell>
          <cell r="F136">
            <v>2.17</v>
          </cell>
          <cell r="G136">
            <v>0.255</v>
          </cell>
          <cell r="H136">
            <v>0.265</v>
          </cell>
          <cell r="I136">
            <v>0.00999999999999979</v>
          </cell>
          <cell r="J136">
            <v>0.0350000000000001</v>
          </cell>
          <cell r="K136">
            <v>0.0449999999999999</v>
          </cell>
          <cell r="L136">
            <v>-0.02</v>
          </cell>
          <cell r="M136">
            <v>2.345</v>
          </cell>
          <cell r="N136">
            <v>2.455</v>
          </cell>
          <cell r="O136">
            <v>2.745</v>
          </cell>
          <cell r="P136">
            <v>2.265</v>
          </cell>
          <cell r="Q136">
            <v>2.255</v>
          </cell>
          <cell r="R136">
            <v>0.065</v>
          </cell>
          <cell r="S136">
            <v>0.11</v>
          </cell>
          <cell r="T136">
            <v>2.2</v>
          </cell>
        </row>
        <row r="137">
          <cell r="A137">
            <v>36539</v>
          </cell>
          <cell r="B137">
            <v>2.145</v>
          </cell>
          <cell r="C137">
            <v>2.125</v>
          </cell>
          <cell r="D137">
            <v>2.385</v>
          </cell>
          <cell r="E137">
            <v>2.135</v>
          </cell>
          <cell r="F137">
            <v>2.17</v>
          </cell>
          <cell r="G137">
            <v>0.24</v>
          </cell>
          <cell r="H137">
            <v>0.26</v>
          </cell>
          <cell r="I137">
            <v>0.02</v>
          </cell>
          <cell r="J137">
            <v>0.0249999999999999</v>
          </cell>
          <cell r="K137">
            <v>0.0449999999999999</v>
          </cell>
          <cell r="L137">
            <v>-0.00999999999999979</v>
          </cell>
          <cell r="M137">
            <v>2.335</v>
          </cell>
          <cell r="N137">
            <v>2.45</v>
          </cell>
          <cell r="O137">
            <v>2.78</v>
          </cell>
          <cell r="P137">
            <v>2.27</v>
          </cell>
          <cell r="Q137">
            <v>2.255</v>
          </cell>
          <cell r="R137">
            <v>0.0650000000000004</v>
          </cell>
          <cell r="S137">
            <v>0.115</v>
          </cell>
          <cell r="T137">
            <v>2.195</v>
          </cell>
        </row>
        <row r="138">
          <cell r="A138">
            <v>36540</v>
          </cell>
          <cell r="B138">
            <v>2.15</v>
          </cell>
          <cell r="C138">
            <v>2.13</v>
          </cell>
          <cell r="D138">
            <v>2.375</v>
          </cell>
          <cell r="E138">
            <v>2.13</v>
          </cell>
          <cell r="F138">
            <v>2.175</v>
          </cell>
          <cell r="G138">
            <v>0.225</v>
          </cell>
          <cell r="H138">
            <v>0.245</v>
          </cell>
          <cell r="I138">
            <v>0.02</v>
          </cell>
          <cell r="J138">
            <v>0.0249999999999999</v>
          </cell>
          <cell r="K138">
            <v>0.0449999999999999</v>
          </cell>
          <cell r="L138">
            <v>0</v>
          </cell>
          <cell r="M138">
            <v>2.33</v>
          </cell>
          <cell r="N138">
            <v>2.46</v>
          </cell>
          <cell r="O138">
            <v>2.85</v>
          </cell>
          <cell r="P138">
            <v>2.295</v>
          </cell>
          <cell r="Q138">
            <v>2.255</v>
          </cell>
          <cell r="R138">
            <v>0.085</v>
          </cell>
          <cell r="S138">
            <v>0.13</v>
          </cell>
          <cell r="T138">
            <v>2.22</v>
          </cell>
        </row>
        <row r="139">
          <cell r="A139">
            <v>36541</v>
          </cell>
          <cell r="B139">
            <v>2.15</v>
          </cell>
          <cell r="C139">
            <v>2.13</v>
          </cell>
          <cell r="D139">
            <v>2.375</v>
          </cell>
          <cell r="E139">
            <v>2.13</v>
          </cell>
          <cell r="F139">
            <v>2.175</v>
          </cell>
          <cell r="G139">
            <v>0.225</v>
          </cell>
          <cell r="H139">
            <v>0.245</v>
          </cell>
          <cell r="I139">
            <v>0.02</v>
          </cell>
          <cell r="J139">
            <v>0.0249999999999999</v>
          </cell>
          <cell r="K139">
            <v>0.0449999999999999</v>
          </cell>
          <cell r="L139">
            <v>0</v>
          </cell>
          <cell r="M139">
            <v>2.33</v>
          </cell>
          <cell r="N139">
            <v>2.46</v>
          </cell>
          <cell r="O139">
            <v>2.85</v>
          </cell>
          <cell r="P139">
            <v>2.295</v>
          </cell>
          <cell r="Q139">
            <v>2.255</v>
          </cell>
          <cell r="R139">
            <v>0.085</v>
          </cell>
          <cell r="S139">
            <v>0.13</v>
          </cell>
          <cell r="T139">
            <v>2.22</v>
          </cell>
        </row>
        <row r="140">
          <cell r="A140">
            <v>36542</v>
          </cell>
          <cell r="B140">
            <v>2.15</v>
          </cell>
          <cell r="C140">
            <v>2.13</v>
          </cell>
          <cell r="D140">
            <v>2.375</v>
          </cell>
          <cell r="E140">
            <v>2.13</v>
          </cell>
          <cell r="F140">
            <v>2.175</v>
          </cell>
          <cell r="G140">
            <v>0.225</v>
          </cell>
          <cell r="H140">
            <v>0.245</v>
          </cell>
          <cell r="I140">
            <v>0.02</v>
          </cell>
          <cell r="J140">
            <v>0.0249999999999999</v>
          </cell>
          <cell r="K140">
            <v>0.0449999999999999</v>
          </cell>
          <cell r="L140">
            <v>0</v>
          </cell>
          <cell r="M140">
            <v>2.33</v>
          </cell>
          <cell r="N140">
            <v>2.46</v>
          </cell>
          <cell r="O140">
            <v>2.85</v>
          </cell>
          <cell r="P140">
            <v>2.295</v>
          </cell>
          <cell r="Q140">
            <v>2.255</v>
          </cell>
          <cell r="R140">
            <v>0.085</v>
          </cell>
          <cell r="S140">
            <v>0.13</v>
          </cell>
          <cell r="T140">
            <v>2.22</v>
          </cell>
        </row>
        <row r="141">
          <cell r="A141">
            <v>36543</v>
          </cell>
          <cell r="B141">
            <v>2.15</v>
          </cell>
          <cell r="C141">
            <v>2.13</v>
          </cell>
          <cell r="D141">
            <v>2.375</v>
          </cell>
          <cell r="E141">
            <v>2.13</v>
          </cell>
          <cell r="F141">
            <v>2.175</v>
          </cell>
          <cell r="G141">
            <v>0.225</v>
          </cell>
          <cell r="H141">
            <v>0.245</v>
          </cell>
          <cell r="I141">
            <v>0.02</v>
          </cell>
          <cell r="J141">
            <v>0.0249999999999999</v>
          </cell>
          <cell r="K141">
            <v>0.0449999999999999</v>
          </cell>
          <cell r="L141">
            <v>0</v>
          </cell>
          <cell r="M141">
            <v>2.33</v>
          </cell>
          <cell r="N141">
            <v>2.46</v>
          </cell>
          <cell r="O141">
            <v>2.85</v>
          </cell>
          <cell r="P141">
            <v>2.295</v>
          </cell>
          <cell r="Q141">
            <v>2.255</v>
          </cell>
          <cell r="R141">
            <v>0.085</v>
          </cell>
          <cell r="S141">
            <v>0.13</v>
          </cell>
          <cell r="T141">
            <v>2.22</v>
          </cell>
        </row>
        <row r="142">
          <cell r="A142">
            <v>36544</v>
          </cell>
          <cell r="B142">
            <v>2.205</v>
          </cell>
          <cell r="C142">
            <v>2.195</v>
          </cell>
          <cell r="D142">
            <v>2.395</v>
          </cell>
          <cell r="E142">
            <v>2.185</v>
          </cell>
          <cell r="F142">
            <v>2.245</v>
          </cell>
          <cell r="G142">
            <v>0.19</v>
          </cell>
          <cell r="H142">
            <v>0.2</v>
          </cell>
          <cell r="I142">
            <v>0.0100000000000002</v>
          </cell>
          <cell r="J142">
            <v>0.04</v>
          </cell>
          <cell r="K142">
            <v>0.0500000000000003</v>
          </cell>
          <cell r="L142">
            <v>0.00999999999999979</v>
          </cell>
          <cell r="M142">
            <v>2.345</v>
          </cell>
          <cell r="N142">
            <v>2.46</v>
          </cell>
          <cell r="O142">
            <v>2.87</v>
          </cell>
          <cell r="P142">
            <v>2.27</v>
          </cell>
          <cell r="Q142">
            <v>2.26</v>
          </cell>
          <cell r="R142">
            <v>0.065</v>
          </cell>
          <cell r="S142">
            <v>0.115</v>
          </cell>
          <cell r="T142">
            <v>2.22</v>
          </cell>
        </row>
        <row r="143">
          <cell r="A143">
            <v>36545</v>
          </cell>
          <cell r="B143">
            <v>2.26</v>
          </cell>
          <cell r="C143">
            <v>2.24</v>
          </cell>
          <cell r="D143">
            <v>2.405</v>
          </cell>
          <cell r="E143">
            <v>2.21</v>
          </cell>
          <cell r="F143">
            <v>2.3</v>
          </cell>
          <cell r="G143">
            <v>0.145</v>
          </cell>
          <cell r="H143">
            <v>0.165</v>
          </cell>
          <cell r="I143">
            <v>0.0199999999999996</v>
          </cell>
          <cell r="J143">
            <v>0.04</v>
          </cell>
          <cell r="K143">
            <v>0.0599999999999996</v>
          </cell>
          <cell r="L143">
            <v>0.0300000000000003</v>
          </cell>
          <cell r="M143">
            <v>2.34</v>
          </cell>
          <cell r="N143">
            <v>2.435</v>
          </cell>
          <cell r="O143">
            <v>2.965</v>
          </cell>
          <cell r="P143">
            <v>2.29</v>
          </cell>
          <cell r="Q143">
            <v>2.265</v>
          </cell>
          <cell r="R143">
            <v>0.0300000000000003</v>
          </cell>
          <cell r="S143">
            <v>0.0950000000000002</v>
          </cell>
          <cell r="T143">
            <v>2.245</v>
          </cell>
        </row>
        <row r="144">
          <cell r="A144">
            <v>36546</v>
          </cell>
          <cell r="B144">
            <v>2.38</v>
          </cell>
          <cell r="C144">
            <v>2.345</v>
          </cell>
          <cell r="D144">
            <v>2.505</v>
          </cell>
          <cell r="E144">
            <v>2.31</v>
          </cell>
          <cell r="F144">
            <v>2.42</v>
          </cell>
          <cell r="G144">
            <v>0.125</v>
          </cell>
          <cell r="H144">
            <v>0.16</v>
          </cell>
          <cell r="I144">
            <v>0.0349999999999997</v>
          </cell>
          <cell r="J144">
            <v>0.04</v>
          </cell>
          <cell r="K144">
            <v>0.0749999999999997</v>
          </cell>
          <cell r="L144">
            <v>0.0350000000000001</v>
          </cell>
          <cell r="M144">
            <v>2.44</v>
          </cell>
          <cell r="N144">
            <v>2.54</v>
          </cell>
          <cell r="O144">
            <v>3.085</v>
          </cell>
          <cell r="P144">
            <v>2.375</v>
          </cell>
          <cell r="Q144">
            <v>2.35</v>
          </cell>
          <cell r="R144">
            <v>0.0350000000000001</v>
          </cell>
          <cell r="S144">
            <v>0.1</v>
          </cell>
          <cell r="T144">
            <v>2.345</v>
          </cell>
        </row>
        <row r="145">
          <cell r="A145">
            <v>36547</v>
          </cell>
          <cell r="B145">
            <v>2.39</v>
          </cell>
          <cell r="C145">
            <v>2.37</v>
          </cell>
          <cell r="D145">
            <v>2.515</v>
          </cell>
          <cell r="E145">
            <v>2.365</v>
          </cell>
          <cell r="F145">
            <v>2.445</v>
          </cell>
          <cell r="G145">
            <v>0.125</v>
          </cell>
          <cell r="H145">
            <v>0.145</v>
          </cell>
          <cell r="I145">
            <v>0.02</v>
          </cell>
          <cell r="J145">
            <v>0.0549999999999997</v>
          </cell>
          <cell r="K145">
            <v>0.0749999999999997</v>
          </cell>
          <cell r="L145">
            <v>0.00499999999999989</v>
          </cell>
          <cell r="M145">
            <v>2.47</v>
          </cell>
          <cell r="N145">
            <v>2.555</v>
          </cell>
          <cell r="O145">
            <v>3.095</v>
          </cell>
          <cell r="P145">
            <v>2.455</v>
          </cell>
          <cell r="Q145">
            <v>2.4</v>
          </cell>
          <cell r="R145">
            <v>0.04</v>
          </cell>
          <cell r="S145">
            <v>0.085</v>
          </cell>
          <cell r="T145">
            <v>2.37</v>
          </cell>
        </row>
        <row r="146">
          <cell r="A146">
            <v>36548</v>
          </cell>
          <cell r="B146">
            <v>2.39</v>
          </cell>
          <cell r="C146">
            <v>2.37</v>
          </cell>
          <cell r="D146">
            <v>2.515</v>
          </cell>
          <cell r="E146">
            <v>2.365</v>
          </cell>
          <cell r="F146">
            <v>2.445</v>
          </cell>
          <cell r="G146">
            <v>0.125</v>
          </cell>
          <cell r="H146">
            <v>0.145</v>
          </cell>
          <cell r="I146">
            <v>0.02</v>
          </cell>
          <cell r="J146">
            <v>0.0549999999999997</v>
          </cell>
          <cell r="K146">
            <v>0.0749999999999997</v>
          </cell>
          <cell r="L146">
            <v>0.00499999999999989</v>
          </cell>
          <cell r="M146">
            <v>2.47</v>
          </cell>
          <cell r="N146">
            <v>2.555</v>
          </cell>
          <cell r="O146">
            <v>3.095</v>
          </cell>
          <cell r="P146">
            <v>2.455</v>
          </cell>
          <cell r="Q146">
            <v>2.4</v>
          </cell>
          <cell r="R146">
            <v>0.04</v>
          </cell>
          <cell r="S146">
            <v>0.085</v>
          </cell>
          <cell r="T146">
            <v>2.37</v>
          </cell>
        </row>
        <row r="147">
          <cell r="A147">
            <v>36549</v>
          </cell>
          <cell r="B147">
            <v>2.39</v>
          </cell>
          <cell r="C147">
            <v>2.37</v>
          </cell>
          <cell r="D147">
            <v>2.515</v>
          </cell>
          <cell r="E147">
            <v>2.365</v>
          </cell>
          <cell r="F147">
            <v>2.445</v>
          </cell>
          <cell r="G147">
            <v>0.125</v>
          </cell>
          <cell r="H147">
            <v>0.145</v>
          </cell>
          <cell r="I147">
            <v>0.02</v>
          </cell>
          <cell r="J147">
            <v>0.0549999999999997</v>
          </cell>
          <cell r="K147">
            <v>0.0749999999999997</v>
          </cell>
          <cell r="L147">
            <v>0.00499999999999989</v>
          </cell>
          <cell r="M147">
            <v>2.47</v>
          </cell>
          <cell r="N147">
            <v>2.555</v>
          </cell>
          <cell r="O147">
            <v>3.095</v>
          </cell>
          <cell r="P147">
            <v>2.455</v>
          </cell>
          <cell r="Q147">
            <v>2.4</v>
          </cell>
          <cell r="R147">
            <v>0.04</v>
          </cell>
          <cell r="S147">
            <v>0.085</v>
          </cell>
          <cell r="T147">
            <v>2.37</v>
          </cell>
        </row>
        <row r="148">
          <cell r="A148">
            <v>36550</v>
          </cell>
          <cell r="B148">
            <v>2.375</v>
          </cell>
          <cell r="C148">
            <v>2.335</v>
          </cell>
          <cell r="D148">
            <v>2.5</v>
          </cell>
          <cell r="E148">
            <v>2.335</v>
          </cell>
          <cell r="F148">
            <v>2.425</v>
          </cell>
          <cell r="G148">
            <v>0.125</v>
          </cell>
          <cell r="H148">
            <v>0.165</v>
          </cell>
          <cell r="I148">
            <v>0.04</v>
          </cell>
          <cell r="J148">
            <v>0.0499999999999998</v>
          </cell>
          <cell r="K148">
            <v>0.0899999999999999</v>
          </cell>
          <cell r="L148">
            <v>0</v>
          </cell>
          <cell r="M148">
            <v>2.445</v>
          </cell>
          <cell r="N148">
            <v>2.545</v>
          </cell>
          <cell r="O148">
            <v>2.93</v>
          </cell>
          <cell r="P148">
            <v>2.335</v>
          </cell>
          <cell r="Q148">
            <v>2.35</v>
          </cell>
          <cell r="R148">
            <v>0.0449999999999999</v>
          </cell>
          <cell r="S148">
            <v>0.1</v>
          </cell>
          <cell r="T148">
            <v>2.315</v>
          </cell>
        </row>
        <row r="149">
          <cell r="A149">
            <v>36551</v>
          </cell>
          <cell r="B149">
            <v>2.45</v>
          </cell>
          <cell r="C149">
            <v>2.42</v>
          </cell>
          <cell r="D149">
            <v>2.545</v>
          </cell>
          <cell r="E149">
            <v>2.38</v>
          </cell>
          <cell r="F149">
            <v>2.53</v>
          </cell>
          <cell r="G149">
            <v>0.0949999999999998</v>
          </cell>
          <cell r="H149">
            <v>0.125</v>
          </cell>
          <cell r="I149">
            <v>0.0300000000000003</v>
          </cell>
          <cell r="J149">
            <v>0.0799999999999996</v>
          </cell>
          <cell r="K149">
            <v>0.11</v>
          </cell>
          <cell r="L149">
            <v>0.04</v>
          </cell>
          <cell r="M149">
            <v>2.495</v>
          </cell>
          <cell r="N149">
            <v>2.595</v>
          </cell>
          <cell r="O149">
            <v>3.015</v>
          </cell>
          <cell r="P149">
            <v>2.325</v>
          </cell>
          <cell r="Q149">
            <v>2.37</v>
          </cell>
          <cell r="R149">
            <v>0.0500000000000003</v>
          </cell>
          <cell r="S149">
            <v>0.1</v>
          </cell>
          <cell r="T149">
            <v>2.325</v>
          </cell>
        </row>
        <row r="150">
          <cell r="A150">
            <v>36552</v>
          </cell>
          <cell r="B150">
            <v>2.52</v>
          </cell>
          <cell r="C150">
            <v>2.465</v>
          </cell>
          <cell r="D150">
            <v>2.58</v>
          </cell>
          <cell r="E150">
            <v>2.4</v>
          </cell>
          <cell r="F150">
            <v>2.575</v>
          </cell>
          <cell r="G150">
            <v>0.0600000000000001</v>
          </cell>
          <cell r="H150">
            <v>0.115</v>
          </cell>
          <cell r="I150">
            <v>0.0550000000000002</v>
          </cell>
          <cell r="J150">
            <v>0.0550000000000002</v>
          </cell>
          <cell r="K150">
            <v>0.11</v>
          </cell>
          <cell r="L150">
            <v>0.065</v>
          </cell>
          <cell r="M150">
            <v>2.535</v>
          </cell>
          <cell r="N150">
            <v>2.61</v>
          </cell>
          <cell r="O150">
            <v>2.985</v>
          </cell>
          <cell r="P150">
            <v>2.36</v>
          </cell>
          <cell r="Q150">
            <v>2.4</v>
          </cell>
          <cell r="R150">
            <v>0.0299999999999998</v>
          </cell>
          <cell r="S150">
            <v>0.0749999999999997</v>
          </cell>
          <cell r="T150" t="str">
            <v>n/a</v>
          </cell>
        </row>
        <row r="151">
          <cell r="A151">
            <v>36553</v>
          </cell>
          <cell r="B151">
            <v>2.47</v>
          </cell>
          <cell r="C151">
            <v>2.415</v>
          </cell>
          <cell r="D151">
            <v>2.51</v>
          </cell>
          <cell r="E151">
            <v>2.33</v>
          </cell>
          <cell r="F151">
            <v>2.56</v>
          </cell>
          <cell r="G151">
            <v>0.0399999999999996</v>
          </cell>
          <cell r="H151">
            <v>0.0949999999999998</v>
          </cell>
          <cell r="I151">
            <v>0.0550000000000002</v>
          </cell>
          <cell r="J151">
            <v>0.0899999999999999</v>
          </cell>
          <cell r="K151">
            <v>0.145</v>
          </cell>
          <cell r="L151">
            <v>0.085</v>
          </cell>
          <cell r="M151">
            <v>2.44</v>
          </cell>
          <cell r="N151">
            <v>2.485</v>
          </cell>
          <cell r="O151">
            <v>2.925</v>
          </cell>
          <cell r="P151">
            <v>2.305</v>
          </cell>
          <cell r="Q151">
            <v>2.33</v>
          </cell>
          <cell r="R151">
            <v>-0.0249999999999999</v>
          </cell>
          <cell r="S151">
            <v>0.0449999999999999</v>
          </cell>
          <cell r="T151">
            <v>2.29</v>
          </cell>
        </row>
        <row r="152">
          <cell r="A152">
            <v>36554</v>
          </cell>
          <cell r="B152">
            <v>2.565</v>
          </cell>
          <cell r="C152">
            <v>2.485</v>
          </cell>
          <cell r="D152">
            <v>2.555</v>
          </cell>
          <cell r="E152">
            <v>2.4</v>
          </cell>
          <cell r="F152">
            <v>2.665</v>
          </cell>
          <cell r="G152">
            <v>-0.00999999999999979</v>
          </cell>
          <cell r="H152">
            <v>0.0700000000000003</v>
          </cell>
          <cell r="I152">
            <v>0.0800000000000001</v>
          </cell>
          <cell r="J152">
            <v>0.1</v>
          </cell>
          <cell r="K152">
            <v>0.18</v>
          </cell>
          <cell r="L152">
            <v>0.085</v>
          </cell>
          <cell r="M152">
            <v>2.485</v>
          </cell>
          <cell r="N152">
            <v>2.615</v>
          </cell>
          <cell r="O152">
            <v>2.945</v>
          </cell>
          <cell r="P152">
            <v>2.37</v>
          </cell>
          <cell r="Q152">
            <v>2.39</v>
          </cell>
          <cell r="R152">
            <v>0.0600000000000001</v>
          </cell>
          <cell r="S152">
            <v>0.13</v>
          </cell>
          <cell r="T152">
            <v>2.315</v>
          </cell>
        </row>
        <row r="153">
          <cell r="A153">
            <v>36555</v>
          </cell>
          <cell r="B153">
            <v>2.565</v>
          </cell>
          <cell r="C153">
            <v>2.485</v>
          </cell>
          <cell r="D153">
            <v>2.555</v>
          </cell>
          <cell r="E153">
            <v>2.4</v>
          </cell>
          <cell r="F153">
            <v>2.665</v>
          </cell>
          <cell r="G153">
            <v>-0.00999999999999979</v>
          </cell>
          <cell r="H153">
            <v>0.0700000000000003</v>
          </cell>
          <cell r="I153">
            <v>0.0800000000000001</v>
          </cell>
          <cell r="J153">
            <v>0.1</v>
          </cell>
          <cell r="K153">
            <v>0.18</v>
          </cell>
          <cell r="L153">
            <v>0.085</v>
          </cell>
          <cell r="M153">
            <v>2.485</v>
          </cell>
          <cell r="N153">
            <v>2.615</v>
          </cell>
          <cell r="O153">
            <v>2.945</v>
          </cell>
          <cell r="P153">
            <v>2.37</v>
          </cell>
          <cell r="Q153">
            <v>2.39</v>
          </cell>
          <cell r="R153">
            <v>0.0600000000000001</v>
          </cell>
          <cell r="S153">
            <v>0.13</v>
          </cell>
          <cell r="T153">
            <v>2.315</v>
          </cell>
        </row>
        <row r="154">
          <cell r="A154">
            <v>36556</v>
          </cell>
          <cell r="B154">
            <v>2.565</v>
          </cell>
          <cell r="C154">
            <v>2.485</v>
          </cell>
          <cell r="D154">
            <v>2.555</v>
          </cell>
          <cell r="E154">
            <v>2.4</v>
          </cell>
          <cell r="F154">
            <v>2.665</v>
          </cell>
          <cell r="G154">
            <v>-0.00999999999999979</v>
          </cell>
          <cell r="H154">
            <v>0.0700000000000003</v>
          </cell>
          <cell r="I154">
            <v>0.0800000000000001</v>
          </cell>
          <cell r="J154">
            <v>0.1</v>
          </cell>
          <cell r="K154">
            <v>0.18</v>
          </cell>
          <cell r="L154">
            <v>0.085</v>
          </cell>
          <cell r="M154">
            <v>2.485</v>
          </cell>
          <cell r="N154">
            <v>2.615</v>
          </cell>
          <cell r="O154">
            <v>2.945</v>
          </cell>
          <cell r="P154">
            <v>2.37</v>
          </cell>
          <cell r="Q154">
            <v>2.39</v>
          </cell>
          <cell r="R154">
            <v>0.0600000000000001</v>
          </cell>
          <cell r="S154">
            <v>0.13</v>
          </cell>
          <cell r="T154">
            <v>2.315</v>
          </cell>
        </row>
        <row r="155">
          <cell r="A155">
            <v>36557</v>
          </cell>
          <cell r="B155">
            <v>2.515</v>
          </cell>
          <cell r="C155">
            <v>2.5</v>
          </cell>
          <cell r="D155">
            <v>2.65</v>
          </cell>
          <cell r="E155">
            <v>2.405</v>
          </cell>
          <cell r="F155">
            <v>2.585</v>
          </cell>
          <cell r="G155">
            <v>0.135</v>
          </cell>
          <cell r="H155">
            <v>0.15</v>
          </cell>
          <cell r="I155">
            <v>0.0150000000000001</v>
          </cell>
          <cell r="J155">
            <v>0.0699999999999998</v>
          </cell>
          <cell r="K155">
            <v>0.085</v>
          </cell>
          <cell r="L155">
            <v>0.0950000000000002</v>
          </cell>
          <cell r="M155">
            <v>2.57</v>
          </cell>
          <cell r="N155">
            <v>2.715</v>
          </cell>
          <cell r="O155">
            <v>3</v>
          </cell>
          <cell r="P155">
            <v>2.42</v>
          </cell>
          <cell r="Q155">
            <v>2.46</v>
          </cell>
          <cell r="R155">
            <v>0.065</v>
          </cell>
          <cell r="S155">
            <v>0.145</v>
          </cell>
          <cell r="T155">
            <v>2.365</v>
          </cell>
        </row>
        <row r="156">
          <cell r="A156">
            <v>36558</v>
          </cell>
          <cell r="B156">
            <v>2.615</v>
          </cell>
          <cell r="C156">
            <v>2.575</v>
          </cell>
          <cell r="D156">
            <v>2.715</v>
          </cell>
          <cell r="E156">
            <v>2.5</v>
          </cell>
          <cell r="F156">
            <v>2.68</v>
          </cell>
          <cell r="G156">
            <v>0.0999999999999996</v>
          </cell>
          <cell r="H156">
            <v>0.14</v>
          </cell>
          <cell r="I156">
            <v>0.04</v>
          </cell>
          <cell r="J156">
            <v>0.065</v>
          </cell>
          <cell r="K156">
            <v>0.105</v>
          </cell>
          <cell r="L156">
            <v>0.0750000000000002</v>
          </cell>
          <cell r="M156">
            <v>2.655</v>
          </cell>
          <cell r="N156">
            <v>2.765</v>
          </cell>
          <cell r="O156">
            <v>3.055</v>
          </cell>
          <cell r="P156">
            <v>2.52</v>
          </cell>
          <cell r="Q156">
            <v>2.55</v>
          </cell>
          <cell r="R156">
            <v>0.0500000000000003</v>
          </cell>
          <cell r="S156">
            <v>0.11</v>
          </cell>
          <cell r="T156">
            <v>2.455</v>
          </cell>
        </row>
        <row r="157">
          <cell r="A157">
            <v>36559</v>
          </cell>
          <cell r="B157">
            <v>2.695</v>
          </cell>
          <cell r="C157">
            <v>2.66</v>
          </cell>
          <cell r="D157">
            <v>2.8</v>
          </cell>
          <cell r="E157">
            <v>2.58</v>
          </cell>
          <cell r="F157">
            <v>2.775</v>
          </cell>
          <cell r="G157">
            <v>0.105</v>
          </cell>
          <cell r="H157">
            <v>0.14</v>
          </cell>
          <cell r="I157">
            <v>0.0349999999999997</v>
          </cell>
          <cell r="J157">
            <v>0.0800000000000001</v>
          </cell>
          <cell r="K157">
            <v>0.115</v>
          </cell>
          <cell r="L157">
            <v>0.0800000000000001</v>
          </cell>
          <cell r="M157">
            <v>2.69</v>
          </cell>
          <cell r="N157">
            <v>2.825</v>
          </cell>
          <cell r="O157">
            <v>3.155</v>
          </cell>
          <cell r="P157">
            <v>2.56</v>
          </cell>
          <cell r="Q157">
            <v>2.59</v>
          </cell>
          <cell r="R157">
            <v>0.0250000000000004</v>
          </cell>
          <cell r="S157">
            <v>0.135</v>
          </cell>
          <cell r="T157">
            <v>2.54</v>
          </cell>
        </row>
        <row r="158">
          <cell r="A158">
            <v>36560</v>
          </cell>
          <cell r="B158">
            <v>2.57</v>
          </cell>
          <cell r="C158">
            <v>2.5</v>
          </cell>
          <cell r="D158">
            <v>2.675</v>
          </cell>
          <cell r="E158">
            <v>2.42</v>
          </cell>
          <cell r="F158">
            <v>2.65</v>
          </cell>
          <cell r="G158">
            <v>0.105</v>
          </cell>
          <cell r="H158">
            <v>0.175</v>
          </cell>
          <cell r="I158">
            <v>0.0699999999999998</v>
          </cell>
          <cell r="J158">
            <v>0.0800000000000001</v>
          </cell>
          <cell r="K158">
            <v>0.15</v>
          </cell>
          <cell r="L158">
            <v>0.0800000000000001</v>
          </cell>
          <cell r="M158">
            <v>2.545</v>
          </cell>
          <cell r="N158">
            <v>2.645</v>
          </cell>
          <cell r="O158">
            <v>3.06</v>
          </cell>
          <cell r="P158">
            <v>2.44</v>
          </cell>
          <cell r="Q158">
            <v>2.485</v>
          </cell>
          <cell r="R158">
            <v>-0.0299999999999998</v>
          </cell>
          <cell r="S158">
            <v>0.1</v>
          </cell>
          <cell r="T158">
            <v>2.39</v>
          </cell>
        </row>
        <row r="159">
          <cell r="A159">
            <v>36561</v>
          </cell>
          <cell r="B159">
            <v>2.44</v>
          </cell>
          <cell r="C159">
            <v>2.365</v>
          </cell>
          <cell r="D159">
            <v>2.595</v>
          </cell>
          <cell r="E159">
            <v>2.31</v>
          </cell>
          <cell r="F159">
            <v>2.515</v>
          </cell>
          <cell r="G159">
            <v>0.155</v>
          </cell>
          <cell r="H159">
            <v>0.23</v>
          </cell>
          <cell r="I159">
            <v>0.0749999999999997</v>
          </cell>
          <cell r="J159">
            <v>0.0750000000000002</v>
          </cell>
          <cell r="K159">
            <v>0.15</v>
          </cell>
          <cell r="L159">
            <v>0.0550000000000002</v>
          </cell>
          <cell r="M159">
            <v>2.46</v>
          </cell>
          <cell r="N159">
            <v>2.675</v>
          </cell>
          <cell r="O159">
            <v>3.04</v>
          </cell>
          <cell r="P159">
            <v>2.29</v>
          </cell>
          <cell r="Q159">
            <v>2.325</v>
          </cell>
          <cell r="R159">
            <v>0.0799999999999996</v>
          </cell>
          <cell r="S159">
            <v>0.215</v>
          </cell>
          <cell r="T159">
            <v>2.26</v>
          </cell>
        </row>
        <row r="160">
          <cell r="A160">
            <v>36562</v>
          </cell>
          <cell r="B160">
            <v>2.44</v>
          </cell>
          <cell r="C160">
            <v>2.365</v>
          </cell>
          <cell r="D160">
            <v>2.595</v>
          </cell>
          <cell r="E160">
            <v>2.31</v>
          </cell>
          <cell r="F160">
            <v>2.515</v>
          </cell>
          <cell r="G160">
            <v>0.155</v>
          </cell>
          <cell r="H160">
            <v>0.23</v>
          </cell>
          <cell r="I160">
            <v>0.0749999999999997</v>
          </cell>
          <cell r="J160">
            <v>0.0750000000000002</v>
          </cell>
          <cell r="K160">
            <v>0.15</v>
          </cell>
          <cell r="L160">
            <v>0.0550000000000002</v>
          </cell>
          <cell r="M160">
            <v>2.46</v>
          </cell>
          <cell r="N160">
            <v>2.675</v>
          </cell>
          <cell r="O160">
            <v>3.04</v>
          </cell>
          <cell r="P160">
            <v>2.29</v>
          </cell>
          <cell r="Q160">
            <v>2.325</v>
          </cell>
          <cell r="R160">
            <v>0.0799999999999996</v>
          </cell>
          <cell r="S160">
            <v>0.215</v>
          </cell>
          <cell r="T160">
            <v>2.26</v>
          </cell>
        </row>
        <row r="161">
          <cell r="A161">
            <v>36563</v>
          </cell>
          <cell r="B161">
            <v>2.44</v>
          </cell>
          <cell r="C161">
            <v>2.365</v>
          </cell>
          <cell r="D161">
            <v>2.595</v>
          </cell>
          <cell r="E161">
            <v>2.31</v>
          </cell>
          <cell r="F161">
            <v>2.515</v>
          </cell>
          <cell r="G161">
            <v>0.155</v>
          </cell>
          <cell r="H161">
            <v>0.23</v>
          </cell>
          <cell r="I161">
            <v>0.0749999999999997</v>
          </cell>
          <cell r="J161">
            <v>0.0750000000000002</v>
          </cell>
          <cell r="K161">
            <v>0.15</v>
          </cell>
          <cell r="L161">
            <v>0.0550000000000002</v>
          </cell>
          <cell r="M161">
            <v>2.46</v>
          </cell>
          <cell r="N161">
            <v>2.675</v>
          </cell>
          <cell r="O161">
            <v>3.04</v>
          </cell>
          <cell r="P161">
            <v>2.29</v>
          </cell>
          <cell r="Q161">
            <v>2.325</v>
          </cell>
          <cell r="R161">
            <v>0.0799999999999996</v>
          </cell>
          <cell r="S161">
            <v>0.215</v>
          </cell>
          <cell r="T161">
            <v>2.26</v>
          </cell>
        </row>
        <row r="162">
          <cell r="A162">
            <v>36564</v>
          </cell>
          <cell r="B162">
            <v>2.465</v>
          </cell>
          <cell r="C162">
            <v>2.4</v>
          </cell>
          <cell r="D162">
            <v>2.635</v>
          </cell>
          <cell r="E162">
            <v>2.375</v>
          </cell>
          <cell r="F162">
            <v>2.53</v>
          </cell>
          <cell r="G162">
            <v>0.17</v>
          </cell>
          <cell r="H162">
            <v>0.235</v>
          </cell>
          <cell r="I162">
            <v>0.065</v>
          </cell>
          <cell r="J162">
            <v>0.065</v>
          </cell>
          <cell r="K162">
            <v>0.13</v>
          </cell>
          <cell r="L162">
            <v>0.0249999999999999</v>
          </cell>
          <cell r="M162">
            <v>2.47</v>
          </cell>
          <cell r="N162">
            <v>2.7</v>
          </cell>
          <cell r="O162">
            <v>3.065</v>
          </cell>
          <cell r="P162">
            <v>2.365</v>
          </cell>
          <cell r="Q162">
            <v>2.38</v>
          </cell>
          <cell r="R162">
            <v>0.0650000000000004</v>
          </cell>
          <cell r="S162">
            <v>0.23</v>
          </cell>
          <cell r="T162">
            <v>2.34</v>
          </cell>
        </row>
        <row r="163">
          <cell r="A163">
            <v>36565</v>
          </cell>
          <cell r="B163">
            <v>2.34</v>
          </cell>
          <cell r="C163">
            <v>2.29</v>
          </cell>
          <cell r="D163">
            <v>2.545</v>
          </cell>
          <cell r="E163">
            <v>2.285</v>
          </cell>
          <cell r="F163">
            <v>2.385</v>
          </cell>
          <cell r="G163">
            <v>0.205</v>
          </cell>
          <cell r="H163">
            <v>0.255</v>
          </cell>
          <cell r="I163">
            <v>0.0499999999999998</v>
          </cell>
          <cell r="J163">
            <v>0.0449999999999999</v>
          </cell>
          <cell r="K163">
            <v>0.0949999999999998</v>
          </cell>
          <cell r="L163">
            <v>0.00499999999999989</v>
          </cell>
          <cell r="M163">
            <v>2.35</v>
          </cell>
          <cell r="N163">
            <v>2.63</v>
          </cell>
          <cell r="O163">
            <v>2.955</v>
          </cell>
          <cell r="P163">
            <v>2.26</v>
          </cell>
          <cell r="Q163">
            <v>2.27</v>
          </cell>
          <cell r="R163">
            <v>0.085</v>
          </cell>
          <cell r="S163">
            <v>0.28</v>
          </cell>
          <cell r="T163">
            <v>2.23</v>
          </cell>
        </row>
        <row r="164">
          <cell r="A164">
            <v>36566</v>
          </cell>
          <cell r="B164">
            <v>2.39</v>
          </cell>
          <cell r="C164">
            <v>2.375</v>
          </cell>
          <cell r="D164">
            <v>2.555</v>
          </cell>
          <cell r="E164">
            <v>2.335</v>
          </cell>
          <cell r="F164">
            <v>2.44</v>
          </cell>
          <cell r="G164">
            <v>0.165</v>
          </cell>
          <cell r="H164">
            <v>0.18</v>
          </cell>
          <cell r="I164">
            <v>0.0150000000000001</v>
          </cell>
          <cell r="J164">
            <v>0.0499999999999998</v>
          </cell>
          <cell r="K164">
            <v>0.065</v>
          </cell>
          <cell r="L164">
            <v>0.04</v>
          </cell>
          <cell r="M164">
            <v>2.415</v>
          </cell>
          <cell r="N164">
            <v>2.645</v>
          </cell>
          <cell r="O164">
            <v>3.035</v>
          </cell>
          <cell r="P164">
            <v>2.32</v>
          </cell>
          <cell r="Q164">
            <v>2.335</v>
          </cell>
          <cell r="R164">
            <v>0.0899999999999999</v>
          </cell>
          <cell r="S164">
            <v>0.23</v>
          </cell>
          <cell r="T164">
            <v>2.28</v>
          </cell>
        </row>
        <row r="165">
          <cell r="A165">
            <v>36567</v>
          </cell>
          <cell r="B165">
            <v>2.415</v>
          </cell>
          <cell r="C165">
            <v>2.385</v>
          </cell>
          <cell r="D165">
            <v>2.575</v>
          </cell>
          <cell r="E165">
            <v>2.37</v>
          </cell>
          <cell r="F165">
            <v>2.465</v>
          </cell>
          <cell r="G165">
            <v>0.16</v>
          </cell>
          <cell r="H165">
            <v>0.19</v>
          </cell>
          <cell r="I165">
            <v>0.0300000000000003</v>
          </cell>
          <cell r="J165">
            <v>0.0499999999999998</v>
          </cell>
          <cell r="K165">
            <v>0.0800000000000001</v>
          </cell>
          <cell r="L165">
            <v>0.0149999999999997</v>
          </cell>
          <cell r="M165">
            <v>2.46</v>
          </cell>
          <cell r="N165">
            <v>2.65</v>
          </cell>
          <cell r="O165">
            <v>3.11</v>
          </cell>
          <cell r="P165">
            <v>2.355</v>
          </cell>
          <cell r="Q165">
            <v>2.37</v>
          </cell>
          <cell r="R165">
            <v>0.0749999999999997</v>
          </cell>
          <cell r="S165">
            <v>0.19</v>
          </cell>
          <cell r="T165">
            <v>2.34</v>
          </cell>
        </row>
        <row r="166">
          <cell r="A166">
            <v>36568</v>
          </cell>
          <cell r="B166">
            <v>2.41</v>
          </cell>
          <cell r="C166">
            <v>2.34</v>
          </cell>
          <cell r="D166">
            <v>2.57</v>
          </cell>
          <cell r="E166">
            <v>2.35</v>
          </cell>
          <cell r="F166">
            <v>2.45</v>
          </cell>
          <cell r="G166">
            <v>0.16</v>
          </cell>
          <cell r="H166">
            <v>0.23</v>
          </cell>
          <cell r="I166">
            <v>0.0700000000000003</v>
          </cell>
          <cell r="J166">
            <v>0.04</v>
          </cell>
          <cell r="K166">
            <v>0.11</v>
          </cell>
          <cell r="L166">
            <v>-0.0100000000000002</v>
          </cell>
          <cell r="M166">
            <v>2.47</v>
          </cell>
          <cell r="N166">
            <v>2.655</v>
          </cell>
          <cell r="O166">
            <v>3.145</v>
          </cell>
          <cell r="P166">
            <v>2.36</v>
          </cell>
          <cell r="Q166">
            <v>2.38</v>
          </cell>
          <cell r="R166">
            <v>0.085</v>
          </cell>
          <cell r="S166">
            <v>0.185</v>
          </cell>
          <cell r="T166">
            <v>2.33</v>
          </cell>
        </row>
        <row r="167">
          <cell r="A167">
            <v>36569</v>
          </cell>
          <cell r="B167">
            <v>2.41</v>
          </cell>
          <cell r="C167">
            <v>2.34</v>
          </cell>
          <cell r="D167">
            <v>2.57</v>
          </cell>
          <cell r="E167">
            <v>2.35</v>
          </cell>
          <cell r="F167">
            <v>2.45</v>
          </cell>
          <cell r="G167">
            <v>0.16</v>
          </cell>
          <cell r="H167">
            <v>0.23</v>
          </cell>
          <cell r="I167">
            <v>0.0700000000000003</v>
          </cell>
          <cell r="J167">
            <v>0.04</v>
          </cell>
          <cell r="K167">
            <v>0.11</v>
          </cell>
          <cell r="L167">
            <v>-0.0100000000000002</v>
          </cell>
          <cell r="M167">
            <v>2.47</v>
          </cell>
          <cell r="N167">
            <v>2.655</v>
          </cell>
          <cell r="O167">
            <v>3.145</v>
          </cell>
          <cell r="P167">
            <v>2.36</v>
          </cell>
          <cell r="Q167">
            <v>2.38</v>
          </cell>
          <cell r="R167">
            <v>0.085</v>
          </cell>
          <cell r="S167">
            <v>0.185</v>
          </cell>
          <cell r="T167">
            <v>2.33</v>
          </cell>
        </row>
        <row r="168">
          <cell r="A168">
            <v>36570</v>
          </cell>
          <cell r="B168">
            <v>2.41</v>
          </cell>
          <cell r="C168">
            <v>2.34</v>
          </cell>
          <cell r="D168">
            <v>2.57</v>
          </cell>
          <cell r="E168">
            <v>2.35</v>
          </cell>
          <cell r="F168">
            <v>2.45</v>
          </cell>
          <cell r="G168">
            <v>0.16</v>
          </cell>
          <cell r="H168">
            <v>0.23</v>
          </cell>
          <cell r="I168">
            <v>0.0700000000000003</v>
          </cell>
          <cell r="J168">
            <v>0.04</v>
          </cell>
          <cell r="K168">
            <v>0.11</v>
          </cell>
          <cell r="L168">
            <v>-0.0100000000000002</v>
          </cell>
          <cell r="M168">
            <v>2.47</v>
          </cell>
          <cell r="N168">
            <v>2.655</v>
          </cell>
          <cell r="O168">
            <v>3.145</v>
          </cell>
          <cell r="P168">
            <v>2.36</v>
          </cell>
          <cell r="Q168">
            <v>2.38</v>
          </cell>
          <cell r="R168">
            <v>0.085</v>
          </cell>
          <cell r="S168">
            <v>0.185</v>
          </cell>
          <cell r="T168">
            <v>2.33</v>
          </cell>
        </row>
        <row r="169">
          <cell r="A169">
            <v>36571</v>
          </cell>
          <cell r="B169">
            <v>2.38</v>
          </cell>
          <cell r="C169">
            <v>2.345</v>
          </cell>
          <cell r="D169">
            <v>2.575</v>
          </cell>
          <cell r="E169">
            <v>2.345</v>
          </cell>
          <cell r="F169">
            <v>2.435</v>
          </cell>
          <cell r="G169">
            <v>0.195</v>
          </cell>
          <cell r="H169">
            <v>0.23</v>
          </cell>
          <cell r="I169">
            <v>0.0349999999999997</v>
          </cell>
          <cell r="J169">
            <v>0.0550000000000002</v>
          </cell>
          <cell r="K169">
            <v>0.0899999999999999</v>
          </cell>
          <cell r="L169">
            <v>0</v>
          </cell>
          <cell r="M169">
            <v>2.46</v>
          </cell>
          <cell r="N169">
            <v>2.685</v>
          </cell>
          <cell r="O169">
            <v>3.065</v>
          </cell>
          <cell r="P169">
            <v>2.32</v>
          </cell>
          <cell r="Q169">
            <v>2.355</v>
          </cell>
          <cell r="R169">
            <v>0.11</v>
          </cell>
          <cell r="S169">
            <v>0.225</v>
          </cell>
          <cell r="T169">
            <v>2.315</v>
          </cell>
        </row>
        <row r="170">
          <cell r="A170">
            <v>36572</v>
          </cell>
          <cell r="B170">
            <v>2.43</v>
          </cell>
          <cell r="C170">
            <v>2.4</v>
          </cell>
          <cell r="D170">
            <v>2.6</v>
          </cell>
          <cell r="E170">
            <v>2.37</v>
          </cell>
          <cell r="F170">
            <v>2.465</v>
          </cell>
          <cell r="G170">
            <v>0.17</v>
          </cell>
          <cell r="H170">
            <v>0.2</v>
          </cell>
          <cell r="I170">
            <v>0.0300000000000003</v>
          </cell>
          <cell r="J170">
            <v>0.0349999999999997</v>
          </cell>
          <cell r="K170">
            <v>0.065</v>
          </cell>
          <cell r="L170">
            <v>0.0299999999999998</v>
          </cell>
          <cell r="M170">
            <v>2.475</v>
          </cell>
          <cell r="N170">
            <v>2.715</v>
          </cell>
          <cell r="O170">
            <v>3.145</v>
          </cell>
          <cell r="P170">
            <v>2.365</v>
          </cell>
          <cell r="Q170">
            <v>2.375</v>
          </cell>
          <cell r="R170">
            <v>0.115</v>
          </cell>
          <cell r="S170">
            <v>0.24</v>
          </cell>
          <cell r="T170">
            <v>2.335</v>
          </cell>
        </row>
        <row r="171">
          <cell r="A171">
            <v>36573</v>
          </cell>
          <cell r="B171">
            <v>2.48</v>
          </cell>
          <cell r="C171">
            <v>2.445</v>
          </cell>
          <cell r="D171">
            <v>2.625</v>
          </cell>
          <cell r="E171">
            <v>2.41</v>
          </cell>
          <cell r="F171">
            <v>2.51</v>
          </cell>
          <cell r="G171">
            <v>0.145</v>
          </cell>
          <cell r="H171">
            <v>0.18</v>
          </cell>
          <cell r="I171">
            <v>0.0350000000000001</v>
          </cell>
          <cell r="J171">
            <v>0.0299999999999998</v>
          </cell>
          <cell r="K171">
            <v>0.065</v>
          </cell>
          <cell r="L171">
            <v>0.0349999999999997</v>
          </cell>
          <cell r="M171">
            <v>2.525</v>
          </cell>
          <cell r="N171">
            <v>2.725</v>
          </cell>
          <cell r="O171">
            <v>3.15</v>
          </cell>
          <cell r="P171">
            <v>2.405</v>
          </cell>
          <cell r="Q171">
            <v>2.4</v>
          </cell>
          <cell r="R171">
            <v>0.1</v>
          </cell>
          <cell r="S171">
            <v>0.2</v>
          </cell>
          <cell r="T171">
            <v>2.34</v>
          </cell>
        </row>
        <row r="172">
          <cell r="A172">
            <v>36574</v>
          </cell>
          <cell r="B172">
            <v>2.47</v>
          </cell>
          <cell r="C172">
            <v>2.445</v>
          </cell>
          <cell r="D172">
            <v>2.62</v>
          </cell>
          <cell r="E172">
            <v>2.39</v>
          </cell>
          <cell r="F172">
            <v>2.515</v>
          </cell>
          <cell r="G172">
            <v>0.15</v>
          </cell>
          <cell r="H172">
            <v>0.175</v>
          </cell>
          <cell r="I172">
            <v>0.0250000000000004</v>
          </cell>
          <cell r="J172">
            <v>0.0449999999999999</v>
          </cell>
          <cell r="K172">
            <v>0.0700000000000003</v>
          </cell>
          <cell r="L172">
            <v>0.0549999999999997</v>
          </cell>
          <cell r="M172">
            <v>2.5</v>
          </cell>
          <cell r="N172">
            <v>2.72</v>
          </cell>
          <cell r="O172">
            <v>3.145</v>
          </cell>
          <cell r="P172">
            <v>2.385</v>
          </cell>
          <cell r="Q172">
            <v>2.395</v>
          </cell>
          <cell r="R172">
            <v>0.1</v>
          </cell>
          <cell r="S172">
            <v>0.22</v>
          </cell>
          <cell r="T172">
            <v>2.355</v>
          </cell>
        </row>
        <row r="173">
          <cell r="A173">
            <v>36575</v>
          </cell>
          <cell r="B173">
            <v>2.465</v>
          </cell>
          <cell r="C173">
            <v>2.44</v>
          </cell>
          <cell r="D173">
            <v>2.645</v>
          </cell>
          <cell r="E173">
            <v>2.41</v>
          </cell>
          <cell r="F173">
            <v>2.51</v>
          </cell>
          <cell r="G173">
            <v>0.18</v>
          </cell>
          <cell r="H173">
            <v>0.205</v>
          </cell>
          <cell r="I173">
            <v>0.0249999999999999</v>
          </cell>
          <cell r="J173">
            <v>0.0449999999999999</v>
          </cell>
          <cell r="K173">
            <v>0.0699999999999998</v>
          </cell>
          <cell r="L173">
            <v>0.0299999999999998</v>
          </cell>
          <cell r="M173">
            <v>2.53</v>
          </cell>
          <cell r="N173">
            <v>2.74</v>
          </cell>
          <cell r="O173">
            <v>3.17</v>
          </cell>
          <cell r="P173">
            <v>2.405</v>
          </cell>
          <cell r="Q173">
            <v>2.41</v>
          </cell>
          <cell r="R173">
            <v>0.0950000000000002</v>
          </cell>
          <cell r="S173">
            <v>0.21</v>
          </cell>
          <cell r="T173">
            <v>2.365</v>
          </cell>
        </row>
        <row r="174">
          <cell r="A174">
            <v>36576</v>
          </cell>
          <cell r="B174">
            <v>2.465</v>
          </cell>
          <cell r="C174">
            <v>2.44</v>
          </cell>
          <cell r="D174">
            <v>2.645</v>
          </cell>
          <cell r="E174">
            <v>2.41</v>
          </cell>
          <cell r="F174">
            <v>2.51</v>
          </cell>
          <cell r="G174">
            <v>0.18</v>
          </cell>
          <cell r="H174">
            <v>0.205</v>
          </cell>
          <cell r="I174">
            <v>0.0249999999999999</v>
          </cell>
          <cell r="J174">
            <v>0.0449999999999999</v>
          </cell>
          <cell r="K174">
            <v>0.0699999999999998</v>
          </cell>
          <cell r="L174">
            <v>0.0299999999999998</v>
          </cell>
          <cell r="M174">
            <v>2.53</v>
          </cell>
          <cell r="N174">
            <v>2.74</v>
          </cell>
          <cell r="O174">
            <v>3.17</v>
          </cell>
          <cell r="P174">
            <v>2.405</v>
          </cell>
          <cell r="Q174">
            <v>2.41</v>
          </cell>
          <cell r="R174">
            <v>0.0950000000000002</v>
          </cell>
          <cell r="S174">
            <v>0.21</v>
          </cell>
          <cell r="T174">
            <v>2.365</v>
          </cell>
        </row>
        <row r="175">
          <cell r="A175">
            <v>36577</v>
          </cell>
          <cell r="B175">
            <v>2.465</v>
          </cell>
          <cell r="C175">
            <v>2.44</v>
          </cell>
          <cell r="D175">
            <v>2.645</v>
          </cell>
          <cell r="E175">
            <v>2.41</v>
          </cell>
          <cell r="F175">
            <v>2.51</v>
          </cell>
          <cell r="G175">
            <v>0.18</v>
          </cell>
          <cell r="H175">
            <v>0.205</v>
          </cell>
          <cell r="I175">
            <v>0.0249999999999999</v>
          </cell>
          <cell r="J175">
            <v>0.0449999999999999</v>
          </cell>
          <cell r="K175">
            <v>0.0699999999999998</v>
          </cell>
          <cell r="L175">
            <v>0.0299999999999998</v>
          </cell>
          <cell r="M175">
            <v>2.53</v>
          </cell>
          <cell r="N175">
            <v>2.74</v>
          </cell>
          <cell r="O175">
            <v>3.17</v>
          </cell>
          <cell r="P175">
            <v>2.405</v>
          </cell>
          <cell r="Q175">
            <v>2.41</v>
          </cell>
          <cell r="R175">
            <v>0.0950000000000002</v>
          </cell>
          <cell r="S175">
            <v>0.21</v>
          </cell>
          <cell r="T175">
            <v>2.365</v>
          </cell>
        </row>
        <row r="176">
          <cell r="A176">
            <v>36578</v>
          </cell>
          <cell r="B176">
            <v>2.465</v>
          </cell>
          <cell r="C176">
            <v>2.44</v>
          </cell>
          <cell r="D176">
            <v>2.645</v>
          </cell>
          <cell r="E176">
            <v>2.41</v>
          </cell>
          <cell r="F176">
            <v>2.51</v>
          </cell>
          <cell r="G176">
            <v>0.18</v>
          </cell>
          <cell r="H176">
            <v>0.205</v>
          </cell>
          <cell r="I176">
            <v>0.0249999999999999</v>
          </cell>
          <cell r="J176">
            <v>0.0449999999999999</v>
          </cell>
          <cell r="K176">
            <v>0.0699999999999998</v>
          </cell>
          <cell r="L176">
            <v>0.0299999999999998</v>
          </cell>
          <cell r="M176">
            <v>2.53</v>
          </cell>
          <cell r="N176">
            <v>2.74</v>
          </cell>
          <cell r="O176">
            <v>3.17</v>
          </cell>
          <cell r="P176">
            <v>2.405</v>
          </cell>
          <cell r="Q176">
            <v>2.41</v>
          </cell>
          <cell r="R176">
            <v>0.0950000000000002</v>
          </cell>
          <cell r="S176">
            <v>0.21</v>
          </cell>
          <cell r="T176">
            <v>2.365</v>
          </cell>
        </row>
        <row r="177">
          <cell r="A177">
            <v>36579</v>
          </cell>
          <cell r="B177">
            <v>2.385</v>
          </cell>
          <cell r="C177">
            <v>2.355</v>
          </cell>
          <cell r="D177">
            <v>2.63</v>
          </cell>
          <cell r="E177">
            <v>2.34</v>
          </cell>
          <cell r="F177">
            <v>2.435</v>
          </cell>
          <cell r="G177">
            <v>0.245</v>
          </cell>
          <cell r="H177">
            <v>0.275</v>
          </cell>
          <cell r="I177">
            <v>0.0299999999999998</v>
          </cell>
          <cell r="J177">
            <v>0.0500000000000003</v>
          </cell>
          <cell r="K177">
            <v>0.0800000000000001</v>
          </cell>
          <cell r="L177">
            <v>0.0150000000000001</v>
          </cell>
          <cell r="M177">
            <v>2.465</v>
          </cell>
          <cell r="N177">
            <v>2.71</v>
          </cell>
          <cell r="O177">
            <v>3.08</v>
          </cell>
          <cell r="P177">
            <v>2.31</v>
          </cell>
          <cell r="Q177">
            <v>2.35</v>
          </cell>
          <cell r="R177">
            <v>0.0800000000000001</v>
          </cell>
          <cell r="S177">
            <v>0.245</v>
          </cell>
          <cell r="T177">
            <v>2.315</v>
          </cell>
        </row>
        <row r="178">
          <cell r="A178">
            <v>36580</v>
          </cell>
          <cell r="B178">
            <v>2.35</v>
          </cell>
          <cell r="C178">
            <v>2.34</v>
          </cell>
          <cell r="D178">
            <v>2.595</v>
          </cell>
          <cell r="E178">
            <v>2.285</v>
          </cell>
          <cell r="F178">
            <v>2.38</v>
          </cell>
          <cell r="G178">
            <v>0.245</v>
          </cell>
          <cell r="H178">
            <v>0.255</v>
          </cell>
          <cell r="I178">
            <v>0.0100000000000002</v>
          </cell>
          <cell r="J178">
            <v>0.0299999999999998</v>
          </cell>
          <cell r="K178">
            <v>0.04</v>
          </cell>
          <cell r="L178">
            <v>0.0549999999999997</v>
          </cell>
          <cell r="M178">
            <v>2.425</v>
          </cell>
          <cell r="N178">
            <v>2.685</v>
          </cell>
          <cell r="O178">
            <v>3.055</v>
          </cell>
          <cell r="P178">
            <v>2.27</v>
          </cell>
          <cell r="Q178">
            <v>2.32</v>
          </cell>
          <cell r="R178">
            <v>0.0899999999999999</v>
          </cell>
          <cell r="S178">
            <v>0.26</v>
          </cell>
          <cell r="T178">
            <v>2.26</v>
          </cell>
        </row>
        <row r="179">
          <cell r="A179">
            <v>36581</v>
          </cell>
          <cell r="B179">
            <v>2.375</v>
          </cell>
          <cell r="C179">
            <v>2.35</v>
          </cell>
          <cell r="D179">
            <v>2.61</v>
          </cell>
          <cell r="E179">
            <v>2.31</v>
          </cell>
          <cell r="F179">
            <v>2.41</v>
          </cell>
          <cell r="G179">
            <v>0.235</v>
          </cell>
          <cell r="H179">
            <v>0.26</v>
          </cell>
          <cell r="I179">
            <v>0.0249999999999999</v>
          </cell>
          <cell r="J179">
            <v>0.0350000000000001</v>
          </cell>
          <cell r="K179">
            <v>0.0600000000000001</v>
          </cell>
          <cell r="L179">
            <v>0.04</v>
          </cell>
          <cell r="M179">
            <v>2.45</v>
          </cell>
          <cell r="N179">
            <v>2.7</v>
          </cell>
          <cell r="O179">
            <v>3.105</v>
          </cell>
          <cell r="P179">
            <v>2.305</v>
          </cell>
          <cell r="Q179">
            <v>2.335</v>
          </cell>
          <cell r="R179">
            <v>0.0900000000000003</v>
          </cell>
          <cell r="S179">
            <v>0.25</v>
          </cell>
          <cell r="T179">
            <v>2.305</v>
          </cell>
        </row>
        <row r="180">
          <cell r="A180">
            <v>36582</v>
          </cell>
          <cell r="B180">
            <v>2.375</v>
          </cell>
          <cell r="C180">
            <v>2.36</v>
          </cell>
          <cell r="D180">
            <v>2.6</v>
          </cell>
          <cell r="E180">
            <v>2.31</v>
          </cell>
          <cell r="F180">
            <v>2.425</v>
          </cell>
          <cell r="G180">
            <v>0.225</v>
          </cell>
          <cell r="H180">
            <v>0.24</v>
          </cell>
          <cell r="I180">
            <v>0.0150000000000001</v>
          </cell>
          <cell r="J180">
            <v>0.0499999999999998</v>
          </cell>
          <cell r="K180">
            <v>0.065</v>
          </cell>
          <cell r="L180">
            <v>0.0499999999999998</v>
          </cell>
          <cell r="M180">
            <v>2.445</v>
          </cell>
          <cell r="N180">
            <v>2.68</v>
          </cell>
          <cell r="O180">
            <v>3.125</v>
          </cell>
          <cell r="P180">
            <v>2.315</v>
          </cell>
          <cell r="Q180">
            <v>2.34</v>
          </cell>
          <cell r="R180">
            <v>0.0800000000000001</v>
          </cell>
          <cell r="S180">
            <v>0.235</v>
          </cell>
          <cell r="T180">
            <v>2.295</v>
          </cell>
        </row>
        <row r="181">
          <cell r="A181">
            <v>36583</v>
          </cell>
          <cell r="B181">
            <v>2.375</v>
          </cell>
          <cell r="C181">
            <v>2.36</v>
          </cell>
          <cell r="D181">
            <v>2.6</v>
          </cell>
          <cell r="E181">
            <v>2.31</v>
          </cell>
          <cell r="F181">
            <v>2.425</v>
          </cell>
          <cell r="G181">
            <v>0.225</v>
          </cell>
          <cell r="H181">
            <v>0.24</v>
          </cell>
          <cell r="I181">
            <v>0.0150000000000001</v>
          </cell>
          <cell r="J181">
            <v>0.0499999999999998</v>
          </cell>
          <cell r="K181">
            <v>0.065</v>
          </cell>
          <cell r="L181">
            <v>0.0499999999999998</v>
          </cell>
          <cell r="M181">
            <v>2.445</v>
          </cell>
          <cell r="N181">
            <v>2.68</v>
          </cell>
          <cell r="O181">
            <v>3.125</v>
          </cell>
          <cell r="P181">
            <v>2.315</v>
          </cell>
          <cell r="Q181">
            <v>2.34</v>
          </cell>
          <cell r="R181">
            <v>0.0800000000000001</v>
          </cell>
          <cell r="S181">
            <v>0.235</v>
          </cell>
          <cell r="T181">
            <v>2.295</v>
          </cell>
        </row>
        <row r="182">
          <cell r="A182">
            <v>36584</v>
          </cell>
          <cell r="B182">
            <v>2.375</v>
          </cell>
          <cell r="C182">
            <v>2.36</v>
          </cell>
          <cell r="D182">
            <v>2.6</v>
          </cell>
          <cell r="E182">
            <v>2.31</v>
          </cell>
          <cell r="F182">
            <v>2.425</v>
          </cell>
          <cell r="G182">
            <v>0.225</v>
          </cell>
          <cell r="H182">
            <v>0.24</v>
          </cell>
          <cell r="I182">
            <v>0.0150000000000001</v>
          </cell>
          <cell r="J182">
            <v>0.0499999999999998</v>
          </cell>
          <cell r="K182">
            <v>0.065</v>
          </cell>
          <cell r="L182">
            <v>0.0499999999999998</v>
          </cell>
          <cell r="M182">
            <v>2.445</v>
          </cell>
          <cell r="N182">
            <v>2.68</v>
          </cell>
          <cell r="O182">
            <v>3.125</v>
          </cell>
          <cell r="P182">
            <v>2.315</v>
          </cell>
          <cell r="Q182">
            <v>2.34</v>
          </cell>
          <cell r="R182">
            <v>0.0800000000000001</v>
          </cell>
          <cell r="S182">
            <v>0.235</v>
          </cell>
          <cell r="T182">
            <v>2.295</v>
          </cell>
        </row>
        <row r="183">
          <cell r="A183">
            <v>36585</v>
          </cell>
          <cell r="B183">
            <v>2.435</v>
          </cell>
          <cell r="C183">
            <v>2.39</v>
          </cell>
          <cell r="D183">
            <v>2.61</v>
          </cell>
          <cell r="E183">
            <v>2.325</v>
          </cell>
          <cell r="F183">
            <v>2.48</v>
          </cell>
          <cell r="G183">
            <v>0.175</v>
          </cell>
          <cell r="H183">
            <v>0.22</v>
          </cell>
          <cell r="I183">
            <v>0.0449999999999999</v>
          </cell>
          <cell r="J183">
            <v>0.0449999999999999</v>
          </cell>
          <cell r="K183">
            <v>0.0899999999999999</v>
          </cell>
          <cell r="L183">
            <v>0.065</v>
          </cell>
          <cell r="M183">
            <v>2.455</v>
          </cell>
          <cell r="N183">
            <v>2.68</v>
          </cell>
          <cell r="O183">
            <v>3.165</v>
          </cell>
          <cell r="P183">
            <v>2.325</v>
          </cell>
          <cell r="Q183">
            <v>2.35</v>
          </cell>
          <cell r="R183">
            <v>0.0700000000000003</v>
          </cell>
          <cell r="S183">
            <v>0.225</v>
          </cell>
          <cell r="T183">
            <v>2.33</v>
          </cell>
        </row>
        <row r="184">
          <cell r="A184">
            <v>36586</v>
          </cell>
          <cell r="B184">
            <v>2.515</v>
          </cell>
          <cell r="C184">
            <v>2.525</v>
          </cell>
          <cell r="D184">
            <v>2.67</v>
          </cell>
          <cell r="E184">
            <v>2.43</v>
          </cell>
          <cell r="F184">
            <v>2.565</v>
          </cell>
          <cell r="G184">
            <v>0.155</v>
          </cell>
          <cell r="H184">
            <v>0.145</v>
          </cell>
          <cell r="I184">
            <v>-0.00999999999999979</v>
          </cell>
          <cell r="J184">
            <v>0.0499999999999998</v>
          </cell>
          <cell r="K184">
            <v>0.04</v>
          </cell>
          <cell r="L184">
            <v>0.0949999999999998</v>
          </cell>
          <cell r="M184">
            <v>2.555</v>
          </cell>
          <cell r="N184">
            <v>2.76</v>
          </cell>
          <cell r="O184">
            <v>3.275</v>
          </cell>
          <cell r="P184">
            <v>2.44</v>
          </cell>
          <cell r="Q184">
            <v>2.47</v>
          </cell>
          <cell r="R184">
            <v>0.0899999999999999</v>
          </cell>
          <cell r="S184">
            <v>0.205</v>
          </cell>
          <cell r="T184">
            <v>2.425</v>
          </cell>
        </row>
        <row r="185">
          <cell r="A185">
            <v>36587</v>
          </cell>
          <cell r="B185">
            <v>2.62</v>
          </cell>
          <cell r="C185">
            <v>2.62</v>
          </cell>
          <cell r="D185">
            <v>2.745</v>
          </cell>
          <cell r="E185">
            <v>2.535</v>
          </cell>
          <cell r="F185">
            <v>2.64</v>
          </cell>
          <cell r="G185">
            <v>0.125</v>
          </cell>
          <cell r="H185">
            <v>0.125</v>
          </cell>
          <cell r="I185">
            <v>0</v>
          </cell>
          <cell r="J185">
            <v>0.02</v>
          </cell>
          <cell r="K185">
            <v>0.02</v>
          </cell>
          <cell r="L185">
            <v>0.085</v>
          </cell>
          <cell r="M185">
            <v>2.69</v>
          </cell>
          <cell r="N185">
            <v>2.875</v>
          </cell>
          <cell r="O185">
            <v>3.32</v>
          </cell>
          <cell r="P185">
            <v>2.525</v>
          </cell>
          <cell r="Q185">
            <v>2.56</v>
          </cell>
          <cell r="R185">
            <v>0.13</v>
          </cell>
          <cell r="S185">
            <v>0.185</v>
          </cell>
          <cell r="T185">
            <v>2.515</v>
          </cell>
        </row>
        <row r="186">
          <cell r="A186">
            <v>36588</v>
          </cell>
          <cell r="B186">
            <v>2.665</v>
          </cell>
          <cell r="C186">
            <v>2.64</v>
          </cell>
          <cell r="D186">
            <v>2.79</v>
          </cell>
          <cell r="E186">
            <v>2.585</v>
          </cell>
          <cell r="F186">
            <v>2.72</v>
          </cell>
          <cell r="G186">
            <v>0.125</v>
          </cell>
          <cell r="H186">
            <v>0.15</v>
          </cell>
          <cell r="I186">
            <v>0.0249999999999999</v>
          </cell>
          <cell r="J186">
            <v>0.0550000000000002</v>
          </cell>
          <cell r="K186">
            <v>0.0800000000000001</v>
          </cell>
          <cell r="L186">
            <v>0.0550000000000002</v>
          </cell>
          <cell r="M186">
            <v>2.73</v>
          </cell>
          <cell r="N186">
            <v>2.96</v>
          </cell>
          <cell r="O186">
            <v>3.51</v>
          </cell>
          <cell r="P186">
            <v>2.59</v>
          </cell>
          <cell r="Q186">
            <v>2.595</v>
          </cell>
          <cell r="R186">
            <v>0.17</v>
          </cell>
          <cell r="S186">
            <v>0.23</v>
          </cell>
          <cell r="T186">
            <v>2.61</v>
          </cell>
        </row>
        <row r="187">
          <cell r="A187">
            <v>36589</v>
          </cell>
          <cell r="B187">
            <v>2.58</v>
          </cell>
          <cell r="C187">
            <v>2.555</v>
          </cell>
          <cell r="D187">
            <v>2.75</v>
          </cell>
          <cell r="E187">
            <v>2.49</v>
          </cell>
          <cell r="F187">
            <v>2.635</v>
          </cell>
          <cell r="G187">
            <v>0.17</v>
          </cell>
          <cell r="H187">
            <v>0.195</v>
          </cell>
          <cell r="I187">
            <v>0.0249999999999999</v>
          </cell>
          <cell r="J187">
            <v>0.0549999999999997</v>
          </cell>
          <cell r="K187">
            <v>0.0799999999999996</v>
          </cell>
          <cell r="L187">
            <v>0.065</v>
          </cell>
          <cell r="M187">
            <v>2.67</v>
          </cell>
          <cell r="N187">
            <v>2.91</v>
          </cell>
          <cell r="O187">
            <v>3.415</v>
          </cell>
          <cell r="P187">
            <v>2.49</v>
          </cell>
          <cell r="Q187">
            <v>2.515</v>
          </cell>
          <cell r="R187">
            <v>0.16</v>
          </cell>
          <cell r="S187">
            <v>0.24</v>
          </cell>
          <cell r="T187">
            <v>2.61</v>
          </cell>
        </row>
        <row r="188">
          <cell r="A188">
            <v>36590</v>
          </cell>
          <cell r="B188">
            <v>2.58</v>
          </cell>
          <cell r="C188">
            <v>2.555</v>
          </cell>
          <cell r="D188">
            <v>2.75</v>
          </cell>
          <cell r="E188">
            <v>2.49</v>
          </cell>
          <cell r="F188">
            <v>2.635</v>
          </cell>
          <cell r="G188">
            <v>0.17</v>
          </cell>
          <cell r="H188">
            <v>0.195</v>
          </cell>
          <cell r="I188">
            <v>0.0249999999999999</v>
          </cell>
          <cell r="J188">
            <v>0.0549999999999997</v>
          </cell>
          <cell r="K188">
            <v>0.0799999999999996</v>
          </cell>
          <cell r="L188">
            <v>0.065</v>
          </cell>
          <cell r="M188">
            <v>2.67</v>
          </cell>
          <cell r="N188">
            <v>2.91</v>
          </cell>
          <cell r="O188">
            <v>3.415</v>
          </cell>
          <cell r="P188">
            <v>2.49</v>
          </cell>
          <cell r="Q188">
            <v>2.515</v>
          </cell>
          <cell r="R188">
            <v>0.16</v>
          </cell>
          <cell r="S188">
            <v>0.24</v>
          </cell>
          <cell r="T188">
            <v>2.61</v>
          </cell>
        </row>
        <row r="189">
          <cell r="A189">
            <v>36591</v>
          </cell>
          <cell r="B189">
            <v>2.58</v>
          </cell>
          <cell r="C189">
            <v>2.555</v>
          </cell>
          <cell r="D189">
            <v>2.75</v>
          </cell>
          <cell r="E189">
            <v>2.49</v>
          </cell>
          <cell r="F189">
            <v>2.635</v>
          </cell>
          <cell r="G189">
            <v>0.17</v>
          </cell>
          <cell r="H189">
            <v>0.195</v>
          </cell>
          <cell r="I189">
            <v>0.0249999999999999</v>
          </cell>
          <cell r="J189">
            <v>0.0549999999999997</v>
          </cell>
          <cell r="K189">
            <v>0.0799999999999996</v>
          </cell>
          <cell r="L189">
            <v>0.065</v>
          </cell>
          <cell r="M189">
            <v>2.67</v>
          </cell>
          <cell r="N189">
            <v>2.91</v>
          </cell>
          <cell r="O189">
            <v>3.415</v>
          </cell>
          <cell r="P189">
            <v>2.49</v>
          </cell>
          <cell r="Q189">
            <v>2.515</v>
          </cell>
          <cell r="R189">
            <v>0.16</v>
          </cell>
          <cell r="S189">
            <v>0.24</v>
          </cell>
          <cell r="T189">
            <v>2.61</v>
          </cell>
        </row>
        <row r="190">
          <cell r="A190">
            <v>36592</v>
          </cell>
          <cell r="B190">
            <v>2.67</v>
          </cell>
          <cell r="C190">
            <v>2.655</v>
          </cell>
          <cell r="D190">
            <v>2.86</v>
          </cell>
          <cell r="E190">
            <v>2.545</v>
          </cell>
          <cell r="F190">
            <v>2.715</v>
          </cell>
          <cell r="G190">
            <v>0.19</v>
          </cell>
          <cell r="H190">
            <v>0.205</v>
          </cell>
          <cell r="I190">
            <v>0.0150000000000001</v>
          </cell>
          <cell r="J190">
            <v>0.0449999999999999</v>
          </cell>
          <cell r="K190">
            <v>0.0600000000000001</v>
          </cell>
          <cell r="L190">
            <v>0.11</v>
          </cell>
          <cell r="M190">
            <v>2.725</v>
          </cell>
          <cell r="N190">
            <v>3.035</v>
          </cell>
          <cell r="O190">
            <v>3.495</v>
          </cell>
          <cell r="P190">
            <v>2.555</v>
          </cell>
          <cell r="Q190">
            <v>2.595</v>
          </cell>
          <cell r="R190">
            <v>0.175</v>
          </cell>
          <cell r="S190">
            <v>0.31</v>
          </cell>
          <cell r="T190">
            <v>2.57</v>
          </cell>
        </row>
        <row r="191">
          <cell r="A191">
            <v>36593</v>
          </cell>
          <cell r="B191">
            <v>2.715</v>
          </cell>
          <cell r="C191">
            <v>2.71</v>
          </cell>
          <cell r="D191">
            <v>2.915</v>
          </cell>
          <cell r="E191">
            <v>2.6</v>
          </cell>
          <cell r="F191">
            <v>2.75</v>
          </cell>
          <cell r="G191">
            <v>0.2</v>
          </cell>
          <cell r="H191">
            <v>0.205</v>
          </cell>
          <cell r="I191">
            <v>0.00499999999999989</v>
          </cell>
          <cell r="J191">
            <v>0.0350000000000001</v>
          </cell>
          <cell r="K191">
            <v>0.04</v>
          </cell>
          <cell r="L191">
            <v>0.11</v>
          </cell>
          <cell r="M191">
            <v>2.755</v>
          </cell>
          <cell r="N191">
            <v>3.075</v>
          </cell>
          <cell r="O191">
            <v>3.525</v>
          </cell>
          <cell r="P191">
            <v>2.605</v>
          </cell>
          <cell r="Q191">
            <v>2.63</v>
          </cell>
          <cell r="R191">
            <v>0.16</v>
          </cell>
          <cell r="S191">
            <v>0.32</v>
          </cell>
          <cell r="T191">
            <v>2.61</v>
          </cell>
        </row>
        <row r="192">
          <cell r="A192">
            <v>36594</v>
          </cell>
          <cell r="B192">
            <v>2.68</v>
          </cell>
          <cell r="C192">
            <v>2.675</v>
          </cell>
          <cell r="D192">
            <v>2.835</v>
          </cell>
          <cell r="E192">
            <v>2.56</v>
          </cell>
          <cell r="F192">
            <v>2.72</v>
          </cell>
          <cell r="G192">
            <v>0.155</v>
          </cell>
          <cell r="H192">
            <v>0.16</v>
          </cell>
          <cell r="I192">
            <v>0.00500000000000034</v>
          </cell>
          <cell r="J192">
            <v>0.04</v>
          </cell>
          <cell r="K192">
            <v>0.0450000000000004</v>
          </cell>
          <cell r="L192">
            <v>0.115</v>
          </cell>
          <cell r="M192">
            <v>2.735</v>
          </cell>
          <cell r="N192">
            <v>3.015</v>
          </cell>
          <cell r="O192">
            <v>3.475</v>
          </cell>
          <cell r="P192">
            <v>2.58</v>
          </cell>
          <cell r="Q192">
            <v>2.625</v>
          </cell>
          <cell r="R192">
            <v>0.18</v>
          </cell>
          <cell r="S192">
            <v>0.28</v>
          </cell>
          <cell r="T192">
            <v>2.605</v>
          </cell>
        </row>
        <row r="193">
          <cell r="A193">
            <v>36595</v>
          </cell>
          <cell r="B193">
            <v>2.6</v>
          </cell>
          <cell r="C193">
            <v>2.575</v>
          </cell>
          <cell r="D193">
            <v>2.775</v>
          </cell>
          <cell r="E193">
            <v>2.52</v>
          </cell>
          <cell r="F193">
            <v>2.625</v>
          </cell>
          <cell r="G193">
            <v>0.175</v>
          </cell>
          <cell r="H193">
            <v>0.2</v>
          </cell>
          <cell r="I193">
            <v>0.0249999999999999</v>
          </cell>
          <cell r="J193">
            <v>0.0249999999999999</v>
          </cell>
          <cell r="K193">
            <v>0.0499999999999998</v>
          </cell>
          <cell r="L193">
            <v>0.0550000000000002</v>
          </cell>
          <cell r="M193">
            <v>2.67</v>
          </cell>
          <cell r="N193">
            <v>2.94</v>
          </cell>
          <cell r="O193">
            <v>3.425</v>
          </cell>
          <cell r="P193">
            <v>2.525</v>
          </cell>
          <cell r="Q193">
            <v>2.56</v>
          </cell>
          <cell r="R193">
            <v>0.165</v>
          </cell>
          <cell r="S193">
            <v>0.27</v>
          </cell>
          <cell r="T193">
            <v>2.535</v>
          </cell>
        </row>
        <row r="194">
          <cell r="A194">
            <v>36596</v>
          </cell>
          <cell r="B194">
            <v>2.65</v>
          </cell>
          <cell r="C194">
            <v>2.6</v>
          </cell>
          <cell r="D194">
            <v>2.825</v>
          </cell>
          <cell r="E194">
            <v>2.55</v>
          </cell>
          <cell r="F194">
            <v>2.71</v>
          </cell>
          <cell r="G194">
            <v>0.175</v>
          </cell>
          <cell r="H194">
            <v>0.225</v>
          </cell>
          <cell r="I194">
            <v>0.0499999999999998</v>
          </cell>
          <cell r="J194">
            <v>0.0600000000000001</v>
          </cell>
          <cell r="K194">
            <v>0.11</v>
          </cell>
          <cell r="L194">
            <v>0.0500000000000003</v>
          </cell>
          <cell r="M194">
            <v>2.72</v>
          </cell>
          <cell r="N194">
            <v>2.965</v>
          </cell>
          <cell r="O194">
            <v>3.565</v>
          </cell>
          <cell r="P194">
            <v>2.58</v>
          </cell>
          <cell r="Q194">
            <v>2.61</v>
          </cell>
          <cell r="R194">
            <v>0.14</v>
          </cell>
          <cell r="S194">
            <v>0.245</v>
          </cell>
          <cell r="T194">
            <v>2.58</v>
          </cell>
        </row>
        <row r="195">
          <cell r="A195">
            <v>36597</v>
          </cell>
          <cell r="B195">
            <v>2.65</v>
          </cell>
          <cell r="C195">
            <v>2.6</v>
          </cell>
          <cell r="D195">
            <v>2.825</v>
          </cell>
          <cell r="E195">
            <v>2.55</v>
          </cell>
          <cell r="F195">
            <v>2.71</v>
          </cell>
          <cell r="G195">
            <v>0.175</v>
          </cell>
          <cell r="H195">
            <v>0.225</v>
          </cell>
          <cell r="I195">
            <v>0.0499999999999998</v>
          </cell>
          <cell r="J195">
            <v>0.0600000000000001</v>
          </cell>
          <cell r="K195">
            <v>0.11</v>
          </cell>
          <cell r="L195">
            <v>0.0500000000000003</v>
          </cell>
          <cell r="M195">
            <v>2.72</v>
          </cell>
          <cell r="N195">
            <v>2.965</v>
          </cell>
          <cell r="O195">
            <v>3.565</v>
          </cell>
          <cell r="P195">
            <v>2.58</v>
          </cell>
          <cell r="Q195">
            <v>2.61</v>
          </cell>
          <cell r="R195">
            <v>0.14</v>
          </cell>
          <cell r="S195">
            <v>0.245</v>
          </cell>
          <cell r="T195">
            <v>2.58</v>
          </cell>
        </row>
        <row r="196">
          <cell r="A196">
            <v>36598</v>
          </cell>
          <cell r="B196">
            <v>2.65</v>
          </cell>
          <cell r="C196">
            <v>2.6</v>
          </cell>
          <cell r="D196">
            <v>2.825</v>
          </cell>
          <cell r="E196">
            <v>2.55</v>
          </cell>
          <cell r="F196">
            <v>2.71</v>
          </cell>
          <cell r="G196">
            <v>0.175</v>
          </cell>
          <cell r="H196">
            <v>0.225</v>
          </cell>
          <cell r="I196">
            <v>0.0499999999999998</v>
          </cell>
          <cell r="J196">
            <v>0.0600000000000001</v>
          </cell>
          <cell r="K196">
            <v>0.11</v>
          </cell>
          <cell r="L196">
            <v>0.0500000000000003</v>
          </cell>
          <cell r="M196">
            <v>2.72</v>
          </cell>
          <cell r="N196">
            <v>2.965</v>
          </cell>
          <cell r="O196">
            <v>3.565</v>
          </cell>
          <cell r="P196">
            <v>2.58</v>
          </cell>
          <cell r="Q196">
            <v>2.61</v>
          </cell>
          <cell r="R196">
            <v>0.14</v>
          </cell>
          <cell r="S196">
            <v>0.245</v>
          </cell>
          <cell r="T196">
            <v>2.58</v>
          </cell>
        </row>
        <row r="197">
          <cell r="A197">
            <v>36599</v>
          </cell>
          <cell r="B197">
            <v>2.66</v>
          </cell>
          <cell r="C197">
            <v>2.62</v>
          </cell>
          <cell r="D197">
            <v>2.85</v>
          </cell>
          <cell r="E197">
            <v>2.545</v>
          </cell>
          <cell r="F197">
            <v>2.725</v>
          </cell>
          <cell r="G197">
            <v>0.19</v>
          </cell>
          <cell r="H197">
            <v>0.23</v>
          </cell>
          <cell r="I197">
            <v>0.04</v>
          </cell>
          <cell r="J197">
            <v>0.065</v>
          </cell>
          <cell r="K197">
            <v>0.105</v>
          </cell>
          <cell r="L197">
            <v>0.0750000000000002</v>
          </cell>
          <cell r="M197">
            <v>2.745</v>
          </cell>
          <cell r="N197">
            <v>2.96</v>
          </cell>
          <cell r="O197">
            <v>3.575</v>
          </cell>
          <cell r="P197">
            <v>2.595</v>
          </cell>
          <cell r="Q197">
            <v>2.62</v>
          </cell>
          <cell r="R197">
            <v>0.11</v>
          </cell>
          <cell r="S197">
            <v>0.215</v>
          </cell>
          <cell r="T197">
            <v>2.585</v>
          </cell>
        </row>
        <row r="198">
          <cell r="A198">
            <v>36600</v>
          </cell>
          <cell r="B198">
            <v>2.685</v>
          </cell>
          <cell r="C198">
            <v>2.635</v>
          </cell>
          <cell r="D198">
            <v>2.845</v>
          </cell>
          <cell r="E198">
            <v>2.57</v>
          </cell>
          <cell r="F198">
            <v>2.755</v>
          </cell>
          <cell r="G198">
            <v>0.16</v>
          </cell>
          <cell r="H198">
            <v>0.21</v>
          </cell>
          <cell r="I198">
            <v>0.0500000000000003</v>
          </cell>
          <cell r="J198">
            <v>0.0699999999999998</v>
          </cell>
          <cell r="K198">
            <v>0.12</v>
          </cell>
          <cell r="L198">
            <v>0.065</v>
          </cell>
          <cell r="M198">
            <v>2.74</v>
          </cell>
          <cell r="N198">
            <v>2.945</v>
          </cell>
          <cell r="O198">
            <v>3.55</v>
          </cell>
          <cell r="P198">
            <v>2.615</v>
          </cell>
          <cell r="Q198">
            <v>2.645</v>
          </cell>
          <cell r="R198">
            <v>0.0999999999999996</v>
          </cell>
          <cell r="S198">
            <v>0.205</v>
          </cell>
          <cell r="T198">
            <v>2.605</v>
          </cell>
        </row>
        <row r="199">
          <cell r="A199">
            <v>36601</v>
          </cell>
          <cell r="B199">
            <v>2.675</v>
          </cell>
          <cell r="C199">
            <v>2.64</v>
          </cell>
          <cell r="D199">
            <v>2.835</v>
          </cell>
          <cell r="E199">
            <v>2.57</v>
          </cell>
          <cell r="F199">
            <v>2.725</v>
          </cell>
          <cell r="G199">
            <v>0.16</v>
          </cell>
          <cell r="H199">
            <v>0.195</v>
          </cell>
          <cell r="I199">
            <v>0.0349999999999997</v>
          </cell>
          <cell r="J199">
            <v>0.0500000000000003</v>
          </cell>
          <cell r="K199">
            <v>0.085</v>
          </cell>
          <cell r="L199">
            <v>0.0700000000000003</v>
          </cell>
          <cell r="M199">
            <v>2.74</v>
          </cell>
          <cell r="N199">
            <v>2.935</v>
          </cell>
          <cell r="O199">
            <v>3.555</v>
          </cell>
          <cell r="P199">
            <v>2.62</v>
          </cell>
          <cell r="Q199">
            <v>2.64</v>
          </cell>
          <cell r="R199">
            <v>0.1</v>
          </cell>
          <cell r="S199">
            <v>0.195</v>
          </cell>
          <cell r="T199">
            <v>2.605</v>
          </cell>
        </row>
        <row r="200">
          <cell r="A200">
            <v>36602</v>
          </cell>
          <cell r="B200">
            <v>2.67</v>
          </cell>
          <cell r="C200">
            <v>2.57</v>
          </cell>
          <cell r="D200">
            <v>2.73</v>
          </cell>
          <cell r="E200">
            <v>2.53</v>
          </cell>
          <cell r="F200">
            <v>2.725</v>
          </cell>
          <cell r="G200">
            <v>0.0600000000000001</v>
          </cell>
          <cell r="H200">
            <v>0.16</v>
          </cell>
          <cell r="I200">
            <v>0.1</v>
          </cell>
          <cell r="J200">
            <v>0.0550000000000002</v>
          </cell>
          <cell r="K200">
            <v>0.155</v>
          </cell>
          <cell r="L200">
            <v>0.04</v>
          </cell>
          <cell r="M200">
            <v>2.71</v>
          </cell>
          <cell r="N200">
            <v>2.845</v>
          </cell>
          <cell r="O200">
            <v>3.565</v>
          </cell>
          <cell r="P200">
            <v>2.595</v>
          </cell>
          <cell r="Q200">
            <v>2.615</v>
          </cell>
          <cell r="R200">
            <v>0.115</v>
          </cell>
          <cell r="S200">
            <v>0.135</v>
          </cell>
          <cell r="T200">
            <v>2.585</v>
          </cell>
        </row>
        <row r="201">
          <cell r="A201">
            <v>36603</v>
          </cell>
          <cell r="B201">
            <v>2.67</v>
          </cell>
          <cell r="C201">
            <v>2.57</v>
          </cell>
          <cell r="D201">
            <v>2.73</v>
          </cell>
          <cell r="E201">
            <v>2.53</v>
          </cell>
          <cell r="F201">
            <v>2.725</v>
          </cell>
          <cell r="G201">
            <v>0.0600000000000001</v>
          </cell>
          <cell r="H201">
            <v>0.16</v>
          </cell>
          <cell r="I201">
            <v>0.1</v>
          </cell>
          <cell r="J201">
            <v>0.0550000000000002</v>
          </cell>
          <cell r="K201">
            <v>0.155</v>
          </cell>
          <cell r="L201">
            <v>0.04</v>
          </cell>
          <cell r="M201">
            <v>2.71</v>
          </cell>
          <cell r="N201">
            <v>2.845</v>
          </cell>
          <cell r="O201">
            <v>3.565</v>
          </cell>
          <cell r="P201">
            <v>2.595</v>
          </cell>
          <cell r="Q201">
            <v>2.615</v>
          </cell>
          <cell r="R201">
            <v>0.115</v>
          </cell>
          <cell r="S201">
            <v>0.135</v>
          </cell>
          <cell r="T201">
            <v>2.585</v>
          </cell>
        </row>
        <row r="202">
          <cell r="A202">
            <v>36604</v>
          </cell>
          <cell r="B202">
            <v>2.67</v>
          </cell>
          <cell r="C202">
            <v>2.57</v>
          </cell>
          <cell r="D202">
            <v>2.73</v>
          </cell>
          <cell r="E202">
            <v>2.53</v>
          </cell>
          <cell r="F202">
            <v>2.725</v>
          </cell>
          <cell r="G202">
            <v>0.0600000000000001</v>
          </cell>
          <cell r="H202">
            <v>0.16</v>
          </cell>
          <cell r="I202">
            <v>0.1</v>
          </cell>
          <cell r="J202">
            <v>0.0550000000000002</v>
          </cell>
          <cell r="K202">
            <v>0.155</v>
          </cell>
          <cell r="L202">
            <v>0.04</v>
          </cell>
          <cell r="M202">
            <v>2.71</v>
          </cell>
          <cell r="N202">
            <v>2.845</v>
          </cell>
          <cell r="O202">
            <v>3.565</v>
          </cell>
          <cell r="P202">
            <v>2.595</v>
          </cell>
          <cell r="Q202">
            <v>2.615</v>
          </cell>
          <cell r="R202">
            <v>0.115</v>
          </cell>
          <cell r="S202">
            <v>0.135</v>
          </cell>
          <cell r="T202">
            <v>2.585</v>
          </cell>
        </row>
        <row r="203">
          <cell r="A203">
            <v>36605</v>
          </cell>
          <cell r="B203">
            <v>2.67</v>
          </cell>
          <cell r="C203">
            <v>2.57</v>
          </cell>
          <cell r="D203">
            <v>2.73</v>
          </cell>
          <cell r="E203">
            <v>2.53</v>
          </cell>
          <cell r="F203">
            <v>2.725</v>
          </cell>
          <cell r="G203">
            <v>0.0600000000000001</v>
          </cell>
          <cell r="H203">
            <v>0.16</v>
          </cell>
          <cell r="I203">
            <v>0.1</v>
          </cell>
          <cell r="J203">
            <v>0.0550000000000002</v>
          </cell>
          <cell r="K203">
            <v>0.155</v>
          </cell>
          <cell r="L203">
            <v>0.04</v>
          </cell>
          <cell r="M203">
            <v>2.71</v>
          </cell>
          <cell r="N203">
            <v>2.845</v>
          </cell>
          <cell r="O203">
            <v>3.565</v>
          </cell>
          <cell r="P203">
            <v>2.595</v>
          </cell>
          <cell r="Q203">
            <v>2.615</v>
          </cell>
          <cell r="R203">
            <v>0.115</v>
          </cell>
          <cell r="S203">
            <v>0.135</v>
          </cell>
          <cell r="T203">
            <v>2.585</v>
          </cell>
        </row>
        <row r="204">
          <cell r="A204">
            <v>36606</v>
          </cell>
          <cell r="B204">
            <v>2.645</v>
          </cell>
          <cell r="C204">
            <v>2.62</v>
          </cell>
          <cell r="D204">
            <v>2.84</v>
          </cell>
          <cell r="E204">
            <v>2.5</v>
          </cell>
          <cell r="F204">
            <v>2.685</v>
          </cell>
          <cell r="G204">
            <v>0.195</v>
          </cell>
          <cell r="H204">
            <v>0.22</v>
          </cell>
          <cell r="I204">
            <v>0.0249999999999999</v>
          </cell>
          <cell r="J204">
            <v>0.04</v>
          </cell>
          <cell r="K204">
            <v>0.065</v>
          </cell>
          <cell r="L204">
            <v>0.12</v>
          </cell>
          <cell r="M204">
            <v>2.7</v>
          </cell>
          <cell r="N204">
            <v>2.93</v>
          </cell>
          <cell r="O204">
            <v>3.48</v>
          </cell>
          <cell r="P204">
            <v>2.535</v>
          </cell>
          <cell r="Q204">
            <v>2.585</v>
          </cell>
          <cell r="R204">
            <v>0.0900000000000003</v>
          </cell>
          <cell r="S204">
            <v>0.23</v>
          </cell>
          <cell r="T204">
            <v>2.545</v>
          </cell>
        </row>
        <row r="205">
          <cell r="A205">
            <v>36607</v>
          </cell>
          <cell r="B205">
            <v>2.63</v>
          </cell>
          <cell r="C205">
            <v>2.59</v>
          </cell>
          <cell r="D205">
            <v>2.86</v>
          </cell>
          <cell r="E205">
            <v>2.495</v>
          </cell>
          <cell r="F205">
            <v>2.69</v>
          </cell>
          <cell r="G205">
            <v>0.23</v>
          </cell>
          <cell r="H205">
            <v>0.27</v>
          </cell>
          <cell r="I205">
            <v>0.04</v>
          </cell>
          <cell r="J205">
            <v>0.0600000000000001</v>
          </cell>
          <cell r="K205">
            <v>0.1</v>
          </cell>
          <cell r="L205">
            <v>0.0949999999999998</v>
          </cell>
          <cell r="M205">
            <v>2.71</v>
          </cell>
          <cell r="N205">
            <v>2.95</v>
          </cell>
          <cell r="O205">
            <v>3.46</v>
          </cell>
          <cell r="P205">
            <v>2.535</v>
          </cell>
          <cell r="Q205">
            <v>2.59</v>
          </cell>
          <cell r="R205">
            <v>0.0900000000000003</v>
          </cell>
          <cell r="S205">
            <v>0.24</v>
          </cell>
          <cell r="T205">
            <v>2.535</v>
          </cell>
        </row>
        <row r="206">
          <cell r="A206">
            <v>36608</v>
          </cell>
          <cell r="B206">
            <v>2.67</v>
          </cell>
          <cell r="C206">
            <v>2.625</v>
          </cell>
          <cell r="D206">
            <v>2.88</v>
          </cell>
          <cell r="E206">
            <v>2.545</v>
          </cell>
          <cell r="F206">
            <v>2.725</v>
          </cell>
          <cell r="G206">
            <v>0.21</v>
          </cell>
          <cell r="H206">
            <v>0.255</v>
          </cell>
          <cell r="I206">
            <v>0.0449999999999999</v>
          </cell>
          <cell r="J206">
            <v>0.0550000000000002</v>
          </cell>
          <cell r="K206">
            <v>0.1</v>
          </cell>
          <cell r="L206">
            <v>0.0800000000000001</v>
          </cell>
          <cell r="M206">
            <v>2.73</v>
          </cell>
          <cell r="N206">
            <v>2.975</v>
          </cell>
          <cell r="O206">
            <v>3.54</v>
          </cell>
          <cell r="P206">
            <v>2.565</v>
          </cell>
          <cell r="Q206">
            <v>2.62</v>
          </cell>
          <cell r="R206">
            <v>0.0950000000000002</v>
          </cell>
          <cell r="S206">
            <v>0.245</v>
          </cell>
          <cell r="T206">
            <v>2.595</v>
          </cell>
        </row>
        <row r="207">
          <cell r="A207">
            <v>36609</v>
          </cell>
          <cell r="B207">
            <v>2.635</v>
          </cell>
          <cell r="C207">
            <v>2.605</v>
          </cell>
          <cell r="D207">
            <v>2.895</v>
          </cell>
          <cell r="E207">
            <v>2.555</v>
          </cell>
          <cell r="F207">
            <v>2.7</v>
          </cell>
          <cell r="G207">
            <v>0.26</v>
          </cell>
          <cell r="H207">
            <v>0.29</v>
          </cell>
          <cell r="I207">
            <v>0.0299999999999998</v>
          </cell>
          <cell r="J207">
            <v>0.0650000000000004</v>
          </cell>
          <cell r="K207">
            <v>0.0950000000000002</v>
          </cell>
          <cell r="L207">
            <v>0.0499999999999998</v>
          </cell>
          <cell r="M207">
            <v>2.72</v>
          </cell>
          <cell r="N207">
            <v>3</v>
          </cell>
          <cell r="O207">
            <v>3.535</v>
          </cell>
          <cell r="P207">
            <v>2.565</v>
          </cell>
          <cell r="Q207">
            <v>2.625</v>
          </cell>
          <cell r="R207">
            <v>0.105</v>
          </cell>
          <cell r="S207">
            <v>0.28</v>
          </cell>
          <cell r="T207">
            <v>2.605</v>
          </cell>
        </row>
        <row r="208">
          <cell r="A208">
            <v>36610</v>
          </cell>
          <cell r="B208">
            <v>2.68</v>
          </cell>
          <cell r="C208">
            <v>2.62</v>
          </cell>
          <cell r="D208">
            <v>2.895</v>
          </cell>
          <cell r="E208">
            <v>2.57</v>
          </cell>
          <cell r="F208">
            <v>2.745</v>
          </cell>
          <cell r="G208">
            <v>0.215</v>
          </cell>
          <cell r="H208">
            <v>0.275</v>
          </cell>
          <cell r="I208">
            <v>0.0600000000000001</v>
          </cell>
          <cell r="J208">
            <v>0.065</v>
          </cell>
          <cell r="K208">
            <v>0.125</v>
          </cell>
          <cell r="L208">
            <v>0.0500000000000003</v>
          </cell>
          <cell r="M208">
            <v>2.735</v>
          </cell>
          <cell r="N208">
            <v>3.01</v>
          </cell>
          <cell r="O208">
            <v>3.57</v>
          </cell>
          <cell r="P208">
            <v>2.575</v>
          </cell>
          <cell r="Q208">
            <v>2.64</v>
          </cell>
          <cell r="R208">
            <v>0.115</v>
          </cell>
          <cell r="S208">
            <v>0.275</v>
          </cell>
          <cell r="T208">
            <v>2.595</v>
          </cell>
        </row>
        <row r="209">
          <cell r="A209">
            <v>36611</v>
          </cell>
          <cell r="B209">
            <v>2.68</v>
          </cell>
          <cell r="C209">
            <v>2.62</v>
          </cell>
          <cell r="D209">
            <v>2.895</v>
          </cell>
          <cell r="E209">
            <v>2.57</v>
          </cell>
          <cell r="F209">
            <v>2.745</v>
          </cell>
          <cell r="G209">
            <v>0.215</v>
          </cell>
          <cell r="H209">
            <v>0.275</v>
          </cell>
          <cell r="I209">
            <v>0.0600000000000001</v>
          </cell>
          <cell r="J209">
            <v>0.065</v>
          </cell>
          <cell r="K209">
            <v>0.125</v>
          </cell>
          <cell r="L209">
            <v>0.0500000000000003</v>
          </cell>
          <cell r="M209">
            <v>2.735</v>
          </cell>
          <cell r="N209">
            <v>3.01</v>
          </cell>
          <cell r="O209">
            <v>3.57</v>
          </cell>
          <cell r="P209">
            <v>2.575</v>
          </cell>
          <cell r="Q209">
            <v>2.64</v>
          </cell>
          <cell r="R209">
            <v>0.115</v>
          </cell>
          <cell r="S209">
            <v>0.275</v>
          </cell>
          <cell r="T209">
            <v>2.595</v>
          </cell>
        </row>
        <row r="210">
          <cell r="A210">
            <v>36612</v>
          </cell>
          <cell r="B210">
            <v>2.68</v>
          </cell>
          <cell r="C210">
            <v>2.62</v>
          </cell>
          <cell r="D210">
            <v>2.895</v>
          </cell>
          <cell r="E210">
            <v>2.57</v>
          </cell>
          <cell r="F210">
            <v>2.745</v>
          </cell>
          <cell r="G210">
            <v>0.215</v>
          </cell>
          <cell r="H210">
            <v>0.275</v>
          </cell>
          <cell r="I210">
            <v>0.0600000000000001</v>
          </cell>
          <cell r="J210">
            <v>0.065</v>
          </cell>
          <cell r="K210">
            <v>0.125</v>
          </cell>
          <cell r="L210">
            <v>0.0500000000000003</v>
          </cell>
          <cell r="M210">
            <v>2.735</v>
          </cell>
          <cell r="N210">
            <v>3.01</v>
          </cell>
          <cell r="O210">
            <v>3.57</v>
          </cell>
          <cell r="P210">
            <v>2.575</v>
          </cell>
          <cell r="Q210">
            <v>2.64</v>
          </cell>
          <cell r="R210">
            <v>0.115</v>
          </cell>
          <cell r="S210">
            <v>0.275</v>
          </cell>
          <cell r="T210">
            <v>2.595</v>
          </cell>
        </row>
        <row r="211">
          <cell r="A211">
            <v>36613</v>
          </cell>
          <cell r="B211">
            <v>2.725</v>
          </cell>
          <cell r="C211">
            <v>2.665</v>
          </cell>
          <cell r="D211">
            <v>2.93</v>
          </cell>
          <cell r="E211">
            <v>2.585</v>
          </cell>
          <cell r="F211">
            <v>2.78</v>
          </cell>
          <cell r="G211">
            <v>0.205</v>
          </cell>
          <cell r="H211">
            <v>0.265</v>
          </cell>
          <cell r="I211">
            <v>0.0600000000000001</v>
          </cell>
          <cell r="J211">
            <v>0.0549999999999997</v>
          </cell>
          <cell r="K211">
            <v>0.115</v>
          </cell>
          <cell r="L211">
            <v>0.0800000000000001</v>
          </cell>
          <cell r="M211">
            <v>2.75</v>
          </cell>
          <cell r="N211">
            <v>3.065</v>
          </cell>
          <cell r="O211">
            <v>3.59</v>
          </cell>
          <cell r="P211">
            <v>2.585</v>
          </cell>
          <cell r="Q211">
            <v>2.64</v>
          </cell>
          <cell r="R211">
            <v>0.135</v>
          </cell>
          <cell r="S211">
            <v>0.315</v>
          </cell>
          <cell r="T211">
            <v>2.605</v>
          </cell>
        </row>
        <row r="212">
          <cell r="A212">
            <v>36614</v>
          </cell>
          <cell r="B212">
            <v>2.855</v>
          </cell>
          <cell r="C212">
            <v>2.805</v>
          </cell>
          <cell r="D212">
            <v>3.025</v>
          </cell>
          <cell r="E212">
            <v>2.75</v>
          </cell>
          <cell r="F212">
            <v>2.91</v>
          </cell>
          <cell r="G212">
            <v>0.17</v>
          </cell>
          <cell r="H212">
            <v>0.22</v>
          </cell>
          <cell r="I212">
            <v>0.0499999999999998</v>
          </cell>
          <cell r="J212">
            <v>0.0550000000000002</v>
          </cell>
          <cell r="K212">
            <v>0.105</v>
          </cell>
          <cell r="L212">
            <v>0.0550000000000002</v>
          </cell>
          <cell r="M212">
            <v>2.875</v>
          </cell>
          <cell r="N212">
            <v>3.18</v>
          </cell>
          <cell r="O212">
            <v>3.715</v>
          </cell>
          <cell r="P212">
            <v>2.72</v>
          </cell>
          <cell r="Q212">
            <v>2.76</v>
          </cell>
          <cell r="R212">
            <v>0.155</v>
          </cell>
          <cell r="S212">
            <v>0.305</v>
          </cell>
          <cell r="T212">
            <v>2.715</v>
          </cell>
        </row>
        <row r="213">
          <cell r="A213">
            <v>36615</v>
          </cell>
          <cell r="B213">
            <v>2.835</v>
          </cell>
          <cell r="C213">
            <v>2.785</v>
          </cell>
          <cell r="D213">
            <v>3.025</v>
          </cell>
          <cell r="E213">
            <v>2.735</v>
          </cell>
          <cell r="F213">
            <v>2.9</v>
          </cell>
          <cell r="G213">
            <v>0.19</v>
          </cell>
          <cell r="H213">
            <v>0.24</v>
          </cell>
          <cell r="I213">
            <v>0.0499999999999998</v>
          </cell>
          <cell r="J213">
            <v>0.065</v>
          </cell>
          <cell r="K213">
            <v>0.115</v>
          </cell>
          <cell r="L213">
            <v>0.0500000000000003</v>
          </cell>
          <cell r="M213">
            <v>2.86</v>
          </cell>
          <cell r="N213">
            <v>3.19</v>
          </cell>
          <cell r="O213">
            <v>3.625</v>
          </cell>
          <cell r="P213">
            <v>2.715</v>
          </cell>
          <cell r="Q213">
            <v>2.755</v>
          </cell>
          <cell r="R213">
            <v>0.165</v>
          </cell>
          <cell r="S213">
            <v>0.33</v>
          </cell>
          <cell r="T213">
            <v>2.715</v>
          </cell>
        </row>
        <row r="214">
          <cell r="A214">
            <v>36616</v>
          </cell>
          <cell r="B214">
            <v>2.735</v>
          </cell>
          <cell r="C214">
            <v>2.67</v>
          </cell>
          <cell r="D214">
            <v>2.975</v>
          </cell>
          <cell r="E214">
            <v>2.63</v>
          </cell>
          <cell r="F214">
            <v>2.78</v>
          </cell>
          <cell r="G214">
            <v>0.24</v>
          </cell>
          <cell r="H214">
            <v>0.305</v>
          </cell>
          <cell r="I214">
            <v>0.065</v>
          </cell>
          <cell r="J214">
            <v>0.0449999999999999</v>
          </cell>
          <cell r="K214">
            <v>0.11</v>
          </cell>
          <cell r="L214">
            <v>0.04</v>
          </cell>
          <cell r="M214">
            <v>2.78</v>
          </cell>
          <cell r="N214">
            <v>3.09</v>
          </cell>
          <cell r="O214">
            <v>3.6</v>
          </cell>
          <cell r="P214">
            <v>2.63</v>
          </cell>
          <cell r="Q214">
            <v>2.675</v>
          </cell>
          <cell r="R214">
            <v>0.115</v>
          </cell>
          <cell r="S214">
            <v>0.31</v>
          </cell>
          <cell r="T214">
            <v>2.65</v>
          </cell>
        </row>
        <row r="215">
          <cell r="A215">
            <v>36617</v>
          </cell>
          <cell r="B215">
            <v>2.71</v>
          </cell>
          <cell r="C215">
            <v>2.655</v>
          </cell>
          <cell r="D215">
            <v>2.975</v>
          </cell>
          <cell r="E215">
            <v>2.6</v>
          </cell>
          <cell r="F215">
            <v>2.78</v>
          </cell>
          <cell r="G215">
            <v>0.265</v>
          </cell>
          <cell r="H215">
            <v>0.32</v>
          </cell>
          <cell r="I215">
            <v>0.0550000000000002</v>
          </cell>
          <cell r="J215">
            <v>0.0699999999999998</v>
          </cell>
          <cell r="K215">
            <v>0.125</v>
          </cell>
          <cell r="L215">
            <v>0.0549999999999997</v>
          </cell>
          <cell r="M215">
            <v>2.795</v>
          </cell>
          <cell r="N215">
            <v>3.05</v>
          </cell>
          <cell r="O215">
            <v>3.6</v>
          </cell>
          <cell r="P215">
            <v>2.655</v>
          </cell>
          <cell r="Q215">
            <v>2.735</v>
          </cell>
          <cell r="R215">
            <v>0.0749999999999997</v>
          </cell>
          <cell r="S215">
            <v>0.255</v>
          </cell>
          <cell r="T215">
            <v>2.695</v>
          </cell>
        </row>
        <row r="216">
          <cell r="A216">
            <v>36618</v>
          </cell>
          <cell r="B216">
            <v>2.71</v>
          </cell>
          <cell r="C216">
            <v>2.655</v>
          </cell>
          <cell r="D216">
            <v>2.975</v>
          </cell>
          <cell r="E216">
            <v>2.6</v>
          </cell>
          <cell r="F216">
            <v>2.78</v>
          </cell>
          <cell r="G216">
            <v>0.265</v>
          </cell>
          <cell r="H216">
            <v>0.32</v>
          </cell>
          <cell r="I216">
            <v>0.0550000000000002</v>
          </cell>
          <cell r="J216">
            <v>0.0699999999999998</v>
          </cell>
          <cell r="K216">
            <v>0.125</v>
          </cell>
          <cell r="L216">
            <v>0.0549999999999997</v>
          </cell>
          <cell r="M216">
            <v>2.795</v>
          </cell>
          <cell r="N216">
            <v>3.05</v>
          </cell>
          <cell r="O216">
            <v>3.6</v>
          </cell>
          <cell r="P216">
            <v>2.655</v>
          </cell>
          <cell r="Q216">
            <v>2.735</v>
          </cell>
          <cell r="R216">
            <v>0.0749999999999997</v>
          </cell>
          <cell r="S216">
            <v>0.255</v>
          </cell>
          <cell r="T216">
            <v>2.695</v>
          </cell>
        </row>
        <row r="217">
          <cell r="A217">
            <v>36619</v>
          </cell>
          <cell r="B217">
            <v>2.71</v>
          </cell>
          <cell r="C217">
            <v>2.655</v>
          </cell>
          <cell r="D217">
            <v>2.975</v>
          </cell>
          <cell r="E217">
            <v>2.6</v>
          </cell>
          <cell r="F217">
            <v>2.78</v>
          </cell>
          <cell r="G217">
            <v>0.265</v>
          </cell>
          <cell r="H217">
            <v>0.32</v>
          </cell>
          <cell r="I217">
            <v>0.0550000000000002</v>
          </cell>
          <cell r="J217">
            <v>0.0699999999999998</v>
          </cell>
          <cell r="K217">
            <v>0.125</v>
          </cell>
          <cell r="L217">
            <v>0.0549999999999997</v>
          </cell>
          <cell r="M217">
            <v>2.795</v>
          </cell>
          <cell r="N217">
            <v>3.05</v>
          </cell>
          <cell r="O217">
            <v>3.6</v>
          </cell>
          <cell r="P217">
            <v>2.655</v>
          </cell>
          <cell r="Q217">
            <v>2.735</v>
          </cell>
          <cell r="R217">
            <v>0.0749999999999997</v>
          </cell>
          <cell r="S217">
            <v>0.255</v>
          </cell>
          <cell r="T217">
            <v>2.695</v>
          </cell>
        </row>
        <row r="218">
          <cell r="A218">
            <v>36620</v>
          </cell>
          <cell r="B218">
            <v>2.76</v>
          </cell>
          <cell r="C218">
            <v>2.725</v>
          </cell>
          <cell r="D218">
            <v>3.045</v>
          </cell>
          <cell r="E218">
            <v>2.62</v>
          </cell>
          <cell r="F218">
            <v>2.845</v>
          </cell>
          <cell r="G218">
            <v>0.285</v>
          </cell>
          <cell r="H218">
            <v>0.32</v>
          </cell>
          <cell r="I218">
            <v>0.0349999999999997</v>
          </cell>
          <cell r="J218">
            <v>0.0850000000000004</v>
          </cell>
          <cell r="K218">
            <v>0.12</v>
          </cell>
          <cell r="L218">
            <v>0.105</v>
          </cell>
          <cell r="M218">
            <v>2.84</v>
          </cell>
          <cell r="N218">
            <v>3.18</v>
          </cell>
          <cell r="O218">
            <v>3.59</v>
          </cell>
          <cell r="P218">
            <v>2.66</v>
          </cell>
          <cell r="Q218">
            <v>2.745</v>
          </cell>
          <cell r="R218">
            <v>0.135</v>
          </cell>
          <cell r="S218">
            <v>0.34</v>
          </cell>
          <cell r="T218">
            <v>2.685</v>
          </cell>
        </row>
        <row r="219">
          <cell r="A219">
            <v>36621</v>
          </cell>
          <cell r="B219">
            <v>2.72</v>
          </cell>
          <cell r="C219">
            <v>2.685</v>
          </cell>
          <cell r="D219">
            <v>2.995</v>
          </cell>
          <cell r="E219">
            <v>2.59</v>
          </cell>
          <cell r="F219">
            <v>2.785</v>
          </cell>
          <cell r="G219">
            <v>0.275</v>
          </cell>
          <cell r="H219">
            <v>0.31</v>
          </cell>
          <cell r="I219">
            <v>0.0350000000000001</v>
          </cell>
          <cell r="J219">
            <v>0.065</v>
          </cell>
          <cell r="K219">
            <v>0.1</v>
          </cell>
          <cell r="L219">
            <v>0.0950000000000002</v>
          </cell>
          <cell r="M219">
            <v>2.79</v>
          </cell>
          <cell r="N219">
            <v>3.155</v>
          </cell>
          <cell r="O219">
            <v>3.56</v>
          </cell>
          <cell r="P219">
            <v>2.61</v>
          </cell>
          <cell r="Q219">
            <v>2.69</v>
          </cell>
          <cell r="R219">
            <v>0.16</v>
          </cell>
          <cell r="S219">
            <v>0.365</v>
          </cell>
          <cell r="T219">
            <v>2.63</v>
          </cell>
        </row>
        <row r="220">
          <cell r="A220">
            <v>36622</v>
          </cell>
          <cell r="B220">
            <v>2.735</v>
          </cell>
          <cell r="C220">
            <v>2.7</v>
          </cell>
          <cell r="D220">
            <v>2.98</v>
          </cell>
          <cell r="E220">
            <v>2.605</v>
          </cell>
          <cell r="F220">
            <v>2.795</v>
          </cell>
          <cell r="G220">
            <v>0.245</v>
          </cell>
          <cell r="H220">
            <v>0.28</v>
          </cell>
          <cell r="I220">
            <v>0.0349999999999997</v>
          </cell>
          <cell r="J220">
            <v>0.0600000000000001</v>
          </cell>
          <cell r="K220">
            <v>0.0949999999999998</v>
          </cell>
          <cell r="L220">
            <v>0.0950000000000002</v>
          </cell>
          <cell r="M220">
            <v>2.795</v>
          </cell>
          <cell r="N220">
            <v>3.15</v>
          </cell>
          <cell r="O220">
            <v>3.61</v>
          </cell>
          <cell r="P220">
            <v>2.62</v>
          </cell>
          <cell r="Q220">
            <v>2.695</v>
          </cell>
          <cell r="R220">
            <v>0.17</v>
          </cell>
          <cell r="S220">
            <v>0.355</v>
          </cell>
          <cell r="T220">
            <v>2.64</v>
          </cell>
        </row>
        <row r="221">
          <cell r="A221">
            <v>36623</v>
          </cell>
          <cell r="B221">
            <v>2.755</v>
          </cell>
          <cell r="C221">
            <v>2.7</v>
          </cell>
          <cell r="D221">
            <v>2.995</v>
          </cell>
          <cell r="E221">
            <v>2.625</v>
          </cell>
          <cell r="F221">
            <v>2.815</v>
          </cell>
          <cell r="G221">
            <v>0.24</v>
          </cell>
          <cell r="H221">
            <v>0.295</v>
          </cell>
          <cell r="I221">
            <v>0.0549999999999997</v>
          </cell>
          <cell r="J221">
            <v>0.0600000000000001</v>
          </cell>
          <cell r="K221">
            <v>0.115</v>
          </cell>
          <cell r="L221">
            <v>0.0750000000000002</v>
          </cell>
          <cell r="M221">
            <v>2.82</v>
          </cell>
          <cell r="N221">
            <v>3.11</v>
          </cell>
          <cell r="O221">
            <v>3.655</v>
          </cell>
          <cell r="P221">
            <v>2.665</v>
          </cell>
          <cell r="Q221">
            <v>2.73</v>
          </cell>
          <cell r="R221">
            <v>0.115</v>
          </cell>
          <cell r="S221">
            <v>0.29</v>
          </cell>
          <cell r="T221">
            <v>2.7</v>
          </cell>
        </row>
        <row r="222">
          <cell r="A222">
            <v>36624</v>
          </cell>
          <cell r="B222">
            <v>2.77</v>
          </cell>
          <cell r="C222">
            <v>2.685</v>
          </cell>
          <cell r="D222">
            <v>3.005</v>
          </cell>
          <cell r="E222">
            <v>2.615</v>
          </cell>
          <cell r="F222">
            <v>2.845</v>
          </cell>
          <cell r="G222">
            <v>0.235</v>
          </cell>
          <cell r="H222">
            <v>0.32</v>
          </cell>
          <cell r="I222">
            <v>0.085</v>
          </cell>
          <cell r="J222">
            <v>0.0750000000000002</v>
          </cell>
          <cell r="K222">
            <v>0.16</v>
          </cell>
          <cell r="L222">
            <v>0.0699999999999998</v>
          </cell>
          <cell r="M222">
            <v>2.825</v>
          </cell>
          <cell r="N222">
            <v>3.085</v>
          </cell>
          <cell r="O222">
            <v>3.68</v>
          </cell>
          <cell r="P222">
            <v>2.675</v>
          </cell>
          <cell r="Q222">
            <v>2.73</v>
          </cell>
          <cell r="R222">
            <v>0.0800000000000001</v>
          </cell>
          <cell r="S222">
            <v>0.26</v>
          </cell>
          <cell r="T222">
            <v>2.7</v>
          </cell>
        </row>
        <row r="223">
          <cell r="A223">
            <v>36625</v>
          </cell>
          <cell r="B223">
            <v>2.77</v>
          </cell>
          <cell r="C223">
            <v>2.685</v>
          </cell>
          <cell r="D223">
            <v>3.005</v>
          </cell>
          <cell r="E223">
            <v>2.615</v>
          </cell>
          <cell r="F223">
            <v>2.845</v>
          </cell>
          <cell r="G223">
            <v>0.235</v>
          </cell>
          <cell r="H223">
            <v>0.32</v>
          </cell>
          <cell r="I223">
            <v>0.085</v>
          </cell>
          <cell r="J223">
            <v>0.0750000000000002</v>
          </cell>
          <cell r="K223">
            <v>0.16</v>
          </cell>
          <cell r="L223">
            <v>0.0699999999999998</v>
          </cell>
          <cell r="M223">
            <v>2.825</v>
          </cell>
          <cell r="N223">
            <v>3.085</v>
          </cell>
          <cell r="O223">
            <v>3.68</v>
          </cell>
          <cell r="P223">
            <v>2.675</v>
          </cell>
          <cell r="Q223">
            <v>2.73</v>
          </cell>
          <cell r="R223">
            <v>0.0800000000000001</v>
          </cell>
          <cell r="S223">
            <v>0.26</v>
          </cell>
          <cell r="T223">
            <v>2.7</v>
          </cell>
        </row>
        <row r="224">
          <cell r="A224">
            <v>36626</v>
          </cell>
          <cell r="B224">
            <v>2.77</v>
          </cell>
          <cell r="C224">
            <v>2.685</v>
          </cell>
          <cell r="D224">
            <v>3.005</v>
          </cell>
          <cell r="E224">
            <v>2.615</v>
          </cell>
          <cell r="F224">
            <v>2.845</v>
          </cell>
          <cell r="G224">
            <v>0.235</v>
          </cell>
          <cell r="H224">
            <v>0.32</v>
          </cell>
          <cell r="I224">
            <v>0.085</v>
          </cell>
          <cell r="J224">
            <v>0.0750000000000002</v>
          </cell>
          <cell r="K224">
            <v>0.16</v>
          </cell>
          <cell r="L224">
            <v>0.0699999999999998</v>
          </cell>
          <cell r="M224">
            <v>2.825</v>
          </cell>
          <cell r="N224">
            <v>3.085</v>
          </cell>
          <cell r="O224">
            <v>3.68</v>
          </cell>
          <cell r="P224">
            <v>2.675</v>
          </cell>
          <cell r="Q224">
            <v>2.73</v>
          </cell>
          <cell r="R224">
            <v>0.0800000000000001</v>
          </cell>
          <cell r="S224">
            <v>0.26</v>
          </cell>
          <cell r="T224">
            <v>2.7</v>
          </cell>
        </row>
        <row r="225">
          <cell r="A225">
            <v>36627</v>
          </cell>
          <cell r="B225">
            <v>2.775</v>
          </cell>
          <cell r="C225">
            <v>2.69</v>
          </cell>
          <cell r="D225">
            <v>3.025</v>
          </cell>
          <cell r="E225">
            <v>2.635</v>
          </cell>
          <cell r="F225">
            <v>2.865</v>
          </cell>
          <cell r="G225">
            <v>0.25</v>
          </cell>
          <cell r="H225">
            <v>0.335</v>
          </cell>
          <cell r="I225">
            <v>0.085</v>
          </cell>
          <cell r="J225">
            <v>0.0900000000000003</v>
          </cell>
          <cell r="K225">
            <v>0.175</v>
          </cell>
          <cell r="L225">
            <v>0.0550000000000002</v>
          </cell>
          <cell r="M225">
            <v>2.87</v>
          </cell>
          <cell r="N225">
            <v>3.165</v>
          </cell>
          <cell r="O225">
            <v>3.74</v>
          </cell>
          <cell r="P225">
            <v>2.705</v>
          </cell>
          <cell r="Q225">
            <v>2.77</v>
          </cell>
          <cell r="R225">
            <v>0.14</v>
          </cell>
          <cell r="S225">
            <v>0.295</v>
          </cell>
          <cell r="T225">
            <v>2.72</v>
          </cell>
        </row>
        <row r="226">
          <cell r="A226">
            <v>36628</v>
          </cell>
          <cell r="B226">
            <v>2.78</v>
          </cell>
          <cell r="C226">
            <v>2.71</v>
          </cell>
          <cell r="D226">
            <v>3.01</v>
          </cell>
          <cell r="E226">
            <v>2.65</v>
          </cell>
          <cell r="F226">
            <v>2.87</v>
          </cell>
          <cell r="G226">
            <v>0.23</v>
          </cell>
          <cell r="H226">
            <v>0.3</v>
          </cell>
          <cell r="I226">
            <v>0.0699999999999998</v>
          </cell>
          <cell r="J226">
            <v>0.0900000000000003</v>
          </cell>
          <cell r="K226">
            <v>0.16</v>
          </cell>
          <cell r="L226">
            <v>0.0600000000000001</v>
          </cell>
          <cell r="M226">
            <v>2.875</v>
          </cell>
          <cell r="N226">
            <v>3.125</v>
          </cell>
          <cell r="O226">
            <v>3.715</v>
          </cell>
          <cell r="P226">
            <v>2.7</v>
          </cell>
          <cell r="Q226">
            <v>2.78</v>
          </cell>
          <cell r="R226">
            <v>0.115</v>
          </cell>
          <cell r="S226">
            <v>0.25</v>
          </cell>
          <cell r="T226">
            <v>2.735</v>
          </cell>
        </row>
        <row r="227">
          <cell r="A227">
            <v>36629</v>
          </cell>
          <cell r="B227">
            <v>2.79</v>
          </cell>
          <cell r="C227">
            <v>2.73</v>
          </cell>
          <cell r="D227">
            <v>3.015</v>
          </cell>
          <cell r="E227">
            <v>2.655</v>
          </cell>
          <cell r="F227">
            <v>2.875</v>
          </cell>
          <cell r="G227">
            <v>0.225</v>
          </cell>
          <cell r="H227">
            <v>0.285</v>
          </cell>
          <cell r="I227">
            <v>0.0600000000000001</v>
          </cell>
          <cell r="J227">
            <v>0.085</v>
          </cell>
          <cell r="K227">
            <v>0.145</v>
          </cell>
          <cell r="L227">
            <v>0.0750000000000002</v>
          </cell>
          <cell r="M227">
            <v>2.92</v>
          </cell>
          <cell r="N227">
            <v>3.12</v>
          </cell>
          <cell r="O227">
            <v>3.735</v>
          </cell>
          <cell r="P227">
            <v>2.685</v>
          </cell>
          <cell r="Q227">
            <v>2.775</v>
          </cell>
          <cell r="R227">
            <v>0.105</v>
          </cell>
          <cell r="S227">
            <v>0.2</v>
          </cell>
          <cell r="T227">
            <v>2.74</v>
          </cell>
        </row>
        <row r="228">
          <cell r="A228">
            <v>36630</v>
          </cell>
          <cell r="B228">
            <v>2.855</v>
          </cell>
          <cell r="C228">
            <v>2.805</v>
          </cell>
          <cell r="D228">
            <v>3.045</v>
          </cell>
          <cell r="E228">
            <v>2.74</v>
          </cell>
          <cell r="F228">
            <v>2.935</v>
          </cell>
          <cell r="G228">
            <v>0.19</v>
          </cell>
          <cell r="H228">
            <v>0.24</v>
          </cell>
          <cell r="I228">
            <v>0.0499999999999998</v>
          </cell>
          <cell r="J228">
            <v>0.0800000000000001</v>
          </cell>
          <cell r="K228">
            <v>0.13</v>
          </cell>
          <cell r="L228">
            <v>0.065</v>
          </cell>
          <cell r="M228">
            <v>2.995</v>
          </cell>
          <cell r="N228">
            <v>3.14</v>
          </cell>
          <cell r="O228">
            <v>3.875</v>
          </cell>
          <cell r="P228">
            <v>2.77</v>
          </cell>
          <cell r="Q228">
            <v>2.86</v>
          </cell>
          <cell r="R228">
            <v>0.0950000000000002</v>
          </cell>
          <cell r="S228">
            <v>0.145</v>
          </cell>
          <cell r="T228">
            <v>2.79</v>
          </cell>
        </row>
        <row r="229">
          <cell r="A229">
            <v>36631</v>
          </cell>
          <cell r="B229">
            <v>2.83</v>
          </cell>
          <cell r="C229">
            <v>2.76</v>
          </cell>
          <cell r="D229">
            <v>2.985</v>
          </cell>
          <cell r="E229">
            <v>2.72</v>
          </cell>
          <cell r="F229">
            <v>2.91</v>
          </cell>
          <cell r="G229">
            <v>0.155</v>
          </cell>
          <cell r="H229">
            <v>0.225</v>
          </cell>
          <cell r="I229">
            <v>0.0700000000000003</v>
          </cell>
          <cell r="J229">
            <v>0.0800000000000001</v>
          </cell>
          <cell r="K229">
            <v>0.15</v>
          </cell>
          <cell r="L229">
            <v>0.0399999999999996</v>
          </cell>
          <cell r="M229">
            <v>2.925</v>
          </cell>
          <cell r="N229">
            <v>2.985</v>
          </cell>
          <cell r="O229">
            <v>3.875</v>
          </cell>
          <cell r="P229">
            <v>2.735</v>
          </cell>
          <cell r="Q229">
            <v>2.815</v>
          </cell>
          <cell r="R229">
            <v>0</v>
          </cell>
          <cell r="S229">
            <v>0.0600000000000001</v>
          </cell>
          <cell r="T229">
            <v>2.76</v>
          </cell>
        </row>
        <row r="230">
          <cell r="A230">
            <v>36632</v>
          </cell>
          <cell r="B230">
            <v>2.83</v>
          </cell>
          <cell r="C230">
            <v>2.76</v>
          </cell>
          <cell r="D230">
            <v>2.985</v>
          </cell>
          <cell r="E230">
            <v>2.72</v>
          </cell>
          <cell r="F230">
            <v>2.91</v>
          </cell>
          <cell r="G230">
            <v>0.155</v>
          </cell>
          <cell r="H230">
            <v>0.225</v>
          </cell>
          <cell r="I230">
            <v>0.0700000000000003</v>
          </cell>
          <cell r="J230">
            <v>0.0800000000000001</v>
          </cell>
          <cell r="K230">
            <v>0.15</v>
          </cell>
          <cell r="L230">
            <v>0.0399999999999996</v>
          </cell>
          <cell r="M230">
            <v>2.925</v>
          </cell>
          <cell r="N230">
            <v>2.985</v>
          </cell>
          <cell r="O230">
            <v>3.875</v>
          </cell>
          <cell r="P230">
            <v>2.735</v>
          </cell>
          <cell r="Q230">
            <v>2.815</v>
          </cell>
          <cell r="R230">
            <v>0</v>
          </cell>
          <cell r="S230">
            <v>0.0600000000000001</v>
          </cell>
          <cell r="T230">
            <v>2.76</v>
          </cell>
        </row>
        <row r="231">
          <cell r="A231">
            <v>36633</v>
          </cell>
          <cell r="B231">
            <v>2.83</v>
          </cell>
          <cell r="C231">
            <v>2.76</v>
          </cell>
          <cell r="D231">
            <v>2.985</v>
          </cell>
          <cell r="E231">
            <v>2.72</v>
          </cell>
          <cell r="F231">
            <v>2.91</v>
          </cell>
          <cell r="G231">
            <v>0.155</v>
          </cell>
          <cell r="H231">
            <v>0.225</v>
          </cell>
          <cell r="I231">
            <v>0.0700000000000003</v>
          </cell>
          <cell r="J231">
            <v>0.0800000000000001</v>
          </cell>
          <cell r="K231">
            <v>0.15</v>
          </cell>
          <cell r="L231">
            <v>0.0399999999999996</v>
          </cell>
          <cell r="M231">
            <v>2.925</v>
          </cell>
          <cell r="N231">
            <v>2.985</v>
          </cell>
          <cell r="O231">
            <v>3.875</v>
          </cell>
          <cell r="P231">
            <v>2.735</v>
          </cell>
          <cell r="Q231">
            <v>2.815</v>
          </cell>
          <cell r="R231">
            <v>0</v>
          </cell>
          <cell r="S231">
            <v>0.0600000000000001</v>
          </cell>
          <cell r="T231">
            <v>2.76</v>
          </cell>
        </row>
        <row r="232">
          <cell r="A232">
            <v>36634</v>
          </cell>
          <cell r="B232">
            <v>2.905</v>
          </cell>
          <cell r="C232">
            <v>2.83</v>
          </cell>
          <cell r="D232">
            <v>3.055</v>
          </cell>
          <cell r="E232">
            <v>2.76</v>
          </cell>
          <cell r="F232">
            <v>3.01</v>
          </cell>
          <cell r="G232">
            <v>0.15</v>
          </cell>
          <cell r="H232">
            <v>0.225</v>
          </cell>
          <cell r="I232">
            <v>0.0749999999999997</v>
          </cell>
          <cell r="J232">
            <v>0.105</v>
          </cell>
          <cell r="K232">
            <v>0.18</v>
          </cell>
          <cell r="L232">
            <v>0.0700000000000003</v>
          </cell>
          <cell r="M232">
            <v>2.99</v>
          </cell>
          <cell r="N232">
            <v>3.15</v>
          </cell>
          <cell r="O232">
            <v>3.96</v>
          </cell>
          <cell r="P232">
            <v>2.78</v>
          </cell>
          <cell r="Q232">
            <v>2.87</v>
          </cell>
          <cell r="R232">
            <v>0.0949999999999998</v>
          </cell>
          <cell r="S232">
            <v>0.16</v>
          </cell>
          <cell r="T232">
            <v>2.82</v>
          </cell>
        </row>
        <row r="233">
          <cell r="A233">
            <v>36635</v>
          </cell>
          <cell r="B233">
            <v>2.935</v>
          </cell>
          <cell r="C233">
            <v>2.85</v>
          </cell>
          <cell r="D233">
            <v>3.075</v>
          </cell>
          <cell r="E233">
            <v>2.785</v>
          </cell>
          <cell r="F233">
            <v>3.025</v>
          </cell>
          <cell r="G233">
            <v>0.14</v>
          </cell>
          <cell r="H233">
            <v>0.225</v>
          </cell>
          <cell r="I233">
            <v>0.085</v>
          </cell>
          <cell r="J233">
            <v>0.0899999999999999</v>
          </cell>
          <cell r="K233">
            <v>0.175</v>
          </cell>
          <cell r="L233">
            <v>0.065</v>
          </cell>
          <cell r="M233">
            <v>3</v>
          </cell>
          <cell r="N233">
            <v>3.18</v>
          </cell>
          <cell r="O233">
            <v>3.955</v>
          </cell>
          <cell r="P233">
            <v>2.795</v>
          </cell>
          <cell r="Q233">
            <v>2.89</v>
          </cell>
          <cell r="R233">
            <v>0.105</v>
          </cell>
          <cell r="S233">
            <v>0.18</v>
          </cell>
          <cell r="T233">
            <v>2.83</v>
          </cell>
        </row>
        <row r="234">
          <cell r="A234">
            <v>36636</v>
          </cell>
          <cell r="B234">
            <v>2.93</v>
          </cell>
          <cell r="C234">
            <v>2.85</v>
          </cell>
          <cell r="D234">
            <v>3.065</v>
          </cell>
          <cell r="E234">
            <v>2.775</v>
          </cell>
          <cell r="F234">
            <v>3.025</v>
          </cell>
          <cell r="G234">
            <v>0.135</v>
          </cell>
          <cell r="H234">
            <v>0.215</v>
          </cell>
          <cell r="I234">
            <v>0.0800000000000001</v>
          </cell>
          <cell r="J234">
            <v>0.0949999999999998</v>
          </cell>
          <cell r="K234">
            <v>0.175</v>
          </cell>
          <cell r="L234">
            <v>0.0750000000000002</v>
          </cell>
          <cell r="M234">
            <v>2.98</v>
          </cell>
          <cell r="N234">
            <v>3.17</v>
          </cell>
          <cell r="O234">
            <v>3.93</v>
          </cell>
          <cell r="P234">
            <v>2.78</v>
          </cell>
          <cell r="Q234">
            <v>2.89</v>
          </cell>
          <cell r="R234">
            <v>0.105</v>
          </cell>
          <cell r="S234">
            <v>0.19</v>
          </cell>
          <cell r="T234">
            <v>2.86</v>
          </cell>
        </row>
        <row r="235">
          <cell r="A235">
            <v>36637</v>
          </cell>
          <cell r="B235">
            <v>2.865</v>
          </cell>
          <cell r="C235">
            <v>2.755</v>
          </cell>
          <cell r="D235">
            <v>2.985</v>
          </cell>
          <cell r="E235">
            <v>2.715</v>
          </cell>
          <cell r="F235">
            <v>2.96</v>
          </cell>
          <cell r="G235">
            <v>0.12</v>
          </cell>
          <cell r="H235">
            <v>0.23</v>
          </cell>
          <cell r="I235">
            <v>0.11</v>
          </cell>
          <cell r="J235">
            <v>0.0949999999999998</v>
          </cell>
          <cell r="K235">
            <v>0.205</v>
          </cell>
          <cell r="L235">
            <v>0.04</v>
          </cell>
          <cell r="M235">
            <v>2.9</v>
          </cell>
          <cell r="N235">
            <v>3</v>
          </cell>
          <cell r="O235">
            <v>3.815</v>
          </cell>
          <cell r="P235">
            <v>2.725</v>
          </cell>
          <cell r="Q235">
            <v>2.815</v>
          </cell>
          <cell r="R235">
            <v>0.0150000000000001</v>
          </cell>
          <cell r="S235">
            <v>0.1</v>
          </cell>
          <cell r="T235">
            <v>2.76</v>
          </cell>
        </row>
        <row r="236">
          <cell r="A236">
            <v>36638</v>
          </cell>
          <cell r="B236">
            <v>2.865</v>
          </cell>
          <cell r="C236">
            <v>2.755</v>
          </cell>
          <cell r="D236">
            <v>2.985</v>
          </cell>
          <cell r="E236">
            <v>2.715</v>
          </cell>
          <cell r="F236">
            <v>2.96</v>
          </cell>
          <cell r="G236">
            <v>0.12</v>
          </cell>
          <cell r="H236">
            <v>0.23</v>
          </cell>
          <cell r="I236">
            <v>0.11</v>
          </cell>
          <cell r="J236">
            <v>0.0949999999999998</v>
          </cell>
          <cell r="K236">
            <v>0.205</v>
          </cell>
          <cell r="L236">
            <v>0.04</v>
          </cell>
          <cell r="M236">
            <v>2.9</v>
          </cell>
          <cell r="N236">
            <v>3</v>
          </cell>
          <cell r="O236">
            <v>3.815</v>
          </cell>
          <cell r="P236">
            <v>2.725</v>
          </cell>
          <cell r="Q236">
            <v>2.815</v>
          </cell>
          <cell r="R236">
            <v>0.0150000000000001</v>
          </cell>
          <cell r="S236">
            <v>0.1</v>
          </cell>
          <cell r="T236">
            <v>2.76</v>
          </cell>
        </row>
        <row r="237">
          <cell r="A237">
            <v>36639</v>
          </cell>
          <cell r="B237">
            <v>2.865</v>
          </cell>
          <cell r="C237">
            <v>2.755</v>
          </cell>
          <cell r="D237">
            <v>2.985</v>
          </cell>
          <cell r="E237">
            <v>2.715</v>
          </cell>
          <cell r="F237">
            <v>2.96</v>
          </cell>
          <cell r="G237">
            <v>0.12</v>
          </cell>
          <cell r="H237">
            <v>0.23</v>
          </cell>
          <cell r="I237">
            <v>0.11</v>
          </cell>
          <cell r="J237">
            <v>0.0949999999999998</v>
          </cell>
          <cell r="K237">
            <v>0.205</v>
          </cell>
          <cell r="L237">
            <v>0.04</v>
          </cell>
          <cell r="M237">
            <v>2.9</v>
          </cell>
          <cell r="N237">
            <v>3</v>
          </cell>
          <cell r="O237">
            <v>3.815</v>
          </cell>
          <cell r="P237">
            <v>2.725</v>
          </cell>
          <cell r="Q237">
            <v>2.815</v>
          </cell>
          <cell r="R237">
            <v>0.0150000000000001</v>
          </cell>
          <cell r="S237">
            <v>0.1</v>
          </cell>
          <cell r="T237">
            <v>2.76</v>
          </cell>
        </row>
        <row r="238">
          <cell r="A238">
            <v>36640</v>
          </cell>
          <cell r="B238">
            <v>2.865</v>
          </cell>
          <cell r="C238">
            <v>2.755</v>
          </cell>
          <cell r="D238">
            <v>2.985</v>
          </cell>
          <cell r="E238">
            <v>2.715</v>
          </cell>
          <cell r="F238">
            <v>2.96</v>
          </cell>
          <cell r="G238">
            <v>0.12</v>
          </cell>
          <cell r="H238">
            <v>0.23</v>
          </cell>
          <cell r="I238">
            <v>0.11</v>
          </cell>
          <cell r="J238">
            <v>0.0949999999999998</v>
          </cell>
          <cell r="K238">
            <v>0.205</v>
          </cell>
          <cell r="L238">
            <v>0.04</v>
          </cell>
          <cell r="M238">
            <v>2.9</v>
          </cell>
          <cell r="N238">
            <v>3</v>
          </cell>
          <cell r="O238">
            <v>3.815</v>
          </cell>
          <cell r="P238">
            <v>2.725</v>
          </cell>
          <cell r="Q238">
            <v>2.815</v>
          </cell>
          <cell r="R238">
            <v>0.0150000000000001</v>
          </cell>
          <cell r="S238">
            <v>0.1</v>
          </cell>
          <cell r="T238">
            <v>2.76</v>
          </cell>
        </row>
        <row r="239">
          <cell r="A239">
            <v>36641</v>
          </cell>
          <cell r="B239">
            <v>2.895</v>
          </cell>
          <cell r="C239">
            <v>2.815</v>
          </cell>
          <cell r="D239">
            <v>3.055</v>
          </cell>
          <cell r="E239">
            <v>2.75</v>
          </cell>
          <cell r="F239">
            <v>3</v>
          </cell>
          <cell r="G239">
            <v>0.16</v>
          </cell>
          <cell r="H239">
            <v>0.24</v>
          </cell>
          <cell r="I239">
            <v>0.0800000000000001</v>
          </cell>
          <cell r="J239">
            <v>0.105</v>
          </cell>
          <cell r="K239">
            <v>0.185</v>
          </cell>
          <cell r="L239">
            <v>0.065</v>
          </cell>
          <cell r="M239">
            <v>2.94</v>
          </cell>
          <cell r="N239">
            <v>3.115</v>
          </cell>
          <cell r="O239">
            <v>3.88</v>
          </cell>
          <cell r="P239">
            <v>2.75</v>
          </cell>
          <cell r="Q239">
            <v>2.85</v>
          </cell>
          <cell r="R239">
            <v>0.0600000000000001</v>
          </cell>
          <cell r="S239">
            <v>0.175</v>
          </cell>
          <cell r="T239">
            <v>2.83</v>
          </cell>
        </row>
        <row r="240">
          <cell r="A240">
            <v>36642</v>
          </cell>
          <cell r="B240">
            <v>2.88</v>
          </cell>
          <cell r="C240">
            <v>2.81</v>
          </cell>
          <cell r="D240">
            <v>3.075</v>
          </cell>
          <cell r="E240">
            <v>2.75</v>
          </cell>
          <cell r="F240">
            <v>2.985</v>
          </cell>
          <cell r="G240">
            <v>0.195</v>
          </cell>
          <cell r="H240">
            <v>0.265</v>
          </cell>
          <cell r="I240">
            <v>0.0699999999999998</v>
          </cell>
          <cell r="J240">
            <v>0.105</v>
          </cell>
          <cell r="K240">
            <v>0.175</v>
          </cell>
          <cell r="L240">
            <v>0.0600000000000001</v>
          </cell>
          <cell r="M240">
            <v>2.945</v>
          </cell>
          <cell r="N240">
            <v>3.07</v>
          </cell>
          <cell r="O240">
            <v>3.87</v>
          </cell>
          <cell r="P240">
            <v>2.76</v>
          </cell>
          <cell r="Q240">
            <v>2.855</v>
          </cell>
          <cell r="R240">
            <v>-0.00500000000000034</v>
          </cell>
          <cell r="S240">
            <v>0.125</v>
          </cell>
          <cell r="T240">
            <v>2.81</v>
          </cell>
        </row>
        <row r="241">
          <cell r="A241">
            <v>36643</v>
          </cell>
          <cell r="B241">
            <v>2.865</v>
          </cell>
          <cell r="C241">
            <v>2.8</v>
          </cell>
          <cell r="D241">
            <v>3.085</v>
          </cell>
          <cell r="E241">
            <v>2.755</v>
          </cell>
          <cell r="F241">
            <v>2.97</v>
          </cell>
          <cell r="G241">
            <v>0.22</v>
          </cell>
          <cell r="H241">
            <v>0.285</v>
          </cell>
          <cell r="I241">
            <v>0.0650000000000004</v>
          </cell>
          <cell r="J241">
            <v>0.105</v>
          </cell>
          <cell r="K241">
            <v>0.17</v>
          </cell>
          <cell r="L241">
            <v>0.0449999999999999</v>
          </cell>
          <cell r="M241">
            <v>2.98</v>
          </cell>
          <cell r="N241">
            <v>3.145</v>
          </cell>
          <cell r="O241">
            <v>3.825</v>
          </cell>
          <cell r="P241">
            <v>2.755</v>
          </cell>
          <cell r="Q241">
            <v>2.855</v>
          </cell>
          <cell r="R241">
            <v>0.0600000000000001</v>
          </cell>
          <cell r="S241">
            <v>0.165</v>
          </cell>
          <cell r="T241">
            <v>2.82</v>
          </cell>
        </row>
        <row r="242">
          <cell r="A242">
            <v>36644</v>
          </cell>
          <cell r="B242">
            <v>2.82</v>
          </cell>
          <cell r="C242">
            <v>2.735</v>
          </cell>
          <cell r="D242">
            <v>3.06</v>
          </cell>
          <cell r="E242">
            <v>2.68</v>
          </cell>
          <cell r="F242">
            <v>2.88</v>
          </cell>
          <cell r="G242">
            <v>0.24</v>
          </cell>
          <cell r="H242">
            <v>0.325</v>
          </cell>
          <cell r="I242">
            <v>0.085</v>
          </cell>
          <cell r="J242">
            <v>0.0600000000000001</v>
          </cell>
          <cell r="K242">
            <v>0.145</v>
          </cell>
          <cell r="L242">
            <v>0.0549999999999997</v>
          </cell>
          <cell r="M242">
            <v>2.92</v>
          </cell>
          <cell r="N242">
            <v>3.105</v>
          </cell>
          <cell r="O242">
            <v>3.78</v>
          </cell>
          <cell r="P242">
            <v>2.69</v>
          </cell>
          <cell r="Q242">
            <v>2.79</v>
          </cell>
          <cell r="R242">
            <v>0.0449999999999999</v>
          </cell>
          <cell r="S242">
            <v>0.185</v>
          </cell>
          <cell r="T242">
            <v>2.82</v>
          </cell>
        </row>
        <row r="243">
          <cell r="A243">
            <v>36645</v>
          </cell>
          <cell r="B243">
            <v>2.805</v>
          </cell>
          <cell r="C243">
            <v>2.705</v>
          </cell>
          <cell r="D243">
            <v>2.985</v>
          </cell>
          <cell r="E243">
            <v>2.655</v>
          </cell>
          <cell r="F243">
            <v>2.895</v>
          </cell>
          <cell r="G243">
            <v>0.18</v>
          </cell>
          <cell r="H243">
            <v>0.28</v>
          </cell>
          <cell r="I243">
            <v>0.1</v>
          </cell>
          <cell r="J243">
            <v>0.0899999999999999</v>
          </cell>
          <cell r="K243">
            <v>0.19</v>
          </cell>
          <cell r="L243">
            <v>0.0500000000000003</v>
          </cell>
          <cell r="M243">
            <v>2.895</v>
          </cell>
          <cell r="N243">
            <v>3.055</v>
          </cell>
          <cell r="O243">
            <v>3.86</v>
          </cell>
          <cell r="P243">
            <v>2.67</v>
          </cell>
          <cell r="Q243">
            <v>2.795</v>
          </cell>
          <cell r="R243">
            <v>0.0700000000000003</v>
          </cell>
          <cell r="S243">
            <v>0.16</v>
          </cell>
          <cell r="T243">
            <v>2.74</v>
          </cell>
        </row>
        <row r="244">
          <cell r="A244">
            <v>36646</v>
          </cell>
          <cell r="B244">
            <v>2.805</v>
          </cell>
          <cell r="C244">
            <v>2.705</v>
          </cell>
          <cell r="D244">
            <v>2.985</v>
          </cell>
          <cell r="E244">
            <v>2.655</v>
          </cell>
          <cell r="F244">
            <v>2.895</v>
          </cell>
          <cell r="G244">
            <v>0.18</v>
          </cell>
          <cell r="H244">
            <v>0.28</v>
          </cell>
          <cell r="I244">
            <v>0.1</v>
          </cell>
          <cell r="J244">
            <v>0.0899999999999999</v>
          </cell>
          <cell r="K244">
            <v>0.19</v>
          </cell>
          <cell r="L244">
            <v>0.0500000000000003</v>
          </cell>
          <cell r="M244">
            <v>2.895</v>
          </cell>
          <cell r="N244">
            <v>3.055</v>
          </cell>
          <cell r="O244">
            <v>3.86</v>
          </cell>
          <cell r="P244">
            <v>2.67</v>
          </cell>
          <cell r="Q244">
            <v>2.795</v>
          </cell>
          <cell r="R244">
            <v>0.0700000000000003</v>
          </cell>
          <cell r="S244">
            <v>0.16</v>
          </cell>
          <cell r="T244">
            <v>2.74</v>
          </cell>
        </row>
        <row r="245">
          <cell r="A245">
            <v>36647</v>
          </cell>
          <cell r="B245">
            <v>2.835</v>
          </cell>
          <cell r="C245">
            <v>2.745</v>
          </cell>
          <cell r="D245">
            <v>3.04</v>
          </cell>
          <cell r="E245">
            <v>2.67</v>
          </cell>
          <cell r="F245">
            <v>2.92</v>
          </cell>
          <cell r="G245">
            <v>0.205</v>
          </cell>
          <cell r="H245">
            <v>0.295</v>
          </cell>
          <cell r="I245">
            <v>0.0899999999999999</v>
          </cell>
          <cell r="J245">
            <v>0.085</v>
          </cell>
          <cell r="K245">
            <v>0.175</v>
          </cell>
          <cell r="L245">
            <v>0.0750000000000002</v>
          </cell>
          <cell r="M245">
            <v>2.92</v>
          </cell>
          <cell r="N245">
            <v>3.1</v>
          </cell>
          <cell r="O245">
            <v>3.855</v>
          </cell>
          <cell r="P245">
            <v>2.685</v>
          </cell>
          <cell r="Q245">
            <v>2.81</v>
          </cell>
          <cell r="R245">
            <v>0.0600000000000001</v>
          </cell>
          <cell r="S245">
            <v>0.18</v>
          </cell>
          <cell r="T245">
            <v>2.74</v>
          </cell>
        </row>
        <row r="246">
          <cell r="A246">
            <v>36648</v>
          </cell>
          <cell r="B246">
            <v>2.94</v>
          </cell>
          <cell r="C246">
            <v>2.845</v>
          </cell>
          <cell r="D246">
            <v>3.145</v>
          </cell>
          <cell r="E246">
            <v>2.745</v>
          </cell>
          <cell r="F246">
            <v>3</v>
          </cell>
          <cell r="G246">
            <v>0.205</v>
          </cell>
          <cell r="H246">
            <v>0.3</v>
          </cell>
          <cell r="I246">
            <v>0.0949999999999998</v>
          </cell>
          <cell r="J246">
            <v>0.0600000000000001</v>
          </cell>
          <cell r="K246">
            <v>0.155</v>
          </cell>
          <cell r="L246">
            <v>0.1</v>
          </cell>
          <cell r="M246">
            <v>2.98</v>
          </cell>
          <cell r="N246">
            <v>3.215</v>
          </cell>
          <cell r="O246">
            <v>3.885</v>
          </cell>
          <cell r="P246">
            <v>2.75</v>
          </cell>
          <cell r="Q246">
            <v>2.855</v>
          </cell>
          <cell r="R246">
            <v>0.0699999999999998</v>
          </cell>
          <cell r="S246">
            <v>0.235</v>
          </cell>
          <cell r="T246">
            <v>2.775</v>
          </cell>
        </row>
        <row r="247">
          <cell r="A247">
            <v>36649</v>
          </cell>
          <cell r="B247">
            <v>2.97</v>
          </cell>
          <cell r="C247">
            <v>2.885</v>
          </cell>
          <cell r="D247">
            <v>3.21</v>
          </cell>
          <cell r="E247">
            <v>2.8</v>
          </cell>
          <cell r="F247">
            <v>3.025</v>
          </cell>
          <cell r="G247">
            <v>0.24</v>
          </cell>
          <cell r="H247">
            <v>0.325</v>
          </cell>
          <cell r="I247">
            <v>0.0850000000000004</v>
          </cell>
          <cell r="J247">
            <v>0.0549999999999997</v>
          </cell>
          <cell r="K247">
            <v>0.14</v>
          </cell>
          <cell r="L247">
            <v>0.085</v>
          </cell>
          <cell r="M247">
            <v>3.035</v>
          </cell>
          <cell r="N247">
            <v>3.275</v>
          </cell>
          <cell r="O247">
            <v>3.995</v>
          </cell>
          <cell r="P247">
            <v>2.81</v>
          </cell>
          <cell r="Q247">
            <v>2.91</v>
          </cell>
          <cell r="R247">
            <v>0.065</v>
          </cell>
          <cell r="S247">
            <v>0.24</v>
          </cell>
          <cell r="T247">
            <v>2.885</v>
          </cell>
        </row>
        <row r="248">
          <cell r="A248">
            <v>36650</v>
          </cell>
          <cell r="B248">
            <v>2.94</v>
          </cell>
          <cell r="C248">
            <v>2.83</v>
          </cell>
          <cell r="D248">
            <v>3.175</v>
          </cell>
          <cell r="E248">
            <v>2.765</v>
          </cell>
          <cell r="F248">
            <v>3</v>
          </cell>
          <cell r="G248">
            <v>0.235</v>
          </cell>
          <cell r="H248">
            <v>0.345</v>
          </cell>
          <cell r="I248">
            <v>0.11</v>
          </cell>
          <cell r="J248">
            <v>0.0600000000000001</v>
          </cell>
          <cell r="K248">
            <v>0.17</v>
          </cell>
          <cell r="L248">
            <v>0.065</v>
          </cell>
          <cell r="M248">
            <v>3.01</v>
          </cell>
          <cell r="N248">
            <v>3.255</v>
          </cell>
          <cell r="O248">
            <v>3.955</v>
          </cell>
          <cell r="P248">
            <v>2.775</v>
          </cell>
          <cell r="Q248">
            <v>2.87</v>
          </cell>
          <cell r="R248">
            <v>0.0800000000000001</v>
          </cell>
          <cell r="S248">
            <v>0.245</v>
          </cell>
          <cell r="T248">
            <v>2.84</v>
          </cell>
        </row>
        <row r="249">
          <cell r="A249">
            <v>36651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49">
          <cell r="R249">
            <v>0</v>
          </cell>
          <cell r="S249">
            <v>0</v>
          </cell>
        </row>
        <row r="250">
          <cell r="A250">
            <v>36652</v>
          </cell>
          <cell r="B250">
            <v>2.87</v>
          </cell>
          <cell r="C250">
            <v>2.71</v>
          </cell>
          <cell r="D250">
            <v>3.055</v>
          </cell>
          <cell r="E250">
            <v>2.665</v>
          </cell>
          <cell r="F250">
            <v>2.945</v>
          </cell>
          <cell r="G250">
            <v>0.185</v>
          </cell>
          <cell r="H250">
            <v>0.345</v>
          </cell>
          <cell r="I250">
            <v>0.16</v>
          </cell>
          <cell r="J250">
            <v>0.0749999999999997</v>
          </cell>
          <cell r="K250">
            <v>0.235</v>
          </cell>
          <cell r="L250">
            <v>0.0449999999999999</v>
          </cell>
          <cell r="M250">
            <v>2.87</v>
          </cell>
          <cell r="N250">
            <v>3.1</v>
          </cell>
          <cell r="O250">
            <v>3.775</v>
          </cell>
          <cell r="P250">
            <v>2.675</v>
          </cell>
          <cell r="Q250">
            <v>2.765</v>
          </cell>
          <cell r="R250">
            <v>0.0449999999999999</v>
          </cell>
          <cell r="S250">
            <v>0.23</v>
          </cell>
          <cell r="T250">
            <v>2.7</v>
          </cell>
        </row>
        <row r="251">
          <cell r="A251">
            <v>36653</v>
          </cell>
          <cell r="B251">
            <v>2.87</v>
          </cell>
          <cell r="C251">
            <v>2.71</v>
          </cell>
          <cell r="D251">
            <v>3.055</v>
          </cell>
          <cell r="E251">
            <v>2.665</v>
          </cell>
          <cell r="F251">
            <v>2.945</v>
          </cell>
          <cell r="G251">
            <v>0.185</v>
          </cell>
          <cell r="H251">
            <v>0.345</v>
          </cell>
          <cell r="I251">
            <v>0.16</v>
          </cell>
          <cell r="J251">
            <v>0.0749999999999997</v>
          </cell>
          <cell r="K251">
            <v>0.235</v>
          </cell>
          <cell r="L251">
            <v>0.0449999999999999</v>
          </cell>
          <cell r="M251">
            <v>2.87</v>
          </cell>
          <cell r="N251">
            <v>3.1</v>
          </cell>
          <cell r="O251">
            <v>3.775</v>
          </cell>
          <cell r="P251">
            <v>2.675</v>
          </cell>
          <cell r="Q251">
            <v>2.765</v>
          </cell>
          <cell r="R251">
            <v>0.0449999999999999</v>
          </cell>
          <cell r="S251">
            <v>0.23</v>
          </cell>
          <cell r="T251">
            <v>2.7</v>
          </cell>
        </row>
        <row r="252">
          <cell r="A252">
            <v>36654</v>
          </cell>
          <cell r="B252">
            <v>2.87</v>
          </cell>
          <cell r="C252">
            <v>2.71</v>
          </cell>
          <cell r="D252">
            <v>3.055</v>
          </cell>
          <cell r="E252">
            <v>2.665</v>
          </cell>
          <cell r="F252">
            <v>2.945</v>
          </cell>
          <cell r="G252">
            <v>0.185</v>
          </cell>
          <cell r="H252">
            <v>0.345</v>
          </cell>
          <cell r="I252">
            <v>0.16</v>
          </cell>
          <cell r="J252">
            <v>0.0749999999999997</v>
          </cell>
          <cell r="K252">
            <v>0.235</v>
          </cell>
          <cell r="L252">
            <v>0.0449999999999999</v>
          </cell>
          <cell r="M252">
            <v>2.87</v>
          </cell>
          <cell r="N252">
            <v>3.1</v>
          </cell>
          <cell r="O252">
            <v>3.775</v>
          </cell>
          <cell r="P252">
            <v>2.675</v>
          </cell>
          <cell r="Q252">
            <v>2.765</v>
          </cell>
          <cell r="R252">
            <v>0.0449999999999999</v>
          </cell>
          <cell r="S252">
            <v>0.23</v>
          </cell>
          <cell r="T252">
            <v>2.7</v>
          </cell>
        </row>
        <row r="253">
          <cell r="A253">
            <v>36655</v>
          </cell>
          <cell r="B253">
            <v>2.92</v>
          </cell>
          <cell r="C253">
            <v>2.76</v>
          </cell>
          <cell r="D253">
            <v>3.12</v>
          </cell>
          <cell r="E253">
            <v>2.68</v>
          </cell>
          <cell r="F253">
            <v>2.995</v>
          </cell>
          <cell r="G253">
            <v>0.2</v>
          </cell>
          <cell r="H253">
            <v>0.36</v>
          </cell>
          <cell r="I253">
            <v>0.16</v>
          </cell>
          <cell r="J253">
            <v>0.0750000000000002</v>
          </cell>
          <cell r="K253">
            <v>0.235</v>
          </cell>
          <cell r="L253">
            <v>0.0799999999999996</v>
          </cell>
          <cell r="M253">
            <v>2.865</v>
          </cell>
          <cell r="N253">
            <v>3.205</v>
          </cell>
          <cell r="O253">
            <v>3.815</v>
          </cell>
          <cell r="P253">
            <v>2.675</v>
          </cell>
          <cell r="Q253">
            <v>2.765</v>
          </cell>
          <cell r="R253">
            <v>0.085</v>
          </cell>
          <cell r="S253">
            <v>0.34</v>
          </cell>
          <cell r="T253">
            <v>2.73</v>
          </cell>
        </row>
        <row r="254">
          <cell r="A254">
            <v>36656</v>
          </cell>
          <cell r="B254">
            <v>3.035</v>
          </cell>
          <cell r="C254">
            <v>2.835</v>
          </cell>
          <cell r="D254">
            <v>3.195</v>
          </cell>
          <cell r="E254">
            <v>2.755</v>
          </cell>
          <cell r="F254">
            <v>3.09</v>
          </cell>
          <cell r="G254">
            <v>0.16</v>
          </cell>
          <cell r="H254">
            <v>0.36</v>
          </cell>
          <cell r="I254">
            <v>0.2</v>
          </cell>
          <cell r="J254">
            <v>0.0549999999999997</v>
          </cell>
          <cell r="K254">
            <v>0.255</v>
          </cell>
          <cell r="L254">
            <v>0.0800000000000001</v>
          </cell>
          <cell r="M254">
            <v>2.93</v>
          </cell>
          <cell r="N254">
            <v>3.315</v>
          </cell>
          <cell r="O254">
            <v>3.84</v>
          </cell>
          <cell r="P254">
            <v>2.76</v>
          </cell>
          <cell r="Q254">
            <v>2.82</v>
          </cell>
          <cell r="R254">
            <v>0.12</v>
          </cell>
          <cell r="S254">
            <v>0.385</v>
          </cell>
          <cell r="T254">
            <v>2.765</v>
          </cell>
        </row>
        <row r="255">
          <cell r="A255">
            <v>36657</v>
          </cell>
          <cell r="B255">
            <v>3.01</v>
          </cell>
          <cell r="C255">
            <v>2.785</v>
          </cell>
          <cell r="D255">
            <v>3.165</v>
          </cell>
          <cell r="E255">
            <v>2.705</v>
          </cell>
          <cell r="F255">
            <v>3.055</v>
          </cell>
          <cell r="G255">
            <v>0.155</v>
          </cell>
          <cell r="H255">
            <v>0.38</v>
          </cell>
          <cell r="I255">
            <v>0.225</v>
          </cell>
          <cell r="J255">
            <v>0.0450000000000004</v>
          </cell>
          <cell r="K255">
            <v>0.27</v>
          </cell>
          <cell r="L255">
            <v>0.0800000000000001</v>
          </cell>
          <cell r="M255">
            <v>2.875</v>
          </cell>
          <cell r="N255">
            <v>3.3</v>
          </cell>
          <cell r="O255">
            <v>3.82</v>
          </cell>
          <cell r="P255">
            <v>2.705</v>
          </cell>
          <cell r="Q255">
            <v>2.77</v>
          </cell>
          <cell r="R255">
            <v>0.135</v>
          </cell>
          <cell r="S255">
            <v>0.425</v>
          </cell>
          <cell r="T255">
            <v>2.715</v>
          </cell>
        </row>
        <row r="256">
          <cell r="A256">
            <v>36658</v>
          </cell>
          <cell r="B256">
            <v>3.125</v>
          </cell>
          <cell r="C256">
            <v>2.925</v>
          </cell>
          <cell r="D256">
            <v>3.265</v>
          </cell>
          <cell r="E256">
            <v>2.825</v>
          </cell>
          <cell r="F256">
            <v>3.205</v>
          </cell>
          <cell r="G256">
            <v>0.14</v>
          </cell>
          <cell r="H256">
            <v>0.34</v>
          </cell>
          <cell r="I256">
            <v>0.2</v>
          </cell>
          <cell r="J256">
            <v>0.0800000000000001</v>
          </cell>
          <cell r="K256">
            <v>0.28</v>
          </cell>
          <cell r="L256">
            <v>0.0999999999999996</v>
          </cell>
          <cell r="M256">
            <v>3.01</v>
          </cell>
          <cell r="N256">
            <v>3.39</v>
          </cell>
          <cell r="O256">
            <v>4.03</v>
          </cell>
          <cell r="P256">
            <v>2.825</v>
          </cell>
          <cell r="Q256">
            <v>2.93</v>
          </cell>
          <cell r="R256">
            <v>0.125</v>
          </cell>
          <cell r="S256">
            <v>0.38</v>
          </cell>
          <cell r="T256">
            <v>2.885</v>
          </cell>
        </row>
        <row r="257">
          <cell r="A257">
            <v>36659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7">
          <cell r="R257">
            <v>0</v>
          </cell>
          <cell r="S257">
            <v>0</v>
          </cell>
        </row>
        <row r="258">
          <cell r="A258">
            <v>36660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8">
          <cell r="R258">
            <v>0</v>
          </cell>
          <cell r="S258">
            <v>0</v>
          </cell>
        </row>
        <row r="259">
          <cell r="A259">
            <v>36661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59">
          <cell r="R259">
            <v>0</v>
          </cell>
          <cell r="S259">
            <v>0</v>
          </cell>
        </row>
        <row r="260">
          <cell r="A260">
            <v>36662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0">
          <cell r="R260">
            <v>0</v>
          </cell>
          <cell r="S260">
            <v>0</v>
          </cell>
        </row>
        <row r="261">
          <cell r="A261">
            <v>36663</v>
          </cell>
          <cell r="B261">
            <v>3.25</v>
          </cell>
          <cell r="C261">
            <v>3.01</v>
          </cell>
          <cell r="D261">
            <v>3.425</v>
          </cell>
          <cell r="E261">
            <v>2.91</v>
          </cell>
          <cell r="F261">
            <v>3.32</v>
          </cell>
          <cell r="G261">
            <v>0.175</v>
          </cell>
          <cell r="H261">
            <v>0.415</v>
          </cell>
          <cell r="I261">
            <v>0.24</v>
          </cell>
          <cell r="J261">
            <v>0.0699999999999998</v>
          </cell>
          <cell r="K261">
            <v>0.31</v>
          </cell>
          <cell r="L261">
            <v>0.0999999999999996</v>
          </cell>
          <cell r="M261">
            <v>3.155</v>
          </cell>
          <cell r="N261">
            <v>3.54</v>
          </cell>
          <cell r="O261">
            <v>4.14</v>
          </cell>
          <cell r="P261">
            <v>2.93</v>
          </cell>
          <cell r="Q261">
            <v>3.03</v>
          </cell>
          <cell r="R261">
            <v>0.115</v>
          </cell>
          <cell r="S261">
            <v>0.385</v>
          </cell>
          <cell r="T261">
            <v>2.97</v>
          </cell>
        </row>
        <row r="262">
          <cell r="A262">
            <v>36664</v>
          </cell>
          <cell r="B262">
            <v>3.305</v>
          </cell>
          <cell r="C262">
            <v>3.06</v>
          </cell>
          <cell r="D262">
            <v>3.495</v>
          </cell>
          <cell r="E262">
            <v>2.945</v>
          </cell>
          <cell r="F262">
            <v>3.37</v>
          </cell>
          <cell r="G262">
            <v>0.19</v>
          </cell>
          <cell r="H262">
            <v>0.435</v>
          </cell>
          <cell r="I262">
            <v>0.245</v>
          </cell>
          <cell r="J262">
            <v>0.065</v>
          </cell>
          <cell r="K262">
            <v>0.31</v>
          </cell>
          <cell r="L262">
            <v>0.115</v>
          </cell>
          <cell r="M262">
            <v>3.205</v>
          </cell>
          <cell r="N262">
            <v>3.605</v>
          </cell>
          <cell r="O262">
            <v>4.2</v>
          </cell>
          <cell r="P262">
            <v>2.96</v>
          </cell>
          <cell r="Q262">
            <v>3.05</v>
          </cell>
          <cell r="R262">
            <v>0.11</v>
          </cell>
          <cell r="S262">
            <v>0.4</v>
          </cell>
          <cell r="T262">
            <v>3</v>
          </cell>
        </row>
        <row r="263">
          <cell r="A263">
            <v>36665</v>
          </cell>
          <cell r="B263">
            <v>3.565</v>
          </cell>
          <cell r="C263">
            <v>3.34</v>
          </cell>
          <cell r="D263">
            <v>3.825</v>
          </cell>
          <cell r="E263">
            <v>3.235</v>
          </cell>
          <cell r="F263">
            <v>3.64</v>
          </cell>
          <cell r="G263">
            <v>0.26</v>
          </cell>
          <cell r="H263">
            <v>0.485</v>
          </cell>
          <cell r="I263">
            <v>0.225</v>
          </cell>
          <cell r="J263">
            <v>0.0750000000000002</v>
          </cell>
          <cell r="K263">
            <v>0.3</v>
          </cell>
          <cell r="L263">
            <v>0.105</v>
          </cell>
          <cell r="M263">
            <v>3.48</v>
          </cell>
          <cell r="N263">
            <v>3.89</v>
          </cell>
          <cell r="O263">
            <v>4.505</v>
          </cell>
          <cell r="P263">
            <v>3.225</v>
          </cell>
          <cell r="Q263">
            <v>3.335</v>
          </cell>
          <cell r="R263">
            <v>0.065</v>
          </cell>
          <cell r="S263">
            <v>0.41</v>
          </cell>
          <cell r="T263">
            <v>3.27</v>
          </cell>
        </row>
        <row r="264">
          <cell r="A264">
            <v>36666</v>
          </cell>
          <cell r="B264">
            <v>3.535</v>
          </cell>
          <cell r="C264">
            <v>3.365</v>
          </cell>
          <cell r="D264">
            <v>3.945</v>
          </cell>
          <cell r="E264">
            <v>3.245</v>
          </cell>
          <cell r="F264">
            <v>3.625</v>
          </cell>
          <cell r="G264">
            <v>0.41</v>
          </cell>
          <cell r="H264">
            <v>0.58</v>
          </cell>
          <cell r="I264">
            <v>0.17</v>
          </cell>
          <cell r="J264">
            <v>0.0899999999999999</v>
          </cell>
          <cell r="K264">
            <v>0.26</v>
          </cell>
          <cell r="L264">
            <v>0.12</v>
          </cell>
          <cell r="M264">
            <v>3.55</v>
          </cell>
          <cell r="N264">
            <v>4.005</v>
          </cell>
          <cell r="O264">
            <v>4.495</v>
          </cell>
          <cell r="P264">
            <v>3.245</v>
          </cell>
          <cell r="Q264">
            <v>3.335</v>
          </cell>
          <cell r="R264">
            <v>0.0600000000000001</v>
          </cell>
          <cell r="S264">
            <v>0.455</v>
          </cell>
          <cell r="T264">
            <v>3.27</v>
          </cell>
        </row>
        <row r="265">
          <cell r="A265">
            <v>36667</v>
          </cell>
          <cell r="B265">
            <v>3.535</v>
          </cell>
          <cell r="C265">
            <v>3.365</v>
          </cell>
          <cell r="D265">
            <v>3.945</v>
          </cell>
          <cell r="E265">
            <v>3.245</v>
          </cell>
          <cell r="F265">
            <v>3.625</v>
          </cell>
          <cell r="G265">
            <v>0.41</v>
          </cell>
          <cell r="H265">
            <v>0.58</v>
          </cell>
          <cell r="I265">
            <v>0.17</v>
          </cell>
          <cell r="J265">
            <v>0.0899999999999999</v>
          </cell>
          <cell r="K265">
            <v>0.26</v>
          </cell>
          <cell r="L265">
            <v>0.12</v>
          </cell>
          <cell r="M265">
            <v>3.55</v>
          </cell>
          <cell r="N265">
            <v>4.005</v>
          </cell>
          <cell r="O265">
            <v>4.495</v>
          </cell>
          <cell r="P265">
            <v>3.245</v>
          </cell>
          <cell r="Q265">
            <v>3.335</v>
          </cell>
          <cell r="R265">
            <v>0.0600000000000001</v>
          </cell>
          <cell r="S265">
            <v>0.455</v>
          </cell>
          <cell r="T265">
            <v>3.27</v>
          </cell>
        </row>
        <row r="266">
          <cell r="A266">
            <v>36668</v>
          </cell>
          <cell r="B266">
            <v>3.535</v>
          </cell>
          <cell r="C266">
            <v>3.365</v>
          </cell>
          <cell r="D266">
            <v>3.945</v>
          </cell>
          <cell r="E266">
            <v>3.245</v>
          </cell>
          <cell r="F266">
            <v>3.625</v>
          </cell>
          <cell r="G266">
            <v>0.41</v>
          </cell>
          <cell r="H266">
            <v>0.58</v>
          </cell>
          <cell r="I266">
            <v>0.17</v>
          </cell>
          <cell r="J266">
            <v>0.0899999999999999</v>
          </cell>
          <cell r="K266">
            <v>0.26</v>
          </cell>
          <cell r="L266">
            <v>0.12</v>
          </cell>
          <cell r="M266">
            <v>3.55</v>
          </cell>
          <cell r="N266">
            <v>4.005</v>
          </cell>
          <cell r="O266">
            <v>4.495</v>
          </cell>
          <cell r="P266">
            <v>3.245</v>
          </cell>
          <cell r="Q266">
            <v>3.335</v>
          </cell>
          <cell r="R266">
            <v>0.0600000000000001</v>
          </cell>
          <cell r="S266">
            <v>0.455</v>
          </cell>
          <cell r="T266">
            <v>3.27</v>
          </cell>
        </row>
        <row r="267">
          <cell r="A267">
            <v>36669</v>
          </cell>
          <cell r="B267">
            <v>3.97</v>
          </cell>
          <cell r="C267">
            <v>3.845</v>
          </cell>
          <cell r="D267">
            <v>4.865</v>
          </cell>
          <cell r="E267">
            <v>3.61</v>
          </cell>
          <cell r="F267">
            <v>3.98</v>
          </cell>
          <cell r="G267">
            <v>0.895</v>
          </cell>
          <cell r="H267">
            <v>1.02</v>
          </cell>
          <cell r="I267">
            <v>0.125</v>
          </cell>
          <cell r="J267">
            <v>0.00999999999999979</v>
          </cell>
          <cell r="K267">
            <v>0.135</v>
          </cell>
          <cell r="L267">
            <v>0.235</v>
          </cell>
          <cell r="M267">
            <v>4.11</v>
          </cell>
          <cell r="N267">
            <v>4.845</v>
          </cell>
          <cell r="O267">
            <v>4.98</v>
          </cell>
          <cell r="P267">
            <v>3.555</v>
          </cell>
          <cell r="Q267">
            <v>3.77</v>
          </cell>
          <cell r="R267">
            <v>-0.0200000000000005</v>
          </cell>
          <cell r="S267">
            <v>0.734999999999999</v>
          </cell>
          <cell r="T267">
            <v>3.57</v>
          </cell>
        </row>
        <row r="268">
          <cell r="A268">
            <v>36670</v>
          </cell>
          <cell r="B268">
            <v>3.775</v>
          </cell>
          <cell r="C268">
            <v>3.63</v>
          </cell>
          <cell r="D268">
            <v>4.215</v>
          </cell>
          <cell r="E268">
            <v>3.4</v>
          </cell>
          <cell r="F268">
            <v>3.8</v>
          </cell>
          <cell r="G268">
            <v>0.44</v>
          </cell>
          <cell r="H268">
            <v>0.585</v>
          </cell>
          <cell r="I268">
            <v>0.145</v>
          </cell>
          <cell r="J268">
            <v>0.0249999999999999</v>
          </cell>
          <cell r="K268">
            <v>0.17</v>
          </cell>
          <cell r="L268">
            <v>0.23</v>
          </cell>
          <cell r="M268">
            <v>3.705</v>
          </cell>
          <cell r="N268">
            <v>4.185</v>
          </cell>
          <cell r="O268">
            <v>4.775</v>
          </cell>
          <cell r="P268">
            <v>3.375</v>
          </cell>
          <cell r="Q268">
            <v>3.565</v>
          </cell>
          <cell r="R268">
            <v>-0.0300000000000003</v>
          </cell>
          <cell r="S268">
            <v>0.48</v>
          </cell>
          <cell r="T268">
            <v>3.43</v>
          </cell>
        </row>
        <row r="269">
          <cell r="A269">
            <v>36671</v>
          </cell>
          <cell r="B269">
            <v>3.795</v>
          </cell>
          <cell r="C269">
            <v>3.645</v>
          </cell>
          <cell r="D269">
            <v>4.15</v>
          </cell>
          <cell r="E269">
            <v>3.395</v>
          </cell>
          <cell r="F269">
            <v>3.85</v>
          </cell>
          <cell r="G269">
            <v>0.355</v>
          </cell>
          <cell r="H269">
            <v>0.505</v>
          </cell>
          <cell r="I269">
            <v>0.15</v>
          </cell>
          <cell r="J269">
            <v>0.0550000000000002</v>
          </cell>
          <cell r="K269">
            <v>0.205</v>
          </cell>
          <cell r="L269">
            <v>0.25</v>
          </cell>
          <cell r="M269">
            <v>3.67</v>
          </cell>
          <cell r="N269">
            <v>4.21</v>
          </cell>
          <cell r="O269">
            <v>4.915</v>
          </cell>
          <cell r="P269">
            <v>3.39</v>
          </cell>
          <cell r="Q269">
            <v>3.52</v>
          </cell>
          <cell r="R269">
            <v>0.0599999999999996</v>
          </cell>
          <cell r="S269">
            <v>0.54</v>
          </cell>
          <cell r="T269">
            <v>3.46</v>
          </cell>
        </row>
        <row r="270">
          <cell r="A270">
            <v>36672</v>
          </cell>
          <cell r="B270">
            <v>4.04</v>
          </cell>
          <cell r="C270">
            <v>3.865</v>
          </cell>
          <cell r="D270">
            <v>4.3</v>
          </cell>
          <cell r="E270">
            <v>3.56</v>
          </cell>
          <cell r="F270">
            <v>4.07</v>
          </cell>
          <cell r="G270">
            <v>0.26</v>
          </cell>
          <cell r="H270">
            <v>0.435</v>
          </cell>
          <cell r="I270">
            <v>0.175</v>
          </cell>
          <cell r="J270">
            <v>0.0300000000000003</v>
          </cell>
          <cell r="K270">
            <v>0.205</v>
          </cell>
          <cell r="L270">
            <v>0.305</v>
          </cell>
          <cell r="M270">
            <v>3.79</v>
          </cell>
          <cell r="N270">
            <v>4.455</v>
          </cell>
          <cell r="O270">
            <v>5.06</v>
          </cell>
          <cell r="P270">
            <v>3.545</v>
          </cell>
          <cell r="Q270">
            <v>3.655</v>
          </cell>
          <cell r="R270">
            <v>0.155</v>
          </cell>
          <cell r="S270">
            <v>0.665</v>
          </cell>
          <cell r="T270">
            <v>3.58</v>
          </cell>
        </row>
        <row r="271">
          <cell r="A271">
            <v>36673</v>
          </cell>
          <cell r="B271">
            <v>4.02</v>
          </cell>
          <cell r="C271">
            <v>3.75</v>
          </cell>
          <cell r="D271">
            <v>4.225</v>
          </cell>
          <cell r="E271">
            <v>3.595</v>
          </cell>
          <cell r="F271">
            <v>4.105</v>
          </cell>
          <cell r="G271">
            <v>0.205</v>
          </cell>
          <cell r="H271">
            <v>0.475</v>
          </cell>
          <cell r="I271">
            <v>0.27</v>
          </cell>
          <cell r="J271">
            <v>0.0850000000000009</v>
          </cell>
          <cell r="K271">
            <v>0.355</v>
          </cell>
          <cell r="L271">
            <v>0.155</v>
          </cell>
          <cell r="M271">
            <v>3.765</v>
          </cell>
          <cell r="N271">
            <v>4.12</v>
          </cell>
          <cell r="O271">
            <v>5.135</v>
          </cell>
          <cell r="P271">
            <v>3.58</v>
          </cell>
          <cell r="Q271">
            <v>3.66</v>
          </cell>
          <cell r="R271">
            <v>-0.105</v>
          </cell>
          <cell r="S271">
            <v>0.355</v>
          </cell>
          <cell r="T271">
            <v>3.61</v>
          </cell>
        </row>
        <row r="272">
          <cell r="A272">
            <v>36674</v>
          </cell>
          <cell r="B272">
            <v>4.02</v>
          </cell>
          <cell r="C272">
            <v>3.75</v>
          </cell>
          <cell r="D272">
            <v>4.225</v>
          </cell>
          <cell r="E272">
            <v>3.595</v>
          </cell>
          <cell r="F272">
            <v>4.105</v>
          </cell>
          <cell r="G272">
            <v>0.205</v>
          </cell>
          <cell r="H272">
            <v>0.475</v>
          </cell>
          <cell r="I272">
            <v>0.27</v>
          </cell>
          <cell r="J272">
            <v>0.0850000000000009</v>
          </cell>
          <cell r="K272">
            <v>0.355</v>
          </cell>
          <cell r="L272">
            <v>0.155</v>
          </cell>
          <cell r="M272">
            <v>3.765</v>
          </cell>
          <cell r="N272">
            <v>4.12</v>
          </cell>
          <cell r="O272">
            <v>5.135</v>
          </cell>
          <cell r="P272">
            <v>3.58</v>
          </cell>
          <cell r="Q272">
            <v>3.66</v>
          </cell>
          <cell r="R272">
            <v>-0.105</v>
          </cell>
          <cell r="S272">
            <v>0.355</v>
          </cell>
          <cell r="T272">
            <v>3.61</v>
          </cell>
        </row>
        <row r="273">
          <cell r="A273">
            <v>36675</v>
          </cell>
          <cell r="B273">
            <v>4.02</v>
          </cell>
          <cell r="C273">
            <v>3.75</v>
          </cell>
          <cell r="D273">
            <v>4.225</v>
          </cell>
          <cell r="E273">
            <v>3.595</v>
          </cell>
          <cell r="F273">
            <v>4.105</v>
          </cell>
          <cell r="G273">
            <v>0.205</v>
          </cell>
          <cell r="H273">
            <v>0.475</v>
          </cell>
          <cell r="I273">
            <v>0.27</v>
          </cell>
          <cell r="J273">
            <v>0.0850000000000009</v>
          </cell>
          <cell r="K273">
            <v>0.355</v>
          </cell>
          <cell r="L273">
            <v>0.155</v>
          </cell>
          <cell r="M273">
            <v>3.765</v>
          </cell>
          <cell r="N273">
            <v>4.12</v>
          </cell>
          <cell r="O273">
            <v>5.135</v>
          </cell>
          <cell r="P273">
            <v>3.58</v>
          </cell>
          <cell r="Q273">
            <v>3.66</v>
          </cell>
          <cell r="R273">
            <v>-0.105</v>
          </cell>
          <cell r="S273">
            <v>0.355</v>
          </cell>
          <cell r="T273">
            <v>3.61</v>
          </cell>
        </row>
        <row r="274">
          <cell r="A274">
            <v>36676</v>
          </cell>
          <cell r="B274">
            <v>4.02</v>
          </cell>
          <cell r="C274">
            <v>3.75</v>
          </cell>
          <cell r="D274">
            <v>4.225</v>
          </cell>
          <cell r="E274">
            <v>3.595</v>
          </cell>
          <cell r="F274">
            <v>4.105</v>
          </cell>
        </row>
        <row r="274">
          <cell r="M274">
            <v>3.765</v>
          </cell>
          <cell r="N274">
            <v>4.12</v>
          </cell>
          <cell r="O274">
            <v>5.135</v>
          </cell>
          <cell r="P274">
            <v>3.58</v>
          </cell>
          <cell r="Q274">
            <v>3.66</v>
          </cell>
        </row>
        <row r="274">
          <cell r="T274">
            <v>3.61</v>
          </cell>
        </row>
        <row r="275">
          <cell r="A275">
            <v>36677</v>
          </cell>
        </row>
      </sheetData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HDD0307"/>
      <sheetName val="coeffs"/>
      <sheetName val="HTML template"/>
      <sheetName val="HTML Module2"/>
      <sheetName val="HTML Config"/>
      <sheetName val="funcMacs"/>
      <sheetName val="saveMacs"/>
      <sheetName val="printMacs"/>
    </sheetNames>
    <sheetDataSet>
      <sheetData sheetId="0">
        <row r="664">
          <cell r="AM664">
            <v>1381.92604787987</v>
          </cell>
        </row>
        <row r="664">
          <cell r="AO664">
            <v>1358.9722801653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H2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3" style="0" width="10.56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s">
        <v>0</v>
      </c>
      <c r="C2" s="2" t="n">
        <v>36556</v>
      </c>
      <c r="E2" s="3"/>
      <c r="F2" s="4"/>
      <c r="G2" s="5"/>
      <c r="H2" s="4"/>
    </row>
    <row r="3" customFormat="false" ht="13.5" hidden="false" customHeight="false" outlineLevel="0" collapsed="false">
      <c r="B3" s="1" t="s">
        <v>1</v>
      </c>
      <c r="C3" s="2" t="n">
        <v>36603</v>
      </c>
      <c r="E3" s="3"/>
      <c r="F3" s="4"/>
      <c r="G3" s="5"/>
      <c r="H3" s="4"/>
    </row>
    <row r="4" customFormat="false" ht="12" hidden="false" customHeight="true" outlineLevel="0" collapsed="false"/>
    <row r="5" customFormat="false" ht="12" hidden="false" customHeight="true" outlineLevel="0" collapsed="false"/>
    <row r="6" customFormat="false" ht="15.75" hidden="false" customHeight="true" outlineLevel="0" collapsed="false"/>
    <row r="7" customFormat="false" ht="12.75" hidden="false" customHeight="false" outlineLevel="0" collapsed="false">
      <c r="B7" s="6" t="e">
        <f aca="true">MATCH(C2,INDIRECT("Data!"&amp;C23))</f>
        <v>#REF!</v>
      </c>
      <c r="C7" s="6" t="e">
        <f aca="true">MATCH(C3,INDIRECT("Data!"&amp;C23))</f>
        <v>#REF!</v>
      </c>
    </row>
    <row r="8" customFormat="false" ht="13.5" hidden="false" customHeight="false" outlineLevel="0" collapsed="false">
      <c r="D8" s="7"/>
      <c r="E8" s="7"/>
    </row>
    <row r="9" customFormat="false" ht="13.5" hidden="false" customHeight="false" outlineLevel="0" collapsed="false">
      <c r="B9" s="1" t="s">
        <v>2</v>
      </c>
      <c r="C9" s="1" t="s">
        <v>3</v>
      </c>
    </row>
    <row r="10" customFormat="false" ht="13.5" hidden="false" customHeight="false" outlineLevel="0" collapsed="false">
      <c r="B10" s="8" t="n">
        <v>3</v>
      </c>
      <c r="C10" s="2" t="s">
        <v>4</v>
      </c>
    </row>
    <row r="11" customFormat="false" ht="13.5" hidden="false" customHeight="false" outlineLevel="0" collapsed="false">
      <c r="B11" s="8" t="n">
        <v>4</v>
      </c>
      <c r="C11" s="2" t="s">
        <v>5</v>
      </c>
    </row>
    <row r="12" customFormat="false" ht="13.5" hidden="false" customHeight="false" outlineLevel="0" collapsed="false">
      <c r="B12" s="8" t="n">
        <v>5</v>
      </c>
      <c r="C12" s="2" t="s">
        <v>6</v>
      </c>
    </row>
    <row r="13" customFormat="false" ht="13.5" hidden="false" customHeight="false" outlineLevel="0" collapsed="false">
      <c r="B13" s="8" t="n">
        <v>6</v>
      </c>
      <c r="C13" s="2" t="s">
        <v>7</v>
      </c>
    </row>
    <row r="14" customFormat="false" ht="13.5" hidden="false" customHeight="false" outlineLevel="0" collapsed="false">
      <c r="B14" s="8" t="n">
        <v>7</v>
      </c>
      <c r="C14" s="2" t="s">
        <v>8</v>
      </c>
    </row>
    <row r="15" customFormat="false" ht="13.5" hidden="false" customHeight="false" outlineLevel="0" collapsed="false">
      <c r="B15" s="8" t="n">
        <v>8</v>
      </c>
      <c r="C15" s="2" t="s">
        <v>9</v>
      </c>
    </row>
    <row r="16" customFormat="false" ht="13.5" hidden="false" customHeight="false" outlineLevel="0" collapsed="false">
      <c r="B16" s="8" t="n">
        <v>9</v>
      </c>
      <c r="C16" s="2"/>
    </row>
    <row r="17" customFormat="false" ht="13.5" hidden="false" customHeight="false" outlineLevel="0" collapsed="false">
      <c r="B17" s="8" t="n">
        <v>10</v>
      </c>
      <c r="C17" s="2" t="s">
        <v>10</v>
      </c>
    </row>
    <row r="18" customFormat="false" ht="13.5" hidden="false" customHeight="false" outlineLevel="0" collapsed="false">
      <c r="B18" s="8" t="n">
        <v>11</v>
      </c>
      <c r="C18" s="2" t="s">
        <v>11</v>
      </c>
    </row>
    <row r="19" customFormat="false" ht="13.5" hidden="false" customHeight="false" outlineLevel="0" collapsed="false">
      <c r="B19" s="8" t="n">
        <v>12</v>
      </c>
      <c r="C19" s="2" t="s">
        <v>12</v>
      </c>
    </row>
    <row r="20" customFormat="false" ht="13.5" hidden="false" customHeight="false" outlineLevel="0" collapsed="false">
      <c r="B20" s="8" t="n">
        <v>13</v>
      </c>
      <c r="C20" s="2" t="s">
        <v>13</v>
      </c>
    </row>
    <row r="22" customFormat="false" ht="13.5" hidden="false" customHeight="false" outlineLevel="0" collapsed="false"/>
    <row r="23" customFormat="false" ht="13.5" hidden="false" customHeight="false" outlineLevel="0" collapsed="false">
      <c r="B23" s="1" t="s">
        <v>14</v>
      </c>
      <c r="C23" s="2" t="s">
        <v>15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Module1.UploadSocalFlows">
                <anchor moveWithCells="true" sizeWithCells="false">
                  <from>
                    <xdr:col>1</xdr:col>
                    <xdr:colOff>0</xdr:colOff>
                    <xdr:row>5</xdr:row>
                    <xdr:rowOff>0</xdr:rowOff>
                  </from>
                  <to>
                    <xdr:col>3</xdr:col>
                    <xdr:colOff>360</xdr:colOff>
                    <xdr:row>6</xdr:row>
                    <xdr:rowOff>152280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T1730"/>
  <sheetViews>
    <sheetView showFormulas="false" showGridLines="true" showRowColHeaders="true" showZeros="true" rightToLeft="false" tabSelected="false" showOutlineSymbols="true" defaultGridColor="true" view="normal" topLeftCell="G26" colorId="64" zoomScale="100" zoomScaleNormal="100" zoomScalePageLayoutView="100" workbookViewId="0">
      <selection pane="topLeft" activeCell="S45" activeCellId="0" sqref="S45"/>
    </sheetView>
  </sheetViews>
  <sheetFormatPr defaultColWidth="8.70703125" defaultRowHeight="11.25" customHeight="true" zeroHeight="false" outlineLevelRow="0" outlineLevelCol="0"/>
  <cols>
    <col collapsed="false" customWidth="true" hidden="false" outlineLevel="0" max="1" min="1" style="191" width="9.28"/>
    <col collapsed="false" customWidth="true" hidden="false" outlineLevel="0" max="3" min="2" style="192" width="9.28"/>
    <col collapsed="false" customWidth="true" hidden="false" outlineLevel="0" max="4" min="4" style="3" width="10.71"/>
    <col collapsed="false" customWidth="false" hidden="false" outlineLevel="0" max="19" min="5" style="9" width="8.7"/>
    <col collapsed="false" customWidth="true" hidden="false" outlineLevel="0" max="20" min="20" style="9" width="10.41"/>
    <col collapsed="false" customWidth="false" hidden="false" outlineLevel="0" max="257" min="21" style="9" width="8.7"/>
  </cols>
  <sheetData>
    <row r="3" customFormat="false" ht="11.25" hidden="false" customHeight="false" outlineLevel="0" collapsed="false">
      <c r="A3" s="193" t="s">
        <v>69</v>
      </c>
    </row>
    <row r="4" customFormat="false" ht="34.5" hidden="false" customHeight="false" outlineLevel="0" collapsed="false">
      <c r="A4" s="194" t="s">
        <v>70</v>
      </c>
      <c r="B4" s="195" t="s">
        <v>71</v>
      </c>
      <c r="C4" s="195" t="s">
        <v>99</v>
      </c>
      <c r="D4" s="196" t="s">
        <v>74</v>
      </c>
      <c r="S4" s="290" t="s">
        <v>71</v>
      </c>
      <c r="T4" s="290" t="s">
        <v>120</v>
      </c>
    </row>
    <row r="5" customFormat="false" ht="11.25" hidden="false" customHeight="false" outlineLevel="0" collapsed="false">
      <c r="A5" s="199" t="n">
        <v>35551</v>
      </c>
      <c r="B5" s="192" t="n">
        <v>35551</v>
      </c>
      <c r="C5" s="308" t="n">
        <f aca="false">IF(B5&lt;&gt;"",MONTH(B5),0)</f>
        <v>5</v>
      </c>
      <c r="D5" s="3" t="n">
        <v>380000</v>
      </c>
      <c r="F5" s="310" t="n">
        <v>35551</v>
      </c>
      <c r="G5" s="311" t="n">
        <v>35582</v>
      </c>
      <c r="H5" s="311" t="n">
        <v>35612</v>
      </c>
      <c r="I5" s="311" t="n">
        <v>35643</v>
      </c>
      <c r="J5" s="311" t="n">
        <v>35674</v>
      </c>
      <c r="K5" s="311" t="n">
        <v>35704</v>
      </c>
      <c r="L5" s="311" t="n">
        <v>35735</v>
      </c>
      <c r="M5" s="312" t="n">
        <v>35765</v>
      </c>
      <c r="S5" s="309" t="n">
        <v>35551</v>
      </c>
      <c r="T5" s="306" t="n">
        <f aca="false">HLOOKUP(S5,$F$5:$M$9,2)</f>
        <v>294870.967741935</v>
      </c>
    </row>
    <row r="6" customFormat="false" ht="11.25" hidden="false" customHeight="false" outlineLevel="0" collapsed="false">
      <c r="A6" s="199" t="n">
        <v>35552</v>
      </c>
      <c r="B6" s="192" t="n">
        <v>35552</v>
      </c>
      <c r="C6" s="308" t="n">
        <f aca="false">IF(B6&lt;&gt;"",MONTH(B6),0)</f>
        <v>5</v>
      </c>
      <c r="D6" s="3" t="n">
        <v>352000</v>
      </c>
      <c r="F6" s="313" t="n">
        <f aca="false">DAVERAGE(Kern97,4,F8:F9)</f>
        <v>294870.967741935</v>
      </c>
      <c r="G6" s="72" t="n">
        <f aca="false">DAVERAGE(Kern97,4,G8:G9)</f>
        <v>268533.333333333</v>
      </c>
      <c r="H6" s="72" t="n">
        <f aca="false">DAVERAGE(Kern97,4,H8:H9)</f>
        <v>196419.35483871</v>
      </c>
      <c r="I6" s="72" t="n">
        <f aca="false">DAVERAGE(Kern97,4,I8:I9)</f>
        <v>195612.903225806</v>
      </c>
      <c r="J6" s="72" t="n">
        <f aca="false">DAVERAGE(Kern97,4,J8:J9)</f>
        <v>248300</v>
      </c>
      <c r="K6" s="72" t="n">
        <f aca="false">DAVERAGE(Kern97,4,K8:K9)</f>
        <v>230967.741935484</v>
      </c>
      <c r="L6" s="72" t="n">
        <f aca="false">DAVERAGE(Kern97,4,L8:L9)</f>
        <v>231300</v>
      </c>
      <c r="M6" s="314" t="n">
        <f aca="false">DAVERAGE(Kern97,4,M8:M9)</f>
        <v>131903.225806452</v>
      </c>
      <c r="S6" s="309" t="n">
        <v>35582</v>
      </c>
      <c r="T6" s="306" t="n">
        <f aca="false">HLOOKUP(S6,$F$5:$M$9,2)</f>
        <v>268533.333333333</v>
      </c>
    </row>
    <row r="7" customFormat="false" ht="11.25" hidden="false" customHeight="false" outlineLevel="0" collapsed="false">
      <c r="A7" s="199" t="n">
        <v>35553</v>
      </c>
      <c r="B7" s="192" t="n">
        <v>35553</v>
      </c>
      <c r="C7" s="308" t="n">
        <f aca="false">IF(B7&lt;&gt;"",MONTH(B7),0)</f>
        <v>5</v>
      </c>
      <c r="D7" s="3" t="n">
        <v>356000</v>
      </c>
      <c r="F7" s="54"/>
      <c r="G7" s="32"/>
      <c r="H7" s="32"/>
      <c r="I7" s="32"/>
      <c r="J7" s="32"/>
      <c r="K7" s="32"/>
      <c r="L7" s="32"/>
      <c r="M7" s="38"/>
      <c r="S7" s="309" t="n">
        <v>35612</v>
      </c>
      <c r="T7" s="306" t="n">
        <f aca="false">HLOOKUP(S7,$F$5:$M$9,2)</f>
        <v>196419.35483871</v>
      </c>
    </row>
    <row r="8" customFormat="false" ht="11.25" hidden="false" customHeight="false" outlineLevel="0" collapsed="false">
      <c r="A8" s="199" t="n">
        <v>35554</v>
      </c>
      <c r="B8" s="192" t="n">
        <v>35554</v>
      </c>
      <c r="C8" s="308" t="n">
        <f aca="false">IF(B8&lt;&gt;"",MONTH(B8),0)</f>
        <v>5</v>
      </c>
      <c r="D8" s="3" t="n">
        <v>347000</v>
      </c>
      <c r="F8" s="54" t="s">
        <v>99</v>
      </c>
      <c r="G8" s="32" t="s">
        <v>99</v>
      </c>
      <c r="H8" s="32" t="s">
        <v>99</v>
      </c>
      <c r="I8" s="32" t="s">
        <v>99</v>
      </c>
      <c r="J8" s="32" t="s">
        <v>99</v>
      </c>
      <c r="K8" s="32" t="s">
        <v>99</v>
      </c>
      <c r="L8" s="32" t="s">
        <v>99</v>
      </c>
      <c r="M8" s="38" t="s">
        <v>99</v>
      </c>
      <c r="S8" s="309" t="n">
        <v>35643</v>
      </c>
      <c r="T8" s="306" t="n">
        <f aca="false">HLOOKUP(S8,$F$5:$M$9,2)</f>
        <v>195612.903225806</v>
      </c>
    </row>
    <row r="9" customFormat="false" ht="12" hidden="false" customHeight="false" outlineLevel="0" collapsed="false">
      <c r="A9" s="199" t="n">
        <v>35555</v>
      </c>
      <c r="B9" s="192" t="n">
        <v>35555</v>
      </c>
      <c r="C9" s="308" t="n">
        <f aca="false">IF(B9&lt;&gt;"",MONTH(B9),0)</f>
        <v>5</v>
      </c>
      <c r="D9" s="3" t="n">
        <v>358000</v>
      </c>
      <c r="F9" s="55" t="n">
        <v>5</v>
      </c>
      <c r="G9" s="56" t="n">
        <v>6</v>
      </c>
      <c r="H9" s="56" t="n">
        <v>7</v>
      </c>
      <c r="I9" s="56" t="n">
        <v>8</v>
      </c>
      <c r="J9" s="56" t="n">
        <v>9</v>
      </c>
      <c r="K9" s="56" t="n">
        <v>10</v>
      </c>
      <c r="L9" s="56" t="n">
        <v>11</v>
      </c>
      <c r="M9" s="57" t="n">
        <v>12</v>
      </c>
      <c r="S9" s="309" t="n">
        <v>35674</v>
      </c>
      <c r="T9" s="306" t="n">
        <f aca="false">HLOOKUP(S9,$F$5:$M$9,2)</f>
        <v>248300</v>
      </c>
    </row>
    <row r="10" customFormat="false" ht="12" hidden="false" customHeight="false" outlineLevel="0" collapsed="false">
      <c r="A10" s="199" t="n">
        <v>35556</v>
      </c>
      <c r="B10" s="192" t="n">
        <v>35556</v>
      </c>
      <c r="C10" s="308" t="n">
        <f aca="false">IF(B10&lt;&gt;"",MONTH(B10),0)</f>
        <v>5</v>
      </c>
      <c r="D10" s="3" t="n">
        <v>253000</v>
      </c>
      <c r="S10" s="309" t="n">
        <v>35704</v>
      </c>
      <c r="T10" s="306" t="n">
        <f aca="false">HLOOKUP(S10,$F$5:$M$9,2)</f>
        <v>230967.741935484</v>
      </c>
    </row>
    <row r="11" customFormat="false" ht="11.25" hidden="false" customHeight="false" outlineLevel="0" collapsed="false">
      <c r="A11" s="199" t="n">
        <v>35557</v>
      </c>
      <c r="B11" s="192" t="n">
        <v>35557</v>
      </c>
      <c r="C11" s="308" t="n">
        <f aca="false">IF(B11&lt;&gt;"",MONTH(B11),0)</f>
        <v>5</v>
      </c>
      <c r="D11" s="3" t="n">
        <v>314000</v>
      </c>
      <c r="F11" s="310" t="n">
        <v>35796</v>
      </c>
      <c r="G11" s="311" t="n">
        <v>35827</v>
      </c>
      <c r="H11" s="311" t="n">
        <v>35855</v>
      </c>
      <c r="I11" s="311" t="n">
        <v>35886</v>
      </c>
      <c r="J11" s="311" t="n">
        <v>35916</v>
      </c>
      <c r="K11" s="311" t="n">
        <v>35947</v>
      </c>
      <c r="L11" s="311" t="n">
        <v>35977</v>
      </c>
      <c r="M11" s="311" t="n">
        <v>36008</v>
      </c>
      <c r="N11" s="311" t="n">
        <v>36039</v>
      </c>
      <c r="O11" s="311" t="n">
        <v>36069</v>
      </c>
      <c r="P11" s="311" t="n">
        <v>36100</v>
      </c>
      <c r="Q11" s="312" t="n">
        <v>36130</v>
      </c>
      <c r="S11" s="309" t="n">
        <v>35735</v>
      </c>
      <c r="T11" s="306" t="n">
        <f aca="false">HLOOKUP(S11,$F$5:$M$9,2)</f>
        <v>231300</v>
      </c>
    </row>
    <row r="12" customFormat="false" ht="11.25" hidden="false" customHeight="false" outlineLevel="0" collapsed="false">
      <c r="A12" s="199" t="n">
        <v>35558</v>
      </c>
      <c r="B12" s="192" t="n">
        <v>35558</v>
      </c>
      <c r="C12" s="308" t="n">
        <f aca="false">IF(B12&lt;&gt;"",MONTH(B12),0)</f>
        <v>5</v>
      </c>
      <c r="D12" s="3" t="n">
        <v>304000</v>
      </c>
      <c r="F12" s="313" t="n">
        <f aca="false">DAVERAGE(Kern98,4,F14:F15)</f>
        <v>156161.290322581</v>
      </c>
      <c r="G12" s="72" t="n">
        <f aca="false">DAVERAGE(Kern98,4,G14:G15)</f>
        <v>153107.142857143</v>
      </c>
      <c r="H12" s="72" t="n">
        <f aca="false">DAVERAGE(Kern98,4,H14:H15)</f>
        <v>275451.612903226</v>
      </c>
      <c r="I12" s="72" t="n">
        <f aca="false">DAVERAGE(Kern98,4,I14:I15)</f>
        <v>385933.333333333</v>
      </c>
      <c r="J12" s="72" t="e">
        <f aca="false">DAVERAGE(Kern98,4,J14:J15)</f>
        <v>#DIV/0!</v>
      </c>
      <c r="K12" s="72" t="e">
        <f aca="false">DAVERAGE(Kern98,4,K14:K15)</f>
        <v>#DIV/0!</v>
      </c>
      <c r="L12" s="72" t="e">
        <f aca="false">DAVERAGE(Kern98,4,L14:L15)</f>
        <v>#DIV/0!</v>
      </c>
      <c r="M12" s="72" t="n">
        <f aca="false">DAVERAGE(Kern98,4,M14:M15)</f>
        <v>242967.741935484</v>
      </c>
      <c r="N12" s="72" t="n">
        <f aca="false">DAVERAGE(Kern98,4,N14:N15)</f>
        <v>310900</v>
      </c>
      <c r="O12" s="72" t="n">
        <f aca="false">DAVERAGE(Kern98,4,O14:O15)</f>
        <v>267193.548387097</v>
      </c>
      <c r="P12" s="72" t="n">
        <f aca="false">DAVERAGE(Kern98,4,P14:P15)</f>
        <v>218433.333333333</v>
      </c>
      <c r="Q12" s="314" t="n">
        <f aca="false">DAVERAGE(Kern98,4,Q14:Q15)</f>
        <v>161387.096774194</v>
      </c>
      <c r="S12" s="309" t="n">
        <v>35765</v>
      </c>
      <c r="T12" s="306" t="n">
        <f aca="false">HLOOKUP(S12,$F$5:$M$9,2)</f>
        <v>131903.225806452</v>
      </c>
    </row>
    <row r="13" customFormat="false" ht="11.25" hidden="false" customHeight="false" outlineLevel="0" collapsed="false">
      <c r="A13" s="199" t="n">
        <v>35559</v>
      </c>
      <c r="B13" s="192" t="n">
        <v>35559</v>
      </c>
      <c r="C13" s="308" t="n">
        <f aca="false">IF(B13&lt;&gt;"",MONTH(B13),0)</f>
        <v>5</v>
      </c>
      <c r="D13" s="3" t="n">
        <v>290000</v>
      </c>
      <c r="F13" s="54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8"/>
      <c r="S13" s="309" t="n">
        <v>35796</v>
      </c>
      <c r="T13" s="306" t="n">
        <f aca="false">HLOOKUP(S13,$F$11:$Q$15,2)</f>
        <v>156161.290322581</v>
      </c>
    </row>
    <row r="14" customFormat="false" ht="11.25" hidden="false" customHeight="false" outlineLevel="0" collapsed="false">
      <c r="A14" s="199" t="n">
        <v>35560</v>
      </c>
      <c r="B14" s="192" t="n">
        <v>35560</v>
      </c>
      <c r="C14" s="308" t="n">
        <f aca="false">IF(B14&lt;&gt;"",MONTH(B14),0)</f>
        <v>5</v>
      </c>
      <c r="D14" s="3" t="n">
        <v>358000</v>
      </c>
      <c r="F14" s="54" t="s">
        <v>99</v>
      </c>
      <c r="G14" s="32" t="s">
        <v>99</v>
      </c>
      <c r="H14" s="32" t="s">
        <v>99</v>
      </c>
      <c r="I14" s="32" t="s">
        <v>99</v>
      </c>
      <c r="J14" s="32" t="s">
        <v>99</v>
      </c>
      <c r="K14" s="32" t="s">
        <v>99</v>
      </c>
      <c r="L14" s="32" t="s">
        <v>99</v>
      </c>
      <c r="M14" s="32" t="s">
        <v>99</v>
      </c>
      <c r="N14" s="32" t="s">
        <v>99</v>
      </c>
      <c r="O14" s="32" t="s">
        <v>99</v>
      </c>
      <c r="P14" s="32" t="s">
        <v>99</v>
      </c>
      <c r="Q14" s="38" t="s">
        <v>99</v>
      </c>
      <c r="S14" s="309" t="n">
        <v>35827</v>
      </c>
      <c r="T14" s="306" t="n">
        <f aca="false">HLOOKUP(S14,$F$11:$Q$15,2)</f>
        <v>153107.142857143</v>
      </c>
    </row>
    <row r="15" customFormat="false" ht="12" hidden="false" customHeight="false" outlineLevel="0" collapsed="false">
      <c r="A15" s="199" t="n">
        <v>35561</v>
      </c>
      <c r="B15" s="192" t="n">
        <v>35561</v>
      </c>
      <c r="C15" s="308" t="n">
        <f aca="false">IF(B15&lt;&gt;"",MONTH(B15),0)</f>
        <v>5</v>
      </c>
      <c r="D15" s="3" t="n">
        <v>340000</v>
      </c>
      <c r="F15" s="55" t="n">
        <v>1</v>
      </c>
      <c r="G15" s="56" t="n">
        <v>2</v>
      </c>
      <c r="H15" s="56" t="n">
        <v>3</v>
      </c>
      <c r="I15" s="56" t="n">
        <v>4</v>
      </c>
      <c r="J15" s="56" t="n">
        <v>5</v>
      </c>
      <c r="K15" s="56" t="n">
        <v>6</v>
      </c>
      <c r="L15" s="56" t="n">
        <v>7</v>
      </c>
      <c r="M15" s="56" t="n">
        <v>8</v>
      </c>
      <c r="N15" s="56" t="n">
        <v>9</v>
      </c>
      <c r="O15" s="56" t="n">
        <v>10</v>
      </c>
      <c r="P15" s="56" t="n">
        <v>11</v>
      </c>
      <c r="Q15" s="57" t="n">
        <v>12</v>
      </c>
      <c r="S15" s="309" t="n">
        <v>35855</v>
      </c>
      <c r="T15" s="306" t="n">
        <f aca="false">HLOOKUP(S15,$F$11:$Q$15,2)</f>
        <v>275451.612903226</v>
      </c>
    </row>
    <row r="16" customFormat="false" ht="12" hidden="false" customHeight="false" outlineLevel="0" collapsed="false">
      <c r="A16" s="199" t="n">
        <v>35562</v>
      </c>
      <c r="B16" s="192" t="n">
        <v>35562</v>
      </c>
      <c r="C16" s="308" t="n">
        <f aca="false">IF(B16&lt;&gt;"",MONTH(B16),0)</f>
        <v>5</v>
      </c>
      <c r="D16" s="3" t="n">
        <v>303000</v>
      </c>
      <c r="S16" s="309" t="n">
        <v>35886</v>
      </c>
      <c r="T16" s="306" t="n">
        <f aca="false">HLOOKUP(S16,$F$11:$Q$15,2)</f>
        <v>385933.333333333</v>
      </c>
    </row>
    <row r="17" customFormat="false" ht="11.25" hidden="false" customHeight="false" outlineLevel="0" collapsed="false">
      <c r="A17" s="199" t="n">
        <v>35563</v>
      </c>
      <c r="B17" s="192" t="n">
        <v>35563</v>
      </c>
      <c r="C17" s="308" t="n">
        <f aca="false">IF(B17&lt;&gt;"",MONTH(B17),0)</f>
        <v>5</v>
      </c>
      <c r="D17" s="3" t="n">
        <v>291000</v>
      </c>
      <c r="F17" s="310" t="n">
        <v>36161</v>
      </c>
      <c r="G17" s="311" t="n">
        <v>36192</v>
      </c>
      <c r="H17" s="311" t="n">
        <v>36220</v>
      </c>
      <c r="I17" s="311" t="n">
        <v>36251</v>
      </c>
      <c r="J17" s="311" t="n">
        <v>36281</v>
      </c>
      <c r="K17" s="311" t="n">
        <v>36312</v>
      </c>
      <c r="L17" s="311" t="n">
        <v>36342</v>
      </c>
      <c r="M17" s="311" t="n">
        <v>36373</v>
      </c>
      <c r="N17" s="311" t="n">
        <v>36404</v>
      </c>
      <c r="O17" s="311" t="n">
        <v>36434</v>
      </c>
      <c r="P17" s="311" t="n">
        <v>36465</v>
      </c>
      <c r="Q17" s="312" t="n">
        <v>36495</v>
      </c>
      <c r="S17" s="309" t="n">
        <v>35916</v>
      </c>
      <c r="T17" s="306" t="e">
        <f aca="false">HLOOKUP(S17,$F$11:$Q$15,2)</f>
        <v>#DIV/0!</v>
      </c>
    </row>
    <row r="18" customFormat="false" ht="11.25" hidden="false" customHeight="false" outlineLevel="0" collapsed="false">
      <c r="A18" s="199" t="n">
        <v>35564</v>
      </c>
      <c r="B18" s="192" t="n">
        <v>35564</v>
      </c>
      <c r="C18" s="308" t="n">
        <f aca="false">IF(B18&lt;&gt;"",MONTH(B18),0)</f>
        <v>5</v>
      </c>
      <c r="D18" s="3" t="n">
        <v>298000</v>
      </c>
      <c r="F18" s="313" t="n">
        <f aca="false">DAVERAGE(Kern99,4,F20:F21)</f>
        <v>149258.064516129</v>
      </c>
      <c r="G18" s="72" t="n">
        <f aca="false">DAVERAGE(Kern99,4,G20:G21)</f>
        <v>215892.857142857</v>
      </c>
      <c r="H18" s="72" t="n">
        <f aca="false">DAVERAGE(Kern99,4,H20:H21)</f>
        <v>287225.806451613</v>
      </c>
      <c r="I18" s="72" t="n">
        <f aca="false">DAVERAGE(Kern99,4,I20:I21)</f>
        <v>309800</v>
      </c>
      <c r="J18" s="72" t="n">
        <f aca="false">DAVERAGE(Kern99,4,J20:J21)</f>
        <v>332709.677419355</v>
      </c>
      <c r="K18" s="72" t="n">
        <f aca="false">DAVERAGE(Kern99,4,K20:K21)</f>
        <v>383666.666666667</v>
      </c>
      <c r="L18" s="72" t="n">
        <f aca="false">DAVERAGE(Kern99,4,L20:L21)</f>
        <v>379000</v>
      </c>
      <c r="M18" s="72" t="n">
        <f aca="false">DAVERAGE(Kern99,4,M20:M21)</f>
        <v>483387.096774194</v>
      </c>
      <c r="N18" s="72" t="n">
        <f aca="false">DAVERAGE(Kern99,4,N20:N21)</f>
        <v>417833.333333333</v>
      </c>
      <c r="O18" s="72" t="n">
        <f aca="false">DAVERAGE(Kern99,4,O20:O21)</f>
        <v>389774.193548387</v>
      </c>
      <c r="P18" s="72" t="n">
        <f aca="false">DAVERAGE(Kern99,4,P20:P21)</f>
        <v>329066.666666667</v>
      </c>
      <c r="Q18" s="314" t="n">
        <f aca="false">DAVERAGE(Kern99,4,Q20:Q21)</f>
        <v>161982.612903226</v>
      </c>
      <c r="S18" s="309" t="n">
        <v>35947</v>
      </c>
      <c r="T18" s="306" t="e">
        <f aca="false">HLOOKUP(S18,$F$11:$Q$15,2)</f>
        <v>#DIV/0!</v>
      </c>
    </row>
    <row r="19" customFormat="false" ht="11.25" hidden="false" customHeight="false" outlineLevel="0" collapsed="false">
      <c r="A19" s="199" t="n">
        <v>35565</v>
      </c>
      <c r="B19" s="192" t="n">
        <v>35565</v>
      </c>
      <c r="C19" s="308" t="n">
        <f aca="false">IF(B19&lt;&gt;"",MONTH(B19),0)</f>
        <v>5</v>
      </c>
      <c r="D19" s="3" t="n">
        <v>299000</v>
      </c>
      <c r="F19" s="54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8"/>
      <c r="S19" s="309" t="n">
        <v>35977</v>
      </c>
      <c r="T19" s="306" t="e">
        <f aca="false">HLOOKUP(S19,$F$11:$Q$15,2)</f>
        <v>#DIV/0!</v>
      </c>
    </row>
    <row r="20" customFormat="false" ht="11.25" hidden="false" customHeight="false" outlineLevel="0" collapsed="false">
      <c r="A20" s="199" t="n">
        <v>35566</v>
      </c>
      <c r="B20" s="192" t="n">
        <v>35566</v>
      </c>
      <c r="C20" s="308" t="n">
        <f aca="false">IF(B20&lt;&gt;"",MONTH(B20),0)</f>
        <v>5</v>
      </c>
      <c r="D20" s="3" t="n">
        <v>266000</v>
      </c>
      <c r="F20" s="54" t="s">
        <v>99</v>
      </c>
      <c r="G20" s="32" t="s">
        <v>99</v>
      </c>
      <c r="H20" s="32" t="s">
        <v>99</v>
      </c>
      <c r="I20" s="32" t="s">
        <v>99</v>
      </c>
      <c r="J20" s="32" t="s">
        <v>99</v>
      </c>
      <c r="K20" s="32" t="s">
        <v>99</v>
      </c>
      <c r="L20" s="32" t="s">
        <v>99</v>
      </c>
      <c r="M20" s="32" t="s">
        <v>99</v>
      </c>
      <c r="N20" s="32" t="s">
        <v>99</v>
      </c>
      <c r="O20" s="32" t="s">
        <v>99</v>
      </c>
      <c r="P20" s="32" t="s">
        <v>99</v>
      </c>
      <c r="Q20" s="38" t="s">
        <v>99</v>
      </c>
      <c r="S20" s="309" t="n">
        <v>36008</v>
      </c>
      <c r="T20" s="306" t="n">
        <f aca="false">HLOOKUP(S20,$F$11:$Q$15,2)</f>
        <v>242967.741935484</v>
      </c>
    </row>
    <row r="21" customFormat="false" ht="12" hidden="false" customHeight="false" outlineLevel="0" collapsed="false">
      <c r="A21" s="199" t="n">
        <v>35567</v>
      </c>
      <c r="B21" s="192" t="n">
        <v>35567</v>
      </c>
      <c r="C21" s="308" t="n">
        <f aca="false">IF(B21&lt;&gt;"",MONTH(B21),0)</f>
        <v>5</v>
      </c>
      <c r="D21" s="3" t="n">
        <v>340000</v>
      </c>
      <c r="F21" s="55" t="n">
        <v>1</v>
      </c>
      <c r="G21" s="56" t="n">
        <v>2</v>
      </c>
      <c r="H21" s="56" t="n">
        <v>3</v>
      </c>
      <c r="I21" s="56" t="n">
        <v>4</v>
      </c>
      <c r="J21" s="56" t="n">
        <v>5</v>
      </c>
      <c r="K21" s="56" t="n">
        <v>6</v>
      </c>
      <c r="L21" s="56" t="n">
        <v>7</v>
      </c>
      <c r="M21" s="56" t="n">
        <v>8</v>
      </c>
      <c r="N21" s="56" t="n">
        <v>9</v>
      </c>
      <c r="O21" s="56" t="n">
        <v>10</v>
      </c>
      <c r="P21" s="56" t="n">
        <v>11</v>
      </c>
      <c r="Q21" s="57" t="n">
        <v>12</v>
      </c>
      <c r="S21" s="309" t="n">
        <v>36039</v>
      </c>
      <c r="T21" s="306" t="n">
        <f aca="false">HLOOKUP(S21,$F$11:$Q$15,2)</f>
        <v>310900</v>
      </c>
    </row>
    <row r="22" customFormat="false" ht="12" hidden="false" customHeight="false" outlineLevel="0" collapsed="false">
      <c r="A22" s="199" t="n">
        <v>35568</v>
      </c>
      <c r="B22" s="192" t="n">
        <v>35568</v>
      </c>
      <c r="C22" s="308" t="n">
        <f aca="false">IF(B22&lt;&gt;"",MONTH(B22),0)</f>
        <v>5</v>
      </c>
      <c r="D22" s="3" t="n">
        <v>312000</v>
      </c>
      <c r="S22" s="309" t="n">
        <v>36069</v>
      </c>
      <c r="T22" s="306" t="n">
        <f aca="false">HLOOKUP(S22,$F$11:$Q$15,2)</f>
        <v>267193.548387097</v>
      </c>
    </row>
    <row r="23" customFormat="false" ht="11.25" hidden="false" customHeight="false" outlineLevel="0" collapsed="false">
      <c r="A23" s="199" t="n">
        <v>35569</v>
      </c>
      <c r="B23" s="192" t="n">
        <v>35569</v>
      </c>
      <c r="C23" s="308" t="n">
        <f aca="false">IF(B23&lt;&gt;"",MONTH(B23),0)</f>
        <v>5</v>
      </c>
      <c r="D23" s="3" t="n">
        <v>328000</v>
      </c>
      <c r="F23" s="310" t="n">
        <v>36526</v>
      </c>
      <c r="G23" s="311" t="n">
        <v>36557</v>
      </c>
      <c r="H23" s="311" t="n">
        <v>36586</v>
      </c>
      <c r="I23" s="311" t="n">
        <v>36617</v>
      </c>
      <c r="J23" s="311" t="n">
        <v>36647</v>
      </c>
      <c r="K23" s="311" t="n">
        <v>36678</v>
      </c>
      <c r="L23" s="311" t="n">
        <v>36708</v>
      </c>
      <c r="M23" s="311" t="n">
        <v>36739</v>
      </c>
      <c r="N23" s="311" t="n">
        <v>36770</v>
      </c>
      <c r="O23" s="311" t="n">
        <v>36800</v>
      </c>
      <c r="P23" s="311" t="n">
        <v>36831</v>
      </c>
      <c r="Q23" s="312" t="n">
        <v>36861</v>
      </c>
      <c r="S23" s="309" t="n">
        <v>36100</v>
      </c>
      <c r="T23" s="306" t="n">
        <f aca="false">HLOOKUP(S23,$F$11:$Q$15,2)</f>
        <v>218433.333333333</v>
      </c>
    </row>
    <row r="24" customFormat="false" ht="11.25" hidden="false" customHeight="false" outlineLevel="0" collapsed="false">
      <c r="A24" s="199" t="n">
        <v>35570</v>
      </c>
      <c r="B24" s="192" t="n">
        <v>35570</v>
      </c>
      <c r="C24" s="308" t="n">
        <f aca="false">IF(B24&lt;&gt;"",MONTH(B24),0)</f>
        <v>5</v>
      </c>
      <c r="D24" s="3" t="n">
        <v>329000</v>
      </c>
      <c r="F24" s="313" t="n">
        <f aca="false">DAVERAGE(kern00,4,F26:F27)</f>
        <v>197064.516129032</v>
      </c>
      <c r="G24" s="72" t="n">
        <f aca="false">DAVERAGE(kern00,4,G26:G27)</f>
        <v>275965.517241379</v>
      </c>
      <c r="H24" s="72" t="n">
        <f aca="false">DAVERAGE(kern00,4,H26:H27)</f>
        <v>349645.161290323</v>
      </c>
      <c r="I24" s="72" t="n">
        <f aca="false">DAVERAGE(kern00,4,I26:I27)</f>
        <v>461900</v>
      </c>
      <c r="J24" s="72" t="n">
        <f aca="false">DAVERAGE(kern00,4,J26:J27)</f>
        <v>490516.129032258</v>
      </c>
      <c r="K24" s="72" t="n">
        <f aca="false">DAVERAGE(kern00,4,K26:K27)</f>
        <v>391066.666666667</v>
      </c>
      <c r="L24" s="72" t="n">
        <f aca="false">DAVERAGE(kern00,4,L26:L27)</f>
        <v>392903.225806452</v>
      </c>
      <c r="M24" s="72" t="n">
        <f aca="false">DAVERAGE(kern00,4,M26:M27)</f>
        <v>344000</v>
      </c>
      <c r="N24" s="72" t="n">
        <f aca="false">DAVERAGE(kern00,4,N26:N27)</f>
        <v>350100</v>
      </c>
      <c r="O24" s="72" t="n">
        <f aca="false">DAVERAGE(kern00,4,O26:O27)</f>
        <v>383838.709677419</v>
      </c>
      <c r="P24" s="72" t="n">
        <f aca="false">DAVERAGE(kern00,4,P26:P27)</f>
        <v>269166.666666667</v>
      </c>
      <c r="Q24" s="314" t="n">
        <f aca="false">DAVERAGE(kern00,4,Q26:Q27)</f>
        <v>391709.677419355</v>
      </c>
      <c r="S24" s="309" t="n">
        <v>36130</v>
      </c>
      <c r="T24" s="306" t="n">
        <f aca="false">HLOOKUP(S24,$F$11:$Q$15,2)</f>
        <v>161387.096774194</v>
      </c>
    </row>
    <row r="25" customFormat="false" ht="11.25" hidden="false" customHeight="false" outlineLevel="0" collapsed="false">
      <c r="A25" s="199" t="n">
        <v>35571</v>
      </c>
      <c r="B25" s="192" t="n">
        <v>35571</v>
      </c>
      <c r="C25" s="308" t="n">
        <f aca="false">IF(B25&lt;&gt;"",MONTH(B25),0)</f>
        <v>5</v>
      </c>
      <c r="D25" s="3" t="n">
        <v>319000</v>
      </c>
      <c r="F25" s="54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8"/>
      <c r="S25" s="309" t="n">
        <v>36161</v>
      </c>
      <c r="T25" s="306" t="n">
        <f aca="false">HLOOKUP(S25,$F$17:$Q$21,2)</f>
        <v>149258.064516129</v>
      </c>
    </row>
    <row r="26" customFormat="false" ht="11.25" hidden="false" customHeight="false" outlineLevel="0" collapsed="false">
      <c r="A26" s="199" t="n">
        <v>35572</v>
      </c>
      <c r="B26" s="192" t="n">
        <v>35572</v>
      </c>
      <c r="C26" s="308" t="n">
        <f aca="false">IF(B26&lt;&gt;"",MONTH(B26),0)</f>
        <v>5</v>
      </c>
      <c r="D26" s="3" t="n">
        <v>340000</v>
      </c>
      <c r="F26" s="54" t="s">
        <v>99</v>
      </c>
      <c r="G26" s="32" t="s">
        <v>99</v>
      </c>
      <c r="H26" s="32" t="s">
        <v>99</v>
      </c>
      <c r="I26" s="32" t="s">
        <v>99</v>
      </c>
      <c r="J26" s="32" t="s">
        <v>99</v>
      </c>
      <c r="K26" s="32" t="s">
        <v>99</v>
      </c>
      <c r="L26" s="32" t="s">
        <v>99</v>
      </c>
      <c r="M26" s="32" t="s">
        <v>99</v>
      </c>
      <c r="N26" s="32" t="s">
        <v>99</v>
      </c>
      <c r="O26" s="32" t="s">
        <v>99</v>
      </c>
      <c r="P26" s="32" t="s">
        <v>99</v>
      </c>
      <c r="Q26" s="38" t="s">
        <v>99</v>
      </c>
      <c r="S26" s="309" t="n">
        <v>36192</v>
      </c>
      <c r="T26" s="306" t="n">
        <f aca="false">HLOOKUP(S26,$F$17:$Q$21,2)</f>
        <v>215892.857142857</v>
      </c>
    </row>
    <row r="27" customFormat="false" ht="12" hidden="false" customHeight="false" outlineLevel="0" collapsed="false">
      <c r="A27" s="199" t="n">
        <v>35573</v>
      </c>
      <c r="B27" s="192" t="n">
        <v>35573</v>
      </c>
      <c r="C27" s="308" t="n">
        <f aca="false">IF(B27&lt;&gt;"",MONTH(B27),0)</f>
        <v>5</v>
      </c>
      <c r="D27" s="3" t="n">
        <v>335000</v>
      </c>
      <c r="F27" s="55" t="n">
        <v>1</v>
      </c>
      <c r="G27" s="56" t="n">
        <v>2</v>
      </c>
      <c r="H27" s="56" t="n">
        <v>3</v>
      </c>
      <c r="I27" s="56" t="n">
        <v>4</v>
      </c>
      <c r="J27" s="56" t="n">
        <v>5</v>
      </c>
      <c r="K27" s="56" t="n">
        <v>6</v>
      </c>
      <c r="L27" s="56" t="n">
        <v>7</v>
      </c>
      <c r="M27" s="56" t="n">
        <v>8</v>
      </c>
      <c r="N27" s="56" t="n">
        <v>9</v>
      </c>
      <c r="O27" s="56" t="n">
        <v>10</v>
      </c>
      <c r="P27" s="56" t="n">
        <v>11</v>
      </c>
      <c r="Q27" s="57" t="n">
        <v>12</v>
      </c>
      <c r="S27" s="309" t="n">
        <v>36220</v>
      </c>
      <c r="T27" s="306" t="n">
        <f aca="false">HLOOKUP(S27,$F$17:$Q$21,2)</f>
        <v>287225.806451613</v>
      </c>
    </row>
    <row r="28" customFormat="false" ht="12" hidden="false" customHeight="false" outlineLevel="0" collapsed="false">
      <c r="A28" s="199" t="n">
        <v>35574</v>
      </c>
      <c r="B28" s="192" t="n">
        <v>35574</v>
      </c>
      <c r="C28" s="308" t="n">
        <f aca="false">IF(B28&lt;&gt;"",MONTH(B28),0)</f>
        <v>5</v>
      </c>
      <c r="D28" s="3" t="n">
        <v>186000</v>
      </c>
      <c r="S28" s="309" t="n">
        <v>36251</v>
      </c>
      <c r="T28" s="306" t="n">
        <f aca="false">HLOOKUP(S28,$F$17:$Q$21,2)</f>
        <v>309800</v>
      </c>
    </row>
    <row r="29" customFormat="false" ht="11.25" hidden="false" customHeight="false" outlineLevel="0" collapsed="false">
      <c r="A29" s="199" t="n">
        <v>35575</v>
      </c>
      <c r="B29" s="192" t="n">
        <v>35575</v>
      </c>
      <c r="C29" s="308" t="n">
        <f aca="false">IF(B29&lt;&gt;"",MONTH(B29),0)</f>
        <v>5</v>
      </c>
      <c r="D29" s="3" t="n">
        <v>209000</v>
      </c>
      <c r="F29" s="310" t="n">
        <v>36892</v>
      </c>
      <c r="G29" s="311" t="n">
        <v>36923</v>
      </c>
      <c r="H29" s="311" t="n">
        <v>36951</v>
      </c>
      <c r="I29" s="311" t="n">
        <v>36982</v>
      </c>
      <c r="J29" s="311" t="n">
        <v>37012</v>
      </c>
      <c r="K29" s="311" t="n">
        <v>37043</v>
      </c>
      <c r="L29" s="311" t="n">
        <v>37073</v>
      </c>
      <c r="M29" s="311" t="n">
        <v>37104</v>
      </c>
      <c r="N29" s="311" t="n">
        <v>37135</v>
      </c>
      <c r="O29" s="311" t="n">
        <v>37165</v>
      </c>
      <c r="P29" s="311" t="n">
        <v>37196</v>
      </c>
      <c r="Q29" s="312" t="n">
        <v>37226</v>
      </c>
      <c r="S29" s="309" t="n">
        <v>36281</v>
      </c>
      <c r="T29" s="306" t="n">
        <f aca="false">HLOOKUP(S29,$F$17:$Q$21,2)</f>
        <v>332709.677419355</v>
      </c>
    </row>
    <row r="30" customFormat="false" ht="11.25" hidden="false" customHeight="false" outlineLevel="0" collapsed="false">
      <c r="A30" s="199" t="n">
        <v>35576</v>
      </c>
      <c r="B30" s="192" t="n">
        <v>35576</v>
      </c>
      <c r="C30" s="308" t="n">
        <f aca="false">IF(B30&lt;&gt;"",MONTH(B30),0)</f>
        <v>5</v>
      </c>
      <c r="D30" s="3" t="n">
        <v>213000</v>
      </c>
      <c r="F30" s="313" t="n">
        <f aca="false">DAVERAGE(Kern01,4,F32:F33)</f>
        <v>422548.387096774</v>
      </c>
      <c r="G30" s="72" t="n">
        <f aca="false">DAVERAGE(Kern01,4,G32:G33)</f>
        <v>475821.428571429</v>
      </c>
      <c r="H30" s="72" t="n">
        <f aca="false">DAVERAGE(Kern01,4,H32:H33)</f>
        <v>362935.483870968</v>
      </c>
      <c r="I30" s="72" t="n">
        <f aca="false">DAVERAGE(Kern01,4,I32:I33)</f>
        <v>470800</v>
      </c>
      <c r="J30" s="72" t="e">
        <f aca="false">DAVERAGE(Kern01,4,J32:J33)</f>
        <v>#DIV/0!</v>
      </c>
      <c r="K30" s="72" t="e">
        <f aca="false">DAVERAGE(Kern01,4,K32:K33)</f>
        <v>#DIV/0!</v>
      </c>
      <c r="L30" s="72" t="e">
        <f aca="false">DAVERAGE(Kern01,4,L32:L33)</f>
        <v>#DIV/0!</v>
      </c>
      <c r="M30" s="72" t="e">
        <f aca="false">DAVERAGE(Kern01,4,M32:M33)</f>
        <v>#DIV/0!</v>
      </c>
      <c r="N30" s="72" t="e">
        <f aca="false">DAVERAGE(Kern01,4,N32:N33)</f>
        <v>#DIV/0!</v>
      </c>
      <c r="O30" s="72" t="e">
        <f aca="false">DAVERAGE(Kern01,4,O32:O33)</f>
        <v>#DIV/0!</v>
      </c>
      <c r="P30" s="72" t="e">
        <f aca="false">DAVERAGE(Kern01,4,P32:P33)</f>
        <v>#DIV/0!</v>
      </c>
      <c r="Q30" s="314" t="e">
        <f aca="false">DAVERAGE(Kern01,4,Q32:Q33)</f>
        <v>#DIV/0!</v>
      </c>
      <c r="S30" s="309" t="n">
        <v>36312</v>
      </c>
      <c r="T30" s="306" t="n">
        <f aca="false">HLOOKUP(S30,$F$17:$Q$21,2)</f>
        <v>383666.666666667</v>
      </c>
    </row>
    <row r="31" customFormat="false" ht="11.25" hidden="false" customHeight="false" outlineLevel="0" collapsed="false">
      <c r="A31" s="199" t="n">
        <v>35577</v>
      </c>
      <c r="B31" s="192" t="n">
        <v>35577</v>
      </c>
      <c r="C31" s="308" t="n">
        <f aca="false">IF(B31&lt;&gt;"",MONTH(B31),0)</f>
        <v>5</v>
      </c>
      <c r="D31" s="3" t="n">
        <v>214000</v>
      </c>
      <c r="F31" s="54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8"/>
      <c r="S31" s="309" t="n">
        <v>36342</v>
      </c>
      <c r="T31" s="306" t="n">
        <f aca="false">HLOOKUP(S31,$F$17:$Q$21,2)</f>
        <v>379000</v>
      </c>
    </row>
    <row r="32" customFormat="false" ht="11.25" hidden="false" customHeight="false" outlineLevel="0" collapsed="false">
      <c r="A32" s="199" t="n">
        <v>35578</v>
      </c>
      <c r="B32" s="192" t="n">
        <v>35578</v>
      </c>
      <c r="C32" s="308" t="n">
        <f aca="false">IF(B32&lt;&gt;"",MONTH(B32),0)</f>
        <v>5</v>
      </c>
      <c r="D32" s="3" t="n">
        <v>207000</v>
      </c>
      <c r="F32" s="54" t="s">
        <v>99</v>
      </c>
      <c r="G32" s="32" t="s">
        <v>99</v>
      </c>
      <c r="H32" s="32" t="s">
        <v>99</v>
      </c>
      <c r="I32" s="32" t="s">
        <v>99</v>
      </c>
      <c r="J32" s="32" t="s">
        <v>99</v>
      </c>
      <c r="K32" s="32" t="s">
        <v>99</v>
      </c>
      <c r="L32" s="32" t="s">
        <v>99</v>
      </c>
      <c r="M32" s="32" t="s">
        <v>99</v>
      </c>
      <c r="N32" s="32" t="s">
        <v>99</v>
      </c>
      <c r="O32" s="32" t="s">
        <v>99</v>
      </c>
      <c r="P32" s="32" t="s">
        <v>99</v>
      </c>
      <c r="Q32" s="38" t="s">
        <v>99</v>
      </c>
      <c r="S32" s="309" t="n">
        <v>36373</v>
      </c>
      <c r="T32" s="306" t="n">
        <f aca="false">HLOOKUP(S32,$F$17:$Q$21,2)</f>
        <v>483387.096774194</v>
      </c>
    </row>
    <row r="33" customFormat="false" ht="12" hidden="false" customHeight="false" outlineLevel="0" collapsed="false">
      <c r="A33" s="199" t="n">
        <v>35579</v>
      </c>
      <c r="B33" s="192" t="n">
        <v>35579</v>
      </c>
      <c r="C33" s="308" t="n">
        <f aca="false">IF(B33&lt;&gt;"",MONTH(B33),0)</f>
        <v>5</v>
      </c>
      <c r="D33" s="3" t="n">
        <v>198000</v>
      </c>
      <c r="F33" s="55" t="n">
        <v>1</v>
      </c>
      <c r="G33" s="56" t="n">
        <v>2</v>
      </c>
      <c r="H33" s="56" t="n">
        <v>3</v>
      </c>
      <c r="I33" s="56" t="n">
        <v>4</v>
      </c>
      <c r="J33" s="56" t="n">
        <v>5</v>
      </c>
      <c r="K33" s="56" t="n">
        <v>6</v>
      </c>
      <c r="L33" s="56" t="n">
        <v>7</v>
      </c>
      <c r="M33" s="56" t="n">
        <v>8</v>
      </c>
      <c r="N33" s="56" t="n">
        <v>9</v>
      </c>
      <c r="O33" s="56" t="n">
        <v>10</v>
      </c>
      <c r="P33" s="56" t="n">
        <v>11</v>
      </c>
      <c r="Q33" s="57" t="n">
        <v>12</v>
      </c>
      <c r="S33" s="309" t="n">
        <v>36404</v>
      </c>
      <c r="T33" s="306" t="n">
        <f aca="false">HLOOKUP(S33,$F$17:$Q$21,2)</f>
        <v>417833.333333333</v>
      </c>
    </row>
    <row r="34" customFormat="false" ht="11.25" hidden="false" customHeight="false" outlineLevel="0" collapsed="false">
      <c r="A34" s="199" t="n">
        <v>35580</v>
      </c>
      <c r="B34" s="192" t="n">
        <v>35580</v>
      </c>
      <c r="C34" s="308" t="n">
        <f aca="false">IF(B34&lt;&gt;"",MONTH(B34),0)</f>
        <v>5</v>
      </c>
      <c r="D34" s="3" t="n">
        <v>215000</v>
      </c>
      <c r="S34" s="309" t="n">
        <v>36434</v>
      </c>
      <c r="T34" s="306" t="n">
        <f aca="false">HLOOKUP(S34,$F$17:$Q$21,2)</f>
        <v>389774.193548387</v>
      </c>
    </row>
    <row r="35" customFormat="false" ht="11.25" hidden="false" customHeight="false" outlineLevel="0" collapsed="false">
      <c r="A35" s="199" t="n">
        <v>35581</v>
      </c>
      <c r="B35" s="192" t="n">
        <v>35581</v>
      </c>
      <c r="C35" s="308" t="n">
        <f aca="false">IF(B35&lt;&gt;"",MONTH(B35),0)</f>
        <v>5</v>
      </c>
      <c r="D35" s="3" t="n">
        <v>287000</v>
      </c>
      <c r="S35" s="309" t="n">
        <v>36465</v>
      </c>
      <c r="T35" s="306" t="n">
        <f aca="false">HLOOKUP(S35,$F$17:$Q$21,2)</f>
        <v>329066.666666667</v>
      </c>
    </row>
    <row r="36" customFormat="false" ht="11.25" hidden="false" customHeight="false" outlineLevel="0" collapsed="false">
      <c r="A36" s="199" t="n">
        <v>35582</v>
      </c>
      <c r="B36" s="192" t="n">
        <v>35582</v>
      </c>
      <c r="C36" s="308" t="n">
        <f aca="false">IF(B36&lt;&gt;"",MONTH(B36),0)</f>
        <v>6</v>
      </c>
      <c r="D36" s="3" t="n">
        <v>287000</v>
      </c>
      <c r="S36" s="309" t="n">
        <v>36495</v>
      </c>
      <c r="T36" s="306" t="n">
        <f aca="false">HLOOKUP(S36,$F$17:$Q$21,2)</f>
        <v>161982.612903226</v>
      </c>
    </row>
    <row r="37" customFormat="false" ht="11.25" hidden="false" customHeight="false" outlineLevel="0" collapsed="false">
      <c r="A37" s="199" t="n">
        <v>35583</v>
      </c>
      <c r="B37" s="192" t="n">
        <v>35583</v>
      </c>
      <c r="C37" s="308" t="n">
        <f aca="false">IF(B37&lt;&gt;"",MONTH(B37),0)</f>
        <v>6</v>
      </c>
      <c r="D37" s="3" t="n">
        <v>274000</v>
      </c>
      <c r="S37" s="309" t="n">
        <v>36526</v>
      </c>
      <c r="T37" s="306" t="n">
        <f aca="false">HLOOKUP(S37,$F$23:$Q$27,2)</f>
        <v>197064.516129032</v>
      </c>
    </row>
    <row r="38" customFormat="false" ht="11.25" hidden="false" customHeight="false" outlineLevel="0" collapsed="false">
      <c r="A38" s="199" t="n">
        <v>35584</v>
      </c>
      <c r="B38" s="192" t="n">
        <v>35584</v>
      </c>
      <c r="C38" s="308" t="n">
        <f aca="false">IF(B38&lt;&gt;"",MONTH(B38),0)</f>
        <v>6</v>
      </c>
      <c r="D38" s="3" t="n">
        <v>285000</v>
      </c>
      <c r="S38" s="309" t="n">
        <v>36557</v>
      </c>
      <c r="T38" s="306" t="n">
        <f aca="false">HLOOKUP(S38,$F$23:$Q$27,2)</f>
        <v>275965.517241379</v>
      </c>
    </row>
    <row r="39" customFormat="false" ht="11.25" hidden="false" customHeight="false" outlineLevel="0" collapsed="false">
      <c r="A39" s="199" t="n">
        <v>35585</v>
      </c>
      <c r="B39" s="192" t="n">
        <v>35585</v>
      </c>
      <c r="C39" s="308" t="n">
        <f aca="false">IF(B39&lt;&gt;"",MONTH(B39),0)</f>
        <v>6</v>
      </c>
      <c r="D39" s="3" t="n">
        <v>255000</v>
      </c>
      <c r="S39" s="309" t="n">
        <v>36586</v>
      </c>
      <c r="T39" s="306" t="n">
        <f aca="false">HLOOKUP(S39,$F$23:$Q$27,2)</f>
        <v>349645.161290323</v>
      </c>
    </row>
    <row r="40" customFormat="false" ht="11.25" hidden="false" customHeight="false" outlineLevel="0" collapsed="false">
      <c r="A40" s="199" t="n">
        <v>35586</v>
      </c>
      <c r="B40" s="192" t="n">
        <v>35586</v>
      </c>
      <c r="C40" s="308" t="n">
        <f aca="false">IF(B40&lt;&gt;"",MONTH(B40),0)</f>
        <v>6</v>
      </c>
      <c r="D40" s="3" t="n">
        <v>291000</v>
      </c>
      <c r="S40" s="309" t="n">
        <v>36617</v>
      </c>
      <c r="T40" s="306" t="n">
        <f aca="false">HLOOKUP(S40,$F$23:$Q$27,2)</f>
        <v>461900</v>
      </c>
    </row>
    <row r="41" customFormat="false" ht="11.25" hidden="false" customHeight="false" outlineLevel="0" collapsed="false">
      <c r="A41" s="199" t="n">
        <v>35587</v>
      </c>
      <c r="B41" s="192" t="n">
        <v>35587</v>
      </c>
      <c r="C41" s="308" t="n">
        <f aca="false">IF(B41&lt;&gt;"",MONTH(B41),0)</f>
        <v>6</v>
      </c>
      <c r="D41" s="3" t="n">
        <v>302000</v>
      </c>
      <c r="S41" s="309" t="n">
        <v>36647</v>
      </c>
      <c r="T41" s="306" t="n">
        <f aca="false">HLOOKUP(S41,$F$23:$Q$27,2)</f>
        <v>490516.129032258</v>
      </c>
    </row>
    <row r="42" customFormat="false" ht="11.25" hidden="false" customHeight="false" outlineLevel="0" collapsed="false">
      <c r="A42" s="199" t="n">
        <v>35588</v>
      </c>
      <c r="B42" s="192" t="n">
        <v>35588</v>
      </c>
      <c r="C42" s="308" t="n">
        <f aca="false">IF(B42&lt;&gt;"",MONTH(B42),0)</f>
        <v>6</v>
      </c>
      <c r="D42" s="3" t="n">
        <v>214000</v>
      </c>
      <c r="S42" s="309" t="n">
        <v>36678</v>
      </c>
      <c r="T42" s="306" t="n">
        <f aca="false">HLOOKUP(S42,$F$23:$Q$27,2)</f>
        <v>391066.666666667</v>
      </c>
    </row>
    <row r="43" customFormat="false" ht="11.25" hidden="false" customHeight="false" outlineLevel="0" collapsed="false">
      <c r="A43" s="199" t="n">
        <v>35589</v>
      </c>
      <c r="B43" s="192" t="n">
        <v>35589</v>
      </c>
      <c r="C43" s="308" t="n">
        <f aca="false">IF(B43&lt;&gt;"",MONTH(B43),0)</f>
        <v>6</v>
      </c>
      <c r="D43" s="3" t="n">
        <v>201000</v>
      </c>
      <c r="S43" s="309" t="n">
        <v>36708</v>
      </c>
      <c r="T43" s="306" t="n">
        <f aca="false">HLOOKUP(S43,$F$23:$Q$27,2)</f>
        <v>392903.225806452</v>
      </c>
    </row>
    <row r="44" customFormat="false" ht="11.25" hidden="false" customHeight="false" outlineLevel="0" collapsed="false">
      <c r="A44" s="199" t="n">
        <v>35590</v>
      </c>
      <c r="B44" s="192" t="n">
        <v>35590</v>
      </c>
      <c r="C44" s="308" t="n">
        <f aca="false">IF(B44&lt;&gt;"",MONTH(B44),0)</f>
        <v>6</v>
      </c>
      <c r="D44" s="3" t="n">
        <v>335000</v>
      </c>
      <c r="S44" s="309" t="n">
        <v>36739</v>
      </c>
      <c r="T44" s="306" t="n">
        <f aca="false">HLOOKUP(S44,$F$23:$Q$27,2)</f>
        <v>344000</v>
      </c>
    </row>
    <row r="45" customFormat="false" ht="11.25" hidden="false" customHeight="false" outlineLevel="0" collapsed="false">
      <c r="A45" s="199" t="n">
        <v>35591</v>
      </c>
      <c r="B45" s="192" t="n">
        <v>35591</v>
      </c>
      <c r="C45" s="308" t="n">
        <f aca="false">IF(B45&lt;&gt;"",MONTH(B45),0)</f>
        <v>6</v>
      </c>
      <c r="D45" s="3" t="n">
        <v>294000</v>
      </c>
      <c r="S45" s="309" t="n">
        <v>36770</v>
      </c>
      <c r="T45" s="306" t="n">
        <f aca="false">HLOOKUP(S45,$F$23:$Q$27,2)</f>
        <v>350100</v>
      </c>
    </row>
    <row r="46" customFormat="false" ht="11.25" hidden="false" customHeight="false" outlineLevel="0" collapsed="false">
      <c r="A46" s="199" t="n">
        <v>35592</v>
      </c>
      <c r="B46" s="192" t="n">
        <v>35592</v>
      </c>
      <c r="C46" s="308" t="n">
        <f aca="false">IF(B46&lt;&gt;"",MONTH(B46),0)</f>
        <v>6</v>
      </c>
      <c r="D46" s="3" t="n">
        <v>301000</v>
      </c>
      <c r="S46" s="309" t="n">
        <v>36800</v>
      </c>
      <c r="T46" s="306" t="n">
        <f aca="false">HLOOKUP(S46,$F$23:$Q$27,2)</f>
        <v>383838.709677419</v>
      </c>
    </row>
    <row r="47" customFormat="false" ht="11.25" hidden="false" customHeight="false" outlineLevel="0" collapsed="false">
      <c r="A47" s="199" t="n">
        <v>35593</v>
      </c>
      <c r="B47" s="192" t="n">
        <v>35593</v>
      </c>
      <c r="C47" s="308" t="n">
        <f aca="false">IF(B47&lt;&gt;"",MONTH(B47),0)</f>
        <v>6</v>
      </c>
      <c r="D47" s="3" t="n">
        <v>364000</v>
      </c>
      <c r="S47" s="309" t="n">
        <v>36831</v>
      </c>
      <c r="T47" s="306" t="n">
        <f aca="false">HLOOKUP(S47,$F$23:$Q$27,2)</f>
        <v>269166.666666667</v>
      </c>
    </row>
    <row r="48" customFormat="false" ht="11.25" hidden="false" customHeight="false" outlineLevel="0" collapsed="false">
      <c r="A48" s="199" t="n">
        <v>35594</v>
      </c>
      <c r="B48" s="192" t="n">
        <v>35594</v>
      </c>
      <c r="C48" s="308" t="n">
        <f aca="false">IF(B48&lt;&gt;"",MONTH(B48),0)</f>
        <v>6</v>
      </c>
      <c r="D48" s="3" t="n">
        <v>350000</v>
      </c>
      <c r="S48" s="309" t="n">
        <v>36861</v>
      </c>
      <c r="T48" s="306" t="n">
        <f aca="false">HLOOKUP(S48,$F$23:$Q$27,2)</f>
        <v>391709.677419355</v>
      </c>
    </row>
    <row r="49" customFormat="false" ht="11.25" hidden="false" customHeight="false" outlineLevel="0" collapsed="false">
      <c r="A49" s="199" t="n">
        <v>35595</v>
      </c>
      <c r="B49" s="192" t="n">
        <v>35595</v>
      </c>
      <c r="C49" s="308" t="n">
        <f aca="false">IF(B49&lt;&gt;"",MONTH(B49),0)</f>
        <v>6</v>
      </c>
      <c r="D49" s="3" t="n">
        <v>311000</v>
      </c>
      <c r="S49" s="309" t="n">
        <v>36892</v>
      </c>
      <c r="T49" s="306" t="n">
        <f aca="false">HLOOKUP(S49,$F$29:$Q$33,2)</f>
        <v>422548.387096774</v>
      </c>
    </row>
    <row r="50" customFormat="false" ht="11.25" hidden="false" customHeight="false" outlineLevel="0" collapsed="false">
      <c r="A50" s="199" t="n">
        <v>35596</v>
      </c>
      <c r="B50" s="192" t="n">
        <v>35596</v>
      </c>
      <c r="C50" s="308" t="n">
        <f aca="false">IF(B50&lt;&gt;"",MONTH(B50),0)</f>
        <v>6</v>
      </c>
      <c r="D50" s="3" t="n">
        <v>254000</v>
      </c>
      <c r="S50" s="309" t="n">
        <v>36923</v>
      </c>
      <c r="T50" s="306" t="n">
        <f aca="false">HLOOKUP(S50,$F$29:$Q$33,2)</f>
        <v>475821.428571429</v>
      </c>
    </row>
    <row r="51" customFormat="false" ht="11.25" hidden="false" customHeight="false" outlineLevel="0" collapsed="false">
      <c r="A51" s="199" t="n">
        <v>35597</v>
      </c>
      <c r="B51" s="192" t="n">
        <v>35597</v>
      </c>
      <c r="C51" s="308" t="n">
        <f aca="false">IF(B51&lt;&gt;"",MONTH(B51),0)</f>
        <v>6</v>
      </c>
      <c r="D51" s="3" t="n">
        <v>291000</v>
      </c>
      <c r="S51" s="309" t="n">
        <v>36951</v>
      </c>
      <c r="T51" s="306" t="n">
        <f aca="false">HLOOKUP(S51,$F$29:$Q$33,2)</f>
        <v>362935.483870968</v>
      </c>
    </row>
    <row r="52" customFormat="false" ht="11.25" hidden="false" customHeight="false" outlineLevel="0" collapsed="false">
      <c r="A52" s="199" t="n">
        <v>35598</v>
      </c>
      <c r="B52" s="192" t="n">
        <v>35598</v>
      </c>
      <c r="C52" s="308" t="n">
        <f aca="false">IF(B52&lt;&gt;"",MONTH(B52),0)</f>
        <v>6</v>
      </c>
      <c r="D52" s="3" t="n">
        <v>216000</v>
      </c>
      <c r="S52" s="309" t="n">
        <v>36982</v>
      </c>
      <c r="T52" s="306" t="n">
        <f aca="false">HLOOKUP(S52,$F$29:$Q$33,2)</f>
        <v>470800</v>
      </c>
    </row>
    <row r="53" customFormat="false" ht="11.25" hidden="false" customHeight="false" outlineLevel="0" collapsed="false">
      <c r="A53" s="199" t="n">
        <v>35599</v>
      </c>
      <c r="B53" s="192" t="n">
        <v>35599</v>
      </c>
      <c r="C53" s="308" t="n">
        <f aca="false">IF(B53&lt;&gt;"",MONTH(B53),0)</f>
        <v>6</v>
      </c>
      <c r="D53" s="3" t="n">
        <v>268000</v>
      </c>
      <c r="S53" s="309" t="n">
        <v>37012</v>
      </c>
      <c r="T53" s="306" t="e">
        <f aca="false">HLOOKUP(S53,$F$29:$Q$33,2)</f>
        <v>#DIV/0!</v>
      </c>
    </row>
    <row r="54" customFormat="false" ht="11.25" hidden="false" customHeight="false" outlineLevel="0" collapsed="false">
      <c r="A54" s="199" t="n">
        <v>35600</v>
      </c>
      <c r="B54" s="192" t="n">
        <v>35600</v>
      </c>
      <c r="C54" s="308" t="n">
        <f aca="false">IF(B54&lt;&gt;"",MONTH(B54),0)</f>
        <v>6</v>
      </c>
      <c r="D54" s="3" t="n">
        <v>218000</v>
      </c>
      <c r="S54" s="309" t="n">
        <v>37043</v>
      </c>
      <c r="T54" s="306" t="e">
        <f aca="false">HLOOKUP(S54,$F$29:$Q$33,2)</f>
        <v>#DIV/0!</v>
      </c>
    </row>
    <row r="55" customFormat="false" ht="11.25" hidden="false" customHeight="false" outlineLevel="0" collapsed="false">
      <c r="A55" s="199" t="n">
        <v>35601</v>
      </c>
      <c r="B55" s="192" t="n">
        <v>35601</v>
      </c>
      <c r="C55" s="308" t="n">
        <f aca="false">IF(B55&lt;&gt;"",MONTH(B55),0)</f>
        <v>6</v>
      </c>
      <c r="D55" s="3" t="n">
        <v>271000</v>
      </c>
      <c r="S55" s="309" t="n">
        <v>37073</v>
      </c>
      <c r="T55" s="306" t="e">
        <f aca="false">HLOOKUP(S55,$F$29:$Q$33,2)</f>
        <v>#DIV/0!</v>
      </c>
    </row>
    <row r="56" customFormat="false" ht="11.25" hidden="false" customHeight="false" outlineLevel="0" collapsed="false">
      <c r="A56" s="199" t="n">
        <v>35602</v>
      </c>
      <c r="B56" s="192" t="n">
        <v>35602</v>
      </c>
      <c r="C56" s="308" t="n">
        <f aca="false">IF(B56&lt;&gt;"",MONTH(B56),0)</f>
        <v>6</v>
      </c>
      <c r="D56" s="3" t="n">
        <v>226000</v>
      </c>
      <c r="S56" s="309" t="n">
        <v>37104</v>
      </c>
      <c r="T56" s="306" t="e">
        <f aca="false">HLOOKUP(S56,$F$29:$Q$33,2)</f>
        <v>#DIV/0!</v>
      </c>
    </row>
    <row r="57" customFormat="false" ht="11.25" hidden="false" customHeight="false" outlineLevel="0" collapsed="false">
      <c r="A57" s="199" t="n">
        <v>35603</v>
      </c>
      <c r="B57" s="192" t="n">
        <v>35603</v>
      </c>
      <c r="C57" s="308" t="n">
        <f aca="false">IF(B57&lt;&gt;"",MONTH(B57),0)</f>
        <v>6</v>
      </c>
      <c r="D57" s="3" t="n">
        <v>214000</v>
      </c>
      <c r="S57" s="309" t="n">
        <v>37135</v>
      </c>
      <c r="T57" s="306" t="e">
        <f aca="false">HLOOKUP(S57,$F$29:$Q$33,2)</f>
        <v>#DIV/0!</v>
      </c>
    </row>
    <row r="58" customFormat="false" ht="11.25" hidden="false" customHeight="false" outlineLevel="0" collapsed="false">
      <c r="A58" s="199" t="n">
        <v>35604</v>
      </c>
      <c r="B58" s="192" t="n">
        <v>35604</v>
      </c>
      <c r="C58" s="308" t="n">
        <f aca="false">IF(B58&lt;&gt;"",MONTH(B58),0)</f>
        <v>6</v>
      </c>
      <c r="D58" s="3" t="n">
        <v>221000</v>
      </c>
      <c r="S58" s="309" t="n">
        <v>37165</v>
      </c>
      <c r="T58" s="306" t="e">
        <f aca="false">HLOOKUP(S58,$F$29:$Q$33,2)</f>
        <v>#DIV/0!</v>
      </c>
    </row>
    <row r="59" customFormat="false" ht="11.25" hidden="false" customHeight="false" outlineLevel="0" collapsed="false">
      <c r="A59" s="199" t="n">
        <v>35605</v>
      </c>
      <c r="B59" s="192" t="n">
        <v>35605</v>
      </c>
      <c r="C59" s="308" t="n">
        <f aca="false">IF(B59&lt;&gt;"",MONTH(B59),0)</f>
        <v>6</v>
      </c>
      <c r="D59" s="3" t="n">
        <v>297000</v>
      </c>
      <c r="S59" s="309" t="n">
        <v>37196</v>
      </c>
      <c r="T59" s="306" t="e">
        <f aca="false">HLOOKUP(S59,$F$29:$Q$33,2)</f>
        <v>#DIV/0!</v>
      </c>
    </row>
    <row r="60" customFormat="false" ht="11.25" hidden="false" customHeight="false" outlineLevel="0" collapsed="false">
      <c r="A60" s="199" t="n">
        <v>35606</v>
      </c>
      <c r="B60" s="192" t="n">
        <v>35606</v>
      </c>
      <c r="C60" s="308" t="n">
        <f aca="false">IF(B60&lt;&gt;"",MONTH(B60),0)</f>
        <v>6</v>
      </c>
      <c r="D60" s="3" t="n">
        <v>300000</v>
      </c>
      <c r="S60" s="309" t="n">
        <v>37226</v>
      </c>
      <c r="T60" s="306" t="e">
        <f aca="false">HLOOKUP(S60,$F$29:$Q$33,2)</f>
        <v>#DIV/0!</v>
      </c>
    </row>
    <row r="61" customFormat="false" ht="11.25" hidden="false" customHeight="false" outlineLevel="0" collapsed="false">
      <c r="A61" s="199" t="n">
        <v>35607</v>
      </c>
      <c r="B61" s="192" t="n">
        <v>35607</v>
      </c>
      <c r="C61" s="308" t="n">
        <f aca="false">IF(B61&lt;&gt;"",MONTH(B61),0)</f>
        <v>6</v>
      </c>
      <c r="D61" s="3" t="n">
        <v>280000</v>
      </c>
    </row>
    <row r="62" customFormat="false" ht="11.25" hidden="false" customHeight="false" outlineLevel="0" collapsed="false">
      <c r="A62" s="199" t="n">
        <v>35608</v>
      </c>
      <c r="B62" s="192" t="n">
        <v>35608</v>
      </c>
      <c r="C62" s="308" t="n">
        <f aca="false">IF(B62&lt;&gt;"",MONTH(B62),0)</f>
        <v>6</v>
      </c>
      <c r="D62" s="3" t="n">
        <v>225000</v>
      </c>
    </row>
    <row r="63" customFormat="false" ht="11.25" hidden="false" customHeight="false" outlineLevel="0" collapsed="false">
      <c r="A63" s="199" t="n">
        <v>35609</v>
      </c>
      <c r="B63" s="192" t="n">
        <v>35609</v>
      </c>
      <c r="C63" s="308" t="n">
        <f aca="false">IF(B63&lt;&gt;"",MONTH(B63),0)</f>
        <v>6</v>
      </c>
      <c r="D63" s="3" t="n">
        <v>244000</v>
      </c>
    </row>
    <row r="64" customFormat="false" ht="11.25" hidden="false" customHeight="false" outlineLevel="0" collapsed="false">
      <c r="A64" s="199" t="n">
        <v>35610</v>
      </c>
      <c r="B64" s="192" t="n">
        <v>35610</v>
      </c>
      <c r="C64" s="308" t="n">
        <f aca="false">IF(B64&lt;&gt;"",MONTH(B64),0)</f>
        <v>6</v>
      </c>
      <c r="D64" s="3" t="n">
        <v>239000</v>
      </c>
    </row>
    <row r="65" customFormat="false" ht="11.25" hidden="false" customHeight="false" outlineLevel="0" collapsed="false">
      <c r="A65" s="199" t="n">
        <v>35611</v>
      </c>
      <c r="B65" s="192" t="n">
        <v>35611</v>
      </c>
      <c r="C65" s="308" t="n">
        <f aca="false">IF(B65&lt;&gt;"",MONTH(B65),0)</f>
        <v>6</v>
      </c>
      <c r="D65" s="3" t="n">
        <v>228000</v>
      </c>
    </row>
    <row r="66" customFormat="false" ht="11.25" hidden="false" customHeight="false" outlineLevel="0" collapsed="false">
      <c r="A66" s="199" t="n">
        <v>35612</v>
      </c>
      <c r="B66" s="192" t="n">
        <v>35612</v>
      </c>
      <c r="C66" s="308" t="n">
        <f aca="false">IF(B66&lt;&gt;"",MONTH(B66),0)</f>
        <v>7</v>
      </c>
      <c r="D66" s="3" t="n">
        <v>184000</v>
      </c>
    </row>
    <row r="67" customFormat="false" ht="11.25" hidden="false" customHeight="false" outlineLevel="0" collapsed="false">
      <c r="A67" s="199" t="n">
        <v>35613</v>
      </c>
      <c r="B67" s="192" t="n">
        <v>35613</v>
      </c>
      <c r="C67" s="308" t="n">
        <f aca="false">IF(B67&lt;&gt;"",MONTH(B67),0)</f>
        <v>7</v>
      </c>
      <c r="D67" s="3" t="n">
        <v>215000</v>
      </c>
    </row>
    <row r="68" customFormat="false" ht="11.25" hidden="false" customHeight="false" outlineLevel="0" collapsed="false">
      <c r="A68" s="199" t="n">
        <v>35614</v>
      </c>
      <c r="B68" s="192" t="n">
        <v>35614</v>
      </c>
      <c r="C68" s="308" t="n">
        <f aca="false">IF(B68&lt;&gt;"",MONTH(B68),0)</f>
        <v>7</v>
      </c>
      <c r="D68" s="3" t="n">
        <v>210000</v>
      </c>
    </row>
    <row r="69" customFormat="false" ht="11.25" hidden="false" customHeight="false" outlineLevel="0" collapsed="false">
      <c r="A69" s="199" t="n">
        <v>35615</v>
      </c>
      <c r="B69" s="192" t="n">
        <v>35615</v>
      </c>
      <c r="C69" s="308" t="n">
        <f aca="false">IF(B69&lt;&gt;"",MONTH(B69),0)</f>
        <v>7</v>
      </c>
      <c r="D69" s="3" t="n">
        <v>147000</v>
      </c>
    </row>
    <row r="70" customFormat="false" ht="11.25" hidden="false" customHeight="false" outlineLevel="0" collapsed="false">
      <c r="A70" s="199" t="n">
        <v>35616</v>
      </c>
      <c r="B70" s="192" t="n">
        <v>35616</v>
      </c>
      <c r="C70" s="308" t="n">
        <f aca="false">IF(B70&lt;&gt;"",MONTH(B70),0)</f>
        <v>7</v>
      </c>
      <c r="D70" s="3" t="n">
        <v>217000</v>
      </c>
    </row>
    <row r="71" customFormat="false" ht="11.25" hidden="false" customHeight="false" outlineLevel="0" collapsed="false">
      <c r="A71" s="199" t="n">
        <v>35617</v>
      </c>
      <c r="B71" s="192" t="n">
        <v>35617</v>
      </c>
      <c r="C71" s="308" t="n">
        <f aca="false">IF(B71&lt;&gt;"",MONTH(B71),0)</f>
        <v>7</v>
      </c>
      <c r="D71" s="3" t="n">
        <v>216000</v>
      </c>
    </row>
    <row r="72" customFormat="false" ht="11.25" hidden="false" customHeight="false" outlineLevel="0" collapsed="false">
      <c r="A72" s="199" t="n">
        <v>35618</v>
      </c>
      <c r="B72" s="192" t="n">
        <v>35618</v>
      </c>
      <c r="C72" s="308" t="n">
        <f aca="false">IF(B72&lt;&gt;"",MONTH(B72),0)</f>
        <v>7</v>
      </c>
      <c r="D72" s="3" t="n">
        <v>159000</v>
      </c>
    </row>
    <row r="73" customFormat="false" ht="11.25" hidden="false" customHeight="false" outlineLevel="0" collapsed="false">
      <c r="A73" s="199" t="n">
        <v>35619</v>
      </c>
      <c r="B73" s="192" t="n">
        <v>35619</v>
      </c>
      <c r="C73" s="308" t="n">
        <f aca="false">IF(B73&lt;&gt;"",MONTH(B73),0)</f>
        <v>7</v>
      </c>
      <c r="D73" s="3" t="n">
        <v>188000</v>
      </c>
    </row>
    <row r="74" customFormat="false" ht="11.25" hidden="false" customHeight="false" outlineLevel="0" collapsed="false">
      <c r="A74" s="199" t="n">
        <v>35620</v>
      </c>
      <c r="B74" s="192" t="n">
        <v>35620</v>
      </c>
      <c r="C74" s="308" t="n">
        <f aca="false">IF(B74&lt;&gt;"",MONTH(B74),0)</f>
        <v>7</v>
      </c>
      <c r="D74" s="3" t="n">
        <v>191000</v>
      </c>
    </row>
    <row r="75" customFormat="false" ht="11.25" hidden="false" customHeight="false" outlineLevel="0" collapsed="false">
      <c r="A75" s="199" t="n">
        <v>35621</v>
      </c>
      <c r="B75" s="192" t="n">
        <v>35621</v>
      </c>
      <c r="C75" s="308" t="n">
        <f aca="false">IF(B75&lt;&gt;"",MONTH(B75),0)</f>
        <v>7</v>
      </c>
      <c r="D75" s="3" t="n">
        <v>188000</v>
      </c>
    </row>
    <row r="76" customFormat="false" ht="11.25" hidden="false" customHeight="false" outlineLevel="0" collapsed="false">
      <c r="A76" s="199" t="n">
        <v>35622</v>
      </c>
      <c r="B76" s="192" t="n">
        <v>35622</v>
      </c>
      <c r="C76" s="308" t="n">
        <f aca="false">IF(B76&lt;&gt;"",MONTH(B76),0)</f>
        <v>7</v>
      </c>
      <c r="D76" s="3" t="n">
        <v>224000</v>
      </c>
    </row>
    <row r="77" customFormat="false" ht="11.25" hidden="false" customHeight="false" outlineLevel="0" collapsed="false">
      <c r="A77" s="199" t="n">
        <v>35623</v>
      </c>
      <c r="B77" s="192" t="n">
        <v>35623</v>
      </c>
      <c r="C77" s="308" t="n">
        <f aca="false">IF(B77&lt;&gt;"",MONTH(B77),0)</f>
        <v>7</v>
      </c>
      <c r="D77" s="3" t="n">
        <v>198000</v>
      </c>
    </row>
    <row r="78" customFormat="false" ht="11.25" hidden="false" customHeight="false" outlineLevel="0" collapsed="false">
      <c r="A78" s="199" t="n">
        <v>35624</v>
      </c>
      <c r="B78" s="192" t="n">
        <v>35624</v>
      </c>
      <c r="C78" s="308" t="n">
        <f aca="false">IF(B78&lt;&gt;"",MONTH(B78),0)</f>
        <v>7</v>
      </c>
      <c r="D78" s="3" t="n">
        <v>194000</v>
      </c>
    </row>
    <row r="79" customFormat="false" ht="11.25" hidden="false" customHeight="false" outlineLevel="0" collapsed="false">
      <c r="A79" s="199" t="n">
        <v>35625</v>
      </c>
      <c r="B79" s="192" t="n">
        <v>35625</v>
      </c>
      <c r="C79" s="308" t="n">
        <f aca="false">IF(B79&lt;&gt;"",MONTH(B79),0)</f>
        <v>7</v>
      </c>
      <c r="D79" s="3" t="n">
        <v>179000</v>
      </c>
    </row>
    <row r="80" customFormat="false" ht="11.25" hidden="false" customHeight="false" outlineLevel="0" collapsed="false">
      <c r="A80" s="199" t="n">
        <v>35626</v>
      </c>
      <c r="B80" s="192" t="n">
        <v>35626</v>
      </c>
      <c r="C80" s="308" t="n">
        <f aca="false">IF(B80&lt;&gt;"",MONTH(B80),0)</f>
        <v>7</v>
      </c>
      <c r="D80" s="3" t="n">
        <v>165000</v>
      </c>
    </row>
    <row r="81" customFormat="false" ht="11.25" hidden="false" customHeight="false" outlineLevel="0" collapsed="false">
      <c r="A81" s="199" t="n">
        <v>35627</v>
      </c>
      <c r="B81" s="192" t="n">
        <v>35627</v>
      </c>
      <c r="C81" s="308" t="n">
        <f aca="false">IF(B81&lt;&gt;"",MONTH(B81),0)</f>
        <v>7</v>
      </c>
      <c r="D81" s="3" t="n">
        <v>174000</v>
      </c>
    </row>
    <row r="82" customFormat="false" ht="11.25" hidden="false" customHeight="false" outlineLevel="0" collapsed="false">
      <c r="A82" s="199" t="n">
        <v>35628</v>
      </c>
      <c r="B82" s="192" t="n">
        <v>35628</v>
      </c>
      <c r="C82" s="308" t="n">
        <f aca="false">IF(B82&lt;&gt;"",MONTH(B82),0)</f>
        <v>7</v>
      </c>
      <c r="D82" s="3" t="n">
        <v>155000</v>
      </c>
    </row>
    <row r="83" customFormat="false" ht="11.25" hidden="false" customHeight="false" outlineLevel="0" collapsed="false">
      <c r="A83" s="199" t="n">
        <v>35629</v>
      </c>
      <c r="B83" s="192" t="n">
        <v>35629</v>
      </c>
      <c r="C83" s="308" t="n">
        <f aca="false">IF(B83&lt;&gt;"",MONTH(B83),0)</f>
        <v>7</v>
      </c>
      <c r="D83" s="3" t="n">
        <v>254000</v>
      </c>
    </row>
    <row r="84" customFormat="false" ht="11.25" hidden="false" customHeight="false" outlineLevel="0" collapsed="false">
      <c r="A84" s="199" t="n">
        <v>35630</v>
      </c>
      <c r="B84" s="192" t="n">
        <v>35630</v>
      </c>
      <c r="C84" s="308" t="n">
        <f aca="false">IF(B84&lt;&gt;"",MONTH(B84),0)</f>
        <v>7</v>
      </c>
      <c r="D84" s="3" t="n">
        <v>147000</v>
      </c>
    </row>
    <row r="85" customFormat="false" ht="11.25" hidden="false" customHeight="false" outlineLevel="0" collapsed="false">
      <c r="A85" s="199" t="n">
        <v>35631</v>
      </c>
      <c r="B85" s="192" t="n">
        <v>35631</v>
      </c>
      <c r="C85" s="308" t="n">
        <f aca="false">IF(B85&lt;&gt;"",MONTH(B85),0)</f>
        <v>7</v>
      </c>
      <c r="D85" s="3" t="n">
        <v>168000</v>
      </c>
    </row>
    <row r="86" customFormat="false" ht="11.25" hidden="false" customHeight="false" outlineLevel="0" collapsed="false">
      <c r="A86" s="199" t="n">
        <v>35632</v>
      </c>
      <c r="B86" s="192" t="n">
        <v>35632</v>
      </c>
      <c r="C86" s="308" t="n">
        <f aca="false">IF(B86&lt;&gt;"",MONTH(B86),0)</f>
        <v>7</v>
      </c>
      <c r="D86" s="3" t="n">
        <v>128000</v>
      </c>
    </row>
    <row r="87" customFormat="false" ht="11.25" hidden="false" customHeight="false" outlineLevel="0" collapsed="false">
      <c r="A87" s="199" t="n">
        <v>35633</v>
      </c>
      <c r="B87" s="192" t="n">
        <v>35633</v>
      </c>
      <c r="C87" s="308" t="n">
        <f aca="false">IF(B87&lt;&gt;"",MONTH(B87),0)</f>
        <v>7</v>
      </c>
      <c r="D87" s="3" t="n">
        <v>210000</v>
      </c>
    </row>
    <row r="88" customFormat="false" ht="11.25" hidden="false" customHeight="false" outlineLevel="0" collapsed="false">
      <c r="A88" s="199" t="n">
        <v>35634</v>
      </c>
      <c r="B88" s="192" t="n">
        <v>35634</v>
      </c>
      <c r="C88" s="308" t="n">
        <f aca="false">IF(B88&lt;&gt;"",MONTH(B88),0)</f>
        <v>7</v>
      </c>
      <c r="D88" s="3" t="n">
        <v>198000</v>
      </c>
    </row>
    <row r="89" customFormat="false" ht="11.25" hidden="false" customHeight="false" outlineLevel="0" collapsed="false">
      <c r="A89" s="199" t="n">
        <v>35635</v>
      </c>
      <c r="B89" s="192" t="n">
        <v>35635</v>
      </c>
      <c r="C89" s="308" t="n">
        <f aca="false">IF(B89&lt;&gt;"",MONTH(B89),0)</f>
        <v>7</v>
      </c>
      <c r="D89" s="3" t="n">
        <v>174000</v>
      </c>
    </row>
    <row r="90" customFormat="false" ht="11.25" hidden="false" customHeight="false" outlineLevel="0" collapsed="false">
      <c r="A90" s="199" t="n">
        <v>35636</v>
      </c>
      <c r="B90" s="192" t="n">
        <v>35636</v>
      </c>
      <c r="C90" s="308" t="n">
        <f aca="false">IF(B90&lt;&gt;"",MONTH(B90),0)</f>
        <v>7</v>
      </c>
      <c r="D90" s="3" t="n">
        <v>220000</v>
      </c>
    </row>
    <row r="91" customFormat="false" ht="11.25" hidden="false" customHeight="false" outlineLevel="0" collapsed="false">
      <c r="A91" s="199" t="n">
        <v>35637</v>
      </c>
      <c r="B91" s="192" t="n">
        <v>35637</v>
      </c>
      <c r="C91" s="308" t="n">
        <f aca="false">IF(B91&lt;&gt;"",MONTH(B91),0)</f>
        <v>7</v>
      </c>
      <c r="D91" s="3" t="n">
        <v>237000</v>
      </c>
    </row>
    <row r="92" customFormat="false" ht="11.25" hidden="false" customHeight="false" outlineLevel="0" collapsed="false">
      <c r="A92" s="199" t="n">
        <v>35638</v>
      </c>
      <c r="B92" s="192" t="n">
        <v>35638</v>
      </c>
      <c r="C92" s="308" t="n">
        <f aca="false">IF(B92&lt;&gt;"",MONTH(B92),0)</f>
        <v>7</v>
      </c>
      <c r="D92" s="3" t="n">
        <v>201000</v>
      </c>
    </row>
    <row r="93" customFormat="false" ht="11.25" hidden="false" customHeight="false" outlineLevel="0" collapsed="false">
      <c r="A93" s="199" t="n">
        <v>35639</v>
      </c>
      <c r="B93" s="192" t="n">
        <v>35639</v>
      </c>
      <c r="C93" s="308" t="n">
        <f aca="false">IF(B93&lt;&gt;"",MONTH(B93),0)</f>
        <v>7</v>
      </c>
      <c r="D93" s="3" t="n">
        <v>270000</v>
      </c>
    </row>
    <row r="94" customFormat="false" ht="11.25" hidden="false" customHeight="false" outlineLevel="0" collapsed="false">
      <c r="A94" s="199" t="n">
        <v>35640</v>
      </c>
      <c r="B94" s="192" t="n">
        <v>35640</v>
      </c>
      <c r="C94" s="308" t="n">
        <f aca="false">IF(B94&lt;&gt;"",MONTH(B94),0)</f>
        <v>7</v>
      </c>
      <c r="D94" s="3" t="n">
        <v>252000</v>
      </c>
    </row>
    <row r="95" customFormat="false" ht="11.25" hidden="false" customHeight="false" outlineLevel="0" collapsed="false">
      <c r="A95" s="199" t="n">
        <v>35641</v>
      </c>
      <c r="B95" s="192" t="n">
        <v>35641</v>
      </c>
      <c r="C95" s="308" t="n">
        <f aca="false">IF(B95&lt;&gt;"",MONTH(B95),0)</f>
        <v>7</v>
      </c>
      <c r="D95" s="3" t="n">
        <v>212000</v>
      </c>
    </row>
    <row r="96" customFormat="false" ht="11.25" hidden="false" customHeight="false" outlineLevel="0" collapsed="false">
      <c r="A96" s="199" t="n">
        <v>35642</v>
      </c>
      <c r="B96" s="192" t="n">
        <v>35642</v>
      </c>
      <c r="C96" s="308" t="n">
        <f aca="false">IF(B96&lt;&gt;"",MONTH(B96),0)</f>
        <v>7</v>
      </c>
      <c r="D96" s="3" t="n">
        <v>214000</v>
      </c>
    </row>
    <row r="97" customFormat="false" ht="11.25" hidden="false" customHeight="false" outlineLevel="0" collapsed="false">
      <c r="A97" s="199" t="n">
        <v>35643</v>
      </c>
      <c r="B97" s="192" t="n">
        <v>35643</v>
      </c>
      <c r="C97" s="308" t="n">
        <f aca="false">IF(B97&lt;&gt;"",MONTH(B97),0)</f>
        <v>8</v>
      </c>
      <c r="D97" s="3" t="n">
        <v>179000</v>
      </c>
    </row>
    <row r="98" customFormat="false" ht="11.25" hidden="false" customHeight="false" outlineLevel="0" collapsed="false">
      <c r="A98" s="199" t="n">
        <v>35644</v>
      </c>
      <c r="B98" s="192" t="n">
        <v>35644</v>
      </c>
      <c r="C98" s="308" t="n">
        <f aca="false">IF(B98&lt;&gt;"",MONTH(B98),0)</f>
        <v>8</v>
      </c>
      <c r="D98" s="3" t="n">
        <v>149000</v>
      </c>
    </row>
    <row r="99" customFormat="false" ht="11.25" hidden="false" customHeight="false" outlineLevel="0" collapsed="false">
      <c r="A99" s="199" t="n">
        <v>35645</v>
      </c>
      <c r="B99" s="192" t="n">
        <v>35645</v>
      </c>
      <c r="C99" s="308" t="n">
        <f aca="false">IF(B99&lt;&gt;"",MONTH(B99),0)</f>
        <v>8</v>
      </c>
      <c r="D99" s="3" t="n">
        <v>148000</v>
      </c>
    </row>
    <row r="100" customFormat="false" ht="11.25" hidden="false" customHeight="false" outlineLevel="0" collapsed="false">
      <c r="A100" s="199" t="n">
        <v>35646</v>
      </c>
      <c r="B100" s="192" t="n">
        <v>35646</v>
      </c>
      <c r="C100" s="308" t="n">
        <f aca="false">IF(B100&lt;&gt;"",MONTH(B100),0)</f>
        <v>8</v>
      </c>
      <c r="D100" s="3" t="n">
        <v>155000</v>
      </c>
    </row>
    <row r="101" customFormat="false" ht="11.25" hidden="false" customHeight="false" outlineLevel="0" collapsed="false">
      <c r="A101" s="199" t="n">
        <v>35647</v>
      </c>
      <c r="B101" s="192" t="n">
        <v>35647</v>
      </c>
      <c r="C101" s="308" t="n">
        <f aca="false">IF(B101&lt;&gt;"",MONTH(B101),0)</f>
        <v>8</v>
      </c>
      <c r="D101" s="3" t="n">
        <v>132000</v>
      </c>
    </row>
    <row r="102" customFormat="false" ht="11.25" hidden="false" customHeight="false" outlineLevel="0" collapsed="false">
      <c r="A102" s="199" t="n">
        <v>35648</v>
      </c>
      <c r="B102" s="192" t="n">
        <v>35648</v>
      </c>
      <c r="C102" s="308" t="n">
        <f aca="false">IF(B102&lt;&gt;"",MONTH(B102),0)</f>
        <v>8</v>
      </c>
      <c r="D102" s="3" t="n">
        <v>149000</v>
      </c>
    </row>
    <row r="103" customFormat="false" ht="11.25" hidden="false" customHeight="false" outlineLevel="0" collapsed="false">
      <c r="A103" s="199" t="n">
        <v>35649</v>
      </c>
      <c r="B103" s="192" t="n">
        <v>35649</v>
      </c>
      <c r="C103" s="308" t="n">
        <f aca="false">IF(B103&lt;&gt;"",MONTH(B103),0)</f>
        <v>8</v>
      </c>
      <c r="D103" s="3" t="n">
        <v>160000</v>
      </c>
    </row>
    <row r="104" customFormat="false" ht="11.25" hidden="false" customHeight="false" outlineLevel="0" collapsed="false">
      <c r="A104" s="199" t="n">
        <v>35650</v>
      </c>
      <c r="B104" s="192" t="n">
        <v>35650</v>
      </c>
      <c r="C104" s="308" t="n">
        <f aca="false">IF(B104&lt;&gt;"",MONTH(B104),0)</f>
        <v>8</v>
      </c>
      <c r="D104" s="3" t="n">
        <v>283000</v>
      </c>
    </row>
    <row r="105" customFormat="false" ht="11.25" hidden="false" customHeight="false" outlineLevel="0" collapsed="false">
      <c r="A105" s="199" t="n">
        <v>35651</v>
      </c>
      <c r="B105" s="192" t="n">
        <v>35651</v>
      </c>
      <c r="C105" s="308" t="n">
        <f aca="false">IF(B105&lt;&gt;"",MONTH(B105),0)</f>
        <v>8</v>
      </c>
      <c r="D105" s="3" t="n">
        <v>151000</v>
      </c>
    </row>
    <row r="106" customFormat="false" ht="11.25" hidden="false" customHeight="false" outlineLevel="0" collapsed="false">
      <c r="A106" s="199" t="n">
        <v>35652</v>
      </c>
      <c r="B106" s="192" t="n">
        <v>35652</v>
      </c>
      <c r="C106" s="308" t="n">
        <f aca="false">IF(B106&lt;&gt;"",MONTH(B106),0)</f>
        <v>8</v>
      </c>
      <c r="D106" s="3" t="n">
        <v>157000</v>
      </c>
    </row>
    <row r="107" customFormat="false" ht="11.25" hidden="false" customHeight="false" outlineLevel="0" collapsed="false">
      <c r="A107" s="199" t="n">
        <v>35653</v>
      </c>
      <c r="B107" s="192" t="n">
        <v>35653</v>
      </c>
      <c r="C107" s="308" t="n">
        <f aca="false">IF(B107&lt;&gt;"",MONTH(B107),0)</f>
        <v>8</v>
      </c>
      <c r="D107" s="3" t="n">
        <v>190000</v>
      </c>
    </row>
    <row r="108" customFormat="false" ht="11.25" hidden="false" customHeight="false" outlineLevel="0" collapsed="false">
      <c r="A108" s="199" t="n">
        <v>35654</v>
      </c>
      <c r="B108" s="192" t="n">
        <v>35654</v>
      </c>
      <c r="C108" s="308" t="n">
        <f aca="false">IF(B108&lt;&gt;"",MONTH(B108),0)</f>
        <v>8</v>
      </c>
      <c r="D108" s="3" t="n">
        <v>262000</v>
      </c>
    </row>
    <row r="109" customFormat="false" ht="11.25" hidden="false" customHeight="false" outlineLevel="0" collapsed="false">
      <c r="A109" s="199" t="n">
        <v>35655</v>
      </c>
      <c r="B109" s="192" t="n">
        <v>35655</v>
      </c>
      <c r="C109" s="308" t="n">
        <f aca="false">IF(B109&lt;&gt;"",MONTH(B109),0)</f>
        <v>8</v>
      </c>
      <c r="D109" s="3" t="n">
        <v>254000</v>
      </c>
    </row>
    <row r="110" customFormat="false" ht="11.25" hidden="false" customHeight="false" outlineLevel="0" collapsed="false">
      <c r="A110" s="199" t="n">
        <v>35656</v>
      </c>
      <c r="B110" s="192" t="n">
        <v>35656</v>
      </c>
      <c r="C110" s="308" t="n">
        <f aca="false">IF(B110&lt;&gt;"",MONTH(B110),0)</f>
        <v>8</v>
      </c>
      <c r="D110" s="3" t="n">
        <v>250000</v>
      </c>
    </row>
    <row r="111" customFormat="false" ht="11.25" hidden="false" customHeight="false" outlineLevel="0" collapsed="false">
      <c r="A111" s="199" t="n">
        <v>35657</v>
      </c>
      <c r="B111" s="192" t="n">
        <v>35657</v>
      </c>
      <c r="C111" s="308" t="n">
        <f aca="false">IF(B111&lt;&gt;"",MONTH(B111),0)</f>
        <v>8</v>
      </c>
      <c r="D111" s="3" t="n">
        <v>258000</v>
      </c>
    </row>
    <row r="112" customFormat="false" ht="11.25" hidden="false" customHeight="false" outlineLevel="0" collapsed="false">
      <c r="A112" s="199" t="n">
        <v>35658</v>
      </c>
      <c r="B112" s="192" t="n">
        <v>35658</v>
      </c>
      <c r="C112" s="308" t="n">
        <f aca="false">IF(B112&lt;&gt;"",MONTH(B112),0)</f>
        <v>8</v>
      </c>
      <c r="D112" s="3" t="n">
        <v>204000</v>
      </c>
    </row>
    <row r="113" customFormat="false" ht="11.25" hidden="false" customHeight="false" outlineLevel="0" collapsed="false">
      <c r="A113" s="199" t="n">
        <v>35659</v>
      </c>
      <c r="B113" s="192" t="n">
        <v>35659</v>
      </c>
      <c r="C113" s="308" t="n">
        <f aca="false">IF(B113&lt;&gt;"",MONTH(B113),0)</f>
        <v>8</v>
      </c>
      <c r="D113" s="3" t="n">
        <v>207000</v>
      </c>
    </row>
    <row r="114" customFormat="false" ht="11.25" hidden="false" customHeight="false" outlineLevel="0" collapsed="false">
      <c r="A114" s="199" t="n">
        <v>35660</v>
      </c>
      <c r="B114" s="192" t="n">
        <v>35660</v>
      </c>
      <c r="C114" s="308" t="n">
        <f aca="false">IF(B114&lt;&gt;"",MONTH(B114),0)</f>
        <v>8</v>
      </c>
      <c r="D114" s="3" t="n">
        <v>220000</v>
      </c>
    </row>
    <row r="115" customFormat="false" ht="11.25" hidden="false" customHeight="false" outlineLevel="0" collapsed="false">
      <c r="A115" s="199" t="n">
        <v>35661</v>
      </c>
      <c r="B115" s="192" t="n">
        <v>35661</v>
      </c>
      <c r="C115" s="308" t="n">
        <f aca="false">IF(B115&lt;&gt;"",MONTH(B115),0)</f>
        <v>8</v>
      </c>
      <c r="D115" s="3" t="n">
        <v>151000</v>
      </c>
    </row>
    <row r="116" customFormat="false" ht="11.25" hidden="false" customHeight="false" outlineLevel="0" collapsed="false">
      <c r="A116" s="199" t="n">
        <v>35662</v>
      </c>
      <c r="B116" s="192" t="n">
        <v>35662</v>
      </c>
      <c r="C116" s="308" t="n">
        <f aca="false">IF(B116&lt;&gt;"",MONTH(B116),0)</f>
        <v>8</v>
      </c>
      <c r="D116" s="3" t="n">
        <v>141000</v>
      </c>
    </row>
    <row r="117" customFormat="false" ht="11.25" hidden="false" customHeight="false" outlineLevel="0" collapsed="false">
      <c r="A117" s="199" t="n">
        <v>35663</v>
      </c>
      <c r="B117" s="192" t="n">
        <v>35663</v>
      </c>
      <c r="C117" s="308" t="n">
        <f aca="false">IF(B117&lt;&gt;"",MONTH(B117),0)</f>
        <v>8</v>
      </c>
      <c r="D117" s="3" t="n">
        <v>191000</v>
      </c>
    </row>
    <row r="118" customFormat="false" ht="11.25" hidden="false" customHeight="false" outlineLevel="0" collapsed="false">
      <c r="A118" s="199" t="n">
        <v>35664</v>
      </c>
      <c r="B118" s="192" t="n">
        <v>35664</v>
      </c>
      <c r="C118" s="308" t="n">
        <f aca="false">IF(B118&lt;&gt;"",MONTH(B118),0)</f>
        <v>8</v>
      </c>
      <c r="D118" s="3" t="n">
        <v>175000</v>
      </c>
    </row>
    <row r="119" customFormat="false" ht="11.25" hidden="false" customHeight="false" outlineLevel="0" collapsed="false">
      <c r="A119" s="199" t="n">
        <v>35665</v>
      </c>
      <c r="B119" s="192" t="n">
        <v>35665</v>
      </c>
      <c r="C119" s="308" t="n">
        <f aca="false">IF(B119&lt;&gt;"",MONTH(B119),0)</f>
        <v>8</v>
      </c>
      <c r="D119" s="3" t="n">
        <v>184000</v>
      </c>
    </row>
    <row r="120" customFormat="false" ht="11.25" hidden="false" customHeight="false" outlineLevel="0" collapsed="false">
      <c r="A120" s="199" t="n">
        <v>35666</v>
      </c>
      <c r="B120" s="192" t="n">
        <v>35666</v>
      </c>
      <c r="C120" s="308" t="n">
        <f aca="false">IF(B120&lt;&gt;"",MONTH(B120),0)</f>
        <v>8</v>
      </c>
      <c r="D120" s="3" t="n">
        <v>215000</v>
      </c>
    </row>
    <row r="121" customFormat="false" ht="11.25" hidden="false" customHeight="false" outlineLevel="0" collapsed="false">
      <c r="A121" s="199" t="n">
        <v>35667</v>
      </c>
      <c r="B121" s="192" t="n">
        <v>35667</v>
      </c>
      <c r="C121" s="308" t="n">
        <f aca="false">IF(B121&lt;&gt;"",MONTH(B121),0)</f>
        <v>8</v>
      </c>
      <c r="D121" s="3" t="n">
        <v>158000</v>
      </c>
    </row>
    <row r="122" customFormat="false" ht="11.25" hidden="false" customHeight="false" outlineLevel="0" collapsed="false">
      <c r="A122" s="199" t="n">
        <v>35668</v>
      </c>
      <c r="B122" s="192" t="n">
        <v>35668</v>
      </c>
      <c r="C122" s="308" t="n">
        <f aca="false">IF(B122&lt;&gt;"",MONTH(B122),0)</f>
        <v>8</v>
      </c>
      <c r="D122" s="3" t="n">
        <v>202000</v>
      </c>
    </row>
    <row r="123" customFormat="false" ht="11.25" hidden="false" customHeight="false" outlineLevel="0" collapsed="false">
      <c r="A123" s="199" t="n">
        <v>35669</v>
      </c>
      <c r="B123" s="192" t="n">
        <v>35669</v>
      </c>
      <c r="C123" s="308" t="n">
        <f aca="false">IF(B123&lt;&gt;"",MONTH(B123),0)</f>
        <v>8</v>
      </c>
      <c r="D123" s="3" t="n">
        <v>292000</v>
      </c>
    </row>
    <row r="124" customFormat="false" ht="11.25" hidden="false" customHeight="false" outlineLevel="0" collapsed="false">
      <c r="A124" s="199" t="n">
        <v>35670</v>
      </c>
      <c r="B124" s="192" t="n">
        <v>35670</v>
      </c>
      <c r="C124" s="308" t="n">
        <f aca="false">IF(B124&lt;&gt;"",MONTH(B124),0)</f>
        <v>8</v>
      </c>
      <c r="D124" s="3" t="n">
        <v>290000</v>
      </c>
    </row>
    <row r="125" customFormat="false" ht="11.25" hidden="false" customHeight="false" outlineLevel="0" collapsed="false">
      <c r="A125" s="199" t="n">
        <v>35671</v>
      </c>
      <c r="B125" s="192" t="n">
        <v>35671</v>
      </c>
      <c r="C125" s="308" t="n">
        <f aca="false">IF(B125&lt;&gt;"",MONTH(B125),0)</f>
        <v>8</v>
      </c>
      <c r="D125" s="3" t="n">
        <v>197000</v>
      </c>
    </row>
    <row r="126" customFormat="false" ht="11.25" hidden="false" customHeight="false" outlineLevel="0" collapsed="false">
      <c r="A126" s="199" t="n">
        <v>35672</v>
      </c>
      <c r="B126" s="192" t="n">
        <v>35672</v>
      </c>
      <c r="C126" s="308" t="n">
        <f aca="false">IF(B126&lt;&gt;"",MONTH(B126),0)</f>
        <v>8</v>
      </c>
      <c r="D126" s="3" t="n">
        <v>178000</v>
      </c>
    </row>
    <row r="127" customFormat="false" ht="11.25" hidden="false" customHeight="false" outlineLevel="0" collapsed="false">
      <c r="A127" s="199" t="n">
        <v>35673</v>
      </c>
      <c r="B127" s="192" t="n">
        <v>35673</v>
      </c>
      <c r="C127" s="308" t="n">
        <f aca="false">IF(B127&lt;&gt;"",MONTH(B127),0)</f>
        <v>8</v>
      </c>
      <c r="D127" s="3" t="n">
        <v>182000</v>
      </c>
    </row>
    <row r="128" customFormat="false" ht="11.25" hidden="false" customHeight="false" outlineLevel="0" collapsed="false">
      <c r="A128" s="199" t="n">
        <v>35674</v>
      </c>
      <c r="B128" s="192" t="n">
        <v>35674</v>
      </c>
      <c r="C128" s="308" t="n">
        <f aca="false">IF(B128&lt;&gt;"",MONTH(B128),0)</f>
        <v>9</v>
      </c>
      <c r="D128" s="3" t="n">
        <v>291000</v>
      </c>
    </row>
    <row r="129" customFormat="false" ht="11.25" hidden="false" customHeight="false" outlineLevel="0" collapsed="false">
      <c r="A129" s="199" t="n">
        <v>35675</v>
      </c>
      <c r="B129" s="192" t="n">
        <v>35675</v>
      </c>
      <c r="C129" s="308" t="n">
        <f aca="false">IF(B129&lt;&gt;"",MONTH(B129),0)</f>
        <v>9</v>
      </c>
      <c r="D129" s="3" t="n">
        <v>203000</v>
      </c>
    </row>
    <row r="130" customFormat="false" ht="11.25" hidden="false" customHeight="false" outlineLevel="0" collapsed="false">
      <c r="A130" s="199" t="n">
        <v>35676</v>
      </c>
      <c r="B130" s="192" t="n">
        <v>35676</v>
      </c>
      <c r="C130" s="308" t="n">
        <f aca="false">IF(B130&lt;&gt;"",MONTH(B130),0)</f>
        <v>9</v>
      </c>
      <c r="D130" s="3" t="n">
        <v>227000</v>
      </c>
    </row>
    <row r="131" customFormat="false" ht="11.25" hidden="false" customHeight="false" outlineLevel="0" collapsed="false">
      <c r="A131" s="199" t="n">
        <v>35677</v>
      </c>
      <c r="B131" s="192" t="n">
        <v>35677</v>
      </c>
      <c r="C131" s="308" t="n">
        <f aca="false">IF(B131&lt;&gt;"",MONTH(B131),0)</f>
        <v>9</v>
      </c>
      <c r="D131" s="3" t="n">
        <v>214000</v>
      </c>
    </row>
    <row r="132" customFormat="false" ht="11.25" hidden="false" customHeight="false" outlineLevel="0" collapsed="false">
      <c r="A132" s="199" t="n">
        <v>35678</v>
      </c>
      <c r="B132" s="192" t="n">
        <v>35678</v>
      </c>
      <c r="C132" s="308" t="n">
        <f aca="false">IF(B132&lt;&gt;"",MONTH(B132),0)</f>
        <v>9</v>
      </c>
      <c r="D132" s="3" t="n">
        <v>233000</v>
      </c>
    </row>
    <row r="133" customFormat="false" ht="11.25" hidden="false" customHeight="false" outlineLevel="0" collapsed="false">
      <c r="A133" s="199" t="n">
        <v>35679</v>
      </c>
      <c r="B133" s="192" t="n">
        <v>35679</v>
      </c>
      <c r="C133" s="308" t="n">
        <f aca="false">IF(B133&lt;&gt;"",MONTH(B133),0)</f>
        <v>9</v>
      </c>
      <c r="D133" s="3" t="n">
        <v>289000</v>
      </c>
    </row>
    <row r="134" customFormat="false" ht="11.25" hidden="false" customHeight="false" outlineLevel="0" collapsed="false">
      <c r="A134" s="199" t="n">
        <v>35680</v>
      </c>
      <c r="B134" s="192" t="n">
        <v>35680</v>
      </c>
      <c r="C134" s="308" t="n">
        <f aca="false">IF(B134&lt;&gt;"",MONTH(B134),0)</f>
        <v>9</v>
      </c>
      <c r="D134" s="3" t="n">
        <v>290000</v>
      </c>
    </row>
    <row r="135" customFormat="false" ht="11.25" hidden="false" customHeight="false" outlineLevel="0" collapsed="false">
      <c r="A135" s="199" t="n">
        <v>35681</v>
      </c>
      <c r="B135" s="192" t="n">
        <v>35681</v>
      </c>
      <c r="C135" s="308" t="n">
        <f aca="false">IF(B135&lt;&gt;"",MONTH(B135),0)</f>
        <v>9</v>
      </c>
      <c r="D135" s="3" t="n">
        <v>186000</v>
      </c>
    </row>
    <row r="136" customFormat="false" ht="11.25" hidden="false" customHeight="false" outlineLevel="0" collapsed="false">
      <c r="A136" s="199" t="n">
        <v>35682</v>
      </c>
      <c r="B136" s="192" t="n">
        <v>35682</v>
      </c>
      <c r="C136" s="308" t="n">
        <f aca="false">IF(B136&lt;&gt;"",MONTH(B136),0)</f>
        <v>9</v>
      </c>
      <c r="D136" s="3" t="n">
        <v>176000</v>
      </c>
    </row>
    <row r="137" customFormat="false" ht="11.25" hidden="false" customHeight="false" outlineLevel="0" collapsed="false">
      <c r="A137" s="199" t="n">
        <v>35683</v>
      </c>
      <c r="B137" s="192" t="n">
        <v>35683</v>
      </c>
      <c r="C137" s="308" t="n">
        <f aca="false">IF(B137&lt;&gt;"",MONTH(B137),0)</f>
        <v>9</v>
      </c>
      <c r="D137" s="3" t="n">
        <v>229000</v>
      </c>
    </row>
    <row r="138" customFormat="false" ht="11.25" hidden="false" customHeight="false" outlineLevel="0" collapsed="false">
      <c r="A138" s="199" t="n">
        <v>35684</v>
      </c>
      <c r="B138" s="192" t="n">
        <v>35684</v>
      </c>
      <c r="C138" s="308" t="n">
        <f aca="false">IF(B138&lt;&gt;"",MONTH(B138),0)</f>
        <v>9</v>
      </c>
      <c r="D138" s="3" t="n">
        <v>277000</v>
      </c>
    </row>
    <row r="139" customFormat="false" ht="11.25" hidden="false" customHeight="false" outlineLevel="0" collapsed="false">
      <c r="A139" s="199" t="n">
        <v>35685</v>
      </c>
      <c r="B139" s="192" t="n">
        <v>35685</v>
      </c>
      <c r="C139" s="308" t="n">
        <f aca="false">IF(B139&lt;&gt;"",MONTH(B139),0)</f>
        <v>9</v>
      </c>
      <c r="D139" s="3" t="n">
        <v>348000</v>
      </c>
    </row>
    <row r="140" customFormat="false" ht="11.25" hidden="false" customHeight="false" outlineLevel="0" collapsed="false">
      <c r="A140" s="199" t="n">
        <v>35686</v>
      </c>
      <c r="B140" s="192" t="n">
        <v>35686</v>
      </c>
      <c r="C140" s="308" t="n">
        <f aca="false">IF(B140&lt;&gt;"",MONTH(B140),0)</f>
        <v>9</v>
      </c>
      <c r="D140" s="3" t="n">
        <v>312000</v>
      </c>
    </row>
    <row r="141" customFormat="false" ht="11.25" hidden="false" customHeight="false" outlineLevel="0" collapsed="false">
      <c r="A141" s="199" t="n">
        <v>35687</v>
      </c>
      <c r="B141" s="192" t="n">
        <v>35687</v>
      </c>
      <c r="C141" s="308" t="n">
        <f aca="false">IF(B141&lt;&gt;"",MONTH(B141),0)</f>
        <v>9</v>
      </c>
      <c r="D141" s="3" t="n">
        <v>269000</v>
      </c>
    </row>
    <row r="142" customFormat="false" ht="11.25" hidden="false" customHeight="false" outlineLevel="0" collapsed="false">
      <c r="A142" s="199" t="n">
        <v>35688</v>
      </c>
      <c r="B142" s="192" t="n">
        <v>35688</v>
      </c>
      <c r="C142" s="308" t="n">
        <f aca="false">IF(B142&lt;&gt;"",MONTH(B142),0)</f>
        <v>9</v>
      </c>
      <c r="D142" s="3" t="n">
        <v>298000</v>
      </c>
    </row>
    <row r="143" customFormat="false" ht="11.25" hidden="false" customHeight="false" outlineLevel="0" collapsed="false">
      <c r="A143" s="199" t="n">
        <v>35689</v>
      </c>
      <c r="B143" s="192" t="n">
        <v>35689</v>
      </c>
      <c r="C143" s="308" t="n">
        <f aca="false">IF(B143&lt;&gt;"",MONTH(B143),0)</f>
        <v>9</v>
      </c>
      <c r="D143" s="3" t="n">
        <v>264000</v>
      </c>
    </row>
    <row r="144" customFormat="false" ht="11.25" hidden="false" customHeight="false" outlineLevel="0" collapsed="false">
      <c r="A144" s="199" t="n">
        <v>35690</v>
      </c>
      <c r="B144" s="192" t="n">
        <v>35690</v>
      </c>
      <c r="C144" s="308" t="n">
        <f aca="false">IF(B144&lt;&gt;"",MONTH(B144),0)</f>
        <v>9</v>
      </c>
      <c r="D144" s="3" t="n">
        <v>206000</v>
      </c>
    </row>
    <row r="145" customFormat="false" ht="11.25" hidden="false" customHeight="false" outlineLevel="0" collapsed="false">
      <c r="A145" s="199" t="n">
        <v>35691</v>
      </c>
      <c r="B145" s="192" t="n">
        <v>35691</v>
      </c>
      <c r="C145" s="308" t="n">
        <f aca="false">IF(B145&lt;&gt;"",MONTH(B145),0)</f>
        <v>9</v>
      </c>
      <c r="D145" s="3" t="n">
        <v>281000</v>
      </c>
    </row>
    <row r="146" customFormat="false" ht="11.25" hidden="false" customHeight="false" outlineLevel="0" collapsed="false">
      <c r="A146" s="199" t="n">
        <v>35692</v>
      </c>
      <c r="B146" s="192" t="n">
        <v>35692</v>
      </c>
      <c r="C146" s="308" t="n">
        <f aca="false">IF(B146&lt;&gt;"",MONTH(B146),0)</f>
        <v>9</v>
      </c>
      <c r="D146" s="3" t="n">
        <v>350000</v>
      </c>
    </row>
    <row r="147" customFormat="false" ht="11.25" hidden="false" customHeight="false" outlineLevel="0" collapsed="false">
      <c r="A147" s="199" t="n">
        <v>35693</v>
      </c>
      <c r="B147" s="192" t="n">
        <v>35693</v>
      </c>
      <c r="C147" s="308" t="n">
        <f aca="false">IF(B147&lt;&gt;"",MONTH(B147),0)</f>
        <v>9</v>
      </c>
      <c r="D147" s="3" t="n">
        <v>238000</v>
      </c>
    </row>
    <row r="148" customFormat="false" ht="11.25" hidden="false" customHeight="false" outlineLevel="0" collapsed="false">
      <c r="A148" s="199" t="n">
        <v>35694</v>
      </c>
      <c r="B148" s="192" t="n">
        <v>35694</v>
      </c>
      <c r="C148" s="308" t="n">
        <f aca="false">IF(B148&lt;&gt;"",MONTH(B148),0)</f>
        <v>9</v>
      </c>
      <c r="D148" s="3" t="n">
        <v>250000</v>
      </c>
    </row>
    <row r="149" customFormat="false" ht="11.25" hidden="false" customHeight="false" outlineLevel="0" collapsed="false">
      <c r="A149" s="199" t="n">
        <v>35695</v>
      </c>
      <c r="B149" s="192" t="n">
        <v>35695</v>
      </c>
      <c r="C149" s="308" t="n">
        <f aca="false">IF(B149&lt;&gt;"",MONTH(B149),0)</f>
        <v>9</v>
      </c>
      <c r="D149" s="3" t="n">
        <v>180000</v>
      </c>
    </row>
    <row r="150" customFormat="false" ht="11.25" hidden="false" customHeight="false" outlineLevel="0" collapsed="false">
      <c r="A150" s="199" t="n">
        <v>35696</v>
      </c>
      <c r="B150" s="192" t="n">
        <v>35696</v>
      </c>
      <c r="C150" s="308" t="n">
        <f aca="false">IF(B150&lt;&gt;"",MONTH(B150),0)</f>
        <v>9</v>
      </c>
      <c r="D150" s="3" t="n">
        <v>262000</v>
      </c>
    </row>
    <row r="151" customFormat="false" ht="11.25" hidden="false" customHeight="false" outlineLevel="0" collapsed="false">
      <c r="A151" s="199" t="n">
        <v>35697</v>
      </c>
      <c r="B151" s="192" t="n">
        <v>35697</v>
      </c>
      <c r="C151" s="308" t="n">
        <f aca="false">IF(B151&lt;&gt;"",MONTH(B151),0)</f>
        <v>9</v>
      </c>
      <c r="D151" s="3" t="n">
        <v>264000</v>
      </c>
    </row>
    <row r="152" customFormat="false" ht="11.25" hidden="false" customHeight="false" outlineLevel="0" collapsed="false">
      <c r="A152" s="199" t="n">
        <v>35698</v>
      </c>
      <c r="B152" s="192" t="n">
        <v>35698</v>
      </c>
      <c r="C152" s="308" t="n">
        <f aca="false">IF(B152&lt;&gt;"",MONTH(B152),0)</f>
        <v>9</v>
      </c>
      <c r="D152" s="3" t="n">
        <v>268000</v>
      </c>
    </row>
    <row r="153" customFormat="false" ht="11.25" hidden="false" customHeight="false" outlineLevel="0" collapsed="false">
      <c r="A153" s="199" t="n">
        <v>35699</v>
      </c>
      <c r="B153" s="192" t="n">
        <v>35699</v>
      </c>
      <c r="C153" s="308" t="n">
        <f aca="false">IF(B153&lt;&gt;"",MONTH(B153),0)</f>
        <v>9</v>
      </c>
      <c r="D153" s="3" t="n">
        <v>294000</v>
      </c>
    </row>
    <row r="154" customFormat="false" ht="11.25" hidden="false" customHeight="false" outlineLevel="0" collapsed="false">
      <c r="A154" s="199" t="n">
        <v>35700</v>
      </c>
      <c r="B154" s="192" t="n">
        <v>35700</v>
      </c>
      <c r="C154" s="308" t="n">
        <f aca="false">IF(B154&lt;&gt;"",MONTH(B154),0)</f>
        <v>9</v>
      </c>
      <c r="D154" s="3" t="n">
        <v>201000</v>
      </c>
    </row>
    <row r="155" customFormat="false" ht="11.25" hidden="false" customHeight="false" outlineLevel="0" collapsed="false">
      <c r="A155" s="199" t="n">
        <v>35701</v>
      </c>
      <c r="B155" s="192" t="n">
        <v>35701</v>
      </c>
      <c r="C155" s="308" t="n">
        <f aca="false">IF(B155&lt;&gt;"",MONTH(B155),0)</f>
        <v>9</v>
      </c>
      <c r="D155" s="3" t="n">
        <v>217000</v>
      </c>
    </row>
    <row r="156" customFormat="false" ht="11.25" hidden="false" customHeight="false" outlineLevel="0" collapsed="false">
      <c r="A156" s="199" t="n">
        <v>35702</v>
      </c>
      <c r="B156" s="192" t="n">
        <v>35702</v>
      </c>
      <c r="C156" s="308" t="n">
        <f aca="false">IF(B156&lt;&gt;"",MONTH(B156),0)</f>
        <v>9</v>
      </c>
      <c r="D156" s="3" t="n">
        <v>176000</v>
      </c>
    </row>
    <row r="157" customFormat="false" ht="11.25" hidden="false" customHeight="false" outlineLevel="0" collapsed="false">
      <c r="A157" s="199" t="n">
        <v>35703</v>
      </c>
      <c r="B157" s="192" t="n">
        <v>35703</v>
      </c>
      <c r="C157" s="308" t="n">
        <f aca="false">IF(B157&lt;&gt;"",MONTH(B157),0)</f>
        <v>9</v>
      </c>
      <c r="D157" s="3" t="n">
        <v>156000</v>
      </c>
    </row>
    <row r="158" customFormat="false" ht="11.25" hidden="false" customHeight="false" outlineLevel="0" collapsed="false">
      <c r="A158" s="199" t="n">
        <v>35704</v>
      </c>
      <c r="B158" s="192" t="n">
        <v>35704</v>
      </c>
      <c r="C158" s="308" t="n">
        <f aca="false">IF(B158&lt;&gt;"",MONTH(B158),0)</f>
        <v>10</v>
      </c>
      <c r="D158" s="3" t="n">
        <v>171000</v>
      </c>
    </row>
    <row r="159" customFormat="false" ht="11.25" hidden="false" customHeight="false" outlineLevel="0" collapsed="false">
      <c r="A159" s="199" t="n">
        <v>35705</v>
      </c>
      <c r="B159" s="192" t="n">
        <v>35705</v>
      </c>
      <c r="C159" s="308" t="n">
        <f aca="false">IF(B159&lt;&gt;"",MONTH(B159),0)</f>
        <v>10</v>
      </c>
      <c r="D159" s="3" t="n">
        <v>201000</v>
      </c>
    </row>
    <row r="160" customFormat="false" ht="11.25" hidden="false" customHeight="false" outlineLevel="0" collapsed="false">
      <c r="A160" s="199" t="n">
        <v>35706</v>
      </c>
      <c r="B160" s="192" t="n">
        <v>35706</v>
      </c>
      <c r="C160" s="308" t="n">
        <f aca="false">IF(B160&lt;&gt;"",MONTH(B160),0)</f>
        <v>10</v>
      </c>
      <c r="D160" s="3" t="n">
        <v>243000</v>
      </c>
    </row>
    <row r="161" customFormat="false" ht="11.25" hidden="false" customHeight="false" outlineLevel="0" collapsed="false">
      <c r="A161" s="199" t="n">
        <v>35707</v>
      </c>
      <c r="B161" s="192" t="n">
        <v>35707</v>
      </c>
      <c r="C161" s="308" t="n">
        <f aca="false">IF(B161&lt;&gt;"",MONTH(B161),0)</f>
        <v>10</v>
      </c>
      <c r="D161" s="3" t="n">
        <v>228000</v>
      </c>
    </row>
    <row r="162" customFormat="false" ht="11.25" hidden="false" customHeight="false" outlineLevel="0" collapsed="false">
      <c r="A162" s="199" t="n">
        <v>35708</v>
      </c>
      <c r="B162" s="192" t="n">
        <v>35708</v>
      </c>
      <c r="C162" s="308" t="n">
        <f aca="false">IF(B162&lt;&gt;"",MONTH(B162),0)</f>
        <v>10</v>
      </c>
      <c r="D162" s="3" t="n">
        <v>206000</v>
      </c>
    </row>
    <row r="163" customFormat="false" ht="11.25" hidden="false" customHeight="false" outlineLevel="0" collapsed="false">
      <c r="A163" s="199" t="n">
        <v>35709</v>
      </c>
      <c r="B163" s="192" t="n">
        <v>35709</v>
      </c>
      <c r="C163" s="308" t="n">
        <f aca="false">IF(B163&lt;&gt;"",MONTH(B163),0)</f>
        <v>10</v>
      </c>
      <c r="D163" s="3" t="n">
        <v>249000</v>
      </c>
    </row>
    <row r="164" customFormat="false" ht="11.25" hidden="false" customHeight="false" outlineLevel="0" collapsed="false">
      <c r="A164" s="199" t="n">
        <v>35710</v>
      </c>
      <c r="B164" s="192" t="n">
        <v>35710</v>
      </c>
      <c r="C164" s="308" t="n">
        <f aca="false">IF(B164&lt;&gt;"",MONTH(B164),0)</f>
        <v>10</v>
      </c>
      <c r="D164" s="3" t="n">
        <v>318000</v>
      </c>
    </row>
    <row r="165" customFormat="false" ht="11.25" hidden="false" customHeight="false" outlineLevel="0" collapsed="false">
      <c r="A165" s="199" t="n">
        <v>35711</v>
      </c>
      <c r="B165" s="192" t="n">
        <v>35711</v>
      </c>
      <c r="C165" s="308" t="n">
        <f aca="false">IF(B165&lt;&gt;"",MONTH(B165),0)</f>
        <v>10</v>
      </c>
      <c r="D165" s="3" t="n">
        <v>294000</v>
      </c>
    </row>
    <row r="166" customFormat="false" ht="11.25" hidden="false" customHeight="false" outlineLevel="0" collapsed="false">
      <c r="A166" s="199" t="n">
        <v>35712</v>
      </c>
      <c r="B166" s="192" t="n">
        <v>35712</v>
      </c>
      <c r="C166" s="308" t="n">
        <f aca="false">IF(B166&lt;&gt;"",MONTH(B166),0)</f>
        <v>10</v>
      </c>
      <c r="D166" s="3" t="n">
        <v>255000</v>
      </c>
    </row>
    <row r="167" customFormat="false" ht="11.25" hidden="false" customHeight="false" outlineLevel="0" collapsed="false">
      <c r="A167" s="199" t="n">
        <v>35713</v>
      </c>
      <c r="B167" s="192" t="n">
        <v>35713</v>
      </c>
      <c r="C167" s="308" t="n">
        <f aca="false">IF(B167&lt;&gt;"",MONTH(B167),0)</f>
        <v>10</v>
      </c>
      <c r="D167" s="3" t="n">
        <v>311000</v>
      </c>
    </row>
    <row r="168" customFormat="false" ht="11.25" hidden="false" customHeight="false" outlineLevel="0" collapsed="false">
      <c r="A168" s="199" t="n">
        <v>35714</v>
      </c>
      <c r="B168" s="192" t="n">
        <v>35714</v>
      </c>
      <c r="C168" s="308" t="n">
        <f aca="false">IF(B168&lt;&gt;"",MONTH(B168),0)</f>
        <v>10</v>
      </c>
      <c r="D168" s="3" t="n">
        <v>272000</v>
      </c>
    </row>
    <row r="169" customFormat="false" ht="11.25" hidden="false" customHeight="false" outlineLevel="0" collapsed="false">
      <c r="A169" s="199" t="n">
        <v>35715</v>
      </c>
      <c r="B169" s="192" t="n">
        <v>35715</v>
      </c>
      <c r="C169" s="308" t="n">
        <f aca="false">IF(B169&lt;&gt;"",MONTH(B169),0)</f>
        <v>10</v>
      </c>
      <c r="D169" s="3" t="n">
        <v>268000</v>
      </c>
    </row>
    <row r="170" customFormat="false" ht="11.25" hidden="false" customHeight="false" outlineLevel="0" collapsed="false">
      <c r="A170" s="199" t="n">
        <v>35716</v>
      </c>
      <c r="B170" s="192" t="n">
        <v>35716</v>
      </c>
      <c r="C170" s="308" t="n">
        <f aca="false">IF(B170&lt;&gt;"",MONTH(B170),0)</f>
        <v>10</v>
      </c>
      <c r="D170" s="3" t="n">
        <v>286000</v>
      </c>
    </row>
    <row r="171" customFormat="false" ht="11.25" hidden="false" customHeight="false" outlineLevel="0" collapsed="false">
      <c r="A171" s="199" t="n">
        <v>35717</v>
      </c>
      <c r="B171" s="192" t="n">
        <v>35717</v>
      </c>
      <c r="C171" s="308" t="n">
        <f aca="false">IF(B171&lt;&gt;"",MONTH(B171),0)</f>
        <v>10</v>
      </c>
      <c r="D171" s="3" t="n">
        <v>182000</v>
      </c>
    </row>
    <row r="172" customFormat="false" ht="11.25" hidden="false" customHeight="false" outlineLevel="0" collapsed="false">
      <c r="A172" s="199" t="n">
        <v>35718</v>
      </c>
      <c r="B172" s="192" t="n">
        <v>35718</v>
      </c>
      <c r="C172" s="308" t="n">
        <f aca="false">IF(B172&lt;&gt;"",MONTH(B172),0)</f>
        <v>10</v>
      </c>
      <c r="D172" s="3" t="n">
        <v>185000</v>
      </c>
    </row>
    <row r="173" customFormat="false" ht="11.25" hidden="false" customHeight="false" outlineLevel="0" collapsed="false">
      <c r="A173" s="199" t="n">
        <v>35719</v>
      </c>
      <c r="B173" s="192" t="n">
        <v>35719</v>
      </c>
      <c r="C173" s="308" t="n">
        <f aca="false">IF(B173&lt;&gt;"",MONTH(B173),0)</f>
        <v>10</v>
      </c>
      <c r="D173" s="3" t="n">
        <v>186000</v>
      </c>
    </row>
    <row r="174" customFormat="false" ht="11.25" hidden="false" customHeight="false" outlineLevel="0" collapsed="false">
      <c r="A174" s="199" t="n">
        <v>35720</v>
      </c>
      <c r="B174" s="192" t="n">
        <v>35720</v>
      </c>
      <c r="C174" s="308" t="n">
        <f aca="false">IF(B174&lt;&gt;"",MONTH(B174),0)</f>
        <v>10</v>
      </c>
      <c r="D174" s="3" t="n">
        <v>182000</v>
      </c>
    </row>
    <row r="175" customFormat="false" ht="11.25" hidden="false" customHeight="false" outlineLevel="0" collapsed="false">
      <c r="A175" s="199" t="n">
        <v>35721</v>
      </c>
      <c r="B175" s="192" t="n">
        <v>35721</v>
      </c>
      <c r="C175" s="308" t="n">
        <f aca="false">IF(B175&lt;&gt;"",MONTH(B175),0)</f>
        <v>10</v>
      </c>
      <c r="D175" s="3" t="n">
        <v>194000</v>
      </c>
    </row>
    <row r="176" customFormat="false" ht="11.25" hidden="false" customHeight="false" outlineLevel="0" collapsed="false">
      <c r="A176" s="199" t="n">
        <v>35722</v>
      </c>
      <c r="B176" s="192" t="n">
        <v>35722</v>
      </c>
      <c r="C176" s="308" t="n">
        <f aca="false">IF(B176&lt;&gt;"",MONTH(B176),0)</f>
        <v>10</v>
      </c>
      <c r="D176" s="3" t="n">
        <v>207000</v>
      </c>
    </row>
    <row r="177" customFormat="false" ht="11.25" hidden="false" customHeight="false" outlineLevel="0" collapsed="false">
      <c r="A177" s="199" t="n">
        <v>35723</v>
      </c>
      <c r="B177" s="192" t="n">
        <v>35723</v>
      </c>
      <c r="C177" s="308" t="n">
        <f aca="false">IF(B177&lt;&gt;"",MONTH(B177),0)</f>
        <v>10</v>
      </c>
      <c r="D177" s="3" t="n">
        <v>243000</v>
      </c>
    </row>
    <row r="178" customFormat="false" ht="11.25" hidden="false" customHeight="false" outlineLevel="0" collapsed="false">
      <c r="A178" s="199" t="n">
        <v>35724</v>
      </c>
      <c r="B178" s="192" t="n">
        <v>35724</v>
      </c>
      <c r="C178" s="308" t="n">
        <f aca="false">IF(B178&lt;&gt;"",MONTH(B178),0)</f>
        <v>10</v>
      </c>
      <c r="D178" s="3" t="n">
        <v>253000</v>
      </c>
    </row>
    <row r="179" customFormat="false" ht="11.25" hidden="false" customHeight="false" outlineLevel="0" collapsed="false">
      <c r="A179" s="199" t="n">
        <v>35725</v>
      </c>
      <c r="B179" s="192" t="n">
        <v>35725</v>
      </c>
      <c r="C179" s="308" t="n">
        <f aca="false">IF(B179&lt;&gt;"",MONTH(B179),0)</f>
        <v>10</v>
      </c>
      <c r="D179" s="3" t="n">
        <v>251000</v>
      </c>
    </row>
    <row r="180" customFormat="false" ht="11.25" hidden="false" customHeight="false" outlineLevel="0" collapsed="false">
      <c r="A180" s="199" t="n">
        <v>35726</v>
      </c>
      <c r="B180" s="192" t="n">
        <v>35726</v>
      </c>
      <c r="C180" s="308" t="n">
        <f aca="false">IF(B180&lt;&gt;"",MONTH(B180),0)</f>
        <v>10</v>
      </c>
      <c r="D180" s="3" t="n">
        <v>236000</v>
      </c>
    </row>
    <row r="181" customFormat="false" ht="11.25" hidden="false" customHeight="false" outlineLevel="0" collapsed="false">
      <c r="A181" s="199" t="n">
        <v>35727</v>
      </c>
      <c r="B181" s="192" t="n">
        <v>35727</v>
      </c>
      <c r="C181" s="308" t="n">
        <f aca="false">IF(B181&lt;&gt;"",MONTH(B181),0)</f>
        <v>10</v>
      </c>
      <c r="D181" s="3" t="n">
        <v>238000</v>
      </c>
    </row>
    <row r="182" customFormat="false" ht="11.25" hidden="false" customHeight="false" outlineLevel="0" collapsed="false">
      <c r="A182" s="199" t="n">
        <v>35728</v>
      </c>
      <c r="B182" s="192" t="n">
        <v>35728</v>
      </c>
      <c r="C182" s="308" t="n">
        <f aca="false">IF(B182&lt;&gt;"",MONTH(B182),0)</f>
        <v>10</v>
      </c>
      <c r="D182" s="3" t="n">
        <v>156000</v>
      </c>
    </row>
    <row r="183" customFormat="false" ht="11.25" hidden="false" customHeight="false" outlineLevel="0" collapsed="false">
      <c r="A183" s="199" t="n">
        <v>35729</v>
      </c>
      <c r="B183" s="192" t="n">
        <v>35729</v>
      </c>
      <c r="C183" s="308" t="n">
        <f aca="false">IF(B183&lt;&gt;"",MONTH(B183),0)</f>
        <v>10</v>
      </c>
      <c r="D183" s="3" t="n">
        <v>190000</v>
      </c>
    </row>
    <row r="184" customFormat="false" ht="11.25" hidden="false" customHeight="false" outlineLevel="0" collapsed="false">
      <c r="A184" s="199" t="n">
        <v>35730</v>
      </c>
      <c r="B184" s="192" t="n">
        <v>35730</v>
      </c>
      <c r="C184" s="308" t="n">
        <f aca="false">IF(B184&lt;&gt;"",MONTH(B184),0)</f>
        <v>10</v>
      </c>
      <c r="D184" s="3" t="n">
        <v>191000</v>
      </c>
    </row>
    <row r="185" customFormat="false" ht="11.25" hidden="false" customHeight="false" outlineLevel="0" collapsed="false">
      <c r="A185" s="199" t="n">
        <v>35731</v>
      </c>
      <c r="B185" s="192" t="n">
        <v>35731</v>
      </c>
      <c r="C185" s="308" t="n">
        <f aca="false">IF(B185&lt;&gt;"",MONTH(B185),0)</f>
        <v>10</v>
      </c>
      <c r="D185" s="3" t="n">
        <v>236000</v>
      </c>
    </row>
    <row r="186" customFormat="false" ht="11.25" hidden="false" customHeight="false" outlineLevel="0" collapsed="false">
      <c r="A186" s="199" t="n">
        <v>35732</v>
      </c>
      <c r="B186" s="192" t="n">
        <v>35732</v>
      </c>
      <c r="C186" s="308" t="n">
        <f aca="false">IF(B186&lt;&gt;"",MONTH(B186),0)</f>
        <v>10</v>
      </c>
      <c r="D186" s="3" t="n">
        <v>250000</v>
      </c>
    </row>
    <row r="187" customFormat="false" ht="11.25" hidden="false" customHeight="false" outlineLevel="0" collapsed="false">
      <c r="A187" s="199" t="n">
        <v>35733</v>
      </c>
      <c r="B187" s="192" t="n">
        <v>35733</v>
      </c>
      <c r="C187" s="308" t="n">
        <f aca="false">IF(B187&lt;&gt;"",MONTH(B187),0)</f>
        <v>10</v>
      </c>
      <c r="D187" s="3" t="n">
        <v>235000</v>
      </c>
    </row>
    <row r="188" customFormat="false" ht="11.25" hidden="false" customHeight="false" outlineLevel="0" collapsed="false">
      <c r="A188" s="199" t="n">
        <v>35734</v>
      </c>
      <c r="B188" s="192" t="n">
        <v>35734</v>
      </c>
      <c r="C188" s="308" t="n">
        <f aca="false">IF(B188&lt;&gt;"",MONTH(B188),0)</f>
        <v>10</v>
      </c>
      <c r="D188" s="3" t="n">
        <v>243000</v>
      </c>
    </row>
    <row r="189" customFormat="false" ht="11.25" hidden="false" customHeight="false" outlineLevel="0" collapsed="false">
      <c r="A189" s="199" t="n">
        <v>35735</v>
      </c>
      <c r="B189" s="192" t="n">
        <v>35735</v>
      </c>
      <c r="C189" s="308" t="n">
        <f aca="false">IF(B189&lt;&gt;"",MONTH(B189),0)</f>
        <v>11</v>
      </c>
      <c r="D189" s="3" t="n">
        <v>172000</v>
      </c>
    </row>
    <row r="190" customFormat="false" ht="11.25" hidden="false" customHeight="false" outlineLevel="0" collapsed="false">
      <c r="A190" s="199" t="n">
        <v>35736</v>
      </c>
      <c r="B190" s="192" t="n">
        <v>35736</v>
      </c>
      <c r="C190" s="308" t="n">
        <f aca="false">IF(B190&lt;&gt;"",MONTH(B190),0)</f>
        <v>11</v>
      </c>
      <c r="D190" s="3" t="n">
        <v>195000</v>
      </c>
    </row>
    <row r="191" customFormat="false" ht="11.25" hidden="false" customHeight="false" outlineLevel="0" collapsed="false">
      <c r="A191" s="199" t="n">
        <v>35737</v>
      </c>
      <c r="B191" s="192" t="n">
        <v>35737</v>
      </c>
      <c r="C191" s="308" t="n">
        <f aca="false">IF(B191&lt;&gt;"",MONTH(B191),0)</f>
        <v>11</v>
      </c>
      <c r="D191" s="3" t="n">
        <v>153000</v>
      </c>
    </row>
    <row r="192" customFormat="false" ht="11.25" hidden="false" customHeight="false" outlineLevel="0" collapsed="false">
      <c r="A192" s="199" t="n">
        <v>35738</v>
      </c>
      <c r="B192" s="192" t="n">
        <v>35738</v>
      </c>
      <c r="C192" s="308" t="n">
        <f aca="false">IF(B192&lt;&gt;"",MONTH(B192),0)</f>
        <v>11</v>
      </c>
      <c r="D192" s="3" t="n">
        <v>174000</v>
      </c>
    </row>
    <row r="193" customFormat="false" ht="11.25" hidden="false" customHeight="false" outlineLevel="0" collapsed="false">
      <c r="A193" s="199" t="n">
        <v>35739</v>
      </c>
      <c r="B193" s="192" t="n">
        <v>35739</v>
      </c>
      <c r="C193" s="308" t="n">
        <f aca="false">IF(B193&lt;&gt;"",MONTH(B193),0)</f>
        <v>11</v>
      </c>
      <c r="D193" s="3" t="n">
        <v>180000</v>
      </c>
    </row>
    <row r="194" customFormat="false" ht="11.25" hidden="false" customHeight="false" outlineLevel="0" collapsed="false">
      <c r="A194" s="199" t="n">
        <v>35740</v>
      </c>
      <c r="B194" s="192" t="n">
        <v>35740</v>
      </c>
      <c r="C194" s="308" t="n">
        <f aca="false">IF(B194&lt;&gt;"",MONTH(B194),0)</f>
        <v>11</v>
      </c>
      <c r="D194" s="3" t="n">
        <v>210000</v>
      </c>
    </row>
    <row r="195" customFormat="false" ht="11.25" hidden="false" customHeight="false" outlineLevel="0" collapsed="false">
      <c r="A195" s="199" t="n">
        <v>35741</v>
      </c>
      <c r="B195" s="192" t="n">
        <v>35741</v>
      </c>
      <c r="C195" s="308" t="n">
        <f aca="false">IF(B195&lt;&gt;"",MONTH(B195),0)</f>
        <v>11</v>
      </c>
      <c r="D195" s="3" t="n">
        <v>246000</v>
      </c>
    </row>
    <row r="196" customFormat="false" ht="11.25" hidden="false" customHeight="false" outlineLevel="0" collapsed="false">
      <c r="A196" s="199" t="n">
        <v>35742</v>
      </c>
      <c r="B196" s="192" t="n">
        <v>35742</v>
      </c>
      <c r="C196" s="308" t="n">
        <f aca="false">IF(B196&lt;&gt;"",MONTH(B196),0)</f>
        <v>11</v>
      </c>
      <c r="D196" s="3" t="n">
        <v>230000</v>
      </c>
    </row>
    <row r="197" customFormat="false" ht="11.25" hidden="false" customHeight="false" outlineLevel="0" collapsed="false">
      <c r="A197" s="199" t="n">
        <v>35743</v>
      </c>
      <c r="B197" s="192" t="n">
        <v>35743</v>
      </c>
      <c r="C197" s="308" t="n">
        <f aca="false">IF(B197&lt;&gt;"",MONTH(B197),0)</f>
        <v>11</v>
      </c>
      <c r="D197" s="3" t="n">
        <v>216000</v>
      </c>
    </row>
    <row r="198" customFormat="false" ht="11.25" hidden="false" customHeight="false" outlineLevel="0" collapsed="false">
      <c r="A198" s="199" t="n">
        <v>35744</v>
      </c>
      <c r="B198" s="192" t="n">
        <v>35744</v>
      </c>
      <c r="C198" s="308" t="n">
        <f aca="false">IF(B198&lt;&gt;"",MONTH(B198),0)</f>
        <v>11</v>
      </c>
      <c r="D198" s="3" t="n">
        <v>220000</v>
      </c>
    </row>
    <row r="199" customFormat="false" ht="11.25" hidden="false" customHeight="false" outlineLevel="0" collapsed="false">
      <c r="A199" s="199" t="n">
        <v>35745</v>
      </c>
      <c r="B199" s="192" t="n">
        <v>35745</v>
      </c>
      <c r="C199" s="308" t="n">
        <f aca="false">IF(B199&lt;&gt;"",MONTH(B199),0)</f>
        <v>11</v>
      </c>
      <c r="D199" s="3" t="n">
        <v>195000</v>
      </c>
    </row>
    <row r="200" customFormat="false" ht="11.25" hidden="false" customHeight="false" outlineLevel="0" collapsed="false">
      <c r="A200" s="199" t="n">
        <v>35746</v>
      </c>
      <c r="B200" s="192" t="n">
        <v>35746</v>
      </c>
      <c r="C200" s="308" t="n">
        <f aca="false">IF(B200&lt;&gt;"",MONTH(B200),0)</f>
        <v>11</v>
      </c>
      <c r="D200" s="3" t="n">
        <v>223000</v>
      </c>
    </row>
    <row r="201" customFormat="false" ht="11.25" hidden="false" customHeight="false" outlineLevel="0" collapsed="false">
      <c r="A201" s="199" t="n">
        <v>35747</v>
      </c>
      <c r="B201" s="192" t="n">
        <v>35747</v>
      </c>
      <c r="C201" s="308" t="n">
        <f aca="false">IF(B201&lt;&gt;"",MONTH(B201),0)</f>
        <v>11</v>
      </c>
      <c r="D201" s="3" t="n">
        <v>224000</v>
      </c>
    </row>
    <row r="202" customFormat="false" ht="11.25" hidden="false" customHeight="false" outlineLevel="0" collapsed="false">
      <c r="A202" s="199" t="n">
        <v>35748</v>
      </c>
      <c r="B202" s="192" t="n">
        <v>35748</v>
      </c>
      <c r="C202" s="308" t="n">
        <f aca="false">IF(B202&lt;&gt;"",MONTH(B202),0)</f>
        <v>11</v>
      </c>
      <c r="D202" s="3" t="n">
        <v>224000</v>
      </c>
    </row>
    <row r="203" customFormat="false" ht="11.25" hidden="false" customHeight="false" outlineLevel="0" collapsed="false">
      <c r="A203" s="199" t="n">
        <v>35749</v>
      </c>
      <c r="B203" s="192" t="n">
        <v>35749</v>
      </c>
      <c r="C203" s="308" t="n">
        <f aca="false">IF(B203&lt;&gt;"",MONTH(B203),0)</f>
        <v>11</v>
      </c>
      <c r="D203" s="3" t="n">
        <v>268000</v>
      </c>
    </row>
    <row r="204" customFormat="false" ht="11.25" hidden="false" customHeight="false" outlineLevel="0" collapsed="false">
      <c r="A204" s="199" t="n">
        <v>35750</v>
      </c>
      <c r="B204" s="192" t="n">
        <v>35750</v>
      </c>
      <c r="C204" s="308" t="n">
        <f aca="false">IF(B204&lt;&gt;"",MONTH(B204),0)</f>
        <v>11</v>
      </c>
      <c r="D204" s="3" t="n">
        <v>270000</v>
      </c>
    </row>
    <row r="205" customFormat="false" ht="11.25" hidden="false" customHeight="false" outlineLevel="0" collapsed="false">
      <c r="A205" s="199" t="n">
        <v>35751</v>
      </c>
      <c r="B205" s="192" t="n">
        <v>35751</v>
      </c>
      <c r="C205" s="308" t="n">
        <f aca="false">IF(B205&lt;&gt;"",MONTH(B205),0)</f>
        <v>11</v>
      </c>
      <c r="D205" s="3" t="n">
        <v>247000</v>
      </c>
    </row>
    <row r="206" customFormat="false" ht="11.25" hidden="false" customHeight="false" outlineLevel="0" collapsed="false">
      <c r="A206" s="199" t="n">
        <v>35752</v>
      </c>
      <c r="B206" s="192" t="n">
        <v>35752</v>
      </c>
      <c r="C206" s="308" t="n">
        <f aca="false">IF(B206&lt;&gt;"",MONTH(B206),0)</f>
        <v>11</v>
      </c>
      <c r="D206" s="3" t="n">
        <v>228000</v>
      </c>
    </row>
    <row r="207" customFormat="false" ht="11.25" hidden="false" customHeight="false" outlineLevel="0" collapsed="false">
      <c r="A207" s="199" t="n">
        <v>35753</v>
      </c>
      <c r="B207" s="192" t="n">
        <v>35753</v>
      </c>
      <c r="C207" s="308" t="n">
        <f aca="false">IF(B207&lt;&gt;"",MONTH(B207),0)</f>
        <v>11</v>
      </c>
      <c r="D207" s="3" t="n">
        <v>210000</v>
      </c>
    </row>
    <row r="208" customFormat="false" ht="11.25" hidden="false" customHeight="false" outlineLevel="0" collapsed="false">
      <c r="A208" s="199" t="n">
        <v>35754</v>
      </c>
      <c r="B208" s="192" t="n">
        <v>35754</v>
      </c>
      <c r="C208" s="308" t="n">
        <f aca="false">IF(B208&lt;&gt;"",MONTH(B208),0)</f>
        <v>11</v>
      </c>
      <c r="D208" s="3" t="n">
        <v>210000</v>
      </c>
    </row>
    <row r="209" customFormat="false" ht="11.25" hidden="false" customHeight="false" outlineLevel="0" collapsed="false">
      <c r="A209" s="199" t="n">
        <v>35755</v>
      </c>
      <c r="B209" s="192" t="n">
        <v>35755</v>
      </c>
      <c r="C209" s="308" t="n">
        <f aca="false">IF(B209&lt;&gt;"",MONTH(B209),0)</f>
        <v>11</v>
      </c>
      <c r="D209" s="3" t="n">
        <v>273000</v>
      </c>
    </row>
    <row r="210" customFormat="false" ht="11.25" hidden="false" customHeight="false" outlineLevel="0" collapsed="false">
      <c r="A210" s="199" t="n">
        <v>35756</v>
      </c>
      <c r="B210" s="192" t="n">
        <v>35756</v>
      </c>
      <c r="C210" s="308" t="n">
        <f aca="false">IF(B210&lt;&gt;"",MONTH(B210),0)</f>
        <v>11</v>
      </c>
      <c r="D210" s="3" t="n">
        <v>256000</v>
      </c>
    </row>
    <row r="211" customFormat="false" ht="11.25" hidden="false" customHeight="false" outlineLevel="0" collapsed="false">
      <c r="A211" s="199" t="n">
        <v>35757</v>
      </c>
      <c r="B211" s="192" t="n">
        <v>35757</v>
      </c>
      <c r="C211" s="308" t="n">
        <f aca="false">IF(B211&lt;&gt;"",MONTH(B211),0)</f>
        <v>11</v>
      </c>
      <c r="D211" s="3" t="n">
        <v>256000</v>
      </c>
    </row>
    <row r="212" customFormat="false" ht="11.25" hidden="false" customHeight="false" outlineLevel="0" collapsed="false">
      <c r="A212" s="199" t="n">
        <v>35758</v>
      </c>
      <c r="B212" s="192" t="n">
        <v>35758</v>
      </c>
      <c r="C212" s="308" t="n">
        <f aca="false">IF(B212&lt;&gt;"",MONTH(B212),0)</f>
        <v>11</v>
      </c>
      <c r="D212" s="3" t="n">
        <v>254000</v>
      </c>
    </row>
    <row r="213" customFormat="false" ht="11.25" hidden="false" customHeight="false" outlineLevel="0" collapsed="false">
      <c r="A213" s="199" t="n">
        <v>35759</v>
      </c>
      <c r="B213" s="192" t="n">
        <v>35759</v>
      </c>
      <c r="C213" s="308" t="n">
        <f aca="false">IF(B213&lt;&gt;"",MONTH(B213),0)</f>
        <v>11</v>
      </c>
      <c r="D213" s="3" t="n">
        <v>245000</v>
      </c>
    </row>
    <row r="214" customFormat="false" ht="11.25" hidden="false" customHeight="false" outlineLevel="0" collapsed="false">
      <c r="A214" s="199" t="n">
        <v>35760</v>
      </c>
      <c r="B214" s="192" t="n">
        <v>35760</v>
      </c>
      <c r="C214" s="308" t="n">
        <f aca="false">IF(B214&lt;&gt;"",MONTH(B214),0)</f>
        <v>11</v>
      </c>
      <c r="D214" s="3" t="n">
        <v>259000</v>
      </c>
    </row>
    <row r="215" customFormat="false" ht="11.25" hidden="false" customHeight="false" outlineLevel="0" collapsed="false">
      <c r="A215" s="199" t="n">
        <v>35761</v>
      </c>
      <c r="B215" s="192" t="n">
        <v>35761</v>
      </c>
      <c r="C215" s="308" t="n">
        <f aca="false">IF(B215&lt;&gt;"",MONTH(B215),0)</f>
        <v>11</v>
      </c>
      <c r="D215" s="3" t="n">
        <v>268000</v>
      </c>
    </row>
    <row r="216" customFormat="false" ht="11.25" hidden="false" customHeight="false" outlineLevel="0" collapsed="false">
      <c r="A216" s="199" t="n">
        <v>35762</v>
      </c>
      <c r="B216" s="192" t="n">
        <v>35762</v>
      </c>
      <c r="C216" s="308" t="n">
        <f aca="false">IF(B216&lt;&gt;"",MONTH(B216),0)</f>
        <v>11</v>
      </c>
      <c r="D216" s="3" t="n">
        <v>284000</v>
      </c>
    </row>
    <row r="217" customFormat="false" ht="11.25" hidden="false" customHeight="false" outlineLevel="0" collapsed="false">
      <c r="A217" s="199" t="n">
        <v>35763</v>
      </c>
      <c r="B217" s="192" t="n">
        <v>35763</v>
      </c>
      <c r="C217" s="308" t="n">
        <f aca="false">IF(B217&lt;&gt;"",MONTH(B217),0)</f>
        <v>11</v>
      </c>
      <c r="D217" s="3" t="n">
        <v>279000</v>
      </c>
    </row>
    <row r="218" customFormat="false" ht="11.25" hidden="false" customHeight="false" outlineLevel="0" collapsed="false">
      <c r="A218" s="199" t="n">
        <v>35764</v>
      </c>
      <c r="B218" s="192" t="n">
        <v>35764</v>
      </c>
      <c r="C218" s="308" t="n">
        <f aca="false">IF(B218&lt;&gt;"",MONTH(B218),0)</f>
        <v>11</v>
      </c>
      <c r="D218" s="3" t="n">
        <v>270000</v>
      </c>
    </row>
    <row r="219" customFormat="false" ht="11.25" hidden="false" customHeight="false" outlineLevel="0" collapsed="false">
      <c r="A219" s="199" t="n">
        <v>35765</v>
      </c>
      <c r="B219" s="192" t="n">
        <v>35765</v>
      </c>
      <c r="C219" s="308" t="n">
        <f aca="false">IF(B219&lt;&gt;"",MONTH(B219),0)</f>
        <v>12</v>
      </c>
      <c r="D219" s="3" t="n">
        <v>179000</v>
      </c>
    </row>
    <row r="220" customFormat="false" ht="11.25" hidden="false" customHeight="false" outlineLevel="0" collapsed="false">
      <c r="A220" s="199" t="n">
        <v>35766</v>
      </c>
      <c r="B220" s="192" t="n">
        <v>35766</v>
      </c>
      <c r="C220" s="308" t="n">
        <f aca="false">IF(B220&lt;&gt;"",MONTH(B220),0)</f>
        <v>12</v>
      </c>
      <c r="D220" s="3" t="n">
        <v>219000</v>
      </c>
    </row>
    <row r="221" customFormat="false" ht="11.25" hidden="false" customHeight="false" outlineLevel="0" collapsed="false">
      <c r="A221" s="199" t="n">
        <v>35767</v>
      </c>
      <c r="B221" s="192" t="n">
        <v>35767</v>
      </c>
      <c r="C221" s="308" t="n">
        <f aca="false">IF(B221&lt;&gt;"",MONTH(B221),0)</f>
        <v>12</v>
      </c>
      <c r="D221" s="3" t="n">
        <v>203000</v>
      </c>
    </row>
    <row r="222" customFormat="false" ht="11.25" hidden="false" customHeight="false" outlineLevel="0" collapsed="false">
      <c r="A222" s="199" t="n">
        <v>35768</v>
      </c>
      <c r="B222" s="192" t="n">
        <v>35768</v>
      </c>
      <c r="C222" s="308" t="n">
        <f aca="false">IF(B222&lt;&gt;"",MONTH(B222),0)</f>
        <v>12</v>
      </c>
      <c r="D222" s="3" t="n">
        <v>137000</v>
      </c>
    </row>
    <row r="223" customFormat="false" ht="11.25" hidden="false" customHeight="false" outlineLevel="0" collapsed="false">
      <c r="A223" s="199" t="n">
        <v>35769</v>
      </c>
      <c r="B223" s="192" t="n">
        <v>35769</v>
      </c>
      <c r="C223" s="308" t="n">
        <f aca="false">IF(B223&lt;&gt;"",MONTH(B223),0)</f>
        <v>12</v>
      </c>
      <c r="D223" s="3" t="n">
        <v>141000</v>
      </c>
    </row>
    <row r="224" customFormat="false" ht="11.25" hidden="false" customHeight="false" outlineLevel="0" collapsed="false">
      <c r="A224" s="199" t="n">
        <v>35770</v>
      </c>
      <c r="B224" s="192" t="n">
        <v>35770</v>
      </c>
      <c r="C224" s="308" t="n">
        <f aca="false">IF(B224&lt;&gt;"",MONTH(B224),0)</f>
        <v>12</v>
      </c>
      <c r="D224" s="3" t="n">
        <v>173000</v>
      </c>
    </row>
    <row r="225" customFormat="false" ht="11.25" hidden="false" customHeight="false" outlineLevel="0" collapsed="false">
      <c r="A225" s="199" t="n">
        <v>35771</v>
      </c>
      <c r="B225" s="192" t="n">
        <v>35771</v>
      </c>
      <c r="C225" s="308" t="n">
        <f aca="false">IF(B225&lt;&gt;"",MONTH(B225),0)</f>
        <v>12</v>
      </c>
      <c r="D225" s="3" t="n">
        <v>199000</v>
      </c>
    </row>
    <row r="226" customFormat="false" ht="11.25" hidden="false" customHeight="false" outlineLevel="0" collapsed="false">
      <c r="A226" s="199" t="n">
        <v>35772</v>
      </c>
      <c r="B226" s="192" t="n">
        <v>35772</v>
      </c>
      <c r="C226" s="308" t="n">
        <f aca="false">IF(B226&lt;&gt;"",MONTH(B226),0)</f>
        <v>12</v>
      </c>
      <c r="D226" s="3" t="n">
        <v>199000</v>
      </c>
    </row>
    <row r="227" customFormat="false" ht="11.25" hidden="false" customHeight="false" outlineLevel="0" collapsed="false">
      <c r="A227" s="199" t="n">
        <v>35773</v>
      </c>
      <c r="B227" s="192" t="n">
        <v>35773</v>
      </c>
      <c r="C227" s="308" t="n">
        <f aca="false">IF(B227&lt;&gt;"",MONTH(B227),0)</f>
        <v>12</v>
      </c>
      <c r="D227" s="3" t="n">
        <v>114000</v>
      </c>
    </row>
    <row r="228" customFormat="false" ht="11.25" hidden="false" customHeight="false" outlineLevel="0" collapsed="false">
      <c r="A228" s="199" t="n">
        <v>35774</v>
      </c>
      <c r="B228" s="192" t="n">
        <v>35774</v>
      </c>
      <c r="C228" s="308" t="n">
        <f aca="false">IF(B228&lt;&gt;"",MONTH(B228),0)</f>
        <v>12</v>
      </c>
      <c r="D228" s="3" t="n">
        <v>204000</v>
      </c>
    </row>
    <row r="229" customFormat="false" ht="11.25" hidden="false" customHeight="false" outlineLevel="0" collapsed="false">
      <c r="A229" s="199" t="n">
        <v>35775</v>
      </c>
      <c r="B229" s="192" t="n">
        <v>35775</v>
      </c>
      <c r="C229" s="308" t="n">
        <f aca="false">IF(B229&lt;&gt;"",MONTH(B229),0)</f>
        <v>12</v>
      </c>
      <c r="D229" s="3" t="n">
        <v>161000</v>
      </c>
    </row>
    <row r="230" customFormat="false" ht="11.25" hidden="false" customHeight="false" outlineLevel="0" collapsed="false">
      <c r="A230" s="199" t="n">
        <v>35776</v>
      </c>
      <c r="B230" s="192" t="n">
        <v>35776</v>
      </c>
      <c r="C230" s="308" t="n">
        <f aca="false">IF(B230&lt;&gt;"",MONTH(B230),0)</f>
        <v>12</v>
      </c>
      <c r="D230" s="3" t="n">
        <v>167000</v>
      </c>
    </row>
    <row r="231" customFormat="false" ht="11.25" hidden="false" customHeight="false" outlineLevel="0" collapsed="false">
      <c r="A231" s="199" t="n">
        <v>35777</v>
      </c>
      <c r="B231" s="192" t="n">
        <v>35777</v>
      </c>
      <c r="C231" s="308" t="n">
        <f aca="false">IF(B231&lt;&gt;"",MONTH(B231),0)</f>
        <v>12</v>
      </c>
      <c r="D231" s="3" t="n">
        <v>143000</v>
      </c>
    </row>
    <row r="232" customFormat="false" ht="11.25" hidden="false" customHeight="false" outlineLevel="0" collapsed="false">
      <c r="A232" s="199" t="n">
        <v>35778</v>
      </c>
      <c r="B232" s="192" t="n">
        <v>35778</v>
      </c>
      <c r="C232" s="308" t="n">
        <f aca="false">IF(B232&lt;&gt;"",MONTH(B232),0)</f>
        <v>12</v>
      </c>
      <c r="D232" s="3" t="n">
        <v>130000</v>
      </c>
    </row>
    <row r="233" customFormat="false" ht="11.25" hidden="false" customHeight="false" outlineLevel="0" collapsed="false">
      <c r="A233" s="199" t="n">
        <v>35779</v>
      </c>
      <c r="B233" s="192" t="n">
        <v>35779</v>
      </c>
      <c r="C233" s="308" t="n">
        <f aca="false">IF(B233&lt;&gt;"",MONTH(B233),0)</f>
        <v>12</v>
      </c>
      <c r="D233" s="3" t="n">
        <v>116000</v>
      </c>
    </row>
    <row r="234" customFormat="false" ht="11.25" hidden="false" customHeight="false" outlineLevel="0" collapsed="false">
      <c r="A234" s="199" t="n">
        <v>35780</v>
      </c>
      <c r="B234" s="192" t="n">
        <v>35780</v>
      </c>
      <c r="C234" s="308" t="n">
        <f aca="false">IF(B234&lt;&gt;"",MONTH(B234),0)</f>
        <v>12</v>
      </c>
      <c r="D234" s="3" t="n">
        <v>130000</v>
      </c>
    </row>
    <row r="235" customFormat="false" ht="11.25" hidden="false" customHeight="false" outlineLevel="0" collapsed="false">
      <c r="A235" s="199" t="n">
        <v>35781</v>
      </c>
      <c r="B235" s="192" t="n">
        <v>35781</v>
      </c>
      <c r="C235" s="308" t="n">
        <f aca="false">IF(B235&lt;&gt;"",MONTH(B235),0)</f>
        <v>12</v>
      </c>
      <c r="D235" s="3" t="n">
        <v>100000</v>
      </c>
    </row>
    <row r="236" customFormat="false" ht="11.25" hidden="false" customHeight="false" outlineLevel="0" collapsed="false">
      <c r="A236" s="199" t="n">
        <v>35782</v>
      </c>
      <c r="B236" s="192" t="n">
        <v>35782</v>
      </c>
      <c r="C236" s="308" t="n">
        <f aca="false">IF(B236&lt;&gt;"",MONTH(B236),0)</f>
        <v>12</v>
      </c>
      <c r="D236" s="3" t="n">
        <v>84000</v>
      </c>
    </row>
    <row r="237" customFormat="false" ht="11.25" hidden="false" customHeight="false" outlineLevel="0" collapsed="false">
      <c r="A237" s="199" t="n">
        <v>35783</v>
      </c>
      <c r="B237" s="192" t="n">
        <v>35783</v>
      </c>
      <c r="C237" s="308" t="n">
        <f aca="false">IF(B237&lt;&gt;"",MONTH(B237),0)</f>
        <v>12</v>
      </c>
      <c r="D237" s="3" t="n">
        <v>116000</v>
      </c>
    </row>
    <row r="238" customFormat="false" ht="11.25" hidden="false" customHeight="false" outlineLevel="0" collapsed="false">
      <c r="A238" s="199" t="n">
        <v>35784</v>
      </c>
      <c r="B238" s="192" t="n">
        <v>35784</v>
      </c>
      <c r="C238" s="308" t="n">
        <f aca="false">IF(B238&lt;&gt;"",MONTH(B238),0)</f>
        <v>12</v>
      </c>
      <c r="D238" s="3" t="n">
        <v>72000</v>
      </c>
    </row>
    <row r="239" customFormat="false" ht="11.25" hidden="false" customHeight="false" outlineLevel="0" collapsed="false">
      <c r="A239" s="199" t="n">
        <v>35785</v>
      </c>
      <c r="B239" s="192" t="n">
        <v>35785</v>
      </c>
      <c r="C239" s="308" t="n">
        <f aca="false">IF(B239&lt;&gt;"",MONTH(B239),0)</f>
        <v>12</v>
      </c>
      <c r="D239" s="3" t="n">
        <v>132000</v>
      </c>
    </row>
    <row r="240" customFormat="false" ht="11.25" hidden="false" customHeight="false" outlineLevel="0" collapsed="false">
      <c r="A240" s="199" t="n">
        <v>35786</v>
      </c>
      <c r="B240" s="192" t="n">
        <v>35786</v>
      </c>
      <c r="C240" s="308" t="n">
        <f aca="false">IF(B240&lt;&gt;"",MONTH(B240),0)</f>
        <v>12</v>
      </c>
      <c r="D240" s="3" t="n">
        <v>99000</v>
      </c>
    </row>
    <row r="241" customFormat="false" ht="11.25" hidden="false" customHeight="false" outlineLevel="0" collapsed="false">
      <c r="A241" s="199" t="n">
        <v>35787</v>
      </c>
      <c r="B241" s="192" t="n">
        <v>35787</v>
      </c>
      <c r="C241" s="308" t="n">
        <f aca="false">IF(B241&lt;&gt;"",MONTH(B241),0)</f>
        <v>12</v>
      </c>
      <c r="D241" s="3" t="n">
        <v>81000</v>
      </c>
    </row>
    <row r="242" customFormat="false" ht="11.25" hidden="false" customHeight="false" outlineLevel="0" collapsed="false">
      <c r="A242" s="199" t="n">
        <v>35788</v>
      </c>
      <c r="B242" s="192" t="n">
        <v>35788</v>
      </c>
      <c r="C242" s="308" t="n">
        <f aca="false">IF(B242&lt;&gt;"",MONTH(B242),0)</f>
        <v>12</v>
      </c>
      <c r="D242" s="3" t="n">
        <v>144000</v>
      </c>
    </row>
    <row r="243" customFormat="false" ht="11.25" hidden="false" customHeight="false" outlineLevel="0" collapsed="false">
      <c r="A243" s="199" t="n">
        <v>35789</v>
      </c>
      <c r="B243" s="192" t="n">
        <v>35789</v>
      </c>
      <c r="C243" s="308" t="n">
        <f aca="false">IF(B243&lt;&gt;"",MONTH(B243),0)</f>
        <v>12</v>
      </c>
      <c r="D243" s="3" t="n">
        <v>70000</v>
      </c>
    </row>
    <row r="244" customFormat="false" ht="11.25" hidden="false" customHeight="false" outlineLevel="0" collapsed="false">
      <c r="A244" s="199" t="n">
        <v>35790</v>
      </c>
      <c r="B244" s="192" t="n">
        <v>35790</v>
      </c>
      <c r="C244" s="308" t="n">
        <f aca="false">IF(B244&lt;&gt;"",MONTH(B244),0)</f>
        <v>12</v>
      </c>
      <c r="D244" s="3" t="n">
        <v>90000</v>
      </c>
    </row>
    <row r="245" customFormat="false" ht="11.25" hidden="false" customHeight="false" outlineLevel="0" collapsed="false">
      <c r="A245" s="199" t="n">
        <v>35791</v>
      </c>
      <c r="B245" s="192" t="n">
        <v>35791</v>
      </c>
      <c r="C245" s="308" t="n">
        <f aca="false">IF(B245&lt;&gt;"",MONTH(B245),0)</f>
        <v>12</v>
      </c>
      <c r="D245" s="3" t="n">
        <v>92000</v>
      </c>
    </row>
    <row r="246" customFormat="false" ht="11.25" hidden="false" customHeight="false" outlineLevel="0" collapsed="false">
      <c r="A246" s="199" t="n">
        <v>35792</v>
      </c>
      <c r="B246" s="192" t="n">
        <v>35792</v>
      </c>
      <c r="C246" s="308" t="n">
        <f aca="false">IF(B246&lt;&gt;"",MONTH(B246),0)</f>
        <v>12</v>
      </c>
      <c r="D246" s="3" t="n">
        <v>68000</v>
      </c>
    </row>
    <row r="247" customFormat="false" ht="11.25" hidden="false" customHeight="false" outlineLevel="0" collapsed="false">
      <c r="A247" s="199" t="n">
        <v>35793</v>
      </c>
      <c r="B247" s="192" t="n">
        <v>35793</v>
      </c>
      <c r="C247" s="308" t="n">
        <f aca="false">IF(B247&lt;&gt;"",MONTH(B247),0)</f>
        <v>12</v>
      </c>
      <c r="D247" s="3" t="n">
        <v>79000</v>
      </c>
    </row>
    <row r="248" customFormat="false" ht="11.25" hidden="false" customHeight="false" outlineLevel="0" collapsed="false">
      <c r="A248" s="199" t="n">
        <v>35794</v>
      </c>
      <c r="B248" s="192" t="n">
        <v>35794</v>
      </c>
      <c r="C248" s="308" t="n">
        <f aca="false">IF(B248&lt;&gt;"",MONTH(B248),0)</f>
        <v>12</v>
      </c>
      <c r="D248" s="3" t="n">
        <v>130000</v>
      </c>
    </row>
    <row r="249" customFormat="false" ht="11.25" hidden="false" customHeight="false" outlineLevel="0" collapsed="false">
      <c r="A249" s="199" t="n">
        <v>35795</v>
      </c>
      <c r="B249" s="192" t="n">
        <v>35795</v>
      </c>
      <c r="C249" s="308" t="n">
        <f aca="false">IF(B249&lt;&gt;"",MONTH(B249),0)</f>
        <v>12</v>
      </c>
      <c r="D249" s="3" t="n">
        <v>117000</v>
      </c>
    </row>
    <row r="250" customFormat="false" ht="33.75" hidden="false" customHeight="false" outlineLevel="0" collapsed="false">
      <c r="A250" s="194" t="s">
        <v>70</v>
      </c>
      <c r="B250" s="195" t="s">
        <v>71</v>
      </c>
      <c r="C250" s="195" t="s">
        <v>99</v>
      </c>
      <c r="D250" s="196" t="s">
        <v>74</v>
      </c>
    </row>
    <row r="251" customFormat="false" ht="11.25" hidden="false" customHeight="false" outlineLevel="0" collapsed="false">
      <c r="A251" s="199" t="n">
        <v>35796</v>
      </c>
      <c r="B251" s="192" t="n">
        <v>35796</v>
      </c>
      <c r="C251" s="308" t="n">
        <f aca="false">IF(B251&lt;&gt;"",MONTH(B251),0)</f>
        <v>1</v>
      </c>
      <c r="D251" s="3" t="n">
        <v>145000</v>
      </c>
    </row>
    <row r="252" customFormat="false" ht="11.25" hidden="false" customHeight="false" outlineLevel="0" collapsed="false">
      <c r="A252" s="199" t="n">
        <v>35797</v>
      </c>
      <c r="B252" s="192" t="n">
        <v>35797</v>
      </c>
      <c r="C252" s="308" t="n">
        <f aca="false">IF(B252&lt;&gt;"",MONTH(B252),0)</f>
        <v>1</v>
      </c>
      <c r="D252" s="3" t="n">
        <v>154000</v>
      </c>
    </row>
    <row r="253" customFormat="false" ht="11.25" hidden="false" customHeight="false" outlineLevel="0" collapsed="false">
      <c r="A253" s="199" t="n">
        <v>35798</v>
      </c>
      <c r="B253" s="192" t="n">
        <v>35798</v>
      </c>
      <c r="C253" s="308" t="n">
        <f aca="false">IF(B253&lt;&gt;"",MONTH(B253),0)</f>
        <v>1</v>
      </c>
      <c r="D253" s="3" t="n">
        <v>159000</v>
      </c>
    </row>
    <row r="254" customFormat="false" ht="11.25" hidden="false" customHeight="false" outlineLevel="0" collapsed="false">
      <c r="A254" s="199" t="n">
        <v>35799</v>
      </c>
      <c r="B254" s="192" t="n">
        <v>35799</v>
      </c>
      <c r="C254" s="308" t="n">
        <f aca="false">IF(B254&lt;&gt;"",MONTH(B254),0)</f>
        <v>1</v>
      </c>
      <c r="D254" s="3" t="n">
        <v>159000</v>
      </c>
    </row>
    <row r="255" customFormat="false" ht="11.25" hidden="false" customHeight="false" outlineLevel="0" collapsed="false">
      <c r="A255" s="199" t="n">
        <v>35800</v>
      </c>
      <c r="B255" s="192" t="n">
        <v>35800</v>
      </c>
      <c r="C255" s="308" t="n">
        <f aca="false">IF(B255&lt;&gt;"",MONTH(B255),0)</f>
        <v>1</v>
      </c>
      <c r="D255" s="3" t="n">
        <v>101000</v>
      </c>
    </row>
    <row r="256" customFormat="false" ht="11.25" hidden="false" customHeight="false" outlineLevel="0" collapsed="false">
      <c r="A256" s="199" t="n">
        <v>35801</v>
      </c>
      <c r="B256" s="192" t="n">
        <v>35801</v>
      </c>
      <c r="C256" s="308" t="n">
        <f aca="false">IF(B256&lt;&gt;"",MONTH(B256),0)</f>
        <v>1</v>
      </c>
      <c r="D256" s="3" t="n">
        <v>85000</v>
      </c>
    </row>
    <row r="257" customFormat="false" ht="11.25" hidden="false" customHeight="false" outlineLevel="0" collapsed="false">
      <c r="A257" s="199" t="n">
        <v>35802</v>
      </c>
      <c r="B257" s="192" t="n">
        <v>35802</v>
      </c>
      <c r="C257" s="308" t="n">
        <f aca="false">IF(B257&lt;&gt;"",MONTH(B257),0)</f>
        <v>1</v>
      </c>
      <c r="D257" s="3" t="n">
        <v>126000</v>
      </c>
    </row>
    <row r="258" customFormat="false" ht="11.25" hidden="false" customHeight="false" outlineLevel="0" collapsed="false">
      <c r="A258" s="199" t="n">
        <v>35803</v>
      </c>
      <c r="B258" s="192" t="n">
        <v>35803</v>
      </c>
      <c r="C258" s="308" t="n">
        <f aca="false">IF(B258&lt;&gt;"",MONTH(B258),0)</f>
        <v>1</v>
      </c>
      <c r="D258" s="3" t="n">
        <v>131000</v>
      </c>
    </row>
    <row r="259" customFormat="false" ht="11.25" hidden="false" customHeight="false" outlineLevel="0" collapsed="false">
      <c r="A259" s="199" t="n">
        <v>35804</v>
      </c>
      <c r="B259" s="192" t="n">
        <v>35804</v>
      </c>
      <c r="C259" s="308" t="n">
        <f aca="false">IF(B259&lt;&gt;"",MONTH(B259),0)</f>
        <v>1</v>
      </c>
      <c r="D259" s="3" t="n">
        <v>119000</v>
      </c>
    </row>
    <row r="260" customFormat="false" ht="11.25" hidden="false" customHeight="false" outlineLevel="0" collapsed="false">
      <c r="A260" s="199" t="n">
        <v>35805</v>
      </c>
      <c r="B260" s="192" t="n">
        <v>35805</v>
      </c>
      <c r="C260" s="308" t="n">
        <f aca="false">IF(B260&lt;&gt;"",MONTH(B260),0)</f>
        <v>1</v>
      </c>
      <c r="D260" s="3" t="n">
        <v>128000</v>
      </c>
    </row>
    <row r="261" customFormat="false" ht="11.25" hidden="false" customHeight="false" outlineLevel="0" collapsed="false">
      <c r="A261" s="199" t="n">
        <v>35806</v>
      </c>
      <c r="B261" s="192" t="n">
        <v>35806</v>
      </c>
      <c r="C261" s="308" t="n">
        <f aca="false">IF(B261&lt;&gt;"",MONTH(B261),0)</f>
        <v>1</v>
      </c>
      <c r="D261" s="3" t="n">
        <v>138000</v>
      </c>
    </row>
    <row r="262" customFormat="false" ht="11.25" hidden="false" customHeight="false" outlineLevel="0" collapsed="false">
      <c r="A262" s="199" t="n">
        <v>35807</v>
      </c>
      <c r="B262" s="192" t="n">
        <v>35807</v>
      </c>
      <c r="C262" s="308" t="n">
        <f aca="false">IF(B262&lt;&gt;"",MONTH(B262),0)</f>
        <v>1</v>
      </c>
      <c r="D262" s="3" t="n">
        <v>114000</v>
      </c>
    </row>
    <row r="263" customFormat="false" ht="11.25" hidden="false" customHeight="false" outlineLevel="0" collapsed="false">
      <c r="A263" s="199" t="n">
        <v>35808</v>
      </c>
      <c r="B263" s="192" t="n">
        <v>35808</v>
      </c>
      <c r="C263" s="308" t="n">
        <f aca="false">IF(B263&lt;&gt;"",MONTH(B263),0)</f>
        <v>1</v>
      </c>
      <c r="D263" s="3" t="n">
        <v>113000</v>
      </c>
    </row>
    <row r="264" customFormat="false" ht="11.25" hidden="false" customHeight="false" outlineLevel="0" collapsed="false">
      <c r="A264" s="199" t="n">
        <v>35809</v>
      </c>
      <c r="B264" s="192" t="n">
        <v>35809</v>
      </c>
      <c r="C264" s="308" t="n">
        <f aca="false">IF(B264&lt;&gt;"",MONTH(B264),0)</f>
        <v>1</v>
      </c>
      <c r="D264" s="3" t="n">
        <v>162000</v>
      </c>
    </row>
    <row r="265" customFormat="false" ht="11.25" hidden="false" customHeight="false" outlineLevel="0" collapsed="false">
      <c r="A265" s="199" t="n">
        <v>35810</v>
      </c>
      <c r="B265" s="192" t="n">
        <v>35810</v>
      </c>
      <c r="C265" s="308" t="n">
        <f aca="false">IF(B265&lt;&gt;"",MONTH(B265),0)</f>
        <v>1</v>
      </c>
      <c r="D265" s="3" t="n">
        <v>129000</v>
      </c>
    </row>
    <row r="266" customFormat="false" ht="11.25" hidden="false" customHeight="false" outlineLevel="0" collapsed="false">
      <c r="A266" s="199" t="n">
        <v>35811</v>
      </c>
      <c r="B266" s="192" t="n">
        <v>35811</v>
      </c>
      <c r="C266" s="308" t="n">
        <f aca="false">IF(B266&lt;&gt;"",MONTH(B266),0)</f>
        <v>1</v>
      </c>
      <c r="D266" s="3" t="n">
        <v>154000</v>
      </c>
    </row>
    <row r="267" customFormat="false" ht="11.25" hidden="false" customHeight="false" outlineLevel="0" collapsed="false">
      <c r="A267" s="199" t="n">
        <v>35812</v>
      </c>
      <c r="B267" s="192" t="n">
        <v>35812</v>
      </c>
      <c r="C267" s="308" t="n">
        <f aca="false">IF(B267&lt;&gt;"",MONTH(B267),0)</f>
        <v>1</v>
      </c>
      <c r="D267" s="3" t="n">
        <v>185000</v>
      </c>
    </row>
    <row r="268" customFormat="false" ht="11.25" hidden="false" customHeight="false" outlineLevel="0" collapsed="false">
      <c r="A268" s="199" t="n">
        <v>35813</v>
      </c>
      <c r="B268" s="192" t="n">
        <v>35813</v>
      </c>
      <c r="C268" s="308" t="n">
        <f aca="false">IF(B268&lt;&gt;"",MONTH(B268),0)</f>
        <v>1</v>
      </c>
      <c r="D268" s="3" t="n">
        <v>167000</v>
      </c>
    </row>
    <row r="269" customFormat="false" ht="11.25" hidden="false" customHeight="false" outlineLevel="0" collapsed="false">
      <c r="A269" s="199" t="n">
        <v>35814</v>
      </c>
      <c r="B269" s="192" t="n">
        <v>35814</v>
      </c>
      <c r="C269" s="308" t="n">
        <f aca="false">IF(B269&lt;&gt;"",MONTH(B269),0)</f>
        <v>1</v>
      </c>
      <c r="D269" s="3" t="n">
        <v>174000</v>
      </c>
    </row>
    <row r="270" customFormat="false" ht="11.25" hidden="false" customHeight="false" outlineLevel="0" collapsed="false">
      <c r="A270" s="199" t="n">
        <v>35815</v>
      </c>
      <c r="B270" s="192" t="n">
        <v>35815</v>
      </c>
      <c r="C270" s="308" t="n">
        <f aca="false">IF(B270&lt;&gt;"",MONTH(B270),0)</f>
        <v>1</v>
      </c>
      <c r="D270" s="3" t="n">
        <v>193000</v>
      </c>
    </row>
    <row r="271" customFormat="false" ht="11.25" hidden="false" customHeight="false" outlineLevel="0" collapsed="false">
      <c r="A271" s="199" t="n">
        <v>35816</v>
      </c>
      <c r="B271" s="192" t="n">
        <v>35816</v>
      </c>
      <c r="C271" s="308" t="n">
        <f aca="false">IF(B271&lt;&gt;"",MONTH(B271),0)</f>
        <v>1</v>
      </c>
      <c r="D271" s="3" t="n">
        <v>192000</v>
      </c>
    </row>
    <row r="272" customFormat="false" ht="11.25" hidden="false" customHeight="false" outlineLevel="0" collapsed="false">
      <c r="A272" s="199" t="n">
        <v>35817</v>
      </c>
      <c r="B272" s="192" t="n">
        <v>35817</v>
      </c>
      <c r="C272" s="308" t="n">
        <f aca="false">IF(B272&lt;&gt;"",MONTH(B272),0)</f>
        <v>1</v>
      </c>
      <c r="D272" s="3" t="n">
        <v>170000</v>
      </c>
    </row>
    <row r="273" customFormat="false" ht="11.25" hidden="false" customHeight="false" outlineLevel="0" collapsed="false">
      <c r="A273" s="199" t="n">
        <v>35818</v>
      </c>
      <c r="B273" s="192" t="n">
        <v>35818</v>
      </c>
      <c r="C273" s="308" t="n">
        <f aca="false">IF(B273&lt;&gt;"",MONTH(B273),0)</f>
        <v>1</v>
      </c>
      <c r="D273" s="3" t="n">
        <v>185000</v>
      </c>
    </row>
    <row r="274" customFormat="false" ht="11.25" hidden="false" customHeight="false" outlineLevel="0" collapsed="false">
      <c r="A274" s="199" t="n">
        <v>35819</v>
      </c>
      <c r="B274" s="192" t="n">
        <v>35819</v>
      </c>
      <c r="C274" s="308" t="n">
        <f aca="false">IF(B274&lt;&gt;"",MONTH(B274),0)</f>
        <v>1</v>
      </c>
      <c r="D274" s="3" t="n">
        <v>194000</v>
      </c>
    </row>
    <row r="275" customFormat="false" ht="11.25" hidden="false" customHeight="false" outlineLevel="0" collapsed="false">
      <c r="A275" s="199" t="n">
        <v>35820</v>
      </c>
      <c r="B275" s="192" t="n">
        <v>35820</v>
      </c>
      <c r="C275" s="308" t="n">
        <f aca="false">IF(B275&lt;&gt;"",MONTH(B275),0)</f>
        <v>1</v>
      </c>
      <c r="D275" s="3" t="n">
        <v>178000</v>
      </c>
    </row>
    <row r="276" customFormat="false" ht="11.25" hidden="false" customHeight="false" outlineLevel="0" collapsed="false">
      <c r="A276" s="199" t="n">
        <v>35821</v>
      </c>
      <c r="B276" s="192" t="n">
        <v>35821</v>
      </c>
      <c r="C276" s="308" t="n">
        <f aca="false">IF(B276&lt;&gt;"",MONTH(B276),0)</f>
        <v>1</v>
      </c>
      <c r="D276" s="3" t="n">
        <v>150000</v>
      </c>
    </row>
    <row r="277" customFormat="false" ht="11.25" hidden="false" customHeight="false" outlineLevel="0" collapsed="false">
      <c r="A277" s="199" t="n">
        <v>35822</v>
      </c>
      <c r="B277" s="192" t="n">
        <v>35822</v>
      </c>
      <c r="C277" s="308" t="n">
        <f aca="false">IF(B277&lt;&gt;"",MONTH(B277),0)</f>
        <v>1</v>
      </c>
      <c r="D277" s="3" t="n">
        <v>209000</v>
      </c>
    </row>
    <row r="278" customFormat="false" ht="11.25" hidden="false" customHeight="false" outlineLevel="0" collapsed="false">
      <c r="A278" s="199" t="n">
        <v>35823</v>
      </c>
      <c r="B278" s="192" t="n">
        <v>35823</v>
      </c>
      <c r="C278" s="308" t="n">
        <f aca="false">IF(B278&lt;&gt;"",MONTH(B278),0)</f>
        <v>1</v>
      </c>
      <c r="D278" s="3" t="n">
        <v>183000</v>
      </c>
    </row>
    <row r="279" customFormat="false" ht="11.25" hidden="false" customHeight="false" outlineLevel="0" collapsed="false">
      <c r="A279" s="199" t="n">
        <v>35824</v>
      </c>
      <c r="B279" s="192" t="n">
        <v>35824</v>
      </c>
      <c r="C279" s="308" t="n">
        <f aca="false">IF(B279&lt;&gt;"",MONTH(B279),0)</f>
        <v>1</v>
      </c>
      <c r="D279" s="3" t="n">
        <v>187000</v>
      </c>
    </row>
    <row r="280" customFormat="false" ht="11.25" hidden="false" customHeight="false" outlineLevel="0" collapsed="false">
      <c r="A280" s="199" t="n">
        <v>35825</v>
      </c>
      <c r="B280" s="192" t="n">
        <v>35825</v>
      </c>
      <c r="C280" s="308" t="n">
        <f aca="false">IF(B280&lt;&gt;"",MONTH(B280),0)</f>
        <v>1</v>
      </c>
      <c r="D280" s="3" t="n">
        <v>164000</v>
      </c>
    </row>
    <row r="281" customFormat="false" ht="11.25" hidden="false" customHeight="false" outlineLevel="0" collapsed="false">
      <c r="A281" s="199" t="n">
        <v>35826</v>
      </c>
      <c r="B281" s="192" t="n">
        <v>35826</v>
      </c>
      <c r="C281" s="308" t="n">
        <f aca="false">IF(B281&lt;&gt;"",MONTH(B281),0)</f>
        <v>1</v>
      </c>
      <c r="D281" s="3" t="n">
        <v>193000</v>
      </c>
    </row>
    <row r="282" customFormat="false" ht="11.25" hidden="false" customHeight="false" outlineLevel="0" collapsed="false">
      <c r="A282" s="199" t="n">
        <v>35827</v>
      </c>
      <c r="B282" s="192" t="n">
        <v>35827</v>
      </c>
      <c r="C282" s="308" t="n">
        <f aca="false">IF(B282&lt;&gt;"",MONTH(B282),0)</f>
        <v>2</v>
      </c>
      <c r="D282" s="3" t="n">
        <v>214000</v>
      </c>
    </row>
    <row r="283" customFormat="false" ht="11.25" hidden="false" customHeight="false" outlineLevel="0" collapsed="false">
      <c r="A283" s="199" t="n">
        <v>35828</v>
      </c>
      <c r="B283" s="192" t="n">
        <v>35828</v>
      </c>
      <c r="C283" s="308" t="n">
        <f aca="false">IF(B283&lt;&gt;"",MONTH(B283),0)</f>
        <v>2</v>
      </c>
      <c r="D283" s="3" t="n">
        <v>187000</v>
      </c>
    </row>
    <row r="284" customFormat="false" ht="11.25" hidden="false" customHeight="false" outlineLevel="0" collapsed="false">
      <c r="A284" s="199" t="n">
        <v>35829</v>
      </c>
      <c r="B284" s="192" t="n">
        <v>35829</v>
      </c>
      <c r="C284" s="308" t="n">
        <f aca="false">IF(B284&lt;&gt;"",MONTH(B284),0)</f>
        <v>2</v>
      </c>
      <c r="D284" s="3" t="n">
        <v>143000</v>
      </c>
    </row>
    <row r="285" customFormat="false" ht="11.25" hidden="false" customHeight="false" outlineLevel="0" collapsed="false">
      <c r="A285" s="199" t="n">
        <v>35830</v>
      </c>
      <c r="B285" s="192" t="n">
        <v>35830</v>
      </c>
      <c r="C285" s="308" t="n">
        <f aca="false">IF(B285&lt;&gt;"",MONTH(B285),0)</f>
        <v>2</v>
      </c>
      <c r="D285" s="3" t="n">
        <v>186000</v>
      </c>
    </row>
    <row r="286" customFormat="false" ht="11.25" hidden="false" customHeight="false" outlineLevel="0" collapsed="false">
      <c r="A286" s="199" t="n">
        <v>35831</v>
      </c>
      <c r="B286" s="192" t="n">
        <v>35831</v>
      </c>
      <c r="C286" s="308" t="n">
        <f aca="false">IF(B286&lt;&gt;"",MONTH(B286),0)</f>
        <v>2</v>
      </c>
      <c r="D286" s="3" t="n">
        <v>175000</v>
      </c>
    </row>
    <row r="287" customFormat="false" ht="11.25" hidden="false" customHeight="false" outlineLevel="0" collapsed="false">
      <c r="A287" s="199" t="n">
        <v>35832</v>
      </c>
      <c r="B287" s="192" t="n">
        <v>35832</v>
      </c>
      <c r="C287" s="308" t="n">
        <f aca="false">IF(B287&lt;&gt;"",MONTH(B287),0)</f>
        <v>2</v>
      </c>
      <c r="D287" s="3" t="n">
        <v>223000</v>
      </c>
    </row>
    <row r="288" customFormat="false" ht="11.25" hidden="false" customHeight="false" outlineLevel="0" collapsed="false">
      <c r="A288" s="199" t="n">
        <v>35833</v>
      </c>
      <c r="B288" s="192" t="n">
        <v>35833</v>
      </c>
      <c r="C288" s="308" t="n">
        <f aca="false">IF(B288&lt;&gt;"",MONTH(B288),0)</f>
        <v>2</v>
      </c>
      <c r="D288" s="3" t="n">
        <v>181000</v>
      </c>
    </row>
    <row r="289" customFormat="false" ht="11.25" hidden="false" customHeight="false" outlineLevel="0" collapsed="false">
      <c r="A289" s="199" t="n">
        <v>35834</v>
      </c>
      <c r="B289" s="192" t="n">
        <v>35834</v>
      </c>
      <c r="C289" s="308" t="n">
        <f aca="false">IF(B289&lt;&gt;"",MONTH(B289),0)</f>
        <v>2</v>
      </c>
      <c r="D289" s="3" t="n">
        <v>177000</v>
      </c>
    </row>
    <row r="290" customFormat="false" ht="11.25" hidden="false" customHeight="false" outlineLevel="0" collapsed="false">
      <c r="A290" s="199" t="n">
        <v>35835</v>
      </c>
      <c r="B290" s="192" t="n">
        <v>35835</v>
      </c>
      <c r="C290" s="308" t="n">
        <f aca="false">IF(B290&lt;&gt;"",MONTH(B290),0)</f>
        <v>2</v>
      </c>
      <c r="D290" s="3" t="n">
        <v>209000</v>
      </c>
    </row>
    <row r="291" customFormat="false" ht="11.25" hidden="false" customHeight="false" outlineLevel="0" collapsed="false">
      <c r="A291" s="199" t="n">
        <v>35836</v>
      </c>
      <c r="B291" s="192" t="n">
        <v>35836</v>
      </c>
      <c r="C291" s="308" t="n">
        <f aca="false">IF(B291&lt;&gt;"",MONTH(B291),0)</f>
        <v>2</v>
      </c>
      <c r="D291" s="3" t="n">
        <v>171000</v>
      </c>
    </row>
    <row r="292" customFormat="false" ht="11.25" hidden="false" customHeight="false" outlineLevel="0" collapsed="false">
      <c r="A292" s="199" t="n">
        <v>35837</v>
      </c>
      <c r="B292" s="192" t="n">
        <v>35837</v>
      </c>
      <c r="C292" s="308" t="n">
        <f aca="false">IF(B292&lt;&gt;"",MONTH(B292),0)</f>
        <v>2</v>
      </c>
      <c r="D292" s="3" t="n">
        <v>141000</v>
      </c>
    </row>
    <row r="293" customFormat="false" ht="11.25" hidden="false" customHeight="false" outlineLevel="0" collapsed="false">
      <c r="A293" s="199" t="n">
        <v>35838</v>
      </c>
      <c r="B293" s="192" t="n">
        <v>35838</v>
      </c>
      <c r="C293" s="308" t="n">
        <f aca="false">IF(B293&lt;&gt;"",MONTH(B293),0)</f>
        <v>2</v>
      </c>
      <c r="D293" s="3" t="n">
        <v>126000</v>
      </c>
    </row>
    <row r="294" customFormat="false" ht="11.25" hidden="false" customHeight="false" outlineLevel="0" collapsed="false">
      <c r="A294" s="199" t="n">
        <v>35839</v>
      </c>
      <c r="B294" s="192" t="n">
        <v>35839</v>
      </c>
      <c r="C294" s="308" t="n">
        <f aca="false">IF(B294&lt;&gt;"",MONTH(B294),0)</f>
        <v>2</v>
      </c>
      <c r="D294" s="3" t="n">
        <v>124000</v>
      </c>
    </row>
    <row r="295" customFormat="false" ht="11.25" hidden="false" customHeight="false" outlineLevel="0" collapsed="false">
      <c r="A295" s="199" t="n">
        <v>35840</v>
      </c>
      <c r="B295" s="192" t="n">
        <v>35840</v>
      </c>
      <c r="C295" s="308" t="n">
        <f aca="false">IF(B295&lt;&gt;"",MONTH(B295),0)</f>
        <v>2</v>
      </c>
      <c r="D295" s="3" t="n">
        <v>147000</v>
      </c>
    </row>
    <row r="296" customFormat="false" ht="11.25" hidden="false" customHeight="false" outlineLevel="0" collapsed="false">
      <c r="A296" s="199" t="n">
        <v>35841</v>
      </c>
      <c r="B296" s="192" t="n">
        <v>35841</v>
      </c>
      <c r="C296" s="308" t="n">
        <f aca="false">IF(B296&lt;&gt;"",MONTH(B296),0)</f>
        <v>2</v>
      </c>
      <c r="D296" s="3" t="n">
        <v>148000</v>
      </c>
    </row>
    <row r="297" customFormat="false" ht="11.25" hidden="false" customHeight="false" outlineLevel="0" collapsed="false">
      <c r="A297" s="199" t="n">
        <v>35842</v>
      </c>
      <c r="B297" s="192" t="n">
        <v>35842</v>
      </c>
      <c r="C297" s="308" t="n">
        <f aca="false">IF(B297&lt;&gt;"",MONTH(B297),0)</f>
        <v>2</v>
      </c>
      <c r="D297" s="3" t="n">
        <v>148000</v>
      </c>
    </row>
    <row r="298" customFormat="false" ht="11.25" hidden="false" customHeight="false" outlineLevel="0" collapsed="false">
      <c r="A298" s="199" t="n">
        <v>35843</v>
      </c>
      <c r="B298" s="192" t="n">
        <v>35843</v>
      </c>
      <c r="C298" s="308" t="n">
        <f aca="false">IF(B298&lt;&gt;"",MONTH(B298),0)</f>
        <v>2</v>
      </c>
      <c r="D298" s="3" t="n">
        <v>133000</v>
      </c>
    </row>
    <row r="299" customFormat="false" ht="11.25" hidden="false" customHeight="false" outlineLevel="0" collapsed="false">
      <c r="A299" s="199" t="n">
        <v>35844</v>
      </c>
      <c r="B299" s="192" t="n">
        <v>35844</v>
      </c>
      <c r="C299" s="308" t="n">
        <f aca="false">IF(B299&lt;&gt;"",MONTH(B299),0)</f>
        <v>2</v>
      </c>
      <c r="D299" s="3" t="n">
        <v>129000</v>
      </c>
    </row>
    <row r="300" customFormat="false" ht="11.25" hidden="false" customHeight="false" outlineLevel="0" collapsed="false">
      <c r="A300" s="199" t="n">
        <v>35845</v>
      </c>
      <c r="B300" s="192" t="n">
        <v>35845</v>
      </c>
      <c r="C300" s="308" t="n">
        <f aca="false">IF(B300&lt;&gt;"",MONTH(B300),0)</f>
        <v>2</v>
      </c>
      <c r="D300" s="3" t="n">
        <v>136000</v>
      </c>
    </row>
    <row r="301" customFormat="false" ht="11.25" hidden="false" customHeight="false" outlineLevel="0" collapsed="false">
      <c r="A301" s="199" t="n">
        <v>35846</v>
      </c>
      <c r="B301" s="192" t="n">
        <v>35846</v>
      </c>
      <c r="C301" s="308" t="n">
        <f aca="false">IF(B301&lt;&gt;"",MONTH(B301),0)</f>
        <v>2</v>
      </c>
      <c r="D301" s="3" t="n">
        <v>118000</v>
      </c>
    </row>
    <row r="302" customFormat="false" ht="11.25" hidden="false" customHeight="false" outlineLevel="0" collapsed="false">
      <c r="A302" s="199" t="n">
        <v>35847</v>
      </c>
      <c r="B302" s="192" t="n">
        <v>35847</v>
      </c>
      <c r="C302" s="308" t="n">
        <f aca="false">IF(B302&lt;&gt;"",MONTH(B302),0)</f>
        <v>2</v>
      </c>
      <c r="D302" s="3" t="n">
        <v>164000</v>
      </c>
    </row>
    <row r="303" customFormat="false" ht="11.25" hidden="false" customHeight="false" outlineLevel="0" collapsed="false">
      <c r="A303" s="199" t="n">
        <v>35848</v>
      </c>
      <c r="B303" s="192" t="n">
        <v>35848</v>
      </c>
      <c r="C303" s="308" t="n">
        <f aca="false">IF(B303&lt;&gt;"",MONTH(B303),0)</f>
        <v>2</v>
      </c>
      <c r="D303" s="3" t="n">
        <v>169000</v>
      </c>
    </row>
    <row r="304" customFormat="false" ht="11.25" hidden="false" customHeight="false" outlineLevel="0" collapsed="false">
      <c r="A304" s="199" t="n">
        <v>35849</v>
      </c>
      <c r="B304" s="192" t="n">
        <v>35849</v>
      </c>
      <c r="C304" s="308" t="n">
        <f aca="false">IF(B304&lt;&gt;"",MONTH(B304),0)</f>
        <v>2</v>
      </c>
      <c r="D304" s="3" t="n">
        <v>152000</v>
      </c>
    </row>
    <row r="305" customFormat="false" ht="11.25" hidden="false" customHeight="false" outlineLevel="0" collapsed="false">
      <c r="A305" s="199" t="n">
        <v>35850</v>
      </c>
      <c r="B305" s="192" t="n">
        <v>35850</v>
      </c>
      <c r="C305" s="308" t="n">
        <f aca="false">IF(B305&lt;&gt;"",MONTH(B305),0)</f>
        <v>2</v>
      </c>
      <c r="D305" s="3" t="n">
        <v>145000</v>
      </c>
    </row>
    <row r="306" customFormat="false" ht="11.25" hidden="false" customHeight="false" outlineLevel="0" collapsed="false">
      <c r="A306" s="199" t="n">
        <v>35851</v>
      </c>
      <c r="B306" s="192" t="n">
        <v>35851</v>
      </c>
      <c r="C306" s="308" t="n">
        <f aca="false">IF(B306&lt;&gt;"",MONTH(B306),0)</f>
        <v>2</v>
      </c>
      <c r="D306" s="3" t="n">
        <v>141000</v>
      </c>
    </row>
    <row r="307" customFormat="false" ht="11.25" hidden="false" customHeight="false" outlineLevel="0" collapsed="false">
      <c r="A307" s="199" t="n">
        <v>35852</v>
      </c>
      <c r="B307" s="192" t="n">
        <v>35852</v>
      </c>
      <c r="C307" s="308" t="n">
        <f aca="false">IF(B307&lt;&gt;"",MONTH(B307),0)</f>
        <v>2</v>
      </c>
      <c r="D307" s="3" t="n">
        <v>98000</v>
      </c>
    </row>
    <row r="308" customFormat="false" ht="11.25" hidden="false" customHeight="false" outlineLevel="0" collapsed="false">
      <c r="A308" s="199" t="n">
        <v>35853</v>
      </c>
      <c r="B308" s="192" t="n">
        <v>35853</v>
      </c>
      <c r="C308" s="308" t="n">
        <f aca="false">IF(B308&lt;&gt;"",MONTH(B308),0)</f>
        <v>2</v>
      </c>
      <c r="D308" s="3" t="n">
        <v>86000</v>
      </c>
    </row>
    <row r="309" customFormat="false" ht="11.25" hidden="false" customHeight="false" outlineLevel="0" collapsed="false">
      <c r="A309" s="199" t="n">
        <v>35854</v>
      </c>
      <c r="B309" s="192" t="n">
        <v>35854</v>
      </c>
      <c r="C309" s="308" t="n">
        <f aca="false">IF(B309&lt;&gt;"",MONTH(B309),0)</f>
        <v>2</v>
      </c>
      <c r="D309" s="3" t="n">
        <v>116000</v>
      </c>
    </row>
    <row r="310" customFormat="false" ht="11.25" hidden="false" customHeight="false" outlineLevel="0" collapsed="false">
      <c r="A310" s="199" t="n">
        <v>35855</v>
      </c>
      <c r="B310" s="192" t="n">
        <v>35855</v>
      </c>
      <c r="C310" s="308" t="n">
        <f aca="false">IF(B310&lt;&gt;"",MONTH(B310),0)</f>
        <v>3</v>
      </c>
      <c r="D310" s="3" t="n">
        <v>225000</v>
      </c>
    </row>
    <row r="311" customFormat="false" ht="11.25" hidden="false" customHeight="false" outlineLevel="0" collapsed="false">
      <c r="A311" s="199" t="n">
        <v>35856</v>
      </c>
      <c r="B311" s="192" t="n">
        <v>35856</v>
      </c>
      <c r="C311" s="308" t="n">
        <f aca="false">IF(B311&lt;&gt;"",MONTH(B311),0)</f>
        <v>3</v>
      </c>
      <c r="D311" s="3" t="n">
        <v>242000</v>
      </c>
    </row>
    <row r="312" customFormat="false" ht="11.25" hidden="false" customHeight="false" outlineLevel="0" collapsed="false">
      <c r="A312" s="199" t="n">
        <v>35857</v>
      </c>
      <c r="B312" s="192" t="n">
        <v>35857</v>
      </c>
      <c r="C312" s="308" t="n">
        <f aca="false">IF(B312&lt;&gt;"",MONTH(B312),0)</f>
        <v>3</v>
      </c>
      <c r="D312" s="3" t="n">
        <v>263000</v>
      </c>
    </row>
    <row r="313" customFormat="false" ht="11.25" hidden="false" customHeight="false" outlineLevel="0" collapsed="false">
      <c r="A313" s="199" t="n">
        <v>35858</v>
      </c>
      <c r="B313" s="192" t="n">
        <v>35858</v>
      </c>
      <c r="C313" s="308" t="n">
        <f aca="false">IF(B313&lt;&gt;"",MONTH(B313),0)</f>
        <v>3</v>
      </c>
      <c r="D313" s="3" t="n">
        <v>261000</v>
      </c>
    </row>
    <row r="314" customFormat="false" ht="11.25" hidden="false" customHeight="false" outlineLevel="0" collapsed="false">
      <c r="A314" s="199" t="n">
        <v>35859</v>
      </c>
      <c r="B314" s="192" t="n">
        <v>35859</v>
      </c>
      <c r="C314" s="308" t="n">
        <f aca="false">IF(B314&lt;&gt;"",MONTH(B314),0)</f>
        <v>3</v>
      </c>
      <c r="D314" s="3" t="n">
        <v>256000</v>
      </c>
    </row>
    <row r="315" customFormat="false" ht="11.25" hidden="false" customHeight="false" outlineLevel="0" collapsed="false">
      <c r="A315" s="199" t="n">
        <v>35860</v>
      </c>
      <c r="B315" s="192" t="n">
        <v>35860</v>
      </c>
      <c r="C315" s="308" t="n">
        <f aca="false">IF(B315&lt;&gt;"",MONTH(B315),0)</f>
        <v>3</v>
      </c>
      <c r="D315" s="3" t="n">
        <v>264000</v>
      </c>
    </row>
    <row r="316" customFormat="false" ht="11.25" hidden="false" customHeight="false" outlineLevel="0" collapsed="false">
      <c r="A316" s="199" t="n">
        <v>35861</v>
      </c>
      <c r="B316" s="192" t="n">
        <v>35861</v>
      </c>
      <c r="C316" s="308" t="n">
        <f aca="false">IF(B316&lt;&gt;"",MONTH(B316),0)</f>
        <v>3</v>
      </c>
      <c r="D316" s="3" t="n">
        <v>257000</v>
      </c>
    </row>
    <row r="317" customFormat="false" ht="11.25" hidden="false" customHeight="false" outlineLevel="0" collapsed="false">
      <c r="A317" s="199" t="n">
        <v>35862</v>
      </c>
      <c r="B317" s="192" t="n">
        <v>35862</v>
      </c>
      <c r="C317" s="308" t="n">
        <f aca="false">IF(B317&lt;&gt;"",MONTH(B317),0)</f>
        <v>3</v>
      </c>
      <c r="D317" s="3" t="n">
        <v>237000</v>
      </c>
    </row>
    <row r="318" customFormat="false" ht="11.25" hidden="false" customHeight="false" outlineLevel="0" collapsed="false">
      <c r="A318" s="199" t="n">
        <v>35863</v>
      </c>
      <c r="B318" s="192" t="n">
        <v>35863</v>
      </c>
      <c r="C318" s="308" t="n">
        <f aca="false">IF(B318&lt;&gt;"",MONTH(B318),0)</f>
        <v>3</v>
      </c>
      <c r="D318" s="3" t="n">
        <v>242000</v>
      </c>
    </row>
    <row r="319" customFormat="false" ht="11.25" hidden="false" customHeight="false" outlineLevel="0" collapsed="false">
      <c r="A319" s="199" t="n">
        <v>35864</v>
      </c>
      <c r="B319" s="192" t="n">
        <v>35864</v>
      </c>
      <c r="C319" s="308" t="n">
        <f aca="false">IF(B319&lt;&gt;"",MONTH(B319),0)</f>
        <v>3</v>
      </c>
      <c r="D319" s="3" t="n">
        <v>270000</v>
      </c>
    </row>
    <row r="320" customFormat="false" ht="11.25" hidden="false" customHeight="false" outlineLevel="0" collapsed="false">
      <c r="A320" s="199" t="n">
        <v>35865</v>
      </c>
      <c r="B320" s="192" t="n">
        <v>35865</v>
      </c>
      <c r="C320" s="308" t="n">
        <f aca="false">IF(B320&lt;&gt;"",MONTH(B320),0)</f>
        <v>3</v>
      </c>
      <c r="D320" s="3" t="n">
        <v>267000</v>
      </c>
    </row>
    <row r="321" customFormat="false" ht="11.25" hidden="false" customHeight="false" outlineLevel="0" collapsed="false">
      <c r="A321" s="199" t="n">
        <v>35866</v>
      </c>
      <c r="B321" s="192" t="n">
        <v>35866</v>
      </c>
      <c r="C321" s="308" t="n">
        <f aca="false">IF(B321&lt;&gt;"",MONTH(B321),0)</f>
        <v>3</v>
      </c>
      <c r="D321" s="3" t="n">
        <v>284000</v>
      </c>
    </row>
    <row r="322" customFormat="false" ht="11.25" hidden="false" customHeight="false" outlineLevel="0" collapsed="false">
      <c r="A322" s="199" t="n">
        <v>35867</v>
      </c>
      <c r="B322" s="192" t="n">
        <v>35867</v>
      </c>
      <c r="C322" s="308" t="n">
        <f aca="false">IF(B322&lt;&gt;"",MONTH(B322),0)</f>
        <v>3</v>
      </c>
      <c r="D322" s="3" t="n">
        <v>267000</v>
      </c>
    </row>
    <row r="323" customFormat="false" ht="11.25" hidden="false" customHeight="false" outlineLevel="0" collapsed="false">
      <c r="A323" s="199" t="n">
        <v>35868</v>
      </c>
      <c r="B323" s="192" t="n">
        <v>35868</v>
      </c>
      <c r="C323" s="308" t="n">
        <f aca="false">IF(B323&lt;&gt;"",MONTH(B323),0)</f>
        <v>3</v>
      </c>
      <c r="D323" s="3" t="n">
        <v>252000</v>
      </c>
    </row>
    <row r="324" customFormat="false" ht="11.25" hidden="false" customHeight="false" outlineLevel="0" collapsed="false">
      <c r="A324" s="199" t="n">
        <v>35869</v>
      </c>
      <c r="B324" s="192" t="n">
        <v>35869</v>
      </c>
      <c r="C324" s="308" t="n">
        <f aca="false">IF(B324&lt;&gt;"",MONTH(B324),0)</f>
        <v>3</v>
      </c>
      <c r="D324" s="3" t="n">
        <v>249000</v>
      </c>
    </row>
    <row r="325" customFormat="false" ht="11.25" hidden="false" customHeight="false" outlineLevel="0" collapsed="false">
      <c r="A325" s="199" t="n">
        <v>35870</v>
      </c>
      <c r="B325" s="192" t="n">
        <v>35870</v>
      </c>
      <c r="C325" s="308" t="n">
        <f aca="false">IF(B325&lt;&gt;"",MONTH(B325),0)</f>
        <v>3</v>
      </c>
      <c r="D325" s="3" t="n">
        <v>268000</v>
      </c>
    </row>
    <row r="326" customFormat="false" ht="11.25" hidden="false" customHeight="false" outlineLevel="0" collapsed="false">
      <c r="A326" s="199" t="n">
        <v>35871</v>
      </c>
      <c r="B326" s="192" t="n">
        <v>35871</v>
      </c>
      <c r="C326" s="308" t="n">
        <f aca="false">IF(B326&lt;&gt;"",MONTH(B326),0)</f>
        <v>3</v>
      </c>
      <c r="D326" s="3" t="n">
        <v>330000</v>
      </c>
    </row>
    <row r="327" customFormat="false" ht="11.25" hidden="false" customHeight="false" outlineLevel="0" collapsed="false">
      <c r="A327" s="199" t="n">
        <v>35872</v>
      </c>
      <c r="B327" s="192" t="n">
        <v>35872</v>
      </c>
      <c r="C327" s="308" t="n">
        <f aca="false">IF(B327&lt;&gt;"",MONTH(B327),0)</f>
        <v>3</v>
      </c>
      <c r="D327" s="3" t="n">
        <v>332000</v>
      </c>
    </row>
    <row r="328" customFormat="false" ht="11.25" hidden="false" customHeight="false" outlineLevel="0" collapsed="false">
      <c r="A328" s="199" t="n">
        <v>35873</v>
      </c>
      <c r="B328" s="192" t="n">
        <v>35873</v>
      </c>
      <c r="C328" s="308" t="n">
        <f aca="false">IF(B328&lt;&gt;"",MONTH(B328),0)</f>
        <v>3</v>
      </c>
      <c r="D328" s="3" t="n">
        <v>292000</v>
      </c>
    </row>
    <row r="329" customFormat="false" ht="11.25" hidden="false" customHeight="false" outlineLevel="0" collapsed="false">
      <c r="A329" s="199" t="n">
        <v>35874</v>
      </c>
      <c r="B329" s="192" t="n">
        <v>35874</v>
      </c>
      <c r="C329" s="308" t="n">
        <f aca="false">IF(B329&lt;&gt;"",MONTH(B329),0)</f>
        <v>3</v>
      </c>
      <c r="D329" s="3" t="n">
        <v>283000</v>
      </c>
    </row>
    <row r="330" customFormat="false" ht="11.25" hidden="false" customHeight="false" outlineLevel="0" collapsed="false">
      <c r="A330" s="199" t="n">
        <v>35875</v>
      </c>
      <c r="B330" s="192" t="n">
        <v>35875</v>
      </c>
      <c r="C330" s="308" t="n">
        <f aca="false">IF(B330&lt;&gt;"",MONTH(B330),0)</f>
        <v>3</v>
      </c>
      <c r="D330" s="3" t="n">
        <v>290000</v>
      </c>
    </row>
    <row r="331" customFormat="false" ht="11.25" hidden="false" customHeight="false" outlineLevel="0" collapsed="false">
      <c r="A331" s="199" t="n">
        <v>35876</v>
      </c>
      <c r="B331" s="192" t="n">
        <v>35876</v>
      </c>
      <c r="C331" s="308" t="n">
        <f aca="false">IF(B331&lt;&gt;"",MONTH(B331),0)</f>
        <v>3</v>
      </c>
      <c r="D331" s="3" t="n">
        <v>282000</v>
      </c>
    </row>
    <row r="332" customFormat="false" ht="11.25" hidden="false" customHeight="false" outlineLevel="0" collapsed="false">
      <c r="A332" s="199" t="n">
        <v>35877</v>
      </c>
      <c r="B332" s="192" t="n">
        <v>35877</v>
      </c>
      <c r="C332" s="308" t="n">
        <f aca="false">IF(B332&lt;&gt;"",MONTH(B332),0)</f>
        <v>3</v>
      </c>
      <c r="D332" s="3" t="n">
        <v>229000</v>
      </c>
    </row>
    <row r="333" customFormat="false" ht="11.25" hidden="false" customHeight="false" outlineLevel="0" collapsed="false">
      <c r="A333" s="199" t="n">
        <v>35878</v>
      </c>
      <c r="B333" s="192" t="n">
        <v>35878</v>
      </c>
      <c r="C333" s="308" t="n">
        <f aca="false">IF(B333&lt;&gt;"",MONTH(B333),0)</f>
        <v>3</v>
      </c>
      <c r="D333" s="3" t="n">
        <v>242000</v>
      </c>
    </row>
    <row r="334" customFormat="false" ht="11.25" hidden="false" customHeight="false" outlineLevel="0" collapsed="false">
      <c r="A334" s="199" t="n">
        <v>35879</v>
      </c>
      <c r="B334" s="192" t="n">
        <v>35879</v>
      </c>
      <c r="C334" s="308" t="n">
        <f aca="false">IF(B334&lt;&gt;"",MONTH(B334),0)</f>
        <v>3</v>
      </c>
      <c r="D334" s="3" t="n">
        <v>298000</v>
      </c>
    </row>
    <row r="335" customFormat="false" ht="11.25" hidden="false" customHeight="false" outlineLevel="0" collapsed="false">
      <c r="A335" s="199" t="n">
        <v>35880</v>
      </c>
      <c r="B335" s="192" t="n">
        <v>35880</v>
      </c>
      <c r="C335" s="308" t="n">
        <f aca="false">IF(B335&lt;&gt;"",MONTH(B335),0)</f>
        <v>3</v>
      </c>
      <c r="D335" s="3" t="n">
        <v>314000</v>
      </c>
    </row>
    <row r="336" customFormat="false" ht="11.25" hidden="false" customHeight="false" outlineLevel="0" collapsed="false">
      <c r="A336" s="199" t="n">
        <v>35881</v>
      </c>
      <c r="B336" s="192" t="n">
        <v>35881</v>
      </c>
      <c r="C336" s="308" t="n">
        <f aca="false">IF(B336&lt;&gt;"",MONTH(B336),0)</f>
        <v>3</v>
      </c>
      <c r="D336" s="3" t="n">
        <v>301000</v>
      </c>
    </row>
    <row r="337" customFormat="false" ht="11.25" hidden="false" customHeight="false" outlineLevel="0" collapsed="false">
      <c r="A337" s="199" t="n">
        <v>35882</v>
      </c>
      <c r="B337" s="192" t="n">
        <v>35882</v>
      </c>
      <c r="C337" s="308" t="n">
        <f aca="false">IF(B337&lt;&gt;"",MONTH(B337),0)</f>
        <v>3</v>
      </c>
      <c r="D337" s="3" t="n">
        <v>309000</v>
      </c>
    </row>
    <row r="338" customFormat="false" ht="11.25" hidden="false" customHeight="false" outlineLevel="0" collapsed="false">
      <c r="A338" s="199" t="n">
        <v>35883</v>
      </c>
      <c r="B338" s="192" t="n">
        <v>35883</v>
      </c>
      <c r="C338" s="308" t="n">
        <f aca="false">IF(B338&lt;&gt;"",MONTH(B338),0)</f>
        <v>3</v>
      </c>
      <c r="D338" s="3" t="n">
        <v>288000</v>
      </c>
    </row>
    <row r="339" customFormat="false" ht="11.25" hidden="false" customHeight="false" outlineLevel="0" collapsed="false">
      <c r="A339" s="199" t="n">
        <v>35884</v>
      </c>
      <c r="B339" s="192" t="n">
        <v>35884</v>
      </c>
      <c r="C339" s="308" t="n">
        <f aca="false">IF(B339&lt;&gt;"",MONTH(B339),0)</f>
        <v>3</v>
      </c>
      <c r="D339" s="3" t="n">
        <v>321000</v>
      </c>
    </row>
    <row r="340" customFormat="false" ht="11.25" hidden="false" customHeight="false" outlineLevel="0" collapsed="false">
      <c r="A340" s="199" t="n">
        <v>35885</v>
      </c>
      <c r="B340" s="192" t="n">
        <v>35885</v>
      </c>
      <c r="C340" s="308" t="n">
        <f aca="false">IF(B340&lt;&gt;"",MONTH(B340),0)</f>
        <v>3</v>
      </c>
      <c r="D340" s="3" t="n">
        <v>324000</v>
      </c>
    </row>
    <row r="341" customFormat="false" ht="11.25" hidden="false" customHeight="false" outlineLevel="0" collapsed="false">
      <c r="A341" s="199" t="n">
        <v>35886</v>
      </c>
      <c r="B341" s="192" t="n">
        <v>35886</v>
      </c>
      <c r="C341" s="308" t="n">
        <f aca="false">IF(B341&lt;&gt;"",MONTH(B341),0)</f>
        <v>4</v>
      </c>
      <c r="D341" s="3" t="n">
        <v>286000</v>
      </c>
    </row>
    <row r="342" customFormat="false" ht="11.25" hidden="false" customHeight="false" outlineLevel="0" collapsed="false">
      <c r="A342" s="199" t="n">
        <v>35887</v>
      </c>
      <c r="B342" s="192" t="n">
        <v>35887</v>
      </c>
      <c r="C342" s="308" t="n">
        <f aca="false">IF(B342&lt;&gt;"",MONTH(B342),0)</f>
        <v>4</v>
      </c>
      <c r="D342" s="3" t="n">
        <v>374000</v>
      </c>
    </row>
    <row r="343" customFormat="false" ht="11.25" hidden="false" customHeight="false" outlineLevel="0" collapsed="false">
      <c r="A343" s="199" t="n">
        <v>35888</v>
      </c>
      <c r="B343" s="192" t="n">
        <v>35888</v>
      </c>
      <c r="C343" s="308" t="n">
        <f aca="false">IF(B343&lt;&gt;"",MONTH(B343),0)</f>
        <v>4</v>
      </c>
      <c r="D343" s="3" t="n">
        <v>337000</v>
      </c>
    </row>
    <row r="344" customFormat="false" ht="11.25" hidden="false" customHeight="false" outlineLevel="0" collapsed="false">
      <c r="A344" s="199" t="n">
        <v>35889</v>
      </c>
      <c r="B344" s="192" t="n">
        <v>35889</v>
      </c>
      <c r="C344" s="308" t="n">
        <f aca="false">IF(B344&lt;&gt;"",MONTH(B344),0)</f>
        <v>4</v>
      </c>
      <c r="D344" s="3" t="n">
        <v>329000</v>
      </c>
    </row>
    <row r="345" customFormat="false" ht="11.25" hidden="false" customHeight="false" outlineLevel="0" collapsed="false">
      <c r="A345" s="199" t="n">
        <v>35890</v>
      </c>
      <c r="B345" s="192" t="n">
        <v>35890</v>
      </c>
      <c r="C345" s="308" t="n">
        <f aca="false">IF(B345&lt;&gt;"",MONTH(B345),0)</f>
        <v>4</v>
      </c>
      <c r="D345" s="3" t="n">
        <v>377000</v>
      </c>
    </row>
    <row r="346" customFormat="false" ht="11.25" hidden="false" customHeight="false" outlineLevel="0" collapsed="false">
      <c r="A346" s="199" t="n">
        <v>35891</v>
      </c>
      <c r="B346" s="192" t="n">
        <v>35891</v>
      </c>
      <c r="C346" s="308" t="n">
        <f aca="false">IF(B346&lt;&gt;"",MONTH(B346),0)</f>
        <v>4</v>
      </c>
      <c r="D346" s="3" t="n">
        <v>390000</v>
      </c>
    </row>
    <row r="347" customFormat="false" ht="11.25" hidden="false" customHeight="false" outlineLevel="0" collapsed="false">
      <c r="A347" s="199" t="n">
        <v>35892</v>
      </c>
      <c r="B347" s="192" t="n">
        <v>35892</v>
      </c>
      <c r="C347" s="308" t="n">
        <f aca="false">IF(B347&lt;&gt;"",MONTH(B347),0)</f>
        <v>4</v>
      </c>
      <c r="D347" s="3" t="n">
        <v>384000</v>
      </c>
    </row>
    <row r="348" customFormat="false" ht="11.25" hidden="false" customHeight="false" outlineLevel="0" collapsed="false">
      <c r="A348" s="199" t="n">
        <v>35893</v>
      </c>
      <c r="B348" s="192" t="n">
        <v>35893</v>
      </c>
      <c r="C348" s="308" t="n">
        <f aca="false">IF(B348&lt;&gt;"",MONTH(B348),0)</f>
        <v>4</v>
      </c>
      <c r="D348" s="3" t="n">
        <v>380000</v>
      </c>
    </row>
    <row r="349" customFormat="false" ht="11.25" hidden="false" customHeight="false" outlineLevel="0" collapsed="false">
      <c r="A349" s="199" t="n">
        <v>35894</v>
      </c>
      <c r="B349" s="192" t="n">
        <v>35894</v>
      </c>
      <c r="C349" s="308" t="n">
        <f aca="false">IF(B349&lt;&gt;"",MONTH(B349),0)</f>
        <v>4</v>
      </c>
      <c r="D349" s="3" t="n">
        <v>347000</v>
      </c>
    </row>
    <row r="350" customFormat="false" ht="11.25" hidden="false" customHeight="false" outlineLevel="0" collapsed="false">
      <c r="A350" s="199" t="n">
        <v>35895</v>
      </c>
      <c r="B350" s="192" t="n">
        <v>35895</v>
      </c>
      <c r="C350" s="308" t="n">
        <f aca="false">IF(B350&lt;&gt;"",MONTH(B350),0)</f>
        <v>4</v>
      </c>
      <c r="D350" s="3" t="n">
        <v>383000</v>
      </c>
    </row>
    <row r="351" customFormat="false" ht="11.25" hidden="false" customHeight="false" outlineLevel="0" collapsed="false">
      <c r="A351" s="199" t="n">
        <v>35896</v>
      </c>
      <c r="B351" s="192" t="n">
        <v>35896</v>
      </c>
      <c r="C351" s="308" t="n">
        <f aca="false">IF(B351&lt;&gt;"",MONTH(B351),0)</f>
        <v>4</v>
      </c>
      <c r="D351" s="3" t="n">
        <v>410000</v>
      </c>
    </row>
    <row r="352" customFormat="false" ht="11.25" hidden="false" customHeight="false" outlineLevel="0" collapsed="false">
      <c r="A352" s="199" t="n">
        <v>35897</v>
      </c>
      <c r="B352" s="192" t="n">
        <v>35897</v>
      </c>
      <c r="C352" s="308" t="n">
        <f aca="false">IF(B352&lt;&gt;"",MONTH(B352),0)</f>
        <v>4</v>
      </c>
      <c r="D352" s="3" t="n">
        <v>424000</v>
      </c>
    </row>
    <row r="353" customFormat="false" ht="11.25" hidden="false" customHeight="false" outlineLevel="0" collapsed="false">
      <c r="A353" s="199" t="n">
        <v>35898</v>
      </c>
      <c r="B353" s="192" t="n">
        <v>35898</v>
      </c>
      <c r="C353" s="308" t="n">
        <f aca="false">IF(B353&lt;&gt;"",MONTH(B353),0)</f>
        <v>4</v>
      </c>
      <c r="D353" s="3" t="n">
        <v>427000</v>
      </c>
    </row>
    <row r="354" customFormat="false" ht="11.25" hidden="false" customHeight="false" outlineLevel="0" collapsed="false">
      <c r="A354" s="199" t="n">
        <v>35899</v>
      </c>
      <c r="B354" s="192" t="n">
        <v>35899</v>
      </c>
      <c r="C354" s="308" t="n">
        <f aca="false">IF(B354&lt;&gt;"",MONTH(B354),0)</f>
        <v>4</v>
      </c>
      <c r="D354" s="3" t="n">
        <v>408000</v>
      </c>
    </row>
    <row r="355" customFormat="false" ht="11.25" hidden="false" customHeight="false" outlineLevel="0" collapsed="false">
      <c r="A355" s="199" t="n">
        <v>35900</v>
      </c>
      <c r="B355" s="192" t="n">
        <v>35900</v>
      </c>
      <c r="C355" s="308" t="n">
        <f aca="false">IF(B355&lt;&gt;"",MONTH(B355),0)</f>
        <v>4</v>
      </c>
      <c r="D355" s="3" t="n">
        <v>405000</v>
      </c>
    </row>
    <row r="356" customFormat="false" ht="11.25" hidden="false" customHeight="false" outlineLevel="0" collapsed="false">
      <c r="A356" s="199" t="n">
        <v>35901</v>
      </c>
      <c r="B356" s="192" t="n">
        <v>35901</v>
      </c>
      <c r="C356" s="308" t="n">
        <f aca="false">IF(B356&lt;&gt;"",MONTH(B356),0)</f>
        <v>4</v>
      </c>
      <c r="D356" s="3" t="n">
        <v>383000</v>
      </c>
    </row>
    <row r="357" customFormat="false" ht="11.25" hidden="false" customHeight="false" outlineLevel="0" collapsed="false">
      <c r="A357" s="199" t="n">
        <v>35902</v>
      </c>
      <c r="B357" s="192" t="n">
        <v>35902</v>
      </c>
      <c r="C357" s="308" t="n">
        <f aca="false">IF(B357&lt;&gt;"",MONTH(B357),0)</f>
        <v>4</v>
      </c>
      <c r="D357" s="3" t="n">
        <v>357000</v>
      </c>
    </row>
    <row r="358" customFormat="false" ht="11.25" hidden="false" customHeight="false" outlineLevel="0" collapsed="false">
      <c r="A358" s="199" t="n">
        <v>35903</v>
      </c>
      <c r="B358" s="192" t="n">
        <v>35903</v>
      </c>
      <c r="C358" s="308" t="n">
        <f aca="false">IF(B358&lt;&gt;"",MONTH(B358),0)</f>
        <v>4</v>
      </c>
      <c r="D358" s="3" t="n">
        <v>400000</v>
      </c>
    </row>
    <row r="359" customFormat="false" ht="11.25" hidden="false" customHeight="false" outlineLevel="0" collapsed="false">
      <c r="A359" s="199" t="n">
        <v>35904</v>
      </c>
      <c r="B359" s="192" t="n">
        <v>35904</v>
      </c>
      <c r="C359" s="308" t="n">
        <f aca="false">IF(B359&lt;&gt;"",MONTH(B359),0)</f>
        <v>4</v>
      </c>
      <c r="D359" s="3" t="n">
        <v>381000</v>
      </c>
    </row>
    <row r="360" customFormat="false" ht="11.25" hidden="false" customHeight="false" outlineLevel="0" collapsed="false">
      <c r="A360" s="199" t="n">
        <v>35905</v>
      </c>
      <c r="B360" s="192" t="n">
        <v>35905</v>
      </c>
      <c r="C360" s="308" t="n">
        <f aca="false">IF(B360&lt;&gt;"",MONTH(B360),0)</f>
        <v>4</v>
      </c>
      <c r="D360" s="3" t="n">
        <v>397000</v>
      </c>
    </row>
    <row r="361" customFormat="false" ht="11.25" hidden="false" customHeight="false" outlineLevel="0" collapsed="false">
      <c r="A361" s="199" t="n">
        <v>35906</v>
      </c>
      <c r="B361" s="192" t="n">
        <v>35906</v>
      </c>
      <c r="C361" s="308" t="n">
        <f aca="false">IF(B361&lt;&gt;"",MONTH(B361),0)</f>
        <v>4</v>
      </c>
      <c r="D361" s="3" t="n">
        <v>434000</v>
      </c>
    </row>
    <row r="362" customFormat="false" ht="11.25" hidden="false" customHeight="false" outlineLevel="0" collapsed="false">
      <c r="A362" s="199" t="n">
        <v>35907</v>
      </c>
      <c r="B362" s="192" t="n">
        <v>35907</v>
      </c>
      <c r="C362" s="308" t="n">
        <f aca="false">IF(B362&lt;&gt;"",MONTH(B362),0)</f>
        <v>4</v>
      </c>
      <c r="D362" s="3" t="n">
        <v>421000</v>
      </c>
    </row>
    <row r="363" customFormat="false" ht="11.25" hidden="false" customHeight="false" outlineLevel="0" collapsed="false">
      <c r="A363" s="199" t="n">
        <v>35908</v>
      </c>
      <c r="B363" s="192" t="n">
        <v>35908</v>
      </c>
      <c r="C363" s="308" t="n">
        <f aca="false">IF(B363&lt;&gt;"",MONTH(B363),0)</f>
        <v>4</v>
      </c>
      <c r="D363" s="3" t="n">
        <v>445000</v>
      </c>
    </row>
    <row r="364" customFormat="false" ht="11.25" hidden="false" customHeight="false" outlineLevel="0" collapsed="false">
      <c r="A364" s="199" t="n">
        <v>35909</v>
      </c>
      <c r="B364" s="192" t="n">
        <v>35909</v>
      </c>
      <c r="C364" s="308" t="n">
        <f aca="false">IF(B364&lt;&gt;"",MONTH(B364),0)</f>
        <v>4</v>
      </c>
      <c r="D364" s="3" t="n">
        <v>393000</v>
      </c>
    </row>
    <row r="365" customFormat="false" ht="11.25" hidden="false" customHeight="false" outlineLevel="0" collapsed="false">
      <c r="A365" s="199" t="n">
        <v>35910</v>
      </c>
      <c r="B365" s="192" t="n">
        <v>35910</v>
      </c>
      <c r="C365" s="308" t="n">
        <f aca="false">IF(B365&lt;&gt;"",MONTH(B365),0)</f>
        <v>4</v>
      </c>
      <c r="D365" s="3" t="n">
        <v>386000</v>
      </c>
    </row>
    <row r="366" customFormat="false" ht="11.25" hidden="false" customHeight="false" outlineLevel="0" collapsed="false">
      <c r="A366" s="199" t="n">
        <v>35911</v>
      </c>
      <c r="B366" s="192" t="n">
        <v>35911</v>
      </c>
      <c r="C366" s="308" t="n">
        <f aca="false">IF(B366&lt;&gt;"",MONTH(B366),0)</f>
        <v>4</v>
      </c>
      <c r="D366" s="3" t="n">
        <v>376000</v>
      </c>
    </row>
    <row r="367" customFormat="false" ht="11.25" hidden="false" customHeight="false" outlineLevel="0" collapsed="false">
      <c r="A367" s="199" t="n">
        <v>35912</v>
      </c>
      <c r="B367" s="192" t="n">
        <v>35912</v>
      </c>
      <c r="C367" s="308" t="n">
        <f aca="false">IF(B367&lt;&gt;"",MONTH(B367),0)</f>
        <v>4</v>
      </c>
      <c r="D367" s="3" t="n">
        <v>386000</v>
      </c>
    </row>
    <row r="368" customFormat="false" ht="11.25" hidden="false" customHeight="false" outlineLevel="0" collapsed="false">
      <c r="A368" s="199" t="n">
        <v>35913</v>
      </c>
      <c r="B368" s="192" t="n">
        <v>35913</v>
      </c>
      <c r="C368" s="308" t="n">
        <f aca="false">IF(B368&lt;&gt;"",MONTH(B368),0)</f>
        <v>4</v>
      </c>
      <c r="D368" s="3" t="n">
        <v>399000</v>
      </c>
    </row>
    <row r="369" customFormat="false" ht="11.25" hidden="false" customHeight="false" outlineLevel="0" collapsed="false">
      <c r="A369" s="199" t="n">
        <v>35914</v>
      </c>
      <c r="B369" s="192" t="n">
        <v>35914</v>
      </c>
      <c r="C369" s="308" t="n">
        <f aca="false">IF(B369&lt;&gt;"",MONTH(B369),0)</f>
        <v>4</v>
      </c>
      <c r="D369" s="3" t="n">
        <v>406000</v>
      </c>
    </row>
    <row r="370" customFormat="false" ht="11.25" hidden="false" customHeight="false" outlineLevel="0" collapsed="false">
      <c r="A370" s="199" t="n">
        <v>35915</v>
      </c>
      <c r="B370" s="192" t="n">
        <v>35915</v>
      </c>
      <c r="C370" s="308" t="n">
        <f aca="false">IF(B370&lt;&gt;"",MONTH(B370),0)</f>
        <v>4</v>
      </c>
      <c r="D370" s="3" t="n">
        <v>353000</v>
      </c>
    </row>
    <row r="371" customFormat="false" ht="11.25" hidden="false" customHeight="false" outlineLevel="0" collapsed="false">
      <c r="A371" s="199" t="n">
        <v>35916</v>
      </c>
      <c r="B371" s="192" t="n">
        <v>35916</v>
      </c>
      <c r="C371" s="308" t="n">
        <f aca="false">IF(B371&lt;&gt;"",MONTH(B371),0)</f>
        <v>5</v>
      </c>
      <c r="D371" s="3" t="s">
        <v>80</v>
      </c>
    </row>
    <row r="372" customFormat="false" ht="11.25" hidden="false" customHeight="false" outlineLevel="0" collapsed="false">
      <c r="A372" s="199" t="n">
        <v>35917</v>
      </c>
      <c r="B372" s="192" t="n">
        <v>35917</v>
      </c>
      <c r="C372" s="308" t="n">
        <f aca="false">IF(B372&lt;&gt;"",MONTH(B372),0)</f>
        <v>5</v>
      </c>
      <c r="D372" s="3" t="s">
        <v>80</v>
      </c>
    </row>
    <row r="373" customFormat="false" ht="11.25" hidden="false" customHeight="false" outlineLevel="0" collapsed="false">
      <c r="A373" s="199" t="n">
        <v>35918</v>
      </c>
      <c r="B373" s="192" t="n">
        <v>35918</v>
      </c>
      <c r="C373" s="308" t="n">
        <f aca="false">IF(B373&lt;&gt;"",MONTH(B373),0)</f>
        <v>5</v>
      </c>
      <c r="D373" s="3" t="s">
        <v>80</v>
      </c>
    </row>
    <row r="374" customFormat="false" ht="11.25" hidden="false" customHeight="false" outlineLevel="0" collapsed="false">
      <c r="A374" s="199" t="n">
        <v>35919</v>
      </c>
      <c r="B374" s="192" t="n">
        <v>35919</v>
      </c>
      <c r="C374" s="308" t="n">
        <f aca="false">IF(B374&lt;&gt;"",MONTH(B374),0)</f>
        <v>5</v>
      </c>
      <c r="D374" s="3" t="s">
        <v>80</v>
      </c>
    </row>
    <row r="375" customFormat="false" ht="11.25" hidden="false" customHeight="false" outlineLevel="0" collapsed="false">
      <c r="A375" s="199" t="n">
        <v>35920</v>
      </c>
      <c r="B375" s="192" t="n">
        <v>35920</v>
      </c>
      <c r="C375" s="308" t="n">
        <f aca="false">IF(B375&lt;&gt;"",MONTH(B375),0)</f>
        <v>5</v>
      </c>
      <c r="D375" s="3" t="s">
        <v>80</v>
      </c>
    </row>
    <row r="376" customFormat="false" ht="11.25" hidden="false" customHeight="false" outlineLevel="0" collapsed="false">
      <c r="A376" s="199" t="n">
        <v>35921</v>
      </c>
      <c r="B376" s="192" t="n">
        <v>35921</v>
      </c>
      <c r="C376" s="308" t="n">
        <f aca="false">IF(B376&lt;&gt;"",MONTH(B376),0)</f>
        <v>5</v>
      </c>
      <c r="D376" s="3" t="s">
        <v>80</v>
      </c>
    </row>
    <row r="377" customFormat="false" ht="11.25" hidden="false" customHeight="false" outlineLevel="0" collapsed="false">
      <c r="A377" s="199" t="n">
        <v>35922</v>
      </c>
      <c r="B377" s="192" t="n">
        <v>35922</v>
      </c>
      <c r="C377" s="308" t="n">
        <f aca="false">IF(B377&lt;&gt;"",MONTH(B377),0)</f>
        <v>5</v>
      </c>
      <c r="D377" s="3" t="s">
        <v>80</v>
      </c>
    </row>
    <row r="378" customFormat="false" ht="11.25" hidden="false" customHeight="false" outlineLevel="0" collapsed="false">
      <c r="A378" s="199" t="n">
        <v>35923</v>
      </c>
      <c r="B378" s="192" t="n">
        <v>35923</v>
      </c>
      <c r="C378" s="308" t="n">
        <f aca="false">IF(B378&lt;&gt;"",MONTH(B378),0)</f>
        <v>5</v>
      </c>
      <c r="D378" s="3" t="s">
        <v>80</v>
      </c>
    </row>
    <row r="379" customFormat="false" ht="11.25" hidden="false" customHeight="false" outlineLevel="0" collapsed="false">
      <c r="A379" s="199" t="n">
        <v>35924</v>
      </c>
      <c r="B379" s="192" t="n">
        <v>35924</v>
      </c>
      <c r="C379" s="308" t="n">
        <f aca="false">IF(B379&lt;&gt;"",MONTH(B379),0)</f>
        <v>5</v>
      </c>
      <c r="D379" s="3" t="s">
        <v>80</v>
      </c>
    </row>
    <row r="380" customFormat="false" ht="11.25" hidden="false" customHeight="false" outlineLevel="0" collapsed="false">
      <c r="A380" s="199" t="n">
        <v>35925</v>
      </c>
      <c r="B380" s="192" t="n">
        <v>35925</v>
      </c>
      <c r="C380" s="308" t="n">
        <f aca="false">IF(B380&lt;&gt;"",MONTH(B380),0)</f>
        <v>5</v>
      </c>
      <c r="D380" s="3" t="s">
        <v>80</v>
      </c>
    </row>
    <row r="381" customFormat="false" ht="11.25" hidden="false" customHeight="false" outlineLevel="0" collapsed="false">
      <c r="A381" s="199" t="n">
        <v>35926</v>
      </c>
      <c r="B381" s="192" t="n">
        <v>35926</v>
      </c>
      <c r="C381" s="308" t="n">
        <f aca="false">IF(B381&lt;&gt;"",MONTH(B381),0)</f>
        <v>5</v>
      </c>
      <c r="D381" s="3" t="s">
        <v>80</v>
      </c>
    </row>
    <row r="382" customFormat="false" ht="11.25" hidden="false" customHeight="false" outlineLevel="0" collapsed="false">
      <c r="A382" s="199" t="n">
        <v>35927</v>
      </c>
      <c r="B382" s="192" t="n">
        <v>35927</v>
      </c>
      <c r="C382" s="308" t="n">
        <f aca="false">IF(B382&lt;&gt;"",MONTH(B382),0)</f>
        <v>5</v>
      </c>
      <c r="D382" s="3" t="s">
        <v>80</v>
      </c>
    </row>
    <row r="383" customFormat="false" ht="11.25" hidden="false" customHeight="false" outlineLevel="0" collapsed="false">
      <c r="A383" s="199" t="n">
        <v>35928</v>
      </c>
      <c r="B383" s="192" t="n">
        <v>35928</v>
      </c>
      <c r="C383" s="308" t="n">
        <f aca="false">IF(B383&lt;&gt;"",MONTH(B383),0)</f>
        <v>5</v>
      </c>
      <c r="D383" s="3" t="s">
        <v>80</v>
      </c>
    </row>
    <row r="384" customFormat="false" ht="11.25" hidden="false" customHeight="false" outlineLevel="0" collapsed="false">
      <c r="A384" s="199" t="n">
        <v>35929</v>
      </c>
      <c r="B384" s="192" t="n">
        <v>35929</v>
      </c>
      <c r="C384" s="308" t="n">
        <f aca="false">IF(B384&lt;&gt;"",MONTH(B384),0)</f>
        <v>5</v>
      </c>
      <c r="D384" s="3" t="s">
        <v>80</v>
      </c>
    </row>
    <row r="385" customFormat="false" ht="11.25" hidden="false" customHeight="false" outlineLevel="0" collapsed="false">
      <c r="A385" s="199" t="n">
        <v>35930</v>
      </c>
      <c r="B385" s="192" t="n">
        <v>35930</v>
      </c>
      <c r="C385" s="308" t="n">
        <f aca="false">IF(B385&lt;&gt;"",MONTH(B385),0)</f>
        <v>5</v>
      </c>
      <c r="D385" s="3" t="s">
        <v>80</v>
      </c>
    </row>
    <row r="386" customFormat="false" ht="11.25" hidden="false" customHeight="false" outlineLevel="0" collapsed="false">
      <c r="A386" s="199" t="n">
        <v>35931</v>
      </c>
      <c r="B386" s="192" t="n">
        <v>35931</v>
      </c>
      <c r="C386" s="308" t="n">
        <f aca="false">IF(B386&lt;&gt;"",MONTH(B386),0)</f>
        <v>5</v>
      </c>
      <c r="D386" s="3" t="s">
        <v>80</v>
      </c>
    </row>
    <row r="387" customFormat="false" ht="11.25" hidden="false" customHeight="false" outlineLevel="0" collapsed="false">
      <c r="A387" s="199" t="n">
        <v>35932</v>
      </c>
      <c r="B387" s="192" t="n">
        <v>35932</v>
      </c>
      <c r="C387" s="308" t="n">
        <f aca="false">IF(B387&lt;&gt;"",MONTH(B387),0)</f>
        <v>5</v>
      </c>
      <c r="D387" s="3" t="s">
        <v>80</v>
      </c>
    </row>
    <row r="388" customFormat="false" ht="11.25" hidden="false" customHeight="false" outlineLevel="0" collapsed="false">
      <c r="A388" s="199" t="n">
        <v>35933</v>
      </c>
      <c r="B388" s="192" t="n">
        <v>35933</v>
      </c>
      <c r="C388" s="308" t="n">
        <f aca="false">IF(B388&lt;&gt;"",MONTH(B388),0)</f>
        <v>5</v>
      </c>
      <c r="D388" s="3" t="s">
        <v>80</v>
      </c>
    </row>
    <row r="389" customFormat="false" ht="11.25" hidden="false" customHeight="false" outlineLevel="0" collapsed="false">
      <c r="A389" s="199" t="n">
        <v>35934</v>
      </c>
      <c r="B389" s="192" t="n">
        <v>35934</v>
      </c>
      <c r="C389" s="308" t="n">
        <f aca="false">IF(B389&lt;&gt;"",MONTH(B389),0)</f>
        <v>5</v>
      </c>
      <c r="D389" s="3" t="s">
        <v>80</v>
      </c>
    </row>
    <row r="390" customFormat="false" ht="11.25" hidden="false" customHeight="false" outlineLevel="0" collapsed="false">
      <c r="A390" s="199" t="n">
        <v>35935</v>
      </c>
      <c r="B390" s="192" t="n">
        <v>35935</v>
      </c>
      <c r="C390" s="308" t="n">
        <f aca="false">IF(B390&lt;&gt;"",MONTH(B390),0)</f>
        <v>5</v>
      </c>
      <c r="D390" s="3" t="s">
        <v>80</v>
      </c>
    </row>
    <row r="391" customFormat="false" ht="11.25" hidden="false" customHeight="false" outlineLevel="0" collapsed="false">
      <c r="A391" s="199" t="n">
        <v>35936</v>
      </c>
      <c r="B391" s="192" t="n">
        <v>35936</v>
      </c>
      <c r="C391" s="308" t="n">
        <f aca="false">IF(B391&lt;&gt;"",MONTH(B391),0)</f>
        <v>5</v>
      </c>
      <c r="D391" s="3" t="s">
        <v>80</v>
      </c>
    </row>
    <row r="392" customFormat="false" ht="11.25" hidden="false" customHeight="false" outlineLevel="0" collapsed="false">
      <c r="A392" s="199" t="n">
        <v>35937</v>
      </c>
      <c r="B392" s="192" t="n">
        <v>35937</v>
      </c>
      <c r="C392" s="308" t="n">
        <f aca="false">IF(B392&lt;&gt;"",MONTH(B392),0)</f>
        <v>5</v>
      </c>
      <c r="D392" s="3" t="s">
        <v>80</v>
      </c>
    </row>
    <row r="393" customFormat="false" ht="11.25" hidden="false" customHeight="false" outlineLevel="0" collapsed="false">
      <c r="A393" s="199" t="n">
        <v>35938</v>
      </c>
      <c r="B393" s="192" t="n">
        <v>35938</v>
      </c>
      <c r="C393" s="308" t="n">
        <f aca="false">IF(B393&lt;&gt;"",MONTH(B393),0)</f>
        <v>5</v>
      </c>
      <c r="D393" s="3" t="s">
        <v>80</v>
      </c>
    </row>
    <row r="394" customFormat="false" ht="11.25" hidden="false" customHeight="false" outlineLevel="0" collapsed="false">
      <c r="A394" s="199" t="n">
        <v>35939</v>
      </c>
      <c r="B394" s="192" t="n">
        <v>35939</v>
      </c>
      <c r="C394" s="308" t="n">
        <f aca="false">IF(B394&lt;&gt;"",MONTH(B394),0)</f>
        <v>5</v>
      </c>
      <c r="D394" s="3" t="s">
        <v>80</v>
      </c>
    </row>
    <row r="395" customFormat="false" ht="11.25" hidden="false" customHeight="false" outlineLevel="0" collapsed="false">
      <c r="A395" s="199" t="n">
        <v>35940</v>
      </c>
      <c r="B395" s="192" t="n">
        <v>35940</v>
      </c>
      <c r="C395" s="308" t="n">
        <f aca="false">IF(B395&lt;&gt;"",MONTH(B395),0)</f>
        <v>5</v>
      </c>
      <c r="D395" s="3" t="s">
        <v>80</v>
      </c>
    </row>
    <row r="396" customFormat="false" ht="11.25" hidden="false" customHeight="false" outlineLevel="0" collapsed="false">
      <c r="A396" s="199" t="n">
        <v>35941</v>
      </c>
      <c r="B396" s="192" t="n">
        <v>35941</v>
      </c>
      <c r="C396" s="308" t="n">
        <f aca="false">IF(B396&lt;&gt;"",MONTH(B396),0)</f>
        <v>5</v>
      </c>
      <c r="D396" s="3" t="s">
        <v>80</v>
      </c>
    </row>
    <row r="397" customFormat="false" ht="11.25" hidden="false" customHeight="false" outlineLevel="0" collapsed="false">
      <c r="A397" s="199" t="n">
        <v>35942</v>
      </c>
      <c r="B397" s="192" t="n">
        <v>35942</v>
      </c>
      <c r="C397" s="308" t="n">
        <f aca="false">IF(B397&lt;&gt;"",MONTH(B397),0)</f>
        <v>5</v>
      </c>
      <c r="D397" s="3" t="s">
        <v>80</v>
      </c>
    </row>
    <row r="398" customFormat="false" ht="11.25" hidden="false" customHeight="false" outlineLevel="0" collapsed="false">
      <c r="A398" s="199" t="n">
        <v>35943</v>
      </c>
      <c r="B398" s="192" t="n">
        <v>35943</v>
      </c>
      <c r="C398" s="308" t="n">
        <f aca="false">IF(B398&lt;&gt;"",MONTH(B398),0)</f>
        <v>5</v>
      </c>
      <c r="D398" s="3" t="s">
        <v>80</v>
      </c>
    </row>
    <row r="399" customFormat="false" ht="11.25" hidden="false" customHeight="false" outlineLevel="0" collapsed="false">
      <c r="A399" s="199" t="n">
        <v>35944</v>
      </c>
      <c r="B399" s="192" t="n">
        <v>35944</v>
      </c>
      <c r="C399" s="308" t="n">
        <f aca="false">IF(B399&lt;&gt;"",MONTH(B399),0)</f>
        <v>5</v>
      </c>
      <c r="D399" s="3" t="s">
        <v>80</v>
      </c>
    </row>
    <row r="400" customFormat="false" ht="11.25" hidden="false" customHeight="false" outlineLevel="0" collapsed="false">
      <c r="A400" s="199" t="n">
        <v>35945</v>
      </c>
      <c r="B400" s="192" t="n">
        <v>35945</v>
      </c>
      <c r="C400" s="308" t="n">
        <f aca="false">IF(B400&lt;&gt;"",MONTH(B400),0)</f>
        <v>5</v>
      </c>
      <c r="D400" s="3" t="s">
        <v>80</v>
      </c>
    </row>
    <row r="401" customFormat="false" ht="11.25" hidden="false" customHeight="false" outlineLevel="0" collapsed="false">
      <c r="A401" s="199" t="n">
        <v>35946</v>
      </c>
      <c r="B401" s="192" t="n">
        <v>35946</v>
      </c>
      <c r="C401" s="308" t="n">
        <f aca="false">IF(B401&lt;&gt;"",MONTH(B401),0)</f>
        <v>5</v>
      </c>
      <c r="D401" s="3" t="s">
        <v>80</v>
      </c>
    </row>
    <row r="402" customFormat="false" ht="11.25" hidden="false" customHeight="false" outlineLevel="0" collapsed="false">
      <c r="A402" s="199" t="n">
        <v>35947</v>
      </c>
      <c r="B402" s="192" t="n">
        <v>35947</v>
      </c>
      <c r="C402" s="308" t="n">
        <f aca="false">IF(B402&lt;&gt;"",MONTH(B402),0)</f>
        <v>6</v>
      </c>
      <c r="D402" s="3" t="s">
        <v>80</v>
      </c>
    </row>
    <row r="403" customFormat="false" ht="11.25" hidden="false" customHeight="false" outlineLevel="0" collapsed="false">
      <c r="A403" s="199" t="n">
        <v>35948</v>
      </c>
      <c r="B403" s="192" t="n">
        <v>35948</v>
      </c>
      <c r="C403" s="308" t="n">
        <f aca="false">IF(B403&lt;&gt;"",MONTH(B403),0)</f>
        <v>6</v>
      </c>
      <c r="D403" s="3" t="s">
        <v>80</v>
      </c>
    </row>
    <row r="404" customFormat="false" ht="11.25" hidden="false" customHeight="false" outlineLevel="0" collapsed="false">
      <c r="A404" s="199" t="n">
        <v>35949</v>
      </c>
      <c r="B404" s="192" t="n">
        <v>35949</v>
      </c>
      <c r="C404" s="308" t="n">
        <f aca="false">IF(B404&lt;&gt;"",MONTH(B404),0)</f>
        <v>6</v>
      </c>
      <c r="D404" s="3" t="s">
        <v>80</v>
      </c>
    </row>
    <row r="405" customFormat="false" ht="11.25" hidden="false" customHeight="false" outlineLevel="0" collapsed="false">
      <c r="A405" s="199" t="n">
        <v>35950</v>
      </c>
      <c r="B405" s="192" t="n">
        <v>35950</v>
      </c>
      <c r="C405" s="308" t="n">
        <f aca="false">IF(B405&lt;&gt;"",MONTH(B405),0)</f>
        <v>6</v>
      </c>
      <c r="D405" s="3" t="s">
        <v>80</v>
      </c>
    </row>
    <row r="406" customFormat="false" ht="11.25" hidden="false" customHeight="false" outlineLevel="0" collapsed="false">
      <c r="A406" s="199" t="n">
        <v>35951</v>
      </c>
      <c r="B406" s="192" t="n">
        <v>35951</v>
      </c>
      <c r="C406" s="308" t="n">
        <f aca="false">IF(B406&lt;&gt;"",MONTH(B406),0)</f>
        <v>6</v>
      </c>
      <c r="D406" s="3" t="s">
        <v>80</v>
      </c>
    </row>
    <row r="407" customFormat="false" ht="11.25" hidden="false" customHeight="false" outlineLevel="0" collapsed="false">
      <c r="A407" s="199" t="n">
        <v>35952</v>
      </c>
      <c r="B407" s="192" t="n">
        <v>35952</v>
      </c>
      <c r="C407" s="308" t="n">
        <f aca="false">IF(B407&lt;&gt;"",MONTH(B407),0)</f>
        <v>6</v>
      </c>
      <c r="D407" s="3" t="s">
        <v>80</v>
      </c>
    </row>
    <row r="408" customFormat="false" ht="11.25" hidden="false" customHeight="false" outlineLevel="0" collapsed="false">
      <c r="A408" s="199" t="n">
        <v>35953</v>
      </c>
      <c r="B408" s="192" t="n">
        <v>35953</v>
      </c>
      <c r="C408" s="308" t="n">
        <f aca="false">IF(B408&lt;&gt;"",MONTH(B408),0)</f>
        <v>6</v>
      </c>
      <c r="D408" s="3" t="s">
        <v>80</v>
      </c>
    </row>
    <row r="409" customFormat="false" ht="11.25" hidden="false" customHeight="false" outlineLevel="0" collapsed="false">
      <c r="A409" s="199" t="n">
        <v>35954</v>
      </c>
      <c r="B409" s="192" t="n">
        <v>35954</v>
      </c>
      <c r="C409" s="308" t="n">
        <f aca="false">IF(B409&lt;&gt;"",MONTH(B409),0)</f>
        <v>6</v>
      </c>
      <c r="D409" s="3" t="s">
        <v>80</v>
      </c>
    </row>
    <row r="410" customFormat="false" ht="11.25" hidden="false" customHeight="false" outlineLevel="0" collapsed="false">
      <c r="A410" s="199" t="n">
        <v>35955</v>
      </c>
      <c r="B410" s="192" t="n">
        <v>35955</v>
      </c>
      <c r="C410" s="308" t="n">
        <f aca="false">IF(B410&lt;&gt;"",MONTH(B410),0)</f>
        <v>6</v>
      </c>
      <c r="D410" s="3" t="s">
        <v>80</v>
      </c>
    </row>
    <row r="411" customFormat="false" ht="11.25" hidden="false" customHeight="false" outlineLevel="0" collapsed="false">
      <c r="A411" s="199" t="n">
        <v>35956</v>
      </c>
      <c r="B411" s="192" t="n">
        <v>35956</v>
      </c>
      <c r="C411" s="308" t="n">
        <f aca="false">IF(B411&lt;&gt;"",MONTH(B411),0)</f>
        <v>6</v>
      </c>
      <c r="D411" s="3" t="s">
        <v>80</v>
      </c>
    </row>
    <row r="412" customFormat="false" ht="11.25" hidden="false" customHeight="false" outlineLevel="0" collapsed="false">
      <c r="A412" s="199" t="n">
        <v>35957</v>
      </c>
      <c r="B412" s="192" t="n">
        <v>35957</v>
      </c>
      <c r="C412" s="308" t="n">
        <f aca="false">IF(B412&lt;&gt;"",MONTH(B412),0)</f>
        <v>6</v>
      </c>
      <c r="D412" s="3" t="s">
        <v>80</v>
      </c>
    </row>
    <row r="413" customFormat="false" ht="11.25" hidden="false" customHeight="false" outlineLevel="0" collapsed="false">
      <c r="A413" s="199" t="n">
        <v>35958</v>
      </c>
      <c r="B413" s="192" t="n">
        <v>35958</v>
      </c>
      <c r="C413" s="308" t="n">
        <f aca="false">IF(B413&lt;&gt;"",MONTH(B413),0)</f>
        <v>6</v>
      </c>
      <c r="D413" s="3" t="s">
        <v>80</v>
      </c>
    </row>
    <row r="414" customFormat="false" ht="11.25" hidden="false" customHeight="false" outlineLevel="0" collapsed="false">
      <c r="A414" s="199" t="n">
        <v>35959</v>
      </c>
      <c r="B414" s="192" t="n">
        <v>35959</v>
      </c>
      <c r="C414" s="308" t="n">
        <f aca="false">IF(B414&lt;&gt;"",MONTH(B414),0)</f>
        <v>6</v>
      </c>
      <c r="D414" s="3" t="s">
        <v>80</v>
      </c>
    </row>
    <row r="415" customFormat="false" ht="11.25" hidden="false" customHeight="false" outlineLevel="0" collapsed="false">
      <c r="A415" s="199" t="n">
        <v>35960</v>
      </c>
      <c r="B415" s="192" t="n">
        <v>35960</v>
      </c>
      <c r="C415" s="308" t="n">
        <f aca="false">IF(B415&lt;&gt;"",MONTH(B415),0)</f>
        <v>6</v>
      </c>
      <c r="D415" s="3" t="s">
        <v>80</v>
      </c>
    </row>
    <row r="416" customFormat="false" ht="11.25" hidden="false" customHeight="false" outlineLevel="0" collapsed="false">
      <c r="A416" s="199" t="n">
        <v>35961</v>
      </c>
      <c r="B416" s="192" t="n">
        <v>35961</v>
      </c>
      <c r="C416" s="308" t="n">
        <f aca="false">IF(B416&lt;&gt;"",MONTH(B416),0)</f>
        <v>6</v>
      </c>
      <c r="D416" s="3" t="s">
        <v>80</v>
      </c>
    </row>
    <row r="417" customFormat="false" ht="11.25" hidden="false" customHeight="false" outlineLevel="0" collapsed="false">
      <c r="A417" s="199" t="n">
        <v>35962</v>
      </c>
      <c r="B417" s="192" t="n">
        <v>35962</v>
      </c>
      <c r="C417" s="308" t="n">
        <f aca="false">IF(B417&lt;&gt;"",MONTH(B417),0)</f>
        <v>6</v>
      </c>
      <c r="D417" s="3" t="s">
        <v>80</v>
      </c>
    </row>
    <row r="418" customFormat="false" ht="11.25" hidden="false" customHeight="false" outlineLevel="0" collapsed="false">
      <c r="A418" s="199" t="n">
        <v>35963</v>
      </c>
      <c r="B418" s="192" t="n">
        <v>35963</v>
      </c>
      <c r="C418" s="308" t="n">
        <f aca="false">IF(B418&lt;&gt;"",MONTH(B418),0)</f>
        <v>6</v>
      </c>
      <c r="D418" s="3" t="s">
        <v>80</v>
      </c>
    </row>
    <row r="419" customFormat="false" ht="11.25" hidden="false" customHeight="false" outlineLevel="0" collapsed="false">
      <c r="A419" s="199" t="n">
        <v>35964</v>
      </c>
      <c r="B419" s="192" t="n">
        <v>35964</v>
      </c>
      <c r="C419" s="308" t="n">
        <f aca="false">IF(B419&lt;&gt;"",MONTH(B419),0)</f>
        <v>6</v>
      </c>
      <c r="D419" s="3" t="s">
        <v>80</v>
      </c>
    </row>
    <row r="420" customFormat="false" ht="11.25" hidden="false" customHeight="false" outlineLevel="0" collapsed="false">
      <c r="A420" s="199" t="n">
        <v>35965</v>
      </c>
      <c r="B420" s="192" t="n">
        <v>35965</v>
      </c>
      <c r="C420" s="308" t="n">
        <f aca="false">IF(B420&lt;&gt;"",MONTH(B420),0)</f>
        <v>6</v>
      </c>
      <c r="D420" s="3" t="s">
        <v>80</v>
      </c>
    </row>
    <row r="421" customFormat="false" ht="11.25" hidden="false" customHeight="false" outlineLevel="0" collapsed="false">
      <c r="A421" s="199" t="n">
        <v>35966</v>
      </c>
      <c r="B421" s="192" t="n">
        <v>35966</v>
      </c>
      <c r="C421" s="308" t="n">
        <f aca="false">IF(B421&lt;&gt;"",MONTH(B421),0)</f>
        <v>6</v>
      </c>
      <c r="D421" s="3" t="s">
        <v>80</v>
      </c>
    </row>
    <row r="422" customFormat="false" ht="11.25" hidden="false" customHeight="false" outlineLevel="0" collapsed="false">
      <c r="A422" s="199" t="n">
        <v>35967</v>
      </c>
      <c r="B422" s="192" t="n">
        <v>35967</v>
      </c>
      <c r="C422" s="308" t="n">
        <f aca="false">IF(B422&lt;&gt;"",MONTH(B422),0)</f>
        <v>6</v>
      </c>
      <c r="D422" s="3" t="s">
        <v>80</v>
      </c>
    </row>
    <row r="423" customFormat="false" ht="11.25" hidden="false" customHeight="false" outlineLevel="0" collapsed="false">
      <c r="A423" s="199" t="n">
        <v>35968</v>
      </c>
      <c r="B423" s="192" t="n">
        <v>35968</v>
      </c>
      <c r="C423" s="308" t="n">
        <f aca="false">IF(B423&lt;&gt;"",MONTH(B423),0)</f>
        <v>6</v>
      </c>
      <c r="D423" s="3" t="s">
        <v>80</v>
      </c>
    </row>
    <row r="424" customFormat="false" ht="11.25" hidden="false" customHeight="false" outlineLevel="0" collapsed="false">
      <c r="A424" s="199" t="n">
        <v>35969</v>
      </c>
      <c r="B424" s="192" t="n">
        <v>35969</v>
      </c>
      <c r="C424" s="308" t="n">
        <f aca="false">IF(B424&lt;&gt;"",MONTH(B424),0)</f>
        <v>6</v>
      </c>
      <c r="D424" s="3" t="s">
        <v>80</v>
      </c>
    </row>
    <row r="425" customFormat="false" ht="11.25" hidden="false" customHeight="false" outlineLevel="0" collapsed="false">
      <c r="A425" s="199" t="n">
        <v>35970</v>
      </c>
      <c r="B425" s="192" t="n">
        <v>35970</v>
      </c>
      <c r="C425" s="308" t="n">
        <f aca="false">IF(B425&lt;&gt;"",MONTH(B425),0)</f>
        <v>6</v>
      </c>
      <c r="D425" s="3" t="s">
        <v>80</v>
      </c>
    </row>
    <row r="426" customFormat="false" ht="11.25" hidden="false" customHeight="false" outlineLevel="0" collapsed="false">
      <c r="A426" s="199" t="n">
        <v>35971</v>
      </c>
      <c r="B426" s="192" t="n">
        <v>35971</v>
      </c>
      <c r="C426" s="308" t="n">
        <f aca="false">IF(B426&lt;&gt;"",MONTH(B426),0)</f>
        <v>6</v>
      </c>
      <c r="D426" s="3" t="s">
        <v>80</v>
      </c>
    </row>
    <row r="427" customFormat="false" ht="11.25" hidden="false" customHeight="false" outlineLevel="0" collapsed="false">
      <c r="A427" s="199" t="n">
        <v>35972</v>
      </c>
      <c r="B427" s="192" t="n">
        <v>35972</v>
      </c>
      <c r="C427" s="308" t="n">
        <f aca="false">IF(B427&lt;&gt;"",MONTH(B427),0)</f>
        <v>6</v>
      </c>
      <c r="D427" s="3" t="s">
        <v>80</v>
      </c>
    </row>
    <row r="428" customFormat="false" ht="11.25" hidden="false" customHeight="false" outlineLevel="0" collapsed="false">
      <c r="A428" s="199" t="n">
        <v>35973</v>
      </c>
      <c r="B428" s="192" t="n">
        <v>35973</v>
      </c>
      <c r="C428" s="308" t="n">
        <f aca="false">IF(B428&lt;&gt;"",MONTH(B428),0)</f>
        <v>6</v>
      </c>
      <c r="D428" s="3" t="s">
        <v>80</v>
      </c>
    </row>
    <row r="429" customFormat="false" ht="11.25" hidden="false" customHeight="false" outlineLevel="0" collapsed="false">
      <c r="A429" s="199" t="n">
        <v>35974</v>
      </c>
      <c r="B429" s="192" t="n">
        <v>35974</v>
      </c>
      <c r="C429" s="308" t="n">
        <f aca="false">IF(B429&lt;&gt;"",MONTH(B429),0)</f>
        <v>6</v>
      </c>
      <c r="D429" s="3" t="s">
        <v>80</v>
      </c>
    </row>
    <row r="430" customFormat="false" ht="11.25" hidden="false" customHeight="false" outlineLevel="0" collapsed="false">
      <c r="A430" s="199" t="n">
        <v>35975</v>
      </c>
      <c r="B430" s="192" t="n">
        <v>35975</v>
      </c>
      <c r="C430" s="308" t="n">
        <f aca="false">IF(B430&lt;&gt;"",MONTH(B430),0)</f>
        <v>6</v>
      </c>
      <c r="D430" s="3" t="s">
        <v>80</v>
      </c>
    </row>
    <row r="431" customFormat="false" ht="11.25" hidden="false" customHeight="false" outlineLevel="0" collapsed="false">
      <c r="A431" s="199" t="n">
        <v>35976</v>
      </c>
      <c r="B431" s="192" t="n">
        <v>35976</v>
      </c>
      <c r="C431" s="308" t="n">
        <f aca="false">IF(B431&lt;&gt;"",MONTH(B431),0)</f>
        <v>6</v>
      </c>
      <c r="D431" s="3" t="s">
        <v>80</v>
      </c>
    </row>
    <row r="432" customFormat="false" ht="11.25" hidden="false" customHeight="false" outlineLevel="0" collapsed="false">
      <c r="A432" s="199" t="n">
        <v>35977</v>
      </c>
      <c r="B432" s="192" t="n">
        <v>35977</v>
      </c>
      <c r="C432" s="308" t="n">
        <f aca="false">IF(B432&lt;&gt;"",MONTH(B432),0)</f>
        <v>7</v>
      </c>
      <c r="D432" s="3" t="s">
        <v>80</v>
      </c>
    </row>
    <row r="433" customFormat="false" ht="11.25" hidden="false" customHeight="false" outlineLevel="0" collapsed="false">
      <c r="A433" s="199" t="n">
        <v>35978</v>
      </c>
      <c r="B433" s="192" t="n">
        <v>35978</v>
      </c>
      <c r="C433" s="308" t="n">
        <f aca="false">IF(B433&lt;&gt;"",MONTH(B433),0)</f>
        <v>7</v>
      </c>
      <c r="D433" s="3" t="s">
        <v>80</v>
      </c>
    </row>
    <row r="434" customFormat="false" ht="11.25" hidden="false" customHeight="false" outlineLevel="0" collapsed="false">
      <c r="A434" s="199" t="n">
        <v>35979</v>
      </c>
      <c r="B434" s="192" t="n">
        <v>35979</v>
      </c>
      <c r="C434" s="308" t="n">
        <f aca="false">IF(B434&lt;&gt;"",MONTH(B434),0)</f>
        <v>7</v>
      </c>
      <c r="D434" s="3" t="s">
        <v>80</v>
      </c>
    </row>
    <row r="435" customFormat="false" ht="11.25" hidden="false" customHeight="false" outlineLevel="0" collapsed="false">
      <c r="A435" s="199" t="n">
        <v>35980</v>
      </c>
      <c r="B435" s="192" t="n">
        <v>35980</v>
      </c>
      <c r="C435" s="308" t="n">
        <f aca="false">IF(B435&lt;&gt;"",MONTH(B435),0)</f>
        <v>7</v>
      </c>
      <c r="D435" s="3" t="s">
        <v>80</v>
      </c>
    </row>
    <row r="436" customFormat="false" ht="11.25" hidden="false" customHeight="false" outlineLevel="0" collapsed="false">
      <c r="A436" s="199" t="n">
        <v>35981</v>
      </c>
      <c r="B436" s="192" t="n">
        <v>35981</v>
      </c>
      <c r="C436" s="308" t="n">
        <f aca="false">IF(B436&lt;&gt;"",MONTH(B436),0)</f>
        <v>7</v>
      </c>
      <c r="D436" s="3" t="s">
        <v>80</v>
      </c>
    </row>
    <row r="437" customFormat="false" ht="11.25" hidden="false" customHeight="false" outlineLevel="0" collapsed="false">
      <c r="A437" s="199" t="n">
        <v>35982</v>
      </c>
      <c r="B437" s="192" t="n">
        <v>35982</v>
      </c>
      <c r="C437" s="308" t="n">
        <f aca="false">IF(B437&lt;&gt;"",MONTH(B437),0)</f>
        <v>7</v>
      </c>
      <c r="D437" s="3" t="s">
        <v>80</v>
      </c>
    </row>
    <row r="438" customFormat="false" ht="11.25" hidden="false" customHeight="false" outlineLevel="0" collapsed="false">
      <c r="A438" s="199" t="n">
        <v>35983</v>
      </c>
      <c r="B438" s="192" t="n">
        <v>35983</v>
      </c>
      <c r="C438" s="308" t="n">
        <f aca="false">IF(B438&lt;&gt;"",MONTH(B438),0)</f>
        <v>7</v>
      </c>
      <c r="D438" s="3" t="s">
        <v>80</v>
      </c>
    </row>
    <row r="439" customFormat="false" ht="11.25" hidden="false" customHeight="false" outlineLevel="0" collapsed="false">
      <c r="A439" s="199" t="n">
        <v>35984</v>
      </c>
      <c r="B439" s="192" t="n">
        <v>35984</v>
      </c>
      <c r="C439" s="308" t="n">
        <f aca="false">IF(B439&lt;&gt;"",MONTH(B439),0)</f>
        <v>7</v>
      </c>
      <c r="D439" s="3" t="s">
        <v>80</v>
      </c>
    </row>
    <row r="440" customFormat="false" ht="11.25" hidden="false" customHeight="false" outlineLevel="0" collapsed="false">
      <c r="A440" s="199" t="n">
        <v>35985</v>
      </c>
      <c r="B440" s="192" t="n">
        <v>35985</v>
      </c>
      <c r="C440" s="308" t="n">
        <f aca="false">IF(B440&lt;&gt;"",MONTH(B440),0)</f>
        <v>7</v>
      </c>
      <c r="D440" s="3" t="s">
        <v>80</v>
      </c>
    </row>
    <row r="441" customFormat="false" ht="11.25" hidden="false" customHeight="false" outlineLevel="0" collapsed="false">
      <c r="A441" s="199" t="n">
        <v>35986</v>
      </c>
      <c r="B441" s="192" t="n">
        <v>35986</v>
      </c>
      <c r="C441" s="308" t="n">
        <f aca="false">IF(B441&lt;&gt;"",MONTH(B441),0)</f>
        <v>7</v>
      </c>
      <c r="D441" s="3" t="s">
        <v>80</v>
      </c>
    </row>
    <row r="442" customFormat="false" ht="11.25" hidden="false" customHeight="false" outlineLevel="0" collapsed="false">
      <c r="A442" s="199" t="n">
        <v>35987</v>
      </c>
      <c r="B442" s="192" t="n">
        <v>35987</v>
      </c>
      <c r="C442" s="308" t="n">
        <f aca="false">IF(B442&lt;&gt;"",MONTH(B442),0)</f>
        <v>7</v>
      </c>
      <c r="D442" s="3" t="s">
        <v>80</v>
      </c>
    </row>
    <row r="443" customFormat="false" ht="11.25" hidden="false" customHeight="false" outlineLevel="0" collapsed="false">
      <c r="A443" s="199" t="n">
        <v>35988</v>
      </c>
      <c r="B443" s="192" t="n">
        <v>35988</v>
      </c>
      <c r="C443" s="308" t="n">
        <f aca="false">IF(B443&lt;&gt;"",MONTH(B443),0)</f>
        <v>7</v>
      </c>
      <c r="D443" s="3" t="s">
        <v>80</v>
      </c>
    </row>
    <row r="444" customFormat="false" ht="11.25" hidden="false" customHeight="false" outlineLevel="0" collapsed="false">
      <c r="A444" s="199" t="n">
        <v>35989</v>
      </c>
      <c r="B444" s="192" t="n">
        <v>35989</v>
      </c>
      <c r="C444" s="308" t="n">
        <f aca="false">IF(B444&lt;&gt;"",MONTH(B444),0)</f>
        <v>7</v>
      </c>
      <c r="D444" s="3" t="s">
        <v>80</v>
      </c>
    </row>
    <row r="445" customFormat="false" ht="11.25" hidden="false" customHeight="false" outlineLevel="0" collapsed="false">
      <c r="A445" s="199" t="n">
        <v>35990</v>
      </c>
      <c r="B445" s="192" t="n">
        <v>35990</v>
      </c>
      <c r="C445" s="308" t="n">
        <f aca="false">IF(B445&lt;&gt;"",MONTH(B445),0)</f>
        <v>7</v>
      </c>
      <c r="D445" s="3" t="s">
        <v>80</v>
      </c>
    </row>
    <row r="446" customFormat="false" ht="11.25" hidden="false" customHeight="false" outlineLevel="0" collapsed="false">
      <c r="A446" s="199" t="n">
        <v>35991</v>
      </c>
      <c r="B446" s="192" t="n">
        <v>35991</v>
      </c>
      <c r="C446" s="308" t="n">
        <f aca="false">IF(B446&lt;&gt;"",MONTH(B446),0)</f>
        <v>7</v>
      </c>
      <c r="D446" s="3" t="s">
        <v>80</v>
      </c>
    </row>
    <row r="447" customFormat="false" ht="11.25" hidden="false" customHeight="false" outlineLevel="0" collapsed="false">
      <c r="A447" s="199" t="n">
        <v>35992</v>
      </c>
      <c r="B447" s="192" t="n">
        <v>35992</v>
      </c>
      <c r="C447" s="308" t="n">
        <f aca="false">IF(B447&lt;&gt;"",MONTH(B447),0)</f>
        <v>7</v>
      </c>
      <c r="D447" s="3" t="s">
        <v>80</v>
      </c>
    </row>
    <row r="448" customFormat="false" ht="11.25" hidden="false" customHeight="false" outlineLevel="0" collapsed="false">
      <c r="A448" s="199" t="n">
        <v>35993</v>
      </c>
      <c r="B448" s="192" t="n">
        <v>35993</v>
      </c>
      <c r="C448" s="308" t="n">
        <f aca="false">IF(B448&lt;&gt;"",MONTH(B448),0)</f>
        <v>7</v>
      </c>
      <c r="D448" s="3" t="s">
        <v>80</v>
      </c>
    </row>
    <row r="449" customFormat="false" ht="11.25" hidden="false" customHeight="false" outlineLevel="0" collapsed="false">
      <c r="A449" s="199" t="n">
        <v>35994</v>
      </c>
      <c r="B449" s="192" t="n">
        <v>35994</v>
      </c>
      <c r="C449" s="308" t="n">
        <f aca="false">IF(B449&lt;&gt;"",MONTH(B449),0)</f>
        <v>7</v>
      </c>
      <c r="D449" s="3" t="s">
        <v>80</v>
      </c>
    </row>
    <row r="450" customFormat="false" ht="11.25" hidden="false" customHeight="false" outlineLevel="0" collapsed="false">
      <c r="A450" s="199" t="n">
        <v>35995</v>
      </c>
      <c r="B450" s="192" t="n">
        <v>35995</v>
      </c>
      <c r="C450" s="308" t="n">
        <f aca="false">IF(B450&lt;&gt;"",MONTH(B450),0)</f>
        <v>7</v>
      </c>
      <c r="D450" s="3" t="s">
        <v>80</v>
      </c>
    </row>
    <row r="451" customFormat="false" ht="11.25" hidden="false" customHeight="false" outlineLevel="0" collapsed="false">
      <c r="A451" s="199" t="n">
        <v>35996</v>
      </c>
      <c r="B451" s="192" t="n">
        <v>35996</v>
      </c>
      <c r="C451" s="308" t="n">
        <f aca="false">IF(B451&lt;&gt;"",MONTH(B451),0)</f>
        <v>7</v>
      </c>
      <c r="D451" s="3" t="s">
        <v>80</v>
      </c>
    </row>
    <row r="452" customFormat="false" ht="11.25" hidden="false" customHeight="false" outlineLevel="0" collapsed="false">
      <c r="A452" s="199" t="n">
        <v>35997</v>
      </c>
      <c r="B452" s="192" t="n">
        <v>35997</v>
      </c>
      <c r="C452" s="308" t="n">
        <f aca="false">IF(B452&lt;&gt;"",MONTH(B452),0)</f>
        <v>7</v>
      </c>
      <c r="D452" s="3" t="s">
        <v>80</v>
      </c>
    </row>
    <row r="453" customFormat="false" ht="11.25" hidden="false" customHeight="false" outlineLevel="0" collapsed="false">
      <c r="A453" s="199" t="n">
        <v>35998</v>
      </c>
      <c r="B453" s="192" t="n">
        <v>35998</v>
      </c>
      <c r="C453" s="308" t="n">
        <f aca="false">IF(B453&lt;&gt;"",MONTH(B453),0)</f>
        <v>7</v>
      </c>
      <c r="D453" s="3" t="s">
        <v>80</v>
      </c>
    </row>
    <row r="454" customFormat="false" ht="11.25" hidden="false" customHeight="false" outlineLevel="0" collapsed="false">
      <c r="A454" s="199" t="n">
        <v>35999</v>
      </c>
      <c r="B454" s="192" t="n">
        <v>35999</v>
      </c>
      <c r="C454" s="308" t="n">
        <f aca="false">IF(B454&lt;&gt;"",MONTH(B454),0)</f>
        <v>7</v>
      </c>
      <c r="D454" s="3" t="s">
        <v>80</v>
      </c>
    </row>
    <row r="455" customFormat="false" ht="11.25" hidden="false" customHeight="false" outlineLevel="0" collapsed="false">
      <c r="A455" s="199" t="n">
        <v>36000</v>
      </c>
      <c r="B455" s="192" t="n">
        <v>36000</v>
      </c>
      <c r="C455" s="308" t="n">
        <f aca="false">IF(B455&lt;&gt;"",MONTH(B455),0)</f>
        <v>7</v>
      </c>
      <c r="D455" s="3" t="s">
        <v>80</v>
      </c>
    </row>
    <row r="456" customFormat="false" ht="11.25" hidden="false" customHeight="false" outlineLevel="0" collapsed="false">
      <c r="A456" s="199" t="n">
        <v>36001</v>
      </c>
      <c r="B456" s="192" t="n">
        <v>36001</v>
      </c>
      <c r="C456" s="308" t="n">
        <f aca="false">IF(B456&lt;&gt;"",MONTH(B456),0)</f>
        <v>7</v>
      </c>
      <c r="D456" s="3" t="s">
        <v>80</v>
      </c>
    </row>
    <row r="457" customFormat="false" ht="11.25" hidden="false" customHeight="false" outlineLevel="0" collapsed="false">
      <c r="A457" s="199" t="n">
        <v>36002</v>
      </c>
      <c r="B457" s="192" t="n">
        <v>36002</v>
      </c>
      <c r="C457" s="308" t="n">
        <f aca="false">IF(B457&lt;&gt;"",MONTH(B457),0)</f>
        <v>7</v>
      </c>
      <c r="D457" s="3" t="s">
        <v>80</v>
      </c>
    </row>
    <row r="458" customFormat="false" ht="11.25" hidden="false" customHeight="false" outlineLevel="0" collapsed="false">
      <c r="A458" s="199" t="n">
        <v>36003</v>
      </c>
      <c r="B458" s="192" t="n">
        <v>36003</v>
      </c>
      <c r="C458" s="308" t="n">
        <f aca="false">IF(B458&lt;&gt;"",MONTH(B458),0)</f>
        <v>7</v>
      </c>
      <c r="D458" s="3" t="s">
        <v>80</v>
      </c>
    </row>
    <row r="459" customFormat="false" ht="11.25" hidden="false" customHeight="false" outlineLevel="0" collapsed="false">
      <c r="A459" s="199" t="n">
        <v>36004</v>
      </c>
      <c r="B459" s="192" t="n">
        <v>36004</v>
      </c>
      <c r="C459" s="308" t="n">
        <f aca="false">IF(B459&lt;&gt;"",MONTH(B459),0)</f>
        <v>7</v>
      </c>
      <c r="D459" s="3" t="s">
        <v>80</v>
      </c>
    </row>
    <row r="460" customFormat="false" ht="11.25" hidden="false" customHeight="false" outlineLevel="0" collapsed="false">
      <c r="A460" s="199" t="n">
        <v>36005</v>
      </c>
      <c r="B460" s="192" t="n">
        <v>36005</v>
      </c>
      <c r="C460" s="308" t="n">
        <f aca="false">IF(B460&lt;&gt;"",MONTH(B460),0)</f>
        <v>7</v>
      </c>
      <c r="D460" s="3" t="s">
        <v>80</v>
      </c>
    </row>
    <row r="461" customFormat="false" ht="11.25" hidden="false" customHeight="false" outlineLevel="0" collapsed="false">
      <c r="A461" s="199" t="n">
        <v>36006</v>
      </c>
      <c r="B461" s="192" t="n">
        <v>36006</v>
      </c>
      <c r="C461" s="308" t="n">
        <f aca="false">IF(B461&lt;&gt;"",MONTH(B461),0)</f>
        <v>7</v>
      </c>
      <c r="D461" s="3" t="s">
        <v>80</v>
      </c>
    </row>
    <row r="462" customFormat="false" ht="11.25" hidden="false" customHeight="false" outlineLevel="0" collapsed="false">
      <c r="A462" s="199" t="n">
        <v>36007</v>
      </c>
      <c r="B462" s="192" t="n">
        <v>36007</v>
      </c>
      <c r="C462" s="308" t="n">
        <f aca="false">IF(B462&lt;&gt;"",MONTH(B462),0)</f>
        <v>7</v>
      </c>
      <c r="D462" s="3" t="s">
        <v>80</v>
      </c>
    </row>
    <row r="463" customFormat="false" ht="11.25" hidden="false" customHeight="false" outlineLevel="0" collapsed="false">
      <c r="A463" s="199" t="n">
        <v>36008</v>
      </c>
      <c r="B463" s="192" t="n">
        <v>36008</v>
      </c>
      <c r="C463" s="308" t="n">
        <f aca="false">IF(B463&lt;&gt;"",MONTH(B463),0)</f>
        <v>8</v>
      </c>
      <c r="D463" s="202" t="n">
        <v>316000</v>
      </c>
    </row>
    <row r="464" customFormat="false" ht="11.25" hidden="false" customHeight="false" outlineLevel="0" collapsed="false">
      <c r="A464" s="199" t="n">
        <v>36009</v>
      </c>
      <c r="B464" s="192" t="n">
        <v>36009</v>
      </c>
      <c r="C464" s="308" t="n">
        <f aca="false">IF(B464&lt;&gt;"",MONTH(B464),0)</f>
        <v>8</v>
      </c>
      <c r="D464" s="202" t="n">
        <v>261000</v>
      </c>
    </row>
    <row r="465" customFormat="false" ht="11.25" hidden="false" customHeight="false" outlineLevel="0" collapsed="false">
      <c r="A465" s="199" t="n">
        <v>36010</v>
      </c>
      <c r="B465" s="192" t="n">
        <v>36010</v>
      </c>
      <c r="C465" s="308" t="n">
        <f aca="false">IF(B465&lt;&gt;"",MONTH(B465),0)</f>
        <v>8</v>
      </c>
      <c r="D465" s="202" t="n">
        <v>200000</v>
      </c>
    </row>
    <row r="466" customFormat="false" ht="11.25" hidden="false" customHeight="false" outlineLevel="0" collapsed="false">
      <c r="A466" s="199" t="n">
        <v>36011</v>
      </c>
      <c r="B466" s="192" t="n">
        <v>36011</v>
      </c>
      <c r="C466" s="308" t="n">
        <f aca="false">IF(B466&lt;&gt;"",MONTH(B466),0)</f>
        <v>8</v>
      </c>
      <c r="D466" s="202" t="n">
        <v>137000</v>
      </c>
    </row>
    <row r="467" customFormat="false" ht="11.25" hidden="false" customHeight="false" outlineLevel="0" collapsed="false">
      <c r="A467" s="199" t="n">
        <v>36012</v>
      </c>
      <c r="B467" s="192" t="n">
        <v>36012</v>
      </c>
      <c r="C467" s="308" t="n">
        <f aca="false">IF(B467&lt;&gt;"",MONTH(B467),0)</f>
        <v>8</v>
      </c>
      <c r="D467" s="202" t="n">
        <v>191000</v>
      </c>
    </row>
    <row r="468" customFormat="false" ht="11.25" hidden="false" customHeight="false" outlineLevel="0" collapsed="false">
      <c r="A468" s="199" t="n">
        <v>36013</v>
      </c>
      <c r="B468" s="192" t="n">
        <v>36013</v>
      </c>
      <c r="C468" s="308" t="n">
        <f aca="false">IF(B468&lt;&gt;"",MONTH(B468),0)</f>
        <v>8</v>
      </c>
      <c r="D468" s="202" t="n">
        <v>184000</v>
      </c>
    </row>
    <row r="469" customFormat="false" ht="11.25" hidden="false" customHeight="false" outlineLevel="0" collapsed="false">
      <c r="A469" s="199" t="n">
        <v>36014</v>
      </c>
      <c r="B469" s="192" t="n">
        <v>36014</v>
      </c>
      <c r="C469" s="308" t="n">
        <f aca="false">IF(B469&lt;&gt;"",MONTH(B469),0)</f>
        <v>8</v>
      </c>
      <c r="D469" s="202" t="n">
        <v>161000</v>
      </c>
    </row>
    <row r="470" customFormat="false" ht="11.25" hidden="false" customHeight="false" outlineLevel="0" collapsed="false">
      <c r="A470" s="199" t="n">
        <v>36015</v>
      </c>
      <c r="B470" s="192" t="n">
        <v>36015</v>
      </c>
      <c r="C470" s="308" t="n">
        <f aca="false">IF(B470&lt;&gt;"",MONTH(B470),0)</f>
        <v>8</v>
      </c>
      <c r="D470" s="202" t="n">
        <v>192000</v>
      </c>
    </row>
    <row r="471" customFormat="false" ht="11.25" hidden="false" customHeight="false" outlineLevel="0" collapsed="false">
      <c r="A471" s="199" t="n">
        <v>36016</v>
      </c>
      <c r="B471" s="192" t="n">
        <v>36016</v>
      </c>
      <c r="C471" s="308" t="n">
        <f aca="false">IF(B471&lt;&gt;"",MONTH(B471),0)</f>
        <v>8</v>
      </c>
      <c r="D471" s="202" t="n">
        <v>249000</v>
      </c>
    </row>
    <row r="472" customFormat="false" ht="11.25" hidden="false" customHeight="false" outlineLevel="0" collapsed="false">
      <c r="A472" s="199" t="n">
        <v>36017</v>
      </c>
      <c r="B472" s="192" t="n">
        <v>36017</v>
      </c>
      <c r="C472" s="308" t="n">
        <f aca="false">IF(B472&lt;&gt;"",MONTH(B472),0)</f>
        <v>8</v>
      </c>
      <c r="D472" s="202" t="n">
        <v>230000</v>
      </c>
    </row>
    <row r="473" customFormat="false" ht="11.25" hidden="false" customHeight="false" outlineLevel="0" collapsed="false">
      <c r="A473" s="199" t="n">
        <v>36018</v>
      </c>
      <c r="B473" s="192" t="n">
        <v>36018</v>
      </c>
      <c r="C473" s="308" t="n">
        <f aca="false">IF(B473&lt;&gt;"",MONTH(B473),0)</f>
        <v>8</v>
      </c>
      <c r="D473" s="202" t="n">
        <v>244000</v>
      </c>
    </row>
    <row r="474" customFormat="false" ht="11.25" hidden="false" customHeight="false" outlineLevel="0" collapsed="false">
      <c r="A474" s="199" t="n">
        <v>36019</v>
      </c>
      <c r="B474" s="192" t="n">
        <v>36019</v>
      </c>
      <c r="C474" s="308" t="n">
        <f aca="false">IF(B474&lt;&gt;"",MONTH(B474),0)</f>
        <v>8</v>
      </c>
      <c r="D474" s="202" t="n">
        <v>179000</v>
      </c>
    </row>
    <row r="475" customFormat="false" ht="11.25" hidden="false" customHeight="false" outlineLevel="0" collapsed="false">
      <c r="A475" s="199" t="n">
        <v>36020</v>
      </c>
      <c r="B475" s="192" t="n">
        <v>36020</v>
      </c>
      <c r="C475" s="308" t="n">
        <f aca="false">IF(B475&lt;&gt;"",MONTH(B475),0)</f>
        <v>8</v>
      </c>
      <c r="D475" s="202" t="n">
        <v>170000</v>
      </c>
    </row>
    <row r="476" customFormat="false" ht="11.25" hidden="false" customHeight="false" outlineLevel="0" collapsed="false">
      <c r="A476" s="199" t="n">
        <v>36021</v>
      </c>
      <c r="B476" s="192" t="n">
        <v>36021</v>
      </c>
      <c r="C476" s="308" t="n">
        <f aca="false">IF(B476&lt;&gt;"",MONTH(B476),0)</f>
        <v>8</v>
      </c>
      <c r="D476" s="202" t="n">
        <v>170000</v>
      </c>
    </row>
    <row r="477" customFormat="false" ht="11.25" hidden="false" customHeight="false" outlineLevel="0" collapsed="false">
      <c r="A477" s="199" t="n">
        <v>36022</v>
      </c>
      <c r="B477" s="192" t="n">
        <v>36022</v>
      </c>
      <c r="C477" s="308" t="n">
        <f aca="false">IF(B477&lt;&gt;"",MONTH(B477),0)</f>
        <v>8</v>
      </c>
      <c r="D477" s="202" t="n">
        <v>161000</v>
      </c>
    </row>
    <row r="478" customFormat="false" ht="11.25" hidden="false" customHeight="false" outlineLevel="0" collapsed="false">
      <c r="A478" s="199" t="n">
        <v>36023</v>
      </c>
      <c r="B478" s="192" t="n">
        <v>36023</v>
      </c>
      <c r="C478" s="308" t="n">
        <f aca="false">IF(B478&lt;&gt;"",MONTH(B478),0)</f>
        <v>8</v>
      </c>
      <c r="D478" s="202" t="n">
        <v>235000</v>
      </c>
    </row>
    <row r="479" customFormat="false" ht="11.25" hidden="false" customHeight="false" outlineLevel="0" collapsed="false">
      <c r="A479" s="199" t="n">
        <v>36024</v>
      </c>
      <c r="B479" s="192" t="n">
        <v>36024</v>
      </c>
      <c r="C479" s="308" t="n">
        <f aca="false">IF(B479&lt;&gt;"",MONTH(B479),0)</f>
        <v>8</v>
      </c>
      <c r="D479" s="202" t="n">
        <v>186000</v>
      </c>
    </row>
    <row r="480" customFormat="false" ht="11.25" hidden="false" customHeight="false" outlineLevel="0" collapsed="false">
      <c r="A480" s="199" t="n">
        <v>36025</v>
      </c>
      <c r="B480" s="192" t="n">
        <v>36025</v>
      </c>
      <c r="C480" s="308" t="n">
        <f aca="false">IF(B480&lt;&gt;"",MONTH(B480),0)</f>
        <v>8</v>
      </c>
      <c r="D480" s="202" t="n">
        <v>238000</v>
      </c>
    </row>
    <row r="481" customFormat="false" ht="11.25" hidden="false" customHeight="false" outlineLevel="0" collapsed="false">
      <c r="A481" s="199" t="n">
        <v>36026</v>
      </c>
      <c r="B481" s="192" t="n">
        <v>36026</v>
      </c>
      <c r="C481" s="308" t="n">
        <f aca="false">IF(B481&lt;&gt;"",MONTH(B481),0)</f>
        <v>8</v>
      </c>
      <c r="D481" s="202" t="n">
        <v>290000</v>
      </c>
    </row>
    <row r="482" customFormat="false" ht="11.25" hidden="false" customHeight="false" outlineLevel="0" collapsed="false">
      <c r="A482" s="199" t="n">
        <v>36027</v>
      </c>
      <c r="B482" s="192" t="n">
        <v>36027</v>
      </c>
      <c r="C482" s="308" t="n">
        <f aca="false">IF(B482&lt;&gt;"",MONTH(B482),0)</f>
        <v>8</v>
      </c>
      <c r="D482" s="202" t="n">
        <v>367000</v>
      </c>
    </row>
    <row r="483" customFormat="false" ht="11.25" hidden="false" customHeight="false" outlineLevel="0" collapsed="false">
      <c r="A483" s="199" t="n">
        <v>36028</v>
      </c>
      <c r="B483" s="192" t="n">
        <v>36028</v>
      </c>
      <c r="C483" s="308" t="n">
        <f aca="false">IF(B483&lt;&gt;"",MONTH(B483),0)</f>
        <v>8</v>
      </c>
      <c r="D483" s="202" t="n">
        <v>375000</v>
      </c>
    </row>
    <row r="484" customFormat="false" ht="11.25" hidden="false" customHeight="false" outlineLevel="0" collapsed="false">
      <c r="A484" s="199" t="n">
        <v>36029</v>
      </c>
      <c r="B484" s="192" t="n">
        <v>36029</v>
      </c>
      <c r="C484" s="308" t="n">
        <f aca="false">IF(B484&lt;&gt;"",MONTH(B484),0)</f>
        <v>8</v>
      </c>
      <c r="D484" s="202" t="n">
        <v>278000</v>
      </c>
    </row>
    <row r="485" customFormat="false" ht="11.25" hidden="false" customHeight="false" outlineLevel="0" collapsed="false">
      <c r="A485" s="199" t="n">
        <v>36030</v>
      </c>
      <c r="B485" s="192" t="n">
        <v>36030</v>
      </c>
      <c r="C485" s="308" t="n">
        <f aca="false">IF(B485&lt;&gt;"",MONTH(B485),0)</f>
        <v>8</v>
      </c>
      <c r="D485" s="202" t="n">
        <v>298000</v>
      </c>
    </row>
    <row r="486" customFormat="false" ht="11.25" hidden="false" customHeight="false" outlineLevel="0" collapsed="false">
      <c r="A486" s="199" t="n">
        <v>36031</v>
      </c>
      <c r="B486" s="192" t="n">
        <v>36031</v>
      </c>
      <c r="C486" s="308" t="n">
        <f aca="false">IF(B486&lt;&gt;"",MONTH(B486),0)</f>
        <v>8</v>
      </c>
      <c r="D486" s="202" t="n">
        <v>240000</v>
      </c>
    </row>
    <row r="487" customFormat="false" ht="11.25" hidden="false" customHeight="false" outlineLevel="0" collapsed="false">
      <c r="A487" s="199" t="n">
        <v>36032</v>
      </c>
      <c r="B487" s="192" t="n">
        <v>36032</v>
      </c>
      <c r="C487" s="308" t="n">
        <f aca="false">IF(B487&lt;&gt;"",MONTH(B487),0)</f>
        <v>8</v>
      </c>
      <c r="D487" s="202" t="n">
        <v>312000</v>
      </c>
    </row>
    <row r="488" customFormat="false" ht="11.25" hidden="false" customHeight="false" outlineLevel="0" collapsed="false">
      <c r="A488" s="199" t="n">
        <v>36033</v>
      </c>
      <c r="B488" s="192" t="n">
        <v>36033</v>
      </c>
      <c r="C488" s="308" t="n">
        <f aca="false">IF(B488&lt;&gt;"",MONTH(B488),0)</f>
        <v>8</v>
      </c>
      <c r="D488" s="202" t="n">
        <v>299000</v>
      </c>
    </row>
    <row r="489" customFormat="false" ht="11.25" hidden="false" customHeight="false" outlineLevel="0" collapsed="false">
      <c r="A489" s="199" t="n">
        <v>36034</v>
      </c>
      <c r="B489" s="192" t="n">
        <v>36034</v>
      </c>
      <c r="C489" s="308" t="n">
        <f aca="false">IF(B489&lt;&gt;"",MONTH(B489),0)</f>
        <v>8</v>
      </c>
      <c r="D489" s="202" t="n">
        <v>278000</v>
      </c>
    </row>
    <row r="490" customFormat="false" ht="11.25" hidden="false" customHeight="false" outlineLevel="0" collapsed="false">
      <c r="A490" s="199" t="n">
        <v>36035</v>
      </c>
      <c r="B490" s="192" t="n">
        <v>36035</v>
      </c>
      <c r="C490" s="308" t="n">
        <f aca="false">IF(B490&lt;&gt;"",MONTH(B490),0)</f>
        <v>8</v>
      </c>
      <c r="D490" s="202" t="n">
        <v>308000</v>
      </c>
    </row>
    <row r="491" customFormat="false" ht="11.25" hidden="false" customHeight="false" outlineLevel="0" collapsed="false">
      <c r="A491" s="199" t="n">
        <v>36036</v>
      </c>
      <c r="B491" s="192" t="n">
        <v>36036</v>
      </c>
      <c r="C491" s="308" t="n">
        <f aca="false">IF(B491&lt;&gt;"",MONTH(B491),0)</f>
        <v>8</v>
      </c>
      <c r="D491" s="202" t="n">
        <v>251000</v>
      </c>
    </row>
    <row r="492" customFormat="false" ht="11.25" hidden="false" customHeight="false" outlineLevel="0" collapsed="false">
      <c r="A492" s="199" t="n">
        <v>36037</v>
      </c>
      <c r="B492" s="192" t="n">
        <v>36037</v>
      </c>
      <c r="C492" s="308" t="n">
        <f aca="false">IF(B492&lt;&gt;"",MONTH(B492),0)</f>
        <v>8</v>
      </c>
      <c r="D492" s="202" t="n">
        <v>262000</v>
      </c>
    </row>
    <row r="493" customFormat="false" ht="11.25" hidden="false" customHeight="false" outlineLevel="0" collapsed="false">
      <c r="A493" s="199" t="n">
        <v>36038</v>
      </c>
      <c r="B493" s="192" t="n">
        <v>36038</v>
      </c>
      <c r="C493" s="308" t="n">
        <f aca="false">IF(B493&lt;&gt;"",MONTH(B493),0)</f>
        <v>8</v>
      </c>
      <c r="D493" s="202" t="n">
        <v>270000</v>
      </c>
    </row>
    <row r="494" customFormat="false" ht="11.25" hidden="false" customHeight="false" outlineLevel="0" collapsed="false">
      <c r="A494" s="199" t="n">
        <v>36039</v>
      </c>
      <c r="B494" s="192" t="n">
        <v>36039</v>
      </c>
      <c r="C494" s="308" t="n">
        <f aca="false">IF(B494&lt;&gt;"",MONTH(B494),0)</f>
        <v>9</v>
      </c>
      <c r="D494" s="202" t="n">
        <v>249000</v>
      </c>
    </row>
    <row r="495" customFormat="false" ht="11.25" hidden="false" customHeight="false" outlineLevel="0" collapsed="false">
      <c r="A495" s="199" t="n">
        <v>36040</v>
      </c>
      <c r="B495" s="192" t="n">
        <v>36040</v>
      </c>
      <c r="C495" s="308" t="n">
        <f aca="false">IF(B495&lt;&gt;"",MONTH(B495),0)</f>
        <v>9</v>
      </c>
      <c r="D495" s="202" t="n">
        <v>239000</v>
      </c>
    </row>
    <row r="496" customFormat="false" ht="11.25" hidden="false" customHeight="false" outlineLevel="0" collapsed="false">
      <c r="A496" s="199" t="n">
        <v>36041</v>
      </c>
      <c r="B496" s="192" t="n">
        <v>36041</v>
      </c>
      <c r="C496" s="308" t="n">
        <f aca="false">IF(B496&lt;&gt;"",MONTH(B496),0)</f>
        <v>9</v>
      </c>
      <c r="D496" s="202" t="n">
        <v>214000</v>
      </c>
    </row>
    <row r="497" customFormat="false" ht="11.25" hidden="false" customHeight="false" outlineLevel="0" collapsed="false">
      <c r="A497" s="199" t="n">
        <v>36042</v>
      </c>
      <c r="B497" s="192" t="n">
        <v>36042</v>
      </c>
      <c r="C497" s="308" t="n">
        <f aca="false">IF(B497&lt;&gt;"",MONTH(B497),0)</f>
        <v>9</v>
      </c>
      <c r="D497" s="202" t="n">
        <v>239000</v>
      </c>
    </row>
    <row r="498" customFormat="false" ht="11.25" hidden="false" customHeight="false" outlineLevel="0" collapsed="false">
      <c r="A498" s="199" t="n">
        <v>36043</v>
      </c>
      <c r="B498" s="192" t="n">
        <v>36043</v>
      </c>
      <c r="C498" s="308" t="n">
        <f aca="false">IF(B498&lt;&gt;"",MONTH(B498),0)</f>
        <v>9</v>
      </c>
      <c r="D498" s="202" t="n">
        <v>270000</v>
      </c>
    </row>
    <row r="499" customFormat="false" ht="11.25" hidden="false" customHeight="false" outlineLevel="0" collapsed="false">
      <c r="A499" s="199" t="n">
        <v>36044</v>
      </c>
      <c r="B499" s="192" t="n">
        <v>36044</v>
      </c>
      <c r="C499" s="308" t="n">
        <f aca="false">IF(B499&lt;&gt;"",MONTH(B499),0)</f>
        <v>9</v>
      </c>
      <c r="D499" s="202" t="n">
        <v>285000</v>
      </c>
    </row>
    <row r="500" customFormat="false" ht="11.25" hidden="false" customHeight="false" outlineLevel="0" collapsed="false">
      <c r="A500" s="199" t="n">
        <v>36045</v>
      </c>
      <c r="B500" s="192" t="n">
        <v>36045</v>
      </c>
      <c r="C500" s="308" t="n">
        <f aca="false">IF(B500&lt;&gt;"",MONTH(B500),0)</f>
        <v>9</v>
      </c>
      <c r="D500" s="202" t="n">
        <v>285000</v>
      </c>
    </row>
    <row r="501" customFormat="false" ht="11.25" hidden="false" customHeight="false" outlineLevel="0" collapsed="false">
      <c r="A501" s="199" t="n">
        <v>36046</v>
      </c>
      <c r="B501" s="192" t="n">
        <v>36046</v>
      </c>
      <c r="C501" s="308" t="n">
        <f aca="false">IF(B501&lt;&gt;"",MONTH(B501),0)</f>
        <v>9</v>
      </c>
      <c r="D501" s="202" t="n">
        <v>264000</v>
      </c>
    </row>
    <row r="502" customFormat="false" ht="11.25" hidden="false" customHeight="false" outlineLevel="0" collapsed="false">
      <c r="A502" s="199" t="n">
        <v>36047</v>
      </c>
      <c r="B502" s="192" t="n">
        <v>36047</v>
      </c>
      <c r="C502" s="308" t="n">
        <f aca="false">IF(B502&lt;&gt;"",MONTH(B502),0)</f>
        <v>9</v>
      </c>
      <c r="D502" s="202" t="n">
        <v>281000</v>
      </c>
    </row>
    <row r="503" customFormat="false" ht="11.25" hidden="false" customHeight="false" outlineLevel="0" collapsed="false">
      <c r="A503" s="199" t="n">
        <v>36048</v>
      </c>
      <c r="B503" s="192" t="n">
        <v>36048</v>
      </c>
      <c r="C503" s="308" t="n">
        <f aca="false">IF(B503&lt;&gt;"",MONTH(B503),0)</f>
        <v>9</v>
      </c>
      <c r="D503" s="202" t="n">
        <v>335000</v>
      </c>
    </row>
    <row r="504" customFormat="false" ht="11.25" hidden="false" customHeight="false" outlineLevel="0" collapsed="false">
      <c r="A504" s="199" t="n">
        <v>36049</v>
      </c>
      <c r="B504" s="192" t="n">
        <v>36049</v>
      </c>
      <c r="C504" s="308" t="n">
        <f aca="false">IF(B504&lt;&gt;"",MONTH(B504),0)</f>
        <v>9</v>
      </c>
      <c r="D504" s="202" t="n">
        <v>315000</v>
      </c>
    </row>
    <row r="505" customFormat="false" ht="11.25" hidden="false" customHeight="false" outlineLevel="0" collapsed="false">
      <c r="A505" s="199" t="n">
        <v>36050</v>
      </c>
      <c r="B505" s="192" t="n">
        <v>36050</v>
      </c>
      <c r="C505" s="308" t="n">
        <f aca="false">IF(B505&lt;&gt;"",MONTH(B505),0)</f>
        <v>9</v>
      </c>
      <c r="D505" s="202" t="n">
        <v>320000</v>
      </c>
    </row>
    <row r="506" customFormat="false" ht="11.25" hidden="false" customHeight="false" outlineLevel="0" collapsed="false">
      <c r="A506" s="199" t="n">
        <v>36051</v>
      </c>
      <c r="B506" s="192" t="n">
        <v>36051</v>
      </c>
      <c r="C506" s="308" t="n">
        <f aca="false">IF(B506&lt;&gt;"",MONTH(B506),0)</f>
        <v>9</v>
      </c>
      <c r="D506" s="202" t="n">
        <v>319000</v>
      </c>
    </row>
    <row r="507" customFormat="false" ht="11.25" hidden="false" customHeight="false" outlineLevel="0" collapsed="false">
      <c r="A507" s="199" t="n">
        <v>36052</v>
      </c>
      <c r="B507" s="192" t="n">
        <v>36052</v>
      </c>
      <c r="C507" s="308" t="n">
        <f aca="false">IF(B507&lt;&gt;"",MONTH(B507),0)</f>
        <v>9</v>
      </c>
      <c r="D507" s="202" t="n">
        <v>249000</v>
      </c>
    </row>
    <row r="508" customFormat="false" ht="11.25" hidden="false" customHeight="false" outlineLevel="0" collapsed="false">
      <c r="A508" s="199" t="n">
        <v>36053</v>
      </c>
      <c r="B508" s="192" t="n">
        <v>36053</v>
      </c>
      <c r="C508" s="308" t="n">
        <f aca="false">IF(B508&lt;&gt;"",MONTH(B508),0)</f>
        <v>9</v>
      </c>
      <c r="D508" s="202" t="n">
        <v>261000</v>
      </c>
    </row>
    <row r="509" customFormat="false" ht="11.25" hidden="false" customHeight="false" outlineLevel="0" collapsed="false">
      <c r="A509" s="199" t="n">
        <v>36054</v>
      </c>
      <c r="B509" s="192" t="n">
        <v>36054</v>
      </c>
      <c r="C509" s="308" t="n">
        <f aca="false">IF(B509&lt;&gt;"",MONTH(B509),0)</f>
        <v>9</v>
      </c>
      <c r="D509" s="202" t="n">
        <v>302000</v>
      </c>
    </row>
    <row r="510" customFormat="false" ht="11.25" hidden="false" customHeight="false" outlineLevel="0" collapsed="false">
      <c r="A510" s="199" t="n">
        <v>36055</v>
      </c>
      <c r="B510" s="192" t="n">
        <v>36055</v>
      </c>
      <c r="C510" s="308" t="n">
        <f aca="false">IF(B510&lt;&gt;"",MONTH(B510),0)</f>
        <v>9</v>
      </c>
      <c r="D510" s="202" t="n">
        <v>264000</v>
      </c>
    </row>
    <row r="511" customFormat="false" ht="11.25" hidden="false" customHeight="false" outlineLevel="0" collapsed="false">
      <c r="A511" s="199" t="n">
        <v>36056</v>
      </c>
      <c r="B511" s="192" t="n">
        <v>36056</v>
      </c>
      <c r="C511" s="308" t="n">
        <f aca="false">IF(B511&lt;&gt;"",MONTH(B511),0)</f>
        <v>9</v>
      </c>
      <c r="D511" s="202" t="n">
        <v>308000</v>
      </c>
    </row>
    <row r="512" customFormat="false" ht="11.25" hidden="false" customHeight="false" outlineLevel="0" collapsed="false">
      <c r="A512" s="199" t="n">
        <v>36057</v>
      </c>
      <c r="B512" s="192" t="n">
        <v>36057</v>
      </c>
      <c r="C512" s="308" t="n">
        <f aca="false">IF(B512&lt;&gt;"",MONTH(B512),0)</f>
        <v>9</v>
      </c>
      <c r="D512" s="202" t="n">
        <v>341000</v>
      </c>
    </row>
    <row r="513" customFormat="false" ht="11.25" hidden="false" customHeight="false" outlineLevel="0" collapsed="false">
      <c r="A513" s="199" t="n">
        <v>36058</v>
      </c>
      <c r="B513" s="192" t="n">
        <v>36058</v>
      </c>
      <c r="C513" s="308" t="n">
        <f aca="false">IF(B513&lt;&gt;"",MONTH(B513),0)</f>
        <v>9</v>
      </c>
      <c r="D513" s="202" t="n">
        <v>380000</v>
      </c>
    </row>
    <row r="514" customFormat="false" ht="11.25" hidden="false" customHeight="false" outlineLevel="0" collapsed="false">
      <c r="A514" s="199" t="n">
        <v>36059</v>
      </c>
      <c r="B514" s="192" t="n">
        <v>36059</v>
      </c>
      <c r="C514" s="308" t="n">
        <f aca="false">IF(B514&lt;&gt;"",MONTH(B514),0)</f>
        <v>9</v>
      </c>
      <c r="D514" s="202" t="n">
        <v>327000</v>
      </c>
    </row>
    <row r="515" customFormat="false" ht="11.25" hidden="false" customHeight="false" outlineLevel="0" collapsed="false">
      <c r="A515" s="199" t="n">
        <v>36060</v>
      </c>
      <c r="B515" s="192" t="n">
        <v>36060</v>
      </c>
      <c r="C515" s="308" t="n">
        <f aca="false">IF(B515&lt;&gt;"",MONTH(B515),0)</f>
        <v>9</v>
      </c>
      <c r="D515" s="202" t="n">
        <v>362000</v>
      </c>
    </row>
    <row r="516" customFormat="false" ht="11.25" hidden="false" customHeight="false" outlineLevel="0" collapsed="false">
      <c r="A516" s="199" t="n">
        <v>36061</v>
      </c>
      <c r="B516" s="192" t="n">
        <v>36061</v>
      </c>
      <c r="C516" s="308" t="n">
        <f aca="false">IF(B516&lt;&gt;"",MONTH(B516),0)</f>
        <v>9</v>
      </c>
      <c r="D516" s="202" t="n">
        <v>311000</v>
      </c>
    </row>
    <row r="517" customFormat="false" ht="11.25" hidden="false" customHeight="false" outlineLevel="0" collapsed="false">
      <c r="A517" s="199" t="n">
        <v>36062</v>
      </c>
      <c r="B517" s="192" t="n">
        <v>36062</v>
      </c>
      <c r="C517" s="308" t="n">
        <f aca="false">IF(B517&lt;&gt;"",MONTH(B517),0)</f>
        <v>9</v>
      </c>
      <c r="D517" s="202" t="n">
        <v>341000</v>
      </c>
    </row>
    <row r="518" customFormat="false" ht="11.25" hidden="false" customHeight="false" outlineLevel="0" collapsed="false">
      <c r="A518" s="199" t="n">
        <v>36063</v>
      </c>
      <c r="B518" s="192" t="n">
        <v>36063</v>
      </c>
      <c r="C518" s="308" t="n">
        <f aca="false">IF(B518&lt;&gt;"",MONTH(B518),0)</f>
        <v>9</v>
      </c>
      <c r="D518" s="202" t="n">
        <v>371000</v>
      </c>
    </row>
    <row r="519" customFormat="false" ht="11.25" hidden="false" customHeight="false" outlineLevel="0" collapsed="false">
      <c r="A519" s="199" t="n">
        <v>36064</v>
      </c>
      <c r="B519" s="192" t="n">
        <v>36064</v>
      </c>
      <c r="C519" s="308" t="n">
        <f aca="false">IF(B519&lt;&gt;"",MONTH(B519),0)</f>
        <v>9</v>
      </c>
      <c r="D519" s="202" t="n">
        <v>387000</v>
      </c>
    </row>
    <row r="520" customFormat="false" ht="11.25" hidden="false" customHeight="false" outlineLevel="0" collapsed="false">
      <c r="A520" s="199" t="n">
        <v>36065</v>
      </c>
      <c r="B520" s="192" t="n">
        <v>36065</v>
      </c>
      <c r="C520" s="308" t="n">
        <f aca="false">IF(B520&lt;&gt;"",MONTH(B520),0)</f>
        <v>9</v>
      </c>
      <c r="D520" s="202" t="n">
        <v>370000</v>
      </c>
    </row>
    <row r="521" customFormat="false" ht="11.25" hidden="false" customHeight="false" outlineLevel="0" collapsed="false">
      <c r="A521" s="199" t="n">
        <v>36066</v>
      </c>
      <c r="B521" s="192" t="n">
        <v>36066</v>
      </c>
      <c r="C521" s="308" t="n">
        <f aca="false">IF(B521&lt;&gt;"",MONTH(B521),0)</f>
        <v>9</v>
      </c>
      <c r="D521" s="202" t="n">
        <v>351000</v>
      </c>
    </row>
    <row r="522" customFormat="false" ht="11.25" hidden="false" customHeight="false" outlineLevel="0" collapsed="false">
      <c r="A522" s="199" t="n">
        <v>36067</v>
      </c>
      <c r="B522" s="192" t="n">
        <v>36067</v>
      </c>
      <c r="C522" s="308" t="n">
        <f aca="false">IF(B522&lt;&gt;"",MONTH(B522),0)</f>
        <v>9</v>
      </c>
      <c r="D522" s="202" t="n">
        <v>391000</v>
      </c>
    </row>
    <row r="523" customFormat="false" ht="11.25" hidden="false" customHeight="false" outlineLevel="0" collapsed="false">
      <c r="A523" s="199" t="n">
        <v>36068</v>
      </c>
      <c r="B523" s="192" t="n">
        <v>36068</v>
      </c>
      <c r="C523" s="308" t="n">
        <f aca="false">IF(B523&lt;&gt;"",MONTH(B523),0)</f>
        <v>9</v>
      </c>
      <c r="D523" s="202" t="n">
        <v>396000</v>
      </c>
    </row>
    <row r="524" customFormat="false" ht="11.25" hidden="false" customHeight="false" outlineLevel="0" collapsed="false">
      <c r="A524" s="199" t="n">
        <v>36069</v>
      </c>
      <c r="B524" s="192" t="n">
        <v>36069</v>
      </c>
      <c r="C524" s="308" t="n">
        <f aca="false">IF(B524&lt;&gt;"",MONTH(B524),0)</f>
        <v>10</v>
      </c>
      <c r="D524" s="202" t="n">
        <v>295000</v>
      </c>
    </row>
    <row r="525" customFormat="false" ht="11.25" hidden="false" customHeight="false" outlineLevel="0" collapsed="false">
      <c r="A525" s="199" t="n">
        <v>36070</v>
      </c>
      <c r="B525" s="192" t="n">
        <v>36070</v>
      </c>
      <c r="C525" s="308" t="n">
        <f aca="false">IF(B525&lt;&gt;"",MONTH(B525),0)</f>
        <v>10</v>
      </c>
      <c r="D525" s="202" t="n">
        <v>302000</v>
      </c>
    </row>
    <row r="526" customFormat="false" ht="11.25" hidden="false" customHeight="false" outlineLevel="0" collapsed="false">
      <c r="A526" s="199" t="n">
        <v>36071</v>
      </c>
      <c r="B526" s="192" t="n">
        <v>36071</v>
      </c>
      <c r="C526" s="308" t="n">
        <f aca="false">IF(B526&lt;&gt;"",MONTH(B526),0)</f>
        <v>10</v>
      </c>
      <c r="D526" s="202" t="n">
        <v>318000</v>
      </c>
    </row>
    <row r="527" customFormat="false" ht="11.25" hidden="false" customHeight="false" outlineLevel="0" collapsed="false">
      <c r="A527" s="199" t="n">
        <v>36072</v>
      </c>
      <c r="B527" s="192" t="n">
        <v>36072</v>
      </c>
      <c r="C527" s="308" t="n">
        <f aca="false">IF(B527&lt;&gt;"",MONTH(B527),0)</f>
        <v>10</v>
      </c>
      <c r="D527" s="202" t="n">
        <v>284000</v>
      </c>
    </row>
    <row r="528" customFormat="false" ht="11.25" hidden="false" customHeight="false" outlineLevel="0" collapsed="false">
      <c r="A528" s="199" t="n">
        <v>36073</v>
      </c>
      <c r="B528" s="192" t="n">
        <v>36073</v>
      </c>
      <c r="C528" s="308" t="n">
        <f aca="false">IF(B528&lt;&gt;"",MONTH(B528),0)</f>
        <v>10</v>
      </c>
      <c r="D528" s="202" t="n">
        <v>333000</v>
      </c>
    </row>
    <row r="529" customFormat="false" ht="11.25" hidden="false" customHeight="false" outlineLevel="0" collapsed="false">
      <c r="A529" s="199" t="n">
        <v>36074</v>
      </c>
      <c r="B529" s="192" t="n">
        <v>36074</v>
      </c>
      <c r="C529" s="308" t="n">
        <f aca="false">IF(B529&lt;&gt;"",MONTH(B529),0)</f>
        <v>10</v>
      </c>
      <c r="D529" s="202" t="n">
        <v>331000</v>
      </c>
    </row>
    <row r="530" customFormat="false" ht="11.25" hidden="false" customHeight="false" outlineLevel="0" collapsed="false">
      <c r="A530" s="199" t="n">
        <v>36075</v>
      </c>
      <c r="B530" s="192" t="n">
        <v>36075</v>
      </c>
      <c r="C530" s="308" t="n">
        <f aca="false">IF(B530&lt;&gt;"",MONTH(B530),0)</f>
        <v>10</v>
      </c>
      <c r="D530" s="202" t="n">
        <v>340000</v>
      </c>
    </row>
    <row r="531" customFormat="false" ht="11.25" hidden="false" customHeight="false" outlineLevel="0" collapsed="false">
      <c r="A531" s="199" t="n">
        <v>36076</v>
      </c>
      <c r="B531" s="192" t="n">
        <v>36076</v>
      </c>
      <c r="C531" s="308" t="n">
        <f aca="false">IF(B531&lt;&gt;"",MONTH(B531),0)</f>
        <v>10</v>
      </c>
      <c r="D531" s="202" t="n">
        <v>329000</v>
      </c>
    </row>
    <row r="532" customFormat="false" ht="11.25" hidden="false" customHeight="false" outlineLevel="0" collapsed="false">
      <c r="A532" s="199" t="n">
        <v>36077</v>
      </c>
      <c r="B532" s="192" t="n">
        <v>36077</v>
      </c>
      <c r="C532" s="308" t="n">
        <f aca="false">IF(B532&lt;&gt;"",MONTH(B532),0)</f>
        <v>10</v>
      </c>
      <c r="D532" s="202" t="n">
        <v>309000</v>
      </c>
    </row>
    <row r="533" customFormat="false" ht="11.25" hidden="false" customHeight="false" outlineLevel="0" collapsed="false">
      <c r="A533" s="199" t="n">
        <v>36078</v>
      </c>
      <c r="B533" s="192" t="n">
        <v>36078</v>
      </c>
      <c r="C533" s="308" t="n">
        <f aca="false">IF(B533&lt;&gt;"",MONTH(B533),0)</f>
        <v>10</v>
      </c>
      <c r="D533" s="202" t="n">
        <v>296000</v>
      </c>
    </row>
    <row r="534" customFormat="false" ht="11.25" hidden="false" customHeight="false" outlineLevel="0" collapsed="false">
      <c r="A534" s="199" t="n">
        <v>36079</v>
      </c>
      <c r="B534" s="192" t="n">
        <v>36079</v>
      </c>
      <c r="C534" s="308" t="n">
        <f aca="false">IF(B534&lt;&gt;"",MONTH(B534),0)</f>
        <v>10</v>
      </c>
      <c r="D534" s="202" t="n">
        <v>299000</v>
      </c>
    </row>
    <row r="535" customFormat="false" ht="11.25" hidden="false" customHeight="false" outlineLevel="0" collapsed="false">
      <c r="A535" s="199" t="n">
        <v>36080</v>
      </c>
      <c r="B535" s="192" t="n">
        <v>36080</v>
      </c>
      <c r="C535" s="308" t="n">
        <f aca="false">IF(B535&lt;&gt;"",MONTH(B535),0)</f>
        <v>10</v>
      </c>
      <c r="D535" s="202" t="n">
        <v>314000</v>
      </c>
    </row>
    <row r="536" customFormat="false" ht="11.25" hidden="false" customHeight="false" outlineLevel="0" collapsed="false">
      <c r="A536" s="199" t="n">
        <v>36081</v>
      </c>
      <c r="B536" s="192" t="n">
        <v>36081</v>
      </c>
      <c r="C536" s="308" t="n">
        <f aca="false">IF(B536&lt;&gt;"",MONTH(B536),0)</f>
        <v>10</v>
      </c>
      <c r="D536" s="202" t="n">
        <v>293000</v>
      </c>
    </row>
    <row r="537" customFormat="false" ht="11.25" hidden="false" customHeight="false" outlineLevel="0" collapsed="false">
      <c r="A537" s="199" t="n">
        <v>36082</v>
      </c>
      <c r="B537" s="192" t="n">
        <v>36082</v>
      </c>
      <c r="C537" s="308" t="n">
        <f aca="false">IF(B537&lt;&gt;"",MONTH(B537),0)</f>
        <v>10</v>
      </c>
      <c r="D537" s="202" t="n">
        <v>259000</v>
      </c>
    </row>
    <row r="538" customFormat="false" ht="11.25" hidden="false" customHeight="false" outlineLevel="0" collapsed="false">
      <c r="A538" s="199" t="n">
        <v>36083</v>
      </c>
      <c r="B538" s="192" t="n">
        <v>36083</v>
      </c>
      <c r="C538" s="308" t="n">
        <f aca="false">IF(B538&lt;&gt;"",MONTH(B538),0)</f>
        <v>10</v>
      </c>
      <c r="D538" s="202" t="n">
        <v>270000</v>
      </c>
    </row>
    <row r="539" customFormat="false" ht="11.25" hidden="false" customHeight="false" outlineLevel="0" collapsed="false">
      <c r="A539" s="199" t="n">
        <v>36084</v>
      </c>
      <c r="B539" s="192" t="n">
        <v>36084</v>
      </c>
      <c r="C539" s="308" t="n">
        <f aca="false">IF(B539&lt;&gt;"",MONTH(B539),0)</f>
        <v>10</v>
      </c>
      <c r="D539" s="202" t="n">
        <v>268000</v>
      </c>
    </row>
    <row r="540" customFormat="false" ht="11.25" hidden="false" customHeight="false" outlineLevel="0" collapsed="false">
      <c r="A540" s="199" t="n">
        <v>36085</v>
      </c>
      <c r="B540" s="192" t="n">
        <v>36085</v>
      </c>
      <c r="C540" s="308" t="n">
        <f aca="false">IF(B540&lt;&gt;"",MONTH(B540),0)</f>
        <v>10</v>
      </c>
      <c r="D540" s="202" t="n">
        <v>243000</v>
      </c>
    </row>
    <row r="541" customFormat="false" ht="11.25" hidden="false" customHeight="false" outlineLevel="0" collapsed="false">
      <c r="A541" s="199" t="n">
        <v>36086</v>
      </c>
      <c r="B541" s="192" t="n">
        <v>36086</v>
      </c>
      <c r="C541" s="308" t="n">
        <f aca="false">IF(B541&lt;&gt;"",MONTH(B541),0)</f>
        <v>10</v>
      </c>
      <c r="D541" s="202" t="n">
        <v>263000</v>
      </c>
    </row>
    <row r="542" customFormat="false" ht="11.25" hidden="false" customHeight="false" outlineLevel="0" collapsed="false">
      <c r="A542" s="199" t="n">
        <v>36087</v>
      </c>
      <c r="B542" s="192" t="n">
        <v>36087</v>
      </c>
      <c r="C542" s="308" t="n">
        <f aca="false">IF(B542&lt;&gt;"",MONTH(B542),0)</f>
        <v>10</v>
      </c>
      <c r="D542" s="202" t="n">
        <v>264000</v>
      </c>
    </row>
    <row r="543" customFormat="false" ht="11.25" hidden="false" customHeight="false" outlineLevel="0" collapsed="false">
      <c r="A543" s="199" t="n">
        <v>36088</v>
      </c>
      <c r="B543" s="192" t="n">
        <v>36088</v>
      </c>
      <c r="C543" s="308" t="n">
        <f aca="false">IF(B543&lt;&gt;"",MONTH(B543),0)</f>
        <v>10</v>
      </c>
      <c r="D543" s="202" t="n">
        <v>253000</v>
      </c>
    </row>
    <row r="544" customFormat="false" ht="11.25" hidden="false" customHeight="false" outlineLevel="0" collapsed="false">
      <c r="A544" s="199" t="n">
        <v>36089</v>
      </c>
      <c r="B544" s="192" t="n">
        <v>36089</v>
      </c>
      <c r="C544" s="308" t="n">
        <f aca="false">IF(B544&lt;&gt;"",MONTH(B544),0)</f>
        <v>10</v>
      </c>
      <c r="D544" s="202" t="n">
        <v>219000</v>
      </c>
    </row>
    <row r="545" customFormat="false" ht="11.25" hidden="false" customHeight="false" outlineLevel="0" collapsed="false">
      <c r="A545" s="199" t="n">
        <v>36090</v>
      </c>
      <c r="B545" s="192" t="n">
        <v>36090</v>
      </c>
      <c r="C545" s="308" t="n">
        <f aca="false">IF(B545&lt;&gt;"",MONTH(B545),0)</f>
        <v>10</v>
      </c>
      <c r="D545" s="202" t="n">
        <v>200000</v>
      </c>
    </row>
    <row r="546" customFormat="false" ht="11.25" hidden="false" customHeight="false" outlineLevel="0" collapsed="false">
      <c r="A546" s="199" t="n">
        <v>36091</v>
      </c>
      <c r="B546" s="192" t="n">
        <v>36091</v>
      </c>
      <c r="C546" s="308" t="n">
        <f aca="false">IF(B546&lt;&gt;"",MONTH(B546),0)</f>
        <v>10</v>
      </c>
      <c r="D546" s="202" t="n">
        <v>198000</v>
      </c>
    </row>
    <row r="547" customFormat="false" ht="11.25" hidden="false" customHeight="false" outlineLevel="0" collapsed="false">
      <c r="A547" s="199" t="n">
        <v>36092</v>
      </c>
      <c r="B547" s="192" t="n">
        <v>36092</v>
      </c>
      <c r="C547" s="308" t="n">
        <f aca="false">IF(B547&lt;&gt;"",MONTH(B547),0)</f>
        <v>10</v>
      </c>
      <c r="D547" s="202" t="n">
        <v>196000</v>
      </c>
    </row>
    <row r="548" customFormat="false" ht="11.25" hidden="false" customHeight="false" outlineLevel="0" collapsed="false">
      <c r="A548" s="199" t="n">
        <v>36093</v>
      </c>
      <c r="B548" s="192" t="n">
        <v>36093</v>
      </c>
      <c r="C548" s="308" t="n">
        <f aca="false">IF(B548&lt;&gt;"",MONTH(B548),0)</f>
        <v>10</v>
      </c>
      <c r="D548" s="202" t="n">
        <v>216000</v>
      </c>
    </row>
    <row r="549" customFormat="false" ht="11.25" hidden="false" customHeight="false" outlineLevel="0" collapsed="false">
      <c r="A549" s="199" t="n">
        <v>36094</v>
      </c>
      <c r="B549" s="192" t="n">
        <v>36094</v>
      </c>
      <c r="C549" s="308" t="n">
        <f aca="false">IF(B549&lt;&gt;"",MONTH(B549),0)</f>
        <v>10</v>
      </c>
      <c r="D549" s="202" t="n">
        <v>232000</v>
      </c>
    </row>
    <row r="550" customFormat="false" ht="11.25" hidden="false" customHeight="false" outlineLevel="0" collapsed="false">
      <c r="A550" s="199" t="n">
        <v>36095</v>
      </c>
      <c r="B550" s="192" t="n">
        <v>36095</v>
      </c>
      <c r="C550" s="308" t="n">
        <f aca="false">IF(B550&lt;&gt;"",MONTH(B550),0)</f>
        <v>10</v>
      </c>
      <c r="D550" s="202" t="n">
        <v>245000</v>
      </c>
    </row>
    <row r="551" customFormat="false" ht="11.25" hidden="false" customHeight="false" outlineLevel="0" collapsed="false">
      <c r="A551" s="199" t="n">
        <v>36096</v>
      </c>
      <c r="B551" s="192" t="n">
        <v>36096</v>
      </c>
      <c r="C551" s="308" t="n">
        <f aca="false">IF(B551&lt;&gt;"",MONTH(B551),0)</f>
        <v>10</v>
      </c>
      <c r="D551" s="202" t="n">
        <v>239000</v>
      </c>
    </row>
    <row r="552" customFormat="false" ht="11.25" hidden="false" customHeight="false" outlineLevel="0" collapsed="false">
      <c r="A552" s="199" t="n">
        <v>36097</v>
      </c>
      <c r="B552" s="192" t="n">
        <v>36097</v>
      </c>
      <c r="C552" s="308" t="n">
        <f aca="false">IF(B552&lt;&gt;"",MONTH(B552),0)</f>
        <v>10</v>
      </c>
      <c r="D552" s="202" t="n">
        <v>225000</v>
      </c>
    </row>
    <row r="553" customFormat="false" ht="11.25" hidden="false" customHeight="false" outlineLevel="0" collapsed="false">
      <c r="A553" s="199" t="n">
        <v>36098</v>
      </c>
      <c r="B553" s="192" t="n">
        <v>36098</v>
      </c>
      <c r="C553" s="308" t="n">
        <f aca="false">IF(B553&lt;&gt;"",MONTH(B553),0)</f>
        <v>10</v>
      </c>
      <c r="D553" s="202" t="n">
        <v>202000</v>
      </c>
    </row>
    <row r="554" customFormat="false" ht="11.25" hidden="false" customHeight="false" outlineLevel="0" collapsed="false">
      <c r="A554" s="199" t="n">
        <v>36099</v>
      </c>
      <c r="B554" s="192" t="n">
        <v>36099</v>
      </c>
      <c r="C554" s="308" t="n">
        <f aca="false">IF(B554&lt;&gt;"",MONTH(B554),0)</f>
        <v>10</v>
      </c>
      <c r="D554" s="205" t="n">
        <v>248000</v>
      </c>
    </row>
    <row r="555" customFormat="false" ht="11.25" hidden="false" customHeight="false" outlineLevel="0" collapsed="false">
      <c r="A555" s="199" t="n">
        <v>36100</v>
      </c>
      <c r="B555" s="192" t="n">
        <v>36100</v>
      </c>
      <c r="C555" s="308" t="n">
        <f aca="false">IF(B555&lt;&gt;"",MONTH(B555),0)</f>
        <v>11</v>
      </c>
      <c r="D555" s="205" t="n">
        <v>299000</v>
      </c>
    </row>
    <row r="556" customFormat="false" ht="11.25" hidden="false" customHeight="false" outlineLevel="0" collapsed="false">
      <c r="A556" s="199" t="n">
        <v>36101</v>
      </c>
      <c r="B556" s="192" t="n">
        <v>36101</v>
      </c>
      <c r="C556" s="308" t="n">
        <f aca="false">IF(B556&lt;&gt;"",MONTH(B556),0)</f>
        <v>11</v>
      </c>
      <c r="D556" s="205" t="n">
        <v>292000</v>
      </c>
    </row>
    <row r="557" customFormat="false" ht="11.25" hidden="false" customHeight="false" outlineLevel="0" collapsed="false">
      <c r="A557" s="199" t="n">
        <v>36102</v>
      </c>
      <c r="B557" s="192" t="n">
        <v>36102</v>
      </c>
      <c r="C557" s="308" t="n">
        <f aca="false">IF(B557&lt;&gt;"",MONTH(B557),0)</f>
        <v>11</v>
      </c>
      <c r="D557" s="205" t="n">
        <v>279000</v>
      </c>
    </row>
    <row r="558" customFormat="false" ht="11.25" hidden="false" customHeight="false" outlineLevel="0" collapsed="false">
      <c r="A558" s="199" t="n">
        <v>36103</v>
      </c>
      <c r="B558" s="192" t="n">
        <v>36103</v>
      </c>
      <c r="C558" s="308" t="n">
        <f aca="false">IF(B558&lt;&gt;"",MONTH(B558),0)</f>
        <v>11</v>
      </c>
      <c r="D558" s="205" t="n">
        <v>244000</v>
      </c>
    </row>
    <row r="559" customFormat="false" ht="11.25" hidden="false" customHeight="false" outlineLevel="0" collapsed="false">
      <c r="A559" s="199" t="n">
        <v>36104</v>
      </c>
      <c r="B559" s="192" t="n">
        <v>36104</v>
      </c>
      <c r="C559" s="308" t="n">
        <f aca="false">IF(B559&lt;&gt;"",MONTH(B559),0)</f>
        <v>11</v>
      </c>
      <c r="D559" s="205" t="n">
        <v>221000</v>
      </c>
    </row>
    <row r="560" customFormat="false" ht="11.25" hidden="false" customHeight="false" outlineLevel="0" collapsed="false">
      <c r="A560" s="199" t="n">
        <v>36105</v>
      </c>
      <c r="B560" s="192" t="n">
        <v>36105</v>
      </c>
      <c r="C560" s="308" t="n">
        <f aca="false">IF(B560&lt;&gt;"",MONTH(B560),0)</f>
        <v>11</v>
      </c>
      <c r="D560" s="205" t="n">
        <v>210000</v>
      </c>
    </row>
    <row r="561" customFormat="false" ht="11.25" hidden="false" customHeight="false" outlineLevel="0" collapsed="false">
      <c r="A561" s="199" t="n">
        <v>36106</v>
      </c>
      <c r="B561" s="192" t="n">
        <v>36106</v>
      </c>
      <c r="C561" s="308" t="n">
        <f aca="false">IF(B561&lt;&gt;"",MONTH(B561),0)</f>
        <v>11</v>
      </c>
      <c r="D561" s="205" t="n">
        <v>216000</v>
      </c>
    </row>
    <row r="562" customFormat="false" ht="11.25" hidden="false" customHeight="false" outlineLevel="0" collapsed="false">
      <c r="A562" s="199" t="n">
        <v>36107</v>
      </c>
      <c r="B562" s="192" t="n">
        <v>36107</v>
      </c>
      <c r="C562" s="308" t="n">
        <f aca="false">IF(B562&lt;&gt;"",MONTH(B562),0)</f>
        <v>11</v>
      </c>
      <c r="D562" s="205" t="n">
        <v>229000</v>
      </c>
    </row>
    <row r="563" customFormat="false" ht="11.25" hidden="false" customHeight="false" outlineLevel="0" collapsed="false">
      <c r="A563" s="199" t="n">
        <v>36108</v>
      </c>
      <c r="B563" s="192" t="n">
        <v>36108</v>
      </c>
      <c r="C563" s="308" t="n">
        <f aca="false">IF(B563&lt;&gt;"",MONTH(B563),0)</f>
        <v>11</v>
      </c>
      <c r="D563" s="205" t="n">
        <v>119000</v>
      </c>
    </row>
    <row r="564" customFormat="false" ht="11.25" hidden="false" customHeight="false" outlineLevel="0" collapsed="false">
      <c r="A564" s="199" t="n">
        <v>36109</v>
      </c>
      <c r="B564" s="192" t="n">
        <v>36109</v>
      </c>
      <c r="C564" s="308" t="n">
        <f aca="false">IF(B564&lt;&gt;"",MONTH(B564),0)</f>
        <v>11</v>
      </c>
      <c r="D564" s="205" t="n">
        <v>108000</v>
      </c>
    </row>
    <row r="565" customFormat="false" ht="11.25" hidden="false" customHeight="false" outlineLevel="0" collapsed="false">
      <c r="A565" s="199" t="n">
        <v>36110</v>
      </c>
      <c r="B565" s="192" t="n">
        <v>36110</v>
      </c>
      <c r="C565" s="308" t="n">
        <f aca="false">IF(B565&lt;&gt;"",MONTH(B565),0)</f>
        <v>11</v>
      </c>
      <c r="D565" s="205" t="n">
        <v>112000</v>
      </c>
    </row>
    <row r="566" customFormat="false" ht="11.25" hidden="false" customHeight="false" outlineLevel="0" collapsed="false">
      <c r="A566" s="199" t="n">
        <v>36111</v>
      </c>
      <c r="B566" s="192" t="n">
        <v>36111</v>
      </c>
      <c r="C566" s="308" t="n">
        <f aca="false">IF(B566&lt;&gt;"",MONTH(B566),0)</f>
        <v>11</v>
      </c>
      <c r="D566" s="205" t="n">
        <v>124000</v>
      </c>
    </row>
    <row r="567" customFormat="false" ht="11.25" hidden="false" customHeight="false" outlineLevel="0" collapsed="false">
      <c r="A567" s="199" t="n">
        <v>36112</v>
      </c>
      <c r="B567" s="192" t="n">
        <v>36112</v>
      </c>
      <c r="C567" s="308" t="n">
        <f aca="false">IF(B567&lt;&gt;"",MONTH(B567),0)</f>
        <v>11</v>
      </c>
      <c r="D567" s="205" t="n">
        <v>228000</v>
      </c>
    </row>
    <row r="568" customFormat="false" ht="11.25" hidden="false" customHeight="false" outlineLevel="0" collapsed="false">
      <c r="A568" s="199" t="n">
        <v>36113</v>
      </c>
      <c r="B568" s="192" t="n">
        <v>36113</v>
      </c>
      <c r="C568" s="308" t="n">
        <f aca="false">IF(B568&lt;&gt;"",MONTH(B568),0)</f>
        <v>11</v>
      </c>
      <c r="D568" s="205" t="n">
        <v>202000</v>
      </c>
    </row>
    <row r="569" customFormat="false" ht="11.25" hidden="false" customHeight="false" outlineLevel="0" collapsed="false">
      <c r="A569" s="199" t="n">
        <v>36114</v>
      </c>
      <c r="B569" s="192" t="n">
        <v>36114</v>
      </c>
      <c r="C569" s="308" t="n">
        <f aca="false">IF(B569&lt;&gt;"",MONTH(B569),0)</f>
        <v>11</v>
      </c>
      <c r="D569" s="205" t="n">
        <v>211000</v>
      </c>
    </row>
    <row r="570" customFormat="false" ht="11.25" hidden="false" customHeight="false" outlineLevel="0" collapsed="false">
      <c r="A570" s="199" t="n">
        <v>36115</v>
      </c>
      <c r="B570" s="192" t="n">
        <v>36115</v>
      </c>
      <c r="C570" s="308" t="n">
        <f aca="false">IF(B570&lt;&gt;"",MONTH(B570),0)</f>
        <v>11</v>
      </c>
      <c r="D570" s="205" t="n">
        <v>254000</v>
      </c>
    </row>
    <row r="571" customFormat="false" ht="11.25" hidden="false" customHeight="false" outlineLevel="0" collapsed="false">
      <c r="A571" s="199" t="n">
        <v>36116</v>
      </c>
      <c r="B571" s="192" t="n">
        <v>36116</v>
      </c>
      <c r="C571" s="308" t="n">
        <f aca="false">IF(B571&lt;&gt;"",MONTH(B571),0)</f>
        <v>11</v>
      </c>
      <c r="D571" s="205" t="n">
        <v>190000</v>
      </c>
    </row>
    <row r="572" customFormat="false" ht="11.25" hidden="false" customHeight="false" outlineLevel="0" collapsed="false">
      <c r="A572" s="199" t="n">
        <v>36117</v>
      </c>
      <c r="B572" s="192" t="n">
        <v>36117</v>
      </c>
      <c r="C572" s="308" t="n">
        <f aca="false">IF(B572&lt;&gt;"",MONTH(B572),0)</f>
        <v>11</v>
      </c>
      <c r="D572" s="205" t="n">
        <v>193000</v>
      </c>
    </row>
    <row r="573" customFormat="false" ht="11.25" hidden="false" customHeight="false" outlineLevel="0" collapsed="false">
      <c r="A573" s="199" t="n">
        <v>36118</v>
      </c>
      <c r="B573" s="192" t="n">
        <v>36118</v>
      </c>
      <c r="C573" s="308" t="n">
        <f aca="false">IF(B573&lt;&gt;"",MONTH(B573),0)</f>
        <v>11</v>
      </c>
      <c r="D573" s="205" t="n">
        <v>191000</v>
      </c>
    </row>
    <row r="574" customFormat="false" ht="11.25" hidden="false" customHeight="false" outlineLevel="0" collapsed="false">
      <c r="A574" s="199" t="n">
        <v>36119</v>
      </c>
      <c r="B574" s="192" t="n">
        <v>36119</v>
      </c>
      <c r="C574" s="308" t="n">
        <f aca="false">IF(B574&lt;&gt;"",MONTH(B574),0)</f>
        <v>11</v>
      </c>
      <c r="D574" s="205" t="n">
        <v>231000</v>
      </c>
    </row>
    <row r="575" customFormat="false" ht="11.25" hidden="false" customHeight="false" outlineLevel="0" collapsed="false">
      <c r="A575" s="199" t="n">
        <v>36120</v>
      </c>
      <c r="B575" s="192" t="n">
        <v>36120</v>
      </c>
      <c r="C575" s="308" t="n">
        <f aca="false">IF(B575&lt;&gt;"",MONTH(B575),0)</f>
        <v>11</v>
      </c>
      <c r="D575" s="205" t="n">
        <v>229000</v>
      </c>
    </row>
    <row r="576" customFormat="false" ht="11.25" hidden="false" customHeight="false" outlineLevel="0" collapsed="false">
      <c r="A576" s="199" t="n">
        <v>36121</v>
      </c>
      <c r="B576" s="192" t="n">
        <v>36121</v>
      </c>
      <c r="C576" s="308" t="n">
        <f aca="false">IF(B576&lt;&gt;"",MONTH(B576),0)</f>
        <v>11</v>
      </c>
      <c r="D576" s="205" t="n">
        <v>234000</v>
      </c>
    </row>
    <row r="577" customFormat="false" ht="11.25" hidden="false" customHeight="false" outlineLevel="0" collapsed="false">
      <c r="A577" s="199" t="n">
        <v>36122</v>
      </c>
      <c r="B577" s="192" t="n">
        <v>36122</v>
      </c>
      <c r="C577" s="308" t="n">
        <f aca="false">IF(B577&lt;&gt;"",MONTH(B577),0)</f>
        <v>11</v>
      </c>
      <c r="D577" s="205" t="n">
        <v>229000</v>
      </c>
    </row>
    <row r="578" customFormat="false" ht="11.25" hidden="false" customHeight="false" outlineLevel="0" collapsed="false">
      <c r="A578" s="199" t="n">
        <v>36123</v>
      </c>
      <c r="B578" s="192" t="n">
        <v>36123</v>
      </c>
      <c r="C578" s="308" t="n">
        <f aca="false">IF(B578&lt;&gt;"",MONTH(B578),0)</f>
        <v>11</v>
      </c>
      <c r="D578" s="205" t="n">
        <v>194000</v>
      </c>
    </row>
    <row r="579" customFormat="false" ht="11.25" hidden="false" customHeight="false" outlineLevel="0" collapsed="false">
      <c r="A579" s="199" t="n">
        <v>36124</v>
      </c>
      <c r="B579" s="192" t="n">
        <v>36124</v>
      </c>
      <c r="C579" s="308" t="n">
        <f aca="false">IF(B579&lt;&gt;"",MONTH(B579),0)</f>
        <v>11</v>
      </c>
      <c r="D579" s="205" t="n">
        <v>227000</v>
      </c>
    </row>
    <row r="580" customFormat="false" ht="11.25" hidden="false" customHeight="false" outlineLevel="0" collapsed="false">
      <c r="A580" s="199" t="n">
        <v>36125</v>
      </c>
      <c r="B580" s="192" t="n">
        <v>36125</v>
      </c>
      <c r="C580" s="308" t="n">
        <f aca="false">IF(B580&lt;&gt;"",MONTH(B580),0)</f>
        <v>11</v>
      </c>
      <c r="D580" s="205" t="n">
        <v>253000</v>
      </c>
    </row>
    <row r="581" customFormat="false" ht="11.25" hidden="false" customHeight="false" outlineLevel="0" collapsed="false">
      <c r="A581" s="199" t="n">
        <v>36126</v>
      </c>
      <c r="B581" s="192" t="n">
        <v>36126</v>
      </c>
      <c r="C581" s="308" t="n">
        <f aca="false">IF(B581&lt;&gt;"",MONTH(B581),0)</f>
        <v>11</v>
      </c>
      <c r="D581" s="205" t="n">
        <v>251000</v>
      </c>
    </row>
    <row r="582" customFormat="false" ht="11.25" hidden="false" customHeight="false" outlineLevel="0" collapsed="false">
      <c r="A582" s="199" t="n">
        <v>36127</v>
      </c>
      <c r="B582" s="192" t="n">
        <v>36127</v>
      </c>
      <c r="C582" s="308" t="n">
        <f aca="false">IF(B582&lt;&gt;"",MONTH(B582),0)</f>
        <v>11</v>
      </c>
      <c r="D582" s="205" t="n">
        <v>264000</v>
      </c>
    </row>
    <row r="583" customFormat="false" ht="11.25" hidden="false" customHeight="false" outlineLevel="0" collapsed="false">
      <c r="A583" s="199" t="n">
        <v>36128</v>
      </c>
      <c r="B583" s="192" t="n">
        <v>36128</v>
      </c>
      <c r="C583" s="308" t="n">
        <f aca="false">IF(B583&lt;&gt;"",MONTH(B583),0)</f>
        <v>11</v>
      </c>
      <c r="D583" s="205" t="n">
        <v>275000</v>
      </c>
    </row>
    <row r="584" customFormat="false" ht="11.25" hidden="false" customHeight="false" outlineLevel="0" collapsed="false">
      <c r="A584" s="199" t="n">
        <v>36129</v>
      </c>
      <c r="B584" s="192" t="n">
        <v>36129</v>
      </c>
      <c r="C584" s="308" t="n">
        <f aca="false">IF(B584&lt;&gt;"",MONTH(B584),0)</f>
        <v>11</v>
      </c>
      <c r="D584" s="205" t="n">
        <v>244000</v>
      </c>
    </row>
    <row r="585" customFormat="false" ht="11.25" hidden="false" customHeight="false" outlineLevel="0" collapsed="false">
      <c r="A585" s="199" t="n">
        <v>36130</v>
      </c>
      <c r="B585" s="192" t="n">
        <v>36130</v>
      </c>
      <c r="C585" s="308" t="n">
        <f aca="false">IF(B585&lt;&gt;"",MONTH(B585),0)</f>
        <v>12</v>
      </c>
      <c r="D585" s="205" t="n">
        <v>150000</v>
      </c>
    </row>
    <row r="586" customFormat="false" ht="11.25" hidden="false" customHeight="false" outlineLevel="0" collapsed="false">
      <c r="A586" s="199" t="n">
        <v>36131</v>
      </c>
      <c r="B586" s="192" t="n">
        <v>36131</v>
      </c>
      <c r="C586" s="308" t="n">
        <f aca="false">IF(B586&lt;&gt;"",MONTH(B586),0)</f>
        <v>12</v>
      </c>
      <c r="D586" s="205" t="n">
        <v>112000</v>
      </c>
    </row>
    <row r="587" customFormat="false" ht="11.25" hidden="false" customHeight="false" outlineLevel="0" collapsed="false">
      <c r="A587" s="199" t="n">
        <v>36132</v>
      </c>
      <c r="B587" s="192" t="n">
        <v>36132</v>
      </c>
      <c r="C587" s="308" t="n">
        <f aca="false">IF(B587&lt;&gt;"",MONTH(B587),0)</f>
        <v>12</v>
      </c>
      <c r="D587" s="205" t="n">
        <v>145000</v>
      </c>
    </row>
    <row r="588" customFormat="false" ht="11.25" hidden="false" customHeight="false" outlineLevel="0" collapsed="false">
      <c r="A588" s="199" t="n">
        <v>36133</v>
      </c>
      <c r="B588" s="192" t="n">
        <v>36133</v>
      </c>
      <c r="C588" s="308" t="n">
        <f aca="false">IF(B588&lt;&gt;"",MONTH(B588),0)</f>
        <v>12</v>
      </c>
      <c r="D588" s="205" t="n">
        <v>217000</v>
      </c>
    </row>
    <row r="589" customFormat="false" ht="11.25" hidden="false" customHeight="false" outlineLevel="0" collapsed="false">
      <c r="A589" s="199" t="n">
        <v>36134</v>
      </c>
      <c r="B589" s="192" t="n">
        <v>36134</v>
      </c>
      <c r="C589" s="308" t="n">
        <f aca="false">IF(B589&lt;&gt;"",MONTH(B589),0)</f>
        <v>12</v>
      </c>
      <c r="D589" s="205" t="n">
        <v>217000</v>
      </c>
    </row>
    <row r="590" customFormat="false" ht="11.25" hidden="false" customHeight="false" outlineLevel="0" collapsed="false">
      <c r="A590" s="199" t="n">
        <v>36135</v>
      </c>
      <c r="B590" s="192" t="n">
        <v>36135</v>
      </c>
      <c r="C590" s="308" t="n">
        <f aca="false">IF(B590&lt;&gt;"",MONTH(B590),0)</f>
        <v>12</v>
      </c>
      <c r="D590" s="205" t="n">
        <v>196000</v>
      </c>
    </row>
    <row r="591" customFormat="false" ht="11.25" hidden="false" customHeight="false" outlineLevel="0" collapsed="false">
      <c r="A591" s="199" t="n">
        <v>36136</v>
      </c>
      <c r="B591" s="192" t="n">
        <v>36136</v>
      </c>
      <c r="C591" s="308" t="n">
        <f aca="false">IF(B591&lt;&gt;"",MONTH(B591),0)</f>
        <v>12</v>
      </c>
      <c r="D591" s="205" t="n">
        <v>174000</v>
      </c>
    </row>
    <row r="592" customFormat="false" ht="11.25" hidden="false" customHeight="false" outlineLevel="0" collapsed="false">
      <c r="A592" s="199" t="n">
        <v>36137</v>
      </c>
      <c r="B592" s="192" t="n">
        <v>36137</v>
      </c>
      <c r="C592" s="308" t="n">
        <f aca="false">IF(B592&lt;&gt;"",MONTH(B592),0)</f>
        <v>12</v>
      </c>
      <c r="D592" s="205" t="n">
        <v>112000</v>
      </c>
    </row>
    <row r="593" customFormat="false" ht="11.25" hidden="false" customHeight="false" outlineLevel="0" collapsed="false">
      <c r="A593" s="199" t="n">
        <v>36138</v>
      </c>
      <c r="B593" s="192" t="n">
        <v>36138</v>
      </c>
      <c r="C593" s="308" t="n">
        <f aca="false">IF(B593&lt;&gt;"",MONTH(B593),0)</f>
        <v>12</v>
      </c>
      <c r="D593" s="205" t="n">
        <v>59000</v>
      </c>
    </row>
    <row r="594" customFormat="false" ht="11.25" hidden="false" customHeight="false" outlineLevel="0" collapsed="false">
      <c r="A594" s="199" t="n">
        <v>36139</v>
      </c>
      <c r="B594" s="192" t="n">
        <v>36139</v>
      </c>
      <c r="C594" s="308" t="n">
        <f aca="false">IF(B594&lt;&gt;"",MONTH(B594),0)</f>
        <v>12</v>
      </c>
      <c r="D594" s="205" t="n">
        <v>79000</v>
      </c>
    </row>
    <row r="595" customFormat="false" ht="11.25" hidden="false" customHeight="false" outlineLevel="0" collapsed="false">
      <c r="A595" s="199" t="n">
        <v>36140</v>
      </c>
      <c r="B595" s="192" t="n">
        <v>36140</v>
      </c>
      <c r="C595" s="308" t="n">
        <f aca="false">IF(B595&lt;&gt;"",MONTH(B595),0)</f>
        <v>12</v>
      </c>
      <c r="D595" s="205" t="n">
        <v>400000</v>
      </c>
    </row>
    <row r="596" customFormat="false" ht="11.25" hidden="false" customHeight="false" outlineLevel="0" collapsed="false">
      <c r="A596" s="199" t="n">
        <v>36141</v>
      </c>
      <c r="B596" s="192" t="n">
        <v>36141</v>
      </c>
      <c r="C596" s="308" t="n">
        <f aca="false">IF(B596&lt;&gt;"",MONTH(B596),0)</f>
        <v>12</v>
      </c>
      <c r="D596" s="205" t="n">
        <v>201000</v>
      </c>
    </row>
    <row r="597" customFormat="false" ht="11.25" hidden="false" customHeight="false" outlineLevel="0" collapsed="false">
      <c r="A597" s="199" t="n">
        <v>36142</v>
      </c>
      <c r="B597" s="192" t="n">
        <v>36142</v>
      </c>
      <c r="C597" s="308" t="n">
        <f aca="false">IF(B597&lt;&gt;"",MONTH(B597),0)</f>
        <v>12</v>
      </c>
      <c r="D597" s="205" t="n">
        <v>205000</v>
      </c>
    </row>
    <row r="598" customFormat="false" ht="11.25" hidden="false" customHeight="false" outlineLevel="0" collapsed="false">
      <c r="A598" s="199" t="n">
        <v>36143</v>
      </c>
      <c r="B598" s="192" t="n">
        <v>36143</v>
      </c>
      <c r="C598" s="308" t="n">
        <f aca="false">IF(B598&lt;&gt;"",MONTH(B598),0)</f>
        <v>12</v>
      </c>
      <c r="D598" s="205" t="n">
        <v>185000</v>
      </c>
    </row>
    <row r="599" customFormat="false" ht="11.25" hidden="false" customHeight="false" outlineLevel="0" collapsed="false">
      <c r="A599" s="199" t="n">
        <v>36144</v>
      </c>
      <c r="B599" s="192" t="n">
        <v>36144</v>
      </c>
      <c r="C599" s="308" t="n">
        <f aca="false">IF(B599&lt;&gt;"",MONTH(B599),0)</f>
        <v>12</v>
      </c>
      <c r="D599" s="205" t="n">
        <v>156000</v>
      </c>
    </row>
    <row r="600" customFormat="false" ht="11.25" hidden="false" customHeight="false" outlineLevel="0" collapsed="false">
      <c r="A600" s="199" t="n">
        <v>36145</v>
      </c>
      <c r="B600" s="192" t="n">
        <v>36145</v>
      </c>
      <c r="C600" s="308" t="n">
        <f aca="false">IF(B600&lt;&gt;"",MONTH(B600),0)</f>
        <v>12</v>
      </c>
      <c r="D600" s="205" t="n">
        <v>198000</v>
      </c>
    </row>
    <row r="601" customFormat="false" ht="11.25" hidden="false" customHeight="false" outlineLevel="0" collapsed="false">
      <c r="A601" s="199" t="n">
        <v>36146</v>
      </c>
      <c r="B601" s="192" t="n">
        <v>36146</v>
      </c>
      <c r="C601" s="308" t="n">
        <f aca="false">IF(B601&lt;&gt;"",MONTH(B601),0)</f>
        <v>12</v>
      </c>
      <c r="D601" s="205" t="n">
        <v>209000</v>
      </c>
    </row>
    <row r="602" customFormat="false" ht="11.25" hidden="false" customHeight="false" outlineLevel="0" collapsed="false">
      <c r="A602" s="199" t="n">
        <v>36147</v>
      </c>
      <c r="B602" s="192" t="n">
        <v>36147</v>
      </c>
      <c r="C602" s="308" t="n">
        <f aca="false">IF(B602&lt;&gt;"",MONTH(B602),0)</f>
        <v>12</v>
      </c>
      <c r="D602" s="205" t="n">
        <v>183000</v>
      </c>
    </row>
    <row r="603" customFormat="false" ht="11.25" hidden="false" customHeight="false" outlineLevel="0" collapsed="false">
      <c r="A603" s="199" t="n">
        <v>36148</v>
      </c>
      <c r="B603" s="192" t="n">
        <v>36148</v>
      </c>
      <c r="C603" s="308" t="n">
        <f aca="false">IF(B603&lt;&gt;"",MONTH(B603),0)</f>
        <v>12</v>
      </c>
      <c r="D603" s="205" t="n">
        <v>180000</v>
      </c>
    </row>
    <row r="604" customFormat="false" ht="11.25" hidden="false" customHeight="false" outlineLevel="0" collapsed="false">
      <c r="A604" s="199" t="n">
        <v>36149</v>
      </c>
      <c r="B604" s="192" t="n">
        <v>36149</v>
      </c>
      <c r="C604" s="308" t="n">
        <f aca="false">IF(B604&lt;&gt;"",MONTH(B604),0)</f>
        <v>12</v>
      </c>
      <c r="D604" s="205" t="n">
        <v>132000</v>
      </c>
    </row>
    <row r="605" customFormat="false" ht="11.25" hidden="false" customHeight="false" outlineLevel="0" collapsed="false">
      <c r="A605" s="199" t="n">
        <v>36150</v>
      </c>
      <c r="B605" s="192" t="n">
        <v>36150</v>
      </c>
      <c r="C605" s="308" t="n">
        <f aca="false">IF(B605&lt;&gt;"",MONTH(B605),0)</f>
        <v>12</v>
      </c>
      <c r="D605" s="205" t="n">
        <v>100000</v>
      </c>
    </row>
    <row r="606" customFormat="false" ht="11.25" hidden="false" customHeight="false" outlineLevel="0" collapsed="false">
      <c r="A606" s="199" t="n">
        <v>36151</v>
      </c>
      <c r="B606" s="192" t="n">
        <v>36151</v>
      </c>
      <c r="C606" s="308" t="n">
        <f aca="false">IF(B606&lt;&gt;"",MONTH(B606),0)</f>
        <v>12</v>
      </c>
      <c r="D606" s="205" t="n">
        <v>73000</v>
      </c>
    </row>
    <row r="607" customFormat="false" ht="11.25" hidden="false" customHeight="false" outlineLevel="0" collapsed="false">
      <c r="A607" s="199" t="n">
        <v>36152</v>
      </c>
      <c r="B607" s="192" t="n">
        <v>36152</v>
      </c>
      <c r="C607" s="308" t="n">
        <f aca="false">IF(B607&lt;&gt;"",MONTH(B607),0)</f>
        <v>12</v>
      </c>
      <c r="D607" s="205" t="n">
        <v>97000</v>
      </c>
    </row>
    <row r="608" customFormat="false" ht="11.25" hidden="false" customHeight="false" outlineLevel="0" collapsed="false">
      <c r="A608" s="199" t="n">
        <v>36153</v>
      </c>
      <c r="B608" s="192" t="n">
        <v>36153</v>
      </c>
      <c r="C608" s="308" t="n">
        <f aca="false">IF(B608&lt;&gt;"",MONTH(B608),0)</f>
        <v>12</v>
      </c>
      <c r="D608" s="205" t="n">
        <v>120000</v>
      </c>
    </row>
    <row r="609" customFormat="false" ht="11.25" hidden="false" customHeight="false" outlineLevel="0" collapsed="false">
      <c r="A609" s="199" t="n">
        <v>36154</v>
      </c>
      <c r="B609" s="192" t="n">
        <v>36154</v>
      </c>
      <c r="C609" s="308" t="n">
        <f aca="false">IF(B609&lt;&gt;"",MONTH(B609),0)</f>
        <v>12</v>
      </c>
      <c r="D609" s="205" t="n">
        <v>144000</v>
      </c>
    </row>
    <row r="610" customFormat="false" ht="11.25" hidden="false" customHeight="false" outlineLevel="0" collapsed="false">
      <c r="A610" s="199" t="n">
        <v>36155</v>
      </c>
      <c r="B610" s="192" t="n">
        <v>36155</v>
      </c>
      <c r="C610" s="308" t="n">
        <f aca="false">IF(B610&lt;&gt;"",MONTH(B610),0)</f>
        <v>12</v>
      </c>
      <c r="D610" s="205" t="n">
        <v>183000</v>
      </c>
    </row>
    <row r="611" customFormat="false" ht="11.25" hidden="false" customHeight="false" outlineLevel="0" collapsed="false">
      <c r="A611" s="199" t="n">
        <v>36156</v>
      </c>
      <c r="B611" s="192" t="n">
        <v>36156</v>
      </c>
      <c r="C611" s="308" t="n">
        <f aca="false">IF(B611&lt;&gt;"",MONTH(B611),0)</f>
        <v>12</v>
      </c>
      <c r="D611" s="205" t="n">
        <v>181000</v>
      </c>
    </row>
    <row r="612" customFormat="false" ht="11.25" hidden="false" customHeight="false" outlineLevel="0" collapsed="false">
      <c r="A612" s="199" t="n">
        <v>36157</v>
      </c>
      <c r="B612" s="192" t="n">
        <v>36157</v>
      </c>
      <c r="C612" s="308" t="n">
        <f aca="false">IF(B612&lt;&gt;"",MONTH(B612),0)</f>
        <v>12</v>
      </c>
      <c r="D612" s="205" t="n">
        <v>166000</v>
      </c>
    </row>
    <row r="613" customFormat="false" ht="11.25" hidden="false" customHeight="false" outlineLevel="0" collapsed="false">
      <c r="A613" s="199" t="n">
        <v>36158</v>
      </c>
      <c r="B613" s="192" t="n">
        <v>36158</v>
      </c>
      <c r="C613" s="308" t="n">
        <f aca="false">IF(B613&lt;&gt;"",MONTH(B613),0)</f>
        <v>12</v>
      </c>
      <c r="D613" s="205" t="n">
        <v>146000</v>
      </c>
    </row>
    <row r="614" customFormat="false" ht="11.25" hidden="false" customHeight="false" outlineLevel="0" collapsed="false">
      <c r="A614" s="199" t="n">
        <v>36159</v>
      </c>
      <c r="B614" s="192" t="n">
        <v>36159</v>
      </c>
      <c r="C614" s="308" t="n">
        <f aca="false">IF(B614&lt;&gt;"",MONTH(B614),0)</f>
        <v>12</v>
      </c>
      <c r="D614" s="205" t="n">
        <v>121000</v>
      </c>
    </row>
    <row r="615" customFormat="false" ht="11.25" hidden="false" customHeight="false" outlineLevel="0" collapsed="false">
      <c r="A615" s="199" t="n">
        <v>36160</v>
      </c>
      <c r="B615" s="192" t="n">
        <v>36160</v>
      </c>
      <c r="C615" s="308" t="n">
        <f aca="false">IF(B615&lt;&gt;"",MONTH(B615),0)</f>
        <v>12</v>
      </c>
      <c r="D615" s="205" t="n">
        <v>162000</v>
      </c>
    </row>
    <row r="616" customFormat="false" ht="33.75" hidden="false" customHeight="false" outlineLevel="0" collapsed="false">
      <c r="A616" s="194" t="s">
        <v>70</v>
      </c>
      <c r="B616" s="195" t="s">
        <v>71</v>
      </c>
      <c r="C616" s="195" t="s">
        <v>99</v>
      </c>
      <c r="D616" s="196" t="s">
        <v>74</v>
      </c>
    </row>
    <row r="617" customFormat="false" ht="11.25" hidden="false" customHeight="false" outlineLevel="0" collapsed="false">
      <c r="A617" s="199" t="n">
        <v>36161</v>
      </c>
      <c r="B617" s="192" t="n">
        <v>36161</v>
      </c>
      <c r="C617" s="308" t="n">
        <f aca="false">IF(B617&lt;&gt;"",MONTH(B617),0)</f>
        <v>1</v>
      </c>
      <c r="D617" s="205" t="n">
        <v>192000</v>
      </c>
    </row>
    <row r="618" customFormat="false" ht="11.25" hidden="false" customHeight="false" outlineLevel="0" collapsed="false">
      <c r="A618" s="199" t="n">
        <v>36162</v>
      </c>
      <c r="B618" s="192" t="n">
        <v>36162</v>
      </c>
      <c r="C618" s="308" t="n">
        <f aca="false">IF(B618&lt;&gt;"",MONTH(B618),0)</f>
        <v>1</v>
      </c>
      <c r="D618" s="205" t="n">
        <v>207000</v>
      </c>
    </row>
    <row r="619" customFormat="false" ht="11.25" hidden="false" customHeight="false" outlineLevel="0" collapsed="false">
      <c r="A619" s="199" t="n">
        <v>36163</v>
      </c>
      <c r="B619" s="192" t="n">
        <v>36163</v>
      </c>
      <c r="C619" s="308" t="n">
        <f aca="false">IF(B619&lt;&gt;"",MONTH(B619),0)</f>
        <v>1</v>
      </c>
      <c r="D619" s="205" t="n">
        <v>195000</v>
      </c>
    </row>
    <row r="620" customFormat="false" ht="11.25" hidden="false" customHeight="false" outlineLevel="0" collapsed="false">
      <c r="A620" s="199" t="n">
        <v>36164</v>
      </c>
      <c r="B620" s="192" t="n">
        <v>36164</v>
      </c>
      <c r="C620" s="308" t="n">
        <f aca="false">IF(B620&lt;&gt;"",MONTH(B620),0)</f>
        <v>1</v>
      </c>
      <c r="D620" s="205" t="n">
        <v>174000</v>
      </c>
    </row>
    <row r="621" customFormat="false" ht="11.25" hidden="false" customHeight="false" outlineLevel="0" collapsed="false">
      <c r="A621" s="199" t="n">
        <v>36165</v>
      </c>
      <c r="B621" s="192" t="n">
        <v>36165</v>
      </c>
      <c r="C621" s="308" t="n">
        <f aca="false">IF(B621&lt;&gt;"",MONTH(B621),0)</f>
        <v>1</v>
      </c>
      <c r="D621" s="205" t="n">
        <v>145000</v>
      </c>
    </row>
    <row r="622" customFormat="false" ht="11.25" hidden="false" customHeight="false" outlineLevel="0" collapsed="false">
      <c r="A622" s="199" t="n">
        <v>36166</v>
      </c>
      <c r="B622" s="192" t="n">
        <v>36166</v>
      </c>
      <c r="C622" s="308" t="n">
        <f aca="false">IF(B622&lt;&gt;"",MONTH(B622),0)</f>
        <v>1</v>
      </c>
      <c r="D622" s="205" t="n">
        <v>145000</v>
      </c>
    </row>
    <row r="623" customFormat="false" ht="11.25" hidden="false" customHeight="false" outlineLevel="0" collapsed="false">
      <c r="A623" s="199" t="n">
        <v>36167</v>
      </c>
      <c r="B623" s="192" t="n">
        <v>36167</v>
      </c>
      <c r="C623" s="308" t="n">
        <f aca="false">IF(B623&lt;&gt;"",MONTH(B623),0)</f>
        <v>1</v>
      </c>
      <c r="D623" s="205" t="n">
        <v>201000</v>
      </c>
    </row>
    <row r="624" customFormat="false" ht="11.25" hidden="false" customHeight="false" outlineLevel="0" collapsed="false">
      <c r="A624" s="199" t="n">
        <v>36168</v>
      </c>
      <c r="B624" s="192" t="n">
        <v>36168</v>
      </c>
      <c r="C624" s="308" t="n">
        <f aca="false">IF(B624&lt;&gt;"",MONTH(B624),0)</f>
        <v>1</v>
      </c>
      <c r="D624" s="205" t="n">
        <v>111000</v>
      </c>
    </row>
    <row r="625" customFormat="false" ht="11.25" hidden="false" customHeight="false" outlineLevel="0" collapsed="false">
      <c r="A625" s="199" t="n">
        <v>36169</v>
      </c>
      <c r="B625" s="192" t="n">
        <v>36169</v>
      </c>
      <c r="C625" s="308" t="n">
        <f aca="false">IF(B625&lt;&gt;"",MONTH(B625),0)</f>
        <v>1</v>
      </c>
      <c r="D625" s="205" t="n">
        <v>148000</v>
      </c>
    </row>
    <row r="626" customFormat="false" ht="11.25" hidden="false" customHeight="false" outlineLevel="0" collapsed="false">
      <c r="A626" s="199" t="n">
        <v>36170</v>
      </c>
      <c r="B626" s="192" t="n">
        <v>36170</v>
      </c>
      <c r="C626" s="308" t="n">
        <f aca="false">IF(B626&lt;&gt;"",MONTH(B626),0)</f>
        <v>1</v>
      </c>
      <c r="D626" s="205" t="n">
        <v>139000</v>
      </c>
    </row>
    <row r="627" customFormat="false" ht="11.25" hidden="false" customHeight="false" outlineLevel="0" collapsed="false">
      <c r="A627" s="199" t="n">
        <v>36171</v>
      </c>
      <c r="B627" s="192" t="n">
        <v>36171</v>
      </c>
      <c r="C627" s="308" t="n">
        <f aca="false">IF(B627&lt;&gt;"",MONTH(B627),0)</f>
        <v>1</v>
      </c>
      <c r="D627" s="205" t="n">
        <v>136000</v>
      </c>
    </row>
    <row r="628" customFormat="false" ht="11.25" hidden="false" customHeight="false" outlineLevel="0" collapsed="false">
      <c r="A628" s="199" t="n">
        <v>36172</v>
      </c>
      <c r="B628" s="192" t="n">
        <v>36172</v>
      </c>
      <c r="C628" s="308" t="n">
        <f aca="false">IF(B628&lt;&gt;"",MONTH(B628),0)</f>
        <v>1</v>
      </c>
      <c r="D628" s="205" t="n">
        <v>127000</v>
      </c>
    </row>
    <row r="629" customFormat="false" ht="11.25" hidden="false" customHeight="false" outlineLevel="0" collapsed="false">
      <c r="A629" s="199" t="n">
        <v>36173</v>
      </c>
      <c r="B629" s="192" t="n">
        <v>36173</v>
      </c>
      <c r="C629" s="308" t="n">
        <f aca="false">IF(B629&lt;&gt;"",MONTH(B629),0)</f>
        <v>1</v>
      </c>
      <c r="D629" s="205" t="n">
        <v>83000</v>
      </c>
    </row>
    <row r="630" customFormat="false" ht="11.25" hidden="false" customHeight="false" outlineLevel="0" collapsed="false">
      <c r="A630" s="199" t="n">
        <v>36174</v>
      </c>
      <c r="B630" s="192" t="n">
        <v>36174</v>
      </c>
      <c r="C630" s="308" t="n">
        <f aca="false">IF(B630&lt;&gt;"",MONTH(B630),0)</f>
        <v>1</v>
      </c>
      <c r="D630" s="205" t="n">
        <v>85000</v>
      </c>
    </row>
    <row r="631" customFormat="false" ht="11.25" hidden="false" customHeight="false" outlineLevel="0" collapsed="false">
      <c r="A631" s="199" t="n">
        <v>36175</v>
      </c>
      <c r="B631" s="192" t="n">
        <v>36175</v>
      </c>
      <c r="C631" s="308" t="n">
        <f aca="false">IF(B631&lt;&gt;"",MONTH(B631),0)</f>
        <v>1</v>
      </c>
      <c r="D631" s="205" t="n">
        <v>95000</v>
      </c>
    </row>
    <row r="632" customFormat="false" ht="11.25" hidden="false" customHeight="false" outlineLevel="0" collapsed="false">
      <c r="A632" s="199" t="n">
        <v>36176</v>
      </c>
      <c r="B632" s="192" t="n">
        <v>36176</v>
      </c>
      <c r="C632" s="308" t="n">
        <f aca="false">IF(B632&lt;&gt;"",MONTH(B632),0)</f>
        <v>1</v>
      </c>
      <c r="D632" s="205" t="n">
        <v>131000</v>
      </c>
    </row>
    <row r="633" customFormat="false" ht="11.25" hidden="false" customHeight="false" outlineLevel="0" collapsed="false">
      <c r="A633" s="199" t="n">
        <v>36177</v>
      </c>
      <c r="B633" s="192" t="n">
        <v>36177</v>
      </c>
      <c r="C633" s="308" t="n">
        <f aca="false">IF(B633&lt;&gt;"",MONTH(B633),0)</f>
        <v>1</v>
      </c>
      <c r="D633" s="205" t="n">
        <v>159000</v>
      </c>
    </row>
    <row r="634" customFormat="false" ht="11.25" hidden="false" customHeight="false" outlineLevel="0" collapsed="false">
      <c r="A634" s="199" t="n">
        <v>36178</v>
      </c>
      <c r="B634" s="192" t="n">
        <v>36178</v>
      </c>
      <c r="C634" s="308" t="n">
        <f aca="false">IF(B634&lt;&gt;"",MONTH(B634),0)</f>
        <v>1</v>
      </c>
      <c r="D634" s="205" t="n">
        <v>143000</v>
      </c>
    </row>
    <row r="635" customFormat="false" ht="11.25" hidden="false" customHeight="false" outlineLevel="0" collapsed="false">
      <c r="A635" s="199" t="n">
        <v>36179</v>
      </c>
      <c r="B635" s="192" t="n">
        <v>36179</v>
      </c>
      <c r="C635" s="308" t="n">
        <f aca="false">IF(B635&lt;&gt;"",MONTH(B635),0)</f>
        <v>1</v>
      </c>
      <c r="D635" s="205" t="n">
        <v>105000</v>
      </c>
    </row>
    <row r="636" customFormat="false" ht="11.25" hidden="false" customHeight="false" outlineLevel="0" collapsed="false">
      <c r="A636" s="199" t="n">
        <v>36180</v>
      </c>
      <c r="B636" s="192" t="n">
        <v>36180</v>
      </c>
      <c r="C636" s="308" t="n">
        <f aca="false">IF(B636&lt;&gt;"",MONTH(B636),0)</f>
        <v>1</v>
      </c>
      <c r="D636" s="205" t="n">
        <v>128000</v>
      </c>
    </row>
    <row r="637" customFormat="false" ht="11.25" hidden="false" customHeight="false" outlineLevel="0" collapsed="false">
      <c r="A637" s="199" t="n">
        <v>36181</v>
      </c>
      <c r="B637" s="192" t="n">
        <v>36181</v>
      </c>
      <c r="C637" s="308" t="n">
        <f aca="false">IF(B637&lt;&gt;"",MONTH(B637),0)</f>
        <v>1</v>
      </c>
      <c r="D637" s="205" t="n">
        <v>173000</v>
      </c>
    </row>
    <row r="638" customFormat="false" ht="11.25" hidden="false" customHeight="false" outlineLevel="0" collapsed="false">
      <c r="A638" s="199" t="n">
        <v>36182</v>
      </c>
      <c r="B638" s="192" t="n">
        <v>36182</v>
      </c>
      <c r="C638" s="308" t="n">
        <f aca="false">IF(B638&lt;&gt;"",MONTH(B638),0)</f>
        <v>1</v>
      </c>
      <c r="D638" s="205" t="n">
        <v>104000</v>
      </c>
    </row>
    <row r="639" customFormat="false" ht="11.25" hidden="false" customHeight="false" outlineLevel="0" collapsed="false">
      <c r="A639" s="199" t="n">
        <v>36183</v>
      </c>
      <c r="B639" s="192" t="n">
        <v>36183</v>
      </c>
      <c r="C639" s="308" t="n">
        <f aca="false">IF(B639&lt;&gt;"",MONTH(B639),0)</f>
        <v>1</v>
      </c>
      <c r="D639" s="205" t="n">
        <v>200000</v>
      </c>
    </row>
    <row r="640" customFormat="false" ht="11.25" hidden="false" customHeight="false" outlineLevel="0" collapsed="false">
      <c r="A640" s="199" t="n">
        <v>36184</v>
      </c>
      <c r="B640" s="192" t="n">
        <v>36184</v>
      </c>
      <c r="C640" s="308" t="n">
        <f aca="false">IF(B640&lt;&gt;"",MONTH(B640),0)</f>
        <v>1</v>
      </c>
      <c r="D640" s="205" t="n">
        <v>198000</v>
      </c>
    </row>
    <row r="641" customFormat="false" ht="11.25" hidden="false" customHeight="false" outlineLevel="0" collapsed="false">
      <c r="A641" s="199" t="n">
        <v>36185</v>
      </c>
      <c r="B641" s="192" t="n">
        <v>36185</v>
      </c>
      <c r="C641" s="308" t="n">
        <f aca="false">IF(B641&lt;&gt;"",MONTH(B641),0)</f>
        <v>1</v>
      </c>
      <c r="D641" s="205" t="n">
        <v>144000</v>
      </c>
    </row>
    <row r="642" customFormat="false" ht="11.25" hidden="false" customHeight="false" outlineLevel="0" collapsed="false">
      <c r="A642" s="199" t="n">
        <v>36186</v>
      </c>
      <c r="B642" s="192" t="n">
        <v>36186</v>
      </c>
      <c r="C642" s="308" t="n">
        <f aca="false">IF(B642&lt;&gt;"",MONTH(B642),0)</f>
        <v>1</v>
      </c>
      <c r="D642" s="205" t="n">
        <v>173000</v>
      </c>
    </row>
    <row r="643" customFormat="false" ht="11.25" hidden="false" customHeight="false" outlineLevel="0" collapsed="false">
      <c r="A643" s="199" t="n">
        <v>36187</v>
      </c>
      <c r="B643" s="192" t="n">
        <v>36187</v>
      </c>
      <c r="C643" s="308" t="n">
        <f aca="false">IF(B643&lt;&gt;"",MONTH(B643),0)</f>
        <v>1</v>
      </c>
      <c r="D643" s="205" t="n">
        <v>167000</v>
      </c>
    </row>
    <row r="644" customFormat="false" ht="11.25" hidden="false" customHeight="false" outlineLevel="0" collapsed="false">
      <c r="A644" s="199" t="n">
        <v>36188</v>
      </c>
      <c r="B644" s="192" t="n">
        <v>36188</v>
      </c>
      <c r="C644" s="308" t="n">
        <f aca="false">IF(B644&lt;&gt;"",MONTH(B644),0)</f>
        <v>1</v>
      </c>
      <c r="D644" s="205" t="n">
        <v>111000</v>
      </c>
    </row>
    <row r="645" customFormat="false" ht="11.25" hidden="false" customHeight="false" outlineLevel="0" collapsed="false">
      <c r="A645" s="199" t="n">
        <v>36189</v>
      </c>
      <c r="B645" s="192" t="n">
        <v>36189</v>
      </c>
      <c r="C645" s="308" t="n">
        <f aca="false">IF(B645&lt;&gt;"",MONTH(B645),0)</f>
        <v>1</v>
      </c>
      <c r="D645" s="205" t="n">
        <v>141000</v>
      </c>
    </row>
    <row r="646" customFormat="false" ht="11.25" hidden="false" customHeight="false" outlineLevel="0" collapsed="false">
      <c r="A646" s="199" t="n">
        <v>36190</v>
      </c>
      <c r="B646" s="192" t="n">
        <v>36190</v>
      </c>
      <c r="C646" s="308" t="n">
        <f aca="false">IF(B646&lt;&gt;"",MONTH(B646),0)</f>
        <v>1</v>
      </c>
      <c r="D646" s="205" t="n">
        <v>177000</v>
      </c>
    </row>
    <row r="647" customFormat="false" ht="11.25" hidden="false" customHeight="false" outlineLevel="0" collapsed="false">
      <c r="A647" s="199" t="n">
        <v>36191</v>
      </c>
      <c r="B647" s="192" t="n">
        <v>36191</v>
      </c>
      <c r="C647" s="308" t="n">
        <f aca="false">IF(B647&lt;&gt;"",MONTH(B647),0)</f>
        <v>1</v>
      </c>
      <c r="D647" s="205" t="n">
        <v>190000</v>
      </c>
    </row>
    <row r="648" customFormat="false" ht="11.25" hidden="false" customHeight="false" outlineLevel="0" collapsed="false">
      <c r="A648" s="199" t="n">
        <v>36192</v>
      </c>
      <c r="B648" s="192" t="n">
        <v>36192</v>
      </c>
      <c r="C648" s="308" t="n">
        <f aca="false">IF(B648&lt;&gt;"",MONTH(B648),0)</f>
        <v>2</v>
      </c>
      <c r="D648" s="205" t="n">
        <v>161000</v>
      </c>
    </row>
    <row r="649" customFormat="false" ht="11.25" hidden="false" customHeight="false" outlineLevel="0" collapsed="false">
      <c r="A649" s="199" t="n">
        <v>36193</v>
      </c>
      <c r="B649" s="192" t="n">
        <v>36193</v>
      </c>
      <c r="C649" s="308" t="n">
        <f aca="false">IF(B649&lt;&gt;"",MONTH(B649),0)</f>
        <v>2</v>
      </c>
      <c r="D649" s="205" t="n">
        <v>196000</v>
      </c>
    </row>
    <row r="650" customFormat="false" ht="11.25" hidden="false" customHeight="false" outlineLevel="0" collapsed="false">
      <c r="A650" s="199" t="n">
        <v>36194</v>
      </c>
      <c r="B650" s="192" t="n">
        <v>36194</v>
      </c>
      <c r="C650" s="308" t="n">
        <f aca="false">IF(B650&lt;&gt;"",MONTH(B650),0)</f>
        <v>2</v>
      </c>
      <c r="D650" s="205" t="n">
        <v>191000</v>
      </c>
    </row>
    <row r="651" customFormat="false" ht="11.25" hidden="false" customHeight="false" outlineLevel="0" collapsed="false">
      <c r="A651" s="199" t="n">
        <v>36195</v>
      </c>
      <c r="B651" s="192" t="n">
        <v>36195</v>
      </c>
      <c r="C651" s="308" t="n">
        <f aca="false">IF(B651&lt;&gt;"",MONTH(B651),0)</f>
        <v>2</v>
      </c>
      <c r="D651" s="205" t="n">
        <v>189000</v>
      </c>
    </row>
    <row r="652" customFormat="false" ht="11.25" hidden="false" customHeight="false" outlineLevel="0" collapsed="false">
      <c r="A652" s="199" t="n">
        <v>36196</v>
      </c>
      <c r="B652" s="192" t="n">
        <v>36196</v>
      </c>
      <c r="C652" s="308" t="n">
        <f aca="false">IF(B652&lt;&gt;"",MONTH(B652),0)</f>
        <v>2</v>
      </c>
      <c r="D652" s="207" t="n">
        <v>199000</v>
      </c>
    </row>
    <row r="653" customFormat="false" ht="11.25" hidden="false" customHeight="false" outlineLevel="0" collapsed="false">
      <c r="A653" s="199" t="n">
        <v>36197</v>
      </c>
      <c r="B653" s="192" t="n">
        <v>36197</v>
      </c>
      <c r="C653" s="308" t="n">
        <f aca="false">IF(B653&lt;&gt;"",MONTH(B653),0)</f>
        <v>2</v>
      </c>
      <c r="D653" s="207" t="n">
        <v>244000</v>
      </c>
    </row>
    <row r="654" customFormat="false" ht="11.25" hidden="false" customHeight="false" outlineLevel="0" collapsed="false">
      <c r="A654" s="199" t="n">
        <v>36198</v>
      </c>
      <c r="B654" s="192" t="n">
        <v>36198</v>
      </c>
      <c r="C654" s="308" t="n">
        <f aca="false">IF(B654&lt;&gt;"",MONTH(B654),0)</f>
        <v>2</v>
      </c>
      <c r="D654" s="207" t="n">
        <v>240000</v>
      </c>
    </row>
    <row r="655" customFormat="false" ht="11.25" hidden="false" customHeight="false" outlineLevel="0" collapsed="false">
      <c r="A655" s="199" t="n">
        <v>36199</v>
      </c>
      <c r="B655" s="192" t="n">
        <v>36199</v>
      </c>
      <c r="C655" s="308" t="n">
        <f aca="false">IF(B655&lt;&gt;"",MONTH(B655),0)</f>
        <v>2</v>
      </c>
      <c r="D655" s="207" t="n">
        <v>238000</v>
      </c>
    </row>
    <row r="656" customFormat="false" ht="11.25" hidden="false" customHeight="false" outlineLevel="0" collapsed="false">
      <c r="A656" s="199" t="n">
        <v>36200</v>
      </c>
      <c r="B656" s="192" t="n">
        <v>36200</v>
      </c>
      <c r="C656" s="308" t="n">
        <f aca="false">IF(B656&lt;&gt;"",MONTH(B656),0)</f>
        <v>2</v>
      </c>
      <c r="D656" s="207" t="n">
        <v>185000</v>
      </c>
    </row>
    <row r="657" customFormat="false" ht="11.25" hidden="false" customHeight="false" outlineLevel="0" collapsed="false">
      <c r="A657" s="199" t="n">
        <v>36201</v>
      </c>
      <c r="B657" s="192" t="n">
        <v>36201</v>
      </c>
      <c r="C657" s="308" t="n">
        <f aca="false">IF(B657&lt;&gt;"",MONTH(B657),0)</f>
        <v>2</v>
      </c>
      <c r="D657" s="207" t="n">
        <v>197000</v>
      </c>
    </row>
    <row r="658" customFormat="false" ht="11.25" hidden="false" customHeight="false" outlineLevel="0" collapsed="false">
      <c r="A658" s="199" t="n">
        <v>36202</v>
      </c>
      <c r="B658" s="192" t="n">
        <v>36202</v>
      </c>
      <c r="C658" s="308" t="n">
        <f aca="false">IF(B658&lt;&gt;"",MONTH(B658),0)</f>
        <v>2</v>
      </c>
      <c r="D658" s="207" t="n">
        <v>194000</v>
      </c>
    </row>
    <row r="659" customFormat="false" ht="11.25" hidden="false" customHeight="false" outlineLevel="0" collapsed="false">
      <c r="A659" s="199" t="n">
        <v>36203</v>
      </c>
      <c r="B659" s="192" t="n">
        <v>36203</v>
      </c>
      <c r="C659" s="308" t="n">
        <f aca="false">IF(B659&lt;&gt;"",MONTH(B659),0)</f>
        <v>2</v>
      </c>
      <c r="D659" s="207" t="n">
        <v>197000</v>
      </c>
    </row>
    <row r="660" customFormat="false" ht="11.25" hidden="false" customHeight="false" outlineLevel="0" collapsed="false">
      <c r="A660" s="199" t="n">
        <v>36204</v>
      </c>
      <c r="B660" s="192" t="n">
        <v>36204</v>
      </c>
      <c r="C660" s="308" t="n">
        <f aca="false">IF(B660&lt;&gt;"",MONTH(B660),0)</f>
        <v>2</v>
      </c>
      <c r="D660" s="207" t="n">
        <v>201000</v>
      </c>
    </row>
    <row r="661" customFormat="false" ht="11.25" hidden="false" customHeight="false" outlineLevel="0" collapsed="false">
      <c r="A661" s="199" t="n">
        <v>36205</v>
      </c>
      <c r="B661" s="192" t="n">
        <v>36205</v>
      </c>
      <c r="C661" s="308" t="n">
        <f aca="false">IF(B661&lt;&gt;"",MONTH(B661),0)</f>
        <v>2</v>
      </c>
      <c r="D661" s="207" t="n">
        <v>205000</v>
      </c>
    </row>
    <row r="662" customFormat="false" ht="11.25" hidden="false" customHeight="false" outlineLevel="0" collapsed="false">
      <c r="A662" s="199" t="n">
        <v>36206</v>
      </c>
      <c r="B662" s="192" t="n">
        <v>36206</v>
      </c>
      <c r="C662" s="308" t="n">
        <f aca="false">IF(B662&lt;&gt;"",MONTH(B662),0)</f>
        <v>2</v>
      </c>
      <c r="D662" s="207" t="n">
        <v>201000</v>
      </c>
    </row>
    <row r="663" customFormat="false" ht="11.25" hidden="false" customHeight="false" outlineLevel="0" collapsed="false">
      <c r="A663" s="199" t="n">
        <v>36207</v>
      </c>
      <c r="B663" s="192" t="n">
        <v>36207</v>
      </c>
      <c r="C663" s="308" t="n">
        <f aca="false">IF(B663&lt;&gt;"",MONTH(B663),0)</f>
        <v>2</v>
      </c>
      <c r="D663" s="207" t="n">
        <v>235000</v>
      </c>
    </row>
    <row r="664" customFormat="false" ht="11.25" hidden="false" customHeight="false" outlineLevel="0" collapsed="false">
      <c r="A664" s="199" t="n">
        <v>36208</v>
      </c>
      <c r="B664" s="192" t="n">
        <v>36208</v>
      </c>
      <c r="C664" s="308" t="n">
        <f aca="false">IF(B664&lt;&gt;"",MONTH(B664),0)</f>
        <v>2</v>
      </c>
      <c r="D664" s="207" t="n">
        <v>198000</v>
      </c>
    </row>
    <row r="665" customFormat="false" ht="11.25" hidden="false" customHeight="false" outlineLevel="0" collapsed="false">
      <c r="A665" s="199" t="n">
        <v>36209</v>
      </c>
      <c r="B665" s="192" t="n">
        <v>36209</v>
      </c>
      <c r="C665" s="308" t="n">
        <f aca="false">IF(B665&lt;&gt;"",MONTH(B665),0)</f>
        <v>2</v>
      </c>
      <c r="D665" s="207" t="n">
        <v>202000</v>
      </c>
    </row>
    <row r="666" customFormat="false" ht="11.25" hidden="false" customHeight="false" outlineLevel="0" collapsed="false">
      <c r="A666" s="199" t="n">
        <v>36210</v>
      </c>
      <c r="B666" s="192" t="n">
        <v>36210</v>
      </c>
      <c r="C666" s="308" t="n">
        <f aca="false">IF(B666&lt;&gt;"",MONTH(B666),0)</f>
        <v>2</v>
      </c>
      <c r="D666" s="207" t="n">
        <v>194000</v>
      </c>
    </row>
    <row r="667" customFormat="false" ht="11.25" hidden="false" customHeight="false" outlineLevel="0" collapsed="false">
      <c r="A667" s="199" t="n">
        <v>36211</v>
      </c>
      <c r="B667" s="192" t="n">
        <v>36211</v>
      </c>
      <c r="C667" s="308" t="n">
        <f aca="false">IF(B667&lt;&gt;"",MONTH(B667),0)</f>
        <v>2</v>
      </c>
      <c r="D667" s="207" t="n">
        <v>248000</v>
      </c>
    </row>
    <row r="668" customFormat="false" ht="11.25" hidden="false" customHeight="false" outlineLevel="0" collapsed="false">
      <c r="A668" s="199" t="n">
        <v>36212</v>
      </c>
      <c r="B668" s="192" t="n">
        <v>36212</v>
      </c>
      <c r="C668" s="308" t="n">
        <f aca="false">IF(B668&lt;&gt;"",MONTH(B668),0)</f>
        <v>2</v>
      </c>
      <c r="D668" s="207" t="n">
        <v>251000</v>
      </c>
    </row>
    <row r="669" customFormat="false" ht="11.25" hidden="false" customHeight="false" outlineLevel="0" collapsed="false">
      <c r="A669" s="199" t="n">
        <v>36213</v>
      </c>
      <c r="B669" s="192" t="n">
        <v>36213</v>
      </c>
      <c r="C669" s="308" t="n">
        <f aca="false">IF(B669&lt;&gt;"",MONTH(B669),0)</f>
        <v>2</v>
      </c>
      <c r="D669" s="207" t="n">
        <v>217000</v>
      </c>
    </row>
    <row r="670" customFormat="false" ht="11.25" hidden="false" customHeight="false" outlineLevel="0" collapsed="false">
      <c r="A670" s="199" t="n">
        <v>36214</v>
      </c>
      <c r="B670" s="192" t="n">
        <v>36214</v>
      </c>
      <c r="C670" s="308" t="n">
        <f aca="false">IF(B670&lt;&gt;"",MONTH(B670),0)</f>
        <v>2</v>
      </c>
      <c r="D670" s="207" t="n">
        <v>262000</v>
      </c>
    </row>
    <row r="671" customFormat="false" ht="11.25" hidden="false" customHeight="false" outlineLevel="0" collapsed="false">
      <c r="A671" s="199" t="n">
        <v>36215</v>
      </c>
      <c r="B671" s="192" t="n">
        <v>36215</v>
      </c>
      <c r="C671" s="308" t="n">
        <f aca="false">IF(B671&lt;&gt;"",MONTH(B671),0)</f>
        <v>2</v>
      </c>
      <c r="D671" s="207" t="n">
        <v>190000</v>
      </c>
    </row>
    <row r="672" customFormat="false" ht="11.25" hidden="false" customHeight="false" outlineLevel="0" collapsed="false">
      <c r="A672" s="199" t="n">
        <v>36216</v>
      </c>
      <c r="B672" s="192" t="n">
        <v>36216</v>
      </c>
      <c r="C672" s="308" t="n">
        <f aca="false">IF(B672&lt;&gt;"",MONTH(B672),0)</f>
        <v>2</v>
      </c>
      <c r="D672" s="207" t="n">
        <v>266000</v>
      </c>
    </row>
    <row r="673" customFormat="false" ht="11.25" hidden="false" customHeight="false" outlineLevel="0" collapsed="false">
      <c r="A673" s="199" t="n">
        <v>36217</v>
      </c>
      <c r="B673" s="192" t="n">
        <v>36217</v>
      </c>
      <c r="C673" s="308" t="n">
        <f aca="false">IF(B673&lt;&gt;"",MONTH(B673),0)</f>
        <v>2</v>
      </c>
      <c r="D673" s="207" t="n">
        <v>240000</v>
      </c>
    </row>
    <row r="674" customFormat="false" ht="11.25" hidden="false" customHeight="false" outlineLevel="0" collapsed="false">
      <c r="A674" s="199" t="n">
        <v>36218</v>
      </c>
      <c r="B674" s="192" t="n">
        <v>36218</v>
      </c>
      <c r="C674" s="308" t="n">
        <f aca="false">IF(B674&lt;&gt;"",MONTH(B674),0)</f>
        <v>2</v>
      </c>
      <c r="D674" s="207" t="n">
        <v>241000</v>
      </c>
    </row>
    <row r="675" customFormat="false" ht="11.25" hidden="false" customHeight="false" outlineLevel="0" collapsed="false">
      <c r="A675" s="199" t="n">
        <v>36219</v>
      </c>
      <c r="B675" s="192" t="n">
        <v>36219</v>
      </c>
      <c r="C675" s="308" t="n">
        <f aca="false">IF(B675&lt;&gt;"",MONTH(B675),0)</f>
        <v>2</v>
      </c>
      <c r="D675" s="207" t="n">
        <v>263000</v>
      </c>
    </row>
    <row r="676" customFormat="false" ht="11.25" hidden="false" customHeight="false" outlineLevel="0" collapsed="false">
      <c r="A676" s="199" t="n">
        <v>36220</v>
      </c>
      <c r="B676" s="192" t="n">
        <v>36220</v>
      </c>
      <c r="C676" s="308" t="n">
        <f aca="false">IF(B676&lt;&gt;"",MONTH(B676),0)</f>
        <v>3</v>
      </c>
      <c r="D676" s="207" t="n">
        <v>225000</v>
      </c>
    </row>
    <row r="677" customFormat="false" ht="11.25" hidden="false" customHeight="false" outlineLevel="0" collapsed="false">
      <c r="A677" s="199" t="n">
        <v>36221</v>
      </c>
      <c r="B677" s="192" t="n">
        <v>36221</v>
      </c>
      <c r="C677" s="308" t="n">
        <f aca="false">IF(B677&lt;&gt;"",MONTH(B677),0)</f>
        <v>3</v>
      </c>
      <c r="D677" s="207" t="n">
        <v>247000</v>
      </c>
    </row>
    <row r="678" customFormat="false" ht="11.25" hidden="false" customHeight="false" outlineLevel="0" collapsed="false">
      <c r="A678" s="199" t="n">
        <v>36222</v>
      </c>
      <c r="B678" s="192" t="n">
        <v>36222</v>
      </c>
      <c r="C678" s="308" t="n">
        <f aca="false">IF(B678&lt;&gt;"",MONTH(B678),0)</f>
        <v>3</v>
      </c>
      <c r="D678" s="207" t="n">
        <v>289000</v>
      </c>
    </row>
    <row r="679" customFormat="false" ht="11.25" hidden="false" customHeight="false" outlineLevel="0" collapsed="false">
      <c r="A679" s="199" t="n">
        <v>36223</v>
      </c>
      <c r="B679" s="192" t="n">
        <v>36223</v>
      </c>
      <c r="C679" s="308" t="n">
        <f aca="false">IF(B679&lt;&gt;"",MONTH(B679),0)</f>
        <v>3</v>
      </c>
      <c r="D679" s="207" t="n">
        <v>286000</v>
      </c>
    </row>
    <row r="680" customFormat="false" ht="11.25" hidden="false" customHeight="false" outlineLevel="0" collapsed="false">
      <c r="A680" s="199" t="n">
        <v>36224</v>
      </c>
      <c r="B680" s="192" t="n">
        <v>36224</v>
      </c>
      <c r="C680" s="308" t="n">
        <f aca="false">IF(B680&lt;&gt;"",MONTH(B680),0)</f>
        <v>3</v>
      </c>
      <c r="D680" s="207" t="n">
        <v>337000</v>
      </c>
    </row>
    <row r="681" customFormat="false" ht="11.25" hidden="false" customHeight="false" outlineLevel="0" collapsed="false">
      <c r="A681" s="199" t="n">
        <v>36225</v>
      </c>
      <c r="B681" s="192" t="n">
        <v>36225</v>
      </c>
      <c r="C681" s="308" t="n">
        <f aca="false">IF(B681&lt;&gt;"",MONTH(B681),0)</f>
        <v>3</v>
      </c>
      <c r="D681" s="207" t="n">
        <v>341000</v>
      </c>
    </row>
    <row r="682" customFormat="false" ht="11.25" hidden="false" customHeight="false" outlineLevel="0" collapsed="false">
      <c r="A682" s="199" t="n">
        <v>36226</v>
      </c>
      <c r="B682" s="192" t="n">
        <v>36226</v>
      </c>
      <c r="C682" s="308" t="n">
        <f aca="false">IF(B682&lt;&gt;"",MONTH(B682),0)</f>
        <v>3</v>
      </c>
      <c r="D682" s="207" t="n">
        <v>355000</v>
      </c>
    </row>
    <row r="683" customFormat="false" ht="11.25" hidden="false" customHeight="false" outlineLevel="0" collapsed="false">
      <c r="A683" s="199" t="n">
        <v>36227</v>
      </c>
      <c r="B683" s="192" t="n">
        <v>36227</v>
      </c>
      <c r="C683" s="308" t="n">
        <f aca="false">IF(B683&lt;&gt;"",MONTH(B683),0)</f>
        <v>3</v>
      </c>
      <c r="D683" s="207" t="n">
        <v>338000</v>
      </c>
    </row>
    <row r="684" customFormat="false" ht="11.25" hidden="false" customHeight="false" outlineLevel="0" collapsed="false">
      <c r="A684" s="199" t="n">
        <v>36228</v>
      </c>
      <c r="B684" s="192" t="n">
        <v>36228</v>
      </c>
      <c r="C684" s="308" t="n">
        <f aca="false">IF(B684&lt;&gt;"",MONTH(B684),0)</f>
        <v>3</v>
      </c>
      <c r="D684" s="207" t="n">
        <v>308000</v>
      </c>
    </row>
    <row r="685" customFormat="false" ht="11.25" hidden="false" customHeight="false" outlineLevel="0" collapsed="false">
      <c r="A685" s="199" t="n">
        <v>36229</v>
      </c>
      <c r="B685" s="192" t="n">
        <v>36229</v>
      </c>
      <c r="C685" s="308" t="n">
        <f aca="false">IF(B685&lt;&gt;"",MONTH(B685),0)</f>
        <v>3</v>
      </c>
      <c r="D685" s="207" t="n">
        <v>253000</v>
      </c>
    </row>
    <row r="686" customFormat="false" ht="11.25" hidden="false" customHeight="false" outlineLevel="0" collapsed="false">
      <c r="A686" s="199" t="n">
        <v>36230</v>
      </c>
      <c r="B686" s="192" t="n">
        <v>36230</v>
      </c>
      <c r="C686" s="308" t="n">
        <f aca="false">IF(B686&lt;&gt;"",MONTH(B686),0)</f>
        <v>3</v>
      </c>
      <c r="D686" s="207" t="n">
        <v>156000</v>
      </c>
    </row>
    <row r="687" customFormat="false" ht="11.25" hidden="false" customHeight="false" outlineLevel="0" collapsed="false">
      <c r="A687" s="199" t="n">
        <v>36231</v>
      </c>
      <c r="B687" s="192" t="n">
        <v>36231</v>
      </c>
      <c r="C687" s="308" t="n">
        <f aca="false">IF(B687&lt;&gt;"",MONTH(B687),0)</f>
        <v>3</v>
      </c>
      <c r="D687" s="207" t="n">
        <v>198000</v>
      </c>
    </row>
    <row r="688" customFormat="false" ht="11.25" hidden="false" customHeight="false" outlineLevel="0" collapsed="false">
      <c r="A688" s="199" t="n">
        <v>36232</v>
      </c>
      <c r="B688" s="192" t="n">
        <v>36232</v>
      </c>
      <c r="C688" s="308" t="n">
        <f aca="false">IF(B688&lt;&gt;"",MONTH(B688),0)</f>
        <v>3</v>
      </c>
      <c r="D688" s="207" t="n">
        <v>242000</v>
      </c>
    </row>
    <row r="689" customFormat="false" ht="11.25" hidden="false" customHeight="false" outlineLevel="0" collapsed="false">
      <c r="A689" s="199" t="n">
        <v>36233</v>
      </c>
      <c r="B689" s="192" t="n">
        <v>36233</v>
      </c>
      <c r="C689" s="308" t="n">
        <f aca="false">IF(B689&lt;&gt;"",MONTH(B689),0)</f>
        <v>3</v>
      </c>
      <c r="D689" s="207" t="n">
        <v>255000</v>
      </c>
    </row>
    <row r="690" customFormat="false" ht="11.25" hidden="false" customHeight="false" outlineLevel="0" collapsed="false">
      <c r="A690" s="199" t="n">
        <v>36234</v>
      </c>
      <c r="B690" s="192" t="n">
        <v>36234</v>
      </c>
      <c r="C690" s="308" t="n">
        <f aca="false">IF(B690&lt;&gt;"",MONTH(B690),0)</f>
        <v>3</v>
      </c>
      <c r="D690" s="207" t="n">
        <v>263000</v>
      </c>
    </row>
    <row r="691" customFormat="false" ht="11.25" hidden="false" customHeight="false" outlineLevel="0" collapsed="false">
      <c r="A691" s="199" t="n">
        <v>36235</v>
      </c>
      <c r="B691" s="192" t="n">
        <v>36235</v>
      </c>
      <c r="C691" s="308" t="n">
        <f aca="false">IF(B691&lt;&gt;"",MONTH(B691),0)</f>
        <v>3</v>
      </c>
      <c r="D691" s="207" t="n">
        <v>223000</v>
      </c>
    </row>
    <row r="692" customFormat="false" ht="11.25" hidden="false" customHeight="false" outlineLevel="0" collapsed="false">
      <c r="A692" s="199" t="n">
        <v>36236</v>
      </c>
      <c r="B692" s="192" t="n">
        <v>36236</v>
      </c>
      <c r="C692" s="308" t="n">
        <f aca="false">IF(B692&lt;&gt;"",MONTH(B692),0)</f>
        <v>3</v>
      </c>
      <c r="D692" s="207" t="n">
        <v>217000</v>
      </c>
    </row>
    <row r="693" customFormat="false" ht="11.25" hidden="false" customHeight="false" outlineLevel="0" collapsed="false">
      <c r="A693" s="199" t="n">
        <v>36237</v>
      </c>
      <c r="B693" s="192" t="n">
        <v>36237</v>
      </c>
      <c r="C693" s="308" t="n">
        <f aca="false">IF(B693&lt;&gt;"",MONTH(B693),0)</f>
        <v>3</v>
      </c>
      <c r="D693" s="207" t="n">
        <v>258000</v>
      </c>
    </row>
    <row r="694" customFormat="false" ht="11.25" hidden="false" customHeight="false" outlineLevel="0" collapsed="false">
      <c r="A694" s="199" t="n">
        <v>36238</v>
      </c>
      <c r="B694" s="192" t="n">
        <v>36238</v>
      </c>
      <c r="C694" s="308" t="n">
        <f aca="false">IF(B694&lt;&gt;"",MONTH(B694),0)</f>
        <v>3</v>
      </c>
      <c r="D694" s="207" t="n">
        <v>253000</v>
      </c>
    </row>
    <row r="695" customFormat="false" ht="11.25" hidden="false" customHeight="false" outlineLevel="0" collapsed="false">
      <c r="A695" s="199" t="n">
        <v>36239</v>
      </c>
      <c r="B695" s="192" t="n">
        <v>36239</v>
      </c>
      <c r="C695" s="308" t="n">
        <f aca="false">IF(B695&lt;&gt;"",MONTH(B695),0)</f>
        <v>3</v>
      </c>
      <c r="D695" s="207" t="n">
        <v>321000</v>
      </c>
    </row>
    <row r="696" customFormat="false" ht="11.25" hidden="false" customHeight="false" outlineLevel="0" collapsed="false">
      <c r="A696" s="199" t="n">
        <v>36240</v>
      </c>
      <c r="B696" s="192" t="n">
        <v>36240</v>
      </c>
      <c r="C696" s="308" t="n">
        <f aca="false">IF(B696&lt;&gt;"",MONTH(B696),0)</f>
        <v>3</v>
      </c>
      <c r="D696" s="207" t="n">
        <v>326000</v>
      </c>
    </row>
    <row r="697" customFormat="false" ht="11.25" hidden="false" customHeight="false" outlineLevel="0" collapsed="false">
      <c r="A697" s="199" t="n">
        <v>36241</v>
      </c>
      <c r="B697" s="192" t="n">
        <v>36241</v>
      </c>
      <c r="C697" s="308" t="n">
        <f aca="false">IF(B697&lt;&gt;"",MONTH(B697),0)</f>
        <v>3</v>
      </c>
      <c r="D697" s="207" t="n">
        <v>272000</v>
      </c>
    </row>
    <row r="698" customFormat="false" ht="11.25" hidden="false" customHeight="false" outlineLevel="0" collapsed="false">
      <c r="A698" s="199" t="n">
        <v>36242</v>
      </c>
      <c r="B698" s="192" t="n">
        <v>36242</v>
      </c>
      <c r="C698" s="308" t="n">
        <f aca="false">IF(B698&lt;&gt;"",MONTH(B698),0)</f>
        <v>3</v>
      </c>
      <c r="D698" s="207" t="n">
        <v>250000</v>
      </c>
    </row>
    <row r="699" customFormat="false" ht="11.25" hidden="false" customHeight="false" outlineLevel="0" collapsed="false">
      <c r="A699" s="199" t="n">
        <v>36243</v>
      </c>
      <c r="B699" s="192" t="n">
        <v>36243</v>
      </c>
      <c r="C699" s="308" t="n">
        <f aca="false">IF(B699&lt;&gt;"",MONTH(B699),0)</f>
        <v>3</v>
      </c>
      <c r="D699" s="207" t="n">
        <v>273000</v>
      </c>
    </row>
    <row r="700" customFormat="false" ht="11.25" hidden="false" customHeight="false" outlineLevel="0" collapsed="false">
      <c r="A700" s="199" t="n">
        <v>36244</v>
      </c>
      <c r="B700" s="192" t="n">
        <v>36244</v>
      </c>
      <c r="C700" s="308" t="n">
        <f aca="false">IF(B700&lt;&gt;"",MONTH(B700),0)</f>
        <v>3</v>
      </c>
      <c r="D700" s="207" t="n">
        <v>293000</v>
      </c>
    </row>
    <row r="701" customFormat="false" ht="11.25" hidden="false" customHeight="false" outlineLevel="0" collapsed="false">
      <c r="A701" s="199" t="n">
        <v>36245</v>
      </c>
      <c r="B701" s="192" t="n">
        <v>36245</v>
      </c>
      <c r="C701" s="308" t="n">
        <f aca="false">IF(B701&lt;&gt;"",MONTH(B701),0)</f>
        <v>3</v>
      </c>
      <c r="D701" s="207" t="n">
        <v>368000</v>
      </c>
    </row>
    <row r="702" customFormat="false" ht="11.25" hidden="false" customHeight="false" outlineLevel="0" collapsed="false">
      <c r="A702" s="199" t="n">
        <v>36246</v>
      </c>
      <c r="B702" s="192" t="n">
        <v>36246</v>
      </c>
      <c r="C702" s="308" t="n">
        <f aca="false">IF(B702&lt;&gt;"",MONTH(B702),0)</f>
        <v>3</v>
      </c>
      <c r="D702" s="207" t="n">
        <v>341000</v>
      </c>
    </row>
    <row r="703" customFormat="false" ht="11.25" hidden="false" customHeight="false" outlineLevel="0" collapsed="false">
      <c r="A703" s="199" t="n">
        <v>36247</v>
      </c>
      <c r="B703" s="192" t="n">
        <v>36247</v>
      </c>
      <c r="C703" s="308" t="n">
        <f aca="false">IF(B703&lt;&gt;"",MONTH(B703),0)</f>
        <v>3</v>
      </c>
      <c r="D703" s="207" t="n">
        <v>372000</v>
      </c>
    </row>
    <row r="704" customFormat="false" ht="11.25" hidden="false" customHeight="false" outlineLevel="0" collapsed="false">
      <c r="A704" s="199" t="n">
        <v>36248</v>
      </c>
      <c r="B704" s="192" t="n">
        <v>36248</v>
      </c>
      <c r="C704" s="308" t="n">
        <f aca="false">IF(B704&lt;&gt;"",MONTH(B704),0)</f>
        <v>3</v>
      </c>
      <c r="D704" s="207" t="n">
        <v>353000</v>
      </c>
    </row>
    <row r="705" customFormat="false" ht="11.25" hidden="false" customHeight="false" outlineLevel="0" collapsed="false">
      <c r="A705" s="199" t="n">
        <v>36249</v>
      </c>
      <c r="B705" s="192" t="n">
        <v>36249</v>
      </c>
      <c r="C705" s="308" t="n">
        <f aca="false">IF(B705&lt;&gt;"",MONTH(B705),0)</f>
        <v>3</v>
      </c>
      <c r="D705" s="207" t="n">
        <v>346000</v>
      </c>
    </row>
    <row r="706" customFormat="false" ht="11.25" hidden="false" customHeight="false" outlineLevel="0" collapsed="false">
      <c r="A706" s="199" t="n">
        <v>36250</v>
      </c>
      <c r="B706" s="192" t="n">
        <v>36250</v>
      </c>
      <c r="C706" s="308" t="n">
        <f aca="false">IF(B706&lt;&gt;"",MONTH(B706),0)</f>
        <v>3</v>
      </c>
      <c r="D706" s="209" t="n">
        <v>345000</v>
      </c>
    </row>
    <row r="707" customFormat="false" ht="11.25" hidden="false" customHeight="false" outlineLevel="0" collapsed="false">
      <c r="A707" s="199" t="n">
        <v>36251</v>
      </c>
      <c r="B707" s="192" t="n">
        <v>36251</v>
      </c>
      <c r="C707" s="308" t="n">
        <f aca="false">IF(B707&lt;&gt;"",MONTH(B707),0)</f>
        <v>4</v>
      </c>
      <c r="D707" s="209" t="n">
        <v>206000</v>
      </c>
    </row>
    <row r="708" customFormat="false" ht="11.25" hidden="false" customHeight="false" outlineLevel="0" collapsed="false">
      <c r="A708" s="199" t="n">
        <v>36252</v>
      </c>
      <c r="B708" s="192" t="n">
        <v>36252</v>
      </c>
      <c r="C708" s="308" t="n">
        <f aca="false">IF(B708&lt;&gt;"",MONTH(B708),0)</f>
        <v>4</v>
      </c>
      <c r="D708" s="209" t="n">
        <v>248000</v>
      </c>
    </row>
    <row r="709" customFormat="false" ht="11.25" hidden="false" customHeight="false" outlineLevel="0" collapsed="false">
      <c r="A709" s="199" t="n">
        <v>36253</v>
      </c>
      <c r="B709" s="192" t="n">
        <v>36253</v>
      </c>
      <c r="C709" s="308" t="n">
        <f aca="false">IF(B709&lt;&gt;"",MONTH(B709),0)</f>
        <v>4</v>
      </c>
      <c r="D709" s="209" t="n">
        <v>282000</v>
      </c>
    </row>
    <row r="710" customFormat="false" ht="11.25" hidden="false" customHeight="false" outlineLevel="0" collapsed="false">
      <c r="A710" s="199" t="n">
        <v>36254</v>
      </c>
      <c r="B710" s="192" t="n">
        <v>36254</v>
      </c>
      <c r="C710" s="308" t="n">
        <f aca="false">IF(B710&lt;&gt;"",MONTH(B710),0)</f>
        <v>4</v>
      </c>
      <c r="D710" s="209" t="n">
        <v>302000</v>
      </c>
    </row>
    <row r="711" customFormat="false" ht="11.25" hidden="false" customHeight="false" outlineLevel="0" collapsed="false">
      <c r="A711" s="199" t="n">
        <v>36255</v>
      </c>
      <c r="B711" s="192" t="n">
        <v>36255</v>
      </c>
      <c r="C711" s="308" t="n">
        <f aca="false">IF(B711&lt;&gt;"",MONTH(B711),0)</f>
        <v>4</v>
      </c>
      <c r="D711" s="209" t="n">
        <v>294000</v>
      </c>
    </row>
    <row r="712" customFormat="false" ht="11.25" hidden="false" customHeight="false" outlineLevel="0" collapsed="false">
      <c r="A712" s="199" t="n">
        <v>36256</v>
      </c>
      <c r="B712" s="192" t="n">
        <v>36256</v>
      </c>
      <c r="C712" s="308" t="n">
        <f aca="false">IF(B712&lt;&gt;"",MONTH(B712),0)</f>
        <v>4</v>
      </c>
      <c r="D712" s="209" t="n">
        <v>231000</v>
      </c>
    </row>
    <row r="713" customFormat="false" ht="11.25" hidden="false" customHeight="false" outlineLevel="0" collapsed="false">
      <c r="A713" s="199" t="n">
        <v>36257</v>
      </c>
      <c r="B713" s="192" t="n">
        <v>36257</v>
      </c>
      <c r="C713" s="308" t="n">
        <f aca="false">IF(B713&lt;&gt;"",MONTH(B713),0)</f>
        <v>4</v>
      </c>
      <c r="D713" s="209" t="n">
        <v>193000</v>
      </c>
    </row>
    <row r="714" customFormat="false" ht="11.25" hidden="false" customHeight="false" outlineLevel="0" collapsed="false">
      <c r="A714" s="199" t="n">
        <v>36258</v>
      </c>
      <c r="B714" s="192" t="n">
        <v>36258</v>
      </c>
      <c r="C714" s="308" t="n">
        <f aca="false">IF(B714&lt;&gt;"",MONTH(B714),0)</f>
        <v>4</v>
      </c>
      <c r="D714" s="209" t="n">
        <v>172000</v>
      </c>
    </row>
    <row r="715" customFormat="false" ht="11.25" hidden="false" customHeight="false" outlineLevel="0" collapsed="false">
      <c r="A715" s="199" t="n">
        <v>36259</v>
      </c>
      <c r="B715" s="192" t="n">
        <v>36259</v>
      </c>
      <c r="C715" s="308" t="n">
        <f aca="false">IF(B715&lt;&gt;"",MONTH(B715),0)</f>
        <v>4</v>
      </c>
      <c r="D715" s="209" t="n">
        <v>168000</v>
      </c>
    </row>
    <row r="716" customFormat="false" ht="11.25" hidden="false" customHeight="false" outlineLevel="0" collapsed="false">
      <c r="A716" s="199" t="n">
        <v>36260</v>
      </c>
      <c r="B716" s="192" t="n">
        <v>36260</v>
      </c>
      <c r="C716" s="308" t="n">
        <f aca="false">IF(B716&lt;&gt;"",MONTH(B716),0)</f>
        <v>4</v>
      </c>
      <c r="D716" s="209" t="n">
        <v>163000</v>
      </c>
    </row>
    <row r="717" customFormat="false" ht="11.25" hidden="false" customHeight="false" outlineLevel="0" collapsed="false">
      <c r="A717" s="199" t="n">
        <v>36261</v>
      </c>
      <c r="B717" s="192" t="n">
        <v>36261</v>
      </c>
      <c r="C717" s="308" t="n">
        <f aca="false">IF(B717&lt;&gt;"",MONTH(B717),0)</f>
        <v>4</v>
      </c>
      <c r="D717" s="209" t="n">
        <v>233000</v>
      </c>
    </row>
    <row r="718" customFormat="false" ht="11.25" hidden="false" customHeight="false" outlineLevel="0" collapsed="false">
      <c r="A718" s="199" t="n">
        <v>36262</v>
      </c>
      <c r="B718" s="192" t="n">
        <v>36262</v>
      </c>
      <c r="C718" s="308" t="n">
        <f aca="false">IF(B718&lt;&gt;"",MONTH(B718),0)</f>
        <v>4</v>
      </c>
      <c r="D718" s="209" t="n">
        <v>223000</v>
      </c>
    </row>
    <row r="719" customFormat="false" ht="11.25" hidden="false" customHeight="false" outlineLevel="0" collapsed="false">
      <c r="A719" s="199" t="n">
        <v>36263</v>
      </c>
      <c r="B719" s="192" t="n">
        <v>36263</v>
      </c>
      <c r="C719" s="308" t="n">
        <f aca="false">IF(B719&lt;&gt;"",MONTH(B719),0)</f>
        <v>4</v>
      </c>
      <c r="D719" s="209" t="n">
        <v>336000</v>
      </c>
    </row>
    <row r="720" customFormat="false" ht="11.25" hidden="false" customHeight="false" outlineLevel="0" collapsed="false">
      <c r="A720" s="199" t="n">
        <v>36264</v>
      </c>
      <c r="B720" s="192" t="n">
        <v>36264</v>
      </c>
      <c r="C720" s="308" t="n">
        <f aca="false">IF(B720&lt;&gt;"",MONTH(B720),0)</f>
        <v>4</v>
      </c>
      <c r="D720" s="209" t="n">
        <v>311000</v>
      </c>
    </row>
    <row r="721" customFormat="false" ht="11.25" hidden="false" customHeight="false" outlineLevel="0" collapsed="false">
      <c r="A721" s="199" t="n">
        <v>36265</v>
      </c>
      <c r="B721" s="192" t="n">
        <v>36265</v>
      </c>
      <c r="C721" s="308" t="n">
        <f aca="false">IF(B721&lt;&gt;"",MONTH(B721),0)</f>
        <v>4</v>
      </c>
      <c r="D721" s="209" t="n">
        <v>349000</v>
      </c>
    </row>
    <row r="722" customFormat="false" ht="11.25" hidden="false" customHeight="false" outlineLevel="0" collapsed="false">
      <c r="A722" s="199" t="n">
        <v>36266</v>
      </c>
      <c r="B722" s="192" t="n">
        <v>36266</v>
      </c>
      <c r="C722" s="308" t="n">
        <f aca="false">IF(B722&lt;&gt;"",MONTH(B722),0)</f>
        <v>4</v>
      </c>
      <c r="D722" s="209" t="n">
        <v>353000</v>
      </c>
    </row>
    <row r="723" customFormat="false" ht="11.25" hidden="false" customHeight="false" outlineLevel="0" collapsed="false">
      <c r="A723" s="199" t="n">
        <v>36267</v>
      </c>
      <c r="B723" s="192" t="n">
        <v>36267</v>
      </c>
      <c r="C723" s="308" t="n">
        <f aca="false">IF(B723&lt;&gt;"",MONTH(B723),0)</f>
        <v>4</v>
      </c>
      <c r="D723" s="209" t="n">
        <v>331000</v>
      </c>
    </row>
    <row r="724" customFormat="false" ht="11.25" hidden="false" customHeight="false" outlineLevel="0" collapsed="false">
      <c r="A724" s="199" t="n">
        <v>36268</v>
      </c>
      <c r="B724" s="192" t="n">
        <v>36268</v>
      </c>
      <c r="C724" s="308" t="n">
        <f aca="false">IF(B724&lt;&gt;"",MONTH(B724),0)</f>
        <v>4</v>
      </c>
      <c r="D724" s="209" t="n">
        <v>336000</v>
      </c>
    </row>
    <row r="725" customFormat="false" ht="11.25" hidden="false" customHeight="false" outlineLevel="0" collapsed="false">
      <c r="A725" s="199" t="n">
        <v>36269</v>
      </c>
      <c r="B725" s="192" t="n">
        <v>36269</v>
      </c>
      <c r="C725" s="308" t="n">
        <f aca="false">IF(B725&lt;&gt;"",MONTH(B725),0)</f>
        <v>4</v>
      </c>
      <c r="D725" s="209" t="n">
        <v>360000</v>
      </c>
    </row>
    <row r="726" customFormat="false" ht="11.25" hidden="false" customHeight="false" outlineLevel="0" collapsed="false">
      <c r="A726" s="199" t="n">
        <v>36270</v>
      </c>
      <c r="B726" s="192" t="n">
        <v>36270</v>
      </c>
      <c r="C726" s="308" t="n">
        <f aca="false">IF(B726&lt;&gt;"",MONTH(B726),0)</f>
        <v>4</v>
      </c>
      <c r="D726" s="209" t="n">
        <v>394000</v>
      </c>
    </row>
    <row r="727" customFormat="false" ht="11.25" hidden="false" customHeight="false" outlineLevel="0" collapsed="false">
      <c r="A727" s="199" t="n">
        <v>36271</v>
      </c>
      <c r="B727" s="192" t="n">
        <v>36271</v>
      </c>
      <c r="C727" s="308" t="n">
        <f aca="false">IF(B727&lt;&gt;"",MONTH(B727),0)</f>
        <v>4</v>
      </c>
      <c r="D727" s="209" t="n">
        <v>398000</v>
      </c>
    </row>
    <row r="728" customFormat="false" ht="11.25" hidden="false" customHeight="false" outlineLevel="0" collapsed="false">
      <c r="A728" s="199" t="n">
        <v>36272</v>
      </c>
      <c r="B728" s="192" t="n">
        <v>36272</v>
      </c>
      <c r="C728" s="308" t="n">
        <f aca="false">IF(B728&lt;&gt;"",MONTH(B728),0)</f>
        <v>4</v>
      </c>
      <c r="D728" s="209" t="n">
        <v>393000</v>
      </c>
    </row>
    <row r="729" customFormat="false" ht="11.25" hidden="false" customHeight="false" outlineLevel="0" collapsed="false">
      <c r="A729" s="199" t="n">
        <v>36273</v>
      </c>
      <c r="B729" s="192" t="n">
        <v>36273</v>
      </c>
      <c r="C729" s="308" t="n">
        <f aca="false">IF(B729&lt;&gt;"",MONTH(B729),0)</f>
        <v>4</v>
      </c>
      <c r="D729" s="209" t="n">
        <v>375000</v>
      </c>
    </row>
    <row r="730" customFormat="false" ht="11.25" hidden="false" customHeight="false" outlineLevel="0" collapsed="false">
      <c r="A730" s="199" t="n">
        <v>36274</v>
      </c>
      <c r="B730" s="192" t="n">
        <v>36274</v>
      </c>
      <c r="C730" s="308" t="n">
        <f aca="false">IF(B730&lt;&gt;"",MONTH(B730),0)</f>
        <v>4</v>
      </c>
      <c r="D730" s="209" t="n">
        <v>378000</v>
      </c>
    </row>
    <row r="731" customFormat="false" ht="11.25" hidden="false" customHeight="false" outlineLevel="0" collapsed="false">
      <c r="A731" s="199" t="n">
        <v>36275</v>
      </c>
      <c r="B731" s="192" t="n">
        <v>36275</v>
      </c>
      <c r="C731" s="308" t="n">
        <f aca="false">IF(B731&lt;&gt;"",MONTH(B731),0)</f>
        <v>4</v>
      </c>
      <c r="D731" s="209" t="n">
        <v>380000</v>
      </c>
    </row>
    <row r="732" customFormat="false" ht="11.25" hidden="false" customHeight="false" outlineLevel="0" collapsed="false">
      <c r="A732" s="199" t="n">
        <v>36276</v>
      </c>
      <c r="B732" s="192" t="n">
        <v>36276</v>
      </c>
      <c r="C732" s="308" t="n">
        <f aca="false">IF(B732&lt;&gt;"",MONTH(B732),0)</f>
        <v>4</v>
      </c>
      <c r="D732" s="209" t="n">
        <v>385000</v>
      </c>
    </row>
    <row r="733" customFormat="false" ht="11.25" hidden="false" customHeight="false" outlineLevel="0" collapsed="false">
      <c r="A733" s="199" t="n">
        <v>36277</v>
      </c>
      <c r="B733" s="192" t="n">
        <v>36277</v>
      </c>
      <c r="C733" s="308" t="n">
        <f aca="false">IF(B733&lt;&gt;"",MONTH(B733),0)</f>
        <v>4</v>
      </c>
      <c r="D733" s="209" t="n">
        <v>365000</v>
      </c>
    </row>
    <row r="734" customFormat="false" ht="11.25" hidden="false" customHeight="false" outlineLevel="0" collapsed="false">
      <c r="A734" s="199" t="n">
        <v>36278</v>
      </c>
      <c r="B734" s="192" t="n">
        <v>36278</v>
      </c>
      <c r="C734" s="308" t="n">
        <f aca="false">IF(B734&lt;&gt;"",MONTH(B734),0)</f>
        <v>4</v>
      </c>
      <c r="D734" s="209" t="n">
        <v>376000</v>
      </c>
    </row>
    <row r="735" customFormat="false" ht="11.25" hidden="false" customHeight="false" outlineLevel="0" collapsed="false">
      <c r="A735" s="199" t="n">
        <v>36279</v>
      </c>
      <c r="B735" s="192" t="n">
        <v>36279</v>
      </c>
      <c r="C735" s="308" t="n">
        <f aca="false">IF(B735&lt;&gt;"",MONTH(B735),0)</f>
        <v>4</v>
      </c>
      <c r="D735" s="209" t="n">
        <v>395000</v>
      </c>
    </row>
    <row r="736" customFormat="false" ht="11.25" hidden="false" customHeight="false" outlineLevel="0" collapsed="false">
      <c r="A736" s="199" t="n">
        <v>36280</v>
      </c>
      <c r="B736" s="192" t="n">
        <v>36280</v>
      </c>
      <c r="C736" s="308" t="n">
        <f aca="false">IF(B736&lt;&gt;"",MONTH(B736),0)</f>
        <v>4</v>
      </c>
      <c r="D736" s="209" t="n">
        <v>364000</v>
      </c>
    </row>
    <row r="737" customFormat="false" ht="11.25" hidden="false" customHeight="false" outlineLevel="0" collapsed="false">
      <c r="A737" s="199" t="n">
        <v>36281</v>
      </c>
      <c r="B737" s="192" t="n">
        <v>36281</v>
      </c>
      <c r="C737" s="308" t="n">
        <f aca="false">IF(B737&lt;&gt;"",MONTH(B737),0)</f>
        <v>5</v>
      </c>
      <c r="D737" s="209" t="n">
        <v>429000</v>
      </c>
    </row>
    <row r="738" customFormat="false" ht="11.25" hidden="false" customHeight="false" outlineLevel="0" collapsed="false">
      <c r="A738" s="199" t="n">
        <v>36282</v>
      </c>
      <c r="B738" s="192" t="n">
        <v>36282</v>
      </c>
      <c r="C738" s="308" t="n">
        <f aca="false">IF(B738&lt;&gt;"",MONTH(B738),0)</f>
        <v>5</v>
      </c>
      <c r="D738" s="209" t="n">
        <v>424000</v>
      </c>
    </row>
    <row r="739" customFormat="false" ht="11.25" hidden="false" customHeight="false" outlineLevel="0" collapsed="false">
      <c r="A739" s="199" t="n">
        <v>36283</v>
      </c>
      <c r="B739" s="192" t="n">
        <v>36283</v>
      </c>
      <c r="C739" s="308" t="n">
        <f aca="false">IF(B739&lt;&gt;"",MONTH(B739),0)</f>
        <v>5</v>
      </c>
      <c r="D739" s="209" t="n">
        <v>426000</v>
      </c>
    </row>
    <row r="740" customFormat="false" ht="11.25" hidden="false" customHeight="false" outlineLevel="0" collapsed="false">
      <c r="A740" s="199" t="n">
        <v>36284</v>
      </c>
      <c r="B740" s="192" t="n">
        <v>36284</v>
      </c>
      <c r="C740" s="308" t="n">
        <f aca="false">IF(B740&lt;&gt;"",MONTH(B740),0)</f>
        <v>5</v>
      </c>
      <c r="D740" s="209" t="n">
        <v>419000</v>
      </c>
    </row>
    <row r="741" customFormat="false" ht="11.25" hidden="false" customHeight="false" outlineLevel="0" collapsed="false">
      <c r="A741" s="199" t="n">
        <v>36285</v>
      </c>
      <c r="B741" s="192" t="n">
        <v>36285</v>
      </c>
      <c r="C741" s="308" t="n">
        <f aca="false">IF(B741&lt;&gt;"",MONTH(B741),0)</f>
        <v>5</v>
      </c>
      <c r="D741" s="209" t="n">
        <v>409000</v>
      </c>
    </row>
    <row r="742" customFormat="false" ht="11.25" hidden="false" customHeight="false" outlineLevel="0" collapsed="false">
      <c r="A742" s="199" t="n">
        <v>36286</v>
      </c>
      <c r="B742" s="192" t="n">
        <v>36286</v>
      </c>
      <c r="C742" s="308" t="n">
        <f aca="false">IF(B742&lt;&gt;"",MONTH(B742),0)</f>
        <v>5</v>
      </c>
      <c r="D742" s="209" t="n">
        <v>397000</v>
      </c>
    </row>
    <row r="743" customFormat="false" ht="11.25" hidden="false" customHeight="false" outlineLevel="0" collapsed="false">
      <c r="A743" s="199" t="n">
        <v>36287</v>
      </c>
      <c r="B743" s="192" t="n">
        <v>36287</v>
      </c>
      <c r="C743" s="308" t="n">
        <f aca="false">IF(B743&lt;&gt;"",MONTH(B743),0)</f>
        <v>5</v>
      </c>
      <c r="D743" s="209" t="n">
        <v>357000</v>
      </c>
    </row>
    <row r="744" customFormat="false" ht="11.25" hidden="false" customHeight="false" outlineLevel="0" collapsed="false">
      <c r="A744" s="199" t="n">
        <v>36288</v>
      </c>
      <c r="B744" s="192" t="n">
        <v>36288</v>
      </c>
      <c r="C744" s="308" t="n">
        <f aca="false">IF(B744&lt;&gt;"",MONTH(B744),0)</f>
        <v>5</v>
      </c>
      <c r="D744" s="209" t="n">
        <v>387000</v>
      </c>
    </row>
    <row r="745" customFormat="false" ht="11.25" hidden="false" customHeight="false" outlineLevel="0" collapsed="false">
      <c r="A745" s="199" t="n">
        <v>36289</v>
      </c>
      <c r="B745" s="192" t="n">
        <v>36289</v>
      </c>
      <c r="C745" s="308" t="n">
        <f aca="false">IF(B745&lt;&gt;"",MONTH(B745),0)</f>
        <v>5</v>
      </c>
      <c r="D745" s="209" t="n">
        <v>402000</v>
      </c>
    </row>
    <row r="746" customFormat="false" ht="11.25" hidden="false" customHeight="false" outlineLevel="0" collapsed="false">
      <c r="A746" s="199" t="n">
        <v>36290</v>
      </c>
      <c r="B746" s="192" t="n">
        <v>36290</v>
      </c>
      <c r="C746" s="308" t="n">
        <f aca="false">IF(B746&lt;&gt;"",MONTH(B746),0)</f>
        <v>5</v>
      </c>
      <c r="D746" s="209" t="n">
        <v>396000</v>
      </c>
    </row>
    <row r="747" customFormat="false" ht="11.25" hidden="false" customHeight="false" outlineLevel="0" collapsed="false">
      <c r="A747" s="199" t="n">
        <v>36291</v>
      </c>
      <c r="B747" s="192" t="n">
        <v>36291</v>
      </c>
      <c r="C747" s="308" t="n">
        <f aca="false">IF(B747&lt;&gt;"",MONTH(B747),0)</f>
        <v>5</v>
      </c>
      <c r="D747" s="209" t="n">
        <v>340000</v>
      </c>
    </row>
    <row r="748" customFormat="false" ht="11.25" hidden="false" customHeight="false" outlineLevel="0" collapsed="false">
      <c r="A748" s="199" t="n">
        <v>36292</v>
      </c>
      <c r="B748" s="192" t="n">
        <v>36292</v>
      </c>
      <c r="C748" s="308" t="n">
        <f aca="false">IF(B748&lt;&gt;"",MONTH(B748),0)</f>
        <v>5</v>
      </c>
      <c r="D748" s="209" t="n">
        <v>283000</v>
      </c>
    </row>
    <row r="749" customFormat="false" ht="11.25" hidden="false" customHeight="false" outlineLevel="0" collapsed="false">
      <c r="A749" s="199" t="n">
        <v>36293</v>
      </c>
      <c r="B749" s="192" t="n">
        <v>36293</v>
      </c>
      <c r="C749" s="308" t="n">
        <f aca="false">IF(B749&lt;&gt;"",MONTH(B749),0)</f>
        <v>5</v>
      </c>
      <c r="D749" s="209" t="n">
        <v>323000</v>
      </c>
    </row>
    <row r="750" customFormat="false" ht="11.25" hidden="false" customHeight="false" outlineLevel="0" collapsed="false">
      <c r="A750" s="199" t="n">
        <v>36294</v>
      </c>
      <c r="B750" s="192" t="n">
        <v>36294</v>
      </c>
      <c r="C750" s="308" t="n">
        <f aca="false">IF(B750&lt;&gt;"",MONTH(B750),0)</f>
        <v>5</v>
      </c>
      <c r="D750" s="209" t="n">
        <v>324000</v>
      </c>
    </row>
    <row r="751" customFormat="false" ht="11.25" hidden="false" customHeight="false" outlineLevel="0" collapsed="false">
      <c r="A751" s="199" t="n">
        <v>36295</v>
      </c>
      <c r="B751" s="192" t="n">
        <v>36295</v>
      </c>
      <c r="C751" s="308" t="n">
        <f aca="false">IF(B751&lt;&gt;"",MONTH(B751),0)</f>
        <v>5</v>
      </c>
      <c r="D751" s="209" t="n">
        <v>350000</v>
      </c>
    </row>
    <row r="752" customFormat="false" ht="11.25" hidden="false" customHeight="false" outlineLevel="0" collapsed="false">
      <c r="A752" s="199" t="n">
        <v>36296</v>
      </c>
      <c r="B752" s="192" t="n">
        <v>36296</v>
      </c>
      <c r="C752" s="308" t="n">
        <f aca="false">IF(B752&lt;&gt;"",MONTH(B752),0)</f>
        <v>5</v>
      </c>
      <c r="D752" s="209" t="n">
        <v>331000</v>
      </c>
    </row>
    <row r="753" customFormat="false" ht="11.25" hidden="false" customHeight="false" outlineLevel="0" collapsed="false">
      <c r="A753" s="199" t="n">
        <v>36297</v>
      </c>
      <c r="B753" s="192" t="n">
        <v>36297</v>
      </c>
      <c r="C753" s="308" t="n">
        <f aca="false">IF(B753&lt;&gt;"",MONTH(B753),0)</f>
        <v>5</v>
      </c>
      <c r="D753" s="209" t="n">
        <v>265000</v>
      </c>
    </row>
    <row r="754" customFormat="false" ht="11.25" hidden="false" customHeight="false" outlineLevel="0" collapsed="false">
      <c r="A754" s="199" t="n">
        <v>36298</v>
      </c>
      <c r="B754" s="192" t="n">
        <v>36298</v>
      </c>
      <c r="C754" s="308" t="n">
        <f aca="false">IF(B754&lt;&gt;"",MONTH(B754),0)</f>
        <v>5</v>
      </c>
      <c r="D754" s="209" t="n">
        <v>254000</v>
      </c>
    </row>
    <row r="755" customFormat="false" ht="11.25" hidden="false" customHeight="false" outlineLevel="0" collapsed="false">
      <c r="A755" s="199" t="n">
        <v>36299</v>
      </c>
      <c r="B755" s="192" t="n">
        <v>36299</v>
      </c>
      <c r="C755" s="308" t="n">
        <f aca="false">IF(B755&lt;&gt;"",MONTH(B755),0)</f>
        <v>5</v>
      </c>
      <c r="D755" s="209" t="n">
        <v>247000</v>
      </c>
    </row>
    <row r="756" customFormat="false" ht="11.25" hidden="false" customHeight="false" outlineLevel="0" collapsed="false">
      <c r="A756" s="199" t="n">
        <v>36300</v>
      </c>
      <c r="B756" s="192" t="n">
        <v>36300</v>
      </c>
      <c r="C756" s="308" t="n">
        <f aca="false">IF(B756&lt;&gt;"",MONTH(B756),0)</f>
        <v>5</v>
      </c>
      <c r="D756" s="209" t="n">
        <v>308000</v>
      </c>
    </row>
    <row r="757" customFormat="false" ht="11.25" hidden="false" customHeight="false" outlineLevel="0" collapsed="false">
      <c r="A757" s="199" t="n">
        <v>36301</v>
      </c>
      <c r="B757" s="192" t="n">
        <v>36301</v>
      </c>
      <c r="C757" s="308" t="n">
        <f aca="false">IF(B757&lt;&gt;"",MONTH(B757),0)</f>
        <v>5</v>
      </c>
      <c r="D757" s="209" t="n">
        <v>303000</v>
      </c>
    </row>
    <row r="758" customFormat="false" ht="11.25" hidden="false" customHeight="false" outlineLevel="0" collapsed="false">
      <c r="A758" s="199" t="n">
        <v>36302</v>
      </c>
      <c r="B758" s="192" t="n">
        <v>36302</v>
      </c>
      <c r="C758" s="308" t="n">
        <f aca="false">IF(B758&lt;&gt;"",MONTH(B758),0)</f>
        <v>5</v>
      </c>
      <c r="D758" s="209" t="n">
        <v>303000</v>
      </c>
    </row>
    <row r="759" customFormat="false" ht="11.25" hidden="false" customHeight="false" outlineLevel="0" collapsed="false">
      <c r="A759" s="199" t="n">
        <v>36303</v>
      </c>
      <c r="B759" s="192" t="n">
        <v>36303</v>
      </c>
      <c r="C759" s="308" t="n">
        <f aca="false">IF(B759&lt;&gt;"",MONTH(B759),0)</f>
        <v>5</v>
      </c>
      <c r="D759" s="209" t="n">
        <v>290000</v>
      </c>
    </row>
    <row r="760" customFormat="false" ht="11.25" hidden="false" customHeight="false" outlineLevel="0" collapsed="false">
      <c r="A760" s="199" t="n">
        <v>36304</v>
      </c>
      <c r="B760" s="192" t="n">
        <v>36304</v>
      </c>
      <c r="C760" s="308" t="n">
        <f aca="false">IF(B760&lt;&gt;"",MONTH(B760),0)</f>
        <v>5</v>
      </c>
      <c r="D760" s="209" t="n">
        <v>312000</v>
      </c>
    </row>
    <row r="761" customFormat="false" ht="11.25" hidden="false" customHeight="false" outlineLevel="0" collapsed="false">
      <c r="A761" s="199" t="n">
        <v>36305</v>
      </c>
      <c r="B761" s="192" t="n">
        <v>36305</v>
      </c>
      <c r="C761" s="308" t="n">
        <f aca="false">IF(B761&lt;&gt;"",MONTH(B761),0)</f>
        <v>5</v>
      </c>
      <c r="D761" s="209" t="n">
        <v>295000</v>
      </c>
    </row>
    <row r="762" customFormat="false" ht="11.25" hidden="false" customHeight="false" outlineLevel="0" collapsed="false">
      <c r="A762" s="199" t="n">
        <v>36306</v>
      </c>
      <c r="B762" s="192" t="n">
        <v>36306</v>
      </c>
      <c r="C762" s="308" t="n">
        <f aca="false">IF(B762&lt;&gt;"",MONTH(B762),0)</f>
        <v>5</v>
      </c>
      <c r="D762" s="209" t="n">
        <v>295000</v>
      </c>
    </row>
    <row r="763" customFormat="false" ht="11.25" hidden="false" customHeight="false" outlineLevel="0" collapsed="false">
      <c r="A763" s="199" t="n">
        <v>36307</v>
      </c>
      <c r="B763" s="192" t="n">
        <v>36307</v>
      </c>
      <c r="C763" s="308" t="n">
        <f aca="false">IF(B763&lt;&gt;"",MONTH(B763),0)</f>
        <v>5</v>
      </c>
      <c r="D763" s="209" t="n">
        <v>305000</v>
      </c>
    </row>
    <row r="764" customFormat="false" ht="11.25" hidden="false" customHeight="false" outlineLevel="0" collapsed="false">
      <c r="A764" s="199" t="n">
        <v>36308</v>
      </c>
      <c r="B764" s="192" t="n">
        <v>36308</v>
      </c>
      <c r="C764" s="308" t="n">
        <f aca="false">IF(B764&lt;&gt;"",MONTH(B764),0)</f>
        <v>5</v>
      </c>
      <c r="D764" s="209" t="n">
        <v>278000</v>
      </c>
    </row>
    <row r="765" customFormat="false" ht="11.25" hidden="false" customHeight="false" outlineLevel="0" collapsed="false">
      <c r="A765" s="199" t="n">
        <v>36309</v>
      </c>
      <c r="B765" s="192" t="n">
        <v>36309</v>
      </c>
      <c r="C765" s="308" t="n">
        <f aca="false">IF(B765&lt;&gt;"",MONTH(B765),0)</f>
        <v>5</v>
      </c>
      <c r="D765" s="209" t="n">
        <v>284000</v>
      </c>
    </row>
    <row r="766" customFormat="false" ht="11.25" hidden="false" customHeight="false" outlineLevel="0" collapsed="false">
      <c r="A766" s="199" t="n">
        <v>36310</v>
      </c>
      <c r="B766" s="192" t="n">
        <v>36310</v>
      </c>
      <c r="C766" s="308" t="n">
        <f aca="false">IF(B766&lt;&gt;"",MONTH(B766),0)</f>
        <v>5</v>
      </c>
      <c r="D766" s="209" t="n">
        <v>275000</v>
      </c>
    </row>
    <row r="767" customFormat="false" ht="11.25" hidden="false" customHeight="false" outlineLevel="0" collapsed="false">
      <c r="A767" s="199" t="n">
        <v>36311</v>
      </c>
      <c r="B767" s="192" t="n">
        <v>36311</v>
      </c>
      <c r="C767" s="308" t="n">
        <f aca="false">IF(B767&lt;&gt;"",MONTH(B767),0)</f>
        <v>5</v>
      </c>
      <c r="D767" s="209" t="n">
        <v>303000</v>
      </c>
    </row>
    <row r="768" customFormat="false" ht="11.25" hidden="false" customHeight="false" outlineLevel="0" collapsed="false">
      <c r="A768" s="199" t="n">
        <v>36312</v>
      </c>
      <c r="B768" s="192" t="n">
        <v>36312</v>
      </c>
      <c r="C768" s="308" t="n">
        <f aca="false">IF(B768&lt;&gt;"",MONTH(B768),0)</f>
        <v>6</v>
      </c>
      <c r="D768" s="209" t="n">
        <v>335000</v>
      </c>
    </row>
    <row r="769" customFormat="false" ht="11.25" hidden="false" customHeight="false" outlineLevel="0" collapsed="false">
      <c r="A769" s="199" t="n">
        <v>36313</v>
      </c>
      <c r="B769" s="192" t="n">
        <v>36313</v>
      </c>
      <c r="C769" s="308" t="n">
        <f aca="false">IF(B769&lt;&gt;"",MONTH(B769),0)</f>
        <v>6</v>
      </c>
      <c r="D769" s="209" t="n">
        <v>372000</v>
      </c>
    </row>
    <row r="770" customFormat="false" ht="11.25" hidden="false" customHeight="false" outlineLevel="0" collapsed="false">
      <c r="A770" s="199" t="n">
        <v>36314</v>
      </c>
      <c r="B770" s="192" t="n">
        <v>36314</v>
      </c>
      <c r="C770" s="308" t="n">
        <f aca="false">IF(B770&lt;&gt;"",MONTH(B770),0)</f>
        <v>6</v>
      </c>
      <c r="D770" s="209" t="n">
        <v>433000</v>
      </c>
    </row>
    <row r="771" customFormat="false" ht="11.25" hidden="false" customHeight="false" outlineLevel="0" collapsed="false">
      <c r="A771" s="199" t="n">
        <v>36315</v>
      </c>
      <c r="B771" s="192" t="n">
        <v>36315</v>
      </c>
      <c r="C771" s="308" t="n">
        <f aca="false">IF(B771&lt;&gt;"",MONTH(B771),0)</f>
        <v>6</v>
      </c>
      <c r="D771" s="209" t="n">
        <v>439000</v>
      </c>
    </row>
    <row r="772" customFormat="false" ht="11.25" hidden="false" customHeight="false" outlineLevel="0" collapsed="false">
      <c r="A772" s="199" t="n">
        <v>36316</v>
      </c>
      <c r="B772" s="192" t="n">
        <v>36316</v>
      </c>
      <c r="C772" s="308" t="n">
        <f aca="false">IF(B772&lt;&gt;"",MONTH(B772),0)</f>
        <v>6</v>
      </c>
      <c r="D772" s="209" t="n">
        <v>433000</v>
      </c>
    </row>
    <row r="773" customFormat="false" ht="11.25" hidden="false" customHeight="false" outlineLevel="0" collapsed="false">
      <c r="A773" s="199" t="n">
        <v>36317</v>
      </c>
      <c r="B773" s="192" t="n">
        <v>36317</v>
      </c>
      <c r="C773" s="308" t="n">
        <f aca="false">IF(B773&lt;&gt;"",MONTH(B773),0)</f>
        <v>6</v>
      </c>
      <c r="D773" s="209" t="n">
        <v>442000</v>
      </c>
    </row>
    <row r="774" customFormat="false" ht="11.25" hidden="false" customHeight="false" outlineLevel="0" collapsed="false">
      <c r="A774" s="199" t="n">
        <v>36318</v>
      </c>
      <c r="B774" s="192" t="n">
        <v>36318</v>
      </c>
      <c r="C774" s="308" t="n">
        <f aca="false">IF(B774&lt;&gt;"",MONTH(B774),0)</f>
        <v>6</v>
      </c>
      <c r="D774" s="209" t="n">
        <v>420000</v>
      </c>
    </row>
    <row r="775" customFormat="false" ht="11.25" hidden="false" customHeight="false" outlineLevel="0" collapsed="false">
      <c r="A775" s="199" t="n">
        <v>36319</v>
      </c>
      <c r="B775" s="192" t="n">
        <v>36319</v>
      </c>
      <c r="C775" s="308" t="n">
        <f aca="false">IF(B775&lt;&gt;"",MONTH(B775),0)</f>
        <v>6</v>
      </c>
      <c r="D775" s="209" t="n">
        <v>453000</v>
      </c>
    </row>
    <row r="776" customFormat="false" ht="11.25" hidden="false" customHeight="false" outlineLevel="0" collapsed="false">
      <c r="A776" s="199" t="n">
        <v>36320</v>
      </c>
      <c r="B776" s="192" t="n">
        <v>36320</v>
      </c>
      <c r="C776" s="308" t="n">
        <f aca="false">IF(B776&lt;&gt;"",MONTH(B776),0)</f>
        <v>6</v>
      </c>
      <c r="D776" s="209" t="n">
        <v>392000</v>
      </c>
    </row>
    <row r="777" customFormat="false" ht="11.25" hidden="false" customHeight="false" outlineLevel="0" collapsed="false">
      <c r="A777" s="199" t="n">
        <v>36321</v>
      </c>
      <c r="B777" s="192" t="n">
        <v>36321</v>
      </c>
      <c r="C777" s="308" t="n">
        <f aca="false">IF(B777&lt;&gt;"",MONTH(B777),0)</f>
        <v>6</v>
      </c>
      <c r="D777" s="209" t="n">
        <v>425000</v>
      </c>
    </row>
    <row r="778" customFormat="false" ht="11.25" hidden="false" customHeight="false" outlineLevel="0" collapsed="false">
      <c r="A778" s="199" t="n">
        <v>36322</v>
      </c>
      <c r="B778" s="192" t="n">
        <v>36322</v>
      </c>
      <c r="C778" s="308" t="n">
        <f aca="false">IF(B778&lt;&gt;"",MONTH(B778),0)</f>
        <v>6</v>
      </c>
      <c r="D778" s="209" t="n">
        <v>426000</v>
      </c>
    </row>
    <row r="779" customFormat="false" ht="11.25" hidden="false" customHeight="false" outlineLevel="0" collapsed="false">
      <c r="A779" s="199" t="n">
        <v>36323</v>
      </c>
      <c r="B779" s="192" t="n">
        <v>36323</v>
      </c>
      <c r="C779" s="308" t="n">
        <f aca="false">IF(B779&lt;&gt;"",MONTH(B779),0)</f>
        <v>6</v>
      </c>
      <c r="D779" s="209" t="n">
        <v>404000</v>
      </c>
    </row>
    <row r="780" customFormat="false" ht="11.25" hidden="false" customHeight="false" outlineLevel="0" collapsed="false">
      <c r="A780" s="199" t="n">
        <v>36324</v>
      </c>
      <c r="B780" s="192" t="n">
        <v>36324</v>
      </c>
      <c r="C780" s="308" t="n">
        <f aca="false">IF(B780&lt;&gt;"",MONTH(B780),0)</f>
        <v>6</v>
      </c>
      <c r="D780" s="209" t="n">
        <v>406000</v>
      </c>
    </row>
    <row r="781" customFormat="false" ht="11.25" hidden="false" customHeight="false" outlineLevel="0" collapsed="false">
      <c r="A781" s="199" t="n">
        <v>36325</v>
      </c>
      <c r="B781" s="192" t="n">
        <v>36325</v>
      </c>
      <c r="C781" s="308" t="n">
        <f aca="false">IF(B781&lt;&gt;"",MONTH(B781),0)</f>
        <v>6</v>
      </c>
      <c r="D781" s="209" t="n">
        <v>412000</v>
      </c>
    </row>
    <row r="782" customFormat="false" ht="11.25" hidden="false" customHeight="false" outlineLevel="0" collapsed="false">
      <c r="A782" s="199" t="n">
        <v>36326</v>
      </c>
      <c r="B782" s="192" t="n">
        <v>36326</v>
      </c>
      <c r="C782" s="308" t="n">
        <f aca="false">IF(B782&lt;&gt;"",MONTH(B782),0)</f>
        <v>6</v>
      </c>
      <c r="D782" s="209" t="n">
        <v>403000</v>
      </c>
    </row>
    <row r="783" customFormat="false" ht="11.25" hidden="false" customHeight="false" outlineLevel="0" collapsed="false">
      <c r="A783" s="199" t="n">
        <v>36327</v>
      </c>
      <c r="B783" s="192" t="n">
        <v>36327</v>
      </c>
      <c r="C783" s="308" t="n">
        <f aca="false">IF(B783&lt;&gt;"",MONTH(B783),0)</f>
        <v>6</v>
      </c>
      <c r="D783" s="209" t="n">
        <v>376000</v>
      </c>
    </row>
    <row r="784" customFormat="false" ht="11.25" hidden="false" customHeight="false" outlineLevel="0" collapsed="false">
      <c r="A784" s="199" t="n">
        <v>36328</v>
      </c>
      <c r="B784" s="192" t="n">
        <v>36328</v>
      </c>
      <c r="C784" s="308" t="n">
        <f aca="false">IF(B784&lt;&gt;"",MONTH(B784),0)</f>
        <v>6</v>
      </c>
      <c r="D784" s="209" t="n">
        <v>322000</v>
      </c>
    </row>
    <row r="785" customFormat="false" ht="11.25" hidden="false" customHeight="false" outlineLevel="0" collapsed="false">
      <c r="A785" s="199" t="n">
        <v>36329</v>
      </c>
      <c r="B785" s="192" t="n">
        <v>36329</v>
      </c>
      <c r="C785" s="308" t="n">
        <f aca="false">IF(B785&lt;&gt;"",MONTH(B785),0)</f>
        <v>6</v>
      </c>
      <c r="D785" s="209" t="n">
        <v>329000</v>
      </c>
    </row>
    <row r="786" customFormat="false" ht="11.25" hidden="false" customHeight="false" outlineLevel="0" collapsed="false">
      <c r="A786" s="199" t="n">
        <v>36330</v>
      </c>
      <c r="B786" s="192" t="n">
        <v>36330</v>
      </c>
      <c r="C786" s="308" t="n">
        <f aca="false">IF(B786&lt;&gt;"",MONTH(B786),0)</f>
        <v>6</v>
      </c>
      <c r="D786" s="209" t="n">
        <v>357000</v>
      </c>
    </row>
    <row r="787" customFormat="false" ht="11.25" hidden="false" customHeight="false" outlineLevel="0" collapsed="false">
      <c r="A787" s="199" t="n">
        <v>36331</v>
      </c>
      <c r="B787" s="192" t="n">
        <v>36331</v>
      </c>
      <c r="C787" s="308" t="n">
        <f aca="false">IF(B787&lt;&gt;"",MONTH(B787),0)</f>
        <v>6</v>
      </c>
      <c r="D787" s="209" t="n">
        <v>387000</v>
      </c>
    </row>
    <row r="788" customFormat="false" ht="11.25" hidden="false" customHeight="false" outlineLevel="0" collapsed="false">
      <c r="A788" s="199" t="n">
        <v>36332</v>
      </c>
      <c r="B788" s="192" t="n">
        <v>36332</v>
      </c>
      <c r="C788" s="308" t="n">
        <f aca="false">IF(B788&lt;&gt;"",MONTH(B788),0)</f>
        <v>6</v>
      </c>
      <c r="D788" s="209" t="n">
        <v>396000</v>
      </c>
    </row>
    <row r="789" customFormat="false" ht="11.25" hidden="false" customHeight="false" outlineLevel="0" collapsed="false">
      <c r="A789" s="199" t="n">
        <v>36333</v>
      </c>
      <c r="B789" s="192" t="n">
        <v>36333</v>
      </c>
      <c r="C789" s="308" t="n">
        <f aca="false">IF(B789&lt;&gt;"",MONTH(B789),0)</f>
        <v>6</v>
      </c>
      <c r="D789" s="209" t="n">
        <v>368000</v>
      </c>
    </row>
    <row r="790" customFormat="false" ht="11.25" hidden="false" customHeight="false" outlineLevel="0" collapsed="false">
      <c r="A790" s="199" t="n">
        <v>36334</v>
      </c>
      <c r="B790" s="192" t="n">
        <v>36334</v>
      </c>
      <c r="C790" s="308" t="n">
        <f aca="false">IF(B790&lt;&gt;"",MONTH(B790),0)</f>
        <v>6</v>
      </c>
      <c r="D790" s="209" t="n">
        <v>387000</v>
      </c>
    </row>
    <row r="791" customFormat="false" ht="11.25" hidden="false" customHeight="false" outlineLevel="0" collapsed="false">
      <c r="A791" s="199" t="n">
        <v>36335</v>
      </c>
      <c r="B791" s="192" t="n">
        <v>36335</v>
      </c>
      <c r="C791" s="308" t="n">
        <f aca="false">IF(B791&lt;&gt;"",MONTH(B791),0)</f>
        <v>6</v>
      </c>
      <c r="D791" s="209" t="n">
        <v>402000</v>
      </c>
    </row>
    <row r="792" customFormat="false" ht="11.25" hidden="false" customHeight="false" outlineLevel="0" collapsed="false">
      <c r="A792" s="199" t="n">
        <v>36336</v>
      </c>
      <c r="B792" s="192" t="n">
        <v>36336</v>
      </c>
      <c r="C792" s="308" t="n">
        <f aca="false">IF(B792&lt;&gt;"",MONTH(B792),0)</f>
        <v>6</v>
      </c>
      <c r="D792" s="209" t="n">
        <v>308000</v>
      </c>
    </row>
    <row r="793" customFormat="false" ht="11.25" hidden="false" customHeight="false" outlineLevel="0" collapsed="false">
      <c r="A793" s="199" t="n">
        <v>36337</v>
      </c>
      <c r="B793" s="192" t="n">
        <v>36337</v>
      </c>
      <c r="C793" s="308" t="n">
        <f aca="false">IF(B793&lt;&gt;"",MONTH(B793),0)</f>
        <v>6</v>
      </c>
      <c r="D793" s="209" t="n">
        <v>367000</v>
      </c>
    </row>
    <row r="794" customFormat="false" ht="11.25" hidden="false" customHeight="false" outlineLevel="0" collapsed="false">
      <c r="A794" s="199" t="n">
        <v>36338</v>
      </c>
      <c r="B794" s="192" t="n">
        <v>36338</v>
      </c>
      <c r="C794" s="308" t="n">
        <f aca="false">IF(B794&lt;&gt;"",MONTH(B794),0)</f>
        <v>6</v>
      </c>
      <c r="D794" s="209" t="n">
        <v>376000</v>
      </c>
    </row>
    <row r="795" customFormat="false" ht="11.25" hidden="false" customHeight="false" outlineLevel="0" collapsed="false">
      <c r="A795" s="199" t="n">
        <v>36339</v>
      </c>
      <c r="B795" s="192" t="n">
        <v>36339</v>
      </c>
      <c r="C795" s="308" t="n">
        <f aca="false">IF(B795&lt;&gt;"",MONTH(B795),0)</f>
        <v>6</v>
      </c>
      <c r="D795" s="209" t="n">
        <v>364000</v>
      </c>
    </row>
    <row r="796" customFormat="false" ht="11.25" hidden="false" customHeight="false" outlineLevel="0" collapsed="false">
      <c r="A796" s="199" t="n">
        <v>36340</v>
      </c>
      <c r="B796" s="192" t="n">
        <v>36340</v>
      </c>
      <c r="C796" s="308" t="n">
        <f aca="false">IF(B796&lt;&gt;"",MONTH(B796),0)</f>
        <v>6</v>
      </c>
      <c r="D796" s="209" t="n">
        <v>302000</v>
      </c>
    </row>
    <row r="797" customFormat="false" ht="11.25" hidden="false" customHeight="false" outlineLevel="0" collapsed="false">
      <c r="A797" s="199" t="n">
        <v>36341</v>
      </c>
      <c r="B797" s="192" t="n">
        <v>36341</v>
      </c>
      <c r="C797" s="308" t="n">
        <f aca="false">IF(B797&lt;&gt;"",MONTH(B797),0)</f>
        <v>6</v>
      </c>
      <c r="D797" s="209" t="n">
        <v>274000</v>
      </c>
    </row>
    <row r="798" customFormat="false" ht="11.25" hidden="false" customHeight="false" outlineLevel="0" collapsed="false">
      <c r="A798" s="199" t="n">
        <v>36342</v>
      </c>
      <c r="B798" s="192" t="n">
        <v>36342</v>
      </c>
      <c r="C798" s="308" t="n">
        <f aca="false">IF(B798&lt;&gt;"",MONTH(B798),0)</f>
        <v>7</v>
      </c>
      <c r="D798" s="209" t="n">
        <v>367000</v>
      </c>
    </row>
    <row r="799" customFormat="false" ht="11.25" hidden="false" customHeight="false" outlineLevel="0" collapsed="false">
      <c r="A799" s="199" t="n">
        <v>36343</v>
      </c>
      <c r="B799" s="192" t="n">
        <v>36343</v>
      </c>
      <c r="C799" s="308" t="n">
        <f aca="false">IF(B799&lt;&gt;"",MONTH(B799),0)</f>
        <v>7</v>
      </c>
      <c r="D799" s="209" t="n">
        <v>406000</v>
      </c>
    </row>
    <row r="800" customFormat="false" ht="11.25" hidden="false" customHeight="false" outlineLevel="0" collapsed="false">
      <c r="A800" s="199" t="n">
        <v>36344</v>
      </c>
      <c r="B800" s="192" t="n">
        <v>36344</v>
      </c>
      <c r="C800" s="308" t="n">
        <f aca="false">IF(B800&lt;&gt;"",MONTH(B800),0)</f>
        <v>7</v>
      </c>
      <c r="D800" s="209" t="n">
        <v>328000</v>
      </c>
    </row>
    <row r="801" customFormat="false" ht="11.25" hidden="false" customHeight="false" outlineLevel="0" collapsed="false">
      <c r="A801" s="199" t="n">
        <v>36345</v>
      </c>
      <c r="B801" s="192" t="n">
        <v>36345</v>
      </c>
      <c r="C801" s="308" t="n">
        <f aca="false">IF(B801&lt;&gt;"",MONTH(B801),0)</f>
        <v>7</v>
      </c>
      <c r="D801" s="209" t="n">
        <v>277000</v>
      </c>
    </row>
    <row r="802" customFormat="false" ht="11.25" hidden="false" customHeight="false" outlineLevel="0" collapsed="false">
      <c r="A802" s="199" t="n">
        <v>36346</v>
      </c>
      <c r="B802" s="192" t="n">
        <v>36346</v>
      </c>
      <c r="C802" s="308" t="n">
        <f aca="false">IF(B802&lt;&gt;"",MONTH(B802),0)</f>
        <v>7</v>
      </c>
      <c r="D802" s="209" t="n">
        <v>344000</v>
      </c>
    </row>
    <row r="803" customFormat="false" ht="11.25" hidden="false" customHeight="false" outlineLevel="0" collapsed="false">
      <c r="A803" s="199" t="n">
        <v>36347</v>
      </c>
      <c r="B803" s="192" t="n">
        <v>36347</v>
      </c>
      <c r="C803" s="308" t="n">
        <f aca="false">IF(B803&lt;&gt;"",MONTH(B803),0)</f>
        <v>7</v>
      </c>
      <c r="D803" s="209" t="n">
        <v>409000</v>
      </c>
    </row>
    <row r="804" customFormat="false" ht="11.25" hidden="false" customHeight="false" outlineLevel="0" collapsed="false">
      <c r="A804" s="199" t="n">
        <v>36348</v>
      </c>
      <c r="B804" s="192" t="n">
        <v>36348</v>
      </c>
      <c r="C804" s="308" t="n">
        <f aca="false">IF(B804&lt;&gt;"",MONTH(B804),0)</f>
        <v>7</v>
      </c>
      <c r="D804" s="209" t="n">
        <v>410000</v>
      </c>
    </row>
    <row r="805" customFormat="false" ht="11.25" hidden="false" customHeight="false" outlineLevel="0" collapsed="false">
      <c r="A805" s="199" t="n">
        <v>36349</v>
      </c>
      <c r="B805" s="192" t="n">
        <v>36349</v>
      </c>
      <c r="C805" s="308" t="n">
        <f aca="false">IF(B805&lt;&gt;"",MONTH(B805),0)</f>
        <v>7</v>
      </c>
      <c r="D805" s="209" t="n">
        <v>380000</v>
      </c>
    </row>
    <row r="806" customFormat="false" ht="11.25" hidden="false" customHeight="false" outlineLevel="0" collapsed="false">
      <c r="A806" s="199" t="n">
        <v>36350</v>
      </c>
      <c r="B806" s="192" t="n">
        <v>36350</v>
      </c>
      <c r="C806" s="308" t="n">
        <f aca="false">IF(B806&lt;&gt;"",MONTH(B806),0)</f>
        <v>7</v>
      </c>
      <c r="D806" s="209" t="n">
        <v>382000</v>
      </c>
    </row>
    <row r="807" customFormat="false" ht="11.25" hidden="false" customHeight="false" outlineLevel="0" collapsed="false">
      <c r="A807" s="199" t="n">
        <v>36351</v>
      </c>
      <c r="B807" s="192" t="n">
        <v>36351</v>
      </c>
      <c r="C807" s="308" t="n">
        <f aca="false">IF(B807&lt;&gt;"",MONTH(B807),0)</f>
        <v>7</v>
      </c>
      <c r="D807" s="209" t="n">
        <v>405000</v>
      </c>
    </row>
    <row r="808" customFormat="false" ht="11.25" hidden="false" customHeight="false" outlineLevel="0" collapsed="false">
      <c r="A808" s="199" t="n">
        <v>36352</v>
      </c>
      <c r="B808" s="192" t="n">
        <v>36352</v>
      </c>
      <c r="C808" s="308" t="n">
        <f aca="false">IF(B808&lt;&gt;"",MONTH(B808),0)</f>
        <v>7</v>
      </c>
      <c r="D808" s="209" t="n">
        <v>336000</v>
      </c>
    </row>
    <row r="809" customFormat="false" ht="11.25" hidden="false" customHeight="false" outlineLevel="0" collapsed="false">
      <c r="A809" s="199" t="n">
        <v>36353</v>
      </c>
      <c r="B809" s="192" t="n">
        <v>36353</v>
      </c>
      <c r="C809" s="308" t="n">
        <f aca="false">IF(B809&lt;&gt;"",MONTH(B809),0)</f>
        <v>7</v>
      </c>
      <c r="D809" s="209" t="n">
        <v>302000</v>
      </c>
    </row>
    <row r="810" customFormat="false" ht="11.25" hidden="false" customHeight="false" outlineLevel="0" collapsed="false">
      <c r="A810" s="199" t="n">
        <v>36354</v>
      </c>
      <c r="B810" s="192" t="n">
        <v>36354</v>
      </c>
      <c r="C810" s="308" t="n">
        <f aca="false">IF(B810&lt;&gt;"",MONTH(B810),0)</f>
        <v>7</v>
      </c>
      <c r="D810" s="209" t="n">
        <v>345000</v>
      </c>
    </row>
    <row r="811" customFormat="false" ht="11.25" hidden="false" customHeight="false" outlineLevel="0" collapsed="false">
      <c r="A811" s="199" t="n">
        <v>36355</v>
      </c>
      <c r="B811" s="192" t="n">
        <v>36355</v>
      </c>
      <c r="C811" s="308" t="n">
        <f aca="false">IF(B811&lt;&gt;"",MONTH(B811),0)</f>
        <v>7</v>
      </c>
      <c r="D811" s="209" t="n">
        <v>363000</v>
      </c>
    </row>
    <row r="812" customFormat="false" ht="11.25" hidden="false" customHeight="false" outlineLevel="0" collapsed="false">
      <c r="A812" s="199" t="n">
        <v>36356</v>
      </c>
      <c r="B812" s="192" t="n">
        <v>36356</v>
      </c>
      <c r="C812" s="308" t="n">
        <f aca="false">IF(B812&lt;&gt;"",MONTH(B812),0)</f>
        <v>7</v>
      </c>
      <c r="D812" s="209" t="n">
        <v>380000</v>
      </c>
    </row>
    <row r="813" customFormat="false" ht="11.25" hidden="false" customHeight="false" outlineLevel="0" collapsed="false">
      <c r="A813" s="199" t="n">
        <v>36357</v>
      </c>
      <c r="B813" s="192" t="n">
        <v>36357</v>
      </c>
      <c r="C813" s="308" t="n">
        <f aca="false">IF(B813&lt;&gt;"",MONTH(B813),0)</f>
        <v>7</v>
      </c>
      <c r="D813" s="209" t="n">
        <v>386000</v>
      </c>
    </row>
    <row r="814" customFormat="false" ht="11.25" hidden="false" customHeight="false" outlineLevel="0" collapsed="false">
      <c r="A814" s="199" t="n">
        <v>36358</v>
      </c>
      <c r="B814" s="192" t="n">
        <v>36358</v>
      </c>
      <c r="C814" s="308" t="n">
        <f aca="false">IF(B814&lt;&gt;"",MONTH(B814),0)</f>
        <v>7</v>
      </c>
      <c r="D814" s="209" t="n">
        <v>414000</v>
      </c>
    </row>
    <row r="815" customFormat="false" ht="11.25" hidden="false" customHeight="false" outlineLevel="0" collapsed="false">
      <c r="A815" s="199" t="n">
        <v>36359</v>
      </c>
      <c r="B815" s="192" t="n">
        <v>36359</v>
      </c>
      <c r="C815" s="308" t="n">
        <f aca="false">IF(B815&lt;&gt;"",MONTH(B815),0)</f>
        <v>7</v>
      </c>
      <c r="D815" s="209" t="n">
        <v>393000</v>
      </c>
    </row>
    <row r="816" customFormat="false" ht="11.25" hidden="false" customHeight="false" outlineLevel="0" collapsed="false">
      <c r="A816" s="199" t="n">
        <v>36360</v>
      </c>
      <c r="B816" s="192" t="n">
        <v>36360</v>
      </c>
      <c r="C816" s="308" t="n">
        <f aca="false">IF(B816&lt;&gt;"",MONTH(B816),0)</f>
        <v>7</v>
      </c>
      <c r="D816" s="209" t="n">
        <v>415000</v>
      </c>
    </row>
    <row r="817" customFormat="false" ht="11.25" hidden="false" customHeight="false" outlineLevel="0" collapsed="false">
      <c r="A817" s="199" t="n">
        <v>36361</v>
      </c>
      <c r="B817" s="192" t="n">
        <v>36361</v>
      </c>
      <c r="C817" s="308" t="n">
        <f aca="false">IF(B817&lt;&gt;"",MONTH(B817),0)</f>
        <v>7</v>
      </c>
      <c r="D817" s="209" t="n">
        <v>399000</v>
      </c>
    </row>
    <row r="818" customFormat="false" ht="11.25" hidden="false" customHeight="false" outlineLevel="0" collapsed="false">
      <c r="A818" s="199" t="n">
        <v>36362</v>
      </c>
      <c r="B818" s="192" t="n">
        <v>36362</v>
      </c>
      <c r="C818" s="308" t="n">
        <f aca="false">IF(B818&lt;&gt;"",MONTH(B818),0)</f>
        <v>7</v>
      </c>
      <c r="D818" s="209" t="n">
        <v>391000</v>
      </c>
    </row>
    <row r="819" customFormat="false" ht="11.25" hidden="false" customHeight="false" outlineLevel="0" collapsed="false">
      <c r="A819" s="199" t="n">
        <v>36363</v>
      </c>
      <c r="B819" s="192" t="n">
        <v>36363</v>
      </c>
      <c r="C819" s="308" t="n">
        <f aca="false">IF(B819&lt;&gt;"",MONTH(B819),0)</f>
        <v>7</v>
      </c>
      <c r="D819" s="209" t="n">
        <v>399000</v>
      </c>
    </row>
    <row r="820" customFormat="false" ht="11.25" hidden="false" customHeight="false" outlineLevel="0" collapsed="false">
      <c r="A820" s="199" t="n">
        <v>36364</v>
      </c>
      <c r="B820" s="192" t="n">
        <v>36364</v>
      </c>
      <c r="C820" s="308" t="n">
        <f aca="false">IF(B820&lt;&gt;"",MONTH(B820),0)</f>
        <v>7</v>
      </c>
      <c r="D820" s="209" t="n">
        <v>370000</v>
      </c>
    </row>
    <row r="821" customFormat="false" ht="11.25" hidden="false" customHeight="false" outlineLevel="0" collapsed="false">
      <c r="A821" s="199" t="n">
        <v>36365</v>
      </c>
      <c r="B821" s="192" t="n">
        <v>36365</v>
      </c>
      <c r="C821" s="308" t="n">
        <f aca="false">IF(B821&lt;&gt;"",MONTH(B821),0)</f>
        <v>7</v>
      </c>
      <c r="D821" s="209" t="n">
        <v>396000</v>
      </c>
    </row>
    <row r="822" customFormat="false" ht="11.25" hidden="false" customHeight="false" outlineLevel="0" collapsed="false">
      <c r="A822" s="199" t="n">
        <v>36366</v>
      </c>
      <c r="B822" s="192" t="n">
        <v>36366</v>
      </c>
      <c r="C822" s="308" t="n">
        <f aca="false">IF(B822&lt;&gt;"",MONTH(B822),0)</f>
        <v>7</v>
      </c>
      <c r="D822" s="209" t="n">
        <v>403000</v>
      </c>
    </row>
    <row r="823" customFormat="false" ht="11.25" hidden="false" customHeight="false" outlineLevel="0" collapsed="false">
      <c r="A823" s="199" t="n">
        <v>36367</v>
      </c>
      <c r="B823" s="192" t="n">
        <v>36367</v>
      </c>
      <c r="C823" s="308" t="n">
        <f aca="false">IF(B823&lt;&gt;"",MONTH(B823),0)</f>
        <v>7</v>
      </c>
      <c r="D823" s="209" t="n">
        <v>408000</v>
      </c>
    </row>
    <row r="824" customFormat="false" ht="11.25" hidden="false" customHeight="false" outlineLevel="0" collapsed="false">
      <c r="A824" s="199" t="n">
        <v>36368</v>
      </c>
      <c r="B824" s="192" t="n">
        <v>36368</v>
      </c>
      <c r="C824" s="308" t="n">
        <f aca="false">IF(B824&lt;&gt;"",MONTH(B824),0)</f>
        <v>7</v>
      </c>
      <c r="D824" s="209" t="n">
        <v>403000</v>
      </c>
    </row>
    <row r="825" customFormat="false" ht="11.25" hidden="false" customHeight="false" outlineLevel="0" collapsed="false">
      <c r="A825" s="199" t="n">
        <v>36369</v>
      </c>
      <c r="B825" s="192" t="n">
        <v>36369</v>
      </c>
      <c r="C825" s="308" t="n">
        <f aca="false">IF(B825&lt;&gt;"",MONTH(B825),0)</f>
        <v>7</v>
      </c>
      <c r="D825" s="209" t="n">
        <v>347000</v>
      </c>
    </row>
    <row r="826" customFormat="false" ht="11.25" hidden="false" customHeight="false" outlineLevel="0" collapsed="false">
      <c r="A826" s="199" t="n">
        <v>36370</v>
      </c>
      <c r="B826" s="192" t="n">
        <v>36370</v>
      </c>
      <c r="C826" s="308" t="n">
        <f aca="false">IF(B826&lt;&gt;"",MONTH(B826),0)</f>
        <v>7</v>
      </c>
      <c r="D826" s="209" t="n">
        <v>405000</v>
      </c>
    </row>
    <row r="827" customFormat="false" ht="11.25" hidden="false" customHeight="false" outlineLevel="0" collapsed="false">
      <c r="A827" s="199" t="n">
        <v>36371</v>
      </c>
      <c r="B827" s="192" t="n">
        <v>36371</v>
      </c>
      <c r="C827" s="308" t="n">
        <f aca="false">IF(B827&lt;&gt;"",MONTH(B827),0)</f>
        <v>7</v>
      </c>
      <c r="D827" s="209" t="n">
        <v>386000</v>
      </c>
    </row>
    <row r="828" customFormat="false" ht="11.25" hidden="false" customHeight="false" outlineLevel="0" collapsed="false">
      <c r="A828" s="199" t="n">
        <v>36372</v>
      </c>
      <c r="B828" s="192" t="n">
        <v>36372</v>
      </c>
      <c r="C828" s="308" t="n">
        <f aca="false">IF(B828&lt;&gt;"",MONTH(B828),0)</f>
        <v>7</v>
      </c>
      <c r="D828" s="209" t="n">
        <v>400000</v>
      </c>
    </row>
    <row r="829" customFormat="false" ht="11.25" hidden="false" customHeight="false" outlineLevel="0" collapsed="false">
      <c r="A829" s="199" t="n">
        <v>36373</v>
      </c>
      <c r="B829" s="192" t="n">
        <v>36373</v>
      </c>
      <c r="C829" s="308" t="n">
        <f aca="false">IF(B829&lt;&gt;"",MONTH(B829),0)</f>
        <v>8</v>
      </c>
      <c r="D829" s="209" t="n">
        <v>487000</v>
      </c>
    </row>
    <row r="830" customFormat="false" ht="11.25" hidden="false" customHeight="false" outlineLevel="0" collapsed="false">
      <c r="A830" s="199" t="n">
        <v>36374</v>
      </c>
      <c r="B830" s="192" t="n">
        <v>36374</v>
      </c>
      <c r="C830" s="308" t="n">
        <f aca="false">IF(B830&lt;&gt;"",MONTH(B830),0)</f>
        <v>8</v>
      </c>
      <c r="D830" s="209" t="n">
        <v>487000</v>
      </c>
    </row>
    <row r="831" customFormat="false" ht="11.25" hidden="false" customHeight="false" outlineLevel="0" collapsed="false">
      <c r="A831" s="199" t="n">
        <v>36375</v>
      </c>
      <c r="B831" s="192" t="n">
        <v>36375</v>
      </c>
      <c r="C831" s="308" t="n">
        <f aca="false">IF(B831&lt;&gt;"",MONTH(B831),0)</f>
        <v>8</v>
      </c>
      <c r="D831" s="209" t="n">
        <v>496000</v>
      </c>
    </row>
    <row r="832" customFormat="false" ht="11.25" hidden="false" customHeight="false" outlineLevel="0" collapsed="false">
      <c r="A832" s="199" t="n">
        <v>36376</v>
      </c>
      <c r="B832" s="192" t="n">
        <v>36376</v>
      </c>
      <c r="C832" s="308" t="n">
        <f aca="false">IF(B832&lt;&gt;"",MONTH(B832),0)</f>
        <v>8</v>
      </c>
      <c r="D832" s="209" t="n">
        <v>500000</v>
      </c>
    </row>
    <row r="833" customFormat="false" ht="11.25" hidden="false" customHeight="false" outlineLevel="0" collapsed="false">
      <c r="A833" s="199" t="n">
        <v>36377</v>
      </c>
      <c r="B833" s="192" t="n">
        <v>36377</v>
      </c>
      <c r="C833" s="308" t="n">
        <f aca="false">IF(B833&lt;&gt;"",MONTH(B833),0)</f>
        <v>8</v>
      </c>
      <c r="D833" s="209" t="n">
        <v>496000</v>
      </c>
    </row>
    <row r="834" customFormat="false" ht="11.25" hidden="false" customHeight="false" outlineLevel="0" collapsed="false">
      <c r="A834" s="199" t="n">
        <v>36378</v>
      </c>
      <c r="B834" s="192" t="n">
        <v>36378</v>
      </c>
      <c r="C834" s="308" t="n">
        <f aca="false">IF(B834&lt;&gt;"",MONTH(B834),0)</f>
        <v>8</v>
      </c>
      <c r="D834" s="209" t="n">
        <v>494000</v>
      </c>
    </row>
    <row r="835" customFormat="false" ht="11.25" hidden="false" customHeight="false" outlineLevel="0" collapsed="false">
      <c r="A835" s="199" t="n">
        <v>36379</v>
      </c>
      <c r="B835" s="192" t="n">
        <v>36379</v>
      </c>
      <c r="C835" s="308" t="n">
        <f aca="false">IF(B835&lt;&gt;"",MONTH(B835),0)</f>
        <v>8</v>
      </c>
      <c r="D835" s="209" t="n">
        <v>487000</v>
      </c>
    </row>
    <row r="836" customFormat="false" ht="11.25" hidden="false" customHeight="false" outlineLevel="0" collapsed="false">
      <c r="A836" s="199" t="n">
        <v>36380</v>
      </c>
      <c r="B836" s="192" t="n">
        <v>36380</v>
      </c>
      <c r="C836" s="308" t="n">
        <f aca="false">IF(B836&lt;&gt;"",MONTH(B836),0)</f>
        <v>8</v>
      </c>
      <c r="D836" s="209" t="n">
        <v>474000</v>
      </c>
    </row>
    <row r="837" customFormat="false" ht="11.25" hidden="false" customHeight="false" outlineLevel="0" collapsed="false">
      <c r="A837" s="199" t="n">
        <v>36381</v>
      </c>
      <c r="B837" s="192" t="n">
        <v>36381</v>
      </c>
      <c r="C837" s="308" t="n">
        <f aca="false">IF(B837&lt;&gt;"",MONTH(B837),0)</f>
        <v>8</v>
      </c>
      <c r="D837" s="209" t="n">
        <v>494000</v>
      </c>
    </row>
    <row r="838" customFormat="false" ht="11.25" hidden="false" customHeight="false" outlineLevel="0" collapsed="false">
      <c r="A838" s="199" t="n">
        <v>36382</v>
      </c>
      <c r="B838" s="192" t="n">
        <v>36382</v>
      </c>
      <c r="C838" s="308" t="n">
        <f aca="false">IF(B838&lt;&gt;"",MONTH(B838),0)</f>
        <v>8</v>
      </c>
      <c r="D838" s="209" t="n">
        <v>491000</v>
      </c>
    </row>
    <row r="839" customFormat="false" ht="11.25" hidden="false" customHeight="false" outlineLevel="0" collapsed="false">
      <c r="A839" s="199" t="n">
        <v>36383</v>
      </c>
      <c r="B839" s="192" t="n">
        <v>36383</v>
      </c>
      <c r="C839" s="308" t="n">
        <f aca="false">IF(B839&lt;&gt;"",MONTH(B839),0)</f>
        <v>8</v>
      </c>
      <c r="D839" s="209" t="n">
        <v>495000</v>
      </c>
    </row>
    <row r="840" customFormat="false" ht="11.25" hidden="false" customHeight="false" outlineLevel="0" collapsed="false">
      <c r="A840" s="199" t="n">
        <v>36384</v>
      </c>
      <c r="B840" s="192" t="n">
        <v>36384</v>
      </c>
      <c r="C840" s="308" t="n">
        <f aca="false">IF(B840&lt;&gt;"",MONTH(B840),0)</f>
        <v>8</v>
      </c>
      <c r="D840" s="209" t="n">
        <v>479000</v>
      </c>
    </row>
    <row r="841" customFormat="false" ht="11.25" hidden="false" customHeight="false" outlineLevel="0" collapsed="false">
      <c r="A841" s="199" t="n">
        <v>36385</v>
      </c>
      <c r="B841" s="192" t="n">
        <v>36385</v>
      </c>
      <c r="C841" s="308" t="n">
        <f aca="false">IF(B841&lt;&gt;"",MONTH(B841),0)</f>
        <v>8</v>
      </c>
      <c r="D841" s="209" t="n">
        <v>442000</v>
      </c>
    </row>
    <row r="842" customFormat="false" ht="11.25" hidden="false" customHeight="false" outlineLevel="0" collapsed="false">
      <c r="A842" s="199" t="n">
        <v>36386</v>
      </c>
      <c r="B842" s="192" t="n">
        <v>36386</v>
      </c>
      <c r="C842" s="308" t="n">
        <f aca="false">IF(B842&lt;&gt;"",MONTH(B842),0)</f>
        <v>8</v>
      </c>
      <c r="D842" s="209" t="n">
        <v>487000</v>
      </c>
    </row>
    <row r="843" customFormat="false" ht="11.25" hidden="false" customHeight="false" outlineLevel="0" collapsed="false">
      <c r="A843" s="199" t="n">
        <v>36387</v>
      </c>
      <c r="B843" s="192" t="n">
        <v>36387</v>
      </c>
      <c r="C843" s="308" t="n">
        <f aca="false">IF(B843&lt;&gt;"",MONTH(B843),0)</f>
        <v>8</v>
      </c>
      <c r="D843" s="209" t="n">
        <v>496000</v>
      </c>
    </row>
    <row r="844" customFormat="false" ht="11.25" hidden="false" customHeight="false" outlineLevel="0" collapsed="false">
      <c r="A844" s="199" t="n">
        <v>36388</v>
      </c>
      <c r="B844" s="192" t="n">
        <v>36388</v>
      </c>
      <c r="C844" s="308" t="n">
        <f aca="false">IF(B844&lt;&gt;"",MONTH(B844),0)</f>
        <v>8</v>
      </c>
      <c r="D844" s="209" t="n">
        <v>481000</v>
      </c>
    </row>
    <row r="845" customFormat="false" ht="11.25" hidden="false" customHeight="false" outlineLevel="0" collapsed="false">
      <c r="A845" s="199" t="n">
        <v>36389</v>
      </c>
      <c r="B845" s="192" t="n">
        <v>36389</v>
      </c>
      <c r="C845" s="308" t="n">
        <f aca="false">IF(B845&lt;&gt;"",MONTH(B845),0)</f>
        <v>8</v>
      </c>
      <c r="D845" s="209" t="n">
        <v>485000</v>
      </c>
    </row>
    <row r="846" customFormat="false" ht="11.25" hidden="false" customHeight="false" outlineLevel="0" collapsed="false">
      <c r="A846" s="199" t="n">
        <v>36390</v>
      </c>
      <c r="B846" s="192" t="n">
        <v>36390</v>
      </c>
      <c r="C846" s="308" t="n">
        <f aca="false">IF(B846&lt;&gt;"",MONTH(B846),0)</f>
        <v>8</v>
      </c>
      <c r="D846" s="209" t="n">
        <v>488000</v>
      </c>
    </row>
    <row r="847" customFormat="false" ht="11.25" hidden="false" customHeight="false" outlineLevel="0" collapsed="false">
      <c r="A847" s="199" t="n">
        <v>36391</v>
      </c>
      <c r="B847" s="192" t="n">
        <v>36391</v>
      </c>
      <c r="C847" s="308" t="n">
        <f aca="false">IF(B847&lt;&gt;"",MONTH(B847),0)</f>
        <v>8</v>
      </c>
      <c r="D847" s="209" t="n">
        <v>492000</v>
      </c>
    </row>
    <row r="848" customFormat="false" ht="11.25" hidden="false" customHeight="false" outlineLevel="0" collapsed="false">
      <c r="A848" s="199" t="n">
        <v>36392</v>
      </c>
      <c r="B848" s="192" t="n">
        <v>36392</v>
      </c>
      <c r="C848" s="308" t="n">
        <f aca="false">IF(B848&lt;&gt;"",MONTH(B848),0)</f>
        <v>8</v>
      </c>
      <c r="D848" s="209" t="n">
        <v>473000</v>
      </c>
    </row>
    <row r="849" customFormat="false" ht="11.25" hidden="false" customHeight="false" outlineLevel="0" collapsed="false">
      <c r="A849" s="199" t="n">
        <v>36393</v>
      </c>
      <c r="B849" s="192" t="n">
        <v>36393</v>
      </c>
      <c r="C849" s="308" t="n">
        <f aca="false">IF(B849&lt;&gt;"",MONTH(B849),0)</f>
        <v>8</v>
      </c>
      <c r="D849" s="209" t="n">
        <v>483000</v>
      </c>
    </row>
    <row r="850" customFormat="false" ht="11.25" hidden="false" customHeight="false" outlineLevel="0" collapsed="false">
      <c r="A850" s="199" t="n">
        <v>36394</v>
      </c>
      <c r="B850" s="192" t="n">
        <v>36394</v>
      </c>
      <c r="C850" s="308" t="n">
        <f aca="false">IF(B850&lt;&gt;"",MONTH(B850),0)</f>
        <v>8</v>
      </c>
      <c r="D850" s="209" t="n">
        <v>482000</v>
      </c>
    </row>
    <row r="851" customFormat="false" ht="11.25" hidden="false" customHeight="false" outlineLevel="0" collapsed="false">
      <c r="A851" s="199" t="n">
        <v>36395</v>
      </c>
      <c r="B851" s="192" t="n">
        <v>36395</v>
      </c>
      <c r="C851" s="308" t="n">
        <f aca="false">IF(B851&lt;&gt;"",MONTH(B851),0)</f>
        <v>8</v>
      </c>
      <c r="D851" s="209" t="n">
        <v>462000</v>
      </c>
    </row>
    <row r="852" customFormat="false" ht="11.25" hidden="false" customHeight="false" outlineLevel="0" collapsed="false">
      <c r="A852" s="199" t="n">
        <v>36396</v>
      </c>
      <c r="B852" s="192" t="n">
        <v>36396</v>
      </c>
      <c r="C852" s="308" t="n">
        <f aca="false">IF(B852&lt;&gt;"",MONTH(B852),0)</f>
        <v>8</v>
      </c>
      <c r="D852" s="3" t="n">
        <f aca="false">VLOOKUP($B852,data!$A$6:$M$15000,5)</f>
        <v>479000</v>
      </c>
    </row>
    <row r="853" customFormat="false" ht="11.25" hidden="false" customHeight="false" outlineLevel="0" collapsed="false">
      <c r="A853" s="199" t="n">
        <v>36397</v>
      </c>
      <c r="B853" s="192" t="n">
        <v>36397</v>
      </c>
      <c r="C853" s="308" t="n">
        <f aca="false">IF(B853&lt;&gt;"",MONTH(B853),0)</f>
        <v>8</v>
      </c>
      <c r="D853" s="3" t="n">
        <f aca="false">VLOOKUP($B853,data!$A$6:$M$15000,5)</f>
        <v>470000</v>
      </c>
    </row>
    <row r="854" customFormat="false" ht="11.25" hidden="false" customHeight="false" outlineLevel="0" collapsed="false">
      <c r="A854" s="199" t="n">
        <v>36398</v>
      </c>
      <c r="B854" s="192" t="n">
        <v>36398</v>
      </c>
      <c r="C854" s="308" t="n">
        <f aca="false">IF(B854&lt;&gt;"",MONTH(B854),0)</f>
        <v>8</v>
      </c>
      <c r="D854" s="3" t="n">
        <f aca="false">VLOOKUP($B854,data!$A$6:$M$15000,5)</f>
        <v>421000</v>
      </c>
    </row>
    <row r="855" customFormat="false" ht="11.25" hidden="false" customHeight="false" outlineLevel="0" collapsed="false">
      <c r="A855" s="199" t="n">
        <v>36399</v>
      </c>
      <c r="B855" s="192" t="n">
        <v>36399</v>
      </c>
      <c r="C855" s="308" t="n">
        <f aca="false">IF(B855&lt;&gt;"",MONTH(B855),0)</f>
        <v>8</v>
      </c>
      <c r="D855" s="3" t="n">
        <f aca="false">VLOOKUP($B855,data!$A$6:$M$15000,5)</f>
        <v>481000</v>
      </c>
    </row>
    <row r="856" customFormat="false" ht="11.25" hidden="false" customHeight="false" outlineLevel="0" collapsed="false">
      <c r="A856" s="199" t="n">
        <v>36400</v>
      </c>
      <c r="B856" s="192" t="n">
        <v>36400</v>
      </c>
      <c r="C856" s="308" t="n">
        <f aca="false">IF(B856&lt;&gt;"",MONTH(B856),0)</f>
        <v>8</v>
      </c>
      <c r="D856" s="3" t="n">
        <f aca="false">VLOOKUP($B856,data!$A$6:$M$15000,5)</f>
        <v>499000</v>
      </c>
    </row>
    <row r="857" customFormat="false" ht="11.25" hidden="false" customHeight="false" outlineLevel="0" collapsed="false">
      <c r="A857" s="199" t="n">
        <v>36401</v>
      </c>
      <c r="B857" s="192" t="n">
        <v>36401</v>
      </c>
      <c r="C857" s="308" t="n">
        <f aca="false">IF(B857&lt;&gt;"",MONTH(B857),0)</f>
        <v>8</v>
      </c>
      <c r="D857" s="3" t="n">
        <f aca="false">VLOOKUP($B857,data!$A$6:$M$15000,5)</f>
        <v>490000</v>
      </c>
    </row>
    <row r="858" customFormat="false" ht="11.25" hidden="false" customHeight="false" outlineLevel="0" collapsed="false">
      <c r="A858" s="199" t="n">
        <v>36402</v>
      </c>
      <c r="B858" s="192" t="n">
        <v>36402</v>
      </c>
      <c r="C858" s="308" t="n">
        <f aca="false">IF(B858&lt;&gt;"",MONTH(B858),0)</f>
        <v>8</v>
      </c>
      <c r="D858" s="3" t="n">
        <f aca="false">VLOOKUP($B858,data!$A$6:$M$15000,5)</f>
        <v>513000</v>
      </c>
    </row>
    <row r="859" customFormat="false" ht="11.25" hidden="false" customHeight="false" outlineLevel="0" collapsed="false">
      <c r="A859" s="199" t="n">
        <v>36403</v>
      </c>
      <c r="B859" s="192" t="n">
        <v>36403</v>
      </c>
      <c r="C859" s="308" t="n">
        <f aca="false">IF(B859&lt;&gt;"",MONTH(B859),0)</f>
        <v>8</v>
      </c>
      <c r="D859" s="3" t="n">
        <f aca="false">VLOOKUP($B859,data!$A$6:$M$15000,5)</f>
        <v>481000</v>
      </c>
    </row>
    <row r="860" customFormat="false" ht="11.25" hidden="false" customHeight="false" outlineLevel="0" collapsed="false">
      <c r="A860" s="199" t="n">
        <v>36404</v>
      </c>
      <c r="B860" s="192" t="n">
        <v>36404</v>
      </c>
      <c r="C860" s="308" t="n">
        <f aca="false">IF(B860&lt;&gt;"",MONTH(B860),0)</f>
        <v>9</v>
      </c>
      <c r="D860" s="3" t="n">
        <f aca="false">VLOOKUP($B860,data!$A$6:$M$15000,5)</f>
        <v>480000</v>
      </c>
    </row>
    <row r="861" customFormat="false" ht="11.25" hidden="false" customHeight="false" outlineLevel="0" collapsed="false">
      <c r="A861" s="199" t="n">
        <v>36405</v>
      </c>
      <c r="B861" s="192" t="n">
        <v>36405</v>
      </c>
      <c r="C861" s="308" t="n">
        <f aca="false">IF(B861&lt;&gt;"",MONTH(B861),0)</f>
        <v>9</v>
      </c>
      <c r="D861" s="3" t="n">
        <f aca="false">VLOOKUP($B861,data!$A$6:$M$15000,5)</f>
        <v>489000</v>
      </c>
    </row>
    <row r="862" customFormat="false" ht="11.25" hidden="false" customHeight="false" outlineLevel="0" collapsed="false">
      <c r="A862" s="199" t="n">
        <v>36406</v>
      </c>
      <c r="B862" s="192" t="n">
        <v>36406</v>
      </c>
      <c r="C862" s="308" t="n">
        <f aca="false">IF(B862&lt;&gt;"",MONTH(B862),0)</f>
        <v>9</v>
      </c>
      <c r="D862" s="3" t="n">
        <f aca="false">VLOOKUP($B862,data!$A$6:$M$15000,5)</f>
        <v>428000</v>
      </c>
    </row>
    <row r="863" customFormat="false" ht="11.25" hidden="false" customHeight="false" outlineLevel="0" collapsed="false">
      <c r="A863" s="199" t="n">
        <v>36407</v>
      </c>
      <c r="B863" s="192" t="n">
        <v>36407</v>
      </c>
      <c r="C863" s="308" t="n">
        <f aca="false">IF(B863&lt;&gt;"",MONTH(B863),0)</f>
        <v>9</v>
      </c>
      <c r="D863" s="3" t="n">
        <f aca="false">VLOOKUP($B863,data!$A$6:$M$15000,5)</f>
        <v>298000</v>
      </c>
    </row>
    <row r="864" customFormat="false" ht="11.25" hidden="false" customHeight="false" outlineLevel="0" collapsed="false">
      <c r="A864" s="199" t="n">
        <v>36408</v>
      </c>
      <c r="B864" s="192" t="n">
        <v>36408</v>
      </c>
      <c r="C864" s="308" t="n">
        <f aca="false">IF(B864&lt;&gt;"",MONTH(B864),0)</f>
        <v>9</v>
      </c>
      <c r="D864" s="3" t="n">
        <f aca="false">VLOOKUP($B864,data!$A$6:$M$15000,5)</f>
        <v>312000</v>
      </c>
    </row>
    <row r="865" customFormat="false" ht="11.25" hidden="false" customHeight="false" outlineLevel="0" collapsed="false">
      <c r="A865" s="199" t="n">
        <v>36409</v>
      </c>
      <c r="B865" s="192" t="n">
        <v>36409</v>
      </c>
      <c r="C865" s="308" t="n">
        <f aca="false">IF(B865&lt;&gt;"",MONTH(B865),0)</f>
        <v>9</v>
      </c>
      <c r="D865" s="3" t="n">
        <f aca="false">VLOOKUP($B865,data!$A$6:$M$15000,5)</f>
        <v>299000</v>
      </c>
    </row>
    <row r="866" customFormat="false" ht="11.25" hidden="false" customHeight="false" outlineLevel="0" collapsed="false">
      <c r="A866" s="199" t="n">
        <v>36410</v>
      </c>
      <c r="B866" s="192" t="n">
        <v>36410</v>
      </c>
      <c r="C866" s="308" t="n">
        <f aca="false">IF(B866&lt;&gt;"",MONTH(B866),0)</f>
        <v>9</v>
      </c>
      <c r="D866" s="3" t="n">
        <f aca="false">VLOOKUP($B866,data!$A$6:$M$15000,5)</f>
        <v>442000</v>
      </c>
    </row>
    <row r="867" customFormat="false" ht="11.25" hidden="false" customHeight="false" outlineLevel="0" collapsed="false">
      <c r="A867" s="199" t="n">
        <v>36411</v>
      </c>
      <c r="B867" s="192" t="n">
        <v>36411</v>
      </c>
      <c r="C867" s="308" t="n">
        <f aca="false">IF(B867&lt;&gt;"",MONTH(B867),0)</f>
        <v>9</v>
      </c>
      <c r="D867" s="3" t="n">
        <f aca="false">VLOOKUP($B867,data!$A$6:$M$15000,5)</f>
        <v>388000</v>
      </c>
    </row>
    <row r="868" customFormat="false" ht="11.25" hidden="false" customHeight="false" outlineLevel="0" collapsed="false">
      <c r="A868" s="199" t="n">
        <v>36412</v>
      </c>
      <c r="B868" s="192" t="n">
        <v>36412</v>
      </c>
      <c r="C868" s="308" t="n">
        <f aca="false">IF(B868&lt;&gt;"",MONTH(B868),0)</f>
        <v>9</v>
      </c>
      <c r="D868" s="3" t="n">
        <f aca="false">VLOOKUP($B868,data!$A$6:$M$15000,5)</f>
        <v>338000</v>
      </c>
    </row>
    <row r="869" customFormat="false" ht="11.25" hidden="false" customHeight="false" outlineLevel="0" collapsed="false">
      <c r="A869" s="199" t="n">
        <v>36413</v>
      </c>
      <c r="B869" s="192" t="n">
        <v>36413</v>
      </c>
      <c r="C869" s="308" t="n">
        <f aca="false">IF(B869&lt;&gt;"",MONTH(B869),0)</f>
        <v>9</v>
      </c>
      <c r="D869" s="3" t="n">
        <f aca="false">VLOOKUP($B869,data!$A$6:$M$15000,5)</f>
        <v>376000</v>
      </c>
    </row>
    <row r="870" customFormat="false" ht="11.25" hidden="false" customHeight="false" outlineLevel="0" collapsed="false">
      <c r="A870" s="199" t="n">
        <v>36414</v>
      </c>
      <c r="B870" s="192" t="n">
        <v>36414</v>
      </c>
      <c r="C870" s="308" t="n">
        <f aca="false">IF(B870&lt;&gt;"",MONTH(B870),0)</f>
        <v>9</v>
      </c>
      <c r="D870" s="3" t="n">
        <f aca="false">VLOOKUP($B870,data!$A$6:$M$15000,5)</f>
        <v>353000</v>
      </c>
    </row>
    <row r="871" customFormat="false" ht="11.25" hidden="false" customHeight="false" outlineLevel="0" collapsed="false">
      <c r="A871" s="199" t="n">
        <v>36415</v>
      </c>
      <c r="B871" s="192" t="n">
        <v>36415</v>
      </c>
      <c r="C871" s="308" t="n">
        <f aca="false">IF(B871&lt;&gt;"",MONTH(B871),0)</f>
        <v>9</v>
      </c>
      <c r="D871" s="3" t="n">
        <f aca="false">VLOOKUP($B871,data!$A$6:$M$15000,5)</f>
        <v>360000</v>
      </c>
    </row>
    <row r="872" customFormat="false" ht="11.25" hidden="false" customHeight="false" outlineLevel="0" collapsed="false">
      <c r="A872" s="199" t="n">
        <v>36416</v>
      </c>
      <c r="B872" s="192" t="n">
        <v>36416</v>
      </c>
      <c r="C872" s="308" t="n">
        <f aca="false">IF(B872&lt;&gt;"",MONTH(B872),0)</f>
        <v>9</v>
      </c>
      <c r="D872" s="3" t="n">
        <f aca="false">VLOOKUP($B872,data!$A$6:$M$15000,5)</f>
        <v>420000</v>
      </c>
    </row>
    <row r="873" customFormat="false" ht="11.25" hidden="false" customHeight="false" outlineLevel="0" collapsed="false">
      <c r="A873" s="199" t="n">
        <v>36417</v>
      </c>
      <c r="B873" s="192" t="n">
        <v>36417</v>
      </c>
      <c r="C873" s="308" t="n">
        <f aca="false">IF(B873&lt;&gt;"",MONTH(B873),0)</f>
        <v>9</v>
      </c>
      <c r="D873" s="3" t="n">
        <f aca="false">VLOOKUP($B873,data!$A$6:$M$15000,5)</f>
        <v>459000</v>
      </c>
    </row>
    <row r="874" customFormat="false" ht="11.25" hidden="false" customHeight="false" outlineLevel="0" collapsed="false">
      <c r="A874" s="199" t="n">
        <v>36418</v>
      </c>
      <c r="B874" s="192" t="n">
        <v>36418</v>
      </c>
      <c r="C874" s="308" t="n">
        <f aca="false">IF(B874&lt;&gt;"",MONTH(B874),0)</f>
        <v>9</v>
      </c>
      <c r="D874" s="3" t="n">
        <f aca="false">VLOOKUP($B874,data!$A$6:$M$15000,5)</f>
        <v>497000</v>
      </c>
    </row>
    <row r="875" customFormat="false" ht="11.25" hidden="false" customHeight="false" outlineLevel="0" collapsed="false">
      <c r="A875" s="199" t="n">
        <v>36419</v>
      </c>
      <c r="B875" s="192" t="n">
        <v>36419</v>
      </c>
      <c r="C875" s="308" t="n">
        <f aca="false">IF(B875&lt;&gt;"",MONTH(B875),0)</f>
        <v>9</v>
      </c>
      <c r="D875" s="3" t="n">
        <f aca="false">VLOOKUP($B875,data!$A$6:$M$15000,5)</f>
        <v>502000</v>
      </c>
    </row>
    <row r="876" customFormat="false" ht="11.25" hidden="false" customHeight="false" outlineLevel="0" collapsed="false">
      <c r="A876" s="199" t="n">
        <v>36420</v>
      </c>
      <c r="B876" s="192" t="n">
        <v>36420</v>
      </c>
      <c r="C876" s="308" t="n">
        <f aca="false">IF(B876&lt;&gt;"",MONTH(B876),0)</f>
        <v>9</v>
      </c>
      <c r="D876" s="3" t="n">
        <f aca="false">VLOOKUP($B876,data!$A$6:$M$15000,5)</f>
        <v>419000</v>
      </c>
    </row>
    <row r="877" customFormat="false" ht="11.25" hidden="false" customHeight="false" outlineLevel="0" collapsed="false">
      <c r="A877" s="199" t="n">
        <v>36421</v>
      </c>
      <c r="B877" s="192" t="n">
        <v>36421</v>
      </c>
      <c r="C877" s="308" t="n">
        <f aca="false">IF(B877&lt;&gt;"",MONTH(B877),0)</f>
        <v>9</v>
      </c>
      <c r="D877" s="3" t="n">
        <f aca="false">VLOOKUP($B877,data!$A$6:$M$15000,5)</f>
        <v>430000</v>
      </c>
    </row>
    <row r="878" customFormat="false" ht="11.25" hidden="false" customHeight="false" outlineLevel="0" collapsed="false">
      <c r="A878" s="199" t="n">
        <v>36422</v>
      </c>
      <c r="B878" s="192" t="n">
        <v>36422</v>
      </c>
      <c r="C878" s="308" t="n">
        <f aca="false">IF(B878&lt;&gt;"",MONTH(B878),0)</f>
        <v>9</v>
      </c>
      <c r="D878" s="3" t="n">
        <f aca="false">VLOOKUP($B878,data!$A$6:$M$15000,5)</f>
        <v>429000</v>
      </c>
    </row>
    <row r="879" customFormat="false" ht="11.25" hidden="false" customHeight="false" outlineLevel="0" collapsed="false">
      <c r="A879" s="199" t="n">
        <v>36423</v>
      </c>
      <c r="B879" s="192" t="n">
        <v>36423</v>
      </c>
      <c r="C879" s="308" t="n">
        <f aca="false">IF(B879&lt;&gt;"",MONTH(B879),0)</f>
        <v>9</v>
      </c>
      <c r="D879" s="3" t="n">
        <f aca="false">VLOOKUP($B879,data!$A$6:$M$15000,5)</f>
        <v>484000</v>
      </c>
    </row>
    <row r="880" customFormat="false" ht="11.25" hidden="false" customHeight="false" outlineLevel="0" collapsed="false">
      <c r="A880" s="199" t="n">
        <v>36424</v>
      </c>
      <c r="B880" s="192" t="n">
        <v>36424</v>
      </c>
      <c r="C880" s="308" t="n">
        <f aca="false">IF(B880&lt;&gt;"",MONTH(B880),0)</f>
        <v>9</v>
      </c>
      <c r="D880" s="3" t="n">
        <f aca="false">VLOOKUP($B880,data!$A$6:$M$15000,5)</f>
        <v>478000</v>
      </c>
    </row>
    <row r="881" customFormat="false" ht="11.25" hidden="false" customHeight="false" outlineLevel="0" collapsed="false">
      <c r="A881" s="199" t="n">
        <v>36425</v>
      </c>
      <c r="B881" s="192" t="n">
        <v>36425</v>
      </c>
      <c r="C881" s="308" t="n">
        <f aca="false">IF(B881&lt;&gt;"",MONTH(B881),0)</f>
        <v>9</v>
      </c>
      <c r="D881" s="3" t="n">
        <f aca="false">VLOOKUP($B881,data!$A$6:$M$15000,5)</f>
        <v>421000</v>
      </c>
    </row>
    <row r="882" customFormat="false" ht="11.25" hidden="false" customHeight="false" outlineLevel="0" collapsed="false">
      <c r="A882" s="199" t="n">
        <v>36426</v>
      </c>
      <c r="B882" s="192" t="n">
        <v>36426</v>
      </c>
      <c r="C882" s="308" t="n">
        <f aca="false">IF(B882&lt;&gt;"",MONTH(B882),0)</f>
        <v>9</v>
      </c>
      <c r="D882" s="3" t="n">
        <f aca="false">VLOOKUP($B882,data!$A$6:$M$15000,5)</f>
        <v>429000</v>
      </c>
    </row>
    <row r="883" customFormat="false" ht="11.25" hidden="false" customHeight="false" outlineLevel="0" collapsed="false">
      <c r="A883" s="199" t="n">
        <v>36427</v>
      </c>
      <c r="B883" s="192" t="n">
        <v>36427</v>
      </c>
      <c r="C883" s="308" t="n">
        <f aca="false">IF(B883&lt;&gt;"",MONTH(B883),0)</f>
        <v>9</v>
      </c>
      <c r="D883" s="3" t="n">
        <f aca="false">VLOOKUP($B883,data!$A$6:$M$15000,5)</f>
        <v>478000</v>
      </c>
    </row>
    <row r="884" customFormat="false" ht="11.25" hidden="false" customHeight="false" outlineLevel="0" collapsed="false">
      <c r="A884" s="199" t="n">
        <v>36428</v>
      </c>
      <c r="B884" s="192" t="n">
        <v>36428</v>
      </c>
      <c r="C884" s="308" t="n">
        <f aca="false">IF(B884&lt;&gt;"",MONTH(B884),0)</f>
        <v>9</v>
      </c>
      <c r="D884" s="3" t="n">
        <f aca="false">VLOOKUP($B884,data!$A$6:$M$15000,5)</f>
        <v>435000</v>
      </c>
    </row>
    <row r="885" customFormat="false" ht="11.25" hidden="false" customHeight="false" outlineLevel="0" collapsed="false">
      <c r="A885" s="199" t="n">
        <v>36429</v>
      </c>
      <c r="B885" s="192" t="n">
        <v>36429</v>
      </c>
      <c r="C885" s="308" t="n">
        <f aca="false">IF(B885&lt;&gt;"",MONTH(B885),0)</f>
        <v>9</v>
      </c>
      <c r="D885" s="3" t="n">
        <f aca="false">VLOOKUP($B885,data!$A$6:$M$15000,5)</f>
        <v>421000</v>
      </c>
    </row>
    <row r="886" customFormat="false" ht="11.25" hidden="false" customHeight="false" outlineLevel="0" collapsed="false">
      <c r="A886" s="199" t="n">
        <v>36430</v>
      </c>
      <c r="B886" s="192" t="n">
        <v>36430</v>
      </c>
      <c r="C886" s="308" t="n">
        <f aca="false">IF(B886&lt;&gt;"",MONTH(B886),0)</f>
        <v>9</v>
      </c>
      <c r="D886" s="3" t="n">
        <f aca="false">VLOOKUP($B886,data!$A$6:$M$15000,5)</f>
        <v>411000</v>
      </c>
    </row>
    <row r="887" customFormat="false" ht="11.25" hidden="false" customHeight="false" outlineLevel="0" collapsed="false">
      <c r="A887" s="199" t="n">
        <v>36431</v>
      </c>
      <c r="B887" s="192" t="n">
        <v>36431</v>
      </c>
      <c r="C887" s="308" t="n">
        <f aca="false">IF(B887&lt;&gt;"",MONTH(B887),0)</f>
        <v>9</v>
      </c>
      <c r="D887" s="3" t="n">
        <f aca="false">VLOOKUP($B887,data!$A$6:$M$15000,5)</f>
        <v>440000</v>
      </c>
    </row>
    <row r="888" customFormat="false" ht="11.25" hidden="false" customHeight="false" outlineLevel="0" collapsed="false">
      <c r="A888" s="199" t="n">
        <v>36432</v>
      </c>
      <c r="B888" s="192" t="n">
        <v>36432</v>
      </c>
      <c r="C888" s="308" t="n">
        <f aca="false">IF(B888&lt;&gt;"",MONTH(B888),0)</f>
        <v>9</v>
      </c>
      <c r="D888" s="3" t="n">
        <f aca="false">VLOOKUP($B888,data!$A$6:$M$15000,5)</f>
        <v>433000</v>
      </c>
    </row>
    <row r="889" customFormat="false" ht="11.25" hidden="false" customHeight="false" outlineLevel="0" collapsed="false">
      <c r="A889" s="199" t="n">
        <v>36433</v>
      </c>
      <c r="B889" s="192" t="n">
        <v>36433</v>
      </c>
      <c r="C889" s="308" t="n">
        <f aca="false">IF(B889&lt;&gt;"",MONTH(B889),0)</f>
        <v>9</v>
      </c>
      <c r="D889" s="3" t="n">
        <f aca="false">VLOOKUP($B889,data!$A$6:$M$15000,5)</f>
        <v>386000</v>
      </c>
    </row>
    <row r="890" customFormat="false" ht="11.25" hidden="false" customHeight="false" outlineLevel="0" collapsed="false">
      <c r="A890" s="199" t="n">
        <v>36434</v>
      </c>
      <c r="B890" s="192" t="n">
        <v>36434</v>
      </c>
      <c r="C890" s="308" t="n">
        <f aca="false">IF(B890&lt;&gt;"",MONTH(B890),0)</f>
        <v>10</v>
      </c>
      <c r="D890" s="3" t="n">
        <f aca="false">VLOOKUP($B890,data!$A$6:$M$15000,5)</f>
        <v>422000</v>
      </c>
    </row>
    <row r="891" customFormat="false" ht="11.25" hidden="false" customHeight="false" outlineLevel="0" collapsed="false">
      <c r="A891" s="199" t="n">
        <v>36435</v>
      </c>
      <c r="B891" s="192" t="n">
        <v>36435</v>
      </c>
      <c r="C891" s="308" t="n">
        <f aca="false">IF(B891&lt;&gt;"",MONTH(B891),0)</f>
        <v>10</v>
      </c>
      <c r="D891" s="3" t="n">
        <f aca="false">VLOOKUP($B891,data!$A$6:$M$15000,5)</f>
        <v>450000</v>
      </c>
    </row>
    <row r="892" customFormat="false" ht="11.25" hidden="false" customHeight="false" outlineLevel="0" collapsed="false">
      <c r="A892" s="199" t="n">
        <v>36436</v>
      </c>
      <c r="B892" s="192" t="n">
        <v>36436</v>
      </c>
      <c r="C892" s="308" t="n">
        <f aca="false">IF(B892&lt;&gt;"",MONTH(B892),0)</f>
        <v>10</v>
      </c>
      <c r="D892" s="3" t="n">
        <f aca="false">VLOOKUP($B892,data!$A$6:$M$15000,5)</f>
        <v>394000</v>
      </c>
    </row>
    <row r="893" customFormat="false" ht="11.25" hidden="false" customHeight="false" outlineLevel="0" collapsed="false">
      <c r="A893" s="199" t="n">
        <v>36437</v>
      </c>
      <c r="B893" s="192" t="n">
        <v>36437</v>
      </c>
      <c r="C893" s="308" t="n">
        <f aca="false">IF(B893&lt;&gt;"",MONTH(B893),0)</f>
        <v>10</v>
      </c>
      <c r="D893" s="3" t="n">
        <f aca="false">VLOOKUP($B893,data!$A$6:$M$15000,5)</f>
        <v>396000</v>
      </c>
    </row>
    <row r="894" customFormat="false" ht="11.25" hidden="false" customHeight="false" outlineLevel="0" collapsed="false">
      <c r="A894" s="199" t="n">
        <v>36438</v>
      </c>
      <c r="B894" s="192" t="n">
        <v>36438</v>
      </c>
      <c r="C894" s="308" t="n">
        <f aca="false">IF(B894&lt;&gt;"",MONTH(B894),0)</f>
        <v>10</v>
      </c>
      <c r="D894" s="3" t="n">
        <f aca="false">VLOOKUP($B894,data!$A$6:$M$15000,5)</f>
        <v>371000</v>
      </c>
    </row>
    <row r="895" customFormat="false" ht="11.25" hidden="false" customHeight="false" outlineLevel="0" collapsed="false">
      <c r="A895" s="199" t="n">
        <v>36439</v>
      </c>
      <c r="B895" s="192" t="n">
        <v>36439</v>
      </c>
      <c r="C895" s="308" t="n">
        <f aca="false">IF(B895&lt;&gt;"",MONTH(B895),0)</f>
        <v>10</v>
      </c>
      <c r="D895" s="3" t="n">
        <f aca="false">VLOOKUP($B895,data!$A$6:$M$15000,5)</f>
        <v>346000</v>
      </c>
    </row>
    <row r="896" customFormat="false" ht="11.25" hidden="false" customHeight="false" outlineLevel="0" collapsed="false">
      <c r="A896" s="199" t="n">
        <v>36440</v>
      </c>
      <c r="B896" s="192" t="n">
        <v>36440</v>
      </c>
      <c r="C896" s="308" t="n">
        <f aca="false">IF(B896&lt;&gt;"",MONTH(B896),0)</f>
        <v>10</v>
      </c>
      <c r="D896" s="3" t="n">
        <f aca="false">VLOOKUP($B896,data!$A$6:$M$15000,5)</f>
        <v>413000</v>
      </c>
    </row>
    <row r="897" customFormat="false" ht="11.25" hidden="false" customHeight="false" outlineLevel="0" collapsed="false">
      <c r="A897" s="199" t="n">
        <v>36441</v>
      </c>
      <c r="B897" s="192" t="n">
        <v>36441</v>
      </c>
      <c r="C897" s="308" t="n">
        <f aca="false">IF(B897&lt;&gt;"",MONTH(B897),0)</f>
        <v>10</v>
      </c>
      <c r="D897" s="3" t="n">
        <f aca="false">VLOOKUP($B897,data!$A$6:$M$15000,5)</f>
        <v>388000</v>
      </c>
    </row>
    <row r="898" customFormat="false" ht="11.25" hidden="false" customHeight="false" outlineLevel="0" collapsed="false">
      <c r="A898" s="199" t="n">
        <v>36442</v>
      </c>
      <c r="B898" s="192" t="n">
        <v>36442</v>
      </c>
      <c r="C898" s="308" t="n">
        <f aca="false">IF(B898&lt;&gt;"",MONTH(B898),0)</f>
        <v>10</v>
      </c>
      <c r="D898" s="3" t="n">
        <f aca="false">VLOOKUP($B898,data!$A$6:$M$15000,5)</f>
        <v>391000</v>
      </c>
    </row>
    <row r="899" customFormat="false" ht="11.25" hidden="false" customHeight="false" outlineLevel="0" collapsed="false">
      <c r="A899" s="199" t="n">
        <v>36443</v>
      </c>
      <c r="B899" s="192" t="n">
        <v>36443</v>
      </c>
      <c r="C899" s="308" t="n">
        <f aca="false">IF(B899&lt;&gt;"",MONTH(B899),0)</f>
        <v>10</v>
      </c>
      <c r="D899" s="3" t="n">
        <f aca="false">VLOOKUP($B899,data!$A$6:$M$15000,5)</f>
        <v>400000</v>
      </c>
    </row>
    <row r="900" customFormat="false" ht="11.25" hidden="false" customHeight="false" outlineLevel="0" collapsed="false">
      <c r="A900" s="199" t="n">
        <v>36444</v>
      </c>
      <c r="B900" s="192" t="n">
        <v>36444</v>
      </c>
      <c r="C900" s="308" t="n">
        <f aca="false">IF(B900&lt;&gt;"",MONTH(B900),0)</f>
        <v>10</v>
      </c>
      <c r="D900" s="3" t="n">
        <f aca="false">VLOOKUP($B900,data!$A$6:$M$15000,5)</f>
        <v>341000</v>
      </c>
    </row>
    <row r="901" customFormat="false" ht="11.25" hidden="false" customHeight="false" outlineLevel="0" collapsed="false">
      <c r="A901" s="199" t="n">
        <v>36445</v>
      </c>
      <c r="B901" s="192" t="n">
        <v>36445</v>
      </c>
      <c r="C901" s="308" t="n">
        <f aca="false">IF(B901&lt;&gt;"",MONTH(B901),0)</f>
        <v>10</v>
      </c>
      <c r="D901" s="3" t="n">
        <f aca="false">VLOOKUP($B901,data!$A$6:$M$15000,5)</f>
        <v>321000</v>
      </c>
    </row>
    <row r="902" customFormat="false" ht="11.25" hidden="false" customHeight="false" outlineLevel="0" collapsed="false">
      <c r="A902" s="199" t="n">
        <v>36446</v>
      </c>
      <c r="B902" s="192" t="n">
        <v>36446</v>
      </c>
      <c r="C902" s="308" t="n">
        <f aca="false">IF(B902&lt;&gt;"",MONTH(B902),0)</f>
        <v>10</v>
      </c>
      <c r="D902" s="3" t="n">
        <f aca="false">VLOOKUP($B902,data!$A$6:$M$15000,5)</f>
        <v>358000</v>
      </c>
    </row>
    <row r="903" customFormat="false" ht="11.25" hidden="false" customHeight="false" outlineLevel="0" collapsed="false">
      <c r="A903" s="199" t="n">
        <v>36447</v>
      </c>
      <c r="B903" s="192" t="n">
        <v>36447</v>
      </c>
      <c r="C903" s="308" t="n">
        <f aca="false">IF(B903&lt;&gt;"",MONTH(B903),0)</f>
        <v>10</v>
      </c>
      <c r="D903" s="3" t="n">
        <f aca="false">VLOOKUP($B903,data!$A$6:$M$15000,5)</f>
        <v>381000</v>
      </c>
    </row>
    <row r="904" customFormat="false" ht="11.25" hidden="false" customHeight="false" outlineLevel="0" collapsed="false">
      <c r="A904" s="199" t="n">
        <v>36448</v>
      </c>
      <c r="B904" s="192" t="n">
        <v>36448</v>
      </c>
      <c r="C904" s="308" t="n">
        <f aca="false">IF(B904&lt;&gt;"",MONTH(B904),0)</f>
        <v>10</v>
      </c>
      <c r="D904" s="3" t="n">
        <f aca="false">VLOOKUP($B904,data!$A$6:$M$15000,5)</f>
        <v>381000</v>
      </c>
    </row>
    <row r="905" customFormat="false" ht="11.25" hidden="false" customHeight="false" outlineLevel="0" collapsed="false">
      <c r="A905" s="199" t="n">
        <v>36449</v>
      </c>
      <c r="B905" s="192" t="n">
        <v>36449</v>
      </c>
      <c r="C905" s="308" t="n">
        <f aca="false">IF(B905&lt;&gt;"",MONTH(B905),0)</f>
        <v>10</v>
      </c>
      <c r="D905" s="3" t="n">
        <f aca="false">VLOOKUP($B905,data!$A$6:$M$15000,5)</f>
        <v>441000</v>
      </c>
    </row>
    <row r="906" customFormat="false" ht="11.25" hidden="false" customHeight="false" outlineLevel="0" collapsed="false">
      <c r="A906" s="199" t="n">
        <v>36450</v>
      </c>
      <c r="B906" s="192" t="n">
        <v>36450</v>
      </c>
      <c r="C906" s="308" t="n">
        <f aca="false">IF(B906&lt;&gt;"",MONTH(B906),0)</f>
        <v>10</v>
      </c>
      <c r="D906" s="3" t="n">
        <f aca="false">VLOOKUP($B906,data!$A$6:$M$15000,5)</f>
        <v>446000</v>
      </c>
    </row>
    <row r="907" customFormat="false" ht="11.25" hidden="false" customHeight="false" outlineLevel="0" collapsed="false">
      <c r="A907" s="199" t="n">
        <v>36451</v>
      </c>
      <c r="B907" s="192" t="n">
        <v>36451</v>
      </c>
      <c r="C907" s="308" t="n">
        <f aca="false">IF(B907&lt;&gt;"",MONTH(B907),0)</f>
        <v>10</v>
      </c>
      <c r="D907" s="3" t="n">
        <f aca="false">VLOOKUP($B907,data!$A$6:$M$15000,5)</f>
        <v>382000</v>
      </c>
    </row>
    <row r="908" customFormat="false" ht="11.25" hidden="false" customHeight="false" outlineLevel="0" collapsed="false">
      <c r="A908" s="199" t="n">
        <v>36452</v>
      </c>
      <c r="B908" s="192" t="n">
        <v>36452</v>
      </c>
      <c r="C908" s="308" t="n">
        <f aca="false">IF(B908&lt;&gt;"",MONTH(B908),0)</f>
        <v>10</v>
      </c>
      <c r="D908" s="3" t="n">
        <f aca="false">VLOOKUP($B908,data!$A$6:$M$15000,5)</f>
        <v>272000</v>
      </c>
    </row>
    <row r="909" customFormat="false" ht="11.25" hidden="false" customHeight="false" outlineLevel="0" collapsed="false">
      <c r="A909" s="199" t="n">
        <v>36453</v>
      </c>
      <c r="B909" s="192" t="n">
        <v>36453</v>
      </c>
      <c r="C909" s="308" t="n">
        <f aca="false">IF(B909&lt;&gt;"",MONTH(B909),0)</f>
        <v>10</v>
      </c>
      <c r="D909" s="3" t="n">
        <f aca="false">VLOOKUP($B909,data!$A$6:$M$15000,5)</f>
        <v>329000</v>
      </c>
    </row>
    <row r="910" customFormat="false" ht="11.25" hidden="false" customHeight="false" outlineLevel="0" collapsed="false">
      <c r="A910" s="199" t="n">
        <v>36454</v>
      </c>
      <c r="B910" s="192" t="n">
        <v>36454</v>
      </c>
      <c r="C910" s="308" t="n">
        <f aca="false">IF(B910&lt;&gt;"",MONTH(B910),0)</f>
        <v>10</v>
      </c>
      <c r="D910" s="3" t="n">
        <f aca="false">VLOOKUP($B910,data!$A$6:$M$15000,5)</f>
        <v>302000</v>
      </c>
    </row>
    <row r="911" customFormat="false" ht="11.25" hidden="false" customHeight="false" outlineLevel="0" collapsed="false">
      <c r="A911" s="199" t="n">
        <v>36455</v>
      </c>
      <c r="B911" s="192" t="n">
        <v>36455</v>
      </c>
      <c r="C911" s="308" t="n">
        <f aca="false">IF(B911&lt;&gt;"",MONTH(B911),0)</f>
        <v>10</v>
      </c>
      <c r="D911" s="3" t="n">
        <f aca="false">VLOOKUP($B911,data!$A$6:$M$15000,5)</f>
        <v>435000</v>
      </c>
    </row>
    <row r="912" customFormat="false" ht="11.25" hidden="false" customHeight="false" outlineLevel="0" collapsed="false">
      <c r="A912" s="199" t="n">
        <v>36456</v>
      </c>
      <c r="B912" s="192" t="n">
        <v>36456</v>
      </c>
      <c r="C912" s="308" t="n">
        <f aca="false">IF(B912&lt;&gt;"",MONTH(B912),0)</f>
        <v>10</v>
      </c>
      <c r="D912" s="3" t="n">
        <f aca="false">VLOOKUP($B912,data!$A$6:$M$15000,5)</f>
        <v>428000</v>
      </c>
    </row>
    <row r="913" customFormat="false" ht="11.25" hidden="false" customHeight="false" outlineLevel="0" collapsed="false">
      <c r="A913" s="199" t="n">
        <v>36457</v>
      </c>
      <c r="B913" s="192" t="n">
        <v>36457</v>
      </c>
      <c r="C913" s="308" t="n">
        <f aca="false">IF(B913&lt;&gt;"",MONTH(B913),0)</f>
        <v>10</v>
      </c>
      <c r="D913" s="3" t="n">
        <f aca="false">VLOOKUP($B913,data!$A$6:$M$15000,5)</f>
        <v>440000</v>
      </c>
    </row>
    <row r="914" customFormat="false" ht="11.25" hidden="false" customHeight="false" outlineLevel="0" collapsed="false">
      <c r="A914" s="199" t="n">
        <v>36458</v>
      </c>
      <c r="B914" s="192" t="n">
        <v>36458</v>
      </c>
      <c r="C914" s="308" t="n">
        <f aca="false">IF(B914&lt;&gt;"",MONTH(B914),0)</f>
        <v>10</v>
      </c>
      <c r="D914" s="3" t="n">
        <f aca="false">VLOOKUP($B914,data!$A$6:$M$15000,5)</f>
        <v>425000</v>
      </c>
    </row>
    <row r="915" customFormat="false" ht="11.25" hidden="false" customHeight="false" outlineLevel="0" collapsed="false">
      <c r="A915" s="199" t="n">
        <v>36459</v>
      </c>
      <c r="B915" s="192" t="n">
        <v>36459</v>
      </c>
      <c r="C915" s="308" t="n">
        <f aca="false">IF(B915&lt;&gt;"",MONTH(B915),0)</f>
        <v>10</v>
      </c>
      <c r="D915" s="3" t="n">
        <f aca="false">VLOOKUP($B915,data!$A$6:$M$15000,5)</f>
        <v>394000</v>
      </c>
    </row>
    <row r="916" customFormat="false" ht="11.25" hidden="false" customHeight="false" outlineLevel="0" collapsed="false">
      <c r="A916" s="199" t="n">
        <v>36460</v>
      </c>
      <c r="B916" s="192" t="n">
        <v>36460</v>
      </c>
      <c r="C916" s="308" t="n">
        <f aca="false">IF(B916&lt;&gt;"",MONTH(B916),0)</f>
        <v>10</v>
      </c>
      <c r="D916" s="3" t="n">
        <f aca="false">VLOOKUP($B916,data!$A$6:$M$15000,5)</f>
        <v>399000</v>
      </c>
    </row>
    <row r="917" customFormat="false" ht="11.25" hidden="false" customHeight="false" outlineLevel="0" collapsed="false">
      <c r="A917" s="199" t="n">
        <v>36461</v>
      </c>
      <c r="B917" s="192" t="n">
        <v>36461</v>
      </c>
      <c r="C917" s="308" t="n">
        <f aca="false">IF(B917&lt;&gt;"",MONTH(B917),0)</f>
        <v>10</v>
      </c>
      <c r="D917" s="3" t="n">
        <f aca="false">VLOOKUP($B917,data!$A$6:$M$15000,5)</f>
        <v>465000</v>
      </c>
    </row>
    <row r="918" customFormat="false" ht="11.25" hidden="false" customHeight="false" outlineLevel="0" collapsed="false">
      <c r="A918" s="199" t="n">
        <v>36462</v>
      </c>
      <c r="B918" s="192" t="n">
        <v>36462</v>
      </c>
      <c r="C918" s="308" t="n">
        <f aca="false">IF(B918&lt;&gt;"",MONTH(B918),0)</f>
        <v>10</v>
      </c>
      <c r="D918" s="3" t="n">
        <f aca="false">VLOOKUP($B918,data!$A$6:$M$15000,5)</f>
        <v>382000</v>
      </c>
    </row>
    <row r="919" customFormat="false" ht="11.25" hidden="false" customHeight="false" outlineLevel="0" collapsed="false">
      <c r="A919" s="199" t="n">
        <v>36463</v>
      </c>
      <c r="B919" s="192" t="n">
        <v>36463</v>
      </c>
      <c r="C919" s="308" t="n">
        <f aca="false">IF(B919&lt;&gt;"",MONTH(B919),0)</f>
        <v>10</v>
      </c>
      <c r="D919" s="3" t="n">
        <f aca="false">VLOOKUP($B919,data!$A$6:$M$15000,5)</f>
        <v>387000</v>
      </c>
    </row>
    <row r="920" customFormat="false" ht="11.25" hidden="false" customHeight="false" outlineLevel="0" collapsed="false">
      <c r="A920" s="199" t="n">
        <v>36464</v>
      </c>
      <c r="B920" s="192" t="n">
        <v>36464</v>
      </c>
      <c r="C920" s="308" t="n">
        <f aca="false">IF(B920&lt;&gt;"",MONTH(B920),0)</f>
        <v>10</v>
      </c>
      <c r="D920" s="3" t="n">
        <f aca="false">VLOOKUP($B920,data!$A$6:$M$15000,5)</f>
        <v>403000</v>
      </c>
    </row>
    <row r="921" customFormat="false" ht="11.25" hidden="false" customHeight="false" outlineLevel="0" collapsed="false">
      <c r="A921" s="199" t="n">
        <v>36465</v>
      </c>
      <c r="B921" s="192" t="n">
        <v>36465</v>
      </c>
      <c r="C921" s="308" t="n">
        <f aca="false">IF(B921&lt;&gt;"",MONTH(B921),0)</f>
        <v>11</v>
      </c>
      <c r="D921" s="3" t="n">
        <f aca="false">VLOOKUP($B921,data!$A$6:$M$15000,5)</f>
        <v>423000</v>
      </c>
    </row>
    <row r="922" customFormat="false" ht="11.25" hidden="false" customHeight="false" outlineLevel="0" collapsed="false">
      <c r="A922" s="199" t="n">
        <v>36466</v>
      </c>
      <c r="B922" s="192" t="n">
        <v>36466</v>
      </c>
      <c r="C922" s="308" t="n">
        <f aca="false">IF(B922&lt;&gt;"",MONTH(B922),0)</f>
        <v>11</v>
      </c>
      <c r="D922" s="3" t="n">
        <f aca="false">VLOOKUP($B922,data!$A$6:$M$15000,5)</f>
        <v>372000</v>
      </c>
    </row>
    <row r="923" customFormat="false" ht="11.25" hidden="false" customHeight="false" outlineLevel="0" collapsed="false">
      <c r="A923" s="199" t="n">
        <v>36467</v>
      </c>
      <c r="B923" s="192" t="n">
        <v>36467</v>
      </c>
      <c r="C923" s="308" t="n">
        <f aca="false">IF(B923&lt;&gt;"",MONTH(B923),0)</f>
        <v>11</v>
      </c>
      <c r="D923" s="3" t="n">
        <f aca="false">VLOOKUP($B923,data!$A$6:$M$15000,5)</f>
        <v>362000</v>
      </c>
    </row>
    <row r="924" customFormat="false" ht="11.25" hidden="false" customHeight="false" outlineLevel="0" collapsed="false">
      <c r="A924" s="199" t="n">
        <v>36468</v>
      </c>
      <c r="B924" s="192" t="n">
        <v>36468</v>
      </c>
      <c r="C924" s="308" t="n">
        <f aca="false">IF(B924&lt;&gt;"",MONTH(B924),0)</f>
        <v>11</v>
      </c>
      <c r="D924" s="3" t="n">
        <f aca="false">VLOOKUP($B924,data!$A$6:$M$15000,5)</f>
        <v>327000</v>
      </c>
    </row>
    <row r="925" customFormat="false" ht="11.25" hidden="false" customHeight="false" outlineLevel="0" collapsed="false">
      <c r="A925" s="199" t="n">
        <v>36469</v>
      </c>
      <c r="B925" s="192" t="n">
        <v>36469</v>
      </c>
      <c r="C925" s="308" t="n">
        <f aca="false">IF(B925&lt;&gt;"",MONTH(B925),0)</f>
        <v>11</v>
      </c>
      <c r="D925" s="3" t="n">
        <f aca="false">VLOOKUP($B925,data!$A$6:$M$15000,5)</f>
        <v>334000</v>
      </c>
    </row>
    <row r="926" customFormat="false" ht="11.25" hidden="false" customHeight="false" outlineLevel="0" collapsed="false">
      <c r="A926" s="199" t="n">
        <v>36470</v>
      </c>
      <c r="B926" s="192" t="n">
        <v>36470</v>
      </c>
      <c r="C926" s="308" t="n">
        <f aca="false">IF(B926&lt;&gt;"",MONTH(B926),0)</f>
        <v>11</v>
      </c>
      <c r="D926" s="3" t="n">
        <f aca="false">VLOOKUP($B926,data!$A$6:$M$15000,5)</f>
        <v>298000</v>
      </c>
    </row>
    <row r="927" customFormat="false" ht="11.25" hidden="false" customHeight="false" outlineLevel="0" collapsed="false">
      <c r="A927" s="199" t="n">
        <v>36471</v>
      </c>
      <c r="B927" s="192" t="n">
        <v>36471</v>
      </c>
      <c r="C927" s="308" t="n">
        <f aca="false">IF(B927&lt;&gt;"",MONTH(B927),0)</f>
        <v>11</v>
      </c>
      <c r="D927" s="3" t="n">
        <f aca="false">VLOOKUP($B927,data!$A$6:$M$15000,5)</f>
        <v>331000</v>
      </c>
    </row>
    <row r="928" customFormat="false" ht="11.25" hidden="false" customHeight="false" outlineLevel="0" collapsed="false">
      <c r="A928" s="199" t="n">
        <v>36472</v>
      </c>
      <c r="B928" s="192" t="n">
        <v>36472</v>
      </c>
      <c r="C928" s="308" t="n">
        <f aca="false">IF(B928&lt;&gt;"",MONTH(B928),0)</f>
        <v>11</v>
      </c>
      <c r="D928" s="3" t="n">
        <f aca="false">VLOOKUP($B928,data!$A$6:$M$15000,5)</f>
        <v>315000</v>
      </c>
    </row>
    <row r="929" customFormat="false" ht="11.25" hidden="false" customHeight="false" outlineLevel="0" collapsed="false">
      <c r="A929" s="199" t="n">
        <v>36473</v>
      </c>
      <c r="B929" s="192" t="n">
        <v>36473</v>
      </c>
      <c r="C929" s="308" t="n">
        <f aca="false">IF(B929&lt;&gt;"",MONTH(B929),0)</f>
        <v>11</v>
      </c>
      <c r="D929" s="3" t="n">
        <f aca="false">VLOOKUP($B929,data!$A$6:$M$15000,5)</f>
        <v>281000</v>
      </c>
    </row>
    <row r="930" customFormat="false" ht="11.25" hidden="false" customHeight="false" outlineLevel="0" collapsed="false">
      <c r="A930" s="199" t="n">
        <v>36474</v>
      </c>
      <c r="B930" s="192" t="n">
        <v>36474</v>
      </c>
      <c r="C930" s="308" t="n">
        <f aca="false">IF(B930&lt;&gt;"",MONTH(B930),0)</f>
        <v>11</v>
      </c>
      <c r="D930" s="3" t="n">
        <f aca="false">VLOOKUP($B930,data!$A$6:$M$15000,5)</f>
        <v>349000</v>
      </c>
    </row>
    <row r="931" customFormat="false" ht="11.25" hidden="false" customHeight="false" outlineLevel="0" collapsed="false">
      <c r="A931" s="199" t="n">
        <v>36475</v>
      </c>
      <c r="B931" s="192" t="n">
        <v>36475</v>
      </c>
      <c r="C931" s="308" t="n">
        <f aca="false">IF(B931&lt;&gt;"",MONTH(B931),0)</f>
        <v>11</v>
      </c>
      <c r="D931" s="3" t="n">
        <f aca="false">VLOOKUP($B931,data!$A$6:$M$15000,5)</f>
        <v>390000</v>
      </c>
    </row>
    <row r="932" customFormat="false" ht="11.25" hidden="false" customHeight="false" outlineLevel="0" collapsed="false">
      <c r="A932" s="199" t="n">
        <v>36476</v>
      </c>
      <c r="B932" s="192" t="n">
        <v>36476</v>
      </c>
      <c r="C932" s="308" t="n">
        <f aca="false">IF(B932&lt;&gt;"",MONTH(B932),0)</f>
        <v>11</v>
      </c>
      <c r="D932" s="3" t="n">
        <f aca="false">VLOOKUP($B932,data!$A$6:$M$15000,5)</f>
        <v>434000</v>
      </c>
    </row>
    <row r="933" customFormat="false" ht="11.25" hidden="false" customHeight="false" outlineLevel="0" collapsed="false">
      <c r="A933" s="199" t="n">
        <v>36477</v>
      </c>
      <c r="B933" s="192" t="n">
        <v>36477</v>
      </c>
      <c r="C933" s="308" t="n">
        <f aca="false">IF(B933&lt;&gt;"",MONTH(B933),0)</f>
        <v>11</v>
      </c>
      <c r="D933" s="3" t="n">
        <f aca="false">VLOOKUP($B933,data!$A$6:$M$15000,5)</f>
        <v>280000</v>
      </c>
    </row>
    <row r="934" customFormat="false" ht="11.25" hidden="false" customHeight="false" outlineLevel="0" collapsed="false">
      <c r="A934" s="199" t="n">
        <v>36478</v>
      </c>
      <c r="B934" s="192" t="n">
        <v>36478</v>
      </c>
      <c r="C934" s="308" t="n">
        <f aca="false">IF(B934&lt;&gt;"",MONTH(B934),0)</f>
        <v>11</v>
      </c>
      <c r="D934" s="3" t="n">
        <f aca="false">VLOOKUP($B934,data!$A$6:$M$15000,5)</f>
        <v>255000</v>
      </c>
    </row>
    <row r="935" customFormat="false" ht="11.25" hidden="false" customHeight="false" outlineLevel="0" collapsed="false">
      <c r="A935" s="199" t="n">
        <v>36479</v>
      </c>
      <c r="B935" s="192" t="n">
        <v>36479</v>
      </c>
      <c r="C935" s="308" t="n">
        <f aca="false">IF(B935&lt;&gt;"",MONTH(B935),0)</f>
        <v>11</v>
      </c>
      <c r="D935" s="3" t="n">
        <f aca="false">VLOOKUP($B935,data!$A$6:$M$15000,5)</f>
        <v>379000</v>
      </c>
    </row>
    <row r="936" customFormat="false" ht="11.25" hidden="false" customHeight="false" outlineLevel="0" collapsed="false">
      <c r="A936" s="199" t="n">
        <v>36480</v>
      </c>
      <c r="B936" s="192" t="n">
        <v>36480</v>
      </c>
      <c r="C936" s="308" t="n">
        <f aca="false">IF(B936&lt;&gt;"",MONTH(B936),0)</f>
        <v>11</v>
      </c>
      <c r="D936" s="3" t="n">
        <f aca="false">VLOOKUP($B936,data!$A$6:$M$15000,5)</f>
        <v>439000</v>
      </c>
    </row>
    <row r="937" customFormat="false" ht="11.25" hidden="false" customHeight="false" outlineLevel="0" collapsed="false">
      <c r="A937" s="199" t="n">
        <v>36481</v>
      </c>
      <c r="B937" s="192" t="n">
        <v>36481</v>
      </c>
      <c r="C937" s="308" t="n">
        <f aca="false">IF(B937&lt;&gt;"",MONTH(B937),0)</f>
        <v>11</v>
      </c>
      <c r="D937" s="3" t="n">
        <f aca="false">VLOOKUP($B937,data!$A$6:$M$15000,5)</f>
        <v>427000</v>
      </c>
    </row>
    <row r="938" customFormat="false" ht="11.25" hidden="false" customHeight="false" outlineLevel="0" collapsed="false">
      <c r="A938" s="199" t="n">
        <v>36482</v>
      </c>
      <c r="B938" s="192" t="n">
        <v>36482</v>
      </c>
      <c r="C938" s="308" t="n">
        <f aca="false">IF(B938&lt;&gt;"",MONTH(B938),0)</f>
        <v>11</v>
      </c>
      <c r="D938" s="3" t="n">
        <f aca="false">VLOOKUP($B938,data!$A$6:$M$15000,5)</f>
        <v>408000</v>
      </c>
    </row>
    <row r="939" customFormat="false" ht="11.25" hidden="false" customHeight="false" outlineLevel="0" collapsed="false">
      <c r="A939" s="199" t="n">
        <v>36483</v>
      </c>
      <c r="B939" s="192" t="n">
        <v>36483</v>
      </c>
      <c r="C939" s="308" t="n">
        <f aca="false">IF(B939&lt;&gt;"",MONTH(B939),0)</f>
        <v>11</v>
      </c>
      <c r="D939" s="3" t="n">
        <f aca="false">VLOOKUP($B939,data!$A$6:$M$15000,5)</f>
        <v>341000</v>
      </c>
    </row>
    <row r="940" customFormat="false" ht="11.25" hidden="false" customHeight="false" outlineLevel="0" collapsed="false">
      <c r="A940" s="199" t="n">
        <v>36484</v>
      </c>
      <c r="B940" s="192" t="n">
        <v>36484</v>
      </c>
      <c r="C940" s="308" t="n">
        <f aca="false">IF(B940&lt;&gt;"",MONTH(B940),0)</f>
        <v>11</v>
      </c>
      <c r="D940" s="3" t="n">
        <f aca="false">VLOOKUP($B940,data!$A$6:$M$15000,5)</f>
        <v>320000</v>
      </c>
    </row>
    <row r="941" customFormat="false" ht="11.25" hidden="false" customHeight="false" outlineLevel="0" collapsed="false">
      <c r="A941" s="199" t="n">
        <v>36485</v>
      </c>
      <c r="B941" s="192" t="n">
        <v>36485</v>
      </c>
      <c r="C941" s="308" t="n">
        <f aca="false">IF(B941&lt;&gt;"",MONTH(B941),0)</f>
        <v>11</v>
      </c>
      <c r="D941" s="3" t="n">
        <f aca="false">VLOOKUP($B941,data!$A$6:$M$15000,5)</f>
        <v>319000</v>
      </c>
    </row>
    <row r="942" customFormat="false" ht="11.25" hidden="false" customHeight="false" outlineLevel="0" collapsed="false">
      <c r="A942" s="199" t="n">
        <v>36486</v>
      </c>
      <c r="B942" s="192" t="n">
        <v>36486</v>
      </c>
      <c r="C942" s="308" t="n">
        <f aca="false">IF(B942&lt;&gt;"",MONTH(B942),0)</f>
        <v>11</v>
      </c>
      <c r="D942" s="3" t="n">
        <f aca="false">VLOOKUP($B942,data!$A$6:$M$15000,5)</f>
        <v>301000</v>
      </c>
    </row>
    <row r="943" customFormat="false" ht="11.25" hidden="false" customHeight="false" outlineLevel="0" collapsed="false">
      <c r="A943" s="199" t="n">
        <v>36487</v>
      </c>
      <c r="B943" s="192" t="n">
        <v>36487</v>
      </c>
      <c r="C943" s="308" t="n">
        <f aca="false">IF(B943&lt;&gt;"",MONTH(B943),0)</f>
        <v>11</v>
      </c>
      <c r="D943" s="3" t="n">
        <f aca="false">VLOOKUP($B943,data!$A$6:$M$15000,5)</f>
        <v>311000</v>
      </c>
    </row>
    <row r="944" customFormat="false" ht="11.25" hidden="false" customHeight="false" outlineLevel="0" collapsed="false">
      <c r="A944" s="199" t="n">
        <v>36488</v>
      </c>
      <c r="B944" s="192" t="n">
        <v>36488</v>
      </c>
      <c r="C944" s="308" t="n">
        <f aca="false">IF(B944&lt;&gt;"",MONTH(B944),0)</f>
        <v>11</v>
      </c>
      <c r="D944" s="3" t="n">
        <f aca="false">VLOOKUP($B944,data!$A$6:$M$15000,5)</f>
        <v>232000</v>
      </c>
    </row>
    <row r="945" customFormat="false" ht="11.25" hidden="false" customHeight="false" outlineLevel="0" collapsed="false">
      <c r="A945" s="199" t="n">
        <v>36489</v>
      </c>
      <c r="B945" s="192" t="n">
        <v>36489</v>
      </c>
      <c r="C945" s="308" t="n">
        <f aca="false">IF(B945&lt;&gt;"",MONTH(B945),0)</f>
        <v>11</v>
      </c>
      <c r="D945" s="3" t="n">
        <f aca="false">VLOOKUP($B945,data!$A$6:$M$15000,5)</f>
        <v>263000</v>
      </c>
    </row>
    <row r="946" customFormat="false" ht="11.25" hidden="false" customHeight="false" outlineLevel="0" collapsed="false">
      <c r="A946" s="199" t="n">
        <v>36490</v>
      </c>
      <c r="B946" s="192" t="n">
        <v>36490</v>
      </c>
      <c r="C946" s="308" t="n">
        <f aca="false">IF(B946&lt;&gt;"",MONTH(B946),0)</f>
        <v>11</v>
      </c>
      <c r="D946" s="3" t="n">
        <f aca="false">VLOOKUP($B946,data!$A$6:$M$15000,5)</f>
        <v>273000</v>
      </c>
    </row>
    <row r="947" customFormat="false" ht="11.25" hidden="false" customHeight="false" outlineLevel="0" collapsed="false">
      <c r="A947" s="199" t="n">
        <v>36491</v>
      </c>
      <c r="B947" s="192" t="n">
        <v>36491</v>
      </c>
      <c r="C947" s="308" t="n">
        <f aca="false">IF(B947&lt;&gt;"",MONTH(B947),0)</f>
        <v>11</v>
      </c>
      <c r="D947" s="3" t="n">
        <f aca="false">VLOOKUP($B947,data!$A$6:$M$15000,5)</f>
        <v>274000</v>
      </c>
    </row>
    <row r="948" customFormat="false" ht="11.25" hidden="false" customHeight="false" outlineLevel="0" collapsed="false">
      <c r="A948" s="199" t="n">
        <v>36492</v>
      </c>
      <c r="B948" s="192" t="n">
        <v>36492</v>
      </c>
      <c r="C948" s="308" t="n">
        <f aca="false">IF(B948&lt;&gt;"",MONTH(B948),0)</f>
        <v>11</v>
      </c>
      <c r="D948" s="3" t="n">
        <f aca="false">VLOOKUP($B948,data!$A$6:$M$15000,5)</f>
        <v>287000</v>
      </c>
    </row>
    <row r="949" customFormat="false" ht="11.25" hidden="false" customHeight="false" outlineLevel="0" collapsed="false">
      <c r="A949" s="199" t="n">
        <v>36493</v>
      </c>
      <c r="B949" s="192" t="n">
        <v>36493</v>
      </c>
      <c r="C949" s="308" t="n">
        <f aca="false">IF(B949&lt;&gt;"",MONTH(B949),0)</f>
        <v>11</v>
      </c>
      <c r="D949" s="3" t="n">
        <f aca="false">VLOOKUP($B949,data!$A$6:$M$15000,5)</f>
        <v>296000</v>
      </c>
    </row>
    <row r="950" customFormat="false" ht="11.25" hidden="false" customHeight="false" outlineLevel="0" collapsed="false">
      <c r="A950" s="199" t="n">
        <v>36494</v>
      </c>
      <c r="B950" s="192" t="n">
        <v>36494</v>
      </c>
      <c r="C950" s="308" t="n">
        <f aca="false">IF(B950&lt;&gt;"",MONTH(B950),0)</f>
        <v>11</v>
      </c>
      <c r="D950" s="3" t="n">
        <f aca="false">VLOOKUP($B950,data!$A$6:$M$15000,5)</f>
        <v>251000</v>
      </c>
    </row>
    <row r="951" customFormat="false" ht="11.25" hidden="false" customHeight="false" outlineLevel="0" collapsed="false">
      <c r="A951" s="199" t="n">
        <v>36495</v>
      </c>
      <c r="B951" s="192" t="n">
        <v>36495</v>
      </c>
      <c r="C951" s="308" t="n">
        <f aca="false">IF(B951&lt;&gt;"",MONTH(B951),0)</f>
        <v>12</v>
      </c>
      <c r="D951" s="3" t="n">
        <f aca="false">VLOOKUP($B951,data!$A$6:$M$15000,5)</f>
        <v>171000</v>
      </c>
    </row>
    <row r="952" customFormat="false" ht="11.25" hidden="false" customHeight="false" outlineLevel="0" collapsed="false">
      <c r="A952" s="199" t="n">
        <v>36496</v>
      </c>
      <c r="B952" s="192" t="n">
        <v>36496</v>
      </c>
      <c r="C952" s="308" t="n">
        <f aca="false">IF(B952&lt;&gt;"",MONTH(B952),0)</f>
        <v>12</v>
      </c>
      <c r="D952" s="3" t="n">
        <f aca="false">VLOOKUP($B952,data!$A$6:$M$15000,5)</f>
        <v>119000</v>
      </c>
    </row>
    <row r="953" customFormat="false" ht="11.25" hidden="false" customHeight="false" outlineLevel="0" collapsed="false">
      <c r="A953" s="199" t="n">
        <v>36497</v>
      </c>
      <c r="B953" s="192" t="n">
        <v>36497</v>
      </c>
      <c r="C953" s="308" t="n">
        <f aca="false">IF(B953&lt;&gt;"",MONTH(B953),0)</f>
        <v>12</v>
      </c>
      <c r="D953" s="3" t="n">
        <f aca="false">VLOOKUP($B953,data!$A$6:$M$15000,5)</f>
        <v>177000</v>
      </c>
    </row>
    <row r="954" customFormat="false" ht="11.25" hidden="false" customHeight="false" outlineLevel="0" collapsed="false">
      <c r="A954" s="199" t="n">
        <v>36498</v>
      </c>
      <c r="B954" s="192" t="n">
        <v>36498</v>
      </c>
      <c r="C954" s="308" t="n">
        <f aca="false">IF(B954&lt;&gt;"",MONTH(B954),0)</f>
        <v>12</v>
      </c>
      <c r="D954" s="3" t="n">
        <f aca="false">VLOOKUP($B954,data!$A$6:$M$15000,5)</f>
        <v>131000</v>
      </c>
    </row>
    <row r="955" customFormat="false" ht="11.25" hidden="false" customHeight="false" outlineLevel="0" collapsed="false">
      <c r="A955" s="199" t="n">
        <v>36499</v>
      </c>
      <c r="B955" s="192" t="n">
        <v>36499</v>
      </c>
      <c r="C955" s="308" t="n">
        <f aca="false">IF(B955&lt;&gt;"",MONTH(B955),0)</f>
        <v>12</v>
      </c>
      <c r="D955" s="3" t="n">
        <f aca="false">VLOOKUP($B955,data!$A$6:$M$15000,5)</f>
        <v>152000</v>
      </c>
    </row>
    <row r="956" customFormat="false" ht="11.25" hidden="false" customHeight="false" outlineLevel="0" collapsed="false">
      <c r="A956" s="199" t="n">
        <v>36500</v>
      </c>
      <c r="B956" s="192" t="n">
        <v>36500</v>
      </c>
      <c r="C956" s="308" t="n">
        <f aca="false">IF(B956&lt;&gt;"",MONTH(B956),0)</f>
        <v>12</v>
      </c>
      <c r="D956" s="3" t="n">
        <f aca="false">VLOOKUP($B956,data!$A$6:$M$15000,5)</f>
        <v>156000</v>
      </c>
    </row>
    <row r="957" customFormat="false" ht="11.25" hidden="false" customHeight="false" outlineLevel="0" collapsed="false">
      <c r="A957" s="199" t="n">
        <v>36501</v>
      </c>
      <c r="B957" s="192" t="n">
        <v>36501</v>
      </c>
      <c r="C957" s="308" t="n">
        <f aca="false">IF(B957&lt;&gt;"",MONTH(B957),0)</f>
        <v>12</v>
      </c>
      <c r="D957" s="3" t="n">
        <f aca="false">VLOOKUP($B957,data!$A$6:$M$15000,5)</f>
        <v>161000</v>
      </c>
    </row>
    <row r="958" customFormat="false" ht="11.25" hidden="false" customHeight="false" outlineLevel="0" collapsed="false">
      <c r="A958" s="199" t="n">
        <v>36502</v>
      </c>
      <c r="B958" s="192" t="n">
        <v>36502</v>
      </c>
      <c r="C958" s="308" t="n">
        <f aca="false">IF(B958&lt;&gt;"",MONTH(B958),0)</f>
        <v>12</v>
      </c>
      <c r="D958" s="3" t="n">
        <f aca="false">VLOOKUP($B958,data!$A$6:$M$15000,5)</f>
        <v>174000</v>
      </c>
    </row>
    <row r="959" customFormat="false" ht="11.25" hidden="false" customHeight="false" outlineLevel="0" collapsed="false">
      <c r="A959" s="199" t="n">
        <v>36503</v>
      </c>
      <c r="B959" s="192" t="n">
        <v>36503</v>
      </c>
      <c r="C959" s="308" t="n">
        <f aca="false">IF(B959&lt;&gt;"",MONTH(B959),0)</f>
        <v>12</v>
      </c>
      <c r="D959" s="3" t="n">
        <f aca="false">VLOOKUP($B959,data!$A$6:$M$15000,5)</f>
        <v>142000</v>
      </c>
    </row>
    <row r="960" customFormat="false" ht="11.25" hidden="false" customHeight="false" outlineLevel="0" collapsed="false">
      <c r="A960" s="199" t="n">
        <v>36504</v>
      </c>
      <c r="B960" s="192" t="n">
        <v>36504</v>
      </c>
      <c r="C960" s="308" t="n">
        <f aca="false">IF(B960&lt;&gt;"",MONTH(B960),0)</f>
        <v>12</v>
      </c>
      <c r="D960" s="3" t="n">
        <f aca="false">VLOOKUP($B960,data!$A$6:$M$15000,5)</f>
        <v>179000</v>
      </c>
    </row>
    <row r="961" customFormat="false" ht="11.25" hidden="false" customHeight="false" outlineLevel="0" collapsed="false">
      <c r="A961" s="199" t="n">
        <v>36505</v>
      </c>
      <c r="B961" s="192" t="n">
        <v>36505</v>
      </c>
      <c r="C961" s="308" t="n">
        <f aca="false">IF(B961&lt;&gt;"",MONTH(B961),0)</f>
        <v>12</v>
      </c>
      <c r="D961" s="3" t="n">
        <f aca="false">VLOOKUP($B961,data!$A$6:$M$15000,5)</f>
        <v>222001</v>
      </c>
    </row>
    <row r="962" customFormat="false" ht="11.25" hidden="false" customHeight="false" outlineLevel="0" collapsed="false">
      <c r="A962" s="199" t="n">
        <v>36506</v>
      </c>
      <c r="B962" s="192" t="n">
        <v>36506</v>
      </c>
      <c r="C962" s="308" t="n">
        <f aca="false">IF(B962&lt;&gt;"",MONTH(B962),0)</f>
        <v>12</v>
      </c>
      <c r="D962" s="3" t="n">
        <f aca="false">VLOOKUP($B962,data!$A$6:$M$15000,5)</f>
        <v>212460</v>
      </c>
    </row>
    <row r="963" customFormat="false" ht="11.25" hidden="false" customHeight="false" outlineLevel="0" collapsed="false">
      <c r="A963" s="199" t="n">
        <v>36507</v>
      </c>
      <c r="B963" s="192" t="n">
        <v>36507</v>
      </c>
      <c r="C963" s="308" t="n">
        <f aca="false">IF(B963&lt;&gt;"",MONTH(B963),0)</f>
        <v>12</v>
      </c>
      <c r="D963" s="3" t="n">
        <f aca="false">VLOOKUP($B963,data!$A$6:$M$15000,5)</f>
        <v>201000</v>
      </c>
    </row>
    <row r="964" customFormat="false" ht="11.25" hidden="false" customHeight="false" outlineLevel="0" collapsed="false">
      <c r="A964" s="199" t="n">
        <v>36508</v>
      </c>
      <c r="B964" s="192" t="n">
        <v>36508</v>
      </c>
      <c r="C964" s="308" t="n">
        <f aca="false">IF(B964&lt;&gt;"",MONTH(B964),0)</f>
        <v>12</v>
      </c>
      <c r="D964" s="3" t="n">
        <f aca="false">VLOOKUP($B964,data!$A$6:$M$15000,5)</f>
        <v>144000</v>
      </c>
    </row>
    <row r="965" customFormat="false" ht="11.25" hidden="false" customHeight="false" outlineLevel="0" collapsed="false">
      <c r="A965" s="199" t="n">
        <v>36509</v>
      </c>
      <c r="B965" s="192" t="n">
        <v>36509</v>
      </c>
      <c r="C965" s="308" t="n">
        <f aca="false">IF(B965&lt;&gt;"",MONTH(B965),0)</f>
        <v>12</v>
      </c>
      <c r="D965" s="3" t="n">
        <f aca="false">VLOOKUP($B965,data!$A$6:$M$15000,5)</f>
        <v>100000</v>
      </c>
    </row>
    <row r="966" customFormat="false" ht="11.25" hidden="false" customHeight="false" outlineLevel="0" collapsed="false">
      <c r="A966" s="199" t="n">
        <v>36510</v>
      </c>
      <c r="B966" s="192" t="n">
        <v>36510</v>
      </c>
      <c r="C966" s="308" t="n">
        <f aca="false">IF(B966&lt;&gt;"",MONTH(B966),0)</f>
        <v>12</v>
      </c>
      <c r="D966" s="3" t="n">
        <f aca="false">VLOOKUP($B966,data!$A$6:$M$15000,5)</f>
        <v>120000</v>
      </c>
    </row>
    <row r="967" customFormat="false" ht="11.25" hidden="false" customHeight="false" outlineLevel="0" collapsed="false">
      <c r="A967" s="199" t="n">
        <v>36511</v>
      </c>
      <c r="B967" s="192" t="n">
        <v>36511</v>
      </c>
      <c r="C967" s="308" t="n">
        <f aca="false">IF(B967&lt;&gt;"",MONTH(B967),0)</f>
        <v>12</v>
      </c>
      <c r="D967" s="3" t="n">
        <f aca="false">VLOOKUP($B967,data!$A$6:$M$15000,5)</f>
        <v>180000</v>
      </c>
    </row>
    <row r="968" customFormat="false" ht="11.25" hidden="false" customHeight="false" outlineLevel="0" collapsed="false">
      <c r="A968" s="199" t="n">
        <v>36512</v>
      </c>
      <c r="B968" s="192" t="n">
        <v>36512</v>
      </c>
      <c r="C968" s="308" t="n">
        <f aca="false">IF(B968&lt;&gt;"",MONTH(B968),0)</f>
        <v>12</v>
      </c>
      <c r="D968" s="3" t="n">
        <f aca="false">VLOOKUP($B968,data!$A$6:$M$15000,5)</f>
        <v>206000</v>
      </c>
    </row>
    <row r="969" customFormat="false" ht="11.25" hidden="false" customHeight="false" outlineLevel="0" collapsed="false">
      <c r="A969" s="199" t="n">
        <v>36513</v>
      </c>
      <c r="B969" s="192" t="n">
        <v>36513</v>
      </c>
      <c r="C969" s="308" t="n">
        <f aca="false">IF(B969&lt;&gt;"",MONTH(B969),0)</f>
        <v>12</v>
      </c>
      <c r="D969" s="3" t="n">
        <f aca="false">VLOOKUP($B969,data!$A$6:$M$15000,5)</f>
        <v>195000</v>
      </c>
    </row>
    <row r="970" customFormat="false" ht="11.25" hidden="false" customHeight="false" outlineLevel="0" collapsed="false">
      <c r="A970" s="199" t="n">
        <v>36514</v>
      </c>
      <c r="B970" s="192" t="n">
        <v>36514</v>
      </c>
      <c r="C970" s="308" t="n">
        <f aca="false">IF(B970&lt;&gt;"",MONTH(B970),0)</f>
        <v>12</v>
      </c>
      <c r="D970" s="3" t="n">
        <f aca="false">VLOOKUP($B970,data!$A$6:$M$15000,5)</f>
        <v>186000</v>
      </c>
    </row>
    <row r="971" customFormat="false" ht="11.25" hidden="false" customHeight="false" outlineLevel="0" collapsed="false">
      <c r="A971" s="199" t="n">
        <v>36515</v>
      </c>
      <c r="B971" s="192" t="n">
        <v>36515</v>
      </c>
      <c r="C971" s="308" t="n">
        <f aca="false">IF(B971&lt;&gt;"",MONTH(B971),0)</f>
        <v>12</v>
      </c>
      <c r="D971" s="3" t="n">
        <f aca="false">VLOOKUP($B971,data!$A$6:$M$15000,5)</f>
        <v>134000</v>
      </c>
    </row>
    <row r="972" customFormat="false" ht="11.25" hidden="false" customHeight="false" outlineLevel="0" collapsed="false">
      <c r="A972" s="199" t="n">
        <v>36516</v>
      </c>
      <c r="B972" s="192" t="n">
        <v>36516</v>
      </c>
      <c r="C972" s="308" t="n">
        <f aca="false">IF(B972&lt;&gt;"",MONTH(B972),0)</f>
        <v>12</v>
      </c>
      <c r="D972" s="3" t="n">
        <f aca="false">VLOOKUP($B972,data!$A$6:$M$15000,5)</f>
        <v>131000</v>
      </c>
    </row>
    <row r="973" customFormat="false" ht="11.25" hidden="false" customHeight="false" outlineLevel="0" collapsed="false">
      <c r="A973" s="199" t="n">
        <v>36517</v>
      </c>
      <c r="B973" s="192" t="n">
        <v>36517</v>
      </c>
      <c r="C973" s="308" t="n">
        <f aca="false">IF(B973&lt;&gt;"",MONTH(B973),0)</f>
        <v>12</v>
      </c>
      <c r="D973" s="3" t="n">
        <f aca="false">VLOOKUP($B973,data!$A$6:$M$15000,5)</f>
        <v>167000</v>
      </c>
    </row>
    <row r="974" customFormat="false" ht="11.25" hidden="false" customHeight="false" outlineLevel="0" collapsed="false">
      <c r="A974" s="199" t="n">
        <v>36518</v>
      </c>
      <c r="B974" s="192" t="n">
        <v>36518</v>
      </c>
      <c r="C974" s="308" t="n">
        <f aca="false">IF(B974&lt;&gt;"",MONTH(B974),0)</f>
        <v>12</v>
      </c>
      <c r="D974" s="3" t="n">
        <f aca="false">VLOOKUP($B974,data!$A$6:$M$15000,5)</f>
        <v>168000</v>
      </c>
    </row>
    <row r="975" customFormat="false" ht="11.25" hidden="false" customHeight="false" outlineLevel="0" collapsed="false">
      <c r="A975" s="199" t="n">
        <v>36519</v>
      </c>
      <c r="B975" s="192" t="n">
        <v>36519</v>
      </c>
      <c r="C975" s="308" t="n">
        <f aca="false">IF(B975&lt;&gt;"",MONTH(B975),0)</f>
        <v>12</v>
      </c>
      <c r="D975" s="3" t="n">
        <f aca="false">VLOOKUP($B975,data!$A$6:$M$15000,5)</f>
        <v>179000</v>
      </c>
    </row>
    <row r="976" customFormat="false" ht="11.25" hidden="false" customHeight="false" outlineLevel="0" collapsed="false">
      <c r="A976" s="199" t="n">
        <v>36520</v>
      </c>
      <c r="B976" s="192" t="n">
        <v>36520</v>
      </c>
      <c r="C976" s="308" t="n">
        <f aca="false">IF(B976&lt;&gt;"",MONTH(B976),0)</f>
        <v>12</v>
      </c>
      <c r="D976" s="3" t="n">
        <f aca="false">VLOOKUP($B976,data!$A$6:$M$15000,5)</f>
        <v>178000</v>
      </c>
    </row>
    <row r="977" customFormat="false" ht="11.25" hidden="false" customHeight="false" outlineLevel="0" collapsed="false">
      <c r="A977" s="199" t="n">
        <v>36521</v>
      </c>
      <c r="B977" s="192" t="n">
        <v>36521</v>
      </c>
      <c r="C977" s="308" t="n">
        <f aca="false">IF(B977&lt;&gt;"",MONTH(B977),0)</f>
        <v>12</v>
      </c>
      <c r="D977" s="3" t="n">
        <f aca="false">VLOOKUP($B977,data!$A$6:$M$15000,5)</f>
        <v>152000</v>
      </c>
    </row>
    <row r="978" customFormat="false" ht="11.25" hidden="false" customHeight="false" outlineLevel="0" collapsed="false">
      <c r="A978" s="199" t="n">
        <v>36522</v>
      </c>
      <c r="B978" s="192" t="n">
        <v>36522</v>
      </c>
      <c r="C978" s="308" t="n">
        <f aca="false">IF(B978&lt;&gt;"",MONTH(B978),0)</f>
        <v>12</v>
      </c>
      <c r="D978" s="3" t="n">
        <f aca="false">VLOOKUP($B978,data!$A$6:$M$15000,5)</f>
        <v>149000</v>
      </c>
    </row>
    <row r="979" customFormat="false" ht="11.25" hidden="false" customHeight="false" outlineLevel="0" collapsed="false">
      <c r="A979" s="199" t="n">
        <v>36523</v>
      </c>
      <c r="B979" s="192" t="n">
        <v>36523</v>
      </c>
      <c r="C979" s="308" t="n">
        <f aca="false">IF(B979&lt;&gt;"",MONTH(B979),0)</f>
        <v>12</v>
      </c>
      <c r="D979" s="3" t="n">
        <f aca="false">VLOOKUP($B979,data!$A$6:$M$15000,5)</f>
        <v>166000</v>
      </c>
    </row>
    <row r="980" customFormat="false" ht="11.25" hidden="false" customHeight="false" outlineLevel="0" collapsed="false">
      <c r="A980" s="199" t="n">
        <v>36524</v>
      </c>
      <c r="B980" s="192" t="n">
        <v>36524</v>
      </c>
      <c r="C980" s="308" t="n">
        <f aca="false">IF(B980&lt;&gt;"",MONTH(B980),0)</f>
        <v>12</v>
      </c>
      <c r="D980" s="3" t="n">
        <f aca="false">VLOOKUP($B980,data!$A$6:$M$15000,5)</f>
        <v>155000</v>
      </c>
    </row>
    <row r="981" customFormat="false" ht="11.25" hidden="false" customHeight="false" outlineLevel="0" collapsed="false">
      <c r="A981" s="199" t="n">
        <v>36525</v>
      </c>
      <c r="B981" s="192" t="n">
        <v>36525</v>
      </c>
      <c r="C981" s="308" t="n">
        <f aca="false">IF(B981&lt;&gt;"",MONTH(B981),0)</f>
        <v>12</v>
      </c>
      <c r="D981" s="3" t="n">
        <f aca="false">VLOOKUP($B981,data!$A$6:$M$15000,5)</f>
        <v>114000</v>
      </c>
    </row>
    <row r="982" customFormat="false" ht="33.75" hidden="false" customHeight="false" outlineLevel="0" collapsed="false">
      <c r="A982" s="194" t="s">
        <v>70</v>
      </c>
      <c r="B982" s="195" t="s">
        <v>71</v>
      </c>
      <c r="C982" s="195" t="s">
        <v>99</v>
      </c>
      <c r="D982" s="196" t="s">
        <v>74</v>
      </c>
    </row>
    <row r="983" customFormat="false" ht="11.25" hidden="false" customHeight="false" outlineLevel="0" collapsed="false">
      <c r="A983" s="199" t="n">
        <v>36526</v>
      </c>
      <c r="B983" s="192" t="n">
        <v>36526</v>
      </c>
      <c r="C983" s="308" t="n">
        <f aca="false">IF(B983&lt;&gt;"",MONTH(B983),0)</f>
        <v>1</v>
      </c>
      <c r="D983" s="3" t="n">
        <f aca="false">VLOOKUP($B983,data!$A$6:$M$15000,5)</f>
        <v>205000</v>
      </c>
    </row>
    <row r="984" customFormat="false" ht="11.25" hidden="false" customHeight="false" outlineLevel="0" collapsed="false">
      <c r="A984" s="199" t="n">
        <v>36527</v>
      </c>
      <c r="B984" s="192" t="n">
        <v>36527</v>
      </c>
      <c r="C984" s="308" t="n">
        <f aca="false">IF(B984&lt;&gt;"",MONTH(B984),0)</f>
        <v>1</v>
      </c>
      <c r="D984" s="3" t="n">
        <f aca="false">VLOOKUP($B984,data!$A$6:$M$15000,5)</f>
        <v>187000</v>
      </c>
    </row>
    <row r="985" customFormat="false" ht="11.25" hidden="false" customHeight="false" outlineLevel="0" collapsed="false">
      <c r="A985" s="199" t="n">
        <v>36528</v>
      </c>
      <c r="B985" s="192" t="n">
        <v>36528</v>
      </c>
      <c r="C985" s="308" t="n">
        <f aca="false">IF(B985&lt;&gt;"",MONTH(B985),0)</f>
        <v>1</v>
      </c>
      <c r="D985" s="3" t="n">
        <f aca="false">VLOOKUP($B985,data!$A$6:$M$15000,5)</f>
        <v>181000</v>
      </c>
    </row>
    <row r="986" customFormat="false" ht="11.25" hidden="false" customHeight="false" outlineLevel="0" collapsed="false">
      <c r="A986" s="199" t="n">
        <v>36529</v>
      </c>
      <c r="B986" s="192" t="n">
        <v>36529</v>
      </c>
      <c r="C986" s="308" t="n">
        <f aca="false">IF(B986&lt;&gt;"",MONTH(B986),0)</f>
        <v>1</v>
      </c>
      <c r="D986" s="3" t="n">
        <f aca="false">VLOOKUP($B986,data!$A$6:$M$15000,5)</f>
        <v>130000</v>
      </c>
    </row>
    <row r="987" customFormat="false" ht="11.25" hidden="false" customHeight="false" outlineLevel="0" collapsed="false">
      <c r="A987" s="199" t="n">
        <v>36530</v>
      </c>
      <c r="B987" s="192" t="n">
        <v>36530</v>
      </c>
      <c r="C987" s="308" t="n">
        <f aca="false">IF(B987&lt;&gt;"",MONTH(B987),0)</f>
        <v>1</v>
      </c>
      <c r="D987" s="3" t="n">
        <f aca="false">VLOOKUP($B987,data!$A$6:$M$15000,5)</f>
        <v>117000</v>
      </c>
    </row>
    <row r="988" customFormat="false" ht="11.25" hidden="false" customHeight="false" outlineLevel="0" collapsed="false">
      <c r="A988" s="199" t="n">
        <v>36531</v>
      </c>
      <c r="B988" s="192" t="n">
        <v>36531</v>
      </c>
      <c r="C988" s="308" t="n">
        <f aca="false">IF(B988&lt;&gt;"",MONTH(B988),0)</f>
        <v>1</v>
      </c>
      <c r="D988" s="3" t="n">
        <f aca="false">VLOOKUP($B988,data!$A$6:$M$15000,5)</f>
        <v>135000</v>
      </c>
    </row>
    <row r="989" customFormat="false" ht="11.25" hidden="false" customHeight="false" outlineLevel="0" collapsed="false">
      <c r="A989" s="199" t="n">
        <v>36532</v>
      </c>
      <c r="B989" s="192" t="n">
        <v>36532</v>
      </c>
      <c r="C989" s="308" t="n">
        <f aca="false">IF(B989&lt;&gt;"",MONTH(B989),0)</f>
        <v>1</v>
      </c>
      <c r="D989" s="3" t="n">
        <f aca="false">VLOOKUP($B989,data!$A$6:$M$15000,5)</f>
        <v>133000</v>
      </c>
    </row>
    <row r="990" customFormat="false" ht="11.25" hidden="false" customHeight="false" outlineLevel="0" collapsed="false">
      <c r="A990" s="199" t="n">
        <v>36533</v>
      </c>
      <c r="B990" s="192" t="n">
        <v>36533</v>
      </c>
      <c r="C990" s="308" t="n">
        <f aca="false">IF(B990&lt;&gt;"",MONTH(B990),0)</f>
        <v>1</v>
      </c>
      <c r="D990" s="3" t="n">
        <f aca="false">VLOOKUP($B990,data!$A$6:$M$15000,5)</f>
        <v>200000</v>
      </c>
    </row>
    <row r="991" customFormat="false" ht="11.25" hidden="false" customHeight="false" outlineLevel="0" collapsed="false">
      <c r="A991" s="199" t="n">
        <v>36534</v>
      </c>
      <c r="B991" s="192" t="n">
        <v>36534</v>
      </c>
      <c r="C991" s="308" t="n">
        <f aca="false">IF(B991&lt;&gt;"",MONTH(B991),0)</f>
        <v>1</v>
      </c>
      <c r="D991" s="3" t="n">
        <f aca="false">VLOOKUP($B991,data!$A$6:$M$15000,5)</f>
        <v>182000</v>
      </c>
    </row>
    <row r="992" customFormat="false" ht="11.25" hidden="false" customHeight="false" outlineLevel="0" collapsed="false">
      <c r="A992" s="199" t="n">
        <v>36535</v>
      </c>
      <c r="B992" s="192" t="n">
        <v>36535</v>
      </c>
      <c r="C992" s="308" t="n">
        <f aca="false">IF(B992&lt;&gt;"",MONTH(B992),0)</f>
        <v>1</v>
      </c>
      <c r="D992" s="3" t="n">
        <f aca="false">VLOOKUP($B992,data!$A$6:$M$15000,5)</f>
        <v>157000</v>
      </c>
    </row>
    <row r="993" customFormat="false" ht="11.25" hidden="false" customHeight="false" outlineLevel="0" collapsed="false">
      <c r="A993" s="199" t="n">
        <v>36536</v>
      </c>
      <c r="B993" s="192" t="n">
        <v>36536</v>
      </c>
      <c r="C993" s="308" t="n">
        <f aca="false">IF(B993&lt;&gt;"",MONTH(B993),0)</f>
        <v>1</v>
      </c>
      <c r="D993" s="3" t="n">
        <f aca="false">VLOOKUP($B993,data!$A$6:$M$15000,5)</f>
        <v>139000</v>
      </c>
    </row>
    <row r="994" customFormat="false" ht="11.25" hidden="false" customHeight="false" outlineLevel="0" collapsed="false">
      <c r="A994" s="199" t="n">
        <v>36537</v>
      </c>
      <c r="B994" s="192" t="n">
        <v>36537</v>
      </c>
      <c r="C994" s="308" t="n">
        <f aca="false">IF(B994&lt;&gt;"",MONTH(B994),0)</f>
        <v>1</v>
      </c>
      <c r="D994" s="3" t="n">
        <f aca="false">VLOOKUP($B994,data!$A$6:$M$15000,5)</f>
        <v>171000</v>
      </c>
    </row>
    <row r="995" customFormat="false" ht="11.25" hidden="false" customHeight="false" outlineLevel="0" collapsed="false">
      <c r="A995" s="199" t="n">
        <v>36538</v>
      </c>
      <c r="B995" s="192" t="n">
        <v>36538</v>
      </c>
      <c r="C995" s="308" t="n">
        <f aca="false">IF(B995&lt;&gt;"",MONTH(B995),0)</f>
        <v>1</v>
      </c>
      <c r="D995" s="3" t="n">
        <f aca="false">VLOOKUP($B995,data!$A$6:$M$15000,5)</f>
        <v>152000</v>
      </c>
    </row>
    <row r="996" customFormat="false" ht="11.25" hidden="false" customHeight="false" outlineLevel="0" collapsed="false">
      <c r="A996" s="199" t="n">
        <v>36539</v>
      </c>
      <c r="B996" s="192" t="n">
        <v>36539</v>
      </c>
      <c r="C996" s="308" t="n">
        <f aca="false">IF(B996&lt;&gt;"",MONTH(B996),0)</f>
        <v>1</v>
      </c>
      <c r="D996" s="3" t="n">
        <f aca="false">VLOOKUP($B996,data!$A$6:$M$15000,5)</f>
        <v>239000</v>
      </c>
    </row>
    <row r="997" customFormat="false" ht="11.25" hidden="false" customHeight="false" outlineLevel="0" collapsed="false">
      <c r="A997" s="199" t="n">
        <v>36540</v>
      </c>
      <c r="B997" s="192" t="n">
        <v>36540</v>
      </c>
      <c r="C997" s="308" t="n">
        <f aca="false">IF(B997&lt;&gt;"",MONTH(B997),0)</f>
        <v>1</v>
      </c>
      <c r="D997" s="3" t="n">
        <f aca="false">VLOOKUP($B997,data!$A$6:$M$15000,5)</f>
        <v>214000</v>
      </c>
    </row>
    <row r="998" customFormat="false" ht="11.25" hidden="false" customHeight="false" outlineLevel="0" collapsed="false">
      <c r="A998" s="199" t="n">
        <v>36541</v>
      </c>
      <c r="B998" s="192" t="n">
        <v>36541</v>
      </c>
      <c r="C998" s="308" t="n">
        <f aca="false">IF(B998&lt;&gt;"",MONTH(B998),0)</f>
        <v>1</v>
      </c>
      <c r="D998" s="3" t="n">
        <f aca="false">VLOOKUP($B998,data!$A$6:$M$15000,5)</f>
        <v>229000</v>
      </c>
    </row>
    <row r="999" customFormat="false" ht="11.25" hidden="false" customHeight="false" outlineLevel="0" collapsed="false">
      <c r="A999" s="199" t="n">
        <v>36542</v>
      </c>
      <c r="B999" s="192" t="n">
        <v>36542</v>
      </c>
      <c r="C999" s="308" t="n">
        <f aca="false">IF(B999&lt;&gt;"",MONTH(B999),0)</f>
        <v>1</v>
      </c>
      <c r="D999" s="3" t="n">
        <f aca="false">VLOOKUP($B999,data!$A$6:$M$15000,5)</f>
        <v>209000</v>
      </c>
    </row>
    <row r="1000" customFormat="false" ht="11.25" hidden="false" customHeight="false" outlineLevel="0" collapsed="false">
      <c r="A1000" s="199" t="n">
        <v>36543</v>
      </c>
      <c r="B1000" s="192" t="n">
        <v>36543</v>
      </c>
      <c r="C1000" s="308" t="n">
        <f aca="false">IF(B1000&lt;&gt;"",MONTH(B1000),0)</f>
        <v>1</v>
      </c>
      <c r="D1000" s="3" t="n">
        <f aca="false">VLOOKUP($B1000,data!$A$6:$M$15000,5)</f>
        <v>204000</v>
      </c>
    </row>
    <row r="1001" customFormat="false" ht="11.25" hidden="false" customHeight="false" outlineLevel="0" collapsed="false">
      <c r="A1001" s="199" t="n">
        <v>36544</v>
      </c>
      <c r="B1001" s="192" t="n">
        <v>36544</v>
      </c>
      <c r="C1001" s="308" t="n">
        <f aca="false">IF(B1001&lt;&gt;"",MONTH(B1001),0)</f>
        <v>1</v>
      </c>
      <c r="D1001" s="3" t="n">
        <f aca="false">VLOOKUP($B1001,data!$A$6:$M$15000,5)</f>
        <v>213000</v>
      </c>
    </row>
    <row r="1002" customFormat="false" ht="11.25" hidden="false" customHeight="false" outlineLevel="0" collapsed="false">
      <c r="A1002" s="199" t="n">
        <v>36545</v>
      </c>
      <c r="B1002" s="192" t="n">
        <v>36545</v>
      </c>
      <c r="C1002" s="308" t="n">
        <f aca="false">IF(B1002&lt;&gt;"",MONTH(B1002),0)</f>
        <v>1</v>
      </c>
      <c r="D1002" s="3" t="n">
        <f aca="false">VLOOKUP($B1002,data!$A$6:$M$15000,5)</f>
        <v>271000</v>
      </c>
    </row>
    <row r="1003" customFormat="false" ht="11.25" hidden="false" customHeight="false" outlineLevel="0" collapsed="false">
      <c r="A1003" s="199" t="n">
        <v>36546</v>
      </c>
      <c r="B1003" s="192" t="n">
        <v>36546</v>
      </c>
      <c r="C1003" s="308" t="n">
        <f aca="false">IF(B1003&lt;&gt;"",MONTH(B1003),0)</f>
        <v>1</v>
      </c>
      <c r="D1003" s="3" t="n">
        <f aca="false">VLOOKUP($B1003,data!$A$6:$M$15000,5)</f>
        <v>253000</v>
      </c>
    </row>
    <row r="1004" customFormat="false" ht="11.25" hidden="false" customHeight="false" outlineLevel="0" collapsed="false">
      <c r="A1004" s="199" t="n">
        <v>36547</v>
      </c>
      <c r="B1004" s="192" t="n">
        <v>36547</v>
      </c>
      <c r="C1004" s="308" t="n">
        <f aca="false">IF(B1004&lt;&gt;"",MONTH(B1004),0)</f>
        <v>1</v>
      </c>
      <c r="D1004" s="3" t="n">
        <f aca="false">VLOOKUP($B1004,data!$A$6:$M$15000,5)</f>
        <v>320000</v>
      </c>
    </row>
    <row r="1005" customFormat="false" ht="11.25" hidden="false" customHeight="false" outlineLevel="0" collapsed="false">
      <c r="A1005" s="199" t="n">
        <v>36548</v>
      </c>
      <c r="B1005" s="192" t="n">
        <v>36548</v>
      </c>
      <c r="C1005" s="308" t="n">
        <f aca="false">IF(B1005&lt;&gt;"",MONTH(B1005),0)</f>
        <v>1</v>
      </c>
      <c r="D1005" s="3" t="n">
        <f aca="false">VLOOKUP($B1005,data!$A$6:$M$15000,5)</f>
        <v>288000</v>
      </c>
    </row>
    <row r="1006" customFormat="false" ht="11.25" hidden="false" customHeight="false" outlineLevel="0" collapsed="false">
      <c r="A1006" s="199" t="n">
        <v>36549</v>
      </c>
      <c r="B1006" s="192" t="n">
        <v>36549</v>
      </c>
      <c r="C1006" s="308" t="n">
        <f aca="false">IF(B1006&lt;&gt;"",MONTH(B1006),0)</f>
        <v>1</v>
      </c>
      <c r="D1006" s="3" t="n">
        <f aca="false">VLOOKUP($B1006,data!$A$6:$M$15000,5)</f>
        <v>229000</v>
      </c>
    </row>
    <row r="1007" customFormat="false" ht="11.25" hidden="false" customHeight="false" outlineLevel="0" collapsed="false">
      <c r="A1007" s="199" t="n">
        <v>36550</v>
      </c>
      <c r="B1007" s="192" t="n">
        <v>36550</v>
      </c>
      <c r="C1007" s="308" t="n">
        <f aca="false">IF(B1007&lt;&gt;"",MONTH(B1007),0)</f>
        <v>1</v>
      </c>
      <c r="D1007" s="3" t="n">
        <f aca="false">VLOOKUP($B1007,data!$A$6:$M$15000,5)</f>
        <v>233000</v>
      </c>
    </row>
    <row r="1008" customFormat="false" ht="11.25" hidden="false" customHeight="false" outlineLevel="0" collapsed="false">
      <c r="A1008" s="199" t="n">
        <v>36551</v>
      </c>
      <c r="B1008" s="192" t="n">
        <v>36551</v>
      </c>
      <c r="C1008" s="308" t="n">
        <f aca="false">IF(B1008&lt;&gt;"",MONTH(B1008),0)</f>
        <v>1</v>
      </c>
      <c r="D1008" s="3" t="n">
        <f aca="false">VLOOKUP($B1008,data!$A$6:$M$15000,5)</f>
        <v>221000</v>
      </c>
    </row>
    <row r="1009" customFormat="false" ht="11.25" hidden="false" customHeight="false" outlineLevel="0" collapsed="false">
      <c r="A1009" s="199" t="n">
        <v>36552</v>
      </c>
      <c r="B1009" s="192" t="n">
        <v>36552</v>
      </c>
      <c r="C1009" s="308" t="n">
        <f aca="false">IF(B1009&lt;&gt;"",MONTH(B1009),0)</f>
        <v>1</v>
      </c>
      <c r="D1009" s="3" t="n">
        <f aca="false">VLOOKUP($B1009,data!$A$6:$M$15000,5)</f>
        <v>217000</v>
      </c>
    </row>
    <row r="1010" customFormat="false" ht="11.25" hidden="false" customHeight="false" outlineLevel="0" collapsed="false">
      <c r="A1010" s="199" t="n">
        <v>36553</v>
      </c>
      <c r="B1010" s="192" t="n">
        <v>36553</v>
      </c>
      <c r="C1010" s="308" t="n">
        <f aca="false">IF(B1010&lt;&gt;"",MONTH(B1010),0)</f>
        <v>1</v>
      </c>
      <c r="D1010" s="3" t="n">
        <f aca="false">VLOOKUP($B1010,data!$A$6:$M$15000,5)</f>
        <v>177000</v>
      </c>
    </row>
    <row r="1011" customFormat="false" ht="11.25" hidden="false" customHeight="false" outlineLevel="0" collapsed="false">
      <c r="A1011" s="199" t="n">
        <v>36554</v>
      </c>
      <c r="B1011" s="192" t="n">
        <v>36554</v>
      </c>
      <c r="C1011" s="308" t="n">
        <f aca="false">IF(B1011&lt;&gt;"",MONTH(B1011),0)</f>
        <v>1</v>
      </c>
      <c r="D1011" s="3" t="n">
        <f aca="false">VLOOKUP($B1011,data!$A$6:$M$15000,5)</f>
        <v>163000</v>
      </c>
    </row>
    <row r="1012" customFormat="false" ht="11.25" hidden="false" customHeight="false" outlineLevel="0" collapsed="false">
      <c r="A1012" s="199" t="n">
        <v>36555</v>
      </c>
      <c r="B1012" s="192" t="n">
        <v>36555</v>
      </c>
      <c r="C1012" s="308" t="n">
        <f aca="false">IF(B1012&lt;&gt;"",MONTH(B1012),0)</f>
        <v>1</v>
      </c>
      <c r="D1012" s="3" t="n">
        <f aca="false">VLOOKUP($B1012,data!$A$6:$M$15000,5)</f>
        <v>203000</v>
      </c>
    </row>
    <row r="1013" customFormat="false" ht="11.25" hidden="false" customHeight="false" outlineLevel="0" collapsed="false">
      <c r="A1013" s="199" t="n">
        <v>36556</v>
      </c>
      <c r="B1013" s="192" t="n">
        <v>36556</v>
      </c>
      <c r="C1013" s="308" t="n">
        <f aca="false">IF(B1013&lt;&gt;"",MONTH(B1013),0)</f>
        <v>1</v>
      </c>
      <c r="D1013" s="3" t="n">
        <f aca="false">VLOOKUP($B1013,data!$A$6:$M$15000,5)</f>
        <v>137000</v>
      </c>
    </row>
    <row r="1014" customFormat="false" ht="11.25" hidden="false" customHeight="false" outlineLevel="0" collapsed="false">
      <c r="A1014" s="199" t="n">
        <v>36557</v>
      </c>
      <c r="B1014" s="192" t="n">
        <v>36557</v>
      </c>
      <c r="C1014" s="308" t="n">
        <f aca="false">IF(B1014&lt;&gt;"",MONTH(B1014),0)</f>
        <v>2</v>
      </c>
      <c r="D1014" s="3" t="n">
        <f aca="false">VLOOKUP($B1014,data!$A$6:$M$15000,5)</f>
        <v>194000</v>
      </c>
    </row>
    <row r="1015" customFormat="false" ht="11.25" hidden="false" customHeight="false" outlineLevel="0" collapsed="false">
      <c r="A1015" s="199" t="n">
        <v>36558</v>
      </c>
      <c r="B1015" s="192" t="n">
        <v>36558</v>
      </c>
      <c r="C1015" s="308" t="n">
        <f aca="false">IF(B1015&lt;&gt;"",MONTH(B1015),0)</f>
        <v>2</v>
      </c>
      <c r="D1015" s="3" t="n">
        <f aca="false">VLOOKUP($B1015,data!$A$6:$M$15000,5)</f>
        <v>201000</v>
      </c>
    </row>
    <row r="1016" customFormat="false" ht="11.25" hidden="false" customHeight="false" outlineLevel="0" collapsed="false">
      <c r="A1016" s="199" t="n">
        <v>36559</v>
      </c>
      <c r="B1016" s="192" t="n">
        <v>36559</v>
      </c>
      <c r="C1016" s="308" t="n">
        <f aca="false">IF(B1016&lt;&gt;"",MONTH(B1016),0)</f>
        <v>2</v>
      </c>
      <c r="D1016" s="3" t="n">
        <f aca="false">VLOOKUP($B1016,data!$A$6:$M$15000,5)</f>
        <v>207000</v>
      </c>
    </row>
    <row r="1017" customFormat="false" ht="11.25" hidden="false" customHeight="false" outlineLevel="0" collapsed="false">
      <c r="A1017" s="199" t="n">
        <v>36560</v>
      </c>
      <c r="B1017" s="192" t="n">
        <v>36560</v>
      </c>
      <c r="C1017" s="308" t="n">
        <f aca="false">IF(B1017&lt;&gt;"",MONTH(B1017),0)</f>
        <v>2</v>
      </c>
      <c r="D1017" s="3" t="n">
        <f aca="false">VLOOKUP($B1017,data!$A$6:$M$15000,5)</f>
        <v>229000</v>
      </c>
    </row>
    <row r="1018" customFormat="false" ht="11.25" hidden="false" customHeight="false" outlineLevel="0" collapsed="false">
      <c r="A1018" s="199" t="n">
        <v>36561</v>
      </c>
      <c r="B1018" s="192" t="n">
        <v>36561</v>
      </c>
      <c r="C1018" s="308" t="n">
        <f aca="false">IF(B1018&lt;&gt;"",MONTH(B1018),0)</f>
        <v>2</v>
      </c>
      <c r="D1018" s="3" t="n">
        <f aca="false">VLOOKUP($B1018,data!$A$6:$M$15000,5)</f>
        <v>318000</v>
      </c>
    </row>
    <row r="1019" customFormat="false" ht="11.25" hidden="false" customHeight="false" outlineLevel="0" collapsed="false">
      <c r="A1019" s="199" t="n">
        <v>36562</v>
      </c>
      <c r="B1019" s="192" t="n">
        <v>36562</v>
      </c>
      <c r="C1019" s="308" t="n">
        <f aca="false">IF(B1019&lt;&gt;"",MONTH(B1019),0)</f>
        <v>2</v>
      </c>
      <c r="D1019" s="3" t="n">
        <f aca="false">VLOOKUP($B1019,data!$A$6:$M$15000,5)</f>
        <v>310000</v>
      </c>
    </row>
    <row r="1020" customFormat="false" ht="11.25" hidden="false" customHeight="false" outlineLevel="0" collapsed="false">
      <c r="A1020" s="199" t="n">
        <v>36563</v>
      </c>
      <c r="B1020" s="192" t="n">
        <v>36563</v>
      </c>
      <c r="C1020" s="308" t="n">
        <f aca="false">IF(B1020&lt;&gt;"",MONTH(B1020),0)</f>
        <v>2</v>
      </c>
      <c r="D1020" s="3" t="n">
        <f aca="false">VLOOKUP($B1020,data!$A$6:$M$15000,5)</f>
        <v>267000</v>
      </c>
    </row>
    <row r="1021" customFormat="false" ht="11.25" hidden="false" customHeight="false" outlineLevel="0" collapsed="false">
      <c r="A1021" s="199" t="n">
        <v>36564</v>
      </c>
      <c r="B1021" s="192" t="n">
        <v>36564</v>
      </c>
      <c r="C1021" s="308" t="n">
        <f aca="false">IF(B1021&lt;&gt;"",MONTH(B1021),0)</f>
        <v>2</v>
      </c>
      <c r="D1021" s="3" t="n">
        <f aca="false">VLOOKUP($B1021,data!$A$6:$M$15000,5)</f>
        <v>228000</v>
      </c>
    </row>
    <row r="1022" customFormat="false" ht="11.25" hidden="false" customHeight="false" outlineLevel="0" collapsed="false">
      <c r="A1022" s="199" t="n">
        <v>36565</v>
      </c>
      <c r="B1022" s="192" t="n">
        <v>36565</v>
      </c>
      <c r="C1022" s="308" t="n">
        <f aca="false">IF(B1022&lt;&gt;"",MONTH(B1022),0)</f>
        <v>2</v>
      </c>
      <c r="D1022" s="3" t="n">
        <f aca="false">VLOOKUP($B1022,data!$A$6:$M$15000,5)</f>
        <v>256000</v>
      </c>
    </row>
    <row r="1023" customFormat="false" ht="11.25" hidden="false" customHeight="false" outlineLevel="0" collapsed="false">
      <c r="A1023" s="199" t="n">
        <v>36566</v>
      </c>
      <c r="B1023" s="192" t="n">
        <v>36566</v>
      </c>
      <c r="C1023" s="308" t="n">
        <f aca="false">IF(B1023&lt;&gt;"",MONTH(B1023),0)</f>
        <v>2</v>
      </c>
      <c r="D1023" s="3" t="n">
        <f aca="false">VLOOKUP($B1023,data!$A$6:$M$15000,5)</f>
        <v>277000</v>
      </c>
    </row>
    <row r="1024" customFormat="false" ht="11.25" hidden="false" customHeight="false" outlineLevel="0" collapsed="false">
      <c r="A1024" s="199" t="n">
        <v>36567</v>
      </c>
      <c r="B1024" s="192" t="n">
        <v>36567</v>
      </c>
      <c r="C1024" s="308" t="n">
        <f aca="false">IF(B1024&lt;&gt;"",MONTH(B1024),0)</f>
        <v>2</v>
      </c>
      <c r="D1024" s="3" t="n">
        <f aca="false">VLOOKUP($B1024,data!$A$6:$M$15000,5)</f>
        <v>309000</v>
      </c>
    </row>
    <row r="1025" customFormat="false" ht="11.25" hidden="false" customHeight="false" outlineLevel="0" collapsed="false">
      <c r="A1025" s="199" t="n">
        <v>36568</v>
      </c>
      <c r="B1025" s="192" t="n">
        <v>36568</v>
      </c>
      <c r="C1025" s="308" t="n">
        <f aca="false">IF(B1025&lt;&gt;"",MONTH(B1025),0)</f>
        <v>2</v>
      </c>
      <c r="D1025" s="3" t="n">
        <f aca="false">VLOOKUP($B1025,data!$A$6:$M$15000,5)</f>
        <v>308000</v>
      </c>
    </row>
    <row r="1026" customFormat="false" ht="11.25" hidden="false" customHeight="false" outlineLevel="0" collapsed="false">
      <c r="A1026" s="199" t="n">
        <v>36569</v>
      </c>
      <c r="B1026" s="192" t="n">
        <v>36569</v>
      </c>
      <c r="C1026" s="308" t="n">
        <f aca="false">IF(B1026&lt;&gt;"",MONTH(B1026),0)</f>
        <v>2</v>
      </c>
      <c r="D1026" s="3" t="n">
        <f aca="false">VLOOKUP($B1026,data!$A$6:$M$15000,5)</f>
        <v>265000</v>
      </c>
    </row>
    <row r="1027" customFormat="false" ht="11.25" hidden="false" customHeight="false" outlineLevel="0" collapsed="false">
      <c r="A1027" s="199" t="n">
        <v>36570</v>
      </c>
      <c r="B1027" s="192" t="n">
        <v>36570</v>
      </c>
      <c r="C1027" s="308" t="n">
        <f aca="false">IF(B1027&lt;&gt;"",MONTH(B1027),0)</f>
        <v>2</v>
      </c>
      <c r="D1027" s="3" t="n">
        <f aca="false">VLOOKUP($B1027,data!$A$6:$M$15000,5)</f>
        <v>317000</v>
      </c>
    </row>
    <row r="1028" customFormat="false" ht="11.25" hidden="false" customHeight="false" outlineLevel="0" collapsed="false">
      <c r="A1028" s="199" t="n">
        <v>36571</v>
      </c>
      <c r="B1028" s="192" t="n">
        <v>36571</v>
      </c>
      <c r="C1028" s="308" t="n">
        <f aca="false">IF(B1028&lt;&gt;"",MONTH(B1028),0)</f>
        <v>2</v>
      </c>
      <c r="D1028" s="3" t="n">
        <f aca="false">VLOOKUP($B1028,data!$A$6:$M$15000,5)</f>
        <v>249000</v>
      </c>
    </row>
    <row r="1029" customFormat="false" ht="11.25" hidden="false" customHeight="false" outlineLevel="0" collapsed="false">
      <c r="A1029" s="199" t="n">
        <v>36572</v>
      </c>
      <c r="B1029" s="192" t="n">
        <v>36572</v>
      </c>
      <c r="C1029" s="308" t="n">
        <f aca="false">IF(B1029&lt;&gt;"",MONTH(B1029),0)</f>
        <v>2</v>
      </c>
      <c r="D1029" s="3" t="n">
        <f aca="false">VLOOKUP($B1029,data!$A$6:$M$15000,5)</f>
        <v>251000</v>
      </c>
    </row>
    <row r="1030" customFormat="false" ht="11.25" hidden="false" customHeight="false" outlineLevel="0" collapsed="false">
      <c r="A1030" s="199" t="n">
        <v>36573</v>
      </c>
      <c r="B1030" s="192" t="n">
        <v>36573</v>
      </c>
      <c r="C1030" s="308" t="n">
        <f aca="false">IF(B1030&lt;&gt;"",MONTH(B1030),0)</f>
        <v>2</v>
      </c>
      <c r="D1030" s="3" t="n">
        <f aca="false">VLOOKUP($B1030,data!$A$6:$M$15000,5)</f>
        <v>255000</v>
      </c>
    </row>
    <row r="1031" customFormat="false" ht="11.25" hidden="false" customHeight="false" outlineLevel="0" collapsed="false">
      <c r="A1031" s="199" t="n">
        <v>36574</v>
      </c>
      <c r="B1031" s="192" t="n">
        <v>36574</v>
      </c>
      <c r="C1031" s="308" t="n">
        <f aca="false">IF(B1031&lt;&gt;"",MONTH(B1031),0)</f>
        <v>2</v>
      </c>
      <c r="D1031" s="3" t="n">
        <f aca="false">VLOOKUP($B1031,data!$A$6:$M$15000,5)</f>
        <v>242000</v>
      </c>
    </row>
    <row r="1032" customFormat="false" ht="11.25" hidden="false" customHeight="false" outlineLevel="0" collapsed="false">
      <c r="A1032" s="199" t="n">
        <v>36575</v>
      </c>
      <c r="B1032" s="192" t="n">
        <v>36575</v>
      </c>
      <c r="C1032" s="308" t="n">
        <f aca="false">IF(B1032&lt;&gt;"",MONTH(B1032),0)</f>
        <v>2</v>
      </c>
      <c r="D1032" s="3" t="n">
        <f aca="false">VLOOKUP($B1032,data!$A$6:$M$15000,5)</f>
        <v>247000</v>
      </c>
    </row>
    <row r="1033" customFormat="false" ht="11.25" hidden="false" customHeight="false" outlineLevel="0" collapsed="false">
      <c r="A1033" s="199" t="n">
        <v>36576</v>
      </c>
      <c r="B1033" s="192" t="n">
        <v>36576</v>
      </c>
      <c r="C1033" s="308" t="n">
        <f aca="false">IF(B1033&lt;&gt;"",MONTH(B1033),0)</f>
        <v>2</v>
      </c>
      <c r="D1033" s="3" t="n">
        <f aca="false">VLOOKUP($B1033,data!$A$6:$M$15000,5)</f>
        <v>235000</v>
      </c>
    </row>
    <row r="1034" customFormat="false" ht="11.25" hidden="false" customHeight="false" outlineLevel="0" collapsed="false">
      <c r="A1034" s="199" t="n">
        <v>36577</v>
      </c>
      <c r="B1034" s="192" t="n">
        <v>36577</v>
      </c>
      <c r="C1034" s="308" t="n">
        <f aca="false">IF(B1034&lt;&gt;"",MONTH(B1034),0)</f>
        <v>2</v>
      </c>
      <c r="D1034" s="3" t="n">
        <f aca="false">VLOOKUP($B1034,data!$A$6:$M$15000,5)</f>
        <v>320000</v>
      </c>
    </row>
    <row r="1035" customFormat="false" ht="11.25" hidden="false" customHeight="false" outlineLevel="0" collapsed="false">
      <c r="A1035" s="199" t="n">
        <v>36578</v>
      </c>
      <c r="B1035" s="192" t="n">
        <v>36578</v>
      </c>
      <c r="C1035" s="308" t="n">
        <f aca="false">IF(B1035&lt;&gt;"",MONTH(B1035),0)</f>
        <v>2</v>
      </c>
      <c r="D1035" s="3" t="n">
        <f aca="false">VLOOKUP($B1035,data!$A$6:$M$15000,5)</f>
        <v>224000</v>
      </c>
    </row>
    <row r="1036" customFormat="false" ht="11.25" hidden="false" customHeight="false" outlineLevel="0" collapsed="false">
      <c r="A1036" s="199" t="n">
        <v>36579</v>
      </c>
      <c r="B1036" s="192" t="n">
        <v>36579</v>
      </c>
      <c r="C1036" s="308" t="n">
        <f aca="false">IF(B1036&lt;&gt;"",MONTH(B1036),0)</f>
        <v>2</v>
      </c>
      <c r="D1036" s="3" t="n">
        <f aca="false">VLOOKUP($B1036,data!$A$6:$M$15000,5)</f>
        <v>281000</v>
      </c>
    </row>
    <row r="1037" customFormat="false" ht="11.25" hidden="false" customHeight="false" outlineLevel="0" collapsed="false">
      <c r="A1037" s="199" t="n">
        <v>36580</v>
      </c>
      <c r="B1037" s="192" t="n">
        <v>36580</v>
      </c>
      <c r="C1037" s="308" t="n">
        <f aca="false">IF(B1037&lt;&gt;"",MONTH(B1037),0)</f>
        <v>2</v>
      </c>
      <c r="D1037" s="3" t="n">
        <f aca="false">VLOOKUP($B1037,data!$A$6:$M$15000,5)</f>
        <v>323000</v>
      </c>
    </row>
    <row r="1038" customFormat="false" ht="11.25" hidden="false" customHeight="false" outlineLevel="0" collapsed="false">
      <c r="A1038" s="199" t="n">
        <v>36581</v>
      </c>
      <c r="B1038" s="192" t="n">
        <v>36581</v>
      </c>
      <c r="C1038" s="308" t="n">
        <f aca="false">IF(B1038&lt;&gt;"",MONTH(B1038),0)</f>
        <v>2</v>
      </c>
      <c r="D1038" s="3" t="n">
        <f aca="false">VLOOKUP($B1038,data!$A$6:$M$15000,5)</f>
        <v>281000</v>
      </c>
    </row>
    <row r="1039" customFormat="false" ht="11.25" hidden="false" customHeight="false" outlineLevel="0" collapsed="false">
      <c r="A1039" s="199" t="n">
        <v>36582</v>
      </c>
      <c r="B1039" s="192" t="n">
        <v>36582</v>
      </c>
      <c r="C1039" s="308" t="n">
        <f aca="false">IF(B1039&lt;&gt;"",MONTH(B1039),0)</f>
        <v>2</v>
      </c>
      <c r="D1039" s="3" t="n">
        <f aca="false">VLOOKUP($B1039,data!$A$6:$M$15000,5)</f>
        <v>343000</v>
      </c>
    </row>
    <row r="1040" customFormat="false" ht="11.25" hidden="false" customHeight="false" outlineLevel="0" collapsed="false">
      <c r="A1040" s="199" t="n">
        <v>36583</v>
      </c>
      <c r="B1040" s="192" t="n">
        <v>36583</v>
      </c>
      <c r="C1040" s="308" t="n">
        <f aca="false">IF(B1040&lt;&gt;"",MONTH(B1040),0)</f>
        <v>2</v>
      </c>
      <c r="D1040" s="3" t="n">
        <f aca="false">VLOOKUP($B1040,data!$A$6:$M$15000,5)</f>
        <v>380000</v>
      </c>
    </row>
    <row r="1041" customFormat="false" ht="11.25" hidden="false" customHeight="false" outlineLevel="0" collapsed="false">
      <c r="A1041" s="199" t="n">
        <v>36584</v>
      </c>
      <c r="B1041" s="192" t="n">
        <v>36584</v>
      </c>
      <c r="C1041" s="308" t="n">
        <f aca="false">IF(B1041&lt;&gt;"",MONTH(B1041),0)</f>
        <v>2</v>
      </c>
      <c r="D1041" s="3" t="n">
        <f aca="false">VLOOKUP($B1041,data!$A$6:$M$15000,5)</f>
        <v>373000</v>
      </c>
    </row>
    <row r="1042" customFormat="false" ht="11.25" hidden="false" customHeight="false" outlineLevel="0" collapsed="false">
      <c r="A1042" s="199" t="n">
        <v>36585</v>
      </c>
      <c r="B1042" s="192" t="n">
        <v>36585</v>
      </c>
      <c r="C1042" s="308" t="n">
        <f aca="false">IF(B1042&lt;&gt;"",MONTH(B1042),0)</f>
        <v>2</v>
      </c>
      <c r="D1042" s="3" t="n">
        <f aca="false">VLOOKUP($B1042,data!$A$6:$M$15000,5)</f>
        <v>313000</v>
      </c>
    </row>
    <row r="1043" customFormat="false" ht="11.25" hidden="false" customHeight="false" outlineLevel="0" collapsed="false">
      <c r="A1043" s="199" t="n">
        <v>36586</v>
      </c>
      <c r="B1043" s="192" t="n">
        <v>36586</v>
      </c>
      <c r="C1043" s="308" t="n">
        <f aca="false">IF(B1043&lt;&gt;"",MONTH(B1043),0)</f>
        <v>3</v>
      </c>
      <c r="D1043" s="3" t="n">
        <f aca="false">VLOOKUP($B1043,data!$A$6:$M$15000,5)</f>
        <v>298000</v>
      </c>
    </row>
    <row r="1044" customFormat="false" ht="11.25" hidden="false" customHeight="false" outlineLevel="0" collapsed="false">
      <c r="A1044" s="199" t="n">
        <v>36587</v>
      </c>
      <c r="B1044" s="192" t="n">
        <v>36587</v>
      </c>
      <c r="C1044" s="308" t="n">
        <f aca="false">IF(B1044&lt;&gt;"",MONTH(B1044),0)</f>
        <v>3</v>
      </c>
      <c r="D1044" s="3" t="n">
        <f aca="false">VLOOKUP($B1044,data!$A$6:$M$15000,5)</f>
        <v>309000</v>
      </c>
    </row>
    <row r="1045" customFormat="false" ht="11.25" hidden="false" customHeight="false" outlineLevel="0" collapsed="false">
      <c r="A1045" s="199" t="n">
        <v>36588</v>
      </c>
      <c r="B1045" s="192" t="n">
        <v>36588</v>
      </c>
      <c r="C1045" s="308" t="n">
        <f aca="false">IF(B1045&lt;&gt;"",MONTH(B1045),0)</f>
        <v>3</v>
      </c>
      <c r="D1045" s="3" t="n">
        <f aca="false">VLOOKUP($B1045,data!$A$6:$M$15000,5)</f>
        <v>380000</v>
      </c>
    </row>
    <row r="1046" customFormat="false" ht="11.25" hidden="false" customHeight="false" outlineLevel="0" collapsed="false">
      <c r="A1046" s="199" t="n">
        <v>36589</v>
      </c>
      <c r="B1046" s="192" t="n">
        <v>36589</v>
      </c>
      <c r="C1046" s="308" t="n">
        <f aca="false">IF(B1046&lt;&gt;"",MONTH(B1046),0)</f>
        <v>3</v>
      </c>
      <c r="D1046" s="3" t="n">
        <f aca="false">VLOOKUP($B1046,data!$A$6:$M$15000,5)</f>
        <v>365000</v>
      </c>
    </row>
    <row r="1047" customFormat="false" ht="11.25" hidden="false" customHeight="false" outlineLevel="0" collapsed="false">
      <c r="A1047" s="199" t="n">
        <v>36590</v>
      </c>
      <c r="B1047" s="192" t="n">
        <v>36590</v>
      </c>
      <c r="C1047" s="308" t="n">
        <f aca="false">IF(B1047&lt;&gt;"",MONTH(B1047),0)</f>
        <v>3</v>
      </c>
      <c r="D1047" s="3" t="n">
        <f aca="false">VLOOKUP($B1047,data!$A$6:$M$15000,5)</f>
        <v>349000</v>
      </c>
    </row>
    <row r="1048" customFormat="false" ht="11.25" hidden="false" customHeight="false" outlineLevel="0" collapsed="false">
      <c r="A1048" s="199" t="n">
        <v>36591</v>
      </c>
      <c r="B1048" s="192" t="n">
        <v>36591</v>
      </c>
      <c r="C1048" s="308" t="n">
        <f aca="false">IF(B1048&lt;&gt;"",MONTH(B1048),0)</f>
        <v>3</v>
      </c>
      <c r="D1048" s="3" t="n">
        <f aca="false">VLOOKUP($B1048,data!$A$6:$M$15000,5)</f>
        <v>347000</v>
      </c>
    </row>
    <row r="1049" customFormat="false" ht="11.25" hidden="false" customHeight="false" outlineLevel="0" collapsed="false">
      <c r="A1049" s="199" t="n">
        <v>36592</v>
      </c>
      <c r="B1049" s="192" t="n">
        <v>36592</v>
      </c>
      <c r="C1049" s="308" t="n">
        <f aca="false">IF(B1049&lt;&gt;"",MONTH(B1049),0)</f>
        <v>3</v>
      </c>
      <c r="D1049" s="3" t="n">
        <f aca="false">VLOOKUP($B1049,data!$A$6:$M$15000,5)</f>
        <v>295000</v>
      </c>
    </row>
    <row r="1050" customFormat="false" ht="11.25" hidden="false" customHeight="false" outlineLevel="0" collapsed="false">
      <c r="A1050" s="199" t="n">
        <v>36593</v>
      </c>
      <c r="B1050" s="192" t="n">
        <v>36593</v>
      </c>
      <c r="C1050" s="308" t="n">
        <f aca="false">IF(B1050&lt;&gt;"",MONTH(B1050),0)</f>
        <v>3</v>
      </c>
      <c r="D1050" s="3" t="n">
        <f aca="false">VLOOKUP($B1050,data!$A$6:$M$15000,5)</f>
        <v>317000</v>
      </c>
    </row>
    <row r="1051" customFormat="false" ht="11.25" hidden="false" customHeight="false" outlineLevel="0" collapsed="false">
      <c r="A1051" s="199" t="n">
        <v>36594</v>
      </c>
      <c r="B1051" s="192" t="n">
        <v>36594</v>
      </c>
      <c r="C1051" s="308" t="n">
        <f aca="false">IF(B1051&lt;&gt;"",MONTH(B1051),0)</f>
        <v>3</v>
      </c>
      <c r="D1051" s="3" t="n">
        <f aca="false">VLOOKUP($B1051,data!$A$6:$M$15000,5)</f>
        <v>407000</v>
      </c>
    </row>
    <row r="1052" customFormat="false" ht="11.25" hidden="false" customHeight="false" outlineLevel="0" collapsed="false">
      <c r="A1052" s="199" t="n">
        <v>36595</v>
      </c>
      <c r="B1052" s="192" t="n">
        <v>36595</v>
      </c>
      <c r="C1052" s="308" t="n">
        <f aca="false">IF(B1052&lt;&gt;"",MONTH(B1052),0)</f>
        <v>3</v>
      </c>
      <c r="D1052" s="3" t="n">
        <f aca="false">VLOOKUP($B1052,data!$A$6:$M$15000,5)</f>
        <v>413000</v>
      </c>
    </row>
    <row r="1053" customFormat="false" ht="11.25" hidden="false" customHeight="false" outlineLevel="0" collapsed="false">
      <c r="A1053" s="199" t="n">
        <v>36596</v>
      </c>
      <c r="B1053" s="192" t="n">
        <v>36596</v>
      </c>
      <c r="C1053" s="308" t="n">
        <f aca="false">IF(B1053&lt;&gt;"",MONTH(B1053),0)</f>
        <v>3</v>
      </c>
      <c r="D1053" s="3" t="n">
        <f aca="false">VLOOKUP($B1053,data!$A$6:$M$15000,5)</f>
        <v>422000</v>
      </c>
    </row>
    <row r="1054" customFormat="false" ht="11.25" hidden="false" customHeight="false" outlineLevel="0" collapsed="false">
      <c r="A1054" s="199" t="n">
        <v>36597</v>
      </c>
      <c r="B1054" s="192" t="n">
        <v>36597</v>
      </c>
      <c r="C1054" s="308" t="n">
        <f aca="false">IF(B1054&lt;&gt;"",MONTH(B1054),0)</f>
        <v>3</v>
      </c>
      <c r="D1054" s="3" t="n">
        <f aca="false">VLOOKUP($B1054,data!$A$6:$M$15000,5)</f>
        <v>400000</v>
      </c>
    </row>
    <row r="1055" customFormat="false" ht="11.25" hidden="false" customHeight="false" outlineLevel="0" collapsed="false">
      <c r="A1055" s="199" t="n">
        <v>36598</v>
      </c>
      <c r="B1055" s="192" t="n">
        <v>36598</v>
      </c>
      <c r="C1055" s="308" t="n">
        <f aca="false">IF(B1055&lt;&gt;"",MONTH(B1055),0)</f>
        <v>3</v>
      </c>
      <c r="D1055" s="3" t="n">
        <f aca="false">VLOOKUP($B1055,data!$A$6:$M$15000,5)</f>
        <v>411000</v>
      </c>
    </row>
    <row r="1056" customFormat="false" ht="11.25" hidden="false" customHeight="false" outlineLevel="0" collapsed="false">
      <c r="A1056" s="199" t="n">
        <v>36599</v>
      </c>
      <c r="B1056" s="192" t="n">
        <v>36599</v>
      </c>
      <c r="C1056" s="308" t="n">
        <f aca="false">IF(B1056&lt;&gt;"",MONTH(B1056),0)</f>
        <v>3</v>
      </c>
      <c r="D1056" s="3" t="n">
        <f aca="false">VLOOKUP($B1056,data!$A$6:$M$15000,5)</f>
        <v>401000</v>
      </c>
    </row>
    <row r="1057" customFormat="false" ht="11.25" hidden="false" customHeight="false" outlineLevel="0" collapsed="false">
      <c r="A1057" s="199" t="n">
        <v>36600</v>
      </c>
      <c r="B1057" s="192" t="n">
        <v>36600</v>
      </c>
      <c r="C1057" s="308" t="n">
        <f aca="false">IF(B1057&lt;&gt;"",MONTH(B1057),0)</f>
        <v>3</v>
      </c>
      <c r="D1057" s="3" t="n">
        <f aca="false">VLOOKUP($B1057,data!$A$6:$M$15000,5)</f>
        <v>451000</v>
      </c>
    </row>
    <row r="1058" customFormat="false" ht="11.25" hidden="false" customHeight="false" outlineLevel="0" collapsed="false">
      <c r="A1058" s="199" t="n">
        <v>36601</v>
      </c>
      <c r="B1058" s="192" t="n">
        <v>36601</v>
      </c>
      <c r="C1058" s="308" t="n">
        <f aca="false">IF(B1058&lt;&gt;"",MONTH(B1058),0)</f>
        <v>3</v>
      </c>
      <c r="D1058" s="3" t="n">
        <f aca="false">VLOOKUP($B1058,data!$A$6:$M$15000,5)</f>
        <v>443000</v>
      </c>
    </row>
    <row r="1059" customFormat="false" ht="11.25" hidden="false" customHeight="false" outlineLevel="0" collapsed="false">
      <c r="A1059" s="199" t="n">
        <v>36602</v>
      </c>
      <c r="B1059" s="192" t="n">
        <v>36602</v>
      </c>
      <c r="C1059" s="308" t="n">
        <f aca="false">IF(B1059&lt;&gt;"",MONTH(B1059),0)</f>
        <v>3</v>
      </c>
      <c r="D1059" s="3" t="n">
        <f aca="false">VLOOKUP($B1059,data!$A$6:$M$15000,5)</f>
        <v>383000</v>
      </c>
    </row>
    <row r="1060" customFormat="false" ht="11.25" hidden="false" customHeight="false" outlineLevel="0" collapsed="false">
      <c r="A1060" s="199" t="n">
        <v>36603</v>
      </c>
      <c r="B1060" s="192" t="n">
        <v>36603</v>
      </c>
      <c r="C1060" s="308" t="n">
        <f aca="false">IF(B1060&lt;&gt;"",MONTH(B1060),0)</f>
        <v>3</v>
      </c>
      <c r="D1060" s="3" t="n">
        <f aca="false">VLOOKUP($B1060,data!$A$6:$M$15000,5)</f>
        <v>244000</v>
      </c>
    </row>
    <row r="1061" customFormat="false" ht="11.25" hidden="false" customHeight="false" outlineLevel="0" collapsed="false">
      <c r="A1061" s="199" t="n">
        <v>36604</v>
      </c>
      <c r="B1061" s="192" t="n">
        <v>36604</v>
      </c>
      <c r="C1061" s="308" t="n">
        <f aca="false">IF(B1061&lt;&gt;"",MONTH(B1061),0)</f>
        <v>3</v>
      </c>
      <c r="D1061" s="3" t="n">
        <f aca="false">VLOOKUP($B1061,data!$A$6:$M$15000,5)</f>
        <v>244000</v>
      </c>
    </row>
    <row r="1062" customFormat="false" ht="11.25" hidden="false" customHeight="false" outlineLevel="0" collapsed="false">
      <c r="A1062" s="199" t="n">
        <v>36605</v>
      </c>
      <c r="B1062" s="192" t="n">
        <v>36605</v>
      </c>
      <c r="C1062" s="308" t="n">
        <f aca="false">IF(B1062&lt;&gt;"",MONTH(B1062),0)</f>
        <v>3</v>
      </c>
      <c r="D1062" s="3" t="n">
        <f aca="false">VLOOKUP($B1062,data!$A$6:$M$15000,5)</f>
        <v>368000</v>
      </c>
    </row>
    <row r="1063" customFormat="false" ht="11.25" hidden="false" customHeight="false" outlineLevel="0" collapsed="false">
      <c r="A1063" s="199" t="n">
        <v>36606</v>
      </c>
      <c r="B1063" s="192" t="n">
        <v>36606</v>
      </c>
      <c r="C1063" s="308" t="n">
        <f aca="false">IF(B1063&lt;&gt;"",MONTH(B1063),0)</f>
        <v>3</v>
      </c>
      <c r="D1063" s="3" t="n">
        <f aca="false">VLOOKUP($B1063,data!$A$6:$M$15000,5)</f>
        <v>293000</v>
      </c>
    </row>
    <row r="1064" customFormat="false" ht="11.25" hidden="false" customHeight="false" outlineLevel="0" collapsed="false">
      <c r="A1064" s="199" t="n">
        <v>36607</v>
      </c>
      <c r="B1064" s="192" t="n">
        <v>36607</v>
      </c>
      <c r="C1064" s="308" t="n">
        <f aca="false">IF(B1064&lt;&gt;"",MONTH(B1064),0)</f>
        <v>3</v>
      </c>
      <c r="D1064" s="3" t="n">
        <f aca="false">VLOOKUP($B1064,data!$A$6:$M$15000,5)</f>
        <v>278000</v>
      </c>
    </row>
    <row r="1065" customFormat="false" ht="11.25" hidden="false" customHeight="false" outlineLevel="0" collapsed="false">
      <c r="A1065" s="199" t="n">
        <v>36608</v>
      </c>
      <c r="B1065" s="192" t="n">
        <v>36608</v>
      </c>
      <c r="C1065" s="308" t="n">
        <f aca="false">IF(B1065&lt;&gt;"",MONTH(B1065),0)</f>
        <v>3</v>
      </c>
      <c r="D1065" s="3" t="n">
        <f aca="false">VLOOKUP($B1065,data!$A$6:$M$15000,5)</f>
        <v>275000</v>
      </c>
    </row>
    <row r="1066" customFormat="false" ht="11.25" hidden="false" customHeight="false" outlineLevel="0" collapsed="false">
      <c r="A1066" s="199" t="n">
        <v>36609</v>
      </c>
      <c r="B1066" s="192" t="n">
        <v>36609</v>
      </c>
      <c r="C1066" s="308" t="n">
        <f aca="false">IF(B1066&lt;&gt;"",MONTH(B1066),0)</f>
        <v>3</v>
      </c>
      <c r="D1066" s="3" t="n">
        <f aca="false">VLOOKUP($B1066,data!$A$6:$M$15000,5)</f>
        <v>273000</v>
      </c>
    </row>
    <row r="1067" customFormat="false" ht="11.25" hidden="false" customHeight="false" outlineLevel="0" collapsed="false">
      <c r="A1067" s="199" t="n">
        <v>36610</v>
      </c>
      <c r="B1067" s="192" t="n">
        <v>36610</v>
      </c>
      <c r="C1067" s="308" t="n">
        <f aca="false">IF(B1067&lt;&gt;"",MONTH(B1067),0)</f>
        <v>3</v>
      </c>
      <c r="D1067" s="3" t="n">
        <f aca="false">VLOOKUP($B1067,data!$A$6:$M$15000,5)</f>
        <v>351000</v>
      </c>
    </row>
    <row r="1068" customFormat="false" ht="11.25" hidden="false" customHeight="false" outlineLevel="0" collapsed="false">
      <c r="A1068" s="199" t="n">
        <v>36611</v>
      </c>
      <c r="B1068" s="192" t="n">
        <v>36611</v>
      </c>
      <c r="C1068" s="308" t="n">
        <f aca="false">IF(B1068&lt;&gt;"",MONTH(B1068),0)</f>
        <v>3</v>
      </c>
      <c r="D1068" s="3" t="n">
        <f aca="false">VLOOKUP($B1068,data!$A$6:$M$15000,5)</f>
        <v>244000</v>
      </c>
    </row>
    <row r="1069" customFormat="false" ht="11.25" hidden="false" customHeight="false" outlineLevel="0" collapsed="false">
      <c r="A1069" s="199" t="n">
        <v>36612</v>
      </c>
      <c r="B1069" s="192" t="n">
        <v>36612</v>
      </c>
      <c r="C1069" s="308" t="n">
        <f aca="false">IF(B1069&lt;&gt;"",MONTH(B1069),0)</f>
        <v>3</v>
      </c>
      <c r="D1069" s="3" t="n">
        <f aca="false">VLOOKUP($B1069,data!$A$6:$M$15000,5)</f>
        <v>376000</v>
      </c>
    </row>
    <row r="1070" customFormat="false" ht="11.25" hidden="false" customHeight="false" outlineLevel="0" collapsed="false">
      <c r="A1070" s="199" t="n">
        <v>36613</v>
      </c>
      <c r="B1070" s="192" t="n">
        <v>36613</v>
      </c>
      <c r="C1070" s="308" t="n">
        <f aca="false">IF(B1070&lt;&gt;"",MONTH(B1070),0)</f>
        <v>3</v>
      </c>
      <c r="D1070" s="3" t="n">
        <f aca="false">VLOOKUP($B1070,data!$A$6:$M$15000,5)</f>
        <v>401000</v>
      </c>
    </row>
    <row r="1071" customFormat="false" ht="11.25" hidden="false" customHeight="false" outlineLevel="0" collapsed="false">
      <c r="A1071" s="199" t="n">
        <v>36614</v>
      </c>
      <c r="B1071" s="192" t="n">
        <v>36614</v>
      </c>
      <c r="C1071" s="308" t="n">
        <f aca="false">IF(B1071&lt;&gt;"",MONTH(B1071),0)</f>
        <v>3</v>
      </c>
      <c r="D1071" s="3" t="n">
        <f aca="false">VLOOKUP($B1071,data!$A$6:$M$15000,5)</f>
        <v>383000</v>
      </c>
    </row>
    <row r="1072" customFormat="false" ht="11.25" hidden="false" customHeight="false" outlineLevel="0" collapsed="false">
      <c r="A1072" s="199" t="n">
        <v>36615</v>
      </c>
      <c r="B1072" s="192" t="n">
        <v>36615</v>
      </c>
      <c r="C1072" s="308" t="n">
        <f aca="false">IF(B1072&lt;&gt;"",MONTH(B1072),0)</f>
        <v>3</v>
      </c>
      <c r="D1072" s="3" t="n">
        <f aca="false">VLOOKUP($B1072,data!$A$6:$M$15000,5)</f>
        <v>362000</v>
      </c>
    </row>
    <row r="1073" customFormat="false" ht="11.25" hidden="false" customHeight="false" outlineLevel="0" collapsed="false">
      <c r="A1073" s="199" t="n">
        <v>36616</v>
      </c>
      <c r="B1073" s="192" t="n">
        <v>36616</v>
      </c>
      <c r="C1073" s="308" t="n">
        <f aca="false">IF(B1073&lt;&gt;"",MONTH(B1073),0)</f>
        <v>3</v>
      </c>
      <c r="D1073" s="3" t="n">
        <f aca="false">VLOOKUP($B1073,data!$A$6:$M$15000,5)</f>
        <v>356000</v>
      </c>
    </row>
    <row r="1074" customFormat="false" ht="11.25" hidden="false" customHeight="false" outlineLevel="0" collapsed="false">
      <c r="A1074" s="199" t="n">
        <v>36617</v>
      </c>
      <c r="B1074" s="192" t="n">
        <v>36617</v>
      </c>
      <c r="C1074" s="308" t="n">
        <f aca="false">IF(B1074&lt;&gt;"",MONTH(B1074),0)</f>
        <v>4</v>
      </c>
      <c r="D1074" s="3" t="n">
        <f aca="false">VLOOKUP($B1074,data!$A$6:$M$15000,5)</f>
        <v>433000</v>
      </c>
    </row>
    <row r="1075" customFormat="false" ht="11.25" hidden="false" customHeight="false" outlineLevel="0" collapsed="false">
      <c r="A1075" s="199" t="n">
        <v>36618</v>
      </c>
      <c r="B1075" s="192" t="n">
        <v>36618</v>
      </c>
      <c r="C1075" s="308" t="n">
        <f aca="false">IF(B1075&lt;&gt;"",MONTH(B1075),0)</f>
        <v>4</v>
      </c>
      <c r="D1075" s="3" t="n">
        <f aca="false">VLOOKUP($B1075,data!$A$6:$M$15000,5)</f>
        <v>455000</v>
      </c>
    </row>
    <row r="1076" customFormat="false" ht="11.25" hidden="false" customHeight="false" outlineLevel="0" collapsed="false">
      <c r="A1076" s="199" t="n">
        <v>36619</v>
      </c>
      <c r="B1076" s="192" t="n">
        <v>36619</v>
      </c>
      <c r="C1076" s="308" t="n">
        <f aca="false">IF(B1076&lt;&gt;"",MONTH(B1076),0)</f>
        <v>4</v>
      </c>
      <c r="D1076" s="3" t="n">
        <f aca="false">VLOOKUP($B1076,data!$A$6:$M$15000,5)</f>
        <v>422000</v>
      </c>
    </row>
    <row r="1077" customFormat="false" ht="11.25" hidden="false" customHeight="false" outlineLevel="0" collapsed="false">
      <c r="A1077" s="199" t="n">
        <v>36620</v>
      </c>
      <c r="B1077" s="192" t="n">
        <v>36620</v>
      </c>
      <c r="C1077" s="308" t="n">
        <f aca="false">IF(B1077&lt;&gt;"",MONTH(B1077),0)</f>
        <v>4</v>
      </c>
      <c r="D1077" s="3" t="n">
        <f aca="false">VLOOKUP($B1077,data!$A$6:$M$15000,5)</f>
        <v>360000</v>
      </c>
    </row>
    <row r="1078" customFormat="false" ht="11.25" hidden="false" customHeight="false" outlineLevel="0" collapsed="false">
      <c r="A1078" s="199" t="n">
        <v>36621</v>
      </c>
      <c r="B1078" s="192" t="n">
        <v>36621</v>
      </c>
      <c r="C1078" s="308" t="n">
        <f aca="false">IF(B1078&lt;&gt;"",MONTH(B1078),0)</f>
        <v>4</v>
      </c>
      <c r="D1078" s="3" t="n">
        <f aca="false">VLOOKUP($B1078,data!$A$6:$M$15000,5)</f>
        <v>321000</v>
      </c>
    </row>
    <row r="1079" customFormat="false" ht="11.25" hidden="false" customHeight="false" outlineLevel="0" collapsed="false">
      <c r="A1079" s="199" t="n">
        <v>36622</v>
      </c>
      <c r="B1079" s="192" t="n">
        <v>36622</v>
      </c>
      <c r="C1079" s="308" t="n">
        <f aca="false">IF(B1079&lt;&gt;"",MONTH(B1079),0)</f>
        <v>4</v>
      </c>
      <c r="D1079" s="3" t="n">
        <f aca="false">VLOOKUP($B1079,data!$A$6:$M$15000,5)</f>
        <v>354000</v>
      </c>
    </row>
    <row r="1080" customFormat="false" ht="11.25" hidden="false" customHeight="false" outlineLevel="0" collapsed="false">
      <c r="A1080" s="199" t="n">
        <v>36623</v>
      </c>
      <c r="B1080" s="192" t="n">
        <v>36623</v>
      </c>
      <c r="C1080" s="308" t="n">
        <f aca="false">IF(B1080&lt;&gt;"",MONTH(B1080),0)</f>
        <v>4</v>
      </c>
      <c r="D1080" s="3" t="n">
        <f aca="false">VLOOKUP($B1080,data!$A$6:$M$15000,5)</f>
        <v>410000</v>
      </c>
    </row>
    <row r="1081" customFormat="false" ht="11.25" hidden="false" customHeight="false" outlineLevel="0" collapsed="false">
      <c r="A1081" s="199" t="n">
        <v>36624</v>
      </c>
      <c r="B1081" s="192" t="n">
        <v>36624</v>
      </c>
      <c r="C1081" s="308" t="n">
        <f aca="false">IF(B1081&lt;&gt;"",MONTH(B1081),0)</f>
        <v>4</v>
      </c>
      <c r="D1081" s="3" t="n">
        <f aca="false">VLOOKUP($B1081,data!$A$6:$M$15000,5)</f>
        <v>464000</v>
      </c>
    </row>
    <row r="1082" customFormat="false" ht="11.25" hidden="false" customHeight="false" outlineLevel="0" collapsed="false">
      <c r="A1082" s="199" t="n">
        <v>36625</v>
      </c>
      <c r="B1082" s="192" t="n">
        <v>36625</v>
      </c>
      <c r="C1082" s="308" t="n">
        <f aca="false">IF(B1082&lt;&gt;"",MONTH(B1082),0)</f>
        <v>4</v>
      </c>
      <c r="D1082" s="3" t="n">
        <f aca="false">VLOOKUP($B1082,data!$A$6:$M$15000,5)</f>
        <v>486000</v>
      </c>
    </row>
    <row r="1083" customFormat="false" ht="11.25" hidden="false" customHeight="false" outlineLevel="0" collapsed="false">
      <c r="A1083" s="199" t="n">
        <v>36626</v>
      </c>
      <c r="B1083" s="192" t="n">
        <v>36626</v>
      </c>
      <c r="C1083" s="308" t="n">
        <f aca="false">IF(B1083&lt;&gt;"",MONTH(B1083),0)</f>
        <v>4</v>
      </c>
      <c r="D1083" s="3" t="n">
        <f aca="false">VLOOKUP($B1083,data!$A$6:$M$15000,5)</f>
        <v>489000</v>
      </c>
    </row>
    <row r="1084" customFormat="false" ht="11.25" hidden="false" customHeight="false" outlineLevel="0" collapsed="false">
      <c r="A1084" s="199" t="n">
        <v>36627</v>
      </c>
      <c r="B1084" s="192" t="n">
        <v>36627</v>
      </c>
      <c r="C1084" s="308" t="n">
        <f aca="false">IF(B1084&lt;&gt;"",MONTH(B1084),0)</f>
        <v>4</v>
      </c>
      <c r="D1084" s="3" t="n">
        <f aca="false">VLOOKUP($B1084,data!$A$6:$M$15000,5)</f>
        <v>478000</v>
      </c>
    </row>
    <row r="1085" customFormat="false" ht="11.25" hidden="false" customHeight="false" outlineLevel="0" collapsed="false">
      <c r="A1085" s="199" t="n">
        <v>36628</v>
      </c>
      <c r="B1085" s="192" t="n">
        <v>36628</v>
      </c>
      <c r="C1085" s="308" t="n">
        <f aca="false">IF(B1085&lt;&gt;"",MONTH(B1085),0)</f>
        <v>4</v>
      </c>
      <c r="D1085" s="3" t="n">
        <f aca="false">VLOOKUP($B1085,data!$A$6:$M$15000,5)</f>
        <v>502000</v>
      </c>
    </row>
    <row r="1086" customFormat="false" ht="11.25" hidden="false" customHeight="false" outlineLevel="0" collapsed="false">
      <c r="A1086" s="199" t="n">
        <v>36629</v>
      </c>
      <c r="B1086" s="192" t="n">
        <v>36629</v>
      </c>
      <c r="C1086" s="308" t="n">
        <f aca="false">IF(B1086&lt;&gt;"",MONTH(B1086),0)</f>
        <v>4</v>
      </c>
      <c r="D1086" s="3" t="n">
        <f aca="false">VLOOKUP($B1086,data!$A$6:$M$15000,5)</f>
        <v>493000</v>
      </c>
    </row>
    <row r="1087" customFormat="false" ht="11.25" hidden="false" customHeight="false" outlineLevel="0" collapsed="false">
      <c r="A1087" s="199" t="n">
        <v>36630</v>
      </c>
      <c r="B1087" s="192" t="n">
        <v>36630</v>
      </c>
      <c r="C1087" s="308" t="n">
        <f aca="false">IF(B1087&lt;&gt;"",MONTH(B1087),0)</f>
        <v>4</v>
      </c>
      <c r="D1087" s="3" t="n">
        <f aca="false">VLOOKUP($B1087,data!$A$6:$M$15000,5)</f>
        <v>504000</v>
      </c>
    </row>
    <row r="1088" customFormat="false" ht="11.25" hidden="false" customHeight="false" outlineLevel="0" collapsed="false">
      <c r="A1088" s="199" t="n">
        <v>36631</v>
      </c>
      <c r="B1088" s="192" t="n">
        <v>36631</v>
      </c>
      <c r="C1088" s="308" t="n">
        <f aca="false">IF(B1088&lt;&gt;"",MONTH(B1088),0)</f>
        <v>4</v>
      </c>
      <c r="D1088" s="3" t="n">
        <f aca="false">VLOOKUP($B1088,data!$A$6:$M$15000,5)</f>
        <v>505000</v>
      </c>
    </row>
    <row r="1089" customFormat="false" ht="11.25" hidden="false" customHeight="false" outlineLevel="0" collapsed="false">
      <c r="A1089" s="199" t="n">
        <v>36632</v>
      </c>
      <c r="B1089" s="192" t="n">
        <v>36632</v>
      </c>
      <c r="C1089" s="308" t="n">
        <f aca="false">IF(B1089&lt;&gt;"",MONTH(B1089),0)</f>
        <v>4</v>
      </c>
      <c r="D1089" s="3" t="n">
        <f aca="false">VLOOKUP($B1089,data!$A$6:$M$15000,5)</f>
        <v>501000</v>
      </c>
    </row>
    <row r="1090" customFormat="false" ht="11.25" hidden="false" customHeight="false" outlineLevel="0" collapsed="false">
      <c r="A1090" s="199" t="n">
        <v>36633</v>
      </c>
      <c r="B1090" s="192" t="n">
        <v>36633</v>
      </c>
      <c r="C1090" s="308" t="n">
        <f aca="false">IF(B1090&lt;&gt;"",MONTH(B1090),0)</f>
        <v>4</v>
      </c>
      <c r="D1090" s="3" t="n">
        <f aca="false">VLOOKUP($B1090,data!$A$6:$M$15000,5)</f>
        <v>500000</v>
      </c>
    </row>
    <row r="1091" customFormat="false" ht="11.25" hidden="false" customHeight="false" outlineLevel="0" collapsed="false">
      <c r="A1091" s="199" t="n">
        <v>36634</v>
      </c>
      <c r="B1091" s="192" t="n">
        <v>36634</v>
      </c>
      <c r="C1091" s="308" t="n">
        <f aca="false">IF(B1091&lt;&gt;"",MONTH(B1091),0)</f>
        <v>4</v>
      </c>
      <c r="D1091" s="3" t="n">
        <f aca="false">VLOOKUP($B1091,data!$A$6:$M$15000,5)</f>
        <v>493000</v>
      </c>
    </row>
    <row r="1092" customFormat="false" ht="11.25" hidden="false" customHeight="false" outlineLevel="0" collapsed="false">
      <c r="A1092" s="199" t="n">
        <v>36635</v>
      </c>
      <c r="B1092" s="192" t="n">
        <v>36635</v>
      </c>
      <c r="C1092" s="308" t="n">
        <f aca="false">IF(B1092&lt;&gt;"",MONTH(B1092),0)</f>
        <v>4</v>
      </c>
      <c r="D1092" s="3" t="n">
        <f aca="false">VLOOKUP($B1092,data!$A$6:$M$15000,5)</f>
        <v>492000</v>
      </c>
    </row>
    <row r="1093" customFormat="false" ht="11.25" hidden="false" customHeight="false" outlineLevel="0" collapsed="false">
      <c r="A1093" s="199" t="n">
        <v>36636</v>
      </c>
      <c r="B1093" s="192" t="n">
        <v>36636</v>
      </c>
      <c r="C1093" s="308" t="n">
        <f aca="false">IF(B1093&lt;&gt;"",MONTH(B1093),0)</f>
        <v>4</v>
      </c>
      <c r="D1093" s="3" t="n">
        <f aca="false">VLOOKUP($B1093,data!$A$6:$M$15000,5)</f>
        <v>499000</v>
      </c>
    </row>
    <row r="1094" customFormat="false" ht="11.25" hidden="false" customHeight="false" outlineLevel="0" collapsed="false">
      <c r="A1094" s="199" t="n">
        <v>36637</v>
      </c>
      <c r="B1094" s="192" t="n">
        <v>36637</v>
      </c>
      <c r="C1094" s="308" t="n">
        <f aca="false">IF(B1094&lt;&gt;"",MONTH(B1094),0)</f>
        <v>4</v>
      </c>
      <c r="D1094" s="3" t="n">
        <f aca="false">VLOOKUP($B1094,data!$A$6:$M$15000,5)</f>
        <v>486000</v>
      </c>
    </row>
    <row r="1095" customFormat="false" ht="11.25" hidden="false" customHeight="false" outlineLevel="0" collapsed="false">
      <c r="A1095" s="199" t="n">
        <v>36638</v>
      </c>
      <c r="B1095" s="192" t="n">
        <v>36638</v>
      </c>
      <c r="C1095" s="308" t="n">
        <f aca="false">IF(B1095&lt;&gt;"",MONTH(B1095),0)</f>
        <v>4</v>
      </c>
      <c r="D1095" s="3" t="n">
        <f aca="false">VLOOKUP($B1095,data!$A$6:$M$15000,5)</f>
        <v>501000</v>
      </c>
    </row>
    <row r="1096" customFormat="false" ht="11.25" hidden="false" customHeight="false" outlineLevel="0" collapsed="false">
      <c r="A1096" s="199" t="n">
        <v>36639</v>
      </c>
      <c r="B1096" s="192" t="n">
        <v>36639</v>
      </c>
      <c r="C1096" s="308" t="n">
        <f aca="false">IF(B1096&lt;&gt;"",MONTH(B1096),0)</f>
        <v>4</v>
      </c>
      <c r="D1096" s="3" t="n">
        <f aca="false">VLOOKUP($B1096,data!$A$6:$M$15000,5)</f>
        <v>503000</v>
      </c>
    </row>
    <row r="1097" customFormat="false" ht="11.25" hidden="false" customHeight="false" outlineLevel="0" collapsed="false">
      <c r="A1097" s="199" t="n">
        <v>36640</v>
      </c>
      <c r="B1097" s="192" t="n">
        <v>36640</v>
      </c>
      <c r="C1097" s="308" t="n">
        <f aca="false">IF(B1097&lt;&gt;"",MONTH(B1097),0)</f>
        <v>4</v>
      </c>
      <c r="D1097" s="3" t="n">
        <f aca="false">VLOOKUP($B1097,data!$A$6:$M$15000,5)</f>
        <v>501000</v>
      </c>
    </row>
    <row r="1098" customFormat="false" ht="11.25" hidden="false" customHeight="false" outlineLevel="0" collapsed="false">
      <c r="A1098" s="199" t="n">
        <v>36641</v>
      </c>
      <c r="B1098" s="192" t="n">
        <v>36641</v>
      </c>
      <c r="C1098" s="308" t="n">
        <f aca="false">IF(B1098&lt;&gt;"",MONTH(B1098),0)</f>
        <v>4</v>
      </c>
      <c r="D1098" s="3" t="n">
        <f aca="false">VLOOKUP($B1098,data!$A$6:$M$15000,5)</f>
        <v>503000</v>
      </c>
    </row>
    <row r="1099" customFormat="false" ht="11.25" hidden="false" customHeight="false" outlineLevel="0" collapsed="false">
      <c r="A1099" s="199" t="n">
        <v>36642</v>
      </c>
      <c r="B1099" s="192" t="n">
        <v>36642</v>
      </c>
      <c r="C1099" s="308" t="n">
        <f aca="false">IF(B1099&lt;&gt;"",MONTH(B1099),0)</f>
        <v>4</v>
      </c>
      <c r="D1099" s="3" t="n">
        <f aca="false">VLOOKUP($B1099,data!$A$6:$M$15000,5)</f>
        <v>496000</v>
      </c>
    </row>
    <row r="1100" customFormat="false" ht="11.25" hidden="false" customHeight="false" outlineLevel="0" collapsed="false">
      <c r="A1100" s="199" t="n">
        <v>36643</v>
      </c>
      <c r="B1100" s="192" t="n">
        <v>36643</v>
      </c>
      <c r="C1100" s="308" t="n">
        <f aca="false">IF(B1100&lt;&gt;"",MONTH(B1100),0)</f>
        <v>4</v>
      </c>
      <c r="D1100" s="3" t="n">
        <f aca="false">VLOOKUP($B1100,data!$A$6:$M$15000,5)</f>
        <v>499000</v>
      </c>
    </row>
    <row r="1101" customFormat="false" ht="11.25" hidden="false" customHeight="false" outlineLevel="0" collapsed="false">
      <c r="A1101" s="199" t="n">
        <v>36644</v>
      </c>
      <c r="B1101" s="192" t="n">
        <v>36644</v>
      </c>
      <c r="C1101" s="308" t="n">
        <f aca="false">IF(B1101&lt;&gt;"",MONTH(B1101),0)</f>
        <v>4</v>
      </c>
      <c r="D1101" s="3" t="n">
        <f aca="false">VLOOKUP($B1101,data!$A$6:$M$15000,5)</f>
        <v>495000</v>
      </c>
    </row>
    <row r="1102" customFormat="false" ht="11.25" hidden="false" customHeight="false" outlineLevel="0" collapsed="false">
      <c r="A1102" s="199" t="n">
        <v>36645</v>
      </c>
      <c r="B1102" s="192" t="n">
        <v>36645</v>
      </c>
      <c r="C1102" s="308" t="n">
        <f aca="false">IF(B1102&lt;&gt;"",MONTH(B1102),0)</f>
        <v>4</v>
      </c>
      <c r="D1102" s="3" t="n">
        <f aca="false">VLOOKUP($B1102,data!$A$6:$M$15000,5)</f>
        <v>365000</v>
      </c>
    </row>
    <row r="1103" customFormat="false" ht="11.25" hidden="false" customHeight="false" outlineLevel="0" collapsed="false">
      <c r="A1103" s="199" t="n">
        <v>36646</v>
      </c>
      <c r="B1103" s="192" t="n">
        <v>36646</v>
      </c>
      <c r="C1103" s="308" t="n">
        <f aca="false">IF(B1103&lt;&gt;"",MONTH(B1103),0)</f>
        <v>4</v>
      </c>
      <c r="D1103" s="3" t="n">
        <f aca="false">VLOOKUP($B1103,data!$A$6:$M$15000,5)</f>
        <v>347000</v>
      </c>
    </row>
    <row r="1104" customFormat="false" ht="11.25" hidden="false" customHeight="false" outlineLevel="0" collapsed="false">
      <c r="A1104" s="199" t="n">
        <v>36647</v>
      </c>
      <c r="B1104" s="192" t="n">
        <v>36647</v>
      </c>
      <c r="C1104" s="308" t="n">
        <f aca="false">IF(B1104&lt;&gt;"",MONTH(B1104),0)</f>
        <v>5</v>
      </c>
      <c r="D1104" s="3" t="n">
        <f aca="false">VLOOKUP($B1104,data!$A$6:$M$15000,5)</f>
        <v>492000</v>
      </c>
    </row>
    <row r="1105" customFormat="false" ht="11.25" hidden="false" customHeight="false" outlineLevel="0" collapsed="false">
      <c r="A1105" s="199" t="n">
        <v>36648</v>
      </c>
      <c r="B1105" s="192" t="n">
        <v>36648</v>
      </c>
      <c r="C1105" s="308" t="n">
        <f aca="false">IF(B1105&lt;&gt;"",MONTH(B1105),0)</f>
        <v>5</v>
      </c>
      <c r="D1105" s="3" t="n">
        <f aca="false">VLOOKUP($B1105,data!$A$6:$M$15000,5)</f>
        <v>526000</v>
      </c>
    </row>
    <row r="1106" customFormat="false" ht="11.25" hidden="false" customHeight="false" outlineLevel="0" collapsed="false">
      <c r="A1106" s="199" t="n">
        <v>36649</v>
      </c>
      <c r="B1106" s="192" t="n">
        <v>36649</v>
      </c>
      <c r="C1106" s="308" t="n">
        <f aca="false">IF(B1106&lt;&gt;"",MONTH(B1106),0)</f>
        <v>5</v>
      </c>
      <c r="D1106" s="3" t="n">
        <f aca="false">VLOOKUP($B1106,data!$A$6:$M$15000,5)</f>
        <v>503000</v>
      </c>
    </row>
    <row r="1107" customFormat="false" ht="11.25" hidden="false" customHeight="false" outlineLevel="0" collapsed="false">
      <c r="A1107" s="199" t="n">
        <v>36650</v>
      </c>
      <c r="B1107" s="192" t="n">
        <v>36650</v>
      </c>
      <c r="C1107" s="308" t="n">
        <f aca="false">IF(B1107&lt;&gt;"",MONTH(B1107),0)</f>
        <v>5</v>
      </c>
      <c r="D1107" s="3" t="n">
        <f aca="false">VLOOKUP($B1107,data!$A$6:$M$15000,5)</f>
        <v>489000</v>
      </c>
    </row>
    <row r="1108" customFormat="false" ht="11.25" hidden="false" customHeight="false" outlineLevel="0" collapsed="false">
      <c r="A1108" s="199" t="n">
        <v>36651</v>
      </c>
      <c r="B1108" s="192" t="n">
        <v>36651</v>
      </c>
      <c r="C1108" s="308" t="n">
        <f aca="false">IF(B1108&lt;&gt;"",MONTH(B1108),0)</f>
        <v>5</v>
      </c>
      <c r="D1108" s="3" t="n">
        <f aca="false">VLOOKUP($B1108,data!$A$6:$M$15000,5)</f>
        <v>488000</v>
      </c>
    </row>
    <row r="1109" customFormat="false" ht="11.25" hidden="false" customHeight="false" outlineLevel="0" collapsed="false">
      <c r="A1109" s="199" t="n">
        <v>36652</v>
      </c>
      <c r="B1109" s="192" t="n">
        <v>36652</v>
      </c>
      <c r="C1109" s="308" t="n">
        <f aca="false">IF(B1109&lt;&gt;"",MONTH(B1109),0)</f>
        <v>5</v>
      </c>
      <c r="D1109" s="3" t="n">
        <f aca="false">VLOOKUP($B1109,data!$A$6:$M$15000,5)</f>
        <v>488000</v>
      </c>
    </row>
    <row r="1110" customFormat="false" ht="11.25" hidden="false" customHeight="false" outlineLevel="0" collapsed="false">
      <c r="A1110" s="199" t="n">
        <v>36653</v>
      </c>
      <c r="B1110" s="192" t="n">
        <v>36653</v>
      </c>
      <c r="C1110" s="308" t="n">
        <f aca="false">IF(B1110&lt;&gt;"",MONTH(B1110),0)</f>
        <v>5</v>
      </c>
      <c r="D1110" s="3" t="n">
        <f aca="false">VLOOKUP($B1110,data!$A$6:$M$15000,5)</f>
        <v>501000</v>
      </c>
    </row>
    <row r="1111" customFormat="false" ht="11.25" hidden="false" customHeight="false" outlineLevel="0" collapsed="false">
      <c r="A1111" s="199" t="n">
        <v>36654</v>
      </c>
      <c r="B1111" s="192" t="n">
        <v>36654</v>
      </c>
      <c r="C1111" s="308" t="n">
        <f aca="false">IF(B1111&lt;&gt;"",MONTH(B1111),0)</f>
        <v>5</v>
      </c>
      <c r="D1111" s="3" t="n">
        <f aca="false">VLOOKUP($B1111,data!$A$6:$M$15000,5)</f>
        <v>482000</v>
      </c>
    </row>
    <row r="1112" customFormat="false" ht="11.25" hidden="false" customHeight="false" outlineLevel="0" collapsed="false">
      <c r="A1112" s="199" t="n">
        <v>36655</v>
      </c>
      <c r="B1112" s="192" t="n">
        <v>36655</v>
      </c>
      <c r="C1112" s="308" t="n">
        <f aca="false">IF(B1112&lt;&gt;"",MONTH(B1112),0)</f>
        <v>5</v>
      </c>
      <c r="D1112" s="3" t="n">
        <f aca="false">VLOOKUP($B1112,data!$A$6:$M$15000,5)</f>
        <v>500000</v>
      </c>
    </row>
    <row r="1113" customFormat="false" ht="11.25" hidden="false" customHeight="false" outlineLevel="0" collapsed="false">
      <c r="A1113" s="199" t="n">
        <v>36656</v>
      </c>
      <c r="B1113" s="192" t="n">
        <v>36656</v>
      </c>
      <c r="C1113" s="308" t="n">
        <f aca="false">IF(B1113&lt;&gt;"",MONTH(B1113),0)</f>
        <v>5</v>
      </c>
      <c r="D1113" s="3" t="n">
        <f aca="false">VLOOKUP($B1113,data!$A$6:$M$15000,5)</f>
        <v>498000</v>
      </c>
    </row>
    <row r="1114" customFormat="false" ht="11.25" hidden="false" customHeight="false" outlineLevel="0" collapsed="false">
      <c r="A1114" s="199" t="n">
        <v>36657</v>
      </c>
      <c r="B1114" s="192" t="n">
        <v>36657</v>
      </c>
      <c r="C1114" s="308" t="n">
        <f aca="false">IF(B1114&lt;&gt;"",MONTH(B1114),0)</f>
        <v>5</v>
      </c>
      <c r="D1114" s="3" t="n">
        <f aca="false">VLOOKUP($B1114,data!$A$6:$M$15000,5)</f>
        <v>503000</v>
      </c>
    </row>
    <row r="1115" customFormat="false" ht="11.25" hidden="false" customHeight="false" outlineLevel="0" collapsed="false">
      <c r="A1115" s="199" t="n">
        <v>36658</v>
      </c>
      <c r="B1115" s="192" t="n">
        <v>36658</v>
      </c>
      <c r="C1115" s="308" t="n">
        <f aca="false">IF(B1115&lt;&gt;"",MONTH(B1115),0)</f>
        <v>5</v>
      </c>
      <c r="D1115" s="3" t="n">
        <f aca="false">VLOOKUP($B1115,data!$A$6:$M$15000,5)</f>
        <v>501000</v>
      </c>
    </row>
    <row r="1116" customFormat="false" ht="11.25" hidden="false" customHeight="false" outlineLevel="0" collapsed="false">
      <c r="A1116" s="199" t="n">
        <v>36659</v>
      </c>
      <c r="B1116" s="192" t="n">
        <v>36659</v>
      </c>
      <c r="C1116" s="308" t="n">
        <f aca="false">IF(B1116&lt;&gt;"",MONTH(B1116),0)</f>
        <v>5</v>
      </c>
      <c r="D1116" s="3" t="n">
        <f aca="false">VLOOKUP($B1116,data!$A$6:$M$15000,5)</f>
        <v>511000</v>
      </c>
    </row>
    <row r="1117" customFormat="false" ht="11.25" hidden="false" customHeight="false" outlineLevel="0" collapsed="false">
      <c r="A1117" s="199" t="n">
        <v>36660</v>
      </c>
      <c r="B1117" s="192" t="n">
        <v>36660</v>
      </c>
      <c r="C1117" s="308" t="n">
        <f aca="false">IF(B1117&lt;&gt;"",MONTH(B1117),0)</f>
        <v>5</v>
      </c>
      <c r="D1117" s="3" t="n">
        <f aca="false">VLOOKUP($B1117,data!$A$6:$M$15000,5)</f>
        <v>503000</v>
      </c>
    </row>
    <row r="1118" customFormat="false" ht="11.25" hidden="false" customHeight="false" outlineLevel="0" collapsed="false">
      <c r="A1118" s="199" t="n">
        <v>36661</v>
      </c>
      <c r="B1118" s="192" t="n">
        <v>36661</v>
      </c>
      <c r="C1118" s="308" t="n">
        <f aca="false">IF(B1118&lt;&gt;"",MONTH(B1118),0)</f>
        <v>5</v>
      </c>
      <c r="D1118" s="3" t="n">
        <f aca="false">VLOOKUP($B1118,data!$A$6:$M$15000,5)</f>
        <v>504000</v>
      </c>
    </row>
    <row r="1119" customFormat="false" ht="11.25" hidden="false" customHeight="false" outlineLevel="0" collapsed="false">
      <c r="A1119" s="199" t="n">
        <v>36662</v>
      </c>
      <c r="B1119" s="192" t="n">
        <v>36662</v>
      </c>
      <c r="C1119" s="308" t="n">
        <f aca="false">IF(B1119&lt;&gt;"",MONTH(B1119),0)</f>
        <v>5</v>
      </c>
      <c r="D1119" s="3" t="n">
        <f aca="false">VLOOKUP($B1119,data!$A$6:$M$15000,5)</f>
        <v>502000</v>
      </c>
    </row>
    <row r="1120" customFormat="false" ht="11.25" hidden="false" customHeight="false" outlineLevel="0" collapsed="false">
      <c r="A1120" s="199" t="n">
        <v>36663</v>
      </c>
      <c r="B1120" s="192" t="n">
        <v>36663</v>
      </c>
      <c r="C1120" s="308" t="n">
        <f aca="false">IF(B1120&lt;&gt;"",MONTH(B1120),0)</f>
        <v>5</v>
      </c>
      <c r="D1120" s="3" t="n">
        <f aca="false">VLOOKUP($B1120,data!$A$6:$M$15000,5)</f>
        <v>490000</v>
      </c>
    </row>
    <row r="1121" customFormat="false" ht="11.25" hidden="false" customHeight="false" outlineLevel="0" collapsed="false">
      <c r="A1121" s="199" t="n">
        <v>36664</v>
      </c>
      <c r="B1121" s="192" t="n">
        <v>36664</v>
      </c>
      <c r="C1121" s="308" t="n">
        <f aca="false">IF(B1121&lt;&gt;"",MONTH(B1121),0)</f>
        <v>5</v>
      </c>
      <c r="D1121" s="3" t="n">
        <f aca="false">VLOOKUP($B1121,data!$A$6:$M$15000,5)</f>
        <v>473000</v>
      </c>
    </row>
    <row r="1122" customFormat="false" ht="11.25" hidden="false" customHeight="false" outlineLevel="0" collapsed="false">
      <c r="A1122" s="199" t="n">
        <v>36665</v>
      </c>
      <c r="B1122" s="192" t="n">
        <v>36665</v>
      </c>
      <c r="C1122" s="308" t="n">
        <f aca="false">IF(B1122&lt;&gt;"",MONTH(B1122),0)</f>
        <v>5</v>
      </c>
      <c r="D1122" s="3" t="n">
        <f aca="false">VLOOKUP($B1122,data!$A$6:$M$15000,5)</f>
        <v>471000</v>
      </c>
    </row>
    <row r="1123" customFormat="false" ht="11.25" hidden="false" customHeight="false" outlineLevel="0" collapsed="false">
      <c r="A1123" s="199" t="n">
        <v>36666</v>
      </c>
      <c r="B1123" s="192" t="n">
        <v>36666</v>
      </c>
      <c r="C1123" s="308" t="n">
        <f aca="false">IF(B1123&lt;&gt;"",MONTH(B1123),0)</f>
        <v>5</v>
      </c>
      <c r="D1123" s="3" t="n">
        <f aca="false">VLOOKUP($B1123,data!$A$6:$M$15000,5)</f>
        <v>407000</v>
      </c>
    </row>
    <row r="1124" customFormat="false" ht="11.25" hidden="false" customHeight="false" outlineLevel="0" collapsed="false">
      <c r="A1124" s="199" t="n">
        <v>36667</v>
      </c>
      <c r="B1124" s="192" t="n">
        <v>36667</v>
      </c>
      <c r="C1124" s="308" t="n">
        <f aca="false">IF(B1124&lt;&gt;"",MONTH(B1124),0)</f>
        <v>5</v>
      </c>
      <c r="D1124" s="3" t="n">
        <f aca="false">VLOOKUP($B1124,data!$A$6:$M$15000,5)</f>
        <v>496000</v>
      </c>
    </row>
    <row r="1125" customFormat="false" ht="11.25" hidden="false" customHeight="false" outlineLevel="0" collapsed="false">
      <c r="A1125" s="199" t="n">
        <v>36668</v>
      </c>
      <c r="B1125" s="192" t="n">
        <v>36668</v>
      </c>
      <c r="C1125" s="308" t="n">
        <f aca="false">IF(B1125&lt;&gt;"",MONTH(B1125),0)</f>
        <v>5</v>
      </c>
      <c r="D1125" s="3" t="n">
        <f aca="false">VLOOKUP($B1125,data!$A$6:$M$15000,5)</f>
        <v>498000</v>
      </c>
    </row>
    <row r="1126" customFormat="false" ht="11.25" hidden="false" customHeight="false" outlineLevel="0" collapsed="false">
      <c r="A1126" s="199" t="n">
        <v>36669</v>
      </c>
      <c r="B1126" s="192" t="n">
        <v>36669</v>
      </c>
      <c r="C1126" s="308" t="n">
        <f aca="false">IF(B1126&lt;&gt;"",MONTH(B1126),0)</f>
        <v>5</v>
      </c>
      <c r="D1126" s="3" t="n">
        <f aca="false">VLOOKUP($B1126,data!$A$6:$M$15000,5)</f>
        <v>449000</v>
      </c>
    </row>
    <row r="1127" customFormat="false" ht="11.25" hidden="false" customHeight="false" outlineLevel="0" collapsed="false">
      <c r="A1127" s="199" t="n">
        <v>36670</v>
      </c>
      <c r="B1127" s="192" t="n">
        <v>36670</v>
      </c>
      <c r="C1127" s="308" t="n">
        <f aca="false">IF(B1127&lt;&gt;"",MONTH(B1127),0)</f>
        <v>5</v>
      </c>
      <c r="D1127" s="3" t="n">
        <f aca="false">VLOOKUP($B1127,data!$A$6:$M$15000,5)</f>
        <v>481000</v>
      </c>
    </row>
    <row r="1128" customFormat="false" ht="11.25" hidden="false" customHeight="false" outlineLevel="0" collapsed="false">
      <c r="A1128" s="199" t="n">
        <v>36671</v>
      </c>
      <c r="B1128" s="192" t="n">
        <v>36671</v>
      </c>
      <c r="C1128" s="308" t="n">
        <f aca="false">IF(B1128&lt;&gt;"",MONTH(B1128),0)</f>
        <v>5</v>
      </c>
      <c r="D1128" s="3" t="n">
        <f aca="false">VLOOKUP($B1128,data!$A$6:$M$15000,5)</f>
        <v>461000</v>
      </c>
    </row>
    <row r="1129" customFormat="false" ht="11.25" hidden="false" customHeight="false" outlineLevel="0" collapsed="false">
      <c r="A1129" s="199" t="n">
        <v>36672</v>
      </c>
      <c r="B1129" s="192" t="n">
        <v>36672</v>
      </c>
      <c r="C1129" s="308" t="n">
        <f aca="false">IF(B1129&lt;&gt;"",MONTH(B1129),0)</f>
        <v>5</v>
      </c>
      <c r="D1129" s="3" t="n">
        <f aca="false">VLOOKUP($B1129,data!$A$6:$M$15000,5)</f>
        <v>491000</v>
      </c>
    </row>
    <row r="1130" customFormat="false" ht="11.25" hidden="false" customHeight="false" outlineLevel="0" collapsed="false">
      <c r="A1130" s="199" t="n">
        <v>36673</v>
      </c>
      <c r="B1130" s="192" t="n">
        <v>36673</v>
      </c>
      <c r="C1130" s="308" t="n">
        <f aca="false">IF(B1130&lt;&gt;"",MONTH(B1130),0)</f>
        <v>5</v>
      </c>
      <c r="D1130" s="3" t="n">
        <f aca="false">VLOOKUP($B1130,data!$A$6:$M$15000,5)</f>
        <v>497000</v>
      </c>
    </row>
    <row r="1131" customFormat="false" ht="11.25" hidden="false" customHeight="false" outlineLevel="0" collapsed="false">
      <c r="A1131" s="199" t="n">
        <v>36674</v>
      </c>
      <c r="B1131" s="192" t="n">
        <v>36674</v>
      </c>
      <c r="C1131" s="308" t="n">
        <f aca="false">IF(B1131&lt;&gt;"",MONTH(B1131),0)</f>
        <v>5</v>
      </c>
      <c r="D1131" s="3" t="n">
        <f aca="false">VLOOKUP($B1131,data!$A$6:$M$15000,5)</f>
        <v>503000</v>
      </c>
    </row>
    <row r="1132" customFormat="false" ht="11.25" hidden="false" customHeight="false" outlineLevel="0" collapsed="false">
      <c r="A1132" s="199" t="n">
        <v>36675</v>
      </c>
      <c r="B1132" s="192" t="n">
        <v>36675</v>
      </c>
      <c r="C1132" s="308" t="n">
        <f aca="false">IF(B1132&lt;&gt;"",MONTH(B1132),0)</f>
        <v>5</v>
      </c>
      <c r="D1132" s="3" t="n">
        <f aca="false">VLOOKUP($B1132,data!$A$6:$M$15000,5)</f>
        <v>493000</v>
      </c>
    </row>
    <row r="1133" customFormat="false" ht="11.25" hidden="false" customHeight="false" outlineLevel="0" collapsed="false">
      <c r="A1133" s="199" t="n">
        <v>36676</v>
      </c>
      <c r="B1133" s="192" t="n">
        <v>36676</v>
      </c>
      <c r="C1133" s="308" t="n">
        <f aca="false">IF(B1133&lt;&gt;"",MONTH(B1133),0)</f>
        <v>5</v>
      </c>
      <c r="D1133" s="3" t="n">
        <f aca="false">VLOOKUP($B1133,data!$A$6:$M$15000,5)</f>
        <v>503000</v>
      </c>
    </row>
    <row r="1134" customFormat="false" ht="11.25" hidden="false" customHeight="false" outlineLevel="0" collapsed="false">
      <c r="A1134" s="199" t="n">
        <v>36677</v>
      </c>
      <c r="B1134" s="192" t="n">
        <v>36677</v>
      </c>
      <c r="C1134" s="308" t="n">
        <f aca="false">IF(B1134&lt;&gt;"",MONTH(B1134),0)</f>
        <v>5</v>
      </c>
      <c r="D1134" s="3" t="n">
        <f aca="false">VLOOKUP($B1134,data!$A$6:$M$15000,5)</f>
        <v>502000</v>
      </c>
    </row>
    <row r="1135" customFormat="false" ht="11.25" hidden="false" customHeight="false" outlineLevel="0" collapsed="false">
      <c r="A1135" s="199" t="n">
        <v>36678</v>
      </c>
      <c r="B1135" s="192" t="n">
        <v>36678</v>
      </c>
      <c r="C1135" s="308" t="n">
        <f aca="false">IF(B1135&lt;&gt;"",MONTH(B1135),0)</f>
        <v>6</v>
      </c>
      <c r="D1135" s="3" t="n">
        <f aca="false">VLOOKUP($B1135,data!$A$6:$M$15000,5)</f>
        <v>459000</v>
      </c>
    </row>
    <row r="1136" customFormat="false" ht="11.25" hidden="false" customHeight="false" outlineLevel="0" collapsed="false">
      <c r="A1136" s="199" t="n">
        <v>36679</v>
      </c>
      <c r="B1136" s="192" t="n">
        <v>36679</v>
      </c>
      <c r="C1136" s="308" t="n">
        <f aca="false">IF(B1136&lt;&gt;"",MONTH(B1136),0)</f>
        <v>6</v>
      </c>
      <c r="D1136" s="3" t="n">
        <f aca="false">VLOOKUP($B1136,data!$A$6:$M$15000,5)</f>
        <v>451000</v>
      </c>
    </row>
    <row r="1137" customFormat="false" ht="11.25" hidden="false" customHeight="false" outlineLevel="0" collapsed="false">
      <c r="A1137" s="199" t="n">
        <v>36680</v>
      </c>
      <c r="B1137" s="192" t="n">
        <v>36680</v>
      </c>
      <c r="C1137" s="308" t="n">
        <f aca="false">IF(B1137&lt;&gt;"",MONTH(B1137),0)</f>
        <v>6</v>
      </c>
      <c r="D1137" s="3" t="n">
        <f aca="false">VLOOKUP($B1137,data!$A$6:$M$15000,5)</f>
        <v>375000</v>
      </c>
    </row>
    <row r="1138" customFormat="false" ht="11.25" hidden="false" customHeight="false" outlineLevel="0" collapsed="false">
      <c r="A1138" s="199" t="n">
        <v>36681</v>
      </c>
      <c r="B1138" s="192" t="n">
        <v>36681</v>
      </c>
      <c r="C1138" s="308" t="n">
        <f aca="false">IF(B1138&lt;&gt;"",MONTH(B1138),0)</f>
        <v>6</v>
      </c>
      <c r="D1138" s="3" t="n">
        <f aca="false">VLOOKUP($B1138,data!$A$6:$M$15000,5)</f>
        <v>389000</v>
      </c>
    </row>
    <row r="1139" customFormat="false" ht="11.25" hidden="false" customHeight="false" outlineLevel="0" collapsed="false">
      <c r="A1139" s="199" t="n">
        <v>36682</v>
      </c>
      <c r="B1139" s="192" t="n">
        <v>36682</v>
      </c>
      <c r="C1139" s="308" t="n">
        <f aca="false">IF(B1139&lt;&gt;"",MONTH(B1139),0)</f>
        <v>6</v>
      </c>
      <c r="D1139" s="3" t="n">
        <f aca="false">VLOOKUP($B1139,data!$A$6:$M$15000,5)</f>
        <v>361000</v>
      </c>
    </row>
    <row r="1140" customFormat="false" ht="11.25" hidden="false" customHeight="false" outlineLevel="0" collapsed="false">
      <c r="A1140" s="199" t="n">
        <v>36683</v>
      </c>
      <c r="B1140" s="192" t="n">
        <v>36683</v>
      </c>
      <c r="C1140" s="308" t="n">
        <f aca="false">IF(B1140&lt;&gt;"",MONTH(B1140),0)</f>
        <v>6</v>
      </c>
      <c r="D1140" s="3" t="n">
        <f aca="false">VLOOKUP($B1140,data!$A$6:$M$15000,5)</f>
        <v>357000</v>
      </c>
    </row>
    <row r="1141" customFormat="false" ht="11.25" hidden="false" customHeight="false" outlineLevel="0" collapsed="false">
      <c r="A1141" s="199" t="n">
        <v>36684</v>
      </c>
      <c r="B1141" s="192" t="n">
        <v>36684</v>
      </c>
      <c r="C1141" s="308" t="n">
        <f aca="false">IF(B1141&lt;&gt;"",MONTH(B1141),0)</f>
        <v>6</v>
      </c>
      <c r="D1141" s="3" t="n">
        <f aca="false">VLOOKUP($B1141,data!$A$6:$M$15000,5)</f>
        <v>361000</v>
      </c>
    </row>
    <row r="1142" customFormat="false" ht="11.25" hidden="false" customHeight="false" outlineLevel="0" collapsed="false">
      <c r="A1142" s="199" t="n">
        <v>36685</v>
      </c>
      <c r="B1142" s="192" t="n">
        <v>36685</v>
      </c>
      <c r="C1142" s="308" t="n">
        <f aca="false">IF(B1142&lt;&gt;"",MONTH(B1142),0)</f>
        <v>6</v>
      </c>
      <c r="D1142" s="3" t="n">
        <f aca="false">VLOOKUP($B1142,data!$A$6:$M$15000,5)</f>
        <v>362000</v>
      </c>
    </row>
    <row r="1143" customFormat="false" ht="11.25" hidden="false" customHeight="false" outlineLevel="0" collapsed="false">
      <c r="A1143" s="199" t="n">
        <v>36686</v>
      </c>
      <c r="B1143" s="192" t="n">
        <v>36686</v>
      </c>
      <c r="C1143" s="308" t="n">
        <f aca="false">IF(B1143&lt;&gt;"",MONTH(B1143),0)</f>
        <v>6</v>
      </c>
      <c r="D1143" s="3" t="n">
        <f aca="false">VLOOKUP($B1143,data!$A$6:$M$15000,5)</f>
        <v>384000</v>
      </c>
    </row>
    <row r="1144" customFormat="false" ht="11.25" hidden="false" customHeight="false" outlineLevel="0" collapsed="false">
      <c r="A1144" s="199" t="n">
        <v>36687</v>
      </c>
      <c r="B1144" s="192" t="n">
        <v>36687</v>
      </c>
      <c r="C1144" s="308" t="n">
        <f aca="false">IF(B1144&lt;&gt;"",MONTH(B1144),0)</f>
        <v>6</v>
      </c>
      <c r="D1144" s="3" t="n">
        <f aca="false">VLOOKUP($B1144,data!$A$6:$M$15000,5)</f>
        <v>387000</v>
      </c>
    </row>
    <row r="1145" customFormat="false" ht="11.25" hidden="false" customHeight="false" outlineLevel="0" collapsed="false">
      <c r="A1145" s="199" t="n">
        <v>36688</v>
      </c>
      <c r="B1145" s="192" t="n">
        <v>36688</v>
      </c>
      <c r="C1145" s="308" t="n">
        <f aca="false">IF(B1145&lt;&gt;"",MONTH(B1145),0)</f>
        <v>6</v>
      </c>
      <c r="D1145" s="3" t="n">
        <f aca="false">VLOOKUP($B1145,data!$A$6:$M$15000,5)</f>
        <v>414000</v>
      </c>
    </row>
    <row r="1146" customFormat="false" ht="11.25" hidden="false" customHeight="false" outlineLevel="0" collapsed="false">
      <c r="A1146" s="199" t="n">
        <v>36689</v>
      </c>
      <c r="B1146" s="192" t="n">
        <v>36689</v>
      </c>
      <c r="C1146" s="308" t="n">
        <f aca="false">IF(B1146&lt;&gt;"",MONTH(B1146),0)</f>
        <v>6</v>
      </c>
      <c r="D1146" s="3" t="n">
        <f aca="false">VLOOKUP($B1146,data!$A$6:$M$15000,5)</f>
        <v>430000</v>
      </c>
    </row>
    <row r="1147" customFormat="false" ht="11.25" hidden="false" customHeight="false" outlineLevel="0" collapsed="false">
      <c r="A1147" s="199" t="n">
        <v>36690</v>
      </c>
      <c r="B1147" s="192" t="n">
        <v>36690</v>
      </c>
      <c r="C1147" s="308" t="n">
        <f aca="false">IF(B1147&lt;&gt;"",MONTH(B1147),0)</f>
        <v>6</v>
      </c>
      <c r="D1147" s="3" t="n">
        <f aca="false">VLOOKUP($B1147,data!$A$6:$M$15000,5)</f>
        <v>347000</v>
      </c>
    </row>
    <row r="1148" customFormat="false" ht="11.25" hidden="false" customHeight="false" outlineLevel="0" collapsed="false">
      <c r="A1148" s="199" t="n">
        <v>36691</v>
      </c>
      <c r="B1148" s="192" t="n">
        <v>36691</v>
      </c>
      <c r="C1148" s="308" t="n">
        <f aca="false">IF(B1148&lt;&gt;"",MONTH(B1148),0)</f>
        <v>6</v>
      </c>
      <c r="D1148" s="3" t="n">
        <f aca="false">VLOOKUP($B1148,data!$A$6:$M$15000,5)</f>
        <v>333000</v>
      </c>
    </row>
    <row r="1149" customFormat="false" ht="11.25" hidden="false" customHeight="false" outlineLevel="0" collapsed="false">
      <c r="A1149" s="199" t="n">
        <v>36692</v>
      </c>
      <c r="B1149" s="192" t="n">
        <v>36692</v>
      </c>
      <c r="C1149" s="308" t="n">
        <f aca="false">IF(B1149&lt;&gt;"",MONTH(B1149),0)</f>
        <v>6</v>
      </c>
      <c r="D1149" s="3" t="n">
        <f aca="false">VLOOKUP($B1149,data!$A$6:$M$15000,5)</f>
        <v>286000</v>
      </c>
    </row>
    <row r="1150" customFormat="false" ht="11.25" hidden="false" customHeight="false" outlineLevel="0" collapsed="false">
      <c r="A1150" s="199" t="n">
        <v>36693</v>
      </c>
      <c r="B1150" s="192" t="n">
        <v>36693</v>
      </c>
      <c r="C1150" s="308" t="n">
        <f aca="false">IF(B1150&lt;&gt;"",MONTH(B1150),0)</f>
        <v>6</v>
      </c>
      <c r="D1150" s="3" t="n">
        <f aca="false">VLOOKUP($B1150,data!$A$6:$M$15000,5)</f>
        <v>330000</v>
      </c>
    </row>
    <row r="1151" customFormat="false" ht="11.25" hidden="false" customHeight="false" outlineLevel="0" collapsed="false">
      <c r="A1151" s="199" t="n">
        <v>36694</v>
      </c>
      <c r="B1151" s="192" t="n">
        <v>36694</v>
      </c>
      <c r="C1151" s="308" t="n">
        <f aca="false">IF(B1151&lt;&gt;"",MONTH(B1151),0)</f>
        <v>6</v>
      </c>
      <c r="D1151" s="3" t="n">
        <f aca="false">VLOOKUP($B1151,data!$A$6:$M$15000,5)</f>
        <v>356000</v>
      </c>
    </row>
    <row r="1152" customFormat="false" ht="11.25" hidden="false" customHeight="false" outlineLevel="0" collapsed="false">
      <c r="A1152" s="199" t="n">
        <v>36695</v>
      </c>
      <c r="B1152" s="192" t="n">
        <v>36695</v>
      </c>
      <c r="C1152" s="308" t="n">
        <f aca="false">IF(B1152&lt;&gt;"",MONTH(B1152),0)</f>
        <v>6</v>
      </c>
      <c r="D1152" s="3" t="n">
        <f aca="false">VLOOKUP($B1152,data!$A$6:$M$15000,5)</f>
        <v>361000</v>
      </c>
    </row>
    <row r="1153" customFormat="false" ht="11.25" hidden="false" customHeight="false" outlineLevel="0" collapsed="false">
      <c r="A1153" s="199" t="n">
        <v>36696</v>
      </c>
      <c r="B1153" s="192" t="n">
        <v>36696</v>
      </c>
      <c r="C1153" s="308" t="n">
        <f aca="false">IF(B1153&lt;&gt;"",MONTH(B1153),0)</f>
        <v>6</v>
      </c>
      <c r="D1153" s="3" t="n">
        <f aca="false">VLOOKUP($B1153,data!$A$6:$M$15000,5)</f>
        <v>352000</v>
      </c>
    </row>
    <row r="1154" customFormat="false" ht="11.25" hidden="false" customHeight="false" outlineLevel="0" collapsed="false">
      <c r="A1154" s="199" t="n">
        <v>36697</v>
      </c>
      <c r="B1154" s="192" t="n">
        <v>36697</v>
      </c>
      <c r="C1154" s="308" t="n">
        <f aca="false">IF(B1154&lt;&gt;"",MONTH(B1154),0)</f>
        <v>6</v>
      </c>
      <c r="D1154" s="3" t="n">
        <f aca="false">VLOOKUP($B1154,data!$A$6:$M$15000,5)</f>
        <v>390000</v>
      </c>
    </row>
    <row r="1155" customFormat="false" ht="11.25" hidden="false" customHeight="false" outlineLevel="0" collapsed="false">
      <c r="A1155" s="199" t="n">
        <v>36698</v>
      </c>
      <c r="B1155" s="192" t="n">
        <v>36698</v>
      </c>
      <c r="C1155" s="308" t="n">
        <f aca="false">IF(B1155&lt;&gt;"",MONTH(B1155),0)</f>
        <v>6</v>
      </c>
      <c r="D1155" s="3" t="n">
        <f aca="false">VLOOKUP($B1155,data!$A$6:$M$15000,5)</f>
        <v>392000</v>
      </c>
    </row>
    <row r="1156" customFormat="false" ht="11.25" hidden="false" customHeight="false" outlineLevel="0" collapsed="false">
      <c r="A1156" s="199" t="n">
        <v>36699</v>
      </c>
      <c r="B1156" s="192" t="n">
        <v>36699</v>
      </c>
      <c r="C1156" s="308" t="n">
        <f aca="false">IF(B1156&lt;&gt;"",MONTH(B1156),0)</f>
        <v>6</v>
      </c>
      <c r="D1156" s="3" t="n">
        <f aca="false">VLOOKUP($B1156,data!$A$6:$M$15000,5)</f>
        <v>354000</v>
      </c>
    </row>
    <row r="1157" customFormat="false" ht="11.25" hidden="false" customHeight="false" outlineLevel="0" collapsed="false">
      <c r="A1157" s="199" t="n">
        <v>36700</v>
      </c>
      <c r="B1157" s="192" t="n">
        <v>36700</v>
      </c>
      <c r="C1157" s="308" t="n">
        <f aca="false">IF(B1157&lt;&gt;"",MONTH(B1157),0)</f>
        <v>6</v>
      </c>
      <c r="D1157" s="3" t="n">
        <f aca="false">VLOOKUP($B1157,data!$A$6:$M$15000,5)</f>
        <v>431000</v>
      </c>
    </row>
    <row r="1158" customFormat="false" ht="11.25" hidden="false" customHeight="false" outlineLevel="0" collapsed="false">
      <c r="A1158" s="199" t="n">
        <v>36701</v>
      </c>
      <c r="B1158" s="192" t="n">
        <v>36701</v>
      </c>
      <c r="C1158" s="308" t="n">
        <f aca="false">IF(B1158&lt;&gt;"",MONTH(B1158),0)</f>
        <v>6</v>
      </c>
      <c r="D1158" s="3" t="n">
        <f aca="false">VLOOKUP($B1158,data!$A$6:$M$15000,5)</f>
        <v>479000</v>
      </c>
    </row>
    <row r="1159" customFormat="false" ht="11.25" hidden="false" customHeight="false" outlineLevel="0" collapsed="false">
      <c r="A1159" s="199" t="n">
        <v>36702</v>
      </c>
      <c r="B1159" s="192" t="n">
        <v>36702</v>
      </c>
      <c r="C1159" s="308" t="n">
        <f aca="false">IF(B1159&lt;&gt;"",MONTH(B1159),0)</f>
        <v>6</v>
      </c>
      <c r="D1159" s="3" t="n">
        <f aca="false">VLOOKUP($B1159,data!$A$6:$M$15000,5)</f>
        <v>486000</v>
      </c>
    </row>
    <row r="1160" customFormat="false" ht="11.25" hidden="false" customHeight="false" outlineLevel="0" collapsed="false">
      <c r="A1160" s="199" t="n">
        <v>36703</v>
      </c>
      <c r="B1160" s="192" t="n">
        <v>36703</v>
      </c>
      <c r="C1160" s="308" t="n">
        <f aca="false">IF(B1160&lt;&gt;"",MONTH(B1160),0)</f>
        <v>6</v>
      </c>
      <c r="D1160" s="3" t="n">
        <f aca="false">VLOOKUP($B1160,data!$A$6:$M$15000,5)</f>
        <v>456000</v>
      </c>
    </row>
    <row r="1161" customFormat="false" ht="11.25" hidden="false" customHeight="false" outlineLevel="0" collapsed="false">
      <c r="A1161" s="199" t="n">
        <v>36704</v>
      </c>
      <c r="B1161" s="192" t="n">
        <v>36704</v>
      </c>
      <c r="C1161" s="308" t="n">
        <f aca="false">IF(B1161&lt;&gt;"",MONTH(B1161),0)</f>
        <v>6</v>
      </c>
      <c r="D1161" s="3" t="n">
        <f aca="false">VLOOKUP($B1161,data!$A$6:$M$15000,5)</f>
        <v>457000</v>
      </c>
    </row>
    <row r="1162" customFormat="false" ht="11.25" hidden="false" customHeight="false" outlineLevel="0" collapsed="false">
      <c r="A1162" s="199" t="n">
        <v>36705</v>
      </c>
      <c r="B1162" s="192" t="n">
        <v>36705</v>
      </c>
      <c r="C1162" s="308" t="n">
        <f aca="false">IF(B1162&lt;&gt;"",MONTH(B1162),0)</f>
        <v>6</v>
      </c>
      <c r="D1162" s="3" t="n">
        <f aca="false">VLOOKUP($B1162,data!$A$6:$M$15000,5)</f>
        <v>436000</v>
      </c>
    </row>
    <row r="1163" customFormat="false" ht="11.25" hidden="false" customHeight="false" outlineLevel="0" collapsed="false">
      <c r="A1163" s="199" t="n">
        <v>36706</v>
      </c>
      <c r="B1163" s="192" t="n">
        <v>36706</v>
      </c>
      <c r="C1163" s="308" t="n">
        <f aca="false">IF(B1163&lt;&gt;"",MONTH(B1163),0)</f>
        <v>6</v>
      </c>
      <c r="D1163" s="3" t="n">
        <f aca="false">VLOOKUP($B1163,data!$A$6:$M$15000,5)</f>
        <v>363000</v>
      </c>
    </row>
    <row r="1164" customFormat="false" ht="11.25" hidden="false" customHeight="false" outlineLevel="0" collapsed="false">
      <c r="A1164" s="199" t="n">
        <v>36707</v>
      </c>
      <c r="B1164" s="192" t="n">
        <v>36707</v>
      </c>
      <c r="C1164" s="308" t="n">
        <f aca="false">IF(B1164&lt;&gt;"",MONTH(B1164),0)</f>
        <v>6</v>
      </c>
      <c r="D1164" s="3" t="n">
        <f aca="false">VLOOKUP($B1164,data!$A$6:$M$15000,5)</f>
        <v>393000</v>
      </c>
    </row>
    <row r="1165" customFormat="false" ht="11.25" hidden="false" customHeight="false" outlineLevel="0" collapsed="false">
      <c r="A1165" s="199" t="n">
        <v>36708</v>
      </c>
      <c r="B1165" s="192" t="n">
        <v>36708</v>
      </c>
      <c r="C1165" s="308" t="n">
        <f aca="false">IF(B1165&lt;&gt;"",MONTH(B1165),0)</f>
        <v>7</v>
      </c>
      <c r="D1165" s="3" t="n">
        <f aca="false">VLOOKUP($B1165,data!$A$6:$M$15000,5)</f>
        <v>495000</v>
      </c>
    </row>
    <row r="1166" customFormat="false" ht="11.25" hidden="false" customHeight="false" outlineLevel="0" collapsed="false">
      <c r="A1166" s="199" t="n">
        <v>36709</v>
      </c>
      <c r="B1166" s="192" t="n">
        <v>36709</v>
      </c>
      <c r="C1166" s="308" t="n">
        <f aca="false">IF(B1166&lt;&gt;"",MONTH(B1166),0)</f>
        <v>7</v>
      </c>
      <c r="D1166" s="3" t="n">
        <f aca="false">VLOOKUP($B1166,data!$A$6:$M$15000,5)</f>
        <v>491000</v>
      </c>
    </row>
    <row r="1167" customFormat="false" ht="11.25" hidden="false" customHeight="false" outlineLevel="0" collapsed="false">
      <c r="A1167" s="199" t="n">
        <v>36710</v>
      </c>
      <c r="B1167" s="192" t="n">
        <v>36710</v>
      </c>
      <c r="C1167" s="308" t="n">
        <f aca="false">IF(B1167&lt;&gt;"",MONTH(B1167),0)</f>
        <v>7</v>
      </c>
      <c r="D1167" s="3" t="n">
        <f aca="false">VLOOKUP($B1167,data!$A$6:$M$15000,5)</f>
        <v>499000</v>
      </c>
    </row>
    <row r="1168" customFormat="false" ht="11.25" hidden="false" customHeight="false" outlineLevel="0" collapsed="false">
      <c r="A1168" s="199" t="n">
        <v>36711</v>
      </c>
      <c r="B1168" s="192" t="n">
        <v>36711</v>
      </c>
      <c r="C1168" s="308" t="n">
        <f aca="false">IF(B1168&lt;&gt;"",MONTH(B1168),0)</f>
        <v>7</v>
      </c>
      <c r="D1168" s="3" t="n">
        <f aca="false">VLOOKUP($B1168,data!$A$6:$M$15000,5)</f>
        <v>474000</v>
      </c>
    </row>
    <row r="1169" customFormat="false" ht="11.25" hidden="false" customHeight="false" outlineLevel="0" collapsed="false">
      <c r="A1169" s="199" t="n">
        <v>36712</v>
      </c>
      <c r="B1169" s="192" t="n">
        <v>36712</v>
      </c>
      <c r="C1169" s="308" t="n">
        <f aca="false">IF(B1169&lt;&gt;"",MONTH(B1169),0)</f>
        <v>7</v>
      </c>
      <c r="D1169" s="3" t="n">
        <f aca="false">VLOOKUP($B1169,data!$A$6:$M$15000,5)</f>
        <v>475000</v>
      </c>
    </row>
    <row r="1170" customFormat="false" ht="11.25" hidden="false" customHeight="false" outlineLevel="0" collapsed="false">
      <c r="A1170" s="199" t="n">
        <v>36713</v>
      </c>
      <c r="B1170" s="192" t="n">
        <v>36713</v>
      </c>
      <c r="C1170" s="308" t="n">
        <f aca="false">IF(B1170&lt;&gt;"",MONTH(B1170),0)</f>
        <v>7</v>
      </c>
      <c r="D1170" s="3" t="n">
        <f aca="false">VLOOKUP($B1170,data!$A$6:$M$15000,5)</f>
        <v>462000</v>
      </c>
    </row>
    <row r="1171" customFormat="false" ht="11.25" hidden="false" customHeight="false" outlineLevel="0" collapsed="false">
      <c r="A1171" s="199" t="n">
        <v>36714</v>
      </c>
      <c r="B1171" s="192" t="n">
        <v>36714</v>
      </c>
      <c r="C1171" s="308" t="n">
        <f aca="false">IF(B1171&lt;&gt;"",MONTH(B1171),0)</f>
        <v>7</v>
      </c>
      <c r="D1171" s="3" t="n">
        <f aca="false">VLOOKUP($B1171,data!$A$6:$M$15000,5)</f>
        <v>457000</v>
      </c>
    </row>
    <row r="1172" customFormat="false" ht="11.25" hidden="false" customHeight="false" outlineLevel="0" collapsed="false">
      <c r="A1172" s="199" t="n">
        <v>36715</v>
      </c>
      <c r="B1172" s="192" t="n">
        <v>36715</v>
      </c>
      <c r="C1172" s="308" t="n">
        <f aca="false">IF(B1172&lt;&gt;"",MONTH(B1172),0)</f>
        <v>7</v>
      </c>
      <c r="D1172" s="3" t="n">
        <f aca="false">VLOOKUP($B1172,data!$A$6:$M$15000,5)</f>
        <v>428000</v>
      </c>
    </row>
    <row r="1173" customFormat="false" ht="11.25" hidden="false" customHeight="false" outlineLevel="0" collapsed="false">
      <c r="A1173" s="199" t="n">
        <v>36716</v>
      </c>
      <c r="B1173" s="192" t="n">
        <v>36716</v>
      </c>
      <c r="C1173" s="308" t="n">
        <f aca="false">IF(B1173&lt;&gt;"",MONTH(B1173),0)</f>
        <v>7</v>
      </c>
      <c r="D1173" s="3" t="n">
        <f aca="false">VLOOKUP($B1173,data!$A$6:$M$15000,5)</f>
        <v>431000</v>
      </c>
    </row>
    <row r="1174" customFormat="false" ht="11.25" hidden="false" customHeight="false" outlineLevel="0" collapsed="false">
      <c r="A1174" s="199" t="n">
        <v>36717</v>
      </c>
      <c r="B1174" s="192" t="n">
        <v>36717</v>
      </c>
      <c r="C1174" s="308" t="n">
        <f aca="false">IF(B1174&lt;&gt;"",MONTH(B1174),0)</f>
        <v>7</v>
      </c>
      <c r="D1174" s="3" t="n">
        <f aca="false">VLOOKUP($B1174,data!$A$6:$M$15000,5)</f>
        <v>403000</v>
      </c>
    </row>
    <row r="1175" customFormat="false" ht="11.25" hidden="false" customHeight="false" outlineLevel="0" collapsed="false">
      <c r="A1175" s="199" t="n">
        <v>36718</v>
      </c>
      <c r="B1175" s="192" t="n">
        <v>36718</v>
      </c>
      <c r="C1175" s="308" t="n">
        <f aca="false">IF(B1175&lt;&gt;"",MONTH(B1175),0)</f>
        <v>7</v>
      </c>
      <c r="D1175" s="3" t="n">
        <f aca="false">VLOOKUP($B1175,data!$A$6:$M$15000,5)</f>
        <v>416000</v>
      </c>
    </row>
    <row r="1176" customFormat="false" ht="11.25" hidden="false" customHeight="false" outlineLevel="0" collapsed="false">
      <c r="A1176" s="199" t="n">
        <v>36719</v>
      </c>
      <c r="B1176" s="192" t="n">
        <v>36719</v>
      </c>
      <c r="C1176" s="308" t="n">
        <f aca="false">IF(B1176&lt;&gt;"",MONTH(B1176),0)</f>
        <v>7</v>
      </c>
      <c r="D1176" s="3" t="n">
        <f aca="false">VLOOKUP($B1176,data!$A$6:$M$15000,5)</f>
        <v>389000</v>
      </c>
    </row>
    <row r="1177" customFormat="false" ht="11.25" hidden="false" customHeight="false" outlineLevel="0" collapsed="false">
      <c r="A1177" s="199" t="n">
        <v>36720</v>
      </c>
      <c r="B1177" s="192" t="n">
        <v>36720</v>
      </c>
      <c r="C1177" s="308" t="n">
        <f aca="false">IF(B1177&lt;&gt;"",MONTH(B1177),0)</f>
        <v>7</v>
      </c>
      <c r="D1177" s="3" t="n">
        <f aca="false">VLOOKUP($B1177,data!$A$6:$M$15000,5)</f>
        <v>406000</v>
      </c>
    </row>
    <row r="1178" customFormat="false" ht="11.25" hidden="false" customHeight="false" outlineLevel="0" collapsed="false">
      <c r="A1178" s="199" t="n">
        <v>36721</v>
      </c>
      <c r="B1178" s="192" t="n">
        <v>36721</v>
      </c>
      <c r="C1178" s="308" t="n">
        <f aca="false">IF(B1178&lt;&gt;"",MONTH(B1178),0)</f>
        <v>7</v>
      </c>
      <c r="D1178" s="3" t="n">
        <f aca="false">VLOOKUP($B1178,data!$A$6:$M$15000,5)</f>
        <v>393000</v>
      </c>
    </row>
    <row r="1179" customFormat="false" ht="11.25" hidden="false" customHeight="false" outlineLevel="0" collapsed="false">
      <c r="A1179" s="199" t="n">
        <v>36722</v>
      </c>
      <c r="B1179" s="192" t="n">
        <v>36722</v>
      </c>
      <c r="C1179" s="308" t="n">
        <f aca="false">IF(B1179&lt;&gt;"",MONTH(B1179),0)</f>
        <v>7</v>
      </c>
      <c r="D1179" s="3" t="n">
        <f aca="false">VLOOKUP($B1179,data!$A$6:$M$15000,5)</f>
        <v>374000</v>
      </c>
    </row>
    <row r="1180" customFormat="false" ht="11.25" hidden="false" customHeight="false" outlineLevel="0" collapsed="false">
      <c r="A1180" s="199" t="n">
        <v>36723</v>
      </c>
      <c r="B1180" s="192" t="n">
        <v>36723</v>
      </c>
      <c r="C1180" s="308" t="n">
        <f aca="false">IF(B1180&lt;&gt;"",MONTH(B1180),0)</f>
        <v>7</v>
      </c>
      <c r="D1180" s="3" t="n">
        <f aca="false">VLOOKUP($B1180,data!$A$6:$M$15000,5)</f>
        <v>394000</v>
      </c>
    </row>
    <row r="1181" customFormat="false" ht="11.25" hidden="false" customHeight="false" outlineLevel="0" collapsed="false">
      <c r="A1181" s="199" t="n">
        <v>36724</v>
      </c>
      <c r="B1181" s="192" t="n">
        <v>36724</v>
      </c>
      <c r="C1181" s="308" t="n">
        <f aca="false">IF(B1181&lt;&gt;"",MONTH(B1181),0)</f>
        <v>7</v>
      </c>
      <c r="D1181" s="3" t="n">
        <f aca="false">VLOOKUP($B1181,data!$A$6:$M$15000,5)</f>
        <v>390000</v>
      </c>
    </row>
    <row r="1182" customFormat="false" ht="11.25" hidden="false" customHeight="false" outlineLevel="0" collapsed="false">
      <c r="A1182" s="199" t="n">
        <v>36725</v>
      </c>
      <c r="B1182" s="192" t="n">
        <v>36725</v>
      </c>
      <c r="C1182" s="308" t="n">
        <f aca="false">IF(B1182&lt;&gt;"",MONTH(B1182),0)</f>
        <v>7</v>
      </c>
      <c r="D1182" s="3" t="n">
        <f aca="false">VLOOKUP($B1182,data!$A$6:$M$15000,5)</f>
        <v>337000</v>
      </c>
    </row>
    <row r="1183" customFormat="false" ht="11.25" hidden="false" customHeight="false" outlineLevel="0" collapsed="false">
      <c r="A1183" s="199" t="n">
        <v>36726</v>
      </c>
      <c r="B1183" s="192" t="n">
        <v>36726</v>
      </c>
      <c r="C1183" s="308" t="n">
        <f aca="false">IF(B1183&lt;&gt;"",MONTH(B1183),0)</f>
        <v>7</v>
      </c>
      <c r="D1183" s="3" t="n">
        <f aca="false">VLOOKUP($B1183,data!$A$6:$M$15000,5)</f>
        <v>324000</v>
      </c>
    </row>
    <row r="1184" customFormat="false" ht="11.25" hidden="false" customHeight="false" outlineLevel="0" collapsed="false">
      <c r="A1184" s="199" t="n">
        <v>36727</v>
      </c>
      <c r="B1184" s="192" t="n">
        <v>36727</v>
      </c>
      <c r="C1184" s="308" t="n">
        <f aca="false">IF(B1184&lt;&gt;"",MONTH(B1184),0)</f>
        <v>7</v>
      </c>
      <c r="D1184" s="3" t="n">
        <f aca="false">VLOOKUP($B1184,data!$A$6:$M$15000,5)</f>
        <v>283000</v>
      </c>
    </row>
    <row r="1185" customFormat="false" ht="11.25" hidden="false" customHeight="false" outlineLevel="0" collapsed="false">
      <c r="A1185" s="199" t="n">
        <v>36728</v>
      </c>
      <c r="B1185" s="192" t="n">
        <v>36728</v>
      </c>
      <c r="C1185" s="308" t="n">
        <f aca="false">IF(B1185&lt;&gt;"",MONTH(B1185),0)</f>
        <v>7</v>
      </c>
      <c r="D1185" s="3" t="n">
        <f aca="false">VLOOKUP($B1185,data!$A$6:$M$15000,5)</f>
        <v>327000</v>
      </c>
    </row>
    <row r="1186" customFormat="false" ht="11.25" hidden="false" customHeight="false" outlineLevel="0" collapsed="false">
      <c r="A1186" s="199" t="n">
        <v>36729</v>
      </c>
      <c r="B1186" s="192" t="n">
        <v>36729</v>
      </c>
      <c r="C1186" s="308" t="n">
        <f aca="false">IF(B1186&lt;&gt;"",MONTH(B1186),0)</f>
        <v>7</v>
      </c>
      <c r="D1186" s="3" t="n">
        <f aca="false">VLOOKUP($B1186,data!$A$6:$M$15000,5)</f>
        <v>349000</v>
      </c>
    </row>
    <row r="1187" customFormat="false" ht="11.25" hidden="false" customHeight="false" outlineLevel="0" collapsed="false">
      <c r="A1187" s="199" t="n">
        <v>36730</v>
      </c>
      <c r="B1187" s="192" t="n">
        <v>36730</v>
      </c>
      <c r="C1187" s="308" t="n">
        <f aca="false">IF(B1187&lt;&gt;"",MONTH(B1187),0)</f>
        <v>7</v>
      </c>
      <c r="D1187" s="3" t="n">
        <f aca="false">VLOOKUP($B1187,data!$A$6:$M$15000,5)</f>
        <v>375000</v>
      </c>
    </row>
    <row r="1188" customFormat="false" ht="11.25" hidden="false" customHeight="false" outlineLevel="0" collapsed="false">
      <c r="A1188" s="199" t="n">
        <v>36731</v>
      </c>
      <c r="B1188" s="192" t="n">
        <v>36731</v>
      </c>
      <c r="C1188" s="308" t="n">
        <f aca="false">IF(B1188&lt;&gt;"",MONTH(B1188),0)</f>
        <v>7</v>
      </c>
      <c r="D1188" s="3" t="n">
        <f aca="false">VLOOKUP($B1188,data!$A$6:$M$15000,5)</f>
        <v>340000</v>
      </c>
    </row>
    <row r="1189" customFormat="false" ht="11.25" hidden="false" customHeight="false" outlineLevel="0" collapsed="false">
      <c r="A1189" s="199" t="n">
        <v>36732</v>
      </c>
      <c r="B1189" s="192" t="n">
        <v>36732</v>
      </c>
      <c r="C1189" s="308" t="n">
        <f aca="false">IF(B1189&lt;&gt;"",MONTH(B1189),0)</f>
        <v>7</v>
      </c>
      <c r="D1189" s="3" t="n">
        <f aca="false">VLOOKUP($B1189,data!$A$6:$M$15000,5)</f>
        <v>395000</v>
      </c>
    </row>
    <row r="1190" customFormat="false" ht="11.25" hidden="false" customHeight="false" outlineLevel="0" collapsed="false">
      <c r="A1190" s="199" t="n">
        <v>36733</v>
      </c>
      <c r="B1190" s="192" t="n">
        <v>36733</v>
      </c>
      <c r="C1190" s="308" t="n">
        <f aca="false">IF(B1190&lt;&gt;"",MONTH(B1190),0)</f>
        <v>7</v>
      </c>
      <c r="D1190" s="3" t="n">
        <f aca="false">VLOOKUP($B1190,data!$A$6:$M$15000,5)</f>
        <v>328000</v>
      </c>
    </row>
    <row r="1191" customFormat="false" ht="11.25" hidden="false" customHeight="false" outlineLevel="0" collapsed="false">
      <c r="A1191" s="199" t="n">
        <v>36734</v>
      </c>
      <c r="B1191" s="192" t="n">
        <v>36734</v>
      </c>
      <c r="C1191" s="308" t="n">
        <f aca="false">IF(B1191&lt;&gt;"",MONTH(B1191),0)</f>
        <v>7</v>
      </c>
      <c r="D1191" s="3" t="n">
        <f aca="false">VLOOKUP($B1191,data!$A$6:$M$15000,5)</f>
        <v>376000</v>
      </c>
    </row>
    <row r="1192" customFormat="false" ht="11.25" hidden="false" customHeight="false" outlineLevel="0" collapsed="false">
      <c r="A1192" s="199" t="n">
        <v>36735</v>
      </c>
      <c r="B1192" s="192" t="n">
        <v>36735</v>
      </c>
      <c r="C1192" s="308" t="n">
        <f aca="false">IF(B1192&lt;&gt;"",MONTH(B1192),0)</f>
        <v>7</v>
      </c>
      <c r="D1192" s="3" t="n">
        <f aca="false">VLOOKUP($B1192,data!$A$6:$M$15000,5)</f>
        <v>340000</v>
      </c>
    </row>
    <row r="1193" customFormat="false" ht="11.25" hidden="false" customHeight="false" outlineLevel="0" collapsed="false">
      <c r="A1193" s="199" t="n">
        <v>36736</v>
      </c>
      <c r="B1193" s="192" t="n">
        <v>36736</v>
      </c>
      <c r="C1193" s="308" t="n">
        <f aca="false">IF(B1193&lt;&gt;"",MONTH(B1193),0)</f>
        <v>7</v>
      </c>
      <c r="D1193" s="3" t="n">
        <f aca="false">VLOOKUP($B1193,data!$A$6:$M$15000,5)</f>
        <v>346000</v>
      </c>
    </row>
    <row r="1194" customFormat="false" ht="11.25" hidden="false" customHeight="false" outlineLevel="0" collapsed="false">
      <c r="A1194" s="199" t="n">
        <v>36737</v>
      </c>
      <c r="B1194" s="192" t="n">
        <v>36737</v>
      </c>
      <c r="C1194" s="308" t="n">
        <f aca="false">IF(B1194&lt;&gt;"",MONTH(B1194),0)</f>
        <v>7</v>
      </c>
      <c r="D1194" s="3" t="n">
        <f aca="false">VLOOKUP($B1194,data!$A$6:$M$15000,5)</f>
        <v>341000</v>
      </c>
    </row>
    <row r="1195" customFormat="false" ht="11.25" hidden="false" customHeight="false" outlineLevel="0" collapsed="false">
      <c r="A1195" s="199" t="n">
        <v>36738</v>
      </c>
      <c r="B1195" s="192" t="n">
        <v>36738</v>
      </c>
      <c r="C1195" s="308" t="n">
        <f aca="false">IF(B1195&lt;&gt;"",MONTH(B1195),0)</f>
        <v>7</v>
      </c>
      <c r="D1195" s="3" t="n">
        <f aca="false">VLOOKUP($B1195,data!$A$6:$M$15000,5)</f>
        <v>342000</v>
      </c>
    </row>
    <row r="1196" customFormat="false" ht="11.25" hidden="false" customHeight="false" outlineLevel="0" collapsed="false">
      <c r="A1196" s="199" t="n">
        <v>36739</v>
      </c>
      <c r="B1196" s="192" t="n">
        <v>36739</v>
      </c>
      <c r="C1196" s="308" t="n">
        <f aca="false">IF(B1196&lt;&gt;"",MONTH(B1196),0)</f>
        <v>8</v>
      </c>
      <c r="D1196" s="3" t="n">
        <f aca="false">VLOOKUP($B1196,data!$A$6:$M$15000,5)</f>
        <v>345000</v>
      </c>
    </row>
    <row r="1197" customFormat="false" ht="11.25" hidden="false" customHeight="false" outlineLevel="0" collapsed="false">
      <c r="A1197" s="199" t="n">
        <v>36740</v>
      </c>
      <c r="B1197" s="192" t="n">
        <v>36740</v>
      </c>
      <c r="C1197" s="308" t="n">
        <f aca="false">IF(B1197&lt;&gt;"",MONTH(B1197),0)</f>
        <v>8</v>
      </c>
      <c r="D1197" s="3" t="n">
        <f aca="false">VLOOKUP($B1197,data!$A$6:$M$15000,5)</f>
        <v>348000</v>
      </c>
    </row>
    <row r="1198" customFormat="false" ht="11.25" hidden="false" customHeight="false" outlineLevel="0" collapsed="false">
      <c r="A1198" s="199" t="n">
        <v>36741</v>
      </c>
      <c r="B1198" s="192" t="n">
        <v>36741</v>
      </c>
      <c r="C1198" s="308" t="n">
        <f aca="false">IF(B1198&lt;&gt;"",MONTH(B1198),0)</f>
        <v>8</v>
      </c>
      <c r="D1198" s="3" t="n">
        <f aca="false">VLOOKUP($B1198,data!$A$6:$M$15000,5)</f>
        <v>369000</v>
      </c>
    </row>
    <row r="1199" customFormat="false" ht="11.25" hidden="false" customHeight="false" outlineLevel="0" collapsed="false">
      <c r="A1199" s="199" t="n">
        <v>36742</v>
      </c>
      <c r="B1199" s="192" t="n">
        <v>36742</v>
      </c>
      <c r="C1199" s="308" t="n">
        <f aca="false">IF(B1199&lt;&gt;"",MONTH(B1199),0)</f>
        <v>8</v>
      </c>
      <c r="D1199" s="3" t="n">
        <f aca="false">VLOOKUP($B1199,data!$A$6:$M$15000,5)</f>
        <v>394000</v>
      </c>
    </row>
    <row r="1200" customFormat="false" ht="11.25" hidden="false" customHeight="false" outlineLevel="0" collapsed="false">
      <c r="A1200" s="199" t="n">
        <v>36743</v>
      </c>
      <c r="B1200" s="192" t="n">
        <v>36743</v>
      </c>
      <c r="C1200" s="308" t="n">
        <f aca="false">IF(B1200&lt;&gt;"",MONTH(B1200),0)</f>
        <v>8</v>
      </c>
      <c r="D1200" s="3" t="n">
        <f aca="false">VLOOKUP($B1200,data!$A$6:$M$15000,5)</f>
        <v>388000</v>
      </c>
    </row>
    <row r="1201" customFormat="false" ht="11.25" hidden="false" customHeight="false" outlineLevel="0" collapsed="false">
      <c r="A1201" s="199" t="n">
        <v>36744</v>
      </c>
      <c r="B1201" s="192" t="n">
        <v>36744</v>
      </c>
      <c r="C1201" s="308" t="n">
        <f aca="false">IF(B1201&lt;&gt;"",MONTH(B1201),0)</f>
        <v>8</v>
      </c>
      <c r="D1201" s="3" t="n">
        <f aca="false">VLOOKUP($B1201,data!$A$6:$M$15000,5)</f>
        <v>377000</v>
      </c>
    </row>
    <row r="1202" customFormat="false" ht="11.25" hidden="false" customHeight="false" outlineLevel="0" collapsed="false">
      <c r="A1202" s="199" t="n">
        <v>36745</v>
      </c>
      <c r="B1202" s="192" t="n">
        <v>36745</v>
      </c>
      <c r="C1202" s="308" t="n">
        <f aca="false">IF(B1202&lt;&gt;"",MONTH(B1202),0)</f>
        <v>8</v>
      </c>
      <c r="D1202" s="3" t="n">
        <f aca="false">VLOOKUP($B1202,data!$A$6:$M$15000,5)</f>
        <v>359000</v>
      </c>
    </row>
    <row r="1203" customFormat="false" ht="11.25" hidden="false" customHeight="false" outlineLevel="0" collapsed="false">
      <c r="A1203" s="199" t="n">
        <v>36746</v>
      </c>
      <c r="B1203" s="192" t="n">
        <v>36746</v>
      </c>
      <c r="C1203" s="308" t="n">
        <f aca="false">IF(B1203&lt;&gt;"",MONTH(B1203),0)</f>
        <v>8</v>
      </c>
      <c r="D1203" s="3" t="n">
        <f aca="false">VLOOKUP($B1203,data!$A$6:$M$15000,5)</f>
        <v>354000</v>
      </c>
    </row>
    <row r="1204" customFormat="false" ht="11.25" hidden="false" customHeight="false" outlineLevel="0" collapsed="false">
      <c r="A1204" s="199" t="n">
        <v>36747</v>
      </c>
      <c r="B1204" s="192" t="n">
        <v>36747</v>
      </c>
      <c r="C1204" s="308" t="n">
        <f aca="false">IF(B1204&lt;&gt;"",MONTH(B1204),0)</f>
        <v>8</v>
      </c>
      <c r="D1204" s="3" t="n">
        <f aca="false">VLOOKUP($B1204,data!$A$6:$M$15000,5)</f>
        <v>365000</v>
      </c>
    </row>
    <row r="1205" customFormat="false" ht="11.25" hidden="false" customHeight="false" outlineLevel="0" collapsed="false">
      <c r="A1205" s="199" t="n">
        <v>36748</v>
      </c>
      <c r="B1205" s="192" t="n">
        <v>36748</v>
      </c>
      <c r="C1205" s="308" t="n">
        <f aca="false">IF(B1205&lt;&gt;"",MONTH(B1205),0)</f>
        <v>8</v>
      </c>
      <c r="D1205" s="3" t="n">
        <f aca="false">VLOOKUP($B1205,data!$A$6:$M$15000,5)</f>
        <v>328000</v>
      </c>
    </row>
    <row r="1206" customFormat="false" ht="11.25" hidden="false" customHeight="false" outlineLevel="0" collapsed="false">
      <c r="A1206" s="199" t="n">
        <v>36749</v>
      </c>
      <c r="B1206" s="192" t="n">
        <v>36749</v>
      </c>
      <c r="C1206" s="308" t="n">
        <f aca="false">IF(B1206&lt;&gt;"",MONTH(B1206),0)</f>
        <v>8</v>
      </c>
      <c r="D1206" s="3" t="n">
        <f aca="false">VLOOKUP($B1206,data!$A$6:$M$15000,5)</f>
        <v>337000</v>
      </c>
    </row>
    <row r="1207" customFormat="false" ht="11.25" hidden="false" customHeight="false" outlineLevel="0" collapsed="false">
      <c r="A1207" s="199" t="n">
        <v>36750</v>
      </c>
      <c r="B1207" s="192" t="n">
        <v>36750</v>
      </c>
      <c r="C1207" s="308" t="n">
        <f aca="false">IF(B1207&lt;&gt;"",MONTH(B1207),0)</f>
        <v>8</v>
      </c>
      <c r="D1207" s="3" t="n">
        <f aca="false">VLOOKUP($B1207,data!$A$6:$M$15000,5)</f>
        <v>371000</v>
      </c>
    </row>
    <row r="1208" customFormat="false" ht="11.25" hidden="false" customHeight="false" outlineLevel="0" collapsed="false">
      <c r="A1208" s="199" t="n">
        <v>36751</v>
      </c>
      <c r="B1208" s="192" t="n">
        <v>36751</v>
      </c>
      <c r="C1208" s="308" t="n">
        <f aca="false">IF(B1208&lt;&gt;"",MONTH(B1208),0)</f>
        <v>8</v>
      </c>
      <c r="D1208" s="3" t="n">
        <f aca="false">VLOOKUP($B1208,data!$A$6:$M$15000,5)</f>
        <v>364000</v>
      </c>
    </row>
    <row r="1209" customFormat="false" ht="11.25" hidden="false" customHeight="false" outlineLevel="0" collapsed="false">
      <c r="A1209" s="199" t="n">
        <v>36752</v>
      </c>
      <c r="B1209" s="192" t="n">
        <v>36752</v>
      </c>
      <c r="C1209" s="308" t="n">
        <f aca="false">IF(B1209&lt;&gt;"",MONTH(B1209),0)</f>
        <v>8</v>
      </c>
      <c r="D1209" s="3" t="n">
        <f aca="false">VLOOKUP($B1209,data!$A$6:$M$15000,5)</f>
        <v>347000</v>
      </c>
    </row>
    <row r="1210" customFormat="false" ht="11.25" hidden="false" customHeight="false" outlineLevel="0" collapsed="false">
      <c r="A1210" s="199" t="n">
        <v>36753</v>
      </c>
      <c r="B1210" s="192" t="n">
        <v>36753</v>
      </c>
      <c r="C1210" s="308" t="n">
        <f aca="false">IF(B1210&lt;&gt;"",MONTH(B1210),0)</f>
        <v>8</v>
      </c>
      <c r="D1210" s="3" t="n">
        <f aca="false">VLOOKUP($B1210,data!$A$6:$M$15000,5)</f>
        <v>355000</v>
      </c>
    </row>
    <row r="1211" customFormat="false" ht="11.25" hidden="false" customHeight="false" outlineLevel="0" collapsed="false">
      <c r="A1211" s="199" t="n">
        <v>36754</v>
      </c>
      <c r="B1211" s="192" t="n">
        <v>36754</v>
      </c>
      <c r="C1211" s="308" t="n">
        <f aca="false">IF(B1211&lt;&gt;"",MONTH(B1211),0)</f>
        <v>8</v>
      </c>
      <c r="D1211" s="3" t="n">
        <f aca="false">VLOOKUP($B1211,data!$A$6:$M$15000,5)</f>
        <v>335000</v>
      </c>
    </row>
    <row r="1212" customFormat="false" ht="11.25" hidden="false" customHeight="false" outlineLevel="0" collapsed="false">
      <c r="A1212" s="199" t="n">
        <v>36755</v>
      </c>
      <c r="B1212" s="192" t="n">
        <v>36755</v>
      </c>
      <c r="C1212" s="308" t="n">
        <f aca="false">IF(B1212&lt;&gt;"",MONTH(B1212),0)</f>
        <v>8</v>
      </c>
      <c r="D1212" s="3" t="n">
        <f aca="false">VLOOKUP($B1212,data!$A$6:$M$15000,5)</f>
        <v>338000</v>
      </c>
    </row>
    <row r="1213" customFormat="false" ht="11.25" hidden="false" customHeight="false" outlineLevel="0" collapsed="false">
      <c r="A1213" s="199" t="n">
        <v>36756</v>
      </c>
      <c r="B1213" s="192" t="n">
        <v>36756</v>
      </c>
      <c r="C1213" s="308" t="n">
        <f aca="false">IF(B1213&lt;&gt;"",MONTH(B1213),0)</f>
        <v>8</v>
      </c>
      <c r="D1213" s="3" t="n">
        <f aca="false">VLOOKUP($B1213,data!$A$6:$M$15000,5)</f>
        <v>321000</v>
      </c>
    </row>
    <row r="1214" customFormat="false" ht="11.25" hidden="false" customHeight="false" outlineLevel="0" collapsed="false">
      <c r="A1214" s="199" t="n">
        <v>36757</v>
      </c>
      <c r="B1214" s="192" t="n">
        <v>36757</v>
      </c>
      <c r="C1214" s="308" t="n">
        <f aca="false">IF(B1214&lt;&gt;"",MONTH(B1214),0)</f>
        <v>8</v>
      </c>
      <c r="D1214" s="3" t="n">
        <f aca="false">VLOOKUP($B1214,data!$A$6:$M$15000,5)</f>
        <v>351000</v>
      </c>
    </row>
    <row r="1215" customFormat="false" ht="11.25" hidden="false" customHeight="false" outlineLevel="0" collapsed="false">
      <c r="A1215" s="199" t="n">
        <v>36758</v>
      </c>
      <c r="B1215" s="192" t="n">
        <v>36758</v>
      </c>
      <c r="C1215" s="308" t="n">
        <f aca="false">IF(B1215&lt;&gt;"",MONTH(B1215),0)</f>
        <v>8</v>
      </c>
      <c r="D1215" s="3" t="n">
        <f aca="false">VLOOKUP($B1215,data!$A$6:$M$15000,5)</f>
        <v>340000</v>
      </c>
    </row>
    <row r="1216" customFormat="false" ht="11.25" hidden="false" customHeight="false" outlineLevel="0" collapsed="false">
      <c r="A1216" s="199" t="n">
        <v>36759</v>
      </c>
      <c r="B1216" s="192" t="n">
        <v>36759</v>
      </c>
      <c r="C1216" s="308" t="n">
        <f aca="false">IF(B1216&lt;&gt;"",MONTH(B1216),0)</f>
        <v>8</v>
      </c>
      <c r="D1216" s="3" t="n">
        <f aca="false">VLOOKUP($B1216,data!$A$6:$M$15000,5)</f>
        <v>331000</v>
      </c>
    </row>
    <row r="1217" customFormat="false" ht="11.25" hidden="false" customHeight="false" outlineLevel="0" collapsed="false">
      <c r="A1217" s="199" t="n">
        <v>36760</v>
      </c>
      <c r="B1217" s="192" t="n">
        <v>36760</v>
      </c>
      <c r="C1217" s="308" t="n">
        <f aca="false">IF(B1217&lt;&gt;"",MONTH(B1217),0)</f>
        <v>8</v>
      </c>
      <c r="D1217" s="3" t="n">
        <f aca="false">VLOOKUP($B1217,data!$A$6:$M$15000,5)</f>
        <v>321000</v>
      </c>
    </row>
    <row r="1218" customFormat="false" ht="11.25" hidden="false" customHeight="false" outlineLevel="0" collapsed="false">
      <c r="A1218" s="199" t="n">
        <v>36761</v>
      </c>
      <c r="B1218" s="192" t="n">
        <v>36761</v>
      </c>
      <c r="C1218" s="308" t="n">
        <f aca="false">IF(B1218&lt;&gt;"",MONTH(B1218),0)</f>
        <v>8</v>
      </c>
      <c r="D1218" s="3" t="n">
        <f aca="false">VLOOKUP($B1218,data!$A$6:$M$15000,5)</f>
        <v>315000</v>
      </c>
    </row>
    <row r="1219" customFormat="false" ht="11.25" hidden="false" customHeight="false" outlineLevel="0" collapsed="false">
      <c r="A1219" s="199" t="n">
        <v>36762</v>
      </c>
      <c r="B1219" s="192" t="n">
        <v>36762</v>
      </c>
      <c r="C1219" s="308" t="n">
        <f aca="false">IF(B1219&lt;&gt;"",MONTH(B1219),0)</f>
        <v>8</v>
      </c>
      <c r="D1219" s="3" t="n">
        <f aca="false">VLOOKUP($B1219,data!$A$6:$M$15000,5)</f>
        <v>330000</v>
      </c>
    </row>
    <row r="1220" customFormat="false" ht="11.25" hidden="false" customHeight="false" outlineLevel="0" collapsed="false">
      <c r="A1220" s="199" t="n">
        <v>36763</v>
      </c>
      <c r="B1220" s="192" t="n">
        <v>36763</v>
      </c>
      <c r="C1220" s="308" t="n">
        <f aca="false">IF(B1220&lt;&gt;"",MONTH(B1220),0)</f>
        <v>8</v>
      </c>
      <c r="D1220" s="3" t="n">
        <f aca="false">VLOOKUP($B1220,data!$A$6:$M$15000,5)</f>
        <v>302000</v>
      </c>
    </row>
    <row r="1221" customFormat="false" ht="11.25" hidden="false" customHeight="false" outlineLevel="0" collapsed="false">
      <c r="A1221" s="199" t="n">
        <v>36764</v>
      </c>
      <c r="B1221" s="192" t="n">
        <v>36764</v>
      </c>
      <c r="C1221" s="308" t="n">
        <f aca="false">IF(B1221&lt;&gt;"",MONTH(B1221),0)</f>
        <v>8</v>
      </c>
      <c r="D1221" s="3" t="n">
        <f aca="false">VLOOKUP($B1221,data!$A$6:$M$15000,5)</f>
        <v>331000</v>
      </c>
    </row>
    <row r="1222" customFormat="false" ht="11.25" hidden="false" customHeight="false" outlineLevel="0" collapsed="false">
      <c r="A1222" s="199" t="n">
        <v>36765</v>
      </c>
      <c r="B1222" s="192" t="n">
        <v>36765</v>
      </c>
      <c r="C1222" s="308" t="n">
        <f aca="false">IF(B1222&lt;&gt;"",MONTH(B1222),0)</f>
        <v>8</v>
      </c>
      <c r="D1222" s="3" t="n">
        <f aca="false">VLOOKUP($B1222,data!$A$6:$M$15000,5)</f>
        <v>354000</v>
      </c>
    </row>
    <row r="1223" customFormat="false" ht="11.25" hidden="false" customHeight="false" outlineLevel="0" collapsed="false">
      <c r="A1223" s="199" t="n">
        <v>36766</v>
      </c>
      <c r="B1223" s="192" t="n">
        <v>36766</v>
      </c>
      <c r="C1223" s="308" t="n">
        <f aca="false">IF(B1223&lt;&gt;"",MONTH(B1223),0)</f>
        <v>8</v>
      </c>
      <c r="D1223" s="3" t="n">
        <f aca="false">VLOOKUP($B1223,data!$A$6:$M$15000,5)</f>
        <v>299000</v>
      </c>
    </row>
    <row r="1224" customFormat="false" ht="11.25" hidden="false" customHeight="false" outlineLevel="0" collapsed="false">
      <c r="A1224" s="199" t="n">
        <v>36767</v>
      </c>
      <c r="B1224" s="192" t="n">
        <v>36767</v>
      </c>
      <c r="C1224" s="308" t="n">
        <f aca="false">IF(B1224&lt;&gt;"",MONTH(B1224),0)</f>
        <v>8</v>
      </c>
      <c r="D1224" s="3" t="n">
        <f aca="false">VLOOKUP($B1224,data!$A$6:$M$15000,5)</f>
        <v>315000</v>
      </c>
    </row>
    <row r="1225" customFormat="false" ht="11.25" hidden="false" customHeight="false" outlineLevel="0" collapsed="false">
      <c r="A1225" s="199" t="n">
        <v>36768</v>
      </c>
      <c r="B1225" s="192" t="n">
        <v>36768</v>
      </c>
      <c r="C1225" s="308" t="n">
        <f aca="false">IF(B1225&lt;&gt;"",MONTH(B1225),0)</f>
        <v>8</v>
      </c>
      <c r="D1225" s="3" t="n">
        <f aca="false">VLOOKUP($B1225,data!$A$6:$M$15000,5)</f>
        <v>325000</v>
      </c>
    </row>
    <row r="1226" customFormat="false" ht="11.25" hidden="false" customHeight="false" outlineLevel="0" collapsed="false">
      <c r="A1226" s="199" t="n">
        <v>36769</v>
      </c>
      <c r="B1226" s="192" t="n">
        <v>36769</v>
      </c>
      <c r="C1226" s="308" t="n">
        <f aca="false">IF(B1226&lt;&gt;"",MONTH(B1226),0)</f>
        <v>8</v>
      </c>
      <c r="D1226" s="3" t="n">
        <f aca="false">VLOOKUP($B1226,data!$A$6:$M$15000,5)</f>
        <v>355000</v>
      </c>
    </row>
    <row r="1227" customFormat="false" ht="11.25" hidden="false" customHeight="false" outlineLevel="0" collapsed="false">
      <c r="A1227" s="199" t="n">
        <v>36770</v>
      </c>
      <c r="B1227" s="192" t="n">
        <v>36770</v>
      </c>
      <c r="C1227" s="308" t="n">
        <f aca="false">IF(B1227&lt;&gt;"",MONTH(B1227),0)</f>
        <v>9</v>
      </c>
      <c r="D1227" s="3" t="n">
        <f aca="false">VLOOKUP($B1227,data!$A$6:$M$15000,5)</f>
        <v>417000</v>
      </c>
    </row>
    <row r="1228" customFormat="false" ht="11.25" hidden="false" customHeight="false" outlineLevel="0" collapsed="false">
      <c r="A1228" s="199" t="n">
        <v>36771</v>
      </c>
      <c r="B1228" s="192" t="n">
        <v>36771</v>
      </c>
      <c r="C1228" s="308" t="n">
        <f aca="false">IF(B1228&lt;&gt;"",MONTH(B1228),0)</f>
        <v>9</v>
      </c>
      <c r="D1228" s="3" t="n">
        <f aca="false">VLOOKUP($B1228,data!$A$6:$M$15000,5)</f>
        <v>363000</v>
      </c>
    </row>
    <row r="1229" customFormat="false" ht="11.25" hidden="false" customHeight="false" outlineLevel="0" collapsed="false">
      <c r="A1229" s="199" t="n">
        <v>36772</v>
      </c>
      <c r="B1229" s="192" t="n">
        <v>36772</v>
      </c>
      <c r="C1229" s="308" t="n">
        <f aca="false">IF(B1229&lt;&gt;"",MONTH(B1229),0)</f>
        <v>9</v>
      </c>
      <c r="D1229" s="3" t="n">
        <f aca="false">VLOOKUP($B1229,data!$A$6:$M$15000,5)</f>
        <v>434000</v>
      </c>
    </row>
    <row r="1230" customFormat="false" ht="11.25" hidden="false" customHeight="false" outlineLevel="0" collapsed="false">
      <c r="A1230" s="199" t="n">
        <v>36773</v>
      </c>
      <c r="B1230" s="192" t="n">
        <v>36773</v>
      </c>
      <c r="C1230" s="308" t="n">
        <f aca="false">IF(B1230&lt;&gt;"",MONTH(B1230),0)</f>
        <v>9</v>
      </c>
      <c r="D1230" s="3" t="n">
        <f aca="false">VLOOKUP($B1230,data!$A$6:$M$15000,5)</f>
        <v>416000</v>
      </c>
    </row>
    <row r="1231" customFormat="false" ht="11.25" hidden="false" customHeight="false" outlineLevel="0" collapsed="false">
      <c r="A1231" s="199" t="n">
        <v>36774</v>
      </c>
      <c r="B1231" s="192" t="n">
        <v>36774</v>
      </c>
      <c r="C1231" s="308" t="n">
        <f aca="false">IF(B1231&lt;&gt;"",MONTH(B1231),0)</f>
        <v>9</v>
      </c>
      <c r="D1231" s="3" t="n">
        <f aca="false">VLOOKUP($B1231,data!$A$6:$M$15000,5)</f>
        <v>390000</v>
      </c>
    </row>
    <row r="1232" customFormat="false" ht="11.25" hidden="false" customHeight="false" outlineLevel="0" collapsed="false">
      <c r="A1232" s="199" t="n">
        <v>36775</v>
      </c>
      <c r="B1232" s="192" t="n">
        <v>36775</v>
      </c>
      <c r="C1232" s="308" t="n">
        <f aca="false">IF(B1232&lt;&gt;"",MONTH(B1232),0)</f>
        <v>9</v>
      </c>
      <c r="D1232" s="3" t="n">
        <f aca="false">VLOOKUP($B1232,data!$A$6:$M$15000,5)</f>
        <v>367000</v>
      </c>
    </row>
    <row r="1233" customFormat="false" ht="11.25" hidden="false" customHeight="false" outlineLevel="0" collapsed="false">
      <c r="A1233" s="199" t="n">
        <v>36776</v>
      </c>
      <c r="B1233" s="192" t="n">
        <v>36776</v>
      </c>
      <c r="C1233" s="308" t="n">
        <f aca="false">IF(B1233&lt;&gt;"",MONTH(B1233),0)</f>
        <v>9</v>
      </c>
      <c r="D1233" s="3" t="n">
        <f aca="false">VLOOKUP($B1233,data!$A$6:$M$15000,5)</f>
        <v>373000</v>
      </c>
    </row>
    <row r="1234" customFormat="false" ht="11.25" hidden="false" customHeight="false" outlineLevel="0" collapsed="false">
      <c r="A1234" s="199" t="n">
        <v>36777</v>
      </c>
      <c r="B1234" s="192" t="n">
        <v>36777</v>
      </c>
      <c r="C1234" s="308" t="n">
        <f aca="false">IF(B1234&lt;&gt;"",MONTH(B1234),0)</f>
        <v>9</v>
      </c>
      <c r="D1234" s="3" t="n">
        <f aca="false">VLOOKUP($B1234,data!$A$6:$M$15000,5)</f>
        <v>378000</v>
      </c>
    </row>
    <row r="1235" customFormat="false" ht="11.25" hidden="false" customHeight="false" outlineLevel="0" collapsed="false">
      <c r="A1235" s="199" t="n">
        <v>36778</v>
      </c>
      <c r="B1235" s="192" t="n">
        <v>36778</v>
      </c>
      <c r="C1235" s="308" t="n">
        <f aca="false">IF(B1235&lt;&gt;"",MONTH(B1235),0)</f>
        <v>9</v>
      </c>
      <c r="D1235" s="3" t="n">
        <f aca="false">VLOOKUP($B1235,data!$A$6:$M$15000,5)</f>
        <v>369000</v>
      </c>
    </row>
    <row r="1236" customFormat="false" ht="11.25" hidden="false" customHeight="false" outlineLevel="0" collapsed="false">
      <c r="A1236" s="199" t="n">
        <v>36779</v>
      </c>
      <c r="B1236" s="192" t="n">
        <v>36779</v>
      </c>
      <c r="C1236" s="308" t="n">
        <f aca="false">IF(B1236&lt;&gt;"",MONTH(B1236),0)</f>
        <v>9</v>
      </c>
      <c r="D1236" s="3" t="n">
        <f aca="false">VLOOKUP($B1236,data!$A$6:$M$15000,5)</f>
        <v>382000</v>
      </c>
    </row>
    <row r="1237" customFormat="false" ht="11.25" hidden="false" customHeight="false" outlineLevel="0" collapsed="false">
      <c r="A1237" s="199" t="n">
        <v>36780</v>
      </c>
      <c r="B1237" s="192" t="n">
        <v>36780</v>
      </c>
      <c r="C1237" s="308" t="n">
        <f aca="false">IF(B1237&lt;&gt;"",MONTH(B1237),0)</f>
        <v>9</v>
      </c>
      <c r="D1237" s="3" t="n">
        <f aca="false">VLOOKUP($B1237,data!$A$6:$M$15000,5)</f>
        <v>340000</v>
      </c>
    </row>
    <row r="1238" customFormat="false" ht="11.25" hidden="false" customHeight="false" outlineLevel="0" collapsed="false">
      <c r="A1238" s="199" t="n">
        <v>36781</v>
      </c>
      <c r="B1238" s="192" t="n">
        <v>36781</v>
      </c>
      <c r="C1238" s="308" t="n">
        <f aca="false">IF(B1238&lt;&gt;"",MONTH(B1238),0)</f>
        <v>9</v>
      </c>
      <c r="D1238" s="3" t="n">
        <f aca="false">VLOOKUP($B1238,data!$A$6:$M$15000,5)</f>
        <v>357000</v>
      </c>
    </row>
    <row r="1239" customFormat="false" ht="11.25" hidden="false" customHeight="false" outlineLevel="0" collapsed="false">
      <c r="A1239" s="199" t="n">
        <v>36782</v>
      </c>
      <c r="B1239" s="192" t="n">
        <v>36782</v>
      </c>
      <c r="C1239" s="308" t="n">
        <f aca="false">IF(B1239&lt;&gt;"",MONTH(B1239),0)</f>
        <v>9</v>
      </c>
      <c r="D1239" s="3" t="n">
        <f aca="false">VLOOKUP($B1239,data!$A$6:$M$15000,5)</f>
        <v>337000</v>
      </c>
    </row>
    <row r="1240" customFormat="false" ht="11.25" hidden="false" customHeight="false" outlineLevel="0" collapsed="false">
      <c r="A1240" s="199" t="n">
        <v>36783</v>
      </c>
      <c r="B1240" s="192" t="n">
        <v>36783</v>
      </c>
      <c r="C1240" s="308" t="n">
        <f aca="false">IF(B1240&lt;&gt;"",MONTH(B1240),0)</f>
        <v>9</v>
      </c>
      <c r="D1240" s="3" t="n">
        <f aca="false">VLOOKUP($B1240,data!$A$6:$M$15000,5)</f>
        <v>341000</v>
      </c>
    </row>
    <row r="1241" customFormat="false" ht="11.25" hidden="false" customHeight="false" outlineLevel="0" collapsed="false">
      <c r="A1241" s="199" t="n">
        <v>36784</v>
      </c>
      <c r="B1241" s="192" t="n">
        <v>36784</v>
      </c>
      <c r="C1241" s="308" t="n">
        <f aca="false">IF(B1241&lt;&gt;"",MONTH(B1241),0)</f>
        <v>9</v>
      </c>
      <c r="D1241" s="3" t="n">
        <f aca="false">VLOOKUP($B1241,data!$A$6:$M$15000,5)</f>
        <v>295000</v>
      </c>
    </row>
    <row r="1242" customFormat="false" ht="11.25" hidden="false" customHeight="false" outlineLevel="0" collapsed="false">
      <c r="A1242" s="199" t="n">
        <v>36785</v>
      </c>
      <c r="B1242" s="192" t="n">
        <v>36785</v>
      </c>
      <c r="C1242" s="308" t="n">
        <f aca="false">IF(B1242&lt;&gt;"",MONTH(B1242),0)</f>
        <v>9</v>
      </c>
      <c r="D1242" s="3" t="n">
        <f aca="false">VLOOKUP($B1242,data!$A$6:$M$15000,5)</f>
        <v>329000</v>
      </c>
    </row>
    <row r="1243" customFormat="false" ht="11.25" hidden="false" customHeight="false" outlineLevel="0" collapsed="false">
      <c r="A1243" s="199" t="n">
        <v>36786</v>
      </c>
      <c r="B1243" s="192" t="n">
        <v>36786</v>
      </c>
      <c r="C1243" s="308" t="n">
        <f aca="false">IF(B1243&lt;&gt;"",MONTH(B1243),0)</f>
        <v>9</v>
      </c>
      <c r="D1243" s="3" t="n">
        <f aca="false">VLOOKUP($B1243,data!$A$6:$M$15000,5)</f>
        <v>301000</v>
      </c>
    </row>
    <row r="1244" customFormat="false" ht="11.25" hidden="false" customHeight="false" outlineLevel="0" collapsed="false">
      <c r="A1244" s="199" t="n">
        <v>36787</v>
      </c>
      <c r="B1244" s="192" t="n">
        <v>36787</v>
      </c>
      <c r="C1244" s="308" t="n">
        <f aca="false">IF(B1244&lt;&gt;"",MONTH(B1244),0)</f>
        <v>9</v>
      </c>
      <c r="D1244" s="3" t="n">
        <f aca="false">VLOOKUP($B1244,data!$A$6:$M$15000,5)</f>
        <v>261000</v>
      </c>
    </row>
    <row r="1245" customFormat="false" ht="11.25" hidden="false" customHeight="false" outlineLevel="0" collapsed="false">
      <c r="A1245" s="199" t="n">
        <v>36788</v>
      </c>
      <c r="B1245" s="192" t="n">
        <v>36788</v>
      </c>
      <c r="C1245" s="308" t="n">
        <f aca="false">IF(B1245&lt;&gt;"",MONTH(B1245),0)</f>
        <v>9</v>
      </c>
      <c r="D1245" s="3" t="n">
        <f aca="false">VLOOKUP($B1245,data!$A$6:$M$15000,5)</f>
        <v>294000</v>
      </c>
    </row>
    <row r="1246" customFormat="false" ht="11.25" hidden="false" customHeight="false" outlineLevel="0" collapsed="false">
      <c r="A1246" s="199" t="n">
        <v>36789</v>
      </c>
      <c r="B1246" s="192" t="n">
        <v>36789</v>
      </c>
      <c r="C1246" s="308" t="n">
        <f aca="false">IF(B1246&lt;&gt;"",MONTH(B1246),0)</f>
        <v>9</v>
      </c>
      <c r="D1246" s="3" t="n">
        <f aca="false">VLOOKUP($B1246,data!$A$6:$M$15000,5)</f>
        <v>313000</v>
      </c>
    </row>
    <row r="1247" customFormat="false" ht="11.25" hidden="false" customHeight="false" outlineLevel="0" collapsed="false">
      <c r="A1247" s="199" t="n">
        <v>36790</v>
      </c>
      <c r="B1247" s="192" t="n">
        <v>36790</v>
      </c>
      <c r="C1247" s="308" t="n">
        <f aca="false">IF(B1247&lt;&gt;"",MONTH(B1247),0)</f>
        <v>9</v>
      </c>
      <c r="D1247" s="3" t="n">
        <f aca="false">VLOOKUP($B1247,data!$A$6:$M$15000,5)</f>
        <v>314000</v>
      </c>
    </row>
    <row r="1248" customFormat="false" ht="11.25" hidden="false" customHeight="false" outlineLevel="0" collapsed="false">
      <c r="A1248" s="199" t="n">
        <v>36791</v>
      </c>
      <c r="B1248" s="192" t="n">
        <v>36791</v>
      </c>
      <c r="C1248" s="308" t="n">
        <f aca="false">IF(B1248&lt;&gt;"",MONTH(B1248),0)</f>
        <v>9</v>
      </c>
      <c r="D1248" s="3" t="n">
        <f aca="false">VLOOKUP($B1248,data!$A$6:$M$15000,5)</f>
        <v>339000</v>
      </c>
    </row>
    <row r="1249" customFormat="false" ht="11.25" hidden="false" customHeight="false" outlineLevel="0" collapsed="false">
      <c r="A1249" s="199" t="n">
        <v>36792</v>
      </c>
      <c r="B1249" s="192" t="n">
        <v>36792</v>
      </c>
      <c r="C1249" s="308" t="n">
        <f aca="false">IF(B1249&lt;&gt;"",MONTH(B1249),0)</f>
        <v>9</v>
      </c>
      <c r="D1249" s="3" t="n">
        <f aca="false">VLOOKUP($B1249,data!$A$6:$M$15000,5)</f>
        <v>395000</v>
      </c>
    </row>
    <row r="1250" customFormat="false" ht="11.25" hidden="false" customHeight="false" outlineLevel="0" collapsed="false">
      <c r="A1250" s="199" t="n">
        <v>36793</v>
      </c>
      <c r="B1250" s="192" t="n">
        <v>36793</v>
      </c>
      <c r="C1250" s="308" t="n">
        <f aca="false">IF(B1250&lt;&gt;"",MONTH(B1250),0)</f>
        <v>9</v>
      </c>
      <c r="D1250" s="3" t="n">
        <f aca="false">VLOOKUP($B1250,data!$A$6:$M$15000,5)</f>
        <v>366000</v>
      </c>
    </row>
    <row r="1251" customFormat="false" ht="11.25" hidden="false" customHeight="false" outlineLevel="0" collapsed="false">
      <c r="A1251" s="199" t="n">
        <v>36794</v>
      </c>
      <c r="B1251" s="192" t="n">
        <v>36794</v>
      </c>
      <c r="C1251" s="308" t="n">
        <f aca="false">IF(B1251&lt;&gt;"",MONTH(B1251),0)</f>
        <v>9</v>
      </c>
      <c r="D1251" s="3" t="n">
        <f aca="false">VLOOKUP($B1251,data!$A$6:$M$15000,5)</f>
        <v>324000</v>
      </c>
    </row>
    <row r="1252" customFormat="false" ht="11.25" hidden="false" customHeight="false" outlineLevel="0" collapsed="false">
      <c r="A1252" s="199" t="n">
        <v>36795</v>
      </c>
      <c r="B1252" s="192" t="n">
        <v>36795</v>
      </c>
      <c r="C1252" s="308" t="n">
        <f aca="false">IF(B1252&lt;&gt;"",MONTH(B1252),0)</f>
        <v>9</v>
      </c>
      <c r="D1252" s="3" t="n">
        <f aca="false">VLOOKUP($B1252,data!$A$6:$M$15000,5)</f>
        <v>326000</v>
      </c>
    </row>
    <row r="1253" customFormat="false" ht="11.25" hidden="false" customHeight="false" outlineLevel="0" collapsed="false">
      <c r="A1253" s="199" t="n">
        <v>36796</v>
      </c>
      <c r="B1253" s="192" t="n">
        <v>36796</v>
      </c>
      <c r="C1253" s="308" t="n">
        <f aca="false">IF(B1253&lt;&gt;"",MONTH(B1253),0)</f>
        <v>9</v>
      </c>
      <c r="D1253" s="3" t="n">
        <f aca="false">VLOOKUP($B1253,data!$A$6:$M$15000,5)</f>
        <v>377000</v>
      </c>
    </row>
    <row r="1254" customFormat="false" ht="11.25" hidden="false" customHeight="false" outlineLevel="0" collapsed="false">
      <c r="A1254" s="199" t="n">
        <v>36797</v>
      </c>
      <c r="B1254" s="192" t="n">
        <v>36797</v>
      </c>
      <c r="C1254" s="308" t="n">
        <f aca="false">IF(B1254&lt;&gt;"",MONTH(B1254),0)</f>
        <v>9</v>
      </c>
      <c r="D1254" s="3" t="n">
        <f aca="false">VLOOKUP($B1254,data!$A$6:$M$15000,5)</f>
        <v>298000</v>
      </c>
    </row>
    <row r="1255" customFormat="false" ht="11.25" hidden="false" customHeight="false" outlineLevel="0" collapsed="false">
      <c r="A1255" s="199" t="n">
        <v>36798</v>
      </c>
      <c r="B1255" s="192" t="n">
        <v>36798</v>
      </c>
      <c r="C1255" s="308" t="n">
        <f aca="false">IF(B1255&lt;&gt;"",MONTH(B1255),0)</f>
        <v>9</v>
      </c>
      <c r="D1255" s="3" t="n">
        <f aca="false">VLOOKUP($B1255,data!$A$6:$M$15000,5)</f>
        <v>335000</v>
      </c>
    </row>
    <row r="1256" customFormat="false" ht="11.25" hidden="false" customHeight="false" outlineLevel="0" collapsed="false">
      <c r="A1256" s="199" t="n">
        <v>36799</v>
      </c>
      <c r="B1256" s="192" t="n">
        <v>36799</v>
      </c>
      <c r="C1256" s="308" t="n">
        <f aca="false">IF(B1256&lt;&gt;"",MONTH(B1256),0)</f>
        <v>9</v>
      </c>
      <c r="D1256" s="3" t="n">
        <f aca="false">VLOOKUP($B1256,data!$A$6:$M$15000,5)</f>
        <v>372000</v>
      </c>
    </row>
    <row r="1257" customFormat="false" ht="11.25" hidden="false" customHeight="false" outlineLevel="0" collapsed="false">
      <c r="A1257" s="199" t="n">
        <v>36800</v>
      </c>
      <c r="B1257" s="192" t="n">
        <v>36800</v>
      </c>
      <c r="C1257" s="308" t="n">
        <f aca="false">IF(B1257&lt;&gt;"",MONTH(B1257),0)</f>
        <v>10</v>
      </c>
      <c r="D1257" s="3" t="n">
        <f aca="false">VLOOKUP($B1257,data!$A$6:$M$15000,5)</f>
        <v>381000</v>
      </c>
    </row>
    <row r="1258" customFormat="false" ht="11.25" hidden="false" customHeight="false" outlineLevel="0" collapsed="false">
      <c r="A1258" s="199" t="n">
        <v>36801</v>
      </c>
      <c r="B1258" s="192" t="n">
        <v>36801</v>
      </c>
      <c r="C1258" s="308" t="n">
        <f aca="false">IF(B1258&lt;&gt;"",MONTH(B1258),0)</f>
        <v>10</v>
      </c>
      <c r="D1258" s="3" t="n">
        <f aca="false">VLOOKUP($B1258,data!$A$6:$M$15000,5)</f>
        <v>360000</v>
      </c>
    </row>
    <row r="1259" customFormat="false" ht="11.25" hidden="false" customHeight="false" outlineLevel="0" collapsed="false">
      <c r="A1259" s="199" t="n">
        <v>36802</v>
      </c>
      <c r="B1259" s="192" t="n">
        <v>36802</v>
      </c>
      <c r="C1259" s="308" t="n">
        <f aca="false">IF(B1259&lt;&gt;"",MONTH(B1259),0)</f>
        <v>10</v>
      </c>
      <c r="D1259" s="3" t="n">
        <f aca="false">VLOOKUP($B1259,data!$A$6:$M$15000,5)</f>
        <v>249000</v>
      </c>
    </row>
    <row r="1260" customFormat="false" ht="11.25" hidden="false" customHeight="false" outlineLevel="0" collapsed="false">
      <c r="A1260" s="199" t="n">
        <v>36803</v>
      </c>
      <c r="B1260" s="192" t="n">
        <v>36803</v>
      </c>
      <c r="C1260" s="308" t="n">
        <f aca="false">IF(B1260&lt;&gt;"",MONTH(B1260),0)</f>
        <v>10</v>
      </c>
      <c r="D1260" s="3" t="n">
        <f aca="false">VLOOKUP($B1260,data!$A$6:$M$15000,5)</f>
        <v>311000</v>
      </c>
    </row>
    <row r="1261" customFormat="false" ht="11.25" hidden="false" customHeight="false" outlineLevel="0" collapsed="false">
      <c r="A1261" s="199" t="n">
        <v>36804</v>
      </c>
      <c r="B1261" s="192" t="n">
        <v>36804</v>
      </c>
      <c r="C1261" s="308" t="n">
        <f aca="false">IF(B1261&lt;&gt;"",MONTH(B1261),0)</f>
        <v>10</v>
      </c>
      <c r="D1261" s="3" t="n">
        <f aca="false">VLOOKUP($B1261,data!$A$6:$M$15000,5)</f>
        <v>352000</v>
      </c>
    </row>
    <row r="1262" customFormat="false" ht="11.25" hidden="false" customHeight="false" outlineLevel="0" collapsed="false">
      <c r="A1262" s="199" t="n">
        <v>36805</v>
      </c>
      <c r="B1262" s="192" t="n">
        <v>36805</v>
      </c>
      <c r="C1262" s="308" t="n">
        <f aca="false">IF(B1262&lt;&gt;"",MONTH(B1262),0)</f>
        <v>10</v>
      </c>
      <c r="D1262" s="3" t="n">
        <f aca="false">VLOOKUP($B1262,data!$A$6:$M$15000,5)</f>
        <v>344000</v>
      </c>
    </row>
    <row r="1263" customFormat="false" ht="11.25" hidden="false" customHeight="false" outlineLevel="0" collapsed="false">
      <c r="A1263" s="199" t="n">
        <v>36806</v>
      </c>
      <c r="B1263" s="192" t="n">
        <v>36806</v>
      </c>
      <c r="C1263" s="308" t="n">
        <f aca="false">IF(B1263&lt;&gt;"",MONTH(B1263),0)</f>
        <v>10</v>
      </c>
      <c r="D1263" s="3" t="n">
        <f aca="false">VLOOKUP($B1263,data!$A$6:$M$15000,5)</f>
        <v>443000</v>
      </c>
    </row>
    <row r="1264" customFormat="false" ht="11.25" hidden="false" customHeight="false" outlineLevel="0" collapsed="false">
      <c r="A1264" s="199" t="n">
        <v>36807</v>
      </c>
      <c r="B1264" s="192" t="n">
        <v>36807</v>
      </c>
      <c r="C1264" s="308" t="n">
        <f aca="false">IF(B1264&lt;&gt;"",MONTH(B1264),0)</f>
        <v>10</v>
      </c>
      <c r="D1264" s="3" t="n">
        <f aca="false">VLOOKUP($B1264,data!$A$6:$M$15000,5)</f>
        <v>411000</v>
      </c>
    </row>
    <row r="1265" customFormat="false" ht="11.25" hidden="false" customHeight="false" outlineLevel="0" collapsed="false">
      <c r="A1265" s="199" t="n">
        <v>36808</v>
      </c>
      <c r="B1265" s="192" t="n">
        <v>36808</v>
      </c>
      <c r="C1265" s="308" t="n">
        <f aca="false">IF(B1265&lt;&gt;"",MONTH(B1265),0)</f>
        <v>10</v>
      </c>
      <c r="D1265" s="3" t="n">
        <f aca="false">VLOOKUP($B1265,data!$A$6:$M$15000,5)</f>
        <v>400000</v>
      </c>
    </row>
    <row r="1266" customFormat="false" ht="11.25" hidden="false" customHeight="false" outlineLevel="0" collapsed="false">
      <c r="A1266" s="199" t="n">
        <v>36809</v>
      </c>
      <c r="B1266" s="192" t="n">
        <v>36809</v>
      </c>
      <c r="C1266" s="308" t="n">
        <f aca="false">IF(B1266&lt;&gt;"",MONTH(B1266),0)</f>
        <v>10</v>
      </c>
      <c r="D1266" s="3" t="n">
        <f aca="false">VLOOKUP($B1266,data!$A$6:$M$15000,5)</f>
        <v>401000</v>
      </c>
    </row>
    <row r="1267" customFormat="false" ht="11.25" hidden="false" customHeight="false" outlineLevel="0" collapsed="false">
      <c r="A1267" s="199" t="n">
        <v>36810</v>
      </c>
      <c r="B1267" s="192" t="n">
        <v>36810</v>
      </c>
      <c r="C1267" s="308" t="n">
        <f aca="false">IF(B1267&lt;&gt;"",MONTH(B1267),0)</f>
        <v>10</v>
      </c>
      <c r="D1267" s="3" t="n">
        <f aca="false">VLOOKUP($B1267,data!$A$6:$M$15000,5)</f>
        <v>389000</v>
      </c>
    </row>
    <row r="1268" customFormat="false" ht="11.25" hidden="false" customHeight="false" outlineLevel="0" collapsed="false">
      <c r="A1268" s="199" t="n">
        <v>36811</v>
      </c>
      <c r="B1268" s="192" t="n">
        <v>36811</v>
      </c>
      <c r="C1268" s="308" t="n">
        <f aca="false">IF(B1268&lt;&gt;"",MONTH(B1268),0)</f>
        <v>10</v>
      </c>
      <c r="D1268" s="3" t="n">
        <f aca="false">VLOOKUP($B1268,data!$A$6:$M$15000,5)</f>
        <v>419000</v>
      </c>
    </row>
    <row r="1269" customFormat="false" ht="11.25" hidden="false" customHeight="false" outlineLevel="0" collapsed="false">
      <c r="A1269" s="199" t="n">
        <v>36812</v>
      </c>
      <c r="B1269" s="192" t="n">
        <v>36812</v>
      </c>
      <c r="C1269" s="308" t="n">
        <f aca="false">IF(B1269&lt;&gt;"",MONTH(B1269),0)</f>
        <v>10</v>
      </c>
      <c r="D1269" s="3" t="n">
        <f aca="false">VLOOKUP($B1269,data!$A$6:$M$15000,5)</f>
        <v>377000</v>
      </c>
    </row>
    <row r="1270" customFormat="false" ht="11.25" hidden="false" customHeight="false" outlineLevel="0" collapsed="false">
      <c r="A1270" s="199" t="n">
        <v>36813</v>
      </c>
      <c r="B1270" s="192" t="n">
        <v>36813</v>
      </c>
      <c r="C1270" s="308" t="n">
        <f aca="false">IF(B1270&lt;&gt;"",MONTH(B1270),0)</f>
        <v>10</v>
      </c>
      <c r="D1270" s="3" t="n">
        <f aca="false">VLOOKUP($B1270,data!$A$6:$M$15000,5)</f>
        <v>406000</v>
      </c>
    </row>
    <row r="1271" customFormat="false" ht="11.25" hidden="false" customHeight="false" outlineLevel="0" collapsed="false">
      <c r="A1271" s="199" t="n">
        <v>36814</v>
      </c>
      <c r="B1271" s="192" t="n">
        <v>36814</v>
      </c>
      <c r="C1271" s="308" t="n">
        <f aca="false">IF(B1271&lt;&gt;"",MONTH(B1271),0)</f>
        <v>10</v>
      </c>
      <c r="D1271" s="3" t="n">
        <f aca="false">VLOOKUP($B1271,data!$A$6:$M$15000,5)</f>
        <v>416000</v>
      </c>
    </row>
    <row r="1272" customFormat="false" ht="11.25" hidden="false" customHeight="false" outlineLevel="0" collapsed="false">
      <c r="A1272" s="199" t="n">
        <v>36815</v>
      </c>
      <c r="B1272" s="192" t="n">
        <v>36815</v>
      </c>
      <c r="C1272" s="308" t="n">
        <f aca="false">IF(B1272&lt;&gt;"",MONTH(B1272),0)</f>
        <v>10</v>
      </c>
      <c r="D1272" s="3" t="n">
        <f aca="false">VLOOKUP($B1272,data!$A$6:$M$15000,5)</f>
        <v>387000</v>
      </c>
    </row>
    <row r="1273" customFormat="false" ht="11.25" hidden="false" customHeight="false" outlineLevel="0" collapsed="false">
      <c r="A1273" s="199" t="n">
        <v>36816</v>
      </c>
      <c r="B1273" s="192" t="n">
        <v>36816</v>
      </c>
      <c r="C1273" s="308" t="n">
        <f aca="false">IF(B1273&lt;&gt;"",MONTH(B1273),0)</f>
        <v>10</v>
      </c>
      <c r="D1273" s="3" t="n">
        <f aca="false">VLOOKUP($B1273,data!$A$6:$M$15000,5)</f>
        <v>414000</v>
      </c>
    </row>
    <row r="1274" customFormat="false" ht="11.25" hidden="false" customHeight="false" outlineLevel="0" collapsed="false">
      <c r="A1274" s="199" t="n">
        <v>36817</v>
      </c>
      <c r="B1274" s="192" t="n">
        <v>36817</v>
      </c>
      <c r="C1274" s="308" t="n">
        <f aca="false">IF(B1274&lt;&gt;"",MONTH(B1274),0)</f>
        <v>10</v>
      </c>
      <c r="D1274" s="3" t="n">
        <f aca="false">VLOOKUP($B1274,data!$A$6:$M$15000,5)</f>
        <v>305000</v>
      </c>
    </row>
    <row r="1275" customFormat="false" ht="11.25" hidden="false" customHeight="false" outlineLevel="0" collapsed="false">
      <c r="A1275" s="199" t="n">
        <v>36818</v>
      </c>
      <c r="B1275" s="192" t="n">
        <v>36818</v>
      </c>
      <c r="C1275" s="308" t="n">
        <f aca="false">IF(B1275&lt;&gt;"",MONTH(B1275),0)</f>
        <v>10</v>
      </c>
      <c r="D1275" s="3" t="n">
        <f aca="false">VLOOKUP($B1275,data!$A$6:$M$15000,5)</f>
        <v>308000</v>
      </c>
    </row>
    <row r="1276" customFormat="false" ht="11.25" hidden="false" customHeight="false" outlineLevel="0" collapsed="false">
      <c r="A1276" s="199" t="n">
        <v>36819</v>
      </c>
      <c r="B1276" s="192" t="n">
        <v>36819</v>
      </c>
      <c r="C1276" s="308" t="n">
        <f aca="false">IF(B1276&lt;&gt;"",MONTH(B1276),0)</f>
        <v>10</v>
      </c>
      <c r="D1276" s="3" t="n">
        <f aca="false">VLOOKUP($B1276,data!$A$6:$M$15000,5)</f>
        <v>365000</v>
      </c>
    </row>
    <row r="1277" customFormat="false" ht="11.25" hidden="false" customHeight="false" outlineLevel="0" collapsed="false">
      <c r="A1277" s="199" t="n">
        <v>36820</v>
      </c>
      <c r="B1277" s="192" t="n">
        <v>36820</v>
      </c>
      <c r="C1277" s="308" t="n">
        <f aca="false">IF(B1277&lt;&gt;"",MONTH(B1277),0)</f>
        <v>10</v>
      </c>
      <c r="D1277" s="3" t="n">
        <f aca="false">VLOOKUP($B1277,data!$A$6:$M$15000,5)</f>
        <v>383000</v>
      </c>
    </row>
    <row r="1278" customFormat="false" ht="11.25" hidden="false" customHeight="false" outlineLevel="0" collapsed="false">
      <c r="A1278" s="199" t="n">
        <v>36821</v>
      </c>
      <c r="B1278" s="192" t="n">
        <v>36821</v>
      </c>
      <c r="C1278" s="308" t="n">
        <f aca="false">IF(B1278&lt;&gt;"",MONTH(B1278),0)</f>
        <v>10</v>
      </c>
      <c r="D1278" s="3" t="n">
        <f aca="false">VLOOKUP($B1278,data!$A$6:$M$15000,5)</f>
        <v>413000</v>
      </c>
    </row>
    <row r="1279" customFormat="false" ht="11.25" hidden="false" customHeight="false" outlineLevel="0" collapsed="false">
      <c r="A1279" s="199" t="n">
        <v>36822</v>
      </c>
      <c r="B1279" s="192" t="n">
        <v>36822</v>
      </c>
      <c r="C1279" s="308" t="n">
        <f aca="false">IF(B1279&lt;&gt;"",MONTH(B1279),0)</f>
        <v>10</v>
      </c>
      <c r="D1279" s="3" t="n">
        <f aca="false">VLOOKUP($B1279,data!$A$6:$M$15000,5)</f>
        <v>418000</v>
      </c>
    </row>
    <row r="1280" customFormat="false" ht="11.25" hidden="false" customHeight="false" outlineLevel="0" collapsed="false">
      <c r="A1280" s="199" t="n">
        <v>36823</v>
      </c>
      <c r="B1280" s="192" t="n">
        <v>36823</v>
      </c>
      <c r="C1280" s="308" t="n">
        <f aca="false">IF(B1280&lt;&gt;"",MONTH(B1280),0)</f>
        <v>10</v>
      </c>
      <c r="D1280" s="3" t="n">
        <f aca="false">VLOOKUP($B1280,data!$A$6:$M$15000,5)</f>
        <v>400000</v>
      </c>
    </row>
    <row r="1281" customFormat="false" ht="11.25" hidden="false" customHeight="false" outlineLevel="0" collapsed="false">
      <c r="A1281" s="199" t="n">
        <v>36824</v>
      </c>
      <c r="B1281" s="192" t="n">
        <v>36824</v>
      </c>
      <c r="C1281" s="308" t="n">
        <f aca="false">IF(B1281&lt;&gt;"",MONTH(B1281),0)</f>
        <v>10</v>
      </c>
      <c r="D1281" s="3" t="n">
        <f aca="false">VLOOKUP($B1281,data!$A$6:$M$15000,5)</f>
        <v>363000</v>
      </c>
    </row>
    <row r="1282" customFormat="false" ht="11.25" hidden="false" customHeight="false" outlineLevel="0" collapsed="false">
      <c r="A1282" s="199" t="n">
        <v>36825</v>
      </c>
      <c r="B1282" s="192" t="n">
        <v>36825</v>
      </c>
      <c r="C1282" s="308" t="n">
        <f aca="false">IF(B1282&lt;&gt;"",MONTH(B1282),0)</f>
        <v>10</v>
      </c>
      <c r="D1282" s="3" t="n">
        <f aca="false">VLOOKUP($B1282,data!$A$6:$M$15000,5)</f>
        <v>397000</v>
      </c>
    </row>
    <row r="1283" customFormat="false" ht="11.25" hidden="false" customHeight="false" outlineLevel="0" collapsed="false">
      <c r="A1283" s="199" t="n">
        <v>36826</v>
      </c>
      <c r="B1283" s="192" t="n">
        <v>36826</v>
      </c>
      <c r="C1283" s="308" t="n">
        <f aca="false">IF(B1283&lt;&gt;"",MONTH(B1283),0)</f>
        <v>10</v>
      </c>
      <c r="D1283" s="3" t="n">
        <f aca="false">VLOOKUP($B1283,data!$A$6:$M$15000,5)</f>
        <v>395000</v>
      </c>
    </row>
    <row r="1284" customFormat="false" ht="11.25" hidden="false" customHeight="false" outlineLevel="0" collapsed="false">
      <c r="A1284" s="199" t="n">
        <v>36827</v>
      </c>
      <c r="B1284" s="192" t="n">
        <v>36827</v>
      </c>
      <c r="C1284" s="308" t="n">
        <f aca="false">IF(B1284&lt;&gt;"",MONTH(B1284),0)</f>
        <v>10</v>
      </c>
      <c r="D1284" s="3" t="n">
        <f aca="false">VLOOKUP($B1284,data!$A$6:$M$15000,5)</f>
        <v>452000</v>
      </c>
    </row>
    <row r="1285" customFormat="false" ht="11.25" hidden="false" customHeight="false" outlineLevel="0" collapsed="false">
      <c r="A1285" s="199" t="n">
        <v>36828</v>
      </c>
      <c r="B1285" s="192" t="n">
        <v>36828</v>
      </c>
      <c r="C1285" s="308" t="n">
        <f aca="false">IF(B1285&lt;&gt;"",MONTH(B1285),0)</f>
        <v>10</v>
      </c>
      <c r="D1285" s="3" t="n">
        <f aca="false">VLOOKUP($B1285,data!$A$6:$M$15000,5)</f>
        <v>456000</v>
      </c>
    </row>
    <row r="1286" customFormat="false" ht="11.25" hidden="false" customHeight="false" outlineLevel="0" collapsed="false">
      <c r="A1286" s="199" t="n">
        <v>36829</v>
      </c>
      <c r="B1286" s="192" t="n">
        <v>36829</v>
      </c>
      <c r="C1286" s="308" t="n">
        <f aca="false">IF(B1286&lt;&gt;"",MONTH(B1286),0)</f>
        <v>10</v>
      </c>
      <c r="D1286" s="3" t="n">
        <f aca="false">VLOOKUP($B1286,data!$A$6:$M$15000,5)</f>
        <v>369000</v>
      </c>
    </row>
    <row r="1287" customFormat="false" ht="11.25" hidden="false" customHeight="false" outlineLevel="0" collapsed="false">
      <c r="A1287" s="199" t="n">
        <v>36830</v>
      </c>
      <c r="B1287" s="192" t="n">
        <v>36830</v>
      </c>
      <c r="C1287" s="308" t="n">
        <f aca="false">IF(B1287&lt;&gt;"",MONTH(B1287),0)</f>
        <v>10</v>
      </c>
      <c r="D1287" s="3" t="n">
        <f aca="false">VLOOKUP($B1287,data!$A$6:$M$15000,5)</f>
        <v>415000</v>
      </c>
    </row>
    <row r="1288" customFormat="false" ht="11.25" hidden="false" customHeight="false" outlineLevel="0" collapsed="false">
      <c r="A1288" s="199" t="n">
        <v>36831</v>
      </c>
      <c r="B1288" s="192" t="n">
        <v>36831</v>
      </c>
      <c r="C1288" s="308" t="n">
        <f aca="false">IF(B1288&lt;&gt;"",MONTH(B1288),0)</f>
        <v>11</v>
      </c>
      <c r="D1288" s="3" t="n">
        <f aca="false">VLOOKUP($B1288,data!$A$6:$M$15000,5)</f>
        <v>325000</v>
      </c>
    </row>
    <row r="1289" customFormat="false" ht="11.25" hidden="false" customHeight="false" outlineLevel="0" collapsed="false">
      <c r="A1289" s="199" t="n">
        <v>36832</v>
      </c>
      <c r="B1289" s="192" t="n">
        <v>36832</v>
      </c>
      <c r="C1289" s="308" t="n">
        <f aca="false">IF(B1289&lt;&gt;"",MONTH(B1289),0)</f>
        <v>11</v>
      </c>
      <c r="D1289" s="3" t="n">
        <f aca="false">VLOOKUP($B1289,data!$A$6:$M$15000,5)</f>
        <v>258000</v>
      </c>
    </row>
    <row r="1290" customFormat="false" ht="11.25" hidden="false" customHeight="false" outlineLevel="0" collapsed="false">
      <c r="A1290" s="199" t="n">
        <v>36833</v>
      </c>
      <c r="B1290" s="192" t="n">
        <v>36833</v>
      </c>
      <c r="C1290" s="308" t="n">
        <f aca="false">IF(B1290&lt;&gt;"",MONTH(B1290),0)</f>
        <v>11</v>
      </c>
      <c r="D1290" s="3" t="n">
        <f aca="false">VLOOKUP($B1290,data!$A$6:$M$15000,5)</f>
        <v>286000</v>
      </c>
    </row>
    <row r="1291" customFormat="false" ht="11.25" hidden="false" customHeight="false" outlineLevel="0" collapsed="false">
      <c r="A1291" s="199" t="n">
        <v>36834</v>
      </c>
      <c r="B1291" s="192" t="n">
        <v>36834</v>
      </c>
      <c r="C1291" s="308" t="n">
        <f aca="false">IF(B1291&lt;&gt;"",MONTH(B1291),0)</f>
        <v>11</v>
      </c>
      <c r="D1291" s="3" t="n">
        <f aca="false">VLOOKUP($B1291,data!$A$6:$M$15000,5)</f>
        <v>342000</v>
      </c>
    </row>
    <row r="1292" customFormat="false" ht="11.25" hidden="false" customHeight="false" outlineLevel="0" collapsed="false">
      <c r="A1292" s="199" t="n">
        <v>36835</v>
      </c>
      <c r="B1292" s="192" t="n">
        <v>36835</v>
      </c>
      <c r="C1292" s="308" t="n">
        <f aca="false">IF(B1292&lt;&gt;"",MONTH(B1292),0)</f>
        <v>11</v>
      </c>
      <c r="D1292" s="3" t="n">
        <f aca="false">VLOOKUP($B1292,data!$A$6:$M$15000,5)</f>
        <v>343000</v>
      </c>
    </row>
    <row r="1293" customFormat="false" ht="11.25" hidden="false" customHeight="false" outlineLevel="0" collapsed="false">
      <c r="A1293" s="199" t="n">
        <v>36836</v>
      </c>
      <c r="B1293" s="192" t="n">
        <v>36836</v>
      </c>
      <c r="C1293" s="308" t="n">
        <f aca="false">IF(B1293&lt;&gt;"",MONTH(B1293),0)</f>
        <v>11</v>
      </c>
      <c r="D1293" s="3" t="n">
        <f aca="false">VLOOKUP($B1293,data!$A$6:$M$15000,5)</f>
        <v>265000</v>
      </c>
    </row>
    <row r="1294" customFormat="false" ht="11.25" hidden="false" customHeight="false" outlineLevel="0" collapsed="false">
      <c r="A1294" s="199" t="n">
        <v>36837</v>
      </c>
      <c r="B1294" s="192" t="n">
        <v>36837</v>
      </c>
      <c r="C1294" s="308" t="n">
        <f aca="false">IF(B1294&lt;&gt;"",MONTH(B1294),0)</f>
        <v>11</v>
      </c>
      <c r="D1294" s="3" t="n">
        <f aca="false">VLOOKUP($B1294,data!$A$6:$M$15000,5)</f>
        <v>185000</v>
      </c>
    </row>
    <row r="1295" customFormat="false" ht="11.25" hidden="false" customHeight="false" outlineLevel="0" collapsed="false">
      <c r="A1295" s="199" t="n">
        <v>36838</v>
      </c>
      <c r="B1295" s="192" t="n">
        <v>36838</v>
      </c>
      <c r="C1295" s="308" t="n">
        <f aca="false">IF(B1295&lt;&gt;"",MONTH(B1295),0)</f>
        <v>11</v>
      </c>
      <c r="D1295" s="3" t="n">
        <f aca="false">VLOOKUP($B1295,data!$A$6:$M$15000,5)</f>
        <v>149000</v>
      </c>
    </row>
    <row r="1296" customFormat="false" ht="11.25" hidden="false" customHeight="false" outlineLevel="0" collapsed="false">
      <c r="A1296" s="199" t="n">
        <v>36839</v>
      </c>
      <c r="B1296" s="192" t="n">
        <v>36839</v>
      </c>
      <c r="C1296" s="308" t="n">
        <f aca="false">IF(B1296&lt;&gt;"",MONTH(B1296),0)</f>
        <v>11</v>
      </c>
      <c r="D1296" s="3" t="n">
        <f aca="false">VLOOKUP($B1296,data!$A$6:$M$15000,5)</f>
        <v>191000</v>
      </c>
    </row>
    <row r="1297" customFormat="false" ht="11.25" hidden="false" customHeight="false" outlineLevel="0" collapsed="false">
      <c r="A1297" s="199" t="n">
        <v>36840</v>
      </c>
      <c r="B1297" s="192" t="n">
        <v>36840</v>
      </c>
      <c r="C1297" s="308" t="n">
        <f aca="false">IF(B1297&lt;&gt;"",MONTH(B1297),0)</f>
        <v>11</v>
      </c>
      <c r="D1297" s="3" t="n">
        <f aca="false">VLOOKUP($B1297,data!$A$6:$M$15000,5)</f>
        <v>146000</v>
      </c>
    </row>
    <row r="1298" customFormat="false" ht="11.25" hidden="false" customHeight="false" outlineLevel="0" collapsed="false">
      <c r="A1298" s="199" t="n">
        <v>36841</v>
      </c>
      <c r="B1298" s="192" t="n">
        <v>36841</v>
      </c>
      <c r="C1298" s="308" t="n">
        <f aca="false">IF(B1298&lt;&gt;"",MONTH(B1298),0)</f>
        <v>11</v>
      </c>
      <c r="D1298" s="3" t="n">
        <f aca="false">VLOOKUP($B1298,data!$A$6:$M$15000,5)</f>
        <v>268000</v>
      </c>
    </row>
    <row r="1299" customFormat="false" ht="11.25" hidden="false" customHeight="false" outlineLevel="0" collapsed="false">
      <c r="A1299" s="199" t="n">
        <v>36842</v>
      </c>
      <c r="B1299" s="192" t="n">
        <v>36842</v>
      </c>
      <c r="C1299" s="308" t="n">
        <f aca="false">IF(B1299&lt;&gt;"",MONTH(B1299),0)</f>
        <v>11</v>
      </c>
      <c r="D1299" s="3" t="n">
        <f aca="false">VLOOKUP($B1299,data!$A$6:$M$15000,5)</f>
        <v>241000</v>
      </c>
    </row>
    <row r="1300" customFormat="false" ht="11.25" hidden="false" customHeight="false" outlineLevel="0" collapsed="false">
      <c r="A1300" s="199" t="n">
        <v>36843</v>
      </c>
      <c r="B1300" s="192" t="n">
        <v>36843</v>
      </c>
      <c r="C1300" s="308" t="n">
        <f aca="false">IF(B1300&lt;&gt;"",MONTH(B1300),0)</f>
        <v>11</v>
      </c>
      <c r="D1300" s="3" t="n">
        <f aca="false">VLOOKUP($B1300,data!$A$6:$M$15000,5)</f>
        <v>263000</v>
      </c>
    </row>
    <row r="1301" customFormat="false" ht="11.25" hidden="false" customHeight="false" outlineLevel="0" collapsed="false">
      <c r="A1301" s="199" t="n">
        <v>36844</v>
      </c>
      <c r="B1301" s="192" t="n">
        <v>36844</v>
      </c>
      <c r="C1301" s="308" t="n">
        <f aca="false">IF(B1301&lt;&gt;"",MONTH(B1301),0)</f>
        <v>11</v>
      </c>
      <c r="D1301" s="3" t="n">
        <f aca="false">VLOOKUP($B1301,data!$A$6:$M$15000,5)</f>
        <v>209000</v>
      </c>
    </row>
    <row r="1302" customFormat="false" ht="11.25" hidden="false" customHeight="false" outlineLevel="0" collapsed="false">
      <c r="A1302" s="199" t="n">
        <v>36845</v>
      </c>
      <c r="B1302" s="192" t="n">
        <v>36845</v>
      </c>
      <c r="C1302" s="308" t="n">
        <f aca="false">IF(B1302&lt;&gt;"",MONTH(B1302),0)</f>
        <v>11</v>
      </c>
      <c r="D1302" s="3" t="n">
        <f aca="false">VLOOKUP($B1302,data!$A$6:$M$15000,5)</f>
        <v>218000</v>
      </c>
    </row>
    <row r="1303" customFormat="false" ht="11.25" hidden="false" customHeight="false" outlineLevel="0" collapsed="false">
      <c r="A1303" s="199" t="n">
        <v>36846</v>
      </c>
      <c r="B1303" s="192" t="n">
        <v>36846</v>
      </c>
      <c r="C1303" s="308" t="n">
        <f aca="false">IF(B1303&lt;&gt;"",MONTH(B1303),0)</f>
        <v>11</v>
      </c>
      <c r="D1303" s="3" t="n">
        <f aca="false">VLOOKUP($B1303,data!$A$6:$M$15000,5)</f>
        <v>206000</v>
      </c>
    </row>
    <row r="1304" customFormat="false" ht="11.25" hidden="false" customHeight="false" outlineLevel="0" collapsed="false">
      <c r="A1304" s="199" t="n">
        <v>36847</v>
      </c>
      <c r="B1304" s="192" t="n">
        <v>36847</v>
      </c>
      <c r="C1304" s="308" t="n">
        <f aca="false">IF(B1304&lt;&gt;"",MONTH(B1304),0)</f>
        <v>11</v>
      </c>
      <c r="D1304" s="3" t="n">
        <f aca="false">VLOOKUP($B1304,data!$A$6:$M$15000,5)</f>
        <v>206000</v>
      </c>
    </row>
    <row r="1305" customFormat="false" ht="11.25" hidden="false" customHeight="false" outlineLevel="0" collapsed="false">
      <c r="A1305" s="199" t="n">
        <v>36848</v>
      </c>
      <c r="B1305" s="192" t="n">
        <v>36848</v>
      </c>
      <c r="C1305" s="308" t="n">
        <f aca="false">IF(B1305&lt;&gt;"",MONTH(B1305),0)</f>
        <v>11</v>
      </c>
      <c r="D1305" s="3" t="n">
        <f aca="false">VLOOKUP($B1305,data!$A$6:$M$15000,5)</f>
        <v>234000</v>
      </c>
    </row>
    <row r="1306" customFormat="false" ht="11.25" hidden="false" customHeight="false" outlineLevel="0" collapsed="false">
      <c r="A1306" s="199" t="n">
        <v>36849</v>
      </c>
      <c r="B1306" s="192" t="n">
        <v>36849</v>
      </c>
      <c r="C1306" s="308" t="n">
        <f aca="false">IF(B1306&lt;&gt;"",MONTH(B1306),0)</f>
        <v>11</v>
      </c>
      <c r="D1306" s="3" t="n">
        <f aca="false">VLOOKUP($B1306,data!$A$6:$M$15000,5)</f>
        <v>261000</v>
      </c>
    </row>
    <row r="1307" customFormat="false" ht="11.25" hidden="false" customHeight="false" outlineLevel="0" collapsed="false">
      <c r="A1307" s="199" t="n">
        <v>36850</v>
      </c>
      <c r="B1307" s="192" t="n">
        <v>36850</v>
      </c>
      <c r="C1307" s="308" t="n">
        <f aca="false">IF(B1307&lt;&gt;"",MONTH(B1307),0)</f>
        <v>11</v>
      </c>
      <c r="D1307" s="3" t="n">
        <f aca="false">VLOOKUP($B1307,data!$A$6:$M$15000,5)</f>
        <v>202000</v>
      </c>
    </row>
    <row r="1308" customFormat="false" ht="11.25" hidden="false" customHeight="false" outlineLevel="0" collapsed="false">
      <c r="A1308" s="199" t="n">
        <v>36851</v>
      </c>
      <c r="B1308" s="192" t="n">
        <v>36851</v>
      </c>
      <c r="C1308" s="308" t="n">
        <f aca="false">IF(B1308&lt;&gt;"",MONTH(B1308),0)</f>
        <v>11</v>
      </c>
      <c r="D1308" s="3" t="n">
        <f aca="false">VLOOKUP($B1308,data!$A$6:$M$15000,5)</f>
        <v>212000</v>
      </c>
    </row>
    <row r="1309" customFormat="false" ht="11.25" hidden="false" customHeight="false" outlineLevel="0" collapsed="false">
      <c r="A1309" s="199" t="n">
        <v>36852</v>
      </c>
      <c r="B1309" s="192" t="n">
        <v>36852</v>
      </c>
      <c r="C1309" s="308" t="n">
        <f aca="false">IF(B1309&lt;&gt;"",MONTH(B1309),0)</f>
        <v>11</v>
      </c>
      <c r="D1309" s="3" t="n">
        <f aca="false">VLOOKUP($B1309,data!$A$6:$M$15000,5)</f>
        <v>279000</v>
      </c>
    </row>
    <row r="1310" customFormat="false" ht="11.25" hidden="false" customHeight="false" outlineLevel="0" collapsed="false">
      <c r="A1310" s="199" t="n">
        <v>36853</v>
      </c>
      <c r="B1310" s="192" t="n">
        <v>36853</v>
      </c>
      <c r="C1310" s="308" t="n">
        <f aca="false">IF(B1310&lt;&gt;"",MONTH(B1310),0)</f>
        <v>11</v>
      </c>
      <c r="D1310" s="3" t="n">
        <f aca="false">VLOOKUP($B1310,data!$A$6:$M$15000,5)</f>
        <v>332000</v>
      </c>
    </row>
    <row r="1311" customFormat="false" ht="11.25" hidden="false" customHeight="false" outlineLevel="0" collapsed="false">
      <c r="A1311" s="199" t="n">
        <v>36854</v>
      </c>
      <c r="B1311" s="192" t="n">
        <v>36854</v>
      </c>
      <c r="C1311" s="308" t="n">
        <f aca="false">IF(B1311&lt;&gt;"",MONTH(B1311),0)</f>
        <v>11</v>
      </c>
      <c r="D1311" s="3" t="n">
        <f aca="false">VLOOKUP($B1311,data!$A$6:$M$15000,5)</f>
        <v>360000</v>
      </c>
    </row>
    <row r="1312" customFormat="false" ht="11.25" hidden="false" customHeight="false" outlineLevel="0" collapsed="false">
      <c r="A1312" s="199" t="n">
        <v>36855</v>
      </c>
      <c r="B1312" s="192" t="n">
        <v>36855</v>
      </c>
      <c r="C1312" s="308" t="n">
        <f aca="false">IF(B1312&lt;&gt;"",MONTH(B1312),0)</f>
        <v>11</v>
      </c>
      <c r="D1312" s="3" t="n">
        <f aca="false">VLOOKUP($B1312,data!$A$6:$M$15000,5)</f>
        <v>366000</v>
      </c>
    </row>
    <row r="1313" customFormat="false" ht="11.25" hidden="false" customHeight="false" outlineLevel="0" collapsed="false">
      <c r="A1313" s="199" t="n">
        <v>36856</v>
      </c>
      <c r="B1313" s="192" t="n">
        <v>36856</v>
      </c>
      <c r="C1313" s="308" t="n">
        <f aca="false">IF(B1313&lt;&gt;"",MONTH(B1313),0)</f>
        <v>11</v>
      </c>
      <c r="D1313" s="3" t="n">
        <f aca="false">VLOOKUP($B1313,data!$A$6:$M$15000,5)</f>
        <v>370000</v>
      </c>
    </row>
    <row r="1314" customFormat="false" ht="11.25" hidden="false" customHeight="false" outlineLevel="0" collapsed="false">
      <c r="A1314" s="199" t="n">
        <v>36857</v>
      </c>
      <c r="B1314" s="192" t="n">
        <v>36857</v>
      </c>
      <c r="C1314" s="308" t="n">
        <f aca="false">IF(B1314&lt;&gt;"",MONTH(B1314),0)</f>
        <v>11</v>
      </c>
      <c r="D1314" s="3" t="n">
        <f aca="false">VLOOKUP($B1314,data!$A$6:$M$15000,5)</f>
        <v>329000</v>
      </c>
    </row>
    <row r="1315" customFormat="false" ht="11.25" hidden="false" customHeight="false" outlineLevel="0" collapsed="false">
      <c r="A1315" s="199" t="n">
        <v>36858</v>
      </c>
      <c r="B1315" s="192" t="n">
        <v>36858</v>
      </c>
      <c r="C1315" s="308" t="n">
        <f aca="false">IF(B1315&lt;&gt;"",MONTH(B1315),0)</f>
        <v>11</v>
      </c>
      <c r="D1315" s="3" t="n">
        <f aca="false">VLOOKUP($B1315,data!$A$6:$M$15000,5)</f>
        <v>347000</v>
      </c>
    </row>
    <row r="1316" customFormat="false" ht="11.25" hidden="false" customHeight="false" outlineLevel="0" collapsed="false">
      <c r="A1316" s="199" t="n">
        <v>36859</v>
      </c>
      <c r="B1316" s="192" t="n">
        <v>36859</v>
      </c>
      <c r="C1316" s="308" t="n">
        <f aca="false">IF(B1316&lt;&gt;"",MONTH(B1316),0)</f>
        <v>11</v>
      </c>
      <c r="D1316" s="3" t="n">
        <f aca="false">VLOOKUP($B1316,data!$A$6:$M$15000,5)</f>
        <v>337000</v>
      </c>
    </row>
    <row r="1317" customFormat="false" ht="11.25" hidden="false" customHeight="false" outlineLevel="0" collapsed="false">
      <c r="A1317" s="199" t="n">
        <v>36860</v>
      </c>
      <c r="B1317" s="192" t="n">
        <v>36860</v>
      </c>
      <c r="C1317" s="308" t="n">
        <f aca="false">IF(B1317&lt;&gt;"",MONTH(B1317),0)</f>
        <v>11</v>
      </c>
      <c r="D1317" s="3" t="n">
        <f aca="false">VLOOKUP($B1317,data!$A$6:$M$15000,5)</f>
        <v>345000</v>
      </c>
    </row>
    <row r="1318" customFormat="false" ht="11.25" hidden="false" customHeight="false" outlineLevel="0" collapsed="false">
      <c r="A1318" s="199" t="n">
        <v>36861</v>
      </c>
      <c r="B1318" s="192" t="n">
        <v>36861</v>
      </c>
      <c r="C1318" s="308" t="n">
        <f aca="false">IF(B1318&lt;&gt;"",MONTH(B1318),0)</f>
        <v>12</v>
      </c>
      <c r="D1318" s="3" t="n">
        <f aca="false">VLOOKUP($B1318,data!$A$6:$M$15000,5)</f>
        <v>371000</v>
      </c>
    </row>
    <row r="1319" customFormat="false" ht="11.25" hidden="false" customHeight="false" outlineLevel="0" collapsed="false">
      <c r="A1319" s="199" t="n">
        <v>36862</v>
      </c>
      <c r="B1319" s="192" t="n">
        <v>36862</v>
      </c>
      <c r="C1319" s="308" t="n">
        <f aca="false">IF(B1319&lt;&gt;"",MONTH(B1319),0)</f>
        <v>12</v>
      </c>
      <c r="D1319" s="3" t="n">
        <f aca="false">VLOOKUP($B1319,data!$A$6:$M$15000,5)</f>
        <v>405000</v>
      </c>
    </row>
    <row r="1320" customFormat="false" ht="11.25" hidden="false" customHeight="false" outlineLevel="0" collapsed="false">
      <c r="A1320" s="199" t="n">
        <v>36863</v>
      </c>
      <c r="B1320" s="192" t="n">
        <v>36863</v>
      </c>
      <c r="C1320" s="308" t="n">
        <f aca="false">IF(B1320&lt;&gt;"",MONTH(B1320),0)</f>
        <v>12</v>
      </c>
      <c r="D1320" s="3" t="n">
        <f aca="false">VLOOKUP($B1320,data!$A$6:$M$15000,5)</f>
        <v>389000</v>
      </c>
    </row>
    <row r="1321" customFormat="false" ht="11.25" hidden="false" customHeight="false" outlineLevel="0" collapsed="false">
      <c r="A1321" s="199" t="n">
        <v>36864</v>
      </c>
      <c r="B1321" s="192" t="n">
        <v>36864</v>
      </c>
      <c r="C1321" s="308" t="n">
        <f aca="false">IF(B1321&lt;&gt;"",MONTH(B1321),0)</f>
        <v>12</v>
      </c>
      <c r="D1321" s="3" t="n">
        <f aca="false">VLOOKUP($B1321,data!$A$6:$M$15000,5)</f>
        <v>390000</v>
      </c>
    </row>
    <row r="1322" customFormat="false" ht="11.25" hidden="false" customHeight="false" outlineLevel="0" collapsed="false">
      <c r="A1322" s="199" t="n">
        <v>36865</v>
      </c>
      <c r="B1322" s="192" t="n">
        <v>36865</v>
      </c>
      <c r="C1322" s="308" t="n">
        <f aca="false">IF(B1322&lt;&gt;"",MONTH(B1322),0)</f>
        <v>12</v>
      </c>
      <c r="D1322" s="3" t="n">
        <f aca="false">VLOOKUP($B1322,data!$A$6:$M$15000,5)</f>
        <v>377000</v>
      </c>
    </row>
    <row r="1323" customFormat="false" ht="11.25" hidden="false" customHeight="false" outlineLevel="0" collapsed="false">
      <c r="A1323" s="199" t="n">
        <v>36866</v>
      </c>
      <c r="B1323" s="192" t="n">
        <v>36866</v>
      </c>
      <c r="C1323" s="308" t="n">
        <f aca="false">IF(B1323&lt;&gt;"",MONTH(B1323),0)</f>
        <v>12</v>
      </c>
      <c r="D1323" s="3" t="n">
        <f aca="false">VLOOKUP($B1323,data!$A$6:$M$15000,5)</f>
        <v>334000</v>
      </c>
    </row>
    <row r="1324" customFormat="false" ht="11.25" hidden="false" customHeight="false" outlineLevel="0" collapsed="false">
      <c r="A1324" s="199" t="n">
        <v>36867</v>
      </c>
      <c r="B1324" s="192" t="n">
        <v>36867</v>
      </c>
      <c r="C1324" s="308" t="n">
        <f aca="false">IF(B1324&lt;&gt;"",MONTH(B1324),0)</f>
        <v>12</v>
      </c>
      <c r="D1324" s="3" t="n">
        <f aca="false">VLOOKUP($B1324,data!$A$6:$M$15000,5)</f>
        <v>372000</v>
      </c>
    </row>
    <row r="1325" customFormat="false" ht="11.25" hidden="false" customHeight="false" outlineLevel="0" collapsed="false">
      <c r="A1325" s="199" t="n">
        <v>36868</v>
      </c>
      <c r="B1325" s="192" t="n">
        <v>36868</v>
      </c>
      <c r="C1325" s="308" t="n">
        <f aca="false">IF(B1325&lt;&gt;"",MONTH(B1325),0)</f>
        <v>12</v>
      </c>
      <c r="D1325" s="3" t="n">
        <f aca="false">VLOOKUP($B1325,data!$A$6:$M$15000,5)</f>
        <v>450000</v>
      </c>
    </row>
    <row r="1326" customFormat="false" ht="11.25" hidden="false" customHeight="false" outlineLevel="0" collapsed="false">
      <c r="A1326" s="199" t="n">
        <v>36869</v>
      </c>
      <c r="B1326" s="192" t="n">
        <v>36869</v>
      </c>
      <c r="C1326" s="308" t="n">
        <f aca="false">IF(B1326&lt;&gt;"",MONTH(B1326),0)</f>
        <v>12</v>
      </c>
      <c r="D1326" s="3" t="n">
        <f aca="false">VLOOKUP($B1326,data!$A$6:$M$15000,5)</f>
        <v>399000</v>
      </c>
    </row>
    <row r="1327" customFormat="false" ht="11.25" hidden="false" customHeight="false" outlineLevel="0" collapsed="false">
      <c r="A1327" s="199" t="n">
        <v>36870</v>
      </c>
      <c r="B1327" s="192" t="n">
        <v>36870</v>
      </c>
      <c r="C1327" s="308" t="n">
        <f aca="false">IF(B1327&lt;&gt;"",MONTH(B1327),0)</f>
        <v>12</v>
      </c>
      <c r="D1327" s="3" t="n">
        <f aca="false">VLOOKUP($B1327,data!$A$6:$M$15000,5)</f>
        <v>429000</v>
      </c>
    </row>
    <row r="1328" customFormat="false" ht="11.25" hidden="false" customHeight="false" outlineLevel="0" collapsed="false">
      <c r="A1328" s="199" t="n">
        <v>36871</v>
      </c>
      <c r="B1328" s="192" t="n">
        <v>36871</v>
      </c>
      <c r="C1328" s="308" t="n">
        <f aca="false">IF(B1328&lt;&gt;"",MONTH(B1328),0)</f>
        <v>12</v>
      </c>
      <c r="D1328" s="3" t="n">
        <f aca="false">VLOOKUP($B1328,data!$A$6:$M$15000,5)</f>
        <v>396000</v>
      </c>
    </row>
    <row r="1329" customFormat="false" ht="11.25" hidden="false" customHeight="false" outlineLevel="0" collapsed="false">
      <c r="A1329" s="199" t="n">
        <v>36872</v>
      </c>
      <c r="B1329" s="192" t="n">
        <v>36872</v>
      </c>
      <c r="C1329" s="308" t="n">
        <f aca="false">IF(B1329&lt;&gt;"",MONTH(B1329),0)</f>
        <v>12</v>
      </c>
      <c r="D1329" s="3" t="n">
        <f aca="false">VLOOKUP($B1329,data!$A$6:$M$15000,5)</f>
        <v>402000</v>
      </c>
    </row>
    <row r="1330" customFormat="false" ht="11.25" hidden="false" customHeight="false" outlineLevel="0" collapsed="false">
      <c r="A1330" s="199" t="n">
        <v>36873</v>
      </c>
      <c r="B1330" s="192" t="n">
        <v>36873</v>
      </c>
      <c r="C1330" s="308" t="n">
        <f aca="false">IF(B1330&lt;&gt;"",MONTH(B1330),0)</f>
        <v>12</v>
      </c>
      <c r="D1330" s="3" t="n">
        <f aca="false">VLOOKUP($B1330,data!$A$6:$M$15000,5)</f>
        <v>351000</v>
      </c>
    </row>
    <row r="1331" customFormat="false" ht="11.25" hidden="false" customHeight="false" outlineLevel="0" collapsed="false">
      <c r="A1331" s="199" t="n">
        <v>36874</v>
      </c>
      <c r="B1331" s="192" t="n">
        <v>36874</v>
      </c>
      <c r="C1331" s="308" t="n">
        <f aca="false">IF(B1331&lt;&gt;"",MONTH(B1331),0)</f>
        <v>12</v>
      </c>
      <c r="D1331" s="3" t="n">
        <f aca="false">VLOOKUP($B1331,data!$A$6:$M$15000,5)</f>
        <v>353000</v>
      </c>
    </row>
    <row r="1332" customFormat="false" ht="11.25" hidden="false" customHeight="false" outlineLevel="0" collapsed="false">
      <c r="A1332" s="199" t="n">
        <v>36875</v>
      </c>
      <c r="B1332" s="192" t="n">
        <v>36875</v>
      </c>
      <c r="C1332" s="308" t="n">
        <f aca="false">IF(B1332&lt;&gt;"",MONTH(B1332),0)</f>
        <v>12</v>
      </c>
      <c r="D1332" s="3" t="n">
        <f aca="false">VLOOKUP($B1332,data!$A$6:$M$15000,5)</f>
        <v>366000</v>
      </c>
    </row>
    <row r="1333" customFormat="false" ht="11.25" hidden="false" customHeight="false" outlineLevel="0" collapsed="false">
      <c r="A1333" s="199" t="n">
        <v>36876</v>
      </c>
      <c r="B1333" s="192" t="n">
        <v>36876</v>
      </c>
      <c r="C1333" s="308" t="n">
        <f aca="false">IF(B1333&lt;&gt;"",MONTH(B1333),0)</f>
        <v>12</v>
      </c>
      <c r="D1333" s="3" t="n">
        <f aca="false">VLOOKUP($B1333,data!$A$6:$M$15000,5)</f>
        <v>349000</v>
      </c>
    </row>
    <row r="1334" customFormat="false" ht="11.25" hidden="false" customHeight="false" outlineLevel="0" collapsed="false">
      <c r="A1334" s="199" t="n">
        <v>36877</v>
      </c>
      <c r="B1334" s="192" t="n">
        <v>36877</v>
      </c>
      <c r="C1334" s="308" t="n">
        <f aca="false">IF(B1334&lt;&gt;"",MONTH(B1334),0)</f>
        <v>12</v>
      </c>
      <c r="D1334" s="3" t="n">
        <f aca="false">VLOOKUP($B1334,data!$A$6:$M$15000,5)</f>
        <v>364000</v>
      </c>
    </row>
    <row r="1335" customFormat="false" ht="11.25" hidden="false" customHeight="false" outlineLevel="0" collapsed="false">
      <c r="A1335" s="199" t="n">
        <v>36878</v>
      </c>
      <c r="B1335" s="192" t="n">
        <v>36878</v>
      </c>
      <c r="C1335" s="308" t="n">
        <f aca="false">IF(B1335&lt;&gt;"",MONTH(B1335),0)</f>
        <v>12</v>
      </c>
      <c r="D1335" s="3" t="n">
        <f aca="false">VLOOKUP($B1335,data!$A$6:$M$15000,5)</f>
        <v>328000</v>
      </c>
    </row>
    <row r="1336" customFormat="false" ht="11.25" hidden="false" customHeight="false" outlineLevel="0" collapsed="false">
      <c r="A1336" s="199" t="n">
        <v>36879</v>
      </c>
      <c r="B1336" s="192" t="n">
        <v>36879</v>
      </c>
      <c r="C1336" s="308" t="n">
        <f aca="false">IF(B1336&lt;&gt;"",MONTH(B1336),0)</f>
        <v>12</v>
      </c>
      <c r="D1336" s="3" t="n">
        <f aca="false">VLOOKUP($B1336,data!$A$6:$M$15000,5)</f>
        <v>373000</v>
      </c>
    </row>
    <row r="1337" customFormat="false" ht="11.25" hidden="false" customHeight="false" outlineLevel="0" collapsed="false">
      <c r="A1337" s="199" t="n">
        <v>36880</v>
      </c>
      <c r="B1337" s="192" t="n">
        <v>36880</v>
      </c>
      <c r="C1337" s="308" t="n">
        <f aca="false">IF(B1337&lt;&gt;"",MONTH(B1337),0)</f>
        <v>12</v>
      </c>
      <c r="D1337" s="3" t="n">
        <f aca="false">VLOOKUP($B1337,data!$A$6:$M$15000,5)</f>
        <v>369000</v>
      </c>
    </row>
    <row r="1338" customFormat="false" ht="11.25" hidden="false" customHeight="false" outlineLevel="0" collapsed="false">
      <c r="A1338" s="199" t="n">
        <v>36881</v>
      </c>
      <c r="B1338" s="192" t="n">
        <v>36881</v>
      </c>
      <c r="C1338" s="308" t="n">
        <f aca="false">IF(B1338&lt;&gt;"",MONTH(B1338),0)</f>
        <v>12</v>
      </c>
      <c r="D1338" s="3" t="n">
        <f aca="false">VLOOKUP($B1338,data!$A$6:$M$15000,5)</f>
        <v>332000</v>
      </c>
    </row>
    <row r="1339" customFormat="false" ht="11.25" hidden="false" customHeight="false" outlineLevel="0" collapsed="false">
      <c r="A1339" s="199" t="n">
        <v>36882</v>
      </c>
      <c r="B1339" s="192" t="n">
        <v>36882</v>
      </c>
      <c r="C1339" s="308" t="n">
        <f aca="false">IF(B1339&lt;&gt;"",MONTH(B1339),0)</f>
        <v>12</v>
      </c>
      <c r="D1339" s="3" t="n">
        <f aca="false">VLOOKUP($B1339,data!$A$6:$M$15000,5)</f>
        <v>352000</v>
      </c>
    </row>
    <row r="1340" customFormat="false" ht="11.25" hidden="false" customHeight="false" outlineLevel="0" collapsed="false">
      <c r="A1340" s="199" t="n">
        <v>36883</v>
      </c>
      <c r="B1340" s="192" t="n">
        <v>36883</v>
      </c>
      <c r="C1340" s="308" t="n">
        <f aca="false">IF(B1340&lt;&gt;"",MONTH(B1340),0)</f>
        <v>12</v>
      </c>
      <c r="D1340" s="3" t="n">
        <f aca="false">VLOOKUP($B1340,data!$A$6:$M$15000,5)</f>
        <v>406000</v>
      </c>
    </row>
    <row r="1341" customFormat="false" ht="11.25" hidden="false" customHeight="false" outlineLevel="0" collapsed="false">
      <c r="A1341" s="199" t="n">
        <v>36884</v>
      </c>
      <c r="B1341" s="192" t="n">
        <v>36884</v>
      </c>
      <c r="C1341" s="308" t="n">
        <f aca="false">IF(B1341&lt;&gt;"",MONTH(B1341),0)</f>
        <v>12</v>
      </c>
      <c r="D1341" s="3" t="n">
        <f aca="false">VLOOKUP($B1341,data!$A$6:$M$15000,5)</f>
        <v>451000</v>
      </c>
    </row>
    <row r="1342" customFormat="false" ht="11.25" hidden="false" customHeight="false" outlineLevel="0" collapsed="false">
      <c r="A1342" s="199" t="n">
        <v>36885</v>
      </c>
      <c r="B1342" s="192" t="n">
        <v>36885</v>
      </c>
      <c r="C1342" s="308" t="n">
        <f aca="false">IF(B1342&lt;&gt;"",MONTH(B1342),0)</f>
        <v>12</v>
      </c>
      <c r="D1342" s="3" t="n">
        <f aca="false">VLOOKUP($B1342,data!$A$6:$M$15000,5)</f>
        <v>430000</v>
      </c>
    </row>
    <row r="1343" customFormat="false" ht="11.25" hidden="false" customHeight="false" outlineLevel="0" collapsed="false">
      <c r="A1343" s="199" t="n">
        <v>36886</v>
      </c>
      <c r="B1343" s="192" t="n">
        <v>36886</v>
      </c>
      <c r="C1343" s="308" t="n">
        <f aca="false">IF(B1343&lt;&gt;"",MONTH(B1343),0)</f>
        <v>12</v>
      </c>
      <c r="D1343" s="3" t="n">
        <f aca="false">VLOOKUP($B1343,data!$A$6:$M$15000,5)</f>
        <v>422000</v>
      </c>
    </row>
    <row r="1344" customFormat="false" ht="11.25" hidden="false" customHeight="false" outlineLevel="0" collapsed="false">
      <c r="A1344" s="199" t="n">
        <v>36887</v>
      </c>
      <c r="B1344" s="192" t="n">
        <v>36887</v>
      </c>
      <c r="C1344" s="308" t="n">
        <f aca="false">IF(B1344&lt;&gt;"",MONTH(B1344),0)</f>
        <v>12</v>
      </c>
      <c r="D1344" s="3" t="n">
        <f aca="false">VLOOKUP($B1344,data!$A$6:$M$15000,5)</f>
        <v>416000</v>
      </c>
    </row>
    <row r="1345" customFormat="false" ht="11.25" hidden="false" customHeight="false" outlineLevel="0" collapsed="false">
      <c r="A1345" s="199" t="n">
        <v>36888</v>
      </c>
      <c r="B1345" s="192" t="n">
        <v>36888</v>
      </c>
      <c r="C1345" s="308" t="n">
        <f aca="false">IF(B1345&lt;&gt;"",MONTH(B1345),0)</f>
        <v>12</v>
      </c>
      <c r="D1345" s="3" t="n">
        <f aca="false">VLOOKUP($B1345,data!$A$6:$M$15000,5)</f>
        <v>414000</v>
      </c>
    </row>
    <row r="1346" customFormat="false" ht="11.25" hidden="false" customHeight="false" outlineLevel="0" collapsed="false">
      <c r="A1346" s="199" t="n">
        <v>36889</v>
      </c>
      <c r="B1346" s="192" t="n">
        <v>36889</v>
      </c>
      <c r="C1346" s="308" t="n">
        <f aca="false">IF(B1346&lt;&gt;"",MONTH(B1346),0)</f>
        <v>12</v>
      </c>
      <c r="D1346" s="3" t="n">
        <f aca="false">VLOOKUP($B1346,data!$A$6:$M$15000,5)</f>
        <v>415000</v>
      </c>
    </row>
    <row r="1347" customFormat="false" ht="11.25" hidden="false" customHeight="false" outlineLevel="0" collapsed="false">
      <c r="A1347" s="199" t="n">
        <v>36890</v>
      </c>
      <c r="B1347" s="192" t="n">
        <v>36890</v>
      </c>
      <c r="C1347" s="308" t="n">
        <f aca="false">IF(B1347&lt;&gt;"",MONTH(B1347),0)</f>
        <v>12</v>
      </c>
      <c r="D1347" s="3" t="n">
        <f aca="false">VLOOKUP($B1347,data!$A$6:$M$15000,5)</f>
        <v>466000</v>
      </c>
    </row>
    <row r="1348" customFormat="false" ht="11.25" hidden="false" customHeight="false" outlineLevel="0" collapsed="false">
      <c r="A1348" s="199" t="n">
        <v>36891</v>
      </c>
      <c r="B1348" s="192" t="n">
        <v>36891</v>
      </c>
      <c r="C1348" s="308" t="n">
        <f aca="false">IF(B1348&lt;&gt;"",MONTH(B1348),0)</f>
        <v>12</v>
      </c>
      <c r="D1348" s="3" t="n">
        <f aca="false">VLOOKUP($B1348,data!$A$6:$M$15000,5)</f>
        <v>472000</v>
      </c>
    </row>
    <row r="1349" customFormat="false" ht="11.25" hidden="false" customHeight="false" outlineLevel="0" collapsed="false">
      <c r="A1349" s="320" t="s">
        <v>70</v>
      </c>
      <c r="B1349" s="321" t="s">
        <v>71</v>
      </c>
      <c r="C1349" s="322" t="s">
        <v>99</v>
      </c>
      <c r="D1349" s="325" t="s">
        <v>123</v>
      </c>
    </row>
    <row r="1350" customFormat="false" ht="11.25" hidden="false" customHeight="false" outlineLevel="0" collapsed="false">
      <c r="A1350" s="199" t="n">
        <v>36892</v>
      </c>
      <c r="B1350" s="192" t="n">
        <v>36892</v>
      </c>
      <c r="C1350" s="308" t="n">
        <f aca="false">IF(B1350&lt;&gt;"",MONTH(B1350),0)</f>
        <v>1</v>
      </c>
      <c r="D1350" s="3" t="n">
        <f aca="false">VLOOKUP($B1350,data!$A$6:$M$15000,5)</f>
        <v>483000</v>
      </c>
    </row>
    <row r="1351" customFormat="false" ht="11.25" hidden="false" customHeight="false" outlineLevel="0" collapsed="false">
      <c r="A1351" s="199" t="n">
        <v>36893</v>
      </c>
      <c r="B1351" s="192" t="n">
        <v>36893</v>
      </c>
      <c r="C1351" s="308" t="n">
        <f aca="false">IF(B1351&lt;&gt;"",MONTH(B1351),0)</f>
        <v>1</v>
      </c>
      <c r="D1351" s="3" t="n">
        <f aca="false">VLOOKUP($B1351,data!$A$6:$M$15000,5)</f>
        <v>405000</v>
      </c>
    </row>
    <row r="1352" customFormat="false" ht="11.25" hidden="false" customHeight="false" outlineLevel="0" collapsed="false">
      <c r="A1352" s="199" t="n">
        <v>36894</v>
      </c>
      <c r="B1352" s="192" t="n">
        <v>36894</v>
      </c>
      <c r="C1352" s="308" t="n">
        <f aca="false">IF(B1352&lt;&gt;"",MONTH(B1352),0)</f>
        <v>1</v>
      </c>
      <c r="D1352" s="3" t="n">
        <f aca="false">VLOOKUP($B1352,data!$A$6:$M$15000,5)</f>
        <v>462000</v>
      </c>
    </row>
    <row r="1353" customFormat="false" ht="11.25" hidden="false" customHeight="false" outlineLevel="0" collapsed="false">
      <c r="A1353" s="199" t="n">
        <v>36895</v>
      </c>
      <c r="B1353" s="192" t="n">
        <v>36895</v>
      </c>
      <c r="C1353" s="308" t="n">
        <f aca="false">IF(B1353&lt;&gt;"",MONTH(B1353),0)</f>
        <v>1</v>
      </c>
      <c r="D1353" s="3" t="n">
        <f aca="false">VLOOKUP($B1353,data!$A$6:$M$15000,5)</f>
        <v>418000</v>
      </c>
    </row>
    <row r="1354" customFormat="false" ht="11.25" hidden="false" customHeight="false" outlineLevel="0" collapsed="false">
      <c r="A1354" s="199" t="n">
        <v>36896</v>
      </c>
      <c r="B1354" s="192" t="n">
        <v>36896</v>
      </c>
      <c r="C1354" s="308" t="n">
        <f aca="false">IF(B1354&lt;&gt;"",MONTH(B1354),0)</f>
        <v>1</v>
      </c>
      <c r="D1354" s="3" t="n">
        <f aca="false">VLOOKUP($B1354,data!$A$6:$M$15000,5)</f>
        <v>421000</v>
      </c>
    </row>
    <row r="1355" customFormat="false" ht="11.25" hidden="false" customHeight="false" outlineLevel="0" collapsed="false">
      <c r="A1355" s="199" t="n">
        <v>36897</v>
      </c>
      <c r="B1355" s="192" t="n">
        <v>36897</v>
      </c>
      <c r="C1355" s="308" t="n">
        <f aca="false">IF(B1355&lt;&gt;"",MONTH(B1355),0)</f>
        <v>1</v>
      </c>
      <c r="D1355" s="3" t="n">
        <f aca="false">VLOOKUP($B1355,data!$A$6:$M$15000,5)</f>
        <v>456000</v>
      </c>
    </row>
    <row r="1356" customFormat="false" ht="11.25" hidden="false" customHeight="false" outlineLevel="0" collapsed="false">
      <c r="A1356" s="199" t="n">
        <v>36898</v>
      </c>
      <c r="B1356" s="192" t="n">
        <v>36898</v>
      </c>
      <c r="C1356" s="308" t="n">
        <f aca="false">IF(B1356&lt;&gt;"",MONTH(B1356),0)</f>
        <v>1</v>
      </c>
      <c r="D1356" s="3" t="n">
        <f aca="false">VLOOKUP($B1356,data!$A$6:$M$15000,5)</f>
        <v>463000</v>
      </c>
    </row>
    <row r="1357" customFormat="false" ht="11.25" hidden="false" customHeight="false" outlineLevel="0" collapsed="false">
      <c r="A1357" s="199" t="n">
        <v>36899</v>
      </c>
      <c r="B1357" s="192" t="n">
        <v>36899</v>
      </c>
      <c r="C1357" s="308" t="n">
        <f aca="false">IF(B1357&lt;&gt;"",MONTH(B1357),0)</f>
        <v>1</v>
      </c>
      <c r="D1357" s="3" t="n">
        <f aca="false">VLOOKUP($B1357,data!$A$6:$M$15000,5)</f>
        <v>427000</v>
      </c>
    </row>
    <row r="1358" customFormat="false" ht="11.25" hidden="false" customHeight="false" outlineLevel="0" collapsed="false">
      <c r="A1358" s="199" t="n">
        <v>36900</v>
      </c>
      <c r="B1358" s="192" t="n">
        <v>36900</v>
      </c>
      <c r="C1358" s="308" t="n">
        <f aca="false">IF(B1358&lt;&gt;"",MONTH(B1358),0)</f>
        <v>1</v>
      </c>
      <c r="D1358" s="3" t="n">
        <f aca="false">VLOOKUP($B1358,data!$A$6:$M$15000,5)</f>
        <v>365000</v>
      </c>
    </row>
    <row r="1359" customFormat="false" ht="11.25" hidden="false" customHeight="false" outlineLevel="0" collapsed="false">
      <c r="A1359" s="199" t="n">
        <v>36901</v>
      </c>
      <c r="B1359" s="192" t="n">
        <v>36901</v>
      </c>
      <c r="C1359" s="308" t="n">
        <f aca="false">IF(B1359&lt;&gt;"",MONTH(B1359),0)</f>
        <v>1</v>
      </c>
      <c r="D1359" s="3" t="n">
        <f aca="false">VLOOKUP($B1359,data!$A$6:$M$15000,5)</f>
        <v>366000</v>
      </c>
    </row>
    <row r="1360" customFormat="false" ht="11.25" hidden="false" customHeight="false" outlineLevel="0" collapsed="false">
      <c r="A1360" s="199" t="n">
        <v>36902</v>
      </c>
      <c r="B1360" s="192" t="n">
        <v>36902</v>
      </c>
      <c r="C1360" s="308" t="n">
        <f aca="false">IF(B1360&lt;&gt;"",MONTH(B1360),0)</f>
        <v>1</v>
      </c>
      <c r="D1360" s="3" t="n">
        <f aca="false">VLOOKUP($B1360,data!$A$6:$M$15000,5)</f>
        <v>338000</v>
      </c>
    </row>
    <row r="1361" customFormat="false" ht="11.25" hidden="false" customHeight="false" outlineLevel="0" collapsed="false">
      <c r="A1361" s="199" t="n">
        <v>36903</v>
      </c>
      <c r="B1361" s="192" t="n">
        <v>36903</v>
      </c>
      <c r="C1361" s="308" t="n">
        <f aca="false">IF(B1361&lt;&gt;"",MONTH(B1361),0)</f>
        <v>1</v>
      </c>
      <c r="D1361" s="3" t="n">
        <f aca="false">VLOOKUP($B1361,data!$A$6:$M$15000,5)</f>
        <v>344000</v>
      </c>
    </row>
    <row r="1362" customFormat="false" ht="11.25" hidden="false" customHeight="false" outlineLevel="0" collapsed="false">
      <c r="A1362" s="199" t="n">
        <v>36904</v>
      </c>
      <c r="B1362" s="192" t="n">
        <v>36904</v>
      </c>
      <c r="C1362" s="308" t="n">
        <f aca="false">IF(B1362&lt;&gt;"",MONTH(B1362),0)</f>
        <v>1</v>
      </c>
      <c r="D1362" s="3" t="n">
        <f aca="false">VLOOKUP($B1362,data!$A$6:$M$15000,5)</f>
        <v>453000</v>
      </c>
    </row>
    <row r="1363" customFormat="false" ht="11.25" hidden="false" customHeight="false" outlineLevel="0" collapsed="false">
      <c r="A1363" s="199" t="n">
        <v>36905</v>
      </c>
      <c r="B1363" s="192" t="n">
        <v>36905</v>
      </c>
      <c r="C1363" s="308" t="n">
        <f aca="false">IF(B1363&lt;&gt;"",MONTH(B1363),0)</f>
        <v>1</v>
      </c>
      <c r="D1363" s="3" t="n">
        <f aca="false">VLOOKUP($B1363,data!$A$6:$M$15000,5)</f>
        <v>477000</v>
      </c>
    </row>
    <row r="1364" customFormat="false" ht="11.25" hidden="false" customHeight="false" outlineLevel="0" collapsed="false">
      <c r="A1364" s="199" t="n">
        <v>36906</v>
      </c>
      <c r="B1364" s="192" t="n">
        <v>36906</v>
      </c>
      <c r="C1364" s="308" t="n">
        <f aca="false">IF(B1364&lt;&gt;"",MONTH(B1364),0)</f>
        <v>1</v>
      </c>
      <c r="D1364" s="3" t="n">
        <f aca="false">VLOOKUP($B1364,data!$A$6:$M$15000,5)</f>
        <v>454000</v>
      </c>
    </row>
    <row r="1365" customFormat="false" ht="11.25" hidden="false" customHeight="false" outlineLevel="0" collapsed="false">
      <c r="A1365" s="199" t="n">
        <v>36907</v>
      </c>
      <c r="B1365" s="192" t="n">
        <v>36907</v>
      </c>
      <c r="C1365" s="308" t="n">
        <f aca="false">IF(B1365&lt;&gt;"",MONTH(B1365),0)</f>
        <v>1</v>
      </c>
      <c r="D1365" s="3" t="n">
        <f aca="false">VLOOKUP($B1365,data!$A$6:$M$15000,5)</f>
        <v>431000</v>
      </c>
    </row>
    <row r="1366" customFormat="false" ht="11.25" hidden="false" customHeight="false" outlineLevel="0" collapsed="false">
      <c r="A1366" s="199" t="n">
        <v>36908</v>
      </c>
      <c r="B1366" s="192" t="n">
        <v>36908</v>
      </c>
      <c r="C1366" s="308" t="n">
        <f aca="false">IF(B1366&lt;&gt;"",MONTH(B1366),0)</f>
        <v>1</v>
      </c>
      <c r="D1366" s="3" t="n">
        <f aca="false">VLOOKUP($B1366,data!$A$6:$M$15000,5)</f>
        <v>370000</v>
      </c>
    </row>
    <row r="1367" customFormat="false" ht="11.25" hidden="false" customHeight="false" outlineLevel="0" collapsed="false">
      <c r="A1367" s="199" t="n">
        <v>36909</v>
      </c>
      <c r="B1367" s="192" t="n">
        <v>36909</v>
      </c>
      <c r="C1367" s="308" t="n">
        <f aca="false">IF(B1367&lt;&gt;"",MONTH(B1367),0)</f>
        <v>1</v>
      </c>
      <c r="D1367" s="3" t="n">
        <f aca="false">VLOOKUP($B1367,data!$A$6:$M$15000,5)</f>
        <v>353000</v>
      </c>
    </row>
    <row r="1368" customFormat="false" ht="11.25" hidden="false" customHeight="false" outlineLevel="0" collapsed="false">
      <c r="A1368" s="199" t="n">
        <v>36910</v>
      </c>
      <c r="B1368" s="192" t="n">
        <v>36910</v>
      </c>
      <c r="C1368" s="308" t="n">
        <f aca="false">IF(B1368&lt;&gt;"",MONTH(B1368),0)</f>
        <v>1</v>
      </c>
      <c r="D1368" s="3" t="n">
        <f aca="false">VLOOKUP($B1368,data!$A$6:$M$15000,5)</f>
        <v>355000</v>
      </c>
    </row>
    <row r="1369" customFormat="false" ht="11.25" hidden="false" customHeight="false" outlineLevel="0" collapsed="false">
      <c r="A1369" s="199" t="n">
        <v>36911</v>
      </c>
      <c r="B1369" s="192" t="n">
        <v>36911</v>
      </c>
      <c r="C1369" s="308" t="n">
        <f aca="false">IF(B1369&lt;&gt;"",MONTH(B1369),0)</f>
        <v>1</v>
      </c>
      <c r="D1369" s="3" t="n">
        <f aca="false">VLOOKUP($B1369,data!$A$6:$M$15000,5)</f>
        <v>377000</v>
      </c>
    </row>
    <row r="1370" customFormat="false" ht="11.25" hidden="false" customHeight="false" outlineLevel="0" collapsed="false">
      <c r="A1370" s="199" t="n">
        <v>36912</v>
      </c>
      <c r="B1370" s="192" t="n">
        <v>36912</v>
      </c>
      <c r="C1370" s="308" t="n">
        <f aca="false">IF(B1370&lt;&gt;"",MONTH(B1370),0)</f>
        <v>1</v>
      </c>
      <c r="D1370" s="3" t="n">
        <f aca="false">VLOOKUP($B1370,data!$A$6:$M$15000,5)</f>
        <v>421000</v>
      </c>
    </row>
    <row r="1371" customFormat="false" ht="11.25" hidden="false" customHeight="false" outlineLevel="0" collapsed="false">
      <c r="A1371" s="199" t="n">
        <v>36913</v>
      </c>
      <c r="B1371" s="192" t="n">
        <v>36913</v>
      </c>
      <c r="C1371" s="308" t="n">
        <f aca="false">IF(B1371&lt;&gt;"",MONTH(B1371),0)</f>
        <v>1</v>
      </c>
      <c r="D1371" s="3" t="n">
        <f aca="false">VLOOKUP($B1371,data!$A$6:$M$15000,5)</f>
        <v>435000</v>
      </c>
    </row>
    <row r="1372" customFormat="false" ht="11.25" hidden="false" customHeight="false" outlineLevel="0" collapsed="false">
      <c r="A1372" s="199" t="n">
        <v>36914</v>
      </c>
      <c r="B1372" s="192" t="n">
        <v>36914</v>
      </c>
      <c r="C1372" s="308" t="n">
        <f aca="false">IF(B1372&lt;&gt;"",MONTH(B1372),0)</f>
        <v>1</v>
      </c>
      <c r="D1372" s="3" t="n">
        <f aca="false">VLOOKUP($B1372,data!$A$6:$M$15000,5)</f>
        <v>421000</v>
      </c>
    </row>
    <row r="1373" customFormat="false" ht="11.25" hidden="false" customHeight="false" outlineLevel="0" collapsed="false">
      <c r="A1373" s="199" t="n">
        <v>36915</v>
      </c>
      <c r="B1373" s="192" t="n">
        <v>36915</v>
      </c>
      <c r="C1373" s="308" t="n">
        <f aca="false">IF(B1373&lt;&gt;"",MONTH(B1373),0)</f>
        <v>1</v>
      </c>
      <c r="D1373" s="3" t="n">
        <f aca="false">VLOOKUP($B1373,data!$A$6:$M$15000,5)</f>
        <v>430000</v>
      </c>
    </row>
    <row r="1374" customFormat="false" ht="11.25" hidden="false" customHeight="false" outlineLevel="0" collapsed="false">
      <c r="A1374" s="199" t="n">
        <v>36916</v>
      </c>
      <c r="B1374" s="192" t="n">
        <v>36916</v>
      </c>
      <c r="C1374" s="308" t="n">
        <f aca="false">IF(B1374&lt;&gt;"",MONTH(B1374),0)</f>
        <v>1</v>
      </c>
      <c r="D1374" s="3" t="n">
        <f aca="false">VLOOKUP($B1374,data!$A$6:$M$15000,5)</f>
        <v>463000</v>
      </c>
    </row>
    <row r="1375" customFormat="false" ht="11.25" hidden="false" customHeight="false" outlineLevel="0" collapsed="false">
      <c r="A1375" s="199" t="n">
        <v>36917</v>
      </c>
      <c r="B1375" s="192" t="n">
        <v>36917</v>
      </c>
      <c r="C1375" s="308" t="n">
        <f aca="false">IF(B1375&lt;&gt;"",MONTH(B1375),0)</f>
        <v>1</v>
      </c>
      <c r="D1375" s="3" t="n">
        <f aca="false">VLOOKUP($B1375,data!$A$6:$M$15000,5)</f>
        <v>447000</v>
      </c>
    </row>
    <row r="1376" customFormat="false" ht="11.25" hidden="false" customHeight="false" outlineLevel="0" collapsed="false">
      <c r="A1376" s="199" t="n">
        <v>36918</v>
      </c>
      <c r="B1376" s="192" t="n">
        <v>36918</v>
      </c>
      <c r="C1376" s="308" t="n">
        <f aca="false">IF(B1376&lt;&gt;"",MONTH(B1376),0)</f>
        <v>1</v>
      </c>
      <c r="D1376" s="3" t="n">
        <f aca="false">VLOOKUP($B1376,data!$A$6:$M$15000,5)</f>
        <v>439000</v>
      </c>
    </row>
    <row r="1377" customFormat="false" ht="11.25" hidden="false" customHeight="false" outlineLevel="0" collapsed="false">
      <c r="A1377" s="199" t="n">
        <v>36919</v>
      </c>
      <c r="B1377" s="192" t="n">
        <v>36919</v>
      </c>
      <c r="C1377" s="308" t="n">
        <f aca="false">IF(B1377&lt;&gt;"",MONTH(B1377),0)</f>
        <v>1</v>
      </c>
      <c r="D1377" s="3" t="n">
        <f aca="false">VLOOKUP($B1377,data!$A$6:$M$15000,5)</f>
        <v>452000</v>
      </c>
    </row>
    <row r="1378" customFormat="false" ht="11.25" hidden="false" customHeight="false" outlineLevel="0" collapsed="false">
      <c r="A1378" s="199" t="n">
        <v>36920</v>
      </c>
      <c r="B1378" s="192" t="n">
        <v>36920</v>
      </c>
      <c r="C1378" s="308" t="n">
        <f aca="false">IF(B1378&lt;&gt;"",MONTH(B1378),0)</f>
        <v>1</v>
      </c>
      <c r="D1378" s="3" t="n">
        <f aca="false">VLOOKUP($B1378,data!$A$6:$M$15000,5)</f>
        <v>459000</v>
      </c>
    </row>
    <row r="1379" customFormat="false" ht="11.25" hidden="false" customHeight="false" outlineLevel="0" collapsed="false">
      <c r="A1379" s="199" t="n">
        <v>36921</v>
      </c>
      <c r="B1379" s="192" t="n">
        <v>36921</v>
      </c>
      <c r="C1379" s="308" t="n">
        <f aca="false">IF(B1379&lt;&gt;"",MONTH(B1379),0)</f>
        <v>1</v>
      </c>
      <c r="D1379" s="3" t="n">
        <f aca="false">VLOOKUP($B1379,data!$A$6:$M$15000,5)</f>
        <v>464000</v>
      </c>
    </row>
    <row r="1380" customFormat="false" ht="11.25" hidden="false" customHeight="false" outlineLevel="0" collapsed="false">
      <c r="A1380" s="199" t="n">
        <v>36922</v>
      </c>
      <c r="B1380" s="192" t="n">
        <v>36922</v>
      </c>
      <c r="C1380" s="308" t="n">
        <f aca="false">IF(B1380&lt;&gt;"",MONTH(B1380),0)</f>
        <v>1</v>
      </c>
      <c r="D1380" s="3" t="n">
        <f aca="false">VLOOKUP($B1380,data!$A$6:$M$15000,5)</f>
        <v>450000</v>
      </c>
    </row>
    <row r="1381" customFormat="false" ht="11.25" hidden="false" customHeight="false" outlineLevel="0" collapsed="false">
      <c r="A1381" s="199" t="n">
        <v>36923</v>
      </c>
      <c r="B1381" s="192" t="n">
        <v>36923</v>
      </c>
      <c r="C1381" s="308" t="n">
        <f aca="false">IF(B1381&lt;&gt;"",MONTH(B1381),0)</f>
        <v>2</v>
      </c>
      <c r="D1381" s="3" t="n">
        <f aca="false">VLOOKUP($B1381,data!$A$6:$M$15000,5)</f>
        <v>387000</v>
      </c>
    </row>
    <row r="1382" customFormat="false" ht="11.25" hidden="false" customHeight="false" outlineLevel="0" collapsed="false">
      <c r="A1382" s="199" t="n">
        <v>36924</v>
      </c>
      <c r="B1382" s="192" t="n">
        <v>36924</v>
      </c>
      <c r="C1382" s="308" t="n">
        <f aca="false">IF(B1382&lt;&gt;"",MONTH(B1382),0)</f>
        <v>2</v>
      </c>
      <c r="D1382" s="3" t="n">
        <f aca="false">VLOOKUP($B1382,data!$A$6:$M$15000,5)</f>
        <v>454000</v>
      </c>
    </row>
    <row r="1383" customFormat="false" ht="11.25" hidden="false" customHeight="false" outlineLevel="0" collapsed="false">
      <c r="A1383" s="199" t="n">
        <v>36925</v>
      </c>
      <c r="B1383" s="192" t="n">
        <v>36925</v>
      </c>
      <c r="C1383" s="308" t="n">
        <f aca="false">IF(B1383&lt;&gt;"",MONTH(B1383),0)</f>
        <v>2</v>
      </c>
      <c r="D1383" s="3" t="n">
        <f aca="false">VLOOKUP($B1383,data!$A$6:$M$15000,5)</f>
        <v>499000</v>
      </c>
    </row>
    <row r="1384" customFormat="false" ht="11.25" hidden="false" customHeight="false" outlineLevel="0" collapsed="false">
      <c r="A1384" s="199" t="n">
        <v>36926</v>
      </c>
      <c r="B1384" s="192" t="n">
        <v>36926</v>
      </c>
      <c r="C1384" s="308" t="n">
        <f aca="false">IF(B1384&lt;&gt;"",MONTH(B1384),0)</f>
        <v>2</v>
      </c>
      <c r="D1384" s="3" t="n">
        <f aca="false">VLOOKUP($B1384,data!$A$6:$M$15000,5)</f>
        <v>487000</v>
      </c>
    </row>
    <row r="1385" customFormat="false" ht="11.25" hidden="false" customHeight="false" outlineLevel="0" collapsed="false">
      <c r="A1385" s="199" t="n">
        <v>36927</v>
      </c>
      <c r="B1385" s="192" t="n">
        <v>36927</v>
      </c>
      <c r="C1385" s="308" t="n">
        <f aca="false">IF(B1385&lt;&gt;"",MONTH(B1385),0)</f>
        <v>2</v>
      </c>
      <c r="D1385" s="3" t="n">
        <f aca="false">VLOOKUP($B1385,data!$A$6:$M$15000,5)</f>
        <v>450000</v>
      </c>
    </row>
    <row r="1386" customFormat="false" ht="11.25" hidden="false" customHeight="false" outlineLevel="0" collapsed="false">
      <c r="A1386" s="199" t="n">
        <v>36928</v>
      </c>
      <c r="B1386" s="192" t="n">
        <v>36928</v>
      </c>
      <c r="C1386" s="308" t="n">
        <f aca="false">IF(B1386&lt;&gt;"",MONTH(B1386),0)</f>
        <v>2</v>
      </c>
      <c r="D1386" s="3" t="n">
        <f aca="false">VLOOKUP($B1386,data!$A$6:$M$15000,5)</f>
        <v>495000</v>
      </c>
    </row>
    <row r="1387" customFormat="false" ht="11.25" hidden="false" customHeight="false" outlineLevel="0" collapsed="false">
      <c r="A1387" s="199" t="n">
        <v>36929</v>
      </c>
      <c r="B1387" s="192" t="n">
        <v>36929</v>
      </c>
      <c r="C1387" s="308" t="n">
        <f aca="false">IF(B1387&lt;&gt;"",MONTH(B1387),0)</f>
        <v>2</v>
      </c>
      <c r="D1387" s="3" t="n">
        <f aca="false">VLOOKUP($B1387,data!$A$6:$M$15000,5)</f>
        <v>499000</v>
      </c>
    </row>
    <row r="1388" customFormat="false" ht="11.25" hidden="false" customHeight="false" outlineLevel="0" collapsed="false">
      <c r="A1388" s="199" t="n">
        <v>36930</v>
      </c>
      <c r="B1388" s="192" t="n">
        <v>36930</v>
      </c>
      <c r="C1388" s="308" t="n">
        <f aca="false">IF(B1388&lt;&gt;"",MONTH(B1388),0)</f>
        <v>2</v>
      </c>
      <c r="D1388" s="3" t="n">
        <f aca="false">VLOOKUP($B1388,data!$A$6:$M$15000,5)</f>
        <v>464000</v>
      </c>
    </row>
    <row r="1389" customFormat="false" ht="11.25" hidden="false" customHeight="false" outlineLevel="0" collapsed="false">
      <c r="A1389" s="199" t="n">
        <v>36931</v>
      </c>
      <c r="B1389" s="192" t="n">
        <v>36931</v>
      </c>
      <c r="C1389" s="308" t="n">
        <f aca="false">IF(B1389&lt;&gt;"",MONTH(B1389),0)</f>
        <v>2</v>
      </c>
      <c r="D1389" s="3" t="n">
        <f aca="false">VLOOKUP($B1389,data!$A$6:$M$15000,5)</f>
        <v>451000</v>
      </c>
    </row>
    <row r="1390" customFormat="false" ht="11.25" hidden="false" customHeight="false" outlineLevel="0" collapsed="false">
      <c r="A1390" s="199" t="n">
        <v>36932</v>
      </c>
      <c r="B1390" s="192" t="n">
        <v>36932</v>
      </c>
      <c r="C1390" s="308" t="n">
        <f aca="false">IF(B1390&lt;&gt;"",MONTH(B1390),0)</f>
        <v>2</v>
      </c>
      <c r="D1390" s="3" t="n">
        <f aca="false">VLOOKUP($B1390,data!$A$6:$M$15000,5)</f>
        <v>492000</v>
      </c>
    </row>
    <row r="1391" customFormat="false" ht="11.25" hidden="false" customHeight="false" outlineLevel="0" collapsed="false">
      <c r="A1391" s="199" t="n">
        <v>36933</v>
      </c>
      <c r="B1391" s="192" t="n">
        <v>36933</v>
      </c>
      <c r="C1391" s="308" t="n">
        <f aca="false">IF(B1391&lt;&gt;"",MONTH(B1391),0)</f>
        <v>2</v>
      </c>
      <c r="D1391" s="3" t="n">
        <f aca="false">VLOOKUP($B1391,data!$A$6:$M$15000,5)</f>
        <v>488000</v>
      </c>
    </row>
    <row r="1392" customFormat="false" ht="11.25" hidden="false" customHeight="false" outlineLevel="0" collapsed="false">
      <c r="A1392" s="199" t="n">
        <v>36934</v>
      </c>
      <c r="B1392" s="192" t="n">
        <v>36934</v>
      </c>
      <c r="C1392" s="308" t="n">
        <f aca="false">IF(B1392&lt;&gt;"",MONTH(B1392),0)</f>
        <v>2</v>
      </c>
      <c r="D1392" s="3" t="n">
        <f aca="false">VLOOKUP($B1392,data!$A$6:$M$15000,5)</f>
        <v>498000</v>
      </c>
    </row>
    <row r="1393" customFormat="false" ht="11.25" hidden="false" customHeight="false" outlineLevel="0" collapsed="false">
      <c r="A1393" s="199" t="n">
        <v>36935</v>
      </c>
      <c r="B1393" s="192" t="n">
        <v>36935</v>
      </c>
      <c r="C1393" s="308" t="n">
        <f aca="false">IF(B1393&lt;&gt;"",MONTH(B1393),0)</f>
        <v>2</v>
      </c>
      <c r="D1393" s="3" t="n">
        <f aca="false">VLOOKUP($B1393,data!$A$6:$M$15000,5)</f>
        <v>493000</v>
      </c>
    </row>
    <row r="1394" customFormat="false" ht="11.25" hidden="false" customHeight="false" outlineLevel="0" collapsed="false">
      <c r="A1394" s="199" t="n">
        <v>36936</v>
      </c>
      <c r="B1394" s="192" t="n">
        <v>36936</v>
      </c>
      <c r="C1394" s="308" t="n">
        <f aca="false">IF(B1394&lt;&gt;"",MONTH(B1394),0)</f>
        <v>2</v>
      </c>
      <c r="D1394" s="3" t="n">
        <f aca="false">VLOOKUP($B1394,data!$A$6:$M$15000,5)</f>
        <v>482000</v>
      </c>
    </row>
    <row r="1395" customFormat="false" ht="11.25" hidden="false" customHeight="false" outlineLevel="0" collapsed="false">
      <c r="A1395" s="199" t="n">
        <v>36937</v>
      </c>
      <c r="B1395" s="192" t="n">
        <v>36937</v>
      </c>
      <c r="C1395" s="308" t="n">
        <f aca="false">IF(B1395&lt;&gt;"",MONTH(B1395),0)</f>
        <v>2</v>
      </c>
      <c r="D1395" s="3" t="n">
        <f aca="false">VLOOKUP($B1395,data!$A$6:$M$15000,5)</f>
        <v>441000</v>
      </c>
    </row>
    <row r="1396" customFormat="false" ht="11.25" hidden="false" customHeight="false" outlineLevel="0" collapsed="false">
      <c r="A1396" s="199" t="n">
        <v>36938</v>
      </c>
      <c r="B1396" s="192" t="n">
        <v>36938</v>
      </c>
      <c r="C1396" s="308" t="n">
        <f aca="false">IF(B1396&lt;&gt;"",MONTH(B1396),0)</f>
        <v>2</v>
      </c>
      <c r="D1396" s="3" t="n">
        <f aca="false">VLOOKUP($B1396,data!$A$6:$M$15000,5)</f>
        <v>482000</v>
      </c>
    </row>
    <row r="1397" customFormat="false" ht="11.25" hidden="false" customHeight="false" outlineLevel="0" collapsed="false">
      <c r="A1397" s="199" t="n">
        <v>36939</v>
      </c>
      <c r="B1397" s="192" t="n">
        <v>36939</v>
      </c>
      <c r="C1397" s="308" t="n">
        <f aca="false">IF(B1397&lt;&gt;"",MONTH(B1397),0)</f>
        <v>2</v>
      </c>
      <c r="D1397" s="3" t="n">
        <f aca="false">VLOOKUP($B1397,data!$A$6:$M$15000,5)</f>
        <v>502000</v>
      </c>
    </row>
    <row r="1398" customFormat="false" ht="11.25" hidden="false" customHeight="false" outlineLevel="0" collapsed="false">
      <c r="A1398" s="199" t="n">
        <v>36940</v>
      </c>
      <c r="B1398" s="192" t="n">
        <v>36940</v>
      </c>
      <c r="C1398" s="308" t="n">
        <f aca="false">IF(B1398&lt;&gt;"",MONTH(B1398),0)</f>
        <v>2</v>
      </c>
      <c r="D1398" s="3" t="n">
        <f aca="false">VLOOKUP($B1398,data!$A$6:$M$15000,5)</f>
        <v>492000</v>
      </c>
    </row>
    <row r="1399" customFormat="false" ht="11.25" hidden="false" customHeight="false" outlineLevel="0" collapsed="false">
      <c r="A1399" s="199" t="n">
        <v>36941</v>
      </c>
      <c r="B1399" s="192" t="n">
        <v>36941</v>
      </c>
      <c r="C1399" s="308" t="n">
        <f aca="false">IF(B1399&lt;&gt;"",MONTH(B1399),0)</f>
        <v>2</v>
      </c>
      <c r="D1399" s="3" t="n">
        <f aca="false">VLOOKUP($B1399,data!$A$6:$M$15000,5)</f>
        <v>470000</v>
      </c>
    </row>
    <row r="1400" customFormat="false" ht="11.25" hidden="false" customHeight="false" outlineLevel="0" collapsed="false">
      <c r="A1400" s="199" t="n">
        <v>36942</v>
      </c>
      <c r="B1400" s="192" t="n">
        <v>36942</v>
      </c>
      <c r="C1400" s="308" t="n">
        <f aca="false">IF(B1400&lt;&gt;"",MONTH(B1400),0)</f>
        <v>2</v>
      </c>
      <c r="D1400" s="3" t="n">
        <f aca="false">VLOOKUP($B1400,data!$A$6:$M$15000,5)</f>
        <v>459000</v>
      </c>
    </row>
    <row r="1401" customFormat="false" ht="11.25" hidden="false" customHeight="false" outlineLevel="0" collapsed="false">
      <c r="A1401" s="199" t="n">
        <v>36943</v>
      </c>
      <c r="B1401" s="192" t="n">
        <v>36943</v>
      </c>
      <c r="C1401" s="308" t="n">
        <f aca="false">IF(B1401&lt;&gt;"",MONTH(B1401),0)</f>
        <v>2</v>
      </c>
      <c r="D1401" s="3" t="n">
        <f aca="false">VLOOKUP($B1401,data!$A$6:$M$15000,5)</f>
        <v>499000</v>
      </c>
    </row>
    <row r="1402" customFormat="false" ht="11.25" hidden="false" customHeight="false" outlineLevel="0" collapsed="false">
      <c r="A1402" s="199" t="n">
        <v>36944</v>
      </c>
      <c r="B1402" s="192" t="n">
        <v>36944</v>
      </c>
      <c r="C1402" s="308" t="n">
        <f aca="false">IF(B1402&lt;&gt;"",MONTH(B1402),0)</f>
        <v>2</v>
      </c>
      <c r="D1402" s="3" t="n">
        <f aca="false">VLOOKUP($B1402,data!$A$6:$M$15000,5)</f>
        <v>503000</v>
      </c>
    </row>
    <row r="1403" customFormat="false" ht="11.25" hidden="false" customHeight="false" outlineLevel="0" collapsed="false">
      <c r="A1403" s="199" t="n">
        <v>36945</v>
      </c>
      <c r="B1403" s="192" t="n">
        <v>36945</v>
      </c>
      <c r="C1403" s="308" t="n">
        <f aca="false">IF(B1403&lt;&gt;"",MONTH(B1403),0)</f>
        <v>2</v>
      </c>
      <c r="D1403" s="3" t="n">
        <f aca="false">VLOOKUP($B1403,data!$A$6:$M$15000,5)</f>
        <v>465000</v>
      </c>
    </row>
    <row r="1404" customFormat="false" ht="11.25" hidden="false" customHeight="false" outlineLevel="0" collapsed="false">
      <c r="A1404" s="199" t="n">
        <v>36946</v>
      </c>
      <c r="B1404" s="192" t="n">
        <v>36946</v>
      </c>
      <c r="C1404" s="308" t="n">
        <f aca="false">IF(B1404&lt;&gt;"",MONTH(B1404),0)</f>
        <v>2</v>
      </c>
      <c r="D1404" s="3" t="n">
        <f aca="false">VLOOKUP($B1404,data!$A$6:$M$15000,5)</f>
        <v>477000</v>
      </c>
    </row>
    <row r="1405" customFormat="false" ht="11.25" hidden="false" customHeight="false" outlineLevel="0" collapsed="false">
      <c r="A1405" s="199" t="n">
        <v>36947</v>
      </c>
      <c r="B1405" s="192" t="n">
        <v>36947</v>
      </c>
      <c r="C1405" s="308" t="n">
        <f aca="false">IF(B1405&lt;&gt;"",MONTH(B1405),0)</f>
        <v>2</v>
      </c>
      <c r="D1405" s="3" t="n">
        <f aca="false">VLOOKUP($B1405,data!$A$6:$M$15000,5)</f>
        <v>497000</v>
      </c>
    </row>
    <row r="1406" customFormat="false" ht="11.25" hidden="false" customHeight="false" outlineLevel="0" collapsed="false">
      <c r="A1406" s="199" t="n">
        <v>36948</v>
      </c>
      <c r="B1406" s="192" t="n">
        <v>36948</v>
      </c>
      <c r="C1406" s="308" t="n">
        <f aca="false">IF(B1406&lt;&gt;"",MONTH(B1406),0)</f>
        <v>2</v>
      </c>
      <c r="D1406" s="3" t="n">
        <f aca="false">VLOOKUP($B1406,data!$A$6:$M$15000,5)</f>
        <v>460000</v>
      </c>
    </row>
    <row r="1407" customFormat="false" ht="11.25" hidden="false" customHeight="false" outlineLevel="0" collapsed="false">
      <c r="A1407" s="199" t="n">
        <v>36949</v>
      </c>
      <c r="B1407" s="192" t="n">
        <v>36949</v>
      </c>
      <c r="C1407" s="308" t="n">
        <f aca="false">IF(B1407&lt;&gt;"",MONTH(B1407),0)</f>
        <v>2</v>
      </c>
      <c r="D1407" s="3" t="n">
        <f aca="false">VLOOKUP($B1407,data!$A$6:$M$15000,5)</f>
        <v>469000</v>
      </c>
    </row>
    <row r="1408" customFormat="false" ht="11.25" hidden="false" customHeight="false" outlineLevel="0" collapsed="false">
      <c r="A1408" s="199" t="n">
        <v>36950</v>
      </c>
      <c r="B1408" s="192" t="n">
        <v>36950</v>
      </c>
      <c r="C1408" s="308" t="n">
        <f aca="false">IF(B1408&lt;&gt;"",MONTH(B1408),0)</f>
        <v>2</v>
      </c>
      <c r="D1408" s="3" t="n">
        <f aca="false">VLOOKUP($B1408,data!$A$6:$M$15000,5)</f>
        <v>468000</v>
      </c>
    </row>
    <row r="1409" customFormat="false" ht="11.25" hidden="false" customHeight="false" outlineLevel="0" collapsed="false">
      <c r="A1409" s="199" t="n">
        <v>36951</v>
      </c>
      <c r="B1409" s="192" t="n">
        <v>36951</v>
      </c>
      <c r="C1409" s="308" t="n">
        <f aca="false">IF(B1409&lt;&gt;"",MONTH(B1409),0)</f>
        <v>3</v>
      </c>
      <c r="D1409" s="3" t="n">
        <f aca="false">VLOOKUP($B1409,data!$A$6:$M$15000,5)</f>
        <v>398000</v>
      </c>
    </row>
    <row r="1410" customFormat="false" ht="11.25" hidden="false" customHeight="false" outlineLevel="0" collapsed="false">
      <c r="A1410" s="199" t="n">
        <v>36952</v>
      </c>
      <c r="B1410" s="192" t="n">
        <v>36952</v>
      </c>
      <c r="C1410" s="308" t="n">
        <f aca="false">IF(B1410&lt;&gt;"",MONTH(B1410),0)</f>
        <v>3</v>
      </c>
      <c r="D1410" s="3" t="n">
        <f aca="false">VLOOKUP($B1410,data!$A$6:$M$15000,5)</f>
        <v>371000</v>
      </c>
    </row>
    <row r="1411" customFormat="false" ht="11.25" hidden="false" customHeight="false" outlineLevel="0" collapsed="false">
      <c r="A1411" s="199" t="n">
        <v>36953</v>
      </c>
      <c r="B1411" s="192" t="n">
        <v>36953</v>
      </c>
      <c r="C1411" s="308" t="n">
        <f aca="false">IF(B1411&lt;&gt;"",MONTH(B1411),0)</f>
        <v>3</v>
      </c>
      <c r="D1411" s="3" t="n">
        <f aca="false">VLOOKUP($B1411,data!$A$6:$M$15000,5)</f>
        <v>362000</v>
      </c>
    </row>
    <row r="1412" customFormat="false" ht="11.25" hidden="false" customHeight="false" outlineLevel="0" collapsed="false">
      <c r="A1412" s="199" t="n">
        <v>36954</v>
      </c>
      <c r="B1412" s="192" t="n">
        <v>36954</v>
      </c>
      <c r="C1412" s="308" t="n">
        <f aca="false">IF(B1412&lt;&gt;"",MONTH(B1412),0)</f>
        <v>3</v>
      </c>
      <c r="D1412" s="3" t="n">
        <f aca="false">VLOOKUP($B1412,data!$A$6:$M$15000,5)</f>
        <v>368000</v>
      </c>
    </row>
    <row r="1413" customFormat="false" ht="11.25" hidden="false" customHeight="false" outlineLevel="0" collapsed="false">
      <c r="A1413" s="199" t="n">
        <v>36955</v>
      </c>
      <c r="B1413" s="192" t="n">
        <v>36955</v>
      </c>
      <c r="C1413" s="308" t="n">
        <f aca="false">IF(B1413&lt;&gt;"",MONTH(B1413),0)</f>
        <v>3</v>
      </c>
      <c r="D1413" s="3" t="n">
        <f aca="false">VLOOKUP($B1413,data!$A$6:$M$15000,5)</f>
        <v>383000</v>
      </c>
    </row>
    <row r="1414" customFormat="false" ht="11.25" hidden="false" customHeight="false" outlineLevel="0" collapsed="false">
      <c r="A1414" s="199" t="n">
        <v>36956</v>
      </c>
      <c r="B1414" s="192" t="n">
        <v>36956</v>
      </c>
      <c r="C1414" s="308" t="n">
        <f aca="false">IF(B1414&lt;&gt;"",MONTH(B1414),0)</f>
        <v>3</v>
      </c>
      <c r="D1414" s="3" t="n">
        <f aca="false">VLOOKUP($B1414,data!$A$6:$M$15000,5)</f>
        <v>369000</v>
      </c>
    </row>
    <row r="1415" customFormat="false" ht="11.25" hidden="false" customHeight="false" outlineLevel="0" collapsed="false">
      <c r="A1415" s="199" t="n">
        <v>36957</v>
      </c>
      <c r="B1415" s="192" t="n">
        <v>36957</v>
      </c>
      <c r="C1415" s="308" t="n">
        <f aca="false">IF(B1415&lt;&gt;"",MONTH(B1415),0)</f>
        <v>3</v>
      </c>
      <c r="D1415" s="3" t="n">
        <f aca="false">VLOOKUP($B1415,data!$A$6:$M$15000,5)</f>
        <v>371000</v>
      </c>
    </row>
    <row r="1416" customFormat="false" ht="11.25" hidden="false" customHeight="false" outlineLevel="0" collapsed="false">
      <c r="A1416" s="199" t="n">
        <v>36958</v>
      </c>
      <c r="B1416" s="192" t="n">
        <v>36958</v>
      </c>
      <c r="C1416" s="308" t="n">
        <f aca="false">IF(B1416&lt;&gt;"",MONTH(B1416),0)</f>
        <v>3</v>
      </c>
      <c r="D1416" s="3" t="n">
        <f aca="false">VLOOKUP($B1416,data!$A$6:$M$15000,5)</f>
        <v>370000</v>
      </c>
    </row>
    <row r="1417" customFormat="false" ht="11.25" hidden="false" customHeight="false" outlineLevel="0" collapsed="false">
      <c r="A1417" s="199" t="n">
        <v>36959</v>
      </c>
      <c r="B1417" s="192" t="n">
        <v>36959</v>
      </c>
      <c r="C1417" s="308" t="n">
        <f aca="false">IF(B1417&lt;&gt;"",MONTH(B1417),0)</f>
        <v>3</v>
      </c>
      <c r="D1417" s="3" t="n">
        <f aca="false">VLOOKUP($B1417,data!$A$6:$M$15000,5)</f>
        <v>374000</v>
      </c>
    </row>
    <row r="1418" customFormat="false" ht="11.25" hidden="false" customHeight="false" outlineLevel="0" collapsed="false">
      <c r="A1418" s="199" t="n">
        <v>36960</v>
      </c>
      <c r="B1418" s="192" t="n">
        <v>36960</v>
      </c>
      <c r="C1418" s="308" t="n">
        <f aca="false">IF(B1418&lt;&gt;"",MONTH(B1418),0)</f>
        <v>3</v>
      </c>
      <c r="D1418" s="3" t="n">
        <f aca="false">VLOOKUP($B1418,data!$A$6:$M$15000,5)</f>
        <v>369000</v>
      </c>
    </row>
    <row r="1419" customFormat="false" ht="11.25" hidden="false" customHeight="false" outlineLevel="0" collapsed="false">
      <c r="A1419" s="199" t="n">
        <v>36961</v>
      </c>
      <c r="B1419" s="192" t="n">
        <v>36961</v>
      </c>
      <c r="C1419" s="308" t="n">
        <f aca="false">IF(B1419&lt;&gt;"",MONTH(B1419),0)</f>
        <v>3</v>
      </c>
      <c r="D1419" s="3" t="n">
        <f aca="false">VLOOKUP($B1419,data!$A$6:$M$15000,5)</f>
        <v>363000</v>
      </c>
    </row>
    <row r="1420" customFormat="false" ht="11.25" hidden="false" customHeight="false" outlineLevel="0" collapsed="false">
      <c r="A1420" s="199" t="n">
        <v>36962</v>
      </c>
      <c r="B1420" s="192" t="n">
        <v>36962</v>
      </c>
      <c r="C1420" s="308" t="n">
        <f aca="false">IF(B1420&lt;&gt;"",MONTH(B1420),0)</f>
        <v>3</v>
      </c>
      <c r="D1420" s="3" t="n">
        <f aca="false">VLOOKUP($B1420,data!$A$6:$M$15000,5)</f>
        <v>369000</v>
      </c>
    </row>
    <row r="1421" customFormat="false" ht="11.25" hidden="false" customHeight="false" outlineLevel="0" collapsed="false">
      <c r="A1421" s="199" t="n">
        <v>36963</v>
      </c>
      <c r="B1421" s="192" t="n">
        <v>36963</v>
      </c>
      <c r="C1421" s="308" t="n">
        <f aca="false">IF(B1421&lt;&gt;"",MONTH(B1421),0)</f>
        <v>3</v>
      </c>
      <c r="D1421" s="3" t="n">
        <f aca="false">VLOOKUP($B1421,data!$A$6:$M$15000,5)</f>
        <v>373000</v>
      </c>
    </row>
    <row r="1422" customFormat="false" ht="11.25" hidden="false" customHeight="false" outlineLevel="0" collapsed="false">
      <c r="A1422" s="199" t="n">
        <v>36964</v>
      </c>
      <c r="B1422" s="192" t="n">
        <v>36964</v>
      </c>
      <c r="C1422" s="308" t="n">
        <f aca="false">IF(B1422&lt;&gt;"",MONTH(B1422),0)</f>
        <v>3</v>
      </c>
      <c r="D1422" s="3" t="n">
        <f aca="false">VLOOKUP($B1422,data!$A$6:$M$15000,5)</f>
        <v>354000</v>
      </c>
    </row>
    <row r="1423" customFormat="false" ht="11.25" hidden="false" customHeight="false" outlineLevel="0" collapsed="false">
      <c r="A1423" s="199" t="n">
        <v>36965</v>
      </c>
      <c r="B1423" s="192" t="n">
        <v>36965</v>
      </c>
      <c r="C1423" s="308" t="n">
        <f aca="false">IF(B1423&lt;&gt;"",MONTH(B1423),0)</f>
        <v>3</v>
      </c>
      <c r="D1423" s="3" t="n">
        <f aca="false">VLOOKUP($B1423,data!$A$6:$M$15000,5)</f>
        <v>374000</v>
      </c>
    </row>
    <row r="1424" customFormat="false" ht="11.25" hidden="false" customHeight="false" outlineLevel="0" collapsed="false">
      <c r="A1424" s="199" t="n">
        <v>36966</v>
      </c>
      <c r="B1424" s="192" t="n">
        <v>36966</v>
      </c>
      <c r="C1424" s="308" t="n">
        <f aca="false">IF(B1424&lt;&gt;"",MONTH(B1424),0)</f>
        <v>3</v>
      </c>
      <c r="D1424" s="3" t="n">
        <f aca="false">VLOOKUP($B1424,data!$A$6:$M$15000,5)</f>
        <v>349000</v>
      </c>
    </row>
    <row r="1425" customFormat="false" ht="11.25" hidden="false" customHeight="false" outlineLevel="0" collapsed="false">
      <c r="A1425" s="199" t="n">
        <v>36967</v>
      </c>
      <c r="B1425" s="192" t="n">
        <v>36967</v>
      </c>
      <c r="C1425" s="308" t="n">
        <f aca="false">IF(B1425&lt;&gt;"",MONTH(B1425),0)</f>
        <v>3</v>
      </c>
      <c r="D1425" s="3" t="n">
        <f aca="false">VLOOKUP($B1425,data!$A$6:$M$15000,5)</f>
        <v>353000</v>
      </c>
    </row>
    <row r="1426" customFormat="false" ht="11.25" hidden="false" customHeight="false" outlineLevel="0" collapsed="false">
      <c r="A1426" s="199" t="n">
        <v>36968</v>
      </c>
      <c r="B1426" s="192" t="n">
        <v>36968</v>
      </c>
      <c r="C1426" s="308" t="n">
        <f aca="false">IF(B1426&lt;&gt;"",MONTH(B1426),0)</f>
        <v>3</v>
      </c>
      <c r="D1426" s="3" t="n">
        <f aca="false">VLOOKUP($B1426,data!$A$6:$M$15000,5)</f>
        <v>357000</v>
      </c>
    </row>
    <row r="1427" customFormat="false" ht="11.25" hidden="false" customHeight="false" outlineLevel="0" collapsed="false">
      <c r="A1427" s="199" t="n">
        <v>36969</v>
      </c>
      <c r="B1427" s="192" t="n">
        <v>36969</v>
      </c>
      <c r="C1427" s="308" t="n">
        <f aca="false">IF(B1427&lt;&gt;"",MONTH(B1427),0)</f>
        <v>3</v>
      </c>
      <c r="D1427" s="3" t="n">
        <f aca="false">VLOOKUP($B1427,data!$A$6:$M$15000,5)</f>
        <v>369000</v>
      </c>
    </row>
    <row r="1428" customFormat="false" ht="11.25" hidden="false" customHeight="false" outlineLevel="0" collapsed="false">
      <c r="A1428" s="199" t="n">
        <v>36970</v>
      </c>
      <c r="B1428" s="192" t="n">
        <v>36970</v>
      </c>
      <c r="C1428" s="308" t="n">
        <f aca="false">IF(B1428&lt;&gt;"",MONTH(B1428),0)</f>
        <v>3</v>
      </c>
      <c r="D1428" s="3" t="n">
        <f aca="false">VLOOKUP($B1428,data!$A$6:$M$15000,5)</f>
        <v>392000</v>
      </c>
    </row>
    <row r="1429" customFormat="false" ht="11.25" hidden="false" customHeight="false" outlineLevel="0" collapsed="false">
      <c r="A1429" s="199" t="n">
        <v>36971</v>
      </c>
      <c r="B1429" s="192" t="n">
        <v>36971</v>
      </c>
      <c r="C1429" s="308" t="n">
        <f aca="false">IF(B1429&lt;&gt;"",MONTH(B1429),0)</f>
        <v>3</v>
      </c>
      <c r="D1429" s="3" t="n">
        <f aca="false">VLOOKUP($B1429,data!$A$6:$M$15000,5)</f>
        <v>386000</v>
      </c>
    </row>
    <row r="1430" customFormat="false" ht="11.25" hidden="false" customHeight="false" outlineLevel="0" collapsed="false">
      <c r="A1430" s="199" t="n">
        <v>36972</v>
      </c>
      <c r="B1430" s="192" t="n">
        <v>36972</v>
      </c>
      <c r="C1430" s="308" t="n">
        <f aca="false">IF(B1430&lt;&gt;"",MONTH(B1430),0)</f>
        <v>3</v>
      </c>
      <c r="D1430" s="3" t="n">
        <f aca="false">VLOOKUP($B1430,data!$A$6:$M$15000,5)</f>
        <v>379000</v>
      </c>
    </row>
    <row r="1431" customFormat="false" ht="11.25" hidden="false" customHeight="false" outlineLevel="0" collapsed="false">
      <c r="A1431" s="199" t="n">
        <v>36973</v>
      </c>
      <c r="B1431" s="192" t="n">
        <v>36973</v>
      </c>
      <c r="C1431" s="308" t="n">
        <f aca="false">IF(B1431&lt;&gt;"",MONTH(B1431),0)</f>
        <v>3</v>
      </c>
      <c r="D1431" s="3" t="n">
        <f aca="false">VLOOKUP($B1431,data!$A$6:$M$15000,5)</f>
        <v>384000</v>
      </c>
    </row>
    <row r="1432" customFormat="false" ht="11.25" hidden="false" customHeight="false" outlineLevel="0" collapsed="false">
      <c r="A1432" s="199" t="n">
        <v>36974</v>
      </c>
      <c r="B1432" s="192" t="n">
        <v>36974</v>
      </c>
      <c r="C1432" s="308" t="n">
        <f aca="false">IF(B1432&lt;&gt;"",MONTH(B1432),0)</f>
        <v>3</v>
      </c>
      <c r="D1432" s="3" t="n">
        <f aca="false">VLOOKUP($B1432,data!$A$6:$M$15000,5)</f>
        <v>337000</v>
      </c>
    </row>
    <row r="1433" customFormat="false" ht="11.25" hidden="false" customHeight="false" outlineLevel="0" collapsed="false">
      <c r="A1433" s="199" t="n">
        <v>36975</v>
      </c>
      <c r="B1433" s="192" t="n">
        <v>36975</v>
      </c>
      <c r="C1433" s="308" t="n">
        <f aca="false">IF(B1433&lt;&gt;"",MONTH(B1433),0)</f>
        <v>3</v>
      </c>
      <c r="D1433" s="3" t="n">
        <f aca="false">VLOOKUP($B1433,data!$A$6:$M$15000,5)</f>
        <v>339000</v>
      </c>
    </row>
    <row r="1434" customFormat="false" ht="11.25" hidden="false" customHeight="false" outlineLevel="0" collapsed="false">
      <c r="A1434" s="199" t="n">
        <v>36976</v>
      </c>
      <c r="B1434" s="192" t="n">
        <v>36976</v>
      </c>
      <c r="C1434" s="308" t="n">
        <f aca="false">IF(B1434&lt;&gt;"",MONTH(B1434),0)</f>
        <v>3</v>
      </c>
      <c r="D1434" s="3" t="n">
        <f aca="false">VLOOKUP($B1434,data!$A$6:$M$15000,5)</f>
        <v>338000</v>
      </c>
    </row>
    <row r="1435" customFormat="false" ht="11.25" hidden="false" customHeight="false" outlineLevel="0" collapsed="false">
      <c r="A1435" s="199" t="n">
        <v>36977</v>
      </c>
      <c r="B1435" s="192" t="n">
        <v>36977</v>
      </c>
      <c r="C1435" s="308" t="n">
        <f aca="false">IF(B1435&lt;&gt;"",MONTH(B1435),0)</f>
        <v>3</v>
      </c>
      <c r="D1435" s="3" t="n">
        <f aca="false">VLOOKUP($B1435,data!$A$6:$M$15000,5)</f>
        <v>340000</v>
      </c>
    </row>
    <row r="1436" customFormat="false" ht="11.25" hidden="false" customHeight="false" outlineLevel="0" collapsed="false">
      <c r="A1436" s="199" t="n">
        <v>36978</v>
      </c>
      <c r="B1436" s="192" t="n">
        <v>36978</v>
      </c>
      <c r="C1436" s="308" t="n">
        <f aca="false">IF(B1436&lt;&gt;"",MONTH(B1436),0)</f>
        <v>3</v>
      </c>
      <c r="D1436" s="3" t="n">
        <f aca="false">VLOOKUP($B1436,data!$A$6:$M$15000,5)</f>
        <v>379000</v>
      </c>
    </row>
    <row r="1437" customFormat="false" ht="11.25" hidden="false" customHeight="false" outlineLevel="0" collapsed="false">
      <c r="A1437" s="199" t="n">
        <v>36979</v>
      </c>
      <c r="B1437" s="192" t="n">
        <v>36979</v>
      </c>
      <c r="C1437" s="308" t="n">
        <f aca="false">IF(B1437&lt;&gt;"",MONTH(B1437),0)</f>
        <v>3</v>
      </c>
      <c r="D1437" s="3" t="n">
        <f aca="false">VLOOKUP($B1437,data!$A$6:$M$15000,5)</f>
        <v>324000</v>
      </c>
    </row>
    <row r="1438" customFormat="false" ht="11.25" hidden="false" customHeight="false" outlineLevel="0" collapsed="false">
      <c r="A1438" s="199" t="n">
        <v>36980</v>
      </c>
      <c r="B1438" s="192" t="n">
        <v>36980</v>
      </c>
      <c r="C1438" s="308" t="n">
        <f aca="false">IF(B1438&lt;&gt;"",MONTH(B1438),0)</f>
        <v>3</v>
      </c>
      <c r="D1438" s="3" t="n">
        <f aca="false">VLOOKUP($B1438,data!$A$6:$M$15000,5)</f>
        <v>325000</v>
      </c>
    </row>
    <row r="1439" customFormat="false" ht="11.25" hidden="false" customHeight="false" outlineLevel="0" collapsed="false">
      <c r="A1439" s="199" t="n">
        <v>36981</v>
      </c>
      <c r="B1439" s="192" t="n">
        <v>36981</v>
      </c>
      <c r="C1439" s="308" t="n">
        <f aca="false">IF(B1439&lt;&gt;"",MONTH(B1439),0)</f>
        <v>3</v>
      </c>
      <c r="D1439" s="3" t="n">
        <f aca="false">VLOOKUP($B1439,data!$A$6:$M$15000,5)</f>
        <v>332000</v>
      </c>
    </row>
    <row r="1440" customFormat="false" ht="11.25" hidden="false" customHeight="false" outlineLevel="0" collapsed="false">
      <c r="A1440" s="199" t="n">
        <v>36982</v>
      </c>
      <c r="B1440" s="192" t="n">
        <v>36982</v>
      </c>
      <c r="C1440" s="308" t="n">
        <f aca="false">IF(B1440&lt;&gt;"",MONTH(B1440),0)</f>
        <v>4</v>
      </c>
      <c r="D1440" s="3" t="n">
        <f aca="false">VLOOKUP($B1440,data!$A$6:$M$15000,5)</f>
        <v>478000</v>
      </c>
    </row>
    <row r="1441" customFormat="false" ht="11.25" hidden="false" customHeight="false" outlineLevel="0" collapsed="false">
      <c r="A1441" s="199" t="n">
        <v>36983</v>
      </c>
      <c r="B1441" s="192" t="n">
        <v>36983</v>
      </c>
      <c r="C1441" s="308" t="n">
        <f aca="false">IF(B1441&lt;&gt;"",MONTH(B1441),0)</f>
        <v>4</v>
      </c>
      <c r="D1441" s="3" t="n">
        <f aca="false">VLOOKUP($B1441,data!$A$6:$M$15000,5)</f>
        <v>466000</v>
      </c>
    </row>
    <row r="1442" customFormat="false" ht="11.25" hidden="false" customHeight="false" outlineLevel="0" collapsed="false">
      <c r="A1442" s="199" t="n">
        <v>36984</v>
      </c>
      <c r="B1442" s="192" t="n">
        <v>36984</v>
      </c>
      <c r="C1442" s="308" t="n">
        <f aca="false">IF(B1442&lt;&gt;"",MONTH(B1442),0)</f>
        <v>4</v>
      </c>
      <c r="D1442" s="3" t="n">
        <f aca="false">VLOOKUP($B1442,data!$A$6:$M$15000,5)</f>
        <v>456000</v>
      </c>
    </row>
    <row r="1443" customFormat="false" ht="11.25" hidden="false" customHeight="false" outlineLevel="0" collapsed="false">
      <c r="A1443" s="199" t="n">
        <v>36985</v>
      </c>
      <c r="B1443" s="192" t="n">
        <v>36985</v>
      </c>
      <c r="C1443" s="308" t="n">
        <f aca="false">IF(B1443&lt;&gt;"",MONTH(B1443),0)</f>
        <v>4</v>
      </c>
      <c r="D1443" s="3" t="n">
        <f aca="false">VLOOKUP($B1443,data!$A$6:$M$15000,5)</f>
        <v>437000</v>
      </c>
    </row>
    <row r="1444" customFormat="false" ht="11.25" hidden="false" customHeight="false" outlineLevel="0" collapsed="false">
      <c r="A1444" s="199" t="n">
        <v>36986</v>
      </c>
      <c r="B1444" s="192" t="n">
        <v>36986</v>
      </c>
      <c r="C1444" s="308" t="n">
        <f aca="false">IF(B1444&lt;&gt;"",MONTH(B1444),0)</f>
        <v>4</v>
      </c>
      <c r="D1444" s="3" t="n">
        <f aca="false">VLOOKUP($B1444,data!$A$6:$M$15000,5)</f>
        <v>517000</v>
      </c>
    </row>
    <row r="1445" customFormat="false" ht="11.25" hidden="false" customHeight="false" outlineLevel="0" collapsed="false">
      <c r="A1445" s="199" t="n">
        <v>36987</v>
      </c>
      <c r="B1445" s="192" t="n">
        <v>36987</v>
      </c>
      <c r="C1445" s="308" t="n">
        <f aca="false">IF(B1445&lt;&gt;"",MONTH(B1445),0)</f>
        <v>4</v>
      </c>
      <c r="D1445" s="3" t="str">
        <f aca="false">VLOOKUP($B1445,data!$A$6:$M$15000,5)</f>
        <v>N/A</v>
      </c>
    </row>
    <row r="1446" customFormat="false" ht="11.25" hidden="false" customHeight="false" outlineLevel="0" collapsed="false">
      <c r="A1446" s="199" t="n">
        <v>36988</v>
      </c>
      <c r="B1446" s="192" t="n">
        <v>36988</v>
      </c>
      <c r="C1446" s="308" t="n">
        <f aca="false">IF(B1446&lt;&gt;"",MONTH(B1446),0)</f>
        <v>4</v>
      </c>
      <c r="D1446" s="3" t="str">
        <f aca="false">VLOOKUP($B1446,data!$A$6:$M$15000,5)</f>
        <v>N/A</v>
      </c>
    </row>
    <row r="1447" customFormat="false" ht="11.25" hidden="false" customHeight="false" outlineLevel="0" collapsed="false">
      <c r="A1447" s="199" t="n">
        <v>36989</v>
      </c>
      <c r="B1447" s="192" t="n">
        <v>36989</v>
      </c>
      <c r="C1447" s="308" t="n">
        <f aca="false">IF(B1447&lt;&gt;"",MONTH(B1447),0)</f>
        <v>4</v>
      </c>
      <c r="D1447" s="3" t="str">
        <f aca="false">VLOOKUP($B1447,data!$A$6:$M$15000,5)</f>
        <v>N/A</v>
      </c>
    </row>
    <row r="1448" customFormat="false" ht="11.25" hidden="false" customHeight="false" outlineLevel="0" collapsed="false">
      <c r="A1448" s="199" t="n">
        <v>36990</v>
      </c>
      <c r="B1448" s="192" t="n">
        <v>36990</v>
      </c>
      <c r="C1448" s="308" t="n">
        <f aca="false">IF(B1448&lt;&gt;"",MONTH(B1448),0)</f>
        <v>4</v>
      </c>
      <c r="D1448" s="3" t="str">
        <f aca="false">VLOOKUP($B1448,data!$A$6:$M$15000,5)</f>
        <v>N/A</v>
      </c>
    </row>
    <row r="1449" customFormat="false" ht="11.25" hidden="false" customHeight="false" outlineLevel="0" collapsed="false">
      <c r="A1449" s="199" t="n">
        <v>36991</v>
      </c>
      <c r="B1449" s="192" t="n">
        <v>36991</v>
      </c>
      <c r="C1449" s="308" t="n">
        <f aca="false">IF(B1449&lt;&gt;"",MONTH(B1449),0)</f>
        <v>4</v>
      </c>
      <c r="D1449" s="3" t="str">
        <f aca="false">VLOOKUP($B1449,data!$A$6:$M$15000,5)</f>
        <v>N/A</v>
      </c>
    </row>
    <row r="1450" customFormat="false" ht="11.25" hidden="false" customHeight="false" outlineLevel="0" collapsed="false">
      <c r="A1450" s="199" t="n">
        <v>36992</v>
      </c>
      <c r="B1450" s="192" t="n">
        <v>36992</v>
      </c>
      <c r="C1450" s="308" t="n">
        <f aca="false">IF(B1450&lt;&gt;"",MONTH(B1450),0)</f>
        <v>4</v>
      </c>
      <c r="D1450" s="3" t="str">
        <f aca="false">VLOOKUP($B1450,data!$A$6:$M$15000,5)</f>
        <v>N/A</v>
      </c>
    </row>
    <row r="1451" customFormat="false" ht="11.25" hidden="false" customHeight="false" outlineLevel="0" collapsed="false">
      <c r="A1451" s="199" t="n">
        <v>36993</v>
      </c>
      <c r="B1451" s="192" t="n">
        <v>36993</v>
      </c>
      <c r="C1451" s="308" t="n">
        <f aca="false">IF(B1451&lt;&gt;"",MONTH(B1451),0)</f>
        <v>4</v>
      </c>
      <c r="D1451" s="3" t="str">
        <f aca="false">VLOOKUP($B1451,data!$A$6:$M$15000,5)</f>
        <v>N/A</v>
      </c>
    </row>
    <row r="1452" customFormat="false" ht="11.25" hidden="false" customHeight="false" outlineLevel="0" collapsed="false">
      <c r="A1452" s="199" t="n">
        <v>36994</v>
      </c>
      <c r="B1452" s="192" t="n">
        <v>36994</v>
      </c>
      <c r="C1452" s="308" t="n">
        <f aca="false">IF(B1452&lt;&gt;"",MONTH(B1452),0)</f>
        <v>4</v>
      </c>
      <c r="D1452" s="3" t="str">
        <f aca="false">VLOOKUP($B1452,data!$A$6:$M$15000,5)</f>
        <v>N/A</v>
      </c>
    </row>
    <row r="1453" customFormat="false" ht="11.25" hidden="false" customHeight="false" outlineLevel="0" collapsed="false">
      <c r="A1453" s="199" t="n">
        <v>36995</v>
      </c>
      <c r="B1453" s="192" t="n">
        <v>36995</v>
      </c>
      <c r="C1453" s="308" t="n">
        <f aca="false">IF(B1453&lt;&gt;"",MONTH(B1453),0)</f>
        <v>4</v>
      </c>
      <c r="D1453" s="3" t="str">
        <f aca="false">VLOOKUP($B1453,data!$A$6:$M$15000,5)</f>
        <v>N/A</v>
      </c>
    </row>
    <row r="1454" customFormat="false" ht="11.25" hidden="false" customHeight="false" outlineLevel="0" collapsed="false">
      <c r="A1454" s="199" t="n">
        <v>36996</v>
      </c>
      <c r="B1454" s="192" t="n">
        <v>36996</v>
      </c>
      <c r="C1454" s="308" t="n">
        <f aca="false">IF(B1454&lt;&gt;"",MONTH(B1454),0)</f>
        <v>4</v>
      </c>
      <c r="D1454" s="3" t="str">
        <f aca="false">VLOOKUP($B1454,data!$A$6:$M$15000,5)</f>
        <v>N/A</v>
      </c>
    </row>
    <row r="1455" customFormat="false" ht="11.25" hidden="false" customHeight="false" outlineLevel="0" collapsed="false">
      <c r="A1455" s="199" t="n">
        <v>36997</v>
      </c>
      <c r="B1455" s="192" t="n">
        <v>36997</v>
      </c>
      <c r="C1455" s="308" t="n">
        <f aca="false">IF(B1455&lt;&gt;"",MONTH(B1455),0)</f>
        <v>4</v>
      </c>
      <c r="D1455" s="3" t="str">
        <f aca="false">VLOOKUP($B1455,data!$A$6:$M$15000,5)</f>
        <v>N/A</v>
      </c>
    </row>
    <row r="1456" customFormat="false" ht="11.25" hidden="false" customHeight="false" outlineLevel="0" collapsed="false">
      <c r="A1456" s="199" t="n">
        <v>36998</v>
      </c>
      <c r="B1456" s="192" t="n">
        <v>36998</v>
      </c>
      <c r="C1456" s="308" t="n">
        <f aca="false">IF(B1456&lt;&gt;"",MONTH(B1456),0)</f>
        <v>4</v>
      </c>
      <c r="D1456" s="3" t="str">
        <f aca="false">VLOOKUP($B1456,data!$A$6:$M$15000,5)</f>
        <v>N/A</v>
      </c>
    </row>
    <row r="1457" customFormat="false" ht="11.25" hidden="false" customHeight="false" outlineLevel="0" collapsed="false">
      <c r="A1457" s="199" t="n">
        <v>36999</v>
      </c>
      <c r="B1457" s="192" t="n">
        <v>36999</v>
      </c>
      <c r="C1457" s="308" t="n">
        <f aca="false">IF(B1457&lt;&gt;"",MONTH(B1457),0)</f>
        <v>4</v>
      </c>
      <c r="D1457" s="3" t="str">
        <f aca="false">VLOOKUP($B1457,data!$A$6:$M$15000,5)</f>
        <v>N/A</v>
      </c>
    </row>
    <row r="1458" customFormat="false" ht="11.25" hidden="false" customHeight="false" outlineLevel="0" collapsed="false">
      <c r="A1458" s="199" t="n">
        <v>37000</v>
      </c>
      <c r="B1458" s="192" t="n">
        <v>37000</v>
      </c>
      <c r="C1458" s="308" t="n">
        <f aca="false">IF(B1458&lt;&gt;"",MONTH(B1458),0)</f>
        <v>4</v>
      </c>
      <c r="D1458" s="3" t="str">
        <f aca="false">VLOOKUP($B1458,data!$A$6:$M$15000,5)</f>
        <v>N/A</v>
      </c>
    </row>
    <row r="1459" customFormat="false" ht="11.25" hidden="false" customHeight="false" outlineLevel="0" collapsed="false">
      <c r="A1459" s="199" t="n">
        <v>37001</v>
      </c>
      <c r="B1459" s="192" t="n">
        <v>37001</v>
      </c>
      <c r="C1459" s="308" t="n">
        <f aca="false">IF(B1459&lt;&gt;"",MONTH(B1459),0)</f>
        <v>4</v>
      </c>
      <c r="D1459" s="3" t="str">
        <f aca="false">VLOOKUP($B1459,data!$A$6:$M$15000,5)</f>
        <v>N/A</v>
      </c>
    </row>
    <row r="1460" customFormat="false" ht="11.25" hidden="false" customHeight="false" outlineLevel="0" collapsed="false">
      <c r="A1460" s="199" t="n">
        <v>37002</v>
      </c>
      <c r="B1460" s="192" t="n">
        <v>37002</v>
      </c>
      <c r="C1460" s="308" t="n">
        <f aca="false">IF(B1460&lt;&gt;"",MONTH(B1460),0)</f>
        <v>4</v>
      </c>
      <c r="D1460" s="3" t="str">
        <f aca="false">VLOOKUP($B1460,data!$A$6:$M$15000,5)</f>
        <v>N/A</v>
      </c>
    </row>
    <row r="1461" customFormat="false" ht="11.25" hidden="false" customHeight="false" outlineLevel="0" collapsed="false">
      <c r="A1461" s="199" t="n">
        <v>37003</v>
      </c>
      <c r="B1461" s="192" t="n">
        <v>37003</v>
      </c>
      <c r="C1461" s="308" t="n">
        <f aca="false">IF(B1461&lt;&gt;"",MONTH(B1461),0)</f>
        <v>4</v>
      </c>
      <c r="D1461" s="3" t="str">
        <f aca="false">VLOOKUP($B1461,data!$A$6:$M$15000,5)</f>
        <v>N/A</v>
      </c>
    </row>
    <row r="1462" customFormat="false" ht="11.25" hidden="false" customHeight="false" outlineLevel="0" collapsed="false">
      <c r="A1462" s="199" t="n">
        <v>37004</v>
      </c>
      <c r="B1462" s="192" t="n">
        <v>37004</v>
      </c>
      <c r="C1462" s="308" t="n">
        <f aca="false">IF(B1462&lt;&gt;"",MONTH(B1462),0)</f>
        <v>4</v>
      </c>
      <c r="D1462" s="3" t="str">
        <f aca="false">VLOOKUP($B1462,data!$A$6:$M$15000,5)</f>
        <v>N/A</v>
      </c>
    </row>
    <row r="1463" customFormat="false" ht="11.25" hidden="false" customHeight="false" outlineLevel="0" collapsed="false">
      <c r="A1463" s="199" t="n">
        <v>37005</v>
      </c>
      <c r="B1463" s="192" t="n">
        <v>37005</v>
      </c>
      <c r="C1463" s="308" t="n">
        <f aca="false">IF(B1463&lt;&gt;"",MONTH(B1463),0)</f>
        <v>4</v>
      </c>
      <c r="D1463" s="3" t="str">
        <f aca="false">VLOOKUP($B1463,data!$A$6:$M$15000,5)</f>
        <v>N/A</v>
      </c>
    </row>
    <row r="1464" customFormat="false" ht="11.25" hidden="false" customHeight="false" outlineLevel="0" collapsed="false">
      <c r="A1464" s="199" t="n">
        <v>37006</v>
      </c>
      <c r="B1464" s="192" t="n">
        <v>37006</v>
      </c>
      <c r="C1464" s="308" t="n">
        <f aca="false">IF(B1464&lt;&gt;"",MONTH(B1464),0)</f>
        <v>4</v>
      </c>
      <c r="D1464" s="3" t="str">
        <f aca="false">VLOOKUP($B1464,data!$A$6:$M$15000,5)</f>
        <v>N/A</v>
      </c>
    </row>
    <row r="1465" customFormat="false" ht="11.25" hidden="false" customHeight="false" outlineLevel="0" collapsed="false">
      <c r="A1465" s="199" t="n">
        <v>37007</v>
      </c>
      <c r="B1465" s="192" t="n">
        <v>37007</v>
      </c>
      <c r="C1465" s="308" t="n">
        <f aca="false">IF(B1465&lt;&gt;"",MONTH(B1465),0)</f>
        <v>4</v>
      </c>
      <c r="D1465" s="3" t="str">
        <f aca="false">VLOOKUP($B1465,data!$A$6:$M$15000,5)</f>
        <v>N/A</v>
      </c>
    </row>
    <row r="1466" customFormat="false" ht="11.25" hidden="false" customHeight="false" outlineLevel="0" collapsed="false">
      <c r="A1466" s="199" t="n">
        <v>37008</v>
      </c>
      <c r="B1466" s="192" t="n">
        <v>37008</v>
      </c>
      <c r="C1466" s="308" t="n">
        <f aca="false">IF(B1466&lt;&gt;"",MONTH(B1466),0)</f>
        <v>4</v>
      </c>
      <c r="D1466" s="3" t="str">
        <f aca="false">VLOOKUP($B1466,data!$A$6:$M$15000,5)</f>
        <v>N/A</v>
      </c>
    </row>
    <row r="1467" customFormat="false" ht="11.25" hidden="false" customHeight="false" outlineLevel="0" collapsed="false">
      <c r="A1467" s="199" t="n">
        <v>37009</v>
      </c>
      <c r="B1467" s="192" t="n">
        <v>37009</v>
      </c>
      <c r="C1467" s="308" t="n">
        <f aca="false">IF(B1467&lt;&gt;"",MONTH(B1467),0)</f>
        <v>4</v>
      </c>
      <c r="D1467" s="3" t="str">
        <f aca="false">VLOOKUP($B1467,data!$A$6:$M$15000,5)</f>
        <v>N/A</v>
      </c>
    </row>
    <row r="1468" customFormat="false" ht="11.25" hidden="false" customHeight="false" outlineLevel="0" collapsed="false">
      <c r="A1468" s="199" t="n">
        <v>37010</v>
      </c>
      <c r="B1468" s="192" t="n">
        <v>37010</v>
      </c>
      <c r="C1468" s="308" t="n">
        <f aca="false">IF(B1468&lt;&gt;"",MONTH(B1468),0)</f>
        <v>4</v>
      </c>
      <c r="D1468" s="3" t="str">
        <f aca="false">VLOOKUP($B1468,data!$A$6:$M$15000,5)</f>
        <v>N/A</v>
      </c>
    </row>
    <row r="1469" customFormat="false" ht="11.25" hidden="false" customHeight="false" outlineLevel="0" collapsed="false">
      <c r="A1469" s="199" t="n">
        <v>37011</v>
      </c>
      <c r="B1469" s="192" t="n">
        <v>37011</v>
      </c>
      <c r="C1469" s="308" t="n">
        <f aca="false">IF(B1469&lt;&gt;"",MONTH(B1469),0)</f>
        <v>4</v>
      </c>
      <c r="D1469" s="3" t="str">
        <f aca="false">VLOOKUP($B1469,data!$A$6:$M$15000,5)</f>
        <v>N/A</v>
      </c>
    </row>
    <row r="1470" customFormat="false" ht="11.25" hidden="false" customHeight="false" outlineLevel="0" collapsed="false">
      <c r="A1470" s="199" t="n">
        <v>37012</v>
      </c>
      <c r="B1470" s="192" t="n">
        <v>37012</v>
      </c>
      <c r="C1470" s="308" t="n">
        <f aca="false">IF(B1470&lt;&gt;"",MONTH(B1470),0)</f>
        <v>5</v>
      </c>
      <c r="D1470" s="3" t="str">
        <f aca="false">VLOOKUP($B1470,data!$A$6:$M$15000,5)</f>
        <v>N/A</v>
      </c>
    </row>
    <row r="1471" customFormat="false" ht="11.25" hidden="false" customHeight="false" outlineLevel="0" collapsed="false">
      <c r="A1471" s="199" t="n">
        <v>37013</v>
      </c>
      <c r="B1471" s="192" t="n">
        <v>37013</v>
      </c>
      <c r="C1471" s="308" t="n">
        <f aca="false">IF(B1471&lt;&gt;"",MONTH(B1471),0)</f>
        <v>5</v>
      </c>
      <c r="D1471" s="3" t="str">
        <f aca="false">VLOOKUP($B1471,data!$A$6:$M$15000,5)</f>
        <v>N/A</v>
      </c>
    </row>
    <row r="1472" customFormat="false" ht="11.25" hidden="false" customHeight="false" outlineLevel="0" collapsed="false">
      <c r="A1472" s="199" t="n">
        <v>37014</v>
      </c>
      <c r="B1472" s="192" t="n">
        <v>37014</v>
      </c>
      <c r="C1472" s="308" t="n">
        <f aca="false">IF(B1472&lt;&gt;"",MONTH(B1472),0)</f>
        <v>5</v>
      </c>
      <c r="D1472" s="3" t="str">
        <f aca="false">VLOOKUP($B1472,data!$A$6:$M$15000,5)</f>
        <v>N/A</v>
      </c>
    </row>
    <row r="1473" customFormat="false" ht="11.25" hidden="false" customHeight="false" outlineLevel="0" collapsed="false">
      <c r="A1473" s="199" t="n">
        <v>37015</v>
      </c>
      <c r="B1473" s="192" t="n">
        <v>37015</v>
      </c>
      <c r="C1473" s="308" t="n">
        <f aca="false">IF(B1473&lt;&gt;"",MONTH(B1473),0)</f>
        <v>5</v>
      </c>
      <c r="D1473" s="3" t="str">
        <f aca="false">VLOOKUP($B1473,data!$A$6:$M$15000,5)</f>
        <v>N/A</v>
      </c>
    </row>
    <row r="1474" customFormat="false" ht="11.25" hidden="false" customHeight="false" outlineLevel="0" collapsed="false">
      <c r="A1474" s="199" t="n">
        <v>37016</v>
      </c>
      <c r="B1474" s="192" t="n">
        <v>37016</v>
      </c>
      <c r="C1474" s="308" t="n">
        <f aca="false">IF(B1474&lt;&gt;"",MONTH(B1474),0)</f>
        <v>5</v>
      </c>
      <c r="D1474" s="3" t="str">
        <f aca="false">VLOOKUP($B1474,data!$A$6:$M$15000,5)</f>
        <v>N/A</v>
      </c>
    </row>
    <row r="1475" customFormat="false" ht="11.25" hidden="false" customHeight="false" outlineLevel="0" collapsed="false">
      <c r="A1475" s="199" t="n">
        <v>37017</v>
      </c>
      <c r="B1475" s="192" t="n">
        <v>37017</v>
      </c>
      <c r="C1475" s="308" t="n">
        <f aca="false">IF(B1475&lt;&gt;"",MONTH(B1475),0)</f>
        <v>5</v>
      </c>
      <c r="D1475" s="3" t="str">
        <f aca="false">VLOOKUP($B1475,data!$A$6:$M$15000,5)</f>
        <v>N/A</v>
      </c>
    </row>
    <row r="1476" customFormat="false" ht="11.25" hidden="false" customHeight="false" outlineLevel="0" collapsed="false">
      <c r="A1476" s="199" t="n">
        <v>37018</v>
      </c>
      <c r="B1476" s="192" t="n">
        <v>37018</v>
      </c>
      <c r="C1476" s="308" t="n">
        <f aca="false">IF(B1476&lt;&gt;"",MONTH(B1476),0)</f>
        <v>5</v>
      </c>
      <c r="D1476" s="3" t="str">
        <f aca="false">VLOOKUP($B1476,data!$A$6:$M$15000,5)</f>
        <v>N/A</v>
      </c>
    </row>
    <row r="1477" customFormat="false" ht="11.25" hidden="false" customHeight="false" outlineLevel="0" collapsed="false">
      <c r="A1477" s="199" t="n">
        <v>37019</v>
      </c>
      <c r="B1477" s="192" t="n">
        <v>37019</v>
      </c>
      <c r="C1477" s="308" t="n">
        <f aca="false">IF(B1477&lt;&gt;"",MONTH(B1477),0)</f>
        <v>5</v>
      </c>
      <c r="D1477" s="3" t="str">
        <f aca="false">VLOOKUP($B1477,data!$A$6:$M$15000,5)</f>
        <v>N/A</v>
      </c>
    </row>
    <row r="1478" customFormat="false" ht="11.25" hidden="false" customHeight="false" outlineLevel="0" collapsed="false">
      <c r="A1478" s="199" t="n">
        <v>37020</v>
      </c>
      <c r="B1478" s="192" t="n">
        <v>37020</v>
      </c>
      <c r="C1478" s="308" t="n">
        <f aca="false">IF(B1478&lt;&gt;"",MONTH(B1478),0)</f>
        <v>5</v>
      </c>
      <c r="D1478" s="3" t="str">
        <f aca="false">VLOOKUP($B1478,data!$A$6:$M$15000,5)</f>
        <v>N/A</v>
      </c>
    </row>
    <row r="1479" customFormat="false" ht="11.25" hidden="false" customHeight="false" outlineLevel="0" collapsed="false">
      <c r="A1479" s="199" t="n">
        <v>37021</v>
      </c>
      <c r="B1479" s="192" t="n">
        <v>37021</v>
      </c>
      <c r="C1479" s="308" t="n">
        <f aca="false">IF(B1479&lt;&gt;"",MONTH(B1479),0)</f>
        <v>5</v>
      </c>
      <c r="D1479" s="3" t="str">
        <f aca="false">VLOOKUP($B1479,data!$A$6:$M$15000,5)</f>
        <v>N/A</v>
      </c>
    </row>
    <row r="1480" customFormat="false" ht="11.25" hidden="false" customHeight="false" outlineLevel="0" collapsed="false">
      <c r="A1480" s="199" t="n">
        <v>37022</v>
      </c>
      <c r="B1480" s="192" t="n">
        <v>37022</v>
      </c>
      <c r="C1480" s="308" t="n">
        <f aca="false">IF(B1480&lt;&gt;"",MONTH(B1480),0)</f>
        <v>5</v>
      </c>
      <c r="D1480" s="3" t="str">
        <f aca="false">VLOOKUP($B1480,data!$A$6:$M$15000,5)</f>
        <v>N/A</v>
      </c>
    </row>
    <row r="1481" customFormat="false" ht="11.25" hidden="false" customHeight="false" outlineLevel="0" collapsed="false">
      <c r="A1481" s="199" t="n">
        <v>37023</v>
      </c>
      <c r="B1481" s="192" t="n">
        <v>37023</v>
      </c>
      <c r="C1481" s="308" t="n">
        <f aca="false">IF(B1481&lt;&gt;"",MONTH(B1481),0)</f>
        <v>5</v>
      </c>
      <c r="D1481" s="3" t="str">
        <f aca="false">VLOOKUP($B1481,data!$A$6:$M$15000,5)</f>
        <v>N/A</v>
      </c>
    </row>
    <row r="1482" customFormat="false" ht="11.25" hidden="false" customHeight="false" outlineLevel="0" collapsed="false">
      <c r="A1482" s="199" t="n">
        <v>37024</v>
      </c>
      <c r="B1482" s="192" t="n">
        <v>37024</v>
      </c>
      <c r="C1482" s="308" t="n">
        <f aca="false">IF(B1482&lt;&gt;"",MONTH(B1482),0)</f>
        <v>5</v>
      </c>
      <c r="D1482" s="3" t="str">
        <f aca="false">VLOOKUP($B1482,data!$A$6:$M$15000,5)</f>
        <v>N/A</v>
      </c>
    </row>
    <row r="1483" customFormat="false" ht="11.25" hidden="false" customHeight="false" outlineLevel="0" collapsed="false">
      <c r="A1483" s="199" t="n">
        <v>37025</v>
      </c>
      <c r="B1483" s="192" t="n">
        <v>37025</v>
      </c>
      <c r="C1483" s="308" t="n">
        <f aca="false">IF(B1483&lt;&gt;"",MONTH(B1483),0)</f>
        <v>5</v>
      </c>
      <c r="D1483" s="3" t="str">
        <f aca="false">VLOOKUP($B1483,data!$A$6:$M$15000,5)</f>
        <v>N/A</v>
      </c>
    </row>
    <row r="1484" customFormat="false" ht="11.25" hidden="false" customHeight="false" outlineLevel="0" collapsed="false">
      <c r="A1484" s="199" t="n">
        <v>37026</v>
      </c>
      <c r="B1484" s="192" t="n">
        <v>37026</v>
      </c>
      <c r="C1484" s="308" t="n">
        <f aca="false">IF(B1484&lt;&gt;"",MONTH(B1484),0)</f>
        <v>5</v>
      </c>
      <c r="D1484" s="3" t="str">
        <f aca="false">VLOOKUP($B1484,data!$A$6:$M$15000,5)</f>
        <v>N/A</v>
      </c>
    </row>
    <row r="1485" customFormat="false" ht="11.25" hidden="false" customHeight="false" outlineLevel="0" collapsed="false">
      <c r="A1485" s="199" t="n">
        <v>37027</v>
      </c>
      <c r="B1485" s="192" t="n">
        <v>37027</v>
      </c>
      <c r="C1485" s="308" t="n">
        <f aca="false">IF(B1485&lt;&gt;"",MONTH(B1485),0)</f>
        <v>5</v>
      </c>
      <c r="D1485" s="3" t="str">
        <f aca="false">VLOOKUP($B1485,data!$A$6:$M$15000,5)</f>
        <v>N/A</v>
      </c>
    </row>
    <row r="1486" customFormat="false" ht="11.25" hidden="false" customHeight="false" outlineLevel="0" collapsed="false">
      <c r="A1486" s="199" t="n">
        <v>37028</v>
      </c>
      <c r="B1486" s="192" t="n">
        <v>37028</v>
      </c>
      <c r="C1486" s="308" t="n">
        <f aca="false">IF(B1486&lt;&gt;"",MONTH(B1486),0)</f>
        <v>5</v>
      </c>
      <c r="D1486" s="3" t="str">
        <f aca="false">VLOOKUP($B1486,data!$A$6:$M$15000,5)</f>
        <v>N/A</v>
      </c>
    </row>
    <row r="1487" customFormat="false" ht="11.25" hidden="false" customHeight="false" outlineLevel="0" collapsed="false">
      <c r="A1487" s="199" t="n">
        <v>37029</v>
      </c>
      <c r="B1487" s="192" t="n">
        <v>37029</v>
      </c>
      <c r="C1487" s="308" t="n">
        <f aca="false">IF(B1487&lt;&gt;"",MONTH(B1487),0)</f>
        <v>5</v>
      </c>
      <c r="D1487" s="3" t="str">
        <f aca="false">VLOOKUP($B1487,data!$A$6:$M$15000,5)</f>
        <v>N/A</v>
      </c>
    </row>
    <row r="1488" customFormat="false" ht="11.25" hidden="false" customHeight="false" outlineLevel="0" collapsed="false">
      <c r="A1488" s="199" t="n">
        <v>37030</v>
      </c>
      <c r="B1488" s="192" t="n">
        <v>37030</v>
      </c>
      <c r="C1488" s="308" t="n">
        <f aca="false">IF(B1488&lt;&gt;"",MONTH(B1488),0)</f>
        <v>5</v>
      </c>
      <c r="D1488" s="3" t="str">
        <f aca="false">VLOOKUP($B1488,data!$A$6:$M$15000,5)</f>
        <v>N/A</v>
      </c>
    </row>
    <row r="1489" customFormat="false" ht="11.25" hidden="false" customHeight="false" outlineLevel="0" collapsed="false">
      <c r="A1489" s="199" t="n">
        <v>37031</v>
      </c>
      <c r="B1489" s="192" t="n">
        <v>37031</v>
      </c>
      <c r="C1489" s="308" t="n">
        <f aca="false">IF(B1489&lt;&gt;"",MONTH(B1489),0)</f>
        <v>5</v>
      </c>
      <c r="D1489" s="3" t="str">
        <f aca="false">VLOOKUP($B1489,data!$A$6:$M$15000,5)</f>
        <v>N/A</v>
      </c>
    </row>
    <row r="1490" customFormat="false" ht="11.25" hidden="false" customHeight="false" outlineLevel="0" collapsed="false">
      <c r="A1490" s="199" t="n">
        <v>37032</v>
      </c>
      <c r="B1490" s="192" t="n">
        <v>37032</v>
      </c>
      <c r="C1490" s="308" t="n">
        <f aca="false">IF(B1490&lt;&gt;"",MONTH(B1490),0)</f>
        <v>5</v>
      </c>
      <c r="D1490" s="3" t="str">
        <f aca="false">VLOOKUP($B1490,data!$A$6:$M$15000,5)</f>
        <v>N/A</v>
      </c>
    </row>
    <row r="1491" customFormat="false" ht="11.25" hidden="false" customHeight="false" outlineLevel="0" collapsed="false">
      <c r="A1491" s="199" t="n">
        <v>37033</v>
      </c>
      <c r="B1491" s="192" t="n">
        <v>37033</v>
      </c>
      <c r="C1491" s="308" t="n">
        <f aca="false">IF(B1491&lt;&gt;"",MONTH(B1491),0)</f>
        <v>5</v>
      </c>
      <c r="D1491" s="3" t="str">
        <f aca="false">VLOOKUP($B1491,data!$A$6:$M$15000,5)</f>
        <v>N/A</v>
      </c>
    </row>
    <row r="1492" customFormat="false" ht="11.25" hidden="false" customHeight="false" outlineLevel="0" collapsed="false">
      <c r="A1492" s="199" t="n">
        <v>37034</v>
      </c>
      <c r="B1492" s="192" t="n">
        <v>37034</v>
      </c>
      <c r="C1492" s="308" t="n">
        <f aca="false">IF(B1492&lt;&gt;"",MONTH(B1492),0)</f>
        <v>5</v>
      </c>
      <c r="D1492" s="3" t="str">
        <f aca="false">VLOOKUP($B1492,data!$A$6:$M$15000,5)</f>
        <v>N/A</v>
      </c>
    </row>
    <row r="1493" customFormat="false" ht="11.25" hidden="false" customHeight="false" outlineLevel="0" collapsed="false">
      <c r="A1493" s="199" t="n">
        <v>37035</v>
      </c>
      <c r="B1493" s="192" t="n">
        <v>37035</v>
      </c>
      <c r="C1493" s="308" t="n">
        <f aca="false">IF(B1493&lt;&gt;"",MONTH(B1493),0)</f>
        <v>5</v>
      </c>
      <c r="D1493" s="3" t="str">
        <f aca="false">VLOOKUP($B1493,data!$A$6:$M$15000,5)</f>
        <v>N/A</v>
      </c>
    </row>
    <row r="1494" customFormat="false" ht="11.25" hidden="false" customHeight="false" outlineLevel="0" collapsed="false">
      <c r="A1494" s="199" t="n">
        <v>37036</v>
      </c>
      <c r="B1494" s="192" t="n">
        <v>37036</v>
      </c>
      <c r="C1494" s="308" t="n">
        <f aca="false">IF(B1494&lt;&gt;"",MONTH(B1494),0)</f>
        <v>5</v>
      </c>
      <c r="D1494" s="3" t="str">
        <f aca="false">VLOOKUP($B1494,data!$A$6:$M$15000,5)</f>
        <v>N/A</v>
      </c>
    </row>
    <row r="1495" customFormat="false" ht="11.25" hidden="false" customHeight="false" outlineLevel="0" collapsed="false">
      <c r="A1495" s="199" t="n">
        <v>37037</v>
      </c>
      <c r="B1495" s="192" t="n">
        <v>37037</v>
      </c>
      <c r="C1495" s="308" t="n">
        <f aca="false">IF(B1495&lt;&gt;"",MONTH(B1495),0)</f>
        <v>5</v>
      </c>
      <c r="D1495" s="3" t="str">
        <f aca="false">VLOOKUP($B1495,data!$A$6:$M$15000,5)</f>
        <v>N/A</v>
      </c>
    </row>
    <row r="1496" customFormat="false" ht="11.25" hidden="false" customHeight="false" outlineLevel="0" collapsed="false">
      <c r="A1496" s="199" t="n">
        <v>37038</v>
      </c>
      <c r="B1496" s="192" t="n">
        <v>37038</v>
      </c>
      <c r="C1496" s="308" t="n">
        <f aca="false">IF(B1496&lt;&gt;"",MONTH(B1496),0)</f>
        <v>5</v>
      </c>
      <c r="D1496" s="3" t="str">
        <f aca="false">VLOOKUP($B1496,data!$A$6:$M$15000,5)</f>
        <v>N/A</v>
      </c>
    </row>
    <row r="1497" customFormat="false" ht="11.25" hidden="false" customHeight="false" outlineLevel="0" collapsed="false">
      <c r="A1497" s="199" t="n">
        <v>37039</v>
      </c>
      <c r="B1497" s="192" t="n">
        <v>37039</v>
      </c>
      <c r="C1497" s="308" t="n">
        <f aca="false">IF(B1497&lt;&gt;"",MONTH(B1497),0)</f>
        <v>5</v>
      </c>
      <c r="D1497" s="3" t="str">
        <f aca="false">VLOOKUP($B1497,data!$A$6:$M$15000,5)</f>
        <v>N/A</v>
      </c>
    </row>
    <row r="1498" customFormat="false" ht="11.25" hidden="false" customHeight="false" outlineLevel="0" collapsed="false">
      <c r="A1498" s="199" t="n">
        <v>37040</v>
      </c>
      <c r="B1498" s="192" t="n">
        <v>37040</v>
      </c>
      <c r="C1498" s="308" t="n">
        <f aca="false">IF(B1498&lt;&gt;"",MONTH(B1498),0)</f>
        <v>5</v>
      </c>
      <c r="D1498" s="3" t="str">
        <f aca="false">VLOOKUP($B1498,data!$A$6:$M$15000,5)</f>
        <v>N/A</v>
      </c>
    </row>
    <row r="1499" customFormat="false" ht="11.25" hidden="false" customHeight="false" outlineLevel="0" collapsed="false">
      <c r="A1499" s="199" t="n">
        <v>37041</v>
      </c>
      <c r="B1499" s="192" t="n">
        <v>37041</v>
      </c>
      <c r="C1499" s="308" t="n">
        <f aca="false">IF(B1499&lt;&gt;"",MONTH(B1499),0)</f>
        <v>5</v>
      </c>
      <c r="D1499" s="3" t="str">
        <f aca="false">VLOOKUP($B1499,data!$A$6:$M$15000,5)</f>
        <v>N/A</v>
      </c>
    </row>
    <row r="1500" customFormat="false" ht="11.25" hidden="false" customHeight="false" outlineLevel="0" collapsed="false">
      <c r="A1500" s="199" t="n">
        <v>37042</v>
      </c>
      <c r="B1500" s="192" t="n">
        <v>37042</v>
      </c>
      <c r="C1500" s="308" t="n">
        <f aca="false">IF(B1500&lt;&gt;"",MONTH(B1500),0)</f>
        <v>5</v>
      </c>
      <c r="D1500" s="3" t="str">
        <f aca="false">VLOOKUP($B1500,data!$A$6:$M$15000,5)</f>
        <v>N/A</v>
      </c>
    </row>
    <row r="1501" customFormat="false" ht="11.25" hidden="false" customHeight="false" outlineLevel="0" collapsed="false">
      <c r="A1501" s="199" t="n">
        <v>37043</v>
      </c>
      <c r="B1501" s="192" t="n">
        <v>37043</v>
      </c>
      <c r="C1501" s="308" t="n">
        <f aca="false">IF(B1501&lt;&gt;"",MONTH(B1501),0)</f>
        <v>6</v>
      </c>
      <c r="D1501" s="3" t="str">
        <f aca="false">VLOOKUP($B1501,data!$A$6:$M$15000,5)</f>
        <v>N/A</v>
      </c>
    </row>
    <row r="1502" customFormat="false" ht="11.25" hidden="false" customHeight="false" outlineLevel="0" collapsed="false">
      <c r="A1502" s="199" t="n">
        <v>37044</v>
      </c>
      <c r="B1502" s="192" t="n">
        <v>37044</v>
      </c>
      <c r="C1502" s="308" t="n">
        <f aca="false">IF(B1502&lt;&gt;"",MONTH(B1502),0)</f>
        <v>6</v>
      </c>
      <c r="D1502" s="3" t="str">
        <f aca="false">VLOOKUP($B1502,data!$A$6:$M$15000,5)</f>
        <v>N/A</v>
      </c>
    </row>
    <row r="1503" customFormat="false" ht="11.25" hidden="false" customHeight="false" outlineLevel="0" collapsed="false">
      <c r="A1503" s="199" t="n">
        <v>37045</v>
      </c>
      <c r="B1503" s="192" t="n">
        <v>37045</v>
      </c>
      <c r="C1503" s="308" t="n">
        <f aca="false">IF(B1503&lt;&gt;"",MONTH(B1503),0)</f>
        <v>6</v>
      </c>
      <c r="D1503" s="3" t="str">
        <f aca="false">VLOOKUP($B1503,data!$A$6:$M$15000,5)</f>
        <v>N/A</v>
      </c>
    </row>
    <row r="1504" customFormat="false" ht="11.25" hidden="false" customHeight="false" outlineLevel="0" collapsed="false">
      <c r="A1504" s="199" t="n">
        <v>37046</v>
      </c>
      <c r="B1504" s="192" t="n">
        <v>37046</v>
      </c>
      <c r="C1504" s="308" t="n">
        <f aca="false">IF(B1504&lt;&gt;"",MONTH(B1504),0)</f>
        <v>6</v>
      </c>
      <c r="D1504" s="3" t="str">
        <f aca="false">VLOOKUP($B1504,data!$A$6:$M$15000,5)</f>
        <v>N/A</v>
      </c>
    </row>
    <row r="1505" customFormat="false" ht="11.25" hidden="false" customHeight="false" outlineLevel="0" collapsed="false">
      <c r="A1505" s="199" t="n">
        <v>37047</v>
      </c>
      <c r="B1505" s="192" t="n">
        <v>37047</v>
      </c>
      <c r="C1505" s="308" t="n">
        <f aca="false">IF(B1505&lt;&gt;"",MONTH(B1505),0)</f>
        <v>6</v>
      </c>
      <c r="D1505" s="3" t="str">
        <f aca="false">VLOOKUP($B1505,data!$A$6:$M$15000,5)</f>
        <v>N/A</v>
      </c>
    </row>
    <row r="1506" customFormat="false" ht="11.25" hidden="false" customHeight="false" outlineLevel="0" collapsed="false">
      <c r="A1506" s="199" t="n">
        <v>37048</v>
      </c>
      <c r="B1506" s="192" t="n">
        <v>37048</v>
      </c>
      <c r="C1506" s="308" t="n">
        <f aca="false">IF(B1506&lt;&gt;"",MONTH(B1506),0)</f>
        <v>6</v>
      </c>
      <c r="D1506" s="3" t="str">
        <f aca="false">VLOOKUP($B1506,data!$A$6:$M$15000,5)</f>
        <v>N/A</v>
      </c>
    </row>
    <row r="1507" customFormat="false" ht="11.25" hidden="false" customHeight="false" outlineLevel="0" collapsed="false">
      <c r="A1507" s="199" t="n">
        <v>37049</v>
      </c>
      <c r="B1507" s="192" t="n">
        <v>37049</v>
      </c>
      <c r="C1507" s="308" t="n">
        <f aca="false">IF(B1507&lt;&gt;"",MONTH(B1507),0)</f>
        <v>6</v>
      </c>
      <c r="D1507" s="3" t="str">
        <f aca="false">VLOOKUP($B1507,data!$A$6:$M$15000,5)</f>
        <v>N/A</v>
      </c>
    </row>
    <row r="1508" customFormat="false" ht="11.25" hidden="false" customHeight="false" outlineLevel="0" collapsed="false">
      <c r="A1508" s="199" t="n">
        <v>37050</v>
      </c>
      <c r="B1508" s="192" t="n">
        <v>37050</v>
      </c>
      <c r="C1508" s="308" t="n">
        <f aca="false">IF(B1508&lt;&gt;"",MONTH(B1508),0)</f>
        <v>6</v>
      </c>
      <c r="D1508" s="3" t="str">
        <f aca="false">VLOOKUP($B1508,data!$A$6:$M$15000,5)</f>
        <v>N/A</v>
      </c>
    </row>
    <row r="1509" customFormat="false" ht="11.25" hidden="false" customHeight="false" outlineLevel="0" collapsed="false">
      <c r="A1509" s="199" t="n">
        <v>37051</v>
      </c>
      <c r="B1509" s="192" t="n">
        <v>37051</v>
      </c>
      <c r="C1509" s="308" t="n">
        <f aca="false">IF(B1509&lt;&gt;"",MONTH(B1509),0)</f>
        <v>6</v>
      </c>
      <c r="D1509" s="3" t="str">
        <f aca="false">VLOOKUP($B1509,data!$A$6:$M$15000,5)</f>
        <v>N/A</v>
      </c>
    </row>
    <row r="1510" customFormat="false" ht="11.25" hidden="false" customHeight="false" outlineLevel="0" collapsed="false">
      <c r="A1510" s="199" t="n">
        <v>37052</v>
      </c>
      <c r="B1510" s="192" t="n">
        <v>37052</v>
      </c>
      <c r="C1510" s="308" t="n">
        <f aca="false">IF(B1510&lt;&gt;"",MONTH(B1510),0)</f>
        <v>6</v>
      </c>
      <c r="D1510" s="3" t="str">
        <f aca="false">VLOOKUP($B1510,data!$A$6:$M$15000,5)</f>
        <v>N/A</v>
      </c>
    </row>
    <row r="1511" customFormat="false" ht="11.25" hidden="false" customHeight="false" outlineLevel="0" collapsed="false">
      <c r="A1511" s="199" t="n">
        <v>37053</v>
      </c>
      <c r="B1511" s="192" t="n">
        <v>37053</v>
      </c>
      <c r="C1511" s="308" t="n">
        <f aca="false">IF(B1511&lt;&gt;"",MONTH(B1511),0)</f>
        <v>6</v>
      </c>
      <c r="D1511" s="3" t="str">
        <f aca="false">VLOOKUP($B1511,data!$A$6:$M$15000,5)</f>
        <v>N/A</v>
      </c>
    </row>
    <row r="1512" customFormat="false" ht="11.25" hidden="false" customHeight="false" outlineLevel="0" collapsed="false">
      <c r="A1512" s="199" t="n">
        <v>37054</v>
      </c>
      <c r="B1512" s="192" t="n">
        <v>37054</v>
      </c>
      <c r="C1512" s="308" t="n">
        <f aca="false">IF(B1512&lt;&gt;"",MONTH(B1512),0)</f>
        <v>6</v>
      </c>
      <c r="D1512" s="3" t="str">
        <f aca="false">VLOOKUP($B1512,data!$A$6:$M$15000,5)</f>
        <v>N/A</v>
      </c>
    </row>
    <row r="1513" customFormat="false" ht="11.25" hidden="false" customHeight="false" outlineLevel="0" collapsed="false">
      <c r="A1513" s="199" t="n">
        <v>37055</v>
      </c>
      <c r="B1513" s="192" t="n">
        <v>37055</v>
      </c>
      <c r="C1513" s="308" t="n">
        <f aca="false">IF(B1513&lt;&gt;"",MONTH(B1513),0)</f>
        <v>6</v>
      </c>
      <c r="D1513" s="3" t="str">
        <f aca="false">VLOOKUP($B1513,data!$A$6:$M$15000,5)</f>
        <v>N/A</v>
      </c>
    </row>
    <row r="1514" customFormat="false" ht="11.25" hidden="false" customHeight="false" outlineLevel="0" collapsed="false">
      <c r="A1514" s="199" t="n">
        <v>37056</v>
      </c>
      <c r="B1514" s="192" t="n">
        <v>37056</v>
      </c>
      <c r="C1514" s="308" t="n">
        <f aca="false">IF(B1514&lt;&gt;"",MONTH(B1514),0)</f>
        <v>6</v>
      </c>
      <c r="D1514" s="3" t="str">
        <f aca="false">VLOOKUP($B1514,data!$A$6:$M$15000,5)</f>
        <v>N/A</v>
      </c>
    </row>
    <row r="1515" customFormat="false" ht="11.25" hidden="false" customHeight="false" outlineLevel="0" collapsed="false">
      <c r="A1515" s="199" t="n">
        <v>37057</v>
      </c>
      <c r="B1515" s="192" t="n">
        <v>37057</v>
      </c>
      <c r="C1515" s="308" t="n">
        <f aca="false">IF(B1515&lt;&gt;"",MONTH(B1515),0)</f>
        <v>6</v>
      </c>
      <c r="D1515" s="3" t="str">
        <f aca="false">VLOOKUP($B1515,data!$A$6:$M$15000,5)</f>
        <v>N/A</v>
      </c>
    </row>
    <row r="1516" customFormat="false" ht="11.25" hidden="false" customHeight="false" outlineLevel="0" collapsed="false">
      <c r="A1516" s="199" t="n">
        <v>37058</v>
      </c>
      <c r="B1516" s="192" t="n">
        <v>37058</v>
      </c>
      <c r="C1516" s="308" t="n">
        <f aca="false">IF(B1516&lt;&gt;"",MONTH(B1516),0)</f>
        <v>6</v>
      </c>
      <c r="D1516" s="3" t="str">
        <f aca="false">VLOOKUP($B1516,data!$A$6:$M$15000,5)</f>
        <v>N/A</v>
      </c>
    </row>
    <row r="1517" customFormat="false" ht="11.25" hidden="false" customHeight="false" outlineLevel="0" collapsed="false">
      <c r="A1517" s="199" t="n">
        <v>37059</v>
      </c>
      <c r="B1517" s="192" t="n">
        <v>37059</v>
      </c>
      <c r="C1517" s="308" t="n">
        <f aca="false">IF(B1517&lt;&gt;"",MONTH(B1517),0)</f>
        <v>6</v>
      </c>
      <c r="D1517" s="3" t="str">
        <f aca="false">VLOOKUP($B1517,data!$A$6:$M$15000,5)</f>
        <v>N/A</v>
      </c>
    </row>
    <row r="1518" customFormat="false" ht="11.25" hidden="false" customHeight="false" outlineLevel="0" collapsed="false">
      <c r="A1518" s="199" t="n">
        <v>37060</v>
      </c>
      <c r="B1518" s="192" t="n">
        <v>37060</v>
      </c>
      <c r="C1518" s="308" t="n">
        <f aca="false">IF(B1518&lt;&gt;"",MONTH(B1518),0)</f>
        <v>6</v>
      </c>
      <c r="D1518" s="3" t="str">
        <f aca="false">VLOOKUP($B1518,data!$A$6:$M$15000,5)</f>
        <v>N/A</v>
      </c>
    </row>
    <row r="1519" customFormat="false" ht="11.25" hidden="false" customHeight="false" outlineLevel="0" collapsed="false">
      <c r="A1519" s="199" t="n">
        <v>37061</v>
      </c>
      <c r="B1519" s="192" t="n">
        <v>37061</v>
      </c>
      <c r="C1519" s="308" t="n">
        <f aca="false">IF(B1519&lt;&gt;"",MONTH(B1519),0)</f>
        <v>6</v>
      </c>
      <c r="D1519" s="3" t="str">
        <f aca="false">VLOOKUP($B1519,data!$A$6:$M$15000,5)</f>
        <v>N/A</v>
      </c>
    </row>
    <row r="1520" customFormat="false" ht="11.25" hidden="false" customHeight="false" outlineLevel="0" collapsed="false">
      <c r="A1520" s="199" t="n">
        <v>37062</v>
      </c>
      <c r="B1520" s="192" t="n">
        <v>37062</v>
      </c>
      <c r="C1520" s="308" t="n">
        <f aca="false">IF(B1520&lt;&gt;"",MONTH(B1520),0)</f>
        <v>6</v>
      </c>
      <c r="D1520" s="3" t="str">
        <f aca="false">VLOOKUP($B1520,data!$A$6:$M$15000,5)</f>
        <v>N/A</v>
      </c>
    </row>
    <row r="1521" customFormat="false" ht="11.25" hidden="false" customHeight="false" outlineLevel="0" collapsed="false">
      <c r="A1521" s="199" t="n">
        <v>37063</v>
      </c>
      <c r="B1521" s="192" t="n">
        <v>37063</v>
      </c>
      <c r="C1521" s="308" t="n">
        <f aca="false">IF(B1521&lt;&gt;"",MONTH(B1521),0)</f>
        <v>6</v>
      </c>
      <c r="D1521" s="3" t="str">
        <f aca="false">VLOOKUP($B1521,data!$A$6:$M$15000,5)</f>
        <v>N/A</v>
      </c>
    </row>
    <row r="1522" customFormat="false" ht="11.25" hidden="false" customHeight="false" outlineLevel="0" collapsed="false">
      <c r="A1522" s="199" t="n">
        <v>37064</v>
      </c>
      <c r="B1522" s="192" t="n">
        <v>37064</v>
      </c>
      <c r="C1522" s="308" t="n">
        <f aca="false">IF(B1522&lt;&gt;"",MONTH(B1522),0)</f>
        <v>6</v>
      </c>
      <c r="D1522" s="3" t="str">
        <f aca="false">VLOOKUP($B1522,data!$A$6:$M$15000,5)</f>
        <v>N/A</v>
      </c>
    </row>
    <row r="1523" customFormat="false" ht="11.25" hidden="false" customHeight="false" outlineLevel="0" collapsed="false">
      <c r="A1523" s="199" t="n">
        <v>37065</v>
      </c>
      <c r="B1523" s="192" t="n">
        <v>37065</v>
      </c>
      <c r="C1523" s="308" t="n">
        <f aca="false">IF(B1523&lt;&gt;"",MONTH(B1523),0)</f>
        <v>6</v>
      </c>
      <c r="D1523" s="3" t="str">
        <f aca="false">VLOOKUP($B1523,data!$A$6:$M$15000,5)</f>
        <v>N/A</v>
      </c>
    </row>
    <row r="1524" customFormat="false" ht="11.25" hidden="false" customHeight="false" outlineLevel="0" collapsed="false">
      <c r="A1524" s="199" t="n">
        <v>37066</v>
      </c>
      <c r="B1524" s="192" t="n">
        <v>37066</v>
      </c>
      <c r="C1524" s="308" t="n">
        <f aca="false">IF(B1524&lt;&gt;"",MONTH(B1524),0)</f>
        <v>6</v>
      </c>
      <c r="D1524" s="3" t="str">
        <f aca="false">VLOOKUP($B1524,data!$A$6:$M$15000,5)</f>
        <v>N/A</v>
      </c>
    </row>
    <row r="1525" customFormat="false" ht="11.25" hidden="false" customHeight="false" outlineLevel="0" collapsed="false">
      <c r="A1525" s="199" t="n">
        <v>37067</v>
      </c>
      <c r="B1525" s="192" t="n">
        <v>37067</v>
      </c>
      <c r="C1525" s="308" t="n">
        <f aca="false">IF(B1525&lt;&gt;"",MONTH(B1525),0)</f>
        <v>6</v>
      </c>
      <c r="D1525" s="3" t="str">
        <f aca="false">VLOOKUP($B1525,data!$A$6:$M$15000,5)</f>
        <v>N/A</v>
      </c>
    </row>
    <row r="1526" customFormat="false" ht="11.25" hidden="false" customHeight="false" outlineLevel="0" collapsed="false">
      <c r="A1526" s="199" t="n">
        <v>37068</v>
      </c>
      <c r="B1526" s="192" t="n">
        <v>37068</v>
      </c>
      <c r="C1526" s="308" t="n">
        <f aca="false">IF(B1526&lt;&gt;"",MONTH(B1526),0)</f>
        <v>6</v>
      </c>
      <c r="D1526" s="3" t="str">
        <f aca="false">VLOOKUP($B1526,data!$A$6:$M$15000,5)</f>
        <v>N/A</v>
      </c>
    </row>
    <row r="1527" customFormat="false" ht="11.25" hidden="false" customHeight="false" outlineLevel="0" collapsed="false">
      <c r="A1527" s="199" t="n">
        <v>37069</v>
      </c>
      <c r="B1527" s="192" t="n">
        <v>37069</v>
      </c>
      <c r="C1527" s="308" t="n">
        <f aca="false">IF(B1527&lt;&gt;"",MONTH(B1527),0)</f>
        <v>6</v>
      </c>
      <c r="D1527" s="3" t="str">
        <f aca="false">VLOOKUP($B1527,data!$A$6:$M$15000,5)</f>
        <v>N/A</v>
      </c>
    </row>
    <row r="1528" customFormat="false" ht="11.25" hidden="false" customHeight="false" outlineLevel="0" collapsed="false">
      <c r="A1528" s="199" t="n">
        <v>37070</v>
      </c>
      <c r="B1528" s="192" t="n">
        <v>37070</v>
      </c>
      <c r="C1528" s="308" t="n">
        <f aca="false">IF(B1528&lt;&gt;"",MONTH(B1528),0)</f>
        <v>6</v>
      </c>
      <c r="D1528" s="3" t="str">
        <f aca="false">VLOOKUP($B1528,data!$A$6:$M$15000,5)</f>
        <v>N/A</v>
      </c>
    </row>
    <row r="1529" customFormat="false" ht="11.25" hidden="false" customHeight="false" outlineLevel="0" collapsed="false">
      <c r="A1529" s="199" t="n">
        <v>37071</v>
      </c>
      <c r="B1529" s="192" t="n">
        <v>37071</v>
      </c>
      <c r="C1529" s="308" t="n">
        <f aca="false">IF(B1529&lt;&gt;"",MONTH(B1529),0)</f>
        <v>6</v>
      </c>
      <c r="D1529" s="3" t="str">
        <f aca="false">VLOOKUP($B1529,data!$A$6:$M$15000,5)</f>
        <v>N/A</v>
      </c>
    </row>
    <row r="1530" customFormat="false" ht="11.25" hidden="false" customHeight="false" outlineLevel="0" collapsed="false">
      <c r="A1530" s="199" t="n">
        <v>37072</v>
      </c>
      <c r="B1530" s="192" t="n">
        <v>37072</v>
      </c>
      <c r="C1530" s="308" t="n">
        <f aca="false">IF(B1530&lt;&gt;"",MONTH(B1530),0)</f>
        <v>6</v>
      </c>
      <c r="D1530" s="3" t="str">
        <f aca="false">VLOOKUP($B1530,data!$A$6:$M$15000,5)</f>
        <v>N/A</v>
      </c>
    </row>
    <row r="1531" customFormat="false" ht="11.25" hidden="false" customHeight="false" outlineLevel="0" collapsed="false">
      <c r="A1531" s="199" t="n">
        <v>37073</v>
      </c>
      <c r="B1531" s="192" t="n">
        <v>37073</v>
      </c>
      <c r="C1531" s="308" t="n">
        <f aca="false">IF(B1531&lt;&gt;"",MONTH(B1531),0)</f>
        <v>7</v>
      </c>
      <c r="D1531" s="3" t="str">
        <f aca="false">VLOOKUP($B1531,data!$A$6:$M$15000,5)</f>
        <v>N/A</v>
      </c>
    </row>
    <row r="1532" customFormat="false" ht="11.25" hidden="false" customHeight="false" outlineLevel="0" collapsed="false">
      <c r="A1532" s="199" t="n">
        <v>37074</v>
      </c>
      <c r="B1532" s="192" t="n">
        <v>37074</v>
      </c>
      <c r="C1532" s="308" t="n">
        <f aca="false">IF(B1532&lt;&gt;"",MONTH(B1532),0)</f>
        <v>7</v>
      </c>
      <c r="D1532" s="3" t="str">
        <f aca="false">VLOOKUP($B1532,data!$A$6:$M$15000,5)</f>
        <v>N/A</v>
      </c>
    </row>
    <row r="1533" customFormat="false" ht="11.25" hidden="false" customHeight="false" outlineLevel="0" collapsed="false">
      <c r="A1533" s="199" t="n">
        <v>37075</v>
      </c>
      <c r="B1533" s="192" t="n">
        <v>37075</v>
      </c>
      <c r="C1533" s="308" t="n">
        <f aca="false">IF(B1533&lt;&gt;"",MONTH(B1533),0)</f>
        <v>7</v>
      </c>
      <c r="D1533" s="3" t="str">
        <f aca="false">VLOOKUP($B1533,data!$A$6:$M$15000,5)</f>
        <v>N/A</v>
      </c>
    </row>
    <row r="1534" customFormat="false" ht="11.25" hidden="false" customHeight="false" outlineLevel="0" collapsed="false">
      <c r="A1534" s="199" t="n">
        <v>37076</v>
      </c>
      <c r="B1534" s="192" t="n">
        <v>37076</v>
      </c>
      <c r="C1534" s="308" t="n">
        <f aca="false">IF(B1534&lt;&gt;"",MONTH(B1534),0)</f>
        <v>7</v>
      </c>
      <c r="D1534" s="3" t="str">
        <f aca="false">VLOOKUP($B1534,data!$A$6:$M$15000,5)</f>
        <v>N/A</v>
      </c>
    </row>
    <row r="1535" customFormat="false" ht="11.25" hidden="false" customHeight="false" outlineLevel="0" collapsed="false">
      <c r="A1535" s="199" t="n">
        <v>37077</v>
      </c>
      <c r="B1535" s="192" t="n">
        <v>37077</v>
      </c>
      <c r="C1535" s="308" t="n">
        <f aca="false">IF(B1535&lt;&gt;"",MONTH(B1535),0)</f>
        <v>7</v>
      </c>
      <c r="D1535" s="3" t="str">
        <f aca="false">VLOOKUP($B1535,data!$A$6:$M$15000,5)</f>
        <v>N/A</v>
      </c>
    </row>
    <row r="1536" customFormat="false" ht="11.25" hidden="false" customHeight="false" outlineLevel="0" collapsed="false">
      <c r="A1536" s="199" t="n">
        <v>37078</v>
      </c>
      <c r="B1536" s="192" t="n">
        <v>37078</v>
      </c>
      <c r="C1536" s="308" t="n">
        <f aca="false">IF(B1536&lt;&gt;"",MONTH(B1536),0)</f>
        <v>7</v>
      </c>
      <c r="D1536" s="3" t="str">
        <f aca="false">VLOOKUP($B1536,data!$A$6:$M$15000,5)</f>
        <v>N/A</v>
      </c>
    </row>
    <row r="1537" customFormat="false" ht="11.25" hidden="false" customHeight="false" outlineLevel="0" collapsed="false">
      <c r="A1537" s="199" t="n">
        <v>37079</v>
      </c>
      <c r="B1537" s="192" t="n">
        <v>37079</v>
      </c>
      <c r="C1537" s="308" t="n">
        <f aca="false">IF(B1537&lt;&gt;"",MONTH(B1537),0)</f>
        <v>7</v>
      </c>
      <c r="D1537" s="3" t="str">
        <f aca="false">VLOOKUP($B1537,data!$A$6:$M$15000,5)</f>
        <v>N/A</v>
      </c>
    </row>
    <row r="1538" customFormat="false" ht="11.25" hidden="false" customHeight="false" outlineLevel="0" collapsed="false">
      <c r="A1538" s="199" t="n">
        <v>37080</v>
      </c>
      <c r="B1538" s="192" t="n">
        <v>37080</v>
      </c>
      <c r="C1538" s="308" t="n">
        <f aca="false">IF(B1538&lt;&gt;"",MONTH(B1538),0)</f>
        <v>7</v>
      </c>
      <c r="D1538" s="3" t="str">
        <f aca="false">VLOOKUP($B1538,data!$A$6:$M$15000,5)</f>
        <v>N/A</v>
      </c>
    </row>
    <row r="1539" customFormat="false" ht="11.25" hidden="false" customHeight="false" outlineLevel="0" collapsed="false">
      <c r="A1539" s="199" t="n">
        <v>37081</v>
      </c>
      <c r="B1539" s="192" t="n">
        <v>37081</v>
      </c>
      <c r="C1539" s="308" t="n">
        <f aca="false">IF(B1539&lt;&gt;"",MONTH(B1539),0)</f>
        <v>7</v>
      </c>
      <c r="D1539" s="3" t="str">
        <f aca="false">VLOOKUP($B1539,data!$A$6:$M$15000,5)</f>
        <v>N/A</v>
      </c>
    </row>
    <row r="1540" customFormat="false" ht="11.25" hidden="false" customHeight="false" outlineLevel="0" collapsed="false">
      <c r="A1540" s="199" t="n">
        <v>37082</v>
      </c>
      <c r="B1540" s="192" t="n">
        <v>37082</v>
      </c>
      <c r="C1540" s="308" t="n">
        <f aca="false">IF(B1540&lt;&gt;"",MONTH(B1540),0)</f>
        <v>7</v>
      </c>
      <c r="D1540" s="3" t="str">
        <f aca="false">VLOOKUP($B1540,data!$A$6:$M$15000,5)</f>
        <v>N/A</v>
      </c>
    </row>
    <row r="1541" customFormat="false" ht="11.25" hidden="false" customHeight="false" outlineLevel="0" collapsed="false">
      <c r="A1541" s="199" t="n">
        <v>37083</v>
      </c>
      <c r="B1541" s="192" t="n">
        <v>37083</v>
      </c>
      <c r="C1541" s="308" t="n">
        <f aca="false">IF(B1541&lt;&gt;"",MONTH(B1541),0)</f>
        <v>7</v>
      </c>
      <c r="D1541" s="3" t="str">
        <f aca="false">VLOOKUP($B1541,data!$A$6:$M$15000,5)</f>
        <v>N/A</v>
      </c>
    </row>
    <row r="1542" customFormat="false" ht="11.25" hidden="false" customHeight="false" outlineLevel="0" collapsed="false">
      <c r="A1542" s="199" t="n">
        <v>37084</v>
      </c>
      <c r="B1542" s="192" t="n">
        <v>37084</v>
      </c>
      <c r="C1542" s="308" t="n">
        <f aca="false">IF(B1542&lt;&gt;"",MONTH(B1542),0)</f>
        <v>7</v>
      </c>
      <c r="D1542" s="3" t="str">
        <f aca="false">VLOOKUP($B1542,data!$A$6:$M$15000,5)</f>
        <v>N/A</v>
      </c>
    </row>
    <row r="1543" customFormat="false" ht="11.25" hidden="false" customHeight="false" outlineLevel="0" collapsed="false">
      <c r="A1543" s="199" t="n">
        <v>37085</v>
      </c>
      <c r="B1543" s="192" t="n">
        <v>37085</v>
      </c>
      <c r="C1543" s="308" t="n">
        <f aca="false">IF(B1543&lt;&gt;"",MONTH(B1543),0)</f>
        <v>7</v>
      </c>
      <c r="D1543" s="3" t="str">
        <f aca="false">VLOOKUP($B1543,data!$A$6:$M$15000,5)</f>
        <v>N/A</v>
      </c>
    </row>
    <row r="1544" customFormat="false" ht="11.25" hidden="false" customHeight="false" outlineLevel="0" collapsed="false">
      <c r="A1544" s="199" t="n">
        <v>37086</v>
      </c>
      <c r="B1544" s="192" t="n">
        <v>37086</v>
      </c>
      <c r="C1544" s="308" t="n">
        <f aca="false">IF(B1544&lt;&gt;"",MONTH(B1544),0)</f>
        <v>7</v>
      </c>
      <c r="D1544" s="3" t="str">
        <f aca="false">VLOOKUP($B1544,data!$A$6:$M$15000,5)</f>
        <v>N/A</v>
      </c>
    </row>
    <row r="1545" customFormat="false" ht="11.25" hidden="false" customHeight="false" outlineLevel="0" collapsed="false">
      <c r="A1545" s="199" t="n">
        <v>37087</v>
      </c>
      <c r="B1545" s="192" t="n">
        <v>37087</v>
      </c>
      <c r="C1545" s="308" t="n">
        <f aca="false">IF(B1545&lt;&gt;"",MONTH(B1545),0)</f>
        <v>7</v>
      </c>
      <c r="D1545" s="3" t="str">
        <f aca="false">VLOOKUP($B1545,data!$A$6:$M$15000,5)</f>
        <v>N/A</v>
      </c>
    </row>
    <row r="1546" customFormat="false" ht="11.25" hidden="false" customHeight="false" outlineLevel="0" collapsed="false">
      <c r="A1546" s="199" t="n">
        <v>37088</v>
      </c>
      <c r="B1546" s="192" t="n">
        <v>37088</v>
      </c>
      <c r="C1546" s="308" t="n">
        <f aca="false">IF(B1546&lt;&gt;"",MONTH(B1546),0)</f>
        <v>7</v>
      </c>
      <c r="D1546" s="3" t="str">
        <f aca="false">VLOOKUP($B1546,data!$A$6:$M$15000,5)</f>
        <v>N/A</v>
      </c>
    </row>
    <row r="1547" customFormat="false" ht="11.25" hidden="false" customHeight="false" outlineLevel="0" collapsed="false">
      <c r="A1547" s="199" t="n">
        <v>37089</v>
      </c>
      <c r="B1547" s="192" t="n">
        <v>37089</v>
      </c>
      <c r="C1547" s="308" t="n">
        <f aca="false">IF(B1547&lt;&gt;"",MONTH(B1547),0)</f>
        <v>7</v>
      </c>
      <c r="D1547" s="3" t="str">
        <f aca="false">VLOOKUP($B1547,data!$A$6:$M$15000,5)</f>
        <v>N/A</v>
      </c>
    </row>
    <row r="1548" customFormat="false" ht="11.25" hidden="false" customHeight="false" outlineLevel="0" collapsed="false">
      <c r="A1548" s="199" t="n">
        <v>37090</v>
      </c>
      <c r="B1548" s="192" t="n">
        <v>37090</v>
      </c>
      <c r="C1548" s="308" t="n">
        <f aca="false">IF(B1548&lt;&gt;"",MONTH(B1548),0)</f>
        <v>7</v>
      </c>
      <c r="D1548" s="3" t="str">
        <f aca="false">VLOOKUP($B1548,data!$A$6:$M$15000,5)</f>
        <v>N/A</v>
      </c>
    </row>
    <row r="1549" customFormat="false" ht="11.25" hidden="false" customHeight="false" outlineLevel="0" collapsed="false">
      <c r="A1549" s="199" t="n">
        <v>37091</v>
      </c>
      <c r="B1549" s="192" t="n">
        <v>37091</v>
      </c>
      <c r="C1549" s="308" t="n">
        <f aca="false">IF(B1549&lt;&gt;"",MONTH(B1549),0)</f>
        <v>7</v>
      </c>
      <c r="D1549" s="3" t="str">
        <f aca="false">VLOOKUP($B1549,data!$A$6:$M$15000,5)</f>
        <v>N/A</v>
      </c>
    </row>
    <row r="1550" customFormat="false" ht="11.25" hidden="false" customHeight="false" outlineLevel="0" collapsed="false">
      <c r="A1550" s="199" t="n">
        <v>37092</v>
      </c>
      <c r="B1550" s="192" t="n">
        <v>37092</v>
      </c>
      <c r="C1550" s="308" t="n">
        <f aca="false">IF(B1550&lt;&gt;"",MONTH(B1550),0)</f>
        <v>7</v>
      </c>
      <c r="D1550" s="3" t="str">
        <f aca="false">VLOOKUP($B1550,data!$A$6:$M$15000,5)</f>
        <v>N/A</v>
      </c>
    </row>
    <row r="1551" customFormat="false" ht="11.25" hidden="false" customHeight="false" outlineLevel="0" collapsed="false">
      <c r="A1551" s="199" t="n">
        <v>37093</v>
      </c>
      <c r="B1551" s="192" t="n">
        <v>37093</v>
      </c>
      <c r="C1551" s="308" t="n">
        <f aca="false">IF(B1551&lt;&gt;"",MONTH(B1551),0)</f>
        <v>7</v>
      </c>
      <c r="D1551" s="3" t="str">
        <f aca="false">VLOOKUP($B1551,data!$A$6:$M$15000,5)</f>
        <v>N/A</v>
      </c>
    </row>
    <row r="1552" customFormat="false" ht="11.25" hidden="false" customHeight="false" outlineLevel="0" collapsed="false">
      <c r="A1552" s="199" t="n">
        <v>37094</v>
      </c>
      <c r="B1552" s="192" t="n">
        <v>37094</v>
      </c>
      <c r="C1552" s="308" t="n">
        <f aca="false">IF(B1552&lt;&gt;"",MONTH(B1552),0)</f>
        <v>7</v>
      </c>
      <c r="D1552" s="3" t="str">
        <f aca="false">VLOOKUP($B1552,data!$A$6:$M$15000,5)</f>
        <v>N/A</v>
      </c>
    </row>
    <row r="1553" customFormat="false" ht="11.25" hidden="false" customHeight="false" outlineLevel="0" collapsed="false">
      <c r="A1553" s="199" t="n">
        <v>37095</v>
      </c>
      <c r="B1553" s="192" t="n">
        <v>37095</v>
      </c>
      <c r="C1553" s="308" t="n">
        <f aca="false">IF(B1553&lt;&gt;"",MONTH(B1553),0)</f>
        <v>7</v>
      </c>
      <c r="D1553" s="3" t="str">
        <f aca="false">VLOOKUP($B1553,data!$A$6:$M$15000,5)</f>
        <v>N/A</v>
      </c>
    </row>
    <row r="1554" customFormat="false" ht="11.25" hidden="false" customHeight="false" outlineLevel="0" collapsed="false">
      <c r="A1554" s="199" t="n">
        <v>37096</v>
      </c>
      <c r="B1554" s="192" t="n">
        <v>37096</v>
      </c>
      <c r="C1554" s="308" t="n">
        <f aca="false">IF(B1554&lt;&gt;"",MONTH(B1554),0)</f>
        <v>7</v>
      </c>
      <c r="D1554" s="3" t="str">
        <f aca="false">VLOOKUP($B1554,data!$A$6:$M$15000,5)</f>
        <v>N/A</v>
      </c>
    </row>
    <row r="1555" customFormat="false" ht="11.25" hidden="false" customHeight="false" outlineLevel="0" collapsed="false">
      <c r="A1555" s="199" t="n">
        <v>37097</v>
      </c>
      <c r="B1555" s="192" t="n">
        <v>37097</v>
      </c>
      <c r="C1555" s="308" t="n">
        <f aca="false">IF(B1555&lt;&gt;"",MONTH(B1555),0)</f>
        <v>7</v>
      </c>
      <c r="D1555" s="3" t="str">
        <f aca="false">VLOOKUP($B1555,data!$A$6:$M$15000,5)</f>
        <v>N/A</v>
      </c>
    </row>
    <row r="1556" customFormat="false" ht="11.25" hidden="false" customHeight="false" outlineLevel="0" collapsed="false">
      <c r="A1556" s="199" t="n">
        <v>37098</v>
      </c>
      <c r="B1556" s="192" t="n">
        <v>37098</v>
      </c>
      <c r="C1556" s="308" t="n">
        <f aca="false">IF(B1556&lt;&gt;"",MONTH(B1556),0)</f>
        <v>7</v>
      </c>
      <c r="D1556" s="3" t="str">
        <f aca="false">VLOOKUP($B1556,data!$A$6:$M$15000,5)</f>
        <v>N/A</v>
      </c>
    </row>
    <row r="1557" customFormat="false" ht="11.25" hidden="false" customHeight="false" outlineLevel="0" collapsed="false">
      <c r="A1557" s="199" t="n">
        <v>37099</v>
      </c>
      <c r="B1557" s="192" t="n">
        <v>37099</v>
      </c>
      <c r="C1557" s="308" t="n">
        <f aca="false">IF(B1557&lt;&gt;"",MONTH(B1557),0)</f>
        <v>7</v>
      </c>
      <c r="D1557" s="3" t="str">
        <f aca="false">VLOOKUP($B1557,data!$A$6:$M$15000,5)</f>
        <v>N/A</v>
      </c>
    </row>
    <row r="1558" customFormat="false" ht="11.25" hidden="false" customHeight="false" outlineLevel="0" collapsed="false">
      <c r="A1558" s="199" t="n">
        <v>37100</v>
      </c>
      <c r="B1558" s="192" t="n">
        <v>37100</v>
      </c>
      <c r="C1558" s="308" t="n">
        <f aca="false">IF(B1558&lt;&gt;"",MONTH(B1558),0)</f>
        <v>7</v>
      </c>
      <c r="D1558" s="3" t="str">
        <f aca="false">VLOOKUP($B1558,data!$A$6:$M$15000,5)</f>
        <v>N/A</v>
      </c>
    </row>
    <row r="1559" customFormat="false" ht="11.25" hidden="false" customHeight="false" outlineLevel="0" collapsed="false">
      <c r="A1559" s="199" t="n">
        <v>37101</v>
      </c>
      <c r="B1559" s="192" t="n">
        <v>37101</v>
      </c>
      <c r="C1559" s="308" t="n">
        <f aca="false">IF(B1559&lt;&gt;"",MONTH(B1559),0)</f>
        <v>7</v>
      </c>
      <c r="D1559" s="3" t="str">
        <f aca="false">VLOOKUP($B1559,data!$A$6:$M$15000,5)</f>
        <v>N/A</v>
      </c>
    </row>
    <row r="1560" customFormat="false" ht="11.25" hidden="false" customHeight="false" outlineLevel="0" collapsed="false">
      <c r="A1560" s="199" t="n">
        <v>37102</v>
      </c>
      <c r="B1560" s="192" t="n">
        <v>37102</v>
      </c>
      <c r="C1560" s="308" t="n">
        <f aca="false">IF(B1560&lt;&gt;"",MONTH(B1560),0)</f>
        <v>7</v>
      </c>
      <c r="D1560" s="3" t="str">
        <f aca="false">VLOOKUP($B1560,data!$A$6:$M$15000,5)</f>
        <v>N/A</v>
      </c>
    </row>
    <row r="1561" customFormat="false" ht="11.25" hidden="false" customHeight="false" outlineLevel="0" collapsed="false">
      <c r="A1561" s="199" t="n">
        <v>37103</v>
      </c>
      <c r="B1561" s="192" t="n">
        <v>37103</v>
      </c>
      <c r="C1561" s="308" t="n">
        <f aca="false">IF(B1561&lt;&gt;"",MONTH(B1561),0)</f>
        <v>7</v>
      </c>
      <c r="D1561" s="3" t="str">
        <f aca="false">VLOOKUP($B1561,data!$A$6:$M$15000,5)</f>
        <v>N/A</v>
      </c>
    </row>
    <row r="1562" customFormat="false" ht="11.25" hidden="false" customHeight="false" outlineLevel="0" collapsed="false">
      <c r="A1562" s="199" t="n">
        <v>37104</v>
      </c>
      <c r="B1562" s="192" t="n">
        <v>37104</v>
      </c>
      <c r="C1562" s="308" t="n">
        <f aca="false">IF(B1562&lt;&gt;"",MONTH(B1562),0)</f>
        <v>8</v>
      </c>
      <c r="D1562" s="3" t="str">
        <f aca="false">VLOOKUP($B1562,data!$A$6:$M$15000,5)</f>
        <v>N/A</v>
      </c>
    </row>
    <row r="1563" customFormat="false" ht="11.25" hidden="false" customHeight="false" outlineLevel="0" collapsed="false">
      <c r="A1563" s="199" t="n">
        <v>37105</v>
      </c>
      <c r="B1563" s="192" t="n">
        <v>37105</v>
      </c>
      <c r="C1563" s="308" t="n">
        <f aca="false">IF(B1563&lt;&gt;"",MONTH(B1563),0)</f>
        <v>8</v>
      </c>
      <c r="D1563" s="3" t="str">
        <f aca="false">VLOOKUP($B1563,data!$A$6:$M$15000,5)</f>
        <v>N/A</v>
      </c>
    </row>
    <row r="1564" customFormat="false" ht="11.25" hidden="false" customHeight="false" outlineLevel="0" collapsed="false">
      <c r="A1564" s="199" t="n">
        <v>37106</v>
      </c>
      <c r="B1564" s="192" t="n">
        <v>37106</v>
      </c>
      <c r="C1564" s="308" t="n">
        <f aca="false">IF(B1564&lt;&gt;"",MONTH(B1564),0)</f>
        <v>8</v>
      </c>
      <c r="D1564" s="3" t="str">
        <f aca="false">VLOOKUP($B1564,data!$A$6:$M$15000,5)</f>
        <v>N/A</v>
      </c>
    </row>
    <row r="1565" customFormat="false" ht="11.25" hidden="false" customHeight="false" outlineLevel="0" collapsed="false">
      <c r="A1565" s="199" t="n">
        <v>37107</v>
      </c>
      <c r="B1565" s="192" t="n">
        <v>37107</v>
      </c>
      <c r="C1565" s="308" t="n">
        <f aca="false">IF(B1565&lt;&gt;"",MONTH(B1565),0)</f>
        <v>8</v>
      </c>
      <c r="D1565" s="3" t="str">
        <f aca="false">VLOOKUP($B1565,data!$A$6:$M$15000,5)</f>
        <v>N/A</v>
      </c>
    </row>
    <row r="1566" customFormat="false" ht="11.25" hidden="false" customHeight="false" outlineLevel="0" collapsed="false">
      <c r="A1566" s="199" t="n">
        <v>37108</v>
      </c>
      <c r="B1566" s="192" t="n">
        <v>37108</v>
      </c>
      <c r="C1566" s="308" t="n">
        <f aca="false">IF(B1566&lt;&gt;"",MONTH(B1566),0)</f>
        <v>8</v>
      </c>
      <c r="D1566" s="3" t="str">
        <f aca="false">VLOOKUP($B1566,data!$A$6:$M$15000,5)</f>
        <v>N/A</v>
      </c>
    </row>
    <row r="1567" customFormat="false" ht="11.25" hidden="false" customHeight="false" outlineLevel="0" collapsed="false">
      <c r="A1567" s="199" t="n">
        <v>37109</v>
      </c>
      <c r="B1567" s="192" t="n">
        <v>37109</v>
      </c>
      <c r="C1567" s="308" t="n">
        <f aca="false">IF(B1567&lt;&gt;"",MONTH(B1567),0)</f>
        <v>8</v>
      </c>
      <c r="D1567" s="3" t="str">
        <f aca="false">VLOOKUP($B1567,data!$A$6:$M$15000,5)</f>
        <v>N/A</v>
      </c>
    </row>
    <row r="1568" customFormat="false" ht="11.25" hidden="false" customHeight="false" outlineLevel="0" collapsed="false">
      <c r="A1568" s="199" t="n">
        <v>37110</v>
      </c>
      <c r="B1568" s="192" t="n">
        <v>37110</v>
      </c>
      <c r="C1568" s="308" t="n">
        <f aca="false">IF(B1568&lt;&gt;"",MONTH(B1568),0)</f>
        <v>8</v>
      </c>
      <c r="D1568" s="3" t="str">
        <f aca="false">VLOOKUP($B1568,data!$A$6:$M$15000,5)</f>
        <v>N/A</v>
      </c>
    </row>
    <row r="1569" customFormat="false" ht="11.25" hidden="false" customHeight="false" outlineLevel="0" collapsed="false">
      <c r="A1569" s="199" t="n">
        <v>37111</v>
      </c>
      <c r="B1569" s="192" t="n">
        <v>37111</v>
      </c>
      <c r="C1569" s="308" t="n">
        <f aca="false">IF(B1569&lt;&gt;"",MONTH(B1569),0)</f>
        <v>8</v>
      </c>
      <c r="D1569" s="3" t="str">
        <f aca="false">VLOOKUP($B1569,data!$A$6:$M$15000,5)</f>
        <v>N/A</v>
      </c>
    </row>
    <row r="1570" customFormat="false" ht="11.25" hidden="false" customHeight="false" outlineLevel="0" collapsed="false">
      <c r="A1570" s="199" t="n">
        <v>37112</v>
      </c>
      <c r="B1570" s="192" t="n">
        <v>37112</v>
      </c>
      <c r="C1570" s="308" t="n">
        <f aca="false">IF(B1570&lt;&gt;"",MONTH(B1570),0)</f>
        <v>8</v>
      </c>
      <c r="D1570" s="3" t="str">
        <f aca="false">VLOOKUP($B1570,data!$A$6:$M$15000,5)</f>
        <v>N/A</v>
      </c>
    </row>
    <row r="1571" customFormat="false" ht="11.25" hidden="false" customHeight="false" outlineLevel="0" collapsed="false">
      <c r="A1571" s="199" t="n">
        <v>37113</v>
      </c>
      <c r="B1571" s="192" t="n">
        <v>37113</v>
      </c>
      <c r="C1571" s="308" t="n">
        <f aca="false">IF(B1571&lt;&gt;"",MONTH(B1571),0)</f>
        <v>8</v>
      </c>
      <c r="D1571" s="3" t="str">
        <f aca="false">VLOOKUP($B1571,data!$A$6:$M$15000,5)</f>
        <v>N/A</v>
      </c>
    </row>
    <row r="1572" customFormat="false" ht="11.25" hidden="false" customHeight="false" outlineLevel="0" collapsed="false">
      <c r="A1572" s="199" t="n">
        <v>37114</v>
      </c>
      <c r="B1572" s="192" t="n">
        <v>37114</v>
      </c>
      <c r="C1572" s="308" t="n">
        <f aca="false">IF(B1572&lt;&gt;"",MONTH(B1572),0)</f>
        <v>8</v>
      </c>
      <c r="D1572" s="3" t="str">
        <f aca="false">VLOOKUP($B1572,data!$A$6:$M$15000,5)</f>
        <v>N/A</v>
      </c>
    </row>
    <row r="1573" customFormat="false" ht="11.25" hidden="false" customHeight="false" outlineLevel="0" collapsed="false">
      <c r="A1573" s="199" t="n">
        <v>37115</v>
      </c>
      <c r="B1573" s="192" t="n">
        <v>37115</v>
      </c>
      <c r="C1573" s="308" t="n">
        <f aca="false">IF(B1573&lt;&gt;"",MONTH(B1573),0)</f>
        <v>8</v>
      </c>
      <c r="D1573" s="3" t="str">
        <f aca="false">VLOOKUP($B1573,data!$A$6:$M$15000,5)</f>
        <v>N/A</v>
      </c>
    </row>
    <row r="1574" customFormat="false" ht="11.25" hidden="false" customHeight="false" outlineLevel="0" collapsed="false">
      <c r="A1574" s="199" t="n">
        <v>37116</v>
      </c>
      <c r="B1574" s="192" t="n">
        <v>37116</v>
      </c>
      <c r="C1574" s="308" t="n">
        <f aca="false">IF(B1574&lt;&gt;"",MONTH(B1574),0)</f>
        <v>8</v>
      </c>
      <c r="D1574" s="3" t="str">
        <f aca="false">VLOOKUP($B1574,data!$A$6:$M$15000,5)</f>
        <v>N/A</v>
      </c>
    </row>
    <row r="1575" customFormat="false" ht="11.25" hidden="false" customHeight="false" outlineLevel="0" collapsed="false">
      <c r="A1575" s="199" t="n">
        <v>37117</v>
      </c>
      <c r="B1575" s="192" t="n">
        <v>37117</v>
      </c>
      <c r="C1575" s="308" t="n">
        <f aca="false">IF(B1575&lt;&gt;"",MONTH(B1575),0)</f>
        <v>8</v>
      </c>
      <c r="D1575" s="3" t="str">
        <f aca="false">VLOOKUP($B1575,data!$A$6:$M$15000,5)</f>
        <v>N/A</v>
      </c>
    </row>
    <row r="1576" customFormat="false" ht="11.25" hidden="false" customHeight="false" outlineLevel="0" collapsed="false">
      <c r="A1576" s="199" t="n">
        <v>37118</v>
      </c>
      <c r="B1576" s="192" t="n">
        <v>37118</v>
      </c>
      <c r="C1576" s="308" t="n">
        <f aca="false">IF(B1576&lt;&gt;"",MONTH(B1576),0)</f>
        <v>8</v>
      </c>
      <c r="D1576" s="3" t="str">
        <f aca="false">VLOOKUP($B1576,data!$A$6:$M$15000,5)</f>
        <v>N/A</v>
      </c>
    </row>
    <row r="1577" customFormat="false" ht="11.25" hidden="false" customHeight="false" outlineLevel="0" collapsed="false">
      <c r="A1577" s="199" t="n">
        <v>37119</v>
      </c>
      <c r="B1577" s="192" t="n">
        <v>37119</v>
      </c>
      <c r="C1577" s="308" t="n">
        <f aca="false">IF(B1577&lt;&gt;"",MONTH(B1577),0)</f>
        <v>8</v>
      </c>
      <c r="D1577" s="3" t="str">
        <f aca="false">VLOOKUP($B1577,data!$A$6:$M$15000,5)</f>
        <v>N/A</v>
      </c>
    </row>
    <row r="1578" customFormat="false" ht="11.25" hidden="false" customHeight="false" outlineLevel="0" collapsed="false">
      <c r="A1578" s="199" t="n">
        <v>37120</v>
      </c>
      <c r="B1578" s="192" t="n">
        <v>37120</v>
      </c>
      <c r="C1578" s="308" t="n">
        <f aca="false">IF(B1578&lt;&gt;"",MONTH(B1578),0)</f>
        <v>8</v>
      </c>
      <c r="D1578" s="3" t="str">
        <f aca="false">VLOOKUP($B1578,data!$A$6:$M$15000,5)</f>
        <v>N/A</v>
      </c>
    </row>
    <row r="1579" customFormat="false" ht="11.25" hidden="false" customHeight="false" outlineLevel="0" collapsed="false">
      <c r="A1579" s="199" t="n">
        <v>37121</v>
      </c>
      <c r="B1579" s="192" t="n">
        <v>37121</v>
      </c>
      <c r="C1579" s="308" t="n">
        <f aca="false">IF(B1579&lt;&gt;"",MONTH(B1579),0)</f>
        <v>8</v>
      </c>
      <c r="D1579" s="3" t="str">
        <f aca="false">VLOOKUP($B1579,data!$A$6:$M$15000,5)</f>
        <v>N/A</v>
      </c>
    </row>
    <row r="1580" customFormat="false" ht="11.25" hidden="false" customHeight="false" outlineLevel="0" collapsed="false">
      <c r="A1580" s="199" t="n">
        <v>37122</v>
      </c>
      <c r="B1580" s="192" t="n">
        <v>37122</v>
      </c>
      <c r="C1580" s="308" t="n">
        <f aca="false">IF(B1580&lt;&gt;"",MONTH(B1580),0)</f>
        <v>8</v>
      </c>
      <c r="D1580" s="3" t="str">
        <f aca="false">VLOOKUP($B1580,data!$A$6:$M$15000,5)</f>
        <v>N/A</v>
      </c>
    </row>
    <row r="1581" customFormat="false" ht="11.25" hidden="false" customHeight="false" outlineLevel="0" collapsed="false">
      <c r="A1581" s="199" t="n">
        <v>37123</v>
      </c>
      <c r="B1581" s="192" t="n">
        <v>37123</v>
      </c>
      <c r="C1581" s="308" t="n">
        <f aca="false">IF(B1581&lt;&gt;"",MONTH(B1581),0)</f>
        <v>8</v>
      </c>
      <c r="D1581" s="3" t="str">
        <f aca="false">VLOOKUP($B1581,data!$A$6:$M$15000,5)</f>
        <v>N/A</v>
      </c>
    </row>
    <row r="1582" customFormat="false" ht="11.25" hidden="false" customHeight="false" outlineLevel="0" collapsed="false">
      <c r="A1582" s="199" t="n">
        <v>37124</v>
      </c>
      <c r="B1582" s="192" t="n">
        <v>37124</v>
      </c>
      <c r="C1582" s="308" t="n">
        <f aca="false">IF(B1582&lt;&gt;"",MONTH(B1582),0)</f>
        <v>8</v>
      </c>
      <c r="D1582" s="3" t="str">
        <f aca="false">VLOOKUP($B1582,data!$A$6:$M$15000,5)</f>
        <v>N/A</v>
      </c>
    </row>
    <row r="1583" customFormat="false" ht="11.25" hidden="false" customHeight="false" outlineLevel="0" collapsed="false">
      <c r="A1583" s="199" t="n">
        <v>37125</v>
      </c>
      <c r="B1583" s="192" t="n">
        <v>37125</v>
      </c>
      <c r="C1583" s="308" t="n">
        <f aca="false">IF(B1583&lt;&gt;"",MONTH(B1583),0)</f>
        <v>8</v>
      </c>
      <c r="D1583" s="3" t="str">
        <f aca="false">VLOOKUP($B1583,data!$A$6:$M$15000,5)</f>
        <v>N/A</v>
      </c>
    </row>
    <row r="1584" customFormat="false" ht="11.25" hidden="false" customHeight="false" outlineLevel="0" collapsed="false">
      <c r="A1584" s="199" t="n">
        <v>37126</v>
      </c>
      <c r="B1584" s="192" t="n">
        <v>37126</v>
      </c>
      <c r="C1584" s="308" t="n">
        <f aca="false">IF(B1584&lt;&gt;"",MONTH(B1584),0)</f>
        <v>8</v>
      </c>
      <c r="D1584" s="3" t="str">
        <f aca="false">VLOOKUP($B1584,data!$A$6:$M$15000,5)</f>
        <v>N/A</v>
      </c>
    </row>
    <row r="1585" customFormat="false" ht="11.25" hidden="false" customHeight="false" outlineLevel="0" collapsed="false">
      <c r="A1585" s="199" t="n">
        <v>37127</v>
      </c>
      <c r="B1585" s="192" t="n">
        <v>37127</v>
      </c>
      <c r="C1585" s="308" t="n">
        <f aca="false">IF(B1585&lt;&gt;"",MONTH(B1585),0)</f>
        <v>8</v>
      </c>
      <c r="D1585" s="3" t="str">
        <f aca="false">VLOOKUP($B1585,data!$A$6:$M$15000,5)</f>
        <v>N/A</v>
      </c>
    </row>
    <row r="1586" customFormat="false" ht="11.25" hidden="false" customHeight="false" outlineLevel="0" collapsed="false">
      <c r="A1586" s="199" t="n">
        <v>37128</v>
      </c>
      <c r="B1586" s="192" t="n">
        <v>37128</v>
      </c>
      <c r="C1586" s="308" t="n">
        <f aca="false">IF(B1586&lt;&gt;"",MONTH(B1586),0)</f>
        <v>8</v>
      </c>
      <c r="D1586" s="3" t="str">
        <f aca="false">VLOOKUP($B1586,data!$A$6:$M$15000,5)</f>
        <v>N/A</v>
      </c>
    </row>
    <row r="1587" customFormat="false" ht="11.25" hidden="false" customHeight="false" outlineLevel="0" collapsed="false">
      <c r="A1587" s="199" t="n">
        <v>37129</v>
      </c>
      <c r="B1587" s="192" t="n">
        <v>37129</v>
      </c>
      <c r="C1587" s="308" t="n">
        <f aca="false">IF(B1587&lt;&gt;"",MONTH(B1587),0)</f>
        <v>8</v>
      </c>
      <c r="D1587" s="3" t="str">
        <f aca="false">VLOOKUP($B1587,data!$A$6:$M$15000,5)</f>
        <v>N/A</v>
      </c>
    </row>
    <row r="1588" customFormat="false" ht="11.25" hidden="false" customHeight="false" outlineLevel="0" collapsed="false">
      <c r="A1588" s="199" t="n">
        <v>37130</v>
      </c>
      <c r="B1588" s="192" t="n">
        <v>37130</v>
      </c>
      <c r="C1588" s="308" t="n">
        <f aca="false">IF(B1588&lt;&gt;"",MONTH(B1588),0)</f>
        <v>8</v>
      </c>
      <c r="D1588" s="3" t="str">
        <f aca="false">VLOOKUP($B1588,data!$A$6:$M$15000,5)</f>
        <v>N/A</v>
      </c>
    </row>
    <row r="1589" customFormat="false" ht="11.25" hidden="false" customHeight="false" outlineLevel="0" collapsed="false">
      <c r="A1589" s="199" t="n">
        <v>37131</v>
      </c>
      <c r="B1589" s="192" t="n">
        <v>37131</v>
      </c>
      <c r="C1589" s="308" t="n">
        <f aca="false">IF(B1589&lt;&gt;"",MONTH(B1589),0)</f>
        <v>8</v>
      </c>
      <c r="D1589" s="3" t="str">
        <f aca="false">VLOOKUP($B1589,data!$A$6:$M$15000,5)</f>
        <v>N/A</v>
      </c>
    </row>
    <row r="1590" customFormat="false" ht="11.25" hidden="false" customHeight="false" outlineLevel="0" collapsed="false">
      <c r="A1590" s="199" t="n">
        <v>37132</v>
      </c>
      <c r="B1590" s="192" t="n">
        <v>37132</v>
      </c>
      <c r="C1590" s="308" t="n">
        <f aca="false">IF(B1590&lt;&gt;"",MONTH(B1590),0)</f>
        <v>8</v>
      </c>
      <c r="D1590" s="3" t="str">
        <f aca="false">VLOOKUP($B1590,data!$A$6:$M$15000,5)</f>
        <v>N/A</v>
      </c>
    </row>
    <row r="1591" customFormat="false" ht="11.25" hidden="false" customHeight="false" outlineLevel="0" collapsed="false">
      <c r="A1591" s="199" t="n">
        <v>37133</v>
      </c>
      <c r="B1591" s="192" t="n">
        <v>37133</v>
      </c>
      <c r="C1591" s="308" t="n">
        <f aca="false">IF(B1591&lt;&gt;"",MONTH(B1591),0)</f>
        <v>8</v>
      </c>
      <c r="D1591" s="3" t="str">
        <f aca="false">VLOOKUP($B1591,data!$A$6:$M$15000,5)</f>
        <v>N/A</v>
      </c>
    </row>
    <row r="1592" customFormat="false" ht="11.25" hidden="false" customHeight="false" outlineLevel="0" collapsed="false">
      <c r="A1592" s="199" t="n">
        <v>37134</v>
      </c>
      <c r="B1592" s="192" t="n">
        <v>37134</v>
      </c>
      <c r="C1592" s="308" t="n">
        <f aca="false">IF(B1592&lt;&gt;"",MONTH(B1592),0)</f>
        <v>8</v>
      </c>
      <c r="D1592" s="3" t="str">
        <f aca="false">VLOOKUP($B1592,data!$A$6:$M$15000,5)</f>
        <v>N/A</v>
      </c>
    </row>
    <row r="1593" customFormat="false" ht="11.25" hidden="false" customHeight="false" outlineLevel="0" collapsed="false">
      <c r="A1593" s="199" t="n">
        <v>37135</v>
      </c>
      <c r="B1593" s="192" t="n">
        <v>37135</v>
      </c>
      <c r="C1593" s="308" t="n">
        <f aca="false">IF(B1593&lt;&gt;"",MONTH(B1593),0)</f>
        <v>9</v>
      </c>
      <c r="D1593" s="3" t="str">
        <f aca="false">VLOOKUP($B1593,data!$A$6:$M$15000,5)</f>
        <v>N/A</v>
      </c>
    </row>
    <row r="1594" customFormat="false" ht="11.25" hidden="false" customHeight="false" outlineLevel="0" collapsed="false">
      <c r="A1594" s="199" t="n">
        <v>37136</v>
      </c>
      <c r="B1594" s="192" t="n">
        <v>37136</v>
      </c>
      <c r="C1594" s="308" t="n">
        <f aca="false">IF(B1594&lt;&gt;"",MONTH(B1594),0)</f>
        <v>9</v>
      </c>
      <c r="D1594" s="3" t="str">
        <f aca="false">VLOOKUP($B1594,data!$A$6:$M$15000,5)</f>
        <v>N/A</v>
      </c>
    </row>
    <row r="1595" customFormat="false" ht="11.25" hidden="false" customHeight="false" outlineLevel="0" collapsed="false">
      <c r="A1595" s="199" t="n">
        <v>37137</v>
      </c>
      <c r="B1595" s="192" t="n">
        <v>37137</v>
      </c>
      <c r="C1595" s="308" t="n">
        <f aca="false">IF(B1595&lt;&gt;"",MONTH(B1595),0)</f>
        <v>9</v>
      </c>
      <c r="D1595" s="3" t="str">
        <f aca="false">VLOOKUP($B1595,data!$A$6:$M$15000,5)</f>
        <v>N/A</v>
      </c>
    </row>
    <row r="1596" customFormat="false" ht="11.25" hidden="false" customHeight="false" outlineLevel="0" collapsed="false">
      <c r="A1596" s="199" t="n">
        <v>37138</v>
      </c>
      <c r="B1596" s="192" t="n">
        <v>37138</v>
      </c>
      <c r="C1596" s="308" t="n">
        <f aca="false">IF(B1596&lt;&gt;"",MONTH(B1596),0)</f>
        <v>9</v>
      </c>
      <c r="D1596" s="3" t="str">
        <f aca="false">VLOOKUP($B1596,data!$A$6:$M$15000,5)</f>
        <v>N/A</v>
      </c>
    </row>
    <row r="1597" customFormat="false" ht="11.25" hidden="false" customHeight="false" outlineLevel="0" collapsed="false">
      <c r="A1597" s="199" t="n">
        <v>37139</v>
      </c>
      <c r="B1597" s="192" t="n">
        <v>37139</v>
      </c>
      <c r="C1597" s="308" t="n">
        <f aca="false">IF(B1597&lt;&gt;"",MONTH(B1597),0)</f>
        <v>9</v>
      </c>
      <c r="D1597" s="3" t="str">
        <f aca="false">VLOOKUP($B1597,data!$A$6:$M$15000,5)</f>
        <v>N/A</v>
      </c>
    </row>
    <row r="1598" customFormat="false" ht="11.25" hidden="false" customHeight="false" outlineLevel="0" collapsed="false">
      <c r="A1598" s="199" t="n">
        <v>37140</v>
      </c>
      <c r="B1598" s="192" t="n">
        <v>37140</v>
      </c>
      <c r="C1598" s="308" t="n">
        <f aca="false">IF(B1598&lt;&gt;"",MONTH(B1598),0)</f>
        <v>9</v>
      </c>
      <c r="D1598" s="3" t="str">
        <f aca="false">VLOOKUP($B1598,data!$A$6:$M$15000,5)</f>
        <v>N/A</v>
      </c>
    </row>
    <row r="1599" customFormat="false" ht="11.25" hidden="false" customHeight="false" outlineLevel="0" collapsed="false">
      <c r="A1599" s="199" t="n">
        <v>37141</v>
      </c>
      <c r="B1599" s="192" t="n">
        <v>37141</v>
      </c>
      <c r="C1599" s="308" t="n">
        <f aca="false">IF(B1599&lt;&gt;"",MONTH(B1599),0)</f>
        <v>9</v>
      </c>
      <c r="D1599" s="3" t="str">
        <f aca="false">VLOOKUP($B1599,data!$A$6:$M$15000,5)</f>
        <v>N/A</v>
      </c>
    </row>
    <row r="1600" customFormat="false" ht="11.25" hidden="false" customHeight="false" outlineLevel="0" collapsed="false">
      <c r="A1600" s="199" t="n">
        <v>37142</v>
      </c>
      <c r="B1600" s="192" t="n">
        <v>37142</v>
      </c>
      <c r="C1600" s="308" t="n">
        <f aca="false">IF(B1600&lt;&gt;"",MONTH(B1600),0)</f>
        <v>9</v>
      </c>
      <c r="D1600" s="3" t="str">
        <f aca="false">VLOOKUP($B1600,data!$A$6:$M$15000,5)</f>
        <v>N/A</v>
      </c>
    </row>
    <row r="1601" customFormat="false" ht="11.25" hidden="false" customHeight="false" outlineLevel="0" collapsed="false">
      <c r="A1601" s="199" t="n">
        <v>37143</v>
      </c>
      <c r="B1601" s="192" t="n">
        <v>37143</v>
      </c>
      <c r="C1601" s="308" t="n">
        <f aca="false">IF(B1601&lt;&gt;"",MONTH(B1601),0)</f>
        <v>9</v>
      </c>
      <c r="D1601" s="3" t="str">
        <f aca="false">VLOOKUP($B1601,data!$A$6:$M$15000,5)</f>
        <v>N/A</v>
      </c>
    </row>
    <row r="1602" customFormat="false" ht="11.25" hidden="false" customHeight="false" outlineLevel="0" collapsed="false">
      <c r="A1602" s="199" t="n">
        <v>37144</v>
      </c>
      <c r="B1602" s="192" t="n">
        <v>37144</v>
      </c>
      <c r="C1602" s="308" t="n">
        <f aca="false">IF(B1602&lt;&gt;"",MONTH(B1602),0)</f>
        <v>9</v>
      </c>
      <c r="D1602" s="3" t="str">
        <f aca="false">VLOOKUP($B1602,data!$A$6:$M$15000,5)</f>
        <v>N/A</v>
      </c>
    </row>
    <row r="1603" customFormat="false" ht="11.25" hidden="false" customHeight="false" outlineLevel="0" collapsed="false">
      <c r="A1603" s="199" t="n">
        <v>37145</v>
      </c>
      <c r="B1603" s="192" t="n">
        <v>37145</v>
      </c>
      <c r="C1603" s="308" t="n">
        <f aca="false">IF(B1603&lt;&gt;"",MONTH(B1603),0)</f>
        <v>9</v>
      </c>
      <c r="D1603" s="3" t="str">
        <f aca="false">VLOOKUP($B1603,data!$A$6:$M$15000,5)</f>
        <v>N/A</v>
      </c>
    </row>
    <row r="1604" customFormat="false" ht="11.25" hidden="false" customHeight="false" outlineLevel="0" collapsed="false">
      <c r="A1604" s="199" t="n">
        <v>37146</v>
      </c>
      <c r="B1604" s="192" t="n">
        <v>37146</v>
      </c>
      <c r="C1604" s="308" t="n">
        <f aca="false">IF(B1604&lt;&gt;"",MONTH(B1604),0)</f>
        <v>9</v>
      </c>
      <c r="D1604" s="3" t="str">
        <f aca="false">VLOOKUP($B1604,data!$A$6:$M$15000,5)</f>
        <v>N/A</v>
      </c>
    </row>
    <row r="1605" customFormat="false" ht="11.25" hidden="false" customHeight="false" outlineLevel="0" collapsed="false">
      <c r="A1605" s="199" t="n">
        <v>37147</v>
      </c>
      <c r="B1605" s="192" t="n">
        <v>37147</v>
      </c>
      <c r="C1605" s="308" t="n">
        <f aca="false">IF(B1605&lt;&gt;"",MONTH(B1605),0)</f>
        <v>9</v>
      </c>
      <c r="D1605" s="3" t="str">
        <f aca="false">VLOOKUP($B1605,data!$A$6:$M$15000,5)</f>
        <v>N/A</v>
      </c>
    </row>
    <row r="1606" customFormat="false" ht="11.25" hidden="false" customHeight="false" outlineLevel="0" collapsed="false">
      <c r="A1606" s="199" t="n">
        <v>37148</v>
      </c>
      <c r="B1606" s="192" t="n">
        <v>37148</v>
      </c>
      <c r="C1606" s="308" t="n">
        <f aca="false">IF(B1606&lt;&gt;"",MONTH(B1606),0)</f>
        <v>9</v>
      </c>
      <c r="D1606" s="3" t="str">
        <f aca="false">VLOOKUP($B1606,data!$A$6:$M$15000,5)</f>
        <v>N/A</v>
      </c>
    </row>
    <row r="1607" customFormat="false" ht="11.25" hidden="false" customHeight="false" outlineLevel="0" collapsed="false">
      <c r="A1607" s="199" t="n">
        <v>37149</v>
      </c>
      <c r="B1607" s="192" t="n">
        <v>37149</v>
      </c>
      <c r="C1607" s="308" t="n">
        <f aca="false">IF(B1607&lt;&gt;"",MONTH(B1607),0)</f>
        <v>9</v>
      </c>
      <c r="D1607" s="3" t="str">
        <f aca="false">VLOOKUP($B1607,data!$A$6:$M$15000,5)</f>
        <v>N/A</v>
      </c>
    </row>
    <row r="1608" customFormat="false" ht="11.25" hidden="false" customHeight="false" outlineLevel="0" collapsed="false">
      <c r="A1608" s="199" t="n">
        <v>37150</v>
      </c>
      <c r="B1608" s="192" t="n">
        <v>37150</v>
      </c>
      <c r="C1608" s="308" t="n">
        <f aca="false">IF(B1608&lt;&gt;"",MONTH(B1608),0)</f>
        <v>9</v>
      </c>
      <c r="D1608" s="3" t="str">
        <f aca="false">VLOOKUP($B1608,data!$A$6:$M$15000,5)</f>
        <v>N/A</v>
      </c>
    </row>
    <row r="1609" customFormat="false" ht="11.25" hidden="false" customHeight="false" outlineLevel="0" collapsed="false">
      <c r="A1609" s="199" t="n">
        <v>37151</v>
      </c>
      <c r="B1609" s="192" t="n">
        <v>37151</v>
      </c>
      <c r="C1609" s="308" t="n">
        <f aca="false">IF(B1609&lt;&gt;"",MONTH(B1609),0)</f>
        <v>9</v>
      </c>
      <c r="D1609" s="3" t="str">
        <f aca="false">VLOOKUP($B1609,data!$A$6:$M$15000,5)</f>
        <v>N/A</v>
      </c>
    </row>
    <row r="1610" customFormat="false" ht="11.25" hidden="false" customHeight="false" outlineLevel="0" collapsed="false">
      <c r="A1610" s="199" t="n">
        <v>37152</v>
      </c>
      <c r="B1610" s="192" t="n">
        <v>37152</v>
      </c>
      <c r="C1610" s="308" t="n">
        <f aca="false">IF(B1610&lt;&gt;"",MONTH(B1610),0)</f>
        <v>9</v>
      </c>
      <c r="D1610" s="3" t="str">
        <f aca="false">VLOOKUP($B1610,data!$A$6:$M$15000,5)</f>
        <v>N/A</v>
      </c>
    </row>
    <row r="1611" customFormat="false" ht="11.25" hidden="false" customHeight="false" outlineLevel="0" collapsed="false">
      <c r="A1611" s="199" t="n">
        <v>37153</v>
      </c>
      <c r="B1611" s="192" t="n">
        <v>37153</v>
      </c>
      <c r="C1611" s="308" t="n">
        <f aca="false">IF(B1611&lt;&gt;"",MONTH(B1611),0)</f>
        <v>9</v>
      </c>
      <c r="D1611" s="3" t="str">
        <f aca="false">VLOOKUP($B1611,data!$A$6:$M$15000,5)</f>
        <v>N/A</v>
      </c>
    </row>
    <row r="1612" customFormat="false" ht="11.25" hidden="false" customHeight="false" outlineLevel="0" collapsed="false">
      <c r="A1612" s="199" t="n">
        <v>37154</v>
      </c>
      <c r="B1612" s="192" t="n">
        <v>37154</v>
      </c>
      <c r="C1612" s="308" t="n">
        <f aca="false">IF(B1612&lt;&gt;"",MONTH(B1612),0)</f>
        <v>9</v>
      </c>
      <c r="D1612" s="3" t="str">
        <f aca="false">VLOOKUP($B1612,data!$A$6:$M$15000,5)</f>
        <v>N/A</v>
      </c>
    </row>
    <row r="1613" customFormat="false" ht="11.25" hidden="false" customHeight="false" outlineLevel="0" collapsed="false">
      <c r="A1613" s="199" t="n">
        <v>37155</v>
      </c>
      <c r="B1613" s="192" t="n">
        <v>37155</v>
      </c>
      <c r="C1613" s="308" t="n">
        <f aca="false">IF(B1613&lt;&gt;"",MONTH(B1613),0)</f>
        <v>9</v>
      </c>
      <c r="D1613" s="3" t="str">
        <f aca="false">VLOOKUP($B1613,data!$A$6:$M$15000,5)</f>
        <v>N/A</v>
      </c>
    </row>
    <row r="1614" customFormat="false" ht="11.25" hidden="false" customHeight="false" outlineLevel="0" collapsed="false">
      <c r="A1614" s="199" t="n">
        <v>37156</v>
      </c>
      <c r="B1614" s="192" t="n">
        <v>37156</v>
      </c>
      <c r="C1614" s="308" t="n">
        <f aca="false">IF(B1614&lt;&gt;"",MONTH(B1614),0)</f>
        <v>9</v>
      </c>
      <c r="D1614" s="3" t="str">
        <f aca="false">VLOOKUP($B1614,data!$A$6:$M$15000,5)</f>
        <v>N/A</v>
      </c>
    </row>
    <row r="1615" customFormat="false" ht="11.25" hidden="false" customHeight="false" outlineLevel="0" collapsed="false">
      <c r="A1615" s="199" t="n">
        <v>37157</v>
      </c>
      <c r="B1615" s="192" t="n">
        <v>37157</v>
      </c>
      <c r="C1615" s="308" t="n">
        <f aca="false">IF(B1615&lt;&gt;"",MONTH(B1615),0)</f>
        <v>9</v>
      </c>
      <c r="D1615" s="3" t="str">
        <f aca="false">VLOOKUP($B1615,data!$A$6:$M$15000,5)</f>
        <v>N/A</v>
      </c>
    </row>
    <row r="1616" customFormat="false" ht="11.25" hidden="false" customHeight="false" outlineLevel="0" collapsed="false">
      <c r="A1616" s="199" t="n">
        <v>37158</v>
      </c>
      <c r="B1616" s="192" t="n">
        <v>37158</v>
      </c>
      <c r="C1616" s="308" t="n">
        <f aca="false">IF(B1616&lt;&gt;"",MONTH(B1616),0)</f>
        <v>9</v>
      </c>
      <c r="D1616" s="3" t="str">
        <f aca="false">VLOOKUP($B1616,data!$A$6:$M$15000,5)</f>
        <v>N/A</v>
      </c>
    </row>
    <row r="1617" customFormat="false" ht="11.25" hidden="false" customHeight="false" outlineLevel="0" collapsed="false">
      <c r="A1617" s="199" t="n">
        <v>37159</v>
      </c>
      <c r="B1617" s="192" t="n">
        <v>37159</v>
      </c>
      <c r="C1617" s="308" t="n">
        <f aca="false">IF(B1617&lt;&gt;"",MONTH(B1617),0)</f>
        <v>9</v>
      </c>
      <c r="D1617" s="3" t="str">
        <f aca="false">VLOOKUP($B1617,data!$A$6:$M$15000,5)</f>
        <v>N/A</v>
      </c>
    </row>
    <row r="1618" customFormat="false" ht="11.25" hidden="false" customHeight="false" outlineLevel="0" collapsed="false">
      <c r="A1618" s="199" t="n">
        <v>37160</v>
      </c>
      <c r="B1618" s="192" t="n">
        <v>37160</v>
      </c>
      <c r="C1618" s="308" t="n">
        <f aca="false">IF(B1618&lt;&gt;"",MONTH(B1618),0)</f>
        <v>9</v>
      </c>
      <c r="D1618" s="3" t="str">
        <f aca="false">VLOOKUP($B1618,data!$A$6:$M$15000,5)</f>
        <v>N/A</v>
      </c>
    </row>
    <row r="1619" customFormat="false" ht="11.25" hidden="false" customHeight="false" outlineLevel="0" collapsed="false">
      <c r="A1619" s="199" t="n">
        <v>37161</v>
      </c>
      <c r="B1619" s="192" t="n">
        <v>37161</v>
      </c>
      <c r="C1619" s="308" t="n">
        <f aca="false">IF(B1619&lt;&gt;"",MONTH(B1619),0)</f>
        <v>9</v>
      </c>
      <c r="D1619" s="3" t="str">
        <f aca="false">VLOOKUP($B1619,data!$A$6:$M$15000,5)</f>
        <v>N/A</v>
      </c>
    </row>
    <row r="1620" customFormat="false" ht="11.25" hidden="false" customHeight="false" outlineLevel="0" collapsed="false">
      <c r="A1620" s="199" t="n">
        <v>37162</v>
      </c>
      <c r="B1620" s="192" t="n">
        <v>37162</v>
      </c>
      <c r="C1620" s="308" t="n">
        <f aca="false">IF(B1620&lt;&gt;"",MONTH(B1620),0)</f>
        <v>9</v>
      </c>
      <c r="D1620" s="3" t="str">
        <f aca="false">VLOOKUP($B1620,data!$A$6:$M$15000,5)</f>
        <v>N/A</v>
      </c>
    </row>
    <row r="1621" customFormat="false" ht="11.25" hidden="false" customHeight="false" outlineLevel="0" collapsed="false">
      <c r="A1621" s="199" t="n">
        <v>37163</v>
      </c>
      <c r="B1621" s="192" t="n">
        <v>37163</v>
      </c>
      <c r="C1621" s="308" t="n">
        <f aca="false">IF(B1621&lt;&gt;"",MONTH(B1621),0)</f>
        <v>9</v>
      </c>
      <c r="D1621" s="3" t="str">
        <f aca="false">VLOOKUP($B1621,data!$A$6:$M$15000,5)</f>
        <v>N/A</v>
      </c>
    </row>
    <row r="1622" customFormat="false" ht="11.25" hidden="false" customHeight="false" outlineLevel="0" collapsed="false">
      <c r="A1622" s="199" t="n">
        <v>37164</v>
      </c>
      <c r="B1622" s="192" t="n">
        <v>37164</v>
      </c>
      <c r="C1622" s="308" t="n">
        <f aca="false">IF(B1622&lt;&gt;"",MONTH(B1622),0)</f>
        <v>9</v>
      </c>
      <c r="D1622" s="3" t="str">
        <f aca="false">VLOOKUP($B1622,data!$A$6:$M$15000,5)</f>
        <v>N/A</v>
      </c>
    </row>
    <row r="1623" customFormat="false" ht="11.25" hidden="false" customHeight="false" outlineLevel="0" collapsed="false">
      <c r="A1623" s="199" t="n">
        <v>37165</v>
      </c>
      <c r="B1623" s="192" t="n">
        <v>37165</v>
      </c>
      <c r="C1623" s="308" t="n">
        <f aca="false">IF(B1623&lt;&gt;"",MONTH(B1623),0)</f>
        <v>10</v>
      </c>
      <c r="D1623" s="3" t="str">
        <f aca="false">VLOOKUP($B1623,data!$A$6:$M$15000,5)</f>
        <v>N/A</v>
      </c>
    </row>
    <row r="1624" customFormat="false" ht="11.25" hidden="false" customHeight="false" outlineLevel="0" collapsed="false">
      <c r="A1624" s="199" t="n">
        <v>37166</v>
      </c>
      <c r="B1624" s="192" t="n">
        <v>37166</v>
      </c>
      <c r="C1624" s="308" t="n">
        <f aca="false">IF(B1624&lt;&gt;"",MONTH(B1624),0)</f>
        <v>10</v>
      </c>
      <c r="D1624" s="3" t="str">
        <f aca="false">VLOOKUP($B1624,data!$A$6:$M$15000,5)</f>
        <v>N/A</v>
      </c>
    </row>
    <row r="1625" customFormat="false" ht="11.25" hidden="false" customHeight="false" outlineLevel="0" collapsed="false">
      <c r="A1625" s="199" t="n">
        <v>37167</v>
      </c>
      <c r="B1625" s="192" t="n">
        <v>37167</v>
      </c>
      <c r="C1625" s="308" t="n">
        <f aca="false">IF(B1625&lt;&gt;"",MONTH(B1625),0)</f>
        <v>10</v>
      </c>
      <c r="D1625" s="3" t="str">
        <f aca="false">VLOOKUP($B1625,data!$A$6:$M$15000,5)</f>
        <v>N/A</v>
      </c>
    </row>
    <row r="1626" customFormat="false" ht="11.25" hidden="false" customHeight="false" outlineLevel="0" collapsed="false">
      <c r="A1626" s="199" t="n">
        <v>37168</v>
      </c>
      <c r="B1626" s="192" t="n">
        <v>37168</v>
      </c>
      <c r="C1626" s="308" t="n">
        <f aca="false">IF(B1626&lt;&gt;"",MONTH(B1626),0)</f>
        <v>10</v>
      </c>
      <c r="D1626" s="3" t="str">
        <f aca="false">VLOOKUP($B1626,data!$A$6:$M$15000,5)</f>
        <v>N/A</v>
      </c>
    </row>
    <row r="1627" customFormat="false" ht="11.25" hidden="false" customHeight="false" outlineLevel="0" collapsed="false">
      <c r="A1627" s="199" t="n">
        <v>37169</v>
      </c>
      <c r="B1627" s="192" t="n">
        <v>37169</v>
      </c>
      <c r="C1627" s="308" t="n">
        <f aca="false">IF(B1627&lt;&gt;"",MONTH(B1627),0)</f>
        <v>10</v>
      </c>
      <c r="D1627" s="3" t="str">
        <f aca="false">VLOOKUP($B1627,data!$A$6:$M$15000,5)</f>
        <v>N/A</v>
      </c>
    </row>
    <row r="1628" customFormat="false" ht="11.25" hidden="false" customHeight="false" outlineLevel="0" collapsed="false">
      <c r="A1628" s="199" t="n">
        <v>37170</v>
      </c>
      <c r="B1628" s="192" t="n">
        <v>37170</v>
      </c>
      <c r="C1628" s="308" t="n">
        <f aca="false">IF(B1628&lt;&gt;"",MONTH(B1628),0)</f>
        <v>10</v>
      </c>
      <c r="D1628" s="3" t="str">
        <f aca="false">VLOOKUP($B1628,data!$A$6:$M$15000,5)</f>
        <v>N/A</v>
      </c>
    </row>
    <row r="1629" customFormat="false" ht="11.25" hidden="false" customHeight="false" outlineLevel="0" collapsed="false">
      <c r="A1629" s="199" t="n">
        <v>37171</v>
      </c>
      <c r="B1629" s="192" t="n">
        <v>37171</v>
      </c>
      <c r="C1629" s="308" t="n">
        <f aca="false">IF(B1629&lt;&gt;"",MONTH(B1629),0)</f>
        <v>10</v>
      </c>
      <c r="D1629" s="3" t="str">
        <f aca="false">VLOOKUP($B1629,data!$A$6:$M$15000,5)</f>
        <v>N/A</v>
      </c>
    </row>
    <row r="1630" customFormat="false" ht="11.25" hidden="false" customHeight="false" outlineLevel="0" collapsed="false">
      <c r="A1630" s="199" t="n">
        <v>37172</v>
      </c>
      <c r="B1630" s="192" t="n">
        <v>37172</v>
      </c>
      <c r="C1630" s="308" t="n">
        <f aca="false">IF(B1630&lt;&gt;"",MONTH(B1630),0)</f>
        <v>10</v>
      </c>
      <c r="D1630" s="3" t="str">
        <f aca="false">VLOOKUP($B1630,data!$A$6:$M$15000,5)</f>
        <v>N/A</v>
      </c>
    </row>
    <row r="1631" customFormat="false" ht="11.25" hidden="false" customHeight="false" outlineLevel="0" collapsed="false">
      <c r="A1631" s="199" t="n">
        <v>37173</v>
      </c>
      <c r="B1631" s="192" t="n">
        <v>37173</v>
      </c>
      <c r="C1631" s="308" t="n">
        <f aca="false">IF(B1631&lt;&gt;"",MONTH(B1631),0)</f>
        <v>10</v>
      </c>
      <c r="D1631" s="3" t="str">
        <f aca="false">VLOOKUP($B1631,data!$A$6:$M$15000,5)</f>
        <v>N/A</v>
      </c>
    </row>
    <row r="1632" customFormat="false" ht="11.25" hidden="false" customHeight="false" outlineLevel="0" collapsed="false">
      <c r="A1632" s="199" t="n">
        <v>37174</v>
      </c>
      <c r="B1632" s="192" t="n">
        <v>37174</v>
      </c>
      <c r="C1632" s="308" t="n">
        <f aca="false">IF(B1632&lt;&gt;"",MONTH(B1632),0)</f>
        <v>10</v>
      </c>
      <c r="D1632" s="3" t="str">
        <f aca="false">VLOOKUP($B1632,data!$A$6:$M$15000,5)</f>
        <v>N/A</v>
      </c>
    </row>
    <row r="1633" customFormat="false" ht="11.25" hidden="false" customHeight="false" outlineLevel="0" collapsed="false">
      <c r="A1633" s="199" t="n">
        <v>37175</v>
      </c>
      <c r="B1633" s="192" t="n">
        <v>37175</v>
      </c>
      <c r="C1633" s="308" t="n">
        <f aca="false">IF(B1633&lt;&gt;"",MONTH(B1633),0)</f>
        <v>10</v>
      </c>
      <c r="D1633" s="3" t="str">
        <f aca="false">VLOOKUP($B1633,data!$A$6:$M$15000,5)</f>
        <v>N/A</v>
      </c>
    </row>
    <row r="1634" customFormat="false" ht="11.25" hidden="false" customHeight="false" outlineLevel="0" collapsed="false">
      <c r="A1634" s="199" t="n">
        <v>37176</v>
      </c>
      <c r="B1634" s="192" t="n">
        <v>37176</v>
      </c>
      <c r="C1634" s="308" t="n">
        <f aca="false">IF(B1634&lt;&gt;"",MONTH(B1634),0)</f>
        <v>10</v>
      </c>
      <c r="D1634" s="3" t="str">
        <f aca="false">VLOOKUP($B1634,data!$A$6:$M$15000,5)</f>
        <v>N/A</v>
      </c>
    </row>
    <row r="1635" customFormat="false" ht="11.25" hidden="false" customHeight="false" outlineLevel="0" collapsed="false">
      <c r="A1635" s="199" t="n">
        <v>37177</v>
      </c>
      <c r="B1635" s="192" t="n">
        <v>37177</v>
      </c>
      <c r="C1635" s="308" t="n">
        <f aca="false">IF(B1635&lt;&gt;"",MONTH(B1635),0)</f>
        <v>10</v>
      </c>
      <c r="D1635" s="3" t="str">
        <f aca="false">VLOOKUP($B1635,data!$A$6:$M$15000,5)</f>
        <v>N/A</v>
      </c>
    </row>
    <row r="1636" customFormat="false" ht="11.25" hidden="false" customHeight="false" outlineLevel="0" collapsed="false">
      <c r="A1636" s="199" t="n">
        <v>37178</v>
      </c>
      <c r="B1636" s="192" t="n">
        <v>37178</v>
      </c>
      <c r="C1636" s="308" t="n">
        <f aca="false">IF(B1636&lt;&gt;"",MONTH(B1636),0)</f>
        <v>10</v>
      </c>
      <c r="D1636" s="3" t="str">
        <f aca="false">VLOOKUP($B1636,data!$A$6:$M$15000,5)</f>
        <v>N/A</v>
      </c>
    </row>
    <row r="1637" customFormat="false" ht="11.25" hidden="false" customHeight="false" outlineLevel="0" collapsed="false">
      <c r="A1637" s="199" t="n">
        <v>37179</v>
      </c>
      <c r="B1637" s="192" t="n">
        <v>37179</v>
      </c>
      <c r="C1637" s="308" t="n">
        <f aca="false">IF(B1637&lt;&gt;"",MONTH(B1637),0)</f>
        <v>10</v>
      </c>
      <c r="D1637" s="3" t="str">
        <f aca="false">VLOOKUP($B1637,data!$A$6:$M$15000,5)</f>
        <v>N/A</v>
      </c>
    </row>
    <row r="1638" customFormat="false" ht="11.25" hidden="false" customHeight="false" outlineLevel="0" collapsed="false">
      <c r="A1638" s="199" t="n">
        <v>37180</v>
      </c>
      <c r="B1638" s="192" t="n">
        <v>37180</v>
      </c>
      <c r="C1638" s="308" t="n">
        <f aca="false">IF(B1638&lt;&gt;"",MONTH(B1638),0)</f>
        <v>10</v>
      </c>
      <c r="D1638" s="3" t="str">
        <f aca="false">VLOOKUP($B1638,data!$A$6:$M$15000,5)</f>
        <v>N/A</v>
      </c>
    </row>
    <row r="1639" customFormat="false" ht="11.25" hidden="false" customHeight="false" outlineLevel="0" collapsed="false">
      <c r="A1639" s="199" t="n">
        <v>37181</v>
      </c>
      <c r="B1639" s="192" t="n">
        <v>37181</v>
      </c>
      <c r="C1639" s="308" t="n">
        <f aca="false">IF(B1639&lt;&gt;"",MONTH(B1639),0)</f>
        <v>10</v>
      </c>
      <c r="D1639" s="3" t="str">
        <f aca="false">VLOOKUP($B1639,data!$A$6:$M$15000,5)</f>
        <v>N/A</v>
      </c>
    </row>
    <row r="1640" customFormat="false" ht="11.25" hidden="false" customHeight="false" outlineLevel="0" collapsed="false">
      <c r="A1640" s="199" t="n">
        <v>37182</v>
      </c>
      <c r="B1640" s="192" t="n">
        <v>37182</v>
      </c>
      <c r="C1640" s="308" t="n">
        <f aca="false">IF(B1640&lt;&gt;"",MONTH(B1640),0)</f>
        <v>10</v>
      </c>
      <c r="D1640" s="3" t="str">
        <f aca="false">VLOOKUP($B1640,data!$A$6:$M$15000,5)</f>
        <v>N/A</v>
      </c>
    </row>
    <row r="1641" customFormat="false" ht="11.25" hidden="false" customHeight="false" outlineLevel="0" collapsed="false">
      <c r="A1641" s="199" t="n">
        <v>37183</v>
      </c>
      <c r="B1641" s="192" t="n">
        <v>37183</v>
      </c>
      <c r="C1641" s="308" t="n">
        <f aca="false">IF(B1641&lt;&gt;"",MONTH(B1641),0)</f>
        <v>10</v>
      </c>
      <c r="D1641" s="3" t="str">
        <f aca="false">VLOOKUP($B1641,data!$A$6:$M$15000,5)</f>
        <v>N/A</v>
      </c>
    </row>
    <row r="1642" customFormat="false" ht="11.25" hidden="false" customHeight="false" outlineLevel="0" collapsed="false">
      <c r="A1642" s="199" t="n">
        <v>37184</v>
      </c>
      <c r="B1642" s="192" t="n">
        <v>37184</v>
      </c>
      <c r="C1642" s="308" t="n">
        <f aca="false">IF(B1642&lt;&gt;"",MONTH(B1642),0)</f>
        <v>10</v>
      </c>
      <c r="D1642" s="3" t="str">
        <f aca="false">VLOOKUP($B1642,data!$A$6:$M$15000,5)</f>
        <v>N/A</v>
      </c>
    </row>
    <row r="1643" customFormat="false" ht="11.25" hidden="false" customHeight="false" outlineLevel="0" collapsed="false">
      <c r="A1643" s="199" t="n">
        <v>37185</v>
      </c>
      <c r="B1643" s="192" t="n">
        <v>37185</v>
      </c>
      <c r="C1643" s="308" t="n">
        <f aca="false">IF(B1643&lt;&gt;"",MONTH(B1643),0)</f>
        <v>10</v>
      </c>
      <c r="D1643" s="3" t="str">
        <f aca="false">VLOOKUP($B1643,data!$A$6:$M$15000,5)</f>
        <v>N/A</v>
      </c>
    </row>
    <row r="1644" customFormat="false" ht="11.25" hidden="false" customHeight="false" outlineLevel="0" collapsed="false">
      <c r="A1644" s="199" t="n">
        <v>37186</v>
      </c>
      <c r="B1644" s="192" t="n">
        <v>37186</v>
      </c>
      <c r="C1644" s="308" t="n">
        <f aca="false">IF(B1644&lt;&gt;"",MONTH(B1644),0)</f>
        <v>10</v>
      </c>
      <c r="D1644" s="3" t="str">
        <f aca="false">VLOOKUP($B1644,data!$A$6:$M$15000,5)</f>
        <v>N/A</v>
      </c>
    </row>
    <row r="1645" customFormat="false" ht="11.25" hidden="false" customHeight="false" outlineLevel="0" collapsed="false">
      <c r="A1645" s="199" t="n">
        <v>37187</v>
      </c>
      <c r="B1645" s="192" t="n">
        <v>37187</v>
      </c>
      <c r="C1645" s="308" t="n">
        <f aca="false">IF(B1645&lt;&gt;"",MONTH(B1645),0)</f>
        <v>10</v>
      </c>
      <c r="D1645" s="3" t="str">
        <f aca="false">VLOOKUP($B1645,data!$A$6:$M$15000,5)</f>
        <v>N/A</v>
      </c>
    </row>
    <row r="1646" customFormat="false" ht="11.25" hidden="false" customHeight="false" outlineLevel="0" collapsed="false">
      <c r="A1646" s="199" t="n">
        <v>37188</v>
      </c>
      <c r="B1646" s="192" t="n">
        <v>37188</v>
      </c>
      <c r="C1646" s="308" t="n">
        <f aca="false">IF(B1646&lt;&gt;"",MONTH(B1646),0)</f>
        <v>10</v>
      </c>
      <c r="D1646" s="3" t="str">
        <f aca="false">VLOOKUP($B1646,data!$A$6:$M$15000,5)</f>
        <v>N/A</v>
      </c>
    </row>
    <row r="1647" customFormat="false" ht="11.25" hidden="false" customHeight="false" outlineLevel="0" collapsed="false">
      <c r="A1647" s="199" t="n">
        <v>37189</v>
      </c>
      <c r="B1647" s="192" t="n">
        <v>37189</v>
      </c>
      <c r="C1647" s="308" t="n">
        <f aca="false">IF(B1647&lt;&gt;"",MONTH(B1647),0)</f>
        <v>10</v>
      </c>
      <c r="D1647" s="3" t="str">
        <f aca="false">VLOOKUP($B1647,data!$A$6:$M$15000,5)</f>
        <v>N/A</v>
      </c>
    </row>
    <row r="1648" customFormat="false" ht="11.25" hidden="false" customHeight="false" outlineLevel="0" collapsed="false">
      <c r="A1648" s="199" t="n">
        <v>37190</v>
      </c>
      <c r="B1648" s="192" t="n">
        <v>37190</v>
      </c>
      <c r="C1648" s="308" t="n">
        <f aca="false">IF(B1648&lt;&gt;"",MONTH(B1648),0)</f>
        <v>10</v>
      </c>
      <c r="D1648" s="3" t="str">
        <f aca="false">VLOOKUP($B1648,data!$A$6:$M$15000,5)</f>
        <v>N/A</v>
      </c>
    </row>
    <row r="1649" customFormat="false" ht="11.25" hidden="false" customHeight="false" outlineLevel="0" collapsed="false">
      <c r="A1649" s="199" t="n">
        <v>37191</v>
      </c>
      <c r="B1649" s="192" t="n">
        <v>37191</v>
      </c>
      <c r="C1649" s="308" t="n">
        <f aca="false">IF(B1649&lt;&gt;"",MONTH(B1649),0)</f>
        <v>10</v>
      </c>
      <c r="D1649" s="3" t="str">
        <f aca="false">VLOOKUP($B1649,data!$A$6:$M$15000,5)</f>
        <v>N/A</v>
      </c>
    </row>
    <row r="1650" customFormat="false" ht="11.25" hidden="false" customHeight="false" outlineLevel="0" collapsed="false">
      <c r="A1650" s="199" t="n">
        <v>37192</v>
      </c>
      <c r="B1650" s="192" t="n">
        <v>37192</v>
      </c>
      <c r="C1650" s="308" t="n">
        <f aca="false">IF(B1650&lt;&gt;"",MONTH(B1650),0)</f>
        <v>10</v>
      </c>
      <c r="D1650" s="3" t="str">
        <f aca="false">VLOOKUP($B1650,data!$A$6:$M$15000,5)</f>
        <v>N/A</v>
      </c>
    </row>
    <row r="1651" customFormat="false" ht="11.25" hidden="false" customHeight="false" outlineLevel="0" collapsed="false">
      <c r="A1651" s="199" t="n">
        <v>37193</v>
      </c>
      <c r="B1651" s="192" t="n">
        <v>37193</v>
      </c>
      <c r="C1651" s="308" t="n">
        <f aca="false">IF(B1651&lt;&gt;"",MONTH(B1651),0)</f>
        <v>10</v>
      </c>
      <c r="D1651" s="3" t="str">
        <f aca="false">VLOOKUP($B1651,data!$A$6:$M$15000,5)</f>
        <v>N/A</v>
      </c>
    </row>
    <row r="1652" customFormat="false" ht="11.25" hidden="false" customHeight="false" outlineLevel="0" collapsed="false">
      <c r="A1652" s="199" t="n">
        <v>37194</v>
      </c>
      <c r="B1652" s="192" t="n">
        <v>37194</v>
      </c>
      <c r="C1652" s="308" t="n">
        <f aca="false">IF(B1652&lt;&gt;"",MONTH(B1652),0)</f>
        <v>10</v>
      </c>
      <c r="D1652" s="3" t="str">
        <f aca="false">VLOOKUP($B1652,data!$A$6:$M$15000,5)</f>
        <v>N/A</v>
      </c>
    </row>
    <row r="1653" customFormat="false" ht="11.25" hidden="false" customHeight="false" outlineLevel="0" collapsed="false">
      <c r="A1653" s="199" t="n">
        <v>37195</v>
      </c>
      <c r="B1653" s="192" t="n">
        <v>37195</v>
      </c>
      <c r="C1653" s="308" t="n">
        <f aca="false">IF(B1653&lt;&gt;"",MONTH(B1653),0)</f>
        <v>10</v>
      </c>
      <c r="D1653" s="3" t="str">
        <f aca="false">VLOOKUP($B1653,data!$A$6:$M$15000,5)</f>
        <v>N/A</v>
      </c>
    </row>
    <row r="1654" customFormat="false" ht="11.25" hidden="false" customHeight="false" outlineLevel="0" collapsed="false">
      <c r="A1654" s="199" t="n">
        <v>37196</v>
      </c>
      <c r="B1654" s="192" t="n">
        <v>37196</v>
      </c>
      <c r="C1654" s="308" t="n">
        <f aca="false">IF(B1654&lt;&gt;"",MONTH(B1654),0)</f>
        <v>11</v>
      </c>
      <c r="D1654" s="3" t="str">
        <f aca="false">VLOOKUP($B1654,data!$A$6:$M$15000,5)</f>
        <v>N/A</v>
      </c>
    </row>
    <row r="1655" customFormat="false" ht="11.25" hidden="false" customHeight="false" outlineLevel="0" collapsed="false">
      <c r="A1655" s="199" t="n">
        <v>37197</v>
      </c>
      <c r="B1655" s="192" t="n">
        <v>37197</v>
      </c>
      <c r="C1655" s="308" t="n">
        <f aca="false">IF(B1655&lt;&gt;"",MONTH(B1655),0)</f>
        <v>11</v>
      </c>
      <c r="D1655" s="3" t="str">
        <f aca="false">VLOOKUP($B1655,data!$A$6:$M$15000,5)</f>
        <v>N/A</v>
      </c>
    </row>
    <row r="1656" customFormat="false" ht="11.25" hidden="false" customHeight="false" outlineLevel="0" collapsed="false">
      <c r="A1656" s="199" t="n">
        <v>37198</v>
      </c>
      <c r="B1656" s="192" t="n">
        <v>37198</v>
      </c>
      <c r="C1656" s="308" t="n">
        <f aca="false">IF(B1656&lt;&gt;"",MONTH(B1656),0)</f>
        <v>11</v>
      </c>
      <c r="D1656" s="3" t="str">
        <f aca="false">VLOOKUP($B1656,data!$A$6:$M$15000,5)</f>
        <v>N/A</v>
      </c>
    </row>
    <row r="1657" customFormat="false" ht="11.25" hidden="false" customHeight="false" outlineLevel="0" collapsed="false">
      <c r="A1657" s="199" t="n">
        <v>37199</v>
      </c>
      <c r="B1657" s="192" t="n">
        <v>37199</v>
      </c>
      <c r="C1657" s="308" t="n">
        <f aca="false">IF(B1657&lt;&gt;"",MONTH(B1657),0)</f>
        <v>11</v>
      </c>
      <c r="D1657" s="3" t="str">
        <f aca="false">VLOOKUP($B1657,data!$A$6:$M$15000,5)</f>
        <v>N/A</v>
      </c>
    </row>
    <row r="1658" customFormat="false" ht="11.25" hidden="false" customHeight="false" outlineLevel="0" collapsed="false">
      <c r="A1658" s="199" t="n">
        <v>37200</v>
      </c>
      <c r="B1658" s="192" t="n">
        <v>37200</v>
      </c>
      <c r="C1658" s="308" t="n">
        <f aca="false">IF(B1658&lt;&gt;"",MONTH(B1658),0)</f>
        <v>11</v>
      </c>
      <c r="D1658" s="3" t="str">
        <f aca="false">VLOOKUP($B1658,data!$A$6:$M$15000,5)</f>
        <v>N/A</v>
      </c>
    </row>
    <row r="1659" customFormat="false" ht="11.25" hidden="false" customHeight="false" outlineLevel="0" collapsed="false">
      <c r="A1659" s="199" t="n">
        <v>37201</v>
      </c>
      <c r="B1659" s="192" t="n">
        <v>37201</v>
      </c>
      <c r="C1659" s="308" t="n">
        <f aca="false">IF(B1659&lt;&gt;"",MONTH(B1659),0)</f>
        <v>11</v>
      </c>
      <c r="D1659" s="3" t="str">
        <f aca="false">VLOOKUP($B1659,data!$A$6:$M$15000,5)</f>
        <v>N/A</v>
      </c>
    </row>
    <row r="1660" customFormat="false" ht="11.25" hidden="false" customHeight="false" outlineLevel="0" collapsed="false">
      <c r="A1660" s="199" t="n">
        <v>37202</v>
      </c>
      <c r="B1660" s="192" t="n">
        <v>37202</v>
      </c>
      <c r="C1660" s="308" t="n">
        <f aca="false">IF(B1660&lt;&gt;"",MONTH(B1660),0)</f>
        <v>11</v>
      </c>
      <c r="D1660" s="3" t="str">
        <f aca="false">VLOOKUP($B1660,data!$A$6:$M$15000,5)</f>
        <v>N/A</v>
      </c>
    </row>
    <row r="1661" customFormat="false" ht="11.25" hidden="false" customHeight="false" outlineLevel="0" collapsed="false">
      <c r="A1661" s="199" t="n">
        <v>37203</v>
      </c>
      <c r="B1661" s="192" t="n">
        <v>37203</v>
      </c>
      <c r="C1661" s="308" t="n">
        <f aca="false">IF(B1661&lt;&gt;"",MONTH(B1661),0)</f>
        <v>11</v>
      </c>
      <c r="D1661" s="3" t="str">
        <f aca="false">VLOOKUP($B1661,data!$A$6:$M$15000,5)</f>
        <v>N/A</v>
      </c>
    </row>
    <row r="1662" customFormat="false" ht="11.25" hidden="false" customHeight="false" outlineLevel="0" collapsed="false">
      <c r="A1662" s="199" t="n">
        <v>37204</v>
      </c>
      <c r="B1662" s="192" t="n">
        <v>37204</v>
      </c>
      <c r="C1662" s="308" t="n">
        <f aca="false">IF(B1662&lt;&gt;"",MONTH(B1662),0)</f>
        <v>11</v>
      </c>
      <c r="D1662" s="3" t="str">
        <f aca="false">VLOOKUP($B1662,data!$A$6:$M$15000,5)</f>
        <v>N/A</v>
      </c>
    </row>
    <row r="1663" customFormat="false" ht="11.25" hidden="false" customHeight="false" outlineLevel="0" collapsed="false">
      <c r="A1663" s="199" t="n">
        <v>37205</v>
      </c>
      <c r="B1663" s="192" t="n">
        <v>37205</v>
      </c>
      <c r="C1663" s="308" t="n">
        <f aca="false">IF(B1663&lt;&gt;"",MONTH(B1663),0)</f>
        <v>11</v>
      </c>
      <c r="D1663" s="3" t="str">
        <f aca="false">VLOOKUP($B1663,data!$A$6:$M$15000,5)</f>
        <v>N/A</v>
      </c>
    </row>
    <row r="1664" customFormat="false" ht="11.25" hidden="false" customHeight="false" outlineLevel="0" collapsed="false">
      <c r="A1664" s="199" t="n">
        <v>37206</v>
      </c>
      <c r="B1664" s="192" t="n">
        <v>37206</v>
      </c>
      <c r="C1664" s="308" t="n">
        <f aca="false">IF(B1664&lt;&gt;"",MONTH(B1664),0)</f>
        <v>11</v>
      </c>
      <c r="D1664" s="3" t="str">
        <f aca="false">VLOOKUP($B1664,data!$A$6:$M$15000,5)</f>
        <v>N/A</v>
      </c>
    </row>
    <row r="1665" customFormat="false" ht="11.25" hidden="false" customHeight="false" outlineLevel="0" collapsed="false">
      <c r="A1665" s="199" t="n">
        <v>37207</v>
      </c>
      <c r="B1665" s="192" t="n">
        <v>37207</v>
      </c>
      <c r="C1665" s="308" t="n">
        <f aca="false">IF(B1665&lt;&gt;"",MONTH(B1665),0)</f>
        <v>11</v>
      </c>
      <c r="D1665" s="3" t="str">
        <f aca="false">VLOOKUP($B1665,data!$A$6:$M$15000,5)</f>
        <v>N/A</v>
      </c>
    </row>
    <row r="1666" customFormat="false" ht="11.25" hidden="false" customHeight="false" outlineLevel="0" collapsed="false">
      <c r="A1666" s="199" t="n">
        <v>37208</v>
      </c>
      <c r="B1666" s="192" t="n">
        <v>37208</v>
      </c>
      <c r="C1666" s="308" t="n">
        <f aca="false">IF(B1666&lt;&gt;"",MONTH(B1666),0)</f>
        <v>11</v>
      </c>
      <c r="D1666" s="3" t="str">
        <f aca="false">VLOOKUP($B1666,data!$A$6:$M$15000,5)</f>
        <v>N/A</v>
      </c>
    </row>
    <row r="1667" customFormat="false" ht="11.25" hidden="false" customHeight="false" outlineLevel="0" collapsed="false">
      <c r="A1667" s="199" t="n">
        <v>37209</v>
      </c>
      <c r="B1667" s="192" t="n">
        <v>37209</v>
      </c>
      <c r="C1667" s="308" t="n">
        <f aca="false">IF(B1667&lt;&gt;"",MONTH(B1667),0)</f>
        <v>11</v>
      </c>
      <c r="D1667" s="3" t="str">
        <f aca="false">VLOOKUP($B1667,data!$A$6:$M$15000,5)</f>
        <v>N/A</v>
      </c>
    </row>
    <row r="1668" customFormat="false" ht="11.25" hidden="false" customHeight="false" outlineLevel="0" collapsed="false">
      <c r="A1668" s="199" t="n">
        <v>37210</v>
      </c>
      <c r="B1668" s="192" t="n">
        <v>37210</v>
      </c>
      <c r="C1668" s="308" t="n">
        <f aca="false">IF(B1668&lt;&gt;"",MONTH(B1668),0)</f>
        <v>11</v>
      </c>
      <c r="D1668" s="3" t="str">
        <f aca="false">VLOOKUP($B1668,data!$A$6:$M$15000,5)</f>
        <v>N/A</v>
      </c>
    </row>
    <row r="1669" customFormat="false" ht="11.25" hidden="false" customHeight="false" outlineLevel="0" collapsed="false">
      <c r="A1669" s="199" t="n">
        <v>37211</v>
      </c>
      <c r="B1669" s="192" t="n">
        <v>37211</v>
      </c>
      <c r="C1669" s="308" t="n">
        <f aca="false">IF(B1669&lt;&gt;"",MONTH(B1669),0)</f>
        <v>11</v>
      </c>
      <c r="D1669" s="3" t="str">
        <f aca="false">VLOOKUP($B1669,data!$A$6:$M$15000,5)</f>
        <v>N/A</v>
      </c>
    </row>
    <row r="1670" customFormat="false" ht="11.25" hidden="false" customHeight="false" outlineLevel="0" collapsed="false">
      <c r="A1670" s="199" t="n">
        <v>37212</v>
      </c>
      <c r="B1670" s="192" t="n">
        <v>37212</v>
      </c>
      <c r="C1670" s="308" t="n">
        <f aca="false">IF(B1670&lt;&gt;"",MONTH(B1670),0)</f>
        <v>11</v>
      </c>
      <c r="D1670" s="3" t="str">
        <f aca="false">VLOOKUP($B1670,data!$A$6:$M$15000,5)</f>
        <v>N/A</v>
      </c>
    </row>
    <row r="1671" customFormat="false" ht="11.25" hidden="false" customHeight="false" outlineLevel="0" collapsed="false">
      <c r="A1671" s="199" t="n">
        <v>37213</v>
      </c>
      <c r="B1671" s="192" t="n">
        <v>37213</v>
      </c>
      <c r="C1671" s="308" t="n">
        <f aca="false">IF(B1671&lt;&gt;"",MONTH(B1671),0)</f>
        <v>11</v>
      </c>
      <c r="D1671" s="3" t="str">
        <f aca="false">VLOOKUP($B1671,data!$A$6:$M$15000,5)</f>
        <v>N/A</v>
      </c>
    </row>
    <row r="1672" customFormat="false" ht="11.25" hidden="false" customHeight="false" outlineLevel="0" collapsed="false">
      <c r="A1672" s="199" t="n">
        <v>37214</v>
      </c>
      <c r="B1672" s="192" t="n">
        <v>37214</v>
      </c>
      <c r="C1672" s="308" t="n">
        <f aca="false">IF(B1672&lt;&gt;"",MONTH(B1672),0)</f>
        <v>11</v>
      </c>
      <c r="D1672" s="3" t="str">
        <f aca="false">VLOOKUP($B1672,data!$A$6:$M$15000,5)</f>
        <v>N/A</v>
      </c>
    </row>
    <row r="1673" customFormat="false" ht="11.25" hidden="false" customHeight="false" outlineLevel="0" collapsed="false">
      <c r="A1673" s="199" t="n">
        <v>37215</v>
      </c>
      <c r="B1673" s="192" t="n">
        <v>37215</v>
      </c>
      <c r="C1673" s="308" t="n">
        <f aca="false">IF(B1673&lt;&gt;"",MONTH(B1673),0)</f>
        <v>11</v>
      </c>
      <c r="D1673" s="3" t="str">
        <f aca="false">VLOOKUP($B1673,data!$A$6:$M$15000,5)</f>
        <v>N/A</v>
      </c>
    </row>
    <row r="1674" customFormat="false" ht="11.25" hidden="false" customHeight="false" outlineLevel="0" collapsed="false">
      <c r="A1674" s="199" t="n">
        <v>37216</v>
      </c>
      <c r="B1674" s="192" t="n">
        <v>37216</v>
      </c>
      <c r="C1674" s="308" t="n">
        <f aca="false">IF(B1674&lt;&gt;"",MONTH(B1674),0)</f>
        <v>11</v>
      </c>
      <c r="D1674" s="3" t="str">
        <f aca="false">VLOOKUP($B1674,data!$A$6:$M$15000,5)</f>
        <v>N/A</v>
      </c>
    </row>
    <row r="1675" customFormat="false" ht="11.25" hidden="false" customHeight="false" outlineLevel="0" collapsed="false">
      <c r="A1675" s="199" t="n">
        <v>37217</v>
      </c>
      <c r="B1675" s="192" t="n">
        <v>37217</v>
      </c>
      <c r="C1675" s="308" t="n">
        <f aca="false">IF(B1675&lt;&gt;"",MONTH(B1675),0)</f>
        <v>11</v>
      </c>
      <c r="D1675" s="3" t="str">
        <f aca="false">VLOOKUP($B1675,data!$A$6:$M$15000,5)</f>
        <v>N/A</v>
      </c>
    </row>
    <row r="1676" customFormat="false" ht="11.25" hidden="false" customHeight="false" outlineLevel="0" collapsed="false">
      <c r="A1676" s="199" t="n">
        <v>37218</v>
      </c>
      <c r="B1676" s="192" t="n">
        <v>37218</v>
      </c>
      <c r="C1676" s="308" t="n">
        <f aca="false">IF(B1676&lt;&gt;"",MONTH(B1676),0)</f>
        <v>11</v>
      </c>
      <c r="D1676" s="3" t="str">
        <f aca="false">VLOOKUP($B1676,data!$A$6:$M$15000,5)</f>
        <v>N/A</v>
      </c>
    </row>
    <row r="1677" customFormat="false" ht="11.25" hidden="false" customHeight="false" outlineLevel="0" collapsed="false">
      <c r="A1677" s="199" t="n">
        <v>37219</v>
      </c>
      <c r="B1677" s="192" t="n">
        <v>37219</v>
      </c>
      <c r="C1677" s="308" t="n">
        <f aca="false">IF(B1677&lt;&gt;"",MONTH(B1677),0)</f>
        <v>11</v>
      </c>
      <c r="D1677" s="3" t="str">
        <f aca="false">VLOOKUP($B1677,data!$A$6:$M$15000,5)</f>
        <v>N/A</v>
      </c>
    </row>
    <row r="1678" customFormat="false" ht="11.25" hidden="false" customHeight="false" outlineLevel="0" collapsed="false">
      <c r="A1678" s="199" t="n">
        <v>37220</v>
      </c>
      <c r="B1678" s="192" t="n">
        <v>37220</v>
      </c>
      <c r="C1678" s="308" t="n">
        <f aca="false">IF(B1678&lt;&gt;"",MONTH(B1678),0)</f>
        <v>11</v>
      </c>
      <c r="D1678" s="3" t="str">
        <f aca="false">VLOOKUP($B1678,data!$A$6:$M$15000,5)</f>
        <v>N/A</v>
      </c>
    </row>
    <row r="1679" customFormat="false" ht="11.25" hidden="false" customHeight="false" outlineLevel="0" collapsed="false">
      <c r="A1679" s="199" t="n">
        <v>37221</v>
      </c>
      <c r="B1679" s="192" t="n">
        <v>37221</v>
      </c>
      <c r="C1679" s="308" t="n">
        <f aca="false">IF(B1679&lt;&gt;"",MONTH(B1679),0)</f>
        <v>11</v>
      </c>
      <c r="D1679" s="3" t="str">
        <f aca="false">VLOOKUP($B1679,data!$A$6:$M$15000,5)</f>
        <v>N/A</v>
      </c>
    </row>
    <row r="1680" customFormat="false" ht="11.25" hidden="false" customHeight="false" outlineLevel="0" collapsed="false">
      <c r="A1680" s="199" t="n">
        <v>37222</v>
      </c>
      <c r="B1680" s="192" t="n">
        <v>37222</v>
      </c>
      <c r="C1680" s="308" t="n">
        <f aca="false">IF(B1680&lt;&gt;"",MONTH(B1680),0)</f>
        <v>11</v>
      </c>
      <c r="D1680" s="3" t="str">
        <f aca="false">VLOOKUP($B1680,data!$A$6:$M$15000,5)</f>
        <v>N/A</v>
      </c>
    </row>
    <row r="1681" customFormat="false" ht="11.25" hidden="false" customHeight="false" outlineLevel="0" collapsed="false">
      <c r="A1681" s="199" t="n">
        <v>37223</v>
      </c>
      <c r="B1681" s="192" t="n">
        <v>37223</v>
      </c>
      <c r="C1681" s="308" t="n">
        <f aca="false">IF(B1681&lt;&gt;"",MONTH(B1681),0)</f>
        <v>11</v>
      </c>
      <c r="D1681" s="3" t="str">
        <f aca="false">VLOOKUP($B1681,data!$A$6:$M$15000,5)</f>
        <v>N/A</v>
      </c>
    </row>
    <row r="1682" customFormat="false" ht="11.25" hidden="false" customHeight="false" outlineLevel="0" collapsed="false">
      <c r="A1682" s="199" t="n">
        <v>37224</v>
      </c>
      <c r="B1682" s="192" t="n">
        <v>37224</v>
      </c>
      <c r="C1682" s="308" t="n">
        <f aca="false">IF(B1682&lt;&gt;"",MONTH(B1682),0)</f>
        <v>11</v>
      </c>
      <c r="D1682" s="3" t="str">
        <f aca="false">VLOOKUP($B1682,data!$A$6:$M$15000,5)</f>
        <v>N/A</v>
      </c>
    </row>
    <row r="1683" customFormat="false" ht="11.25" hidden="false" customHeight="false" outlineLevel="0" collapsed="false">
      <c r="A1683" s="199" t="n">
        <v>37225</v>
      </c>
      <c r="B1683" s="192" t="n">
        <v>37225</v>
      </c>
      <c r="C1683" s="308" t="n">
        <f aca="false">IF(B1683&lt;&gt;"",MONTH(B1683),0)</f>
        <v>11</v>
      </c>
      <c r="D1683" s="3" t="str">
        <f aca="false">VLOOKUP($B1683,data!$A$6:$M$15000,5)</f>
        <v>N/A</v>
      </c>
    </row>
    <row r="1684" customFormat="false" ht="11.25" hidden="false" customHeight="false" outlineLevel="0" collapsed="false">
      <c r="A1684" s="199" t="n">
        <v>37226</v>
      </c>
      <c r="B1684" s="192" t="n">
        <v>37226</v>
      </c>
      <c r="C1684" s="308" t="n">
        <f aca="false">IF(B1684&lt;&gt;"",MONTH(B1684),0)</f>
        <v>12</v>
      </c>
      <c r="D1684" s="3" t="str">
        <f aca="false">VLOOKUP($B1684,data!$A$6:$M$15000,5)</f>
        <v>N/A</v>
      </c>
    </row>
    <row r="1685" customFormat="false" ht="11.25" hidden="false" customHeight="false" outlineLevel="0" collapsed="false">
      <c r="A1685" s="199" t="n">
        <v>37227</v>
      </c>
      <c r="B1685" s="192" t="n">
        <v>37227</v>
      </c>
      <c r="C1685" s="308" t="n">
        <f aca="false">IF(B1685&lt;&gt;"",MONTH(B1685),0)</f>
        <v>12</v>
      </c>
      <c r="D1685" s="3" t="str">
        <f aca="false">VLOOKUP($B1685,data!$A$6:$M$15000,5)</f>
        <v>N/A</v>
      </c>
    </row>
    <row r="1686" customFormat="false" ht="11.25" hidden="false" customHeight="false" outlineLevel="0" collapsed="false">
      <c r="A1686" s="199" t="n">
        <v>37228</v>
      </c>
      <c r="B1686" s="192" t="n">
        <v>37228</v>
      </c>
      <c r="C1686" s="308" t="n">
        <f aca="false">IF(B1686&lt;&gt;"",MONTH(B1686),0)</f>
        <v>12</v>
      </c>
      <c r="D1686" s="3" t="str">
        <f aca="false">VLOOKUP($B1686,data!$A$6:$M$15000,5)</f>
        <v>N/A</v>
      </c>
    </row>
    <row r="1687" customFormat="false" ht="11.25" hidden="false" customHeight="false" outlineLevel="0" collapsed="false">
      <c r="A1687" s="199" t="n">
        <v>37229</v>
      </c>
      <c r="B1687" s="192" t="n">
        <v>37229</v>
      </c>
      <c r="C1687" s="308" t="n">
        <f aca="false">IF(B1687&lt;&gt;"",MONTH(B1687),0)</f>
        <v>12</v>
      </c>
      <c r="D1687" s="3" t="str">
        <f aca="false">VLOOKUP($B1687,data!$A$6:$M$15000,5)</f>
        <v>N/A</v>
      </c>
    </row>
    <row r="1688" customFormat="false" ht="11.25" hidden="false" customHeight="false" outlineLevel="0" collapsed="false">
      <c r="A1688" s="199" t="n">
        <v>37230</v>
      </c>
      <c r="B1688" s="192" t="n">
        <v>37230</v>
      </c>
      <c r="C1688" s="308" t="n">
        <f aca="false">IF(B1688&lt;&gt;"",MONTH(B1688),0)</f>
        <v>12</v>
      </c>
      <c r="D1688" s="3" t="str">
        <f aca="false">VLOOKUP($B1688,data!$A$6:$M$15000,5)</f>
        <v>N/A</v>
      </c>
    </row>
    <row r="1689" customFormat="false" ht="11.25" hidden="false" customHeight="false" outlineLevel="0" collapsed="false">
      <c r="A1689" s="199" t="n">
        <v>37231</v>
      </c>
      <c r="B1689" s="192" t="n">
        <v>37231</v>
      </c>
      <c r="C1689" s="308" t="n">
        <f aca="false">IF(B1689&lt;&gt;"",MONTH(B1689),0)</f>
        <v>12</v>
      </c>
      <c r="D1689" s="3" t="str">
        <f aca="false">VLOOKUP($B1689,data!$A$6:$M$15000,5)</f>
        <v>N/A</v>
      </c>
    </row>
    <row r="1690" customFormat="false" ht="11.25" hidden="false" customHeight="false" outlineLevel="0" collapsed="false">
      <c r="A1690" s="199" t="n">
        <v>37232</v>
      </c>
      <c r="B1690" s="192" t="n">
        <v>37232</v>
      </c>
      <c r="C1690" s="308" t="n">
        <f aca="false">IF(B1690&lt;&gt;"",MONTH(B1690),0)</f>
        <v>12</v>
      </c>
      <c r="D1690" s="3" t="str">
        <f aca="false">VLOOKUP($B1690,data!$A$6:$M$15000,5)</f>
        <v>N/A</v>
      </c>
    </row>
    <row r="1691" customFormat="false" ht="11.25" hidden="false" customHeight="false" outlineLevel="0" collapsed="false">
      <c r="A1691" s="199" t="n">
        <v>37233</v>
      </c>
      <c r="B1691" s="192" t="n">
        <v>37233</v>
      </c>
      <c r="C1691" s="308" t="n">
        <f aca="false">IF(B1691&lt;&gt;"",MONTH(B1691),0)</f>
        <v>12</v>
      </c>
      <c r="D1691" s="3" t="str">
        <f aca="false">VLOOKUP($B1691,data!$A$6:$M$15000,5)</f>
        <v>N/A</v>
      </c>
    </row>
    <row r="1692" customFormat="false" ht="11.25" hidden="false" customHeight="false" outlineLevel="0" collapsed="false">
      <c r="A1692" s="199" t="n">
        <v>37234</v>
      </c>
      <c r="B1692" s="192" t="n">
        <v>37234</v>
      </c>
      <c r="C1692" s="308" t="n">
        <f aca="false">IF(B1692&lt;&gt;"",MONTH(B1692),0)</f>
        <v>12</v>
      </c>
      <c r="D1692" s="3" t="str">
        <f aca="false">VLOOKUP($B1692,data!$A$6:$M$15000,5)</f>
        <v>N/A</v>
      </c>
    </row>
    <row r="1693" customFormat="false" ht="11.25" hidden="false" customHeight="false" outlineLevel="0" collapsed="false">
      <c r="A1693" s="199" t="n">
        <v>37235</v>
      </c>
      <c r="B1693" s="192" t="n">
        <v>37235</v>
      </c>
      <c r="C1693" s="308" t="n">
        <f aca="false">IF(B1693&lt;&gt;"",MONTH(B1693),0)</f>
        <v>12</v>
      </c>
      <c r="D1693" s="3" t="str">
        <f aca="false">VLOOKUP($B1693,data!$A$6:$M$15000,5)</f>
        <v>N/A</v>
      </c>
    </row>
    <row r="1694" customFormat="false" ht="11.25" hidden="false" customHeight="false" outlineLevel="0" collapsed="false">
      <c r="A1694" s="199" t="n">
        <v>37236</v>
      </c>
      <c r="B1694" s="192" t="n">
        <v>37236</v>
      </c>
      <c r="C1694" s="308" t="n">
        <f aca="false">IF(B1694&lt;&gt;"",MONTH(B1694),0)</f>
        <v>12</v>
      </c>
      <c r="D1694" s="3" t="str">
        <f aca="false">VLOOKUP($B1694,data!$A$6:$M$15000,5)</f>
        <v>N/A</v>
      </c>
    </row>
    <row r="1695" customFormat="false" ht="11.25" hidden="false" customHeight="false" outlineLevel="0" collapsed="false">
      <c r="A1695" s="199" t="n">
        <v>37237</v>
      </c>
      <c r="B1695" s="192" t="n">
        <v>37237</v>
      </c>
      <c r="C1695" s="308" t="n">
        <f aca="false">IF(B1695&lt;&gt;"",MONTH(B1695),0)</f>
        <v>12</v>
      </c>
      <c r="D1695" s="3" t="str">
        <f aca="false">VLOOKUP($B1695,data!$A$6:$M$15000,5)</f>
        <v>N/A</v>
      </c>
    </row>
    <row r="1696" customFormat="false" ht="11.25" hidden="false" customHeight="false" outlineLevel="0" collapsed="false">
      <c r="A1696" s="199" t="n">
        <v>37238</v>
      </c>
      <c r="B1696" s="192" t="n">
        <v>37238</v>
      </c>
      <c r="C1696" s="308" t="n">
        <f aca="false">IF(B1696&lt;&gt;"",MONTH(B1696),0)</f>
        <v>12</v>
      </c>
      <c r="D1696" s="3" t="str">
        <f aca="false">VLOOKUP($B1696,data!$A$6:$M$15000,5)</f>
        <v>N/A</v>
      </c>
    </row>
    <row r="1697" customFormat="false" ht="11.25" hidden="false" customHeight="false" outlineLevel="0" collapsed="false">
      <c r="A1697" s="199" t="n">
        <v>37239</v>
      </c>
      <c r="B1697" s="192" t="n">
        <v>37239</v>
      </c>
      <c r="C1697" s="308" t="n">
        <f aca="false">IF(B1697&lt;&gt;"",MONTH(B1697),0)</f>
        <v>12</v>
      </c>
      <c r="D1697" s="3" t="str">
        <f aca="false">VLOOKUP($B1697,data!$A$6:$M$15000,5)</f>
        <v>N/A</v>
      </c>
    </row>
    <row r="1698" customFormat="false" ht="11.25" hidden="false" customHeight="false" outlineLevel="0" collapsed="false">
      <c r="A1698" s="199" t="n">
        <v>37240</v>
      </c>
      <c r="B1698" s="192" t="n">
        <v>37240</v>
      </c>
      <c r="C1698" s="308" t="n">
        <f aca="false">IF(B1698&lt;&gt;"",MONTH(B1698),0)</f>
        <v>12</v>
      </c>
      <c r="D1698" s="3" t="str">
        <f aca="false">VLOOKUP($B1698,data!$A$6:$M$15000,5)</f>
        <v>N/A</v>
      </c>
    </row>
    <row r="1699" customFormat="false" ht="11.25" hidden="false" customHeight="false" outlineLevel="0" collapsed="false">
      <c r="A1699" s="199" t="n">
        <v>37241</v>
      </c>
      <c r="B1699" s="192" t="n">
        <v>37241</v>
      </c>
      <c r="C1699" s="308" t="n">
        <f aca="false">IF(B1699&lt;&gt;"",MONTH(B1699),0)</f>
        <v>12</v>
      </c>
      <c r="D1699" s="3" t="str">
        <f aca="false">VLOOKUP($B1699,data!$A$6:$M$15000,5)</f>
        <v>N/A</v>
      </c>
    </row>
    <row r="1700" customFormat="false" ht="11.25" hidden="false" customHeight="false" outlineLevel="0" collapsed="false">
      <c r="A1700" s="199" t="n">
        <v>37242</v>
      </c>
      <c r="B1700" s="192" t="n">
        <v>37242</v>
      </c>
      <c r="C1700" s="308" t="n">
        <f aca="false">IF(B1700&lt;&gt;"",MONTH(B1700),0)</f>
        <v>12</v>
      </c>
      <c r="D1700" s="3" t="str">
        <f aca="false">VLOOKUP($B1700,data!$A$6:$M$15000,5)</f>
        <v>N/A</v>
      </c>
    </row>
    <row r="1701" customFormat="false" ht="11.25" hidden="false" customHeight="false" outlineLevel="0" collapsed="false">
      <c r="A1701" s="199" t="n">
        <v>37243</v>
      </c>
      <c r="B1701" s="192" t="n">
        <v>37243</v>
      </c>
      <c r="C1701" s="308" t="n">
        <f aca="false">IF(B1701&lt;&gt;"",MONTH(B1701),0)</f>
        <v>12</v>
      </c>
      <c r="D1701" s="3" t="str">
        <f aca="false">VLOOKUP($B1701,data!$A$6:$M$15000,5)</f>
        <v>N/A</v>
      </c>
    </row>
    <row r="1702" customFormat="false" ht="11.25" hidden="false" customHeight="false" outlineLevel="0" collapsed="false">
      <c r="A1702" s="199" t="n">
        <v>37244</v>
      </c>
      <c r="B1702" s="192" t="n">
        <v>37244</v>
      </c>
      <c r="C1702" s="308" t="n">
        <f aca="false">IF(B1702&lt;&gt;"",MONTH(B1702),0)</f>
        <v>12</v>
      </c>
      <c r="D1702" s="3" t="str">
        <f aca="false">VLOOKUP($B1702,data!$A$6:$M$15000,5)</f>
        <v>N/A</v>
      </c>
    </row>
    <row r="1703" customFormat="false" ht="11.25" hidden="false" customHeight="false" outlineLevel="0" collapsed="false">
      <c r="A1703" s="199" t="n">
        <v>37245</v>
      </c>
      <c r="B1703" s="192" t="n">
        <v>37245</v>
      </c>
      <c r="C1703" s="308" t="n">
        <f aca="false">IF(B1703&lt;&gt;"",MONTH(B1703),0)</f>
        <v>12</v>
      </c>
      <c r="D1703" s="3" t="str">
        <f aca="false">VLOOKUP($B1703,data!$A$6:$M$15000,5)</f>
        <v>N/A</v>
      </c>
    </row>
    <row r="1704" customFormat="false" ht="11.25" hidden="false" customHeight="false" outlineLevel="0" collapsed="false">
      <c r="A1704" s="199" t="n">
        <v>37246</v>
      </c>
      <c r="B1704" s="192" t="n">
        <v>37246</v>
      </c>
      <c r="C1704" s="308" t="n">
        <f aca="false">IF(B1704&lt;&gt;"",MONTH(B1704),0)</f>
        <v>12</v>
      </c>
      <c r="D1704" s="3" t="str">
        <f aca="false">VLOOKUP($B1704,data!$A$6:$M$15000,5)</f>
        <v>N/A</v>
      </c>
    </row>
    <row r="1705" customFormat="false" ht="11.25" hidden="false" customHeight="false" outlineLevel="0" collapsed="false">
      <c r="A1705" s="199" t="n">
        <v>37247</v>
      </c>
      <c r="B1705" s="192" t="n">
        <v>37247</v>
      </c>
      <c r="C1705" s="308" t="n">
        <f aca="false">IF(B1705&lt;&gt;"",MONTH(B1705),0)</f>
        <v>12</v>
      </c>
      <c r="D1705" s="3" t="str">
        <f aca="false">VLOOKUP($B1705,data!$A$6:$M$15000,5)</f>
        <v>N/A</v>
      </c>
    </row>
    <row r="1706" customFormat="false" ht="11.25" hidden="false" customHeight="false" outlineLevel="0" collapsed="false">
      <c r="A1706" s="199" t="n">
        <v>37248</v>
      </c>
      <c r="B1706" s="192" t="n">
        <v>37248</v>
      </c>
      <c r="C1706" s="308" t="n">
        <f aca="false">IF(B1706&lt;&gt;"",MONTH(B1706),0)</f>
        <v>12</v>
      </c>
      <c r="D1706" s="3" t="str">
        <f aca="false">VLOOKUP($B1706,data!$A$6:$M$15000,5)</f>
        <v>N/A</v>
      </c>
    </row>
    <row r="1707" customFormat="false" ht="11.25" hidden="false" customHeight="false" outlineLevel="0" collapsed="false">
      <c r="A1707" s="199" t="n">
        <v>37249</v>
      </c>
      <c r="B1707" s="192" t="n">
        <v>37249</v>
      </c>
      <c r="C1707" s="308" t="n">
        <f aca="false">IF(B1707&lt;&gt;"",MONTH(B1707),0)</f>
        <v>12</v>
      </c>
      <c r="D1707" s="3" t="str">
        <f aca="false">VLOOKUP($B1707,data!$A$6:$M$15000,5)</f>
        <v>N/A</v>
      </c>
    </row>
    <row r="1708" customFormat="false" ht="11.25" hidden="false" customHeight="false" outlineLevel="0" collapsed="false">
      <c r="A1708" s="199" t="n">
        <v>37250</v>
      </c>
      <c r="B1708" s="192" t="n">
        <v>37250</v>
      </c>
      <c r="C1708" s="308" t="n">
        <f aca="false">IF(B1708&lt;&gt;"",MONTH(B1708),0)</f>
        <v>12</v>
      </c>
      <c r="D1708" s="3" t="str">
        <f aca="false">VLOOKUP($B1708,data!$A$6:$M$15000,5)</f>
        <v>N/A</v>
      </c>
    </row>
    <row r="1709" customFormat="false" ht="11.25" hidden="false" customHeight="false" outlineLevel="0" collapsed="false">
      <c r="A1709" s="199" t="n">
        <v>37251</v>
      </c>
      <c r="B1709" s="192" t="n">
        <v>37251</v>
      </c>
      <c r="C1709" s="308" t="n">
        <f aca="false">IF(B1709&lt;&gt;"",MONTH(B1709),0)</f>
        <v>12</v>
      </c>
      <c r="D1709" s="3" t="str">
        <f aca="false">VLOOKUP($B1709,data!$A$6:$M$15000,5)</f>
        <v>N/A</v>
      </c>
    </row>
    <row r="1710" customFormat="false" ht="11.25" hidden="false" customHeight="false" outlineLevel="0" collapsed="false">
      <c r="A1710" s="199" t="n">
        <v>37252</v>
      </c>
      <c r="B1710" s="192" t="n">
        <v>37252</v>
      </c>
      <c r="C1710" s="308" t="n">
        <f aca="false">IF(B1710&lt;&gt;"",MONTH(B1710),0)</f>
        <v>12</v>
      </c>
      <c r="D1710" s="3" t="str">
        <f aca="false">VLOOKUP($B1710,data!$A$6:$M$15000,5)</f>
        <v>N/A</v>
      </c>
    </row>
    <row r="1711" customFormat="false" ht="11.25" hidden="false" customHeight="false" outlineLevel="0" collapsed="false">
      <c r="A1711" s="199" t="n">
        <v>37253</v>
      </c>
      <c r="B1711" s="192" t="n">
        <v>37253</v>
      </c>
      <c r="C1711" s="308" t="n">
        <f aca="false">IF(B1711&lt;&gt;"",MONTH(B1711),0)</f>
        <v>12</v>
      </c>
      <c r="D1711" s="3" t="str">
        <f aca="false">VLOOKUP($B1711,data!$A$6:$M$15000,5)</f>
        <v>N/A</v>
      </c>
    </row>
    <row r="1712" customFormat="false" ht="11.25" hidden="false" customHeight="false" outlineLevel="0" collapsed="false">
      <c r="A1712" s="199" t="n">
        <v>37254</v>
      </c>
      <c r="B1712" s="192" t="n">
        <v>37254</v>
      </c>
      <c r="C1712" s="308" t="n">
        <f aca="false">IF(B1712&lt;&gt;"",MONTH(B1712),0)</f>
        <v>12</v>
      </c>
      <c r="D1712" s="3" t="str">
        <f aca="false">VLOOKUP($B1712,data!$A$6:$M$15000,5)</f>
        <v>N/A</v>
      </c>
    </row>
    <row r="1713" customFormat="false" ht="11.25" hidden="false" customHeight="false" outlineLevel="0" collapsed="false">
      <c r="A1713" s="199" t="n">
        <v>37255</v>
      </c>
      <c r="B1713" s="192" t="n">
        <v>37255</v>
      </c>
      <c r="C1713" s="308" t="n">
        <f aca="false">IF(B1713&lt;&gt;"",MONTH(B1713),0)</f>
        <v>12</v>
      </c>
      <c r="D1713" s="3" t="str">
        <f aca="false">VLOOKUP($B1713,data!$A$6:$M$15000,5)</f>
        <v>N/A</v>
      </c>
    </row>
    <row r="1714" customFormat="false" ht="11.25" hidden="false" customHeight="false" outlineLevel="0" collapsed="false">
      <c r="A1714" s="199" t="n">
        <v>37256</v>
      </c>
      <c r="B1714" s="192" t="n">
        <v>37256</v>
      </c>
      <c r="C1714" s="308" t="n">
        <f aca="false">IF(B1714&lt;&gt;"",MONTH(B1714),0)</f>
        <v>12</v>
      </c>
      <c r="D1714" s="3" t="str">
        <f aca="false">VLOOKUP($B1714,data!$A$6:$M$15000,5)</f>
        <v>N/A</v>
      </c>
    </row>
    <row r="1715" customFormat="false" ht="11.25" hidden="false" customHeight="false" outlineLevel="0" collapsed="false">
      <c r="A1715" s="199"/>
    </row>
    <row r="1716" customFormat="false" ht="11.25" hidden="false" customHeight="false" outlineLevel="0" collapsed="false">
      <c r="A1716" s="199"/>
    </row>
    <row r="1717" customFormat="false" ht="11.25" hidden="false" customHeight="false" outlineLevel="0" collapsed="false">
      <c r="A1717" s="199"/>
    </row>
    <row r="1718" customFormat="false" ht="11.25" hidden="false" customHeight="false" outlineLevel="0" collapsed="false">
      <c r="A1718" s="199"/>
    </row>
    <row r="1719" customFormat="false" ht="11.25" hidden="false" customHeight="false" outlineLevel="0" collapsed="false">
      <c r="A1719" s="199"/>
    </row>
    <row r="1720" customFormat="false" ht="11.25" hidden="false" customHeight="false" outlineLevel="0" collapsed="false">
      <c r="A1720" s="199"/>
    </row>
    <row r="1721" customFormat="false" ht="11.25" hidden="false" customHeight="false" outlineLevel="0" collapsed="false">
      <c r="A1721" s="199"/>
    </row>
    <row r="1722" customFormat="false" ht="11.25" hidden="false" customHeight="false" outlineLevel="0" collapsed="false">
      <c r="A1722" s="199"/>
    </row>
    <row r="1723" customFormat="false" ht="11.25" hidden="false" customHeight="false" outlineLevel="0" collapsed="false">
      <c r="A1723" s="199"/>
    </row>
    <row r="1724" customFormat="false" ht="11.25" hidden="false" customHeight="false" outlineLevel="0" collapsed="false">
      <c r="A1724" s="199"/>
    </row>
    <row r="1725" customFormat="false" ht="11.25" hidden="false" customHeight="false" outlineLevel="0" collapsed="false">
      <c r="A1725" s="199"/>
    </row>
    <row r="1726" customFormat="false" ht="11.25" hidden="false" customHeight="false" outlineLevel="0" collapsed="false">
      <c r="A1726" s="199"/>
    </row>
    <row r="1727" customFormat="false" ht="11.25" hidden="false" customHeight="false" outlineLevel="0" collapsed="false">
      <c r="A1727" s="199"/>
    </row>
    <row r="1728" customFormat="false" ht="11.25" hidden="false" customHeight="false" outlineLevel="0" collapsed="false">
      <c r="A1728" s="199"/>
    </row>
    <row r="1729" customFormat="false" ht="11.25" hidden="false" customHeight="false" outlineLevel="0" collapsed="false">
      <c r="A1729" s="199"/>
    </row>
    <row r="1730" customFormat="false" ht="11.25" hidden="false" customHeight="false" outlineLevel="0" collapsed="false">
      <c r="A1730" s="19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5:T1784"/>
  <sheetViews>
    <sheetView showFormulas="false" showGridLines="true" showRowColHeaders="true" showZeros="true" rightToLeft="false" tabSelected="false" showOutlineSymbols="true" defaultGridColor="true" view="normal" topLeftCell="E26" colorId="64" zoomScale="100" zoomScaleNormal="100" zoomScalePageLayoutView="100" workbookViewId="0">
      <selection pane="topLeft" activeCell="M40" activeCellId="0" sqref="M40"/>
    </sheetView>
  </sheetViews>
  <sheetFormatPr defaultColWidth="8.70703125" defaultRowHeight="11.25" customHeight="true" zeroHeight="false" outlineLevelRow="0" outlineLevelCol="0"/>
  <cols>
    <col collapsed="false" customWidth="true" hidden="false" outlineLevel="0" max="1" min="1" style="191" width="9.28"/>
    <col collapsed="false" customWidth="true" hidden="false" outlineLevel="0" max="3" min="2" style="192" width="9.28"/>
    <col collapsed="false" customWidth="true" hidden="false" outlineLevel="0" max="4" min="4" style="3" width="10.71"/>
    <col collapsed="false" customWidth="false" hidden="false" outlineLevel="0" max="19" min="5" style="9" width="8.7"/>
    <col collapsed="false" customWidth="true" hidden="false" outlineLevel="0" max="20" min="20" style="306" width="12.85"/>
    <col collapsed="false" customWidth="false" hidden="false" outlineLevel="0" max="257" min="21" style="9" width="8.7"/>
  </cols>
  <sheetData>
    <row r="5" customFormat="false" ht="11.25" hidden="false" customHeight="false" outlineLevel="0" collapsed="false">
      <c r="A5" s="193" t="s">
        <v>69</v>
      </c>
    </row>
    <row r="6" customFormat="false" ht="33.75" hidden="false" customHeight="false" outlineLevel="0" collapsed="false">
      <c r="A6" s="194" t="s">
        <v>70</v>
      </c>
      <c r="B6" s="195" t="s">
        <v>71</v>
      </c>
      <c r="C6" s="195" t="s">
        <v>99</v>
      </c>
      <c r="D6" s="196" t="s">
        <v>75</v>
      </c>
    </row>
    <row r="7" customFormat="false" ht="12" hidden="false" customHeight="false" outlineLevel="0" collapsed="false">
      <c r="A7" s="199" t="n">
        <v>35551</v>
      </c>
      <c r="B7" s="192" t="n">
        <v>35551</v>
      </c>
      <c r="C7" s="308" t="n">
        <f aca="false">IF(B7&lt;&gt;"",MONTH(B7),0)</f>
        <v>5</v>
      </c>
      <c r="D7" s="3" t="n">
        <v>489000</v>
      </c>
      <c r="S7" s="290" t="s">
        <v>71</v>
      </c>
      <c r="T7" s="307" t="s">
        <v>120</v>
      </c>
    </row>
    <row r="8" customFormat="false" ht="11.25" hidden="false" customHeight="false" outlineLevel="0" collapsed="false">
      <c r="A8" s="199" t="n">
        <v>35552</v>
      </c>
      <c r="B8" s="192" t="n">
        <v>35552</v>
      </c>
      <c r="C8" s="308" t="n">
        <f aca="false">IF(B8&lt;&gt;"",MONTH(B8),0)</f>
        <v>5</v>
      </c>
      <c r="D8" s="3" t="n">
        <v>477000</v>
      </c>
      <c r="F8" s="310" t="n">
        <v>35551</v>
      </c>
      <c r="G8" s="311" t="n">
        <v>35582</v>
      </c>
      <c r="H8" s="311" t="n">
        <v>35612</v>
      </c>
      <c r="I8" s="311" t="n">
        <v>35643</v>
      </c>
      <c r="J8" s="311" t="n">
        <v>35674</v>
      </c>
      <c r="K8" s="311" t="n">
        <v>35704</v>
      </c>
      <c r="L8" s="311" t="n">
        <v>35735</v>
      </c>
      <c r="M8" s="312" t="n">
        <v>35765</v>
      </c>
      <c r="S8" s="309" t="n">
        <v>35551</v>
      </c>
      <c r="T8" s="306" t="n">
        <f aca="false">HLOOKUP(S8,$F$8:$M$12,2)</f>
        <v>480774.193548387</v>
      </c>
    </row>
    <row r="9" customFormat="false" ht="11.25" hidden="false" customHeight="false" outlineLevel="0" collapsed="false">
      <c r="A9" s="199" t="n">
        <v>35553</v>
      </c>
      <c r="B9" s="192" t="n">
        <v>35553</v>
      </c>
      <c r="C9" s="308" t="n">
        <f aca="false">IF(B9&lt;&gt;"",MONTH(B9),0)</f>
        <v>5</v>
      </c>
      <c r="D9" s="3" t="n">
        <v>472000</v>
      </c>
      <c r="F9" s="313" t="n">
        <f aca="false">DAVERAGE(pge97,4,F11:F12)</f>
        <v>480774.193548387</v>
      </c>
      <c r="G9" s="72" t="n">
        <f aca="false">DAVERAGE(pge97,4,G11:G12)</f>
        <v>488700</v>
      </c>
      <c r="H9" s="72" t="n">
        <f aca="false">DAVERAGE(pge97,4,H11:H12)</f>
        <v>406032.258064516</v>
      </c>
      <c r="I9" s="72" t="n">
        <f aca="false">DAVERAGE(pge97,4,I11:I12)</f>
        <v>438580.64516129</v>
      </c>
      <c r="J9" s="72" t="n">
        <f aca="false">DAVERAGE(pge97,4,J11:J12)</f>
        <v>413000</v>
      </c>
      <c r="K9" s="72" t="n">
        <f aca="false">DAVERAGE(pge97,4,K11:K12)</f>
        <v>446483.870967742</v>
      </c>
      <c r="L9" s="72" t="n">
        <f aca="false">DAVERAGE(pge97,4,L11:L12)</f>
        <v>448633.333333333</v>
      </c>
      <c r="M9" s="314" t="n">
        <f aca="false">DAVERAGE(pge97,4,M11:M12)</f>
        <v>292774.193548387</v>
      </c>
      <c r="S9" s="309" t="n">
        <v>35582</v>
      </c>
      <c r="T9" s="306" t="n">
        <f aca="false">HLOOKUP(S9,$F$8:$M$12,2)</f>
        <v>488700</v>
      </c>
    </row>
    <row r="10" customFormat="false" ht="11.25" hidden="false" customHeight="false" outlineLevel="0" collapsed="false">
      <c r="A10" s="199" t="n">
        <v>35554</v>
      </c>
      <c r="B10" s="192" t="n">
        <v>35554</v>
      </c>
      <c r="C10" s="308" t="n">
        <f aca="false">IF(B10&lt;&gt;"",MONTH(B10),0)</f>
        <v>5</v>
      </c>
      <c r="D10" s="3" t="n">
        <v>465000</v>
      </c>
      <c r="F10" s="54"/>
      <c r="G10" s="32"/>
      <c r="H10" s="32"/>
      <c r="I10" s="32"/>
      <c r="J10" s="32"/>
      <c r="K10" s="32"/>
      <c r="L10" s="32"/>
      <c r="M10" s="38"/>
      <c r="S10" s="309" t="n">
        <v>35612</v>
      </c>
      <c r="T10" s="306" t="n">
        <f aca="false">HLOOKUP(S10,$F$8:$M$12,2)</f>
        <v>406032.258064516</v>
      </c>
    </row>
    <row r="11" customFormat="false" ht="11.25" hidden="false" customHeight="false" outlineLevel="0" collapsed="false">
      <c r="A11" s="199" t="n">
        <v>35555</v>
      </c>
      <c r="B11" s="192" t="n">
        <v>35555</v>
      </c>
      <c r="C11" s="308" t="n">
        <f aca="false">IF(B11&lt;&gt;"",MONTH(B11),0)</f>
        <v>5</v>
      </c>
      <c r="D11" s="3" t="n">
        <v>468000</v>
      </c>
      <c r="F11" s="54" t="s">
        <v>99</v>
      </c>
      <c r="G11" s="32" t="s">
        <v>99</v>
      </c>
      <c r="H11" s="32" t="s">
        <v>99</v>
      </c>
      <c r="I11" s="32" t="s">
        <v>99</v>
      </c>
      <c r="J11" s="32" t="s">
        <v>99</v>
      </c>
      <c r="K11" s="32" t="s">
        <v>99</v>
      </c>
      <c r="L11" s="32" t="s">
        <v>99</v>
      </c>
      <c r="M11" s="38" t="s">
        <v>99</v>
      </c>
      <c r="S11" s="309" t="n">
        <v>35643</v>
      </c>
      <c r="T11" s="306" t="n">
        <f aca="false">HLOOKUP(S11,$F$8:$M$12,2)</f>
        <v>438580.64516129</v>
      </c>
    </row>
    <row r="12" customFormat="false" ht="12" hidden="false" customHeight="false" outlineLevel="0" collapsed="false">
      <c r="A12" s="199" t="n">
        <v>35556</v>
      </c>
      <c r="B12" s="192" t="n">
        <v>35556</v>
      </c>
      <c r="C12" s="308" t="n">
        <f aca="false">IF(B12&lt;&gt;"",MONTH(B12),0)</f>
        <v>5</v>
      </c>
      <c r="D12" s="3" t="n">
        <v>467000</v>
      </c>
      <c r="F12" s="55" t="n">
        <v>5</v>
      </c>
      <c r="G12" s="56" t="n">
        <v>6</v>
      </c>
      <c r="H12" s="56" t="n">
        <v>7</v>
      </c>
      <c r="I12" s="56" t="n">
        <v>8</v>
      </c>
      <c r="J12" s="56" t="n">
        <v>9</v>
      </c>
      <c r="K12" s="56" t="n">
        <v>10</v>
      </c>
      <c r="L12" s="56" t="n">
        <v>11</v>
      </c>
      <c r="M12" s="57" t="n">
        <v>12</v>
      </c>
      <c r="S12" s="309" t="n">
        <v>35674</v>
      </c>
      <c r="T12" s="306" t="n">
        <f aca="false">HLOOKUP(S12,$F$8:$M$12,2)</f>
        <v>413000</v>
      </c>
    </row>
    <row r="13" customFormat="false" ht="12" hidden="false" customHeight="false" outlineLevel="0" collapsed="false">
      <c r="A13" s="199" t="n">
        <v>35557</v>
      </c>
      <c r="B13" s="192" t="n">
        <v>35557</v>
      </c>
      <c r="C13" s="308" t="n">
        <f aca="false">IF(B13&lt;&gt;"",MONTH(B13),0)</f>
        <v>5</v>
      </c>
      <c r="D13" s="3" t="n">
        <v>472000</v>
      </c>
      <c r="S13" s="309" t="n">
        <v>35704</v>
      </c>
      <c r="T13" s="306" t="n">
        <f aca="false">HLOOKUP(S13,$F$8:$M$12,2)</f>
        <v>446483.870967742</v>
      </c>
    </row>
    <row r="14" customFormat="false" ht="11.25" hidden="false" customHeight="false" outlineLevel="0" collapsed="false">
      <c r="A14" s="199" t="n">
        <v>35558</v>
      </c>
      <c r="B14" s="192" t="n">
        <v>35558</v>
      </c>
      <c r="C14" s="308" t="n">
        <f aca="false">IF(B14&lt;&gt;"",MONTH(B14),0)</f>
        <v>5</v>
      </c>
      <c r="D14" s="3" t="n">
        <v>478000</v>
      </c>
      <c r="F14" s="310" t="n">
        <v>35796</v>
      </c>
      <c r="G14" s="311" t="n">
        <v>35827</v>
      </c>
      <c r="H14" s="311" t="n">
        <v>35855</v>
      </c>
      <c r="I14" s="311" t="n">
        <v>35886</v>
      </c>
      <c r="J14" s="311" t="n">
        <v>35916</v>
      </c>
      <c r="K14" s="311" t="n">
        <v>35947</v>
      </c>
      <c r="L14" s="311" t="n">
        <v>35977</v>
      </c>
      <c r="M14" s="311" t="n">
        <v>36008</v>
      </c>
      <c r="N14" s="311" t="n">
        <v>36039</v>
      </c>
      <c r="O14" s="311" t="n">
        <v>36069</v>
      </c>
      <c r="P14" s="311" t="n">
        <v>36100</v>
      </c>
      <c r="Q14" s="312" t="n">
        <v>36130</v>
      </c>
      <c r="S14" s="309" t="n">
        <v>35735</v>
      </c>
      <c r="T14" s="306" t="n">
        <f aca="false">HLOOKUP(S14,$F$8:$M$12,2)</f>
        <v>448633.333333333</v>
      </c>
    </row>
    <row r="15" customFormat="false" ht="11.25" hidden="false" customHeight="false" outlineLevel="0" collapsed="false">
      <c r="A15" s="199" t="n">
        <v>35559</v>
      </c>
      <c r="B15" s="192" t="n">
        <v>35559</v>
      </c>
      <c r="C15" s="308" t="n">
        <f aca="false">IF(B15&lt;&gt;"",MONTH(B15),0)</f>
        <v>5</v>
      </c>
      <c r="D15" s="3" t="n">
        <v>482000</v>
      </c>
      <c r="F15" s="313" t="n">
        <f aca="false">DAVERAGE(pge98,4,F17:F18)</f>
        <v>309838.709677419</v>
      </c>
      <c r="G15" s="72" t="n">
        <f aca="false">DAVERAGE(pge98,4,G17:G18)</f>
        <v>420071.428571429</v>
      </c>
      <c r="H15" s="72" t="n">
        <f aca="false">DAVERAGE(pge98,4,H17:H18)</f>
        <v>346709.677419355</v>
      </c>
      <c r="I15" s="72" t="n">
        <f aca="false">DAVERAGE(pge98,4,I17:I18)</f>
        <v>323100</v>
      </c>
      <c r="J15" s="72" t="e">
        <f aca="false">DAVERAGE(pge98,4,J17:J18)</f>
        <v>#DIV/0!</v>
      </c>
      <c r="K15" s="72" t="e">
        <f aca="false">DAVERAGE(pge98,4,K17:K18)</f>
        <v>#DIV/0!</v>
      </c>
      <c r="L15" s="72" t="e">
        <f aca="false">DAVERAGE(pge98,4,L17:L18)</f>
        <v>#DIV/0!</v>
      </c>
      <c r="M15" s="72" t="n">
        <f aca="false">DAVERAGE(pge98,4,M17:M18)</f>
        <v>303967.741935484</v>
      </c>
      <c r="N15" s="72" t="n">
        <f aca="false">DAVERAGE(pge98,4,N17:N18)</f>
        <v>218666.666666667</v>
      </c>
      <c r="O15" s="72" t="n">
        <f aca="false">DAVERAGE(pge98,4,O17:O18)</f>
        <v>226161.290322581</v>
      </c>
      <c r="P15" s="72" t="n">
        <f aca="false">DAVERAGE(pge98,4,P17:P18)</f>
        <v>187466.666666667</v>
      </c>
      <c r="Q15" s="314" t="n">
        <f aca="false">DAVERAGE(pge98,4,Q17:Q18)</f>
        <v>59615.3846153846</v>
      </c>
      <c r="S15" s="309" t="n">
        <v>35765</v>
      </c>
      <c r="T15" s="306" t="n">
        <f aca="false">HLOOKUP(S15,$F$8:$M$12,2)</f>
        <v>292774.193548387</v>
      </c>
    </row>
    <row r="16" customFormat="false" ht="11.25" hidden="false" customHeight="false" outlineLevel="0" collapsed="false">
      <c r="A16" s="199" t="n">
        <v>35560</v>
      </c>
      <c r="B16" s="192" t="n">
        <v>35560</v>
      </c>
      <c r="C16" s="308" t="n">
        <f aca="false">IF(B16&lt;&gt;"",MONTH(B16),0)</f>
        <v>5</v>
      </c>
      <c r="D16" s="3" t="n">
        <v>472000</v>
      </c>
      <c r="F16" s="54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8"/>
      <c r="S16" s="309" t="n">
        <v>35796</v>
      </c>
      <c r="T16" s="306" t="n">
        <f aca="false">HLOOKUP(S16,$F$14:$Q$18,2)</f>
        <v>309838.709677419</v>
      </c>
    </row>
    <row r="17" customFormat="false" ht="11.25" hidden="false" customHeight="false" outlineLevel="0" collapsed="false">
      <c r="A17" s="199" t="n">
        <v>35561</v>
      </c>
      <c r="B17" s="192" t="n">
        <v>35561</v>
      </c>
      <c r="C17" s="308" t="n">
        <f aca="false">IF(B17&lt;&gt;"",MONTH(B17),0)</f>
        <v>5</v>
      </c>
      <c r="D17" s="3" t="n">
        <v>473000</v>
      </c>
      <c r="F17" s="54" t="s">
        <v>99</v>
      </c>
      <c r="G17" s="32" t="s">
        <v>99</v>
      </c>
      <c r="H17" s="32" t="s">
        <v>99</v>
      </c>
      <c r="I17" s="32" t="s">
        <v>99</v>
      </c>
      <c r="J17" s="32" t="s">
        <v>99</v>
      </c>
      <c r="K17" s="32" t="s">
        <v>99</v>
      </c>
      <c r="L17" s="32" t="s">
        <v>99</v>
      </c>
      <c r="M17" s="32" t="s">
        <v>99</v>
      </c>
      <c r="N17" s="32" t="s">
        <v>99</v>
      </c>
      <c r="O17" s="32" t="s">
        <v>99</v>
      </c>
      <c r="P17" s="32" t="s">
        <v>99</v>
      </c>
      <c r="Q17" s="38" t="s">
        <v>99</v>
      </c>
      <c r="S17" s="309" t="n">
        <v>35827</v>
      </c>
      <c r="T17" s="306" t="n">
        <f aca="false">HLOOKUP(S17,$F$14:$Q$18,2)</f>
        <v>420071.428571429</v>
      </c>
    </row>
    <row r="18" customFormat="false" ht="12" hidden="false" customHeight="false" outlineLevel="0" collapsed="false">
      <c r="A18" s="199" t="n">
        <v>35562</v>
      </c>
      <c r="B18" s="192" t="n">
        <v>35562</v>
      </c>
      <c r="C18" s="308" t="n">
        <f aca="false">IF(B18&lt;&gt;"",MONTH(B18),0)</f>
        <v>5</v>
      </c>
      <c r="D18" s="3" t="n">
        <v>466000</v>
      </c>
      <c r="F18" s="55" t="n">
        <v>1</v>
      </c>
      <c r="G18" s="56" t="n">
        <v>2</v>
      </c>
      <c r="H18" s="56" t="n">
        <v>3</v>
      </c>
      <c r="I18" s="56" t="n">
        <v>4</v>
      </c>
      <c r="J18" s="56" t="n">
        <v>5</v>
      </c>
      <c r="K18" s="56" t="n">
        <v>6</v>
      </c>
      <c r="L18" s="56" t="n">
        <v>7</v>
      </c>
      <c r="M18" s="56" t="n">
        <v>8</v>
      </c>
      <c r="N18" s="56" t="n">
        <v>9</v>
      </c>
      <c r="O18" s="56" t="n">
        <v>10</v>
      </c>
      <c r="P18" s="56" t="n">
        <v>11</v>
      </c>
      <c r="Q18" s="57" t="n">
        <v>12</v>
      </c>
      <c r="S18" s="309" t="n">
        <v>35855</v>
      </c>
      <c r="T18" s="306" t="n">
        <f aca="false">HLOOKUP(S18,$F$14:$Q$18,2)</f>
        <v>346709.677419355</v>
      </c>
    </row>
    <row r="19" customFormat="false" ht="12" hidden="false" customHeight="false" outlineLevel="0" collapsed="false">
      <c r="A19" s="199" t="n">
        <v>35563</v>
      </c>
      <c r="B19" s="192" t="n">
        <v>35563</v>
      </c>
      <c r="C19" s="308" t="n">
        <f aca="false">IF(B19&lt;&gt;"",MONTH(B19),0)</f>
        <v>5</v>
      </c>
      <c r="D19" s="3" t="n">
        <v>476000</v>
      </c>
      <c r="S19" s="309" t="n">
        <v>35886</v>
      </c>
      <c r="T19" s="306" t="n">
        <f aca="false">HLOOKUP(S19,$F$14:$Q$18,2)</f>
        <v>323100</v>
      </c>
    </row>
    <row r="20" customFormat="false" ht="11.25" hidden="false" customHeight="false" outlineLevel="0" collapsed="false">
      <c r="A20" s="199" t="n">
        <v>35564</v>
      </c>
      <c r="B20" s="192" t="n">
        <v>35564</v>
      </c>
      <c r="C20" s="308" t="n">
        <f aca="false">IF(B20&lt;&gt;"",MONTH(B20),0)</f>
        <v>5</v>
      </c>
      <c r="D20" s="3" t="n">
        <v>508000</v>
      </c>
      <c r="F20" s="310" t="n">
        <v>36161</v>
      </c>
      <c r="G20" s="311" t="n">
        <v>36192</v>
      </c>
      <c r="H20" s="311" t="n">
        <v>36220</v>
      </c>
      <c r="I20" s="311" t="n">
        <v>36251</v>
      </c>
      <c r="J20" s="311" t="n">
        <v>36281</v>
      </c>
      <c r="K20" s="311" t="n">
        <v>36312</v>
      </c>
      <c r="L20" s="311" t="n">
        <v>36342</v>
      </c>
      <c r="M20" s="311" t="n">
        <v>36373</v>
      </c>
      <c r="N20" s="311" t="n">
        <v>36404</v>
      </c>
      <c r="O20" s="311" t="n">
        <v>36434</v>
      </c>
      <c r="P20" s="311" t="n">
        <v>36465</v>
      </c>
      <c r="Q20" s="312" t="n">
        <v>36495</v>
      </c>
      <c r="S20" s="309" t="n">
        <v>35916</v>
      </c>
      <c r="T20" s="306" t="e">
        <f aca="false">HLOOKUP(S20,$F$14:$Q$18,2)</f>
        <v>#DIV/0!</v>
      </c>
    </row>
    <row r="21" customFormat="false" ht="11.25" hidden="false" customHeight="false" outlineLevel="0" collapsed="false">
      <c r="A21" s="199" t="n">
        <v>35565</v>
      </c>
      <c r="B21" s="192" t="n">
        <v>35565</v>
      </c>
      <c r="C21" s="308" t="n">
        <f aca="false">IF(B21&lt;&gt;"",MONTH(B21),0)</f>
        <v>5</v>
      </c>
      <c r="D21" s="3" t="n">
        <v>522000</v>
      </c>
      <c r="F21" s="313" t="n">
        <f aca="false">DAVERAGE(pge99,4,F23:F24)</f>
        <v>100043.47826087</v>
      </c>
      <c r="G21" s="72" t="n">
        <f aca="false">DAVERAGE(pge99,4,G23:G24)</f>
        <v>139500</v>
      </c>
      <c r="H21" s="72" t="n">
        <f aca="false">DAVERAGE(pge99,4,H23:H24)</f>
        <v>280806.451612903</v>
      </c>
      <c r="I21" s="72" t="n">
        <f aca="false">DAVERAGE(pge99,4,I23:I24)</f>
        <v>274400</v>
      </c>
      <c r="J21" s="72" t="n">
        <f aca="false">DAVERAGE(pge99,4,J23:J24)</f>
        <v>325322.580645161</v>
      </c>
      <c r="K21" s="72" t="n">
        <f aca="false">DAVERAGE(pge99,4,K23:K24)</f>
        <v>362200</v>
      </c>
      <c r="L21" s="72" t="n">
        <f aca="false">DAVERAGE(pge99,4,L23:L24)</f>
        <v>362612.903225806</v>
      </c>
      <c r="M21" s="72" t="n">
        <f aca="false">DAVERAGE(pge99,4,M23:M24)</f>
        <v>267580.64516129</v>
      </c>
      <c r="N21" s="72" t="n">
        <f aca="false">DAVERAGE(pge99,4,N23:N24)</f>
        <v>254300</v>
      </c>
      <c r="O21" s="72" t="n">
        <f aca="false">DAVERAGE(pge99,4,O23:O24)</f>
        <v>194419.35483871</v>
      </c>
      <c r="P21" s="72" t="n">
        <f aca="false">DAVERAGE(pge99,4,P23:P24)</f>
        <v>110800</v>
      </c>
      <c r="Q21" s="314" t="n">
        <f aca="false">DAVERAGE(pge99,4,Q23:Q24)</f>
        <v>137157.258064516</v>
      </c>
      <c r="S21" s="309" t="n">
        <v>35947</v>
      </c>
      <c r="T21" s="306" t="e">
        <f aca="false">HLOOKUP(S21,$F$14:$Q$18,2)</f>
        <v>#DIV/0!</v>
      </c>
    </row>
    <row r="22" customFormat="false" ht="11.25" hidden="false" customHeight="false" outlineLevel="0" collapsed="false">
      <c r="A22" s="199" t="n">
        <v>35566</v>
      </c>
      <c r="B22" s="192" t="n">
        <v>35566</v>
      </c>
      <c r="C22" s="308" t="n">
        <f aca="false">IF(B22&lt;&gt;"",MONTH(B22),0)</f>
        <v>5</v>
      </c>
      <c r="D22" s="3" t="n">
        <v>531000</v>
      </c>
      <c r="F22" s="54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8"/>
      <c r="S22" s="309" t="n">
        <v>35977</v>
      </c>
      <c r="T22" s="306" t="e">
        <f aca="false">HLOOKUP(S22,$F$14:$Q$18,2)</f>
        <v>#DIV/0!</v>
      </c>
    </row>
    <row r="23" customFormat="false" ht="11.25" hidden="false" customHeight="false" outlineLevel="0" collapsed="false">
      <c r="A23" s="199" t="n">
        <v>35567</v>
      </c>
      <c r="B23" s="192" t="n">
        <v>35567</v>
      </c>
      <c r="C23" s="308" t="n">
        <f aca="false">IF(B23&lt;&gt;"",MONTH(B23),0)</f>
        <v>5</v>
      </c>
      <c r="D23" s="3" t="n">
        <v>554000</v>
      </c>
      <c r="F23" s="54" t="s">
        <v>99</v>
      </c>
      <c r="G23" s="32" t="s">
        <v>99</v>
      </c>
      <c r="H23" s="32" t="s">
        <v>99</v>
      </c>
      <c r="I23" s="32" t="s">
        <v>99</v>
      </c>
      <c r="J23" s="32" t="s">
        <v>99</v>
      </c>
      <c r="K23" s="32" t="s">
        <v>99</v>
      </c>
      <c r="L23" s="32" t="s">
        <v>99</v>
      </c>
      <c r="M23" s="32" t="s">
        <v>99</v>
      </c>
      <c r="N23" s="32" t="s">
        <v>99</v>
      </c>
      <c r="O23" s="32" t="s">
        <v>99</v>
      </c>
      <c r="P23" s="32" t="s">
        <v>99</v>
      </c>
      <c r="Q23" s="38" t="s">
        <v>99</v>
      </c>
      <c r="S23" s="309" t="n">
        <v>36008</v>
      </c>
      <c r="T23" s="306" t="n">
        <f aca="false">HLOOKUP(S23,$F$14:$Q$18,2)</f>
        <v>303967.741935484</v>
      </c>
    </row>
    <row r="24" customFormat="false" ht="12" hidden="false" customHeight="false" outlineLevel="0" collapsed="false">
      <c r="A24" s="199" t="n">
        <v>35568</v>
      </c>
      <c r="B24" s="192" t="n">
        <v>35568</v>
      </c>
      <c r="C24" s="308" t="n">
        <f aca="false">IF(B24&lt;&gt;"",MONTH(B24),0)</f>
        <v>5</v>
      </c>
      <c r="D24" s="3" t="n">
        <v>523000</v>
      </c>
      <c r="F24" s="55" t="n">
        <v>1</v>
      </c>
      <c r="G24" s="56" t="n">
        <v>2</v>
      </c>
      <c r="H24" s="56" t="n">
        <v>3</v>
      </c>
      <c r="I24" s="56" t="n">
        <v>4</v>
      </c>
      <c r="J24" s="56" t="n">
        <v>5</v>
      </c>
      <c r="K24" s="56" t="n">
        <v>6</v>
      </c>
      <c r="L24" s="56" t="n">
        <v>7</v>
      </c>
      <c r="M24" s="56" t="n">
        <v>8</v>
      </c>
      <c r="N24" s="56" t="n">
        <v>9</v>
      </c>
      <c r="O24" s="56" t="n">
        <v>10</v>
      </c>
      <c r="P24" s="56" t="n">
        <v>11</v>
      </c>
      <c r="Q24" s="57" t="n">
        <v>12</v>
      </c>
      <c r="S24" s="309" t="n">
        <v>36039</v>
      </c>
      <c r="T24" s="306" t="n">
        <f aca="false">HLOOKUP(S24,$F$14:$Q$18,2)</f>
        <v>218666.666666667</v>
      </c>
    </row>
    <row r="25" customFormat="false" ht="12" hidden="false" customHeight="false" outlineLevel="0" collapsed="false">
      <c r="A25" s="199" t="n">
        <v>35569</v>
      </c>
      <c r="B25" s="192" t="n">
        <v>35569</v>
      </c>
      <c r="C25" s="308" t="n">
        <f aca="false">IF(B25&lt;&gt;"",MONTH(B25),0)</f>
        <v>5</v>
      </c>
      <c r="D25" s="3" t="n">
        <v>524000</v>
      </c>
      <c r="S25" s="309" t="n">
        <v>36069</v>
      </c>
      <c r="T25" s="306" t="n">
        <f aca="false">HLOOKUP(S25,$F$14:$Q$18,2)</f>
        <v>226161.290322581</v>
      </c>
    </row>
    <row r="26" customFormat="false" ht="11.25" hidden="false" customHeight="false" outlineLevel="0" collapsed="false">
      <c r="A26" s="199" t="n">
        <v>35570</v>
      </c>
      <c r="B26" s="192" t="n">
        <v>35570</v>
      </c>
      <c r="C26" s="308" t="n">
        <f aca="false">IF(B26&lt;&gt;"",MONTH(B26),0)</f>
        <v>5</v>
      </c>
      <c r="D26" s="3" t="n">
        <v>528000</v>
      </c>
      <c r="F26" s="310" t="n">
        <v>36526</v>
      </c>
      <c r="G26" s="311" t="n">
        <v>36557</v>
      </c>
      <c r="H26" s="311" t="n">
        <v>36586</v>
      </c>
      <c r="I26" s="311" t="n">
        <v>36617</v>
      </c>
      <c r="J26" s="311" t="n">
        <v>36647</v>
      </c>
      <c r="K26" s="311" t="n">
        <v>36678</v>
      </c>
      <c r="L26" s="311" t="n">
        <v>36708</v>
      </c>
      <c r="M26" s="311" t="n">
        <v>36739</v>
      </c>
      <c r="N26" s="311" t="n">
        <v>36770</v>
      </c>
      <c r="O26" s="311" t="n">
        <v>36800</v>
      </c>
      <c r="P26" s="311" t="n">
        <v>36831</v>
      </c>
      <c r="Q26" s="312" t="n">
        <v>36861</v>
      </c>
      <c r="S26" s="309" t="n">
        <v>36100</v>
      </c>
      <c r="T26" s="306" t="n">
        <f aca="false">HLOOKUP(S26,$F$14:$Q$18,2)</f>
        <v>187466.666666667</v>
      </c>
    </row>
    <row r="27" customFormat="false" ht="11.25" hidden="false" customHeight="false" outlineLevel="0" collapsed="false">
      <c r="A27" s="199" t="n">
        <v>35571</v>
      </c>
      <c r="B27" s="192" t="n">
        <v>35571</v>
      </c>
      <c r="C27" s="308" t="n">
        <f aca="false">IF(B27&lt;&gt;"",MONTH(B27),0)</f>
        <v>5</v>
      </c>
      <c r="D27" s="3" t="n">
        <v>527000</v>
      </c>
      <c r="F27" s="313" t="n">
        <f aca="false">DAVERAGE(pge00,4,F29:F30)</f>
        <v>78225.8064516129</v>
      </c>
      <c r="G27" s="72" t="n">
        <f aca="false">DAVERAGE(pge00,4,G29:G30)</f>
        <v>163931.034482759</v>
      </c>
      <c r="H27" s="72" t="n">
        <f aca="false">DAVERAGE(pge00,4,H29:H30)</f>
        <v>223225.806451613</v>
      </c>
      <c r="I27" s="72" t="n">
        <f aca="false">DAVERAGE(pge00,4,I29:I30)</f>
        <v>188200</v>
      </c>
      <c r="J27" s="72" t="n">
        <f aca="false">DAVERAGE(pge00,4,J29:J30)</f>
        <v>264612.903225806</v>
      </c>
      <c r="K27" s="72" t="n">
        <f aca="false">DAVERAGE(pge00,4,K29:K30)</f>
        <v>342500</v>
      </c>
      <c r="L27" s="72" t="n">
        <f aca="false">DAVERAGE(pge00,4,L29:L30)</f>
        <v>381354.838709677</v>
      </c>
      <c r="M27" s="72" t="n">
        <f aca="false">DAVERAGE(pge00,4,M29:M30)</f>
        <v>424451.612903226</v>
      </c>
      <c r="N27" s="72" t="n">
        <f aca="false">DAVERAGE(pge00,4,N29:N30)</f>
        <v>397033.333333333</v>
      </c>
      <c r="O27" s="72" t="n">
        <f aca="false">DAVERAGE(pge00,4,O29:O30)</f>
        <v>312290.322580645</v>
      </c>
      <c r="P27" s="72" t="n">
        <f aca="false">DAVERAGE(pge00,4,P29:P30)</f>
        <v>194333.333333333</v>
      </c>
      <c r="Q27" s="314" t="n">
        <f aca="false">DAVERAGE(pge00,4,Q29:Q30)</f>
        <v>303677.419354839</v>
      </c>
      <c r="S27" s="309" t="n">
        <v>36130</v>
      </c>
      <c r="T27" s="306" t="n">
        <f aca="false">HLOOKUP(S27,$F$14:$Q$18,2)</f>
        <v>59615.3846153846</v>
      </c>
    </row>
    <row r="28" customFormat="false" ht="11.25" hidden="false" customHeight="false" outlineLevel="0" collapsed="false">
      <c r="A28" s="199" t="n">
        <v>35572</v>
      </c>
      <c r="B28" s="192" t="n">
        <v>35572</v>
      </c>
      <c r="C28" s="308" t="n">
        <f aca="false">IF(B28&lt;&gt;"",MONTH(B28),0)</f>
        <v>5</v>
      </c>
      <c r="D28" s="3" t="n">
        <v>539000</v>
      </c>
      <c r="F28" s="54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8"/>
      <c r="S28" s="309" t="n">
        <v>36161</v>
      </c>
      <c r="T28" s="306" t="n">
        <f aca="false">HLOOKUP(S28,$F$20:$Q$24,2)</f>
        <v>100043.47826087</v>
      </c>
    </row>
    <row r="29" customFormat="false" ht="11.25" hidden="false" customHeight="false" outlineLevel="0" collapsed="false">
      <c r="A29" s="199" t="n">
        <v>35573</v>
      </c>
      <c r="B29" s="192" t="n">
        <v>35573</v>
      </c>
      <c r="C29" s="308" t="n">
        <f aca="false">IF(B29&lt;&gt;"",MONTH(B29),0)</f>
        <v>5</v>
      </c>
      <c r="D29" s="3" t="n">
        <v>529000</v>
      </c>
      <c r="F29" s="54" t="s">
        <v>99</v>
      </c>
      <c r="G29" s="32" t="s">
        <v>99</v>
      </c>
      <c r="H29" s="32" t="s">
        <v>99</v>
      </c>
      <c r="I29" s="32" t="s">
        <v>99</v>
      </c>
      <c r="J29" s="32" t="s">
        <v>99</v>
      </c>
      <c r="K29" s="32" t="s">
        <v>99</v>
      </c>
      <c r="L29" s="32" t="s">
        <v>99</v>
      </c>
      <c r="M29" s="32" t="s">
        <v>99</v>
      </c>
      <c r="N29" s="32" t="s">
        <v>99</v>
      </c>
      <c r="O29" s="32" t="s">
        <v>99</v>
      </c>
      <c r="P29" s="32" t="s">
        <v>99</v>
      </c>
      <c r="Q29" s="38" t="s">
        <v>99</v>
      </c>
      <c r="S29" s="309" t="n">
        <v>36192</v>
      </c>
      <c r="T29" s="306" t="n">
        <f aca="false">HLOOKUP(S29,$F$20:$Q$24,2)</f>
        <v>139500</v>
      </c>
    </row>
    <row r="30" customFormat="false" ht="12" hidden="false" customHeight="false" outlineLevel="0" collapsed="false">
      <c r="A30" s="199" t="n">
        <v>35574</v>
      </c>
      <c r="B30" s="192" t="n">
        <v>35574</v>
      </c>
      <c r="C30" s="308" t="n">
        <f aca="false">IF(B30&lt;&gt;"",MONTH(B30),0)</f>
        <v>5</v>
      </c>
      <c r="D30" s="3" t="n">
        <v>319000</v>
      </c>
      <c r="F30" s="55" t="n">
        <v>1</v>
      </c>
      <c r="G30" s="56" t="n">
        <v>2</v>
      </c>
      <c r="H30" s="56" t="n">
        <v>3</v>
      </c>
      <c r="I30" s="56" t="n">
        <v>4</v>
      </c>
      <c r="J30" s="56" t="n">
        <v>5</v>
      </c>
      <c r="K30" s="56" t="n">
        <v>6</v>
      </c>
      <c r="L30" s="56" t="n">
        <v>7</v>
      </c>
      <c r="M30" s="56" t="n">
        <v>8</v>
      </c>
      <c r="N30" s="56" t="n">
        <v>9</v>
      </c>
      <c r="O30" s="56" t="n">
        <v>10</v>
      </c>
      <c r="P30" s="56" t="n">
        <v>11</v>
      </c>
      <c r="Q30" s="57" t="n">
        <v>12</v>
      </c>
      <c r="S30" s="309" t="n">
        <v>36220</v>
      </c>
      <c r="T30" s="306" t="n">
        <f aca="false">HLOOKUP(S30,$F$20:$Q$24,2)</f>
        <v>280806.451612903</v>
      </c>
    </row>
    <row r="31" customFormat="false" ht="12" hidden="false" customHeight="false" outlineLevel="0" collapsed="false">
      <c r="A31" s="199" t="n">
        <v>35575</v>
      </c>
      <c r="B31" s="192" t="n">
        <v>35575</v>
      </c>
      <c r="C31" s="308" t="n">
        <f aca="false">IF(B31&lt;&gt;"",MONTH(B31),0)</f>
        <v>5</v>
      </c>
      <c r="D31" s="3" t="n">
        <v>359000</v>
      </c>
      <c r="S31" s="309" t="n">
        <v>36251</v>
      </c>
      <c r="T31" s="306" t="n">
        <f aca="false">HLOOKUP(S31,$F$20:$Q$24,2)</f>
        <v>274400</v>
      </c>
    </row>
    <row r="32" customFormat="false" ht="11.25" hidden="false" customHeight="false" outlineLevel="0" collapsed="false">
      <c r="A32" s="199" t="n">
        <v>35576</v>
      </c>
      <c r="B32" s="192" t="n">
        <v>35576</v>
      </c>
      <c r="C32" s="308" t="n">
        <f aca="false">IF(B32&lt;&gt;"",MONTH(B32),0)</f>
        <v>5</v>
      </c>
      <c r="D32" s="3" t="n">
        <v>353000</v>
      </c>
      <c r="F32" s="310" t="n">
        <v>36892</v>
      </c>
      <c r="G32" s="311" t="n">
        <v>36923</v>
      </c>
      <c r="H32" s="311" t="n">
        <v>36951</v>
      </c>
      <c r="I32" s="311" t="n">
        <v>36982</v>
      </c>
      <c r="J32" s="311" t="n">
        <v>37012</v>
      </c>
      <c r="K32" s="311" t="n">
        <v>37043</v>
      </c>
      <c r="L32" s="311" t="n">
        <v>37073</v>
      </c>
      <c r="M32" s="311" t="n">
        <v>37104</v>
      </c>
      <c r="N32" s="311" t="n">
        <v>37135</v>
      </c>
      <c r="O32" s="311" t="n">
        <v>37165</v>
      </c>
      <c r="P32" s="311" t="n">
        <v>37196</v>
      </c>
      <c r="Q32" s="312" t="n">
        <v>37226</v>
      </c>
      <c r="S32" s="309" t="n">
        <v>36281</v>
      </c>
      <c r="T32" s="306" t="n">
        <f aca="false">HLOOKUP(S32,$F$20:$Q$24,2)</f>
        <v>325322.580645161</v>
      </c>
    </row>
    <row r="33" customFormat="false" ht="11.25" hidden="false" customHeight="false" outlineLevel="0" collapsed="false">
      <c r="A33" s="199" t="n">
        <v>35577</v>
      </c>
      <c r="B33" s="192" t="n">
        <v>35577</v>
      </c>
      <c r="C33" s="308" t="n">
        <f aca="false">IF(B33&lt;&gt;"",MONTH(B33),0)</f>
        <v>5</v>
      </c>
      <c r="D33" s="3" t="n">
        <v>470000</v>
      </c>
      <c r="F33" s="313" t="n">
        <f aca="false">DAVERAGE(pge01,4,F35:F36)</f>
        <v>330483.870967742</v>
      </c>
      <c r="G33" s="72" t="n">
        <f aca="false">DAVERAGE(pge01,4,G35:G36)</f>
        <v>283178.571428571</v>
      </c>
      <c r="H33" s="72" t="n">
        <f aca="false">DAVERAGE(pge01,4,H35:H36)</f>
        <v>370451.612903226</v>
      </c>
      <c r="I33" s="72" t="n">
        <f aca="false">DAVERAGE(pge01,4,I35:I36)</f>
        <v>282800</v>
      </c>
      <c r="J33" s="72" t="e">
        <f aca="false">DAVERAGE(pge01,4,J35:J36)</f>
        <v>#DIV/0!</v>
      </c>
      <c r="K33" s="72" t="e">
        <f aca="false">DAVERAGE(pge01,4,K35:K36)</f>
        <v>#DIV/0!</v>
      </c>
      <c r="L33" s="72" t="e">
        <f aca="false">DAVERAGE(pge01,4,L35:L36)</f>
        <v>#DIV/0!</v>
      </c>
      <c r="M33" s="72" t="e">
        <f aca="false">DAVERAGE(pge01,4,M35:M36)</f>
        <v>#DIV/0!</v>
      </c>
      <c r="N33" s="72" t="e">
        <f aca="false">DAVERAGE(pge01,4,N35:N36)</f>
        <v>#DIV/0!</v>
      </c>
      <c r="O33" s="72" t="e">
        <f aca="false">DAVERAGE(pge01,4,O35:O36)</f>
        <v>#DIV/0!</v>
      </c>
      <c r="P33" s="72" t="e">
        <f aca="false">DAVERAGE(pge01,4,P35:P36)</f>
        <v>#DIV/0!</v>
      </c>
      <c r="Q33" s="314" t="e">
        <f aca="false">DAVERAGE(pge01,4,Q35:Q36)</f>
        <v>#DIV/0!</v>
      </c>
      <c r="S33" s="309" t="n">
        <v>36312</v>
      </c>
      <c r="T33" s="306" t="n">
        <f aca="false">HLOOKUP(S33,$F$20:$Q$24,2)</f>
        <v>362200</v>
      </c>
    </row>
    <row r="34" customFormat="false" ht="11.25" hidden="false" customHeight="false" outlineLevel="0" collapsed="false">
      <c r="A34" s="199" t="n">
        <v>35578</v>
      </c>
      <c r="B34" s="192" t="n">
        <v>35578</v>
      </c>
      <c r="C34" s="308" t="n">
        <f aca="false">IF(B34&lt;&gt;"",MONTH(B34),0)</f>
        <v>5</v>
      </c>
      <c r="D34" s="3" t="n">
        <v>472000</v>
      </c>
      <c r="F34" s="54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8"/>
      <c r="S34" s="309" t="n">
        <v>36342</v>
      </c>
      <c r="T34" s="306" t="n">
        <f aca="false">HLOOKUP(S34,$F$20:$Q$24,2)</f>
        <v>362612.903225806</v>
      </c>
    </row>
    <row r="35" customFormat="false" ht="11.25" hidden="false" customHeight="false" outlineLevel="0" collapsed="false">
      <c r="A35" s="199" t="n">
        <v>35579</v>
      </c>
      <c r="B35" s="192" t="n">
        <v>35579</v>
      </c>
      <c r="C35" s="308" t="n">
        <f aca="false">IF(B35&lt;&gt;"",MONTH(B35),0)</f>
        <v>5</v>
      </c>
      <c r="D35" s="3" t="n">
        <v>493000</v>
      </c>
      <c r="F35" s="54" t="s">
        <v>99</v>
      </c>
      <c r="G35" s="32" t="s">
        <v>99</v>
      </c>
      <c r="H35" s="32" t="s">
        <v>99</v>
      </c>
      <c r="I35" s="32" t="s">
        <v>99</v>
      </c>
      <c r="J35" s="32" t="s">
        <v>99</v>
      </c>
      <c r="K35" s="32" t="s">
        <v>99</v>
      </c>
      <c r="L35" s="32" t="s">
        <v>99</v>
      </c>
      <c r="M35" s="32" t="s">
        <v>99</v>
      </c>
      <c r="N35" s="32" t="s">
        <v>99</v>
      </c>
      <c r="O35" s="32" t="s">
        <v>99</v>
      </c>
      <c r="P35" s="32" t="s">
        <v>99</v>
      </c>
      <c r="Q35" s="38" t="s">
        <v>99</v>
      </c>
      <c r="S35" s="309" t="n">
        <v>36373</v>
      </c>
      <c r="T35" s="306" t="n">
        <f aca="false">HLOOKUP(S35,$F$20:$Q$24,2)</f>
        <v>267580.64516129</v>
      </c>
    </row>
    <row r="36" customFormat="false" ht="12" hidden="false" customHeight="false" outlineLevel="0" collapsed="false">
      <c r="A36" s="199" t="n">
        <v>35580</v>
      </c>
      <c r="B36" s="192" t="n">
        <v>35580</v>
      </c>
      <c r="C36" s="308" t="n">
        <f aca="false">IF(B36&lt;&gt;"",MONTH(B36),0)</f>
        <v>5</v>
      </c>
      <c r="D36" s="3" t="n">
        <v>480000</v>
      </c>
      <c r="F36" s="55" t="n">
        <v>1</v>
      </c>
      <c r="G36" s="56" t="n">
        <v>2</v>
      </c>
      <c r="H36" s="56" t="n">
        <v>3</v>
      </c>
      <c r="I36" s="56" t="n">
        <v>4</v>
      </c>
      <c r="J36" s="56" t="n">
        <v>5</v>
      </c>
      <c r="K36" s="56" t="n">
        <v>6</v>
      </c>
      <c r="L36" s="56" t="n">
        <v>7</v>
      </c>
      <c r="M36" s="56" t="n">
        <v>8</v>
      </c>
      <c r="N36" s="56" t="n">
        <v>9</v>
      </c>
      <c r="O36" s="56" t="n">
        <v>10</v>
      </c>
      <c r="P36" s="56" t="n">
        <v>11</v>
      </c>
      <c r="Q36" s="57" t="n">
        <v>12</v>
      </c>
      <c r="S36" s="309" t="n">
        <v>36404</v>
      </c>
      <c r="T36" s="306" t="n">
        <f aca="false">HLOOKUP(S36,$F$20:$Q$24,2)</f>
        <v>254300</v>
      </c>
    </row>
    <row r="37" customFormat="false" ht="11.25" hidden="false" customHeight="false" outlineLevel="0" collapsed="false">
      <c r="A37" s="199" t="n">
        <v>35581</v>
      </c>
      <c r="B37" s="192" t="n">
        <v>35581</v>
      </c>
      <c r="C37" s="308" t="n">
        <f aca="false">IF(B37&lt;&gt;"",MONTH(B37),0)</f>
        <v>5</v>
      </c>
      <c r="D37" s="3" t="n">
        <v>516000</v>
      </c>
      <c r="S37" s="309" t="n">
        <v>36434</v>
      </c>
      <c r="T37" s="306" t="n">
        <f aca="false">HLOOKUP(S37,$F$20:$Q$24,2)</f>
        <v>194419.35483871</v>
      </c>
    </row>
    <row r="38" customFormat="false" ht="11.25" hidden="false" customHeight="false" outlineLevel="0" collapsed="false">
      <c r="A38" s="199" t="n">
        <v>35582</v>
      </c>
      <c r="B38" s="192" t="n">
        <v>35582</v>
      </c>
      <c r="C38" s="308" t="n">
        <f aca="false">IF(B38&lt;&gt;"",MONTH(B38),0)</f>
        <v>6</v>
      </c>
      <c r="D38" s="3" t="n">
        <v>429000</v>
      </c>
      <c r="S38" s="309" t="n">
        <v>36465</v>
      </c>
      <c r="T38" s="306" t="n">
        <f aca="false">HLOOKUP(S38,$F$20:$Q$24,2)</f>
        <v>110800</v>
      </c>
    </row>
    <row r="39" customFormat="false" ht="11.25" hidden="false" customHeight="false" outlineLevel="0" collapsed="false">
      <c r="A39" s="199" t="n">
        <v>35583</v>
      </c>
      <c r="B39" s="192" t="n">
        <v>35583</v>
      </c>
      <c r="C39" s="308" t="n">
        <f aca="false">IF(B39&lt;&gt;"",MONTH(B39),0)</f>
        <v>6</v>
      </c>
      <c r="D39" s="3" t="n">
        <v>502000</v>
      </c>
      <c r="S39" s="309" t="n">
        <v>36495</v>
      </c>
      <c r="T39" s="306" t="n">
        <f aca="false">HLOOKUP(S39,$F$20:$Q$24,2)</f>
        <v>137157.258064516</v>
      </c>
    </row>
    <row r="40" customFormat="false" ht="11.25" hidden="false" customHeight="false" outlineLevel="0" collapsed="false">
      <c r="A40" s="199" t="n">
        <v>35584</v>
      </c>
      <c r="B40" s="192" t="n">
        <v>35584</v>
      </c>
      <c r="C40" s="308" t="n">
        <f aca="false">IF(B40&lt;&gt;"",MONTH(B40),0)</f>
        <v>6</v>
      </c>
      <c r="D40" s="3" t="n">
        <v>539000</v>
      </c>
      <c r="S40" s="309" t="n">
        <v>36526</v>
      </c>
      <c r="T40" s="306" t="n">
        <f aca="false">HLOOKUP(S40,$F$26:$Q$30,2)</f>
        <v>78225.8064516129</v>
      </c>
    </row>
    <row r="41" customFormat="false" ht="11.25" hidden="false" customHeight="false" outlineLevel="0" collapsed="false">
      <c r="A41" s="199" t="n">
        <v>35585</v>
      </c>
      <c r="B41" s="192" t="n">
        <v>35585</v>
      </c>
      <c r="C41" s="308" t="n">
        <f aca="false">IF(B41&lt;&gt;"",MONTH(B41),0)</f>
        <v>6</v>
      </c>
      <c r="D41" s="3" t="n">
        <v>554000</v>
      </c>
      <c r="S41" s="309" t="n">
        <v>36557</v>
      </c>
      <c r="T41" s="306" t="n">
        <f aca="false">HLOOKUP(S41,$F$26:$Q$30,2)</f>
        <v>163931.034482759</v>
      </c>
    </row>
    <row r="42" customFormat="false" ht="11.25" hidden="false" customHeight="false" outlineLevel="0" collapsed="false">
      <c r="A42" s="199" t="n">
        <v>35586</v>
      </c>
      <c r="B42" s="192" t="n">
        <v>35586</v>
      </c>
      <c r="C42" s="308" t="n">
        <f aca="false">IF(B42&lt;&gt;"",MONTH(B42),0)</f>
        <v>6</v>
      </c>
      <c r="D42" s="3" t="n">
        <v>526000</v>
      </c>
      <c r="S42" s="309" t="n">
        <v>36586</v>
      </c>
      <c r="T42" s="306" t="n">
        <f aca="false">HLOOKUP(S42,$F$26:$Q$30,2)</f>
        <v>223225.806451613</v>
      </c>
    </row>
    <row r="43" customFormat="false" ht="11.25" hidden="false" customHeight="false" outlineLevel="0" collapsed="false">
      <c r="A43" s="199" t="n">
        <v>35587</v>
      </c>
      <c r="B43" s="192" t="n">
        <v>35587</v>
      </c>
      <c r="C43" s="308" t="n">
        <f aca="false">IF(B43&lt;&gt;"",MONTH(B43),0)</f>
        <v>6</v>
      </c>
      <c r="D43" s="3" t="n">
        <v>425000</v>
      </c>
      <c r="S43" s="309" t="n">
        <v>36617</v>
      </c>
      <c r="T43" s="306" t="n">
        <f aca="false">HLOOKUP(S43,$F$26:$Q$30,2)</f>
        <v>188200</v>
      </c>
    </row>
    <row r="44" customFormat="false" ht="11.25" hidden="false" customHeight="false" outlineLevel="0" collapsed="false">
      <c r="A44" s="199" t="n">
        <v>35588</v>
      </c>
      <c r="B44" s="192" t="n">
        <v>35588</v>
      </c>
      <c r="C44" s="308" t="n">
        <f aca="false">IF(B44&lt;&gt;"",MONTH(B44),0)</f>
        <v>6</v>
      </c>
      <c r="D44" s="3" t="n">
        <v>457000</v>
      </c>
      <c r="S44" s="309" t="n">
        <v>36647</v>
      </c>
      <c r="T44" s="306" t="n">
        <f aca="false">HLOOKUP(S44,$F$26:$Q$30,2)</f>
        <v>264612.903225806</v>
      </c>
    </row>
    <row r="45" customFormat="false" ht="11.25" hidden="false" customHeight="false" outlineLevel="0" collapsed="false">
      <c r="A45" s="199" t="n">
        <v>35589</v>
      </c>
      <c r="B45" s="192" t="n">
        <v>35589</v>
      </c>
      <c r="C45" s="308" t="n">
        <f aca="false">IF(B45&lt;&gt;"",MONTH(B45),0)</f>
        <v>6</v>
      </c>
      <c r="D45" s="3" t="n">
        <v>394000</v>
      </c>
      <c r="S45" s="309" t="n">
        <v>36678</v>
      </c>
      <c r="T45" s="306" t="n">
        <f aca="false">HLOOKUP(S45,$F$26:$Q$30,2)</f>
        <v>342500</v>
      </c>
    </row>
    <row r="46" customFormat="false" ht="11.25" hidden="false" customHeight="false" outlineLevel="0" collapsed="false">
      <c r="A46" s="199" t="n">
        <v>35590</v>
      </c>
      <c r="B46" s="192" t="n">
        <v>35590</v>
      </c>
      <c r="C46" s="308" t="n">
        <f aca="false">IF(B46&lt;&gt;"",MONTH(B46),0)</f>
        <v>6</v>
      </c>
      <c r="D46" s="3" t="n">
        <v>505000</v>
      </c>
      <c r="S46" s="309" t="n">
        <v>36708</v>
      </c>
      <c r="T46" s="306" t="n">
        <f aca="false">HLOOKUP(S46,$F$26:$Q$30,2)</f>
        <v>381354.838709677</v>
      </c>
    </row>
    <row r="47" customFormat="false" ht="11.25" hidden="false" customHeight="false" outlineLevel="0" collapsed="false">
      <c r="A47" s="199" t="n">
        <v>35591</v>
      </c>
      <c r="B47" s="192" t="n">
        <v>35591</v>
      </c>
      <c r="C47" s="308" t="n">
        <f aca="false">IF(B47&lt;&gt;"",MONTH(B47),0)</f>
        <v>6</v>
      </c>
      <c r="D47" s="3" t="n">
        <v>533000</v>
      </c>
      <c r="S47" s="309" t="n">
        <v>36739</v>
      </c>
      <c r="T47" s="306" t="n">
        <f aca="false">HLOOKUP(S47,$F$26:$Q$30,2)</f>
        <v>424451.612903226</v>
      </c>
    </row>
    <row r="48" customFormat="false" ht="11.25" hidden="false" customHeight="false" outlineLevel="0" collapsed="false">
      <c r="A48" s="199" t="n">
        <v>35592</v>
      </c>
      <c r="B48" s="192" t="n">
        <v>35592</v>
      </c>
      <c r="C48" s="308" t="n">
        <f aca="false">IF(B48&lt;&gt;"",MONTH(B48),0)</f>
        <v>6</v>
      </c>
      <c r="D48" s="3" t="n">
        <v>526000</v>
      </c>
      <c r="S48" s="309" t="n">
        <v>36770</v>
      </c>
      <c r="T48" s="306" t="n">
        <f aca="false">HLOOKUP(S48,$F$26:$Q$30,2)</f>
        <v>397033.333333333</v>
      </c>
    </row>
    <row r="49" customFormat="false" ht="11.25" hidden="false" customHeight="false" outlineLevel="0" collapsed="false">
      <c r="A49" s="199" t="n">
        <v>35593</v>
      </c>
      <c r="B49" s="192" t="n">
        <v>35593</v>
      </c>
      <c r="C49" s="308" t="n">
        <f aca="false">IF(B49&lt;&gt;"",MONTH(B49),0)</f>
        <v>6</v>
      </c>
      <c r="D49" s="3" t="n">
        <v>515000</v>
      </c>
      <c r="S49" s="309" t="n">
        <v>36800</v>
      </c>
      <c r="T49" s="306" t="n">
        <f aca="false">HLOOKUP(S49,$F$26:$Q$30,2)</f>
        <v>312290.322580645</v>
      </c>
    </row>
    <row r="50" customFormat="false" ht="11.25" hidden="false" customHeight="false" outlineLevel="0" collapsed="false">
      <c r="A50" s="199" t="n">
        <v>35594</v>
      </c>
      <c r="B50" s="192" t="n">
        <v>35594</v>
      </c>
      <c r="C50" s="308" t="n">
        <f aca="false">IF(B50&lt;&gt;"",MONTH(B50),0)</f>
        <v>6</v>
      </c>
      <c r="D50" s="3" t="n">
        <v>507000</v>
      </c>
      <c r="S50" s="309" t="n">
        <v>36831</v>
      </c>
      <c r="T50" s="306" t="n">
        <f aca="false">HLOOKUP(S50,$F$26:$Q$30,2)</f>
        <v>194333.333333333</v>
      </c>
    </row>
    <row r="51" customFormat="false" ht="11.25" hidden="false" customHeight="false" outlineLevel="0" collapsed="false">
      <c r="A51" s="199" t="n">
        <v>35595</v>
      </c>
      <c r="B51" s="192" t="n">
        <v>35595</v>
      </c>
      <c r="C51" s="308" t="n">
        <f aca="false">IF(B51&lt;&gt;"",MONTH(B51),0)</f>
        <v>6</v>
      </c>
      <c r="D51" s="3" t="n">
        <v>485000</v>
      </c>
      <c r="S51" s="309" t="n">
        <v>36861</v>
      </c>
      <c r="T51" s="306" t="n">
        <f aca="false">HLOOKUP(S51,$F$26:$Q$30,2)</f>
        <v>303677.419354839</v>
      </c>
    </row>
    <row r="52" customFormat="false" ht="11.25" hidden="false" customHeight="false" outlineLevel="0" collapsed="false">
      <c r="A52" s="199" t="n">
        <v>35596</v>
      </c>
      <c r="B52" s="192" t="n">
        <v>35596</v>
      </c>
      <c r="C52" s="308" t="n">
        <f aca="false">IF(B52&lt;&gt;"",MONTH(B52),0)</f>
        <v>6</v>
      </c>
      <c r="D52" s="3" t="n">
        <v>421000</v>
      </c>
      <c r="S52" s="309" t="n">
        <v>36892</v>
      </c>
      <c r="T52" s="306" t="n">
        <f aca="false">HLOOKUP(S52,$F$32:$Q$36,2)</f>
        <v>330483.870967742</v>
      </c>
    </row>
    <row r="53" customFormat="false" ht="11.25" hidden="false" customHeight="false" outlineLevel="0" collapsed="false">
      <c r="A53" s="199" t="n">
        <v>35597</v>
      </c>
      <c r="B53" s="192" t="n">
        <v>35597</v>
      </c>
      <c r="C53" s="308" t="n">
        <f aca="false">IF(B53&lt;&gt;"",MONTH(B53),0)</f>
        <v>6</v>
      </c>
      <c r="D53" s="3" t="n">
        <v>486000</v>
      </c>
      <c r="S53" s="309" t="n">
        <v>36923</v>
      </c>
      <c r="T53" s="306" t="n">
        <f aca="false">HLOOKUP(S53,$F$32:$Q$36,2)</f>
        <v>283178.571428571</v>
      </c>
    </row>
    <row r="54" customFormat="false" ht="11.25" hidden="false" customHeight="false" outlineLevel="0" collapsed="false">
      <c r="A54" s="199" t="n">
        <v>35598</v>
      </c>
      <c r="B54" s="192" t="n">
        <v>35598</v>
      </c>
      <c r="C54" s="308" t="n">
        <f aca="false">IF(B54&lt;&gt;"",MONTH(B54),0)</f>
        <v>6</v>
      </c>
      <c r="D54" s="3" t="n">
        <v>499000</v>
      </c>
      <c r="S54" s="309" t="n">
        <v>36951</v>
      </c>
      <c r="T54" s="306" t="n">
        <f aca="false">HLOOKUP(S54,$F$32:$Q$36,2)</f>
        <v>370451.612903226</v>
      </c>
    </row>
    <row r="55" customFormat="false" ht="11.25" hidden="false" customHeight="false" outlineLevel="0" collapsed="false">
      <c r="A55" s="199" t="n">
        <v>35599</v>
      </c>
      <c r="B55" s="192" t="n">
        <v>35599</v>
      </c>
      <c r="C55" s="308" t="n">
        <f aca="false">IF(B55&lt;&gt;"",MONTH(B55),0)</f>
        <v>6</v>
      </c>
      <c r="D55" s="3" t="n">
        <v>500000</v>
      </c>
      <c r="S55" s="309" t="n">
        <v>36982</v>
      </c>
      <c r="T55" s="306" t="n">
        <f aca="false">HLOOKUP(S55,$F$32:$Q$36,2)</f>
        <v>282800</v>
      </c>
    </row>
    <row r="56" customFormat="false" ht="11.25" hidden="false" customHeight="false" outlineLevel="0" collapsed="false">
      <c r="A56" s="199" t="n">
        <v>35600</v>
      </c>
      <c r="B56" s="192" t="n">
        <v>35600</v>
      </c>
      <c r="C56" s="308" t="n">
        <f aca="false">IF(B56&lt;&gt;"",MONTH(B56),0)</f>
        <v>6</v>
      </c>
      <c r="D56" s="3" t="n">
        <v>552000</v>
      </c>
      <c r="S56" s="309" t="n">
        <v>37012</v>
      </c>
      <c r="T56" s="306" t="e">
        <f aca="false">HLOOKUP(S56,$F$32:$Q$36,2)</f>
        <v>#DIV/0!</v>
      </c>
    </row>
    <row r="57" customFormat="false" ht="11.25" hidden="false" customHeight="false" outlineLevel="0" collapsed="false">
      <c r="A57" s="199" t="n">
        <v>35601</v>
      </c>
      <c r="B57" s="192" t="n">
        <v>35601</v>
      </c>
      <c r="C57" s="308" t="n">
        <f aca="false">IF(B57&lt;&gt;"",MONTH(B57),0)</f>
        <v>6</v>
      </c>
      <c r="D57" s="3" t="n">
        <v>514000</v>
      </c>
      <c r="S57" s="309" t="n">
        <v>37043</v>
      </c>
      <c r="T57" s="306" t="e">
        <f aca="false">HLOOKUP(S57,$F$32:$Q$36,2)</f>
        <v>#DIV/0!</v>
      </c>
    </row>
    <row r="58" customFormat="false" ht="11.25" hidden="false" customHeight="false" outlineLevel="0" collapsed="false">
      <c r="A58" s="199" t="n">
        <v>35602</v>
      </c>
      <c r="B58" s="192" t="n">
        <v>35602</v>
      </c>
      <c r="C58" s="308" t="n">
        <f aca="false">IF(B58&lt;&gt;"",MONTH(B58),0)</f>
        <v>6</v>
      </c>
      <c r="D58" s="3" t="n">
        <v>511000</v>
      </c>
      <c r="S58" s="309" t="n">
        <v>37073</v>
      </c>
      <c r="T58" s="306" t="e">
        <f aca="false">HLOOKUP(S58,$F$32:$Q$36,2)</f>
        <v>#DIV/0!</v>
      </c>
    </row>
    <row r="59" customFormat="false" ht="11.25" hidden="false" customHeight="false" outlineLevel="0" collapsed="false">
      <c r="A59" s="199" t="n">
        <v>35603</v>
      </c>
      <c r="B59" s="192" t="n">
        <v>35603</v>
      </c>
      <c r="C59" s="308" t="n">
        <f aca="false">IF(B59&lt;&gt;"",MONTH(B59),0)</f>
        <v>6</v>
      </c>
      <c r="D59" s="3" t="n">
        <v>480000</v>
      </c>
      <c r="S59" s="309" t="n">
        <v>37104</v>
      </c>
      <c r="T59" s="306" t="e">
        <f aca="false">HLOOKUP(S59,$F$32:$Q$36,2)</f>
        <v>#DIV/0!</v>
      </c>
    </row>
    <row r="60" customFormat="false" ht="11.25" hidden="false" customHeight="false" outlineLevel="0" collapsed="false">
      <c r="A60" s="199" t="n">
        <v>35604</v>
      </c>
      <c r="B60" s="192" t="n">
        <v>35604</v>
      </c>
      <c r="C60" s="308" t="n">
        <f aca="false">IF(B60&lt;&gt;"",MONTH(B60),0)</f>
        <v>6</v>
      </c>
      <c r="D60" s="3" t="n">
        <v>518000</v>
      </c>
      <c r="S60" s="309" t="n">
        <v>37135</v>
      </c>
      <c r="T60" s="306" t="e">
        <f aca="false">HLOOKUP(S60,$F$32:$Q$36,2)</f>
        <v>#DIV/0!</v>
      </c>
    </row>
    <row r="61" customFormat="false" ht="11.25" hidden="false" customHeight="false" outlineLevel="0" collapsed="false">
      <c r="A61" s="199" t="n">
        <v>35605</v>
      </c>
      <c r="B61" s="192" t="n">
        <v>35605</v>
      </c>
      <c r="C61" s="308" t="n">
        <f aca="false">IF(B61&lt;&gt;"",MONTH(B61),0)</f>
        <v>6</v>
      </c>
      <c r="D61" s="3" t="n">
        <v>523000</v>
      </c>
      <c r="S61" s="309" t="n">
        <v>37165</v>
      </c>
      <c r="T61" s="306" t="e">
        <f aca="false">HLOOKUP(S61,$F$32:$Q$36,2)</f>
        <v>#DIV/0!</v>
      </c>
    </row>
    <row r="62" customFormat="false" ht="11.25" hidden="false" customHeight="false" outlineLevel="0" collapsed="false">
      <c r="A62" s="199" t="n">
        <v>35606</v>
      </c>
      <c r="B62" s="192" t="n">
        <v>35606</v>
      </c>
      <c r="C62" s="308" t="n">
        <f aca="false">IF(B62&lt;&gt;"",MONTH(B62),0)</f>
        <v>6</v>
      </c>
      <c r="D62" s="3" t="n">
        <v>523000</v>
      </c>
      <c r="S62" s="309" t="n">
        <v>37196</v>
      </c>
      <c r="T62" s="306" t="e">
        <f aca="false">HLOOKUP(S62,$F$32:$Q$36,2)</f>
        <v>#DIV/0!</v>
      </c>
    </row>
    <row r="63" customFormat="false" ht="11.25" hidden="false" customHeight="false" outlineLevel="0" collapsed="false">
      <c r="A63" s="199" t="n">
        <v>35607</v>
      </c>
      <c r="B63" s="192" t="n">
        <v>35607</v>
      </c>
      <c r="C63" s="308" t="n">
        <f aca="false">IF(B63&lt;&gt;"",MONTH(B63),0)</f>
        <v>6</v>
      </c>
      <c r="D63" s="3" t="n">
        <v>503000</v>
      </c>
      <c r="S63" s="309" t="n">
        <v>37226</v>
      </c>
      <c r="T63" s="306" t="e">
        <f aca="false">HLOOKUP(S63,$F$32:$Q$36,2)</f>
        <v>#DIV/0!</v>
      </c>
    </row>
    <row r="64" customFormat="false" ht="11.25" hidden="false" customHeight="false" outlineLevel="0" collapsed="false">
      <c r="A64" s="199" t="n">
        <v>35608</v>
      </c>
      <c r="B64" s="192" t="n">
        <v>35608</v>
      </c>
      <c r="C64" s="308" t="n">
        <f aca="false">IF(B64&lt;&gt;"",MONTH(B64),0)</f>
        <v>6</v>
      </c>
      <c r="D64" s="3" t="n">
        <v>494000</v>
      </c>
    </row>
    <row r="65" customFormat="false" ht="11.25" hidden="false" customHeight="false" outlineLevel="0" collapsed="false">
      <c r="A65" s="199" t="n">
        <v>35609</v>
      </c>
      <c r="B65" s="192" t="n">
        <v>35609</v>
      </c>
      <c r="C65" s="308" t="n">
        <f aca="false">IF(B65&lt;&gt;"",MONTH(B65),0)</f>
        <v>6</v>
      </c>
      <c r="D65" s="3" t="n">
        <v>376000</v>
      </c>
    </row>
    <row r="66" customFormat="false" ht="11.25" hidden="false" customHeight="false" outlineLevel="0" collapsed="false">
      <c r="A66" s="199" t="n">
        <v>35610</v>
      </c>
      <c r="B66" s="192" t="n">
        <v>35610</v>
      </c>
      <c r="C66" s="308" t="n">
        <f aca="false">IF(B66&lt;&gt;"",MONTH(B66),0)</f>
        <v>6</v>
      </c>
      <c r="D66" s="3" t="n">
        <v>362000</v>
      </c>
    </row>
    <row r="67" customFormat="false" ht="11.25" hidden="false" customHeight="false" outlineLevel="0" collapsed="false">
      <c r="A67" s="199" t="n">
        <v>35611</v>
      </c>
      <c r="B67" s="192" t="n">
        <v>35611</v>
      </c>
      <c r="C67" s="308" t="n">
        <f aca="false">IF(B67&lt;&gt;"",MONTH(B67),0)</f>
        <v>6</v>
      </c>
      <c r="D67" s="3" t="n">
        <v>502000</v>
      </c>
    </row>
    <row r="68" customFormat="false" ht="11.25" hidden="false" customHeight="false" outlineLevel="0" collapsed="false">
      <c r="A68" s="199" t="n">
        <v>35612</v>
      </c>
      <c r="B68" s="192" t="n">
        <v>35612</v>
      </c>
      <c r="C68" s="308" t="n">
        <f aca="false">IF(B68&lt;&gt;"",MONTH(B68),0)</f>
        <v>7</v>
      </c>
      <c r="D68" s="3" t="n">
        <v>507000</v>
      </c>
    </row>
    <row r="69" customFormat="false" ht="11.25" hidden="false" customHeight="false" outlineLevel="0" collapsed="false">
      <c r="A69" s="199" t="n">
        <v>35613</v>
      </c>
      <c r="B69" s="192" t="n">
        <v>35613</v>
      </c>
      <c r="C69" s="308" t="n">
        <f aca="false">IF(B69&lt;&gt;"",MONTH(B69),0)</f>
        <v>7</v>
      </c>
      <c r="D69" s="3" t="n">
        <v>470000</v>
      </c>
    </row>
    <row r="70" customFormat="false" ht="11.25" hidden="false" customHeight="false" outlineLevel="0" collapsed="false">
      <c r="A70" s="199" t="n">
        <v>35614</v>
      </c>
      <c r="B70" s="192" t="n">
        <v>35614</v>
      </c>
      <c r="C70" s="308" t="n">
        <f aca="false">IF(B70&lt;&gt;"",MONTH(B70),0)</f>
        <v>7</v>
      </c>
      <c r="D70" s="3" t="n">
        <v>455000</v>
      </c>
    </row>
    <row r="71" customFormat="false" ht="11.25" hidden="false" customHeight="false" outlineLevel="0" collapsed="false">
      <c r="A71" s="199" t="n">
        <v>35615</v>
      </c>
      <c r="B71" s="192" t="n">
        <v>35615</v>
      </c>
      <c r="C71" s="308" t="n">
        <f aca="false">IF(B71&lt;&gt;"",MONTH(B71),0)</f>
        <v>7</v>
      </c>
      <c r="D71" s="3" t="n">
        <v>352000</v>
      </c>
    </row>
    <row r="72" customFormat="false" ht="11.25" hidden="false" customHeight="false" outlineLevel="0" collapsed="false">
      <c r="A72" s="199" t="n">
        <v>35616</v>
      </c>
      <c r="B72" s="192" t="n">
        <v>35616</v>
      </c>
      <c r="C72" s="308" t="n">
        <f aca="false">IF(B72&lt;&gt;"",MONTH(B72),0)</f>
        <v>7</v>
      </c>
      <c r="D72" s="3" t="n">
        <v>263000</v>
      </c>
    </row>
    <row r="73" customFormat="false" ht="11.25" hidden="false" customHeight="false" outlineLevel="0" collapsed="false">
      <c r="A73" s="199" t="n">
        <v>35617</v>
      </c>
      <c r="B73" s="192" t="n">
        <v>35617</v>
      </c>
      <c r="C73" s="308" t="n">
        <f aca="false">IF(B73&lt;&gt;"",MONTH(B73),0)</f>
        <v>7</v>
      </c>
      <c r="D73" s="3" t="n">
        <v>303000</v>
      </c>
    </row>
    <row r="74" customFormat="false" ht="11.25" hidden="false" customHeight="false" outlineLevel="0" collapsed="false">
      <c r="A74" s="199" t="n">
        <v>35618</v>
      </c>
      <c r="B74" s="192" t="n">
        <v>35618</v>
      </c>
      <c r="C74" s="308" t="n">
        <f aca="false">IF(B74&lt;&gt;"",MONTH(B74),0)</f>
        <v>7</v>
      </c>
      <c r="D74" s="3" t="n">
        <v>417000</v>
      </c>
    </row>
    <row r="75" customFormat="false" ht="11.25" hidden="false" customHeight="false" outlineLevel="0" collapsed="false">
      <c r="A75" s="199" t="n">
        <v>35619</v>
      </c>
      <c r="B75" s="192" t="n">
        <v>35619</v>
      </c>
      <c r="C75" s="308" t="n">
        <f aca="false">IF(B75&lt;&gt;"",MONTH(B75),0)</f>
        <v>7</v>
      </c>
      <c r="D75" s="3" t="n">
        <v>410000</v>
      </c>
    </row>
    <row r="76" customFormat="false" ht="11.25" hidden="false" customHeight="false" outlineLevel="0" collapsed="false">
      <c r="A76" s="199" t="n">
        <v>35620</v>
      </c>
      <c r="B76" s="192" t="n">
        <v>35620</v>
      </c>
      <c r="C76" s="308" t="n">
        <f aca="false">IF(B76&lt;&gt;"",MONTH(B76),0)</f>
        <v>7</v>
      </c>
      <c r="D76" s="3" t="n">
        <v>402000</v>
      </c>
    </row>
    <row r="77" customFormat="false" ht="11.25" hidden="false" customHeight="false" outlineLevel="0" collapsed="false">
      <c r="A77" s="199" t="n">
        <v>35621</v>
      </c>
      <c r="B77" s="192" t="n">
        <v>35621</v>
      </c>
      <c r="C77" s="308" t="n">
        <f aca="false">IF(B77&lt;&gt;"",MONTH(B77),0)</f>
        <v>7</v>
      </c>
      <c r="D77" s="3" t="n">
        <v>410000</v>
      </c>
    </row>
    <row r="78" customFormat="false" ht="11.25" hidden="false" customHeight="false" outlineLevel="0" collapsed="false">
      <c r="A78" s="199" t="n">
        <v>35622</v>
      </c>
      <c r="B78" s="192" t="n">
        <v>35622</v>
      </c>
      <c r="C78" s="308" t="n">
        <f aca="false">IF(B78&lt;&gt;"",MONTH(B78),0)</f>
        <v>7</v>
      </c>
      <c r="D78" s="3" t="n">
        <v>421000</v>
      </c>
    </row>
    <row r="79" customFormat="false" ht="11.25" hidden="false" customHeight="false" outlineLevel="0" collapsed="false">
      <c r="A79" s="199" t="n">
        <v>35623</v>
      </c>
      <c r="B79" s="192" t="n">
        <v>35623</v>
      </c>
      <c r="C79" s="308" t="n">
        <f aca="false">IF(B79&lt;&gt;"",MONTH(B79),0)</f>
        <v>7</v>
      </c>
      <c r="D79" s="3" t="n">
        <v>270000</v>
      </c>
    </row>
    <row r="80" customFormat="false" ht="11.25" hidden="false" customHeight="false" outlineLevel="0" collapsed="false">
      <c r="A80" s="199" t="n">
        <v>35624</v>
      </c>
      <c r="B80" s="192" t="n">
        <v>35624</v>
      </c>
      <c r="C80" s="308" t="n">
        <f aca="false">IF(B80&lt;&gt;"",MONTH(B80),0)</f>
        <v>7</v>
      </c>
      <c r="D80" s="3" t="n">
        <v>318000</v>
      </c>
    </row>
    <row r="81" customFormat="false" ht="11.25" hidden="false" customHeight="false" outlineLevel="0" collapsed="false">
      <c r="A81" s="199" t="n">
        <v>35625</v>
      </c>
      <c r="B81" s="192" t="n">
        <v>35625</v>
      </c>
      <c r="C81" s="308" t="n">
        <f aca="false">IF(B81&lt;&gt;"",MONTH(B81),0)</f>
        <v>7</v>
      </c>
      <c r="D81" s="3" t="n">
        <v>367000</v>
      </c>
    </row>
    <row r="82" customFormat="false" ht="11.25" hidden="false" customHeight="false" outlineLevel="0" collapsed="false">
      <c r="A82" s="199" t="n">
        <v>35626</v>
      </c>
      <c r="B82" s="192" t="n">
        <v>35626</v>
      </c>
      <c r="C82" s="308" t="n">
        <f aca="false">IF(B82&lt;&gt;"",MONTH(B82),0)</f>
        <v>7</v>
      </c>
      <c r="D82" s="3" t="n">
        <v>397000</v>
      </c>
    </row>
    <row r="83" customFormat="false" ht="11.25" hidden="false" customHeight="false" outlineLevel="0" collapsed="false">
      <c r="A83" s="199" t="n">
        <v>35627</v>
      </c>
      <c r="B83" s="192" t="n">
        <v>35627</v>
      </c>
      <c r="C83" s="308" t="n">
        <f aca="false">IF(B83&lt;&gt;"",MONTH(B83),0)</f>
        <v>7</v>
      </c>
      <c r="D83" s="3" t="n">
        <v>407000</v>
      </c>
    </row>
    <row r="84" customFormat="false" ht="11.25" hidden="false" customHeight="false" outlineLevel="0" collapsed="false">
      <c r="A84" s="199" t="n">
        <v>35628</v>
      </c>
      <c r="B84" s="192" t="n">
        <v>35628</v>
      </c>
      <c r="C84" s="308" t="n">
        <f aca="false">IF(B84&lt;&gt;"",MONTH(B84),0)</f>
        <v>7</v>
      </c>
      <c r="D84" s="3" t="n">
        <v>417000</v>
      </c>
    </row>
    <row r="85" customFormat="false" ht="11.25" hidden="false" customHeight="false" outlineLevel="0" collapsed="false">
      <c r="A85" s="199" t="n">
        <v>35629</v>
      </c>
      <c r="B85" s="192" t="n">
        <v>35629</v>
      </c>
      <c r="C85" s="308" t="n">
        <f aca="false">IF(B85&lt;&gt;"",MONTH(B85),0)</f>
        <v>7</v>
      </c>
      <c r="D85" s="3" t="n">
        <v>358000</v>
      </c>
    </row>
    <row r="86" customFormat="false" ht="11.25" hidden="false" customHeight="false" outlineLevel="0" collapsed="false">
      <c r="A86" s="199" t="n">
        <v>35630</v>
      </c>
      <c r="B86" s="192" t="n">
        <v>35630</v>
      </c>
      <c r="C86" s="308" t="n">
        <f aca="false">IF(B86&lt;&gt;"",MONTH(B86),0)</f>
        <v>7</v>
      </c>
      <c r="D86" s="3" t="n">
        <v>428000</v>
      </c>
    </row>
    <row r="87" customFormat="false" ht="11.25" hidden="false" customHeight="false" outlineLevel="0" collapsed="false">
      <c r="A87" s="199" t="n">
        <v>35631</v>
      </c>
      <c r="B87" s="192" t="n">
        <v>35631</v>
      </c>
      <c r="C87" s="308" t="n">
        <f aca="false">IF(B87&lt;&gt;"",MONTH(B87),0)</f>
        <v>7</v>
      </c>
      <c r="D87" s="3" t="n">
        <v>431000</v>
      </c>
    </row>
    <row r="88" customFormat="false" ht="11.25" hidden="false" customHeight="false" outlineLevel="0" collapsed="false">
      <c r="A88" s="199" t="n">
        <v>35632</v>
      </c>
      <c r="B88" s="192" t="n">
        <v>35632</v>
      </c>
      <c r="C88" s="308" t="n">
        <f aca="false">IF(B88&lt;&gt;"",MONTH(B88),0)</f>
        <v>7</v>
      </c>
      <c r="D88" s="3" t="n">
        <v>425000</v>
      </c>
    </row>
    <row r="89" customFormat="false" ht="11.25" hidden="false" customHeight="false" outlineLevel="0" collapsed="false">
      <c r="A89" s="199" t="n">
        <v>35633</v>
      </c>
      <c r="B89" s="192" t="n">
        <v>35633</v>
      </c>
      <c r="C89" s="308" t="n">
        <f aca="false">IF(B89&lt;&gt;"",MONTH(B89),0)</f>
        <v>7</v>
      </c>
      <c r="D89" s="3" t="n">
        <v>450000</v>
      </c>
    </row>
    <row r="90" customFormat="false" ht="11.25" hidden="false" customHeight="false" outlineLevel="0" collapsed="false">
      <c r="A90" s="199" t="n">
        <v>35634</v>
      </c>
      <c r="B90" s="192" t="n">
        <v>35634</v>
      </c>
      <c r="C90" s="308" t="n">
        <f aca="false">IF(B90&lt;&gt;"",MONTH(B90),0)</f>
        <v>7</v>
      </c>
      <c r="D90" s="3" t="n">
        <v>466000</v>
      </c>
    </row>
    <row r="91" customFormat="false" ht="11.25" hidden="false" customHeight="false" outlineLevel="0" collapsed="false">
      <c r="A91" s="199" t="n">
        <v>35635</v>
      </c>
      <c r="B91" s="192" t="n">
        <v>35635</v>
      </c>
      <c r="C91" s="308" t="n">
        <f aca="false">IF(B91&lt;&gt;"",MONTH(B91),0)</f>
        <v>7</v>
      </c>
      <c r="D91" s="3" t="n">
        <v>418000</v>
      </c>
    </row>
    <row r="92" customFormat="false" ht="11.25" hidden="false" customHeight="false" outlineLevel="0" collapsed="false">
      <c r="A92" s="199" t="n">
        <v>35636</v>
      </c>
      <c r="B92" s="192" t="n">
        <v>35636</v>
      </c>
      <c r="C92" s="308" t="n">
        <f aca="false">IF(B92&lt;&gt;"",MONTH(B92),0)</f>
        <v>7</v>
      </c>
      <c r="D92" s="3" t="n">
        <v>405000</v>
      </c>
    </row>
    <row r="93" customFormat="false" ht="11.25" hidden="false" customHeight="false" outlineLevel="0" collapsed="false">
      <c r="A93" s="199" t="n">
        <v>35637</v>
      </c>
      <c r="B93" s="192" t="n">
        <v>35637</v>
      </c>
      <c r="C93" s="308" t="n">
        <f aca="false">IF(B93&lt;&gt;"",MONTH(B93),0)</f>
        <v>7</v>
      </c>
      <c r="D93" s="3" t="n">
        <v>427000</v>
      </c>
    </row>
    <row r="94" customFormat="false" ht="11.25" hidden="false" customHeight="false" outlineLevel="0" collapsed="false">
      <c r="A94" s="199" t="n">
        <v>35638</v>
      </c>
      <c r="B94" s="192" t="n">
        <v>35638</v>
      </c>
      <c r="C94" s="308" t="n">
        <f aca="false">IF(B94&lt;&gt;"",MONTH(B94),0)</f>
        <v>7</v>
      </c>
      <c r="D94" s="3" t="n">
        <v>466000</v>
      </c>
    </row>
    <row r="95" customFormat="false" ht="11.25" hidden="false" customHeight="false" outlineLevel="0" collapsed="false">
      <c r="A95" s="199" t="n">
        <v>35639</v>
      </c>
      <c r="B95" s="192" t="n">
        <v>35639</v>
      </c>
      <c r="C95" s="308" t="n">
        <f aca="false">IF(B95&lt;&gt;"",MONTH(B95),0)</f>
        <v>7</v>
      </c>
      <c r="D95" s="3" t="n">
        <v>436000</v>
      </c>
    </row>
    <row r="96" customFormat="false" ht="11.25" hidden="false" customHeight="false" outlineLevel="0" collapsed="false">
      <c r="A96" s="199" t="n">
        <v>35640</v>
      </c>
      <c r="B96" s="192" t="n">
        <v>35640</v>
      </c>
      <c r="C96" s="308" t="n">
        <f aca="false">IF(B96&lt;&gt;"",MONTH(B96),0)</f>
        <v>7</v>
      </c>
      <c r="D96" s="3" t="n">
        <v>453000</v>
      </c>
    </row>
    <row r="97" customFormat="false" ht="11.25" hidden="false" customHeight="false" outlineLevel="0" collapsed="false">
      <c r="A97" s="199" t="n">
        <v>35641</v>
      </c>
      <c r="B97" s="192" t="n">
        <v>35641</v>
      </c>
      <c r="C97" s="308" t="n">
        <f aca="false">IF(B97&lt;&gt;"",MONTH(B97),0)</f>
        <v>7</v>
      </c>
      <c r="D97" s="3" t="n">
        <v>430000</v>
      </c>
    </row>
    <row r="98" customFormat="false" ht="11.25" hidden="false" customHeight="false" outlineLevel="0" collapsed="false">
      <c r="A98" s="199" t="n">
        <v>35642</v>
      </c>
      <c r="B98" s="192" t="n">
        <v>35642</v>
      </c>
      <c r="C98" s="308" t="n">
        <f aca="false">IF(B98&lt;&gt;"",MONTH(B98),0)</f>
        <v>7</v>
      </c>
      <c r="D98" s="3" t="n">
        <v>408000</v>
      </c>
    </row>
    <row r="99" customFormat="false" ht="11.25" hidden="false" customHeight="false" outlineLevel="0" collapsed="false">
      <c r="A99" s="199" t="n">
        <v>35643</v>
      </c>
      <c r="B99" s="192" t="n">
        <v>35643</v>
      </c>
      <c r="C99" s="308" t="n">
        <f aca="false">IF(B99&lt;&gt;"",MONTH(B99),0)</f>
        <v>8</v>
      </c>
      <c r="D99" s="3" t="n">
        <v>454000</v>
      </c>
    </row>
    <row r="100" customFormat="false" ht="11.25" hidden="false" customHeight="false" outlineLevel="0" collapsed="false">
      <c r="A100" s="199" t="n">
        <v>35644</v>
      </c>
      <c r="B100" s="192" t="n">
        <v>35644</v>
      </c>
      <c r="C100" s="308" t="n">
        <f aca="false">IF(B100&lt;&gt;"",MONTH(B100),0)</f>
        <v>8</v>
      </c>
      <c r="D100" s="3" t="n">
        <v>441000</v>
      </c>
    </row>
    <row r="101" customFormat="false" ht="11.25" hidden="false" customHeight="false" outlineLevel="0" collapsed="false">
      <c r="A101" s="199" t="n">
        <v>35645</v>
      </c>
      <c r="B101" s="192" t="n">
        <v>35645</v>
      </c>
      <c r="C101" s="308" t="n">
        <f aca="false">IF(B101&lt;&gt;"",MONTH(B101),0)</f>
        <v>8</v>
      </c>
      <c r="D101" s="3" t="n">
        <v>454000</v>
      </c>
    </row>
    <row r="102" customFormat="false" ht="11.25" hidden="false" customHeight="false" outlineLevel="0" collapsed="false">
      <c r="A102" s="199" t="n">
        <v>35646</v>
      </c>
      <c r="B102" s="192" t="n">
        <v>35646</v>
      </c>
      <c r="C102" s="308" t="n">
        <f aca="false">IF(B102&lt;&gt;"",MONTH(B102),0)</f>
        <v>8</v>
      </c>
      <c r="D102" s="3" t="n">
        <v>440000</v>
      </c>
    </row>
    <row r="103" customFormat="false" ht="11.25" hidden="false" customHeight="false" outlineLevel="0" collapsed="false">
      <c r="A103" s="199" t="n">
        <v>35647</v>
      </c>
      <c r="B103" s="192" t="n">
        <v>35647</v>
      </c>
      <c r="C103" s="308" t="n">
        <f aca="false">IF(B103&lt;&gt;"",MONTH(B103),0)</f>
        <v>8</v>
      </c>
      <c r="D103" s="3" t="n">
        <v>438000</v>
      </c>
    </row>
    <row r="104" customFormat="false" ht="11.25" hidden="false" customHeight="false" outlineLevel="0" collapsed="false">
      <c r="A104" s="199" t="n">
        <v>35648</v>
      </c>
      <c r="B104" s="192" t="n">
        <v>35648</v>
      </c>
      <c r="C104" s="308" t="n">
        <f aca="false">IF(B104&lt;&gt;"",MONTH(B104),0)</f>
        <v>8</v>
      </c>
      <c r="D104" s="3" t="n">
        <v>340000</v>
      </c>
    </row>
    <row r="105" customFormat="false" ht="11.25" hidden="false" customHeight="false" outlineLevel="0" collapsed="false">
      <c r="A105" s="199" t="n">
        <v>35649</v>
      </c>
      <c r="B105" s="192" t="n">
        <v>35649</v>
      </c>
      <c r="C105" s="308" t="n">
        <f aca="false">IF(B105&lt;&gt;"",MONTH(B105),0)</f>
        <v>8</v>
      </c>
      <c r="D105" s="3" t="n">
        <v>275000</v>
      </c>
    </row>
    <row r="106" customFormat="false" ht="11.25" hidden="false" customHeight="false" outlineLevel="0" collapsed="false">
      <c r="A106" s="199" t="n">
        <v>35650</v>
      </c>
      <c r="B106" s="192" t="n">
        <v>35650</v>
      </c>
      <c r="C106" s="308" t="n">
        <f aca="false">IF(B106&lt;&gt;"",MONTH(B106),0)</f>
        <v>8</v>
      </c>
      <c r="D106" s="3" t="n">
        <v>315000</v>
      </c>
    </row>
    <row r="107" customFormat="false" ht="11.25" hidden="false" customHeight="false" outlineLevel="0" collapsed="false">
      <c r="A107" s="199" t="n">
        <v>35651</v>
      </c>
      <c r="B107" s="192" t="n">
        <v>35651</v>
      </c>
      <c r="C107" s="308" t="n">
        <f aca="false">IF(B107&lt;&gt;"",MONTH(B107),0)</f>
        <v>8</v>
      </c>
      <c r="D107" s="3" t="n">
        <v>451000</v>
      </c>
    </row>
    <row r="108" customFormat="false" ht="11.25" hidden="false" customHeight="false" outlineLevel="0" collapsed="false">
      <c r="A108" s="199" t="n">
        <v>35652</v>
      </c>
      <c r="B108" s="192" t="n">
        <v>35652</v>
      </c>
      <c r="C108" s="308" t="n">
        <f aca="false">IF(B108&lt;&gt;"",MONTH(B108),0)</f>
        <v>8</v>
      </c>
      <c r="D108" s="3" t="n">
        <v>459000</v>
      </c>
    </row>
    <row r="109" customFormat="false" ht="11.25" hidden="false" customHeight="false" outlineLevel="0" collapsed="false">
      <c r="A109" s="199" t="n">
        <v>35653</v>
      </c>
      <c r="B109" s="192" t="n">
        <v>35653</v>
      </c>
      <c r="C109" s="308" t="n">
        <f aca="false">IF(B109&lt;&gt;"",MONTH(B109),0)</f>
        <v>8</v>
      </c>
      <c r="D109" s="3" t="n">
        <v>476000</v>
      </c>
    </row>
    <row r="110" customFormat="false" ht="11.25" hidden="false" customHeight="false" outlineLevel="0" collapsed="false">
      <c r="A110" s="199" t="n">
        <v>35654</v>
      </c>
      <c r="B110" s="192" t="n">
        <v>35654</v>
      </c>
      <c r="C110" s="308" t="n">
        <f aca="false">IF(B110&lt;&gt;"",MONTH(B110),0)</f>
        <v>8</v>
      </c>
      <c r="D110" s="3" t="n">
        <v>460000</v>
      </c>
    </row>
    <row r="111" customFormat="false" ht="11.25" hidden="false" customHeight="false" outlineLevel="0" collapsed="false">
      <c r="A111" s="199" t="n">
        <v>35655</v>
      </c>
      <c r="B111" s="192" t="n">
        <v>35655</v>
      </c>
      <c r="C111" s="308" t="n">
        <f aca="false">IF(B111&lt;&gt;"",MONTH(B111),0)</f>
        <v>8</v>
      </c>
      <c r="D111" s="3" t="n">
        <v>371000</v>
      </c>
    </row>
    <row r="112" customFormat="false" ht="11.25" hidden="false" customHeight="false" outlineLevel="0" collapsed="false">
      <c r="A112" s="199" t="n">
        <v>35656</v>
      </c>
      <c r="B112" s="192" t="n">
        <v>35656</v>
      </c>
      <c r="C112" s="308" t="n">
        <f aca="false">IF(B112&lt;&gt;"",MONTH(B112),0)</f>
        <v>8</v>
      </c>
      <c r="D112" s="3" t="n">
        <v>463000</v>
      </c>
    </row>
    <row r="113" customFormat="false" ht="11.25" hidden="false" customHeight="false" outlineLevel="0" collapsed="false">
      <c r="A113" s="199" t="n">
        <v>35657</v>
      </c>
      <c r="B113" s="192" t="n">
        <v>35657</v>
      </c>
      <c r="C113" s="308" t="n">
        <f aca="false">IF(B113&lt;&gt;"",MONTH(B113),0)</f>
        <v>8</v>
      </c>
      <c r="D113" s="3" t="n">
        <v>432000</v>
      </c>
    </row>
    <row r="114" customFormat="false" ht="11.25" hidden="false" customHeight="false" outlineLevel="0" collapsed="false">
      <c r="A114" s="199" t="n">
        <v>35658</v>
      </c>
      <c r="B114" s="192" t="n">
        <v>35658</v>
      </c>
      <c r="C114" s="308" t="n">
        <f aca="false">IF(B114&lt;&gt;"",MONTH(B114),0)</f>
        <v>8</v>
      </c>
      <c r="D114" s="3" t="n">
        <v>405000</v>
      </c>
    </row>
    <row r="115" customFormat="false" ht="11.25" hidden="false" customHeight="false" outlineLevel="0" collapsed="false">
      <c r="A115" s="199" t="n">
        <v>35659</v>
      </c>
      <c r="B115" s="192" t="n">
        <v>35659</v>
      </c>
      <c r="C115" s="308" t="n">
        <f aca="false">IF(B115&lt;&gt;"",MONTH(B115),0)</f>
        <v>8</v>
      </c>
      <c r="D115" s="3" t="n">
        <v>435000</v>
      </c>
    </row>
    <row r="116" customFormat="false" ht="11.25" hidden="false" customHeight="false" outlineLevel="0" collapsed="false">
      <c r="A116" s="199" t="n">
        <v>35660</v>
      </c>
      <c r="B116" s="192" t="n">
        <v>35660</v>
      </c>
      <c r="C116" s="308" t="n">
        <f aca="false">IF(B116&lt;&gt;"",MONTH(B116),0)</f>
        <v>8</v>
      </c>
      <c r="D116" s="3" t="n">
        <v>444000</v>
      </c>
    </row>
    <row r="117" customFormat="false" ht="11.25" hidden="false" customHeight="false" outlineLevel="0" collapsed="false">
      <c r="A117" s="199" t="n">
        <v>35661</v>
      </c>
      <c r="B117" s="192" t="n">
        <v>35661</v>
      </c>
      <c r="C117" s="308" t="n">
        <f aca="false">IF(B117&lt;&gt;"",MONTH(B117),0)</f>
        <v>8</v>
      </c>
      <c r="D117" s="3" t="n">
        <v>495000</v>
      </c>
    </row>
    <row r="118" customFormat="false" ht="11.25" hidden="false" customHeight="false" outlineLevel="0" collapsed="false">
      <c r="A118" s="199" t="n">
        <v>35662</v>
      </c>
      <c r="B118" s="192" t="n">
        <v>35662</v>
      </c>
      <c r="C118" s="308" t="n">
        <f aca="false">IF(B118&lt;&gt;"",MONTH(B118),0)</f>
        <v>8</v>
      </c>
      <c r="D118" s="3" t="n">
        <v>433000</v>
      </c>
    </row>
    <row r="119" customFormat="false" ht="11.25" hidden="false" customHeight="false" outlineLevel="0" collapsed="false">
      <c r="A119" s="199" t="n">
        <v>35663</v>
      </c>
      <c r="B119" s="192" t="n">
        <v>35663</v>
      </c>
      <c r="C119" s="308" t="n">
        <f aca="false">IF(B119&lt;&gt;"",MONTH(B119),0)</f>
        <v>8</v>
      </c>
      <c r="D119" s="3" t="n">
        <v>483000</v>
      </c>
    </row>
    <row r="120" customFormat="false" ht="11.25" hidden="false" customHeight="false" outlineLevel="0" collapsed="false">
      <c r="A120" s="199" t="n">
        <v>35664</v>
      </c>
      <c r="B120" s="192" t="n">
        <v>35664</v>
      </c>
      <c r="C120" s="308" t="n">
        <f aca="false">IF(B120&lt;&gt;"",MONTH(B120),0)</f>
        <v>8</v>
      </c>
      <c r="D120" s="3" t="n">
        <v>480000</v>
      </c>
    </row>
    <row r="121" customFormat="false" ht="11.25" hidden="false" customHeight="false" outlineLevel="0" collapsed="false">
      <c r="A121" s="199" t="n">
        <v>35665</v>
      </c>
      <c r="B121" s="192" t="n">
        <v>35665</v>
      </c>
      <c r="C121" s="308" t="n">
        <f aca="false">IF(B121&lt;&gt;"",MONTH(B121),0)</f>
        <v>8</v>
      </c>
      <c r="D121" s="3" t="n">
        <v>473000</v>
      </c>
    </row>
    <row r="122" customFormat="false" ht="11.25" hidden="false" customHeight="false" outlineLevel="0" collapsed="false">
      <c r="A122" s="199" t="n">
        <v>35666</v>
      </c>
      <c r="B122" s="192" t="n">
        <v>35666</v>
      </c>
      <c r="C122" s="308" t="n">
        <f aca="false">IF(B122&lt;&gt;"",MONTH(B122),0)</f>
        <v>8</v>
      </c>
      <c r="D122" s="3" t="n">
        <v>467000</v>
      </c>
    </row>
    <row r="123" customFormat="false" ht="11.25" hidden="false" customHeight="false" outlineLevel="0" collapsed="false">
      <c r="A123" s="199" t="n">
        <v>35667</v>
      </c>
      <c r="B123" s="192" t="n">
        <v>35667</v>
      </c>
      <c r="C123" s="308" t="n">
        <f aca="false">IF(B123&lt;&gt;"",MONTH(B123),0)</f>
        <v>8</v>
      </c>
      <c r="D123" s="3" t="n">
        <v>419000</v>
      </c>
    </row>
    <row r="124" customFormat="false" ht="11.25" hidden="false" customHeight="false" outlineLevel="0" collapsed="false">
      <c r="A124" s="199" t="n">
        <v>35668</v>
      </c>
      <c r="B124" s="192" t="n">
        <v>35668</v>
      </c>
      <c r="C124" s="308" t="n">
        <f aca="false">IF(B124&lt;&gt;"",MONTH(B124),0)</f>
        <v>8</v>
      </c>
      <c r="D124" s="3" t="n">
        <v>457000</v>
      </c>
    </row>
    <row r="125" customFormat="false" ht="11.25" hidden="false" customHeight="false" outlineLevel="0" collapsed="false">
      <c r="A125" s="199" t="n">
        <v>35669</v>
      </c>
      <c r="B125" s="192" t="n">
        <v>35669</v>
      </c>
      <c r="C125" s="308" t="n">
        <f aca="false">IF(B125&lt;&gt;"",MONTH(B125),0)</f>
        <v>8</v>
      </c>
      <c r="D125" s="3" t="n">
        <v>496000</v>
      </c>
    </row>
    <row r="126" customFormat="false" ht="11.25" hidden="false" customHeight="false" outlineLevel="0" collapsed="false">
      <c r="A126" s="199" t="n">
        <v>35670</v>
      </c>
      <c r="B126" s="192" t="n">
        <v>35670</v>
      </c>
      <c r="C126" s="308" t="n">
        <f aca="false">IF(B126&lt;&gt;"",MONTH(B126),0)</f>
        <v>8</v>
      </c>
      <c r="D126" s="3" t="n">
        <v>488000</v>
      </c>
    </row>
    <row r="127" customFormat="false" ht="11.25" hidden="false" customHeight="false" outlineLevel="0" collapsed="false">
      <c r="A127" s="199" t="n">
        <v>35671</v>
      </c>
      <c r="B127" s="192" t="n">
        <v>35671</v>
      </c>
      <c r="C127" s="308" t="n">
        <f aca="false">IF(B127&lt;&gt;"",MONTH(B127),0)</f>
        <v>8</v>
      </c>
      <c r="D127" s="3" t="n">
        <v>494000</v>
      </c>
    </row>
    <row r="128" customFormat="false" ht="11.25" hidden="false" customHeight="false" outlineLevel="0" collapsed="false">
      <c r="A128" s="199" t="n">
        <v>35672</v>
      </c>
      <c r="B128" s="192" t="n">
        <v>35672</v>
      </c>
      <c r="C128" s="308" t="n">
        <f aca="false">IF(B128&lt;&gt;"",MONTH(B128),0)</f>
        <v>8</v>
      </c>
      <c r="D128" s="3" t="n">
        <v>411000</v>
      </c>
    </row>
    <row r="129" customFormat="false" ht="11.25" hidden="false" customHeight="false" outlineLevel="0" collapsed="false">
      <c r="A129" s="199" t="n">
        <v>35673</v>
      </c>
      <c r="B129" s="192" t="n">
        <v>35673</v>
      </c>
      <c r="C129" s="308" t="n">
        <f aca="false">IF(B129&lt;&gt;"",MONTH(B129),0)</f>
        <v>8</v>
      </c>
      <c r="D129" s="3" t="n">
        <v>447000</v>
      </c>
    </row>
    <row r="130" customFormat="false" ht="11.25" hidden="false" customHeight="false" outlineLevel="0" collapsed="false">
      <c r="A130" s="199" t="n">
        <v>35674</v>
      </c>
      <c r="B130" s="192" t="n">
        <v>35674</v>
      </c>
      <c r="C130" s="308" t="n">
        <f aca="false">IF(B130&lt;&gt;"",MONTH(B130),0)</f>
        <v>9</v>
      </c>
      <c r="D130" s="3" t="n">
        <v>448000</v>
      </c>
    </row>
    <row r="131" customFormat="false" ht="11.25" hidden="false" customHeight="false" outlineLevel="0" collapsed="false">
      <c r="A131" s="199" t="n">
        <v>35675</v>
      </c>
      <c r="B131" s="192" t="n">
        <v>35675</v>
      </c>
      <c r="C131" s="308" t="n">
        <f aca="false">IF(B131&lt;&gt;"",MONTH(B131),0)</f>
        <v>9</v>
      </c>
      <c r="D131" s="3" t="n">
        <v>431000</v>
      </c>
    </row>
    <row r="132" customFormat="false" ht="11.25" hidden="false" customHeight="false" outlineLevel="0" collapsed="false">
      <c r="A132" s="199" t="n">
        <v>35676</v>
      </c>
      <c r="B132" s="192" t="n">
        <v>35676</v>
      </c>
      <c r="C132" s="308" t="n">
        <f aca="false">IF(B132&lt;&gt;"",MONTH(B132),0)</f>
        <v>9</v>
      </c>
      <c r="D132" s="3" t="n">
        <v>460000</v>
      </c>
    </row>
    <row r="133" customFormat="false" ht="11.25" hidden="false" customHeight="false" outlineLevel="0" collapsed="false">
      <c r="A133" s="199" t="n">
        <v>35677</v>
      </c>
      <c r="B133" s="192" t="n">
        <v>35677</v>
      </c>
      <c r="C133" s="308" t="n">
        <f aca="false">IF(B133&lt;&gt;"",MONTH(B133),0)</f>
        <v>9</v>
      </c>
      <c r="D133" s="3" t="n">
        <v>430000</v>
      </c>
    </row>
    <row r="134" customFormat="false" ht="11.25" hidden="false" customHeight="false" outlineLevel="0" collapsed="false">
      <c r="A134" s="199" t="n">
        <v>35678</v>
      </c>
      <c r="B134" s="192" t="n">
        <v>35678</v>
      </c>
      <c r="C134" s="308" t="n">
        <f aca="false">IF(B134&lt;&gt;"",MONTH(B134),0)</f>
        <v>9</v>
      </c>
      <c r="D134" s="3" t="n">
        <v>451000</v>
      </c>
    </row>
    <row r="135" customFormat="false" ht="11.25" hidden="false" customHeight="false" outlineLevel="0" collapsed="false">
      <c r="A135" s="199" t="n">
        <v>35679</v>
      </c>
      <c r="B135" s="192" t="n">
        <v>35679</v>
      </c>
      <c r="C135" s="308" t="n">
        <f aca="false">IF(B135&lt;&gt;"",MONTH(B135),0)</f>
        <v>9</v>
      </c>
      <c r="D135" s="3" t="n">
        <v>517000</v>
      </c>
    </row>
    <row r="136" customFormat="false" ht="11.25" hidden="false" customHeight="false" outlineLevel="0" collapsed="false">
      <c r="A136" s="199" t="n">
        <v>35680</v>
      </c>
      <c r="B136" s="192" t="n">
        <v>35680</v>
      </c>
      <c r="C136" s="308" t="n">
        <f aca="false">IF(B136&lt;&gt;"",MONTH(B136),0)</f>
        <v>9</v>
      </c>
      <c r="D136" s="3" t="n">
        <v>490000</v>
      </c>
    </row>
    <row r="137" customFormat="false" ht="11.25" hidden="false" customHeight="false" outlineLevel="0" collapsed="false">
      <c r="A137" s="199" t="n">
        <v>35681</v>
      </c>
      <c r="B137" s="192" t="n">
        <v>35681</v>
      </c>
      <c r="C137" s="308" t="n">
        <f aca="false">IF(B137&lt;&gt;"",MONTH(B137),0)</f>
        <v>9</v>
      </c>
      <c r="D137" s="3" t="n">
        <v>415000</v>
      </c>
    </row>
    <row r="138" customFormat="false" ht="11.25" hidden="false" customHeight="false" outlineLevel="0" collapsed="false">
      <c r="A138" s="199" t="n">
        <v>35682</v>
      </c>
      <c r="B138" s="192" t="n">
        <v>35682</v>
      </c>
      <c r="C138" s="308" t="n">
        <f aca="false">IF(B138&lt;&gt;"",MONTH(B138),0)</f>
        <v>9</v>
      </c>
      <c r="D138" s="3" t="n">
        <v>440000</v>
      </c>
    </row>
    <row r="139" customFormat="false" ht="11.25" hidden="false" customHeight="false" outlineLevel="0" collapsed="false">
      <c r="A139" s="199" t="n">
        <v>35683</v>
      </c>
      <c r="B139" s="192" t="n">
        <v>35683</v>
      </c>
      <c r="C139" s="308" t="n">
        <f aca="false">IF(B139&lt;&gt;"",MONTH(B139),0)</f>
        <v>9</v>
      </c>
      <c r="D139" s="3" t="n">
        <v>463000</v>
      </c>
    </row>
    <row r="140" customFormat="false" ht="11.25" hidden="false" customHeight="false" outlineLevel="0" collapsed="false">
      <c r="A140" s="199" t="n">
        <v>35684</v>
      </c>
      <c r="B140" s="192" t="n">
        <v>35684</v>
      </c>
      <c r="C140" s="308" t="n">
        <f aca="false">IF(B140&lt;&gt;"",MONTH(B140),0)</f>
        <v>9</v>
      </c>
      <c r="D140" s="3" t="n">
        <v>350000</v>
      </c>
    </row>
    <row r="141" customFormat="false" ht="11.25" hidden="false" customHeight="false" outlineLevel="0" collapsed="false">
      <c r="A141" s="199" t="n">
        <v>35685</v>
      </c>
      <c r="B141" s="192" t="n">
        <v>35685</v>
      </c>
      <c r="C141" s="308" t="n">
        <f aca="false">IF(B141&lt;&gt;"",MONTH(B141),0)</f>
        <v>9</v>
      </c>
      <c r="D141" s="3" t="n">
        <v>256000</v>
      </c>
    </row>
    <row r="142" customFormat="false" ht="11.25" hidden="false" customHeight="false" outlineLevel="0" collapsed="false">
      <c r="A142" s="199" t="n">
        <v>35686</v>
      </c>
      <c r="B142" s="192" t="n">
        <v>35686</v>
      </c>
      <c r="C142" s="308" t="n">
        <f aca="false">IF(B142&lt;&gt;"",MONTH(B142),0)</f>
        <v>9</v>
      </c>
      <c r="D142" s="3" t="n">
        <v>460000</v>
      </c>
    </row>
    <row r="143" customFormat="false" ht="11.25" hidden="false" customHeight="false" outlineLevel="0" collapsed="false">
      <c r="A143" s="199" t="n">
        <v>35687</v>
      </c>
      <c r="B143" s="192" t="n">
        <v>35687</v>
      </c>
      <c r="C143" s="308" t="n">
        <f aca="false">IF(B143&lt;&gt;"",MONTH(B143),0)</f>
        <v>9</v>
      </c>
      <c r="D143" s="3" t="n">
        <v>388000</v>
      </c>
    </row>
    <row r="144" customFormat="false" ht="11.25" hidden="false" customHeight="false" outlineLevel="0" collapsed="false">
      <c r="A144" s="199" t="n">
        <v>35688</v>
      </c>
      <c r="B144" s="192" t="n">
        <v>35688</v>
      </c>
      <c r="C144" s="308" t="n">
        <f aca="false">IF(B144&lt;&gt;"",MONTH(B144),0)</f>
        <v>9</v>
      </c>
      <c r="D144" s="3" t="n">
        <v>409000</v>
      </c>
    </row>
    <row r="145" customFormat="false" ht="11.25" hidden="false" customHeight="false" outlineLevel="0" collapsed="false">
      <c r="A145" s="199" t="n">
        <v>35689</v>
      </c>
      <c r="B145" s="192" t="n">
        <v>35689</v>
      </c>
      <c r="C145" s="308" t="n">
        <f aca="false">IF(B145&lt;&gt;"",MONTH(B145),0)</f>
        <v>9</v>
      </c>
      <c r="D145" s="3" t="n">
        <v>437000</v>
      </c>
    </row>
    <row r="146" customFormat="false" ht="11.25" hidden="false" customHeight="false" outlineLevel="0" collapsed="false">
      <c r="A146" s="199" t="n">
        <v>35690</v>
      </c>
      <c r="B146" s="192" t="n">
        <v>35690</v>
      </c>
      <c r="C146" s="308" t="n">
        <f aca="false">IF(B146&lt;&gt;"",MONTH(B146),0)</f>
        <v>9</v>
      </c>
      <c r="D146" s="3" t="n">
        <v>457000</v>
      </c>
    </row>
    <row r="147" customFormat="false" ht="11.25" hidden="false" customHeight="false" outlineLevel="0" collapsed="false">
      <c r="A147" s="199" t="n">
        <v>35691</v>
      </c>
      <c r="B147" s="192" t="n">
        <v>35691</v>
      </c>
      <c r="C147" s="308" t="n">
        <f aca="false">IF(B147&lt;&gt;"",MONTH(B147),0)</f>
        <v>9</v>
      </c>
      <c r="D147" s="3" t="n">
        <v>490000</v>
      </c>
    </row>
    <row r="148" customFormat="false" ht="11.25" hidden="false" customHeight="false" outlineLevel="0" collapsed="false">
      <c r="A148" s="199" t="n">
        <v>35692</v>
      </c>
      <c r="B148" s="192" t="n">
        <v>35692</v>
      </c>
      <c r="C148" s="308" t="n">
        <f aca="false">IF(B148&lt;&gt;"",MONTH(B148),0)</f>
        <v>9</v>
      </c>
      <c r="D148" s="3" t="n">
        <v>387000</v>
      </c>
    </row>
    <row r="149" customFormat="false" ht="11.25" hidden="false" customHeight="false" outlineLevel="0" collapsed="false">
      <c r="A149" s="199" t="n">
        <v>35693</v>
      </c>
      <c r="B149" s="192" t="n">
        <v>35693</v>
      </c>
      <c r="C149" s="308" t="n">
        <f aca="false">IF(B149&lt;&gt;"",MONTH(B149),0)</f>
        <v>9</v>
      </c>
      <c r="D149" s="3" t="n">
        <v>465000</v>
      </c>
    </row>
    <row r="150" customFormat="false" ht="11.25" hidden="false" customHeight="false" outlineLevel="0" collapsed="false">
      <c r="A150" s="199" t="n">
        <v>35694</v>
      </c>
      <c r="B150" s="192" t="n">
        <v>35694</v>
      </c>
      <c r="C150" s="308" t="n">
        <f aca="false">IF(B150&lt;&gt;"",MONTH(B150),0)</f>
        <v>9</v>
      </c>
      <c r="D150" s="3" t="n">
        <v>482000</v>
      </c>
    </row>
    <row r="151" customFormat="false" ht="11.25" hidden="false" customHeight="false" outlineLevel="0" collapsed="false">
      <c r="A151" s="199" t="n">
        <v>35695</v>
      </c>
      <c r="B151" s="192" t="n">
        <v>35695</v>
      </c>
      <c r="C151" s="308" t="n">
        <f aca="false">IF(B151&lt;&gt;"",MONTH(B151),0)</f>
        <v>9</v>
      </c>
      <c r="D151" s="3" t="n">
        <v>431000</v>
      </c>
    </row>
    <row r="152" customFormat="false" ht="11.25" hidden="false" customHeight="false" outlineLevel="0" collapsed="false">
      <c r="A152" s="199" t="n">
        <v>35696</v>
      </c>
      <c r="B152" s="192" t="n">
        <v>35696</v>
      </c>
      <c r="C152" s="308" t="n">
        <f aca="false">IF(B152&lt;&gt;"",MONTH(B152),0)</f>
        <v>9</v>
      </c>
      <c r="D152" s="3" t="n">
        <v>370000</v>
      </c>
    </row>
    <row r="153" customFormat="false" ht="11.25" hidden="false" customHeight="false" outlineLevel="0" collapsed="false">
      <c r="A153" s="199" t="n">
        <v>35697</v>
      </c>
      <c r="B153" s="192" t="n">
        <v>35697</v>
      </c>
      <c r="C153" s="308" t="n">
        <f aca="false">IF(B153&lt;&gt;"",MONTH(B153),0)</f>
        <v>9</v>
      </c>
      <c r="D153" s="3" t="n">
        <v>253000</v>
      </c>
    </row>
    <row r="154" customFormat="false" ht="11.25" hidden="false" customHeight="false" outlineLevel="0" collapsed="false">
      <c r="A154" s="199" t="n">
        <v>35698</v>
      </c>
      <c r="B154" s="192" t="n">
        <v>35698</v>
      </c>
      <c r="C154" s="308" t="n">
        <f aca="false">IF(B154&lt;&gt;"",MONTH(B154),0)</f>
        <v>9</v>
      </c>
      <c r="D154" s="3" t="n">
        <v>335000</v>
      </c>
    </row>
    <row r="155" customFormat="false" ht="11.25" hidden="false" customHeight="false" outlineLevel="0" collapsed="false">
      <c r="A155" s="199" t="n">
        <v>35699</v>
      </c>
      <c r="B155" s="192" t="n">
        <v>35699</v>
      </c>
      <c r="C155" s="308" t="n">
        <f aca="false">IF(B155&lt;&gt;"",MONTH(B155),0)</f>
        <v>9</v>
      </c>
      <c r="D155" s="3" t="n">
        <v>398000</v>
      </c>
    </row>
    <row r="156" customFormat="false" ht="11.25" hidden="false" customHeight="false" outlineLevel="0" collapsed="false">
      <c r="A156" s="199" t="n">
        <v>35700</v>
      </c>
      <c r="B156" s="192" t="n">
        <v>35700</v>
      </c>
      <c r="C156" s="308" t="n">
        <f aca="false">IF(B156&lt;&gt;"",MONTH(B156),0)</f>
        <v>9</v>
      </c>
      <c r="D156" s="3" t="n">
        <v>482000</v>
      </c>
    </row>
    <row r="157" customFormat="false" ht="11.25" hidden="false" customHeight="false" outlineLevel="0" collapsed="false">
      <c r="A157" s="199" t="n">
        <v>35701</v>
      </c>
      <c r="B157" s="192" t="n">
        <v>35701</v>
      </c>
      <c r="C157" s="308" t="n">
        <f aca="false">IF(B157&lt;&gt;"",MONTH(B157),0)</f>
        <v>9</v>
      </c>
      <c r="D157" s="3" t="n">
        <v>496000</v>
      </c>
    </row>
    <row r="158" customFormat="false" ht="11.25" hidden="false" customHeight="false" outlineLevel="0" collapsed="false">
      <c r="A158" s="199" t="n">
        <v>35702</v>
      </c>
      <c r="B158" s="192" t="n">
        <v>35702</v>
      </c>
      <c r="C158" s="308" t="n">
        <f aca="false">IF(B158&lt;&gt;"",MONTH(B158),0)</f>
        <v>9</v>
      </c>
      <c r="D158" s="3" t="n">
        <v>246000</v>
      </c>
    </row>
    <row r="159" customFormat="false" ht="11.25" hidden="false" customHeight="false" outlineLevel="0" collapsed="false">
      <c r="A159" s="199" t="n">
        <v>35703</v>
      </c>
      <c r="B159" s="192" t="n">
        <v>35703</v>
      </c>
      <c r="C159" s="308" t="n">
        <f aca="false">IF(B159&lt;&gt;"",MONTH(B159),0)</f>
        <v>9</v>
      </c>
      <c r="D159" s="3" t="n">
        <v>253000</v>
      </c>
    </row>
    <row r="160" customFormat="false" ht="11.25" hidden="false" customHeight="false" outlineLevel="0" collapsed="false">
      <c r="A160" s="199" t="n">
        <v>35704</v>
      </c>
      <c r="B160" s="192" t="n">
        <v>35704</v>
      </c>
      <c r="C160" s="308" t="n">
        <f aca="false">IF(B160&lt;&gt;"",MONTH(B160),0)</f>
        <v>10</v>
      </c>
      <c r="D160" s="3" t="n">
        <v>229000</v>
      </c>
    </row>
    <row r="161" customFormat="false" ht="11.25" hidden="false" customHeight="false" outlineLevel="0" collapsed="false">
      <c r="A161" s="199" t="n">
        <v>35705</v>
      </c>
      <c r="B161" s="192" t="n">
        <v>35705</v>
      </c>
      <c r="C161" s="308" t="n">
        <f aca="false">IF(B161&lt;&gt;"",MONTH(B161),0)</f>
        <v>10</v>
      </c>
      <c r="D161" s="3" t="n">
        <v>322000</v>
      </c>
    </row>
    <row r="162" customFormat="false" ht="11.25" hidden="false" customHeight="false" outlineLevel="0" collapsed="false">
      <c r="A162" s="199" t="n">
        <v>35706</v>
      </c>
      <c r="B162" s="192" t="n">
        <v>35706</v>
      </c>
      <c r="C162" s="308" t="n">
        <f aca="false">IF(B162&lt;&gt;"",MONTH(B162),0)</f>
        <v>10</v>
      </c>
      <c r="D162" s="3" t="n">
        <v>379000</v>
      </c>
    </row>
    <row r="163" customFormat="false" ht="11.25" hidden="false" customHeight="false" outlineLevel="0" collapsed="false">
      <c r="A163" s="199" t="n">
        <v>35707</v>
      </c>
      <c r="B163" s="192" t="n">
        <v>35707</v>
      </c>
      <c r="C163" s="308" t="n">
        <f aca="false">IF(B163&lt;&gt;"",MONTH(B163),0)</f>
        <v>10</v>
      </c>
      <c r="D163" s="3" t="n">
        <v>309000</v>
      </c>
    </row>
    <row r="164" customFormat="false" ht="11.25" hidden="false" customHeight="false" outlineLevel="0" collapsed="false">
      <c r="A164" s="199" t="n">
        <v>35708</v>
      </c>
      <c r="B164" s="192" t="n">
        <v>35708</v>
      </c>
      <c r="C164" s="308" t="n">
        <f aca="false">IF(B164&lt;&gt;"",MONTH(B164),0)</f>
        <v>10</v>
      </c>
      <c r="D164" s="3" t="n">
        <v>392000</v>
      </c>
    </row>
    <row r="165" customFormat="false" ht="11.25" hidden="false" customHeight="false" outlineLevel="0" collapsed="false">
      <c r="A165" s="199" t="n">
        <v>35709</v>
      </c>
      <c r="B165" s="192" t="n">
        <v>35709</v>
      </c>
      <c r="C165" s="308" t="n">
        <f aca="false">IF(B165&lt;&gt;"",MONTH(B165),0)</f>
        <v>10</v>
      </c>
      <c r="D165" s="3" t="n">
        <v>422000</v>
      </c>
    </row>
    <row r="166" customFormat="false" ht="11.25" hidden="false" customHeight="false" outlineLevel="0" collapsed="false">
      <c r="A166" s="199" t="n">
        <v>35710</v>
      </c>
      <c r="B166" s="192" t="n">
        <v>35710</v>
      </c>
      <c r="C166" s="308" t="n">
        <f aca="false">IF(B166&lt;&gt;"",MONTH(B166),0)</f>
        <v>10</v>
      </c>
      <c r="D166" s="3" t="n">
        <v>481000</v>
      </c>
    </row>
    <row r="167" customFormat="false" ht="11.25" hidden="false" customHeight="false" outlineLevel="0" collapsed="false">
      <c r="A167" s="199" t="n">
        <v>35711</v>
      </c>
      <c r="B167" s="192" t="n">
        <v>35711</v>
      </c>
      <c r="C167" s="308" t="n">
        <f aca="false">IF(B167&lt;&gt;"",MONTH(B167),0)</f>
        <v>10</v>
      </c>
      <c r="D167" s="3" t="n">
        <v>504000</v>
      </c>
    </row>
    <row r="168" customFormat="false" ht="11.25" hidden="false" customHeight="false" outlineLevel="0" collapsed="false">
      <c r="A168" s="199" t="n">
        <v>35712</v>
      </c>
      <c r="B168" s="192" t="n">
        <v>35712</v>
      </c>
      <c r="C168" s="308" t="n">
        <f aca="false">IF(B168&lt;&gt;"",MONTH(B168),0)</f>
        <v>10</v>
      </c>
      <c r="D168" s="3" t="n">
        <v>498000</v>
      </c>
    </row>
    <row r="169" customFormat="false" ht="11.25" hidden="false" customHeight="false" outlineLevel="0" collapsed="false">
      <c r="A169" s="199" t="n">
        <v>35713</v>
      </c>
      <c r="B169" s="192" t="n">
        <v>35713</v>
      </c>
      <c r="C169" s="308" t="n">
        <f aca="false">IF(B169&lt;&gt;"",MONTH(B169),0)</f>
        <v>10</v>
      </c>
      <c r="D169" s="3" t="n">
        <v>455000</v>
      </c>
    </row>
    <row r="170" customFormat="false" ht="11.25" hidden="false" customHeight="false" outlineLevel="0" collapsed="false">
      <c r="A170" s="199" t="n">
        <v>35714</v>
      </c>
      <c r="B170" s="192" t="n">
        <v>35714</v>
      </c>
      <c r="C170" s="308" t="n">
        <f aca="false">IF(B170&lt;&gt;"",MONTH(B170),0)</f>
        <v>10</v>
      </c>
      <c r="D170" s="3" t="n">
        <v>478000</v>
      </c>
    </row>
    <row r="171" customFormat="false" ht="11.25" hidden="false" customHeight="false" outlineLevel="0" collapsed="false">
      <c r="A171" s="199" t="n">
        <v>35715</v>
      </c>
      <c r="B171" s="192" t="n">
        <v>35715</v>
      </c>
      <c r="C171" s="308" t="n">
        <f aca="false">IF(B171&lt;&gt;"",MONTH(B171),0)</f>
        <v>10</v>
      </c>
      <c r="D171" s="3" t="n">
        <v>461000</v>
      </c>
    </row>
    <row r="172" customFormat="false" ht="11.25" hidden="false" customHeight="false" outlineLevel="0" collapsed="false">
      <c r="A172" s="199" t="n">
        <v>35716</v>
      </c>
      <c r="B172" s="192" t="n">
        <v>35716</v>
      </c>
      <c r="C172" s="308" t="n">
        <f aca="false">IF(B172&lt;&gt;"",MONTH(B172),0)</f>
        <v>10</v>
      </c>
      <c r="D172" s="3" t="n">
        <v>474000</v>
      </c>
    </row>
    <row r="173" customFormat="false" ht="11.25" hidden="false" customHeight="false" outlineLevel="0" collapsed="false">
      <c r="A173" s="199" t="n">
        <v>35717</v>
      </c>
      <c r="B173" s="192" t="n">
        <v>35717</v>
      </c>
      <c r="C173" s="308" t="n">
        <f aca="false">IF(B173&lt;&gt;"",MONTH(B173),0)</f>
        <v>10</v>
      </c>
      <c r="D173" s="3" t="n">
        <v>491000</v>
      </c>
    </row>
    <row r="174" customFormat="false" ht="11.25" hidden="false" customHeight="false" outlineLevel="0" collapsed="false">
      <c r="A174" s="199" t="n">
        <v>35718</v>
      </c>
      <c r="B174" s="192" t="n">
        <v>35718</v>
      </c>
      <c r="C174" s="308" t="n">
        <f aca="false">IF(B174&lt;&gt;"",MONTH(B174),0)</f>
        <v>10</v>
      </c>
      <c r="D174" s="3" t="n">
        <v>480000</v>
      </c>
    </row>
    <row r="175" customFormat="false" ht="11.25" hidden="false" customHeight="false" outlineLevel="0" collapsed="false">
      <c r="A175" s="199" t="n">
        <v>35719</v>
      </c>
      <c r="B175" s="192" t="n">
        <v>35719</v>
      </c>
      <c r="C175" s="308" t="n">
        <f aca="false">IF(B175&lt;&gt;"",MONTH(B175),0)</f>
        <v>10</v>
      </c>
      <c r="D175" s="3" t="n">
        <v>491000</v>
      </c>
    </row>
    <row r="176" customFormat="false" ht="11.25" hidden="false" customHeight="false" outlineLevel="0" collapsed="false">
      <c r="A176" s="199" t="n">
        <v>35720</v>
      </c>
      <c r="B176" s="192" t="n">
        <v>35720</v>
      </c>
      <c r="C176" s="308" t="n">
        <f aca="false">IF(B176&lt;&gt;"",MONTH(B176),0)</f>
        <v>10</v>
      </c>
      <c r="D176" s="3" t="n">
        <v>482000</v>
      </c>
    </row>
    <row r="177" customFormat="false" ht="11.25" hidden="false" customHeight="false" outlineLevel="0" collapsed="false">
      <c r="A177" s="199" t="n">
        <v>35721</v>
      </c>
      <c r="B177" s="192" t="n">
        <v>35721</v>
      </c>
      <c r="C177" s="308" t="n">
        <f aca="false">IF(B177&lt;&gt;"",MONTH(B177),0)</f>
        <v>10</v>
      </c>
      <c r="D177" s="3" t="n">
        <v>385000</v>
      </c>
    </row>
    <row r="178" customFormat="false" ht="11.25" hidden="false" customHeight="false" outlineLevel="0" collapsed="false">
      <c r="A178" s="199" t="n">
        <v>35722</v>
      </c>
      <c r="B178" s="192" t="n">
        <v>35722</v>
      </c>
      <c r="C178" s="308" t="n">
        <f aca="false">IF(B178&lt;&gt;"",MONTH(B178),0)</f>
        <v>10</v>
      </c>
      <c r="D178" s="3" t="n">
        <v>386000</v>
      </c>
    </row>
    <row r="179" customFormat="false" ht="11.25" hidden="false" customHeight="false" outlineLevel="0" collapsed="false">
      <c r="A179" s="199" t="n">
        <v>35723</v>
      </c>
      <c r="B179" s="192" t="n">
        <v>35723</v>
      </c>
      <c r="C179" s="308" t="n">
        <f aca="false">IF(B179&lt;&gt;"",MONTH(B179),0)</f>
        <v>10</v>
      </c>
      <c r="D179" s="3" t="n">
        <v>471000</v>
      </c>
    </row>
    <row r="180" customFormat="false" ht="11.25" hidden="false" customHeight="false" outlineLevel="0" collapsed="false">
      <c r="A180" s="199" t="n">
        <v>35724</v>
      </c>
      <c r="B180" s="192" t="n">
        <v>35724</v>
      </c>
      <c r="C180" s="308" t="n">
        <f aca="false">IF(B180&lt;&gt;"",MONTH(B180),0)</f>
        <v>10</v>
      </c>
      <c r="D180" s="3" t="n">
        <v>482000</v>
      </c>
    </row>
    <row r="181" customFormat="false" ht="11.25" hidden="false" customHeight="false" outlineLevel="0" collapsed="false">
      <c r="A181" s="199" t="n">
        <v>35725</v>
      </c>
      <c r="B181" s="192" t="n">
        <v>35725</v>
      </c>
      <c r="C181" s="308" t="n">
        <f aca="false">IF(B181&lt;&gt;"",MONTH(B181),0)</f>
        <v>10</v>
      </c>
      <c r="D181" s="3" t="n">
        <v>460000</v>
      </c>
    </row>
    <row r="182" customFormat="false" ht="11.25" hidden="false" customHeight="false" outlineLevel="0" collapsed="false">
      <c r="A182" s="199" t="n">
        <v>35726</v>
      </c>
      <c r="B182" s="192" t="n">
        <v>35726</v>
      </c>
      <c r="C182" s="308" t="n">
        <f aca="false">IF(B182&lt;&gt;"",MONTH(B182),0)</f>
        <v>10</v>
      </c>
      <c r="D182" s="3" t="n">
        <v>502000</v>
      </c>
    </row>
    <row r="183" customFormat="false" ht="11.25" hidden="false" customHeight="false" outlineLevel="0" collapsed="false">
      <c r="A183" s="199" t="n">
        <v>35727</v>
      </c>
      <c r="B183" s="192" t="n">
        <v>35727</v>
      </c>
      <c r="C183" s="308" t="n">
        <f aca="false">IF(B183&lt;&gt;"",MONTH(B183),0)</f>
        <v>10</v>
      </c>
      <c r="D183" s="3" t="n">
        <v>467000</v>
      </c>
    </row>
    <row r="184" customFormat="false" ht="11.25" hidden="false" customHeight="false" outlineLevel="0" collapsed="false">
      <c r="A184" s="199" t="n">
        <v>35728</v>
      </c>
      <c r="B184" s="192" t="n">
        <v>35728</v>
      </c>
      <c r="C184" s="308" t="n">
        <f aca="false">IF(B184&lt;&gt;"",MONTH(B184),0)</f>
        <v>10</v>
      </c>
      <c r="D184" s="3" t="n">
        <v>430000</v>
      </c>
    </row>
    <row r="185" customFormat="false" ht="11.25" hidden="false" customHeight="false" outlineLevel="0" collapsed="false">
      <c r="A185" s="199" t="n">
        <v>35729</v>
      </c>
      <c r="B185" s="192" t="n">
        <v>35729</v>
      </c>
      <c r="C185" s="308" t="n">
        <f aca="false">IF(B185&lt;&gt;"",MONTH(B185),0)</f>
        <v>10</v>
      </c>
      <c r="D185" s="3" t="n">
        <v>425000</v>
      </c>
    </row>
    <row r="186" customFormat="false" ht="11.25" hidden="false" customHeight="false" outlineLevel="0" collapsed="false">
      <c r="A186" s="199" t="n">
        <v>35730</v>
      </c>
      <c r="B186" s="192" t="n">
        <v>35730</v>
      </c>
      <c r="C186" s="308" t="n">
        <f aca="false">IF(B186&lt;&gt;"",MONTH(B186),0)</f>
        <v>10</v>
      </c>
      <c r="D186" s="3" t="n">
        <v>487000</v>
      </c>
    </row>
    <row r="187" customFormat="false" ht="11.25" hidden="false" customHeight="false" outlineLevel="0" collapsed="false">
      <c r="A187" s="199" t="n">
        <v>35731</v>
      </c>
      <c r="B187" s="192" t="n">
        <v>35731</v>
      </c>
      <c r="C187" s="308" t="n">
        <f aca="false">IF(B187&lt;&gt;"",MONTH(B187),0)</f>
        <v>10</v>
      </c>
      <c r="D187" s="3" t="n">
        <v>497000</v>
      </c>
    </row>
    <row r="188" customFormat="false" ht="11.25" hidden="false" customHeight="false" outlineLevel="0" collapsed="false">
      <c r="A188" s="199" t="n">
        <v>35732</v>
      </c>
      <c r="B188" s="192" t="n">
        <v>35732</v>
      </c>
      <c r="C188" s="308" t="n">
        <f aca="false">IF(B188&lt;&gt;"",MONTH(B188),0)</f>
        <v>10</v>
      </c>
      <c r="D188" s="3" t="n">
        <v>503000</v>
      </c>
    </row>
    <row r="189" customFormat="false" ht="11.25" hidden="false" customHeight="false" outlineLevel="0" collapsed="false">
      <c r="A189" s="199" t="n">
        <v>35733</v>
      </c>
      <c r="B189" s="192" t="n">
        <v>35733</v>
      </c>
      <c r="C189" s="308" t="n">
        <f aca="false">IF(B189&lt;&gt;"",MONTH(B189),0)</f>
        <v>10</v>
      </c>
      <c r="D189" s="3" t="n">
        <v>499000</v>
      </c>
    </row>
    <row r="190" customFormat="false" ht="11.25" hidden="false" customHeight="false" outlineLevel="0" collapsed="false">
      <c r="A190" s="199" t="n">
        <v>35734</v>
      </c>
      <c r="B190" s="192" t="n">
        <v>35734</v>
      </c>
      <c r="C190" s="308" t="n">
        <f aca="false">IF(B190&lt;&gt;"",MONTH(B190),0)</f>
        <v>10</v>
      </c>
      <c r="D190" s="3" t="n">
        <v>499000</v>
      </c>
    </row>
    <row r="191" customFormat="false" ht="11.25" hidden="false" customHeight="false" outlineLevel="0" collapsed="false">
      <c r="A191" s="199" t="n">
        <v>35735</v>
      </c>
      <c r="B191" s="192" t="n">
        <v>35735</v>
      </c>
      <c r="C191" s="308" t="n">
        <f aca="false">IF(B191&lt;&gt;"",MONTH(B191),0)</f>
        <v>11</v>
      </c>
      <c r="D191" s="3" t="n">
        <v>400000</v>
      </c>
    </row>
    <row r="192" customFormat="false" ht="11.25" hidden="false" customHeight="false" outlineLevel="0" collapsed="false">
      <c r="A192" s="199" t="n">
        <v>35736</v>
      </c>
      <c r="B192" s="192" t="n">
        <v>35736</v>
      </c>
      <c r="C192" s="308" t="n">
        <f aca="false">IF(B192&lt;&gt;"",MONTH(B192),0)</f>
        <v>11</v>
      </c>
      <c r="D192" s="3" t="n">
        <v>469000</v>
      </c>
    </row>
    <row r="193" customFormat="false" ht="11.25" hidden="false" customHeight="false" outlineLevel="0" collapsed="false">
      <c r="A193" s="199" t="n">
        <v>35737</v>
      </c>
      <c r="B193" s="192" t="n">
        <v>35737</v>
      </c>
      <c r="C193" s="308" t="n">
        <f aca="false">IF(B193&lt;&gt;"",MONTH(B193),0)</f>
        <v>11</v>
      </c>
      <c r="D193" s="3" t="n">
        <v>520000</v>
      </c>
    </row>
    <row r="194" customFormat="false" ht="11.25" hidden="false" customHeight="false" outlineLevel="0" collapsed="false">
      <c r="A194" s="199" t="n">
        <v>35738</v>
      </c>
      <c r="B194" s="192" t="n">
        <v>35738</v>
      </c>
      <c r="C194" s="308" t="n">
        <f aca="false">IF(B194&lt;&gt;"",MONTH(B194),0)</f>
        <v>11</v>
      </c>
      <c r="D194" s="3" t="n">
        <v>507000</v>
      </c>
    </row>
    <row r="195" customFormat="false" ht="11.25" hidden="false" customHeight="false" outlineLevel="0" collapsed="false">
      <c r="A195" s="199" t="n">
        <v>35739</v>
      </c>
      <c r="B195" s="192" t="n">
        <v>35739</v>
      </c>
      <c r="C195" s="308" t="n">
        <f aca="false">IF(B195&lt;&gt;"",MONTH(B195),0)</f>
        <v>11</v>
      </c>
      <c r="D195" s="3" t="n">
        <v>489000</v>
      </c>
    </row>
    <row r="196" customFormat="false" ht="11.25" hidden="false" customHeight="false" outlineLevel="0" collapsed="false">
      <c r="A196" s="199" t="n">
        <v>35740</v>
      </c>
      <c r="B196" s="192" t="n">
        <v>35740</v>
      </c>
      <c r="C196" s="308" t="n">
        <f aca="false">IF(B196&lt;&gt;"",MONTH(B196),0)</f>
        <v>11</v>
      </c>
      <c r="D196" s="3" t="n">
        <v>433000</v>
      </c>
    </row>
    <row r="197" customFormat="false" ht="11.25" hidden="false" customHeight="false" outlineLevel="0" collapsed="false">
      <c r="A197" s="199" t="n">
        <v>35741</v>
      </c>
      <c r="B197" s="192" t="n">
        <v>35741</v>
      </c>
      <c r="C197" s="308" t="n">
        <f aca="false">IF(B197&lt;&gt;"",MONTH(B197),0)</f>
        <v>11</v>
      </c>
      <c r="D197" s="3" t="n">
        <v>443000</v>
      </c>
    </row>
    <row r="198" customFormat="false" ht="11.25" hidden="false" customHeight="false" outlineLevel="0" collapsed="false">
      <c r="A198" s="199" t="n">
        <v>35742</v>
      </c>
      <c r="B198" s="192" t="n">
        <v>35742</v>
      </c>
      <c r="C198" s="308" t="n">
        <f aca="false">IF(B198&lt;&gt;"",MONTH(B198),0)</f>
        <v>11</v>
      </c>
      <c r="D198" s="3" t="n">
        <v>440000</v>
      </c>
    </row>
    <row r="199" customFormat="false" ht="11.25" hidden="false" customHeight="false" outlineLevel="0" collapsed="false">
      <c r="A199" s="199" t="n">
        <v>35743</v>
      </c>
      <c r="B199" s="192" t="n">
        <v>35743</v>
      </c>
      <c r="C199" s="308" t="n">
        <f aca="false">IF(B199&lt;&gt;"",MONTH(B199),0)</f>
        <v>11</v>
      </c>
      <c r="D199" s="3" t="n">
        <v>441000</v>
      </c>
    </row>
    <row r="200" customFormat="false" ht="11.25" hidden="false" customHeight="false" outlineLevel="0" collapsed="false">
      <c r="A200" s="199" t="n">
        <v>35744</v>
      </c>
      <c r="B200" s="192" t="n">
        <v>35744</v>
      </c>
      <c r="C200" s="308" t="n">
        <f aca="false">IF(B200&lt;&gt;"",MONTH(B200),0)</f>
        <v>11</v>
      </c>
      <c r="D200" s="3" t="n">
        <v>433000</v>
      </c>
    </row>
    <row r="201" customFormat="false" ht="11.25" hidden="false" customHeight="false" outlineLevel="0" collapsed="false">
      <c r="A201" s="199" t="n">
        <v>35745</v>
      </c>
      <c r="B201" s="192" t="n">
        <v>35745</v>
      </c>
      <c r="C201" s="308" t="n">
        <f aca="false">IF(B201&lt;&gt;"",MONTH(B201),0)</f>
        <v>11</v>
      </c>
      <c r="D201" s="3" t="n">
        <v>472000</v>
      </c>
    </row>
    <row r="202" customFormat="false" ht="11.25" hidden="false" customHeight="false" outlineLevel="0" collapsed="false">
      <c r="A202" s="199" t="n">
        <v>35746</v>
      </c>
      <c r="B202" s="192" t="n">
        <v>35746</v>
      </c>
      <c r="C202" s="308" t="n">
        <f aca="false">IF(B202&lt;&gt;"",MONTH(B202),0)</f>
        <v>11</v>
      </c>
      <c r="D202" s="3" t="n">
        <v>439000</v>
      </c>
    </row>
    <row r="203" customFormat="false" ht="11.25" hidden="false" customHeight="false" outlineLevel="0" collapsed="false">
      <c r="A203" s="199" t="n">
        <v>35747</v>
      </c>
      <c r="B203" s="192" t="n">
        <v>35747</v>
      </c>
      <c r="C203" s="308" t="n">
        <f aca="false">IF(B203&lt;&gt;"",MONTH(B203),0)</f>
        <v>11</v>
      </c>
      <c r="D203" s="3" t="n">
        <v>488000</v>
      </c>
    </row>
    <row r="204" customFormat="false" ht="11.25" hidden="false" customHeight="false" outlineLevel="0" collapsed="false">
      <c r="A204" s="199" t="n">
        <v>35748</v>
      </c>
      <c r="B204" s="192" t="n">
        <v>35748</v>
      </c>
      <c r="C204" s="308" t="n">
        <f aca="false">IF(B204&lt;&gt;"",MONTH(B204),0)</f>
        <v>11</v>
      </c>
      <c r="D204" s="3" t="n">
        <v>489000</v>
      </c>
    </row>
    <row r="205" customFormat="false" ht="11.25" hidden="false" customHeight="false" outlineLevel="0" collapsed="false">
      <c r="A205" s="199" t="n">
        <v>35749</v>
      </c>
      <c r="B205" s="192" t="n">
        <v>35749</v>
      </c>
      <c r="C205" s="308" t="n">
        <f aca="false">IF(B205&lt;&gt;"",MONTH(B205),0)</f>
        <v>11</v>
      </c>
      <c r="D205" s="3" t="n">
        <v>481000</v>
      </c>
    </row>
    <row r="206" customFormat="false" ht="11.25" hidden="false" customHeight="false" outlineLevel="0" collapsed="false">
      <c r="A206" s="199" t="n">
        <v>35750</v>
      </c>
      <c r="B206" s="192" t="n">
        <v>35750</v>
      </c>
      <c r="C206" s="308" t="n">
        <f aca="false">IF(B206&lt;&gt;"",MONTH(B206),0)</f>
        <v>11</v>
      </c>
      <c r="D206" s="3" t="n">
        <v>448000</v>
      </c>
    </row>
    <row r="207" customFormat="false" ht="11.25" hidden="false" customHeight="false" outlineLevel="0" collapsed="false">
      <c r="A207" s="199" t="n">
        <v>35751</v>
      </c>
      <c r="B207" s="192" t="n">
        <v>35751</v>
      </c>
      <c r="C207" s="308" t="n">
        <f aca="false">IF(B207&lt;&gt;"",MONTH(B207),0)</f>
        <v>11</v>
      </c>
      <c r="D207" s="3" t="n">
        <v>483000</v>
      </c>
    </row>
    <row r="208" customFormat="false" ht="11.25" hidden="false" customHeight="false" outlineLevel="0" collapsed="false">
      <c r="A208" s="199" t="n">
        <v>35752</v>
      </c>
      <c r="B208" s="192" t="n">
        <v>35752</v>
      </c>
      <c r="C208" s="308" t="n">
        <f aca="false">IF(B208&lt;&gt;"",MONTH(B208),0)</f>
        <v>11</v>
      </c>
      <c r="D208" s="3" t="n">
        <v>443000</v>
      </c>
    </row>
    <row r="209" customFormat="false" ht="11.25" hidden="false" customHeight="false" outlineLevel="0" collapsed="false">
      <c r="A209" s="199" t="n">
        <v>35753</v>
      </c>
      <c r="B209" s="192" t="n">
        <v>35753</v>
      </c>
      <c r="C209" s="308" t="n">
        <f aca="false">IF(B209&lt;&gt;"",MONTH(B209),0)</f>
        <v>11</v>
      </c>
      <c r="D209" s="3" t="n">
        <v>447000</v>
      </c>
    </row>
    <row r="210" customFormat="false" ht="11.25" hidden="false" customHeight="false" outlineLevel="0" collapsed="false">
      <c r="A210" s="199" t="n">
        <v>35754</v>
      </c>
      <c r="B210" s="192" t="n">
        <v>35754</v>
      </c>
      <c r="C210" s="308" t="n">
        <f aca="false">IF(B210&lt;&gt;"",MONTH(B210),0)</f>
        <v>11</v>
      </c>
      <c r="D210" s="3" t="n">
        <v>465000</v>
      </c>
    </row>
    <row r="211" customFormat="false" ht="11.25" hidden="false" customHeight="false" outlineLevel="0" collapsed="false">
      <c r="A211" s="199" t="n">
        <v>35755</v>
      </c>
      <c r="B211" s="192" t="n">
        <v>35755</v>
      </c>
      <c r="C211" s="308" t="n">
        <f aca="false">IF(B211&lt;&gt;"",MONTH(B211),0)</f>
        <v>11</v>
      </c>
      <c r="D211" s="3" t="n">
        <v>461000</v>
      </c>
    </row>
    <row r="212" customFormat="false" ht="11.25" hidden="false" customHeight="false" outlineLevel="0" collapsed="false">
      <c r="A212" s="199" t="n">
        <v>35756</v>
      </c>
      <c r="B212" s="192" t="n">
        <v>35756</v>
      </c>
      <c r="C212" s="308" t="n">
        <f aca="false">IF(B212&lt;&gt;"",MONTH(B212),0)</f>
        <v>11</v>
      </c>
      <c r="D212" s="3" t="n">
        <v>418000</v>
      </c>
    </row>
    <row r="213" customFormat="false" ht="11.25" hidden="false" customHeight="false" outlineLevel="0" collapsed="false">
      <c r="A213" s="199" t="n">
        <v>35757</v>
      </c>
      <c r="B213" s="192" t="n">
        <v>35757</v>
      </c>
      <c r="C213" s="308" t="n">
        <f aca="false">IF(B213&lt;&gt;"",MONTH(B213),0)</f>
        <v>11</v>
      </c>
      <c r="D213" s="3" t="n">
        <v>417000</v>
      </c>
    </row>
    <row r="214" customFormat="false" ht="11.25" hidden="false" customHeight="false" outlineLevel="0" collapsed="false">
      <c r="A214" s="199" t="n">
        <v>35758</v>
      </c>
      <c r="B214" s="192" t="n">
        <v>35758</v>
      </c>
      <c r="C214" s="308" t="n">
        <f aca="false">IF(B214&lt;&gt;"",MONTH(B214),0)</f>
        <v>11</v>
      </c>
      <c r="D214" s="3" t="n">
        <v>407000</v>
      </c>
    </row>
    <row r="215" customFormat="false" ht="11.25" hidden="false" customHeight="false" outlineLevel="0" collapsed="false">
      <c r="A215" s="199" t="n">
        <v>35759</v>
      </c>
      <c r="B215" s="192" t="n">
        <v>35759</v>
      </c>
      <c r="C215" s="308" t="n">
        <f aca="false">IF(B215&lt;&gt;"",MONTH(B215),0)</f>
        <v>11</v>
      </c>
      <c r="D215" s="3" t="n">
        <v>415000</v>
      </c>
    </row>
    <row r="216" customFormat="false" ht="11.25" hidden="false" customHeight="false" outlineLevel="0" collapsed="false">
      <c r="A216" s="199" t="n">
        <v>35760</v>
      </c>
      <c r="B216" s="192" t="n">
        <v>35760</v>
      </c>
      <c r="C216" s="308" t="n">
        <f aca="false">IF(B216&lt;&gt;"",MONTH(B216),0)</f>
        <v>11</v>
      </c>
      <c r="D216" s="3" t="n">
        <v>412000</v>
      </c>
    </row>
    <row r="217" customFormat="false" ht="11.25" hidden="false" customHeight="false" outlineLevel="0" collapsed="false">
      <c r="A217" s="199" t="n">
        <v>35761</v>
      </c>
      <c r="B217" s="192" t="n">
        <v>35761</v>
      </c>
      <c r="C217" s="308" t="n">
        <f aca="false">IF(B217&lt;&gt;"",MONTH(B217),0)</f>
        <v>11</v>
      </c>
      <c r="D217" s="3" t="n">
        <v>423000</v>
      </c>
    </row>
    <row r="218" customFormat="false" ht="11.25" hidden="false" customHeight="false" outlineLevel="0" collapsed="false">
      <c r="A218" s="199" t="n">
        <v>35762</v>
      </c>
      <c r="B218" s="192" t="n">
        <v>35762</v>
      </c>
      <c r="C218" s="308" t="n">
        <f aca="false">IF(B218&lt;&gt;"",MONTH(B218),0)</f>
        <v>11</v>
      </c>
      <c r="D218" s="3" t="n">
        <v>425000</v>
      </c>
    </row>
    <row r="219" customFormat="false" ht="11.25" hidden="false" customHeight="false" outlineLevel="0" collapsed="false">
      <c r="A219" s="199" t="n">
        <v>35763</v>
      </c>
      <c r="B219" s="192" t="n">
        <v>35763</v>
      </c>
      <c r="C219" s="308" t="n">
        <f aca="false">IF(B219&lt;&gt;"",MONTH(B219),0)</f>
        <v>11</v>
      </c>
      <c r="D219" s="3" t="n">
        <v>425000</v>
      </c>
    </row>
    <row r="220" customFormat="false" ht="11.25" hidden="false" customHeight="false" outlineLevel="0" collapsed="false">
      <c r="A220" s="199" t="n">
        <v>35764</v>
      </c>
      <c r="B220" s="192" t="n">
        <v>35764</v>
      </c>
      <c r="C220" s="308" t="n">
        <f aca="false">IF(B220&lt;&gt;"",MONTH(B220),0)</f>
        <v>11</v>
      </c>
      <c r="D220" s="3" t="n">
        <v>426000</v>
      </c>
    </row>
    <row r="221" customFormat="false" ht="11.25" hidden="false" customHeight="false" outlineLevel="0" collapsed="false">
      <c r="A221" s="199" t="n">
        <v>35765</v>
      </c>
      <c r="B221" s="192" t="n">
        <v>35765</v>
      </c>
      <c r="C221" s="308" t="n">
        <f aca="false">IF(B221&lt;&gt;"",MONTH(B221),0)</f>
        <v>12</v>
      </c>
      <c r="D221" s="3" t="n">
        <v>406000</v>
      </c>
    </row>
    <row r="222" customFormat="false" ht="11.25" hidden="false" customHeight="false" outlineLevel="0" collapsed="false">
      <c r="A222" s="199" t="n">
        <v>35766</v>
      </c>
      <c r="B222" s="192" t="n">
        <v>35766</v>
      </c>
      <c r="C222" s="308" t="n">
        <f aca="false">IF(B222&lt;&gt;"",MONTH(B222),0)</f>
        <v>12</v>
      </c>
      <c r="D222" s="3" t="n">
        <v>373000</v>
      </c>
    </row>
    <row r="223" customFormat="false" ht="11.25" hidden="false" customHeight="false" outlineLevel="0" collapsed="false">
      <c r="A223" s="199" t="n">
        <v>35767</v>
      </c>
      <c r="B223" s="192" t="n">
        <v>35767</v>
      </c>
      <c r="C223" s="308" t="n">
        <f aca="false">IF(B223&lt;&gt;"",MONTH(B223),0)</f>
        <v>12</v>
      </c>
      <c r="D223" s="3" t="n">
        <v>363000</v>
      </c>
    </row>
    <row r="224" customFormat="false" ht="11.25" hidden="false" customHeight="false" outlineLevel="0" collapsed="false">
      <c r="A224" s="199" t="n">
        <v>35768</v>
      </c>
      <c r="B224" s="192" t="n">
        <v>35768</v>
      </c>
      <c r="C224" s="308" t="n">
        <f aca="false">IF(B224&lt;&gt;"",MONTH(B224),0)</f>
        <v>12</v>
      </c>
      <c r="D224" s="3" t="n">
        <v>320000</v>
      </c>
    </row>
    <row r="225" customFormat="false" ht="11.25" hidden="false" customHeight="false" outlineLevel="0" collapsed="false">
      <c r="A225" s="199" t="n">
        <v>35769</v>
      </c>
      <c r="B225" s="192" t="n">
        <v>35769</v>
      </c>
      <c r="C225" s="308" t="n">
        <f aca="false">IF(B225&lt;&gt;"",MONTH(B225),0)</f>
        <v>12</v>
      </c>
      <c r="D225" s="3" t="n">
        <v>312000</v>
      </c>
    </row>
    <row r="226" customFormat="false" ht="11.25" hidden="false" customHeight="false" outlineLevel="0" collapsed="false">
      <c r="A226" s="199" t="n">
        <v>35770</v>
      </c>
      <c r="B226" s="192" t="n">
        <v>35770</v>
      </c>
      <c r="C226" s="308" t="n">
        <f aca="false">IF(B226&lt;&gt;"",MONTH(B226),0)</f>
        <v>12</v>
      </c>
      <c r="D226" s="3" t="n">
        <v>309000</v>
      </c>
    </row>
    <row r="227" customFormat="false" ht="11.25" hidden="false" customHeight="false" outlineLevel="0" collapsed="false">
      <c r="A227" s="199" t="n">
        <v>35771</v>
      </c>
      <c r="B227" s="192" t="n">
        <v>35771</v>
      </c>
      <c r="C227" s="308" t="n">
        <f aca="false">IF(B227&lt;&gt;"",MONTH(B227),0)</f>
        <v>12</v>
      </c>
      <c r="D227" s="3" t="n">
        <v>318000</v>
      </c>
    </row>
    <row r="228" customFormat="false" ht="11.25" hidden="false" customHeight="false" outlineLevel="0" collapsed="false">
      <c r="A228" s="199" t="n">
        <v>35772</v>
      </c>
      <c r="B228" s="192" t="n">
        <v>35772</v>
      </c>
      <c r="C228" s="308" t="n">
        <f aca="false">IF(B228&lt;&gt;"",MONTH(B228),0)</f>
        <v>12</v>
      </c>
      <c r="D228" s="3" t="n">
        <v>317000</v>
      </c>
    </row>
    <row r="229" customFormat="false" ht="11.25" hidden="false" customHeight="false" outlineLevel="0" collapsed="false">
      <c r="A229" s="199" t="n">
        <v>35773</v>
      </c>
      <c r="B229" s="192" t="n">
        <v>35773</v>
      </c>
      <c r="C229" s="308" t="n">
        <f aca="false">IF(B229&lt;&gt;"",MONTH(B229),0)</f>
        <v>12</v>
      </c>
      <c r="D229" s="3" t="n">
        <v>269000</v>
      </c>
    </row>
    <row r="230" customFormat="false" ht="11.25" hidden="false" customHeight="false" outlineLevel="0" collapsed="false">
      <c r="A230" s="199" t="n">
        <v>35774</v>
      </c>
      <c r="B230" s="192" t="n">
        <v>35774</v>
      </c>
      <c r="C230" s="308" t="n">
        <f aca="false">IF(B230&lt;&gt;"",MONTH(B230),0)</f>
        <v>12</v>
      </c>
      <c r="D230" s="3" t="n">
        <v>266000</v>
      </c>
    </row>
    <row r="231" customFormat="false" ht="11.25" hidden="false" customHeight="false" outlineLevel="0" collapsed="false">
      <c r="A231" s="199" t="n">
        <v>35775</v>
      </c>
      <c r="B231" s="192" t="n">
        <v>35775</v>
      </c>
      <c r="C231" s="308" t="n">
        <f aca="false">IF(B231&lt;&gt;"",MONTH(B231),0)</f>
        <v>12</v>
      </c>
      <c r="D231" s="3" t="n">
        <v>257000</v>
      </c>
    </row>
    <row r="232" customFormat="false" ht="11.25" hidden="false" customHeight="false" outlineLevel="0" collapsed="false">
      <c r="A232" s="199" t="n">
        <v>35776</v>
      </c>
      <c r="B232" s="192" t="n">
        <v>35776</v>
      </c>
      <c r="C232" s="308" t="n">
        <f aca="false">IF(B232&lt;&gt;"",MONTH(B232),0)</f>
        <v>12</v>
      </c>
      <c r="D232" s="3" t="n">
        <v>275000</v>
      </c>
    </row>
    <row r="233" customFormat="false" ht="11.25" hidden="false" customHeight="false" outlineLevel="0" collapsed="false">
      <c r="A233" s="199" t="n">
        <v>35777</v>
      </c>
      <c r="B233" s="192" t="n">
        <v>35777</v>
      </c>
      <c r="C233" s="308" t="n">
        <f aca="false">IF(B233&lt;&gt;"",MONTH(B233),0)</f>
        <v>12</v>
      </c>
      <c r="D233" s="3" t="n">
        <v>347000</v>
      </c>
    </row>
    <row r="234" customFormat="false" ht="11.25" hidden="false" customHeight="false" outlineLevel="0" collapsed="false">
      <c r="A234" s="199" t="n">
        <v>35778</v>
      </c>
      <c r="B234" s="192" t="n">
        <v>35778</v>
      </c>
      <c r="C234" s="308" t="n">
        <f aca="false">IF(B234&lt;&gt;"",MONTH(B234),0)</f>
        <v>12</v>
      </c>
      <c r="D234" s="3" t="n">
        <v>336000</v>
      </c>
    </row>
    <row r="235" customFormat="false" ht="11.25" hidden="false" customHeight="false" outlineLevel="0" collapsed="false">
      <c r="A235" s="199" t="n">
        <v>35779</v>
      </c>
      <c r="B235" s="192" t="n">
        <v>35779</v>
      </c>
      <c r="C235" s="308" t="n">
        <f aca="false">IF(B235&lt;&gt;"",MONTH(B235),0)</f>
        <v>12</v>
      </c>
      <c r="D235" s="3" t="n">
        <v>285000</v>
      </c>
    </row>
    <row r="236" customFormat="false" ht="11.25" hidden="false" customHeight="false" outlineLevel="0" collapsed="false">
      <c r="A236" s="199" t="n">
        <v>35780</v>
      </c>
      <c r="B236" s="192" t="n">
        <v>35780</v>
      </c>
      <c r="C236" s="308" t="n">
        <f aca="false">IF(B236&lt;&gt;"",MONTH(B236),0)</f>
        <v>12</v>
      </c>
      <c r="D236" s="3" t="n">
        <v>291000</v>
      </c>
    </row>
    <row r="237" customFormat="false" ht="11.25" hidden="false" customHeight="false" outlineLevel="0" collapsed="false">
      <c r="A237" s="199" t="n">
        <v>35781</v>
      </c>
      <c r="B237" s="192" t="n">
        <v>35781</v>
      </c>
      <c r="C237" s="308" t="n">
        <f aca="false">IF(B237&lt;&gt;"",MONTH(B237),0)</f>
        <v>12</v>
      </c>
      <c r="D237" s="3" t="n">
        <v>347000</v>
      </c>
    </row>
    <row r="238" customFormat="false" ht="11.25" hidden="false" customHeight="false" outlineLevel="0" collapsed="false">
      <c r="A238" s="199" t="n">
        <v>35782</v>
      </c>
      <c r="B238" s="192" t="n">
        <v>35782</v>
      </c>
      <c r="C238" s="308" t="n">
        <f aca="false">IF(B238&lt;&gt;"",MONTH(B238),0)</f>
        <v>12</v>
      </c>
      <c r="D238" s="3" t="n">
        <v>347000</v>
      </c>
    </row>
    <row r="239" customFormat="false" ht="11.25" hidden="false" customHeight="false" outlineLevel="0" collapsed="false">
      <c r="A239" s="199" t="n">
        <v>35783</v>
      </c>
      <c r="B239" s="192" t="n">
        <v>35783</v>
      </c>
      <c r="C239" s="308" t="n">
        <f aca="false">IF(B239&lt;&gt;"",MONTH(B239),0)</f>
        <v>12</v>
      </c>
      <c r="D239" s="3" t="n">
        <v>283000</v>
      </c>
    </row>
    <row r="240" customFormat="false" ht="11.25" hidden="false" customHeight="false" outlineLevel="0" collapsed="false">
      <c r="A240" s="199" t="n">
        <v>35784</v>
      </c>
      <c r="B240" s="192" t="n">
        <v>35784</v>
      </c>
      <c r="C240" s="308" t="n">
        <f aca="false">IF(B240&lt;&gt;"",MONTH(B240),0)</f>
        <v>12</v>
      </c>
      <c r="D240" s="3" t="n">
        <v>331000</v>
      </c>
    </row>
    <row r="241" customFormat="false" ht="11.25" hidden="false" customHeight="false" outlineLevel="0" collapsed="false">
      <c r="A241" s="199" t="n">
        <v>35785</v>
      </c>
      <c r="B241" s="192" t="n">
        <v>35785</v>
      </c>
      <c r="C241" s="308" t="n">
        <f aca="false">IF(B241&lt;&gt;"",MONTH(B241),0)</f>
        <v>12</v>
      </c>
      <c r="D241" s="3" t="n">
        <v>334000</v>
      </c>
    </row>
    <row r="242" customFormat="false" ht="11.25" hidden="false" customHeight="false" outlineLevel="0" collapsed="false">
      <c r="A242" s="199" t="n">
        <v>35786</v>
      </c>
      <c r="B242" s="192" t="n">
        <v>35786</v>
      </c>
      <c r="C242" s="308" t="n">
        <f aca="false">IF(B242&lt;&gt;"",MONTH(B242),0)</f>
        <v>12</v>
      </c>
      <c r="D242" s="3" t="n">
        <v>328000</v>
      </c>
    </row>
    <row r="243" customFormat="false" ht="11.25" hidden="false" customHeight="false" outlineLevel="0" collapsed="false">
      <c r="A243" s="199" t="n">
        <v>35787</v>
      </c>
      <c r="B243" s="192" t="n">
        <v>35787</v>
      </c>
      <c r="C243" s="308" t="n">
        <f aca="false">IF(B243&lt;&gt;"",MONTH(B243),0)</f>
        <v>12</v>
      </c>
      <c r="D243" s="3" t="n">
        <v>327000</v>
      </c>
    </row>
    <row r="244" customFormat="false" ht="11.25" hidden="false" customHeight="false" outlineLevel="0" collapsed="false">
      <c r="A244" s="199" t="n">
        <v>35788</v>
      </c>
      <c r="B244" s="192" t="n">
        <v>35788</v>
      </c>
      <c r="C244" s="308" t="n">
        <f aca="false">IF(B244&lt;&gt;"",MONTH(B244),0)</f>
        <v>12</v>
      </c>
      <c r="D244" s="3" t="n">
        <v>360000</v>
      </c>
    </row>
    <row r="245" customFormat="false" ht="11.25" hidden="false" customHeight="false" outlineLevel="0" collapsed="false">
      <c r="A245" s="199" t="n">
        <v>35789</v>
      </c>
      <c r="B245" s="192" t="n">
        <v>35789</v>
      </c>
      <c r="C245" s="308" t="n">
        <f aca="false">IF(B245&lt;&gt;"",MONTH(B245),0)</f>
        <v>12</v>
      </c>
      <c r="D245" s="3" t="n">
        <v>231000</v>
      </c>
    </row>
    <row r="246" customFormat="false" ht="11.25" hidden="false" customHeight="false" outlineLevel="0" collapsed="false">
      <c r="A246" s="199" t="n">
        <v>35790</v>
      </c>
      <c r="B246" s="192" t="n">
        <v>35790</v>
      </c>
      <c r="C246" s="308" t="n">
        <f aca="false">IF(B246&lt;&gt;"",MONTH(B246),0)</f>
        <v>12</v>
      </c>
      <c r="D246" s="3" t="n">
        <v>184000</v>
      </c>
    </row>
    <row r="247" customFormat="false" ht="11.25" hidden="false" customHeight="false" outlineLevel="0" collapsed="false">
      <c r="A247" s="199" t="n">
        <v>35791</v>
      </c>
      <c r="B247" s="192" t="n">
        <v>35791</v>
      </c>
      <c r="C247" s="308" t="n">
        <f aca="false">IF(B247&lt;&gt;"",MONTH(B247),0)</f>
        <v>12</v>
      </c>
      <c r="D247" s="3" t="n">
        <v>184000</v>
      </c>
    </row>
    <row r="248" customFormat="false" ht="11.25" hidden="false" customHeight="false" outlineLevel="0" collapsed="false">
      <c r="A248" s="199" t="n">
        <v>35792</v>
      </c>
      <c r="B248" s="192" t="n">
        <v>35792</v>
      </c>
      <c r="C248" s="308" t="n">
        <f aca="false">IF(B248&lt;&gt;"",MONTH(B248),0)</f>
        <v>12</v>
      </c>
      <c r="D248" s="3" t="n">
        <v>175000</v>
      </c>
    </row>
    <row r="249" customFormat="false" ht="11.25" hidden="false" customHeight="false" outlineLevel="0" collapsed="false">
      <c r="A249" s="199" t="n">
        <v>35793</v>
      </c>
      <c r="B249" s="192" t="n">
        <v>35793</v>
      </c>
      <c r="C249" s="308" t="n">
        <f aca="false">IF(B249&lt;&gt;"",MONTH(B249),0)</f>
        <v>12</v>
      </c>
      <c r="D249" s="3" t="n">
        <v>181000</v>
      </c>
    </row>
    <row r="250" customFormat="false" ht="11.25" hidden="false" customHeight="false" outlineLevel="0" collapsed="false">
      <c r="A250" s="199" t="n">
        <v>35794</v>
      </c>
      <c r="B250" s="192" t="n">
        <v>35794</v>
      </c>
      <c r="C250" s="308" t="n">
        <f aca="false">IF(B250&lt;&gt;"",MONTH(B250),0)</f>
        <v>12</v>
      </c>
      <c r="D250" s="3" t="n">
        <v>207000</v>
      </c>
    </row>
    <row r="251" customFormat="false" ht="11.25" hidden="false" customHeight="false" outlineLevel="0" collapsed="false">
      <c r="A251" s="199" t="n">
        <v>35795</v>
      </c>
      <c r="B251" s="192" t="n">
        <v>35795</v>
      </c>
      <c r="C251" s="308" t="n">
        <f aca="false">IF(B251&lt;&gt;"",MONTH(B251),0)</f>
        <v>12</v>
      </c>
      <c r="D251" s="3" t="n">
        <v>213000</v>
      </c>
    </row>
    <row r="252" customFormat="false" ht="33.75" hidden="false" customHeight="false" outlineLevel="0" collapsed="false">
      <c r="A252" s="194" t="s">
        <v>70</v>
      </c>
      <c r="B252" s="195" t="s">
        <v>71</v>
      </c>
      <c r="C252" s="195" t="s">
        <v>99</v>
      </c>
      <c r="D252" s="196" t="s">
        <v>75</v>
      </c>
    </row>
    <row r="253" customFormat="false" ht="11.25" hidden="false" customHeight="false" outlineLevel="0" collapsed="false">
      <c r="A253" s="199" t="n">
        <v>35796</v>
      </c>
      <c r="B253" s="192" t="n">
        <v>35796</v>
      </c>
      <c r="C253" s="308" t="n">
        <f aca="false">IF(B253&lt;&gt;"",MONTH(B253),0)</f>
        <v>1</v>
      </c>
      <c r="D253" s="3" t="n">
        <v>301000</v>
      </c>
    </row>
    <row r="254" customFormat="false" ht="11.25" hidden="false" customHeight="false" outlineLevel="0" collapsed="false">
      <c r="A254" s="199" t="n">
        <v>35797</v>
      </c>
      <c r="B254" s="192" t="n">
        <v>35797</v>
      </c>
      <c r="C254" s="308" t="n">
        <f aca="false">IF(B254&lt;&gt;"",MONTH(B254),0)</f>
        <v>1</v>
      </c>
      <c r="D254" s="3" t="n">
        <v>310000</v>
      </c>
    </row>
    <row r="255" customFormat="false" ht="11.25" hidden="false" customHeight="false" outlineLevel="0" collapsed="false">
      <c r="A255" s="199" t="n">
        <v>35798</v>
      </c>
      <c r="B255" s="192" t="n">
        <v>35798</v>
      </c>
      <c r="C255" s="308" t="n">
        <f aca="false">IF(B255&lt;&gt;"",MONTH(B255),0)</f>
        <v>1</v>
      </c>
      <c r="D255" s="3" t="n">
        <v>313000</v>
      </c>
    </row>
    <row r="256" customFormat="false" ht="11.25" hidden="false" customHeight="false" outlineLevel="0" collapsed="false">
      <c r="A256" s="199" t="n">
        <v>35799</v>
      </c>
      <c r="B256" s="192" t="n">
        <v>35799</v>
      </c>
      <c r="C256" s="308" t="n">
        <f aca="false">IF(B256&lt;&gt;"",MONTH(B256),0)</f>
        <v>1</v>
      </c>
      <c r="D256" s="3" t="n">
        <v>315000</v>
      </c>
    </row>
    <row r="257" customFormat="false" ht="11.25" hidden="false" customHeight="false" outlineLevel="0" collapsed="false">
      <c r="A257" s="199" t="n">
        <v>35800</v>
      </c>
      <c r="B257" s="192" t="n">
        <v>35800</v>
      </c>
      <c r="C257" s="308" t="n">
        <f aca="false">IF(B257&lt;&gt;"",MONTH(B257),0)</f>
        <v>1</v>
      </c>
      <c r="D257" s="3" t="n">
        <v>315000</v>
      </c>
    </row>
    <row r="258" customFormat="false" ht="11.25" hidden="false" customHeight="false" outlineLevel="0" collapsed="false">
      <c r="A258" s="199" t="n">
        <v>35801</v>
      </c>
      <c r="B258" s="192" t="n">
        <v>35801</v>
      </c>
      <c r="C258" s="308" t="n">
        <f aca="false">IF(B258&lt;&gt;"",MONTH(B258),0)</f>
        <v>1</v>
      </c>
      <c r="D258" s="3" t="n">
        <v>270000</v>
      </c>
    </row>
    <row r="259" customFormat="false" ht="11.25" hidden="false" customHeight="false" outlineLevel="0" collapsed="false">
      <c r="A259" s="199" t="n">
        <v>35802</v>
      </c>
      <c r="B259" s="192" t="n">
        <v>35802</v>
      </c>
      <c r="C259" s="308" t="n">
        <f aca="false">IF(B259&lt;&gt;"",MONTH(B259),0)</f>
        <v>1</v>
      </c>
      <c r="D259" s="3" t="n">
        <v>264000</v>
      </c>
    </row>
    <row r="260" customFormat="false" ht="11.25" hidden="false" customHeight="false" outlineLevel="0" collapsed="false">
      <c r="A260" s="199" t="n">
        <v>35803</v>
      </c>
      <c r="B260" s="192" t="n">
        <v>35803</v>
      </c>
      <c r="C260" s="308" t="n">
        <f aca="false">IF(B260&lt;&gt;"",MONTH(B260),0)</f>
        <v>1</v>
      </c>
      <c r="D260" s="3" t="n">
        <v>285000</v>
      </c>
    </row>
    <row r="261" customFormat="false" ht="11.25" hidden="false" customHeight="false" outlineLevel="0" collapsed="false">
      <c r="A261" s="199" t="n">
        <v>35804</v>
      </c>
      <c r="B261" s="192" t="n">
        <v>35804</v>
      </c>
      <c r="C261" s="308" t="n">
        <f aca="false">IF(B261&lt;&gt;"",MONTH(B261),0)</f>
        <v>1</v>
      </c>
      <c r="D261" s="3" t="n">
        <v>266000</v>
      </c>
    </row>
    <row r="262" customFormat="false" ht="11.25" hidden="false" customHeight="false" outlineLevel="0" collapsed="false">
      <c r="A262" s="199" t="n">
        <v>35805</v>
      </c>
      <c r="B262" s="192" t="n">
        <v>35805</v>
      </c>
      <c r="C262" s="308" t="n">
        <f aca="false">IF(B262&lt;&gt;"",MONTH(B262),0)</f>
        <v>1</v>
      </c>
      <c r="D262" s="3" t="n">
        <v>280000</v>
      </c>
    </row>
    <row r="263" customFormat="false" ht="11.25" hidden="false" customHeight="false" outlineLevel="0" collapsed="false">
      <c r="A263" s="199" t="n">
        <v>35806</v>
      </c>
      <c r="B263" s="192" t="n">
        <v>35806</v>
      </c>
      <c r="C263" s="308" t="n">
        <f aca="false">IF(B263&lt;&gt;"",MONTH(B263),0)</f>
        <v>1</v>
      </c>
      <c r="D263" s="3" t="n">
        <v>292000</v>
      </c>
    </row>
    <row r="264" customFormat="false" ht="11.25" hidden="false" customHeight="false" outlineLevel="0" collapsed="false">
      <c r="A264" s="199" t="n">
        <v>35807</v>
      </c>
      <c r="B264" s="192" t="n">
        <v>35807</v>
      </c>
      <c r="C264" s="308" t="n">
        <f aca="false">IF(B264&lt;&gt;"",MONTH(B264),0)</f>
        <v>1</v>
      </c>
      <c r="D264" s="3" t="n">
        <v>210000</v>
      </c>
    </row>
    <row r="265" customFormat="false" ht="11.25" hidden="false" customHeight="false" outlineLevel="0" collapsed="false">
      <c r="A265" s="199" t="n">
        <v>35808</v>
      </c>
      <c r="B265" s="192" t="n">
        <v>35808</v>
      </c>
      <c r="C265" s="308" t="n">
        <f aca="false">IF(B265&lt;&gt;"",MONTH(B265),0)</f>
        <v>1</v>
      </c>
      <c r="D265" s="3" t="n">
        <v>261000</v>
      </c>
    </row>
    <row r="266" customFormat="false" ht="11.25" hidden="false" customHeight="false" outlineLevel="0" collapsed="false">
      <c r="A266" s="199" t="n">
        <v>35809</v>
      </c>
      <c r="B266" s="192" t="n">
        <v>35809</v>
      </c>
      <c r="C266" s="308" t="n">
        <f aca="false">IF(B266&lt;&gt;"",MONTH(B266),0)</f>
        <v>1</v>
      </c>
      <c r="D266" s="3" t="n">
        <v>304000</v>
      </c>
    </row>
    <row r="267" customFormat="false" ht="11.25" hidden="false" customHeight="false" outlineLevel="0" collapsed="false">
      <c r="A267" s="199" t="n">
        <v>35810</v>
      </c>
      <c r="B267" s="192" t="n">
        <v>35810</v>
      </c>
      <c r="C267" s="308" t="n">
        <f aca="false">IF(B267&lt;&gt;"",MONTH(B267),0)</f>
        <v>1</v>
      </c>
      <c r="D267" s="3" t="n">
        <v>301000</v>
      </c>
    </row>
    <row r="268" customFormat="false" ht="11.25" hidden="false" customHeight="false" outlineLevel="0" collapsed="false">
      <c r="A268" s="199" t="n">
        <v>35811</v>
      </c>
      <c r="B268" s="192" t="n">
        <v>35811</v>
      </c>
      <c r="C268" s="308" t="n">
        <f aca="false">IF(B268&lt;&gt;"",MONTH(B268),0)</f>
        <v>1</v>
      </c>
      <c r="D268" s="3" t="n">
        <v>281000</v>
      </c>
    </row>
    <row r="269" customFormat="false" ht="11.25" hidden="false" customHeight="false" outlineLevel="0" collapsed="false">
      <c r="A269" s="199" t="n">
        <v>35812</v>
      </c>
      <c r="B269" s="192" t="n">
        <v>35812</v>
      </c>
      <c r="C269" s="308" t="n">
        <f aca="false">IF(B269&lt;&gt;"",MONTH(B269),0)</f>
        <v>1</v>
      </c>
      <c r="D269" s="3" t="n">
        <v>309000</v>
      </c>
    </row>
    <row r="270" customFormat="false" ht="11.25" hidden="false" customHeight="false" outlineLevel="0" collapsed="false">
      <c r="A270" s="199" t="n">
        <v>35813</v>
      </c>
      <c r="B270" s="192" t="n">
        <v>35813</v>
      </c>
      <c r="C270" s="308" t="n">
        <f aca="false">IF(B270&lt;&gt;"",MONTH(B270),0)</f>
        <v>1</v>
      </c>
      <c r="D270" s="3" t="n">
        <v>306000</v>
      </c>
    </row>
    <row r="271" customFormat="false" ht="11.25" hidden="false" customHeight="false" outlineLevel="0" collapsed="false">
      <c r="A271" s="199" t="n">
        <v>35814</v>
      </c>
      <c r="B271" s="192" t="n">
        <v>35814</v>
      </c>
      <c r="C271" s="308" t="n">
        <f aca="false">IF(B271&lt;&gt;"",MONTH(B271),0)</f>
        <v>1</v>
      </c>
      <c r="D271" s="3" t="n">
        <v>310000</v>
      </c>
    </row>
    <row r="272" customFormat="false" ht="11.25" hidden="false" customHeight="false" outlineLevel="0" collapsed="false">
      <c r="A272" s="199" t="n">
        <v>35815</v>
      </c>
      <c r="B272" s="192" t="n">
        <v>35815</v>
      </c>
      <c r="C272" s="308" t="n">
        <f aca="false">IF(B272&lt;&gt;"",MONTH(B272),0)</f>
        <v>1</v>
      </c>
      <c r="D272" s="3" t="n">
        <v>319000</v>
      </c>
    </row>
    <row r="273" customFormat="false" ht="11.25" hidden="false" customHeight="false" outlineLevel="0" collapsed="false">
      <c r="A273" s="199" t="n">
        <v>35816</v>
      </c>
      <c r="B273" s="192" t="n">
        <v>35816</v>
      </c>
      <c r="C273" s="308" t="n">
        <f aca="false">IF(B273&lt;&gt;"",MONTH(B273),0)</f>
        <v>1</v>
      </c>
      <c r="D273" s="3" t="n">
        <v>334000</v>
      </c>
    </row>
    <row r="274" customFormat="false" ht="11.25" hidden="false" customHeight="false" outlineLevel="0" collapsed="false">
      <c r="A274" s="199" t="n">
        <v>35817</v>
      </c>
      <c r="B274" s="192" t="n">
        <v>35817</v>
      </c>
      <c r="C274" s="308" t="n">
        <f aca="false">IF(B274&lt;&gt;"",MONTH(B274),0)</f>
        <v>1</v>
      </c>
      <c r="D274" s="3" t="n">
        <v>332000</v>
      </c>
    </row>
    <row r="275" customFormat="false" ht="11.25" hidden="false" customHeight="false" outlineLevel="0" collapsed="false">
      <c r="A275" s="199" t="n">
        <v>35818</v>
      </c>
      <c r="B275" s="192" t="n">
        <v>35818</v>
      </c>
      <c r="C275" s="308" t="n">
        <f aca="false">IF(B275&lt;&gt;"",MONTH(B275),0)</f>
        <v>1</v>
      </c>
      <c r="D275" s="3" t="n">
        <v>370000</v>
      </c>
    </row>
    <row r="276" customFormat="false" ht="11.25" hidden="false" customHeight="false" outlineLevel="0" collapsed="false">
      <c r="A276" s="199" t="n">
        <v>35819</v>
      </c>
      <c r="B276" s="192" t="n">
        <v>35819</v>
      </c>
      <c r="C276" s="308" t="n">
        <f aca="false">IF(B276&lt;&gt;"",MONTH(B276),0)</f>
        <v>1</v>
      </c>
      <c r="D276" s="3" t="n">
        <v>358000</v>
      </c>
    </row>
    <row r="277" customFormat="false" ht="11.25" hidden="false" customHeight="false" outlineLevel="0" collapsed="false">
      <c r="A277" s="199" t="n">
        <v>35820</v>
      </c>
      <c r="B277" s="192" t="n">
        <v>35820</v>
      </c>
      <c r="C277" s="308" t="n">
        <f aca="false">IF(B277&lt;&gt;"",MONTH(B277),0)</f>
        <v>1</v>
      </c>
      <c r="D277" s="3" t="n">
        <v>364000</v>
      </c>
    </row>
    <row r="278" customFormat="false" ht="11.25" hidden="false" customHeight="false" outlineLevel="0" collapsed="false">
      <c r="A278" s="199" t="n">
        <v>35821</v>
      </c>
      <c r="B278" s="192" t="n">
        <v>35821</v>
      </c>
      <c r="C278" s="308" t="n">
        <f aca="false">IF(B278&lt;&gt;"",MONTH(B278),0)</f>
        <v>1</v>
      </c>
      <c r="D278" s="3" t="n">
        <v>362000</v>
      </c>
    </row>
    <row r="279" customFormat="false" ht="11.25" hidden="false" customHeight="false" outlineLevel="0" collapsed="false">
      <c r="A279" s="199" t="n">
        <v>35822</v>
      </c>
      <c r="B279" s="192" t="n">
        <v>35822</v>
      </c>
      <c r="C279" s="308" t="n">
        <f aca="false">IF(B279&lt;&gt;"",MONTH(B279),0)</f>
        <v>1</v>
      </c>
      <c r="D279" s="3" t="n">
        <v>332000</v>
      </c>
    </row>
    <row r="280" customFormat="false" ht="11.25" hidden="false" customHeight="false" outlineLevel="0" collapsed="false">
      <c r="A280" s="199" t="n">
        <v>35823</v>
      </c>
      <c r="B280" s="192" t="n">
        <v>35823</v>
      </c>
      <c r="C280" s="308" t="n">
        <f aca="false">IF(B280&lt;&gt;"",MONTH(B280),0)</f>
        <v>1</v>
      </c>
      <c r="D280" s="3" t="n">
        <v>322000</v>
      </c>
    </row>
    <row r="281" customFormat="false" ht="11.25" hidden="false" customHeight="false" outlineLevel="0" collapsed="false">
      <c r="A281" s="199" t="n">
        <v>35824</v>
      </c>
      <c r="B281" s="192" t="n">
        <v>35824</v>
      </c>
      <c r="C281" s="308" t="n">
        <f aca="false">IF(B281&lt;&gt;"",MONTH(B281),0)</f>
        <v>1</v>
      </c>
      <c r="D281" s="3" t="n">
        <v>335000</v>
      </c>
    </row>
    <row r="282" customFormat="false" ht="11.25" hidden="false" customHeight="false" outlineLevel="0" collapsed="false">
      <c r="A282" s="199" t="n">
        <v>35825</v>
      </c>
      <c r="B282" s="192" t="n">
        <v>35825</v>
      </c>
      <c r="C282" s="308" t="n">
        <f aca="false">IF(B282&lt;&gt;"",MONTH(B282),0)</f>
        <v>1</v>
      </c>
      <c r="D282" s="3" t="n">
        <v>340000</v>
      </c>
    </row>
    <row r="283" customFormat="false" ht="11.25" hidden="false" customHeight="false" outlineLevel="0" collapsed="false">
      <c r="A283" s="199" t="n">
        <v>35826</v>
      </c>
      <c r="B283" s="192" t="n">
        <v>35826</v>
      </c>
      <c r="C283" s="308" t="n">
        <f aca="false">IF(B283&lt;&gt;"",MONTH(B283),0)</f>
        <v>1</v>
      </c>
      <c r="D283" s="3" t="n">
        <v>344000</v>
      </c>
    </row>
    <row r="284" customFormat="false" ht="11.25" hidden="false" customHeight="false" outlineLevel="0" collapsed="false">
      <c r="A284" s="199" t="n">
        <v>35827</v>
      </c>
      <c r="B284" s="192" t="n">
        <v>35827</v>
      </c>
      <c r="C284" s="308" t="n">
        <f aca="false">IF(B284&lt;&gt;"",MONTH(B284),0)</f>
        <v>2</v>
      </c>
      <c r="D284" s="3" t="n">
        <v>428000</v>
      </c>
    </row>
    <row r="285" customFormat="false" ht="11.25" hidden="false" customHeight="false" outlineLevel="0" collapsed="false">
      <c r="A285" s="199" t="n">
        <v>35828</v>
      </c>
      <c r="B285" s="192" t="n">
        <v>35828</v>
      </c>
      <c r="C285" s="308" t="n">
        <f aca="false">IF(B285&lt;&gt;"",MONTH(B285),0)</f>
        <v>2</v>
      </c>
      <c r="D285" s="3" t="n">
        <v>385000</v>
      </c>
    </row>
    <row r="286" customFormat="false" ht="11.25" hidden="false" customHeight="false" outlineLevel="0" collapsed="false">
      <c r="A286" s="199" t="n">
        <v>35829</v>
      </c>
      <c r="B286" s="192" t="n">
        <v>35829</v>
      </c>
      <c r="C286" s="308" t="n">
        <f aca="false">IF(B286&lt;&gt;"",MONTH(B286),0)</f>
        <v>2</v>
      </c>
      <c r="D286" s="3" t="n">
        <v>353000</v>
      </c>
    </row>
    <row r="287" customFormat="false" ht="11.25" hidden="false" customHeight="false" outlineLevel="0" collapsed="false">
      <c r="A287" s="199" t="n">
        <v>35830</v>
      </c>
      <c r="B287" s="192" t="n">
        <v>35830</v>
      </c>
      <c r="C287" s="308" t="n">
        <f aca="false">IF(B287&lt;&gt;"",MONTH(B287),0)</f>
        <v>2</v>
      </c>
      <c r="D287" s="3" t="n">
        <v>410000</v>
      </c>
    </row>
    <row r="288" customFormat="false" ht="11.25" hidden="false" customHeight="false" outlineLevel="0" collapsed="false">
      <c r="A288" s="199" t="n">
        <v>35831</v>
      </c>
      <c r="B288" s="192" t="n">
        <v>35831</v>
      </c>
      <c r="C288" s="308" t="n">
        <f aca="false">IF(B288&lt;&gt;"",MONTH(B288),0)</f>
        <v>2</v>
      </c>
      <c r="D288" s="3" t="n">
        <v>416000</v>
      </c>
    </row>
    <row r="289" customFormat="false" ht="11.25" hidden="false" customHeight="false" outlineLevel="0" collapsed="false">
      <c r="A289" s="199" t="n">
        <v>35832</v>
      </c>
      <c r="B289" s="192" t="n">
        <v>35832</v>
      </c>
      <c r="C289" s="308" t="n">
        <f aca="false">IF(B289&lt;&gt;"",MONTH(B289),0)</f>
        <v>2</v>
      </c>
      <c r="D289" s="3" t="n">
        <v>425000</v>
      </c>
    </row>
    <row r="290" customFormat="false" ht="11.25" hidden="false" customHeight="false" outlineLevel="0" collapsed="false">
      <c r="A290" s="199" t="n">
        <v>35833</v>
      </c>
      <c r="B290" s="192" t="n">
        <v>35833</v>
      </c>
      <c r="C290" s="308" t="n">
        <f aca="false">IF(B290&lt;&gt;"",MONTH(B290),0)</f>
        <v>2</v>
      </c>
      <c r="D290" s="3" t="n">
        <v>481000</v>
      </c>
    </row>
    <row r="291" customFormat="false" ht="11.25" hidden="false" customHeight="false" outlineLevel="0" collapsed="false">
      <c r="A291" s="199" t="n">
        <v>35834</v>
      </c>
      <c r="B291" s="192" t="n">
        <v>35834</v>
      </c>
      <c r="C291" s="308" t="n">
        <f aca="false">IF(B291&lt;&gt;"",MONTH(B291),0)</f>
        <v>2</v>
      </c>
      <c r="D291" s="3" t="n">
        <v>476000</v>
      </c>
    </row>
    <row r="292" customFormat="false" ht="11.25" hidden="false" customHeight="false" outlineLevel="0" collapsed="false">
      <c r="A292" s="199" t="n">
        <v>35835</v>
      </c>
      <c r="B292" s="192" t="n">
        <v>35835</v>
      </c>
      <c r="C292" s="308" t="n">
        <f aca="false">IF(B292&lt;&gt;"",MONTH(B292),0)</f>
        <v>2</v>
      </c>
      <c r="D292" s="3" t="n">
        <v>455000</v>
      </c>
    </row>
    <row r="293" customFormat="false" ht="11.25" hidden="false" customHeight="false" outlineLevel="0" collapsed="false">
      <c r="A293" s="199" t="n">
        <v>35836</v>
      </c>
      <c r="B293" s="192" t="n">
        <v>35836</v>
      </c>
      <c r="C293" s="308" t="n">
        <f aca="false">IF(B293&lt;&gt;"",MONTH(B293),0)</f>
        <v>2</v>
      </c>
      <c r="D293" s="3" t="n">
        <v>453000</v>
      </c>
    </row>
    <row r="294" customFormat="false" ht="11.25" hidden="false" customHeight="false" outlineLevel="0" collapsed="false">
      <c r="A294" s="199" t="n">
        <v>35837</v>
      </c>
      <c r="B294" s="192" t="n">
        <v>35837</v>
      </c>
      <c r="C294" s="308" t="n">
        <f aca="false">IF(B294&lt;&gt;"",MONTH(B294),0)</f>
        <v>2</v>
      </c>
      <c r="D294" s="3" t="n">
        <v>464000</v>
      </c>
    </row>
    <row r="295" customFormat="false" ht="11.25" hidden="false" customHeight="false" outlineLevel="0" collapsed="false">
      <c r="A295" s="199" t="n">
        <v>35838</v>
      </c>
      <c r="B295" s="192" t="n">
        <v>35838</v>
      </c>
      <c r="C295" s="308" t="n">
        <f aca="false">IF(B295&lt;&gt;"",MONTH(B295),0)</f>
        <v>2</v>
      </c>
      <c r="D295" s="3" t="n">
        <v>460000</v>
      </c>
    </row>
    <row r="296" customFormat="false" ht="11.25" hidden="false" customHeight="false" outlineLevel="0" collapsed="false">
      <c r="A296" s="199" t="n">
        <v>35839</v>
      </c>
      <c r="B296" s="192" t="n">
        <v>35839</v>
      </c>
      <c r="C296" s="308" t="n">
        <f aca="false">IF(B296&lt;&gt;"",MONTH(B296),0)</f>
        <v>2</v>
      </c>
      <c r="D296" s="3" t="n">
        <v>452000</v>
      </c>
    </row>
    <row r="297" customFormat="false" ht="11.25" hidden="false" customHeight="false" outlineLevel="0" collapsed="false">
      <c r="A297" s="199" t="n">
        <v>35840</v>
      </c>
      <c r="B297" s="192" t="n">
        <v>35840</v>
      </c>
      <c r="C297" s="308" t="n">
        <f aca="false">IF(B297&lt;&gt;"",MONTH(B297),0)</f>
        <v>2</v>
      </c>
      <c r="D297" s="3" t="n">
        <v>432000</v>
      </c>
    </row>
    <row r="298" customFormat="false" ht="11.25" hidden="false" customHeight="false" outlineLevel="0" collapsed="false">
      <c r="A298" s="199" t="n">
        <v>35841</v>
      </c>
      <c r="B298" s="192" t="n">
        <v>35841</v>
      </c>
      <c r="C298" s="308" t="n">
        <f aca="false">IF(B298&lt;&gt;"",MONTH(B298),0)</f>
        <v>2</v>
      </c>
      <c r="D298" s="3" t="n">
        <v>422000</v>
      </c>
    </row>
    <row r="299" customFormat="false" ht="11.25" hidden="false" customHeight="false" outlineLevel="0" collapsed="false">
      <c r="A299" s="199" t="n">
        <v>35842</v>
      </c>
      <c r="B299" s="192" t="n">
        <v>35842</v>
      </c>
      <c r="C299" s="308" t="n">
        <f aca="false">IF(B299&lt;&gt;"",MONTH(B299),0)</f>
        <v>2</v>
      </c>
      <c r="D299" s="3" t="n">
        <v>429000</v>
      </c>
    </row>
    <row r="300" customFormat="false" ht="11.25" hidden="false" customHeight="false" outlineLevel="0" collapsed="false">
      <c r="A300" s="199" t="n">
        <v>35843</v>
      </c>
      <c r="B300" s="192" t="n">
        <v>35843</v>
      </c>
      <c r="C300" s="308" t="n">
        <f aca="false">IF(B300&lt;&gt;"",MONTH(B300),0)</f>
        <v>2</v>
      </c>
      <c r="D300" s="3" t="n">
        <v>423000</v>
      </c>
    </row>
    <row r="301" customFormat="false" ht="11.25" hidden="false" customHeight="false" outlineLevel="0" collapsed="false">
      <c r="A301" s="199" t="n">
        <v>35844</v>
      </c>
      <c r="B301" s="192" t="n">
        <v>35844</v>
      </c>
      <c r="C301" s="308" t="n">
        <f aca="false">IF(B301&lt;&gt;"",MONTH(B301),0)</f>
        <v>2</v>
      </c>
      <c r="D301" s="3" t="n">
        <v>484000</v>
      </c>
    </row>
    <row r="302" customFormat="false" ht="11.25" hidden="false" customHeight="false" outlineLevel="0" collapsed="false">
      <c r="A302" s="199" t="n">
        <v>35845</v>
      </c>
      <c r="B302" s="192" t="n">
        <v>35845</v>
      </c>
      <c r="C302" s="308" t="n">
        <f aca="false">IF(B302&lt;&gt;"",MONTH(B302),0)</f>
        <v>2</v>
      </c>
      <c r="D302" s="3" t="n">
        <v>472000</v>
      </c>
    </row>
    <row r="303" customFormat="false" ht="11.25" hidden="false" customHeight="false" outlineLevel="0" collapsed="false">
      <c r="A303" s="199" t="n">
        <v>35846</v>
      </c>
      <c r="B303" s="192" t="n">
        <v>35846</v>
      </c>
      <c r="C303" s="308" t="n">
        <f aca="false">IF(B303&lt;&gt;"",MONTH(B303),0)</f>
        <v>2</v>
      </c>
      <c r="D303" s="3" t="n">
        <v>440000</v>
      </c>
    </row>
    <row r="304" customFormat="false" ht="11.25" hidden="false" customHeight="false" outlineLevel="0" collapsed="false">
      <c r="A304" s="199" t="n">
        <v>35847</v>
      </c>
      <c r="B304" s="192" t="n">
        <v>35847</v>
      </c>
      <c r="C304" s="308" t="n">
        <f aca="false">IF(B304&lt;&gt;"",MONTH(B304),0)</f>
        <v>2</v>
      </c>
      <c r="D304" s="3" t="n">
        <v>397000</v>
      </c>
    </row>
    <row r="305" customFormat="false" ht="11.25" hidden="false" customHeight="false" outlineLevel="0" collapsed="false">
      <c r="A305" s="199" t="n">
        <v>35848</v>
      </c>
      <c r="B305" s="192" t="n">
        <v>35848</v>
      </c>
      <c r="C305" s="308" t="n">
        <f aca="false">IF(B305&lt;&gt;"",MONTH(B305),0)</f>
        <v>2</v>
      </c>
      <c r="D305" s="3" t="n">
        <v>399000</v>
      </c>
    </row>
    <row r="306" customFormat="false" ht="11.25" hidden="false" customHeight="false" outlineLevel="0" collapsed="false">
      <c r="A306" s="199" t="n">
        <v>35849</v>
      </c>
      <c r="B306" s="192" t="n">
        <v>35849</v>
      </c>
      <c r="C306" s="308" t="n">
        <f aca="false">IF(B306&lt;&gt;"",MONTH(B306),0)</f>
        <v>2</v>
      </c>
      <c r="D306" s="3" t="n">
        <v>382000</v>
      </c>
    </row>
    <row r="307" customFormat="false" ht="11.25" hidden="false" customHeight="false" outlineLevel="0" collapsed="false">
      <c r="A307" s="199" t="n">
        <v>35850</v>
      </c>
      <c r="B307" s="192" t="n">
        <v>35850</v>
      </c>
      <c r="C307" s="308" t="n">
        <f aca="false">IF(B307&lt;&gt;"",MONTH(B307),0)</f>
        <v>2</v>
      </c>
      <c r="D307" s="3" t="n">
        <v>357000</v>
      </c>
    </row>
    <row r="308" customFormat="false" ht="11.25" hidden="false" customHeight="false" outlineLevel="0" collapsed="false">
      <c r="A308" s="199" t="n">
        <v>35851</v>
      </c>
      <c r="B308" s="192" t="n">
        <v>35851</v>
      </c>
      <c r="C308" s="308" t="n">
        <f aca="false">IF(B308&lt;&gt;"",MONTH(B308),0)</f>
        <v>2</v>
      </c>
      <c r="D308" s="3" t="n">
        <v>334000</v>
      </c>
    </row>
    <row r="309" customFormat="false" ht="11.25" hidden="false" customHeight="false" outlineLevel="0" collapsed="false">
      <c r="A309" s="199" t="n">
        <v>35852</v>
      </c>
      <c r="B309" s="192" t="n">
        <v>35852</v>
      </c>
      <c r="C309" s="308" t="n">
        <f aca="false">IF(B309&lt;&gt;"",MONTH(B309),0)</f>
        <v>2</v>
      </c>
      <c r="D309" s="3" t="n">
        <v>333000</v>
      </c>
    </row>
    <row r="310" customFormat="false" ht="11.25" hidden="false" customHeight="false" outlineLevel="0" collapsed="false">
      <c r="A310" s="199" t="n">
        <v>35853</v>
      </c>
      <c r="B310" s="192" t="n">
        <v>35853</v>
      </c>
      <c r="C310" s="308" t="n">
        <f aca="false">IF(B310&lt;&gt;"",MONTH(B310),0)</f>
        <v>2</v>
      </c>
      <c r="D310" s="3" t="n">
        <v>400000</v>
      </c>
    </row>
    <row r="311" customFormat="false" ht="11.25" hidden="false" customHeight="false" outlineLevel="0" collapsed="false">
      <c r="A311" s="199" t="n">
        <v>35854</v>
      </c>
      <c r="B311" s="192" t="n">
        <v>35854</v>
      </c>
      <c r="C311" s="308" t="n">
        <f aca="false">IF(B311&lt;&gt;"",MONTH(B311),0)</f>
        <v>2</v>
      </c>
      <c r="D311" s="3" t="n">
        <v>400000</v>
      </c>
    </row>
    <row r="312" customFormat="false" ht="11.25" hidden="false" customHeight="false" outlineLevel="0" collapsed="false">
      <c r="A312" s="199" t="n">
        <v>35855</v>
      </c>
      <c r="B312" s="192" t="n">
        <v>35855</v>
      </c>
      <c r="C312" s="308" t="n">
        <f aca="false">IF(B312&lt;&gt;"",MONTH(B312),0)</f>
        <v>3</v>
      </c>
      <c r="D312" s="3" t="n">
        <v>300000</v>
      </c>
    </row>
    <row r="313" customFormat="false" ht="11.25" hidden="false" customHeight="false" outlineLevel="0" collapsed="false">
      <c r="A313" s="199" t="n">
        <v>35856</v>
      </c>
      <c r="B313" s="192" t="n">
        <v>35856</v>
      </c>
      <c r="C313" s="308" t="n">
        <f aca="false">IF(B313&lt;&gt;"",MONTH(B313),0)</f>
        <v>3</v>
      </c>
      <c r="D313" s="3" t="n">
        <v>300000</v>
      </c>
    </row>
    <row r="314" customFormat="false" ht="11.25" hidden="false" customHeight="false" outlineLevel="0" collapsed="false">
      <c r="A314" s="199" t="n">
        <v>35857</v>
      </c>
      <c r="B314" s="192" t="n">
        <v>35857</v>
      </c>
      <c r="C314" s="308" t="n">
        <f aca="false">IF(B314&lt;&gt;"",MONTH(B314),0)</f>
        <v>3</v>
      </c>
      <c r="D314" s="3" t="n">
        <v>288000</v>
      </c>
    </row>
    <row r="315" customFormat="false" ht="11.25" hidden="false" customHeight="false" outlineLevel="0" collapsed="false">
      <c r="A315" s="199" t="n">
        <v>35858</v>
      </c>
      <c r="B315" s="192" t="n">
        <v>35858</v>
      </c>
      <c r="C315" s="308" t="n">
        <f aca="false">IF(B315&lt;&gt;"",MONTH(B315),0)</f>
        <v>3</v>
      </c>
      <c r="D315" s="3" t="n">
        <v>350000</v>
      </c>
    </row>
    <row r="316" customFormat="false" ht="11.25" hidden="false" customHeight="false" outlineLevel="0" collapsed="false">
      <c r="A316" s="199" t="n">
        <v>35859</v>
      </c>
      <c r="B316" s="192" t="n">
        <v>35859</v>
      </c>
      <c r="C316" s="308" t="n">
        <f aca="false">IF(B316&lt;&gt;"",MONTH(B316),0)</f>
        <v>3</v>
      </c>
      <c r="D316" s="3" t="n">
        <v>288000</v>
      </c>
    </row>
    <row r="317" customFormat="false" ht="11.25" hidden="false" customHeight="false" outlineLevel="0" collapsed="false">
      <c r="A317" s="199" t="n">
        <v>35860</v>
      </c>
      <c r="B317" s="192" t="n">
        <v>35860</v>
      </c>
      <c r="C317" s="308" t="n">
        <f aca="false">IF(B317&lt;&gt;"",MONTH(B317),0)</f>
        <v>3</v>
      </c>
      <c r="D317" s="3" t="n">
        <v>321000</v>
      </c>
    </row>
    <row r="318" customFormat="false" ht="11.25" hidden="false" customHeight="false" outlineLevel="0" collapsed="false">
      <c r="A318" s="199" t="n">
        <v>35861</v>
      </c>
      <c r="B318" s="192" t="n">
        <v>35861</v>
      </c>
      <c r="C318" s="308" t="n">
        <f aca="false">IF(B318&lt;&gt;"",MONTH(B318),0)</f>
        <v>3</v>
      </c>
      <c r="D318" s="3" t="n">
        <v>326000</v>
      </c>
    </row>
    <row r="319" customFormat="false" ht="11.25" hidden="false" customHeight="false" outlineLevel="0" collapsed="false">
      <c r="A319" s="199" t="n">
        <v>35862</v>
      </c>
      <c r="B319" s="192" t="n">
        <v>35862</v>
      </c>
      <c r="C319" s="308" t="n">
        <f aca="false">IF(B319&lt;&gt;"",MONTH(B319),0)</f>
        <v>3</v>
      </c>
      <c r="D319" s="3" t="n">
        <v>329000</v>
      </c>
    </row>
    <row r="320" customFormat="false" ht="11.25" hidden="false" customHeight="false" outlineLevel="0" collapsed="false">
      <c r="A320" s="199" t="n">
        <v>35863</v>
      </c>
      <c r="B320" s="192" t="n">
        <v>35863</v>
      </c>
      <c r="C320" s="308" t="n">
        <f aca="false">IF(B320&lt;&gt;"",MONTH(B320),0)</f>
        <v>3</v>
      </c>
      <c r="D320" s="3" t="n">
        <v>316000</v>
      </c>
    </row>
    <row r="321" customFormat="false" ht="11.25" hidden="false" customHeight="false" outlineLevel="0" collapsed="false">
      <c r="A321" s="199" t="n">
        <v>35864</v>
      </c>
      <c r="B321" s="192" t="n">
        <v>35864</v>
      </c>
      <c r="C321" s="308" t="n">
        <f aca="false">IF(B321&lt;&gt;"",MONTH(B321),0)</f>
        <v>3</v>
      </c>
      <c r="D321" s="3" t="n">
        <v>314000</v>
      </c>
    </row>
    <row r="322" customFormat="false" ht="11.25" hidden="false" customHeight="false" outlineLevel="0" collapsed="false">
      <c r="A322" s="199" t="n">
        <v>35865</v>
      </c>
      <c r="B322" s="192" t="n">
        <v>35865</v>
      </c>
      <c r="C322" s="308" t="n">
        <f aca="false">IF(B322&lt;&gt;"",MONTH(B322),0)</f>
        <v>3</v>
      </c>
      <c r="D322" s="3" t="n">
        <v>307000</v>
      </c>
    </row>
    <row r="323" customFormat="false" ht="11.25" hidden="false" customHeight="false" outlineLevel="0" collapsed="false">
      <c r="A323" s="199" t="n">
        <v>35866</v>
      </c>
      <c r="B323" s="192" t="n">
        <v>35866</v>
      </c>
      <c r="C323" s="308" t="n">
        <f aca="false">IF(B323&lt;&gt;"",MONTH(B323),0)</f>
        <v>3</v>
      </c>
      <c r="D323" s="3" t="n">
        <v>307000</v>
      </c>
    </row>
    <row r="324" customFormat="false" ht="11.25" hidden="false" customHeight="false" outlineLevel="0" collapsed="false">
      <c r="A324" s="199" t="n">
        <v>35867</v>
      </c>
      <c r="B324" s="192" t="n">
        <v>35867</v>
      </c>
      <c r="C324" s="308" t="n">
        <f aca="false">IF(B324&lt;&gt;"",MONTH(B324),0)</f>
        <v>3</v>
      </c>
      <c r="D324" s="3" t="n">
        <v>298000</v>
      </c>
    </row>
    <row r="325" customFormat="false" ht="11.25" hidden="false" customHeight="false" outlineLevel="0" collapsed="false">
      <c r="A325" s="199" t="n">
        <v>35868</v>
      </c>
      <c r="B325" s="192" t="n">
        <v>35868</v>
      </c>
      <c r="C325" s="308" t="n">
        <f aca="false">IF(B325&lt;&gt;"",MONTH(B325),0)</f>
        <v>3</v>
      </c>
      <c r="D325" s="3" t="n">
        <v>371000</v>
      </c>
    </row>
    <row r="326" customFormat="false" ht="11.25" hidden="false" customHeight="false" outlineLevel="0" collapsed="false">
      <c r="A326" s="199" t="n">
        <v>35869</v>
      </c>
      <c r="B326" s="192" t="n">
        <v>35869</v>
      </c>
      <c r="C326" s="308" t="n">
        <f aca="false">IF(B326&lt;&gt;"",MONTH(B326),0)</f>
        <v>3</v>
      </c>
      <c r="D326" s="3" t="n">
        <v>370000</v>
      </c>
    </row>
    <row r="327" customFormat="false" ht="11.25" hidden="false" customHeight="false" outlineLevel="0" collapsed="false">
      <c r="A327" s="199" t="n">
        <v>35870</v>
      </c>
      <c r="B327" s="192" t="n">
        <v>35870</v>
      </c>
      <c r="C327" s="308" t="n">
        <f aca="false">IF(B327&lt;&gt;"",MONTH(B327),0)</f>
        <v>3</v>
      </c>
      <c r="D327" s="3" t="n">
        <v>370000</v>
      </c>
    </row>
    <row r="328" customFormat="false" ht="11.25" hidden="false" customHeight="false" outlineLevel="0" collapsed="false">
      <c r="A328" s="199" t="n">
        <v>35871</v>
      </c>
      <c r="B328" s="192" t="n">
        <v>35871</v>
      </c>
      <c r="C328" s="308" t="n">
        <f aca="false">IF(B328&lt;&gt;"",MONTH(B328),0)</f>
        <v>3</v>
      </c>
      <c r="D328" s="3" t="n">
        <v>356000</v>
      </c>
    </row>
    <row r="329" customFormat="false" ht="11.25" hidden="false" customHeight="false" outlineLevel="0" collapsed="false">
      <c r="A329" s="199" t="n">
        <v>35872</v>
      </c>
      <c r="B329" s="192" t="n">
        <v>35872</v>
      </c>
      <c r="C329" s="308" t="n">
        <f aca="false">IF(B329&lt;&gt;"",MONTH(B329),0)</f>
        <v>3</v>
      </c>
      <c r="D329" s="3" t="n">
        <v>334000</v>
      </c>
    </row>
    <row r="330" customFormat="false" ht="11.25" hidden="false" customHeight="false" outlineLevel="0" collapsed="false">
      <c r="A330" s="199" t="n">
        <v>35873</v>
      </c>
      <c r="B330" s="192" t="n">
        <v>35873</v>
      </c>
      <c r="C330" s="308" t="n">
        <f aca="false">IF(B330&lt;&gt;"",MONTH(B330),0)</f>
        <v>3</v>
      </c>
      <c r="D330" s="3" t="n">
        <v>347000</v>
      </c>
    </row>
    <row r="331" customFormat="false" ht="11.25" hidden="false" customHeight="false" outlineLevel="0" collapsed="false">
      <c r="A331" s="199" t="n">
        <v>35874</v>
      </c>
      <c r="B331" s="192" t="n">
        <v>35874</v>
      </c>
      <c r="C331" s="308" t="n">
        <f aca="false">IF(B331&lt;&gt;"",MONTH(B331),0)</f>
        <v>3</v>
      </c>
      <c r="D331" s="3" t="n">
        <v>365000</v>
      </c>
    </row>
    <row r="332" customFormat="false" ht="11.25" hidden="false" customHeight="false" outlineLevel="0" collapsed="false">
      <c r="A332" s="199" t="n">
        <v>35875</v>
      </c>
      <c r="B332" s="192" t="n">
        <v>35875</v>
      </c>
      <c r="C332" s="308" t="n">
        <f aca="false">IF(B332&lt;&gt;"",MONTH(B332),0)</f>
        <v>3</v>
      </c>
      <c r="D332" s="3" t="n">
        <v>350000</v>
      </c>
    </row>
    <row r="333" customFormat="false" ht="11.25" hidden="false" customHeight="false" outlineLevel="0" collapsed="false">
      <c r="A333" s="199" t="n">
        <v>35876</v>
      </c>
      <c r="B333" s="192" t="n">
        <v>35876</v>
      </c>
      <c r="C333" s="308" t="n">
        <f aca="false">IF(B333&lt;&gt;"",MONTH(B333),0)</f>
        <v>3</v>
      </c>
      <c r="D333" s="3" t="n">
        <v>333000</v>
      </c>
    </row>
    <row r="334" customFormat="false" ht="11.25" hidden="false" customHeight="false" outlineLevel="0" collapsed="false">
      <c r="A334" s="199" t="n">
        <v>35877</v>
      </c>
      <c r="B334" s="192" t="n">
        <v>35877</v>
      </c>
      <c r="C334" s="308" t="n">
        <f aca="false">IF(B334&lt;&gt;"",MONTH(B334),0)</f>
        <v>3</v>
      </c>
      <c r="D334" s="3" t="n">
        <v>330000</v>
      </c>
    </row>
    <row r="335" customFormat="false" ht="11.25" hidden="false" customHeight="false" outlineLevel="0" collapsed="false">
      <c r="A335" s="199" t="n">
        <v>35878</v>
      </c>
      <c r="B335" s="192" t="n">
        <v>35878</v>
      </c>
      <c r="C335" s="308" t="n">
        <f aca="false">IF(B335&lt;&gt;"",MONTH(B335),0)</f>
        <v>3</v>
      </c>
      <c r="D335" s="3" t="n">
        <v>374000</v>
      </c>
    </row>
    <row r="336" customFormat="false" ht="11.25" hidden="false" customHeight="false" outlineLevel="0" collapsed="false">
      <c r="A336" s="199" t="n">
        <v>35879</v>
      </c>
      <c r="B336" s="192" t="n">
        <v>35879</v>
      </c>
      <c r="C336" s="308" t="n">
        <f aca="false">IF(B336&lt;&gt;"",MONTH(B336),0)</f>
        <v>3</v>
      </c>
      <c r="D336" s="3" t="n">
        <v>411000</v>
      </c>
    </row>
    <row r="337" customFormat="false" ht="11.25" hidden="false" customHeight="false" outlineLevel="0" collapsed="false">
      <c r="A337" s="199" t="n">
        <v>35880</v>
      </c>
      <c r="B337" s="192" t="n">
        <v>35880</v>
      </c>
      <c r="C337" s="308" t="n">
        <f aca="false">IF(B337&lt;&gt;"",MONTH(B337),0)</f>
        <v>3</v>
      </c>
      <c r="D337" s="3" t="n">
        <v>405000</v>
      </c>
    </row>
    <row r="338" customFormat="false" ht="11.25" hidden="false" customHeight="false" outlineLevel="0" collapsed="false">
      <c r="A338" s="199" t="n">
        <v>35881</v>
      </c>
      <c r="B338" s="192" t="n">
        <v>35881</v>
      </c>
      <c r="C338" s="308" t="n">
        <f aca="false">IF(B338&lt;&gt;"",MONTH(B338),0)</f>
        <v>3</v>
      </c>
      <c r="D338" s="3" t="n">
        <v>395000</v>
      </c>
    </row>
    <row r="339" customFormat="false" ht="11.25" hidden="false" customHeight="false" outlineLevel="0" collapsed="false">
      <c r="A339" s="199" t="n">
        <v>35882</v>
      </c>
      <c r="B339" s="192" t="n">
        <v>35882</v>
      </c>
      <c r="C339" s="308" t="n">
        <f aca="false">IF(B339&lt;&gt;"",MONTH(B339),0)</f>
        <v>3</v>
      </c>
      <c r="D339" s="3" t="n">
        <v>390000</v>
      </c>
    </row>
    <row r="340" customFormat="false" ht="11.25" hidden="false" customHeight="false" outlineLevel="0" collapsed="false">
      <c r="A340" s="199" t="n">
        <v>35883</v>
      </c>
      <c r="B340" s="192" t="n">
        <v>35883</v>
      </c>
      <c r="C340" s="308" t="n">
        <f aca="false">IF(B340&lt;&gt;"",MONTH(B340),0)</f>
        <v>3</v>
      </c>
      <c r="D340" s="3" t="n">
        <v>397000</v>
      </c>
    </row>
    <row r="341" customFormat="false" ht="11.25" hidden="false" customHeight="false" outlineLevel="0" collapsed="false">
      <c r="A341" s="199" t="n">
        <v>35884</v>
      </c>
      <c r="B341" s="192" t="n">
        <v>35884</v>
      </c>
      <c r="C341" s="308" t="n">
        <f aca="false">IF(B341&lt;&gt;"",MONTH(B341),0)</f>
        <v>3</v>
      </c>
      <c r="D341" s="3" t="n">
        <v>391000</v>
      </c>
    </row>
    <row r="342" customFormat="false" ht="11.25" hidden="false" customHeight="false" outlineLevel="0" collapsed="false">
      <c r="A342" s="199" t="n">
        <v>35885</v>
      </c>
      <c r="B342" s="192" t="n">
        <v>35885</v>
      </c>
      <c r="C342" s="308" t="n">
        <f aca="false">IF(B342&lt;&gt;"",MONTH(B342),0)</f>
        <v>3</v>
      </c>
      <c r="D342" s="3" t="n">
        <v>415000</v>
      </c>
    </row>
    <row r="343" customFormat="false" ht="11.25" hidden="false" customHeight="false" outlineLevel="0" collapsed="false">
      <c r="A343" s="199" t="n">
        <v>35886</v>
      </c>
      <c r="B343" s="192" t="n">
        <v>35886</v>
      </c>
      <c r="C343" s="308" t="n">
        <f aca="false">IF(B343&lt;&gt;"",MONTH(B343),0)</f>
        <v>4</v>
      </c>
      <c r="D343" s="3" t="n">
        <v>314000</v>
      </c>
    </row>
    <row r="344" customFormat="false" ht="11.25" hidden="false" customHeight="false" outlineLevel="0" collapsed="false">
      <c r="A344" s="199" t="n">
        <v>35887</v>
      </c>
      <c r="B344" s="192" t="n">
        <v>35887</v>
      </c>
      <c r="C344" s="308" t="n">
        <f aca="false">IF(B344&lt;&gt;"",MONTH(B344),0)</f>
        <v>4</v>
      </c>
      <c r="D344" s="3" t="n">
        <v>331000</v>
      </c>
    </row>
    <row r="345" customFormat="false" ht="11.25" hidden="false" customHeight="false" outlineLevel="0" collapsed="false">
      <c r="A345" s="199" t="n">
        <v>35888</v>
      </c>
      <c r="B345" s="192" t="n">
        <v>35888</v>
      </c>
      <c r="C345" s="308" t="n">
        <f aca="false">IF(B345&lt;&gt;"",MONTH(B345),0)</f>
        <v>4</v>
      </c>
      <c r="D345" s="3" t="n">
        <v>249000</v>
      </c>
    </row>
    <row r="346" customFormat="false" ht="11.25" hidden="false" customHeight="false" outlineLevel="0" collapsed="false">
      <c r="A346" s="199" t="n">
        <v>35889</v>
      </c>
      <c r="B346" s="192" t="n">
        <v>35889</v>
      </c>
      <c r="C346" s="308" t="n">
        <f aca="false">IF(B346&lt;&gt;"",MONTH(B346),0)</f>
        <v>4</v>
      </c>
      <c r="D346" s="3" t="n">
        <v>249000</v>
      </c>
    </row>
    <row r="347" customFormat="false" ht="11.25" hidden="false" customHeight="false" outlineLevel="0" collapsed="false">
      <c r="A347" s="199" t="n">
        <v>35890</v>
      </c>
      <c r="B347" s="192" t="n">
        <v>35890</v>
      </c>
      <c r="C347" s="308" t="n">
        <f aca="false">IF(B347&lt;&gt;"",MONTH(B347),0)</f>
        <v>4</v>
      </c>
      <c r="D347" s="3" t="n">
        <v>265000</v>
      </c>
    </row>
    <row r="348" customFormat="false" ht="11.25" hidden="false" customHeight="false" outlineLevel="0" collapsed="false">
      <c r="A348" s="199" t="n">
        <v>35891</v>
      </c>
      <c r="B348" s="192" t="n">
        <v>35891</v>
      </c>
      <c r="C348" s="308" t="n">
        <f aca="false">IF(B348&lt;&gt;"",MONTH(B348),0)</f>
        <v>4</v>
      </c>
      <c r="D348" s="3" t="n">
        <v>258000</v>
      </c>
    </row>
    <row r="349" customFormat="false" ht="11.25" hidden="false" customHeight="false" outlineLevel="0" collapsed="false">
      <c r="A349" s="199" t="n">
        <v>35892</v>
      </c>
      <c r="B349" s="192" t="n">
        <v>35892</v>
      </c>
      <c r="C349" s="308" t="n">
        <f aca="false">IF(B349&lt;&gt;"",MONTH(B349),0)</f>
        <v>4</v>
      </c>
      <c r="D349" s="3" t="n">
        <v>314000</v>
      </c>
    </row>
    <row r="350" customFormat="false" ht="11.25" hidden="false" customHeight="false" outlineLevel="0" collapsed="false">
      <c r="A350" s="199" t="n">
        <v>35893</v>
      </c>
      <c r="B350" s="192" t="n">
        <v>35893</v>
      </c>
      <c r="C350" s="308" t="n">
        <f aca="false">IF(B350&lt;&gt;"",MONTH(B350),0)</f>
        <v>4</v>
      </c>
      <c r="D350" s="3" t="n">
        <v>343000</v>
      </c>
    </row>
    <row r="351" customFormat="false" ht="11.25" hidden="false" customHeight="false" outlineLevel="0" collapsed="false">
      <c r="A351" s="199" t="n">
        <v>35894</v>
      </c>
      <c r="B351" s="192" t="n">
        <v>35894</v>
      </c>
      <c r="C351" s="308" t="n">
        <f aca="false">IF(B351&lt;&gt;"",MONTH(B351),0)</f>
        <v>4</v>
      </c>
      <c r="D351" s="3" t="n">
        <v>320000</v>
      </c>
    </row>
    <row r="352" customFormat="false" ht="11.25" hidden="false" customHeight="false" outlineLevel="0" collapsed="false">
      <c r="A352" s="199" t="n">
        <v>35895</v>
      </c>
      <c r="B352" s="192" t="n">
        <v>35895</v>
      </c>
      <c r="C352" s="308" t="n">
        <f aca="false">IF(B352&lt;&gt;"",MONTH(B352),0)</f>
        <v>4</v>
      </c>
      <c r="D352" s="3" t="n">
        <v>295000</v>
      </c>
    </row>
    <row r="353" customFormat="false" ht="11.25" hidden="false" customHeight="false" outlineLevel="0" collapsed="false">
      <c r="A353" s="199" t="n">
        <v>35896</v>
      </c>
      <c r="B353" s="192" t="n">
        <v>35896</v>
      </c>
      <c r="C353" s="308" t="n">
        <f aca="false">IF(B353&lt;&gt;"",MONTH(B353),0)</f>
        <v>4</v>
      </c>
      <c r="D353" s="3" t="n">
        <v>376000</v>
      </c>
    </row>
    <row r="354" customFormat="false" ht="11.25" hidden="false" customHeight="false" outlineLevel="0" collapsed="false">
      <c r="A354" s="199" t="n">
        <v>35897</v>
      </c>
      <c r="B354" s="192" t="n">
        <v>35897</v>
      </c>
      <c r="C354" s="308" t="n">
        <f aca="false">IF(B354&lt;&gt;"",MONTH(B354),0)</f>
        <v>4</v>
      </c>
      <c r="D354" s="3" t="n">
        <v>323000</v>
      </c>
    </row>
    <row r="355" customFormat="false" ht="11.25" hidden="false" customHeight="false" outlineLevel="0" collapsed="false">
      <c r="A355" s="199" t="n">
        <v>35898</v>
      </c>
      <c r="B355" s="192" t="n">
        <v>35898</v>
      </c>
      <c r="C355" s="308" t="n">
        <f aca="false">IF(B355&lt;&gt;"",MONTH(B355),0)</f>
        <v>4</v>
      </c>
      <c r="D355" s="3" t="n">
        <v>312000</v>
      </c>
    </row>
    <row r="356" customFormat="false" ht="11.25" hidden="false" customHeight="false" outlineLevel="0" collapsed="false">
      <c r="A356" s="199" t="n">
        <v>35899</v>
      </c>
      <c r="B356" s="192" t="n">
        <v>35899</v>
      </c>
      <c r="C356" s="308" t="n">
        <f aca="false">IF(B356&lt;&gt;"",MONTH(B356),0)</f>
        <v>4</v>
      </c>
      <c r="D356" s="3" t="n">
        <v>276000</v>
      </c>
    </row>
    <row r="357" customFormat="false" ht="11.25" hidden="false" customHeight="false" outlineLevel="0" collapsed="false">
      <c r="A357" s="199" t="n">
        <v>35900</v>
      </c>
      <c r="B357" s="192" t="n">
        <v>35900</v>
      </c>
      <c r="C357" s="308" t="n">
        <f aca="false">IF(B357&lt;&gt;"",MONTH(B357),0)</f>
        <v>4</v>
      </c>
      <c r="D357" s="3" t="n">
        <v>288000</v>
      </c>
    </row>
    <row r="358" customFormat="false" ht="11.25" hidden="false" customHeight="false" outlineLevel="0" collapsed="false">
      <c r="A358" s="199" t="n">
        <v>35901</v>
      </c>
      <c r="B358" s="192" t="n">
        <v>35901</v>
      </c>
      <c r="C358" s="308" t="n">
        <f aca="false">IF(B358&lt;&gt;"",MONTH(B358),0)</f>
        <v>4</v>
      </c>
      <c r="D358" s="3" t="n">
        <v>217000</v>
      </c>
    </row>
    <row r="359" customFormat="false" ht="11.25" hidden="false" customHeight="false" outlineLevel="0" collapsed="false">
      <c r="A359" s="199" t="n">
        <v>35902</v>
      </c>
      <c r="B359" s="192" t="n">
        <v>35902</v>
      </c>
      <c r="C359" s="308" t="n">
        <f aca="false">IF(B359&lt;&gt;"",MONTH(B359),0)</f>
        <v>4</v>
      </c>
      <c r="D359" s="3" t="n">
        <v>363000</v>
      </c>
    </row>
    <row r="360" customFormat="false" ht="11.25" hidden="false" customHeight="false" outlineLevel="0" collapsed="false">
      <c r="A360" s="199" t="n">
        <v>35903</v>
      </c>
      <c r="B360" s="192" t="n">
        <v>35903</v>
      </c>
      <c r="C360" s="308" t="n">
        <f aca="false">IF(B360&lt;&gt;"",MONTH(B360),0)</f>
        <v>4</v>
      </c>
      <c r="D360" s="3" t="n">
        <v>358000</v>
      </c>
    </row>
    <row r="361" customFormat="false" ht="11.25" hidden="false" customHeight="false" outlineLevel="0" collapsed="false">
      <c r="A361" s="199" t="n">
        <v>35904</v>
      </c>
      <c r="B361" s="192" t="n">
        <v>35904</v>
      </c>
      <c r="C361" s="308" t="n">
        <f aca="false">IF(B361&lt;&gt;"",MONTH(B361),0)</f>
        <v>4</v>
      </c>
      <c r="D361" s="3" t="n">
        <v>342000</v>
      </c>
    </row>
    <row r="362" customFormat="false" ht="11.25" hidden="false" customHeight="false" outlineLevel="0" collapsed="false">
      <c r="A362" s="199" t="n">
        <v>35905</v>
      </c>
      <c r="B362" s="192" t="n">
        <v>35905</v>
      </c>
      <c r="C362" s="308" t="n">
        <f aca="false">IF(B362&lt;&gt;"",MONTH(B362),0)</f>
        <v>4</v>
      </c>
      <c r="D362" s="3" t="n">
        <v>290000</v>
      </c>
    </row>
    <row r="363" customFormat="false" ht="11.25" hidden="false" customHeight="false" outlineLevel="0" collapsed="false">
      <c r="A363" s="199" t="n">
        <v>35906</v>
      </c>
      <c r="B363" s="192" t="n">
        <v>35906</v>
      </c>
      <c r="C363" s="308" t="n">
        <f aca="false">IF(B363&lt;&gt;"",MONTH(B363),0)</f>
        <v>4</v>
      </c>
      <c r="D363" s="3" t="n">
        <v>317000</v>
      </c>
    </row>
    <row r="364" customFormat="false" ht="11.25" hidden="false" customHeight="false" outlineLevel="0" collapsed="false">
      <c r="A364" s="199" t="n">
        <v>35907</v>
      </c>
      <c r="B364" s="192" t="n">
        <v>35907</v>
      </c>
      <c r="C364" s="308" t="n">
        <f aca="false">IF(B364&lt;&gt;"",MONTH(B364),0)</f>
        <v>4</v>
      </c>
      <c r="D364" s="3" t="n">
        <v>365000</v>
      </c>
    </row>
    <row r="365" customFormat="false" ht="11.25" hidden="false" customHeight="false" outlineLevel="0" collapsed="false">
      <c r="A365" s="199" t="n">
        <v>35908</v>
      </c>
      <c r="B365" s="192" t="n">
        <v>35908</v>
      </c>
      <c r="C365" s="308" t="n">
        <f aca="false">IF(B365&lt;&gt;"",MONTH(B365),0)</f>
        <v>4</v>
      </c>
      <c r="D365" s="3" t="n">
        <v>320000</v>
      </c>
    </row>
    <row r="366" customFormat="false" ht="11.25" hidden="false" customHeight="false" outlineLevel="0" collapsed="false">
      <c r="A366" s="199" t="n">
        <v>35909</v>
      </c>
      <c r="B366" s="192" t="n">
        <v>35909</v>
      </c>
      <c r="C366" s="308" t="n">
        <f aca="false">IF(B366&lt;&gt;"",MONTH(B366),0)</f>
        <v>4</v>
      </c>
      <c r="D366" s="3" t="n">
        <v>382000</v>
      </c>
    </row>
    <row r="367" customFormat="false" ht="11.25" hidden="false" customHeight="false" outlineLevel="0" collapsed="false">
      <c r="A367" s="199" t="n">
        <v>35910</v>
      </c>
      <c r="B367" s="192" t="n">
        <v>35910</v>
      </c>
      <c r="C367" s="308" t="n">
        <f aca="false">IF(B367&lt;&gt;"",MONTH(B367),0)</f>
        <v>4</v>
      </c>
      <c r="D367" s="3" t="n">
        <v>366000</v>
      </c>
    </row>
    <row r="368" customFormat="false" ht="11.25" hidden="false" customHeight="false" outlineLevel="0" collapsed="false">
      <c r="A368" s="199" t="n">
        <v>35911</v>
      </c>
      <c r="B368" s="192" t="n">
        <v>35911</v>
      </c>
      <c r="C368" s="308" t="n">
        <f aca="false">IF(B368&lt;&gt;"",MONTH(B368),0)</f>
        <v>4</v>
      </c>
      <c r="D368" s="3" t="n">
        <v>366000</v>
      </c>
    </row>
    <row r="369" customFormat="false" ht="11.25" hidden="false" customHeight="false" outlineLevel="0" collapsed="false">
      <c r="A369" s="199" t="n">
        <v>35912</v>
      </c>
      <c r="B369" s="192" t="n">
        <v>35912</v>
      </c>
      <c r="C369" s="308" t="n">
        <f aca="false">IF(B369&lt;&gt;"",MONTH(B369),0)</f>
        <v>4</v>
      </c>
      <c r="D369" s="3" t="n">
        <v>381000</v>
      </c>
    </row>
    <row r="370" customFormat="false" ht="11.25" hidden="false" customHeight="false" outlineLevel="0" collapsed="false">
      <c r="A370" s="199" t="n">
        <v>35913</v>
      </c>
      <c r="B370" s="192" t="n">
        <v>35913</v>
      </c>
      <c r="C370" s="308" t="n">
        <f aca="false">IF(B370&lt;&gt;"",MONTH(B370),0)</f>
        <v>4</v>
      </c>
      <c r="D370" s="3" t="n">
        <v>367000</v>
      </c>
    </row>
    <row r="371" customFormat="false" ht="11.25" hidden="false" customHeight="false" outlineLevel="0" collapsed="false">
      <c r="A371" s="199" t="n">
        <v>35914</v>
      </c>
      <c r="B371" s="192" t="n">
        <v>35914</v>
      </c>
      <c r="C371" s="308" t="n">
        <f aca="false">IF(B371&lt;&gt;"",MONTH(B371),0)</f>
        <v>4</v>
      </c>
      <c r="D371" s="3" t="n">
        <v>366000</v>
      </c>
    </row>
    <row r="372" customFormat="false" ht="11.25" hidden="false" customHeight="false" outlineLevel="0" collapsed="false">
      <c r="A372" s="199" t="n">
        <v>35915</v>
      </c>
      <c r="B372" s="192" t="n">
        <v>35915</v>
      </c>
      <c r="C372" s="308" t="n">
        <f aca="false">IF(B372&lt;&gt;"",MONTH(B372),0)</f>
        <v>4</v>
      </c>
      <c r="D372" s="3" t="n">
        <v>380000</v>
      </c>
    </row>
    <row r="373" customFormat="false" ht="11.25" hidden="false" customHeight="false" outlineLevel="0" collapsed="false">
      <c r="A373" s="199" t="n">
        <v>35916</v>
      </c>
      <c r="B373" s="192" t="n">
        <v>35916</v>
      </c>
      <c r="C373" s="308" t="n">
        <f aca="false">IF(B373&lt;&gt;"",MONTH(B373),0)</f>
        <v>5</v>
      </c>
      <c r="D373" s="3" t="s">
        <v>80</v>
      </c>
    </row>
    <row r="374" customFormat="false" ht="11.25" hidden="false" customHeight="false" outlineLevel="0" collapsed="false">
      <c r="A374" s="199" t="n">
        <v>35917</v>
      </c>
      <c r="B374" s="192" t="n">
        <v>35917</v>
      </c>
      <c r="C374" s="308" t="n">
        <f aca="false">IF(B374&lt;&gt;"",MONTH(B374),0)</f>
        <v>5</v>
      </c>
      <c r="D374" s="3" t="s">
        <v>80</v>
      </c>
    </row>
    <row r="375" customFormat="false" ht="11.25" hidden="false" customHeight="false" outlineLevel="0" collapsed="false">
      <c r="A375" s="199" t="n">
        <v>35918</v>
      </c>
      <c r="B375" s="192" t="n">
        <v>35918</v>
      </c>
      <c r="C375" s="308" t="n">
        <f aca="false">IF(B375&lt;&gt;"",MONTH(B375),0)</f>
        <v>5</v>
      </c>
      <c r="D375" s="3" t="s">
        <v>80</v>
      </c>
    </row>
    <row r="376" customFormat="false" ht="11.25" hidden="false" customHeight="false" outlineLevel="0" collapsed="false">
      <c r="A376" s="199" t="n">
        <v>35919</v>
      </c>
      <c r="B376" s="192" t="n">
        <v>35919</v>
      </c>
      <c r="C376" s="308" t="n">
        <f aca="false">IF(B376&lt;&gt;"",MONTH(B376),0)</f>
        <v>5</v>
      </c>
      <c r="D376" s="3" t="s">
        <v>80</v>
      </c>
    </row>
    <row r="377" customFormat="false" ht="11.25" hidden="false" customHeight="false" outlineLevel="0" collapsed="false">
      <c r="A377" s="199" t="n">
        <v>35920</v>
      </c>
      <c r="B377" s="192" t="n">
        <v>35920</v>
      </c>
      <c r="C377" s="308" t="n">
        <f aca="false">IF(B377&lt;&gt;"",MONTH(B377),0)</f>
        <v>5</v>
      </c>
      <c r="D377" s="3" t="s">
        <v>80</v>
      </c>
    </row>
    <row r="378" customFormat="false" ht="11.25" hidden="false" customHeight="false" outlineLevel="0" collapsed="false">
      <c r="A378" s="199" t="n">
        <v>35921</v>
      </c>
      <c r="B378" s="192" t="n">
        <v>35921</v>
      </c>
      <c r="C378" s="308" t="n">
        <f aca="false">IF(B378&lt;&gt;"",MONTH(B378),0)</f>
        <v>5</v>
      </c>
      <c r="D378" s="3" t="s">
        <v>80</v>
      </c>
    </row>
    <row r="379" customFormat="false" ht="11.25" hidden="false" customHeight="false" outlineLevel="0" collapsed="false">
      <c r="A379" s="199" t="n">
        <v>35922</v>
      </c>
      <c r="B379" s="192" t="n">
        <v>35922</v>
      </c>
      <c r="C379" s="308" t="n">
        <f aca="false">IF(B379&lt;&gt;"",MONTH(B379),0)</f>
        <v>5</v>
      </c>
      <c r="D379" s="3" t="s">
        <v>80</v>
      </c>
    </row>
    <row r="380" customFormat="false" ht="11.25" hidden="false" customHeight="false" outlineLevel="0" collapsed="false">
      <c r="A380" s="199" t="n">
        <v>35923</v>
      </c>
      <c r="B380" s="192" t="n">
        <v>35923</v>
      </c>
      <c r="C380" s="308" t="n">
        <f aca="false">IF(B380&lt;&gt;"",MONTH(B380),0)</f>
        <v>5</v>
      </c>
      <c r="D380" s="3" t="s">
        <v>80</v>
      </c>
    </row>
    <row r="381" customFormat="false" ht="11.25" hidden="false" customHeight="false" outlineLevel="0" collapsed="false">
      <c r="A381" s="199" t="n">
        <v>35924</v>
      </c>
      <c r="B381" s="192" t="n">
        <v>35924</v>
      </c>
      <c r="C381" s="308" t="n">
        <f aca="false">IF(B381&lt;&gt;"",MONTH(B381),0)</f>
        <v>5</v>
      </c>
      <c r="D381" s="3" t="s">
        <v>80</v>
      </c>
    </row>
    <row r="382" customFormat="false" ht="11.25" hidden="false" customHeight="false" outlineLevel="0" collapsed="false">
      <c r="A382" s="199" t="n">
        <v>35925</v>
      </c>
      <c r="B382" s="192" t="n">
        <v>35925</v>
      </c>
      <c r="C382" s="308" t="n">
        <f aca="false">IF(B382&lt;&gt;"",MONTH(B382),0)</f>
        <v>5</v>
      </c>
      <c r="D382" s="3" t="s">
        <v>80</v>
      </c>
    </row>
    <row r="383" customFormat="false" ht="11.25" hidden="false" customHeight="false" outlineLevel="0" collapsed="false">
      <c r="A383" s="199" t="n">
        <v>35926</v>
      </c>
      <c r="B383" s="192" t="n">
        <v>35926</v>
      </c>
      <c r="C383" s="308" t="n">
        <f aca="false">IF(B383&lt;&gt;"",MONTH(B383),0)</f>
        <v>5</v>
      </c>
      <c r="D383" s="3" t="s">
        <v>80</v>
      </c>
    </row>
    <row r="384" customFormat="false" ht="11.25" hidden="false" customHeight="false" outlineLevel="0" collapsed="false">
      <c r="A384" s="199" t="n">
        <v>35927</v>
      </c>
      <c r="B384" s="192" t="n">
        <v>35927</v>
      </c>
      <c r="C384" s="308" t="n">
        <f aca="false">IF(B384&lt;&gt;"",MONTH(B384),0)</f>
        <v>5</v>
      </c>
      <c r="D384" s="3" t="s">
        <v>80</v>
      </c>
    </row>
    <row r="385" customFormat="false" ht="11.25" hidden="false" customHeight="false" outlineLevel="0" collapsed="false">
      <c r="A385" s="199" t="n">
        <v>35928</v>
      </c>
      <c r="B385" s="192" t="n">
        <v>35928</v>
      </c>
      <c r="C385" s="308" t="n">
        <f aca="false">IF(B385&lt;&gt;"",MONTH(B385),0)</f>
        <v>5</v>
      </c>
      <c r="D385" s="3" t="s">
        <v>80</v>
      </c>
    </row>
    <row r="386" customFormat="false" ht="11.25" hidden="false" customHeight="false" outlineLevel="0" collapsed="false">
      <c r="A386" s="199" t="n">
        <v>35929</v>
      </c>
      <c r="B386" s="192" t="n">
        <v>35929</v>
      </c>
      <c r="C386" s="308" t="n">
        <f aca="false">IF(B386&lt;&gt;"",MONTH(B386),0)</f>
        <v>5</v>
      </c>
      <c r="D386" s="3" t="s">
        <v>80</v>
      </c>
    </row>
    <row r="387" customFormat="false" ht="11.25" hidden="false" customHeight="false" outlineLevel="0" collapsed="false">
      <c r="A387" s="199" t="n">
        <v>35930</v>
      </c>
      <c r="B387" s="192" t="n">
        <v>35930</v>
      </c>
      <c r="C387" s="308" t="n">
        <f aca="false">IF(B387&lt;&gt;"",MONTH(B387),0)</f>
        <v>5</v>
      </c>
      <c r="D387" s="3" t="s">
        <v>80</v>
      </c>
    </row>
    <row r="388" customFormat="false" ht="11.25" hidden="false" customHeight="false" outlineLevel="0" collapsed="false">
      <c r="A388" s="199" t="n">
        <v>35931</v>
      </c>
      <c r="B388" s="192" t="n">
        <v>35931</v>
      </c>
      <c r="C388" s="308" t="n">
        <f aca="false">IF(B388&lt;&gt;"",MONTH(B388),0)</f>
        <v>5</v>
      </c>
      <c r="D388" s="3" t="s">
        <v>80</v>
      </c>
    </row>
    <row r="389" customFormat="false" ht="11.25" hidden="false" customHeight="false" outlineLevel="0" collapsed="false">
      <c r="A389" s="199" t="n">
        <v>35932</v>
      </c>
      <c r="B389" s="192" t="n">
        <v>35932</v>
      </c>
      <c r="C389" s="308" t="n">
        <f aca="false">IF(B389&lt;&gt;"",MONTH(B389),0)</f>
        <v>5</v>
      </c>
      <c r="D389" s="3" t="s">
        <v>80</v>
      </c>
    </row>
    <row r="390" customFormat="false" ht="11.25" hidden="false" customHeight="false" outlineLevel="0" collapsed="false">
      <c r="A390" s="199" t="n">
        <v>35933</v>
      </c>
      <c r="B390" s="192" t="n">
        <v>35933</v>
      </c>
      <c r="C390" s="308" t="n">
        <f aca="false">IF(B390&lt;&gt;"",MONTH(B390),0)</f>
        <v>5</v>
      </c>
      <c r="D390" s="3" t="s">
        <v>80</v>
      </c>
    </row>
    <row r="391" customFormat="false" ht="11.25" hidden="false" customHeight="false" outlineLevel="0" collapsed="false">
      <c r="A391" s="199" t="n">
        <v>35934</v>
      </c>
      <c r="B391" s="192" t="n">
        <v>35934</v>
      </c>
      <c r="C391" s="308" t="n">
        <f aca="false">IF(B391&lt;&gt;"",MONTH(B391),0)</f>
        <v>5</v>
      </c>
      <c r="D391" s="3" t="s">
        <v>80</v>
      </c>
    </row>
    <row r="392" customFormat="false" ht="11.25" hidden="false" customHeight="false" outlineLevel="0" collapsed="false">
      <c r="A392" s="199" t="n">
        <v>35935</v>
      </c>
      <c r="B392" s="192" t="n">
        <v>35935</v>
      </c>
      <c r="C392" s="308" t="n">
        <f aca="false">IF(B392&lt;&gt;"",MONTH(B392),0)</f>
        <v>5</v>
      </c>
      <c r="D392" s="3" t="s">
        <v>80</v>
      </c>
    </row>
    <row r="393" customFormat="false" ht="11.25" hidden="false" customHeight="false" outlineLevel="0" collapsed="false">
      <c r="A393" s="199" t="n">
        <v>35936</v>
      </c>
      <c r="B393" s="192" t="n">
        <v>35936</v>
      </c>
      <c r="C393" s="308" t="n">
        <f aca="false">IF(B393&lt;&gt;"",MONTH(B393),0)</f>
        <v>5</v>
      </c>
      <c r="D393" s="3" t="s">
        <v>80</v>
      </c>
    </row>
    <row r="394" customFormat="false" ht="11.25" hidden="false" customHeight="false" outlineLevel="0" collapsed="false">
      <c r="A394" s="199" t="n">
        <v>35937</v>
      </c>
      <c r="B394" s="192" t="n">
        <v>35937</v>
      </c>
      <c r="C394" s="308" t="n">
        <f aca="false">IF(B394&lt;&gt;"",MONTH(B394),0)</f>
        <v>5</v>
      </c>
      <c r="D394" s="3" t="s">
        <v>80</v>
      </c>
    </row>
    <row r="395" customFormat="false" ht="11.25" hidden="false" customHeight="false" outlineLevel="0" collapsed="false">
      <c r="A395" s="199" t="n">
        <v>35938</v>
      </c>
      <c r="B395" s="192" t="n">
        <v>35938</v>
      </c>
      <c r="C395" s="308" t="n">
        <f aca="false">IF(B395&lt;&gt;"",MONTH(B395),0)</f>
        <v>5</v>
      </c>
      <c r="D395" s="3" t="s">
        <v>80</v>
      </c>
    </row>
    <row r="396" customFormat="false" ht="11.25" hidden="false" customHeight="false" outlineLevel="0" collapsed="false">
      <c r="A396" s="199" t="n">
        <v>35939</v>
      </c>
      <c r="B396" s="192" t="n">
        <v>35939</v>
      </c>
      <c r="C396" s="308" t="n">
        <f aca="false">IF(B396&lt;&gt;"",MONTH(B396),0)</f>
        <v>5</v>
      </c>
      <c r="D396" s="3" t="s">
        <v>80</v>
      </c>
    </row>
    <row r="397" customFormat="false" ht="11.25" hidden="false" customHeight="false" outlineLevel="0" collapsed="false">
      <c r="A397" s="199" t="n">
        <v>35940</v>
      </c>
      <c r="B397" s="192" t="n">
        <v>35940</v>
      </c>
      <c r="C397" s="308" t="n">
        <f aca="false">IF(B397&lt;&gt;"",MONTH(B397),0)</f>
        <v>5</v>
      </c>
      <c r="D397" s="3" t="s">
        <v>80</v>
      </c>
    </row>
    <row r="398" customFormat="false" ht="11.25" hidden="false" customHeight="false" outlineLevel="0" collapsed="false">
      <c r="A398" s="199" t="n">
        <v>35941</v>
      </c>
      <c r="B398" s="192" t="n">
        <v>35941</v>
      </c>
      <c r="C398" s="308" t="n">
        <f aca="false">IF(B398&lt;&gt;"",MONTH(B398),0)</f>
        <v>5</v>
      </c>
      <c r="D398" s="3" t="s">
        <v>80</v>
      </c>
    </row>
    <row r="399" customFormat="false" ht="11.25" hidden="false" customHeight="false" outlineLevel="0" collapsed="false">
      <c r="A399" s="199" t="n">
        <v>35942</v>
      </c>
      <c r="B399" s="192" t="n">
        <v>35942</v>
      </c>
      <c r="C399" s="308" t="n">
        <f aca="false">IF(B399&lt;&gt;"",MONTH(B399),0)</f>
        <v>5</v>
      </c>
      <c r="D399" s="3" t="s">
        <v>80</v>
      </c>
    </row>
    <row r="400" customFormat="false" ht="11.25" hidden="false" customHeight="false" outlineLevel="0" collapsed="false">
      <c r="A400" s="199" t="n">
        <v>35943</v>
      </c>
      <c r="B400" s="192" t="n">
        <v>35943</v>
      </c>
      <c r="C400" s="308" t="n">
        <f aca="false">IF(B400&lt;&gt;"",MONTH(B400),0)</f>
        <v>5</v>
      </c>
      <c r="D400" s="3" t="s">
        <v>80</v>
      </c>
    </row>
    <row r="401" customFormat="false" ht="11.25" hidden="false" customHeight="false" outlineLevel="0" collapsed="false">
      <c r="A401" s="199" t="n">
        <v>35944</v>
      </c>
      <c r="B401" s="192" t="n">
        <v>35944</v>
      </c>
      <c r="C401" s="308" t="n">
        <f aca="false">IF(B401&lt;&gt;"",MONTH(B401),0)</f>
        <v>5</v>
      </c>
      <c r="D401" s="3" t="s">
        <v>80</v>
      </c>
    </row>
    <row r="402" customFormat="false" ht="11.25" hidden="false" customHeight="false" outlineLevel="0" collapsed="false">
      <c r="A402" s="199" t="n">
        <v>35945</v>
      </c>
      <c r="B402" s="192" t="n">
        <v>35945</v>
      </c>
      <c r="C402" s="308" t="n">
        <f aca="false">IF(B402&lt;&gt;"",MONTH(B402),0)</f>
        <v>5</v>
      </c>
      <c r="D402" s="3" t="s">
        <v>80</v>
      </c>
    </row>
    <row r="403" customFormat="false" ht="11.25" hidden="false" customHeight="false" outlineLevel="0" collapsed="false">
      <c r="A403" s="199" t="n">
        <v>35946</v>
      </c>
      <c r="B403" s="192" t="n">
        <v>35946</v>
      </c>
      <c r="C403" s="308" t="n">
        <f aca="false">IF(B403&lt;&gt;"",MONTH(B403),0)</f>
        <v>5</v>
      </c>
      <c r="D403" s="3" t="s">
        <v>80</v>
      </c>
    </row>
    <row r="404" customFormat="false" ht="11.25" hidden="false" customHeight="false" outlineLevel="0" collapsed="false">
      <c r="A404" s="199" t="n">
        <v>35947</v>
      </c>
      <c r="B404" s="192" t="n">
        <v>35947</v>
      </c>
      <c r="C404" s="308" t="n">
        <f aca="false">IF(B404&lt;&gt;"",MONTH(B404),0)</f>
        <v>6</v>
      </c>
      <c r="D404" s="3" t="s">
        <v>80</v>
      </c>
    </row>
    <row r="405" customFormat="false" ht="11.25" hidden="false" customHeight="false" outlineLevel="0" collapsed="false">
      <c r="A405" s="199" t="n">
        <v>35948</v>
      </c>
      <c r="B405" s="192" t="n">
        <v>35948</v>
      </c>
      <c r="C405" s="308" t="n">
        <f aca="false">IF(B405&lt;&gt;"",MONTH(B405),0)</f>
        <v>6</v>
      </c>
      <c r="D405" s="3" t="s">
        <v>80</v>
      </c>
    </row>
    <row r="406" customFormat="false" ht="11.25" hidden="false" customHeight="false" outlineLevel="0" collapsed="false">
      <c r="A406" s="199" t="n">
        <v>35949</v>
      </c>
      <c r="B406" s="192" t="n">
        <v>35949</v>
      </c>
      <c r="C406" s="308" t="n">
        <f aca="false">IF(B406&lt;&gt;"",MONTH(B406),0)</f>
        <v>6</v>
      </c>
      <c r="D406" s="3" t="s">
        <v>80</v>
      </c>
    </row>
    <row r="407" customFormat="false" ht="11.25" hidden="false" customHeight="false" outlineLevel="0" collapsed="false">
      <c r="A407" s="199" t="n">
        <v>35950</v>
      </c>
      <c r="B407" s="192" t="n">
        <v>35950</v>
      </c>
      <c r="C407" s="308" t="n">
        <f aca="false">IF(B407&lt;&gt;"",MONTH(B407),0)</f>
        <v>6</v>
      </c>
      <c r="D407" s="3" t="s">
        <v>80</v>
      </c>
    </row>
    <row r="408" customFormat="false" ht="11.25" hidden="false" customHeight="false" outlineLevel="0" collapsed="false">
      <c r="A408" s="199" t="n">
        <v>35951</v>
      </c>
      <c r="B408" s="192" t="n">
        <v>35951</v>
      </c>
      <c r="C408" s="308" t="n">
        <f aca="false">IF(B408&lt;&gt;"",MONTH(B408),0)</f>
        <v>6</v>
      </c>
      <c r="D408" s="3" t="s">
        <v>80</v>
      </c>
    </row>
    <row r="409" customFormat="false" ht="11.25" hidden="false" customHeight="false" outlineLevel="0" collapsed="false">
      <c r="A409" s="199" t="n">
        <v>35952</v>
      </c>
      <c r="B409" s="192" t="n">
        <v>35952</v>
      </c>
      <c r="C409" s="308" t="n">
        <f aca="false">IF(B409&lt;&gt;"",MONTH(B409),0)</f>
        <v>6</v>
      </c>
      <c r="D409" s="3" t="s">
        <v>80</v>
      </c>
    </row>
    <row r="410" customFormat="false" ht="11.25" hidden="false" customHeight="false" outlineLevel="0" collapsed="false">
      <c r="A410" s="199" t="n">
        <v>35953</v>
      </c>
      <c r="B410" s="192" t="n">
        <v>35953</v>
      </c>
      <c r="C410" s="308" t="n">
        <f aca="false">IF(B410&lt;&gt;"",MONTH(B410),0)</f>
        <v>6</v>
      </c>
      <c r="D410" s="3" t="s">
        <v>80</v>
      </c>
    </row>
    <row r="411" customFormat="false" ht="11.25" hidden="false" customHeight="false" outlineLevel="0" collapsed="false">
      <c r="A411" s="199" t="n">
        <v>35954</v>
      </c>
      <c r="B411" s="192" t="n">
        <v>35954</v>
      </c>
      <c r="C411" s="308" t="n">
        <f aca="false">IF(B411&lt;&gt;"",MONTH(B411),0)</f>
        <v>6</v>
      </c>
      <c r="D411" s="3" t="s">
        <v>80</v>
      </c>
    </row>
    <row r="412" customFormat="false" ht="11.25" hidden="false" customHeight="false" outlineLevel="0" collapsed="false">
      <c r="A412" s="199" t="n">
        <v>35955</v>
      </c>
      <c r="B412" s="192" t="n">
        <v>35955</v>
      </c>
      <c r="C412" s="308" t="n">
        <f aca="false">IF(B412&lt;&gt;"",MONTH(B412),0)</f>
        <v>6</v>
      </c>
      <c r="D412" s="3" t="s">
        <v>80</v>
      </c>
    </row>
    <row r="413" customFormat="false" ht="11.25" hidden="false" customHeight="false" outlineLevel="0" collapsed="false">
      <c r="A413" s="199" t="n">
        <v>35956</v>
      </c>
      <c r="B413" s="192" t="n">
        <v>35956</v>
      </c>
      <c r="C413" s="308" t="n">
        <f aca="false">IF(B413&lt;&gt;"",MONTH(B413),0)</f>
        <v>6</v>
      </c>
      <c r="D413" s="3" t="s">
        <v>80</v>
      </c>
    </row>
    <row r="414" customFormat="false" ht="11.25" hidden="false" customHeight="false" outlineLevel="0" collapsed="false">
      <c r="A414" s="199" t="n">
        <v>35957</v>
      </c>
      <c r="B414" s="192" t="n">
        <v>35957</v>
      </c>
      <c r="C414" s="308" t="n">
        <f aca="false">IF(B414&lt;&gt;"",MONTH(B414),0)</f>
        <v>6</v>
      </c>
      <c r="D414" s="3" t="s">
        <v>80</v>
      </c>
    </row>
    <row r="415" customFormat="false" ht="11.25" hidden="false" customHeight="false" outlineLevel="0" collapsed="false">
      <c r="A415" s="199" t="n">
        <v>35958</v>
      </c>
      <c r="B415" s="192" t="n">
        <v>35958</v>
      </c>
      <c r="C415" s="308" t="n">
        <f aca="false">IF(B415&lt;&gt;"",MONTH(B415),0)</f>
        <v>6</v>
      </c>
      <c r="D415" s="3" t="s">
        <v>80</v>
      </c>
    </row>
    <row r="416" customFormat="false" ht="11.25" hidden="false" customHeight="false" outlineLevel="0" collapsed="false">
      <c r="A416" s="199" t="n">
        <v>35959</v>
      </c>
      <c r="B416" s="192" t="n">
        <v>35959</v>
      </c>
      <c r="C416" s="308" t="n">
        <f aca="false">IF(B416&lt;&gt;"",MONTH(B416),0)</f>
        <v>6</v>
      </c>
      <c r="D416" s="3" t="s">
        <v>80</v>
      </c>
    </row>
    <row r="417" customFormat="false" ht="11.25" hidden="false" customHeight="false" outlineLevel="0" collapsed="false">
      <c r="A417" s="199" t="n">
        <v>35960</v>
      </c>
      <c r="B417" s="192" t="n">
        <v>35960</v>
      </c>
      <c r="C417" s="308" t="n">
        <f aca="false">IF(B417&lt;&gt;"",MONTH(B417),0)</f>
        <v>6</v>
      </c>
      <c r="D417" s="3" t="s">
        <v>80</v>
      </c>
    </row>
    <row r="418" customFormat="false" ht="11.25" hidden="false" customHeight="false" outlineLevel="0" collapsed="false">
      <c r="A418" s="199" t="n">
        <v>35961</v>
      </c>
      <c r="B418" s="192" t="n">
        <v>35961</v>
      </c>
      <c r="C418" s="308" t="n">
        <f aca="false">IF(B418&lt;&gt;"",MONTH(B418),0)</f>
        <v>6</v>
      </c>
      <c r="D418" s="3" t="s">
        <v>80</v>
      </c>
    </row>
    <row r="419" customFormat="false" ht="11.25" hidden="false" customHeight="false" outlineLevel="0" collapsed="false">
      <c r="A419" s="199" t="n">
        <v>35962</v>
      </c>
      <c r="B419" s="192" t="n">
        <v>35962</v>
      </c>
      <c r="C419" s="308" t="n">
        <f aca="false">IF(B419&lt;&gt;"",MONTH(B419),0)</f>
        <v>6</v>
      </c>
      <c r="D419" s="3" t="s">
        <v>80</v>
      </c>
    </row>
    <row r="420" customFormat="false" ht="11.25" hidden="false" customHeight="false" outlineLevel="0" collapsed="false">
      <c r="A420" s="199" t="n">
        <v>35963</v>
      </c>
      <c r="B420" s="192" t="n">
        <v>35963</v>
      </c>
      <c r="C420" s="308" t="n">
        <f aca="false">IF(B420&lt;&gt;"",MONTH(B420),0)</f>
        <v>6</v>
      </c>
      <c r="D420" s="3" t="s">
        <v>80</v>
      </c>
    </row>
    <row r="421" customFormat="false" ht="11.25" hidden="false" customHeight="false" outlineLevel="0" collapsed="false">
      <c r="A421" s="199" t="n">
        <v>35964</v>
      </c>
      <c r="B421" s="192" t="n">
        <v>35964</v>
      </c>
      <c r="C421" s="308" t="n">
        <f aca="false">IF(B421&lt;&gt;"",MONTH(B421),0)</f>
        <v>6</v>
      </c>
      <c r="D421" s="3" t="s">
        <v>80</v>
      </c>
    </row>
    <row r="422" customFormat="false" ht="11.25" hidden="false" customHeight="false" outlineLevel="0" collapsed="false">
      <c r="A422" s="199" t="n">
        <v>35965</v>
      </c>
      <c r="B422" s="192" t="n">
        <v>35965</v>
      </c>
      <c r="C422" s="308" t="n">
        <f aca="false">IF(B422&lt;&gt;"",MONTH(B422),0)</f>
        <v>6</v>
      </c>
      <c r="D422" s="3" t="s">
        <v>80</v>
      </c>
    </row>
    <row r="423" customFormat="false" ht="11.25" hidden="false" customHeight="false" outlineLevel="0" collapsed="false">
      <c r="A423" s="199" t="n">
        <v>35966</v>
      </c>
      <c r="B423" s="192" t="n">
        <v>35966</v>
      </c>
      <c r="C423" s="308" t="n">
        <f aca="false">IF(B423&lt;&gt;"",MONTH(B423),0)</f>
        <v>6</v>
      </c>
      <c r="D423" s="3" t="s">
        <v>80</v>
      </c>
    </row>
    <row r="424" customFormat="false" ht="11.25" hidden="false" customHeight="false" outlineLevel="0" collapsed="false">
      <c r="A424" s="199" t="n">
        <v>35967</v>
      </c>
      <c r="B424" s="192" t="n">
        <v>35967</v>
      </c>
      <c r="C424" s="308" t="n">
        <f aca="false">IF(B424&lt;&gt;"",MONTH(B424),0)</f>
        <v>6</v>
      </c>
      <c r="D424" s="3" t="s">
        <v>80</v>
      </c>
    </row>
    <row r="425" customFormat="false" ht="11.25" hidden="false" customHeight="false" outlineLevel="0" collapsed="false">
      <c r="A425" s="199" t="n">
        <v>35968</v>
      </c>
      <c r="B425" s="192" t="n">
        <v>35968</v>
      </c>
      <c r="C425" s="308" t="n">
        <f aca="false">IF(B425&lt;&gt;"",MONTH(B425),0)</f>
        <v>6</v>
      </c>
      <c r="D425" s="3" t="s">
        <v>80</v>
      </c>
    </row>
    <row r="426" customFormat="false" ht="11.25" hidden="false" customHeight="false" outlineLevel="0" collapsed="false">
      <c r="A426" s="199" t="n">
        <v>35969</v>
      </c>
      <c r="B426" s="192" t="n">
        <v>35969</v>
      </c>
      <c r="C426" s="308" t="n">
        <f aca="false">IF(B426&lt;&gt;"",MONTH(B426),0)</f>
        <v>6</v>
      </c>
      <c r="D426" s="3" t="s">
        <v>80</v>
      </c>
    </row>
    <row r="427" customFormat="false" ht="11.25" hidden="false" customHeight="false" outlineLevel="0" collapsed="false">
      <c r="A427" s="199" t="n">
        <v>35970</v>
      </c>
      <c r="B427" s="192" t="n">
        <v>35970</v>
      </c>
      <c r="C427" s="308" t="n">
        <f aca="false">IF(B427&lt;&gt;"",MONTH(B427),0)</f>
        <v>6</v>
      </c>
      <c r="D427" s="3" t="s">
        <v>80</v>
      </c>
    </row>
    <row r="428" customFormat="false" ht="11.25" hidden="false" customHeight="false" outlineLevel="0" collapsed="false">
      <c r="A428" s="199" t="n">
        <v>35971</v>
      </c>
      <c r="B428" s="192" t="n">
        <v>35971</v>
      </c>
      <c r="C428" s="308" t="n">
        <f aca="false">IF(B428&lt;&gt;"",MONTH(B428),0)</f>
        <v>6</v>
      </c>
      <c r="D428" s="3" t="s">
        <v>80</v>
      </c>
    </row>
    <row r="429" customFormat="false" ht="11.25" hidden="false" customHeight="false" outlineLevel="0" collapsed="false">
      <c r="A429" s="199" t="n">
        <v>35972</v>
      </c>
      <c r="B429" s="192" t="n">
        <v>35972</v>
      </c>
      <c r="C429" s="308" t="n">
        <f aca="false">IF(B429&lt;&gt;"",MONTH(B429),0)</f>
        <v>6</v>
      </c>
      <c r="D429" s="3" t="s">
        <v>80</v>
      </c>
    </row>
    <row r="430" customFormat="false" ht="11.25" hidden="false" customHeight="false" outlineLevel="0" collapsed="false">
      <c r="A430" s="199" t="n">
        <v>35973</v>
      </c>
      <c r="B430" s="192" t="n">
        <v>35973</v>
      </c>
      <c r="C430" s="308" t="n">
        <f aca="false">IF(B430&lt;&gt;"",MONTH(B430),0)</f>
        <v>6</v>
      </c>
      <c r="D430" s="3" t="s">
        <v>80</v>
      </c>
    </row>
    <row r="431" customFormat="false" ht="11.25" hidden="false" customHeight="false" outlineLevel="0" collapsed="false">
      <c r="A431" s="199" t="n">
        <v>35974</v>
      </c>
      <c r="B431" s="192" t="n">
        <v>35974</v>
      </c>
      <c r="C431" s="308" t="n">
        <f aca="false">IF(B431&lt;&gt;"",MONTH(B431),0)</f>
        <v>6</v>
      </c>
      <c r="D431" s="3" t="s">
        <v>80</v>
      </c>
    </row>
    <row r="432" customFormat="false" ht="11.25" hidden="false" customHeight="false" outlineLevel="0" collapsed="false">
      <c r="A432" s="199" t="n">
        <v>35975</v>
      </c>
      <c r="B432" s="192" t="n">
        <v>35975</v>
      </c>
      <c r="C432" s="308" t="n">
        <f aca="false">IF(B432&lt;&gt;"",MONTH(B432),0)</f>
        <v>6</v>
      </c>
      <c r="D432" s="3" t="s">
        <v>80</v>
      </c>
    </row>
    <row r="433" customFormat="false" ht="11.25" hidden="false" customHeight="false" outlineLevel="0" collapsed="false">
      <c r="A433" s="199" t="n">
        <v>35976</v>
      </c>
      <c r="B433" s="192" t="n">
        <v>35976</v>
      </c>
      <c r="C433" s="308" t="n">
        <f aca="false">IF(B433&lt;&gt;"",MONTH(B433),0)</f>
        <v>6</v>
      </c>
      <c r="D433" s="3" t="s">
        <v>80</v>
      </c>
    </row>
    <row r="434" customFormat="false" ht="11.25" hidden="false" customHeight="false" outlineLevel="0" collapsed="false">
      <c r="A434" s="199" t="n">
        <v>35977</v>
      </c>
      <c r="B434" s="192" t="n">
        <v>35977</v>
      </c>
      <c r="C434" s="308" t="n">
        <f aca="false">IF(B434&lt;&gt;"",MONTH(B434),0)</f>
        <v>7</v>
      </c>
      <c r="D434" s="3" t="s">
        <v>80</v>
      </c>
    </row>
    <row r="435" customFormat="false" ht="11.25" hidden="false" customHeight="false" outlineLevel="0" collapsed="false">
      <c r="A435" s="199" t="n">
        <v>35978</v>
      </c>
      <c r="B435" s="192" t="n">
        <v>35978</v>
      </c>
      <c r="C435" s="308" t="n">
        <f aca="false">IF(B435&lt;&gt;"",MONTH(B435),0)</f>
        <v>7</v>
      </c>
      <c r="D435" s="3" t="s">
        <v>80</v>
      </c>
    </row>
    <row r="436" customFormat="false" ht="11.25" hidden="false" customHeight="false" outlineLevel="0" collapsed="false">
      <c r="A436" s="199" t="n">
        <v>35979</v>
      </c>
      <c r="B436" s="192" t="n">
        <v>35979</v>
      </c>
      <c r="C436" s="308" t="n">
        <f aca="false">IF(B436&lt;&gt;"",MONTH(B436),0)</f>
        <v>7</v>
      </c>
      <c r="D436" s="3" t="s">
        <v>80</v>
      </c>
    </row>
    <row r="437" customFormat="false" ht="11.25" hidden="false" customHeight="false" outlineLevel="0" collapsed="false">
      <c r="A437" s="199" t="n">
        <v>35980</v>
      </c>
      <c r="B437" s="192" t="n">
        <v>35980</v>
      </c>
      <c r="C437" s="308" t="n">
        <f aca="false">IF(B437&lt;&gt;"",MONTH(B437),0)</f>
        <v>7</v>
      </c>
      <c r="D437" s="3" t="s">
        <v>80</v>
      </c>
    </row>
    <row r="438" customFormat="false" ht="11.25" hidden="false" customHeight="false" outlineLevel="0" collapsed="false">
      <c r="A438" s="199" t="n">
        <v>35981</v>
      </c>
      <c r="B438" s="192" t="n">
        <v>35981</v>
      </c>
      <c r="C438" s="308" t="n">
        <f aca="false">IF(B438&lt;&gt;"",MONTH(B438),0)</f>
        <v>7</v>
      </c>
      <c r="D438" s="3" t="s">
        <v>80</v>
      </c>
    </row>
    <row r="439" customFormat="false" ht="11.25" hidden="false" customHeight="false" outlineLevel="0" collapsed="false">
      <c r="A439" s="199" t="n">
        <v>35982</v>
      </c>
      <c r="B439" s="192" t="n">
        <v>35982</v>
      </c>
      <c r="C439" s="308" t="n">
        <f aca="false">IF(B439&lt;&gt;"",MONTH(B439),0)</f>
        <v>7</v>
      </c>
      <c r="D439" s="3" t="s">
        <v>80</v>
      </c>
    </row>
    <row r="440" customFormat="false" ht="11.25" hidden="false" customHeight="false" outlineLevel="0" collapsed="false">
      <c r="A440" s="199" t="n">
        <v>35983</v>
      </c>
      <c r="B440" s="192" t="n">
        <v>35983</v>
      </c>
      <c r="C440" s="308" t="n">
        <f aca="false">IF(B440&lt;&gt;"",MONTH(B440),0)</f>
        <v>7</v>
      </c>
      <c r="D440" s="3" t="s">
        <v>80</v>
      </c>
    </row>
    <row r="441" customFormat="false" ht="11.25" hidden="false" customHeight="false" outlineLevel="0" collapsed="false">
      <c r="A441" s="199" t="n">
        <v>35984</v>
      </c>
      <c r="B441" s="192" t="n">
        <v>35984</v>
      </c>
      <c r="C441" s="308" t="n">
        <f aca="false">IF(B441&lt;&gt;"",MONTH(B441),0)</f>
        <v>7</v>
      </c>
      <c r="D441" s="3" t="s">
        <v>80</v>
      </c>
    </row>
    <row r="442" customFormat="false" ht="11.25" hidden="false" customHeight="false" outlineLevel="0" collapsed="false">
      <c r="A442" s="199" t="n">
        <v>35985</v>
      </c>
      <c r="B442" s="192" t="n">
        <v>35985</v>
      </c>
      <c r="C442" s="308" t="n">
        <f aca="false">IF(B442&lt;&gt;"",MONTH(B442),0)</f>
        <v>7</v>
      </c>
      <c r="D442" s="3" t="s">
        <v>80</v>
      </c>
    </row>
    <row r="443" customFormat="false" ht="11.25" hidden="false" customHeight="false" outlineLevel="0" collapsed="false">
      <c r="A443" s="199" t="n">
        <v>35986</v>
      </c>
      <c r="B443" s="192" t="n">
        <v>35986</v>
      </c>
      <c r="C443" s="308" t="n">
        <f aca="false">IF(B443&lt;&gt;"",MONTH(B443),0)</f>
        <v>7</v>
      </c>
      <c r="D443" s="3" t="s">
        <v>80</v>
      </c>
    </row>
    <row r="444" customFormat="false" ht="11.25" hidden="false" customHeight="false" outlineLevel="0" collapsed="false">
      <c r="A444" s="199" t="n">
        <v>35987</v>
      </c>
      <c r="B444" s="192" t="n">
        <v>35987</v>
      </c>
      <c r="C444" s="308" t="n">
        <f aca="false">IF(B444&lt;&gt;"",MONTH(B444),0)</f>
        <v>7</v>
      </c>
      <c r="D444" s="3" t="s">
        <v>80</v>
      </c>
    </row>
    <row r="445" customFormat="false" ht="11.25" hidden="false" customHeight="false" outlineLevel="0" collapsed="false">
      <c r="A445" s="199" t="n">
        <v>35988</v>
      </c>
      <c r="B445" s="192" t="n">
        <v>35988</v>
      </c>
      <c r="C445" s="308" t="n">
        <f aca="false">IF(B445&lt;&gt;"",MONTH(B445),0)</f>
        <v>7</v>
      </c>
      <c r="D445" s="3" t="s">
        <v>80</v>
      </c>
    </row>
    <row r="446" customFormat="false" ht="11.25" hidden="false" customHeight="false" outlineLevel="0" collapsed="false">
      <c r="A446" s="199" t="n">
        <v>35989</v>
      </c>
      <c r="B446" s="192" t="n">
        <v>35989</v>
      </c>
      <c r="C446" s="308" t="n">
        <f aca="false">IF(B446&lt;&gt;"",MONTH(B446),0)</f>
        <v>7</v>
      </c>
      <c r="D446" s="3" t="s">
        <v>80</v>
      </c>
    </row>
    <row r="447" customFormat="false" ht="11.25" hidden="false" customHeight="false" outlineLevel="0" collapsed="false">
      <c r="A447" s="199" t="n">
        <v>35990</v>
      </c>
      <c r="B447" s="192" t="n">
        <v>35990</v>
      </c>
      <c r="C447" s="308" t="n">
        <f aca="false">IF(B447&lt;&gt;"",MONTH(B447),0)</f>
        <v>7</v>
      </c>
      <c r="D447" s="3" t="s">
        <v>80</v>
      </c>
    </row>
    <row r="448" customFormat="false" ht="11.25" hidden="false" customHeight="false" outlineLevel="0" collapsed="false">
      <c r="A448" s="199" t="n">
        <v>35991</v>
      </c>
      <c r="B448" s="192" t="n">
        <v>35991</v>
      </c>
      <c r="C448" s="308" t="n">
        <f aca="false">IF(B448&lt;&gt;"",MONTH(B448),0)</f>
        <v>7</v>
      </c>
      <c r="D448" s="3" t="s">
        <v>80</v>
      </c>
    </row>
    <row r="449" customFormat="false" ht="11.25" hidden="false" customHeight="false" outlineLevel="0" collapsed="false">
      <c r="A449" s="199" t="n">
        <v>35992</v>
      </c>
      <c r="B449" s="192" t="n">
        <v>35992</v>
      </c>
      <c r="C449" s="308" t="n">
        <f aca="false">IF(B449&lt;&gt;"",MONTH(B449),0)</f>
        <v>7</v>
      </c>
      <c r="D449" s="3" t="s">
        <v>80</v>
      </c>
    </row>
    <row r="450" customFormat="false" ht="11.25" hidden="false" customHeight="false" outlineLevel="0" collapsed="false">
      <c r="A450" s="199" t="n">
        <v>35993</v>
      </c>
      <c r="B450" s="192" t="n">
        <v>35993</v>
      </c>
      <c r="C450" s="308" t="n">
        <f aca="false">IF(B450&lt;&gt;"",MONTH(B450),0)</f>
        <v>7</v>
      </c>
      <c r="D450" s="3" t="s">
        <v>80</v>
      </c>
    </row>
    <row r="451" customFormat="false" ht="11.25" hidden="false" customHeight="false" outlineLevel="0" collapsed="false">
      <c r="A451" s="199" t="n">
        <v>35994</v>
      </c>
      <c r="B451" s="192" t="n">
        <v>35994</v>
      </c>
      <c r="C451" s="308" t="n">
        <f aca="false">IF(B451&lt;&gt;"",MONTH(B451),0)</f>
        <v>7</v>
      </c>
      <c r="D451" s="3" t="s">
        <v>80</v>
      </c>
    </row>
    <row r="452" customFormat="false" ht="11.25" hidden="false" customHeight="false" outlineLevel="0" collapsed="false">
      <c r="A452" s="199" t="n">
        <v>35995</v>
      </c>
      <c r="B452" s="192" t="n">
        <v>35995</v>
      </c>
      <c r="C452" s="308" t="n">
        <f aca="false">IF(B452&lt;&gt;"",MONTH(B452),0)</f>
        <v>7</v>
      </c>
      <c r="D452" s="3" t="s">
        <v>80</v>
      </c>
    </row>
    <row r="453" customFormat="false" ht="11.25" hidden="false" customHeight="false" outlineLevel="0" collapsed="false">
      <c r="A453" s="199" t="n">
        <v>35996</v>
      </c>
      <c r="B453" s="192" t="n">
        <v>35996</v>
      </c>
      <c r="C453" s="308" t="n">
        <f aca="false">IF(B453&lt;&gt;"",MONTH(B453),0)</f>
        <v>7</v>
      </c>
      <c r="D453" s="3" t="s">
        <v>80</v>
      </c>
    </row>
    <row r="454" customFormat="false" ht="11.25" hidden="false" customHeight="false" outlineLevel="0" collapsed="false">
      <c r="A454" s="199" t="n">
        <v>35997</v>
      </c>
      <c r="B454" s="192" t="n">
        <v>35997</v>
      </c>
      <c r="C454" s="308" t="n">
        <f aca="false">IF(B454&lt;&gt;"",MONTH(B454),0)</f>
        <v>7</v>
      </c>
      <c r="D454" s="3" t="s">
        <v>80</v>
      </c>
    </row>
    <row r="455" customFormat="false" ht="11.25" hidden="false" customHeight="false" outlineLevel="0" collapsed="false">
      <c r="A455" s="199" t="n">
        <v>35998</v>
      </c>
      <c r="B455" s="192" t="n">
        <v>35998</v>
      </c>
      <c r="C455" s="308" t="n">
        <f aca="false">IF(B455&lt;&gt;"",MONTH(B455),0)</f>
        <v>7</v>
      </c>
      <c r="D455" s="3" t="s">
        <v>80</v>
      </c>
    </row>
    <row r="456" customFormat="false" ht="11.25" hidden="false" customHeight="false" outlineLevel="0" collapsed="false">
      <c r="A456" s="199" t="n">
        <v>35999</v>
      </c>
      <c r="B456" s="192" t="n">
        <v>35999</v>
      </c>
      <c r="C456" s="308" t="n">
        <f aca="false">IF(B456&lt;&gt;"",MONTH(B456),0)</f>
        <v>7</v>
      </c>
      <c r="D456" s="3" t="s">
        <v>80</v>
      </c>
    </row>
    <row r="457" customFormat="false" ht="11.25" hidden="false" customHeight="false" outlineLevel="0" collapsed="false">
      <c r="A457" s="199" t="n">
        <v>36000</v>
      </c>
      <c r="B457" s="192" t="n">
        <v>36000</v>
      </c>
      <c r="C457" s="308" t="n">
        <f aca="false">IF(B457&lt;&gt;"",MONTH(B457),0)</f>
        <v>7</v>
      </c>
      <c r="D457" s="3" t="s">
        <v>80</v>
      </c>
    </row>
    <row r="458" customFormat="false" ht="11.25" hidden="false" customHeight="false" outlineLevel="0" collapsed="false">
      <c r="A458" s="199" t="n">
        <v>36001</v>
      </c>
      <c r="B458" s="192" t="n">
        <v>36001</v>
      </c>
      <c r="C458" s="308" t="n">
        <f aca="false">IF(B458&lt;&gt;"",MONTH(B458),0)</f>
        <v>7</v>
      </c>
      <c r="D458" s="3" t="s">
        <v>80</v>
      </c>
    </row>
    <row r="459" customFormat="false" ht="11.25" hidden="false" customHeight="false" outlineLevel="0" collapsed="false">
      <c r="A459" s="199" t="n">
        <v>36002</v>
      </c>
      <c r="B459" s="192" t="n">
        <v>36002</v>
      </c>
      <c r="C459" s="308" t="n">
        <f aca="false">IF(B459&lt;&gt;"",MONTH(B459),0)</f>
        <v>7</v>
      </c>
      <c r="D459" s="3" t="s">
        <v>80</v>
      </c>
    </row>
    <row r="460" customFormat="false" ht="11.25" hidden="false" customHeight="false" outlineLevel="0" collapsed="false">
      <c r="A460" s="199" t="n">
        <v>36003</v>
      </c>
      <c r="B460" s="192" t="n">
        <v>36003</v>
      </c>
      <c r="C460" s="308" t="n">
        <f aca="false">IF(B460&lt;&gt;"",MONTH(B460),0)</f>
        <v>7</v>
      </c>
      <c r="D460" s="3" t="s">
        <v>80</v>
      </c>
    </row>
    <row r="461" customFormat="false" ht="11.25" hidden="false" customHeight="false" outlineLevel="0" collapsed="false">
      <c r="A461" s="199" t="n">
        <v>36004</v>
      </c>
      <c r="B461" s="192" t="n">
        <v>36004</v>
      </c>
      <c r="C461" s="308" t="n">
        <f aca="false">IF(B461&lt;&gt;"",MONTH(B461),0)</f>
        <v>7</v>
      </c>
      <c r="D461" s="3" t="s">
        <v>80</v>
      </c>
    </row>
    <row r="462" customFormat="false" ht="11.25" hidden="false" customHeight="false" outlineLevel="0" collapsed="false">
      <c r="A462" s="199" t="n">
        <v>36005</v>
      </c>
      <c r="B462" s="192" t="n">
        <v>36005</v>
      </c>
      <c r="C462" s="308" t="n">
        <f aca="false">IF(B462&lt;&gt;"",MONTH(B462),0)</f>
        <v>7</v>
      </c>
      <c r="D462" s="3" t="s">
        <v>80</v>
      </c>
    </row>
    <row r="463" customFormat="false" ht="11.25" hidden="false" customHeight="false" outlineLevel="0" collapsed="false">
      <c r="A463" s="199" t="n">
        <v>36006</v>
      </c>
      <c r="B463" s="192" t="n">
        <v>36006</v>
      </c>
      <c r="C463" s="308" t="n">
        <f aca="false">IF(B463&lt;&gt;"",MONTH(B463),0)</f>
        <v>7</v>
      </c>
      <c r="D463" s="3" t="s">
        <v>80</v>
      </c>
    </row>
    <row r="464" customFormat="false" ht="11.25" hidden="false" customHeight="false" outlineLevel="0" collapsed="false">
      <c r="A464" s="199" t="n">
        <v>36007</v>
      </c>
      <c r="B464" s="192" t="n">
        <v>36007</v>
      </c>
      <c r="C464" s="308" t="n">
        <f aca="false">IF(B464&lt;&gt;"",MONTH(B464),0)</f>
        <v>7</v>
      </c>
      <c r="D464" s="3" t="s">
        <v>80</v>
      </c>
    </row>
    <row r="465" customFormat="false" ht="11.25" hidden="false" customHeight="false" outlineLevel="0" collapsed="false">
      <c r="A465" s="199" t="n">
        <v>36008</v>
      </c>
      <c r="B465" s="192" t="n">
        <v>36008</v>
      </c>
      <c r="C465" s="308" t="n">
        <f aca="false">IF(B465&lt;&gt;"",MONTH(B465),0)</f>
        <v>8</v>
      </c>
      <c r="D465" s="202" t="n">
        <v>356000</v>
      </c>
    </row>
    <row r="466" customFormat="false" ht="11.25" hidden="false" customHeight="false" outlineLevel="0" collapsed="false">
      <c r="A466" s="199" t="n">
        <v>36009</v>
      </c>
      <c r="B466" s="192" t="n">
        <v>36009</v>
      </c>
      <c r="C466" s="308" t="n">
        <f aca="false">IF(B466&lt;&gt;"",MONTH(B466),0)</f>
        <v>8</v>
      </c>
      <c r="D466" s="202" t="n">
        <v>387000</v>
      </c>
    </row>
    <row r="467" customFormat="false" ht="11.25" hidden="false" customHeight="false" outlineLevel="0" collapsed="false">
      <c r="A467" s="199" t="n">
        <v>36010</v>
      </c>
      <c r="B467" s="192" t="n">
        <v>36010</v>
      </c>
      <c r="C467" s="308" t="n">
        <f aca="false">IF(B467&lt;&gt;"",MONTH(B467),0)</f>
        <v>8</v>
      </c>
      <c r="D467" s="202" t="n">
        <v>435000</v>
      </c>
    </row>
    <row r="468" customFormat="false" ht="11.25" hidden="false" customHeight="false" outlineLevel="0" collapsed="false">
      <c r="A468" s="199" t="n">
        <v>36011</v>
      </c>
      <c r="B468" s="192" t="n">
        <v>36011</v>
      </c>
      <c r="C468" s="308" t="n">
        <f aca="false">IF(B468&lt;&gt;"",MONTH(B468),0)</f>
        <v>8</v>
      </c>
      <c r="D468" s="202" t="n">
        <v>368000</v>
      </c>
    </row>
    <row r="469" customFormat="false" ht="11.25" hidden="false" customHeight="false" outlineLevel="0" collapsed="false">
      <c r="A469" s="199" t="n">
        <v>36012</v>
      </c>
      <c r="B469" s="192" t="n">
        <v>36012</v>
      </c>
      <c r="C469" s="308" t="n">
        <f aca="false">IF(B469&lt;&gt;"",MONTH(B469),0)</f>
        <v>8</v>
      </c>
      <c r="D469" s="202" t="n">
        <v>434000</v>
      </c>
    </row>
    <row r="470" customFormat="false" ht="11.25" hidden="false" customHeight="false" outlineLevel="0" collapsed="false">
      <c r="A470" s="199" t="n">
        <v>36013</v>
      </c>
      <c r="B470" s="192" t="n">
        <v>36013</v>
      </c>
      <c r="C470" s="308" t="n">
        <f aca="false">IF(B470&lt;&gt;"",MONTH(B470),0)</f>
        <v>8</v>
      </c>
      <c r="D470" s="202" t="n">
        <v>267000</v>
      </c>
    </row>
    <row r="471" customFormat="false" ht="11.25" hidden="false" customHeight="false" outlineLevel="0" collapsed="false">
      <c r="A471" s="199" t="n">
        <v>36014</v>
      </c>
      <c r="B471" s="192" t="n">
        <v>36014</v>
      </c>
      <c r="C471" s="308" t="n">
        <f aca="false">IF(B471&lt;&gt;"",MONTH(B471),0)</f>
        <v>8</v>
      </c>
      <c r="D471" s="202" t="n">
        <v>380000</v>
      </c>
    </row>
    <row r="472" customFormat="false" ht="11.25" hidden="false" customHeight="false" outlineLevel="0" collapsed="false">
      <c r="A472" s="199" t="n">
        <v>36015</v>
      </c>
      <c r="B472" s="192" t="n">
        <v>36015</v>
      </c>
      <c r="C472" s="308" t="n">
        <f aca="false">IF(B472&lt;&gt;"",MONTH(B472),0)</f>
        <v>8</v>
      </c>
      <c r="D472" s="202" t="n">
        <v>342000</v>
      </c>
    </row>
    <row r="473" customFormat="false" ht="11.25" hidden="false" customHeight="false" outlineLevel="0" collapsed="false">
      <c r="A473" s="199" t="n">
        <v>36016</v>
      </c>
      <c r="B473" s="192" t="n">
        <v>36016</v>
      </c>
      <c r="C473" s="308" t="n">
        <f aca="false">IF(B473&lt;&gt;"",MONTH(B473),0)</f>
        <v>8</v>
      </c>
      <c r="D473" s="202" t="n">
        <v>341000</v>
      </c>
    </row>
    <row r="474" customFormat="false" ht="11.25" hidden="false" customHeight="false" outlineLevel="0" collapsed="false">
      <c r="A474" s="199" t="n">
        <v>36017</v>
      </c>
      <c r="B474" s="192" t="n">
        <v>36017</v>
      </c>
      <c r="C474" s="308" t="n">
        <f aca="false">IF(B474&lt;&gt;"",MONTH(B474),0)</f>
        <v>8</v>
      </c>
      <c r="D474" s="202" t="n">
        <v>400000</v>
      </c>
    </row>
    <row r="475" customFormat="false" ht="11.25" hidden="false" customHeight="false" outlineLevel="0" collapsed="false">
      <c r="A475" s="199" t="n">
        <v>36018</v>
      </c>
      <c r="B475" s="192" t="n">
        <v>36018</v>
      </c>
      <c r="C475" s="308" t="n">
        <f aca="false">IF(B475&lt;&gt;"",MONTH(B475),0)</f>
        <v>8</v>
      </c>
      <c r="D475" s="202" t="n">
        <v>225000</v>
      </c>
    </row>
    <row r="476" customFormat="false" ht="11.25" hidden="false" customHeight="false" outlineLevel="0" collapsed="false">
      <c r="A476" s="199" t="n">
        <v>36019</v>
      </c>
      <c r="B476" s="192" t="n">
        <v>36019</v>
      </c>
      <c r="C476" s="308" t="n">
        <f aca="false">IF(B476&lt;&gt;"",MONTH(B476),0)</f>
        <v>8</v>
      </c>
      <c r="D476" s="202" t="n">
        <v>204000</v>
      </c>
    </row>
    <row r="477" customFormat="false" ht="11.25" hidden="false" customHeight="false" outlineLevel="0" collapsed="false">
      <c r="A477" s="199" t="n">
        <v>36020</v>
      </c>
      <c r="B477" s="192" t="n">
        <v>36020</v>
      </c>
      <c r="C477" s="308" t="n">
        <f aca="false">IF(B477&lt;&gt;"",MONTH(B477),0)</f>
        <v>8</v>
      </c>
      <c r="D477" s="202" t="n">
        <v>162000</v>
      </c>
    </row>
    <row r="478" customFormat="false" ht="11.25" hidden="false" customHeight="false" outlineLevel="0" collapsed="false">
      <c r="A478" s="199" t="n">
        <v>36021</v>
      </c>
      <c r="B478" s="192" t="n">
        <v>36021</v>
      </c>
      <c r="C478" s="308" t="n">
        <f aca="false">IF(B478&lt;&gt;"",MONTH(B478),0)</f>
        <v>8</v>
      </c>
      <c r="D478" s="202" t="n">
        <v>162000</v>
      </c>
    </row>
    <row r="479" customFormat="false" ht="11.25" hidden="false" customHeight="false" outlineLevel="0" collapsed="false">
      <c r="A479" s="199" t="n">
        <v>36022</v>
      </c>
      <c r="B479" s="192" t="n">
        <v>36022</v>
      </c>
      <c r="C479" s="308" t="n">
        <f aca="false">IF(B479&lt;&gt;"",MONTH(B479),0)</f>
        <v>8</v>
      </c>
      <c r="D479" s="202" t="n">
        <v>274000</v>
      </c>
    </row>
    <row r="480" customFormat="false" ht="11.25" hidden="false" customHeight="false" outlineLevel="0" collapsed="false">
      <c r="A480" s="199" t="n">
        <v>36023</v>
      </c>
      <c r="B480" s="192" t="n">
        <v>36023</v>
      </c>
      <c r="C480" s="308" t="n">
        <f aca="false">IF(B480&lt;&gt;"",MONTH(B480),0)</f>
        <v>8</v>
      </c>
      <c r="D480" s="202" t="n">
        <v>262000</v>
      </c>
    </row>
    <row r="481" customFormat="false" ht="11.25" hidden="false" customHeight="false" outlineLevel="0" collapsed="false">
      <c r="A481" s="199" t="n">
        <v>36024</v>
      </c>
      <c r="B481" s="192" t="n">
        <v>36024</v>
      </c>
      <c r="C481" s="308" t="n">
        <f aca="false">IF(B481&lt;&gt;"",MONTH(B481),0)</f>
        <v>8</v>
      </c>
      <c r="D481" s="202" t="n">
        <v>281000</v>
      </c>
    </row>
    <row r="482" customFormat="false" ht="11.25" hidden="false" customHeight="false" outlineLevel="0" collapsed="false">
      <c r="A482" s="199" t="n">
        <v>36025</v>
      </c>
      <c r="B482" s="192" t="n">
        <v>36025</v>
      </c>
      <c r="C482" s="308" t="n">
        <f aca="false">IF(B482&lt;&gt;"",MONTH(B482),0)</f>
        <v>8</v>
      </c>
      <c r="D482" s="202" t="n">
        <v>237000</v>
      </c>
    </row>
    <row r="483" customFormat="false" ht="11.25" hidden="false" customHeight="false" outlineLevel="0" collapsed="false">
      <c r="A483" s="199" t="n">
        <v>36026</v>
      </c>
      <c r="B483" s="192" t="n">
        <v>36026</v>
      </c>
      <c r="C483" s="308" t="n">
        <f aca="false">IF(B483&lt;&gt;"",MONTH(B483),0)</f>
        <v>8</v>
      </c>
      <c r="D483" s="202" t="n">
        <v>249000</v>
      </c>
    </row>
    <row r="484" customFormat="false" ht="11.25" hidden="false" customHeight="false" outlineLevel="0" collapsed="false">
      <c r="A484" s="199" t="n">
        <v>36027</v>
      </c>
      <c r="B484" s="192" t="n">
        <v>36027</v>
      </c>
      <c r="C484" s="308" t="n">
        <f aca="false">IF(B484&lt;&gt;"",MONTH(B484),0)</f>
        <v>8</v>
      </c>
      <c r="D484" s="202" t="n">
        <v>338000</v>
      </c>
    </row>
    <row r="485" customFormat="false" ht="11.25" hidden="false" customHeight="false" outlineLevel="0" collapsed="false">
      <c r="A485" s="199" t="n">
        <v>36028</v>
      </c>
      <c r="B485" s="192" t="n">
        <v>36028</v>
      </c>
      <c r="C485" s="308" t="n">
        <f aca="false">IF(B485&lt;&gt;"",MONTH(B485),0)</f>
        <v>8</v>
      </c>
      <c r="D485" s="202" t="n">
        <v>376000</v>
      </c>
    </row>
    <row r="486" customFormat="false" ht="11.25" hidden="false" customHeight="false" outlineLevel="0" collapsed="false">
      <c r="A486" s="199" t="n">
        <v>36029</v>
      </c>
      <c r="B486" s="192" t="n">
        <v>36029</v>
      </c>
      <c r="C486" s="308" t="n">
        <f aca="false">IF(B486&lt;&gt;"",MONTH(B486),0)</f>
        <v>8</v>
      </c>
      <c r="D486" s="202" t="n">
        <v>230000</v>
      </c>
    </row>
    <row r="487" customFormat="false" ht="11.25" hidden="false" customHeight="false" outlineLevel="0" collapsed="false">
      <c r="A487" s="199" t="n">
        <v>36030</v>
      </c>
      <c r="B487" s="192" t="n">
        <v>36030</v>
      </c>
      <c r="C487" s="308" t="n">
        <f aca="false">IF(B487&lt;&gt;"",MONTH(B487),0)</f>
        <v>8</v>
      </c>
      <c r="D487" s="202" t="n">
        <v>239000</v>
      </c>
    </row>
    <row r="488" customFormat="false" ht="11.25" hidden="false" customHeight="false" outlineLevel="0" collapsed="false">
      <c r="A488" s="199" t="n">
        <v>36031</v>
      </c>
      <c r="B488" s="192" t="n">
        <v>36031</v>
      </c>
      <c r="C488" s="308" t="n">
        <f aca="false">IF(B488&lt;&gt;"",MONTH(B488),0)</f>
        <v>8</v>
      </c>
      <c r="D488" s="202" t="n">
        <v>215000</v>
      </c>
    </row>
    <row r="489" customFormat="false" ht="11.25" hidden="false" customHeight="false" outlineLevel="0" collapsed="false">
      <c r="A489" s="199" t="n">
        <v>36032</v>
      </c>
      <c r="B489" s="192" t="n">
        <v>36032</v>
      </c>
      <c r="C489" s="308" t="n">
        <f aca="false">IF(B489&lt;&gt;"",MONTH(B489),0)</f>
        <v>8</v>
      </c>
      <c r="D489" s="202" t="n">
        <v>320000</v>
      </c>
    </row>
    <row r="490" customFormat="false" ht="11.25" hidden="false" customHeight="false" outlineLevel="0" collapsed="false">
      <c r="A490" s="199" t="n">
        <v>36033</v>
      </c>
      <c r="B490" s="192" t="n">
        <v>36033</v>
      </c>
      <c r="C490" s="308" t="n">
        <f aca="false">IF(B490&lt;&gt;"",MONTH(B490),0)</f>
        <v>8</v>
      </c>
      <c r="D490" s="202" t="n">
        <v>396000</v>
      </c>
    </row>
    <row r="491" customFormat="false" ht="11.25" hidden="false" customHeight="false" outlineLevel="0" collapsed="false">
      <c r="A491" s="199" t="n">
        <v>36034</v>
      </c>
      <c r="B491" s="192" t="n">
        <v>36034</v>
      </c>
      <c r="C491" s="308" t="n">
        <f aca="false">IF(B491&lt;&gt;"",MONTH(B491),0)</f>
        <v>8</v>
      </c>
      <c r="D491" s="202" t="n">
        <v>401000</v>
      </c>
    </row>
    <row r="492" customFormat="false" ht="11.25" hidden="false" customHeight="false" outlineLevel="0" collapsed="false">
      <c r="A492" s="199" t="n">
        <v>36035</v>
      </c>
      <c r="B492" s="192" t="n">
        <v>36035</v>
      </c>
      <c r="C492" s="308" t="n">
        <f aca="false">IF(B492&lt;&gt;"",MONTH(B492),0)</f>
        <v>8</v>
      </c>
      <c r="D492" s="202" t="n">
        <v>189000</v>
      </c>
    </row>
    <row r="493" customFormat="false" ht="11.25" hidden="false" customHeight="false" outlineLevel="0" collapsed="false">
      <c r="A493" s="199" t="n">
        <v>36036</v>
      </c>
      <c r="B493" s="192" t="n">
        <v>36036</v>
      </c>
      <c r="C493" s="308" t="n">
        <f aca="false">IF(B493&lt;&gt;"",MONTH(B493),0)</f>
        <v>8</v>
      </c>
      <c r="D493" s="202" t="n">
        <v>314000</v>
      </c>
    </row>
    <row r="494" customFormat="false" ht="11.25" hidden="false" customHeight="false" outlineLevel="0" collapsed="false">
      <c r="A494" s="199" t="n">
        <v>36037</v>
      </c>
      <c r="B494" s="192" t="n">
        <v>36037</v>
      </c>
      <c r="C494" s="308" t="n">
        <f aca="false">IF(B494&lt;&gt;"",MONTH(B494),0)</f>
        <v>8</v>
      </c>
      <c r="D494" s="202" t="n">
        <v>346000</v>
      </c>
    </row>
    <row r="495" customFormat="false" ht="11.25" hidden="false" customHeight="false" outlineLevel="0" collapsed="false">
      <c r="A495" s="199" t="n">
        <v>36038</v>
      </c>
      <c r="B495" s="192" t="n">
        <v>36038</v>
      </c>
      <c r="C495" s="308" t="n">
        <f aca="false">IF(B495&lt;&gt;"",MONTH(B495),0)</f>
        <v>8</v>
      </c>
      <c r="D495" s="202" t="n">
        <v>293000</v>
      </c>
    </row>
    <row r="496" customFormat="false" ht="11.25" hidden="false" customHeight="false" outlineLevel="0" collapsed="false">
      <c r="A496" s="199" t="n">
        <v>36039</v>
      </c>
      <c r="B496" s="192" t="n">
        <v>36039</v>
      </c>
      <c r="C496" s="308" t="n">
        <f aca="false">IF(B496&lt;&gt;"",MONTH(B496),0)</f>
        <v>9</v>
      </c>
      <c r="D496" s="202" t="n">
        <v>155000</v>
      </c>
    </row>
    <row r="497" customFormat="false" ht="11.25" hidden="false" customHeight="false" outlineLevel="0" collapsed="false">
      <c r="A497" s="199" t="n">
        <v>36040</v>
      </c>
      <c r="B497" s="192" t="n">
        <v>36040</v>
      </c>
      <c r="C497" s="308" t="n">
        <f aca="false">IF(B497&lt;&gt;"",MONTH(B497),0)</f>
        <v>9</v>
      </c>
      <c r="D497" s="202" t="n">
        <v>54000</v>
      </c>
    </row>
    <row r="498" customFormat="false" ht="11.25" hidden="false" customHeight="false" outlineLevel="0" collapsed="false">
      <c r="A498" s="199" t="n">
        <v>36041</v>
      </c>
      <c r="B498" s="192" t="n">
        <v>36041</v>
      </c>
      <c r="C498" s="308" t="n">
        <f aca="false">IF(B498&lt;&gt;"",MONTH(B498),0)</f>
        <v>9</v>
      </c>
      <c r="D498" s="202" t="n">
        <v>166000</v>
      </c>
    </row>
    <row r="499" customFormat="false" ht="11.25" hidden="false" customHeight="false" outlineLevel="0" collapsed="false">
      <c r="A499" s="199" t="n">
        <v>36042</v>
      </c>
      <c r="B499" s="192" t="n">
        <v>36042</v>
      </c>
      <c r="C499" s="308" t="n">
        <f aca="false">IF(B499&lt;&gt;"",MONTH(B499),0)</f>
        <v>9</v>
      </c>
      <c r="D499" s="202" t="n">
        <v>189000</v>
      </c>
    </row>
    <row r="500" customFormat="false" ht="11.25" hidden="false" customHeight="false" outlineLevel="0" collapsed="false">
      <c r="A500" s="199" t="n">
        <v>36043</v>
      </c>
      <c r="B500" s="192" t="n">
        <v>36043</v>
      </c>
      <c r="C500" s="308" t="n">
        <f aca="false">IF(B500&lt;&gt;"",MONTH(B500),0)</f>
        <v>9</v>
      </c>
      <c r="D500" s="202" t="n">
        <v>208000</v>
      </c>
    </row>
    <row r="501" customFormat="false" ht="11.25" hidden="false" customHeight="false" outlineLevel="0" collapsed="false">
      <c r="A501" s="199" t="n">
        <v>36044</v>
      </c>
      <c r="B501" s="192" t="n">
        <v>36044</v>
      </c>
      <c r="C501" s="308" t="n">
        <f aca="false">IF(B501&lt;&gt;"",MONTH(B501),0)</f>
        <v>9</v>
      </c>
      <c r="D501" s="202" t="n">
        <v>229000</v>
      </c>
    </row>
    <row r="502" customFormat="false" ht="11.25" hidden="false" customHeight="false" outlineLevel="0" collapsed="false">
      <c r="A502" s="199" t="n">
        <v>36045</v>
      </c>
      <c r="B502" s="192" t="n">
        <v>36045</v>
      </c>
      <c r="C502" s="308" t="n">
        <f aca="false">IF(B502&lt;&gt;"",MONTH(B502),0)</f>
        <v>9</v>
      </c>
      <c r="D502" s="202" t="n">
        <v>238000</v>
      </c>
    </row>
    <row r="503" customFormat="false" ht="11.25" hidden="false" customHeight="false" outlineLevel="0" collapsed="false">
      <c r="A503" s="199" t="n">
        <v>36046</v>
      </c>
      <c r="B503" s="192" t="n">
        <v>36046</v>
      </c>
      <c r="C503" s="308" t="n">
        <f aca="false">IF(B503&lt;&gt;"",MONTH(B503),0)</f>
        <v>9</v>
      </c>
      <c r="D503" s="202" t="n">
        <v>223000</v>
      </c>
    </row>
    <row r="504" customFormat="false" ht="11.25" hidden="false" customHeight="false" outlineLevel="0" collapsed="false">
      <c r="A504" s="199" t="n">
        <v>36047</v>
      </c>
      <c r="B504" s="192" t="n">
        <v>36047</v>
      </c>
      <c r="C504" s="308" t="n">
        <f aca="false">IF(B504&lt;&gt;"",MONTH(B504),0)</f>
        <v>9</v>
      </c>
      <c r="D504" s="202" t="n">
        <v>172000</v>
      </c>
    </row>
    <row r="505" customFormat="false" ht="11.25" hidden="false" customHeight="false" outlineLevel="0" collapsed="false">
      <c r="A505" s="199" t="n">
        <v>36048</v>
      </c>
      <c r="B505" s="192" t="n">
        <v>36048</v>
      </c>
      <c r="C505" s="308" t="n">
        <f aca="false">IF(B505&lt;&gt;"",MONTH(B505),0)</f>
        <v>9</v>
      </c>
      <c r="D505" s="202" t="n">
        <v>221000</v>
      </c>
    </row>
    <row r="506" customFormat="false" ht="11.25" hidden="false" customHeight="false" outlineLevel="0" collapsed="false">
      <c r="A506" s="199" t="n">
        <v>36049</v>
      </c>
      <c r="B506" s="192" t="n">
        <v>36049</v>
      </c>
      <c r="C506" s="308" t="n">
        <f aca="false">IF(B506&lt;&gt;"",MONTH(B506),0)</f>
        <v>9</v>
      </c>
      <c r="D506" s="202" t="n">
        <v>320000</v>
      </c>
    </row>
    <row r="507" customFormat="false" ht="11.25" hidden="false" customHeight="false" outlineLevel="0" collapsed="false">
      <c r="A507" s="199" t="n">
        <v>36050</v>
      </c>
      <c r="B507" s="192" t="n">
        <v>36050</v>
      </c>
      <c r="C507" s="308" t="n">
        <f aca="false">IF(B507&lt;&gt;"",MONTH(B507),0)</f>
        <v>9</v>
      </c>
      <c r="D507" s="202" t="n">
        <v>375000</v>
      </c>
    </row>
    <row r="508" customFormat="false" ht="11.25" hidden="false" customHeight="false" outlineLevel="0" collapsed="false">
      <c r="A508" s="199" t="n">
        <v>36051</v>
      </c>
      <c r="B508" s="192" t="n">
        <v>36051</v>
      </c>
      <c r="C508" s="308" t="n">
        <f aca="false">IF(B508&lt;&gt;"",MONTH(B508),0)</f>
        <v>9</v>
      </c>
      <c r="D508" s="202" t="n">
        <v>426000</v>
      </c>
    </row>
    <row r="509" customFormat="false" ht="11.25" hidden="false" customHeight="false" outlineLevel="0" collapsed="false">
      <c r="A509" s="199" t="n">
        <v>36052</v>
      </c>
      <c r="B509" s="192" t="n">
        <v>36052</v>
      </c>
      <c r="C509" s="308" t="n">
        <f aca="false">IF(B509&lt;&gt;"",MONTH(B509),0)</f>
        <v>9</v>
      </c>
      <c r="D509" s="202" t="n">
        <v>359000</v>
      </c>
    </row>
    <row r="510" customFormat="false" ht="11.25" hidden="false" customHeight="false" outlineLevel="0" collapsed="false">
      <c r="A510" s="199" t="n">
        <v>36053</v>
      </c>
      <c r="B510" s="192" t="n">
        <v>36053</v>
      </c>
      <c r="C510" s="308" t="n">
        <f aca="false">IF(B510&lt;&gt;"",MONTH(B510),0)</f>
        <v>9</v>
      </c>
      <c r="D510" s="202" t="n">
        <v>207000</v>
      </c>
    </row>
    <row r="511" customFormat="false" ht="11.25" hidden="false" customHeight="false" outlineLevel="0" collapsed="false">
      <c r="A511" s="199" t="n">
        <v>36054</v>
      </c>
      <c r="B511" s="192" t="n">
        <v>36054</v>
      </c>
      <c r="C511" s="308" t="n">
        <f aca="false">IF(B511&lt;&gt;"",MONTH(B511),0)</f>
        <v>9</v>
      </c>
      <c r="D511" s="202" t="n">
        <v>221000</v>
      </c>
    </row>
    <row r="512" customFormat="false" ht="11.25" hidden="false" customHeight="false" outlineLevel="0" collapsed="false">
      <c r="A512" s="199" t="n">
        <v>36055</v>
      </c>
      <c r="B512" s="192" t="n">
        <v>36055</v>
      </c>
      <c r="C512" s="308" t="n">
        <f aca="false">IF(B512&lt;&gt;"",MONTH(B512),0)</f>
        <v>9</v>
      </c>
      <c r="D512" s="202" t="n">
        <v>245000</v>
      </c>
    </row>
    <row r="513" customFormat="false" ht="11.25" hidden="false" customHeight="false" outlineLevel="0" collapsed="false">
      <c r="A513" s="199" t="n">
        <v>36056</v>
      </c>
      <c r="B513" s="192" t="n">
        <v>36056</v>
      </c>
      <c r="C513" s="308" t="n">
        <f aca="false">IF(B513&lt;&gt;"",MONTH(B513),0)</f>
        <v>9</v>
      </c>
      <c r="D513" s="202" t="n">
        <v>199000</v>
      </c>
    </row>
    <row r="514" customFormat="false" ht="11.25" hidden="false" customHeight="false" outlineLevel="0" collapsed="false">
      <c r="A514" s="199" t="n">
        <v>36057</v>
      </c>
      <c r="B514" s="192" t="n">
        <v>36057</v>
      </c>
      <c r="C514" s="308" t="n">
        <f aca="false">IF(B514&lt;&gt;"",MONTH(B514),0)</f>
        <v>9</v>
      </c>
      <c r="D514" s="202" t="n">
        <v>230000</v>
      </c>
    </row>
    <row r="515" customFormat="false" ht="11.25" hidden="false" customHeight="false" outlineLevel="0" collapsed="false">
      <c r="A515" s="199" t="n">
        <v>36058</v>
      </c>
      <c r="B515" s="192" t="n">
        <v>36058</v>
      </c>
      <c r="C515" s="308" t="n">
        <f aca="false">IF(B515&lt;&gt;"",MONTH(B515),0)</f>
        <v>9</v>
      </c>
      <c r="D515" s="202" t="n">
        <v>221000</v>
      </c>
    </row>
    <row r="516" customFormat="false" ht="11.25" hidden="false" customHeight="false" outlineLevel="0" collapsed="false">
      <c r="A516" s="199" t="n">
        <v>36059</v>
      </c>
      <c r="B516" s="192" t="n">
        <v>36059</v>
      </c>
      <c r="C516" s="308" t="n">
        <f aca="false">IF(B516&lt;&gt;"",MONTH(B516),0)</f>
        <v>9</v>
      </c>
      <c r="D516" s="202" t="n">
        <v>204000</v>
      </c>
    </row>
    <row r="517" customFormat="false" ht="11.25" hidden="false" customHeight="false" outlineLevel="0" collapsed="false">
      <c r="A517" s="199" t="n">
        <v>36060</v>
      </c>
      <c r="B517" s="192" t="n">
        <v>36060</v>
      </c>
      <c r="C517" s="308" t="n">
        <f aca="false">IF(B517&lt;&gt;"",MONTH(B517),0)</f>
        <v>9</v>
      </c>
      <c r="D517" s="202" t="n">
        <v>174000</v>
      </c>
    </row>
    <row r="518" customFormat="false" ht="11.25" hidden="false" customHeight="false" outlineLevel="0" collapsed="false">
      <c r="A518" s="199" t="n">
        <v>36061</v>
      </c>
      <c r="B518" s="192" t="n">
        <v>36061</v>
      </c>
      <c r="C518" s="308" t="n">
        <f aca="false">IF(B518&lt;&gt;"",MONTH(B518),0)</f>
        <v>9</v>
      </c>
      <c r="D518" s="202" t="n">
        <v>180000</v>
      </c>
    </row>
    <row r="519" customFormat="false" ht="11.25" hidden="false" customHeight="false" outlineLevel="0" collapsed="false">
      <c r="A519" s="199" t="n">
        <v>36062</v>
      </c>
      <c r="B519" s="192" t="n">
        <v>36062</v>
      </c>
      <c r="C519" s="308" t="n">
        <f aca="false">IF(B519&lt;&gt;"",MONTH(B519),0)</f>
        <v>9</v>
      </c>
      <c r="D519" s="202" t="n">
        <v>198000</v>
      </c>
    </row>
    <row r="520" customFormat="false" ht="11.25" hidden="false" customHeight="false" outlineLevel="0" collapsed="false">
      <c r="A520" s="199" t="n">
        <v>36063</v>
      </c>
      <c r="B520" s="192" t="n">
        <v>36063</v>
      </c>
      <c r="C520" s="308" t="n">
        <f aca="false">IF(B520&lt;&gt;"",MONTH(B520),0)</f>
        <v>9</v>
      </c>
      <c r="D520" s="202" t="n">
        <v>251000</v>
      </c>
    </row>
    <row r="521" customFormat="false" ht="11.25" hidden="false" customHeight="false" outlineLevel="0" collapsed="false">
      <c r="A521" s="199" t="n">
        <v>36064</v>
      </c>
      <c r="B521" s="192" t="n">
        <v>36064</v>
      </c>
      <c r="C521" s="308" t="n">
        <f aca="false">IF(B521&lt;&gt;"",MONTH(B521),0)</f>
        <v>9</v>
      </c>
      <c r="D521" s="202" t="n">
        <v>234000</v>
      </c>
    </row>
    <row r="522" customFormat="false" ht="11.25" hidden="false" customHeight="false" outlineLevel="0" collapsed="false">
      <c r="A522" s="199" t="n">
        <v>36065</v>
      </c>
      <c r="B522" s="192" t="n">
        <v>36065</v>
      </c>
      <c r="C522" s="308" t="n">
        <f aca="false">IF(B522&lt;&gt;"",MONTH(B522),0)</f>
        <v>9</v>
      </c>
      <c r="D522" s="202" t="n">
        <v>214000</v>
      </c>
    </row>
    <row r="523" customFormat="false" ht="11.25" hidden="false" customHeight="false" outlineLevel="0" collapsed="false">
      <c r="A523" s="199" t="n">
        <v>36066</v>
      </c>
      <c r="B523" s="192" t="n">
        <v>36066</v>
      </c>
      <c r="C523" s="308" t="n">
        <f aca="false">IF(B523&lt;&gt;"",MONTH(B523),0)</f>
        <v>9</v>
      </c>
      <c r="D523" s="202" t="n">
        <v>53000</v>
      </c>
    </row>
    <row r="524" customFormat="false" ht="11.25" hidden="false" customHeight="false" outlineLevel="0" collapsed="false">
      <c r="A524" s="199" t="n">
        <v>36067</v>
      </c>
      <c r="B524" s="192" t="n">
        <v>36067</v>
      </c>
      <c r="C524" s="308" t="n">
        <f aca="false">IF(B524&lt;&gt;"",MONTH(B524),0)</f>
        <v>9</v>
      </c>
      <c r="D524" s="202" t="n">
        <v>184000</v>
      </c>
    </row>
    <row r="525" customFormat="false" ht="11.25" hidden="false" customHeight="false" outlineLevel="0" collapsed="false">
      <c r="A525" s="199" t="n">
        <v>36068</v>
      </c>
      <c r="B525" s="192" t="n">
        <v>36068</v>
      </c>
      <c r="C525" s="308" t="n">
        <f aca="false">IF(B525&lt;&gt;"",MONTH(B525),0)</f>
        <v>9</v>
      </c>
      <c r="D525" s="202" t="n">
        <v>210000</v>
      </c>
    </row>
    <row r="526" customFormat="false" ht="11.25" hidden="false" customHeight="false" outlineLevel="0" collapsed="false">
      <c r="A526" s="199" t="n">
        <v>36069</v>
      </c>
      <c r="B526" s="192" t="n">
        <v>36069</v>
      </c>
      <c r="C526" s="308" t="n">
        <f aca="false">IF(B526&lt;&gt;"",MONTH(B526),0)</f>
        <v>10</v>
      </c>
      <c r="D526" s="202" t="n">
        <v>215000</v>
      </c>
    </row>
    <row r="527" customFormat="false" ht="11.25" hidden="false" customHeight="false" outlineLevel="0" collapsed="false">
      <c r="A527" s="199" t="n">
        <v>36070</v>
      </c>
      <c r="B527" s="192" t="n">
        <v>36070</v>
      </c>
      <c r="C527" s="308" t="n">
        <f aca="false">IF(B527&lt;&gt;"",MONTH(B527),0)</f>
        <v>10</v>
      </c>
      <c r="D527" s="202" t="n">
        <v>99000</v>
      </c>
    </row>
    <row r="528" customFormat="false" ht="11.25" hidden="false" customHeight="false" outlineLevel="0" collapsed="false">
      <c r="A528" s="199" t="n">
        <v>36071</v>
      </c>
      <c r="B528" s="192" t="n">
        <v>36071</v>
      </c>
      <c r="C528" s="308" t="n">
        <f aca="false">IF(B528&lt;&gt;"",MONTH(B528),0)</f>
        <v>10</v>
      </c>
      <c r="D528" s="202" t="n">
        <v>212000</v>
      </c>
    </row>
    <row r="529" customFormat="false" ht="11.25" hidden="false" customHeight="false" outlineLevel="0" collapsed="false">
      <c r="A529" s="199" t="n">
        <v>36072</v>
      </c>
      <c r="B529" s="192" t="n">
        <v>36072</v>
      </c>
      <c r="C529" s="308" t="n">
        <f aca="false">IF(B529&lt;&gt;"",MONTH(B529),0)</f>
        <v>10</v>
      </c>
      <c r="D529" s="202" t="n">
        <v>232000</v>
      </c>
    </row>
    <row r="530" customFormat="false" ht="11.25" hidden="false" customHeight="false" outlineLevel="0" collapsed="false">
      <c r="A530" s="199" t="n">
        <v>36073</v>
      </c>
      <c r="B530" s="192" t="n">
        <v>36073</v>
      </c>
      <c r="C530" s="308" t="n">
        <f aca="false">IF(B530&lt;&gt;"",MONTH(B530),0)</f>
        <v>10</v>
      </c>
      <c r="D530" s="202" t="n">
        <v>270000</v>
      </c>
    </row>
    <row r="531" customFormat="false" ht="11.25" hidden="false" customHeight="false" outlineLevel="0" collapsed="false">
      <c r="A531" s="199" t="n">
        <v>36074</v>
      </c>
      <c r="B531" s="192" t="n">
        <v>36074</v>
      </c>
      <c r="C531" s="308" t="n">
        <f aca="false">IF(B531&lt;&gt;"",MONTH(B531),0)</f>
        <v>10</v>
      </c>
      <c r="D531" s="202" t="n">
        <v>274000</v>
      </c>
    </row>
    <row r="532" customFormat="false" ht="11.25" hidden="false" customHeight="false" outlineLevel="0" collapsed="false">
      <c r="A532" s="199" t="n">
        <v>36075</v>
      </c>
      <c r="B532" s="192" t="n">
        <v>36075</v>
      </c>
      <c r="C532" s="308" t="n">
        <f aca="false">IF(B532&lt;&gt;"",MONTH(B532),0)</f>
        <v>10</v>
      </c>
      <c r="D532" s="202" t="n">
        <v>233000</v>
      </c>
    </row>
    <row r="533" customFormat="false" ht="11.25" hidden="false" customHeight="false" outlineLevel="0" collapsed="false">
      <c r="A533" s="199" t="n">
        <v>36076</v>
      </c>
      <c r="B533" s="192" t="n">
        <v>36076</v>
      </c>
      <c r="C533" s="308" t="n">
        <f aca="false">IF(B533&lt;&gt;"",MONTH(B533),0)</f>
        <v>10</v>
      </c>
      <c r="D533" s="202" t="n">
        <v>337000</v>
      </c>
    </row>
    <row r="534" customFormat="false" ht="11.25" hidden="false" customHeight="false" outlineLevel="0" collapsed="false">
      <c r="A534" s="199" t="n">
        <v>36077</v>
      </c>
      <c r="B534" s="192" t="n">
        <v>36077</v>
      </c>
      <c r="C534" s="308" t="n">
        <f aca="false">IF(B534&lt;&gt;"",MONTH(B534),0)</f>
        <v>10</v>
      </c>
      <c r="D534" s="202" t="n">
        <v>394000</v>
      </c>
    </row>
    <row r="535" customFormat="false" ht="11.25" hidden="false" customHeight="false" outlineLevel="0" collapsed="false">
      <c r="A535" s="199" t="n">
        <v>36078</v>
      </c>
      <c r="B535" s="192" t="n">
        <v>36078</v>
      </c>
      <c r="C535" s="308" t="n">
        <f aca="false">IF(B535&lt;&gt;"",MONTH(B535),0)</f>
        <v>10</v>
      </c>
      <c r="D535" s="202" t="n">
        <v>372000</v>
      </c>
    </row>
    <row r="536" customFormat="false" ht="11.25" hidden="false" customHeight="false" outlineLevel="0" collapsed="false">
      <c r="A536" s="199" t="n">
        <v>36079</v>
      </c>
      <c r="B536" s="192" t="n">
        <v>36079</v>
      </c>
      <c r="C536" s="308" t="n">
        <f aca="false">IF(B536&lt;&gt;"",MONTH(B536),0)</f>
        <v>10</v>
      </c>
      <c r="D536" s="202" t="n">
        <v>353000</v>
      </c>
    </row>
    <row r="537" customFormat="false" ht="11.25" hidden="false" customHeight="false" outlineLevel="0" collapsed="false">
      <c r="A537" s="199" t="n">
        <v>36080</v>
      </c>
      <c r="B537" s="192" t="n">
        <v>36080</v>
      </c>
      <c r="C537" s="308" t="n">
        <f aca="false">IF(B537&lt;&gt;"",MONTH(B537),0)</f>
        <v>10</v>
      </c>
      <c r="D537" s="202" t="n">
        <v>342000</v>
      </c>
    </row>
    <row r="538" customFormat="false" ht="11.25" hidden="false" customHeight="false" outlineLevel="0" collapsed="false">
      <c r="A538" s="199" t="n">
        <v>36081</v>
      </c>
      <c r="B538" s="192" t="n">
        <v>36081</v>
      </c>
      <c r="C538" s="308" t="n">
        <f aca="false">IF(B538&lt;&gt;"",MONTH(B538),0)</f>
        <v>10</v>
      </c>
      <c r="D538" s="202" t="n">
        <v>317000</v>
      </c>
    </row>
    <row r="539" customFormat="false" ht="11.25" hidden="false" customHeight="false" outlineLevel="0" collapsed="false">
      <c r="A539" s="199" t="n">
        <v>36082</v>
      </c>
      <c r="B539" s="192" t="n">
        <v>36082</v>
      </c>
      <c r="C539" s="308" t="n">
        <f aca="false">IF(B539&lt;&gt;"",MONTH(B539),0)</f>
        <v>10</v>
      </c>
      <c r="D539" s="202" t="n">
        <v>192000</v>
      </c>
    </row>
    <row r="540" customFormat="false" ht="11.25" hidden="false" customHeight="false" outlineLevel="0" collapsed="false">
      <c r="A540" s="199" t="n">
        <v>36083</v>
      </c>
      <c r="B540" s="192" t="n">
        <v>36083</v>
      </c>
      <c r="C540" s="308" t="n">
        <f aca="false">IF(B540&lt;&gt;"",MONTH(B540),0)</f>
        <v>10</v>
      </c>
      <c r="D540" s="202" t="n">
        <v>223000</v>
      </c>
    </row>
    <row r="541" customFormat="false" ht="11.25" hidden="false" customHeight="false" outlineLevel="0" collapsed="false">
      <c r="A541" s="199" t="n">
        <v>36084</v>
      </c>
      <c r="B541" s="192" t="n">
        <v>36084</v>
      </c>
      <c r="C541" s="308" t="n">
        <f aca="false">IF(B541&lt;&gt;"",MONTH(B541),0)</f>
        <v>10</v>
      </c>
      <c r="D541" s="202" t="n">
        <v>225000</v>
      </c>
    </row>
    <row r="542" customFormat="false" ht="11.25" hidden="false" customHeight="false" outlineLevel="0" collapsed="false">
      <c r="A542" s="199" t="n">
        <v>36085</v>
      </c>
      <c r="B542" s="192" t="n">
        <v>36085</v>
      </c>
      <c r="C542" s="308" t="n">
        <f aca="false">IF(B542&lt;&gt;"",MONTH(B542),0)</f>
        <v>10</v>
      </c>
      <c r="D542" s="202" t="n">
        <v>105000</v>
      </c>
    </row>
    <row r="543" customFormat="false" ht="11.25" hidden="false" customHeight="false" outlineLevel="0" collapsed="false">
      <c r="A543" s="199" t="n">
        <v>36086</v>
      </c>
      <c r="B543" s="192" t="n">
        <v>36086</v>
      </c>
      <c r="C543" s="308" t="n">
        <f aca="false">IF(B543&lt;&gt;"",MONTH(B543),0)</f>
        <v>10</v>
      </c>
      <c r="D543" s="202" t="n">
        <v>203000</v>
      </c>
    </row>
    <row r="544" customFormat="false" ht="11.25" hidden="false" customHeight="false" outlineLevel="0" collapsed="false">
      <c r="A544" s="199" t="n">
        <v>36087</v>
      </c>
      <c r="B544" s="192" t="n">
        <v>36087</v>
      </c>
      <c r="C544" s="308" t="n">
        <f aca="false">IF(B544&lt;&gt;"",MONTH(B544),0)</f>
        <v>10</v>
      </c>
      <c r="D544" s="202" t="n">
        <v>219000</v>
      </c>
    </row>
    <row r="545" customFormat="false" ht="11.25" hidden="false" customHeight="false" outlineLevel="0" collapsed="false">
      <c r="A545" s="199" t="n">
        <v>36088</v>
      </c>
      <c r="B545" s="192" t="n">
        <v>36088</v>
      </c>
      <c r="C545" s="308" t="n">
        <f aca="false">IF(B545&lt;&gt;"",MONTH(B545),0)</f>
        <v>10</v>
      </c>
      <c r="D545" s="202" t="n">
        <v>261000</v>
      </c>
    </row>
    <row r="546" customFormat="false" ht="11.25" hidden="false" customHeight="false" outlineLevel="0" collapsed="false">
      <c r="A546" s="199" t="n">
        <v>36089</v>
      </c>
      <c r="B546" s="192" t="n">
        <v>36089</v>
      </c>
      <c r="C546" s="308" t="n">
        <f aca="false">IF(B546&lt;&gt;"",MONTH(B546),0)</f>
        <v>10</v>
      </c>
      <c r="D546" s="202" t="n">
        <v>224000</v>
      </c>
    </row>
    <row r="547" customFormat="false" ht="11.25" hidden="false" customHeight="false" outlineLevel="0" collapsed="false">
      <c r="A547" s="199" t="n">
        <v>36090</v>
      </c>
      <c r="B547" s="192" t="n">
        <v>36090</v>
      </c>
      <c r="C547" s="308" t="n">
        <f aca="false">IF(B547&lt;&gt;"",MONTH(B547),0)</f>
        <v>10</v>
      </c>
      <c r="D547" s="202" t="n">
        <v>164000</v>
      </c>
    </row>
    <row r="548" customFormat="false" ht="11.25" hidden="false" customHeight="false" outlineLevel="0" collapsed="false">
      <c r="A548" s="199" t="n">
        <v>36091</v>
      </c>
      <c r="B548" s="192" t="n">
        <v>36091</v>
      </c>
      <c r="C548" s="308" t="n">
        <f aca="false">IF(B548&lt;&gt;"",MONTH(B548),0)</f>
        <v>10</v>
      </c>
      <c r="D548" s="202" t="n">
        <v>170000</v>
      </c>
    </row>
    <row r="549" customFormat="false" ht="11.25" hidden="false" customHeight="false" outlineLevel="0" collapsed="false">
      <c r="A549" s="199" t="n">
        <v>36092</v>
      </c>
      <c r="B549" s="192" t="n">
        <v>36092</v>
      </c>
      <c r="C549" s="308" t="n">
        <f aca="false">IF(B549&lt;&gt;"",MONTH(B549),0)</f>
        <v>10</v>
      </c>
      <c r="D549" s="202" t="n">
        <v>281000</v>
      </c>
    </row>
    <row r="550" customFormat="false" ht="11.25" hidden="false" customHeight="false" outlineLevel="0" collapsed="false">
      <c r="A550" s="199" t="n">
        <v>36093</v>
      </c>
      <c r="B550" s="192" t="n">
        <v>36093</v>
      </c>
      <c r="C550" s="308" t="n">
        <f aca="false">IF(B550&lt;&gt;"",MONTH(B550),0)</f>
        <v>10</v>
      </c>
      <c r="D550" s="202" t="n">
        <v>226000</v>
      </c>
    </row>
    <row r="551" customFormat="false" ht="11.25" hidden="false" customHeight="false" outlineLevel="0" collapsed="false">
      <c r="A551" s="199" t="n">
        <v>36094</v>
      </c>
      <c r="B551" s="192" t="n">
        <v>36094</v>
      </c>
      <c r="C551" s="308" t="n">
        <f aca="false">IF(B551&lt;&gt;"",MONTH(B551),0)</f>
        <v>10</v>
      </c>
      <c r="D551" s="202" t="n">
        <v>237000</v>
      </c>
    </row>
    <row r="552" customFormat="false" ht="11.25" hidden="false" customHeight="false" outlineLevel="0" collapsed="false">
      <c r="A552" s="199" t="n">
        <v>36095</v>
      </c>
      <c r="B552" s="192" t="n">
        <v>36095</v>
      </c>
      <c r="C552" s="308" t="n">
        <f aca="false">IF(B552&lt;&gt;"",MONTH(B552),0)</f>
        <v>10</v>
      </c>
      <c r="D552" s="202" t="n">
        <v>193000</v>
      </c>
    </row>
    <row r="553" customFormat="false" ht="11.25" hidden="false" customHeight="false" outlineLevel="0" collapsed="false">
      <c r="A553" s="199" t="n">
        <v>36096</v>
      </c>
      <c r="B553" s="192" t="n">
        <v>36096</v>
      </c>
      <c r="C553" s="308" t="n">
        <f aca="false">IF(B553&lt;&gt;"",MONTH(B553),0)</f>
        <v>10</v>
      </c>
      <c r="D553" s="202" t="n">
        <v>5000</v>
      </c>
    </row>
    <row r="554" customFormat="false" ht="11.25" hidden="false" customHeight="false" outlineLevel="0" collapsed="false">
      <c r="A554" s="199" t="n">
        <v>36097</v>
      </c>
      <c r="B554" s="192" t="n">
        <v>36097</v>
      </c>
      <c r="C554" s="308" t="n">
        <f aca="false">IF(B554&lt;&gt;"",MONTH(B554),0)</f>
        <v>10</v>
      </c>
      <c r="D554" s="202" t="n">
        <v>232000</v>
      </c>
    </row>
    <row r="555" customFormat="false" ht="11.25" hidden="false" customHeight="false" outlineLevel="0" collapsed="false">
      <c r="A555" s="199" t="n">
        <v>36098</v>
      </c>
      <c r="B555" s="192" t="n">
        <v>36098</v>
      </c>
      <c r="C555" s="308" t="n">
        <f aca="false">IF(B555&lt;&gt;"",MONTH(B555),0)</f>
        <v>10</v>
      </c>
      <c r="D555" s="202" t="n">
        <v>101000</v>
      </c>
    </row>
    <row r="556" customFormat="false" ht="11.25" hidden="false" customHeight="false" outlineLevel="0" collapsed="false">
      <c r="A556" s="199" t="n">
        <v>36099</v>
      </c>
      <c r="B556" s="192" t="n">
        <v>36099</v>
      </c>
      <c r="C556" s="308" t="n">
        <f aca="false">IF(B556&lt;&gt;"",MONTH(B556),0)</f>
        <v>10</v>
      </c>
      <c r="D556" s="205" t="n">
        <v>100000</v>
      </c>
    </row>
    <row r="557" customFormat="false" ht="11.25" hidden="false" customHeight="false" outlineLevel="0" collapsed="false">
      <c r="A557" s="199" t="n">
        <v>36100</v>
      </c>
      <c r="B557" s="192" t="n">
        <v>36100</v>
      </c>
      <c r="C557" s="308" t="n">
        <f aca="false">IF(B557&lt;&gt;"",MONTH(B557),0)</f>
        <v>11</v>
      </c>
      <c r="D557" s="205" t="n">
        <v>212000</v>
      </c>
    </row>
    <row r="558" customFormat="false" ht="11.25" hidden="false" customHeight="false" outlineLevel="0" collapsed="false">
      <c r="A558" s="199" t="n">
        <v>36101</v>
      </c>
      <c r="B558" s="192" t="n">
        <v>36101</v>
      </c>
      <c r="C558" s="308" t="n">
        <f aca="false">IF(B558&lt;&gt;"",MONTH(B558),0)</f>
        <v>11</v>
      </c>
      <c r="D558" s="205" t="n">
        <v>271000</v>
      </c>
    </row>
    <row r="559" customFormat="false" ht="11.25" hidden="false" customHeight="false" outlineLevel="0" collapsed="false">
      <c r="A559" s="199" t="n">
        <v>36102</v>
      </c>
      <c r="B559" s="192" t="n">
        <v>36102</v>
      </c>
      <c r="C559" s="308" t="n">
        <f aca="false">IF(B559&lt;&gt;"",MONTH(B559),0)</f>
        <v>11</v>
      </c>
      <c r="D559" s="205" t="n">
        <v>271000</v>
      </c>
    </row>
    <row r="560" customFormat="false" ht="11.25" hidden="false" customHeight="false" outlineLevel="0" collapsed="false">
      <c r="A560" s="199" t="n">
        <v>36103</v>
      </c>
      <c r="B560" s="192" t="n">
        <v>36103</v>
      </c>
      <c r="C560" s="308" t="n">
        <f aca="false">IF(B560&lt;&gt;"",MONTH(B560),0)</f>
        <v>11</v>
      </c>
      <c r="D560" s="205" t="n">
        <v>294000</v>
      </c>
    </row>
    <row r="561" customFormat="false" ht="11.25" hidden="false" customHeight="false" outlineLevel="0" collapsed="false">
      <c r="A561" s="199" t="n">
        <v>36104</v>
      </c>
      <c r="B561" s="192" t="n">
        <v>36104</v>
      </c>
      <c r="C561" s="308" t="n">
        <f aca="false">IF(B561&lt;&gt;"",MONTH(B561),0)</f>
        <v>11</v>
      </c>
      <c r="D561" s="205" t="n">
        <v>235000</v>
      </c>
    </row>
    <row r="562" customFormat="false" ht="11.25" hidden="false" customHeight="false" outlineLevel="0" collapsed="false">
      <c r="A562" s="199" t="n">
        <v>36105</v>
      </c>
      <c r="B562" s="192" t="n">
        <v>36105</v>
      </c>
      <c r="C562" s="308" t="n">
        <f aca="false">IF(B562&lt;&gt;"",MONTH(B562),0)</f>
        <v>11</v>
      </c>
      <c r="D562" s="205" t="n">
        <v>299000</v>
      </c>
    </row>
    <row r="563" customFormat="false" ht="11.25" hidden="false" customHeight="false" outlineLevel="0" collapsed="false">
      <c r="A563" s="199" t="n">
        <v>36106</v>
      </c>
      <c r="B563" s="192" t="n">
        <v>36106</v>
      </c>
      <c r="C563" s="308" t="n">
        <f aca="false">IF(B563&lt;&gt;"",MONTH(B563),0)</f>
        <v>11</v>
      </c>
      <c r="D563" s="205" t="n">
        <v>267000</v>
      </c>
    </row>
    <row r="564" customFormat="false" ht="11.25" hidden="false" customHeight="false" outlineLevel="0" collapsed="false">
      <c r="A564" s="199" t="n">
        <v>36107</v>
      </c>
      <c r="B564" s="192" t="n">
        <v>36107</v>
      </c>
      <c r="C564" s="308" t="n">
        <f aca="false">IF(B564&lt;&gt;"",MONTH(B564),0)</f>
        <v>11</v>
      </c>
      <c r="D564" s="205" t="n">
        <v>253000</v>
      </c>
    </row>
    <row r="565" customFormat="false" ht="11.25" hidden="false" customHeight="false" outlineLevel="0" collapsed="false">
      <c r="A565" s="199" t="n">
        <v>36108</v>
      </c>
      <c r="B565" s="192" t="n">
        <v>36108</v>
      </c>
      <c r="C565" s="308" t="n">
        <f aca="false">IF(B565&lt;&gt;"",MONTH(B565),0)</f>
        <v>11</v>
      </c>
      <c r="D565" s="205" t="n">
        <v>34000</v>
      </c>
    </row>
    <row r="566" customFormat="false" ht="11.25" hidden="false" customHeight="false" outlineLevel="0" collapsed="false">
      <c r="A566" s="199" t="n">
        <v>36109</v>
      </c>
      <c r="B566" s="192" t="n">
        <v>36109</v>
      </c>
      <c r="C566" s="308" t="n">
        <f aca="false">IF(B566&lt;&gt;"",MONTH(B566),0)</f>
        <v>11</v>
      </c>
      <c r="D566" s="205" t="n">
        <v>107000</v>
      </c>
    </row>
    <row r="567" customFormat="false" ht="11.25" hidden="false" customHeight="false" outlineLevel="0" collapsed="false">
      <c r="A567" s="199" t="n">
        <v>36110</v>
      </c>
      <c r="B567" s="192" t="n">
        <v>36110</v>
      </c>
      <c r="C567" s="308" t="n">
        <f aca="false">IF(B567&lt;&gt;"",MONTH(B567),0)</f>
        <v>11</v>
      </c>
      <c r="D567" s="205" t="n">
        <v>75000</v>
      </c>
    </row>
    <row r="568" customFormat="false" ht="11.25" hidden="false" customHeight="false" outlineLevel="0" collapsed="false">
      <c r="A568" s="199" t="n">
        <v>36111</v>
      </c>
      <c r="B568" s="192" t="n">
        <v>36111</v>
      </c>
      <c r="C568" s="308" t="n">
        <f aca="false">IF(B568&lt;&gt;"",MONTH(B568),0)</f>
        <v>11</v>
      </c>
      <c r="D568" s="205" t="n">
        <v>39000</v>
      </c>
    </row>
    <row r="569" customFormat="false" ht="11.25" hidden="false" customHeight="false" outlineLevel="0" collapsed="false">
      <c r="A569" s="199" t="n">
        <v>36112</v>
      </c>
      <c r="B569" s="192" t="n">
        <v>36112</v>
      </c>
      <c r="C569" s="308" t="n">
        <f aca="false">IF(B569&lt;&gt;"",MONTH(B569),0)</f>
        <v>11</v>
      </c>
      <c r="D569" s="205" t="n">
        <v>123000</v>
      </c>
    </row>
    <row r="570" customFormat="false" ht="11.25" hidden="false" customHeight="false" outlineLevel="0" collapsed="false">
      <c r="A570" s="199" t="n">
        <v>36113</v>
      </c>
      <c r="B570" s="192" t="n">
        <v>36113</v>
      </c>
      <c r="C570" s="308" t="n">
        <f aca="false">IF(B570&lt;&gt;"",MONTH(B570),0)</f>
        <v>11</v>
      </c>
      <c r="D570" s="205" t="n">
        <v>118000</v>
      </c>
    </row>
    <row r="571" customFormat="false" ht="11.25" hidden="false" customHeight="false" outlineLevel="0" collapsed="false">
      <c r="A571" s="199" t="n">
        <v>36114</v>
      </c>
      <c r="B571" s="192" t="n">
        <v>36114</v>
      </c>
      <c r="C571" s="308" t="n">
        <f aca="false">IF(B571&lt;&gt;"",MONTH(B571),0)</f>
        <v>11</v>
      </c>
      <c r="D571" s="205" t="n">
        <v>120000</v>
      </c>
    </row>
    <row r="572" customFormat="false" ht="11.25" hidden="false" customHeight="false" outlineLevel="0" collapsed="false">
      <c r="A572" s="199" t="n">
        <v>36115</v>
      </c>
      <c r="B572" s="192" t="n">
        <v>36115</v>
      </c>
      <c r="C572" s="308" t="n">
        <f aca="false">IF(B572&lt;&gt;"",MONTH(B572),0)</f>
        <v>11</v>
      </c>
      <c r="D572" s="205" t="n">
        <v>142000</v>
      </c>
    </row>
    <row r="573" customFormat="false" ht="11.25" hidden="false" customHeight="false" outlineLevel="0" collapsed="false">
      <c r="A573" s="199" t="n">
        <v>36116</v>
      </c>
      <c r="B573" s="192" t="n">
        <v>36116</v>
      </c>
      <c r="C573" s="308" t="n">
        <f aca="false">IF(B573&lt;&gt;"",MONTH(B573),0)</f>
        <v>11</v>
      </c>
      <c r="D573" s="205" t="n">
        <v>122000</v>
      </c>
    </row>
    <row r="574" customFormat="false" ht="11.25" hidden="false" customHeight="false" outlineLevel="0" collapsed="false">
      <c r="A574" s="199" t="n">
        <v>36117</v>
      </c>
      <c r="B574" s="192" t="n">
        <v>36117</v>
      </c>
      <c r="C574" s="308" t="n">
        <f aca="false">IF(B574&lt;&gt;"",MONTH(B574),0)</f>
        <v>11</v>
      </c>
      <c r="D574" s="205" t="n">
        <v>100000</v>
      </c>
    </row>
    <row r="575" customFormat="false" ht="11.25" hidden="false" customHeight="false" outlineLevel="0" collapsed="false">
      <c r="A575" s="199" t="n">
        <v>36118</v>
      </c>
      <c r="B575" s="192" t="n">
        <v>36118</v>
      </c>
      <c r="C575" s="308" t="n">
        <f aca="false">IF(B575&lt;&gt;"",MONTH(B575),0)</f>
        <v>11</v>
      </c>
      <c r="D575" s="205" t="n">
        <v>101000</v>
      </c>
    </row>
    <row r="576" customFormat="false" ht="11.25" hidden="false" customHeight="false" outlineLevel="0" collapsed="false">
      <c r="A576" s="199" t="n">
        <v>36119</v>
      </c>
      <c r="B576" s="192" t="n">
        <v>36119</v>
      </c>
      <c r="C576" s="308" t="n">
        <f aca="false">IF(B576&lt;&gt;"",MONTH(B576),0)</f>
        <v>11</v>
      </c>
      <c r="D576" s="205" t="n">
        <v>176000</v>
      </c>
    </row>
    <row r="577" customFormat="false" ht="11.25" hidden="false" customHeight="false" outlineLevel="0" collapsed="false">
      <c r="A577" s="199" t="n">
        <v>36120</v>
      </c>
      <c r="B577" s="192" t="n">
        <v>36120</v>
      </c>
      <c r="C577" s="308" t="n">
        <f aca="false">IF(B577&lt;&gt;"",MONTH(B577),0)</f>
        <v>11</v>
      </c>
      <c r="D577" s="205" t="n">
        <v>220000</v>
      </c>
    </row>
    <row r="578" customFormat="false" ht="11.25" hidden="false" customHeight="false" outlineLevel="0" collapsed="false">
      <c r="A578" s="199" t="n">
        <v>36121</v>
      </c>
      <c r="B578" s="192" t="n">
        <v>36121</v>
      </c>
      <c r="C578" s="308" t="n">
        <f aca="false">IF(B578&lt;&gt;"",MONTH(B578),0)</f>
        <v>11</v>
      </c>
      <c r="D578" s="205" t="n">
        <v>251000</v>
      </c>
    </row>
    <row r="579" customFormat="false" ht="11.25" hidden="false" customHeight="false" outlineLevel="0" collapsed="false">
      <c r="A579" s="199" t="n">
        <v>36122</v>
      </c>
      <c r="B579" s="192" t="n">
        <v>36122</v>
      </c>
      <c r="C579" s="308" t="n">
        <f aca="false">IF(B579&lt;&gt;"",MONTH(B579),0)</f>
        <v>11</v>
      </c>
      <c r="D579" s="205" t="n">
        <v>212000</v>
      </c>
    </row>
    <row r="580" customFormat="false" ht="11.25" hidden="false" customHeight="false" outlineLevel="0" collapsed="false">
      <c r="A580" s="199" t="n">
        <v>36123</v>
      </c>
      <c r="B580" s="192" t="n">
        <v>36123</v>
      </c>
      <c r="C580" s="308" t="n">
        <f aca="false">IF(B580&lt;&gt;"",MONTH(B580),0)</f>
        <v>11</v>
      </c>
      <c r="D580" s="205" t="n">
        <v>150000</v>
      </c>
    </row>
    <row r="581" customFormat="false" ht="11.25" hidden="false" customHeight="false" outlineLevel="0" collapsed="false">
      <c r="A581" s="199" t="n">
        <v>36124</v>
      </c>
      <c r="B581" s="192" t="n">
        <v>36124</v>
      </c>
      <c r="C581" s="308" t="n">
        <f aca="false">IF(B581&lt;&gt;"",MONTH(B581),0)</f>
        <v>11</v>
      </c>
      <c r="D581" s="205" t="n">
        <v>93000</v>
      </c>
    </row>
    <row r="582" customFormat="false" ht="11.25" hidden="false" customHeight="false" outlineLevel="0" collapsed="false">
      <c r="A582" s="199" t="n">
        <v>36125</v>
      </c>
      <c r="B582" s="192" t="n">
        <v>36125</v>
      </c>
      <c r="C582" s="308" t="n">
        <f aca="false">IF(B582&lt;&gt;"",MONTH(B582),0)</f>
        <v>11</v>
      </c>
      <c r="D582" s="205" t="n">
        <v>289000</v>
      </c>
    </row>
    <row r="583" customFormat="false" ht="11.25" hidden="false" customHeight="false" outlineLevel="0" collapsed="false">
      <c r="A583" s="199" t="n">
        <v>36126</v>
      </c>
      <c r="B583" s="192" t="n">
        <v>36126</v>
      </c>
      <c r="C583" s="308" t="n">
        <f aca="false">IF(B583&lt;&gt;"",MONTH(B583),0)</f>
        <v>11</v>
      </c>
      <c r="D583" s="205" t="n">
        <v>259000</v>
      </c>
    </row>
    <row r="584" customFormat="false" ht="11.25" hidden="false" customHeight="false" outlineLevel="0" collapsed="false">
      <c r="A584" s="199" t="n">
        <v>36127</v>
      </c>
      <c r="B584" s="192" t="n">
        <v>36127</v>
      </c>
      <c r="C584" s="308" t="n">
        <f aca="false">IF(B584&lt;&gt;"",MONTH(B584),0)</f>
        <v>11</v>
      </c>
      <c r="D584" s="205" t="n">
        <v>298000</v>
      </c>
    </row>
    <row r="585" customFormat="false" ht="11.25" hidden="false" customHeight="false" outlineLevel="0" collapsed="false">
      <c r="A585" s="199" t="n">
        <v>36128</v>
      </c>
      <c r="B585" s="192" t="n">
        <v>36128</v>
      </c>
      <c r="C585" s="308" t="n">
        <f aca="false">IF(B585&lt;&gt;"",MONTH(B585),0)</f>
        <v>11</v>
      </c>
      <c r="D585" s="205" t="n">
        <v>250000</v>
      </c>
    </row>
    <row r="586" customFormat="false" ht="11.25" hidden="false" customHeight="false" outlineLevel="0" collapsed="false">
      <c r="A586" s="199" t="n">
        <v>36129</v>
      </c>
      <c r="B586" s="192" t="n">
        <v>36129</v>
      </c>
      <c r="C586" s="308" t="n">
        <f aca="false">IF(B586&lt;&gt;"",MONTH(B586),0)</f>
        <v>11</v>
      </c>
      <c r="D586" s="205" t="n">
        <v>243000</v>
      </c>
    </row>
    <row r="587" customFormat="false" ht="11.25" hidden="false" customHeight="false" outlineLevel="0" collapsed="false">
      <c r="A587" s="199" t="n">
        <v>36130</v>
      </c>
      <c r="B587" s="192" t="n">
        <v>36130</v>
      </c>
      <c r="C587" s="308" t="n">
        <f aca="false">IF(B587&lt;&gt;"",MONTH(B587),0)</f>
        <v>12</v>
      </c>
      <c r="D587" s="205" t="n">
        <v>17000</v>
      </c>
    </row>
    <row r="588" customFormat="false" ht="11.25" hidden="false" customHeight="false" outlineLevel="0" collapsed="false">
      <c r="A588" s="199" t="n">
        <v>36131</v>
      </c>
      <c r="B588" s="192" t="n">
        <v>36131</v>
      </c>
      <c r="C588" s="308" t="n">
        <f aca="false">IF(B588&lt;&gt;"",MONTH(B588),0)</f>
        <v>12</v>
      </c>
      <c r="D588" s="205" t="s">
        <v>80</v>
      </c>
    </row>
    <row r="589" customFormat="false" ht="11.25" hidden="false" customHeight="false" outlineLevel="0" collapsed="false">
      <c r="A589" s="199" t="n">
        <v>36132</v>
      </c>
      <c r="B589" s="192" t="n">
        <v>36132</v>
      </c>
      <c r="C589" s="308" t="n">
        <f aca="false">IF(B589&lt;&gt;"",MONTH(B589),0)</f>
        <v>12</v>
      </c>
      <c r="D589" s="205" t="n">
        <v>90000</v>
      </c>
    </row>
    <row r="590" customFormat="false" ht="11.25" hidden="false" customHeight="false" outlineLevel="0" collapsed="false">
      <c r="A590" s="199" t="n">
        <v>36133</v>
      </c>
      <c r="B590" s="192" t="n">
        <v>36133</v>
      </c>
      <c r="C590" s="308" t="n">
        <f aca="false">IF(B590&lt;&gt;"",MONTH(B590),0)</f>
        <v>12</v>
      </c>
      <c r="D590" s="205" t="n">
        <v>34000</v>
      </c>
    </row>
    <row r="591" customFormat="false" ht="11.25" hidden="false" customHeight="false" outlineLevel="0" collapsed="false">
      <c r="A591" s="199" t="n">
        <v>36134</v>
      </c>
      <c r="B591" s="192" t="n">
        <v>36134</v>
      </c>
      <c r="C591" s="308" t="n">
        <f aca="false">IF(B591&lt;&gt;"",MONTH(B591),0)</f>
        <v>12</v>
      </c>
      <c r="D591" s="205" t="n">
        <v>53000</v>
      </c>
    </row>
    <row r="592" customFormat="false" ht="11.25" hidden="false" customHeight="false" outlineLevel="0" collapsed="false">
      <c r="A592" s="199" t="n">
        <v>36135</v>
      </c>
      <c r="B592" s="192" t="n">
        <v>36135</v>
      </c>
      <c r="C592" s="308" t="n">
        <f aca="false">IF(B592&lt;&gt;"",MONTH(B592),0)</f>
        <v>12</v>
      </c>
      <c r="D592" s="205" t="n">
        <v>51000</v>
      </c>
    </row>
    <row r="593" customFormat="false" ht="11.25" hidden="false" customHeight="false" outlineLevel="0" collapsed="false">
      <c r="A593" s="199" t="n">
        <v>36136</v>
      </c>
      <c r="B593" s="192" t="n">
        <v>36136</v>
      </c>
      <c r="C593" s="308" t="n">
        <f aca="false">IF(B593&lt;&gt;"",MONTH(B593),0)</f>
        <v>12</v>
      </c>
      <c r="D593" s="205" t="n">
        <v>5000</v>
      </c>
    </row>
    <row r="594" customFormat="false" ht="11.25" hidden="false" customHeight="false" outlineLevel="0" collapsed="false">
      <c r="A594" s="199" t="n">
        <v>36137</v>
      </c>
      <c r="B594" s="192" t="n">
        <v>36137</v>
      </c>
      <c r="C594" s="308" t="n">
        <f aca="false">IF(B594&lt;&gt;"",MONTH(B594),0)</f>
        <v>12</v>
      </c>
      <c r="D594" s="205" t="s">
        <v>80</v>
      </c>
    </row>
    <row r="595" customFormat="false" ht="11.25" hidden="false" customHeight="false" outlineLevel="0" collapsed="false">
      <c r="A595" s="199" t="n">
        <v>36138</v>
      </c>
      <c r="B595" s="192" t="n">
        <v>36138</v>
      </c>
      <c r="C595" s="308" t="n">
        <f aca="false">IF(B595&lt;&gt;"",MONTH(B595),0)</f>
        <v>12</v>
      </c>
      <c r="D595" s="205" t="s">
        <v>80</v>
      </c>
    </row>
    <row r="596" customFormat="false" ht="11.25" hidden="false" customHeight="false" outlineLevel="0" collapsed="false">
      <c r="A596" s="199" t="n">
        <v>36139</v>
      </c>
      <c r="B596" s="192" t="n">
        <v>36139</v>
      </c>
      <c r="C596" s="308" t="n">
        <f aca="false">IF(B596&lt;&gt;"",MONTH(B596),0)</f>
        <v>12</v>
      </c>
      <c r="D596" s="205" t="s">
        <v>80</v>
      </c>
    </row>
    <row r="597" customFormat="false" ht="11.25" hidden="false" customHeight="false" outlineLevel="0" collapsed="false">
      <c r="A597" s="199" t="n">
        <v>36140</v>
      </c>
      <c r="B597" s="192" t="n">
        <v>36140</v>
      </c>
      <c r="C597" s="308" t="n">
        <f aca="false">IF(B597&lt;&gt;"",MONTH(B597),0)</f>
        <v>12</v>
      </c>
      <c r="D597" s="205" t="n">
        <v>146000</v>
      </c>
    </row>
    <row r="598" customFormat="false" ht="11.25" hidden="false" customHeight="false" outlineLevel="0" collapsed="false">
      <c r="A598" s="199" t="n">
        <v>36141</v>
      </c>
      <c r="B598" s="192" t="n">
        <v>36141</v>
      </c>
      <c r="C598" s="308" t="n">
        <f aca="false">IF(B598&lt;&gt;"",MONTH(B598),0)</f>
        <v>12</v>
      </c>
      <c r="D598" s="205" t="n">
        <v>87000</v>
      </c>
    </row>
    <row r="599" customFormat="false" ht="11.25" hidden="false" customHeight="false" outlineLevel="0" collapsed="false">
      <c r="A599" s="199" t="n">
        <v>36142</v>
      </c>
      <c r="B599" s="192" t="n">
        <v>36142</v>
      </c>
      <c r="C599" s="308" t="n">
        <f aca="false">IF(B599&lt;&gt;"",MONTH(B599),0)</f>
        <v>12</v>
      </c>
      <c r="D599" s="205" t="n">
        <v>95000</v>
      </c>
    </row>
    <row r="600" customFormat="false" ht="11.25" hidden="false" customHeight="false" outlineLevel="0" collapsed="false">
      <c r="A600" s="199" t="n">
        <v>36143</v>
      </c>
      <c r="B600" s="192" t="n">
        <v>36143</v>
      </c>
      <c r="C600" s="308" t="n">
        <f aca="false">IF(B600&lt;&gt;"",MONTH(B600),0)</f>
        <v>12</v>
      </c>
      <c r="D600" s="205" t="n">
        <v>94000</v>
      </c>
    </row>
    <row r="601" customFormat="false" ht="11.25" hidden="false" customHeight="false" outlineLevel="0" collapsed="false">
      <c r="A601" s="199" t="n">
        <v>36144</v>
      </c>
      <c r="B601" s="192" t="n">
        <v>36144</v>
      </c>
      <c r="C601" s="308" t="n">
        <f aca="false">IF(B601&lt;&gt;"",MONTH(B601),0)</f>
        <v>12</v>
      </c>
      <c r="D601" s="205" t="s">
        <v>80</v>
      </c>
    </row>
    <row r="602" customFormat="false" ht="11.25" hidden="false" customHeight="false" outlineLevel="0" collapsed="false">
      <c r="A602" s="199" t="n">
        <v>36145</v>
      </c>
      <c r="B602" s="192" t="n">
        <v>36145</v>
      </c>
      <c r="C602" s="308" t="n">
        <f aca="false">IF(B602&lt;&gt;"",MONTH(B602),0)</f>
        <v>12</v>
      </c>
      <c r="D602" s="205" t="n">
        <v>47000</v>
      </c>
    </row>
    <row r="603" customFormat="false" ht="11.25" hidden="false" customHeight="false" outlineLevel="0" collapsed="false">
      <c r="A603" s="199" t="n">
        <v>36146</v>
      </c>
      <c r="B603" s="192" t="n">
        <v>36146</v>
      </c>
      <c r="C603" s="308" t="n">
        <f aca="false">IF(B603&lt;&gt;"",MONTH(B603),0)</f>
        <v>12</v>
      </c>
      <c r="D603" s="205" t="n">
        <v>29000</v>
      </c>
    </row>
    <row r="604" customFormat="false" ht="11.25" hidden="false" customHeight="false" outlineLevel="0" collapsed="false">
      <c r="A604" s="199" t="n">
        <v>36147</v>
      </c>
      <c r="B604" s="192" t="n">
        <v>36147</v>
      </c>
      <c r="C604" s="308" t="n">
        <f aca="false">IF(B604&lt;&gt;"",MONTH(B604),0)</f>
        <v>12</v>
      </c>
      <c r="D604" s="205" t="s">
        <v>80</v>
      </c>
    </row>
    <row r="605" customFormat="false" ht="11.25" hidden="false" customHeight="false" outlineLevel="0" collapsed="false">
      <c r="A605" s="199" t="n">
        <v>36148</v>
      </c>
      <c r="B605" s="192" t="n">
        <v>36148</v>
      </c>
      <c r="C605" s="308" t="n">
        <f aca="false">IF(B605&lt;&gt;"",MONTH(B605),0)</f>
        <v>12</v>
      </c>
      <c r="D605" s="205" t="s">
        <v>80</v>
      </c>
    </row>
    <row r="606" customFormat="false" ht="11.25" hidden="false" customHeight="false" outlineLevel="0" collapsed="false">
      <c r="A606" s="199" t="n">
        <v>36149</v>
      </c>
      <c r="B606" s="192" t="n">
        <v>36149</v>
      </c>
      <c r="C606" s="308" t="n">
        <f aca="false">IF(B606&lt;&gt;"",MONTH(B606),0)</f>
        <v>12</v>
      </c>
      <c r="D606" s="205" t="s">
        <v>80</v>
      </c>
    </row>
    <row r="607" customFormat="false" ht="11.25" hidden="false" customHeight="false" outlineLevel="0" collapsed="false">
      <c r="A607" s="199" t="n">
        <v>36150</v>
      </c>
      <c r="B607" s="192" t="n">
        <v>36150</v>
      </c>
      <c r="C607" s="308" t="n">
        <f aca="false">IF(B607&lt;&gt;"",MONTH(B607),0)</f>
        <v>12</v>
      </c>
      <c r="D607" s="205" t="s">
        <v>80</v>
      </c>
    </row>
    <row r="608" customFormat="false" ht="11.25" hidden="false" customHeight="false" outlineLevel="0" collapsed="false">
      <c r="A608" s="199" t="n">
        <v>36151</v>
      </c>
      <c r="B608" s="192" t="n">
        <v>36151</v>
      </c>
      <c r="C608" s="308" t="n">
        <f aca="false">IF(B608&lt;&gt;"",MONTH(B608),0)</f>
        <v>12</v>
      </c>
      <c r="D608" s="205" t="s">
        <v>80</v>
      </c>
    </row>
    <row r="609" customFormat="false" ht="11.25" hidden="false" customHeight="false" outlineLevel="0" collapsed="false">
      <c r="A609" s="199" t="n">
        <v>36152</v>
      </c>
      <c r="B609" s="192" t="n">
        <v>36152</v>
      </c>
      <c r="C609" s="308" t="n">
        <f aca="false">IF(B609&lt;&gt;"",MONTH(B609),0)</f>
        <v>12</v>
      </c>
      <c r="D609" s="205" t="s">
        <v>80</v>
      </c>
    </row>
    <row r="610" customFormat="false" ht="11.25" hidden="false" customHeight="false" outlineLevel="0" collapsed="false">
      <c r="A610" s="199" t="n">
        <v>36153</v>
      </c>
      <c r="B610" s="192" t="n">
        <v>36153</v>
      </c>
      <c r="C610" s="308" t="n">
        <f aca="false">IF(B610&lt;&gt;"",MONTH(B610),0)</f>
        <v>12</v>
      </c>
      <c r="D610" s="205" t="s">
        <v>80</v>
      </c>
    </row>
    <row r="611" customFormat="false" ht="11.25" hidden="false" customHeight="false" outlineLevel="0" collapsed="false">
      <c r="A611" s="199" t="n">
        <v>36154</v>
      </c>
      <c r="B611" s="192" t="n">
        <v>36154</v>
      </c>
      <c r="C611" s="308" t="n">
        <f aca="false">IF(B611&lt;&gt;"",MONTH(B611),0)</f>
        <v>12</v>
      </c>
      <c r="D611" s="205" t="s">
        <v>80</v>
      </c>
    </row>
    <row r="612" customFormat="false" ht="11.25" hidden="false" customHeight="false" outlineLevel="0" collapsed="false">
      <c r="A612" s="199" t="n">
        <v>36155</v>
      </c>
      <c r="B612" s="192" t="n">
        <v>36155</v>
      </c>
      <c r="C612" s="308" t="n">
        <f aca="false">IF(B612&lt;&gt;"",MONTH(B612),0)</f>
        <v>12</v>
      </c>
      <c r="D612" s="205" t="s">
        <v>80</v>
      </c>
    </row>
    <row r="613" customFormat="false" ht="11.25" hidden="false" customHeight="false" outlineLevel="0" collapsed="false">
      <c r="A613" s="199" t="n">
        <v>36156</v>
      </c>
      <c r="B613" s="192" t="n">
        <v>36156</v>
      </c>
      <c r="C613" s="308" t="n">
        <f aca="false">IF(B613&lt;&gt;"",MONTH(B613),0)</f>
        <v>12</v>
      </c>
      <c r="D613" s="205" t="s">
        <v>80</v>
      </c>
    </row>
    <row r="614" customFormat="false" ht="11.25" hidden="false" customHeight="false" outlineLevel="0" collapsed="false">
      <c r="A614" s="199" t="n">
        <v>36157</v>
      </c>
      <c r="B614" s="192" t="n">
        <v>36157</v>
      </c>
      <c r="C614" s="308" t="n">
        <f aca="false">IF(B614&lt;&gt;"",MONTH(B614),0)</f>
        <v>12</v>
      </c>
      <c r="D614" s="205" t="s">
        <v>80</v>
      </c>
    </row>
    <row r="615" customFormat="false" ht="11.25" hidden="false" customHeight="false" outlineLevel="0" collapsed="false">
      <c r="A615" s="199" t="n">
        <v>36158</v>
      </c>
      <c r="B615" s="192" t="n">
        <v>36158</v>
      </c>
      <c r="C615" s="308" t="n">
        <f aca="false">IF(B615&lt;&gt;"",MONTH(B615),0)</f>
        <v>12</v>
      </c>
      <c r="D615" s="205" t="s">
        <v>80</v>
      </c>
    </row>
    <row r="616" customFormat="false" ht="11.25" hidden="false" customHeight="false" outlineLevel="0" collapsed="false">
      <c r="A616" s="199" t="n">
        <v>36159</v>
      </c>
      <c r="B616" s="192" t="n">
        <v>36159</v>
      </c>
      <c r="C616" s="308" t="n">
        <f aca="false">IF(B616&lt;&gt;"",MONTH(B616),0)</f>
        <v>12</v>
      </c>
      <c r="D616" s="205" t="n">
        <v>27000</v>
      </c>
    </row>
    <row r="617" customFormat="false" ht="11.25" hidden="false" customHeight="false" outlineLevel="0" collapsed="false">
      <c r="A617" s="199" t="n">
        <v>36160</v>
      </c>
      <c r="B617" s="192" t="n">
        <v>36160</v>
      </c>
      <c r="C617" s="308" t="n">
        <f aca="false">IF(B617&lt;&gt;"",MONTH(B617),0)</f>
        <v>12</v>
      </c>
      <c r="D617" s="205" t="s">
        <v>80</v>
      </c>
    </row>
    <row r="618" customFormat="false" ht="33.75" hidden="false" customHeight="false" outlineLevel="0" collapsed="false">
      <c r="A618" s="194" t="s">
        <v>70</v>
      </c>
      <c r="B618" s="195" t="s">
        <v>71</v>
      </c>
      <c r="C618" s="195" t="s">
        <v>99</v>
      </c>
      <c r="D618" s="196" t="s">
        <v>75</v>
      </c>
    </row>
    <row r="619" customFormat="false" ht="11.25" hidden="false" customHeight="false" outlineLevel="0" collapsed="false">
      <c r="A619" s="199" t="n">
        <v>36161</v>
      </c>
      <c r="B619" s="192" t="n">
        <v>36161</v>
      </c>
      <c r="C619" s="308" t="n">
        <f aca="false">IF(B619&lt;&gt;"",MONTH(B619),0)</f>
        <v>1</v>
      </c>
      <c r="D619" s="205" t="n">
        <v>96000</v>
      </c>
    </row>
    <row r="620" customFormat="false" ht="11.25" hidden="false" customHeight="false" outlineLevel="0" collapsed="false">
      <c r="A620" s="199" t="n">
        <v>36162</v>
      </c>
      <c r="B620" s="192" t="n">
        <v>36162</v>
      </c>
      <c r="C620" s="308" t="n">
        <f aca="false">IF(B620&lt;&gt;"",MONTH(B620),0)</f>
        <v>1</v>
      </c>
      <c r="D620" s="205" t="n">
        <v>89000</v>
      </c>
    </row>
    <row r="621" customFormat="false" ht="11.25" hidden="false" customHeight="false" outlineLevel="0" collapsed="false">
      <c r="A621" s="199" t="n">
        <v>36163</v>
      </c>
      <c r="B621" s="192" t="n">
        <v>36163</v>
      </c>
      <c r="C621" s="308" t="n">
        <f aca="false">IF(B621&lt;&gt;"",MONTH(B621),0)</f>
        <v>1</v>
      </c>
      <c r="D621" s="205" t="n">
        <v>45000</v>
      </c>
    </row>
    <row r="622" customFormat="false" ht="11.25" hidden="false" customHeight="false" outlineLevel="0" collapsed="false">
      <c r="A622" s="199" t="n">
        <v>36164</v>
      </c>
      <c r="B622" s="192" t="n">
        <v>36164</v>
      </c>
      <c r="C622" s="308" t="n">
        <f aca="false">IF(B622&lt;&gt;"",MONTH(B622),0)</f>
        <v>1</v>
      </c>
      <c r="D622" s="205" t="n">
        <v>66000</v>
      </c>
    </row>
    <row r="623" customFormat="false" ht="11.25" hidden="false" customHeight="false" outlineLevel="0" collapsed="false">
      <c r="A623" s="199" t="n">
        <v>36165</v>
      </c>
      <c r="B623" s="192" t="n">
        <v>36165</v>
      </c>
      <c r="C623" s="308" t="n">
        <f aca="false">IF(B623&lt;&gt;"",MONTH(B623),0)</f>
        <v>1</v>
      </c>
      <c r="D623" s="205" t="n">
        <v>11000</v>
      </c>
    </row>
    <row r="624" customFormat="false" ht="11.25" hidden="false" customHeight="false" outlineLevel="0" collapsed="false">
      <c r="A624" s="199" t="n">
        <v>36166</v>
      </c>
      <c r="B624" s="192" t="n">
        <v>36166</v>
      </c>
      <c r="C624" s="308" t="n">
        <f aca="false">IF(B624&lt;&gt;"",MONTH(B624),0)</f>
        <v>1</v>
      </c>
      <c r="D624" s="205" t="n">
        <v>1000</v>
      </c>
    </row>
    <row r="625" customFormat="false" ht="11.25" hidden="false" customHeight="false" outlineLevel="0" collapsed="false">
      <c r="A625" s="199" t="n">
        <v>36167</v>
      </c>
      <c r="B625" s="192" t="n">
        <v>36167</v>
      </c>
      <c r="C625" s="308" t="n">
        <f aca="false">IF(B625&lt;&gt;"",MONTH(B625),0)</f>
        <v>1</v>
      </c>
      <c r="D625" s="205" t="s">
        <v>80</v>
      </c>
    </row>
    <row r="626" customFormat="false" ht="11.25" hidden="false" customHeight="false" outlineLevel="0" collapsed="false">
      <c r="A626" s="199" t="n">
        <v>36168</v>
      </c>
      <c r="B626" s="192" t="n">
        <v>36168</v>
      </c>
      <c r="C626" s="308" t="n">
        <f aca="false">IF(B626&lt;&gt;"",MONTH(B626),0)</f>
        <v>1</v>
      </c>
      <c r="D626" s="205" t="s">
        <v>80</v>
      </c>
    </row>
    <row r="627" customFormat="false" ht="11.25" hidden="false" customHeight="false" outlineLevel="0" collapsed="false">
      <c r="A627" s="199" t="n">
        <v>36169</v>
      </c>
      <c r="B627" s="192" t="n">
        <v>36169</v>
      </c>
      <c r="C627" s="308" t="n">
        <f aca="false">IF(B627&lt;&gt;"",MONTH(B627),0)</f>
        <v>1</v>
      </c>
      <c r="D627" s="205" t="s">
        <v>80</v>
      </c>
    </row>
    <row r="628" customFormat="false" ht="11.25" hidden="false" customHeight="false" outlineLevel="0" collapsed="false">
      <c r="A628" s="199" t="n">
        <v>36170</v>
      </c>
      <c r="B628" s="192" t="n">
        <v>36170</v>
      </c>
      <c r="C628" s="308" t="n">
        <f aca="false">IF(B628&lt;&gt;"",MONTH(B628),0)</f>
        <v>1</v>
      </c>
      <c r="D628" s="205" t="s">
        <v>80</v>
      </c>
    </row>
    <row r="629" customFormat="false" ht="11.25" hidden="false" customHeight="false" outlineLevel="0" collapsed="false">
      <c r="A629" s="199" t="n">
        <v>36171</v>
      </c>
      <c r="B629" s="192" t="n">
        <v>36171</v>
      </c>
      <c r="C629" s="308" t="n">
        <f aca="false">IF(B629&lt;&gt;"",MONTH(B629),0)</f>
        <v>1</v>
      </c>
      <c r="D629" s="205" t="s">
        <v>80</v>
      </c>
    </row>
    <row r="630" customFormat="false" ht="11.25" hidden="false" customHeight="false" outlineLevel="0" collapsed="false">
      <c r="A630" s="199" t="n">
        <v>36172</v>
      </c>
      <c r="B630" s="192" t="n">
        <v>36172</v>
      </c>
      <c r="C630" s="308" t="n">
        <f aca="false">IF(B630&lt;&gt;"",MONTH(B630),0)</f>
        <v>1</v>
      </c>
      <c r="D630" s="205" t="s">
        <v>80</v>
      </c>
    </row>
    <row r="631" customFormat="false" ht="11.25" hidden="false" customHeight="false" outlineLevel="0" collapsed="false">
      <c r="A631" s="199" t="n">
        <v>36173</v>
      </c>
      <c r="B631" s="192" t="n">
        <v>36173</v>
      </c>
      <c r="C631" s="308" t="n">
        <f aca="false">IF(B631&lt;&gt;"",MONTH(B631),0)</f>
        <v>1</v>
      </c>
      <c r="D631" s="205" t="s">
        <v>80</v>
      </c>
    </row>
    <row r="632" customFormat="false" ht="11.25" hidden="false" customHeight="false" outlineLevel="0" collapsed="false">
      <c r="A632" s="199" t="n">
        <v>36174</v>
      </c>
      <c r="B632" s="192" t="n">
        <v>36174</v>
      </c>
      <c r="C632" s="308" t="n">
        <f aca="false">IF(B632&lt;&gt;"",MONTH(B632),0)</f>
        <v>1</v>
      </c>
      <c r="D632" s="205" t="s">
        <v>80</v>
      </c>
    </row>
    <row r="633" customFormat="false" ht="11.25" hidden="false" customHeight="false" outlineLevel="0" collapsed="false">
      <c r="A633" s="199" t="n">
        <v>36175</v>
      </c>
      <c r="B633" s="192" t="n">
        <v>36175</v>
      </c>
      <c r="C633" s="308" t="n">
        <f aca="false">IF(B633&lt;&gt;"",MONTH(B633),0)</f>
        <v>1</v>
      </c>
      <c r="D633" s="205" t="n">
        <v>82000</v>
      </c>
    </row>
    <row r="634" customFormat="false" ht="11.25" hidden="false" customHeight="false" outlineLevel="0" collapsed="false">
      <c r="A634" s="199" t="n">
        <v>36176</v>
      </c>
      <c r="B634" s="192" t="n">
        <v>36176</v>
      </c>
      <c r="C634" s="308" t="n">
        <f aca="false">IF(B634&lt;&gt;"",MONTH(B634),0)</f>
        <v>1</v>
      </c>
      <c r="D634" s="205" t="n">
        <v>144000</v>
      </c>
    </row>
    <row r="635" customFormat="false" ht="11.25" hidden="false" customHeight="false" outlineLevel="0" collapsed="false">
      <c r="A635" s="199" t="n">
        <v>36177</v>
      </c>
      <c r="B635" s="192" t="n">
        <v>36177</v>
      </c>
      <c r="C635" s="308" t="n">
        <f aca="false">IF(B635&lt;&gt;"",MONTH(B635),0)</f>
        <v>1</v>
      </c>
      <c r="D635" s="205" t="n">
        <v>123000</v>
      </c>
    </row>
    <row r="636" customFormat="false" ht="11.25" hidden="false" customHeight="false" outlineLevel="0" collapsed="false">
      <c r="A636" s="199" t="n">
        <v>36178</v>
      </c>
      <c r="B636" s="192" t="n">
        <v>36178</v>
      </c>
      <c r="C636" s="308" t="n">
        <f aca="false">IF(B636&lt;&gt;"",MONTH(B636),0)</f>
        <v>1</v>
      </c>
      <c r="D636" s="205" t="n">
        <v>192000</v>
      </c>
    </row>
    <row r="637" customFormat="false" ht="11.25" hidden="false" customHeight="false" outlineLevel="0" collapsed="false">
      <c r="A637" s="199" t="n">
        <v>36179</v>
      </c>
      <c r="B637" s="192" t="n">
        <v>36179</v>
      </c>
      <c r="C637" s="308" t="n">
        <f aca="false">IF(B637&lt;&gt;"",MONTH(B637),0)</f>
        <v>1</v>
      </c>
      <c r="D637" s="205" t="n">
        <v>122000</v>
      </c>
    </row>
    <row r="638" customFormat="false" ht="11.25" hidden="false" customHeight="false" outlineLevel="0" collapsed="false">
      <c r="A638" s="199" t="n">
        <v>36180</v>
      </c>
      <c r="B638" s="192" t="n">
        <v>36180</v>
      </c>
      <c r="C638" s="308" t="n">
        <f aca="false">IF(B638&lt;&gt;"",MONTH(B638),0)</f>
        <v>1</v>
      </c>
      <c r="D638" s="205" t="n">
        <v>126000</v>
      </c>
    </row>
    <row r="639" customFormat="false" ht="11.25" hidden="false" customHeight="false" outlineLevel="0" collapsed="false">
      <c r="A639" s="199" t="n">
        <v>36181</v>
      </c>
      <c r="B639" s="192" t="n">
        <v>36181</v>
      </c>
      <c r="C639" s="308" t="n">
        <f aca="false">IF(B639&lt;&gt;"",MONTH(B639),0)</f>
        <v>1</v>
      </c>
      <c r="D639" s="205" t="n">
        <v>121000</v>
      </c>
    </row>
    <row r="640" customFormat="false" ht="11.25" hidden="false" customHeight="false" outlineLevel="0" collapsed="false">
      <c r="A640" s="199" t="n">
        <v>36182</v>
      </c>
      <c r="B640" s="192" t="n">
        <v>36182</v>
      </c>
      <c r="C640" s="308" t="n">
        <f aca="false">IF(B640&lt;&gt;"",MONTH(B640),0)</f>
        <v>1</v>
      </c>
      <c r="D640" s="205" t="n">
        <v>115000</v>
      </c>
    </row>
    <row r="641" customFormat="false" ht="11.25" hidden="false" customHeight="false" outlineLevel="0" collapsed="false">
      <c r="A641" s="199" t="n">
        <v>36183</v>
      </c>
      <c r="B641" s="192" t="n">
        <v>36183</v>
      </c>
      <c r="C641" s="308" t="n">
        <f aca="false">IF(B641&lt;&gt;"",MONTH(B641),0)</f>
        <v>1</v>
      </c>
      <c r="D641" s="205" t="n">
        <v>118000</v>
      </c>
    </row>
    <row r="642" customFormat="false" ht="11.25" hidden="false" customHeight="false" outlineLevel="0" collapsed="false">
      <c r="A642" s="199" t="n">
        <v>36184</v>
      </c>
      <c r="B642" s="192" t="n">
        <v>36184</v>
      </c>
      <c r="C642" s="308" t="n">
        <f aca="false">IF(B642&lt;&gt;"",MONTH(B642),0)</f>
        <v>1</v>
      </c>
      <c r="D642" s="205" t="n">
        <v>114000</v>
      </c>
    </row>
    <row r="643" customFormat="false" ht="11.25" hidden="false" customHeight="false" outlineLevel="0" collapsed="false">
      <c r="A643" s="199" t="n">
        <v>36185</v>
      </c>
      <c r="B643" s="192" t="n">
        <v>36185</v>
      </c>
      <c r="C643" s="308" t="n">
        <f aca="false">IF(B643&lt;&gt;"",MONTH(B643),0)</f>
        <v>1</v>
      </c>
      <c r="D643" s="205" t="n">
        <v>137000</v>
      </c>
    </row>
    <row r="644" customFormat="false" ht="11.25" hidden="false" customHeight="false" outlineLevel="0" collapsed="false">
      <c r="A644" s="199" t="n">
        <v>36186</v>
      </c>
      <c r="B644" s="192" t="n">
        <v>36186</v>
      </c>
      <c r="C644" s="308" t="n">
        <f aca="false">IF(B644&lt;&gt;"",MONTH(B644),0)</f>
        <v>1</v>
      </c>
      <c r="D644" s="205" t="n">
        <v>121000</v>
      </c>
    </row>
    <row r="645" customFormat="false" ht="11.25" hidden="false" customHeight="false" outlineLevel="0" collapsed="false">
      <c r="A645" s="199" t="n">
        <v>36187</v>
      </c>
      <c r="B645" s="192" t="n">
        <v>36187</v>
      </c>
      <c r="C645" s="308" t="n">
        <f aca="false">IF(B645&lt;&gt;"",MONTH(B645),0)</f>
        <v>1</v>
      </c>
      <c r="D645" s="205" t="n">
        <v>58000</v>
      </c>
    </row>
    <row r="646" customFormat="false" ht="11.25" hidden="false" customHeight="false" outlineLevel="0" collapsed="false">
      <c r="A646" s="199" t="n">
        <v>36188</v>
      </c>
      <c r="B646" s="192" t="n">
        <v>36188</v>
      </c>
      <c r="C646" s="308" t="n">
        <f aca="false">IF(B646&lt;&gt;"",MONTH(B646),0)</f>
        <v>1</v>
      </c>
      <c r="D646" s="205" t="n">
        <v>84000</v>
      </c>
    </row>
    <row r="647" customFormat="false" ht="11.25" hidden="false" customHeight="false" outlineLevel="0" collapsed="false">
      <c r="A647" s="199" t="n">
        <v>36189</v>
      </c>
      <c r="B647" s="192" t="n">
        <v>36189</v>
      </c>
      <c r="C647" s="308" t="n">
        <f aca="false">IF(B647&lt;&gt;"",MONTH(B647),0)</f>
        <v>1</v>
      </c>
      <c r="D647" s="205" t="n">
        <v>96000</v>
      </c>
    </row>
    <row r="648" customFormat="false" ht="11.25" hidden="false" customHeight="false" outlineLevel="0" collapsed="false">
      <c r="A648" s="199" t="n">
        <v>36190</v>
      </c>
      <c r="B648" s="192" t="n">
        <v>36190</v>
      </c>
      <c r="C648" s="308" t="n">
        <f aca="false">IF(B648&lt;&gt;"",MONTH(B648),0)</f>
        <v>1</v>
      </c>
      <c r="D648" s="205" t="n">
        <v>105000</v>
      </c>
    </row>
    <row r="649" customFormat="false" ht="11.25" hidden="false" customHeight="false" outlineLevel="0" collapsed="false">
      <c r="A649" s="199" t="n">
        <v>36191</v>
      </c>
      <c r="B649" s="192" t="n">
        <v>36191</v>
      </c>
      <c r="C649" s="308" t="n">
        <f aca="false">IF(B649&lt;&gt;"",MONTH(B649),0)</f>
        <v>1</v>
      </c>
      <c r="D649" s="205" t="n">
        <v>135000</v>
      </c>
    </row>
    <row r="650" customFormat="false" ht="11.25" hidden="false" customHeight="false" outlineLevel="0" collapsed="false">
      <c r="A650" s="199" t="n">
        <v>36192</v>
      </c>
      <c r="B650" s="192" t="n">
        <v>36192</v>
      </c>
      <c r="C650" s="308" t="n">
        <f aca="false">IF(B650&lt;&gt;"",MONTH(B650),0)</f>
        <v>2</v>
      </c>
      <c r="D650" s="205" t="n">
        <v>1000</v>
      </c>
    </row>
    <row r="651" customFormat="false" ht="11.25" hidden="false" customHeight="false" outlineLevel="0" collapsed="false">
      <c r="A651" s="199" t="n">
        <v>36193</v>
      </c>
      <c r="B651" s="192" t="n">
        <v>36193</v>
      </c>
      <c r="C651" s="308" t="n">
        <f aca="false">IF(B651&lt;&gt;"",MONTH(B651),0)</f>
        <v>2</v>
      </c>
      <c r="D651" s="205" t="n">
        <v>119000</v>
      </c>
    </row>
    <row r="652" customFormat="false" ht="11.25" hidden="false" customHeight="false" outlineLevel="0" collapsed="false">
      <c r="A652" s="199" t="n">
        <v>36194</v>
      </c>
      <c r="B652" s="192" t="n">
        <v>36194</v>
      </c>
      <c r="C652" s="308" t="n">
        <f aca="false">IF(B652&lt;&gt;"",MONTH(B652),0)</f>
        <v>2</v>
      </c>
      <c r="D652" s="205" t="n">
        <v>91000</v>
      </c>
    </row>
    <row r="653" customFormat="false" ht="11.25" hidden="false" customHeight="false" outlineLevel="0" collapsed="false">
      <c r="A653" s="199" t="n">
        <v>36195</v>
      </c>
      <c r="B653" s="192" t="n">
        <v>36195</v>
      </c>
      <c r="C653" s="308" t="n">
        <f aca="false">IF(B653&lt;&gt;"",MONTH(B653),0)</f>
        <v>2</v>
      </c>
      <c r="D653" s="205" t="n">
        <v>128000</v>
      </c>
    </row>
    <row r="654" customFormat="false" ht="11.25" hidden="false" customHeight="false" outlineLevel="0" collapsed="false">
      <c r="A654" s="199" t="n">
        <v>36196</v>
      </c>
      <c r="B654" s="192" t="n">
        <v>36196</v>
      </c>
      <c r="C654" s="308" t="n">
        <f aca="false">IF(B654&lt;&gt;"",MONTH(B654),0)</f>
        <v>2</v>
      </c>
      <c r="D654" s="207" t="n">
        <v>143000</v>
      </c>
    </row>
    <row r="655" customFormat="false" ht="11.25" hidden="false" customHeight="false" outlineLevel="0" collapsed="false">
      <c r="A655" s="199" t="n">
        <v>36197</v>
      </c>
      <c r="B655" s="192" t="n">
        <v>36197</v>
      </c>
      <c r="C655" s="308" t="n">
        <f aca="false">IF(B655&lt;&gt;"",MONTH(B655),0)</f>
        <v>2</v>
      </c>
      <c r="D655" s="207" t="n">
        <v>187000</v>
      </c>
    </row>
    <row r="656" customFormat="false" ht="11.25" hidden="false" customHeight="false" outlineLevel="0" collapsed="false">
      <c r="A656" s="199" t="n">
        <v>36198</v>
      </c>
      <c r="B656" s="192" t="n">
        <v>36198</v>
      </c>
      <c r="C656" s="308" t="n">
        <f aca="false">IF(B656&lt;&gt;"",MONTH(B656),0)</f>
        <v>2</v>
      </c>
      <c r="D656" s="207" t="n">
        <v>186000</v>
      </c>
    </row>
    <row r="657" customFormat="false" ht="11.25" hidden="false" customHeight="false" outlineLevel="0" collapsed="false">
      <c r="A657" s="199" t="n">
        <v>36199</v>
      </c>
      <c r="B657" s="192" t="n">
        <v>36199</v>
      </c>
      <c r="C657" s="308" t="n">
        <f aca="false">IF(B657&lt;&gt;"",MONTH(B657),0)</f>
        <v>2</v>
      </c>
      <c r="D657" s="207" t="n">
        <v>103000</v>
      </c>
    </row>
    <row r="658" customFormat="false" ht="11.25" hidden="false" customHeight="false" outlineLevel="0" collapsed="false">
      <c r="A658" s="199" t="n">
        <v>36200</v>
      </c>
      <c r="B658" s="192" t="n">
        <v>36200</v>
      </c>
      <c r="C658" s="308" t="n">
        <f aca="false">IF(B658&lt;&gt;"",MONTH(B658),0)</f>
        <v>2</v>
      </c>
      <c r="D658" s="207" t="n">
        <v>73000</v>
      </c>
    </row>
    <row r="659" customFormat="false" ht="11.25" hidden="false" customHeight="false" outlineLevel="0" collapsed="false">
      <c r="A659" s="199" t="n">
        <v>36201</v>
      </c>
      <c r="B659" s="192" t="n">
        <v>36201</v>
      </c>
      <c r="C659" s="308" t="n">
        <f aca="false">IF(B659&lt;&gt;"",MONTH(B659),0)</f>
        <v>2</v>
      </c>
      <c r="D659" s="207" t="n">
        <v>28000</v>
      </c>
    </row>
    <row r="660" customFormat="false" ht="11.25" hidden="false" customHeight="false" outlineLevel="0" collapsed="false">
      <c r="A660" s="199" t="n">
        <v>36202</v>
      </c>
      <c r="B660" s="192" t="n">
        <v>36202</v>
      </c>
      <c r="C660" s="308" t="n">
        <f aca="false">IF(B660&lt;&gt;"",MONTH(B660),0)</f>
        <v>2</v>
      </c>
      <c r="D660" s="207" t="n">
        <v>97000</v>
      </c>
    </row>
    <row r="661" customFormat="false" ht="11.25" hidden="false" customHeight="false" outlineLevel="0" collapsed="false">
      <c r="A661" s="199" t="n">
        <v>36203</v>
      </c>
      <c r="B661" s="192" t="n">
        <v>36203</v>
      </c>
      <c r="C661" s="308" t="n">
        <f aca="false">IF(B661&lt;&gt;"",MONTH(B661),0)</f>
        <v>2</v>
      </c>
      <c r="D661" s="207" t="n">
        <v>126000</v>
      </c>
    </row>
    <row r="662" customFormat="false" ht="11.25" hidden="false" customHeight="false" outlineLevel="0" collapsed="false">
      <c r="A662" s="199" t="n">
        <v>36204</v>
      </c>
      <c r="B662" s="192" t="n">
        <v>36204</v>
      </c>
      <c r="C662" s="308" t="n">
        <f aca="false">IF(B662&lt;&gt;"",MONTH(B662),0)</f>
        <v>2</v>
      </c>
      <c r="D662" s="207" t="n">
        <v>194000</v>
      </c>
    </row>
    <row r="663" customFormat="false" ht="11.25" hidden="false" customHeight="false" outlineLevel="0" collapsed="false">
      <c r="A663" s="199" t="n">
        <v>36205</v>
      </c>
      <c r="B663" s="192" t="n">
        <v>36205</v>
      </c>
      <c r="C663" s="308" t="n">
        <f aca="false">IF(B663&lt;&gt;"",MONTH(B663),0)</f>
        <v>2</v>
      </c>
      <c r="D663" s="207" t="n">
        <v>194000</v>
      </c>
    </row>
    <row r="664" customFormat="false" ht="11.25" hidden="false" customHeight="false" outlineLevel="0" collapsed="false">
      <c r="A664" s="199" t="n">
        <v>36206</v>
      </c>
      <c r="B664" s="192" t="n">
        <v>36206</v>
      </c>
      <c r="C664" s="308" t="n">
        <f aca="false">IF(B664&lt;&gt;"",MONTH(B664),0)</f>
        <v>2</v>
      </c>
      <c r="D664" s="207" t="n">
        <v>194000</v>
      </c>
    </row>
    <row r="665" customFormat="false" ht="11.25" hidden="false" customHeight="false" outlineLevel="0" collapsed="false">
      <c r="A665" s="199" t="n">
        <v>36207</v>
      </c>
      <c r="B665" s="192" t="n">
        <v>36207</v>
      </c>
      <c r="C665" s="308" t="n">
        <f aca="false">IF(B665&lt;&gt;"",MONTH(B665),0)</f>
        <v>2</v>
      </c>
      <c r="D665" s="207" t="n">
        <v>174000</v>
      </c>
    </row>
    <row r="666" customFormat="false" ht="11.25" hidden="false" customHeight="false" outlineLevel="0" collapsed="false">
      <c r="A666" s="199" t="n">
        <v>36208</v>
      </c>
      <c r="B666" s="192" t="n">
        <v>36208</v>
      </c>
      <c r="C666" s="308" t="n">
        <f aca="false">IF(B666&lt;&gt;"",MONTH(B666),0)</f>
        <v>2</v>
      </c>
      <c r="D666" s="207" t="n">
        <v>122000</v>
      </c>
    </row>
    <row r="667" customFormat="false" ht="11.25" hidden="false" customHeight="false" outlineLevel="0" collapsed="false">
      <c r="A667" s="199" t="n">
        <v>36209</v>
      </c>
      <c r="B667" s="192" t="n">
        <v>36209</v>
      </c>
      <c r="C667" s="308" t="n">
        <f aca="false">IF(B667&lt;&gt;"",MONTH(B667),0)</f>
        <v>2</v>
      </c>
      <c r="D667" s="207" t="n">
        <v>73000</v>
      </c>
    </row>
    <row r="668" customFormat="false" ht="11.25" hidden="false" customHeight="false" outlineLevel="0" collapsed="false">
      <c r="A668" s="199" t="n">
        <v>36210</v>
      </c>
      <c r="B668" s="192" t="n">
        <v>36210</v>
      </c>
      <c r="C668" s="308" t="n">
        <f aca="false">IF(B668&lt;&gt;"",MONTH(B668),0)</f>
        <v>2</v>
      </c>
      <c r="D668" s="207" t="n">
        <v>59000</v>
      </c>
    </row>
    <row r="669" customFormat="false" ht="11.25" hidden="false" customHeight="false" outlineLevel="0" collapsed="false">
      <c r="A669" s="199" t="n">
        <v>36211</v>
      </c>
      <c r="B669" s="192" t="n">
        <v>36211</v>
      </c>
      <c r="C669" s="308" t="n">
        <f aca="false">IF(B669&lt;&gt;"",MONTH(B669),0)</f>
        <v>2</v>
      </c>
      <c r="D669" s="207" t="n">
        <v>143000</v>
      </c>
    </row>
    <row r="670" customFormat="false" ht="11.25" hidden="false" customHeight="false" outlineLevel="0" collapsed="false">
      <c r="A670" s="199" t="n">
        <v>36212</v>
      </c>
      <c r="B670" s="192" t="n">
        <v>36212</v>
      </c>
      <c r="C670" s="308" t="n">
        <f aca="false">IF(B670&lt;&gt;"",MONTH(B670),0)</f>
        <v>2</v>
      </c>
      <c r="D670" s="207" t="n">
        <v>111000</v>
      </c>
    </row>
    <row r="671" customFormat="false" ht="11.25" hidden="false" customHeight="false" outlineLevel="0" collapsed="false">
      <c r="A671" s="199" t="n">
        <v>36213</v>
      </c>
      <c r="B671" s="192" t="n">
        <v>36213</v>
      </c>
      <c r="C671" s="308" t="n">
        <f aca="false">IF(B671&lt;&gt;"",MONTH(B671),0)</f>
        <v>2</v>
      </c>
      <c r="D671" s="207" t="n">
        <v>126000</v>
      </c>
    </row>
    <row r="672" customFormat="false" ht="11.25" hidden="false" customHeight="false" outlineLevel="0" collapsed="false">
      <c r="A672" s="199" t="n">
        <v>36214</v>
      </c>
      <c r="B672" s="192" t="n">
        <v>36214</v>
      </c>
      <c r="C672" s="308" t="n">
        <f aca="false">IF(B672&lt;&gt;"",MONTH(B672),0)</f>
        <v>2</v>
      </c>
      <c r="D672" s="207" t="n">
        <v>182000</v>
      </c>
    </row>
    <row r="673" customFormat="false" ht="11.25" hidden="false" customHeight="false" outlineLevel="0" collapsed="false">
      <c r="A673" s="199" t="n">
        <v>36215</v>
      </c>
      <c r="B673" s="192" t="n">
        <v>36215</v>
      </c>
      <c r="C673" s="308" t="n">
        <f aca="false">IF(B673&lt;&gt;"",MONTH(B673),0)</f>
        <v>2</v>
      </c>
      <c r="D673" s="207" t="n">
        <v>195000</v>
      </c>
    </row>
    <row r="674" customFormat="false" ht="11.25" hidden="false" customHeight="false" outlineLevel="0" collapsed="false">
      <c r="A674" s="199" t="n">
        <v>36216</v>
      </c>
      <c r="B674" s="192" t="n">
        <v>36216</v>
      </c>
      <c r="C674" s="308" t="n">
        <f aca="false">IF(B674&lt;&gt;"",MONTH(B674),0)</f>
        <v>2</v>
      </c>
      <c r="D674" s="207" t="n">
        <v>205000</v>
      </c>
    </row>
    <row r="675" customFormat="false" ht="11.25" hidden="false" customHeight="false" outlineLevel="0" collapsed="false">
      <c r="A675" s="199" t="n">
        <v>36217</v>
      </c>
      <c r="B675" s="192" t="n">
        <v>36217</v>
      </c>
      <c r="C675" s="308" t="n">
        <f aca="false">IF(B675&lt;&gt;"",MONTH(B675),0)</f>
        <v>2</v>
      </c>
      <c r="D675" s="207" t="n">
        <v>219000</v>
      </c>
    </row>
    <row r="676" customFormat="false" ht="11.25" hidden="false" customHeight="false" outlineLevel="0" collapsed="false">
      <c r="A676" s="199" t="n">
        <v>36218</v>
      </c>
      <c r="B676" s="192" t="n">
        <v>36218</v>
      </c>
      <c r="C676" s="308" t="n">
        <f aca="false">IF(B676&lt;&gt;"",MONTH(B676),0)</f>
        <v>2</v>
      </c>
      <c r="D676" s="207" t="n">
        <v>214000</v>
      </c>
    </row>
    <row r="677" customFormat="false" ht="11.25" hidden="false" customHeight="false" outlineLevel="0" collapsed="false">
      <c r="A677" s="199" t="n">
        <v>36219</v>
      </c>
      <c r="B677" s="192" t="n">
        <v>36219</v>
      </c>
      <c r="C677" s="308" t="n">
        <f aca="false">IF(B677&lt;&gt;"",MONTH(B677),0)</f>
        <v>2</v>
      </c>
      <c r="D677" s="207" t="n">
        <v>219000</v>
      </c>
    </row>
    <row r="678" customFormat="false" ht="11.25" hidden="false" customHeight="false" outlineLevel="0" collapsed="false">
      <c r="A678" s="199" t="n">
        <v>36220</v>
      </c>
      <c r="B678" s="192" t="n">
        <v>36220</v>
      </c>
      <c r="C678" s="308" t="n">
        <f aca="false">IF(B678&lt;&gt;"",MONTH(B678),0)</f>
        <v>3</v>
      </c>
      <c r="D678" s="207" t="n">
        <v>284000</v>
      </c>
    </row>
    <row r="679" customFormat="false" ht="11.25" hidden="false" customHeight="false" outlineLevel="0" collapsed="false">
      <c r="A679" s="199" t="n">
        <v>36221</v>
      </c>
      <c r="B679" s="192" t="n">
        <v>36221</v>
      </c>
      <c r="C679" s="308" t="n">
        <f aca="false">IF(B679&lt;&gt;"",MONTH(B679),0)</f>
        <v>3</v>
      </c>
      <c r="D679" s="207" t="n">
        <v>313000</v>
      </c>
    </row>
    <row r="680" customFormat="false" ht="11.25" hidden="false" customHeight="false" outlineLevel="0" collapsed="false">
      <c r="A680" s="199" t="n">
        <v>36222</v>
      </c>
      <c r="B680" s="192" t="n">
        <v>36222</v>
      </c>
      <c r="C680" s="308" t="n">
        <f aca="false">IF(B680&lt;&gt;"",MONTH(B680),0)</f>
        <v>3</v>
      </c>
      <c r="D680" s="207" t="n">
        <v>318000</v>
      </c>
    </row>
    <row r="681" customFormat="false" ht="11.25" hidden="false" customHeight="false" outlineLevel="0" collapsed="false">
      <c r="A681" s="199" t="n">
        <v>36223</v>
      </c>
      <c r="B681" s="192" t="n">
        <v>36223</v>
      </c>
      <c r="C681" s="308" t="n">
        <f aca="false">IF(B681&lt;&gt;"",MONTH(B681),0)</f>
        <v>3</v>
      </c>
      <c r="D681" s="207" t="n">
        <v>297000</v>
      </c>
    </row>
    <row r="682" customFormat="false" ht="11.25" hidden="false" customHeight="false" outlineLevel="0" collapsed="false">
      <c r="A682" s="199" t="n">
        <v>36224</v>
      </c>
      <c r="B682" s="192" t="n">
        <v>36224</v>
      </c>
      <c r="C682" s="308" t="n">
        <f aca="false">IF(B682&lt;&gt;"",MONTH(B682),0)</f>
        <v>3</v>
      </c>
      <c r="D682" s="207" t="n">
        <v>341000</v>
      </c>
    </row>
    <row r="683" customFormat="false" ht="11.25" hidden="false" customHeight="false" outlineLevel="0" collapsed="false">
      <c r="A683" s="199" t="n">
        <v>36225</v>
      </c>
      <c r="B683" s="192" t="n">
        <v>36225</v>
      </c>
      <c r="C683" s="308" t="n">
        <f aca="false">IF(B683&lt;&gt;"",MONTH(B683),0)</f>
        <v>3</v>
      </c>
      <c r="D683" s="207" t="n">
        <v>263000</v>
      </c>
    </row>
    <row r="684" customFormat="false" ht="11.25" hidden="false" customHeight="false" outlineLevel="0" collapsed="false">
      <c r="A684" s="199" t="n">
        <v>36226</v>
      </c>
      <c r="B684" s="192" t="n">
        <v>36226</v>
      </c>
      <c r="C684" s="308" t="n">
        <f aca="false">IF(B684&lt;&gt;"",MONTH(B684),0)</f>
        <v>3</v>
      </c>
      <c r="D684" s="207" t="n">
        <v>249000</v>
      </c>
    </row>
    <row r="685" customFormat="false" ht="11.25" hidden="false" customHeight="false" outlineLevel="0" collapsed="false">
      <c r="A685" s="199" t="n">
        <v>36227</v>
      </c>
      <c r="B685" s="192" t="n">
        <v>36227</v>
      </c>
      <c r="C685" s="308" t="n">
        <f aca="false">IF(B685&lt;&gt;"",MONTH(B685),0)</f>
        <v>3</v>
      </c>
      <c r="D685" s="207" t="n">
        <v>274000</v>
      </c>
    </row>
    <row r="686" customFormat="false" ht="11.25" hidden="false" customHeight="false" outlineLevel="0" collapsed="false">
      <c r="A686" s="199" t="n">
        <v>36228</v>
      </c>
      <c r="B686" s="192" t="n">
        <v>36228</v>
      </c>
      <c r="C686" s="308" t="n">
        <f aca="false">IF(B686&lt;&gt;"",MONTH(B686),0)</f>
        <v>3</v>
      </c>
      <c r="D686" s="207" t="n">
        <v>203000</v>
      </c>
    </row>
    <row r="687" customFormat="false" ht="11.25" hidden="false" customHeight="false" outlineLevel="0" collapsed="false">
      <c r="A687" s="199" t="n">
        <v>36229</v>
      </c>
      <c r="B687" s="192" t="n">
        <v>36229</v>
      </c>
      <c r="C687" s="308" t="n">
        <f aca="false">IF(B687&lt;&gt;"",MONTH(B687),0)</f>
        <v>3</v>
      </c>
      <c r="D687" s="207" t="n">
        <v>63000</v>
      </c>
    </row>
    <row r="688" customFormat="false" ht="11.25" hidden="false" customHeight="false" outlineLevel="0" collapsed="false">
      <c r="A688" s="199" t="n">
        <v>36230</v>
      </c>
      <c r="B688" s="192" t="n">
        <v>36230</v>
      </c>
      <c r="C688" s="308" t="n">
        <f aca="false">IF(B688&lt;&gt;"",MONTH(B688),0)</f>
        <v>3</v>
      </c>
      <c r="D688" s="207" t="n">
        <v>117000</v>
      </c>
    </row>
    <row r="689" customFormat="false" ht="11.25" hidden="false" customHeight="false" outlineLevel="0" collapsed="false">
      <c r="A689" s="199" t="n">
        <v>36231</v>
      </c>
      <c r="B689" s="192" t="n">
        <v>36231</v>
      </c>
      <c r="C689" s="308" t="n">
        <f aca="false">IF(B689&lt;&gt;"",MONTH(B689),0)</f>
        <v>3</v>
      </c>
      <c r="D689" s="207" t="n">
        <v>212000</v>
      </c>
    </row>
    <row r="690" customFormat="false" ht="11.25" hidden="false" customHeight="false" outlineLevel="0" collapsed="false">
      <c r="A690" s="199" t="n">
        <v>36232</v>
      </c>
      <c r="B690" s="192" t="n">
        <v>36232</v>
      </c>
      <c r="C690" s="308" t="n">
        <f aca="false">IF(B690&lt;&gt;"",MONTH(B690),0)</f>
        <v>3</v>
      </c>
      <c r="D690" s="207" t="n">
        <v>243000</v>
      </c>
    </row>
    <row r="691" customFormat="false" ht="11.25" hidden="false" customHeight="false" outlineLevel="0" collapsed="false">
      <c r="A691" s="199" t="n">
        <v>36233</v>
      </c>
      <c r="B691" s="192" t="n">
        <v>36233</v>
      </c>
      <c r="C691" s="308" t="n">
        <f aca="false">IF(B691&lt;&gt;"",MONTH(B691),0)</f>
        <v>3</v>
      </c>
      <c r="D691" s="207" t="n">
        <v>291000</v>
      </c>
    </row>
    <row r="692" customFormat="false" ht="11.25" hidden="false" customHeight="false" outlineLevel="0" collapsed="false">
      <c r="A692" s="199" t="n">
        <v>36234</v>
      </c>
      <c r="B692" s="192" t="n">
        <v>36234</v>
      </c>
      <c r="C692" s="308" t="n">
        <f aca="false">IF(B692&lt;&gt;"",MONTH(B692),0)</f>
        <v>3</v>
      </c>
      <c r="D692" s="207" t="n">
        <v>316000</v>
      </c>
    </row>
    <row r="693" customFormat="false" ht="11.25" hidden="false" customHeight="false" outlineLevel="0" collapsed="false">
      <c r="A693" s="199" t="n">
        <v>36235</v>
      </c>
      <c r="B693" s="192" t="n">
        <v>36235</v>
      </c>
      <c r="C693" s="308" t="n">
        <f aca="false">IF(B693&lt;&gt;"",MONTH(B693),0)</f>
        <v>3</v>
      </c>
      <c r="D693" s="207" t="n">
        <v>166000</v>
      </c>
    </row>
    <row r="694" customFormat="false" ht="11.25" hidden="false" customHeight="false" outlineLevel="0" collapsed="false">
      <c r="A694" s="199" t="n">
        <v>36236</v>
      </c>
      <c r="B694" s="192" t="n">
        <v>36236</v>
      </c>
      <c r="C694" s="308" t="n">
        <f aca="false">IF(B694&lt;&gt;"",MONTH(B694),0)</f>
        <v>3</v>
      </c>
      <c r="D694" s="207" t="n">
        <v>301000</v>
      </c>
    </row>
    <row r="695" customFormat="false" ht="11.25" hidden="false" customHeight="false" outlineLevel="0" collapsed="false">
      <c r="A695" s="199" t="n">
        <v>36237</v>
      </c>
      <c r="B695" s="192" t="n">
        <v>36237</v>
      </c>
      <c r="C695" s="308" t="n">
        <f aca="false">IF(B695&lt;&gt;"",MONTH(B695),0)</f>
        <v>3</v>
      </c>
      <c r="D695" s="207" t="n">
        <v>253000</v>
      </c>
    </row>
    <row r="696" customFormat="false" ht="11.25" hidden="false" customHeight="false" outlineLevel="0" collapsed="false">
      <c r="A696" s="199" t="n">
        <v>36238</v>
      </c>
      <c r="B696" s="192" t="n">
        <v>36238</v>
      </c>
      <c r="C696" s="308" t="n">
        <f aca="false">IF(B696&lt;&gt;"",MONTH(B696),0)</f>
        <v>3</v>
      </c>
      <c r="D696" s="207" t="n">
        <v>216000</v>
      </c>
    </row>
    <row r="697" customFormat="false" ht="11.25" hidden="false" customHeight="false" outlineLevel="0" collapsed="false">
      <c r="A697" s="199" t="n">
        <v>36239</v>
      </c>
      <c r="B697" s="192" t="n">
        <v>36239</v>
      </c>
      <c r="C697" s="308" t="n">
        <f aca="false">IF(B697&lt;&gt;"",MONTH(B697),0)</f>
        <v>3</v>
      </c>
      <c r="D697" s="207" t="n">
        <v>347000</v>
      </c>
    </row>
    <row r="698" customFormat="false" ht="11.25" hidden="false" customHeight="false" outlineLevel="0" collapsed="false">
      <c r="A698" s="199" t="n">
        <v>36240</v>
      </c>
      <c r="B698" s="192" t="n">
        <v>36240</v>
      </c>
      <c r="C698" s="308" t="n">
        <f aca="false">IF(B698&lt;&gt;"",MONTH(B698),0)</f>
        <v>3</v>
      </c>
      <c r="D698" s="207" t="n">
        <v>410000</v>
      </c>
    </row>
    <row r="699" customFormat="false" ht="11.25" hidden="false" customHeight="false" outlineLevel="0" collapsed="false">
      <c r="A699" s="199" t="n">
        <v>36241</v>
      </c>
      <c r="B699" s="192" t="n">
        <v>36241</v>
      </c>
      <c r="C699" s="308" t="n">
        <f aca="false">IF(B699&lt;&gt;"",MONTH(B699),0)</f>
        <v>3</v>
      </c>
      <c r="D699" s="207" t="n">
        <v>317000</v>
      </c>
    </row>
    <row r="700" customFormat="false" ht="11.25" hidden="false" customHeight="false" outlineLevel="0" collapsed="false">
      <c r="A700" s="199" t="n">
        <v>36242</v>
      </c>
      <c r="B700" s="192" t="n">
        <v>36242</v>
      </c>
      <c r="C700" s="308" t="n">
        <f aca="false">IF(B700&lt;&gt;"",MONTH(B700),0)</f>
        <v>3</v>
      </c>
      <c r="D700" s="207" t="n">
        <v>280000</v>
      </c>
    </row>
    <row r="701" customFormat="false" ht="11.25" hidden="false" customHeight="false" outlineLevel="0" collapsed="false">
      <c r="A701" s="199" t="n">
        <v>36243</v>
      </c>
      <c r="B701" s="192" t="n">
        <v>36243</v>
      </c>
      <c r="C701" s="308" t="n">
        <f aca="false">IF(B701&lt;&gt;"",MONTH(B701),0)</f>
        <v>3</v>
      </c>
      <c r="D701" s="207" t="n">
        <v>361000</v>
      </c>
    </row>
    <row r="702" customFormat="false" ht="11.25" hidden="false" customHeight="false" outlineLevel="0" collapsed="false">
      <c r="A702" s="199" t="n">
        <v>36244</v>
      </c>
      <c r="B702" s="192" t="n">
        <v>36244</v>
      </c>
      <c r="C702" s="308" t="n">
        <f aca="false">IF(B702&lt;&gt;"",MONTH(B702),0)</f>
        <v>3</v>
      </c>
      <c r="D702" s="207" t="n">
        <v>366000</v>
      </c>
    </row>
    <row r="703" customFormat="false" ht="11.25" hidden="false" customHeight="false" outlineLevel="0" collapsed="false">
      <c r="A703" s="199" t="n">
        <v>36245</v>
      </c>
      <c r="B703" s="192" t="n">
        <v>36245</v>
      </c>
      <c r="C703" s="308" t="n">
        <f aca="false">IF(B703&lt;&gt;"",MONTH(B703),0)</f>
        <v>3</v>
      </c>
      <c r="D703" s="207" t="n">
        <v>375000</v>
      </c>
    </row>
    <row r="704" customFormat="false" ht="11.25" hidden="false" customHeight="false" outlineLevel="0" collapsed="false">
      <c r="A704" s="199" t="n">
        <v>36246</v>
      </c>
      <c r="B704" s="192" t="n">
        <v>36246</v>
      </c>
      <c r="C704" s="308" t="n">
        <f aca="false">IF(B704&lt;&gt;"",MONTH(B704),0)</f>
        <v>3</v>
      </c>
      <c r="D704" s="207" t="n">
        <v>384000</v>
      </c>
    </row>
    <row r="705" customFormat="false" ht="11.25" hidden="false" customHeight="false" outlineLevel="0" collapsed="false">
      <c r="A705" s="199" t="n">
        <v>36247</v>
      </c>
      <c r="B705" s="192" t="n">
        <v>36247</v>
      </c>
      <c r="C705" s="308" t="n">
        <f aca="false">IF(B705&lt;&gt;"",MONTH(B705),0)</f>
        <v>3</v>
      </c>
      <c r="D705" s="207" t="n">
        <v>351000</v>
      </c>
    </row>
    <row r="706" customFormat="false" ht="11.25" hidden="false" customHeight="false" outlineLevel="0" collapsed="false">
      <c r="A706" s="199" t="n">
        <v>36248</v>
      </c>
      <c r="B706" s="192" t="n">
        <v>36248</v>
      </c>
      <c r="C706" s="308" t="n">
        <f aca="false">IF(B706&lt;&gt;"",MONTH(B706),0)</f>
        <v>3</v>
      </c>
      <c r="D706" s="207" t="n">
        <v>333000</v>
      </c>
    </row>
    <row r="707" customFormat="false" ht="11.25" hidden="false" customHeight="false" outlineLevel="0" collapsed="false">
      <c r="A707" s="199" t="n">
        <v>36249</v>
      </c>
      <c r="B707" s="192" t="n">
        <v>36249</v>
      </c>
      <c r="C707" s="308" t="n">
        <f aca="false">IF(B707&lt;&gt;"",MONTH(B707),0)</f>
        <v>3</v>
      </c>
      <c r="D707" s="207" t="n">
        <v>208000</v>
      </c>
    </row>
    <row r="708" customFormat="false" ht="11.25" hidden="false" customHeight="false" outlineLevel="0" collapsed="false">
      <c r="A708" s="199" t="n">
        <v>36250</v>
      </c>
      <c r="B708" s="192" t="n">
        <v>36250</v>
      </c>
      <c r="C708" s="308" t="n">
        <f aca="false">IF(B708&lt;&gt;"",MONTH(B708),0)</f>
        <v>3</v>
      </c>
      <c r="D708" s="209" t="n">
        <v>253000</v>
      </c>
    </row>
    <row r="709" customFormat="false" ht="11.25" hidden="false" customHeight="false" outlineLevel="0" collapsed="false">
      <c r="A709" s="199" t="n">
        <v>36251</v>
      </c>
      <c r="B709" s="192" t="n">
        <v>36251</v>
      </c>
      <c r="C709" s="308" t="n">
        <f aca="false">IF(B709&lt;&gt;"",MONTH(B709),0)</f>
        <v>4</v>
      </c>
      <c r="D709" s="209" t="n">
        <v>18000</v>
      </c>
    </row>
    <row r="710" customFormat="false" ht="11.25" hidden="false" customHeight="false" outlineLevel="0" collapsed="false">
      <c r="A710" s="199" t="n">
        <v>36252</v>
      </c>
      <c r="B710" s="192" t="n">
        <v>36252</v>
      </c>
      <c r="C710" s="308" t="n">
        <f aca="false">IF(B710&lt;&gt;"",MONTH(B710),0)</f>
        <v>4</v>
      </c>
      <c r="D710" s="209" t="n">
        <v>184000</v>
      </c>
    </row>
    <row r="711" customFormat="false" ht="11.25" hidden="false" customHeight="false" outlineLevel="0" collapsed="false">
      <c r="A711" s="199" t="n">
        <v>36253</v>
      </c>
      <c r="B711" s="192" t="n">
        <v>36253</v>
      </c>
      <c r="C711" s="308" t="n">
        <f aca="false">IF(B711&lt;&gt;"",MONTH(B711),0)</f>
        <v>4</v>
      </c>
      <c r="D711" s="209" t="n">
        <v>207000</v>
      </c>
    </row>
    <row r="712" customFormat="false" ht="11.25" hidden="false" customHeight="false" outlineLevel="0" collapsed="false">
      <c r="A712" s="199" t="n">
        <v>36254</v>
      </c>
      <c r="B712" s="192" t="n">
        <v>36254</v>
      </c>
      <c r="C712" s="308" t="n">
        <f aca="false">IF(B712&lt;&gt;"",MONTH(B712),0)</f>
        <v>4</v>
      </c>
      <c r="D712" s="209" t="n">
        <v>214000</v>
      </c>
    </row>
    <row r="713" customFormat="false" ht="11.25" hidden="false" customHeight="false" outlineLevel="0" collapsed="false">
      <c r="A713" s="199" t="n">
        <v>36255</v>
      </c>
      <c r="B713" s="192" t="n">
        <v>36255</v>
      </c>
      <c r="C713" s="308" t="n">
        <f aca="false">IF(B713&lt;&gt;"",MONTH(B713),0)</f>
        <v>4</v>
      </c>
      <c r="D713" s="209" t="n">
        <v>215000</v>
      </c>
    </row>
    <row r="714" customFormat="false" ht="11.25" hidden="false" customHeight="false" outlineLevel="0" collapsed="false">
      <c r="A714" s="199" t="n">
        <v>36256</v>
      </c>
      <c r="B714" s="192" t="n">
        <v>36256</v>
      </c>
      <c r="C714" s="308" t="n">
        <f aca="false">IF(B714&lt;&gt;"",MONTH(B714),0)</f>
        <v>4</v>
      </c>
      <c r="D714" s="209" t="n">
        <v>48000</v>
      </c>
    </row>
    <row r="715" customFormat="false" ht="11.25" hidden="false" customHeight="false" outlineLevel="0" collapsed="false">
      <c r="A715" s="199" t="n">
        <v>36257</v>
      </c>
      <c r="B715" s="192" t="n">
        <v>36257</v>
      </c>
      <c r="C715" s="308" t="n">
        <f aca="false">IF(B715&lt;&gt;"",MONTH(B715),0)</f>
        <v>4</v>
      </c>
      <c r="D715" s="209" t="n">
        <v>54000</v>
      </c>
    </row>
    <row r="716" customFormat="false" ht="11.25" hidden="false" customHeight="false" outlineLevel="0" collapsed="false">
      <c r="A716" s="199" t="n">
        <v>36258</v>
      </c>
      <c r="B716" s="192" t="n">
        <v>36258</v>
      </c>
      <c r="C716" s="308" t="n">
        <f aca="false">IF(B716&lt;&gt;"",MONTH(B716),0)</f>
        <v>4</v>
      </c>
      <c r="D716" s="209" t="n">
        <v>4000</v>
      </c>
    </row>
    <row r="717" customFormat="false" ht="11.25" hidden="false" customHeight="false" outlineLevel="0" collapsed="false">
      <c r="A717" s="199" t="n">
        <v>36259</v>
      </c>
      <c r="B717" s="192" t="n">
        <v>36259</v>
      </c>
      <c r="C717" s="308" t="n">
        <f aca="false">IF(B717&lt;&gt;"",MONTH(B717),0)</f>
        <v>4</v>
      </c>
      <c r="D717" s="209" t="n">
        <v>3000</v>
      </c>
    </row>
    <row r="718" customFormat="false" ht="11.25" hidden="false" customHeight="false" outlineLevel="0" collapsed="false">
      <c r="A718" s="199" t="n">
        <v>36260</v>
      </c>
      <c r="B718" s="192" t="n">
        <v>36260</v>
      </c>
      <c r="C718" s="308" t="n">
        <f aca="false">IF(B718&lt;&gt;"",MONTH(B718),0)</f>
        <v>4</v>
      </c>
      <c r="D718" s="209" t="n">
        <v>45000</v>
      </c>
    </row>
    <row r="719" customFormat="false" ht="11.25" hidden="false" customHeight="false" outlineLevel="0" collapsed="false">
      <c r="A719" s="199" t="n">
        <v>36261</v>
      </c>
      <c r="B719" s="192" t="n">
        <v>36261</v>
      </c>
      <c r="C719" s="308" t="n">
        <f aca="false">IF(B719&lt;&gt;"",MONTH(B719),0)</f>
        <v>4</v>
      </c>
      <c r="D719" s="209" t="n">
        <v>71000</v>
      </c>
    </row>
    <row r="720" customFormat="false" ht="11.25" hidden="false" customHeight="false" outlineLevel="0" collapsed="false">
      <c r="A720" s="199" t="n">
        <v>36262</v>
      </c>
      <c r="B720" s="192" t="n">
        <v>36262</v>
      </c>
      <c r="C720" s="308" t="n">
        <f aca="false">IF(B720&lt;&gt;"",MONTH(B720),0)</f>
        <v>4</v>
      </c>
      <c r="D720" s="209" t="n">
        <v>78000</v>
      </c>
    </row>
    <row r="721" customFormat="false" ht="11.25" hidden="false" customHeight="false" outlineLevel="0" collapsed="false">
      <c r="A721" s="199" t="n">
        <v>36263</v>
      </c>
      <c r="B721" s="192" t="n">
        <v>36263</v>
      </c>
      <c r="C721" s="308" t="n">
        <f aca="false">IF(B721&lt;&gt;"",MONTH(B721),0)</f>
        <v>4</v>
      </c>
      <c r="D721" s="209" t="n">
        <v>338000</v>
      </c>
    </row>
    <row r="722" customFormat="false" ht="11.25" hidden="false" customHeight="false" outlineLevel="0" collapsed="false">
      <c r="A722" s="199" t="n">
        <v>36264</v>
      </c>
      <c r="B722" s="192" t="n">
        <v>36264</v>
      </c>
      <c r="C722" s="308" t="n">
        <f aca="false">IF(B722&lt;&gt;"",MONTH(B722),0)</f>
        <v>4</v>
      </c>
      <c r="D722" s="209" t="n">
        <v>415000</v>
      </c>
    </row>
    <row r="723" customFormat="false" ht="11.25" hidden="false" customHeight="false" outlineLevel="0" collapsed="false">
      <c r="A723" s="199" t="n">
        <v>36265</v>
      </c>
      <c r="B723" s="192" t="n">
        <v>36265</v>
      </c>
      <c r="C723" s="308" t="n">
        <f aca="false">IF(B723&lt;&gt;"",MONTH(B723),0)</f>
        <v>4</v>
      </c>
      <c r="D723" s="209" t="n">
        <v>442000</v>
      </c>
    </row>
    <row r="724" customFormat="false" ht="11.25" hidden="false" customHeight="false" outlineLevel="0" collapsed="false">
      <c r="A724" s="199" t="n">
        <v>36266</v>
      </c>
      <c r="B724" s="192" t="n">
        <v>36266</v>
      </c>
      <c r="C724" s="308" t="n">
        <f aca="false">IF(B724&lt;&gt;"",MONTH(B724),0)</f>
        <v>4</v>
      </c>
      <c r="D724" s="209" t="n">
        <v>449000</v>
      </c>
    </row>
    <row r="725" customFormat="false" ht="11.25" hidden="false" customHeight="false" outlineLevel="0" collapsed="false">
      <c r="A725" s="199" t="n">
        <v>36267</v>
      </c>
      <c r="B725" s="192" t="n">
        <v>36267</v>
      </c>
      <c r="C725" s="308" t="n">
        <f aca="false">IF(B725&lt;&gt;"",MONTH(B725),0)</f>
        <v>4</v>
      </c>
      <c r="D725" s="209" t="n">
        <v>439000</v>
      </c>
    </row>
    <row r="726" customFormat="false" ht="11.25" hidden="false" customHeight="false" outlineLevel="0" collapsed="false">
      <c r="A726" s="199" t="n">
        <v>36268</v>
      </c>
      <c r="B726" s="192" t="n">
        <v>36268</v>
      </c>
      <c r="C726" s="308" t="n">
        <f aca="false">IF(B726&lt;&gt;"",MONTH(B726),0)</f>
        <v>4</v>
      </c>
      <c r="D726" s="209" t="n">
        <v>408000</v>
      </c>
    </row>
    <row r="727" customFormat="false" ht="11.25" hidden="false" customHeight="false" outlineLevel="0" collapsed="false">
      <c r="A727" s="199" t="n">
        <v>36269</v>
      </c>
      <c r="B727" s="192" t="n">
        <v>36269</v>
      </c>
      <c r="C727" s="308" t="n">
        <f aca="false">IF(B727&lt;&gt;"",MONTH(B727),0)</f>
        <v>4</v>
      </c>
      <c r="D727" s="209" t="n">
        <v>430000</v>
      </c>
    </row>
    <row r="728" customFormat="false" ht="11.25" hidden="false" customHeight="false" outlineLevel="0" collapsed="false">
      <c r="A728" s="199" t="n">
        <v>36270</v>
      </c>
      <c r="B728" s="192" t="n">
        <v>36270</v>
      </c>
      <c r="C728" s="308" t="n">
        <f aca="false">IF(B728&lt;&gt;"",MONTH(B728),0)</f>
        <v>4</v>
      </c>
      <c r="D728" s="209" t="n">
        <v>370000</v>
      </c>
    </row>
    <row r="729" customFormat="false" ht="11.25" hidden="false" customHeight="false" outlineLevel="0" collapsed="false">
      <c r="A729" s="199" t="n">
        <v>36271</v>
      </c>
      <c r="B729" s="192" t="n">
        <v>36271</v>
      </c>
      <c r="C729" s="308" t="n">
        <f aca="false">IF(B729&lt;&gt;"",MONTH(B729),0)</f>
        <v>4</v>
      </c>
      <c r="D729" s="209" t="n">
        <v>377000</v>
      </c>
    </row>
    <row r="730" customFormat="false" ht="11.25" hidden="false" customHeight="false" outlineLevel="0" collapsed="false">
      <c r="A730" s="199" t="n">
        <v>36272</v>
      </c>
      <c r="B730" s="192" t="n">
        <v>36272</v>
      </c>
      <c r="C730" s="308" t="n">
        <f aca="false">IF(B730&lt;&gt;"",MONTH(B730),0)</f>
        <v>4</v>
      </c>
      <c r="D730" s="209" t="n">
        <v>409000</v>
      </c>
    </row>
    <row r="731" customFormat="false" ht="11.25" hidden="false" customHeight="false" outlineLevel="0" collapsed="false">
      <c r="A731" s="199" t="n">
        <v>36273</v>
      </c>
      <c r="B731" s="192" t="n">
        <v>36273</v>
      </c>
      <c r="C731" s="308" t="n">
        <f aca="false">IF(B731&lt;&gt;"",MONTH(B731),0)</f>
        <v>4</v>
      </c>
      <c r="D731" s="209" t="n">
        <v>420000</v>
      </c>
    </row>
    <row r="732" customFormat="false" ht="11.25" hidden="false" customHeight="false" outlineLevel="0" collapsed="false">
      <c r="A732" s="199" t="n">
        <v>36274</v>
      </c>
      <c r="B732" s="192" t="n">
        <v>36274</v>
      </c>
      <c r="C732" s="308" t="n">
        <f aca="false">IF(B732&lt;&gt;"",MONTH(B732),0)</f>
        <v>4</v>
      </c>
      <c r="D732" s="209" t="n">
        <v>419000</v>
      </c>
    </row>
    <row r="733" customFormat="false" ht="11.25" hidden="false" customHeight="false" outlineLevel="0" collapsed="false">
      <c r="A733" s="199" t="n">
        <v>36275</v>
      </c>
      <c r="B733" s="192" t="n">
        <v>36275</v>
      </c>
      <c r="C733" s="308" t="n">
        <f aca="false">IF(B733&lt;&gt;"",MONTH(B733),0)</f>
        <v>4</v>
      </c>
      <c r="D733" s="209" t="n">
        <v>419000</v>
      </c>
    </row>
    <row r="734" customFormat="false" ht="11.25" hidden="false" customHeight="false" outlineLevel="0" collapsed="false">
      <c r="A734" s="199" t="n">
        <v>36276</v>
      </c>
      <c r="B734" s="192" t="n">
        <v>36276</v>
      </c>
      <c r="C734" s="308" t="n">
        <f aca="false">IF(B734&lt;&gt;"",MONTH(B734),0)</f>
        <v>4</v>
      </c>
      <c r="D734" s="209" t="n">
        <v>404000</v>
      </c>
    </row>
    <row r="735" customFormat="false" ht="11.25" hidden="false" customHeight="false" outlineLevel="0" collapsed="false">
      <c r="A735" s="199" t="n">
        <v>36277</v>
      </c>
      <c r="B735" s="192" t="n">
        <v>36277</v>
      </c>
      <c r="C735" s="308" t="n">
        <f aca="false">IF(B735&lt;&gt;"",MONTH(B735),0)</f>
        <v>4</v>
      </c>
      <c r="D735" s="209" t="n">
        <v>329000</v>
      </c>
    </row>
    <row r="736" customFormat="false" ht="11.25" hidden="false" customHeight="false" outlineLevel="0" collapsed="false">
      <c r="A736" s="199" t="n">
        <v>36278</v>
      </c>
      <c r="B736" s="192" t="n">
        <v>36278</v>
      </c>
      <c r="C736" s="308" t="n">
        <f aca="false">IF(B736&lt;&gt;"",MONTH(B736),0)</f>
        <v>4</v>
      </c>
      <c r="D736" s="209" t="n">
        <v>273000</v>
      </c>
    </row>
    <row r="737" customFormat="false" ht="11.25" hidden="false" customHeight="false" outlineLevel="0" collapsed="false">
      <c r="A737" s="199" t="n">
        <v>36279</v>
      </c>
      <c r="B737" s="192" t="n">
        <v>36279</v>
      </c>
      <c r="C737" s="308" t="n">
        <f aca="false">IF(B737&lt;&gt;"",MONTH(B737),0)</f>
        <v>4</v>
      </c>
      <c r="D737" s="209" t="n">
        <v>394000</v>
      </c>
    </row>
    <row r="738" customFormat="false" ht="11.25" hidden="false" customHeight="false" outlineLevel="0" collapsed="false">
      <c r="A738" s="199" t="n">
        <v>36280</v>
      </c>
      <c r="B738" s="192" t="n">
        <v>36280</v>
      </c>
      <c r="C738" s="308" t="n">
        <f aca="false">IF(B738&lt;&gt;"",MONTH(B738),0)</f>
        <v>4</v>
      </c>
      <c r="D738" s="209" t="n">
        <v>356000</v>
      </c>
    </row>
    <row r="739" customFormat="false" ht="11.25" hidden="false" customHeight="false" outlineLevel="0" collapsed="false">
      <c r="A739" s="199" t="n">
        <v>36281</v>
      </c>
      <c r="B739" s="192" t="n">
        <v>36281</v>
      </c>
      <c r="C739" s="308" t="n">
        <f aca="false">IF(B739&lt;&gt;"",MONTH(B739),0)</f>
        <v>5</v>
      </c>
      <c r="D739" s="209" t="n">
        <v>334000</v>
      </c>
    </row>
    <row r="740" customFormat="false" ht="11.25" hidden="false" customHeight="false" outlineLevel="0" collapsed="false">
      <c r="A740" s="199" t="n">
        <v>36282</v>
      </c>
      <c r="B740" s="192" t="n">
        <v>36282</v>
      </c>
      <c r="C740" s="308" t="n">
        <f aca="false">IF(B740&lt;&gt;"",MONTH(B740),0)</f>
        <v>5</v>
      </c>
      <c r="D740" s="209" t="n">
        <v>348000</v>
      </c>
    </row>
    <row r="741" customFormat="false" ht="11.25" hidden="false" customHeight="false" outlineLevel="0" collapsed="false">
      <c r="A741" s="199" t="n">
        <v>36283</v>
      </c>
      <c r="B741" s="192" t="n">
        <v>36283</v>
      </c>
      <c r="C741" s="308" t="n">
        <f aca="false">IF(B741&lt;&gt;"",MONTH(B741),0)</f>
        <v>5</v>
      </c>
      <c r="D741" s="209" t="n">
        <v>357000</v>
      </c>
    </row>
    <row r="742" customFormat="false" ht="11.25" hidden="false" customHeight="false" outlineLevel="0" collapsed="false">
      <c r="A742" s="199" t="n">
        <v>36284</v>
      </c>
      <c r="B742" s="192" t="n">
        <v>36284</v>
      </c>
      <c r="C742" s="308" t="n">
        <f aca="false">IF(B742&lt;&gt;"",MONTH(B742),0)</f>
        <v>5</v>
      </c>
      <c r="D742" s="209" t="n">
        <v>375000</v>
      </c>
    </row>
    <row r="743" customFormat="false" ht="11.25" hidden="false" customHeight="false" outlineLevel="0" collapsed="false">
      <c r="A743" s="199" t="n">
        <v>36285</v>
      </c>
      <c r="B743" s="192" t="n">
        <v>36285</v>
      </c>
      <c r="C743" s="308" t="n">
        <f aca="false">IF(B743&lt;&gt;"",MONTH(B743),0)</f>
        <v>5</v>
      </c>
      <c r="D743" s="209" t="n">
        <v>377000</v>
      </c>
    </row>
    <row r="744" customFormat="false" ht="11.25" hidden="false" customHeight="false" outlineLevel="0" collapsed="false">
      <c r="A744" s="199" t="n">
        <v>36286</v>
      </c>
      <c r="B744" s="192" t="n">
        <v>36286</v>
      </c>
      <c r="C744" s="308" t="n">
        <f aca="false">IF(B744&lt;&gt;"",MONTH(B744),0)</f>
        <v>5</v>
      </c>
      <c r="D744" s="209" t="n">
        <v>354000</v>
      </c>
    </row>
    <row r="745" customFormat="false" ht="11.25" hidden="false" customHeight="false" outlineLevel="0" collapsed="false">
      <c r="A745" s="199" t="n">
        <v>36287</v>
      </c>
      <c r="B745" s="192" t="n">
        <v>36287</v>
      </c>
      <c r="C745" s="308" t="n">
        <f aca="false">IF(B745&lt;&gt;"",MONTH(B745),0)</f>
        <v>5</v>
      </c>
      <c r="D745" s="209" t="n">
        <v>334000</v>
      </c>
    </row>
    <row r="746" customFormat="false" ht="11.25" hidden="false" customHeight="false" outlineLevel="0" collapsed="false">
      <c r="A746" s="199" t="n">
        <v>36288</v>
      </c>
      <c r="B746" s="192" t="n">
        <v>36288</v>
      </c>
      <c r="C746" s="308" t="n">
        <f aca="false">IF(B746&lt;&gt;"",MONTH(B746),0)</f>
        <v>5</v>
      </c>
      <c r="D746" s="209" t="n">
        <v>316000</v>
      </c>
    </row>
    <row r="747" customFormat="false" ht="11.25" hidden="false" customHeight="false" outlineLevel="0" collapsed="false">
      <c r="A747" s="199" t="n">
        <v>36289</v>
      </c>
      <c r="B747" s="192" t="n">
        <v>36289</v>
      </c>
      <c r="C747" s="308" t="n">
        <f aca="false">IF(B747&lt;&gt;"",MONTH(B747),0)</f>
        <v>5</v>
      </c>
      <c r="D747" s="209" t="n">
        <v>328000</v>
      </c>
    </row>
    <row r="748" customFormat="false" ht="11.25" hidden="false" customHeight="false" outlineLevel="0" collapsed="false">
      <c r="A748" s="199" t="n">
        <v>36290</v>
      </c>
      <c r="B748" s="192" t="n">
        <v>36290</v>
      </c>
      <c r="C748" s="308" t="n">
        <f aca="false">IF(B748&lt;&gt;"",MONTH(B748),0)</f>
        <v>5</v>
      </c>
      <c r="D748" s="209" t="n">
        <v>353000</v>
      </c>
    </row>
    <row r="749" customFormat="false" ht="11.25" hidden="false" customHeight="false" outlineLevel="0" collapsed="false">
      <c r="A749" s="199" t="n">
        <v>36291</v>
      </c>
      <c r="B749" s="192" t="n">
        <v>36291</v>
      </c>
      <c r="C749" s="308" t="n">
        <f aca="false">IF(B749&lt;&gt;"",MONTH(B749),0)</f>
        <v>5</v>
      </c>
      <c r="D749" s="209" t="n">
        <v>337000</v>
      </c>
    </row>
    <row r="750" customFormat="false" ht="11.25" hidden="false" customHeight="false" outlineLevel="0" collapsed="false">
      <c r="A750" s="199" t="n">
        <v>36292</v>
      </c>
      <c r="B750" s="192" t="n">
        <v>36292</v>
      </c>
      <c r="C750" s="308" t="n">
        <f aca="false">IF(B750&lt;&gt;"",MONTH(B750),0)</f>
        <v>5</v>
      </c>
      <c r="D750" s="209" t="n">
        <v>295000</v>
      </c>
    </row>
    <row r="751" customFormat="false" ht="11.25" hidden="false" customHeight="false" outlineLevel="0" collapsed="false">
      <c r="A751" s="199" t="n">
        <v>36293</v>
      </c>
      <c r="B751" s="192" t="n">
        <v>36293</v>
      </c>
      <c r="C751" s="308" t="n">
        <f aca="false">IF(B751&lt;&gt;"",MONTH(B751),0)</f>
        <v>5</v>
      </c>
      <c r="D751" s="209" t="n">
        <v>284000</v>
      </c>
    </row>
    <row r="752" customFormat="false" ht="11.25" hidden="false" customHeight="false" outlineLevel="0" collapsed="false">
      <c r="A752" s="199" t="n">
        <v>36294</v>
      </c>
      <c r="B752" s="192" t="n">
        <v>36294</v>
      </c>
      <c r="C752" s="308" t="n">
        <f aca="false">IF(B752&lt;&gt;"",MONTH(B752),0)</f>
        <v>5</v>
      </c>
      <c r="D752" s="209" t="n">
        <v>272000</v>
      </c>
    </row>
    <row r="753" customFormat="false" ht="11.25" hidden="false" customHeight="false" outlineLevel="0" collapsed="false">
      <c r="A753" s="199" t="n">
        <v>36295</v>
      </c>
      <c r="B753" s="192" t="n">
        <v>36295</v>
      </c>
      <c r="C753" s="308" t="n">
        <f aca="false">IF(B753&lt;&gt;"",MONTH(B753),0)</f>
        <v>5</v>
      </c>
      <c r="D753" s="209" t="n">
        <v>302000</v>
      </c>
    </row>
    <row r="754" customFormat="false" ht="11.25" hidden="false" customHeight="false" outlineLevel="0" collapsed="false">
      <c r="A754" s="199" t="n">
        <v>36296</v>
      </c>
      <c r="B754" s="192" t="n">
        <v>36296</v>
      </c>
      <c r="C754" s="308" t="n">
        <f aca="false">IF(B754&lt;&gt;"",MONTH(B754),0)</f>
        <v>5</v>
      </c>
      <c r="D754" s="209" t="n">
        <v>292000</v>
      </c>
    </row>
    <row r="755" customFormat="false" ht="11.25" hidden="false" customHeight="false" outlineLevel="0" collapsed="false">
      <c r="A755" s="199" t="n">
        <v>36297</v>
      </c>
      <c r="B755" s="192" t="n">
        <v>36297</v>
      </c>
      <c r="C755" s="308" t="n">
        <f aca="false">IF(B755&lt;&gt;"",MONTH(B755),0)</f>
        <v>5</v>
      </c>
      <c r="D755" s="209" t="n">
        <v>274000</v>
      </c>
    </row>
    <row r="756" customFormat="false" ht="11.25" hidden="false" customHeight="false" outlineLevel="0" collapsed="false">
      <c r="A756" s="199" t="n">
        <v>36298</v>
      </c>
      <c r="B756" s="192" t="n">
        <v>36298</v>
      </c>
      <c r="C756" s="308" t="n">
        <f aca="false">IF(B756&lt;&gt;"",MONTH(B756),0)</f>
        <v>5</v>
      </c>
      <c r="D756" s="209" t="n">
        <v>326000</v>
      </c>
    </row>
    <row r="757" customFormat="false" ht="11.25" hidden="false" customHeight="false" outlineLevel="0" collapsed="false">
      <c r="A757" s="199" t="n">
        <v>36299</v>
      </c>
      <c r="B757" s="192" t="n">
        <v>36299</v>
      </c>
      <c r="C757" s="308" t="n">
        <f aca="false">IF(B757&lt;&gt;"",MONTH(B757),0)</f>
        <v>5</v>
      </c>
      <c r="D757" s="209" t="n">
        <v>333000</v>
      </c>
    </row>
    <row r="758" customFormat="false" ht="11.25" hidden="false" customHeight="false" outlineLevel="0" collapsed="false">
      <c r="A758" s="199" t="n">
        <v>36300</v>
      </c>
      <c r="B758" s="192" t="n">
        <v>36300</v>
      </c>
      <c r="C758" s="308" t="n">
        <f aca="false">IF(B758&lt;&gt;"",MONTH(B758),0)</f>
        <v>5</v>
      </c>
      <c r="D758" s="209" t="n">
        <v>330000</v>
      </c>
    </row>
    <row r="759" customFormat="false" ht="11.25" hidden="false" customHeight="false" outlineLevel="0" collapsed="false">
      <c r="A759" s="199" t="n">
        <v>36301</v>
      </c>
      <c r="B759" s="192" t="n">
        <v>36301</v>
      </c>
      <c r="C759" s="308" t="n">
        <f aca="false">IF(B759&lt;&gt;"",MONTH(B759),0)</f>
        <v>5</v>
      </c>
      <c r="D759" s="209" t="n">
        <v>336000</v>
      </c>
    </row>
    <row r="760" customFormat="false" ht="11.25" hidden="false" customHeight="false" outlineLevel="0" collapsed="false">
      <c r="A760" s="199" t="n">
        <v>36302</v>
      </c>
      <c r="B760" s="192" t="n">
        <v>36302</v>
      </c>
      <c r="C760" s="308" t="n">
        <f aca="false">IF(B760&lt;&gt;"",MONTH(B760),0)</f>
        <v>5</v>
      </c>
      <c r="D760" s="209" t="n">
        <v>339000</v>
      </c>
    </row>
    <row r="761" customFormat="false" ht="11.25" hidden="false" customHeight="false" outlineLevel="0" collapsed="false">
      <c r="A761" s="199" t="n">
        <v>36303</v>
      </c>
      <c r="B761" s="192" t="n">
        <v>36303</v>
      </c>
      <c r="C761" s="308" t="n">
        <f aca="false">IF(B761&lt;&gt;"",MONTH(B761),0)</f>
        <v>5</v>
      </c>
      <c r="D761" s="209" t="n">
        <v>344000</v>
      </c>
    </row>
    <row r="762" customFormat="false" ht="11.25" hidden="false" customHeight="false" outlineLevel="0" collapsed="false">
      <c r="A762" s="199" t="n">
        <v>36304</v>
      </c>
      <c r="B762" s="192" t="n">
        <v>36304</v>
      </c>
      <c r="C762" s="308" t="n">
        <f aca="false">IF(B762&lt;&gt;"",MONTH(B762),0)</f>
        <v>5</v>
      </c>
      <c r="D762" s="209" t="n">
        <v>363000</v>
      </c>
    </row>
    <row r="763" customFormat="false" ht="11.25" hidden="false" customHeight="false" outlineLevel="0" collapsed="false">
      <c r="A763" s="199" t="n">
        <v>36305</v>
      </c>
      <c r="B763" s="192" t="n">
        <v>36305</v>
      </c>
      <c r="C763" s="308" t="n">
        <f aca="false">IF(B763&lt;&gt;"",MONTH(B763),0)</f>
        <v>5</v>
      </c>
      <c r="D763" s="209" t="n">
        <v>373000</v>
      </c>
    </row>
    <row r="764" customFormat="false" ht="11.25" hidden="false" customHeight="false" outlineLevel="0" collapsed="false">
      <c r="A764" s="199" t="n">
        <v>36306</v>
      </c>
      <c r="B764" s="192" t="n">
        <v>36306</v>
      </c>
      <c r="C764" s="308" t="n">
        <f aca="false">IF(B764&lt;&gt;"",MONTH(B764),0)</f>
        <v>5</v>
      </c>
      <c r="D764" s="209" t="n">
        <v>357000</v>
      </c>
    </row>
    <row r="765" customFormat="false" ht="11.25" hidden="false" customHeight="false" outlineLevel="0" collapsed="false">
      <c r="A765" s="199" t="n">
        <v>36307</v>
      </c>
      <c r="B765" s="192" t="n">
        <v>36307</v>
      </c>
      <c r="C765" s="308" t="n">
        <f aca="false">IF(B765&lt;&gt;"",MONTH(B765),0)</f>
        <v>5</v>
      </c>
      <c r="D765" s="209" t="n">
        <v>358000</v>
      </c>
    </row>
    <row r="766" customFormat="false" ht="11.25" hidden="false" customHeight="false" outlineLevel="0" collapsed="false">
      <c r="A766" s="199" t="n">
        <v>36308</v>
      </c>
      <c r="B766" s="192" t="n">
        <v>36308</v>
      </c>
      <c r="C766" s="308" t="n">
        <f aca="false">IF(B766&lt;&gt;"",MONTH(B766),0)</f>
        <v>5</v>
      </c>
      <c r="D766" s="209" t="n">
        <v>253000</v>
      </c>
    </row>
    <row r="767" customFormat="false" ht="11.25" hidden="false" customHeight="false" outlineLevel="0" collapsed="false">
      <c r="A767" s="199" t="n">
        <v>36309</v>
      </c>
      <c r="B767" s="192" t="n">
        <v>36309</v>
      </c>
      <c r="C767" s="308" t="n">
        <f aca="false">IF(B767&lt;&gt;"",MONTH(B767),0)</f>
        <v>5</v>
      </c>
      <c r="D767" s="209" t="n">
        <v>265000</v>
      </c>
    </row>
    <row r="768" customFormat="false" ht="11.25" hidden="false" customHeight="false" outlineLevel="0" collapsed="false">
      <c r="A768" s="199" t="n">
        <v>36310</v>
      </c>
      <c r="B768" s="192" t="n">
        <v>36310</v>
      </c>
      <c r="C768" s="308" t="n">
        <f aca="false">IF(B768&lt;&gt;"",MONTH(B768),0)</f>
        <v>5</v>
      </c>
      <c r="D768" s="209" t="n">
        <v>281000</v>
      </c>
    </row>
    <row r="769" customFormat="false" ht="11.25" hidden="false" customHeight="false" outlineLevel="0" collapsed="false">
      <c r="A769" s="199" t="n">
        <v>36311</v>
      </c>
      <c r="B769" s="192" t="n">
        <v>36311</v>
      </c>
      <c r="C769" s="308" t="n">
        <f aca="false">IF(B769&lt;&gt;"",MONTH(B769),0)</f>
        <v>5</v>
      </c>
      <c r="D769" s="209" t="n">
        <v>295000</v>
      </c>
    </row>
    <row r="770" customFormat="false" ht="11.25" hidden="false" customHeight="false" outlineLevel="0" collapsed="false">
      <c r="A770" s="199" t="n">
        <v>36312</v>
      </c>
      <c r="B770" s="192" t="n">
        <v>36312</v>
      </c>
      <c r="C770" s="308" t="n">
        <f aca="false">IF(B770&lt;&gt;"",MONTH(B770),0)</f>
        <v>6</v>
      </c>
      <c r="D770" s="209" t="n">
        <v>326000</v>
      </c>
    </row>
    <row r="771" customFormat="false" ht="11.25" hidden="false" customHeight="false" outlineLevel="0" collapsed="false">
      <c r="A771" s="199" t="n">
        <v>36313</v>
      </c>
      <c r="B771" s="192" t="n">
        <v>36313</v>
      </c>
      <c r="C771" s="308" t="n">
        <f aca="false">IF(B771&lt;&gt;"",MONTH(B771),0)</f>
        <v>6</v>
      </c>
      <c r="D771" s="209" t="n">
        <v>301000</v>
      </c>
    </row>
    <row r="772" customFormat="false" ht="11.25" hidden="false" customHeight="false" outlineLevel="0" collapsed="false">
      <c r="A772" s="199" t="n">
        <v>36314</v>
      </c>
      <c r="B772" s="192" t="n">
        <v>36314</v>
      </c>
      <c r="C772" s="308" t="n">
        <f aca="false">IF(B772&lt;&gt;"",MONTH(B772),0)</f>
        <v>6</v>
      </c>
      <c r="D772" s="209" t="n">
        <v>339000</v>
      </c>
    </row>
    <row r="773" customFormat="false" ht="11.25" hidden="false" customHeight="false" outlineLevel="0" collapsed="false">
      <c r="A773" s="199" t="n">
        <v>36315</v>
      </c>
      <c r="B773" s="192" t="n">
        <v>36315</v>
      </c>
      <c r="C773" s="308" t="n">
        <f aca="false">IF(B773&lt;&gt;"",MONTH(B773),0)</f>
        <v>6</v>
      </c>
      <c r="D773" s="209" t="n">
        <v>331000</v>
      </c>
    </row>
    <row r="774" customFormat="false" ht="11.25" hidden="false" customHeight="false" outlineLevel="0" collapsed="false">
      <c r="A774" s="199" t="n">
        <v>36316</v>
      </c>
      <c r="B774" s="192" t="n">
        <v>36316</v>
      </c>
      <c r="C774" s="308" t="n">
        <f aca="false">IF(B774&lt;&gt;"",MONTH(B774),0)</f>
        <v>6</v>
      </c>
      <c r="D774" s="209" t="n">
        <v>339000</v>
      </c>
    </row>
    <row r="775" customFormat="false" ht="11.25" hidden="false" customHeight="false" outlineLevel="0" collapsed="false">
      <c r="A775" s="199" t="n">
        <v>36317</v>
      </c>
      <c r="B775" s="192" t="n">
        <v>36317</v>
      </c>
      <c r="C775" s="308" t="n">
        <f aca="false">IF(B775&lt;&gt;"",MONTH(B775),0)</f>
        <v>6</v>
      </c>
      <c r="D775" s="209" t="n">
        <v>346000</v>
      </c>
    </row>
    <row r="776" customFormat="false" ht="11.25" hidden="false" customHeight="false" outlineLevel="0" collapsed="false">
      <c r="A776" s="199" t="n">
        <v>36318</v>
      </c>
      <c r="B776" s="192" t="n">
        <v>36318</v>
      </c>
      <c r="C776" s="308" t="n">
        <f aca="false">IF(B776&lt;&gt;"",MONTH(B776),0)</f>
        <v>6</v>
      </c>
      <c r="D776" s="209" t="n">
        <v>350000</v>
      </c>
    </row>
    <row r="777" customFormat="false" ht="11.25" hidden="false" customHeight="false" outlineLevel="0" collapsed="false">
      <c r="A777" s="199" t="n">
        <v>36319</v>
      </c>
      <c r="B777" s="192" t="n">
        <v>36319</v>
      </c>
      <c r="C777" s="308" t="n">
        <f aca="false">IF(B777&lt;&gt;"",MONTH(B777),0)</f>
        <v>6</v>
      </c>
      <c r="D777" s="209" t="n">
        <v>333000</v>
      </c>
    </row>
    <row r="778" customFormat="false" ht="11.25" hidden="false" customHeight="false" outlineLevel="0" collapsed="false">
      <c r="A778" s="199" t="n">
        <v>36320</v>
      </c>
      <c r="B778" s="192" t="n">
        <v>36320</v>
      </c>
      <c r="C778" s="308" t="n">
        <f aca="false">IF(B778&lt;&gt;"",MONTH(B778),0)</f>
        <v>6</v>
      </c>
      <c r="D778" s="209" t="n">
        <v>335000</v>
      </c>
    </row>
    <row r="779" customFormat="false" ht="11.25" hidden="false" customHeight="false" outlineLevel="0" collapsed="false">
      <c r="A779" s="199" t="n">
        <v>36321</v>
      </c>
      <c r="B779" s="192" t="n">
        <v>36321</v>
      </c>
      <c r="C779" s="308" t="n">
        <f aca="false">IF(B779&lt;&gt;"",MONTH(B779),0)</f>
        <v>6</v>
      </c>
      <c r="D779" s="209" t="n">
        <v>350000</v>
      </c>
    </row>
    <row r="780" customFormat="false" ht="11.25" hidden="false" customHeight="false" outlineLevel="0" collapsed="false">
      <c r="A780" s="199" t="n">
        <v>36322</v>
      </c>
      <c r="B780" s="192" t="n">
        <v>36322</v>
      </c>
      <c r="C780" s="308" t="n">
        <f aca="false">IF(B780&lt;&gt;"",MONTH(B780),0)</f>
        <v>6</v>
      </c>
      <c r="D780" s="209" t="n">
        <v>351000</v>
      </c>
    </row>
    <row r="781" customFormat="false" ht="11.25" hidden="false" customHeight="false" outlineLevel="0" collapsed="false">
      <c r="A781" s="199" t="n">
        <v>36323</v>
      </c>
      <c r="B781" s="192" t="n">
        <v>36323</v>
      </c>
      <c r="C781" s="308" t="n">
        <f aca="false">IF(B781&lt;&gt;"",MONTH(B781),0)</f>
        <v>6</v>
      </c>
      <c r="D781" s="209" t="n">
        <v>327000</v>
      </c>
    </row>
    <row r="782" customFormat="false" ht="11.25" hidden="false" customHeight="false" outlineLevel="0" collapsed="false">
      <c r="A782" s="199" t="n">
        <v>36324</v>
      </c>
      <c r="B782" s="192" t="n">
        <v>36324</v>
      </c>
      <c r="C782" s="308" t="n">
        <f aca="false">IF(B782&lt;&gt;"",MONTH(B782),0)</f>
        <v>6</v>
      </c>
      <c r="D782" s="209" t="n">
        <v>330000</v>
      </c>
    </row>
    <row r="783" customFormat="false" ht="11.25" hidden="false" customHeight="false" outlineLevel="0" collapsed="false">
      <c r="A783" s="199" t="n">
        <v>36325</v>
      </c>
      <c r="B783" s="192" t="n">
        <v>36325</v>
      </c>
      <c r="C783" s="308" t="n">
        <f aca="false">IF(B783&lt;&gt;"",MONTH(B783),0)</f>
        <v>6</v>
      </c>
      <c r="D783" s="209" t="n">
        <v>332000</v>
      </c>
    </row>
    <row r="784" customFormat="false" ht="11.25" hidden="false" customHeight="false" outlineLevel="0" collapsed="false">
      <c r="A784" s="199" t="n">
        <v>36326</v>
      </c>
      <c r="B784" s="192" t="n">
        <v>36326</v>
      </c>
      <c r="C784" s="308" t="n">
        <f aca="false">IF(B784&lt;&gt;"",MONTH(B784),0)</f>
        <v>6</v>
      </c>
      <c r="D784" s="209" t="n">
        <v>354000</v>
      </c>
    </row>
    <row r="785" customFormat="false" ht="11.25" hidden="false" customHeight="false" outlineLevel="0" collapsed="false">
      <c r="A785" s="199" t="n">
        <v>36327</v>
      </c>
      <c r="B785" s="192" t="n">
        <v>36327</v>
      </c>
      <c r="C785" s="308" t="n">
        <f aca="false">IF(B785&lt;&gt;"",MONTH(B785),0)</f>
        <v>6</v>
      </c>
      <c r="D785" s="209" t="n">
        <v>349000</v>
      </c>
    </row>
    <row r="786" customFormat="false" ht="11.25" hidden="false" customHeight="false" outlineLevel="0" collapsed="false">
      <c r="A786" s="199" t="n">
        <v>36328</v>
      </c>
      <c r="B786" s="192" t="n">
        <v>36328</v>
      </c>
      <c r="C786" s="308" t="n">
        <f aca="false">IF(B786&lt;&gt;"",MONTH(B786),0)</f>
        <v>6</v>
      </c>
      <c r="D786" s="209" t="n">
        <v>408000</v>
      </c>
    </row>
    <row r="787" customFormat="false" ht="11.25" hidden="false" customHeight="false" outlineLevel="0" collapsed="false">
      <c r="A787" s="199" t="n">
        <v>36329</v>
      </c>
      <c r="B787" s="192" t="n">
        <v>36329</v>
      </c>
      <c r="C787" s="308" t="n">
        <f aca="false">IF(B787&lt;&gt;"",MONTH(B787),0)</f>
        <v>6</v>
      </c>
      <c r="D787" s="209" t="n">
        <v>381000</v>
      </c>
    </row>
    <row r="788" customFormat="false" ht="11.25" hidden="false" customHeight="false" outlineLevel="0" collapsed="false">
      <c r="A788" s="199" t="n">
        <v>36330</v>
      </c>
      <c r="B788" s="192" t="n">
        <v>36330</v>
      </c>
      <c r="C788" s="308" t="n">
        <f aca="false">IF(B788&lt;&gt;"",MONTH(B788),0)</f>
        <v>6</v>
      </c>
      <c r="D788" s="209" t="n">
        <v>355000</v>
      </c>
    </row>
    <row r="789" customFormat="false" ht="11.25" hidden="false" customHeight="false" outlineLevel="0" collapsed="false">
      <c r="A789" s="199" t="n">
        <v>36331</v>
      </c>
      <c r="B789" s="192" t="n">
        <v>36331</v>
      </c>
      <c r="C789" s="308" t="n">
        <f aca="false">IF(B789&lt;&gt;"",MONTH(B789),0)</f>
        <v>6</v>
      </c>
      <c r="D789" s="209" t="n">
        <v>388000</v>
      </c>
    </row>
    <row r="790" customFormat="false" ht="11.25" hidden="false" customHeight="false" outlineLevel="0" collapsed="false">
      <c r="A790" s="199" t="n">
        <v>36332</v>
      </c>
      <c r="B790" s="192" t="n">
        <v>36332</v>
      </c>
      <c r="C790" s="308" t="n">
        <f aca="false">IF(B790&lt;&gt;"",MONTH(B790),0)</f>
        <v>6</v>
      </c>
      <c r="D790" s="209" t="n">
        <v>396000</v>
      </c>
    </row>
    <row r="791" customFormat="false" ht="11.25" hidden="false" customHeight="false" outlineLevel="0" collapsed="false">
      <c r="A791" s="199" t="n">
        <v>36333</v>
      </c>
      <c r="B791" s="192" t="n">
        <v>36333</v>
      </c>
      <c r="C791" s="308" t="n">
        <f aca="false">IF(B791&lt;&gt;"",MONTH(B791),0)</f>
        <v>6</v>
      </c>
      <c r="D791" s="209" t="n">
        <v>367000</v>
      </c>
    </row>
    <row r="792" customFormat="false" ht="11.25" hidden="false" customHeight="false" outlineLevel="0" collapsed="false">
      <c r="A792" s="199" t="n">
        <v>36334</v>
      </c>
      <c r="B792" s="192" t="n">
        <v>36334</v>
      </c>
      <c r="C792" s="308" t="n">
        <f aca="false">IF(B792&lt;&gt;"",MONTH(B792),0)</f>
        <v>6</v>
      </c>
      <c r="D792" s="209" t="n">
        <v>399000</v>
      </c>
    </row>
    <row r="793" customFormat="false" ht="11.25" hidden="false" customHeight="false" outlineLevel="0" collapsed="false">
      <c r="A793" s="199" t="n">
        <v>36335</v>
      </c>
      <c r="B793" s="192" t="n">
        <v>36335</v>
      </c>
      <c r="C793" s="308" t="n">
        <f aca="false">IF(B793&lt;&gt;"",MONTH(B793),0)</f>
        <v>6</v>
      </c>
      <c r="D793" s="209" t="n">
        <v>398000</v>
      </c>
    </row>
    <row r="794" customFormat="false" ht="11.25" hidden="false" customHeight="false" outlineLevel="0" collapsed="false">
      <c r="A794" s="199" t="n">
        <v>36336</v>
      </c>
      <c r="B794" s="192" t="n">
        <v>36336</v>
      </c>
      <c r="C794" s="308" t="n">
        <f aca="false">IF(B794&lt;&gt;"",MONTH(B794),0)</f>
        <v>6</v>
      </c>
      <c r="D794" s="209" t="n">
        <v>418000</v>
      </c>
    </row>
    <row r="795" customFormat="false" ht="11.25" hidden="false" customHeight="false" outlineLevel="0" collapsed="false">
      <c r="A795" s="199" t="n">
        <v>36337</v>
      </c>
      <c r="B795" s="192" t="n">
        <v>36337</v>
      </c>
      <c r="C795" s="308" t="n">
        <f aca="false">IF(B795&lt;&gt;"",MONTH(B795),0)</f>
        <v>6</v>
      </c>
      <c r="D795" s="209" t="n">
        <v>402000</v>
      </c>
    </row>
    <row r="796" customFormat="false" ht="11.25" hidden="false" customHeight="false" outlineLevel="0" collapsed="false">
      <c r="A796" s="199" t="n">
        <v>36338</v>
      </c>
      <c r="B796" s="192" t="n">
        <v>36338</v>
      </c>
      <c r="C796" s="308" t="n">
        <f aca="false">IF(B796&lt;&gt;"",MONTH(B796),0)</f>
        <v>6</v>
      </c>
      <c r="D796" s="209" t="n">
        <v>369000</v>
      </c>
    </row>
    <row r="797" customFormat="false" ht="11.25" hidden="false" customHeight="false" outlineLevel="0" collapsed="false">
      <c r="A797" s="199" t="n">
        <v>36339</v>
      </c>
      <c r="B797" s="192" t="n">
        <v>36339</v>
      </c>
      <c r="C797" s="308" t="n">
        <f aca="false">IF(B797&lt;&gt;"",MONTH(B797),0)</f>
        <v>6</v>
      </c>
      <c r="D797" s="209" t="n">
        <v>405000</v>
      </c>
    </row>
    <row r="798" customFormat="false" ht="11.25" hidden="false" customHeight="false" outlineLevel="0" collapsed="false">
      <c r="A798" s="199" t="n">
        <v>36340</v>
      </c>
      <c r="B798" s="192" t="n">
        <v>36340</v>
      </c>
      <c r="C798" s="308" t="n">
        <f aca="false">IF(B798&lt;&gt;"",MONTH(B798),0)</f>
        <v>6</v>
      </c>
      <c r="D798" s="209" t="n">
        <v>438000</v>
      </c>
    </row>
    <row r="799" customFormat="false" ht="11.25" hidden="false" customHeight="false" outlineLevel="0" collapsed="false">
      <c r="A799" s="199" t="n">
        <v>36341</v>
      </c>
      <c r="B799" s="192" t="n">
        <v>36341</v>
      </c>
      <c r="C799" s="308" t="n">
        <f aca="false">IF(B799&lt;&gt;"",MONTH(B799),0)</f>
        <v>6</v>
      </c>
      <c r="D799" s="209" t="n">
        <v>349000</v>
      </c>
    </row>
    <row r="800" customFormat="false" ht="11.25" hidden="false" customHeight="false" outlineLevel="0" collapsed="false">
      <c r="A800" s="199" t="n">
        <v>36342</v>
      </c>
      <c r="B800" s="192" t="n">
        <v>36342</v>
      </c>
      <c r="C800" s="308" t="n">
        <f aca="false">IF(B800&lt;&gt;"",MONTH(B800),0)</f>
        <v>7</v>
      </c>
      <c r="D800" s="209" t="n">
        <v>392000</v>
      </c>
    </row>
    <row r="801" customFormat="false" ht="11.25" hidden="false" customHeight="false" outlineLevel="0" collapsed="false">
      <c r="A801" s="199" t="n">
        <v>36343</v>
      </c>
      <c r="B801" s="192" t="n">
        <v>36343</v>
      </c>
      <c r="C801" s="308" t="n">
        <f aca="false">IF(B801&lt;&gt;"",MONTH(B801),0)</f>
        <v>7</v>
      </c>
      <c r="D801" s="209" t="n">
        <v>290000</v>
      </c>
    </row>
    <row r="802" customFormat="false" ht="11.25" hidden="false" customHeight="false" outlineLevel="0" collapsed="false">
      <c r="A802" s="199" t="n">
        <v>36344</v>
      </c>
      <c r="B802" s="192" t="n">
        <v>36344</v>
      </c>
      <c r="C802" s="308" t="n">
        <f aca="false">IF(B802&lt;&gt;"",MONTH(B802),0)</f>
        <v>7</v>
      </c>
      <c r="D802" s="209" t="n">
        <v>289000</v>
      </c>
    </row>
    <row r="803" customFormat="false" ht="11.25" hidden="false" customHeight="false" outlineLevel="0" collapsed="false">
      <c r="A803" s="199" t="n">
        <v>36345</v>
      </c>
      <c r="B803" s="192" t="n">
        <v>36345</v>
      </c>
      <c r="C803" s="308" t="n">
        <f aca="false">IF(B803&lt;&gt;"",MONTH(B803),0)</f>
        <v>7</v>
      </c>
      <c r="D803" s="209" t="n">
        <v>283000</v>
      </c>
    </row>
    <row r="804" customFormat="false" ht="11.25" hidden="false" customHeight="false" outlineLevel="0" collapsed="false">
      <c r="A804" s="199" t="n">
        <v>36346</v>
      </c>
      <c r="B804" s="192" t="n">
        <v>36346</v>
      </c>
      <c r="C804" s="308" t="n">
        <f aca="false">IF(B804&lt;&gt;"",MONTH(B804),0)</f>
        <v>7</v>
      </c>
      <c r="D804" s="209" t="n">
        <v>290000</v>
      </c>
    </row>
    <row r="805" customFormat="false" ht="11.25" hidden="false" customHeight="false" outlineLevel="0" collapsed="false">
      <c r="A805" s="199" t="n">
        <v>36347</v>
      </c>
      <c r="B805" s="192" t="n">
        <v>36347</v>
      </c>
      <c r="C805" s="308" t="n">
        <f aca="false">IF(B805&lt;&gt;"",MONTH(B805),0)</f>
        <v>7</v>
      </c>
      <c r="D805" s="209" t="n">
        <v>400000</v>
      </c>
    </row>
    <row r="806" customFormat="false" ht="11.25" hidden="false" customHeight="false" outlineLevel="0" collapsed="false">
      <c r="A806" s="199" t="n">
        <v>36348</v>
      </c>
      <c r="B806" s="192" t="n">
        <v>36348</v>
      </c>
      <c r="C806" s="308" t="n">
        <f aca="false">IF(B806&lt;&gt;"",MONTH(B806),0)</f>
        <v>7</v>
      </c>
      <c r="D806" s="209" t="n">
        <v>384000</v>
      </c>
    </row>
    <row r="807" customFormat="false" ht="11.25" hidden="false" customHeight="false" outlineLevel="0" collapsed="false">
      <c r="A807" s="199" t="n">
        <v>36349</v>
      </c>
      <c r="B807" s="192" t="n">
        <v>36349</v>
      </c>
      <c r="C807" s="308" t="n">
        <f aca="false">IF(B807&lt;&gt;"",MONTH(B807),0)</f>
        <v>7</v>
      </c>
      <c r="D807" s="209" t="n">
        <v>412000</v>
      </c>
    </row>
    <row r="808" customFormat="false" ht="11.25" hidden="false" customHeight="false" outlineLevel="0" collapsed="false">
      <c r="A808" s="199" t="n">
        <v>36350</v>
      </c>
      <c r="B808" s="192" t="n">
        <v>36350</v>
      </c>
      <c r="C808" s="308" t="n">
        <f aca="false">IF(B808&lt;&gt;"",MONTH(B808),0)</f>
        <v>7</v>
      </c>
      <c r="D808" s="209" t="n">
        <v>408000</v>
      </c>
    </row>
    <row r="809" customFormat="false" ht="11.25" hidden="false" customHeight="false" outlineLevel="0" collapsed="false">
      <c r="A809" s="199" t="n">
        <v>36351</v>
      </c>
      <c r="B809" s="192" t="n">
        <v>36351</v>
      </c>
      <c r="C809" s="308" t="n">
        <f aca="false">IF(B809&lt;&gt;"",MONTH(B809),0)</f>
        <v>7</v>
      </c>
      <c r="D809" s="209" t="n">
        <v>376000</v>
      </c>
    </row>
    <row r="810" customFormat="false" ht="11.25" hidden="false" customHeight="false" outlineLevel="0" collapsed="false">
      <c r="A810" s="199" t="n">
        <v>36352</v>
      </c>
      <c r="B810" s="192" t="n">
        <v>36352</v>
      </c>
      <c r="C810" s="308" t="n">
        <f aca="false">IF(B810&lt;&gt;"",MONTH(B810),0)</f>
        <v>7</v>
      </c>
      <c r="D810" s="209" t="n">
        <v>372000</v>
      </c>
    </row>
    <row r="811" customFormat="false" ht="11.25" hidden="false" customHeight="false" outlineLevel="0" collapsed="false">
      <c r="A811" s="199" t="n">
        <v>36353</v>
      </c>
      <c r="B811" s="192" t="n">
        <v>36353</v>
      </c>
      <c r="C811" s="308" t="n">
        <f aca="false">IF(B811&lt;&gt;"",MONTH(B811),0)</f>
        <v>7</v>
      </c>
      <c r="D811" s="209" t="n">
        <v>399000</v>
      </c>
    </row>
    <row r="812" customFormat="false" ht="11.25" hidden="false" customHeight="false" outlineLevel="0" collapsed="false">
      <c r="A812" s="199" t="n">
        <v>36354</v>
      </c>
      <c r="B812" s="192" t="n">
        <v>36354</v>
      </c>
      <c r="C812" s="308" t="n">
        <f aca="false">IF(B812&lt;&gt;"",MONTH(B812),0)</f>
        <v>7</v>
      </c>
      <c r="D812" s="209" t="n">
        <v>448000</v>
      </c>
    </row>
    <row r="813" customFormat="false" ht="11.25" hidden="false" customHeight="false" outlineLevel="0" collapsed="false">
      <c r="A813" s="199" t="n">
        <v>36355</v>
      </c>
      <c r="B813" s="192" t="n">
        <v>36355</v>
      </c>
      <c r="C813" s="308" t="n">
        <f aca="false">IF(B813&lt;&gt;"",MONTH(B813),0)</f>
        <v>7</v>
      </c>
      <c r="D813" s="209" t="n">
        <v>409000</v>
      </c>
    </row>
    <row r="814" customFormat="false" ht="11.25" hidden="false" customHeight="false" outlineLevel="0" collapsed="false">
      <c r="A814" s="199" t="n">
        <v>36356</v>
      </c>
      <c r="B814" s="192" t="n">
        <v>36356</v>
      </c>
      <c r="C814" s="308" t="n">
        <f aca="false">IF(B814&lt;&gt;"",MONTH(B814),0)</f>
        <v>7</v>
      </c>
      <c r="D814" s="209" t="n">
        <v>398000</v>
      </c>
    </row>
    <row r="815" customFormat="false" ht="11.25" hidden="false" customHeight="false" outlineLevel="0" collapsed="false">
      <c r="A815" s="199" t="n">
        <v>36357</v>
      </c>
      <c r="B815" s="192" t="n">
        <v>36357</v>
      </c>
      <c r="C815" s="308" t="n">
        <f aca="false">IF(B815&lt;&gt;"",MONTH(B815),0)</f>
        <v>7</v>
      </c>
      <c r="D815" s="209" t="n">
        <v>394000</v>
      </c>
    </row>
    <row r="816" customFormat="false" ht="11.25" hidden="false" customHeight="false" outlineLevel="0" collapsed="false">
      <c r="A816" s="199" t="n">
        <v>36358</v>
      </c>
      <c r="B816" s="192" t="n">
        <v>36358</v>
      </c>
      <c r="C816" s="308" t="n">
        <f aca="false">IF(B816&lt;&gt;"",MONTH(B816),0)</f>
        <v>7</v>
      </c>
      <c r="D816" s="209" t="n">
        <v>318000</v>
      </c>
    </row>
    <row r="817" customFormat="false" ht="11.25" hidden="false" customHeight="false" outlineLevel="0" collapsed="false">
      <c r="A817" s="199" t="n">
        <v>36359</v>
      </c>
      <c r="B817" s="192" t="n">
        <v>36359</v>
      </c>
      <c r="C817" s="308" t="n">
        <f aca="false">IF(B817&lt;&gt;"",MONTH(B817),0)</f>
        <v>7</v>
      </c>
      <c r="D817" s="209" t="n">
        <v>268000</v>
      </c>
    </row>
    <row r="818" customFormat="false" ht="11.25" hidden="false" customHeight="false" outlineLevel="0" collapsed="false">
      <c r="A818" s="199" t="n">
        <v>36360</v>
      </c>
      <c r="B818" s="192" t="n">
        <v>36360</v>
      </c>
      <c r="C818" s="308" t="n">
        <f aca="false">IF(B818&lt;&gt;"",MONTH(B818),0)</f>
        <v>7</v>
      </c>
      <c r="D818" s="209" t="n">
        <v>347000</v>
      </c>
    </row>
    <row r="819" customFormat="false" ht="11.25" hidden="false" customHeight="false" outlineLevel="0" collapsed="false">
      <c r="A819" s="199" t="n">
        <v>36361</v>
      </c>
      <c r="B819" s="192" t="n">
        <v>36361</v>
      </c>
      <c r="C819" s="308" t="n">
        <f aca="false">IF(B819&lt;&gt;"",MONTH(B819),0)</f>
        <v>7</v>
      </c>
      <c r="D819" s="209" t="n">
        <v>374000</v>
      </c>
    </row>
    <row r="820" customFormat="false" ht="11.25" hidden="false" customHeight="false" outlineLevel="0" collapsed="false">
      <c r="A820" s="199" t="n">
        <v>36362</v>
      </c>
      <c r="B820" s="192" t="n">
        <v>36362</v>
      </c>
      <c r="C820" s="308" t="n">
        <f aca="false">IF(B820&lt;&gt;"",MONTH(B820),0)</f>
        <v>7</v>
      </c>
      <c r="D820" s="209" t="n">
        <v>383000</v>
      </c>
    </row>
    <row r="821" customFormat="false" ht="11.25" hidden="false" customHeight="false" outlineLevel="0" collapsed="false">
      <c r="A821" s="199" t="n">
        <v>36363</v>
      </c>
      <c r="B821" s="192" t="n">
        <v>36363</v>
      </c>
      <c r="C821" s="308" t="n">
        <f aca="false">IF(B821&lt;&gt;"",MONTH(B821),0)</f>
        <v>7</v>
      </c>
      <c r="D821" s="209" t="n">
        <v>393000</v>
      </c>
    </row>
    <row r="822" customFormat="false" ht="11.25" hidden="false" customHeight="false" outlineLevel="0" collapsed="false">
      <c r="A822" s="199" t="n">
        <v>36364</v>
      </c>
      <c r="B822" s="192" t="n">
        <v>36364</v>
      </c>
      <c r="C822" s="308" t="n">
        <f aca="false">IF(B822&lt;&gt;"",MONTH(B822),0)</f>
        <v>7</v>
      </c>
      <c r="D822" s="209" t="n">
        <v>383000</v>
      </c>
    </row>
    <row r="823" customFormat="false" ht="11.25" hidden="false" customHeight="false" outlineLevel="0" collapsed="false">
      <c r="A823" s="199" t="n">
        <v>36365</v>
      </c>
      <c r="B823" s="192" t="n">
        <v>36365</v>
      </c>
      <c r="C823" s="308" t="n">
        <f aca="false">IF(B823&lt;&gt;"",MONTH(B823),0)</f>
        <v>7</v>
      </c>
      <c r="D823" s="209" t="n">
        <v>336000</v>
      </c>
    </row>
    <row r="824" customFormat="false" ht="11.25" hidden="false" customHeight="false" outlineLevel="0" collapsed="false">
      <c r="A824" s="199" t="n">
        <v>36366</v>
      </c>
      <c r="B824" s="192" t="n">
        <v>36366</v>
      </c>
      <c r="C824" s="308" t="n">
        <f aca="false">IF(B824&lt;&gt;"",MONTH(B824),0)</f>
        <v>7</v>
      </c>
      <c r="D824" s="209" t="n">
        <v>328000</v>
      </c>
    </row>
    <row r="825" customFormat="false" ht="11.25" hidden="false" customHeight="false" outlineLevel="0" collapsed="false">
      <c r="A825" s="199" t="n">
        <v>36367</v>
      </c>
      <c r="B825" s="192" t="n">
        <v>36367</v>
      </c>
      <c r="C825" s="308" t="n">
        <f aca="false">IF(B825&lt;&gt;"",MONTH(B825),0)</f>
        <v>7</v>
      </c>
      <c r="D825" s="209" t="n">
        <v>346000</v>
      </c>
    </row>
    <row r="826" customFormat="false" ht="11.25" hidden="false" customHeight="false" outlineLevel="0" collapsed="false">
      <c r="A826" s="199" t="n">
        <v>36368</v>
      </c>
      <c r="B826" s="192" t="n">
        <v>36368</v>
      </c>
      <c r="C826" s="308" t="n">
        <f aca="false">IF(B826&lt;&gt;"",MONTH(B826),0)</f>
        <v>7</v>
      </c>
      <c r="D826" s="209" t="n">
        <v>348000</v>
      </c>
    </row>
    <row r="827" customFormat="false" ht="11.25" hidden="false" customHeight="false" outlineLevel="0" collapsed="false">
      <c r="A827" s="199" t="n">
        <v>36369</v>
      </c>
      <c r="B827" s="192" t="n">
        <v>36369</v>
      </c>
      <c r="C827" s="308" t="n">
        <f aca="false">IF(B827&lt;&gt;"",MONTH(B827),0)</f>
        <v>7</v>
      </c>
      <c r="D827" s="209" t="n">
        <v>380000</v>
      </c>
    </row>
    <row r="828" customFormat="false" ht="11.25" hidden="false" customHeight="false" outlineLevel="0" collapsed="false">
      <c r="A828" s="199" t="n">
        <v>36370</v>
      </c>
      <c r="B828" s="192" t="n">
        <v>36370</v>
      </c>
      <c r="C828" s="308" t="n">
        <f aca="false">IF(B828&lt;&gt;"",MONTH(B828),0)</f>
        <v>7</v>
      </c>
      <c r="D828" s="209" t="n">
        <v>357000</v>
      </c>
    </row>
    <row r="829" customFormat="false" ht="11.25" hidden="false" customHeight="false" outlineLevel="0" collapsed="false">
      <c r="A829" s="199" t="n">
        <v>36371</v>
      </c>
      <c r="B829" s="192" t="n">
        <v>36371</v>
      </c>
      <c r="C829" s="308" t="n">
        <f aca="false">IF(B829&lt;&gt;"",MONTH(B829),0)</f>
        <v>7</v>
      </c>
      <c r="D829" s="209" t="n">
        <v>374000</v>
      </c>
    </row>
    <row r="830" customFormat="false" ht="11.25" hidden="false" customHeight="false" outlineLevel="0" collapsed="false">
      <c r="A830" s="199" t="n">
        <v>36372</v>
      </c>
      <c r="B830" s="192" t="n">
        <v>36372</v>
      </c>
      <c r="C830" s="308" t="n">
        <f aca="false">IF(B830&lt;&gt;"",MONTH(B830),0)</f>
        <v>7</v>
      </c>
      <c r="D830" s="209" t="n">
        <v>362000</v>
      </c>
    </row>
    <row r="831" customFormat="false" ht="11.25" hidden="false" customHeight="false" outlineLevel="0" collapsed="false">
      <c r="A831" s="199" t="n">
        <v>36373</v>
      </c>
      <c r="B831" s="192" t="n">
        <v>36373</v>
      </c>
      <c r="C831" s="308" t="n">
        <f aca="false">IF(B831&lt;&gt;"",MONTH(B831),0)</f>
        <v>8</v>
      </c>
      <c r="D831" s="209" t="n">
        <v>262000</v>
      </c>
    </row>
    <row r="832" customFormat="false" ht="11.25" hidden="false" customHeight="false" outlineLevel="0" collapsed="false">
      <c r="A832" s="199" t="n">
        <v>36374</v>
      </c>
      <c r="B832" s="192" t="n">
        <v>36374</v>
      </c>
      <c r="C832" s="308" t="n">
        <f aca="false">IF(B832&lt;&gt;"",MONTH(B832),0)</f>
        <v>8</v>
      </c>
      <c r="D832" s="209" t="n">
        <v>251000</v>
      </c>
    </row>
    <row r="833" customFormat="false" ht="11.25" hidden="false" customHeight="false" outlineLevel="0" collapsed="false">
      <c r="A833" s="199" t="n">
        <v>36375</v>
      </c>
      <c r="B833" s="192" t="n">
        <v>36375</v>
      </c>
      <c r="C833" s="308" t="n">
        <f aca="false">IF(B833&lt;&gt;"",MONTH(B833),0)</f>
        <v>8</v>
      </c>
      <c r="D833" s="209" t="n">
        <v>271000</v>
      </c>
    </row>
    <row r="834" customFormat="false" ht="11.25" hidden="false" customHeight="false" outlineLevel="0" collapsed="false">
      <c r="A834" s="199" t="n">
        <v>36376</v>
      </c>
      <c r="B834" s="192" t="n">
        <v>36376</v>
      </c>
      <c r="C834" s="308" t="n">
        <f aca="false">IF(B834&lt;&gt;"",MONTH(B834),0)</f>
        <v>8</v>
      </c>
      <c r="D834" s="209" t="n">
        <v>272000</v>
      </c>
    </row>
    <row r="835" customFormat="false" ht="11.25" hidden="false" customHeight="false" outlineLevel="0" collapsed="false">
      <c r="A835" s="199" t="n">
        <v>36377</v>
      </c>
      <c r="B835" s="192" t="n">
        <v>36377</v>
      </c>
      <c r="C835" s="308" t="n">
        <f aca="false">IF(B835&lt;&gt;"",MONTH(B835),0)</f>
        <v>8</v>
      </c>
      <c r="D835" s="209" t="n">
        <v>270000</v>
      </c>
    </row>
    <row r="836" customFormat="false" ht="11.25" hidden="false" customHeight="false" outlineLevel="0" collapsed="false">
      <c r="A836" s="199" t="n">
        <v>36378</v>
      </c>
      <c r="B836" s="192" t="n">
        <v>36378</v>
      </c>
      <c r="C836" s="308" t="n">
        <f aca="false">IF(B836&lt;&gt;"",MONTH(B836),0)</f>
        <v>8</v>
      </c>
      <c r="D836" s="209" t="n">
        <v>277000</v>
      </c>
    </row>
    <row r="837" customFormat="false" ht="11.25" hidden="false" customHeight="false" outlineLevel="0" collapsed="false">
      <c r="A837" s="199" t="n">
        <v>36379</v>
      </c>
      <c r="B837" s="192" t="n">
        <v>36379</v>
      </c>
      <c r="C837" s="308" t="n">
        <f aca="false">IF(B837&lt;&gt;"",MONTH(B837),0)</f>
        <v>8</v>
      </c>
      <c r="D837" s="209" t="n">
        <v>273000</v>
      </c>
    </row>
    <row r="838" customFormat="false" ht="11.25" hidden="false" customHeight="false" outlineLevel="0" collapsed="false">
      <c r="A838" s="199" t="n">
        <v>36380</v>
      </c>
      <c r="B838" s="192" t="n">
        <v>36380</v>
      </c>
      <c r="C838" s="308" t="n">
        <f aca="false">IF(B838&lt;&gt;"",MONTH(B838),0)</f>
        <v>8</v>
      </c>
      <c r="D838" s="209" t="n">
        <v>280000</v>
      </c>
    </row>
    <row r="839" customFormat="false" ht="11.25" hidden="false" customHeight="false" outlineLevel="0" collapsed="false">
      <c r="A839" s="199" t="n">
        <v>36381</v>
      </c>
      <c r="B839" s="192" t="n">
        <v>36381</v>
      </c>
      <c r="C839" s="308" t="n">
        <f aca="false">IF(B839&lt;&gt;"",MONTH(B839),0)</f>
        <v>8</v>
      </c>
      <c r="D839" s="209" t="n">
        <v>271000</v>
      </c>
    </row>
    <row r="840" customFormat="false" ht="11.25" hidden="false" customHeight="false" outlineLevel="0" collapsed="false">
      <c r="A840" s="199" t="n">
        <v>36382</v>
      </c>
      <c r="B840" s="192" t="n">
        <v>36382</v>
      </c>
      <c r="C840" s="308" t="n">
        <f aca="false">IF(B840&lt;&gt;"",MONTH(B840),0)</f>
        <v>8</v>
      </c>
      <c r="D840" s="209" t="n">
        <v>268000</v>
      </c>
    </row>
    <row r="841" customFormat="false" ht="11.25" hidden="false" customHeight="false" outlineLevel="0" collapsed="false">
      <c r="A841" s="199" t="n">
        <v>36383</v>
      </c>
      <c r="B841" s="192" t="n">
        <v>36383</v>
      </c>
      <c r="C841" s="308" t="n">
        <f aca="false">IF(B841&lt;&gt;"",MONTH(B841),0)</f>
        <v>8</v>
      </c>
      <c r="D841" s="209" t="n">
        <v>273000</v>
      </c>
    </row>
    <row r="842" customFormat="false" ht="11.25" hidden="false" customHeight="false" outlineLevel="0" collapsed="false">
      <c r="A842" s="199" t="n">
        <v>36384</v>
      </c>
      <c r="B842" s="192" t="n">
        <v>36384</v>
      </c>
      <c r="C842" s="308" t="n">
        <f aca="false">IF(B842&lt;&gt;"",MONTH(B842),0)</f>
        <v>8</v>
      </c>
      <c r="D842" s="209" t="n">
        <v>282000</v>
      </c>
    </row>
    <row r="843" customFormat="false" ht="11.25" hidden="false" customHeight="false" outlineLevel="0" collapsed="false">
      <c r="A843" s="199" t="n">
        <v>36385</v>
      </c>
      <c r="B843" s="192" t="n">
        <v>36385</v>
      </c>
      <c r="C843" s="308" t="n">
        <f aca="false">IF(B843&lt;&gt;"",MONTH(B843),0)</f>
        <v>8</v>
      </c>
      <c r="D843" s="209" t="n">
        <v>289000</v>
      </c>
    </row>
    <row r="844" customFormat="false" ht="11.25" hidden="false" customHeight="false" outlineLevel="0" collapsed="false">
      <c r="A844" s="199" t="n">
        <v>36386</v>
      </c>
      <c r="B844" s="192" t="n">
        <v>36386</v>
      </c>
      <c r="C844" s="308" t="n">
        <f aca="false">IF(B844&lt;&gt;"",MONTH(B844),0)</f>
        <v>8</v>
      </c>
      <c r="D844" s="209" t="n">
        <v>270000</v>
      </c>
    </row>
    <row r="845" customFormat="false" ht="11.25" hidden="false" customHeight="false" outlineLevel="0" collapsed="false">
      <c r="A845" s="199" t="n">
        <v>36387</v>
      </c>
      <c r="B845" s="192" t="n">
        <v>36387</v>
      </c>
      <c r="C845" s="308" t="n">
        <f aca="false">IF(B845&lt;&gt;"",MONTH(B845),0)</f>
        <v>8</v>
      </c>
      <c r="D845" s="209" t="n">
        <v>260000</v>
      </c>
    </row>
    <row r="846" customFormat="false" ht="11.25" hidden="false" customHeight="false" outlineLevel="0" collapsed="false">
      <c r="A846" s="199" t="n">
        <v>36388</v>
      </c>
      <c r="B846" s="192" t="n">
        <v>36388</v>
      </c>
      <c r="C846" s="308" t="n">
        <f aca="false">IF(B846&lt;&gt;"",MONTH(B846),0)</f>
        <v>8</v>
      </c>
      <c r="D846" s="209" t="n">
        <v>237000</v>
      </c>
    </row>
    <row r="847" customFormat="false" ht="11.25" hidden="false" customHeight="false" outlineLevel="0" collapsed="false">
      <c r="A847" s="199" t="n">
        <v>36389</v>
      </c>
      <c r="B847" s="192" t="n">
        <v>36389</v>
      </c>
      <c r="C847" s="308" t="n">
        <f aca="false">IF(B847&lt;&gt;"",MONTH(B847),0)</f>
        <v>8</v>
      </c>
      <c r="D847" s="209" t="n">
        <v>258000</v>
      </c>
    </row>
    <row r="848" customFormat="false" ht="11.25" hidden="false" customHeight="false" outlineLevel="0" collapsed="false">
      <c r="A848" s="199" t="n">
        <v>36390</v>
      </c>
      <c r="B848" s="192" t="n">
        <v>36390</v>
      </c>
      <c r="C848" s="308" t="n">
        <f aca="false">IF(B848&lt;&gt;"",MONTH(B848),0)</f>
        <v>8</v>
      </c>
      <c r="D848" s="209" t="n">
        <v>275000</v>
      </c>
    </row>
    <row r="849" customFormat="false" ht="11.25" hidden="false" customHeight="false" outlineLevel="0" collapsed="false">
      <c r="A849" s="199" t="n">
        <v>36391</v>
      </c>
      <c r="B849" s="192" t="n">
        <v>36391</v>
      </c>
      <c r="C849" s="308" t="n">
        <f aca="false">IF(B849&lt;&gt;"",MONTH(B849),0)</f>
        <v>8</v>
      </c>
      <c r="D849" s="209" t="n">
        <v>284000</v>
      </c>
    </row>
    <row r="850" customFormat="false" ht="11.25" hidden="false" customHeight="false" outlineLevel="0" collapsed="false">
      <c r="A850" s="199" t="n">
        <v>36392</v>
      </c>
      <c r="B850" s="192" t="n">
        <v>36392</v>
      </c>
      <c r="C850" s="308" t="n">
        <f aca="false">IF(B850&lt;&gt;"",MONTH(B850),0)</f>
        <v>8</v>
      </c>
      <c r="D850" s="209" t="n">
        <v>290000</v>
      </c>
    </row>
    <row r="851" customFormat="false" ht="11.25" hidden="false" customHeight="false" outlineLevel="0" collapsed="false">
      <c r="A851" s="199" t="n">
        <v>36393</v>
      </c>
      <c r="B851" s="192" t="n">
        <v>36393</v>
      </c>
      <c r="C851" s="308" t="n">
        <f aca="false">IF(B851&lt;&gt;"",MONTH(B851),0)</f>
        <v>8</v>
      </c>
      <c r="D851" s="209" t="n">
        <v>279000</v>
      </c>
    </row>
    <row r="852" customFormat="false" ht="11.25" hidden="false" customHeight="false" outlineLevel="0" collapsed="false">
      <c r="A852" s="199" t="n">
        <v>36394</v>
      </c>
      <c r="B852" s="192" t="n">
        <v>36394</v>
      </c>
      <c r="C852" s="308" t="n">
        <f aca="false">IF(B852&lt;&gt;"",MONTH(B852),0)</f>
        <v>8</v>
      </c>
      <c r="D852" s="209" t="n">
        <v>279000</v>
      </c>
    </row>
    <row r="853" customFormat="false" ht="11.25" hidden="false" customHeight="false" outlineLevel="0" collapsed="false">
      <c r="A853" s="199" t="n">
        <v>36395</v>
      </c>
      <c r="B853" s="192" t="n">
        <v>36395</v>
      </c>
      <c r="C853" s="308" t="n">
        <f aca="false">IF(B853&lt;&gt;"",MONTH(B853),0)</f>
        <v>8</v>
      </c>
      <c r="D853" s="209" t="n">
        <v>270000</v>
      </c>
    </row>
    <row r="854" customFormat="false" ht="11.25" hidden="false" customHeight="false" outlineLevel="0" collapsed="false">
      <c r="A854" s="199" t="n">
        <v>36396</v>
      </c>
      <c r="B854" s="192" t="n">
        <v>36396</v>
      </c>
      <c r="C854" s="308" t="n">
        <f aca="false">IF(B854&lt;&gt;"",MONTH(B854),0)</f>
        <v>8</v>
      </c>
      <c r="D854" s="3" t="n">
        <f aca="false">VLOOKUP($B854,data!$A$6:$M$15000,6)</f>
        <v>280000</v>
      </c>
    </row>
    <row r="855" customFormat="false" ht="11.25" hidden="false" customHeight="false" outlineLevel="0" collapsed="false">
      <c r="A855" s="199" t="n">
        <v>36397</v>
      </c>
      <c r="B855" s="192" t="n">
        <v>36397</v>
      </c>
      <c r="C855" s="308" t="n">
        <f aca="false">IF(B855&lt;&gt;"",MONTH(B855),0)</f>
        <v>8</v>
      </c>
      <c r="D855" s="3" t="n">
        <f aca="false">VLOOKUP($B855,data!$A$6:$M$15000,6)</f>
        <v>225000</v>
      </c>
    </row>
    <row r="856" customFormat="false" ht="11.25" hidden="false" customHeight="false" outlineLevel="0" collapsed="false">
      <c r="A856" s="199" t="n">
        <v>36398</v>
      </c>
      <c r="B856" s="192" t="n">
        <v>36398</v>
      </c>
      <c r="C856" s="308" t="n">
        <f aca="false">IF(B856&lt;&gt;"",MONTH(B856),0)</f>
        <v>8</v>
      </c>
      <c r="D856" s="3" t="n">
        <f aca="false">VLOOKUP($B856,data!$A$6:$M$15000,6)</f>
        <v>242000</v>
      </c>
    </row>
    <row r="857" customFormat="false" ht="11.25" hidden="false" customHeight="false" outlineLevel="0" collapsed="false">
      <c r="A857" s="199" t="n">
        <v>36399</v>
      </c>
      <c r="B857" s="192" t="n">
        <v>36399</v>
      </c>
      <c r="C857" s="308" t="n">
        <f aca="false">IF(B857&lt;&gt;"",MONTH(B857),0)</f>
        <v>8</v>
      </c>
      <c r="D857" s="3" t="n">
        <f aca="false">VLOOKUP($B857,data!$A$6:$M$15000,6)</f>
        <v>231000</v>
      </c>
    </row>
    <row r="858" customFormat="false" ht="11.25" hidden="false" customHeight="false" outlineLevel="0" collapsed="false">
      <c r="A858" s="199" t="n">
        <v>36400</v>
      </c>
      <c r="B858" s="192" t="n">
        <v>36400</v>
      </c>
      <c r="C858" s="308" t="n">
        <f aca="false">IF(B858&lt;&gt;"",MONTH(B858),0)</f>
        <v>8</v>
      </c>
      <c r="D858" s="3" t="n">
        <f aca="false">VLOOKUP($B858,data!$A$6:$M$15000,6)</f>
        <v>250000</v>
      </c>
    </row>
    <row r="859" customFormat="false" ht="11.25" hidden="false" customHeight="false" outlineLevel="0" collapsed="false">
      <c r="A859" s="199" t="n">
        <v>36401</v>
      </c>
      <c r="B859" s="192" t="n">
        <v>36401</v>
      </c>
      <c r="C859" s="308" t="n">
        <f aca="false">IF(B859&lt;&gt;"",MONTH(B859),0)</f>
        <v>8</v>
      </c>
      <c r="D859" s="3" t="n">
        <f aca="false">VLOOKUP($B859,data!$A$6:$M$15000,6)</f>
        <v>270000</v>
      </c>
    </row>
    <row r="860" customFormat="false" ht="11.25" hidden="false" customHeight="false" outlineLevel="0" collapsed="false">
      <c r="A860" s="199" t="n">
        <v>36402</v>
      </c>
      <c r="B860" s="192" t="n">
        <v>36402</v>
      </c>
      <c r="C860" s="308" t="n">
        <f aca="false">IF(B860&lt;&gt;"",MONTH(B860),0)</f>
        <v>8</v>
      </c>
      <c r="D860" s="3" t="n">
        <f aca="false">VLOOKUP($B860,data!$A$6:$M$15000,6)</f>
        <v>272000</v>
      </c>
    </row>
    <row r="861" customFormat="false" ht="11.25" hidden="false" customHeight="false" outlineLevel="0" collapsed="false">
      <c r="A861" s="199" t="n">
        <v>36403</v>
      </c>
      <c r="B861" s="192" t="n">
        <v>36403</v>
      </c>
      <c r="C861" s="308" t="n">
        <f aca="false">IF(B861&lt;&gt;"",MONTH(B861),0)</f>
        <v>8</v>
      </c>
      <c r="D861" s="3" t="n">
        <f aca="false">VLOOKUP($B861,data!$A$6:$M$15000,6)</f>
        <v>284000</v>
      </c>
    </row>
    <row r="862" customFormat="false" ht="11.25" hidden="false" customHeight="false" outlineLevel="0" collapsed="false">
      <c r="A862" s="199" t="n">
        <v>36404</v>
      </c>
      <c r="B862" s="192" t="n">
        <v>36404</v>
      </c>
      <c r="C862" s="308" t="n">
        <f aca="false">IF(B862&lt;&gt;"",MONTH(B862),0)</f>
        <v>9</v>
      </c>
      <c r="D862" s="3" t="n">
        <f aca="false">VLOOKUP($B862,data!$A$6:$M$15000,6)</f>
        <v>288000</v>
      </c>
    </row>
    <row r="863" customFormat="false" ht="11.25" hidden="false" customHeight="false" outlineLevel="0" collapsed="false">
      <c r="A863" s="199" t="n">
        <v>36405</v>
      </c>
      <c r="B863" s="192" t="n">
        <v>36405</v>
      </c>
      <c r="C863" s="308" t="n">
        <f aca="false">IF(B863&lt;&gt;"",MONTH(B863),0)</f>
        <v>9</v>
      </c>
      <c r="D863" s="3" t="n">
        <f aca="false">VLOOKUP($B863,data!$A$6:$M$15000,6)</f>
        <v>237000</v>
      </c>
    </row>
    <row r="864" customFormat="false" ht="11.25" hidden="false" customHeight="false" outlineLevel="0" collapsed="false">
      <c r="A864" s="199" t="n">
        <v>36406</v>
      </c>
      <c r="B864" s="192" t="n">
        <v>36406</v>
      </c>
      <c r="C864" s="308" t="n">
        <f aca="false">IF(B864&lt;&gt;"",MONTH(B864),0)</f>
        <v>9</v>
      </c>
      <c r="D864" s="3" t="n">
        <f aca="false">VLOOKUP($B864,data!$A$6:$M$15000,6)</f>
        <v>266000</v>
      </c>
    </row>
    <row r="865" customFormat="false" ht="11.25" hidden="false" customHeight="false" outlineLevel="0" collapsed="false">
      <c r="A865" s="199" t="n">
        <v>36407</v>
      </c>
      <c r="B865" s="192" t="n">
        <v>36407</v>
      </c>
      <c r="C865" s="308" t="n">
        <f aca="false">IF(B865&lt;&gt;"",MONTH(B865),0)</f>
        <v>9</v>
      </c>
      <c r="D865" s="3" t="n">
        <f aca="false">VLOOKUP($B865,data!$A$6:$M$15000,6)</f>
        <v>231000</v>
      </c>
    </row>
    <row r="866" customFormat="false" ht="11.25" hidden="false" customHeight="false" outlineLevel="0" collapsed="false">
      <c r="A866" s="199" t="n">
        <v>36408</v>
      </c>
      <c r="B866" s="192" t="n">
        <v>36408</v>
      </c>
      <c r="C866" s="308" t="n">
        <f aca="false">IF(B866&lt;&gt;"",MONTH(B866),0)</f>
        <v>9</v>
      </c>
      <c r="D866" s="3" t="n">
        <f aca="false">VLOOKUP($B866,data!$A$6:$M$15000,6)</f>
        <v>221000</v>
      </c>
    </row>
    <row r="867" customFormat="false" ht="11.25" hidden="false" customHeight="false" outlineLevel="0" collapsed="false">
      <c r="A867" s="199" t="n">
        <v>36409</v>
      </c>
      <c r="B867" s="192" t="n">
        <v>36409</v>
      </c>
      <c r="C867" s="308" t="n">
        <f aca="false">IF(B867&lt;&gt;"",MONTH(B867),0)</f>
        <v>9</v>
      </c>
      <c r="D867" s="3" t="n">
        <f aca="false">VLOOKUP($B867,data!$A$6:$M$15000,6)</f>
        <v>225000</v>
      </c>
    </row>
    <row r="868" customFormat="false" ht="11.25" hidden="false" customHeight="false" outlineLevel="0" collapsed="false">
      <c r="A868" s="199" t="n">
        <v>36410</v>
      </c>
      <c r="B868" s="192" t="n">
        <v>36410</v>
      </c>
      <c r="C868" s="308" t="n">
        <f aca="false">IF(B868&lt;&gt;"",MONTH(B868),0)</f>
        <v>9</v>
      </c>
      <c r="D868" s="3" t="n">
        <f aca="false">VLOOKUP($B868,data!$A$6:$M$15000,6)</f>
        <v>240000</v>
      </c>
    </row>
    <row r="869" customFormat="false" ht="11.25" hidden="false" customHeight="false" outlineLevel="0" collapsed="false">
      <c r="A869" s="199" t="n">
        <v>36411</v>
      </c>
      <c r="B869" s="192" t="n">
        <v>36411</v>
      </c>
      <c r="C869" s="308" t="n">
        <f aca="false">IF(B869&lt;&gt;"",MONTH(B869),0)</f>
        <v>9</v>
      </c>
      <c r="D869" s="3" t="n">
        <f aca="false">VLOOKUP($B869,data!$A$6:$M$15000,6)</f>
        <v>236000</v>
      </c>
    </row>
    <row r="870" customFormat="false" ht="11.25" hidden="false" customHeight="false" outlineLevel="0" collapsed="false">
      <c r="A870" s="199" t="n">
        <v>36412</v>
      </c>
      <c r="B870" s="192" t="n">
        <v>36412</v>
      </c>
      <c r="C870" s="308" t="n">
        <f aca="false">IF(B870&lt;&gt;"",MONTH(B870),0)</f>
        <v>9</v>
      </c>
      <c r="D870" s="3" t="n">
        <f aca="false">VLOOKUP($B870,data!$A$6:$M$15000,6)</f>
        <v>243000</v>
      </c>
    </row>
    <row r="871" customFormat="false" ht="11.25" hidden="false" customHeight="false" outlineLevel="0" collapsed="false">
      <c r="A871" s="199" t="n">
        <v>36413</v>
      </c>
      <c r="B871" s="192" t="n">
        <v>36413</v>
      </c>
      <c r="C871" s="308" t="n">
        <f aca="false">IF(B871&lt;&gt;"",MONTH(B871),0)</f>
        <v>9</v>
      </c>
      <c r="D871" s="3" t="n">
        <f aca="false">VLOOKUP($B871,data!$A$6:$M$15000,6)</f>
        <v>215000</v>
      </c>
    </row>
    <row r="872" customFormat="false" ht="11.25" hidden="false" customHeight="false" outlineLevel="0" collapsed="false">
      <c r="A872" s="199" t="n">
        <v>36414</v>
      </c>
      <c r="B872" s="192" t="n">
        <v>36414</v>
      </c>
      <c r="C872" s="308" t="n">
        <f aca="false">IF(B872&lt;&gt;"",MONTH(B872),0)</f>
        <v>9</v>
      </c>
      <c r="D872" s="3" t="n">
        <f aca="false">VLOOKUP($B872,data!$A$6:$M$15000,6)</f>
        <v>277000</v>
      </c>
    </row>
    <row r="873" customFormat="false" ht="11.25" hidden="false" customHeight="false" outlineLevel="0" collapsed="false">
      <c r="A873" s="199" t="n">
        <v>36415</v>
      </c>
      <c r="B873" s="192" t="n">
        <v>36415</v>
      </c>
      <c r="C873" s="308" t="n">
        <f aca="false">IF(B873&lt;&gt;"",MONTH(B873),0)</f>
        <v>9</v>
      </c>
      <c r="D873" s="3" t="n">
        <f aca="false">VLOOKUP($B873,data!$A$6:$M$15000,6)</f>
        <v>228000</v>
      </c>
    </row>
    <row r="874" customFormat="false" ht="11.25" hidden="false" customHeight="false" outlineLevel="0" collapsed="false">
      <c r="A874" s="199" t="n">
        <v>36416</v>
      </c>
      <c r="B874" s="192" t="n">
        <v>36416</v>
      </c>
      <c r="C874" s="308" t="n">
        <f aca="false">IF(B874&lt;&gt;"",MONTH(B874),0)</f>
        <v>9</v>
      </c>
      <c r="D874" s="3" t="n">
        <f aca="false">VLOOKUP($B874,data!$A$6:$M$15000,6)</f>
        <v>252000</v>
      </c>
    </row>
    <row r="875" customFormat="false" ht="11.25" hidden="false" customHeight="false" outlineLevel="0" collapsed="false">
      <c r="A875" s="199" t="n">
        <v>36417</v>
      </c>
      <c r="B875" s="192" t="n">
        <v>36417</v>
      </c>
      <c r="C875" s="308" t="n">
        <f aca="false">IF(B875&lt;&gt;"",MONTH(B875),0)</f>
        <v>9</v>
      </c>
      <c r="D875" s="3" t="n">
        <f aca="false">VLOOKUP($B875,data!$A$6:$M$15000,6)</f>
        <v>257000</v>
      </c>
    </row>
    <row r="876" customFormat="false" ht="11.25" hidden="false" customHeight="false" outlineLevel="0" collapsed="false">
      <c r="A876" s="199" t="n">
        <v>36418</v>
      </c>
      <c r="B876" s="192" t="n">
        <v>36418</v>
      </c>
      <c r="C876" s="308" t="n">
        <f aca="false">IF(B876&lt;&gt;"",MONTH(B876),0)</f>
        <v>9</v>
      </c>
      <c r="D876" s="3" t="n">
        <f aca="false">VLOOKUP($B876,data!$A$6:$M$15000,6)</f>
        <v>284000</v>
      </c>
    </row>
    <row r="877" customFormat="false" ht="11.25" hidden="false" customHeight="false" outlineLevel="0" collapsed="false">
      <c r="A877" s="199" t="n">
        <v>36419</v>
      </c>
      <c r="B877" s="192" t="n">
        <v>36419</v>
      </c>
      <c r="C877" s="308" t="n">
        <f aca="false">IF(B877&lt;&gt;"",MONTH(B877),0)</f>
        <v>9</v>
      </c>
      <c r="D877" s="3" t="n">
        <f aca="false">VLOOKUP($B877,data!$A$6:$M$15000,6)</f>
        <v>276000</v>
      </c>
    </row>
    <row r="878" customFormat="false" ht="11.25" hidden="false" customHeight="false" outlineLevel="0" collapsed="false">
      <c r="A878" s="199" t="n">
        <v>36420</v>
      </c>
      <c r="B878" s="192" t="n">
        <v>36420</v>
      </c>
      <c r="C878" s="308" t="n">
        <f aca="false">IF(B878&lt;&gt;"",MONTH(B878),0)</f>
        <v>9</v>
      </c>
      <c r="D878" s="3" t="n">
        <f aca="false">VLOOKUP($B878,data!$A$6:$M$15000,6)</f>
        <v>265000</v>
      </c>
    </row>
    <row r="879" customFormat="false" ht="11.25" hidden="false" customHeight="false" outlineLevel="0" collapsed="false">
      <c r="A879" s="199" t="n">
        <v>36421</v>
      </c>
      <c r="B879" s="192" t="n">
        <v>36421</v>
      </c>
      <c r="C879" s="308" t="n">
        <f aca="false">IF(B879&lt;&gt;"",MONTH(B879),0)</f>
        <v>9</v>
      </c>
      <c r="D879" s="3" t="n">
        <f aca="false">VLOOKUP($B879,data!$A$6:$M$15000,6)</f>
        <v>238000</v>
      </c>
    </row>
    <row r="880" customFormat="false" ht="11.25" hidden="false" customHeight="false" outlineLevel="0" collapsed="false">
      <c r="A880" s="199" t="n">
        <v>36422</v>
      </c>
      <c r="B880" s="192" t="n">
        <v>36422</v>
      </c>
      <c r="C880" s="308" t="n">
        <f aca="false">IF(B880&lt;&gt;"",MONTH(B880),0)</f>
        <v>9</v>
      </c>
      <c r="D880" s="3" t="n">
        <f aca="false">VLOOKUP($B880,data!$A$6:$M$15000,6)</f>
        <v>228000</v>
      </c>
    </row>
    <row r="881" customFormat="false" ht="11.25" hidden="false" customHeight="false" outlineLevel="0" collapsed="false">
      <c r="A881" s="199" t="n">
        <v>36423</v>
      </c>
      <c r="B881" s="192" t="n">
        <v>36423</v>
      </c>
      <c r="C881" s="308" t="n">
        <f aca="false">IF(B881&lt;&gt;"",MONTH(B881),0)</f>
        <v>9</v>
      </c>
      <c r="D881" s="3" t="n">
        <f aca="false">VLOOKUP($B881,data!$A$6:$M$15000,6)</f>
        <v>244000</v>
      </c>
    </row>
    <row r="882" customFormat="false" ht="11.25" hidden="false" customHeight="false" outlineLevel="0" collapsed="false">
      <c r="A882" s="199" t="n">
        <v>36424</v>
      </c>
      <c r="B882" s="192" t="n">
        <v>36424</v>
      </c>
      <c r="C882" s="308" t="n">
        <f aca="false">IF(B882&lt;&gt;"",MONTH(B882),0)</f>
        <v>9</v>
      </c>
      <c r="D882" s="3" t="n">
        <f aca="false">VLOOKUP($B882,data!$A$6:$M$15000,6)</f>
        <v>239000</v>
      </c>
    </row>
    <row r="883" customFormat="false" ht="11.25" hidden="false" customHeight="false" outlineLevel="0" collapsed="false">
      <c r="A883" s="199" t="n">
        <v>36425</v>
      </c>
      <c r="B883" s="192" t="n">
        <v>36425</v>
      </c>
      <c r="C883" s="308" t="n">
        <f aca="false">IF(B883&lt;&gt;"",MONTH(B883),0)</f>
        <v>9</v>
      </c>
      <c r="D883" s="3" t="n">
        <f aca="false">VLOOKUP($B883,data!$A$6:$M$15000,6)</f>
        <v>295000</v>
      </c>
    </row>
    <row r="884" customFormat="false" ht="11.25" hidden="false" customHeight="false" outlineLevel="0" collapsed="false">
      <c r="A884" s="199" t="n">
        <v>36426</v>
      </c>
      <c r="B884" s="192" t="n">
        <v>36426</v>
      </c>
      <c r="C884" s="308" t="n">
        <f aca="false">IF(B884&lt;&gt;"",MONTH(B884),0)</f>
        <v>9</v>
      </c>
      <c r="D884" s="3" t="n">
        <f aca="false">VLOOKUP($B884,data!$A$6:$M$15000,6)</f>
        <v>309000</v>
      </c>
    </row>
    <row r="885" customFormat="false" ht="11.25" hidden="false" customHeight="false" outlineLevel="0" collapsed="false">
      <c r="A885" s="199" t="n">
        <v>36427</v>
      </c>
      <c r="B885" s="192" t="n">
        <v>36427</v>
      </c>
      <c r="C885" s="308" t="n">
        <f aca="false">IF(B885&lt;&gt;"",MONTH(B885),0)</f>
        <v>9</v>
      </c>
      <c r="D885" s="3" t="n">
        <f aca="false">VLOOKUP($B885,data!$A$6:$M$15000,6)</f>
        <v>259000</v>
      </c>
    </row>
    <row r="886" customFormat="false" ht="11.25" hidden="false" customHeight="false" outlineLevel="0" collapsed="false">
      <c r="A886" s="199" t="n">
        <v>36428</v>
      </c>
      <c r="B886" s="192" t="n">
        <v>36428</v>
      </c>
      <c r="C886" s="308" t="n">
        <f aca="false">IF(B886&lt;&gt;"",MONTH(B886),0)</f>
        <v>9</v>
      </c>
      <c r="D886" s="3" t="n">
        <f aca="false">VLOOKUP($B886,data!$A$6:$M$15000,6)</f>
        <v>274000</v>
      </c>
    </row>
    <row r="887" customFormat="false" ht="11.25" hidden="false" customHeight="false" outlineLevel="0" collapsed="false">
      <c r="A887" s="199" t="n">
        <v>36429</v>
      </c>
      <c r="B887" s="192" t="n">
        <v>36429</v>
      </c>
      <c r="C887" s="308" t="n">
        <f aca="false">IF(B887&lt;&gt;"",MONTH(B887),0)</f>
        <v>9</v>
      </c>
      <c r="D887" s="3" t="n">
        <f aca="false">VLOOKUP($B887,data!$A$6:$M$15000,6)</f>
        <v>262000</v>
      </c>
    </row>
    <row r="888" customFormat="false" ht="11.25" hidden="false" customHeight="false" outlineLevel="0" collapsed="false">
      <c r="A888" s="199" t="n">
        <v>36430</v>
      </c>
      <c r="B888" s="192" t="n">
        <v>36430</v>
      </c>
      <c r="C888" s="308" t="n">
        <f aca="false">IF(B888&lt;&gt;"",MONTH(B888),0)</f>
        <v>9</v>
      </c>
      <c r="D888" s="3" t="n">
        <f aca="false">VLOOKUP($B888,data!$A$6:$M$15000,6)</f>
        <v>267000</v>
      </c>
    </row>
    <row r="889" customFormat="false" ht="11.25" hidden="false" customHeight="false" outlineLevel="0" collapsed="false">
      <c r="A889" s="199" t="n">
        <v>36431</v>
      </c>
      <c r="B889" s="192" t="n">
        <v>36431</v>
      </c>
      <c r="C889" s="308" t="n">
        <f aca="false">IF(B889&lt;&gt;"",MONTH(B889),0)</f>
        <v>9</v>
      </c>
      <c r="D889" s="3" t="n">
        <f aca="false">VLOOKUP($B889,data!$A$6:$M$15000,6)</f>
        <v>262000</v>
      </c>
    </row>
    <row r="890" customFormat="false" ht="11.25" hidden="false" customHeight="false" outlineLevel="0" collapsed="false">
      <c r="A890" s="199" t="n">
        <v>36432</v>
      </c>
      <c r="B890" s="192" t="n">
        <v>36432</v>
      </c>
      <c r="C890" s="308" t="n">
        <f aca="false">IF(B890&lt;&gt;"",MONTH(B890),0)</f>
        <v>9</v>
      </c>
      <c r="D890" s="3" t="n">
        <f aca="false">VLOOKUP($B890,data!$A$6:$M$15000,6)</f>
        <v>295000</v>
      </c>
    </row>
    <row r="891" customFormat="false" ht="11.25" hidden="false" customHeight="false" outlineLevel="0" collapsed="false">
      <c r="A891" s="199" t="n">
        <v>36433</v>
      </c>
      <c r="B891" s="192" t="n">
        <v>36433</v>
      </c>
      <c r="C891" s="308" t="n">
        <f aca="false">IF(B891&lt;&gt;"",MONTH(B891),0)</f>
        <v>9</v>
      </c>
      <c r="D891" s="3" t="n">
        <f aca="false">VLOOKUP($B891,data!$A$6:$M$15000,6)</f>
        <v>216000</v>
      </c>
    </row>
    <row r="892" customFormat="false" ht="11.25" hidden="false" customHeight="false" outlineLevel="0" collapsed="false">
      <c r="A892" s="199" t="n">
        <v>36434</v>
      </c>
      <c r="B892" s="192" t="n">
        <v>36434</v>
      </c>
      <c r="C892" s="308" t="n">
        <f aca="false">IF(B892&lt;&gt;"",MONTH(B892),0)</f>
        <v>10</v>
      </c>
      <c r="D892" s="3" t="n">
        <f aca="false">VLOOKUP($B892,data!$A$6:$M$15000,6)</f>
        <v>204000</v>
      </c>
    </row>
    <row r="893" customFormat="false" ht="11.25" hidden="false" customHeight="false" outlineLevel="0" collapsed="false">
      <c r="A893" s="199" t="n">
        <v>36435</v>
      </c>
      <c r="B893" s="192" t="n">
        <v>36435</v>
      </c>
      <c r="C893" s="308" t="n">
        <f aca="false">IF(B893&lt;&gt;"",MONTH(B893),0)</f>
        <v>10</v>
      </c>
      <c r="D893" s="3" t="n">
        <f aca="false">VLOOKUP($B893,data!$A$6:$M$15000,6)</f>
        <v>166000</v>
      </c>
    </row>
    <row r="894" customFormat="false" ht="11.25" hidden="false" customHeight="false" outlineLevel="0" collapsed="false">
      <c r="A894" s="199" t="n">
        <v>36436</v>
      </c>
      <c r="B894" s="192" t="n">
        <v>36436</v>
      </c>
      <c r="C894" s="308" t="n">
        <f aca="false">IF(B894&lt;&gt;"",MONTH(B894),0)</f>
        <v>10</v>
      </c>
      <c r="D894" s="3" t="n">
        <f aca="false">VLOOKUP($B894,data!$A$6:$M$15000,6)</f>
        <v>174000</v>
      </c>
    </row>
    <row r="895" customFormat="false" ht="11.25" hidden="false" customHeight="false" outlineLevel="0" collapsed="false">
      <c r="A895" s="199" t="n">
        <v>36437</v>
      </c>
      <c r="B895" s="192" t="n">
        <v>36437</v>
      </c>
      <c r="C895" s="308" t="n">
        <f aca="false">IF(B895&lt;&gt;"",MONTH(B895),0)</f>
        <v>10</v>
      </c>
      <c r="D895" s="3" t="n">
        <f aca="false">VLOOKUP($B895,data!$A$6:$M$15000,6)</f>
        <v>198000</v>
      </c>
    </row>
    <row r="896" customFormat="false" ht="11.25" hidden="false" customHeight="false" outlineLevel="0" collapsed="false">
      <c r="A896" s="199" t="n">
        <v>36438</v>
      </c>
      <c r="B896" s="192" t="n">
        <v>36438</v>
      </c>
      <c r="C896" s="308" t="n">
        <f aca="false">IF(B896&lt;&gt;"",MONTH(B896),0)</f>
        <v>10</v>
      </c>
      <c r="D896" s="3" t="n">
        <f aca="false">VLOOKUP($B896,data!$A$6:$M$15000,6)</f>
        <v>168000</v>
      </c>
    </row>
    <row r="897" customFormat="false" ht="11.25" hidden="false" customHeight="false" outlineLevel="0" collapsed="false">
      <c r="A897" s="199" t="n">
        <v>36439</v>
      </c>
      <c r="B897" s="192" t="n">
        <v>36439</v>
      </c>
      <c r="C897" s="308" t="n">
        <f aca="false">IF(B897&lt;&gt;"",MONTH(B897),0)</f>
        <v>10</v>
      </c>
      <c r="D897" s="3" t="n">
        <f aca="false">VLOOKUP($B897,data!$A$6:$M$15000,6)</f>
        <v>160000</v>
      </c>
    </row>
    <row r="898" customFormat="false" ht="11.25" hidden="false" customHeight="false" outlineLevel="0" collapsed="false">
      <c r="A898" s="199" t="n">
        <v>36440</v>
      </c>
      <c r="B898" s="192" t="n">
        <v>36440</v>
      </c>
      <c r="C898" s="308" t="n">
        <f aca="false">IF(B898&lt;&gt;"",MONTH(B898),0)</f>
        <v>10</v>
      </c>
      <c r="D898" s="3" t="n">
        <f aca="false">VLOOKUP($B898,data!$A$6:$M$15000,6)</f>
        <v>182000</v>
      </c>
    </row>
    <row r="899" customFormat="false" ht="11.25" hidden="false" customHeight="false" outlineLevel="0" collapsed="false">
      <c r="A899" s="199" t="n">
        <v>36441</v>
      </c>
      <c r="B899" s="192" t="n">
        <v>36441</v>
      </c>
      <c r="C899" s="308" t="n">
        <f aca="false">IF(B899&lt;&gt;"",MONTH(B899),0)</f>
        <v>10</v>
      </c>
      <c r="D899" s="3" t="n">
        <f aca="false">VLOOKUP($B899,data!$A$6:$M$15000,6)</f>
        <v>236000</v>
      </c>
    </row>
    <row r="900" customFormat="false" ht="11.25" hidden="false" customHeight="false" outlineLevel="0" collapsed="false">
      <c r="A900" s="199" t="n">
        <v>36442</v>
      </c>
      <c r="B900" s="192" t="n">
        <v>36442</v>
      </c>
      <c r="C900" s="308" t="n">
        <f aca="false">IF(B900&lt;&gt;"",MONTH(B900),0)</f>
        <v>10</v>
      </c>
      <c r="D900" s="3" t="n">
        <f aca="false">VLOOKUP($B900,data!$A$6:$M$15000,6)</f>
        <v>187000</v>
      </c>
    </row>
    <row r="901" customFormat="false" ht="11.25" hidden="false" customHeight="false" outlineLevel="0" collapsed="false">
      <c r="A901" s="199" t="n">
        <v>36443</v>
      </c>
      <c r="B901" s="192" t="n">
        <v>36443</v>
      </c>
      <c r="C901" s="308" t="n">
        <f aca="false">IF(B901&lt;&gt;"",MONTH(B901),0)</f>
        <v>10</v>
      </c>
      <c r="D901" s="3" t="n">
        <f aca="false">VLOOKUP($B901,data!$A$6:$M$15000,6)</f>
        <v>196000</v>
      </c>
    </row>
    <row r="902" customFormat="false" ht="11.25" hidden="false" customHeight="false" outlineLevel="0" collapsed="false">
      <c r="A902" s="199" t="n">
        <v>36444</v>
      </c>
      <c r="B902" s="192" t="n">
        <v>36444</v>
      </c>
      <c r="C902" s="308" t="n">
        <f aca="false">IF(B902&lt;&gt;"",MONTH(B902),0)</f>
        <v>10</v>
      </c>
      <c r="D902" s="3" t="n">
        <f aca="false">VLOOKUP($B902,data!$A$6:$M$15000,6)</f>
        <v>187000</v>
      </c>
    </row>
    <row r="903" customFormat="false" ht="11.25" hidden="false" customHeight="false" outlineLevel="0" collapsed="false">
      <c r="A903" s="199" t="n">
        <v>36445</v>
      </c>
      <c r="B903" s="192" t="n">
        <v>36445</v>
      </c>
      <c r="C903" s="308" t="n">
        <f aca="false">IF(B903&lt;&gt;"",MONTH(B903),0)</f>
        <v>10</v>
      </c>
      <c r="D903" s="3" t="n">
        <f aca="false">VLOOKUP($B903,data!$A$6:$M$15000,6)</f>
        <v>179000</v>
      </c>
    </row>
    <row r="904" customFormat="false" ht="11.25" hidden="false" customHeight="false" outlineLevel="0" collapsed="false">
      <c r="A904" s="199" t="n">
        <v>36446</v>
      </c>
      <c r="B904" s="192" t="n">
        <v>36446</v>
      </c>
      <c r="C904" s="308" t="n">
        <f aca="false">IF(B904&lt;&gt;"",MONTH(B904),0)</f>
        <v>10</v>
      </c>
      <c r="D904" s="3" t="n">
        <f aca="false">VLOOKUP($B904,data!$A$6:$M$15000,6)</f>
        <v>194000</v>
      </c>
    </row>
    <row r="905" customFormat="false" ht="11.25" hidden="false" customHeight="false" outlineLevel="0" collapsed="false">
      <c r="A905" s="199" t="n">
        <v>36447</v>
      </c>
      <c r="B905" s="192" t="n">
        <v>36447</v>
      </c>
      <c r="C905" s="308" t="n">
        <f aca="false">IF(B905&lt;&gt;"",MONTH(B905),0)</f>
        <v>10</v>
      </c>
      <c r="D905" s="3" t="n">
        <f aca="false">VLOOKUP($B905,data!$A$6:$M$15000,6)</f>
        <v>195000</v>
      </c>
    </row>
    <row r="906" customFormat="false" ht="11.25" hidden="false" customHeight="false" outlineLevel="0" collapsed="false">
      <c r="A906" s="199" t="n">
        <v>36448</v>
      </c>
      <c r="B906" s="192" t="n">
        <v>36448</v>
      </c>
      <c r="C906" s="308" t="n">
        <f aca="false">IF(B906&lt;&gt;"",MONTH(B906),0)</f>
        <v>10</v>
      </c>
      <c r="D906" s="3" t="n">
        <f aca="false">VLOOKUP($B906,data!$A$6:$M$15000,6)</f>
        <v>168000</v>
      </c>
    </row>
    <row r="907" customFormat="false" ht="11.25" hidden="false" customHeight="false" outlineLevel="0" collapsed="false">
      <c r="A907" s="199" t="n">
        <v>36449</v>
      </c>
      <c r="B907" s="192" t="n">
        <v>36449</v>
      </c>
      <c r="C907" s="308" t="n">
        <f aca="false">IF(B907&lt;&gt;"",MONTH(B907),0)</f>
        <v>10</v>
      </c>
      <c r="D907" s="3" t="n">
        <f aca="false">VLOOKUP($B907,data!$A$6:$M$15000,6)</f>
        <v>207000</v>
      </c>
    </row>
    <row r="908" customFormat="false" ht="11.25" hidden="false" customHeight="false" outlineLevel="0" collapsed="false">
      <c r="A908" s="199" t="n">
        <v>36450</v>
      </c>
      <c r="B908" s="192" t="n">
        <v>36450</v>
      </c>
      <c r="C908" s="308" t="n">
        <f aca="false">IF(B908&lt;&gt;"",MONTH(B908),0)</f>
        <v>10</v>
      </c>
      <c r="D908" s="3" t="n">
        <f aca="false">VLOOKUP($B908,data!$A$6:$M$15000,6)</f>
        <v>204000</v>
      </c>
    </row>
    <row r="909" customFormat="false" ht="11.25" hidden="false" customHeight="false" outlineLevel="0" collapsed="false">
      <c r="A909" s="199" t="n">
        <v>36451</v>
      </c>
      <c r="B909" s="192" t="n">
        <v>36451</v>
      </c>
      <c r="C909" s="308" t="n">
        <f aca="false">IF(B909&lt;&gt;"",MONTH(B909),0)</f>
        <v>10</v>
      </c>
      <c r="D909" s="3" t="n">
        <f aca="false">VLOOKUP($B909,data!$A$6:$M$15000,6)</f>
        <v>204000</v>
      </c>
    </row>
    <row r="910" customFormat="false" ht="11.25" hidden="false" customHeight="false" outlineLevel="0" collapsed="false">
      <c r="A910" s="199" t="n">
        <v>36452</v>
      </c>
      <c r="B910" s="192" t="n">
        <v>36452</v>
      </c>
      <c r="C910" s="308" t="n">
        <f aca="false">IF(B910&lt;&gt;"",MONTH(B910),0)</f>
        <v>10</v>
      </c>
      <c r="D910" s="3" t="n">
        <f aca="false">VLOOKUP($B910,data!$A$6:$M$15000,6)</f>
        <v>200000</v>
      </c>
    </row>
    <row r="911" customFormat="false" ht="11.25" hidden="false" customHeight="false" outlineLevel="0" collapsed="false">
      <c r="A911" s="199" t="n">
        <v>36453</v>
      </c>
      <c r="B911" s="192" t="n">
        <v>36453</v>
      </c>
      <c r="C911" s="308" t="n">
        <f aca="false">IF(B911&lt;&gt;"",MONTH(B911),0)</f>
        <v>10</v>
      </c>
      <c r="D911" s="3" t="n">
        <f aca="false">VLOOKUP($B911,data!$A$6:$M$15000,6)</f>
        <v>197000</v>
      </c>
    </row>
    <row r="912" customFormat="false" ht="11.25" hidden="false" customHeight="false" outlineLevel="0" collapsed="false">
      <c r="A912" s="199" t="n">
        <v>36454</v>
      </c>
      <c r="B912" s="192" t="n">
        <v>36454</v>
      </c>
      <c r="C912" s="308" t="n">
        <f aca="false">IF(B912&lt;&gt;"",MONTH(B912),0)</f>
        <v>10</v>
      </c>
      <c r="D912" s="3" t="n">
        <f aca="false">VLOOKUP($B912,data!$A$6:$M$15000,6)</f>
        <v>187000</v>
      </c>
    </row>
    <row r="913" customFormat="false" ht="11.25" hidden="false" customHeight="false" outlineLevel="0" collapsed="false">
      <c r="A913" s="199" t="n">
        <v>36455</v>
      </c>
      <c r="B913" s="192" t="n">
        <v>36455</v>
      </c>
      <c r="C913" s="308" t="n">
        <f aca="false">IF(B913&lt;&gt;"",MONTH(B913),0)</f>
        <v>10</v>
      </c>
      <c r="D913" s="3" t="n">
        <f aca="false">VLOOKUP($B913,data!$A$6:$M$15000,6)</f>
        <v>187000</v>
      </c>
    </row>
    <row r="914" customFormat="false" ht="11.25" hidden="false" customHeight="false" outlineLevel="0" collapsed="false">
      <c r="A914" s="199" t="n">
        <v>36456</v>
      </c>
      <c r="B914" s="192" t="n">
        <v>36456</v>
      </c>
      <c r="C914" s="308" t="n">
        <f aca="false">IF(B914&lt;&gt;"",MONTH(B914),0)</f>
        <v>10</v>
      </c>
      <c r="D914" s="3" t="n">
        <f aca="false">VLOOKUP($B914,data!$A$6:$M$15000,6)</f>
        <v>194000</v>
      </c>
    </row>
    <row r="915" customFormat="false" ht="11.25" hidden="false" customHeight="false" outlineLevel="0" collapsed="false">
      <c r="A915" s="199" t="n">
        <v>36457</v>
      </c>
      <c r="B915" s="192" t="n">
        <v>36457</v>
      </c>
      <c r="C915" s="308" t="n">
        <f aca="false">IF(B915&lt;&gt;"",MONTH(B915),0)</f>
        <v>10</v>
      </c>
      <c r="D915" s="3" t="n">
        <f aca="false">VLOOKUP($B915,data!$A$6:$M$15000,6)</f>
        <v>167000</v>
      </c>
    </row>
    <row r="916" customFormat="false" ht="11.25" hidden="false" customHeight="false" outlineLevel="0" collapsed="false">
      <c r="A916" s="199" t="n">
        <v>36458</v>
      </c>
      <c r="B916" s="192" t="n">
        <v>36458</v>
      </c>
      <c r="C916" s="308" t="n">
        <f aca="false">IF(B916&lt;&gt;"",MONTH(B916),0)</f>
        <v>10</v>
      </c>
      <c r="D916" s="3" t="n">
        <f aca="false">VLOOKUP($B916,data!$A$6:$M$15000,6)</f>
        <v>192000</v>
      </c>
    </row>
    <row r="917" customFormat="false" ht="11.25" hidden="false" customHeight="false" outlineLevel="0" collapsed="false">
      <c r="A917" s="199" t="n">
        <v>36459</v>
      </c>
      <c r="B917" s="192" t="n">
        <v>36459</v>
      </c>
      <c r="C917" s="308" t="n">
        <f aca="false">IF(B917&lt;&gt;"",MONTH(B917),0)</f>
        <v>10</v>
      </c>
      <c r="D917" s="3" t="n">
        <f aca="false">VLOOKUP($B917,data!$A$6:$M$15000,6)</f>
        <v>164000</v>
      </c>
    </row>
    <row r="918" customFormat="false" ht="11.25" hidden="false" customHeight="false" outlineLevel="0" collapsed="false">
      <c r="A918" s="199" t="n">
        <v>36460</v>
      </c>
      <c r="B918" s="192" t="n">
        <v>36460</v>
      </c>
      <c r="C918" s="308" t="n">
        <f aca="false">IF(B918&lt;&gt;"",MONTH(B918),0)</f>
        <v>10</v>
      </c>
      <c r="D918" s="3" t="n">
        <f aca="false">VLOOKUP($B918,data!$A$6:$M$15000,6)</f>
        <v>245000</v>
      </c>
    </row>
    <row r="919" customFormat="false" ht="11.25" hidden="false" customHeight="false" outlineLevel="0" collapsed="false">
      <c r="A919" s="199" t="n">
        <v>36461</v>
      </c>
      <c r="B919" s="192" t="n">
        <v>36461</v>
      </c>
      <c r="C919" s="308" t="n">
        <f aca="false">IF(B919&lt;&gt;"",MONTH(B919),0)</f>
        <v>10</v>
      </c>
      <c r="D919" s="3" t="n">
        <f aca="false">VLOOKUP($B919,data!$A$6:$M$15000,6)</f>
        <v>239000</v>
      </c>
    </row>
    <row r="920" customFormat="false" ht="11.25" hidden="false" customHeight="false" outlineLevel="0" collapsed="false">
      <c r="A920" s="199" t="n">
        <v>36462</v>
      </c>
      <c r="B920" s="192" t="n">
        <v>36462</v>
      </c>
      <c r="C920" s="308" t="n">
        <f aca="false">IF(B920&lt;&gt;"",MONTH(B920),0)</f>
        <v>10</v>
      </c>
      <c r="D920" s="3" t="n">
        <f aca="false">VLOOKUP($B920,data!$A$6:$M$15000,6)</f>
        <v>233000</v>
      </c>
    </row>
    <row r="921" customFormat="false" ht="11.25" hidden="false" customHeight="false" outlineLevel="0" collapsed="false">
      <c r="A921" s="199" t="n">
        <v>36463</v>
      </c>
      <c r="B921" s="192" t="n">
        <v>36463</v>
      </c>
      <c r="C921" s="308" t="n">
        <f aca="false">IF(B921&lt;&gt;"",MONTH(B921),0)</f>
        <v>10</v>
      </c>
      <c r="D921" s="3" t="n">
        <f aca="false">VLOOKUP($B921,data!$A$6:$M$15000,6)</f>
        <v>226000</v>
      </c>
    </row>
    <row r="922" customFormat="false" ht="11.25" hidden="false" customHeight="false" outlineLevel="0" collapsed="false">
      <c r="A922" s="199" t="n">
        <v>36464</v>
      </c>
      <c r="B922" s="192" t="n">
        <v>36464</v>
      </c>
      <c r="C922" s="308" t="n">
        <f aca="false">IF(B922&lt;&gt;"",MONTH(B922),0)</f>
        <v>10</v>
      </c>
      <c r="D922" s="3" t="n">
        <f aca="false">VLOOKUP($B922,data!$A$6:$M$15000,6)</f>
        <v>187000</v>
      </c>
    </row>
    <row r="923" customFormat="false" ht="11.25" hidden="false" customHeight="false" outlineLevel="0" collapsed="false">
      <c r="A923" s="199" t="n">
        <v>36465</v>
      </c>
      <c r="B923" s="192" t="n">
        <v>36465</v>
      </c>
      <c r="C923" s="308" t="n">
        <f aca="false">IF(B923&lt;&gt;"",MONTH(B923),0)</f>
        <v>11</v>
      </c>
      <c r="D923" s="3" t="n">
        <f aca="false">VLOOKUP($B923,data!$A$6:$M$15000,6)</f>
        <v>89000</v>
      </c>
    </row>
    <row r="924" customFormat="false" ht="11.25" hidden="false" customHeight="false" outlineLevel="0" collapsed="false">
      <c r="A924" s="199" t="n">
        <v>36466</v>
      </c>
      <c r="B924" s="192" t="n">
        <v>36466</v>
      </c>
      <c r="C924" s="308" t="n">
        <f aca="false">IF(B924&lt;&gt;"",MONTH(B924),0)</f>
        <v>11</v>
      </c>
      <c r="D924" s="3" t="n">
        <f aca="false">VLOOKUP($B924,data!$A$6:$M$15000,6)</f>
        <v>100000</v>
      </c>
    </row>
    <row r="925" customFormat="false" ht="11.25" hidden="false" customHeight="false" outlineLevel="0" collapsed="false">
      <c r="A925" s="199" t="n">
        <v>36467</v>
      </c>
      <c r="B925" s="192" t="n">
        <v>36467</v>
      </c>
      <c r="C925" s="308" t="n">
        <f aca="false">IF(B925&lt;&gt;"",MONTH(B925),0)</f>
        <v>11</v>
      </c>
      <c r="D925" s="3" t="n">
        <f aca="false">VLOOKUP($B925,data!$A$6:$M$15000,6)</f>
        <v>101000</v>
      </c>
    </row>
    <row r="926" customFormat="false" ht="11.25" hidden="false" customHeight="false" outlineLevel="0" collapsed="false">
      <c r="A926" s="199" t="n">
        <v>36468</v>
      </c>
      <c r="B926" s="192" t="n">
        <v>36468</v>
      </c>
      <c r="C926" s="308" t="n">
        <f aca="false">IF(B926&lt;&gt;"",MONTH(B926),0)</f>
        <v>11</v>
      </c>
      <c r="D926" s="3" t="n">
        <f aca="false">VLOOKUP($B926,data!$A$6:$M$15000,6)</f>
        <v>136000</v>
      </c>
    </row>
    <row r="927" customFormat="false" ht="11.25" hidden="false" customHeight="false" outlineLevel="0" collapsed="false">
      <c r="A927" s="199" t="n">
        <v>36469</v>
      </c>
      <c r="B927" s="192" t="n">
        <v>36469</v>
      </c>
      <c r="C927" s="308" t="n">
        <f aca="false">IF(B927&lt;&gt;"",MONTH(B927),0)</f>
        <v>11</v>
      </c>
      <c r="D927" s="3" t="n">
        <f aca="false">VLOOKUP($B927,data!$A$6:$M$15000,6)</f>
        <v>115000</v>
      </c>
    </row>
    <row r="928" customFormat="false" ht="11.25" hidden="false" customHeight="false" outlineLevel="0" collapsed="false">
      <c r="A928" s="199" t="n">
        <v>36470</v>
      </c>
      <c r="B928" s="192" t="n">
        <v>36470</v>
      </c>
      <c r="C928" s="308" t="n">
        <f aca="false">IF(B928&lt;&gt;"",MONTH(B928),0)</f>
        <v>11</v>
      </c>
      <c r="D928" s="3" t="n">
        <f aca="false">VLOOKUP($B928,data!$A$6:$M$15000,6)</f>
        <v>127000</v>
      </c>
    </row>
    <row r="929" customFormat="false" ht="11.25" hidden="false" customHeight="false" outlineLevel="0" collapsed="false">
      <c r="A929" s="199" t="n">
        <v>36471</v>
      </c>
      <c r="B929" s="192" t="n">
        <v>36471</v>
      </c>
      <c r="C929" s="308" t="n">
        <f aca="false">IF(B929&lt;&gt;"",MONTH(B929),0)</f>
        <v>11</v>
      </c>
      <c r="D929" s="3" t="n">
        <f aca="false">VLOOKUP($B929,data!$A$6:$M$15000,6)</f>
        <v>136000</v>
      </c>
    </row>
    <row r="930" customFormat="false" ht="11.25" hidden="false" customHeight="false" outlineLevel="0" collapsed="false">
      <c r="A930" s="199" t="n">
        <v>36472</v>
      </c>
      <c r="B930" s="192" t="n">
        <v>36472</v>
      </c>
      <c r="C930" s="308" t="n">
        <f aca="false">IF(B930&lt;&gt;"",MONTH(B930),0)</f>
        <v>11</v>
      </c>
      <c r="D930" s="3" t="n">
        <f aca="false">VLOOKUP($B930,data!$A$6:$M$15000,6)</f>
        <v>141000</v>
      </c>
    </row>
    <row r="931" customFormat="false" ht="11.25" hidden="false" customHeight="false" outlineLevel="0" collapsed="false">
      <c r="A931" s="199" t="n">
        <v>36473</v>
      </c>
      <c r="B931" s="192" t="n">
        <v>36473</v>
      </c>
      <c r="C931" s="308" t="n">
        <f aca="false">IF(B931&lt;&gt;"",MONTH(B931),0)</f>
        <v>11</v>
      </c>
      <c r="D931" s="3" t="n">
        <f aca="false">VLOOKUP($B931,data!$A$6:$M$15000,6)</f>
        <v>132000</v>
      </c>
    </row>
    <row r="932" customFormat="false" ht="11.25" hidden="false" customHeight="false" outlineLevel="0" collapsed="false">
      <c r="A932" s="199" t="n">
        <v>36474</v>
      </c>
      <c r="B932" s="192" t="n">
        <v>36474</v>
      </c>
      <c r="C932" s="308" t="n">
        <f aca="false">IF(B932&lt;&gt;"",MONTH(B932),0)</f>
        <v>11</v>
      </c>
      <c r="D932" s="3" t="n">
        <f aca="false">VLOOKUP($B932,data!$A$6:$M$15000,6)</f>
        <v>73000</v>
      </c>
    </row>
    <row r="933" customFormat="false" ht="11.25" hidden="false" customHeight="false" outlineLevel="0" collapsed="false">
      <c r="A933" s="199" t="n">
        <v>36475</v>
      </c>
      <c r="B933" s="192" t="n">
        <v>36475</v>
      </c>
      <c r="C933" s="308" t="n">
        <f aca="false">IF(B933&lt;&gt;"",MONTH(B933),0)</f>
        <v>11</v>
      </c>
      <c r="D933" s="3" t="n">
        <f aca="false">VLOOKUP($B933,data!$A$6:$M$15000,6)</f>
        <v>74000</v>
      </c>
    </row>
    <row r="934" customFormat="false" ht="11.25" hidden="false" customHeight="false" outlineLevel="0" collapsed="false">
      <c r="A934" s="199" t="n">
        <v>36476</v>
      </c>
      <c r="B934" s="192" t="n">
        <v>36476</v>
      </c>
      <c r="C934" s="308" t="n">
        <f aca="false">IF(B934&lt;&gt;"",MONTH(B934),0)</f>
        <v>11</v>
      </c>
      <c r="D934" s="3" t="n">
        <f aca="false">VLOOKUP($B934,data!$A$6:$M$15000,6)</f>
        <v>131000</v>
      </c>
    </row>
    <row r="935" customFormat="false" ht="11.25" hidden="false" customHeight="false" outlineLevel="0" collapsed="false">
      <c r="A935" s="199" t="n">
        <v>36477</v>
      </c>
      <c r="B935" s="192" t="n">
        <v>36477</v>
      </c>
      <c r="C935" s="308" t="n">
        <f aca="false">IF(B935&lt;&gt;"",MONTH(B935),0)</f>
        <v>11</v>
      </c>
      <c r="D935" s="3" t="n">
        <f aca="false">VLOOKUP($B935,data!$A$6:$M$15000,6)</f>
        <v>112000</v>
      </c>
    </row>
    <row r="936" customFormat="false" ht="11.25" hidden="false" customHeight="false" outlineLevel="0" collapsed="false">
      <c r="A936" s="199" t="n">
        <v>36478</v>
      </c>
      <c r="B936" s="192" t="n">
        <v>36478</v>
      </c>
      <c r="C936" s="308" t="n">
        <f aca="false">IF(B936&lt;&gt;"",MONTH(B936),0)</f>
        <v>11</v>
      </c>
      <c r="D936" s="3" t="n">
        <f aca="false">VLOOKUP($B936,data!$A$6:$M$15000,6)</f>
        <v>111000</v>
      </c>
    </row>
    <row r="937" customFormat="false" ht="11.25" hidden="false" customHeight="false" outlineLevel="0" collapsed="false">
      <c r="A937" s="199" t="n">
        <v>36479</v>
      </c>
      <c r="B937" s="192" t="n">
        <v>36479</v>
      </c>
      <c r="C937" s="308" t="n">
        <f aca="false">IF(B937&lt;&gt;"",MONTH(B937),0)</f>
        <v>11</v>
      </c>
      <c r="D937" s="3" t="n">
        <f aca="false">VLOOKUP($B937,data!$A$6:$M$15000,6)</f>
        <v>131000</v>
      </c>
    </row>
    <row r="938" customFormat="false" ht="11.25" hidden="false" customHeight="false" outlineLevel="0" collapsed="false">
      <c r="A938" s="199" t="n">
        <v>36480</v>
      </c>
      <c r="B938" s="192" t="n">
        <v>36480</v>
      </c>
      <c r="C938" s="308" t="n">
        <f aca="false">IF(B938&lt;&gt;"",MONTH(B938),0)</f>
        <v>11</v>
      </c>
      <c r="D938" s="3" t="n">
        <f aca="false">VLOOKUP($B938,data!$A$6:$M$15000,6)</f>
        <v>123000</v>
      </c>
    </row>
    <row r="939" customFormat="false" ht="11.25" hidden="false" customHeight="false" outlineLevel="0" collapsed="false">
      <c r="A939" s="199" t="n">
        <v>36481</v>
      </c>
      <c r="B939" s="192" t="n">
        <v>36481</v>
      </c>
      <c r="C939" s="308" t="n">
        <f aca="false">IF(B939&lt;&gt;"",MONTH(B939),0)</f>
        <v>11</v>
      </c>
      <c r="D939" s="3" t="n">
        <f aca="false">VLOOKUP($B939,data!$A$6:$M$15000,6)</f>
        <v>122000</v>
      </c>
    </row>
    <row r="940" customFormat="false" ht="11.25" hidden="false" customHeight="false" outlineLevel="0" collapsed="false">
      <c r="A940" s="199" t="n">
        <v>36482</v>
      </c>
      <c r="B940" s="192" t="n">
        <v>36482</v>
      </c>
      <c r="C940" s="308" t="n">
        <f aca="false">IF(B940&lt;&gt;"",MONTH(B940),0)</f>
        <v>11</v>
      </c>
      <c r="D940" s="3" t="n">
        <f aca="false">VLOOKUP($B940,data!$A$6:$M$15000,6)</f>
        <v>126000</v>
      </c>
    </row>
    <row r="941" customFormat="false" ht="11.25" hidden="false" customHeight="false" outlineLevel="0" collapsed="false">
      <c r="A941" s="199" t="n">
        <v>36483</v>
      </c>
      <c r="B941" s="192" t="n">
        <v>36483</v>
      </c>
      <c r="C941" s="308" t="n">
        <f aca="false">IF(B941&lt;&gt;"",MONTH(B941),0)</f>
        <v>11</v>
      </c>
      <c r="D941" s="3" t="n">
        <f aca="false">VLOOKUP($B941,data!$A$6:$M$15000,6)</f>
        <v>136000</v>
      </c>
    </row>
    <row r="942" customFormat="false" ht="11.25" hidden="false" customHeight="false" outlineLevel="0" collapsed="false">
      <c r="A942" s="199" t="n">
        <v>36484</v>
      </c>
      <c r="B942" s="192" t="n">
        <v>36484</v>
      </c>
      <c r="C942" s="308" t="n">
        <f aca="false">IF(B942&lt;&gt;"",MONTH(B942),0)</f>
        <v>11</v>
      </c>
      <c r="D942" s="3" t="n">
        <f aca="false">VLOOKUP($B942,data!$A$6:$M$15000,6)</f>
        <v>132000</v>
      </c>
    </row>
    <row r="943" customFormat="false" ht="11.25" hidden="false" customHeight="false" outlineLevel="0" collapsed="false">
      <c r="A943" s="199" t="n">
        <v>36485</v>
      </c>
      <c r="B943" s="192" t="n">
        <v>36485</v>
      </c>
      <c r="C943" s="308" t="n">
        <f aca="false">IF(B943&lt;&gt;"",MONTH(B943),0)</f>
        <v>11</v>
      </c>
      <c r="D943" s="3" t="n">
        <f aca="false">VLOOKUP($B943,data!$A$6:$M$15000,6)</f>
        <v>131000</v>
      </c>
    </row>
    <row r="944" customFormat="false" ht="11.25" hidden="false" customHeight="false" outlineLevel="0" collapsed="false">
      <c r="A944" s="199" t="n">
        <v>36486</v>
      </c>
      <c r="B944" s="192" t="n">
        <v>36486</v>
      </c>
      <c r="C944" s="308" t="n">
        <f aca="false">IF(B944&lt;&gt;"",MONTH(B944),0)</f>
        <v>11</v>
      </c>
      <c r="D944" s="3" t="n">
        <f aca="false">VLOOKUP($B944,data!$A$6:$M$15000,6)</f>
        <v>103000</v>
      </c>
    </row>
    <row r="945" customFormat="false" ht="11.25" hidden="false" customHeight="false" outlineLevel="0" collapsed="false">
      <c r="A945" s="199" t="n">
        <v>36487</v>
      </c>
      <c r="B945" s="192" t="n">
        <v>36487</v>
      </c>
      <c r="C945" s="308" t="n">
        <f aca="false">IF(B945&lt;&gt;"",MONTH(B945),0)</f>
        <v>11</v>
      </c>
      <c r="D945" s="3" t="n">
        <f aca="false">VLOOKUP($B945,data!$A$6:$M$15000,6)</f>
        <v>149000</v>
      </c>
    </row>
    <row r="946" customFormat="false" ht="11.25" hidden="false" customHeight="false" outlineLevel="0" collapsed="false">
      <c r="A946" s="199" t="n">
        <v>36488</v>
      </c>
      <c r="B946" s="192" t="n">
        <v>36488</v>
      </c>
      <c r="C946" s="308" t="n">
        <f aca="false">IF(B946&lt;&gt;"",MONTH(B946),0)</f>
        <v>11</v>
      </c>
      <c r="D946" s="3" t="n">
        <f aca="false">VLOOKUP($B946,data!$A$6:$M$15000,6)</f>
        <v>78000</v>
      </c>
    </row>
    <row r="947" customFormat="false" ht="11.25" hidden="false" customHeight="false" outlineLevel="0" collapsed="false">
      <c r="A947" s="199" t="n">
        <v>36489</v>
      </c>
      <c r="B947" s="192" t="n">
        <v>36489</v>
      </c>
      <c r="C947" s="308" t="n">
        <f aca="false">IF(B947&lt;&gt;"",MONTH(B947),0)</f>
        <v>11</v>
      </c>
      <c r="D947" s="3" t="n">
        <f aca="false">VLOOKUP($B947,data!$A$6:$M$15000,6)</f>
        <v>84000</v>
      </c>
    </row>
    <row r="948" customFormat="false" ht="11.25" hidden="false" customHeight="false" outlineLevel="0" collapsed="false">
      <c r="A948" s="199" t="n">
        <v>36490</v>
      </c>
      <c r="B948" s="192" t="n">
        <v>36490</v>
      </c>
      <c r="C948" s="308" t="n">
        <f aca="false">IF(B948&lt;&gt;"",MONTH(B948),0)</f>
        <v>11</v>
      </c>
      <c r="D948" s="3" t="n">
        <f aca="false">VLOOKUP($B948,data!$A$6:$M$15000,6)</f>
        <v>79000</v>
      </c>
    </row>
    <row r="949" customFormat="false" ht="11.25" hidden="false" customHeight="false" outlineLevel="0" collapsed="false">
      <c r="A949" s="199" t="n">
        <v>36491</v>
      </c>
      <c r="B949" s="192" t="n">
        <v>36491</v>
      </c>
      <c r="C949" s="308" t="n">
        <f aca="false">IF(B949&lt;&gt;"",MONTH(B949),0)</f>
        <v>11</v>
      </c>
      <c r="D949" s="3" t="n">
        <f aca="false">VLOOKUP($B949,data!$A$6:$M$15000,6)</f>
        <v>78000</v>
      </c>
    </row>
    <row r="950" customFormat="false" ht="11.25" hidden="false" customHeight="false" outlineLevel="0" collapsed="false">
      <c r="A950" s="199" t="n">
        <v>36492</v>
      </c>
      <c r="B950" s="192" t="n">
        <v>36492</v>
      </c>
      <c r="C950" s="308" t="n">
        <f aca="false">IF(B950&lt;&gt;"",MONTH(B950),0)</f>
        <v>11</v>
      </c>
      <c r="D950" s="3" t="n">
        <f aca="false">VLOOKUP($B950,data!$A$6:$M$15000,6)</f>
        <v>74000</v>
      </c>
    </row>
    <row r="951" customFormat="false" ht="11.25" hidden="false" customHeight="false" outlineLevel="0" collapsed="false">
      <c r="A951" s="199" t="n">
        <v>36493</v>
      </c>
      <c r="B951" s="192" t="n">
        <v>36493</v>
      </c>
      <c r="C951" s="308" t="n">
        <f aca="false">IF(B951&lt;&gt;"",MONTH(B951),0)</f>
        <v>11</v>
      </c>
      <c r="D951" s="3" t="n">
        <f aca="false">VLOOKUP($B951,data!$A$6:$M$15000,6)</f>
        <v>81000</v>
      </c>
    </row>
    <row r="952" customFormat="false" ht="11.25" hidden="false" customHeight="false" outlineLevel="0" collapsed="false">
      <c r="A952" s="199" t="n">
        <v>36494</v>
      </c>
      <c r="B952" s="192" t="n">
        <v>36494</v>
      </c>
      <c r="C952" s="308" t="n">
        <f aca="false">IF(B952&lt;&gt;"",MONTH(B952),0)</f>
        <v>11</v>
      </c>
      <c r="D952" s="3" t="n">
        <f aca="false">VLOOKUP($B952,data!$A$6:$M$15000,6)</f>
        <v>119000</v>
      </c>
    </row>
    <row r="953" customFormat="false" ht="11.25" hidden="false" customHeight="false" outlineLevel="0" collapsed="false">
      <c r="A953" s="199" t="n">
        <v>36495</v>
      </c>
      <c r="B953" s="192" t="n">
        <v>36495</v>
      </c>
      <c r="C953" s="308" t="n">
        <f aca="false">IF(B953&lt;&gt;"",MONTH(B953),0)</f>
        <v>12</v>
      </c>
      <c r="D953" s="3" t="n">
        <f aca="false">VLOOKUP($B953,data!$A$6:$M$15000,6)</f>
        <v>115000</v>
      </c>
    </row>
    <row r="954" customFormat="false" ht="11.25" hidden="false" customHeight="false" outlineLevel="0" collapsed="false">
      <c r="A954" s="199" t="n">
        <v>36496</v>
      </c>
      <c r="B954" s="192" t="n">
        <v>36496</v>
      </c>
      <c r="C954" s="308" t="n">
        <f aca="false">IF(B954&lt;&gt;"",MONTH(B954),0)</f>
        <v>12</v>
      </c>
      <c r="D954" s="3" t="n">
        <f aca="false">VLOOKUP($B954,data!$A$6:$M$15000,6)</f>
        <v>96000</v>
      </c>
    </row>
    <row r="955" customFormat="false" ht="11.25" hidden="false" customHeight="false" outlineLevel="0" collapsed="false">
      <c r="A955" s="199" t="n">
        <v>36497</v>
      </c>
      <c r="B955" s="192" t="n">
        <v>36497</v>
      </c>
      <c r="C955" s="308" t="n">
        <f aca="false">IF(B955&lt;&gt;"",MONTH(B955),0)</f>
        <v>12</v>
      </c>
      <c r="D955" s="3" t="n">
        <f aca="false">VLOOKUP($B955,data!$A$6:$M$15000,6)</f>
        <v>132000</v>
      </c>
    </row>
    <row r="956" customFormat="false" ht="11.25" hidden="false" customHeight="false" outlineLevel="0" collapsed="false">
      <c r="A956" s="199" t="n">
        <v>36498</v>
      </c>
      <c r="B956" s="192" t="n">
        <v>36498</v>
      </c>
      <c r="C956" s="308" t="n">
        <f aca="false">IF(B956&lt;&gt;"",MONTH(B956),0)</f>
        <v>12</v>
      </c>
      <c r="D956" s="3" t="n">
        <f aca="false">VLOOKUP($B956,data!$A$6:$M$15000,6)</f>
        <v>124000</v>
      </c>
    </row>
    <row r="957" customFormat="false" ht="11.25" hidden="false" customHeight="false" outlineLevel="0" collapsed="false">
      <c r="A957" s="199" t="n">
        <v>36499</v>
      </c>
      <c r="B957" s="192" t="n">
        <v>36499</v>
      </c>
      <c r="C957" s="308" t="n">
        <f aca="false">IF(B957&lt;&gt;"",MONTH(B957),0)</f>
        <v>12</v>
      </c>
      <c r="D957" s="3" t="n">
        <f aca="false">VLOOKUP($B957,data!$A$6:$M$15000,6)</f>
        <v>148000</v>
      </c>
    </row>
    <row r="958" customFormat="false" ht="11.25" hidden="false" customHeight="false" outlineLevel="0" collapsed="false">
      <c r="A958" s="199" t="n">
        <v>36500</v>
      </c>
      <c r="B958" s="192" t="n">
        <v>36500</v>
      </c>
      <c r="C958" s="308" t="n">
        <f aca="false">IF(B958&lt;&gt;"",MONTH(B958),0)</f>
        <v>12</v>
      </c>
      <c r="D958" s="3" t="n">
        <f aca="false">VLOOKUP($B958,data!$A$6:$M$15000,6)</f>
        <v>126000</v>
      </c>
    </row>
    <row r="959" customFormat="false" ht="11.25" hidden="false" customHeight="false" outlineLevel="0" collapsed="false">
      <c r="A959" s="199" t="n">
        <v>36501</v>
      </c>
      <c r="B959" s="192" t="n">
        <v>36501</v>
      </c>
      <c r="C959" s="308" t="n">
        <f aca="false">IF(B959&lt;&gt;"",MONTH(B959),0)</f>
        <v>12</v>
      </c>
      <c r="D959" s="3" t="n">
        <f aca="false">VLOOKUP($B959,data!$A$6:$M$15000,6)</f>
        <v>151000</v>
      </c>
    </row>
    <row r="960" customFormat="false" ht="11.25" hidden="false" customHeight="false" outlineLevel="0" collapsed="false">
      <c r="A960" s="199" t="n">
        <v>36502</v>
      </c>
      <c r="B960" s="192" t="n">
        <v>36502</v>
      </c>
      <c r="C960" s="308" t="n">
        <f aca="false">IF(B960&lt;&gt;"",MONTH(B960),0)</f>
        <v>12</v>
      </c>
      <c r="D960" s="3" t="n">
        <f aca="false">VLOOKUP($B960,data!$A$6:$M$15000,6)</f>
        <v>137000</v>
      </c>
    </row>
    <row r="961" customFormat="false" ht="11.25" hidden="false" customHeight="false" outlineLevel="0" collapsed="false">
      <c r="A961" s="199" t="n">
        <v>36503</v>
      </c>
      <c r="B961" s="192" t="n">
        <v>36503</v>
      </c>
      <c r="C961" s="308" t="n">
        <f aca="false">IF(B961&lt;&gt;"",MONTH(B961),0)</f>
        <v>12</v>
      </c>
      <c r="D961" s="3" t="n">
        <f aca="false">VLOOKUP($B961,data!$A$6:$M$15000,6)</f>
        <v>118000</v>
      </c>
    </row>
    <row r="962" customFormat="false" ht="11.25" hidden="false" customHeight="false" outlineLevel="0" collapsed="false">
      <c r="A962" s="199" t="n">
        <v>36504</v>
      </c>
      <c r="B962" s="192" t="n">
        <v>36504</v>
      </c>
      <c r="C962" s="308" t="n">
        <f aca="false">IF(B962&lt;&gt;"",MONTH(B962),0)</f>
        <v>12</v>
      </c>
      <c r="D962" s="3" t="n">
        <f aca="false">VLOOKUP($B962,data!$A$6:$M$15000,6)</f>
        <v>94000</v>
      </c>
    </row>
    <row r="963" customFormat="false" ht="11.25" hidden="false" customHeight="false" outlineLevel="0" collapsed="false">
      <c r="A963" s="199" t="n">
        <v>36505</v>
      </c>
      <c r="B963" s="192" t="n">
        <v>36505</v>
      </c>
      <c r="C963" s="308" t="n">
        <f aca="false">IF(B963&lt;&gt;"",MONTH(B963),0)</f>
        <v>12</v>
      </c>
      <c r="D963" s="3" t="n">
        <f aca="false">VLOOKUP($B963,data!$A$6:$M$15000,6)</f>
        <v>114029</v>
      </c>
    </row>
    <row r="964" customFormat="false" ht="11.25" hidden="false" customHeight="false" outlineLevel="0" collapsed="false">
      <c r="A964" s="199" t="n">
        <v>36506</v>
      </c>
      <c r="B964" s="192" t="n">
        <v>36506</v>
      </c>
      <c r="C964" s="308" t="n">
        <f aca="false">IF(B964&lt;&gt;"",MONTH(B964),0)</f>
        <v>12</v>
      </c>
      <c r="D964" s="3" t="n">
        <f aca="false">VLOOKUP($B964,data!$A$6:$M$15000,6)</f>
        <v>113846</v>
      </c>
    </row>
    <row r="965" customFormat="false" ht="11.25" hidden="false" customHeight="false" outlineLevel="0" collapsed="false">
      <c r="A965" s="199" t="n">
        <v>36507</v>
      </c>
      <c r="B965" s="192" t="n">
        <v>36507</v>
      </c>
      <c r="C965" s="308" t="n">
        <f aca="false">IF(B965&lt;&gt;"",MONTH(B965),0)</f>
        <v>12</v>
      </c>
      <c r="D965" s="3" t="n">
        <f aca="false">VLOOKUP($B965,data!$A$6:$M$15000,6)</f>
        <v>92000</v>
      </c>
    </row>
    <row r="966" customFormat="false" ht="11.25" hidden="false" customHeight="false" outlineLevel="0" collapsed="false">
      <c r="A966" s="199" t="n">
        <v>36508</v>
      </c>
      <c r="B966" s="192" t="n">
        <v>36508</v>
      </c>
      <c r="C966" s="308" t="n">
        <f aca="false">IF(B966&lt;&gt;"",MONTH(B966),0)</f>
        <v>12</v>
      </c>
      <c r="D966" s="3" t="n">
        <f aca="false">VLOOKUP($B966,data!$A$6:$M$15000,6)</f>
        <v>58000</v>
      </c>
    </row>
    <row r="967" customFormat="false" ht="11.25" hidden="false" customHeight="false" outlineLevel="0" collapsed="false">
      <c r="A967" s="199" t="n">
        <v>36509</v>
      </c>
      <c r="B967" s="192" t="n">
        <v>36509</v>
      </c>
      <c r="C967" s="308" t="n">
        <f aca="false">IF(B967&lt;&gt;"",MONTH(B967),0)</f>
        <v>12</v>
      </c>
      <c r="D967" s="3" t="n">
        <f aca="false">VLOOKUP($B967,data!$A$6:$M$15000,6)</f>
        <v>18000</v>
      </c>
    </row>
    <row r="968" customFormat="false" ht="11.25" hidden="false" customHeight="false" outlineLevel="0" collapsed="false">
      <c r="A968" s="199" t="n">
        <v>36510</v>
      </c>
      <c r="B968" s="192" t="n">
        <v>36510</v>
      </c>
      <c r="C968" s="308" t="n">
        <f aca="false">IF(B968&lt;&gt;"",MONTH(B968),0)</f>
        <v>12</v>
      </c>
      <c r="D968" s="3" t="n">
        <f aca="false">VLOOKUP($B968,data!$A$6:$M$15000,6)</f>
        <v>4000</v>
      </c>
    </row>
    <row r="969" customFormat="false" ht="11.25" hidden="false" customHeight="false" outlineLevel="0" collapsed="false">
      <c r="A969" s="199" t="n">
        <v>36511</v>
      </c>
      <c r="B969" s="192" t="n">
        <v>36511</v>
      </c>
      <c r="C969" s="308" t="n">
        <f aca="false">IF(B969&lt;&gt;"",MONTH(B969),0)</f>
        <v>12</v>
      </c>
      <c r="D969" s="3" t="n">
        <f aca="false">VLOOKUP($B969,data!$A$6:$M$15000,6)</f>
        <v>149000</v>
      </c>
    </row>
    <row r="970" customFormat="false" ht="11.25" hidden="false" customHeight="false" outlineLevel="0" collapsed="false">
      <c r="A970" s="199" t="n">
        <v>36512</v>
      </c>
      <c r="B970" s="192" t="n">
        <v>36512</v>
      </c>
      <c r="C970" s="308" t="n">
        <f aca="false">IF(B970&lt;&gt;"",MONTH(B970),0)</f>
        <v>12</v>
      </c>
      <c r="D970" s="3" t="n">
        <f aca="false">VLOOKUP($B970,data!$A$6:$M$15000,6)</f>
        <v>184000</v>
      </c>
    </row>
    <row r="971" customFormat="false" ht="11.25" hidden="false" customHeight="false" outlineLevel="0" collapsed="false">
      <c r="A971" s="199" t="n">
        <v>36513</v>
      </c>
      <c r="B971" s="192" t="n">
        <v>36513</v>
      </c>
      <c r="C971" s="308" t="n">
        <f aca="false">IF(B971&lt;&gt;"",MONTH(B971),0)</f>
        <v>12</v>
      </c>
      <c r="D971" s="3" t="n">
        <f aca="false">VLOOKUP($B971,data!$A$6:$M$15000,6)</f>
        <v>172000</v>
      </c>
    </row>
    <row r="972" customFormat="false" ht="11.25" hidden="false" customHeight="false" outlineLevel="0" collapsed="false">
      <c r="A972" s="199" t="n">
        <v>36514</v>
      </c>
      <c r="B972" s="192" t="n">
        <v>36514</v>
      </c>
      <c r="C972" s="308" t="n">
        <f aca="false">IF(B972&lt;&gt;"",MONTH(B972),0)</f>
        <v>12</v>
      </c>
      <c r="D972" s="3" t="n">
        <f aca="false">VLOOKUP($B972,data!$A$6:$M$15000,6)</f>
        <v>171000</v>
      </c>
    </row>
    <row r="973" customFormat="false" ht="11.25" hidden="false" customHeight="false" outlineLevel="0" collapsed="false">
      <c r="A973" s="199" t="n">
        <v>36515</v>
      </c>
      <c r="B973" s="192" t="n">
        <v>36515</v>
      </c>
      <c r="C973" s="308" t="n">
        <f aca="false">IF(B973&lt;&gt;"",MONTH(B973),0)</f>
        <v>12</v>
      </c>
      <c r="D973" s="3" t="n">
        <f aca="false">VLOOKUP($B973,data!$A$6:$M$15000,6)</f>
        <v>173000</v>
      </c>
    </row>
    <row r="974" customFormat="false" ht="11.25" hidden="false" customHeight="false" outlineLevel="0" collapsed="false">
      <c r="A974" s="199" t="n">
        <v>36516</v>
      </c>
      <c r="B974" s="192" t="n">
        <v>36516</v>
      </c>
      <c r="C974" s="308" t="n">
        <f aca="false">IF(B974&lt;&gt;"",MONTH(B974),0)</f>
        <v>12</v>
      </c>
      <c r="D974" s="3" t="n">
        <f aca="false">VLOOKUP($B974,data!$A$6:$M$15000,6)</f>
        <v>221000</v>
      </c>
    </row>
    <row r="975" customFormat="false" ht="11.25" hidden="false" customHeight="false" outlineLevel="0" collapsed="false">
      <c r="A975" s="199" t="n">
        <v>36517</v>
      </c>
      <c r="B975" s="192" t="n">
        <v>36517</v>
      </c>
      <c r="C975" s="308" t="n">
        <f aca="false">IF(B975&lt;&gt;"",MONTH(B975),0)</f>
        <v>12</v>
      </c>
      <c r="D975" s="3" t="n">
        <f aca="false">VLOOKUP($B975,data!$A$6:$M$15000,6)</f>
        <v>200000</v>
      </c>
    </row>
    <row r="976" customFormat="false" ht="11.25" hidden="false" customHeight="false" outlineLevel="0" collapsed="false">
      <c r="A976" s="199" t="n">
        <v>36518</v>
      </c>
      <c r="B976" s="192" t="n">
        <v>36518</v>
      </c>
      <c r="C976" s="308" t="n">
        <f aca="false">IF(B976&lt;&gt;"",MONTH(B976),0)</f>
        <v>12</v>
      </c>
      <c r="D976" s="3" t="n">
        <f aca="false">VLOOKUP($B976,data!$A$6:$M$15000,6)</f>
        <v>185000</v>
      </c>
    </row>
    <row r="977" customFormat="false" ht="11.25" hidden="false" customHeight="false" outlineLevel="0" collapsed="false">
      <c r="A977" s="199" t="n">
        <v>36519</v>
      </c>
      <c r="B977" s="192" t="n">
        <v>36519</v>
      </c>
      <c r="C977" s="308" t="n">
        <f aca="false">IF(B977&lt;&gt;"",MONTH(B977),0)</f>
        <v>12</v>
      </c>
      <c r="D977" s="3" t="n">
        <f aca="false">VLOOKUP($B977,data!$A$6:$M$15000,6)</f>
        <v>184000</v>
      </c>
    </row>
    <row r="978" customFormat="false" ht="11.25" hidden="false" customHeight="false" outlineLevel="0" collapsed="false">
      <c r="A978" s="199" t="n">
        <v>36520</v>
      </c>
      <c r="B978" s="192" t="n">
        <v>36520</v>
      </c>
      <c r="C978" s="308" t="n">
        <f aca="false">IF(B978&lt;&gt;"",MONTH(B978),0)</f>
        <v>12</v>
      </c>
      <c r="D978" s="3" t="n">
        <f aca="false">VLOOKUP($B978,data!$A$6:$M$15000,6)</f>
        <v>184000</v>
      </c>
    </row>
    <row r="979" customFormat="false" ht="11.25" hidden="false" customHeight="false" outlineLevel="0" collapsed="false">
      <c r="A979" s="199" t="n">
        <v>36521</v>
      </c>
      <c r="B979" s="192" t="n">
        <v>36521</v>
      </c>
      <c r="C979" s="308" t="n">
        <f aca="false">IF(B979&lt;&gt;"",MONTH(B979),0)</f>
        <v>12</v>
      </c>
      <c r="D979" s="3" t="n">
        <f aca="false">VLOOKUP($B979,data!$A$6:$M$15000,6)</f>
        <v>184000</v>
      </c>
    </row>
    <row r="980" customFormat="false" ht="11.25" hidden="false" customHeight="false" outlineLevel="0" collapsed="false">
      <c r="A980" s="199" t="n">
        <v>36522</v>
      </c>
      <c r="B980" s="192" t="n">
        <v>36522</v>
      </c>
      <c r="C980" s="308" t="n">
        <f aca="false">IF(B980&lt;&gt;"",MONTH(B980),0)</f>
        <v>12</v>
      </c>
      <c r="D980" s="3" t="n">
        <f aca="false">VLOOKUP($B980,data!$A$6:$M$15000,6)</f>
        <v>145000</v>
      </c>
    </row>
    <row r="981" customFormat="false" ht="11.25" hidden="false" customHeight="false" outlineLevel="0" collapsed="false">
      <c r="A981" s="199" t="n">
        <v>36523</v>
      </c>
      <c r="B981" s="192" t="n">
        <v>36523</v>
      </c>
      <c r="C981" s="308" t="n">
        <f aca="false">IF(B981&lt;&gt;"",MONTH(B981),0)</f>
        <v>12</v>
      </c>
      <c r="D981" s="3" t="n">
        <f aca="false">VLOOKUP($B981,data!$A$6:$M$15000,6)</f>
        <v>186000</v>
      </c>
    </row>
    <row r="982" customFormat="false" ht="11.25" hidden="false" customHeight="false" outlineLevel="0" collapsed="false">
      <c r="A982" s="199" t="n">
        <v>36524</v>
      </c>
      <c r="B982" s="192" t="n">
        <v>36524</v>
      </c>
      <c r="C982" s="308" t="n">
        <f aca="false">IF(B982&lt;&gt;"",MONTH(B982),0)</f>
        <v>12</v>
      </c>
      <c r="D982" s="3" t="n">
        <f aca="false">VLOOKUP($B982,data!$A$6:$M$15000,6)</f>
        <v>159000</v>
      </c>
    </row>
    <row r="983" customFormat="false" ht="11.25" hidden="false" customHeight="false" outlineLevel="0" collapsed="false">
      <c r="A983" s="199" t="n">
        <v>36525</v>
      </c>
      <c r="B983" s="192" t="n">
        <v>36525</v>
      </c>
      <c r="C983" s="308" t="n">
        <f aca="false">IF(B983&lt;&gt;"",MONTH(B983),0)</f>
        <v>12</v>
      </c>
      <c r="D983" s="3" t="n">
        <f aca="false">VLOOKUP($B983,data!$A$6:$M$15000,6)</f>
        <v>114000</v>
      </c>
    </row>
    <row r="984" customFormat="false" ht="33.75" hidden="false" customHeight="false" outlineLevel="0" collapsed="false">
      <c r="A984" s="194" t="s">
        <v>70</v>
      </c>
      <c r="B984" s="195" t="s">
        <v>71</v>
      </c>
      <c r="C984" s="195" t="s">
        <v>99</v>
      </c>
      <c r="D984" s="196" t="s">
        <v>75</v>
      </c>
    </row>
    <row r="985" customFormat="false" ht="11.25" hidden="false" customHeight="false" outlineLevel="0" collapsed="false">
      <c r="A985" s="199" t="n">
        <v>36526</v>
      </c>
      <c r="B985" s="192" t="n">
        <v>36526</v>
      </c>
      <c r="C985" s="308" t="n">
        <f aca="false">IF(B985&lt;&gt;"",MONTH(B985),0)</f>
        <v>1</v>
      </c>
      <c r="D985" s="3" t="n">
        <f aca="false">VLOOKUP($B985,data!$A$6:$M$15000,6)</f>
        <v>63000</v>
      </c>
    </row>
    <row r="986" customFormat="false" ht="11.25" hidden="false" customHeight="false" outlineLevel="0" collapsed="false">
      <c r="A986" s="199" t="n">
        <v>36527</v>
      </c>
      <c r="B986" s="192" t="n">
        <v>36527</v>
      </c>
      <c r="C986" s="308" t="n">
        <f aca="false">IF(B986&lt;&gt;"",MONTH(B986),0)</f>
        <v>1</v>
      </c>
      <c r="D986" s="3" t="n">
        <f aca="false">VLOOKUP($B986,data!$A$6:$M$15000,6)</f>
        <v>64000</v>
      </c>
    </row>
    <row r="987" customFormat="false" ht="11.25" hidden="false" customHeight="false" outlineLevel="0" collapsed="false">
      <c r="A987" s="199" t="n">
        <v>36528</v>
      </c>
      <c r="B987" s="192" t="n">
        <v>36528</v>
      </c>
      <c r="C987" s="308" t="n">
        <f aca="false">IF(B987&lt;&gt;"",MONTH(B987),0)</f>
        <v>1</v>
      </c>
      <c r="D987" s="3" t="n">
        <f aca="false">VLOOKUP($B987,data!$A$6:$M$15000,6)</f>
        <v>62000</v>
      </c>
    </row>
    <row r="988" customFormat="false" ht="11.25" hidden="false" customHeight="false" outlineLevel="0" collapsed="false">
      <c r="A988" s="199" t="n">
        <v>36529</v>
      </c>
      <c r="B988" s="192" t="n">
        <v>36529</v>
      </c>
      <c r="C988" s="308" t="n">
        <f aca="false">IF(B988&lt;&gt;"",MONTH(B988),0)</f>
        <v>1</v>
      </c>
      <c r="D988" s="3" t="n">
        <f aca="false">VLOOKUP($B988,data!$A$6:$M$15000,6)</f>
        <v>95000</v>
      </c>
    </row>
    <row r="989" customFormat="false" ht="11.25" hidden="false" customHeight="false" outlineLevel="0" collapsed="false">
      <c r="A989" s="199" t="n">
        <v>36530</v>
      </c>
      <c r="B989" s="192" t="n">
        <v>36530</v>
      </c>
      <c r="C989" s="308" t="n">
        <f aca="false">IF(B989&lt;&gt;"",MONTH(B989),0)</f>
        <v>1</v>
      </c>
      <c r="D989" s="3" t="n">
        <f aca="false">VLOOKUP($B989,data!$A$6:$M$15000,6)</f>
        <v>62000</v>
      </c>
    </row>
    <row r="990" customFormat="false" ht="11.25" hidden="false" customHeight="false" outlineLevel="0" collapsed="false">
      <c r="A990" s="199" t="n">
        <v>36531</v>
      </c>
      <c r="B990" s="192" t="n">
        <v>36531</v>
      </c>
      <c r="C990" s="308" t="n">
        <f aca="false">IF(B990&lt;&gt;"",MONTH(B990),0)</f>
        <v>1</v>
      </c>
      <c r="D990" s="3" t="n">
        <f aca="false">VLOOKUP($B990,data!$A$6:$M$15000,6)</f>
        <v>135000</v>
      </c>
    </row>
    <row r="991" customFormat="false" ht="11.25" hidden="false" customHeight="false" outlineLevel="0" collapsed="false">
      <c r="A991" s="199" t="n">
        <v>36532</v>
      </c>
      <c r="B991" s="192" t="n">
        <v>36532</v>
      </c>
      <c r="C991" s="308" t="n">
        <f aca="false">IF(B991&lt;&gt;"",MONTH(B991),0)</f>
        <v>1</v>
      </c>
      <c r="D991" s="3" t="n">
        <f aca="false">VLOOKUP($B991,data!$A$6:$M$15000,6)</f>
        <v>98000</v>
      </c>
    </row>
    <row r="992" customFormat="false" ht="11.25" hidden="false" customHeight="false" outlineLevel="0" collapsed="false">
      <c r="A992" s="199" t="n">
        <v>36533</v>
      </c>
      <c r="B992" s="192" t="n">
        <v>36533</v>
      </c>
      <c r="C992" s="308" t="n">
        <f aca="false">IF(B992&lt;&gt;"",MONTH(B992),0)</f>
        <v>1</v>
      </c>
      <c r="D992" s="3" t="n">
        <f aca="false">VLOOKUP($B992,data!$A$6:$M$15000,6)</f>
        <v>82000</v>
      </c>
    </row>
    <row r="993" customFormat="false" ht="11.25" hidden="false" customHeight="false" outlineLevel="0" collapsed="false">
      <c r="A993" s="199" t="n">
        <v>36534</v>
      </c>
      <c r="B993" s="192" t="n">
        <v>36534</v>
      </c>
      <c r="C993" s="308" t="n">
        <f aca="false">IF(B993&lt;&gt;"",MONTH(B993),0)</f>
        <v>1</v>
      </c>
      <c r="D993" s="3" t="n">
        <f aca="false">VLOOKUP($B993,data!$A$6:$M$15000,6)</f>
        <v>85000</v>
      </c>
    </row>
    <row r="994" customFormat="false" ht="11.25" hidden="false" customHeight="false" outlineLevel="0" collapsed="false">
      <c r="A994" s="199" t="n">
        <v>36535</v>
      </c>
      <c r="B994" s="192" t="n">
        <v>36535</v>
      </c>
      <c r="C994" s="308" t="n">
        <f aca="false">IF(B994&lt;&gt;"",MONTH(B994),0)</f>
        <v>1</v>
      </c>
      <c r="D994" s="3" t="n">
        <f aca="false">VLOOKUP($B994,data!$A$6:$M$15000,6)</f>
        <v>88000</v>
      </c>
    </row>
    <row r="995" customFormat="false" ht="11.25" hidden="false" customHeight="false" outlineLevel="0" collapsed="false">
      <c r="A995" s="199" t="n">
        <v>36536</v>
      </c>
      <c r="B995" s="192" t="n">
        <v>36536</v>
      </c>
      <c r="C995" s="308" t="n">
        <f aca="false">IF(B995&lt;&gt;"",MONTH(B995),0)</f>
        <v>1</v>
      </c>
      <c r="D995" s="3" t="n">
        <f aca="false">VLOOKUP($B995,data!$A$6:$M$15000,6)</f>
        <v>90000</v>
      </c>
    </row>
    <row r="996" customFormat="false" ht="11.25" hidden="false" customHeight="false" outlineLevel="0" collapsed="false">
      <c r="A996" s="199" t="n">
        <v>36537</v>
      </c>
      <c r="B996" s="192" t="n">
        <v>36537</v>
      </c>
      <c r="C996" s="308" t="n">
        <f aca="false">IF(B996&lt;&gt;"",MONTH(B996),0)</f>
        <v>1</v>
      </c>
      <c r="D996" s="3" t="n">
        <f aca="false">VLOOKUP($B996,data!$A$6:$M$15000,6)</f>
        <v>62000</v>
      </c>
    </row>
    <row r="997" customFormat="false" ht="11.25" hidden="false" customHeight="false" outlineLevel="0" collapsed="false">
      <c r="A997" s="199" t="n">
        <v>36538</v>
      </c>
      <c r="B997" s="192" t="n">
        <v>36538</v>
      </c>
      <c r="C997" s="308" t="n">
        <f aca="false">IF(B997&lt;&gt;"",MONTH(B997),0)</f>
        <v>1</v>
      </c>
      <c r="D997" s="3" t="n">
        <f aca="false">VLOOKUP($B997,data!$A$6:$M$15000,6)</f>
        <v>74000</v>
      </c>
    </row>
    <row r="998" customFormat="false" ht="11.25" hidden="false" customHeight="false" outlineLevel="0" collapsed="false">
      <c r="A998" s="199" t="n">
        <v>36539</v>
      </c>
      <c r="B998" s="192" t="n">
        <v>36539</v>
      </c>
      <c r="C998" s="308" t="n">
        <f aca="false">IF(B998&lt;&gt;"",MONTH(B998),0)</f>
        <v>1</v>
      </c>
      <c r="D998" s="3" t="n">
        <f aca="false">VLOOKUP($B998,data!$A$6:$M$15000,6)</f>
        <v>64000</v>
      </c>
    </row>
    <row r="999" customFormat="false" ht="11.25" hidden="false" customHeight="false" outlineLevel="0" collapsed="false">
      <c r="A999" s="199" t="n">
        <v>36540</v>
      </c>
      <c r="B999" s="192" t="n">
        <v>36540</v>
      </c>
      <c r="C999" s="308" t="n">
        <f aca="false">IF(B999&lt;&gt;"",MONTH(B999),0)</f>
        <v>1</v>
      </c>
      <c r="D999" s="3" t="n">
        <f aca="false">VLOOKUP($B999,data!$A$6:$M$15000,6)</f>
        <v>58000</v>
      </c>
    </row>
    <row r="1000" customFormat="false" ht="11.25" hidden="false" customHeight="false" outlineLevel="0" collapsed="false">
      <c r="A1000" s="199" t="n">
        <v>36541</v>
      </c>
      <c r="B1000" s="192" t="n">
        <v>36541</v>
      </c>
      <c r="C1000" s="308" t="n">
        <f aca="false">IF(B1000&lt;&gt;"",MONTH(B1000),0)</f>
        <v>1</v>
      </c>
      <c r="D1000" s="3" t="n">
        <f aca="false">VLOOKUP($B1000,data!$A$6:$M$15000,6)</f>
        <v>57000</v>
      </c>
    </row>
    <row r="1001" customFormat="false" ht="11.25" hidden="false" customHeight="false" outlineLevel="0" collapsed="false">
      <c r="A1001" s="199" t="n">
        <v>36542</v>
      </c>
      <c r="B1001" s="192" t="n">
        <v>36542</v>
      </c>
      <c r="C1001" s="308" t="n">
        <f aca="false">IF(B1001&lt;&gt;"",MONTH(B1001),0)</f>
        <v>1</v>
      </c>
      <c r="D1001" s="3" t="n">
        <f aca="false">VLOOKUP($B1001,data!$A$6:$M$15000,6)</f>
        <v>121000</v>
      </c>
    </row>
    <row r="1002" customFormat="false" ht="11.25" hidden="false" customHeight="false" outlineLevel="0" collapsed="false">
      <c r="A1002" s="199" t="n">
        <v>36543</v>
      </c>
      <c r="B1002" s="192" t="n">
        <v>36543</v>
      </c>
      <c r="C1002" s="308" t="n">
        <f aca="false">IF(B1002&lt;&gt;"",MONTH(B1002),0)</f>
        <v>1</v>
      </c>
      <c r="D1002" s="3" t="n">
        <f aca="false">VLOOKUP($B1002,data!$A$6:$M$15000,6)</f>
        <v>56000</v>
      </c>
    </row>
    <row r="1003" customFormat="false" ht="11.25" hidden="false" customHeight="false" outlineLevel="0" collapsed="false">
      <c r="A1003" s="199" t="n">
        <v>36544</v>
      </c>
      <c r="B1003" s="192" t="n">
        <v>36544</v>
      </c>
      <c r="C1003" s="308" t="n">
        <f aca="false">IF(B1003&lt;&gt;"",MONTH(B1003),0)</f>
        <v>1</v>
      </c>
      <c r="D1003" s="3" t="n">
        <f aca="false">VLOOKUP($B1003,data!$A$6:$M$15000,6)</f>
        <v>82000</v>
      </c>
    </row>
    <row r="1004" customFormat="false" ht="11.25" hidden="false" customHeight="false" outlineLevel="0" collapsed="false">
      <c r="A1004" s="199" t="n">
        <v>36545</v>
      </c>
      <c r="B1004" s="192" t="n">
        <v>36545</v>
      </c>
      <c r="C1004" s="308" t="n">
        <f aca="false">IF(B1004&lt;&gt;"",MONTH(B1004),0)</f>
        <v>1</v>
      </c>
      <c r="D1004" s="3" t="n">
        <f aca="false">VLOOKUP($B1004,data!$A$6:$M$15000,6)</f>
        <v>85000</v>
      </c>
    </row>
    <row r="1005" customFormat="false" ht="11.25" hidden="false" customHeight="false" outlineLevel="0" collapsed="false">
      <c r="A1005" s="199" t="n">
        <v>36546</v>
      </c>
      <c r="B1005" s="192" t="n">
        <v>36546</v>
      </c>
      <c r="C1005" s="308" t="n">
        <f aca="false">IF(B1005&lt;&gt;"",MONTH(B1005),0)</f>
        <v>1</v>
      </c>
      <c r="D1005" s="3" t="n">
        <f aca="false">VLOOKUP($B1005,data!$A$6:$M$15000,6)</f>
        <v>101000</v>
      </c>
    </row>
    <row r="1006" customFormat="false" ht="11.25" hidden="false" customHeight="false" outlineLevel="0" collapsed="false">
      <c r="A1006" s="199" t="n">
        <v>36547</v>
      </c>
      <c r="B1006" s="192" t="n">
        <v>36547</v>
      </c>
      <c r="C1006" s="308" t="n">
        <f aca="false">IF(B1006&lt;&gt;"",MONTH(B1006),0)</f>
        <v>1</v>
      </c>
      <c r="D1006" s="3" t="n">
        <f aca="false">VLOOKUP($B1006,data!$A$6:$M$15000,6)</f>
        <v>64000</v>
      </c>
    </row>
    <row r="1007" customFormat="false" ht="11.25" hidden="false" customHeight="false" outlineLevel="0" collapsed="false">
      <c r="A1007" s="199" t="n">
        <v>36548</v>
      </c>
      <c r="B1007" s="192" t="n">
        <v>36548</v>
      </c>
      <c r="C1007" s="308" t="n">
        <f aca="false">IF(B1007&lt;&gt;"",MONTH(B1007),0)</f>
        <v>1</v>
      </c>
      <c r="D1007" s="3" t="n">
        <f aca="false">VLOOKUP($B1007,data!$A$6:$M$15000,6)</f>
        <v>60000</v>
      </c>
    </row>
    <row r="1008" customFormat="false" ht="11.25" hidden="false" customHeight="false" outlineLevel="0" collapsed="false">
      <c r="A1008" s="199" t="n">
        <v>36549</v>
      </c>
      <c r="B1008" s="192" t="n">
        <v>36549</v>
      </c>
      <c r="C1008" s="308" t="n">
        <f aca="false">IF(B1008&lt;&gt;"",MONTH(B1008),0)</f>
        <v>1</v>
      </c>
      <c r="D1008" s="3" t="n">
        <f aca="false">VLOOKUP($B1008,data!$A$6:$M$15000,6)</f>
        <v>61000</v>
      </c>
    </row>
    <row r="1009" customFormat="false" ht="11.25" hidden="false" customHeight="false" outlineLevel="0" collapsed="false">
      <c r="A1009" s="199" t="n">
        <v>36550</v>
      </c>
      <c r="B1009" s="192" t="n">
        <v>36550</v>
      </c>
      <c r="C1009" s="308" t="n">
        <f aca="false">IF(B1009&lt;&gt;"",MONTH(B1009),0)</f>
        <v>1</v>
      </c>
      <c r="D1009" s="3" t="n">
        <f aca="false">VLOOKUP($B1009,data!$A$6:$M$15000,6)</f>
        <v>79000</v>
      </c>
    </row>
    <row r="1010" customFormat="false" ht="11.25" hidden="false" customHeight="false" outlineLevel="0" collapsed="false">
      <c r="A1010" s="199" t="n">
        <v>36551</v>
      </c>
      <c r="B1010" s="192" t="n">
        <v>36551</v>
      </c>
      <c r="C1010" s="308" t="n">
        <f aca="false">IF(B1010&lt;&gt;"",MONTH(B1010),0)</f>
        <v>1</v>
      </c>
      <c r="D1010" s="3" t="n">
        <f aca="false">VLOOKUP($B1010,data!$A$6:$M$15000,6)</f>
        <v>89000</v>
      </c>
    </row>
    <row r="1011" customFormat="false" ht="11.25" hidden="false" customHeight="false" outlineLevel="0" collapsed="false">
      <c r="A1011" s="199" t="n">
        <v>36552</v>
      </c>
      <c r="B1011" s="192" t="n">
        <v>36552</v>
      </c>
      <c r="C1011" s="308" t="n">
        <f aca="false">IF(B1011&lt;&gt;"",MONTH(B1011),0)</f>
        <v>1</v>
      </c>
      <c r="D1011" s="3" t="n">
        <f aca="false">VLOOKUP($B1011,data!$A$6:$M$15000,6)</f>
        <v>79000</v>
      </c>
    </row>
    <row r="1012" customFormat="false" ht="11.25" hidden="false" customHeight="false" outlineLevel="0" collapsed="false">
      <c r="A1012" s="199" t="n">
        <v>36553</v>
      </c>
      <c r="B1012" s="192" t="n">
        <v>36553</v>
      </c>
      <c r="C1012" s="308" t="n">
        <f aca="false">IF(B1012&lt;&gt;"",MONTH(B1012),0)</f>
        <v>1</v>
      </c>
      <c r="D1012" s="3" t="n">
        <f aca="false">VLOOKUP($B1012,data!$A$6:$M$15000,6)</f>
        <v>100000</v>
      </c>
    </row>
    <row r="1013" customFormat="false" ht="11.25" hidden="false" customHeight="false" outlineLevel="0" collapsed="false">
      <c r="A1013" s="199" t="n">
        <v>36554</v>
      </c>
      <c r="B1013" s="192" t="n">
        <v>36554</v>
      </c>
      <c r="C1013" s="308" t="n">
        <f aca="false">IF(B1013&lt;&gt;"",MONTH(B1013),0)</f>
        <v>1</v>
      </c>
      <c r="D1013" s="3" t="n">
        <f aca="false">VLOOKUP($B1013,data!$A$6:$M$15000,6)</f>
        <v>73000</v>
      </c>
    </row>
    <row r="1014" customFormat="false" ht="11.25" hidden="false" customHeight="false" outlineLevel="0" collapsed="false">
      <c r="A1014" s="199" t="n">
        <v>36555</v>
      </c>
      <c r="B1014" s="192" t="n">
        <v>36555</v>
      </c>
      <c r="C1014" s="308" t="n">
        <f aca="false">IF(B1014&lt;&gt;"",MONTH(B1014),0)</f>
        <v>1</v>
      </c>
      <c r="D1014" s="3" t="n">
        <f aca="false">VLOOKUP($B1014,data!$A$6:$M$15000,6)</f>
        <v>70000</v>
      </c>
    </row>
    <row r="1015" customFormat="false" ht="11.25" hidden="false" customHeight="false" outlineLevel="0" collapsed="false">
      <c r="A1015" s="199" t="n">
        <v>36556</v>
      </c>
      <c r="B1015" s="192" t="n">
        <v>36556</v>
      </c>
      <c r="C1015" s="308" t="n">
        <f aca="false">IF(B1015&lt;&gt;"",MONTH(B1015),0)</f>
        <v>1</v>
      </c>
      <c r="D1015" s="3" t="n">
        <f aca="false">VLOOKUP($B1015,data!$A$6:$M$15000,6)</f>
        <v>66000</v>
      </c>
    </row>
    <row r="1016" customFormat="false" ht="11.25" hidden="false" customHeight="false" outlineLevel="0" collapsed="false">
      <c r="A1016" s="199" t="n">
        <v>36557</v>
      </c>
      <c r="B1016" s="192" t="n">
        <v>36557</v>
      </c>
      <c r="C1016" s="308" t="n">
        <f aca="false">IF(B1016&lt;&gt;"",MONTH(B1016),0)</f>
        <v>2</v>
      </c>
      <c r="D1016" s="3" t="n">
        <f aca="false">VLOOKUP($B1016,data!$A$6:$M$15000,6)</f>
        <v>115000</v>
      </c>
    </row>
    <row r="1017" customFormat="false" ht="11.25" hidden="false" customHeight="false" outlineLevel="0" collapsed="false">
      <c r="A1017" s="199" t="n">
        <v>36558</v>
      </c>
      <c r="B1017" s="192" t="n">
        <v>36558</v>
      </c>
      <c r="C1017" s="308" t="n">
        <f aca="false">IF(B1017&lt;&gt;"",MONTH(B1017),0)</f>
        <v>2</v>
      </c>
      <c r="D1017" s="3" t="n">
        <f aca="false">VLOOKUP($B1017,data!$A$6:$M$15000,6)</f>
        <v>124000</v>
      </c>
    </row>
    <row r="1018" customFormat="false" ht="11.25" hidden="false" customHeight="false" outlineLevel="0" collapsed="false">
      <c r="A1018" s="199" t="n">
        <v>36559</v>
      </c>
      <c r="B1018" s="192" t="n">
        <v>36559</v>
      </c>
      <c r="C1018" s="308" t="n">
        <f aca="false">IF(B1018&lt;&gt;"",MONTH(B1018),0)</f>
        <v>2</v>
      </c>
      <c r="D1018" s="3" t="n">
        <f aca="false">VLOOKUP($B1018,data!$A$6:$M$15000,6)</f>
        <v>118000</v>
      </c>
    </row>
    <row r="1019" customFormat="false" ht="11.25" hidden="false" customHeight="false" outlineLevel="0" collapsed="false">
      <c r="A1019" s="199" t="n">
        <v>36560</v>
      </c>
      <c r="B1019" s="192" t="n">
        <v>36560</v>
      </c>
      <c r="C1019" s="308" t="n">
        <f aca="false">IF(B1019&lt;&gt;"",MONTH(B1019),0)</f>
        <v>2</v>
      </c>
      <c r="D1019" s="3" t="n">
        <f aca="false">VLOOKUP($B1019,data!$A$6:$M$15000,6)</f>
        <v>160000</v>
      </c>
    </row>
    <row r="1020" customFormat="false" ht="11.25" hidden="false" customHeight="false" outlineLevel="0" collapsed="false">
      <c r="A1020" s="199" t="n">
        <v>36561</v>
      </c>
      <c r="B1020" s="192" t="n">
        <v>36561</v>
      </c>
      <c r="C1020" s="308" t="n">
        <f aca="false">IF(B1020&lt;&gt;"",MONTH(B1020),0)</f>
        <v>2</v>
      </c>
      <c r="D1020" s="3" t="n">
        <f aca="false">VLOOKUP($B1020,data!$A$6:$M$15000,6)</f>
        <v>164000</v>
      </c>
    </row>
    <row r="1021" customFormat="false" ht="11.25" hidden="false" customHeight="false" outlineLevel="0" collapsed="false">
      <c r="A1021" s="199" t="n">
        <v>36562</v>
      </c>
      <c r="B1021" s="192" t="n">
        <v>36562</v>
      </c>
      <c r="C1021" s="308" t="n">
        <f aca="false">IF(B1021&lt;&gt;"",MONTH(B1021),0)</f>
        <v>2</v>
      </c>
      <c r="D1021" s="3" t="n">
        <f aca="false">VLOOKUP($B1021,data!$A$6:$M$15000,6)</f>
        <v>165000</v>
      </c>
    </row>
    <row r="1022" customFormat="false" ht="11.25" hidden="false" customHeight="false" outlineLevel="0" collapsed="false">
      <c r="A1022" s="199" t="n">
        <v>36563</v>
      </c>
      <c r="B1022" s="192" t="n">
        <v>36563</v>
      </c>
      <c r="C1022" s="308" t="n">
        <f aca="false">IF(B1022&lt;&gt;"",MONTH(B1022),0)</f>
        <v>2</v>
      </c>
      <c r="D1022" s="3" t="n">
        <f aca="false">VLOOKUP($B1022,data!$A$6:$M$15000,6)</f>
        <v>167000</v>
      </c>
    </row>
    <row r="1023" customFormat="false" ht="11.25" hidden="false" customHeight="false" outlineLevel="0" collapsed="false">
      <c r="A1023" s="199" t="n">
        <v>36564</v>
      </c>
      <c r="B1023" s="192" t="n">
        <v>36564</v>
      </c>
      <c r="C1023" s="308" t="n">
        <f aca="false">IF(B1023&lt;&gt;"",MONTH(B1023),0)</f>
        <v>2</v>
      </c>
      <c r="D1023" s="3" t="n">
        <f aca="false">VLOOKUP($B1023,data!$A$6:$M$15000,6)</f>
        <v>166000</v>
      </c>
    </row>
    <row r="1024" customFormat="false" ht="11.25" hidden="false" customHeight="false" outlineLevel="0" collapsed="false">
      <c r="A1024" s="199" t="n">
        <v>36565</v>
      </c>
      <c r="B1024" s="192" t="n">
        <v>36565</v>
      </c>
      <c r="C1024" s="308" t="n">
        <f aca="false">IF(B1024&lt;&gt;"",MONTH(B1024),0)</f>
        <v>2</v>
      </c>
      <c r="D1024" s="3" t="n">
        <f aca="false">VLOOKUP($B1024,data!$A$6:$M$15000,6)</f>
        <v>159000</v>
      </c>
    </row>
    <row r="1025" customFormat="false" ht="11.25" hidden="false" customHeight="false" outlineLevel="0" collapsed="false">
      <c r="A1025" s="199" t="n">
        <v>36566</v>
      </c>
      <c r="B1025" s="192" t="n">
        <v>36566</v>
      </c>
      <c r="C1025" s="308" t="n">
        <f aca="false">IF(B1025&lt;&gt;"",MONTH(B1025),0)</f>
        <v>2</v>
      </c>
      <c r="D1025" s="3" t="n">
        <f aca="false">VLOOKUP($B1025,data!$A$6:$M$15000,6)</f>
        <v>159000</v>
      </c>
    </row>
    <row r="1026" customFormat="false" ht="11.25" hidden="false" customHeight="false" outlineLevel="0" collapsed="false">
      <c r="A1026" s="199" t="n">
        <v>36567</v>
      </c>
      <c r="B1026" s="192" t="n">
        <v>36567</v>
      </c>
      <c r="C1026" s="308" t="n">
        <f aca="false">IF(B1026&lt;&gt;"",MONTH(B1026),0)</f>
        <v>2</v>
      </c>
      <c r="D1026" s="3" t="n">
        <f aca="false">VLOOKUP($B1026,data!$A$6:$M$15000,6)</f>
        <v>133000</v>
      </c>
    </row>
    <row r="1027" customFormat="false" ht="11.25" hidden="false" customHeight="false" outlineLevel="0" collapsed="false">
      <c r="A1027" s="199" t="n">
        <v>36568</v>
      </c>
      <c r="B1027" s="192" t="n">
        <v>36568</v>
      </c>
      <c r="C1027" s="308" t="n">
        <f aca="false">IF(B1027&lt;&gt;"",MONTH(B1027),0)</f>
        <v>2</v>
      </c>
      <c r="D1027" s="3" t="n">
        <f aca="false">VLOOKUP($B1027,data!$A$6:$M$15000,6)</f>
        <v>163000</v>
      </c>
    </row>
    <row r="1028" customFormat="false" ht="11.25" hidden="false" customHeight="false" outlineLevel="0" collapsed="false">
      <c r="A1028" s="199" t="n">
        <v>36569</v>
      </c>
      <c r="B1028" s="192" t="n">
        <v>36569</v>
      </c>
      <c r="C1028" s="308" t="n">
        <f aca="false">IF(B1028&lt;&gt;"",MONTH(B1028),0)</f>
        <v>2</v>
      </c>
      <c r="D1028" s="3" t="n">
        <f aca="false">VLOOKUP($B1028,data!$A$6:$M$15000,6)</f>
        <v>146000</v>
      </c>
    </row>
    <row r="1029" customFormat="false" ht="11.25" hidden="false" customHeight="false" outlineLevel="0" collapsed="false">
      <c r="A1029" s="199" t="n">
        <v>36570</v>
      </c>
      <c r="B1029" s="192" t="n">
        <v>36570</v>
      </c>
      <c r="C1029" s="308" t="n">
        <f aca="false">IF(B1029&lt;&gt;"",MONTH(B1029),0)</f>
        <v>2</v>
      </c>
      <c r="D1029" s="3" t="n">
        <f aca="false">VLOOKUP($B1029,data!$A$6:$M$15000,6)</f>
        <v>138000</v>
      </c>
    </row>
    <row r="1030" customFormat="false" ht="11.25" hidden="false" customHeight="false" outlineLevel="0" collapsed="false">
      <c r="A1030" s="199" t="n">
        <v>36571</v>
      </c>
      <c r="B1030" s="192" t="n">
        <v>36571</v>
      </c>
      <c r="C1030" s="308" t="n">
        <f aca="false">IF(B1030&lt;&gt;"",MONTH(B1030),0)</f>
        <v>2</v>
      </c>
      <c r="D1030" s="3" t="n">
        <f aca="false">VLOOKUP($B1030,data!$A$6:$M$15000,6)</f>
        <v>160000</v>
      </c>
    </row>
    <row r="1031" customFormat="false" ht="11.25" hidden="false" customHeight="false" outlineLevel="0" collapsed="false">
      <c r="A1031" s="199" t="n">
        <v>36572</v>
      </c>
      <c r="B1031" s="192" t="n">
        <v>36572</v>
      </c>
      <c r="C1031" s="308" t="n">
        <f aca="false">IF(B1031&lt;&gt;"",MONTH(B1031),0)</f>
        <v>2</v>
      </c>
      <c r="D1031" s="3" t="n">
        <f aca="false">VLOOKUP($B1031,data!$A$6:$M$15000,6)</f>
        <v>151000</v>
      </c>
    </row>
    <row r="1032" customFormat="false" ht="11.25" hidden="false" customHeight="false" outlineLevel="0" collapsed="false">
      <c r="A1032" s="199" t="n">
        <v>36573</v>
      </c>
      <c r="B1032" s="192" t="n">
        <v>36573</v>
      </c>
      <c r="C1032" s="308" t="n">
        <f aca="false">IF(B1032&lt;&gt;"",MONTH(B1032),0)</f>
        <v>2</v>
      </c>
      <c r="D1032" s="3" t="n">
        <f aca="false">VLOOKUP($B1032,data!$A$6:$M$15000,6)</f>
        <v>132000</v>
      </c>
    </row>
    <row r="1033" customFormat="false" ht="11.25" hidden="false" customHeight="false" outlineLevel="0" collapsed="false">
      <c r="A1033" s="199" t="n">
        <v>36574</v>
      </c>
      <c r="B1033" s="192" t="n">
        <v>36574</v>
      </c>
      <c r="C1033" s="308" t="n">
        <f aca="false">IF(B1033&lt;&gt;"",MONTH(B1033),0)</f>
        <v>2</v>
      </c>
      <c r="D1033" s="3" t="n">
        <f aca="false">VLOOKUP($B1033,data!$A$6:$M$15000,6)</f>
        <v>138000</v>
      </c>
    </row>
    <row r="1034" customFormat="false" ht="11.25" hidden="false" customHeight="false" outlineLevel="0" collapsed="false">
      <c r="A1034" s="199" t="n">
        <v>36575</v>
      </c>
      <c r="B1034" s="192" t="n">
        <v>36575</v>
      </c>
      <c r="C1034" s="308" t="n">
        <f aca="false">IF(B1034&lt;&gt;"",MONTH(B1034),0)</f>
        <v>2</v>
      </c>
      <c r="D1034" s="3" t="n">
        <f aca="false">VLOOKUP($B1034,data!$A$6:$M$15000,6)</f>
        <v>152000</v>
      </c>
    </row>
    <row r="1035" customFormat="false" ht="11.25" hidden="false" customHeight="false" outlineLevel="0" collapsed="false">
      <c r="A1035" s="199" t="n">
        <v>36576</v>
      </c>
      <c r="B1035" s="192" t="n">
        <v>36576</v>
      </c>
      <c r="C1035" s="308" t="n">
        <f aca="false">IF(B1035&lt;&gt;"",MONTH(B1035),0)</f>
        <v>2</v>
      </c>
      <c r="D1035" s="3" t="n">
        <f aca="false">VLOOKUP($B1035,data!$A$6:$M$15000,6)</f>
        <v>158000</v>
      </c>
    </row>
    <row r="1036" customFormat="false" ht="11.25" hidden="false" customHeight="false" outlineLevel="0" collapsed="false">
      <c r="A1036" s="199" t="n">
        <v>36577</v>
      </c>
      <c r="B1036" s="192" t="n">
        <v>36577</v>
      </c>
      <c r="C1036" s="308" t="n">
        <f aca="false">IF(B1036&lt;&gt;"",MONTH(B1036),0)</f>
        <v>2</v>
      </c>
      <c r="D1036" s="3" t="n">
        <f aca="false">VLOOKUP($B1036,data!$A$6:$M$15000,6)</f>
        <v>167000</v>
      </c>
    </row>
    <row r="1037" customFormat="false" ht="11.25" hidden="false" customHeight="false" outlineLevel="0" collapsed="false">
      <c r="A1037" s="199" t="n">
        <v>36578</v>
      </c>
      <c r="B1037" s="192" t="n">
        <v>36578</v>
      </c>
      <c r="C1037" s="308" t="n">
        <f aca="false">IF(B1037&lt;&gt;"",MONTH(B1037),0)</f>
        <v>2</v>
      </c>
      <c r="D1037" s="3" t="n">
        <f aca="false">VLOOKUP($B1037,data!$A$6:$M$15000,6)</f>
        <v>156000</v>
      </c>
    </row>
    <row r="1038" customFormat="false" ht="11.25" hidden="false" customHeight="false" outlineLevel="0" collapsed="false">
      <c r="A1038" s="199" t="n">
        <v>36579</v>
      </c>
      <c r="B1038" s="192" t="n">
        <v>36579</v>
      </c>
      <c r="C1038" s="308" t="n">
        <f aca="false">IF(B1038&lt;&gt;"",MONTH(B1038),0)</f>
        <v>2</v>
      </c>
      <c r="D1038" s="3" t="n">
        <f aca="false">VLOOKUP($B1038,data!$A$6:$M$15000,6)</f>
        <v>211000</v>
      </c>
    </row>
    <row r="1039" customFormat="false" ht="11.25" hidden="false" customHeight="false" outlineLevel="0" collapsed="false">
      <c r="A1039" s="199" t="n">
        <v>36580</v>
      </c>
      <c r="B1039" s="192" t="n">
        <v>36580</v>
      </c>
      <c r="C1039" s="308" t="n">
        <f aca="false">IF(B1039&lt;&gt;"",MONTH(B1039),0)</f>
        <v>2</v>
      </c>
      <c r="D1039" s="3" t="n">
        <f aca="false">VLOOKUP($B1039,data!$A$6:$M$15000,6)</f>
        <v>187000</v>
      </c>
    </row>
    <row r="1040" customFormat="false" ht="11.25" hidden="false" customHeight="false" outlineLevel="0" collapsed="false">
      <c r="A1040" s="199" t="n">
        <v>36581</v>
      </c>
      <c r="B1040" s="192" t="n">
        <v>36581</v>
      </c>
      <c r="C1040" s="308" t="n">
        <f aca="false">IF(B1040&lt;&gt;"",MONTH(B1040),0)</f>
        <v>2</v>
      </c>
      <c r="D1040" s="3" t="n">
        <f aca="false">VLOOKUP($B1040,data!$A$6:$M$15000,6)</f>
        <v>215000</v>
      </c>
    </row>
    <row r="1041" customFormat="false" ht="11.25" hidden="false" customHeight="false" outlineLevel="0" collapsed="false">
      <c r="A1041" s="199" t="n">
        <v>36582</v>
      </c>
      <c r="B1041" s="192" t="n">
        <v>36582</v>
      </c>
      <c r="C1041" s="308" t="n">
        <f aca="false">IF(B1041&lt;&gt;"",MONTH(B1041),0)</f>
        <v>2</v>
      </c>
      <c r="D1041" s="3" t="n">
        <f aca="false">VLOOKUP($B1041,data!$A$6:$M$15000,6)</f>
        <v>211000</v>
      </c>
    </row>
    <row r="1042" customFormat="false" ht="11.25" hidden="false" customHeight="false" outlineLevel="0" collapsed="false">
      <c r="A1042" s="199" t="n">
        <v>36583</v>
      </c>
      <c r="B1042" s="192" t="n">
        <v>36583</v>
      </c>
      <c r="C1042" s="308" t="n">
        <f aca="false">IF(B1042&lt;&gt;"",MONTH(B1042),0)</f>
        <v>2</v>
      </c>
      <c r="D1042" s="3" t="n">
        <f aca="false">VLOOKUP($B1042,data!$A$6:$M$15000,6)</f>
        <v>209000</v>
      </c>
    </row>
    <row r="1043" customFormat="false" ht="11.25" hidden="false" customHeight="false" outlineLevel="0" collapsed="false">
      <c r="A1043" s="199" t="n">
        <v>36584</v>
      </c>
      <c r="B1043" s="192" t="n">
        <v>36584</v>
      </c>
      <c r="C1043" s="308" t="n">
        <f aca="false">IF(B1043&lt;&gt;"",MONTH(B1043),0)</f>
        <v>2</v>
      </c>
      <c r="D1043" s="3" t="n">
        <f aca="false">VLOOKUP($B1043,data!$A$6:$M$15000,6)</f>
        <v>209000</v>
      </c>
    </row>
    <row r="1044" customFormat="false" ht="11.25" hidden="false" customHeight="false" outlineLevel="0" collapsed="false">
      <c r="A1044" s="199" t="n">
        <v>36585</v>
      </c>
      <c r="B1044" s="192" t="n">
        <v>36585</v>
      </c>
      <c r="C1044" s="308" t="n">
        <f aca="false">IF(B1044&lt;&gt;"",MONTH(B1044),0)</f>
        <v>2</v>
      </c>
      <c r="D1044" s="3" t="n">
        <f aca="false">VLOOKUP($B1044,data!$A$6:$M$15000,6)</f>
        <v>221000</v>
      </c>
    </row>
    <row r="1045" customFormat="false" ht="11.25" hidden="false" customHeight="false" outlineLevel="0" collapsed="false">
      <c r="A1045" s="199" t="n">
        <v>36586</v>
      </c>
      <c r="B1045" s="192" t="n">
        <v>36586</v>
      </c>
      <c r="C1045" s="308" t="n">
        <f aca="false">IF(B1045&lt;&gt;"",MONTH(B1045),0)</f>
        <v>3</v>
      </c>
      <c r="D1045" s="3" t="n">
        <f aca="false">VLOOKUP($B1045,data!$A$6:$M$15000,6)</f>
        <v>183000</v>
      </c>
    </row>
    <row r="1046" customFormat="false" ht="11.25" hidden="false" customHeight="false" outlineLevel="0" collapsed="false">
      <c r="A1046" s="199" t="n">
        <v>36587</v>
      </c>
      <c r="B1046" s="192" t="n">
        <v>36587</v>
      </c>
      <c r="C1046" s="308" t="n">
        <f aca="false">IF(B1046&lt;&gt;"",MONTH(B1046),0)</f>
        <v>3</v>
      </c>
      <c r="D1046" s="3" t="n">
        <f aca="false">VLOOKUP($B1046,data!$A$6:$M$15000,6)</f>
        <v>134000</v>
      </c>
    </row>
    <row r="1047" customFormat="false" ht="11.25" hidden="false" customHeight="false" outlineLevel="0" collapsed="false">
      <c r="A1047" s="199" t="n">
        <v>36588</v>
      </c>
      <c r="B1047" s="192" t="n">
        <v>36588</v>
      </c>
      <c r="C1047" s="308" t="n">
        <f aca="false">IF(B1047&lt;&gt;"",MONTH(B1047),0)</f>
        <v>3</v>
      </c>
      <c r="D1047" s="3" t="n">
        <f aca="false">VLOOKUP($B1047,data!$A$6:$M$15000,6)</f>
        <v>146000</v>
      </c>
    </row>
    <row r="1048" customFormat="false" ht="11.25" hidden="false" customHeight="false" outlineLevel="0" collapsed="false">
      <c r="A1048" s="199" t="n">
        <v>36589</v>
      </c>
      <c r="B1048" s="192" t="n">
        <v>36589</v>
      </c>
      <c r="C1048" s="308" t="n">
        <f aca="false">IF(B1048&lt;&gt;"",MONTH(B1048),0)</f>
        <v>3</v>
      </c>
      <c r="D1048" s="3" t="n">
        <f aca="false">VLOOKUP($B1048,data!$A$6:$M$15000,6)</f>
        <v>165000</v>
      </c>
    </row>
    <row r="1049" customFormat="false" ht="11.25" hidden="false" customHeight="false" outlineLevel="0" collapsed="false">
      <c r="A1049" s="199" t="n">
        <v>36590</v>
      </c>
      <c r="B1049" s="192" t="n">
        <v>36590</v>
      </c>
      <c r="C1049" s="308" t="n">
        <f aca="false">IF(B1049&lt;&gt;"",MONTH(B1049),0)</f>
        <v>3</v>
      </c>
      <c r="D1049" s="3" t="n">
        <f aca="false">VLOOKUP($B1049,data!$A$6:$M$15000,6)</f>
        <v>168000</v>
      </c>
    </row>
    <row r="1050" customFormat="false" ht="11.25" hidden="false" customHeight="false" outlineLevel="0" collapsed="false">
      <c r="A1050" s="199" t="n">
        <v>36591</v>
      </c>
      <c r="B1050" s="192" t="n">
        <v>36591</v>
      </c>
      <c r="C1050" s="308" t="n">
        <f aca="false">IF(B1050&lt;&gt;"",MONTH(B1050),0)</f>
        <v>3</v>
      </c>
      <c r="D1050" s="3" t="n">
        <f aca="false">VLOOKUP($B1050,data!$A$6:$M$15000,6)</f>
        <v>138000</v>
      </c>
    </row>
    <row r="1051" customFormat="false" ht="11.25" hidden="false" customHeight="false" outlineLevel="0" collapsed="false">
      <c r="A1051" s="199" t="n">
        <v>36592</v>
      </c>
      <c r="B1051" s="192" t="n">
        <v>36592</v>
      </c>
      <c r="C1051" s="308" t="n">
        <f aca="false">IF(B1051&lt;&gt;"",MONTH(B1051),0)</f>
        <v>3</v>
      </c>
      <c r="D1051" s="3" t="n">
        <f aca="false">VLOOKUP($B1051,data!$A$6:$M$15000,6)</f>
        <v>157000</v>
      </c>
    </row>
    <row r="1052" customFormat="false" ht="11.25" hidden="false" customHeight="false" outlineLevel="0" collapsed="false">
      <c r="A1052" s="199" t="n">
        <v>36593</v>
      </c>
      <c r="B1052" s="192" t="n">
        <v>36593</v>
      </c>
      <c r="C1052" s="308" t="n">
        <f aca="false">IF(B1052&lt;&gt;"",MONTH(B1052),0)</f>
        <v>3</v>
      </c>
      <c r="D1052" s="3" t="n">
        <f aca="false">VLOOKUP($B1052,data!$A$6:$M$15000,6)</f>
        <v>1650000</v>
      </c>
    </row>
    <row r="1053" customFormat="false" ht="11.25" hidden="false" customHeight="false" outlineLevel="0" collapsed="false">
      <c r="A1053" s="199" t="n">
        <v>36594</v>
      </c>
      <c r="B1053" s="192" t="n">
        <v>36594</v>
      </c>
      <c r="C1053" s="308" t="n">
        <f aca="false">IF(B1053&lt;&gt;"",MONTH(B1053),0)</f>
        <v>3</v>
      </c>
      <c r="D1053" s="3" t="n">
        <f aca="false">VLOOKUP($B1053,data!$A$6:$M$15000,6)</f>
        <v>189000</v>
      </c>
    </row>
    <row r="1054" customFormat="false" ht="11.25" hidden="false" customHeight="false" outlineLevel="0" collapsed="false">
      <c r="A1054" s="199" t="n">
        <v>36595</v>
      </c>
      <c r="B1054" s="192" t="n">
        <v>36595</v>
      </c>
      <c r="C1054" s="308" t="n">
        <f aca="false">IF(B1054&lt;&gt;"",MONTH(B1054),0)</f>
        <v>3</v>
      </c>
      <c r="D1054" s="3" t="n">
        <f aca="false">VLOOKUP($B1054,data!$A$6:$M$15000,6)</f>
        <v>156000</v>
      </c>
    </row>
    <row r="1055" customFormat="false" ht="11.25" hidden="false" customHeight="false" outlineLevel="0" collapsed="false">
      <c r="A1055" s="199" t="n">
        <v>36596</v>
      </c>
      <c r="B1055" s="192" t="n">
        <v>36596</v>
      </c>
      <c r="C1055" s="308" t="n">
        <f aca="false">IF(B1055&lt;&gt;"",MONTH(B1055),0)</f>
        <v>3</v>
      </c>
      <c r="D1055" s="3" t="n">
        <f aca="false">VLOOKUP($B1055,data!$A$6:$M$15000,6)</f>
        <v>193000</v>
      </c>
    </row>
    <row r="1056" customFormat="false" ht="11.25" hidden="false" customHeight="false" outlineLevel="0" collapsed="false">
      <c r="A1056" s="199" t="n">
        <v>36597</v>
      </c>
      <c r="B1056" s="192" t="n">
        <v>36597</v>
      </c>
      <c r="C1056" s="308" t="n">
        <f aca="false">IF(B1056&lt;&gt;"",MONTH(B1056),0)</f>
        <v>3</v>
      </c>
      <c r="D1056" s="3" t="n">
        <f aca="false">VLOOKUP($B1056,data!$A$6:$M$15000,6)</f>
        <v>193000</v>
      </c>
    </row>
    <row r="1057" customFormat="false" ht="11.25" hidden="false" customHeight="false" outlineLevel="0" collapsed="false">
      <c r="A1057" s="199" t="n">
        <v>36598</v>
      </c>
      <c r="B1057" s="192" t="n">
        <v>36598</v>
      </c>
      <c r="C1057" s="308" t="n">
        <f aca="false">IF(B1057&lt;&gt;"",MONTH(B1057),0)</f>
        <v>3</v>
      </c>
      <c r="D1057" s="3" t="n">
        <f aca="false">VLOOKUP($B1057,data!$A$6:$M$15000,6)</f>
        <v>194000</v>
      </c>
    </row>
    <row r="1058" customFormat="false" ht="11.25" hidden="false" customHeight="false" outlineLevel="0" collapsed="false">
      <c r="A1058" s="199" t="n">
        <v>36599</v>
      </c>
      <c r="B1058" s="192" t="n">
        <v>36599</v>
      </c>
      <c r="C1058" s="308" t="n">
        <f aca="false">IF(B1058&lt;&gt;"",MONTH(B1058),0)</f>
        <v>3</v>
      </c>
      <c r="D1058" s="3" t="n">
        <f aca="false">VLOOKUP($B1058,data!$A$6:$M$15000,6)</f>
        <v>216000</v>
      </c>
    </row>
    <row r="1059" customFormat="false" ht="11.25" hidden="false" customHeight="false" outlineLevel="0" collapsed="false">
      <c r="A1059" s="199" t="n">
        <v>36600</v>
      </c>
      <c r="B1059" s="192" t="n">
        <v>36600</v>
      </c>
      <c r="C1059" s="308" t="n">
        <f aca="false">IF(B1059&lt;&gt;"",MONTH(B1059),0)</f>
        <v>3</v>
      </c>
      <c r="D1059" s="3" t="n">
        <f aca="false">VLOOKUP($B1059,data!$A$6:$M$15000,6)</f>
        <v>213000</v>
      </c>
    </row>
    <row r="1060" customFormat="false" ht="11.25" hidden="false" customHeight="false" outlineLevel="0" collapsed="false">
      <c r="A1060" s="199" t="n">
        <v>36601</v>
      </c>
      <c r="B1060" s="192" t="n">
        <v>36601</v>
      </c>
      <c r="C1060" s="308" t="n">
        <f aca="false">IF(B1060&lt;&gt;"",MONTH(B1060),0)</f>
        <v>3</v>
      </c>
      <c r="D1060" s="3" t="n">
        <f aca="false">VLOOKUP($B1060,data!$A$6:$M$15000,6)</f>
        <v>200000</v>
      </c>
    </row>
    <row r="1061" customFormat="false" ht="11.25" hidden="false" customHeight="false" outlineLevel="0" collapsed="false">
      <c r="A1061" s="199" t="n">
        <v>36602</v>
      </c>
      <c r="B1061" s="192" t="n">
        <v>36602</v>
      </c>
      <c r="C1061" s="308" t="n">
        <f aca="false">IF(B1061&lt;&gt;"",MONTH(B1061),0)</f>
        <v>3</v>
      </c>
      <c r="D1061" s="3" t="n">
        <f aca="false">VLOOKUP($B1061,data!$A$6:$M$15000,6)</f>
        <v>169000</v>
      </c>
    </row>
    <row r="1062" customFormat="false" ht="11.25" hidden="false" customHeight="false" outlineLevel="0" collapsed="false">
      <c r="A1062" s="199" t="n">
        <v>36603</v>
      </c>
      <c r="B1062" s="192" t="n">
        <v>36603</v>
      </c>
      <c r="C1062" s="308" t="n">
        <f aca="false">IF(B1062&lt;&gt;"",MONTH(B1062),0)</f>
        <v>3</v>
      </c>
      <c r="D1062" s="3" t="n">
        <f aca="false">VLOOKUP($B1062,data!$A$6:$M$15000,6)</f>
        <v>82000</v>
      </c>
    </row>
    <row r="1063" customFormat="false" ht="11.25" hidden="false" customHeight="false" outlineLevel="0" collapsed="false">
      <c r="A1063" s="199" t="n">
        <v>36604</v>
      </c>
      <c r="B1063" s="192" t="n">
        <v>36604</v>
      </c>
      <c r="C1063" s="308" t="n">
        <f aca="false">IF(B1063&lt;&gt;"",MONTH(B1063),0)</f>
        <v>3</v>
      </c>
      <c r="D1063" s="3" t="n">
        <f aca="false">VLOOKUP($B1063,data!$A$6:$M$15000,6)</f>
        <v>64000</v>
      </c>
    </row>
    <row r="1064" customFormat="false" ht="11.25" hidden="false" customHeight="false" outlineLevel="0" collapsed="false">
      <c r="A1064" s="199" t="n">
        <v>36605</v>
      </c>
      <c r="B1064" s="192" t="n">
        <v>36605</v>
      </c>
      <c r="C1064" s="308" t="n">
        <f aca="false">IF(B1064&lt;&gt;"",MONTH(B1064),0)</f>
        <v>3</v>
      </c>
      <c r="D1064" s="3" t="n">
        <f aca="false">VLOOKUP($B1064,data!$A$6:$M$15000,6)</f>
        <v>12000</v>
      </c>
    </row>
    <row r="1065" customFormat="false" ht="11.25" hidden="false" customHeight="false" outlineLevel="0" collapsed="false">
      <c r="A1065" s="199" t="n">
        <v>36606</v>
      </c>
      <c r="B1065" s="192" t="n">
        <v>36606</v>
      </c>
      <c r="C1065" s="308" t="n">
        <f aca="false">IF(B1065&lt;&gt;"",MONTH(B1065),0)</f>
        <v>3</v>
      </c>
      <c r="D1065" s="3" t="n">
        <f aca="false">VLOOKUP($B1065,data!$A$6:$M$15000,6)</f>
        <v>195000</v>
      </c>
    </row>
    <row r="1066" customFormat="false" ht="11.25" hidden="false" customHeight="false" outlineLevel="0" collapsed="false">
      <c r="A1066" s="199" t="n">
        <v>36607</v>
      </c>
      <c r="B1066" s="192" t="n">
        <v>36607</v>
      </c>
      <c r="C1066" s="308" t="n">
        <f aca="false">IF(B1066&lt;&gt;"",MONTH(B1066),0)</f>
        <v>3</v>
      </c>
      <c r="D1066" s="3" t="n">
        <f aca="false">VLOOKUP($B1066,data!$A$6:$M$15000,6)</f>
        <v>188000</v>
      </c>
    </row>
    <row r="1067" customFormat="false" ht="11.25" hidden="false" customHeight="false" outlineLevel="0" collapsed="false">
      <c r="A1067" s="199" t="n">
        <v>36608</v>
      </c>
      <c r="B1067" s="192" t="n">
        <v>36608</v>
      </c>
      <c r="C1067" s="308" t="n">
        <f aca="false">IF(B1067&lt;&gt;"",MONTH(B1067),0)</f>
        <v>3</v>
      </c>
      <c r="D1067" s="3" t="n">
        <f aca="false">VLOOKUP($B1067,data!$A$6:$M$15000,6)</f>
        <v>208000</v>
      </c>
    </row>
    <row r="1068" customFormat="false" ht="11.25" hidden="false" customHeight="false" outlineLevel="0" collapsed="false">
      <c r="A1068" s="199" t="n">
        <v>36609</v>
      </c>
      <c r="B1068" s="192" t="n">
        <v>36609</v>
      </c>
      <c r="C1068" s="308" t="n">
        <f aca="false">IF(B1068&lt;&gt;"",MONTH(B1068),0)</f>
        <v>3</v>
      </c>
      <c r="D1068" s="3" t="n">
        <f aca="false">VLOOKUP($B1068,data!$A$6:$M$15000,6)</f>
        <v>283000</v>
      </c>
    </row>
    <row r="1069" customFormat="false" ht="11.25" hidden="false" customHeight="false" outlineLevel="0" collapsed="false">
      <c r="A1069" s="199" t="n">
        <v>36610</v>
      </c>
      <c r="B1069" s="192" t="n">
        <v>36610</v>
      </c>
      <c r="C1069" s="308" t="n">
        <f aca="false">IF(B1069&lt;&gt;"",MONTH(B1069),0)</f>
        <v>3</v>
      </c>
      <c r="D1069" s="3" t="n">
        <f aca="false">VLOOKUP($B1069,data!$A$6:$M$15000,6)</f>
        <v>189000</v>
      </c>
    </row>
    <row r="1070" customFormat="false" ht="11.25" hidden="false" customHeight="false" outlineLevel="0" collapsed="false">
      <c r="A1070" s="199" t="n">
        <v>36611</v>
      </c>
      <c r="B1070" s="192" t="n">
        <v>36611</v>
      </c>
      <c r="C1070" s="308" t="n">
        <f aca="false">IF(B1070&lt;&gt;"",MONTH(B1070),0)</f>
        <v>3</v>
      </c>
      <c r="D1070" s="3" t="n">
        <f aca="false">VLOOKUP($B1070,data!$A$6:$M$15000,6)</f>
        <v>82000</v>
      </c>
    </row>
    <row r="1071" customFormat="false" ht="11.25" hidden="false" customHeight="false" outlineLevel="0" collapsed="false">
      <c r="A1071" s="199" t="n">
        <v>36612</v>
      </c>
      <c r="B1071" s="192" t="n">
        <v>36612</v>
      </c>
      <c r="C1071" s="308" t="n">
        <f aca="false">IF(B1071&lt;&gt;"",MONTH(B1071),0)</f>
        <v>3</v>
      </c>
      <c r="D1071" s="3" t="n">
        <f aca="false">VLOOKUP($B1071,data!$A$6:$M$15000,6)</f>
        <v>208000</v>
      </c>
    </row>
    <row r="1072" customFormat="false" ht="11.25" hidden="false" customHeight="false" outlineLevel="0" collapsed="false">
      <c r="A1072" s="199" t="n">
        <v>36613</v>
      </c>
      <c r="B1072" s="192" t="n">
        <v>36613</v>
      </c>
      <c r="C1072" s="308" t="n">
        <f aca="false">IF(B1072&lt;&gt;"",MONTH(B1072),0)</f>
        <v>3</v>
      </c>
      <c r="D1072" s="3" t="n">
        <f aca="false">VLOOKUP($B1072,data!$A$6:$M$15000,6)</f>
        <v>265000</v>
      </c>
    </row>
    <row r="1073" customFormat="false" ht="11.25" hidden="false" customHeight="false" outlineLevel="0" collapsed="false">
      <c r="A1073" s="199" t="n">
        <v>36614</v>
      </c>
      <c r="B1073" s="192" t="n">
        <v>36614</v>
      </c>
      <c r="C1073" s="308" t="n">
        <f aca="false">IF(B1073&lt;&gt;"",MONTH(B1073),0)</f>
        <v>3</v>
      </c>
      <c r="D1073" s="3" t="n">
        <f aca="false">VLOOKUP($B1073,data!$A$6:$M$15000,6)</f>
        <v>198000</v>
      </c>
    </row>
    <row r="1074" customFormat="false" ht="11.25" hidden="false" customHeight="false" outlineLevel="0" collapsed="false">
      <c r="A1074" s="199" t="n">
        <v>36615</v>
      </c>
      <c r="B1074" s="192" t="n">
        <v>36615</v>
      </c>
      <c r="C1074" s="308" t="n">
        <f aca="false">IF(B1074&lt;&gt;"",MONTH(B1074),0)</f>
        <v>3</v>
      </c>
      <c r="D1074" s="3" t="n">
        <f aca="false">VLOOKUP($B1074,data!$A$6:$M$15000,6)</f>
        <v>250000</v>
      </c>
    </row>
    <row r="1075" customFormat="false" ht="11.25" hidden="false" customHeight="false" outlineLevel="0" collapsed="false">
      <c r="A1075" s="199" t="n">
        <v>36616</v>
      </c>
      <c r="B1075" s="192" t="n">
        <v>36616</v>
      </c>
      <c r="C1075" s="308" t="n">
        <f aca="false">IF(B1075&lt;&gt;"",MONTH(B1075),0)</f>
        <v>3</v>
      </c>
      <c r="D1075" s="3" t="n">
        <f aca="false">VLOOKUP($B1075,data!$A$6:$M$15000,6)</f>
        <v>232000</v>
      </c>
    </row>
    <row r="1076" customFormat="false" ht="11.25" hidden="false" customHeight="false" outlineLevel="0" collapsed="false">
      <c r="A1076" s="199" t="n">
        <v>36617</v>
      </c>
      <c r="B1076" s="192" t="n">
        <v>36617</v>
      </c>
      <c r="C1076" s="308" t="n">
        <f aca="false">IF(B1076&lt;&gt;"",MONTH(B1076),0)</f>
        <v>4</v>
      </c>
      <c r="D1076" s="3" t="n">
        <f aca="false">VLOOKUP($B1076,data!$A$6:$M$15000,6)</f>
        <v>166000</v>
      </c>
    </row>
    <row r="1077" customFormat="false" ht="11.25" hidden="false" customHeight="false" outlineLevel="0" collapsed="false">
      <c r="A1077" s="199" t="n">
        <v>36618</v>
      </c>
      <c r="B1077" s="192" t="n">
        <v>36618</v>
      </c>
      <c r="C1077" s="308" t="n">
        <f aca="false">IF(B1077&lt;&gt;"",MONTH(B1077),0)</f>
        <v>4</v>
      </c>
      <c r="D1077" s="3" t="n">
        <f aca="false">VLOOKUP($B1077,data!$A$6:$M$15000,6)</f>
        <v>179000</v>
      </c>
    </row>
    <row r="1078" customFormat="false" ht="11.25" hidden="false" customHeight="false" outlineLevel="0" collapsed="false">
      <c r="A1078" s="199" t="n">
        <v>36619</v>
      </c>
      <c r="B1078" s="192" t="n">
        <v>36619</v>
      </c>
      <c r="C1078" s="308" t="n">
        <f aca="false">IF(B1078&lt;&gt;"",MONTH(B1078),0)</f>
        <v>4</v>
      </c>
      <c r="D1078" s="3" t="n">
        <f aca="false">VLOOKUP($B1078,data!$A$6:$M$15000,6)</f>
        <v>188000</v>
      </c>
    </row>
    <row r="1079" customFormat="false" ht="11.25" hidden="false" customHeight="false" outlineLevel="0" collapsed="false">
      <c r="A1079" s="199" t="n">
        <v>36620</v>
      </c>
      <c r="B1079" s="192" t="n">
        <v>36620</v>
      </c>
      <c r="C1079" s="308" t="n">
        <f aca="false">IF(B1079&lt;&gt;"",MONTH(B1079),0)</f>
        <v>4</v>
      </c>
      <c r="D1079" s="3" t="n">
        <f aca="false">VLOOKUP($B1079,data!$A$6:$M$15000,6)</f>
        <v>220000</v>
      </c>
    </row>
    <row r="1080" customFormat="false" ht="11.25" hidden="false" customHeight="false" outlineLevel="0" collapsed="false">
      <c r="A1080" s="199" t="n">
        <v>36621</v>
      </c>
      <c r="B1080" s="192" t="n">
        <v>36621</v>
      </c>
      <c r="C1080" s="308" t="n">
        <f aca="false">IF(B1080&lt;&gt;"",MONTH(B1080),0)</f>
        <v>4</v>
      </c>
      <c r="D1080" s="3" t="n">
        <f aca="false">VLOOKUP($B1080,data!$A$6:$M$15000,6)</f>
        <v>237000</v>
      </c>
    </row>
    <row r="1081" customFormat="false" ht="11.25" hidden="false" customHeight="false" outlineLevel="0" collapsed="false">
      <c r="A1081" s="199" t="n">
        <v>36622</v>
      </c>
      <c r="B1081" s="192" t="n">
        <v>36622</v>
      </c>
      <c r="C1081" s="308" t="n">
        <f aca="false">IF(B1081&lt;&gt;"",MONTH(B1081),0)</f>
        <v>4</v>
      </c>
      <c r="D1081" s="3" t="n">
        <f aca="false">VLOOKUP($B1081,data!$A$6:$M$15000,6)</f>
        <v>216000</v>
      </c>
    </row>
    <row r="1082" customFormat="false" ht="11.25" hidden="false" customHeight="false" outlineLevel="0" collapsed="false">
      <c r="A1082" s="199" t="n">
        <v>36623</v>
      </c>
      <c r="B1082" s="192" t="n">
        <v>36623</v>
      </c>
      <c r="C1082" s="308" t="n">
        <f aca="false">IF(B1082&lt;&gt;"",MONTH(B1082),0)</f>
        <v>4</v>
      </c>
      <c r="D1082" s="3" t="n">
        <f aca="false">VLOOKUP($B1082,data!$A$6:$M$15000,6)</f>
        <v>173000</v>
      </c>
    </row>
    <row r="1083" customFormat="false" ht="11.25" hidden="false" customHeight="false" outlineLevel="0" collapsed="false">
      <c r="A1083" s="199" t="n">
        <v>36624</v>
      </c>
      <c r="B1083" s="192" t="n">
        <v>36624</v>
      </c>
      <c r="C1083" s="308" t="n">
        <f aca="false">IF(B1083&lt;&gt;"",MONTH(B1083),0)</f>
        <v>4</v>
      </c>
      <c r="D1083" s="3" t="n">
        <f aca="false">VLOOKUP($B1083,data!$A$6:$M$15000,6)</f>
        <v>170000</v>
      </c>
    </row>
    <row r="1084" customFormat="false" ht="11.25" hidden="false" customHeight="false" outlineLevel="0" collapsed="false">
      <c r="A1084" s="199" t="n">
        <v>36625</v>
      </c>
      <c r="B1084" s="192" t="n">
        <v>36625</v>
      </c>
      <c r="C1084" s="308" t="n">
        <f aca="false">IF(B1084&lt;&gt;"",MONTH(B1084),0)</f>
        <v>4</v>
      </c>
      <c r="D1084" s="3" t="n">
        <f aca="false">VLOOKUP($B1084,data!$A$6:$M$15000,6)</f>
        <v>167000</v>
      </c>
    </row>
    <row r="1085" customFormat="false" ht="11.25" hidden="false" customHeight="false" outlineLevel="0" collapsed="false">
      <c r="A1085" s="199" t="n">
        <v>36626</v>
      </c>
      <c r="B1085" s="192" t="n">
        <v>36626</v>
      </c>
      <c r="C1085" s="308" t="n">
        <f aca="false">IF(B1085&lt;&gt;"",MONTH(B1085),0)</f>
        <v>4</v>
      </c>
      <c r="D1085" s="3" t="n">
        <f aca="false">VLOOKUP($B1085,data!$A$6:$M$15000,6)</f>
        <v>169000</v>
      </c>
    </row>
    <row r="1086" customFormat="false" ht="11.25" hidden="false" customHeight="false" outlineLevel="0" collapsed="false">
      <c r="A1086" s="199" t="n">
        <v>36627</v>
      </c>
      <c r="B1086" s="192" t="n">
        <v>36627</v>
      </c>
      <c r="C1086" s="308" t="n">
        <f aca="false">IF(B1086&lt;&gt;"",MONTH(B1086),0)</f>
        <v>4</v>
      </c>
      <c r="D1086" s="3" t="n">
        <f aca="false">VLOOKUP($B1086,data!$A$6:$M$15000,6)</f>
        <v>173000</v>
      </c>
    </row>
    <row r="1087" customFormat="false" ht="11.25" hidden="false" customHeight="false" outlineLevel="0" collapsed="false">
      <c r="A1087" s="199" t="n">
        <v>36628</v>
      </c>
      <c r="B1087" s="192" t="n">
        <v>36628</v>
      </c>
      <c r="C1087" s="308" t="n">
        <f aca="false">IF(B1087&lt;&gt;"",MONTH(B1087),0)</f>
        <v>4</v>
      </c>
      <c r="D1087" s="3" t="n">
        <f aca="false">VLOOKUP($B1087,data!$A$6:$M$15000,6)</f>
        <v>155000</v>
      </c>
    </row>
    <row r="1088" customFormat="false" ht="11.25" hidden="false" customHeight="false" outlineLevel="0" collapsed="false">
      <c r="A1088" s="199" t="n">
        <v>36629</v>
      </c>
      <c r="B1088" s="192" t="n">
        <v>36629</v>
      </c>
      <c r="C1088" s="308" t="n">
        <f aca="false">IF(B1088&lt;&gt;"",MONTH(B1088),0)</f>
        <v>4</v>
      </c>
      <c r="D1088" s="3" t="n">
        <f aca="false">VLOOKUP($B1088,data!$A$6:$M$15000,6)</f>
        <v>160000</v>
      </c>
    </row>
    <row r="1089" customFormat="false" ht="11.25" hidden="false" customHeight="false" outlineLevel="0" collapsed="false">
      <c r="A1089" s="199" t="n">
        <v>36630</v>
      </c>
      <c r="B1089" s="192" t="n">
        <v>36630</v>
      </c>
      <c r="C1089" s="308" t="n">
        <f aca="false">IF(B1089&lt;&gt;"",MONTH(B1089),0)</f>
        <v>4</v>
      </c>
      <c r="D1089" s="3" t="n">
        <f aca="false">VLOOKUP($B1089,data!$A$6:$M$15000,6)</f>
        <v>122000</v>
      </c>
    </row>
    <row r="1090" customFormat="false" ht="11.25" hidden="false" customHeight="false" outlineLevel="0" collapsed="false">
      <c r="A1090" s="199" t="n">
        <v>36631</v>
      </c>
      <c r="B1090" s="192" t="n">
        <v>36631</v>
      </c>
      <c r="C1090" s="308" t="n">
        <f aca="false">IF(B1090&lt;&gt;"",MONTH(B1090),0)</f>
        <v>4</v>
      </c>
      <c r="D1090" s="3" t="n">
        <f aca="false">VLOOKUP($B1090,data!$A$6:$M$15000,6)</f>
        <v>189000</v>
      </c>
    </row>
    <row r="1091" customFormat="false" ht="11.25" hidden="false" customHeight="false" outlineLevel="0" collapsed="false">
      <c r="A1091" s="199" t="n">
        <v>36632</v>
      </c>
      <c r="B1091" s="192" t="n">
        <v>36632</v>
      </c>
      <c r="C1091" s="308" t="n">
        <f aca="false">IF(B1091&lt;&gt;"",MONTH(B1091),0)</f>
        <v>4</v>
      </c>
      <c r="D1091" s="3" t="n">
        <f aca="false">VLOOKUP($B1091,data!$A$6:$M$15000,6)</f>
        <v>204000</v>
      </c>
    </row>
    <row r="1092" customFormat="false" ht="11.25" hidden="false" customHeight="false" outlineLevel="0" collapsed="false">
      <c r="A1092" s="199" t="n">
        <v>36633</v>
      </c>
      <c r="B1092" s="192" t="n">
        <v>36633</v>
      </c>
      <c r="C1092" s="308" t="n">
        <f aca="false">IF(B1092&lt;&gt;"",MONTH(B1092),0)</f>
        <v>4</v>
      </c>
      <c r="D1092" s="3" t="n">
        <f aca="false">VLOOKUP($B1092,data!$A$6:$M$15000,6)</f>
        <v>193000</v>
      </c>
    </row>
    <row r="1093" customFormat="false" ht="11.25" hidden="false" customHeight="false" outlineLevel="0" collapsed="false">
      <c r="A1093" s="199" t="n">
        <v>36634</v>
      </c>
      <c r="B1093" s="192" t="n">
        <v>36634</v>
      </c>
      <c r="C1093" s="308" t="n">
        <f aca="false">IF(B1093&lt;&gt;"",MONTH(B1093),0)</f>
        <v>4</v>
      </c>
      <c r="D1093" s="3" t="n">
        <f aca="false">VLOOKUP($B1093,data!$A$6:$M$15000,6)</f>
        <v>149000</v>
      </c>
    </row>
    <row r="1094" customFormat="false" ht="11.25" hidden="false" customHeight="false" outlineLevel="0" collapsed="false">
      <c r="A1094" s="199" t="n">
        <v>36635</v>
      </c>
      <c r="B1094" s="192" t="n">
        <v>36635</v>
      </c>
      <c r="C1094" s="308" t="n">
        <f aca="false">IF(B1094&lt;&gt;"",MONTH(B1094),0)</f>
        <v>4</v>
      </c>
      <c r="D1094" s="3" t="n">
        <f aca="false">VLOOKUP($B1094,data!$A$6:$M$15000,6)</f>
        <v>187000</v>
      </c>
    </row>
    <row r="1095" customFormat="false" ht="11.25" hidden="false" customHeight="false" outlineLevel="0" collapsed="false">
      <c r="A1095" s="199" t="n">
        <v>36636</v>
      </c>
      <c r="B1095" s="192" t="n">
        <v>36636</v>
      </c>
      <c r="C1095" s="308" t="n">
        <f aca="false">IF(B1095&lt;&gt;"",MONTH(B1095),0)</f>
        <v>4</v>
      </c>
      <c r="D1095" s="3" t="n">
        <f aca="false">VLOOKUP($B1095,data!$A$6:$M$15000,6)</f>
        <v>166000</v>
      </c>
    </row>
    <row r="1096" customFormat="false" ht="11.25" hidden="false" customHeight="false" outlineLevel="0" collapsed="false">
      <c r="A1096" s="199" t="n">
        <v>36637</v>
      </c>
      <c r="B1096" s="192" t="n">
        <v>36637</v>
      </c>
      <c r="C1096" s="308" t="n">
        <f aca="false">IF(B1096&lt;&gt;"",MONTH(B1096),0)</f>
        <v>4</v>
      </c>
      <c r="D1096" s="3" t="n">
        <f aca="false">VLOOKUP($B1096,data!$A$6:$M$15000,6)</f>
        <v>193000</v>
      </c>
    </row>
    <row r="1097" customFormat="false" ht="11.25" hidden="false" customHeight="false" outlineLevel="0" collapsed="false">
      <c r="A1097" s="199" t="n">
        <v>36638</v>
      </c>
      <c r="B1097" s="192" t="n">
        <v>36638</v>
      </c>
      <c r="C1097" s="308" t="n">
        <f aca="false">IF(B1097&lt;&gt;"",MONTH(B1097),0)</f>
        <v>4</v>
      </c>
      <c r="D1097" s="3" t="n">
        <f aca="false">VLOOKUP($B1097,data!$A$6:$M$15000,6)</f>
        <v>190000</v>
      </c>
    </row>
    <row r="1098" customFormat="false" ht="11.25" hidden="false" customHeight="false" outlineLevel="0" collapsed="false">
      <c r="A1098" s="199" t="n">
        <v>36639</v>
      </c>
      <c r="B1098" s="192" t="n">
        <v>36639</v>
      </c>
      <c r="C1098" s="308" t="n">
        <f aca="false">IF(B1098&lt;&gt;"",MONTH(B1098),0)</f>
        <v>4</v>
      </c>
      <c r="D1098" s="3" t="n">
        <f aca="false">VLOOKUP($B1098,data!$A$6:$M$15000,6)</f>
        <v>214000</v>
      </c>
    </row>
    <row r="1099" customFormat="false" ht="11.25" hidden="false" customHeight="false" outlineLevel="0" collapsed="false">
      <c r="A1099" s="199" t="n">
        <v>36640</v>
      </c>
      <c r="B1099" s="192" t="n">
        <v>36640</v>
      </c>
      <c r="C1099" s="308" t="n">
        <f aca="false">IF(B1099&lt;&gt;"",MONTH(B1099),0)</f>
        <v>4</v>
      </c>
      <c r="D1099" s="3" t="n">
        <f aca="false">VLOOKUP($B1099,data!$A$6:$M$15000,6)</f>
        <v>194000</v>
      </c>
    </row>
    <row r="1100" customFormat="false" ht="11.25" hidden="false" customHeight="false" outlineLevel="0" collapsed="false">
      <c r="A1100" s="199" t="n">
        <v>36641</v>
      </c>
      <c r="B1100" s="192" t="n">
        <v>36641</v>
      </c>
      <c r="C1100" s="308" t="n">
        <f aca="false">IF(B1100&lt;&gt;"",MONTH(B1100),0)</f>
        <v>4</v>
      </c>
      <c r="D1100" s="3" t="n">
        <f aca="false">VLOOKUP($B1100,data!$A$6:$M$15000,6)</f>
        <v>214000</v>
      </c>
    </row>
    <row r="1101" customFormat="false" ht="11.25" hidden="false" customHeight="false" outlineLevel="0" collapsed="false">
      <c r="A1101" s="199" t="n">
        <v>36642</v>
      </c>
      <c r="B1101" s="192" t="n">
        <v>36642</v>
      </c>
      <c r="C1101" s="308" t="n">
        <f aca="false">IF(B1101&lt;&gt;"",MONTH(B1101),0)</f>
        <v>4</v>
      </c>
      <c r="D1101" s="3" t="n">
        <f aca="false">VLOOKUP($B1101,data!$A$6:$M$15000,6)</f>
        <v>232000</v>
      </c>
    </row>
    <row r="1102" customFormat="false" ht="11.25" hidden="false" customHeight="false" outlineLevel="0" collapsed="false">
      <c r="A1102" s="199" t="n">
        <v>36643</v>
      </c>
      <c r="B1102" s="192" t="n">
        <v>36643</v>
      </c>
      <c r="C1102" s="308" t="n">
        <f aca="false">IF(B1102&lt;&gt;"",MONTH(B1102),0)</f>
        <v>4</v>
      </c>
      <c r="D1102" s="3" t="n">
        <f aca="false">VLOOKUP($B1102,data!$A$6:$M$15000,6)</f>
        <v>312000</v>
      </c>
    </row>
    <row r="1103" customFormat="false" ht="11.25" hidden="false" customHeight="false" outlineLevel="0" collapsed="false">
      <c r="A1103" s="199" t="n">
        <v>36644</v>
      </c>
      <c r="B1103" s="192" t="n">
        <v>36644</v>
      </c>
      <c r="C1103" s="308" t="n">
        <f aca="false">IF(B1103&lt;&gt;"",MONTH(B1103),0)</f>
        <v>4</v>
      </c>
      <c r="D1103" s="3" t="n">
        <f aca="false">VLOOKUP($B1103,data!$A$6:$M$15000,6)</f>
        <v>218000</v>
      </c>
    </row>
    <row r="1104" customFormat="false" ht="11.25" hidden="false" customHeight="false" outlineLevel="0" collapsed="false">
      <c r="A1104" s="199" t="n">
        <v>36645</v>
      </c>
      <c r="B1104" s="192" t="n">
        <v>36645</v>
      </c>
      <c r="C1104" s="308" t="n">
        <f aca="false">IF(B1104&lt;&gt;"",MONTH(B1104),0)</f>
        <v>4</v>
      </c>
      <c r="D1104" s="3" t="n">
        <f aca="false">VLOOKUP($B1104,data!$A$6:$M$15000,6)</f>
        <v>125000</v>
      </c>
    </row>
    <row r="1105" customFormat="false" ht="11.25" hidden="false" customHeight="false" outlineLevel="0" collapsed="false">
      <c r="A1105" s="199" t="n">
        <v>36646</v>
      </c>
      <c r="B1105" s="192" t="n">
        <v>36646</v>
      </c>
      <c r="C1105" s="308" t="n">
        <f aca="false">IF(B1105&lt;&gt;"",MONTH(B1105),0)</f>
        <v>4</v>
      </c>
      <c r="D1105" s="3" t="n">
        <f aca="false">VLOOKUP($B1105,data!$A$6:$M$15000,6)</f>
        <v>171000</v>
      </c>
    </row>
    <row r="1106" customFormat="false" ht="11.25" hidden="false" customHeight="false" outlineLevel="0" collapsed="false">
      <c r="A1106" s="199" t="n">
        <v>36647</v>
      </c>
      <c r="B1106" s="192" t="n">
        <v>36647</v>
      </c>
      <c r="C1106" s="308" t="n">
        <f aca="false">IF(B1106&lt;&gt;"",MONTH(B1106),0)</f>
        <v>5</v>
      </c>
      <c r="D1106" s="3" t="n">
        <f aca="false">VLOOKUP($B1106,data!$A$6:$M$15000,6)</f>
        <v>196000</v>
      </c>
    </row>
    <row r="1107" customFormat="false" ht="11.25" hidden="false" customHeight="false" outlineLevel="0" collapsed="false">
      <c r="A1107" s="199" t="n">
        <v>36648</v>
      </c>
      <c r="B1107" s="192" t="n">
        <v>36648</v>
      </c>
      <c r="C1107" s="308" t="n">
        <f aca="false">IF(B1107&lt;&gt;"",MONTH(B1107),0)</f>
        <v>5</v>
      </c>
      <c r="D1107" s="3" t="n">
        <f aca="false">VLOOKUP($B1107,data!$A$6:$M$15000,6)</f>
        <v>291000</v>
      </c>
    </row>
    <row r="1108" customFormat="false" ht="11.25" hidden="false" customHeight="false" outlineLevel="0" collapsed="false">
      <c r="A1108" s="199" t="n">
        <v>36649</v>
      </c>
      <c r="B1108" s="192" t="n">
        <v>36649</v>
      </c>
      <c r="C1108" s="308" t="n">
        <f aca="false">IF(B1108&lt;&gt;"",MONTH(B1108),0)</f>
        <v>5</v>
      </c>
      <c r="D1108" s="3" t="n">
        <f aca="false">VLOOKUP($B1108,data!$A$6:$M$15000,6)</f>
        <v>261000</v>
      </c>
    </row>
    <row r="1109" customFormat="false" ht="11.25" hidden="false" customHeight="false" outlineLevel="0" collapsed="false">
      <c r="A1109" s="199" t="n">
        <v>36650</v>
      </c>
      <c r="B1109" s="192" t="n">
        <v>36650</v>
      </c>
      <c r="C1109" s="308" t="n">
        <f aca="false">IF(B1109&lt;&gt;"",MONTH(B1109),0)</f>
        <v>5</v>
      </c>
      <c r="D1109" s="3" t="n">
        <f aca="false">VLOOKUP($B1109,data!$A$6:$M$15000,6)</f>
        <v>298000</v>
      </c>
    </row>
    <row r="1110" customFormat="false" ht="11.25" hidden="false" customHeight="false" outlineLevel="0" collapsed="false">
      <c r="A1110" s="199" t="n">
        <v>36651</v>
      </c>
      <c r="B1110" s="192" t="n">
        <v>36651</v>
      </c>
      <c r="C1110" s="308" t="n">
        <f aca="false">IF(B1110&lt;&gt;"",MONTH(B1110),0)</f>
        <v>5</v>
      </c>
      <c r="D1110" s="3" t="n">
        <f aca="false">VLOOKUP($B1110,data!$A$6:$M$15000,6)</f>
        <v>298000</v>
      </c>
    </row>
    <row r="1111" customFormat="false" ht="11.25" hidden="false" customHeight="false" outlineLevel="0" collapsed="false">
      <c r="A1111" s="199" t="n">
        <v>36652</v>
      </c>
      <c r="B1111" s="192" t="n">
        <v>36652</v>
      </c>
      <c r="C1111" s="308" t="n">
        <f aca="false">IF(B1111&lt;&gt;"",MONTH(B1111),0)</f>
        <v>5</v>
      </c>
      <c r="D1111" s="3" t="n">
        <f aca="false">VLOOKUP($B1111,data!$A$6:$M$15000,6)</f>
        <v>302000</v>
      </c>
    </row>
    <row r="1112" customFormat="false" ht="11.25" hidden="false" customHeight="false" outlineLevel="0" collapsed="false">
      <c r="A1112" s="199" t="n">
        <v>36653</v>
      </c>
      <c r="B1112" s="192" t="n">
        <v>36653</v>
      </c>
      <c r="C1112" s="308" t="n">
        <f aca="false">IF(B1112&lt;&gt;"",MONTH(B1112),0)</f>
        <v>5</v>
      </c>
      <c r="D1112" s="3" t="n">
        <f aca="false">VLOOKUP($B1112,data!$A$6:$M$15000,6)</f>
        <v>297000</v>
      </c>
    </row>
    <row r="1113" customFormat="false" ht="11.25" hidden="false" customHeight="false" outlineLevel="0" collapsed="false">
      <c r="A1113" s="199" t="n">
        <v>36654</v>
      </c>
      <c r="B1113" s="192" t="n">
        <v>36654</v>
      </c>
      <c r="C1113" s="308" t="n">
        <f aca="false">IF(B1113&lt;&gt;"",MONTH(B1113),0)</f>
        <v>5</v>
      </c>
      <c r="D1113" s="3" t="n">
        <f aca="false">VLOOKUP($B1113,data!$A$6:$M$15000,6)</f>
        <v>318000</v>
      </c>
    </row>
    <row r="1114" customFormat="false" ht="11.25" hidden="false" customHeight="false" outlineLevel="0" collapsed="false">
      <c r="A1114" s="199" t="n">
        <v>36655</v>
      </c>
      <c r="B1114" s="192" t="n">
        <v>36655</v>
      </c>
      <c r="C1114" s="308" t="n">
        <f aca="false">IF(B1114&lt;&gt;"",MONTH(B1114),0)</f>
        <v>5</v>
      </c>
      <c r="D1114" s="3" t="n">
        <f aca="false">VLOOKUP($B1114,data!$A$6:$M$15000,6)</f>
        <v>237000</v>
      </c>
    </row>
    <row r="1115" customFormat="false" ht="11.25" hidden="false" customHeight="false" outlineLevel="0" collapsed="false">
      <c r="A1115" s="199" t="n">
        <v>36656</v>
      </c>
      <c r="B1115" s="192" t="n">
        <v>36656</v>
      </c>
      <c r="C1115" s="308" t="n">
        <f aca="false">IF(B1115&lt;&gt;"",MONTH(B1115),0)</f>
        <v>5</v>
      </c>
      <c r="D1115" s="3" t="n">
        <f aca="false">VLOOKUP($B1115,data!$A$6:$M$15000,6)</f>
        <v>190000</v>
      </c>
    </row>
    <row r="1116" customFormat="false" ht="11.25" hidden="false" customHeight="false" outlineLevel="0" collapsed="false">
      <c r="A1116" s="199" t="n">
        <v>36657</v>
      </c>
      <c r="B1116" s="192" t="n">
        <v>36657</v>
      </c>
      <c r="C1116" s="308" t="n">
        <f aca="false">IF(B1116&lt;&gt;"",MONTH(B1116),0)</f>
        <v>5</v>
      </c>
      <c r="D1116" s="3" t="n">
        <f aca="false">VLOOKUP($B1116,data!$A$6:$M$15000,6)</f>
        <v>205000</v>
      </c>
    </row>
    <row r="1117" customFormat="false" ht="11.25" hidden="false" customHeight="false" outlineLevel="0" collapsed="false">
      <c r="A1117" s="199" t="n">
        <v>36658</v>
      </c>
      <c r="B1117" s="192" t="n">
        <v>36658</v>
      </c>
      <c r="C1117" s="308" t="n">
        <f aca="false">IF(B1117&lt;&gt;"",MONTH(B1117),0)</f>
        <v>5</v>
      </c>
      <c r="D1117" s="3" t="n">
        <f aca="false">VLOOKUP($B1117,data!$A$6:$M$15000,6)</f>
        <v>257000</v>
      </c>
    </row>
    <row r="1118" customFormat="false" ht="11.25" hidden="false" customHeight="false" outlineLevel="0" collapsed="false">
      <c r="A1118" s="199" t="n">
        <v>36659</v>
      </c>
      <c r="B1118" s="192" t="n">
        <v>36659</v>
      </c>
      <c r="C1118" s="308" t="n">
        <f aca="false">IF(B1118&lt;&gt;"",MONTH(B1118),0)</f>
        <v>5</v>
      </c>
      <c r="D1118" s="3" t="n">
        <f aca="false">VLOOKUP($B1118,data!$A$6:$M$15000,6)</f>
        <v>255000</v>
      </c>
    </row>
    <row r="1119" customFormat="false" ht="11.25" hidden="false" customHeight="false" outlineLevel="0" collapsed="false">
      <c r="A1119" s="199" t="n">
        <v>36660</v>
      </c>
      <c r="B1119" s="192" t="n">
        <v>36660</v>
      </c>
      <c r="C1119" s="308" t="n">
        <f aca="false">IF(B1119&lt;&gt;"",MONTH(B1119),0)</f>
        <v>5</v>
      </c>
      <c r="D1119" s="3" t="n">
        <f aca="false">VLOOKUP($B1119,data!$A$6:$M$15000,6)</f>
        <v>273000</v>
      </c>
    </row>
    <row r="1120" customFormat="false" ht="11.25" hidden="false" customHeight="false" outlineLevel="0" collapsed="false">
      <c r="A1120" s="199" t="n">
        <v>36661</v>
      </c>
      <c r="B1120" s="192" t="n">
        <v>36661</v>
      </c>
      <c r="C1120" s="308" t="n">
        <f aca="false">IF(B1120&lt;&gt;"",MONTH(B1120),0)</f>
        <v>5</v>
      </c>
      <c r="D1120" s="3" t="n">
        <f aca="false">VLOOKUP($B1120,data!$A$6:$M$15000,6)</f>
        <v>317000</v>
      </c>
    </row>
    <row r="1121" customFormat="false" ht="11.25" hidden="false" customHeight="false" outlineLevel="0" collapsed="false">
      <c r="A1121" s="199" t="n">
        <v>36662</v>
      </c>
      <c r="B1121" s="192" t="n">
        <v>36662</v>
      </c>
      <c r="C1121" s="308" t="n">
        <f aca="false">IF(B1121&lt;&gt;"",MONTH(B1121),0)</f>
        <v>5</v>
      </c>
      <c r="D1121" s="3" t="n">
        <f aca="false">VLOOKUP($B1121,data!$A$6:$M$15000,6)</f>
        <v>254000</v>
      </c>
    </row>
    <row r="1122" customFormat="false" ht="11.25" hidden="false" customHeight="false" outlineLevel="0" collapsed="false">
      <c r="A1122" s="199" t="n">
        <v>36663</v>
      </c>
      <c r="B1122" s="192" t="n">
        <v>36663</v>
      </c>
      <c r="C1122" s="308" t="n">
        <f aca="false">IF(B1122&lt;&gt;"",MONTH(B1122),0)</f>
        <v>5</v>
      </c>
      <c r="D1122" s="3" t="n">
        <f aca="false">VLOOKUP($B1122,data!$A$6:$M$15000,6)</f>
        <v>219000</v>
      </c>
    </row>
    <row r="1123" customFormat="false" ht="11.25" hidden="false" customHeight="false" outlineLevel="0" collapsed="false">
      <c r="A1123" s="199" t="n">
        <v>36664</v>
      </c>
      <c r="B1123" s="192" t="n">
        <v>36664</v>
      </c>
      <c r="C1123" s="308" t="n">
        <f aca="false">IF(B1123&lt;&gt;"",MONTH(B1123),0)</f>
        <v>5</v>
      </c>
      <c r="D1123" s="3" t="n">
        <f aca="false">VLOOKUP($B1123,data!$A$6:$M$15000,6)</f>
        <v>277000</v>
      </c>
    </row>
    <row r="1124" customFormat="false" ht="11.25" hidden="false" customHeight="false" outlineLevel="0" collapsed="false">
      <c r="A1124" s="199" t="n">
        <v>36665</v>
      </c>
      <c r="B1124" s="192" t="n">
        <v>36665</v>
      </c>
      <c r="C1124" s="308" t="n">
        <f aca="false">IF(B1124&lt;&gt;"",MONTH(B1124),0)</f>
        <v>5</v>
      </c>
      <c r="D1124" s="3" t="n">
        <f aca="false">VLOOKUP($B1124,data!$A$6:$M$15000,6)</f>
        <v>280000</v>
      </c>
    </row>
    <row r="1125" customFormat="false" ht="11.25" hidden="false" customHeight="false" outlineLevel="0" collapsed="false">
      <c r="A1125" s="199" t="n">
        <v>36666</v>
      </c>
      <c r="B1125" s="192" t="n">
        <v>36666</v>
      </c>
      <c r="C1125" s="308" t="n">
        <f aca="false">IF(B1125&lt;&gt;"",MONTH(B1125),0)</f>
        <v>5</v>
      </c>
      <c r="D1125" s="3" t="n">
        <f aca="false">VLOOKUP($B1125,data!$A$6:$M$15000,6)</f>
        <v>186000</v>
      </c>
    </row>
    <row r="1126" customFormat="false" ht="11.25" hidden="false" customHeight="false" outlineLevel="0" collapsed="false">
      <c r="A1126" s="199" t="n">
        <v>36667</v>
      </c>
      <c r="B1126" s="192" t="n">
        <v>36667</v>
      </c>
      <c r="C1126" s="308" t="n">
        <f aca="false">IF(B1126&lt;&gt;"",MONTH(B1126),0)</f>
        <v>5</v>
      </c>
      <c r="D1126" s="3" t="n">
        <f aca="false">VLOOKUP($B1126,data!$A$6:$M$15000,6)</f>
        <v>273000</v>
      </c>
    </row>
    <row r="1127" customFormat="false" ht="11.25" hidden="false" customHeight="false" outlineLevel="0" collapsed="false">
      <c r="A1127" s="199" t="n">
        <v>36668</v>
      </c>
      <c r="B1127" s="192" t="n">
        <v>36668</v>
      </c>
      <c r="C1127" s="308" t="n">
        <f aca="false">IF(B1127&lt;&gt;"",MONTH(B1127),0)</f>
        <v>5</v>
      </c>
      <c r="D1127" s="3" t="n">
        <f aca="false">VLOOKUP($B1127,data!$A$6:$M$15000,6)</f>
        <v>276000</v>
      </c>
    </row>
    <row r="1128" customFormat="false" ht="11.25" hidden="false" customHeight="false" outlineLevel="0" collapsed="false">
      <c r="A1128" s="199" t="n">
        <v>36669</v>
      </c>
      <c r="B1128" s="192" t="n">
        <v>36669</v>
      </c>
      <c r="C1128" s="308" t="n">
        <f aca="false">IF(B1128&lt;&gt;"",MONTH(B1128),0)</f>
        <v>5</v>
      </c>
      <c r="D1128" s="3" t="n">
        <f aca="false">VLOOKUP($B1128,data!$A$6:$M$15000,6)</f>
        <v>297000</v>
      </c>
    </row>
    <row r="1129" customFormat="false" ht="11.25" hidden="false" customHeight="false" outlineLevel="0" collapsed="false">
      <c r="A1129" s="199" t="n">
        <v>36670</v>
      </c>
      <c r="B1129" s="192" t="n">
        <v>36670</v>
      </c>
      <c r="C1129" s="308" t="n">
        <f aca="false">IF(B1129&lt;&gt;"",MONTH(B1129),0)</f>
        <v>5</v>
      </c>
      <c r="D1129" s="3" t="n">
        <f aca="false">VLOOKUP($B1129,data!$A$6:$M$15000,6)</f>
        <v>323000</v>
      </c>
    </row>
    <row r="1130" customFormat="false" ht="11.25" hidden="false" customHeight="false" outlineLevel="0" collapsed="false">
      <c r="A1130" s="199" t="n">
        <v>36671</v>
      </c>
      <c r="B1130" s="192" t="n">
        <v>36671</v>
      </c>
      <c r="C1130" s="308" t="n">
        <f aca="false">IF(B1130&lt;&gt;"",MONTH(B1130),0)</f>
        <v>5</v>
      </c>
      <c r="D1130" s="3" t="n">
        <f aca="false">VLOOKUP($B1130,data!$A$6:$M$15000,6)</f>
        <v>285000</v>
      </c>
    </row>
    <row r="1131" customFormat="false" ht="11.25" hidden="false" customHeight="false" outlineLevel="0" collapsed="false">
      <c r="A1131" s="199" t="n">
        <v>36672</v>
      </c>
      <c r="B1131" s="192" t="n">
        <v>36672</v>
      </c>
      <c r="C1131" s="308" t="n">
        <f aca="false">IF(B1131&lt;&gt;"",MONTH(B1131),0)</f>
        <v>5</v>
      </c>
      <c r="D1131" s="3" t="n">
        <f aca="false">VLOOKUP($B1131,data!$A$6:$M$15000,6)</f>
        <v>291000</v>
      </c>
    </row>
    <row r="1132" customFormat="false" ht="11.25" hidden="false" customHeight="false" outlineLevel="0" collapsed="false">
      <c r="A1132" s="199" t="n">
        <v>36673</v>
      </c>
      <c r="B1132" s="192" t="n">
        <v>36673</v>
      </c>
      <c r="C1132" s="308" t="n">
        <f aca="false">IF(B1132&lt;&gt;"",MONTH(B1132),0)</f>
        <v>5</v>
      </c>
      <c r="D1132" s="3" t="n">
        <f aca="false">VLOOKUP($B1132,data!$A$6:$M$15000,6)</f>
        <v>268000</v>
      </c>
    </row>
    <row r="1133" customFormat="false" ht="11.25" hidden="false" customHeight="false" outlineLevel="0" collapsed="false">
      <c r="A1133" s="199" t="n">
        <v>36674</v>
      </c>
      <c r="B1133" s="192" t="n">
        <v>36674</v>
      </c>
      <c r="C1133" s="308" t="n">
        <f aca="false">IF(B1133&lt;&gt;"",MONTH(B1133),0)</f>
        <v>5</v>
      </c>
      <c r="D1133" s="3" t="n">
        <f aca="false">VLOOKUP($B1133,data!$A$6:$M$15000,6)</f>
        <v>229000</v>
      </c>
    </row>
    <row r="1134" customFormat="false" ht="11.25" hidden="false" customHeight="false" outlineLevel="0" collapsed="false">
      <c r="A1134" s="199" t="n">
        <v>36675</v>
      </c>
      <c r="B1134" s="192" t="n">
        <v>36675</v>
      </c>
      <c r="C1134" s="308" t="n">
        <f aca="false">IF(B1134&lt;&gt;"",MONTH(B1134),0)</f>
        <v>5</v>
      </c>
      <c r="D1134" s="3" t="n">
        <f aca="false">VLOOKUP($B1134,data!$A$6:$M$15000,6)</f>
        <v>250000</v>
      </c>
    </row>
    <row r="1135" customFormat="false" ht="11.25" hidden="false" customHeight="false" outlineLevel="0" collapsed="false">
      <c r="A1135" s="199" t="n">
        <v>36676</v>
      </c>
      <c r="B1135" s="192" t="n">
        <v>36676</v>
      </c>
      <c r="C1135" s="308" t="n">
        <f aca="false">IF(B1135&lt;&gt;"",MONTH(B1135),0)</f>
        <v>5</v>
      </c>
      <c r="D1135" s="3" t="n">
        <f aca="false">VLOOKUP($B1135,data!$A$6:$M$15000,6)</f>
        <v>268000</v>
      </c>
    </row>
    <row r="1136" customFormat="false" ht="11.25" hidden="false" customHeight="false" outlineLevel="0" collapsed="false">
      <c r="A1136" s="199" t="n">
        <v>36677</v>
      </c>
      <c r="B1136" s="192" t="n">
        <v>36677</v>
      </c>
      <c r="C1136" s="308" t="n">
        <f aca="false">IF(B1136&lt;&gt;"",MONTH(B1136),0)</f>
        <v>5</v>
      </c>
      <c r="D1136" s="3" t="n">
        <f aca="false">VLOOKUP($B1136,data!$A$6:$M$15000,6)</f>
        <v>232000</v>
      </c>
    </row>
    <row r="1137" customFormat="false" ht="11.25" hidden="false" customHeight="false" outlineLevel="0" collapsed="false">
      <c r="A1137" s="199" t="n">
        <v>36678</v>
      </c>
      <c r="B1137" s="192" t="n">
        <v>36678</v>
      </c>
      <c r="C1137" s="308" t="n">
        <f aca="false">IF(B1137&lt;&gt;"",MONTH(B1137),0)</f>
        <v>6</v>
      </c>
      <c r="D1137" s="3" t="n">
        <f aca="false">VLOOKUP($B1137,data!$A$6:$M$15000,6)</f>
        <v>300000</v>
      </c>
    </row>
    <row r="1138" customFormat="false" ht="11.25" hidden="false" customHeight="false" outlineLevel="0" collapsed="false">
      <c r="A1138" s="199" t="n">
        <v>36679</v>
      </c>
      <c r="B1138" s="192" t="n">
        <v>36679</v>
      </c>
      <c r="C1138" s="308" t="n">
        <f aca="false">IF(B1138&lt;&gt;"",MONTH(B1138),0)</f>
        <v>6</v>
      </c>
      <c r="D1138" s="3" t="n">
        <f aca="false">VLOOKUP($B1138,data!$A$6:$M$15000,6)</f>
        <v>301000</v>
      </c>
    </row>
    <row r="1139" customFormat="false" ht="11.25" hidden="false" customHeight="false" outlineLevel="0" collapsed="false">
      <c r="A1139" s="199" t="n">
        <v>36680</v>
      </c>
      <c r="B1139" s="192" t="n">
        <v>36680</v>
      </c>
      <c r="C1139" s="308" t="n">
        <f aca="false">IF(B1139&lt;&gt;"",MONTH(B1139),0)</f>
        <v>6</v>
      </c>
      <c r="D1139" s="3" t="n">
        <f aca="false">VLOOKUP($B1139,data!$A$6:$M$15000,6)</f>
        <v>279000</v>
      </c>
    </row>
    <row r="1140" customFormat="false" ht="11.25" hidden="false" customHeight="false" outlineLevel="0" collapsed="false">
      <c r="A1140" s="199" t="n">
        <v>36681</v>
      </c>
      <c r="B1140" s="192" t="n">
        <v>36681</v>
      </c>
      <c r="C1140" s="308" t="n">
        <f aca="false">IF(B1140&lt;&gt;"",MONTH(B1140),0)</f>
        <v>6</v>
      </c>
      <c r="D1140" s="3" t="n">
        <f aca="false">VLOOKUP($B1140,data!$A$6:$M$15000,6)</f>
        <v>206000</v>
      </c>
    </row>
    <row r="1141" customFormat="false" ht="11.25" hidden="false" customHeight="false" outlineLevel="0" collapsed="false">
      <c r="A1141" s="199" t="n">
        <v>36682</v>
      </c>
      <c r="B1141" s="192" t="n">
        <v>36682</v>
      </c>
      <c r="C1141" s="308" t="n">
        <f aca="false">IF(B1141&lt;&gt;"",MONTH(B1141),0)</f>
        <v>6</v>
      </c>
      <c r="D1141" s="3" t="n">
        <f aca="false">VLOOKUP($B1141,data!$A$6:$M$15000,6)</f>
        <v>266000</v>
      </c>
    </row>
    <row r="1142" customFormat="false" ht="11.25" hidden="false" customHeight="false" outlineLevel="0" collapsed="false">
      <c r="A1142" s="199" t="n">
        <v>36683</v>
      </c>
      <c r="B1142" s="192" t="n">
        <v>36683</v>
      </c>
      <c r="C1142" s="308" t="n">
        <f aca="false">IF(B1142&lt;&gt;"",MONTH(B1142),0)</f>
        <v>6</v>
      </c>
      <c r="D1142" s="3" t="n">
        <f aca="false">VLOOKUP($B1142,data!$A$6:$M$15000,6)</f>
        <v>283000</v>
      </c>
    </row>
    <row r="1143" customFormat="false" ht="11.25" hidden="false" customHeight="false" outlineLevel="0" collapsed="false">
      <c r="A1143" s="199" t="n">
        <v>36684</v>
      </c>
      <c r="B1143" s="192" t="n">
        <v>36684</v>
      </c>
      <c r="C1143" s="308" t="n">
        <f aca="false">IF(B1143&lt;&gt;"",MONTH(B1143),0)</f>
        <v>6</v>
      </c>
      <c r="D1143" s="3" t="n">
        <f aca="false">VLOOKUP($B1143,data!$A$6:$M$15000,6)</f>
        <v>274000</v>
      </c>
    </row>
    <row r="1144" customFormat="false" ht="11.25" hidden="false" customHeight="false" outlineLevel="0" collapsed="false">
      <c r="A1144" s="199" t="n">
        <v>36685</v>
      </c>
      <c r="B1144" s="192" t="n">
        <v>36685</v>
      </c>
      <c r="C1144" s="308" t="n">
        <f aca="false">IF(B1144&lt;&gt;"",MONTH(B1144),0)</f>
        <v>6</v>
      </c>
      <c r="D1144" s="3" t="n">
        <f aca="false">VLOOKUP($B1144,data!$A$6:$M$15000,6)</f>
        <v>348000</v>
      </c>
    </row>
    <row r="1145" customFormat="false" ht="11.25" hidden="false" customHeight="false" outlineLevel="0" collapsed="false">
      <c r="A1145" s="199" t="n">
        <v>36686</v>
      </c>
      <c r="B1145" s="192" t="n">
        <v>36686</v>
      </c>
      <c r="C1145" s="308" t="n">
        <f aca="false">IF(B1145&lt;&gt;"",MONTH(B1145),0)</f>
        <v>6</v>
      </c>
      <c r="D1145" s="3" t="n">
        <f aca="false">VLOOKUP($B1145,data!$A$6:$M$15000,6)</f>
        <v>356000</v>
      </c>
    </row>
    <row r="1146" customFormat="false" ht="11.25" hidden="false" customHeight="false" outlineLevel="0" collapsed="false">
      <c r="A1146" s="199" t="n">
        <v>36687</v>
      </c>
      <c r="B1146" s="192" t="n">
        <v>36687</v>
      </c>
      <c r="C1146" s="308" t="n">
        <f aca="false">IF(B1146&lt;&gt;"",MONTH(B1146),0)</f>
        <v>6</v>
      </c>
      <c r="D1146" s="3" t="n">
        <f aca="false">VLOOKUP($B1146,data!$A$6:$M$15000,6)</f>
        <v>322000</v>
      </c>
    </row>
    <row r="1147" customFormat="false" ht="11.25" hidden="false" customHeight="false" outlineLevel="0" collapsed="false">
      <c r="A1147" s="199" t="n">
        <v>36688</v>
      </c>
      <c r="B1147" s="192" t="n">
        <v>36688</v>
      </c>
      <c r="C1147" s="308" t="n">
        <f aca="false">IF(B1147&lt;&gt;"",MONTH(B1147),0)</f>
        <v>6</v>
      </c>
      <c r="D1147" s="3" t="n">
        <f aca="false">VLOOKUP($B1147,data!$A$6:$M$15000,6)</f>
        <v>293000</v>
      </c>
    </row>
    <row r="1148" customFormat="false" ht="11.25" hidden="false" customHeight="false" outlineLevel="0" collapsed="false">
      <c r="A1148" s="199" t="n">
        <v>36689</v>
      </c>
      <c r="B1148" s="192" t="n">
        <v>36689</v>
      </c>
      <c r="C1148" s="308" t="n">
        <f aca="false">IF(B1148&lt;&gt;"",MONTH(B1148),0)</f>
        <v>6</v>
      </c>
      <c r="D1148" s="3" t="n">
        <f aca="false">VLOOKUP($B1148,data!$A$6:$M$15000,6)</f>
        <v>318000</v>
      </c>
    </row>
    <row r="1149" customFormat="false" ht="11.25" hidden="false" customHeight="false" outlineLevel="0" collapsed="false">
      <c r="A1149" s="199" t="n">
        <v>36690</v>
      </c>
      <c r="B1149" s="192" t="n">
        <v>36690</v>
      </c>
      <c r="C1149" s="308" t="n">
        <f aca="false">IF(B1149&lt;&gt;"",MONTH(B1149),0)</f>
        <v>6</v>
      </c>
      <c r="D1149" s="3" t="n">
        <f aca="false">VLOOKUP($B1149,data!$A$6:$M$15000,6)</f>
        <v>346000</v>
      </c>
    </row>
    <row r="1150" customFormat="false" ht="11.25" hidden="false" customHeight="false" outlineLevel="0" collapsed="false">
      <c r="A1150" s="199" t="n">
        <v>36691</v>
      </c>
      <c r="B1150" s="192" t="n">
        <v>36691</v>
      </c>
      <c r="C1150" s="308" t="n">
        <f aca="false">IF(B1150&lt;&gt;"",MONTH(B1150),0)</f>
        <v>6</v>
      </c>
      <c r="D1150" s="3" t="n">
        <f aca="false">VLOOKUP($B1150,data!$A$6:$M$15000,6)</f>
        <v>381000</v>
      </c>
    </row>
    <row r="1151" customFormat="false" ht="11.25" hidden="false" customHeight="false" outlineLevel="0" collapsed="false">
      <c r="A1151" s="199" t="n">
        <v>36692</v>
      </c>
      <c r="B1151" s="192" t="n">
        <v>36692</v>
      </c>
      <c r="C1151" s="308" t="n">
        <f aca="false">IF(B1151&lt;&gt;"",MONTH(B1151),0)</f>
        <v>6</v>
      </c>
      <c r="D1151" s="3" t="n">
        <f aca="false">VLOOKUP($B1151,data!$A$6:$M$15000,6)</f>
        <v>424000</v>
      </c>
    </row>
    <row r="1152" customFormat="false" ht="11.25" hidden="false" customHeight="false" outlineLevel="0" collapsed="false">
      <c r="A1152" s="199" t="n">
        <v>36693</v>
      </c>
      <c r="B1152" s="192" t="n">
        <v>36693</v>
      </c>
      <c r="C1152" s="308" t="n">
        <f aca="false">IF(B1152&lt;&gt;"",MONTH(B1152),0)</f>
        <v>6</v>
      </c>
      <c r="D1152" s="3" t="n">
        <f aca="false">VLOOKUP($B1152,data!$A$6:$M$15000,6)</f>
        <v>404000</v>
      </c>
    </row>
    <row r="1153" customFormat="false" ht="11.25" hidden="false" customHeight="false" outlineLevel="0" collapsed="false">
      <c r="A1153" s="199" t="n">
        <v>36694</v>
      </c>
      <c r="B1153" s="192" t="n">
        <v>36694</v>
      </c>
      <c r="C1153" s="308" t="n">
        <f aca="false">IF(B1153&lt;&gt;"",MONTH(B1153),0)</f>
        <v>6</v>
      </c>
      <c r="D1153" s="3" t="n">
        <f aca="false">VLOOKUP($B1153,data!$A$6:$M$15000,6)</f>
        <v>423000</v>
      </c>
    </row>
    <row r="1154" customFormat="false" ht="11.25" hidden="false" customHeight="false" outlineLevel="0" collapsed="false">
      <c r="A1154" s="199" t="n">
        <v>36695</v>
      </c>
      <c r="B1154" s="192" t="n">
        <v>36695</v>
      </c>
      <c r="C1154" s="308" t="n">
        <f aca="false">IF(B1154&lt;&gt;"",MONTH(B1154),0)</f>
        <v>6</v>
      </c>
      <c r="D1154" s="3" t="n">
        <f aca="false">VLOOKUP($B1154,data!$A$6:$M$15000,6)</f>
        <v>413000</v>
      </c>
    </row>
    <row r="1155" customFormat="false" ht="11.25" hidden="false" customHeight="false" outlineLevel="0" collapsed="false">
      <c r="A1155" s="199" t="n">
        <v>36696</v>
      </c>
      <c r="B1155" s="192" t="n">
        <v>36696</v>
      </c>
      <c r="C1155" s="308" t="n">
        <f aca="false">IF(B1155&lt;&gt;"",MONTH(B1155),0)</f>
        <v>6</v>
      </c>
      <c r="D1155" s="3" t="n">
        <f aca="false">VLOOKUP($B1155,data!$A$6:$M$15000,6)</f>
        <v>417000</v>
      </c>
    </row>
    <row r="1156" customFormat="false" ht="11.25" hidden="false" customHeight="false" outlineLevel="0" collapsed="false">
      <c r="A1156" s="199" t="n">
        <v>36697</v>
      </c>
      <c r="B1156" s="192" t="n">
        <v>36697</v>
      </c>
      <c r="C1156" s="308" t="n">
        <f aca="false">IF(B1156&lt;&gt;"",MONTH(B1156),0)</f>
        <v>6</v>
      </c>
      <c r="D1156" s="3" t="n">
        <f aca="false">VLOOKUP($B1156,data!$A$6:$M$15000,6)</f>
        <v>386000</v>
      </c>
    </row>
    <row r="1157" customFormat="false" ht="11.25" hidden="false" customHeight="false" outlineLevel="0" collapsed="false">
      <c r="A1157" s="199" t="n">
        <v>36698</v>
      </c>
      <c r="B1157" s="192" t="n">
        <v>36698</v>
      </c>
      <c r="C1157" s="308" t="n">
        <f aca="false">IF(B1157&lt;&gt;"",MONTH(B1157),0)</f>
        <v>6</v>
      </c>
      <c r="D1157" s="3" t="n">
        <f aca="false">VLOOKUP($B1157,data!$A$6:$M$15000,6)</f>
        <v>338000</v>
      </c>
    </row>
    <row r="1158" customFormat="false" ht="11.25" hidden="false" customHeight="false" outlineLevel="0" collapsed="false">
      <c r="A1158" s="199" t="n">
        <v>36699</v>
      </c>
      <c r="B1158" s="192" t="n">
        <v>36699</v>
      </c>
      <c r="C1158" s="308" t="n">
        <f aca="false">IF(B1158&lt;&gt;"",MONTH(B1158),0)</f>
        <v>6</v>
      </c>
      <c r="D1158" s="3" t="n">
        <f aca="false">VLOOKUP($B1158,data!$A$6:$M$15000,6)</f>
        <v>313000</v>
      </c>
    </row>
    <row r="1159" customFormat="false" ht="11.25" hidden="false" customHeight="false" outlineLevel="0" collapsed="false">
      <c r="A1159" s="199" t="n">
        <v>36700</v>
      </c>
      <c r="B1159" s="192" t="n">
        <v>36700</v>
      </c>
      <c r="C1159" s="308" t="n">
        <f aca="false">IF(B1159&lt;&gt;"",MONTH(B1159),0)</f>
        <v>6</v>
      </c>
      <c r="D1159" s="3" t="n">
        <f aca="false">VLOOKUP($B1159,data!$A$6:$M$15000,6)</f>
        <v>352000</v>
      </c>
    </row>
    <row r="1160" customFormat="false" ht="11.25" hidden="false" customHeight="false" outlineLevel="0" collapsed="false">
      <c r="A1160" s="199" t="n">
        <v>36701</v>
      </c>
      <c r="B1160" s="192" t="n">
        <v>36701</v>
      </c>
      <c r="C1160" s="308" t="n">
        <f aca="false">IF(B1160&lt;&gt;"",MONTH(B1160),0)</f>
        <v>6</v>
      </c>
      <c r="D1160" s="3" t="n">
        <f aca="false">VLOOKUP($B1160,data!$A$6:$M$15000,6)</f>
        <v>342000</v>
      </c>
    </row>
    <row r="1161" customFormat="false" ht="11.25" hidden="false" customHeight="false" outlineLevel="0" collapsed="false">
      <c r="A1161" s="199" t="n">
        <v>36702</v>
      </c>
      <c r="B1161" s="192" t="n">
        <v>36702</v>
      </c>
      <c r="C1161" s="308" t="n">
        <f aca="false">IF(B1161&lt;&gt;"",MONTH(B1161),0)</f>
        <v>6</v>
      </c>
      <c r="D1161" s="3" t="n">
        <f aca="false">VLOOKUP($B1161,data!$A$6:$M$15000,6)</f>
        <v>306000</v>
      </c>
    </row>
    <row r="1162" customFormat="false" ht="11.25" hidden="false" customHeight="false" outlineLevel="0" collapsed="false">
      <c r="A1162" s="199" t="n">
        <v>36703</v>
      </c>
      <c r="B1162" s="192" t="n">
        <v>36703</v>
      </c>
      <c r="C1162" s="308" t="n">
        <f aca="false">IF(B1162&lt;&gt;"",MONTH(B1162),0)</f>
        <v>6</v>
      </c>
      <c r="D1162" s="3" t="n">
        <f aca="false">VLOOKUP($B1162,data!$A$6:$M$15000,6)</f>
        <v>355000</v>
      </c>
    </row>
    <row r="1163" customFormat="false" ht="11.25" hidden="false" customHeight="false" outlineLevel="0" collapsed="false">
      <c r="A1163" s="199" t="n">
        <v>36704</v>
      </c>
      <c r="B1163" s="192" t="n">
        <v>36704</v>
      </c>
      <c r="C1163" s="308" t="n">
        <f aca="false">IF(B1163&lt;&gt;"",MONTH(B1163),0)</f>
        <v>6</v>
      </c>
      <c r="D1163" s="3" t="n">
        <f aca="false">VLOOKUP($B1163,data!$A$6:$M$15000,6)</f>
        <v>361000</v>
      </c>
    </row>
    <row r="1164" customFormat="false" ht="11.25" hidden="false" customHeight="false" outlineLevel="0" collapsed="false">
      <c r="A1164" s="199" t="n">
        <v>36705</v>
      </c>
      <c r="B1164" s="192" t="n">
        <v>36705</v>
      </c>
      <c r="C1164" s="308" t="n">
        <f aca="false">IF(B1164&lt;&gt;"",MONTH(B1164),0)</f>
        <v>6</v>
      </c>
      <c r="D1164" s="3" t="n">
        <f aca="false">VLOOKUP($B1164,data!$A$6:$M$15000,6)</f>
        <v>387000</v>
      </c>
    </row>
    <row r="1165" customFormat="false" ht="11.25" hidden="false" customHeight="false" outlineLevel="0" collapsed="false">
      <c r="A1165" s="199" t="n">
        <v>36706</v>
      </c>
      <c r="B1165" s="192" t="n">
        <v>36706</v>
      </c>
      <c r="C1165" s="308" t="n">
        <f aca="false">IF(B1165&lt;&gt;"",MONTH(B1165),0)</f>
        <v>6</v>
      </c>
      <c r="D1165" s="3" t="n">
        <f aca="false">VLOOKUP($B1165,data!$A$6:$M$15000,6)</f>
        <v>396000</v>
      </c>
    </row>
    <row r="1166" customFormat="false" ht="11.25" hidden="false" customHeight="false" outlineLevel="0" collapsed="false">
      <c r="A1166" s="199" t="n">
        <v>36707</v>
      </c>
      <c r="B1166" s="192" t="n">
        <v>36707</v>
      </c>
      <c r="C1166" s="308" t="n">
        <f aca="false">IF(B1166&lt;&gt;"",MONTH(B1166),0)</f>
        <v>6</v>
      </c>
      <c r="D1166" s="3" t="n">
        <f aca="false">VLOOKUP($B1166,data!$A$6:$M$15000,6)</f>
        <v>385000</v>
      </c>
    </row>
    <row r="1167" customFormat="false" ht="11.25" hidden="false" customHeight="false" outlineLevel="0" collapsed="false">
      <c r="A1167" s="199" t="n">
        <v>36708</v>
      </c>
      <c r="B1167" s="192" t="n">
        <v>36708</v>
      </c>
      <c r="C1167" s="308" t="n">
        <f aca="false">IF(B1167&lt;&gt;"",MONTH(B1167),0)</f>
        <v>7</v>
      </c>
      <c r="D1167" s="3" t="n">
        <f aca="false">VLOOKUP($B1167,data!$A$6:$M$15000,6)</f>
        <v>325000</v>
      </c>
    </row>
    <row r="1168" customFormat="false" ht="11.25" hidden="false" customHeight="false" outlineLevel="0" collapsed="false">
      <c r="A1168" s="199" t="n">
        <v>36709</v>
      </c>
      <c r="B1168" s="192" t="n">
        <v>36709</v>
      </c>
      <c r="C1168" s="308" t="n">
        <f aca="false">IF(B1168&lt;&gt;"",MONTH(B1168),0)</f>
        <v>7</v>
      </c>
      <c r="D1168" s="3" t="n">
        <f aca="false">VLOOKUP($B1168,data!$A$6:$M$15000,6)</f>
        <v>333000</v>
      </c>
    </row>
    <row r="1169" customFormat="false" ht="11.25" hidden="false" customHeight="false" outlineLevel="0" collapsed="false">
      <c r="A1169" s="199" t="n">
        <v>36710</v>
      </c>
      <c r="B1169" s="192" t="n">
        <v>36710</v>
      </c>
      <c r="C1169" s="308" t="n">
        <f aca="false">IF(B1169&lt;&gt;"",MONTH(B1169),0)</f>
        <v>7</v>
      </c>
      <c r="D1169" s="3" t="n">
        <f aca="false">VLOOKUP($B1169,data!$A$6:$M$15000,6)</f>
        <v>333000</v>
      </c>
    </row>
    <row r="1170" customFormat="false" ht="11.25" hidden="false" customHeight="false" outlineLevel="0" collapsed="false">
      <c r="A1170" s="199" t="n">
        <v>36711</v>
      </c>
      <c r="B1170" s="192" t="n">
        <v>36711</v>
      </c>
      <c r="C1170" s="308" t="n">
        <f aca="false">IF(B1170&lt;&gt;"",MONTH(B1170),0)</f>
        <v>7</v>
      </c>
      <c r="D1170" s="3" t="n">
        <f aca="false">VLOOKUP($B1170,data!$A$6:$M$15000,6)</f>
        <v>353000</v>
      </c>
    </row>
    <row r="1171" customFormat="false" ht="11.25" hidden="false" customHeight="false" outlineLevel="0" collapsed="false">
      <c r="A1171" s="199" t="n">
        <v>36712</v>
      </c>
      <c r="B1171" s="192" t="n">
        <v>36712</v>
      </c>
      <c r="C1171" s="308" t="n">
        <f aca="false">IF(B1171&lt;&gt;"",MONTH(B1171),0)</f>
        <v>7</v>
      </c>
      <c r="D1171" s="3" t="n">
        <f aca="false">VLOOKUP($B1171,data!$A$6:$M$15000,6)</f>
        <v>381000</v>
      </c>
    </row>
    <row r="1172" customFormat="false" ht="11.25" hidden="false" customHeight="false" outlineLevel="0" collapsed="false">
      <c r="A1172" s="199" t="n">
        <v>36713</v>
      </c>
      <c r="B1172" s="192" t="n">
        <v>36713</v>
      </c>
      <c r="C1172" s="308" t="n">
        <f aca="false">IF(B1172&lt;&gt;"",MONTH(B1172),0)</f>
        <v>7</v>
      </c>
      <c r="D1172" s="3" t="n">
        <f aca="false">VLOOKUP($B1172,data!$A$6:$M$15000,6)</f>
        <v>381000</v>
      </c>
    </row>
    <row r="1173" customFormat="false" ht="11.25" hidden="false" customHeight="false" outlineLevel="0" collapsed="false">
      <c r="A1173" s="199" t="n">
        <v>36714</v>
      </c>
      <c r="B1173" s="192" t="n">
        <v>36714</v>
      </c>
      <c r="C1173" s="308" t="n">
        <f aca="false">IF(B1173&lt;&gt;"",MONTH(B1173),0)</f>
        <v>7</v>
      </c>
      <c r="D1173" s="3" t="n">
        <f aca="false">VLOOKUP($B1173,data!$A$6:$M$15000,6)</f>
        <v>397000</v>
      </c>
    </row>
    <row r="1174" customFormat="false" ht="11.25" hidden="false" customHeight="false" outlineLevel="0" collapsed="false">
      <c r="A1174" s="199" t="n">
        <v>36715</v>
      </c>
      <c r="B1174" s="192" t="n">
        <v>36715</v>
      </c>
      <c r="C1174" s="308" t="n">
        <f aca="false">IF(B1174&lt;&gt;"",MONTH(B1174),0)</f>
        <v>7</v>
      </c>
      <c r="D1174" s="3" t="n">
        <f aca="false">VLOOKUP($B1174,data!$A$6:$M$15000,6)</f>
        <v>377000</v>
      </c>
    </row>
    <row r="1175" customFormat="false" ht="11.25" hidden="false" customHeight="false" outlineLevel="0" collapsed="false">
      <c r="A1175" s="199" t="n">
        <v>36716</v>
      </c>
      <c r="B1175" s="192" t="n">
        <v>36716</v>
      </c>
      <c r="C1175" s="308" t="n">
        <f aca="false">IF(B1175&lt;&gt;"",MONTH(B1175),0)</f>
        <v>7</v>
      </c>
      <c r="D1175" s="3" t="n">
        <f aca="false">VLOOKUP($B1175,data!$A$6:$M$15000,6)</f>
        <v>372000</v>
      </c>
    </row>
    <row r="1176" customFormat="false" ht="11.25" hidden="false" customHeight="false" outlineLevel="0" collapsed="false">
      <c r="A1176" s="199" t="n">
        <v>36717</v>
      </c>
      <c r="B1176" s="192" t="n">
        <v>36717</v>
      </c>
      <c r="C1176" s="308" t="n">
        <f aca="false">IF(B1176&lt;&gt;"",MONTH(B1176),0)</f>
        <v>7</v>
      </c>
      <c r="D1176" s="3" t="n">
        <f aca="false">VLOOKUP($B1176,data!$A$6:$M$15000,6)</f>
        <v>366000</v>
      </c>
    </row>
    <row r="1177" customFormat="false" ht="11.25" hidden="false" customHeight="false" outlineLevel="0" collapsed="false">
      <c r="A1177" s="199" t="n">
        <v>36718</v>
      </c>
      <c r="B1177" s="192" t="n">
        <v>36718</v>
      </c>
      <c r="C1177" s="308" t="n">
        <f aca="false">IF(B1177&lt;&gt;"",MONTH(B1177),0)</f>
        <v>7</v>
      </c>
      <c r="D1177" s="3" t="n">
        <f aca="false">VLOOKUP($B1177,data!$A$6:$M$15000,6)</f>
        <v>370000</v>
      </c>
    </row>
    <row r="1178" customFormat="false" ht="11.25" hidden="false" customHeight="false" outlineLevel="0" collapsed="false">
      <c r="A1178" s="199" t="n">
        <v>36719</v>
      </c>
      <c r="B1178" s="192" t="n">
        <v>36719</v>
      </c>
      <c r="C1178" s="308" t="n">
        <f aca="false">IF(B1178&lt;&gt;"",MONTH(B1178),0)</f>
        <v>7</v>
      </c>
      <c r="D1178" s="3" t="n">
        <f aca="false">VLOOKUP($B1178,data!$A$6:$M$15000,6)</f>
        <v>368000</v>
      </c>
    </row>
    <row r="1179" customFormat="false" ht="11.25" hidden="false" customHeight="false" outlineLevel="0" collapsed="false">
      <c r="A1179" s="199" t="n">
        <v>36720</v>
      </c>
      <c r="B1179" s="192" t="n">
        <v>36720</v>
      </c>
      <c r="C1179" s="308" t="n">
        <f aca="false">IF(B1179&lt;&gt;"",MONTH(B1179),0)</f>
        <v>7</v>
      </c>
      <c r="D1179" s="3" t="n">
        <f aca="false">VLOOKUP($B1179,data!$A$6:$M$15000,6)</f>
        <v>404000</v>
      </c>
    </row>
    <row r="1180" customFormat="false" ht="11.25" hidden="false" customHeight="false" outlineLevel="0" collapsed="false">
      <c r="A1180" s="199" t="n">
        <v>36721</v>
      </c>
      <c r="B1180" s="192" t="n">
        <v>36721</v>
      </c>
      <c r="C1180" s="308" t="n">
        <f aca="false">IF(B1180&lt;&gt;"",MONTH(B1180),0)</f>
        <v>7</v>
      </c>
      <c r="D1180" s="3" t="n">
        <f aca="false">VLOOKUP($B1180,data!$A$6:$M$15000,6)</f>
        <v>372000</v>
      </c>
    </row>
    <row r="1181" customFormat="false" ht="11.25" hidden="false" customHeight="false" outlineLevel="0" collapsed="false">
      <c r="A1181" s="199" t="n">
        <v>36722</v>
      </c>
      <c r="B1181" s="192" t="n">
        <v>36722</v>
      </c>
      <c r="C1181" s="308" t="n">
        <f aca="false">IF(B1181&lt;&gt;"",MONTH(B1181),0)</f>
        <v>7</v>
      </c>
      <c r="D1181" s="3" t="n">
        <f aca="false">VLOOKUP($B1181,data!$A$6:$M$15000,6)</f>
        <v>385000</v>
      </c>
    </row>
    <row r="1182" customFormat="false" ht="11.25" hidden="false" customHeight="false" outlineLevel="0" collapsed="false">
      <c r="A1182" s="199" t="n">
        <v>36723</v>
      </c>
      <c r="B1182" s="192" t="n">
        <v>36723</v>
      </c>
      <c r="C1182" s="308" t="n">
        <f aca="false">IF(B1182&lt;&gt;"",MONTH(B1182),0)</f>
        <v>7</v>
      </c>
      <c r="D1182" s="3" t="n">
        <f aca="false">VLOOKUP($B1182,data!$A$6:$M$15000,6)</f>
        <v>365000</v>
      </c>
    </row>
    <row r="1183" customFormat="false" ht="11.25" hidden="false" customHeight="false" outlineLevel="0" collapsed="false">
      <c r="A1183" s="199" t="n">
        <v>36724</v>
      </c>
      <c r="B1183" s="192" t="n">
        <v>36724</v>
      </c>
      <c r="C1183" s="308" t="n">
        <f aca="false">IF(B1183&lt;&gt;"",MONTH(B1183),0)</f>
        <v>7</v>
      </c>
      <c r="D1183" s="3" t="n">
        <f aca="false">VLOOKUP($B1183,data!$A$6:$M$15000,6)</f>
        <v>356000</v>
      </c>
    </row>
    <row r="1184" customFormat="false" ht="11.25" hidden="false" customHeight="false" outlineLevel="0" collapsed="false">
      <c r="A1184" s="199" t="n">
        <v>36725</v>
      </c>
      <c r="B1184" s="192" t="n">
        <v>36725</v>
      </c>
      <c r="C1184" s="308" t="n">
        <f aca="false">IF(B1184&lt;&gt;"",MONTH(B1184),0)</f>
        <v>7</v>
      </c>
      <c r="D1184" s="3" t="n">
        <f aca="false">VLOOKUP($B1184,data!$A$6:$M$15000,6)</f>
        <v>347000</v>
      </c>
    </row>
    <row r="1185" customFormat="false" ht="11.25" hidden="false" customHeight="false" outlineLevel="0" collapsed="false">
      <c r="A1185" s="199" t="n">
        <v>36726</v>
      </c>
      <c r="B1185" s="192" t="n">
        <v>36726</v>
      </c>
      <c r="C1185" s="308" t="n">
        <f aca="false">IF(B1185&lt;&gt;"",MONTH(B1185),0)</f>
        <v>7</v>
      </c>
      <c r="D1185" s="3" t="n">
        <f aca="false">VLOOKUP($B1185,data!$A$6:$M$15000,6)</f>
        <v>368000</v>
      </c>
    </row>
    <row r="1186" customFormat="false" ht="11.25" hidden="false" customHeight="false" outlineLevel="0" collapsed="false">
      <c r="A1186" s="199" t="n">
        <v>36727</v>
      </c>
      <c r="B1186" s="192" t="n">
        <v>36727</v>
      </c>
      <c r="C1186" s="308" t="n">
        <f aca="false">IF(B1186&lt;&gt;"",MONTH(B1186),0)</f>
        <v>7</v>
      </c>
      <c r="D1186" s="3" t="n">
        <f aca="false">VLOOKUP($B1186,data!$A$6:$M$15000,6)</f>
        <v>413000</v>
      </c>
    </row>
    <row r="1187" customFormat="false" ht="11.25" hidden="false" customHeight="false" outlineLevel="0" collapsed="false">
      <c r="A1187" s="199" t="n">
        <v>36728</v>
      </c>
      <c r="B1187" s="192" t="n">
        <v>36728</v>
      </c>
      <c r="C1187" s="308" t="n">
        <f aca="false">IF(B1187&lt;&gt;"",MONTH(B1187),0)</f>
        <v>7</v>
      </c>
      <c r="D1187" s="3" t="n">
        <f aca="false">VLOOKUP($B1187,data!$A$6:$M$15000,6)</f>
        <v>387000</v>
      </c>
    </row>
    <row r="1188" customFormat="false" ht="11.25" hidden="false" customHeight="false" outlineLevel="0" collapsed="false">
      <c r="A1188" s="199" t="n">
        <v>36729</v>
      </c>
      <c r="B1188" s="192" t="n">
        <v>36729</v>
      </c>
      <c r="C1188" s="308" t="n">
        <f aca="false">IF(B1188&lt;&gt;"",MONTH(B1188),0)</f>
        <v>7</v>
      </c>
      <c r="D1188" s="3" t="n">
        <f aca="false">VLOOKUP($B1188,data!$A$6:$M$15000,6)</f>
        <v>400000</v>
      </c>
    </row>
    <row r="1189" customFormat="false" ht="11.25" hidden="false" customHeight="false" outlineLevel="0" collapsed="false">
      <c r="A1189" s="199" t="n">
        <v>36730</v>
      </c>
      <c r="B1189" s="192" t="n">
        <v>36730</v>
      </c>
      <c r="C1189" s="308" t="n">
        <f aca="false">IF(B1189&lt;&gt;"",MONTH(B1189),0)</f>
        <v>7</v>
      </c>
      <c r="D1189" s="3" t="n">
        <f aca="false">VLOOKUP($B1189,data!$A$6:$M$15000,6)</f>
        <v>410000</v>
      </c>
    </row>
    <row r="1190" customFormat="false" ht="11.25" hidden="false" customHeight="false" outlineLevel="0" collapsed="false">
      <c r="A1190" s="199" t="n">
        <v>36731</v>
      </c>
      <c r="B1190" s="192" t="n">
        <v>36731</v>
      </c>
      <c r="C1190" s="308" t="n">
        <f aca="false">IF(B1190&lt;&gt;"",MONTH(B1190),0)</f>
        <v>7</v>
      </c>
      <c r="D1190" s="3" t="n">
        <f aca="false">VLOOKUP($B1190,data!$A$6:$M$15000,6)</f>
        <v>407000</v>
      </c>
    </row>
    <row r="1191" customFormat="false" ht="11.25" hidden="false" customHeight="false" outlineLevel="0" collapsed="false">
      <c r="A1191" s="199" t="n">
        <v>36732</v>
      </c>
      <c r="B1191" s="192" t="n">
        <v>36732</v>
      </c>
      <c r="C1191" s="308" t="n">
        <f aca="false">IF(B1191&lt;&gt;"",MONTH(B1191),0)</f>
        <v>7</v>
      </c>
      <c r="D1191" s="3" t="n">
        <f aca="false">VLOOKUP($B1191,data!$A$6:$M$15000,6)</f>
        <v>389000</v>
      </c>
    </row>
    <row r="1192" customFormat="false" ht="11.25" hidden="false" customHeight="false" outlineLevel="0" collapsed="false">
      <c r="A1192" s="199" t="n">
        <v>36733</v>
      </c>
      <c r="B1192" s="192" t="n">
        <v>36733</v>
      </c>
      <c r="C1192" s="308" t="n">
        <f aca="false">IF(B1192&lt;&gt;"",MONTH(B1192),0)</f>
        <v>7</v>
      </c>
      <c r="D1192" s="3" t="n">
        <f aca="false">VLOOKUP($B1192,data!$A$6:$M$15000,6)</f>
        <v>376000</v>
      </c>
    </row>
    <row r="1193" customFormat="false" ht="11.25" hidden="false" customHeight="false" outlineLevel="0" collapsed="false">
      <c r="A1193" s="199" t="n">
        <v>36734</v>
      </c>
      <c r="B1193" s="192" t="n">
        <v>36734</v>
      </c>
      <c r="C1193" s="308" t="n">
        <f aca="false">IF(B1193&lt;&gt;"",MONTH(B1193),0)</f>
        <v>7</v>
      </c>
      <c r="D1193" s="3" t="n">
        <f aca="false">VLOOKUP($B1193,data!$A$6:$M$15000,6)</f>
        <v>404000</v>
      </c>
    </row>
    <row r="1194" customFormat="false" ht="11.25" hidden="false" customHeight="false" outlineLevel="0" collapsed="false">
      <c r="A1194" s="199" t="n">
        <v>36735</v>
      </c>
      <c r="B1194" s="192" t="n">
        <v>36735</v>
      </c>
      <c r="C1194" s="308" t="n">
        <f aca="false">IF(B1194&lt;&gt;"",MONTH(B1194),0)</f>
        <v>7</v>
      </c>
      <c r="D1194" s="3" t="n">
        <f aca="false">VLOOKUP($B1194,data!$A$6:$M$15000,6)</f>
        <v>430000</v>
      </c>
    </row>
    <row r="1195" customFormat="false" ht="11.25" hidden="false" customHeight="false" outlineLevel="0" collapsed="false">
      <c r="A1195" s="199" t="n">
        <v>36736</v>
      </c>
      <c r="B1195" s="192" t="n">
        <v>36736</v>
      </c>
      <c r="C1195" s="308" t="n">
        <f aca="false">IF(B1195&lt;&gt;"",MONTH(B1195),0)</f>
        <v>7</v>
      </c>
      <c r="D1195" s="3" t="n">
        <f aca="false">VLOOKUP($B1195,data!$A$6:$M$15000,6)</f>
        <v>423000</v>
      </c>
    </row>
    <row r="1196" customFormat="false" ht="11.25" hidden="false" customHeight="false" outlineLevel="0" collapsed="false">
      <c r="A1196" s="199" t="n">
        <v>36737</v>
      </c>
      <c r="B1196" s="192" t="n">
        <v>36737</v>
      </c>
      <c r="C1196" s="308" t="n">
        <f aca="false">IF(B1196&lt;&gt;"",MONTH(B1196),0)</f>
        <v>7</v>
      </c>
      <c r="D1196" s="3" t="n">
        <f aca="false">VLOOKUP($B1196,data!$A$6:$M$15000,6)</f>
        <v>415000</v>
      </c>
    </row>
    <row r="1197" customFormat="false" ht="11.25" hidden="false" customHeight="false" outlineLevel="0" collapsed="false">
      <c r="A1197" s="199" t="n">
        <v>36738</v>
      </c>
      <c r="B1197" s="192" t="n">
        <v>36738</v>
      </c>
      <c r="C1197" s="308" t="n">
        <f aca="false">IF(B1197&lt;&gt;"",MONTH(B1197),0)</f>
        <v>7</v>
      </c>
      <c r="D1197" s="3" t="n">
        <f aca="false">VLOOKUP($B1197,data!$A$6:$M$15000,6)</f>
        <v>415000</v>
      </c>
    </row>
    <row r="1198" customFormat="false" ht="11.25" hidden="false" customHeight="false" outlineLevel="0" collapsed="false">
      <c r="A1198" s="199" t="n">
        <v>36739</v>
      </c>
      <c r="B1198" s="192" t="n">
        <v>36739</v>
      </c>
      <c r="C1198" s="308" t="n">
        <f aca="false">IF(B1198&lt;&gt;"",MONTH(B1198),0)</f>
        <v>8</v>
      </c>
      <c r="D1198" s="3" t="n">
        <f aca="false">VLOOKUP($B1198,data!$A$6:$M$15000,6)</f>
        <v>345000</v>
      </c>
    </row>
    <row r="1199" customFormat="false" ht="11.25" hidden="false" customHeight="false" outlineLevel="0" collapsed="false">
      <c r="A1199" s="199" t="n">
        <v>36740</v>
      </c>
      <c r="B1199" s="192" t="n">
        <v>36740</v>
      </c>
      <c r="C1199" s="308" t="n">
        <f aca="false">IF(B1199&lt;&gt;"",MONTH(B1199),0)</f>
        <v>8</v>
      </c>
      <c r="D1199" s="3" t="n">
        <f aca="false">VLOOKUP($B1199,data!$A$6:$M$15000,6)</f>
        <v>393000</v>
      </c>
    </row>
    <row r="1200" customFormat="false" ht="11.25" hidden="false" customHeight="false" outlineLevel="0" collapsed="false">
      <c r="A1200" s="199" t="n">
        <v>36741</v>
      </c>
      <c r="B1200" s="192" t="n">
        <v>36741</v>
      </c>
      <c r="C1200" s="308" t="n">
        <f aca="false">IF(B1200&lt;&gt;"",MONTH(B1200),0)</f>
        <v>8</v>
      </c>
      <c r="D1200" s="3" t="n">
        <f aca="false">VLOOKUP($B1200,data!$A$6:$M$15000,6)</f>
        <v>389000</v>
      </c>
    </row>
    <row r="1201" customFormat="false" ht="11.25" hidden="false" customHeight="false" outlineLevel="0" collapsed="false">
      <c r="A1201" s="199" t="n">
        <v>36742</v>
      </c>
      <c r="B1201" s="192" t="n">
        <v>36742</v>
      </c>
      <c r="C1201" s="308" t="n">
        <f aca="false">IF(B1201&lt;&gt;"",MONTH(B1201),0)</f>
        <v>8</v>
      </c>
      <c r="D1201" s="3" t="n">
        <f aca="false">VLOOKUP($B1201,data!$A$6:$M$15000,6)</f>
        <v>387000</v>
      </c>
    </row>
    <row r="1202" customFormat="false" ht="11.25" hidden="false" customHeight="false" outlineLevel="0" collapsed="false">
      <c r="A1202" s="199" t="n">
        <v>36743</v>
      </c>
      <c r="B1202" s="192" t="n">
        <v>36743</v>
      </c>
      <c r="C1202" s="308" t="n">
        <f aca="false">IF(B1202&lt;&gt;"",MONTH(B1202),0)</f>
        <v>8</v>
      </c>
      <c r="D1202" s="3" t="n">
        <f aca="false">VLOOKUP($B1202,data!$A$6:$M$15000,6)</f>
        <v>409000</v>
      </c>
    </row>
    <row r="1203" customFormat="false" ht="11.25" hidden="false" customHeight="false" outlineLevel="0" collapsed="false">
      <c r="A1203" s="199" t="n">
        <v>36744</v>
      </c>
      <c r="B1203" s="192" t="n">
        <v>36744</v>
      </c>
      <c r="C1203" s="308" t="n">
        <f aca="false">IF(B1203&lt;&gt;"",MONTH(B1203),0)</f>
        <v>8</v>
      </c>
      <c r="D1203" s="3" t="n">
        <f aca="false">VLOOKUP($B1203,data!$A$6:$M$15000,6)</f>
        <v>415000</v>
      </c>
    </row>
    <row r="1204" customFormat="false" ht="11.25" hidden="false" customHeight="false" outlineLevel="0" collapsed="false">
      <c r="A1204" s="199" t="n">
        <v>36745</v>
      </c>
      <c r="B1204" s="192" t="n">
        <v>36745</v>
      </c>
      <c r="C1204" s="308" t="n">
        <f aca="false">IF(B1204&lt;&gt;"",MONTH(B1204),0)</f>
        <v>8</v>
      </c>
      <c r="D1204" s="3" t="n">
        <f aca="false">VLOOKUP($B1204,data!$A$6:$M$15000,6)</f>
        <v>358000</v>
      </c>
    </row>
    <row r="1205" customFormat="false" ht="11.25" hidden="false" customHeight="false" outlineLevel="0" collapsed="false">
      <c r="A1205" s="199" t="n">
        <v>36746</v>
      </c>
      <c r="B1205" s="192" t="n">
        <v>36746</v>
      </c>
      <c r="C1205" s="308" t="n">
        <f aca="false">IF(B1205&lt;&gt;"",MONTH(B1205),0)</f>
        <v>8</v>
      </c>
      <c r="D1205" s="3" t="n">
        <f aca="false">VLOOKUP($B1205,data!$A$6:$M$15000,6)</f>
        <v>418000</v>
      </c>
    </row>
    <row r="1206" customFormat="false" ht="11.25" hidden="false" customHeight="false" outlineLevel="0" collapsed="false">
      <c r="A1206" s="199" t="n">
        <v>36747</v>
      </c>
      <c r="B1206" s="192" t="n">
        <v>36747</v>
      </c>
      <c r="C1206" s="308" t="n">
        <f aca="false">IF(B1206&lt;&gt;"",MONTH(B1206),0)</f>
        <v>8</v>
      </c>
      <c r="D1206" s="3" t="n">
        <f aca="false">VLOOKUP($B1206,data!$A$6:$M$15000,6)</f>
        <v>438000</v>
      </c>
    </row>
    <row r="1207" customFormat="false" ht="11.25" hidden="false" customHeight="false" outlineLevel="0" collapsed="false">
      <c r="A1207" s="199" t="n">
        <v>36748</v>
      </c>
      <c r="B1207" s="192" t="n">
        <v>36748</v>
      </c>
      <c r="C1207" s="308" t="n">
        <f aca="false">IF(B1207&lt;&gt;"",MONTH(B1207),0)</f>
        <v>8</v>
      </c>
      <c r="D1207" s="3" t="n">
        <f aca="false">VLOOKUP($B1207,data!$A$6:$M$15000,6)</f>
        <v>442000</v>
      </c>
    </row>
    <row r="1208" customFormat="false" ht="11.25" hidden="false" customHeight="false" outlineLevel="0" collapsed="false">
      <c r="A1208" s="199" t="n">
        <v>36749</v>
      </c>
      <c r="B1208" s="192" t="n">
        <v>36749</v>
      </c>
      <c r="C1208" s="308" t="n">
        <f aca="false">IF(B1208&lt;&gt;"",MONTH(B1208),0)</f>
        <v>8</v>
      </c>
      <c r="D1208" s="3" t="n">
        <f aca="false">VLOOKUP($B1208,data!$A$6:$M$15000,6)</f>
        <v>412000</v>
      </c>
    </row>
    <row r="1209" customFormat="false" ht="11.25" hidden="false" customHeight="false" outlineLevel="0" collapsed="false">
      <c r="A1209" s="199" t="n">
        <v>36750</v>
      </c>
      <c r="B1209" s="192" t="n">
        <v>36750</v>
      </c>
      <c r="C1209" s="308" t="n">
        <f aca="false">IF(B1209&lt;&gt;"",MONTH(B1209),0)</f>
        <v>8</v>
      </c>
      <c r="D1209" s="3" t="n">
        <f aca="false">VLOOKUP($B1209,data!$A$6:$M$15000,6)</f>
        <v>425000</v>
      </c>
    </row>
    <row r="1210" customFormat="false" ht="11.25" hidden="false" customHeight="false" outlineLevel="0" collapsed="false">
      <c r="A1210" s="199" t="n">
        <v>36751</v>
      </c>
      <c r="B1210" s="192" t="n">
        <v>36751</v>
      </c>
      <c r="C1210" s="308" t="n">
        <f aca="false">IF(B1210&lt;&gt;"",MONTH(B1210),0)</f>
        <v>8</v>
      </c>
      <c r="D1210" s="3" t="n">
        <f aca="false">VLOOKUP($B1210,data!$A$6:$M$15000,6)</f>
        <v>425000</v>
      </c>
    </row>
    <row r="1211" customFormat="false" ht="11.25" hidden="false" customHeight="false" outlineLevel="0" collapsed="false">
      <c r="A1211" s="199" t="n">
        <v>36752</v>
      </c>
      <c r="B1211" s="192" t="n">
        <v>36752</v>
      </c>
      <c r="C1211" s="308" t="n">
        <f aca="false">IF(B1211&lt;&gt;"",MONTH(B1211),0)</f>
        <v>8</v>
      </c>
      <c r="D1211" s="3" t="n">
        <f aca="false">VLOOKUP($B1211,data!$A$6:$M$15000,6)</f>
        <v>419000</v>
      </c>
    </row>
    <row r="1212" customFormat="false" ht="11.25" hidden="false" customHeight="false" outlineLevel="0" collapsed="false">
      <c r="A1212" s="199" t="n">
        <v>36753</v>
      </c>
      <c r="B1212" s="192" t="n">
        <v>36753</v>
      </c>
      <c r="C1212" s="308" t="n">
        <f aca="false">IF(B1212&lt;&gt;"",MONTH(B1212),0)</f>
        <v>8</v>
      </c>
      <c r="D1212" s="3" t="n">
        <f aca="false">VLOOKUP($B1212,data!$A$6:$M$15000,6)</f>
        <v>419000</v>
      </c>
    </row>
    <row r="1213" customFormat="false" ht="11.25" hidden="false" customHeight="false" outlineLevel="0" collapsed="false">
      <c r="A1213" s="199" t="n">
        <v>36754</v>
      </c>
      <c r="B1213" s="192" t="n">
        <v>36754</v>
      </c>
      <c r="C1213" s="308" t="n">
        <f aca="false">IF(B1213&lt;&gt;"",MONTH(B1213),0)</f>
        <v>8</v>
      </c>
      <c r="D1213" s="3" t="n">
        <f aca="false">VLOOKUP($B1213,data!$A$6:$M$15000,6)</f>
        <v>420000</v>
      </c>
    </row>
    <row r="1214" customFormat="false" ht="11.25" hidden="false" customHeight="false" outlineLevel="0" collapsed="false">
      <c r="A1214" s="199" t="n">
        <v>36755</v>
      </c>
      <c r="B1214" s="192" t="n">
        <v>36755</v>
      </c>
      <c r="C1214" s="308" t="n">
        <f aca="false">IF(B1214&lt;&gt;"",MONTH(B1214),0)</f>
        <v>8</v>
      </c>
      <c r="D1214" s="3" t="n">
        <f aca="false">VLOOKUP($B1214,data!$A$6:$M$15000,6)</f>
        <v>434000</v>
      </c>
    </row>
    <row r="1215" customFormat="false" ht="11.25" hidden="false" customHeight="false" outlineLevel="0" collapsed="false">
      <c r="A1215" s="199" t="n">
        <v>36756</v>
      </c>
      <c r="B1215" s="192" t="n">
        <v>36756</v>
      </c>
      <c r="C1215" s="308" t="n">
        <f aca="false">IF(B1215&lt;&gt;"",MONTH(B1215),0)</f>
        <v>8</v>
      </c>
      <c r="D1215" s="3" t="n">
        <f aca="false">VLOOKUP($B1215,data!$A$6:$M$15000,6)</f>
        <v>445000</v>
      </c>
    </row>
    <row r="1216" customFormat="false" ht="11.25" hidden="false" customHeight="false" outlineLevel="0" collapsed="false">
      <c r="A1216" s="199" t="n">
        <v>36757</v>
      </c>
      <c r="B1216" s="192" t="n">
        <v>36757</v>
      </c>
      <c r="C1216" s="308" t="n">
        <f aca="false">IF(B1216&lt;&gt;"",MONTH(B1216),0)</f>
        <v>8</v>
      </c>
      <c r="D1216" s="3" t="n">
        <f aca="false">VLOOKUP($B1216,data!$A$6:$M$15000,6)</f>
        <v>413000</v>
      </c>
    </row>
    <row r="1217" customFormat="false" ht="11.25" hidden="false" customHeight="false" outlineLevel="0" collapsed="false">
      <c r="A1217" s="199" t="n">
        <v>36758</v>
      </c>
      <c r="B1217" s="192" t="n">
        <v>36758</v>
      </c>
      <c r="C1217" s="308" t="n">
        <f aca="false">IF(B1217&lt;&gt;"",MONTH(B1217),0)</f>
        <v>8</v>
      </c>
      <c r="D1217" s="3" t="n">
        <f aca="false">VLOOKUP($B1217,data!$A$6:$M$15000,6)</f>
        <v>434000</v>
      </c>
    </row>
    <row r="1218" customFormat="false" ht="11.25" hidden="false" customHeight="false" outlineLevel="0" collapsed="false">
      <c r="A1218" s="199" t="n">
        <v>36759</v>
      </c>
      <c r="B1218" s="192" t="n">
        <v>36759</v>
      </c>
      <c r="C1218" s="308" t="n">
        <f aca="false">IF(B1218&lt;&gt;"",MONTH(B1218),0)</f>
        <v>8</v>
      </c>
      <c r="D1218" s="3" t="n">
        <f aca="false">VLOOKUP($B1218,data!$A$6:$M$15000,6)</f>
        <v>441000</v>
      </c>
    </row>
    <row r="1219" customFormat="false" ht="11.25" hidden="false" customHeight="false" outlineLevel="0" collapsed="false">
      <c r="A1219" s="199" t="n">
        <v>36760</v>
      </c>
      <c r="B1219" s="192" t="n">
        <v>36760</v>
      </c>
      <c r="C1219" s="308" t="n">
        <f aca="false">IF(B1219&lt;&gt;"",MONTH(B1219),0)</f>
        <v>8</v>
      </c>
      <c r="D1219" s="3" t="n">
        <f aca="false">VLOOKUP($B1219,data!$A$6:$M$15000,6)</f>
        <v>442000</v>
      </c>
    </row>
    <row r="1220" customFormat="false" ht="11.25" hidden="false" customHeight="false" outlineLevel="0" collapsed="false">
      <c r="A1220" s="199" t="n">
        <v>36761</v>
      </c>
      <c r="B1220" s="192" t="n">
        <v>36761</v>
      </c>
      <c r="C1220" s="308" t="n">
        <f aca="false">IF(B1220&lt;&gt;"",MONTH(B1220),0)</f>
        <v>8</v>
      </c>
      <c r="D1220" s="3" t="n">
        <f aca="false">VLOOKUP($B1220,data!$A$6:$M$15000,6)</f>
        <v>447000</v>
      </c>
    </row>
    <row r="1221" customFormat="false" ht="11.25" hidden="false" customHeight="false" outlineLevel="0" collapsed="false">
      <c r="A1221" s="199" t="n">
        <v>36762</v>
      </c>
      <c r="B1221" s="192" t="n">
        <v>36762</v>
      </c>
      <c r="C1221" s="308" t="n">
        <f aca="false">IF(B1221&lt;&gt;"",MONTH(B1221),0)</f>
        <v>8</v>
      </c>
      <c r="D1221" s="3" t="n">
        <f aca="false">VLOOKUP($B1221,data!$A$6:$M$15000,6)</f>
        <v>452000</v>
      </c>
    </row>
    <row r="1222" customFormat="false" ht="11.25" hidden="false" customHeight="false" outlineLevel="0" collapsed="false">
      <c r="A1222" s="199" t="n">
        <v>36763</v>
      </c>
      <c r="B1222" s="192" t="n">
        <v>36763</v>
      </c>
      <c r="C1222" s="308" t="n">
        <f aca="false">IF(B1222&lt;&gt;"",MONTH(B1222),0)</f>
        <v>8</v>
      </c>
      <c r="D1222" s="3" t="n">
        <f aca="false">VLOOKUP($B1222,data!$A$6:$M$15000,6)</f>
        <v>447000</v>
      </c>
    </row>
    <row r="1223" customFormat="false" ht="11.25" hidden="false" customHeight="false" outlineLevel="0" collapsed="false">
      <c r="A1223" s="199" t="n">
        <v>36764</v>
      </c>
      <c r="B1223" s="192" t="n">
        <v>36764</v>
      </c>
      <c r="C1223" s="308" t="n">
        <f aca="false">IF(B1223&lt;&gt;"",MONTH(B1223),0)</f>
        <v>8</v>
      </c>
      <c r="D1223" s="3" t="n">
        <f aca="false">VLOOKUP($B1223,data!$A$6:$M$15000,6)</f>
        <v>429000</v>
      </c>
    </row>
    <row r="1224" customFormat="false" ht="11.25" hidden="false" customHeight="false" outlineLevel="0" collapsed="false">
      <c r="A1224" s="199" t="n">
        <v>36765</v>
      </c>
      <c r="B1224" s="192" t="n">
        <v>36765</v>
      </c>
      <c r="C1224" s="308" t="n">
        <f aca="false">IF(B1224&lt;&gt;"",MONTH(B1224),0)</f>
        <v>8</v>
      </c>
      <c r="D1224" s="3" t="n">
        <f aca="false">VLOOKUP($B1224,data!$A$6:$M$15000,6)</f>
        <v>448000</v>
      </c>
    </row>
    <row r="1225" customFormat="false" ht="11.25" hidden="false" customHeight="false" outlineLevel="0" collapsed="false">
      <c r="A1225" s="199" t="n">
        <v>36766</v>
      </c>
      <c r="B1225" s="192" t="n">
        <v>36766</v>
      </c>
      <c r="C1225" s="308" t="n">
        <f aca="false">IF(B1225&lt;&gt;"",MONTH(B1225),0)</f>
        <v>8</v>
      </c>
      <c r="D1225" s="3" t="n">
        <f aca="false">VLOOKUP($B1225,data!$A$6:$M$15000,6)</f>
        <v>425000</v>
      </c>
    </row>
    <row r="1226" customFormat="false" ht="11.25" hidden="false" customHeight="false" outlineLevel="0" collapsed="false">
      <c r="A1226" s="199" t="n">
        <v>36767</v>
      </c>
      <c r="B1226" s="192" t="n">
        <v>36767</v>
      </c>
      <c r="C1226" s="308" t="n">
        <f aca="false">IF(B1226&lt;&gt;"",MONTH(B1226),0)</f>
        <v>8</v>
      </c>
      <c r="D1226" s="3" t="n">
        <f aca="false">VLOOKUP($B1226,data!$A$6:$M$15000,6)</f>
        <v>454000</v>
      </c>
    </row>
    <row r="1227" customFormat="false" ht="11.25" hidden="false" customHeight="false" outlineLevel="0" collapsed="false">
      <c r="A1227" s="199" t="n">
        <v>36768</v>
      </c>
      <c r="B1227" s="192" t="n">
        <v>36768</v>
      </c>
      <c r="C1227" s="308" t="n">
        <f aca="false">IF(B1227&lt;&gt;"",MONTH(B1227),0)</f>
        <v>8</v>
      </c>
      <c r="D1227" s="3" t="n">
        <f aca="false">VLOOKUP($B1227,data!$A$6:$M$15000,6)</f>
        <v>467000</v>
      </c>
    </row>
    <row r="1228" customFormat="false" ht="11.25" hidden="false" customHeight="false" outlineLevel="0" collapsed="false">
      <c r="A1228" s="199" t="n">
        <v>36769</v>
      </c>
      <c r="B1228" s="192" t="n">
        <v>36769</v>
      </c>
      <c r="C1228" s="308" t="n">
        <f aca="false">IF(B1228&lt;&gt;"",MONTH(B1228),0)</f>
        <v>8</v>
      </c>
      <c r="D1228" s="3" t="n">
        <f aca="false">VLOOKUP($B1228,data!$A$6:$M$15000,6)</f>
        <v>466000</v>
      </c>
    </row>
    <row r="1229" customFormat="false" ht="11.25" hidden="false" customHeight="false" outlineLevel="0" collapsed="false">
      <c r="A1229" s="199" t="n">
        <v>36770</v>
      </c>
      <c r="B1229" s="192" t="n">
        <v>36770</v>
      </c>
      <c r="C1229" s="308" t="n">
        <f aca="false">IF(B1229&lt;&gt;"",MONTH(B1229),0)</f>
        <v>9</v>
      </c>
      <c r="D1229" s="3" t="n">
        <f aca="false">VLOOKUP($B1229,data!$A$6:$M$15000,6)</f>
        <v>373000</v>
      </c>
    </row>
    <row r="1230" customFormat="false" ht="11.25" hidden="false" customHeight="false" outlineLevel="0" collapsed="false">
      <c r="A1230" s="199" t="n">
        <v>36771</v>
      </c>
      <c r="B1230" s="192" t="n">
        <v>36771</v>
      </c>
      <c r="C1230" s="308" t="n">
        <f aca="false">IF(B1230&lt;&gt;"",MONTH(B1230),0)</f>
        <v>9</v>
      </c>
      <c r="D1230" s="3" t="n">
        <f aca="false">VLOOKUP($B1230,data!$A$6:$M$15000,6)</f>
        <v>375000</v>
      </c>
    </row>
    <row r="1231" customFormat="false" ht="11.25" hidden="false" customHeight="false" outlineLevel="0" collapsed="false">
      <c r="A1231" s="199" t="n">
        <v>36772</v>
      </c>
      <c r="B1231" s="192" t="n">
        <v>36772</v>
      </c>
      <c r="C1231" s="308" t="n">
        <f aca="false">IF(B1231&lt;&gt;"",MONTH(B1231),0)</f>
        <v>9</v>
      </c>
      <c r="D1231" s="3" t="n">
        <f aca="false">VLOOKUP($B1231,data!$A$6:$M$15000,6)</f>
        <v>376000</v>
      </c>
    </row>
    <row r="1232" customFormat="false" ht="11.25" hidden="false" customHeight="false" outlineLevel="0" collapsed="false">
      <c r="A1232" s="199" t="n">
        <v>36773</v>
      </c>
      <c r="B1232" s="192" t="n">
        <v>36773</v>
      </c>
      <c r="C1232" s="308" t="n">
        <f aca="false">IF(B1232&lt;&gt;"",MONTH(B1232),0)</f>
        <v>9</v>
      </c>
      <c r="D1232" s="3" t="n">
        <f aca="false">VLOOKUP($B1232,data!$A$6:$M$15000,6)</f>
        <v>371000</v>
      </c>
    </row>
    <row r="1233" customFormat="false" ht="11.25" hidden="false" customHeight="false" outlineLevel="0" collapsed="false">
      <c r="A1233" s="199" t="n">
        <v>36774</v>
      </c>
      <c r="B1233" s="192" t="n">
        <v>36774</v>
      </c>
      <c r="C1233" s="308" t="n">
        <f aca="false">IF(B1233&lt;&gt;"",MONTH(B1233),0)</f>
        <v>9</v>
      </c>
      <c r="D1233" s="3" t="n">
        <f aca="false">VLOOKUP($B1233,data!$A$6:$M$15000,6)</f>
        <v>388000</v>
      </c>
    </row>
    <row r="1234" customFormat="false" ht="11.25" hidden="false" customHeight="false" outlineLevel="0" collapsed="false">
      <c r="A1234" s="199" t="n">
        <v>36775</v>
      </c>
      <c r="B1234" s="192" t="n">
        <v>36775</v>
      </c>
      <c r="C1234" s="308" t="n">
        <f aca="false">IF(B1234&lt;&gt;"",MONTH(B1234),0)</f>
        <v>9</v>
      </c>
      <c r="D1234" s="3" t="n">
        <f aca="false">VLOOKUP($B1234,data!$A$6:$M$15000,6)</f>
        <v>406000</v>
      </c>
    </row>
    <row r="1235" customFormat="false" ht="11.25" hidden="false" customHeight="false" outlineLevel="0" collapsed="false">
      <c r="A1235" s="199" t="n">
        <v>36776</v>
      </c>
      <c r="B1235" s="192" t="n">
        <v>36776</v>
      </c>
      <c r="C1235" s="308" t="n">
        <f aca="false">IF(B1235&lt;&gt;"",MONTH(B1235),0)</f>
        <v>9</v>
      </c>
      <c r="D1235" s="3" t="n">
        <f aca="false">VLOOKUP($B1235,data!$A$6:$M$15000,6)</f>
        <v>393000</v>
      </c>
    </row>
    <row r="1236" customFormat="false" ht="11.25" hidden="false" customHeight="false" outlineLevel="0" collapsed="false">
      <c r="A1236" s="199" t="n">
        <v>36777</v>
      </c>
      <c r="B1236" s="192" t="n">
        <v>36777</v>
      </c>
      <c r="C1236" s="308" t="n">
        <f aca="false">IF(B1236&lt;&gt;"",MONTH(B1236),0)</f>
        <v>9</v>
      </c>
      <c r="D1236" s="3" t="n">
        <f aca="false">VLOOKUP($B1236,data!$A$6:$M$15000,6)</f>
        <v>415000</v>
      </c>
    </row>
    <row r="1237" customFormat="false" ht="11.25" hidden="false" customHeight="false" outlineLevel="0" collapsed="false">
      <c r="A1237" s="199" t="n">
        <v>36778</v>
      </c>
      <c r="B1237" s="192" t="n">
        <v>36778</v>
      </c>
      <c r="C1237" s="308" t="n">
        <f aca="false">IF(B1237&lt;&gt;"",MONTH(B1237),0)</f>
        <v>9</v>
      </c>
      <c r="D1237" s="3" t="n">
        <f aca="false">VLOOKUP($B1237,data!$A$6:$M$15000,6)</f>
        <v>410000</v>
      </c>
    </row>
    <row r="1238" customFormat="false" ht="11.25" hidden="false" customHeight="false" outlineLevel="0" collapsed="false">
      <c r="A1238" s="199" t="n">
        <v>36779</v>
      </c>
      <c r="B1238" s="192" t="n">
        <v>36779</v>
      </c>
      <c r="C1238" s="308" t="n">
        <f aca="false">IF(B1238&lt;&gt;"",MONTH(B1238),0)</f>
        <v>9</v>
      </c>
      <c r="D1238" s="3" t="n">
        <f aca="false">VLOOKUP($B1238,data!$A$6:$M$15000,6)</f>
        <v>422000</v>
      </c>
    </row>
    <row r="1239" customFormat="false" ht="11.25" hidden="false" customHeight="false" outlineLevel="0" collapsed="false">
      <c r="A1239" s="199" t="n">
        <v>36780</v>
      </c>
      <c r="B1239" s="192" t="n">
        <v>36780</v>
      </c>
      <c r="C1239" s="308" t="n">
        <f aca="false">IF(B1239&lt;&gt;"",MONTH(B1239),0)</f>
        <v>9</v>
      </c>
      <c r="D1239" s="3" t="n">
        <f aca="false">VLOOKUP($B1239,data!$A$6:$M$15000,6)</f>
        <v>414000</v>
      </c>
    </row>
    <row r="1240" customFormat="false" ht="11.25" hidden="false" customHeight="false" outlineLevel="0" collapsed="false">
      <c r="A1240" s="199" t="n">
        <v>36781</v>
      </c>
      <c r="B1240" s="192" t="n">
        <v>36781</v>
      </c>
      <c r="C1240" s="308" t="n">
        <f aca="false">IF(B1240&lt;&gt;"",MONTH(B1240),0)</f>
        <v>9</v>
      </c>
      <c r="D1240" s="3" t="n">
        <f aca="false">VLOOKUP($B1240,data!$A$6:$M$15000,6)</f>
        <v>421000</v>
      </c>
    </row>
    <row r="1241" customFormat="false" ht="11.25" hidden="false" customHeight="false" outlineLevel="0" collapsed="false">
      <c r="A1241" s="199" t="n">
        <v>36782</v>
      </c>
      <c r="B1241" s="192" t="n">
        <v>36782</v>
      </c>
      <c r="C1241" s="308" t="n">
        <f aca="false">IF(B1241&lt;&gt;"",MONTH(B1241),0)</f>
        <v>9</v>
      </c>
      <c r="D1241" s="3" t="n">
        <f aca="false">VLOOKUP($B1241,data!$A$6:$M$15000,6)</f>
        <v>423000</v>
      </c>
    </row>
    <row r="1242" customFormat="false" ht="11.25" hidden="false" customHeight="false" outlineLevel="0" collapsed="false">
      <c r="A1242" s="199" t="n">
        <v>36783</v>
      </c>
      <c r="B1242" s="192" t="n">
        <v>36783</v>
      </c>
      <c r="C1242" s="308" t="n">
        <f aca="false">IF(B1242&lt;&gt;"",MONTH(B1242),0)</f>
        <v>9</v>
      </c>
      <c r="D1242" s="3" t="n">
        <f aca="false">VLOOKUP($B1242,data!$A$6:$M$15000,6)</f>
        <v>442000</v>
      </c>
    </row>
    <row r="1243" customFormat="false" ht="11.25" hidden="false" customHeight="false" outlineLevel="0" collapsed="false">
      <c r="A1243" s="199" t="n">
        <v>36784</v>
      </c>
      <c r="B1243" s="192" t="n">
        <v>36784</v>
      </c>
      <c r="C1243" s="308" t="n">
        <f aca="false">IF(B1243&lt;&gt;"",MONTH(B1243),0)</f>
        <v>9</v>
      </c>
      <c r="D1243" s="3" t="n">
        <f aca="false">VLOOKUP($B1243,data!$A$6:$M$15000,6)</f>
        <v>429000</v>
      </c>
    </row>
    <row r="1244" customFormat="false" ht="11.25" hidden="false" customHeight="false" outlineLevel="0" collapsed="false">
      <c r="A1244" s="199" t="n">
        <v>36785</v>
      </c>
      <c r="B1244" s="192" t="n">
        <v>36785</v>
      </c>
      <c r="C1244" s="308" t="n">
        <f aca="false">IF(B1244&lt;&gt;"",MONTH(B1244),0)</f>
        <v>9</v>
      </c>
      <c r="D1244" s="3" t="n">
        <f aca="false">VLOOKUP($B1244,data!$A$6:$M$15000,6)</f>
        <v>435000</v>
      </c>
    </row>
    <row r="1245" customFormat="false" ht="11.25" hidden="false" customHeight="false" outlineLevel="0" collapsed="false">
      <c r="A1245" s="199" t="n">
        <v>36786</v>
      </c>
      <c r="B1245" s="192" t="n">
        <v>36786</v>
      </c>
      <c r="C1245" s="308" t="n">
        <f aca="false">IF(B1245&lt;&gt;"",MONTH(B1245),0)</f>
        <v>9</v>
      </c>
      <c r="D1245" s="3" t="n">
        <f aca="false">VLOOKUP($B1245,data!$A$6:$M$15000,6)</f>
        <v>425000</v>
      </c>
    </row>
    <row r="1246" customFormat="false" ht="11.25" hidden="false" customHeight="false" outlineLevel="0" collapsed="false">
      <c r="A1246" s="199" t="n">
        <v>36787</v>
      </c>
      <c r="B1246" s="192" t="n">
        <v>36787</v>
      </c>
      <c r="C1246" s="308" t="n">
        <f aca="false">IF(B1246&lt;&gt;"",MONTH(B1246),0)</f>
        <v>9</v>
      </c>
      <c r="D1246" s="3" t="n">
        <f aca="false">VLOOKUP($B1246,data!$A$6:$M$15000,6)</f>
        <v>428000</v>
      </c>
    </row>
    <row r="1247" customFormat="false" ht="11.25" hidden="false" customHeight="false" outlineLevel="0" collapsed="false">
      <c r="A1247" s="199" t="n">
        <v>36788</v>
      </c>
      <c r="B1247" s="192" t="n">
        <v>36788</v>
      </c>
      <c r="C1247" s="308" t="n">
        <f aca="false">IF(B1247&lt;&gt;"",MONTH(B1247),0)</f>
        <v>9</v>
      </c>
      <c r="D1247" s="3" t="n">
        <f aca="false">VLOOKUP($B1247,data!$A$6:$M$15000,6)</f>
        <v>437000</v>
      </c>
    </row>
    <row r="1248" customFormat="false" ht="11.25" hidden="false" customHeight="false" outlineLevel="0" collapsed="false">
      <c r="A1248" s="199" t="n">
        <v>36789</v>
      </c>
      <c r="B1248" s="192" t="n">
        <v>36789</v>
      </c>
      <c r="C1248" s="308" t="n">
        <f aca="false">IF(B1248&lt;&gt;"",MONTH(B1248),0)</f>
        <v>9</v>
      </c>
      <c r="D1248" s="3" t="n">
        <f aca="false">VLOOKUP($B1248,data!$A$6:$M$15000,6)</f>
        <v>469000</v>
      </c>
    </row>
    <row r="1249" customFormat="false" ht="11.25" hidden="false" customHeight="false" outlineLevel="0" collapsed="false">
      <c r="A1249" s="199" t="n">
        <v>36790</v>
      </c>
      <c r="B1249" s="192" t="n">
        <v>36790</v>
      </c>
      <c r="C1249" s="308" t="n">
        <f aca="false">IF(B1249&lt;&gt;"",MONTH(B1249),0)</f>
        <v>9</v>
      </c>
      <c r="D1249" s="3" t="n">
        <f aca="false">VLOOKUP($B1249,data!$A$6:$M$15000,6)</f>
        <v>431000</v>
      </c>
    </row>
    <row r="1250" customFormat="false" ht="11.25" hidden="false" customHeight="false" outlineLevel="0" collapsed="false">
      <c r="A1250" s="199" t="n">
        <v>36791</v>
      </c>
      <c r="B1250" s="192" t="n">
        <v>36791</v>
      </c>
      <c r="C1250" s="308" t="n">
        <f aca="false">IF(B1250&lt;&gt;"",MONTH(B1250),0)</f>
        <v>9</v>
      </c>
      <c r="D1250" s="3" t="n">
        <f aca="false">VLOOKUP($B1250,data!$A$6:$M$15000,6)</f>
        <v>453000</v>
      </c>
    </row>
    <row r="1251" customFormat="false" ht="11.25" hidden="false" customHeight="false" outlineLevel="0" collapsed="false">
      <c r="A1251" s="199" t="n">
        <v>36792</v>
      </c>
      <c r="B1251" s="192" t="n">
        <v>36792</v>
      </c>
      <c r="C1251" s="308" t="n">
        <f aca="false">IF(B1251&lt;&gt;"",MONTH(B1251),0)</f>
        <v>9</v>
      </c>
      <c r="D1251" s="3" t="n">
        <f aca="false">VLOOKUP($B1251,data!$A$6:$M$15000,6)</f>
        <v>361000</v>
      </c>
    </row>
    <row r="1252" customFormat="false" ht="11.25" hidden="false" customHeight="false" outlineLevel="0" collapsed="false">
      <c r="A1252" s="199" t="n">
        <v>36793</v>
      </c>
      <c r="B1252" s="192" t="n">
        <v>36793</v>
      </c>
      <c r="C1252" s="308" t="n">
        <f aca="false">IF(B1252&lt;&gt;"",MONTH(B1252),0)</f>
        <v>9</v>
      </c>
      <c r="D1252" s="3" t="n">
        <f aca="false">VLOOKUP($B1252,data!$A$6:$M$15000,6)</f>
        <v>348000</v>
      </c>
    </row>
    <row r="1253" customFormat="false" ht="11.25" hidden="false" customHeight="false" outlineLevel="0" collapsed="false">
      <c r="A1253" s="199" t="n">
        <v>36794</v>
      </c>
      <c r="B1253" s="192" t="n">
        <v>36794</v>
      </c>
      <c r="C1253" s="308" t="n">
        <f aca="false">IF(B1253&lt;&gt;"",MONTH(B1253),0)</f>
        <v>9</v>
      </c>
      <c r="D1253" s="3" t="n">
        <f aca="false">VLOOKUP($B1253,data!$A$6:$M$15000,6)</f>
        <v>349000</v>
      </c>
    </row>
    <row r="1254" customFormat="false" ht="11.25" hidden="false" customHeight="false" outlineLevel="0" collapsed="false">
      <c r="A1254" s="199" t="n">
        <v>36795</v>
      </c>
      <c r="B1254" s="192" t="n">
        <v>36795</v>
      </c>
      <c r="C1254" s="308" t="n">
        <f aca="false">IF(B1254&lt;&gt;"",MONTH(B1254),0)</f>
        <v>9</v>
      </c>
      <c r="D1254" s="3" t="n">
        <f aca="false">VLOOKUP($B1254,data!$A$6:$M$15000,6)</f>
        <v>370000</v>
      </c>
    </row>
    <row r="1255" customFormat="false" ht="11.25" hidden="false" customHeight="false" outlineLevel="0" collapsed="false">
      <c r="A1255" s="199" t="n">
        <v>36796</v>
      </c>
      <c r="B1255" s="192" t="n">
        <v>36796</v>
      </c>
      <c r="C1255" s="308" t="n">
        <f aca="false">IF(B1255&lt;&gt;"",MONTH(B1255),0)</f>
        <v>9</v>
      </c>
      <c r="D1255" s="3" t="n">
        <f aca="false">VLOOKUP($B1255,data!$A$6:$M$15000,6)</f>
        <v>329000</v>
      </c>
    </row>
    <row r="1256" customFormat="false" ht="11.25" hidden="false" customHeight="false" outlineLevel="0" collapsed="false">
      <c r="A1256" s="199" t="n">
        <v>36797</v>
      </c>
      <c r="B1256" s="192" t="n">
        <v>36797</v>
      </c>
      <c r="C1256" s="308" t="n">
        <f aca="false">IF(B1256&lt;&gt;"",MONTH(B1256),0)</f>
        <v>9</v>
      </c>
      <c r="D1256" s="3" t="n">
        <f aca="false">VLOOKUP($B1256,data!$A$6:$M$15000,6)</f>
        <v>324000</v>
      </c>
    </row>
    <row r="1257" customFormat="false" ht="11.25" hidden="false" customHeight="false" outlineLevel="0" collapsed="false">
      <c r="A1257" s="199" t="n">
        <v>36798</v>
      </c>
      <c r="B1257" s="192" t="n">
        <v>36798</v>
      </c>
      <c r="C1257" s="308" t="n">
        <f aca="false">IF(B1257&lt;&gt;"",MONTH(B1257),0)</f>
        <v>9</v>
      </c>
      <c r="D1257" s="3" t="n">
        <f aca="false">VLOOKUP($B1257,data!$A$6:$M$15000,6)</f>
        <v>353000</v>
      </c>
    </row>
    <row r="1258" customFormat="false" ht="11.25" hidden="false" customHeight="false" outlineLevel="0" collapsed="false">
      <c r="A1258" s="199" t="n">
        <v>36799</v>
      </c>
      <c r="B1258" s="192" t="n">
        <v>36799</v>
      </c>
      <c r="C1258" s="308" t="n">
        <f aca="false">IF(B1258&lt;&gt;"",MONTH(B1258),0)</f>
        <v>9</v>
      </c>
      <c r="D1258" s="3" t="n">
        <f aca="false">VLOOKUP($B1258,data!$A$6:$M$15000,6)</f>
        <v>341000</v>
      </c>
    </row>
    <row r="1259" customFormat="false" ht="11.25" hidden="false" customHeight="false" outlineLevel="0" collapsed="false">
      <c r="A1259" s="199" t="n">
        <v>36800</v>
      </c>
      <c r="B1259" s="192" t="n">
        <v>36800</v>
      </c>
      <c r="C1259" s="308" t="n">
        <f aca="false">IF(B1259&lt;&gt;"",MONTH(B1259),0)</f>
        <v>10</v>
      </c>
      <c r="D1259" s="3" t="n">
        <f aca="false">VLOOKUP($B1259,data!$A$6:$M$15000,6)</f>
        <v>282000</v>
      </c>
    </row>
    <row r="1260" customFormat="false" ht="11.25" hidden="false" customHeight="false" outlineLevel="0" collapsed="false">
      <c r="A1260" s="199" t="n">
        <v>36801</v>
      </c>
      <c r="B1260" s="192" t="n">
        <v>36801</v>
      </c>
      <c r="C1260" s="308" t="n">
        <f aca="false">IF(B1260&lt;&gt;"",MONTH(B1260),0)</f>
        <v>10</v>
      </c>
      <c r="D1260" s="3" t="n">
        <f aca="false">VLOOKUP($B1260,data!$A$6:$M$15000,6)</f>
        <v>290000</v>
      </c>
    </row>
    <row r="1261" customFormat="false" ht="11.25" hidden="false" customHeight="false" outlineLevel="0" collapsed="false">
      <c r="A1261" s="199" t="n">
        <v>36802</v>
      </c>
      <c r="B1261" s="192" t="n">
        <v>36802</v>
      </c>
      <c r="C1261" s="308" t="n">
        <f aca="false">IF(B1261&lt;&gt;"",MONTH(B1261),0)</f>
        <v>10</v>
      </c>
      <c r="D1261" s="3" t="n">
        <f aca="false">VLOOKUP($B1261,data!$A$6:$M$15000,6)</f>
        <v>393000</v>
      </c>
    </row>
    <row r="1262" customFormat="false" ht="11.25" hidden="false" customHeight="false" outlineLevel="0" collapsed="false">
      <c r="A1262" s="199" t="n">
        <v>36803</v>
      </c>
      <c r="B1262" s="192" t="n">
        <v>36803</v>
      </c>
      <c r="C1262" s="308" t="n">
        <f aca="false">IF(B1262&lt;&gt;"",MONTH(B1262),0)</f>
        <v>10</v>
      </c>
      <c r="D1262" s="3" t="n">
        <f aca="false">VLOOKUP($B1262,data!$A$6:$M$15000,6)</f>
        <v>384000</v>
      </c>
    </row>
    <row r="1263" customFormat="false" ht="11.25" hidden="false" customHeight="false" outlineLevel="0" collapsed="false">
      <c r="A1263" s="199" t="n">
        <v>36804</v>
      </c>
      <c r="B1263" s="192" t="n">
        <v>36804</v>
      </c>
      <c r="C1263" s="308" t="n">
        <f aca="false">IF(B1263&lt;&gt;"",MONTH(B1263),0)</f>
        <v>10</v>
      </c>
      <c r="D1263" s="3" t="n">
        <f aca="false">VLOOKUP($B1263,data!$A$6:$M$15000,6)</f>
        <v>428000</v>
      </c>
    </row>
    <row r="1264" customFormat="false" ht="11.25" hidden="false" customHeight="false" outlineLevel="0" collapsed="false">
      <c r="A1264" s="199" t="n">
        <v>36805</v>
      </c>
      <c r="B1264" s="192" t="n">
        <v>36805</v>
      </c>
      <c r="C1264" s="308" t="n">
        <f aca="false">IF(B1264&lt;&gt;"",MONTH(B1264),0)</f>
        <v>10</v>
      </c>
      <c r="D1264" s="3" t="n">
        <f aca="false">VLOOKUP($B1264,data!$A$6:$M$15000,6)</f>
        <v>302000</v>
      </c>
    </row>
    <row r="1265" customFormat="false" ht="11.25" hidden="false" customHeight="false" outlineLevel="0" collapsed="false">
      <c r="A1265" s="199" t="n">
        <v>36806</v>
      </c>
      <c r="B1265" s="192" t="n">
        <v>36806</v>
      </c>
      <c r="C1265" s="308" t="n">
        <f aca="false">IF(B1265&lt;&gt;"",MONTH(B1265),0)</f>
        <v>10</v>
      </c>
      <c r="D1265" s="3" t="n">
        <f aca="false">VLOOKUP($B1265,data!$A$6:$M$15000,6)</f>
        <v>334000</v>
      </c>
    </row>
    <row r="1266" customFormat="false" ht="11.25" hidden="false" customHeight="false" outlineLevel="0" collapsed="false">
      <c r="A1266" s="199" t="n">
        <v>36807</v>
      </c>
      <c r="B1266" s="192" t="n">
        <v>36807</v>
      </c>
      <c r="C1266" s="308" t="n">
        <f aca="false">IF(B1266&lt;&gt;"",MONTH(B1266),0)</f>
        <v>10</v>
      </c>
      <c r="D1266" s="3" t="n">
        <f aca="false">VLOOKUP($B1266,data!$A$6:$M$15000,6)</f>
        <v>326000</v>
      </c>
    </row>
    <row r="1267" customFormat="false" ht="11.25" hidden="false" customHeight="false" outlineLevel="0" collapsed="false">
      <c r="A1267" s="199" t="n">
        <v>36808</v>
      </c>
      <c r="B1267" s="192" t="n">
        <v>36808</v>
      </c>
      <c r="C1267" s="308" t="n">
        <f aca="false">IF(B1267&lt;&gt;"",MONTH(B1267),0)</f>
        <v>10</v>
      </c>
      <c r="D1267" s="3" t="n">
        <f aca="false">VLOOKUP($B1267,data!$A$6:$M$15000,6)</f>
        <v>314000</v>
      </c>
    </row>
    <row r="1268" customFormat="false" ht="11.25" hidden="false" customHeight="false" outlineLevel="0" collapsed="false">
      <c r="A1268" s="199" t="n">
        <v>36809</v>
      </c>
      <c r="B1268" s="192" t="n">
        <v>36809</v>
      </c>
      <c r="C1268" s="308" t="n">
        <f aca="false">IF(B1268&lt;&gt;"",MONTH(B1268),0)</f>
        <v>10</v>
      </c>
      <c r="D1268" s="3" t="n">
        <f aca="false">VLOOKUP($B1268,data!$A$6:$M$15000,6)</f>
        <v>350000</v>
      </c>
    </row>
    <row r="1269" customFormat="false" ht="11.25" hidden="false" customHeight="false" outlineLevel="0" collapsed="false">
      <c r="A1269" s="199" t="n">
        <v>36810</v>
      </c>
      <c r="B1269" s="192" t="n">
        <v>36810</v>
      </c>
      <c r="C1269" s="308" t="n">
        <f aca="false">IF(B1269&lt;&gt;"",MONTH(B1269),0)</f>
        <v>10</v>
      </c>
      <c r="D1269" s="3" t="n">
        <f aca="false">VLOOKUP($B1269,data!$A$6:$M$15000,6)</f>
        <v>358000</v>
      </c>
    </row>
    <row r="1270" customFormat="false" ht="11.25" hidden="false" customHeight="false" outlineLevel="0" collapsed="false">
      <c r="A1270" s="199" t="n">
        <v>36811</v>
      </c>
      <c r="B1270" s="192" t="n">
        <v>36811</v>
      </c>
      <c r="C1270" s="308" t="n">
        <f aca="false">IF(B1270&lt;&gt;"",MONTH(B1270),0)</f>
        <v>10</v>
      </c>
      <c r="D1270" s="3" t="n">
        <f aca="false">VLOOKUP($B1270,data!$A$6:$M$15000,6)</f>
        <v>304000</v>
      </c>
    </row>
    <row r="1271" customFormat="false" ht="11.25" hidden="false" customHeight="false" outlineLevel="0" collapsed="false">
      <c r="A1271" s="199" t="n">
        <v>36812</v>
      </c>
      <c r="B1271" s="192" t="n">
        <v>36812</v>
      </c>
      <c r="C1271" s="308" t="n">
        <f aca="false">IF(B1271&lt;&gt;"",MONTH(B1271),0)</f>
        <v>10</v>
      </c>
      <c r="D1271" s="3" t="n">
        <f aca="false">VLOOKUP($B1271,data!$A$6:$M$15000,6)</f>
        <v>304000</v>
      </c>
    </row>
    <row r="1272" customFormat="false" ht="11.25" hidden="false" customHeight="false" outlineLevel="0" collapsed="false">
      <c r="A1272" s="199" t="n">
        <v>36813</v>
      </c>
      <c r="B1272" s="192" t="n">
        <v>36813</v>
      </c>
      <c r="C1272" s="308" t="n">
        <f aca="false">IF(B1272&lt;&gt;"",MONTH(B1272),0)</f>
        <v>10</v>
      </c>
      <c r="D1272" s="3" t="n">
        <f aca="false">VLOOKUP($B1272,data!$A$6:$M$15000,6)</f>
        <v>288000</v>
      </c>
    </row>
    <row r="1273" customFormat="false" ht="11.25" hidden="false" customHeight="false" outlineLevel="0" collapsed="false">
      <c r="A1273" s="199" t="n">
        <v>36814</v>
      </c>
      <c r="B1273" s="192" t="n">
        <v>36814</v>
      </c>
      <c r="C1273" s="308" t="n">
        <f aca="false">IF(B1273&lt;&gt;"",MONTH(B1273),0)</f>
        <v>10</v>
      </c>
      <c r="D1273" s="3" t="n">
        <f aca="false">VLOOKUP($B1273,data!$A$6:$M$15000,6)</f>
        <v>291000</v>
      </c>
    </row>
    <row r="1274" customFormat="false" ht="11.25" hidden="false" customHeight="false" outlineLevel="0" collapsed="false">
      <c r="A1274" s="199" t="n">
        <v>36815</v>
      </c>
      <c r="B1274" s="192" t="n">
        <v>36815</v>
      </c>
      <c r="C1274" s="308" t="n">
        <f aca="false">IF(B1274&lt;&gt;"",MONTH(B1274),0)</f>
        <v>10</v>
      </c>
      <c r="D1274" s="3" t="n">
        <f aca="false">VLOOKUP($B1274,data!$A$6:$M$15000,6)</f>
        <v>281000</v>
      </c>
    </row>
    <row r="1275" customFormat="false" ht="11.25" hidden="false" customHeight="false" outlineLevel="0" collapsed="false">
      <c r="A1275" s="199" t="n">
        <v>36816</v>
      </c>
      <c r="B1275" s="192" t="n">
        <v>36816</v>
      </c>
      <c r="C1275" s="308" t="n">
        <f aca="false">IF(B1275&lt;&gt;"",MONTH(B1275),0)</f>
        <v>10</v>
      </c>
      <c r="D1275" s="3" t="n">
        <f aca="false">VLOOKUP($B1275,data!$A$6:$M$15000,6)</f>
        <v>289000</v>
      </c>
    </row>
    <row r="1276" customFormat="false" ht="11.25" hidden="false" customHeight="false" outlineLevel="0" collapsed="false">
      <c r="A1276" s="199" t="n">
        <v>36817</v>
      </c>
      <c r="B1276" s="192" t="n">
        <v>36817</v>
      </c>
      <c r="C1276" s="308" t="n">
        <f aca="false">IF(B1276&lt;&gt;"",MONTH(B1276),0)</f>
        <v>10</v>
      </c>
      <c r="D1276" s="3" t="n">
        <f aca="false">VLOOKUP($B1276,data!$A$6:$M$15000,6)</f>
        <v>279000</v>
      </c>
    </row>
    <row r="1277" customFormat="false" ht="11.25" hidden="false" customHeight="false" outlineLevel="0" collapsed="false">
      <c r="A1277" s="199" t="n">
        <v>36818</v>
      </c>
      <c r="B1277" s="192" t="n">
        <v>36818</v>
      </c>
      <c r="C1277" s="308" t="n">
        <f aca="false">IF(B1277&lt;&gt;"",MONTH(B1277),0)</f>
        <v>10</v>
      </c>
      <c r="D1277" s="3" t="n">
        <f aca="false">VLOOKUP($B1277,data!$A$6:$M$15000,6)</f>
        <v>282000</v>
      </c>
    </row>
    <row r="1278" customFormat="false" ht="11.25" hidden="false" customHeight="false" outlineLevel="0" collapsed="false">
      <c r="A1278" s="199" t="n">
        <v>36819</v>
      </c>
      <c r="B1278" s="192" t="n">
        <v>36819</v>
      </c>
      <c r="C1278" s="308" t="n">
        <f aca="false">IF(B1278&lt;&gt;"",MONTH(B1278),0)</f>
        <v>10</v>
      </c>
      <c r="D1278" s="3" t="n">
        <f aca="false">VLOOKUP($B1278,data!$A$6:$M$15000,6)</f>
        <v>356000</v>
      </c>
    </row>
    <row r="1279" customFormat="false" ht="11.25" hidden="false" customHeight="false" outlineLevel="0" collapsed="false">
      <c r="A1279" s="199" t="n">
        <v>36820</v>
      </c>
      <c r="B1279" s="192" t="n">
        <v>36820</v>
      </c>
      <c r="C1279" s="308" t="n">
        <f aca="false">IF(B1279&lt;&gt;"",MONTH(B1279),0)</f>
        <v>10</v>
      </c>
      <c r="D1279" s="3" t="n">
        <f aca="false">VLOOKUP($B1279,data!$A$6:$M$15000,6)</f>
        <v>377000</v>
      </c>
    </row>
    <row r="1280" customFormat="false" ht="11.25" hidden="false" customHeight="false" outlineLevel="0" collapsed="false">
      <c r="A1280" s="199" t="n">
        <v>36821</v>
      </c>
      <c r="B1280" s="192" t="n">
        <v>36821</v>
      </c>
      <c r="C1280" s="308" t="n">
        <f aca="false">IF(B1280&lt;&gt;"",MONTH(B1280),0)</f>
        <v>10</v>
      </c>
      <c r="D1280" s="3" t="n">
        <f aca="false">VLOOKUP($B1280,data!$A$6:$M$15000,6)</f>
        <v>344000</v>
      </c>
    </row>
    <row r="1281" customFormat="false" ht="11.25" hidden="false" customHeight="false" outlineLevel="0" collapsed="false">
      <c r="A1281" s="199" t="n">
        <v>36822</v>
      </c>
      <c r="B1281" s="192" t="n">
        <v>36822</v>
      </c>
      <c r="C1281" s="308" t="n">
        <f aca="false">IF(B1281&lt;&gt;"",MONTH(B1281),0)</f>
        <v>10</v>
      </c>
      <c r="D1281" s="3" t="n">
        <f aca="false">VLOOKUP($B1281,data!$A$6:$M$15000,6)</f>
        <v>373000</v>
      </c>
    </row>
    <row r="1282" customFormat="false" ht="11.25" hidden="false" customHeight="false" outlineLevel="0" collapsed="false">
      <c r="A1282" s="199" t="n">
        <v>36823</v>
      </c>
      <c r="B1282" s="192" t="n">
        <v>36823</v>
      </c>
      <c r="C1282" s="308" t="n">
        <f aca="false">IF(B1282&lt;&gt;"",MONTH(B1282),0)</f>
        <v>10</v>
      </c>
      <c r="D1282" s="3" t="n">
        <f aca="false">VLOOKUP($B1282,data!$A$6:$M$15000,6)</f>
        <v>293000</v>
      </c>
    </row>
    <row r="1283" customFormat="false" ht="11.25" hidden="false" customHeight="false" outlineLevel="0" collapsed="false">
      <c r="A1283" s="199" t="n">
        <v>36824</v>
      </c>
      <c r="B1283" s="192" t="n">
        <v>36824</v>
      </c>
      <c r="C1283" s="308" t="n">
        <f aca="false">IF(B1283&lt;&gt;"",MONTH(B1283),0)</f>
        <v>10</v>
      </c>
      <c r="D1283" s="3" t="n">
        <f aca="false">VLOOKUP($B1283,data!$A$6:$M$15000,6)</f>
        <v>296000</v>
      </c>
    </row>
    <row r="1284" customFormat="false" ht="11.25" hidden="false" customHeight="false" outlineLevel="0" collapsed="false">
      <c r="A1284" s="199" t="n">
        <v>36825</v>
      </c>
      <c r="B1284" s="192" t="n">
        <v>36825</v>
      </c>
      <c r="C1284" s="308" t="n">
        <f aca="false">IF(B1284&lt;&gt;"",MONTH(B1284),0)</f>
        <v>10</v>
      </c>
      <c r="D1284" s="3" t="n">
        <f aca="false">VLOOKUP($B1284,data!$A$6:$M$15000,6)</f>
        <v>283000</v>
      </c>
    </row>
    <row r="1285" customFormat="false" ht="11.25" hidden="false" customHeight="false" outlineLevel="0" collapsed="false">
      <c r="A1285" s="199" t="n">
        <v>36826</v>
      </c>
      <c r="B1285" s="192" t="n">
        <v>36826</v>
      </c>
      <c r="C1285" s="308" t="n">
        <f aca="false">IF(B1285&lt;&gt;"",MONTH(B1285),0)</f>
        <v>10</v>
      </c>
      <c r="D1285" s="3" t="n">
        <f aca="false">VLOOKUP($B1285,data!$A$6:$M$15000,6)</f>
        <v>260000</v>
      </c>
    </row>
    <row r="1286" customFormat="false" ht="11.25" hidden="false" customHeight="false" outlineLevel="0" collapsed="false">
      <c r="A1286" s="199" t="n">
        <v>36827</v>
      </c>
      <c r="B1286" s="192" t="n">
        <v>36827</v>
      </c>
      <c r="C1286" s="308" t="n">
        <f aca="false">IF(B1286&lt;&gt;"",MONTH(B1286),0)</f>
        <v>10</v>
      </c>
      <c r="D1286" s="3" t="n">
        <f aca="false">VLOOKUP($B1286,data!$A$6:$M$15000,6)</f>
        <v>262000</v>
      </c>
    </row>
    <row r="1287" customFormat="false" ht="11.25" hidden="false" customHeight="false" outlineLevel="0" collapsed="false">
      <c r="A1287" s="199" t="n">
        <v>36828</v>
      </c>
      <c r="B1287" s="192" t="n">
        <v>36828</v>
      </c>
      <c r="C1287" s="308" t="n">
        <f aca="false">IF(B1287&lt;&gt;"",MONTH(B1287),0)</f>
        <v>10</v>
      </c>
      <c r="D1287" s="3" t="n">
        <f aca="false">VLOOKUP($B1287,data!$A$6:$M$15000,6)</f>
        <v>243000</v>
      </c>
    </row>
    <row r="1288" customFormat="false" ht="11.25" hidden="false" customHeight="false" outlineLevel="0" collapsed="false">
      <c r="A1288" s="199" t="n">
        <v>36829</v>
      </c>
      <c r="B1288" s="192" t="n">
        <v>36829</v>
      </c>
      <c r="C1288" s="308" t="n">
        <f aca="false">IF(B1288&lt;&gt;"",MONTH(B1288),0)</f>
        <v>10</v>
      </c>
      <c r="D1288" s="3" t="n">
        <f aca="false">VLOOKUP($B1288,data!$A$6:$M$15000,6)</f>
        <v>249000</v>
      </c>
    </row>
    <row r="1289" customFormat="false" ht="11.25" hidden="false" customHeight="false" outlineLevel="0" collapsed="false">
      <c r="A1289" s="199" t="n">
        <v>36830</v>
      </c>
      <c r="B1289" s="192" t="n">
        <v>36830</v>
      </c>
      <c r="C1289" s="308" t="n">
        <f aca="false">IF(B1289&lt;&gt;"",MONTH(B1289),0)</f>
        <v>10</v>
      </c>
      <c r="D1289" s="3" t="n">
        <f aca="false">VLOOKUP($B1289,data!$A$6:$M$15000,6)</f>
        <v>266000</v>
      </c>
    </row>
    <row r="1290" customFormat="false" ht="11.25" hidden="false" customHeight="false" outlineLevel="0" collapsed="false">
      <c r="A1290" s="199" t="n">
        <v>36831</v>
      </c>
      <c r="B1290" s="192" t="n">
        <v>36831</v>
      </c>
      <c r="C1290" s="308" t="n">
        <f aca="false">IF(B1290&lt;&gt;"",MONTH(B1290),0)</f>
        <v>11</v>
      </c>
      <c r="D1290" s="3" t="n">
        <f aca="false">VLOOKUP($B1290,data!$A$6:$M$15000,6)</f>
        <v>179000</v>
      </c>
    </row>
    <row r="1291" customFormat="false" ht="11.25" hidden="false" customHeight="false" outlineLevel="0" collapsed="false">
      <c r="A1291" s="199" t="n">
        <v>36832</v>
      </c>
      <c r="B1291" s="192" t="n">
        <v>36832</v>
      </c>
      <c r="C1291" s="308" t="n">
        <f aca="false">IF(B1291&lt;&gt;"",MONTH(B1291),0)</f>
        <v>11</v>
      </c>
      <c r="D1291" s="3" t="n">
        <f aca="false">VLOOKUP($B1291,data!$A$6:$M$15000,6)</f>
        <v>189000</v>
      </c>
    </row>
    <row r="1292" customFormat="false" ht="11.25" hidden="false" customHeight="false" outlineLevel="0" collapsed="false">
      <c r="A1292" s="199" t="n">
        <v>36833</v>
      </c>
      <c r="B1292" s="192" t="n">
        <v>36833</v>
      </c>
      <c r="C1292" s="308" t="n">
        <f aca="false">IF(B1292&lt;&gt;"",MONTH(B1292),0)</f>
        <v>11</v>
      </c>
      <c r="D1292" s="3" t="n">
        <f aca="false">VLOOKUP($B1292,data!$A$6:$M$15000,6)</f>
        <v>188000</v>
      </c>
    </row>
    <row r="1293" customFormat="false" ht="11.25" hidden="false" customHeight="false" outlineLevel="0" collapsed="false">
      <c r="A1293" s="199" t="n">
        <v>36834</v>
      </c>
      <c r="B1293" s="192" t="n">
        <v>36834</v>
      </c>
      <c r="C1293" s="308" t="n">
        <f aca="false">IF(B1293&lt;&gt;"",MONTH(B1293),0)</f>
        <v>11</v>
      </c>
      <c r="D1293" s="3" t="n">
        <f aca="false">VLOOKUP($B1293,data!$A$6:$M$15000,6)</f>
        <v>144000</v>
      </c>
    </row>
    <row r="1294" customFormat="false" ht="11.25" hidden="false" customHeight="false" outlineLevel="0" collapsed="false">
      <c r="A1294" s="199" t="n">
        <v>36835</v>
      </c>
      <c r="B1294" s="192" t="n">
        <v>36835</v>
      </c>
      <c r="C1294" s="308" t="n">
        <f aca="false">IF(B1294&lt;&gt;"",MONTH(B1294),0)</f>
        <v>11</v>
      </c>
      <c r="D1294" s="3" t="n">
        <f aca="false">VLOOKUP($B1294,data!$A$6:$M$15000,6)</f>
        <v>144000</v>
      </c>
    </row>
    <row r="1295" customFormat="false" ht="11.25" hidden="false" customHeight="false" outlineLevel="0" collapsed="false">
      <c r="A1295" s="199" t="n">
        <v>36836</v>
      </c>
      <c r="B1295" s="192" t="n">
        <v>36836</v>
      </c>
      <c r="C1295" s="308" t="n">
        <f aca="false">IF(B1295&lt;&gt;"",MONTH(B1295),0)</f>
        <v>11</v>
      </c>
      <c r="D1295" s="3" t="n">
        <f aca="false">VLOOKUP($B1295,data!$A$6:$M$15000,6)</f>
        <v>172000</v>
      </c>
    </row>
    <row r="1296" customFormat="false" ht="11.25" hidden="false" customHeight="false" outlineLevel="0" collapsed="false">
      <c r="A1296" s="199" t="n">
        <v>36837</v>
      </c>
      <c r="B1296" s="192" t="n">
        <v>36837</v>
      </c>
      <c r="C1296" s="308" t="n">
        <f aca="false">IF(B1296&lt;&gt;"",MONTH(B1296),0)</f>
        <v>11</v>
      </c>
      <c r="D1296" s="3" t="n">
        <f aca="false">VLOOKUP($B1296,data!$A$6:$M$15000,6)</f>
        <v>187000</v>
      </c>
    </row>
    <row r="1297" customFormat="false" ht="11.25" hidden="false" customHeight="false" outlineLevel="0" collapsed="false">
      <c r="A1297" s="199" t="n">
        <v>36838</v>
      </c>
      <c r="B1297" s="192" t="n">
        <v>36838</v>
      </c>
      <c r="C1297" s="308" t="n">
        <f aca="false">IF(B1297&lt;&gt;"",MONTH(B1297),0)</f>
        <v>11</v>
      </c>
      <c r="D1297" s="3" t="n">
        <f aca="false">VLOOKUP($B1297,data!$A$6:$M$15000,6)</f>
        <v>218000</v>
      </c>
    </row>
    <row r="1298" customFormat="false" ht="11.25" hidden="false" customHeight="false" outlineLevel="0" collapsed="false">
      <c r="A1298" s="199" t="n">
        <v>36839</v>
      </c>
      <c r="B1298" s="192" t="n">
        <v>36839</v>
      </c>
      <c r="C1298" s="308" t="n">
        <f aca="false">IF(B1298&lt;&gt;"",MONTH(B1298),0)</f>
        <v>11</v>
      </c>
      <c r="D1298" s="3" t="n">
        <f aca="false">VLOOKUP($B1298,data!$A$6:$M$15000,6)</f>
        <v>190000</v>
      </c>
    </row>
    <row r="1299" customFormat="false" ht="11.25" hidden="false" customHeight="false" outlineLevel="0" collapsed="false">
      <c r="A1299" s="199" t="n">
        <v>36840</v>
      </c>
      <c r="B1299" s="192" t="n">
        <v>36840</v>
      </c>
      <c r="C1299" s="308" t="n">
        <f aca="false">IF(B1299&lt;&gt;"",MONTH(B1299),0)</f>
        <v>11</v>
      </c>
      <c r="D1299" s="3" t="n">
        <f aca="false">VLOOKUP($B1299,data!$A$6:$M$15000,6)</f>
        <v>268000</v>
      </c>
    </row>
    <row r="1300" customFormat="false" ht="11.25" hidden="false" customHeight="false" outlineLevel="0" collapsed="false">
      <c r="A1300" s="199" t="n">
        <v>36841</v>
      </c>
      <c r="B1300" s="192" t="n">
        <v>36841</v>
      </c>
      <c r="C1300" s="308" t="n">
        <f aca="false">IF(B1300&lt;&gt;"",MONTH(B1300),0)</f>
        <v>11</v>
      </c>
      <c r="D1300" s="3" t="n">
        <f aca="false">VLOOKUP($B1300,data!$A$6:$M$15000,6)</f>
        <v>281000</v>
      </c>
    </row>
    <row r="1301" customFormat="false" ht="11.25" hidden="false" customHeight="false" outlineLevel="0" collapsed="false">
      <c r="A1301" s="199" t="n">
        <v>36842</v>
      </c>
      <c r="B1301" s="192" t="n">
        <v>36842</v>
      </c>
      <c r="C1301" s="308" t="n">
        <f aca="false">IF(B1301&lt;&gt;"",MONTH(B1301),0)</f>
        <v>11</v>
      </c>
      <c r="D1301" s="3" t="n">
        <f aca="false">VLOOKUP($B1301,data!$A$6:$M$15000,6)</f>
        <v>268000</v>
      </c>
    </row>
    <row r="1302" customFormat="false" ht="11.25" hidden="false" customHeight="false" outlineLevel="0" collapsed="false">
      <c r="A1302" s="199" t="n">
        <v>36843</v>
      </c>
      <c r="B1302" s="192" t="n">
        <v>36843</v>
      </c>
      <c r="C1302" s="308" t="n">
        <f aca="false">IF(B1302&lt;&gt;"",MONTH(B1302),0)</f>
        <v>11</v>
      </c>
      <c r="D1302" s="3" t="n">
        <f aca="false">VLOOKUP($B1302,data!$A$6:$M$15000,6)</f>
        <v>254000</v>
      </c>
    </row>
    <row r="1303" customFormat="false" ht="11.25" hidden="false" customHeight="false" outlineLevel="0" collapsed="false">
      <c r="A1303" s="199" t="n">
        <v>36844</v>
      </c>
      <c r="B1303" s="192" t="n">
        <v>36844</v>
      </c>
      <c r="C1303" s="308" t="n">
        <f aca="false">IF(B1303&lt;&gt;"",MONTH(B1303),0)</f>
        <v>11</v>
      </c>
      <c r="D1303" s="3" t="n">
        <f aca="false">VLOOKUP($B1303,data!$A$6:$M$15000,6)</f>
        <v>247000</v>
      </c>
    </row>
    <row r="1304" customFormat="false" ht="11.25" hidden="false" customHeight="false" outlineLevel="0" collapsed="false">
      <c r="A1304" s="199" t="n">
        <v>36845</v>
      </c>
      <c r="B1304" s="192" t="n">
        <v>36845</v>
      </c>
      <c r="C1304" s="308" t="n">
        <f aca="false">IF(B1304&lt;&gt;"",MONTH(B1304),0)</f>
        <v>11</v>
      </c>
      <c r="D1304" s="3" t="n">
        <f aca="false">VLOOKUP($B1304,data!$A$6:$M$15000,6)</f>
        <v>44000</v>
      </c>
    </row>
    <row r="1305" customFormat="false" ht="11.25" hidden="false" customHeight="false" outlineLevel="0" collapsed="false">
      <c r="A1305" s="199" t="n">
        <v>36846</v>
      </c>
      <c r="B1305" s="192" t="n">
        <v>36846</v>
      </c>
      <c r="C1305" s="308" t="n">
        <f aca="false">IF(B1305&lt;&gt;"",MONTH(B1305),0)</f>
        <v>11</v>
      </c>
      <c r="D1305" s="3" t="n">
        <f aca="false">VLOOKUP($B1305,data!$A$6:$M$15000,6)</f>
        <v>123000</v>
      </c>
    </row>
    <row r="1306" customFormat="false" ht="11.25" hidden="false" customHeight="false" outlineLevel="0" collapsed="false">
      <c r="A1306" s="199" t="n">
        <v>36847</v>
      </c>
      <c r="B1306" s="192" t="n">
        <v>36847</v>
      </c>
      <c r="C1306" s="308" t="n">
        <f aca="false">IF(B1306&lt;&gt;"",MONTH(B1306),0)</f>
        <v>11</v>
      </c>
      <c r="D1306" s="3" t="n">
        <f aca="false">VLOOKUP($B1306,data!$A$6:$M$15000,6)</f>
        <v>123000</v>
      </c>
    </row>
    <row r="1307" customFormat="false" ht="11.25" hidden="false" customHeight="false" outlineLevel="0" collapsed="false">
      <c r="A1307" s="199" t="n">
        <v>36848</v>
      </c>
      <c r="B1307" s="192" t="n">
        <v>36848</v>
      </c>
      <c r="C1307" s="308" t="n">
        <f aca="false">IF(B1307&lt;&gt;"",MONTH(B1307),0)</f>
        <v>11</v>
      </c>
      <c r="D1307" s="3" t="n">
        <f aca="false">VLOOKUP($B1307,data!$A$6:$M$15000,6)</f>
        <v>194000</v>
      </c>
    </row>
    <row r="1308" customFormat="false" ht="11.25" hidden="false" customHeight="false" outlineLevel="0" collapsed="false">
      <c r="A1308" s="199" t="n">
        <v>36849</v>
      </c>
      <c r="B1308" s="192" t="n">
        <v>36849</v>
      </c>
      <c r="C1308" s="308" t="n">
        <f aca="false">IF(B1308&lt;&gt;"",MONTH(B1308),0)</f>
        <v>11</v>
      </c>
      <c r="D1308" s="3" t="n">
        <f aca="false">VLOOKUP($B1308,data!$A$6:$M$15000,6)</f>
        <v>196000</v>
      </c>
    </row>
    <row r="1309" customFormat="false" ht="11.25" hidden="false" customHeight="false" outlineLevel="0" collapsed="false">
      <c r="A1309" s="199" t="n">
        <v>36850</v>
      </c>
      <c r="B1309" s="192" t="n">
        <v>36850</v>
      </c>
      <c r="C1309" s="308" t="n">
        <f aca="false">IF(B1309&lt;&gt;"",MONTH(B1309),0)</f>
        <v>11</v>
      </c>
      <c r="D1309" s="3" t="n">
        <f aca="false">VLOOKUP($B1309,data!$A$6:$M$15000,6)</f>
        <v>196000</v>
      </c>
    </row>
    <row r="1310" customFormat="false" ht="11.25" hidden="false" customHeight="false" outlineLevel="0" collapsed="false">
      <c r="A1310" s="199" t="n">
        <v>36851</v>
      </c>
      <c r="B1310" s="192" t="n">
        <v>36851</v>
      </c>
      <c r="C1310" s="308" t="n">
        <f aca="false">IF(B1310&lt;&gt;"",MONTH(B1310),0)</f>
        <v>11</v>
      </c>
      <c r="D1310" s="3" t="n">
        <f aca="false">VLOOKUP($B1310,data!$A$6:$M$15000,6)</f>
        <v>182000</v>
      </c>
    </row>
    <row r="1311" customFormat="false" ht="11.25" hidden="false" customHeight="false" outlineLevel="0" collapsed="false">
      <c r="A1311" s="199" t="n">
        <v>36852</v>
      </c>
      <c r="B1311" s="192" t="n">
        <v>36852</v>
      </c>
      <c r="C1311" s="308" t="n">
        <f aca="false">IF(B1311&lt;&gt;"",MONTH(B1311),0)</f>
        <v>11</v>
      </c>
      <c r="D1311" s="3" t="n">
        <f aca="false">VLOOKUP($B1311,data!$A$6:$M$15000,6)</f>
        <v>285000</v>
      </c>
    </row>
    <row r="1312" customFormat="false" ht="11.25" hidden="false" customHeight="false" outlineLevel="0" collapsed="false">
      <c r="A1312" s="199" t="n">
        <v>36853</v>
      </c>
      <c r="B1312" s="192" t="n">
        <v>36853</v>
      </c>
      <c r="C1312" s="308" t="n">
        <f aca="false">IF(B1312&lt;&gt;"",MONTH(B1312),0)</f>
        <v>11</v>
      </c>
      <c r="D1312" s="3" t="n">
        <f aca="false">VLOOKUP($B1312,data!$A$6:$M$15000,6)</f>
        <v>241000</v>
      </c>
    </row>
    <row r="1313" customFormat="false" ht="11.25" hidden="false" customHeight="false" outlineLevel="0" collapsed="false">
      <c r="A1313" s="199" t="n">
        <v>36854</v>
      </c>
      <c r="B1313" s="192" t="n">
        <v>36854</v>
      </c>
      <c r="C1313" s="308" t="n">
        <f aca="false">IF(B1313&lt;&gt;"",MONTH(B1313),0)</f>
        <v>11</v>
      </c>
      <c r="D1313" s="3" t="n">
        <f aca="false">VLOOKUP($B1313,data!$A$6:$M$15000,6)</f>
        <v>249000</v>
      </c>
    </row>
    <row r="1314" customFormat="false" ht="11.25" hidden="false" customHeight="false" outlineLevel="0" collapsed="false">
      <c r="A1314" s="199" t="n">
        <v>36855</v>
      </c>
      <c r="B1314" s="192" t="n">
        <v>36855</v>
      </c>
      <c r="C1314" s="308" t="n">
        <f aca="false">IF(B1314&lt;&gt;"",MONTH(B1314),0)</f>
        <v>11</v>
      </c>
      <c r="D1314" s="3" t="n">
        <f aca="false">VLOOKUP($B1314,data!$A$6:$M$15000,6)</f>
        <v>191000</v>
      </c>
    </row>
    <row r="1315" customFormat="false" ht="11.25" hidden="false" customHeight="false" outlineLevel="0" collapsed="false">
      <c r="A1315" s="199" t="n">
        <v>36856</v>
      </c>
      <c r="B1315" s="192" t="n">
        <v>36856</v>
      </c>
      <c r="C1315" s="308" t="n">
        <f aca="false">IF(B1315&lt;&gt;"",MONTH(B1315),0)</f>
        <v>11</v>
      </c>
      <c r="D1315" s="3" t="n">
        <f aca="false">VLOOKUP($B1315,data!$A$6:$M$15000,6)</f>
        <v>222000</v>
      </c>
    </row>
    <row r="1316" customFormat="false" ht="11.25" hidden="false" customHeight="false" outlineLevel="0" collapsed="false">
      <c r="A1316" s="199" t="n">
        <v>36857</v>
      </c>
      <c r="B1316" s="192" t="n">
        <v>36857</v>
      </c>
      <c r="C1316" s="308" t="n">
        <f aca="false">IF(B1316&lt;&gt;"",MONTH(B1316),0)</f>
        <v>11</v>
      </c>
      <c r="D1316" s="3" t="n">
        <f aca="false">VLOOKUP($B1316,data!$A$6:$M$15000,6)</f>
        <v>252000</v>
      </c>
    </row>
    <row r="1317" customFormat="false" ht="11.25" hidden="false" customHeight="false" outlineLevel="0" collapsed="false">
      <c r="A1317" s="199" t="n">
        <v>36858</v>
      </c>
      <c r="B1317" s="192" t="n">
        <v>36858</v>
      </c>
      <c r="C1317" s="308" t="n">
        <f aca="false">IF(B1317&lt;&gt;"",MONTH(B1317),0)</f>
        <v>11</v>
      </c>
      <c r="D1317" s="3" t="n">
        <f aca="false">VLOOKUP($B1317,data!$A$6:$M$15000,6)</f>
        <v>203000</v>
      </c>
    </row>
    <row r="1318" customFormat="false" ht="11.25" hidden="false" customHeight="false" outlineLevel="0" collapsed="false">
      <c r="A1318" s="199" t="n">
        <v>36859</v>
      </c>
      <c r="B1318" s="192" t="n">
        <v>36859</v>
      </c>
      <c r="C1318" s="308" t="n">
        <f aca="false">IF(B1318&lt;&gt;"",MONTH(B1318),0)</f>
        <v>11</v>
      </c>
      <c r="D1318" s="3" t="n">
        <f aca="false">VLOOKUP($B1318,data!$A$6:$M$15000,6)</f>
        <v>3000</v>
      </c>
    </row>
    <row r="1319" customFormat="false" ht="11.25" hidden="false" customHeight="false" outlineLevel="0" collapsed="false">
      <c r="A1319" s="199" t="n">
        <v>36860</v>
      </c>
      <c r="B1319" s="192" t="n">
        <v>36860</v>
      </c>
      <c r="C1319" s="308" t="n">
        <f aca="false">IF(B1319&lt;&gt;"",MONTH(B1319),0)</f>
        <v>11</v>
      </c>
      <c r="D1319" s="3" t="n">
        <f aca="false">VLOOKUP($B1319,data!$A$6:$M$15000,6)</f>
        <v>197000</v>
      </c>
    </row>
    <row r="1320" customFormat="false" ht="11.25" hidden="false" customHeight="false" outlineLevel="0" collapsed="false">
      <c r="A1320" s="199" t="n">
        <v>36861</v>
      </c>
      <c r="B1320" s="192" t="n">
        <v>36861</v>
      </c>
      <c r="C1320" s="308" t="n">
        <f aca="false">IF(B1320&lt;&gt;"",MONTH(B1320),0)</f>
        <v>12</v>
      </c>
      <c r="D1320" s="3" t="n">
        <f aca="false">VLOOKUP($B1320,data!$A$6:$M$15000,6)</f>
        <v>329000</v>
      </c>
    </row>
    <row r="1321" customFormat="false" ht="11.25" hidden="false" customHeight="false" outlineLevel="0" collapsed="false">
      <c r="A1321" s="199" t="n">
        <v>36862</v>
      </c>
      <c r="B1321" s="192" t="n">
        <v>36862</v>
      </c>
      <c r="C1321" s="308" t="n">
        <f aca="false">IF(B1321&lt;&gt;"",MONTH(B1321),0)</f>
        <v>12</v>
      </c>
      <c r="D1321" s="3" t="n">
        <f aca="false">VLOOKUP($B1321,data!$A$6:$M$15000,6)</f>
        <v>320000</v>
      </c>
    </row>
    <row r="1322" customFormat="false" ht="11.25" hidden="false" customHeight="false" outlineLevel="0" collapsed="false">
      <c r="A1322" s="199" t="n">
        <v>36863</v>
      </c>
      <c r="B1322" s="192" t="n">
        <v>36863</v>
      </c>
      <c r="C1322" s="308" t="n">
        <f aca="false">IF(B1322&lt;&gt;"",MONTH(B1322),0)</f>
        <v>12</v>
      </c>
      <c r="D1322" s="3" t="n">
        <f aca="false">VLOOKUP($B1322,data!$A$6:$M$15000,6)</f>
        <v>331000</v>
      </c>
    </row>
    <row r="1323" customFormat="false" ht="11.25" hidden="false" customHeight="false" outlineLevel="0" collapsed="false">
      <c r="A1323" s="199" t="n">
        <v>36864</v>
      </c>
      <c r="B1323" s="192" t="n">
        <v>36864</v>
      </c>
      <c r="C1323" s="308" t="n">
        <f aca="false">IF(B1323&lt;&gt;"",MONTH(B1323),0)</f>
        <v>12</v>
      </c>
      <c r="D1323" s="3" t="n">
        <f aca="false">VLOOKUP($B1323,data!$A$6:$M$15000,6)</f>
        <v>310000</v>
      </c>
    </row>
    <row r="1324" customFormat="false" ht="11.25" hidden="false" customHeight="false" outlineLevel="0" collapsed="false">
      <c r="A1324" s="199" t="n">
        <v>36865</v>
      </c>
      <c r="B1324" s="192" t="n">
        <v>36865</v>
      </c>
      <c r="C1324" s="308" t="n">
        <f aca="false">IF(B1324&lt;&gt;"",MONTH(B1324),0)</f>
        <v>12</v>
      </c>
      <c r="D1324" s="3" t="n">
        <f aca="false">VLOOKUP($B1324,data!$A$6:$M$15000,6)</f>
        <v>196000</v>
      </c>
    </row>
    <row r="1325" customFormat="false" ht="11.25" hidden="false" customHeight="false" outlineLevel="0" collapsed="false">
      <c r="A1325" s="199" t="n">
        <v>36866</v>
      </c>
      <c r="B1325" s="192" t="n">
        <v>36866</v>
      </c>
      <c r="C1325" s="308" t="n">
        <f aca="false">IF(B1325&lt;&gt;"",MONTH(B1325),0)</f>
        <v>12</v>
      </c>
      <c r="D1325" s="3" t="n">
        <f aca="false">VLOOKUP($B1325,data!$A$6:$M$15000,6)</f>
        <v>199000</v>
      </c>
    </row>
    <row r="1326" customFormat="false" ht="11.25" hidden="false" customHeight="false" outlineLevel="0" collapsed="false">
      <c r="A1326" s="199" t="n">
        <v>36867</v>
      </c>
      <c r="B1326" s="192" t="n">
        <v>36867</v>
      </c>
      <c r="C1326" s="308" t="n">
        <f aca="false">IF(B1326&lt;&gt;"",MONTH(B1326),0)</f>
        <v>12</v>
      </c>
      <c r="D1326" s="3" t="n">
        <f aca="false">VLOOKUP($B1326,data!$A$6:$M$15000,6)</f>
        <v>243000</v>
      </c>
    </row>
    <row r="1327" customFormat="false" ht="11.25" hidden="false" customHeight="false" outlineLevel="0" collapsed="false">
      <c r="A1327" s="199" t="n">
        <v>36868</v>
      </c>
      <c r="B1327" s="192" t="n">
        <v>36868</v>
      </c>
      <c r="C1327" s="308" t="n">
        <f aca="false">IF(B1327&lt;&gt;"",MONTH(B1327),0)</f>
        <v>12</v>
      </c>
      <c r="D1327" s="3" t="n">
        <f aca="false">VLOOKUP($B1327,data!$A$6:$M$15000,6)</f>
        <v>291000</v>
      </c>
    </row>
    <row r="1328" customFormat="false" ht="11.25" hidden="false" customHeight="false" outlineLevel="0" collapsed="false">
      <c r="A1328" s="199" t="n">
        <v>36869</v>
      </c>
      <c r="B1328" s="192" t="n">
        <v>36869</v>
      </c>
      <c r="C1328" s="308" t="n">
        <f aca="false">IF(B1328&lt;&gt;"",MONTH(B1328),0)</f>
        <v>12</v>
      </c>
      <c r="D1328" s="3" t="n">
        <f aca="false">VLOOKUP($B1328,data!$A$6:$M$15000,6)</f>
        <v>314000</v>
      </c>
    </row>
    <row r="1329" customFormat="false" ht="11.25" hidden="false" customHeight="false" outlineLevel="0" collapsed="false">
      <c r="A1329" s="199" t="n">
        <v>36870</v>
      </c>
      <c r="B1329" s="192" t="n">
        <v>36870</v>
      </c>
      <c r="C1329" s="308" t="n">
        <f aca="false">IF(B1329&lt;&gt;"",MONTH(B1329),0)</f>
        <v>12</v>
      </c>
      <c r="D1329" s="3" t="n">
        <f aca="false">VLOOKUP($B1329,data!$A$6:$M$15000,6)</f>
        <v>316000</v>
      </c>
    </row>
    <row r="1330" customFormat="false" ht="11.25" hidden="false" customHeight="false" outlineLevel="0" collapsed="false">
      <c r="A1330" s="199" t="n">
        <v>36871</v>
      </c>
      <c r="B1330" s="192" t="n">
        <v>36871</v>
      </c>
      <c r="C1330" s="308" t="n">
        <f aca="false">IF(B1330&lt;&gt;"",MONTH(B1330),0)</f>
        <v>12</v>
      </c>
      <c r="D1330" s="3" t="n">
        <f aca="false">VLOOKUP($B1330,data!$A$6:$M$15000,6)</f>
        <v>321000</v>
      </c>
    </row>
    <row r="1331" customFormat="false" ht="11.25" hidden="false" customHeight="false" outlineLevel="0" collapsed="false">
      <c r="A1331" s="199" t="n">
        <v>36872</v>
      </c>
      <c r="B1331" s="192" t="n">
        <v>36872</v>
      </c>
      <c r="C1331" s="308" t="n">
        <f aca="false">IF(B1331&lt;&gt;"",MONTH(B1331),0)</f>
        <v>12</v>
      </c>
      <c r="D1331" s="3" t="n">
        <f aca="false">VLOOKUP($B1331,data!$A$6:$M$15000,6)</f>
        <v>368000</v>
      </c>
    </row>
    <row r="1332" customFormat="false" ht="11.25" hidden="false" customHeight="false" outlineLevel="0" collapsed="false">
      <c r="A1332" s="199" t="n">
        <v>36873</v>
      </c>
      <c r="B1332" s="192" t="n">
        <v>36873</v>
      </c>
      <c r="C1332" s="308" t="n">
        <f aca="false">IF(B1332&lt;&gt;"",MONTH(B1332),0)</f>
        <v>12</v>
      </c>
      <c r="D1332" s="3" t="n">
        <f aca="false">VLOOKUP($B1332,data!$A$6:$M$15000,6)</f>
        <v>288000</v>
      </c>
    </row>
    <row r="1333" customFormat="false" ht="11.25" hidden="false" customHeight="false" outlineLevel="0" collapsed="false">
      <c r="A1333" s="199" t="n">
        <v>36874</v>
      </c>
      <c r="B1333" s="192" t="n">
        <v>36874</v>
      </c>
      <c r="C1333" s="308" t="n">
        <f aca="false">IF(B1333&lt;&gt;"",MONTH(B1333),0)</f>
        <v>12</v>
      </c>
      <c r="D1333" s="3" t="n">
        <f aca="false">VLOOKUP($B1333,data!$A$6:$M$15000,6)</f>
        <v>270000</v>
      </c>
    </row>
    <row r="1334" customFormat="false" ht="11.25" hidden="false" customHeight="false" outlineLevel="0" collapsed="false">
      <c r="A1334" s="199" t="n">
        <v>36875</v>
      </c>
      <c r="B1334" s="192" t="n">
        <v>36875</v>
      </c>
      <c r="C1334" s="308" t="n">
        <f aca="false">IF(B1334&lt;&gt;"",MONTH(B1334),0)</f>
        <v>12</v>
      </c>
      <c r="D1334" s="3" t="n">
        <f aca="false">VLOOKUP($B1334,data!$A$6:$M$15000,6)</f>
        <v>241000</v>
      </c>
    </row>
    <row r="1335" customFormat="false" ht="11.25" hidden="false" customHeight="false" outlineLevel="0" collapsed="false">
      <c r="A1335" s="199" t="n">
        <v>36876</v>
      </c>
      <c r="B1335" s="192" t="n">
        <v>36876</v>
      </c>
      <c r="C1335" s="308" t="n">
        <f aca="false">IF(B1335&lt;&gt;"",MONTH(B1335),0)</f>
        <v>12</v>
      </c>
      <c r="D1335" s="3" t="n">
        <f aca="false">VLOOKUP($B1335,data!$A$6:$M$15000,6)</f>
        <v>261000</v>
      </c>
    </row>
    <row r="1336" customFormat="false" ht="11.25" hidden="false" customHeight="false" outlineLevel="0" collapsed="false">
      <c r="A1336" s="199" t="n">
        <v>36877</v>
      </c>
      <c r="B1336" s="192" t="n">
        <v>36877</v>
      </c>
      <c r="C1336" s="308" t="n">
        <f aca="false">IF(B1336&lt;&gt;"",MONTH(B1336),0)</f>
        <v>12</v>
      </c>
      <c r="D1336" s="3" t="n">
        <f aca="false">VLOOKUP($B1336,data!$A$6:$M$15000,6)</f>
        <v>232000</v>
      </c>
    </row>
    <row r="1337" customFormat="false" ht="11.25" hidden="false" customHeight="false" outlineLevel="0" collapsed="false">
      <c r="A1337" s="199" t="n">
        <v>36878</v>
      </c>
      <c r="B1337" s="192" t="n">
        <v>36878</v>
      </c>
      <c r="C1337" s="308" t="n">
        <f aca="false">IF(B1337&lt;&gt;"",MONTH(B1337),0)</f>
        <v>12</v>
      </c>
      <c r="D1337" s="3" t="n">
        <f aca="false">VLOOKUP($B1337,data!$A$6:$M$15000,6)</f>
        <v>234000</v>
      </c>
    </row>
    <row r="1338" customFormat="false" ht="11.25" hidden="false" customHeight="false" outlineLevel="0" collapsed="false">
      <c r="A1338" s="199" t="n">
        <v>36879</v>
      </c>
      <c r="B1338" s="192" t="n">
        <v>36879</v>
      </c>
      <c r="C1338" s="308" t="n">
        <f aca="false">IF(B1338&lt;&gt;"",MONTH(B1338),0)</f>
        <v>12</v>
      </c>
      <c r="D1338" s="3" t="n">
        <f aca="false">VLOOKUP($B1338,data!$A$6:$M$15000,6)</f>
        <v>314000</v>
      </c>
    </row>
    <row r="1339" customFormat="false" ht="11.25" hidden="false" customHeight="false" outlineLevel="0" collapsed="false">
      <c r="A1339" s="199" t="n">
        <v>36880</v>
      </c>
      <c r="B1339" s="192" t="n">
        <v>36880</v>
      </c>
      <c r="C1339" s="308" t="n">
        <f aca="false">IF(B1339&lt;&gt;"",MONTH(B1339),0)</f>
        <v>12</v>
      </c>
      <c r="D1339" s="3" t="n">
        <f aca="false">VLOOKUP($B1339,data!$A$6:$M$15000,6)</f>
        <v>354000</v>
      </c>
    </row>
    <row r="1340" customFormat="false" ht="11.25" hidden="false" customHeight="false" outlineLevel="0" collapsed="false">
      <c r="A1340" s="199" t="n">
        <v>36881</v>
      </c>
      <c r="B1340" s="192" t="n">
        <v>36881</v>
      </c>
      <c r="C1340" s="308" t="n">
        <f aca="false">IF(B1340&lt;&gt;"",MONTH(B1340),0)</f>
        <v>12</v>
      </c>
      <c r="D1340" s="3" t="n">
        <f aca="false">VLOOKUP($B1340,data!$A$6:$M$15000,6)</f>
        <v>384000</v>
      </c>
    </row>
    <row r="1341" customFormat="false" ht="11.25" hidden="false" customHeight="false" outlineLevel="0" collapsed="false">
      <c r="A1341" s="199" t="n">
        <v>36882</v>
      </c>
      <c r="B1341" s="192" t="n">
        <v>36882</v>
      </c>
      <c r="C1341" s="308" t="n">
        <f aca="false">IF(B1341&lt;&gt;"",MONTH(B1341),0)</f>
        <v>12</v>
      </c>
      <c r="D1341" s="3" t="n">
        <f aca="false">VLOOKUP($B1341,data!$A$6:$M$15000,6)</f>
        <v>414000</v>
      </c>
    </row>
    <row r="1342" customFormat="false" ht="11.25" hidden="false" customHeight="false" outlineLevel="0" collapsed="false">
      <c r="A1342" s="199" t="n">
        <v>36883</v>
      </c>
      <c r="B1342" s="192" t="n">
        <v>36883</v>
      </c>
      <c r="C1342" s="308" t="n">
        <f aca="false">IF(B1342&lt;&gt;"",MONTH(B1342),0)</f>
        <v>12</v>
      </c>
      <c r="D1342" s="3" t="n">
        <f aca="false">VLOOKUP($B1342,data!$A$6:$M$15000,6)</f>
        <v>373000</v>
      </c>
    </row>
    <row r="1343" customFormat="false" ht="11.25" hidden="false" customHeight="false" outlineLevel="0" collapsed="false">
      <c r="A1343" s="199" t="n">
        <v>36884</v>
      </c>
      <c r="B1343" s="192" t="n">
        <v>36884</v>
      </c>
      <c r="C1343" s="308" t="n">
        <f aca="false">IF(B1343&lt;&gt;"",MONTH(B1343),0)</f>
        <v>12</v>
      </c>
      <c r="D1343" s="3" t="n">
        <f aca="false">VLOOKUP($B1343,data!$A$6:$M$15000,6)</f>
        <v>341000</v>
      </c>
    </row>
    <row r="1344" customFormat="false" ht="11.25" hidden="false" customHeight="false" outlineLevel="0" collapsed="false">
      <c r="A1344" s="199" t="n">
        <v>36885</v>
      </c>
      <c r="B1344" s="192" t="n">
        <v>36885</v>
      </c>
      <c r="C1344" s="308" t="n">
        <f aca="false">IF(B1344&lt;&gt;"",MONTH(B1344),0)</f>
        <v>12</v>
      </c>
      <c r="D1344" s="3" t="n">
        <f aca="false">VLOOKUP($B1344,data!$A$6:$M$15000,6)</f>
        <v>313000</v>
      </c>
    </row>
    <row r="1345" customFormat="false" ht="11.25" hidden="false" customHeight="false" outlineLevel="0" collapsed="false">
      <c r="A1345" s="199" t="n">
        <v>36886</v>
      </c>
      <c r="B1345" s="192" t="n">
        <v>36886</v>
      </c>
      <c r="C1345" s="308" t="n">
        <f aca="false">IF(B1345&lt;&gt;"",MONTH(B1345),0)</f>
        <v>12</v>
      </c>
      <c r="D1345" s="3" t="n">
        <f aca="false">VLOOKUP($B1345,data!$A$6:$M$15000,6)</f>
        <v>311000</v>
      </c>
    </row>
    <row r="1346" customFormat="false" ht="11.25" hidden="false" customHeight="false" outlineLevel="0" collapsed="false">
      <c r="A1346" s="199" t="n">
        <v>36887</v>
      </c>
      <c r="B1346" s="192" t="n">
        <v>36887</v>
      </c>
      <c r="C1346" s="308" t="n">
        <f aca="false">IF(B1346&lt;&gt;"",MONTH(B1346),0)</f>
        <v>12</v>
      </c>
      <c r="D1346" s="3" t="n">
        <f aca="false">VLOOKUP($B1346,data!$A$6:$M$15000,6)</f>
        <v>325000</v>
      </c>
    </row>
    <row r="1347" customFormat="false" ht="11.25" hidden="false" customHeight="false" outlineLevel="0" collapsed="false">
      <c r="A1347" s="199" t="n">
        <v>36888</v>
      </c>
      <c r="B1347" s="192" t="n">
        <v>36888</v>
      </c>
      <c r="C1347" s="308" t="n">
        <f aca="false">IF(B1347&lt;&gt;"",MONTH(B1347),0)</f>
        <v>12</v>
      </c>
      <c r="D1347" s="3" t="n">
        <f aca="false">VLOOKUP($B1347,data!$A$6:$M$15000,6)</f>
        <v>316000</v>
      </c>
    </row>
    <row r="1348" customFormat="false" ht="11.25" hidden="false" customHeight="false" outlineLevel="0" collapsed="false">
      <c r="A1348" s="199" t="n">
        <v>36889</v>
      </c>
      <c r="B1348" s="192" t="n">
        <v>36889</v>
      </c>
      <c r="C1348" s="308" t="n">
        <f aca="false">IF(B1348&lt;&gt;"",MONTH(B1348),0)</f>
        <v>12</v>
      </c>
      <c r="D1348" s="3" t="n">
        <f aca="false">VLOOKUP($B1348,data!$A$6:$M$15000,6)</f>
        <v>296000</v>
      </c>
    </row>
    <row r="1349" customFormat="false" ht="11.25" hidden="false" customHeight="false" outlineLevel="0" collapsed="false">
      <c r="A1349" s="199" t="n">
        <v>36890</v>
      </c>
      <c r="B1349" s="192" t="n">
        <v>36890</v>
      </c>
      <c r="C1349" s="308" t="n">
        <f aca="false">IF(B1349&lt;&gt;"",MONTH(B1349),0)</f>
        <v>12</v>
      </c>
      <c r="D1349" s="3" t="n">
        <f aca="false">VLOOKUP($B1349,data!$A$6:$M$15000,6)</f>
        <v>307000</v>
      </c>
    </row>
    <row r="1350" customFormat="false" ht="11.25" hidden="false" customHeight="false" outlineLevel="0" collapsed="false">
      <c r="A1350" s="199" t="n">
        <v>36891</v>
      </c>
      <c r="B1350" s="192" t="n">
        <v>36891</v>
      </c>
      <c r="C1350" s="308" t="n">
        <f aca="false">IF(B1350&lt;&gt;"",MONTH(B1350),0)</f>
        <v>12</v>
      </c>
      <c r="D1350" s="3" t="n">
        <f aca="false">VLOOKUP($B1350,data!$A$6:$M$15000,6)</f>
        <v>302000</v>
      </c>
    </row>
    <row r="1351" customFormat="false" ht="11.25" hidden="false" customHeight="false" outlineLevel="0" collapsed="false">
      <c r="A1351" s="320" t="s">
        <v>70</v>
      </c>
      <c r="B1351" s="321" t="s">
        <v>71</v>
      </c>
      <c r="C1351" s="322" t="s">
        <v>99</v>
      </c>
      <c r="D1351" s="325" t="s">
        <v>124</v>
      </c>
    </row>
    <row r="1352" customFormat="false" ht="11.25" hidden="false" customHeight="false" outlineLevel="0" collapsed="false">
      <c r="A1352" s="199" t="n">
        <v>36892</v>
      </c>
      <c r="B1352" s="192" t="n">
        <v>36892</v>
      </c>
      <c r="C1352" s="308" t="n">
        <f aca="false">IF(B1352&lt;&gt;"",MONTH(B1352),0)</f>
        <v>1</v>
      </c>
      <c r="D1352" s="3" t="n">
        <f aca="false">VLOOKUP($B1352,data!$A$6:$M$15000,6)</f>
        <v>269000</v>
      </c>
    </row>
    <row r="1353" customFormat="false" ht="11.25" hidden="false" customHeight="false" outlineLevel="0" collapsed="false">
      <c r="A1353" s="199" t="n">
        <v>36893</v>
      </c>
      <c r="B1353" s="192" t="n">
        <v>36893</v>
      </c>
      <c r="C1353" s="308" t="n">
        <f aca="false">IF(B1353&lt;&gt;"",MONTH(B1353),0)</f>
        <v>1</v>
      </c>
      <c r="D1353" s="3" t="n">
        <f aca="false">VLOOKUP($B1353,data!$A$6:$M$15000,6)</f>
        <v>274000</v>
      </c>
    </row>
    <row r="1354" customFormat="false" ht="11.25" hidden="false" customHeight="false" outlineLevel="0" collapsed="false">
      <c r="A1354" s="199" t="n">
        <v>36894</v>
      </c>
      <c r="B1354" s="192" t="n">
        <v>36894</v>
      </c>
      <c r="C1354" s="308" t="n">
        <f aca="false">IF(B1354&lt;&gt;"",MONTH(B1354),0)</f>
        <v>1</v>
      </c>
      <c r="D1354" s="3" t="n">
        <f aca="false">VLOOKUP($B1354,data!$A$6:$M$15000,6)</f>
        <v>272000</v>
      </c>
    </row>
    <row r="1355" customFormat="false" ht="11.25" hidden="false" customHeight="false" outlineLevel="0" collapsed="false">
      <c r="A1355" s="199" t="n">
        <v>36895</v>
      </c>
      <c r="B1355" s="192" t="n">
        <v>36895</v>
      </c>
      <c r="C1355" s="308" t="n">
        <f aca="false">IF(B1355&lt;&gt;"",MONTH(B1355),0)</f>
        <v>1</v>
      </c>
      <c r="D1355" s="3" t="n">
        <f aca="false">VLOOKUP($B1355,data!$A$6:$M$15000,6)</f>
        <v>355000</v>
      </c>
    </row>
    <row r="1356" customFormat="false" ht="11.25" hidden="false" customHeight="false" outlineLevel="0" collapsed="false">
      <c r="A1356" s="199" t="n">
        <v>36896</v>
      </c>
      <c r="B1356" s="192" t="n">
        <v>36896</v>
      </c>
      <c r="C1356" s="308" t="n">
        <f aca="false">IF(B1356&lt;&gt;"",MONTH(B1356),0)</f>
        <v>1</v>
      </c>
      <c r="D1356" s="3" t="n">
        <f aca="false">VLOOKUP($B1356,data!$A$6:$M$15000,6)</f>
        <v>357000</v>
      </c>
    </row>
    <row r="1357" customFormat="false" ht="11.25" hidden="false" customHeight="false" outlineLevel="0" collapsed="false">
      <c r="A1357" s="199" t="n">
        <v>36897</v>
      </c>
      <c r="B1357" s="192" t="n">
        <v>36897</v>
      </c>
      <c r="C1357" s="308" t="n">
        <f aca="false">IF(B1357&lt;&gt;"",MONTH(B1357),0)</f>
        <v>1</v>
      </c>
      <c r="D1357" s="3" t="n">
        <f aca="false">VLOOKUP($B1357,data!$A$6:$M$15000,6)</f>
        <v>261000</v>
      </c>
    </row>
    <row r="1358" customFormat="false" ht="11.25" hidden="false" customHeight="false" outlineLevel="0" collapsed="false">
      <c r="A1358" s="199" t="n">
        <v>36898</v>
      </c>
      <c r="B1358" s="192" t="n">
        <v>36898</v>
      </c>
      <c r="C1358" s="308" t="n">
        <f aca="false">IF(B1358&lt;&gt;"",MONTH(B1358),0)</f>
        <v>1</v>
      </c>
      <c r="D1358" s="3" t="n">
        <f aca="false">VLOOKUP($B1358,data!$A$6:$M$15000,6)</f>
        <v>302000</v>
      </c>
    </row>
    <row r="1359" customFormat="false" ht="11.25" hidden="false" customHeight="false" outlineLevel="0" collapsed="false">
      <c r="A1359" s="199" t="n">
        <v>36899</v>
      </c>
      <c r="B1359" s="192" t="n">
        <v>36899</v>
      </c>
      <c r="C1359" s="308" t="n">
        <f aca="false">IF(B1359&lt;&gt;"",MONTH(B1359),0)</f>
        <v>1</v>
      </c>
      <c r="D1359" s="3" t="n">
        <f aca="false">VLOOKUP($B1359,data!$A$6:$M$15000,6)</f>
        <v>294000</v>
      </c>
    </row>
    <row r="1360" customFormat="false" ht="11.25" hidden="false" customHeight="false" outlineLevel="0" collapsed="false">
      <c r="A1360" s="199" t="n">
        <v>36900</v>
      </c>
      <c r="B1360" s="192" t="n">
        <v>36900</v>
      </c>
      <c r="C1360" s="308" t="n">
        <f aca="false">IF(B1360&lt;&gt;"",MONTH(B1360),0)</f>
        <v>1</v>
      </c>
      <c r="D1360" s="3" t="n">
        <f aca="false">VLOOKUP($B1360,data!$A$6:$M$15000,6)</f>
        <v>236000</v>
      </c>
    </row>
    <row r="1361" customFormat="false" ht="11.25" hidden="false" customHeight="false" outlineLevel="0" collapsed="false">
      <c r="A1361" s="199" t="n">
        <v>36901</v>
      </c>
      <c r="B1361" s="192" t="n">
        <v>36901</v>
      </c>
      <c r="C1361" s="308" t="n">
        <f aca="false">IF(B1361&lt;&gt;"",MONTH(B1361),0)</f>
        <v>1</v>
      </c>
      <c r="D1361" s="3" t="n">
        <f aca="false">VLOOKUP($B1361,data!$A$6:$M$15000,6)</f>
        <v>195000</v>
      </c>
    </row>
    <row r="1362" customFormat="false" ht="11.25" hidden="false" customHeight="false" outlineLevel="0" collapsed="false">
      <c r="A1362" s="199" t="n">
        <v>36902</v>
      </c>
      <c r="B1362" s="192" t="n">
        <v>36902</v>
      </c>
      <c r="C1362" s="308" t="n">
        <f aca="false">IF(B1362&lt;&gt;"",MONTH(B1362),0)</f>
        <v>1</v>
      </c>
      <c r="D1362" s="3" t="n">
        <f aca="false">VLOOKUP($B1362,data!$A$6:$M$15000,6)</f>
        <v>318000</v>
      </c>
    </row>
    <row r="1363" customFormat="false" ht="11.25" hidden="false" customHeight="false" outlineLevel="0" collapsed="false">
      <c r="A1363" s="199" t="n">
        <v>36903</v>
      </c>
      <c r="B1363" s="192" t="n">
        <v>36903</v>
      </c>
      <c r="C1363" s="308" t="n">
        <f aca="false">IF(B1363&lt;&gt;"",MONTH(B1363),0)</f>
        <v>1</v>
      </c>
      <c r="D1363" s="3" t="n">
        <f aca="false">VLOOKUP($B1363,data!$A$6:$M$15000,6)</f>
        <v>365000</v>
      </c>
    </row>
    <row r="1364" customFormat="false" ht="11.25" hidden="false" customHeight="false" outlineLevel="0" collapsed="false">
      <c r="A1364" s="199" t="n">
        <v>36904</v>
      </c>
      <c r="B1364" s="192" t="n">
        <v>36904</v>
      </c>
      <c r="C1364" s="308" t="n">
        <f aca="false">IF(B1364&lt;&gt;"",MONTH(B1364),0)</f>
        <v>1</v>
      </c>
      <c r="D1364" s="3" t="n">
        <f aca="false">VLOOKUP($B1364,data!$A$6:$M$15000,6)</f>
        <v>319000</v>
      </c>
    </row>
    <row r="1365" customFormat="false" ht="11.25" hidden="false" customHeight="false" outlineLevel="0" collapsed="false">
      <c r="A1365" s="199" t="n">
        <v>36905</v>
      </c>
      <c r="B1365" s="192" t="n">
        <v>36905</v>
      </c>
      <c r="C1365" s="308" t="n">
        <f aca="false">IF(B1365&lt;&gt;"",MONTH(B1365),0)</f>
        <v>1</v>
      </c>
      <c r="D1365" s="3" t="n">
        <f aca="false">VLOOKUP($B1365,data!$A$6:$M$15000,6)</f>
        <v>327000</v>
      </c>
    </row>
    <row r="1366" customFormat="false" ht="11.25" hidden="false" customHeight="false" outlineLevel="0" collapsed="false">
      <c r="A1366" s="199" t="n">
        <v>36906</v>
      </c>
      <c r="B1366" s="192" t="n">
        <v>36906</v>
      </c>
      <c r="C1366" s="308" t="n">
        <f aca="false">IF(B1366&lt;&gt;"",MONTH(B1366),0)</f>
        <v>1</v>
      </c>
      <c r="D1366" s="3" t="n">
        <f aca="false">VLOOKUP($B1366,data!$A$6:$M$15000,6)</f>
        <v>333000</v>
      </c>
    </row>
    <row r="1367" customFormat="false" ht="11.25" hidden="false" customHeight="false" outlineLevel="0" collapsed="false">
      <c r="A1367" s="199" t="n">
        <v>36907</v>
      </c>
      <c r="B1367" s="192" t="n">
        <v>36907</v>
      </c>
      <c r="C1367" s="308" t="n">
        <f aca="false">IF(B1367&lt;&gt;"",MONTH(B1367),0)</f>
        <v>1</v>
      </c>
      <c r="D1367" s="3" t="n">
        <f aca="false">VLOOKUP($B1367,data!$A$6:$M$15000,6)</f>
        <v>333000</v>
      </c>
    </row>
    <row r="1368" customFormat="false" ht="11.25" hidden="false" customHeight="false" outlineLevel="0" collapsed="false">
      <c r="A1368" s="199" t="n">
        <v>36908</v>
      </c>
      <c r="B1368" s="192" t="n">
        <v>36908</v>
      </c>
      <c r="C1368" s="308" t="n">
        <f aca="false">IF(B1368&lt;&gt;"",MONTH(B1368),0)</f>
        <v>1</v>
      </c>
      <c r="D1368" s="3" t="n">
        <f aca="false">VLOOKUP($B1368,data!$A$6:$M$15000,6)</f>
        <v>370000</v>
      </c>
    </row>
    <row r="1369" customFormat="false" ht="11.25" hidden="false" customHeight="false" outlineLevel="0" collapsed="false">
      <c r="A1369" s="199" t="n">
        <v>36909</v>
      </c>
      <c r="B1369" s="192" t="n">
        <v>36909</v>
      </c>
      <c r="C1369" s="308" t="n">
        <f aca="false">IF(B1369&lt;&gt;"",MONTH(B1369),0)</f>
        <v>1</v>
      </c>
      <c r="D1369" s="3" t="n">
        <f aca="false">VLOOKUP($B1369,data!$A$6:$M$15000,6)</f>
        <v>382000</v>
      </c>
    </row>
    <row r="1370" customFormat="false" ht="11.25" hidden="false" customHeight="false" outlineLevel="0" collapsed="false">
      <c r="A1370" s="199" t="n">
        <v>36910</v>
      </c>
      <c r="B1370" s="192" t="n">
        <v>36910</v>
      </c>
      <c r="C1370" s="308" t="n">
        <f aca="false">IF(B1370&lt;&gt;"",MONTH(B1370),0)</f>
        <v>1</v>
      </c>
      <c r="D1370" s="3" t="n">
        <f aca="false">VLOOKUP($B1370,data!$A$6:$M$15000,6)</f>
        <v>411000</v>
      </c>
    </row>
    <row r="1371" customFormat="false" ht="11.25" hidden="false" customHeight="false" outlineLevel="0" collapsed="false">
      <c r="A1371" s="199" t="n">
        <v>36911</v>
      </c>
      <c r="B1371" s="192" t="n">
        <v>36911</v>
      </c>
      <c r="C1371" s="308" t="n">
        <f aca="false">IF(B1371&lt;&gt;"",MONTH(B1371),0)</f>
        <v>1</v>
      </c>
      <c r="D1371" s="3" t="n">
        <f aca="false">VLOOKUP($B1371,data!$A$6:$M$15000,6)</f>
        <v>379000</v>
      </c>
    </row>
    <row r="1372" customFormat="false" ht="11.25" hidden="false" customHeight="false" outlineLevel="0" collapsed="false">
      <c r="A1372" s="199" t="n">
        <v>36912</v>
      </c>
      <c r="B1372" s="192" t="n">
        <v>36912</v>
      </c>
      <c r="C1372" s="308" t="n">
        <f aca="false">IF(B1372&lt;&gt;"",MONTH(B1372),0)</f>
        <v>1</v>
      </c>
      <c r="D1372" s="3" t="n">
        <f aca="false">VLOOKUP($B1372,data!$A$6:$M$15000,6)</f>
        <v>351000</v>
      </c>
    </row>
    <row r="1373" customFormat="false" ht="11.25" hidden="false" customHeight="false" outlineLevel="0" collapsed="false">
      <c r="A1373" s="199" t="n">
        <v>36913</v>
      </c>
      <c r="B1373" s="192" t="n">
        <v>36913</v>
      </c>
      <c r="C1373" s="308" t="n">
        <f aca="false">IF(B1373&lt;&gt;"",MONTH(B1373),0)</f>
        <v>1</v>
      </c>
      <c r="D1373" s="3" t="n">
        <f aca="false">VLOOKUP($B1373,data!$A$6:$M$15000,6)</f>
        <v>359000</v>
      </c>
    </row>
    <row r="1374" customFormat="false" ht="11.25" hidden="false" customHeight="false" outlineLevel="0" collapsed="false">
      <c r="A1374" s="199" t="n">
        <v>36914</v>
      </c>
      <c r="B1374" s="192" t="n">
        <v>36914</v>
      </c>
      <c r="C1374" s="308" t="n">
        <f aca="false">IF(B1374&lt;&gt;"",MONTH(B1374),0)</f>
        <v>1</v>
      </c>
      <c r="D1374" s="3" t="n">
        <f aca="false">VLOOKUP($B1374,data!$A$6:$M$15000,6)</f>
        <v>367000</v>
      </c>
    </row>
    <row r="1375" customFormat="false" ht="11.25" hidden="false" customHeight="false" outlineLevel="0" collapsed="false">
      <c r="A1375" s="199" t="n">
        <v>36915</v>
      </c>
      <c r="B1375" s="192" t="n">
        <v>36915</v>
      </c>
      <c r="C1375" s="308" t="n">
        <f aca="false">IF(B1375&lt;&gt;"",MONTH(B1375),0)</f>
        <v>1</v>
      </c>
      <c r="D1375" s="3" t="n">
        <f aca="false">VLOOKUP($B1375,data!$A$6:$M$15000,6)</f>
        <v>369000</v>
      </c>
    </row>
    <row r="1376" customFormat="false" ht="11.25" hidden="false" customHeight="false" outlineLevel="0" collapsed="false">
      <c r="A1376" s="199" t="n">
        <v>36916</v>
      </c>
      <c r="B1376" s="192" t="n">
        <v>36916</v>
      </c>
      <c r="C1376" s="308" t="n">
        <f aca="false">IF(B1376&lt;&gt;"",MONTH(B1376),0)</f>
        <v>1</v>
      </c>
      <c r="D1376" s="3" t="n">
        <f aca="false">VLOOKUP($B1376,data!$A$6:$M$15000,6)</f>
        <v>356000</v>
      </c>
    </row>
    <row r="1377" customFormat="false" ht="11.25" hidden="false" customHeight="false" outlineLevel="0" collapsed="false">
      <c r="A1377" s="199" t="n">
        <v>36917</v>
      </c>
      <c r="B1377" s="192" t="n">
        <v>36917</v>
      </c>
      <c r="C1377" s="308" t="n">
        <f aca="false">IF(B1377&lt;&gt;"",MONTH(B1377),0)</f>
        <v>1</v>
      </c>
      <c r="D1377" s="3" t="n">
        <f aca="false">VLOOKUP($B1377,data!$A$6:$M$15000,6)</f>
        <v>355000</v>
      </c>
    </row>
    <row r="1378" customFormat="false" ht="11.25" hidden="false" customHeight="false" outlineLevel="0" collapsed="false">
      <c r="A1378" s="199" t="n">
        <v>36918</v>
      </c>
      <c r="B1378" s="192" t="n">
        <v>36918</v>
      </c>
      <c r="C1378" s="308" t="n">
        <f aca="false">IF(B1378&lt;&gt;"",MONTH(B1378),0)</f>
        <v>1</v>
      </c>
      <c r="D1378" s="3" t="n">
        <f aca="false">VLOOKUP($B1378,data!$A$6:$M$15000,6)</f>
        <v>353000</v>
      </c>
    </row>
    <row r="1379" customFormat="false" ht="11.25" hidden="false" customHeight="false" outlineLevel="0" collapsed="false">
      <c r="A1379" s="199" t="n">
        <v>36919</v>
      </c>
      <c r="B1379" s="192" t="n">
        <v>36919</v>
      </c>
      <c r="C1379" s="308" t="n">
        <f aca="false">IF(B1379&lt;&gt;"",MONTH(B1379),0)</f>
        <v>1</v>
      </c>
      <c r="D1379" s="3" t="n">
        <f aca="false">VLOOKUP($B1379,data!$A$6:$M$15000,6)</f>
        <v>350000</v>
      </c>
    </row>
    <row r="1380" customFormat="false" ht="11.25" hidden="false" customHeight="false" outlineLevel="0" collapsed="false">
      <c r="A1380" s="199" t="n">
        <v>36920</v>
      </c>
      <c r="B1380" s="192" t="n">
        <v>36920</v>
      </c>
      <c r="C1380" s="308" t="n">
        <f aca="false">IF(B1380&lt;&gt;"",MONTH(B1380),0)</f>
        <v>1</v>
      </c>
      <c r="D1380" s="3" t="n">
        <f aca="false">VLOOKUP($B1380,data!$A$6:$M$15000,6)</f>
        <v>353000</v>
      </c>
    </row>
    <row r="1381" customFormat="false" ht="11.25" hidden="false" customHeight="false" outlineLevel="0" collapsed="false">
      <c r="A1381" s="199" t="n">
        <v>36921</v>
      </c>
      <c r="B1381" s="192" t="n">
        <v>36921</v>
      </c>
      <c r="C1381" s="308" t="n">
        <f aca="false">IF(B1381&lt;&gt;"",MONTH(B1381),0)</f>
        <v>1</v>
      </c>
      <c r="D1381" s="3" t="n">
        <f aca="false">VLOOKUP($B1381,data!$A$6:$M$15000,6)</f>
        <v>338000</v>
      </c>
    </row>
    <row r="1382" customFormat="false" ht="11.25" hidden="false" customHeight="false" outlineLevel="0" collapsed="false">
      <c r="A1382" s="199" t="n">
        <v>36922</v>
      </c>
      <c r="B1382" s="192" t="n">
        <v>36922</v>
      </c>
      <c r="C1382" s="308" t="n">
        <f aca="false">IF(B1382&lt;&gt;"",MONTH(B1382),0)</f>
        <v>1</v>
      </c>
      <c r="D1382" s="3" t="n">
        <f aca="false">VLOOKUP($B1382,data!$A$6:$M$15000,6)</f>
        <v>342000</v>
      </c>
    </row>
    <row r="1383" customFormat="false" ht="11.25" hidden="false" customHeight="false" outlineLevel="0" collapsed="false">
      <c r="A1383" s="199" t="n">
        <v>36923</v>
      </c>
      <c r="B1383" s="192" t="n">
        <v>36923</v>
      </c>
      <c r="C1383" s="308" t="n">
        <f aca="false">IF(B1383&lt;&gt;"",MONTH(B1383),0)</f>
        <v>2</v>
      </c>
      <c r="D1383" s="3" t="n">
        <f aca="false">VLOOKUP($B1383,data!$A$6:$M$15000,6)</f>
        <v>247000</v>
      </c>
    </row>
    <row r="1384" customFormat="false" ht="11.25" hidden="false" customHeight="false" outlineLevel="0" collapsed="false">
      <c r="A1384" s="199" t="n">
        <v>36924</v>
      </c>
      <c r="B1384" s="192" t="n">
        <v>36924</v>
      </c>
      <c r="C1384" s="308" t="n">
        <f aca="false">IF(B1384&lt;&gt;"",MONTH(B1384),0)</f>
        <v>2</v>
      </c>
      <c r="D1384" s="3" t="n">
        <f aca="false">VLOOKUP($B1384,data!$A$6:$M$15000,6)</f>
        <v>281000</v>
      </c>
    </row>
    <row r="1385" customFormat="false" ht="11.25" hidden="false" customHeight="false" outlineLevel="0" collapsed="false">
      <c r="A1385" s="199" t="n">
        <v>36925</v>
      </c>
      <c r="B1385" s="192" t="n">
        <v>36925</v>
      </c>
      <c r="C1385" s="308" t="n">
        <f aca="false">IF(B1385&lt;&gt;"",MONTH(B1385),0)</f>
        <v>2</v>
      </c>
      <c r="D1385" s="3" t="n">
        <f aca="false">VLOOKUP($B1385,data!$A$6:$M$15000,6)</f>
        <v>280000</v>
      </c>
    </row>
    <row r="1386" customFormat="false" ht="11.25" hidden="false" customHeight="false" outlineLevel="0" collapsed="false">
      <c r="A1386" s="199" t="n">
        <v>36926</v>
      </c>
      <c r="B1386" s="192" t="n">
        <v>36926</v>
      </c>
      <c r="C1386" s="308" t="n">
        <f aca="false">IF(B1386&lt;&gt;"",MONTH(B1386),0)</f>
        <v>2</v>
      </c>
      <c r="D1386" s="3" t="n">
        <f aca="false">VLOOKUP($B1386,data!$A$6:$M$15000,6)</f>
        <v>266000</v>
      </c>
    </row>
    <row r="1387" customFormat="false" ht="11.25" hidden="false" customHeight="false" outlineLevel="0" collapsed="false">
      <c r="A1387" s="199" t="n">
        <v>36927</v>
      </c>
      <c r="B1387" s="192" t="n">
        <v>36927</v>
      </c>
      <c r="C1387" s="308" t="n">
        <f aca="false">IF(B1387&lt;&gt;"",MONTH(B1387),0)</f>
        <v>2</v>
      </c>
      <c r="D1387" s="3" t="n">
        <f aca="false">VLOOKUP($B1387,data!$A$6:$M$15000,6)</f>
        <v>296000</v>
      </c>
    </row>
    <row r="1388" customFormat="false" ht="11.25" hidden="false" customHeight="false" outlineLevel="0" collapsed="false">
      <c r="A1388" s="199" t="n">
        <v>36928</v>
      </c>
      <c r="B1388" s="192" t="n">
        <v>36928</v>
      </c>
      <c r="C1388" s="308" t="n">
        <f aca="false">IF(B1388&lt;&gt;"",MONTH(B1388),0)</f>
        <v>2</v>
      </c>
      <c r="D1388" s="3" t="n">
        <f aca="false">VLOOKUP($B1388,data!$A$6:$M$15000,6)</f>
        <v>260000</v>
      </c>
    </row>
    <row r="1389" customFormat="false" ht="11.25" hidden="false" customHeight="false" outlineLevel="0" collapsed="false">
      <c r="A1389" s="199" t="n">
        <v>36929</v>
      </c>
      <c r="B1389" s="192" t="n">
        <v>36929</v>
      </c>
      <c r="C1389" s="308" t="n">
        <f aca="false">IF(B1389&lt;&gt;"",MONTH(B1389),0)</f>
        <v>2</v>
      </c>
      <c r="D1389" s="3" t="n">
        <f aca="false">VLOOKUP($B1389,data!$A$6:$M$15000,6)</f>
        <v>276000</v>
      </c>
    </row>
    <row r="1390" customFormat="false" ht="11.25" hidden="false" customHeight="false" outlineLevel="0" collapsed="false">
      <c r="A1390" s="199" t="n">
        <v>36930</v>
      </c>
      <c r="B1390" s="192" t="n">
        <v>36930</v>
      </c>
      <c r="C1390" s="308" t="n">
        <f aca="false">IF(B1390&lt;&gt;"",MONTH(B1390),0)</f>
        <v>2</v>
      </c>
      <c r="D1390" s="3" t="n">
        <f aca="false">VLOOKUP($B1390,data!$A$6:$M$15000,6)</f>
        <v>289000</v>
      </c>
    </row>
    <row r="1391" customFormat="false" ht="11.25" hidden="false" customHeight="false" outlineLevel="0" collapsed="false">
      <c r="A1391" s="199" t="n">
        <v>36931</v>
      </c>
      <c r="B1391" s="192" t="n">
        <v>36931</v>
      </c>
      <c r="C1391" s="308" t="n">
        <f aca="false">IF(B1391&lt;&gt;"",MONTH(B1391),0)</f>
        <v>2</v>
      </c>
      <c r="D1391" s="3" t="n">
        <f aca="false">VLOOKUP($B1391,data!$A$6:$M$15000,6)</f>
        <v>271000</v>
      </c>
    </row>
    <row r="1392" customFormat="false" ht="11.25" hidden="false" customHeight="false" outlineLevel="0" collapsed="false">
      <c r="A1392" s="199" t="n">
        <v>36932</v>
      </c>
      <c r="B1392" s="192" t="n">
        <v>36932</v>
      </c>
      <c r="C1392" s="308" t="n">
        <f aca="false">IF(B1392&lt;&gt;"",MONTH(B1392),0)</f>
        <v>2</v>
      </c>
      <c r="D1392" s="3" t="n">
        <f aca="false">VLOOKUP($B1392,data!$A$6:$M$15000,6)</f>
        <v>276000</v>
      </c>
    </row>
    <row r="1393" customFormat="false" ht="11.25" hidden="false" customHeight="false" outlineLevel="0" collapsed="false">
      <c r="A1393" s="199" t="n">
        <v>36933</v>
      </c>
      <c r="B1393" s="192" t="n">
        <v>36933</v>
      </c>
      <c r="C1393" s="308" t="n">
        <f aca="false">IF(B1393&lt;&gt;"",MONTH(B1393),0)</f>
        <v>2</v>
      </c>
      <c r="D1393" s="3" t="n">
        <f aca="false">VLOOKUP($B1393,data!$A$6:$M$15000,6)</f>
        <v>275000</v>
      </c>
    </row>
    <row r="1394" customFormat="false" ht="11.25" hidden="false" customHeight="false" outlineLevel="0" collapsed="false">
      <c r="A1394" s="199" t="n">
        <v>36934</v>
      </c>
      <c r="B1394" s="192" t="n">
        <v>36934</v>
      </c>
      <c r="C1394" s="308" t="n">
        <f aca="false">IF(B1394&lt;&gt;"",MONTH(B1394),0)</f>
        <v>2</v>
      </c>
      <c r="D1394" s="3" t="n">
        <f aca="false">VLOOKUP($B1394,data!$A$6:$M$15000,6)</f>
        <v>276000</v>
      </c>
    </row>
    <row r="1395" customFormat="false" ht="11.25" hidden="false" customHeight="false" outlineLevel="0" collapsed="false">
      <c r="A1395" s="199" t="n">
        <v>36935</v>
      </c>
      <c r="B1395" s="192" t="n">
        <v>36935</v>
      </c>
      <c r="C1395" s="308" t="n">
        <f aca="false">IF(B1395&lt;&gt;"",MONTH(B1395),0)</f>
        <v>2</v>
      </c>
      <c r="D1395" s="3" t="n">
        <f aca="false">VLOOKUP($B1395,data!$A$6:$M$15000,6)</f>
        <v>296000</v>
      </c>
    </row>
    <row r="1396" customFormat="false" ht="11.25" hidden="false" customHeight="false" outlineLevel="0" collapsed="false">
      <c r="A1396" s="199" t="n">
        <v>36936</v>
      </c>
      <c r="B1396" s="192" t="n">
        <v>36936</v>
      </c>
      <c r="C1396" s="308" t="n">
        <f aca="false">IF(B1396&lt;&gt;"",MONTH(B1396),0)</f>
        <v>2</v>
      </c>
      <c r="D1396" s="3" t="n">
        <f aca="false">VLOOKUP($B1396,data!$A$6:$M$15000,6)</f>
        <v>299000</v>
      </c>
    </row>
    <row r="1397" customFormat="false" ht="11.25" hidden="false" customHeight="false" outlineLevel="0" collapsed="false">
      <c r="A1397" s="199" t="n">
        <v>36937</v>
      </c>
      <c r="B1397" s="192" t="n">
        <v>36937</v>
      </c>
      <c r="C1397" s="308" t="n">
        <f aca="false">IF(B1397&lt;&gt;"",MONTH(B1397),0)</f>
        <v>2</v>
      </c>
      <c r="D1397" s="3" t="n">
        <f aca="false">VLOOKUP($B1397,data!$A$6:$M$15000,6)</f>
        <v>300000</v>
      </c>
    </row>
    <row r="1398" customFormat="false" ht="11.25" hidden="false" customHeight="false" outlineLevel="0" collapsed="false">
      <c r="A1398" s="199" t="n">
        <v>36938</v>
      </c>
      <c r="B1398" s="192" t="n">
        <v>36938</v>
      </c>
      <c r="C1398" s="308" t="n">
        <f aca="false">IF(B1398&lt;&gt;"",MONTH(B1398),0)</f>
        <v>2</v>
      </c>
      <c r="D1398" s="3" t="n">
        <f aca="false">VLOOKUP($B1398,data!$A$6:$M$15000,6)</f>
        <v>284000</v>
      </c>
    </row>
    <row r="1399" customFormat="false" ht="11.25" hidden="false" customHeight="false" outlineLevel="0" collapsed="false">
      <c r="A1399" s="199" t="n">
        <v>36939</v>
      </c>
      <c r="B1399" s="192" t="n">
        <v>36939</v>
      </c>
      <c r="C1399" s="308" t="n">
        <f aca="false">IF(B1399&lt;&gt;"",MONTH(B1399),0)</f>
        <v>2</v>
      </c>
      <c r="D1399" s="3" t="n">
        <f aca="false">VLOOKUP($B1399,data!$A$6:$M$15000,6)</f>
        <v>280000</v>
      </c>
    </row>
    <row r="1400" customFormat="false" ht="11.25" hidden="false" customHeight="false" outlineLevel="0" collapsed="false">
      <c r="A1400" s="199" t="n">
        <v>36940</v>
      </c>
      <c r="B1400" s="192" t="n">
        <v>36940</v>
      </c>
      <c r="C1400" s="308" t="n">
        <f aca="false">IF(B1400&lt;&gt;"",MONTH(B1400),0)</f>
        <v>2</v>
      </c>
      <c r="D1400" s="3" t="n">
        <f aca="false">VLOOKUP($B1400,data!$A$6:$M$15000,6)</f>
        <v>282000</v>
      </c>
    </row>
    <row r="1401" customFormat="false" ht="11.25" hidden="false" customHeight="false" outlineLevel="0" collapsed="false">
      <c r="A1401" s="199" t="n">
        <v>36941</v>
      </c>
      <c r="B1401" s="192" t="n">
        <v>36941</v>
      </c>
      <c r="C1401" s="308" t="n">
        <f aca="false">IF(B1401&lt;&gt;"",MONTH(B1401),0)</f>
        <v>2</v>
      </c>
      <c r="D1401" s="3" t="n">
        <f aca="false">VLOOKUP($B1401,data!$A$6:$M$15000,6)</f>
        <v>282000</v>
      </c>
    </row>
    <row r="1402" customFormat="false" ht="11.25" hidden="false" customHeight="false" outlineLevel="0" collapsed="false">
      <c r="A1402" s="199" t="n">
        <v>36942</v>
      </c>
      <c r="B1402" s="192" t="n">
        <v>36942</v>
      </c>
      <c r="C1402" s="308" t="n">
        <f aca="false">IF(B1402&lt;&gt;"",MONTH(B1402),0)</f>
        <v>2</v>
      </c>
      <c r="D1402" s="3" t="n">
        <f aca="false">VLOOKUP($B1402,data!$A$6:$M$15000,6)</f>
        <v>291000</v>
      </c>
    </row>
    <row r="1403" customFormat="false" ht="11.25" hidden="false" customHeight="false" outlineLevel="0" collapsed="false">
      <c r="A1403" s="199" t="n">
        <v>36943</v>
      </c>
      <c r="B1403" s="192" t="n">
        <v>36943</v>
      </c>
      <c r="C1403" s="308" t="n">
        <f aca="false">IF(B1403&lt;&gt;"",MONTH(B1403),0)</f>
        <v>2</v>
      </c>
      <c r="D1403" s="3" t="n">
        <f aca="false">VLOOKUP($B1403,data!$A$6:$M$15000,6)</f>
        <v>287000</v>
      </c>
    </row>
    <row r="1404" customFormat="false" ht="11.25" hidden="false" customHeight="false" outlineLevel="0" collapsed="false">
      <c r="A1404" s="199" t="n">
        <v>36944</v>
      </c>
      <c r="B1404" s="192" t="n">
        <v>36944</v>
      </c>
      <c r="C1404" s="308" t="n">
        <f aca="false">IF(B1404&lt;&gt;"",MONTH(B1404),0)</f>
        <v>2</v>
      </c>
      <c r="D1404" s="3" t="n">
        <f aca="false">VLOOKUP($B1404,data!$A$6:$M$15000,6)</f>
        <v>279000</v>
      </c>
    </row>
    <row r="1405" customFormat="false" ht="11.25" hidden="false" customHeight="false" outlineLevel="0" collapsed="false">
      <c r="A1405" s="199" t="n">
        <v>36945</v>
      </c>
      <c r="B1405" s="192" t="n">
        <v>36945</v>
      </c>
      <c r="C1405" s="308" t="n">
        <f aca="false">IF(B1405&lt;&gt;"",MONTH(B1405),0)</f>
        <v>2</v>
      </c>
      <c r="D1405" s="3" t="n">
        <f aca="false">VLOOKUP($B1405,data!$A$6:$M$15000,6)</f>
        <v>297000</v>
      </c>
    </row>
    <row r="1406" customFormat="false" ht="11.25" hidden="false" customHeight="false" outlineLevel="0" collapsed="false">
      <c r="A1406" s="199" t="n">
        <v>36946</v>
      </c>
      <c r="B1406" s="192" t="n">
        <v>36946</v>
      </c>
      <c r="C1406" s="308" t="n">
        <f aca="false">IF(B1406&lt;&gt;"",MONTH(B1406),0)</f>
        <v>2</v>
      </c>
      <c r="D1406" s="3" t="n">
        <f aca="false">VLOOKUP($B1406,data!$A$6:$M$15000,6)</f>
        <v>281000</v>
      </c>
    </row>
    <row r="1407" customFormat="false" ht="11.25" hidden="false" customHeight="false" outlineLevel="0" collapsed="false">
      <c r="A1407" s="199" t="n">
        <v>36947</v>
      </c>
      <c r="B1407" s="192" t="n">
        <v>36947</v>
      </c>
      <c r="C1407" s="308" t="n">
        <f aca="false">IF(B1407&lt;&gt;"",MONTH(B1407),0)</f>
        <v>2</v>
      </c>
      <c r="D1407" s="3" t="n">
        <f aca="false">VLOOKUP($B1407,data!$A$6:$M$15000,6)</f>
        <v>285000</v>
      </c>
    </row>
    <row r="1408" customFormat="false" ht="11.25" hidden="false" customHeight="false" outlineLevel="0" collapsed="false">
      <c r="A1408" s="199" t="n">
        <v>36948</v>
      </c>
      <c r="B1408" s="192" t="n">
        <v>36948</v>
      </c>
      <c r="C1408" s="308" t="n">
        <f aca="false">IF(B1408&lt;&gt;"",MONTH(B1408),0)</f>
        <v>2</v>
      </c>
      <c r="D1408" s="3" t="n">
        <f aca="false">VLOOKUP($B1408,data!$A$6:$M$15000,6)</f>
        <v>289000</v>
      </c>
    </row>
    <row r="1409" customFormat="false" ht="11.25" hidden="false" customHeight="false" outlineLevel="0" collapsed="false">
      <c r="A1409" s="199" t="n">
        <v>36949</v>
      </c>
      <c r="B1409" s="192" t="n">
        <v>36949</v>
      </c>
      <c r="C1409" s="308" t="n">
        <f aca="false">IF(B1409&lt;&gt;"",MONTH(B1409),0)</f>
        <v>2</v>
      </c>
      <c r="D1409" s="3" t="n">
        <f aca="false">VLOOKUP($B1409,data!$A$6:$M$15000,6)</f>
        <v>289000</v>
      </c>
    </row>
    <row r="1410" customFormat="false" ht="11.25" hidden="false" customHeight="false" outlineLevel="0" collapsed="false">
      <c r="A1410" s="199" t="n">
        <v>36950</v>
      </c>
      <c r="B1410" s="192" t="n">
        <v>36950</v>
      </c>
      <c r="C1410" s="308" t="n">
        <f aca="false">IF(B1410&lt;&gt;"",MONTH(B1410),0)</f>
        <v>2</v>
      </c>
      <c r="D1410" s="3" t="n">
        <f aca="false">VLOOKUP($B1410,data!$A$6:$M$15000,6)</f>
        <v>315000</v>
      </c>
    </row>
    <row r="1411" customFormat="false" ht="11.25" hidden="false" customHeight="false" outlineLevel="0" collapsed="false">
      <c r="A1411" s="199" t="n">
        <v>36951</v>
      </c>
      <c r="B1411" s="192" t="n">
        <v>36951</v>
      </c>
      <c r="C1411" s="308" t="n">
        <f aca="false">IF(B1411&lt;&gt;"",MONTH(B1411),0)</f>
        <v>3</v>
      </c>
      <c r="D1411" s="3" t="n">
        <f aca="false">VLOOKUP($B1411,data!$A$6:$M$15000,6)</f>
        <v>374000</v>
      </c>
    </row>
    <row r="1412" customFormat="false" ht="11.25" hidden="false" customHeight="false" outlineLevel="0" collapsed="false">
      <c r="A1412" s="199" t="n">
        <v>36952</v>
      </c>
      <c r="B1412" s="192" t="n">
        <v>36952</v>
      </c>
      <c r="C1412" s="308" t="n">
        <f aca="false">IF(B1412&lt;&gt;"",MONTH(B1412),0)</f>
        <v>3</v>
      </c>
      <c r="D1412" s="3" t="n">
        <f aca="false">VLOOKUP($B1412,data!$A$6:$M$15000,6)</f>
        <v>356000</v>
      </c>
    </row>
    <row r="1413" customFormat="false" ht="11.25" hidden="false" customHeight="false" outlineLevel="0" collapsed="false">
      <c r="A1413" s="199" t="n">
        <v>36953</v>
      </c>
      <c r="B1413" s="192" t="n">
        <v>36953</v>
      </c>
      <c r="C1413" s="308" t="n">
        <f aca="false">IF(B1413&lt;&gt;"",MONTH(B1413),0)</f>
        <v>3</v>
      </c>
      <c r="D1413" s="3" t="n">
        <f aca="false">VLOOKUP($B1413,data!$A$6:$M$15000,6)</f>
        <v>379000</v>
      </c>
    </row>
    <row r="1414" customFormat="false" ht="11.25" hidden="false" customHeight="false" outlineLevel="0" collapsed="false">
      <c r="A1414" s="199" t="n">
        <v>36954</v>
      </c>
      <c r="B1414" s="192" t="n">
        <v>36954</v>
      </c>
      <c r="C1414" s="308" t="n">
        <f aca="false">IF(B1414&lt;&gt;"",MONTH(B1414),0)</f>
        <v>3</v>
      </c>
      <c r="D1414" s="3" t="n">
        <f aca="false">VLOOKUP($B1414,data!$A$6:$M$15000,6)</f>
        <v>314000</v>
      </c>
    </row>
    <row r="1415" customFormat="false" ht="11.25" hidden="false" customHeight="false" outlineLevel="0" collapsed="false">
      <c r="A1415" s="199" t="n">
        <v>36955</v>
      </c>
      <c r="B1415" s="192" t="n">
        <v>36955</v>
      </c>
      <c r="C1415" s="308" t="n">
        <f aca="false">IF(B1415&lt;&gt;"",MONTH(B1415),0)</f>
        <v>3</v>
      </c>
      <c r="D1415" s="3" t="n">
        <f aca="false">VLOOKUP($B1415,data!$A$6:$M$15000,6)</f>
        <v>370000</v>
      </c>
    </row>
    <row r="1416" customFormat="false" ht="11.25" hidden="false" customHeight="false" outlineLevel="0" collapsed="false">
      <c r="A1416" s="199" t="n">
        <v>36956</v>
      </c>
      <c r="B1416" s="192" t="n">
        <v>36956</v>
      </c>
      <c r="C1416" s="308" t="n">
        <f aca="false">IF(B1416&lt;&gt;"",MONTH(B1416),0)</f>
        <v>3</v>
      </c>
      <c r="D1416" s="3" t="n">
        <f aca="false">VLOOKUP($B1416,data!$A$6:$M$15000,6)</f>
        <v>386000</v>
      </c>
    </row>
    <row r="1417" customFormat="false" ht="11.25" hidden="false" customHeight="false" outlineLevel="0" collapsed="false">
      <c r="A1417" s="199" t="n">
        <v>36957</v>
      </c>
      <c r="B1417" s="192" t="n">
        <v>36957</v>
      </c>
      <c r="C1417" s="308" t="n">
        <f aca="false">IF(B1417&lt;&gt;"",MONTH(B1417),0)</f>
        <v>3</v>
      </c>
      <c r="D1417" s="3" t="n">
        <f aca="false">VLOOKUP($B1417,data!$A$6:$M$15000,6)</f>
        <v>404000</v>
      </c>
    </row>
    <row r="1418" customFormat="false" ht="11.25" hidden="false" customHeight="false" outlineLevel="0" collapsed="false">
      <c r="A1418" s="199" t="n">
        <v>36958</v>
      </c>
      <c r="B1418" s="192" t="n">
        <v>36958</v>
      </c>
      <c r="C1418" s="308" t="n">
        <f aca="false">IF(B1418&lt;&gt;"",MONTH(B1418),0)</f>
        <v>3</v>
      </c>
      <c r="D1418" s="3" t="n">
        <f aca="false">VLOOKUP($B1418,data!$A$6:$M$15000,6)</f>
        <v>376000</v>
      </c>
    </row>
    <row r="1419" customFormat="false" ht="11.25" hidden="false" customHeight="false" outlineLevel="0" collapsed="false">
      <c r="A1419" s="199" t="n">
        <v>36959</v>
      </c>
      <c r="B1419" s="192" t="n">
        <v>36959</v>
      </c>
      <c r="C1419" s="308" t="n">
        <f aca="false">IF(B1419&lt;&gt;"",MONTH(B1419),0)</f>
        <v>3</v>
      </c>
      <c r="D1419" s="3" t="n">
        <f aca="false">VLOOKUP($B1419,data!$A$6:$M$15000,6)</f>
        <v>380000</v>
      </c>
    </row>
    <row r="1420" customFormat="false" ht="11.25" hidden="false" customHeight="false" outlineLevel="0" collapsed="false">
      <c r="A1420" s="199" t="n">
        <v>36960</v>
      </c>
      <c r="B1420" s="192" t="n">
        <v>36960</v>
      </c>
      <c r="C1420" s="308" t="n">
        <f aca="false">IF(B1420&lt;&gt;"",MONTH(B1420),0)</f>
        <v>3</v>
      </c>
      <c r="D1420" s="3" t="n">
        <f aca="false">VLOOKUP($B1420,data!$A$6:$M$15000,6)</f>
        <v>405000</v>
      </c>
    </row>
    <row r="1421" customFormat="false" ht="11.25" hidden="false" customHeight="false" outlineLevel="0" collapsed="false">
      <c r="A1421" s="199" t="n">
        <v>36961</v>
      </c>
      <c r="B1421" s="192" t="n">
        <v>36961</v>
      </c>
      <c r="C1421" s="308" t="n">
        <f aca="false">IF(B1421&lt;&gt;"",MONTH(B1421),0)</f>
        <v>3</v>
      </c>
      <c r="D1421" s="3" t="n">
        <f aca="false">VLOOKUP($B1421,data!$A$6:$M$15000,6)</f>
        <v>394000</v>
      </c>
    </row>
    <row r="1422" customFormat="false" ht="11.25" hidden="false" customHeight="false" outlineLevel="0" collapsed="false">
      <c r="A1422" s="199" t="n">
        <v>36962</v>
      </c>
      <c r="B1422" s="192" t="n">
        <v>36962</v>
      </c>
      <c r="C1422" s="308" t="n">
        <f aca="false">IF(B1422&lt;&gt;"",MONTH(B1422),0)</f>
        <v>3</v>
      </c>
      <c r="D1422" s="3" t="n">
        <f aca="false">VLOOKUP($B1422,data!$A$6:$M$15000,6)</f>
        <v>373000</v>
      </c>
    </row>
    <row r="1423" customFormat="false" ht="11.25" hidden="false" customHeight="false" outlineLevel="0" collapsed="false">
      <c r="A1423" s="199" t="n">
        <v>36963</v>
      </c>
      <c r="B1423" s="192" t="n">
        <v>36963</v>
      </c>
      <c r="C1423" s="308" t="n">
        <f aca="false">IF(B1423&lt;&gt;"",MONTH(B1423),0)</f>
        <v>3</v>
      </c>
      <c r="D1423" s="3" t="n">
        <f aca="false">VLOOKUP($B1423,data!$A$6:$M$15000,6)</f>
        <v>373000</v>
      </c>
    </row>
    <row r="1424" customFormat="false" ht="11.25" hidden="false" customHeight="false" outlineLevel="0" collapsed="false">
      <c r="A1424" s="199" t="n">
        <v>36964</v>
      </c>
      <c r="B1424" s="192" t="n">
        <v>36964</v>
      </c>
      <c r="C1424" s="308" t="n">
        <f aca="false">IF(B1424&lt;&gt;"",MONTH(B1424),0)</f>
        <v>3</v>
      </c>
      <c r="D1424" s="3" t="n">
        <f aca="false">VLOOKUP($B1424,data!$A$6:$M$15000,6)</f>
        <v>377000</v>
      </c>
    </row>
    <row r="1425" customFormat="false" ht="11.25" hidden="false" customHeight="false" outlineLevel="0" collapsed="false">
      <c r="A1425" s="199" t="n">
        <v>36965</v>
      </c>
      <c r="B1425" s="192" t="n">
        <v>36965</v>
      </c>
      <c r="C1425" s="308" t="n">
        <f aca="false">IF(B1425&lt;&gt;"",MONTH(B1425),0)</f>
        <v>3</v>
      </c>
      <c r="D1425" s="3" t="n">
        <f aca="false">VLOOKUP($B1425,data!$A$6:$M$15000,6)</f>
        <v>407000</v>
      </c>
    </row>
    <row r="1426" customFormat="false" ht="11.25" hidden="false" customHeight="false" outlineLevel="0" collapsed="false">
      <c r="A1426" s="199" t="n">
        <v>36966</v>
      </c>
      <c r="B1426" s="192" t="n">
        <v>36966</v>
      </c>
      <c r="C1426" s="308" t="n">
        <f aca="false">IF(B1426&lt;&gt;"",MONTH(B1426),0)</f>
        <v>3</v>
      </c>
      <c r="D1426" s="3" t="n">
        <f aca="false">VLOOKUP($B1426,data!$A$6:$M$15000,6)</f>
        <v>381000</v>
      </c>
    </row>
    <row r="1427" customFormat="false" ht="11.25" hidden="false" customHeight="false" outlineLevel="0" collapsed="false">
      <c r="A1427" s="199" t="n">
        <v>36967</v>
      </c>
      <c r="B1427" s="192" t="n">
        <v>36967</v>
      </c>
      <c r="C1427" s="308" t="n">
        <f aca="false">IF(B1427&lt;&gt;"",MONTH(B1427),0)</f>
        <v>3</v>
      </c>
      <c r="D1427" s="3" t="n">
        <f aca="false">VLOOKUP($B1427,data!$A$6:$M$15000,6)</f>
        <v>395000</v>
      </c>
    </row>
    <row r="1428" customFormat="false" ht="11.25" hidden="false" customHeight="false" outlineLevel="0" collapsed="false">
      <c r="A1428" s="199" t="n">
        <v>36968</v>
      </c>
      <c r="B1428" s="192" t="n">
        <v>36968</v>
      </c>
      <c r="C1428" s="308" t="n">
        <f aca="false">IF(B1428&lt;&gt;"",MONTH(B1428),0)</f>
        <v>3</v>
      </c>
      <c r="D1428" s="3" t="n">
        <f aca="false">VLOOKUP($B1428,data!$A$6:$M$15000,6)</f>
        <v>384000</v>
      </c>
    </row>
    <row r="1429" customFormat="false" ht="11.25" hidden="false" customHeight="false" outlineLevel="0" collapsed="false">
      <c r="A1429" s="199" t="n">
        <v>36969</v>
      </c>
      <c r="B1429" s="192" t="n">
        <v>36969</v>
      </c>
      <c r="C1429" s="308" t="n">
        <f aca="false">IF(B1429&lt;&gt;"",MONTH(B1429),0)</f>
        <v>3</v>
      </c>
      <c r="D1429" s="3" t="n">
        <f aca="false">VLOOKUP($B1429,data!$A$6:$M$15000,6)</f>
        <v>415000</v>
      </c>
    </row>
    <row r="1430" customFormat="false" ht="11.25" hidden="false" customHeight="false" outlineLevel="0" collapsed="false">
      <c r="A1430" s="199" t="n">
        <v>36970</v>
      </c>
      <c r="B1430" s="192" t="n">
        <v>36970</v>
      </c>
      <c r="C1430" s="308" t="n">
        <f aca="false">IF(B1430&lt;&gt;"",MONTH(B1430),0)</f>
        <v>3</v>
      </c>
      <c r="D1430" s="3" t="n">
        <f aca="false">VLOOKUP($B1430,data!$A$6:$M$15000,6)</f>
        <v>366000</v>
      </c>
    </row>
    <row r="1431" customFormat="false" ht="11.25" hidden="false" customHeight="false" outlineLevel="0" collapsed="false">
      <c r="A1431" s="199" t="n">
        <v>36971</v>
      </c>
      <c r="B1431" s="192" t="n">
        <v>36971</v>
      </c>
      <c r="C1431" s="308" t="n">
        <f aca="false">IF(B1431&lt;&gt;"",MONTH(B1431),0)</f>
        <v>3</v>
      </c>
      <c r="D1431" s="3" t="n">
        <f aca="false">VLOOKUP($B1431,data!$A$6:$M$15000,6)</f>
        <v>384000</v>
      </c>
    </row>
    <row r="1432" customFormat="false" ht="11.25" hidden="false" customHeight="false" outlineLevel="0" collapsed="false">
      <c r="A1432" s="199" t="n">
        <v>36972</v>
      </c>
      <c r="B1432" s="192" t="n">
        <v>36972</v>
      </c>
      <c r="C1432" s="308" t="n">
        <f aca="false">IF(B1432&lt;&gt;"",MONTH(B1432),0)</f>
        <v>3</v>
      </c>
      <c r="D1432" s="3" t="n">
        <f aca="false">VLOOKUP($B1432,data!$A$6:$M$15000,6)</f>
        <v>387000</v>
      </c>
    </row>
    <row r="1433" customFormat="false" ht="11.25" hidden="false" customHeight="false" outlineLevel="0" collapsed="false">
      <c r="A1433" s="199" t="n">
        <v>36973</v>
      </c>
      <c r="B1433" s="192" t="n">
        <v>36973</v>
      </c>
      <c r="C1433" s="308" t="n">
        <f aca="false">IF(B1433&lt;&gt;"",MONTH(B1433),0)</f>
        <v>3</v>
      </c>
      <c r="D1433" s="3" t="n">
        <f aca="false">VLOOKUP($B1433,data!$A$6:$M$15000,6)</f>
        <v>372000</v>
      </c>
    </row>
    <row r="1434" customFormat="false" ht="11.25" hidden="false" customHeight="false" outlineLevel="0" collapsed="false">
      <c r="A1434" s="199" t="n">
        <v>36974</v>
      </c>
      <c r="B1434" s="192" t="n">
        <v>36974</v>
      </c>
      <c r="C1434" s="308" t="n">
        <f aca="false">IF(B1434&lt;&gt;"",MONTH(B1434),0)</f>
        <v>3</v>
      </c>
      <c r="D1434" s="3" t="n">
        <f aca="false">VLOOKUP($B1434,data!$A$6:$M$15000,6)</f>
        <v>323000</v>
      </c>
    </row>
    <row r="1435" customFormat="false" ht="11.25" hidden="false" customHeight="false" outlineLevel="0" collapsed="false">
      <c r="A1435" s="199" t="n">
        <v>36975</v>
      </c>
      <c r="B1435" s="192" t="n">
        <v>36975</v>
      </c>
      <c r="C1435" s="308" t="n">
        <f aca="false">IF(B1435&lt;&gt;"",MONTH(B1435),0)</f>
        <v>3</v>
      </c>
      <c r="D1435" s="3" t="n">
        <f aca="false">VLOOKUP($B1435,data!$A$6:$M$15000,6)</f>
        <v>320000</v>
      </c>
    </row>
    <row r="1436" customFormat="false" ht="11.25" hidden="false" customHeight="false" outlineLevel="0" collapsed="false">
      <c r="A1436" s="199" t="n">
        <v>36976</v>
      </c>
      <c r="B1436" s="192" t="n">
        <v>36976</v>
      </c>
      <c r="C1436" s="308" t="n">
        <f aca="false">IF(B1436&lt;&gt;"",MONTH(B1436),0)</f>
        <v>3</v>
      </c>
      <c r="D1436" s="3" t="n">
        <f aca="false">VLOOKUP($B1436,data!$A$6:$M$15000,6)</f>
        <v>321000</v>
      </c>
    </row>
    <row r="1437" customFormat="false" ht="11.25" hidden="false" customHeight="false" outlineLevel="0" collapsed="false">
      <c r="A1437" s="199" t="n">
        <v>36977</v>
      </c>
      <c r="B1437" s="192" t="n">
        <v>36977</v>
      </c>
      <c r="C1437" s="308" t="n">
        <f aca="false">IF(B1437&lt;&gt;"",MONTH(B1437),0)</f>
        <v>3</v>
      </c>
      <c r="D1437" s="3" t="n">
        <f aca="false">VLOOKUP($B1437,data!$A$6:$M$15000,6)</f>
        <v>320000</v>
      </c>
    </row>
    <row r="1438" customFormat="false" ht="11.25" hidden="false" customHeight="false" outlineLevel="0" collapsed="false">
      <c r="A1438" s="199" t="n">
        <v>36978</v>
      </c>
      <c r="B1438" s="192" t="n">
        <v>36978</v>
      </c>
      <c r="C1438" s="308" t="n">
        <f aca="false">IF(B1438&lt;&gt;"",MONTH(B1438),0)</f>
        <v>3</v>
      </c>
      <c r="D1438" s="3" t="n">
        <f aca="false">VLOOKUP($B1438,data!$A$6:$M$15000,6)</f>
        <v>372000</v>
      </c>
    </row>
    <row r="1439" customFormat="false" ht="11.25" hidden="false" customHeight="false" outlineLevel="0" collapsed="false">
      <c r="A1439" s="199" t="n">
        <v>36979</v>
      </c>
      <c r="B1439" s="192" t="n">
        <v>36979</v>
      </c>
      <c r="C1439" s="308" t="n">
        <f aca="false">IF(B1439&lt;&gt;"",MONTH(B1439),0)</f>
        <v>3</v>
      </c>
      <c r="D1439" s="3" t="n">
        <f aca="false">VLOOKUP($B1439,data!$A$6:$M$15000,6)</f>
        <v>324000</v>
      </c>
    </row>
    <row r="1440" customFormat="false" ht="11.25" hidden="false" customHeight="false" outlineLevel="0" collapsed="false">
      <c r="A1440" s="199" t="n">
        <v>36980</v>
      </c>
      <c r="B1440" s="192" t="n">
        <v>36980</v>
      </c>
      <c r="C1440" s="308" t="n">
        <f aca="false">IF(B1440&lt;&gt;"",MONTH(B1440),0)</f>
        <v>3</v>
      </c>
      <c r="D1440" s="3" t="n">
        <f aca="false">VLOOKUP($B1440,data!$A$6:$M$15000,6)</f>
        <v>336000</v>
      </c>
    </row>
    <row r="1441" customFormat="false" ht="11.25" hidden="false" customHeight="false" outlineLevel="0" collapsed="false">
      <c r="A1441" s="199" t="n">
        <v>36981</v>
      </c>
      <c r="B1441" s="192" t="n">
        <v>36981</v>
      </c>
      <c r="C1441" s="308" t="n">
        <f aca="false">IF(B1441&lt;&gt;"",MONTH(B1441),0)</f>
        <v>3</v>
      </c>
      <c r="D1441" s="3" t="n">
        <f aca="false">VLOOKUP($B1441,data!$A$6:$M$15000,6)</f>
        <v>416000</v>
      </c>
    </row>
    <row r="1442" customFormat="false" ht="11.25" hidden="false" customHeight="false" outlineLevel="0" collapsed="false">
      <c r="A1442" s="199" t="n">
        <v>36982</v>
      </c>
      <c r="B1442" s="192" t="n">
        <v>36982</v>
      </c>
      <c r="C1442" s="308" t="n">
        <f aca="false">IF(B1442&lt;&gt;"",MONTH(B1442),0)</f>
        <v>4</v>
      </c>
      <c r="D1442" s="3" t="n">
        <f aca="false">VLOOKUP($B1442,data!$A$6:$M$15000,6)</f>
        <v>252000</v>
      </c>
    </row>
    <row r="1443" customFormat="false" ht="11.25" hidden="false" customHeight="false" outlineLevel="0" collapsed="false">
      <c r="A1443" s="199" t="n">
        <v>36983</v>
      </c>
      <c r="B1443" s="192" t="n">
        <v>36983</v>
      </c>
      <c r="C1443" s="308" t="n">
        <f aca="false">IF(B1443&lt;&gt;"",MONTH(B1443),0)</f>
        <v>4</v>
      </c>
      <c r="D1443" s="3" t="n">
        <f aca="false">VLOOKUP($B1443,data!$A$6:$M$15000,6)</f>
        <v>311000</v>
      </c>
    </row>
    <row r="1444" customFormat="false" ht="11.25" hidden="false" customHeight="false" outlineLevel="0" collapsed="false">
      <c r="A1444" s="199" t="n">
        <v>36984</v>
      </c>
      <c r="B1444" s="192" t="n">
        <v>36984</v>
      </c>
      <c r="C1444" s="308" t="n">
        <f aca="false">IF(B1444&lt;&gt;"",MONTH(B1444),0)</f>
        <v>4</v>
      </c>
      <c r="D1444" s="3" t="n">
        <f aca="false">VLOOKUP($B1444,data!$A$6:$M$15000,6)</f>
        <v>292000</v>
      </c>
    </row>
    <row r="1445" customFormat="false" ht="11.25" hidden="false" customHeight="false" outlineLevel="0" collapsed="false">
      <c r="A1445" s="199" t="n">
        <v>36985</v>
      </c>
      <c r="B1445" s="192" t="n">
        <v>36985</v>
      </c>
      <c r="C1445" s="308" t="n">
        <f aca="false">IF(B1445&lt;&gt;"",MONTH(B1445),0)</f>
        <v>4</v>
      </c>
      <c r="D1445" s="3" t="n">
        <f aca="false">VLOOKUP($B1445,data!$A$6:$M$15000,6)</f>
        <v>295000</v>
      </c>
    </row>
    <row r="1446" customFormat="false" ht="11.25" hidden="false" customHeight="false" outlineLevel="0" collapsed="false">
      <c r="A1446" s="199" t="n">
        <v>36986</v>
      </c>
      <c r="B1446" s="192" t="n">
        <v>36986</v>
      </c>
      <c r="C1446" s="308" t="n">
        <f aca="false">IF(B1446&lt;&gt;"",MONTH(B1446),0)</f>
        <v>4</v>
      </c>
      <c r="D1446" s="3" t="n">
        <f aca="false">VLOOKUP($B1446,data!$A$6:$M$15000,6)</f>
        <v>264000</v>
      </c>
    </row>
    <row r="1447" customFormat="false" ht="11.25" hidden="false" customHeight="false" outlineLevel="0" collapsed="false">
      <c r="A1447" s="199" t="n">
        <v>36987</v>
      </c>
      <c r="B1447" s="192" t="n">
        <v>36987</v>
      </c>
      <c r="C1447" s="308" t="n">
        <f aca="false">IF(B1447&lt;&gt;"",MONTH(B1447),0)</f>
        <v>4</v>
      </c>
      <c r="D1447" s="3" t="str">
        <f aca="false">VLOOKUP($B1447,data!$A$6:$M$15000,6)</f>
        <v>N/A</v>
      </c>
    </row>
    <row r="1448" customFormat="false" ht="11.25" hidden="false" customHeight="false" outlineLevel="0" collapsed="false">
      <c r="A1448" s="199" t="n">
        <v>36988</v>
      </c>
      <c r="B1448" s="192" t="n">
        <v>36988</v>
      </c>
      <c r="C1448" s="308" t="n">
        <f aca="false">IF(B1448&lt;&gt;"",MONTH(B1448),0)</f>
        <v>4</v>
      </c>
      <c r="D1448" s="3" t="str">
        <f aca="false">VLOOKUP($B1448,data!$A$6:$M$15000,6)</f>
        <v>N/A</v>
      </c>
    </row>
    <row r="1449" customFormat="false" ht="11.25" hidden="false" customHeight="false" outlineLevel="0" collapsed="false">
      <c r="A1449" s="199" t="n">
        <v>36989</v>
      </c>
      <c r="B1449" s="192" t="n">
        <v>36989</v>
      </c>
      <c r="C1449" s="308" t="n">
        <f aca="false">IF(B1449&lt;&gt;"",MONTH(B1449),0)</f>
        <v>4</v>
      </c>
      <c r="D1449" s="3" t="str">
        <f aca="false">VLOOKUP($B1449,data!$A$6:$M$15000,6)</f>
        <v>N/A</v>
      </c>
    </row>
    <row r="1450" customFormat="false" ht="11.25" hidden="false" customHeight="false" outlineLevel="0" collapsed="false">
      <c r="A1450" s="199" t="n">
        <v>36990</v>
      </c>
      <c r="B1450" s="192" t="n">
        <v>36990</v>
      </c>
      <c r="C1450" s="308" t="n">
        <f aca="false">IF(B1450&lt;&gt;"",MONTH(B1450),0)</f>
        <v>4</v>
      </c>
      <c r="D1450" s="3" t="str">
        <f aca="false">VLOOKUP($B1450,data!$A$6:$M$15000,6)</f>
        <v>N/A</v>
      </c>
    </row>
    <row r="1451" customFormat="false" ht="11.25" hidden="false" customHeight="false" outlineLevel="0" collapsed="false">
      <c r="A1451" s="199" t="n">
        <v>36991</v>
      </c>
      <c r="B1451" s="192" t="n">
        <v>36991</v>
      </c>
      <c r="C1451" s="308" t="n">
        <f aca="false">IF(B1451&lt;&gt;"",MONTH(B1451),0)</f>
        <v>4</v>
      </c>
      <c r="D1451" s="3" t="str">
        <f aca="false">VLOOKUP($B1451,data!$A$6:$M$15000,6)</f>
        <v>N/A</v>
      </c>
    </row>
    <row r="1452" customFormat="false" ht="11.25" hidden="false" customHeight="false" outlineLevel="0" collapsed="false">
      <c r="A1452" s="199" t="n">
        <v>36992</v>
      </c>
      <c r="B1452" s="192" t="n">
        <v>36992</v>
      </c>
      <c r="C1452" s="308" t="n">
        <f aca="false">IF(B1452&lt;&gt;"",MONTH(B1452),0)</f>
        <v>4</v>
      </c>
      <c r="D1452" s="3" t="str">
        <f aca="false">VLOOKUP($B1452,data!$A$6:$M$15000,6)</f>
        <v>N/A</v>
      </c>
    </row>
    <row r="1453" customFormat="false" ht="11.25" hidden="false" customHeight="false" outlineLevel="0" collapsed="false">
      <c r="A1453" s="199" t="n">
        <v>36993</v>
      </c>
      <c r="B1453" s="192" t="n">
        <v>36993</v>
      </c>
      <c r="C1453" s="308" t="n">
        <f aca="false">IF(B1453&lt;&gt;"",MONTH(B1453),0)</f>
        <v>4</v>
      </c>
      <c r="D1453" s="3" t="str">
        <f aca="false">VLOOKUP($B1453,data!$A$6:$M$15000,6)</f>
        <v>N/A</v>
      </c>
    </row>
    <row r="1454" customFormat="false" ht="11.25" hidden="false" customHeight="false" outlineLevel="0" collapsed="false">
      <c r="A1454" s="199" t="n">
        <v>36994</v>
      </c>
      <c r="B1454" s="192" t="n">
        <v>36994</v>
      </c>
      <c r="C1454" s="308" t="n">
        <f aca="false">IF(B1454&lt;&gt;"",MONTH(B1454),0)</f>
        <v>4</v>
      </c>
      <c r="D1454" s="3" t="str">
        <f aca="false">VLOOKUP($B1454,data!$A$6:$M$15000,6)</f>
        <v>N/A</v>
      </c>
    </row>
    <row r="1455" customFormat="false" ht="11.25" hidden="false" customHeight="false" outlineLevel="0" collapsed="false">
      <c r="A1455" s="199" t="n">
        <v>36995</v>
      </c>
      <c r="B1455" s="192" t="n">
        <v>36995</v>
      </c>
      <c r="C1455" s="308" t="n">
        <f aca="false">IF(B1455&lt;&gt;"",MONTH(B1455),0)</f>
        <v>4</v>
      </c>
      <c r="D1455" s="3" t="str">
        <f aca="false">VLOOKUP($B1455,data!$A$6:$M$15000,6)</f>
        <v>N/A</v>
      </c>
    </row>
    <row r="1456" customFormat="false" ht="11.25" hidden="false" customHeight="false" outlineLevel="0" collapsed="false">
      <c r="A1456" s="199" t="n">
        <v>36996</v>
      </c>
      <c r="B1456" s="192" t="n">
        <v>36996</v>
      </c>
      <c r="C1456" s="308" t="n">
        <f aca="false">IF(B1456&lt;&gt;"",MONTH(B1456),0)</f>
        <v>4</v>
      </c>
      <c r="D1456" s="3" t="str">
        <f aca="false">VLOOKUP($B1456,data!$A$6:$M$15000,6)</f>
        <v>N/A</v>
      </c>
    </row>
    <row r="1457" customFormat="false" ht="11.25" hidden="false" customHeight="false" outlineLevel="0" collapsed="false">
      <c r="A1457" s="199" t="n">
        <v>36997</v>
      </c>
      <c r="B1457" s="192" t="n">
        <v>36997</v>
      </c>
      <c r="C1457" s="308" t="n">
        <f aca="false">IF(B1457&lt;&gt;"",MONTH(B1457),0)</f>
        <v>4</v>
      </c>
      <c r="D1457" s="3" t="str">
        <f aca="false">VLOOKUP($B1457,data!$A$6:$M$15000,6)</f>
        <v>N/A</v>
      </c>
    </row>
    <row r="1458" customFormat="false" ht="11.25" hidden="false" customHeight="false" outlineLevel="0" collapsed="false">
      <c r="A1458" s="199" t="n">
        <v>36998</v>
      </c>
      <c r="B1458" s="192" t="n">
        <v>36998</v>
      </c>
      <c r="C1458" s="308" t="n">
        <f aca="false">IF(B1458&lt;&gt;"",MONTH(B1458),0)</f>
        <v>4</v>
      </c>
      <c r="D1458" s="3" t="str">
        <f aca="false">VLOOKUP($B1458,data!$A$6:$M$15000,6)</f>
        <v>N/A</v>
      </c>
    </row>
    <row r="1459" customFormat="false" ht="11.25" hidden="false" customHeight="false" outlineLevel="0" collapsed="false">
      <c r="A1459" s="199" t="n">
        <v>36999</v>
      </c>
      <c r="B1459" s="192" t="n">
        <v>36999</v>
      </c>
      <c r="C1459" s="308" t="n">
        <f aca="false">IF(B1459&lt;&gt;"",MONTH(B1459),0)</f>
        <v>4</v>
      </c>
      <c r="D1459" s="3" t="str">
        <f aca="false">VLOOKUP($B1459,data!$A$6:$M$15000,6)</f>
        <v>N/A</v>
      </c>
    </row>
    <row r="1460" customFormat="false" ht="11.25" hidden="false" customHeight="false" outlineLevel="0" collapsed="false">
      <c r="A1460" s="199" t="n">
        <v>37000</v>
      </c>
      <c r="B1460" s="192" t="n">
        <v>37000</v>
      </c>
      <c r="C1460" s="308" t="n">
        <f aca="false">IF(B1460&lt;&gt;"",MONTH(B1460),0)</f>
        <v>4</v>
      </c>
      <c r="D1460" s="3" t="str">
        <f aca="false">VLOOKUP($B1460,data!$A$6:$M$15000,6)</f>
        <v>N/A</v>
      </c>
    </row>
    <row r="1461" customFormat="false" ht="11.25" hidden="false" customHeight="false" outlineLevel="0" collapsed="false">
      <c r="A1461" s="199" t="n">
        <v>37001</v>
      </c>
      <c r="B1461" s="192" t="n">
        <v>37001</v>
      </c>
      <c r="C1461" s="308" t="n">
        <f aca="false">IF(B1461&lt;&gt;"",MONTH(B1461),0)</f>
        <v>4</v>
      </c>
      <c r="D1461" s="3" t="str">
        <f aca="false">VLOOKUP($B1461,data!$A$6:$M$15000,6)</f>
        <v>N/A</v>
      </c>
    </row>
    <row r="1462" customFormat="false" ht="11.25" hidden="false" customHeight="false" outlineLevel="0" collapsed="false">
      <c r="A1462" s="199" t="n">
        <v>37002</v>
      </c>
      <c r="B1462" s="192" t="n">
        <v>37002</v>
      </c>
      <c r="C1462" s="308" t="n">
        <f aca="false">IF(B1462&lt;&gt;"",MONTH(B1462),0)</f>
        <v>4</v>
      </c>
      <c r="D1462" s="3" t="str">
        <f aca="false">VLOOKUP($B1462,data!$A$6:$M$15000,6)</f>
        <v>N/A</v>
      </c>
    </row>
    <row r="1463" customFormat="false" ht="11.25" hidden="false" customHeight="false" outlineLevel="0" collapsed="false">
      <c r="A1463" s="199" t="n">
        <v>37003</v>
      </c>
      <c r="B1463" s="192" t="n">
        <v>37003</v>
      </c>
      <c r="C1463" s="308" t="n">
        <f aca="false">IF(B1463&lt;&gt;"",MONTH(B1463),0)</f>
        <v>4</v>
      </c>
      <c r="D1463" s="3" t="str">
        <f aca="false">VLOOKUP($B1463,data!$A$6:$M$15000,6)</f>
        <v>N/A</v>
      </c>
    </row>
    <row r="1464" customFormat="false" ht="11.25" hidden="false" customHeight="false" outlineLevel="0" collapsed="false">
      <c r="A1464" s="199" t="n">
        <v>37004</v>
      </c>
      <c r="B1464" s="192" t="n">
        <v>37004</v>
      </c>
      <c r="C1464" s="308" t="n">
        <f aca="false">IF(B1464&lt;&gt;"",MONTH(B1464),0)</f>
        <v>4</v>
      </c>
      <c r="D1464" s="3" t="str">
        <f aca="false">VLOOKUP($B1464,data!$A$6:$M$15000,6)</f>
        <v>N/A</v>
      </c>
    </row>
    <row r="1465" customFormat="false" ht="11.25" hidden="false" customHeight="false" outlineLevel="0" collapsed="false">
      <c r="A1465" s="199" t="n">
        <v>37005</v>
      </c>
      <c r="B1465" s="192" t="n">
        <v>37005</v>
      </c>
      <c r="C1465" s="308" t="n">
        <f aca="false">IF(B1465&lt;&gt;"",MONTH(B1465),0)</f>
        <v>4</v>
      </c>
      <c r="D1465" s="3" t="str">
        <f aca="false">VLOOKUP($B1465,data!$A$6:$M$15000,6)</f>
        <v>N/A</v>
      </c>
    </row>
    <row r="1466" customFormat="false" ht="11.25" hidden="false" customHeight="false" outlineLevel="0" collapsed="false">
      <c r="A1466" s="199" t="n">
        <v>37006</v>
      </c>
      <c r="B1466" s="192" t="n">
        <v>37006</v>
      </c>
      <c r="C1466" s="308" t="n">
        <f aca="false">IF(B1466&lt;&gt;"",MONTH(B1466),0)</f>
        <v>4</v>
      </c>
      <c r="D1466" s="3" t="str">
        <f aca="false">VLOOKUP($B1466,data!$A$6:$M$15000,6)</f>
        <v>N/A</v>
      </c>
    </row>
    <row r="1467" customFormat="false" ht="11.25" hidden="false" customHeight="false" outlineLevel="0" collapsed="false">
      <c r="A1467" s="199" t="n">
        <v>37007</v>
      </c>
      <c r="B1467" s="192" t="n">
        <v>37007</v>
      </c>
      <c r="C1467" s="308" t="n">
        <f aca="false">IF(B1467&lt;&gt;"",MONTH(B1467),0)</f>
        <v>4</v>
      </c>
      <c r="D1467" s="3" t="str">
        <f aca="false">VLOOKUP($B1467,data!$A$6:$M$15000,6)</f>
        <v>N/A</v>
      </c>
    </row>
    <row r="1468" customFormat="false" ht="11.25" hidden="false" customHeight="false" outlineLevel="0" collapsed="false">
      <c r="A1468" s="199" t="n">
        <v>37008</v>
      </c>
      <c r="B1468" s="192" t="n">
        <v>37008</v>
      </c>
      <c r="C1468" s="308" t="n">
        <f aca="false">IF(B1468&lt;&gt;"",MONTH(B1468),0)</f>
        <v>4</v>
      </c>
      <c r="D1468" s="3" t="str">
        <f aca="false">VLOOKUP($B1468,data!$A$6:$M$15000,6)</f>
        <v>N/A</v>
      </c>
    </row>
    <row r="1469" customFormat="false" ht="11.25" hidden="false" customHeight="false" outlineLevel="0" collapsed="false">
      <c r="A1469" s="199" t="n">
        <v>37009</v>
      </c>
      <c r="B1469" s="192" t="n">
        <v>37009</v>
      </c>
      <c r="C1469" s="308" t="n">
        <f aca="false">IF(B1469&lt;&gt;"",MONTH(B1469),0)</f>
        <v>4</v>
      </c>
      <c r="D1469" s="3" t="str">
        <f aca="false">VLOOKUP($B1469,data!$A$6:$M$15000,6)</f>
        <v>N/A</v>
      </c>
    </row>
    <row r="1470" customFormat="false" ht="11.25" hidden="false" customHeight="false" outlineLevel="0" collapsed="false">
      <c r="A1470" s="199" t="n">
        <v>37010</v>
      </c>
      <c r="B1470" s="192" t="n">
        <v>37010</v>
      </c>
      <c r="C1470" s="308" t="n">
        <f aca="false">IF(B1470&lt;&gt;"",MONTH(B1470),0)</f>
        <v>4</v>
      </c>
      <c r="D1470" s="3" t="str">
        <f aca="false">VLOOKUP($B1470,data!$A$6:$M$15000,6)</f>
        <v>N/A</v>
      </c>
    </row>
    <row r="1471" customFormat="false" ht="11.25" hidden="false" customHeight="false" outlineLevel="0" collapsed="false">
      <c r="A1471" s="199" t="n">
        <v>37011</v>
      </c>
      <c r="B1471" s="192" t="n">
        <v>37011</v>
      </c>
      <c r="C1471" s="308" t="n">
        <f aca="false">IF(B1471&lt;&gt;"",MONTH(B1471),0)</f>
        <v>4</v>
      </c>
      <c r="D1471" s="3" t="str">
        <f aca="false">VLOOKUP($B1471,data!$A$6:$M$15000,6)</f>
        <v>N/A</v>
      </c>
    </row>
    <row r="1472" customFormat="false" ht="11.25" hidden="false" customHeight="false" outlineLevel="0" collapsed="false">
      <c r="A1472" s="199" t="n">
        <v>37012</v>
      </c>
      <c r="B1472" s="192" t="n">
        <v>37012</v>
      </c>
      <c r="C1472" s="308" t="n">
        <f aca="false">IF(B1472&lt;&gt;"",MONTH(B1472),0)</f>
        <v>5</v>
      </c>
      <c r="D1472" s="3" t="str">
        <f aca="false">VLOOKUP($B1472,data!$A$6:$M$15000,6)</f>
        <v>N/A</v>
      </c>
    </row>
    <row r="1473" customFormat="false" ht="11.25" hidden="false" customHeight="false" outlineLevel="0" collapsed="false">
      <c r="A1473" s="199" t="n">
        <v>37013</v>
      </c>
      <c r="B1473" s="192" t="n">
        <v>37013</v>
      </c>
      <c r="C1473" s="308" t="n">
        <f aca="false">IF(B1473&lt;&gt;"",MONTH(B1473),0)</f>
        <v>5</v>
      </c>
      <c r="D1473" s="3" t="str">
        <f aca="false">VLOOKUP($B1473,data!$A$6:$M$15000,6)</f>
        <v>N/A</v>
      </c>
    </row>
    <row r="1474" customFormat="false" ht="11.25" hidden="false" customHeight="false" outlineLevel="0" collapsed="false">
      <c r="A1474" s="199" t="n">
        <v>37014</v>
      </c>
      <c r="B1474" s="192" t="n">
        <v>37014</v>
      </c>
      <c r="C1474" s="308" t="n">
        <f aca="false">IF(B1474&lt;&gt;"",MONTH(B1474),0)</f>
        <v>5</v>
      </c>
      <c r="D1474" s="3" t="str">
        <f aca="false">VLOOKUP($B1474,data!$A$6:$M$15000,6)</f>
        <v>N/A</v>
      </c>
    </row>
    <row r="1475" customFormat="false" ht="11.25" hidden="false" customHeight="false" outlineLevel="0" collapsed="false">
      <c r="A1475" s="199" t="n">
        <v>37015</v>
      </c>
      <c r="B1475" s="192" t="n">
        <v>37015</v>
      </c>
      <c r="C1475" s="308" t="n">
        <f aca="false">IF(B1475&lt;&gt;"",MONTH(B1475),0)</f>
        <v>5</v>
      </c>
      <c r="D1475" s="3" t="str">
        <f aca="false">VLOOKUP($B1475,data!$A$6:$M$15000,6)</f>
        <v>N/A</v>
      </c>
    </row>
    <row r="1476" customFormat="false" ht="11.25" hidden="false" customHeight="false" outlineLevel="0" collapsed="false">
      <c r="A1476" s="199" t="n">
        <v>37016</v>
      </c>
      <c r="B1476" s="192" t="n">
        <v>37016</v>
      </c>
      <c r="C1476" s="308" t="n">
        <f aca="false">IF(B1476&lt;&gt;"",MONTH(B1476),0)</f>
        <v>5</v>
      </c>
      <c r="D1476" s="3" t="str">
        <f aca="false">VLOOKUP($B1476,data!$A$6:$M$15000,6)</f>
        <v>N/A</v>
      </c>
    </row>
    <row r="1477" customFormat="false" ht="11.25" hidden="false" customHeight="false" outlineLevel="0" collapsed="false">
      <c r="A1477" s="199" t="n">
        <v>37017</v>
      </c>
      <c r="B1477" s="192" t="n">
        <v>37017</v>
      </c>
      <c r="C1477" s="308" t="n">
        <f aca="false">IF(B1477&lt;&gt;"",MONTH(B1477),0)</f>
        <v>5</v>
      </c>
      <c r="D1477" s="3" t="str">
        <f aca="false">VLOOKUP($B1477,data!$A$6:$M$15000,6)</f>
        <v>N/A</v>
      </c>
    </row>
    <row r="1478" customFormat="false" ht="11.25" hidden="false" customHeight="false" outlineLevel="0" collapsed="false">
      <c r="A1478" s="199" t="n">
        <v>37018</v>
      </c>
      <c r="B1478" s="192" t="n">
        <v>37018</v>
      </c>
      <c r="C1478" s="308" t="n">
        <f aca="false">IF(B1478&lt;&gt;"",MONTH(B1478),0)</f>
        <v>5</v>
      </c>
      <c r="D1478" s="3" t="str">
        <f aca="false">VLOOKUP($B1478,data!$A$6:$M$15000,6)</f>
        <v>N/A</v>
      </c>
    </row>
    <row r="1479" customFormat="false" ht="11.25" hidden="false" customHeight="false" outlineLevel="0" collapsed="false">
      <c r="A1479" s="199" t="n">
        <v>37019</v>
      </c>
      <c r="B1479" s="192" t="n">
        <v>37019</v>
      </c>
      <c r="C1479" s="308" t="n">
        <f aca="false">IF(B1479&lt;&gt;"",MONTH(B1479),0)</f>
        <v>5</v>
      </c>
      <c r="D1479" s="3" t="str">
        <f aca="false">VLOOKUP($B1479,data!$A$6:$M$15000,6)</f>
        <v>N/A</v>
      </c>
    </row>
    <row r="1480" customFormat="false" ht="11.25" hidden="false" customHeight="false" outlineLevel="0" collapsed="false">
      <c r="A1480" s="199" t="n">
        <v>37020</v>
      </c>
      <c r="B1480" s="192" t="n">
        <v>37020</v>
      </c>
      <c r="C1480" s="308" t="n">
        <f aca="false">IF(B1480&lt;&gt;"",MONTH(B1480),0)</f>
        <v>5</v>
      </c>
      <c r="D1480" s="3" t="str">
        <f aca="false">VLOOKUP($B1480,data!$A$6:$M$15000,6)</f>
        <v>N/A</v>
      </c>
    </row>
    <row r="1481" customFormat="false" ht="11.25" hidden="false" customHeight="false" outlineLevel="0" collapsed="false">
      <c r="A1481" s="199" t="n">
        <v>37021</v>
      </c>
      <c r="B1481" s="192" t="n">
        <v>37021</v>
      </c>
      <c r="C1481" s="308" t="n">
        <f aca="false">IF(B1481&lt;&gt;"",MONTH(B1481),0)</f>
        <v>5</v>
      </c>
      <c r="D1481" s="3" t="str">
        <f aca="false">VLOOKUP($B1481,data!$A$6:$M$15000,6)</f>
        <v>N/A</v>
      </c>
    </row>
    <row r="1482" customFormat="false" ht="11.25" hidden="false" customHeight="false" outlineLevel="0" collapsed="false">
      <c r="A1482" s="199" t="n">
        <v>37022</v>
      </c>
      <c r="B1482" s="192" t="n">
        <v>37022</v>
      </c>
      <c r="C1482" s="308" t="n">
        <f aca="false">IF(B1482&lt;&gt;"",MONTH(B1482),0)</f>
        <v>5</v>
      </c>
      <c r="D1482" s="3" t="str">
        <f aca="false">VLOOKUP($B1482,data!$A$6:$M$15000,6)</f>
        <v>N/A</v>
      </c>
    </row>
    <row r="1483" customFormat="false" ht="11.25" hidden="false" customHeight="false" outlineLevel="0" collapsed="false">
      <c r="A1483" s="199" t="n">
        <v>37023</v>
      </c>
      <c r="B1483" s="192" t="n">
        <v>37023</v>
      </c>
      <c r="C1483" s="308" t="n">
        <f aca="false">IF(B1483&lt;&gt;"",MONTH(B1483),0)</f>
        <v>5</v>
      </c>
      <c r="D1483" s="3" t="str">
        <f aca="false">VLOOKUP($B1483,data!$A$6:$M$15000,6)</f>
        <v>N/A</v>
      </c>
    </row>
    <row r="1484" customFormat="false" ht="11.25" hidden="false" customHeight="false" outlineLevel="0" collapsed="false">
      <c r="A1484" s="199" t="n">
        <v>37024</v>
      </c>
      <c r="B1484" s="192" t="n">
        <v>37024</v>
      </c>
      <c r="C1484" s="308" t="n">
        <f aca="false">IF(B1484&lt;&gt;"",MONTH(B1484),0)</f>
        <v>5</v>
      </c>
      <c r="D1484" s="3" t="str">
        <f aca="false">VLOOKUP($B1484,data!$A$6:$M$15000,6)</f>
        <v>N/A</v>
      </c>
    </row>
    <row r="1485" customFormat="false" ht="11.25" hidden="false" customHeight="false" outlineLevel="0" collapsed="false">
      <c r="A1485" s="199" t="n">
        <v>37025</v>
      </c>
      <c r="B1485" s="192" t="n">
        <v>37025</v>
      </c>
      <c r="C1485" s="308" t="n">
        <f aca="false">IF(B1485&lt;&gt;"",MONTH(B1485),0)</f>
        <v>5</v>
      </c>
      <c r="D1485" s="3" t="str">
        <f aca="false">VLOOKUP($B1485,data!$A$6:$M$15000,6)</f>
        <v>N/A</v>
      </c>
    </row>
    <row r="1486" customFormat="false" ht="11.25" hidden="false" customHeight="false" outlineLevel="0" collapsed="false">
      <c r="A1486" s="199" t="n">
        <v>37026</v>
      </c>
      <c r="B1486" s="192" t="n">
        <v>37026</v>
      </c>
      <c r="C1486" s="308" t="n">
        <f aca="false">IF(B1486&lt;&gt;"",MONTH(B1486),0)</f>
        <v>5</v>
      </c>
      <c r="D1486" s="3" t="str">
        <f aca="false">VLOOKUP($B1486,data!$A$6:$M$15000,6)</f>
        <v>N/A</v>
      </c>
    </row>
    <row r="1487" customFormat="false" ht="11.25" hidden="false" customHeight="false" outlineLevel="0" collapsed="false">
      <c r="A1487" s="199" t="n">
        <v>37027</v>
      </c>
      <c r="B1487" s="192" t="n">
        <v>37027</v>
      </c>
      <c r="C1487" s="308" t="n">
        <f aca="false">IF(B1487&lt;&gt;"",MONTH(B1487),0)</f>
        <v>5</v>
      </c>
      <c r="D1487" s="3" t="str">
        <f aca="false">VLOOKUP($B1487,data!$A$6:$M$15000,6)</f>
        <v>N/A</v>
      </c>
    </row>
    <row r="1488" customFormat="false" ht="11.25" hidden="false" customHeight="false" outlineLevel="0" collapsed="false">
      <c r="A1488" s="199" t="n">
        <v>37028</v>
      </c>
      <c r="B1488" s="192" t="n">
        <v>37028</v>
      </c>
      <c r="C1488" s="308" t="n">
        <f aca="false">IF(B1488&lt;&gt;"",MONTH(B1488),0)</f>
        <v>5</v>
      </c>
      <c r="D1488" s="3" t="str">
        <f aca="false">VLOOKUP($B1488,data!$A$6:$M$15000,6)</f>
        <v>N/A</v>
      </c>
    </row>
    <row r="1489" customFormat="false" ht="11.25" hidden="false" customHeight="false" outlineLevel="0" collapsed="false">
      <c r="A1489" s="199" t="n">
        <v>37029</v>
      </c>
      <c r="B1489" s="192" t="n">
        <v>37029</v>
      </c>
      <c r="C1489" s="308" t="n">
        <f aca="false">IF(B1489&lt;&gt;"",MONTH(B1489),0)</f>
        <v>5</v>
      </c>
      <c r="D1489" s="3" t="str">
        <f aca="false">VLOOKUP($B1489,data!$A$6:$M$15000,6)</f>
        <v>N/A</v>
      </c>
    </row>
    <row r="1490" customFormat="false" ht="11.25" hidden="false" customHeight="false" outlineLevel="0" collapsed="false">
      <c r="A1490" s="199" t="n">
        <v>37030</v>
      </c>
      <c r="B1490" s="192" t="n">
        <v>37030</v>
      </c>
      <c r="C1490" s="308" t="n">
        <f aca="false">IF(B1490&lt;&gt;"",MONTH(B1490),0)</f>
        <v>5</v>
      </c>
      <c r="D1490" s="3" t="str">
        <f aca="false">VLOOKUP($B1490,data!$A$6:$M$15000,6)</f>
        <v>N/A</v>
      </c>
    </row>
    <row r="1491" customFormat="false" ht="11.25" hidden="false" customHeight="false" outlineLevel="0" collapsed="false">
      <c r="A1491" s="199" t="n">
        <v>37031</v>
      </c>
      <c r="B1491" s="192" t="n">
        <v>37031</v>
      </c>
      <c r="C1491" s="308" t="n">
        <f aca="false">IF(B1491&lt;&gt;"",MONTH(B1491),0)</f>
        <v>5</v>
      </c>
      <c r="D1491" s="3" t="str">
        <f aca="false">VLOOKUP($B1491,data!$A$6:$M$15000,6)</f>
        <v>N/A</v>
      </c>
    </row>
    <row r="1492" customFormat="false" ht="11.25" hidden="false" customHeight="false" outlineLevel="0" collapsed="false">
      <c r="A1492" s="199" t="n">
        <v>37032</v>
      </c>
      <c r="B1492" s="192" t="n">
        <v>37032</v>
      </c>
      <c r="C1492" s="308" t="n">
        <f aca="false">IF(B1492&lt;&gt;"",MONTH(B1492),0)</f>
        <v>5</v>
      </c>
      <c r="D1492" s="3" t="str">
        <f aca="false">VLOOKUP($B1492,data!$A$6:$M$15000,6)</f>
        <v>N/A</v>
      </c>
    </row>
    <row r="1493" customFormat="false" ht="11.25" hidden="false" customHeight="false" outlineLevel="0" collapsed="false">
      <c r="A1493" s="199" t="n">
        <v>37033</v>
      </c>
      <c r="B1493" s="192" t="n">
        <v>37033</v>
      </c>
      <c r="C1493" s="308" t="n">
        <f aca="false">IF(B1493&lt;&gt;"",MONTH(B1493),0)</f>
        <v>5</v>
      </c>
      <c r="D1493" s="3" t="str">
        <f aca="false">VLOOKUP($B1493,data!$A$6:$M$15000,6)</f>
        <v>N/A</v>
      </c>
    </row>
    <row r="1494" customFormat="false" ht="11.25" hidden="false" customHeight="false" outlineLevel="0" collapsed="false">
      <c r="A1494" s="199" t="n">
        <v>37034</v>
      </c>
      <c r="B1494" s="192" t="n">
        <v>37034</v>
      </c>
      <c r="C1494" s="308" t="n">
        <f aca="false">IF(B1494&lt;&gt;"",MONTH(B1494),0)</f>
        <v>5</v>
      </c>
      <c r="D1494" s="3" t="str">
        <f aca="false">VLOOKUP($B1494,data!$A$6:$M$15000,6)</f>
        <v>N/A</v>
      </c>
    </row>
    <row r="1495" customFormat="false" ht="11.25" hidden="false" customHeight="false" outlineLevel="0" collapsed="false">
      <c r="A1495" s="199" t="n">
        <v>37035</v>
      </c>
      <c r="B1495" s="192" t="n">
        <v>37035</v>
      </c>
      <c r="C1495" s="308" t="n">
        <f aca="false">IF(B1495&lt;&gt;"",MONTH(B1495),0)</f>
        <v>5</v>
      </c>
      <c r="D1495" s="3" t="str">
        <f aca="false">VLOOKUP($B1495,data!$A$6:$M$15000,6)</f>
        <v>N/A</v>
      </c>
    </row>
    <row r="1496" customFormat="false" ht="11.25" hidden="false" customHeight="false" outlineLevel="0" collapsed="false">
      <c r="A1496" s="199" t="n">
        <v>37036</v>
      </c>
      <c r="B1496" s="192" t="n">
        <v>37036</v>
      </c>
      <c r="C1496" s="308" t="n">
        <f aca="false">IF(B1496&lt;&gt;"",MONTH(B1496),0)</f>
        <v>5</v>
      </c>
      <c r="D1496" s="3" t="str">
        <f aca="false">VLOOKUP($B1496,data!$A$6:$M$15000,6)</f>
        <v>N/A</v>
      </c>
    </row>
    <row r="1497" customFormat="false" ht="11.25" hidden="false" customHeight="false" outlineLevel="0" collapsed="false">
      <c r="A1497" s="199" t="n">
        <v>37037</v>
      </c>
      <c r="B1497" s="192" t="n">
        <v>37037</v>
      </c>
      <c r="C1497" s="308" t="n">
        <f aca="false">IF(B1497&lt;&gt;"",MONTH(B1497),0)</f>
        <v>5</v>
      </c>
      <c r="D1497" s="3" t="str">
        <f aca="false">VLOOKUP($B1497,data!$A$6:$M$15000,6)</f>
        <v>N/A</v>
      </c>
    </row>
    <row r="1498" customFormat="false" ht="11.25" hidden="false" customHeight="false" outlineLevel="0" collapsed="false">
      <c r="A1498" s="199" t="n">
        <v>37038</v>
      </c>
      <c r="B1498" s="192" t="n">
        <v>37038</v>
      </c>
      <c r="C1498" s="308" t="n">
        <f aca="false">IF(B1498&lt;&gt;"",MONTH(B1498),0)</f>
        <v>5</v>
      </c>
      <c r="D1498" s="3" t="str">
        <f aca="false">VLOOKUP($B1498,data!$A$6:$M$15000,6)</f>
        <v>N/A</v>
      </c>
    </row>
    <row r="1499" customFormat="false" ht="11.25" hidden="false" customHeight="false" outlineLevel="0" collapsed="false">
      <c r="A1499" s="199" t="n">
        <v>37039</v>
      </c>
      <c r="B1499" s="192" t="n">
        <v>37039</v>
      </c>
      <c r="C1499" s="308" t="n">
        <f aca="false">IF(B1499&lt;&gt;"",MONTH(B1499),0)</f>
        <v>5</v>
      </c>
      <c r="D1499" s="3" t="str">
        <f aca="false">VLOOKUP($B1499,data!$A$6:$M$15000,6)</f>
        <v>N/A</v>
      </c>
    </row>
    <row r="1500" customFormat="false" ht="11.25" hidden="false" customHeight="false" outlineLevel="0" collapsed="false">
      <c r="A1500" s="199" t="n">
        <v>37040</v>
      </c>
      <c r="B1500" s="192" t="n">
        <v>37040</v>
      </c>
      <c r="C1500" s="308" t="n">
        <f aca="false">IF(B1500&lt;&gt;"",MONTH(B1500),0)</f>
        <v>5</v>
      </c>
      <c r="D1500" s="3" t="str">
        <f aca="false">VLOOKUP($B1500,data!$A$6:$M$15000,6)</f>
        <v>N/A</v>
      </c>
    </row>
    <row r="1501" customFormat="false" ht="11.25" hidden="false" customHeight="false" outlineLevel="0" collapsed="false">
      <c r="A1501" s="199" t="n">
        <v>37041</v>
      </c>
      <c r="B1501" s="192" t="n">
        <v>37041</v>
      </c>
      <c r="C1501" s="308" t="n">
        <f aca="false">IF(B1501&lt;&gt;"",MONTH(B1501),0)</f>
        <v>5</v>
      </c>
      <c r="D1501" s="3" t="str">
        <f aca="false">VLOOKUP($B1501,data!$A$6:$M$15000,6)</f>
        <v>N/A</v>
      </c>
    </row>
    <row r="1502" customFormat="false" ht="11.25" hidden="false" customHeight="false" outlineLevel="0" collapsed="false">
      <c r="A1502" s="199" t="n">
        <v>37042</v>
      </c>
      <c r="B1502" s="192" t="n">
        <v>37042</v>
      </c>
      <c r="C1502" s="308" t="n">
        <f aca="false">IF(B1502&lt;&gt;"",MONTH(B1502),0)</f>
        <v>5</v>
      </c>
      <c r="D1502" s="3" t="str">
        <f aca="false">VLOOKUP($B1502,data!$A$6:$M$15000,6)</f>
        <v>N/A</v>
      </c>
    </row>
    <row r="1503" customFormat="false" ht="11.25" hidden="false" customHeight="false" outlineLevel="0" collapsed="false">
      <c r="A1503" s="199" t="n">
        <v>37043</v>
      </c>
      <c r="B1503" s="192" t="n">
        <v>37043</v>
      </c>
      <c r="C1503" s="308" t="n">
        <f aca="false">IF(B1503&lt;&gt;"",MONTH(B1503),0)</f>
        <v>6</v>
      </c>
      <c r="D1503" s="3" t="str">
        <f aca="false">VLOOKUP($B1503,data!$A$6:$M$15000,6)</f>
        <v>N/A</v>
      </c>
    </row>
    <row r="1504" customFormat="false" ht="11.25" hidden="false" customHeight="false" outlineLevel="0" collapsed="false">
      <c r="A1504" s="199" t="n">
        <v>37044</v>
      </c>
      <c r="B1504" s="192" t="n">
        <v>37044</v>
      </c>
      <c r="C1504" s="308" t="n">
        <f aca="false">IF(B1504&lt;&gt;"",MONTH(B1504),0)</f>
        <v>6</v>
      </c>
      <c r="D1504" s="3" t="str">
        <f aca="false">VLOOKUP($B1504,data!$A$6:$M$15000,6)</f>
        <v>N/A</v>
      </c>
    </row>
    <row r="1505" customFormat="false" ht="11.25" hidden="false" customHeight="false" outlineLevel="0" collapsed="false">
      <c r="A1505" s="199" t="n">
        <v>37045</v>
      </c>
      <c r="B1505" s="192" t="n">
        <v>37045</v>
      </c>
      <c r="C1505" s="308" t="n">
        <f aca="false">IF(B1505&lt;&gt;"",MONTH(B1505),0)</f>
        <v>6</v>
      </c>
      <c r="D1505" s="3" t="str">
        <f aca="false">VLOOKUP($B1505,data!$A$6:$M$15000,6)</f>
        <v>N/A</v>
      </c>
    </row>
    <row r="1506" customFormat="false" ht="11.25" hidden="false" customHeight="false" outlineLevel="0" collapsed="false">
      <c r="A1506" s="199" t="n">
        <v>37046</v>
      </c>
      <c r="B1506" s="192" t="n">
        <v>37046</v>
      </c>
      <c r="C1506" s="308" t="n">
        <f aca="false">IF(B1506&lt;&gt;"",MONTH(B1506),0)</f>
        <v>6</v>
      </c>
      <c r="D1506" s="3" t="str">
        <f aca="false">VLOOKUP($B1506,data!$A$6:$M$15000,6)</f>
        <v>N/A</v>
      </c>
    </row>
    <row r="1507" customFormat="false" ht="11.25" hidden="false" customHeight="false" outlineLevel="0" collapsed="false">
      <c r="A1507" s="199" t="n">
        <v>37047</v>
      </c>
      <c r="B1507" s="192" t="n">
        <v>37047</v>
      </c>
      <c r="C1507" s="308" t="n">
        <f aca="false">IF(B1507&lt;&gt;"",MONTH(B1507),0)</f>
        <v>6</v>
      </c>
      <c r="D1507" s="3" t="str">
        <f aca="false">VLOOKUP($B1507,data!$A$6:$M$15000,6)</f>
        <v>N/A</v>
      </c>
    </row>
    <row r="1508" customFormat="false" ht="11.25" hidden="false" customHeight="false" outlineLevel="0" collapsed="false">
      <c r="A1508" s="199" t="n">
        <v>37048</v>
      </c>
      <c r="B1508" s="192" t="n">
        <v>37048</v>
      </c>
      <c r="C1508" s="308" t="n">
        <f aca="false">IF(B1508&lt;&gt;"",MONTH(B1508),0)</f>
        <v>6</v>
      </c>
      <c r="D1508" s="3" t="str">
        <f aca="false">VLOOKUP($B1508,data!$A$6:$M$15000,6)</f>
        <v>N/A</v>
      </c>
    </row>
    <row r="1509" customFormat="false" ht="11.25" hidden="false" customHeight="false" outlineLevel="0" collapsed="false">
      <c r="A1509" s="199" t="n">
        <v>37049</v>
      </c>
      <c r="B1509" s="192" t="n">
        <v>37049</v>
      </c>
      <c r="C1509" s="308" t="n">
        <f aca="false">IF(B1509&lt;&gt;"",MONTH(B1509),0)</f>
        <v>6</v>
      </c>
      <c r="D1509" s="3" t="str">
        <f aca="false">VLOOKUP($B1509,data!$A$6:$M$15000,6)</f>
        <v>N/A</v>
      </c>
    </row>
    <row r="1510" customFormat="false" ht="11.25" hidden="false" customHeight="false" outlineLevel="0" collapsed="false">
      <c r="A1510" s="199" t="n">
        <v>37050</v>
      </c>
      <c r="B1510" s="192" t="n">
        <v>37050</v>
      </c>
      <c r="C1510" s="308" t="n">
        <f aca="false">IF(B1510&lt;&gt;"",MONTH(B1510),0)</f>
        <v>6</v>
      </c>
      <c r="D1510" s="3" t="str">
        <f aca="false">VLOOKUP($B1510,data!$A$6:$M$15000,6)</f>
        <v>N/A</v>
      </c>
    </row>
    <row r="1511" customFormat="false" ht="11.25" hidden="false" customHeight="false" outlineLevel="0" collapsed="false">
      <c r="A1511" s="199" t="n">
        <v>37051</v>
      </c>
      <c r="B1511" s="192" t="n">
        <v>37051</v>
      </c>
      <c r="C1511" s="308" t="n">
        <f aca="false">IF(B1511&lt;&gt;"",MONTH(B1511),0)</f>
        <v>6</v>
      </c>
      <c r="D1511" s="3" t="str">
        <f aca="false">VLOOKUP($B1511,data!$A$6:$M$15000,6)</f>
        <v>N/A</v>
      </c>
    </row>
    <row r="1512" customFormat="false" ht="11.25" hidden="false" customHeight="false" outlineLevel="0" collapsed="false">
      <c r="A1512" s="199" t="n">
        <v>37052</v>
      </c>
      <c r="B1512" s="192" t="n">
        <v>37052</v>
      </c>
      <c r="C1512" s="308" t="n">
        <f aca="false">IF(B1512&lt;&gt;"",MONTH(B1512),0)</f>
        <v>6</v>
      </c>
      <c r="D1512" s="3" t="str">
        <f aca="false">VLOOKUP($B1512,data!$A$6:$M$15000,6)</f>
        <v>N/A</v>
      </c>
    </row>
    <row r="1513" customFormat="false" ht="11.25" hidden="false" customHeight="false" outlineLevel="0" collapsed="false">
      <c r="A1513" s="199" t="n">
        <v>37053</v>
      </c>
      <c r="B1513" s="192" t="n">
        <v>37053</v>
      </c>
      <c r="C1513" s="308" t="n">
        <f aca="false">IF(B1513&lt;&gt;"",MONTH(B1513),0)</f>
        <v>6</v>
      </c>
      <c r="D1513" s="3" t="str">
        <f aca="false">VLOOKUP($B1513,data!$A$6:$M$15000,6)</f>
        <v>N/A</v>
      </c>
    </row>
    <row r="1514" customFormat="false" ht="11.25" hidden="false" customHeight="false" outlineLevel="0" collapsed="false">
      <c r="A1514" s="199" t="n">
        <v>37054</v>
      </c>
      <c r="B1514" s="192" t="n">
        <v>37054</v>
      </c>
      <c r="C1514" s="308" t="n">
        <f aca="false">IF(B1514&lt;&gt;"",MONTH(B1514),0)</f>
        <v>6</v>
      </c>
      <c r="D1514" s="3" t="str">
        <f aca="false">VLOOKUP($B1514,data!$A$6:$M$15000,6)</f>
        <v>N/A</v>
      </c>
    </row>
    <row r="1515" customFormat="false" ht="11.25" hidden="false" customHeight="false" outlineLevel="0" collapsed="false">
      <c r="A1515" s="199" t="n">
        <v>37055</v>
      </c>
      <c r="B1515" s="192" t="n">
        <v>37055</v>
      </c>
      <c r="C1515" s="308" t="n">
        <f aca="false">IF(B1515&lt;&gt;"",MONTH(B1515),0)</f>
        <v>6</v>
      </c>
      <c r="D1515" s="3" t="str">
        <f aca="false">VLOOKUP($B1515,data!$A$6:$M$15000,6)</f>
        <v>N/A</v>
      </c>
    </row>
    <row r="1516" customFormat="false" ht="11.25" hidden="false" customHeight="false" outlineLevel="0" collapsed="false">
      <c r="A1516" s="199" t="n">
        <v>37056</v>
      </c>
      <c r="B1516" s="192" t="n">
        <v>37056</v>
      </c>
      <c r="C1516" s="308" t="n">
        <f aca="false">IF(B1516&lt;&gt;"",MONTH(B1516),0)</f>
        <v>6</v>
      </c>
      <c r="D1516" s="3" t="str">
        <f aca="false">VLOOKUP($B1516,data!$A$6:$M$15000,6)</f>
        <v>N/A</v>
      </c>
    </row>
    <row r="1517" customFormat="false" ht="11.25" hidden="false" customHeight="false" outlineLevel="0" collapsed="false">
      <c r="A1517" s="199" t="n">
        <v>37057</v>
      </c>
      <c r="B1517" s="192" t="n">
        <v>37057</v>
      </c>
      <c r="C1517" s="308" t="n">
        <f aca="false">IF(B1517&lt;&gt;"",MONTH(B1517),0)</f>
        <v>6</v>
      </c>
      <c r="D1517" s="3" t="str">
        <f aca="false">VLOOKUP($B1517,data!$A$6:$M$15000,6)</f>
        <v>N/A</v>
      </c>
    </row>
    <row r="1518" customFormat="false" ht="11.25" hidden="false" customHeight="false" outlineLevel="0" collapsed="false">
      <c r="A1518" s="199" t="n">
        <v>37058</v>
      </c>
      <c r="B1518" s="192" t="n">
        <v>37058</v>
      </c>
      <c r="C1518" s="308" t="n">
        <f aca="false">IF(B1518&lt;&gt;"",MONTH(B1518),0)</f>
        <v>6</v>
      </c>
      <c r="D1518" s="3" t="str">
        <f aca="false">VLOOKUP($B1518,data!$A$6:$M$15000,6)</f>
        <v>N/A</v>
      </c>
    </row>
    <row r="1519" customFormat="false" ht="11.25" hidden="false" customHeight="false" outlineLevel="0" collapsed="false">
      <c r="A1519" s="199" t="n">
        <v>37059</v>
      </c>
      <c r="B1519" s="192" t="n">
        <v>37059</v>
      </c>
      <c r="C1519" s="308" t="n">
        <f aca="false">IF(B1519&lt;&gt;"",MONTH(B1519),0)</f>
        <v>6</v>
      </c>
      <c r="D1519" s="3" t="str">
        <f aca="false">VLOOKUP($B1519,data!$A$6:$M$15000,6)</f>
        <v>N/A</v>
      </c>
    </row>
    <row r="1520" customFormat="false" ht="11.25" hidden="false" customHeight="false" outlineLevel="0" collapsed="false">
      <c r="A1520" s="199" t="n">
        <v>37060</v>
      </c>
      <c r="B1520" s="192" t="n">
        <v>37060</v>
      </c>
      <c r="C1520" s="308" t="n">
        <f aca="false">IF(B1520&lt;&gt;"",MONTH(B1520),0)</f>
        <v>6</v>
      </c>
      <c r="D1520" s="3" t="str">
        <f aca="false">VLOOKUP($B1520,data!$A$6:$M$15000,6)</f>
        <v>N/A</v>
      </c>
    </row>
    <row r="1521" customFormat="false" ht="11.25" hidden="false" customHeight="false" outlineLevel="0" collapsed="false">
      <c r="A1521" s="199" t="n">
        <v>37061</v>
      </c>
      <c r="B1521" s="192" t="n">
        <v>37061</v>
      </c>
      <c r="C1521" s="308" t="n">
        <f aca="false">IF(B1521&lt;&gt;"",MONTH(B1521),0)</f>
        <v>6</v>
      </c>
      <c r="D1521" s="3" t="str">
        <f aca="false">VLOOKUP($B1521,data!$A$6:$M$15000,6)</f>
        <v>N/A</v>
      </c>
    </row>
    <row r="1522" customFormat="false" ht="11.25" hidden="false" customHeight="false" outlineLevel="0" collapsed="false">
      <c r="A1522" s="199" t="n">
        <v>37062</v>
      </c>
      <c r="B1522" s="192" t="n">
        <v>37062</v>
      </c>
      <c r="C1522" s="308" t="n">
        <f aca="false">IF(B1522&lt;&gt;"",MONTH(B1522),0)</f>
        <v>6</v>
      </c>
      <c r="D1522" s="3" t="str">
        <f aca="false">VLOOKUP($B1522,data!$A$6:$M$15000,6)</f>
        <v>N/A</v>
      </c>
    </row>
    <row r="1523" customFormat="false" ht="11.25" hidden="false" customHeight="false" outlineLevel="0" collapsed="false">
      <c r="A1523" s="199" t="n">
        <v>37063</v>
      </c>
      <c r="B1523" s="192" t="n">
        <v>37063</v>
      </c>
      <c r="C1523" s="308" t="n">
        <f aca="false">IF(B1523&lt;&gt;"",MONTH(B1523),0)</f>
        <v>6</v>
      </c>
      <c r="D1523" s="3" t="str">
        <f aca="false">VLOOKUP($B1523,data!$A$6:$M$15000,6)</f>
        <v>N/A</v>
      </c>
    </row>
    <row r="1524" customFormat="false" ht="11.25" hidden="false" customHeight="false" outlineLevel="0" collapsed="false">
      <c r="A1524" s="199" t="n">
        <v>37064</v>
      </c>
      <c r="B1524" s="192" t="n">
        <v>37064</v>
      </c>
      <c r="C1524" s="308" t="n">
        <f aca="false">IF(B1524&lt;&gt;"",MONTH(B1524),0)</f>
        <v>6</v>
      </c>
      <c r="D1524" s="3" t="str">
        <f aca="false">VLOOKUP($B1524,data!$A$6:$M$15000,6)</f>
        <v>N/A</v>
      </c>
    </row>
    <row r="1525" customFormat="false" ht="11.25" hidden="false" customHeight="false" outlineLevel="0" collapsed="false">
      <c r="A1525" s="199" t="n">
        <v>37065</v>
      </c>
      <c r="B1525" s="192" t="n">
        <v>37065</v>
      </c>
      <c r="C1525" s="308" t="n">
        <f aca="false">IF(B1525&lt;&gt;"",MONTH(B1525),0)</f>
        <v>6</v>
      </c>
      <c r="D1525" s="3" t="str">
        <f aca="false">VLOOKUP($B1525,data!$A$6:$M$15000,6)</f>
        <v>N/A</v>
      </c>
    </row>
    <row r="1526" customFormat="false" ht="11.25" hidden="false" customHeight="false" outlineLevel="0" collapsed="false">
      <c r="A1526" s="199" t="n">
        <v>37066</v>
      </c>
      <c r="B1526" s="192" t="n">
        <v>37066</v>
      </c>
      <c r="C1526" s="308" t="n">
        <f aca="false">IF(B1526&lt;&gt;"",MONTH(B1526),0)</f>
        <v>6</v>
      </c>
      <c r="D1526" s="3" t="str">
        <f aca="false">VLOOKUP($B1526,data!$A$6:$M$15000,6)</f>
        <v>N/A</v>
      </c>
    </row>
    <row r="1527" customFormat="false" ht="11.25" hidden="false" customHeight="false" outlineLevel="0" collapsed="false">
      <c r="A1527" s="199" t="n">
        <v>37067</v>
      </c>
      <c r="B1527" s="192" t="n">
        <v>37067</v>
      </c>
      <c r="C1527" s="308" t="n">
        <f aca="false">IF(B1527&lt;&gt;"",MONTH(B1527),0)</f>
        <v>6</v>
      </c>
      <c r="D1527" s="3" t="str">
        <f aca="false">VLOOKUP($B1527,data!$A$6:$M$15000,6)</f>
        <v>N/A</v>
      </c>
    </row>
    <row r="1528" customFormat="false" ht="11.25" hidden="false" customHeight="false" outlineLevel="0" collapsed="false">
      <c r="A1528" s="199" t="n">
        <v>37068</v>
      </c>
      <c r="B1528" s="192" t="n">
        <v>37068</v>
      </c>
      <c r="C1528" s="308" t="n">
        <f aca="false">IF(B1528&lt;&gt;"",MONTH(B1528),0)</f>
        <v>6</v>
      </c>
      <c r="D1528" s="3" t="str">
        <f aca="false">VLOOKUP($B1528,data!$A$6:$M$15000,6)</f>
        <v>N/A</v>
      </c>
    </row>
    <row r="1529" customFormat="false" ht="11.25" hidden="false" customHeight="false" outlineLevel="0" collapsed="false">
      <c r="A1529" s="199" t="n">
        <v>37069</v>
      </c>
      <c r="B1529" s="192" t="n">
        <v>37069</v>
      </c>
      <c r="C1529" s="308" t="n">
        <f aca="false">IF(B1529&lt;&gt;"",MONTH(B1529),0)</f>
        <v>6</v>
      </c>
      <c r="D1529" s="3" t="str">
        <f aca="false">VLOOKUP($B1529,data!$A$6:$M$15000,6)</f>
        <v>N/A</v>
      </c>
    </row>
    <row r="1530" customFormat="false" ht="11.25" hidden="false" customHeight="false" outlineLevel="0" collapsed="false">
      <c r="A1530" s="199" t="n">
        <v>37070</v>
      </c>
      <c r="B1530" s="192" t="n">
        <v>37070</v>
      </c>
      <c r="C1530" s="308" t="n">
        <f aca="false">IF(B1530&lt;&gt;"",MONTH(B1530),0)</f>
        <v>6</v>
      </c>
      <c r="D1530" s="3" t="str">
        <f aca="false">VLOOKUP($B1530,data!$A$6:$M$15000,6)</f>
        <v>N/A</v>
      </c>
    </row>
    <row r="1531" customFormat="false" ht="11.25" hidden="false" customHeight="false" outlineLevel="0" collapsed="false">
      <c r="A1531" s="199" t="n">
        <v>37071</v>
      </c>
      <c r="B1531" s="192" t="n">
        <v>37071</v>
      </c>
      <c r="C1531" s="308" t="n">
        <f aca="false">IF(B1531&lt;&gt;"",MONTH(B1531),0)</f>
        <v>6</v>
      </c>
      <c r="D1531" s="3" t="str">
        <f aca="false">VLOOKUP($B1531,data!$A$6:$M$15000,6)</f>
        <v>N/A</v>
      </c>
    </row>
    <row r="1532" customFormat="false" ht="11.25" hidden="false" customHeight="false" outlineLevel="0" collapsed="false">
      <c r="A1532" s="199" t="n">
        <v>37072</v>
      </c>
      <c r="B1532" s="192" t="n">
        <v>37072</v>
      </c>
      <c r="C1532" s="308" t="n">
        <f aca="false">IF(B1532&lt;&gt;"",MONTH(B1532),0)</f>
        <v>6</v>
      </c>
      <c r="D1532" s="3" t="str">
        <f aca="false">VLOOKUP($B1532,data!$A$6:$M$15000,6)</f>
        <v>N/A</v>
      </c>
    </row>
    <row r="1533" customFormat="false" ht="11.25" hidden="false" customHeight="false" outlineLevel="0" collapsed="false">
      <c r="A1533" s="199" t="n">
        <v>37073</v>
      </c>
      <c r="B1533" s="192" t="n">
        <v>37073</v>
      </c>
      <c r="C1533" s="308" t="n">
        <f aca="false">IF(B1533&lt;&gt;"",MONTH(B1533),0)</f>
        <v>7</v>
      </c>
      <c r="D1533" s="3" t="str">
        <f aca="false">VLOOKUP($B1533,data!$A$6:$M$15000,6)</f>
        <v>N/A</v>
      </c>
    </row>
    <row r="1534" customFormat="false" ht="11.25" hidden="false" customHeight="false" outlineLevel="0" collapsed="false">
      <c r="A1534" s="199" t="n">
        <v>37074</v>
      </c>
      <c r="B1534" s="192" t="n">
        <v>37074</v>
      </c>
      <c r="C1534" s="308" t="n">
        <f aca="false">IF(B1534&lt;&gt;"",MONTH(B1534),0)</f>
        <v>7</v>
      </c>
      <c r="D1534" s="3" t="str">
        <f aca="false">VLOOKUP($B1534,data!$A$6:$M$15000,6)</f>
        <v>N/A</v>
      </c>
    </row>
    <row r="1535" customFormat="false" ht="11.25" hidden="false" customHeight="false" outlineLevel="0" collapsed="false">
      <c r="A1535" s="199" t="n">
        <v>37075</v>
      </c>
      <c r="B1535" s="192" t="n">
        <v>37075</v>
      </c>
      <c r="C1535" s="308" t="n">
        <f aca="false">IF(B1535&lt;&gt;"",MONTH(B1535),0)</f>
        <v>7</v>
      </c>
      <c r="D1535" s="3" t="str">
        <f aca="false">VLOOKUP($B1535,data!$A$6:$M$15000,6)</f>
        <v>N/A</v>
      </c>
    </row>
    <row r="1536" customFormat="false" ht="11.25" hidden="false" customHeight="false" outlineLevel="0" collapsed="false">
      <c r="A1536" s="199" t="n">
        <v>37076</v>
      </c>
      <c r="B1536" s="192" t="n">
        <v>37076</v>
      </c>
      <c r="C1536" s="308" t="n">
        <f aca="false">IF(B1536&lt;&gt;"",MONTH(B1536),0)</f>
        <v>7</v>
      </c>
      <c r="D1536" s="3" t="str">
        <f aca="false">VLOOKUP($B1536,data!$A$6:$M$15000,6)</f>
        <v>N/A</v>
      </c>
    </row>
    <row r="1537" customFormat="false" ht="11.25" hidden="false" customHeight="false" outlineLevel="0" collapsed="false">
      <c r="A1537" s="199" t="n">
        <v>37077</v>
      </c>
      <c r="B1537" s="192" t="n">
        <v>37077</v>
      </c>
      <c r="C1537" s="308" t="n">
        <f aca="false">IF(B1537&lt;&gt;"",MONTH(B1537),0)</f>
        <v>7</v>
      </c>
      <c r="D1537" s="3" t="str">
        <f aca="false">VLOOKUP($B1537,data!$A$6:$M$15000,6)</f>
        <v>N/A</v>
      </c>
    </row>
    <row r="1538" customFormat="false" ht="11.25" hidden="false" customHeight="false" outlineLevel="0" collapsed="false">
      <c r="A1538" s="199" t="n">
        <v>37078</v>
      </c>
      <c r="B1538" s="192" t="n">
        <v>37078</v>
      </c>
      <c r="C1538" s="308" t="n">
        <f aca="false">IF(B1538&lt;&gt;"",MONTH(B1538),0)</f>
        <v>7</v>
      </c>
      <c r="D1538" s="3" t="str">
        <f aca="false">VLOOKUP($B1538,data!$A$6:$M$15000,6)</f>
        <v>N/A</v>
      </c>
    </row>
    <row r="1539" customFormat="false" ht="11.25" hidden="false" customHeight="false" outlineLevel="0" collapsed="false">
      <c r="A1539" s="199" t="n">
        <v>37079</v>
      </c>
      <c r="B1539" s="192" t="n">
        <v>37079</v>
      </c>
      <c r="C1539" s="308" t="n">
        <f aca="false">IF(B1539&lt;&gt;"",MONTH(B1539),0)</f>
        <v>7</v>
      </c>
      <c r="D1539" s="3" t="str">
        <f aca="false">VLOOKUP($B1539,data!$A$6:$M$15000,6)</f>
        <v>N/A</v>
      </c>
    </row>
    <row r="1540" customFormat="false" ht="11.25" hidden="false" customHeight="false" outlineLevel="0" collapsed="false">
      <c r="A1540" s="199" t="n">
        <v>37080</v>
      </c>
      <c r="B1540" s="192" t="n">
        <v>37080</v>
      </c>
      <c r="C1540" s="308" t="n">
        <f aca="false">IF(B1540&lt;&gt;"",MONTH(B1540),0)</f>
        <v>7</v>
      </c>
      <c r="D1540" s="3" t="str">
        <f aca="false">VLOOKUP($B1540,data!$A$6:$M$15000,6)</f>
        <v>N/A</v>
      </c>
    </row>
    <row r="1541" customFormat="false" ht="11.25" hidden="false" customHeight="false" outlineLevel="0" collapsed="false">
      <c r="A1541" s="199" t="n">
        <v>37081</v>
      </c>
      <c r="B1541" s="192" t="n">
        <v>37081</v>
      </c>
      <c r="C1541" s="308" t="n">
        <f aca="false">IF(B1541&lt;&gt;"",MONTH(B1541),0)</f>
        <v>7</v>
      </c>
      <c r="D1541" s="3" t="str">
        <f aca="false">VLOOKUP($B1541,data!$A$6:$M$15000,6)</f>
        <v>N/A</v>
      </c>
    </row>
    <row r="1542" customFormat="false" ht="11.25" hidden="false" customHeight="false" outlineLevel="0" collapsed="false">
      <c r="A1542" s="199" t="n">
        <v>37082</v>
      </c>
      <c r="B1542" s="192" t="n">
        <v>37082</v>
      </c>
      <c r="C1542" s="308" t="n">
        <f aca="false">IF(B1542&lt;&gt;"",MONTH(B1542),0)</f>
        <v>7</v>
      </c>
      <c r="D1542" s="3" t="str">
        <f aca="false">VLOOKUP($B1542,data!$A$6:$M$15000,6)</f>
        <v>N/A</v>
      </c>
    </row>
    <row r="1543" customFormat="false" ht="11.25" hidden="false" customHeight="false" outlineLevel="0" collapsed="false">
      <c r="A1543" s="199" t="n">
        <v>37083</v>
      </c>
      <c r="B1543" s="192" t="n">
        <v>37083</v>
      </c>
      <c r="C1543" s="308" t="n">
        <f aca="false">IF(B1543&lt;&gt;"",MONTH(B1543),0)</f>
        <v>7</v>
      </c>
      <c r="D1543" s="3" t="str">
        <f aca="false">VLOOKUP($B1543,data!$A$6:$M$15000,6)</f>
        <v>N/A</v>
      </c>
    </row>
    <row r="1544" customFormat="false" ht="11.25" hidden="false" customHeight="false" outlineLevel="0" collapsed="false">
      <c r="A1544" s="199" t="n">
        <v>37084</v>
      </c>
      <c r="B1544" s="192" t="n">
        <v>37084</v>
      </c>
      <c r="C1544" s="308" t="n">
        <f aca="false">IF(B1544&lt;&gt;"",MONTH(B1544),0)</f>
        <v>7</v>
      </c>
      <c r="D1544" s="3" t="str">
        <f aca="false">VLOOKUP($B1544,data!$A$6:$M$15000,6)</f>
        <v>N/A</v>
      </c>
    </row>
    <row r="1545" customFormat="false" ht="11.25" hidden="false" customHeight="false" outlineLevel="0" collapsed="false">
      <c r="A1545" s="199" t="n">
        <v>37085</v>
      </c>
      <c r="B1545" s="192" t="n">
        <v>37085</v>
      </c>
      <c r="C1545" s="308" t="n">
        <f aca="false">IF(B1545&lt;&gt;"",MONTH(B1545),0)</f>
        <v>7</v>
      </c>
      <c r="D1545" s="3" t="str">
        <f aca="false">VLOOKUP($B1545,data!$A$6:$M$15000,6)</f>
        <v>N/A</v>
      </c>
    </row>
    <row r="1546" customFormat="false" ht="11.25" hidden="false" customHeight="false" outlineLevel="0" collapsed="false">
      <c r="A1546" s="199" t="n">
        <v>37086</v>
      </c>
      <c r="B1546" s="192" t="n">
        <v>37086</v>
      </c>
      <c r="C1546" s="308" t="n">
        <f aca="false">IF(B1546&lt;&gt;"",MONTH(B1546),0)</f>
        <v>7</v>
      </c>
      <c r="D1546" s="3" t="str">
        <f aca="false">VLOOKUP($B1546,data!$A$6:$M$15000,6)</f>
        <v>N/A</v>
      </c>
    </row>
    <row r="1547" customFormat="false" ht="11.25" hidden="false" customHeight="false" outlineLevel="0" collapsed="false">
      <c r="A1547" s="199" t="n">
        <v>37087</v>
      </c>
      <c r="B1547" s="192" t="n">
        <v>37087</v>
      </c>
      <c r="C1547" s="308" t="n">
        <f aca="false">IF(B1547&lt;&gt;"",MONTH(B1547),0)</f>
        <v>7</v>
      </c>
      <c r="D1547" s="3" t="str">
        <f aca="false">VLOOKUP($B1547,data!$A$6:$M$15000,6)</f>
        <v>N/A</v>
      </c>
    </row>
    <row r="1548" customFormat="false" ht="11.25" hidden="false" customHeight="false" outlineLevel="0" collapsed="false">
      <c r="A1548" s="199" t="n">
        <v>37088</v>
      </c>
      <c r="B1548" s="192" t="n">
        <v>37088</v>
      </c>
      <c r="C1548" s="308" t="n">
        <f aca="false">IF(B1548&lt;&gt;"",MONTH(B1548),0)</f>
        <v>7</v>
      </c>
      <c r="D1548" s="3" t="str">
        <f aca="false">VLOOKUP($B1548,data!$A$6:$M$15000,6)</f>
        <v>N/A</v>
      </c>
    </row>
    <row r="1549" customFormat="false" ht="11.25" hidden="false" customHeight="false" outlineLevel="0" collapsed="false">
      <c r="A1549" s="199" t="n">
        <v>37089</v>
      </c>
      <c r="B1549" s="192" t="n">
        <v>37089</v>
      </c>
      <c r="C1549" s="308" t="n">
        <f aca="false">IF(B1549&lt;&gt;"",MONTH(B1549),0)</f>
        <v>7</v>
      </c>
      <c r="D1549" s="3" t="str">
        <f aca="false">VLOOKUP($B1549,data!$A$6:$M$15000,6)</f>
        <v>N/A</v>
      </c>
    </row>
    <row r="1550" customFormat="false" ht="11.25" hidden="false" customHeight="false" outlineLevel="0" collapsed="false">
      <c r="A1550" s="199" t="n">
        <v>37090</v>
      </c>
      <c r="B1550" s="192" t="n">
        <v>37090</v>
      </c>
      <c r="C1550" s="308" t="n">
        <f aca="false">IF(B1550&lt;&gt;"",MONTH(B1550),0)</f>
        <v>7</v>
      </c>
      <c r="D1550" s="3" t="str">
        <f aca="false">VLOOKUP($B1550,data!$A$6:$M$15000,6)</f>
        <v>N/A</v>
      </c>
    </row>
    <row r="1551" customFormat="false" ht="11.25" hidden="false" customHeight="false" outlineLevel="0" collapsed="false">
      <c r="A1551" s="199" t="n">
        <v>37091</v>
      </c>
      <c r="B1551" s="192" t="n">
        <v>37091</v>
      </c>
      <c r="C1551" s="308" t="n">
        <f aca="false">IF(B1551&lt;&gt;"",MONTH(B1551),0)</f>
        <v>7</v>
      </c>
      <c r="D1551" s="3" t="str">
        <f aca="false">VLOOKUP($B1551,data!$A$6:$M$15000,6)</f>
        <v>N/A</v>
      </c>
    </row>
    <row r="1552" customFormat="false" ht="11.25" hidden="false" customHeight="false" outlineLevel="0" collapsed="false">
      <c r="A1552" s="199" t="n">
        <v>37092</v>
      </c>
      <c r="B1552" s="192" t="n">
        <v>37092</v>
      </c>
      <c r="C1552" s="308" t="n">
        <f aca="false">IF(B1552&lt;&gt;"",MONTH(B1552),0)</f>
        <v>7</v>
      </c>
      <c r="D1552" s="3" t="str">
        <f aca="false">VLOOKUP($B1552,data!$A$6:$M$15000,6)</f>
        <v>N/A</v>
      </c>
    </row>
    <row r="1553" customFormat="false" ht="11.25" hidden="false" customHeight="false" outlineLevel="0" collapsed="false">
      <c r="A1553" s="199" t="n">
        <v>37093</v>
      </c>
      <c r="B1553" s="192" t="n">
        <v>37093</v>
      </c>
      <c r="C1553" s="308" t="n">
        <f aca="false">IF(B1553&lt;&gt;"",MONTH(B1553),0)</f>
        <v>7</v>
      </c>
      <c r="D1553" s="3" t="str">
        <f aca="false">VLOOKUP($B1553,data!$A$6:$M$15000,6)</f>
        <v>N/A</v>
      </c>
    </row>
    <row r="1554" customFormat="false" ht="11.25" hidden="false" customHeight="false" outlineLevel="0" collapsed="false">
      <c r="A1554" s="199" t="n">
        <v>37094</v>
      </c>
      <c r="B1554" s="192" t="n">
        <v>37094</v>
      </c>
      <c r="C1554" s="308" t="n">
        <f aca="false">IF(B1554&lt;&gt;"",MONTH(B1554),0)</f>
        <v>7</v>
      </c>
      <c r="D1554" s="3" t="str">
        <f aca="false">VLOOKUP($B1554,data!$A$6:$M$15000,6)</f>
        <v>N/A</v>
      </c>
    </row>
    <row r="1555" customFormat="false" ht="11.25" hidden="false" customHeight="false" outlineLevel="0" collapsed="false">
      <c r="A1555" s="199" t="n">
        <v>37095</v>
      </c>
      <c r="B1555" s="192" t="n">
        <v>37095</v>
      </c>
      <c r="C1555" s="308" t="n">
        <f aca="false">IF(B1555&lt;&gt;"",MONTH(B1555),0)</f>
        <v>7</v>
      </c>
      <c r="D1555" s="3" t="str">
        <f aca="false">VLOOKUP($B1555,data!$A$6:$M$15000,6)</f>
        <v>N/A</v>
      </c>
    </row>
    <row r="1556" customFormat="false" ht="11.25" hidden="false" customHeight="false" outlineLevel="0" collapsed="false">
      <c r="A1556" s="199" t="n">
        <v>37096</v>
      </c>
      <c r="B1556" s="192" t="n">
        <v>37096</v>
      </c>
      <c r="C1556" s="308" t="n">
        <f aca="false">IF(B1556&lt;&gt;"",MONTH(B1556),0)</f>
        <v>7</v>
      </c>
      <c r="D1556" s="3" t="str">
        <f aca="false">VLOOKUP($B1556,data!$A$6:$M$15000,6)</f>
        <v>N/A</v>
      </c>
    </row>
    <row r="1557" customFormat="false" ht="11.25" hidden="false" customHeight="false" outlineLevel="0" collapsed="false">
      <c r="A1557" s="199" t="n">
        <v>37097</v>
      </c>
      <c r="B1557" s="192" t="n">
        <v>37097</v>
      </c>
      <c r="C1557" s="308" t="n">
        <f aca="false">IF(B1557&lt;&gt;"",MONTH(B1557),0)</f>
        <v>7</v>
      </c>
      <c r="D1557" s="3" t="str">
        <f aca="false">VLOOKUP($B1557,data!$A$6:$M$15000,6)</f>
        <v>N/A</v>
      </c>
    </row>
    <row r="1558" customFormat="false" ht="11.25" hidden="false" customHeight="false" outlineLevel="0" collapsed="false">
      <c r="A1558" s="199" t="n">
        <v>37098</v>
      </c>
      <c r="B1558" s="192" t="n">
        <v>37098</v>
      </c>
      <c r="C1558" s="308" t="n">
        <f aca="false">IF(B1558&lt;&gt;"",MONTH(B1558),0)</f>
        <v>7</v>
      </c>
      <c r="D1558" s="3" t="str">
        <f aca="false">VLOOKUP($B1558,data!$A$6:$M$15000,6)</f>
        <v>N/A</v>
      </c>
    </row>
    <row r="1559" customFormat="false" ht="11.25" hidden="false" customHeight="false" outlineLevel="0" collapsed="false">
      <c r="A1559" s="199" t="n">
        <v>37099</v>
      </c>
      <c r="B1559" s="192" t="n">
        <v>37099</v>
      </c>
      <c r="C1559" s="308" t="n">
        <f aca="false">IF(B1559&lt;&gt;"",MONTH(B1559),0)</f>
        <v>7</v>
      </c>
      <c r="D1559" s="3" t="str">
        <f aca="false">VLOOKUP($B1559,data!$A$6:$M$15000,6)</f>
        <v>N/A</v>
      </c>
    </row>
    <row r="1560" customFormat="false" ht="11.25" hidden="false" customHeight="false" outlineLevel="0" collapsed="false">
      <c r="A1560" s="199" t="n">
        <v>37100</v>
      </c>
      <c r="B1560" s="192" t="n">
        <v>37100</v>
      </c>
      <c r="C1560" s="308" t="n">
        <f aca="false">IF(B1560&lt;&gt;"",MONTH(B1560),0)</f>
        <v>7</v>
      </c>
      <c r="D1560" s="3" t="str">
        <f aca="false">VLOOKUP($B1560,data!$A$6:$M$15000,6)</f>
        <v>N/A</v>
      </c>
    </row>
    <row r="1561" customFormat="false" ht="11.25" hidden="false" customHeight="false" outlineLevel="0" collapsed="false">
      <c r="A1561" s="199" t="n">
        <v>37101</v>
      </c>
      <c r="B1561" s="192" t="n">
        <v>37101</v>
      </c>
      <c r="C1561" s="308" t="n">
        <f aca="false">IF(B1561&lt;&gt;"",MONTH(B1561),0)</f>
        <v>7</v>
      </c>
      <c r="D1561" s="3" t="str">
        <f aca="false">VLOOKUP($B1561,data!$A$6:$M$15000,6)</f>
        <v>N/A</v>
      </c>
    </row>
    <row r="1562" customFormat="false" ht="11.25" hidden="false" customHeight="false" outlineLevel="0" collapsed="false">
      <c r="A1562" s="199" t="n">
        <v>37102</v>
      </c>
      <c r="B1562" s="192" t="n">
        <v>37102</v>
      </c>
      <c r="C1562" s="308" t="n">
        <f aca="false">IF(B1562&lt;&gt;"",MONTH(B1562),0)</f>
        <v>7</v>
      </c>
      <c r="D1562" s="3" t="str">
        <f aca="false">VLOOKUP($B1562,data!$A$6:$M$15000,6)</f>
        <v>N/A</v>
      </c>
    </row>
    <row r="1563" customFormat="false" ht="11.25" hidden="false" customHeight="false" outlineLevel="0" collapsed="false">
      <c r="A1563" s="199" t="n">
        <v>37103</v>
      </c>
      <c r="B1563" s="192" t="n">
        <v>37103</v>
      </c>
      <c r="C1563" s="308" t="n">
        <f aca="false">IF(B1563&lt;&gt;"",MONTH(B1563),0)</f>
        <v>7</v>
      </c>
      <c r="D1563" s="3" t="str">
        <f aca="false">VLOOKUP($B1563,data!$A$6:$M$15000,6)</f>
        <v>N/A</v>
      </c>
    </row>
    <row r="1564" customFormat="false" ht="11.25" hidden="false" customHeight="false" outlineLevel="0" collapsed="false">
      <c r="A1564" s="199" t="n">
        <v>37104</v>
      </c>
      <c r="B1564" s="192" t="n">
        <v>37104</v>
      </c>
      <c r="C1564" s="308" t="n">
        <f aca="false">IF(B1564&lt;&gt;"",MONTH(B1564),0)</f>
        <v>8</v>
      </c>
      <c r="D1564" s="3" t="str">
        <f aca="false">VLOOKUP($B1564,data!$A$6:$M$15000,6)</f>
        <v>N/A</v>
      </c>
    </row>
    <row r="1565" customFormat="false" ht="11.25" hidden="false" customHeight="false" outlineLevel="0" collapsed="false">
      <c r="A1565" s="199" t="n">
        <v>37105</v>
      </c>
      <c r="B1565" s="192" t="n">
        <v>37105</v>
      </c>
      <c r="C1565" s="308" t="n">
        <f aca="false">IF(B1565&lt;&gt;"",MONTH(B1565),0)</f>
        <v>8</v>
      </c>
      <c r="D1565" s="3" t="str">
        <f aca="false">VLOOKUP($B1565,data!$A$6:$M$15000,6)</f>
        <v>N/A</v>
      </c>
    </row>
    <row r="1566" customFormat="false" ht="11.25" hidden="false" customHeight="false" outlineLevel="0" collapsed="false">
      <c r="A1566" s="199" t="n">
        <v>37106</v>
      </c>
      <c r="B1566" s="192" t="n">
        <v>37106</v>
      </c>
      <c r="C1566" s="308" t="n">
        <f aca="false">IF(B1566&lt;&gt;"",MONTH(B1566),0)</f>
        <v>8</v>
      </c>
      <c r="D1566" s="3" t="str">
        <f aca="false">VLOOKUP($B1566,data!$A$6:$M$15000,6)</f>
        <v>N/A</v>
      </c>
    </row>
    <row r="1567" customFormat="false" ht="11.25" hidden="false" customHeight="false" outlineLevel="0" collapsed="false">
      <c r="A1567" s="199" t="n">
        <v>37107</v>
      </c>
      <c r="B1567" s="192" t="n">
        <v>37107</v>
      </c>
      <c r="C1567" s="308" t="n">
        <f aca="false">IF(B1567&lt;&gt;"",MONTH(B1567),0)</f>
        <v>8</v>
      </c>
      <c r="D1567" s="3" t="str">
        <f aca="false">VLOOKUP($B1567,data!$A$6:$M$15000,6)</f>
        <v>N/A</v>
      </c>
    </row>
    <row r="1568" customFormat="false" ht="11.25" hidden="false" customHeight="false" outlineLevel="0" collapsed="false">
      <c r="A1568" s="199" t="n">
        <v>37108</v>
      </c>
      <c r="B1568" s="192" t="n">
        <v>37108</v>
      </c>
      <c r="C1568" s="308" t="n">
        <f aca="false">IF(B1568&lt;&gt;"",MONTH(B1568),0)</f>
        <v>8</v>
      </c>
      <c r="D1568" s="3" t="str">
        <f aca="false">VLOOKUP($B1568,data!$A$6:$M$15000,6)</f>
        <v>N/A</v>
      </c>
    </row>
    <row r="1569" customFormat="false" ht="11.25" hidden="false" customHeight="false" outlineLevel="0" collapsed="false">
      <c r="A1569" s="199" t="n">
        <v>37109</v>
      </c>
      <c r="B1569" s="192" t="n">
        <v>37109</v>
      </c>
      <c r="C1569" s="308" t="n">
        <f aca="false">IF(B1569&lt;&gt;"",MONTH(B1569),0)</f>
        <v>8</v>
      </c>
      <c r="D1569" s="3" t="str">
        <f aca="false">VLOOKUP($B1569,data!$A$6:$M$15000,6)</f>
        <v>N/A</v>
      </c>
    </row>
    <row r="1570" customFormat="false" ht="11.25" hidden="false" customHeight="false" outlineLevel="0" collapsed="false">
      <c r="A1570" s="199" t="n">
        <v>37110</v>
      </c>
      <c r="B1570" s="192" t="n">
        <v>37110</v>
      </c>
      <c r="C1570" s="308" t="n">
        <f aca="false">IF(B1570&lt;&gt;"",MONTH(B1570),0)</f>
        <v>8</v>
      </c>
      <c r="D1570" s="3" t="str">
        <f aca="false">VLOOKUP($B1570,data!$A$6:$M$15000,6)</f>
        <v>N/A</v>
      </c>
    </row>
    <row r="1571" customFormat="false" ht="11.25" hidden="false" customHeight="false" outlineLevel="0" collapsed="false">
      <c r="A1571" s="199" t="n">
        <v>37111</v>
      </c>
      <c r="B1571" s="192" t="n">
        <v>37111</v>
      </c>
      <c r="C1571" s="308" t="n">
        <f aca="false">IF(B1571&lt;&gt;"",MONTH(B1571),0)</f>
        <v>8</v>
      </c>
      <c r="D1571" s="3" t="str">
        <f aca="false">VLOOKUP($B1571,data!$A$6:$M$15000,6)</f>
        <v>N/A</v>
      </c>
    </row>
    <row r="1572" customFormat="false" ht="11.25" hidden="false" customHeight="false" outlineLevel="0" collapsed="false">
      <c r="A1572" s="199" t="n">
        <v>37112</v>
      </c>
      <c r="B1572" s="192" t="n">
        <v>37112</v>
      </c>
      <c r="C1572" s="308" t="n">
        <f aca="false">IF(B1572&lt;&gt;"",MONTH(B1572),0)</f>
        <v>8</v>
      </c>
      <c r="D1572" s="3" t="str">
        <f aca="false">VLOOKUP($B1572,data!$A$6:$M$15000,6)</f>
        <v>N/A</v>
      </c>
    </row>
    <row r="1573" customFormat="false" ht="11.25" hidden="false" customHeight="false" outlineLevel="0" collapsed="false">
      <c r="A1573" s="199" t="n">
        <v>37113</v>
      </c>
      <c r="B1573" s="192" t="n">
        <v>37113</v>
      </c>
      <c r="C1573" s="308" t="n">
        <f aca="false">IF(B1573&lt;&gt;"",MONTH(B1573),0)</f>
        <v>8</v>
      </c>
      <c r="D1573" s="3" t="str">
        <f aca="false">VLOOKUP($B1573,data!$A$6:$M$15000,6)</f>
        <v>N/A</v>
      </c>
    </row>
    <row r="1574" customFormat="false" ht="11.25" hidden="false" customHeight="false" outlineLevel="0" collapsed="false">
      <c r="A1574" s="199" t="n">
        <v>37114</v>
      </c>
      <c r="B1574" s="192" t="n">
        <v>37114</v>
      </c>
      <c r="C1574" s="308" t="n">
        <f aca="false">IF(B1574&lt;&gt;"",MONTH(B1574),0)</f>
        <v>8</v>
      </c>
      <c r="D1574" s="3" t="str">
        <f aca="false">VLOOKUP($B1574,data!$A$6:$M$15000,6)</f>
        <v>N/A</v>
      </c>
    </row>
    <row r="1575" customFormat="false" ht="11.25" hidden="false" customHeight="false" outlineLevel="0" collapsed="false">
      <c r="A1575" s="199" t="n">
        <v>37115</v>
      </c>
      <c r="B1575" s="192" t="n">
        <v>37115</v>
      </c>
      <c r="C1575" s="308" t="n">
        <f aca="false">IF(B1575&lt;&gt;"",MONTH(B1575),0)</f>
        <v>8</v>
      </c>
      <c r="D1575" s="3" t="str">
        <f aca="false">VLOOKUP($B1575,data!$A$6:$M$15000,6)</f>
        <v>N/A</v>
      </c>
    </row>
    <row r="1576" customFormat="false" ht="11.25" hidden="false" customHeight="false" outlineLevel="0" collapsed="false">
      <c r="A1576" s="199" t="n">
        <v>37116</v>
      </c>
      <c r="B1576" s="192" t="n">
        <v>37116</v>
      </c>
      <c r="C1576" s="308" t="n">
        <f aca="false">IF(B1576&lt;&gt;"",MONTH(B1576),0)</f>
        <v>8</v>
      </c>
      <c r="D1576" s="3" t="str">
        <f aca="false">VLOOKUP($B1576,data!$A$6:$M$15000,6)</f>
        <v>N/A</v>
      </c>
    </row>
    <row r="1577" customFormat="false" ht="11.25" hidden="false" customHeight="false" outlineLevel="0" collapsed="false">
      <c r="A1577" s="199" t="n">
        <v>37117</v>
      </c>
      <c r="B1577" s="192" t="n">
        <v>37117</v>
      </c>
      <c r="C1577" s="308" t="n">
        <f aca="false">IF(B1577&lt;&gt;"",MONTH(B1577),0)</f>
        <v>8</v>
      </c>
      <c r="D1577" s="3" t="str">
        <f aca="false">VLOOKUP($B1577,data!$A$6:$M$15000,6)</f>
        <v>N/A</v>
      </c>
    </row>
    <row r="1578" customFormat="false" ht="11.25" hidden="false" customHeight="false" outlineLevel="0" collapsed="false">
      <c r="A1578" s="199" t="n">
        <v>37118</v>
      </c>
      <c r="B1578" s="192" t="n">
        <v>37118</v>
      </c>
      <c r="C1578" s="308" t="n">
        <f aca="false">IF(B1578&lt;&gt;"",MONTH(B1578),0)</f>
        <v>8</v>
      </c>
      <c r="D1578" s="3" t="str">
        <f aca="false">VLOOKUP($B1578,data!$A$6:$M$15000,6)</f>
        <v>N/A</v>
      </c>
    </row>
    <row r="1579" customFormat="false" ht="11.25" hidden="false" customHeight="false" outlineLevel="0" collapsed="false">
      <c r="A1579" s="199" t="n">
        <v>37119</v>
      </c>
      <c r="B1579" s="192" t="n">
        <v>37119</v>
      </c>
      <c r="C1579" s="308" t="n">
        <f aca="false">IF(B1579&lt;&gt;"",MONTH(B1579),0)</f>
        <v>8</v>
      </c>
      <c r="D1579" s="3" t="str">
        <f aca="false">VLOOKUP($B1579,data!$A$6:$M$15000,6)</f>
        <v>N/A</v>
      </c>
    </row>
    <row r="1580" customFormat="false" ht="11.25" hidden="false" customHeight="false" outlineLevel="0" collapsed="false">
      <c r="A1580" s="199" t="n">
        <v>37120</v>
      </c>
      <c r="B1580" s="192" t="n">
        <v>37120</v>
      </c>
      <c r="C1580" s="308" t="n">
        <f aca="false">IF(B1580&lt;&gt;"",MONTH(B1580),0)</f>
        <v>8</v>
      </c>
      <c r="D1580" s="3" t="str">
        <f aca="false">VLOOKUP($B1580,data!$A$6:$M$15000,6)</f>
        <v>N/A</v>
      </c>
    </row>
    <row r="1581" customFormat="false" ht="11.25" hidden="false" customHeight="false" outlineLevel="0" collapsed="false">
      <c r="A1581" s="199" t="n">
        <v>37121</v>
      </c>
      <c r="B1581" s="192" t="n">
        <v>37121</v>
      </c>
      <c r="C1581" s="308" t="n">
        <f aca="false">IF(B1581&lt;&gt;"",MONTH(B1581),0)</f>
        <v>8</v>
      </c>
      <c r="D1581" s="3" t="str">
        <f aca="false">VLOOKUP($B1581,data!$A$6:$M$15000,6)</f>
        <v>N/A</v>
      </c>
    </row>
    <row r="1582" customFormat="false" ht="11.25" hidden="false" customHeight="false" outlineLevel="0" collapsed="false">
      <c r="A1582" s="199" t="n">
        <v>37122</v>
      </c>
      <c r="B1582" s="192" t="n">
        <v>37122</v>
      </c>
      <c r="C1582" s="308" t="n">
        <f aca="false">IF(B1582&lt;&gt;"",MONTH(B1582),0)</f>
        <v>8</v>
      </c>
      <c r="D1582" s="3" t="str">
        <f aca="false">VLOOKUP($B1582,data!$A$6:$M$15000,6)</f>
        <v>N/A</v>
      </c>
    </row>
    <row r="1583" customFormat="false" ht="11.25" hidden="false" customHeight="false" outlineLevel="0" collapsed="false">
      <c r="A1583" s="199" t="n">
        <v>37123</v>
      </c>
      <c r="B1583" s="192" t="n">
        <v>37123</v>
      </c>
      <c r="C1583" s="308" t="n">
        <f aca="false">IF(B1583&lt;&gt;"",MONTH(B1583),0)</f>
        <v>8</v>
      </c>
      <c r="D1583" s="3" t="str">
        <f aca="false">VLOOKUP($B1583,data!$A$6:$M$15000,6)</f>
        <v>N/A</v>
      </c>
    </row>
    <row r="1584" customFormat="false" ht="11.25" hidden="false" customHeight="false" outlineLevel="0" collapsed="false">
      <c r="A1584" s="199" t="n">
        <v>37124</v>
      </c>
      <c r="B1584" s="192" t="n">
        <v>37124</v>
      </c>
      <c r="C1584" s="308" t="n">
        <f aca="false">IF(B1584&lt;&gt;"",MONTH(B1584),0)</f>
        <v>8</v>
      </c>
      <c r="D1584" s="3" t="str">
        <f aca="false">VLOOKUP($B1584,data!$A$6:$M$15000,6)</f>
        <v>N/A</v>
      </c>
    </row>
    <row r="1585" customFormat="false" ht="11.25" hidden="false" customHeight="false" outlineLevel="0" collapsed="false">
      <c r="A1585" s="199" t="n">
        <v>37125</v>
      </c>
      <c r="B1585" s="192" t="n">
        <v>37125</v>
      </c>
      <c r="C1585" s="308" t="n">
        <f aca="false">IF(B1585&lt;&gt;"",MONTH(B1585),0)</f>
        <v>8</v>
      </c>
      <c r="D1585" s="3" t="str">
        <f aca="false">VLOOKUP($B1585,data!$A$6:$M$15000,6)</f>
        <v>N/A</v>
      </c>
    </row>
    <row r="1586" customFormat="false" ht="11.25" hidden="false" customHeight="false" outlineLevel="0" collapsed="false">
      <c r="A1586" s="199" t="n">
        <v>37126</v>
      </c>
      <c r="B1586" s="192" t="n">
        <v>37126</v>
      </c>
      <c r="C1586" s="308" t="n">
        <f aca="false">IF(B1586&lt;&gt;"",MONTH(B1586),0)</f>
        <v>8</v>
      </c>
      <c r="D1586" s="3" t="str">
        <f aca="false">VLOOKUP($B1586,data!$A$6:$M$15000,6)</f>
        <v>N/A</v>
      </c>
    </row>
    <row r="1587" customFormat="false" ht="11.25" hidden="false" customHeight="false" outlineLevel="0" collapsed="false">
      <c r="A1587" s="199" t="n">
        <v>37127</v>
      </c>
      <c r="B1587" s="192" t="n">
        <v>37127</v>
      </c>
      <c r="C1587" s="308" t="n">
        <f aca="false">IF(B1587&lt;&gt;"",MONTH(B1587),0)</f>
        <v>8</v>
      </c>
      <c r="D1587" s="3" t="str">
        <f aca="false">VLOOKUP($B1587,data!$A$6:$M$15000,6)</f>
        <v>N/A</v>
      </c>
    </row>
    <row r="1588" customFormat="false" ht="11.25" hidden="false" customHeight="false" outlineLevel="0" collapsed="false">
      <c r="A1588" s="199" t="n">
        <v>37128</v>
      </c>
      <c r="B1588" s="192" t="n">
        <v>37128</v>
      </c>
      <c r="C1588" s="308" t="n">
        <f aca="false">IF(B1588&lt;&gt;"",MONTH(B1588),0)</f>
        <v>8</v>
      </c>
      <c r="D1588" s="3" t="str">
        <f aca="false">VLOOKUP($B1588,data!$A$6:$M$15000,6)</f>
        <v>N/A</v>
      </c>
    </row>
    <row r="1589" customFormat="false" ht="11.25" hidden="false" customHeight="false" outlineLevel="0" collapsed="false">
      <c r="A1589" s="199" t="n">
        <v>37129</v>
      </c>
      <c r="B1589" s="192" t="n">
        <v>37129</v>
      </c>
      <c r="C1589" s="308" t="n">
        <f aca="false">IF(B1589&lt;&gt;"",MONTH(B1589),0)</f>
        <v>8</v>
      </c>
      <c r="D1589" s="3" t="str">
        <f aca="false">VLOOKUP($B1589,data!$A$6:$M$15000,6)</f>
        <v>N/A</v>
      </c>
    </row>
    <row r="1590" customFormat="false" ht="11.25" hidden="false" customHeight="false" outlineLevel="0" collapsed="false">
      <c r="A1590" s="199" t="n">
        <v>37130</v>
      </c>
      <c r="B1590" s="192" t="n">
        <v>37130</v>
      </c>
      <c r="C1590" s="308" t="n">
        <f aca="false">IF(B1590&lt;&gt;"",MONTH(B1590),0)</f>
        <v>8</v>
      </c>
      <c r="D1590" s="3" t="str">
        <f aca="false">VLOOKUP($B1590,data!$A$6:$M$15000,6)</f>
        <v>N/A</v>
      </c>
    </row>
    <row r="1591" customFormat="false" ht="11.25" hidden="false" customHeight="false" outlineLevel="0" collapsed="false">
      <c r="A1591" s="199" t="n">
        <v>37131</v>
      </c>
      <c r="B1591" s="192" t="n">
        <v>37131</v>
      </c>
      <c r="C1591" s="308" t="n">
        <f aca="false">IF(B1591&lt;&gt;"",MONTH(B1591),0)</f>
        <v>8</v>
      </c>
      <c r="D1591" s="3" t="str">
        <f aca="false">VLOOKUP($B1591,data!$A$6:$M$15000,6)</f>
        <v>N/A</v>
      </c>
    </row>
    <row r="1592" customFormat="false" ht="11.25" hidden="false" customHeight="false" outlineLevel="0" collapsed="false">
      <c r="A1592" s="199" t="n">
        <v>37132</v>
      </c>
      <c r="B1592" s="192" t="n">
        <v>37132</v>
      </c>
      <c r="C1592" s="308" t="n">
        <f aca="false">IF(B1592&lt;&gt;"",MONTH(B1592),0)</f>
        <v>8</v>
      </c>
      <c r="D1592" s="3" t="str">
        <f aca="false">VLOOKUP($B1592,data!$A$6:$M$15000,6)</f>
        <v>N/A</v>
      </c>
    </row>
    <row r="1593" customFormat="false" ht="11.25" hidden="false" customHeight="false" outlineLevel="0" collapsed="false">
      <c r="A1593" s="199" t="n">
        <v>37133</v>
      </c>
      <c r="B1593" s="192" t="n">
        <v>37133</v>
      </c>
      <c r="C1593" s="308" t="n">
        <f aca="false">IF(B1593&lt;&gt;"",MONTH(B1593),0)</f>
        <v>8</v>
      </c>
      <c r="D1593" s="3" t="str">
        <f aca="false">VLOOKUP($B1593,data!$A$6:$M$15000,6)</f>
        <v>N/A</v>
      </c>
    </row>
    <row r="1594" customFormat="false" ht="11.25" hidden="false" customHeight="false" outlineLevel="0" collapsed="false">
      <c r="A1594" s="199" t="n">
        <v>37134</v>
      </c>
      <c r="B1594" s="192" t="n">
        <v>37134</v>
      </c>
      <c r="C1594" s="308" t="n">
        <f aca="false">IF(B1594&lt;&gt;"",MONTH(B1594),0)</f>
        <v>8</v>
      </c>
      <c r="D1594" s="3" t="str">
        <f aca="false">VLOOKUP($B1594,data!$A$6:$M$15000,6)</f>
        <v>N/A</v>
      </c>
    </row>
    <row r="1595" customFormat="false" ht="11.25" hidden="false" customHeight="false" outlineLevel="0" collapsed="false">
      <c r="A1595" s="199" t="n">
        <v>37135</v>
      </c>
      <c r="B1595" s="192" t="n">
        <v>37135</v>
      </c>
      <c r="C1595" s="308" t="n">
        <f aca="false">IF(B1595&lt;&gt;"",MONTH(B1595),0)</f>
        <v>9</v>
      </c>
      <c r="D1595" s="3" t="str">
        <f aca="false">VLOOKUP($B1595,data!$A$6:$M$15000,6)</f>
        <v>N/A</v>
      </c>
    </row>
    <row r="1596" customFormat="false" ht="11.25" hidden="false" customHeight="false" outlineLevel="0" collapsed="false">
      <c r="A1596" s="199" t="n">
        <v>37136</v>
      </c>
      <c r="B1596" s="192" t="n">
        <v>37136</v>
      </c>
      <c r="C1596" s="308" t="n">
        <f aca="false">IF(B1596&lt;&gt;"",MONTH(B1596),0)</f>
        <v>9</v>
      </c>
      <c r="D1596" s="3" t="str">
        <f aca="false">VLOOKUP($B1596,data!$A$6:$M$15000,6)</f>
        <v>N/A</v>
      </c>
    </row>
    <row r="1597" customFormat="false" ht="11.25" hidden="false" customHeight="false" outlineLevel="0" collapsed="false">
      <c r="A1597" s="199" t="n">
        <v>37137</v>
      </c>
      <c r="B1597" s="192" t="n">
        <v>37137</v>
      </c>
      <c r="C1597" s="308" t="n">
        <f aca="false">IF(B1597&lt;&gt;"",MONTH(B1597),0)</f>
        <v>9</v>
      </c>
      <c r="D1597" s="3" t="str">
        <f aca="false">VLOOKUP($B1597,data!$A$6:$M$15000,6)</f>
        <v>N/A</v>
      </c>
    </row>
    <row r="1598" customFormat="false" ht="11.25" hidden="false" customHeight="false" outlineLevel="0" collapsed="false">
      <c r="A1598" s="199" t="n">
        <v>37138</v>
      </c>
      <c r="B1598" s="192" t="n">
        <v>37138</v>
      </c>
      <c r="C1598" s="308" t="n">
        <f aca="false">IF(B1598&lt;&gt;"",MONTH(B1598),0)</f>
        <v>9</v>
      </c>
      <c r="D1598" s="3" t="str">
        <f aca="false">VLOOKUP($B1598,data!$A$6:$M$15000,6)</f>
        <v>N/A</v>
      </c>
    </row>
    <row r="1599" customFormat="false" ht="11.25" hidden="false" customHeight="false" outlineLevel="0" collapsed="false">
      <c r="A1599" s="199" t="n">
        <v>37139</v>
      </c>
      <c r="B1599" s="192" t="n">
        <v>37139</v>
      </c>
      <c r="C1599" s="308" t="n">
        <f aca="false">IF(B1599&lt;&gt;"",MONTH(B1599),0)</f>
        <v>9</v>
      </c>
      <c r="D1599" s="3" t="str">
        <f aca="false">VLOOKUP($B1599,data!$A$6:$M$15000,6)</f>
        <v>N/A</v>
      </c>
    </row>
    <row r="1600" customFormat="false" ht="11.25" hidden="false" customHeight="false" outlineLevel="0" collapsed="false">
      <c r="A1600" s="199" t="n">
        <v>37140</v>
      </c>
      <c r="B1600" s="192" t="n">
        <v>37140</v>
      </c>
      <c r="C1600" s="308" t="n">
        <f aca="false">IF(B1600&lt;&gt;"",MONTH(B1600),0)</f>
        <v>9</v>
      </c>
      <c r="D1600" s="3" t="str">
        <f aca="false">VLOOKUP($B1600,data!$A$6:$M$15000,6)</f>
        <v>N/A</v>
      </c>
    </row>
    <row r="1601" customFormat="false" ht="11.25" hidden="false" customHeight="false" outlineLevel="0" collapsed="false">
      <c r="A1601" s="199" t="n">
        <v>37141</v>
      </c>
      <c r="B1601" s="192" t="n">
        <v>37141</v>
      </c>
      <c r="C1601" s="308" t="n">
        <f aca="false">IF(B1601&lt;&gt;"",MONTH(B1601),0)</f>
        <v>9</v>
      </c>
      <c r="D1601" s="3" t="str">
        <f aca="false">VLOOKUP($B1601,data!$A$6:$M$15000,6)</f>
        <v>N/A</v>
      </c>
    </row>
    <row r="1602" customFormat="false" ht="11.25" hidden="false" customHeight="false" outlineLevel="0" collapsed="false">
      <c r="A1602" s="199" t="n">
        <v>37142</v>
      </c>
      <c r="B1602" s="192" t="n">
        <v>37142</v>
      </c>
      <c r="C1602" s="308" t="n">
        <f aca="false">IF(B1602&lt;&gt;"",MONTH(B1602),0)</f>
        <v>9</v>
      </c>
      <c r="D1602" s="3" t="str">
        <f aca="false">VLOOKUP($B1602,data!$A$6:$M$15000,6)</f>
        <v>N/A</v>
      </c>
    </row>
    <row r="1603" customFormat="false" ht="11.25" hidden="false" customHeight="false" outlineLevel="0" collapsed="false">
      <c r="A1603" s="199" t="n">
        <v>37143</v>
      </c>
      <c r="B1603" s="192" t="n">
        <v>37143</v>
      </c>
      <c r="C1603" s="308" t="n">
        <f aca="false">IF(B1603&lt;&gt;"",MONTH(B1603),0)</f>
        <v>9</v>
      </c>
      <c r="D1603" s="3" t="str">
        <f aca="false">VLOOKUP($B1603,data!$A$6:$M$15000,6)</f>
        <v>N/A</v>
      </c>
    </row>
    <row r="1604" customFormat="false" ht="11.25" hidden="false" customHeight="false" outlineLevel="0" collapsed="false">
      <c r="A1604" s="199" t="n">
        <v>37144</v>
      </c>
      <c r="B1604" s="192" t="n">
        <v>37144</v>
      </c>
      <c r="C1604" s="308" t="n">
        <f aca="false">IF(B1604&lt;&gt;"",MONTH(B1604),0)</f>
        <v>9</v>
      </c>
      <c r="D1604" s="3" t="str">
        <f aca="false">VLOOKUP($B1604,data!$A$6:$M$15000,6)</f>
        <v>N/A</v>
      </c>
    </row>
    <row r="1605" customFormat="false" ht="11.25" hidden="false" customHeight="false" outlineLevel="0" collapsed="false">
      <c r="A1605" s="199" t="n">
        <v>37145</v>
      </c>
      <c r="B1605" s="192" t="n">
        <v>37145</v>
      </c>
      <c r="C1605" s="308" t="n">
        <f aca="false">IF(B1605&lt;&gt;"",MONTH(B1605),0)</f>
        <v>9</v>
      </c>
      <c r="D1605" s="3" t="str">
        <f aca="false">VLOOKUP($B1605,data!$A$6:$M$15000,6)</f>
        <v>N/A</v>
      </c>
    </row>
    <row r="1606" customFormat="false" ht="11.25" hidden="false" customHeight="false" outlineLevel="0" collapsed="false">
      <c r="A1606" s="199" t="n">
        <v>37146</v>
      </c>
      <c r="B1606" s="192" t="n">
        <v>37146</v>
      </c>
      <c r="C1606" s="308" t="n">
        <f aca="false">IF(B1606&lt;&gt;"",MONTH(B1606),0)</f>
        <v>9</v>
      </c>
      <c r="D1606" s="3" t="str">
        <f aca="false">VLOOKUP($B1606,data!$A$6:$M$15000,6)</f>
        <v>N/A</v>
      </c>
    </row>
    <row r="1607" customFormat="false" ht="11.25" hidden="false" customHeight="false" outlineLevel="0" collapsed="false">
      <c r="A1607" s="199" t="n">
        <v>37147</v>
      </c>
      <c r="B1607" s="192" t="n">
        <v>37147</v>
      </c>
      <c r="C1607" s="308" t="n">
        <f aca="false">IF(B1607&lt;&gt;"",MONTH(B1607),0)</f>
        <v>9</v>
      </c>
      <c r="D1607" s="3" t="str">
        <f aca="false">VLOOKUP($B1607,data!$A$6:$M$15000,6)</f>
        <v>N/A</v>
      </c>
    </row>
    <row r="1608" customFormat="false" ht="11.25" hidden="false" customHeight="false" outlineLevel="0" collapsed="false">
      <c r="A1608" s="199" t="n">
        <v>37148</v>
      </c>
      <c r="B1608" s="192" t="n">
        <v>37148</v>
      </c>
      <c r="C1608" s="308" t="n">
        <f aca="false">IF(B1608&lt;&gt;"",MONTH(B1608),0)</f>
        <v>9</v>
      </c>
      <c r="D1608" s="3" t="str">
        <f aca="false">VLOOKUP($B1608,data!$A$6:$M$15000,6)</f>
        <v>N/A</v>
      </c>
    </row>
    <row r="1609" customFormat="false" ht="11.25" hidden="false" customHeight="false" outlineLevel="0" collapsed="false">
      <c r="A1609" s="199" t="n">
        <v>37149</v>
      </c>
      <c r="B1609" s="192" t="n">
        <v>37149</v>
      </c>
      <c r="C1609" s="308" t="n">
        <f aca="false">IF(B1609&lt;&gt;"",MONTH(B1609),0)</f>
        <v>9</v>
      </c>
      <c r="D1609" s="3" t="str">
        <f aca="false">VLOOKUP($B1609,data!$A$6:$M$15000,6)</f>
        <v>N/A</v>
      </c>
    </row>
    <row r="1610" customFormat="false" ht="11.25" hidden="false" customHeight="false" outlineLevel="0" collapsed="false">
      <c r="A1610" s="199" t="n">
        <v>37150</v>
      </c>
      <c r="B1610" s="192" t="n">
        <v>37150</v>
      </c>
      <c r="C1610" s="308" t="n">
        <f aca="false">IF(B1610&lt;&gt;"",MONTH(B1610),0)</f>
        <v>9</v>
      </c>
      <c r="D1610" s="3" t="str">
        <f aca="false">VLOOKUP($B1610,data!$A$6:$M$15000,6)</f>
        <v>N/A</v>
      </c>
    </row>
    <row r="1611" customFormat="false" ht="11.25" hidden="false" customHeight="false" outlineLevel="0" collapsed="false">
      <c r="A1611" s="199" t="n">
        <v>37151</v>
      </c>
      <c r="B1611" s="192" t="n">
        <v>37151</v>
      </c>
      <c r="C1611" s="308" t="n">
        <f aca="false">IF(B1611&lt;&gt;"",MONTH(B1611),0)</f>
        <v>9</v>
      </c>
      <c r="D1611" s="3" t="str">
        <f aca="false">VLOOKUP($B1611,data!$A$6:$M$15000,6)</f>
        <v>N/A</v>
      </c>
    </row>
    <row r="1612" customFormat="false" ht="11.25" hidden="false" customHeight="false" outlineLevel="0" collapsed="false">
      <c r="A1612" s="199" t="n">
        <v>37152</v>
      </c>
      <c r="B1612" s="192" t="n">
        <v>37152</v>
      </c>
      <c r="C1612" s="308" t="n">
        <f aca="false">IF(B1612&lt;&gt;"",MONTH(B1612),0)</f>
        <v>9</v>
      </c>
      <c r="D1612" s="3" t="str">
        <f aca="false">VLOOKUP($B1612,data!$A$6:$M$15000,6)</f>
        <v>N/A</v>
      </c>
    </row>
    <row r="1613" customFormat="false" ht="11.25" hidden="false" customHeight="false" outlineLevel="0" collapsed="false">
      <c r="A1613" s="199" t="n">
        <v>37153</v>
      </c>
      <c r="B1613" s="192" t="n">
        <v>37153</v>
      </c>
      <c r="C1613" s="308" t="n">
        <f aca="false">IF(B1613&lt;&gt;"",MONTH(B1613),0)</f>
        <v>9</v>
      </c>
      <c r="D1613" s="3" t="str">
        <f aca="false">VLOOKUP($B1613,data!$A$6:$M$15000,6)</f>
        <v>N/A</v>
      </c>
    </row>
    <row r="1614" customFormat="false" ht="11.25" hidden="false" customHeight="false" outlineLevel="0" collapsed="false">
      <c r="A1614" s="199" t="n">
        <v>37154</v>
      </c>
      <c r="B1614" s="192" t="n">
        <v>37154</v>
      </c>
      <c r="C1614" s="308" t="n">
        <f aca="false">IF(B1614&lt;&gt;"",MONTH(B1614),0)</f>
        <v>9</v>
      </c>
      <c r="D1614" s="3" t="str">
        <f aca="false">VLOOKUP($B1614,data!$A$6:$M$15000,6)</f>
        <v>N/A</v>
      </c>
    </row>
    <row r="1615" customFormat="false" ht="11.25" hidden="false" customHeight="false" outlineLevel="0" collapsed="false">
      <c r="A1615" s="199" t="n">
        <v>37155</v>
      </c>
      <c r="B1615" s="192" t="n">
        <v>37155</v>
      </c>
      <c r="C1615" s="308" t="n">
        <f aca="false">IF(B1615&lt;&gt;"",MONTH(B1615),0)</f>
        <v>9</v>
      </c>
      <c r="D1615" s="3" t="str">
        <f aca="false">VLOOKUP($B1615,data!$A$6:$M$15000,6)</f>
        <v>N/A</v>
      </c>
    </row>
    <row r="1616" customFormat="false" ht="11.25" hidden="false" customHeight="false" outlineLevel="0" collapsed="false">
      <c r="A1616" s="199" t="n">
        <v>37156</v>
      </c>
      <c r="B1616" s="192" t="n">
        <v>37156</v>
      </c>
      <c r="C1616" s="308" t="n">
        <f aca="false">IF(B1616&lt;&gt;"",MONTH(B1616),0)</f>
        <v>9</v>
      </c>
      <c r="D1616" s="3" t="str">
        <f aca="false">VLOOKUP($B1616,data!$A$6:$M$15000,6)</f>
        <v>N/A</v>
      </c>
    </row>
    <row r="1617" customFormat="false" ht="11.25" hidden="false" customHeight="false" outlineLevel="0" collapsed="false">
      <c r="A1617" s="199" t="n">
        <v>37157</v>
      </c>
      <c r="B1617" s="192" t="n">
        <v>37157</v>
      </c>
      <c r="C1617" s="308" t="n">
        <f aca="false">IF(B1617&lt;&gt;"",MONTH(B1617),0)</f>
        <v>9</v>
      </c>
      <c r="D1617" s="3" t="str">
        <f aca="false">VLOOKUP($B1617,data!$A$6:$M$15000,6)</f>
        <v>N/A</v>
      </c>
    </row>
    <row r="1618" customFormat="false" ht="11.25" hidden="false" customHeight="false" outlineLevel="0" collapsed="false">
      <c r="A1618" s="199" t="n">
        <v>37158</v>
      </c>
      <c r="B1618" s="192" t="n">
        <v>37158</v>
      </c>
      <c r="C1618" s="308" t="n">
        <f aca="false">IF(B1618&lt;&gt;"",MONTH(B1618),0)</f>
        <v>9</v>
      </c>
      <c r="D1618" s="3" t="str">
        <f aca="false">VLOOKUP($B1618,data!$A$6:$M$15000,6)</f>
        <v>N/A</v>
      </c>
    </row>
    <row r="1619" customFormat="false" ht="11.25" hidden="false" customHeight="false" outlineLevel="0" collapsed="false">
      <c r="A1619" s="199" t="n">
        <v>37159</v>
      </c>
      <c r="B1619" s="192" t="n">
        <v>37159</v>
      </c>
      <c r="C1619" s="308" t="n">
        <f aca="false">IF(B1619&lt;&gt;"",MONTH(B1619),0)</f>
        <v>9</v>
      </c>
      <c r="D1619" s="3" t="str">
        <f aca="false">VLOOKUP($B1619,data!$A$6:$M$15000,6)</f>
        <v>N/A</v>
      </c>
    </row>
    <row r="1620" customFormat="false" ht="11.25" hidden="false" customHeight="false" outlineLevel="0" collapsed="false">
      <c r="A1620" s="199" t="n">
        <v>37160</v>
      </c>
      <c r="B1620" s="192" t="n">
        <v>37160</v>
      </c>
      <c r="C1620" s="308" t="n">
        <f aca="false">IF(B1620&lt;&gt;"",MONTH(B1620),0)</f>
        <v>9</v>
      </c>
      <c r="D1620" s="3" t="str">
        <f aca="false">VLOOKUP($B1620,data!$A$6:$M$15000,6)</f>
        <v>N/A</v>
      </c>
    </row>
    <row r="1621" customFormat="false" ht="11.25" hidden="false" customHeight="false" outlineLevel="0" collapsed="false">
      <c r="A1621" s="199" t="n">
        <v>37161</v>
      </c>
      <c r="B1621" s="192" t="n">
        <v>37161</v>
      </c>
      <c r="C1621" s="308" t="n">
        <f aca="false">IF(B1621&lt;&gt;"",MONTH(B1621),0)</f>
        <v>9</v>
      </c>
      <c r="D1621" s="3" t="str">
        <f aca="false">VLOOKUP($B1621,data!$A$6:$M$15000,6)</f>
        <v>N/A</v>
      </c>
    </row>
    <row r="1622" customFormat="false" ht="11.25" hidden="false" customHeight="false" outlineLevel="0" collapsed="false">
      <c r="A1622" s="199" t="n">
        <v>37162</v>
      </c>
      <c r="B1622" s="192" t="n">
        <v>37162</v>
      </c>
      <c r="C1622" s="308" t="n">
        <f aca="false">IF(B1622&lt;&gt;"",MONTH(B1622),0)</f>
        <v>9</v>
      </c>
      <c r="D1622" s="3" t="str">
        <f aca="false">VLOOKUP($B1622,data!$A$6:$M$15000,6)</f>
        <v>N/A</v>
      </c>
    </row>
    <row r="1623" customFormat="false" ht="11.25" hidden="false" customHeight="false" outlineLevel="0" collapsed="false">
      <c r="A1623" s="199" t="n">
        <v>37163</v>
      </c>
      <c r="B1623" s="192" t="n">
        <v>37163</v>
      </c>
      <c r="C1623" s="308" t="n">
        <f aca="false">IF(B1623&lt;&gt;"",MONTH(B1623),0)</f>
        <v>9</v>
      </c>
      <c r="D1623" s="3" t="str">
        <f aca="false">VLOOKUP($B1623,data!$A$6:$M$15000,6)</f>
        <v>N/A</v>
      </c>
    </row>
    <row r="1624" customFormat="false" ht="11.25" hidden="false" customHeight="false" outlineLevel="0" collapsed="false">
      <c r="A1624" s="199" t="n">
        <v>37164</v>
      </c>
      <c r="B1624" s="192" t="n">
        <v>37164</v>
      </c>
      <c r="C1624" s="308" t="n">
        <f aca="false">IF(B1624&lt;&gt;"",MONTH(B1624),0)</f>
        <v>9</v>
      </c>
      <c r="D1624" s="3" t="str">
        <f aca="false">VLOOKUP($B1624,data!$A$6:$M$15000,6)</f>
        <v>N/A</v>
      </c>
    </row>
    <row r="1625" customFormat="false" ht="11.25" hidden="false" customHeight="false" outlineLevel="0" collapsed="false">
      <c r="A1625" s="199" t="n">
        <v>37165</v>
      </c>
      <c r="B1625" s="192" t="n">
        <v>37165</v>
      </c>
      <c r="C1625" s="308" t="n">
        <f aca="false">IF(B1625&lt;&gt;"",MONTH(B1625),0)</f>
        <v>10</v>
      </c>
      <c r="D1625" s="3" t="str">
        <f aca="false">VLOOKUP($B1625,data!$A$6:$M$15000,6)</f>
        <v>N/A</v>
      </c>
    </row>
    <row r="1626" customFormat="false" ht="11.25" hidden="false" customHeight="false" outlineLevel="0" collapsed="false">
      <c r="A1626" s="199" t="n">
        <v>37166</v>
      </c>
      <c r="B1626" s="192" t="n">
        <v>37166</v>
      </c>
      <c r="C1626" s="308" t="n">
        <f aca="false">IF(B1626&lt;&gt;"",MONTH(B1626),0)</f>
        <v>10</v>
      </c>
      <c r="D1626" s="3" t="str">
        <f aca="false">VLOOKUP($B1626,data!$A$6:$M$15000,6)</f>
        <v>N/A</v>
      </c>
    </row>
    <row r="1627" customFormat="false" ht="11.25" hidden="false" customHeight="false" outlineLevel="0" collapsed="false">
      <c r="A1627" s="199" t="n">
        <v>37167</v>
      </c>
      <c r="B1627" s="192" t="n">
        <v>37167</v>
      </c>
      <c r="C1627" s="308" t="n">
        <f aca="false">IF(B1627&lt;&gt;"",MONTH(B1627),0)</f>
        <v>10</v>
      </c>
      <c r="D1627" s="3" t="str">
        <f aca="false">VLOOKUP($B1627,data!$A$6:$M$15000,6)</f>
        <v>N/A</v>
      </c>
    </row>
    <row r="1628" customFormat="false" ht="11.25" hidden="false" customHeight="false" outlineLevel="0" collapsed="false">
      <c r="A1628" s="199" t="n">
        <v>37168</v>
      </c>
      <c r="B1628" s="192" t="n">
        <v>37168</v>
      </c>
      <c r="C1628" s="308" t="n">
        <f aca="false">IF(B1628&lt;&gt;"",MONTH(B1628),0)</f>
        <v>10</v>
      </c>
      <c r="D1628" s="3" t="str">
        <f aca="false">VLOOKUP($B1628,data!$A$6:$M$15000,6)</f>
        <v>N/A</v>
      </c>
    </row>
    <row r="1629" customFormat="false" ht="11.25" hidden="false" customHeight="false" outlineLevel="0" collapsed="false">
      <c r="A1629" s="199" t="n">
        <v>37169</v>
      </c>
      <c r="B1629" s="192" t="n">
        <v>37169</v>
      </c>
      <c r="C1629" s="308" t="n">
        <f aca="false">IF(B1629&lt;&gt;"",MONTH(B1629),0)</f>
        <v>10</v>
      </c>
      <c r="D1629" s="3" t="str">
        <f aca="false">VLOOKUP($B1629,data!$A$6:$M$15000,6)</f>
        <v>N/A</v>
      </c>
    </row>
    <row r="1630" customFormat="false" ht="11.25" hidden="false" customHeight="false" outlineLevel="0" collapsed="false">
      <c r="A1630" s="199" t="n">
        <v>37170</v>
      </c>
      <c r="B1630" s="192" t="n">
        <v>37170</v>
      </c>
      <c r="C1630" s="308" t="n">
        <f aca="false">IF(B1630&lt;&gt;"",MONTH(B1630),0)</f>
        <v>10</v>
      </c>
      <c r="D1630" s="3" t="str">
        <f aca="false">VLOOKUP($B1630,data!$A$6:$M$15000,6)</f>
        <v>N/A</v>
      </c>
    </row>
    <row r="1631" customFormat="false" ht="11.25" hidden="false" customHeight="false" outlineLevel="0" collapsed="false">
      <c r="A1631" s="199" t="n">
        <v>37171</v>
      </c>
      <c r="B1631" s="192" t="n">
        <v>37171</v>
      </c>
      <c r="C1631" s="308" t="n">
        <f aca="false">IF(B1631&lt;&gt;"",MONTH(B1631),0)</f>
        <v>10</v>
      </c>
      <c r="D1631" s="3" t="str">
        <f aca="false">VLOOKUP($B1631,data!$A$6:$M$15000,6)</f>
        <v>N/A</v>
      </c>
    </row>
    <row r="1632" customFormat="false" ht="11.25" hidden="false" customHeight="false" outlineLevel="0" collapsed="false">
      <c r="A1632" s="199" t="n">
        <v>37172</v>
      </c>
      <c r="B1632" s="192" t="n">
        <v>37172</v>
      </c>
      <c r="C1632" s="308" t="n">
        <f aca="false">IF(B1632&lt;&gt;"",MONTH(B1632),0)</f>
        <v>10</v>
      </c>
      <c r="D1632" s="3" t="str">
        <f aca="false">VLOOKUP($B1632,data!$A$6:$M$15000,6)</f>
        <v>N/A</v>
      </c>
    </row>
    <row r="1633" customFormat="false" ht="11.25" hidden="false" customHeight="false" outlineLevel="0" collapsed="false">
      <c r="A1633" s="199" t="n">
        <v>37173</v>
      </c>
      <c r="B1633" s="192" t="n">
        <v>37173</v>
      </c>
      <c r="C1633" s="308" t="n">
        <f aca="false">IF(B1633&lt;&gt;"",MONTH(B1633),0)</f>
        <v>10</v>
      </c>
      <c r="D1633" s="3" t="str">
        <f aca="false">VLOOKUP($B1633,data!$A$6:$M$15000,6)</f>
        <v>N/A</v>
      </c>
    </row>
    <row r="1634" customFormat="false" ht="11.25" hidden="false" customHeight="false" outlineLevel="0" collapsed="false">
      <c r="A1634" s="199" t="n">
        <v>37174</v>
      </c>
      <c r="B1634" s="192" t="n">
        <v>37174</v>
      </c>
      <c r="C1634" s="308" t="n">
        <f aca="false">IF(B1634&lt;&gt;"",MONTH(B1634),0)</f>
        <v>10</v>
      </c>
      <c r="D1634" s="3" t="str">
        <f aca="false">VLOOKUP($B1634,data!$A$6:$M$15000,6)</f>
        <v>N/A</v>
      </c>
    </row>
    <row r="1635" customFormat="false" ht="11.25" hidden="false" customHeight="false" outlineLevel="0" collapsed="false">
      <c r="A1635" s="199" t="n">
        <v>37175</v>
      </c>
      <c r="B1635" s="192" t="n">
        <v>37175</v>
      </c>
      <c r="C1635" s="308" t="n">
        <f aca="false">IF(B1635&lt;&gt;"",MONTH(B1635),0)</f>
        <v>10</v>
      </c>
      <c r="D1635" s="3" t="str">
        <f aca="false">VLOOKUP($B1635,data!$A$6:$M$15000,6)</f>
        <v>N/A</v>
      </c>
    </row>
    <row r="1636" customFormat="false" ht="11.25" hidden="false" customHeight="false" outlineLevel="0" collapsed="false">
      <c r="A1636" s="199" t="n">
        <v>37176</v>
      </c>
      <c r="B1636" s="192" t="n">
        <v>37176</v>
      </c>
      <c r="C1636" s="308" t="n">
        <f aca="false">IF(B1636&lt;&gt;"",MONTH(B1636),0)</f>
        <v>10</v>
      </c>
      <c r="D1636" s="3" t="str">
        <f aca="false">VLOOKUP($B1636,data!$A$6:$M$15000,6)</f>
        <v>N/A</v>
      </c>
    </row>
    <row r="1637" customFormat="false" ht="11.25" hidden="false" customHeight="false" outlineLevel="0" collapsed="false">
      <c r="A1637" s="199" t="n">
        <v>37177</v>
      </c>
      <c r="B1637" s="192" t="n">
        <v>37177</v>
      </c>
      <c r="C1637" s="308" t="n">
        <f aca="false">IF(B1637&lt;&gt;"",MONTH(B1637),0)</f>
        <v>10</v>
      </c>
      <c r="D1637" s="3" t="str">
        <f aca="false">VLOOKUP($B1637,data!$A$6:$M$15000,6)</f>
        <v>N/A</v>
      </c>
    </row>
    <row r="1638" customFormat="false" ht="11.25" hidden="false" customHeight="false" outlineLevel="0" collapsed="false">
      <c r="A1638" s="199" t="n">
        <v>37178</v>
      </c>
      <c r="B1638" s="192" t="n">
        <v>37178</v>
      </c>
      <c r="C1638" s="308" t="n">
        <f aca="false">IF(B1638&lt;&gt;"",MONTH(B1638),0)</f>
        <v>10</v>
      </c>
      <c r="D1638" s="3" t="str">
        <f aca="false">VLOOKUP($B1638,data!$A$6:$M$15000,6)</f>
        <v>N/A</v>
      </c>
    </row>
    <row r="1639" customFormat="false" ht="11.25" hidden="false" customHeight="false" outlineLevel="0" collapsed="false">
      <c r="A1639" s="199" t="n">
        <v>37179</v>
      </c>
      <c r="B1639" s="192" t="n">
        <v>37179</v>
      </c>
      <c r="C1639" s="308" t="n">
        <f aca="false">IF(B1639&lt;&gt;"",MONTH(B1639),0)</f>
        <v>10</v>
      </c>
      <c r="D1639" s="3" t="str">
        <f aca="false">VLOOKUP($B1639,data!$A$6:$M$15000,6)</f>
        <v>N/A</v>
      </c>
    </row>
    <row r="1640" customFormat="false" ht="11.25" hidden="false" customHeight="false" outlineLevel="0" collapsed="false">
      <c r="A1640" s="199" t="n">
        <v>37180</v>
      </c>
      <c r="B1640" s="192" t="n">
        <v>37180</v>
      </c>
      <c r="C1640" s="308" t="n">
        <f aca="false">IF(B1640&lt;&gt;"",MONTH(B1640),0)</f>
        <v>10</v>
      </c>
      <c r="D1640" s="3" t="str">
        <f aca="false">VLOOKUP($B1640,data!$A$6:$M$15000,6)</f>
        <v>N/A</v>
      </c>
    </row>
    <row r="1641" customFormat="false" ht="11.25" hidden="false" customHeight="false" outlineLevel="0" collapsed="false">
      <c r="A1641" s="199" t="n">
        <v>37181</v>
      </c>
      <c r="B1641" s="192" t="n">
        <v>37181</v>
      </c>
      <c r="C1641" s="308" t="n">
        <f aca="false">IF(B1641&lt;&gt;"",MONTH(B1641),0)</f>
        <v>10</v>
      </c>
      <c r="D1641" s="3" t="str">
        <f aca="false">VLOOKUP($B1641,data!$A$6:$M$15000,6)</f>
        <v>N/A</v>
      </c>
    </row>
    <row r="1642" customFormat="false" ht="11.25" hidden="false" customHeight="false" outlineLevel="0" collapsed="false">
      <c r="A1642" s="199" t="n">
        <v>37182</v>
      </c>
      <c r="B1642" s="192" t="n">
        <v>37182</v>
      </c>
      <c r="C1642" s="308" t="n">
        <f aca="false">IF(B1642&lt;&gt;"",MONTH(B1642),0)</f>
        <v>10</v>
      </c>
      <c r="D1642" s="3" t="str">
        <f aca="false">VLOOKUP($B1642,data!$A$6:$M$15000,6)</f>
        <v>N/A</v>
      </c>
    </row>
    <row r="1643" customFormat="false" ht="11.25" hidden="false" customHeight="false" outlineLevel="0" collapsed="false">
      <c r="A1643" s="199" t="n">
        <v>37183</v>
      </c>
      <c r="B1643" s="192" t="n">
        <v>37183</v>
      </c>
      <c r="C1643" s="308" t="n">
        <f aca="false">IF(B1643&lt;&gt;"",MONTH(B1643),0)</f>
        <v>10</v>
      </c>
      <c r="D1643" s="3" t="str">
        <f aca="false">VLOOKUP($B1643,data!$A$6:$M$15000,6)</f>
        <v>N/A</v>
      </c>
    </row>
    <row r="1644" customFormat="false" ht="11.25" hidden="false" customHeight="false" outlineLevel="0" collapsed="false">
      <c r="A1644" s="199" t="n">
        <v>37184</v>
      </c>
      <c r="B1644" s="192" t="n">
        <v>37184</v>
      </c>
      <c r="C1644" s="308" t="n">
        <f aca="false">IF(B1644&lt;&gt;"",MONTH(B1644),0)</f>
        <v>10</v>
      </c>
      <c r="D1644" s="3" t="str">
        <f aca="false">VLOOKUP($B1644,data!$A$6:$M$15000,6)</f>
        <v>N/A</v>
      </c>
    </row>
    <row r="1645" customFormat="false" ht="11.25" hidden="false" customHeight="false" outlineLevel="0" collapsed="false">
      <c r="A1645" s="199" t="n">
        <v>37185</v>
      </c>
      <c r="B1645" s="192" t="n">
        <v>37185</v>
      </c>
      <c r="C1645" s="308" t="n">
        <f aca="false">IF(B1645&lt;&gt;"",MONTH(B1645),0)</f>
        <v>10</v>
      </c>
      <c r="D1645" s="3" t="str">
        <f aca="false">VLOOKUP($B1645,data!$A$6:$M$15000,6)</f>
        <v>N/A</v>
      </c>
    </row>
    <row r="1646" customFormat="false" ht="11.25" hidden="false" customHeight="false" outlineLevel="0" collapsed="false">
      <c r="A1646" s="199" t="n">
        <v>37186</v>
      </c>
      <c r="B1646" s="192" t="n">
        <v>37186</v>
      </c>
      <c r="C1646" s="308" t="n">
        <f aca="false">IF(B1646&lt;&gt;"",MONTH(B1646),0)</f>
        <v>10</v>
      </c>
      <c r="D1646" s="3" t="str">
        <f aca="false">VLOOKUP($B1646,data!$A$6:$M$15000,6)</f>
        <v>N/A</v>
      </c>
    </row>
    <row r="1647" customFormat="false" ht="11.25" hidden="false" customHeight="false" outlineLevel="0" collapsed="false">
      <c r="A1647" s="199" t="n">
        <v>37187</v>
      </c>
      <c r="B1647" s="192" t="n">
        <v>37187</v>
      </c>
      <c r="C1647" s="308" t="n">
        <f aca="false">IF(B1647&lt;&gt;"",MONTH(B1647),0)</f>
        <v>10</v>
      </c>
      <c r="D1647" s="3" t="str">
        <f aca="false">VLOOKUP($B1647,data!$A$6:$M$15000,6)</f>
        <v>N/A</v>
      </c>
    </row>
    <row r="1648" customFormat="false" ht="11.25" hidden="false" customHeight="false" outlineLevel="0" collapsed="false">
      <c r="A1648" s="199" t="n">
        <v>37188</v>
      </c>
      <c r="B1648" s="192" t="n">
        <v>37188</v>
      </c>
      <c r="C1648" s="308" t="n">
        <f aca="false">IF(B1648&lt;&gt;"",MONTH(B1648),0)</f>
        <v>10</v>
      </c>
      <c r="D1648" s="3" t="str">
        <f aca="false">VLOOKUP($B1648,data!$A$6:$M$15000,6)</f>
        <v>N/A</v>
      </c>
    </row>
    <row r="1649" customFormat="false" ht="11.25" hidden="false" customHeight="false" outlineLevel="0" collapsed="false">
      <c r="A1649" s="199" t="n">
        <v>37189</v>
      </c>
      <c r="B1649" s="192" t="n">
        <v>37189</v>
      </c>
      <c r="C1649" s="308" t="n">
        <f aca="false">IF(B1649&lt;&gt;"",MONTH(B1649),0)</f>
        <v>10</v>
      </c>
      <c r="D1649" s="3" t="str">
        <f aca="false">VLOOKUP($B1649,data!$A$6:$M$15000,6)</f>
        <v>N/A</v>
      </c>
    </row>
    <row r="1650" customFormat="false" ht="11.25" hidden="false" customHeight="false" outlineLevel="0" collapsed="false">
      <c r="A1650" s="199" t="n">
        <v>37190</v>
      </c>
      <c r="B1650" s="192" t="n">
        <v>37190</v>
      </c>
      <c r="C1650" s="308" t="n">
        <f aca="false">IF(B1650&lt;&gt;"",MONTH(B1650),0)</f>
        <v>10</v>
      </c>
      <c r="D1650" s="3" t="str">
        <f aca="false">VLOOKUP($B1650,data!$A$6:$M$15000,6)</f>
        <v>N/A</v>
      </c>
    </row>
    <row r="1651" customFormat="false" ht="11.25" hidden="false" customHeight="false" outlineLevel="0" collapsed="false">
      <c r="A1651" s="199" t="n">
        <v>37191</v>
      </c>
      <c r="B1651" s="192" t="n">
        <v>37191</v>
      </c>
      <c r="C1651" s="308" t="n">
        <f aca="false">IF(B1651&lt;&gt;"",MONTH(B1651),0)</f>
        <v>10</v>
      </c>
      <c r="D1651" s="3" t="str">
        <f aca="false">VLOOKUP($B1651,data!$A$6:$M$15000,6)</f>
        <v>N/A</v>
      </c>
    </row>
    <row r="1652" customFormat="false" ht="11.25" hidden="false" customHeight="false" outlineLevel="0" collapsed="false">
      <c r="A1652" s="199" t="n">
        <v>37192</v>
      </c>
      <c r="B1652" s="192" t="n">
        <v>37192</v>
      </c>
      <c r="C1652" s="308" t="n">
        <f aca="false">IF(B1652&lt;&gt;"",MONTH(B1652),0)</f>
        <v>10</v>
      </c>
      <c r="D1652" s="3" t="str">
        <f aca="false">VLOOKUP($B1652,data!$A$6:$M$15000,6)</f>
        <v>N/A</v>
      </c>
    </row>
    <row r="1653" customFormat="false" ht="11.25" hidden="false" customHeight="false" outlineLevel="0" collapsed="false">
      <c r="A1653" s="199" t="n">
        <v>37193</v>
      </c>
      <c r="B1653" s="192" t="n">
        <v>37193</v>
      </c>
      <c r="C1653" s="308" t="n">
        <f aca="false">IF(B1653&lt;&gt;"",MONTH(B1653),0)</f>
        <v>10</v>
      </c>
      <c r="D1653" s="3" t="str">
        <f aca="false">VLOOKUP($B1653,data!$A$6:$M$15000,6)</f>
        <v>N/A</v>
      </c>
    </row>
    <row r="1654" customFormat="false" ht="11.25" hidden="false" customHeight="false" outlineLevel="0" collapsed="false">
      <c r="A1654" s="199" t="n">
        <v>37194</v>
      </c>
      <c r="B1654" s="192" t="n">
        <v>37194</v>
      </c>
      <c r="C1654" s="308" t="n">
        <f aca="false">IF(B1654&lt;&gt;"",MONTH(B1654),0)</f>
        <v>10</v>
      </c>
      <c r="D1654" s="3" t="str">
        <f aca="false">VLOOKUP($B1654,data!$A$6:$M$15000,6)</f>
        <v>N/A</v>
      </c>
    </row>
    <row r="1655" customFormat="false" ht="11.25" hidden="false" customHeight="false" outlineLevel="0" collapsed="false">
      <c r="A1655" s="199" t="n">
        <v>37195</v>
      </c>
      <c r="B1655" s="192" t="n">
        <v>37195</v>
      </c>
      <c r="C1655" s="308" t="n">
        <f aca="false">IF(B1655&lt;&gt;"",MONTH(B1655),0)</f>
        <v>10</v>
      </c>
      <c r="D1655" s="3" t="str">
        <f aca="false">VLOOKUP($B1655,data!$A$6:$M$15000,6)</f>
        <v>N/A</v>
      </c>
    </row>
    <row r="1656" customFormat="false" ht="11.25" hidden="false" customHeight="false" outlineLevel="0" collapsed="false">
      <c r="A1656" s="199" t="n">
        <v>37196</v>
      </c>
      <c r="B1656" s="192" t="n">
        <v>37196</v>
      </c>
      <c r="C1656" s="308" t="n">
        <f aca="false">IF(B1656&lt;&gt;"",MONTH(B1656),0)</f>
        <v>11</v>
      </c>
      <c r="D1656" s="3" t="str">
        <f aca="false">VLOOKUP($B1656,data!$A$6:$M$15000,6)</f>
        <v>N/A</v>
      </c>
    </row>
    <row r="1657" customFormat="false" ht="11.25" hidden="false" customHeight="false" outlineLevel="0" collapsed="false">
      <c r="A1657" s="199" t="n">
        <v>37197</v>
      </c>
      <c r="B1657" s="192" t="n">
        <v>37197</v>
      </c>
      <c r="C1657" s="308" t="n">
        <f aca="false">IF(B1657&lt;&gt;"",MONTH(B1657),0)</f>
        <v>11</v>
      </c>
      <c r="D1657" s="3" t="str">
        <f aca="false">VLOOKUP($B1657,data!$A$6:$M$15000,6)</f>
        <v>N/A</v>
      </c>
    </row>
    <row r="1658" customFormat="false" ht="11.25" hidden="false" customHeight="false" outlineLevel="0" collapsed="false">
      <c r="A1658" s="199" t="n">
        <v>37198</v>
      </c>
      <c r="B1658" s="192" t="n">
        <v>37198</v>
      </c>
      <c r="C1658" s="308" t="n">
        <f aca="false">IF(B1658&lt;&gt;"",MONTH(B1658),0)</f>
        <v>11</v>
      </c>
      <c r="D1658" s="3" t="str">
        <f aca="false">VLOOKUP($B1658,data!$A$6:$M$15000,6)</f>
        <v>N/A</v>
      </c>
    </row>
    <row r="1659" customFormat="false" ht="11.25" hidden="false" customHeight="false" outlineLevel="0" collapsed="false">
      <c r="A1659" s="199" t="n">
        <v>37199</v>
      </c>
      <c r="B1659" s="192" t="n">
        <v>37199</v>
      </c>
      <c r="C1659" s="308" t="n">
        <f aca="false">IF(B1659&lt;&gt;"",MONTH(B1659),0)</f>
        <v>11</v>
      </c>
      <c r="D1659" s="3" t="str">
        <f aca="false">VLOOKUP($B1659,data!$A$6:$M$15000,6)</f>
        <v>N/A</v>
      </c>
    </row>
    <row r="1660" customFormat="false" ht="11.25" hidden="false" customHeight="false" outlineLevel="0" collapsed="false">
      <c r="A1660" s="199" t="n">
        <v>37200</v>
      </c>
      <c r="B1660" s="192" t="n">
        <v>37200</v>
      </c>
      <c r="C1660" s="308" t="n">
        <f aca="false">IF(B1660&lt;&gt;"",MONTH(B1660),0)</f>
        <v>11</v>
      </c>
      <c r="D1660" s="3" t="str">
        <f aca="false">VLOOKUP($B1660,data!$A$6:$M$15000,6)</f>
        <v>N/A</v>
      </c>
    </row>
    <row r="1661" customFormat="false" ht="11.25" hidden="false" customHeight="false" outlineLevel="0" collapsed="false">
      <c r="A1661" s="199" t="n">
        <v>37201</v>
      </c>
      <c r="B1661" s="192" t="n">
        <v>37201</v>
      </c>
      <c r="C1661" s="308" t="n">
        <f aca="false">IF(B1661&lt;&gt;"",MONTH(B1661),0)</f>
        <v>11</v>
      </c>
      <c r="D1661" s="3" t="str">
        <f aca="false">VLOOKUP($B1661,data!$A$6:$M$15000,6)</f>
        <v>N/A</v>
      </c>
    </row>
    <row r="1662" customFormat="false" ht="11.25" hidden="false" customHeight="false" outlineLevel="0" collapsed="false">
      <c r="A1662" s="199" t="n">
        <v>37202</v>
      </c>
      <c r="B1662" s="192" t="n">
        <v>37202</v>
      </c>
      <c r="C1662" s="308" t="n">
        <f aca="false">IF(B1662&lt;&gt;"",MONTH(B1662),0)</f>
        <v>11</v>
      </c>
      <c r="D1662" s="3" t="str">
        <f aca="false">VLOOKUP($B1662,data!$A$6:$M$15000,6)</f>
        <v>N/A</v>
      </c>
    </row>
    <row r="1663" customFormat="false" ht="11.25" hidden="false" customHeight="false" outlineLevel="0" collapsed="false">
      <c r="A1663" s="199" t="n">
        <v>37203</v>
      </c>
      <c r="B1663" s="192" t="n">
        <v>37203</v>
      </c>
      <c r="C1663" s="308" t="n">
        <f aca="false">IF(B1663&lt;&gt;"",MONTH(B1663),0)</f>
        <v>11</v>
      </c>
      <c r="D1663" s="3" t="str">
        <f aca="false">VLOOKUP($B1663,data!$A$6:$M$15000,6)</f>
        <v>N/A</v>
      </c>
    </row>
    <row r="1664" customFormat="false" ht="11.25" hidden="false" customHeight="false" outlineLevel="0" collapsed="false">
      <c r="A1664" s="199" t="n">
        <v>37204</v>
      </c>
      <c r="B1664" s="192" t="n">
        <v>37204</v>
      </c>
      <c r="C1664" s="308" t="n">
        <f aca="false">IF(B1664&lt;&gt;"",MONTH(B1664),0)</f>
        <v>11</v>
      </c>
      <c r="D1664" s="3" t="str">
        <f aca="false">VLOOKUP($B1664,data!$A$6:$M$15000,6)</f>
        <v>N/A</v>
      </c>
    </row>
    <row r="1665" customFormat="false" ht="11.25" hidden="false" customHeight="false" outlineLevel="0" collapsed="false">
      <c r="A1665" s="199" t="n">
        <v>37205</v>
      </c>
      <c r="B1665" s="192" t="n">
        <v>37205</v>
      </c>
      <c r="C1665" s="308" t="n">
        <f aca="false">IF(B1665&lt;&gt;"",MONTH(B1665),0)</f>
        <v>11</v>
      </c>
      <c r="D1665" s="3" t="str">
        <f aca="false">VLOOKUP($B1665,data!$A$6:$M$15000,6)</f>
        <v>N/A</v>
      </c>
    </row>
    <row r="1666" customFormat="false" ht="11.25" hidden="false" customHeight="false" outlineLevel="0" collapsed="false">
      <c r="A1666" s="199" t="n">
        <v>37206</v>
      </c>
      <c r="B1666" s="192" t="n">
        <v>37206</v>
      </c>
      <c r="C1666" s="308" t="n">
        <f aca="false">IF(B1666&lt;&gt;"",MONTH(B1666),0)</f>
        <v>11</v>
      </c>
      <c r="D1666" s="3" t="str">
        <f aca="false">VLOOKUP($B1666,data!$A$6:$M$15000,6)</f>
        <v>N/A</v>
      </c>
    </row>
    <row r="1667" customFormat="false" ht="11.25" hidden="false" customHeight="false" outlineLevel="0" collapsed="false">
      <c r="A1667" s="199" t="n">
        <v>37207</v>
      </c>
      <c r="B1667" s="192" t="n">
        <v>37207</v>
      </c>
      <c r="C1667" s="308" t="n">
        <f aca="false">IF(B1667&lt;&gt;"",MONTH(B1667),0)</f>
        <v>11</v>
      </c>
      <c r="D1667" s="3" t="str">
        <f aca="false">VLOOKUP($B1667,data!$A$6:$M$15000,6)</f>
        <v>N/A</v>
      </c>
    </row>
    <row r="1668" customFormat="false" ht="11.25" hidden="false" customHeight="false" outlineLevel="0" collapsed="false">
      <c r="A1668" s="199" t="n">
        <v>37208</v>
      </c>
      <c r="B1668" s="192" t="n">
        <v>37208</v>
      </c>
      <c r="C1668" s="308" t="n">
        <f aca="false">IF(B1668&lt;&gt;"",MONTH(B1668),0)</f>
        <v>11</v>
      </c>
      <c r="D1668" s="3" t="str">
        <f aca="false">VLOOKUP($B1668,data!$A$6:$M$15000,6)</f>
        <v>N/A</v>
      </c>
    </row>
    <row r="1669" customFormat="false" ht="11.25" hidden="false" customHeight="false" outlineLevel="0" collapsed="false">
      <c r="A1669" s="199" t="n">
        <v>37209</v>
      </c>
      <c r="B1669" s="192" t="n">
        <v>37209</v>
      </c>
      <c r="C1669" s="308" t="n">
        <f aca="false">IF(B1669&lt;&gt;"",MONTH(B1669),0)</f>
        <v>11</v>
      </c>
      <c r="D1669" s="3" t="str">
        <f aca="false">VLOOKUP($B1669,data!$A$6:$M$15000,6)</f>
        <v>N/A</v>
      </c>
    </row>
    <row r="1670" customFormat="false" ht="11.25" hidden="false" customHeight="false" outlineLevel="0" collapsed="false">
      <c r="A1670" s="199" t="n">
        <v>37210</v>
      </c>
      <c r="B1670" s="192" t="n">
        <v>37210</v>
      </c>
      <c r="C1670" s="308" t="n">
        <f aca="false">IF(B1670&lt;&gt;"",MONTH(B1670),0)</f>
        <v>11</v>
      </c>
      <c r="D1670" s="3" t="str">
        <f aca="false">VLOOKUP($B1670,data!$A$6:$M$15000,6)</f>
        <v>N/A</v>
      </c>
    </row>
    <row r="1671" customFormat="false" ht="11.25" hidden="false" customHeight="false" outlineLevel="0" collapsed="false">
      <c r="A1671" s="199" t="n">
        <v>37211</v>
      </c>
      <c r="B1671" s="192" t="n">
        <v>37211</v>
      </c>
      <c r="C1671" s="308" t="n">
        <f aca="false">IF(B1671&lt;&gt;"",MONTH(B1671),0)</f>
        <v>11</v>
      </c>
      <c r="D1671" s="3" t="str">
        <f aca="false">VLOOKUP($B1671,data!$A$6:$M$15000,6)</f>
        <v>N/A</v>
      </c>
    </row>
    <row r="1672" customFormat="false" ht="11.25" hidden="false" customHeight="false" outlineLevel="0" collapsed="false">
      <c r="A1672" s="199" t="n">
        <v>37212</v>
      </c>
      <c r="B1672" s="192" t="n">
        <v>37212</v>
      </c>
      <c r="C1672" s="308" t="n">
        <f aca="false">IF(B1672&lt;&gt;"",MONTH(B1672),0)</f>
        <v>11</v>
      </c>
      <c r="D1672" s="3" t="str">
        <f aca="false">VLOOKUP($B1672,data!$A$6:$M$15000,6)</f>
        <v>N/A</v>
      </c>
    </row>
    <row r="1673" customFormat="false" ht="11.25" hidden="false" customHeight="false" outlineLevel="0" collapsed="false">
      <c r="A1673" s="199" t="n">
        <v>37213</v>
      </c>
      <c r="B1673" s="192" t="n">
        <v>37213</v>
      </c>
      <c r="C1673" s="308" t="n">
        <f aca="false">IF(B1673&lt;&gt;"",MONTH(B1673),0)</f>
        <v>11</v>
      </c>
      <c r="D1673" s="3" t="str">
        <f aca="false">VLOOKUP($B1673,data!$A$6:$M$15000,6)</f>
        <v>N/A</v>
      </c>
    </row>
    <row r="1674" customFormat="false" ht="11.25" hidden="false" customHeight="false" outlineLevel="0" collapsed="false">
      <c r="A1674" s="199" t="n">
        <v>37214</v>
      </c>
      <c r="B1674" s="192" t="n">
        <v>37214</v>
      </c>
      <c r="C1674" s="308" t="n">
        <f aca="false">IF(B1674&lt;&gt;"",MONTH(B1674),0)</f>
        <v>11</v>
      </c>
      <c r="D1674" s="3" t="str">
        <f aca="false">VLOOKUP($B1674,data!$A$6:$M$15000,6)</f>
        <v>N/A</v>
      </c>
    </row>
    <row r="1675" customFormat="false" ht="11.25" hidden="false" customHeight="false" outlineLevel="0" collapsed="false">
      <c r="A1675" s="199" t="n">
        <v>37215</v>
      </c>
      <c r="B1675" s="192" t="n">
        <v>37215</v>
      </c>
      <c r="C1675" s="308" t="n">
        <f aca="false">IF(B1675&lt;&gt;"",MONTH(B1675),0)</f>
        <v>11</v>
      </c>
      <c r="D1675" s="3" t="str">
        <f aca="false">VLOOKUP($B1675,data!$A$6:$M$15000,6)</f>
        <v>N/A</v>
      </c>
    </row>
    <row r="1676" customFormat="false" ht="11.25" hidden="false" customHeight="false" outlineLevel="0" collapsed="false">
      <c r="A1676" s="199" t="n">
        <v>37216</v>
      </c>
      <c r="B1676" s="192" t="n">
        <v>37216</v>
      </c>
      <c r="C1676" s="308" t="n">
        <f aca="false">IF(B1676&lt;&gt;"",MONTH(B1676),0)</f>
        <v>11</v>
      </c>
      <c r="D1676" s="3" t="str">
        <f aca="false">VLOOKUP($B1676,data!$A$6:$M$15000,6)</f>
        <v>N/A</v>
      </c>
    </row>
    <row r="1677" customFormat="false" ht="11.25" hidden="false" customHeight="false" outlineLevel="0" collapsed="false">
      <c r="A1677" s="199" t="n">
        <v>37217</v>
      </c>
      <c r="B1677" s="192" t="n">
        <v>37217</v>
      </c>
      <c r="C1677" s="308" t="n">
        <f aca="false">IF(B1677&lt;&gt;"",MONTH(B1677),0)</f>
        <v>11</v>
      </c>
      <c r="D1677" s="3" t="str">
        <f aca="false">VLOOKUP($B1677,data!$A$6:$M$15000,6)</f>
        <v>N/A</v>
      </c>
    </row>
    <row r="1678" customFormat="false" ht="11.25" hidden="false" customHeight="false" outlineLevel="0" collapsed="false">
      <c r="A1678" s="199" t="n">
        <v>37218</v>
      </c>
      <c r="B1678" s="192" t="n">
        <v>37218</v>
      </c>
      <c r="C1678" s="308" t="n">
        <f aca="false">IF(B1678&lt;&gt;"",MONTH(B1678),0)</f>
        <v>11</v>
      </c>
      <c r="D1678" s="3" t="str">
        <f aca="false">VLOOKUP($B1678,data!$A$6:$M$15000,6)</f>
        <v>N/A</v>
      </c>
    </row>
    <row r="1679" customFormat="false" ht="11.25" hidden="false" customHeight="false" outlineLevel="0" collapsed="false">
      <c r="A1679" s="199" t="n">
        <v>37219</v>
      </c>
      <c r="B1679" s="192" t="n">
        <v>37219</v>
      </c>
      <c r="C1679" s="308" t="n">
        <f aca="false">IF(B1679&lt;&gt;"",MONTH(B1679),0)</f>
        <v>11</v>
      </c>
      <c r="D1679" s="3" t="str">
        <f aca="false">VLOOKUP($B1679,data!$A$6:$M$15000,6)</f>
        <v>N/A</v>
      </c>
    </row>
    <row r="1680" customFormat="false" ht="11.25" hidden="false" customHeight="false" outlineLevel="0" collapsed="false">
      <c r="A1680" s="199" t="n">
        <v>37220</v>
      </c>
      <c r="B1680" s="192" t="n">
        <v>37220</v>
      </c>
      <c r="C1680" s="308" t="n">
        <f aca="false">IF(B1680&lt;&gt;"",MONTH(B1680),0)</f>
        <v>11</v>
      </c>
      <c r="D1680" s="3" t="str">
        <f aca="false">VLOOKUP($B1680,data!$A$6:$M$15000,6)</f>
        <v>N/A</v>
      </c>
    </row>
    <row r="1681" customFormat="false" ht="11.25" hidden="false" customHeight="false" outlineLevel="0" collapsed="false">
      <c r="A1681" s="199" t="n">
        <v>37221</v>
      </c>
      <c r="B1681" s="192" t="n">
        <v>37221</v>
      </c>
      <c r="C1681" s="308" t="n">
        <f aca="false">IF(B1681&lt;&gt;"",MONTH(B1681),0)</f>
        <v>11</v>
      </c>
      <c r="D1681" s="3" t="str">
        <f aca="false">VLOOKUP($B1681,data!$A$6:$M$15000,6)</f>
        <v>N/A</v>
      </c>
    </row>
    <row r="1682" customFormat="false" ht="11.25" hidden="false" customHeight="false" outlineLevel="0" collapsed="false">
      <c r="A1682" s="199" t="n">
        <v>37222</v>
      </c>
      <c r="B1682" s="192" t="n">
        <v>37222</v>
      </c>
      <c r="C1682" s="308" t="n">
        <f aca="false">IF(B1682&lt;&gt;"",MONTH(B1682),0)</f>
        <v>11</v>
      </c>
      <c r="D1682" s="3" t="str">
        <f aca="false">VLOOKUP($B1682,data!$A$6:$M$15000,6)</f>
        <v>N/A</v>
      </c>
    </row>
    <row r="1683" customFormat="false" ht="11.25" hidden="false" customHeight="false" outlineLevel="0" collapsed="false">
      <c r="A1683" s="199" t="n">
        <v>37223</v>
      </c>
      <c r="B1683" s="192" t="n">
        <v>37223</v>
      </c>
      <c r="C1683" s="308" t="n">
        <f aca="false">IF(B1683&lt;&gt;"",MONTH(B1683),0)</f>
        <v>11</v>
      </c>
      <c r="D1683" s="3" t="str">
        <f aca="false">VLOOKUP($B1683,data!$A$6:$M$15000,6)</f>
        <v>N/A</v>
      </c>
    </row>
    <row r="1684" customFormat="false" ht="11.25" hidden="false" customHeight="false" outlineLevel="0" collapsed="false">
      <c r="A1684" s="199" t="n">
        <v>37224</v>
      </c>
      <c r="B1684" s="192" t="n">
        <v>37224</v>
      </c>
      <c r="C1684" s="308" t="n">
        <f aca="false">IF(B1684&lt;&gt;"",MONTH(B1684),0)</f>
        <v>11</v>
      </c>
      <c r="D1684" s="3" t="str">
        <f aca="false">VLOOKUP($B1684,data!$A$6:$M$15000,6)</f>
        <v>N/A</v>
      </c>
    </row>
    <row r="1685" customFormat="false" ht="11.25" hidden="false" customHeight="false" outlineLevel="0" collapsed="false">
      <c r="A1685" s="199" t="n">
        <v>37225</v>
      </c>
      <c r="B1685" s="192" t="n">
        <v>37225</v>
      </c>
      <c r="C1685" s="308" t="n">
        <f aca="false">IF(B1685&lt;&gt;"",MONTH(B1685),0)</f>
        <v>11</v>
      </c>
      <c r="D1685" s="3" t="str">
        <f aca="false">VLOOKUP($B1685,data!$A$6:$M$15000,6)</f>
        <v>N/A</v>
      </c>
    </row>
    <row r="1686" customFormat="false" ht="11.25" hidden="false" customHeight="false" outlineLevel="0" collapsed="false">
      <c r="A1686" s="199" t="n">
        <v>37226</v>
      </c>
      <c r="B1686" s="192" t="n">
        <v>37226</v>
      </c>
      <c r="C1686" s="308" t="n">
        <f aca="false">IF(B1686&lt;&gt;"",MONTH(B1686),0)</f>
        <v>12</v>
      </c>
      <c r="D1686" s="3" t="str">
        <f aca="false">VLOOKUP($B1686,data!$A$6:$M$15000,6)</f>
        <v>N/A</v>
      </c>
    </row>
    <row r="1687" customFormat="false" ht="11.25" hidden="false" customHeight="false" outlineLevel="0" collapsed="false">
      <c r="A1687" s="199" t="n">
        <v>37227</v>
      </c>
      <c r="B1687" s="192" t="n">
        <v>37227</v>
      </c>
      <c r="C1687" s="308" t="n">
        <f aca="false">IF(B1687&lt;&gt;"",MONTH(B1687),0)</f>
        <v>12</v>
      </c>
      <c r="D1687" s="3" t="str">
        <f aca="false">VLOOKUP($B1687,data!$A$6:$M$15000,6)</f>
        <v>N/A</v>
      </c>
    </row>
    <row r="1688" customFormat="false" ht="11.25" hidden="false" customHeight="false" outlineLevel="0" collapsed="false">
      <c r="A1688" s="199" t="n">
        <v>37228</v>
      </c>
      <c r="B1688" s="192" t="n">
        <v>37228</v>
      </c>
      <c r="C1688" s="308" t="n">
        <f aca="false">IF(B1688&lt;&gt;"",MONTH(B1688),0)</f>
        <v>12</v>
      </c>
      <c r="D1688" s="3" t="str">
        <f aca="false">VLOOKUP($B1688,data!$A$6:$M$15000,6)</f>
        <v>N/A</v>
      </c>
    </row>
    <row r="1689" customFormat="false" ht="11.25" hidden="false" customHeight="false" outlineLevel="0" collapsed="false">
      <c r="A1689" s="199" t="n">
        <v>37229</v>
      </c>
      <c r="B1689" s="192" t="n">
        <v>37229</v>
      </c>
      <c r="C1689" s="308" t="n">
        <f aca="false">IF(B1689&lt;&gt;"",MONTH(B1689),0)</f>
        <v>12</v>
      </c>
      <c r="D1689" s="3" t="str">
        <f aca="false">VLOOKUP($B1689,data!$A$6:$M$15000,6)</f>
        <v>N/A</v>
      </c>
    </row>
    <row r="1690" customFormat="false" ht="11.25" hidden="false" customHeight="false" outlineLevel="0" collapsed="false">
      <c r="A1690" s="199" t="n">
        <v>37230</v>
      </c>
      <c r="B1690" s="192" t="n">
        <v>37230</v>
      </c>
      <c r="C1690" s="308" t="n">
        <f aca="false">IF(B1690&lt;&gt;"",MONTH(B1690),0)</f>
        <v>12</v>
      </c>
      <c r="D1690" s="3" t="str">
        <f aca="false">VLOOKUP($B1690,data!$A$6:$M$15000,6)</f>
        <v>N/A</v>
      </c>
    </row>
    <row r="1691" customFormat="false" ht="11.25" hidden="false" customHeight="false" outlineLevel="0" collapsed="false">
      <c r="A1691" s="199" t="n">
        <v>37231</v>
      </c>
      <c r="B1691" s="192" t="n">
        <v>37231</v>
      </c>
      <c r="C1691" s="308" t="n">
        <f aca="false">IF(B1691&lt;&gt;"",MONTH(B1691),0)</f>
        <v>12</v>
      </c>
      <c r="D1691" s="3" t="str">
        <f aca="false">VLOOKUP($B1691,data!$A$6:$M$15000,6)</f>
        <v>N/A</v>
      </c>
    </row>
    <row r="1692" customFormat="false" ht="11.25" hidden="false" customHeight="false" outlineLevel="0" collapsed="false">
      <c r="A1692" s="199" t="n">
        <v>37232</v>
      </c>
      <c r="B1692" s="192" t="n">
        <v>37232</v>
      </c>
      <c r="C1692" s="308" t="n">
        <f aca="false">IF(B1692&lt;&gt;"",MONTH(B1692),0)</f>
        <v>12</v>
      </c>
      <c r="D1692" s="3" t="str">
        <f aca="false">VLOOKUP($B1692,data!$A$6:$M$15000,6)</f>
        <v>N/A</v>
      </c>
    </row>
    <row r="1693" customFormat="false" ht="11.25" hidden="false" customHeight="false" outlineLevel="0" collapsed="false">
      <c r="A1693" s="199" t="n">
        <v>37233</v>
      </c>
      <c r="B1693" s="192" t="n">
        <v>37233</v>
      </c>
      <c r="C1693" s="308" t="n">
        <f aca="false">IF(B1693&lt;&gt;"",MONTH(B1693),0)</f>
        <v>12</v>
      </c>
      <c r="D1693" s="3" t="str">
        <f aca="false">VLOOKUP($B1693,data!$A$6:$M$15000,6)</f>
        <v>N/A</v>
      </c>
    </row>
    <row r="1694" customFormat="false" ht="11.25" hidden="false" customHeight="false" outlineLevel="0" collapsed="false">
      <c r="A1694" s="199" t="n">
        <v>37234</v>
      </c>
      <c r="B1694" s="192" t="n">
        <v>37234</v>
      </c>
      <c r="C1694" s="308" t="n">
        <f aca="false">IF(B1694&lt;&gt;"",MONTH(B1694),0)</f>
        <v>12</v>
      </c>
      <c r="D1694" s="3" t="str">
        <f aca="false">VLOOKUP($B1694,data!$A$6:$M$15000,6)</f>
        <v>N/A</v>
      </c>
    </row>
    <row r="1695" customFormat="false" ht="11.25" hidden="false" customHeight="false" outlineLevel="0" collapsed="false">
      <c r="A1695" s="199" t="n">
        <v>37235</v>
      </c>
      <c r="B1695" s="192" t="n">
        <v>37235</v>
      </c>
      <c r="C1695" s="308" t="n">
        <f aca="false">IF(B1695&lt;&gt;"",MONTH(B1695),0)</f>
        <v>12</v>
      </c>
      <c r="D1695" s="3" t="str">
        <f aca="false">VLOOKUP($B1695,data!$A$6:$M$15000,6)</f>
        <v>N/A</v>
      </c>
    </row>
    <row r="1696" customFormat="false" ht="11.25" hidden="false" customHeight="false" outlineLevel="0" collapsed="false">
      <c r="A1696" s="199" t="n">
        <v>37236</v>
      </c>
      <c r="B1696" s="192" t="n">
        <v>37236</v>
      </c>
      <c r="C1696" s="308" t="n">
        <f aca="false">IF(B1696&lt;&gt;"",MONTH(B1696),0)</f>
        <v>12</v>
      </c>
      <c r="D1696" s="3" t="str">
        <f aca="false">VLOOKUP($B1696,data!$A$6:$M$15000,6)</f>
        <v>N/A</v>
      </c>
    </row>
    <row r="1697" customFormat="false" ht="11.25" hidden="false" customHeight="false" outlineLevel="0" collapsed="false">
      <c r="A1697" s="199" t="n">
        <v>37237</v>
      </c>
      <c r="B1697" s="192" t="n">
        <v>37237</v>
      </c>
      <c r="C1697" s="308" t="n">
        <f aca="false">IF(B1697&lt;&gt;"",MONTH(B1697),0)</f>
        <v>12</v>
      </c>
      <c r="D1697" s="3" t="str">
        <f aca="false">VLOOKUP($B1697,data!$A$6:$M$15000,6)</f>
        <v>N/A</v>
      </c>
    </row>
    <row r="1698" customFormat="false" ht="11.25" hidden="false" customHeight="false" outlineLevel="0" collapsed="false">
      <c r="A1698" s="199" t="n">
        <v>37238</v>
      </c>
      <c r="B1698" s="192" t="n">
        <v>37238</v>
      </c>
      <c r="C1698" s="308" t="n">
        <f aca="false">IF(B1698&lt;&gt;"",MONTH(B1698),0)</f>
        <v>12</v>
      </c>
      <c r="D1698" s="3" t="str">
        <f aca="false">VLOOKUP($B1698,data!$A$6:$M$15000,6)</f>
        <v>N/A</v>
      </c>
    </row>
    <row r="1699" customFormat="false" ht="11.25" hidden="false" customHeight="false" outlineLevel="0" collapsed="false">
      <c r="A1699" s="199" t="n">
        <v>37239</v>
      </c>
      <c r="B1699" s="192" t="n">
        <v>37239</v>
      </c>
      <c r="C1699" s="308" t="n">
        <f aca="false">IF(B1699&lt;&gt;"",MONTH(B1699),0)</f>
        <v>12</v>
      </c>
      <c r="D1699" s="3" t="str">
        <f aca="false">VLOOKUP($B1699,data!$A$6:$M$15000,6)</f>
        <v>N/A</v>
      </c>
    </row>
    <row r="1700" customFormat="false" ht="11.25" hidden="false" customHeight="false" outlineLevel="0" collapsed="false">
      <c r="A1700" s="199" t="n">
        <v>37240</v>
      </c>
      <c r="B1700" s="192" t="n">
        <v>37240</v>
      </c>
      <c r="C1700" s="308" t="n">
        <f aca="false">IF(B1700&lt;&gt;"",MONTH(B1700),0)</f>
        <v>12</v>
      </c>
      <c r="D1700" s="3" t="str">
        <f aca="false">VLOOKUP($B1700,data!$A$6:$M$15000,6)</f>
        <v>N/A</v>
      </c>
    </row>
    <row r="1701" customFormat="false" ht="11.25" hidden="false" customHeight="false" outlineLevel="0" collapsed="false">
      <c r="A1701" s="199" t="n">
        <v>37241</v>
      </c>
      <c r="B1701" s="192" t="n">
        <v>37241</v>
      </c>
      <c r="C1701" s="308" t="n">
        <f aca="false">IF(B1701&lt;&gt;"",MONTH(B1701),0)</f>
        <v>12</v>
      </c>
      <c r="D1701" s="3" t="str">
        <f aca="false">VLOOKUP($B1701,data!$A$6:$M$15000,6)</f>
        <v>N/A</v>
      </c>
    </row>
    <row r="1702" customFormat="false" ht="11.25" hidden="false" customHeight="false" outlineLevel="0" collapsed="false">
      <c r="A1702" s="199" t="n">
        <v>37242</v>
      </c>
      <c r="B1702" s="192" t="n">
        <v>37242</v>
      </c>
      <c r="C1702" s="308" t="n">
        <f aca="false">IF(B1702&lt;&gt;"",MONTH(B1702),0)</f>
        <v>12</v>
      </c>
      <c r="D1702" s="3" t="str">
        <f aca="false">VLOOKUP($B1702,data!$A$6:$M$15000,6)</f>
        <v>N/A</v>
      </c>
    </row>
    <row r="1703" customFormat="false" ht="11.25" hidden="false" customHeight="false" outlineLevel="0" collapsed="false">
      <c r="A1703" s="199" t="n">
        <v>37243</v>
      </c>
      <c r="B1703" s="192" t="n">
        <v>37243</v>
      </c>
      <c r="C1703" s="308" t="n">
        <f aca="false">IF(B1703&lt;&gt;"",MONTH(B1703),0)</f>
        <v>12</v>
      </c>
      <c r="D1703" s="3" t="str">
        <f aca="false">VLOOKUP($B1703,data!$A$6:$M$15000,6)</f>
        <v>N/A</v>
      </c>
    </row>
    <row r="1704" customFormat="false" ht="11.25" hidden="false" customHeight="false" outlineLevel="0" collapsed="false">
      <c r="A1704" s="199" t="n">
        <v>37244</v>
      </c>
      <c r="B1704" s="192" t="n">
        <v>37244</v>
      </c>
      <c r="C1704" s="308" t="n">
        <f aca="false">IF(B1704&lt;&gt;"",MONTH(B1704),0)</f>
        <v>12</v>
      </c>
      <c r="D1704" s="3" t="str">
        <f aca="false">VLOOKUP($B1704,data!$A$6:$M$15000,6)</f>
        <v>N/A</v>
      </c>
    </row>
    <row r="1705" customFormat="false" ht="11.25" hidden="false" customHeight="false" outlineLevel="0" collapsed="false">
      <c r="A1705" s="199" t="n">
        <v>37245</v>
      </c>
      <c r="B1705" s="192" t="n">
        <v>37245</v>
      </c>
      <c r="C1705" s="308" t="n">
        <f aca="false">IF(B1705&lt;&gt;"",MONTH(B1705),0)</f>
        <v>12</v>
      </c>
      <c r="D1705" s="3" t="str">
        <f aca="false">VLOOKUP($B1705,data!$A$6:$M$15000,6)</f>
        <v>N/A</v>
      </c>
    </row>
    <row r="1706" customFormat="false" ht="11.25" hidden="false" customHeight="false" outlineLevel="0" collapsed="false">
      <c r="A1706" s="199" t="n">
        <v>37246</v>
      </c>
      <c r="B1706" s="192" t="n">
        <v>37246</v>
      </c>
      <c r="C1706" s="308" t="n">
        <f aca="false">IF(B1706&lt;&gt;"",MONTH(B1706),0)</f>
        <v>12</v>
      </c>
      <c r="D1706" s="3" t="str">
        <f aca="false">VLOOKUP($B1706,data!$A$6:$M$15000,6)</f>
        <v>N/A</v>
      </c>
    </row>
    <row r="1707" customFormat="false" ht="11.25" hidden="false" customHeight="false" outlineLevel="0" collapsed="false">
      <c r="A1707" s="199" t="n">
        <v>37247</v>
      </c>
      <c r="B1707" s="192" t="n">
        <v>37247</v>
      </c>
      <c r="C1707" s="308" t="n">
        <f aca="false">IF(B1707&lt;&gt;"",MONTH(B1707),0)</f>
        <v>12</v>
      </c>
      <c r="D1707" s="3" t="str">
        <f aca="false">VLOOKUP($B1707,data!$A$6:$M$15000,6)</f>
        <v>N/A</v>
      </c>
    </row>
    <row r="1708" customFormat="false" ht="11.25" hidden="false" customHeight="false" outlineLevel="0" collapsed="false">
      <c r="A1708" s="199" t="n">
        <v>37248</v>
      </c>
      <c r="B1708" s="192" t="n">
        <v>37248</v>
      </c>
      <c r="C1708" s="308" t="n">
        <f aca="false">IF(B1708&lt;&gt;"",MONTH(B1708),0)</f>
        <v>12</v>
      </c>
      <c r="D1708" s="3" t="str">
        <f aca="false">VLOOKUP($B1708,data!$A$6:$M$15000,6)</f>
        <v>N/A</v>
      </c>
    </row>
    <row r="1709" customFormat="false" ht="11.25" hidden="false" customHeight="false" outlineLevel="0" collapsed="false">
      <c r="A1709" s="199" t="n">
        <v>37249</v>
      </c>
      <c r="B1709" s="192" t="n">
        <v>37249</v>
      </c>
      <c r="C1709" s="308" t="n">
        <f aca="false">IF(B1709&lt;&gt;"",MONTH(B1709),0)</f>
        <v>12</v>
      </c>
      <c r="D1709" s="3" t="str">
        <f aca="false">VLOOKUP($B1709,data!$A$6:$M$15000,6)</f>
        <v>N/A</v>
      </c>
    </row>
    <row r="1710" customFormat="false" ht="11.25" hidden="false" customHeight="false" outlineLevel="0" collapsed="false">
      <c r="A1710" s="199" t="n">
        <v>37250</v>
      </c>
      <c r="B1710" s="192" t="n">
        <v>37250</v>
      </c>
      <c r="C1710" s="308" t="n">
        <f aca="false">IF(B1710&lt;&gt;"",MONTH(B1710),0)</f>
        <v>12</v>
      </c>
      <c r="D1710" s="3" t="str">
        <f aca="false">VLOOKUP($B1710,data!$A$6:$M$15000,6)</f>
        <v>N/A</v>
      </c>
    </row>
    <row r="1711" customFormat="false" ht="11.25" hidden="false" customHeight="false" outlineLevel="0" collapsed="false">
      <c r="A1711" s="199" t="n">
        <v>37251</v>
      </c>
      <c r="B1711" s="192" t="n">
        <v>37251</v>
      </c>
      <c r="C1711" s="308" t="n">
        <f aca="false">IF(B1711&lt;&gt;"",MONTH(B1711),0)</f>
        <v>12</v>
      </c>
      <c r="D1711" s="3" t="str">
        <f aca="false">VLOOKUP($B1711,data!$A$6:$M$15000,6)</f>
        <v>N/A</v>
      </c>
    </row>
    <row r="1712" customFormat="false" ht="11.25" hidden="false" customHeight="false" outlineLevel="0" collapsed="false">
      <c r="A1712" s="199" t="n">
        <v>37252</v>
      </c>
      <c r="B1712" s="192" t="n">
        <v>37252</v>
      </c>
      <c r="C1712" s="308" t="n">
        <f aca="false">IF(B1712&lt;&gt;"",MONTH(B1712),0)</f>
        <v>12</v>
      </c>
      <c r="D1712" s="3" t="str">
        <f aca="false">VLOOKUP($B1712,data!$A$6:$M$15000,6)</f>
        <v>N/A</v>
      </c>
    </row>
    <row r="1713" customFormat="false" ht="11.25" hidden="false" customHeight="false" outlineLevel="0" collapsed="false">
      <c r="A1713" s="199" t="n">
        <v>37253</v>
      </c>
      <c r="B1713" s="192" t="n">
        <v>37253</v>
      </c>
      <c r="C1713" s="308" t="n">
        <f aca="false">IF(B1713&lt;&gt;"",MONTH(B1713),0)</f>
        <v>12</v>
      </c>
      <c r="D1713" s="3" t="str">
        <f aca="false">VLOOKUP($B1713,data!$A$6:$M$15000,6)</f>
        <v>N/A</v>
      </c>
    </row>
    <row r="1714" customFormat="false" ht="11.25" hidden="false" customHeight="false" outlineLevel="0" collapsed="false">
      <c r="A1714" s="199" t="n">
        <v>37254</v>
      </c>
      <c r="B1714" s="192" t="n">
        <v>37254</v>
      </c>
      <c r="C1714" s="308" t="n">
        <f aca="false">IF(B1714&lt;&gt;"",MONTH(B1714),0)</f>
        <v>12</v>
      </c>
      <c r="D1714" s="3" t="str">
        <f aca="false">VLOOKUP($B1714,data!$A$6:$M$15000,6)</f>
        <v>N/A</v>
      </c>
    </row>
    <row r="1715" customFormat="false" ht="11.25" hidden="false" customHeight="false" outlineLevel="0" collapsed="false">
      <c r="A1715" s="199" t="n">
        <v>37255</v>
      </c>
      <c r="B1715" s="192" t="n">
        <v>37255</v>
      </c>
      <c r="C1715" s="308" t="n">
        <f aca="false">IF(B1715&lt;&gt;"",MONTH(B1715),0)</f>
        <v>12</v>
      </c>
      <c r="D1715" s="3" t="str">
        <f aca="false">VLOOKUP($B1715,data!$A$6:$M$15000,6)</f>
        <v>N/A</v>
      </c>
    </row>
    <row r="1716" customFormat="false" ht="11.25" hidden="false" customHeight="false" outlineLevel="0" collapsed="false">
      <c r="A1716" s="199" t="n">
        <v>37256</v>
      </c>
      <c r="B1716" s="192" t="n">
        <v>37256</v>
      </c>
      <c r="C1716" s="308" t="n">
        <f aca="false">IF(B1716&lt;&gt;"",MONTH(B1716),0)</f>
        <v>12</v>
      </c>
      <c r="D1716" s="3" t="str">
        <f aca="false">VLOOKUP($B1716,data!$A$6:$M$15000,6)</f>
        <v>N/A</v>
      </c>
    </row>
    <row r="1717" customFormat="false" ht="11.25" hidden="false" customHeight="false" outlineLevel="0" collapsed="false">
      <c r="A1717" s="199"/>
    </row>
    <row r="1718" customFormat="false" ht="11.25" hidden="false" customHeight="false" outlineLevel="0" collapsed="false">
      <c r="A1718" s="199"/>
    </row>
    <row r="1719" customFormat="false" ht="11.25" hidden="false" customHeight="false" outlineLevel="0" collapsed="false">
      <c r="A1719" s="199"/>
    </row>
    <row r="1720" customFormat="false" ht="11.25" hidden="false" customHeight="false" outlineLevel="0" collapsed="false">
      <c r="A1720" s="199"/>
    </row>
    <row r="1721" customFormat="false" ht="11.25" hidden="false" customHeight="false" outlineLevel="0" collapsed="false">
      <c r="A1721" s="199"/>
    </row>
    <row r="1722" customFormat="false" ht="11.25" hidden="false" customHeight="false" outlineLevel="0" collapsed="false">
      <c r="A1722" s="199"/>
    </row>
    <row r="1723" customFormat="false" ht="11.25" hidden="false" customHeight="false" outlineLevel="0" collapsed="false">
      <c r="A1723" s="199"/>
    </row>
    <row r="1724" customFormat="false" ht="11.25" hidden="false" customHeight="false" outlineLevel="0" collapsed="false">
      <c r="A1724" s="199"/>
    </row>
    <row r="1725" customFormat="false" ht="11.25" hidden="false" customHeight="false" outlineLevel="0" collapsed="false">
      <c r="A1725" s="199"/>
    </row>
    <row r="1726" customFormat="false" ht="11.25" hidden="false" customHeight="false" outlineLevel="0" collapsed="false">
      <c r="A1726" s="199"/>
    </row>
    <row r="1727" customFormat="false" ht="11.25" hidden="false" customHeight="false" outlineLevel="0" collapsed="false">
      <c r="A1727" s="199"/>
    </row>
    <row r="1728" customFormat="false" ht="11.25" hidden="false" customHeight="false" outlineLevel="0" collapsed="false">
      <c r="A1728" s="199"/>
    </row>
    <row r="1729" customFormat="false" ht="11.25" hidden="false" customHeight="false" outlineLevel="0" collapsed="false">
      <c r="A1729" s="199"/>
    </row>
    <row r="1730" customFormat="false" ht="11.25" hidden="false" customHeight="false" outlineLevel="0" collapsed="false">
      <c r="A1730" s="199"/>
    </row>
    <row r="1731" customFormat="false" ht="11.25" hidden="false" customHeight="false" outlineLevel="0" collapsed="false">
      <c r="A1731" s="199"/>
    </row>
    <row r="1732" customFormat="false" ht="11.25" hidden="false" customHeight="false" outlineLevel="0" collapsed="false">
      <c r="A1732" s="199"/>
    </row>
    <row r="1733" customFormat="false" ht="11.25" hidden="false" customHeight="false" outlineLevel="0" collapsed="false">
      <c r="A1733" s="199"/>
    </row>
    <row r="1734" customFormat="false" ht="11.25" hidden="false" customHeight="false" outlineLevel="0" collapsed="false">
      <c r="A1734" s="199"/>
    </row>
    <row r="1735" customFormat="false" ht="11.25" hidden="false" customHeight="false" outlineLevel="0" collapsed="false">
      <c r="A1735" s="199"/>
    </row>
    <row r="1736" customFormat="false" ht="11.25" hidden="false" customHeight="false" outlineLevel="0" collapsed="false">
      <c r="A1736" s="199"/>
    </row>
    <row r="1737" customFormat="false" ht="11.25" hidden="false" customHeight="false" outlineLevel="0" collapsed="false">
      <c r="A1737" s="199"/>
    </row>
    <row r="1738" customFormat="false" ht="11.25" hidden="false" customHeight="false" outlineLevel="0" collapsed="false">
      <c r="A1738" s="199"/>
    </row>
    <row r="1739" customFormat="false" ht="11.25" hidden="false" customHeight="false" outlineLevel="0" collapsed="false">
      <c r="A1739" s="199"/>
    </row>
    <row r="1740" customFormat="false" ht="11.25" hidden="false" customHeight="false" outlineLevel="0" collapsed="false">
      <c r="A1740" s="199"/>
    </row>
    <row r="1741" customFormat="false" ht="11.25" hidden="false" customHeight="false" outlineLevel="0" collapsed="false">
      <c r="A1741" s="199"/>
    </row>
    <row r="1742" customFormat="false" ht="11.25" hidden="false" customHeight="false" outlineLevel="0" collapsed="false">
      <c r="A1742" s="199"/>
    </row>
    <row r="1743" customFormat="false" ht="11.25" hidden="false" customHeight="false" outlineLevel="0" collapsed="false">
      <c r="A1743" s="199"/>
    </row>
    <row r="1744" customFormat="false" ht="11.25" hidden="false" customHeight="false" outlineLevel="0" collapsed="false">
      <c r="A1744" s="199"/>
    </row>
    <row r="1745" customFormat="false" ht="11.25" hidden="false" customHeight="false" outlineLevel="0" collapsed="false">
      <c r="A1745" s="199"/>
    </row>
    <row r="1746" customFormat="false" ht="11.25" hidden="false" customHeight="false" outlineLevel="0" collapsed="false">
      <c r="A1746" s="199"/>
    </row>
    <row r="1747" customFormat="false" ht="11.25" hidden="false" customHeight="false" outlineLevel="0" collapsed="false">
      <c r="A1747" s="199"/>
    </row>
    <row r="1748" customFormat="false" ht="11.25" hidden="false" customHeight="false" outlineLevel="0" collapsed="false">
      <c r="A1748" s="199"/>
    </row>
    <row r="1749" customFormat="false" ht="11.25" hidden="false" customHeight="false" outlineLevel="0" collapsed="false">
      <c r="A1749" s="199"/>
    </row>
    <row r="1750" customFormat="false" ht="11.25" hidden="false" customHeight="false" outlineLevel="0" collapsed="false">
      <c r="A1750" s="199"/>
    </row>
    <row r="1751" customFormat="false" ht="11.25" hidden="false" customHeight="false" outlineLevel="0" collapsed="false">
      <c r="A1751" s="199"/>
    </row>
    <row r="1752" customFormat="false" ht="11.25" hidden="false" customHeight="false" outlineLevel="0" collapsed="false">
      <c r="A1752" s="199"/>
    </row>
    <row r="1753" customFormat="false" ht="11.25" hidden="false" customHeight="false" outlineLevel="0" collapsed="false">
      <c r="A1753" s="199"/>
    </row>
    <row r="1754" customFormat="false" ht="11.25" hidden="false" customHeight="false" outlineLevel="0" collapsed="false">
      <c r="A1754" s="199"/>
    </row>
    <row r="1755" customFormat="false" ht="11.25" hidden="false" customHeight="false" outlineLevel="0" collapsed="false">
      <c r="A1755" s="199"/>
    </row>
    <row r="1756" customFormat="false" ht="11.25" hidden="false" customHeight="false" outlineLevel="0" collapsed="false">
      <c r="A1756" s="199"/>
    </row>
    <row r="1757" customFormat="false" ht="11.25" hidden="false" customHeight="false" outlineLevel="0" collapsed="false">
      <c r="A1757" s="199"/>
    </row>
    <row r="1758" customFormat="false" ht="11.25" hidden="false" customHeight="false" outlineLevel="0" collapsed="false">
      <c r="A1758" s="199"/>
    </row>
    <row r="1759" customFormat="false" ht="11.25" hidden="false" customHeight="false" outlineLevel="0" collapsed="false">
      <c r="A1759" s="199"/>
    </row>
    <row r="1760" customFormat="false" ht="11.25" hidden="false" customHeight="false" outlineLevel="0" collapsed="false">
      <c r="A1760" s="199"/>
    </row>
    <row r="1761" customFormat="false" ht="11.25" hidden="false" customHeight="false" outlineLevel="0" collapsed="false">
      <c r="A1761" s="199"/>
    </row>
    <row r="1762" customFormat="false" ht="11.25" hidden="false" customHeight="false" outlineLevel="0" collapsed="false">
      <c r="A1762" s="199"/>
    </row>
    <row r="1763" customFormat="false" ht="11.25" hidden="false" customHeight="false" outlineLevel="0" collapsed="false">
      <c r="A1763" s="199"/>
    </row>
    <row r="1764" customFormat="false" ht="11.25" hidden="false" customHeight="false" outlineLevel="0" collapsed="false">
      <c r="A1764" s="199"/>
    </row>
    <row r="1765" customFormat="false" ht="11.25" hidden="false" customHeight="false" outlineLevel="0" collapsed="false">
      <c r="A1765" s="199"/>
    </row>
    <row r="1766" customFormat="false" ht="11.25" hidden="false" customHeight="false" outlineLevel="0" collapsed="false">
      <c r="A1766" s="199"/>
    </row>
    <row r="1767" customFormat="false" ht="11.25" hidden="false" customHeight="false" outlineLevel="0" collapsed="false">
      <c r="A1767" s="199"/>
    </row>
    <row r="1768" customFormat="false" ht="11.25" hidden="false" customHeight="false" outlineLevel="0" collapsed="false">
      <c r="A1768" s="199"/>
    </row>
    <row r="1769" customFormat="false" ht="11.25" hidden="false" customHeight="false" outlineLevel="0" collapsed="false">
      <c r="A1769" s="199"/>
    </row>
    <row r="1770" customFormat="false" ht="11.25" hidden="false" customHeight="false" outlineLevel="0" collapsed="false">
      <c r="A1770" s="199"/>
    </row>
    <row r="1771" customFormat="false" ht="11.25" hidden="false" customHeight="false" outlineLevel="0" collapsed="false">
      <c r="A1771" s="199"/>
    </row>
    <row r="1772" customFormat="false" ht="11.25" hidden="false" customHeight="false" outlineLevel="0" collapsed="false">
      <c r="A1772" s="199"/>
    </row>
    <row r="1773" customFormat="false" ht="11.25" hidden="false" customHeight="false" outlineLevel="0" collapsed="false">
      <c r="A1773" s="199"/>
    </row>
    <row r="1774" customFormat="false" ht="11.25" hidden="false" customHeight="false" outlineLevel="0" collapsed="false">
      <c r="A1774" s="199"/>
    </row>
    <row r="1775" customFormat="false" ht="11.25" hidden="false" customHeight="false" outlineLevel="0" collapsed="false">
      <c r="A1775" s="199"/>
    </row>
    <row r="1776" customFormat="false" ht="11.25" hidden="false" customHeight="false" outlineLevel="0" collapsed="false">
      <c r="A1776" s="199"/>
    </row>
    <row r="1777" customFormat="false" ht="11.25" hidden="false" customHeight="false" outlineLevel="0" collapsed="false">
      <c r="A1777" s="199"/>
    </row>
    <row r="1778" customFormat="false" ht="11.25" hidden="false" customHeight="false" outlineLevel="0" collapsed="false">
      <c r="A1778" s="199"/>
    </row>
    <row r="1779" customFormat="false" ht="11.25" hidden="false" customHeight="false" outlineLevel="0" collapsed="false">
      <c r="A1779" s="199"/>
    </row>
    <row r="1780" customFormat="false" ht="11.25" hidden="false" customHeight="false" outlineLevel="0" collapsed="false">
      <c r="A1780" s="199"/>
    </row>
    <row r="1781" customFormat="false" ht="11.25" hidden="false" customHeight="false" outlineLevel="0" collapsed="false">
      <c r="A1781" s="199"/>
    </row>
    <row r="1782" customFormat="false" ht="11.25" hidden="false" customHeight="false" outlineLevel="0" collapsed="false">
      <c r="A1782" s="199"/>
    </row>
    <row r="1783" customFormat="false" ht="11.25" hidden="false" customHeight="false" outlineLevel="0" collapsed="false">
      <c r="A1783" s="199"/>
    </row>
    <row r="1784" customFormat="false" ht="11.25" hidden="false" customHeight="false" outlineLevel="0" collapsed="false">
      <c r="A1784" s="19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5:T2976"/>
  <sheetViews>
    <sheetView showFormulas="false" showGridLines="true" showRowColHeaders="true" showZeros="true" rightToLeft="false" tabSelected="false" showOutlineSymbols="true" defaultGridColor="true" view="normal" topLeftCell="L46" colorId="64" zoomScale="100" zoomScaleNormal="100" zoomScalePageLayoutView="100" workbookViewId="0">
      <selection pane="topLeft" activeCell="R60" activeCellId="0" sqref="R60"/>
    </sheetView>
  </sheetViews>
  <sheetFormatPr defaultColWidth="8.70703125" defaultRowHeight="11.25" customHeight="true" zeroHeight="false" outlineLevelRow="0" outlineLevelCol="0"/>
  <cols>
    <col collapsed="false" customWidth="true" hidden="false" outlineLevel="0" max="1" min="1" style="191" width="9.28"/>
    <col collapsed="false" customWidth="true" hidden="false" outlineLevel="0" max="3" min="2" style="192" width="9.28"/>
    <col collapsed="false" customWidth="true" hidden="false" outlineLevel="0" max="4" min="4" style="3" width="10.99"/>
    <col collapsed="false" customWidth="false" hidden="false" outlineLevel="0" max="18" min="5" style="9" width="8.7"/>
    <col collapsed="false" customWidth="true" hidden="false" outlineLevel="0" max="19" min="19" style="9" width="7.85"/>
    <col collapsed="false" customWidth="true" hidden="false" outlineLevel="0" max="20" min="20" style="306" width="9.28"/>
    <col collapsed="false" customWidth="false" hidden="false" outlineLevel="0" max="257" min="21" style="9" width="8.7"/>
  </cols>
  <sheetData>
    <row r="5" customFormat="false" ht="11.25" hidden="false" customHeight="false" outlineLevel="0" collapsed="false">
      <c r="A5" s="193" t="s">
        <v>69</v>
      </c>
    </row>
    <row r="6" customFormat="false" ht="33.75" hidden="false" customHeight="false" outlineLevel="0" collapsed="false">
      <c r="A6" s="194" t="s">
        <v>70</v>
      </c>
      <c r="B6" s="195" t="s">
        <v>71</v>
      </c>
      <c r="C6" s="195" t="s">
        <v>99</v>
      </c>
      <c r="D6" s="196" t="s">
        <v>76</v>
      </c>
    </row>
    <row r="7" customFormat="false" ht="12" hidden="false" customHeight="false" outlineLevel="0" collapsed="false">
      <c r="A7" s="199" t="n">
        <v>35551</v>
      </c>
      <c r="B7" s="192" t="n">
        <v>35551</v>
      </c>
      <c r="C7" s="308" t="n">
        <f aca="false">IF(B7&lt;&gt;"",MONTH(B7),0)</f>
        <v>5</v>
      </c>
      <c r="D7" s="3" t="n">
        <v>586000</v>
      </c>
      <c r="E7" s="306"/>
      <c r="S7" s="290" t="s">
        <v>71</v>
      </c>
      <c r="T7" s="307" t="s">
        <v>125</v>
      </c>
    </row>
    <row r="8" customFormat="false" ht="11.25" hidden="false" customHeight="false" outlineLevel="0" collapsed="false">
      <c r="A8" s="199" t="n">
        <v>35552</v>
      </c>
      <c r="B8" s="192" t="n">
        <v>35552</v>
      </c>
      <c r="C8" s="308" t="n">
        <f aca="false">IF(B8&lt;&gt;"",MONTH(B8),0)</f>
        <v>5</v>
      </c>
      <c r="D8" s="3" t="n">
        <v>602000</v>
      </c>
      <c r="E8" s="306"/>
      <c r="F8" s="310" t="n">
        <v>35551</v>
      </c>
      <c r="G8" s="311" t="n">
        <v>35582</v>
      </c>
      <c r="H8" s="311" t="n">
        <v>35612</v>
      </c>
      <c r="I8" s="311" t="n">
        <v>35643</v>
      </c>
      <c r="J8" s="311" t="n">
        <v>35674</v>
      </c>
      <c r="K8" s="311" t="n">
        <v>35704</v>
      </c>
      <c r="L8" s="311" t="n">
        <v>35735</v>
      </c>
      <c r="M8" s="312" t="n">
        <v>35765</v>
      </c>
      <c r="S8" s="309" t="n">
        <v>35551</v>
      </c>
      <c r="T8" s="306" t="n">
        <f aca="false">HLOOKUP(S8,$F$8:$M$12,2)</f>
        <v>556612.903225806</v>
      </c>
    </row>
    <row r="9" customFormat="false" ht="11.25" hidden="false" customHeight="false" outlineLevel="0" collapsed="false">
      <c r="A9" s="199" t="n">
        <v>35553</v>
      </c>
      <c r="B9" s="192" t="n">
        <v>35553</v>
      </c>
      <c r="C9" s="308" t="n">
        <f aca="false">IF(B9&lt;&gt;"",MONTH(B9),0)</f>
        <v>5</v>
      </c>
      <c r="D9" s="3" t="n">
        <v>558000</v>
      </c>
      <c r="E9" s="306"/>
      <c r="F9" s="313" t="n">
        <f aca="false">DAVERAGE(Needles97,4,F11:F12)</f>
        <v>556612.903225806</v>
      </c>
      <c r="G9" s="72" t="n">
        <f aca="false">DAVERAGE(Needles97,4,G11:G12)</f>
        <v>533466.666666667</v>
      </c>
      <c r="H9" s="72" t="n">
        <f aca="false">DAVERAGE(Needles97,4,H11:H12)</f>
        <v>570645.161290323</v>
      </c>
      <c r="I9" s="72" t="n">
        <f aca="false">DAVERAGE(Needles97,4,I11:I12)</f>
        <v>529806.451612903</v>
      </c>
      <c r="J9" s="72" t="n">
        <f aca="false">DAVERAGE(Needles97,4,J11:J12)</f>
        <v>446800</v>
      </c>
      <c r="K9" s="72" t="n">
        <f aca="false">DAVERAGE(Needles97,4,K11:K12)</f>
        <v>444774.193548387</v>
      </c>
      <c r="L9" s="72" t="n">
        <f aca="false">DAVERAGE(Needles97,4,L11:L12)</f>
        <v>378333.333333333</v>
      </c>
      <c r="M9" s="314" t="n">
        <f aca="false">DAVERAGE(Needles97,4,M11:M12)</f>
        <v>313096.774193548</v>
      </c>
      <c r="S9" s="309" t="n">
        <v>35582</v>
      </c>
      <c r="T9" s="306" t="n">
        <f aca="false">HLOOKUP(S9,$F$8:$M$12,2)</f>
        <v>533466.666666667</v>
      </c>
    </row>
    <row r="10" customFormat="false" ht="11.25" hidden="false" customHeight="false" outlineLevel="0" collapsed="false">
      <c r="A10" s="199" t="n">
        <v>35554</v>
      </c>
      <c r="B10" s="192" t="n">
        <v>35554</v>
      </c>
      <c r="C10" s="308" t="n">
        <f aca="false">IF(B10&lt;&gt;"",MONTH(B10),0)</f>
        <v>5</v>
      </c>
      <c r="D10" s="3" t="n">
        <v>565000</v>
      </c>
      <c r="E10" s="306"/>
      <c r="F10" s="54"/>
      <c r="G10" s="32"/>
      <c r="H10" s="32"/>
      <c r="I10" s="32"/>
      <c r="J10" s="32"/>
      <c r="K10" s="32"/>
      <c r="L10" s="32"/>
      <c r="M10" s="38"/>
      <c r="S10" s="309" t="n">
        <v>35612</v>
      </c>
      <c r="T10" s="306" t="n">
        <f aca="false">HLOOKUP(S10,$F$8:$M$12,2)</f>
        <v>570645.161290323</v>
      </c>
    </row>
    <row r="11" customFormat="false" ht="11.25" hidden="false" customHeight="false" outlineLevel="0" collapsed="false">
      <c r="A11" s="199" t="n">
        <v>35555</v>
      </c>
      <c r="B11" s="192" t="n">
        <v>35555</v>
      </c>
      <c r="C11" s="308" t="n">
        <f aca="false">IF(B11&lt;&gt;"",MONTH(B11),0)</f>
        <v>5</v>
      </c>
      <c r="D11" s="3" t="n">
        <v>594000</v>
      </c>
      <c r="E11" s="306"/>
      <c r="F11" s="54" t="s">
        <v>99</v>
      </c>
      <c r="G11" s="32" t="s">
        <v>99</v>
      </c>
      <c r="H11" s="32" t="s">
        <v>99</v>
      </c>
      <c r="I11" s="32" t="s">
        <v>99</v>
      </c>
      <c r="J11" s="32" t="s">
        <v>99</v>
      </c>
      <c r="K11" s="32" t="s">
        <v>99</v>
      </c>
      <c r="L11" s="32" t="s">
        <v>99</v>
      </c>
      <c r="M11" s="38" t="s">
        <v>99</v>
      </c>
      <c r="S11" s="309" t="n">
        <v>35643</v>
      </c>
      <c r="T11" s="306" t="n">
        <f aca="false">HLOOKUP(S11,$F$8:$M$12,2)</f>
        <v>529806.451612903</v>
      </c>
    </row>
    <row r="12" customFormat="false" ht="12" hidden="false" customHeight="false" outlineLevel="0" collapsed="false">
      <c r="A12" s="199" t="n">
        <v>35556</v>
      </c>
      <c r="B12" s="192" t="n">
        <v>35556</v>
      </c>
      <c r="C12" s="308" t="n">
        <f aca="false">IF(B12&lt;&gt;"",MONTH(B12),0)</f>
        <v>5</v>
      </c>
      <c r="D12" s="3" t="n">
        <v>559000</v>
      </c>
      <c r="E12" s="306"/>
      <c r="F12" s="55" t="n">
        <v>5</v>
      </c>
      <c r="G12" s="56" t="n">
        <v>6</v>
      </c>
      <c r="H12" s="56" t="n">
        <v>7</v>
      </c>
      <c r="I12" s="56" t="n">
        <v>8</v>
      </c>
      <c r="J12" s="56" t="n">
        <v>9</v>
      </c>
      <c r="K12" s="56" t="n">
        <v>10</v>
      </c>
      <c r="L12" s="56" t="n">
        <v>11</v>
      </c>
      <c r="M12" s="57" t="n">
        <v>12</v>
      </c>
      <c r="S12" s="309" t="n">
        <v>35674</v>
      </c>
      <c r="T12" s="306" t="n">
        <f aca="false">HLOOKUP(S12,$F$8:$M$12,2)</f>
        <v>446800</v>
      </c>
    </row>
    <row r="13" customFormat="false" ht="12" hidden="false" customHeight="false" outlineLevel="0" collapsed="false">
      <c r="A13" s="199" t="n">
        <v>35557</v>
      </c>
      <c r="B13" s="192" t="n">
        <v>35557</v>
      </c>
      <c r="C13" s="308" t="n">
        <f aca="false">IF(B13&lt;&gt;"",MONTH(B13),0)</f>
        <v>5</v>
      </c>
      <c r="D13" s="3" t="n">
        <v>549000</v>
      </c>
      <c r="E13" s="306"/>
      <c r="S13" s="309" t="n">
        <v>35704</v>
      </c>
      <c r="T13" s="306" t="n">
        <f aca="false">HLOOKUP(S13,$F$8:$M$12,2)</f>
        <v>444774.193548387</v>
      </c>
    </row>
    <row r="14" customFormat="false" ht="11.25" hidden="false" customHeight="false" outlineLevel="0" collapsed="false">
      <c r="A14" s="199" t="n">
        <v>35558</v>
      </c>
      <c r="B14" s="192" t="n">
        <v>35558</v>
      </c>
      <c r="C14" s="308" t="n">
        <f aca="false">IF(B14&lt;&gt;"",MONTH(B14),0)</f>
        <v>5</v>
      </c>
      <c r="D14" s="3" t="n">
        <v>587000</v>
      </c>
      <c r="E14" s="306"/>
      <c r="F14" s="310" t="n">
        <v>35796</v>
      </c>
      <c r="G14" s="311" t="n">
        <v>35827</v>
      </c>
      <c r="H14" s="311" t="n">
        <v>35855</v>
      </c>
      <c r="I14" s="311" t="n">
        <v>35886</v>
      </c>
      <c r="J14" s="311" t="n">
        <v>35916</v>
      </c>
      <c r="K14" s="311" t="n">
        <v>35947</v>
      </c>
      <c r="L14" s="311" t="n">
        <v>35977</v>
      </c>
      <c r="M14" s="311" t="n">
        <v>36008</v>
      </c>
      <c r="N14" s="311" t="n">
        <v>36039</v>
      </c>
      <c r="O14" s="311" t="n">
        <v>36069</v>
      </c>
      <c r="P14" s="311" t="n">
        <v>36100</v>
      </c>
      <c r="Q14" s="312" t="n">
        <v>36130</v>
      </c>
      <c r="S14" s="309" t="n">
        <v>35735</v>
      </c>
      <c r="T14" s="306" t="n">
        <f aca="false">HLOOKUP(S14,$F$8:$M$12,2)</f>
        <v>378333.333333333</v>
      </c>
    </row>
    <row r="15" customFormat="false" ht="11.25" hidden="false" customHeight="false" outlineLevel="0" collapsed="false">
      <c r="A15" s="199" t="n">
        <v>35559</v>
      </c>
      <c r="B15" s="192" t="n">
        <v>35559</v>
      </c>
      <c r="C15" s="308" t="n">
        <f aca="false">IF(B15&lt;&gt;"",MONTH(B15),0)</f>
        <v>5</v>
      </c>
      <c r="D15" s="3" t="n">
        <v>553000</v>
      </c>
      <c r="E15" s="306"/>
      <c r="F15" s="313" t="n">
        <f aca="false">DAVERAGE(Needles98,4,F17:F18)</f>
        <v>648032.258064516</v>
      </c>
      <c r="G15" s="72" t="n">
        <f aca="false">DAVERAGE(Needles98,4,G17:G18)</f>
        <v>534428.571428572</v>
      </c>
      <c r="H15" s="72" t="n">
        <f aca="false">DAVERAGE(Needles98,4,H17:H18)</f>
        <v>699193.548387097</v>
      </c>
      <c r="I15" s="72" t="n">
        <f aca="false">DAVERAGE(Needles98,4,I17:I18)</f>
        <v>626100</v>
      </c>
      <c r="J15" s="72" t="n">
        <f aca="false">DAVERAGE(Needles98,4,J17:J18)</f>
        <v>672643.6</v>
      </c>
      <c r="K15" s="72" t="n">
        <f aca="false">DAVERAGE(Needles98,4,K17:K18)</f>
        <v>676325.633333333</v>
      </c>
      <c r="L15" s="72" t="n">
        <f aca="false">DAVERAGE(Needles98,4,L17:L18)</f>
        <v>658084.35483871</v>
      </c>
      <c r="M15" s="72" t="n">
        <f aca="false">DAVERAGE(Needles98,4,M17:M18)</f>
        <v>693387.096774194</v>
      </c>
      <c r="N15" s="72" t="n">
        <f aca="false">DAVERAGE(Needles98,4,N17:N18)</f>
        <v>709000</v>
      </c>
      <c r="O15" s="72" t="n">
        <f aca="false">DAVERAGE(Needles98,4,O17:O18)</f>
        <v>643387.096774194</v>
      </c>
      <c r="P15" s="72" t="n">
        <f aca="false">DAVERAGE(Needles98,4,P17:P18)</f>
        <v>648366.666666667</v>
      </c>
      <c r="Q15" s="314" t="n">
        <f aca="false">DAVERAGE(Needles98,4,Q17:Q18)</f>
        <v>650354.838709678</v>
      </c>
      <c r="S15" s="309" t="n">
        <v>35765</v>
      </c>
      <c r="T15" s="306" t="n">
        <f aca="false">HLOOKUP(S15,$F$8:$M$12,2)</f>
        <v>313096.774193548</v>
      </c>
    </row>
    <row r="16" customFormat="false" ht="11.25" hidden="false" customHeight="false" outlineLevel="0" collapsed="false">
      <c r="A16" s="199" t="n">
        <v>35560</v>
      </c>
      <c r="B16" s="192" t="n">
        <v>35560</v>
      </c>
      <c r="C16" s="308" t="n">
        <f aca="false">IF(B16&lt;&gt;"",MONTH(B16),0)</f>
        <v>5</v>
      </c>
      <c r="D16" s="3" t="n">
        <v>562000</v>
      </c>
      <c r="E16" s="306"/>
      <c r="F16" s="54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8"/>
      <c r="S16" s="309" t="n">
        <v>35796</v>
      </c>
      <c r="T16" s="306" t="n">
        <f aca="false">HLOOKUP(S16,$F$14:$Q$18,2)</f>
        <v>648032.258064516</v>
      </c>
    </row>
    <row r="17" customFormat="false" ht="11.25" hidden="false" customHeight="false" outlineLevel="0" collapsed="false">
      <c r="A17" s="199" t="n">
        <v>35561</v>
      </c>
      <c r="B17" s="192" t="n">
        <v>35561</v>
      </c>
      <c r="C17" s="308" t="n">
        <f aca="false">IF(B17&lt;&gt;"",MONTH(B17),0)</f>
        <v>5</v>
      </c>
      <c r="D17" s="3" t="n">
        <v>571000</v>
      </c>
      <c r="E17" s="306"/>
      <c r="F17" s="54" t="s">
        <v>99</v>
      </c>
      <c r="G17" s="32" t="s">
        <v>99</v>
      </c>
      <c r="H17" s="32" t="s">
        <v>99</v>
      </c>
      <c r="I17" s="32" t="s">
        <v>99</v>
      </c>
      <c r="J17" s="32" t="s">
        <v>99</v>
      </c>
      <c r="K17" s="32" t="s">
        <v>99</v>
      </c>
      <c r="L17" s="32" t="s">
        <v>99</v>
      </c>
      <c r="M17" s="32" t="s">
        <v>99</v>
      </c>
      <c r="N17" s="32" t="s">
        <v>99</v>
      </c>
      <c r="O17" s="32" t="s">
        <v>99</v>
      </c>
      <c r="P17" s="32" t="s">
        <v>99</v>
      </c>
      <c r="Q17" s="38" t="s">
        <v>99</v>
      </c>
      <c r="S17" s="309" t="n">
        <v>35827</v>
      </c>
      <c r="T17" s="306" t="n">
        <f aca="false">HLOOKUP(S17,$F$14:$Q$18,2)</f>
        <v>534428.571428572</v>
      </c>
    </row>
    <row r="18" customFormat="false" ht="12" hidden="false" customHeight="false" outlineLevel="0" collapsed="false">
      <c r="A18" s="199" t="n">
        <v>35562</v>
      </c>
      <c r="B18" s="192" t="n">
        <v>35562</v>
      </c>
      <c r="C18" s="308" t="n">
        <f aca="false">IF(B18&lt;&gt;"",MONTH(B18),0)</f>
        <v>5</v>
      </c>
      <c r="D18" s="3" t="n">
        <v>603000</v>
      </c>
      <c r="E18" s="306"/>
      <c r="F18" s="55" t="n">
        <v>1</v>
      </c>
      <c r="G18" s="56" t="n">
        <v>2</v>
      </c>
      <c r="H18" s="56" t="n">
        <v>3</v>
      </c>
      <c r="I18" s="56" t="n">
        <v>4</v>
      </c>
      <c r="J18" s="56" t="n">
        <v>5</v>
      </c>
      <c r="K18" s="56" t="n">
        <v>6</v>
      </c>
      <c r="L18" s="56" t="n">
        <v>7</v>
      </c>
      <c r="M18" s="56" t="n">
        <v>8</v>
      </c>
      <c r="N18" s="56" t="n">
        <v>9</v>
      </c>
      <c r="O18" s="56" t="n">
        <v>10</v>
      </c>
      <c r="P18" s="56" t="n">
        <v>11</v>
      </c>
      <c r="Q18" s="57" t="n">
        <v>12</v>
      </c>
      <c r="S18" s="309" t="n">
        <v>35855</v>
      </c>
      <c r="T18" s="306" t="n">
        <f aca="false">HLOOKUP(S18,$F$14:$Q$18,2)</f>
        <v>699193.548387097</v>
      </c>
    </row>
    <row r="19" customFormat="false" ht="12" hidden="false" customHeight="false" outlineLevel="0" collapsed="false">
      <c r="A19" s="199" t="n">
        <v>35563</v>
      </c>
      <c r="B19" s="192" t="n">
        <v>35563</v>
      </c>
      <c r="C19" s="308" t="n">
        <f aca="false">IF(B19&lt;&gt;"",MONTH(B19),0)</f>
        <v>5</v>
      </c>
      <c r="D19" s="3" t="n">
        <v>589000</v>
      </c>
      <c r="E19" s="306"/>
      <c r="S19" s="309" t="n">
        <v>35886</v>
      </c>
      <c r="T19" s="306" t="n">
        <f aca="false">HLOOKUP(S19,$F$14:$Q$18,2)</f>
        <v>626100</v>
      </c>
    </row>
    <row r="20" customFormat="false" ht="11.25" hidden="false" customHeight="false" outlineLevel="0" collapsed="false">
      <c r="A20" s="199" t="n">
        <v>35564</v>
      </c>
      <c r="B20" s="192" t="n">
        <v>35564</v>
      </c>
      <c r="C20" s="308" t="n">
        <f aca="false">IF(B20&lt;&gt;"",MONTH(B20),0)</f>
        <v>5</v>
      </c>
      <c r="D20" s="3" t="n">
        <v>608000</v>
      </c>
      <c r="E20" s="306"/>
      <c r="F20" s="310" t="n">
        <v>36161</v>
      </c>
      <c r="G20" s="311" t="n">
        <v>36192</v>
      </c>
      <c r="H20" s="311" t="n">
        <v>36220</v>
      </c>
      <c r="I20" s="311" t="n">
        <v>36251</v>
      </c>
      <c r="J20" s="311" t="n">
        <v>36281</v>
      </c>
      <c r="K20" s="311" t="n">
        <v>36312</v>
      </c>
      <c r="L20" s="311" t="n">
        <v>36342</v>
      </c>
      <c r="M20" s="311" t="n">
        <v>36373</v>
      </c>
      <c r="N20" s="311" t="n">
        <v>36404</v>
      </c>
      <c r="O20" s="311" t="n">
        <v>36434</v>
      </c>
      <c r="P20" s="311" t="n">
        <v>36465</v>
      </c>
      <c r="Q20" s="312" t="n">
        <v>36495</v>
      </c>
      <c r="S20" s="309" t="n">
        <v>35916</v>
      </c>
      <c r="T20" s="306" t="n">
        <f aca="false">HLOOKUP(S20,$F$14:$Q$18,2)</f>
        <v>672643.6</v>
      </c>
    </row>
    <row r="21" customFormat="false" ht="11.25" hidden="false" customHeight="false" outlineLevel="0" collapsed="false">
      <c r="A21" s="199" t="n">
        <v>35565</v>
      </c>
      <c r="B21" s="192" t="n">
        <v>35565</v>
      </c>
      <c r="C21" s="308" t="n">
        <f aca="false">IF(B21&lt;&gt;"",MONTH(B21),0)</f>
        <v>5</v>
      </c>
      <c r="D21" s="3" t="n">
        <v>600000</v>
      </c>
      <c r="E21" s="306"/>
      <c r="F21" s="313" t="n">
        <f aca="false">DAVERAGE(Needles99,4,F23:F24)</f>
        <v>605000</v>
      </c>
      <c r="G21" s="72" t="n">
        <f aca="false">DAVERAGE(Needles99,4,G23:G24)</f>
        <v>679678.571428572</v>
      </c>
      <c r="H21" s="72" t="n">
        <f aca="false">DAVERAGE(Needles99,4,H23:H24)</f>
        <v>552806.451612903</v>
      </c>
      <c r="I21" s="72" t="n">
        <f aca="false">DAVERAGE(Needles99,4,I23:I24)</f>
        <v>585866.666666667</v>
      </c>
      <c r="J21" s="72" t="n">
        <f aca="false">DAVERAGE(Needles99,4,J23:J24)</f>
        <v>573419.35483871</v>
      </c>
      <c r="K21" s="72" t="n">
        <f aca="false">DAVERAGE(Needles99,4,K23:K24)</f>
        <v>613433.333333333</v>
      </c>
      <c r="L21" s="72" t="n">
        <f aca="false">DAVERAGE(Needles99,4,L23:L24)</f>
        <v>663451.612903226</v>
      </c>
      <c r="M21" s="72" t="n">
        <f aca="false">DAVERAGE(Needles99,4,M23:M24)</f>
        <v>626483.870967742</v>
      </c>
      <c r="N21" s="72" t="n">
        <f aca="false">DAVERAGE(Needles99,4,N23:N24)</f>
        <v>677400</v>
      </c>
      <c r="O21" s="72" t="n">
        <f aca="false">DAVERAGE(Needles99,4,O23:O24)</f>
        <v>721645.161290323</v>
      </c>
      <c r="P21" s="72" t="n">
        <f aca="false">DAVERAGE(Needles99,4,P23:P24)</f>
        <v>722433.333333333</v>
      </c>
      <c r="Q21" s="314" t="n">
        <f aca="false">DAVERAGE(Needles99,4,Q23:Q24)</f>
        <v>695830.64516129</v>
      </c>
      <c r="S21" s="309" t="n">
        <v>35947</v>
      </c>
      <c r="T21" s="306" t="n">
        <f aca="false">HLOOKUP(S21,$F$14:$Q$18,2)</f>
        <v>676325.633333333</v>
      </c>
    </row>
    <row r="22" customFormat="false" ht="11.25" hidden="false" customHeight="false" outlineLevel="0" collapsed="false">
      <c r="A22" s="199" t="n">
        <v>35566</v>
      </c>
      <c r="B22" s="192" t="n">
        <v>35566</v>
      </c>
      <c r="C22" s="308" t="n">
        <f aca="false">IF(B22&lt;&gt;"",MONTH(B22),0)</f>
        <v>5</v>
      </c>
      <c r="D22" s="3" t="n">
        <v>595000</v>
      </c>
      <c r="E22" s="306"/>
      <c r="F22" s="54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8"/>
      <c r="S22" s="309" t="n">
        <v>35977</v>
      </c>
      <c r="T22" s="306" t="n">
        <f aca="false">HLOOKUP(S22,$F$14:$Q$18,2)</f>
        <v>658084.35483871</v>
      </c>
    </row>
    <row r="23" customFormat="false" ht="11.25" hidden="false" customHeight="false" outlineLevel="0" collapsed="false">
      <c r="A23" s="199" t="n">
        <v>35567</v>
      </c>
      <c r="B23" s="192" t="n">
        <v>35567</v>
      </c>
      <c r="C23" s="308" t="n">
        <f aca="false">IF(B23&lt;&gt;"",MONTH(B23),0)</f>
        <v>5</v>
      </c>
      <c r="D23" s="3" t="n">
        <v>536000</v>
      </c>
      <c r="E23" s="306"/>
      <c r="F23" s="54" t="s">
        <v>99</v>
      </c>
      <c r="G23" s="32" t="s">
        <v>99</v>
      </c>
      <c r="H23" s="32" t="s">
        <v>99</v>
      </c>
      <c r="I23" s="32" t="s">
        <v>99</v>
      </c>
      <c r="J23" s="32" t="s">
        <v>99</v>
      </c>
      <c r="K23" s="32" t="s">
        <v>99</v>
      </c>
      <c r="L23" s="32" t="s">
        <v>99</v>
      </c>
      <c r="M23" s="32" t="s">
        <v>99</v>
      </c>
      <c r="N23" s="32" t="s">
        <v>99</v>
      </c>
      <c r="O23" s="32" t="s">
        <v>99</v>
      </c>
      <c r="P23" s="32" t="s">
        <v>99</v>
      </c>
      <c r="Q23" s="38" t="s">
        <v>99</v>
      </c>
      <c r="S23" s="309" t="n">
        <v>36008</v>
      </c>
      <c r="T23" s="306" t="n">
        <f aca="false">HLOOKUP(S23,$F$14:$Q$18,2)</f>
        <v>693387.096774194</v>
      </c>
    </row>
    <row r="24" customFormat="false" ht="12" hidden="false" customHeight="false" outlineLevel="0" collapsed="false">
      <c r="A24" s="199" t="n">
        <v>35568</v>
      </c>
      <c r="B24" s="192" t="n">
        <v>35568</v>
      </c>
      <c r="C24" s="308" t="n">
        <f aca="false">IF(B24&lt;&gt;"",MONTH(B24),0)</f>
        <v>5</v>
      </c>
      <c r="D24" s="3" t="n">
        <v>564000</v>
      </c>
      <c r="E24" s="306"/>
      <c r="F24" s="55" t="n">
        <v>1</v>
      </c>
      <c r="G24" s="56" t="n">
        <v>2</v>
      </c>
      <c r="H24" s="56" t="n">
        <v>3</v>
      </c>
      <c r="I24" s="56" t="n">
        <v>4</v>
      </c>
      <c r="J24" s="56" t="n">
        <v>5</v>
      </c>
      <c r="K24" s="56" t="n">
        <v>6</v>
      </c>
      <c r="L24" s="56" t="n">
        <v>7</v>
      </c>
      <c r="M24" s="56" t="n">
        <v>8</v>
      </c>
      <c r="N24" s="56" t="n">
        <v>9</v>
      </c>
      <c r="O24" s="56" t="n">
        <v>10</v>
      </c>
      <c r="P24" s="56" t="n">
        <v>11</v>
      </c>
      <c r="Q24" s="57" t="n">
        <v>12</v>
      </c>
      <c r="S24" s="309" t="n">
        <v>36039</v>
      </c>
      <c r="T24" s="306" t="n">
        <f aca="false">HLOOKUP(S24,$F$14:$Q$18,2)</f>
        <v>709000</v>
      </c>
    </row>
    <row r="25" customFormat="false" ht="12" hidden="false" customHeight="false" outlineLevel="0" collapsed="false">
      <c r="A25" s="199" t="n">
        <v>35569</v>
      </c>
      <c r="B25" s="192" t="n">
        <v>35569</v>
      </c>
      <c r="C25" s="308" t="n">
        <f aca="false">IF(B25&lt;&gt;"",MONTH(B25),0)</f>
        <v>5</v>
      </c>
      <c r="D25" s="3" t="n">
        <v>575000</v>
      </c>
      <c r="E25" s="306"/>
      <c r="S25" s="309" t="n">
        <v>36069</v>
      </c>
      <c r="T25" s="306" t="n">
        <f aca="false">HLOOKUP(S25,$F$14:$Q$18,2)</f>
        <v>643387.096774194</v>
      </c>
    </row>
    <row r="26" customFormat="false" ht="11.25" hidden="false" customHeight="false" outlineLevel="0" collapsed="false">
      <c r="A26" s="199" t="n">
        <v>35570</v>
      </c>
      <c r="B26" s="192" t="n">
        <v>35570</v>
      </c>
      <c r="C26" s="308" t="n">
        <f aca="false">IF(B26&lt;&gt;"",MONTH(B26),0)</f>
        <v>5</v>
      </c>
      <c r="D26" s="3" t="n">
        <v>584000</v>
      </c>
      <c r="E26" s="306"/>
      <c r="F26" s="310" t="n">
        <v>36526</v>
      </c>
      <c r="G26" s="311" t="n">
        <v>36557</v>
      </c>
      <c r="H26" s="311" t="n">
        <v>36586</v>
      </c>
      <c r="I26" s="311" t="n">
        <v>36617</v>
      </c>
      <c r="J26" s="311" t="n">
        <v>36647</v>
      </c>
      <c r="K26" s="311" t="n">
        <v>36678</v>
      </c>
      <c r="L26" s="311" t="n">
        <v>36708</v>
      </c>
      <c r="M26" s="311" t="n">
        <v>36739</v>
      </c>
      <c r="N26" s="311" t="n">
        <v>36770</v>
      </c>
      <c r="O26" s="311" t="n">
        <v>36800</v>
      </c>
      <c r="P26" s="311" t="n">
        <v>36831</v>
      </c>
      <c r="Q26" s="312" t="n">
        <v>36861</v>
      </c>
      <c r="S26" s="309" t="n">
        <v>36100</v>
      </c>
      <c r="T26" s="306" t="n">
        <f aca="false">HLOOKUP(S26,$F$14:$Q$18,2)</f>
        <v>648366.666666667</v>
      </c>
    </row>
    <row r="27" customFormat="false" ht="11.25" hidden="false" customHeight="false" outlineLevel="0" collapsed="false">
      <c r="A27" s="199" t="n">
        <v>35571</v>
      </c>
      <c r="B27" s="192" t="n">
        <v>35571</v>
      </c>
      <c r="C27" s="308" t="n">
        <f aca="false">IF(B27&lt;&gt;"",MONTH(B27),0)</f>
        <v>5</v>
      </c>
      <c r="D27" s="3" t="n">
        <v>573000</v>
      </c>
      <c r="E27" s="306"/>
      <c r="F27" s="313" t="n">
        <f aca="false">DAVERAGE(Needles00,4,F29:F30)</f>
        <v>676967.741935484</v>
      </c>
      <c r="G27" s="72" t="n">
        <f aca="false">DAVERAGE(Needles00,4,G29:G30)</f>
        <v>674586.206896552</v>
      </c>
      <c r="H27" s="72" t="n">
        <f aca="false">DAVERAGE(Needles00,4,H29:H30)</f>
        <v>684709.677419355</v>
      </c>
      <c r="I27" s="72" t="n">
        <f aca="false">DAVERAGE(Needles00,4,I29:I30)</f>
        <v>608866.666666667</v>
      </c>
      <c r="J27" s="72" t="n">
        <f aca="false">DAVERAGE(Needles00,4,J29:J30)</f>
        <v>663548.387096774</v>
      </c>
      <c r="K27" s="72" t="n">
        <f aca="false">DAVERAGE(Needles00,4,K29:K30)</f>
        <v>696866.666666667</v>
      </c>
      <c r="L27" s="72" t="n">
        <f aca="false">DAVERAGE(Needles00,4,L29:L30)</f>
        <v>708645.161290323</v>
      </c>
      <c r="M27" s="72" t="n">
        <f aca="false">DAVERAGE(Needles00,4,M29:M30)</f>
        <v>711064.516129032</v>
      </c>
      <c r="N27" s="72" t="n">
        <f aca="false">DAVERAGE(Needles00,4,N29:N30)</f>
        <v>705933.333333333</v>
      </c>
      <c r="O27" s="72" t="n">
        <f aca="false">DAVERAGE(Needles00,4,O29:O30)</f>
        <v>703612.903225806</v>
      </c>
      <c r="P27" s="72" t="n">
        <f aca="false">DAVERAGE(Needles00,4,P29:P30)</f>
        <v>648266.666666667</v>
      </c>
      <c r="Q27" s="314" t="n">
        <f aca="false">DAVERAGE(Needles00,4,Q29:Q30)</f>
        <v>737516.129032258</v>
      </c>
      <c r="S27" s="309" t="n">
        <v>36130</v>
      </c>
      <c r="T27" s="306" t="n">
        <f aca="false">HLOOKUP(S27,$F$14:$Q$18,2)</f>
        <v>650354.838709678</v>
      </c>
    </row>
    <row r="28" customFormat="false" ht="11.25" hidden="false" customHeight="false" outlineLevel="0" collapsed="false">
      <c r="A28" s="199" t="n">
        <v>35572</v>
      </c>
      <c r="B28" s="192" t="n">
        <v>35572</v>
      </c>
      <c r="C28" s="308" t="n">
        <f aca="false">IF(B28&lt;&gt;"",MONTH(B28),0)</f>
        <v>5</v>
      </c>
      <c r="D28" s="3" t="n">
        <v>585000</v>
      </c>
      <c r="E28" s="306"/>
      <c r="F28" s="54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8"/>
      <c r="S28" s="309" t="n">
        <v>36161</v>
      </c>
      <c r="T28" s="306" t="n">
        <f aca="false">HLOOKUP(S28,$F$20:$Q$24,2)</f>
        <v>605000</v>
      </c>
    </row>
    <row r="29" customFormat="false" ht="11.25" hidden="false" customHeight="false" outlineLevel="0" collapsed="false">
      <c r="A29" s="199" t="n">
        <v>35573</v>
      </c>
      <c r="B29" s="192" t="n">
        <v>35573</v>
      </c>
      <c r="C29" s="308" t="n">
        <f aca="false">IF(B29&lt;&gt;"",MONTH(B29),0)</f>
        <v>5</v>
      </c>
      <c r="D29" s="3" t="n">
        <v>600000</v>
      </c>
      <c r="E29" s="306"/>
      <c r="F29" s="54" t="s">
        <v>99</v>
      </c>
      <c r="G29" s="32" t="s">
        <v>99</v>
      </c>
      <c r="H29" s="32" t="s">
        <v>99</v>
      </c>
      <c r="I29" s="32" t="s">
        <v>99</v>
      </c>
      <c r="J29" s="32" t="s">
        <v>99</v>
      </c>
      <c r="K29" s="32" t="s">
        <v>99</v>
      </c>
      <c r="L29" s="32" t="s">
        <v>99</v>
      </c>
      <c r="M29" s="32" t="s">
        <v>99</v>
      </c>
      <c r="N29" s="32" t="s">
        <v>99</v>
      </c>
      <c r="O29" s="32" t="s">
        <v>99</v>
      </c>
      <c r="P29" s="32" t="s">
        <v>99</v>
      </c>
      <c r="Q29" s="38" t="s">
        <v>99</v>
      </c>
      <c r="S29" s="309" t="n">
        <v>36192</v>
      </c>
      <c r="T29" s="306" t="n">
        <f aca="false">HLOOKUP(S29,$F$20:$Q$24,2)</f>
        <v>679678.571428572</v>
      </c>
    </row>
    <row r="30" customFormat="false" ht="12" hidden="false" customHeight="false" outlineLevel="0" collapsed="false">
      <c r="A30" s="199" t="n">
        <v>35574</v>
      </c>
      <c r="B30" s="192" t="n">
        <v>35574</v>
      </c>
      <c r="C30" s="308" t="n">
        <f aca="false">IF(B30&lt;&gt;"",MONTH(B30),0)</f>
        <v>5</v>
      </c>
      <c r="D30" s="3" t="n">
        <v>426000</v>
      </c>
      <c r="E30" s="306"/>
      <c r="F30" s="55" t="n">
        <v>1</v>
      </c>
      <c r="G30" s="56" t="n">
        <v>2</v>
      </c>
      <c r="H30" s="56" t="n">
        <v>3</v>
      </c>
      <c r="I30" s="56" t="n">
        <v>4</v>
      </c>
      <c r="J30" s="56" t="n">
        <v>5</v>
      </c>
      <c r="K30" s="56" t="n">
        <v>6</v>
      </c>
      <c r="L30" s="56" t="n">
        <v>7</v>
      </c>
      <c r="M30" s="56" t="n">
        <v>8</v>
      </c>
      <c r="N30" s="56" t="n">
        <v>9</v>
      </c>
      <c r="O30" s="56" t="n">
        <v>10</v>
      </c>
      <c r="P30" s="56" t="n">
        <v>11</v>
      </c>
      <c r="Q30" s="57" t="n">
        <v>12</v>
      </c>
      <c r="S30" s="309" t="n">
        <v>36220</v>
      </c>
      <c r="T30" s="306" t="n">
        <f aca="false">HLOOKUP(S30,$F$20:$Q$24,2)</f>
        <v>552806.451612903</v>
      </c>
    </row>
    <row r="31" customFormat="false" ht="12" hidden="false" customHeight="false" outlineLevel="0" collapsed="false">
      <c r="A31" s="199" t="n">
        <v>35575</v>
      </c>
      <c r="B31" s="192" t="n">
        <v>35575</v>
      </c>
      <c r="C31" s="308" t="n">
        <f aca="false">IF(B31&lt;&gt;"",MONTH(B31),0)</f>
        <v>5</v>
      </c>
      <c r="D31" s="3" t="n">
        <v>450000</v>
      </c>
      <c r="E31" s="306"/>
      <c r="S31" s="309" t="n">
        <v>36251</v>
      </c>
      <c r="T31" s="306" t="n">
        <f aca="false">HLOOKUP(S31,$F$20:$Q$24,2)</f>
        <v>585866.666666667</v>
      </c>
    </row>
    <row r="32" customFormat="false" ht="11.25" hidden="false" customHeight="false" outlineLevel="0" collapsed="false">
      <c r="A32" s="199" t="n">
        <v>35576</v>
      </c>
      <c r="B32" s="192" t="n">
        <v>35576</v>
      </c>
      <c r="C32" s="308" t="n">
        <f aca="false">IF(B32&lt;&gt;"",MONTH(B32),0)</f>
        <v>5</v>
      </c>
      <c r="D32" s="3" t="n">
        <v>462000</v>
      </c>
      <c r="E32" s="306"/>
      <c r="F32" s="310" t="n">
        <v>36892</v>
      </c>
      <c r="G32" s="311" t="n">
        <v>36923</v>
      </c>
      <c r="H32" s="311" t="n">
        <v>36951</v>
      </c>
      <c r="I32" s="311" t="n">
        <v>36982</v>
      </c>
      <c r="J32" s="311" t="n">
        <v>37012</v>
      </c>
      <c r="K32" s="311" t="n">
        <v>37043</v>
      </c>
      <c r="L32" s="311" t="n">
        <v>37073</v>
      </c>
      <c r="M32" s="311" t="n">
        <v>37104</v>
      </c>
      <c r="N32" s="311" t="n">
        <v>37135</v>
      </c>
      <c r="O32" s="311" t="n">
        <v>37165</v>
      </c>
      <c r="P32" s="311" t="n">
        <v>37196</v>
      </c>
      <c r="Q32" s="312" t="n">
        <v>37226</v>
      </c>
      <c r="S32" s="309" t="n">
        <v>36281</v>
      </c>
      <c r="T32" s="306" t="n">
        <f aca="false">HLOOKUP(S32,$F$20:$Q$24,2)</f>
        <v>573419.35483871</v>
      </c>
    </row>
    <row r="33" customFormat="false" ht="11.25" hidden="false" customHeight="false" outlineLevel="0" collapsed="false">
      <c r="A33" s="199" t="n">
        <v>35577</v>
      </c>
      <c r="B33" s="192" t="n">
        <v>35577</v>
      </c>
      <c r="C33" s="308" t="n">
        <f aca="false">IF(B33&lt;&gt;"",MONTH(B33),0)</f>
        <v>5</v>
      </c>
      <c r="D33" s="3" t="n">
        <v>465000</v>
      </c>
      <c r="E33" s="306"/>
      <c r="F33" s="313" t="n">
        <f aca="false">DAVERAGE(needles01,4,F35:F36)</f>
        <v>756612.903225806</v>
      </c>
      <c r="G33" s="72" t="n">
        <f aca="false">DAVERAGE(needles01,4,G35:G36)</f>
        <v>770892.857142857</v>
      </c>
      <c r="H33" s="72" t="n">
        <f aca="false">DAVERAGE(needles01,4,H35:H36)</f>
        <v>784741.935483871</v>
      </c>
      <c r="I33" s="72" t="n">
        <f aca="false">DAVERAGE(needles01,4,I35:I36)</f>
        <v>727600</v>
      </c>
      <c r="J33" s="72" t="e">
        <f aca="false">DAVERAGE(needles01,4,J35:J36)</f>
        <v>#DIV/0!</v>
      </c>
      <c r="K33" s="72" t="e">
        <f aca="false">DAVERAGE(needles01,4,K35:K36)</f>
        <v>#DIV/0!</v>
      </c>
      <c r="L33" s="72" t="e">
        <f aca="false">DAVERAGE(needles01,4,L35:L36)</f>
        <v>#DIV/0!</v>
      </c>
      <c r="M33" s="72" t="e">
        <f aca="false">DAVERAGE(needles01,4,M35:M36)</f>
        <v>#DIV/0!</v>
      </c>
      <c r="N33" s="72" t="e">
        <f aca="false">DAVERAGE(needles01,4,N35:N36)</f>
        <v>#DIV/0!</v>
      </c>
      <c r="O33" s="72" t="e">
        <f aca="false">DAVERAGE(needles01,4,O35:O36)</f>
        <v>#DIV/0!</v>
      </c>
      <c r="P33" s="72" t="e">
        <f aca="false">DAVERAGE(needles01,4,P35:P36)</f>
        <v>#DIV/0!</v>
      </c>
      <c r="Q33" s="314" t="e">
        <f aca="false">DAVERAGE(needles01,4,Q35:Q36)</f>
        <v>#DIV/0!</v>
      </c>
      <c r="S33" s="309" t="n">
        <v>36312</v>
      </c>
      <c r="T33" s="306" t="n">
        <f aca="false">HLOOKUP(S33,$F$20:$Q$24,2)</f>
        <v>613433.333333333</v>
      </c>
    </row>
    <row r="34" customFormat="false" ht="11.25" hidden="false" customHeight="false" outlineLevel="0" collapsed="false">
      <c r="A34" s="199" t="n">
        <v>35578</v>
      </c>
      <c r="B34" s="192" t="n">
        <v>35578</v>
      </c>
      <c r="C34" s="308" t="n">
        <f aca="false">IF(B34&lt;&gt;"",MONTH(B34),0)</f>
        <v>5</v>
      </c>
      <c r="D34" s="3" t="n">
        <v>453000</v>
      </c>
      <c r="E34" s="306"/>
      <c r="F34" s="54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8"/>
      <c r="S34" s="309" t="n">
        <v>36342</v>
      </c>
      <c r="T34" s="306" t="n">
        <f aca="false">HLOOKUP(S34,$F$20:$Q$24,2)</f>
        <v>663451.612903226</v>
      </c>
    </row>
    <row r="35" customFormat="false" ht="11.25" hidden="false" customHeight="false" outlineLevel="0" collapsed="false">
      <c r="A35" s="199" t="n">
        <v>35579</v>
      </c>
      <c r="B35" s="192" t="n">
        <v>35579</v>
      </c>
      <c r="C35" s="308" t="n">
        <f aca="false">IF(B35&lt;&gt;"",MONTH(B35),0)</f>
        <v>5</v>
      </c>
      <c r="D35" s="3" t="n">
        <v>588000</v>
      </c>
      <c r="E35" s="306"/>
      <c r="F35" s="54" t="s">
        <v>99</v>
      </c>
      <c r="G35" s="32" t="s">
        <v>99</v>
      </c>
      <c r="H35" s="32" t="s">
        <v>99</v>
      </c>
      <c r="I35" s="32" t="s">
        <v>99</v>
      </c>
      <c r="J35" s="32" t="s">
        <v>99</v>
      </c>
      <c r="K35" s="32" t="s">
        <v>99</v>
      </c>
      <c r="L35" s="32" t="s">
        <v>99</v>
      </c>
      <c r="M35" s="32" t="s">
        <v>99</v>
      </c>
      <c r="N35" s="32" t="s">
        <v>99</v>
      </c>
      <c r="O35" s="32" t="s">
        <v>99</v>
      </c>
      <c r="P35" s="32" t="s">
        <v>99</v>
      </c>
      <c r="Q35" s="38" t="s">
        <v>99</v>
      </c>
      <c r="S35" s="309" t="n">
        <v>36373</v>
      </c>
      <c r="T35" s="306" t="n">
        <f aca="false">HLOOKUP(S35,$F$20:$Q$24,2)</f>
        <v>626483.870967742</v>
      </c>
    </row>
    <row r="36" customFormat="false" ht="12" hidden="false" customHeight="false" outlineLevel="0" collapsed="false">
      <c r="A36" s="199" t="n">
        <v>35580</v>
      </c>
      <c r="B36" s="192" t="n">
        <v>35580</v>
      </c>
      <c r="C36" s="308" t="n">
        <f aca="false">IF(B36&lt;&gt;"",MONTH(B36),0)</f>
        <v>5</v>
      </c>
      <c r="D36" s="3" t="n">
        <v>625000</v>
      </c>
      <c r="E36" s="306"/>
      <c r="F36" s="55" t="n">
        <v>1</v>
      </c>
      <c r="G36" s="56" t="n">
        <v>2</v>
      </c>
      <c r="H36" s="56" t="n">
        <v>3</v>
      </c>
      <c r="I36" s="56" t="n">
        <v>4</v>
      </c>
      <c r="J36" s="56" t="n">
        <v>5</v>
      </c>
      <c r="K36" s="56" t="n">
        <v>6</v>
      </c>
      <c r="L36" s="56" t="n">
        <v>7</v>
      </c>
      <c r="M36" s="56" t="n">
        <v>8</v>
      </c>
      <c r="N36" s="56" t="n">
        <v>9</v>
      </c>
      <c r="O36" s="56" t="n">
        <v>10</v>
      </c>
      <c r="P36" s="56" t="n">
        <v>11</v>
      </c>
      <c r="Q36" s="57" t="n">
        <v>12</v>
      </c>
      <c r="S36" s="309" t="n">
        <v>36404</v>
      </c>
      <c r="T36" s="306" t="n">
        <f aca="false">HLOOKUP(S36,$F$20:$Q$24,2)</f>
        <v>677400</v>
      </c>
    </row>
    <row r="37" customFormat="false" ht="11.25" hidden="false" customHeight="false" outlineLevel="0" collapsed="false">
      <c r="A37" s="199" t="n">
        <v>35581</v>
      </c>
      <c r="B37" s="192" t="n">
        <v>35581</v>
      </c>
      <c r="C37" s="308" t="n">
        <f aca="false">IF(B37&lt;&gt;"",MONTH(B37),0)</f>
        <v>5</v>
      </c>
      <c r="D37" s="3" t="n">
        <v>488000</v>
      </c>
      <c r="E37" s="306"/>
      <c r="S37" s="309" t="n">
        <v>36434</v>
      </c>
      <c r="T37" s="306" t="n">
        <f aca="false">HLOOKUP(S37,$F$20:$Q$24,2)</f>
        <v>721645.161290323</v>
      </c>
    </row>
    <row r="38" customFormat="false" ht="11.25" hidden="false" customHeight="false" outlineLevel="0" collapsed="false">
      <c r="A38" s="199" t="n">
        <v>35582</v>
      </c>
      <c r="B38" s="192" t="n">
        <v>35582</v>
      </c>
      <c r="C38" s="308" t="n">
        <f aca="false">IF(B38&lt;&gt;"",MONTH(B38),0)</f>
        <v>6</v>
      </c>
      <c r="D38" s="3" t="n">
        <v>510000</v>
      </c>
      <c r="E38" s="306"/>
      <c r="S38" s="309" t="n">
        <v>36465</v>
      </c>
      <c r="T38" s="306" t="n">
        <f aca="false">HLOOKUP(S38,$F$20:$Q$24,2)</f>
        <v>722433.333333333</v>
      </c>
    </row>
    <row r="39" customFormat="false" ht="11.25" hidden="false" customHeight="false" outlineLevel="0" collapsed="false">
      <c r="A39" s="199" t="n">
        <v>35583</v>
      </c>
      <c r="B39" s="192" t="n">
        <v>35583</v>
      </c>
      <c r="C39" s="308" t="n">
        <f aca="false">IF(B39&lt;&gt;"",MONTH(B39),0)</f>
        <v>6</v>
      </c>
      <c r="D39" s="3" t="n">
        <v>550000</v>
      </c>
      <c r="E39" s="306"/>
      <c r="S39" s="309" t="n">
        <v>36495</v>
      </c>
      <c r="T39" s="306" t="n">
        <f aca="false">HLOOKUP(S39,$F$20:$Q$24,2)</f>
        <v>695830.64516129</v>
      </c>
    </row>
    <row r="40" customFormat="false" ht="11.25" hidden="false" customHeight="false" outlineLevel="0" collapsed="false">
      <c r="A40" s="199" t="n">
        <v>35584</v>
      </c>
      <c r="B40" s="192" t="n">
        <v>35584</v>
      </c>
      <c r="C40" s="308" t="n">
        <f aca="false">IF(B40&lt;&gt;"",MONTH(B40),0)</f>
        <v>6</v>
      </c>
      <c r="D40" s="3" t="n">
        <v>554000</v>
      </c>
      <c r="E40" s="306"/>
      <c r="S40" s="309" t="n">
        <v>36526</v>
      </c>
      <c r="T40" s="306" t="n">
        <f aca="false">HLOOKUP(S40,$F$26:$Q$30,2)</f>
        <v>676967.741935484</v>
      </c>
    </row>
    <row r="41" customFormat="false" ht="11.25" hidden="false" customHeight="false" outlineLevel="0" collapsed="false">
      <c r="A41" s="199" t="n">
        <v>35585</v>
      </c>
      <c r="B41" s="192" t="n">
        <v>35585</v>
      </c>
      <c r="C41" s="308" t="n">
        <f aca="false">IF(B41&lt;&gt;"",MONTH(B41),0)</f>
        <v>6</v>
      </c>
      <c r="D41" s="3" t="n">
        <v>583000</v>
      </c>
      <c r="E41" s="306"/>
      <c r="S41" s="309" t="n">
        <v>36557</v>
      </c>
      <c r="T41" s="306" t="n">
        <f aca="false">HLOOKUP(S41,$F$26:$Q$30,2)</f>
        <v>674586.206896552</v>
      </c>
    </row>
    <row r="42" customFormat="false" ht="11.25" hidden="false" customHeight="false" outlineLevel="0" collapsed="false">
      <c r="A42" s="199" t="n">
        <v>35586</v>
      </c>
      <c r="B42" s="192" t="n">
        <v>35586</v>
      </c>
      <c r="C42" s="308" t="n">
        <f aca="false">IF(B42&lt;&gt;"",MONTH(B42),0)</f>
        <v>6</v>
      </c>
      <c r="D42" s="3" t="n">
        <v>593000</v>
      </c>
      <c r="E42" s="306"/>
      <c r="S42" s="309" t="n">
        <v>36586</v>
      </c>
      <c r="T42" s="306" t="n">
        <f aca="false">HLOOKUP(S42,$F$26:$Q$30,2)</f>
        <v>684709.677419355</v>
      </c>
    </row>
    <row r="43" customFormat="false" ht="11.25" hidden="false" customHeight="false" outlineLevel="0" collapsed="false">
      <c r="A43" s="199" t="n">
        <v>35587</v>
      </c>
      <c r="B43" s="192" t="n">
        <v>35587</v>
      </c>
      <c r="C43" s="308" t="n">
        <f aca="false">IF(B43&lt;&gt;"",MONTH(B43),0)</f>
        <v>6</v>
      </c>
      <c r="D43" s="3" t="n">
        <v>569000</v>
      </c>
      <c r="E43" s="306"/>
      <c r="S43" s="309" t="n">
        <v>36617</v>
      </c>
      <c r="T43" s="306" t="n">
        <f aca="false">HLOOKUP(S43,$F$26:$Q$30,2)</f>
        <v>608866.666666667</v>
      </c>
    </row>
    <row r="44" customFormat="false" ht="11.25" hidden="false" customHeight="false" outlineLevel="0" collapsed="false">
      <c r="A44" s="199" t="n">
        <v>35588</v>
      </c>
      <c r="B44" s="192" t="n">
        <v>35588</v>
      </c>
      <c r="C44" s="308" t="n">
        <f aca="false">IF(B44&lt;&gt;"",MONTH(B44),0)</f>
        <v>6</v>
      </c>
      <c r="D44" s="3" t="n">
        <v>444000</v>
      </c>
      <c r="E44" s="306"/>
      <c r="S44" s="309" t="n">
        <v>36647</v>
      </c>
      <c r="T44" s="306" t="n">
        <f aca="false">HLOOKUP(S44,$F$26:$Q$30,2)</f>
        <v>663548.387096774</v>
      </c>
    </row>
    <row r="45" customFormat="false" ht="11.25" hidden="false" customHeight="false" outlineLevel="0" collapsed="false">
      <c r="A45" s="199" t="n">
        <v>35589</v>
      </c>
      <c r="B45" s="192" t="n">
        <v>35589</v>
      </c>
      <c r="C45" s="308" t="n">
        <f aca="false">IF(B45&lt;&gt;"",MONTH(B45),0)</f>
        <v>6</v>
      </c>
      <c r="D45" s="3" t="n">
        <v>474000</v>
      </c>
      <c r="E45" s="306"/>
      <c r="S45" s="309" t="n">
        <v>36678</v>
      </c>
      <c r="T45" s="306" t="n">
        <f aca="false">HLOOKUP(S45,$F$26:$Q$30,2)</f>
        <v>696866.666666667</v>
      </c>
    </row>
    <row r="46" customFormat="false" ht="11.25" hidden="false" customHeight="false" outlineLevel="0" collapsed="false">
      <c r="A46" s="199" t="n">
        <v>35590</v>
      </c>
      <c r="B46" s="192" t="n">
        <v>35590</v>
      </c>
      <c r="C46" s="308" t="n">
        <f aca="false">IF(B46&lt;&gt;"",MONTH(B46),0)</f>
        <v>6</v>
      </c>
      <c r="D46" s="3" t="n">
        <v>512000</v>
      </c>
      <c r="E46" s="306"/>
      <c r="S46" s="309" t="n">
        <v>36708</v>
      </c>
      <c r="T46" s="306" t="n">
        <f aca="false">HLOOKUP(S46,$F$26:$Q$30,2)</f>
        <v>708645.161290323</v>
      </c>
    </row>
    <row r="47" customFormat="false" ht="11.25" hidden="false" customHeight="false" outlineLevel="0" collapsed="false">
      <c r="A47" s="199" t="n">
        <v>35591</v>
      </c>
      <c r="B47" s="192" t="n">
        <v>35591</v>
      </c>
      <c r="C47" s="308" t="n">
        <f aca="false">IF(B47&lt;&gt;"",MONTH(B47),0)</f>
        <v>6</v>
      </c>
      <c r="D47" s="3" t="n">
        <v>450000</v>
      </c>
      <c r="E47" s="306"/>
      <c r="S47" s="309" t="n">
        <v>36739</v>
      </c>
      <c r="T47" s="306" t="n">
        <f aca="false">HLOOKUP(S47,$F$26:$Q$30,2)</f>
        <v>711064.516129032</v>
      </c>
    </row>
    <row r="48" customFormat="false" ht="11.25" hidden="false" customHeight="false" outlineLevel="0" collapsed="false">
      <c r="A48" s="199" t="n">
        <v>35592</v>
      </c>
      <c r="B48" s="192" t="n">
        <v>35592</v>
      </c>
      <c r="C48" s="308" t="n">
        <f aca="false">IF(B48&lt;&gt;"",MONTH(B48),0)</f>
        <v>6</v>
      </c>
      <c r="D48" s="3" t="n">
        <v>502000</v>
      </c>
      <c r="E48" s="306"/>
      <c r="S48" s="309" t="n">
        <v>36770</v>
      </c>
      <c r="T48" s="306" t="n">
        <f aca="false">HLOOKUP(S48,$F$26:$Q$30,2)</f>
        <v>705933.333333333</v>
      </c>
    </row>
    <row r="49" customFormat="false" ht="11.25" hidden="false" customHeight="false" outlineLevel="0" collapsed="false">
      <c r="A49" s="199" t="n">
        <v>35593</v>
      </c>
      <c r="B49" s="192" t="n">
        <v>35593</v>
      </c>
      <c r="C49" s="308" t="n">
        <f aca="false">IF(B49&lt;&gt;"",MONTH(B49),0)</f>
        <v>6</v>
      </c>
      <c r="D49" s="3" t="n">
        <v>536000</v>
      </c>
      <c r="E49" s="306"/>
      <c r="S49" s="309" t="n">
        <v>36800</v>
      </c>
      <c r="T49" s="306" t="n">
        <f aca="false">HLOOKUP(S49,$F$26:$Q$30,2)</f>
        <v>703612.903225806</v>
      </c>
    </row>
    <row r="50" customFormat="false" ht="11.25" hidden="false" customHeight="false" outlineLevel="0" collapsed="false">
      <c r="A50" s="199" t="n">
        <v>35594</v>
      </c>
      <c r="B50" s="192" t="n">
        <v>35594</v>
      </c>
      <c r="C50" s="308" t="n">
        <f aca="false">IF(B50&lt;&gt;"",MONTH(B50),0)</f>
        <v>6</v>
      </c>
      <c r="D50" s="3" t="n">
        <v>526000</v>
      </c>
      <c r="E50" s="306"/>
      <c r="S50" s="309" t="n">
        <v>36831</v>
      </c>
      <c r="T50" s="306" t="n">
        <f aca="false">HLOOKUP(S50,$F$26:$Q$30,2)</f>
        <v>648266.666666667</v>
      </c>
    </row>
    <row r="51" customFormat="false" ht="11.25" hidden="false" customHeight="false" outlineLevel="0" collapsed="false">
      <c r="A51" s="199" t="n">
        <v>35595</v>
      </c>
      <c r="B51" s="192" t="n">
        <v>35595</v>
      </c>
      <c r="C51" s="308" t="n">
        <f aca="false">IF(B51&lt;&gt;"",MONTH(B51),0)</f>
        <v>6</v>
      </c>
      <c r="D51" s="3" t="n">
        <v>462000</v>
      </c>
      <c r="E51" s="306"/>
      <c r="S51" s="309" t="n">
        <v>36861</v>
      </c>
      <c r="T51" s="306" t="n">
        <f aca="false">HLOOKUP(S51,$F$26:$Q$30,2)</f>
        <v>737516.129032258</v>
      </c>
    </row>
    <row r="52" customFormat="false" ht="11.25" hidden="false" customHeight="false" outlineLevel="0" collapsed="false">
      <c r="A52" s="199" t="n">
        <v>35596</v>
      </c>
      <c r="B52" s="192" t="n">
        <v>35596</v>
      </c>
      <c r="C52" s="308" t="n">
        <f aca="false">IF(B52&lt;&gt;"",MONTH(B52),0)</f>
        <v>6</v>
      </c>
      <c r="D52" s="3" t="n">
        <v>477000</v>
      </c>
      <c r="E52" s="306"/>
      <c r="S52" s="309" t="n">
        <v>36892</v>
      </c>
      <c r="T52" s="306" t="n">
        <f aca="false">HLOOKUP(S52,$F$32:$Q$36,2)</f>
        <v>756612.903225806</v>
      </c>
    </row>
    <row r="53" customFormat="false" ht="11.25" hidden="false" customHeight="false" outlineLevel="0" collapsed="false">
      <c r="A53" s="199" t="n">
        <v>35597</v>
      </c>
      <c r="B53" s="192" t="n">
        <v>35597</v>
      </c>
      <c r="C53" s="308" t="n">
        <f aca="false">IF(B53&lt;&gt;"",MONTH(B53),0)</f>
        <v>6</v>
      </c>
      <c r="D53" s="3" t="n">
        <v>460000</v>
      </c>
      <c r="E53" s="306"/>
      <c r="S53" s="309" t="n">
        <v>36923</v>
      </c>
      <c r="T53" s="306" t="n">
        <f aca="false">HLOOKUP(S53,$F$32:$Q$36,2)</f>
        <v>770892.857142857</v>
      </c>
    </row>
    <row r="54" customFormat="false" ht="11.25" hidden="false" customHeight="false" outlineLevel="0" collapsed="false">
      <c r="A54" s="199" t="n">
        <v>35598</v>
      </c>
      <c r="B54" s="192" t="n">
        <v>35598</v>
      </c>
      <c r="C54" s="308" t="n">
        <f aca="false">IF(B54&lt;&gt;"",MONTH(B54),0)</f>
        <v>6</v>
      </c>
      <c r="D54" s="3" t="n">
        <v>588000</v>
      </c>
      <c r="E54" s="306"/>
      <c r="S54" s="309" t="n">
        <v>36951</v>
      </c>
      <c r="T54" s="306" t="n">
        <f aca="false">HLOOKUP(S54,$F$32:$Q$36,2)</f>
        <v>784741.935483871</v>
      </c>
    </row>
    <row r="55" customFormat="false" ht="11.25" hidden="false" customHeight="false" outlineLevel="0" collapsed="false">
      <c r="A55" s="199" t="n">
        <v>35599</v>
      </c>
      <c r="B55" s="192" t="n">
        <v>35599</v>
      </c>
      <c r="C55" s="308" t="n">
        <f aca="false">IF(B55&lt;&gt;"",MONTH(B55),0)</f>
        <v>6</v>
      </c>
      <c r="D55" s="3" t="n">
        <v>599000</v>
      </c>
      <c r="E55" s="306"/>
      <c r="S55" s="309" t="n">
        <v>36982</v>
      </c>
      <c r="T55" s="306" t="n">
        <f aca="false">HLOOKUP(S55,$F$32:$Q$36,2)</f>
        <v>727600</v>
      </c>
    </row>
    <row r="56" customFormat="false" ht="11.25" hidden="false" customHeight="false" outlineLevel="0" collapsed="false">
      <c r="A56" s="199" t="n">
        <v>35600</v>
      </c>
      <c r="B56" s="192" t="n">
        <v>35600</v>
      </c>
      <c r="C56" s="308" t="n">
        <f aca="false">IF(B56&lt;&gt;"",MONTH(B56),0)</f>
        <v>6</v>
      </c>
      <c r="D56" s="3" t="n">
        <v>582000</v>
      </c>
      <c r="E56" s="306"/>
      <c r="S56" s="309" t="n">
        <v>37012</v>
      </c>
      <c r="T56" s="306" t="e">
        <f aca="false">HLOOKUP(S56,$F$32:$Q$36,2)</f>
        <v>#DIV/0!</v>
      </c>
    </row>
    <row r="57" customFormat="false" ht="11.25" hidden="false" customHeight="false" outlineLevel="0" collapsed="false">
      <c r="A57" s="199" t="n">
        <v>35601</v>
      </c>
      <c r="B57" s="192" t="n">
        <v>35601</v>
      </c>
      <c r="C57" s="308" t="n">
        <f aca="false">IF(B57&lt;&gt;"",MONTH(B57),0)</f>
        <v>6</v>
      </c>
      <c r="D57" s="3" t="n">
        <v>574000</v>
      </c>
      <c r="E57" s="306"/>
      <c r="S57" s="309" t="n">
        <v>37043</v>
      </c>
      <c r="T57" s="306" t="e">
        <f aca="false">HLOOKUP(S57,$F$32:$Q$36,2)</f>
        <v>#DIV/0!</v>
      </c>
    </row>
    <row r="58" customFormat="false" ht="11.25" hidden="false" customHeight="false" outlineLevel="0" collapsed="false">
      <c r="A58" s="199" t="n">
        <v>35602</v>
      </c>
      <c r="B58" s="192" t="n">
        <v>35602</v>
      </c>
      <c r="C58" s="308" t="n">
        <f aca="false">IF(B58&lt;&gt;"",MONTH(B58),0)</f>
        <v>6</v>
      </c>
      <c r="D58" s="3" t="n">
        <v>444000</v>
      </c>
      <c r="E58" s="306"/>
      <c r="S58" s="309" t="n">
        <v>37073</v>
      </c>
      <c r="T58" s="306" t="e">
        <f aca="false">HLOOKUP(S58,$F$32:$Q$36,2)</f>
        <v>#DIV/0!</v>
      </c>
    </row>
    <row r="59" customFormat="false" ht="11.25" hidden="false" customHeight="false" outlineLevel="0" collapsed="false">
      <c r="A59" s="199" t="n">
        <v>35603</v>
      </c>
      <c r="B59" s="192" t="n">
        <v>35603</v>
      </c>
      <c r="C59" s="308" t="n">
        <f aca="false">IF(B59&lt;&gt;"",MONTH(B59),0)</f>
        <v>6</v>
      </c>
      <c r="D59" s="3" t="n">
        <v>483000</v>
      </c>
      <c r="E59" s="306"/>
      <c r="S59" s="309" t="n">
        <v>37104</v>
      </c>
      <c r="T59" s="306" t="e">
        <f aca="false">HLOOKUP(S59,$F$32:$Q$36,2)</f>
        <v>#DIV/0!</v>
      </c>
    </row>
    <row r="60" customFormat="false" ht="11.25" hidden="false" customHeight="false" outlineLevel="0" collapsed="false">
      <c r="A60" s="199" t="n">
        <v>35604</v>
      </c>
      <c r="B60" s="192" t="n">
        <v>35604</v>
      </c>
      <c r="C60" s="308" t="n">
        <f aca="false">IF(B60&lt;&gt;"",MONTH(B60),0)</f>
        <v>6</v>
      </c>
      <c r="D60" s="3" t="n">
        <v>553000</v>
      </c>
      <c r="E60" s="306"/>
      <c r="S60" s="309" t="n">
        <v>37135</v>
      </c>
      <c r="T60" s="306" t="e">
        <f aca="false">HLOOKUP(S60,$F$32:$Q$36,2)</f>
        <v>#DIV/0!</v>
      </c>
    </row>
    <row r="61" customFormat="false" ht="11.25" hidden="false" customHeight="false" outlineLevel="0" collapsed="false">
      <c r="A61" s="199" t="n">
        <v>35605</v>
      </c>
      <c r="B61" s="192" t="n">
        <v>35605</v>
      </c>
      <c r="C61" s="308" t="n">
        <f aca="false">IF(B61&lt;&gt;"",MONTH(B61),0)</f>
        <v>6</v>
      </c>
      <c r="D61" s="3" t="n">
        <v>627000</v>
      </c>
      <c r="E61" s="306"/>
      <c r="S61" s="309" t="n">
        <v>37165</v>
      </c>
      <c r="T61" s="306" t="e">
        <f aca="false">HLOOKUP(S61,$F$32:$Q$36,2)</f>
        <v>#DIV/0!</v>
      </c>
    </row>
    <row r="62" customFormat="false" ht="11.25" hidden="false" customHeight="false" outlineLevel="0" collapsed="false">
      <c r="A62" s="199" t="n">
        <v>35606</v>
      </c>
      <c r="B62" s="192" t="n">
        <v>35606</v>
      </c>
      <c r="C62" s="308" t="n">
        <f aca="false">IF(B62&lt;&gt;"",MONTH(B62),0)</f>
        <v>6</v>
      </c>
      <c r="D62" s="3" t="n">
        <v>613000</v>
      </c>
      <c r="E62" s="306"/>
      <c r="S62" s="309" t="n">
        <v>37196</v>
      </c>
      <c r="T62" s="306" t="e">
        <f aca="false">HLOOKUP(S62,$F$32:$Q$36,2)</f>
        <v>#DIV/0!</v>
      </c>
    </row>
    <row r="63" customFormat="false" ht="11.25" hidden="false" customHeight="false" outlineLevel="0" collapsed="false">
      <c r="A63" s="199" t="n">
        <v>35607</v>
      </c>
      <c r="B63" s="192" t="n">
        <v>35607</v>
      </c>
      <c r="C63" s="308" t="n">
        <f aca="false">IF(B63&lt;&gt;"",MONTH(B63),0)</f>
        <v>6</v>
      </c>
      <c r="D63" s="3" t="n">
        <v>610000</v>
      </c>
      <c r="E63" s="306"/>
      <c r="S63" s="309" t="n">
        <v>37226</v>
      </c>
      <c r="T63" s="306" t="e">
        <f aca="false">HLOOKUP(S63,$F$32:$Q$36,2)</f>
        <v>#DIV/0!</v>
      </c>
    </row>
    <row r="64" customFormat="false" ht="11.25" hidden="false" customHeight="false" outlineLevel="0" collapsed="false">
      <c r="A64" s="199" t="n">
        <v>35608</v>
      </c>
      <c r="B64" s="192" t="n">
        <v>35608</v>
      </c>
      <c r="C64" s="308" t="n">
        <f aca="false">IF(B64&lt;&gt;"",MONTH(B64),0)</f>
        <v>6</v>
      </c>
      <c r="D64" s="3" t="n">
        <v>619000</v>
      </c>
      <c r="E64" s="306"/>
    </row>
    <row r="65" customFormat="false" ht="11.25" hidden="false" customHeight="false" outlineLevel="0" collapsed="false">
      <c r="A65" s="199" t="n">
        <v>35609</v>
      </c>
      <c r="B65" s="192" t="n">
        <v>35609</v>
      </c>
      <c r="C65" s="308" t="n">
        <f aca="false">IF(B65&lt;&gt;"",MONTH(B65),0)</f>
        <v>6</v>
      </c>
      <c r="D65" s="3" t="n">
        <v>472000</v>
      </c>
      <c r="E65" s="306"/>
    </row>
    <row r="66" customFormat="false" ht="11.25" hidden="false" customHeight="false" outlineLevel="0" collapsed="false">
      <c r="A66" s="199" t="n">
        <v>35610</v>
      </c>
      <c r="B66" s="192" t="n">
        <v>35610</v>
      </c>
      <c r="C66" s="308" t="n">
        <f aca="false">IF(B66&lt;&gt;"",MONTH(B66),0)</f>
        <v>6</v>
      </c>
      <c r="D66" s="3" t="n">
        <v>473000</v>
      </c>
      <c r="E66" s="306"/>
    </row>
    <row r="67" customFormat="false" ht="11.25" hidden="false" customHeight="false" outlineLevel="0" collapsed="false">
      <c r="A67" s="199" t="n">
        <v>35611</v>
      </c>
      <c r="B67" s="192" t="n">
        <v>35611</v>
      </c>
      <c r="C67" s="308" t="n">
        <f aca="false">IF(B67&lt;&gt;"",MONTH(B67),0)</f>
        <v>6</v>
      </c>
      <c r="D67" s="3" t="n">
        <v>565000</v>
      </c>
      <c r="E67" s="306"/>
    </row>
    <row r="68" customFormat="false" ht="11.25" hidden="false" customHeight="false" outlineLevel="0" collapsed="false">
      <c r="A68" s="199" t="n">
        <v>35612</v>
      </c>
      <c r="B68" s="192" t="n">
        <v>35612</v>
      </c>
      <c r="C68" s="308" t="n">
        <f aca="false">IF(B68&lt;&gt;"",MONTH(B68),0)</f>
        <v>7</v>
      </c>
      <c r="D68" s="3" t="n">
        <v>593000</v>
      </c>
      <c r="E68" s="306"/>
    </row>
    <row r="69" customFormat="false" ht="11.25" hidden="false" customHeight="false" outlineLevel="0" collapsed="false">
      <c r="A69" s="199" t="n">
        <v>35613</v>
      </c>
      <c r="B69" s="192" t="n">
        <v>35613</v>
      </c>
      <c r="C69" s="308" t="n">
        <f aca="false">IF(B69&lt;&gt;"",MONTH(B69),0)</f>
        <v>7</v>
      </c>
      <c r="D69" s="3" t="n">
        <v>611000</v>
      </c>
      <c r="E69" s="306"/>
    </row>
    <row r="70" customFormat="false" ht="11.25" hidden="false" customHeight="false" outlineLevel="0" collapsed="false">
      <c r="A70" s="199" t="n">
        <v>35614</v>
      </c>
      <c r="B70" s="192" t="n">
        <v>35614</v>
      </c>
      <c r="C70" s="308" t="n">
        <f aca="false">IF(B70&lt;&gt;"",MONTH(B70),0)</f>
        <v>7</v>
      </c>
      <c r="D70" s="3" t="n">
        <v>619000</v>
      </c>
      <c r="E70" s="306"/>
    </row>
    <row r="71" customFormat="false" ht="11.25" hidden="false" customHeight="false" outlineLevel="0" collapsed="false">
      <c r="A71" s="199" t="n">
        <v>35615</v>
      </c>
      <c r="B71" s="192" t="n">
        <v>35615</v>
      </c>
      <c r="C71" s="308" t="n">
        <f aca="false">IF(B71&lt;&gt;"",MONTH(B71),0)</f>
        <v>7</v>
      </c>
      <c r="D71" s="3" t="n">
        <v>516000</v>
      </c>
      <c r="E71" s="306"/>
    </row>
    <row r="72" customFormat="false" ht="11.25" hidden="false" customHeight="false" outlineLevel="0" collapsed="false">
      <c r="A72" s="199" t="n">
        <v>35616</v>
      </c>
      <c r="B72" s="192" t="n">
        <v>35616</v>
      </c>
      <c r="C72" s="308" t="n">
        <f aca="false">IF(B72&lt;&gt;"",MONTH(B72),0)</f>
        <v>7</v>
      </c>
      <c r="D72" s="3" t="n">
        <v>505000</v>
      </c>
      <c r="E72" s="306"/>
    </row>
    <row r="73" customFormat="false" ht="11.25" hidden="false" customHeight="false" outlineLevel="0" collapsed="false">
      <c r="A73" s="199" t="n">
        <v>35617</v>
      </c>
      <c r="B73" s="192" t="n">
        <v>35617</v>
      </c>
      <c r="C73" s="308" t="n">
        <f aca="false">IF(B73&lt;&gt;"",MONTH(B73),0)</f>
        <v>7</v>
      </c>
      <c r="D73" s="3" t="n">
        <v>556000</v>
      </c>
      <c r="E73" s="306"/>
    </row>
    <row r="74" customFormat="false" ht="11.25" hidden="false" customHeight="false" outlineLevel="0" collapsed="false">
      <c r="A74" s="199" t="n">
        <v>35618</v>
      </c>
      <c r="B74" s="192" t="n">
        <v>35618</v>
      </c>
      <c r="C74" s="308" t="n">
        <f aca="false">IF(B74&lt;&gt;"",MONTH(B74),0)</f>
        <v>7</v>
      </c>
      <c r="D74" s="3" t="n">
        <v>578000</v>
      </c>
      <c r="E74" s="306"/>
    </row>
    <row r="75" customFormat="false" ht="11.25" hidden="false" customHeight="false" outlineLevel="0" collapsed="false">
      <c r="A75" s="199" t="n">
        <v>35619</v>
      </c>
      <c r="B75" s="192" t="n">
        <v>35619</v>
      </c>
      <c r="C75" s="308" t="n">
        <f aca="false">IF(B75&lt;&gt;"",MONTH(B75),0)</f>
        <v>7</v>
      </c>
      <c r="D75" s="3" t="n">
        <v>618000</v>
      </c>
      <c r="E75" s="306"/>
    </row>
    <row r="76" customFormat="false" ht="11.25" hidden="false" customHeight="false" outlineLevel="0" collapsed="false">
      <c r="A76" s="199" t="n">
        <v>35620</v>
      </c>
      <c r="B76" s="192" t="n">
        <v>35620</v>
      </c>
      <c r="C76" s="308" t="n">
        <f aca="false">IF(B76&lt;&gt;"",MONTH(B76),0)</f>
        <v>7</v>
      </c>
      <c r="D76" s="3" t="n">
        <v>611000</v>
      </c>
      <c r="E76" s="306"/>
    </row>
    <row r="77" customFormat="false" ht="11.25" hidden="false" customHeight="false" outlineLevel="0" collapsed="false">
      <c r="A77" s="199" t="n">
        <v>35621</v>
      </c>
      <c r="B77" s="192" t="n">
        <v>35621</v>
      </c>
      <c r="C77" s="308" t="n">
        <f aca="false">IF(B77&lt;&gt;"",MONTH(B77),0)</f>
        <v>7</v>
      </c>
      <c r="D77" s="3" t="n">
        <v>624000</v>
      </c>
      <c r="E77" s="306"/>
    </row>
    <row r="78" customFormat="false" ht="11.25" hidden="false" customHeight="false" outlineLevel="0" collapsed="false">
      <c r="A78" s="199" t="n">
        <v>35622</v>
      </c>
      <c r="B78" s="192" t="n">
        <v>35622</v>
      </c>
      <c r="C78" s="308" t="n">
        <f aca="false">IF(B78&lt;&gt;"",MONTH(B78),0)</f>
        <v>7</v>
      </c>
      <c r="D78" s="3" t="n">
        <v>627000</v>
      </c>
      <c r="E78" s="306"/>
    </row>
    <row r="79" customFormat="false" ht="11.25" hidden="false" customHeight="false" outlineLevel="0" collapsed="false">
      <c r="A79" s="199" t="n">
        <v>35623</v>
      </c>
      <c r="B79" s="192" t="n">
        <v>35623</v>
      </c>
      <c r="C79" s="308" t="n">
        <f aca="false">IF(B79&lt;&gt;"",MONTH(B79),0)</f>
        <v>7</v>
      </c>
      <c r="D79" s="3" t="n">
        <v>511000</v>
      </c>
      <c r="E79" s="306"/>
    </row>
    <row r="80" customFormat="false" ht="11.25" hidden="false" customHeight="false" outlineLevel="0" collapsed="false">
      <c r="A80" s="199" t="n">
        <v>35624</v>
      </c>
      <c r="B80" s="192" t="n">
        <v>35624</v>
      </c>
      <c r="C80" s="308" t="n">
        <f aca="false">IF(B80&lt;&gt;"",MONTH(B80),0)</f>
        <v>7</v>
      </c>
      <c r="D80" s="3" t="n">
        <v>533000</v>
      </c>
      <c r="E80" s="306"/>
    </row>
    <row r="81" customFormat="false" ht="11.25" hidden="false" customHeight="false" outlineLevel="0" collapsed="false">
      <c r="A81" s="199" t="n">
        <v>35625</v>
      </c>
      <c r="B81" s="192" t="n">
        <v>35625</v>
      </c>
      <c r="C81" s="308" t="n">
        <f aca="false">IF(B81&lt;&gt;"",MONTH(B81),0)</f>
        <v>7</v>
      </c>
      <c r="D81" s="3" t="n">
        <v>496000</v>
      </c>
      <c r="E81" s="306"/>
    </row>
    <row r="82" customFormat="false" ht="11.25" hidden="false" customHeight="false" outlineLevel="0" collapsed="false">
      <c r="A82" s="199" t="n">
        <v>35626</v>
      </c>
      <c r="B82" s="192" t="n">
        <v>35626</v>
      </c>
      <c r="C82" s="308" t="n">
        <f aca="false">IF(B82&lt;&gt;"",MONTH(B82),0)</f>
        <v>7</v>
      </c>
      <c r="D82" s="3" t="n">
        <v>588000</v>
      </c>
      <c r="E82" s="306"/>
    </row>
    <row r="83" customFormat="false" ht="11.25" hidden="false" customHeight="false" outlineLevel="0" collapsed="false">
      <c r="A83" s="199" t="n">
        <v>35627</v>
      </c>
      <c r="B83" s="192" t="n">
        <v>35627</v>
      </c>
      <c r="C83" s="308" t="n">
        <f aca="false">IF(B83&lt;&gt;"",MONTH(B83),0)</f>
        <v>7</v>
      </c>
      <c r="D83" s="3" t="n">
        <v>612000</v>
      </c>
      <c r="E83" s="306"/>
    </row>
    <row r="84" customFormat="false" ht="11.25" hidden="false" customHeight="false" outlineLevel="0" collapsed="false">
      <c r="A84" s="199" t="n">
        <v>35628</v>
      </c>
      <c r="B84" s="192" t="n">
        <v>35628</v>
      </c>
      <c r="C84" s="308" t="n">
        <f aca="false">IF(B84&lt;&gt;"",MONTH(B84),0)</f>
        <v>7</v>
      </c>
      <c r="D84" s="3" t="n">
        <v>587000</v>
      </c>
      <c r="E84" s="306"/>
    </row>
    <row r="85" customFormat="false" ht="11.25" hidden="false" customHeight="false" outlineLevel="0" collapsed="false">
      <c r="A85" s="199" t="n">
        <v>35629</v>
      </c>
      <c r="B85" s="192" t="n">
        <v>35629</v>
      </c>
      <c r="C85" s="308" t="n">
        <f aca="false">IF(B85&lt;&gt;"",MONTH(B85),0)</f>
        <v>7</v>
      </c>
      <c r="D85" s="3" t="n">
        <v>608000</v>
      </c>
      <c r="E85" s="306"/>
    </row>
    <row r="86" customFormat="false" ht="11.25" hidden="false" customHeight="false" outlineLevel="0" collapsed="false">
      <c r="A86" s="199" t="n">
        <v>35630</v>
      </c>
      <c r="B86" s="192" t="n">
        <v>35630</v>
      </c>
      <c r="C86" s="308" t="n">
        <f aca="false">IF(B86&lt;&gt;"",MONTH(B86),0)</f>
        <v>7</v>
      </c>
      <c r="D86" s="3" t="n">
        <v>554000</v>
      </c>
      <c r="E86" s="306"/>
    </row>
    <row r="87" customFormat="false" ht="11.25" hidden="false" customHeight="false" outlineLevel="0" collapsed="false">
      <c r="A87" s="199" t="n">
        <v>35631</v>
      </c>
      <c r="B87" s="192" t="n">
        <v>35631</v>
      </c>
      <c r="C87" s="308" t="n">
        <f aca="false">IF(B87&lt;&gt;"",MONTH(B87),0)</f>
        <v>7</v>
      </c>
      <c r="D87" s="3" t="n">
        <v>582000</v>
      </c>
      <c r="E87" s="306"/>
    </row>
    <row r="88" customFormat="false" ht="11.25" hidden="false" customHeight="false" outlineLevel="0" collapsed="false">
      <c r="A88" s="199" t="n">
        <v>35632</v>
      </c>
      <c r="B88" s="192" t="n">
        <v>35632</v>
      </c>
      <c r="C88" s="308" t="n">
        <f aca="false">IF(B88&lt;&gt;"",MONTH(B88),0)</f>
        <v>7</v>
      </c>
      <c r="D88" s="3" t="n">
        <v>571000</v>
      </c>
      <c r="E88" s="306"/>
    </row>
    <row r="89" customFormat="false" ht="11.25" hidden="false" customHeight="false" outlineLevel="0" collapsed="false">
      <c r="A89" s="199" t="n">
        <v>35633</v>
      </c>
      <c r="B89" s="192" t="n">
        <v>35633</v>
      </c>
      <c r="C89" s="308" t="n">
        <f aca="false">IF(B89&lt;&gt;"",MONTH(B89),0)</f>
        <v>7</v>
      </c>
      <c r="D89" s="3" t="n">
        <v>560000</v>
      </c>
      <c r="E89" s="306"/>
    </row>
    <row r="90" customFormat="false" ht="11.25" hidden="false" customHeight="false" outlineLevel="0" collapsed="false">
      <c r="A90" s="199" t="n">
        <v>35634</v>
      </c>
      <c r="B90" s="192" t="n">
        <v>35634</v>
      </c>
      <c r="C90" s="308" t="n">
        <f aca="false">IF(B90&lt;&gt;"",MONTH(B90),0)</f>
        <v>7</v>
      </c>
      <c r="D90" s="3" t="n">
        <v>576000</v>
      </c>
      <c r="E90" s="306"/>
    </row>
    <row r="91" customFormat="false" ht="11.25" hidden="false" customHeight="false" outlineLevel="0" collapsed="false">
      <c r="A91" s="199" t="n">
        <v>35635</v>
      </c>
      <c r="B91" s="192" t="n">
        <v>35635</v>
      </c>
      <c r="C91" s="308" t="n">
        <f aca="false">IF(B91&lt;&gt;"",MONTH(B91),0)</f>
        <v>7</v>
      </c>
      <c r="D91" s="3" t="n">
        <v>562000</v>
      </c>
      <c r="E91" s="306"/>
    </row>
    <row r="92" customFormat="false" ht="11.25" hidden="false" customHeight="false" outlineLevel="0" collapsed="false">
      <c r="A92" s="199" t="n">
        <v>35636</v>
      </c>
      <c r="B92" s="192" t="n">
        <v>35636</v>
      </c>
      <c r="C92" s="308" t="n">
        <f aca="false">IF(B92&lt;&gt;"",MONTH(B92),0)</f>
        <v>7</v>
      </c>
      <c r="D92" s="3" t="n">
        <v>535000</v>
      </c>
      <c r="E92" s="306"/>
    </row>
    <row r="93" customFormat="false" ht="11.25" hidden="false" customHeight="false" outlineLevel="0" collapsed="false">
      <c r="A93" s="199" t="n">
        <v>35637</v>
      </c>
      <c r="B93" s="192" t="n">
        <v>35637</v>
      </c>
      <c r="C93" s="308" t="n">
        <f aca="false">IF(B93&lt;&gt;"",MONTH(B93),0)</f>
        <v>7</v>
      </c>
      <c r="D93" s="3" t="n">
        <v>548000</v>
      </c>
      <c r="E93" s="306"/>
    </row>
    <row r="94" customFormat="false" ht="11.25" hidden="false" customHeight="false" outlineLevel="0" collapsed="false">
      <c r="A94" s="199" t="n">
        <v>35638</v>
      </c>
      <c r="B94" s="192" t="n">
        <v>35638</v>
      </c>
      <c r="C94" s="308" t="n">
        <f aca="false">IF(B94&lt;&gt;"",MONTH(B94),0)</f>
        <v>7</v>
      </c>
      <c r="D94" s="3" t="n">
        <v>559000</v>
      </c>
      <c r="E94" s="306"/>
    </row>
    <row r="95" customFormat="false" ht="11.25" hidden="false" customHeight="false" outlineLevel="0" collapsed="false">
      <c r="A95" s="199" t="n">
        <v>35639</v>
      </c>
      <c r="B95" s="192" t="n">
        <v>35639</v>
      </c>
      <c r="C95" s="308" t="n">
        <f aca="false">IF(B95&lt;&gt;"",MONTH(B95),0)</f>
        <v>7</v>
      </c>
      <c r="D95" s="3" t="n">
        <v>552000</v>
      </c>
      <c r="E95" s="306"/>
    </row>
    <row r="96" customFormat="false" ht="11.25" hidden="false" customHeight="false" outlineLevel="0" collapsed="false">
      <c r="A96" s="199" t="n">
        <v>35640</v>
      </c>
      <c r="B96" s="192" t="n">
        <v>35640</v>
      </c>
      <c r="C96" s="308" t="n">
        <f aca="false">IF(B96&lt;&gt;"",MONTH(B96),0)</f>
        <v>7</v>
      </c>
      <c r="D96" s="3" t="n">
        <v>588000</v>
      </c>
      <c r="E96" s="306"/>
    </row>
    <row r="97" customFormat="false" ht="11.25" hidden="false" customHeight="false" outlineLevel="0" collapsed="false">
      <c r="A97" s="199" t="n">
        <v>35641</v>
      </c>
      <c r="B97" s="192" t="n">
        <v>35641</v>
      </c>
      <c r="C97" s="308" t="n">
        <f aca="false">IF(B97&lt;&gt;"",MONTH(B97),0)</f>
        <v>7</v>
      </c>
      <c r="D97" s="3" t="n">
        <v>575000</v>
      </c>
      <c r="E97" s="306"/>
    </row>
    <row r="98" customFormat="false" ht="11.25" hidden="false" customHeight="false" outlineLevel="0" collapsed="false">
      <c r="A98" s="199" t="n">
        <v>35642</v>
      </c>
      <c r="B98" s="192" t="n">
        <v>35642</v>
      </c>
      <c r="C98" s="308" t="n">
        <f aca="false">IF(B98&lt;&gt;"",MONTH(B98),0)</f>
        <v>7</v>
      </c>
      <c r="D98" s="3" t="n">
        <v>535000</v>
      </c>
      <c r="E98" s="306"/>
    </row>
    <row r="99" customFormat="false" ht="11.25" hidden="false" customHeight="false" outlineLevel="0" collapsed="false">
      <c r="A99" s="199" t="n">
        <v>35643</v>
      </c>
      <c r="B99" s="192" t="n">
        <v>35643</v>
      </c>
      <c r="C99" s="308" t="n">
        <f aca="false">IF(B99&lt;&gt;"",MONTH(B99),0)</f>
        <v>8</v>
      </c>
      <c r="D99" s="3" t="n">
        <v>545000</v>
      </c>
      <c r="E99" s="306"/>
    </row>
    <row r="100" customFormat="false" ht="11.25" hidden="false" customHeight="false" outlineLevel="0" collapsed="false">
      <c r="A100" s="199" t="n">
        <v>35644</v>
      </c>
      <c r="B100" s="192" t="n">
        <v>35644</v>
      </c>
      <c r="C100" s="308" t="n">
        <f aca="false">IF(B100&lt;&gt;"",MONTH(B100),0)</f>
        <v>8</v>
      </c>
      <c r="D100" s="3" t="n">
        <v>527000</v>
      </c>
      <c r="E100" s="306"/>
    </row>
    <row r="101" customFormat="false" ht="11.25" hidden="false" customHeight="false" outlineLevel="0" collapsed="false">
      <c r="A101" s="199" t="n">
        <v>35645</v>
      </c>
      <c r="B101" s="192" t="n">
        <v>35645</v>
      </c>
      <c r="C101" s="308" t="n">
        <f aca="false">IF(B101&lt;&gt;"",MONTH(B101),0)</f>
        <v>8</v>
      </c>
      <c r="D101" s="3" t="n">
        <v>503000</v>
      </c>
      <c r="E101" s="306"/>
    </row>
    <row r="102" customFormat="false" ht="11.25" hidden="false" customHeight="false" outlineLevel="0" collapsed="false">
      <c r="A102" s="199" t="n">
        <v>35646</v>
      </c>
      <c r="B102" s="192" t="n">
        <v>35646</v>
      </c>
      <c r="C102" s="308" t="n">
        <f aca="false">IF(B102&lt;&gt;"",MONTH(B102),0)</f>
        <v>8</v>
      </c>
      <c r="D102" s="3" t="n">
        <v>518000</v>
      </c>
      <c r="E102" s="306"/>
    </row>
    <row r="103" customFormat="false" ht="11.25" hidden="false" customHeight="false" outlineLevel="0" collapsed="false">
      <c r="A103" s="199" t="n">
        <v>35647</v>
      </c>
      <c r="B103" s="192" t="n">
        <v>35647</v>
      </c>
      <c r="C103" s="308" t="n">
        <f aca="false">IF(B103&lt;&gt;"",MONTH(B103),0)</f>
        <v>8</v>
      </c>
      <c r="D103" s="3" t="n">
        <v>509000</v>
      </c>
      <c r="E103" s="306"/>
    </row>
    <row r="104" customFormat="false" ht="11.25" hidden="false" customHeight="false" outlineLevel="0" collapsed="false">
      <c r="A104" s="199" t="n">
        <v>35648</v>
      </c>
      <c r="B104" s="192" t="n">
        <v>35648</v>
      </c>
      <c r="C104" s="308" t="n">
        <f aca="false">IF(B104&lt;&gt;"",MONTH(B104),0)</f>
        <v>8</v>
      </c>
      <c r="D104" s="3" t="n">
        <v>532000</v>
      </c>
      <c r="E104" s="306"/>
    </row>
    <row r="105" customFormat="false" ht="11.25" hidden="false" customHeight="false" outlineLevel="0" collapsed="false">
      <c r="A105" s="199" t="n">
        <v>35649</v>
      </c>
      <c r="B105" s="192" t="n">
        <v>35649</v>
      </c>
      <c r="C105" s="308" t="n">
        <f aca="false">IF(B105&lt;&gt;"",MONTH(B105),0)</f>
        <v>8</v>
      </c>
      <c r="D105" s="3" t="n">
        <v>484000</v>
      </c>
      <c r="E105" s="306"/>
    </row>
    <row r="106" customFormat="false" ht="11.25" hidden="false" customHeight="false" outlineLevel="0" collapsed="false">
      <c r="A106" s="199" t="n">
        <v>35650</v>
      </c>
      <c r="B106" s="192" t="n">
        <v>35650</v>
      </c>
      <c r="C106" s="308" t="n">
        <f aca="false">IF(B106&lt;&gt;"",MONTH(B106),0)</f>
        <v>8</v>
      </c>
      <c r="D106" s="3" t="n">
        <v>508000</v>
      </c>
      <c r="E106" s="306"/>
    </row>
    <row r="107" customFormat="false" ht="11.25" hidden="false" customHeight="false" outlineLevel="0" collapsed="false">
      <c r="A107" s="199" t="n">
        <v>35651</v>
      </c>
      <c r="B107" s="192" t="n">
        <v>35651</v>
      </c>
      <c r="C107" s="308" t="n">
        <f aca="false">IF(B107&lt;&gt;"",MONTH(B107),0)</f>
        <v>8</v>
      </c>
      <c r="D107" s="3" t="n">
        <v>480000</v>
      </c>
      <c r="E107" s="306"/>
    </row>
    <row r="108" customFormat="false" ht="11.25" hidden="false" customHeight="false" outlineLevel="0" collapsed="false">
      <c r="A108" s="199" t="n">
        <v>35652</v>
      </c>
      <c r="B108" s="192" t="n">
        <v>35652</v>
      </c>
      <c r="C108" s="308" t="n">
        <f aca="false">IF(B108&lt;&gt;"",MONTH(B108),0)</f>
        <v>8</v>
      </c>
      <c r="D108" s="3" t="n">
        <v>522000</v>
      </c>
      <c r="E108" s="306"/>
    </row>
    <row r="109" customFormat="false" ht="11.25" hidden="false" customHeight="false" outlineLevel="0" collapsed="false">
      <c r="A109" s="199" t="n">
        <v>35653</v>
      </c>
      <c r="B109" s="192" t="n">
        <v>35653</v>
      </c>
      <c r="C109" s="308" t="n">
        <f aca="false">IF(B109&lt;&gt;"",MONTH(B109),0)</f>
        <v>8</v>
      </c>
      <c r="D109" s="3" t="n">
        <v>549000</v>
      </c>
      <c r="E109" s="306"/>
    </row>
    <row r="110" customFormat="false" ht="11.25" hidden="false" customHeight="false" outlineLevel="0" collapsed="false">
      <c r="A110" s="199" t="n">
        <v>35654</v>
      </c>
      <c r="B110" s="192" t="n">
        <v>35654</v>
      </c>
      <c r="C110" s="308" t="n">
        <f aca="false">IF(B110&lt;&gt;"",MONTH(B110),0)</f>
        <v>8</v>
      </c>
      <c r="D110" s="3" t="n">
        <v>637000</v>
      </c>
      <c r="E110" s="306"/>
    </row>
    <row r="111" customFormat="false" ht="11.25" hidden="false" customHeight="false" outlineLevel="0" collapsed="false">
      <c r="A111" s="199" t="n">
        <v>35655</v>
      </c>
      <c r="B111" s="192" t="n">
        <v>35655</v>
      </c>
      <c r="C111" s="308" t="n">
        <f aca="false">IF(B111&lt;&gt;"",MONTH(B111),0)</f>
        <v>8</v>
      </c>
      <c r="D111" s="3" t="n">
        <v>596000</v>
      </c>
      <c r="E111" s="306"/>
    </row>
    <row r="112" customFormat="false" ht="11.25" hidden="false" customHeight="false" outlineLevel="0" collapsed="false">
      <c r="A112" s="199" t="n">
        <v>35656</v>
      </c>
      <c r="B112" s="192" t="n">
        <v>35656</v>
      </c>
      <c r="C112" s="308" t="n">
        <f aca="false">IF(B112&lt;&gt;"",MONTH(B112),0)</f>
        <v>8</v>
      </c>
      <c r="D112" s="3" t="n">
        <v>631000</v>
      </c>
      <c r="E112" s="306"/>
    </row>
    <row r="113" customFormat="false" ht="11.25" hidden="false" customHeight="false" outlineLevel="0" collapsed="false">
      <c r="A113" s="199" t="n">
        <v>35657</v>
      </c>
      <c r="B113" s="192" t="n">
        <v>35657</v>
      </c>
      <c r="C113" s="308" t="n">
        <f aca="false">IF(B113&lt;&gt;"",MONTH(B113),0)</f>
        <v>8</v>
      </c>
      <c r="D113" s="3" t="n">
        <v>578000</v>
      </c>
      <c r="E113" s="306"/>
    </row>
    <row r="114" customFormat="false" ht="11.25" hidden="false" customHeight="false" outlineLevel="0" collapsed="false">
      <c r="A114" s="199" t="n">
        <v>35658</v>
      </c>
      <c r="B114" s="192" t="n">
        <v>35658</v>
      </c>
      <c r="C114" s="308" t="n">
        <f aca="false">IF(B114&lt;&gt;"",MONTH(B114),0)</f>
        <v>8</v>
      </c>
      <c r="D114" s="3" t="n">
        <v>501000</v>
      </c>
      <c r="E114" s="306"/>
    </row>
    <row r="115" customFormat="false" ht="11.25" hidden="false" customHeight="false" outlineLevel="0" collapsed="false">
      <c r="A115" s="199" t="n">
        <v>35659</v>
      </c>
      <c r="B115" s="192" t="n">
        <v>35659</v>
      </c>
      <c r="C115" s="308" t="n">
        <f aca="false">IF(B115&lt;&gt;"",MONTH(B115),0)</f>
        <v>8</v>
      </c>
      <c r="D115" s="3" t="n">
        <v>509000</v>
      </c>
      <c r="E115" s="306"/>
    </row>
    <row r="116" customFormat="false" ht="11.25" hidden="false" customHeight="false" outlineLevel="0" collapsed="false">
      <c r="A116" s="199" t="n">
        <v>35660</v>
      </c>
      <c r="B116" s="192" t="n">
        <v>35660</v>
      </c>
      <c r="C116" s="308" t="n">
        <f aca="false">IF(B116&lt;&gt;"",MONTH(B116),0)</f>
        <v>8</v>
      </c>
      <c r="D116" s="3" t="n">
        <v>550000</v>
      </c>
      <c r="E116" s="306"/>
    </row>
    <row r="117" customFormat="false" ht="11.25" hidden="false" customHeight="false" outlineLevel="0" collapsed="false">
      <c r="A117" s="199" t="n">
        <v>35661</v>
      </c>
      <c r="B117" s="192" t="n">
        <v>35661</v>
      </c>
      <c r="C117" s="308" t="n">
        <f aca="false">IF(B117&lt;&gt;"",MONTH(B117),0)</f>
        <v>8</v>
      </c>
      <c r="D117" s="3" t="n">
        <v>595000</v>
      </c>
      <c r="E117" s="306"/>
    </row>
    <row r="118" customFormat="false" ht="11.25" hidden="false" customHeight="false" outlineLevel="0" collapsed="false">
      <c r="A118" s="199" t="n">
        <v>35662</v>
      </c>
      <c r="B118" s="192" t="n">
        <v>35662</v>
      </c>
      <c r="C118" s="308" t="n">
        <f aca="false">IF(B118&lt;&gt;"",MONTH(B118),0)</f>
        <v>8</v>
      </c>
      <c r="D118" s="3" t="n">
        <v>547000</v>
      </c>
      <c r="E118" s="306"/>
    </row>
    <row r="119" customFormat="false" ht="11.25" hidden="false" customHeight="false" outlineLevel="0" collapsed="false">
      <c r="A119" s="199" t="n">
        <v>35663</v>
      </c>
      <c r="B119" s="192" t="n">
        <v>35663</v>
      </c>
      <c r="C119" s="308" t="n">
        <f aca="false">IF(B119&lt;&gt;"",MONTH(B119),0)</f>
        <v>8</v>
      </c>
      <c r="D119" s="3" t="n">
        <v>465000</v>
      </c>
      <c r="E119" s="306"/>
    </row>
    <row r="120" customFormat="false" ht="11.25" hidden="false" customHeight="false" outlineLevel="0" collapsed="false">
      <c r="A120" s="199" t="n">
        <v>35664</v>
      </c>
      <c r="B120" s="192" t="n">
        <v>35664</v>
      </c>
      <c r="C120" s="308" t="n">
        <f aca="false">IF(B120&lt;&gt;"",MONTH(B120),0)</f>
        <v>8</v>
      </c>
      <c r="D120" s="3" t="n">
        <v>498000</v>
      </c>
      <c r="E120" s="306"/>
    </row>
    <row r="121" customFormat="false" ht="11.25" hidden="false" customHeight="false" outlineLevel="0" collapsed="false">
      <c r="A121" s="199" t="n">
        <v>35665</v>
      </c>
      <c r="B121" s="192" t="n">
        <v>35665</v>
      </c>
      <c r="C121" s="308" t="n">
        <f aca="false">IF(B121&lt;&gt;"",MONTH(B121),0)</f>
        <v>8</v>
      </c>
      <c r="D121" s="3" t="n">
        <v>580000</v>
      </c>
      <c r="E121" s="306"/>
    </row>
    <row r="122" customFormat="false" ht="11.25" hidden="false" customHeight="false" outlineLevel="0" collapsed="false">
      <c r="A122" s="199" t="n">
        <v>35666</v>
      </c>
      <c r="B122" s="192" t="n">
        <v>35666</v>
      </c>
      <c r="C122" s="308" t="n">
        <f aca="false">IF(B122&lt;&gt;"",MONTH(B122),0)</f>
        <v>8</v>
      </c>
      <c r="D122" s="3" t="n">
        <v>543000</v>
      </c>
      <c r="E122" s="306"/>
    </row>
    <row r="123" customFormat="false" ht="11.25" hidden="false" customHeight="false" outlineLevel="0" collapsed="false">
      <c r="A123" s="199" t="n">
        <v>35667</v>
      </c>
      <c r="B123" s="192" t="n">
        <v>35667</v>
      </c>
      <c r="C123" s="308" t="n">
        <f aca="false">IF(B123&lt;&gt;"",MONTH(B123),0)</f>
        <v>8</v>
      </c>
      <c r="D123" s="3" t="n">
        <v>574000</v>
      </c>
      <c r="E123" s="306"/>
    </row>
    <row r="124" customFormat="false" ht="11.25" hidden="false" customHeight="false" outlineLevel="0" collapsed="false">
      <c r="A124" s="199" t="n">
        <v>35668</v>
      </c>
      <c r="B124" s="192" t="n">
        <v>35668</v>
      </c>
      <c r="C124" s="308" t="n">
        <f aca="false">IF(B124&lt;&gt;"",MONTH(B124),0)</f>
        <v>8</v>
      </c>
      <c r="D124" s="3" t="n">
        <v>538000</v>
      </c>
      <c r="E124" s="306"/>
    </row>
    <row r="125" customFormat="false" ht="11.25" hidden="false" customHeight="false" outlineLevel="0" collapsed="false">
      <c r="A125" s="199" t="n">
        <v>35669</v>
      </c>
      <c r="B125" s="192" t="n">
        <v>35669</v>
      </c>
      <c r="C125" s="308" t="n">
        <f aca="false">IF(B125&lt;&gt;"",MONTH(B125),0)</f>
        <v>8</v>
      </c>
      <c r="D125" s="3" t="n">
        <v>509000</v>
      </c>
      <c r="E125" s="306"/>
    </row>
    <row r="126" customFormat="false" ht="11.25" hidden="false" customHeight="false" outlineLevel="0" collapsed="false">
      <c r="A126" s="199" t="n">
        <v>35670</v>
      </c>
      <c r="B126" s="192" t="n">
        <v>35670</v>
      </c>
      <c r="C126" s="308" t="n">
        <f aca="false">IF(B126&lt;&gt;"",MONTH(B126),0)</f>
        <v>8</v>
      </c>
      <c r="D126" s="3" t="n">
        <v>484000</v>
      </c>
      <c r="E126" s="306"/>
    </row>
    <row r="127" customFormat="false" ht="11.25" hidden="false" customHeight="false" outlineLevel="0" collapsed="false">
      <c r="A127" s="199" t="n">
        <v>35671</v>
      </c>
      <c r="B127" s="192" t="n">
        <v>35671</v>
      </c>
      <c r="C127" s="308" t="n">
        <f aca="false">IF(B127&lt;&gt;"",MONTH(B127),0)</f>
        <v>8</v>
      </c>
      <c r="D127" s="3" t="n">
        <v>502000</v>
      </c>
      <c r="E127" s="306"/>
    </row>
    <row r="128" customFormat="false" ht="11.25" hidden="false" customHeight="false" outlineLevel="0" collapsed="false">
      <c r="A128" s="199" t="n">
        <v>35672</v>
      </c>
      <c r="B128" s="192" t="n">
        <v>35672</v>
      </c>
      <c r="C128" s="308" t="n">
        <f aca="false">IF(B128&lt;&gt;"",MONTH(B128),0)</f>
        <v>8</v>
      </c>
      <c r="D128" s="3" t="n">
        <v>449000</v>
      </c>
      <c r="E128" s="306"/>
    </row>
    <row r="129" customFormat="false" ht="11.25" hidden="false" customHeight="false" outlineLevel="0" collapsed="false">
      <c r="A129" s="199" t="n">
        <v>35673</v>
      </c>
      <c r="B129" s="192" t="n">
        <v>35673</v>
      </c>
      <c r="C129" s="308" t="n">
        <f aca="false">IF(B129&lt;&gt;"",MONTH(B129),0)</f>
        <v>8</v>
      </c>
      <c r="D129" s="3" t="n">
        <v>461000</v>
      </c>
      <c r="E129" s="306"/>
    </row>
    <row r="130" customFormat="false" ht="11.25" hidden="false" customHeight="false" outlineLevel="0" collapsed="false">
      <c r="A130" s="199" t="n">
        <v>35674</v>
      </c>
      <c r="B130" s="192" t="n">
        <v>35674</v>
      </c>
      <c r="C130" s="308" t="n">
        <f aca="false">IF(B130&lt;&gt;"",MONTH(B130),0)</f>
        <v>9</v>
      </c>
      <c r="D130" s="3" t="n">
        <v>526000</v>
      </c>
      <c r="E130" s="306"/>
    </row>
    <row r="131" customFormat="false" ht="11.25" hidden="false" customHeight="false" outlineLevel="0" collapsed="false">
      <c r="A131" s="199" t="n">
        <v>35675</v>
      </c>
      <c r="B131" s="192" t="n">
        <v>35675</v>
      </c>
      <c r="C131" s="308" t="n">
        <f aca="false">IF(B131&lt;&gt;"",MONTH(B131),0)</f>
        <v>9</v>
      </c>
      <c r="D131" s="3" t="n">
        <v>413000</v>
      </c>
      <c r="E131" s="306"/>
    </row>
    <row r="132" customFormat="false" ht="11.25" hidden="false" customHeight="false" outlineLevel="0" collapsed="false">
      <c r="A132" s="199" t="n">
        <v>35676</v>
      </c>
      <c r="B132" s="192" t="n">
        <v>35676</v>
      </c>
      <c r="C132" s="308" t="n">
        <f aca="false">IF(B132&lt;&gt;"",MONTH(B132),0)</f>
        <v>9</v>
      </c>
      <c r="D132" s="3" t="n">
        <v>423000</v>
      </c>
      <c r="E132" s="306"/>
    </row>
    <row r="133" customFormat="false" ht="11.25" hidden="false" customHeight="false" outlineLevel="0" collapsed="false">
      <c r="A133" s="199" t="n">
        <v>35677</v>
      </c>
      <c r="B133" s="192" t="n">
        <v>35677</v>
      </c>
      <c r="C133" s="308" t="n">
        <f aca="false">IF(B133&lt;&gt;"",MONTH(B133),0)</f>
        <v>9</v>
      </c>
      <c r="D133" s="3" t="n">
        <v>411000</v>
      </c>
      <c r="E133" s="306"/>
    </row>
    <row r="134" customFormat="false" ht="11.25" hidden="false" customHeight="false" outlineLevel="0" collapsed="false">
      <c r="A134" s="199" t="n">
        <v>35678</v>
      </c>
      <c r="B134" s="192" t="n">
        <v>35678</v>
      </c>
      <c r="C134" s="308" t="n">
        <f aca="false">IF(B134&lt;&gt;"",MONTH(B134),0)</f>
        <v>9</v>
      </c>
      <c r="D134" s="3" t="n">
        <v>363000</v>
      </c>
      <c r="E134" s="306"/>
    </row>
    <row r="135" customFormat="false" ht="11.25" hidden="false" customHeight="false" outlineLevel="0" collapsed="false">
      <c r="A135" s="199" t="n">
        <v>35679</v>
      </c>
      <c r="B135" s="192" t="n">
        <v>35679</v>
      </c>
      <c r="C135" s="308" t="n">
        <f aca="false">IF(B135&lt;&gt;"",MONTH(B135),0)</f>
        <v>9</v>
      </c>
      <c r="D135" s="3" t="n">
        <v>534000</v>
      </c>
      <c r="E135" s="306"/>
    </row>
    <row r="136" customFormat="false" ht="11.25" hidden="false" customHeight="false" outlineLevel="0" collapsed="false">
      <c r="A136" s="199" t="n">
        <v>35680</v>
      </c>
      <c r="B136" s="192" t="n">
        <v>35680</v>
      </c>
      <c r="C136" s="308" t="n">
        <f aca="false">IF(B136&lt;&gt;"",MONTH(B136),0)</f>
        <v>9</v>
      </c>
      <c r="D136" s="3" t="n">
        <v>494000</v>
      </c>
      <c r="E136" s="306"/>
    </row>
    <row r="137" customFormat="false" ht="11.25" hidden="false" customHeight="false" outlineLevel="0" collapsed="false">
      <c r="A137" s="199" t="n">
        <v>35681</v>
      </c>
      <c r="B137" s="192" t="n">
        <v>35681</v>
      </c>
      <c r="C137" s="308" t="n">
        <f aca="false">IF(B137&lt;&gt;"",MONTH(B137),0)</f>
        <v>9</v>
      </c>
      <c r="D137" s="3" t="n">
        <v>414000</v>
      </c>
      <c r="E137" s="306"/>
    </row>
    <row r="138" customFormat="false" ht="11.25" hidden="false" customHeight="false" outlineLevel="0" collapsed="false">
      <c r="A138" s="199" t="n">
        <v>35682</v>
      </c>
      <c r="B138" s="192" t="n">
        <v>35682</v>
      </c>
      <c r="C138" s="308" t="n">
        <f aca="false">IF(B138&lt;&gt;"",MONTH(B138),0)</f>
        <v>9</v>
      </c>
      <c r="D138" s="3" t="n">
        <v>473000</v>
      </c>
      <c r="E138" s="306"/>
    </row>
    <row r="139" customFormat="false" ht="11.25" hidden="false" customHeight="false" outlineLevel="0" collapsed="false">
      <c r="A139" s="199" t="n">
        <v>35683</v>
      </c>
      <c r="B139" s="192" t="n">
        <v>35683</v>
      </c>
      <c r="C139" s="308" t="n">
        <f aca="false">IF(B139&lt;&gt;"",MONTH(B139),0)</f>
        <v>9</v>
      </c>
      <c r="D139" s="3" t="n">
        <v>455000</v>
      </c>
      <c r="E139" s="306"/>
    </row>
    <row r="140" customFormat="false" ht="11.25" hidden="false" customHeight="false" outlineLevel="0" collapsed="false">
      <c r="A140" s="199" t="n">
        <v>35684</v>
      </c>
      <c r="B140" s="192" t="n">
        <v>35684</v>
      </c>
      <c r="C140" s="308" t="n">
        <f aca="false">IF(B140&lt;&gt;"",MONTH(B140),0)</f>
        <v>9</v>
      </c>
      <c r="D140" s="3" t="n">
        <v>426000</v>
      </c>
      <c r="E140" s="306"/>
    </row>
    <row r="141" customFormat="false" ht="11.25" hidden="false" customHeight="false" outlineLevel="0" collapsed="false">
      <c r="A141" s="199" t="n">
        <v>35685</v>
      </c>
      <c r="B141" s="192" t="n">
        <v>35685</v>
      </c>
      <c r="C141" s="308" t="n">
        <f aca="false">IF(B141&lt;&gt;"",MONTH(B141),0)</f>
        <v>9</v>
      </c>
      <c r="D141" s="3" t="n">
        <v>500000</v>
      </c>
      <c r="E141" s="306"/>
    </row>
    <row r="142" customFormat="false" ht="11.25" hidden="false" customHeight="false" outlineLevel="0" collapsed="false">
      <c r="A142" s="199" t="n">
        <v>35686</v>
      </c>
      <c r="B142" s="192" t="n">
        <v>35686</v>
      </c>
      <c r="C142" s="308" t="n">
        <f aca="false">IF(B142&lt;&gt;"",MONTH(B142),0)</f>
        <v>9</v>
      </c>
      <c r="D142" s="3" t="n">
        <v>463000</v>
      </c>
      <c r="E142" s="306"/>
    </row>
    <row r="143" customFormat="false" ht="11.25" hidden="false" customHeight="false" outlineLevel="0" collapsed="false">
      <c r="A143" s="199" t="n">
        <v>35687</v>
      </c>
      <c r="B143" s="192" t="n">
        <v>35687</v>
      </c>
      <c r="C143" s="308" t="n">
        <f aca="false">IF(B143&lt;&gt;"",MONTH(B143),0)</f>
        <v>9</v>
      </c>
      <c r="D143" s="3" t="n">
        <v>447000</v>
      </c>
      <c r="E143" s="306"/>
    </row>
    <row r="144" customFormat="false" ht="11.25" hidden="false" customHeight="false" outlineLevel="0" collapsed="false">
      <c r="A144" s="199" t="n">
        <v>35688</v>
      </c>
      <c r="B144" s="192" t="n">
        <v>35688</v>
      </c>
      <c r="C144" s="308" t="n">
        <f aca="false">IF(B144&lt;&gt;"",MONTH(B144),0)</f>
        <v>9</v>
      </c>
      <c r="D144" s="3" t="n">
        <v>454000</v>
      </c>
      <c r="E144" s="306"/>
    </row>
    <row r="145" customFormat="false" ht="11.25" hidden="false" customHeight="false" outlineLevel="0" collapsed="false">
      <c r="A145" s="199" t="n">
        <v>35689</v>
      </c>
      <c r="B145" s="192" t="n">
        <v>35689</v>
      </c>
      <c r="C145" s="308" t="n">
        <f aca="false">IF(B145&lt;&gt;"",MONTH(B145),0)</f>
        <v>9</v>
      </c>
      <c r="D145" s="3" t="n">
        <v>410000</v>
      </c>
      <c r="E145" s="306"/>
    </row>
    <row r="146" customFormat="false" ht="11.25" hidden="false" customHeight="false" outlineLevel="0" collapsed="false">
      <c r="A146" s="199" t="n">
        <v>35690</v>
      </c>
      <c r="B146" s="192" t="n">
        <v>35690</v>
      </c>
      <c r="C146" s="308" t="n">
        <f aca="false">IF(B146&lt;&gt;"",MONTH(B146),0)</f>
        <v>9</v>
      </c>
      <c r="D146" s="3" t="n">
        <v>461000</v>
      </c>
      <c r="E146" s="306"/>
    </row>
    <row r="147" customFormat="false" ht="11.25" hidden="false" customHeight="false" outlineLevel="0" collapsed="false">
      <c r="A147" s="199" t="n">
        <v>35691</v>
      </c>
      <c r="B147" s="192" t="n">
        <v>35691</v>
      </c>
      <c r="C147" s="308" t="n">
        <f aca="false">IF(B147&lt;&gt;"",MONTH(B147),0)</f>
        <v>9</v>
      </c>
      <c r="D147" s="3" t="n">
        <v>507000</v>
      </c>
      <c r="E147" s="306"/>
    </row>
    <row r="148" customFormat="false" ht="11.25" hidden="false" customHeight="false" outlineLevel="0" collapsed="false">
      <c r="A148" s="199" t="n">
        <v>35692</v>
      </c>
      <c r="B148" s="192" t="n">
        <v>35692</v>
      </c>
      <c r="C148" s="308" t="n">
        <f aca="false">IF(B148&lt;&gt;"",MONTH(B148),0)</f>
        <v>9</v>
      </c>
      <c r="D148" s="3" t="n">
        <v>540000</v>
      </c>
      <c r="E148" s="306"/>
    </row>
    <row r="149" customFormat="false" ht="11.25" hidden="false" customHeight="false" outlineLevel="0" collapsed="false">
      <c r="A149" s="199" t="n">
        <v>35693</v>
      </c>
      <c r="B149" s="192" t="n">
        <v>35693</v>
      </c>
      <c r="C149" s="308" t="n">
        <f aca="false">IF(B149&lt;&gt;"",MONTH(B149),0)</f>
        <v>9</v>
      </c>
      <c r="D149" s="3" t="n">
        <v>408000</v>
      </c>
      <c r="E149" s="306"/>
    </row>
    <row r="150" customFormat="false" ht="11.25" hidden="false" customHeight="false" outlineLevel="0" collapsed="false">
      <c r="A150" s="199" t="n">
        <v>35694</v>
      </c>
      <c r="B150" s="192" t="n">
        <v>35694</v>
      </c>
      <c r="C150" s="308" t="n">
        <f aca="false">IF(B150&lt;&gt;"",MONTH(B150),0)</f>
        <v>9</v>
      </c>
      <c r="D150" s="3" t="n">
        <v>404000</v>
      </c>
      <c r="E150" s="306"/>
    </row>
    <row r="151" customFormat="false" ht="11.25" hidden="false" customHeight="false" outlineLevel="0" collapsed="false">
      <c r="A151" s="199" t="n">
        <v>35695</v>
      </c>
      <c r="B151" s="192" t="n">
        <v>35695</v>
      </c>
      <c r="C151" s="308" t="n">
        <f aca="false">IF(B151&lt;&gt;"",MONTH(B151),0)</f>
        <v>9</v>
      </c>
      <c r="D151" s="3" t="n">
        <v>441000</v>
      </c>
      <c r="E151" s="306"/>
    </row>
    <row r="152" customFormat="false" ht="11.25" hidden="false" customHeight="false" outlineLevel="0" collapsed="false">
      <c r="A152" s="199" t="n">
        <v>35696</v>
      </c>
      <c r="B152" s="192" t="n">
        <v>35696</v>
      </c>
      <c r="C152" s="308" t="n">
        <f aca="false">IF(B152&lt;&gt;"",MONTH(B152),0)</f>
        <v>9</v>
      </c>
      <c r="D152" s="3" t="n">
        <v>415000</v>
      </c>
      <c r="E152" s="306"/>
    </row>
    <row r="153" customFormat="false" ht="11.25" hidden="false" customHeight="false" outlineLevel="0" collapsed="false">
      <c r="A153" s="199" t="n">
        <v>35697</v>
      </c>
      <c r="B153" s="192" t="n">
        <v>35697</v>
      </c>
      <c r="C153" s="308" t="n">
        <f aca="false">IF(B153&lt;&gt;"",MONTH(B153),0)</f>
        <v>9</v>
      </c>
      <c r="D153" s="3" t="n">
        <v>424000</v>
      </c>
      <c r="E153" s="306"/>
    </row>
    <row r="154" customFormat="false" ht="11.25" hidden="false" customHeight="false" outlineLevel="0" collapsed="false">
      <c r="A154" s="199" t="n">
        <v>35698</v>
      </c>
      <c r="B154" s="192" t="n">
        <v>35698</v>
      </c>
      <c r="C154" s="308" t="n">
        <f aca="false">IF(B154&lt;&gt;"",MONTH(B154),0)</f>
        <v>9</v>
      </c>
      <c r="D154" s="3" t="n">
        <v>429000</v>
      </c>
      <c r="E154" s="306"/>
    </row>
    <row r="155" customFormat="false" ht="11.25" hidden="false" customHeight="false" outlineLevel="0" collapsed="false">
      <c r="A155" s="199" t="n">
        <v>35699</v>
      </c>
      <c r="B155" s="192" t="n">
        <v>35699</v>
      </c>
      <c r="C155" s="308" t="n">
        <f aca="false">IF(B155&lt;&gt;"",MONTH(B155),0)</f>
        <v>9</v>
      </c>
      <c r="D155" s="3" t="n">
        <v>401000</v>
      </c>
      <c r="E155" s="306"/>
    </row>
    <row r="156" customFormat="false" ht="11.25" hidden="false" customHeight="false" outlineLevel="0" collapsed="false">
      <c r="A156" s="199" t="n">
        <v>35700</v>
      </c>
      <c r="B156" s="192" t="n">
        <v>35700</v>
      </c>
      <c r="C156" s="308" t="n">
        <f aca="false">IF(B156&lt;&gt;"",MONTH(B156),0)</f>
        <v>9</v>
      </c>
      <c r="D156" s="3" t="n">
        <v>420000</v>
      </c>
      <c r="E156" s="306"/>
    </row>
    <row r="157" customFormat="false" ht="11.25" hidden="false" customHeight="false" outlineLevel="0" collapsed="false">
      <c r="A157" s="199" t="n">
        <v>35701</v>
      </c>
      <c r="B157" s="192" t="n">
        <v>35701</v>
      </c>
      <c r="C157" s="308" t="n">
        <f aca="false">IF(B157&lt;&gt;"",MONTH(B157),0)</f>
        <v>9</v>
      </c>
      <c r="D157" s="3" t="n">
        <v>466000</v>
      </c>
      <c r="E157" s="306"/>
    </row>
    <row r="158" customFormat="false" ht="11.25" hidden="false" customHeight="false" outlineLevel="0" collapsed="false">
      <c r="A158" s="199" t="n">
        <v>35702</v>
      </c>
      <c r="B158" s="192" t="n">
        <v>35702</v>
      </c>
      <c r="C158" s="308" t="n">
        <f aca="false">IF(B158&lt;&gt;"",MONTH(B158),0)</f>
        <v>9</v>
      </c>
      <c r="D158" s="3" t="n">
        <v>434000</v>
      </c>
      <c r="E158" s="306"/>
    </row>
    <row r="159" customFormat="false" ht="11.25" hidden="false" customHeight="false" outlineLevel="0" collapsed="false">
      <c r="A159" s="199" t="n">
        <v>35703</v>
      </c>
      <c r="B159" s="192" t="n">
        <v>35703</v>
      </c>
      <c r="C159" s="308" t="n">
        <f aca="false">IF(B159&lt;&gt;"",MONTH(B159),0)</f>
        <v>9</v>
      </c>
      <c r="D159" s="3" t="n">
        <v>448000</v>
      </c>
      <c r="E159" s="306"/>
    </row>
    <row r="160" customFormat="false" ht="11.25" hidden="false" customHeight="false" outlineLevel="0" collapsed="false">
      <c r="A160" s="199" t="n">
        <v>35704</v>
      </c>
      <c r="B160" s="192" t="n">
        <v>35704</v>
      </c>
      <c r="C160" s="308" t="n">
        <f aca="false">IF(B160&lt;&gt;"",MONTH(B160),0)</f>
        <v>10</v>
      </c>
      <c r="D160" s="3" t="n">
        <v>421000</v>
      </c>
      <c r="E160" s="306"/>
    </row>
    <row r="161" customFormat="false" ht="11.25" hidden="false" customHeight="false" outlineLevel="0" collapsed="false">
      <c r="A161" s="199" t="n">
        <v>35705</v>
      </c>
      <c r="B161" s="192" t="n">
        <v>35705</v>
      </c>
      <c r="C161" s="308" t="n">
        <f aca="false">IF(B161&lt;&gt;"",MONTH(B161),0)</f>
        <v>10</v>
      </c>
      <c r="D161" s="3" t="n">
        <v>392000</v>
      </c>
      <c r="E161" s="306"/>
    </row>
    <row r="162" customFormat="false" ht="11.25" hidden="false" customHeight="false" outlineLevel="0" collapsed="false">
      <c r="A162" s="199" t="n">
        <v>35706</v>
      </c>
      <c r="B162" s="192" t="n">
        <v>35706</v>
      </c>
      <c r="C162" s="308" t="n">
        <f aca="false">IF(B162&lt;&gt;"",MONTH(B162),0)</f>
        <v>10</v>
      </c>
      <c r="D162" s="3" t="n">
        <v>460000</v>
      </c>
      <c r="E162" s="306"/>
    </row>
    <row r="163" customFormat="false" ht="11.25" hidden="false" customHeight="false" outlineLevel="0" collapsed="false">
      <c r="A163" s="199" t="n">
        <v>35707</v>
      </c>
      <c r="B163" s="192" t="n">
        <v>35707</v>
      </c>
      <c r="C163" s="308" t="n">
        <f aca="false">IF(B163&lt;&gt;"",MONTH(B163),0)</f>
        <v>10</v>
      </c>
      <c r="D163" s="3" t="n">
        <v>405000</v>
      </c>
      <c r="E163" s="306"/>
    </row>
    <row r="164" customFormat="false" ht="11.25" hidden="false" customHeight="false" outlineLevel="0" collapsed="false">
      <c r="A164" s="199" t="n">
        <v>35708</v>
      </c>
      <c r="B164" s="192" t="n">
        <v>35708</v>
      </c>
      <c r="C164" s="308" t="n">
        <f aca="false">IF(B164&lt;&gt;"",MONTH(B164),0)</f>
        <v>10</v>
      </c>
      <c r="D164" s="3" t="n">
        <v>379000</v>
      </c>
      <c r="E164" s="306"/>
    </row>
    <row r="165" customFormat="false" ht="11.25" hidden="false" customHeight="false" outlineLevel="0" collapsed="false">
      <c r="A165" s="199" t="n">
        <v>35709</v>
      </c>
      <c r="B165" s="192" t="n">
        <v>35709</v>
      </c>
      <c r="C165" s="308" t="n">
        <f aca="false">IF(B165&lt;&gt;"",MONTH(B165),0)</f>
        <v>10</v>
      </c>
      <c r="D165" s="3" t="n">
        <v>401000</v>
      </c>
      <c r="E165" s="306"/>
    </row>
    <row r="166" customFormat="false" ht="11.25" hidden="false" customHeight="false" outlineLevel="0" collapsed="false">
      <c r="A166" s="199" t="n">
        <v>35710</v>
      </c>
      <c r="B166" s="192" t="n">
        <v>35710</v>
      </c>
      <c r="C166" s="308" t="n">
        <f aca="false">IF(B166&lt;&gt;"",MONTH(B166),0)</f>
        <v>10</v>
      </c>
      <c r="D166" s="3" t="n">
        <v>426000</v>
      </c>
      <c r="E166" s="306"/>
    </row>
    <row r="167" customFormat="false" ht="11.25" hidden="false" customHeight="false" outlineLevel="0" collapsed="false">
      <c r="A167" s="199" t="n">
        <v>35711</v>
      </c>
      <c r="B167" s="192" t="n">
        <v>35711</v>
      </c>
      <c r="C167" s="308" t="n">
        <f aca="false">IF(B167&lt;&gt;"",MONTH(B167),0)</f>
        <v>10</v>
      </c>
      <c r="D167" s="3" t="n">
        <v>372000</v>
      </c>
      <c r="E167" s="306"/>
    </row>
    <row r="168" customFormat="false" ht="11.25" hidden="false" customHeight="false" outlineLevel="0" collapsed="false">
      <c r="A168" s="199" t="n">
        <v>35712</v>
      </c>
      <c r="B168" s="192" t="n">
        <v>35712</v>
      </c>
      <c r="C168" s="308" t="n">
        <f aca="false">IF(B168&lt;&gt;"",MONTH(B168),0)</f>
        <v>10</v>
      </c>
      <c r="D168" s="3" t="n">
        <v>410000</v>
      </c>
      <c r="E168" s="306"/>
    </row>
    <row r="169" customFormat="false" ht="11.25" hidden="false" customHeight="false" outlineLevel="0" collapsed="false">
      <c r="A169" s="199" t="n">
        <v>35713</v>
      </c>
      <c r="B169" s="192" t="n">
        <v>35713</v>
      </c>
      <c r="C169" s="308" t="n">
        <f aca="false">IF(B169&lt;&gt;"",MONTH(B169),0)</f>
        <v>10</v>
      </c>
      <c r="D169" s="3" t="n">
        <v>447000</v>
      </c>
      <c r="E169" s="306"/>
    </row>
    <row r="170" customFormat="false" ht="11.25" hidden="false" customHeight="false" outlineLevel="0" collapsed="false">
      <c r="A170" s="199" t="n">
        <v>35714</v>
      </c>
      <c r="B170" s="192" t="n">
        <v>35714</v>
      </c>
      <c r="C170" s="308" t="n">
        <f aca="false">IF(B170&lt;&gt;"",MONTH(B170),0)</f>
        <v>10</v>
      </c>
      <c r="D170" s="3" t="n">
        <v>448000</v>
      </c>
      <c r="E170" s="306"/>
    </row>
    <row r="171" customFormat="false" ht="11.25" hidden="false" customHeight="false" outlineLevel="0" collapsed="false">
      <c r="A171" s="199" t="n">
        <v>35715</v>
      </c>
      <c r="B171" s="192" t="n">
        <v>35715</v>
      </c>
      <c r="C171" s="308" t="n">
        <f aca="false">IF(B171&lt;&gt;"",MONTH(B171),0)</f>
        <v>10</v>
      </c>
      <c r="D171" s="3" t="n">
        <v>456000</v>
      </c>
      <c r="E171" s="306"/>
    </row>
    <row r="172" customFormat="false" ht="11.25" hidden="false" customHeight="false" outlineLevel="0" collapsed="false">
      <c r="A172" s="199" t="n">
        <v>35716</v>
      </c>
      <c r="B172" s="192" t="n">
        <v>35716</v>
      </c>
      <c r="C172" s="308" t="n">
        <f aca="false">IF(B172&lt;&gt;"",MONTH(B172),0)</f>
        <v>10</v>
      </c>
      <c r="D172" s="3" t="n">
        <v>457000</v>
      </c>
      <c r="E172" s="306"/>
    </row>
    <row r="173" customFormat="false" ht="11.25" hidden="false" customHeight="false" outlineLevel="0" collapsed="false">
      <c r="A173" s="199" t="n">
        <v>35717</v>
      </c>
      <c r="B173" s="192" t="n">
        <v>35717</v>
      </c>
      <c r="C173" s="308" t="n">
        <f aca="false">IF(B173&lt;&gt;"",MONTH(B173),0)</f>
        <v>10</v>
      </c>
      <c r="D173" s="3" t="n">
        <v>545000</v>
      </c>
      <c r="E173" s="306"/>
    </row>
    <row r="174" customFormat="false" ht="11.25" hidden="false" customHeight="false" outlineLevel="0" collapsed="false">
      <c r="A174" s="199" t="n">
        <v>35718</v>
      </c>
      <c r="B174" s="192" t="n">
        <v>35718</v>
      </c>
      <c r="C174" s="308" t="n">
        <f aca="false">IF(B174&lt;&gt;"",MONTH(B174),0)</f>
        <v>10</v>
      </c>
      <c r="D174" s="3" t="n">
        <v>575000</v>
      </c>
      <c r="E174" s="306"/>
    </row>
    <row r="175" customFormat="false" ht="11.25" hidden="false" customHeight="false" outlineLevel="0" collapsed="false">
      <c r="A175" s="199" t="n">
        <v>35719</v>
      </c>
      <c r="B175" s="192" t="n">
        <v>35719</v>
      </c>
      <c r="C175" s="308" t="n">
        <f aca="false">IF(B175&lt;&gt;"",MONTH(B175),0)</f>
        <v>10</v>
      </c>
      <c r="D175" s="3" t="n">
        <v>501000</v>
      </c>
      <c r="E175" s="306"/>
    </row>
    <row r="176" customFormat="false" ht="11.25" hidden="false" customHeight="false" outlineLevel="0" collapsed="false">
      <c r="A176" s="199" t="n">
        <v>35720</v>
      </c>
      <c r="B176" s="192" t="n">
        <v>35720</v>
      </c>
      <c r="C176" s="308" t="n">
        <f aca="false">IF(B176&lt;&gt;"",MONTH(B176),0)</f>
        <v>10</v>
      </c>
      <c r="D176" s="3" t="n">
        <v>437000</v>
      </c>
      <c r="E176" s="306"/>
    </row>
    <row r="177" customFormat="false" ht="11.25" hidden="false" customHeight="false" outlineLevel="0" collapsed="false">
      <c r="A177" s="199" t="n">
        <v>35721</v>
      </c>
      <c r="B177" s="192" t="n">
        <v>35721</v>
      </c>
      <c r="C177" s="308" t="n">
        <f aca="false">IF(B177&lt;&gt;"",MONTH(B177),0)</f>
        <v>10</v>
      </c>
      <c r="D177" s="3" t="n">
        <v>369000</v>
      </c>
      <c r="E177" s="306"/>
    </row>
    <row r="178" customFormat="false" ht="11.25" hidden="false" customHeight="false" outlineLevel="0" collapsed="false">
      <c r="A178" s="199" t="n">
        <v>35722</v>
      </c>
      <c r="B178" s="192" t="n">
        <v>35722</v>
      </c>
      <c r="C178" s="308" t="n">
        <f aca="false">IF(B178&lt;&gt;"",MONTH(B178),0)</f>
        <v>10</v>
      </c>
      <c r="D178" s="3" t="n">
        <v>392000</v>
      </c>
      <c r="E178" s="306"/>
    </row>
    <row r="179" customFormat="false" ht="11.25" hidden="false" customHeight="false" outlineLevel="0" collapsed="false">
      <c r="A179" s="199" t="n">
        <v>35723</v>
      </c>
      <c r="B179" s="192" t="n">
        <v>35723</v>
      </c>
      <c r="C179" s="308" t="n">
        <f aca="false">IF(B179&lt;&gt;"",MONTH(B179),0)</f>
        <v>10</v>
      </c>
      <c r="D179" s="3" t="n">
        <v>478000</v>
      </c>
      <c r="E179" s="306"/>
    </row>
    <row r="180" customFormat="false" ht="11.25" hidden="false" customHeight="false" outlineLevel="0" collapsed="false">
      <c r="A180" s="199" t="n">
        <v>35724</v>
      </c>
      <c r="B180" s="192" t="n">
        <v>35724</v>
      </c>
      <c r="C180" s="308" t="n">
        <f aca="false">IF(B180&lt;&gt;"",MONTH(B180),0)</f>
        <v>10</v>
      </c>
      <c r="D180" s="3" t="n">
        <v>462000</v>
      </c>
      <c r="E180" s="306"/>
    </row>
    <row r="181" customFormat="false" ht="11.25" hidden="false" customHeight="false" outlineLevel="0" collapsed="false">
      <c r="A181" s="199" t="n">
        <v>35725</v>
      </c>
      <c r="B181" s="192" t="n">
        <v>35725</v>
      </c>
      <c r="C181" s="308" t="n">
        <f aca="false">IF(B181&lt;&gt;"",MONTH(B181),0)</f>
        <v>10</v>
      </c>
      <c r="D181" s="3" t="n">
        <v>455000</v>
      </c>
      <c r="E181" s="306"/>
    </row>
    <row r="182" customFormat="false" ht="11.25" hidden="false" customHeight="false" outlineLevel="0" collapsed="false">
      <c r="A182" s="199" t="n">
        <v>35726</v>
      </c>
      <c r="B182" s="192" t="n">
        <v>35726</v>
      </c>
      <c r="C182" s="308" t="n">
        <f aca="false">IF(B182&lt;&gt;"",MONTH(B182),0)</f>
        <v>10</v>
      </c>
      <c r="D182" s="3" t="n">
        <v>495000</v>
      </c>
      <c r="E182" s="306"/>
    </row>
    <row r="183" customFormat="false" ht="11.25" hidden="false" customHeight="false" outlineLevel="0" collapsed="false">
      <c r="A183" s="199" t="n">
        <v>35727</v>
      </c>
      <c r="B183" s="192" t="n">
        <v>35727</v>
      </c>
      <c r="C183" s="308" t="n">
        <f aca="false">IF(B183&lt;&gt;"",MONTH(B183),0)</f>
        <v>10</v>
      </c>
      <c r="D183" s="3" t="n">
        <v>475000</v>
      </c>
      <c r="E183" s="306"/>
    </row>
    <row r="184" customFormat="false" ht="11.25" hidden="false" customHeight="false" outlineLevel="0" collapsed="false">
      <c r="A184" s="199" t="n">
        <v>35728</v>
      </c>
      <c r="B184" s="192" t="n">
        <v>35728</v>
      </c>
      <c r="C184" s="308" t="n">
        <f aca="false">IF(B184&lt;&gt;"",MONTH(B184),0)</f>
        <v>10</v>
      </c>
      <c r="D184" s="3" t="n">
        <v>334000</v>
      </c>
      <c r="E184" s="306"/>
    </row>
    <row r="185" customFormat="false" ht="11.25" hidden="false" customHeight="false" outlineLevel="0" collapsed="false">
      <c r="A185" s="199" t="n">
        <v>35729</v>
      </c>
      <c r="B185" s="192" t="n">
        <v>35729</v>
      </c>
      <c r="C185" s="308" t="n">
        <f aca="false">IF(B185&lt;&gt;"",MONTH(B185),0)</f>
        <v>10</v>
      </c>
      <c r="D185" s="3" t="n">
        <v>353000</v>
      </c>
      <c r="E185" s="306"/>
    </row>
    <row r="186" customFormat="false" ht="11.25" hidden="false" customHeight="false" outlineLevel="0" collapsed="false">
      <c r="A186" s="199" t="n">
        <v>35730</v>
      </c>
      <c r="B186" s="192" t="n">
        <v>35730</v>
      </c>
      <c r="C186" s="308" t="n">
        <f aca="false">IF(B186&lt;&gt;"",MONTH(B186),0)</f>
        <v>10</v>
      </c>
      <c r="D186" s="3" t="n">
        <v>441000</v>
      </c>
      <c r="E186" s="306"/>
    </row>
    <row r="187" customFormat="false" ht="11.25" hidden="false" customHeight="false" outlineLevel="0" collapsed="false">
      <c r="A187" s="199" t="n">
        <v>35731</v>
      </c>
      <c r="B187" s="192" t="n">
        <v>35731</v>
      </c>
      <c r="C187" s="308" t="n">
        <f aca="false">IF(B187&lt;&gt;"",MONTH(B187),0)</f>
        <v>10</v>
      </c>
      <c r="D187" s="3" t="n">
        <v>492000</v>
      </c>
      <c r="E187" s="306"/>
    </row>
    <row r="188" customFormat="false" ht="11.25" hidden="false" customHeight="false" outlineLevel="0" collapsed="false">
      <c r="A188" s="199" t="n">
        <v>35732</v>
      </c>
      <c r="B188" s="192" t="n">
        <v>35732</v>
      </c>
      <c r="C188" s="308" t="n">
        <f aca="false">IF(B188&lt;&gt;"",MONTH(B188),0)</f>
        <v>10</v>
      </c>
      <c r="D188" s="3" t="n">
        <v>463000</v>
      </c>
      <c r="E188" s="306"/>
    </row>
    <row r="189" customFormat="false" ht="11.25" hidden="false" customHeight="false" outlineLevel="0" collapsed="false">
      <c r="A189" s="199" t="n">
        <v>35733</v>
      </c>
      <c r="B189" s="192" t="n">
        <v>35733</v>
      </c>
      <c r="C189" s="308" t="n">
        <f aca="false">IF(B189&lt;&gt;"",MONTH(B189),0)</f>
        <v>10</v>
      </c>
      <c r="D189" s="3" t="n">
        <v>552000</v>
      </c>
      <c r="E189" s="306"/>
    </row>
    <row r="190" customFormat="false" ht="11.25" hidden="false" customHeight="false" outlineLevel="0" collapsed="false">
      <c r="A190" s="199" t="n">
        <v>35734</v>
      </c>
      <c r="B190" s="192" t="n">
        <v>35734</v>
      </c>
      <c r="C190" s="308" t="n">
        <f aca="false">IF(B190&lt;&gt;"",MONTH(B190),0)</f>
        <v>10</v>
      </c>
      <c r="D190" s="3" t="n">
        <v>495000</v>
      </c>
      <c r="E190" s="306"/>
    </row>
    <row r="191" customFormat="false" ht="11.25" hidden="false" customHeight="false" outlineLevel="0" collapsed="false">
      <c r="A191" s="199" t="n">
        <v>35735</v>
      </c>
      <c r="B191" s="192" t="n">
        <v>35735</v>
      </c>
      <c r="C191" s="308" t="n">
        <f aca="false">IF(B191&lt;&gt;"",MONTH(B191),0)</f>
        <v>11</v>
      </c>
      <c r="D191" s="3" t="n">
        <v>329000</v>
      </c>
      <c r="E191" s="306"/>
    </row>
    <row r="192" customFormat="false" ht="11.25" hidden="false" customHeight="false" outlineLevel="0" collapsed="false">
      <c r="A192" s="199" t="n">
        <v>35736</v>
      </c>
      <c r="B192" s="192" t="n">
        <v>35736</v>
      </c>
      <c r="C192" s="308" t="n">
        <f aca="false">IF(B192&lt;&gt;"",MONTH(B192),0)</f>
        <v>11</v>
      </c>
      <c r="D192" s="3" t="n">
        <v>329000</v>
      </c>
      <c r="E192" s="306"/>
    </row>
    <row r="193" customFormat="false" ht="11.25" hidden="false" customHeight="false" outlineLevel="0" collapsed="false">
      <c r="A193" s="199" t="n">
        <v>35737</v>
      </c>
      <c r="B193" s="192" t="n">
        <v>35737</v>
      </c>
      <c r="C193" s="308" t="n">
        <f aca="false">IF(B193&lt;&gt;"",MONTH(B193),0)</f>
        <v>11</v>
      </c>
      <c r="D193" s="3" t="n">
        <v>410000</v>
      </c>
      <c r="E193" s="306"/>
    </row>
    <row r="194" customFormat="false" ht="11.25" hidden="false" customHeight="false" outlineLevel="0" collapsed="false">
      <c r="A194" s="199" t="n">
        <v>35738</v>
      </c>
      <c r="B194" s="192" t="n">
        <v>35738</v>
      </c>
      <c r="C194" s="308" t="n">
        <f aca="false">IF(B194&lt;&gt;"",MONTH(B194),0)</f>
        <v>11</v>
      </c>
      <c r="D194" s="3" t="n">
        <v>503000</v>
      </c>
      <c r="E194" s="306"/>
    </row>
    <row r="195" customFormat="false" ht="11.25" hidden="false" customHeight="false" outlineLevel="0" collapsed="false">
      <c r="A195" s="199" t="n">
        <v>35739</v>
      </c>
      <c r="B195" s="192" t="n">
        <v>35739</v>
      </c>
      <c r="C195" s="308" t="n">
        <f aca="false">IF(B195&lt;&gt;"",MONTH(B195),0)</f>
        <v>11</v>
      </c>
      <c r="D195" s="3" t="n">
        <v>392000</v>
      </c>
      <c r="E195" s="306"/>
    </row>
    <row r="196" customFormat="false" ht="11.25" hidden="false" customHeight="false" outlineLevel="0" collapsed="false">
      <c r="A196" s="199" t="n">
        <v>35740</v>
      </c>
      <c r="B196" s="192" t="n">
        <v>35740</v>
      </c>
      <c r="C196" s="308" t="n">
        <f aca="false">IF(B196&lt;&gt;"",MONTH(B196),0)</f>
        <v>11</v>
      </c>
      <c r="D196" s="3" t="n">
        <v>417000</v>
      </c>
      <c r="E196" s="306"/>
    </row>
    <row r="197" customFormat="false" ht="11.25" hidden="false" customHeight="false" outlineLevel="0" collapsed="false">
      <c r="A197" s="199" t="n">
        <v>35741</v>
      </c>
      <c r="B197" s="192" t="n">
        <v>35741</v>
      </c>
      <c r="C197" s="308" t="n">
        <f aca="false">IF(B197&lt;&gt;"",MONTH(B197),0)</f>
        <v>11</v>
      </c>
      <c r="D197" s="3" t="n">
        <v>432000</v>
      </c>
      <c r="E197" s="306"/>
    </row>
    <row r="198" customFormat="false" ht="11.25" hidden="false" customHeight="false" outlineLevel="0" collapsed="false">
      <c r="A198" s="199" t="n">
        <v>35742</v>
      </c>
      <c r="B198" s="192" t="n">
        <v>35742</v>
      </c>
      <c r="C198" s="308" t="n">
        <f aca="false">IF(B198&lt;&gt;"",MONTH(B198),0)</f>
        <v>11</v>
      </c>
      <c r="D198" s="3" t="n">
        <v>380000</v>
      </c>
      <c r="E198" s="306"/>
    </row>
    <row r="199" customFormat="false" ht="11.25" hidden="false" customHeight="false" outlineLevel="0" collapsed="false">
      <c r="A199" s="199" t="n">
        <v>35743</v>
      </c>
      <c r="B199" s="192" t="n">
        <v>35743</v>
      </c>
      <c r="C199" s="308" t="n">
        <f aca="false">IF(B199&lt;&gt;"",MONTH(B199),0)</f>
        <v>11</v>
      </c>
      <c r="D199" s="3" t="n">
        <v>384000</v>
      </c>
      <c r="E199" s="306"/>
    </row>
    <row r="200" customFormat="false" ht="11.25" hidden="false" customHeight="false" outlineLevel="0" collapsed="false">
      <c r="A200" s="199" t="n">
        <v>35744</v>
      </c>
      <c r="B200" s="192" t="n">
        <v>35744</v>
      </c>
      <c r="C200" s="308" t="n">
        <f aca="false">IF(B200&lt;&gt;"",MONTH(B200),0)</f>
        <v>11</v>
      </c>
      <c r="D200" s="3" t="n">
        <v>457000</v>
      </c>
      <c r="E200" s="306"/>
    </row>
    <row r="201" customFormat="false" ht="11.25" hidden="false" customHeight="false" outlineLevel="0" collapsed="false">
      <c r="A201" s="199" t="n">
        <v>35745</v>
      </c>
      <c r="B201" s="192" t="n">
        <v>35745</v>
      </c>
      <c r="C201" s="308" t="n">
        <f aca="false">IF(B201&lt;&gt;"",MONTH(B201),0)</f>
        <v>11</v>
      </c>
      <c r="D201" s="3" t="n">
        <v>419000</v>
      </c>
      <c r="E201" s="306"/>
    </row>
    <row r="202" customFormat="false" ht="11.25" hidden="false" customHeight="false" outlineLevel="0" collapsed="false">
      <c r="A202" s="199" t="n">
        <v>35746</v>
      </c>
      <c r="B202" s="192" t="n">
        <v>35746</v>
      </c>
      <c r="C202" s="308" t="n">
        <f aca="false">IF(B202&lt;&gt;"",MONTH(B202),0)</f>
        <v>11</v>
      </c>
      <c r="D202" s="3" t="n">
        <v>440000</v>
      </c>
      <c r="E202" s="306"/>
    </row>
    <row r="203" customFormat="false" ht="11.25" hidden="false" customHeight="false" outlineLevel="0" collapsed="false">
      <c r="A203" s="199" t="n">
        <v>35747</v>
      </c>
      <c r="B203" s="192" t="n">
        <v>35747</v>
      </c>
      <c r="C203" s="308" t="n">
        <f aca="false">IF(B203&lt;&gt;"",MONTH(B203),0)</f>
        <v>11</v>
      </c>
      <c r="D203" s="3" t="n">
        <v>422000</v>
      </c>
      <c r="E203" s="306"/>
    </row>
    <row r="204" customFormat="false" ht="11.25" hidden="false" customHeight="false" outlineLevel="0" collapsed="false">
      <c r="A204" s="199" t="n">
        <v>35748</v>
      </c>
      <c r="B204" s="192" t="n">
        <v>35748</v>
      </c>
      <c r="C204" s="308" t="n">
        <f aca="false">IF(B204&lt;&gt;"",MONTH(B204),0)</f>
        <v>11</v>
      </c>
      <c r="D204" s="3" t="n">
        <v>354000</v>
      </c>
      <c r="E204" s="306"/>
    </row>
    <row r="205" customFormat="false" ht="11.25" hidden="false" customHeight="false" outlineLevel="0" collapsed="false">
      <c r="A205" s="199" t="n">
        <v>35749</v>
      </c>
      <c r="B205" s="192" t="n">
        <v>35749</v>
      </c>
      <c r="C205" s="308" t="n">
        <f aca="false">IF(B205&lt;&gt;"",MONTH(B205),0)</f>
        <v>11</v>
      </c>
      <c r="D205" s="3" t="n">
        <v>382000</v>
      </c>
      <c r="E205" s="306"/>
    </row>
    <row r="206" customFormat="false" ht="11.25" hidden="false" customHeight="false" outlineLevel="0" collapsed="false">
      <c r="A206" s="199" t="n">
        <v>35750</v>
      </c>
      <c r="B206" s="192" t="n">
        <v>35750</v>
      </c>
      <c r="C206" s="308" t="n">
        <f aca="false">IF(B206&lt;&gt;"",MONTH(B206),0)</f>
        <v>11</v>
      </c>
      <c r="D206" s="3" t="n">
        <v>395000</v>
      </c>
      <c r="E206" s="306"/>
    </row>
    <row r="207" customFormat="false" ht="11.25" hidden="false" customHeight="false" outlineLevel="0" collapsed="false">
      <c r="A207" s="199" t="n">
        <v>35751</v>
      </c>
      <c r="B207" s="192" t="n">
        <v>35751</v>
      </c>
      <c r="C207" s="308" t="n">
        <f aca="false">IF(B207&lt;&gt;"",MONTH(B207),0)</f>
        <v>11</v>
      </c>
      <c r="D207" s="3" t="n">
        <v>357000</v>
      </c>
      <c r="E207" s="306"/>
    </row>
    <row r="208" customFormat="false" ht="11.25" hidden="false" customHeight="false" outlineLevel="0" collapsed="false">
      <c r="A208" s="199" t="n">
        <v>35752</v>
      </c>
      <c r="B208" s="192" t="n">
        <v>35752</v>
      </c>
      <c r="C208" s="308" t="n">
        <f aca="false">IF(B208&lt;&gt;"",MONTH(B208),0)</f>
        <v>11</v>
      </c>
      <c r="D208" s="3" t="n">
        <v>313000</v>
      </c>
      <c r="E208" s="306"/>
    </row>
    <row r="209" customFormat="false" ht="11.25" hidden="false" customHeight="false" outlineLevel="0" collapsed="false">
      <c r="A209" s="199" t="n">
        <v>35753</v>
      </c>
      <c r="B209" s="192" t="n">
        <v>35753</v>
      </c>
      <c r="C209" s="308" t="n">
        <f aca="false">IF(B209&lt;&gt;"",MONTH(B209),0)</f>
        <v>11</v>
      </c>
      <c r="D209" s="3" t="n">
        <v>370000</v>
      </c>
      <c r="E209" s="306"/>
    </row>
    <row r="210" customFormat="false" ht="11.25" hidden="false" customHeight="false" outlineLevel="0" collapsed="false">
      <c r="A210" s="199" t="n">
        <v>35754</v>
      </c>
      <c r="B210" s="192" t="n">
        <v>35754</v>
      </c>
      <c r="C210" s="308" t="n">
        <f aca="false">IF(B210&lt;&gt;"",MONTH(B210),0)</f>
        <v>11</v>
      </c>
      <c r="D210" s="3" t="n">
        <v>385000</v>
      </c>
      <c r="E210" s="306"/>
    </row>
    <row r="211" customFormat="false" ht="11.25" hidden="false" customHeight="false" outlineLevel="0" collapsed="false">
      <c r="A211" s="199" t="n">
        <v>35755</v>
      </c>
      <c r="B211" s="192" t="n">
        <v>35755</v>
      </c>
      <c r="C211" s="308" t="n">
        <f aca="false">IF(B211&lt;&gt;"",MONTH(B211),0)</f>
        <v>11</v>
      </c>
      <c r="D211" s="3" t="n">
        <v>309000</v>
      </c>
      <c r="E211" s="306"/>
    </row>
    <row r="212" customFormat="false" ht="11.25" hidden="false" customHeight="false" outlineLevel="0" collapsed="false">
      <c r="A212" s="199" t="n">
        <v>35756</v>
      </c>
      <c r="B212" s="192" t="n">
        <v>35756</v>
      </c>
      <c r="C212" s="308" t="n">
        <f aca="false">IF(B212&lt;&gt;"",MONTH(B212),0)</f>
        <v>11</v>
      </c>
      <c r="D212" s="3" t="n">
        <v>364000</v>
      </c>
      <c r="E212" s="306"/>
    </row>
    <row r="213" customFormat="false" ht="11.25" hidden="false" customHeight="false" outlineLevel="0" collapsed="false">
      <c r="A213" s="199" t="n">
        <v>35757</v>
      </c>
      <c r="B213" s="192" t="n">
        <v>35757</v>
      </c>
      <c r="C213" s="308" t="n">
        <f aca="false">IF(B213&lt;&gt;"",MONTH(B213),0)</f>
        <v>11</v>
      </c>
      <c r="D213" s="3" t="n">
        <v>364000</v>
      </c>
      <c r="E213" s="306"/>
    </row>
    <row r="214" customFormat="false" ht="11.25" hidden="false" customHeight="false" outlineLevel="0" collapsed="false">
      <c r="A214" s="199" t="n">
        <v>35758</v>
      </c>
      <c r="B214" s="192" t="n">
        <v>35758</v>
      </c>
      <c r="C214" s="308" t="n">
        <f aca="false">IF(B214&lt;&gt;"",MONTH(B214),0)</f>
        <v>11</v>
      </c>
      <c r="D214" s="3" t="n">
        <v>369000</v>
      </c>
      <c r="E214" s="306"/>
    </row>
    <row r="215" customFormat="false" ht="11.25" hidden="false" customHeight="false" outlineLevel="0" collapsed="false">
      <c r="A215" s="199" t="n">
        <v>35759</v>
      </c>
      <c r="B215" s="192" t="n">
        <v>35759</v>
      </c>
      <c r="C215" s="308" t="n">
        <f aca="false">IF(B215&lt;&gt;"",MONTH(B215),0)</f>
        <v>11</v>
      </c>
      <c r="D215" s="3" t="n">
        <v>356000</v>
      </c>
      <c r="E215" s="306"/>
    </row>
    <row r="216" customFormat="false" ht="11.25" hidden="false" customHeight="false" outlineLevel="0" collapsed="false">
      <c r="A216" s="199" t="n">
        <v>35760</v>
      </c>
      <c r="B216" s="192" t="n">
        <v>35760</v>
      </c>
      <c r="C216" s="308" t="n">
        <f aca="false">IF(B216&lt;&gt;"",MONTH(B216),0)</f>
        <v>11</v>
      </c>
      <c r="D216" s="3" t="n">
        <v>389000</v>
      </c>
      <c r="E216" s="306"/>
    </row>
    <row r="217" customFormat="false" ht="11.25" hidden="false" customHeight="false" outlineLevel="0" collapsed="false">
      <c r="A217" s="199" t="n">
        <v>35761</v>
      </c>
      <c r="B217" s="192" t="n">
        <v>35761</v>
      </c>
      <c r="C217" s="308" t="n">
        <f aca="false">IF(B217&lt;&gt;"",MONTH(B217),0)</f>
        <v>11</v>
      </c>
      <c r="D217" s="3" t="n">
        <v>361000</v>
      </c>
      <c r="E217" s="306"/>
    </row>
    <row r="218" customFormat="false" ht="11.25" hidden="false" customHeight="false" outlineLevel="0" collapsed="false">
      <c r="A218" s="199" t="n">
        <v>35762</v>
      </c>
      <c r="B218" s="192" t="n">
        <v>35762</v>
      </c>
      <c r="C218" s="308" t="n">
        <f aca="false">IF(B218&lt;&gt;"",MONTH(B218),0)</f>
        <v>11</v>
      </c>
      <c r="D218" s="3" t="n">
        <v>322000</v>
      </c>
      <c r="E218" s="306"/>
    </row>
    <row r="219" customFormat="false" ht="11.25" hidden="false" customHeight="false" outlineLevel="0" collapsed="false">
      <c r="A219" s="199" t="n">
        <v>35763</v>
      </c>
      <c r="B219" s="192" t="n">
        <v>35763</v>
      </c>
      <c r="C219" s="308" t="n">
        <f aca="false">IF(B219&lt;&gt;"",MONTH(B219),0)</f>
        <v>11</v>
      </c>
      <c r="D219" s="3" t="n">
        <v>292000</v>
      </c>
      <c r="E219" s="306"/>
    </row>
    <row r="220" customFormat="false" ht="11.25" hidden="false" customHeight="false" outlineLevel="0" collapsed="false">
      <c r="A220" s="199" t="n">
        <v>35764</v>
      </c>
      <c r="B220" s="192" t="n">
        <v>35764</v>
      </c>
      <c r="C220" s="308" t="n">
        <f aca="false">IF(B220&lt;&gt;"",MONTH(B220),0)</f>
        <v>11</v>
      </c>
      <c r="D220" s="3" t="n">
        <v>354000</v>
      </c>
      <c r="E220" s="306"/>
    </row>
    <row r="221" customFormat="false" ht="11.25" hidden="false" customHeight="false" outlineLevel="0" collapsed="false">
      <c r="A221" s="199" t="n">
        <v>35765</v>
      </c>
      <c r="B221" s="192" t="n">
        <v>35765</v>
      </c>
      <c r="C221" s="308" t="n">
        <f aca="false">IF(B221&lt;&gt;"",MONTH(B221),0)</f>
        <v>12</v>
      </c>
      <c r="D221" s="3" t="n">
        <v>342000</v>
      </c>
      <c r="E221" s="306"/>
    </row>
    <row r="222" customFormat="false" ht="11.25" hidden="false" customHeight="false" outlineLevel="0" collapsed="false">
      <c r="A222" s="199" t="n">
        <v>35766</v>
      </c>
      <c r="B222" s="192" t="n">
        <v>35766</v>
      </c>
      <c r="C222" s="308" t="n">
        <f aca="false">IF(B222&lt;&gt;"",MONTH(B222),0)</f>
        <v>12</v>
      </c>
      <c r="D222" s="3" t="n">
        <v>342000</v>
      </c>
      <c r="E222" s="306"/>
    </row>
    <row r="223" customFormat="false" ht="11.25" hidden="false" customHeight="false" outlineLevel="0" collapsed="false">
      <c r="A223" s="199" t="n">
        <v>35767</v>
      </c>
      <c r="B223" s="192" t="n">
        <v>35767</v>
      </c>
      <c r="C223" s="308" t="n">
        <f aca="false">IF(B223&lt;&gt;"",MONTH(B223),0)</f>
        <v>12</v>
      </c>
      <c r="D223" s="3" t="n">
        <v>316000</v>
      </c>
      <c r="E223" s="306"/>
    </row>
    <row r="224" customFormat="false" ht="11.25" hidden="false" customHeight="false" outlineLevel="0" collapsed="false">
      <c r="A224" s="199" t="n">
        <v>35768</v>
      </c>
      <c r="B224" s="192" t="n">
        <v>35768</v>
      </c>
      <c r="C224" s="308" t="n">
        <f aca="false">IF(B224&lt;&gt;"",MONTH(B224),0)</f>
        <v>12</v>
      </c>
      <c r="D224" s="3" t="n">
        <v>339000</v>
      </c>
      <c r="E224" s="306"/>
    </row>
    <row r="225" customFormat="false" ht="11.25" hidden="false" customHeight="false" outlineLevel="0" collapsed="false">
      <c r="A225" s="199" t="n">
        <v>35769</v>
      </c>
      <c r="B225" s="192" t="n">
        <v>35769</v>
      </c>
      <c r="C225" s="308" t="n">
        <f aca="false">IF(B225&lt;&gt;"",MONTH(B225),0)</f>
        <v>12</v>
      </c>
      <c r="D225" s="3" t="n">
        <v>316000</v>
      </c>
      <c r="E225" s="306"/>
    </row>
    <row r="226" customFormat="false" ht="11.25" hidden="false" customHeight="false" outlineLevel="0" collapsed="false">
      <c r="A226" s="199" t="n">
        <v>35770</v>
      </c>
      <c r="B226" s="192" t="n">
        <v>35770</v>
      </c>
      <c r="C226" s="308" t="n">
        <f aca="false">IF(B226&lt;&gt;"",MONTH(B226),0)</f>
        <v>12</v>
      </c>
      <c r="D226" s="3" t="n">
        <v>344000</v>
      </c>
      <c r="E226" s="306"/>
    </row>
    <row r="227" customFormat="false" ht="11.25" hidden="false" customHeight="false" outlineLevel="0" collapsed="false">
      <c r="A227" s="199" t="n">
        <v>35771</v>
      </c>
      <c r="B227" s="192" t="n">
        <v>35771</v>
      </c>
      <c r="C227" s="308" t="n">
        <f aca="false">IF(B227&lt;&gt;"",MONTH(B227),0)</f>
        <v>12</v>
      </c>
      <c r="D227" s="3" t="n">
        <v>337000</v>
      </c>
      <c r="E227" s="306"/>
    </row>
    <row r="228" customFormat="false" ht="11.25" hidden="false" customHeight="false" outlineLevel="0" collapsed="false">
      <c r="A228" s="199" t="n">
        <v>35772</v>
      </c>
      <c r="B228" s="192" t="n">
        <v>35772</v>
      </c>
      <c r="C228" s="308" t="n">
        <f aca="false">IF(B228&lt;&gt;"",MONTH(B228),0)</f>
        <v>12</v>
      </c>
      <c r="D228" s="3" t="n">
        <v>329000</v>
      </c>
      <c r="E228" s="306"/>
    </row>
    <row r="229" customFormat="false" ht="11.25" hidden="false" customHeight="false" outlineLevel="0" collapsed="false">
      <c r="A229" s="199" t="n">
        <v>35773</v>
      </c>
      <c r="B229" s="192" t="n">
        <v>35773</v>
      </c>
      <c r="C229" s="308" t="n">
        <f aca="false">IF(B229&lt;&gt;"",MONTH(B229),0)</f>
        <v>12</v>
      </c>
      <c r="D229" s="3" t="n">
        <v>316000</v>
      </c>
      <c r="E229" s="306"/>
    </row>
    <row r="230" customFormat="false" ht="11.25" hidden="false" customHeight="false" outlineLevel="0" collapsed="false">
      <c r="A230" s="199" t="n">
        <v>35774</v>
      </c>
      <c r="B230" s="192" t="n">
        <v>35774</v>
      </c>
      <c r="C230" s="308" t="n">
        <f aca="false">IF(B230&lt;&gt;"",MONTH(B230),0)</f>
        <v>12</v>
      </c>
      <c r="D230" s="3" t="n">
        <v>269000</v>
      </c>
      <c r="E230" s="306"/>
    </row>
    <row r="231" customFormat="false" ht="11.25" hidden="false" customHeight="false" outlineLevel="0" collapsed="false">
      <c r="A231" s="199" t="n">
        <v>35775</v>
      </c>
      <c r="B231" s="192" t="n">
        <v>35775</v>
      </c>
      <c r="C231" s="308" t="n">
        <f aca="false">IF(B231&lt;&gt;"",MONTH(B231),0)</f>
        <v>12</v>
      </c>
      <c r="D231" s="3" t="n">
        <v>263000</v>
      </c>
      <c r="E231" s="306"/>
    </row>
    <row r="232" customFormat="false" ht="11.25" hidden="false" customHeight="false" outlineLevel="0" collapsed="false">
      <c r="A232" s="199" t="n">
        <v>35776</v>
      </c>
      <c r="B232" s="192" t="n">
        <v>35776</v>
      </c>
      <c r="C232" s="308" t="n">
        <f aca="false">IF(B232&lt;&gt;"",MONTH(B232),0)</f>
        <v>12</v>
      </c>
      <c r="D232" s="3" t="n">
        <v>260000</v>
      </c>
      <c r="E232" s="306"/>
    </row>
    <row r="233" customFormat="false" ht="11.25" hidden="false" customHeight="false" outlineLevel="0" collapsed="false">
      <c r="A233" s="199" t="n">
        <v>35777</v>
      </c>
      <c r="B233" s="192" t="n">
        <v>35777</v>
      </c>
      <c r="C233" s="308" t="n">
        <f aca="false">IF(B233&lt;&gt;"",MONTH(B233),0)</f>
        <v>12</v>
      </c>
      <c r="D233" s="3" t="n">
        <v>311000</v>
      </c>
      <c r="E233" s="306"/>
    </row>
    <row r="234" customFormat="false" ht="11.25" hidden="false" customHeight="false" outlineLevel="0" collapsed="false">
      <c r="A234" s="199" t="n">
        <v>35778</v>
      </c>
      <c r="B234" s="192" t="n">
        <v>35778</v>
      </c>
      <c r="C234" s="308" t="n">
        <f aca="false">IF(B234&lt;&gt;"",MONTH(B234),0)</f>
        <v>12</v>
      </c>
      <c r="D234" s="3" t="n">
        <v>314000</v>
      </c>
      <c r="E234" s="306"/>
    </row>
    <row r="235" customFormat="false" ht="11.25" hidden="false" customHeight="false" outlineLevel="0" collapsed="false">
      <c r="A235" s="199" t="n">
        <v>35779</v>
      </c>
      <c r="B235" s="192" t="n">
        <v>35779</v>
      </c>
      <c r="C235" s="308" t="n">
        <f aca="false">IF(B235&lt;&gt;"",MONTH(B235),0)</f>
        <v>12</v>
      </c>
      <c r="D235" s="3" t="n">
        <v>334000</v>
      </c>
      <c r="E235" s="306"/>
    </row>
    <row r="236" customFormat="false" ht="11.25" hidden="false" customHeight="false" outlineLevel="0" collapsed="false">
      <c r="A236" s="199" t="n">
        <v>35780</v>
      </c>
      <c r="B236" s="192" t="n">
        <v>35780</v>
      </c>
      <c r="C236" s="308" t="n">
        <f aca="false">IF(B236&lt;&gt;"",MONTH(B236),0)</f>
        <v>12</v>
      </c>
      <c r="D236" s="3" t="n">
        <v>344000</v>
      </c>
      <c r="E236" s="306"/>
    </row>
    <row r="237" customFormat="false" ht="11.25" hidden="false" customHeight="false" outlineLevel="0" collapsed="false">
      <c r="A237" s="199" t="n">
        <v>35781</v>
      </c>
      <c r="B237" s="192" t="n">
        <v>35781</v>
      </c>
      <c r="C237" s="308" t="n">
        <f aca="false">IF(B237&lt;&gt;"",MONTH(B237),0)</f>
        <v>12</v>
      </c>
      <c r="D237" s="3" t="n">
        <v>313000</v>
      </c>
      <c r="E237" s="306"/>
    </row>
    <row r="238" customFormat="false" ht="11.25" hidden="false" customHeight="false" outlineLevel="0" collapsed="false">
      <c r="A238" s="199" t="n">
        <v>35782</v>
      </c>
      <c r="B238" s="192" t="n">
        <v>35782</v>
      </c>
      <c r="C238" s="308" t="n">
        <f aca="false">IF(B238&lt;&gt;"",MONTH(B238),0)</f>
        <v>12</v>
      </c>
      <c r="D238" s="3" t="n">
        <v>347000</v>
      </c>
      <c r="E238" s="306"/>
    </row>
    <row r="239" customFormat="false" ht="11.25" hidden="false" customHeight="false" outlineLevel="0" collapsed="false">
      <c r="A239" s="199" t="n">
        <v>35783</v>
      </c>
      <c r="B239" s="192" t="n">
        <v>35783</v>
      </c>
      <c r="C239" s="308" t="n">
        <f aca="false">IF(B239&lt;&gt;"",MONTH(B239),0)</f>
        <v>12</v>
      </c>
      <c r="D239" s="3" t="n">
        <v>288000</v>
      </c>
      <c r="E239" s="306"/>
    </row>
    <row r="240" customFormat="false" ht="11.25" hidden="false" customHeight="false" outlineLevel="0" collapsed="false">
      <c r="A240" s="199" t="n">
        <v>35784</v>
      </c>
      <c r="B240" s="192" t="n">
        <v>35784</v>
      </c>
      <c r="C240" s="308" t="n">
        <f aca="false">IF(B240&lt;&gt;"",MONTH(B240),0)</f>
        <v>12</v>
      </c>
      <c r="D240" s="3" t="n">
        <v>233000</v>
      </c>
      <c r="E240" s="306"/>
    </row>
    <row r="241" customFormat="false" ht="11.25" hidden="false" customHeight="false" outlineLevel="0" collapsed="false">
      <c r="A241" s="199" t="n">
        <v>35785</v>
      </c>
      <c r="B241" s="192" t="n">
        <v>35785</v>
      </c>
      <c r="C241" s="308" t="n">
        <f aca="false">IF(B241&lt;&gt;"",MONTH(B241),0)</f>
        <v>12</v>
      </c>
      <c r="D241" s="3" t="n">
        <v>242000</v>
      </c>
      <c r="E241" s="306"/>
    </row>
    <row r="242" customFormat="false" ht="11.25" hidden="false" customHeight="false" outlineLevel="0" collapsed="false">
      <c r="A242" s="199" t="n">
        <v>35786</v>
      </c>
      <c r="B242" s="192" t="n">
        <v>35786</v>
      </c>
      <c r="C242" s="308" t="n">
        <f aca="false">IF(B242&lt;&gt;"",MONTH(B242),0)</f>
        <v>12</v>
      </c>
      <c r="D242" s="3" t="n">
        <v>248000</v>
      </c>
      <c r="E242" s="306"/>
    </row>
    <row r="243" customFormat="false" ht="11.25" hidden="false" customHeight="false" outlineLevel="0" collapsed="false">
      <c r="A243" s="199" t="n">
        <v>35787</v>
      </c>
      <c r="B243" s="192" t="n">
        <v>35787</v>
      </c>
      <c r="C243" s="308" t="n">
        <f aca="false">IF(B243&lt;&gt;"",MONTH(B243),0)</f>
        <v>12</v>
      </c>
      <c r="D243" s="3" t="n">
        <v>289000</v>
      </c>
      <c r="E243" s="306"/>
    </row>
    <row r="244" customFormat="false" ht="11.25" hidden="false" customHeight="false" outlineLevel="0" collapsed="false">
      <c r="A244" s="199" t="n">
        <v>35788</v>
      </c>
      <c r="B244" s="192" t="n">
        <v>35788</v>
      </c>
      <c r="C244" s="308" t="n">
        <f aca="false">IF(B244&lt;&gt;"",MONTH(B244),0)</f>
        <v>12</v>
      </c>
      <c r="D244" s="3" t="n">
        <v>263000</v>
      </c>
      <c r="E244" s="306"/>
    </row>
    <row r="245" customFormat="false" ht="11.25" hidden="false" customHeight="false" outlineLevel="0" collapsed="false">
      <c r="A245" s="199" t="n">
        <v>35789</v>
      </c>
      <c r="B245" s="192" t="n">
        <v>35789</v>
      </c>
      <c r="C245" s="308" t="n">
        <f aca="false">IF(B245&lt;&gt;"",MONTH(B245),0)</f>
        <v>12</v>
      </c>
      <c r="D245" s="3" t="n">
        <v>338000</v>
      </c>
      <c r="E245" s="306"/>
    </row>
    <row r="246" customFormat="false" ht="11.25" hidden="false" customHeight="false" outlineLevel="0" collapsed="false">
      <c r="A246" s="199" t="n">
        <v>35790</v>
      </c>
      <c r="B246" s="192" t="n">
        <v>35790</v>
      </c>
      <c r="C246" s="308" t="n">
        <f aca="false">IF(B246&lt;&gt;"",MONTH(B246),0)</f>
        <v>12</v>
      </c>
      <c r="D246" s="3" t="n">
        <v>389000</v>
      </c>
      <c r="E246" s="306"/>
    </row>
    <row r="247" customFormat="false" ht="11.25" hidden="false" customHeight="false" outlineLevel="0" collapsed="false">
      <c r="A247" s="199" t="n">
        <v>35791</v>
      </c>
      <c r="B247" s="192" t="n">
        <v>35791</v>
      </c>
      <c r="C247" s="308" t="n">
        <f aca="false">IF(B247&lt;&gt;"",MONTH(B247),0)</f>
        <v>12</v>
      </c>
      <c r="D247" s="3" t="n">
        <v>335000</v>
      </c>
      <c r="E247" s="306"/>
    </row>
    <row r="248" customFormat="false" ht="11.25" hidden="false" customHeight="false" outlineLevel="0" collapsed="false">
      <c r="A248" s="199" t="n">
        <v>35792</v>
      </c>
      <c r="B248" s="192" t="n">
        <v>35792</v>
      </c>
      <c r="C248" s="308" t="n">
        <f aca="false">IF(B248&lt;&gt;"",MONTH(B248),0)</f>
        <v>12</v>
      </c>
      <c r="D248" s="3" t="n">
        <v>320000</v>
      </c>
      <c r="E248" s="306"/>
    </row>
    <row r="249" customFormat="false" ht="11.25" hidden="false" customHeight="false" outlineLevel="0" collapsed="false">
      <c r="A249" s="199" t="n">
        <v>35793</v>
      </c>
      <c r="B249" s="192" t="n">
        <v>35793</v>
      </c>
      <c r="C249" s="308" t="n">
        <f aca="false">IF(B249&lt;&gt;"",MONTH(B249),0)</f>
        <v>12</v>
      </c>
      <c r="D249" s="3" t="n">
        <v>370000</v>
      </c>
      <c r="E249" s="306"/>
    </row>
    <row r="250" customFormat="false" ht="11.25" hidden="false" customHeight="false" outlineLevel="0" collapsed="false">
      <c r="A250" s="199" t="n">
        <v>35794</v>
      </c>
      <c r="B250" s="192" t="n">
        <v>35794</v>
      </c>
      <c r="C250" s="308" t="n">
        <f aca="false">IF(B250&lt;&gt;"",MONTH(B250),0)</f>
        <v>12</v>
      </c>
      <c r="D250" s="3" t="n">
        <v>313000</v>
      </c>
      <c r="E250" s="306"/>
    </row>
    <row r="251" customFormat="false" ht="11.25" hidden="false" customHeight="false" outlineLevel="0" collapsed="false">
      <c r="A251" s="199" t="n">
        <v>35795</v>
      </c>
      <c r="B251" s="192" t="n">
        <v>35795</v>
      </c>
      <c r="C251" s="308" t="n">
        <f aca="false">IF(B251&lt;&gt;"",MONTH(B251),0)</f>
        <v>12</v>
      </c>
      <c r="D251" s="3" t="n">
        <v>342000</v>
      </c>
      <c r="E251" s="306"/>
    </row>
    <row r="252" customFormat="false" ht="33.75" hidden="false" customHeight="false" outlineLevel="0" collapsed="false">
      <c r="A252" s="194" t="s">
        <v>70</v>
      </c>
      <c r="B252" s="195" t="s">
        <v>71</v>
      </c>
      <c r="C252" s="195" t="s">
        <v>99</v>
      </c>
      <c r="D252" s="196" t="s">
        <v>76</v>
      </c>
      <c r="E252" s="306"/>
    </row>
    <row r="253" customFormat="false" ht="11.25" hidden="false" customHeight="false" outlineLevel="0" collapsed="false">
      <c r="A253" s="199" t="n">
        <v>35796</v>
      </c>
      <c r="B253" s="192" t="n">
        <v>35796</v>
      </c>
      <c r="C253" s="308" t="n">
        <f aca="false">IF(B253&lt;&gt;"",MONTH(B253),0)</f>
        <v>1</v>
      </c>
      <c r="D253" s="3" t="n">
        <v>572000</v>
      </c>
      <c r="E253" s="306"/>
    </row>
    <row r="254" customFormat="false" ht="11.25" hidden="false" customHeight="false" outlineLevel="0" collapsed="false">
      <c r="A254" s="199" t="n">
        <v>35797</v>
      </c>
      <c r="B254" s="192" t="n">
        <v>35797</v>
      </c>
      <c r="C254" s="308" t="n">
        <f aca="false">IF(B254&lt;&gt;"",MONTH(B254),0)</f>
        <v>1</v>
      </c>
      <c r="D254" s="3" t="n">
        <v>580000</v>
      </c>
      <c r="E254" s="306"/>
    </row>
    <row r="255" customFormat="false" ht="11.25" hidden="false" customHeight="false" outlineLevel="0" collapsed="false">
      <c r="A255" s="199" t="n">
        <v>35798</v>
      </c>
      <c r="B255" s="192" t="n">
        <v>35798</v>
      </c>
      <c r="C255" s="308" t="n">
        <f aca="false">IF(B255&lt;&gt;"",MONTH(B255),0)</f>
        <v>1</v>
      </c>
      <c r="D255" s="3" t="n">
        <v>589000</v>
      </c>
      <c r="E255" s="306"/>
    </row>
    <row r="256" customFormat="false" ht="11.25" hidden="false" customHeight="false" outlineLevel="0" collapsed="false">
      <c r="A256" s="199" t="n">
        <v>35799</v>
      </c>
      <c r="B256" s="192" t="n">
        <v>35799</v>
      </c>
      <c r="C256" s="308" t="n">
        <f aca="false">IF(B256&lt;&gt;"",MONTH(B256),0)</f>
        <v>1</v>
      </c>
      <c r="D256" s="3" t="n">
        <v>572000</v>
      </c>
      <c r="E256" s="306"/>
    </row>
    <row r="257" customFormat="false" ht="11.25" hidden="false" customHeight="false" outlineLevel="0" collapsed="false">
      <c r="A257" s="199" t="n">
        <v>35800</v>
      </c>
      <c r="B257" s="192" t="n">
        <v>35800</v>
      </c>
      <c r="C257" s="308" t="n">
        <f aca="false">IF(B257&lt;&gt;"",MONTH(B257),0)</f>
        <v>1</v>
      </c>
      <c r="D257" s="3" t="n">
        <v>583000</v>
      </c>
      <c r="E257" s="306"/>
    </row>
    <row r="258" customFormat="false" ht="11.25" hidden="false" customHeight="false" outlineLevel="0" collapsed="false">
      <c r="A258" s="199" t="n">
        <v>35801</v>
      </c>
      <c r="B258" s="192" t="n">
        <v>35801</v>
      </c>
      <c r="C258" s="308" t="n">
        <f aca="false">IF(B258&lt;&gt;"",MONTH(B258),0)</f>
        <v>1</v>
      </c>
      <c r="D258" s="3" t="n">
        <v>573000</v>
      </c>
      <c r="E258" s="306"/>
    </row>
    <row r="259" customFormat="false" ht="11.25" hidden="false" customHeight="false" outlineLevel="0" collapsed="false">
      <c r="A259" s="199" t="n">
        <v>35802</v>
      </c>
      <c r="B259" s="192" t="n">
        <v>35802</v>
      </c>
      <c r="C259" s="308" t="n">
        <f aca="false">IF(B259&lt;&gt;"",MONTH(B259),0)</f>
        <v>1</v>
      </c>
      <c r="D259" s="3" t="n">
        <v>564000</v>
      </c>
      <c r="E259" s="306"/>
    </row>
    <row r="260" customFormat="false" ht="11.25" hidden="false" customHeight="false" outlineLevel="0" collapsed="false">
      <c r="A260" s="199" t="n">
        <v>35803</v>
      </c>
      <c r="B260" s="192" t="n">
        <v>35803</v>
      </c>
      <c r="C260" s="308" t="n">
        <f aca="false">IF(B260&lt;&gt;"",MONTH(B260),0)</f>
        <v>1</v>
      </c>
      <c r="D260" s="3" t="n">
        <v>578000</v>
      </c>
      <c r="E260" s="306"/>
    </row>
    <row r="261" customFormat="false" ht="11.25" hidden="false" customHeight="false" outlineLevel="0" collapsed="false">
      <c r="A261" s="199" t="n">
        <v>35804</v>
      </c>
      <c r="B261" s="192" t="n">
        <v>35804</v>
      </c>
      <c r="C261" s="308" t="n">
        <f aca="false">IF(B261&lt;&gt;"",MONTH(B261),0)</f>
        <v>1</v>
      </c>
      <c r="D261" s="3" t="n">
        <v>559000</v>
      </c>
      <c r="E261" s="306"/>
    </row>
    <row r="262" customFormat="false" ht="11.25" hidden="false" customHeight="false" outlineLevel="0" collapsed="false">
      <c r="A262" s="199" t="n">
        <v>35805</v>
      </c>
      <c r="B262" s="192" t="n">
        <v>35805</v>
      </c>
      <c r="C262" s="308" t="n">
        <f aca="false">IF(B262&lt;&gt;"",MONTH(B262),0)</f>
        <v>1</v>
      </c>
      <c r="D262" s="3" t="n">
        <v>589000</v>
      </c>
      <c r="E262" s="306"/>
    </row>
    <row r="263" customFormat="false" ht="11.25" hidden="false" customHeight="false" outlineLevel="0" collapsed="false">
      <c r="A263" s="199" t="n">
        <v>35806</v>
      </c>
      <c r="B263" s="192" t="n">
        <v>35806</v>
      </c>
      <c r="C263" s="308" t="n">
        <f aca="false">IF(B263&lt;&gt;"",MONTH(B263),0)</f>
        <v>1</v>
      </c>
      <c r="D263" s="3" t="n">
        <v>591000</v>
      </c>
      <c r="E263" s="306"/>
    </row>
    <row r="264" customFormat="false" ht="11.25" hidden="false" customHeight="false" outlineLevel="0" collapsed="false">
      <c r="A264" s="199" t="n">
        <v>35807</v>
      </c>
      <c r="B264" s="192" t="n">
        <v>35807</v>
      </c>
      <c r="C264" s="308" t="n">
        <f aca="false">IF(B264&lt;&gt;"",MONTH(B264),0)</f>
        <v>1</v>
      </c>
      <c r="D264" s="3" t="n">
        <v>625000</v>
      </c>
      <c r="E264" s="306"/>
    </row>
    <row r="265" customFormat="false" ht="11.25" hidden="false" customHeight="false" outlineLevel="0" collapsed="false">
      <c r="A265" s="199" t="n">
        <v>35808</v>
      </c>
      <c r="B265" s="192" t="n">
        <v>35808</v>
      </c>
      <c r="C265" s="308" t="n">
        <f aca="false">IF(B265&lt;&gt;"",MONTH(B265),0)</f>
        <v>1</v>
      </c>
      <c r="D265" s="3" t="n">
        <v>602000</v>
      </c>
      <c r="E265" s="306"/>
    </row>
    <row r="266" customFormat="false" ht="11.25" hidden="false" customHeight="false" outlineLevel="0" collapsed="false">
      <c r="A266" s="199" t="n">
        <v>35809</v>
      </c>
      <c r="B266" s="192" t="n">
        <v>35809</v>
      </c>
      <c r="C266" s="308" t="n">
        <f aca="false">IF(B266&lt;&gt;"",MONTH(B266),0)</f>
        <v>1</v>
      </c>
      <c r="D266" s="3" t="n">
        <v>611000</v>
      </c>
      <c r="E266" s="306"/>
    </row>
    <row r="267" customFormat="false" ht="11.25" hidden="false" customHeight="false" outlineLevel="0" collapsed="false">
      <c r="A267" s="199" t="n">
        <v>35810</v>
      </c>
      <c r="B267" s="192" t="n">
        <v>35810</v>
      </c>
      <c r="C267" s="308" t="n">
        <f aca="false">IF(B267&lt;&gt;"",MONTH(B267),0)</f>
        <v>1</v>
      </c>
      <c r="D267" s="3" t="n">
        <v>721000</v>
      </c>
      <c r="E267" s="306"/>
    </row>
    <row r="268" customFormat="false" ht="11.25" hidden="false" customHeight="false" outlineLevel="0" collapsed="false">
      <c r="A268" s="199" t="n">
        <v>35811</v>
      </c>
      <c r="B268" s="192" t="n">
        <v>35811</v>
      </c>
      <c r="C268" s="308" t="n">
        <f aca="false">IF(B268&lt;&gt;"",MONTH(B268),0)</f>
        <v>1</v>
      </c>
      <c r="D268" s="3" t="n">
        <v>664000</v>
      </c>
      <c r="E268" s="306"/>
    </row>
    <row r="269" customFormat="false" ht="11.25" hidden="false" customHeight="false" outlineLevel="0" collapsed="false">
      <c r="A269" s="199" t="n">
        <v>35812</v>
      </c>
      <c r="B269" s="192" t="n">
        <v>35812</v>
      </c>
      <c r="C269" s="308" t="n">
        <f aca="false">IF(B269&lt;&gt;"",MONTH(B269),0)</f>
        <v>1</v>
      </c>
      <c r="D269" s="3" t="n">
        <v>715000</v>
      </c>
      <c r="E269" s="306"/>
    </row>
    <row r="270" customFormat="false" ht="11.25" hidden="false" customHeight="false" outlineLevel="0" collapsed="false">
      <c r="A270" s="199" t="n">
        <v>35813</v>
      </c>
      <c r="B270" s="192" t="n">
        <v>35813</v>
      </c>
      <c r="C270" s="308" t="n">
        <f aca="false">IF(B270&lt;&gt;"",MONTH(B270),0)</f>
        <v>1</v>
      </c>
      <c r="D270" s="3" t="n">
        <v>697000</v>
      </c>
      <c r="E270" s="306"/>
    </row>
    <row r="271" customFormat="false" ht="11.25" hidden="false" customHeight="false" outlineLevel="0" collapsed="false">
      <c r="A271" s="199" t="n">
        <v>35814</v>
      </c>
      <c r="B271" s="192" t="n">
        <v>35814</v>
      </c>
      <c r="C271" s="308" t="n">
        <f aca="false">IF(B271&lt;&gt;"",MONTH(B271),0)</f>
        <v>1</v>
      </c>
      <c r="D271" s="3" t="n">
        <v>674000</v>
      </c>
      <c r="E271" s="306"/>
    </row>
    <row r="272" customFormat="false" ht="11.25" hidden="false" customHeight="false" outlineLevel="0" collapsed="false">
      <c r="A272" s="199" t="n">
        <v>35815</v>
      </c>
      <c r="B272" s="192" t="n">
        <v>35815</v>
      </c>
      <c r="C272" s="308" t="n">
        <f aca="false">IF(B272&lt;&gt;"",MONTH(B272),0)</f>
        <v>1</v>
      </c>
      <c r="D272" s="3" t="n">
        <v>708000</v>
      </c>
      <c r="E272" s="306"/>
    </row>
    <row r="273" customFormat="false" ht="11.25" hidden="false" customHeight="false" outlineLevel="0" collapsed="false">
      <c r="A273" s="199" t="n">
        <v>35816</v>
      </c>
      <c r="B273" s="192" t="n">
        <v>35816</v>
      </c>
      <c r="C273" s="308" t="n">
        <f aca="false">IF(B273&lt;&gt;"",MONTH(B273),0)</f>
        <v>1</v>
      </c>
      <c r="D273" s="3" t="n">
        <v>683000</v>
      </c>
      <c r="E273" s="306"/>
    </row>
    <row r="274" customFormat="false" ht="11.25" hidden="false" customHeight="false" outlineLevel="0" collapsed="false">
      <c r="A274" s="199" t="n">
        <v>35817</v>
      </c>
      <c r="B274" s="192" t="n">
        <v>35817</v>
      </c>
      <c r="C274" s="308" t="n">
        <f aca="false">IF(B274&lt;&gt;"",MONTH(B274),0)</f>
        <v>1</v>
      </c>
      <c r="D274" s="3" t="n">
        <v>745000</v>
      </c>
      <c r="E274" s="306"/>
    </row>
    <row r="275" customFormat="false" ht="11.25" hidden="false" customHeight="false" outlineLevel="0" collapsed="false">
      <c r="A275" s="199" t="n">
        <v>35818</v>
      </c>
      <c r="B275" s="192" t="n">
        <v>35818</v>
      </c>
      <c r="C275" s="308" t="n">
        <f aca="false">IF(B275&lt;&gt;"",MONTH(B275),0)</f>
        <v>1</v>
      </c>
      <c r="D275" s="3" t="n">
        <v>721000</v>
      </c>
      <c r="E275" s="306"/>
    </row>
    <row r="276" customFormat="false" ht="11.25" hidden="false" customHeight="false" outlineLevel="0" collapsed="false">
      <c r="A276" s="199" t="n">
        <v>35819</v>
      </c>
      <c r="B276" s="192" t="n">
        <v>35819</v>
      </c>
      <c r="C276" s="308" t="n">
        <f aca="false">IF(B276&lt;&gt;"",MONTH(B276),0)</f>
        <v>1</v>
      </c>
      <c r="D276" s="3" t="n">
        <v>706000</v>
      </c>
      <c r="E276" s="306"/>
    </row>
    <row r="277" customFormat="false" ht="11.25" hidden="false" customHeight="false" outlineLevel="0" collapsed="false">
      <c r="A277" s="199" t="n">
        <v>35820</v>
      </c>
      <c r="B277" s="192" t="n">
        <v>35820</v>
      </c>
      <c r="C277" s="308" t="n">
        <f aca="false">IF(B277&lt;&gt;"",MONTH(B277),0)</f>
        <v>1</v>
      </c>
      <c r="D277" s="3" t="n">
        <v>695000</v>
      </c>
      <c r="E277" s="306"/>
    </row>
    <row r="278" customFormat="false" ht="11.25" hidden="false" customHeight="false" outlineLevel="0" collapsed="false">
      <c r="A278" s="199" t="n">
        <v>35821</v>
      </c>
      <c r="B278" s="192" t="n">
        <v>35821</v>
      </c>
      <c r="C278" s="308" t="n">
        <f aca="false">IF(B278&lt;&gt;"",MONTH(B278),0)</f>
        <v>1</v>
      </c>
      <c r="D278" s="3" t="n">
        <v>750000</v>
      </c>
      <c r="E278" s="306"/>
    </row>
    <row r="279" customFormat="false" ht="11.25" hidden="false" customHeight="false" outlineLevel="0" collapsed="false">
      <c r="A279" s="199" t="n">
        <v>35822</v>
      </c>
      <c r="B279" s="192" t="n">
        <v>35822</v>
      </c>
      <c r="C279" s="308" t="n">
        <f aca="false">IF(B279&lt;&gt;"",MONTH(B279),0)</f>
        <v>1</v>
      </c>
      <c r="D279" s="3" t="n">
        <v>687000</v>
      </c>
      <c r="E279" s="306"/>
    </row>
    <row r="280" customFormat="false" ht="11.25" hidden="false" customHeight="false" outlineLevel="0" collapsed="false">
      <c r="A280" s="199" t="n">
        <v>35823</v>
      </c>
      <c r="B280" s="192" t="n">
        <v>35823</v>
      </c>
      <c r="C280" s="308" t="n">
        <f aca="false">IF(B280&lt;&gt;"",MONTH(B280),0)</f>
        <v>1</v>
      </c>
      <c r="D280" s="3" t="n">
        <v>689000</v>
      </c>
      <c r="E280" s="306"/>
    </row>
    <row r="281" customFormat="false" ht="11.25" hidden="false" customHeight="false" outlineLevel="0" collapsed="false">
      <c r="A281" s="199" t="n">
        <v>35824</v>
      </c>
      <c r="B281" s="192" t="n">
        <v>35824</v>
      </c>
      <c r="C281" s="308" t="n">
        <f aca="false">IF(B281&lt;&gt;"",MONTH(B281),0)</f>
        <v>1</v>
      </c>
      <c r="D281" s="3" t="n">
        <v>690000</v>
      </c>
      <c r="E281" s="306"/>
    </row>
    <row r="282" customFormat="false" ht="11.25" hidden="false" customHeight="false" outlineLevel="0" collapsed="false">
      <c r="A282" s="199" t="n">
        <v>35825</v>
      </c>
      <c r="B282" s="192" t="n">
        <v>35825</v>
      </c>
      <c r="C282" s="308" t="n">
        <f aca="false">IF(B282&lt;&gt;"",MONTH(B282),0)</f>
        <v>1</v>
      </c>
      <c r="D282" s="3" t="n">
        <v>676000</v>
      </c>
      <c r="E282" s="306"/>
    </row>
    <row r="283" customFormat="false" ht="11.25" hidden="false" customHeight="false" outlineLevel="0" collapsed="false">
      <c r="A283" s="199" t="n">
        <v>35826</v>
      </c>
      <c r="B283" s="192" t="n">
        <v>35826</v>
      </c>
      <c r="C283" s="308" t="n">
        <f aca="false">IF(B283&lt;&gt;"",MONTH(B283),0)</f>
        <v>1</v>
      </c>
      <c r="D283" s="3" t="n">
        <v>680000</v>
      </c>
      <c r="E283" s="306"/>
    </row>
    <row r="284" customFormat="false" ht="11.25" hidden="false" customHeight="false" outlineLevel="0" collapsed="false">
      <c r="A284" s="199" t="n">
        <v>35827</v>
      </c>
      <c r="B284" s="192" t="n">
        <v>35827</v>
      </c>
      <c r="C284" s="308" t="n">
        <f aca="false">IF(B284&lt;&gt;"",MONTH(B284),0)</f>
        <v>2</v>
      </c>
      <c r="D284" s="3" t="n">
        <v>555000</v>
      </c>
      <c r="E284" s="306"/>
    </row>
    <row r="285" customFormat="false" ht="11.25" hidden="false" customHeight="false" outlineLevel="0" collapsed="false">
      <c r="A285" s="199" t="n">
        <v>35828</v>
      </c>
      <c r="B285" s="192" t="n">
        <v>35828</v>
      </c>
      <c r="C285" s="308" t="n">
        <f aca="false">IF(B285&lt;&gt;"",MONTH(B285),0)</f>
        <v>2</v>
      </c>
      <c r="D285" s="3" t="n">
        <v>552000</v>
      </c>
      <c r="E285" s="306"/>
    </row>
    <row r="286" customFormat="false" ht="11.25" hidden="false" customHeight="false" outlineLevel="0" collapsed="false">
      <c r="A286" s="199" t="n">
        <v>35829</v>
      </c>
      <c r="B286" s="192" t="n">
        <v>35829</v>
      </c>
      <c r="C286" s="308" t="n">
        <f aca="false">IF(B286&lt;&gt;"",MONTH(B286),0)</f>
        <v>2</v>
      </c>
      <c r="D286" s="3" t="n">
        <v>556000</v>
      </c>
      <c r="E286" s="306"/>
    </row>
    <row r="287" customFormat="false" ht="11.25" hidden="false" customHeight="false" outlineLevel="0" collapsed="false">
      <c r="A287" s="199" t="n">
        <v>35830</v>
      </c>
      <c r="B287" s="192" t="n">
        <v>35830</v>
      </c>
      <c r="C287" s="308" t="n">
        <f aca="false">IF(B287&lt;&gt;"",MONTH(B287),0)</f>
        <v>2</v>
      </c>
      <c r="D287" s="3" t="n">
        <v>493000</v>
      </c>
      <c r="E287" s="306"/>
    </row>
    <row r="288" customFormat="false" ht="11.25" hidden="false" customHeight="false" outlineLevel="0" collapsed="false">
      <c r="A288" s="199" t="n">
        <v>35831</v>
      </c>
      <c r="B288" s="192" t="n">
        <v>35831</v>
      </c>
      <c r="C288" s="308" t="n">
        <f aca="false">IF(B288&lt;&gt;"",MONTH(B288),0)</f>
        <v>2</v>
      </c>
      <c r="D288" s="3" t="n">
        <v>506000</v>
      </c>
      <c r="E288" s="306"/>
    </row>
    <row r="289" customFormat="false" ht="11.25" hidden="false" customHeight="false" outlineLevel="0" collapsed="false">
      <c r="A289" s="199" t="n">
        <v>35832</v>
      </c>
      <c r="B289" s="192" t="n">
        <v>35832</v>
      </c>
      <c r="C289" s="308" t="n">
        <f aca="false">IF(B289&lt;&gt;"",MONTH(B289),0)</f>
        <v>2</v>
      </c>
      <c r="D289" s="3" t="n">
        <v>541000</v>
      </c>
      <c r="E289" s="306"/>
    </row>
    <row r="290" customFormat="false" ht="11.25" hidden="false" customHeight="false" outlineLevel="0" collapsed="false">
      <c r="A290" s="199" t="n">
        <v>35833</v>
      </c>
      <c r="B290" s="192" t="n">
        <v>35833</v>
      </c>
      <c r="C290" s="308" t="n">
        <f aca="false">IF(B290&lt;&gt;"",MONTH(B290),0)</f>
        <v>2</v>
      </c>
      <c r="D290" s="3" t="n">
        <v>501000</v>
      </c>
      <c r="E290" s="306"/>
    </row>
    <row r="291" customFormat="false" ht="11.25" hidden="false" customHeight="false" outlineLevel="0" collapsed="false">
      <c r="A291" s="199" t="n">
        <v>35834</v>
      </c>
      <c r="B291" s="192" t="n">
        <v>35834</v>
      </c>
      <c r="C291" s="308" t="n">
        <f aca="false">IF(B291&lt;&gt;"",MONTH(B291),0)</f>
        <v>2</v>
      </c>
      <c r="D291" s="3" t="n">
        <v>497000</v>
      </c>
      <c r="E291" s="306"/>
    </row>
    <row r="292" customFormat="false" ht="11.25" hidden="false" customHeight="false" outlineLevel="0" collapsed="false">
      <c r="A292" s="199" t="n">
        <v>35835</v>
      </c>
      <c r="B292" s="192" t="n">
        <v>35835</v>
      </c>
      <c r="C292" s="308" t="n">
        <f aca="false">IF(B292&lt;&gt;"",MONTH(B292),0)</f>
        <v>2</v>
      </c>
      <c r="D292" s="3" t="n">
        <v>500000</v>
      </c>
      <c r="E292" s="306"/>
    </row>
    <row r="293" customFormat="false" ht="11.25" hidden="false" customHeight="false" outlineLevel="0" collapsed="false">
      <c r="A293" s="199" t="n">
        <v>35836</v>
      </c>
      <c r="B293" s="192" t="n">
        <v>35836</v>
      </c>
      <c r="C293" s="308" t="n">
        <f aca="false">IF(B293&lt;&gt;"",MONTH(B293),0)</f>
        <v>2</v>
      </c>
      <c r="D293" s="3" t="n">
        <v>508000</v>
      </c>
      <c r="E293" s="306"/>
    </row>
    <row r="294" customFormat="false" ht="11.25" hidden="false" customHeight="false" outlineLevel="0" collapsed="false">
      <c r="A294" s="199" t="n">
        <v>35837</v>
      </c>
      <c r="B294" s="192" t="n">
        <v>35837</v>
      </c>
      <c r="C294" s="308" t="n">
        <f aca="false">IF(B294&lt;&gt;"",MONTH(B294),0)</f>
        <v>2</v>
      </c>
      <c r="D294" s="3" t="n">
        <v>507000</v>
      </c>
      <c r="E294" s="306"/>
    </row>
    <row r="295" customFormat="false" ht="11.25" hidden="false" customHeight="false" outlineLevel="0" collapsed="false">
      <c r="A295" s="199" t="n">
        <v>35838</v>
      </c>
      <c r="B295" s="192" t="n">
        <v>35838</v>
      </c>
      <c r="C295" s="308" t="n">
        <f aca="false">IF(B295&lt;&gt;"",MONTH(B295),0)</f>
        <v>2</v>
      </c>
      <c r="D295" s="3" t="n">
        <v>493000</v>
      </c>
      <c r="E295" s="306"/>
    </row>
    <row r="296" customFormat="false" ht="11.25" hidden="false" customHeight="false" outlineLevel="0" collapsed="false">
      <c r="A296" s="199" t="n">
        <v>35839</v>
      </c>
      <c r="B296" s="192" t="n">
        <v>35839</v>
      </c>
      <c r="C296" s="308" t="n">
        <f aca="false">IF(B296&lt;&gt;"",MONTH(B296),0)</f>
        <v>2</v>
      </c>
      <c r="D296" s="3" t="n">
        <v>519000</v>
      </c>
      <c r="E296" s="306"/>
    </row>
    <row r="297" customFormat="false" ht="11.25" hidden="false" customHeight="false" outlineLevel="0" collapsed="false">
      <c r="A297" s="199" t="n">
        <v>35840</v>
      </c>
      <c r="B297" s="192" t="n">
        <v>35840</v>
      </c>
      <c r="C297" s="308" t="n">
        <f aca="false">IF(B297&lt;&gt;"",MONTH(B297),0)</f>
        <v>2</v>
      </c>
      <c r="D297" s="3" t="n">
        <v>544000</v>
      </c>
      <c r="E297" s="306"/>
    </row>
    <row r="298" customFormat="false" ht="11.25" hidden="false" customHeight="false" outlineLevel="0" collapsed="false">
      <c r="A298" s="199" t="n">
        <v>35841</v>
      </c>
      <c r="B298" s="192" t="n">
        <v>35841</v>
      </c>
      <c r="C298" s="308" t="n">
        <f aca="false">IF(B298&lt;&gt;"",MONTH(B298),0)</f>
        <v>2</v>
      </c>
      <c r="D298" s="3" t="n">
        <v>538000</v>
      </c>
      <c r="E298" s="306"/>
    </row>
    <row r="299" customFormat="false" ht="11.25" hidden="false" customHeight="false" outlineLevel="0" collapsed="false">
      <c r="A299" s="199" t="n">
        <v>35842</v>
      </c>
      <c r="B299" s="192" t="n">
        <v>35842</v>
      </c>
      <c r="C299" s="308" t="n">
        <f aca="false">IF(B299&lt;&gt;"",MONTH(B299),0)</f>
        <v>2</v>
      </c>
      <c r="D299" s="3" t="n">
        <v>542000</v>
      </c>
      <c r="E299" s="306"/>
    </row>
    <row r="300" customFormat="false" ht="11.25" hidden="false" customHeight="false" outlineLevel="0" collapsed="false">
      <c r="A300" s="199" t="n">
        <v>35843</v>
      </c>
      <c r="B300" s="192" t="n">
        <v>35843</v>
      </c>
      <c r="C300" s="308" t="n">
        <f aca="false">IF(B300&lt;&gt;"",MONTH(B300),0)</f>
        <v>2</v>
      </c>
      <c r="D300" s="3" t="n">
        <v>572000</v>
      </c>
      <c r="E300" s="306"/>
    </row>
    <row r="301" customFormat="false" ht="11.25" hidden="false" customHeight="false" outlineLevel="0" collapsed="false">
      <c r="A301" s="199" t="n">
        <v>35844</v>
      </c>
      <c r="B301" s="192" t="n">
        <v>35844</v>
      </c>
      <c r="C301" s="308" t="n">
        <f aca="false">IF(B301&lt;&gt;"",MONTH(B301),0)</f>
        <v>2</v>
      </c>
      <c r="D301" s="3" t="n">
        <v>533000</v>
      </c>
      <c r="E301" s="306"/>
    </row>
    <row r="302" customFormat="false" ht="11.25" hidden="false" customHeight="false" outlineLevel="0" collapsed="false">
      <c r="A302" s="199" t="n">
        <v>35845</v>
      </c>
      <c r="B302" s="192" t="n">
        <v>35845</v>
      </c>
      <c r="C302" s="308" t="n">
        <f aca="false">IF(B302&lt;&gt;"",MONTH(B302),0)</f>
        <v>2</v>
      </c>
      <c r="D302" s="3" t="n">
        <v>555000</v>
      </c>
      <c r="E302" s="306"/>
    </row>
    <row r="303" customFormat="false" ht="11.25" hidden="false" customHeight="false" outlineLevel="0" collapsed="false">
      <c r="A303" s="199" t="n">
        <v>35846</v>
      </c>
      <c r="B303" s="192" t="n">
        <v>35846</v>
      </c>
      <c r="C303" s="308" t="n">
        <f aca="false">IF(B303&lt;&gt;"",MONTH(B303),0)</f>
        <v>2</v>
      </c>
      <c r="D303" s="3" t="n">
        <v>533000</v>
      </c>
      <c r="E303" s="306"/>
    </row>
    <row r="304" customFormat="false" ht="11.25" hidden="false" customHeight="false" outlineLevel="0" collapsed="false">
      <c r="A304" s="199" t="n">
        <v>35847</v>
      </c>
      <c r="B304" s="192" t="n">
        <v>35847</v>
      </c>
      <c r="C304" s="308" t="n">
        <f aca="false">IF(B304&lt;&gt;"",MONTH(B304),0)</f>
        <v>2</v>
      </c>
      <c r="D304" s="3" t="n">
        <v>536000</v>
      </c>
      <c r="E304" s="306"/>
    </row>
    <row r="305" customFormat="false" ht="11.25" hidden="false" customHeight="false" outlineLevel="0" collapsed="false">
      <c r="A305" s="199" t="n">
        <v>35848</v>
      </c>
      <c r="B305" s="192" t="n">
        <v>35848</v>
      </c>
      <c r="C305" s="308" t="n">
        <f aca="false">IF(B305&lt;&gt;"",MONTH(B305),0)</f>
        <v>2</v>
      </c>
      <c r="D305" s="3" t="n">
        <v>543000</v>
      </c>
      <c r="E305" s="306"/>
    </row>
    <row r="306" customFormat="false" ht="11.25" hidden="false" customHeight="false" outlineLevel="0" collapsed="false">
      <c r="A306" s="199" t="n">
        <v>35849</v>
      </c>
      <c r="B306" s="192" t="n">
        <v>35849</v>
      </c>
      <c r="C306" s="308" t="n">
        <f aca="false">IF(B306&lt;&gt;"",MONTH(B306),0)</f>
        <v>2</v>
      </c>
      <c r="D306" s="3" t="n">
        <v>541000</v>
      </c>
      <c r="E306" s="306"/>
    </row>
    <row r="307" customFormat="false" ht="11.25" hidden="false" customHeight="false" outlineLevel="0" collapsed="false">
      <c r="A307" s="199" t="n">
        <v>35850</v>
      </c>
      <c r="B307" s="192" t="n">
        <v>35850</v>
      </c>
      <c r="C307" s="308" t="n">
        <f aca="false">IF(B307&lt;&gt;"",MONTH(B307),0)</f>
        <v>2</v>
      </c>
      <c r="D307" s="3" t="n">
        <v>603000</v>
      </c>
      <c r="E307" s="306"/>
    </row>
    <row r="308" customFormat="false" ht="11.25" hidden="false" customHeight="false" outlineLevel="0" collapsed="false">
      <c r="A308" s="199" t="n">
        <v>35851</v>
      </c>
      <c r="B308" s="192" t="n">
        <v>35851</v>
      </c>
      <c r="C308" s="308" t="n">
        <f aca="false">IF(B308&lt;&gt;"",MONTH(B308),0)</f>
        <v>2</v>
      </c>
      <c r="D308" s="3" t="n">
        <v>544000</v>
      </c>
      <c r="E308" s="306"/>
    </row>
    <row r="309" customFormat="false" ht="11.25" hidden="false" customHeight="false" outlineLevel="0" collapsed="false">
      <c r="A309" s="199" t="n">
        <v>35852</v>
      </c>
      <c r="B309" s="192" t="n">
        <v>35852</v>
      </c>
      <c r="C309" s="308" t="n">
        <f aca="false">IF(B309&lt;&gt;"",MONTH(B309),0)</f>
        <v>2</v>
      </c>
      <c r="D309" s="3" t="n">
        <v>539000</v>
      </c>
      <c r="E309" s="306"/>
    </row>
    <row r="310" customFormat="false" ht="11.25" hidden="false" customHeight="false" outlineLevel="0" collapsed="false">
      <c r="A310" s="199" t="n">
        <v>35853</v>
      </c>
      <c r="B310" s="192" t="n">
        <v>35853</v>
      </c>
      <c r="C310" s="308" t="n">
        <f aca="false">IF(B310&lt;&gt;"",MONTH(B310),0)</f>
        <v>2</v>
      </c>
      <c r="D310" s="3" t="n">
        <v>549000</v>
      </c>
      <c r="E310" s="306"/>
    </row>
    <row r="311" customFormat="false" ht="11.25" hidden="false" customHeight="false" outlineLevel="0" collapsed="false">
      <c r="A311" s="199" t="n">
        <v>35854</v>
      </c>
      <c r="B311" s="192" t="n">
        <v>35854</v>
      </c>
      <c r="C311" s="308" t="n">
        <f aca="false">IF(B311&lt;&gt;"",MONTH(B311),0)</f>
        <v>2</v>
      </c>
      <c r="D311" s="3" t="n">
        <v>564000</v>
      </c>
      <c r="E311" s="306"/>
    </row>
    <row r="312" customFormat="false" ht="11.25" hidden="false" customHeight="false" outlineLevel="0" collapsed="false">
      <c r="A312" s="199" t="n">
        <v>35855</v>
      </c>
      <c r="B312" s="192" t="n">
        <v>35855</v>
      </c>
      <c r="C312" s="308" t="n">
        <f aca="false">IF(B312&lt;&gt;"",MONTH(B312),0)</f>
        <v>3</v>
      </c>
      <c r="D312" s="3" t="n">
        <v>597000</v>
      </c>
      <c r="E312" s="306"/>
    </row>
    <row r="313" customFormat="false" ht="11.25" hidden="false" customHeight="false" outlineLevel="0" collapsed="false">
      <c r="A313" s="199" t="n">
        <v>35856</v>
      </c>
      <c r="B313" s="192" t="n">
        <v>35856</v>
      </c>
      <c r="C313" s="308" t="n">
        <f aca="false">IF(B313&lt;&gt;"",MONTH(B313),0)</f>
        <v>3</v>
      </c>
      <c r="D313" s="3" t="n">
        <v>663000</v>
      </c>
      <c r="E313" s="306"/>
    </row>
    <row r="314" customFormat="false" ht="11.25" hidden="false" customHeight="false" outlineLevel="0" collapsed="false">
      <c r="A314" s="199" t="n">
        <v>35857</v>
      </c>
      <c r="B314" s="192" t="n">
        <v>35857</v>
      </c>
      <c r="C314" s="308" t="n">
        <f aca="false">IF(B314&lt;&gt;"",MONTH(B314),0)</f>
        <v>3</v>
      </c>
      <c r="D314" s="3" t="n">
        <v>653000</v>
      </c>
      <c r="E314" s="306"/>
    </row>
    <row r="315" customFormat="false" ht="11.25" hidden="false" customHeight="false" outlineLevel="0" collapsed="false">
      <c r="A315" s="199" t="n">
        <v>35858</v>
      </c>
      <c r="B315" s="192" t="n">
        <v>35858</v>
      </c>
      <c r="C315" s="308" t="n">
        <f aca="false">IF(B315&lt;&gt;"",MONTH(B315),0)</f>
        <v>3</v>
      </c>
      <c r="D315" s="3" t="n">
        <v>624000</v>
      </c>
      <c r="E315" s="306"/>
    </row>
    <row r="316" customFormat="false" ht="11.25" hidden="false" customHeight="false" outlineLevel="0" collapsed="false">
      <c r="A316" s="199" t="n">
        <v>35859</v>
      </c>
      <c r="B316" s="192" t="n">
        <v>35859</v>
      </c>
      <c r="C316" s="308" t="n">
        <f aca="false">IF(B316&lt;&gt;"",MONTH(B316),0)</f>
        <v>3</v>
      </c>
      <c r="D316" s="3" t="n">
        <v>698000</v>
      </c>
      <c r="E316" s="306"/>
    </row>
    <row r="317" customFormat="false" ht="11.25" hidden="false" customHeight="false" outlineLevel="0" collapsed="false">
      <c r="A317" s="199" t="n">
        <v>35860</v>
      </c>
      <c r="B317" s="192" t="n">
        <v>35860</v>
      </c>
      <c r="C317" s="308" t="n">
        <f aca="false">IF(B317&lt;&gt;"",MONTH(B317),0)</f>
        <v>3</v>
      </c>
      <c r="D317" s="3" t="n">
        <v>693000</v>
      </c>
      <c r="E317" s="306"/>
    </row>
    <row r="318" customFormat="false" ht="11.25" hidden="false" customHeight="false" outlineLevel="0" collapsed="false">
      <c r="A318" s="199" t="n">
        <v>35861</v>
      </c>
      <c r="B318" s="192" t="n">
        <v>35861</v>
      </c>
      <c r="C318" s="308" t="n">
        <f aca="false">IF(B318&lt;&gt;"",MONTH(B318),0)</f>
        <v>3</v>
      </c>
      <c r="D318" s="3" t="n">
        <v>692000</v>
      </c>
      <c r="E318" s="306"/>
    </row>
    <row r="319" customFormat="false" ht="11.25" hidden="false" customHeight="false" outlineLevel="0" collapsed="false">
      <c r="A319" s="199" t="n">
        <v>35862</v>
      </c>
      <c r="B319" s="192" t="n">
        <v>35862</v>
      </c>
      <c r="C319" s="308" t="n">
        <f aca="false">IF(B319&lt;&gt;"",MONTH(B319),0)</f>
        <v>3</v>
      </c>
      <c r="D319" s="3" t="n">
        <v>717000</v>
      </c>
      <c r="E319" s="306"/>
    </row>
    <row r="320" customFormat="false" ht="11.25" hidden="false" customHeight="false" outlineLevel="0" collapsed="false">
      <c r="A320" s="199" t="n">
        <v>35863</v>
      </c>
      <c r="B320" s="192" t="n">
        <v>35863</v>
      </c>
      <c r="C320" s="308" t="n">
        <f aca="false">IF(B320&lt;&gt;"",MONTH(B320),0)</f>
        <v>3</v>
      </c>
      <c r="D320" s="3" t="n">
        <v>688000</v>
      </c>
      <c r="E320" s="306"/>
    </row>
    <row r="321" customFormat="false" ht="11.25" hidden="false" customHeight="false" outlineLevel="0" collapsed="false">
      <c r="A321" s="199" t="n">
        <v>35864</v>
      </c>
      <c r="B321" s="192" t="n">
        <v>35864</v>
      </c>
      <c r="C321" s="308" t="n">
        <f aca="false">IF(B321&lt;&gt;"",MONTH(B321),0)</f>
        <v>3</v>
      </c>
      <c r="D321" s="3" t="n">
        <v>664000</v>
      </c>
      <c r="E321" s="306"/>
    </row>
    <row r="322" customFormat="false" ht="11.25" hidden="false" customHeight="false" outlineLevel="0" collapsed="false">
      <c r="A322" s="199" t="n">
        <v>35865</v>
      </c>
      <c r="B322" s="192" t="n">
        <v>35865</v>
      </c>
      <c r="C322" s="308" t="n">
        <f aca="false">IF(B322&lt;&gt;"",MONTH(B322),0)</f>
        <v>3</v>
      </c>
      <c r="D322" s="3" t="n">
        <v>672000</v>
      </c>
      <c r="E322" s="306"/>
    </row>
    <row r="323" customFormat="false" ht="11.25" hidden="false" customHeight="false" outlineLevel="0" collapsed="false">
      <c r="A323" s="199" t="n">
        <v>35866</v>
      </c>
      <c r="B323" s="192" t="n">
        <v>35866</v>
      </c>
      <c r="C323" s="308" t="n">
        <f aca="false">IF(B323&lt;&gt;"",MONTH(B323),0)</f>
        <v>3</v>
      </c>
      <c r="D323" s="3" t="n">
        <v>676000</v>
      </c>
      <c r="E323" s="306"/>
    </row>
    <row r="324" customFormat="false" ht="11.25" hidden="false" customHeight="false" outlineLevel="0" collapsed="false">
      <c r="A324" s="199" t="n">
        <v>35867</v>
      </c>
      <c r="B324" s="192" t="n">
        <v>35867</v>
      </c>
      <c r="C324" s="308" t="n">
        <f aca="false">IF(B324&lt;&gt;"",MONTH(B324),0)</f>
        <v>3</v>
      </c>
      <c r="D324" s="3" t="n">
        <v>635000</v>
      </c>
      <c r="E324" s="306"/>
    </row>
    <row r="325" customFormat="false" ht="11.25" hidden="false" customHeight="false" outlineLevel="0" collapsed="false">
      <c r="A325" s="199" t="n">
        <v>35868</v>
      </c>
      <c r="B325" s="192" t="n">
        <v>35868</v>
      </c>
      <c r="C325" s="308" t="n">
        <f aca="false">IF(B325&lt;&gt;"",MONTH(B325),0)</f>
        <v>3</v>
      </c>
      <c r="D325" s="3" t="n">
        <v>661000</v>
      </c>
      <c r="E325" s="306"/>
    </row>
    <row r="326" customFormat="false" ht="11.25" hidden="false" customHeight="false" outlineLevel="0" collapsed="false">
      <c r="A326" s="199" t="n">
        <v>35869</v>
      </c>
      <c r="B326" s="192" t="n">
        <v>35869</v>
      </c>
      <c r="C326" s="308" t="n">
        <f aca="false">IF(B326&lt;&gt;"",MONTH(B326),0)</f>
        <v>3</v>
      </c>
      <c r="D326" s="3" t="n">
        <v>695000</v>
      </c>
      <c r="E326" s="306"/>
    </row>
    <row r="327" customFormat="false" ht="11.25" hidden="false" customHeight="false" outlineLevel="0" collapsed="false">
      <c r="A327" s="199" t="n">
        <v>35870</v>
      </c>
      <c r="B327" s="192" t="n">
        <v>35870</v>
      </c>
      <c r="C327" s="308" t="n">
        <f aca="false">IF(B327&lt;&gt;"",MONTH(B327),0)</f>
        <v>3</v>
      </c>
      <c r="D327" s="3" t="n">
        <v>688000</v>
      </c>
      <c r="E327" s="306"/>
    </row>
    <row r="328" customFormat="false" ht="11.25" hidden="false" customHeight="false" outlineLevel="0" collapsed="false">
      <c r="A328" s="199" t="n">
        <v>35871</v>
      </c>
      <c r="B328" s="192" t="n">
        <v>35871</v>
      </c>
      <c r="C328" s="308" t="n">
        <f aca="false">IF(B328&lt;&gt;"",MONTH(B328),0)</f>
        <v>3</v>
      </c>
      <c r="D328" s="3" t="n">
        <v>695000</v>
      </c>
      <c r="E328" s="306"/>
    </row>
    <row r="329" customFormat="false" ht="11.25" hidden="false" customHeight="false" outlineLevel="0" collapsed="false">
      <c r="A329" s="199" t="n">
        <v>35872</v>
      </c>
      <c r="B329" s="192" t="n">
        <v>35872</v>
      </c>
      <c r="C329" s="308" t="n">
        <f aca="false">IF(B329&lt;&gt;"",MONTH(B329),0)</f>
        <v>3</v>
      </c>
      <c r="D329" s="3" t="n">
        <v>701000</v>
      </c>
      <c r="E329" s="306"/>
    </row>
    <row r="330" customFormat="false" ht="11.25" hidden="false" customHeight="false" outlineLevel="0" collapsed="false">
      <c r="A330" s="199" t="n">
        <v>35873</v>
      </c>
      <c r="B330" s="192" t="n">
        <v>35873</v>
      </c>
      <c r="C330" s="308" t="n">
        <f aca="false">IF(B330&lt;&gt;"",MONTH(B330),0)</f>
        <v>3</v>
      </c>
      <c r="D330" s="3" t="n">
        <v>724000</v>
      </c>
      <c r="E330" s="306"/>
    </row>
    <row r="331" customFormat="false" ht="11.25" hidden="false" customHeight="false" outlineLevel="0" collapsed="false">
      <c r="A331" s="199" t="n">
        <v>35874</v>
      </c>
      <c r="B331" s="192" t="n">
        <v>35874</v>
      </c>
      <c r="C331" s="308" t="n">
        <f aca="false">IF(B331&lt;&gt;"",MONTH(B331),0)</f>
        <v>3</v>
      </c>
      <c r="D331" s="3" t="n">
        <v>726000</v>
      </c>
      <c r="E331" s="306"/>
    </row>
    <row r="332" customFormat="false" ht="11.25" hidden="false" customHeight="false" outlineLevel="0" collapsed="false">
      <c r="A332" s="199" t="n">
        <v>35875</v>
      </c>
      <c r="B332" s="192" t="n">
        <v>35875</v>
      </c>
      <c r="C332" s="308" t="n">
        <f aca="false">IF(B332&lt;&gt;"",MONTH(B332),0)</f>
        <v>3</v>
      </c>
      <c r="D332" s="3" t="n">
        <v>773000</v>
      </c>
      <c r="E332" s="306"/>
    </row>
    <row r="333" customFormat="false" ht="11.25" hidden="false" customHeight="false" outlineLevel="0" collapsed="false">
      <c r="A333" s="199" t="n">
        <v>35876</v>
      </c>
      <c r="B333" s="192" t="n">
        <v>35876</v>
      </c>
      <c r="C333" s="308" t="n">
        <f aca="false">IF(B333&lt;&gt;"",MONTH(B333),0)</f>
        <v>3</v>
      </c>
      <c r="D333" s="3" t="n">
        <v>736000</v>
      </c>
      <c r="E333" s="306"/>
    </row>
    <row r="334" customFormat="false" ht="11.25" hidden="false" customHeight="false" outlineLevel="0" collapsed="false">
      <c r="A334" s="199" t="n">
        <v>35877</v>
      </c>
      <c r="B334" s="192" t="n">
        <v>35877</v>
      </c>
      <c r="C334" s="308" t="n">
        <f aca="false">IF(B334&lt;&gt;"",MONTH(B334),0)</f>
        <v>3</v>
      </c>
      <c r="D334" s="3" t="n">
        <v>767000</v>
      </c>
      <c r="E334" s="306"/>
    </row>
    <row r="335" customFormat="false" ht="11.25" hidden="false" customHeight="false" outlineLevel="0" collapsed="false">
      <c r="A335" s="199" t="n">
        <v>35878</v>
      </c>
      <c r="B335" s="192" t="n">
        <v>35878</v>
      </c>
      <c r="C335" s="308" t="n">
        <f aca="false">IF(B335&lt;&gt;"",MONTH(B335),0)</f>
        <v>3</v>
      </c>
      <c r="D335" s="3" t="n">
        <v>780000</v>
      </c>
      <c r="E335" s="306"/>
    </row>
    <row r="336" customFormat="false" ht="11.25" hidden="false" customHeight="false" outlineLevel="0" collapsed="false">
      <c r="A336" s="199" t="n">
        <v>35879</v>
      </c>
      <c r="B336" s="192" t="n">
        <v>35879</v>
      </c>
      <c r="C336" s="308" t="n">
        <f aca="false">IF(B336&lt;&gt;"",MONTH(B336),0)</f>
        <v>3</v>
      </c>
      <c r="D336" s="3" t="n">
        <v>753000</v>
      </c>
      <c r="E336" s="306"/>
    </row>
    <row r="337" customFormat="false" ht="11.25" hidden="false" customHeight="false" outlineLevel="0" collapsed="false">
      <c r="A337" s="199" t="n">
        <v>35880</v>
      </c>
      <c r="B337" s="192" t="n">
        <v>35880</v>
      </c>
      <c r="C337" s="308" t="n">
        <f aca="false">IF(B337&lt;&gt;"",MONTH(B337),0)</f>
        <v>3</v>
      </c>
      <c r="D337" s="3" t="n">
        <v>804000</v>
      </c>
      <c r="E337" s="306"/>
    </row>
    <row r="338" customFormat="false" ht="11.25" hidden="false" customHeight="false" outlineLevel="0" collapsed="false">
      <c r="A338" s="199" t="n">
        <v>35881</v>
      </c>
      <c r="B338" s="192" t="n">
        <v>35881</v>
      </c>
      <c r="C338" s="308" t="n">
        <f aca="false">IF(B338&lt;&gt;"",MONTH(B338),0)</f>
        <v>3</v>
      </c>
      <c r="D338" s="3" t="n">
        <v>715000</v>
      </c>
      <c r="E338" s="306"/>
    </row>
    <row r="339" customFormat="false" ht="11.25" hidden="false" customHeight="false" outlineLevel="0" collapsed="false">
      <c r="A339" s="199" t="n">
        <v>35882</v>
      </c>
      <c r="B339" s="192" t="n">
        <v>35882</v>
      </c>
      <c r="C339" s="308" t="n">
        <f aca="false">IF(B339&lt;&gt;"",MONTH(B339),0)</f>
        <v>3</v>
      </c>
      <c r="D339" s="3" t="n">
        <v>689000</v>
      </c>
      <c r="E339" s="306"/>
    </row>
    <row r="340" customFormat="false" ht="11.25" hidden="false" customHeight="false" outlineLevel="0" collapsed="false">
      <c r="A340" s="199" t="n">
        <v>35883</v>
      </c>
      <c r="B340" s="192" t="n">
        <v>35883</v>
      </c>
      <c r="C340" s="308" t="n">
        <f aca="false">IF(B340&lt;&gt;"",MONTH(B340),0)</f>
        <v>3</v>
      </c>
      <c r="D340" s="3" t="n">
        <v>695000</v>
      </c>
      <c r="E340" s="306"/>
    </row>
    <row r="341" customFormat="false" ht="11.25" hidden="false" customHeight="false" outlineLevel="0" collapsed="false">
      <c r="A341" s="199" t="n">
        <v>35884</v>
      </c>
      <c r="B341" s="192" t="n">
        <v>35884</v>
      </c>
      <c r="C341" s="308" t="n">
        <f aca="false">IF(B341&lt;&gt;"",MONTH(B341),0)</f>
        <v>3</v>
      </c>
      <c r="D341" s="3" t="n">
        <v>691000</v>
      </c>
      <c r="E341" s="306"/>
    </row>
    <row r="342" customFormat="false" ht="11.25" hidden="false" customHeight="false" outlineLevel="0" collapsed="false">
      <c r="A342" s="199" t="n">
        <v>35885</v>
      </c>
      <c r="B342" s="192" t="n">
        <v>35885</v>
      </c>
      <c r="C342" s="308" t="n">
        <f aca="false">IF(B342&lt;&gt;"",MONTH(B342),0)</f>
        <v>3</v>
      </c>
      <c r="D342" s="3" t="n">
        <v>710000</v>
      </c>
      <c r="E342" s="306"/>
    </row>
    <row r="343" customFormat="false" ht="11.25" hidden="false" customHeight="false" outlineLevel="0" collapsed="false">
      <c r="A343" s="199" t="n">
        <v>35886</v>
      </c>
      <c r="B343" s="192" t="n">
        <v>35886</v>
      </c>
      <c r="C343" s="308" t="n">
        <f aca="false">IF(B343&lt;&gt;"",MONTH(B343),0)</f>
        <v>4</v>
      </c>
      <c r="D343" s="3" t="n">
        <v>584000</v>
      </c>
      <c r="E343" s="306"/>
    </row>
    <row r="344" customFormat="false" ht="11.25" hidden="false" customHeight="false" outlineLevel="0" collapsed="false">
      <c r="A344" s="199" t="n">
        <v>35887</v>
      </c>
      <c r="B344" s="192" t="n">
        <v>35887</v>
      </c>
      <c r="C344" s="308" t="n">
        <f aca="false">IF(B344&lt;&gt;"",MONTH(B344),0)</f>
        <v>4</v>
      </c>
      <c r="D344" s="3" t="n">
        <v>531000</v>
      </c>
      <c r="E344" s="306"/>
    </row>
    <row r="345" customFormat="false" ht="11.25" hidden="false" customHeight="false" outlineLevel="0" collapsed="false">
      <c r="A345" s="199" t="n">
        <v>35888</v>
      </c>
      <c r="B345" s="192" t="n">
        <v>35888</v>
      </c>
      <c r="C345" s="308" t="n">
        <f aca="false">IF(B345&lt;&gt;"",MONTH(B345),0)</f>
        <v>4</v>
      </c>
      <c r="D345" s="3" t="n">
        <v>608000</v>
      </c>
      <c r="E345" s="306"/>
    </row>
    <row r="346" customFormat="false" ht="11.25" hidden="false" customHeight="false" outlineLevel="0" collapsed="false">
      <c r="A346" s="199" t="n">
        <v>35889</v>
      </c>
      <c r="B346" s="192" t="n">
        <v>35889</v>
      </c>
      <c r="C346" s="308" t="n">
        <f aca="false">IF(B346&lt;&gt;"",MONTH(B346),0)</f>
        <v>4</v>
      </c>
      <c r="D346" s="3" t="n">
        <v>598000</v>
      </c>
      <c r="E346" s="306"/>
    </row>
    <row r="347" customFormat="false" ht="11.25" hidden="false" customHeight="false" outlineLevel="0" collapsed="false">
      <c r="A347" s="199" t="n">
        <v>35890</v>
      </c>
      <c r="B347" s="192" t="n">
        <v>35890</v>
      </c>
      <c r="C347" s="308" t="n">
        <f aca="false">IF(B347&lt;&gt;"",MONTH(B347),0)</f>
        <v>4</v>
      </c>
      <c r="D347" s="3" t="n">
        <v>630000</v>
      </c>
      <c r="E347" s="306"/>
    </row>
    <row r="348" customFormat="false" ht="11.25" hidden="false" customHeight="false" outlineLevel="0" collapsed="false">
      <c r="A348" s="199" t="n">
        <v>35891</v>
      </c>
      <c r="B348" s="192" t="n">
        <v>35891</v>
      </c>
      <c r="C348" s="308" t="n">
        <f aca="false">IF(B348&lt;&gt;"",MONTH(B348),0)</f>
        <v>4</v>
      </c>
      <c r="D348" s="3" t="n">
        <v>601000</v>
      </c>
      <c r="E348" s="306"/>
    </row>
    <row r="349" customFormat="false" ht="11.25" hidden="false" customHeight="false" outlineLevel="0" collapsed="false">
      <c r="A349" s="199" t="n">
        <v>35892</v>
      </c>
      <c r="B349" s="192" t="n">
        <v>35892</v>
      </c>
      <c r="C349" s="308" t="n">
        <f aca="false">IF(B349&lt;&gt;"",MONTH(B349),0)</f>
        <v>4</v>
      </c>
      <c r="D349" s="3" t="n">
        <v>567000</v>
      </c>
      <c r="E349" s="306"/>
    </row>
    <row r="350" customFormat="false" ht="11.25" hidden="false" customHeight="false" outlineLevel="0" collapsed="false">
      <c r="A350" s="199" t="n">
        <v>35893</v>
      </c>
      <c r="B350" s="192" t="n">
        <v>35893</v>
      </c>
      <c r="C350" s="308" t="n">
        <f aca="false">IF(B350&lt;&gt;"",MONTH(B350),0)</f>
        <v>4</v>
      </c>
      <c r="D350" s="3" t="n">
        <v>543000</v>
      </c>
      <c r="E350" s="306"/>
    </row>
    <row r="351" customFormat="false" ht="11.25" hidden="false" customHeight="false" outlineLevel="0" collapsed="false">
      <c r="A351" s="199" t="n">
        <v>35894</v>
      </c>
      <c r="B351" s="192" t="n">
        <v>35894</v>
      </c>
      <c r="C351" s="308" t="n">
        <f aca="false">IF(B351&lt;&gt;"",MONTH(B351),0)</f>
        <v>4</v>
      </c>
      <c r="D351" s="3" t="n">
        <v>608000</v>
      </c>
      <c r="E351" s="306"/>
    </row>
    <row r="352" customFormat="false" ht="11.25" hidden="false" customHeight="false" outlineLevel="0" collapsed="false">
      <c r="A352" s="199" t="n">
        <v>35895</v>
      </c>
      <c r="B352" s="192" t="n">
        <v>35895</v>
      </c>
      <c r="C352" s="308" t="n">
        <f aca="false">IF(B352&lt;&gt;"",MONTH(B352),0)</f>
        <v>4</v>
      </c>
      <c r="D352" s="3" t="n">
        <v>609000</v>
      </c>
      <c r="E352" s="306"/>
    </row>
    <row r="353" customFormat="false" ht="11.25" hidden="false" customHeight="false" outlineLevel="0" collapsed="false">
      <c r="A353" s="199" t="n">
        <v>35896</v>
      </c>
      <c r="B353" s="192" t="n">
        <v>35896</v>
      </c>
      <c r="C353" s="308" t="n">
        <f aca="false">IF(B353&lt;&gt;"",MONTH(B353),0)</f>
        <v>4</v>
      </c>
      <c r="D353" s="3" t="n">
        <v>631000</v>
      </c>
      <c r="E353" s="306"/>
    </row>
    <row r="354" customFormat="false" ht="11.25" hidden="false" customHeight="false" outlineLevel="0" collapsed="false">
      <c r="A354" s="199" t="n">
        <v>35897</v>
      </c>
      <c r="B354" s="192" t="n">
        <v>35897</v>
      </c>
      <c r="C354" s="308" t="n">
        <f aca="false">IF(B354&lt;&gt;"",MONTH(B354),0)</f>
        <v>4</v>
      </c>
      <c r="D354" s="3" t="n">
        <v>625000</v>
      </c>
      <c r="E354" s="306"/>
    </row>
    <row r="355" customFormat="false" ht="11.25" hidden="false" customHeight="false" outlineLevel="0" collapsed="false">
      <c r="A355" s="199" t="n">
        <v>35898</v>
      </c>
      <c r="B355" s="192" t="n">
        <v>35898</v>
      </c>
      <c r="C355" s="308" t="n">
        <f aca="false">IF(B355&lt;&gt;"",MONTH(B355),0)</f>
        <v>4</v>
      </c>
      <c r="D355" s="3" t="n">
        <v>605000</v>
      </c>
      <c r="E355" s="306"/>
    </row>
    <row r="356" customFormat="false" ht="11.25" hidden="false" customHeight="false" outlineLevel="0" collapsed="false">
      <c r="A356" s="199" t="n">
        <v>35899</v>
      </c>
      <c r="B356" s="192" t="n">
        <v>35899</v>
      </c>
      <c r="C356" s="308" t="n">
        <f aca="false">IF(B356&lt;&gt;"",MONTH(B356),0)</f>
        <v>4</v>
      </c>
      <c r="D356" s="3" t="n">
        <v>539000</v>
      </c>
      <c r="E356" s="306"/>
    </row>
    <row r="357" customFormat="false" ht="11.25" hidden="false" customHeight="false" outlineLevel="0" collapsed="false">
      <c r="A357" s="199" t="n">
        <v>35900</v>
      </c>
      <c r="B357" s="192" t="n">
        <v>35900</v>
      </c>
      <c r="C357" s="308" t="n">
        <f aca="false">IF(B357&lt;&gt;"",MONTH(B357),0)</f>
        <v>4</v>
      </c>
      <c r="D357" s="3" t="n">
        <v>563000</v>
      </c>
      <c r="E357" s="306"/>
    </row>
    <row r="358" customFormat="false" ht="11.25" hidden="false" customHeight="false" outlineLevel="0" collapsed="false">
      <c r="A358" s="199" t="n">
        <v>35901</v>
      </c>
      <c r="B358" s="192" t="n">
        <v>35901</v>
      </c>
      <c r="C358" s="308" t="n">
        <f aca="false">IF(B358&lt;&gt;"",MONTH(B358),0)</f>
        <v>4</v>
      </c>
      <c r="D358" s="3" t="n">
        <v>576000</v>
      </c>
      <c r="E358" s="306"/>
    </row>
    <row r="359" customFormat="false" ht="11.25" hidden="false" customHeight="false" outlineLevel="0" collapsed="false">
      <c r="A359" s="199" t="n">
        <v>35902</v>
      </c>
      <c r="B359" s="192" t="n">
        <v>35902</v>
      </c>
      <c r="C359" s="308" t="n">
        <f aca="false">IF(B359&lt;&gt;"",MONTH(B359),0)</f>
        <v>4</v>
      </c>
      <c r="D359" s="3" t="n">
        <v>625000</v>
      </c>
      <c r="E359" s="306"/>
    </row>
    <row r="360" customFormat="false" ht="11.25" hidden="false" customHeight="false" outlineLevel="0" collapsed="false">
      <c r="A360" s="199" t="n">
        <v>35903</v>
      </c>
      <c r="B360" s="192" t="n">
        <v>35903</v>
      </c>
      <c r="C360" s="308" t="n">
        <f aca="false">IF(B360&lt;&gt;"",MONTH(B360),0)</f>
        <v>4</v>
      </c>
      <c r="D360" s="3" t="n">
        <v>673000</v>
      </c>
      <c r="E360" s="306"/>
    </row>
    <row r="361" customFormat="false" ht="11.25" hidden="false" customHeight="false" outlineLevel="0" collapsed="false">
      <c r="A361" s="199" t="n">
        <v>35904</v>
      </c>
      <c r="B361" s="192" t="n">
        <v>35904</v>
      </c>
      <c r="C361" s="308" t="n">
        <f aca="false">IF(B361&lt;&gt;"",MONTH(B361),0)</f>
        <v>4</v>
      </c>
      <c r="D361" s="3" t="n">
        <v>665000</v>
      </c>
      <c r="E361" s="306"/>
    </row>
    <row r="362" customFormat="false" ht="11.25" hidden="false" customHeight="false" outlineLevel="0" collapsed="false">
      <c r="A362" s="199" t="n">
        <v>35905</v>
      </c>
      <c r="B362" s="192" t="n">
        <v>35905</v>
      </c>
      <c r="C362" s="308" t="n">
        <f aca="false">IF(B362&lt;&gt;"",MONTH(B362),0)</f>
        <v>4</v>
      </c>
      <c r="D362" s="3" t="n">
        <v>685000</v>
      </c>
      <c r="E362" s="306"/>
    </row>
    <row r="363" customFormat="false" ht="11.25" hidden="false" customHeight="false" outlineLevel="0" collapsed="false">
      <c r="A363" s="199" t="n">
        <v>35906</v>
      </c>
      <c r="B363" s="192" t="n">
        <v>35906</v>
      </c>
      <c r="C363" s="308" t="n">
        <f aca="false">IF(B363&lt;&gt;"",MONTH(B363),0)</f>
        <v>4</v>
      </c>
      <c r="D363" s="3" t="n">
        <v>691000</v>
      </c>
      <c r="E363" s="306"/>
    </row>
    <row r="364" customFormat="false" ht="11.25" hidden="false" customHeight="false" outlineLevel="0" collapsed="false">
      <c r="A364" s="199" t="n">
        <v>35907</v>
      </c>
      <c r="B364" s="192" t="n">
        <v>35907</v>
      </c>
      <c r="C364" s="308" t="n">
        <f aca="false">IF(B364&lt;&gt;"",MONTH(B364),0)</f>
        <v>4</v>
      </c>
      <c r="D364" s="3" t="n">
        <v>631000</v>
      </c>
      <c r="E364" s="306"/>
    </row>
    <row r="365" customFormat="false" ht="11.25" hidden="false" customHeight="false" outlineLevel="0" collapsed="false">
      <c r="A365" s="199" t="n">
        <v>35908</v>
      </c>
      <c r="B365" s="192" t="n">
        <v>35908</v>
      </c>
      <c r="C365" s="308" t="n">
        <f aca="false">IF(B365&lt;&gt;"",MONTH(B365),0)</f>
        <v>4</v>
      </c>
      <c r="D365" s="3" t="n">
        <v>631000</v>
      </c>
      <c r="E365" s="306"/>
    </row>
    <row r="366" customFormat="false" ht="11.25" hidden="false" customHeight="false" outlineLevel="0" collapsed="false">
      <c r="A366" s="199" t="n">
        <v>35909</v>
      </c>
      <c r="B366" s="192" t="n">
        <v>35909</v>
      </c>
      <c r="C366" s="308" t="n">
        <f aca="false">IF(B366&lt;&gt;"",MONTH(B366),0)</f>
        <v>4</v>
      </c>
      <c r="D366" s="3" t="n">
        <v>690000</v>
      </c>
      <c r="E366" s="306"/>
    </row>
    <row r="367" customFormat="false" ht="11.25" hidden="false" customHeight="false" outlineLevel="0" collapsed="false">
      <c r="A367" s="199" t="n">
        <v>35910</v>
      </c>
      <c r="B367" s="192" t="n">
        <v>35910</v>
      </c>
      <c r="C367" s="308" t="n">
        <f aca="false">IF(B367&lt;&gt;"",MONTH(B367),0)</f>
        <v>4</v>
      </c>
      <c r="D367" s="3" t="n">
        <v>722000</v>
      </c>
      <c r="E367" s="306"/>
    </row>
    <row r="368" customFormat="false" ht="11.25" hidden="false" customHeight="false" outlineLevel="0" collapsed="false">
      <c r="A368" s="199" t="n">
        <v>35911</v>
      </c>
      <c r="B368" s="192" t="n">
        <v>35911</v>
      </c>
      <c r="C368" s="308" t="n">
        <f aca="false">IF(B368&lt;&gt;"",MONTH(B368),0)</f>
        <v>4</v>
      </c>
      <c r="D368" s="3" t="n">
        <v>724000</v>
      </c>
      <c r="E368" s="306"/>
    </row>
    <row r="369" customFormat="false" ht="11.25" hidden="false" customHeight="false" outlineLevel="0" collapsed="false">
      <c r="A369" s="199" t="n">
        <v>35912</v>
      </c>
      <c r="B369" s="192" t="n">
        <v>35912</v>
      </c>
      <c r="C369" s="308" t="n">
        <f aca="false">IF(B369&lt;&gt;"",MONTH(B369),0)</f>
        <v>4</v>
      </c>
      <c r="D369" s="3" t="n">
        <v>709000</v>
      </c>
      <c r="E369" s="306"/>
    </row>
    <row r="370" customFormat="false" ht="11.25" hidden="false" customHeight="false" outlineLevel="0" collapsed="false">
      <c r="A370" s="199" t="n">
        <v>35913</v>
      </c>
      <c r="B370" s="192" t="n">
        <v>35913</v>
      </c>
      <c r="C370" s="308" t="n">
        <f aca="false">IF(B370&lt;&gt;"",MONTH(B370),0)</f>
        <v>4</v>
      </c>
      <c r="D370" s="3" t="n">
        <v>666000</v>
      </c>
      <c r="E370" s="306"/>
    </row>
    <row r="371" customFormat="false" ht="11.25" hidden="false" customHeight="false" outlineLevel="0" collapsed="false">
      <c r="A371" s="199" t="n">
        <v>35914</v>
      </c>
      <c r="B371" s="192" t="n">
        <v>35914</v>
      </c>
      <c r="C371" s="308" t="n">
        <f aca="false">IF(B371&lt;&gt;"",MONTH(B371),0)</f>
        <v>4</v>
      </c>
      <c r="D371" s="3" t="n">
        <v>622000</v>
      </c>
      <c r="E371" s="306"/>
    </row>
    <row r="372" customFormat="false" ht="11.25" hidden="false" customHeight="false" outlineLevel="0" collapsed="false">
      <c r="A372" s="199" t="n">
        <v>35915</v>
      </c>
      <c r="B372" s="192" t="n">
        <v>35915</v>
      </c>
      <c r="C372" s="308" t="n">
        <f aca="false">IF(B372&lt;&gt;"",MONTH(B372),0)</f>
        <v>4</v>
      </c>
      <c r="D372" s="3" t="n">
        <v>631000</v>
      </c>
      <c r="E372" s="306"/>
    </row>
    <row r="373" customFormat="false" ht="11.25" hidden="false" customHeight="false" outlineLevel="0" collapsed="false">
      <c r="A373" s="199" t="n">
        <v>35916</v>
      </c>
      <c r="B373" s="192" t="n">
        <v>35916</v>
      </c>
      <c r="C373" s="308" t="n">
        <f aca="false">IF(B373&lt;&gt;"",MONTH(B373),0)</f>
        <v>5</v>
      </c>
      <c r="D373" s="201" t="n">
        <v>722793</v>
      </c>
    </row>
    <row r="374" customFormat="false" ht="11.25" hidden="false" customHeight="false" outlineLevel="0" collapsed="false">
      <c r="A374" s="199" t="n">
        <v>35917</v>
      </c>
      <c r="B374" s="192" t="n">
        <v>35917</v>
      </c>
      <c r="C374" s="308" t="n">
        <f aca="false">IF(B374&lt;&gt;"",MONTH(B374),0)</f>
        <v>5</v>
      </c>
      <c r="D374" s="201" t="n">
        <v>594047</v>
      </c>
    </row>
    <row r="375" customFormat="false" ht="11.25" hidden="false" customHeight="false" outlineLevel="0" collapsed="false">
      <c r="A375" s="199" t="n">
        <v>35918</v>
      </c>
      <c r="B375" s="192" t="n">
        <v>35918</v>
      </c>
      <c r="C375" s="308" t="n">
        <f aca="false">IF(B375&lt;&gt;"",MONTH(B375),0)</f>
        <v>5</v>
      </c>
      <c r="D375" s="201" t="n">
        <v>620000</v>
      </c>
    </row>
    <row r="376" customFormat="false" ht="11.25" hidden="false" customHeight="false" outlineLevel="0" collapsed="false">
      <c r="A376" s="199" t="n">
        <v>35919</v>
      </c>
      <c r="B376" s="192" t="n">
        <v>35919</v>
      </c>
      <c r="C376" s="308" t="n">
        <f aca="false">IF(B376&lt;&gt;"",MONTH(B376),0)</f>
        <v>5</v>
      </c>
      <c r="D376" s="201" t="n">
        <v>742130</v>
      </c>
    </row>
    <row r="377" customFormat="false" ht="11.25" hidden="false" customHeight="false" outlineLevel="0" collapsed="false">
      <c r="A377" s="199" t="n">
        <v>35920</v>
      </c>
      <c r="B377" s="192" t="n">
        <v>35920</v>
      </c>
      <c r="C377" s="308" t="n">
        <f aca="false">IF(B377&lt;&gt;"",MONTH(B377),0)</f>
        <v>5</v>
      </c>
      <c r="D377" s="201" t="n">
        <v>758047</v>
      </c>
    </row>
    <row r="378" customFormat="false" ht="11.25" hidden="false" customHeight="false" outlineLevel="0" collapsed="false">
      <c r="A378" s="199" t="n">
        <v>35921</v>
      </c>
      <c r="B378" s="192" t="n">
        <v>35921</v>
      </c>
      <c r="C378" s="308" t="n">
        <f aca="false">IF(B378&lt;&gt;"",MONTH(B378),0)</f>
        <v>5</v>
      </c>
      <c r="D378" s="201" t="n">
        <v>747563</v>
      </c>
    </row>
    <row r="379" customFormat="false" ht="11.25" hidden="false" customHeight="false" outlineLevel="0" collapsed="false">
      <c r="A379" s="199" t="n">
        <v>35922</v>
      </c>
      <c r="B379" s="192" t="n">
        <v>35922</v>
      </c>
      <c r="C379" s="308" t="n">
        <f aca="false">IF(B379&lt;&gt;"",MONTH(B379),0)</f>
        <v>5</v>
      </c>
      <c r="D379" s="201" t="n">
        <v>693748</v>
      </c>
    </row>
    <row r="380" customFormat="false" ht="11.25" hidden="false" customHeight="false" outlineLevel="0" collapsed="false">
      <c r="A380" s="199" t="n">
        <v>35923</v>
      </c>
      <c r="B380" s="192" t="n">
        <v>35923</v>
      </c>
      <c r="C380" s="308" t="n">
        <f aca="false">IF(B380&lt;&gt;"",MONTH(B380),0)</f>
        <v>5</v>
      </c>
      <c r="D380" s="201" t="n">
        <v>658830</v>
      </c>
    </row>
    <row r="381" customFormat="false" ht="11.25" hidden="false" customHeight="false" outlineLevel="0" collapsed="false">
      <c r="A381" s="199" t="n">
        <v>35924</v>
      </c>
      <c r="B381" s="192" t="n">
        <v>35924</v>
      </c>
      <c r="C381" s="308" t="n">
        <f aca="false">IF(B381&lt;&gt;"",MONTH(B381),0)</f>
        <v>5</v>
      </c>
      <c r="D381" s="201" t="n">
        <v>629994</v>
      </c>
    </row>
    <row r="382" customFormat="false" ht="11.25" hidden="false" customHeight="false" outlineLevel="0" collapsed="false">
      <c r="A382" s="199" t="n">
        <v>35925</v>
      </c>
      <c r="B382" s="192" t="n">
        <v>35925</v>
      </c>
      <c r="C382" s="308" t="n">
        <f aca="false">IF(B382&lt;&gt;"",MONTH(B382),0)</f>
        <v>5</v>
      </c>
      <c r="D382" s="201" t="n">
        <v>613479</v>
      </c>
    </row>
    <row r="383" customFormat="false" ht="11.25" hidden="false" customHeight="false" outlineLevel="0" collapsed="false">
      <c r="A383" s="199" t="n">
        <v>35926</v>
      </c>
      <c r="B383" s="192" t="n">
        <v>35926</v>
      </c>
      <c r="C383" s="308" t="n">
        <f aca="false">IF(B383&lt;&gt;"",MONTH(B383),0)</f>
        <v>5</v>
      </c>
      <c r="D383" s="201" t="n">
        <v>610245</v>
      </c>
    </row>
    <row r="384" customFormat="false" ht="11.25" hidden="false" customHeight="false" outlineLevel="0" collapsed="false">
      <c r="A384" s="199" t="n">
        <v>35927</v>
      </c>
      <c r="B384" s="192" t="n">
        <v>35927</v>
      </c>
      <c r="C384" s="308" t="n">
        <f aca="false">IF(B384&lt;&gt;"",MONTH(B384),0)</f>
        <v>5</v>
      </c>
      <c r="D384" s="201" t="n">
        <v>693625</v>
      </c>
    </row>
    <row r="385" customFormat="false" ht="11.25" hidden="false" customHeight="false" outlineLevel="0" collapsed="false">
      <c r="A385" s="199" t="n">
        <v>35928</v>
      </c>
      <c r="B385" s="192" t="n">
        <v>35928</v>
      </c>
      <c r="C385" s="308" t="n">
        <f aca="false">IF(B385&lt;&gt;"",MONTH(B385),0)</f>
        <v>5</v>
      </c>
      <c r="D385" s="201" t="n">
        <v>616363</v>
      </c>
    </row>
    <row r="386" customFormat="false" ht="11.25" hidden="false" customHeight="false" outlineLevel="0" collapsed="false">
      <c r="A386" s="199" t="n">
        <v>35929</v>
      </c>
      <c r="B386" s="192" t="n">
        <v>35929</v>
      </c>
      <c r="C386" s="308" t="n">
        <f aca="false">IF(B386&lt;&gt;"",MONTH(B386),0)</f>
        <v>5</v>
      </c>
      <c r="D386" s="201" t="n">
        <v>653357</v>
      </c>
    </row>
    <row r="387" customFormat="false" ht="11.25" hidden="false" customHeight="false" outlineLevel="0" collapsed="false">
      <c r="A387" s="199" t="n">
        <v>35930</v>
      </c>
      <c r="B387" s="192" t="n">
        <v>35930</v>
      </c>
      <c r="C387" s="308" t="n">
        <f aca="false">IF(B387&lt;&gt;"",MONTH(B387),0)</f>
        <v>5</v>
      </c>
      <c r="D387" s="201" t="n">
        <v>740084</v>
      </c>
    </row>
    <row r="388" customFormat="false" ht="11.25" hidden="false" customHeight="false" outlineLevel="0" collapsed="false">
      <c r="A388" s="199" t="n">
        <v>35931</v>
      </c>
      <c r="B388" s="192" t="n">
        <v>35931</v>
      </c>
      <c r="C388" s="308" t="n">
        <f aca="false">IF(B388&lt;&gt;"",MONTH(B388),0)</f>
        <v>5</v>
      </c>
      <c r="D388" s="201" t="n">
        <v>704055</v>
      </c>
    </row>
    <row r="389" customFormat="false" ht="11.25" hidden="false" customHeight="false" outlineLevel="0" collapsed="false">
      <c r="A389" s="199" t="n">
        <v>35932</v>
      </c>
      <c r="B389" s="192" t="n">
        <v>35932</v>
      </c>
      <c r="C389" s="308" t="n">
        <f aca="false">IF(B389&lt;&gt;"",MONTH(B389),0)</f>
        <v>5</v>
      </c>
      <c r="D389" s="201" t="n">
        <v>695087</v>
      </c>
    </row>
    <row r="390" customFormat="false" ht="11.25" hidden="false" customHeight="false" outlineLevel="0" collapsed="false">
      <c r="A390" s="199" t="n">
        <v>35933</v>
      </c>
      <c r="B390" s="192" t="n">
        <v>35933</v>
      </c>
      <c r="C390" s="308" t="n">
        <f aca="false">IF(B390&lt;&gt;"",MONTH(B390),0)</f>
        <v>5</v>
      </c>
      <c r="D390" s="201" t="n">
        <v>630610</v>
      </c>
    </row>
    <row r="391" customFormat="false" ht="11.25" hidden="false" customHeight="false" outlineLevel="0" collapsed="false">
      <c r="A391" s="199" t="n">
        <v>35934</v>
      </c>
      <c r="B391" s="192" t="n">
        <v>35934</v>
      </c>
      <c r="C391" s="308" t="n">
        <f aca="false">IF(B391&lt;&gt;"",MONTH(B391),0)</f>
        <v>5</v>
      </c>
      <c r="D391" s="201" t="n">
        <v>692318</v>
      </c>
    </row>
    <row r="392" customFormat="false" ht="11.25" hidden="false" customHeight="false" outlineLevel="0" collapsed="false">
      <c r="A392" s="199" t="n">
        <v>35935</v>
      </c>
      <c r="B392" s="192" t="n">
        <v>35935</v>
      </c>
      <c r="C392" s="308" t="n">
        <f aca="false">IF(B392&lt;&gt;"",MONTH(B392),0)</f>
        <v>5</v>
      </c>
      <c r="D392" s="201" t="n">
        <v>662135</v>
      </c>
    </row>
    <row r="393" customFormat="false" ht="11.25" hidden="false" customHeight="false" outlineLevel="0" collapsed="false">
      <c r="A393" s="199" t="n">
        <v>35936</v>
      </c>
      <c r="B393" s="192" t="n">
        <v>35936</v>
      </c>
      <c r="C393" s="308" t="n">
        <f aca="false">IF(B393&lt;&gt;"",MONTH(B393),0)</f>
        <v>5</v>
      </c>
      <c r="D393" s="201" t="n">
        <v>800157</v>
      </c>
    </row>
    <row r="394" customFormat="false" ht="11.25" hidden="false" customHeight="false" outlineLevel="0" collapsed="false">
      <c r="A394" s="199" t="n">
        <v>35937</v>
      </c>
      <c r="B394" s="192" t="n">
        <v>35937</v>
      </c>
      <c r="C394" s="308" t="n">
        <f aca="false">IF(B394&lt;&gt;"",MONTH(B394),0)</f>
        <v>5</v>
      </c>
      <c r="D394" s="201" t="n">
        <v>750408</v>
      </c>
    </row>
    <row r="395" customFormat="false" ht="11.25" hidden="false" customHeight="false" outlineLevel="0" collapsed="false">
      <c r="A395" s="199" t="n">
        <v>35938</v>
      </c>
      <c r="B395" s="192" t="n">
        <v>35938</v>
      </c>
      <c r="C395" s="308" t="n">
        <f aca="false">IF(B395&lt;&gt;"",MONTH(B395),0)</f>
        <v>5</v>
      </c>
      <c r="D395" s="201" t="n">
        <v>653780</v>
      </c>
    </row>
    <row r="396" customFormat="false" ht="11.25" hidden="false" customHeight="false" outlineLevel="0" collapsed="false">
      <c r="A396" s="199" t="n">
        <v>35939</v>
      </c>
      <c r="B396" s="192" t="n">
        <v>35939</v>
      </c>
      <c r="C396" s="308" t="n">
        <f aca="false">IF(B396&lt;&gt;"",MONTH(B396),0)</f>
        <v>5</v>
      </c>
      <c r="D396" s="201" t="n">
        <v>517869</v>
      </c>
    </row>
    <row r="397" customFormat="false" ht="11.25" hidden="false" customHeight="false" outlineLevel="0" collapsed="false">
      <c r="A397" s="199" t="n">
        <v>35940</v>
      </c>
      <c r="B397" s="192" t="n">
        <v>35940</v>
      </c>
      <c r="C397" s="308" t="n">
        <f aca="false">IF(B397&lt;&gt;"",MONTH(B397),0)</f>
        <v>5</v>
      </c>
      <c r="D397" s="201" t="n">
        <v>518922</v>
      </c>
    </row>
    <row r="398" customFormat="false" ht="11.25" hidden="false" customHeight="false" outlineLevel="0" collapsed="false">
      <c r="A398" s="199" t="n">
        <v>35941</v>
      </c>
      <c r="B398" s="192" t="n">
        <v>35941</v>
      </c>
      <c r="C398" s="308" t="n">
        <f aca="false">IF(B398&lt;&gt;"",MONTH(B398),0)</f>
        <v>5</v>
      </c>
      <c r="D398" s="201" t="n">
        <v>682476</v>
      </c>
    </row>
    <row r="399" customFormat="false" ht="11.25" hidden="false" customHeight="false" outlineLevel="0" collapsed="false">
      <c r="A399" s="199" t="n">
        <v>35942</v>
      </c>
      <c r="B399" s="192" t="n">
        <v>35942</v>
      </c>
      <c r="C399" s="308" t="n">
        <f aca="false">IF(B399&lt;&gt;"",MONTH(B399),0)</f>
        <v>5</v>
      </c>
      <c r="D399" s="201" t="n">
        <v>748958</v>
      </c>
    </row>
    <row r="400" customFormat="false" ht="11.25" hidden="false" customHeight="false" outlineLevel="0" collapsed="false">
      <c r="A400" s="199" t="n">
        <v>35943</v>
      </c>
      <c r="B400" s="192" t="n">
        <v>35943</v>
      </c>
      <c r="C400" s="308" t="n">
        <f aca="false">IF(B400&lt;&gt;"",MONTH(B400),0)</f>
        <v>5</v>
      </c>
      <c r="D400" s="201" t="n">
        <v>719278</v>
      </c>
    </row>
    <row r="401" customFormat="false" ht="11.25" hidden="false" customHeight="false" outlineLevel="0" collapsed="false">
      <c r="A401" s="199" t="n">
        <v>35944</v>
      </c>
      <c r="B401" s="192" t="n">
        <v>35944</v>
      </c>
      <c r="C401" s="308" t="n">
        <f aca="false">IF(B401&lt;&gt;"",MONTH(B401),0)</f>
        <v>5</v>
      </c>
      <c r="D401" s="201" t="n">
        <v>726885</v>
      </c>
    </row>
    <row r="402" customFormat="false" ht="11.25" hidden="false" customHeight="false" outlineLevel="0" collapsed="false">
      <c r="A402" s="199" t="n">
        <v>35945</v>
      </c>
      <c r="B402" s="192" t="n">
        <v>35945</v>
      </c>
      <c r="C402" s="308" t="n">
        <f aca="false">IF(B402&lt;&gt;"",MONTH(B402),0)</f>
        <v>5</v>
      </c>
      <c r="D402" s="201" t="n">
        <v>582065</v>
      </c>
    </row>
    <row r="403" customFormat="false" ht="11.25" hidden="false" customHeight="false" outlineLevel="0" collapsed="false">
      <c r="A403" s="199" t="n">
        <v>35946</v>
      </c>
      <c r="B403" s="192" t="n">
        <v>35946</v>
      </c>
      <c r="C403" s="308" t="n">
        <f aca="false">IF(B403&lt;&gt;"",MONTH(B403),0)</f>
        <v>5</v>
      </c>
      <c r="D403" s="201" t="s">
        <v>80</v>
      </c>
    </row>
    <row r="404" customFormat="false" ht="11.25" hidden="false" customHeight="false" outlineLevel="0" collapsed="false">
      <c r="A404" s="199" t="n">
        <v>35947</v>
      </c>
      <c r="B404" s="192" t="n">
        <v>35947</v>
      </c>
      <c r="C404" s="308" t="n">
        <f aca="false">IF(B404&lt;&gt;"",MONTH(B404),0)</f>
        <v>6</v>
      </c>
      <c r="D404" s="201" t="n">
        <v>750104</v>
      </c>
    </row>
    <row r="405" customFormat="false" ht="11.25" hidden="false" customHeight="false" outlineLevel="0" collapsed="false">
      <c r="A405" s="199" t="n">
        <v>35948</v>
      </c>
      <c r="B405" s="192" t="n">
        <v>35948</v>
      </c>
      <c r="C405" s="308" t="n">
        <f aca="false">IF(B405&lt;&gt;"",MONTH(B405),0)</f>
        <v>6</v>
      </c>
      <c r="D405" s="201" t="n">
        <v>742172</v>
      </c>
    </row>
    <row r="406" customFormat="false" ht="11.25" hidden="false" customHeight="false" outlineLevel="0" collapsed="false">
      <c r="A406" s="199" t="n">
        <v>35949</v>
      </c>
      <c r="B406" s="192" t="n">
        <v>35949</v>
      </c>
      <c r="C406" s="308" t="n">
        <f aca="false">IF(B406&lt;&gt;"",MONTH(B406),0)</f>
        <v>6</v>
      </c>
      <c r="D406" s="201" t="n">
        <v>746377</v>
      </c>
    </row>
    <row r="407" customFormat="false" ht="11.25" hidden="false" customHeight="false" outlineLevel="0" collapsed="false">
      <c r="A407" s="199" t="n">
        <v>35950</v>
      </c>
      <c r="B407" s="192" t="n">
        <v>35950</v>
      </c>
      <c r="C407" s="308" t="n">
        <f aca="false">IF(B407&lt;&gt;"",MONTH(B407),0)</f>
        <v>6</v>
      </c>
      <c r="D407" s="201" t="n">
        <v>726913</v>
      </c>
    </row>
    <row r="408" customFormat="false" ht="11.25" hidden="false" customHeight="false" outlineLevel="0" collapsed="false">
      <c r="A408" s="199" t="n">
        <v>35951</v>
      </c>
      <c r="B408" s="192" t="n">
        <v>35951</v>
      </c>
      <c r="C408" s="308" t="n">
        <f aca="false">IF(B408&lt;&gt;"",MONTH(B408),0)</f>
        <v>6</v>
      </c>
      <c r="D408" s="201" t="n">
        <v>750000</v>
      </c>
    </row>
    <row r="409" customFormat="false" ht="11.25" hidden="false" customHeight="false" outlineLevel="0" collapsed="false">
      <c r="A409" s="199" t="n">
        <v>35952</v>
      </c>
      <c r="B409" s="192" t="n">
        <v>35952</v>
      </c>
      <c r="C409" s="308" t="n">
        <f aca="false">IF(B409&lt;&gt;"",MONTH(B409),0)</f>
        <v>6</v>
      </c>
      <c r="D409" s="201" t="n">
        <v>742045</v>
      </c>
    </row>
    <row r="410" customFormat="false" ht="11.25" hidden="false" customHeight="false" outlineLevel="0" collapsed="false">
      <c r="A410" s="199" t="n">
        <v>35953</v>
      </c>
      <c r="B410" s="192" t="n">
        <v>35953</v>
      </c>
      <c r="C410" s="308" t="n">
        <f aca="false">IF(B410&lt;&gt;"",MONTH(B410),0)</f>
        <v>6</v>
      </c>
      <c r="D410" s="201" t="n">
        <v>670000</v>
      </c>
    </row>
    <row r="411" customFormat="false" ht="11.25" hidden="false" customHeight="false" outlineLevel="0" collapsed="false">
      <c r="A411" s="199" t="n">
        <v>35954</v>
      </c>
      <c r="B411" s="192" t="n">
        <v>35954</v>
      </c>
      <c r="C411" s="308" t="n">
        <f aca="false">IF(B411&lt;&gt;"",MONTH(B411),0)</f>
        <v>6</v>
      </c>
      <c r="D411" s="201" t="n">
        <v>747054</v>
      </c>
    </row>
    <row r="412" customFormat="false" ht="11.25" hidden="false" customHeight="false" outlineLevel="0" collapsed="false">
      <c r="A412" s="199" t="n">
        <v>35955</v>
      </c>
      <c r="B412" s="192" t="n">
        <v>35955</v>
      </c>
      <c r="C412" s="308" t="n">
        <f aca="false">IF(B412&lt;&gt;"",MONTH(B412),0)</f>
        <v>6</v>
      </c>
      <c r="D412" s="201" t="n">
        <v>742754</v>
      </c>
    </row>
    <row r="413" customFormat="false" ht="11.25" hidden="false" customHeight="false" outlineLevel="0" collapsed="false">
      <c r="A413" s="199" t="n">
        <v>35956</v>
      </c>
      <c r="B413" s="192" t="n">
        <v>35956</v>
      </c>
      <c r="C413" s="308" t="n">
        <f aca="false">IF(B413&lt;&gt;"",MONTH(B413),0)</f>
        <v>6</v>
      </c>
      <c r="D413" s="201" t="n">
        <v>634549</v>
      </c>
    </row>
    <row r="414" customFormat="false" ht="11.25" hidden="false" customHeight="false" outlineLevel="0" collapsed="false">
      <c r="A414" s="199" t="n">
        <v>35957</v>
      </c>
      <c r="B414" s="192" t="n">
        <v>35957</v>
      </c>
      <c r="C414" s="308" t="n">
        <f aca="false">IF(B414&lt;&gt;"",MONTH(B414),0)</f>
        <v>6</v>
      </c>
      <c r="D414" s="201" t="n">
        <v>719576</v>
      </c>
    </row>
    <row r="415" customFormat="false" ht="11.25" hidden="false" customHeight="false" outlineLevel="0" collapsed="false">
      <c r="A415" s="199" t="n">
        <v>35958</v>
      </c>
      <c r="B415" s="192" t="n">
        <v>35958</v>
      </c>
      <c r="C415" s="308" t="n">
        <f aca="false">IF(B415&lt;&gt;"",MONTH(B415),0)</f>
        <v>6</v>
      </c>
      <c r="D415" s="201" t="n">
        <v>718645</v>
      </c>
    </row>
    <row r="416" customFormat="false" ht="11.25" hidden="false" customHeight="false" outlineLevel="0" collapsed="false">
      <c r="A416" s="199" t="n">
        <v>35959</v>
      </c>
      <c r="B416" s="192" t="n">
        <v>35959</v>
      </c>
      <c r="C416" s="308" t="n">
        <f aca="false">IF(B416&lt;&gt;"",MONTH(B416),0)</f>
        <v>6</v>
      </c>
      <c r="D416" s="201" t="n">
        <v>683923</v>
      </c>
    </row>
    <row r="417" customFormat="false" ht="11.25" hidden="false" customHeight="false" outlineLevel="0" collapsed="false">
      <c r="A417" s="199" t="n">
        <v>35960</v>
      </c>
      <c r="B417" s="192" t="n">
        <v>35960</v>
      </c>
      <c r="C417" s="308" t="n">
        <f aca="false">IF(B417&lt;&gt;"",MONTH(B417),0)</f>
        <v>6</v>
      </c>
      <c r="D417" s="201" t="n">
        <v>572131</v>
      </c>
    </row>
    <row r="418" customFormat="false" ht="11.25" hidden="false" customHeight="false" outlineLevel="0" collapsed="false">
      <c r="A418" s="199" t="n">
        <v>35961</v>
      </c>
      <c r="B418" s="192" t="n">
        <v>35961</v>
      </c>
      <c r="C418" s="308" t="n">
        <f aca="false">IF(B418&lt;&gt;"",MONTH(B418),0)</f>
        <v>6</v>
      </c>
      <c r="D418" s="201" t="n">
        <v>583755</v>
      </c>
    </row>
    <row r="419" customFormat="false" ht="11.25" hidden="false" customHeight="false" outlineLevel="0" collapsed="false">
      <c r="A419" s="199" t="n">
        <v>35962</v>
      </c>
      <c r="B419" s="192" t="n">
        <v>35962</v>
      </c>
      <c r="C419" s="308" t="n">
        <f aca="false">IF(B419&lt;&gt;"",MONTH(B419),0)</f>
        <v>6</v>
      </c>
      <c r="D419" s="201" t="n">
        <v>588593</v>
      </c>
    </row>
    <row r="420" customFormat="false" ht="11.25" hidden="false" customHeight="false" outlineLevel="0" collapsed="false">
      <c r="A420" s="199" t="n">
        <v>35963</v>
      </c>
      <c r="B420" s="192" t="n">
        <v>35963</v>
      </c>
      <c r="C420" s="308" t="n">
        <f aca="false">IF(B420&lt;&gt;"",MONTH(B420),0)</f>
        <v>6</v>
      </c>
      <c r="D420" s="201" t="n">
        <v>691798</v>
      </c>
    </row>
    <row r="421" customFormat="false" ht="11.25" hidden="false" customHeight="false" outlineLevel="0" collapsed="false">
      <c r="A421" s="199" t="n">
        <v>35964</v>
      </c>
      <c r="B421" s="192" t="n">
        <v>35964</v>
      </c>
      <c r="C421" s="308" t="n">
        <f aca="false">IF(B421&lt;&gt;"",MONTH(B421),0)</f>
        <v>6</v>
      </c>
      <c r="D421" s="201" t="n">
        <v>699895</v>
      </c>
    </row>
    <row r="422" customFormat="false" ht="11.25" hidden="false" customHeight="false" outlineLevel="0" collapsed="false">
      <c r="A422" s="199" t="n">
        <v>35965</v>
      </c>
      <c r="B422" s="192" t="n">
        <v>35965</v>
      </c>
      <c r="C422" s="308" t="n">
        <f aca="false">IF(B422&lt;&gt;"",MONTH(B422),0)</f>
        <v>6</v>
      </c>
      <c r="D422" s="201" t="n">
        <v>688181</v>
      </c>
    </row>
    <row r="423" customFormat="false" ht="11.25" hidden="false" customHeight="false" outlineLevel="0" collapsed="false">
      <c r="A423" s="199" t="n">
        <v>35966</v>
      </c>
      <c r="B423" s="192" t="n">
        <v>35966</v>
      </c>
      <c r="C423" s="308" t="n">
        <f aca="false">IF(B423&lt;&gt;"",MONTH(B423),0)</f>
        <v>6</v>
      </c>
      <c r="D423" s="201" t="n">
        <v>651000</v>
      </c>
    </row>
    <row r="424" customFormat="false" ht="11.25" hidden="false" customHeight="false" outlineLevel="0" collapsed="false">
      <c r="A424" s="199" t="n">
        <v>35967</v>
      </c>
      <c r="B424" s="192" t="n">
        <v>35967</v>
      </c>
      <c r="C424" s="308" t="n">
        <f aca="false">IF(B424&lt;&gt;"",MONTH(B424),0)</f>
        <v>6</v>
      </c>
      <c r="D424" s="201" t="n">
        <v>658000</v>
      </c>
    </row>
    <row r="425" customFormat="false" ht="11.25" hidden="false" customHeight="false" outlineLevel="0" collapsed="false">
      <c r="A425" s="199" t="n">
        <v>35968</v>
      </c>
      <c r="B425" s="192" t="n">
        <v>35968</v>
      </c>
      <c r="C425" s="308" t="n">
        <f aca="false">IF(B425&lt;&gt;"",MONTH(B425),0)</f>
        <v>6</v>
      </c>
      <c r="D425" s="201" t="n">
        <v>653184</v>
      </c>
    </row>
    <row r="426" customFormat="false" ht="11.25" hidden="false" customHeight="false" outlineLevel="0" collapsed="false">
      <c r="A426" s="199" t="n">
        <v>35969</v>
      </c>
      <c r="B426" s="192" t="n">
        <v>35969</v>
      </c>
      <c r="C426" s="308" t="n">
        <f aca="false">IF(B426&lt;&gt;"",MONTH(B426),0)</f>
        <v>6</v>
      </c>
      <c r="D426" s="201" t="n">
        <v>712039</v>
      </c>
    </row>
    <row r="427" customFormat="false" ht="11.25" hidden="false" customHeight="false" outlineLevel="0" collapsed="false">
      <c r="A427" s="199" t="n">
        <v>35970</v>
      </c>
      <c r="B427" s="192" t="n">
        <v>35970</v>
      </c>
      <c r="C427" s="308" t="n">
        <f aca="false">IF(B427&lt;&gt;"",MONTH(B427),0)</f>
        <v>6</v>
      </c>
      <c r="D427" s="201" t="n">
        <v>667174</v>
      </c>
    </row>
    <row r="428" customFormat="false" ht="11.25" hidden="false" customHeight="false" outlineLevel="0" collapsed="false">
      <c r="A428" s="199" t="n">
        <v>35971</v>
      </c>
      <c r="B428" s="192" t="n">
        <v>35971</v>
      </c>
      <c r="C428" s="308" t="n">
        <f aca="false">IF(B428&lt;&gt;"",MONTH(B428),0)</f>
        <v>6</v>
      </c>
      <c r="D428" s="201" t="n">
        <v>663538</v>
      </c>
    </row>
    <row r="429" customFormat="false" ht="11.25" hidden="false" customHeight="false" outlineLevel="0" collapsed="false">
      <c r="A429" s="199" t="n">
        <v>35972</v>
      </c>
      <c r="B429" s="192" t="n">
        <v>35972</v>
      </c>
      <c r="C429" s="308" t="n">
        <f aca="false">IF(B429&lt;&gt;"",MONTH(B429),0)</f>
        <v>6</v>
      </c>
      <c r="D429" s="201" t="n">
        <v>611194</v>
      </c>
    </row>
    <row r="430" customFormat="false" ht="11.25" hidden="false" customHeight="false" outlineLevel="0" collapsed="false">
      <c r="A430" s="199" t="n">
        <v>35973</v>
      </c>
      <c r="B430" s="192" t="n">
        <v>35973</v>
      </c>
      <c r="C430" s="308" t="n">
        <f aca="false">IF(B430&lt;&gt;"",MONTH(B430),0)</f>
        <v>6</v>
      </c>
      <c r="D430" s="201" t="n">
        <v>594000</v>
      </c>
    </row>
    <row r="431" customFormat="false" ht="11.25" hidden="false" customHeight="false" outlineLevel="0" collapsed="false">
      <c r="A431" s="199" t="n">
        <v>35974</v>
      </c>
      <c r="B431" s="192" t="n">
        <v>35974</v>
      </c>
      <c r="C431" s="308" t="n">
        <f aca="false">IF(B431&lt;&gt;"",MONTH(B431),0)</f>
        <v>6</v>
      </c>
      <c r="D431" s="201" t="n">
        <v>606000</v>
      </c>
    </row>
    <row r="432" customFormat="false" ht="11.25" hidden="false" customHeight="false" outlineLevel="0" collapsed="false">
      <c r="A432" s="199" t="n">
        <v>35975</v>
      </c>
      <c r="B432" s="192" t="n">
        <v>35975</v>
      </c>
      <c r="C432" s="308" t="n">
        <f aca="false">IF(B432&lt;&gt;"",MONTH(B432),0)</f>
        <v>6</v>
      </c>
      <c r="D432" s="201" t="n">
        <v>619982</v>
      </c>
    </row>
    <row r="433" customFormat="false" ht="11.25" hidden="false" customHeight="false" outlineLevel="0" collapsed="false">
      <c r="A433" s="199" t="n">
        <v>35976</v>
      </c>
      <c r="B433" s="192" t="n">
        <v>35976</v>
      </c>
      <c r="C433" s="308" t="n">
        <f aca="false">IF(B433&lt;&gt;"",MONTH(B433),0)</f>
        <v>6</v>
      </c>
      <c r="D433" s="201" t="n">
        <v>655193</v>
      </c>
    </row>
    <row r="434" customFormat="false" ht="11.25" hidden="false" customHeight="false" outlineLevel="0" collapsed="false">
      <c r="A434" s="199" t="n">
        <v>35977</v>
      </c>
      <c r="B434" s="192" t="n">
        <v>35977</v>
      </c>
      <c r="C434" s="308" t="n">
        <f aca="false">IF(B434&lt;&gt;"",MONTH(B434),0)</f>
        <v>7</v>
      </c>
      <c r="D434" s="201" t="n">
        <v>530269</v>
      </c>
    </row>
    <row r="435" customFormat="false" ht="11.25" hidden="false" customHeight="false" outlineLevel="0" collapsed="false">
      <c r="A435" s="199" t="n">
        <v>35978</v>
      </c>
      <c r="B435" s="192" t="n">
        <v>35978</v>
      </c>
      <c r="C435" s="308" t="n">
        <f aca="false">IF(B435&lt;&gt;"",MONTH(B435),0)</f>
        <v>7</v>
      </c>
      <c r="D435" s="201" t="n">
        <v>573218</v>
      </c>
    </row>
    <row r="436" customFormat="false" ht="11.25" hidden="false" customHeight="false" outlineLevel="0" collapsed="false">
      <c r="A436" s="199" t="n">
        <v>35979</v>
      </c>
      <c r="B436" s="192" t="n">
        <v>35979</v>
      </c>
      <c r="C436" s="308" t="n">
        <f aca="false">IF(B436&lt;&gt;"",MONTH(B436),0)</f>
        <v>7</v>
      </c>
      <c r="D436" s="201" t="n">
        <v>605577</v>
      </c>
    </row>
    <row r="437" customFormat="false" ht="11.25" hidden="false" customHeight="false" outlineLevel="0" collapsed="false">
      <c r="A437" s="199" t="n">
        <v>35980</v>
      </c>
      <c r="B437" s="192" t="n">
        <v>35980</v>
      </c>
      <c r="C437" s="308" t="n">
        <f aca="false">IF(B437&lt;&gt;"",MONTH(B437),0)</f>
        <v>7</v>
      </c>
      <c r="D437" s="201" t="n">
        <v>545000</v>
      </c>
    </row>
    <row r="438" customFormat="false" ht="11.25" hidden="false" customHeight="false" outlineLevel="0" collapsed="false">
      <c r="A438" s="199" t="n">
        <v>35981</v>
      </c>
      <c r="B438" s="192" t="n">
        <v>35981</v>
      </c>
      <c r="C438" s="308" t="n">
        <f aca="false">IF(B438&lt;&gt;"",MONTH(B438),0)</f>
        <v>7</v>
      </c>
      <c r="D438" s="201" t="n">
        <v>532565</v>
      </c>
    </row>
    <row r="439" customFormat="false" ht="11.25" hidden="false" customHeight="false" outlineLevel="0" collapsed="false">
      <c r="A439" s="199" t="n">
        <v>35982</v>
      </c>
      <c r="B439" s="192" t="n">
        <v>35982</v>
      </c>
      <c r="C439" s="308" t="n">
        <f aca="false">IF(B439&lt;&gt;"",MONTH(B439),0)</f>
        <v>7</v>
      </c>
      <c r="D439" s="201" t="n">
        <v>574804</v>
      </c>
    </row>
    <row r="440" customFormat="false" ht="11.25" hidden="false" customHeight="false" outlineLevel="0" collapsed="false">
      <c r="A440" s="199" t="n">
        <v>35983</v>
      </c>
      <c r="B440" s="192" t="n">
        <v>35983</v>
      </c>
      <c r="C440" s="308" t="n">
        <f aca="false">IF(B440&lt;&gt;"",MONTH(B440),0)</f>
        <v>7</v>
      </c>
      <c r="D440" s="201" t="n">
        <v>607569</v>
      </c>
    </row>
    <row r="441" customFormat="false" ht="11.25" hidden="false" customHeight="false" outlineLevel="0" collapsed="false">
      <c r="A441" s="199" t="n">
        <v>35984</v>
      </c>
      <c r="B441" s="192" t="n">
        <v>35984</v>
      </c>
      <c r="C441" s="308" t="n">
        <f aca="false">IF(B441&lt;&gt;"",MONTH(B441),0)</f>
        <v>7</v>
      </c>
      <c r="D441" s="201" t="n">
        <v>522757</v>
      </c>
    </row>
    <row r="442" customFormat="false" ht="11.25" hidden="false" customHeight="false" outlineLevel="0" collapsed="false">
      <c r="A442" s="199" t="n">
        <v>35985</v>
      </c>
      <c r="B442" s="192" t="n">
        <v>35985</v>
      </c>
      <c r="C442" s="308" t="n">
        <f aca="false">IF(B442&lt;&gt;"",MONTH(B442),0)</f>
        <v>7</v>
      </c>
      <c r="D442" s="201" t="n">
        <v>486255</v>
      </c>
    </row>
    <row r="443" customFormat="false" ht="11.25" hidden="false" customHeight="false" outlineLevel="0" collapsed="false">
      <c r="A443" s="199" t="n">
        <v>35986</v>
      </c>
      <c r="B443" s="192" t="n">
        <v>35986</v>
      </c>
      <c r="C443" s="308" t="n">
        <f aca="false">IF(B443&lt;&gt;"",MONTH(B443),0)</f>
        <v>7</v>
      </c>
      <c r="D443" s="201" t="n">
        <v>650000</v>
      </c>
    </row>
    <row r="444" customFormat="false" ht="11.25" hidden="false" customHeight="false" outlineLevel="0" collapsed="false">
      <c r="A444" s="199" t="n">
        <v>35987</v>
      </c>
      <c r="B444" s="192" t="n">
        <v>35987</v>
      </c>
      <c r="C444" s="308" t="n">
        <f aca="false">IF(B444&lt;&gt;"",MONTH(B444),0)</f>
        <v>7</v>
      </c>
      <c r="D444" s="201" t="n">
        <v>530032</v>
      </c>
    </row>
    <row r="445" customFormat="false" ht="11.25" hidden="false" customHeight="false" outlineLevel="0" collapsed="false">
      <c r="A445" s="199" t="n">
        <v>35988</v>
      </c>
      <c r="B445" s="192" t="n">
        <v>35988</v>
      </c>
      <c r="C445" s="308" t="n">
        <f aca="false">IF(B445&lt;&gt;"",MONTH(B445),0)</f>
        <v>7</v>
      </c>
      <c r="D445" s="201" t="n">
        <v>559739</v>
      </c>
    </row>
    <row r="446" customFormat="false" ht="11.25" hidden="false" customHeight="false" outlineLevel="0" collapsed="false">
      <c r="A446" s="199" t="n">
        <v>35989</v>
      </c>
      <c r="B446" s="192" t="n">
        <v>35989</v>
      </c>
      <c r="C446" s="308" t="n">
        <f aca="false">IF(B446&lt;&gt;"",MONTH(B446),0)</f>
        <v>7</v>
      </c>
      <c r="D446" s="201" t="n">
        <v>562382</v>
      </c>
    </row>
    <row r="447" customFormat="false" ht="11.25" hidden="false" customHeight="false" outlineLevel="0" collapsed="false">
      <c r="A447" s="199" t="n">
        <v>35990</v>
      </c>
      <c r="B447" s="192" t="n">
        <v>35990</v>
      </c>
      <c r="C447" s="308" t="n">
        <f aca="false">IF(B447&lt;&gt;"",MONTH(B447),0)</f>
        <v>7</v>
      </c>
      <c r="D447" s="201" t="n">
        <v>686501</v>
      </c>
    </row>
    <row r="448" customFormat="false" ht="11.25" hidden="false" customHeight="false" outlineLevel="0" collapsed="false">
      <c r="A448" s="199" t="n">
        <v>35991</v>
      </c>
      <c r="B448" s="192" t="n">
        <v>35991</v>
      </c>
      <c r="C448" s="308" t="n">
        <f aca="false">IF(B448&lt;&gt;"",MONTH(B448),0)</f>
        <v>7</v>
      </c>
      <c r="D448" s="201" t="n">
        <v>659377</v>
      </c>
    </row>
    <row r="449" customFormat="false" ht="11.25" hidden="false" customHeight="false" outlineLevel="0" collapsed="false">
      <c r="A449" s="199" t="n">
        <v>35992</v>
      </c>
      <c r="B449" s="192" t="n">
        <v>35992</v>
      </c>
      <c r="C449" s="308" t="n">
        <f aca="false">IF(B449&lt;&gt;"",MONTH(B449),0)</f>
        <v>7</v>
      </c>
      <c r="D449" s="201" t="n">
        <v>687702</v>
      </c>
    </row>
    <row r="450" customFormat="false" ht="11.25" hidden="false" customHeight="false" outlineLevel="0" collapsed="false">
      <c r="A450" s="199" t="n">
        <v>35993</v>
      </c>
      <c r="B450" s="192" t="n">
        <v>35993</v>
      </c>
      <c r="C450" s="308" t="n">
        <f aca="false">IF(B450&lt;&gt;"",MONTH(B450),0)</f>
        <v>7</v>
      </c>
      <c r="D450" s="201" t="n">
        <v>747191</v>
      </c>
    </row>
    <row r="451" customFormat="false" ht="11.25" hidden="false" customHeight="false" outlineLevel="0" collapsed="false">
      <c r="A451" s="199" t="n">
        <v>35994</v>
      </c>
      <c r="B451" s="192" t="n">
        <v>35994</v>
      </c>
      <c r="C451" s="308" t="n">
        <f aca="false">IF(B451&lt;&gt;"",MONTH(B451),0)</f>
        <v>7</v>
      </c>
      <c r="D451" s="201" t="n">
        <v>700000</v>
      </c>
    </row>
    <row r="452" customFormat="false" ht="11.25" hidden="false" customHeight="false" outlineLevel="0" collapsed="false">
      <c r="A452" s="199" t="n">
        <v>35995</v>
      </c>
      <c r="B452" s="192" t="n">
        <v>35995</v>
      </c>
      <c r="C452" s="308" t="n">
        <f aca="false">IF(B452&lt;&gt;"",MONTH(B452),0)</f>
        <v>7</v>
      </c>
      <c r="D452" s="201" t="n">
        <v>700000</v>
      </c>
    </row>
    <row r="453" customFormat="false" ht="11.25" hidden="false" customHeight="false" outlineLevel="0" collapsed="false">
      <c r="A453" s="199" t="n">
        <v>35996</v>
      </c>
      <c r="B453" s="192" t="n">
        <v>35996</v>
      </c>
      <c r="C453" s="308" t="n">
        <f aca="false">IF(B453&lt;&gt;"",MONTH(B453),0)</f>
        <v>7</v>
      </c>
      <c r="D453" s="201" t="n">
        <v>750000</v>
      </c>
    </row>
    <row r="454" customFormat="false" ht="11.25" hidden="false" customHeight="false" outlineLevel="0" collapsed="false">
      <c r="A454" s="199" t="n">
        <v>35997</v>
      </c>
      <c r="B454" s="192" t="n">
        <v>35997</v>
      </c>
      <c r="C454" s="308" t="n">
        <f aca="false">IF(B454&lt;&gt;"",MONTH(B454),0)</f>
        <v>7</v>
      </c>
      <c r="D454" s="201" t="n">
        <v>749877</v>
      </c>
    </row>
    <row r="455" customFormat="false" ht="11.25" hidden="false" customHeight="false" outlineLevel="0" collapsed="false">
      <c r="A455" s="199" t="n">
        <v>35998</v>
      </c>
      <c r="B455" s="192" t="n">
        <v>35998</v>
      </c>
      <c r="C455" s="308" t="n">
        <f aca="false">IF(B455&lt;&gt;"",MONTH(B455),0)</f>
        <v>7</v>
      </c>
      <c r="D455" s="201" t="n">
        <v>748422</v>
      </c>
    </row>
    <row r="456" customFormat="false" ht="11.25" hidden="false" customHeight="false" outlineLevel="0" collapsed="false">
      <c r="A456" s="199" t="n">
        <v>35999</v>
      </c>
      <c r="B456" s="192" t="n">
        <v>35999</v>
      </c>
      <c r="C456" s="308" t="n">
        <f aca="false">IF(B456&lt;&gt;"",MONTH(B456),0)</f>
        <v>7</v>
      </c>
      <c r="D456" s="201" t="n">
        <v>750000</v>
      </c>
    </row>
    <row r="457" customFormat="false" ht="11.25" hidden="false" customHeight="false" outlineLevel="0" collapsed="false">
      <c r="A457" s="199" t="n">
        <v>36000</v>
      </c>
      <c r="B457" s="192" t="n">
        <v>36000</v>
      </c>
      <c r="C457" s="308" t="n">
        <f aca="false">IF(B457&lt;&gt;"",MONTH(B457),0)</f>
        <v>7</v>
      </c>
      <c r="D457" s="201" t="n">
        <v>749963</v>
      </c>
    </row>
    <row r="458" customFormat="false" ht="11.25" hidden="false" customHeight="false" outlineLevel="0" collapsed="false">
      <c r="A458" s="199" t="n">
        <v>36001</v>
      </c>
      <c r="B458" s="192" t="n">
        <v>36001</v>
      </c>
      <c r="C458" s="308" t="n">
        <f aca="false">IF(B458&lt;&gt;"",MONTH(B458),0)</f>
        <v>7</v>
      </c>
      <c r="D458" s="201" t="n">
        <v>735360</v>
      </c>
    </row>
    <row r="459" customFormat="false" ht="11.25" hidden="false" customHeight="false" outlineLevel="0" collapsed="false">
      <c r="A459" s="199" t="n">
        <v>36002</v>
      </c>
      <c r="B459" s="192" t="n">
        <v>36002</v>
      </c>
      <c r="C459" s="308" t="n">
        <f aca="false">IF(B459&lt;&gt;"",MONTH(B459),0)</f>
        <v>7</v>
      </c>
      <c r="D459" s="201" t="n">
        <v>750000</v>
      </c>
    </row>
    <row r="460" customFormat="false" ht="11.25" hidden="false" customHeight="false" outlineLevel="0" collapsed="false">
      <c r="A460" s="199" t="n">
        <v>36003</v>
      </c>
      <c r="B460" s="192" t="n">
        <v>36003</v>
      </c>
      <c r="C460" s="308" t="n">
        <f aca="false">IF(B460&lt;&gt;"",MONTH(B460),0)</f>
        <v>7</v>
      </c>
      <c r="D460" s="201" t="n">
        <v>747763</v>
      </c>
    </row>
    <row r="461" customFormat="false" ht="11.25" hidden="false" customHeight="false" outlineLevel="0" collapsed="false">
      <c r="A461" s="199" t="n">
        <v>36004</v>
      </c>
      <c r="B461" s="192" t="n">
        <v>36004</v>
      </c>
      <c r="C461" s="308" t="n">
        <f aca="false">IF(B461&lt;&gt;"",MONTH(B461),0)</f>
        <v>7</v>
      </c>
      <c r="D461" s="201" t="n">
        <v>709482</v>
      </c>
    </row>
    <row r="462" customFormat="false" ht="11.25" hidden="false" customHeight="false" outlineLevel="0" collapsed="false">
      <c r="A462" s="199" t="n">
        <v>36005</v>
      </c>
      <c r="B462" s="192" t="n">
        <v>36005</v>
      </c>
      <c r="C462" s="308" t="n">
        <f aca="false">IF(B462&lt;&gt;"",MONTH(B462),0)</f>
        <v>7</v>
      </c>
      <c r="D462" s="201" t="n">
        <v>749988</v>
      </c>
    </row>
    <row r="463" customFormat="false" ht="11.25" hidden="false" customHeight="false" outlineLevel="0" collapsed="false">
      <c r="A463" s="199" t="n">
        <v>36006</v>
      </c>
      <c r="B463" s="192" t="n">
        <v>36006</v>
      </c>
      <c r="C463" s="308" t="n">
        <f aca="false">IF(B463&lt;&gt;"",MONTH(B463),0)</f>
        <v>7</v>
      </c>
      <c r="D463" s="201" t="n">
        <v>749589</v>
      </c>
    </row>
    <row r="464" customFormat="false" ht="11.25" hidden="false" customHeight="false" outlineLevel="0" collapsed="false">
      <c r="A464" s="199" t="n">
        <v>36007</v>
      </c>
      <c r="B464" s="192" t="n">
        <v>36007</v>
      </c>
      <c r="C464" s="308" t="n">
        <f aca="false">IF(B464&lt;&gt;"",MONTH(B464),0)</f>
        <v>7</v>
      </c>
      <c r="D464" s="201" t="n">
        <v>749233</v>
      </c>
    </row>
    <row r="465" customFormat="false" ht="11.25" hidden="false" customHeight="false" outlineLevel="0" collapsed="false">
      <c r="A465" s="199" t="n">
        <v>36008</v>
      </c>
      <c r="B465" s="192" t="n">
        <v>36008</v>
      </c>
      <c r="C465" s="308" t="n">
        <f aca="false">IF(B465&lt;&gt;"",MONTH(B465),0)</f>
        <v>8</v>
      </c>
      <c r="D465" s="202" t="n">
        <v>723000</v>
      </c>
    </row>
    <row r="466" customFormat="false" ht="11.25" hidden="false" customHeight="false" outlineLevel="0" collapsed="false">
      <c r="A466" s="199" t="n">
        <v>36009</v>
      </c>
      <c r="B466" s="192" t="n">
        <v>36009</v>
      </c>
      <c r="C466" s="308" t="n">
        <f aca="false">IF(B466&lt;&gt;"",MONTH(B466),0)</f>
        <v>8</v>
      </c>
      <c r="D466" s="202" t="n">
        <v>695000</v>
      </c>
    </row>
    <row r="467" customFormat="false" ht="11.25" hidden="false" customHeight="false" outlineLevel="0" collapsed="false">
      <c r="A467" s="199" t="n">
        <v>36010</v>
      </c>
      <c r="B467" s="192" t="n">
        <v>36010</v>
      </c>
      <c r="C467" s="308" t="n">
        <f aca="false">IF(B467&lt;&gt;"",MONTH(B467),0)</f>
        <v>8</v>
      </c>
      <c r="D467" s="202" t="n">
        <v>682000</v>
      </c>
    </row>
    <row r="468" customFormat="false" ht="11.25" hidden="false" customHeight="false" outlineLevel="0" collapsed="false">
      <c r="A468" s="199" t="n">
        <v>36011</v>
      </c>
      <c r="B468" s="192" t="n">
        <v>36011</v>
      </c>
      <c r="C468" s="308" t="n">
        <f aca="false">IF(B468&lt;&gt;"",MONTH(B468),0)</f>
        <v>8</v>
      </c>
      <c r="D468" s="202" t="n">
        <v>714000</v>
      </c>
    </row>
    <row r="469" customFormat="false" ht="11.25" hidden="false" customHeight="false" outlineLevel="0" collapsed="false">
      <c r="A469" s="199" t="n">
        <v>36012</v>
      </c>
      <c r="B469" s="192" t="n">
        <v>36012</v>
      </c>
      <c r="C469" s="308" t="n">
        <f aca="false">IF(B469&lt;&gt;"",MONTH(B469),0)</f>
        <v>8</v>
      </c>
      <c r="D469" s="202" t="n">
        <v>727000</v>
      </c>
    </row>
    <row r="470" customFormat="false" ht="11.25" hidden="false" customHeight="false" outlineLevel="0" collapsed="false">
      <c r="A470" s="199" t="n">
        <v>36013</v>
      </c>
      <c r="B470" s="192" t="n">
        <v>36013</v>
      </c>
      <c r="C470" s="308" t="n">
        <f aca="false">IF(B470&lt;&gt;"",MONTH(B470),0)</f>
        <v>8</v>
      </c>
      <c r="D470" s="202" t="n">
        <v>710000</v>
      </c>
    </row>
    <row r="471" customFormat="false" ht="11.25" hidden="false" customHeight="false" outlineLevel="0" collapsed="false">
      <c r="A471" s="199" t="n">
        <v>36014</v>
      </c>
      <c r="B471" s="192" t="n">
        <v>36014</v>
      </c>
      <c r="C471" s="308" t="n">
        <f aca="false">IF(B471&lt;&gt;"",MONTH(B471),0)</f>
        <v>8</v>
      </c>
      <c r="D471" s="202" t="n">
        <v>714000</v>
      </c>
    </row>
    <row r="472" customFormat="false" ht="11.25" hidden="false" customHeight="false" outlineLevel="0" collapsed="false">
      <c r="A472" s="199" t="n">
        <v>36015</v>
      </c>
      <c r="B472" s="192" t="n">
        <v>36015</v>
      </c>
      <c r="C472" s="308" t="n">
        <f aca="false">IF(B472&lt;&gt;"",MONTH(B472),0)</f>
        <v>8</v>
      </c>
      <c r="D472" s="202" t="n">
        <v>626000</v>
      </c>
    </row>
    <row r="473" customFormat="false" ht="11.25" hidden="false" customHeight="false" outlineLevel="0" collapsed="false">
      <c r="A473" s="199" t="n">
        <v>36016</v>
      </c>
      <c r="B473" s="192" t="n">
        <v>36016</v>
      </c>
      <c r="C473" s="308" t="n">
        <f aca="false">IF(B473&lt;&gt;"",MONTH(B473),0)</f>
        <v>8</v>
      </c>
      <c r="D473" s="202" t="n">
        <v>655000</v>
      </c>
    </row>
    <row r="474" customFormat="false" ht="11.25" hidden="false" customHeight="false" outlineLevel="0" collapsed="false">
      <c r="A474" s="199" t="n">
        <v>36017</v>
      </c>
      <c r="B474" s="192" t="n">
        <v>36017</v>
      </c>
      <c r="C474" s="308" t="n">
        <f aca="false">IF(B474&lt;&gt;"",MONTH(B474),0)</f>
        <v>8</v>
      </c>
      <c r="D474" s="202" t="n">
        <v>700000</v>
      </c>
    </row>
    <row r="475" customFormat="false" ht="11.25" hidden="false" customHeight="false" outlineLevel="0" collapsed="false">
      <c r="A475" s="199" t="n">
        <v>36018</v>
      </c>
      <c r="B475" s="192" t="n">
        <v>36018</v>
      </c>
      <c r="C475" s="308" t="n">
        <f aca="false">IF(B475&lt;&gt;"",MONTH(B475),0)</f>
        <v>8</v>
      </c>
      <c r="D475" s="202" t="n">
        <v>708000</v>
      </c>
    </row>
    <row r="476" customFormat="false" ht="11.25" hidden="false" customHeight="false" outlineLevel="0" collapsed="false">
      <c r="A476" s="199" t="n">
        <v>36019</v>
      </c>
      <c r="B476" s="192" t="n">
        <v>36019</v>
      </c>
      <c r="C476" s="308" t="n">
        <f aca="false">IF(B476&lt;&gt;"",MONTH(B476),0)</f>
        <v>8</v>
      </c>
      <c r="D476" s="202" t="n">
        <v>714000</v>
      </c>
    </row>
    <row r="477" customFormat="false" ht="11.25" hidden="false" customHeight="false" outlineLevel="0" collapsed="false">
      <c r="A477" s="199" t="n">
        <v>36020</v>
      </c>
      <c r="B477" s="192" t="n">
        <v>36020</v>
      </c>
      <c r="C477" s="308" t="n">
        <f aca="false">IF(B477&lt;&gt;"",MONTH(B477),0)</f>
        <v>8</v>
      </c>
      <c r="D477" s="202" t="n">
        <v>703000</v>
      </c>
    </row>
    <row r="478" customFormat="false" ht="11.25" hidden="false" customHeight="false" outlineLevel="0" collapsed="false">
      <c r="A478" s="199" t="n">
        <v>36021</v>
      </c>
      <c r="B478" s="192" t="n">
        <v>36021</v>
      </c>
      <c r="C478" s="308" t="n">
        <f aca="false">IF(B478&lt;&gt;"",MONTH(B478),0)</f>
        <v>8</v>
      </c>
      <c r="D478" s="202" t="n">
        <v>703000</v>
      </c>
    </row>
    <row r="479" customFormat="false" ht="11.25" hidden="false" customHeight="false" outlineLevel="0" collapsed="false">
      <c r="A479" s="199" t="n">
        <v>36022</v>
      </c>
      <c r="B479" s="192" t="n">
        <v>36022</v>
      </c>
      <c r="C479" s="308" t="n">
        <f aca="false">IF(B479&lt;&gt;"",MONTH(B479),0)</f>
        <v>8</v>
      </c>
      <c r="D479" s="202" t="n">
        <v>638000</v>
      </c>
    </row>
    <row r="480" customFormat="false" ht="11.25" hidden="false" customHeight="false" outlineLevel="0" collapsed="false">
      <c r="A480" s="199" t="n">
        <v>36023</v>
      </c>
      <c r="B480" s="192" t="n">
        <v>36023</v>
      </c>
      <c r="C480" s="308" t="n">
        <f aca="false">IF(B480&lt;&gt;"",MONTH(B480),0)</f>
        <v>8</v>
      </c>
      <c r="D480" s="202" t="n">
        <v>699000</v>
      </c>
    </row>
    <row r="481" customFormat="false" ht="11.25" hidden="false" customHeight="false" outlineLevel="0" collapsed="false">
      <c r="A481" s="199" t="n">
        <v>36024</v>
      </c>
      <c r="B481" s="192" t="n">
        <v>36024</v>
      </c>
      <c r="C481" s="308" t="n">
        <f aca="false">IF(B481&lt;&gt;"",MONTH(B481),0)</f>
        <v>8</v>
      </c>
      <c r="D481" s="202" t="n">
        <v>720000</v>
      </c>
    </row>
    <row r="482" customFormat="false" ht="11.25" hidden="false" customHeight="false" outlineLevel="0" collapsed="false">
      <c r="A482" s="199" t="n">
        <v>36025</v>
      </c>
      <c r="B482" s="192" t="n">
        <v>36025</v>
      </c>
      <c r="C482" s="308" t="n">
        <f aca="false">IF(B482&lt;&gt;"",MONTH(B482),0)</f>
        <v>8</v>
      </c>
      <c r="D482" s="202" t="n">
        <v>742000</v>
      </c>
    </row>
    <row r="483" customFormat="false" ht="11.25" hidden="false" customHeight="false" outlineLevel="0" collapsed="false">
      <c r="A483" s="199" t="n">
        <v>36026</v>
      </c>
      <c r="B483" s="192" t="n">
        <v>36026</v>
      </c>
      <c r="C483" s="308" t="n">
        <f aca="false">IF(B483&lt;&gt;"",MONTH(B483),0)</f>
        <v>8</v>
      </c>
      <c r="D483" s="202" t="n">
        <v>709000</v>
      </c>
    </row>
    <row r="484" customFormat="false" ht="11.25" hidden="false" customHeight="false" outlineLevel="0" collapsed="false">
      <c r="A484" s="199" t="n">
        <v>36027</v>
      </c>
      <c r="B484" s="192" t="n">
        <v>36027</v>
      </c>
      <c r="C484" s="308" t="n">
        <f aca="false">IF(B484&lt;&gt;"",MONTH(B484),0)</f>
        <v>8</v>
      </c>
      <c r="D484" s="202" t="n">
        <v>747000</v>
      </c>
    </row>
    <row r="485" customFormat="false" ht="11.25" hidden="false" customHeight="false" outlineLevel="0" collapsed="false">
      <c r="A485" s="199" t="n">
        <v>36028</v>
      </c>
      <c r="B485" s="192" t="n">
        <v>36028</v>
      </c>
      <c r="C485" s="308" t="n">
        <f aca="false">IF(B485&lt;&gt;"",MONTH(B485),0)</f>
        <v>8</v>
      </c>
      <c r="D485" s="202" t="n">
        <v>749000</v>
      </c>
    </row>
    <row r="486" customFormat="false" ht="11.25" hidden="false" customHeight="false" outlineLevel="0" collapsed="false">
      <c r="A486" s="199" t="n">
        <v>36029</v>
      </c>
      <c r="B486" s="192" t="n">
        <v>36029</v>
      </c>
      <c r="C486" s="308" t="n">
        <f aca="false">IF(B486&lt;&gt;"",MONTH(B486),0)</f>
        <v>8</v>
      </c>
      <c r="D486" s="202" t="n">
        <v>721000</v>
      </c>
    </row>
    <row r="487" customFormat="false" ht="11.25" hidden="false" customHeight="false" outlineLevel="0" collapsed="false">
      <c r="A487" s="199" t="n">
        <v>36030</v>
      </c>
      <c r="B487" s="192" t="n">
        <v>36030</v>
      </c>
      <c r="C487" s="308" t="n">
        <f aca="false">IF(B487&lt;&gt;"",MONTH(B487),0)</f>
        <v>8</v>
      </c>
      <c r="D487" s="202" t="n">
        <v>715000</v>
      </c>
    </row>
    <row r="488" customFormat="false" ht="11.25" hidden="false" customHeight="false" outlineLevel="0" collapsed="false">
      <c r="A488" s="199" t="n">
        <v>36031</v>
      </c>
      <c r="B488" s="192" t="n">
        <v>36031</v>
      </c>
      <c r="C488" s="308" t="n">
        <f aca="false">IF(B488&lt;&gt;"",MONTH(B488),0)</f>
        <v>8</v>
      </c>
      <c r="D488" s="202" t="n">
        <v>721000</v>
      </c>
    </row>
    <row r="489" customFormat="false" ht="11.25" hidden="false" customHeight="false" outlineLevel="0" collapsed="false">
      <c r="A489" s="199" t="n">
        <v>36032</v>
      </c>
      <c r="B489" s="192" t="n">
        <v>36032</v>
      </c>
      <c r="C489" s="308" t="n">
        <f aca="false">IF(B489&lt;&gt;"",MONTH(B489),0)</f>
        <v>8</v>
      </c>
      <c r="D489" s="202" t="n">
        <v>698000</v>
      </c>
    </row>
    <row r="490" customFormat="false" ht="11.25" hidden="false" customHeight="false" outlineLevel="0" collapsed="false">
      <c r="A490" s="199" t="n">
        <v>36033</v>
      </c>
      <c r="B490" s="192" t="n">
        <v>36033</v>
      </c>
      <c r="C490" s="308" t="n">
        <f aca="false">IF(B490&lt;&gt;"",MONTH(B490),0)</f>
        <v>8</v>
      </c>
      <c r="D490" s="202" t="n">
        <v>704000</v>
      </c>
    </row>
    <row r="491" customFormat="false" ht="11.25" hidden="false" customHeight="false" outlineLevel="0" collapsed="false">
      <c r="A491" s="199" t="n">
        <v>36034</v>
      </c>
      <c r="B491" s="192" t="n">
        <v>36034</v>
      </c>
      <c r="C491" s="308" t="n">
        <f aca="false">IF(B491&lt;&gt;"",MONTH(B491),0)</f>
        <v>8</v>
      </c>
      <c r="D491" s="202" t="n">
        <v>632000</v>
      </c>
    </row>
    <row r="492" customFormat="false" ht="11.25" hidden="false" customHeight="false" outlineLevel="0" collapsed="false">
      <c r="A492" s="199" t="n">
        <v>36035</v>
      </c>
      <c r="B492" s="192" t="n">
        <v>36035</v>
      </c>
      <c r="C492" s="308" t="n">
        <f aca="false">IF(B492&lt;&gt;"",MONTH(B492),0)</f>
        <v>8</v>
      </c>
      <c r="D492" s="202" t="n">
        <v>625000</v>
      </c>
    </row>
    <row r="493" customFormat="false" ht="11.25" hidden="false" customHeight="false" outlineLevel="0" collapsed="false">
      <c r="A493" s="199" t="n">
        <v>36036</v>
      </c>
      <c r="B493" s="192" t="n">
        <v>36036</v>
      </c>
      <c r="C493" s="308" t="n">
        <f aca="false">IF(B493&lt;&gt;"",MONTH(B493),0)</f>
        <v>8</v>
      </c>
      <c r="D493" s="202" t="n">
        <v>631000</v>
      </c>
    </row>
    <row r="494" customFormat="false" ht="11.25" hidden="false" customHeight="false" outlineLevel="0" collapsed="false">
      <c r="A494" s="199" t="n">
        <v>36037</v>
      </c>
      <c r="B494" s="192" t="n">
        <v>36037</v>
      </c>
      <c r="C494" s="308" t="n">
        <f aca="false">IF(B494&lt;&gt;"",MONTH(B494),0)</f>
        <v>8</v>
      </c>
      <c r="D494" s="202" t="n">
        <v>635000</v>
      </c>
    </row>
    <row r="495" customFormat="false" ht="11.25" hidden="false" customHeight="false" outlineLevel="0" collapsed="false">
      <c r="A495" s="199" t="n">
        <v>36038</v>
      </c>
      <c r="B495" s="192" t="n">
        <v>36038</v>
      </c>
      <c r="C495" s="308" t="n">
        <f aca="false">IF(B495&lt;&gt;"",MONTH(B495),0)</f>
        <v>8</v>
      </c>
      <c r="D495" s="202" t="n">
        <v>635000</v>
      </c>
    </row>
    <row r="496" customFormat="false" ht="11.25" hidden="false" customHeight="false" outlineLevel="0" collapsed="false">
      <c r="A496" s="199" t="n">
        <v>36039</v>
      </c>
      <c r="B496" s="192" t="n">
        <v>36039</v>
      </c>
      <c r="C496" s="308" t="n">
        <f aca="false">IF(B496&lt;&gt;"",MONTH(B496),0)</f>
        <v>9</v>
      </c>
      <c r="D496" s="202" t="n">
        <v>668000</v>
      </c>
    </row>
    <row r="497" customFormat="false" ht="11.25" hidden="false" customHeight="false" outlineLevel="0" collapsed="false">
      <c r="A497" s="199" t="n">
        <v>36040</v>
      </c>
      <c r="B497" s="192" t="n">
        <v>36040</v>
      </c>
      <c r="C497" s="308" t="n">
        <f aca="false">IF(B497&lt;&gt;"",MONTH(B497),0)</f>
        <v>9</v>
      </c>
      <c r="D497" s="202" t="n">
        <v>682000</v>
      </c>
    </row>
    <row r="498" customFormat="false" ht="11.25" hidden="false" customHeight="false" outlineLevel="0" collapsed="false">
      <c r="A498" s="199" t="n">
        <v>36041</v>
      </c>
      <c r="B498" s="192" t="n">
        <v>36041</v>
      </c>
      <c r="C498" s="308" t="n">
        <f aca="false">IF(B498&lt;&gt;"",MONTH(B498),0)</f>
        <v>9</v>
      </c>
      <c r="D498" s="202" t="n">
        <v>695000</v>
      </c>
    </row>
    <row r="499" customFormat="false" ht="11.25" hidden="false" customHeight="false" outlineLevel="0" collapsed="false">
      <c r="A499" s="199" t="n">
        <v>36042</v>
      </c>
      <c r="B499" s="192" t="n">
        <v>36042</v>
      </c>
      <c r="C499" s="308" t="n">
        <f aca="false">IF(B499&lt;&gt;"",MONTH(B499),0)</f>
        <v>9</v>
      </c>
      <c r="D499" s="202" t="n">
        <v>682000</v>
      </c>
    </row>
    <row r="500" customFormat="false" ht="11.25" hidden="false" customHeight="false" outlineLevel="0" collapsed="false">
      <c r="A500" s="199" t="n">
        <v>36043</v>
      </c>
      <c r="B500" s="192" t="n">
        <v>36043</v>
      </c>
      <c r="C500" s="308" t="n">
        <f aca="false">IF(B500&lt;&gt;"",MONTH(B500),0)</f>
        <v>9</v>
      </c>
      <c r="D500" s="202" t="n">
        <v>691000</v>
      </c>
    </row>
    <row r="501" customFormat="false" ht="11.25" hidden="false" customHeight="false" outlineLevel="0" collapsed="false">
      <c r="A501" s="199" t="n">
        <v>36044</v>
      </c>
      <c r="B501" s="192" t="n">
        <v>36044</v>
      </c>
      <c r="C501" s="308" t="n">
        <f aca="false">IF(B501&lt;&gt;"",MONTH(B501),0)</f>
        <v>9</v>
      </c>
      <c r="D501" s="202" t="n">
        <v>663000</v>
      </c>
    </row>
    <row r="502" customFormat="false" ht="11.25" hidden="false" customHeight="false" outlineLevel="0" collapsed="false">
      <c r="A502" s="199" t="n">
        <v>36045</v>
      </c>
      <c r="B502" s="192" t="n">
        <v>36045</v>
      </c>
      <c r="C502" s="308" t="n">
        <f aca="false">IF(B502&lt;&gt;"",MONTH(B502),0)</f>
        <v>9</v>
      </c>
      <c r="D502" s="202" t="n">
        <v>657000</v>
      </c>
    </row>
    <row r="503" customFormat="false" ht="11.25" hidden="false" customHeight="false" outlineLevel="0" collapsed="false">
      <c r="A503" s="199" t="n">
        <v>36046</v>
      </c>
      <c r="B503" s="192" t="n">
        <v>36046</v>
      </c>
      <c r="C503" s="308" t="n">
        <f aca="false">IF(B503&lt;&gt;"",MONTH(B503),0)</f>
        <v>9</v>
      </c>
      <c r="D503" s="202" t="n">
        <v>666000</v>
      </c>
    </row>
    <row r="504" customFormat="false" ht="11.25" hidden="false" customHeight="false" outlineLevel="0" collapsed="false">
      <c r="A504" s="199" t="n">
        <v>36047</v>
      </c>
      <c r="B504" s="192" t="n">
        <v>36047</v>
      </c>
      <c r="C504" s="308" t="n">
        <f aca="false">IF(B504&lt;&gt;"",MONTH(B504),0)</f>
        <v>9</v>
      </c>
      <c r="D504" s="202" t="n">
        <v>665000</v>
      </c>
    </row>
    <row r="505" customFormat="false" ht="11.25" hidden="false" customHeight="false" outlineLevel="0" collapsed="false">
      <c r="A505" s="199" t="n">
        <v>36048</v>
      </c>
      <c r="B505" s="192" t="n">
        <v>36048</v>
      </c>
      <c r="C505" s="308" t="n">
        <f aca="false">IF(B505&lt;&gt;"",MONTH(B505),0)</f>
        <v>9</v>
      </c>
      <c r="D505" s="202" t="n">
        <v>704000</v>
      </c>
    </row>
    <row r="506" customFormat="false" ht="11.25" hidden="false" customHeight="false" outlineLevel="0" collapsed="false">
      <c r="A506" s="199" t="n">
        <v>36049</v>
      </c>
      <c r="B506" s="192" t="n">
        <v>36049</v>
      </c>
      <c r="C506" s="308" t="n">
        <f aca="false">IF(B506&lt;&gt;"",MONTH(B506),0)</f>
        <v>9</v>
      </c>
      <c r="D506" s="202" t="n">
        <v>710000</v>
      </c>
    </row>
    <row r="507" customFormat="false" ht="11.25" hidden="false" customHeight="false" outlineLevel="0" collapsed="false">
      <c r="A507" s="199" t="n">
        <v>36050</v>
      </c>
      <c r="B507" s="192" t="n">
        <v>36050</v>
      </c>
      <c r="C507" s="308" t="n">
        <f aca="false">IF(B507&lt;&gt;"",MONTH(B507),0)</f>
        <v>9</v>
      </c>
      <c r="D507" s="202" t="n">
        <v>619000</v>
      </c>
    </row>
    <row r="508" customFormat="false" ht="11.25" hidden="false" customHeight="false" outlineLevel="0" collapsed="false">
      <c r="A508" s="199" t="n">
        <v>36051</v>
      </c>
      <c r="B508" s="192" t="n">
        <v>36051</v>
      </c>
      <c r="C508" s="308" t="n">
        <f aca="false">IF(B508&lt;&gt;"",MONTH(B508),0)</f>
        <v>9</v>
      </c>
      <c r="D508" s="202" t="n">
        <v>735000</v>
      </c>
    </row>
    <row r="509" customFormat="false" ht="11.25" hidden="false" customHeight="false" outlineLevel="0" collapsed="false">
      <c r="A509" s="199" t="n">
        <v>36052</v>
      </c>
      <c r="B509" s="192" t="n">
        <v>36052</v>
      </c>
      <c r="C509" s="308" t="n">
        <f aca="false">IF(B509&lt;&gt;"",MONTH(B509),0)</f>
        <v>9</v>
      </c>
      <c r="D509" s="202" t="n">
        <v>740000</v>
      </c>
    </row>
    <row r="510" customFormat="false" ht="11.25" hidden="false" customHeight="false" outlineLevel="0" collapsed="false">
      <c r="A510" s="199" t="n">
        <v>36053</v>
      </c>
      <c r="B510" s="192" t="n">
        <v>36053</v>
      </c>
      <c r="C510" s="308" t="n">
        <f aca="false">IF(B510&lt;&gt;"",MONTH(B510),0)</f>
        <v>9</v>
      </c>
      <c r="D510" s="202" t="n">
        <v>737000</v>
      </c>
    </row>
    <row r="511" customFormat="false" ht="11.25" hidden="false" customHeight="false" outlineLevel="0" collapsed="false">
      <c r="A511" s="199" t="n">
        <v>36054</v>
      </c>
      <c r="B511" s="192" t="n">
        <v>36054</v>
      </c>
      <c r="C511" s="308" t="n">
        <f aca="false">IF(B511&lt;&gt;"",MONTH(B511),0)</f>
        <v>9</v>
      </c>
      <c r="D511" s="202" t="n">
        <v>708000</v>
      </c>
    </row>
    <row r="512" customFormat="false" ht="11.25" hidden="false" customHeight="false" outlineLevel="0" collapsed="false">
      <c r="A512" s="199" t="n">
        <v>36055</v>
      </c>
      <c r="B512" s="192" t="n">
        <v>36055</v>
      </c>
      <c r="C512" s="308" t="n">
        <f aca="false">IF(B512&lt;&gt;"",MONTH(B512),0)</f>
        <v>9</v>
      </c>
      <c r="D512" s="202" t="n">
        <v>706000</v>
      </c>
    </row>
    <row r="513" customFormat="false" ht="11.25" hidden="false" customHeight="false" outlineLevel="0" collapsed="false">
      <c r="A513" s="199" t="n">
        <v>36056</v>
      </c>
      <c r="B513" s="192" t="n">
        <v>36056</v>
      </c>
      <c r="C513" s="308" t="n">
        <f aca="false">IF(B513&lt;&gt;"",MONTH(B513),0)</f>
        <v>9</v>
      </c>
      <c r="D513" s="202" t="n">
        <v>735000</v>
      </c>
    </row>
    <row r="514" customFormat="false" ht="11.25" hidden="false" customHeight="false" outlineLevel="0" collapsed="false">
      <c r="A514" s="199" t="n">
        <v>36057</v>
      </c>
      <c r="B514" s="192" t="n">
        <v>36057</v>
      </c>
      <c r="C514" s="308" t="n">
        <f aca="false">IF(B514&lt;&gt;"",MONTH(B514),0)</f>
        <v>9</v>
      </c>
      <c r="D514" s="202" t="n">
        <v>747000</v>
      </c>
    </row>
    <row r="515" customFormat="false" ht="11.25" hidden="false" customHeight="false" outlineLevel="0" collapsed="false">
      <c r="A515" s="199" t="n">
        <v>36058</v>
      </c>
      <c r="B515" s="192" t="n">
        <v>36058</v>
      </c>
      <c r="C515" s="308" t="n">
        <f aca="false">IF(B515&lt;&gt;"",MONTH(B515),0)</f>
        <v>9</v>
      </c>
      <c r="D515" s="202" t="n">
        <v>727000</v>
      </c>
    </row>
    <row r="516" customFormat="false" ht="11.25" hidden="false" customHeight="false" outlineLevel="0" collapsed="false">
      <c r="A516" s="199" t="n">
        <v>36059</v>
      </c>
      <c r="B516" s="192" t="n">
        <v>36059</v>
      </c>
      <c r="C516" s="308" t="n">
        <f aca="false">IF(B516&lt;&gt;"",MONTH(B516),0)</f>
        <v>9</v>
      </c>
      <c r="D516" s="202" t="n">
        <v>748000</v>
      </c>
    </row>
    <row r="517" customFormat="false" ht="11.25" hidden="false" customHeight="false" outlineLevel="0" collapsed="false">
      <c r="A517" s="199" t="n">
        <v>36060</v>
      </c>
      <c r="B517" s="192" t="n">
        <v>36060</v>
      </c>
      <c r="C517" s="308" t="n">
        <f aca="false">IF(B517&lt;&gt;"",MONTH(B517),0)</f>
        <v>9</v>
      </c>
      <c r="D517" s="202" t="n">
        <v>743000</v>
      </c>
    </row>
    <row r="518" customFormat="false" ht="11.25" hidden="false" customHeight="false" outlineLevel="0" collapsed="false">
      <c r="A518" s="199" t="n">
        <v>36061</v>
      </c>
      <c r="B518" s="192" t="n">
        <v>36061</v>
      </c>
      <c r="C518" s="308" t="n">
        <f aca="false">IF(B518&lt;&gt;"",MONTH(B518),0)</f>
        <v>9</v>
      </c>
      <c r="D518" s="202" t="n">
        <v>737000</v>
      </c>
    </row>
    <row r="519" customFormat="false" ht="11.25" hidden="false" customHeight="false" outlineLevel="0" collapsed="false">
      <c r="A519" s="199" t="n">
        <v>36062</v>
      </c>
      <c r="B519" s="192" t="n">
        <v>36062</v>
      </c>
      <c r="C519" s="308" t="n">
        <f aca="false">IF(B519&lt;&gt;"",MONTH(B519),0)</f>
        <v>9</v>
      </c>
      <c r="D519" s="202" t="n">
        <v>737000</v>
      </c>
    </row>
    <row r="520" customFormat="false" ht="11.25" hidden="false" customHeight="false" outlineLevel="0" collapsed="false">
      <c r="A520" s="199" t="n">
        <v>36063</v>
      </c>
      <c r="B520" s="192" t="n">
        <v>36063</v>
      </c>
      <c r="C520" s="308" t="n">
        <f aca="false">IF(B520&lt;&gt;"",MONTH(B520),0)</f>
        <v>9</v>
      </c>
      <c r="D520" s="202" t="n">
        <v>750000</v>
      </c>
    </row>
    <row r="521" customFormat="false" ht="11.25" hidden="false" customHeight="false" outlineLevel="0" collapsed="false">
      <c r="A521" s="199" t="n">
        <v>36064</v>
      </c>
      <c r="B521" s="192" t="n">
        <v>36064</v>
      </c>
      <c r="C521" s="308" t="n">
        <f aca="false">IF(B521&lt;&gt;"",MONTH(B521),0)</f>
        <v>9</v>
      </c>
      <c r="D521" s="202" t="n">
        <v>752000</v>
      </c>
    </row>
    <row r="522" customFormat="false" ht="11.25" hidden="false" customHeight="false" outlineLevel="0" collapsed="false">
      <c r="A522" s="199" t="n">
        <v>36065</v>
      </c>
      <c r="B522" s="192" t="n">
        <v>36065</v>
      </c>
      <c r="C522" s="308" t="n">
        <f aca="false">IF(B522&lt;&gt;"",MONTH(B522),0)</f>
        <v>9</v>
      </c>
      <c r="D522" s="202" t="n">
        <v>759000</v>
      </c>
    </row>
    <row r="523" customFormat="false" ht="11.25" hidden="false" customHeight="false" outlineLevel="0" collapsed="false">
      <c r="A523" s="199" t="n">
        <v>36066</v>
      </c>
      <c r="B523" s="192" t="n">
        <v>36066</v>
      </c>
      <c r="C523" s="308" t="n">
        <f aca="false">IF(B523&lt;&gt;"",MONTH(B523),0)</f>
        <v>9</v>
      </c>
      <c r="D523" s="202" t="n">
        <v>720000</v>
      </c>
    </row>
    <row r="524" customFormat="false" ht="11.25" hidden="false" customHeight="false" outlineLevel="0" collapsed="false">
      <c r="A524" s="199" t="n">
        <v>36067</v>
      </c>
      <c r="B524" s="192" t="n">
        <v>36067</v>
      </c>
      <c r="C524" s="308" t="n">
        <f aca="false">IF(B524&lt;&gt;"",MONTH(B524),0)</f>
        <v>9</v>
      </c>
      <c r="D524" s="202" t="n">
        <v>718000</v>
      </c>
    </row>
    <row r="525" customFormat="false" ht="11.25" hidden="false" customHeight="false" outlineLevel="0" collapsed="false">
      <c r="A525" s="199" t="n">
        <v>36068</v>
      </c>
      <c r="B525" s="192" t="n">
        <v>36068</v>
      </c>
      <c r="C525" s="308" t="n">
        <f aca="false">IF(B525&lt;&gt;"",MONTH(B525),0)</f>
        <v>9</v>
      </c>
      <c r="D525" s="202" t="n">
        <v>669000</v>
      </c>
    </row>
    <row r="526" customFormat="false" ht="11.25" hidden="false" customHeight="false" outlineLevel="0" collapsed="false">
      <c r="A526" s="199" t="n">
        <v>36069</v>
      </c>
      <c r="B526" s="192" t="n">
        <v>36069</v>
      </c>
      <c r="C526" s="308" t="n">
        <f aca="false">IF(B526&lt;&gt;"",MONTH(B526),0)</f>
        <v>10</v>
      </c>
      <c r="D526" s="202" t="n">
        <v>594000</v>
      </c>
    </row>
    <row r="527" customFormat="false" ht="11.25" hidden="false" customHeight="false" outlineLevel="0" collapsed="false">
      <c r="A527" s="199" t="n">
        <v>36070</v>
      </c>
      <c r="B527" s="192" t="n">
        <v>36070</v>
      </c>
      <c r="C527" s="308" t="n">
        <f aca="false">IF(B527&lt;&gt;"",MONTH(B527),0)</f>
        <v>10</v>
      </c>
      <c r="D527" s="202" t="n">
        <v>603000</v>
      </c>
    </row>
    <row r="528" customFormat="false" ht="11.25" hidden="false" customHeight="false" outlineLevel="0" collapsed="false">
      <c r="A528" s="199" t="n">
        <v>36071</v>
      </c>
      <c r="B528" s="192" t="n">
        <v>36071</v>
      </c>
      <c r="C528" s="308" t="n">
        <f aca="false">IF(B528&lt;&gt;"",MONTH(B528),0)</f>
        <v>10</v>
      </c>
      <c r="D528" s="202" t="n">
        <v>668000</v>
      </c>
    </row>
    <row r="529" customFormat="false" ht="11.25" hidden="false" customHeight="false" outlineLevel="0" collapsed="false">
      <c r="A529" s="199" t="n">
        <v>36072</v>
      </c>
      <c r="B529" s="192" t="n">
        <v>36072</v>
      </c>
      <c r="C529" s="308" t="n">
        <f aca="false">IF(B529&lt;&gt;"",MONTH(B529),0)</f>
        <v>10</v>
      </c>
      <c r="D529" s="202" t="n">
        <v>713000</v>
      </c>
    </row>
    <row r="530" customFormat="false" ht="11.25" hidden="false" customHeight="false" outlineLevel="0" collapsed="false">
      <c r="A530" s="199" t="n">
        <v>36073</v>
      </c>
      <c r="B530" s="192" t="n">
        <v>36073</v>
      </c>
      <c r="C530" s="308" t="n">
        <f aca="false">IF(B530&lt;&gt;"",MONTH(B530),0)</f>
        <v>10</v>
      </c>
      <c r="D530" s="202" t="n">
        <v>670000</v>
      </c>
    </row>
    <row r="531" customFormat="false" ht="11.25" hidden="false" customHeight="false" outlineLevel="0" collapsed="false">
      <c r="A531" s="199" t="n">
        <v>36074</v>
      </c>
      <c r="B531" s="192" t="n">
        <v>36074</v>
      </c>
      <c r="C531" s="308" t="n">
        <f aca="false">IF(B531&lt;&gt;"",MONTH(B531),0)</f>
        <v>10</v>
      </c>
      <c r="D531" s="202" t="n">
        <v>645000</v>
      </c>
    </row>
    <row r="532" customFormat="false" ht="11.25" hidden="false" customHeight="false" outlineLevel="0" collapsed="false">
      <c r="A532" s="199" t="n">
        <v>36075</v>
      </c>
      <c r="B532" s="192" t="n">
        <v>36075</v>
      </c>
      <c r="C532" s="308" t="n">
        <f aca="false">IF(B532&lt;&gt;"",MONTH(B532),0)</f>
        <v>10</v>
      </c>
      <c r="D532" s="202" t="n">
        <v>683000</v>
      </c>
    </row>
    <row r="533" customFormat="false" ht="11.25" hidden="false" customHeight="false" outlineLevel="0" collapsed="false">
      <c r="A533" s="199" t="n">
        <v>36076</v>
      </c>
      <c r="B533" s="192" t="n">
        <v>36076</v>
      </c>
      <c r="C533" s="308" t="n">
        <f aca="false">IF(B533&lt;&gt;"",MONTH(B533),0)</f>
        <v>10</v>
      </c>
      <c r="D533" s="202" t="n">
        <v>664000</v>
      </c>
    </row>
    <row r="534" customFormat="false" ht="11.25" hidden="false" customHeight="false" outlineLevel="0" collapsed="false">
      <c r="A534" s="199" t="n">
        <v>36077</v>
      </c>
      <c r="B534" s="192" t="n">
        <v>36077</v>
      </c>
      <c r="C534" s="308" t="n">
        <f aca="false">IF(B534&lt;&gt;"",MONTH(B534),0)</f>
        <v>10</v>
      </c>
      <c r="D534" s="202" t="n">
        <v>650000</v>
      </c>
    </row>
    <row r="535" customFormat="false" ht="11.25" hidden="false" customHeight="false" outlineLevel="0" collapsed="false">
      <c r="A535" s="199" t="n">
        <v>36078</v>
      </c>
      <c r="B535" s="192" t="n">
        <v>36078</v>
      </c>
      <c r="C535" s="308" t="n">
        <f aca="false">IF(B535&lt;&gt;"",MONTH(B535),0)</f>
        <v>10</v>
      </c>
      <c r="D535" s="202" t="n">
        <v>650000</v>
      </c>
    </row>
    <row r="536" customFormat="false" ht="11.25" hidden="false" customHeight="false" outlineLevel="0" collapsed="false">
      <c r="A536" s="199" t="n">
        <v>36079</v>
      </c>
      <c r="B536" s="192" t="n">
        <v>36079</v>
      </c>
      <c r="C536" s="308" t="n">
        <f aca="false">IF(B536&lt;&gt;"",MONTH(B536),0)</f>
        <v>10</v>
      </c>
      <c r="D536" s="202" t="n">
        <v>613000</v>
      </c>
    </row>
    <row r="537" customFormat="false" ht="11.25" hidden="false" customHeight="false" outlineLevel="0" collapsed="false">
      <c r="A537" s="199" t="n">
        <v>36080</v>
      </c>
      <c r="B537" s="192" t="n">
        <v>36080</v>
      </c>
      <c r="C537" s="308" t="n">
        <f aca="false">IF(B537&lt;&gt;"",MONTH(B537),0)</f>
        <v>10</v>
      </c>
      <c r="D537" s="202" t="n">
        <v>675000</v>
      </c>
    </row>
    <row r="538" customFormat="false" ht="11.25" hidden="false" customHeight="false" outlineLevel="0" collapsed="false">
      <c r="A538" s="199" t="n">
        <v>36081</v>
      </c>
      <c r="B538" s="192" t="n">
        <v>36081</v>
      </c>
      <c r="C538" s="308" t="n">
        <f aca="false">IF(B538&lt;&gt;"",MONTH(B538),0)</f>
        <v>10</v>
      </c>
      <c r="D538" s="202" t="n">
        <v>681000</v>
      </c>
    </row>
    <row r="539" customFormat="false" ht="11.25" hidden="false" customHeight="false" outlineLevel="0" collapsed="false">
      <c r="A539" s="199" t="n">
        <v>36082</v>
      </c>
      <c r="B539" s="192" t="n">
        <v>36082</v>
      </c>
      <c r="C539" s="308" t="n">
        <f aca="false">IF(B539&lt;&gt;"",MONTH(B539),0)</f>
        <v>10</v>
      </c>
      <c r="D539" s="202" t="n">
        <v>719000</v>
      </c>
    </row>
    <row r="540" customFormat="false" ht="11.25" hidden="false" customHeight="false" outlineLevel="0" collapsed="false">
      <c r="A540" s="199" t="n">
        <v>36083</v>
      </c>
      <c r="B540" s="192" t="n">
        <v>36083</v>
      </c>
      <c r="C540" s="308" t="n">
        <f aca="false">IF(B540&lt;&gt;"",MONTH(B540),0)</f>
        <v>10</v>
      </c>
      <c r="D540" s="202" t="n">
        <v>696000</v>
      </c>
    </row>
    <row r="541" customFormat="false" ht="11.25" hidden="false" customHeight="false" outlineLevel="0" collapsed="false">
      <c r="A541" s="199" t="n">
        <v>36084</v>
      </c>
      <c r="B541" s="192" t="n">
        <v>36084</v>
      </c>
      <c r="C541" s="308" t="n">
        <f aca="false">IF(B541&lt;&gt;"",MONTH(B541),0)</f>
        <v>10</v>
      </c>
      <c r="D541" s="202" t="n">
        <v>695000</v>
      </c>
    </row>
    <row r="542" customFormat="false" ht="11.25" hidden="false" customHeight="false" outlineLevel="0" collapsed="false">
      <c r="A542" s="199" t="n">
        <v>36085</v>
      </c>
      <c r="B542" s="192" t="n">
        <v>36085</v>
      </c>
      <c r="C542" s="308" t="n">
        <f aca="false">IF(B542&lt;&gt;"",MONTH(B542),0)</f>
        <v>10</v>
      </c>
      <c r="D542" s="202" t="n">
        <v>551000</v>
      </c>
    </row>
    <row r="543" customFormat="false" ht="11.25" hidden="false" customHeight="false" outlineLevel="0" collapsed="false">
      <c r="A543" s="199" t="n">
        <v>36086</v>
      </c>
      <c r="B543" s="192" t="n">
        <v>36086</v>
      </c>
      <c r="C543" s="308" t="n">
        <f aca="false">IF(B543&lt;&gt;"",MONTH(B543),0)</f>
        <v>10</v>
      </c>
      <c r="D543" s="202" t="n">
        <v>592000</v>
      </c>
    </row>
    <row r="544" customFormat="false" ht="11.25" hidden="false" customHeight="false" outlineLevel="0" collapsed="false">
      <c r="A544" s="199" t="n">
        <v>36087</v>
      </c>
      <c r="B544" s="192" t="n">
        <v>36087</v>
      </c>
      <c r="C544" s="308" t="n">
        <f aca="false">IF(B544&lt;&gt;"",MONTH(B544),0)</f>
        <v>10</v>
      </c>
      <c r="D544" s="202" t="n">
        <v>663000</v>
      </c>
    </row>
    <row r="545" customFormat="false" ht="11.25" hidden="false" customHeight="false" outlineLevel="0" collapsed="false">
      <c r="A545" s="199" t="n">
        <v>36088</v>
      </c>
      <c r="B545" s="192" t="n">
        <v>36088</v>
      </c>
      <c r="C545" s="308" t="n">
        <f aca="false">IF(B545&lt;&gt;"",MONTH(B545),0)</f>
        <v>10</v>
      </c>
      <c r="D545" s="202" t="n">
        <v>717000</v>
      </c>
    </row>
    <row r="546" customFormat="false" ht="11.25" hidden="false" customHeight="false" outlineLevel="0" collapsed="false">
      <c r="A546" s="199" t="n">
        <v>36089</v>
      </c>
      <c r="B546" s="192" t="n">
        <v>36089</v>
      </c>
      <c r="C546" s="308" t="n">
        <f aca="false">IF(B546&lt;&gt;"",MONTH(B546),0)</f>
        <v>10</v>
      </c>
      <c r="D546" s="202" t="n">
        <v>671000</v>
      </c>
    </row>
    <row r="547" customFormat="false" ht="11.25" hidden="false" customHeight="false" outlineLevel="0" collapsed="false">
      <c r="A547" s="199" t="n">
        <v>36090</v>
      </c>
      <c r="B547" s="192" t="n">
        <v>36090</v>
      </c>
      <c r="C547" s="308" t="n">
        <f aca="false">IF(B547&lt;&gt;"",MONTH(B547),0)</f>
        <v>10</v>
      </c>
      <c r="D547" s="202" t="n">
        <v>696000</v>
      </c>
    </row>
    <row r="548" customFormat="false" ht="11.25" hidden="false" customHeight="false" outlineLevel="0" collapsed="false">
      <c r="A548" s="199" t="n">
        <v>36091</v>
      </c>
      <c r="B548" s="192" t="n">
        <v>36091</v>
      </c>
      <c r="C548" s="308" t="n">
        <f aca="false">IF(B548&lt;&gt;"",MONTH(B548),0)</f>
        <v>10</v>
      </c>
      <c r="D548" s="202" t="n">
        <v>687000</v>
      </c>
    </row>
    <row r="549" customFormat="false" ht="11.25" hidden="false" customHeight="false" outlineLevel="0" collapsed="false">
      <c r="A549" s="199" t="n">
        <v>36092</v>
      </c>
      <c r="B549" s="192" t="n">
        <v>36092</v>
      </c>
      <c r="C549" s="308" t="n">
        <f aca="false">IF(B549&lt;&gt;"",MONTH(B549),0)</f>
        <v>10</v>
      </c>
      <c r="D549" s="202" t="n">
        <v>644000</v>
      </c>
    </row>
    <row r="550" customFormat="false" ht="11.25" hidden="false" customHeight="false" outlineLevel="0" collapsed="false">
      <c r="A550" s="199" t="n">
        <v>36093</v>
      </c>
      <c r="B550" s="192" t="n">
        <v>36093</v>
      </c>
      <c r="C550" s="308" t="n">
        <f aca="false">IF(B550&lt;&gt;"",MONTH(B550),0)</f>
        <v>10</v>
      </c>
      <c r="D550" s="202" t="n">
        <v>615000</v>
      </c>
    </row>
    <row r="551" customFormat="false" ht="11.25" hidden="false" customHeight="false" outlineLevel="0" collapsed="false">
      <c r="A551" s="199" t="n">
        <v>36094</v>
      </c>
      <c r="B551" s="192" t="n">
        <v>36094</v>
      </c>
      <c r="C551" s="308" t="n">
        <f aca="false">IF(B551&lt;&gt;"",MONTH(B551),0)</f>
        <v>10</v>
      </c>
      <c r="D551" s="202" t="n">
        <v>507000</v>
      </c>
    </row>
    <row r="552" customFormat="false" ht="11.25" hidden="false" customHeight="false" outlineLevel="0" collapsed="false">
      <c r="A552" s="199" t="n">
        <v>36095</v>
      </c>
      <c r="B552" s="192" t="n">
        <v>36095</v>
      </c>
      <c r="C552" s="308" t="n">
        <f aca="false">IF(B552&lt;&gt;"",MONTH(B552),0)</f>
        <v>10</v>
      </c>
      <c r="D552" s="202" t="n">
        <v>564000</v>
      </c>
    </row>
    <row r="553" customFormat="false" ht="11.25" hidden="false" customHeight="false" outlineLevel="0" collapsed="false">
      <c r="A553" s="199" t="n">
        <v>36096</v>
      </c>
      <c r="B553" s="192" t="n">
        <v>36096</v>
      </c>
      <c r="C553" s="308" t="n">
        <f aca="false">IF(B553&lt;&gt;"",MONTH(B553),0)</f>
        <v>10</v>
      </c>
      <c r="D553" s="202" t="n">
        <v>621000</v>
      </c>
    </row>
    <row r="554" customFormat="false" ht="11.25" hidden="false" customHeight="false" outlineLevel="0" collapsed="false">
      <c r="A554" s="199" t="n">
        <v>36097</v>
      </c>
      <c r="B554" s="192" t="n">
        <v>36097</v>
      </c>
      <c r="C554" s="308" t="n">
        <f aca="false">IF(B554&lt;&gt;"",MONTH(B554),0)</f>
        <v>10</v>
      </c>
      <c r="D554" s="202" t="n">
        <v>574000</v>
      </c>
    </row>
    <row r="555" customFormat="false" ht="11.25" hidden="false" customHeight="false" outlineLevel="0" collapsed="false">
      <c r="A555" s="199" t="n">
        <v>36098</v>
      </c>
      <c r="B555" s="192" t="n">
        <v>36098</v>
      </c>
      <c r="C555" s="308" t="n">
        <f aca="false">IF(B555&lt;&gt;"",MONTH(B555),0)</f>
        <v>10</v>
      </c>
      <c r="D555" s="202" t="n">
        <v>571000</v>
      </c>
    </row>
    <row r="556" customFormat="false" ht="11.25" hidden="false" customHeight="false" outlineLevel="0" collapsed="false">
      <c r="A556" s="199" t="n">
        <v>36099</v>
      </c>
      <c r="B556" s="192" t="n">
        <v>36099</v>
      </c>
      <c r="C556" s="308" t="n">
        <f aca="false">IF(B556&lt;&gt;"",MONTH(B556),0)</f>
        <v>10</v>
      </c>
      <c r="D556" s="205" t="n">
        <v>653000</v>
      </c>
    </row>
    <row r="557" customFormat="false" ht="11.25" hidden="false" customHeight="false" outlineLevel="0" collapsed="false">
      <c r="A557" s="199" t="n">
        <v>36100</v>
      </c>
      <c r="B557" s="192" t="n">
        <v>36100</v>
      </c>
      <c r="C557" s="308" t="n">
        <f aca="false">IF(B557&lt;&gt;"",MONTH(B557),0)</f>
        <v>11</v>
      </c>
      <c r="D557" s="205" t="n">
        <v>449000</v>
      </c>
    </row>
    <row r="558" customFormat="false" ht="11.25" hidden="false" customHeight="false" outlineLevel="0" collapsed="false">
      <c r="A558" s="199" t="n">
        <v>36101</v>
      </c>
      <c r="B558" s="192" t="n">
        <v>36101</v>
      </c>
      <c r="C558" s="308" t="n">
        <f aca="false">IF(B558&lt;&gt;"",MONTH(B558),0)</f>
        <v>11</v>
      </c>
      <c r="D558" s="205" t="n">
        <v>597000</v>
      </c>
    </row>
    <row r="559" customFormat="false" ht="11.25" hidden="false" customHeight="false" outlineLevel="0" collapsed="false">
      <c r="A559" s="199" t="n">
        <v>36102</v>
      </c>
      <c r="B559" s="192" t="n">
        <v>36102</v>
      </c>
      <c r="C559" s="308" t="n">
        <f aca="false">IF(B559&lt;&gt;"",MONTH(B559),0)</f>
        <v>11</v>
      </c>
      <c r="D559" s="205" t="n">
        <v>580000</v>
      </c>
    </row>
    <row r="560" customFormat="false" ht="11.25" hidden="false" customHeight="false" outlineLevel="0" collapsed="false">
      <c r="A560" s="199" t="n">
        <v>36103</v>
      </c>
      <c r="B560" s="192" t="n">
        <v>36103</v>
      </c>
      <c r="C560" s="308" t="n">
        <f aca="false">IF(B560&lt;&gt;"",MONTH(B560),0)</f>
        <v>11</v>
      </c>
      <c r="D560" s="205" t="n">
        <v>643000</v>
      </c>
    </row>
    <row r="561" customFormat="false" ht="11.25" hidden="false" customHeight="false" outlineLevel="0" collapsed="false">
      <c r="A561" s="199" t="n">
        <v>36104</v>
      </c>
      <c r="B561" s="192" t="n">
        <v>36104</v>
      </c>
      <c r="C561" s="308" t="n">
        <f aca="false">IF(B561&lt;&gt;"",MONTH(B561),0)</f>
        <v>11</v>
      </c>
      <c r="D561" s="205" t="n">
        <v>645000</v>
      </c>
    </row>
    <row r="562" customFormat="false" ht="11.25" hidden="false" customHeight="false" outlineLevel="0" collapsed="false">
      <c r="A562" s="199" t="n">
        <v>36105</v>
      </c>
      <c r="B562" s="192" t="n">
        <v>36105</v>
      </c>
      <c r="C562" s="308" t="n">
        <f aca="false">IF(B562&lt;&gt;"",MONTH(B562),0)</f>
        <v>11</v>
      </c>
      <c r="D562" s="205" t="n">
        <v>634000</v>
      </c>
    </row>
    <row r="563" customFormat="false" ht="11.25" hidden="false" customHeight="false" outlineLevel="0" collapsed="false">
      <c r="A563" s="199" t="n">
        <v>36106</v>
      </c>
      <c r="B563" s="192" t="n">
        <v>36106</v>
      </c>
      <c r="C563" s="308" t="n">
        <f aca="false">IF(B563&lt;&gt;"",MONTH(B563),0)</f>
        <v>11</v>
      </c>
      <c r="D563" s="205" t="n">
        <v>618000</v>
      </c>
    </row>
    <row r="564" customFormat="false" ht="11.25" hidden="false" customHeight="false" outlineLevel="0" collapsed="false">
      <c r="A564" s="199" t="n">
        <v>36107</v>
      </c>
      <c r="B564" s="192" t="n">
        <v>36107</v>
      </c>
      <c r="C564" s="308" t="n">
        <f aca="false">IF(B564&lt;&gt;"",MONTH(B564),0)</f>
        <v>11</v>
      </c>
      <c r="D564" s="205" t="n">
        <v>636000</v>
      </c>
    </row>
    <row r="565" customFormat="false" ht="11.25" hidden="false" customHeight="false" outlineLevel="0" collapsed="false">
      <c r="A565" s="199" t="n">
        <v>36108</v>
      </c>
      <c r="B565" s="192" t="n">
        <v>36108</v>
      </c>
      <c r="C565" s="308" t="n">
        <f aca="false">IF(B565&lt;&gt;"",MONTH(B565),0)</f>
        <v>11</v>
      </c>
      <c r="D565" s="205" t="n">
        <v>618000</v>
      </c>
    </row>
    <row r="566" customFormat="false" ht="11.25" hidden="false" customHeight="false" outlineLevel="0" collapsed="false">
      <c r="A566" s="199" t="n">
        <v>36109</v>
      </c>
      <c r="B566" s="192" t="n">
        <v>36109</v>
      </c>
      <c r="C566" s="308" t="n">
        <f aca="false">IF(B566&lt;&gt;"",MONTH(B566),0)</f>
        <v>11</v>
      </c>
      <c r="D566" s="205" t="n">
        <v>600000</v>
      </c>
    </row>
    <row r="567" customFormat="false" ht="11.25" hidden="false" customHeight="false" outlineLevel="0" collapsed="false">
      <c r="A567" s="199" t="n">
        <v>36110</v>
      </c>
      <c r="B567" s="192" t="n">
        <v>36110</v>
      </c>
      <c r="C567" s="308" t="n">
        <f aca="false">IF(B567&lt;&gt;"",MONTH(B567),0)</f>
        <v>11</v>
      </c>
      <c r="D567" s="205" t="n">
        <v>595000</v>
      </c>
    </row>
    <row r="568" customFormat="false" ht="11.25" hidden="false" customHeight="false" outlineLevel="0" collapsed="false">
      <c r="A568" s="199" t="n">
        <v>36111</v>
      </c>
      <c r="B568" s="192" t="n">
        <v>36111</v>
      </c>
      <c r="C568" s="308" t="n">
        <f aca="false">IF(B568&lt;&gt;"",MONTH(B568),0)</f>
        <v>11</v>
      </c>
      <c r="D568" s="205" t="n">
        <v>646000</v>
      </c>
    </row>
    <row r="569" customFormat="false" ht="11.25" hidden="false" customHeight="false" outlineLevel="0" collapsed="false">
      <c r="A569" s="199" t="n">
        <v>36112</v>
      </c>
      <c r="B569" s="192" t="n">
        <v>36112</v>
      </c>
      <c r="C569" s="308" t="n">
        <f aca="false">IF(B569&lt;&gt;"",MONTH(B569),0)</f>
        <v>11</v>
      </c>
      <c r="D569" s="205" t="n">
        <v>683000</v>
      </c>
    </row>
    <row r="570" customFormat="false" ht="11.25" hidden="false" customHeight="false" outlineLevel="0" collapsed="false">
      <c r="A570" s="199" t="n">
        <v>36113</v>
      </c>
      <c r="B570" s="192" t="n">
        <v>36113</v>
      </c>
      <c r="C570" s="308" t="n">
        <f aca="false">IF(B570&lt;&gt;"",MONTH(B570),0)</f>
        <v>11</v>
      </c>
      <c r="D570" s="205" t="n">
        <v>652000</v>
      </c>
    </row>
    <row r="571" customFormat="false" ht="11.25" hidden="false" customHeight="false" outlineLevel="0" collapsed="false">
      <c r="A571" s="199" t="n">
        <v>36114</v>
      </c>
      <c r="B571" s="192" t="n">
        <v>36114</v>
      </c>
      <c r="C571" s="308" t="n">
        <f aca="false">IF(B571&lt;&gt;"",MONTH(B571),0)</f>
        <v>11</v>
      </c>
      <c r="D571" s="205" t="n">
        <v>650000</v>
      </c>
    </row>
    <row r="572" customFormat="false" ht="11.25" hidden="false" customHeight="false" outlineLevel="0" collapsed="false">
      <c r="A572" s="199" t="n">
        <v>36115</v>
      </c>
      <c r="B572" s="192" t="n">
        <v>36115</v>
      </c>
      <c r="C572" s="308" t="n">
        <f aca="false">IF(B572&lt;&gt;"",MONTH(B572),0)</f>
        <v>11</v>
      </c>
      <c r="D572" s="205" t="n">
        <v>624000</v>
      </c>
    </row>
    <row r="573" customFormat="false" ht="11.25" hidden="false" customHeight="false" outlineLevel="0" collapsed="false">
      <c r="A573" s="199" t="n">
        <v>36116</v>
      </c>
      <c r="B573" s="192" t="n">
        <v>36116</v>
      </c>
      <c r="C573" s="308" t="n">
        <f aca="false">IF(B573&lt;&gt;"",MONTH(B573),0)</f>
        <v>11</v>
      </c>
      <c r="D573" s="205" t="n">
        <v>672000</v>
      </c>
    </row>
    <row r="574" customFormat="false" ht="11.25" hidden="false" customHeight="false" outlineLevel="0" collapsed="false">
      <c r="A574" s="199" t="n">
        <v>36117</v>
      </c>
      <c r="B574" s="192" t="n">
        <v>36117</v>
      </c>
      <c r="C574" s="308" t="n">
        <f aca="false">IF(B574&lt;&gt;"",MONTH(B574),0)</f>
        <v>11</v>
      </c>
      <c r="D574" s="205" t="n">
        <v>688000</v>
      </c>
    </row>
    <row r="575" customFormat="false" ht="11.25" hidden="false" customHeight="false" outlineLevel="0" collapsed="false">
      <c r="A575" s="199" t="n">
        <v>36118</v>
      </c>
      <c r="B575" s="192" t="n">
        <v>36118</v>
      </c>
      <c r="C575" s="308" t="n">
        <f aca="false">IF(B575&lt;&gt;"",MONTH(B575),0)</f>
        <v>11</v>
      </c>
      <c r="D575" s="205" t="n">
        <v>690000</v>
      </c>
    </row>
    <row r="576" customFormat="false" ht="11.25" hidden="false" customHeight="false" outlineLevel="0" collapsed="false">
      <c r="A576" s="199" t="n">
        <v>36119</v>
      </c>
      <c r="B576" s="192" t="n">
        <v>36119</v>
      </c>
      <c r="C576" s="308" t="n">
        <f aca="false">IF(B576&lt;&gt;"",MONTH(B576),0)</f>
        <v>11</v>
      </c>
      <c r="D576" s="205" t="n">
        <v>685000</v>
      </c>
    </row>
    <row r="577" customFormat="false" ht="11.25" hidden="false" customHeight="false" outlineLevel="0" collapsed="false">
      <c r="A577" s="199" t="n">
        <v>36120</v>
      </c>
      <c r="B577" s="192" t="n">
        <v>36120</v>
      </c>
      <c r="C577" s="308" t="n">
        <f aca="false">IF(B577&lt;&gt;"",MONTH(B577),0)</f>
        <v>11</v>
      </c>
      <c r="D577" s="205" t="n">
        <v>685000</v>
      </c>
    </row>
    <row r="578" customFormat="false" ht="11.25" hidden="false" customHeight="false" outlineLevel="0" collapsed="false">
      <c r="A578" s="199" t="n">
        <v>36121</v>
      </c>
      <c r="B578" s="192" t="n">
        <v>36121</v>
      </c>
      <c r="C578" s="308" t="n">
        <f aca="false">IF(B578&lt;&gt;"",MONTH(B578),0)</f>
        <v>11</v>
      </c>
      <c r="D578" s="205" t="n">
        <v>687000</v>
      </c>
    </row>
    <row r="579" customFormat="false" ht="11.25" hidden="false" customHeight="false" outlineLevel="0" collapsed="false">
      <c r="A579" s="199" t="n">
        <v>36122</v>
      </c>
      <c r="B579" s="192" t="n">
        <v>36122</v>
      </c>
      <c r="C579" s="308" t="n">
        <f aca="false">IF(B579&lt;&gt;"",MONTH(B579),0)</f>
        <v>11</v>
      </c>
      <c r="D579" s="205" t="n">
        <v>670000</v>
      </c>
    </row>
    <row r="580" customFormat="false" ht="11.25" hidden="false" customHeight="false" outlineLevel="0" collapsed="false">
      <c r="A580" s="199" t="n">
        <v>36123</v>
      </c>
      <c r="B580" s="192" t="n">
        <v>36123</v>
      </c>
      <c r="C580" s="308" t="n">
        <f aca="false">IF(B580&lt;&gt;"",MONTH(B580),0)</f>
        <v>11</v>
      </c>
      <c r="D580" s="205" t="n">
        <v>666000</v>
      </c>
    </row>
    <row r="581" customFormat="false" ht="11.25" hidden="false" customHeight="false" outlineLevel="0" collapsed="false">
      <c r="A581" s="199" t="n">
        <v>36124</v>
      </c>
      <c r="B581" s="192" t="n">
        <v>36124</v>
      </c>
      <c r="C581" s="308" t="n">
        <f aca="false">IF(B581&lt;&gt;"",MONTH(B581),0)</f>
        <v>11</v>
      </c>
      <c r="D581" s="205" t="n">
        <v>707000</v>
      </c>
    </row>
    <row r="582" customFormat="false" ht="11.25" hidden="false" customHeight="false" outlineLevel="0" collapsed="false">
      <c r="A582" s="199" t="n">
        <v>36125</v>
      </c>
      <c r="B582" s="192" t="n">
        <v>36125</v>
      </c>
      <c r="C582" s="308" t="n">
        <f aca="false">IF(B582&lt;&gt;"",MONTH(B582),0)</f>
        <v>11</v>
      </c>
      <c r="D582" s="205" t="n">
        <v>684000</v>
      </c>
    </row>
    <row r="583" customFormat="false" ht="11.25" hidden="false" customHeight="false" outlineLevel="0" collapsed="false">
      <c r="A583" s="199" t="n">
        <v>36126</v>
      </c>
      <c r="B583" s="192" t="n">
        <v>36126</v>
      </c>
      <c r="C583" s="308" t="n">
        <f aca="false">IF(B583&lt;&gt;"",MONTH(B583),0)</f>
        <v>11</v>
      </c>
      <c r="D583" s="205" t="n">
        <v>682000</v>
      </c>
    </row>
    <row r="584" customFormat="false" ht="11.25" hidden="false" customHeight="false" outlineLevel="0" collapsed="false">
      <c r="A584" s="199" t="n">
        <v>36127</v>
      </c>
      <c r="B584" s="192" t="n">
        <v>36127</v>
      </c>
      <c r="C584" s="308" t="n">
        <f aca="false">IF(B584&lt;&gt;"",MONTH(B584),0)</f>
        <v>11</v>
      </c>
      <c r="D584" s="205" t="n">
        <v>696000</v>
      </c>
    </row>
    <row r="585" customFormat="false" ht="11.25" hidden="false" customHeight="false" outlineLevel="0" collapsed="false">
      <c r="A585" s="199" t="n">
        <v>36128</v>
      </c>
      <c r="B585" s="192" t="n">
        <v>36128</v>
      </c>
      <c r="C585" s="308" t="n">
        <f aca="false">IF(B585&lt;&gt;"",MONTH(B585),0)</f>
        <v>11</v>
      </c>
      <c r="D585" s="205" t="n">
        <v>692000</v>
      </c>
    </row>
    <row r="586" customFormat="false" ht="11.25" hidden="false" customHeight="false" outlineLevel="0" collapsed="false">
      <c r="A586" s="199" t="n">
        <v>36129</v>
      </c>
      <c r="B586" s="192" t="n">
        <v>36129</v>
      </c>
      <c r="C586" s="308" t="n">
        <f aca="false">IF(B586&lt;&gt;"",MONTH(B586),0)</f>
        <v>11</v>
      </c>
      <c r="D586" s="205" t="n">
        <v>677000</v>
      </c>
    </row>
    <row r="587" customFormat="false" ht="11.25" hidden="false" customHeight="false" outlineLevel="0" collapsed="false">
      <c r="A587" s="199" t="n">
        <v>36130</v>
      </c>
      <c r="B587" s="192" t="n">
        <v>36130</v>
      </c>
      <c r="C587" s="308" t="n">
        <f aca="false">IF(B587&lt;&gt;"",MONTH(B587),0)</f>
        <v>12</v>
      </c>
      <c r="D587" s="205" t="n">
        <v>644000</v>
      </c>
    </row>
    <row r="588" customFormat="false" ht="11.25" hidden="false" customHeight="false" outlineLevel="0" collapsed="false">
      <c r="A588" s="199" t="n">
        <v>36131</v>
      </c>
      <c r="B588" s="192" t="n">
        <v>36131</v>
      </c>
      <c r="C588" s="308" t="n">
        <f aca="false">IF(B588&lt;&gt;"",MONTH(B588),0)</f>
        <v>12</v>
      </c>
      <c r="D588" s="205" t="n">
        <v>671000</v>
      </c>
    </row>
    <row r="589" customFormat="false" ht="11.25" hidden="false" customHeight="false" outlineLevel="0" collapsed="false">
      <c r="A589" s="199" t="n">
        <v>36132</v>
      </c>
      <c r="B589" s="192" t="n">
        <v>36132</v>
      </c>
      <c r="C589" s="308" t="n">
        <f aca="false">IF(B589&lt;&gt;"",MONTH(B589),0)</f>
        <v>12</v>
      </c>
      <c r="D589" s="205" t="n">
        <v>670000</v>
      </c>
    </row>
    <row r="590" customFormat="false" ht="11.25" hidden="false" customHeight="false" outlineLevel="0" collapsed="false">
      <c r="A590" s="199" t="n">
        <v>36133</v>
      </c>
      <c r="B590" s="192" t="n">
        <v>36133</v>
      </c>
      <c r="C590" s="308" t="n">
        <f aca="false">IF(B590&lt;&gt;"",MONTH(B590),0)</f>
        <v>12</v>
      </c>
      <c r="D590" s="205" t="n">
        <v>685000</v>
      </c>
    </row>
    <row r="591" customFormat="false" ht="11.25" hidden="false" customHeight="false" outlineLevel="0" collapsed="false">
      <c r="A591" s="199" t="n">
        <v>36134</v>
      </c>
      <c r="B591" s="192" t="n">
        <v>36134</v>
      </c>
      <c r="C591" s="308" t="n">
        <f aca="false">IF(B591&lt;&gt;"",MONTH(B591),0)</f>
        <v>12</v>
      </c>
      <c r="D591" s="205" t="n">
        <v>709000</v>
      </c>
    </row>
    <row r="592" customFormat="false" ht="11.25" hidden="false" customHeight="false" outlineLevel="0" collapsed="false">
      <c r="A592" s="199" t="n">
        <v>36135</v>
      </c>
      <c r="B592" s="192" t="n">
        <v>36135</v>
      </c>
      <c r="C592" s="308" t="n">
        <f aca="false">IF(B592&lt;&gt;"",MONTH(B592),0)</f>
        <v>12</v>
      </c>
      <c r="D592" s="205" t="n">
        <v>714000</v>
      </c>
    </row>
    <row r="593" customFormat="false" ht="11.25" hidden="false" customHeight="false" outlineLevel="0" collapsed="false">
      <c r="A593" s="199" t="n">
        <v>36136</v>
      </c>
      <c r="B593" s="192" t="n">
        <v>36136</v>
      </c>
      <c r="C593" s="308" t="n">
        <f aca="false">IF(B593&lt;&gt;"",MONTH(B593),0)</f>
        <v>12</v>
      </c>
      <c r="D593" s="205" t="n">
        <v>688000</v>
      </c>
    </row>
    <row r="594" customFormat="false" ht="11.25" hidden="false" customHeight="false" outlineLevel="0" collapsed="false">
      <c r="A594" s="199" t="n">
        <v>36137</v>
      </c>
      <c r="B594" s="192" t="n">
        <v>36137</v>
      </c>
      <c r="C594" s="308" t="n">
        <f aca="false">IF(B594&lt;&gt;"",MONTH(B594),0)</f>
        <v>12</v>
      </c>
      <c r="D594" s="205" t="n">
        <v>654000</v>
      </c>
    </row>
    <row r="595" customFormat="false" ht="11.25" hidden="false" customHeight="false" outlineLevel="0" collapsed="false">
      <c r="A595" s="199" t="n">
        <v>36138</v>
      </c>
      <c r="B595" s="192" t="n">
        <v>36138</v>
      </c>
      <c r="C595" s="308" t="n">
        <f aca="false">IF(B595&lt;&gt;"",MONTH(B595),0)</f>
        <v>12</v>
      </c>
      <c r="D595" s="205" t="n">
        <v>647000</v>
      </c>
    </row>
    <row r="596" customFormat="false" ht="11.25" hidden="false" customHeight="false" outlineLevel="0" collapsed="false">
      <c r="A596" s="199" t="n">
        <v>36139</v>
      </c>
      <c r="B596" s="192" t="n">
        <v>36139</v>
      </c>
      <c r="C596" s="308" t="n">
        <f aca="false">IF(B596&lt;&gt;"",MONTH(B596),0)</f>
        <v>12</v>
      </c>
      <c r="D596" s="205" t="n">
        <v>681000</v>
      </c>
    </row>
    <row r="597" customFormat="false" ht="11.25" hidden="false" customHeight="false" outlineLevel="0" collapsed="false">
      <c r="A597" s="199" t="n">
        <v>36140</v>
      </c>
      <c r="B597" s="192" t="n">
        <v>36140</v>
      </c>
      <c r="C597" s="308" t="n">
        <f aca="false">IF(B597&lt;&gt;"",MONTH(B597),0)</f>
        <v>12</v>
      </c>
      <c r="D597" s="205" t="n">
        <v>664000</v>
      </c>
    </row>
    <row r="598" customFormat="false" ht="11.25" hidden="false" customHeight="false" outlineLevel="0" collapsed="false">
      <c r="A598" s="199" t="n">
        <v>36141</v>
      </c>
      <c r="B598" s="192" t="n">
        <v>36141</v>
      </c>
      <c r="C598" s="308" t="n">
        <f aca="false">IF(B598&lt;&gt;"",MONTH(B598),0)</f>
        <v>12</v>
      </c>
      <c r="D598" s="205" t="n">
        <v>672000</v>
      </c>
    </row>
    <row r="599" customFormat="false" ht="11.25" hidden="false" customHeight="false" outlineLevel="0" collapsed="false">
      <c r="A599" s="199" t="n">
        <v>36142</v>
      </c>
      <c r="B599" s="192" t="n">
        <v>36142</v>
      </c>
      <c r="C599" s="308" t="n">
        <f aca="false">IF(B599&lt;&gt;"",MONTH(B599),0)</f>
        <v>12</v>
      </c>
      <c r="D599" s="205" t="n">
        <v>640000</v>
      </c>
    </row>
    <row r="600" customFormat="false" ht="11.25" hidden="false" customHeight="false" outlineLevel="0" collapsed="false">
      <c r="A600" s="199" t="n">
        <v>36143</v>
      </c>
      <c r="B600" s="192" t="n">
        <v>36143</v>
      </c>
      <c r="C600" s="308" t="n">
        <f aca="false">IF(B600&lt;&gt;"",MONTH(B600),0)</f>
        <v>12</v>
      </c>
      <c r="D600" s="205" t="n">
        <v>669000</v>
      </c>
    </row>
    <row r="601" customFormat="false" ht="11.25" hidden="false" customHeight="false" outlineLevel="0" collapsed="false">
      <c r="A601" s="199" t="n">
        <v>36144</v>
      </c>
      <c r="B601" s="192" t="n">
        <v>36144</v>
      </c>
      <c r="C601" s="308" t="n">
        <f aca="false">IF(B601&lt;&gt;"",MONTH(B601),0)</f>
        <v>12</v>
      </c>
      <c r="D601" s="205" t="n">
        <v>665000</v>
      </c>
    </row>
    <row r="602" customFormat="false" ht="11.25" hidden="false" customHeight="false" outlineLevel="0" collapsed="false">
      <c r="A602" s="199" t="n">
        <v>36145</v>
      </c>
      <c r="B602" s="192" t="n">
        <v>36145</v>
      </c>
      <c r="C602" s="308" t="n">
        <f aca="false">IF(B602&lt;&gt;"",MONTH(B602),0)</f>
        <v>12</v>
      </c>
      <c r="D602" s="205" t="n">
        <v>684000</v>
      </c>
    </row>
    <row r="603" customFormat="false" ht="11.25" hidden="false" customHeight="false" outlineLevel="0" collapsed="false">
      <c r="A603" s="199" t="n">
        <v>36146</v>
      </c>
      <c r="B603" s="192" t="n">
        <v>36146</v>
      </c>
      <c r="C603" s="308" t="n">
        <f aca="false">IF(B603&lt;&gt;"",MONTH(B603),0)</f>
        <v>12</v>
      </c>
      <c r="D603" s="205" t="n">
        <v>666000</v>
      </c>
    </row>
    <row r="604" customFormat="false" ht="11.25" hidden="false" customHeight="false" outlineLevel="0" collapsed="false">
      <c r="A604" s="199" t="n">
        <v>36147</v>
      </c>
      <c r="B604" s="192" t="n">
        <v>36147</v>
      </c>
      <c r="C604" s="308" t="n">
        <f aca="false">IF(B604&lt;&gt;"",MONTH(B604),0)</f>
        <v>12</v>
      </c>
      <c r="D604" s="205" t="n">
        <v>634000</v>
      </c>
    </row>
    <row r="605" customFormat="false" ht="11.25" hidden="false" customHeight="false" outlineLevel="0" collapsed="false">
      <c r="A605" s="199" t="n">
        <v>36148</v>
      </c>
      <c r="B605" s="192" t="n">
        <v>36148</v>
      </c>
      <c r="C605" s="308" t="n">
        <f aca="false">IF(B605&lt;&gt;"",MONTH(B605),0)</f>
        <v>12</v>
      </c>
      <c r="D605" s="205" t="n">
        <v>621000</v>
      </c>
    </row>
    <row r="606" customFormat="false" ht="11.25" hidden="false" customHeight="false" outlineLevel="0" collapsed="false">
      <c r="A606" s="199" t="n">
        <v>36149</v>
      </c>
      <c r="B606" s="192" t="n">
        <v>36149</v>
      </c>
      <c r="C606" s="308" t="n">
        <f aca="false">IF(B606&lt;&gt;"",MONTH(B606),0)</f>
        <v>12</v>
      </c>
      <c r="D606" s="205" t="n">
        <v>635000</v>
      </c>
    </row>
    <row r="607" customFormat="false" ht="11.25" hidden="false" customHeight="false" outlineLevel="0" collapsed="false">
      <c r="A607" s="199" t="n">
        <v>36150</v>
      </c>
      <c r="B607" s="192" t="n">
        <v>36150</v>
      </c>
      <c r="C607" s="308" t="n">
        <f aca="false">IF(B607&lt;&gt;"",MONTH(B607),0)</f>
        <v>12</v>
      </c>
      <c r="D607" s="205" t="n">
        <v>592000</v>
      </c>
    </row>
    <row r="608" customFormat="false" ht="11.25" hidden="false" customHeight="false" outlineLevel="0" collapsed="false">
      <c r="A608" s="199" t="n">
        <v>36151</v>
      </c>
      <c r="B608" s="192" t="n">
        <v>36151</v>
      </c>
      <c r="C608" s="308" t="n">
        <f aca="false">IF(B608&lt;&gt;"",MONTH(B608),0)</f>
        <v>12</v>
      </c>
      <c r="D608" s="205" t="n">
        <v>558000</v>
      </c>
    </row>
    <row r="609" customFormat="false" ht="11.25" hidden="false" customHeight="false" outlineLevel="0" collapsed="false">
      <c r="A609" s="199" t="n">
        <v>36152</v>
      </c>
      <c r="B609" s="192" t="n">
        <v>36152</v>
      </c>
      <c r="C609" s="308" t="n">
        <f aca="false">IF(B609&lt;&gt;"",MONTH(B609),0)</f>
        <v>12</v>
      </c>
      <c r="D609" s="205" t="n">
        <v>605000</v>
      </c>
    </row>
    <row r="610" customFormat="false" ht="11.25" hidden="false" customHeight="false" outlineLevel="0" collapsed="false">
      <c r="A610" s="199" t="n">
        <v>36153</v>
      </c>
      <c r="B610" s="192" t="n">
        <v>36153</v>
      </c>
      <c r="C610" s="308" t="n">
        <f aca="false">IF(B610&lt;&gt;"",MONTH(B610),0)</f>
        <v>12</v>
      </c>
      <c r="D610" s="205" t="n">
        <v>612000</v>
      </c>
    </row>
    <row r="611" customFormat="false" ht="11.25" hidden="false" customHeight="false" outlineLevel="0" collapsed="false">
      <c r="A611" s="199" t="n">
        <v>36154</v>
      </c>
      <c r="B611" s="192" t="n">
        <v>36154</v>
      </c>
      <c r="C611" s="308" t="n">
        <f aca="false">IF(B611&lt;&gt;"",MONTH(B611),0)</f>
        <v>12</v>
      </c>
      <c r="D611" s="205" t="n">
        <v>587000</v>
      </c>
    </row>
    <row r="612" customFormat="false" ht="11.25" hidden="false" customHeight="false" outlineLevel="0" collapsed="false">
      <c r="A612" s="199" t="n">
        <v>36155</v>
      </c>
      <c r="B612" s="192" t="n">
        <v>36155</v>
      </c>
      <c r="C612" s="308" t="n">
        <f aca="false">IF(B612&lt;&gt;"",MONTH(B612),0)</f>
        <v>12</v>
      </c>
      <c r="D612" s="205" t="n">
        <v>627000</v>
      </c>
    </row>
    <row r="613" customFormat="false" ht="11.25" hidden="false" customHeight="false" outlineLevel="0" collapsed="false">
      <c r="A613" s="199" t="n">
        <v>36156</v>
      </c>
      <c r="B613" s="192" t="n">
        <v>36156</v>
      </c>
      <c r="C613" s="308" t="n">
        <f aca="false">IF(B613&lt;&gt;"",MONTH(B613),0)</f>
        <v>12</v>
      </c>
      <c r="D613" s="205" t="n">
        <v>663000</v>
      </c>
    </row>
    <row r="614" customFormat="false" ht="11.25" hidden="false" customHeight="false" outlineLevel="0" collapsed="false">
      <c r="A614" s="199" t="n">
        <v>36157</v>
      </c>
      <c r="B614" s="192" t="n">
        <v>36157</v>
      </c>
      <c r="C614" s="308" t="n">
        <f aca="false">IF(B614&lt;&gt;"",MONTH(B614),0)</f>
        <v>12</v>
      </c>
      <c r="D614" s="205" t="n">
        <v>645000</v>
      </c>
    </row>
    <row r="615" customFormat="false" ht="11.25" hidden="false" customHeight="false" outlineLevel="0" collapsed="false">
      <c r="A615" s="199" t="n">
        <v>36158</v>
      </c>
      <c r="B615" s="192" t="n">
        <v>36158</v>
      </c>
      <c r="C615" s="308" t="n">
        <f aca="false">IF(B615&lt;&gt;"",MONTH(B615),0)</f>
        <v>12</v>
      </c>
      <c r="D615" s="205" t="n">
        <v>631000</v>
      </c>
    </row>
    <row r="616" customFormat="false" ht="11.25" hidden="false" customHeight="false" outlineLevel="0" collapsed="false">
      <c r="A616" s="199" t="n">
        <v>36159</v>
      </c>
      <c r="B616" s="192" t="n">
        <v>36159</v>
      </c>
      <c r="C616" s="308" t="n">
        <f aca="false">IF(B616&lt;&gt;"",MONTH(B616),0)</f>
        <v>12</v>
      </c>
      <c r="D616" s="205" t="n">
        <v>653000</v>
      </c>
    </row>
    <row r="617" customFormat="false" ht="11.25" hidden="false" customHeight="false" outlineLevel="0" collapsed="false">
      <c r="A617" s="199" t="n">
        <v>36160</v>
      </c>
      <c r="B617" s="192" t="n">
        <v>36160</v>
      </c>
      <c r="C617" s="308" t="n">
        <f aca="false">IF(B617&lt;&gt;"",MONTH(B617),0)</f>
        <v>12</v>
      </c>
      <c r="D617" s="205" t="n">
        <v>675000</v>
      </c>
    </row>
    <row r="618" customFormat="false" ht="33.75" hidden="false" customHeight="false" outlineLevel="0" collapsed="false">
      <c r="A618" s="194" t="s">
        <v>70</v>
      </c>
      <c r="B618" s="195" t="s">
        <v>71</v>
      </c>
      <c r="C618" s="195" t="s">
        <v>99</v>
      </c>
      <c r="D618" s="196" t="s">
        <v>76</v>
      </c>
    </row>
    <row r="619" customFormat="false" ht="11.25" hidden="false" customHeight="false" outlineLevel="0" collapsed="false">
      <c r="A619" s="199" t="n">
        <v>36161</v>
      </c>
      <c r="B619" s="192" t="n">
        <v>36161</v>
      </c>
      <c r="C619" s="308" t="n">
        <f aca="false">IF(B619&lt;&gt;"",MONTH(B619),0)</f>
        <v>1</v>
      </c>
      <c r="D619" s="205" t="n">
        <v>617000</v>
      </c>
    </row>
    <row r="620" customFormat="false" ht="11.25" hidden="false" customHeight="false" outlineLevel="0" collapsed="false">
      <c r="A620" s="199" t="n">
        <v>36162</v>
      </c>
      <c r="B620" s="192" t="n">
        <v>36162</v>
      </c>
      <c r="C620" s="308" t="n">
        <f aca="false">IF(B620&lt;&gt;"",MONTH(B620),0)</f>
        <v>1</v>
      </c>
      <c r="D620" s="205" t="n">
        <v>584000</v>
      </c>
    </row>
    <row r="621" customFormat="false" ht="11.25" hidden="false" customHeight="false" outlineLevel="0" collapsed="false">
      <c r="A621" s="199" t="n">
        <v>36163</v>
      </c>
      <c r="B621" s="192" t="n">
        <v>36163</v>
      </c>
      <c r="C621" s="308" t="n">
        <f aca="false">IF(B621&lt;&gt;"",MONTH(B621),0)</f>
        <v>1</v>
      </c>
      <c r="D621" s="205" t="n">
        <v>555000</v>
      </c>
    </row>
    <row r="622" customFormat="false" ht="11.25" hidden="false" customHeight="false" outlineLevel="0" collapsed="false">
      <c r="A622" s="199" t="n">
        <v>36164</v>
      </c>
      <c r="B622" s="192" t="n">
        <v>36164</v>
      </c>
      <c r="C622" s="308" t="n">
        <f aca="false">IF(B622&lt;&gt;"",MONTH(B622),0)</f>
        <v>1</v>
      </c>
      <c r="D622" s="205" t="n">
        <v>579000</v>
      </c>
    </row>
    <row r="623" customFormat="false" ht="11.25" hidden="false" customHeight="false" outlineLevel="0" collapsed="false">
      <c r="A623" s="199" t="n">
        <v>36165</v>
      </c>
      <c r="B623" s="192" t="n">
        <v>36165</v>
      </c>
      <c r="C623" s="308" t="n">
        <f aca="false">IF(B623&lt;&gt;"",MONTH(B623),0)</f>
        <v>1</v>
      </c>
      <c r="D623" s="205" t="n">
        <v>540000</v>
      </c>
    </row>
    <row r="624" customFormat="false" ht="11.25" hidden="false" customHeight="false" outlineLevel="0" collapsed="false">
      <c r="A624" s="199" t="n">
        <v>36166</v>
      </c>
      <c r="B624" s="192" t="n">
        <v>36166</v>
      </c>
      <c r="C624" s="308" t="n">
        <f aca="false">IF(B624&lt;&gt;"",MONTH(B624),0)</f>
        <v>1</v>
      </c>
      <c r="D624" s="205" t="n">
        <v>539000</v>
      </c>
    </row>
    <row r="625" customFormat="false" ht="11.25" hidden="false" customHeight="false" outlineLevel="0" collapsed="false">
      <c r="A625" s="199" t="n">
        <v>36167</v>
      </c>
      <c r="B625" s="192" t="n">
        <v>36167</v>
      </c>
      <c r="C625" s="308" t="n">
        <f aca="false">IF(B625&lt;&gt;"",MONTH(B625),0)</f>
        <v>1</v>
      </c>
      <c r="D625" s="205" t="n">
        <v>530000</v>
      </c>
    </row>
    <row r="626" customFormat="false" ht="11.25" hidden="false" customHeight="false" outlineLevel="0" collapsed="false">
      <c r="A626" s="199" t="n">
        <v>36168</v>
      </c>
      <c r="B626" s="192" t="n">
        <v>36168</v>
      </c>
      <c r="C626" s="308" t="n">
        <f aca="false">IF(B626&lt;&gt;"",MONTH(B626),0)</f>
        <v>1</v>
      </c>
      <c r="D626" s="205" t="n">
        <v>573000</v>
      </c>
    </row>
    <row r="627" customFormat="false" ht="11.25" hidden="false" customHeight="false" outlineLevel="0" collapsed="false">
      <c r="A627" s="199" t="n">
        <v>36169</v>
      </c>
      <c r="B627" s="192" t="n">
        <v>36169</v>
      </c>
      <c r="C627" s="308" t="n">
        <f aca="false">IF(B627&lt;&gt;"",MONTH(B627),0)</f>
        <v>1</v>
      </c>
      <c r="D627" s="205" t="n">
        <v>570000</v>
      </c>
    </row>
    <row r="628" customFormat="false" ht="11.25" hidden="false" customHeight="false" outlineLevel="0" collapsed="false">
      <c r="A628" s="199" t="n">
        <v>36170</v>
      </c>
      <c r="B628" s="192" t="n">
        <v>36170</v>
      </c>
      <c r="C628" s="308" t="n">
        <f aca="false">IF(B628&lt;&gt;"",MONTH(B628),0)</f>
        <v>1</v>
      </c>
      <c r="D628" s="205" t="n">
        <v>588000</v>
      </c>
    </row>
    <row r="629" customFormat="false" ht="11.25" hidden="false" customHeight="false" outlineLevel="0" collapsed="false">
      <c r="A629" s="199" t="n">
        <v>36171</v>
      </c>
      <c r="B629" s="192" t="n">
        <v>36171</v>
      </c>
      <c r="C629" s="308" t="n">
        <f aca="false">IF(B629&lt;&gt;"",MONTH(B629),0)</f>
        <v>1</v>
      </c>
      <c r="D629" s="205" t="n">
        <v>580000</v>
      </c>
    </row>
    <row r="630" customFormat="false" ht="11.25" hidden="false" customHeight="false" outlineLevel="0" collapsed="false">
      <c r="A630" s="199" t="n">
        <v>36172</v>
      </c>
      <c r="B630" s="192" t="n">
        <v>36172</v>
      </c>
      <c r="C630" s="308" t="n">
        <f aca="false">IF(B630&lt;&gt;"",MONTH(B630),0)</f>
        <v>1</v>
      </c>
      <c r="D630" s="205" t="n">
        <v>565000</v>
      </c>
    </row>
    <row r="631" customFormat="false" ht="11.25" hidden="false" customHeight="false" outlineLevel="0" collapsed="false">
      <c r="A631" s="199" t="n">
        <v>36173</v>
      </c>
      <c r="B631" s="192" t="n">
        <v>36173</v>
      </c>
      <c r="C631" s="308" t="n">
        <f aca="false">IF(B631&lt;&gt;"",MONTH(B631),0)</f>
        <v>1</v>
      </c>
      <c r="D631" s="205" t="n">
        <v>572000</v>
      </c>
    </row>
    <row r="632" customFormat="false" ht="11.25" hidden="false" customHeight="false" outlineLevel="0" collapsed="false">
      <c r="A632" s="199" t="n">
        <v>36174</v>
      </c>
      <c r="B632" s="192" t="n">
        <v>36174</v>
      </c>
      <c r="C632" s="308" t="n">
        <f aca="false">IF(B632&lt;&gt;"",MONTH(B632),0)</f>
        <v>1</v>
      </c>
      <c r="D632" s="205" t="n">
        <v>562000</v>
      </c>
    </row>
    <row r="633" customFormat="false" ht="11.25" hidden="false" customHeight="false" outlineLevel="0" collapsed="false">
      <c r="A633" s="199" t="n">
        <v>36175</v>
      </c>
      <c r="B633" s="192" t="n">
        <v>36175</v>
      </c>
      <c r="C633" s="308" t="n">
        <f aca="false">IF(B633&lt;&gt;"",MONTH(B633),0)</f>
        <v>1</v>
      </c>
      <c r="D633" s="205" t="n">
        <v>570000</v>
      </c>
    </row>
    <row r="634" customFormat="false" ht="11.25" hidden="false" customHeight="false" outlineLevel="0" collapsed="false">
      <c r="A634" s="199" t="n">
        <v>36176</v>
      </c>
      <c r="B634" s="192" t="n">
        <v>36176</v>
      </c>
      <c r="C634" s="308" t="n">
        <f aca="false">IF(B634&lt;&gt;"",MONTH(B634),0)</f>
        <v>1</v>
      </c>
      <c r="D634" s="205" t="n">
        <v>633000</v>
      </c>
    </row>
    <row r="635" customFormat="false" ht="11.25" hidden="false" customHeight="false" outlineLevel="0" collapsed="false">
      <c r="A635" s="199" t="n">
        <v>36177</v>
      </c>
      <c r="B635" s="192" t="n">
        <v>36177</v>
      </c>
      <c r="C635" s="308" t="n">
        <f aca="false">IF(B635&lt;&gt;"",MONTH(B635),0)</f>
        <v>1</v>
      </c>
      <c r="D635" s="205" t="n">
        <v>629000</v>
      </c>
    </row>
    <row r="636" customFormat="false" ht="11.25" hidden="false" customHeight="false" outlineLevel="0" collapsed="false">
      <c r="A636" s="199" t="n">
        <v>36178</v>
      </c>
      <c r="B636" s="192" t="n">
        <v>36178</v>
      </c>
      <c r="C636" s="308" t="n">
        <f aca="false">IF(B636&lt;&gt;"",MONTH(B636),0)</f>
        <v>1</v>
      </c>
      <c r="D636" s="205" t="n">
        <v>638000</v>
      </c>
    </row>
    <row r="637" customFormat="false" ht="11.25" hidden="false" customHeight="false" outlineLevel="0" collapsed="false">
      <c r="A637" s="199" t="n">
        <v>36179</v>
      </c>
      <c r="B637" s="192" t="n">
        <v>36179</v>
      </c>
      <c r="C637" s="308" t="n">
        <f aca="false">IF(B637&lt;&gt;"",MONTH(B637),0)</f>
        <v>1</v>
      </c>
      <c r="D637" s="205" t="n">
        <v>609000</v>
      </c>
    </row>
    <row r="638" customFormat="false" ht="11.25" hidden="false" customHeight="false" outlineLevel="0" collapsed="false">
      <c r="A638" s="199" t="n">
        <v>36180</v>
      </c>
      <c r="B638" s="192" t="n">
        <v>36180</v>
      </c>
      <c r="C638" s="308" t="n">
        <f aca="false">IF(B638&lt;&gt;"",MONTH(B638),0)</f>
        <v>1</v>
      </c>
      <c r="D638" s="205" t="n">
        <v>636000</v>
      </c>
    </row>
    <row r="639" customFormat="false" ht="11.25" hidden="false" customHeight="false" outlineLevel="0" collapsed="false">
      <c r="A639" s="199" t="n">
        <v>36181</v>
      </c>
      <c r="B639" s="192" t="n">
        <v>36181</v>
      </c>
      <c r="C639" s="308" t="n">
        <f aca="false">IF(B639&lt;&gt;"",MONTH(B639),0)</f>
        <v>1</v>
      </c>
      <c r="D639" s="205" t="n">
        <v>629000</v>
      </c>
    </row>
    <row r="640" customFormat="false" ht="11.25" hidden="false" customHeight="false" outlineLevel="0" collapsed="false">
      <c r="A640" s="199" t="n">
        <v>36182</v>
      </c>
      <c r="B640" s="192" t="n">
        <v>36182</v>
      </c>
      <c r="C640" s="308" t="n">
        <f aca="false">IF(B640&lt;&gt;"",MONTH(B640),0)</f>
        <v>1</v>
      </c>
      <c r="D640" s="205" t="n">
        <v>643000</v>
      </c>
    </row>
    <row r="641" customFormat="false" ht="11.25" hidden="false" customHeight="false" outlineLevel="0" collapsed="false">
      <c r="A641" s="199" t="n">
        <v>36183</v>
      </c>
      <c r="B641" s="192" t="n">
        <v>36183</v>
      </c>
      <c r="C641" s="308" t="n">
        <f aca="false">IF(B641&lt;&gt;"",MONTH(B641),0)</f>
        <v>1</v>
      </c>
      <c r="D641" s="205" t="n">
        <v>644000</v>
      </c>
    </row>
    <row r="642" customFormat="false" ht="11.25" hidden="false" customHeight="false" outlineLevel="0" collapsed="false">
      <c r="A642" s="199" t="n">
        <v>36184</v>
      </c>
      <c r="B642" s="192" t="n">
        <v>36184</v>
      </c>
      <c r="C642" s="308" t="n">
        <f aca="false">IF(B642&lt;&gt;"",MONTH(B642),0)</f>
        <v>1</v>
      </c>
      <c r="D642" s="205" t="n">
        <v>647000</v>
      </c>
    </row>
    <row r="643" customFormat="false" ht="11.25" hidden="false" customHeight="false" outlineLevel="0" collapsed="false">
      <c r="A643" s="199" t="n">
        <v>36185</v>
      </c>
      <c r="B643" s="192" t="n">
        <v>36185</v>
      </c>
      <c r="C643" s="308" t="n">
        <f aca="false">IF(B643&lt;&gt;"",MONTH(B643),0)</f>
        <v>1</v>
      </c>
      <c r="D643" s="205" t="n">
        <v>641000</v>
      </c>
    </row>
    <row r="644" customFormat="false" ht="11.25" hidden="false" customHeight="false" outlineLevel="0" collapsed="false">
      <c r="A644" s="199" t="n">
        <v>36186</v>
      </c>
      <c r="B644" s="192" t="n">
        <v>36186</v>
      </c>
      <c r="C644" s="308" t="n">
        <f aca="false">IF(B644&lt;&gt;"",MONTH(B644),0)</f>
        <v>1</v>
      </c>
      <c r="D644" s="205" t="n">
        <v>629000</v>
      </c>
    </row>
    <row r="645" customFormat="false" ht="11.25" hidden="false" customHeight="false" outlineLevel="0" collapsed="false">
      <c r="A645" s="199" t="n">
        <v>36187</v>
      </c>
      <c r="B645" s="192" t="n">
        <v>36187</v>
      </c>
      <c r="C645" s="308" t="n">
        <f aca="false">IF(B645&lt;&gt;"",MONTH(B645),0)</f>
        <v>1</v>
      </c>
      <c r="D645" s="205" t="n">
        <v>622000</v>
      </c>
    </row>
    <row r="646" customFormat="false" ht="11.25" hidden="false" customHeight="false" outlineLevel="0" collapsed="false">
      <c r="A646" s="199" t="n">
        <v>36188</v>
      </c>
      <c r="B646" s="192" t="n">
        <v>36188</v>
      </c>
      <c r="C646" s="308" t="n">
        <f aca="false">IF(B646&lt;&gt;"",MONTH(B646),0)</f>
        <v>1</v>
      </c>
      <c r="D646" s="205" t="n">
        <v>644000</v>
      </c>
    </row>
    <row r="647" customFormat="false" ht="11.25" hidden="false" customHeight="false" outlineLevel="0" collapsed="false">
      <c r="A647" s="199" t="n">
        <v>36189</v>
      </c>
      <c r="B647" s="192" t="n">
        <v>36189</v>
      </c>
      <c r="C647" s="308" t="n">
        <f aca="false">IF(B647&lt;&gt;"",MONTH(B647),0)</f>
        <v>1</v>
      </c>
      <c r="D647" s="205" t="n">
        <v>692000</v>
      </c>
    </row>
    <row r="648" customFormat="false" ht="11.25" hidden="false" customHeight="false" outlineLevel="0" collapsed="false">
      <c r="A648" s="199" t="n">
        <v>36190</v>
      </c>
      <c r="B648" s="192" t="n">
        <v>36190</v>
      </c>
      <c r="C648" s="308" t="n">
        <f aca="false">IF(B648&lt;&gt;"",MONTH(B648),0)</f>
        <v>1</v>
      </c>
      <c r="D648" s="205" t="n">
        <v>648000</v>
      </c>
    </row>
    <row r="649" customFormat="false" ht="11.25" hidden="false" customHeight="false" outlineLevel="0" collapsed="false">
      <c r="A649" s="199" t="n">
        <v>36191</v>
      </c>
      <c r="B649" s="192" t="n">
        <v>36191</v>
      </c>
      <c r="C649" s="308" t="n">
        <f aca="false">IF(B649&lt;&gt;"",MONTH(B649),0)</f>
        <v>1</v>
      </c>
      <c r="D649" s="205" t="n">
        <v>647000</v>
      </c>
    </row>
    <row r="650" customFormat="false" ht="11.25" hidden="false" customHeight="false" outlineLevel="0" collapsed="false">
      <c r="A650" s="199" t="n">
        <v>36192</v>
      </c>
      <c r="B650" s="192" t="n">
        <v>36192</v>
      </c>
      <c r="C650" s="308" t="n">
        <f aca="false">IF(B650&lt;&gt;"",MONTH(B650),0)</f>
        <v>2</v>
      </c>
      <c r="D650" s="205" t="n">
        <v>635000</v>
      </c>
    </row>
    <row r="651" customFormat="false" ht="11.25" hidden="false" customHeight="false" outlineLevel="0" collapsed="false">
      <c r="A651" s="199" t="n">
        <v>36193</v>
      </c>
      <c r="B651" s="192" t="n">
        <v>36193</v>
      </c>
      <c r="C651" s="308" t="n">
        <f aca="false">IF(B651&lt;&gt;"",MONTH(B651),0)</f>
        <v>2</v>
      </c>
      <c r="D651" s="205" t="n">
        <v>659000</v>
      </c>
    </row>
    <row r="652" customFormat="false" ht="11.25" hidden="false" customHeight="false" outlineLevel="0" collapsed="false">
      <c r="A652" s="199" t="n">
        <v>36194</v>
      </c>
      <c r="B652" s="192" t="n">
        <v>36194</v>
      </c>
      <c r="C652" s="308" t="n">
        <f aca="false">IF(B652&lt;&gt;"",MONTH(B652),0)</f>
        <v>2</v>
      </c>
      <c r="D652" s="205" t="n">
        <v>640000</v>
      </c>
    </row>
    <row r="653" customFormat="false" ht="11.25" hidden="false" customHeight="false" outlineLevel="0" collapsed="false">
      <c r="A653" s="199" t="n">
        <v>36195</v>
      </c>
      <c r="B653" s="192" t="n">
        <v>36195</v>
      </c>
      <c r="C653" s="308" t="n">
        <f aca="false">IF(B653&lt;&gt;"",MONTH(B653),0)</f>
        <v>2</v>
      </c>
      <c r="D653" s="205" t="n">
        <v>641000</v>
      </c>
    </row>
    <row r="654" customFormat="false" ht="11.25" hidden="false" customHeight="false" outlineLevel="0" collapsed="false">
      <c r="A654" s="199" t="n">
        <v>36196</v>
      </c>
      <c r="B654" s="192" t="n">
        <v>36196</v>
      </c>
      <c r="C654" s="308" t="n">
        <f aca="false">IF(B654&lt;&gt;"",MONTH(B654),0)</f>
        <v>2</v>
      </c>
      <c r="D654" s="207" t="n">
        <v>630000</v>
      </c>
    </row>
    <row r="655" customFormat="false" ht="11.25" hidden="false" customHeight="false" outlineLevel="0" collapsed="false">
      <c r="A655" s="199" t="n">
        <v>36197</v>
      </c>
      <c r="B655" s="192" t="n">
        <v>36197</v>
      </c>
      <c r="C655" s="308" t="n">
        <f aca="false">IF(B655&lt;&gt;"",MONTH(B655),0)</f>
        <v>2</v>
      </c>
      <c r="D655" s="207" t="n">
        <v>691000</v>
      </c>
    </row>
    <row r="656" customFormat="false" ht="11.25" hidden="false" customHeight="false" outlineLevel="0" collapsed="false">
      <c r="A656" s="199" t="n">
        <v>36198</v>
      </c>
      <c r="B656" s="192" t="n">
        <v>36198</v>
      </c>
      <c r="C656" s="308" t="n">
        <f aca="false">IF(B656&lt;&gt;"",MONTH(B656),0)</f>
        <v>2</v>
      </c>
      <c r="D656" s="207" t="n">
        <v>683000</v>
      </c>
    </row>
    <row r="657" customFormat="false" ht="11.25" hidden="false" customHeight="false" outlineLevel="0" collapsed="false">
      <c r="A657" s="199" t="n">
        <v>36199</v>
      </c>
      <c r="B657" s="192" t="n">
        <v>36199</v>
      </c>
      <c r="C657" s="308" t="n">
        <f aca="false">IF(B657&lt;&gt;"",MONTH(B657),0)</f>
        <v>2</v>
      </c>
      <c r="D657" s="207" t="n">
        <v>712000</v>
      </c>
    </row>
    <row r="658" customFormat="false" ht="11.25" hidden="false" customHeight="false" outlineLevel="0" collapsed="false">
      <c r="A658" s="199" t="n">
        <v>36200</v>
      </c>
      <c r="B658" s="192" t="n">
        <v>36200</v>
      </c>
      <c r="C658" s="308" t="n">
        <f aca="false">IF(B658&lt;&gt;"",MONTH(B658),0)</f>
        <v>2</v>
      </c>
      <c r="D658" s="207" t="n">
        <v>657000</v>
      </c>
    </row>
    <row r="659" customFormat="false" ht="11.25" hidden="false" customHeight="false" outlineLevel="0" collapsed="false">
      <c r="A659" s="199" t="n">
        <v>36201</v>
      </c>
      <c r="B659" s="192" t="n">
        <v>36201</v>
      </c>
      <c r="C659" s="308" t="n">
        <f aca="false">IF(B659&lt;&gt;"",MONTH(B659),0)</f>
        <v>2</v>
      </c>
      <c r="D659" s="207" t="n">
        <v>643000</v>
      </c>
    </row>
    <row r="660" customFormat="false" ht="11.25" hidden="false" customHeight="false" outlineLevel="0" collapsed="false">
      <c r="A660" s="199" t="n">
        <v>36202</v>
      </c>
      <c r="B660" s="192" t="n">
        <v>36202</v>
      </c>
      <c r="C660" s="308" t="n">
        <f aca="false">IF(B660&lt;&gt;"",MONTH(B660),0)</f>
        <v>2</v>
      </c>
      <c r="D660" s="207" t="n">
        <v>707000</v>
      </c>
    </row>
    <row r="661" customFormat="false" ht="11.25" hidden="false" customHeight="false" outlineLevel="0" collapsed="false">
      <c r="A661" s="199" t="n">
        <v>36203</v>
      </c>
      <c r="B661" s="192" t="n">
        <v>36203</v>
      </c>
      <c r="C661" s="308" t="n">
        <f aca="false">IF(B661&lt;&gt;"",MONTH(B661),0)</f>
        <v>2</v>
      </c>
      <c r="D661" s="207" t="n">
        <v>588000</v>
      </c>
    </row>
    <row r="662" customFormat="false" ht="11.25" hidden="false" customHeight="false" outlineLevel="0" collapsed="false">
      <c r="A662" s="199" t="n">
        <v>36204</v>
      </c>
      <c r="B662" s="192" t="n">
        <v>36204</v>
      </c>
      <c r="C662" s="308" t="n">
        <f aca="false">IF(B662&lt;&gt;"",MONTH(B662),0)</f>
        <v>2</v>
      </c>
      <c r="D662" s="207" t="n">
        <v>676000</v>
      </c>
    </row>
    <row r="663" customFormat="false" ht="11.25" hidden="false" customHeight="false" outlineLevel="0" collapsed="false">
      <c r="A663" s="199" t="n">
        <v>36205</v>
      </c>
      <c r="B663" s="192" t="n">
        <v>36205</v>
      </c>
      <c r="C663" s="308" t="n">
        <f aca="false">IF(B663&lt;&gt;"",MONTH(B663),0)</f>
        <v>2</v>
      </c>
      <c r="D663" s="207" t="n">
        <v>687000</v>
      </c>
    </row>
    <row r="664" customFormat="false" ht="11.25" hidden="false" customHeight="false" outlineLevel="0" collapsed="false">
      <c r="A664" s="199" t="n">
        <v>36206</v>
      </c>
      <c r="B664" s="192" t="n">
        <v>36206</v>
      </c>
      <c r="C664" s="308" t="n">
        <f aca="false">IF(B664&lt;&gt;"",MONTH(B664),0)</f>
        <v>2</v>
      </c>
      <c r="D664" s="207" t="n">
        <v>698000</v>
      </c>
    </row>
    <row r="665" customFormat="false" ht="11.25" hidden="false" customHeight="false" outlineLevel="0" collapsed="false">
      <c r="A665" s="199" t="n">
        <v>36207</v>
      </c>
      <c r="B665" s="192" t="n">
        <v>36207</v>
      </c>
      <c r="C665" s="308" t="n">
        <f aca="false">IF(B665&lt;&gt;"",MONTH(B665),0)</f>
        <v>2</v>
      </c>
      <c r="D665" s="207" t="n">
        <v>686000</v>
      </c>
    </row>
    <row r="666" customFormat="false" ht="11.25" hidden="false" customHeight="false" outlineLevel="0" collapsed="false">
      <c r="A666" s="199" t="n">
        <v>36208</v>
      </c>
      <c r="B666" s="192" t="n">
        <v>36208</v>
      </c>
      <c r="C666" s="308" t="n">
        <f aca="false">IF(B666&lt;&gt;"",MONTH(B666),0)</f>
        <v>2</v>
      </c>
      <c r="D666" s="207" t="n">
        <v>708000</v>
      </c>
    </row>
    <row r="667" customFormat="false" ht="11.25" hidden="false" customHeight="false" outlineLevel="0" collapsed="false">
      <c r="A667" s="199" t="n">
        <v>36209</v>
      </c>
      <c r="B667" s="192" t="n">
        <v>36209</v>
      </c>
      <c r="C667" s="308" t="n">
        <f aca="false">IF(B667&lt;&gt;"",MONTH(B667),0)</f>
        <v>2</v>
      </c>
      <c r="D667" s="207" t="n">
        <v>680000</v>
      </c>
    </row>
    <row r="668" customFormat="false" ht="11.25" hidden="false" customHeight="false" outlineLevel="0" collapsed="false">
      <c r="A668" s="199" t="n">
        <v>36210</v>
      </c>
      <c r="B668" s="192" t="n">
        <v>36210</v>
      </c>
      <c r="C668" s="308" t="n">
        <f aca="false">IF(B668&lt;&gt;"",MONTH(B668),0)</f>
        <v>2</v>
      </c>
      <c r="D668" s="207" t="n">
        <v>746000</v>
      </c>
    </row>
    <row r="669" customFormat="false" ht="11.25" hidden="false" customHeight="false" outlineLevel="0" collapsed="false">
      <c r="A669" s="199" t="n">
        <v>36211</v>
      </c>
      <c r="B669" s="192" t="n">
        <v>36211</v>
      </c>
      <c r="C669" s="308" t="n">
        <f aca="false">IF(B669&lt;&gt;"",MONTH(B669),0)</f>
        <v>2</v>
      </c>
      <c r="D669" s="207" t="n">
        <v>695000</v>
      </c>
    </row>
    <row r="670" customFormat="false" ht="11.25" hidden="false" customHeight="false" outlineLevel="0" collapsed="false">
      <c r="A670" s="199" t="n">
        <v>36212</v>
      </c>
      <c r="B670" s="192" t="n">
        <v>36212</v>
      </c>
      <c r="C670" s="308" t="n">
        <f aca="false">IF(B670&lt;&gt;"",MONTH(B670),0)</f>
        <v>2</v>
      </c>
      <c r="D670" s="207" t="n">
        <v>698000</v>
      </c>
    </row>
    <row r="671" customFormat="false" ht="11.25" hidden="false" customHeight="false" outlineLevel="0" collapsed="false">
      <c r="A671" s="199" t="n">
        <v>36213</v>
      </c>
      <c r="B671" s="192" t="n">
        <v>36213</v>
      </c>
      <c r="C671" s="308" t="n">
        <f aca="false">IF(B671&lt;&gt;"",MONTH(B671),0)</f>
        <v>2</v>
      </c>
      <c r="D671" s="207" t="n">
        <v>684000</v>
      </c>
    </row>
    <row r="672" customFormat="false" ht="11.25" hidden="false" customHeight="false" outlineLevel="0" collapsed="false">
      <c r="A672" s="199" t="n">
        <v>36214</v>
      </c>
      <c r="B672" s="192" t="n">
        <v>36214</v>
      </c>
      <c r="C672" s="308" t="n">
        <f aca="false">IF(B672&lt;&gt;"",MONTH(B672),0)</f>
        <v>2</v>
      </c>
      <c r="D672" s="207" t="n">
        <v>676000</v>
      </c>
    </row>
    <row r="673" customFormat="false" ht="11.25" hidden="false" customHeight="false" outlineLevel="0" collapsed="false">
      <c r="A673" s="199" t="n">
        <v>36215</v>
      </c>
      <c r="B673" s="192" t="n">
        <v>36215</v>
      </c>
      <c r="C673" s="308" t="n">
        <f aca="false">IF(B673&lt;&gt;"",MONTH(B673),0)</f>
        <v>2</v>
      </c>
      <c r="D673" s="207" t="n">
        <v>659000</v>
      </c>
    </row>
    <row r="674" customFormat="false" ht="11.25" hidden="false" customHeight="false" outlineLevel="0" collapsed="false">
      <c r="A674" s="199" t="n">
        <v>36216</v>
      </c>
      <c r="B674" s="192" t="n">
        <v>36216</v>
      </c>
      <c r="C674" s="308" t="n">
        <f aca="false">IF(B674&lt;&gt;"",MONTH(B674),0)</f>
        <v>2</v>
      </c>
      <c r="D674" s="207" t="n">
        <v>690000</v>
      </c>
    </row>
    <row r="675" customFormat="false" ht="11.25" hidden="false" customHeight="false" outlineLevel="0" collapsed="false">
      <c r="A675" s="199" t="n">
        <v>36217</v>
      </c>
      <c r="B675" s="192" t="n">
        <v>36217</v>
      </c>
      <c r="C675" s="308" t="n">
        <f aca="false">IF(B675&lt;&gt;"",MONTH(B675),0)</f>
        <v>2</v>
      </c>
      <c r="D675" s="207" t="n">
        <v>742000</v>
      </c>
    </row>
    <row r="676" customFormat="false" ht="11.25" hidden="false" customHeight="false" outlineLevel="0" collapsed="false">
      <c r="A676" s="199" t="n">
        <v>36218</v>
      </c>
      <c r="B676" s="192" t="n">
        <v>36218</v>
      </c>
      <c r="C676" s="308" t="n">
        <f aca="false">IF(B676&lt;&gt;"",MONTH(B676),0)</f>
        <v>2</v>
      </c>
      <c r="D676" s="207" t="n">
        <v>714000</v>
      </c>
    </row>
    <row r="677" customFormat="false" ht="11.25" hidden="false" customHeight="false" outlineLevel="0" collapsed="false">
      <c r="A677" s="199" t="n">
        <v>36219</v>
      </c>
      <c r="B677" s="192" t="n">
        <v>36219</v>
      </c>
      <c r="C677" s="308" t="n">
        <f aca="false">IF(B677&lt;&gt;"",MONTH(B677),0)</f>
        <v>2</v>
      </c>
      <c r="D677" s="207" t="n">
        <v>706000</v>
      </c>
    </row>
    <row r="678" customFormat="false" ht="11.25" hidden="false" customHeight="false" outlineLevel="0" collapsed="false">
      <c r="A678" s="199" t="n">
        <v>36220</v>
      </c>
      <c r="B678" s="192" t="n">
        <v>36220</v>
      </c>
      <c r="C678" s="308" t="n">
        <f aca="false">IF(B678&lt;&gt;"",MONTH(B678),0)</f>
        <v>3</v>
      </c>
      <c r="D678" s="207" t="n">
        <v>628000</v>
      </c>
    </row>
    <row r="679" customFormat="false" ht="11.25" hidden="false" customHeight="false" outlineLevel="0" collapsed="false">
      <c r="A679" s="199" t="n">
        <v>36221</v>
      </c>
      <c r="B679" s="192" t="n">
        <v>36221</v>
      </c>
      <c r="C679" s="308" t="n">
        <f aca="false">IF(B679&lt;&gt;"",MONTH(B679),0)</f>
        <v>3</v>
      </c>
      <c r="D679" s="207" t="n">
        <v>620000</v>
      </c>
    </row>
    <row r="680" customFormat="false" ht="11.25" hidden="false" customHeight="false" outlineLevel="0" collapsed="false">
      <c r="A680" s="199" t="n">
        <v>36222</v>
      </c>
      <c r="B680" s="192" t="n">
        <v>36222</v>
      </c>
      <c r="C680" s="308" t="n">
        <f aca="false">IF(B680&lt;&gt;"",MONTH(B680),0)</f>
        <v>3</v>
      </c>
      <c r="D680" s="207" t="n">
        <v>622000</v>
      </c>
    </row>
    <row r="681" customFormat="false" ht="11.25" hidden="false" customHeight="false" outlineLevel="0" collapsed="false">
      <c r="A681" s="199" t="n">
        <v>36223</v>
      </c>
      <c r="B681" s="192" t="n">
        <v>36223</v>
      </c>
      <c r="C681" s="308" t="n">
        <f aca="false">IF(B681&lt;&gt;"",MONTH(B681),0)</f>
        <v>3</v>
      </c>
      <c r="D681" s="207" t="n">
        <v>621000</v>
      </c>
    </row>
    <row r="682" customFormat="false" ht="11.25" hidden="false" customHeight="false" outlineLevel="0" collapsed="false">
      <c r="A682" s="199" t="n">
        <v>36224</v>
      </c>
      <c r="B682" s="192" t="n">
        <v>36224</v>
      </c>
      <c r="C682" s="308" t="n">
        <f aca="false">IF(B682&lt;&gt;"",MONTH(B682),0)</f>
        <v>3</v>
      </c>
      <c r="D682" s="207" t="n">
        <v>611000</v>
      </c>
    </row>
    <row r="683" customFormat="false" ht="11.25" hidden="false" customHeight="false" outlineLevel="0" collapsed="false">
      <c r="A683" s="199" t="n">
        <v>36225</v>
      </c>
      <c r="B683" s="192" t="n">
        <v>36225</v>
      </c>
      <c r="C683" s="308" t="n">
        <f aca="false">IF(B683&lt;&gt;"",MONTH(B683),0)</f>
        <v>3</v>
      </c>
      <c r="D683" s="207" t="n">
        <v>584000</v>
      </c>
    </row>
    <row r="684" customFormat="false" ht="11.25" hidden="false" customHeight="false" outlineLevel="0" collapsed="false">
      <c r="A684" s="199" t="n">
        <v>36226</v>
      </c>
      <c r="B684" s="192" t="n">
        <v>36226</v>
      </c>
      <c r="C684" s="308" t="n">
        <f aca="false">IF(B684&lt;&gt;"",MONTH(B684),0)</f>
        <v>3</v>
      </c>
      <c r="D684" s="207" t="n">
        <v>588000</v>
      </c>
    </row>
    <row r="685" customFormat="false" ht="11.25" hidden="false" customHeight="false" outlineLevel="0" collapsed="false">
      <c r="A685" s="199" t="n">
        <v>36227</v>
      </c>
      <c r="B685" s="192" t="n">
        <v>36227</v>
      </c>
      <c r="C685" s="308" t="n">
        <f aca="false">IF(B685&lt;&gt;"",MONTH(B685),0)</f>
        <v>3</v>
      </c>
      <c r="D685" s="207" t="n">
        <v>573000</v>
      </c>
    </row>
    <row r="686" customFormat="false" ht="11.25" hidden="false" customHeight="false" outlineLevel="0" collapsed="false">
      <c r="A686" s="199" t="n">
        <v>36228</v>
      </c>
      <c r="B686" s="192" t="n">
        <v>36228</v>
      </c>
      <c r="C686" s="308" t="n">
        <f aca="false">IF(B686&lt;&gt;"",MONTH(B686),0)</f>
        <v>3</v>
      </c>
      <c r="D686" s="207" t="n">
        <v>490000</v>
      </c>
    </row>
    <row r="687" customFormat="false" ht="11.25" hidden="false" customHeight="false" outlineLevel="0" collapsed="false">
      <c r="A687" s="199" t="n">
        <v>36229</v>
      </c>
      <c r="B687" s="192" t="n">
        <v>36229</v>
      </c>
      <c r="C687" s="308" t="n">
        <f aca="false">IF(B687&lt;&gt;"",MONTH(B687),0)</f>
        <v>3</v>
      </c>
      <c r="D687" s="207" t="n">
        <v>451000</v>
      </c>
    </row>
    <row r="688" customFormat="false" ht="11.25" hidden="false" customHeight="false" outlineLevel="0" collapsed="false">
      <c r="A688" s="199" t="n">
        <v>36230</v>
      </c>
      <c r="B688" s="192" t="n">
        <v>36230</v>
      </c>
      <c r="C688" s="308" t="n">
        <f aca="false">IF(B688&lt;&gt;"",MONTH(B688),0)</f>
        <v>3</v>
      </c>
      <c r="D688" s="207" t="n">
        <v>465000</v>
      </c>
    </row>
    <row r="689" customFormat="false" ht="11.25" hidden="false" customHeight="false" outlineLevel="0" collapsed="false">
      <c r="A689" s="199" t="n">
        <v>36231</v>
      </c>
      <c r="B689" s="192" t="n">
        <v>36231</v>
      </c>
      <c r="C689" s="308" t="n">
        <f aca="false">IF(B689&lt;&gt;"",MONTH(B689),0)</f>
        <v>3</v>
      </c>
      <c r="D689" s="207" t="n">
        <v>426000</v>
      </c>
    </row>
    <row r="690" customFormat="false" ht="11.25" hidden="false" customHeight="false" outlineLevel="0" collapsed="false">
      <c r="A690" s="199" t="n">
        <v>36232</v>
      </c>
      <c r="B690" s="192" t="n">
        <v>36232</v>
      </c>
      <c r="C690" s="308" t="n">
        <f aca="false">IF(B690&lt;&gt;"",MONTH(B690),0)</f>
        <v>3</v>
      </c>
      <c r="D690" s="207" t="n">
        <v>457000</v>
      </c>
    </row>
    <row r="691" customFormat="false" ht="11.25" hidden="false" customHeight="false" outlineLevel="0" collapsed="false">
      <c r="A691" s="199" t="n">
        <v>36233</v>
      </c>
      <c r="B691" s="192" t="n">
        <v>36233</v>
      </c>
      <c r="C691" s="308" t="n">
        <f aca="false">IF(B691&lt;&gt;"",MONTH(B691),0)</f>
        <v>3</v>
      </c>
      <c r="D691" s="207" t="n">
        <v>476000</v>
      </c>
    </row>
    <row r="692" customFormat="false" ht="11.25" hidden="false" customHeight="false" outlineLevel="0" collapsed="false">
      <c r="A692" s="199" t="n">
        <v>36234</v>
      </c>
      <c r="B692" s="192" t="n">
        <v>36234</v>
      </c>
      <c r="C692" s="308" t="n">
        <f aca="false">IF(B692&lt;&gt;"",MONTH(B692),0)</f>
        <v>3</v>
      </c>
      <c r="D692" s="207" t="n">
        <v>490000</v>
      </c>
    </row>
    <row r="693" customFormat="false" ht="11.25" hidden="false" customHeight="false" outlineLevel="0" collapsed="false">
      <c r="A693" s="199" t="n">
        <v>36235</v>
      </c>
      <c r="B693" s="192" t="n">
        <v>36235</v>
      </c>
      <c r="C693" s="308" t="n">
        <f aca="false">IF(B693&lt;&gt;"",MONTH(B693),0)</f>
        <v>3</v>
      </c>
      <c r="D693" s="207" t="n">
        <v>554000</v>
      </c>
    </row>
    <row r="694" customFormat="false" ht="11.25" hidden="false" customHeight="false" outlineLevel="0" collapsed="false">
      <c r="A694" s="199" t="n">
        <v>36236</v>
      </c>
      <c r="B694" s="192" t="n">
        <v>36236</v>
      </c>
      <c r="C694" s="308" t="n">
        <f aca="false">IF(B694&lt;&gt;"",MONTH(B694),0)</f>
        <v>3</v>
      </c>
      <c r="D694" s="207" t="n">
        <v>556000</v>
      </c>
    </row>
    <row r="695" customFormat="false" ht="11.25" hidden="false" customHeight="false" outlineLevel="0" collapsed="false">
      <c r="A695" s="199" t="n">
        <v>36237</v>
      </c>
      <c r="B695" s="192" t="n">
        <v>36237</v>
      </c>
      <c r="C695" s="308" t="n">
        <f aca="false">IF(B695&lt;&gt;"",MONTH(B695),0)</f>
        <v>3</v>
      </c>
      <c r="D695" s="207" t="n">
        <v>584000</v>
      </c>
    </row>
    <row r="696" customFormat="false" ht="11.25" hidden="false" customHeight="false" outlineLevel="0" collapsed="false">
      <c r="A696" s="199" t="n">
        <v>36238</v>
      </c>
      <c r="B696" s="192" t="n">
        <v>36238</v>
      </c>
      <c r="C696" s="308" t="n">
        <f aca="false">IF(B696&lt;&gt;"",MONTH(B696),0)</f>
        <v>3</v>
      </c>
      <c r="D696" s="207" t="n">
        <v>612000</v>
      </c>
    </row>
    <row r="697" customFormat="false" ht="11.25" hidden="false" customHeight="false" outlineLevel="0" collapsed="false">
      <c r="A697" s="199" t="n">
        <v>36239</v>
      </c>
      <c r="B697" s="192" t="n">
        <v>36239</v>
      </c>
      <c r="C697" s="308" t="n">
        <f aca="false">IF(B697&lt;&gt;"",MONTH(B697),0)</f>
        <v>3</v>
      </c>
      <c r="D697" s="207" t="n">
        <v>636000</v>
      </c>
    </row>
    <row r="698" customFormat="false" ht="11.25" hidden="false" customHeight="false" outlineLevel="0" collapsed="false">
      <c r="A698" s="199" t="n">
        <v>36240</v>
      </c>
      <c r="B698" s="192" t="n">
        <v>36240</v>
      </c>
      <c r="C698" s="308" t="n">
        <f aca="false">IF(B698&lt;&gt;"",MONTH(B698),0)</f>
        <v>3</v>
      </c>
      <c r="D698" s="207" t="n">
        <v>625000</v>
      </c>
    </row>
    <row r="699" customFormat="false" ht="11.25" hidden="false" customHeight="false" outlineLevel="0" collapsed="false">
      <c r="A699" s="199" t="n">
        <v>36241</v>
      </c>
      <c r="B699" s="192" t="n">
        <v>36241</v>
      </c>
      <c r="C699" s="308" t="n">
        <f aca="false">IF(B699&lt;&gt;"",MONTH(B699),0)</f>
        <v>3</v>
      </c>
      <c r="D699" s="207" t="n">
        <v>613000</v>
      </c>
    </row>
    <row r="700" customFormat="false" ht="11.25" hidden="false" customHeight="false" outlineLevel="0" collapsed="false">
      <c r="A700" s="199" t="n">
        <v>36242</v>
      </c>
      <c r="B700" s="192" t="n">
        <v>36242</v>
      </c>
      <c r="C700" s="308" t="n">
        <f aca="false">IF(B700&lt;&gt;"",MONTH(B700),0)</f>
        <v>3</v>
      </c>
      <c r="D700" s="207" t="n">
        <v>591000</v>
      </c>
    </row>
    <row r="701" customFormat="false" ht="11.25" hidden="false" customHeight="false" outlineLevel="0" collapsed="false">
      <c r="A701" s="199" t="n">
        <v>36243</v>
      </c>
      <c r="B701" s="192" t="n">
        <v>36243</v>
      </c>
      <c r="C701" s="308" t="n">
        <f aca="false">IF(B701&lt;&gt;"",MONTH(B701),0)</f>
        <v>3</v>
      </c>
      <c r="D701" s="207" t="n">
        <v>543000</v>
      </c>
    </row>
    <row r="702" customFormat="false" ht="11.25" hidden="false" customHeight="false" outlineLevel="0" collapsed="false">
      <c r="A702" s="199" t="n">
        <v>36244</v>
      </c>
      <c r="B702" s="192" t="n">
        <v>36244</v>
      </c>
      <c r="C702" s="308" t="n">
        <f aca="false">IF(B702&lt;&gt;"",MONTH(B702),0)</f>
        <v>3</v>
      </c>
      <c r="D702" s="207" t="n">
        <v>563000</v>
      </c>
    </row>
    <row r="703" customFormat="false" ht="11.25" hidden="false" customHeight="false" outlineLevel="0" collapsed="false">
      <c r="A703" s="199" t="n">
        <v>36245</v>
      </c>
      <c r="B703" s="192" t="n">
        <v>36245</v>
      </c>
      <c r="C703" s="308" t="n">
        <f aca="false">IF(B703&lt;&gt;"",MONTH(B703),0)</f>
        <v>3</v>
      </c>
      <c r="D703" s="207" t="n">
        <v>518000</v>
      </c>
    </row>
    <row r="704" customFormat="false" ht="11.25" hidden="false" customHeight="false" outlineLevel="0" collapsed="false">
      <c r="A704" s="199" t="n">
        <v>36246</v>
      </c>
      <c r="B704" s="192" t="n">
        <v>36246</v>
      </c>
      <c r="C704" s="308" t="n">
        <f aca="false">IF(B704&lt;&gt;"",MONTH(B704),0)</f>
        <v>3</v>
      </c>
      <c r="D704" s="207" t="n">
        <v>523000</v>
      </c>
    </row>
    <row r="705" customFormat="false" ht="11.25" hidden="false" customHeight="false" outlineLevel="0" collapsed="false">
      <c r="A705" s="199" t="n">
        <v>36247</v>
      </c>
      <c r="B705" s="192" t="n">
        <v>36247</v>
      </c>
      <c r="C705" s="308" t="n">
        <f aca="false">IF(B705&lt;&gt;"",MONTH(B705),0)</f>
        <v>3</v>
      </c>
      <c r="D705" s="207" t="n">
        <v>501000</v>
      </c>
    </row>
    <row r="706" customFormat="false" ht="11.25" hidden="false" customHeight="false" outlineLevel="0" collapsed="false">
      <c r="A706" s="199" t="n">
        <v>36248</v>
      </c>
      <c r="B706" s="192" t="n">
        <v>36248</v>
      </c>
      <c r="C706" s="308" t="n">
        <f aca="false">IF(B706&lt;&gt;"",MONTH(B706),0)</f>
        <v>3</v>
      </c>
      <c r="D706" s="207" t="n">
        <v>515000</v>
      </c>
    </row>
    <row r="707" customFormat="false" ht="11.25" hidden="false" customHeight="false" outlineLevel="0" collapsed="false">
      <c r="A707" s="199" t="n">
        <v>36249</v>
      </c>
      <c r="B707" s="192" t="n">
        <v>36249</v>
      </c>
      <c r="C707" s="308" t="n">
        <f aca="false">IF(B707&lt;&gt;"",MONTH(B707),0)</f>
        <v>3</v>
      </c>
      <c r="D707" s="207" t="n">
        <v>559000</v>
      </c>
    </row>
    <row r="708" customFormat="false" ht="11.25" hidden="false" customHeight="false" outlineLevel="0" collapsed="false">
      <c r="A708" s="199" t="n">
        <v>36250</v>
      </c>
      <c r="B708" s="192" t="n">
        <v>36250</v>
      </c>
      <c r="C708" s="308" t="n">
        <f aca="false">IF(B708&lt;&gt;"",MONTH(B708),0)</f>
        <v>3</v>
      </c>
      <c r="D708" s="209" t="n">
        <v>542000</v>
      </c>
    </row>
    <row r="709" customFormat="false" ht="11.25" hidden="false" customHeight="false" outlineLevel="0" collapsed="false">
      <c r="A709" s="199" t="n">
        <v>36251</v>
      </c>
      <c r="B709" s="192" t="n">
        <v>36251</v>
      </c>
      <c r="C709" s="308" t="n">
        <f aca="false">IF(B709&lt;&gt;"",MONTH(B709),0)</f>
        <v>4</v>
      </c>
      <c r="D709" s="209" t="n">
        <v>513000</v>
      </c>
    </row>
    <row r="710" customFormat="false" ht="11.25" hidden="false" customHeight="false" outlineLevel="0" collapsed="false">
      <c r="A710" s="199" t="n">
        <v>36252</v>
      </c>
      <c r="B710" s="192" t="n">
        <v>36252</v>
      </c>
      <c r="C710" s="308" t="n">
        <f aca="false">IF(B710&lt;&gt;"",MONTH(B710),0)</f>
        <v>4</v>
      </c>
      <c r="D710" s="209" t="n">
        <v>559000</v>
      </c>
    </row>
    <row r="711" customFormat="false" ht="11.25" hidden="false" customHeight="false" outlineLevel="0" collapsed="false">
      <c r="A711" s="199" t="n">
        <v>36253</v>
      </c>
      <c r="B711" s="192" t="n">
        <v>36253</v>
      </c>
      <c r="C711" s="308" t="n">
        <f aca="false">IF(B711&lt;&gt;"",MONTH(B711),0)</f>
        <v>4</v>
      </c>
      <c r="D711" s="209" t="n">
        <v>555000</v>
      </c>
    </row>
    <row r="712" customFormat="false" ht="11.25" hidden="false" customHeight="false" outlineLevel="0" collapsed="false">
      <c r="A712" s="199" t="n">
        <v>36254</v>
      </c>
      <c r="B712" s="192" t="n">
        <v>36254</v>
      </c>
      <c r="C712" s="308" t="n">
        <f aca="false">IF(B712&lt;&gt;"",MONTH(B712),0)</f>
        <v>4</v>
      </c>
      <c r="D712" s="209" t="n">
        <v>564000</v>
      </c>
    </row>
    <row r="713" customFormat="false" ht="11.25" hidden="false" customHeight="false" outlineLevel="0" collapsed="false">
      <c r="A713" s="199" t="n">
        <v>36255</v>
      </c>
      <c r="B713" s="192" t="n">
        <v>36255</v>
      </c>
      <c r="C713" s="308" t="n">
        <f aca="false">IF(B713&lt;&gt;"",MONTH(B713),0)</f>
        <v>4</v>
      </c>
      <c r="D713" s="209" t="n">
        <v>563000</v>
      </c>
    </row>
    <row r="714" customFormat="false" ht="11.25" hidden="false" customHeight="false" outlineLevel="0" collapsed="false">
      <c r="A714" s="199" t="n">
        <v>36256</v>
      </c>
      <c r="B714" s="192" t="n">
        <v>36256</v>
      </c>
      <c r="C714" s="308" t="n">
        <f aca="false">IF(B714&lt;&gt;"",MONTH(B714),0)</f>
        <v>4</v>
      </c>
      <c r="D714" s="209" t="n">
        <v>494000</v>
      </c>
    </row>
    <row r="715" customFormat="false" ht="11.25" hidden="false" customHeight="false" outlineLevel="0" collapsed="false">
      <c r="A715" s="199" t="n">
        <v>36257</v>
      </c>
      <c r="B715" s="192" t="n">
        <v>36257</v>
      </c>
      <c r="C715" s="308" t="n">
        <f aca="false">IF(B715&lt;&gt;"",MONTH(B715),0)</f>
        <v>4</v>
      </c>
      <c r="D715" s="209" t="n">
        <v>515000</v>
      </c>
    </row>
    <row r="716" customFormat="false" ht="11.25" hidden="false" customHeight="false" outlineLevel="0" collapsed="false">
      <c r="A716" s="199" t="n">
        <v>36258</v>
      </c>
      <c r="B716" s="192" t="n">
        <v>36258</v>
      </c>
      <c r="C716" s="308" t="n">
        <f aca="false">IF(B716&lt;&gt;"",MONTH(B716),0)</f>
        <v>4</v>
      </c>
      <c r="D716" s="209" t="n">
        <v>539000</v>
      </c>
    </row>
    <row r="717" customFormat="false" ht="11.25" hidden="false" customHeight="false" outlineLevel="0" collapsed="false">
      <c r="A717" s="199" t="n">
        <v>36259</v>
      </c>
      <c r="B717" s="192" t="n">
        <v>36259</v>
      </c>
      <c r="C717" s="308" t="n">
        <f aca="false">IF(B717&lt;&gt;"",MONTH(B717),0)</f>
        <v>4</v>
      </c>
      <c r="D717" s="209" t="n">
        <v>536000</v>
      </c>
    </row>
    <row r="718" customFormat="false" ht="11.25" hidden="false" customHeight="false" outlineLevel="0" collapsed="false">
      <c r="A718" s="199" t="n">
        <v>36260</v>
      </c>
      <c r="B718" s="192" t="n">
        <v>36260</v>
      </c>
      <c r="C718" s="308" t="n">
        <f aca="false">IF(B718&lt;&gt;"",MONTH(B718),0)</f>
        <v>4</v>
      </c>
      <c r="D718" s="209" t="n">
        <v>536000</v>
      </c>
    </row>
    <row r="719" customFormat="false" ht="11.25" hidden="false" customHeight="false" outlineLevel="0" collapsed="false">
      <c r="A719" s="199" t="n">
        <v>36261</v>
      </c>
      <c r="B719" s="192" t="n">
        <v>36261</v>
      </c>
      <c r="C719" s="308" t="n">
        <f aca="false">IF(B719&lt;&gt;"",MONTH(B719),0)</f>
        <v>4</v>
      </c>
      <c r="D719" s="209" t="n">
        <v>548000</v>
      </c>
    </row>
    <row r="720" customFormat="false" ht="11.25" hidden="false" customHeight="false" outlineLevel="0" collapsed="false">
      <c r="A720" s="199" t="n">
        <v>36262</v>
      </c>
      <c r="B720" s="192" t="n">
        <v>36262</v>
      </c>
      <c r="C720" s="308" t="n">
        <f aca="false">IF(B720&lt;&gt;"",MONTH(B720),0)</f>
        <v>4</v>
      </c>
      <c r="D720" s="209" t="n">
        <v>563000</v>
      </c>
    </row>
    <row r="721" customFormat="false" ht="11.25" hidden="false" customHeight="false" outlineLevel="0" collapsed="false">
      <c r="A721" s="199" t="n">
        <v>36263</v>
      </c>
      <c r="B721" s="192" t="n">
        <v>36263</v>
      </c>
      <c r="C721" s="308" t="n">
        <f aca="false">IF(B721&lt;&gt;"",MONTH(B721),0)</f>
        <v>4</v>
      </c>
      <c r="D721" s="209" t="n">
        <v>645000</v>
      </c>
    </row>
    <row r="722" customFormat="false" ht="11.25" hidden="false" customHeight="false" outlineLevel="0" collapsed="false">
      <c r="A722" s="199" t="n">
        <v>36264</v>
      </c>
      <c r="B722" s="192" t="n">
        <v>36264</v>
      </c>
      <c r="C722" s="308" t="n">
        <f aca="false">IF(B722&lt;&gt;"",MONTH(B722),0)</f>
        <v>4</v>
      </c>
      <c r="D722" s="209" t="n">
        <v>563000</v>
      </c>
    </row>
    <row r="723" customFormat="false" ht="11.25" hidden="false" customHeight="false" outlineLevel="0" collapsed="false">
      <c r="A723" s="199" t="n">
        <v>36265</v>
      </c>
      <c r="B723" s="192" t="n">
        <v>36265</v>
      </c>
      <c r="C723" s="308" t="n">
        <f aca="false">IF(B723&lt;&gt;"",MONTH(B723),0)</f>
        <v>4</v>
      </c>
      <c r="D723" s="209" t="n">
        <v>558000</v>
      </c>
    </row>
    <row r="724" customFormat="false" ht="11.25" hidden="false" customHeight="false" outlineLevel="0" collapsed="false">
      <c r="A724" s="199" t="n">
        <v>36266</v>
      </c>
      <c r="B724" s="192" t="n">
        <v>36266</v>
      </c>
      <c r="C724" s="308" t="n">
        <f aca="false">IF(B724&lt;&gt;"",MONTH(B724),0)</f>
        <v>4</v>
      </c>
      <c r="D724" s="209" t="n">
        <v>569000</v>
      </c>
    </row>
    <row r="725" customFormat="false" ht="11.25" hidden="false" customHeight="false" outlineLevel="0" collapsed="false">
      <c r="A725" s="199" t="n">
        <v>36267</v>
      </c>
      <c r="B725" s="192" t="n">
        <v>36267</v>
      </c>
      <c r="C725" s="308" t="n">
        <f aca="false">IF(B725&lt;&gt;"",MONTH(B725),0)</f>
        <v>4</v>
      </c>
      <c r="D725" s="209" t="n">
        <v>575000</v>
      </c>
    </row>
    <row r="726" customFormat="false" ht="11.25" hidden="false" customHeight="false" outlineLevel="0" collapsed="false">
      <c r="A726" s="199" t="n">
        <v>36268</v>
      </c>
      <c r="B726" s="192" t="n">
        <v>36268</v>
      </c>
      <c r="C726" s="308" t="n">
        <f aca="false">IF(B726&lt;&gt;"",MONTH(B726),0)</f>
        <v>4</v>
      </c>
      <c r="D726" s="209" t="n">
        <v>585000</v>
      </c>
    </row>
    <row r="727" customFormat="false" ht="11.25" hidden="false" customHeight="false" outlineLevel="0" collapsed="false">
      <c r="A727" s="199" t="n">
        <v>36269</v>
      </c>
      <c r="B727" s="192" t="n">
        <v>36269</v>
      </c>
      <c r="C727" s="308" t="n">
        <f aca="false">IF(B727&lt;&gt;"",MONTH(B727),0)</f>
        <v>4</v>
      </c>
      <c r="D727" s="209" t="n">
        <v>597000</v>
      </c>
    </row>
    <row r="728" customFormat="false" ht="11.25" hidden="false" customHeight="false" outlineLevel="0" collapsed="false">
      <c r="A728" s="199" t="n">
        <v>36270</v>
      </c>
      <c r="B728" s="192" t="n">
        <v>36270</v>
      </c>
      <c r="C728" s="308" t="n">
        <f aca="false">IF(B728&lt;&gt;"",MONTH(B728),0)</f>
        <v>4</v>
      </c>
      <c r="D728" s="209" t="n">
        <v>627000</v>
      </c>
    </row>
    <row r="729" customFormat="false" ht="11.25" hidden="false" customHeight="false" outlineLevel="0" collapsed="false">
      <c r="A729" s="199" t="n">
        <v>36271</v>
      </c>
      <c r="B729" s="192" t="n">
        <v>36271</v>
      </c>
      <c r="C729" s="308" t="n">
        <f aca="false">IF(B729&lt;&gt;"",MONTH(B729),0)</f>
        <v>4</v>
      </c>
      <c r="D729" s="209" t="n">
        <v>606000</v>
      </c>
    </row>
    <row r="730" customFormat="false" ht="11.25" hidden="false" customHeight="false" outlineLevel="0" collapsed="false">
      <c r="A730" s="199" t="n">
        <v>36272</v>
      </c>
      <c r="B730" s="192" t="n">
        <v>36272</v>
      </c>
      <c r="C730" s="308" t="n">
        <f aca="false">IF(B730&lt;&gt;"",MONTH(B730),0)</f>
        <v>4</v>
      </c>
      <c r="D730" s="209" t="n">
        <v>609000</v>
      </c>
    </row>
    <row r="731" customFormat="false" ht="11.25" hidden="false" customHeight="false" outlineLevel="0" collapsed="false">
      <c r="A731" s="199" t="n">
        <v>36273</v>
      </c>
      <c r="B731" s="192" t="n">
        <v>36273</v>
      </c>
      <c r="C731" s="308" t="n">
        <f aca="false">IF(B731&lt;&gt;"",MONTH(B731),0)</f>
        <v>4</v>
      </c>
      <c r="D731" s="209" t="n">
        <v>642000</v>
      </c>
    </row>
    <row r="732" customFormat="false" ht="11.25" hidden="false" customHeight="false" outlineLevel="0" collapsed="false">
      <c r="A732" s="199" t="n">
        <v>36274</v>
      </c>
      <c r="B732" s="192" t="n">
        <v>36274</v>
      </c>
      <c r="C732" s="308" t="n">
        <f aca="false">IF(B732&lt;&gt;"",MONTH(B732),0)</f>
        <v>4</v>
      </c>
      <c r="D732" s="209" t="n">
        <v>676000</v>
      </c>
    </row>
    <row r="733" customFormat="false" ht="11.25" hidden="false" customHeight="false" outlineLevel="0" collapsed="false">
      <c r="A733" s="199" t="n">
        <v>36275</v>
      </c>
      <c r="B733" s="192" t="n">
        <v>36275</v>
      </c>
      <c r="C733" s="308" t="n">
        <f aca="false">IF(B733&lt;&gt;"",MONTH(B733),0)</f>
        <v>4</v>
      </c>
      <c r="D733" s="209" t="n">
        <v>651000</v>
      </c>
    </row>
    <row r="734" customFormat="false" ht="11.25" hidden="false" customHeight="false" outlineLevel="0" collapsed="false">
      <c r="A734" s="199" t="n">
        <v>36276</v>
      </c>
      <c r="B734" s="192" t="n">
        <v>36276</v>
      </c>
      <c r="C734" s="308" t="n">
        <f aca="false">IF(B734&lt;&gt;"",MONTH(B734),0)</f>
        <v>4</v>
      </c>
      <c r="D734" s="209" t="n">
        <v>655000</v>
      </c>
    </row>
    <row r="735" customFormat="false" ht="11.25" hidden="false" customHeight="false" outlineLevel="0" collapsed="false">
      <c r="A735" s="199" t="n">
        <v>36277</v>
      </c>
      <c r="B735" s="192" t="n">
        <v>36277</v>
      </c>
      <c r="C735" s="308" t="n">
        <f aca="false">IF(B735&lt;&gt;"",MONTH(B735),0)</f>
        <v>4</v>
      </c>
      <c r="D735" s="209" t="n">
        <v>666000</v>
      </c>
    </row>
    <row r="736" customFormat="false" ht="11.25" hidden="false" customHeight="false" outlineLevel="0" collapsed="false">
      <c r="A736" s="199" t="n">
        <v>36278</v>
      </c>
      <c r="B736" s="192" t="n">
        <v>36278</v>
      </c>
      <c r="C736" s="308" t="n">
        <f aca="false">IF(B736&lt;&gt;"",MONTH(B736),0)</f>
        <v>4</v>
      </c>
      <c r="D736" s="209" t="n">
        <v>690000</v>
      </c>
    </row>
    <row r="737" customFormat="false" ht="11.25" hidden="false" customHeight="false" outlineLevel="0" collapsed="false">
      <c r="A737" s="199" t="n">
        <v>36279</v>
      </c>
      <c r="B737" s="192" t="n">
        <v>36279</v>
      </c>
      <c r="C737" s="308" t="n">
        <f aca="false">IF(B737&lt;&gt;"",MONTH(B737),0)</f>
        <v>4</v>
      </c>
      <c r="D737" s="209" t="n">
        <v>601000</v>
      </c>
    </row>
    <row r="738" customFormat="false" ht="11.25" hidden="false" customHeight="false" outlineLevel="0" collapsed="false">
      <c r="A738" s="199" t="n">
        <v>36280</v>
      </c>
      <c r="B738" s="192" t="n">
        <v>36280</v>
      </c>
      <c r="C738" s="308" t="n">
        <f aca="false">IF(B738&lt;&gt;"",MONTH(B738),0)</f>
        <v>4</v>
      </c>
      <c r="D738" s="209" t="n">
        <v>576000</v>
      </c>
    </row>
    <row r="739" customFormat="false" ht="11.25" hidden="false" customHeight="false" outlineLevel="0" collapsed="false">
      <c r="A739" s="199" t="n">
        <v>36281</v>
      </c>
      <c r="B739" s="192" t="n">
        <v>36281</v>
      </c>
      <c r="C739" s="308" t="n">
        <f aca="false">IF(B739&lt;&gt;"",MONTH(B739),0)</f>
        <v>5</v>
      </c>
      <c r="D739" s="209" t="n">
        <v>549000</v>
      </c>
    </row>
    <row r="740" customFormat="false" ht="11.25" hidden="false" customHeight="false" outlineLevel="0" collapsed="false">
      <c r="A740" s="199" t="n">
        <v>36282</v>
      </c>
      <c r="B740" s="192" t="n">
        <v>36282</v>
      </c>
      <c r="C740" s="308" t="n">
        <f aca="false">IF(B740&lt;&gt;"",MONTH(B740),0)</f>
        <v>5</v>
      </c>
      <c r="D740" s="209" t="n">
        <v>550000</v>
      </c>
    </row>
    <row r="741" customFormat="false" ht="11.25" hidden="false" customHeight="false" outlineLevel="0" collapsed="false">
      <c r="A741" s="199" t="n">
        <v>36283</v>
      </c>
      <c r="B741" s="192" t="n">
        <v>36283</v>
      </c>
      <c r="C741" s="308" t="n">
        <f aca="false">IF(B741&lt;&gt;"",MONTH(B741),0)</f>
        <v>5</v>
      </c>
      <c r="D741" s="209" t="n">
        <v>555000</v>
      </c>
    </row>
    <row r="742" customFormat="false" ht="11.25" hidden="false" customHeight="false" outlineLevel="0" collapsed="false">
      <c r="A742" s="199" t="n">
        <v>36284</v>
      </c>
      <c r="B742" s="192" t="n">
        <v>36284</v>
      </c>
      <c r="C742" s="308" t="n">
        <f aca="false">IF(B742&lt;&gt;"",MONTH(B742),0)</f>
        <v>5</v>
      </c>
      <c r="D742" s="209" t="n">
        <v>580000</v>
      </c>
    </row>
    <row r="743" customFormat="false" ht="11.25" hidden="false" customHeight="false" outlineLevel="0" collapsed="false">
      <c r="A743" s="199" t="n">
        <v>36285</v>
      </c>
      <c r="B743" s="192" t="n">
        <v>36285</v>
      </c>
      <c r="C743" s="308" t="n">
        <f aca="false">IF(B743&lt;&gt;"",MONTH(B743),0)</f>
        <v>5</v>
      </c>
      <c r="D743" s="209" t="n">
        <v>507000</v>
      </c>
    </row>
    <row r="744" customFormat="false" ht="11.25" hidden="false" customHeight="false" outlineLevel="0" collapsed="false">
      <c r="A744" s="199" t="n">
        <v>36286</v>
      </c>
      <c r="B744" s="192" t="n">
        <v>36286</v>
      </c>
      <c r="C744" s="308" t="n">
        <f aca="false">IF(B744&lt;&gt;"",MONTH(B744),0)</f>
        <v>5</v>
      </c>
      <c r="D744" s="209" t="n">
        <v>533000</v>
      </c>
    </row>
    <row r="745" customFormat="false" ht="11.25" hidden="false" customHeight="false" outlineLevel="0" collapsed="false">
      <c r="A745" s="199" t="n">
        <v>36287</v>
      </c>
      <c r="B745" s="192" t="n">
        <v>36287</v>
      </c>
      <c r="C745" s="308" t="n">
        <f aca="false">IF(B745&lt;&gt;"",MONTH(B745),0)</f>
        <v>5</v>
      </c>
      <c r="D745" s="209" t="n">
        <v>533000</v>
      </c>
    </row>
    <row r="746" customFormat="false" ht="11.25" hidden="false" customHeight="false" outlineLevel="0" collapsed="false">
      <c r="A746" s="199" t="n">
        <v>36288</v>
      </c>
      <c r="B746" s="192" t="n">
        <v>36288</v>
      </c>
      <c r="C746" s="308" t="n">
        <f aca="false">IF(B746&lt;&gt;"",MONTH(B746),0)</f>
        <v>5</v>
      </c>
      <c r="D746" s="209" t="n">
        <v>569000</v>
      </c>
    </row>
    <row r="747" customFormat="false" ht="11.25" hidden="false" customHeight="false" outlineLevel="0" collapsed="false">
      <c r="A747" s="199" t="n">
        <v>36289</v>
      </c>
      <c r="B747" s="192" t="n">
        <v>36289</v>
      </c>
      <c r="C747" s="308" t="n">
        <f aca="false">IF(B747&lt;&gt;"",MONTH(B747),0)</f>
        <v>5</v>
      </c>
      <c r="D747" s="209" t="n">
        <v>576000</v>
      </c>
    </row>
    <row r="748" customFormat="false" ht="11.25" hidden="false" customHeight="false" outlineLevel="0" collapsed="false">
      <c r="A748" s="199" t="n">
        <v>36290</v>
      </c>
      <c r="B748" s="192" t="n">
        <v>36290</v>
      </c>
      <c r="C748" s="308" t="n">
        <f aca="false">IF(B748&lt;&gt;"",MONTH(B748),0)</f>
        <v>5</v>
      </c>
      <c r="D748" s="209" t="n">
        <v>572000</v>
      </c>
    </row>
    <row r="749" customFormat="false" ht="11.25" hidden="false" customHeight="false" outlineLevel="0" collapsed="false">
      <c r="A749" s="199" t="n">
        <v>36291</v>
      </c>
      <c r="B749" s="192" t="n">
        <v>36291</v>
      </c>
      <c r="C749" s="308" t="n">
        <f aca="false">IF(B749&lt;&gt;"",MONTH(B749),0)</f>
        <v>5</v>
      </c>
      <c r="D749" s="209" t="n">
        <v>553000</v>
      </c>
    </row>
    <row r="750" customFormat="false" ht="11.25" hidden="false" customHeight="false" outlineLevel="0" collapsed="false">
      <c r="A750" s="199" t="n">
        <v>36292</v>
      </c>
      <c r="B750" s="192" t="n">
        <v>36292</v>
      </c>
      <c r="C750" s="308" t="n">
        <f aca="false">IF(B750&lt;&gt;"",MONTH(B750),0)</f>
        <v>5</v>
      </c>
      <c r="D750" s="209" t="n">
        <v>502000</v>
      </c>
    </row>
    <row r="751" customFormat="false" ht="11.25" hidden="false" customHeight="false" outlineLevel="0" collapsed="false">
      <c r="A751" s="199" t="n">
        <v>36293</v>
      </c>
      <c r="B751" s="192" t="n">
        <v>36293</v>
      </c>
      <c r="C751" s="308" t="n">
        <f aca="false">IF(B751&lt;&gt;"",MONTH(B751),0)</f>
        <v>5</v>
      </c>
      <c r="D751" s="209" t="n">
        <v>621000</v>
      </c>
    </row>
    <row r="752" customFormat="false" ht="11.25" hidden="false" customHeight="false" outlineLevel="0" collapsed="false">
      <c r="A752" s="199" t="n">
        <v>36294</v>
      </c>
      <c r="B752" s="192" t="n">
        <v>36294</v>
      </c>
      <c r="C752" s="308" t="n">
        <f aca="false">IF(B752&lt;&gt;"",MONTH(B752),0)</f>
        <v>5</v>
      </c>
      <c r="D752" s="209" t="n">
        <v>629000</v>
      </c>
    </row>
    <row r="753" customFormat="false" ht="11.25" hidden="false" customHeight="false" outlineLevel="0" collapsed="false">
      <c r="A753" s="199" t="n">
        <v>36295</v>
      </c>
      <c r="B753" s="192" t="n">
        <v>36295</v>
      </c>
      <c r="C753" s="308" t="n">
        <f aca="false">IF(B753&lt;&gt;"",MONTH(B753),0)</f>
        <v>5</v>
      </c>
      <c r="D753" s="209" t="n">
        <v>515000</v>
      </c>
    </row>
    <row r="754" customFormat="false" ht="11.25" hidden="false" customHeight="false" outlineLevel="0" collapsed="false">
      <c r="A754" s="199" t="n">
        <v>36296</v>
      </c>
      <c r="B754" s="192" t="n">
        <v>36296</v>
      </c>
      <c r="C754" s="308" t="n">
        <f aca="false">IF(B754&lt;&gt;"",MONTH(B754),0)</f>
        <v>5</v>
      </c>
      <c r="D754" s="209" t="n">
        <v>526000</v>
      </c>
    </row>
    <row r="755" customFormat="false" ht="11.25" hidden="false" customHeight="false" outlineLevel="0" collapsed="false">
      <c r="A755" s="199" t="n">
        <v>36297</v>
      </c>
      <c r="B755" s="192" t="n">
        <v>36297</v>
      </c>
      <c r="C755" s="308" t="n">
        <f aca="false">IF(B755&lt;&gt;"",MONTH(B755),0)</f>
        <v>5</v>
      </c>
      <c r="D755" s="209" t="n">
        <v>521000</v>
      </c>
    </row>
    <row r="756" customFormat="false" ht="11.25" hidden="false" customHeight="false" outlineLevel="0" collapsed="false">
      <c r="A756" s="199" t="n">
        <v>36298</v>
      </c>
      <c r="B756" s="192" t="n">
        <v>36298</v>
      </c>
      <c r="C756" s="308" t="n">
        <f aca="false">IF(B756&lt;&gt;"",MONTH(B756),0)</f>
        <v>5</v>
      </c>
      <c r="D756" s="209" t="n">
        <v>478000</v>
      </c>
    </row>
    <row r="757" customFormat="false" ht="11.25" hidden="false" customHeight="false" outlineLevel="0" collapsed="false">
      <c r="A757" s="199" t="n">
        <v>36299</v>
      </c>
      <c r="B757" s="192" t="n">
        <v>36299</v>
      </c>
      <c r="C757" s="308" t="n">
        <f aca="false">IF(B757&lt;&gt;"",MONTH(B757),0)</f>
        <v>5</v>
      </c>
      <c r="D757" s="209" t="n">
        <v>566000</v>
      </c>
    </row>
    <row r="758" customFormat="false" ht="11.25" hidden="false" customHeight="false" outlineLevel="0" collapsed="false">
      <c r="A758" s="199" t="n">
        <v>36300</v>
      </c>
      <c r="B758" s="192" t="n">
        <v>36300</v>
      </c>
      <c r="C758" s="308" t="n">
        <f aca="false">IF(B758&lt;&gt;"",MONTH(B758),0)</f>
        <v>5</v>
      </c>
      <c r="D758" s="209" t="n">
        <v>595000</v>
      </c>
    </row>
    <row r="759" customFormat="false" ht="11.25" hidden="false" customHeight="false" outlineLevel="0" collapsed="false">
      <c r="A759" s="199" t="n">
        <v>36301</v>
      </c>
      <c r="B759" s="192" t="n">
        <v>36301</v>
      </c>
      <c r="C759" s="308" t="n">
        <f aca="false">IF(B759&lt;&gt;"",MONTH(B759),0)</f>
        <v>5</v>
      </c>
      <c r="D759" s="209" t="n">
        <v>607000</v>
      </c>
    </row>
    <row r="760" customFormat="false" ht="11.25" hidden="false" customHeight="false" outlineLevel="0" collapsed="false">
      <c r="A760" s="199" t="n">
        <v>36302</v>
      </c>
      <c r="B760" s="192" t="n">
        <v>36302</v>
      </c>
      <c r="C760" s="308" t="n">
        <f aca="false">IF(B760&lt;&gt;"",MONTH(B760),0)</f>
        <v>5</v>
      </c>
      <c r="D760" s="209" t="n">
        <v>585000</v>
      </c>
    </row>
    <row r="761" customFormat="false" ht="11.25" hidden="false" customHeight="false" outlineLevel="0" collapsed="false">
      <c r="A761" s="199" t="n">
        <v>36303</v>
      </c>
      <c r="B761" s="192" t="n">
        <v>36303</v>
      </c>
      <c r="C761" s="308" t="n">
        <f aca="false">IF(B761&lt;&gt;"",MONTH(B761),0)</f>
        <v>5</v>
      </c>
      <c r="D761" s="209" t="n">
        <v>594000</v>
      </c>
    </row>
    <row r="762" customFormat="false" ht="11.25" hidden="false" customHeight="false" outlineLevel="0" collapsed="false">
      <c r="A762" s="199" t="n">
        <v>36304</v>
      </c>
      <c r="B762" s="192" t="n">
        <v>36304</v>
      </c>
      <c r="C762" s="308" t="n">
        <f aca="false">IF(B762&lt;&gt;"",MONTH(B762),0)</f>
        <v>5</v>
      </c>
      <c r="D762" s="209" t="n">
        <v>642000</v>
      </c>
    </row>
    <row r="763" customFormat="false" ht="11.25" hidden="false" customHeight="false" outlineLevel="0" collapsed="false">
      <c r="A763" s="199" t="n">
        <v>36305</v>
      </c>
      <c r="B763" s="192" t="n">
        <v>36305</v>
      </c>
      <c r="C763" s="308" t="n">
        <f aca="false">IF(B763&lt;&gt;"",MONTH(B763),0)</f>
        <v>5</v>
      </c>
      <c r="D763" s="209" t="n">
        <v>657000</v>
      </c>
    </row>
    <row r="764" customFormat="false" ht="11.25" hidden="false" customHeight="false" outlineLevel="0" collapsed="false">
      <c r="A764" s="199" t="n">
        <v>36306</v>
      </c>
      <c r="B764" s="192" t="n">
        <v>36306</v>
      </c>
      <c r="C764" s="308" t="n">
        <f aca="false">IF(B764&lt;&gt;"",MONTH(B764),0)</f>
        <v>5</v>
      </c>
      <c r="D764" s="209" t="n">
        <v>643000</v>
      </c>
    </row>
    <row r="765" customFormat="false" ht="11.25" hidden="false" customHeight="false" outlineLevel="0" collapsed="false">
      <c r="A765" s="199" t="n">
        <v>36307</v>
      </c>
      <c r="B765" s="192" t="n">
        <v>36307</v>
      </c>
      <c r="C765" s="308" t="n">
        <f aca="false">IF(B765&lt;&gt;"",MONTH(B765),0)</f>
        <v>5</v>
      </c>
      <c r="D765" s="209" t="n">
        <v>642000</v>
      </c>
    </row>
    <row r="766" customFormat="false" ht="11.25" hidden="false" customHeight="false" outlineLevel="0" collapsed="false">
      <c r="A766" s="199" t="n">
        <v>36308</v>
      </c>
      <c r="B766" s="192" t="n">
        <v>36308</v>
      </c>
      <c r="C766" s="308" t="n">
        <f aca="false">IF(B766&lt;&gt;"",MONTH(B766),0)</f>
        <v>5</v>
      </c>
      <c r="D766" s="209" t="n">
        <v>651000</v>
      </c>
    </row>
    <row r="767" customFormat="false" ht="11.25" hidden="false" customHeight="false" outlineLevel="0" collapsed="false">
      <c r="A767" s="199" t="n">
        <v>36309</v>
      </c>
      <c r="B767" s="192" t="n">
        <v>36309</v>
      </c>
      <c r="C767" s="308" t="n">
        <f aca="false">IF(B767&lt;&gt;"",MONTH(B767),0)</f>
        <v>5</v>
      </c>
      <c r="D767" s="209" t="n">
        <v>562000</v>
      </c>
    </row>
    <row r="768" customFormat="false" ht="11.25" hidden="false" customHeight="false" outlineLevel="0" collapsed="false">
      <c r="A768" s="199" t="n">
        <v>36310</v>
      </c>
      <c r="B768" s="192" t="n">
        <v>36310</v>
      </c>
      <c r="C768" s="308" t="n">
        <f aca="false">IF(B768&lt;&gt;"",MONTH(B768),0)</f>
        <v>5</v>
      </c>
      <c r="D768" s="209" t="n">
        <v>578000</v>
      </c>
    </row>
    <row r="769" customFormat="false" ht="11.25" hidden="false" customHeight="false" outlineLevel="0" collapsed="false">
      <c r="A769" s="199" t="n">
        <v>36311</v>
      </c>
      <c r="B769" s="192" t="n">
        <v>36311</v>
      </c>
      <c r="C769" s="308" t="n">
        <f aca="false">IF(B769&lt;&gt;"",MONTH(B769),0)</f>
        <v>5</v>
      </c>
      <c r="D769" s="209" t="n">
        <v>585000</v>
      </c>
    </row>
    <row r="770" customFormat="false" ht="11.25" hidden="false" customHeight="false" outlineLevel="0" collapsed="false">
      <c r="A770" s="199" t="n">
        <v>36312</v>
      </c>
      <c r="B770" s="192" t="n">
        <v>36312</v>
      </c>
      <c r="C770" s="308" t="n">
        <f aca="false">IF(B770&lt;&gt;"",MONTH(B770),0)</f>
        <v>6</v>
      </c>
      <c r="D770" s="209" t="n">
        <v>606000</v>
      </c>
    </row>
    <row r="771" customFormat="false" ht="11.25" hidden="false" customHeight="false" outlineLevel="0" collapsed="false">
      <c r="A771" s="199" t="n">
        <v>36313</v>
      </c>
      <c r="B771" s="192" t="n">
        <v>36313</v>
      </c>
      <c r="C771" s="308" t="n">
        <f aca="false">IF(B771&lt;&gt;"",MONTH(B771),0)</f>
        <v>6</v>
      </c>
      <c r="D771" s="209" t="n">
        <v>444000</v>
      </c>
    </row>
    <row r="772" customFormat="false" ht="11.25" hidden="false" customHeight="false" outlineLevel="0" collapsed="false">
      <c r="A772" s="199" t="n">
        <v>36314</v>
      </c>
      <c r="B772" s="192" t="n">
        <v>36314</v>
      </c>
      <c r="C772" s="308" t="n">
        <f aca="false">IF(B772&lt;&gt;"",MONTH(B772),0)</f>
        <v>6</v>
      </c>
      <c r="D772" s="209" t="n">
        <v>476000</v>
      </c>
    </row>
    <row r="773" customFormat="false" ht="11.25" hidden="false" customHeight="false" outlineLevel="0" collapsed="false">
      <c r="A773" s="199" t="n">
        <v>36315</v>
      </c>
      <c r="B773" s="192" t="n">
        <v>36315</v>
      </c>
      <c r="C773" s="308" t="n">
        <f aca="false">IF(B773&lt;&gt;"",MONTH(B773),0)</f>
        <v>6</v>
      </c>
      <c r="D773" s="209" t="n">
        <v>479000</v>
      </c>
    </row>
    <row r="774" customFormat="false" ht="11.25" hidden="false" customHeight="false" outlineLevel="0" collapsed="false">
      <c r="A774" s="199" t="n">
        <v>36316</v>
      </c>
      <c r="B774" s="192" t="n">
        <v>36316</v>
      </c>
      <c r="C774" s="308" t="n">
        <f aca="false">IF(B774&lt;&gt;"",MONTH(B774),0)</f>
        <v>6</v>
      </c>
      <c r="D774" s="209" t="n">
        <v>479000</v>
      </c>
    </row>
    <row r="775" customFormat="false" ht="11.25" hidden="false" customHeight="false" outlineLevel="0" collapsed="false">
      <c r="A775" s="199" t="n">
        <v>36317</v>
      </c>
      <c r="B775" s="192" t="n">
        <v>36317</v>
      </c>
      <c r="C775" s="308" t="n">
        <f aca="false">IF(B775&lt;&gt;"",MONTH(B775),0)</f>
        <v>6</v>
      </c>
      <c r="D775" s="209" t="n">
        <v>477000</v>
      </c>
    </row>
    <row r="776" customFormat="false" ht="11.25" hidden="false" customHeight="false" outlineLevel="0" collapsed="false">
      <c r="A776" s="199" t="n">
        <v>36318</v>
      </c>
      <c r="B776" s="192" t="n">
        <v>36318</v>
      </c>
      <c r="C776" s="308" t="n">
        <f aca="false">IF(B776&lt;&gt;"",MONTH(B776),0)</f>
        <v>6</v>
      </c>
      <c r="D776" s="209" t="n">
        <v>479000</v>
      </c>
    </row>
    <row r="777" customFormat="false" ht="11.25" hidden="false" customHeight="false" outlineLevel="0" collapsed="false">
      <c r="A777" s="199" t="n">
        <v>36319</v>
      </c>
      <c r="B777" s="192" t="n">
        <v>36319</v>
      </c>
      <c r="C777" s="308" t="n">
        <f aca="false">IF(B777&lt;&gt;"",MONTH(B777),0)</f>
        <v>6</v>
      </c>
      <c r="D777" s="209" t="n">
        <v>485000</v>
      </c>
    </row>
    <row r="778" customFormat="false" ht="11.25" hidden="false" customHeight="false" outlineLevel="0" collapsed="false">
      <c r="A778" s="199" t="n">
        <v>36320</v>
      </c>
      <c r="B778" s="192" t="n">
        <v>36320</v>
      </c>
      <c r="C778" s="308" t="n">
        <f aca="false">IF(B778&lt;&gt;"",MONTH(B778),0)</f>
        <v>6</v>
      </c>
      <c r="D778" s="209" t="n">
        <v>484000</v>
      </c>
    </row>
    <row r="779" customFormat="false" ht="11.25" hidden="false" customHeight="false" outlineLevel="0" collapsed="false">
      <c r="A779" s="199" t="n">
        <v>36321</v>
      </c>
      <c r="B779" s="192" t="n">
        <v>36321</v>
      </c>
      <c r="C779" s="308" t="n">
        <f aca="false">IF(B779&lt;&gt;"",MONTH(B779),0)</f>
        <v>6</v>
      </c>
      <c r="D779" s="209" t="n">
        <v>480000</v>
      </c>
    </row>
    <row r="780" customFormat="false" ht="11.25" hidden="false" customHeight="false" outlineLevel="0" collapsed="false">
      <c r="A780" s="199" t="n">
        <v>36322</v>
      </c>
      <c r="B780" s="192" t="n">
        <v>36322</v>
      </c>
      <c r="C780" s="308" t="n">
        <f aca="false">IF(B780&lt;&gt;"",MONTH(B780),0)</f>
        <v>6</v>
      </c>
      <c r="D780" s="209" t="n">
        <v>528000</v>
      </c>
    </row>
    <row r="781" customFormat="false" ht="11.25" hidden="false" customHeight="false" outlineLevel="0" collapsed="false">
      <c r="A781" s="199" t="n">
        <v>36323</v>
      </c>
      <c r="B781" s="192" t="n">
        <v>36323</v>
      </c>
      <c r="C781" s="308" t="n">
        <f aca="false">IF(B781&lt;&gt;"",MONTH(B781),0)</f>
        <v>6</v>
      </c>
      <c r="D781" s="209" t="n">
        <v>512000</v>
      </c>
    </row>
    <row r="782" customFormat="false" ht="11.25" hidden="false" customHeight="false" outlineLevel="0" collapsed="false">
      <c r="A782" s="199" t="n">
        <v>36324</v>
      </c>
      <c r="B782" s="192" t="n">
        <v>36324</v>
      </c>
      <c r="C782" s="308" t="n">
        <f aca="false">IF(B782&lt;&gt;"",MONTH(B782),0)</f>
        <v>6</v>
      </c>
      <c r="D782" s="209" t="n">
        <v>515000</v>
      </c>
    </row>
    <row r="783" customFormat="false" ht="11.25" hidden="false" customHeight="false" outlineLevel="0" collapsed="false">
      <c r="A783" s="199" t="n">
        <v>36325</v>
      </c>
      <c r="B783" s="192" t="n">
        <v>36325</v>
      </c>
      <c r="C783" s="308" t="n">
        <f aca="false">IF(B783&lt;&gt;"",MONTH(B783),0)</f>
        <v>6</v>
      </c>
      <c r="D783" s="209" t="n">
        <v>553000</v>
      </c>
    </row>
    <row r="784" customFormat="false" ht="11.25" hidden="false" customHeight="false" outlineLevel="0" collapsed="false">
      <c r="A784" s="199" t="n">
        <v>36326</v>
      </c>
      <c r="B784" s="192" t="n">
        <v>36326</v>
      </c>
      <c r="C784" s="308" t="n">
        <f aca="false">IF(B784&lt;&gt;"",MONTH(B784),0)</f>
        <v>6</v>
      </c>
      <c r="D784" s="209" t="n">
        <v>648000</v>
      </c>
    </row>
    <row r="785" customFormat="false" ht="11.25" hidden="false" customHeight="false" outlineLevel="0" collapsed="false">
      <c r="A785" s="199" t="n">
        <v>36327</v>
      </c>
      <c r="B785" s="192" t="n">
        <v>36327</v>
      </c>
      <c r="C785" s="308" t="n">
        <f aca="false">IF(B785&lt;&gt;"",MONTH(B785),0)</f>
        <v>6</v>
      </c>
      <c r="D785" s="209" t="n">
        <v>685000</v>
      </c>
    </row>
    <row r="786" customFormat="false" ht="11.25" hidden="false" customHeight="false" outlineLevel="0" collapsed="false">
      <c r="A786" s="199" t="n">
        <v>36328</v>
      </c>
      <c r="B786" s="192" t="n">
        <v>36328</v>
      </c>
      <c r="C786" s="308" t="n">
        <f aca="false">IF(B786&lt;&gt;"",MONTH(B786),0)</f>
        <v>6</v>
      </c>
      <c r="D786" s="209" t="n">
        <v>759000</v>
      </c>
    </row>
    <row r="787" customFormat="false" ht="11.25" hidden="false" customHeight="false" outlineLevel="0" collapsed="false">
      <c r="A787" s="199" t="n">
        <v>36329</v>
      </c>
      <c r="B787" s="192" t="n">
        <v>36329</v>
      </c>
      <c r="C787" s="308" t="n">
        <f aca="false">IF(B787&lt;&gt;"",MONTH(B787),0)</f>
        <v>6</v>
      </c>
      <c r="D787" s="209" t="n">
        <v>689000</v>
      </c>
    </row>
    <row r="788" customFormat="false" ht="11.25" hidden="false" customHeight="false" outlineLevel="0" collapsed="false">
      <c r="A788" s="199" t="n">
        <v>36330</v>
      </c>
      <c r="B788" s="192" t="n">
        <v>36330</v>
      </c>
      <c r="C788" s="308" t="n">
        <f aca="false">IF(B788&lt;&gt;"",MONTH(B788),0)</f>
        <v>6</v>
      </c>
      <c r="D788" s="209" t="n">
        <v>674000</v>
      </c>
    </row>
    <row r="789" customFormat="false" ht="11.25" hidden="false" customHeight="false" outlineLevel="0" collapsed="false">
      <c r="A789" s="199" t="n">
        <v>36331</v>
      </c>
      <c r="B789" s="192" t="n">
        <v>36331</v>
      </c>
      <c r="C789" s="308" t="n">
        <f aca="false">IF(B789&lt;&gt;"",MONTH(B789),0)</f>
        <v>6</v>
      </c>
      <c r="D789" s="209" t="n">
        <v>680000</v>
      </c>
    </row>
    <row r="790" customFormat="false" ht="11.25" hidden="false" customHeight="false" outlineLevel="0" collapsed="false">
      <c r="A790" s="199" t="n">
        <v>36332</v>
      </c>
      <c r="B790" s="192" t="n">
        <v>36332</v>
      </c>
      <c r="C790" s="308" t="n">
        <f aca="false">IF(B790&lt;&gt;"",MONTH(B790),0)</f>
        <v>6</v>
      </c>
      <c r="D790" s="209" t="n">
        <v>728000</v>
      </c>
    </row>
    <row r="791" customFormat="false" ht="11.25" hidden="false" customHeight="false" outlineLevel="0" collapsed="false">
      <c r="A791" s="199" t="n">
        <v>36333</v>
      </c>
      <c r="B791" s="192" t="n">
        <v>36333</v>
      </c>
      <c r="C791" s="308" t="n">
        <f aca="false">IF(B791&lt;&gt;"",MONTH(B791),0)</f>
        <v>6</v>
      </c>
      <c r="D791" s="209" t="n">
        <v>712000</v>
      </c>
    </row>
    <row r="792" customFormat="false" ht="11.25" hidden="false" customHeight="false" outlineLevel="0" collapsed="false">
      <c r="A792" s="199" t="n">
        <v>36334</v>
      </c>
      <c r="B792" s="192" t="n">
        <v>36334</v>
      </c>
      <c r="C792" s="308" t="n">
        <f aca="false">IF(B792&lt;&gt;"",MONTH(B792),0)</f>
        <v>6</v>
      </c>
      <c r="D792" s="209" t="n">
        <v>717000</v>
      </c>
    </row>
    <row r="793" customFormat="false" ht="11.25" hidden="false" customHeight="false" outlineLevel="0" collapsed="false">
      <c r="A793" s="199" t="n">
        <v>36335</v>
      </c>
      <c r="B793" s="192" t="n">
        <v>36335</v>
      </c>
      <c r="C793" s="308" t="n">
        <f aca="false">IF(B793&lt;&gt;"",MONTH(B793),0)</f>
        <v>6</v>
      </c>
      <c r="D793" s="209" t="n">
        <v>723000</v>
      </c>
    </row>
    <row r="794" customFormat="false" ht="11.25" hidden="false" customHeight="false" outlineLevel="0" collapsed="false">
      <c r="A794" s="199" t="n">
        <v>36336</v>
      </c>
      <c r="B794" s="192" t="n">
        <v>36336</v>
      </c>
      <c r="C794" s="308" t="n">
        <f aca="false">IF(B794&lt;&gt;"",MONTH(B794),0)</f>
        <v>6</v>
      </c>
      <c r="D794" s="209" t="n">
        <v>751000</v>
      </c>
    </row>
    <row r="795" customFormat="false" ht="11.25" hidden="false" customHeight="false" outlineLevel="0" collapsed="false">
      <c r="A795" s="199" t="n">
        <v>36337</v>
      </c>
      <c r="B795" s="192" t="n">
        <v>36337</v>
      </c>
      <c r="C795" s="308" t="n">
        <f aca="false">IF(B795&lt;&gt;"",MONTH(B795),0)</f>
        <v>6</v>
      </c>
      <c r="D795" s="209" t="n">
        <v>730000</v>
      </c>
    </row>
    <row r="796" customFormat="false" ht="11.25" hidden="false" customHeight="false" outlineLevel="0" collapsed="false">
      <c r="A796" s="199" t="n">
        <v>36338</v>
      </c>
      <c r="B796" s="192" t="n">
        <v>36338</v>
      </c>
      <c r="C796" s="308" t="n">
        <f aca="false">IF(B796&lt;&gt;"",MONTH(B796),0)</f>
        <v>6</v>
      </c>
      <c r="D796" s="209" t="n">
        <v>682000</v>
      </c>
    </row>
    <row r="797" customFormat="false" ht="11.25" hidden="false" customHeight="false" outlineLevel="0" collapsed="false">
      <c r="A797" s="199" t="n">
        <v>36339</v>
      </c>
      <c r="B797" s="192" t="n">
        <v>36339</v>
      </c>
      <c r="C797" s="308" t="n">
        <f aca="false">IF(B797&lt;&gt;"",MONTH(B797),0)</f>
        <v>6</v>
      </c>
      <c r="D797" s="209" t="n">
        <v>748000</v>
      </c>
    </row>
    <row r="798" customFormat="false" ht="11.25" hidden="false" customHeight="false" outlineLevel="0" collapsed="false">
      <c r="A798" s="199" t="n">
        <v>36340</v>
      </c>
      <c r="B798" s="192" t="n">
        <v>36340</v>
      </c>
      <c r="C798" s="308" t="n">
        <f aca="false">IF(B798&lt;&gt;"",MONTH(B798),0)</f>
        <v>6</v>
      </c>
      <c r="D798" s="209" t="n">
        <v>747000</v>
      </c>
    </row>
    <row r="799" customFormat="false" ht="11.25" hidden="false" customHeight="false" outlineLevel="0" collapsed="false">
      <c r="A799" s="199" t="n">
        <v>36341</v>
      </c>
      <c r="B799" s="192" t="n">
        <v>36341</v>
      </c>
      <c r="C799" s="308" t="n">
        <f aca="false">IF(B799&lt;&gt;"",MONTH(B799),0)</f>
        <v>6</v>
      </c>
      <c r="D799" s="209" t="n">
        <v>733000</v>
      </c>
    </row>
    <row r="800" customFormat="false" ht="11.25" hidden="false" customHeight="false" outlineLevel="0" collapsed="false">
      <c r="A800" s="199" t="n">
        <v>36342</v>
      </c>
      <c r="B800" s="192" t="n">
        <v>36342</v>
      </c>
      <c r="C800" s="308" t="n">
        <f aca="false">IF(B800&lt;&gt;"",MONTH(B800),0)</f>
        <v>7</v>
      </c>
      <c r="D800" s="209" t="n">
        <v>713000</v>
      </c>
    </row>
    <row r="801" customFormat="false" ht="11.25" hidden="false" customHeight="false" outlineLevel="0" collapsed="false">
      <c r="A801" s="199" t="n">
        <v>36343</v>
      </c>
      <c r="B801" s="192" t="n">
        <v>36343</v>
      </c>
      <c r="C801" s="308" t="n">
        <f aca="false">IF(B801&lt;&gt;"",MONTH(B801),0)</f>
        <v>7</v>
      </c>
      <c r="D801" s="209" t="n">
        <v>642000</v>
      </c>
    </row>
    <row r="802" customFormat="false" ht="11.25" hidden="false" customHeight="false" outlineLevel="0" collapsed="false">
      <c r="A802" s="199" t="n">
        <v>36344</v>
      </c>
      <c r="B802" s="192" t="n">
        <v>36344</v>
      </c>
      <c r="C802" s="308" t="n">
        <f aca="false">IF(B802&lt;&gt;"",MONTH(B802),0)</f>
        <v>7</v>
      </c>
      <c r="D802" s="209" t="n">
        <v>554000</v>
      </c>
    </row>
    <row r="803" customFormat="false" ht="11.25" hidden="false" customHeight="false" outlineLevel="0" collapsed="false">
      <c r="A803" s="199" t="n">
        <v>36345</v>
      </c>
      <c r="B803" s="192" t="n">
        <v>36345</v>
      </c>
      <c r="C803" s="308" t="n">
        <f aca="false">IF(B803&lt;&gt;"",MONTH(B803),0)</f>
        <v>7</v>
      </c>
      <c r="D803" s="209" t="n">
        <v>552000</v>
      </c>
    </row>
    <row r="804" customFormat="false" ht="11.25" hidden="false" customHeight="false" outlineLevel="0" collapsed="false">
      <c r="A804" s="199" t="n">
        <v>36346</v>
      </c>
      <c r="B804" s="192" t="n">
        <v>36346</v>
      </c>
      <c r="C804" s="308" t="n">
        <f aca="false">IF(B804&lt;&gt;"",MONTH(B804),0)</f>
        <v>7</v>
      </c>
      <c r="D804" s="209" t="n">
        <v>582000</v>
      </c>
    </row>
    <row r="805" customFormat="false" ht="11.25" hidden="false" customHeight="false" outlineLevel="0" collapsed="false">
      <c r="A805" s="199" t="n">
        <v>36347</v>
      </c>
      <c r="B805" s="192" t="n">
        <v>36347</v>
      </c>
      <c r="C805" s="308" t="n">
        <f aca="false">IF(B805&lt;&gt;"",MONTH(B805),0)</f>
        <v>7</v>
      </c>
      <c r="D805" s="209" t="n">
        <v>649000</v>
      </c>
    </row>
    <row r="806" customFormat="false" ht="11.25" hidden="false" customHeight="false" outlineLevel="0" collapsed="false">
      <c r="A806" s="199" t="n">
        <v>36348</v>
      </c>
      <c r="B806" s="192" t="n">
        <v>36348</v>
      </c>
      <c r="C806" s="308" t="n">
        <f aca="false">IF(B806&lt;&gt;"",MONTH(B806),0)</f>
        <v>7</v>
      </c>
      <c r="D806" s="209" t="n">
        <v>721000</v>
      </c>
    </row>
    <row r="807" customFormat="false" ht="11.25" hidden="false" customHeight="false" outlineLevel="0" collapsed="false">
      <c r="A807" s="199" t="n">
        <v>36349</v>
      </c>
      <c r="B807" s="192" t="n">
        <v>36349</v>
      </c>
      <c r="C807" s="308" t="n">
        <f aca="false">IF(B807&lt;&gt;"",MONTH(B807),0)</f>
        <v>7</v>
      </c>
      <c r="D807" s="209" t="n">
        <v>741000</v>
      </c>
    </row>
    <row r="808" customFormat="false" ht="11.25" hidden="false" customHeight="false" outlineLevel="0" collapsed="false">
      <c r="A808" s="199" t="n">
        <v>36350</v>
      </c>
      <c r="B808" s="192" t="n">
        <v>36350</v>
      </c>
      <c r="C808" s="308" t="n">
        <f aca="false">IF(B808&lt;&gt;"",MONTH(B808),0)</f>
        <v>7</v>
      </c>
      <c r="D808" s="209" t="n">
        <v>745000</v>
      </c>
    </row>
    <row r="809" customFormat="false" ht="11.25" hidden="false" customHeight="false" outlineLevel="0" collapsed="false">
      <c r="A809" s="199" t="n">
        <v>36351</v>
      </c>
      <c r="B809" s="192" t="n">
        <v>36351</v>
      </c>
      <c r="C809" s="308" t="n">
        <f aca="false">IF(B809&lt;&gt;"",MONTH(B809),0)</f>
        <v>7</v>
      </c>
      <c r="D809" s="209" t="n">
        <v>598000</v>
      </c>
    </row>
    <row r="810" customFormat="false" ht="11.25" hidden="false" customHeight="false" outlineLevel="0" collapsed="false">
      <c r="A810" s="199" t="n">
        <v>36352</v>
      </c>
      <c r="B810" s="192" t="n">
        <v>36352</v>
      </c>
      <c r="C810" s="308" t="n">
        <f aca="false">IF(B810&lt;&gt;"",MONTH(B810),0)</f>
        <v>7</v>
      </c>
      <c r="D810" s="209" t="n">
        <v>533000</v>
      </c>
    </row>
    <row r="811" customFormat="false" ht="11.25" hidden="false" customHeight="false" outlineLevel="0" collapsed="false">
      <c r="A811" s="199" t="n">
        <v>36353</v>
      </c>
      <c r="B811" s="192" t="n">
        <v>36353</v>
      </c>
      <c r="C811" s="308" t="n">
        <f aca="false">IF(B811&lt;&gt;"",MONTH(B811),0)</f>
        <v>7</v>
      </c>
      <c r="D811" s="209" t="n">
        <v>686000</v>
      </c>
    </row>
    <row r="812" customFormat="false" ht="11.25" hidden="false" customHeight="false" outlineLevel="0" collapsed="false">
      <c r="A812" s="199" t="n">
        <v>36354</v>
      </c>
      <c r="B812" s="192" t="n">
        <v>36354</v>
      </c>
      <c r="C812" s="308" t="n">
        <f aca="false">IF(B812&lt;&gt;"",MONTH(B812),0)</f>
        <v>7</v>
      </c>
      <c r="D812" s="209" t="n">
        <v>718000</v>
      </c>
    </row>
    <row r="813" customFormat="false" ht="11.25" hidden="false" customHeight="false" outlineLevel="0" collapsed="false">
      <c r="A813" s="199" t="n">
        <v>36355</v>
      </c>
      <c r="B813" s="192" t="n">
        <v>36355</v>
      </c>
      <c r="C813" s="308" t="n">
        <f aca="false">IF(B813&lt;&gt;"",MONTH(B813),0)</f>
        <v>7</v>
      </c>
      <c r="D813" s="209" t="n">
        <v>754000</v>
      </c>
    </row>
    <row r="814" customFormat="false" ht="11.25" hidden="false" customHeight="false" outlineLevel="0" collapsed="false">
      <c r="A814" s="199" t="n">
        <v>36356</v>
      </c>
      <c r="B814" s="192" t="n">
        <v>36356</v>
      </c>
      <c r="C814" s="308" t="n">
        <f aca="false">IF(B814&lt;&gt;"",MONTH(B814),0)</f>
        <v>7</v>
      </c>
      <c r="D814" s="209" t="n">
        <v>762000</v>
      </c>
    </row>
    <row r="815" customFormat="false" ht="11.25" hidden="false" customHeight="false" outlineLevel="0" collapsed="false">
      <c r="A815" s="199" t="n">
        <v>36357</v>
      </c>
      <c r="B815" s="192" t="n">
        <v>36357</v>
      </c>
      <c r="C815" s="308" t="n">
        <f aca="false">IF(B815&lt;&gt;"",MONTH(B815),0)</f>
        <v>7</v>
      </c>
      <c r="D815" s="209" t="n">
        <v>748000</v>
      </c>
    </row>
    <row r="816" customFormat="false" ht="11.25" hidden="false" customHeight="false" outlineLevel="0" collapsed="false">
      <c r="A816" s="199" t="n">
        <v>36358</v>
      </c>
      <c r="B816" s="192" t="n">
        <v>36358</v>
      </c>
      <c r="C816" s="308" t="n">
        <f aca="false">IF(B816&lt;&gt;"",MONTH(B816),0)</f>
        <v>7</v>
      </c>
      <c r="D816" s="209" t="n">
        <v>589000</v>
      </c>
    </row>
    <row r="817" customFormat="false" ht="11.25" hidden="false" customHeight="false" outlineLevel="0" collapsed="false">
      <c r="A817" s="199" t="n">
        <v>36359</v>
      </c>
      <c r="B817" s="192" t="n">
        <v>36359</v>
      </c>
      <c r="C817" s="308" t="n">
        <f aca="false">IF(B817&lt;&gt;"",MONTH(B817),0)</f>
        <v>7</v>
      </c>
      <c r="D817" s="209" t="n">
        <v>596000</v>
      </c>
    </row>
    <row r="818" customFormat="false" ht="11.25" hidden="false" customHeight="false" outlineLevel="0" collapsed="false">
      <c r="A818" s="199" t="n">
        <v>36360</v>
      </c>
      <c r="B818" s="192" t="n">
        <v>36360</v>
      </c>
      <c r="C818" s="308" t="n">
        <f aca="false">IF(B818&lt;&gt;"",MONTH(B818),0)</f>
        <v>7</v>
      </c>
      <c r="D818" s="209" t="n">
        <v>738000</v>
      </c>
    </row>
    <row r="819" customFormat="false" ht="11.25" hidden="false" customHeight="false" outlineLevel="0" collapsed="false">
      <c r="A819" s="199" t="n">
        <v>36361</v>
      </c>
      <c r="B819" s="192" t="n">
        <v>36361</v>
      </c>
      <c r="C819" s="308" t="n">
        <f aca="false">IF(B819&lt;&gt;"",MONTH(B819),0)</f>
        <v>7</v>
      </c>
      <c r="D819" s="209" t="n">
        <v>747000</v>
      </c>
    </row>
    <row r="820" customFormat="false" ht="11.25" hidden="false" customHeight="false" outlineLevel="0" collapsed="false">
      <c r="A820" s="199" t="n">
        <v>36362</v>
      </c>
      <c r="B820" s="192" t="n">
        <v>36362</v>
      </c>
      <c r="C820" s="308" t="n">
        <f aca="false">IF(B820&lt;&gt;"",MONTH(B820),0)</f>
        <v>7</v>
      </c>
      <c r="D820" s="209" t="n">
        <v>756000</v>
      </c>
    </row>
    <row r="821" customFormat="false" ht="11.25" hidden="false" customHeight="false" outlineLevel="0" collapsed="false">
      <c r="A821" s="199" t="n">
        <v>36363</v>
      </c>
      <c r="B821" s="192" t="n">
        <v>36363</v>
      </c>
      <c r="C821" s="308" t="n">
        <f aca="false">IF(B821&lt;&gt;"",MONTH(B821),0)</f>
        <v>7</v>
      </c>
      <c r="D821" s="209" t="n">
        <v>741000</v>
      </c>
    </row>
    <row r="822" customFormat="false" ht="11.25" hidden="false" customHeight="false" outlineLevel="0" collapsed="false">
      <c r="A822" s="199" t="n">
        <v>36364</v>
      </c>
      <c r="B822" s="192" t="n">
        <v>36364</v>
      </c>
      <c r="C822" s="308" t="n">
        <f aca="false">IF(B822&lt;&gt;"",MONTH(B822),0)</f>
        <v>7</v>
      </c>
      <c r="D822" s="209" t="n">
        <v>766000</v>
      </c>
    </row>
    <row r="823" customFormat="false" ht="11.25" hidden="false" customHeight="false" outlineLevel="0" collapsed="false">
      <c r="A823" s="199" t="n">
        <v>36365</v>
      </c>
      <c r="B823" s="192" t="n">
        <v>36365</v>
      </c>
      <c r="C823" s="308" t="n">
        <f aca="false">IF(B823&lt;&gt;"",MONTH(B823),0)</f>
        <v>7</v>
      </c>
      <c r="D823" s="209" t="n">
        <v>469000</v>
      </c>
    </row>
    <row r="824" customFormat="false" ht="11.25" hidden="false" customHeight="false" outlineLevel="0" collapsed="false">
      <c r="A824" s="199" t="n">
        <v>36366</v>
      </c>
      <c r="B824" s="192" t="n">
        <v>36366</v>
      </c>
      <c r="C824" s="308" t="n">
        <f aca="false">IF(B824&lt;&gt;"",MONTH(B824),0)</f>
        <v>7</v>
      </c>
      <c r="D824" s="209" t="n">
        <v>477000</v>
      </c>
    </row>
    <row r="825" customFormat="false" ht="11.25" hidden="false" customHeight="false" outlineLevel="0" collapsed="false">
      <c r="A825" s="199" t="n">
        <v>36367</v>
      </c>
      <c r="B825" s="192" t="n">
        <v>36367</v>
      </c>
      <c r="C825" s="308" t="n">
        <f aca="false">IF(B825&lt;&gt;"",MONTH(B825),0)</f>
        <v>7</v>
      </c>
      <c r="D825" s="209" t="n">
        <v>624000</v>
      </c>
    </row>
    <row r="826" customFormat="false" ht="11.25" hidden="false" customHeight="false" outlineLevel="0" collapsed="false">
      <c r="A826" s="199" t="n">
        <v>36368</v>
      </c>
      <c r="B826" s="192" t="n">
        <v>36368</v>
      </c>
      <c r="C826" s="308" t="n">
        <f aca="false">IF(B826&lt;&gt;"",MONTH(B826),0)</f>
        <v>7</v>
      </c>
      <c r="D826" s="209" t="n">
        <v>718000</v>
      </c>
    </row>
    <row r="827" customFormat="false" ht="11.25" hidden="false" customHeight="false" outlineLevel="0" collapsed="false">
      <c r="A827" s="199" t="n">
        <v>36369</v>
      </c>
      <c r="B827" s="192" t="n">
        <v>36369</v>
      </c>
      <c r="C827" s="308" t="n">
        <f aca="false">IF(B827&lt;&gt;"",MONTH(B827),0)</f>
        <v>7</v>
      </c>
      <c r="D827" s="209" t="n">
        <v>715000</v>
      </c>
    </row>
    <row r="828" customFormat="false" ht="11.25" hidden="false" customHeight="false" outlineLevel="0" collapsed="false">
      <c r="A828" s="199" t="n">
        <v>36370</v>
      </c>
      <c r="B828" s="192" t="n">
        <v>36370</v>
      </c>
      <c r="C828" s="308" t="n">
        <f aca="false">IF(B828&lt;&gt;"",MONTH(B828),0)</f>
        <v>7</v>
      </c>
      <c r="D828" s="209" t="n">
        <v>692000</v>
      </c>
    </row>
    <row r="829" customFormat="false" ht="11.25" hidden="false" customHeight="false" outlineLevel="0" collapsed="false">
      <c r="A829" s="199" t="n">
        <v>36371</v>
      </c>
      <c r="B829" s="192" t="n">
        <v>36371</v>
      </c>
      <c r="C829" s="308" t="n">
        <f aca="false">IF(B829&lt;&gt;"",MONTH(B829),0)</f>
        <v>7</v>
      </c>
      <c r="D829" s="209" t="n">
        <v>629000</v>
      </c>
    </row>
    <row r="830" customFormat="false" ht="11.25" hidden="false" customHeight="false" outlineLevel="0" collapsed="false">
      <c r="A830" s="199" t="n">
        <v>36372</v>
      </c>
      <c r="B830" s="192" t="n">
        <v>36372</v>
      </c>
      <c r="C830" s="308" t="n">
        <f aca="false">IF(B830&lt;&gt;"",MONTH(B830),0)</f>
        <v>7</v>
      </c>
      <c r="D830" s="209" t="n">
        <v>612000</v>
      </c>
    </row>
    <row r="831" customFormat="false" ht="11.25" hidden="false" customHeight="false" outlineLevel="0" collapsed="false">
      <c r="A831" s="199" t="n">
        <v>36373</v>
      </c>
      <c r="B831" s="192" t="n">
        <v>36373</v>
      </c>
      <c r="C831" s="308" t="n">
        <f aca="false">IF(B831&lt;&gt;"",MONTH(B831),0)</f>
        <v>8</v>
      </c>
      <c r="D831" s="209" t="n">
        <v>439000</v>
      </c>
    </row>
    <row r="832" customFormat="false" ht="11.25" hidden="false" customHeight="false" outlineLevel="0" collapsed="false">
      <c r="A832" s="199" t="n">
        <v>36374</v>
      </c>
      <c r="B832" s="192" t="n">
        <v>36374</v>
      </c>
      <c r="C832" s="308" t="n">
        <f aca="false">IF(B832&lt;&gt;"",MONTH(B832),0)</f>
        <v>8</v>
      </c>
      <c r="D832" s="209" t="n">
        <v>556000</v>
      </c>
    </row>
    <row r="833" customFormat="false" ht="11.25" hidden="false" customHeight="false" outlineLevel="0" collapsed="false">
      <c r="A833" s="199" t="n">
        <v>36375</v>
      </c>
      <c r="B833" s="192" t="n">
        <v>36375</v>
      </c>
      <c r="C833" s="308" t="n">
        <f aca="false">IF(B833&lt;&gt;"",MONTH(B833),0)</f>
        <v>8</v>
      </c>
      <c r="D833" s="209" t="n">
        <v>698000</v>
      </c>
    </row>
    <row r="834" customFormat="false" ht="11.25" hidden="false" customHeight="false" outlineLevel="0" collapsed="false">
      <c r="A834" s="199" t="n">
        <v>36376</v>
      </c>
      <c r="B834" s="192" t="n">
        <v>36376</v>
      </c>
      <c r="C834" s="308" t="n">
        <f aca="false">IF(B834&lt;&gt;"",MONTH(B834),0)</f>
        <v>8</v>
      </c>
      <c r="D834" s="209" t="n">
        <v>678000</v>
      </c>
    </row>
    <row r="835" customFormat="false" ht="11.25" hidden="false" customHeight="false" outlineLevel="0" collapsed="false">
      <c r="A835" s="199" t="n">
        <v>36377</v>
      </c>
      <c r="B835" s="192" t="n">
        <v>36377</v>
      </c>
      <c r="C835" s="308" t="n">
        <f aca="false">IF(B835&lt;&gt;"",MONTH(B835),0)</f>
        <v>8</v>
      </c>
      <c r="D835" s="209" t="n">
        <v>713000</v>
      </c>
    </row>
    <row r="836" customFormat="false" ht="11.25" hidden="false" customHeight="false" outlineLevel="0" collapsed="false">
      <c r="A836" s="199" t="n">
        <v>36378</v>
      </c>
      <c r="B836" s="192" t="n">
        <v>36378</v>
      </c>
      <c r="C836" s="308" t="n">
        <f aca="false">IF(B836&lt;&gt;"",MONTH(B836),0)</f>
        <v>8</v>
      </c>
      <c r="D836" s="209" t="n">
        <v>668000</v>
      </c>
    </row>
    <row r="837" customFormat="false" ht="11.25" hidden="false" customHeight="false" outlineLevel="0" collapsed="false">
      <c r="A837" s="199" t="n">
        <v>36379</v>
      </c>
      <c r="B837" s="192" t="n">
        <v>36379</v>
      </c>
      <c r="C837" s="308" t="n">
        <f aca="false">IF(B837&lt;&gt;"",MONTH(B837),0)</f>
        <v>8</v>
      </c>
      <c r="D837" s="209" t="n">
        <v>601000</v>
      </c>
    </row>
    <row r="838" customFormat="false" ht="11.25" hidden="false" customHeight="false" outlineLevel="0" collapsed="false">
      <c r="A838" s="199" t="n">
        <v>36380</v>
      </c>
      <c r="B838" s="192" t="n">
        <v>36380</v>
      </c>
      <c r="C838" s="308" t="n">
        <f aca="false">IF(B838&lt;&gt;"",MONTH(B838),0)</f>
        <v>8</v>
      </c>
      <c r="D838" s="209" t="n">
        <v>589000</v>
      </c>
    </row>
    <row r="839" customFormat="false" ht="11.25" hidden="false" customHeight="false" outlineLevel="0" collapsed="false">
      <c r="A839" s="199" t="n">
        <v>36381</v>
      </c>
      <c r="B839" s="192" t="n">
        <v>36381</v>
      </c>
      <c r="C839" s="308" t="n">
        <f aca="false">IF(B839&lt;&gt;"",MONTH(B839),0)</f>
        <v>8</v>
      </c>
      <c r="D839" s="209" t="n">
        <v>640000</v>
      </c>
    </row>
    <row r="840" customFormat="false" ht="11.25" hidden="false" customHeight="false" outlineLevel="0" collapsed="false">
      <c r="A840" s="199" t="n">
        <v>36382</v>
      </c>
      <c r="B840" s="192" t="n">
        <v>36382</v>
      </c>
      <c r="C840" s="308" t="n">
        <f aca="false">IF(B840&lt;&gt;"",MONTH(B840),0)</f>
        <v>8</v>
      </c>
      <c r="D840" s="209" t="n">
        <v>676000</v>
      </c>
    </row>
    <row r="841" customFormat="false" ht="11.25" hidden="false" customHeight="false" outlineLevel="0" collapsed="false">
      <c r="A841" s="199" t="n">
        <v>36383</v>
      </c>
      <c r="B841" s="192" t="n">
        <v>36383</v>
      </c>
      <c r="C841" s="308" t="n">
        <f aca="false">IF(B841&lt;&gt;"",MONTH(B841),0)</f>
        <v>8</v>
      </c>
      <c r="D841" s="209" t="n">
        <v>624000</v>
      </c>
    </row>
    <row r="842" customFormat="false" ht="11.25" hidden="false" customHeight="false" outlineLevel="0" collapsed="false">
      <c r="A842" s="199" t="n">
        <v>36384</v>
      </c>
      <c r="B842" s="192" t="n">
        <v>36384</v>
      </c>
      <c r="C842" s="308" t="n">
        <f aca="false">IF(B842&lt;&gt;"",MONTH(B842),0)</f>
        <v>8</v>
      </c>
      <c r="D842" s="209" t="n">
        <v>601000</v>
      </c>
    </row>
    <row r="843" customFormat="false" ht="11.25" hidden="false" customHeight="false" outlineLevel="0" collapsed="false">
      <c r="A843" s="199" t="n">
        <v>36385</v>
      </c>
      <c r="B843" s="192" t="n">
        <v>36385</v>
      </c>
      <c r="C843" s="308" t="n">
        <f aca="false">IF(B843&lt;&gt;"",MONTH(B843),0)</f>
        <v>8</v>
      </c>
      <c r="D843" s="209" t="n">
        <v>616000</v>
      </c>
    </row>
    <row r="844" customFormat="false" ht="11.25" hidden="false" customHeight="false" outlineLevel="0" collapsed="false">
      <c r="A844" s="199" t="n">
        <v>36386</v>
      </c>
      <c r="B844" s="192" t="n">
        <v>36386</v>
      </c>
      <c r="C844" s="308" t="n">
        <f aca="false">IF(B844&lt;&gt;"",MONTH(B844),0)</f>
        <v>8</v>
      </c>
      <c r="D844" s="209" t="n">
        <v>571000</v>
      </c>
    </row>
    <row r="845" customFormat="false" ht="11.25" hidden="false" customHeight="false" outlineLevel="0" collapsed="false">
      <c r="A845" s="199" t="n">
        <v>36387</v>
      </c>
      <c r="B845" s="192" t="n">
        <v>36387</v>
      </c>
      <c r="C845" s="308" t="n">
        <f aca="false">IF(B845&lt;&gt;"",MONTH(B845),0)</f>
        <v>8</v>
      </c>
      <c r="D845" s="209" t="n">
        <v>564000</v>
      </c>
    </row>
    <row r="846" customFormat="false" ht="11.25" hidden="false" customHeight="false" outlineLevel="0" collapsed="false">
      <c r="A846" s="199" t="n">
        <v>36388</v>
      </c>
      <c r="B846" s="192" t="n">
        <v>36388</v>
      </c>
      <c r="C846" s="308" t="n">
        <f aca="false">IF(B846&lt;&gt;"",MONTH(B846),0)</f>
        <v>8</v>
      </c>
      <c r="D846" s="209" t="n">
        <v>610000</v>
      </c>
    </row>
    <row r="847" customFormat="false" ht="11.25" hidden="false" customHeight="false" outlineLevel="0" collapsed="false">
      <c r="A847" s="199" t="n">
        <v>36389</v>
      </c>
      <c r="B847" s="192" t="n">
        <v>36389</v>
      </c>
      <c r="C847" s="308" t="n">
        <f aca="false">IF(B847&lt;&gt;"",MONTH(B847),0)</f>
        <v>8</v>
      </c>
      <c r="D847" s="209" t="n">
        <v>669000</v>
      </c>
    </row>
    <row r="848" customFormat="false" ht="11.25" hidden="false" customHeight="false" outlineLevel="0" collapsed="false">
      <c r="A848" s="199" t="n">
        <v>36390</v>
      </c>
      <c r="B848" s="192" t="n">
        <v>36390</v>
      </c>
      <c r="C848" s="308" t="n">
        <f aca="false">IF(B848&lt;&gt;"",MONTH(B848),0)</f>
        <v>8</v>
      </c>
      <c r="D848" s="209" t="n">
        <v>624000</v>
      </c>
    </row>
    <row r="849" customFormat="false" ht="11.25" hidden="false" customHeight="false" outlineLevel="0" collapsed="false">
      <c r="A849" s="199" t="n">
        <v>36391</v>
      </c>
      <c r="B849" s="192" t="n">
        <v>36391</v>
      </c>
      <c r="C849" s="308" t="n">
        <f aca="false">IF(B849&lt;&gt;"",MONTH(B849),0)</f>
        <v>8</v>
      </c>
      <c r="D849" s="209" t="n">
        <v>612000</v>
      </c>
    </row>
    <row r="850" customFormat="false" ht="11.25" hidden="false" customHeight="false" outlineLevel="0" collapsed="false">
      <c r="A850" s="199" t="n">
        <v>36392</v>
      </c>
      <c r="B850" s="192" t="n">
        <v>36392</v>
      </c>
      <c r="C850" s="308" t="n">
        <f aca="false">IF(B850&lt;&gt;"",MONTH(B850),0)</f>
        <v>8</v>
      </c>
      <c r="D850" s="209" t="n">
        <v>620000</v>
      </c>
    </row>
    <row r="851" customFormat="false" ht="11.25" hidden="false" customHeight="false" outlineLevel="0" collapsed="false">
      <c r="A851" s="199" t="n">
        <v>36393</v>
      </c>
      <c r="B851" s="192" t="n">
        <v>36393</v>
      </c>
      <c r="C851" s="308" t="n">
        <f aca="false">IF(B851&lt;&gt;"",MONTH(B851),0)</f>
        <v>8</v>
      </c>
      <c r="D851" s="209" t="n">
        <v>603000</v>
      </c>
    </row>
    <row r="852" customFormat="false" ht="11.25" hidden="false" customHeight="false" outlineLevel="0" collapsed="false">
      <c r="A852" s="199" t="n">
        <v>36394</v>
      </c>
      <c r="B852" s="192" t="n">
        <v>36394</v>
      </c>
      <c r="C852" s="308" t="n">
        <f aca="false">IF(B852&lt;&gt;"",MONTH(B852),0)</f>
        <v>8</v>
      </c>
      <c r="D852" s="209" t="n">
        <v>598000</v>
      </c>
    </row>
    <row r="853" customFormat="false" ht="11.25" hidden="false" customHeight="false" outlineLevel="0" collapsed="false">
      <c r="A853" s="199" t="n">
        <v>36395</v>
      </c>
      <c r="B853" s="192" t="n">
        <v>36395</v>
      </c>
      <c r="C853" s="308" t="n">
        <f aca="false">IF(B853&lt;&gt;"",MONTH(B853),0)</f>
        <v>8</v>
      </c>
      <c r="D853" s="209" t="n">
        <v>579000</v>
      </c>
    </row>
    <row r="854" customFormat="false" ht="11.25" hidden="false" customHeight="false" outlineLevel="0" collapsed="false">
      <c r="A854" s="199" t="n">
        <v>36396</v>
      </c>
      <c r="B854" s="192" t="n">
        <v>36396</v>
      </c>
      <c r="C854" s="308" t="n">
        <f aca="false">IF(B854&lt;&gt;"",MONTH(B854),0)</f>
        <v>8</v>
      </c>
      <c r="D854" s="205" t="n">
        <f aca="false">VLOOKUP($B854,data!$A$6:$M$15000,7)</f>
        <v>604000</v>
      </c>
    </row>
    <row r="855" customFormat="false" ht="11.25" hidden="false" customHeight="false" outlineLevel="0" collapsed="false">
      <c r="A855" s="199" t="n">
        <v>36397</v>
      </c>
      <c r="B855" s="192" t="n">
        <v>36397</v>
      </c>
      <c r="C855" s="308" t="n">
        <f aca="false">IF(B855&lt;&gt;"",MONTH(B855),0)</f>
        <v>8</v>
      </c>
      <c r="D855" s="205" t="n">
        <f aca="false">VLOOKUP($B855,data!$A$6:$M$15000,7)</f>
        <v>604000</v>
      </c>
    </row>
    <row r="856" customFormat="false" ht="11.25" hidden="false" customHeight="false" outlineLevel="0" collapsed="false">
      <c r="A856" s="199" t="n">
        <v>36398</v>
      </c>
      <c r="B856" s="192" t="n">
        <v>36398</v>
      </c>
      <c r="C856" s="308" t="n">
        <f aca="false">IF(B856&lt;&gt;"",MONTH(B856),0)</f>
        <v>8</v>
      </c>
      <c r="D856" s="205" t="n">
        <f aca="false">VLOOKUP($B856,data!$A$6:$M$15000,7)</f>
        <v>541000</v>
      </c>
    </row>
    <row r="857" customFormat="false" ht="11.25" hidden="false" customHeight="false" outlineLevel="0" collapsed="false">
      <c r="A857" s="199" t="n">
        <v>36399</v>
      </c>
      <c r="B857" s="192" t="n">
        <v>36399</v>
      </c>
      <c r="C857" s="308" t="n">
        <f aca="false">IF(B857&lt;&gt;"",MONTH(B857),0)</f>
        <v>8</v>
      </c>
      <c r="D857" s="205" t="n">
        <f aca="false">VLOOKUP($B857,data!$A$6:$M$15000,7)</f>
        <v>616000</v>
      </c>
    </row>
    <row r="858" customFormat="false" ht="11.25" hidden="false" customHeight="false" outlineLevel="0" collapsed="false">
      <c r="A858" s="199" t="n">
        <v>36400</v>
      </c>
      <c r="B858" s="192" t="n">
        <v>36400</v>
      </c>
      <c r="C858" s="308" t="n">
        <f aca="false">IF(B858&lt;&gt;"",MONTH(B858),0)</f>
        <v>8</v>
      </c>
      <c r="D858" s="205" t="n">
        <f aca="false">VLOOKUP($B858,data!$A$6:$M$15000,7)</f>
        <v>713000</v>
      </c>
    </row>
    <row r="859" customFormat="false" ht="11.25" hidden="false" customHeight="false" outlineLevel="0" collapsed="false">
      <c r="A859" s="199" t="n">
        <v>36401</v>
      </c>
      <c r="B859" s="192" t="n">
        <v>36401</v>
      </c>
      <c r="C859" s="308" t="n">
        <f aca="false">IF(B859&lt;&gt;"",MONTH(B859),0)</f>
        <v>8</v>
      </c>
      <c r="D859" s="205" t="n">
        <f aca="false">VLOOKUP($B859,data!$A$6:$M$15000,7)</f>
        <v>723000</v>
      </c>
    </row>
    <row r="860" customFormat="false" ht="11.25" hidden="false" customHeight="false" outlineLevel="0" collapsed="false">
      <c r="A860" s="199" t="n">
        <v>36402</v>
      </c>
      <c r="B860" s="192" t="n">
        <v>36402</v>
      </c>
      <c r="C860" s="308" t="n">
        <f aca="false">IF(B860&lt;&gt;"",MONTH(B860),0)</f>
        <v>8</v>
      </c>
      <c r="D860" s="205" t="n">
        <f aca="false">VLOOKUP($B860,data!$A$6:$M$15000,7)</f>
        <v>721000</v>
      </c>
    </row>
    <row r="861" customFormat="false" ht="11.25" hidden="false" customHeight="false" outlineLevel="0" collapsed="false">
      <c r="A861" s="199" t="n">
        <v>36403</v>
      </c>
      <c r="B861" s="192" t="n">
        <v>36403</v>
      </c>
      <c r="C861" s="308" t="n">
        <f aca="false">IF(B861&lt;&gt;"",MONTH(B861),0)</f>
        <v>8</v>
      </c>
      <c r="D861" s="205" t="n">
        <f aca="false">VLOOKUP($B861,data!$A$6:$M$15000,7)</f>
        <v>750000</v>
      </c>
    </row>
    <row r="862" customFormat="false" ht="11.25" hidden="false" customHeight="false" outlineLevel="0" collapsed="false">
      <c r="A862" s="199" t="n">
        <v>36404</v>
      </c>
      <c r="B862" s="192" t="n">
        <v>36404</v>
      </c>
      <c r="C862" s="308" t="n">
        <f aca="false">IF(B862&lt;&gt;"",MONTH(B862),0)</f>
        <v>9</v>
      </c>
      <c r="D862" s="205" t="n">
        <f aca="false">VLOOKUP($B862,data!$A$6:$M$15000,7)</f>
        <v>674000</v>
      </c>
    </row>
    <row r="863" customFormat="false" ht="11.25" hidden="false" customHeight="false" outlineLevel="0" collapsed="false">
      <c r="A863" s="199" t="n">
        <v>36405</v>
      </c>
      <c r="B863" s="192" t="n">
        <v>36405</v>
      </c>
      <c r="C863" s="308" t="n">
        <f aca="false">IF(B863&lt;&gt;"",MONTH(B863),0)</f>
        <v>9</v>
      </c>
      <c r="D863" s="205" t="n">
        <f aca="false">VLOOKUP($B863,data!$A$6:$M$15000,7)</f>
        <v>748000</v>
      </c>
    </row>
    <row r="864" customFormat="false" ht="11.25" hidden="false" customHeight="false" outlineLevel="0" collapsed="false">
      <c r="A864" s="199" t="n">
        <v>36406</v>
      </c>
      <c r="B864" s="192" t="n">
        <v>36406</v>
      </c>
      <c r="C864" s="308" t="n">
        <f aca="false">IF(B864&lt;&gt;"",MONTH(B864),0)</f>
        <v>9</v>
      </c>
      <c r="D864" s="205" t="n">
        <f aca="false">VLOOKUP($B864,data!$A$6:$M$15000,7)</f>
        <v>746000</v>
      </c>
    </row>
    <row r="865" customFormat="false" ht="11.25" hidden="false" customHeight="false" outlineLevel="0" collapsed="false">
      <c r="A865" s="199" t="n">
        <v>36407</v>
      </c>
      <c r="B865" s="192" t="n">
        <v>36407</v>
      </c>
      <c r="C865" s="308" t="n">
        <f aca="false">IF(B865&lt;&gt;"",MONTH(B865),0)</f>
        <v>9</v>
      </c>
      <c r="D865" s="205" t="n">
        <f aca="false">VLOOKUP($B865,data!$A$6:$M$15000,7)</f>
        <v>598000</v>
      </c>
    </row>
    <row r="866" customFormat="false" ht="11.25" hidden="false" customHeight="false" outlineLevel="0" collapsed="false">
      <c r="A866" s="199" t="n">
        <v>36408</v>
      </c>
      <c r="B866" s="192" t="n">
        <v>36408</v>
      </c>
      <c r="C866" s="308" t="n">
        <f aca="false">IF(B866&lt;&gt;"",MONTH(B866),0)</f>
        <v>9</v>
      </c>
      <c r="D866" s="205" t="n">
        <f aca="false">VLOOKUP($B866,data!$A$6:$M$15000,7)</f>
        <v>521000</v>
      </c>
    </row>
    <row r="867" customFormat="false" ht="11.25" hidden="false" customHeight="false" outlineLevel="0" collapsed="false">
      <c r="A867" s="199" t="n">
        <v>36409</v>
      </c>
      <c r="B867" s="192" t="n">
        <v>36409</v>
      </c>
      <c r="C867" s="308" t="n">
        <f aca="false">IF(B867&lt;&gt;"",MONTH(B867),0)</f>
        <v>9</v>
      </c>
      <c r="D867" s="205" t="n">
        <f aca="false">VLOOKUP($B867,data!$A$6:$M$15000,7)</f>
        <v>545000</v>
      </c>
    </row>
    <row r="868" customFormat="false" ht="11.25" hidden="false" customHeight="false" outlineLevel="0" collapsed="false">
      <c r="A868" s="199" t="n">
        <v>36410</v>
      </c>
      <c r="B868" s="192" t="n">
        <v>36410</v>
      </c>
      <c r="C868" s="308" t="n">
        <f aca="false">IF(B868&lt;&gt;"",MONTH(B868),0)</f>
        <v>9</v>
      </c>
      <c r="D868" s="205" t="n">
        <f aca="false">VLOOKUP($B868,data!$A$6:$M$15000,7)</f>
        <v>618000</v>
      </c>
    </row>
    <row r="869" customFormat="false" ht="11.25" hidden="false" customHeight="false" outlineLevel="0" collapsed="false">
      <c r="A869" s="199" t="n">
        <v>36411</v>
      </c>
      <c r="B869" s="192" t="n">
        <v>36411</v>
      </c>
      <c r="C869" s="308" t="n">
        <f aca="false">IF(B869&lt;&gt;"",MONTH(B869),0)</f>
        <v>9</v>
      </c>
      <c r="D869" s="205" t="n">
        <f aca="false">VLOOKUP($B869,data!$A$6:$M$15000,7)</f>
        <v>731000</v>
      </c>
    </row>
    <row r="870" customFormat="false" ht="11.25" hidden="false" customHeight="false" outlineLevel="0" collapsed="false">
      <c r="A870" s="199" t="n">
        <v>36412</v>
      </c>
      <c r="B870" s="192" t="n">
        <v>36412</v>
      </c>
      <c r="C870" s="308" t="n">
        <f aca="false">IF(B870&lt;&gt;"",MONTH(B870),0)</f>
        <v>9</v>
      </c>
      <c r="D870" s="205" t="n">
        <f aca="false">VLOOKUP($B870,data!$A$6:$M$15000,7)</f>
        <v>750000</v>
      </c>
    </row>
    <row r="871" customFormat="false" ht="11.25" hidden="false" customHeight="false" outlineLevel="0" collapsed="false">
      <c r="A871" s="199" t="n">
        <v>36413</v>
      </c>
      <c r="B871" s="192" t="n">
        <v>36413</v>
      </c>
      <c r="C871" s="308" t="n">
        <f aca="false">IF(B871&lt;&gt;"",MONTH(B871),0)</f>
        <v>9</v>
      </c>
      <c r="D871" s="205" t="n">
        <f aca="false">VLOOKUP($B871,data!$A$6:$M$15000,7)</f>
        <v>728000</v>
      </c>
    </row>
    <row r="872" customFormat="false" ht="11.25" hidden="false" customHeight="false" outlineLevel="0" collapsed="false">
      <c r="A872" s="199" t="n">
        <v>36414</v>
      </c>
      <c r="B872" s="192" t="n">
        <v>36414</v>
      </c>
      <c r="C872" s="308" t="n">
        <f aca="false">IF(B872&lt;&gt;"",MONTH(B872),0)</f>
        <v>9</v>
      </c>
      <c r="D872" s="205" t="n">
        <f aca="false">VLOOKUP($B872,data!$A$6:$M$15000,7)</f>
        <v>609000</v>
      </c>
    </row>
    <row r="873" customFormat="false" ht="11.25" hidden="false" customHeight="false" outlineLevel="0" collapsed="false">
      <c r="A873" s="199" t="n">
        <v>36415</v>
      </c>
      <c r="B873" s="192" t="n">
        <v>36415</v>
      </c>
      <c r="C873" s="308" t="n">
        <f aca="false">IF(B873&lt;&gt;"",MONTH(B873),0)</f>
        <v>9</v>
      </c>
      <c r="D873" s="205" t="n">
        <f aca="false">VLOOKUP($B873,data!$A$6:$M$15000,7)</f>
        <v>639000</v>
      </c>
    </row>
    <row r="874" customFormat="false" ht="11.25" hidden="false" customHeight="false" outlineLevel="0" collapsed="false">
      <c r="A874" s="199" t="n">
        <v>36416</v>
      </c>
      <c r="B874" s="192" t="n">
        <v>36416</v>
      </c>
      <c r="C874" s="308" t="n">
        <f aca="false">IF(B874&lt;&gt;"",MONTH(B874),0)</f>
        <v>9</v>
      </c>
      <c r="D874" s="205" t="n">
        <f aca="false">VLOOKUP($B874,data!$A$6:$M$15000,7)</f>
        <v>652000</v>
      </c>
    </row>
    <row r="875" customFormat="false" ht="11.25" hidden="false" customHeight="false" outlineLevel="0" collapsed="false">
      <c r="A875" s="199" t="n">
        <v>36417</v>
      </c>
      <c r="B875" s="192" t="n">
        <v>36417</v>
      </c>
      <c r="C875" s="308" t="n">
        <f aca="false">IF(B875&lt;&gt;"",MONTH(B875),0)</f>
        <v>9</v>
      </c>
      <c r="D875" s="205" t="n">
        <f aca="false">VLOOKUP($B875,data!$A$6:$M$15000,7)</f>
        <v>732000</v>
      </c>
    </row>
    <row r="876" customFormat="false" ht="11.25" hidden="false" customHeight="false" outlineLevel="0" collapsed="false">
      <c r="A876" s="199" t="n">
        <v>36418</v>
      </c>
      <c r="B876" s="192" t="n">
        <v>36418</v>
      </c>
      <c r="C876" s="308" t="n">
        <f aca="false">IF(B876&lt;&gt;"",MONTH(B876),0)</f>
        <v>9</v>
      </c>
      <c r="D876" s="205" t="n">
        <f aca="false">VLOOKUP($B876,data!$A$6:$M$15000,7)</f>
        <v>748000</v>
      </c>
    </row>
    <row r="877" customFormat="false" ht="11.25" hidden="false" customHeight="false" outlineLevel="0" collapsed="false">
      <c r="A877" s="199" t="n">
        <v>36419</v>
      </c>
      <c r="B877" s="192" t="n">
        <v>36419</v>
      </c>
      <c r="C877" s="308" t="n">
        <f aca="false">IF(B877&lt;&gt;"",MONTH(B877),0)</f>
        <v>9</v>
      </c>
      <c r="D877" s="205" t="n">
        <f aca="false">VLOOKUP($B877,data!$A$6:$M$15000,7)</f>
        <v>738000</v>
      </c>
    </row>
    <row r="878" customFormat="false" ht="11.25" hidden="false" customHeight="false" outlineLevel="0" collapsed="false">
      <c r="A878" s="199" t="n">
        <v>36420</v>
      </c>
      <c r="B878" s="192" t="n">
        <v>36420</v>
      </c>
      <c r="C878" s="308" t="n">
        <f aca="false">IF(B878&lt;&gt;"",MONTH(B878),0)</f>
        <v>9</v>
      </c>
      <c r="D878" s="205" t="n">
        <f aca="false">VLOOKUP($B878,data!$A$6:$M$15000,7)</f>
        <v>733000</v>
      </c>
    </row>
    <row r="879" customFormat="false" ht="11.25" hidden="false" customHeight="false" outlineLevel="0" collapsed="false">
      <c r="A879" s="199" t="n">
        <v>36421</v>
      </c>
      <c r="B879" s="192" t="n">
        <v>36421</v>
      </c>
      <c r="C879" s="308" t="n">
        <f aca="false">IF(B879&lt;&gt;"",MONTH(B879),0)</f>
        <v>9</v>
      </c>
      <c r="D879" s="205" t="n">
        <f aca="false">VLOOKUP($B879,data!$A$6:$M$15000,7)</f>
        <v>662000</v>
      </c>
    </row>
    <row r="880" customFormat="false" ht="11.25" hidden="false" customHeight="false" outlineLevel="0" collapsed="false">
      <c r="A880" s="199" t="n">
        <v>36422</v>
      </c>
      <c r="B880" s="192" t="n">
        <v>36422</v>
      </c>
      <c r="C880" s="308" t="n">
        <f aca="false">IF(B880&lt;&gt;"",MONTH(B880),0)</f>
        <v>9</v>
      </c>
      <c r="D880" s="205" t="n">
        <f aca="false">VLOOKUP($B880,data!$A$6:$M$15000,7)</f>
        <v>600000</v>
      </c>
    </row>
    <row r="881" customFormat="false" ht="11.25" hidden="false" customHeight="false" outlineLevel="0" collapsed="false">
      <c r="A881" s="199" t="n">
        <v>36423</v>
      </c>
      <c r="B881" s="192" t="n">
        <v>36423</v>
      </c>
      <c r="C881" s="308" t="n">
        <f aca="false">IF(B881&lt;&gt;"",MONTH(B881),0)</f>
        <v>9</v>
      </c>
      <c r="D881" s="205" t="n">
        <f aca="false">VLOOKUP($B881,data!$A$6:$M$15000,7)</f>
        <v>626000</v>
      </c>
    </row>
    <row r="882" customFormat="false" ht="11.25" hidden="false" customHeight="false" outlineLevel="0" collapsed="false">
      <c r="A882" s="199" t="n">
        <v>36424</v>
      </c>
      <c r="B882" s="192" t="n">
        <v>36424</v>
      </c>
      <c r="C882" s="308" t="n">
        <f aca="false">IF(B882&lt;&gt;"",MONTH(B882),0)</f>
        <v>9</v>
      </c>
      <c r="D882" s="205" t="n">
        <f aca="false">VLOOKUP($B882,data!$A$6:$M$15000,7)</f>
        <v>647000</v>
      </c>
    </row>
    <row r="883" customFormat="false" ht="11.25" hidden="false" customHeight="false" outlineLevel="0" collapsed="false">
      <c r="A883" s="199" t="n">
        <v>36425</v>
      </c>
      <c r="B883" s="192" t="n">
        <v>36425</v>
      </c>
      <c r="C883" s="308" t="n">
        <f aca="false">IF(B883&lt;&gt;"",MONTH(B883),0)</f>
        <v>9</v>
      </c>
      <c r="D883" s="205" t="n">
        <f aca="false">VLOOKUP($B883,data!$A$6:$M$15000,7)</f>
        <v>635000</v>
      </c>
    </row>
    <row r="884" customFormat="false" ht="11.25" hidden="false" customHeight="false" outlineLevel="0" collapsed="false">
      <c r="A884" s="199" t="n">
        <v>36426</v>
      </c>
      <c r="B884" s="192" t="n">
        <v>36426</v>
      </c>
      <c r="C884" s="308" t="n">
        <f aca="false">IF(B884&lt;&gt;"",MONTH(B884),0)</f>
        <v>9</v>
      </c>
      <c r="D884" s="205" t="n">
        <f aca="false">VLOOKUP($B884,data!$A$6:$M$15000,7)</f>
        <v>672000</v>
      </c>
    </row>
    <row r="885" customFormat="false" ht="11.25" hidden="false" customHeight="false" outlineLevel="0" collapsed="false">
      <c r="A885" s="199" t="n">
        <v>36427</v>
      </c>
      <c r="B885" s="192" t="n">
        <v>36427</v>
      </c>
      <c r="C885" s="308" t="n">
        <f aca="false">IF(B885&lt;&gt;"",MONTH(B885),0)</f>
        <v>9</v>
      </c>
      <c r="D885" s="205" t="n">
        <f aca="false">VLOOKUP($B885,data!$A$6:$M$15000,7)</f>
        <v>664000</v>
      </c>
    </row>
    <row r="886" customFormat="false" ht="11.25" hidden="false" customHeight="false" outlineLevel="0" collapsed="false">
      <c r="A886" s="199" t="n">
        <v>36428</v>
      </c>
      <c r="B886" s="192" t="n">
        <v>36428</v>
      </c>
      <c r="C886" s="308" t="n">
        <f aca="false">IF(B886&lt;&gt;"",MONTH(B886),0)</f>
        <v>9</v>
      </c>
      <c r="D886" s="205" t="n">
        <f aca="false">VLOOKUP($B886,data!$A$6:$M$15000,7)</f>
        <v>682000</v>
      </c>
    </row>
    <row r="887" customFormat="false" ht="11.25" hidden="false" customHeight="false" outlineLevel="0" collapsed="false">
      <c r="A887" s="199" t="n">
        <v>36429</v>
      </c>
      <c r="B887" s="192" t="n">
        <v>36429</v>
      </c>
      <c r="C887" s="308" t="n">
        <f aca="false">IF(B887&lt;&gt;"",MONTH(B887),0)</f>
        <v>9</v>
      </c>
      <c r="D887" s="205" t="n">
        <f aca="false">VLOOKUP($B887,data!$A$6:$M$15000,7)</f>
        <v>705000</v>
      </c>
    </row>
    <row r="888" customFormat="false" ht="11.25" hidden="false" customHeight="false" outlineLevel="0" collapsed="false">
      <c r="A888" s="199" t="n">
        <v>36430</v>
      </c>
      <c r="B888" s="192" t="n">
        <v>36430</v>
      </c>
      <c r="C888" s="308" t="n">
        <f aca="false">IF(B888&lt;&gt;"",MONTH(B888),0)</f>
        <v>9</v>
      </c>
      <c r="D888" s="205" t="n">
        <f aca="false">VLOOKUP($B888,data!$A$6:$M$15000,7)</f>
        <v>762000</v>
      </c>
    </row>
    <row r="889" customFormat="false" ht="11.25" hidden="false" customHeight="false" outlineLevel="0" collapsed="false">
      <c r="A889" s="199" t="n">
        <v>36431</v>
      </c>
      <c r="B889" s="192" t="n">
        <v>36431</v>
      </c>
      <c r="C889" s="308" t="n">
        <f aca="false">IF(B889&lt;&gt;"",MONTH(B889),0)</f>
        <v>9</v>
      </c>
      <c r="D889" s="205" t="n">
        <f aca="false">VLOOKUP($B889,data!$A$6:$M$15000,7)</f>
        <v>697000</v>
      </c>
    </row>
    <row r="890" customFormat="false" ht="11.25" hidden="false" customHeight="false" outlineLevel="0" collapsed="false">
      <c r="A890" s="199" t="n">
        <v>36432</v>
      </c>
      <c r="B890" s="192" t="n">
        <v>36432</v>
      </c>
      <c r="C890" s="308" t="n">
        <f aca="false">IF(B890&lt;&gt;"",MONTH(B890),0)</f>
        <v>9</v>
      </c>
      <c r="D890" s="205" t="n">
        <f aca="false">VLOOKUP($B890,data!$A$6:$M$15000,7)</f>
        <v>743000</v>
      </c>
    </row>
    <row r="891" customFormat="false" ht="11.25" hidden="false" customHeight="false" outlineLevel="0" collapsed="false">
      <c r="A891" s="199" t="n">
        <v>36433</v>
      </c>
      <c r="B891" s="192" t="n">
        <v>36433</v>
      </c>
      <c r="C891" s="308" t="n">
        <f aca="false">IF(B891&lt;&gt;"",MONTH(B891),0)</f>
        <v>9</v>
      </c>
      <c r="D891" s="205" t="n">
        <f aca="false">VLOOKUP($B891,data!$A$6:$M$15000,7)</f>
        <v>717000</v>
      </c>
    </row>
    <row r="892" customFormat="false" ht="11.25" hidden="false" customHeight="false" outlineLevel="0" collapsed="false">
      <c r="A892" s="199" t="n">
        <v>36434</v>
      </c>
      <c r="B892" s="192" t="n">
        <v>36434</v>
      </c>
      <c r="C892" s="308" t="n">
        <f aca="false">IF(B892&lt;&gt;"",MONTH(B892),0)</f>
        <v>10</v>
      </c>
      <c r="D892" s="205" t="n">
        <f aca="false">VLOOKUP($B892,data!$A$6:$M$15000,7)</f>
        <v>716000</v>
      </c>
    </row>
    <row r="893" customFormat="false" ht="11.25" hidden="false" customHeight="false" outlineLevel="0" collapsed="false">
      <c r="A893" s="199" t="n">
        <v>36435</v>
      </c>
      <c r="B893" s="192" t="n">
        <v>36435</v>
      </c>
      <c r="C893" s="308" t="n">
        <f aca="false">IF(B893&lt;&gt;"",MONTH(B893),0)</f>
        <v>10</v>
      </c>
      <c r="D893" s="205" t="n">
        <f aca="false">VLOOKUP($B893,data!$A$6:$M$15000,7)</f>
        <v>707000</v>
      </c>
    </row>
    <row r="894" customFormat="false" ht="11.25" hidden="false" customHeight="false" outlineLevel="0" collapsed="false">
      <c r="A894" s="199" t="n">
        <v>36436</v>
      </c>
      <c r="B894" s="192" t="n">
        <v>36436</v>
      </c>
      <c r="C894" s="308" t="n">
        <f aca="false">IF(B894&lt;&gt;"",MONTH(B894),0)</f>
        <v>10</v>
      </c>
      <c r="D894" s="205" t="n">
        <f aca="false">VLOOKUP($B894,data!$A$6:$M$15000,7)</f>
        <v>711000</v>
      </c>
    </row>
    <row r="895" customFormat="false" ht="11.25" hidden="false" customHeight="false" outlineLevel="0" collapsed="false">
      <c r="A895" s="199" t="n">
        <v>36437</v>
      </c>
      <c r="B895" s="192" t="n">
        <v>36437</v>
      </c>
      <c r="C895" s="308" t="n">
        <f aca="false">IF(B895&lt;&gt;"",MONTH(B895),0)</f>
        <v>10</v>
      </c>
      <c r="D895" s="205" t="n">
        <f aca="false">VLOOKUP($B895,data!$A$6:$M$15000,7)</f>
        <v>729000</v>
      </c>
    </row>
    <row r="896" customFormat="false" ht="11.25" hidden="false" customHeight="false" outlineLevel="0" collapsed="false">
      <c r="A896" s="199" t="n">
        <v>36438</v>
      </c>
      <c r="B896" s="192" t="n">
        <v>36438</v>
      </c>
      <c r="C896" s="308" t="n">
        <f aca="false">IF(B896&lt;&gt;"",MONTH(B896),0)</f>
        <v>10</v>
      </c>
      <c r="D896" s="205" t="n">
        <f aca="false">VLOOKUP($B896,data!$A$6:$M$15000,7)</f>
        <v>663000</v>
      </c>
    </row>
    <row r="897" customFormat="false" ht="11.25" hidden="false" customHeight="false" outlineLevel="0" collapsed="false">
      <c r="A897" s="199" t="n">
        <v>36439</v>
      </c>
      <c r="B897" s="192" t="n">
        <v>36439</v>
      </c>
      <c r="C897" s="308" t="n">
        <f aca="false">IF(B897&lt;&gt;"",MONTH(B897),0)</f>
        <v>10</v>
      </c>
      <c r="D897" s="205" t="n">
        <f aca="false">VLOOKUP($B897,data!$A$6:$M$15000,7)</f>
        <v>678000</v>
      </c>
    </row>
    <row r="898" customFormat="false" ht="11.25" hidden="false" customHeight="false" outlineLevel="0" collapsed="false">
      <c r="A898" s="199" t="n">
        <v>36440</v>
      </c>
      <c r="B898" s="192" t="n">
        <v>36440</v>
      </c>
      <c r="C898" s="308" t="n">
        <f aca="false">IF(B898&lt;&gt;"",MONTH(B898),0)</f>
        <v>10</v>
      </c>
      <c r="D898" s="205" t="n">
        <f aca="false">VLOOKUP($B898,data!$A$6:$M$15000,7)</f>
        <v>714000</v>
      </c>
    </row>
    <row r="899" customFormat="false" ht="11.25" hidden="false" customHeight="false" outlineLevel="0" collapsed="false">
      <c r="A899" s="199" t="n">
        <v>36441</v>
      </c>
      <c r="B899" s="192" t="n">
        <v>36441</v>
      </c>
      <c r="C899" s="308" t="n">
        <f aca="false">IF(B899&lt;&gt;"",MONTH(B899),0)</f>
        <v>10</v>
      </c>
      <c r="D899" s="205" t="n">
        <f aca="false">VLOOKUP($B899,data!$A$6:$M$15000,7)</f>
        <v>743000</v>
      </c>
    </row>
    <row r="900" customFormat="false" ht="11.25" hidden="false" customHeight="false" outlineLevel="0" collapsed="false">
      <c r="A900" s="199" t="n">
        <v>36442</v>
      </c>
      <c r="B900" s="192" t="n">
        <v>36442</v>
      </c>
      <c r="C900" s="308" t="n">
        <f aca="false">IF(B900&lt;&gt;"",MONTH(B900),0)</f>
        <v>10</v>
      </c>
      <c r="D900" s="205" t="n">
        <f aca="false">VLOOKUP($B900,data!$A$6:$M$15000,7)</f>
        <v>736000</v>
      </c>
    </row>
    <row r="901" customFormat="false" ht="11.25" hidden="false" customHeight="false" outlineLevel="0" collapsed="false">
      <c r="A901" s="199" t="n">
        <v>36443</v>
      </c>
      <c r="B901" s="192" t="n">
        <v>36443</v>
      </c>
      <c r="C901" s="308" t="n">
        <f aca="false">IF(B901&lt;&gt;"",MONTH(B901),0)</f>
        <v>10</v>
      </c>
      <c r="D901" s="205" t="n">
        <f aca="false">VLOOKUP($B901,data!$A$6:$M$15000,7)</f>
        <v>694000</v>
      </c>
    </row>
    <row r="902" customFormat="false" ht="11.25" hidden="false" customHeight="false" outlineLevel="0" collapsed="false">
      <c r="A902" s="199" t="n">
        <v>36444</v>
      </c>
      <c r="B902" s="192" t="n">
        <v>36444</v>
      </c>
      <c r="C902" s="308" t="n">
        <f aca="false">IF(B902&lt;&gt;"",MONTH(B902),0)</f>
        <v>10</v>
      </c>
      <c r="D902" s="205" t="n">
        <f aca="false">VLOOKUP($B902,data!$A$6:$M$15000,7)</f>
        <v>738000</v>
      </c>
    </row>
    <row r="903" customFormat="false" ht="11.25" hidden="false" customHeight="false" outlineLevel="0" collapsed="false">
      <c r="A903" s="199" t="n">
        <v>36445</v>
      </c>
      <c r="B903" s="192" t="n">
        <v>36445</v>
      </c>
      <c r="C903" s="308" t="n">
        <f aca="false">IF(B903&lt;&gt;"",MONTH(B903),0)</f>
        <v>10</v>
      </c>
      <c r="D903" s="205" t="n">
        <f aca="false">VLOOKUP($B903,data!$A$6:$M$15000,7)</f>
        <v>733000</v>
      </c>
    </row>
    <row r="904" customFormat="false" ht="11.25" hidden="false" customHeight="false" outlineLevel="0" collapsed="false">
      <c r="A904" s="199" t="n">
        <v>36446</v>
      </c>
      <c r="B904" s="192" t="n">
        <v>36446</v>
      </c>
      <c r="C904" s="308" t="n">
        <f aca="false">IF(B904&lt;&gt;"",MONTH(B904),0)</f>
        <v>10</v>
      </c>
      <c r="D904" s="205" t="n">
        <f aca="false">VLOOKUP($B904,data!$A$6:$M$15000,7)</f>
        <v>689000</v>
      </c>
    </row>
    <row r="905" customFormat="false" ht="11.25" hidden="false" customHeight="false" outlineLevel="0" collapsed="false">
      <c r="A905" s="199" t="n">
        <v>36447</v>
      </c>
      <c r="B905" s="192" t="n">
        <v>36447</v>
      </c>
      <c r="C905" s="308" t="n">
        <f aca="false">IF(B905&lt;&gt;"",MONTH(B905),0)</f>
        <v>10</v>
      </c>
      <c r="D905" s="205" t="n">
        <f aca="false">VLOOKUP($B905,data!$A$6:$M$15000,7)</f>
        <v>664000</v>
      </c>
    </row>
    <row r="906" customFormat="false" ht="11.25" hidden="false" customHeight="false" outlineLevel="0" collapsed="false">
      <c r="A906" s="199" t="n">
        <v>36448</v>
      </c>
      <c r="B906" s="192" t="n">
        <v>36448</v>
      </c>
      <c r="C906" s="308" t="n">
        <f aca="false">IF(B906&lt;&gt;"",MONTH(B906),0)</f>
        <v>10</v>
      </c>
      <c r="D906" s="205" t="n">
        <f aca="false">VLOOKUP($B906,data!$A$6:$M$15000,7)</f>
        <v>690000</v>
      </c>
    </row>
    <row r="907" customFormat="false" ht="11.25" hidden="false" customHeight="false" outlineLevel="0" collapsed="false">
      <c r="A907" s="199" t="n">
        <v>36449</v>
      </c>
      <c r="B907" s="192" t="n">
        <v>36449</v>
      </c>
      <c r="C907" s="308" t="n">
        <f aca="false">IF(B907&lt;&gt;"",MONTH(B907),0)</f>
        <v>10</v>
      </c>
      <c r="D907" s="205" t="n">
        <f aca="false">VLOOKUP($B907,data!$A$6:$M$15000,7)</f>
        <v>756000</v>
      </c>
    </row>
    <row r="908" customFormat="false" ht="11.25" hidden="false" customHeight="false" outlineLevel="0" collapsed="false">
      <c r="A908" s="199" t="n">
        <v>36450</v>
      </c>
      <c r="B908" s="192" t="n">
        <v>36450</v>
      </c>
      <c r="C908" s="308" t="n">
        <f aca="false">IF(B908&lt;&gt;"",MONTH(B908),0)</f>
        <v>10</v>
      </c>
      <c r="D908" s="205" t="n">
        <f aca="false">VLOOKUP($B908,data!$A$6:$M$15000,7)</f>
        <v>738000</v>
      </c>
    </row>
    <row r="909" customFormat="false" ht="11.25" hidden="false" customHeight="false" outlineLevel="0" collapsed="false">
      <c r="A909" s="199" t="n">
        <v>36451</v>
      </c>
      <c r="B909" s="192" t="n">
        <v>36451</v>
      </c>
      <c r="C909" s="308" t="n">
        <f aca="false">IF(B909&lt;&gt;"",MONTH(B909),0)</f>
        <v>10</v>
      </c>
      <c r="D909" s="205" t="n">
        <f aca="false">VLOOKUP($B909,data!$A$6:$M$15000,7)</f>
        <v>719000</v>
      </c>
    </row>
    <row r="910" customFormat="false" ht="11.25" hidden="false" customHeight="false" outlineLevel="0" collapsed="false">
      <c r="A910" s="199" t="n">
        <v>36452</v>
      </c>
      <c r="B910" s="192" t="n">
        <v>36452</v>
      </c>
      <c r="C910" s="308" t="n">
        <f aca="false">IF(B910&lt;&gt;"",MONTH(B910),0)</f>
        <v>10</v>
      </c>
      <c r="D910" s="205" t="n">
        <f aca="false">VLOOKUP($B910,data!$A$6:$M$15000,7)</f>
        <v>744000</v>
      </c>
    </row>
    <row r="911" customFormat="false" ht="11.25" hidden="false" customHeight="false" outlineLevel="0" collapsed="false">
      <c r="A911" s="199" t="n">
        <v>36453</v>
      </c>
      <c r="B911" s="192" t="n">
        <v>36453</v>
      </c>
      <c r="C911" s="308" t="n">
        <f aca="false">IF(B911&lt;&gt;"",MONTH(B911),0)</f>
        <v>10</v>
      </c>
      <c r="D911" s="205" t="n">
        <f aca="false">VLOOKUP($B911,data!$A$6:$M$15000,7)</f>
        <v>726000</v>
      </c>
    </row>
    <row r="912" customFormat="false" ht="11.25" hidden="false" customHeight="false" outlineLevel="0" collapsed="false">
      <c r="A912" s="199" t="n">
        <v>36454</v>
      </c>
      <c r="B912" s="192" t="n">
        <v>36454</v>
      </c>
      <c r="C912" s="308" t="n">
        <f aca="false">IF(B912&lt;&gt;"",MONTH(B912),0)</f>
        <v>10</v>
      </c>
      <c r="D912" s="205" t="n">
        <f aca="false">VLOOKUP($B912,data!$A$6:$M$15000,7)</f>
        <v>739000</v>
      </c>
    </row>
    <row r="913" customFormat="false" ht="11.25" hidden="false" customHeight="false" outlineLevel="0" collapsed="false">
      <c r="A913" s="199" t="n">
        <v>36455</v>
      </c>
      <c r="B913" s="192" t="n">
        <v>36455</v>
      </c>
      <c r="C913" s="308" t="n">
        <f aca="false">IF(B913&lt;&gt;"",MONTH(B913),0)</f>
        <v>10</v>
      </c>
      <c r="D913" s="205" t="n">
        <f aca="false">VLOOKUP($B913,data!$A$6:$M$15000,7)</f>
        <v>691000</v>
      </c>
    </row>
    <row r="914" customFormat="false" ht="11.25" hidden="false" customHeight="false" outlineLevel="0" collapsed="false">
      <c r="A914" s="199" t="n">
        <v>36456</v>
      </c>
      <c r="B914" s="192" t="n">
        <v>36456</v>
      </c>
      <c r="C914" s="308" t="n">
        <f aca="false">IF(B914&lt;&gt;"",MONTH(B914),0)</f>
        <v>10</v>
      </c>
      <c r="D914" s="205" t="n">
        <f aca="false">VLOOKUP($B914,data!$A$6:$M$15000,7)</f>
        <v>735000</v>
      </c>
    </row>
    <row r="915" customFormat="false" ht="11.25" hidden="false" customHeight="false" outlineLevel="0" collapsed="false">
      <c r="A915" s="199" t="n">
        <v>36457</v>
      </c>
      <c r="B915" s="192" t="n">
        <v>36457</v>
      </c>
      <c r="C915" s="308" t="n">
        <f aca="false">IF(B915&lt;&gt;"",MONTH(B915),0)</f>
        <v>10</v>
      </c>
      <c r="D915" s="205" t="n">
        <f aca="false">VLOOKUP($B915,data!$A$6:$M$15000,7)</f>
        <v>688000</v>
      </c>
    </row>
    <row r="916" customFormat="false" ht="11.25" hidden="false" customHeight="false" outlineLevel="0" collapsed="false">
      <c r="A916" s="199" t="n">
        <v>36458</v>
      </c>
      <c r="B916" s="192" t="n">
        <v>36458</v>
      </c>
      <c r="C916" s="308" t="n">
        <f aca="false">IF(B916&lt;&gt;"",MONTH(B916),0)</f>
        <v>10</v>
      </c>
      <c r="D916" s="205" t="n">
        <f aca="false">VLOOKUP($B916,data!$A$6:$M$15000,7)</f>
        <v>731000</v>
      </c>
    </row>
    <row r="917" customFormat="false" ht="11.25" hidden="false" customHeight="false" outlineLevel="0" collapsed="false">
      <c r="A917" s="199" t="n">
        <v>36459</v>
      </c>
      <c r="B917" s="192" t="n">
        <v>36459</v>
      </c>
      <c r="C917" s="308" t="n">
        <f aca="false">IF(B917&lt;&gt;"",MONTH(B917),0)</f>
        <v>10</v>
      </c>
      <c r="D917" s="205" t="n">
        <f aca="false">VLOOKUP($B917,data!$A$6:$M$15000,7)</f>
        <v>749000</v>
      </c>
    </row>
    <row r="918" customFormat="false" ht="11.25" hidden="false" customHeight="false" outlineLevel="0" collapsed="false">
      <c r="A918" s="199" t="n">
        <v>36460</v>
      </c>
      <c r="B918" s="192" t="n">
        <v>36460</v>
      </c>
      <c r="C918" s="308" t="n">
        <f aca="false">IF(B918&lt;&gt;"",MONTH(B918),0)</f>
        <v>10</v>
      </c>
      <c r="D918" s="205" t="n">
        <f aca="false">VLOOKUP($B918,data!$A$6:$M$15000,7)</f>
        <v>754000</v>
      </c>
    </row>
    <row r="919" customFormat="false" ht="11.25" hidden="false" customHeight="false" outlineLevel="0" collapsed="false">
      <c r="A919" s="199" t="n">
        <v>36461</v>
      </c>
      <c r="B919" s="192" t="n">
        <v>36461</v>
      </c>
      <c r="C919" s="308" t="n">
        <f aca="false">IF(B919&lt;&gt;"",MONTH(B919),0)</f>
        <v>10</v>
      </c>
      <c r="D919" s="205" t="n">
        <f aca="false">VLOOKUP($B919,data!$A$6:$M$15000,7)</f>
        <v>719000</v>
      </c>
    </row>
    <row r="920" customFormat="false" ht="11.25" hidden="false" customHeight="false" outlineLevel="0" collapsed="false">
      <c r="A920" s="199" t="n">
        <v>36462</v>
      </c>
      <c r="B920" s="192" t="n">
        <v>36462</v>
      </c>
      <c r="C920" s="308" t="n">
        <f aca="false">IF(B920&lt;&gt;"",MONTH(B920),0)</f>
        <v>10</v>
      </c>
      <c r="D920" s="205" t="n">
        <f aca="false">VLOOKUP($B920,data!$A$6:$M$15000,7)</f>
        <v>755000</v>
      </c>
    </row>
    <row r="921" customFormat="false" ht="11.25" hidden="false" customHeight="false" outlineLevel="0" collapsed="false">
      <c r="A921" s="199" t="n">
        <v>36463</v>
      </c>
      <c r="B921" s="192" t="n">
        <v>36463</v>
      </c>
      <c r="C921" s="308" t="n">
        <f aca="false">IF(B921&lt;&gt;"",MONTH(B921),0)</f>
        <v>10</v>
      </c>
      <c r="D921" s="205" t="n">
        <f aca="false">VLOOKUP($B921,data!$A$6:$M$15000,7)</f>
        <v>780000</v>
      </c>
    </row>
    <row r="922" customFormat="false" ht="11.25" hidden="false" customHeight="false" outlineLevel="0" collapsed="false">
      <c r="A922" s="199" t="n">
        <v>36464</v>
      </c>
      <c r="B922" s="192" t="n">
        <v>36464</v>
      </c>
      <c r="C922" s="308" t="n">
        <f aca="false">IF(B922&lt;&gt;"",MONTH(B922),0)</f>
        <v>10</v>
      </c>
      <c r="D922" s="205" t="n">
        <f aca="false">VLOOKUP($B922,data!$A$6:$M$15000,7)</f>
        <v>742000</v>
      </c>
    </row>
    <row r="923" customFormat="false" ht="11.25" hidden="false" customHeight="false" outlineLevel="0" collapsed="false">
      <c r="A923" s="199" t="n">
        <v>36465</v>
      </c>
      <c r="B923" s="192" t="n">
        <v>36465</v>
      </c>
      <c r="C923" s="308" t="n">
        <f aca="false">IF(B923&lt;&gt;"",MONTH(B923),0)</f>
        <v>11</v>
      </c>
      <c r="D923" s="205" t="n">
        <f aca="false">VLOOKUP($B923,data!$A$6:$M$15000,7)</f>
        <v>696000</v>
      </c>
    </row>
    <row r="924" customFormat="false" ht="11.25" hidden="false" customHeight="false" outlineLevel="0" collapsed="false">
      <c r="A924" s="199" t="n">
        <v>36466</v>
      </c>
      <c r="B924" s="192" t="n">
        <v>36466</v>
      </c>
      <c r="C924" s="308" t="n">
        <f aca="false">IF(B924&lt;&gt;"",MONTH(B924),0)</f>
        <v>11</v>
      </c>
      <c r="D924" s="205" t="n">
        <f aca="false">VLOOKUP($B924,data!$A$6:$M$15000,7)</f>
        <v>721000</v>
      </c>
    </row>
    <row r="925" customFormat="false" ht="11.25" hidden="false" customHeight="false" outlineLevel="0" collapsed="false">
      <c r="A925" s="199" t="n">
        <v>36467</v>
      </c>
      <c r="B925" s="192" t="n">
        <v>36467</v>
      </c>
      <c r="C925" s="308" t="n">
        <f aca="false">IF(B925&lt;&gt;"",MONTH(B925),0)</f>
        <v>11</v>
      </c>
      <c r="D925" s="205" t="n">
        <f aca="false">VLOOKUP($B925,data!$A$6:$M$15000,7)</f>
        <v>730000</v>
      </c>
    </row>
    <row r="926" customFormat="false" ht="11.25" hidden="false" customHeight="false" outlineLevel="0" collapsed="false">
      <c r="A926" s="199" t="n">
        <v>36468</v>
      </c>
      <c r="B926" s="192" t="n">
        <v>36468</v>
      </c>
      <c r="C926" s="308" t="n">
        <f aca="false">IF(B926&lt;&gt;"",MONTH(B926),0)</f>
        <v>11</v>
      </c>
      <c r="D926" s="205" t="n">
        <f aca="false">VLOOKUP($B926,data!$A$6:$M$15000,7)</f>
        <v>723000</v>
      </c>
    </row>
    <row r="927" customFormat="false" ht="11.25" hidden="false" customHeight="false" outlineLevel="0" collapsed="false">
      <c r="A927" s="199" t="n">
        <v>36469</v>
      </c>
      <c r="B927" s="192" t="n">
        <v>36469</v>
      </c>
      <c r="C927" s="308" t="n">
        <f aca="false">IF(B927&lt;&gt;"",MONTH(B927),0)</f>
        <v>11</v>
      </c>
      <c r="D927" s="205" t="n">
        <f aca="false">VLOOKUP($B927,data!$A$6:$M$15000,7)</f>
        <v>728000</v>
      </c>
    </row>
    <row r="928" customFormat="false" ht="11.25" hidden="false" customHeight="false" outlineLevel="0" collapsed="false">
      <c r="A928" s="199" t="n">
        <v>36470</v>
      </c>
      <c r="B928" s="192" t="n">
        <v>36470</v>
      </c>
      <c r="C928" s="308" t="n">
        <f aca="false">IF(B928&lt;&gt;"",MONTH(B928),0)</f>
        <v>11</v>
      </c>
      <c r="D928" s="205" t="n">
        <f aca="false">VLOOKUP($B928,data!$A$6:$M$15000,7)</f>
        <v>714000</v>
      </c>
    </row>
    <row r="929" customFormat="false" ht="11.25" hidden="false" customHeight="false" outlineLevel="0" collapsed="false">
      <c r="A929" s="199" t="n">
        <v>36471</v>
      </c>
      <c r="B929" s="192" t="n">
        <v>36471</v>
      </c>
      <c r="C929" s="308" t="n">
        <f aca="false">IF(B929&lt;&gt;"",MONTH(B929),0)</f>
        <v>11</v>
      </c>
      <c r="D929" s="205" t="n">
        <f aca="false">VLOOKUP($B929,data!$A$6:$M$15000,7)</f>
        <v>735000</v>
      </c>
    </row>
    <row r="930" customFormat="false" ht="11.25" hidden="false" customHeight="false" outlineLevel="0" collapsed="false">
      <c r="A930" s="199" t="n">
        <v>36472</v>
      </c>
      <c r="B930" s="192" t="n">
        <v>36472</v>
      </c>
      <c r="C930" s="308" t="n">
        <f aca="false">IF(B930&lt;&gt;"",MONTH(B930),0)</f>
        <v>11</v>
      </c>
      <c r="D930" s="205" t="n">
        <f aca="false">VLOOKUP($B930,data!$A$6:$M$15000,7)</f>
        <v>722000</v>
      </c>
    </row>
    <row r="931" customFormat="false" ht="11.25" hidden="false" customHeight="false" outlineLevel="0" collapsed="false">
      <c r="A931" s="199" t="n">
        <v>36473</v>
      </c>
      <c r="B931" s="192" t="n">
        <v>36473</v>
      </c>
      <c r="C931" s="308" t="n">
        <f aca="false">IF(B931&lt;&gt;"",MONTH(B931),0)</f>
        <v>11</v>
      </c>
      <c r="D931" s="205" t="n">
        <f aca="false">VLOOKUP($B931,data!$A$6:$M$15000,7)</f>
        <v>734000</v>
      </c>
    </row>
    <row r="932" customFormat="false" ht="11.25" hidden="false" customHeight="false" outlineLevel="0" collapsed="false">
      <c r="A932" s="199" t="n">
        <v>36474</v>
      </c>
      <c r="B932" s="192" t="n">
        <v>36474</v>
      </c>
      <c r="C932" s="308" t="n">
        <f aca="false">IF(B932&lt;&gt;"",MONTH(B932),0)</f>
        <v>11</v>
      </c>
      <c r="D932" s="205" t="n">
        <f aca="false">VLOOKUP($B932,data!$A$6:$M$15000,7)</f>
        <v>759000</v>
      </c>
    </row>
    <row r="933" customFormat="false" ht="11.25" hidden="false" customHeight="false" outlineLevel="0" collapsed="false">
      <c r="A933" s="199" t="n">
        <v>36475</v>
      </c>
      <c r="B933" s="192" t="n">
        <v>36475</v>
      </c>
      <c r="C933" s="308" t="n">
        <f aca="false">IF(B933&lt;&gt;"",MONTH(B933),0)</f>
        <v>11</v>
      </c>
      <c r="D933" s="205" t="n">
        <f aca="false">VLOOKUP($B933,data!$A$6:$M$15000,7)</f>
        <v>747000</v>
      </c>
    </row>
    <row r="934" customFormat="false" ht="11.25" hidden="false" customHeight="false" outlineLevel="0" collapsed="false">
      <c r="A934" s="199" t="n">
        <v>36476</v>
      </c>
      <c r="B934" s="192" t="n">
        <v>36476</v>
      </c>
      <c r="C934" s="308" t="n">
        <f aca="false">IF(B934&lt;&gt;"",MONTH(B934),0)</f>
        <v>11</v>
      </c>
      <c r="D934" s="205" t="n">
        <f aca="false">VLOOKUP($B934,data!$A$6:$M$15000,7)</f>
        <v>752000</v>
      </c>
    </row>
    <row r="935" customFormat="false" ht="11.25" hidden="false" customHeight="false" outlineLevel="0" collapsed="false">
      <c r="A935" s="199" t="n">
        <v>36477</v>
      </c>
      <c r="B935" s="192" t="n">
        <v>36477</v>
      </c>
      <c r="C935" s="308" t="n">
        <f aca="false">IF(B935&lt;&gt;"",MONTH(B935),0)</f>
        <v>11</v>
      </c>
      <c r="D935" s="205" t="n">
        <f aca="false">VLOOKUP($B935,data!$A$6:$M$15000,7)</f>
        <v>720000</v>
      </c>
    </row>
    <row r="936" customFormat="false" ht="11.25" hidden="false" customHeight="false" outlineLevel="0" collapsed="false">
      <c r="A936" s="199" t="n">
        <v>36478</v>
      </c>
      <c r="B936" s="192" t="n">
        <v>36478</v>
      </c>
      <c r="C936" s="308" t="n">
        <f aca="false">IF(B936&lt;&gt;"",MONTH(B936),0)</f>
        <v>11</v>
      </c>
      <c r="D936" s="205" t="n">
        <f aca="false">VLOOKUP($B936,data!$A$6:$M$15000,7)</f>
        <v>703000</v>
      </c>
    </row>
    <row r="937" customFormat="false" ht="11.25" hidden="false" customHeight="false" outlineLevel="0" collapsed="false">
      <c r="A937" s="199" t="n">
        <v>36479</v>
      </c>
      <c r="B937" s="192" t="n">
        <v>36479</v>
      </c>
      <c r="C937" s="308" t="n">
        <f aca="false">IF(B937&lt;&gt;"",MONTH(B937),0)</f>
        <v>11</v>
      </c>
      <c r="D937" s="205" t="n">
        <f aca="false">VLOOKUP($B937,data!$A$6:$M$15000,7)</f>
        <v>771000</v>
      </c>
    </row>
    <row r="938" customFormat="false" ht="11.25" hidden="false" customHeight="false" outlineLevel="0" collapsed="false">
      <c r="A938" s="199" t="n">
        <v>36480</v>
      </c>
      <c r="B938" s="192" t="n">
        <v>36480</v>
      </c>
      <c r="C938" s="308" t="n">
        <f aca="false">IF(B938&lt;&gt;"",MONTH(B938),0)</f>
        <v>11</v>
      </c>
      <c r="D938" s="205" t="n">
        <f aca="false">VLOOKUP($B938,data!$A$6:$M$15000,7)</f>
        <v>741000</v>
      </c>
    </row>
    <row r="939" customFormat="false" ht="11.25" hidden="false" customHeight="false" outlineLevel="0" collapsed="false">
      <c r="A939" s="199" t="n">
        <v>36481</v>
      </c>
      <c r="B939" s="192" t="n">
        <v>36481</v>
      </c>
      <c r="C939" s="308" t="n">
        <f aca="false">IF(B939&lt;&gt;"",MONTH(B939),0)</f>
        <v>11</v>
      </c>
      <c r="D939" s="205" t="n">
        <f aca="false">VLOOKUP($B939,data!$A$6:$M$15000,7)</f>
        <v>688000</v>
      </c>
    </row>
    <row r="940" customFormat="false" ht="11.25" hidden="false" customHeight="false" outlineLevel="0" collapsed="false">
      <c r="A940" s="199" t="n">
        <v>36482</v>
      </c>
      <c r="B940" s="192" t="n">
        <v>36482</v>
      </c>
      <c r="C940" s="308" t="n">
        <f aca="false">IF(B940&lt;&gt;"",MONTH(B940),0)</f>
        <v>11</v>
      </c>
      <c r="D940" s="205" t="n">
        <f aca="false">VLOOKUP($B940,data!$A$6:$M$15000,7)</f>
        <v>704000</v>
      </c>
    </row>
    <row r="941" customFormat="false" ht="11.25" hidden="false" customHeight="false" outlineLevel="0" collapsed="false">
      <c r="A941" s="199" t="n">
        <v>36483</v>
      </c>
      <c r="B941" s="192" t="n">
        <v>36483</v>
      </c>
      <c r="C941" s="308" t="n">
        <f aca="false">IF(B941&lt;&gt;"",MONTH(B941),0)</f>
        <v>11</v>
      </c>
      <c r="D941" s="205" t="n">
        <f aca="false">VLOOKUP($B941,data!$A$6:$M$15000,7)</f>
        <v>705000</v>
      </c>
    </row>
    <row r="942" customFormat="false" ht="11.25" hidden="false" customHeight="false" outlineLevel="0" collapsed="false">
      <c r="A942" s="199" t="n">
        <v>36484</v>
      </c>
      <c r="B942" s="192" t="n">
        <v>36484</v>
      </c>
      <c r="C942" s="308" t="n">
        <f aca="false">IF(B942&lt;&gt;"",MONTH(B942),0)</f>
        <v>11</v>
      </c>
      <c r="D942" s="205" t="n">
        <f aca="false">VLOOKUP($B942,data!$A$6:$M$15000,7)</f>
        <v>716000</v>
      </c>
    </row>
    <row r="943" customFormat="false" ht="11.25" hidden="false" customHeight="false" outlineLevel="0" collapsed="false">
      <c r="A943" s="199" t="n">
        <v>36485</v>
      </c>
      <c r="B943" s="192" t="n">
        <v>36485</v>
      </c>
      <c r="C943" s="308" t="n">
        <f aca="false">IF(B943&lt;&gt;"",MONTH(B943),0)</f>
        <v>11</v>
      </c>
      <c r="D943" s="205" t="n">
        <f aca="false">VLOOKUP($B943,data!$A$6:$M$15000,7)</f>
        <v>719000</v>
      </c>
    </row>
    <row r="944" customFormat="false" ht="11.25" hidden="false" customHeight="false" outlineLevel="0" collapsed="false">
      <c r="A944" s="199" t="n">
        <v>36486</v>
      </c>
      <c r="B944" s="192" t="n">
        <v>36486</v>
      </c>
      <c r="C944" s="308" t="n">
        <f aca="false">IF(B944&lt;&gt;"",MONTH(B944),0)</f>
        <v>11</v>
      </c>
      <c r="D944" s="205" t="n">
        <f aca="false">VLOOKUP($B944,data!$A$6:$M$15000,7)</f>
        <v>723000</v>
      </c>
    </row>
    <row r="945" customFormat="false" ht="11.25" hidden="false" customHeight="false" outlineLevel="0" collapsed="false">
      <c r="A945" s="199" t="n">
        <v>36487</v>
      </c>
      <c r="B945" s="192" t="n">
        <v>36487</v>
      </c>
      <c r="C945" s="308" t="n">
        <f aca="false">IF(B945&lt;&gt;"",MONTH(B945),0)</f>
        <v>11</v>
      </c>
      <c r="D945" s="205" t="n">
        <f aca="false">VLOOKUP($B945,data!$A$6:$M$15000,7)</f>
        <v>730000</v>
      </c>
    </row>
    <row r="946" customFormat="false" ht="11.25" hidden="false" customHeight="false" outlineLevel="0" collapsed="false">
      <c r="A946" s="199" t="n">
        <v>36488</v>
      </c>
      <c r="B946" s="192" t="n">
        <v>36488</v>
      </c>
      <c r="C946" s="308" t="n">
        <f aca="false">IF(B946&lt;&gt;"",MONTH(B946),0)</f>
        <v>11</v>
      </c>
      <c r="D946" s="205" t="n">
        <f aca="false">VLOOKUP($B946,data!$A$6:$M$15000,7)</f>
        <v>719000</v>
      </c>
    </row>
    <row r="947" customFormat="false" ht="11.25" hidden="false" customHeight="false" outlineLevel="0" collapsed="false">
      <c r="A947" s="199" t="n">
        <v>36489</v>
      </c>
      <c r="B947" s="192" t="n">
        <v>36489</v>
      </c>
      <c r="C947" s="308" t="n">
        <f aca="false">IF(B947&lt;&gt;"",MONTH(B947),0)</f>
        <v>11</v>
      </c>
      <c r="D947" s="205" t="n">
        <f aca="false">VLOOKUP($B947,data!$A$6:$M$15000,7)</f>
        <v>713000</v>
      </c>
    </row>
    <row r="948" customFormat="false" ht="11.25" hidden="false" customHeight="false" outlineLevel="0" collapsed="false">
      <c r="A948" s="199" t="n">
        <v>36490</v>
      </c>
      <c r="B948" s="192" t="n">
        <v>36490</v>
      </c>
      <c r="C948" s="308" t="n">
        <f aca="false">IF(B948&lt;&gt;"",MONTH(B948),0)</f>
        <v>11</v>
      </c>
      <c r="D948" s="205" t="n">
        <f aca="false">VLOOKUP($B948,data!$A$6:$M$15000,7)</f>
        <v>711000</v>
      </c>
    </row>
    <row r="949" customFormat="false" ht="11.25" hidden="false" customHeight="false" outlineLevel="0" collapsed="false">
      <c r="A949" s="199" t="n">
        <v>36491</v>
      </c>
      <c r="B949" s="192" t="n">
        <v>36491</v>
      </c>
      <c r="C949" s="308" t="n">
        <f aca="false">IF(B949&lt;&gt;"",MONTH(B949),0)</f>
        <v>11</v>
      </c>
      <c r="D949" s="205" t="n">
        <f aca="false">VLOOKUP($B949,data!$A$6:$M$15000,7)</f>
        <v>700000</v>
      </c>
    </row>
    <row r="950" customFormat="false" ht="11.25" hidden="false" customHeight="false" outlineLevel="0" collapsed="false">
      <c r="A950" s="199" t="n">
        <v>36492</v>
      </c>
      <c r="B950" s="192" t="n">
        <v>36492</v>
      </c>
      <c r="C950" s="308" t="n">
        <f aca="false">IF(B950&lt;&gt;"",MONTH(B950),0)</f>
        <v>11</v>
      </c>
      <c r="D950" s="205" t="n">
        <f aca="false">VLOOKUP($B950,data!$A$6:$M$15000,7)</f>
        <v>703000</v>
      </c>
    </row>
    <row r="951" customFormat="false" ht="11.25" hidden="false" customHeight="false" outlineLevel="0" collapsed="false">
      <c r="A951" s="199" t="n">
        <v>36493</v>
      </c>
      <c r="B951" s="192" t="n">
        <v>36493</v>
      </c>
      <c r="C951" s="308" t="n">
        <f aca="false">IF(B951&lt;&gt;"",MONTH(B951),0)</f>
        <v>11</v>
      </c>
      <c r="D951" s="205" t="n">
        <f aca="false">VLOOKUP($B951,data!$A$6:$M$15000,7)</f>
        <v>704000</v>
      </c>
    </row>
    <row r="952" customFormat="false" ht="11.25" hidden="false" customHeight="false" outlineLevel="0" collapsed="false">
      <c r="A952" s="199" t="n">
        <v>36494</v>
      </c>
      <c r="B952" s="192" t="n">
        <v>36494</v>
      </c>
      <c r="C952" s="308" t="n">
        <f aca="false">IF(B952&lt;&gt;"",MONTH(B952),0)</f>
        <v>11</v>
      </c>
      <c r="D952" s="205" t="n">
        <f aca="false">VLOOKUP($B952,data!$A$6:$M$15000,7)</f>
        <v>742000</v>
      </c>
    </row>
    <row r="953" customFormat="false" ht="11.25" hidden="false" customHeight="false" outlineLevel="0" collapsed="false">
      <c r="A953" s="199" t="n">
        <v>36495</v>
      </c>
      <c r="B953" s="192" t="n">
        <v>36495</v>
      </c>
      <c r="C953" s="308" t="n">
        <f aca="false">IF(B953&lt;&gt;"",MONTH(B953),0)</f>
        <v>12</v>
      </c>
      <c r="D953" s="205" t="n">
        <f aca="false">VLOOKUP($B953,data!$A$6:$M$15000,7)</f>
        <v>666000</v>
      </c>
    </row>
    <row r="954" customFormat="false" ht="11.25" hidden="false" customHeight="false" outlineLevel="0" collapsed="false">
      <c r="A954" s="199" t="n">
        <v>36496</v>
      </c>
      <c r="B954" s="192" t="n">
        <v>36496</v>
      </c>
      <c r="C954" s="308" t="n">
        <f aca="false">IF(B954&lt;&gt;"",MONTH(B954),0)</f>
        <v>12</v>
      </c>
      <c r="D954" s="205" t="n">
        <f aca="false">VLOOKUP($B954,data!$A$6:$M$15000,7)</f>
        <v>683000</v>
      </c>
    </row>
    <row r="955" customFormat="false" ht="11.25" hidden="false" customHeight="false" outlineLevel="0" collapsed="false">
      <c r="A955" s="199" t="n">
        <v>36497</v>
      </c>
      <c r="B955" s="192" t="n">
        <v>36497</v>
      </c>
      <c r="C955" s="308" t="n">
        <f aca="false">IF(B955&lt;&gt;"",MONTH(B955),0)</f>
        <v>12</v>
      </c>
      <c r="D955" s="205" t="n">
        <f aca="false">VLOOKUP($B955,data!$A$6:$M$15000,7)</f>
        <v>700000</v>
      </c>
    </row>
    <row r="956" customFormat="false" ht="11.25" hidden="false" customHeight="false" outlineLevel="0" collapsed="false">
      <c r="A956" s="199" t="n">
        <v>36498</v>
      </c>
      <c r="B956" s="192" t="n">
        <v>36498</v>
      </c>
      <c r="C956" s="308" t="n">
        <f aca="false">IF(B956&lt;&gt;"",MONTH(B956),0)</f>
        <v>12</v>
      </c>
      <c r="D956" s="205" t="n">
        <f aca="false">VLOOKUP($B956,data!$A$6:$M$15000,7)</f>
        <v>715000</v>
      </c>
    </row>
    <row r="957" customFormat="false" ht="11.25" hidden="false" customHeight="false" outlineLevel="0" collapsed="false">
      <c r="A957" s="199" t="n">
        <v>36499</v>
      </c>
      <c r="B957" s="192" t="n">
        <v>36499</v>
      </c>
      <c r="C957" s="308" t="n">
        <f aca="false">IF(B957&lt;&gt;"",MONTH(B957),0)</f>
        <v>12</v>
      </c>
      <c r="D957" s="205" t="n">
        <f aca="false">VLOOKUP($B957,data!$A$6:$M$15000,7)</f>
        <v>724000</v>
      </c>
    </row>
    <row r="958" customFormat="false" ht="11.25" hidden="false" customHeight="false" outlineLevel="0" collapsed="false">
      <c r="A958" s="199" t="n">
        <v>36500</v>
      </c>
      <c r="B958" s="192" t="n">
        <v>36500</v>
      </c>
      <c r="C958" s="308" t="n">
        <f aca="false">IF(B958&lt;&gt;"",MONTH(B958),0)</f>
        <v>12</v>
      </c>
      <c r="D958" s="205" t="n">
        <f aca="false">VLOOKUP($B958,data!$A$6:$M$15000,7)</f>
        <v>705000</v>
      </c>
    </row>
    <row r="959" customFormat="false" ht="11.25" hidden="false" customHeight="false" outlineLevel="0" collapsed="false">
      <c r="A959" s="199" t="n">
        <v>36501</v>
      </c>
      <c r="B959" s="192" t="n">
        <v>36501</v>
      </c>
      <c r="C959" s="308" t="n">
        <f aca="false">IF(B959&lt;&gt;"",MONTH(B959),0)</f>
        <v>12</v>
      </c>
      <c r="D959" s="205" t="n">
        <f aca="false">VLOOKUP($B959,data!$A$6:$M$15000,7)</f>
        <v>722000</v>
      </c>
    </row>
    <row r="960" customFormat="false" ht="11.25" hidden="false" customHeight="false" outlineLevel="0" collapsed="false">
      <c r="A960" s="199" t="n">
        <v>36502</v>
      </c>
      <c r="B960" s="192" t="n">
        <v>36502</v>
      </c>
      <c r="C960" s="308" t="n">
        <f aca="false">IF(B960&lt;&gt;"",MONTH(B960),0)</f>
        <v>12</v>
      </c>
      <c r="D960" s="205" t="n">
        <f aca="false">VLOOKUP($B960,data!$A$6:$M$15000,7)</f>
        <v>737000</v>
      </c>
    </row>
    <row r="961" customFormat="false" ht="11.25" hidden="false" customHeight="false" outlineLevel="0" collapsed="false">
      <c r="A961" s="199" t="n">
        <v>36503</v>
      </c>
      <c r="B961" s="192" t="n">
        <v>36503</v>
      </c>
      <c r="C961" s="308" t="n">
        <f aca="false">IF(B961&lt;&gt;"",MONTH(B961),0)</f>
        <v>12</v>
      </c>
      <c r="D961" s="205" t="n">
        <f aca="false">VLOOKUP($B961,data!$A$6:$M$15000,7)</f>
        <v>747000</v>
      </c>
    </row>
    <row r="962" customFormat="false" ht="11.25" hidden="false" customHeight="false" outlineLevel="0" collapsed="false">
      <c r="A962" s="199" t="n">
        <v>36504</v>
      </c>
      <c r="B962" s="192" t="n">
        <v>36504</v>
      </c>
      <c r="C962" s="308" t="n">
        <f aca="false">IF(B962&lt;&gt;"",MONTH(B962),0)</f>
        <v>12</v>
      </c>
      <c r="D962" s="205" t="n">
        <f aca="false">VLOOKUP($B962,data!$A$6:$M$15000,7)</f>
        <v>738000</v>
      </c>
    </row>
    <row r="963" customFormat="false" ht="11.25" hidden="false" customHeight="false" outlineLevel="0" collapsed="false">
      <c r="A963" s="199" t="n">
        <v>36505</v>
      </c>
      <c r="B963" s="192" t="n">
        <v>36505</v>
      </c>
      <c r="C963" s="308" t="n">
        <f aca="false">IF(B963&lt;&gt;"",MONTH(B963),0)</f>
        <v>12</v>
      </c>
      <c r="D963" s="205" t="n">
        <f aca="false">VLOOKUP($B963,data!$A$6:$M$15000,7)</f>
        <v>761250</v>
      </c>
    </row>
    <row r="964" customFormat="false" ht="11.25" hidden="false" customHeight="false" outlineLevel="0" collapsed="false">
      <c r="A964" s="199" t="n">
        <v>36506</v>
      </c>
      <c r="B964" s="192" t="n">
        <v>36506</v>
      </c>
      <c r="C964" s="308" t="n">
        <f aca="false">IF(B964&lt;&gt;"",MONTH(B964),0)</f>
        <v>12</v>
      </c>
      <c r="D964" s="205" t="n">
        <f aca="false">VLOOKUP($B964,data!$A$6:$M$15000,7)</f>
        <v>763500</v>
      </c>
    </row>
    <row r="965" customFormat="false" ht="11.25" hidden="false" customHeight="false" outlineLevel="0" collapsed="false">
      <c r="A965" s="199" t="n">
        <v>36507</v>
      </c>
      <c r="B965" s="192" t="n">
        <v>36507</v>
      </c>
      <c r="C965" s="308" t="n">
        <f aca="false">IF(B965&lt;&gt;"",MONTH(B965),0)</f>
        <v>12</v>
      </c>
      <c r="D965" s="205" t="n">
        <f aca="false">VLOOKUP($B965,data!$A$6:$M$15000,7)</f>
        <v>756000</v>
      </c>
    </row>
    <row r="966" customFormat="false" ht="11.25" hidden="false" customHeight="false" outlineLevel="0" collapsed="false">
      <c r="A966" s="199" t="n">
        <v>36508</v>
      </c>
      <c r="B966" s="192" t="n">
        <v>36508</v>
      </c>
      <c r="C966" s="308" t="n">
        <f aca="false">IF(B966&lt;&gt;"",MONTH(B966),0)</f>
        <v>12</v>
      </c>
      <c r="D966" s="205" t="n">
        <f aca="false">VLOOKUP($B966,data!$A$6:$M$15000,7)</f>
        <v>746000</v>
      </c>
    </row>
    <row r="967" customFormat="false" ht="11.25" hidden="false" customHeight="false" outlineLevel="0" collapsed="false">
      <c r="A967" s="199" t="n">
        <v>36509</v>
      </c>
      <c r="B967" s="192" t="n">
        <v>36509</v>
      </c>
      <c r="C967" s="308" t="n">
        <f aca="false">IF(B967&lt;&gt;"",MONTH(B967),0)</f>
        <v>12</v>
      </c>
      <c r="D967" s="205" t="n">
        <f aca="false">VLOOKUP($B967,data!$A$6:$M$15000,7)</f>
        <v>672000</v>
      </c>
    </row>
    <row r="968" customFormat="false" ht="11.25" hidden="false" customHeight="false" outlineLevel="0" collapsed="false">
      <c r="A968" s="199" t="n">
        <v>36510</v>
      </c>
      <c r="B968" s="192" t="n">
        <v>36510</v>
      </c>
      <c r="C968" s="308" t="n">
        <f aca="false">IF(B968&lt;&gt;"",MONTH(B968),0)</f>
        <v>12</v>
      </c>
      <c r="D968" s="205" t="n">
        <f aca="false">VLOOKUP($B968,data!$A$6:$M$15000,7)</f>
        <v>664000</v>
      </c>
    </row>
    <row r="969" customFormat="false" ht="11.25" hidden="false" customHeight="false" outlineLevel="0" collapsed="false">
      <c r="A969" s="199" t="n">
        <v>36511</v>
      </c>
      <c r="B969" s="192" t="n">
        <v>36511</v>
      </c>
      <c r="C969" s="308" t="n">
        <f aca="false">IF(B969&lt;&gt;"",MONTH(B969),0)</f>
        <v>12</v>
      </c>
      <c r="D969" s="205" t="n">
        <f aca="false">VLOOKUP($B969,data!$A$6:$M$15000,7)</f>
        <v>718000</v>
      </c>
    </row>
    <row r="970" customFormat="false" ht="11.25" hidden="false" customHeight="false" outlineLevel="0" collapsed="false">
      <c r="A970" s="199" t="n">
        <v>36512</v>
      </c>
      <c r="B970" s="192" t="n">
        <v>36512</v>
      </c>
      <c r="C970" s="308" t="n">
        <f aca="false">IF(B970&lt;&gt;"",MONTH(B970),0)</f>
        <v>12</v>
      </c>
      <c r="D970" s="205" t="n">
        <f aca="false">VLOOKUP($B970,data!$A$6:$M$15000,7)</f>
        <v>710000</v>
      </c>
    </row>
    <row r="971" customFormat="false" ht="11.25" hidden="false" customHeight="false" outlineLevel="0" collapsed="false">
      <c r="A971" s="199" t="n">
        <v>36513</v>
      </c>
      <c r="B971" s="192" t="n">
        <v>36513</v>
      </c>
      <c r="C971" s="308" t="n">
        <f aca="false">IF(B971&lt;&gt;"",MONTH(B971),0)</f>
        <v>12</v>
      </c>
      <c r="D971" s="205" t="n">
        <f aca="false">VLOOKUP($B971,data!$A$6:$M$15000,7)</f>
        <v>714000</v>
      </c>
    </row>
    <row r="972" customFormat="false" ht="11.25" hidden="false" customHeight="false" outlineLevel="0" collapsed="false">
      <c r="A972" s="199" t="n">
        <v>36514</v>
      </c>
      <c r="B972" s="192" t="n">
        <v>36514</v>
      </c>
      <c r="C972" s="308" t="n">
        <f aca="false">IF(B972&lt;&gt;"",MONTH(B972),0)</f>
        <v>12</v>
      </c>
      <c r="D972" s="205" t="n">
        <f aca="false">VLOOKUP($B972,data!$A$6:$M$15000,7)</f>
        <v>702000</v>
      </c>
    </row>
    <row r="973" customFormat="false" ht="11.25" hidden="false" customHeight="false" outlineLevel="0" collapsed="false">
      <c r="A973" s="199" t="n">
        <v>36515</v>
      </c>
      <c r="B973" s="192" t="n">
        <v>36515</v>
      </c>
      <c r="C973" s="308" t="n">
        <f aca="false">IF(B973&lt;&gt;"",MONTH(B973),0)</f>
        <v>12</v>
      </c>
      <c r="D973" s="205" t="n">
        <f aca="false">VLOOKUP($B973,data!$A$6:$M$15000,7)</f>
        <v>631000</v>
      </c>
    </row>
    <row r="974" customFormat="false" ht="11.25" hidden="false" customHeight="false" outlineLevel="0" collapsed="false">
      <c r="A974" s="199" t="n">
        <v>36516</v>
      </c>
      <c r="B974" s="192" t="n">
        <v>36516</v>
      </c>
      <c r="C974" s="308" t="n">
        <f aca="false">IF(B974&lt;&gt;"",MONTH(B974),0)</f>
        <v>12</v>
      </c>
      <c r="D974" s="205" t="n">
        <f aca="false">VLOOKUP($B974,data!$A$6:$M$15000,7)</f>
        <v>521000</v>
      </c>
    </row>
    <row r="975" customFormat="false" ht="11.25" hidden="false" customHeight="false" outlineLevel="0" collapsed="false">
      <c r="A975" s="199" t="n">
        <v>36517</v>
      </c>
      <c r="B975" s="192" t="n">
        <v>36517</v>
      </c>
      <c r="C975" s="308" t="n">
        <f aca="false">IF(B975&lt;&gt;"",MONTH(B975),0)</f>
        <v>12</v>
      </c>
      <c r="D975" s="205" t="n">
        <f aca="false">VLOOKUP($B975,data!$A$6:$M$15000,7)</f>
        <v>606000</v>
      </c>
    </row>
    <row r="976" customFormat="false" ht="11.25" hidden="false" customHeight="false" outlineLevel="0" collapsed="false">
      <c r="A976" s="199" t="n">
        <v>36518</v>
      </c>
      <c r="B976" s="192" t="n">
        <v>36518</v>
      </c>
      <c r="C976" s="308" t="n">
        <f aca="false">IF(B976&lt;&gt;"",MONTH(B976),0)</f>
        <v>12</v>
      </c>
      <c r="D976" s="205" t="n">
        <f aca="false">VLOOKUP($B976,data!$A$6:$M$15000,7)</f>
        <v>628000</v>
      </c>
    </row>
    <row r="977" customFormat="false" ht="11.25" hidden="false" customHeight="false" outlineLevel="0" collapsed="false">
      <c r="A977" s="199" t="n">
        <v>36519</v>
      </c>
      <c r="B977" s="192" t="n">
        <v>36519</v>
      </c>
      <c r="C977" s="308" t="n">
        <f aca="false">IF(B977&lt;&gt;"",MONTH(B977),0)</f>
        <v>12</v>
      </c>
      <c r="D977" s="205" t="n">
        <f aca="false">VLOOKUP($B977,data!$A$6:$M$15000,7)</f>
        <v>611000</v>
      </c>
    </row>
    <row r="978" customFormat="false" ht="11.25" hidden="false" customHeight="false" outlineLevel="0" collapsed="false">
      <c r="A978" s="199" t="n">
        <v>36520</v>
      </c>
      <c r="B978" s="192" t="n">
        <v>36520</v>
      </c>
      <c r="C978" s="308" t="n">
        <f aca="false">IF(B978&lt;&gt;"",MONTH(B978),0)</f>
        <v>12</v>
      </c>
      <c r="D978" s="205" t="n">
        <f aca="false">VLOOKUP($B978,data!$A$6:$M$15000,7)</f>
        <v>622000</v>
      </c>
    </row>
    <row r="979" customFormat="false" ht="11.25" hidden="false" customHeight="false" outlineLevel="0" collapsed="false">
      <c r="A979" s="199" t="n">
        <v>36521</v>
      </c>
      <c r="B979" s="192" t="n">
        <v>36521</v>
      </c>
      <c r="C979" s="308" t="n">
        <f aca="false">IF(B979&lt;&gt;"",MONTH(B979),0)</f>
        <v>12</v>
      </c>
      <c r="D979" s="205" t="n">
        <f aca="false">VLOOKUP($B979,data!$A$6:$M$15000,7)</f>
        <v>626000</v>
      </c>
    </row>
    <row r="980" customFormat="false" ht="11.25" hidden="false" customHeight="false" outlineLevel="0" collapsed="false">
      <c r="A980" s="199" t="n">
        <v>36522</v>
      </c>
      <c r="B980" s="192" t="n">
        <v>36522</v>
      </c>
      <c r="C980" s="308" t="n">
        <f aca="false">IF(B980&lt;&gt;"",MONTH(B980),0)</f>
        <v>12</v>
      </c>
      <c r="D980" s="205" t="n">
        <f aca="false">VLOOKUP($B980,data!$A$6:$M$15000,7)</f>
        <v>742000</v>
      </c>
    </row>
    <row r="981" customFormat="false" ht="11.25" hidden="false" customHeight="false" outlineLevel="0" collapsed="false">
      <c r="A981" s="199" t="n">
        <v>36523</v>
      </c>
      <c r="B981" s="192" t="n">
        <v>36523</v>
      </c>
      <c r="C981" s="308" t="n">
        <f aca="false">IF(B981&lt;&gt;"",MONTH(B981),0)</f>
        <v>12</v>
      </c>
      <c r="D981" s="205" t="n">
        <f aca="false">VLOOKUP($B981,data!$A$6:$M$15000,7)</f>
        <v>745000</v>
      </c>
    </row>
    <row r="982" customFormat="false" ht="11.25" hidden="false" customHeight="false" outlineLevel="0" collapsed="false">
      <c r="A982" s="199" t="n">
        <v>36524</v>
      </c>
      <c r="B982" s="192" t="n">
        <v>36524</v>
      </c>
      <c r="C982" s="308" t="n">
        <f aca="false">IF(B982&lt;&gt;"",MONTH(B982),0)</f>
        <v>12</v>
      </c>
      <c r="D982" s="205" t="n">
        <f aca="false">VLOOKUP($B982,data!$A$6:$M$15000,7)</f>
        <v>750000</v>
      </c>
    </row>
    <row r="983" customFormat="false" ht="11.25" hidden="false" customHeight="false" outlineLevel="0" collapsed="false">
      <c r="A983" s="199" t="n">
        <v>36525</v>
      </c>
      <c r="B983" s="192" t="n">
        <v>36525</v>
      </c>
      <c r="C983" s="308" t="n">
        <f aca="false">IF(B983&lt;&gt;"",MONTH(B983),0)</f>
        <v>12</v>
      </c>
      <c r="D983" s="205" t="n">
        <f aca="false">VLOOKUP($B983,data!$A$6:$M$15000,7)</f>
        <v>745000</v>
      </c>
    </row>
    <row r="984" customFormat="false" ht="33.75" hidden="false" customHeight="false" outlineLevel="0" collapsed="false">
      <c r="A984" s="194" t="s">
        <v>70</v>
      </c>
      <c r="B984" s="195" t="s">
        <v>71</v>
      </c>
      <c r="C984" s="195" t="s">
        <v>99</v>
      </c>
      <c r="D984" s="196" t="s">
        <v>76</v>
      </c>
    </row>
    <row r="985" customFormat="false" ht="11.25" hidden="false" customHeight="false" outlineLevel="0" collapsed="false">
      <c r="A985" s="199" t="n">
        <v>36526</v>
      </c>
      <c r="B985" s="192" t="n">
        <v>36526</v>
      </c>
      <c r="C985" s="308" t="n">
        <f aca="false">IF(B985&lt;&gt;"",MONTH(B985),0)</f>
        <v>1</v>
      </c>
      <c r="D985" s="205" t="n">
        <f aca="false">VLOOKUP($B985,data!$A$6:$M$15000,7)</f>
        <v>644000</v>
      </c>
    </row>
    <row r="986" customFormat="false" ht="11.25" hidden="false" customHeight="false" outlineLevel="0" collapsed="false">
      <c r="A986" s="199" t="n">
        <v>36527</v>
      </c>
      <c r="B986" s="192" t="n">
        <v>36527</v>
      </c>
      <c r="C986" s="308" t="n">
        <f aca="false">IF(B986&lt;&gt;"",MONTH(B986),0)</f>
        <v>1</v>
      </c>
      <c r="D986" s="205" t="n">
        <f aca="false">VLOOKUP($B986,data!$A$6:$M$15000,7)</f>
        <v>723000</v>
      </c>
    </row>
    <row r="987" customFormat="false" ht="11.25" hidden="false" customHeight="false" outlineLevel="0" collapsed="false">
      <c r="A987" s="199" t="n">
        <v>36528</v>
      </c>
      <c r="B987" s="192" t="n">
        <v>36528</v>
      </c>
      <c r="C987" s="308" t="n">
        <f aca="false">IF(B987&lt;&gt;"",MONTH(B987),0)</f>
        <v>1</v>
      </c>
      <c r="D987" s="205" t="n">
        <f aca="false">VLOOKUP($B987,data!$A$6:$M$15000,7)</f>
        <v>718000</v>
      </c>
    </row>
    <row r="988" customFormat="false" ht="11.25" hidden="false" customHeight="false" outlineLevel="0" collapsed="false">
      <c r="A988" s="199" t="n">
        <v>36529</v>
      </c>
      <c r="B988" s="192" t="n">
        <v>36529</v>
      </c>
      <c r="C988" s="308" t="n">
        <f aca="false">IF(B988&lt;&gt;"",MONTH(B988),0)</f>
        <v>1</v>
      </c>
      <c r="D988" s="205" t="n">
        <f aca="false">VLOOKUP($B988,data!$A$6:$M$15000,7)</f>
        <v>716000</v>
      </c>
    </row>
    <row r="989" customFormat="false" ht="11.25" hidden="false" customHeight="false" outlineLevel="0" collapsed="false">
      <c r="A989" s="199" t="n">
        <v>36530</v>
      </c>
      <c r="B989" s="192" t="n">
        <v>36530</v>
      </c>
      <c r="C989" s="308" t="n">
        <f aca="false">IF(B989&lt;&gt;"",MONTH(B989),0)</f>
        <v>1</v>
      </c>
      <c r="D989" s="205" t="n">
        <f aca="false">VLOOKUP($B989,data!$A$6:$M$15000,7)</f>
        <v>704000</v>
      </c>
    </row>
    <row r="990" customFormat="false" ht="11.25" hidden="false" customHeight="false" outlineLevel="0" collapsed="false">
      <c r="A990" s="199" t="n">
        <v>36531</v>
      </c>
      <c r="B990" s="192" t="n">
        <v>36531</v>
      </c>
      <c r="C990" s="308" t="n">
        <f aca="false">IF(B990&lt;&gt;"",MONTH(B990),0)</f>
        <v>1</v>
      </c>
      <c r="D990" s="205" t="n">
        <f aca="false">VLOOKUP($B990,data!$A$6:$M$15000,7)</f>
        <v>662000</v>
      </c>
    </row>
    <row r="991" customFormat="false" ht="11.25" hidden="false" customHeight="false" outlineLevel="0" collapsed="false">
      <c r="A991" s="199" t="n">
        <v>36532</v>
      </c>
      <c r="B991" s="192" t="n">
        <v>36532</v>
      </c>
      <c r="C991" s="308" t="n">
        <f aca="false">IF(B991&lt;&gt;"",MONTH(B991),0)</f>
        <v>1</v>
      </c>
      <c r="D991" s="205" t="n">
        <f aca="false">VLOOKUP($B991,data!$A$6:$M$15000,7)</f>
        <v>699000</v>
      </c>
    </row>
    <row r="992" customFormat="false" ht="11.25" hidden="false" customHeight="false" outlineLevel="0" collapsed="false">
      <c r="A992" s="199" t="n">
        <v>36533</v>
      </c>
      <c r="B992" s="192" t="n">
        <v>36533</v>
      </c>
      <c r="C992" s="308" t="n">
        <f aca="false">IF(B992&lt;&gt;"",MONTH(B992),0)</f>
        <v>1</v>
      </c>
      <c r="D992" s="205" t="n">
        <f aca="false">VLOOKUP($B992,data!$A$6:$M$15000,7)</f>
        <v>710000</v>
      </c>
    </row>
    <row r="993" customFormat="false" ht="11.25" hidden="false" customHeight="false" outlineLevel="0" collapsed="false">
      <c r="A993" s="199" t="n">
        <v>36534</v>
      </c>
      <c r="B993" s="192" t="n">
        <v>36534</v>
      </c>
      <c r="C993" s="308" t="n">
        <f aca="false">IF(B993&lt;&gt;"",MONTH(B993),0)</f>
        <v>1</v>
      </c>
      <c r="D993" s="205" t="n">
        <f aca="false">VLOOKUP($B993,data!$A$6:$M$15000,7)</f>
        <v>713000</v>
      </c>
    </row>
    <row r="994" customFormat="false" ht="11.25" hidden="false" customHeight="false" outlineLevel="0" collapsed="false">
      <c r="A994" s="199" t="n">
        <v>36535</v>
      </c>
      <c r="B994" s="192" t="n">
        <v>36535</v>
      </c>
      <c r="C994" s="308" t="n">
        <f aca="false">IF(B994&lt;&gt;"",MONTH(B994),0)</f>
        <v>1</v>
      </c>
      <c r="D994" s="205" t="n">
        <f aca="false">VLOOKUP($B994,data!$A$6:$M$15000,7)</f>
        <v>699000</v>
      </c>
    </row>
    <row r="995" customFormat="false" ht="11.25" hidden="false" customHeight="false" outlineLevel="0" collapsed="false">
      <c r="A995" s="199" t="n">
        <v>36536</v>
      </c>
      <c r="B995" s="192" t="n">
        <v>36536</v>
      </c>
      <c r="C995" s="308" t="n">
        <f aca="false">IF(B995&lt;&gt;"",MONTH(B995),0)</f>
        <v>1</v>
      </c>
      <c r="D995" s="205" t="n">
        <f aca="false">VLOOKUP($B995,data!$A$6:$M$15000,7)</f>
        <v>724000</v>
      </c>
    </row>
    <row r="996" customFormat="false" ht="11.25" hidden="false" customHeight="false" outlineLevel="0" collapsed="false">
      <c r="A996" s="199" t="n">
        <v>36537</v>
      </c>
      <c r="B996" s="192" t="n">
        <v>36537</v>
      </c>
      <c r="C996" s="308" t="n">
        <f aca="false">IF(B996&lt;&gt;"",MONTH(B996),0)</f>
        <v>1</v>
      </c>
      <c r="D996" s="205" t="n">
        <f aca="false">VLOOKUP($B996,data!$A$6:$M$15000,7)</f>
        <v>723000</v>
      </c>
    </row>
    <row r="997" customFormat="false" ht="11.25" hidden="false" customHeight="false" outlineLevel="0" collapsed="false">
      <c r="A997" s="199" t="n">
        <v>36538</v>
      </c>
      <c r="B997" s="192" t="n">
        <v>36538</v>
      </c>
      <c r="C997" s="308" t="n">
        <f aca="false">IF(B997&lt;&gt;"",MONTH(B997),0)</f>
        <v>1</v>
      </c>
      <c r="D997" s="205" t="n">
        <f aca="false">VLOOKUP($B997,data!$A$6:$M$15000,7)</f>
        <v>718000</v>
      </c>
    </row>
    <row r="998" customFormat="false" ht="11.25" hidden="false" customHeight="false" outlineLevel="0" collapsed="false">
      <c r="A998" s="199" t="n">
        <v>36539</v>
      </c>
      <c r="B998" s="192" t="n">
        <v>36539</v>
      </c>
      <c r="C998" s="308" t="n">
        <f aca="false">IF(B998&lt;&gt;"",MONTH(B998),0)</f>
        <v>1</v>
      </c>
      <c r="D998" s="205" t="n">
        <f aca="false">VLOOKUP($B998,data!$A$6:$M$15000,7)</f>
        <v>767000</v>
      </c>
    </row>
    <row r="999" customFormat="false" ht="11.25" hidden="false" customHeight="false" outlineLevel="0" collapsed="false">
      <c r="A999" s="199" t="n">
        <v>36540</v>
      </c>
      <c r="B999" s="192" t="n">
        <v>36540</v>
      </c>
      <c r="C999" s="308" t="n">
        <f aca="false">IF(B999&lt;&gt;"",MONTH(B999),0)</f>
        <v>1</v>
      </c>
      <c r="D999" s="205" t="n">
        <f aca="false">VLOOKUP($B999,data!$A$6:$M$15000,7)</f>
        <v>724000</v>
      </c>
    </row>
    <row r="1000" customFormat="false" ht="11.25" hidden="false" customHeight="false" outlineLevel="0" collapsed="false">
      <c r="A1000" s="199" t="n">
        <v>36541</v>
      </c>
      <c r="B1000" s="192" t="n">
        <v>36541</v>
      </c>
      <c r="C1000" s="308" t="n">
        <f aca="false">IF(B1000&lt;&gt;"",MONTH(B1000),0)</f>
        <v>1</v>
      </c>
      <c r="D1000" s="205" t="n">
        <f aca="false">VLOOKUP($B1000,data!$A$6:$M$15000,7)</f>
        <v>733000</v>
      </c>
    </row>
    <row r="1001" customFormat="false" ht="11.25" hidden="false" customHeight="false" outlineLevel="0" collapsed="false">
      <c r="A1001" s="199" t="n">
        <v>36542</v>
      </c>
      <c r="B1001" s="192" t="n">
        <v>36542</v>
      </c>
      <c r="C1001" s="308" t="n">
        <f aca="false">IF(B1001&lt;&gt;"",MONTH(B1001),0)</f>
        <v>1</v>
      </c>
      <c r="D1001" s="205" t="n">
        <f aca="false">VLOOKUP($B1001,data!$A$6:$M$15000,7)</f>
        <v>729000</v>
      </c>
    </row>
    <row r="1002" customFormat="false" ht="11.25" hidden="false" customHeight="false" outlineLevel="0" collapsed="false">
      <c r="A1002" s="199" t="n">
        <v>36543</v>
      </c>
      <c r="B1002" s="192" t="n">
        <v>36543</v>
      </c>
      <c r="C1002" s="308" t="n">
        <f aca="false">IF(B1002&lt;&gt;"",MONTH(B1002),0)</f>
        <v>1</v>
      </c>
      <c r="D1002" s="205" t="n">
        <f aca="false">VLOOKUP($B1002,data!$A$6:$M$15000,7)</f>
        <v>717000</v>
      </c>
    </row>
    <row r="1003" customFormat="false" ht="11.25" hidden="false" customHeight="false" outlineLevel="0" collapsed="false">
      <c r="A1003" s="199" t="n">
        <v>36544</v>
      </c>
      <c r="B1003" s="192" t="n">
        <v>36544</v>
      </c>
      <c r="C1003" s="308" t="n">
        <f aca="false">IF(B1003&lt;&gt;"",MONTH(B1003),0)</f>
        <v>1</v>
      </c>
      <c r="D1003" s="205" t="n">
        <f aca="false">VLOOKUP($B1003,data!$A$6:$M$15000,7)</f>
        <v>703000</v>
      </c>
    </row>
    <row r="1004" customFormat="false" ht="11.25" hidden="false" customHeight="false" outlineLevel="0" collapsed="false">
      <c r="A1004" s="199" t="n">
        <v>36545</v>
      </c>
      <c r="B1004" s="192" t="n">
        <v>36545</v>
      </c>
      <c r="C1004" s="308" t="n">
        <f aca="false">IF(B1004&lt;&gt;"",MONTH(B1004),0)</f>
        <v>1</v>
      </c>
      <c r="D1004" s="205" t="n">
        <f aca="false">VLOOKUP($B1004,data!$A$6:$M$15000,7)</f>
        <v>746000</v>
      </c>
    </row>
    <row r="1005" customFormat="false" ht="11.25" hidden="false" customHeight="false" outlineLevel="0" collapsed="false">
      <c r="A1005" s="199" t="n">
        <v>36546</v>
      </c>
      <c r="B1005" s="192" t="n">
        <v>36546</v>
      </c>
      <c r="C1005" s="308" t="n">
        <f aca="false">IF(B1005&lt;&gt;"",MONTH(B1005),0)</f>
        <v>1</v>
      </c>
      <c r="D1005" s="205" t="n">
        <f aca="false">VLOOKUP($B1005,data!$A$6:$M$15000,7)</f>
        <v>735000</v>
      </c>
    </row>
    <row r="1006" customFormat="false" ht="11.25" hidden="false" customHeight="false" outlineLevel="0" collapsed="false">
      <c r="A1006" s="199" t="n">
        <v>36547</v>
      </c>
      <c r="B1006" s="192" t="n">
        <v>36547</v>
      </c>
      <c r="C1006" s="308" t="n">
        <f aca="false">IF(B1006&lt;&gt;"",MONTH(B1006),0)</f>
        <v>1</v>
      </c>
      <c r="D1006" s="205" t="n">
        <f aca="false">VLOOKUP($B1006,data!$A$6:$M$15000,7)</f>
        <v>620000</v>
      </c>
    </row>
    <row r="1007" customFormat="false" ht="11.25" hidden="false" customHeight="false" outlineLevel="0" collapsed="false">
      <c r="A1007" s="199" t="n">
        <v>36548</v>
      </c>
      <c r="B1007" s="192" t="n">
        <v>36548</v>
      </c>
      <c r="C1007" s="308" t="n">
        <f aca="false">IF(B1007&lt;&gt;"",MONTH(B1007),0)</f>
        <v>1</v>
      </c>
      <c r="D1007" s="205" t="n">
        <f aca="false">VLOOKUP($B1007,data!$A$6:$M$15000,7)</f>
        <v>704000</v>
      </c>
    </row>
    <row r="1008" customFormat="false" ht="11.25" hidden="false" customHeight="false" outlineLevel="0" collapsed="false">
      <c r="A1008" s="199" t="n">
        <v>36549</v>
      </c>
      <c r="B1008" s="192" t="n">
        <v>36549</v>
      </c>
      <c r="C1008" s="308" t="n">
        <f aca="false">IF(B1008&lt;&gt;"",MONTH(B1008),0)</f>
        <v>1</v>
      </c>
      <c r="D1008" s="205" t="n">
        <f aca="false">VLOOKUP($B1008,data!$A$6:$M$15000,7)</f>
        <v>698000</v>
      </c>
    </row>
    <row r="1009" customFormat="false" ht="11.25" hidden="false" customHeight="false" outlineLevel="0" collapsed="false">
      <c r="A1009" s="199" t="n">
        <v>36550</v>
      </c>
      <c r="B1009" s="192" t="n">
        <v>36550</v>
      </c>
      <c r="C1009" s="308" t="n">
        <f aca="false">IF(B1009&lt;&gt;"",MONTH(B1009),0)</f>
        <v>1</v>
      </c>
      <c r="D1009" s="205" t="n">
        <f aca="false">VLOOKUP($B1009,data!$A$6:$M$15000,7)</f>
        <v>704000</v>
      </c>
    </row>
    <row r="1010" customFormat="false" ht="11.25" hidden="false" customHeight="false" outlineLevel="0" collapsed="false">
      <c r="A1010" s="199" t="n">
        <v>36551</v>
      </c>
      <c r="B1010" s="192" t="n">
        <v>36551</v>
      </c>
      <c r="C1010" s="308" t="n">
        <f aca="false">IF(B1010&lt;&gt;"",MONTH(B1010),0)</f>
        <v>1</v>
      </c>
      <c r="D1010" s="205" t="n">
        <f aca="false">VLOOKUP($B1010,data!$A$6:$M$15000,7)</f>
        <v>548000</v>
      </c>
    </row>
    <row r="1011" customFormat="false" ht="11.25" hidden="false" customHeight="false" outlineLevel="0" collapsed="false">
      <c r="A1011" s="199" t="n">
        <v>36552</v>
      </c>
      <c r="B1011" s="192" t="n">
        <v>36552</v>
      </c>
      <c r="C1011" s="308" t="n">
        <f aca="false">IF(B1011&lt;&gt;"",MONTH(B1011),0)</f>
        <v>1</v>
      </c>
      <c r="D1011" s="205" t="n">
        <f aca="false">VLOOKUP($B1011,data!$A$6:$M$15000,7)</f>
        <v>553000</v>
      </c>
    </row>
    <row r="1012" customFormat="false" ht="11.25" hidden="false" customHeight="false" outlineLevel="0" collapsed="false">
      <c r="A1012" s="199" t="n">
        <v>36553</v>
      </c>
      <c r="B1012" s="192" t="n">
        <v>36553</v>
      </c>
      <c r="C1012" s="308" t="n">
        <f aca="false">IF(B1012&lt;&gt;"",MONTH(B1012),0)</f>
        <v>1</v>
      </c>
      <c r="D1012" s="205" t="n">
        <f aca="false">VLOOKUP($B1012,data!$A$6:$M$15000,7)</f>
        <v>549000</v>
      </c>
    </row>
    <row r="1013" customFormat="false" ht="11.25" hidden="false" customHeight="false" outlineLevel="0" collapsed="false">
      <c r="A1013" s="199" t="n">
        <v>36554</v>
      </c>
      <c r="B1013" s="192" t="n">
        <v>36554</v>
      </c>
      <c r="C1013" s="308" t="n">
        <f aca="false">IF(B1013&lt;&gt;"",MONTH(B1013),0)</f>
        <v>1</v>
      </c>
      <c r="D1013" s="205" t="n">
        <f aca="false">VLOOKUP($B1013,data!$A$6:$M$15000,7)</f>
        <v>533000</v>
      </c>
    </row>
    <row r="1014" customFormat="false" ht="11.25" hidden="false" customHeight="false" outlineLevel="0" collapsed="false">
      <c r="A1014" s="199" t="n">
        <v>36555</v>
      </c>
      <c r="B1014" s="192" t="n">
        <v>36555</v>
      </c>
      <c r="C1014" s="308" t="n">
        <f aca="false">IF(B1014&lt;&gt;"",MONTH(B1014),0)</f>
        <v>1</v>
      </c>
      <c r="D1014" s="205" t="n">
        <f aca="false">VLOOKUP($B1014,data!$A$6:$M$15000,7)</f>
        <v>536000</v>
      </c>
    </row>
    <row r="1015" customFormat="false" ht="11.25" hidden="false" customHeight="false" outlineLevel="0" collapsed="false">
      <c r="A1015" s="199" t="n">
        <v>36556</v>
      </c>
      <c r="B1015" s="192" t="n">
        <v>36556</v>
      </c>
      <c r="C1015" s="308" t="n">
        <f aca="false">IF(B1015&lt;&gt;"",MONTH(B1015),0)</f>
        <v>1</v>
      </c>
      <c r="D1015" s="205" t="n">
        <f aca="false">VLOOKUP($B1015,data!$A$6:$M$15000,7)</f>
        <v>534000</v>
      </c>
    </row>
    <row r="1016" customFormat="false" ht="11.25" hidden="false" customHeight="false" outlineLevel="0" collapsed="false">
      <c r="A1016" s="199" t="n">
        <v>36557</v>
      </c>
      <c r="B1016" s="192" t="n">
        <v>36557</v>
      </c>
      <c r="C1016" s="308" t="n">
        <f aca="false">IF(B1016&lt;&gt;"",MONTH(B1016),0)</f>
        <v>2</v>
      </c>
      <c r="D1016" s="205" t="n">
        <f aca="false">VLOOKUP($B1016,data!$A$6:$M$15000,7)</f>
        <v>564000</v>
      </c>
    </row>
    <row r="1017" customFormat="false" ht="11.25" hidden="false" customHeight="false" outlineLevel="0" collapsed="false">
      <c r="A1017" s="199" t="n">
        <v>36558</v>
      </c>
      <c r="B1017" s="192" t="n">
        <v>36558</v>
      </c>
      <c r="C1017" s="308" t="n">
        <f aca="false">IF(B1017&lt;&gt;"",MONTH(B1017),0)</f>
        <v>2</v>
      </c>
      <c r="D1017" s="205" t="n">
        <f aca="false">VLOOKUP($B1017,data!$A$6:$M$15000,7)</f>
        <v>623000</v>
      </c>
    </row>
    <row r="1018" customFormat="false" ht="11.25" hidden="false" customHeight="false" outlineLevel="0" collapsed="false">
      <c r="A1018" s="199" t="n">
        <v>36559</v>
      </c>
      <c r="B1018" s="192" t="n">
        <v>36559</v>
      </c>
      <c r="C1018" s="308" t="n">
        <f aca="false">IF(B1018&lt;&gt;"",MONTH(B1018),0)</f>
        <v>2</v>
      </c>
      <c r="D1018" s="205" t="n">
        <f aca="false">VLOOKUP($B1018,data!$A$6:$M$15000,7)</f>
        <v>594000</v>
      </c>
    </row>
    <row r="1019" customFormat="false" ht="11.25" hidden="false" customHeight="false" outlineLevel="0" collapsed="false">
      <c r="A1019" s="199" t="n">
        <v>36560</v>
      </c>
      <c r="B1019" s="192" t="n">
        <v>36560</v>
      </c>
      <c r="C1019" s="308" t="n">
        <f aca="false">IF(B1019&lt;&gt;"",MONTH(B1019),0)</f>
        <v>2</v>
      </c>
      <c r="D1019" s="205" t="n">
        <f aca="false">VLOOKUP($B1019,data!$A$6:$M$15000,7)</f>
        <v>600000</v>
      </c>
    </row>
    <row r="1020" customFormat="false" ht="11.25" hidden="false" customHeight="false" outlineLevel="0" collapsed="false">
      <c r="A1020" s="199" t="n">
        <v>36561</v>
      </c>
      <c r="B1020" s="192" t="n">
        <v>36561</v>
      </c>
      <c r="C1020" s="308" t="n">
        <f aca="false">IF(B1020&lt;&gt;"",MONTH(B1020),0)</f>
        <v>2</v>
      </c>
      <c r="D1020" s="205" t="n">
        <f aca="false">VLOOKUP($B1020,data!$A$6:$M$15000,7)</f>
        <v>647000</v>
      </c>
    </row>
    <row r="1021" customFormat="false" ht="11.25" hidden="false" customHeight="false" outlineLevel="0" collapsed="false">
      <c r="A1021" s="199" t="n">
        <v>36562</v>
      </c>
      <c r="B1021" s="192" t="n">
        <v>36562</v>
      </c>
      <c r="C1021" s="308" t="n">
        <f aca="false">IF(B1021&lt;&gt;"",MONTH(B1021),0)</f>
        <v>2</v>
      </c>
      <c r="D1021" s="205" t="n">
        <f aca="false">VLOOKUP($B1021,data!$A$6:$M$15000,7)</f>
        <v>646000</v>
      </c>
    </row>
    <row r="1022" customFormat="false" ht="11.25" hidden="false" customHeight="false" outlineLevel="0" collapsed="false">
      <c r="A1022" s="199" t="n">
        <v>36563</v>
      </c>
      <c r="B1022" s="192" t="n">
        <v>36563</v>
      </c>
      <c r="C1022" s="308" t="n">
        <f aca="false">IF(B1022&lt;&gt;"",MONTH(B1022),0)</f>
        <v>2</v>
      </c>
      <c r="D1022" s="205" t="n">
        <f aca="false">VLOOKUP($B1022,data!$A$6:$M$15000,7)</f>
        <v>646000</v>
      </c>
    </row>
    <row r="1023" customFormat="false" ht="11.25" hidden="false" customHeight="false" outlineLevel="0" collapsed="false">
      <c r="A1023" s="199" t="n">
        <v>36564</v>
      </c>
      <c r="B1023" s="192" t="n">
        <v>36564</v>
      </c>
      <c r="C1023" s="308" t="n">
        <f aca="false">IF(B1023&lt;&gt;"",MONTH(B1023),0)</f>
        <v>2</v>
      </c>
      <c r="D1023" s="205" t="n">
        <f aca="false">VLOOKUP($B1023,data!$A$6:$M$15000,7)</f>
        <v>632000</v>
      </c>
    </row>
    <row r="1024" customFormat="false" ht="11.25" hidden="false" customHeight="false" outlineLevel="0" collapsed="false">
      <c r="A1024" s="199" t="n">
        <v>36565</v>
      </c>
      <c r="B1024" s="192" t="n">
        <v>36565</v>
      </c>
      <c r="C1024" s="308" t="n">
        <f aca="false">IF(B1024&lt;&gt;"",MONTH(B1024),0)</f>
        <v>2</v>
      </c>
      <c r="D1024" s="205" t="n">
        <f aca="false">VLOOKUP($B1024,data!$A$6:$M$15000,7)</f>
        <v>722000</v>
      </c>
    </row>
    <row r="1025" customFormat="false" ht="11.25" hidden="false" customHeight="false" outlineLevel="0" collapsed="false">
      <c r="A1025" s="199" t="n">
        <v>36566</v>
      </c>
      <c r="B1025" s="192" t="n">
        <v>36566</v>
      </c>
      <c r="C1025" s="308" t="n">
        <f aca="false">IF(B1025&lt;&gt;"",MONTH(B1025),0)</f>
        <v>2</v>
      </c>
      <c r="D1025" s="205" t="n">
        <f aca="false">VLOOKUP($B1025,data!$A$6:$M$15000,7)</f>
        <v>743000</v>
      </c>
    </row>
    <row r="1026" customFormat="false" ht="11.25" hidden="false" customHeight="false" outlineLevel="0" collapsed="false">
      <c r="A1026" s="199" t="n">
        <v>36567</v>
      </c>
      <c r="B1026" s="192" t="n">
        <v>36567</v>
      </c>
      <c r="C1026" s="308" t="n">
        <f aca="false">IF(B1026&lt;&gt;"",MONTH(B1026),0)</f>
        <v>2</v>
      </c>
      <c r="D1026" s="205" t="n">
        <f aca="false">VLOOKUP($B1026,data!$A$6:$M$15000,7)</f>
        <v>744000</v>
      </c>
    </row>
    <row r="1027" customFormat="false" ht="11.25" hidden="false" customHeight="false" outlineLevel="0" collapsed="false">
      <c r="A1027" s="199" t="n">
        <v>36568</v>
      </c>
      <c r="B1027" s="192" t="n">
        <v>36568</v>
      </c>
      <c r="C1027" s="308" t="n">
        <f aca="false">IF(B1027&lt;&gt;"",MONTH(B1027),0)</f>
        <v>2</v>
      </c>
      <c r="D1027" s="205" t="n">
        <f aca="false">VLOOKUP($B1027,data!$A$6:$M$15000,7)</f>
        <v>685000</v>
      </c>
    </row>
    <row r="1028" customFormat="false" ht="11.25" hidden="false" customHeight="false" outlineLevel="0" collapsed="false">
      <c r="A1028" s="199" t="n">
        <v>36569</v>
      </c>
      <c r="B1028" s="192" t="n">
        <v>36569</v>
      </c>
      <c r="C1028" s="308" t="n">
        <f aca="false">IF(B1028&lt;&gt;"",MONTH(B1028),0)</f>
        <v>2</v>
      </c>
      <c r="D1028" s="205" t="n">
        <f aca="false">VLOOKUP($B1028,data!$A$6:$M$15000,7)</f>
        <v>703000</v>
      </c>
    </row>
    <row r="1029" customFormat="false" ht="11.25" hidden="false" customHeight="false" outlineLevel="0" collapsed="false">
      <c r="A1029" s="199" t="n">
        <v>36570</v>
      </c>
      <c r="B1029" s="192" t="n">
        <v>36570</v>
      </c>
      <c r="C1029" s="308" t="n">
        <f aca="false">IF(B1029&lt;&gt;"",MONTH(B1029),0)</f>
        <v>2</v>
      </c>
      <c r="D1029" s="205" t="n">
        <f aca="false">VLOOKUP($B1029,data!$A$6:$M$15000,7)</f>
        <v>709000</v>
      </c>
    </row>
    <row r="1030" customFormat="false" ht="11.25" hidden="false" customHeight="false" outlineLevel="0" collapsed="false">
      <c r="A1030" s="199" t="n">
        <v>36571</v>
      </c>
      <c r="B1030" s="192" t="n">
        <v>36571</v>
      </c>
      <c r="C1030" s="308" t="n">
        <f aca="false">IF(B1030&lt;&gt;"",MONTH(B1030),0)</f>
        <v>2</v>
      </c>
      <c r="D1030" s="205" t="n">
        <f aca="false">VLOOKUP($B1030,data!$A$6:$M$15000,7)</f>
        <v>670000</v>
      </c>
    </row>
    <row r="1031" customFormat="false" ht="11.25" hidden="false" customHeight="false" outlineLevel="0" collapsed="false">
      <c r="A1031" s="199" t="n">
        <v>36572</v>
      </c>
      <c r="B1031" s="192" t="n">
        <v>36572</v>
      </c>
      <c r="C1031" s="308" t="n">
        <f aca="false">IF(B1031&lt;&gt;"",MONTH(B1031),0)</f>
        <v>2</v>
      </c>
      <c r="D1031" s="205" t="n">
        <f aca="false">VLOOKUP($B1031,data!$A$6:$M$15000,7)</f>
        <v>658000</v>
      </c>
    </row>
    <row r="1032" customFormat="false" ht="11.25" hidden="false" customHeight="false" outlineLevel="0" collapsed="false">
      <c r="A1032" s="199" t="n">
        <v>36573</v>
      </c>
      <c r="B1032" s="192" t="n">
        <v>36573</v>
      </c>
      <c r="C1032" s="308" t="n">
        <f aca="false">IF(B1032&lt;&gt;"",MONTH(B1032),0)</f>
        <v>2</v>
      </c>
      <c r="D1032" s="205" t="n">
        <f aca="false">VLOOKUP($B1032,data!$A$6:$M$15000,7)</f>
        <v>642000</v>
      </c>
    </row>
    <row r="1033" customFormat="false" ht="11.25" hidden="false" customHeight="false" outlineLevel="0" collapsed="false">
      <c r="A1033" s="199" t="n">
        <v>36574</v>
      </c>
      <c r="B1033" s="192" t="n">
        <v>36574</v>
      </c>
      <c r="C1033" s="308" t="n">
        <f aca="false">IF(B1033&lt;&gt;"",MONTH(B1033),0)</f>
        <v>2</v>
      </c>
      <c r="D1033" s="205" t="n">
        <f aca="false">VLOOKUP($B1033,data!$A$6:$M$15000,7)</f>
        <v>624000</v>
      </c>
    </row>
    <row r="1034" customFormat="false" ht="11.25" hidden="false" customHeight="false" outlineLevel="0" collapsed="false">
      <c r="A1034" s="199" t="n">
        <v>36575</v>
      </c>
      <c r="B1034" s="192" t="n">
        <v>36575</v>
      </c>
      <c r="C1034" s="308" t="n">
        <f aca="false">IF(B1034&lt;&gt;"",MONTH(B1034),0)</f>
        <v>2</v>
      </c>
      <c r="D1034" s="205" t="n">
        <f aca="false">VLOOKUP($B1034,data!$A$6:$M$15000,7)</f>
        <v>682000</v>
      </c>
    </row>
    <row r="1035" customFormat="false" ht="11.25" hidden="false" customHeight="false" outlineLevel="0" collapsed="false">
      <c r="A1035" s="199" t="n">
        <v>36576</v>
      </c>
      <c r="B1035" s="192" t="n">
        <v>36576</v>
      </c>
      <c r="C1035" s="308" t="n">
        <f aca="false">IF(B1035&lt;&gt;"",MONTH(B1035),0)</f>
        <v>2</v>
      </c>
      <c r="D1035" s="205" t="n">
        <f aca="false">VLOOKUP($B1035,data!$A$6:$M$15000,7)</f>
        <v>682000</v>
      </c>
    </row>
    <row r="1036" customFormat="false" ht="11.25" hidden="false" customHeight="false" outlineLevel="0" collapsed="false">
      <c r="A1036" s="199" t="n">
        <v>36577</v>
      </c>
      <c r="B1036" s="192" t="n">
        <v>36577</v>
      </c>
      <c r="C1036" s="308" t="n">
        <f aca="false">IF(B1036&lt;&gt;"",MONTH(B1036),0)</f>
        <v>2</v>
      </c>
      <c r="D1036" s="205" t="n">
        <f aca="false">VLOOKUP($B1036,data!$A$6:$M$15000,7)</f>
        <v>705000</v>
      </c>
    </row>
    <row r="1037" customFormat="false" ht="11.25" hidden="false" customHeight="false" outlineLevel="0" collapsed="false">
      <c r="A1037" s="199" t="n">
        <v>36578</v>
      </c>
      <c r="B1037" s="192" t="n">
        <v>36578</v>
      </c>
      <c r="C1037" s="308" t="n">
        <f aca="false">IF(B1037&lt;&gt;"",MONTH(B1037),0)</f>
        <v>2</v>
      </c>
      <c r="D1037" s="205" t="n">
        <f aca="false">VLOOKUP($B1037,data!$A$6:$M$15000,7)</f>
        <v>687000</v>
      </c>
    </row>
    <row r="1038" customFormat="false" ht="11.25" hidden="false" customHeight="false" outlineLevel="0" collapsed="false">
      <c r="A1038" s="199" t="n">
        <v>36579</v>
      </c>
      <c r="B1038" s="192" t="n">
        <v>36579</v>
      </c>
      <c r="C1038" s="308" t="n">
        <f aca="false">IF(B1038&lt;&gt;"",MONTH(B1038),0)</f>
        <v>2</v>
      </c>
      <c r="D1038" s="205" t="n">
        <f aca="false">VLOOKUP($B1038,data!$A$6:$M$15000,7)</f>
        <v>734000</v>
      </c>
    </row>
    <row r="1039" customFormat="false" ht="11.25" hidden="false" customHeight="false" outlineLevel="0" collapsed="false">
      <c r="A1039" s="199" t="n">
        <v>36580</v>
      </c>
      <c r="B1039" s="192" t="n">
        <v>36580</v>
      </c>
      <c r="C1039" s="308" t="n">
        <f aca="false">IF(B1039&lt;&gt;"",MONTH(B1039),0)</f>
        <v>2</v>
      </c>
      <c r="D1039" s="205" t="n">
        <f aca="false">VLOOKUP($B1039,data!$A$6:$M$15000,7)</f>
        <v>687000</v>
      </c>
    </row>
    <row r="1040" customFormat="false" ht="11.25" hidden="false" customHeight="false" outlineLevel="0" collapsed="false">
      <c r="A1040" s="199" t="n">
        <v>36581</v>
      </c>
      <c r="B1040" s="192" t="n">
        <v>36581</v>
      </c>
      <c r="C1040" s="308" t="n">
        <f aca="false">IF(B1040&lt;&gt;"",MONTH(B1040),0)</f>
        <v>2</v>
      </c>
      <c r="D1040" s="205" t="n">
        <f aca="false">VLOOKUP($B1040,data!$A$6:$M$15000,7)</f>
        <v>737000</v>
      </c>
    </row>
    <row r="1041" customFormat="false" ht="11.25" hidden="false" customHeight="false" outlineLevel="0" collapsed="false">
      <c r="A1041" s="199" t="n">
        <v>36582</v>
      </c>
      <c r="B1041" s="192" t="n">
        <v>36582</v>
      </c>
      <c r="C1041" s="308" t="n">
        <f aca="false">IF(B1041&lt;&gt;"",MONTH(B1041),0)</f>
        <v>2</v>
      </c>
      <c r="D1041" s="205" t="n">
        <f aca="false">VLOOKUP($B1041,data!$A$6:$M$15000,7)</f>
        <v>699000</v>
      </c>
    </row>
    <row r="1042" customFormat="false" ht="11.25" hidden="false" customHeight="false" outlineLevel="0" collapsed="false">
      <c r="A1042" s="199" t="n">
        <v>36583</v>
      </c>
      <c r="B1042" s="192" t="n">
        <v>36583</v>
      </c>
      <c r="C1042" s="308" t="n">
        <f aca="false">IF(B1042&lt;&gt;"",MONTH(B1042),0)</f>
        <v>2</v>
      </c>
      <c r="D1042" s="205" t="n">
        <f aca="false">VLOOKUP($B1042,data!$A$6:$M$15000,7)</f>
        <v>712000</v>
      </c>
    </row>
    <row r="1043" customFormat="false" ht="11.25" hidden="false" customHeight="false" outlineLevel="0" collapsed="false">
      <c r="A1043" s="199" t="n">
        <v>36584</v>
      </c>
      <c r="B1043" s="192" t="n">
        <v>36584</v>
      </c>
      <c r="C1043" s="308" t="n">
        <f aca="false">IF(B1043&lt;&gt;"",MONTH(B1043),0)</f>
        <v>2</v>
      </c>
      <c r="D1043" s="205" t="n">
        <f aca="false">VLOOKUP($B1043,data!$A$6:$M$15000,7)</f>
        <v>724000</v>
      </c>
    </row>
    <row r="1044" customFormat="false" ht="11.25" hidden="false" customHeight="false" outlineLevel="0" collapsed="false">
      <c r="A1044" s="199" t="n">
        <v>36585</v>
      </c>
      <c r="B1044" s="192" t="n">
        <v>36585</v>
      </c>
      <c r="C1044" s="308" t="n">
        <f aca="false">IF(B1044&lt;&gt;"",MONTH(B1044),0)</f>
        <v>2</v>
      </c>
      <c r="D1044" s="205" t="n">
        <f aca="false">VLOOKUP($B1044,data!$A$6:$M$15000,7)</f>
        <v>662000</v>
      </c>
    </row>
    <row r="1045" customFormat="false" ht="11.25" hidden="false" customHeight="false" outlineLevel="0" collapsed="false">
      <c r="A1045" s="199" t="n">
        <v>36586</v>
      </c>
      <c r="B1045" s="192" t="n">
        <v>36586</v>
      </c>
      <c r="C1045" s="308" t="n">
        <f aca="false">IF(B1045&lt;&gt;"",MONTH(B1045),0)</f>
        <v>3</v>
      </c>
      <c r="D1045" s="205" t="n">
        <f aca="false">VLOOKUP($B1045,data!$A$6:$M$15000,7)</f>
        <v>646000</v>
      </c>
    </row>
    <row r="1046" customFormat="false" ht="11.25" hidden="false" customHeight="false" outlineLevel="0" collapsed="false">
      <c r="A1046" s="199" t="n">
        <v>36587</v>
      </c>
      <c r="B1046" s="192" t="n">
        <v>36587</v>
      </c>
      <c r="C1046" s="308" t="n">
        <f aca="false">IF(B1046&lt;&gt;"",MONTH(B1046),0)</f>
        <v>3</v>
      </c>
      <c r="D1046" s="205" t="n">
        <f aca="false">VLOOKUP($B1046,data!$A$6:$M$15000,7)</f>
        <v>660000</v>
      </c>
    </row>
    <row r="1047" customFormat="false" ht="11.25" hidden="false" customHeight="false" outlineLevel="0" collapsed="false">
      <c r="A1047" s="199" t="n">
        <v>36588</v>
      </c>
      <c r="B1047" s="192" t="n">
        <v>36588</v>
      </c>
      <c r="C1047" s="308" t="n">
        <f aca="false">IF(B1047&lt;&gt;"",MONTH(B1047),0)</f>
        <v>3</v>
      </c>
      <c r="D1047" s="205" t="n">
        <f aca="false">VLOOKUP($B1047,data!$A$6:$M$15000,7)</f>
        <v>637000</v>
      </c>
    </row>
    <row r="1048" customFormat="false" ht="11.25" hidden="false" customHeight="false" outlineLevel="0" collapsed="false">
      <c r="A1048" s="199" t="n">
        <v>36589</v>
      </c>
      <c r="B1048" s="192" t="n">
        <v>36589</v>
      </c>
      <c r="C1048" s="308" t="n">
        <f aca="false">IF(B1048&lt;&gt;"",MONTH(B1048),0)</f>
        <v>3</v>
      </c>
      <c r="D1048" s="205" t="n">
        <f aca="false">VLOOKUP($B1048,data!$A$6:$M$15000,7)</f>
        <v>702000</v>
      </c>
    </row>
    <row r="1049" customFormat="false" ht="11.25" hidden="false" customHeight="false" outlineLevel="0" collapsed="false">
      <c r="A1049" s="199" t="n">
        <v>36590</v>
      </c>
      <c r="B1049" s="192" t="n">
        <v>36590</v>
      </c>
      <c r="C1049" s="308" t="n">
        <f aca="false">IF(B1049&lt;&gt;"",MONTH(B1049),0)</f>
        <v>3</v>
      </c>
      <c r="D1049" s="205" t="n">
        <f aca="false">VLOOKUP($B1049,data!$A$6:$M$15000,7)</f>
        <v>717000</v>
      </c>
    </row>
    <row r="1050" customFormat="false" ht="11.25" hidden="false" customHeight="false" outlineLevel="0" collapsed="false">
      <c r="A1050" s="199" t="n">
        <v>36591</v>
      </c>
      <c r="B1050" s="192" t="n">
        <v>36591</v>
      </c>
      <c r="C1050" s="308" t="n">
        <f aca="false">IF(B1050&lt;&gt;"",MONTH(B1050),0)</f>
        <v>3</v>
      </c>
      <c r="D1050" s="205" t="n">
        <f aca="false">VLOOKUP($B1050,data!$A$6:$M$15000,7)</f>
        <v>700000</v>
      </c>
    </row>
    <row r="1051" customFormat="false" ht="11.25" hidden="false" customHeight="false" outlineLevel="0" collapsed="false">
      <c r="A1051" s="199" t="n">
        <v>36592</v>
      </c>
      <c r="B1051" s="192" t="n">
        <v>36592</v>
      </c>
      <c r="C1051" s="308" t="n">
        <f aca="false">IF(B1051&lt;&gt;"",MONTH(B1051),0)</f>
        <v>3</v>
      </c>
      <c r="D1051" s="205" t="n">
        <f aca="false">VLOOKUP($B1051,data!$A$6:$M$15000,7)</f>
        <v>684000</v>
      </c>
    </row>
    <row r="1052" customFormat="false" ht="11.25" hidden="false" customHeight="false" outlineLevel="0" collapsed="false">
      <c r="A1052" s="199" t="n">
        <v>36593</v>
      </c>
      <c r="B1052" s="192" t="n">
        <v>36593</v>
      </c>
      <c r="C1052" s="308" t="n">
        <f aca="false">IF(B1052&lt;&gt;"",MONTH(B1052),0)</f>
        <v>3</v>
      </c>
      <c r="D1052" s="205" t="n">
        <f aca="false">VLOOKUP($B1052,data!$A$6:$M$15000,7)</f>
        <v>707000</v>
      </c>
    </row>
    <row r="1053" customFormat="false" ht="11.25" hidden="false" customHeight="false" outlineLevel="0" collapsed="false">
      <c r="A1053" s="199" t="n">
        <v>36594</v>
      </c>
      <c r="B1053" s="192" t="n">
        <v>36594</v>
      </c>
      <c r="C1053" s="308" t="n">
        <f aca="false">IF(B1053&lt;&gt;"",MONTH(B1053),0)</f>
        <v>3</v>
      </c>
      <c r="D1053" s="205" t="n">
        <f aca="false">VLOOKUP($B1053,data!$A$6:$M$15000,7)</f>
        <v>675000</v>
      </c>
    </row>
    <row r="1054" customFormat="false" ht="11.25" hidden="false" customHeight="false" outlineLevel="0" collapsed="false">
      <c r="A1054" s="199" t="n">
        <v>36595</v>
      </c>
      <c r="B1054" s="192" t="n">
        <v>36595</v>
      </c>
      <c r="C1054" s="308" t="n">
        <f aca="false">IF(B1054&lt;&gt;"",MONTH(B1054),0)</f>
        <v>3</v>
      </c>
      <c r="D1054" s="205" t="n">
        <f aca="false">VLOOKUP($B1054,data!$A$6:$M$15000,7)</f>
        <v>713000</v>
      </c>
    </row>
    <row r="1055" customFormat="false" ht="11.25" hidden="false" customHeight="false" outlineLevel="0" collapsed="false">
      <c r="A1055" s="199" t="n">
        <v>36596</v>
      </c>
      <c r="B1055" s="192" t="n">
        <v>36596</v>
      </c>
      <c r="C1055" s="308" t="n">
        <f aca="false">IF(B1055&lt;&gt;"",MONTH(B1055),0)</f>
        <v>3</v>
      </c>
      <c r="D1055" s="205" t="n">
        <f aca="false">VLOOKUP($B1055,data!$A$6:$M$15000,7)</f>
        <v>702000</v>
      </c>
    </row>
    <row r="1056" customFormat="false" ht="11.25" hidden="false" customHeight="false" outlineLevel="0" collapsed="false">
      <c r="A1056" s="199" t="n">
        <v>36597</v>
      </c>
      <c r="B1056" s="192" t="n">
        <v>36597</v>
      </c>
      <c r="C1056" s="308" t="n">
        <f aca="false">IF(B1056&lt;&gt;"",MONTH(B1056),0)</f>
        <v>3</v>
      </c>
      <c r="D1056" s="205" t="n">
        <f aca="false">VLOOKUP($B1056,data!$A$6:$M$15000,7)</f>
        <v>660000</v>
      </c>
    </row>
    <row r="1057" customFormat="false" ht="11.25" hidden="false" customHeight="false" outlineLevel="0" collapsed="false">
      <c r="A1057" s="199" t="n">
        <v>36598</v>
      </c>
      <c r="B1057" s="192" t="n">
        <v>36598</v>
      </c>
      <c r="C1057" s="308" t="n">
        <f aca="false">IF(B1057&lt;&gt;"",MONTH(B1057),0)</f>
        <v>3</v>
      </c>
      <c r="D1057" s="205" t="n">
        <f aca="false">VLOOKUP($B1057,data!$A$6:$M$15000,7)</f>
        <v>710000</v>
      </c>
    </row>
    <row r="1058" customFormat="false" ht="11.25" hidden="false" customHeight="false" outlineLevel="0" collapsed="false">
      <c r="A1058" s="199" t="n">
        <v>36599</v>
      </c>
      <c r="B1058" s="192" t="n">
        <v>36599</v>
      </c>
      <c r="C1058" s="308" t="n">
        <f aca="false">IF(B1058&lt;&gt;"",MONTH(B1058),0)</f>
        <v>3</v>
      </c>
      <c r="D1058" s="205" t="n">
        <f aca="false">VLOOKUP($B1058,data!$A$6:$M$15000,7)</f>
        <v>697000</v>
      </c>
    </row>
    <row r="1059" customFormat="false" ht="11.25" hidden="false" customHeight="false" outlineLevel="0" collapsed="false">
      <c r="A1059" s="199" t="n">
        <v>36600</v>
      </c>
      <c r="B1059" s="192" t="n">
        <v>36600</v>
      </c>
      <c r="C1059" s="308" t="n">
        <f aca="false">IF(B1059&lt;&gt;"",MONTH(B1059),0)</f>
        <v>3</v>
      </c>
      <c r="D1059" s="205" t="n">
        <f aca="false">VLOOKUP($B1059,data!$A$6:$M$15000,7)</f>
        <v>748000</v>
      </c>
    </row>
    <row r="1060" customFormat="false" ht="11.25" hidden="false" customHeight="false" outlineLevel="0" collapsed="false">
      <c r="A1060" s="199" t="n">
        <v>36601</v>
      </c>
      <c r="B1060" s="192" t="n">
        <v>36601</v>
      </c>
      <c r="C1060" s="308" t="n">
        <f aca="false">IF(B1060&lt;&gt;"",MONTH(B1060),0)</f>
        <v>3</v>
      </c>
      <c r="D1060" s="205" t="n">
        <f aca="false">VLOOKUP($B1060,data!$A$6:$M$15000,7)</f>
        <v>688000</v>
      </c>
    </row>
    <row r="1061" customFormat="false" ht="11.25" hidden="false" customHeight="false" outlineLevel="0" collapsed="false">
      <c r="A1061" s="199" t="n">
        <v>36602</v>
      </c>
      <c r="B1061" s="192" t="n">
        <v>36602</v>
      </c>
      <c r="C1061" s="308" t="n">
        <f aca="false">IF(B1061&lt;&gt;"",MONTH(B1061),0)</f>
        <v>3</v>
      </c>
      <c r="D1061" s="205" t="n">
        <f aca="false">VLOOKUP($B1061,data!$A$6:$M$15000,7)</f>
        <v>711000</v>
      </c>
    </row>
    <row r="1062" customFormat="false" ht="11.25" hidden="false" customHeight="false" outlineLevel="0" collapsed="false">
      <c r="A1062" s="199" t="n">
        <v>36603</v>
      </c>
      <c r="B1062" s="192" t="n">
        <v>36603</v>
      </c>
      <c r="C1062" s="308" t="n">
        <f aca="false">IF(B1062&lt;&gt;"",MONTH(B1062),0)</f>
        <v>3</v>
      </c>
      <c r="D1062" s="205" t="n">
        <f aca="false">VLOOKUP($B1062,data!$A$6:$M$15000,7)</f>
        <v>588000</v>
      </c>
    </row>
    <row r="1063" customFormat="false" ht="11.25" hidden="false" customHeight="false" outlineLevel="0" collapsed="false">
      <c r="A1063" s="199" t="n">
        <v>36604</v>
      </c>
      <c r="B1063" s="192" t="n">
        <v>36604</v>
      </c>
      <c r="C1063" s="308" t="n">
        <f aca="false">IF(B1063&lt;&gt;"",MONTH(B1063),0)</f>
        <v>3</v>
      </c>
      <c r="D1063" s="205" t="n">
        <f aca="false">VLOOKUP($B1063,data!$A$6:$M$15000,7)</f>
        <v>601000</v>
      </c>
    </row>
    <row r="1064" customFormat="false" ht="11.25" hidden="false" customHeight="false" outlineLevel="0" collapsed="false">
      <c r="A1064" s="199" t="n">
        <v>36605</v>
      </c>
      <c r="B1064" s="192" t="n">
        <v>36605</v>
      </c>
      <c r="C1064" s="308" t="n">
        <f aca="false">IF(B1064&lt;&gt;"",MONTH(B1064),0)</f>
        <v>3</v>
      </c>
      <c r="D1064" s="205" t="n">
        <f aca="false">VLOOKUP($B1064,data!$A$6:$M$15000,7)</f>
        <v>615000</v>
      </c>
    </row>
    <row r="1065" customFormat="false" ht="11.25" hidden="false" customHeight="false" outlineLevel="0" collapsed="false">
      <c r="A1065" s="199" t="n">
        <v>36606</v>
      </c>
      <c r="B1065" s="192" t="n">
        <v>36606</v>
      </c>
      <c r="C1065" s="308" t="n">
        <f aca="false">IF(B1065&lt;&gt;"",MONTH(B1065),0)</f>
        <v>3</v>
      </c>
      <c r="D1065" s="205" t="n">
        <f aca="false">VLOOKUP($B1065,data!$A$6:$M$15000,7)</f>
        <v>703000</v>
      </c>
    </row>
    <row r="1066" customFormat="false" ht="11.25" hidden="false" customHeight="false" outlineLevel="0" collapsed="false">
      <c r="A1066" s="199" t="n">
        <v>36607</v>
      </c>
      <c r="B1066" s="192" t="n">
        <v>36607</v>
      </c>
      <c r="C1066" s="308" t="n">
        <f aca="false">IF(B1066&lt;&gt;"",MONTH(B1066),0)</f>
        <v>3</v>
      </c>
      <c r="D1066" s="205" t="n">
        <f aca="false">VLOOKUP($B1066,data!$A$6:$M$15000,7)</f>
        <v>725000</v>
      </c>
    </row>
    <row r="1067" customFormat="false" ht="11.25" hidden="false" customHeight="false" outlineLevel="0" collapsed="false">
      <c r="A1067" s="199" t="n">
        <v>36608</v>
      </c>
      <c r="B1067" s="192" t="n">
        <v>36608</v>
      </c>
      <c r="C1067" s="308" t="n">
        <f aca="false">IF(B1067&lt;&gt;"",MONTH(B1067),0)</f>
        <v>3</v>
      </c>
      <c r="D1067" s="205" t="n">
        <f aca="false">VLOOKUP($B1067,data!$A$6:$M$15000,7)</f>
        <v>715000</v>
      </c>
    </row>
    <row r="1068" customFormat="false" ht="11.25" hidden="false" customHeight="false" outlineLevel="0" collapsed="false">
      <c r="A1068" s="199" t="n">
        <v>36609</v>
      </c>
      <c r="B1068" s="192" t="n">
        <v>36609</v>
      </c>
      <c r="C1068" s="308" t="n">
        <f aca="false">IF(B1068&lt;&gt;"",MONTH(B1068),0)</f>
        <v>3</v>
      </c>
      <c r="D1068" s="205" t="n">
        <f aca="false">VLOOKUP($B1068,data!$A$6:$M$15000,7)</f>
        <v>702000</v>
      </c>
    </row>
    <row r="1069" customFormat="false" ht="11.25" hidden="false" customHeight="false" outlineLevel="0" collapsed="false">
      <c r="A1069" s="199" t="n">
        <v>36610</v>
      </c>
      <c r="B1069" s="192" t="n">
        <v>36610</v>
      </c>
      <c r="C1069" s="308" t="n">
        <f aca="false">IF(B1069&lt;&gt;"",MONTH(B1069),0)</f>
        <v>3</v>
      </c>
      <c r="D1069" s="205" t="n">
        <f aca="false">VLOOKUP($B1069,data!$A$6:$M$15000,7)</f>
        <v>688000</v>
      </c>
    </row>
    <row r="1070" customFormat="false" ht="11.25" hidden="false" customHeight="false" outlineLevel="0" collapsed="false">
      <c r="A1070" s="199" t="n">
        <v>36611</v>
      </c>
      <c r="B1070" s="192" t="n">
        <v>36611</v>
      </c>
      <c r="C1070" s="308" t="n">
        <f aca="false">IF(B1070&lt;&gt;"",MONTH(B1070),0)</f>
        <v>3</v>
      </c>
      <c r="D1070" s="205" t="n">
        <f aca="false">VLOOKUP($B1070,data!$A$6:$M$15000,7)</f>
        <v>588000</v>
      </c>
    </row>
    <row r="1071" customFormat="false" ht="11.25" hidden="false" customHeight="false" outlineLevel="0" collapsed="false">
      <c r="A1071" s="199" t="n">
        <v>36612</v>
      </c>
      <c r="B1071" s="192" t="n">
        <v>36612</v>
      </c>
      <c r="C1071" s="308" t="n">
        <f aca="false">IF(B1071&lt;&gt;"",MONTH(B1071),0)</f>
        <v>3</v>
      </c>
      <c r="D1071" s="205" t="n">
        <f aca="false">VLOOKUP($B1071,data!$A$6:$M$15000,7)</f>
        <v>698000</v>
      </c>
    </row>
    <row r="1072" customFormat="false" ht="11.25" hidden="false" customHeight="false" outlineLevel="0" collapsed="false">
      <c r="A1072" s="199" t="n">
        <v>36613</v>
      </c>
      <c r="B1072" s="192" t="n">
        <v>36613</v>
      </c>
      <c r="C1072" s="308" t="n">
        <f aca="false">IF(B1072&lt;&gt;"",MONTH(B1072),0)</f>
        <v>3</v>
      </c>
      <c r="D1072" s="205" t="n">
        <f aca="false">VLOOKUP($B1072,data!$A$6:$M$15000,7)</f>
        <v>690000</v>
      </c>
    </row>
    <row r="1073" customFormat="false" ht="11.25" hidden="false" customHeight="false" outlineLevel="0" collapsed="false">
      <c r="A1073" s="199" t="n">
        <v>36614</v>
      </c>
      <c r="B1073" s="192" t="n">
        <v>36614</v>
      </c>
      <c r="C1073" s="308" t="n">
        <f aca="false">IF(B1073&lt;&gt;"",MONTH(B1073),0)</f>
        <v>3</v>
      </c>
      <c r="D1073" s="205" t="n">
        <f aca="false">VLOOKUP($B1073,data!$A$6:$M$15000,7)</f>
        <v>702000</v>
      </c>
    </row>
    <row r="1074" customFormat="false" ht="11.25" hidden="false" customHeight="false" outlineLevel="0" collapsed="false">
      <c r="A1074" s="199" t="n">
        <v>36615</v>
      </c>
      <c r="B1074" s="192" t="n">
        <v>36615</v>
      </c>
      <c r="C1074" s="308" t="n">
        <f aca="false">IF(B1074&lt;&gt;"",MONTH(B1074),0)</f>
        <v>3</v>
      </c>
      <c r="D1074" s="205" t="n">
        <f aca="false">VLOOKUP($B1074,data!$A$6:$M$15000,7)</f>
        <v>704000</v>
      </c>
    </row>
    <row r="1075" customFormat="false" ht="11.25" hidden="false" customHeight="false" outlineLevel="0" collapsed="false">
      <c r="A1075" s="199" t="n">
        <v>36616</v>
      </c>
      <c r="B1075" s="192" t="n">
        <v>36616</v>
      </c>
      <c r="C1075" s="308" t="n">
        <f aca="false">IF(B1075&lt;&gt;"",MONTH(B1075),0)</f>
        <v>3</v>
      </c>
      <c r="D1075" s="205" t="n">
        <f aca="false">VLOOKUP($B1075,data!$A$6:$M$15000,7)</f>
        <v>750000</v>
      </c>
    </row>
    <row r="1076" customFormat="false" ht="11.25" hidden="false" customHeight="false" outlineLevel="0" collapsed="false">
      <c r="A1076" s="199" t="n">
        <v>36617</v>
      </c>
      <c r="B1076" s="192" t="n">
        <v>36617</v>
      </c>
      <c r="C1076" s="308" t="n">
        <f aca="false">IF(B1076&lt;&gt;"",MONTH(B1076),0)</f>
        <v>4</v>
      </c>
      <c r="D1076" s="205" t="n">
        <f aca="false">VLOOKUP($B1076,data!$A$6:$M$15000,7)</f>
        <v>640000</v>
      </c>
    </row>
    <row r="1077" customFormat="false" ht="11.25" hidden="false" customHeight="false" outlineLevel="0" collapsed="false">
      <c r="A1077" s="199" t="n">
        <v>36618</v>
      </c>
      <c r="B1077" s="192" t="n">
        <v>36618</v>
      </c>
      <c r="C1077" s="308" t="n">
        <f aca="false">IF(B1077&lt;&gt;"",MONTH(B1077),0)</f>
        <v>4</v>
      </c>
      <c r="D1077" s="205" t="n">
        <f aca="false">VLOOKUP($B1077,data!$A$6:$M$15000,7)</f>
        <v>684000</v>
      </c>
    </row>
    <row r="1078" customFormat="false" ht="11.25" hidden="false" customHeight="false" outlineLevel="0" collapsed="false">
      <c r="A1078" s="199" t="n">
        <v>36619</v>
      </c>
      <c r="B1078" s="192" t="n">
        <v>36619</v>
      </c>
      <c r="C1078" s="308" t="n">
        <f aca="false">IF(B1078&lt;&gt;"",MONTH(B1078),0)</f>
        <v>4</v>
      </c>
      <c r="D1078" s="205" t="n">
        <f aca="false">VLOOKUP($B1078,data!$A$6:$M$15000,7)</f>
        <v>387000</v>
      </c>
    </row>
    <row r="1079" customFormat="false" ht="11.25" hidden="false" customHeight="false" outlineLevel="0" collapsed="false">
      <c r="A1079" s="199" t="n">
        <v>36620</v>
      </c>
      <c r="B1079" s="192" t="n">
        <v>36620</v>
      </c>
      <c r="C1079" s="308" t="n">
        <f aca="false">IF(B1079&lt;&gt;"",MONTH(B1079),0)</f>
        <v>4</v>
      </c>
      <c r="D1079" s="205" t="n">
        <f aca="false">VLOOKUP($B1079,data!$A$6:$M$15000,7)</f>
        <v>359000</v>
      </c>
    </row>
    <row r="1080" customFormat="false" ht="11.25" hidden="false" customHeight="false" outlineLevel="0" collapsed="false">
      <c r="A1080" s="199" t="n">
        <v>36621</v>
      </c>
      <c r="B1080" s="192" t="n">
        <v>36621</v>
      </c>
      <c r="C1080" s="308" t="n">
        <f aca="false">IF(B1080&lt;&gt;"",MONTH(B1080),0)</f>
        <v>4</v>
      </c>
      <c r="D1080" s="205" t="n">
        <f aca="false">VLOOKUP($B1080,data!$A$6:$M$15000,7)</f>
        <v>427000</v>
      </c>
    </row>
    <row r="1081" customFormat="false" ht="11.25" hidden="false" customHeight="false" outlineLevel="0" collapsed="false">
      <c r="A1081" s="199" t="n">
        <v>36622</v>
      </c>
      <c r="B1081" s="192" t="n">
        <v>36622</v>
      </c>
      <c r="C1081" s="308" t="n">
        <f aca="false">IF(B1081&lt;&gt;"",MONTH(B1081),0)</f>
        <v>4</v>
      </c>
      <c r="D1081" s="205" t="n">
        <f aca="false">VLOOKUP($B1081,data!$A$6:$M$15000,7)</f>
        <v>439000</v>
      </c>
    </row>
    <row r="1082" customFormat="false" ht="11.25" hidden="false" customHeight="false" outlineLevel="0" collapsed="false">
      <c r="A1082" s="199" t="n">
        <v>36623</v>
      </c>
      <c r="B1082" s="192" t="n">
        <v>36623</v>
      </c>
      <c r="C1082" s="308" t="n">
        <f aca="false">IF(B1082&lt;&gt;"",MONTH(B1082),0)</f>
        <v>4</v>
      </c>
      <c r="D1082" s="205" t="n">
        <f aca="false">VLOOKUP($B1082,data!$A$6:$M$15000,7)</f>
        <v>638000</v>
      </c>
    </row>
    <row r="1083" customFormat="false" ht="11.25" hidden="false" customHeight="false" outlineLevel="0" collapsed="false">
      <c r="A1083" s="199" t="n">
        <v>36624</v>
      </c>
      <c r="B1083" s="192" t="n">
        <v>36624</v>
      </c>
      <c r="C1083" s="308" t="n">
        <f aca="false">IF(B1083&lt;&gt;"",MONTH(B1083),0)</f>
        <v>4</v>
      </c>
      <c r="D1083" s="205" t="n">
        <f aca="false">VLOOKUP($B1083,data!$A$6:$M$15000,7)</f>
        <v>663000</v>
      </c>
    </row>
    <row r="1084" customFormat="false" ht="11.25" hidden="false" customHeight="false" outlineLevel="0" collapsed="false">
      <c r="A1084" s="199" t="n">
        <v>36625</v>
      </c>
      <c r="B1084" s="192" t="n">
        <v>36625</v>
      </c>
      <c r="C1084" s="308" t="n">
        <f aca="false">IF(B1084&lt;&gt;"",MONTH(B1084),0)</f>
        <v>4</v>
      </c>
      <c r="D1084" s="205" t="n">
        <f aca="false">VLOOKUP($B1084,data!$A$6:$M$15000,7)</f>
        <v>668000</v>
      </c>
    </row>
    <row r="1085" customFormat="false" ht="11.25" hidden="false" customHeight="false" outlineLevel="0" collapsed="false">
      <c r="A1085" s="199" t="n">
        <v>36626</v>
      </c>
      <c r="B1085" s="192" t="n">
        <v>36626</v>
      </c>
      <c r="C1085" s="308" t="n">
        <f aca="false">IF(B1085&lt;&gt;"",MONTH(B1085),0)</f>
        <v>4</v>
      </c>
      <c r="D1085" s="205" t="n">
        <f aca="false">VLOOKUP($B1085,data!$A$6:$M$15000,7)</f>
        <v>671000</v>
      </c>
    </row>
    <row r="1086" customFormat="false" ht="11.25" hidden="false" customHeight="false" outlineLevel="0" collapsed="false">
      <c r="A1086" s="199" t="n">
        <v>36627</v>
      </c>
      <c r="B1086" s="192" t="n">
        <v>36627</v>
      </c>
      <c r="C1086" s="308" t="n">
        <f aca="false">IF(B1086&lt;&gt;"",MONTH(B1086),0)</f>
        <v>4</v>
      </c>
      <c r="D1086" s="205" t="n">
        <f aca="false">VLOOKUP($B1086,data!$A$6:$M$15000,7)</f>
        <v>695000</v>
      </c>
    </row>
    <row r="1087" customFormat="false" ht="11.25" hidden="false" customHeight="false" outlineLevel="0" collapsed="false">
      <c r="A1087" s="199" t="n">
        <v>36628</v>
      </c>
      <c r="B1087" s="192" t="n">
        <v>36628</v>
      </c>
      <c r="C1087" s="308" t="n">
        <f aca="false">IF(B1087&lt;&gt;"",MONTH(B1087),0)</f>
        <v>4</v>
      </c>
      <c r="D1087" s="205" t="n">
        <f aca="false">VLOOKUP($B1087,data!$A$6:$M$15000,7)</f>
        <v>755000</v>
      </c>
    </row>
    <row r="1088" customFormat="false" ht="11.25" hidden="false" customHeight="false" outlineLevel="0" collapsed="false">
      <c r="A1088" s="199" t="n">
        <v>36629</v>
      </c>
      <c r="B1088" s="192" t="n">
        <v>36629</v>
      </c>
      <c r="C1088" s="308" t="n">
        <f aca="false">IF(B1088&lt;&gt;"",MONTH(B1088),0)</f>
        <v>4</v>
      </c>
      <c r="D1088" s="205" t="n">
        <f aca="false">VLOOKUP($B1088,data!$A$6:$M$15000,7)</f>
        <v>752000</v>
      </c>
    </row>
    <row r="1089" customFormat="false" ht="11.25" hidden="false" customHeight="false" outlineLevel="0" collapsed="false">
      <c r="A1089" s="199" t="n">
        <v>36630</v>
      </c>
      <c r="B1089" s="192" t="n">
        <v>36630</v>
      </c>
      <c r="C1089" s="308" t="n">
        <f aca="false">IF(B1089&lt;&gt;"",MONTH(B1089),0)</f>
        <v>4</v>
      </c>
      <c r="D1089" s="205" t="n">
        <f aca="false">VLOOKUP($B1089,data!$A$6:$M$15000,7)</f>
        <v>683000</v>
      </c>
    </row>
    <row r="1090" customFormat="false" ht="11.25" hidden="false" customHeight="false" outlineLevel="0" collapsed="false">
      <c r="A1090" s="199" t="n">
        <v>36631</v>
      </c>
      <c r="B1090" s="192" t="n">
        <v>36631</v>
      </c>
      <c r="C1090" s="308" t="n">
        <f aca="false">IF(B1090&lt;&gt;"",MONTH(B1090),0)</f>
        <v>4</v>
      </c>
      <c r="D1090" s="205" t="n">
        <f aca="false">VLOOKUP($B1090,data!$A$6:$M$15000,7)</f>
        <v>618000</v>
      </c>
    </row>
    <row r="1091" customFormat="false" ht="11.25" hidden="false" customHeight="false" outlineLevel="0" collapsed="false">
      <c r="A1091" s="199" t="n">
        <v>36632</v>
      </c>
      <c r="B1091" s="192" t="n">
        <v>36632</v>
      </c>
      <c r="C1091" s="308" t="n">
        <f aca="false">IF(B1091&lt;&gt;"",MONTH(B1091),0)</f>
        <v>4</v>
      </c>
      <c r="D1091" s="205" t="n">
        <f aca="false">VLOOKUP($B1091,data!$A$6:$M$15000,7)</f>
        <v>610000</v>
      </c>
    </row>
    <row r="1092" customFormat="false" ht="11.25" hidden="false" customHeight="false" outlineLevel="0" collapsed="false">
      <c r="A1092" s="199" t="n">
        <v>36633</v>
      </c>
      <c r="B1092" s="192" t="n">
        <v>36633</v>
      </c>
      <c r="C1092" s="308" t="n">
        <f aca="false">IF(B1092&lt;&gt;"",MONTH(B1092),0)</f>
        <v>4</v>
      </c>
      <c r="D1092" s="205" t="n">
        <f aca="false">VLOOKUP($B1092,data!$A$6:$M$15000,7)</f>
        <v>608000</v>
      </c>
    </row>
    <row r="1093" customFormat="false" ht="11.25" hidden="false" customHeight="false" outlineLevel="0" collapsed="false">
      <c r="A1093" s="199" t="n">
        <v>36634</v>
      </c>
      <c r="B1093" s="192" t="n">
        <v>36634</v>
      </c>
      <c r="C1093" s="308" t="n">
        <f aca="false">IF(B1093&lt;&gt;"",MONTH(B1093),0)</f>
        <v>4</v>
      </c>
      <c r="D1093" s="205" t="n">
        <f aca="false">VLOOKUP($B1093,data!$A$6:$M$15000,7)</f>
        <v>630000</v>
      </c>
    </row>
    <row r="1094" customFormat="false" ht="11.25" hidden="false" customHeight="false" outlineLevel="0" collapsed="false">
      <c r="A1094" s="199" t="n">
        <v>36635</v>
      </c>
      <c r="B1094" s="192" t="n">
        <v>36635</v>
      </c>
      <c r="C1094" s="308" t="n">
        <f aca="false">IF(B1094&lt;&gt;"",MONTH(B1094),0)</f>
        <v>4</v>
      </c>
      <c r="D1094" s="205" t="n">
        <f aca="false">VLOOKUP($B1094,data!$A$6:$M$15000,7)</f>
        <v>509000</v>
      </c>
    </row>
    <row r="1095" customFormat="false" ht="11.25" hidden="false" customHeight="false" outlineLevel="0" collapsed="false">
      <c r="A1095" s="199" t="n">
        <v>36636</v>
      </c>
      <c r="B1095" s="192" t="n">
        <v>36636</v>
      </c>
      <c r="C1095" s="308" t="n">
        <f aca="false">IF(B1095&lt;&gt;"",MONTH(B1095),0)</f>
        <v>4</v>
      </c>
      <c r="D1095" s="205" t="n">
        <f aca="false">VLOOKUP($B1095,data!$A$6:$M$15000,7)</f>
        <v>550000</v>
      </c>
    </row>
    <row r="1096" customFormat="false" ht="11.25" hidden="false" customHeight="false" outlineLevel="0" collapsed="false">
      <c r="A1096" s="199" t="n">
        <v>36637</v>
      </c>
      <c r="B1096" s="192" t="n">
        <v>36637</v>
      </c>
      <c r="C1096" s="308" t="n">
        <f aca="false">IF(B1096&lt;&gt;"",MONTH(B1096),0)</f>
        <v>4</v>
      </c>
      <c r="D1096" s="205" t="n">
        <f aca="false">VLOOKUP($B1096,data!$A$6:$M$15000,7)</f>
        <v>607000</v>
      </c>
    </row>
    <row r="1097" customFormat="false" ht="11.25" hidden="false" customHeight="false" outlineLevel="0" collapsed="false">
      <c r="A1097" s="199" t="n">
        <v>36638</v>
      </c>
      <c r="B1097" s="192" t="n">
        <v>36638</v>
      </c>
      <c r="C1097" s="308" t="n">
        <f aca="false">IF(B1097&lt;&gt;"",MONTH(B1097),0)</f>
        <v>4</v>
      </c>
      <c r="D1097" s="205" t="n">
        <f aca="false">VLOOKUP($B1097,data!$A$6:$M$15000,7)</f>
        <v>564000</v>
      </c>
    </row>
    <row r="1098" customFormat="false" ht="11.25" hidden="false" customHeight="false" outlineLevel="0" collapsed="false">
      <c r="A1098" s="199" t="n">
        <v>36639</v>
      </c>
      <c r="B1098" s="192" t="n">
        <v>36639</v>
      </c>
      <c r="C1098" s="308" t="n">
        <f aca="false">IF(B1098&lt;&gt;"",MONTH(B1098),0)</f>
        <v>4</v>
      </c>
      <c r="D1098" s="205" t="n">
        <f aca="false">VLOOKUP($B1098,data!$A$6:$M$15000,7)</f>
        <v>555000</v>
      </c>
    </row>
    <row r="1099" customFormat="false" ht="11.25" hidden="false" customHeight="false" outlineLevel="0" collapsed="false">
      <c r="A1099" s="199" t="n">
        <v>36640</v>
      </c>
      <c r="B1099" s="192" t="n">
        <v>36640</v>
      </c>
      <c r="C1099" s="308" t="n">
        <f aca="false">IF(B1099&lt;&gt;"",MONTH(B1099),0)</f>
        <v>4</v>
      </c>
      <c r="D1099" s="205" t="n">
        <f aca="false">VLOOKUP($B1099,data!$A$6:$M$15000,7)</f>
        <v>555000</v>
      </c>
    </row>
    <row r="1100" customFormat="false" ht="11.25" hidden="false" customHeight="false" outlineLevel="0" collapsed="false">
      <c r="A1100" s="199" t="n">
        <v>36641</v>
      </c>
      <c r="B1100" s="192" t="n">
        <v>36641</v>
      </c>
      <c r="C1100" s="308" t="n">
        <f aca="false">IF(B1100&lt;&gt;"",MONTH(B1100),0)</f>
        <v>4</v>
      </c>
      <c r="D1100" s="205" t="n">
        <f aca="false">VLOOKUP($B1100,data!$A$6:$M$15000,7)</f>
        <v>604000</v>
      </c>
    </row>
    <row r="1101" customFormat="false" ht="11.25" hidden="false" customHeight="false" outlineLevel="0" collapsed="false">
      <c r="A1101" s="199" t="n">
        <v>36642</v>
      </c>
      <c r="B1101" s="192" t="n">
        <v>36642</v>
      </c>
      <c r="C1101" s="308" t="n">
        <f aca="false">IF(B1101&lt;&gt;"",MONTH(B1101),0)</f>
        <v>4</v>
      </c>
      <c r="D1101" s="205" t="n">
        <f aca="false">VLOOKUP($B1101,data!$A$6:$M$15000,7)</f>
        <v>689000</v>
      </c>
    </row>
    <row r="1102" customFormat="false" ht="11.25" hidden="false" customHeight="false" outlineLevel="0" collapsed="false">
      <c r="A1102" s="199" t="n">
        <v>36643</v>
      </c>
      <c r="B1102" s="192" t="n">
        <v>36643</v>
      </c>
      <c r="C1102" s="308" t="n">
        <f aca="false">IF(B1102&lt;&gt;"",MONTH(B1102),0)</f>
        <v>4</v>
      </c>
      <c r="D1102" s="205" t="n">
        <f aca="false">VLOOKUP($B1102,data!$A$6:$M$15000,7)</f>
        <v>699000</v>
      </c>
    </row>
    <row r="1103" customFormat="false" ht="11.25" hidden="false" customHeight="false" outlineLevel="0" collapsed="false">
      <c r="A1103" s="199" t="n">
        <v>36644</v>
      </c>
      <c r="B1103" s="192" t="n">
        <v>36644</v>
      </c>
      <c r="C1103" s="308" t="n">
        <f aca="false">IF(B1103&lt;&gt;"",MONTH(B1103),0)</f>
        <v>4</v>
      </c>
      <c r="D1103" s="205" t="n">
        <f aca="false">VLOOKUP($B1103,data!$A$6:$M$15000,7)</f>
        <v>734000</v>
      </c>
    </row>
    <row r="1104" customFormat="false" ht="11.25" hidden="false" customHeight="false" outlineLevel="0" collapsed="false">
      <c r="A1104" s="199" t="n">
        <v>36645</v>
      </c>
      <c r="B1104" s="192" t="n">
        <v>36645</v>
      </c>
      <c r="C1104" s="308" t="n">
        <f aca="false">IF(B1104&lt;&gt;"",MONTH(B1104),0)</f>
        <v>4</v>
      </c>
      <c r="D1104" s="205" t="n">
        <f aca="false">VLOOKUP($B1104,data!$A$6:$M$15000,7)</f>
        <v>633000</v>
      </c>
    </row>
    <row r="1105" customFormat="false" ht="11.25" hidden="false" customHeight="false" outlineLevel="0" collapsed="false">
      <c r="A1105" s="199" t="n">
        <v>36646</v>
      </c>
      <c r="B1105" s="192" t="n">
        <v>36646</v>
      </c>
      <c r="C1105" s="308" t="n">
        <f aca="false">IF(B1105&lt;&gt;"",MONTH(B1105),0)</f>
        <v>4</v>
      </c>
      <c r="D1105" s="205" t="n">
        <f aca="false">VLOOKUP($B1105,data!$A$6:$M$15000,7)</f>
        <v>640000</v>
      </c>
    </row>
    <row r="1106" customFormat="false" ht="11.25" hidden="false" customHeight="false" outlineLevel="0" collapsed="false">
      <c r="A1106" s="199" t="n">
        <v>36647</v>
      </c>
      <c r="B1106" s="192" t="n">
        <v>36647</v>
      </c>
      <c r="C1106" s="308" t="n">
        <f aca="false">IF(B1106&lt;&gt;"",MONTH(B1106),0)</f>
        <v>5</v>
      </c>
      <c r="D1106" s="205" t="n">
        <f aca="false">VLOOKUP($B1106,data!$A$6:$M$15000,7)</f>
        <v>592000</v>
      </c>
    </row>
    <row r="1107" customFormat="false" ht="11.25" hidden="false" customHeight="false" outlineLevel="0" collapsed="false">
      <c r="A1107" s="199" t="n">
        <v>36648</v>
      </c>
      <c r="B1107" s="192" t="n">
        <v>36648</v>
      </c>
      <c r="C1107" s="308" t="n">
        <f aca="false">IF(B1107&lt;&gt;"",MONTH(B1107),0)</f>
        <v>5</v>
      </c>
      <c r="D1107" s="205" t="n">
        <f aca="false">VLOOKUP($B1107,data!$A$6:$M$15000,7)</f>
        <v>663000</v>
      </c>
    </row>
    <row r="1108" customFormat="false" ht="11.25" hidden="false" customHeight="false" outlineLevel="0" collapsed="false">
      <c r="A1108" s="199" t="n">
        <v>36649</v>
      </c>
      <c r="B1108" s="192" t="n">
        <v>36649</v>
      </c>
      <c r="C1108" s="308" t="n">
        <f aca="false">IF(B1108&lt;&gt;"",MONTH(B1108),0)</f>
        <v>5</v>
      </c>
      <c r="D1108" s="205" t="n">
        <f aca="false">VLOOKUP($B1108,data!$A$6:$M$15000,7)</f>
        <v>752000</v>
      </c>
    </row>
    <row r="1109" customFormat="false" ht="11.25" hidden="false" customHeight="false" outlineLevel="0" collapsed="false">
      <c r="A1109" s="199" t="n">
        <v>36650</v>
      </c>
      <c r="B1109" s="192" t="n">
        <v>36650</v>
      </c>
      <c r="C1109" s="308" t="n">
        <f aca="false">IF(B1109&lt;&gt;"",MONTH(B1109),0)</f>
        <v>5</v>
      </c>
      <c r="D1109" s="205" t="n">
        <f aca="false">VLOOKUP($B1109,data!$A$6:$M$15000,7)</f>
        <v>631000</v>
      </c>
    </row>
    <row r="1110" customFormat="false" ht="11.25" hidden="false" customHeight="false" outlineLevel="0" collapsed="false">
      <c r="A1110" s="199" t="n">
        <v>36651</v>
      </c>
      <c r="B1110" s="192" t="n">
        <v>36651</v>
      </c>
      <c r="C1110" s="308" t="n">
        <f aca="false">IF(B1110&lt;&gt;"",MONTH(B1110),0)</f>
        <v>5</v>
      </c>
      <c r="D1110" s="205" t="n">
        <f aca="false">VLOOKUP($B1110,data!$A$6:$M$15000,7)</f>
        <v>749000</v>
      </c>
    </row>
    <row r="1111" customFormat="false" ht="11.25" hidden="false" customHeight="false" outlineLevel="0" collapsed="false">
      <c r="A1111" s="199" t="n">
        <v>36652</v>
      </c>
      <c r="B1111" s="192" t="n">
        <v>36652</v>
      </c>
      <c r="C1111" s="308" t="n">
        <f aca="false">IF(B1111&lt;&gt;"",MONTH(B1111),0)</f>
        <v>5</v>
      </c>
      <c r="D1111" s="205" t="n">
        <f aca="false">VLOOKUP($B1111,data!$A$6:$M$15000,7)</f>
        <v>693000</v>
      </c>
    </row>
    <row r="1112" customFormat="false" ht="11.25" hidden="false" customHeight="false" outlineLevel="0" collapsed="false">
      <c r="A1112" s="199" t="n">
        <v>36653</v>
      </c>
      <c r="B1112" s="192" t="n">
        <v>36653</v>
      </c>
      <c r="C1112" s="308" t="n">
        <f aca="false">IF(B1112&lt;&gt;"",MONTH(B1112),0)</f>
        <v>5</v>
      </c>
      <c r="D1112" s="205" t="n">
        <f aca="false">VLOOKUP($B1112,data!$A$6:$M$15000,7)</f>
        <v>671000</v>
      </c>
    </row>
    <row r="1113" customFormat="false" ht="11.25" hidden="false" customHeight="false" outlineLevel="0" collapsed="false">
      <c r="A1113" s="199" t="n">
        <v>36654</v>
      </c>
      <c r="B1113" s="192" t="n">
        <v>36654</v>
      </c>
      <c r="C1113" s="308" t="n">
        <f aca="false">IF(B1113&lt;&gt;"",MONTH(B1113),0)</f>
        <v>5</v>
      </c>
      <c r="D1113" s="205" t="n">
        <f aca="false">VLOOKUP($B1113,data!$A$6:$M$15000,7)</f>
        <v>666000</v>
      </c>
    </row>
    <row r="1114" customFormat="false" ht="11.25" hidden="false" customHeight="false" outlineLevel="0" collapsed="false">
      <c r="A1114" s="199" t="n">
        <v>36655</v>
      </c>
      <c r="B1114" s="192" t="n">
        <v>36655</v>
      </c>
      <c r="C1114" s="308" t="n">
        <f aca="false">IF(B1114&lt;&gt;"",MONTH(B1114),0)</f>
        <v>5</v>
      </c>
      <c r="D1114" s="205" t="n">
        <f aca="false">VLOOKUP($B1114,data!$A$6:$M$15000,7)</f>
        <v>682000</v>
      </c>
    </row>
    <row r="1115" customFormat="false" ht="11.25" hidden="false" customHeight="false" outlineLevel="0" collapsed="false">
      <c r="A1115" s="199" t="n">
        <v>36656</v>
      </c>
      <c r="B1115" s="192" t="n">
        <v>36656</v>
      </c>
      <c r="C1115" s="308" t="n">
        <f aca="false">IF(B1115&lt;&gt;"",MONTH(B1115),0)</f>
        <v>5</v>
      </c>
      <c r="D1115" s="205" t="n">
        <f aca="false">VLOOKUP($B1115,data!$A$6:$M$15000,7)</f>
        <v>612000</v>
      </c>
    </row>
    <row r="1116" customFormat="false" ht="11.25" hidden="false" customHeight="false" outlineLevel="0" collapsed="false">
      <c r="A1116" s="199" t="n">
        <v>36657</v>
      </c>
      <c r="B1116" s="192" t="n">
        <v>36657</v>
      </c>
      <c r="C1116" s="308" t="n">
        <f aca="false">IF(B1116&lt;&gt;"",MONTH(B1116),0)</f>
        <v>5</v>
      </c>
      <c r="D1116" s="205" t="n">
        <f aca="false">VLOOKUP($B1116,data!$A$6:$M$15000,7)</f>
        <v>701000</v>
      </c>
    </row>
    <row r="1117" customFormat="false" ht="11.25" hidden="false" customHeight="false" outlineLevel="0" collapsed="false">
      <c r="A1117" s="199" t="n">
        <v>36658</v>
      </c>
      <c r="B1117" s="192" t="n">
        <v>36658</v>
      </c>
      <c r="C1117" s="308" t="n">
        <f aca="false">IF(B1117&lt;&gt;"",MONTH(B1117),0)</f>
        <v>5</v>
      </c>
      <c r="D1117" s="205" t="n">
        <f aca="false">VLOOKUP($B1117,data!$A$6:$M$15000,7)</f>
        <v>647000</v>
      </c>
    </row>
    <row r="1118" customFormat="false" ht="11.25" hidden="false" customHeight="false" outlineLevel="0" collapsed="false">
      <c r="A1118" s="199" t="n">
        <v>36659</v>
      </c>
      <c r="B1118" s="192" t="n">
        <v>36659</v>
      </c>
      <c r="C1118" s="308" t="n">
        <f aca="false">IF(B1118&lt;&gt;"",MONTH(B1118),0)</f>
        <v>5</v>
      </c>
      <c r="D1118" s="205" t="n">
        <f aca="false">VLOOKUP($B1118,data!$A$6:$M$15000,7)</f>
        <v>631000</v>
      </c>
    </row>
    <row r="1119" customFormat="false" ht="11.25" hidden="false" customHeight="false" outlineLevel="0" collapsed="false">
      <c r="A1119" s="199" t="n">
        <v>36660</v>
      </c>
      <c r="B1119" s="192" t="n">
        <v>36660</v>
      </c>
      <c r="C1119" s="308" t="n">
        <f aca="false">IF(B1119&lt;&gt;"",MONTH(B1119),0)</f>
        <v>5</v>
      </c>
      <c r="D1119" s="205" t="n">
        <f aca="false">VLOOKUP($B1119,data!$A$6:$M$15000,7)</f>
        <v>617000</v>
      </c>
    </row>
    <row r="1120" customFormat="false" ht="11.25" hidden="false" customHeight="false" outlineLevel="0" collapsed="false">
      <c r="A1120" s="199" t="n">
        <v>36661</v>
      </c>
      <c r="B1120" s="192" t="n">
        <v>36661</v>
      </c>
      <c r="C1120" s="308" t="n">
        <f aca="false">IF(B1120&lt;&gt;"",MONTH(B1120),0)</f>
        <v>5</v>
      </c>
      <c r="D1120" s="205" t="n">
        <f aca="false">VLOOKUP($B1120,data!$A$6:$M$15000,7)</f>
        <v>609000</v>
      </c>
    </row>
    <row r="1121" customFormat="false" ht="11.25" hidden="false" customHeight="false" outlineLevel="0" collapsed="false">
      <c r="A1121" s="199" t="n">
        <v>36662</v>
      </c>
      <c r="B1121" s="192" t="n">
        <v>36662</v>
      </c>
      <c r="C1121" s="308" t="n">
        <f aca="false">IF(B1121&lt;&gt;"",MONTH(B1121),0)</f>
        <v>5</v>
      </c>
      <c r="D1121" s="205" t="n">
        <f aca="false">VLOOKUP($B1121,data!$A$6:$M$15000,7)</f>
        <v>562000</v>
      </c>
    </row>
    <row r="1122" customFormat="false" ht="11.25" hidden="false" customHeight="false" outlineLevel="0" collapsed="false">
      <c r="A1122" s="199" t="n">
        <v>36663</v>
      </c>
      <c r="B1122" s="192" t="n">
        <v>36663</v>
      </c>
      <c r="C1122" s="308" t="n">
        <f aca="false">IF(B1122&lt;&gt;"",MONTH(B1122),0)</f>
        <v>5</v>
      </c>
      <c r="D1122" s="205" t="n">
        <f aca="false">VLOOKUP($B1122,data!$A$6:$M$15000,7)</f>
        <v>604000</v>
      </c>
    </row>
    <row r="1123" customFormat="false" ht="11.25" hidden="false" customHeight="false" outlineLevel="0" collapsed="false">
      <c r="A1123" s="199" t="n">
        <v>36664</v>
      </c>
      <c r="B1123" s="192" t="n">
        <v>36664</v>
      </c>
      <c r="C1123" s="308" t="n">
        <f aca="false">IF(B1123&lt;&gt;"",MONTH(B1123),0)</f>
        <v>5</v>
      </c>
      <c r="D1123" s="205" t="n">
        <f aca="false">VLOOKUP($B1123,data!$A$6:$M$15000,7)</f>
        <v>686000</v>
      </c>
    </row>
    <row r="1124" customFormat="false" ht="11.25" hidden="false" customHeight="false" outlineLevel="0" collapsed="false">
      <c r="A1124" s="199" t="n">
        <v>36665</v>
      </c>
      <c r="B1124" s="192" t="n">
        <v>36665</v>
      </c>
      <c r="C1124" s="308" t="n">
        <f aca="false">IF(B1124&lt;&gt;"",MONTH(B1124),0)</f>
        <v>5</v>
      </c>
      <c r="D1124" s="205" t="n">
        <f aca="false">VLOOKUP($B1124,data!$A$6:$M$15000,7)</f>
        <v>725000</v>
      </c>
    </row>
    <row r="1125" customFormat="false" ht="11.25" hidden="false" customHeight="false" outlineLevel="0" collapsed="false">
      <c r="A1125" s="199" t="n">
        <v>36666</v>
      </c>
      <c r="B1125" s="192" t="n">
        <v>36666</v>
      </c>
      <c r="C1125" s="308" t="n">
        <f aca="false">IF(B1125&lt;&gt;"",MONTH(B1125),0)</f>
        <v>5</v>
      </c>
      <c r="D1125" s="205" t="n">
        <f aca="false">VLOOKUP($B1125,data!$A$6:$M$15000,7)</f>
        <v>698000</v>
      </c>
    </row>
    <row r="1126" customFormat="false" ht="11.25" hidden="false" customHeight="false" outlineLevel="0" collapsed="false">
      <c r="A1126" s="199" t="n">
        <v>36667</v>
      </c>
      <c r="B1126" s="192" t="n">
        <v>36667</v>
      </c>
      <c r="C1126" s="308" t="n">
        <f aca="false">IF(B1126&lt;&gt;"",MONTH(B1126),0)</f>
        <v>5</v>
      </c>
      <c r="D1126" s="205" t="n">
        <f aca="false">VLOOKUP($B1126,data!$A$6:$M$15000,7)</f>
        <v>725000</v>
      </c>
    </row>
    <row r="1127" customFormat="false" ht="11.25" hidden="false" customHeight="false" outlineLevel="0" collapsed="false">
      <c r="A1127" s="199" t="n">
        <v>36668</v>
      </c>
      <c r="B1127" s="192" t="n">
        <v>36668</v>
      </c>
      <c r="C1127" s="308" t="n">
        <f aca="false">IF(B1127&lt;&gt;"",MONTH(B1127),0)</f>
        <v>5</v>
      </c>
      <c r="D1127" s="205" t="n">
        <f aca="false">VLOOKUP($B1127,data!$A$6:$M$15000,7)</f>
        <v>707000</v>
      </c>
    </row>
    <row r="1128" customFormat="false" ht="11.25" hidden="false" customHeight="false" outlineLevel="0" collapsed="false">
      <c r="A1128" s="199" t="n">
        <v>36669</v>
      </c>
      <c r="B1128" s="192" t="n">
        <v>36669</v>
      </c>
      <c r="C1128" s="308" t="n">
        <f aca="false">IF(B1128&lt;&gt;"",MONTH(B1128),0)</f>
        <v>5</v>
      </c>
      <c r="D1128" s="205" t="n">
        <f aca="false">VLOOKUP($B1128,data!$A$6:$M$15000,7)</f>
        <v>675000</v>
      </c>
    </row>
    <row r="1129" customFormat="false" ht="11.25" hidden="false" customHeight="false" outlineLevel="0" collapsed="false">
      <c r="A1129" s="199" t="n">
        <v>36670</v>
      </c>
      <c r="B1129" s="192" t="n">
        <v>36670</v>
      </c>
      <c r="C1129" s="308" t="n">
        <f aca="false">IF(B1129&lt;&gt;"",MONTH(B1129),0)</f>
        <v>5</v>
      </c>
      <c r="D1129" s="205" t="n">
        <f aca="false">VLOOKUP($B1129,data!$A$6:$M$15000,7)</f>
        <v>697000</v>
      </c>
    </row>
    <row r="1130" customFormat="false" ht="11.25" hidden="false" customHeight="false" outlineLevel="0" collapsed="false">
      <c r="A1130" s="199" t="n">
        <v>36671</v>
      </c>
      <c r="B1130" s="192" t="n">
        <v>36671</v>
      </c>
      <c r="C1130" s="308" t="n">
        <f aca="false">IF(B1130&lt;&gt;"",MONTH(B1130),0)</f>
        <v>5</v>
      </c>
      <c r="D1130" s="205" t="n">
        <f aca="false">VLOOKUP($B1130,data!$A$6:$M$15000,7)</f>
        <v>700000</v>
      </c>
    </row>
    <row r="1131" customFormat="false" ht="11.25" hidden="false" customHeight="false" outlineLevel="0" collapsed="false">
      <c r="A1131" s="199" t="n">
        <v>36672</v>
      </c>
      <c r="B1131" s="192" t="n">
        <v>36672</v>
      </c>
      <c r="C1131" s="308" t="n">
        <f aca="false">IF(B1131&lt;&gt;"",MONTH(B1131),0)</f>
        <v>5</v>
      </c>
      <c r="D1131" s="205" t="n">
        <f aca="false">VLOOKUP($B1131,data!$A$6:$M$15000,7)</f>
        <v>694000</v>
      </c>
    </row>
    <row r="1132" customFormat="false" ht="11.25" hidden="false" customHeight="false" outlineLevel="0" collapsed="false">
      <c r="A1132" s="199" t="n">
        <v>36673</v>
      </c>
      <c r="B1132" s="192" t="n">
        <v>36673</v>
      </c>
      <c r="C1132" s="308" t="n">
        <f aca="false">IF(B1132&lt;&gt;"",MONTH(B1132),0)</f>
        <v>5</v>
      </c>
      <c r="D1132" s="205" t="n">
        <f aca="false">VLOOKUP($B1132,data!$A$6:$M$15000,7)</f>
        <v>592000</v>
      </c>
    </row>
    <row r="1133" customFormat="false" ht="11.25" hidden="false" customHeight="false" outlineLevel="0" collapsed="false">
      <c r="A1133" s="199" t="n">
        <v>36674</v>
      </c>
      <c r="B1133" s="192" t="n">
        <v>36674</v>
      </c>
      <c r="C1133" s="308" t="n">
        <f aca="false">IF(B1133&lt;&gt;"",MONTH(B1133),0)</f>
        <v>5</v>
      </c>
      <c r="D1133" s="205" t="n">
        <f aca="false">VLOOKUP($B1133,data!$A$6:$M$15000,7)</f>
        <v>574000</v>
      </c>
    </row>
    <row r="1134" customFormat="false" ht="11.25" hidden="false" customHeight="false" outlineLevel="0" collapsed="false">
      <c r="A1134" s="199" t="n">
        <v>36675</v>
      </c>
      <c r="B1134" s="192" t="n">
        <v>36675</v>
      </c>
      <c r="C1134" s="308" t="n">
        <f aca="false">IF(B1134&lt;&gt;"",MONTH(B1134),0)</f>
        <v>5</v>
      </c>
      <c r="D1134" s="205" t="n">
        <f aca="false">VLOOKUP($B1134,data!$A$6:$M$15000,7)</f>
        <v>593000</v>
      </c>
    </row>
    <row r="1135" customFormat="false" ht="11.25" hidden="false" customHeight="false" outlineLevel="0" collapsed="false">
      <c r="A1135" s="199" t="n">
        <v>36676</v>
      </c>
      <c r="B1135" s="192" t="n">
        <v>36676</v>
      </c>
      <c r="C1135" s="308" t="n">
        <f aca="false">IF(B1135&lt;&gt;"",MONTH(B1135),0)</f>
        <v>5</v>
      </c>
      <c r="D1135" s="205" t="n">
        <f aca="false">VLOOKUP($B1135,data!$A$6:$M$15000,7)</f>
        <v>705000</v>
      </c>
    </row>
    <row r="1136" customFormat="false" ht="11.25" hidden="false" customHeight="false" outlineLevel="0" collapsed="false">
      <c r="A1136" s="199" t="n">
        <v>36677</v>
      </c>
      <c r="B1136" s="192" t="n">
        <v>36677</v>
      </c>
      <c r="C1136" s="308" t="n">
        <f aca="false">IF(B1136&lt;&gt;"",MONTH(B1136),0)</f>
        <v>5</v>
      </c>
      <c r="D1136" s="205" t="n">
        <f aca="false">VLOOKUP($B1136,data!$A$6:$M$15000,7)</f>
        <v>717000</v>
      </c>
    </row>
    <row r="1137" customFormat="false" ht="11.25" hidden="false" customHeight="false" outlineLevel="0" collapsed="false">
      <c r="A1137" s="199" t="n">
        <v>36678</v>
      </c>
      <c r="B1137" s="192" t="n">
        <v>36678</v>
      </c>
      <c r="C1137" s="308" t="n">
        <f aca="false">IF(B1137&lt;&gt;"",MONTH(B1137),0)</f>
        <v>6</v>
      </c>
      <c r="D1137" s="205" t="n">
        <f aca="false">VLOOKUP($B1137,data!$A$6:$M$15000,7)</f>
        <v>716000</v>
      </c>
    </row>
    <row r="1138" customFormat="false" ht="11.25" hidden="false" customHeight="false" outlineLevel="0" collapsed="false">
      <c r="A1138" s="199" t="n">
        <v>36679</v>
      </c>
      <c r="B1138" s="192" t="n">
        <v>36679</v>
      </c>
      <c r="C1138" s="308" t="n">
        <f aca="false">IF(B1138&lt;&gt;"",MONTH(B1138),0)</f>
        <v>6</v>
      </c>
      <c r="D1138" s="205" t="n">
        <f aca="false">VLOOKUP($B1138,data!$A$6:$M$15000,7)</f>
        <v>716000</v>
      </c>
    </row>
    <row r="1139" customFormat="false" ht="11.25" hidden="false" customHeight="false" outlineLevel="0" collapsed="false">
      <c r="A1139" s="199" t="n">
        <v>36680</v>
      </c>
      <c r="B1139" s="192" t="n">
        <v>36680</v>
      </c>
      <c r="C1139" s="308" t="n">
        <f aca="false">IF(B1139&lt;&gt;"",MONTH(B1139),0)</f>
        <v>6</v>
      </c>
      <c r="D1139" s="205" t="n">
        <f aca="false">VLOOKUP($B1139,data!$A$6:$M$15000,7)</f>
        <v>617000</v>
      </c>
    </row>
    <row r="1140" customFormat="false" ht="11.25" hidden="false" customHeight="false" outlineLevel="0" collapsed="false">
      <c r="A1140" s="199" t="n">
        <v>36681</v>
      </c>
      <c r="B1140" s="192" t="n">
        <v>36681</v>
      </c>
      <c r="C1140" s="308" t="n">
        <f aca="false">IF(B1140&lt;&gt;"",MONTH(B1140),0)</f>
        <v>6</v>
      </c>
      <c r="D1140" s="205" t="n">
        <f aca="false">VLOOKUP($B1140,data!$A$6:$M$15000,7)</f>
        <v>606000</v>
      </c>
    </row>
    <row r="1141" customFormat="false" ht="11.25" hidden="false" customHeight="false" outlineLevel="0" collapsed="false">
      <c r="A1141" s="199" t="n">
        <v>36682</v>
      </c>
      <c r="B1141" s="192" t="n">
        <v>36682</v>
      </c>
      <c r="C1141" s="308" t="n">
        <f aca="false">IF(B1141&lt;&gt;"",MONTH(B1141),0)</f>
        <v>6</v>
      </c>
      <c r="D1141" s="205" t="n">
        <f aca="false">VLOOKUP($B1141,data!$A$6:$M$15000,7)</f>
        <v>722000</v>
      </c>
    </row>
    <row r="1142" customFormat="false" ht="11.25" hidden="false" customHeight="false" outlineLevel="0" collapsed="false">
      <c r="A1142" s="199" t="n">
        <v>36683</v>
      </c>
      <c r="B1142" s="192" t="n">
        <v>36683</v>
      </c>
      <c r="C1142" s="308" t="n">
        <f aca="false">IF(B1142&lt;&gt;"",MONTH(B1142),0)</f>
        <v>6</v>
      </c>
      <c r="D1142" s="205" t="n">
        <f aca="false">VLOOKUP($B1142,data!$A$6:$M$15000,7)</f>
        <v>703000</v>
      </c>
    </row>
    <row r="1143" customFormat="false" ht="11.25" hidden="false" customHeight="false" outlineLevel="0" collapsed="false">
      <c r="A1143" s="199" t="n">
        <v>36684</v>
      </c>
      <c r="B1143" s="192" t="n">
        <v>36684</v>
      </c>
      <c r="C1143" s="308" t="n">
        <f aca="false">IF(B1143&lt;&gt;"",MONTH(B1143),0)</f>
        <v>6</v>
      </c>
      <c r="D1143" s="205" t="n">
        <f aca="false">VLOOKUP($B1143,data!$A$6:$M$15000,7)</f>
        <v>676000</v>
      </c>
    </row>
    <row r="1144" customFormat="false" ht="11.25" hidden="false" customHeight="false" outlineLevel="0" collapsed="false">
      <c r="A1144" s="199" t="n">
        <v>36685</v>
      </c>
      <c r="B1144" s="192" t="n">
        <v>36685</v>
      </c>
      <c r="C1144" s="308" t="n">
        <f aca="false">IF(B1144&lt;&gt;"",MONTH(B1144),0)</f>
        <v>6</v>
      </c>
      <c r="D1144" s="205" t="n">
        <f aca="false">VLOOKUP($B1144,data!$A$6:$M$15000,7)</f>
        <v>741000</v>
      </c>
    </row>
    <row r="1145" customFormat="false" ht="11.25" hidden="false" customHeight="false" outlineLevel="0" collapsed="false">
      <c r="A1145" s="199" t="n">
        <v>36686</v>
      </c>
      <c r="B1145" s="192" t="n">
        <v>36686</v>
      </c>
      <c r="C1145" s="308" t="n">
        <f aca="false">IF(B1145&lt;&gt;"",MONTH(B1145),0)</f>
        <v>6</v>
      </c>
      <c r="D1145" s="205" t="n">
        <f aca="false">VLOOKUP($B1145,data!$A$6:$M$15000,7)</f>
        <v>710000</v>
      </c>
    </row>
    <row r="1146" customFormat="false" ht="11.25" hidden="false" customHeight="false" outlineLevel="0" collapsed="false">
      <c r="A1146" s="199" t="n">
        <v>36687</v>
      </c>
      <c r="B1146" s="192" t="n">
        <v>36687</v>
      </c>
      <c r="C1146" s="308" t="n">
        <f aca="false">IF(B1146&lt;&gt;"",MONTH(B1146),0)</f>
        <v>6</v>
      </c>
      <c r="D1146" s="205" t="n">
        <f aca="false">VLOOKUP($B1146,data!$A$6:$M$15000,7)</f>
        <v>726000</v>
      </c>
    </row>
    <row r="1147" customFormat="false" ht="11.25" hidden="false" customHeight="false" outlineLevel="0" collapsed="false">
      <c r="A1147" s="199" t="n">
        <v>36688</v>
      </c>
      <c r="B1147" s="192" t="n">
        <v>36688</v>
      </c>
      <c r="C1147" s="308" t="n">
        <f aca="false">IF(B1147&lt;&gt;"",MONTH(B1147),0)</f>
        <v>6</v>
      </c>
      <c r="D1147" s="205" t="n">
        <f aca="false">VLOOKUP($B1147,data!$A$6:$M$15000,7)</f>
        <v>712000</v>
      </c>
    </row>
    <row r="1148" customFormat="false" ht="11.25" hidden="false" customHeight="false" outlineLevel="0" collapsed="false">
      <c r="A1148" s="199" t="n">
        <v>36689</v>
      </c>
      <c r="B1148" s="192" t="n">
        <v>36689</v>
      </c>
      <c r="C1148" s="308" t="n">
        <f aca="false">IF(B1148&lt;&gt;"",MONTH(B1148),0)</f>
        <v>6</v>
      </c>
      <c r="D1148" s="205" t="n">
        <f aca="false">VLOOKUP($B1148,data!$A$6:$M$15000,7)</f>
        <v>726000</v>
      </c>
    </row>
    <row r="1149" customFormat="false" ht="11.25" hidden="false" customHeight="false" outlineLevel="0" collapsed="false">
      <c r="A1149" s="199" t="n">
        <v>36690</v>
      </c>
      <c r="B1149" s="192" t="n">
        <v>36690</v>
      </c>
      <c r="C1149" s="308" t="n">
        <f aca="false">IF(B1149&lt;&gt;"",MONTH(B1149),0)</f>
        <v>6</v>
      </c>
      <c r="D1149" s="205" t="n">
        <f aca="false">VLOOKUP($B1149,data!$A$6:$M$15000,7)</f>
        <v>723000</v>
      </c>
    </row>
    <row r="1150" customFormat="false" ht="11.25" hidden="false" customHeight="false" outlineLevel="0" collapsed="false">
      <c r="A1150" s="199" t="n">
        <v>36691</v>
      </c>
      <c r="B1150" s="192" t="n">
        <v>36691</v>
      </c>
      <c r="C1150" s="308" t="n">
        <f aca="false">IF(B1150&lt;&gt;"",MONTH(B1150),0)</f>
        <v>6</v>
      </c>
      <c r="D1150" s="205" t="n">
        <f aca="false">VLOOKUP($B1150,data!$A$6:$M$15000,7)</f>
        <v>701000</v>
      </c>
    </row>
    <row r="1151" customFormat="false" ht="11.25" hidden="false" customHeight="false" outlineLevel="0" collapsed="false">
      <c r="A1151" s="199" t="n">
        <v>36692</v>
      </c>
      <c r="B1151" s="192" t="n">
        <v>36692</v>
      </c>
      <c r="C1151" s="308" t="n">
        <f aca="false">IF(B1151&lt;&gt;"",MONTH(B1151),0)</f>
        <v>6</v>
      </c>
      <c r="D1151" s="205" t="n">
        <f aca="false">VLOOKUP($B1151,data!$A$6:$M$15000,7)</f>
        <v>683000</v>
      </c>
    </row>
    <row r="1152" customFormat="false" ht="11.25" hidden="false" customHeight="false" outlineLevel="0" collapsed="false">
      <c r="A1152" s="199" t="n">
        <v>36693</v>
      </c>
      <c r="B1152" s="192" t="n">
        <v>36693</v>
      </c>
      <c r="C1152" s="308" t="n">
        <f aca="false">IF(B1152&lt;&gt;"",MONTH(B1152),0)</f>
        <v>6</v>
      </c>
      <c r="D1152" s="205" t="n">
        <f aca="false">VLOOKUP($B1152,data!$A$6:$M$15000,7)</f>
        <v>656000</v>
      </c>
    </row>
    <row r="1153" customFormat="false" ht="11.25" hidden="false" customHeight="false" outlineLevel="0" collapsed="false">
      <c r="A1153" s="199" t="n">
        <v>36694</v>
      </c>
      <c r="B1153" s="192" t="n">
        <v>36694</v>
      </c>
      <c r="C1153" s="308" t="n">
        <f aca="false">IF(B1153&lt;&gt;"",MONTH(B1153),0)</f>
        <v>6</v>
      </c>
      <c r="D1153" s="205" t="n">
        <f aca="false">VLOOKUP($B1153,data!$A$6:$M$15000,7)</f>
        <v>681000</v>
      </c>
    </row>
    <row r="1154" customFormat="false" ht="11.25" hidden="false" customHeight="false" outlineLevel="0" collapsed="false">
      <c r="A1154" s="199" t="n">
        <v>36695</v>
      </c>
      <c r="B1154" s="192" t="n">
        <v>36695</v>
      </c>
      <c r="C1154" s="308" t="n">
        <f aca="false">IF(B1154&lt;&gt;"",MONTH(B1154),0)</f>
        <v>6</v>
      </c>
      <c r="D1154" s="205" t="n">
        <f aca="false">VLOOKUP($B1154,data!$A$6:$M$15000,7)</f>
        <v>676000</v>
      </c>
    </row>
    <row r="1155" customFormat="false" ht="11.25" hidden="false" customHeight="false" outlineLevel="0" collapsed="false">
      <c r="A1155" s="199" t="n">
        <v>36696</v>
      </c>
      <c r="B1155" s="192" t="n">
        <v>36696</v>
      </c>
      <c r="C1155" s="308" t="n">
        <f aca="false">IF(B1155&lt;&gt;"",MONTH(B1155),0)</f>
        <v>6</v>
      </c>
      <c r="D1155" s="205" t="n">
        <f aca="false">VLOOKUP($B1155,data!$A$6:$M$15000,7)</f>
        <v>698000</v>
      </c>
    </row>
    <row r="1156" customFormat="false" ht="11.25" hidden="false" customHeight="false" outlineLevel="0" collapsed="false">
      <c r="A1156" s="199" t="n">
        <v>36697</v>
      </c>
      <c r="B1156" s="192" t="n">
        <v>36697</v>
      </c>
      <c r="C1156" s="308" t="n">
        <f aca="false">IF(B1156&lt;&gt;"",MONTH(B1156),0)</f>
        <v>6</v>
      </c>
      <c r="D1156" s="205" t="n">
        <f aca="false">VLOOKUP($B1156,data!$A$6:$M$15000,7)</f>
        <v>705000</v>
      </c>
    </row>
    <row r="1157" customFormat="false" ht="11.25" hidden="false" customHeight="false" outlineLevel="0" collapsed="false">
      <c r="A1157" s="199" t="n">
        <v>36698</v>
      </c>
      <c r="B1157" s="192" t="n">
        <v>36698</v>
      </c>
      <c r="C1157" s="308" t="n">
        <f aca="false">IF(B1157&lt;&gt;"",MONTH(B1157),0)</f>
        <v>6</v>
      </c>
      <c r="D1157" s="205" t="n">
        <f aca="false">VLOOKUP($B1157,data!$A$6:$M$15000,7)</f>
        <v>683000</v>
      </c>
    </row>
    <row r="1158" customFormat="false" ht="11.25" hidden="false" customHeight="false" outlineLevel="0" collapsed="false">
      <c r="A1158" s="199" t="n">
        <v>36699</v>
      </c>
      <c r="B1158" s="192" t="n">
        <v>36699</v>
      </c>
      <c r="C1158" s="308" t="n">
        <f aca="false">IF(B1158&lt;&gt;"",MONTH(B1158),0)</f>
        <v>6</v>
      </c>
      <c r="D1158" s="205" t="n">
        <f aca="false">VLOOKUP($B1158,data!$A$6:$M$15000,7)</f>
        <v>700000</v>
      </c>
    </row>
    <row r="1159" customFormat="false" ht="11.25" hidden="false" customHeight="false" outlineLevel="0" collapsed="false">
      <c r="A1159" s="199" t="n">
        <v>36700</v>
      </c>
      <c r="B1159" s="192" t="n">
        <v>36700</v>
      </c>
      <c r="C1159" s="308" t="n">
        <f aca="false">IF(B1159&lt;&gt;"",MONTH(B1159),0)</f>
        <v>6</v>
      </c>
      <c r="D1159" s="205" t="n">
        <f aca="false">VLOOKUP($B1159,data!$A$6:$M$15000,7)</f>
        <v>725000</v>
      </c>
    </row>
    <row r="1160" customFormat="false" ht="11.25" hidden="false" customHeight="false" outlineLevel="0" collapsed="false">
      <c r="A1160" s="199" t="n">
        <v>36701</v>
      </c>
      <c r="B1160" s="192" t="n">
        <v>36701</v>
      </c>
      <c r="C1160" s="308" t="n">
        <f aca="false">IF(B1160&lt;&gt;"",MONTH(B1160),0)</f>
        <v>6</v>
      </c>
      <c r="D1160" s="205" t="n">
        <f aca="false">VLOOKUP($B1160,data!$A$6:$M$15000,7)</f>
        <v>712000</v>
      </c>
    </row>
    <row r="1161" customFormat="false" ht="11.25" hidden="false" customHeight="false" outlineLevel="0" collapsed="false">
      <c r="A1161" s="199" t="n">
        <v>36702</v>
      </c>
      <c r="B1161" s="192" t="n">
        <v>36702</v>
      </c>
      <c r="C1161" s="308" t="n">
        <f aca="false">IF(B1161&lt;&gt;"",MONTH(B1161),0)</f>
        <v>6</v>
      </c>
      <c r="D1161" s="205" t="n">
        <f aca="false">VLOOKUP($B1161,data!$A$6:$M$15000,7)</f>
        <v>708000</v>
      </c>
    </row>
    <row r="1162" customFormat="false" ht="11.25" hidden="false" customHeight="false" outlineLevel="0" collapsed="false">
      <c r="A1162" s="199" t="n">
        <v>36703</v>
      </c>
      <c r="B1162" s="192" t="n">
        <v>36703</v>
      </c>
      <c r="C1162" s="308" t="n">
        <f aca="false">IF(B1162&lt;&gt;"",MONTH(B1162),0)</f>
        <v>6</v>
      </c>
      <c r="D1162" s="205" t="n">
        <f aca="false">VLOOKUP($B1162,data!$A$6:$M$15000,7)</f>
        <v>685000</v>
      </c>
    </row>
    <row r="1163" customFormat="false" ht="11.25" hidden="false" customHeight="false" outlineLevel="0" collapsed="false">
      <c r="A1163" s="199" t="n">
        <v>36704</v>
      </c>
      <c r="B1163" s="192" t="n">
        <v>36704</v>
      </c>
      <c r="C1163" s="308" t="n">
        <f aca="false">IF(B1163&lt;&gt;"",MONTH(B1163),0)</f>
        <v>6</v>
      </c>
      <c r="D1163" s="205" t="n">
        <f aca="false">VLOOKUP($B1163,data!$A$6:$M$15000,7)</f>
        <v>695000</v>
      </c>
    </row>
    <row r="1164" customFormat="false" ht="11.25" hidden="false" customHeight="false" outlineLevel="0" collapsed="false">
      <c r="A1164" s="199" t="n">
        <v>36705</v>
      </c>
      <c r="B1164" s="192" t="n">
        <v>36705</v>
      </c>
      <c r="C1164" s="308" t="n">
        <f aca="false">IF(B1164&lt;&gt;"",MONTH(B1164),0)</f>
        <v>6</v>
      </c>
      <c r="D1164" s="205" t="n">
        <f aca="false">VLOOKUP($B1164,data!$A$6:$M$15000,7)</f>
        <v>679000</v>
      </c>
    </row>
    <row r="1165" customFormat="false" ht="11.25" hidden="false" customHeight="false" outlineLevel="0" collapsed="false">
      <c r="A1165" s="199" t="n">
        <v>36706</v>
      </c>
      <c r="B1165" s="192" t="n">
        <v>36706</v>
      </c>
      <c r="C1165" s="308" t="n">
        <f aca="false">IF(B1165&lt;&gt;"",MONTH(B1165),0)</f>
        <v>6</v>
      </c>
      <c r="D1165" s="205" t="n">
        <f aca="false">VLOOKUP($B1165,data!$A$6:$M$15000,7)</f>
        <v>750000</v>
      </c>
    </row>
    <row r="1166" customFormat="false" ht="11.25" hidden="false" customHeight="false" outlineLevel="0" collapsed="false">
      <c r="A1166" s="199" t="n">
        <v>36707</v>
      </c>
      <c r="B1166" s="192" t="n">
        <v>36707</v>
      </c>
      <c r="C1166" s="308" t="n">
        <f aca="false">IF(B1166&lt;&gt;"",MONTH(B1166),0)</f>
        <v>6</v>
      </c>
      <c r="D1166" s="205" t="n">
        <f aca="false">VLOOKUP($B1166,data!$A$6:$M$15000,7)</f>
        <v>675000</v>
      </c>
    </row>
    <row r="1167" customFormat="false" ht="11.25" hidden="false" customHeight="false" outlineLevel="0" collapsed="false">
      <c r="A1167" s="199" t="n">
        <v>36708</v>
      </c>
      <c r="B1167" s="192" t="n">
        <v>36708</v>
      </c>
      <c r="C1167" s="308" t="n">
        <f aca="false">IF(B1167&lt;&gt;"",MONTH(B1167),0)</f>
        <v>7</v>
      </c>
      <c r="D1167" s="205" t="n">
        <f aca="false">VLOOKUP($B1167,data!$A$6:$M$15000,7)</f>
        <v>635000</v>
      </c>
    </row>
    <row r="1168" customFormat="false" ht="11.25" hidden="false" customHeight="false" outlineLevel="0" collapsed="false">
      <c r="A1168" s="199" t="n">
        <v>36709</v>
      </c>
      <c r="B1168" s="192" t="n">
        <v>36709</v>
      </c>
      <c r="C1168" s="308" t="n">
        <f aca="false">IF(B1168&lt;&gt;"",MONTH(B1168),0)</f>
        <v>7</v>
      </c>
      <c r="D1168" s="205" t="n">
        <f aca="false">VLOOKUP($B1168,data!$A$6:$M$15000,7)</f>
        <v>611000</v>
      </c>
    </row>
    <row r="1169" customFormat="false" ht="11.25" hidden="false" customHeight="false" outlineLevel="0" collapsed="false">
      <c r="A1169" s="199" t="n">
        <v>36710</v>
      </c>
      <c r="B1169" s="192" t="n">
        <v>36710</v>
      </c>
      <c r="C1169" s="308" t="n">
        <f aca="false">IF(B1169&lt;&gt;"",MONTH(B1169),0)</f>
        <v>7</v>
      </c>
      <c r="D1169" s="205" t="n">
        <f aca="false">VLOOKUP($B1169,data!$A$6:$M$15000,7)</f>
        <v>645000</v>
      </c>
    </row>
    <row r="1170" customFormat="false" ht="11.25" hidden="false" customHeight="false" outlineLevel="0" collapsed="false">
      <c r="A1170" s="199" t="n">
        <v>36711</v>
      </c>
      <c r="B1170" s="192" t="n">
        <v>36711</v>
      </c>
      <c r="C1170" s="308" t="n">
        <f aca="false">IF(B1170&lt;&gt;"",MONTH(B1170),0)</f>
        <v>7</v>
      </c>
      <c r="D1170" s="205" t="n">
        <f aca="false">VLOOKUP($B1170,data!$A$6:$M$15000,7)</f>
        <v>615000</v>
      </c>
    </row>
    <row r="1171" customFormat="false" ht="11.25" hidden="false" customHeight="false" outlineLevel="0" collapsed="false">
      <c r="A1171" s="199" t="n">
        <v>36712</v>
      </c>
      <c r="B1171" s="192" t="n">
        <v>36712</v>
      </c>
      <c r="C1171" s="308" t="n">
        <f aca="false">IF(B1171&lt;&gt;"",MONTH(B1171),0)</f>
        <v>7</v>
      </c>
      <c r="D1171" s="205" t="n">
        <f aca="false">VLOOKUP($B1171,data!$A$6:$M$15000,7)</f>
        <v>639000</v>
      </c>
    </row>
    <row r="1172" customFormat="false" ht="11.25" hidden="false" customHeight="false" outlineLevel="0" collapsed="false">
      <c r="A1172" s="199" t="n">
        <v>36713</v>
      </c>
      <c r="B1172" s="192" t="n">
        <v>36713</v>
      </c>
      <c r="C1172" s="308" t="n">
        <f aca="false">IF(B1172&lt;&gt;"",MONTH(B1172),0)</f>
        <v>7</v>
      </c>
      <c r="D1172" s="205" t="n">
        <f aca="false">VLOOKUP($B1172,data!$A$6:$M$15000,7)</f>
        <v>639000</v>
      </c>
    </row>
    <row r="1173" customFormat="false" ht="11.25" hidden="false" customHeight="false" outlineLevel="0" collapsed="false">
      <c r="A1173" s="199" t="n">
        <v>36714</v>
      </c>
      <c r="B1173" s="192" t="n">
        <v>36714</v>
      </c>
      <c r="C1173" s="308" t="n">
        <f aca="false">IF(B1173&lt;&gt;"",MONTH(B1173),0)</f>
        <v>7</v>
      </c>
      <c r="D1173" s="205" t="n">
        <f aca="false">VLOOKUP($B1173,data!$A$6:$M$15000,7)</f>
        <v>635000</v>
      </c>
    </row>
    <row r="1174" customFormat="false" ht="11.25" hidden="false" customHeight="false" outlineLevel="0" collapsed="false">
      <c r="A1174" s="199" t="n">
        <v>36715</v>
      </c>
      <c r="B1174" s="192" t="n">
        <v>36715</v>
      </c>
      <c r="C1174" s="308" t="n">
        <f aca="false">IF(B1174&lt;&gt;"",MONTH(B1174),0)</f>
        <v>7</v>
      </c>
      <c r="D1174" s="205" t="n">
        <f aca="false">VLOOKUP($B1174,data!$A$6:$M$15000,7)</f>
        <v>684000</v>
      </c>
    </row>
    <row r="1175" customFormat="false" ht="11.25" hidden="false" customHeight="false" outlineLevel="0" collapsed="false">
      <c r="A1175" s="199" t="n">
        <v>36716</v>
      </c>
      <c r="B1175" s="192" t="n">
        <v>36716</v>
      </c>
      <c r="C1175" s="308" t="n">
        <f aca="false">IF(B1175&lt;&gt;"",MONTH(B1175),0)</f>
        <v>7</v>
      </c>
      <c r="D1175" s="205" t="n">
        <f aca="false">VLOOKUP($B1175,data!$A$6:$M$15000,7)</f>
        <v>733000</v>
      </c>
    </row>
    <row r="1176" customFormat="false" ht="11.25" hidden="false" customHeight="false" outlineLevel="0" collapsed="false">
      <c r="A1176" s="199" t="n">
        <v>36717</v>
      </c>
      <c r="B1176" s="192" t="n">
        <v>36717</v>
      </c>
      <c r="C1176" s="308" t="n">
        <f aca="false">IF(B1176&lt;&gt;"",MONTH(B1176),0)</f>
        <v>7</v>
      </c>
      <c r="D1176" s="205" t="n">
        <f aca="false">VLOOKUP($B1176,data!$A$6:$M$15000,7)</f>
        <v>743000</v>
      </c>
    </row>
    <row r="1177" customFormat="false" ht="11.25" hidden="false" customHeight="false" outlineLevel="0" collapsed="false">
      <c r="A1177" s="199" t="n">
        <v>36718</v>
      </c>
      <c r="B1177" s="192" t="n">
        <v>36718</v>
      </c>
      <c r="C1177" s="308" t="n">
        <f aca="false">IF(B1177&lt;&gt;"",MONTH(B1177),0)</f>
        <v>7</v>
      </c>
      <c r="D1177" s="205" t="n">
        <f aca="false">VLOOKUP($B1177,data!$A$6:$M$15000,7)</f>
        <v>737000</v>
      </c>
    </row>
    <row r="1178" customFormat="false" ht="11.25" hidden="false" customHeight="false" outlineLevel="0" collapsed="false">
      <c r="A1178" s="199" t="n">
        <v>36719</v>
      </c>
      <c r="B1178" s="192" t="n">
        <v>36719</v>
      </c>
      <c r="C1178" s="308" t="n">
        <f aca="false">IF(B1178&lt;&gt;"",MONTH(B1178),0)</f>
        <v>7</v>
      </c>
      <c r="D1178" s="205" t="n">
        <f aca="false">VLOOKUP($B1178,data!$A$6:$M$15000,7)</f>
        <v>747000</v>
      </c>
    </row>
    <row r="1179" customFormat="false" ht="11.25" hidden="false" customHeight="false" outlineLevel="0" collapsed="false">
      <c r="A1179" s="199" t="n">
        <v>36720</v>
      </c>
      <c r="B1179" s="192" t="n">
        <v>36720</v>
      </c>
      <c r="C1179" s="308" t="n">
        <f aca="false">IF(B1179&lt;&gt;"",MONTH(B1179),0)</f>
        <v>7</v>
      </c>
      <c r="D1179" s="205" t="n">
        <f aca="false">VLOOKUP($B1179,data!$A$6:$M$15000,7)</f>
        <v>747000</v>
      </c>
    </row>
    <row r="1180" customFormat="false" ht="11.25" hidden="false" customHeight="false" outlineLevel="0" collapsed="false">
      <c r="A1180" s="199" t="n">
        <v>36721</v>
      </c>
      <c r="B1180" s="192" t="n">
        <v>36721</v>
      </c>
      <c r="C1180" s="308" t="n">
        <f aca="false">IF(B1180&lt;&gt;"",MONTH(B1180),0)</f>
        <v>7</v>
      </c>
      <c r="D1180" s="205" t="n">
        <f aca="false">VLOOKUP($B1180,data!$A$6:$M$15000,7)</f>
        <v>749000</v>
      </c>
    </row>
    <row r="1181" customFormat="false" ht="11.25" hidden="false" customHeight="false" outlineLevel="0" collapsed="false">
      <c r="A1181" s="199" t="n">
        <v>36722</v>
      </c>
      <c r="B1181" s="192" t="n">
        <v>36722</v>
      </c>
      <c r="C1181" s="308" t="n">
        <f aca="false">IF(B1181&lt;&gt;"",MONTH(B1181),0)</f>
        <v>7</v>
      </c>
      <c r="D1181" s="205" t="n">
        <f aca="false">VLOOKUP($B1181,data!$A$6:$M$15000,7)</f>
        <v>754000</v>
      </c>
    </row>
    <row r="1182" customFormat="false" ht="11.25" hidden="false" customHeight="false" outlineLevel="0" collapsed="false">
      <c r="A1182" s="199" t="n">
        <v>36723</v>
      </c>
      <c r="B1182" s="192" t="n">
        <v>36723</v>
      </c>
      <c r="C1182" s="308" t="n">
        <f aca="false">IF(B1182&lt;&gt;"",MONTH(B1182),0)</f>
        <v>7</v>
      </c>
      <c r="D1182" s="205" t="n">
        <f aca="false">VLOOKUP($B1182,data!$A$6:$M$15000,7)</f>
        <v>751000</v>
      </c>
    </row>
    <row r="1183" customFormat="false" ht="11.25" hidden="false" customHeight="false" outlineLevel="0" collapsed="false">
      <c r="A1183" s="199" t="n">
        <v>36724</v>
      </c>
      <c r="B1183" s="192" t="n">
        <v>36724</v>
      </c>
      <c r="C1183" s="308" t="n">
        <f aca="false">IF(B1183&lt;&gt;"",MONTH(B1183),0)</f>
        <v>7</v>
      </c>
      <c r="D1183" s="205" t="n">
        <f aca="false">VLOOKUP($B1183,data!$A$6:$M$15000,7)</f>
        <v>758000</v>
      </c>
    </row>
    <row r="1184" customFormat="false" ht="11.25" hidden="false" customHeight="false" outlineLevel="0" collapsed="false">
      <c r="A1184" s="199" t="n">
        <v>36725</v>
      </c>
      <c r="B1184" s="192" t="n">
        <v>36725</v>
      </c>
      <c r="C1184" s="308" t="n">
        <f aca="false">IF(B1184&lt;&gt;"",MONTH(B1184),0)</f>
        <v>7</v>
      </c>
      <c r="D1184" s="205" t="n">
        <f aca="false">VLOOKUP($B1184,data!$A$6:$M$15000,7)</f>
        <v>748000</v>
      </c>
    </row>
    <row r="1185" customFormat="false" ht="11.25" hidden="false" customHeight="false" outlineLevel="0" collapsed="false">
      <c r="A1185" s="199" t="n">
        <v>36726</v>
      </c>
      <c r="B1185" s="192" t="n">
        <v>36726</v>
      </c>
      <c r="C1185" s="308" t="n">
        <f aca="false">IF(B1185&lt;&gt;"",MONTH(B1185),0)</f>
        <v>7</v>
      </c>
      <c r="D1185" s="205" t="n">
        <f aca="false">VLOOKUP($B1185,data!$A$6:$M$15000,7)</f>
        <v>716000</v>
      </c>
    </row>
    <row r="1186" customFormat="false" ht="11.25" hidden="false" customHeight="false" outlineLevel="0" collapsed="false">
      <c r="A1186" s="199" t="n">
        <v>36727</v>
      </c>
      <c r="B1186" s="192" t="n">
        <v>36727</v>
      </c>
      <c r="C1186" s="308" t="n">
        <f aca="false">IF(B1186&lt;&gt;"",MONTH(B1186),0)</f>
        <v>7</v>
      </c>
      <c r="D1186" s="205" t="n">
        <f aca="false">VLOOKUP($B1186,data!$A$6:$M$15000,7)</f>
        <v>744000</v>
      </c>
    </row>
    <row r="1187" customFormat="false" ht="11.25" hidden="false" customHeight="false" outlineLevel="0" collapsed="false">
      <c r="A1187" s="199" t="n">
        <v>36728</v>
      </c>
      <c r="B1187" s="192" t="n">
        <v>36728</v>
      </c>
      <c r="C1187" s="308" t="n">
        <f aca="false">IF(B1187&lt;&gt;"",MONTH(B1187),0)</f>
        <v>7</v>
      </c>
      <c r="D1187" s="205" t="n">
        <f aca="false">VLOOKUP($B1187,data!$A$6:$M$15000,7)</f>
        <v>710000</v>
      </c>
    </row>
    <row r="1188" customFormat="false" ht="11.25" hidden="false" customHeight="false" outlineLevel="0" collapsed="false">
      <c r="A1188" s="199" t="n">
        <v>36729</v>
      </c>
      <c r="B1188" s="192" t="n">
        <v>36729</v>
      </c>
      <c r="C1188" s="308" t="n">
        <f aca="false">IF(B1188&lt;&gt;"",MONTH(B1188),0)</f>
        <v>7</v>
      </c>
      <c r="D1188" s="205" t="n">
        <f aca="false">VLOOKUP($B1188,data!$A$6:$M$15000,7)</f>
        <v>709000</v>
      </c>
    </row>
    <row r="1189" customFormat="false" ht="11.25" hidden="false" customHeight="false" outlineLevel="0" collapsed="false">
      <c r="A1189" s="199" t="n">
        <v>36730</v>
      </c>
      <c r="B1189" s="192" t="n">
        <v>36730</v>
      </c>
      <c r="C1189" s="308" t="n">
        <f aca="false">IF(B1189&lt;&gt;"",MONTH(B1189),0)</f>
        <v>7</v>
      </c>
      <c r="D1189" s="205" t="n">
        <f aca="false">VLOOKUP($B1189,data!$A$6:$M$15000,7)</f>
        <v>725000</v>
      </c>
    </row>
    <row r="1190" customFormat="false" ht="11.25" hidden="false" customHeight="false" outlineLevel="0" collapsed="false">
      <c r="A1190" s="199" t="n">
        <v>36731</v>
      </c>
      <c r="B1190" s="192" t="n">
        <v>36731</v>
      </c>
      <c r="C1190" s="308" t="n">
        <f aca="false">IF(B1190&lt;&gt;"",MONTH(B1190),0)</f>
        <v>7</v>
      </c>
      <c r="D1190" s="205" t="n">
        <f aca="false">VLOOKUP($B1190,data!$A$6:$M$15000,7)</f>
        <v>713000</v>
      </c>
    </row>
    <row r="1191" customFormat="false" ht="11.25" hidden="false" customHeight="false" outlineLevel="0" collapsed="false">
      <c r="A1191" s="199" t="n">
        <v>36732</v>
      </c>
      <c r="B1191" s="192" t="n">
        <v>36732</v>
      </c>
      <c r="C1191" s="308" t="n">
        <f aca="false">IF(B1191&lt;&gt;"",MONTH(B1191),0)</f>
        <v>7</v>
      </c>
      <c r="D1191" s="205" t="n">
        <f aca="false">VLOOKUP($B1191,data!$A$6:$M$15000,7)</f>
        <v>722000</v>
      </c>
    </row>
    <row r="1192" customFormat="false" ht="11.25" hidden="false" customHeight="false" outlineLevel="0" collapsed="false">
      <c r="A1192" s="199" t="n">
        <v>36733</v>
      </c>
      <c r="B1192" s="192" t="n">
        <v>36733</v>
      </c>
      <c r="C1192" s="308" t="n">
        <f aca="false">IF(B1192&lt;&gt;"",MONTH(B1192),0)</f>
        <v>7</v>
      </c>
      <c r="D1192" s="205" t="n">
        <f aca="false">VLOOKUP($B1192,data!$A$6:$M$15000,7)</f>
        <v>718000</v>
      </c>
    </row>
    <row r="1193" customFormat="false" ht="11.25" hidden="false" customHeight="false" outlineLevel="0" collapsed="false">
      <c r="A1193" s="199" t="n">
        <v>36734</v>
      </c>
      <c r="B1193" s="192" t="n">
        <v>36734</v>
      </c>
      <c r="C1193" s="308" t="n">
        <f aca="false">IF(B1193&lt;&gt;"",MONTH(B1193),0)</f>
        <v>7</v>
      </c>
      <c r="D1193" s="205" t="n">
        <f aca="false">VLOOKUP($B1193,data!$A$6:$M$15000,7)</f>
        <v>720000</v>
      </c>
    </row>
    <row r="1194" customFormat="false" ht="11.25" hidden="false" customHeight="false" outlineLevel="0" collapsed="false">
      <c r="A1194" s="199" t="n">
        <v>36735</v>
      </c>
      <c r="B1194" s="192" t="n">
        <v>36735</v>
      </c>
      <c r="C1194" s="308" t="n">
        <f aca="false">IF(B1194&lt;&gt;"",MONTH(B1194),0)</f>
        <v>7</v>
      </c>
      <c r="D1194" s="205" t="n">
        <f aca="false">VLOOKUP($B1194,data!$A$6:$M$15000,7)</f>
        <v>716000</v>
      </c>
    </row>
    <row r="1195" customFormat="false" ht="11.25" hidden="false" customHeight="false" outlineLevel="0" collapsed="false">
      <c r="A1195" s="199" t="n">
        <v>36736</v>
      </c>
      <c r="B1195" s="192" t="n">
        <v>36736</v>
      </c>
      <c r="C1195" s="308" t="n">
        <f aca="false">IF(B1195&lt;&gt;"",MONTH(B1195),0)</f>
        <v>7</v>
      </c>
      <c r="D1195" s="205" t="n">
        <f aca="false">VLOOKUP($B1195,data!$A$6:$M$15000,7)</f>
        <v>740000</v>
      </c>
    </row>
    <row r="1196" customFormat="false" ht="11.25" hidden="false" customHeight="false" outlineLevel="0" collapsed="false">
      <c r="A1196" s="199" t="n">
        <v>36737</v>
      </c>
      <c r="B1196" s="192" t="n">
        <v>36737</v>
      </c>
      <c r="C1196" s="308" t="n">
        <f aca="false">IF(B1196&lt;&gt;"",MONTH(B1196),0)</f>
        <v>7</v>
      </c>
      <c r="D1196" s="205" t="n">
        <f aca="false">VLOOKUP($B1196,data!$A$6:$M$15000,7)</f>
        <v>736000</v>
      </c>
    </row>
    <row r="1197" customFormat="false" ht="11.25" hidden="false" customHeight="false" outlineLevel="0" collapsed="false">
      <c r="A1197" s="199" t="n">
        <v>36738</v>
      </c>
      <c r="B1197" s="192" t="n">
        <v>36738</v>
      </c>
      <c r="C1197" s="308" t="n">
        <f aca="false">IF(B1197&lt;&gt;"",MONTH(B1197),0)</f>
        <v>7</v>
      </c>
      <c r="D1197" s="205" t="n">
        <f aca="false">VLOOKUP($B1197,data!$A$6:$M$15000,7)</f>
        <v>729000</v>
      </c>
    </row>
    <row r="1198" customFormat="false" ht="11.25" hidden="false" customHeight="false" outlineLevel="0" collapsed="false">
      <c r="A1198" s="199" t="n">
        <v>36739</v>
      </c>
      <c r="B1198" s="192" t="n">
        <v>36739</v>
      </c>
      <c r="C1198" s="308" t="n">
        <f aca="false">IF(B1198&lt;&gt;"",MONTH(B1198),0)</f>
        <v>8</v>
      </c>
      <c r="D1198" s="205" t="n">
        <f aca="false">VLOOKUP($B1198,data!$A$6:$M$15000,7)</f>
        <v>703000</v>
      </c>
    </row>
    <row r="1199" customFormat="false" ht="11.25" hidden="false" customHeight="false" outlineLevel="0" collapsed="false">
      <c r="A1199" s="199" t="n">
        <v>36740</v>
      </c>
      <c r="B1199" s="192" t="n">
        <v>36740</v>
      </c>
      <c r="C1199" s="308" t="n">
        <f aca="false">IF(B1199&lt;&gt;"",MONTH(B1199),0)</f>
        <v>8</v>
      </c>
      <c r="D1199" s="205" t="n">
        <f aca="false">VLOOKUP($B1199,data!$A$6:$M$15000,7)</f>
        <v>684000</v>
      </c>
    </row>
    <row r="1200" customFormat="false" ht="11.25" hidden="false" customHeight="false" outlineLevel="0" collapsed="false">
      <c r="A1200" s="199" t="n">
        <v>36741</v>
      </c>
      <c r="B1200" s="192" t="n">
        <v>36741</v>
      </c>
      <c r="C1200" s="308" t="n">
        <f aca="false">IF(B1200&lt;&gt;"",MONTH(B1200),0)</f>
        <v>8</v>
      </c>
      <c r="D1200" s="205" t="n">
        <f aca="false">VLOOKUP($B1200,data!$A$6:$M$15000,7)</f>
        <v>698000</v>
      </c>
    </row>
    <row r="1201" customFormat="false" ht="11.25" hidden="false" customHeight="false" outlineLevel="0" collapsed="false">
      <c r="A1201" s="199" t="n">
        <v>36742</v>
      </c>
      <c r="B1201" s="192" t="n">
        <v>36742</v>
      </c>
      <c r="C1201" s="308" t="n">
        <f aca="false">IF(B1201&lt;&gt;"",MONTH(B1201),0)</f>
        <v>8</v>
      </c>
      <c r="D1201" s="205" t="n">
        <f aca="false">VLOOKUP($B1201,data!$A$6:$M$15000,7)</f>
        <v>709000</v>
      </c>
    </row>
    <row r="1202" customFormat="false" ht="11.25" hidden="false" customHeight="false" outlineLevel="0" collapsed="false">
      <c r="A1202" s="199" t="n">
        <v>36743</v>
      </c>
      <c r="B1202" s="192" t="n">
        <v>36743</v>
      </c>
      <c r="C1202" s="308" t="n">
        <f aca="false">IF(B1202&lt;&gt;"",MONTH(B1202),0)</f>
        <v>8</v>
      </c>
      <c r="D1202" s="205" t="n">
        <f aca="false">VLOOKUP($B1202,data!$A$6:$M$15000,7)</f>
        <v>723000</v>
      </c>
    </row>
    <row r="1203" customFormat="false" ht="11.25" hidden="false" customHeight="false" outlineLevel="0" collapsed="false">
      <c r="A1203" s="199" t="n">
        <v>36744</v>
      </c>
      <c r="B1203" s="192" t="n">
        <v>36744</v>
      </c>
      <c r="C1203" s="308" t="n">
        <f aca="false">IF(B1203&lt;&gt;"",MONTH(B1203),0)</f>
        <v>8</v>
      </c>
      <c r="D1203" s="205" t="n">
        <f aca="false">VLOOKUP($B1203,data!$A$6:$M$15000,7)</f>
        <v>720000</v>
      </c>
    </row>
    <row r="1204" customFormat="false" ht="11.25" hidden="false" customHeight="false" outlineLevel="0" collapsed="false">
      <c r="A1204" s="199" t="n">
        <v>36745</v>
      </c>
      <c r="B1204" s="192" t="n">
        <v>36745</v>
      </c>
      <c r="C1204" s="308" t="n">
        <f aca="false">IF(B1204&lt;&gt;"",MONTH(B1204),0)</f>
        <v>8</v>
      </c>
      <c r="D1204" s="205" t="n">
        <f aca="false">VLOOKUP($B1204,data!$A$6:$M$15000,7)</f>
        <v>712000</v>
      </c>
    </row>
    <row r="1205" customFormat="false" ht="11.25" hidden="false" customHeight="false" outlineLevel="0" collapsed="false">
      <c r="A1205" s="199" t="n">
        <v>36746</v>
      </c>
      <c r="B1205" s="192" t="n">
        <v>36746</v>
      </c>
      <c r="C1205" s="308" t="n">
        <f aca="false">IF(B1205&lt;&gt;"",MONTH(B1205),0)</f>
        <v>8</v>
      </c>
      <c r="D1205" s="205" t="n">
        <f aca="false">VLOOKUP($B1205,data!$A$6:$M$15000,7)</f>
        <v>727000</v>
      </c>
    </row>
    <row r="1206" customFormat="false" ht="11.25" hidden="false" customHeight="false" outlineLevel="0" collapsed="false">
      <c r="A1206" s="199" t="n">
        <v>36747</v>
      </c>
      <c r="B1206" s="192" t="n">
        <v>36747</v>
      </c>
      <c r="C1206" s="308" t="n">
        <f aca="false">IF(B1206&lt;&gt;"",MONTH(B1206),0)</f>
        <v>8</v>
      </c>
      <c r="D1206" s="205" t="n">
        <f aca="false">VLOOKUP($B1206,data!$A$6:$M$15000,7)</f>
        <v>723000</v>
      </c>
    </row>
    <row r="1207" customFormat="false" ht="11.25" hidden="false" customHeight="false" outlineLevel="0" collapsed="false">
      <c r="A1207" s="199" t="n">
        <v>36748</v>
      </c>
      <c r="B1207" s="192" t="n">
        <v>36748</v>
      </c>
      <c r="C1207" s="308" t="n">
        <f aca="false">IF(B1207&lt;&gt;"",MONTH(B1207),0)</f>
        <v>8</v>
      </c>
      <c r="D1207" s="205" t="n">
        <f aca="false">VLOOKUP($B1207,data!$A$6:$M$15000,7)</f>
        <v>733000</v>
      </c>
    </row>
    <row r="1208" customFormat="false" ht="11.25" hidden="false" customHeight="false" outlineLevel="0" collapsed="false">
      <c r="A1208" s="199" t="n">
        <v>36749</v>
      </c>
      <c r="B1208" s="192" t="n">
        <v>36749</v>
      </c>
      <c r="C1208" s="308" t="n">
        <f aca="false">IF(B1208&lt;&gt;"",MONTH(B1208),0)</f>
        <v>8</v>
      </c>
      <c r="D1208" s="205" t="n">
        <f aca="false">VLOOKUP($B1208,data!$A$6:$M$15000,7)</f>
        <v>720000</v>
      </c>
    </row>
    <row r="1209" customFormat="false" ht="11.25" hidden="false" customHeight="false" outlineLevel="0" collapsed="false">
      <c r="A1209" s="199" t="n">
        <v>36750</v>
      </c>
      <c r="B1209" s="192" t="n">
        <v>36750</v>
      </c>
      <c r="C1209" s="308" t="n">
        <f aca="false">IF(B1209&lt;&gt;"",MONTH(B1209),0)</f>
        <v>8</v>
      </c>
      <c r="D1209" s="205" t="n">
        <f aca="false">VLOOKUP($B1209,data!$A$6:$M$15000,7)</f>
        <v>703000</v>
      </c>
    </row>
    <row r="1210" customFormat="false" ht="11.25" hidden="false" customHeight="false" outlineLevel="0" collapsed="false">
      <c r="A1210" s="199" t="n">
        <v>36751</v>
      </c>
      <c r="B1210" s="192" t="n">
        <v>36751</v>
      </c>
      <c r="C1210" s="308" t="n">
        <f aca="false">IF(B1210&lt;&gt;"",MONTH(B1210),0)</f>
        <v>8</v>
      </c>
      <c r="D1210" s="205" t="n">
        <f aca="false">VLOOKUP($B1210,data!$A$6:$M$15000,7)</f>
        <v>697000</v>
      </c>
    </row>
    <row r="1211" customFormat="false" ht="11.25" hidden="false" customHeight="false" outlineLevel="0" collapsed="false">
      <c r="A1211" s="199" t="n">
        <v>36752</v>
      </c>
      <c r="B1211" s="192" t="n">
        <v>36752</v>
      </c>
      <c r="C1211" s="308" t="n">
        <f aca="false">IF(B1211&lt;&gt;"",MONTH(B1211),0)</f>
        <v>8</v>
      </c>
      <c r="D1211" s="205" t="n">
        <f aca="false">VLOOKUP($B1211,data!$A$6:$M$15000,7)</f>
        <v>731000</v>
      </c>
    </row>
    <row r="1212" customFormat="false" ht="11.25" hidden="false" customHeight="false" outlineLevel="0" collapsed="false">
      <c r="A1212" s="199" t="n">
        <v>36753</v>
      </c>
      <c r="B1212" s="192" t="n">
        <v>36753</v>
      </c>
      <c r="C1212" s="308" t="n">
        <f aca="false">IF(B1212&lt;&gt;"",MONTH(B1212),0)</f>
        <v>8</v>
      </c>
      <c r="D1212" s="205" t="n">
        <f aca="false">VLOOKUP($B1212,data!$A$6:$M$15000,7)</f>
        <v>732000</v>
      </c>
    </row>
    <row r="1213" customFormat="false" ht="11.25" hidden="false" customHeight="false" outlineLevel="0" collapsed="false">
      <c r="A1213" s="199" t="n">
        <v>36754</v>
      </c>
      <c r="B1213" s="192" t="n">
        <v>36754</v>
      </c>
      <c r="C1213" s="308" t="n">
        <f aca="false">IF(B1213&lt;&gt;"",MONTH(B1213),0)</f>
        <v>8</v>
      </c>
      <c r="D1213" s="205" t="n">
        <f aca="false">VLOOKUP($B1213,data!$A$6:$M$15000,7)</f>
        <v>725000</v>
      </c>
    </row>
    <row r="1214" customFormat="false" ht="11.25" hidden="false" customHeight="false" outlineLevel="0" collapsed="false">
      <c r="A1214" s="199" t="n">
        <v>36755</v>
      </c>
      <c r="B1214" s="192" t="n">
        <v>36755</v>
      </c>
      <c r="C1214" s="308" t="n">
        <f aca="false">IF(B1214&lt;&gt;"",MONTH(B1214),0)</f>
        <v>8</v>
      </c>
      <c r="D1214" s="205" t="n">
        <f aca="false">VLOOKUP($B1214,data!$A$6:$M$15000,7)</f>
        <v>720000</v>
      </c>
    </row>
    <row r="1215" customFormat="false" ht="11.25" hidden="false" customHeight="false" outlineLevel="0" collapsed="false">
      <c r="A1215" s="199" t="n">
        <v>36756</v>
      </c>
      <c r="B1215" s="192" t="n">
        <v>36756</v>
      </c>
      <c r="C1215" s="308" t="n">
        <f aca="false">IF(B1215&lt;&gt;"",MONTH(B1215),0)</f>
        <v>8</v>
      </c>
      <c r="D1215" s="205" t="n">
        <f aca="false">VLOOKUP($B1215,data!$A$6:$M$15000,7)</f>
        <v>723000</v>
      </c>
    </row>
    <row r="1216" customFormat="false" ht="11.25" hidden="false" customHeight="false" outlineLevel="0" collapsed="false">
      <c r="A1216" s="199" t="n">
        <v>36757</v>
      </c>
      <c r="B1216" s="192" t="n">
        <v>36757</v>
      </c>
      <c r="C1216" s="308" t="n">
        <f aca="false">IF(B1216&lt;&gt;"",MONTH(B1216),0)</f>
        <v>8</v>
      </c>
      <c r="D1216" s="205" t="n">
        <f aca="false">VLOOKUP($B1216,data!$A$6:$M$15000,7)</f>
        <v>732000</v>
      </c>
    </row>
    <row r="1217" customFormat="false" ht="11.25" hidden="false" customHeight="false" outlineLevel="0" collapsed="false">
      <c r="A1217" s="199" t="n">
        <v>36758</v>
      </c>
      <c r="B1217" s="192" t="n">
        <v>36758</v>
      </c>
      <c r="C1217" s="308" t="n">
        <f aca="false">IF(B1217&lt;&gt;"",MONTH(B1217),0)</f>
        <v>8</v>
      </c>
      <c r="D1217" s="205" t="n">
        <f aca="false">VLOOKUP($B1217,data!$A$6:$M$15000,7)</f>
        <v>736000</v>
      </c>
    </row>
    <row r="1218" customFormat="false" ht="11.25" hidden="false" customHeight="false" outlineLevel="0" collapsed="false">
      <c r="A1218" s="199" t="n">
        <v>36759</v>
      </c>
      <c r="B1218" s="192" t="n">
        <v>36759</v>
      </c>
      <c r="C1218" s="308" t="n">
        <f aca="false">IF(B1218&lt;&gt;"",MONTH(B1218),0)</f>
        <v>8</v>
      </c>
      <c r="D1218" s="205" t="n">
        <f aca="false">VLOOKUP($B1218,data!$A$6:$M$15000,7)</f>
        <v>711000</v>
      </c>
    </row>
    <row r="1219" customFormat="false" ht="11.25" hidden="false" customHeight="false" outlineLevel="0" collapsed="false">
      <c r="A1219" s="199" t="n">
        <v>36760</v>
      </c>
      <c r="B1219" s="192" t="n">
        <v>36760</v>
      </c>
      <c r="C1219" s="308" t="n">
        <f aca="false">IF(B1219&lt;&gt;"",MONTH(B1219),0)</f>
        <v>8</v>
      </c>
      <c r="D1219" s="205" t="n">
        <f aca="false">VLOOKUP($B1219,data!$A$6:$M$15000,7)</f>
        <v>724000</v>
      </c>
    </row>
    <row r="1220" customFormat="false" ht="11.25" hidden="false" customHeight="false" outlineLevel="0" collapsed="false">
      <c r="A1220" s="199" t="n">
        <v>36761</v>
      </c>
      <c r="B1220" s="192" t="n">
        <v>36761</v>
      </c>
      <c r="C1220" s="308" t="n">
        <f aca="false">IF(B1220&lt;&gt;"",MONTH(B1220),0)</f>
        <v>8</v>
      </c>
      <c r="D1220" s="205" t="n">
        <f aca="false">VLOOKUP($B1220,data!$A$6:$M$15000,7)</f>
        <v>656000</v>
      </c>
    </row>
    <row r="1221" customFormat="false" ht="11.25" hidden="false" customHeight="false" outlineLevel="0" collapsed="false">
      <c r="A1221" s="199" t="n">
        <v>36762</v>
      </c>
      <c r="B1221" s="192" t="n">
        <v>36762</v>
      </c>
      <c r="C1221" s="308" t="n">
        <f aca="false">IF(B1221&lt;&gt;"",MONTH(B1221),0)</f>
        <v>8</v>
      </c>
      <c r="D1221" s="205" t="n">
        <f aca="false">VLOOKUP($B1221,data!$A$6:$M$15000,7)</f>
        <v>758000</v>
      </c>
    </row>
    <row r="1222" customFormat="false" ht="11.25" hidden="false" customHeight="false" outlineLevel="0" collapsed="false">
      <c r="A1222" s="199" t="n">
        <v>36763</v>
      </c>
      <c r="B1222" s="192" t="n">
        <v>36763</v>
      </c>
      <c r="C1222" s="308" t="n">
        <f aca="false">IF(B1222&lt;&gt;"",MONTH(B1222),0)</f>
        <v>8</v>
      </c>
      <c r="D1222" s="205" t="n">
        <f aca="false">VLOOKUP($B1222,data!$A$6:$M$15000,7)</f>
        <v>704000</v>
      </c>
    </row>
    <row r="1223" customFormat="false" ht="11.25" hidden="false" customHeight="false" outlineLevel="0" collapsed="false">
      <c r="A1223" s="199" t="n">
        <v>36764</v>
      </c>
      <c r="B1223" s="192" t="n">
        <v>36764</v>
      </c>
      <c r="C1223" s="308" t="n">
        <f aca="false">IF(B1223&lt;&gt;"",MONTH(B1223),0)</f>
        <v>8</v>
      </c>
      <c r="D1223" s="205" t="n">
        <f aca="false">VLOOKUP($B1223,data!$A$6:$M$15000,7)</f>
        <v>693000</v>
      </c>
    </row>
    <row r="1224" customFormat="false" ht="11.25" hidden="false" customHeight="false" outlineLevel="0" collapsed="false">
      <c r="A1224" s="199" t="n">
        <v>36765</v>
      </c>
      <c r="B1224" s="192" t="n">
        <v>36765</v>
      </c>
      <c r="C1224" s="308" t="n">
        <f aca="false">IF(B1224&lt;&gt;"",MONTH(B1224),0)</f>
        <v>8</v>
      </c>
      <c r="D1224" s="205" t="n">
        <f aca="false">VLOOKUP($B1224,data!$A$6:$M$15000,7)</f>
        <v>665000</v>
      </c>
    </row>
    <row r="1225" customFormat="false" ht="11.25" hidden="false" customHeight="false" outlineLevel="0" collapsed="false">
      <c r="A1225" s="199" t="n">
        <v>36766</v>
      </c>
      <c r="B1225" s="192" t="n">
        <v>36766</v>
      </c>
      <c r="C1225" s="308" t="n">
        <f aca="false">IF(B1225&lt;&gt;"",MONTH(B1225),0)</f>
        <v>8</v>
      </c>
      <c r="D1225" s="205" t="n">
        <f aca="false">VLOOKUP($B1225,data!$A$6:$M$15000,7)</f>
        <v>689000</v>
      </c>
    </row>
    <row r="1226" customFormat="false" ht="11.25" hidden="false" customHeight="false" outlineLevel="0" collapsed="false">
      <c r="A1226" s="199" t="n">
        <v>36767</v>
      </c>
      <c r="B1226" s="192" t="n">
        <v>36767</v>
      </c>
      <c r="C1226" s="308" t="n">
        <f aca="false">IF(B1226&lt;&gt;"",MONTH(B1226),0)</f>
        <v>8</v>
      </c>
      <c r="D1226" s="205" t="n">
        <f aca="false">VLOOKUP($B1226,data!$A$6:$M$15000,7)</f>
        <v>689000</v>
      </c>
    </row>
    <row r="1227" customFormat="false" ht="11.25" hidden="false" customHeight="false" outlineLevel="0" collapsed="false">
      <c r="A1227" s="199" t="n">
        <v>36768</v>
      </c>
      <c r="B1227" s="192" t="n">
        <v>36768</v>
      </c>
      <c r="C1227" s="308" t="n">
        <f aca="false">IF(B1227&lt;&gt;"",MONTH(B1227),0)</f>
        <v>8</v>
      </c>
      <c r="D1227" s="205" t="n">
        <f aca="false">VLOOKUP($B1227,data!$A$6:$M$15000,7)</f>
        <v>703000</v>
      </c>
    </row>
    <row r="1228" customFormat="false" ht="11.25" hidden="false" customHeight="false" outlineLevel="0" collapsed="false">
      <c r="A1228" s="199" t="n">
        <v>36769</v>
      </c>
      <c r="B1228" s="192" t="n">
        <v>36769</v>
      </c>
      <c r="C1228" s="308" t="n">
        <f aca="false">IF(B1228&lt;&gt;"",MONTH(B1228),0)</f>
        <v>8</v>
      </c>
      <c r="D1228" s="205" t="n">
        <f aca="false">VLOOKUP($B1228,data!$A$6:$M$15000,7)</f>
        <v>700000</v>
      </c>
    </row>
    <row r="1229" customFormat="false" ht="11.25" hidden="false" customHeight="false" outlineLevel="0" collapsed="false">
      <c r="A1229" s="199" t="n">
        <v>36770</v>
      </c>
      <c r="B1229" s="192" t="n">
        <v>36770</v>
      </c>
      <c r="C1229" s="308" t="n">
        <f aca="false">IF(B1229&lt;&gt;"",MONTH(B1229),0)</f>
        <v>9</v>
      </c>
      <c r="D1229" s="205" t="n">
        <f aca="false">VLOOKUP($B1229,data!$A$6:$M$15000,7)</f>
        <v>704000</v>
      </c>
    </row>
    <row r="1230" customFormat="false" ht="11.25" hidden="false" customHeight="false" outlineLevel="0" collapsed="false">
      <c r="A1230" s="199" t="n">
        <v>36771</v>
      </c>
      <c r="B1230" s="192" t="n">
        <v>36771</v>
      </c>
      <c r="C1230" s="308" t="n">
        <f aca="false">IF(B1230&lt;&gt;"",MONTH(B1230),0)</f>
        <v>9</v>
      </c>
      <c r="D1230" s="205" t="n">
        <f aca="false">VLOOKUP($B1230,data!$A$6:$M$15000,7)</f>
        <v>697000</v>
      </c>
    </row>
    <row r="1231" customFormat="false" ht="11.25" hidden="false" customHeight="false" outlineLevel="0" collapsed="false">
      <c r="A1231" s="199" t="n">
        <v>36772</v>
      </c>
      <c r="B1231" s="192" t="n">
        <v>36772</v>
      </c>
      <c r="C1231" s="308" t="n">
        <f aca="false">IF(B1231&lt;&gt;"",MONTH(B1231),0)</f>
        <v>9</v>
      </c>
      <c r="D1231" s="205" t="n">
        <f aca="false">VLOOKUP($B1231,data!$A$6:$M$15000,7)</f>
        <v>719000</v>
      </c>
    </row>
    <row r="1232" customFormat="false" ht="11.25" hidden="false" customHeight="false" outlineLevel="0" collapsed="false">
      <c r="A1232" s="199" t="n">
        <v>36773</v>
      </c>
      <c r="B1232" s="192" t="n">
        <v>36773</v>
      </c>
      <c r="C1232" s="308" t="n">
        <f aca="false">IF(B1232&lt;&gt;"",MONTH(B1232),0)</f>
        <v>9</v>
      </c>
      <c r="D1232" s="205" t="n">
        <f aca="false">VLOOKUP($B1232,data!$A$6:$M$15000,7)</f>
        <v>716000</v>
      </c>
    </row>
    <row r="1233" customFormat="false" ht="11.25" hidden="false" customHeight="false" outlineLevel="0" collapsed="false">
      <c r="A1233" s="199" t="n">
        <v>36774</v>
      </c>
      <c r="B1233" s="192" t="n">
        <v>36774</v>
      </c>
      <c r="C1233" s="308" t="n">
        <f aca="false">IF(B1233&lt;&gt;"",MONTH(B1233),0)</f>
        <v>9</v>
      </c>
      <c r="D1233" s="205" t="n">
        <f aca="false">VLOOKUP($B1233,data!$A$6:$M$15000,7)</f>
        <v>702000</v>
      </c>
    </row>
    <row r="1234" customFormat="false" ht="11.25" hidden="false" customHeight="false" outlineLevel="0" collapsed="false">
      <c r="A1234" s="199" t="n">
        <v>36775</v>
      </c>
      <c r="B1234" s="192" t="n">
        <v>36775</v>
      </c>
      <c r="C1234" s="308" t="n">
        <f aca="false">IF(B1234&lt;&gt;"",MONTH(B1234),0)</f>
        <v>9</v>
      </c>
      <c r="D1234" s="205" t="n">
        <f aca="false">VLOOKUP($B1234,data!$A$6:$M$15000,7)</f>
        <v>679000</v>
      </c>
    </row>
    <row r="1235" customFormat="false" ht="11.25" hidden="false" customHeight="false" outlineLevel="0" collapsed="false">
      <c r="A1235" s="199" t="n">
        <v>36776</v>
      </c>
      <c r="B1235" s="192" t="n">
        <v>36776</v>
      </c>
      <c r="C1235" s="308" t="n">
        <f aca="false">IF(B1235&lt;&gt;"",MONTH(B1235),0)</f>
        <v>9</v>
      </c>
      <c r="D1235" s="205" t="n">
        <f aca="false">VLOOKUP($B1235,data!$A$6:$M$15000,7)</f>
        <v>702000</v>
      </c>
    </row>
    <row r="1236" customFormat="false" ht="11.25" hidden="false" customHeight="false" outlineLevel="0" collapsed="false">
      <c r="A1236" s="199" t="n">
        <v>36777</v>
      </c>
      <c r="B1236" s="192" t="n">
        <v>36777</v>
      </c>
      <c r="C1236" s="308" t="n">
        <f aca="false">IF(B1236&lt;&gt;"",MONTH(B1236),0)</f>
        <v>9</v>
      </c>
      <c r="D1236" s="205" t="n">
        <f aca="false">VLOOKUP($B1236,data!$A$6:$M$15000,7)</f>
        <v>718000</v>
      </c>
    </row>
    <row r="1237" customFormat="false" ht="11.25" hidden="false" customHeight="false" outlineLevel="0" collapsed="false">
      <c r="A1237" s="199" t="n">
        <v>36778</v>
      </c>
      <c r="B1237" s="192" t="n">
        <v>36778</v>
      </c>
      <c r="C1237" s="308" t="n">
        <f aca="false">IF(B1237&lt;&gt;"",MONTH(B1237),0)</f>
        <v>9</v>
      </c>
      <c r="D1237" s="205" t="n">
        <f aca="false">VLOOKUP($B1237,data!$A$6:$M$15000,7)</f>
        <v>665000</v>
      </c>
    </row>
    <row r="1238" customFormat="false" ht="11.25" hidden="false" customHeight="false" outlineLevel="0" collapsed="false">
      <c r="A1238" s="199" t="n">
        <v>36779</v>
      </c>
      <c r="B1238" s="192" t="n">
        <v>36779</v>
      </c>
      <c r="C1238" s="308" t="n">
        <f aca="false">IF(B1238&lt;&gt;"",MONTH(B1238),0)</f>
        <v>9</v>
      </c>
      <c r="D1238" s="205" t="n">
        <f aca="false">VLOOKUP($B1238,data!$A$6:$M$15000,7)</f>
        <v>670000</v>
      </c>
    </row>
    <row r="1239" customFormat="false" ht="11.25" hidden="false" customHeight="false" outlineLevel="0" collapsed="false">
      <c r="A1239" s="199" t="n">
        <v>36780</v>
      </c>
      <c r="B1239" s="192" t="n">
        <v>36780</v>
      </c>
      <c r="C1239" s="308" t="n">
        <f aca="false">IF(B1239&lt;&gt;"",MONTH(B1239),0)</f>
        <v>9</v>
      </c>
      <c r="D1239" s="205" t="n">
        <f aca="false">VLOOKUP($B1239,data!$A$6:$M$15000,7)</f>
        <v>697000</v>
      </c>
    </row>
    <row r="1240" customFormat="false" ht="11.25" hidden="false" customHeight="false" outlineLevel="0" collapsed="false">
      <c r="A1240" s="199" t="n">
        <v>36781</v>
      </c>
      <c r="B1240" s="192" t="n">
        <v>36781</v>
      </c>
      <c r="C1240" s="308" t="n">
        <f aca="false">IF(B1240&lt;&gt;"",MONTH(B1240),0)</f>
        <v>9</v>
      </c>
      <c r="D1240" s="205" t="n">
        <f aca="false">VLOOKUP($B1240,data!$A$6:$M$15000,7)</f>
        <v>711000</v>
      </c>
    </row>
    <row r="1241" customFormat="false" ht="11.25" hidden="false" customHeight="false" outlineLevel="0" collapsed="false">
      <c r="A1241" s="199" t="n">
        <v>36782</v>
      </c>
      <c r="B1241" s="192" t="n">
        <v>36782</v>
      </c>
      <c r="C1241" s="308" t="n">
        <f aca="false">IF(B1241&lt;&gt;"",MONTH(B1241),0)</f>
        <v>9</v>
      </c>
      <c r="D1241" s="205" t="n">
        <f aca="false">VLOOKUP($B1241,data!$A$6:$M$15000,7)</f>
        <v>741000</v>
      </c>
    </row>
    <row r="1242" customFormat="false" ht="11.25" hidden="false" customHeight="false" outlineLevel="0" collapsed="false">
      <c r="A1242" s="199" t="n">
        <v>36783</v>
      </c>
      <c r="B1242" s="192" t="n">
        <v>36783</v>
      </c>
      <c r="C1242" s="308" t="n">
        <f aca="false">IF(B1242&lt;&gt;"",MONTH(B1242),0)</f>
        <v>9</v>
      </c>
      <c r="D1242" s="205" t="n">
        <f aca="false">VLOOKUP($B1242,data!$A$6:$M$15000,7)</f>
        <v>709000</v>
      </c>
    </row>
    <row r="1243" customFormat="false" ht="11.25" hidden="false" customHeight="false" outlineLevel="0" collapsed="false">
      <c r="A1243" s="199" t="n">
        <v>36784</v>
      </c>
      <c r="B1243" s="192" t="n">
        <v>36784</v>
      </c>
      <c r="C1243" s="308" t="n">
        <f aca="false">IF(B1243&lt;&gt;"",MONTH(B1243),0)</f>
        <v>9</v>
      </c>
      <c r="D1243" s="205" t="n">
        <f aca="false">VLOOKUP($B1243,data!$A$6:$M$15000,7)</f>
        <v>697000</v>
      </c>
    </row>
    <row r="1244" customFormat="false" ht="11.25" hidden="false" customHeight="false" outlineLevel="0" collapsed="false">
      <c r="A1244" s="199" t="n">
        <v>36785</v>
      </c>
      <c r="B1244" s="192" t="n">
        <v>36785</v>
      </c>
      <c r="C1244" s="308" t="n">
        <f aca="false">IF(B1244&lt;&gt;"",MONTH(B1244),0)</f>
        <v>9</v>
      </c>
      <c r="D1244" s="205" t="n">
        <f aca="false">VLOOKUP($B1244,data!$A$6:$M$15000,7)</f>
        <v>720000</v>
      </c>
    </row>
    <row r="1245" customFormat="false" ht="11.25" hidden="false" customHeight="false" outlineLevel="0" collapsed="false">
      <c r="A1245" s="199" t="n">
        <v>36786</v>
      </c>
      <c r="B1245" s="192" t="n">
        <v>36786</v>
      </c>
      <c r="C1245" s="308" t="n">
        <f aca="false">IF(B1245&lt;&gt;"",MONTH(B1245),0)</f>
        <v>9</v>
      </c>
      <c r="D1245" s="205" t="n">
        <f aca="false">VLOOKUP($B1245,data!$A$6:$M$15000,7)</f>
        <v>719000</v>
      </c>
    </row>
    <row r="1246" customFormat="false" ht="11.25" hidden="false" customHeight="false" outlineLevel="0" collapsed="false">
      <c r="A1246" s="199" t="n">
        <v>36787</v>
      </c>
      <c r="B1246" s="192" t="n">
        <v>36787</v>
      </c>
      <c r="C1246" s="308" t="n">
        <f aca="false">IF(B1246&lt;&gt;"",MONTH(B1246),0)</f>
        <v>9</v>
      </c>
      <c r="D1246" s="205" t="n">
        <f aca="false">VLOOKUP($B1246,data!$A$6:$M$15000,7)</f>
        <v>711000</v>
      </c>
    </row>
    <row r="1247" customFormat="false" ht="11.25" hidden="false" customHeight="false" outlineLevel="0" collapsed="false">
      <c r="A1247" s="199" t="n">
        <v>36788</v>
      </c>
      <c r="B1247" s="192" t="n">
        <v>36788</v>
      </c>
      <c r="C1247" s="308" t="n">
        <f aca="false">IF(B1247&lt;&gt;"",MONTH(B1247),0)</f>
        <v>9</v>
      </c>
      <c r="D1247" s="205" t="n">
        <f aca="false">VLOOKUP($B1247,data!$A$6:$M$15000,7)</f>
        <v>669000</v>
      </c>
    </row>
    <row r="1248" customFormat="false" ht="11.25" hidden="false" customHeight="false" outlineLevel="0" collapsed="false">
      <c r="A1248" s="199" t="n">
        <v>36789</v>
      </c>
      <c r="B1248" s="192" t="n">
        <v>36789</v>
      </c>
      <c r="C1248" s="308" t="n">
        <f aca="false">IF(B1248&lt;&gt;"",MONTH(B1248),0)</f>
        <v>9</v>
      </c>
      <c r="D1248" s="205" t="n">
        <f aca="false">VLOOKUP($B1248,data!$A$6:$M$15000,7)</f>
        <v>682000</v>
      </c>
    </row>
    <row r="1249" customFormat="false" ht="11.25" hidden="false" customHeight="false" outlineLevel="0" collapsed="false">
      <c r="A1249" s="199" t="n">
        <v>36790</v>
      </c>
      <c r="B1249" s="192" t="n">
        <v>36790</v>
      </c>
      <c r="C1249" s="308" t="n">
        <f aca="false">IF(B1249&lt;&gt;"",MONTH(B1249),0)</f>
        <v>9</v>
      </c>
      <c r="D1249" s="205" t="n">
        <f aca="false">VLOOKUP($B1249,data!$A$6:$M$15000,7)</f>
        <v>708000</v>
      </c>
    </row>
    <row r="1250" customFormat="false" ht="11.25" hidden="false" customHeight="false" outlineLevel="0" collapsed="false">
      <c r="A1250" s="199" t="n">
        <v>36791</v>
      </c>
      <c r="B1250" s="192" t="n">
        <v>36791</v>
      </c>
      <c r="C1250" s="308" t="n">
        <f aca="false">IF(B1250&lt;&gt;"",MONTH(B1250),0)</f>
        <v>9</v>
      </c>
      <c r="D1250" s="205" t="n">
        <f aca="false">VLOOKUP($B1250,data!$A$6:$M$15000,7)</f>
        <v>729000</v>
      </c>
    </row>
    <row r="1251" customFormat="false" ht="11.25" hidden="false" customHeight="false" outlineLevel="0" collapsed="false">
      <c r="A1251" s="199" t="n">
        <v>36792</v>
      </c>
      <c r="B1251" s="192" t="n">
        <v>36792</v>
      </c>
      <c r="C1251" s="308" t="n">
        <f aca="false">IF(B1251&lt;&gt;"",MONTH(B1251),0)</f>
        <v>9</v>
      </c>
      <c r="D1251" s="205" t="n">
        <f aca="false">VLOOKUP($B1251,data!$A$6:$M$15000,7)</f>
        <v>731000</v>
      </c>
    </row>
    <row r="1252" customFormat="false" ht="11.25" hidden="false" customHeight="false" outlineLevel="0" collapsed="false">
      <c r="A1252" s="199" t="n">
        <v>36793</v>
      </c>
      <c r="B1252" s="192" t="n">
        <v>36793</v>
      </c>
      <c r="C1252" s="308" t="n">
        <f aca="false">IF(B1252&lt;&gt;"",MONTH(B1252),0)</f>
        <v>9</v>
      </c>
      <c r="D1252" s="205" t="n">
        <f aca="false">VLOOKUP($B1252,data!$A$6:$M$15000,7)</f>
        <v>718000</v>
      </c>
    </row>
    <row r="1253" customFormat="false" ht="11.25" hidden="false" customHeight="false" outlineLevel="0" collapsed="false">
      <c r="A1253" s="199" t="n">
        <v>36794</v>
      </c>
      <c r="B1253" s="192" t="n">
        <v>36794</v>
      </c>
      <c r="C1253" s="308" t="n">
        <f aca="false">IF(B1253&lt;&gt;"",MONTH(B1253),0)</f>
        <v>9</v>
      </c>
      <c r="D1253" s="205" t="n">
        <f aca="false">VLOOKUP($B1253,data!$A$6:$M$15000,7)</f>
        <v>711000</v>
      </c>
    </row>
    <row r="1254" customFormat="false" ht="11.25" hidden="false" customHeight="false" outlineLevel="0" collapsed="false">
      <c r="A1254" s="199" t="n">
        <v>36795</v>
      </c>
      <c r="B1254" s="192" t="n">
        <v>36795</v>
      </c>
      <c r="C1254" s="308" t="n">
        <f aca="false">IF(B1254&lt;&gt;"",MONTH(B1254),0)</f>
        <v>9</v>
      </c>
      <c r="D1254" s="205" t="n">
        <f aca="false">VLOOKUP($B1254,data!$A$6:$M$15000,7)</f>
        <v>711000</v>
      </c>
    </row>
    <row r="1255" customFormat="false" ht="11.25" hidden="false" customHeight="false" outlineLevel="0" collapsed="false">
      <c r="A1255" s="199" t="n">
        <v>36796</v>
      </c>
      <c r="B1255" s="192" t="n">
        <v>36796</v>
      </c>
      <c r="C1255" s="308" t="n">
        <f aca="false">IF(B1255&lt;&gt;"",MONTH(B1255),0)</f>
        <v>9</v>
      </c>
      <c r="D1255" s="205" t="n">
        <f aca="false">VLOOKUP($B1255,data!$A$6:$M$15000,7)</f>
        <v>728000</v>
      </c>
    </row>
    <row r="1256" customFormat="false" ht="11.25" hidden="false" customHeight="false" outlineLevel="0" collapsed="false">
      <c r="A1256" s="199" t="n">
        <v>36797</v>
      </c>
      <c r="B1256" s="192" t="n">
        <v>36797</v>
      </c>
      <c r="C1256" s="308" t="n">
        <f aca="false">IF(B1256&lt;&gt;"",MONTH(B1256),0)</f>
        <v>9</v>
      </c>
      <c r="D1256" s="205" t="n">
        <f aca="false">VLOOKUP($B1256,data!$A$6:$M$15000,7)</f>
        <v>665000</v>
      </c>
    </row>
    <row r="1257" customFormat="false" ht="11.25" hidden="false" customHeight="false" outlineLevel="0" collapsed="false">
      <c r="A1257" s="199" t="n">
        <v>36798</v>
      </c>
      <c r="B1257" s="192" t="n">
        <v>36798</v>
      </c>
      <c r="C1257" s="308" t="n">
        <f aca="false">IF(B1257&lt;&gt;"",MONTH(B1257),0)</f>
        <v>9</v>
      </c>
      <c r="D1257" s="205" t="n">
        <f aca="false">VLOOKUP($B1257,data!$A$6:$M$15000,7)</f>
        <v>721000</v>
      </c>
    </row>
    <row r="1258" customFormat="false" ht="11.25" hidden="false" customHeight="false" outlineLevel="0" collapsed="false">
      <c r="A1258" s="199" t="n">
        <v>36799</v>
      </c>
      <c r="B1258" s="192" t="n">
        <v>36799</v>
      </c>
      <c r="C1258" s="308" t="n">
        <f aca="false">IF(B1258&lt;&gt;"",MONTH(B1258),0)</f>
        <v>9</v>
      </c>
      <c r="D1258" s="205" t="n">
        <f aca="false">VLOOKUP($B1258,data!$A$6:$M$15000,7)</f>
        <v>728000</v>
      </c>
    </row>
    <row r="1259" customFormat="false" ht="11.25" hidden="false" customHeight="false" outlineLevel="0" collapsed="false">
      <c r="A1259" s="199" t="n">
        <v>36800</v>
      </c>
      <c r="B1259" s="192" t="n">
        <v>36800</v>
      </c>
      <c r="C1259" s="308" t="n">
        <f aca="false">IF(B1259&lt;&gt;"",MONTH(B1259),0)</f>
        <v>10</v>
      </c>
      <c r="D1259" s="205" t="n">
        <f aca="false">VLOOKUP($B1259,data!$A$6:$M$15000,7)</f>
        <v>720000</v>
      </c>
    </row>
    <row r="1260" customFormat="false" ht="11.25" hidden="false" customHeight="false" outlineLevel="0" collapsed="false">
      <c r="A1260" s="199" t="n">
        <v>36801</v>
      </c>
      <c r="B1260" s="192" t="n">
        <v>36801</v>
      </c>
      <c r="C1260" s="308" t="n">
        <f aca="false">IF(B1260&lt;&gt;"",MONTH(B1260),0)</f>
        <v>10</v>
      </c>
      <c r="D1260" s="205" t="n">
        <f aca="false">VLOOKUP($B1260,data!$A$6:$M$15000,7)</f>
        <v>727000</v>
      </c>
    </row>
    <row r="1261" customFormat="false" ht="11.25" hidden="false" customHeight="false" outlineLevel="0" collapsed="false">
      <c r="A1261" s="199" t="n">
        <v>36802</v>
      </c>
      <c r="B1261" s="192" t="n">
        <v>36802</v>
      </c>
      <c r="C1261" s="308" t="n">
        <f aca="false">IF(B1261&lt;&gt;"",MONTH(B1261),0)</f>
        <v>10</v>
      </c>
      <c r="D1261" s="205" t="n">
        <f aca="false">VLOOKUP($B1261,data!$A$6:$M$15000,7)</f>
        <v>719000</v>
      </c>
    </row>
    <row r="1262" customFormat="false" ht="11.25" hidden="false" customHeight="false" outlineLevel="0" collapsed="false">
      <c r="A1262" s="199" t="n">
        <v>36803</v>
      </c>
      <c r="B1262" s="192" t="n">
        <v>36803</v>
      </c>
      <c r="C1262" s="308" t="n">
        <f aca="false">IF(B1262&lt;&gt;"",MONTH(B1262),0)</f>
        <v>10</v>
      </c>
      <c r="D1262" s="205" t="n">
        <f aca="false">VLOOKUP($B1262,data!$A$6:$M$15000,7)</f>
        <v>726000</v>
      </c>
    </row>
    <row r="1263" customFormat="false" ht="11.25" hidden="false" customHeight="false" outlineLevel="0" collapsed="false">
      <c r="A1263" s="199" t="n">
        <v>36804</v>
      </c>
      <c r="B1263" s="192" t="n">
        <v>36804</v>
      </c>
      <c r="C1263" s="308" t="n">
        <f aca="false">IF(B1263&lt;&gt;"",MONTH(B1263),0)</f>
        <v>10</v>
      </c>
      <c r="D1263" s="205" t="n">
        <f aca="false">VLOOKUP($B1263,data!$A$6:$M$15000,7)</f>
        <v>704000</v>
      </c>
    </row>
    <row r="1264" customFormat="false" ht="11.25" hidden="false" customHeight="false" outlineLevel="0" collapsed="false">
      <c r="A1264" s="199" t="n">
        <v>36805</v>
      </c>
      <c r="B1264" s="192" t="n">
        <v>36805</v>
      </c>
      <c r="C1264" s="308" t="n">
        <f aca="false">IF(B1264&lt;&gt;"",MONTH(B1264),0)</f>
        <v>10</v>
      </c>
      <c r="D1264" s="205" t="n">
        <f aca="false">VLOOKUP($B1264,data!$A$6:$M$15000,7)</f>
        <v>725000</v>
      </c>
    </row>
    <row r="1265" customFormat="false" ht="11.25" hidden="false" customHeight="false" outlineLevel="0" collapsed="false">
      <c r="A1265" s="199" t="n">
        <v>36806</v>
      </c>
      <c r="B1265" s="192" t="n">
        <v>36806</v>
      </c>
      <c r="C1265" s="308" t="n">
        <f aca="false">IF(B1265&lt;&gt;"",MONTH(B1265),0)</f>
        <v>10</v>
      </c>
      <c r="D1265" s="205" t="n">
        <f aca="false">VLOOKUP($B1265,data!$A$6:$M$15000,7)</f>
        <v>724000</v>
      </c>
    </row>
    <row r="1266" customFormat="false" ht="11.25" hidden="false" customHeight="false" outlineLevel="0" collapsed="false">
      <c r="A1266" s="199" t="n">
        <v>36807</v>
      </c>
      <c r="B1266" s="192" t="n">
        <v>36807</v>
      </c>
      <c r="C1266" s="308" t="n">
        <f aca="false">IF(B1266&lt;&gt;"",MONTH(B1266),0)</f>
        <v>10</v>
      </c>
      <c r="D1266" s="205" t="n">
        <f aca="false">VLOOKUP($B1266,data!$A$6:$M$15000,7)</f>
        <v>703000</v>
      </c>
    </row>
    <row r="1267" customFormat="false" ht="11.25" hidden="false" customHeight="false" outlineLevel="0" collapsed="false">
      <c r="A1267" s="199" t="n">
        <v>36808</v>
      </c>
      <c r="B1267" s="192" t="n">
        <v>36808</v>
      </c>
      <c r="C1267" s="308" t="n">
        <f aca="false">IF(B1267&lt;&gt;"",MONTH(B1267),0)</f>
        <v>10</v>
      </c>
      <c r="D1267" s="205" t="n">
        <f aca="false">VLOOKUP($B1267,data!$A$6:$M$15000,7)</f>
        <v>715000</v>
      </c>
    </row>
    <row r="1268" customFormat="false" ht="11.25" hidden="false" customHeight="false" outlineLevel="0" collapsed="false">
      <c r="A1268" s="199" t="n">
        <v>36809</v>
      </c>
      <c r="B1268" s="192" t="n">
        <v>36809</v>
      </c>
      <c r="C1268" s="308" t="n">
        <f aca="false">IF(B1268&lt;&gt;"",MONTH(B1268),0)</f>
        <v>10</v>
      </c>
      <c r="D1268" s="205" t="n">
        <f aca="false">VLOOKUP($B1268,data!$A$6:$M$15000,7)</f>
        <v>724000</v>
      </c>
    </row>
    <row r="1269" customFormat="false" ht="11.25" hidden="false" customHeight="false" outlineLevel="0" collapsed="false">
      <c r="A1269" s="199" t="n">
        <v>36810</v>
      </c>
      <c r="B1269" s="192" t="n">
        <v>36810</v>
      </c>
      <c r="C1269" s="308" t="n">
        <f aca="false">IF(B1269&lt;&gt;"",MONTH(B1269),0)</f>
        <v>10</v>
      </c>
      <c r="D1269" s="205" t="n">
        <f aca="false">VLOOKUP($B1269,data!$A$6:$M$15000,7)</f>
        <v>670000</v>
      </c>
    </row>
    <row r="1270" customFormat="false" ht="11.25" hidden="false" customHeight="false" outlineLevel="0" collapsed="false">
      <c r="A1270" s="199" t="n">
        <v>36811</v>
      </c>
      <c r="B1270" s="192" t="n">
        <v>36811</v>
      </c>
      <c r="C1270" s="308" t="n">
        <f aca="false">IF(B1270&lt;&gt;"",MONTH(B1270),0)</f>
        <v>10</v>
      </c>
      <c r="D1270" s="205" t="n">
        <f aca="false">VLOOKUP($B1270,data!$A$6:$M$15000,7)</f>
        <v>724000</v>
      </c>
    </row>
    <row r="1271" customFormat="false" ht="11.25" hidden="false" customHeight="false" outlineLevel="0" collapsed="false">
      <c r="A1271" s="199" t="n">
        <v>36812</v>
      </c>
      <c r="B1271" s="192" t="n">
        <v>36812</v>
      </c>
      <c r="C1271" s="308" t="n">
        <f aca="false">IF(B1271&lt;&gt;"",MONTH(B1271),0)</f>
        <v>10</v>
      </c>
      <c r="D1271" s="205" t="n">
        <f aca="false">VLOOKUP($B1271,data!$A$6:$M$15000,7)</f>
        <v>699000</v>
      </c>
    </row>
    <row r="1272" customFormat="false" ht="11.25" hidden="false" customHeight="false" outlineLevel="0" collapsed="false">
      <c r="A1272" s="199" t="n">
        <v>36813</v>
      </c>
      <c r="B1272" s="192" t="n">
        <v>36813</v>
      </c>
      <c r="C1272" s="308" t="n">
        <f aca="false">IF(B1272&lt;&gt;"",MONTH(B1272),0)</f>
        <v>10</v>
      </c>
      <c r="D1272" s="205" t="n">
        <f aca="false">VLOOKUP($B1272,data!$A$6:$M$15000,7)</f>
        <v>745000</v>
      </c>
    </row>
    <row r="1273" customFormat="false" ht="11.25" hidden="false" customHeight="false" outlineLevel="0" collapsed="false">
      <c r="A1273" s="199" t="n">
        <v>36814</v>
      </c>
      <c r="B1273" s="192" t="n">
        <v>36814</v>
      </c>
      <c r="C1273" s="308" t="n">
        <f aca="false">IF(B1273&lt;&gt;"",MONTH(B1273),0)</f>
        <v>10</v>
      </c>
      <c r="D1273" s="205" t="n">
        <f aca="false">VLOOKUP($B1273,data!$A$6:$M$15000,7)</f>
        <v>702000</v>
      </c>
    </row>
    <row r="1274" customFormat="false" ht="11.25" hidden="false" customHeight="false" outlineLevel="0" collapsed="false">
      <c r="A1274" s="199" t="n">
        <v>36815</v>
      </c>
      <c r="B1274" s="192" t="n">
        <v>36815</v>
      </c>
      <c r="C1274" s="308" t="n">
        <f aca="false">IF(B1274&lt;&gt;"",MONTH(B1274),0)</f>
        <v>10</v>
      </c>
      <c r="D1274" s="205" t="n">
        <f aca="false">VLOOKUP($B1274,data!$A$6:$M$15000,7)</f>
        <v>743000</v>
      </c>
    </row>
    <row r="1275" customFormat="false" ht="11.25" hidden="false" customHeight="false" outlineLevel="0" collapsed="false">
      <c r="A1275" s="199" t="n">
        <v>36816</v>
      </c>
      <c r="B1275" s="192" t="n">
        <v>36816</v>
      </c>
      <c r="C1275" s="308" t="n">
        <f aca="false">IF(B1275&lt;&gt;"",MONTH(B1275),0)</f>
        <v>10</v>
      </c>
      <c r="D1275" s="205" t="n">
        <f aca="false">VLOOKUP($B1275,data!$A$6:$M$15000,7)</f>
        <v>711000</v>
      </c>
    </row>
    <row r="1276" customFormat="false" ht="11.25" hidden="false" customHeight="false" outlineLevel="0" collapsed="false">
      <c r="A1276" s="199" t="n">
        <v>36817</v>
      </c>
      <c r="B1276" s="192" t="n">
        <v>36817</v>
      </c>
      <c r="C1276" s="308" t="n">
        <f aca="false">IF(B1276&lt;&gt;"",MONTH(B1276),0)</f>
        <v>10</v>
      </c>
      <c r="D1276" s="205" t="n">
        <f aca="false">VLOOKUP($B1276,data!$A$6:$M$15000,7)</f>
        <v>646000</v>
      </c>
    </row>
    <row r="1277" customFormat="false" ht="11.25" hidden="false" customHeight="false" outlineLevel="0" collapsed="false">
      <c r="A1277" s="199" t="n">
        <v>36818</v>
      </c>
      <c r="B1277" s="192" t="n">
        <v>36818</v>
      </c>
      <c r="C1277" s="308" t="n">
        <f aca="false">IF(B1277&lt;&gt;"",MONTH(B1277),0)</f>
        <v>10</v>
      </c>
      <c r="D1277" s="205" t="n">
        <f aca="false">VLOOKUP($B1277,data!$A$6:$M$15000,7)</f>
        <v>648000</v>
      </c>
    </row>
    <row r="1278" customFormat="false" ht="11.25" hidden="false" customHeight="false" outlineLevel="0" collapsed="false">
      <c r="A1278" s="199" t="n">
        <v>36819</v>
      </c>
      <c r="B1278" s="192" t="n">
        <v>36819</v>
      </c>
      <c r="C1278" s="308" t="n">
        <f aca="false">IF(B1278&lt;&gt;"",MONTH(B1278),0)</f>
        <v>10</v>
      </c>
      <c r="D1278" s="205" t="n">
        <f aca="false">VLOOKUP($B1278,data!$A$6:$M$15000,7)</f>
        <v>722000</v>
      </c>
    </row>
    <row r="1279" customFormat="false" ht="11.25" hidden="false" customHeight="false" outlineLevel="0" collapsed="false">
      <c r="A1279" s="199" t="n">
        <v>36820</v>
      </c>
      <c r="B1279" s="192" t="n">
        <v>36820</v>
      </c>
      <c r="C1279" s="308" t="n">
        <f aca="false">IF(B1279&lt;&gt;"",MONTH(B1279),0)</f>
        <v>10</v>
      </c>
      <c r="D1279" s="205" t="n">
        <f aca="false">VLOOKUP($B1279,data!$A$6:$M$15000,7)</f>
        <v>715000</v>
      </c>
    </row>
    <row r="1280" customFormat="false" ht="11.25" hidden="false" customHeight="false" outlineLevel="0" collapsed="false">
      <c r="A1280" s="199" t="n">
        <v>36821</v>
      </c>
      <c r="B1280" s="192" t="n">
        <v>36821</v>
      </c>
      <c r="C1280" s="308" t="n">
        <f aca="false">IF(B1280&lt;&gt;"",MONTH(B1280),0)</f>
        <v>10</v>
      </c>
      <c r="D1280" s="205" t="n">
        <f aca="false">VLOOKUP($B1280,data!$A$6:$M$15000,7)</f>
        <v>722000</v>
      </c>
    </row>
    <row r="1281" customFormat="false" ht="11.25" hidden="false" customHeight="false" outlineLevel="0" collapsed="false">
      <c r="A1281" s="199" t="n">
        <v>36822</v>
      </c>
      <c r="B1281" s="192" t="n">
        <v>36822</v>
      </c>
      <c r="C1281" s="308" t="n">
        <f aca="false">IF(B1281&lt;&gt;"",MONTH(B1281),0)</f>
        <v>10</v>
      </c>
      <c r="D1281" s="205" t="n">
        <f aca="false">VLOOKUP($B1281,data!$A$6:$M$15000,7)</f>
        <v>723000</v>
      </c>
    </row>
    <row r="1282" customFormat="false" ht="11.25" hidden="false" customHeight="false" outlineLevel="0" collapsed="false">
      <c r="A1282" s="199" t="n">
        <v>36823</v>
      </c>
      <c r="B1282" s="192" t="n">
        <v>36823</v>
      </c>
      <c r="C1282" s="308" t="n">
        <f aca="false">IF(B1282&lt;&gt;"",MONTH(B1282),0)</f>
        <v>10</v>
      </c>
      <c r="D1282" s="205" t="n">
        <f aca="false">VLOOKUP($B1282,data!$A$6:$M$15000,7)</f>
        <v>720000</v>
      </c>
    </row>
    <row r="1283" customFormat="false" ht="11.25" hidden="false" customHeight="false" outlineLevel="0" collapsed="false">
      <c r="A1283" s="199" t="n">
        <v>36824</v>
      </c>
      <c r="B1283" s="192" t="n">
        <v>36824</v>
      </c>
      <c r="C1283" s="308" t="n">
        <f aca="false">IF(B1283&lt;&gt;"",MONTH(B1283),0)</f>
        <v>10</v>
      </c>
      <c r="D1283" s="205" t="n">
        <f aca="false">VLOOKUP($B1283,data!$A$6:$M$15000,7)</f>
        <v>720000</v>
      </c>
    </row>
    <row r="1284" customFormat="false" ht="11.25" hidden="false" customHeight="false" outlineLevel="0" collapsed="false">
      <c r="A1284" s="199" t="n">
        <v>36825</v>
      </c>
      <c r="B1284" s="192" t="n">
        <v>36825</v>
      </c>
      <c r="C1284" s="308" t="n">
        <f aca="false">IF(B1284&lt;&gt;"",MONTH(B1284),0)</f>
        <v>10</v>
      </c>
      <c r="D1284" s="205" t="n">
        <f aca="false">VLOOKUP($B1284,data!$A$6:$M$15000,7)</f>
        <v>720000</v>
      </c>
    </row>
    <row r="1285" customFormat="false" ht="11.25" hidden="false" customHeight="false" outlineLevel="0" collapsed="false">
      <c r="A1285" s="199" t="n">
        <v>36826</v>
      </c>
      <c r="B1285" s="192" t="n">
        <v>36826</v>
      </c>
      <c r="C1285" s="308" t="n">
        <f aca="false">IF(B1285&lt;&gt;"",MONTH(B1285),0)</f>
        <v>10</v>
      </c>
      <c r="D1285" s="205" t="n">
        <f aca="false">VLOOKUP($B1285,data!$A$6:$M$15000,7)</f>
        <v>727000</v>
      </c>
    </row>
    <row r="1286" customFormat="false" ht="11.25" hidden="false" customHeight="false" outlineLevel="0" collapsed="false">
      <c r="A1286" s="199" t="n">
        <v>36827</v>
      </c>
      <c r="B1286" s="192" t="n">
        <v>36827</v>
      </c>
      <c r="C1286" s="308" t="n">
        <f aca="false">IF(B1286&lt;&gt;"",MONTH(B1286),0)</f>
        <v>10</v>
      </c>
      <c r="D1286" s="205" t="n">
        <f aca="false">VLOOKUP($B1286,data!$A$6:$M$15000,7)</f>
        <v>749000</v>
      </c>
    </row>
    <row r="1287" customFormat="false" ht="11.25" hidden="false" customHeight="false" outlineLevel="0" collapsed="false">
      <c r="A1287" s="199" t="n">
        <v>36828</v>
      </c>
      <c r="B1287" s="192" t="n">
        <v>36828</v>
      </c>
      <c r="C1287" s="308" t="n">
        <f aca="false">IF(B1287&lt;&gt;"",MONTH(B1287),0)</f>
        <v>10</v>
      </c>
      <c r="D1287" s="205" t="n">
        <f aca="false">VLOOKUP($B1287,data!$A$6:$M$15000,7)</f>
        <v>741000</v>
      </c>
    </row>
    <row r="1288" customFormat="false" ht="11.25" hidden="false" customHeight="false" outlineLevel="0" collapsed="false">
      <c r="A1288" s="199" t="n">
        <v>36829</v>
      </c>
      <c r="B1288" s="192" t="n">
        <v>36829</v>
      </c>
      <c r="C1288" s="308" t="n">
        <f aca="false">IF(B1288&lt;&gt;"",MONTH(B1288),0)</f>
        <v>10</v>
      </c>
      <c r="D1288" s="205" t="n">
        <f aca="false">VLOOKUP($B1288,data!$A$6:$M$15000,7)</f>
        <v>588000</v>
      </c>
    </row>
    <row r="1289" customFormat="false" ht="11.25" hidden="false" customHeight="false" outlineLevel="0" collapsed="false">
      <c r="A1289" s="199" t="n">
        <v>36830</v>
      </c>
      <c r="B1289" s="192" t="n">
        <v>36830</v>
      </c>
      <c r="C1289" s="308" t="n">
        <f aca="false">IF(B1289&lt;&gt;"",MONTH(B1289),0)</f>
        <v>10</v>
      </c>
      <c r="D1289" s="205" t="n">
        <f aca="false">VLOOKUP($B1289,data!$A$6:$M$15000,7)</f>
        <v>490000</v>
      </c>
    </row>
    <row r="1290" customFormat="false" ht="11.25" hidden="false" customHeight="false" outlineLevel="0" collapsed="false">
      <c r="A1290" s="199" t="n">
        <v>36831</v>
      </c>
      <c r="B1290" s="192" t="n">
        <v>36831</v>
      </c>
      <c r="C1290" s="308" t="n">
        <f aca="false">IF(B1290&lt;&gt;"",MONTH(B1290),0)</f>
        <v>11</v>
      </c>
      <c r="D1290" s="205" t="n">
        <f aca="false">VLOOKUP($B1290,data!$A$6:$M$15000,7)</f>
        <v>445000</v>
      </c>
    </row>
    <row r="1291" customFormat="false" ht="11.25" hidden="false" customHeight="false" outlineLevel="0" collapsed="false">
      <c r="A1291" s="199" t="n">
        <v>36832</v>
      </c>
      <c r="B1291" s="192" t="n">
        <v>36832</v>
      </c>
      <c r="C1291" s="308" t="n">
        <f aca="false">IF(B1291&lt;&gt;"",MONTH(B1291),0)</f>
        <v>11</v>
      </c>
      <c r="D1291" s="205" t="n">
        <f aca="false">VLOOKUP($B1291,data!$A$6:$M$15000,7)</f>
        <v>591000</v>
      </c>
    </row>
    <row r="1292" customFormat="false" ht="11.25" hidden="false" customHeight="false" outlineLevel="0" collapsed="false">
      <c r="A1292" s="199" t="n">
        <v>36833</v>
      </c>
      <c r="B1292" s="192" t="n">
        <v>36833</v>
      </c>
      <c r="C1292" s="308" t="n">
        <f aca="false">IF(B1292&lt;&gt;"",MONTH(B1292),0)</f>
        <v>11</v>
      </c>
      <c r="D1292" s="205" t="n">
        <f aca="false">VLOOKUP($B1292,data!$A$6:$M$15000,7)</f>
        <v>605000</v>
      </c>
    </row>
    <row r="1293" customFormat="false" ht="11.25" hidden="false" customHeight="false" outlineLevel="0" collapsed="false">
      <c r="A1293" s="199" t="n">
        <v>36834</v>
      </c>
      <c r="B1293" s="192" t="n">
        <v>36834</v>
      </c>
      <c r="C1293" s="308" t="n">
        <f aca="false">IF(B1293&lt;&gt;"",MONTH(B1293),0)</f>
        <v>11</v>
      </c>
      <c r="D1293" s="205" t="n">
        <f aca="false">VLOOKUP($B1293,data!$A$6:$M$15000,7)</f>
        <v>587000</v>
      </c>
    </row>
    <row r="1294" customFormat="false" ht="11.25" hidden="false" customHeight="false" outlineLevel="0" collapsed="false">
      <c r="A1294" s="199" t="n">
        <v>36835</v>
      </c>
      <c r="B1294" s="192" t="n">
        <v>36835</v>
      </c>
      <c r="C1294" s="308" t="n">
        <f aca="false">IF(B1294&lt;&gt;"",MONTH(B1294),0)</f>
        <v>11</v>
      </c>
      <c r="D1294" s="205" t="n">
        <f aca="false">VLOOKUP($B1294,data!$A$6:$M$15000,7)</f>
        <v>561000</v>
      </c>
    </row>
    <row r="1295" customFormat="false" ht="11.25" hidden="false" customHeight="false" outlineLevel="0" collapsed="false">
      <c r="A1295" s="199" t="n">
        <v>36836</v>
      </c>
      <c r="B1295" s="192" t="n">
        <v>36836</v>
      </c>
      <c r="C1295" s="308" t="n">
        <f aca="false">IF(B1295&lt;&gt;"",MONTH(B1295),0)</f>
        <v>11</v>
      </c>
      <c r="D1295" s="205" t="n">
        <f aca="false">VLOOKUP($B1295,data!$A$6:$M$15000,7)</f>
        <v>607000</v>
      </c>
    </row>
    <row r="1296" customFormat="false" ht="11.25" hidden="false" customHeight="false" outlineLevel="0" collapsed="false">
      <c r="A1296" s="199" t="n">
        <v>36837</v>
      </c>
      <c r="B1296" s="192" t="n">
        <v>36837</v>
      </c>
      <c r="C1296" s="308" t="n">
        <f aca="false">IF(B1296&lt;&gt;"",MONTH(B1296),0)</f>
        <v>11</v>
      </c>
      <c r="D1296" s="205" t="n">
        <f aca="false">VLOOKUP($B1296,data!$A$6:$M$15000,7)</f>
        <v>639000</v>
      </c>
    </row>
    <row r="1297" customFormat="false" ht="11.25" hidden="false" customHeight="false" outlineLevel="0" collapsed="false">
      <c r="A1297" s="199" t="n">
        <v>36838</v>
      </c>
      <c r="B1297" s="192" t="n">
        <v>36838</v>
      </c>
      <c r="C1297" s="308" t="n">
        <f aca="false">IF(B1297&lt;&gt;"",MONTH(B1297),0)</f>
        <v>11</v>
      </c>
      <c r="D1297" s="205" t="n">
        <f aca="false">VLOOKUP($B1297,data!$A$6:$M$15000,7)</f>
        <v>684000</v>
      </c>
    </row>
    <row r="1298" customFormat="false" ht="11.25" hidden="false" customHeight="false" outlineLevel="0" collapsed="false">
      <c r="A1298" s="199" t="n">
        <v>36839</v>
      </c>
      <c r="B1298" s="192" t="n">
        <v>36839</v>
      </c>
      <c r="C1298" s="308" t="n">
        <f aca="false">IF(B1298&lt;&gt;"",MONTH(B1298),0)</f>
        <v>11</v>
      </c>
      <c r="D1298" s="205" t="n">
        <f aca="false">VLOOKUP($B1298,data!$A$6:$M$15000,7)</f>
        <v>656000</v>
      </c>
    </row>
    <row r="1299" customFormat="false" ht="11.25" hidden="false" customHeight="false" outlineLevel="0" collapsed="false">
      <c r="A1299" s="199" t="n">
        <v>36840</v>
      </c>
      <c r="B1299" s="192" t="n">
        <v>36840</v>
      </c>
      <c r="C1299" s="308" t="n">
        <f aca="false">IF(B1299&lt;&gt;"",MONTH(B1299),0)</f>
        <v>11</v>
      </c>
      <c r="D1299" s="205" t="n">
        <f aca="false">VLOOKUP($B1299,data!$A$6:$M$15000,7)</f>
        <v>642000</v>
      </c>
    </row>
    <row r="1300" customFormat="false" ht="11.25" hidden="false" customHeight="false" outlineLevel="0" collapsed="false">
      <c r="A1300" s="199" t="n">
        <v>36841</v>
      </c>
      <c r="B1300" s="192" t="n">
        <v>36841</v>
      </c>
      <c r="C1300" s="308" t="n">
        <f aca="false">IF(B1300&lt;&gt;"",MONTH(B1300),0)</f>
        <v>11</v>
      </c>
      <c r="D1300" s="205" t="n">
        <f aca="false">VLOOKUP($B1300,data!$A$6:$M$15000,7)</f>
        <v>668000</v>
      </c>
    </row>
    <row r="1301" customFormat="false" ht="11.25" hidden="false" customHeight="false" outlineLevel="0" collapsed="false">
      <c r="A1301" s="199" t="n">
        <v>36842</v>
      </c>
      <c r="B1301" s="192" t="n">
        <v>36842</v>
      </c>
      <c r="C1301" s="308" t="n">
        <f aca="false">IF(B1301&lt;&gt;"",MONTH(B1301),0)</f>
        <v>11</v>
      </c>
      <c r="D1301" s="205" t="n">
        <f aca="false">VLOOKUP($B1301,data!$A$6:$M$15000,7)</f>
        <v>660000</v>
      </c>
    </row>
    <row r="1302" customFormat="false" ht="11.25" hidden="false" customHeight="false" outlineLevel="0" collapsed="false">
      <c r="A1302" s="199" t="n">
        <v>36843</v>
      </c>
      <c r="B1302" s="192" t="n">
        <v>36843</v>
      </c>
      <c r="C1302" s="308" t="n">
        <f aca="false">IF(B1302&lt;&gt;"",MONTH(B1302),0)</f>
        <v>11</v>
      </c>
      <c r="D1302" s="205" t="n">
        <f aca="false">VLOOKUP($B1302,data!$A$6:$M$15000,7)</f>
        <v>659000</v>
      </c>
    </row>
    <row r="1303" customFormat="false" ht="11.25" hidden="false" customHeight="false" outlineLevel="0" collapsed="false">
      <c r="A1303" s="199" t="n">
        <v>36844</v>
      </c>
      <c r="B1303" s="192" t="n">
        <v>36844</v>
      </c>
      <c r="C1303" s="308" t="n">
        <f aca="false">IF(B1303&lt;&gt;"",MONTH(B1303),0)</f>
        <v>11</v>
      </c>
      <c r="D1303" s="205" t="n">
        <f aca="false">VLOOKUP($B1303,data!$A$6:$M$15000,7)</f>
        <v>667000</v>
      </c>
    </row>
    <row r="1304" customFormat="false" ht="11.25" hidden="false" customHeight="false" outlineLevel="0" collapsed="false">
      <c r="A1304" s="199" t="n">
        <v>36845</v>
      </c>
      <c r="B1304" s="192" t="n">
        <v>36845</v>
      </c>
      <c r="C1304" s="308" t="n">
        <f aca="false">IF(B1304&lt;&gt;"",MONTH(B1304),0)</f>
        <v>11</v>
      </c>
      <c r="D1304" s="205" t="n">
        <f aca="false">VLOOKUP($B1304,data!$A$6:$M$15000,7)</f>
        <v>639000</v>
      </c>
    </row>
    <row r="1305" customFormat="false" ht="11.25" hidden="false" customHeight="false" outlineLevel="0" collapsed="false">
      <c r="A1305" s="199" t="n">
        <v>36846</v>
      </c>
      <c r="B1305" s="192" t="n">
        <v>36846</v>
      </c>
      <c r="C1305" s="308" t="n">
        <f aca="false">IF(B1305&lt;&gt;"",MONTH(B1305),0)</f>
        <v>11</v>
      </c>
      <c r="D1305" s="205" t="n">
        <f aca="false">VLOOKUP($B1305,data!$A$6:$M$15000,7)</f>
        <v>653000</v>
      </c>
    </row>
    <row r="1306" customFormat="false" ht="11.25" hidden="false" customHeight="false" outlineLevel="0" collapsed="false">
      <c r="A1306" s="199" t="n">
        <v>36847</v>
      </c>
      <c r="B1306" s="192" t="n">
        <v>36847</v>
      </c>
      <c r="C1306" s="308" t="n">
        <f aca="false">IF(B1306&lt;&gt;"",MONTH(B1306),0)</f>
        <v>11</v>
      </c>
      <c r="D1306" s="205" t="n">
        <f aca="false">VLOOKUP($B1306,data!$A$6:$M$15000,7)</f>
        <v>653000</v>
      </c>
    </row>
    <row r="1307" customFormat="false" ht="11.25" hidden="false" customHeight="false" outlineLevel="0" collapsed="false">
      <c r="A1307" s="199" t="n">
        <v>36848</v>
      </c>
      <c r="B1307" s="192" t="n">
        <v>36848</v>
      </c>
      <c r="C1307" s="308" t="n">
        <f aca="false">IF(B1307&lt;&gt;"",MONTH(B1307),0)</f>
        <v>11</v>
      </c>
      <c r="D1307" s="205" t="n">
        <f aca="false">VLOOKUP($B1307,data!$A$6:$M$15000,7)</f>
        <v>649000</v>
      </c>
    </row>
    <row r="1308" customFormat="false" ht="11.25" hidden="false" customHeight="false" outlineLevel="0" collapsed="false">
      <c r="A1308" s="199" t="n">
        <v>36849</v>
      </c>
      <c r="B1308" s="192" t="n">
        <v>36849</v>
      </c>
      <c r="C1308" s="308" t="n">
        <f aca="false">IF(B1308&lt;&gt;"",MONTH(B1308),0)</f>
        <v>11</v>
      </c>
      <c r="D1308" s="205" t="n">
        <f aca="false">VLOOKUP($B1308,data!$A$6:$M$15000,7)</f>
        <v>704000</v>
      </c>
    </row>
    <row r="1309" customFormat="false" ht="11.25" hidden="false" customHeight="false" outlineLevel="0" collapsed="false">
      <c r="A1309" s="199" t="n">
        <v>36850</v>
      </c>
      <c r="B1309" s="192" t="n">
        <v>36850</v>
      </c>
      <c r="C1309" s="308" t="n">
        <f aca="false">IF(B1309&lt;&gt;"",MONTH(B1309),0)</f>
        <v>11</v>
      </c>
      <c r="D1309" s="205" t="n">
        <f aca="false">VLOOKUP($B1309,data!$A$6:$M$15000,7)</f>
        <v>697000</v>
      </c>
    </row>
    <row r="1310" customFormat="false" ht="11.25" hidden="false" customHeight="false" outlineLevel="0" collapsed="false">
      <c r="A1310" s="199" t="n">
        <v>36851</v>
      </c>
      <c r="B1310" s="192" t="n">
        <v>36851</v>
      </c>
      <c r="C1310" s="308" t="n">
        <f aca="false">IF(B1310&lt;&gt;"",MONTH(B1310),0)</f>
        <v>11</v>
      </c>
      <c r="D1310" s="205" t="n">
        <f aca="false">VLOOKUP($B1310,data!$A$6:$M$15000,7)</f>
        <v>651000</v>
      </c>
    </row>
    <row r="1311" customFormat="false" ht="11.25" hidden="false" customHeight="false" outlineLevel="0" collapsed="false">
      <c r="A1311" s="199" t="n">
        <v>36852</v>
      </c>
      <c r="B1311" s="192" t="n">
        <v>36852</v>
      </c>
      <c r="C1311" s="308" t="n">
        <f aca="false">IF(B1311&lt;&gt;"",MONTH(B1311),0)</f>
        <v>11</v>
      </c>
      <c r="D1311" s="205" t="n">
        <f aca="false">VLOOKUP($B1311,data!$A$6:$M$15000,7)</f>
        <v>655000</v>
      </c>
    </row>
    <row r="1312" customFormat="false" ht="11.25" hidden="false" customHeight="false" outlineLevel="0" collapsed="false">
      <c r="A1312" s="199" t="n">
        <v>36853</v>
      </c>
      <c r="B1312" s="192" t="n">
        <v>36853</v>
      </c>
      <c r="C1312" s="308" t="n">
        <f aca="false">IF(B1312&lt;&gt;"",MONTH(B1312),0)</f>
        <v>11</v>
      </c>
      <c r="D1312" s="205" t="n">
        <f aca="false">VLOOKUP($B1312,data!$A$6:$M$15000,7)</f>
        <v>657000</v>
      </c>
    </row>
    <row r="1313" customFormat="false" ht="11.25" hidden="false" customHeight="false" outlineLevel="0" collapsed="false">
      <c r="A1313" s="199" t="n">
        <v>36854</v>
      </c>
      <c r="B1313" s="192" t="n">
        <v>36854</v>
      </c>
      <c r="C1313" s="308" t="n">
        <f aca="false">IF(B1313&lt;&gt;"",MONTH(B1313),0)</f>
        <v>11</v>
      </c>
      <c r="D1313" s="205" t="n">
        <f aca="false">VLOOKUP($B1313,data!$A$6:$M$15000,7)</f>
        <v>653000</v>
      </c>
    </row>
    <row r="1314" customFormat="false" ht="11.25" hidden="false" customHeight="false" outlineLevel="0" collapsed="false">
      <c r="A1314" s="199" t="n">
        <v>36855</v>
      </c>
      <c r="B1314" s="192" t="n">
        <v>36855</v>
      </c>
      <c r="C1314" s="308" t="n">
        <f aca="false">IF(B1314&lt;&gt;"",MONTH(B1314),0)</f>
        <v>11</v>
      </c>
      <c r="D1314" s="205" t="n">
        <f aca="false">VLOOKUP($B1314,data!$A$6:$M$15000,7)</f>
        <v>658000</v>
      </c>
    </row>
    <row r="1315" customFormat="false" ht="11.25" hidden="false" customHeight="false" outlineLevel="0" collapsed="false">
      <c r="A1315" s="199" t="n">
        <v>36856</v>
      </c>
      <c r="B1315" s="192" t="n">
        <v>36856</v>
      </c>
      <c r="C1315" s="308" t="n">
        <f aca="false">IF(B1315&lt;&gt;"",MONTH(B1315),0)</f>
        <v>11</v>
      </c>
      <c r="D1315" s="205" t="n">
        <f aca="false">VLOOKUP($B1315,data!$A$6:$M$15000,7)</f>
        <v>702000</v>
      </c>
    </row>
    <row r="1316" customFormat="false" ht="11.25" hidden="false" customHeight="false" outlineLevel="0" collapsed="false">
      <c r="A1316" s="199" t="n">
        <v>36857</v>
      </c>
      <c r="B1316" s="192" t="n">
        <v>36857</v>
      </c>
      <c r="C1316" s="308" t="n">
        <f aca="false">IF(B1316&lt;&gt;"",MONTH(B1316),0)</f>
        <v>11</v>
      </c>
      <c r="D1316" s="205" t="n">
        <f aca="false">VLOOKUP($B1316,data!$A$6:$M$15000,7)</f>
        <v>692000</v>
      </c>
    </row>
    <row r="1317" customFormat="false" ht="11.25" hidden="false" customHeight="false" outlineLevel="0" collapsed="false">
      <c r="A1317" s="199" t="n">
        <v>36858</v>
      </c>
      <c r="B1317" s="192" t="n">
        <v>36858</v>
      </c>
      <c r="C1317" s="308" t="n">
        <f aca="false">IF(B1317&lt;&gt;"",MONTH(B1317),0)</f>
        <v>11</v>
      </c>
      <c r="D1317" s="205" t="n">
        <f aca="false">VLOOKUP($B1317,data!$A$6:$M$15000,7)</f>
        <v>711000</v>
      </c>
    </row>
    <row r="1318" customFormat="false" ht="11.25" hidden="false" customHeight="false" outlineLevel="0" collapsed="false">
      <c r="A1318" s="199" t="n">
        <v>36859</v>
      </c>
      <c r="B1318" s="192" t="n">
        <v>36859</v>
      </c>
      <c r="C1318" s="308" t="n">
        <f aca="false">IF(B1318&lt;&gt;"",MONTH(B1318),0)</f>
        <v>11</v>
      </c>
      <c r="D1318" s="205" t="n">
        <f aca="false">VLOOKUP($B1318,data!$A$6:$M$15000,7)</f>
        <v>708000</v>
      </c>
    </row>
    <row r="1319" customFormat="false" ht="11.25" hidden="false" customHeight="false" outlineLevel="0" collapsed="false">
      <c r="A1319" s="199" t="n">
        <v>36860</v>
      </c>
      <c r="B1319" s="192" t="n">
        <v>36860</v>
      </c>
      <c r="C1319" s="308" t="n">
        <f aca="false">IF(B1319&lt;&gt;"",MONTH(B1319),0)</f>
        <v>11</v>
      </c>
      <c r="D1319" s="205" t="n">
        <f aca="false">VLOOKUP($B1319,data!$A$6:$M$15000,7)</f>
        <v>695000</v>
      </c>
    </row>
    <row r="1320" customFormat="false" ht="11.25" hidden="false" customHeight="false" outlineLevel="0" collapsed="false">
      <c r="A1320" s="199" t="n">
        <v>36861</v>
      </c>
      <c r="B1320" s="192" t="n">
        <v>36861</v>
      </c>
      <c r="C1320" s="308" t="n">
        <f aca="false">IF(B1320&lt;&gt;"",MONTH(B1320),0)</f>
        <v>12</v>
      </c>
      <c r="D1320" s="205" t="n">
        <f aca="false">VLOOKUP($B1320,data!$A$6:$M$15000,7)</f>
        <v>703000</v>
      </c>
    </row>
    <row r="1321" customFormat="false" ht="11.25" hidden="false" customHeight="false" outlineLevel="0" collapsed="false">
      <c r="A1321" s="199" t="n">
        <v>36862</v>
      </c>
      <c r="B1321" s="192" t="n">
        <v>36862</v>
      </c>
      <c r="C1321" s="308" t="n">
        <f aca="false">IF(B1321&lt;&gt;"",MONTH(B1321),0)</f>
        <v>12</v>
      </c>
      <c r="D1321" s="205" t="n">
        <f aca="false">VLOOKUP($B1321,data!$A$6:$M$15000,7)</f>
        <v>741000</v>
      </c>
    </row>
    <row r="1322" customFormat="false" ht="11.25" hidden="false" customHeight="false" outlineLevel="0" collapsed="false">
      <c r="A1322" s="199" t="n">
        <v>36863</v>
      </c>
      <c r="B1322" s="192" t="n">
        <v>36863</v>
      </c>
      <c r="C1322" s="308" t="n">
        <f aca="false">IF(B1322&lt;&gt;"",MONTH(B1322),0)</f>
        <v>12</v>
      </c>
      <c r="D1322" s="205" t="n">
        <f aca="false">VLOOKUP($B1322,data!$A$6:$M$15000,7)</f>
        <v>735000</v>
      </c>
    </row>
    <row r="1323" customFormat="false" ht="11.25" hidden="false" customHeight="false" outlineLevel="0" collapsed="false">
      <c r="A1323" s="199" t="n">
        <v>36864</v>
      </c>
      <c r="B1323" s="192" t="n">
        <v>36864</v>
      </c>
      <c r="C1323" s="308" t="n">
        <f aca="false">IF(B1323&lt;&gt;"",MONTH(B1323),0)</f>
        <v>12</v>
      </c>
      <c r="D1323" s="205" t="n">
        <f aca="false">VLOOKUP($B1323,data!$A$6:$M$15000,7)</f>
        <v>737000</v>
      </c>
    </row>
    <row r="1324" customFormat="false" ht="11.25" hidden="false" customHeight="false" outlineLevel="0" collapsed="false">
      <c r="A1324" s="199" t="n">
        <v>36865</v>
      </c>
      <c r="B1324" s="192" t="n">
        <v>36865</v>
      </c>
      <c r="C1324" s="308" t="n">
        <f aca="false">IF(B1324&lt;&gt;"",MONTH(B1324),0)</f>
        <v>12</v>
      </c>
      <c r="D1324" s="205" t="n">
        <f aca="false">VLOOKUP($B1324,data!$A$6:$M$15000,7)</f>
        <v>740000</v>
      </c>
    </row>
    <row r="1325" customFormat="false" ht="11.25" hidden="false" customHeight="false" outlineLevel="0" collapsed="false">
      <c r="A1325" s="199" t="n">
        <v>36866</v>
      </c>
      <c r="B1325" s="192" t="n">
        <v>36866</v>
      </c>
      <c r="C1325" s="308" t="n">
        <f aca="false">IF(B1325&lt;&gt;"",MONTH(B1325),0)</f>
        <v>12</v>
      </c>
      <c r="D1325" s="205" t="n">
        <f aca="false">VLOOKUP($B1325,data!$A$6:$M$15000,7)</f>
        <v>740000</v>
      </c>
    </row>
    <row r="1326" customFormat="false" ht="11.25" hidden="false" customHeight="false" outlineLevel="0" collapsed="false">
      <c r="A1326" s="199" t="n">
        <v>36867</v>
      </c>
      <c r="B1326" s="192" t="n">
        <v>36867</v>
      </c>
      <c r="C1326" s="308" t="n">
        <f aca="false">IF(B1326&lt;&gt;"",MONTH(B1326),0)</f>
        <v>12</v>
      </c>
      <c r="D1326" s="205" t="n">
        <f aca="false">VLOOKUP($B1326,data!$A$6:$M$15000,7)</f>
        <v>734000</v>
      </c>
    </row>
    <row r="1327" customFormat="false" ht="11.25" hidden="false" customHeight="false" outlineLevel="0" collapsed="false">
      <c r="A1327" s="199" t="n">
        <v>36868</v>
      </c>
      <c r="B1327" s="192" t="n">
        <v>36868</v>
      </c>
      <c r="C1327" s="308" t="n">
        <f aca="false">IF(B1327&lt;&gt;"",MONTH(B1327),0)</f>
        <v>12</v>
      </c>
      <c r="D1327" s="205" t="n">
        <f aca="false">VLOOKUP($B1327,data!$A$6:$M$15000,7)</f>
        <v>737000</v>
      </c>
    </row>
    <row r="1328" customFormat="false" ht="11.25" hidden="false" customHeight="false" outlineLevel="0" collapsed="false">
      <c r="A1328" s="199" t="n">
        <v>36869</v>
      </c>
      <c r="B1328" s="192" t="n">
        <v>36869</v>
      </c>
      <c r="C1328" s="308" t="n">
        <f aca="false">IF(B1328&lt;&gt;"",MONTH(B1328),0)</f>
        <v>12</v>
      </c>
      <c r="D1328" s="205" t="n">
        <f aca="false">VLOOKUP($B1328,data!$A$6:$M$15000,7)</f>
        <v>748000</v>
      </c>
    </row>
    <row r="1329" customFormat="false" ht="11.25" hidden="false" customHeight="false" outlineLevel="0" collapsed="false">
      <c r="A1329" s="199" t="n">
        <v>36870</v>
      </c>
      <c r="B1329" s="192" t="n">
        <v>36870</v>
      </c>
      <c r="C1329" s="308" t="n">
        <f aca="false">IF(B1329&lt;&gt;"",MONTH(B1329),0)</f>
        <v>12</v>
      </c>
      <c r="D1329" s="205" t="n">
        <f aca="false">VLOOKUP($B1329,data!$A$6:$M$15000,7)</f>
        <v>739000</v>
      </c>
    </row>
    <row r="1330" customFormat="false" ht="11.25" hidden="false" customHeight="false" outlineLevel="0" collapsed="false">
      <c r="A1330" s="199" t="n">
        <v>36871</v>
      </c>
      <c r="B1330" s="192" t="n">
        <v>36871</v>
      </c>
      <c r="C1330" s="308" t="n">
        <f aca="false">IF(B1330&lt;&gt;"",MONTH(B1330),0)</f>
        <v>12</v>
      </c>
      <c r="D1330" s="205" t="n">
        <f aca="false">VLOOKUP($B1330,data!$A$6:$M$15000,7)</f>
        <v>730000</v>
      </c>
    </row>
    <row r="1331" customFormat="false" ht="11.25" hidden="false" customHeight="false" outlineLevel="0" collapsed="false">
      <c r="A1331" s="199" t="n">
        <v>36872</v>
      </c>
      <c r="B1331" s="192" t="n">
        <v>36872</v>
      </c>
      <c r="C1331" s="308" t="n">
        <f aca="false">IF(B1331&lt;&gt;"",MONTH(B1331),0)</f>
        <v>12</v>
      </c>
      <c r="D1331" s="205" t="n">
        <f aca="false">VLOOKUP($B1331,data!$A$6:$M$15000,7)</f>
        <v>736000</v>
      </c>
    </row>
    <row r="1332" customFormat="false" ht="11.25" hidden="false" customHeight="false" outlineLevel="0" collapsed="false">
      <c r="A1332" s="199" t="n">
        <v>36873</v>
      </c>
      <c r="B1332" s="192" t="n">
        <v>36873</v>
      </c>
      <c r="C1332" s="308" t="n">
        <f aca="false">IF(B1332&lt;&gt;"",MONTH(B1332),0)</f>
        <v>12</v>
      </c>
      <c r="D1332" s="205" t="n">
        <f aca="false">VLOOKUP($B1332,data!$A$6:$M$15000,7)</f>
        <v>741000</v>
      </c>
    </row>
    <row r="1333" customFormat="false" ht="11.25" hidden="false" customHeight="false" outlineLevel="0" collapsed="false">
      <c r="A1333" s="199" t="n">
        <v>36874</v>
      </c>
      <c r="B1333" s="192" t="n">
        <v>36874</v>
      </c>
      <c r="C1333" s="308" t="n">
        <f aca="false">IF(B1333&lt;&gt;"",MONTH(B1333),0)</f>
        <v>12</v>
      </c>
      <c r="D1333" s="205" t="n">
        <f aca="false">VLOOKUP($B1333,data!$A$6:$M$15000,7)</f>
        <v>747000</v>
      </c>
    </row>
    <row r="1334" customFormat="false" ht="11.25" hidden="false" customHeight="false" outlineLevel="0" collapsed="false">
      <c r="A1334" s="199" t="n">
        <v>36875</v>
      </c>
      <c r="B1334" s="192" t="n">
        <v>36875</v>
      </c>
      <c r="C1334" s="308" t="n">
        <f aca="false">IF(B1334&lt;&gt;"",MONTH(B1334),0)</f>
        <v>12</v>
      </c>
      <c r="D1334" s="205" t="n">
        <f aca="false">VLOOKUP($B1334,data!$A$6:$M$15000,7)</f>
        <v>741000</v>
      </c>
    </row>
    <row r="1335" customFormat="false" ht="11.25" hidden="false" customHeight="false" outlineLevel="0" collapsed="false">
      <c r="A1335" s="199" t="n">
        <v>36876</v>
      </c>
      <c r="B1335" s="192" t="n">
        <v>36876</v>
      </c>
      <c r="C1335" s="308" t="n">
        <f aca="false">IF(B1335&lt;&gt;"",MONTH(B1335),0)</f>
        <v>12</v>
      </c>
      <c r="D1335" s="205" t="n">
        <f aca="false">VLOOKUP($B1335,data!$A$6:$M$15000,7)</f>
        <v>762000</v>
      </c>
    </row>
    <row r="1336" customFormat="false" ht="11.25" hidden="false" customHeight="false" outlineLevel="0" collapsed="false">
      <c r="A1336" s="199" t="n">
        <v>36877</v>
      </c>
      <c r="B1336" s="192" t="n">
        <v>36877</v>
      </c>
      <c r="C1336" s="308" t="n">
        <f aca="false">IF(B1336&lt;&gt;"",MONTH(B1336),0)</f>
        <v>12</v>
      </c>
      <c r="D1336" s="205" t="n">
        <f aca="false">VLOOKUP($B1336,data!$A$6:$M$15000,7)</f>
        <v>758000</v>
      </c>
    </row>
    <row r="1337" customFormat="false" ht="11.25" hidden="false" customHeight="false" outlineLevel="0" collapsed="false">
      <c r="A1337" s="199" t="n">
        <v>36878</v>
      </c>
      <c r="B1337" s="192" t="n">
        <v>36878</v>
      </c>
      <c r="C1337" s="308" t="n">
        <f aca="false">IF(B1337&lt;&gt;"",MONTH(B1337),0)</f>
        <v>12</v>
      </c>
      <c r="D1337" s="205" t="n">
        <f aca="false">VLOOKUP($B1337,data!$A$6:$M$15000,7)</f>
        <v>743000</v>
      </c>
    </row>
    <row r="1338" customFormat="false" ht="11.25" hidden="false" customHeight="false" outlineLevel="0" collapsed="false">
      <c r="A1338" s="199" t="n">
        <v>36879</v>
      </c>
      <c r="B1338" s="192" t="n">
        <v>36879</v>
      </c>
      <c r="C1338" s="308" t="n">
        <f aca="false">IF(B1338&lt;&gt;"",MONTH(B1338),0)</f>
        <v>12</v>
      </c>
      <c r="D1338" s="205" t="n">
        <f aca="false">VLOOKUP($B1338,data!$A$6:$M$15000,7)</f>
        <v>744000</v>
      </c>
    </row>
    <row r="1339" customFormat="false" ht="11.25" hidden="false" customHeight="false" outlineLevel="0" collapsed="false">
      <c r="A1339" s="199" t="n">
        <v>36880</v>
      </c>
      <c r="B1339" s="192" t="n">
        <v>36880</v>
      </c>
      <c r="C1339" s="308" t="n">
        <f aca="false">IF(B1339&lt;&gt;"",MONTH(B1339),0)</f>
        <v>12</v>
      </c>
      <c r="D1339" s="205" t="n">
        <f aca="false">VLOOKUP($B1339,data!$A$6:$M$15000,7)</f>
        <v>714000</v>
      </c>
    </row>
    <row r="1340" customFormat="false" ht="11.25" hidden="false" customHeight="false" outlineLevel="0" collapsed="false">
      <c r="A1340" s="199" t="n">
        <v>36881</v>
      </c>
      <c r="B1340" s="192" t="n">
        <v>36881</v>
      </c>
      <c r="C1340" s="308" t="n">
        <f aca="false">IF(B1340&lt;&gt;"",MONTH(B1340),0)</f>
        <v>12</v>
      </c>
      <c r="D1340" s="205" t="n">
        <f aca="false">VLOOKUP($B1340,data!$A$6:$M$15000,7)</f>
        <v>749000</v>
      </c>
    </row>
    <row r="1341" customFormat="false" ht="11.25" hidden="false" customHeight="false" outlineLevel="0" collapsed="false">
      <c r="A1341" s="199" t="n">
        <v>36882</v>
      </c>
      <c r="B1341" s="192" t="n">
        <v>36882</v>
      </c>
      <c r="C1341" s="308" t="n">
        <f aca="false">IF(B1341&lt;&gt;"",MONTH(B1341),0)</f>
        <v>12</v>
      </c>
      <c r="D1341" s="205" t="n">
        <f aca="false">VLOOKUP($B1341,data!$A$6:$M$15000,7)</f>
        <v>746000</v>
      </c>
    </row>
    <row r="1342" customFormat="false" ht="11.25" hidden="false" customHeight="false" outlineLevel="0" collapsed="false">
      <c r="A1342" s="199" t="n">
        <v>36883</v>
      </c>
      <c r="B1342" s="192" t="n">
        <v>36883</v>
      </c>
      <c r="C1342" s="308" t="n">
        <f aca="false">IF(B1342&lt;&gt;"",MONTH(B1342),0)</f>
        <v>12</v>
      </c>
      <c r="D1342" s="205" t="n">
        <f aca="false">VLOOKUP($B1342,data!$A$6:$M$15000,7)</f>
        <v>734000</v>
      </c>
    </row>
    <row r="1343" customFormat="false" ht="11.25" hidden="false" customHeight="false" outlineLevel="0" collapsed="false">
      <c r="A1343" s="199" t="n">
        <v>36884</v>
      </c>
      <c r="B1343" s="192" t="n">
        <v>36884</v>
      </c>
      <c r="C1343" s="308" t="n">
        <f aca="false">IF(B1343&lt;&gt;"",MONTH(B1343),0)</f>
        <v>12</v>
      </c>
      <c r="D1343" s="205" t="n">
        <f aca="false">VLOOKUP($B1343,data!$A$6:$M$15000,7)</f>
        <v>734000</v>
      </c>
    </row>
    <row r="1344" customFormat="false" ht="11.25" hidden="false" customHeight="false" outlineLevel="0" collapsed="false">
      <c r="A1344" s="199" t="n">
        <v>36885</v>
      </c>
      <c r="B1344" s="192" t="n">
        <v>36885</v>
      </c>
      <c r="C1344" s="308" t="n">
        <f aca="false">IF(B1344&lt;&gt;"",MONTH(B1344),0)</f>
        <v>12</v>
      </c>
      <c r="D1344" s="205" t="n">
        <f aca="false">VLOOKUP($B1344,data!$A$6:$M$15000,7)</f>
        <v>733000</v>
      </c>
    </row>
    <row r="1345" customFormat="false" ht="11.25" hidden="false" customHeight="false" outlineLevel="0" collapsed="false">
      <c r="A1345" s="199" t="n">
        <v>36886</v>
      </c>
      <c r="B1345" s="192" t="n">
        <v>36886</v>
      </c>
      <c r="C1345" s="308" t="n">
        <f aca="false">IF(B1345&lt;&gt;"",MONTH(B1345),0)</f>
        <v>12</v>
      </c>
      <c r="D1345" s="205" t="n">
        <f aca="false">VLOOKUP($B1345,data!$A$6:$M$15000,7)</f>
        <v>727000</v>
      </c>
    </row>
    <row r="1346" customFormat="false" ht="11.25" hidden="false" customHeight="false" outlineLevel="0" collapsed="false">
      <c r="A1346" s="199" t="n">
        <v>36887</v>
      </c>
      <c r="B1346" s="192" t="n">
        <v>36887</v>
      </c>
      <c r="C1346" s="308" t="n">
        <f aca="false">IF(B1346&lt;&gt;"",MONTH(B1346),0)</f>
        <v>12</v>
      </c>
      <c r="D1346" s="205" t="n">
        <f aca="false">VLOOKUP($B1346,data!$A$6:$M$15000,7)</f>
        <v>729000</v>
      </c>
    </row>
    <row r="1347" customFormat="false" ht="11.25" hidden="false" customHeight="false" outlineLevel="0" collapsed="false">
      <c r="A1347" s="199" t="n">
        <v>36888</v>
      </c>
      <c r="B1347" s="192" t="n">
        <v>36888</v>
      </c>
      <c r="C1347" s="308" t="n">
        <f aca="false">IF(B1347&lt;&gt;"",MONTH(B1347),0)</f>
        <v>12</v>
      </c>
      <c r="D1347" s="205" t="n">
        <f aca="false">VLOOKUP($B1347,data!$A$6:$M$15000,7)</f>
        <v>745000</v>
      </c>
    </row>
    <row r="1348" customFormat="false" ht="11.25" hidden="false" customHeight="false" outlineLevel="0" collapsed="false">
      <c r="A1348" s="199" t="n">
        <v>36889</v>
      </c>
      <c r="B1348" s="192" t="n">
        <v>36889</v>
      </c>
      <c r="C1348" s="308" t="n">
        <f aca="false">IF(B1348&lt;&gt;"",MONTH(B1348),0)</f>
        <v>12</v>
      </c>
      <c r="D1348" s="205" t="n">
        <f aca="false">VLOOKUP($B1348,data!$A$6:$M$15000,7)</f>
        <v>733000</v>
      </c>
    </row>
    <row r="1349" customFormat="false" ht="11.25" hidden="false" customHeight="false" outlineLevel="0" collapsed="false">
      <c r="A1349" s="199" t="n">
        <v>36890</v>
      </c>
      <c r="B1349" s="192" t="n">
        <v>36890</v>
      </c>
      <c r="C1349" s="308" t="n">
        <f aca="false">IF(B1349&lt;&gt;"",MONTH(B1349),0)</f>
        <v>12</v>
      </c>
      <c r="D1349" s="205" t="n">
        <f aca="false">VLOOKUP($B1349,data!$A$6:$M$15000,7)</f>
        <v>753000</v>
      </c>
    </row>
    <row r="1350" customFormat="false" ht="11.25" hidden="false" customHeight="false" outlineLevel="0" collapsed="false">
      <c r="A1350" s="199" t="n">
        <v>36891</v>
      </c>
      <c r="B1350" s="192" t="n">
        <v>36891</v>
      </c>
      <c r="C1350" s="308" t="n">
        <f aca="false">IF(B1350&lt;&gt;"",MONTH(B1350),0)</f>
        <v>12</v>
      </c>
      <c r="D1350" s="205" t="n">
        <f aca="false">VLOOKUP($B1350,data!$A$6:$M$15000,7)</f>
        <v>710000</v>
      </c>
    </row>
    <row r="1351" customFormat="false" ht="11.25" hidden="false" customHeight="false" outlineLevel="0" collapsed="false">
      <c r="A1351" s="199" t="s">
        <v>70</v>
      </c>
      <c r="B1351" s="192" t="s">
        <v>71</v>
      </c>
      <c r="C1351" s="308" t="s">
        <v>99</v>
      </c>
      <c r="D1351" s="205" t="s">
        <v>126</v>
      </c>
    </row>
    <row r="1352" customFormat="false" ht="11.25" hidden="false" customHeight="false" outlineLevel="0" collapsed="false">
      <c r="A1352" s="199" t="n">
        <v>36892</v>
      </c>
      <c r="B1352" s="192" t="n">
        <v>36892</v>
      </c>
      <c r="C1352" s="308" t="n">
        <f aca="false">IF(B1352&lt;&gt;"",MONTH(B1352),0)</f>
        <v>1</v>
      </c>
      <c r="D1352" s="205" t="n">
        <f aca="false">VLOOKUP($B1352,data!$A$6:$M$15000,7)</f>
        <v>735000</v>
      </c>
    </row>
    <row r="1353" customFormat="false" ht="11.25" hidden="false" customHeight="false" outlineLevel="0" collapsed="false">
      <c r="A1353" s="199" t="n">
        <v>36893</v>
      </c>
      <c r="B1353" s="192" t="n">
        <v>36893</v>
      </c>
      <c r="C1353" s="308" t="n">
        <f aca="false">IF(B1353&lt;&gt;"",MONTH(B1353),0)</f>
        <v>1</v>
      </c>
      <c r="D1353" s="205" t="n">
        <f aca="false">VLOOKUP($B1353,data!$A$6:$M$15000,7)</f>
        <v>745000</v>
      </c>
    </row>
    <row r="1354" customFormat="false" ht="11.25" hidden="false" customHeight="false" outlineLevel="0" collapsed="false">
      <c r="A1354" s="199" t="n">
        <v>36894</v>
      </c>
      <c r="B1354" s="192" t="n">
        <v>36894</v>
      </c>
      <c r="C1354" s="308" t="n">
        <f aca="false">IF(B1354&lt;&gt;"",MONTH(B1354),0)</f>
        <v>1</v>
      </c>
      <c r="D1354" s="205" t="n">
        <f aca="false">VLOOKUP($B1354,data!$A$6:$M$15000,7)</f>
        <v>764000</v>
      </c>
    </row>
    <row r="1355" customFormat="false" ht="11.25" hidden="false" customHeight="false" outlineLevel="0" collapsed="false">
      <c r="A1355" s="199" t="n">
        <v>36895</v>
      </c>
      <c r="B1355" s="192" t="n">
        <v>36895</v>
      </c>
      <c r="C1355" s="308" t="n">
        <f aca="false">IF(B1355&lt;&gt;"",MONTH(B1355),0)</f>
        <v>1</v>
      </c>
      <c r="D1355" s="205" t="n">
        <f aca="false">VLOOKUP($B1355,data!$A$6:$M$15000,7)</f>
        <v>746000</v>
      </c>
    </row>
    <row r="1356" customFormat="false" ht="11.25" hidden="false" customHeight="false" outlineLevel="0" collapsed="false">
      <c r="A1356" s="199" t="n">
        <v>36896</v>
      </c>
      <c r="B1356" s="192" t="n">
        <v>36896</v>
      </c>
      <c r="C1356" s="308" t="n">
        <f aca="false">IF(B1356&lt;&gt;"",MONTH(B1356),0)</f>
        <v>1</v>
      </c>
      <c r="D1356" s="205" t="n">
        <f aca="false">VLOOKUP($B1356,data!$A$6:$M$15000,7)</f>
        <v>745000</v>
      </c>
    </row>
    <row r="1357" customFormat="false" ht="11.25" hidden="false" customHeight="false" outlineLevel="0" collapsed="false">
      <c r="A1357" s="199" t="n">
        <v>36897</v>
      </c>
      <c r="B1357" s="192" t="n">
        <v>36897</v>
      </c>
      <c r="C1357" s="308" t="n">
        <f aca="false">IF(B1357&lt;&gt;"",MONTH(B1357),0)</f>
        <v>1</v>
      </c>
      <c r="D1357" s="205" t="n">
        <f aca="false">VLOOKUP($B1357,data!$A$6:$M$15000,7)</f>
        <v>744000</v>
      </c>
    </row>
    <row r="1358" customFormat="false" ht="11.25" hidden="false" customHeight="false" outlineLevel="0" collapsed="false">
      <c r="A1358" s="199" t="n">
        <v>36898</v>
      </c>
      <c r="B1358" s="192" t="n">
        <v>36898</v>
      </c>
      <c r="C1358" s="308" t="n">
        <f aca="false">IF(B1358&lt;&gt;"",MONTH(B1358),0)</f>
        <v>1</v>
      </c>
      <c r="D1358" s="205" t="n">
        <f aca="false">VLOOKUP($B1358,data!$A$6:$M$15000,7)</f>
        <v>753000</v>
      </c>
    </row>
    <row r="1359" customFormat="false" ht="11.25" hidden="false" customHeight="false" outlineLevel="0" collapsed="false">
      <c r="A1359" s="199" t="n">
        <v>36899</v>
      </c>
      <c r="B1359" s="192" t="n">
        <v>36899</v>
      </c>
      <c r="C1359" s="308" t="n">
        <f aca="false">IF(B1359&lt;&gt;"",MONTH(B1359),0)</f>
        <v>1</v>
      </c>
      <c r="D1359" s="205" t="n">
        <f aca="false">VLOOKUP($B1359,data!$A$6:$M$15000,7)</f>
        <v>755000</v>
      </c>
    </row>
    <row r="1360" customFormat="false" ht="11.25" hidden="false" customHeight="false" outlineLevel="0" collapsed="false">
      <c r="A1360" s="199" t="n">
        <v>36900</v>
      </c>
      <c r="B1360" s="192" t="n">
        <v>36900</v>
      </c>
      <c r="C1360" s="308" t="n">
        <f aca="false">IF(B1360&lt;&gt;"",MONTH(B1360),0)</f>
        <v>1</v>
      </c>
      <c r="D1360" s="205" t="n">
        <f aca="false">VLOOKUP($B1360,data!$A$6:$M$15000,7)</f>
        <v>754000</v>
      </c>
    </row>
    <row r="1361" customFormat="false" ht="11.25" hidden="false" customHeight="false" outlineLevel="0" collapsed="false">
      <c r="A1361" s="199" t="n">
        <v>36901</v>
      </c>
      <c r="B1361" s="192" t="n">
        <v>36901</v>
      </c>
      <c r="C1361" s="308" t="n">
        <f aca="false">IF(B1361&lt;&gt;"",MONTH(B1361),0)</f>
        <v>1</v>
      </c>
      <c r="D1361" s="205" t="n">
        <f aca="false">VLOOKUP($B1361,data!$A$6:$M$15000,7)</f>
        <v>759000</v>
      </c>
    </row>
    <row r="1362" customFormat="false" ht="11.25" hidden="false" customHeight="false" outlineLevel="0" collapsed="false">
      <c r="A1362" s="199" t="n">
        <v>36902</v>
      </c>
      <c r="B1362" s="192" t="n">
        <v>36902</v>
      </c>
      <c r="C1362" s="308" t="n">
        <f aca="false">IF(B1362&lt;&gt;"",MONTH(B1362),0)</f>
        <v>1</v>
      </c>
      <c r="D1362" s="205" t="n">
        <f aca="false">VLOOKUP($B1362,data!$A$6:$M$15000,7)</f>
        <v>761000</v>
      </c>
    </row>
    <row r="1363" customFormat="false" ht="11.25" hidden="false" customHeight="false" outlineLevel="0" collapsed="false">
      <c r="A1363" s="199" t="n">
        <v>36903</v>
      </c>
      <c r="B1363" s="192" t="n">
        <v>36903</v>
      </c>
      <c r="C1363" s="308" t="n">
        <f aca="false">IF(B1363&lt;&gt;"",MONTH(B1363),0)</f>
        <v>1</v>
      </c>
      <c r="D1363" s="205" t="n">
        <f aca="false">VLOOKUP($B1363,data!$A$6:$M$15000,7)</f>
        <v>758000</v>
      </c>
    </row>
    <row r="1364" customFormat="false" ht="11.25" hidden="false" customHeight="false" outlineLevel="0" collapsed="false">
      <c r="A1364" s="199" t="n">
        <v>36904</v>
      </c>
      <c r="B1364" s="192" t="n">
        <v>36904</v>
      </c>
      <c r="C1364" s="308" t="n">
        <f aca="false">IF(B1364&lt;&gt;"",MONTH(B1364),0)</f>
        <v>1</v>
      </c>
      <c r="D1364" s="205" t="n">
        <f aca="false">VLOOKUP($B1364,data!$A$6:$M$15000,7)</f>
        <v>748000</v>
      </c>
    </row>
    <row r="1365" customFormat="false" ht="11.25" hidden="false" customHeight="false" outlineLevel="0" collapsed="false">
      <c r="A1365" s="199" t="n">
        <v>36905</v>
      </c>
      <c r="B1365" s="192" t="n">
        <v>36905</v>
      </c>
      <c r="C1365" s="308" t="n">
        <f aca="false">IF(B1365&lt;&gt;"",MONTH(B1365),0)</f>
        <v>1</v>
      </c>
      <c r="D1365" s="205" t="n">
        <f aca="false">VLOOKUP($B1365,data!$A$6:$M$15000,7)</f>
        <v>756000</v>
      </c>
    </row>
    <row r="1366" customFormat="false" ht="11.25" hidden="false" customHeight="false" outlineLevel="0" collapsed="false">
      <c r="A1366" s="199" t="n">
        <v>36906</v>
      </c>
      <c r="B1366" s="192" t="n">
        <v>36906</v>
      </c>
      <c r="C1366" s="308" t="n">
        <f aca="false">IF(B1366&lt;&gt;"",MONTH(B1366),0)</f>
        <v>1</v>
      </c>
      <c r="D1366" s="205" t="n">
        <f aca="false">VLOOKUP($B1366,data!$A$6:$M$15000,7)</f>
        <v>761000</v>
      </c>
    </row>
    <row r="1367" customFormat="false" ht="11.25" hidden="false" customHeight="false" outlineLevel="0" collapsed="false">
      <c r="A1367" s="199" t="n">
        <v>36907</v>
      </c>
      <c r="B1367" s="192" t="n">
        <v>36907</v>
      </c>
      <c r="C1367" s="308" t="n">
        <f aca="false">IF(B1367&lt;&gt;"",MONTH(B1367),0)</f>
        <v>1</v>
      </c>
      <c r="D1367" s="205" t="n">
        <f aca="false">VLOOKUP($B1367,data!$A$6:$M$15000,7)</f>
        <v>759000</v>
      </c>
    </row>
    <row r="1368" customFormat="false" ht="11.25" hidden="false" customHeight="false" outlineLevel="0" collapsed="false">
      <c r="A1368" s="199" t="n">
        <v>36908</v>
      </c>
      <c r="B1368" s="192" t="n">
        <v>36908</v>
      </c>
      <c r="C1368" s="308" t="n">
        <f aca="false">IF(B1368&lt;&gt;"",MONTH(B1368),0)</f>
        <v>1</v>
      </c>
      <c r="D1368" s="205" t="n">
        <f aca="false">VLOOKUP($B1368,data!$A$6:$M$15000,7)</f>
        <v>756000</v>
      </c>
    </row>
    <row r="1369" customFormat="false" ht="11.25" hidden="false" customHeight="false" outlineLevel="0" collapsed="false">
      <c r="A1369" s="199" t="n">
        <v>36909</v>
      </c>
      <c r="B1369" s="192" t="n">
        <v>36909</v>
      </c>
      <c r="C1369" s="308" t="n">
        <f aca="false">IF(B1369&lt;&gt;"",MONTH(B1369),0)</f>
        <v>1</v>
      </c>
      <c r="D1369" s="205" t="n">
        <f aca="false">VLOOKUP($B1369,data!$A$6:$M$15000,7)</f>
        <v>740000</v>
      </c>
    </row>
    <row r="1370" customFormat="false" ht="11.25" hidden="false" customHeight="false" outlineLevel="0" collapsed="false">
      <c r="A1370" s="199" t="n">
        <v>36910</v>
      </c>
      <c r="B1370" s="192" t="n">
        <v>36910</v>
      </c>
      <c r="C1370" s="308" t="n">
        <f aca="false">IF(B1370&lt;&gt;"",MONTH(B1370),0)</f>
        <v>1</v>
      </c>
      <c r="D1370" s="205" t="n">
        <f aca="false">VLOOKUP($B1370,data!$A$6:$M$15000,7)</f>
        <v>757000</v>
      </c>
    </row>
    <row r="1371" customFormat="false" ht="11.25" hidden="false" customHeight="false" outlineLevel="0" collapsed="false">
      <c r="A1371" s="199" t="n">
        <v>36911</v>
      </c>
      <c r="B1371" s="192" t="n">
        <v>36911</v>
      </c>
      <c r="C1371" s="308" t="n">
        <f aca="false">IF(B1371&lt;&gt;"",MONTH(B1371),0)</f>
        <v>1</v>
      </c>
      <c r="D1371" s="205" t="n">
        <f aca="false">VLOOKUP($B1371,data!$A$6:$M$15000,7)</f>
        <v>768000</v>
      </c>
    </row>
    <row r="1372" customFormat="false" ht="11.25" hidden="false" customHeight="false" outlineLevel="0" collapsed="false">
      <c r="A1372" s="199" t="n">
        <v>36912</v>
      </c>
      <c r="B1372" s="192" t="n">
        <v>36912</v>
      </c>
      <c r="C1372" s="308" t="n">
        <f aca="false">IF(B1372&lt;&gt;"",MONTH(B1372),0)</f>
        <v>1</v>
      </c>
      <c r="D1372" s="205" t="n">
        <f aca="false">VLOOKUP($B1372,data!$A$6:$M$15000,7)</f>
        <v>757000</v>
      </c>
    </row>
    <row r="1373" customFormat="false" ht="11.25" hidden="false" customHeight="false" outlineLevel="0" collapsed="false">
      <c r="A1373" s="199" t="n">
        <v>36913</v>
      </c>
      <c r="B1373" s="192" t="n">
        <v>36913</v>
      </c>
      <c r="C1373" s="308" t="n">
        <f aca="false">IF(B1373&lt;&gt;"",MONTH(B1373),0)</f>
        <v>1</v>
      </c>
      <c r="D1373" s="205" t="n">
        <f aca="false">VLOOKUP($B1373,data!$A$6:$M$15000,7)</f>
        <v>760000</v>
      </c>
    </row>
    <row r="1374" customFormat="false" ht="11.25" hidden="false" customHeight="false" outlineLevel="0" collapsed="false">
      <c r="A1374" s="199" t="n">
        <v>36914</v>
      </c>
      <c r="B1374" s="192" t="n">
        <v>36914</v>
      </c>
      <c r="C1374" s="308" t="n">
        <f aca="false">IF(B1374&lt;&gt;"",MONTH(B1374),0)</f>
        <v>1</v>
      </c>
      <c r="D1374" s="205" t="n">
        <f aca="false">VLOOKUP($B1374,data!$A$6:$M$15000,7)</f>
        <v>762000</v>
      </c>
    </row>
    <row r="1375" customFormat="false" ht="11.25" hidden="false" customHeight="false" outlineLevel="0" collapsed="false">
      <c r="A1375" s="199" t="n">
        <v>36915</v>
      </c>
      <c r="B1375" s="192" t="n">
        <v>36915</v>
      </c>
      <c r="C1375" s="308" t="n">
        <f aca="false">IF(B1375&lt;&gt;"",MONTH(B1375),0)</f>
        <v>1</v>
      </c>
      <c r="D1375" s="205" t="n">
        <f aca="false">VLOOKUP($B1375,data!$A$6:$M$15000,7)</f>
        <v>765000</v>
      </c>
    </row>
    <row r="1376" customFormat="false" ht="11.25" hidden="false" customHeight="false" outlineLevel="0" collapsed="false">
      <c r="A1376" s="199" t="n">
        <v>36916</v>
      </c>
      <c r="B1376" s="192" t="n">
        <v>36916</v>
      </c>
      <c r="C1376" s="308" t="n">
        <f aca="false">IF(B1376&lt;&gt;"",MONTH(B1376),0)</f>
        <v>1</v>
      </c>
      <c r="D1376" s="205" t="n">
        <f aca="false">VLOOKUP($B1376,data!$A$6:$M$15000,7)</f>
        <v>773000</v>
      </c>
    </row>
    <row r="1377" customFormat="false" ht="11.25" hidden="false" customHeight="false" outlineLevel="0" collapsed="false">
      <c r="A1377" s="199" t="n">
        <v>36917</v>
      </c>
      <c r="B1377" s="192" t="n">
        <v>36917</v>
      </c>
      <c r="C1377" s="308" t="n">
        <f aca="false">IF(B1377&lt;&gt;"",MONTH(B1377),0)</f>
        <v>1</v>
      </c>
      <c r="D1377" s="205" t="n">
        <f aca="false">VLOOKUP($B1377,data!$A$6:$M$15000,7)</f>
        <v>769000</v>
      </c>
    </row>
    <row r="1378" customFormat="false" ht="11.25" hidden="false" customHeight="false" outlineLevel="0" collapsed="false">
      <c r="A1378" s="199" t="n">
        <v>36918</v>
      </c>
      <c r="B1378" s="192" t="n">
        <v>36918</v>
      </c>
      <c r="C1378" s="308" t="n">
        <f aca="false">IF(B1378&lt;&gt;"",MONTH(B1378),0)</f>
        <v>1</v>
      </c>
      <c r="D1378" s="205" t="n">
        <f aca="false">VLOOKUP($B1378,data!$A$6:$M$15000,7)</f>
        <v>778000</v>
      </c>
    </row>
    <row r="1379" customFormat="false" ht="11.25" hidden="false" customHeight="false" outlineLevel="0" collapsed="false">
      <c r="A1379" s="199" t="n">
        <v>36919</v>
      </c>
      <c r="B1379" s="192" t="n">
        <v>36919</v>
      </c>
      <c r="C1379" s="308" t="n">
        <f aca="false">IF(B1379&lt;&gt;"",MONTH(B1379),0)</f>
        <v>1</v>
      </c>
      <c r="D1379" s="205" t="n">
        <f aca="false">VLOOKUP($B1379,data!$A$6:$M$15000,7)</f>
        <v>749000</v>
      </c>
    </row>
    <row r="1380" customFormat="false" ht="11.25" hidden="false" customHeight="false" outlineLevel="0" collapsed="false">
      <c r="A1380" s="199" t="n">
        <v>36920</v>
      </c>
      <c r="B1380" s="192" t="n">
        <v>36920</v>
      </c>
      <c r="C1380" s="308" t="n">
        <f aca="false">IF(B1380&lt;&gt;"",MONTH(B1380),0)</f>
        <v>1</v>
      </c>
      <c r="D1380" s="205" t="n">
        <f aca="false">VLOOKUP($B1380,data!$A$6:$M$15000,7)</f>
        <v>757000</v>
      </c>
    </row>
    <row r="1381" customFormat="false" ht="11.25" hidden="false" customHeight="false" outlineLevel="0" collapsed="false">
      <c r="A1381" s="199" t="n">
        <v>36921</v>
      </c>
      <c r="B1381" s="192" t="n">
        <v>36921</v>
      </c>
      <c r="C1381" s="308" t="n">
        <f aca="false">IF(B1381&lt;&gt;"",MONTH(B1381),0)</f>
        <v>1</v>
      </c>
      <c r="D1381" s="205" t="n">
        <f aca="false">VLOOKUP($B1381,data!$A$6:$M$15000,7)</f>
        <v>767000</v>
      </c>
    </row>
    <row r="1382" customFormat="false" ht="11.25" hidden="false" customHeight="false" outlineLevel="0" collapsed="false">
      <c r="A1382" s="199" t="n">
        <v>36922</v>
      </c>
      <c r="B1382" s="192" t="n">
        <v>36922</v>
      </c>
      <c r="C1382" s="308" t="n">
        <f aca="false">IF(B1382&lt;&gt;"",MONTH(B1382),0)</f>
        <v>1</v>
      </c>
      <c r="D1382" s="205" t="n">
        <f aca="false">VLOOKUP($B1382,data!$A$6:$M$15000,7)</f>
        <v>754000</v>
      </c>
    </row>
    <row r="1383" customFormat="false" ht="11.25" hidden="false" customHeight="false" outlineLevel="0" collapsed="false">
      <c r="A1383" s="199" t="n">
        <v>36923</v>
      </c>
      <c r="B1383" s="192" t="n">
        <v>36923</v>
      </c>
      <c r="C1383" s="308" t="n">
        <f aca="false">IF(B1383&lt;&gt;"",MONTH(B1383),0)</f>
        <v>2</v>
      </c>
      <c r="D1383" s="205" t="n">
        <f aca="false">VLOOKUP($B1383,data!$A$6:$M$15000,7)</f>
        <v>779000</v>
      </c>
    </row>
    <row r="1384" customFormat="false" ht="11.25" hidden="false" customHeight="false" outlineLevel="0" collapsed="false">
      <c r="A1384" s="199" t="n">
        <v>36924</v>
      </c>
      <c r="B1384" s="192" t="n">
        <v>36924</v>
      </c>
      <c r="C1384" s="308" t="n">
        <f aca="false">IF(B1384&lt;&gt;"",MONTH(B1384),0)</f>
        <v>2</v>
      </c>
      <c r="D1384" s="205" t="n">
        <f aca="false">VLOOKUP($B1384,data!$A$6:$M$15000,7)</f>
        <v>710000</v>
      </c>
    </row>
    <row r="1385" customFormat="false" ht="11.25" hidden="false" customHeight="false" outlineLevel="0" collapsed="false">
      <c r="A1385" s="199" t="n">
        <v>36925</v>
      </c>
      <c r="B1385" s="192" t="n">
        <v>36925</v>
      </c>
      <c r="C1385" s="308" t="n">
        <f aca="false">IF(B1385&lt;&gt;"",MONTH(B1385),0)</f>
        <v>2</v>
      </c>
      <c r="D1385" s="205" t="n">
        <f aca="false">VLOOKUP($B1385,data!$A$6:$M$15000,7)</f>
        <v>772000</v>
      </c>
    </row>
    <row r="1386" customFormat="false" ht="11.25" hidden="false" customHeight="false" outlineLevel="0" collapsed="false">
      <c r="A1386" s="199" t="n">
        <v>36926</v>
      </c>
      <c r="B1386" s="192" t="n">
        <v>36926</v>
      </c>
      <c r="C1386" s="308" t="n">
        <f aca="false">IF(B1386&lt;&gt;"",MONTH(B1386),0)</f>
        <v>2</v>
      </c>
      <c r="D1386" s="205" t="n">
        <f aca="false">VLOOKUP($B1386,data!$A$6:$M$15000,7)</f>
        <v>753000</v>
      </c>
    </row>
    <row r="1387" customFormat="false" ht="11.25" hidden="false" customHeight="false" outlineLevel="0" collapsed="false">
      <c r="A1387" s="199" t="n">
        <v>36927</v>
      </c>
      <c r="B1387" s="192" t="n">
        <v>36927</v>
      </c>
      <c r="C1387" s="308" t="n">
        <f aca="false">IF(B1387&lt;&gt;"",MONTH(B1387),0)</f>
        <v>2</v>
      </c>
      <c r="D1387" s="205" t="n">
        <f aca="false">VLOOKUP($B1387,data!$A$6:$M$15000,7)</f>
        <v>782000</v>
      </c>
    </row>
    <row r="1388" customFormat="false" ht="11.25" hidden="false" customHeight="false" outlineLevel="0" collapsed="false">
      <c r="A1388" s="199" t="n">
        <v>36928</v>
      </c>
      <c r="B1388" s="192" t="n">
        <v>36928</v>
      </c>
      <c r="C1388" s="308" t="n">
        <f aca="false">IF(B1388&lt;&gt;"",MONTH(B1388),0)</f>
        <v>2</v>
      </c>
      <c r="D1388" s="205" t="n">
        <f aca="false">VLOOKUP($B1388,data!$A$6:$M$15000,7)</f>
        <v>803000</v>
      </c>
    </row>
    <row r="1389" customFormat="false" ht="11.25" hidden="false" customHeight="false" outlineLevel="0" collapsed="false">
      <c r="A1389" s="199" t="n">
        <v>36929</v>
      </c>
      <c r="B1389" s="192" t="n">
        <v>36929</v>
      </c>
      <c r="C1389" s="308" t="n">
        <f aca="false">IF(B1389&lt;&gt;"",MONTH(B1389),0)</f>
        <v>2</v>
      </c>
      <c r="D1389" s="205" t="n">
        <f aca="false">VLOOKUP($B1389,data!$A$6:$M$15000,7)</f>
        <v>781000</v>
      </c>
    </row>
    <row r="1390" customFormat="false" ht="11.25" hidden="false" customHeight="false" outlineLevel="0" collapsed="false">
      <c r="A1390" s="199" t="n">
        <v>36930</v>
      </c>
      <c r="B1390" s="192" t="n">
        <v>36930</v>
      </c>
      <c r="C1390" s="308" t="n">
        <f aca="false">IF(B1390&lt;&gt;"",MONTH(B1390),0)</f>
        <v>2</v>
      </c>
      <c r="D1390" s="205" t="n">
        <f aca="false">VLOOKUP($B1390,data!$A$6:$M$15000,7)</f>
        <v>788000</v>
      </c>
    </row>
    <row r="1391" customFormat="false" ht="11.25" hidden="false" customHeight="false" outlineLevel="0" collapsed="false">
      <c r="A1391" s="199" t="n">
        <v>36931</v>
      </c>
      <c r="B1391" s="192" t="n">
        <v>36931</v>
      </c>
      <c r="C1391" s="308" t="n">
        <f aca="false">IF(B1391&lt;&gt;"",MONTH(B1391),0)</f>
        <v>2</v>
      </c>
      <c r="D1391" s="205" t="n">
        <f aca="false">VLOOKUP($B1391,data!$A$6:$M$15000,7)</f>
        <v>752000</v>
      </c>
    </row>
    <row r="1392" customFormat="false" ht="11.25" hidden="false" customHeight="false" outlineLevel="0" collapsed="false">
      <c r="A1392" s="199" t="n">
        <v>36932</v>
      </c>
      <c r="B1392" s="192" t="n">
        <v>36932</v>
      </c>
      <c r="C1392" s="308" t="n">
        <f aca="false">IF(B1392&lt;&gt;"",MONTH(B1392),0)</f>
        <v>2</v>
      </c>
      <c r="D1392" s="205" t="n">
        <f aca="false">VLOOKUP($B1392,data!$A$6:$M$15000,7)</f>
        <v>774000</v>
      </c>
    </row>
    <row r="1393" customFormat="false" ht="11.25" hidden="false" customHeight="false" outlineLevel="0" collapsed="false">
      <c r="A1393" s="199" t="n">
        <v>36933</v>
      </c>
      <c r="B1393" s="192" t="n">
        <v>36933</v>
      </c>
      <c r="C1393" s="308" t="n">
        <f aca="false">IF(B1393&lt;&gt;"",MONTH(B1393),0)</f>
        <v>2</v>
      </c>
      <c r="D1393" s="205" t="n">
        <f aca="false">VLOOKUP($B1393,data!$A$6:$M$15000,7)</f>
        <v>771000</v>
      </c>
    </row>
    <row r="1394" customFormat="false" ht="11.25" hidden="false" customHeight="false" outlineLevel="0" collapsed="false">
      <c r="A1394" s="199" t="n">
        <v>36934</v>
      </c>
      <c r="B1394" s="192" t="n">
        <v>36934</v>
      </c>
      <c r="C1394" s="308" t="n">
        <f aca="false">IF(B1394&lt;&gt;"",MONTH(B1394),0)</f>
        <v>2</v>
      </c>
      <c r="D1394" s="205" t="n">
        <f aca="false">VLOOKUP($B1394,data!$A$6:$M$15000,7)</f>
        <v>767000</v>
      </c>
    </row>
    <row r="1395" customFormat="false" ht="11.25" hidden="false" customHeight="false" outlineLevel="0" collapsed="false">
      <c r="A1395" s="199" t="n">
        <v>36935</v>
      </c>
      <c r="B1395" s="192" t="n">
        <v>36935</v>
      </c>
      <c r="C1395" s="308" t="n">
        <f aca="false">IF(B1395&lt;&gt;"",MONTH(B1395),0)</f>
        <v>2</v>
      </c>
      <c r="D1395" s="205" t="n">
        <f aca="false">VLOOKUP($B1395,data!$A$6:$M$15000,7)</f>
        <v>772000</v>
      </c>
    </row>
    <row r="1396" customFormat="false" ht="11.25" hidden="false" customHeight="false" outlineLevel="0" collapsed="false">
      <c r="A1396" s="199" t="n">
        <v>36936</v>
      </c>
      <c r="B1396" s="192" t="n">
        <v>36936</v>
      </c>
      <c r="C1396" s="308" t="n">
        <f aca="false">IF(B1396&lt;&gt;"",MONTH(B1396),0)</f>
        <v>2</v>
      </c>
      <c r="D1396" s="205" t="n">
        <f aca="false">VLOOKUP($B1396,data!$A$6:$M$15000,7)</f>
        <v>768000</v>
      </c>
    </row>
    <row r="1397" customFormat="false" ht="11.25" hidden="false" customHeight="false" outlineLevel="0" collapsed="false">
      <c r="A1397" s="199" t="n">
        <v>36937</v>
      </c>
      <c r="B1397" s="192" t="n">
        <v>36937</v>
      </c>
      <c r="C1397" s="308" t="n">
        <f aca="false">IF(B1397&lt;&gt;"",MONTH(B1397),0)</f>
        <v>2</v>
      </c>
      <c r="D1397" s="205" t="n">
        <f aca="false">VLOOKUP($B1397,data!$A$6:$M$15000,7)</f>
        <v>769000</v>
      </c>
    </row>
    <row r="1398" customFormat="false" ht="11.25" hidden="false" customHeight="false" outlineLevel="0" collapsed="false">
      <c r="A1398" s="199" t="n">
        <v>36938</v>
      </c>
      <c r="B1398" s="192" t="n">
        <v>36938</v>
      </c>
      <c r="C1398" s="308" t="n">
        <f aca="false">IF(B1398&lt;&gt;"",MONTH(B1398),0)</f>
        <v>2</v>
      </c>
      <c r="D1398" s="205" t="n">
        <f aca="false">VLOOKUP($B1398,data!$A$6:$M$15000,7)</f>
        <v>773000</v>
      </c>
    </row>
    <row r="1399" customFormat="false" ht="11.25" hidden="false" customHeight="false" outlineLevel="0" collapsed="false">
      <c r="A1399" s="199" t="n">
        <v>36939</v>
      </c>
      <c r="B1399" s="192" t="n">
        <v>36939</v>
      </c>
      <c r="C1399" s="308" t="n">
        <f aca="false">IF(B1399&lt;&gt;"",MONTH(B1399),0)</f>
        <v>2</v>
      </c>
      <c r="D1399" s="205" t="n">
        <f aca="false">VLOOKUP($B1399,data!$A$6:$M$15000,7)</f>
        <v>781000</v>
      </c>
    </row>
    <row r="1400" customFormat="false" ht="11.25" hidden="false" customHeight="false" outlineLevel="0" collapsed="false">
      <c r="A1400" s="199" t="n">
        <v>36940</v>
      </c>
      <c r="B1400" s="192" t="n">
        <v>36940</v>
      </c>
      <c r="C1400" s="308" t="n">
        <f aca="false">IF(B1400&lt;&gt;"",MONTH(B1400),0)</f>
        <v>2</v>
      </c>
      <c r="D1400" s="205" t="n">
        <f aca="false">VLOOKUP($B1400,data!$A$6:$M$15000,7)</f>
        <v>786000</v>
      </c>
    </row>
    <row r="1401" customFormat="false" ht="11.25" hidden="false" customHeight="false" outlineLevel="0" collapsed="false">
      <c r="A1401" s="199" t="n">
        <v>36941</v>
      </c>
      <c r="B1401" s="192" t="n">
        <v>36941</v>
      </c>
      <c r="C1401" s="308" t="n">
        <f aca="false">IF(B1401&lt;&gt;"",MONTH(B1401),0)</f>
        <v>2</v>
      </c>
      <c r="D1401" s="205" t="n">
        <f aca="false">VLOOKUP($B1401,data!$A$6:$M$15000,7)</f>
        <v>783000</v>
      </c>
    </row>
    <row r="1402" customFormat="false" ht="11.25" hidden="false" customHeight="false" outlineLevel="0" collapsed="false">
      <c r="A1402" s="199" t="n">
        <v>36942</v>
      </c>
      <c r="B1402" s="192" t="n">
        <v>36942</v>
      </c>
      <c r="C1402" s="308" t="n">
        <f aca="false">IF(B1402&lt;&gt;"",MONTH(B1402),0)</f>
        <v>2</v>
      </c>
      <c r="D1402" s="205" t="n">
        <f aca="false">VLOOKUP($B1402,data!$A$6:$M$15000,7)</f>
        <v>773000</v>
      </c>
    </row>
    <row r="1403" customFormat="false" ht="11.25" hidden="false" customHeight="false" outlineLevel="0" collapsed="false">
      <c r="A1403" s="199" t="n">
        <v>36943</v>
      </c>
      <c r="B1403" s="192" t="n">
        <v>36943</v>
      </c>
      <c r="C1403" s="308" t="n">
        <f aca="false">IF(B1403&lt;&gt;"",MONTH(B1403),0)</f>
        <v>2</v>
      </c>
      <c r="D1403" s="205" t="n">
        <f aca="false">VLOOKUP($B1403,data!$A$6:$M$15000,7)</f>
        <v>763000</v>
      </c>
    </row>
    <row r="1404" customFormat="false" ht="11.25" hidden="false" customHeight="false" outlineLevel="0" collapsed="false">
      <c r="A1404" s="199" t="n">
        <v>36944</v>
      </c>
      <c r="B1404" s="192" t="n">
        <v>36944</v>
      </c>
      <c r="C1404" s="308" t="n">
        <f aca="false">IF(B1404&lt;&gt;"",MONTH(B1404),0)</f>
        <v>2</v>
      </c>
      <c r="D1404" s="205" t="n">
        <f aca="false">VLOOKUP($B1404,data!$A$6:$M$15000,7)</f>
        <v>775000</v>
      </c>
    </row>
    <row r="1405" customFormat="false" ht="11.25" hidden="false" customHeight="false" outlineLevel="0" collapsed="false">
      <c r="A1405" s="199" t="n">
        <v>36945</v>
      </c>
      <c r="B1405" s="192" t="n">
        <v>36945</v>
      </c>
      <c r="C1405" s="308" t="n">
        <f aca="false">IF(B1405&lt;&gt;"",MONTH(B1405),0)</f>
        <v>2</v>
      </c>
      <c r="D1405" s="205" t="n">
        <f aca="false">VLOOKUP($B1405,data!$A$6:$M$15000,7)</f>
        <v>771000</v>
      </c>
    </row>
    <row r="1406" customFormat="false" ht="11.25" hidden="false" customHeight="false" outlineLevel="0" collapsed="false">
      <c r="A1406" s="199" t="n">
        <v>36946</v>
      </c>
      <c r="B1406" s="192" t="n">
        <v>36946</v>
      </c>
      <c r="C1406" s="308" t="n">
        <f aca="false">IF(B1406&lt;&gt;"",MONTH(B1406),0)</f>
        <v>2</v>
      </c>
      <c r="D1406" s="205" t="n">
        <f aca="false">VLOOKUP($B1406,data!$A$6:$M$15000,7)</f>
        <v>788000</v>
      </c>
    </row>
    <row r="1407" customFormat="false" ht="11.25" hidden="false" customHeight="false" outlineLevel="0" collapsed="false">
      <c r="A1407" s="199" t="n">
        <v>36947</v>
      </c>
      <c r="B1407" s="192" t="n">
        <v>36947</v>
      </c>
      <c r="C1407" s="308" t="n">
        <f aca="false">IF(B1407&lt;&gt;"",MONTH(B1407),0)</f>
        <v>2</v>
      </c>
      <c r="D1407" s="205" t="n">
        <f aca="false">VLOOKUP($B1407,data!$A$6:$M$15000,7)</f>
        <v>777000</v>
      </c>
    </row>
    <row r="1408" customFormat="false" ht="11.25" hidden="false" customHeight="false" outlineLevel="0" collapsed="false">
      <c r="A1408" s="199" t="n">
        <v>36948</v>
      </c>
      <c r="B1408" s="192" t="n">
        <v>36948</v>
      </c>
      <c r="C1408" s="308" t="n">
        <f aca="false">IF(B1408&lt;&gt;"",MONTH(B1408),0)</f>
        <v>2</v>
      </c>
      <c r="D1408" s="205" t="n">
        <f aca="false">VLOOKUP($B1408,data!$A$6:$M$15000,7)</f>
        <v>779000</v>
      </c>
    </row>
    <row r="1409" customFormat="false" ht="11.25" hidden="false" customHeight="false" outlineLevel="0" collapsed="false">
      <c r="A1409" s="199" t="n">
        <v>36949</v>
      </c>
      <c r="B1409" s="192" t="n">
        <v>36949</v>
      </c>
      <c r="C1409" s="308" t="n">
        <f aca="false">IF(B1409&lt;&gt;"",MONTH(B1409),0)</f>
        <v>2</v>
      </c>
      <c r="D1409" s="205" t="n">
        <f aca="false">VLOOKUP($B1409,data!$A$6:$M$15000,7)</f>
        <v>760000</v>
      </c>
    </row>
    <row r="1410" customFormat="false" ht="11.25" hidden="false" customHeight="false" outlineLevel="0" collapsed="false">
      <c r="A1410" s="199" t="n">
        <v>36950</v>
      </c>
      <c r="B1410" s="192" t="n">
        <v>36950</v>
      </c>
      <c r="C1410" s="308" t="n">
        <f aca="false">IF(B1410&lt;&gt;"",MONTH(B1410),0)</f>
        <v>2</v>
      </c>
      <c r="D1410" s="205" t="n">
        <f aca="false">VLOOKUP($B1410,data!$A$6:$M$15000,7)</f>
        <v>735000</v>
      </c>
    </row>
    <row r="1411" customFormat="false" ht="11.25" hidden="false" customHeight="false" outlineLevel="0" collapsed="false">
      <c r="A1411" s="199" t="n">
        <v>36951</v>
      </c>
      <c r="B1411" s="192" t="n">
        <v>36951</v>
      </c>
      <c r="C1411" s="308" t="n">
        <f aca="false">IF(B1411&lt;&gt;"",MONTH(B1411),0)</f>
        <v>3</v>
      </c>
      <c r="D1411" s="205" t="n">
        <f aca="false">VLOOKUP($B1411,data!$A$6:$M$15000,7)</f>
        <v>773000</v>
      </c>
    </row>
    <row r="1412" customFormat="false" ht="11.25" hidden="false" customHeight="false" outlineLevel="0" collapsed="false">
      <c r="A1412" s="199" t="n">
        <v>36952</v>
      </c>
      <c r="B1412" s="192" t="n">
        <v>36952</v>
      </c>
      <c r="C1412" s="308" t="n">
        <f aca="false">IF(B1412&lt;&gt;"",MONTH(B1412),0)</f>
        <v>3</v>
      </c>
      <c r="D1412" s="205" t="n">
        <f aca="false">VLOOKUP($B1412,data!$A$6:$M$15000,7)</f>
        <v>776000</v>
      </c>
    </row>
    <row r="1413" customFormat="false" ht="11.25" hidden="false" customHeight="false" outlineLevel="0" collapsed="false">
      <c r="A1413" s="199" t="n">
        <v>36953</v>
      </c>
      <c r="B1413" s="192" t="n">
        <v>36953</v>
      </c>
      <c r="C1413" s="308" t="n">
        <f aca="false">IF(B1413&lt;&gt;"",MONTH(B1413),0)</f>
        <v>3</v>
      </c>
      <c r="D1413" s="205" t="n">
        <f aca="false">VLOOKUP($B1413,data!$A$6:$M$15000,7)</f>
        <v>774000</v>
      </c>
    </row>
    <row r="1414" customFormat="false" ht="11.25" hidden="false" customHeight="false" outlineLevel="0" collapsed="false">
      <c r="A1414" s="199" t="n">
        <v>36954</v>
      </c>
      <c r="B1414" s="192" t="n">
        <v>36954</v>
      </c>
      <c r="C1414" s="308" t="n">
        <f aca="false">IF(B1414&lt;&gt;"",MONTH(B1414),0)</f>
        <v>3</v>
      </c>
      <c r="D1414" s="205" t="n">
        <f aca="false">VLOOKUP($B1414,data!$A$6:$M$15000,7)</f>
        <v>776000</v>
      </c>
    </row>
    <row r="1415" customFormat="false" ht="11.25" hidden="false" customHeight="false" outlineLevel="0" collapsed="false">
      <c r="A1415" s="199" t="n">
        <v>36955</v>
      </c>
      <c r="B1415" s="192" t="n">
        <v>36955</v>
      </c>
      <c r="C1415" s="308" t="n">
        <f aca="false">IF(B1415&lt;&gt;"",MONTH(B1415),0)</f>
        <v>3</v>
      </c>
      <c r="D1415" s="205" t="n">
        <f aca="false">VLOOKUP($B1415,data!$A$6:$M$15000,7)</f>
        <v>747000</v>
      </c>
    </row>
    <row r="1416" customFormat="false" ht="11.25" hidden="false" customHeight="false" outlineLevel="0" collapsed="false">
      <c r="A1416" s="199" t="n">
        <v>36956</v>
      </c>
      <c r="B1416" s="192" t="n">
        <v>36956</v>
      </c>
      <c r="C1416" s="308" t="n">
        <f aca="false">IF(B1416&lt;&gt;"",MONTH(B1416),0)</f>
        <v>3</v>
      </c>
      <c r="D1416" s="205" t="n">
        <f aca="false">VLOOKUP($B1416,data!$A$6:$M$15000,7)</f>
        <v>779000</v>
      </c>
    </row>
    <row r="1417" customFormat="false" ht="11.25" hidden="false" customHeight="false" outlineLevel="0" collapsed="false">
      <c r="A1417" s="199" t="n">
        <v>36957</v>
      </c>
      <c r="B1417" s="192" t="n">
        <v>36957</v>
      </c>
      <c r="C1417" s="308" t="n">
        <f aca="false">IF(B1417&lt;&gt;"",MONTH(B1417),0)</f>
        <v>3</v>
      </c>
      <c r="D1417" s="205" t="n">
        <f aca="false">VLOOKUP($B1417,data!$A$6:$M$15000,7)</f>
        <v>747000</v>
      </c>
    </row>
    <row r="1418" customFormat="false" ht="11.25" hidden="false" customHeight="false" outlineLevel="0" collapsed="false">
      <c r="A1418" s="199" t="n">
        <v>36958</v>
      </c>
      <c r="B1418" s="192" t="n">
        <v>36958</v>
      </c>
      <c r="C1418" s="308" t="n">
        <f aca="false">IF(B1418&lt;&gt;"",MONTH(B1418),0)</f>
        <v>3</v>
      </c>
      <c r="D1418" s="205" t="n">
        <f aca="false">VLOOKUP($B1418,data!$A$6:$M$15000,7)</f>
        <v>783000</v>
      </c>
    </row>
    <row r="1419" customFormat="false" ht="11.25" hidden="false" customHeight="false" outlineLevel="0" collapsed="false">
      <c r="A1419" s="199" t="n">
        <v>36959</v>
      </c>
      <c r="B1419" s="192" t="n">
        <v>36959</v>
      </c>
      <c r="C1419" s="308" t="n">
        <f aca="false">IF(B1419&lt;&gt;"",MONTH(B1419),0)</f>
        <v>3</v>
      </c>
      <c r="D1419" s="205" t="n">
        <f aca="false">VLOOKUP($B1419,data!$A$6:$M$15000,7)</f>
        <v>789000</v>
      </c>
    </row>
    <row r="1420" customFormat="false" ht="11.25" hidden="false" customHeight="false" outlineLevel="0" collapsed="false">
      <c r="A1420" s="199" t="n">
        <v>36960</v>
      </c>
      <c r="B1420" s="192" t="n">
        <v>36960</v>
      </c>
      <c r="C1420" s="308" t="n">
        <f aca="false">IF(B1420&lt;&gt;"",MONTH(B1420),0)</f>
        <v>3</v>
      </c>
      <c r="D1420" s="205" t="n">
        <f aca="false">VLOOKUP($B1420,data!$A$6:$M$15000,7)</f>
        <v>779000</v>
      </c>
    </row>
    <row r="1421" customFormat="false" ht="11.25" hidden="false" customHeight="false" outlineLevel="0" collapsed="false">
      <c r="A1421" s="199" t="n">
        <v>36961</v>
      </c>
      <c r="B1421" s="192" t="n">
        <v>36961</v>
      </c>
      <c r="C1421" s="308" t="n">
        <f aca="false">IF(B1421&lt;&gt;"",MONTH(B1421),0)</f>
        <v>3</v>
      </c>
      <c r="D1421" s="205" t="n">
        <f aca="false">VLOOKUP($B1421,data!$A$6:$M$15000,7)</f>
        <v>791000</v>
      </c>
    </row>
    <row r="1422" customFormat="false" ht="11.25" hidden="false" customHeight="false" outlineLevel="0" collapsed="false">
      <c r="A1422" s="199" t="n">
        <v>36962</v>
      </c>
      <c r="B1422" s="192" t="n">
        <v>36962</v>
      </c>
      <c r="C1422" s="308" t="n">
        <f aca="false">IF(B1422&lt;&gt;"",MONTH(B1422),0)</f>
        <v>3</v>
      </c>
      <c r="D1422" s="205" t="n">
        <f aca="false">VLOOKUP($B1422,data!$A$6:$M$15000,7)</f>
        <v>790000</v>
      </c>
    </row>
    <row r="1423" customFormat="false" ht="11.25" hidden="false" customHeight="false" outlineLevel="0" collapsed="false">
      <c r="A1423" s="199" t="n">
        <v>36963</v>
      </c>
      <c r="B1423" s="192" t="n">
        <v>36963</v>
      </c>
      <c r="C1423" s="308" t="n">
        <f aca="false">IF(B1423&lt;&gt;"",MONTH(B1423),0)</f>
        <v>3</v>
      </c>
      <c r="D1423" s="205" t="n">
        <f aca="false">VLOOKUP($B1423,data!$A$6:$M$15000,7)</f>
        <v>783000</v>
      </c>
    </row>
    <row r="1424" customFormat="false" ht="11.25" hidden="false" customHeight="false" outlineLevel="0" collapsed="false">
      <c r="A1424" s="199" t="n">
        <v>36964</v>
      </c>
      <c r="B1424" s="192" t="n">
        <v>36964</v>
      </c>
      <c r="C1424" s="308" t="n">
        <f aca="false">IF(B1424&lt;&gt;"",MONTH(B1424),0)</f>
        <v>3</v>
      </c>
      <c r="D1424" s="205" t="n">
        <f aca="false">VLOOKUP($B1424,data!$A$6:$M$15000,7)</f>
        <v>783000</v>
      </c>
    </row>
    <row r="1425" customFormat="false" ht="11.25" hidden="false" customHeight="false" outlineLevel="0" collapsed="false">
      <c r="A1425" s="199" t="n">
        <v>36965</v>
      </c>
      <c r="B1425" s="192" t="n">
        <v>36965</v>
      </c>
      <c r="C1425" s="308" t="n">
        <f aca="false">IF(B1425&lt;&gt;"",MONTH(B1425),0)</f>
        <v>3</v>
      </c>
      <c r="D1425" s="205" t="n">
        <f aca="false">VLOOKUP($B1425,data!$A$6:$M$15000,7)</f>
        <v>788000</v>
      </c>
    </row>
    <row r="1426" customFormat="false" ht="11.25" hidden="false" customHeight="false" outlineLevel="0" collapsed="false">
      <c r="A1426" s="199" t="n">
        <v>36966</v>
      </c>
      <c r="B1426" s="192" t="n">
        <v>36966</v>
      </c>
      <c r="C1426" s="308" t="n">
        <f aca="false">IF(B1426&lt;&gt;"",MONTH(B1426),0)</f>
        <v>3</v>
      </c>
      <c r="D1426" s="205" t="n">
        <f aca="false">VLOOKUP($B1426,data!$A$6:$M$15000,7)</f>
        <v>790000</v>
      </c>
    </row>
    <row r="1427" customFormat="false" ht="11.25" hidden="false" customHeight="false" outlineLevel="0" collapsed="false">
      <c r="A1427" s="199" t="n">
        <v>36967</v>
      </c>
      <c r="B1427" s="192" t="n">
        <v>36967</v>
      </c>
      <c r="C1427" s="308" t="n">
        <f aca="false">IF(B1427&lt;&gt;"",MONTH(B1427),0)</f>
        <v>3</v>
      </c>
      <c r="D1427" s="205" t="n">
        <f aca="false">VLOOKUP($B1427,data!$A$6:$M$15000,7)</f>
        <v>789000</v>
      </c>
    </row>
    <row r="1428" customFormat="false" ht="11.25" hidden="false" customHeight="false" outlineLevel="0" collapsed="false">
      <c r="A1428" s="199" t="n">
        <v>36968</v>
      </c>
      <c r="B1428" s="192" t="n">
        <v>36968</v>
      </c>
      <c r="C1428" s="308" t="n">
        <f aca="false">IF(B1428&lt;&gt;"",MONTH(B1428),0)</f>
        <v>3</v>
      </c>
      <c r="D1428" s="205" t="n">
        <f aca="false">VLOOKUP($B1428,data!$A$6:$M$15000,7)</f>
        <v>789000</v>
      </c>
    </row>
    <row r="1429" customFormat="false" ht="11.25" hidden="false" customHeight="false" outlineLevel="0" collapsed="false">
      <c r="A1429" s="199" t="n">
        <v>36969</v>
      </c>
      <c r="B1429" s="192" t="n">
        <v>36969</v>
      </c>
      <c r="C1429" s="308" t="n">
        <f aca="false">IF(B1429&lt;&gt;"",MONTH(B1429),0)</f>
        <v>3</v>
      </c>
      <c r="D1429" s="205" t="n">
        <f aca="false">VLOOKUP($B1429,data!$A$6:$M$15000,7)</f>
        <v>790000</v>
      </c>
    </row>
    <row r="1430" customFormat="false" ht="11.25" hidden="false" customHeight="false" outlineLevel="0" collapsed="false">
      <c r="A1430" s="199" t="n">
        <v>36970</v>
      </c>
      <c r="B1430" s="192" t="n">
        <v>36970</v>
      </c>
      <c r="C1430" s="308" t="n">
        <f aca="false">IF(B1430&lt;&gt;"",MONTH(B1430),0)</f>
        <v>3</v>
      </c>
      <c r="D1430" s="205" t="n">
        <f aca="false">VLOOKUP($B1430,data!$A$6:$M$15000,7)</f>
        <v>791000</v>
      </c>
    </row>
    <row r="1431" customFormat="false" ht="11.25" hidden="false" customHeight="false" outlineLevel="0" collapsed="false">
      <c r="A1431" s="199" t="n">
        <v>36971</v>
      </c>
      <c r="B1431" s="192" t="n">
        <v>36971</v>
      </c>
      <c r="C1431" s="308" t="n">
        <f aca="false">IF(B1431&lt;&gt;"",MONTH(B1431),0)</f>
        <v>3</v>
      </c>
      <c r="D1431" s="205" t="n">
        <f aca="false">VLOOKUP($B1431,data!$A$6:$M$15000,7)</f>
        <v>787000</v>
      </c>
    </row>
    <row r="1432" customFormat="false" ht="11.25" hidden="false" customHeight="false" outlineLevel="0" collapsed="false">
      <c r="A1432" s="199" t="n">
        <v>36972</v>
      </c>
      <c r="B1432" s="192" t="n">
        <v>36972</v>
      </c>
      <c r="C1432" s="308" t="n">
        <f aca="false">IF(B1432&lt;&gt;"",MONTH(B1432),0)</f>
        <v>3</v>
      </c>
      <c r="D1432" s="205" t="n">
        <f aca="false">VLOOKUP($B1432,data!$A$6:$M$15000,7)</f>
        <v>797000</v>
      </c>
    </row>
    <row r="1433" customFormat="false" ht="11.25" hidden="false" customHeight="false" outlineLevel="0" collapsed="false">
      <c r="A1433" s="199" t="n">
        <v>36973</v>
      </c>
      <c r="B1433" s="192" t="n">
        <v>36973</v>
      </c>
      <c r="C1433" s="308" t="n">
        <f aca="false">IF(B1433&lt;&gt;"",MONTH(B1433),0)</f>
        <v>3</v>
      </c>
      <c r="D1433" s="205" t="n">
        <f aca="false">VLOOKUP($B1433,data!$A$6:$M$15000,7)</f>
        <v>788000</v>
      </c>
    </row>
    <row r="1434" customFormat="false" ht="11.25" hidden="false" customHeight="false" outlineLevel="0" collapsed="false">
      <c r="A1434" s="199" t="n">
        <v>36974</v>
      </c>
      <c r="B1434" s="192" t="n">
        <v>36974</v>
      </c>
      <c r="C1434" s="308" t="n">
        <f aca="false">IF(B1434&lt;&gt;"",MONTH(B1434),0)</f>
        <v>3</v>
      </c>
      <c r="D1434" s="205" t="n">
        <f aca="false">VLOOKUP($B1434,data!$A$6:$M$15000,7)</f>
        <v>792000</v>
      </c>
    </row>
    <row r="1435" customFormat="false" ht="11.25" hidden="false" customHeight="false" outlineLevel="0" collapsed="false">
      <c r="A1435" s="199" t="n">
        <v>36975</v>
      </c>
      <c r="B1435" s="192" t="n">
        <v>36975</v>
      </c>
      <c r="C1435" s="308" t="n">
        <f aca="false">IF(B1435&lt;&gt;"",MONTH(B1435),0)</f>
        <v>3</v>
      </c>
      <c r="D1435" s="205" t="n">
        <f aca="false">VLOOKUP($B1435,data!$A$6:$M$15000,7)</f>
        <v>794000</v>
      </c>
    </row>
    <row r="1436" customFormat="false" ht="11.25" hidden="false" customHeight="false" outlineLevel="0" collapsed="false">
      <c r="A1436" s="199" t="n">
        <v>36976</v>
      </c>
      <c r="B1436" s="192" t="n">
        <v>36976</v>
      </c>
      <c r="C1436" s="308" t="n">
        <f aca="false">IF(B1436&lt;&gt;"",MONTH(B1436),0)</f>
        <v>3</v>
      </c>
      <c r="D1436" s="205" t="n">
        <f aca="false">VLOOKUP($B1436,data!$A$6:$M$15000,7)</f>
        <v>783000</v>
      </c>
    </row>
    <row r="1437" customFormat="false" ht="11.25" hidden="false" customHeight="false" outlineLevel="0" collapsed="false">
      <c r="A1437" s="199" t="n">
        <v>36977</v>
      </c>
      <c r="B1437" s="192" t="n">
        <v>36977</v>
      </c>
      <c r="C1437" s="308" t="n">
        <f aca="false">IF(B1437&lt;&gt;"",MONTH(B1437),0)</f>
        <v>3</v>
      </c>
      <c r="D1437" s="205" t="n">
        <f aca="false">VLOOKUP($B1437,data!$A$6:$M$15000,7)</f>
        <v>799000</v>
      </c>
    </row>
    <row r="1438" customFormat="false" ht="11.25" hidden="false" customHeight="false" outlineLevel="0" collapsed="false">
      <c r="A1438" s="199" t="n">
        <v>36978</v>
      </c>
      <c r="B1438" s="192" t="n">
        <v>36978</v>
      </c>
      <c r="C1438" s="308" t="n">
        <f aca="false">IF(B1438&lt;&gt;"",MONTH(B1438),0)</f>
        <v>3</v>
      </c>
      <c r="D1438" s="205" t="n">
        <f aca="false">VLOOKUP($B1438,data!$A$6:$M$15000,7)</f>
        <v>810000</v>
      </c>
    </row>
    <row r="1439" customFormat="false" ht="11.25" hidden="false" customHeight="false" outlineLevel="0" collapsed="false">
      <c r="A1439" s="199" t="n">
        <v>36979</v>
      </c>
      <c r="B1439" s="192" t="n">
        <v>36979</v>
      </c>
      <c r="C1439" s="308" t="n">
        <f aca="false">IF(B1439&lt;&gt;"",MONTH(B1439),0)</f>
        <v>3</v>
      </c>
      <c r="D1439" s="205" t="n">
        <f aca="false">VLOOKUP($B1439,data!$A$6:$M$15000,7)</f>
        <v>814000</v>
      </c>
    </row>
    <row r="1440" customFormat="false" ht="11.25" hidden="false" customHeight="false" outlineLevel="0" collapsed="false">
      <c r="A1440" s="199" t="n">
        <v>36980</v>
      </c>
      <c r="B1440" s="192" t="n">
        <v>36980</v>
      </c>
      <c r="C1440" s="308" t="n">
        <f aca="false">IF(B1440&lt;&gt;"",MONTH(B1440),0)</f>
        <v>3</v>
      </c>
      <c r="D1440" s="205" t="n">
        <f aca="false">VLOOKUP($B1440,data!$A$6:$M$15000,7)</f>
        <v>798000</v>
      </c>
    </row>
    <row r="1441" customFormat="false" ht="11.25" hidden="false" customHeight="false" outlineLevel="0" collapsed="false">
      <c r="A1441" s="199" t="n">
        <v>36981</v>
      </c>
      <c r="B1441" s="192" t="n">
        <v>36981</v>
      </c>
      <c r="C1441" s="308" t="n">
        <f aca="false">IF(B1441&lt;&gt;"",MONTH(B1441),0)</f>
        <v>3</v>
      </c>
      <c r="D1441" s="205" t="n">
        <f aca="false">VLOOKUP($B1441,data!$A$6:$M$15000,7)</f>
        <v>758000</v>
      </c>
    </row>
    <row r="1442" customFormat="false" ht="11.25" hidden="false" customHeight="false" outlineLevel="0" collapsed="false">
      <c r="A1442" s="199" t="n">
        <v>36982</v>
      </c>
      <c r="B1442" s="192" t="n">
        <v>36982</v>
      </c>
      <c r="C1442" s="308" t="n">
        <f aca="false">IF(B1442&lt;&gt;"",MONTH(B1442),0)</f>
        <v>4</v>
      </c>
      <c r="D1442" s="205" t="n">
        <f aca="false">VLOOKUP($B1442,data!$A$6:$M$15000,7)</f>
        <v>777000</v>
      </c>
    </row>
    <row r="1443" customFormat="false" ht="11.25" hidden="false" customHeight="false" outlineLevel="0" collapsed="false">
      <c r="A1443" s="199" t="n">
        <v>36983</v>
      </c>
      <c r="B1443" s="192" t="n">
        <v>36983</v>
      </c>
      <c r="C1443" s="308" t="n">
        <f aca="false">IF(B1443&lt;&gt;"",MONTH(B1443),0)</f>
        <v>4</v>
      </c>
      <c r="D1443" s="205" t="n">
        <f aca="false">VLOOKUP($B1443,data!$A$6:$M$15000,7)</f>
        <v>666000</v>
      </c>
    </row>
    <row r="1444" customFormat="false" ht="11.25" hidden="false" customHeight="false" outlineLevel="0" collapsed="false">
      <c r="A1444" s="199" t="n">
        <v>36984</v>
      </c>
      <c r="B1444" s="192" t="n">
        <v>36984</v>
      </c>
      <c r="C1444" s="308" t="n">
        <f aca="false">IF(B1444&lt;&gt;"",MONTH(B1444),0)</f>
        <v>4</v>
      </c>
      <c r="D1444" s="205" t="n">
        <f aca="false">VLOOKUP($B1444,data!$A$6:$M$15000,7)</f>
        <v>729000</v>
      </c>
    </row>
    <row r="1445" customFormat="false" ht="11.25" hidden="false" customHeight="false" outlineLevel="0" collapsed="false">
      <c r="A1445" s="199" t="n">
        <v>36985</v>
      </c>
      <c r="B1445" s="192" t="n">
        <v>36985</v>
      </c>
      <c r="C1445" s="308" t="n">
        <f aca="false">IF(B1445&lt;&gt;"",MONTH(B1445),0)</f>
        <v>4</v>
      </c>
      <c r="D1445" s="205" t="n">
        <f aca="false">VLOOKUP($B1445,data!$A$6:$M$15000,7)</f>
        <v>730000</v>
      </c>
    </row>
    <row r="1446" customFormat="false" ht="11.25" hidden="false" customHeight="false" outlineLevel="0" collapsed="false">
      <c r="A1446" s="199" t="n">
        <v>36986</v>
      </c>
      <c r="B1446" s="192" t="n">
        <v>36986</v>
      </c>
      <c r="C1446" s="308" t="n">
        <f aca="false">IF(B1446&lt;&gt;"",MONTH(B1446),0)</f>
        <v>4</v>
      </c>
      <c r="D1446" s="205" t="n">
        <f aca="false">VLOOKUP($B1446,data!$A$6:$M$15000,7)</f>
        <v>736000</v>
      </c>
    </row>
    <row r="1447" customFormat="false" ht="11.25" hidden="false" customHeight="false" outlineLevel="0" collapsed="false">
      <c r="A1447" s="199" t="n">
        <v>36987</v>
      </c>
      <c r="B1447" s="192" t="n">
        <v>36987</v>
      </c>
      <c r="C1447" s="308" t="n">
        <f aca="false">IF(B1447&lt;&gt;"",MONTH(B1447),0)</f>
        <v>4</v>
      </c>
      <c r="D1447" s="205" t="str">
        <f aca="false">VLOOKUP($B1447,data!$A$6:$M$15000,7)</f>
        <v>N/A</v>
      </c>
    </row>
    <row r="1448" customFormat="false" ht="11.25" hidden="false" customHeight="false" outlineLevel="0" collapsed="false">
      <c r="A1448" s="199" t="n">
        <v>36988</v>
      </c>
      <c r="B1448" s="192" t="n">
        <v>36988</v>
      </c>
      <c r="C1448" s="308" t="n">
        <f aca="false">IF(B1448&lt;&gt;"",MONTH(B1448),0)</f>
        <v>4</v>
      </c>
      <c r="D1448" s="205" t="str">
        <f aca="false">VLOOKUP($B1448,data!$A$6:$M$15000,7)</f>
        <v>N/A</v>
      </c>
    </row>
    <row r="1449" customFormat="false" ht="11.25" hidden="false" customHeight="false" outlineLevel="0" collapsed="false">
      <c r="A1449" s="199" t="n">
        <v>36989</v>
      </c>
      <c r="B1449" s="192" t="n">
        <v>36989</v>
      </c>
      <c r="C1449" s="308" t="n">
        <f aca="false">IF(B1449&lt;&gt;"",MONTH(B1449),0)</f>
        <v>4</v>
      </c>
      <c r="D1449" s="205" t="str">
        <f aca="false">VLOOKUP($B1449,data!$A$6:$M$15000,7)</f>
        <v>N/A</v>
      </c>
    </row>
    <row r="1450" customFormat="false" ht="11.25" hidden="false" customHeight="false" outlineLevel="0" collapsed="false">
      <c r="A1450" s="199" t="n">
        <v>36990</v>
      </c>
      <c r="B1450" s="192" t="n">
        <v>36990</v>
      </c>
      <c r="C1450" s="308" t="n">
        <f aca="false">IF(B1450&lt;&gt;"",MONTH(B1450),0)</f>
        <v>4</v>
      </c>
      <c r="D1450" s="205" t="str">
        <f aca="false">VLOOKUP($B1450,data!$A$6:$M$15000,7)</f>
        <v>N/A</v>
      </c>
    </row>
    <row r="1451" customFormat="false" ht="11.25" hidden="false" customHeight="false" outlineLevel="0" collapsed="false">
      <c r="A1451" s="199" t="n">
        <v>36991</v>
      </c>
      <c r="B1451" s="192" t="n">
        <v>36991</v>
      </c>
      <c r="C1451" s="308" t="n">
        <f aca="false">IF(B1451&lt;&gt;"",MONTH(B1451),0)</f>
        <v>4</v>
      </c>
      <c r="D1451" s="205" t="str">
        <f aca="false">VLOOKUP($B1451,data!$A$6:$M$15000,7)</f>
        <v>N/A</v>
      </c>
    </row>
    <row r="1452" customFormat="false" ht="11.25" hidden="false" customHeight="false" outlineLevel="0" collapsed="false">
      <c r="A1452" s="199" t="n">
        <v>36992</v>
      </c>
      <c r="B1452" s="192" t="n">
        <v>36992</v>
      </c>
      <c r="C1452" s="308" t="n">
        <f aca="false">IF(B1452&lt;&gt;"",MONTH(B1452),0)</f>
        <v>4</v>
      </c>
      <c r="D1452" s="205" t="str">
        <f aca="false">VLOOKUP($B1452,data!$A$6:$M$15000,7)</f>
        <v>N/A</v>
      </c>
    </row>
    <row r="1453" customFormat="false" ht="11.25" hidden="false" customHeight="false" outlineLevel="0" collapsed="false">
      <c r="A1453" s="199" t="n">
        <v>36993</v>
      </c>
      <c r="B1453" s="192" t="n">
        <v>36993</v>
      </c>
      <c r="C1453" s="308" t="n">
        <f aca="false">IF(B1453&lt;&gt;"",MONTH(B1453),0)</f>
        <v>4</v>
      </c>
      <c r="D1453" s="205" t="str">
        <f aca="false">VLOOKUP($B1453,data!$A$6:$M$15000,7)</f>
        <v>N/A</v>
      </c>
    </row>
    <row r="1454" customFormat="false" ht="11.25" hidden="false" customHeight="false" outlineLevel="0" collapsed="false">
      <c r="A1454" s="199" t="n">
        <v>36994</v>
      </c>
      <c r="B1454" s="192" t="n">
        <v>36994</v>
      </c>
      <c r="C1454" s="308" t="n">
        <f aca="false">IF(B1454&lt;&gt;"",MONTH(B1454),0)</f>
        <v>4</v>
      </c>
      <c r="D1454" s="205" t="str">
        <f aca="false">VLOOKUP($B1454,data!$A$6:$M$15000,7)</f>
        <v>N/A</v>
      </c>
    </row>
    <row r="1455" customFormat="false" ht="11.25" hidden="false" customHeight="false" outlineLevel="0" collapsed="false">
      <c r="A1455" s="199" t="n">
        <v>36995</v>
      </c>
      <c r="B1455" s="192" t="n">
        <v>36995</v>
      </c>
      <c r="C1455" s="308" t="n">
        <f aca="false">IF(B1455&lt;&gt;"",MONTH(B1455),0)</f>
        <v>4</v>
      </c>
      <c r="D1455" s="205" t="str">
        <f aca="false">VLOOKUP($B1455,data!$A$6:$M$15000,7)</f>
        <v>N/A</v>
      </c>
    </row>
    <row r="1456" customFormat="false" ht="11.25" hidden="false" customHeight="false" outlineLevel="0" collapsed="false">
      <c r="A1456" s="199" t="n">
        <v>36996</v>
      </c>
      <c r="B1456" s="192" t="n">
        <v>36996</v>
      </c>
      <c r="C1456" s="308" t="n">
        <f aca="false">IF(B1456&lt;&gt;"",MONTH(B1456),0)</f>
        <v>4</v>
      </c>
      <c r="D1456" s="205" t="str">
        <f aca="false">VLOOKUP($B1456,data!$A$6:$M$15000,7)</f>
        <v>N/A</v>
      </c>
    </row>
    <row r="1457" customFormat="false" ht="11.25" hidden="false" customHeight="false" outlineLevel="0" collapsed="false">
      <c r="A1457" s="199" t="n">
        <v>36997</v>
      </c>
      <c r="B1457" s="192" t="n">
        <v>36997</v>
      </c>
      <c r="C1457" s="308" t="n">
        <f aca="false">IF(B1457&lt;&gt;"",MONTH(B1457),0)</f>
        <v>4</v>
      </c>
      <c r="D1457" s="205" t="str">
        <f aca="false">VLOOKUP($B1457,data!$A$6:$M$15000,7)</f>
        <v>N/A</v>
      </c>
    </row>
    <row r="1458" customFormat="false" ht="11.25" hidden="false" customHeight="false" outlineLevel="0" collapsed="false">
      <c r="A1458" s="199" t="n">
        <v>36998</v>
      </c>
      <c r="B1458" s="192" t="n">
        <v>36998</v>
      </c>
      <c r="C1458" s="308" t="n">
        <f aca="false">IF(B1458&lt;&gt;"",MONTH(B1458),0)</f>
        <v>4</v>
      </c>
      <c r="D1458" s="205" t="str">
        <f aca="false">VLOOKUP($B1458,data!$A$6:$M$15000,7)</f>
        <v>N/A</v>
      </c>
    </row>
    <row r="1459" customFormat="false" ht="11.25" hidden="false" customHeight="false" outlineLevel="0" collapsed="false">
      <c r="A1459" s="199" t="n">
        <v>36999</v>
      </c>
      <c r="B1459" s="192" t="n">
        <v>36999</v>
      </c>
      <c r="C1459" s="308" t="n">
        <f aca="false">IF(B1459&lt;&gt;"",MONTH(B1459),0)</f>
        <v>4</v>
      </c>
      <c r="D1459" s="205" t="str">
        <f aca="false">VLOOKUP($B1459,data!$A$6:$M$15000,7)</f>
        <v>N/A</v>
      </c>
    </row>
    <row r="1460" customFormat="false" ht="11.25" hidden="false" customHeight="false" outlineLevel="0" collapsed="false">
      <c r="A1460" s="199" t="n">
        <v>37000</v>
      </c>
      <c r="B1460" s="192" t="n">
        <v>37000</v>
      </c>
      <c r="C1460" s="308" t="n">
        <f aca="false">IF(B1460&lt;&gt;"",MONTH(B1460),0)</f>
        <v>4</v>
      </c>
      <c r="D1460" s="205" t="str">
        <f aca="false">VLOOKUP($B1460,data!$A$6:$M$15000,7)</f>
        <v>N/A</v>
      </c>
    </row>
    <row r="1461" customFormat="false" ht="11.25" hidden="false" customHeight="false" outlineLevel="0" collapsed="false">
      <c r="A1461" s="199" t="n">
        <v>37001</v>
      </c>
      <c r="B1461" s="192" t="n">
        <v>37001</v>
      </c>
      <c r="C1461" s="308" t="n">
        <f aca="false">IF(B1461&lt;&gt;"",MONTH(B1461),0)</f>
        <v>4</v>
      </c>
      <c r="D1461" s="205" t="str">
        <f aca="false">VLOOKUP($B1461,data!$A$6:$M$15000,7)</f>
        <v>N/A</v>
      </c>
    </row>
    <row r="1462" customFormat="false" ht="11.25" hidden="false" customHeight="false" outlineLevel="0" collapsed="false">
      <c r="A1462" s="199" t="n">
        <v>37002</v>
      </c>
      <c r="B1462" s="192" t="n">
        <v>37002</v>
      </c>
      <c r="C1462" s="308" t="n">
        <f aca="false">IF(B1462&lt;&gt;"",MONTH(B1462),0)</f>
        <v>4</v>
      </c>
      <c r="D1462" s="205" t="str">
        <f aca="false">VLOOKUP($B1462,data!$A$6:$M$15000,7)</f>
        <v>N/A</v>
      </c>
    </row>
    <row r="1463" customFormat="false" ht="11.25" hidden="false" customHeight="false" outlineLevel="0" collapsed="false">
      <c r="A1463" s="199" t="n">
        <v>37003</v>
      </c>
      <c r="B1463" s="192" t="n">
        <v>37003</v>
      </c>
      <c r="C1463" s="308" t="n">
        <f aca="false">IF(B1463&lt;&gt;"",MONTH(B1463),0)</f>
        <v>4</v>
      </c>
      <c r="D1463" s="205" t="str">
        <f aca="false">VLOOKUP($B1463,data!$A$6:$M$15000,7)</f>
        <v>N/A</v>
      </c>
    </row>
    <row r="1464" customFormat="false" ht="11.25" hidden="false" customHeight="false" outlineLevel="0" collapsed="false">
      <c r="A1464" s="199" t="n">
        <v>37004</v>
      </c>
      <c r="B1464" s="192" t="n">
        <v>37004</v>
      </c>
      <c r="C1464" s="308" t="n">
        <f aca="false">IF(B1464&lt;&gt;"",MONTH(B1464),0)</f>
        <v>4</v>
      </c>
      <c r="D1464" s="205" t="str">
        <f aca="false">VLOOKUP($B1464,data!$A$6:$M$15000,7)</f>
        <v>N/A</v>
      </c>
    </row>
    <row r="1465" customFormat="false" ht="11.25" hidden="false" customHeight="false" outlineLevel="0" collapsed="false">
      <c r="A1465" s="199" t="n">
        <v>37005</v>
      </c>
      <c r="B1465" s="192" t="n">
        <v>37005</v>
      </c>
      <c r="C1465" s="308" t="n">
        <f aca="false">IF(B1465&lt;&gt;"",MONTH(B1465),0)</f>
        <v>4</v>
      </c>
      <c r="D1465" s="205" t="str">
        <f aca="false">VLOOKUP($B1465,data!$A$6:$M$15000,7)</f>
        <v>N/A</v>
      </c>
    </row>
    <row r="1466" customFormat="false" ht="11.25" hidden="false" customHeight="false" outlineLevel="0" collapsed="false">
      <c r="A1466" s="199" t="n">
        <v>37006</v>
      </c>
      <c r="B1466" s="192" t="n">
        <v>37006</v>
      </c>
      <c r="C1466" s="308" t="n">
        <f aca="false">IF(B1466&lt;&gt;"",MONTH(B1466),0)</f>
        <v>4</v>
      </c>
      <c r="D1466" s="205" t="str">
        <f aca="false">VLOOKUP($B1466,data!$A$6:$M$15000,7)</f>
        <v>N/A</v>
      </c>
    </row>
    <row r="1467" customFormat="false" ht="11.25" hidden="false" customHeight="false" outlineLevel="0" collapsed="false">
      <c r="A1467" s="199" t="n">
        <v>37007</v>
      </c>
      <c r="B1467" s="192" t="n">
        <v>37007</v>
      </c>
      <c r="C1467" s="308" t="n">
        <f aca="false">IF(B1467&lt;&gt;"",MONTH(B1467),0)</f>
        <v>4</v>
      </c>
      <c r="D1467" s="205" t="str">
        <f aca="false">VLOOKUP($B1467,data!$A$6:$M$15000,7)</f>
        <v>N/A</v>
      </c>
    </row>
    <row r="1468" customFormat="false" ht="11.25" hidden="false" customHeight="false" outlineLevel="0" collapsed="false">
      <c r="A1468" s="199" t="n">
        <v>37008</v>
      </c>
      <c r="B1468" s="192" t="n">
        <v>37008</v>
      </c>
      <c r="C1468" s="308" t="n">
        <f aca="false">IF(B1468&lt;&gt;"",MONTH(B1468),0)</f>
        <v>4</v>
      </c>
      <c r="D1468" s="205" t="str">
        <f aca="false">VLOOKUP($B1468,data!$A$6:$M$15000,7)</f>
        <v>N/A</v>
      </c>
    </row>
    <row r="1469" customFormat="false" ht="11.25" hidden="false" customHeight="false" outlineLevel="0" collapsed="false">
      <c r="A1469" s="199" t="n">
        <v>37009</v>
      </c>
      <c r="B1469" s="192" t="n">
        <v>37009</v>
      </c>
      <c r="C1469" s="308" t="n">
        <f aca="false">IF(B1469&lt;&gt;"",MONTH(B1469),0)</f>
        <v>4</v>
      </c>
      <c r="D1469" s="205" t="str">
        <f aca="false">VLOOKUP($B1469,data!$A$6:$M$15000,7)</f>
        <v>N/A</v>
      </c>
    </row>
    <row r="1470" customFormat="false" ht="11.25" hidden="false" customHeight="false" outlineLevel="0" collapsed="false">
      <c r="A1470" s="199" t="n">
        <v>37010</v>
      </c>
      <c r="B1470" s="192" t="n">
        <v>37010</v>
      </c>
      <c r="C1470" s="308" t="n">
        <f aca="false">IF(B1470&lt;&gt;"",MONTH(B1470),0)</f>
        <v>4</v>
      </c>
      <c r="D1470" s="205" t="str">
        <f aca="false">VLOOKUP($B1470,data!$A$6:$M$15000,7)</f>
        <v>N/A</v>
      </c>
    </row>
    <row r="1471" customFormat="false" ht="11.25" hidden="false" customHeight="false" outlineLevel="0" collapsed="false">
      <c r="A1471" s="199" t="n">
        <v>37011</v>
      </c>
      <c r="B1471" s="192" t="n">
        <v>37011</v>
      </c>
      <c r="C1471" s="308" t="n">
        <f aca="false">IF(B1471&lt;&gt;"",MONTH(B1471),0)</f>
        <v>4</v>
      </c>
      <c r="D1471" s="205" t="str">
        <f aca="false">VLOOKUP($B1471,data!$A$6:$M$15000,7)</f>
        <v>N/A</v>
      </c>
    </row>
    <row r="1472" customFormat="false" ht="11.25" hidden="false" customHeight="false" outlineLevel="0" collapsed="false">
      <c r="A1472" s="199" t="n">
        <v>37012</v>
      </c>
      <c r="B1472" s="192" t="n">
        <v>37012</v>
      </c>
      <c r="C1472" s="308" t="n">
        <f aca="false">IF(B1472&lt;&gt;"",MONTH(B1472),0)</f>
        <v>5</v>
      </c>
      <c r="D1472" s="205" t="str">
        <f aca="false">VLOOKUP($B1472,data!$A$6:$M$15000,7)</f>
        <v>N/A</v>
      </c>
    </row>
    <row r="1473" customFormat="false" ht="11.25" hidden="false" customHeight="false" outlineLevel="0" collapsed="false">
      <c r="A1473" s="199" t="n">
        <v>37013</v>
      </c>
      <c r="B1473" s="192" t="n">
        <v>37013</v>
      </c>
      <c r="C1473" s="308" t="n">
        <f aca="false">IF(B1473&lt;&gt;"",MONTH(B1473),0)</f>
        <v>5</v>
      </c>
      <c r="D1473" s="205" t="str">
        <f aca="false">VLOOKUP($B1473,data!$A$6:$M$15000,7)</f>
        <v>N/A</v>
      </c>
    </row>
    <row r="1474" customFormat="false" ht="11.25" hidden="false" customHeight="false" outlineLevel="0" collapsed="false">
      <c r="A1474" s="199" t="n">
        <v>37014</v>
      </c>
      <c r="B1474" s="192" t="n">
        <v>37014</v>
      </c>
      <c r="C1474" s="308" t="n">
        <f aca="false">IF(B1474&lt;&gt;"",MONTH(B1474),0)</f>
        <v>5</v>
      </c>
      <c r="D1474" s="205" t="str">
        <f aca="false">VLOOKUP($B1474,data!$A$6:$M$15000,7)</f>
        <v>N/A</v>
      </c>
    </row>
    <row r="1475" customFormat="false" ht="11.25" hidden="false" customHeight="false" outlineLevel="0" collapsed="false">
      <c r="A1475" s="199" t="n">
        <v>37015</v>
      </c>
      <c r="B1475" s="192" t="n">
        <v>37015</v>
      </c>
      <c r="C1475" s="308" t="n">
        <f aca="false">IF(B1475&lt;&gt;"",MONTH(B1475),0)</f>
        <v>5</v>
      </c>
      <c r="D1475" s="205" t="str">
        <f aca="false">VLOOKUP($B1475,data!$A$6:$M$15000,7)</f>
        <v>N/A</v>
      </c>
    </row>
    <row r="1476" customFormat="false" ht="11.25" hidden="false" customHeight="false" outlineLevel="0" collapsed="false">
      <c r="A1476" s="199" t="n">
        <v>37016</v>
      </c>
      <c r="B1476" s="192" t="n">
        <v>37016</v>
      </c>
      <c r="C1476" s="308" t="n">
        <f aca="false">IF(B1476&lt;&gt;"",MONTH(B1476),0)</f>
        <v>5</v>
      </c>
      <c r="D1476" s="205" t="str">
        <f aca="false">VLOOKUP($B1476,data!$A$6:$M$15000,7)</f>
        <v>N/A</v>
      </c>
    </row>
    <row r="1477" customFormat="false" ht="11.25" hidden="false" customHeight="false" outlineLevel="0" collapsed="false">
      <c r="A1477" s="199" t="n">
        <v>37017</v>
      </c>
      <c r="B1477" s="192" t="n">
        <v>37017</v>
      </c>
      <c r="C1477" s="308" t="n">
        <f aca="false">IF(B1477&lt;&gt;"",MONTH(B1477),0)</f>
        <v>5</v>
      </c>
      <c r="D1477" s="205" t="str">
        <f aca="false">VLOOKUP($B1477,data!$A$6:$M$15000,7)</f>
        <v>N/A</v>
      </c>
    </row>
    <row r="1478" customFormat="false" ht="11.25" hidden="false" customHeight="false" outlineLevel="0" collapsed="false">
      <c r="A1478" s="199" t="n">
        <v>37018</v>
      </c>
      <c r="B1478" s="192" t="n">
        <v>37018</v>
      </c>
      <c r="C1478" s="308" t="n">
        <f aca="false">IF(B1478&lt;&gt;"",MONTH(B1478),0)</f>
        <v>5</v>
      </c>
      <c r="D1478" s="205" t="str">
        <f aca="false">VLOOKUP($B1478,data!$A$6:$M$15000,7)</f>
        <v>N/A</v>
      </c>
    </row>
    <row r="1479" customFormat="false" ht="11.25" hidden="false" customHeight="false" outlineLevel="0" collapsed="false">
      <c r="A1479" s="199" t="n">
        <v>37019</v>
      </c>
      <c r="B1479" s="192" t="n">
        <v>37019</v>
      </c>
      <c r="C1479" s="308" t="n">
        <f aca="false">IF(B1479&lt;&gt;"",MONTH(B1479),0)</f>
        <v>5</v>
      </c>
      <c r="D1479" s="205" t="str">
        <f aca="false">VLOOKUP($B1479,data!$A$6:$M$15000,7)</f>
        <v>N/A</v>
      </c>
    </row>
    <row r="1480" customFormat="false" ht="11.25" hidden="false" customHeight="false" outlineLevel="0" collapsed="false">
      <c r="A1480" s="199" t="n">
        <v>37020</v>
      </c>
      <c r="B1480" s="192" t="n">
        <v>37020</v>
      </c>
      <c r="C1480" s="308" t="n">
        <f aca="false">IF(B1480&lt;&gt;"",MONTH(B1480),0)</f>
        <v>5</v>
      </c>
      <c r="D1480" s="205" t="str">
        <f aca="false">VLOOKUP($B1480,data!$A$6:$M$15000,7)</f>
        <v>N/A</v>
      </c>
    </row>
    <row r="1481" customFormat="false" ht="11.25" hidden="false" customHeight="false" outlineLevel="0" collapsed="false">
      <c r="A1481" s="199" t="n">
        <v>37021</v>
      </c>
      <c r="B1481" s="192" t="n">
        <v>37021</v>
      </c>
      <c r="C1481" s="308" t="n">
        <f aca="false">IF(B1481&lt;&gt;"",MONTH(B1481),0)</f>
        <v>5</v>
      </c>
      <c r="D1481" s="205" t="str">
        <f aca="false">VLOOKUP($B1481,data!$A$6:$M$15000,7)</f>
        <v>N/A</v>
      </c>
    </row>
    <row r="1482" customFormat="false" ht="11.25" hidden="false" customHeight="false" outlineLevel="0" collapsed="false">
      <c r="A1482" s="199" t="n">
        <v>37022</v>
      </c>
      <c r="B1482" s="192" t="n">
        <v>37022</v>
      </c>
      <c r="C1482" s="308" t="n">
        <f aca="false">IF(B1482&lt;&gt;"",MONTH(B1482),0)</f>
        <v>5</v>
      </c>
      <c r="D1482" s="205" t="str">
        <f aca="false">VLOOKUP($B1482,data!$A$6:$M$15000,7)</f>
        <v>N/A</v>
      </c>
    </row>
    <row r="1483" customFormat="false" ht="11.25" hidden="false" customHeight="false" outlineLevel="0" collapsed="false">
      <c r="A1483" s="199" t="n">
        <v>37023</v>
      </c>
      <c r="B1483" s="192" t="n">
        <v>37023</v>
      </c>
      <c r="C1483" s="308" t="n">
        <f aca="false">IF(B1483&lt;&gt;"",MONTH(B1483),0)</f>
        <v>5</v>
      </c>
      <c r="D1483" s="205" t="str">
        <f aca="false">VLOOKUP($B1483,data!$A$6:$M$15000,7)</f>
        <v>N/A</v>
      </c>
    </row>
    <row r="1484" customFormat="false" ht="11.25" hidden="false" customHeight="false" outlineLevel="0" collapsed="false">
      <c r="A1484" s="199" t="n">
        <v>37024</v>
      </c>
      <c r="B1484" s="192" t="n">
        <v>37024</v>
      </c>
      <c r="C1484" s="308" t="n">
        <f aca="false">IF(B1484&lt;&gt;"",MONTH(B1484),0)</f>
        <v>5</v>
      </c>
      <c r="D1484" s="205" t="str">
        <f aca="false">VLOOKUP($B1484,data!$A$6:$M$15000,7)</f>
        <v>N/A</v>
      </c>
    </row>
    <row r="1485" customFormat="false" ht="11.25" hidden="false" customHeight="false" outlineLevel="0" collapsed="false">
      <c r="A1485" s="199" t="n">
        <v>37025</v>
      </c>
      <c r="B1485" s="192" t="n">
        <v>37025</v>
      </c>
      <c r="C1485" s="308" t="n">
        <f aca="false">IF(B1485&lt;&gt;"",MONTH(B1485),0)</f>
        <v>5</v>
      </c>
      <c r="D1485" s="205" t="str">
        <f aca="false">VLOOKUP($B1485,data!$A$6:$M$15000,7)</f>
        <v>N/A</v>
      </c>
    </row>
    <row r="1486" customFormat="false" ht="11.25" hidden="false" customHeight="false" outlineLevel="0" collapsed="false">
      <c r="A1486" s="199" t="n">
        <v>37026</v>
      </c>
      <c r="B1486" s="192" t="n">
        <v>37026</v>
      </c>
      <c r="C1486" s="308" t="n">
        <f aca="false">IF(B1486&lt;&gt;"",MONTH(B1486),0)</f>
        <v>5</v>
      </c>
      <c r="D1486" s="205" t="str">
        <f aca="false">VLOOKUP($B1486,data!$A$6:$M$15000,7)</f>
        <v>N/A</v>
      </c>
    </row>
    <row r="1487" customFormat="false" ht="11.25" hidden="false" customHeight="false" outlineLevel="0" collapsed="false">
      <c r="A1487" s="199" t="n">
        <v>37027</v>
      </c>
      <c r="B1487" s="192" t="n">
        <v>37027</v>
      </c>
      <c r="C1487" s="308" t="n">
        <f aca="false">IF(B1487&lt;&gt;"",MONTH(B1487),0)</f>
        <v>5</v>
      </c>
      <c r="D1487" s="205" t="str">
        <f aca="false">VLOOKUP($B1487,data!$A$6:$M$15000,7)</f>
        <v>N/A</v>
      </c>
    </row>
    <row r="1488" customFormat="false" ht="11.25" hidden="false" customHeight="false" outlineLevel="0" collapsed="false">
      <c r="A1488" s="199" t="n">
        <v>37028</v>
      </c>
      <c r="B1488" s="192" t="n">
        <v>37028</v>
      </c>
      <c r="C1488" s="308" t="n">
        <f aca="false">IF(B1488&lt;&gt;"",MONTH(B1488),0)</f>
        <v>5</v>
      </c>
      <c r="D1488" s="205" t="str">
        <f aca="false">VLOOKUP($B1488,data!$A$6:$M$15000,7)</f>
        <v>N/A</v>
      </c>
    </row>
    <row r="1489" customFormat="false" ht="11.25" hidden="false" customHeight="false" outlineLevel="0" collapsed="false">
      <c r="A1489" s="199" t="n">
        <v>37029</v>
      </c>
      <c r="B1489" s="192" t="n">
        <v>37029</v>
      </c>
      <c r="C1489" s="308" t="n">
        <f aca="false">IF(B1489&lt;&gt;"",MONTH(B1489),0)</f>
        <v>5</v>
      </c>
      <c r="D1489" s="205" t="str">
        <f aca="false">VLOOKUP($B1489,data!$A$6:$M$15000,7)</f>
        <v>N/A</v>
      </c>
    </row>
    <row r="1490" customFormat="false" ht="11.25" hidden="false" customHeight="false" outlineLevel="0" collapsed="false">
      <c r="A1490" s="199" t="n">
        <v>37030</v>
      </c>
      <c r="B1490" s="192" t="n">
        <v>37030</v>
      </c>
      <c r="C1490" s="308" t="n">
        <f aca="false">IF(B1490&lt;&gt;"",MONTH(B1490),0)</f>
        <v>5</v>
      </c>
      <c r="D1490" s="205" t="str">
        <f aca="false">VLOOKUP($B1490,data!$A$6:$M$15000,7)</f>
        <v>N/A</v>
      </c>
    </row>
    <row r="1491" customFormat="false" ht="11.25" hidden="false" customHeight="false" outlineLevel="0" collapsed="false">
      <c r="A1491" s="199" t="n">
        <v>37031</v>
      </c>
      <c r="B1491" s="192" t="n">
        <v>37031</v>
      </c>
      <c r="C1491" s="308" t="n">
        <f aca="false">IF(B1491&lt;&gt;"",MONTH(B1491),0)</f>
        <v>5</v>
      </c>
      <c r="D1491" s="205" t="str">
        <f aca="false">VLOOKUP($B1491,data!$A$6:$M$15000,7)</f>
        <v>N/A</v>
      </c>
    </row>
    <row r="1492" customFormat="false" ht="11.25" hidden="false" customHeight="false" outlineLevel="0" collapsed="false">
      <c r="A1492" s="199" t="n">
        <v>37032</v>
      </c>
      <c r="B1492" s="192" t="n">
        <v>37032</v>
      </c>
      <c r="C1492" s="308" t="n">
        <f aca="false">IF(B1492&lt;&gt;"",MONTH(B1492),0)</f>
        <v>5</v>
      </c>
      <c r="D1492" s="205" t="str">
        <f aca="false">VLOOKUP($B1492,data!$A$6:$M$15000,7)</f>
        <v>N/A</v>
      </c>
    </row>
    <row r="1493" customFormat="false" ht="11.25" hidden="false" customHeight="false" outlineLevel="0" collapsed="false">
      <c r="A1493" s="199" t="n">
        <v>37033</v>
      </c>
      <c r="B1493" s="192" t="n">
        <v>37033</v>
      </c>
      <c r="C1493" s="308" t="n">
        <f aca="false">IF(B1493&lt;&gt;"",MONTH(B1493),0)</f>
        <v>5</v>
      </c>
      <c r="D1493" s="205" t="str">
        <f aca="false">VLOOKUP($B1493,data!$A$6:$M$15000,7)</f>
        <v>N/A</v>
      </c>
    </row>
    <row r="1494" customFormat="false" ht="11.25" hidden="false" customHeight="false" outlineLevel="0" collapsed="false">
      <c r="A1494" s="199" t="n">
        <v>37034</v>
      </c>
      <c r="B1494" s="192" t="n">
        <v>37034</v>
      </c>
      <c r="C1494" s="308" t="n">
        <f aca="false">IF(B1494&lt;&gt;"",MONTH(B1494),0)</f>
        <v>5</v>
      </c>
      <c r="D1494" s="205" t="str">
        <f aca="false">VLOOKUP($B1494,data!$A$6:$M$15000,7)</f>
        <v>N/A</v>
      </c>
    </row>
    <row r="1495" customFormat="false" ht="11.25" hidden="false" customHeight="false" outlineLevel="0" collapsed="false">
      <c r="A1495" s="199" t="n">
        <v>37035</v>
      </c>
      <c r="B1495" s="192" t="n">
        <v>37035</v>
      </c>
      <c r="C1495" s="308" t="n">
        <f aca="false">IF(B1495&lt;&gt;"",MONTH(B1495),0)</f>
        <v>5</v>
      </c>
      <c r="D1495" s="205" t="str">
        <f aca="false">VLOOKUP($B1495,data!$A$6:$M$15000,7)</f>
        <v>N/A</v>
      </c>
    </row>
    <row r="1496" customFormat="false" ht="11.25" hidden="false" customHeight="false" outlineLevel="0" collapsed="false">
      <c r="A1496" s="199" t="n">
        <v>37036</v>
      </c>
      <c r="B1496" s="192" t="n">
        <v>37036</v>
      </c>
      <c r="C1496" s="308" t="n">
        <f aca="false">IF(B1496&lt;&gt;"",MONTH(B1496),0)</f>
        <v>5</v>
      </c>
      <c r="D1496" s="205" t="str">
        <f aca="false">VLOOKUP($B1496,data!$A$6:$M$15000,7)</f>
        <v>N/A</v>
      </c>
    </row>
    <row r="1497" customFormat="false" ht="11.25" hidden="false" customHeight="false" outlineLevel="0" collapsed="false">
      <c r="A1497" s="199" t="n">
        <v>37037</v>
      </c>
      <c r="B1497" s="192" t="n">
        <v>37037</v>
      </c>
      <c r="C1497" s="308" t="n">
        <f aca="false">IF(B1497&lt;&gt;"",MONTH(B1497),0)</f>
        <v>5</v>
      </c>
      <c r="D1497" s="205" t="str">
        <f aca="false">VLOOKUP($B1497,data!$A$6:$M$15000,7)</f>
        <v>N/A</v>
      </c>
    </row>
    <row r="1498" customFormat="false" ht="11.25" hidden="false" customHeight="false" outlineLevel="0" collapsed="false">
      <c r="A1498" s="199" t="n">
        <v>37038</v>
      </c>
      <c r="B1498" s="192" t="n">
        <v>37038</v>
      </c>
      <c r="C1498" s="308" t="n">
        <f aca="false">IF(B1498&lt;&gt;"",MONTH(B1498),0)</f>
        <v>5</v>
      </c>
      <c r="D1498" s="205" t="str">
        <f aca="false">VLOOKUP($B1498,data!$A$6:$M$15000,7)</f>
        <v>N/A</v>
      </c>
    </row>
    <row r="1499" customFormat="false" ht="11.25" hidden="false" customHeight="false" outlineLevel="0" collapsed="false">
      <c r="A1499" s="199" t="n">
        <v>37039</v>
      </c>
      <c r="B1499" s="192" t="n">
        <v>37039</v>
      </c>
      <c r="C1499" s="308" t="n">
        <f aca="false">IF(B1499&lt;&gt;"",MONTH(B1499),0)</f>
        <v>5</v>
      </c>
      <c r="D1499" s="205" t="str">
        <f aca="false">VLOOKUP($B1499,data!$A$6:$M$15000,7)</f>
        <v>N/A</v>
      </c>
    </row>
    <row r="1500" customFormat="false" ht="11.25" hidden="false" customHeight="false" outlineLevel="0" collapsed="false">
      <c r="A1500" s="199" t="n">
        <v>37040</v>
      </c>
      <c r="B1500" s="192" t="n">
        <v>37040</v>
      </c>
      <c r="C1500" s="308" t="n">
        <f aca="false">IF(B1500&lt;&gt;"",MONTH(B1500),0)</f>
        <v>5</v>
      </c>
      <c r="D1500" s="205" t="str">
        <f aca="false">VLOOKUP($B1500,data!$A$6:$M$15000,7)</f>
        <v>N/A</v>
      </c>
    </row>
    <row r="1501" customFormat="false" ht="11.25" hidden="false" customHeight="false" outlineLevel="0" collapsed="false">
      <c r="A1501" s="199" t="n">
        <v>37041</v>
      </c>
      <c r="B1501" s="192" t="n">
        <v>37041</v>
      </c>
      <c r="C1501" s="308" t="n">
        <f aca="false">IF(B1501&lt;&gt;"",MONTH(B1501),0)</f>
        <v>5</v>
      </c>
      <c r="D1501" s="205" t="str">
        <f aca="false">VLOOKUP($B1501,data!$A$6:$M$15000,7)</f>
        <v>N/A</v>
      </c>
    </row>
    <row r="1502" customFormat="false" ht="11.25" hidden="false" customHeight="false" outlineLevel="0" collapsed="false">
      <c r="A1502" s="199" t="n">
        <v>37042</v>
      </c>
      <c r="B1502" s="192" t="n">
        <v>37042</v>
      </c>
      <c r="C1502" s="308" t="n">
        <f aca="false">IF(B1502&lt;&gt;"",MONTH(B1502),0)</f>
        <v>5</v>
      </c>
      <c r="D1502" s="205" t="str">
        <f aca="false">VLOOKUP($B1502,data!$A$6:$M$15000,7)</f>
        <v>N/A</v>
      </c>
    </row>
    <row r="1503" customFormat="false" ht="11.25" hidden="false" customHeight="false" outlineLevel="0" collapsed="false">
      <c r="A1503" s="199" t="n">
        <v>37043</v>
      </c>
      <c r="B1503" s="192" t="n">
        <v>37043</v>
      </c>
      <c r="C1503" s="308" t="n">
        <f aca="false">IF(B1503&lt;&gt;"",MONTH(B1503),0)</f>
        <v>6</v>
      </c>
      <c r="D1503" s="205" t="str">
        <f aca="false">VLOOKUP($B1503,data!$A$6:$M$15000,7)</f>
        <v>N/A</v>
      </c>
    </row>
    <row r="1504" customFormat="false" ht="11.25" hidden="false" customHeight="false" outlineLevel="0" collapsed="false">
      <c r="A1504" s="199" t="n">
        <v>37044</v>
      </c>
      <c r="B1504" s="192" t="n">
        <v>37044</v>
      </c>
      <c r="C1504" s="308" t="n">
        <f aca="false">IF(B1504&lt;&gt;"",MONTH(B1504),0)</f>
        <v>6</v>
      </c>
      <c r="D1504" s="205" t="str">
        <f aca="false">VLOOKUP($B1504,data!$A$6:$M$15000,7)</f>
        <v>N/A</v>
      </c>
    </row>
    <row r="1505" customFormat="false" ht="11.25" hidden="false" customHeight="false" outlineLevel="0" collapsed="false">
      <c r="A1505" s="199" t="n">
        <v>37045</v>
      </c>
      <c r="B1505" s="192" t="n">
        <v>37045</v>
      </c>
      <c r="C1505" s="308" t="n">
        <f aca="false">IF(B1505&lt;&gt;"",MONTH(B1505),0)</f>
        <v>6</v>
      </c>
      <c r="D1505" s="205" t="str">
        <f aca="false">VLOOKUP($B1505,data!$A$6:$M$15000,7)</f>
        <v>N/A</v>
      </c>
    </row>
    <row r="1506" customFormat="false" ht="11.25" hidden="false" customHeight="false" outlineLevel="0" collapsed="false">
      <c r="A1506" s="199" t="n">
        <v>37046</v>
      </c>
      <c r="B1506" s="192" t="n">
        <v>37046</v>
      </c>
      <c r="C1506" s="308" t="n">
        <f aca="false">IF(B1506&lt;&gt;"",MONTH(B1506),0)</f>
        <v>6</v>
      </c>
      <c r="D1506" s="205" t="str">
        <f aca="false">VLOOKUP($B1506,data!$A$6:$M$15000,7)</f>
        <v>N/A</v>
      </c>
    </row>
    <row r="1507" customFormat="false" ht="11.25" hidden="false" customHeight="false" outlineLevel="0" collapsed="false">
      <c r="A1507" s="199" t="n">
        <v>37047</v>
      </c>
      <c r="B1507" s="192" t="n">
        <v>37047</v>
      </c>
      <c r="C1507" s="308" t="n">
        <f aca="false">IF(B1507&lt;&gt;"",MONTH(B1507),0)</f>
        <v>6</v>
      </c>
      <c r="D1507" s="205" t="str">
        <f aca="false">VLOOKUP($B1507,data!$A$6:$M$15000,7)</f>
        <v>N/A</v>
      </c>
    </row>
    <row r="1508" customFormat="false" ht="11.25" hidden="false" customHeight="false" outlineLevel="0" collapsed="false">
      <c r="A1508" s="199" t="n">
        <v>37048</v>
      </c>
      <c r="B1508" s="192" t="n">
        <v>37048</v>
      </c>
      <c r="C1508" s="308" t="n">
        <f aca="false">IF(B1508&lt;&gt;"",MONTH(B1508),0)</f>
        <v>6</v>
      </c>
      <c r="D1508" s="205" t="str">
        <f aca="false">VLOOKUP($B1508,data!$A$6:$M$15000,7)</f>
        <v>N/A</v>
      </c>
    </row>
    <row r="1509" customFormat="false" ht="11.25" hidden="false" customHeight="false" outlineLevel="0" collapsed="false">
      <c r="A1509" s="199" t="n">
        <v>37049</v>
      </c>
      <c r="B1509" s="192" t="n">
        <v>37049</v>
      </c>
      <c r="C1509" s="308" t="n">
        <f aca="false">IF(B1509&lt;&gt;"",MONTH(B1509),0)</f>
        <v>6</v>
      </c>
      <c r="D1509" s="205" t="str">
        <f aca="false">VLOOKUP($B1509,data!$A$6:$M$15000,7)</f>
        <v>N/A</v>
      </c>
    </row>
    <row r="1510" customFormat="false" ht="11.25" hidden="false" customHeight="false" outlineLevel="0" collapsed="false">
      <c r="A1510" s="199" t="n">
        <v>37050</v>
      </c>
      <c r="B1510" s="192" t="n">
        <v>37050</v>
      </c>
      <c r="C1510" s="308" t="n">
        <f aca="false">IF(B1510&lt;&gt;"",MONTH(B1510),0)</f>
        <v>6</v>
      </c>
      <c r="D1510" s="205" t="str">
        <f aca="false">VLOOKUP($B1510,data!$A$6:$M$15000,7)</f>
        <v>N/A</v>
      </c>
    </row>
    <row r="1511" customFormat="false" ht="11.25" hidden="false" customHeight="false" outlineLevel="0" collapsed="false">
      <c r="A1511" s="199" t="n">
        <v>37051</v>
      </c>
      <c r="B1511" s="192" t="n">
        <v>37051</v>
      </c>
      <c r="C1511" s="308" t="n">
        <f aca="false">IF(B1511&lt;&gt;"",MONTH(B1511),0)</f>
        <v>6</v>
      </c>
      <c r="D1511" s="205" t="str">
        <f aca="false">VLOOKUP($B1511,data!$A$6:$M$15000,7)</f>
        <v>N/A</v>
      </c>
    </row>
    <row r="1512" customFormat="false" ht="11.25" hidden="false" customHeight="false" outlineLevel="0" collapsed="false">
      <c r="A1512" s="199" t="n">
        <v>37052</v>
      </c>
      <c r="B1512" s="192" t="n">
        <v>37052</v>
      </c>
      <c r="C1512" s="308" t="n">
        <f aca="false">IF(B1512&lt;&gt;"",MONTH(B1512),0)</f>
        <v>6</v>
      </c>
      <c r="D1512" s="205" t="str">
        <f aca="false">VLOOKUP($B1512,data!$A$6:$M$15000,7)</f>
        <v>N/A</v>
      </c>
    </row>
    <row r="1513" customFormat="false" ht="11.25" hidden="false" customHeight="false" outlineLevel="0" collapsed="false">
      <c r="A1513" s="199" t="n">
        <v>37053</v>
      </c>
      <c r="B1513" s="192" t="n">
        <v>37053</v>
      </c>
      <c r="C1513" s="308" t="n">
        <f aca="false">IF(B1513&lt;&gt;"",MONTH(B1513),0)</f>
        <v>6</v>
      </c>
      <c r="D1513" s="205" t="str">
        <f aca="false">VLOOKUP($B1513,data!$A$6:$M$15000,7)</f>
        <v>N/A</v>
      </c>
    </row>
    <row r="1514" customFormat="false" ht="11.25" hidden="false" customHeight="false" outlineLevel="0" collapsed="false">
      <c r="A1514" s="199" t="n">
        <v>37054</v>
      </c>
      <c r="B1514" s="192" t="n">
        <v>37054</v>
      </c>
      <c r="C1514" s="308" t="n">
        <f aca="false">IF(B1514&lt;&gt;"",MONTH(B1514),0)</f>
        <v>6</v>
      </c>
      <c r="D1514" s="205" t="str">
        <f aca="false">VLOOKUP($B1514,data!$A$6:$M$15000,7)</f>
        <v>N/A</v>
      </c>
    </row>
    <row r="1515" customFormat="false" ht="11.25" hidden="false" customHeight="false" outlineLevel="0" collapsed="false">
      <c r="A1515" s="199" t="n">
        <v>37055</v>
      </c>
      <c r="B1515" s="192" t="n">
        <v>37055</v>
      </c>
      <c r="C1515" s="308" t="n">
        <f aca="false">IF(B1515&lt;&gt;"",MONTH(B1515),0)</f>
        <v>6</v>
      </c>
      <c r="D1515" s="205" t="str">
        <f aca="false">VLOOKUP($B1515,data!$A$6:$M$15000,7)</f>
        <v>N/A</v>
      </c>
    </row>
    <row r="1516" customFormat="false" ht="11.25" hidden="false" customHeight="false" outlineLevel="0" collapsed="false">
      <c r="A1516" s="199" t="n">
        <v>37056</v>
      </c>
      <c r="B1516" s="192" t="n">
        <v>37056</v>
      </c>
      <c r="C1516" s="308" t="n">
        <f aca="false">IF(B1516&lt;&gt;"",MONTH(B1516),0)</f>
        <v>6</v>
      </c>
      <c r="D1516" s="205" t="str">
        <f aca="false">VLOOKUP($B1516,data!$A$6:$M$15000,7)</f>
        <v>N/A</v>
      </c>
    </row>
    <row r="1517" customFormat="false" ht="11.25" hidden="false" customHeight="false" outlineLevel="0" collapsed="false">
      <c r="A1517" s="199" t="n">
        <v>37057</v>
      </c>
      <c r="B1517" s="192" t="n">
        <v>37057</v>
      </c>
      <c r="C1517" s="308" t="n">
        <f aca="false">IF(B1517&lt;&gt;"",MONTH(B1517),0)</f>
        <v>6</v>
      </c>
      <c r="D1517" s="205" t="str">
        <f aca="false">VLOOKUP($B1517,data!$A$6:$M$15000,7)</f>
        <v>N/A</v>
      </c>
    </row>
    <row r="1518" customFormat="false" ht="11.25" hidden="false" customHeight="false" outlineLevel="0" collapsed="false">
      <c r="A1518" s="199" t="n">
        <v>37058</v>
      </c>
      <c r="B1518" s="192" t="n">
        <v>37058</v>
      </c>
      <c r="C1518" s="308" t="n">
        <f aca="false">IF(B1518&lt;&gt;"",MONTH(B1518),0)</f>
        <v>6</v>
      </c>
      <c r="D1518" s="205" t="str">
        <f aca="false">VLOOKUP($B1518,data!$A$6:$M$15000,7)</f>
        <v>N/A</v>
      </c>
    </row>
    <row r="1519" customFormat="false" ht="11.25" hidden="false" customHeight="false" outlineLevel="0" collapsed="false">
      <c r="A1519" s="199" t="n">
        <v>37059</v>
      </c>
      <c r="B1519" s="192" t="n">
        <v>37059</v>
      </c>
      <c r="C1519" s="308" t="n">
        <f aca="false">IF(B1519&lt;&gt;"",MONTH(B1519),0)</f>
        <v>6</v>
      </c>
      <c r="D1519" s="205" t="str">
        <f aca="false">VLOOKUP($B1519,data!$A$6:$M$15000,7)</f>
        <v>N/A</v>
      </c>
    </row>
    <row r="1520" customFormat="false" ht="11.25" hidden="false" customHeight="false" outlineLevel="0" collapsed="false">
      <c r="A1520" s="199" t="n">
        <v>37060</v>
      </c>
      <c r="B1520" s="192" t="n">
        <v>37060</v>
      </c>
      <c r="C1520" s="308" t="n">
        <f aca="false">IF(B1520&lt;&gt;"",MONTH(B1520),0)</f>
        <v>6</v>
      </c>
      <c r="D1520" s="205" t="str">
        <f aca="false">VLOOKUP($B1520,data!$A$6:$M$15000,7)</f>
        <v>N/A</v>
      </c>
    </row>
    <row r="1521" customFormat="false" ht="11.25" hidden="false" customHeight="false" outlineLevel="0" collapsed="false">
      <c r="A1521" s="199" t="n">
        <v>37061</v>
      </c>
      <c r="B1521" s="192" t="n">
        <v>37061</v>
      </c>
      <c r="C1521" s="308" t="n">
        <f aca="false">IF(B1521&lt;&gt;"",MONTH(B1521),0)</f>
        <v>6</v>
      </c>
      <c r="D1521" s="205" t="str">
        <f aca="false">VLOOKUP($B1521,data!$A$6:$M$15000,7)</f>
        <v>N/A</v>
      </c>
    </row>
    <row r="1522" customFormat="false" ht="11.25" hidden="false" customHeight="false" outlineLevel="0" collapsed="false">
      <c r="A1522" s="199" t="n">
        <v>37062</v>
      </c>
      <c r="B1522" s="192" t="n">
        <v>37062</v>
      </c>
      <c r="C1522" s="308" t="n">
        <f aca="false">IF(B1522&lt;&gt;"",MONTH(B1522),0)</f>
        <v>6</v>
      </c>
      <c r="D1522" s="205" t="str">
        <f aca="false">VLOOKUP($B1522,data!$A$6:$M$15000,7)</f>
        <v>N/A</v>
      </c>
    </row>
    <row r="1523" customFormat="false" ht="11.25" hidden="false" customHeight="false" outlineLevel="0" collapsed="false">
      <c r="A1523" s="199" t="n">
        <v>37063</v>
      </c>
      <c r="B1523" s="192" t="n">
        <v>37063</v>
      </c>
      <c r="C1523" s="308" t="n">
        <f aca="false">IF(B1523&lt;&gt;"",MONTH(B1523),0)</f>
        <v>6</v>
      </c>
      <c r="D1523" s="205" t="str">
        <f aca="false">VLOOKUP($B1523,data!$A$6:$M$15000,7)</f>
        <v>N/A</v>
      </c>
    </row>
    <row r="1524" customFormat="false" ht="11.25" hidden="false" customHeight="false" outlineLevel="0" collapsed="false">
      <c r="A1524" s="199" t="n">
        <v>37064</v>
      </c>
      <c r="B1524" s="192" t="n">
        <v>37064</v>
      </c>
      <c r="C1524" s="308" t="n">
        <f aca="false">IF(B1524&lt;&gt;"",MONTH(B1524),0)</f>
        <v>6</v>
      </c>
      <c r="D1524" s="205" t="str">
        <f aca="false">VLOOKUP($B1524,data!$A$6:$M$15000,7)</f>
        <v>N/A</v>
      </c>
    </row>
    <row r="1525" customFormat="false" ht="11.25" hidden="false" customHeight="false" outlineLevel="0" collapsed="false">
      <c r="A1525" s="199" t="n">
        <v>37065</v>
      </c>
      <c r="B1525" s="192" t="n">
        <v>37065</v>
      </c>
      <c r="C1525" s="308" t="n">
        <f aca="false">IF(B1525&lt;&gt;"",MONTH(B1525),0)</f>
        <v>6</v>
      </c>
      <c r="D1525" s="205" t="str">
        <f aca="false">VLOOKUP($B1525,data!$A$6:$M$15000,7)</f>
        <v>N/A</v>
      </c>
    </row>
    <row r="1526" customFormat="false" ht="11.25" hidden="false" customHeight="false" outlineLevel="0" collapsed="false">
      <c r="A1526" s="199" t="n">
        <v>37066</v>
      </c>
      <c r="B1526" s="192" t="n">
        <v>37066</v>
      </c>
      <c r="C1526" s="308" t="n">
        <f aca="false">IF(B1526&lt;&gt;"",MONTH(B1526),0)</f>
        <v>6</v>
      </c>
      <c r="D1526" s="205" t="str">
        <f aca="false">VLOOKUP($B1526,data!$A$6:$M$15000,7)</f>
        <v>N/A</v>
      </c>
    </row>
    <row r="1527" customFormat="false" ht="11.25" hidden="false" customHeight="false" outlineLevel="0" collapsed="false">
      <c r="A1527" s="199" t="n">
        <v>37067</v>
      </c>
      <c r="B1527" s="192" t="n">
        <v>37067</v>
      </c>
      <c r="C1527" s="308" t="n">
        <f aca="false">IF(B1527&lt;&gt;"",MONTH(B1527),0)</f>
        <v>6</v>
      </c>
      <c r="D1527" s="205" t="str">
        <f aca="false">VLOOKUP($B1527,data!$A$6:$M$15000,7)</f>
        <v>N/A</v>
      </c>
    </row>
    <row r="1528" customFormat="false" ht="11.25" hidden="false" customHeight="false" outlineLevel="0" collapsed="false">
      <c r="A1528" s="199" t="n">
        <v>37068</v>
      </c>
      <c r="B1528" s="192" t="n">
        <v>37068</v>
      </c>
      <c r="C1528" s="308" t="n">
        <f aca="false">IF(B1528&lt;&gt;"",MONTH(B1528),0)</f>
        <v>6</v>
      </c>
      <c r="D1528" s="205" t="str">
        <f aca="false">VLOOKUP($B1528,data!$A$6:$M$15000,7)</f>
        <v>N/A</v>
      </c>
    </row>
    <row r="1529" customFormat="false" ht="11.25" hidden="false" customHeight="false" outlineLevel="0" collapsed="false">
      <c r="A1529" s="199" t="n">
        <v>37069</v>
      </c>
      <c r="B1529" s="192" t="n">
        <v>37069</v>
      </c>
      <c r="C1529" s="308" t="n">
        <f aca="false">IF(B1529&lt;&gt;"",MONTH(B1529),0)</f>
        <v>6</v>
      </c>
      <c r="D1529" s="205" t="str">
        <f aca="false">VLOOKUP($B1529,data!$A$6:$M$15000,7)</f>
        <v>N/A</v>
      </c>
    </row>
    <row r="1530" customFormat="false" ht="11.25" hidden="false" customHeight="false" outlineLevel="0" collapsed="false">
      <c r="A1530" s="199" t="n">
        <v>37070</v>
      </c>
      <c r="B1530" s="192" t="n">
        <v>37070</v>
      </c>
      <c r="C1530" s="308" t="n">
        <f aca="false">IF(B1530&lt;&gt;"",MONTH(B1530),0)</f>
        <v>6</v>
      </c>
      <c r="D1530" s="205" t="str">
        <f aca="false">VLOOKUP($B1530,data!$A$6:$M$15000,7)</f>
        <v>N/A</v>
      </c>
    </row>
    <row r="1531" customFormat="false" ht="11.25" hidden="false" customHeight="false" outlineLevel="0" collapsed="false">
      <c r="A1531" s="199" t="n">
        <v>37071</v>
      </c>
      <c r="B1531" s="192" t="n">
        <v>37071</v>
      </c>
      <c r="C1531" s="308" t="n">
        <f aca="false">IF(B1531&lt;&gt;"",MONTH(B1531),0)</f>
        <v>6</v>
      </c>
      <c r="D1531" s="205" t="str">
        <f aca="false">VLOOKUP($B1531,data!$A$6:$M$15000,7)</f>
        <v>N/A</v>
      </c>
    </row>
    <row r="1532" customFormat="false" ht="11.25" hidden="false" customHeight="false" outlineLevel="0" collapsed="false">
      <c r="A1532" s="199" t="n">
        <v>37072</v>
      </c>
      <c r="B1532" s="192" t="n">
        <v>37072</v>
      </c>
      <c r="C1532" s="308" t="n">
        <f aca="false">IF(B1532&lt;&gt;"",MONTH(B1532),0)</f>
        <v>6</v>
      </c>
      <c r="D1532" s="205" t="str">
        <f aca="false">VLOOKUP($B1532,data!$A$6:$M$15000,7)</f>
        <v>N/A</v>
      </c>
    </row>
    <row r="1533" customFormat="false" ht="11.25" hidden="false" customHeight="false" outlineLevel="0" collapsed="false">
      <c r="A1533" s="199" t="n">
        <v>37073</v>
      </c>
      <c r="B1533" s="192" t="n">
        <v>37073</v>
      </c>
      <c r="C1533" s="308" t="n">
        <f aca="false">IF(B1533&lt;&gt;"",MONTH(B1533),0)</f>
        <v>7</v>
      </c>
      <c r="D1533" s="205" t="str">
        <f aca="false">VLOOKUP($B1533,data!$A$6:$M$15000,7)</f>
        <v>N/A</v>
      </c>
    </row>
    <row r="1534" customFormat="false" ht="11.25" hidden="false" customHeight="false" outlineLevel="0" collapsed="false">
      <c r="A1534" s="199" t="n">
        <v>37074</v>
      </c>
      <c r="B1534" s="192" t="n">
        <v>37074</v>
      </c>
      <c r="C1534" s="308" t="n">
        <f aca="false">IF(B1534&lt;&gt;"",MONTH(B1534),0)</f>
        <v>7</v>
      </c>
      <c r="D1534" s="205" t="str">
        <f aca="false">VLOOKUP($B1534,data!$A$6:$M$15000,7)</f>
        <v>N/A</v>
      </c>
    </row>
    <row r="1535" customFormat="false" ht="11.25" hidden="false" customHeight="false" outlineLevel="0" collapsed="false">
      <c r="A1535" s="199" t="n">
        <v>37075</v>
      </c>
      <c r="B1535" s="192" t="n">
        <v>37075</v>
      </c>
      <c r="C1535" s="308" t="n">
        <f aca="false">IF(B1535&lt;&gt;"",MONTH(B1535),0)</f>
        <v>7</v>
      </c>
      <c r="D1535" s="205" t="str">
        <f aca="false">VLOOKUP($B1535,data!$A$6:$M$15000,7)</f>
        <v>N/A</v>
      </c>
    </row>
    <row r="1536" customFormat="false" ht="11.25" hidden="false" customHeight="false" outlineLevel="0" collapsed="false">
      <c r="A1536" s="199" t="n">
        <v>37076</v>
      </c>
      <c r="B1536" s="192" t="n">
        <v>37076</v>
      </c>
      <c r="C1536" s="308" t="n">
        <f aca="false">IF(B1536&lt;&gt;"",MONTH(B1536),0)</f>
        <v>7</v>
      </c>
      <c r="D1536" s="205" t="str">
        <f aca="false">VLOOKUP($B1536,data!$A$6:$M$15000,7)</f>
        <v>N/A</v>
      </c>
    </row>
    <row r="1537" customFormat="false" ht="11.25" hidden="false" customHeight="false" outlineLevel="0" collapsed="false">
      <c r="A1537" s="199" t="n">
        <v>37077</v>
      </c>
      <c r="B1537" s="192" t="n">
        <v>37077</v>
      </c>
      <c r="C1537" s="308" t="n">
        <f aca="false">IF(B1537&lt;&gt;"",MONTH(B1537),0)</f>
        <v>7</v>
      </c>
      <c r="D1537" s="205" t="str">
        <f aca="false">VLOOKUP($B1537,data!$A$6:$M$15000,7)</f>
        <v>N/A</v>
      </c>
    </row>
    <row r="1538" customFormat="false" ht="11.25" hidden="false" customHeight="false" outlineLevel="0" collapsed="false">
      <c r="A1538" s="199" t="n">
        <v>37078</v>
      </c>
      <c r="B1538" s="192" t="n">
        <v>37078</v>
      </c>
      <c r="C1538" s="308" t="n">
        <f aca="false">IF(B1538&lt;&gt;"",MONTH(B1538),0)</f>
        <v>7</v>
      </c>
      <c r="D1538" s="205" t="str">
        <f aca="false">VLOOKUP($B1538,data!$A$6:$M$15000,7)</f>
        <v>N/A</v>
      </c>
    </row>
    <row r="1539" customFormat="false" ht="11.25" hidden="false" customHeight="false" outlineLevel="0" collapsed="false">
      <c r="A1539" s="199" t="n">
        <v>37079</v>
      </c>
      <c r="B1539" s="192" t="n">
        <v>37079</v>
      </c>
      <c r="C1539" s="308" t="n">
        <f aca="false">IF(B1539&lt;&gt;"",MONTH(B1539),0)</f>
        <v>7</v>
      </c>
      <c r="D1539" s="205" t="str">
        <f aca="false">VLOOKUP($B1539,data!$A$6:$M$15000,7)</f>
        <v>N/A</v>
      </c>
    </row>
    <row r="1540" customFormat="false" ht="11.25" hidden="false" customHeight="false" outlineLevel="0" collapsed="false">
      <c r="A1540" s="199" t="n">
        <v>37080</v>
      </c>
      <c r="B1540" s="192" t="n">
        <v>37080</v>
      </c>
      <c r="C1540" s="308" t="n">
        <f aca="false">IF(B1540&lt;&gt;"",MONTH(B1540),0)</f>
        <v>7</v>
      </c>
      <c r="D1540" s="205" t="str">
        <f aca="false">VLOOKUP($B1540,data!$A$6:$M$15000,7)</f>
        <v>N/A</v>
      </c>
    </row>
    <row r="1541" customFormat="false" ht="11.25" hidden="false" customHeight="false" outlineLevel="0" collapsed="false">
      <c r="A1541" s="199" t="n">
        <v>37081</v>
      </c>
      <c r="B1541" s="192" t="n">
        <v>37081</v>
      </c>
      <c r="C1541" s="308" t="n">
        <f aca="false">IF(B1541&lt;&gt;"",MONTH(B1541),0)</f>
        <v>7</v>
      </c>
      <c r="D1541" s="205" t="str">
        <f aca="false">VLOOKUP($B1541,data!$A$6:$M$15000,7)</f>
        <v>N/A</v>
      </c>
    </row>
    <row r="1542" customFormat="false" ht="11.25" hidden="false" customHeight="false" outlineLevel="0" collapsed="false">
      <c r="A1542" s="199" t="n">
        <v>37082</v>
      </c>
      <c r="B1542" s="192" t="n">
        <v>37082</v>
      </c>
      <c r="C1542" s="308" t="n">
        <f aca="false">IF(B1542&lt;&gt;"",MONTH(B1542),0)</f>
        <v>7</v>
      </c>
      <c r="D1542" s="205" t="str">
        <f aca="false">VLOOKUP($B1542,data!$A$6:$M$15000,7)</f>
        <v>N/A</v>
      </c>
    </row>
    <row r="1543" customFormat="false" ht="11.25" hidden="false" customHeight="false" outlineLevel="0" collapsed="false">
      <c r="A1543" s="199" t="n">
        <v>37083</v>
      </c>
      <c r="B1543" s="192" t="n">
        <v>37083</v>
      </c>
      <c r="C1543" s="308" t="n">
        <f aca="false">IF(B1543&lt;&gt;"",MONTH(B1543),0)</f>
        <v>7</v>
      </c>
      <c r="D1543" s="205" t="str">
        <f aca="false">VLOOKUP($B1543,data!$A$6:$M$15000,7)</f>
        <v>N/A</v>
      </c>
    </row>
    <row r="1544" customFormat="false" ht="11.25" hidden="false" customHeight="false" outlineLevel="0" collapsed="false">
      <c r="A1544" s="199" t="n">
        <v>37084</v>
      </c>
      <c r="B1544" s="192" t="n">
        <v>37084</v>
      </c>
      <c r="C1544" s="308" t="n">
        <f aca="false">IF(B1544&lt;&gt;"",MONTH(B1544),0)</f>
        <v>7</v>
      </c>
      <c r="D1544" s="205" t="str">
        <f aca="false">VLOOKUP($B1544,data!$A$6:$M$15000,7)</f>
        <v>N/A</v>
      </c>
    </row>
    <row r="1545" customFormat="false" ht="11.25" hidden="false" customHeight="false" outlineLevel="0" collapsed="false">
      <c r="A1545" s="199" t="n">
        <v>37085</v>
      </c>
      <c r="B1545" s="192" t="n">
        <v>37085</v>
      </c>
      <c r="C1545" s="308" t="n">
        <f aca="false">IF(B1545&lt;&gt;"",MONTH(B1545),0)</f>
        <v>7</v>
      </c>
      <c r="D1545" s="205" t="str">
        <f aca="false">VLOOKUP($B1545,data!$A$6:$M$15000,7)</f>
        <v>N/A</v>
      </c>
    </row>
    <row r="1546" customFormat="false" ht="11.25" hidden="false" customHeight="false" outlineLevel="0" collapsed="false">
      <c r="A1546" s="199" t="n">
        <v>37086</v>
      </c>
      <c r="B1546" s="192" t="n">
        <v>37086</v>
      </c>
      <c r="C1546" s="308" t="n">
        <f aca="false">IF(B1546&lt;&gt;"",MONTH(B1546),0)</f>
        <v>7</v>
      </c>
      <c r="D1546" s="205" t="str">
        <f aca="false">VLOOKUP($B1546,data!$A$6:$M$15000,7)</f>
        <v>N/A</v>
      </c>
    </row>
    <row r="1547" customFormat="false" ht="11.25" hidden="false" customHeight="false" outlineLevel="0" collapsed="false">
      <c r="A1547" s="199" t="n">
        <v>37087</v>
      </c>
      <c r="B1547" s="192" t="n">
        <v>37087</v>
      </c>
      <c r="C1547" s="308" t="n">
        <f aca="false">IF(B1547&lt;&gt;"",MONTH(B1547),0)</f>
        <v>7</v>
      </c>
      <c r="D1547" s="205" t="str">
        <f aca="false">VLOOKUP($B1547,data!$A$6:$M$15000,7)</f>
        <v>N/A</v>
      </c>
    </row>
    <row r="1548" customFormat="false" ht="11.25" hidden="false" customHeight="false" outlineLevel="0" collapsed="false">
      <c r="A1548" s="199" t="n">
        <v>37088</v>
      </c>
      <c r="B1548" s="192" t="n">
        <v>37088</v>
      </c>
      <c r="C1548" s="308" t="n">
        <f aca="false">IF(B1548&lt;&gt;"",MONTH(B1548),0)</f>
        <v>7</v>
      </c>
      <c r="D1548" s="205" t="str">
        <f aca="false">VLOOKUP($B1548,data!$A$6:$M$15000,7)</f>
        <v>N/A</v>
      </c>
    </row>
    <row r="1549" customFormat="false" ht="11.25" hidden="false" customHeight="false" outlineLevel="0" collapsed="false">
      <c r="A1549" s="199" t="n">
        <v>37089</v>
      </c>
      <c r="B1549" s="192" t="n">
        <v>37089</v>
      </c>
      <c r="C1549" s="308" t="n">
        <f aca="false">IF(B1549&lt;&gt;"",MONTH(B1549),0)</f>
        <v>7</v>
      </c>
      <c r="D1549" s="205" t="str">
        <f aca="false">VLOOKUP($B1549,data!$A$6:$M$15000,7)</f>
        <v>N/A</v>
      </c>
    </row>
    <row r="1550" customFormat="false" ht="11.25" hidden="false" customHeight="false" outlineLevel="0" collapsed="false">
      <c r="A1550" s="199" t="n">
        <v>37090</v>
      </c>
      <c r="B1550" s="192" t="n">
        <v>37090</v>
      </c>
      <c r="C1550" s="308" t="n">
        <f aca="false">IF(B1550&lt;&gt;"",MONTH(B1550),0)</f>
        <v>7</v>
      </c>
      <c r="D1550" s="205" t="str">
        <f aca="false">VLOOKUP($B1550,data!$A$6:$M$15000,7)</f>
        <v>N/A</v>
      </c>
    </row>
    <row r="1551" customFormat="false" ht="11.25" hidden="false" customHeight="false" outlineLevel="0" collapsed="false">
      <c r="A1551" s="199" t="n">
        <v>37091</v>
      </c>
      <c r="B1551" s="192" t="n">
        <v>37091</v>
      </c>
      <c r="C1551" s="308" t="n">
        <f aca="false">IF(B1551&lt;&gt;"",MONTH(B1551),0)</f>
        <v>7</v>
      </c>
      <c r="D1551" s="205" t="str">
        <f aca="false">VLOOKUP($B1551,data!$A$6:$M$15000,7)</f>
        <v>N/A</v>
      </c>
    </row>
    <row r="1552" customFormat="false" ht="11.25" hidden="false" customHeight="false" outlineLevel="0" collapsed="false">
      <c r="A1552" s="199" t="n">
        <v>37092</v>
      </c>
      <c r="B1552" s="192" t="n">
        <v>37092</v>
      </c>
      <c r="C1552" s="308" t="n">
        <f aca="false">IF(B1552&lt;&gt;"",MONTH(B1552),0)</f>
        <v>7</v>
      </c>
      <c r="D1552" s="205" t="str">
        <f aca="false">VLOOKUP($B1552,data!$A$6:$M$15000,7)</f>
        <v>N/A</v>
      </c>
    </row>
    <row r="1553" customFormat="false" ht="11.25" hidden="false" customHeight="false" outlineLevel="0" collapsed="false">
      <c r="A1553" s="199" t="n">
        <v>37093</v>
      </c>
      <c r="B1553" s="192" t="n">
        <v>37093</v>
      </c>
      <c r="C1553" s="308" t="n">
        <f aca="false">IF(B1553&lt;&gt;"",MONTH(B1553),0)</f>
        <v>7</v>
      </c>
      <c r="D1553" s="205" t="str">
        <f aca="false">VLOOKUP($B1553,data!$A$6:$M$15000,7)</f>
        <v>N/A</v>
      </c>
    </row>
    <row r="1554" customFormat="false" ht="11.25" hidden="false" customHeight="false" outlineLevel="0" collapsed="false">
      <c r="A1554" s="199" t="n">
        <v>37094</v>
      </c>
      <c r="B1554" s="192" t="n">
        <v>37094</v>
      </c>
      <c r="C1554" s="308" t="n">
        <f aca="false">IF(B1554&lt;&gt;"",MONTH(B1554),0)</f>
        <v>7</v>
      </c>
      <c r="D1554" s="205" t="str">
        <f aca="false">VLOOKUP($B1554,data!$A$6:$M$15000,7)</f>
        <v>N/A</v>
      </c>
    </row>
    <row r="1555" customFormat="false" ht="11.25" hidden="false" customHeight="false" outlineLevel="0" collapsed="false">
      <c r="A1555" s="199" t="n">
        <v>37095</v>
      </c>
      <c r="B1555" s="192" t="n">
        <v>37095</v>
      </c>
      <c r="C1555" s="308" t="n">
        <f aca="false">IF(B1555&lt;&gt;"",MONTH(B1555),0)</f>
        <v>7</v>
      </c>
      <c r="D1555" s="205" t="str">
        <f aca="false">VLOOKUP($B1555,data!$A$6:$M$15000,7)</f>
        <v>N/A</v>
      </c>
    </row>
    <row r="1556" customFormat="false" ht="11.25" hidden="false" customHeight="false" outlineLevel="0" collapsed="false">
      <c r="A1556" s="199" t="n">
        <v>37096</v>
      </c>
      <c r="B1556" s="192" t="n">
        <v>37096</v>
      </c>
      <c r="C1556" s="308" t="n">
        <f aca="false">IF(B1556&lt;&gt;"",MONTH(B1556),0)</f>
        <v>7</v>
      </c>
      <c r="D1556" s="205" t="str">
        <f aca="false">VLOOKUP($B1556,data!$A$6:$M$15000,7)</f>
        <v>N/A</v>
      </c>
    </row>
    <row r="1557" customFormat="false" ht="11.25" hidden="false" customHeight="false" outlineLevel="0" collapsed="false">
      <c r="A1557" s="199" t="n">
        <v>37097</v>
      </c>
      <c r="B1557" s="192" t="n">
        <v>37097</v>
      </c>
      <c r="C1557" s="308" t="n">
        <f aca="false">IF(B1557&lt;&gt;"",MONTH(B1557),0)</f>
        <v>7</v>
      </c>
      <c r="D1557" s="205" t="str">
        <f aca="false">VLOOKUP($B1557,data!$A$6:$M$15000,7)</f>
        <v>N/A</v>
      </c>
    </row>
    <row r="1558" customFormat="false" ht="11.25" hidden="false" customHeight="false" outlineLevel="0" collapsed="false">
      <c r="A1558" s="199" t="n">
        <v>37098</v>
      </c>
      <c r="B1558" s="192" t="n">
        <v>37098</v>
      </c>
      <c r="C1558" s="308" t="n">
        <f aca="false">IF(B1558&lt;&gt;"",MONTH(B1558),0)</f>
        <v>7</v>
      </c>
      <c r="D1558" s="205" t="str">
        <f aca="false">VLOOKUP($B1558,data!$A$6:$M$15000,7)</f>
        <v>N/A</v>
      </c>
    </row>
    <row r="1559" customFormat="false" ht="11.25" hidden="false" customHeight="false" outlineLevel="0" collapsed="false">
      <c r="A1559" s="199" t="n">
        <v>37099</v>
      </c>
      <c r="B1559" s="192" t="n">
        <v>37099</v>
      </c>
      <c r="C1559" s="308" t="n">
        <f aca="false">IF(B1559&lt;&gt;"",MONTH(B1559),0)</f>
        <v>7</v>
      </c>
      <c r="D1559" s="205" t="str">
        <f aca="false">VLOOKUP($B1559,data!$A$6:$M$15000,7)</f>
        <v>N/A</v>
      </c>
    </row>
    <row r="1560" customFormat="false" ht="11.25" hidden="false" customHeight="false" outlineLevel="0" collapsed="false">
      <c r="A1560" s="199" t="n">
        <v>37100</v>
      </c>
      <c r="B1560" s="192" t="n">
        <v>37100</v>
      </c>
      <c r="C1560" s="308" t="n">
        <f aca="false">IF(B1560&lt;&gt;"",MONTH(B1560),0)</f>
        <v>7</v>
      </c>
      <c r="D1560" s="205" t="str">
        <f aca="false">VLOOKUP($B1560,data!$A$6:$M$15000,7)</f>
        <v>N/A</v>
      </c>
    </row>
    <row r="1561" customFormat="false" ht="11.25" hidden="false" customHeight="false" outlineLevel="0" collapsed="false">
      <c r="A1561" s="199" t="n">
        <v>37101</v>
      </c>
      <c r="B1561" s="192" t="n">
        <v>37101</v>
      </c>
      <c r="C1561" s="308" t="n">
        <f aca="false">IF(B1561&lt;&gt;"",MONTH(B1561),0)</f>
        <v>7</v>
      </c>
      <c r="D1561" s="205" t="str">
        <f aca="false">VLOOKUP($B1561,data!$A$6:$M$15000,7)</f>
        <v>N/A</v>
      </c>
    </row>
    <row r="1562" customFormat="false" ht="11.25" hidden="false" customHeight="false" outlineLevel="0" collapsed="false">
      <c r="A1562" s="199" t="n">
        <v>37102</v>
      </c>
      <c r="B1562" s="192" t="n">
        <v>37102</v>
      </c>
      <c r="C1562" s="308" t="n">
        <f aca="false">IF(B1562&lt;&gt;"",MONTH(B1562),0)</f>
        <v>7</v>
      </c>
      <c r="D1562" s="205" t="str">
        <f aca="false">VLOOKUP($B1562,data!$A$6:$M$15000,7)</f>
        <v>N/A</v>
      </c>
    </row>
    <row r="1563" customFormat="false" ht="11.25" hidden="false" customHeight="false" outlineLevel="0" collapsed="false">
      <c r="A1563" s="199" t="n">
        <v>37103</v>
      </c>
      <c r="B1563" s="192" t="n">
        <v>37103</v>
      </c>
      <c r="C1563" s="308" t="n">
        <f aca="false">IF(B1563&lt;&gt;"",MONTH(B1563),0)</f>
        <v>7</v>
      </c>
      <c r="D1563" s="205" t="str">
        <f aca="false">VLOOKUP($B1563,data!$A$6:$M$15000,7)</f>
        <v>N/A</v>
      </c>
    </row>
    <row r="1564" customFormat="false" ht="11.25" hidden="false" customHeight="false" outlineLevel="0" collapsed="false">
      <c r="A1564" s="199" t="n">
        <v>37104</v>
      </c>
      <c r="B1564" s="192" t="n">
        <v>37104</v>
      </c>
      <c r="C1564" s="308" t="n">
        <f aca="false">IF(B1564&lt;&gt;"",MONTH(B1564),0)</f>
        <v>8</v>
      </c>
      <c r="D1564" s="205" t="str">
        <f aca="false">VLOOKUP($B1564,data!$A$6:$M$15000,7)</f>
        <v>N/A</v>
      </c>
    </row>
    <row r="1565" customFormat="false" ht="11.25" hidden="false" customHeight="false" outlineLevel="0" collapsed="false">
      <c r="A1565" s="199" t="n">
        <v>37105</v>
      </c>
      <c r="B1565" s="192" t="n">
        <v>37105</v>
      </c>
      <c r="C1565" s="308" t="n">
        <f aca="false">IF(B1565&lt;&gt;"",MONTH(B1565),0)</f>
        <v>8</v>
      </c>
      <c r="D1565" s="205" t="str">
        <f aca="false">VLOOKUP($B1565,data!$A$6:$M$15000,7)</f>
        <v>N/A</v>
      </c>
    </row>
    <row r="1566" customFormat="false" ht="11.25" hidden="false" customHeight="false" outlineLevel="0" collapsed="false">
      <c r="A1566" s="199" t="n">
        <v>37106</v>
      </c>
      <c r="B1566" s="192" t="n">
        <v>37106</v>
      </c>
      <c r="C1566" s="308" t="n">
        <f aca="false">IF(B1566&lt;&gt;"",MONTH(B1566),0)</f>
        <v>8</v>
      </c>
      <c r="D1566" s="205" t="str">
        <f aca="false">VLOOKUP($B1566,data!$A$6:$M$15000,7)</f>
        <v>N/A</v>
      </c>
    </row>
    <row r="1567" customFormat="false" ht="11.25" hidden="false" customHeight="false" outlineLevel="0" collapsed="false">
      <c r="A1567" s="199" t="n">
        <v>37107</v>
      </c>
      <c r="B1567" s="192" t="n">
        <v>37107</v>
      </c>
      <c r="C1567" s="308" t="n">
        <f aca="false">IF(B1567&lt;&gt;"",MONTH(B1567),0)</f>
        <v>8</v>
      </c>
      <c r="D1567" s="205" t="str">
        <f aca="false">VLOOKUP($B1567,data!$A$6:$M$15000,7)</f>
        <v>N/A</v>
      </c>
    </row>
    <row r="1568" customFormat="false" ht="11.25" hidden="false" customHeight="false" outlineLevel="0" collapsed="false">
      <c r="A1568" s="199" t="n">
        <v>37108</v>
      </c>
      <c r="B1568" s="192" t="n">
        <v>37108</v>
      </c>
      <c r="C1568" s="308" t="n">
        <f aca="false">IF(B1568&lt;&gt;"",MONTH(B1568),0)</f>
        <v>8</v>
      </c>
      <c r="D1568" s="205" t="str">
        <f aca="false">VLOOKUP($B1568,data!$A$6:$M$15000,7)</f>
        <v>N/A</v>
      </c>
    </row>
    <row r="1569" customFormat="false" ht="11.25" hidden="false" customHeight="false" outlineLevel="0" collapsed="false">
      <c r="A1569" s="199" t="n">
        <v>37109</v>
      </c>
      <c r="B1569" s="192" t="n">
        <v>37109</v>
      </c>
      <c r="C1569" s="308" t="n">
        <f aca="false">IF(B1569&lt;&gt;"",MONTH(B1569),0)</f>
        <v>8</v>
      </c>
      <c r="D1569" s="205" t="str">
        <f aca="false">VLOOKUP($B1569,data!$A$6:$M$15000,7)</f>
        <v>N/A</v>
      </c>
    </row>
    <row r="1570" customFormat="false" ht="11.25" hidden="false" customHeight="false" outlineLevel="0" collapsed="false">
      <c r="A1570" s="199" t="n">
        <v>37110</v>
      </c>
      <c r="B1570" s="192" t="n">
        <v>37110</v>
      </c>
      <c r="C1570" s="308" t="n">
        <f aca="false">IF(B1570&lt;&gt;"",MONTH(B1570),0)</f>
        <v>8</v>
      </c>
      <c r="D1570" s="205" t="str">
        <f aca="false">VLOOKUP($B1570,data!$A$6:$M$15000,7)</f>
        <v>N/A</v>
      </c>
    </row>
    <row r="1571" customFormat="false" ht="11.25" hidden="false" customHeight="false" outlineLevel="0" collapsed="false">
      <c r="A1571" s="199" t="n">
        <v>37111</v>
      </c>
      <c r="B1571" s="192" t="n">
        <v>37111</v>
      </c>
      <c r="C1571" s="308" t="n">
        <f aca="false">IF(B1571&lt;&gt;"",MONTH(B1571),0)</f>
        <v>8</v>
      </c>
      <c r="D1571" s="205" t="str">
        <f aca="false">VLOOKUP($B1571,data!$A$6:$M$15000,7)</f>
        <v>N/A</v>
      </c>
    </row>
    <row r="1572" customFormat="false" ht="11.25" hidden="false" customHeight="false" outlineLevel="0" collapsed="false">
      <c r="A1572" s="199" t="n">
        <v>37112</v>
      </c>
      <c r="B1572" s="192" t="n">
        <v>37112</v>
      </c>
      <c r="C1572" s="308" t="n">
        <f aca="false">IF(B1572&lt;&gt;"",MONTH(B1572),0)</f>
        <v>8</v>
      </c>
      <c r="D1572" s="205" t="str">
        <f aca="false">VLOOKUP($B1572,data!$A$6:$M$15000,7)</f>
        <v>N/A</v>
      </c>
    </row>
    <row r="1573" customFormat="false" ht="11.25" hidden="false" customHeight="false" outlineLevel="0" collapsed="false">
      <c r="A1573" s="199" t="n">
        <v>37113</v>
      </c>
      <c r="B1573" s="192" t="n">
        <v>37113</v>
      </c>
      <c r="C1573" s="308" t="n">
        <f aca="false">IF(B1573&lt;&gt;"",MONTH(B1573),0)</f>
        <v>8</v>
      </c>
      <c r="D1573" s="205" t="str">
        <f aca="false">VLOOKUP($B1573,data!$A$6:$M$15000,7)</f>
        <v>N/A</v>
      </c>
    </row>
    <row r="1574" customFormat="false" ht="11.25" hidden="false" customHeight="false" outlineLevel="0" collapsed="false">
      <c r="A1574" s="199" t="n">
        <v>37114</v>
      </c>
      <c r="B1574" s="192" t="n">
        <v>37114</v>
      </c>
      <c r="C1574" s="308" t="n">
        <f aca="false">IF(B1574&lt;&gt;"",MONTH(B1574),0)</f>
        <v>8</v>
      </c>
      <c r="D1574" s="205" t="str">
        <f aca="false">VLOOKUP($B1574,data!$A$6:$M$15000,7)</f>
        <v>N/A</v>
      </c>
    </row>
    <row r="1575" customFormat="false" ht="11.25" hidden="false" customHeight="false" outlineLevel="0" collapsed="false">
      <c r="A1575" s="199" t="n">
        <v>37115</v>
      </c>
      <c r="B1575" s="192" t="n">
        <v>37115</v>
      </c>
      <c r="C1575" s="308" t="n">
        <f aca="false">IF(B1575&lt;&gt;"",MONTH(B1575),0)</f>
        <v>8</v>
      </c>
      <c r="D1575" s="205" t="str">
        <f aca="false">VLOOKUP($B1575,data!$A$6:$M$15000,7)</f>
        <v>N/A</v>
      </c>
    </row>
    <row r="1576" customFormat="false" ht="11.25" hidden="false" customHeight="false" outlineLevel="0" collapsed="false">
      <c r="A1576" s="199" t="n">
        <v>37116</v>
      </c>
      <c r="B1576" s="192" t="n">
        <v>37116</v>
      </c>
      <c r="C1576" s="308" t="n">
        <f aca="false">IF(B1576&lt;&gt;"",MONTH(B1576),0)</f>
        <v>8</v>
      </c>
      <c r="D1576" s="205" t="str">
        <f aca="false">VLOOKUP($B1576,data!$A$6:$M$15000,7)</f>
        <v>N/A</v>
      </c>
    </row>
    <row r="1577" customFormat="false" ht="11.25" hidden="false" customHeight="false" outlineLevel="0" collapsed="false">
      <c r="A1577" s="199" t="n">
        <v>37117</v>
      </c>
      <c r="B1577" s="192" t="n">
        <v>37117</v>
      </c>
      <c r="C1577" s="308" t="n">
        <f aca="false">IF(B1577&lt;&gt;"",MONTH(B1577),0)</f>
        <v>8</v>
      </c>
      <c r="D1577" s="205" t="str">
        <f aca="false">VLOOKUP($B1577,data!$A$6:$M$15000,7)</f>
        <v>N/A</v>
      </c>
    </row>
    <row r="1578" customFormat="false" ht="11.25" hidden="false" customHeight="false" outlineLevel="0" collapsed="false">
      <c r="A1578" s="199" t="n">
        <v>37118</v>
      </c>
      <c r="B1578" s="192" t="n">
        <v>37118</v>
      </c>
      <c r="C1578" s="308" t="n">
        <f aca="false">IF(B1578&lt;&gt;"",MONTH(B1578),0)</f>
        <v>8</v>
      </c>
      <c r="D1578" s="205" t="str">
        <f aca="false">VLOOKUP($B1578,data!$A$6:$M$15000,7)</f>
        <v>N/A</v>
      </c>
    </row>
    <row r="1579" customFormat="false" ht="11.25" hidden="false" customHeight="false" outlineLevel="0" collapsed="false">
      <c r="A1579" s="199" t="n">
        <v>37119</v>
      </c>
      <c r="B1579" s="192" t="n">
        <v>37119</v>
      </c>
      <c r="C1579" s="308" t="n">
        <f aca="false">IF(B1579&lt;&gt;"",MONTH(B1579),0)</f>
        <v>8</v>
      </c>
      <c r="D1579" s="205" t="str">
        <f aca="false">VLOOKUP($B1579,data!$A$6:$M$15000,7)</f>
        <v>N/A</v>
      </c>
    </row>
    <row r="1580" customFormat="false" ht="11.25" hidden="false" customHeight="false" outlineLevel="0" collapsed="false">
      <c r="A1580" s="199" t="n">
        <v>37120</v>
      </c>
      <c r="B1580" s="192" t="n">
        <v>37120</v>
      </c>
      <c r="C1580" s="308" t="n">
        <f aca="false">IF(B1580&lt;&gt;"",MONTH(B1580),0)</f>
        <v>8</v>
      </c>
      <c r="D1580" s="205" t="str">
        <f aca="false">VLOOKUP($B1580,data!$A$6:$M$15000,7)</f>
        <v>N/A</v>
      </c>
    </row>
    <row r="1581" customFormat="false" ht="11.25" hidden="false" customHeight="false" outlineLevel="0" collapsed="false">
      <c r="A1581" s="199" t="n">
        <v>37121</v>
      </c>
      <c r="B1581" s="192" t="n">
        <v>37121</v>
      </c>
      <c r="C1581" s="308" t="n">
        <f aca="false">IF(B1581&lt;&gt;"",MONTH(B1581),0)</f>
        <v>8</v>
      </c>
      <c r="D1581" s="205" t="str">
        <f aca="false">VLOOKUP($B1581,data!$A$6:$M$15000,7)</f>
        <v>N/A</v>
      </c>
    </row>
    <row r="1582" customFormat="false" ht="11.25" hidden="false" customHeight="false" outlineLevel="0" collapsed="false">
      <c r="A1582" s="199" t="n">
        <v>37122</v>
      </c>
      <c r="B1582" s="192" t="n">
        <v>37122</v>
      </c>
      <c r="C1582" s="308" t="n">
        <f aca="false">IF(B1582&lt;&gt;"",MONTH(B1582),0)</f>
        <v>8</v>
      </c>
      <c r="D1582" s="205" t="str">
        <f aca="false">VLOOKUP($B1582,data!$A$6:$M$15000,7)</f>
        <v>N/A</v>
      </c>
    </row>
    <row r="1583" customFormat="false" ht="11.25" hidden="false" customHeight="false" outlineLevel="0" collapsed="false">
      <c r="A1583" s="199" t="n">
        <v>37123</v>
      </c>
      <c r="B1583" s="192" t="n">
        <v>37123</v>
      </c>
      <c r="C1583" s="308" t="n">
        <f aca="false">IF(B1583&lt;&gt;"",MONTH(B1583),0)</f>
        <v>8</v>
      </c>
      <c r="D1583" s="205" t="str">
        <f aca="false">VLOOKUP($B1583,data!$A$6:$M$15000,7)</f>
        <v>N/A</v>
      </c>
    </row>
    <row r="1584" customFormat="false" ht="11.25" hidden="false" customHeight="false" outlineLevel="0" collapsed="false">
      <c r="A1584" s="199" t="n">
        <v>37124</v>
      </c>
      <c r="B1584" s="192" t="n">
        <v>37124</v>
      </c>
      <c r="C1584" s="308" t="n">
        <f aca="false">IF(B1584&lt;&gt;"",MONTH(B1584),0)</f>
        <v>8</v>
      </c>
      <c r="D1584" s="205" t="str">
        <f aca="false">VLOOKUP($B1584,data!$A$6:$M$15000,7)</f>
        <v>N/A</v>
      </c>
    </row>
    <row r="1585" customFormat="false" ht="11.25" hidden="false" customHeight="false" outlineLevel="0" collapsed="false">
      <c r="A1585" s="199" t="n">
        <v>37125</v>
      </c>
      <c r="B1585" s="192" t="n">
        <v>37125</v>
      </c>
      <c r="C1585" s="308" t="n">
        <f aca="false">IF(B1585&lt;&gt;"",MONTH(B1585),0)</f>
        <v>8</v>
      </c>
      <c r="D1585" s="205" t="str">
        <f aca="false">VLOOKUP($B1585,data!$A$6:$M$15000,7)</f>
        <v>N/A</v>
      </c>
    </row>
    <row r="1586" customFormat="false" ht="11.25" hidden="false" customHeight="false" outlineLevel="0" collapsed="false">
      <c r="A1586" s="199" t="n">
        <v>37126</v>
      </c>
      <c r="B1586" s="192" t="n">
        <v>37126</v>
      </c>
      <c r="C1586" s="308" t="n">
        <f aca="false">IF(B1586&lt;&gt;"",MONTH(B1586),0)</f>
        <v>8</v>
      </c>
      <c r="D1586" s="205" t="str">
        <f aca="false">VLOOKUP($B1586,data!$A$6:$M$15000,7)</f>
        <v>N/A</v>
      </c>
    </row>
    <row r="1587" customFormat="false" ht="11.25" hidden="false" customHeight="false" outlineLevel="0" collapsed="false">
      <c r="A1587" s="199" t="n">
        <v>37127</v>
      </c>
      <c r="B1587" s="192" t="n">
        <v>37127</v>
      </c>
      <c r="C1587" s="308" t="n">
        <f aca="false">IF(B1587&lt;&gt;"",MONTH(B1587),0)</f>
        <v>8</v>
      </c>
      <c r="D1587" s="205" t="str">
        <f aca="false">VLOOKUP($B1587,data!$A$6:$M$15000,7)</f>
        <v>N/A</v>
      </c>
    </row>
    <row r="1588" customFormat="false" ht="11.25" hidden="false" customHeight="false" outlineLevel="0" collapsed="false">
      <c r="A1588" s="199" t="n">
        <v>37128</v>
      </c>
      <c r="B1588" s="192" t="n">
        <v>37128</v>
      </c>
      <c r="C1588" s="308" t="n">
        <f aca="false">IF(B1588&lt;&gt;"",MONTH(B1588),0)</f>
        <v>8</v>
      </c>
      <c r="D1588" s="205" t="str">
        <f aca="false">VLOOKUP($B1588,data!$A$6:$M$15000,7)</f>
        <v>N/A</v>
      </c>
    </row>
    <row r="1589" customFormat="false" ht="11.25" hidden="false" customHeight="false" outlineLevel="0" collapsed="false">
      <c r="A1589" s="199" t="n">
        <v>37129</v>
      </c>
      <c r="B1589" s="192" t="n">
        <v>37129</v>
      </c>
      <c r="C1589" s="308" t="n">
        <f aca="false">IF(B1589&lt;&gt;"",MONTH(B1589),0)</f>
        <v>8</v>
      </c>
      <c r="D1589" s="205" t="str">
        <f aca="false">VLOOKUP($B1589,data!$A$6:$M$15000,7)</f>
        <v>N/A</v>
      </c>
    </row>
    <row r="1590" customFormat="false" ht="11.25" hidden="false" customHeight="false" outlineLevel="0" collapsed="false">
      <c r="A1590" s="199" t="n">
        <v>37130</v>
      </c>
      <c r="B1590" s="192" t="n">
        <v>37130</v>
      </c>
      <c r="C1590" s="308" t="n">
        <f aca="false">IF(B1590&lt;&gt;"",MONTH(B1590),0)</f>
        <v>8</v>
      </c>
      <c r="D1590" s="205" t="str">
        <f aca="false">VLOOKUP($B1590,data!$A$6:$M$15000,7)</f>
        <v>N/A</v>
      </c>
    </row>
    <row r="1591" customFormat="false" ht="11.25" hidden="false" customHeight="false" outlineLevel="0" collapsed="false">
      <c r="A1591" s="199" t="n">
        <v>37131</v>
      </c>
      <c r="B1591" s="192" t="n">
        <v>37131</v>
      </c>
      <c r="C1591" s="308" t="n">
        <f aca="false">IF(B1591&lt;&gt;"",MONTH(B1591),0)</f>
        <v>8</v>
      </c>
      <c r="D1591" s="205" t="str">
        <f aca="false">VLOOKUP($B1591,data!$A$6:$M$15000,7)</f>
        <v>N/A</v>
      </c>
    </row>
    <row r="1592" customFormat="false" ht="11.25" hidden="false" customHeight="false" outlineLevel="0" collapsed="false">
      <c r="A1592" s="199" t="n">
        <v>37132</v>
      </c>
      <c r="B1592" s="192" t="n">
        <v>37132</v>
      </c>
      <c r="C1592" s="308" t="n">
        <f aca="false">IF(B1592&lt;&gt;"",MONTH(B1592),0)</f>
        <v>8</v>
      </c>
      <c r="D1592" s="205" t="str">
        <f aca="false">VLOOKUP($B1592,data!$A$6:$M$15000,7)</f>
        <v>N/A</v>
      </c>
    </row>
    <row r="1593" customFormat="false" ht="11.25" hidden="false" customHeight="false" outlineLevel="0" collapsed="false">
      <c r="A1593" s="199" t="n">
        <v>37133</v>
      </c>
      <c r="B1593" s="192" t="n">
        <v>37133</v>
      </c>
      <c r="C1593" s="308" t="n">
        <f aca="false">IF(B1593&lt;&gt;"",MONTH(B1593),0)</f>
        <v>8</v>
      </c>
      <c r="D1593" s="205" t="str">
        <f aca="false">VLOOKUP($B1593,data!$A$6:$M$15000,7)</f>
        <v>N/A</v>
      </c>
    </row>
    <row r="1594" customFormat="false" ht="11.25" hidden="false" customHeight="false" outlineLevel="0" collapsed="false">
      <c r="A1594" s="199" t="n">
        <v>37134</v>
      </c>
      <c r="B1594" s="192" t="n">
        <v>37134</v>
      </c>
      <c r="C1594" s="308" t="n">
        <f aca="false">IF(B1594&lt;&gt;"",MONTH(B1594),0)</f>
        <v>8</v>
      </c>
      <c r="D1594" s="205" t="str">
        <f aca="false">VLOOKUP($B1594,data!$A$6:$M$15000,7)</f>
        <v>N/A</v>
      </c>
    </row>
    <row r="1595" customFormat="false" ht="11.25" hidden="false" customHeight="false" outlineLevel="0" collapsed="false">
      <c r="A1595" s="199" t="n">
        <v>37135</v>
      </c>
      <c r="B1595" s="192" t="n">
        <v>37135</v>
      </c>
      <c r="C1595" s="308" t="n">
        <f aca="false">IF(B1595&lt;&gt;"",MONTH(B1595),0)</f>
        <v>9</v>
      </c>
      <c r="D1595" s="205" t="str">
        <f aca="false">VLOOKUP($B1595,data!$A$6:$M$15000,7)</f>
        <v>N/A</v>
      </c>
    </row>
    <row r="1596" customFormat="false" ht="11.25" hidden="false" customHeight="false" outlineLevel="0" collapsed="false">
      <c r="A1596" s="199" t="n">
        <v>37136</v>
      </c>
      <c r="B1596" s="192" t="n">
        <v>37136</v>
      </c>
      <c r="C1596" s="308" t="n">
        <f aca="false">IF(B1596&lt;&gt;"",MONTH(B1596),0)</f>
        <v>9</v>
      </c>
      <c r="D1596" s="205" t="str">
        <f aca="false">VLOOKUP($B1596,data!$A$6:$M$15000,7)</f>
        <v>N/A</v>
      </c>
    </row>
    <row r="1597" customFormat="false" ht="11.25" hidden="false" customHeight="false" outlineLevel="0" collapsed="false">
      <c r="A1597" s="199" t="n">
        <v>37137</v>
      </c>
      <c r="B1597" s="192" t="n">
        <v>37137</v>
      </c>
      <c r="C1597" s="308" t="n">
        <f aca="false">IF(B1597&lt;&gt;"",MONTH(B1597),0)</f>
        <v>9</v>
      </c>
      <c r="D1597" s="205" t="str">
        <f aca="false">VLOOKUP($B1597,data!$A$6:$M$15000,7)</f>
        <v>N/A</v>
      </c>
    </row>
    <row r="1598" customFormat="false" ht="11.25" hidden="false" customHeight="false" outlineLevel="0" collapsed="false">
      <c r="A1598" s="199" t="n">
        <v>37138</v>
      </c>
      <c r="B1598" s="192" t="n">
        <v>37138</v>
      </c>
      <c r="C1598" s="308" t="n">
        <f aca="false">IF(B1598&lt;&gt;"",MONTH(B1598),0)</f>
        <v>9</v>
      </c>
      <c r="D1598" s="205" t="str">
        <f aca="false">VLOOKUP($B1598,data!$A$6:$M$15000,7)</f>
        <v>N/A</v>
      </c>
    </row>
    <row r="1599" customFormat="false" ht="11.25" hidden="false" customHeight="false" outlineLevel="0" collapsed="false">
      <c r="A1599" s="199" t="n">
        <v>37139</v>
      </c>
      <c r="B1599" s="192" t="n">
        <v>37139</v>
      </c>
      <c r="C1599" s="308" t="n">
        <f aca="false">IF(B1599&lt;&gt;"",MONTH(B1599),0)</f>
        <v>9</v>
      </c>
      <c r="D1599" s="205" t="str">
        <f aca="false">VLOOKUP($B1599,data!$A$6:$M$15000,7)</f>
        <v>N/A</v>
      </c>
    </row>
    <row r="1600" customFormat="false" ht="11.25" hidden="false" customHeight="false" outlineLevel="0" collapsed="false">
      <c r="A1600" s="199" t="n">
        <v>37140</v>
      </c>
      <c r="B1600" s="192" t="n">
        <v>37140</v>
      </c>
      <c r="C1600" s="308" t="n">
        <f aca="false">IF(B1600&lt;&gt;"",MONTH(B1600),0)</f>
        <v>9</v>
      </c>
      <c r="D1600" s="205" t="str">
        <f aca="false">VLOOKUP($B1600,data!$A$6:$M$15000,7)</f>
        <v>N/A</v>
      </c>
    </row>
    <row r="1601" customFormat="false" ht="11.25" hidden="false" customHeight="false" outlineLevel="0" collapsed="false">
      <c r="A1601" s="199" t="n">
        <v>37141</v>
      </c>
      <c r="B1601" s="192" t="n">
        <v>37141</v>
      </c>
      <c r="C1601" s="308" t="n">
        <f aca="false">IF(B1601&lt;&gt;"",MONTH(B1601),0)</f>
        <v>9</v>
      </c>
      <c r="D1601" s="205" t="str">
        <f aca="false">VLOOKUP($B1601,data!$A$6:$M$15000,7)</f>
        <v>N/A</v>
      </c>
    </row>
    <row r="1602" customFormat="false" ht="11.25" hidden="false" customHeight="false" outlineLevel="0" collapsed="false">
      <c r="A1602" s="199" t="n">
        <v>37142</v>
      </c>
      <c r="B1602" s="192" t="n">
        <v>37142</v>
      </c>
      <c r="C1602" s="308" t="n">
        <f aca="false">IF(B1602&lt;&gt;"",MONTH(B1602),0)</f>
        <v>9</v>
      </c>
      <c r="D1602" s="205" t="str">
        <f aca="false">VLOOKUP($B1602,data!$A$6:$M$15000,7)</f>
        <v>N/A</v>
      </c>
    </row>
    <row r="1603" customFormat="false" ht="11.25" hidden="false" customHeight="false" outlineLevel="0" collapsed="false">
      <c r="A1603" s="199" t="n">
        <v>37143</v>
      </c>
      <c r="B1603" s="192" t="n">
        <v>37143</v>
      </c>
      <c r="C1603" s="308" t="n">
        <f aca="false">IF(B1603&lt;&gt;"",MONTH(B1603),0)</f>
        <v>9</v>
      </c>
      <c r="D1603" s="205" t="str">
        <f aca="false">VLOOKUP($B1603,data!$A$6:$M$15000,7)</f>
        <v>N/A</v>
      </c>
    </row>
    <row r="1604" customFormat="false" ht="11.25" hidden="false" customHeight="false" outlineLevel="0" collapsed="false">
      <c r="A1604" s="199" t="n">
        <v>37144</v>
      </c>
      <c r="B1604" s="192" t="n">
        <v>37144</v>
      </c>
      <c r="C1604" s="308" t="n">
        <f aca="false">IF(B1604&lt;&gt;"",MONTH(B1604),0)</f>
        <v>9</v>
      </c>
      <c r="D1604" s="205" t="str">
        <f aca="false">VLOOKUP($B1604,data!$A$6:$M$15000,7)</f>
        <v>N/A</v>
      </c>
    </row>
    <row r="1605" customFormat="false" ht="11.25" hidden="false" customHeight="false" outlineLevel="0" collapsed="false">
      <c r="A1605" s="199" t="n">
        <v>37145</v>
      </c>
      <c r="B1605" s="192" t="n">
        <v>37145</v>
      </c>
      <c r="C1605" s="308" t="n">
        <f aca="false">IF(B1605&lt;&gt;"",MONTH(B1605),0)</f>
        <v>9</v>
      </c>
      <c r="D1605" s="205" t="str">
        <f aca="false">VLOOKUP($B1605,data!$A$6:$M$15000,7)</f>
        <v>N/A</v>
      </c>
    </row>
    <row r="1606" customFormat="false" ht="11.25" hidden="false" customHeight="false" outlineLevel="0" collapsed="false">
      <c r="A1606" s="199" t="n">
        <v>37146</v>
      </c>
      <c r="B1606" s="192" t="n">
        <v>37146</v>
      </c>
      <c r="C1606" s="308" t="n">
        <f aca="false">IF(B1606&lt;&gt;"",MONTH(B1606),0)</f>
        <v>9</v>
      </c>
      <c r="D1606" s="205" t="str">
        <f aca="false">VLOOKUP($B1606,data!$A$6:$M$15000,7)</f>
        <v>N/A</v>
      </c>
    </row>
    <row r="1607" customFormat="false" ht="11.25" hidden="false" customHeight="false" outlineLevel="0" collapsed="false">
      <c r="A1607" s="199" t="n">
        <v>37147</v>
      </c>
      <c r="B1607" s="192" t="n">
        <v>37147</v>
      </c>
      <c r="C1607" s="308" t="n">
        <f aca="false">IF(B1607&lt;&gt;"",MONTH(B1607),0)</f>
        <v>9</v>
      </c>
      <c r="D1607" s="205" t="str">
        <f aca="false">VLOOKUP($B1607,data!$A$6:$M$15000,7)</f>
        <v>N/A</v>
      </c>
    </row>
    <row r="1608" customFormat="false" ht="11.25" hidden="false" customHeight="false" outlineLevel="0" collapsed="false">
      <c r="A1608" s="199" t="n">
        <v>37148</v>
      </c>
      <c r="B1608" s="192" t="n">
        <v>37148</v>
      </c>
      <c r="C1608" s="308" t="n">
        <f aca="false">IF(B1608&lt;&gt;"",MONTH(B1608),0)</f>
        <v>9</v>
      </c>
      <c r="D1608" s="205" t="str">
        <f aca="false">VLOOKUP($B1608,data!$A$6:$M$15000,7)</f>
        <v>N/A</v>
      </c>
    </row>
    <row r="1609" customFormat="false" ht="11.25" hidden="false" customHeight="false" outlineLevel="0" collapsed="false">
      <c r="A1609" s="199" t="n">
        <v>37149</v>
      </c>
      <c r="B1609" s="192" t="n">
        <v>37149</v>
      </c>
      <c r="C1609" s="308" t="n">
        <f aca="false">IF(B1609&lt;&gt;"",MONTH(B1609),0)</f>
        <v>9</v>
      </c>
      <c r="D1609" s="205" t="str">
        <f aca="false">VLOOKUP($B1609,data!$A$6:$M$15000,7)</f>
        <v>N/A</v>
      </c>
    </row>
    <row r="1610" customFormat="false" ht="11.25" hidden="false" customHeight="false" outlineLevel="0" collapsed="false">
      <c r="A1610" s="199" t="n">
        <v>37150</v>
      </c>
      <c r="B1610" s="192" t="n">
        <v>37150</v>
      </c>
      <c r="C1610" s="308" t="n">
        <f aca="false">IF(B1610&lt;&gt;"",MONTH(B1610),0)</f>
        <v>9</v>
      </c>
      <c r="D1610" s="205" t="str">
        <f aca="false">VLOOKUP($B1610,data!$A$6:$M$15000,7)</f>
        <v>N/A</v>
      </c>
    </row>
    <row r="1611" customFormat="false" ht="11.25" hidden="false" customHeight="false" outlineLevel="0" collapsed="false">
      <c r="A1611" s="199" t="n">
        <v>37151</v>
      </c>
      <c r="B1611" s="192" t="n">
        <v>37151</v>
      </c>
      <c r="C1611" s="308" t="n">
        <f aca="false">IF(B1611&lt;&gt;"",MONTH(B1611),0)</f>
        <v>9</v>
      </c>
      <c r="D1611" s="205" t="str">
        <f aca="false">VLOOKUP($B1611,data!$A$6:$M$15000,7)</f>
        <v>N/A</v>
      </c>
    </row>
    <row r="1612" customFormat="false" ht="11.25" hidden="false" customHeight="false" outlineLevel="0" collapsed="false">
      <c r="A1612" s="199" t="n">
        <v>37152</v>
      </c>
      <c r="B1612" s="192" t="n">
        <v>37152</v>
      </c>
      <c r="C1612" s="308" t="n">
        <f aca="false">IF(B1612&lt;&gt;"",MONTH(B1612),0)</f>
        <v>9</v>
      </c>
      <c r="D1612" s="205" t="str">
        <f aca="false">VLOOKUP($B1612,data!$A$6:$M$15000,7)</f>
        <v>N/A</v>
      </c>
    </row>
    <row r="1613" customFormat="false" ht="11.25" hidden="false" customHeight="false" outlineLevel="0" collapsed="false">
      <c r="A1613" s="199" t="n">
        <v>37153</v>
      </c>
      <c r="B1613" s="192" t="n">
        <v>37153</v>
      </c>
      <c r="C1613" s="308" t="n">
        <f aca="false">IF(B1613&lt;&gt;"",MONTH(B1613),0)</f>
        <v>9</v>
      </c>
      <c r="D1613" s="205" t="str">
        <f aca="false">VLOOKUP($B1613,data!$A$6:$M$15000,7)</f>
        <v>N/A</v>
      </c>
    </row>
    <row r="1614" customFormat="false" ht="11.25" hidden="false" customHeight="false" outlineLevel="0" collapsed="false">
      <c r="A1614" s="199" t="n">
        <v>37154</v>
      </c>
      <c r="B1614" s="192" t="n">
        <v>37154</v>
      </c>
      <c r="C1614" s="308" t="n">
        <f aca="false">IF(B1614&lt;&gt;"",MONTH(B1614),0)</f>
        <v>9</v>
      </c>
      <c r="D1614" s="205" t="str">
        <f aca="false">VLOOKUP($B1614,data!$A$6:$M$15000,7)</f>
        <v>N/A</v>
      </c>
    </row>
    <row r="1615" customFormat="false" ht="11.25" hidden="false" customHeight="false" outlineLevel="0" collapsed="false">
      <c r="A1615" s="199" t="n">
        <v>37155</v>
      </c>
      <c r="B1615" s="192" t="n">
        <v>37155</v>
      </c>
      <c r="C1615" s="308" t="n">
        <f aca="false">IF(B1615&lt;&gt;"",MONTH(B1615),0)</f>
        <v>9</v>
      </c>
      <c r="D1615" s="205" t="str">
        <f aca="false">VLOOKUP($B1615,data!$A$6:$M$15000,7)</f>
        <v>N/A</v>
      </c>
    </row>
    <row r="1616" customFormat="false" ht="11.25" hidden="false" customHeight="false" outlineLevel="0" collapsed="false">
      <c r="A1616" s="199" t="n">
        <v>37156</v>
      </c>
      <c r="B1616" s="192" t="n">
        <v>37156</v>
      </c>
      <c r="C1616" s="308" t="n">
        <f aca="false">IF(B1616&lt;&gt;"",MONTH(B1616),0)</f>
        <v>9</v>
      </c>
      <c r="D1616" s="205" t="str">
        <f aca="false">VLOOKUP($B1616,data!$A$6:$M$15000,7)</f>
        <v>N/A</v>
      </c>
    </row>
    <row r="1617" customFormat="false" ht="11.25" hidden="false" customHeight="false" outlineLevel="0" collapsed="false">
      <c r="A1617" s="199" t="n">
        <v>37157</v>
      </c>
      <c r="B1617" s="192" t="n">
        <v>37157</v>
      </c>
      <c r="C1617" s="308" t="n">
        <f aca="false">IF(B1617&lt;&gt;"",MONTH(B1617),0)</f>
        <v>9</v>
      </c>
      <c r="D1617" s="205" t="str">
        <f aca="false">VLOOKUP($B1617,data!$A$6:$M$15000,7)</f>
        <v>N/A</v>
      </c>
    </row>
    <row r="1618" customFormat="false" ht="11.25" hidden="false" customHeight="false" outlineLevel="0" collapsed="false">
      <c r="A1618" s="199" t="n">
        <v>37158</v>
      </c>
      <c r="B1618" s="192" t="n">
        <v>37158</v>
      </c>
      <c r="C1618" s="308" t="n">
        <f aca="false">IF(B1618&lt;&gt;"",MONTH(B1618),0)</f>
        <v>9</v>
      </c>
      <c r="D1618" s="205" t="str">
        <f aca="false">VLOOKUP($B1618,data!$A$6:$M$15000,7)</f>
        <v>N/A</v>
      </c>
    </row>
    <row r="1619" customFormat="false" ht="11.25" hidden="false" customHeight="false" outlineLevel="0" collapsed="false">
      <c r="A1619" s="199" t="n">
        <v>37159</v>
      </c>
      <c r="B1619" s="192" t="n">
        <v>37159</v>
      </c>
      <c r="C1619" s="308" t="n">
        <f aca="false">IF(B1619&lt;&gt;"",MONTH(B1619),0)</f>
        <v>9</v>
      </c>
      <c r="D1619" s="205" t="str">
        <f aca="false">VLOOKUP($B1619,data!$A$6:$M$15000,7)</f>
        <v>N/A</v>
      </c>
    </row>
    <row r="1620" customFormat="false" ht="11.25" hidden="false" customHeight="false" outlineLevel="0" collapsed="false">
      <c r="A1620" s="199" t="n">
        <v>37160</v>
      </c>
      <c r="B1620" s="192" t="n">
        <v>37160</v>
      </c>
      <c r="C1620" s="308" t="n">
        <f aca="false">IF(B1620&lt;&gt;"",MONTH(B1620),0)</f>
        <v>9</v>
      </c>
      <c r="D1620" s="205" t="str">
        <f aca="false">VLOOKUP($B1620,data!$A$6:$M$15000,7)</f>
        <v>N/A</v>
      </c>
    </row>
    <row r="1621" customFormat="false" ht="11.25" hidden="false" customHeight="false" outlineLevel="0" collapsed="false">
      <c r="A1621" s="199" t="n">
        <v>37161</v>
      </c>
      <c r="B1621" s="192" t="n">
        <v>37161</v>
      </c>
      <c r="C1621" s="308" t="n">
        <f aca="false">IF(B1621&lt;&gt;"",MONTH(B1621),0)</f>
        <v>9</v>
      </c>
      <c r="D1621" s="205" t="str">
        <f aca="false">VLOOKUP($B1621,data!$A$6:$M$15000,7)</f>
        <v>N/A</v>
      </c>
    </row>
    <row r="1622" customFormat="false" ht="11.25" hidden="false" customHeight="false" outlineLevel="0" collapsed="false">
      <c r="A1622" s="199" t="n">
        <v>37162</v>
      </c>
      <c r="B1622" s="192" t="n">
        <v>37162</v>
      </c>
      <c r="C1622" s="308" t="n">
        <f aca="false">IF(B1622&lt;&gt;"",MONTH(B1622),0)</f>
        <v>9</v>
      </c>
      <c r="D1622" s="205" t="str">
        <f aca="false">VLOOKUP($B1622,data!$A$6:$M$15000,7)</f>
        <v>N/A</v>
      </c>
    </row>
    <row r="1623" customFormat="false" ht="11.25" hidden="false" customHeight="false" outlineLevel="0" collapsed="false">
      <c r="A1623" s="199" t="n">
        <v>37163</v>
      </c>
      <c r="B1623" s="192" t="n">
        <v>37163</v>
      </c>
      <c r="C1623" s="308" t="n">
        <f aca="false">IF(B1623&lt;&gt;"",MONTH(B1623),0)</f>
        <v>9</v>
      </c>
      <c r="D1623" s="205" t="str">
        <f aca="false">VLOOKUP($B1623,data!$A$6:$M$15000,7)</f>
        <v>N/A</v>
      </c>
    </row>
    <row r="1624" customFormat="false" ht="11.25" hidden="false" customHeight="false" outlineLevel="0" collapsed="false">
      <c r="A1624" s="199" t="n">
        <v>37164</v>
      </c>
      <c r="B1624" s="192" t="n">
        <v>37164</v>
      </c>
      <c r="C1624" s="308" t="n">
        <f aca="false">IF(B1624&lt;&gt;"",MONTH(B1624),0)</f>
        <v>9</v>
      </c>
      <c r="D1624" s="205" t="str">
        <f aca="false">VLOOKUP($B1624,data!$A$6:$M$15000,7)</f>
        <v>N/A</v>
      </c>
    </row>
    <row r="1625" customFormat="false" ht="11.25" hidden="false" customHeight="false" outlineLevel="0" collapsed="false">
      <c r="A1625" s="199" t="n">
        <v>37165</v>
      </c>
      <c r="B1625" s="192" t="n">
        <v>37165</v>
      </c>
      <c r="C1625" s="308" t="n">
        <f aca="false">IF(B1625&lt;&gt;"",MONTH(B1625),0)</f>
        <v>10</v>
      </c>
      <c r="D1625" s="205" t="str">
        <f aca="false">VLOOKUP($B1625,data!$A$6:$M$15000,7)</f>
        <v>N/A</v>
      </c>
    </row>
    <row r="1626" customFormat="false" ht="11.25" hidden="false" customHeight="false" outlineLevel="0" collapsed="false">
      <c r="A1626" s="199" t="n">
        <v>37166</v>
      </c>
      <c r="B1626" s="192" t="n">
        <v>37166</v>
      </c>
      <c r="C1626" s="308" t="n">
        <f aca="false">IF(B1626&lt;&gt;"",MONTH(B1626),0)</f>
        <v>10</v>
      </c>
      <c r="D1626" s="205" t="str">
        <f aca="false">VLOOKUP($B1626,data!$A$6:$M$15000,7)</f>
        <v>N/A</v>
      </c>
    </row>
    <row r="1627" customFormat="false" ht="11.25" hidden="false" customHeight="false" outlineLevel="0" collapsed="false">
      <c r="A1627" s="199" t="n">
        <v>37167</v>
      </c>
      <c r="B1627" s="192" t="n">
        <v>37167</v>
      </c>
      <c r="C1627" s="308" t="n">
        <f aca="false">IF(B1627&lt;&gt;"",MONTH(B1627),0)</f>
        <v>10</v>
      </c>
      <c r="D1627" s="205" t="str">
        <f aca="false">VLOOKUP($B1627,data!$A$6:$M$15000,7)</f>
        <v>N/A</v>
      </c>
    </row>
    <row r="1628" customFormat="false" ht="11.25" hidden="false" customHeight="false" outlineLevel="0" collapsed="false">
      <c r="A1628" s="199" t="n">
        <v>37168</v>
      </c>
      <c r="B1628" s="192" t="n">
        <v>37168</v>
      </c>
      <c r="C1628" s="308" t="n">
        <f aca="false">IF(B1628&lt;&gt;"",MONTH(B1628),0)</f>
        <v>10</v>
      </c>
      <c r="D1628" s="205" t="str">
        <f aca="false">VLOOKUP($B1628,data!$A$6:$M$15000,7)</f>
        <v>N/A</v>
      </c>
    </row>
    <row r="1629" customFormat="false" ht="11.25" hidden="false" customHeight="false" outlineLevel="0" collapsed="false">
      <c r="A1629" s="199" t="n">
        <v>37169</v>
      </c>
      <c r="B1629" s="192" t="n">
        <v>37169</v>
      </c>
      <c r="C1629" s="308" t="n">
        <f aca="false">IF(B1629&lt;&gt;"",MONTH(B1629),0)</f>
        <v>10</v>
      </c>
      <c r="D1629" s="205" t="str">
        <f aca="false">VLOOKUP($B1629,data!$A$6:$M$15000,7)</f>
        <v>N/A</v>
      </c>
    </row>
    <row r="1630" customFormat="false" ht="11.25" hidden="false" customHeight="false" outlineLevel="0" collapsed="false">
      <c r="A1630" s="199" t="n">
        <v>37170</v>
      </c>
      <c r="B1630" s="192" t="n">
        <v>37170</v>
      </c>
      <c r="C1630" s="308" t="n">
        <f aca="false">IF(B1630&lt;&gt;"",MONTH(B1630),0)</f>
        <v>10</v>
      </c>
      <c r="D1630" s="205" t="str">
        <f aca="false">VLOOKUP($B1630,data!$A$6:$M$15000,7)</f>
        <v>N/A</v>
      </c>
    </row>
    <row r="1631" customFormat="false" ht="11.25" hidden="false" customHeight="false" outlineLevel="0" collapsed="false">
      <c r="A1631" s="199" t="n">
        <v>37171</v>
      </c>
      <c r="B1631" s="192" t="n">
        <v>37171</v>
      </c>
      <c r="C1631" s="308" t="n">
        <f aca="false">IF(B1631&lt;&gt;"",MONTH(B1631),0)</f>
        <v>10</v>
      </c>
      <c r="D1631" s="205" t="str">
        <f aca="false">VLOOKUP($B1631,data!$A$6:$M$15000,7)</f>
        <v>N/A</v>
      </c>
    </row>
    <row r="1632" customFormat="false" ht="11.25" hidden="false" customHeight="false" outlineLevel="0" collapsed="false">
      <c r="A1632" s="199" t="n">
        <v>37172</v>
      </c>
      <c r="B1632" s="192" t="n">
        <v>37172</v>
      </c>
      <c r="C1632" s="308" t="n">
        <f aca="false">IF(B1632&lt;&gt;"",MONTH(B1632),0)</f>
        <v>10</v>
      </c>
      <c r="D1632" s="205" t="str">
        <f aca="false">VLOOKUP($B1632,data!$A$6:$M$15000,7)</f>
        <v>N/A</v>
      </c>
    </row>
    <row r="1633" customFormat="false" ht="11.25" hidden="false" customHeight="false" outlineLevel="0" collapsed="false">
      <c r="A1633" s="199" t="n">
        <v>37173</v>
      </c>
      <c r="B1633" s="192" t="n">
        <v>37173</v>
      </c>
      <c r="C1633" s="308" t="n">
        <f aca="false">IF(B1633&lt;&gt;"",MONTH(B1633),0)</f>
        <v>10</v>
      </c>
      <c r="D1633" s="205" t="str">
        <f aca="false">VLOOKUP($B1633,data!$A$6:$M$15000,7)</f>
        <v>N/A</v>
      </c>
    </row>
    <row r="1634" customFormat="false" ht="11.25" hidden="false" customHeight="false" outlineLevel="0" collapsed="false">
      <c r="A1634" s="199" t="n">
        <v>37174</v>
      </c>
      <c r="B1634" s="192" t="n">
        <v>37174</v>
      </c>
      <c r="C1634" s="308" t="n">
        <f aca="false">IF(B1634&lt;&gt;"",MONTH(B1634),0)</f>
        <v>10</v>
      </c>
      <c r="D1634" s="205" t="str">
        <f aca="false">VLOOKUP($B1634,data!$A$6:$M$15000,7)</f>
        <v>N/A</v>
      </c>
    </row>
    <row r="1635" customFormat="false" ht="11.25" hidden="false" customHeight="false" outlineLevel="0" collapsed="false">
      <c r="A1635" s="199" t="n">
        <v>37175</v>
      </c>
      <c r="B1635" s="192" t="n">
        <v>37175</v>
      </c>
      <c r="C1635" s="308" t="n">
        <f aca="false">IF(B1635&lt;&gt;"",MONTH(B1635),0)</f>
        <v>10</v>
      </c>
      <c r="D1635" s="205" t="str">
        <f aca="false">VLOOKUP($B1635,data!$A$6:$M$15000,7)</f>
        <v>N/A</v>
      </c>
    </row>
    <row r="1636" customFormat="false" ht="11.25" hidden="false" customHeight="false" outlineLevel="0" collapsed="false">
      <c r="A1636" s="199" t="n">
        <v>37176</v>
      </c>
      <c r="B1636" s="192" t="n">
        <v>37176</v>
      </c>
      <c r="C1636" s="308" t="n">
        <f aca="false">IF(B1636&lt;&gt;"",MONTH(B1636),0)</f>
        <v>10</v>
      </c>
      <c r="D1636" s="205" t="str">
        <f aca="false">VLOOKUP($B1636,data!$A$6:$M$15000,7)</f>
        <v>N/A</v>
      </c>
    </row>
    <row r="1637" customFormat="false" ht="11.25" hidden="false" customHeight="false" outlineLevel="0" collapsed="false">
      <c r="A1637" s="199" t="n">
        <v>37177</v>
      </c>
      <c r="B1637" s="192" t="n">
        <v>37177</v>
      </c>
      <c r="C1637" s="308" t="n">
        <f aca="false">IF(B1637&lt;&gt;"",MONTH(B1637),0)</f>
        <v>10</v>
      </c>
      <c r="D1637" s="205" t="str">
        <f aca="false">VLOOKUP($B1637,data!$A$6:$M$15000,7)</f>
        <v>N/A</v>
      </c>
    </row>
    <row r="1638" customFormat="false" ht="11.25" hidden="false" customHeight="false" outlineLevel="0" collapsed="false">
      <c r="A1638" s="199" t="n">
        <v>37178</v>
      </c>
      <c r="B1638" s="192" t="n">
        <v>37178</v>
      </c>
      <c r="C1638" s="308" t="n">
        <f aca="false">IF(B1638&lt;&gt;"",MONTH(B1638),0)</f>
        <v>10</v>
      </c>
      <c r="D1638" s="205" t="str">
        <f aca="false">VLOOKUP($B1638,data!$A$6:$M$15000,7)</f>
        <v>N/A</v>
      </c>
    </row>
    <row r="1639" customFormat="false" ht="11.25" hidden="false" customHeight="false" outlineLevel="0" collapsed="false">
      <c r="A1639" s="199" t="n">
        <v>37179</v>
      </c>
      <c r="B1639" s="192" t="n">
        <v>37179</v>
      </c>
      <c r="C1639" s="308" t="n">
        <f aca="false">IF(B1639&lt;&gt;"",MONTH(B1639),0)</f>
        <v>10</v>
      </c>
      <c r="D1639" s="205" t="str">
        <f aca="false">VLOOKUP($B1639,data!$A$6:$M$15000,7)</f>
        <v>N/A</v>
      </c>
    </row>
    <row r="1640" customFormat="false" ht="11.25" hidden="false" customHeight="false" outlineLevel="0" collapsed="false">
      <c r="A1640" s="199" t="n">
        <v>37180</v>
      </c>
      <c r="B1640" s="192" t="n">
        <v>37180</v>
      </c>
      <c r="C1640" s="308" t="n">
        <f aca="false">IF(B1640&lt;&gt;"",MONTH(B1640),0)</f>
        <v>10</v>
      </c>
      <c r="D1640" s="205" t="str">
        <f aca="false">VLOOKUP($B1640,data!$A$6:$M$15000,7)</f>
        <v>N/A</v>
      </c>
    </row>
    <row r="1641" customFormat="false" ht="11.25" hidden="false" customHeight="false" outlineLevel="0" collapsed="false">
      <c r="A1641" s="199" t="n">
        <v>37181</v>
      </c>
      <c r="B1641" s="192" t="n">
        <v>37181</v>
      </c>
      <c r="C1641" s="308" t="n">
        <f aca="false">IF(B1641&lt;&gt;"",MONTH(B1641),0)</f>
        <v>10</v>
      </c>
      <c r="D1641" s="205" t="str">
        <f aca="false">VLOOKUP($B1641,data!$A$6:$M$15000,7)</f>
        <v>N/A</v>
      </c>
    </row>
    <row r="1642" customFormat="false" ht="11.25" hidden="false" customHeight="false" outlineLevel="0" collapsed="false">
      <c r="A1642" s="199" t="n">
        <v>37182</v>
      </c>
      <c r="B1642" s="192" t="n">
        <v>37182</v>
      </c>
      <c r="C1642" s="308" t="n">
        <f aca="false">IF(B1642&lt;&gt;"",MONTH(B1642),0)</f>
        <v>10</v>
      </c>
      <c r="D1642" s="205" t="str">
        <f aca="false">VLOOKUP($B1642,data!$A$6:$M$15000,7)</f>
        <v>N/A</v>
      </c>
    </row>
    <row r="1643" customFormat="false" ht="11.25" hidden="false" customHeight="false" outlineLevel="0" collapsed="false">
      <c r="A1643" s="199" t="n">
        <v>37183</v>
      </c>
      <c r="B1643" s="192" t="n">
        <v>37183</v>
      </c>
      <c r="C1643" s="308" t="n">
        <f aca="false">IF(B1643&lt;&gt;"",MONTH(B1643),0)</f>
        <v>10</v>
      </c>
      <c r="D1643" s="205" t="str">
        <f aca="false">VLOOKUP($B1643,data!$A$6:$M$15000,7)</f>
        <v>N/A</v>
      </c>
    </row>
    <row r="1644" customFormat="false" ht="11.25" hidden="false" customHeight="false" outlineLevel="0" collapsed="false">
      <c r="A1644" s="199" t="n">
        <v>37184</v>
      </c>
      <c r="B1644" s="192" t="n">
        <v>37184</v>
      </c>
      <c r="C1644" s="308" t="n">
        <f aca="false">IF(B1644&lt;&gt;"",MONTH(B1644),0)</f>
        <v>10</v>
      </c>
      <c r="D1644" s="205" t="str">
        <f aca="false">VLOOKUP($B1644,data!$A$6:$M$15000,7)</f>
        <v>N/A</v>
      </c>
    </row>
    <row r="1645" customFormat="false" ht="11.25" hidden="false" customHeight="false" outlineLevel="0" collapsed="false">
      <c r="A1645" s="199" t="n">
        <v>37185</v>
      </c>
      <c r="B1645" s="192" t="n">
        <v>37185</v>
      </c>
      <c r="C1645" s="308" t="n">
        <f aca="false">IF(B1645&lt;&gt;"",MONTH(B1645),0)</f>
        <v>10</v>
      </c>
      <c r="D1645" s="205" t="str">
        <f aca="false">VLOOKUP($B1645,data!$A$6:$M$15000,7)</f>
        <v>N/A</v>
      </c>
    </row>
    <row r="1646" customFormat="false" ht="11.25" hidden="false" customHeight="false" outlineLevel="0" collapsed="false">
      <c r="A1646" s="199" t="n">
        <v>37186</v>
      </c>
      <c r="B1646" s="192" t="n">
        <v>37186</v>
      </c>
      <c r="C1646" s="308" t="n">
        <f aca="false">IF(B1646&lt;&gt;"",MONTH(B1646),0)</f>
        <v>10</v>
      </c>
      <c r="D1646" s="205" t="str">
        <f aca="false">VLOOKUP($B1646,data!$A$6:$M$15000,7)</f>
        <v>N/A</v>
      </c>
    </row>
    <row r="1647" customFormat="false" ht="11.25" hidden="false" customHeight="false" outlineLevel="0" collapsed="false">
      <c r="A1647" s="199" t="n">
        <v>37187</v>
      </c>
      <c r="B1647" s="192" t="n">
        <v>37187</v>
      </c>
      <c r="C1647" s="308" t="n">
        <f aca="false">IF(B1647&lt;&gt;"",MONTH(B1647),0)</f>
        <v>10</v>
      </c>
      <c r="D1647" s="205" t="str">
        <f aca="false">VLOOKUP($B1647,data!$A$6:$M$15000,7)</f>
        <v>N/A</v>
      </c>
    </row>
    <row r="1648" customFormat="false" ht="11.25" hidden="false" customHeight="false" outlineLevel="0" collapsed="false">
      <c r="A1648" s="199" t="n">
        <v>37188</v>
      </c>
      <c r="B1648" s="192" t="n">
        <v>37188</v>
      </c>
      <c r="C1648" s="308" t="n">
        <f aca="false">IF(B1648&lt;&gt;"",MONTH(B1648),0)</f>
        <v>10</v>
      </c>
      <c r="D1648" s="205" t="str">
        <f aca="false">VLOOKUP($B1648,data!$A$6:$M$15000,7)</f>
        <v>N/A</v>
      </c>
    </row>
    <row r="1649" customFormat="false" ht="11.25" hidden="false" customHeight="false" outlineLevel="0" collapsed="false">
      <c r="A1649" s="199" t="n">
        <v>37189</v>
      </c>
      <c r="B1649" s="192" t="n">
        <v>37189</v>
      </c>
      <c r="C1649" s="308" t="n">
        <f aca="false">IF(B1649&lt;&gt;"",MONTH(B1649),0)</f>
        <v>10</v>
      </c>
      <c r="D1649" s="205" t="str">
        <f aca="false">VLOOKUP($B1649,data!$A$6:$M$15000,7)</f>
        <v>N/A</v>
      </c>
    </row>
    <row r="1650" customFormat="false" ht="11.25" hidden="false" customHeight="false" outlineLevel="0" collapsed="false">
      <c r="A1650" s="199" t="n">
        <v>37190</v>
      </c>
      <c r="B1650" s="192" t="n">
        <v>37190</v>
      </c>
      <c r="C1650" s="308" t="n">
        <f aca="false">IF(B1650&lt;&gt;"",MONTH(B1650),0)</f>
        <v>10</v>
      </c>
      <c r="D1650" s="205" t="str">
        <f aca="false">VLOOKUP($B1650,data!$A$6:$M$15000,7)</f>
        <v>N/A</v>
      </c>
    </row>
    <row r="1651" customFormat="false" ht="11.25" hidden="false" customHeight="false" outlineLevel="0" collapsed="false">
      <c r="A1651" s="199" t="n">
        <v>37191</v>
      </c>
      <c r="B1651" s="192" t="n">
        <v>37191</v>
      </c>
      <c r="C1651" s="308" t="n">
        <f aca="false">IF(B1651&lt;&gt;"",MONTH(B1651),0)</f>
        <v>10</v>
      </c>
      <c r="D1651" s="205" t="str">
        <f aca="false">VLOOKUP($B1651,data!$A$6:$M$15000,7)</f>
        <v>N/A</v>
      </c>
    </row>
    <row r="1652" customFormat="false" ht="11.25" hidden="false" customHeight="false" outlineLevel="0" collapsed="false">
      <c r="A1652" s="199" t="n">
        <v>37192</v>
      </c>
      <c r="B1652" s="192" t="n">
        <v>37192</v>
      </c>
      <c r="C1652" s="308" t="n">
        <f aca="false">IF(B1652&lt;&gt;"",MONTH(B1652),0)</f>
        <v>10</v>
      </c>
      <c r="D1652" s="205" t="str">
        <f aca="false">VLOOKUP($B1652,data!$A$6:$M$15000,7)</f>
        <v>N/A</v>
      </c>
    </row>
    <row r="1653" customFormat="false" ht="11.25" hidden="false" customHeight="false" outlineLevel="0" collapsed="false">
      <c r="A1653" s="199" t="n">
        <v>37193</v>
      </c>
      <c r="B1653" s="192" t="n">
        <v>37193</v>
      </c>
      <c r="C1653" s="308" t="n">
        <f aca="false">IF(B1653&lt;&gt;"",MONTH(B1653),0)</f>
        <v>10</v>
      </c>
      <c r="D1653" s="205" t="str">
        <f aca="false">VLOOKUP($B1653,data!$A$6:$M$15000,7)</f>
        <v>N/A</v>
      </c>
    </row>
    <row r="1654" customFormat="false" ht="11.25" hidden="false" customHeight="false" outlineLevel="0" collapsed="false">
      <c r="A1654" s="199" t="n">
        <v>37194</v>
      </c>
      <c r="B1654" s="192" t="n">
        <v>37194</v>
      </c>
      <c r="C1654" s="308" t="n">
        <f aca="false">IF(B1654&lt;&gt;"",MONTH(B1654),0)</f>
        <v>10</v>
      </c>
      <c r="D1654" s="205" t="str">
        <f aca="false">VLOOKUP($B1654,data!$A$6:$M$15000,7)</f>
        <v>N/A</v>
      </c>
    </row>
    <row r="1655" customFormat="false" ht="11.25" hidden="false" customHeight="false" outlineLevel="0" collapsed="false">
      <c r="A1655" s="199" t="n">
        <v>37195</v>
      </c>
      <c r="B1655" s="192" t="n">
        <v>37195</v>
      </c>
      <c r="C1655" s="308" t="n">
        <f aca="false">IF(B1655&lt;&gt;"",MONTH(B1655),0)</f>
        <v>10</v>
      </c>
      <c r="D1655" s="205" t="str">
        <f aca="false">VLOOKUP($B1655,data!$A$6:$M$15000,7)</f>
        <v>N/A</v>
      </c>
    </row>
    <row r="1656" customFormat="false" ht="11.25" hidden="false" customHeight="false" outlineLevel="0" collapsed="false">
      <c r="A1656" s="199" t="n">
        <v>37196</v>
      </c>
      <c r="B1656" s="192" t="n">
        <v>37196</v>
      </c>
      <c r="C1656" s="308" t="n">
        <f aca="false">IF(B1656&lt;&gt;"",MONTH(B1656),0)</f>
        <v>11</v>
      </c>
      <c r="D1656" s="205" t="str">
        <f aca="false">VLOOKUP($B1656,data!$A$6:$M$15000,7)</f>
        <v>N/A</v>
      </c>
    </row>
    <row r="1657" customFormat="false" ht="11.25" hidden="false" customHeight="false" outlineLevel="0" collapsed="false">
      <c r="A1657" s="199" t="n">
        <v>37197</v>
      </c>
      <c r="B1657" s="192" t="n">
        <v>37197</v>
      </c>
      <c r="C1657" s="308" t="n">
        <f aca="false">IF(B1657&lt;&gt;"",MONTH(B1657),0)</f>
        <v>11</v>
      </c>
      <c r="D1657" s="205" t="str">
        <f aca="false">VLOOKUP($B1657,data!$A$6:$M$15000,7)</f>
        <v>N/A</v>
      </c>
    </row>
    <row r="1658" customFormat="false" ht="11.25" hidden="false" customHeight="false" outlineLevel="0" collapsed="false">
      <c r="A1658" s="199" t="n">
        <v>37198</v>
      </c>
      <c r="B1658" s="192" t="n">
        <v>37198</v>
      </c>
      <c r="C1658" s="308" t="n">
        <f aca="false">IF(B1658&lt;&gt;"",MONTH(B1658),0)</f>
        <v>11</v>
      </c>
      <c r="D1658" s="205" t="str">
        <f aca="false">VLOOKUP($B1658,data!$A$6:$M$15000,7)</f>
        <v>N/A</v>
      </c>
    </row>
    <row r="1659" customFormat="false" ht="11.25" hidden="false" customHeight="false" outlineLevel="0" collapsed="false">
      <c r="A1659" s="199" t="n">
        <v>37199</v>
      </c>
      <c r="B1659" s="192" t="n">
        <v>37199</v>
      </c>
      <c r="C1659" s="308" t="n">
        <f aca="false">IF(B1659&lt;&gt;"",MONTH(B1659),0)</f>
        <v>11</v>
      </c>
      <c r="D1659" s="205" t="str">
        <f aca="false">VLOOKUP($B1659,data!$A$6:$M$15000,7)</f>
        <v>N/A</v>
      </c>
    </row>
    <row r="1660" customFormat="false" ht="11.25" hidden="false" customHeight="false" outlineLevel="0" collapsed="false">
      <c r="A1660" s="199" t="n">
        <v>37200</v>
      </c>
      <c r="B1660" s="192" t="n">
        <v>37200</v>
      </c>
      <c r="C1660" s="308" t="n">
        <f aca="false">IF(B1660&lt;&gt;"",MONTH(B1660),0)</f>
        <v>11</v>
      </c>
      <c r="D1660" s="205" t="str">
        <f aca="false">VLOOKUP($B1660,data!$A$6:$M$15000,7)</f>
        <v>N/A</v>
      </c>
    </row>
    <row r="1661" customFormat="false" ht="11.25" hidden="false" customHeight="false" outlineLevel="0" collapsed="false">
      <c r="A1661" s="199" t="n">
        <v>37201</v>
      </c>
      <c r="B1661" s="192" t="n">
        <v>37201</v>
      </c>
      <c r="C1661" s="308" t="n">
        <f aca="false">IF(B1661&lt;&gt;"",MONTH(B1661),0)</f>
        <v>11</v>
      </c>
      <c r="D1661" s="205" t="str">
        <f aca="false">VLOOKUP($B1661,data!$A$6:$M$15000,7)</f>
        <v>N/A</v>
      </c>
    </row>
    <row r="1662" customFormat="false" ht="11.25" hidden="false" customHeight="false" outlineLevel="0" collapsed="false">
      <c r="A1662" s="199" t="n">
        <v>37202</v>
      </c>
      <c r="B1662" s="192" t="n">
        <v>37202</v>
      </c>
      <c r="C1662" s="308" t="n">
        <f aca="false">IF(B1662&lt;&gt;"",MONTH(B1662),0)</f>
        <v>11</v>
      </c>
      <c r="D1662" s="205" t="str">
        <f aca="false">VLOOKUP($B1662,data!$A$6:$M$15000,7)</f>
        <v>N/A</v>
      </c>
    </row>
    <row r="1663" customFormat="false" ht="11.25" hidden="false" customHeight="false" outlineLevel="0" collapsed="false">
      <c r="A1663" s="199" t="n">
        <v>37203</v>
      </c>
      <c r="B1663" s="192" t="n">
        <v>37203</v>
      </c>
      <c r="C1663" s="308" t="n">
        <f aca="false">IF(B1663&lt;&gt;"",MONTH(B1663),0)</f>
        <v>11</v>
      </c>
      <c r="D1663" s="205" t="str">
        <f aca="false">VLOOKUP($B1663,data!$A$6:$M$15000,7)</f>
        <v>N/A</v>
      </c>
    </row>
    <row r="1664" customFormat="false" ht="11.25" hidden="false" customHeight="false" outlineLevel="0" collapsed="false">
      <c r="A1664" s="199" t="n">
        <v>37204</v>
      </c>
      <c r="B1664" s="192" t="n">
        <v>37204</v>
      </c>
      <c r="C1664" s="308" t="n">
        <f aca="false">IF(B1664&lt;&gt;"",MONTH(B1664),0)</f>
        <v>11</v>
      </c>
      <c r="D1664" s="205" t="str">
        <f aca="false">VLOOKUP($B1664,data!$A$6:$M$15000,7)</f>
        <v>N/A</v>
      </c>
    </row>
    <row r="1665" customFormat="false" ht="11.25" hidden="false" customHeight="false" outlineLevel="0" collapsed="false">
      <c r="A1665" s="199" t="n">
        <v>37205</v>
      </c>
      <c r="B1665" s="192" t="n">
        <v>37205</v>
      </c>
      <c r="C1665" s="308" t="n">
        <f aca="false">IF(B1665&lt;&gt;"",MONTH(B1665),0)</f>
        <v>11</v>
      </c>
      <c r="D1665" s="205" t="str">
        <f aca="false">VLOOKUP($B1665,data!$A$6:$M$15000,7)</f>
        <v>N/A</v>
      </c>
    </row>
    <row r="1666" customFormat="false" ht="11.25" hidden="false" customHeight="false" outlineLevel="0" collapsed="false">
      <c r="A1666" s="199" t="n">
        <v>37206</v>
      </c>
      <c r="B1666" s="192" t="n">
        <v>37206</v>
      </c>
      <c r="C1666" s="308" t="n">
        <f aca="false">IF(B1666&lt;&gt;"",MONTH(B1666),0)</f>
        <v>11</v>
      </c>
      <c r="D1666" s="205" t="str">
        <f aca="false">VLOOKUP($B1666,data!$A$6:$M$15000,7)</f>
        <v>N/A</v>
      </c>
    </row>
    <row r="1667" customFormat="false" ht="11.25" hidden="false" customHeight="false" outlineLevel="0" collapsed="false">
      <c r="A1667" s="199" t="n">
        <v>37207</v>
      </c>
      <c r="B1667" s="192" t="n">
        <v>37207</v>
      </c>
      <c r="C1667" s="308" t="n">
        <f aca="false">IF(B1667&lt;&gt;"",MONTH(B1667),0)</f>
        <v>11</v>
      </c>
      <c r="D1667" s="205" t="str">
        <f aca="false">VLOOKUP($B1667,data!$A$6:$M$15000,7)</f>
        <v>N/A</v>
      </c>
    </row>
    <row r="1668" customFormat="false" ht="11.25" hidden="false" customHeight="false" outlineLevel="0" collapsed="false">
      <c r="A1668" s="199" t="n">
        <v>37208</v>
      </c>
      <c r="B1668" s="192" t="n">
        <v>37208</v>
      </c>
      <c r="C1668" s="308" t="n">
        <f aca="false">IF(B1668&lt;&gt;"",MONTH(B1668),0)</f>
        <v>11</v>
      </c>
      <c r="D1668" s="205" t="str">
        <f aca="false">VLOOKUP($B1668,data!$A$6:$M$15000,7)</f>
        <v>N/A</v>
      </c>
    </row>
    <row r="1669" customFormat="false" ht="11.25" hidden="false" customHeight="false" outlineLevel="0" collapsed="false">
      <c r="A1669" s="199" t="n">
        <v>37209</v>
      </c>
      <c r="B1669" s="192" t="n">
        <v>37209</v>
      </c>
      <c r="C1669" s="308" t="n">
        <f aca="false">IF(B1669&lt;&gt;"",MONTH(B1669),0)</f>
        <v>11</v>
      </c>
      <c r="D1669" s="205" t="str">
        <f aca="false">VLOOKUP($B1669,data!$A$6:$M$15000,7)</f>
        <v>N/A</v>
      </c>
    </row>
    <row r="1670" customFormat="false" ht="11.25" hidden="false" customHeight="false" outlineLevel="0" collapsed="false">
      <c r="A1670" s="199" t="n">
        <v>37210</v>
      </c>
      <c r="B1670" s="192" t="n">
        <v>37210</v>
      </c>
      <c r="C1670" s="308" t="n">
        <f aca="false">IF(B1670&lt;&gt;"",MONTH(B1670),0)</f>
        <v>11</v>
      </c>
      <c r="D1670" s="205" t="str">
        <f aca="false">VLOOKUP($B1670,data!$A$6:$M$15000,7)</f>
        <v>N/A</v>
      </c>
    </row>
    <row r="1671" customFormat="false" ht="11.25" hidden="false" customHeight="false" outlineLevel="0" collapsed="false">
      <c r="A1671" s="199" t="n">
        <v>37211</v>
      </c>
      <c r="B1671" s="192" t="n">
        <v>37211</v>
      </c>
      <c r="C1671" s="308" t="n">
        <f aca="false">IF(B1671&lt;&gt;"",MONTH(B1671),0)</f>
        <v>11</v>
      </c>
      <c r="D1671" s="205" t="str">
        <f aca="false">VLOOKUP($B1671,data!$A$6:$M$15000,7)</f>
        <v>N/A</v>
      </c>
    </row>
    <row r="1672" customFormat="false" ht="11.25" hidden="false" customHeight="false" outlineLevel="0" collapsed="false">
      <c r="A1672" s="199" t="n">
        <v>37212</v>
      </c>
      <c r="B1672" s="192" t="n">
        <v>37212</v>
      </c>
      <c r="C1672" s="308" t="n">
        <f aca="false">IF(B1672&lt;&gt;"",MONTH(B1672),0)</f>
        <v>11</v>
      </c>
      <c r="D1672" s="205" t="str">
        <f aca="false">VLOOKUP($B1672,data!$A$6:$M$15000,7)</f>
        <v>N/A</v>
      </c>
    </row>
    <row r="1673" customFormat="false" ht="11.25" hidden="false" customHeight="false" outlineLevel="0" collapsed="false">
      <c r="A1673" s="199" t="n">
        <v>37213</v>
      </c>
      <c r="B1673" s="192" t="n">
        <v>37213</v>
      </c>
      <c r="C1673" s="308" t="n">
        <f aca="false">IF(B1673&lt;&gt;"",MONTH(B1673),0)</f>
        <v>11</v>
      </c>
      <c r="D1673" s="205" t="str">
        <f aca="false">VLOOKUP($B1673,data!$A$6:$M$15000,7)</f>
        <v>N/A</v>
      </c>
    </row>
    <row r="1674" customFormat="false" ht="11.25" hidden="false" customHeight="false" outlineLevel="0" collapsed="false">
      <c r="A1674" s="199" t="n">
        <v>37214</v>
      </c>
      <c r="B1674" s="192" t="n">
        <v>37214</v>
      </c>
      <c r="C1674" s="308" t="n">
        <f aca="false">IF(B1674&lt;&gt;"",MONTH(B1674),0)</f>
        <v>11</v>
      </c>
      <c r="D1674" s="205" t="str">
        <f aca="false">VLOOKUP($B1674,data!$A$6:$M$15000,7)</f>
        <v>N/A</v>
      </c>
    </row>
    <row r="1675" customFormat="false" ht="11.25" hidden="false" customHeight="false" outlineLevel="0" collapsed="false">
      <c r="A1675" s="199" t="n">
        <v>37215</v>
      </c>
      <c r="B1675" s="192" t="n">
        <v>37215</v>
      </c>
      <c r="C1675" s="308" t="n">
        <f aca="false">IF(B1675&lt;&gt;"",MONTH(B1675),0)</f>
        <v>11</v>
      </c>
      <c r="D1675" s="205" t="str">
        <f aca="false">VLOOKUP($B1675,data!$A$6:$M$15000,7)</f>
        <v>N/A</v>
      </c>
    </row>
    <row r="1676" customFormat="false" ht="11.25" hidden="false" customHeight="false" outlineLevel="0" collapsed="false">
      <c r="A1676" s="199" t="n">
        <v>37216</v>
      </c>
      <c r="B1676" s="192" t="n">
        <v>37216</v>
      </c>
      <c r="C1676" s="308" t="n">
        <f aca="false">IF(B1676&lt;&gt;"",MONTH(B1676),0)</f>
        <v>11</v>
      </c>
      <c r="D1676" s="205" t="str">
        <f aca="false">VLOOKUP($B1676,data!$A$6:$M$15000,7)</f>
        <v>N/A</v>
      </c>
    </row>
    <row r="1677" customFormat="false" ht="11.25" hidden="false" customHeight="false" outlineLevel="0" collapsed="false">
      <c r="A1677" s="199" t="n">
        <v>37217</v>
      </c>
      <c r="B1677" s="192" t="n">
        <v>37217</v>
      </c>
      <c r="C1677" s="308" t="n">
        <f aca="false">IF(B1677&lt;&gt;"",MONTH(B1677),0)</f>
        <v>11</v>
      </c>
      <c r="D1677" s="205" t="str">
        <f aca="false">VLOOKUP($B1677,data!$A$6:$M$15000,7)</f>
        <v>N/A</v>
      </c>
    </row>
    <row r="1678" customFormat="false" ht="11.25" hidden="false" customHeight="false" outlineLevel="0" collapsed="false">
      <c r="A1678" s="199" t="n">
        <v>37218</v>
      </c>
      <c r="B1678" s="192" t="n">
        <v>37218</v>
      </c>
      <c r="C1678" s="308" t="n">
        <f aca="false">IF(B1678&lt;&gt;"",MONTH(B1678),0)</f>
        <v>11</v>
      </c>
      <c r="D1678" s="205" t="str">
        <f aca="false">VLOOKUP($B1678,data!$A$6:$M$15000,7)</f>
        <v>N/A</v>
      </c>
    </row>
    <row r="1679" customFormat="false" ht="11.25" hidden="false" customHeight="false" outlineLevel="0" collapsed="false">
      <c r="A1679" s="199" t="n">
        <v>37219</v>
      </c>
      <c r="B1679" s="192" t="n">
        <v>37219</v>
      </c>
      <c r="C1679" s="308" t="n">
        <f aca="false">IF(B1679&lt;&gt;"",MONTH(B1679),0)</f>
        <v>11</v>
      </c>
      <c r="D1679" s="205" t="str">
        <f aca="false">VLOOKUP($B1679,data!$A$6:$M$15000,7)</f>
        <v>N/A</v>
      </c>
    </row>
    <row r="1680" customFormat="false" ht="11.25" hidden="false" customHeight="false" outlineLevel="0" collapsed="false">
      <c r="A1680" s="199" t="n">
        <v>37220</v>
      </c>
      <c r="B1680" s="192" t="n">
        <v>37220</v>
      </c>
      <c r="C1680" s="308" t="n">
        <f aca="false">IF(B1680&lt;&gt;"",MONTH(B1680),0)</f>
        <v>11</v>
      </c>
      <c r="D1680" s="205" t="str">
        <f aca="false">VLOOKUP($B1680,data!$A$6:$M$15000,7)</f>
        <v>N/A</v>
      </c>
    </row>
    <row r="1681" customFormat="false" ht="11.25" hidden="false" customHeight="false" outlineLevel="0" collapsed="false">
      <c r="A1681" s="199" t="n">
        <v>37221</v>
      </c>
      <c r="B1681" s="192" t="n">
        <v>37221</v>
      </c>
      <c r="C1681" s="308" t="n">
        <f aca="false">IF(B1681&lt;&gt;"",MONTH(B1681),0)</f>
        <v>11</v>
      </c>
      <c r="D1681" s="205" t="str">
        <f aca="false">VLOOKUP($B1681,data!$A$6:$M$15000,7)</f>
        <v>N/A</v>
      </c>
    </row>
    <row r="1682" customFormat="false" ht="11.25" hidden="false" customHeight="false" outlineLevel="0" collapsed="false">
      <c r="A1682" s="199" t="n">
        <v>37222</v>
      </c>
      <c r="B1682" s="192" t="n">
        <v>37222</v>
      </c>
      <c r="C1682" s="308" t="n">
        <f aca="false">IF(B1682&lt;&gt;"",MONTH(B1682),0)</f>
        <v>11</v>
      </c>
      <c r="D1682" s="205" t="str">
        <f aca="false">VLOOKUP($B1682,data!$A$6:$M$15000,7)</f>
        <v>N/A</v>
      </c>
    </row>
    <row r="1683" customFormat="false" ht="11.25" hidden="false" customHeight="false" outlineLevel="0" collapsed="false">
      <c r="A1683" s="199" t="n">
        <v>37223</v>
      </c>
      <c r="B1683" s="192" t="n">
        <v>37223</v>
      </c>
      <c r="C1683" s="308" t="n">
        <f aca="false">IF(B1683&lt;&gt;"",MONTH(B1683),0)</f>
        <v>11</v>
      </c>
      <c r="D1683" s="205" t="str">
        <f aca="false">VLOOKUP($B1683,data!$A$6:$M$15000,7)</f>
        <v>N/A</v>
      </c>
    </row>
    <row r="1684" customFormat="false" ht="11.25" hidden="false" customHeight="false" outlineLevel="0" collapsed="false">
      <c r="A1684" s="199" t="n">
        <v>37224</v>
      </c>
      <c r="B1684" s="192" t="n">
        <v>37224</v>
      </c>
      <c r="C1684" s="308" t="n">
        <f aca="false">IF(B1684&lt;&gt;"",MONTH(B1684),0)</f>
        <v>11</v>
      </c>
      <c r="D1684" s="205" t="str">
        <f aca="false">VLOOKUP($B1684,data!$A$6:$M$15000,7)</f>
        <v>N/A</v>
      </c>
    </row>
    <row r="1685" customFormat="false" ht="11.25" hidden="false" customHeight="false" outlineLevel="0" collapsed="false">
      <c r="A1685" s="199" t="n">
        <v>37225</v>
      </c>
      <c r="B1685" s="192" t="n">
        <v>37225</v>
      </c>
      <c r="C1685" s="308" t="n">
        <f aca="false">IF(B1685&lt;&gt;"",MONTH(B1685),0)</f>
        <v>11</v>
      </c>
      <c r="D1685" s="205" t="str">
        <f aca="false">VLOOKUP($B1685,data!$A$6:$M$15000,7)</f>
        <v>N/A</v>
      </c>
    </row>
    <row r="1686" customFormat="false" ht="11.25" hidden="false" customHeight="false" outlineLevel="0" collapsed="false">
      <c r="A1686" s="199" t="n">
        <v>37226</v>
      </c>
      <c r="B1686" s="192" t="n">
        <v>37226</v>
      </c>
      <c r="C1686" s="308" t="n">
        <f aca="false">IF(B1686&lt;&gt;"",MONTH(B1686),0)</f>
        <v>12</v>
      </c>
      <c r="D1686" s="205" t="str">
        <f aca="false">VLOOKUP($B1686,data!$A$6:$M$15000,7)</f>
        <v>N/A</v>
      </c>
    </row>
    <row r="1687" customFormat="false" ht="11.25" hidden="false" customHeight="false" outlineLevel="0" collapsed="false">
      <c r="A1687" s="199" t="n">
        <v>37227</v>
      </c>
      <c r="B1687" s="192" t="n">
        <v>37227</v>
      </c>
      <c r="C1687" s="308" t="n">
        <f aca="false">IF(B1687&lt;&gt;"",MONTH(B1687),0)</f>
        <v>12</v>
      </c>
      <c r="D1687" s="205" t="str">
        <f aca="false">VLOOKUP($B1687,data!$A$6:$M$15000,7)</f>
        <v>N/A</v>
      </c>
    </row>
    <row r="1688" customFormat="false" ht="11.25" hidden="false" customHeight="false" outlineLevel="0" collapsed="false">
      <c r="A1688" s="199" t="n">
        <v>37228</v>
      </c>
      <c r="B1688" s="192" t="n">
        <v>37228</v>
      </c>
      <c r="C1688" s="308" t="n">
        <f aca="false">IF(B1688&lt;&gt;"",MONTH(B1688),0)</f>
        <v>12</v>
      </c>
      <c r="D1688" s="205" t="str">
        <f aca="false">VLOOKUP($B1688,data!$A$6:$M$15000,7)</f>
        <v>N/A</v>
      </c>
    </row>
    <row r="1689" customFormat="false" ht="11.25" hidden="false" customHeight="false" outlineLevel="0" collapsed="false">
      <c r="A1689" s="199" t="n">
        <v>37229</v>
      </c>
      <c r="B1689" s="192" t="n">
        <v>37229</v>
      </c>
      <c r="C1689" s="308" t="n">
        <f aca="false">IF(B1689&lt;&gt;"",MONTH(B1689),0)</f>
        <v>12</v>
      </c>
      <c r="D1689" s="205" t="str">
        <f aca="false">VLOOKUP($B1689,data!$A$6:$M$15000,7)</f>
        <v>N/A</v>
      </c>
    </row>
    <row r="1690" customFormat="false" ht="11.25" hidden="false" customHeight="false" outlineLevel="0" collapsed="false">
      <c r="A1690" s="199" t="n">
        <v>37230</v>
      </c>
      <c r="B1690" s="192" t="n">
        <v>37230</v>
      </c>
      <c r="C1690" s="308" t="n">
        <f aca="false">IF(B1690&lt;&gt;"",MONTH(B1690),0)</f>
        <v>12</v>
      </c>
      <c r="D1690" s="205" t="str">
        <f aca="false">VLOOKUP($B1690,data!$A$6:$M$15000,7)</f>
        <v>N/A</v>
      </c>
    </row>
    <row r="1691" customFormat="false" ht="11.25" hidden="false" customHeight="false" outlineLevel="0" collapsed="false">
      <c r="A1691" s="199" t="n">
        <v>37231</v>
      </c>
      <c r="B1691" s="192" t="n">
        <v>37231</v>
      </c>
      <c r="C1691" s="308" t="n">
        <f aca="false">IF(B1691&lt;&gt;"",MONTH(B1691),0)</f>
        <v>12</v>
      </c>
      <c r="D1691" s="205" t="str">
        <f aca="false">VLOOKUP($B1691,data!$A$6:$M$15000,7)</f>
        <v>N/A</v>
      </c>
    </row>
    <row r="1692" customFormat="false" ht="11.25" hidden="false" customHeight="false" outlineLevel="0" collapsed="false">
      <c r="A1692" s="199" t="n">
        <v>37232</v>
      </c>
      <c r="B1692" s="192" t="n">
        <v>37232</v>
      </c>
      <c r="C1692" s="308" t="n">
        <f aca="false">IF(B1692&lt;&gt;"",MONTH(B1692),0)</f>
        <v>12</v>
      </c>
      <c r="D1692" s="205" t="str">
        <f aca="false">VLOOKUP($B1692,data!$A$6:$M$15000,7)</f>
        <v>N/A</v>
      </c>
    </row>
    <row r="1693" customFormat="false" ht="11.25" hidden="false" customHeight="false" outlineLevel="0" collapsed="false">
      <c r="A1693" s="199" t="n">
        <v>37233</v>
      </c>
      <c r="B1693" s="192" t="n">
        <v>37233</v>
      </c>
      <c r="C1693" s="308" t="n">
        <f aca="false">IF(B1693&lt;&gt;"",MONTH(B1693),0)</f>
        <v>12</v>
      </c>
      <c r="D1693" s="205" t="str">
        <f aca="false">VLOOKUP($B1693,data!$A$6:$M$15000,7)</f>
        <v>N/A</v>
      </c>
    </row>
    <row r="1694" customFormat="false" ht="11.25" hidden="false" customHeight="false" outlineLevel="0" collapsed="false">
      <c r="A1694" s="199" t="n">
        <v>37234</v>
      </c>
      <c r="B1694" s="192" t="n">
        <v>37234</v>
      </c>
      <c r="C1694" s="308" t="n">
        <f aca="false">IF(B1694&lt;&gt;"",MONTH(B1694),0)</f>
        <v>12</v>
      </c>
      <c r="D1694" s="205" t="str">
        <f aca="false">VLOOKUP($B1694,data!$A$6:$M$15000,7)</f>
        <v>N/A</v>
      </c>
    </row>
    <row r="1695" customFormat="false" ht="11.25" hidden="false" customHeight="false" outlineLevel="0" collapsed="false">
      <c r="A1695" s="199" t="n">
        <v>37235</v>
      </c>
      <c r="B1695" s="192" t="n">
        <v>37235</v>
      </c>
      <c r="C1695" s="308" t="n">
        <f aca="false">IF(B1695&lt;&gt;"",MONTH(B1695),0)</f>
        <v>12</v>
      </c>
      <c r="D1695" s="205" t="str">
        <f aca="false">VLOOKUP($B1695,data!$A$6:$M$15000,7)</f>
        <v>N/A</v>
      </c>
    </row>
    <row r="1696" customFormat="false" ht="11.25" hidden="false" customHeight="false" outlineLevel="0" collapsed="false">
      <c r="A1696" s="199" t="n">
        <v>37236</v>
      </c>
      <c r="B1696" s="192" t="n">
        <v>37236</v>
      </c>
      <c r="C1696" s="308" t="n">
        <f aca="false">IF(B1696&lt;&gt;"",MONTH(B1696),0)</f>
        <v>12</v>
      </c>
      <c r="D1696" s="205" t="str">
        <f aca="false">VLOOKUP($B1696,data!$A$6:$M$15000,7)</f>
        <v>N/A</v>
      </c>
    </row>
    <row r="1697" customFormat="false" ht="11.25" hidden="false" customHeight="false" outlineLevel="0" collapsed="false">
      <c r="A1697" s="199" t="n">
        <v>37237</v>
      </c>
      <c r="B1697" s="192" t="n">
        <v>37237</v>
      </c>
      <c r="C1697" s="308" t="n">
        <f aca="false">IF(B1697&lt;&gt;"",MONTH(B1697),0)</f>
        <v>12</v>
      </c>
      <c r="D1697" s="205" t="str">
        <f aca="false">VLOOKUP($B1697,data!$A$6:$M$15000,7)</f>
        <v>N/A</v>
      </c>
    </row>
    <row r="1698" customFormat="false" ht="11.25" hidden="false" customHeight="false" outlineLevel="0" collapsed="false">
      <c r="A1698" s="199" t="n">
        <v>37238</v>
      </c>
      <c r="B1698" s="192" t="n">
        <v>37238</v>
      </c>
      <c r="C1698" s="308" t="n">
        <f aca="false">IF(B1698&lt;&gt;"",MONTH(B1698),0)</f>
        <v>12</v>
      </c>
      <c r="D1698" s="205" t="str">
        <f aca="false">VLOOKUP($B1698,data!$A$6:$M$15000,7)</f>
        <v>N/A</v>
      </c>
    </row>
    <row r="1699" customFormat="false" ht="11.25" hidden="false" customHeight="false" outlineLevel="0" collapsed="false">
      <c r="A1699" s="199" t="n">
        <v>37239</v>
      </c>
      <c r="B1699" s="192" t="n">
        <v>37239</v>
      </c>
      <c r="C1699" s="308" t="n">
        <f aca="false">IF(B1699&lt;&gt;"",MONTH(B1699),0)</f>
        <v>12</v>
      </c>
      <c r="D1699" s="205" t="str">
        <f aca="false">VLOOKUP($B1699,data!$A$6:$M$15000,7)</f>
        <v>N/A</v>
      </c>
    </row>
    <row r="1700" customFormat="false" ht="11.25" hidden="false" customHeight="false" outlineLevel="0" collapsed="false">
      <c r="A1700" s="199" t="n">
        <v>37240</v>
      </c>
      <c r="B1700" s="192" t="n">
        <v>37240</v>
      </c>
      <c r="C1700" s="308" t="n">
        <f aca="false">IF(B1700&lt;&gt;"",MONTH(B1700),0)</f>
        <v>12</v>
      </c>
      <c r="D1700" s="205" t="str">
        <f aca="false">VLOOKUP($B1700,data!$A$6:$M$15000,7)</f>
        <v>N/A</v>
      </c>
    </row>
    <row r="1701" customFormat="false" ht="11.25" hidden="false" customHeight="false" outlineLevel="0" collapsed="false">
      <c r="A1701" s="199" t="n">
        <v>37241</v>
      </c>
      <c r="B1701" s="192" t="n">
        <v>37241</v>
      </c>
      <c r="C1701" s="308" t="n">
        <f aca="false">IF(B1701&lt;&gt;"",MONTH(B1701),0)</f>
        <v>12</v>
      </c>
      <c r="D1701" s="205" t="str">
        <f aca="false">VLOOKUP($B1701,data!$A$6:$M$15000,7)</f>
        <v>N/A</v>
      </c>
    </row>
    <row r="1702" customFormat="false" ht="11.25" hidden="false" customHeight="false" outlineLevel="0" collapsed="false">
      <c r="A1702" s="199" t="n">
        <v>37242</v>
      </c>
      <c r="B1702" s="192" t="n">
        <v>37242</v>
      </c>
      <c r="C1702" s="308" t="n">
        <f aca="false">IF(B1702&lt;&gt;"",MONTH(B1702),0)</f>
        <v>12</v>
      </c>
      <c r="D1702" s="205" t="str">
        <f aca="false">VLOOKUP($B1702,data!$A$6:$M$15000,7)</f>
        <v>N/A</v>
      </c>
    </row>
    <row r="1703" customFormat="false" ht="11.25" hidden="false" customHeight="false" outlineLevel="0" collapsed="false">
      <c r="A1703" s="199" t="n">
        <v>37243</v>
      </c>
      <c r="B1703" s="192" t="n">
        <v>37243</v>
      </c>
      <c r="C1703" s="308" t="n">
        <f aca="false">IF(B1703&lt;&gt;"",MONTH(B1703),0)</f>
        <v>12</v>
      </c>
      <c r="D1703" s="205" t="str">
        <f aca="false">VLOOKUP($B1703,data!$A$6:$M$15000,7)</f>
        <v>N/A</v>
      </c>
    </row>
    <row r="1704" customFormat="false" ht="11.25" hidden="false" customHeight="false" outlineLevel="0" collapsed="false">
      <c r="A1704" s="199" t="n">
        <v>37244</v>
      </c>
      <c r="B1704" s="192" t="n">
        <v>37244</v>
      </c>
      <c r="C1704" s="308" t="n">
        <f aca="false">IF(B1704&lt;&gt;"",MONTH(B1704),0)</f>
        <v>12</v>
      </c>
      <c r="D1704" s="205" t="str">
        <f aca="false">VLOOKUP($B1704,data!$A$6:$M$15000,7)</f>
        <v>N/A</v>
      </c>
    </row>
    <row r="1705" customFormat="false" ht="11.25" hidden="false" customHeight="false" outlineLevel="0" collapsed="false">
      <c r="A1705" s="199" t="n">
        <v>37245</v>
      </c>
      <c r="B1705" s="192" t="n">
        <v>37245</v>
      </c>
      <c r="C1705" s="308" t="n">
        <f aca="false">IF(B1705&lt;&gt;"",MONTH(B1705),0)</f>
        <v>12</v>
      </c>
      <c r="D1705" s="205" t="str">
        <f aca="false">VLOOKUP($B1705,data!$A$6:$M$15000,7)</f>
        <v>N/A</v>
      </c>
    </row>
    <row r="1706" customFormat="false" ht="11.25" hidden="false" customHeight="false" outlineLevel="0" collapsed="false">
      <c r="A1706" s="199" t="n">
        <v>37246</v>
      </c>
      <c r="B1706" s="192" t="n">
        <v>37246</v>
      </c>
      <c r="C1706" s="308" t="n">
        <f aca="false">IF(B1706&lt;&gt;"",MONTH(B1706),0)</f>
        <v>12</v>
      </c>
      <c r="D1706" s="205" t="str">
        <f aca="false">VLOOKUP($B1706,data!$A$6:$M$15000,7)</f>
        <v>N/A</v>
      </c>
    </row>
    <row r="1707" customFormat="false" ht="11.25" hidden="false" customHeight="false" outlineLevel="0" collapsed="false">
      <c r="A1707" s="199" t="n">
        <v>37247</v>
      </c>
      <c r="B1707" s="192" t="n">
        <v>37247</v>
      </c>
      <c r="C1707" s="308" t="n">
        <f aca="false">IF(B1707&lt;&gt;"",MONTH(B1707),0)</f>
        <v>12</v>
      </c>
      <c r="D1707" s="205" t="str">
        <f aca="false">VLOOKUP($B1707,data!$A$6:$M$15000,7)</f>
        <v>N/A</v>
      </c>
    </row>
    <row r="1708" customFormat="false" ht="11.25" hidden="false" customHeight="false" outlineLevel="0" collapsed="false">
      <c r="A1708" s="199" t="n">
        <v>37248</v>
      </c>
      <c r="B1708" s="192" t="n">
        <v>37248</v>
      </c>
      <c r="C1708" s="308" t="n">
        <f aca="false">IF(B1708&lt;&gt;"",MONTH(B1708),0)</f>
        <v>12</v>
      </c>
      <c r="D1708" s="205" t="str">
        <f aca="false">VLOOKUP($B1708,data!$A$6:$M$15000,7)</f>
        <v>N/A</v>
      </c>
    </row>
    <row r="1709" customFormat="false" ht="11.25" hidden="false" customHeight="false" outlineLevel="0" collapsed="false">
      <c r="A1709" s="199" t="n">
        <v>37249</v>
      </c>
      <c r="B1709" s="192" t="n">
        <v>37249</v>
      </c>
      <c r="C1709" s="308" t="n">
        <f aca="false">IF(B1709&lt;&gt;"",MONTH(B1709),0)</f>
        <v>12</v>
      </c>
      <c r="D1709" s="205" t="str">
        <f aca="false">VLOOKUP($B1709,data!$A$6:$M$15000,7)</f>
        <v>N/A</v>
      </c>
    </row>
    <row r="1710" customFormat="false" ht="11.25" hidden="false" customHeight="false" outlineLevel="0" collapsed="false">
      <c r="A1710" s="199" t="n">
        <v>37250</v>
      </c>
      <c r="B1710" s="192" t="n">
        <v>37250</v>
      </c>
      <c r="C1710" s="308" t="n">
        <f aca="false">IF(B1710&lt;&gt;"",MONTH(B1710),0)</f>
        <v>12</v>
      </c>
      <c r="D1710" s="205" t="str">
        <f aca="false">VLOOKUP($B1710,data!$A$6:$M$15000,7)</f>
        <v>N/A</v>
      </c>
    </row>
    <row r="1711" customFormat="false" ht="11.25" hidden="false" customHeight="false" outlineLevel="0" collapsed="false">
      <c r="A1711" s="199" t="n">
        <v>37251</v>
      </c>
      <c r="B1711" s="192" t="n">
        <v>37251</v>
      </c>
      <c r="C1711" s="308" t="n">
        <f aca="false">IF(B1711&lt;&gt;"",MONTH(B1711),0)</f>
        <v>12</v>
      </c>
      <c r="D1711" s="205" t="str">
        <f aca="false">VLOOKUP($B1711,data!$A$6:$M$15000,7)</f>
        <v>N/A</v>
      </c>
    </row>
    <row r="1712" customFormat="false" ht="11.25" hidden="false" customHeight="false" outlineLevel="0" collapsed="false">
      <c r="A1712" s="199" t="n">
        <v>37252</v>
      </c>
      <c r="B1712" s="192" t="n">
        <v>37252</v>
      </c>
      <c r="C1712" s="308" t="n">
        <f aca="false">IF(B1712&lt;&gt;"",MONTH(B1712),0)</f>
        <v>12</v>
      </c>
      <c r="D1712" s="205" t="str">
        <f aca="false">VLOOKUP($B1712,data!$A$6:$M$15000,7)</f>
        <v>N/A</v>
      </c>
    </row>
    <row r="1713" customFormat="false" ht="11.25" hidden="false" customHeight="false" outlineLevel="0" collapsed="false">
      <c r="A1713" s="199" t="n">
        <v>37253</v>
      </c>
      <c r="B1713" s="192" t="n">
        <v>37253</v>
      </c>
      <c r="C1713" s="308" t="n">
        <f aca="false">IF(B1713&lt;&gt;"",MONTH(B1713),0)</f>
        <v>12</v>
      </c>
      <c r="D1713" s="205" t="str">
        <f aca="false">VLOOKUP($B1713,data!$A$6:$M$15000,7)</f>
        <v>N/A</v>
      </c>
    </row>
    <row r="1714" customFormat="false" ht="11.25" hidden="false" customHeight="false" outlineLevel="0" collapsed="false">
      <c r="A1714" s="199" t="n">
        <v>37254</v>
      </c>
      <c r="B1714" s="192" t="n">
        <v>37254</v>
      </c>
      <c r="C1714" s="308" t="n">
        <f aca="false">IF(B1714&lt;&gt;"",MONTH(B1714),0)</f>
        <v>12</v>
      </c>
      <c r="D1714" s="205" t="str">
        <f aca="false">VLOOKUP($B1714,data!$A$6:$M$15000,7)</f>
        <v>N/A</v>
      </c>
    </row>
    <row r="1715" customFormat="false" ht="11.25" hidden="false" customHeight="false" outlineLevel="0" collapsed="false">
      <c r="A1715" s="199" t="n">
        <v>37255</v>
      </c>
      <c r="B1715" s="192" t="n">
        <v>37255</v>
      </c>
      <c r="C1715" s="308" t="n">
        <f aca="false">IF(B1715&lt;&gt;"",MONTH(B1715),0)</f>
        <v>12</v>
      </c>
      <c r="D1715" s="205" t="str">
        <f aca="false">VLOOKUP($B1715,data!$A$6:$M$15000,7)</f>
        <v>N/A</v>
      </c>
    </row>
    <row r="1716" customFormat="false" ht="11.25" hidden="false" customHeight="false" outlineLevel="0" collapsed="false">
      <c r="A1716" s="199" t="n">
        <v>37256</v>
      </c>
      <c r="B1716" s="192" t="n">
        <v>37256</v>
      </c>
      <c r="C1716" s="308" t="n">
        <f aca="false">IF(B1716&lt;&gt;"",MONTH(B1716),0)</f>
        <v>12</v>
      </c>
      <c r="D1716" s="205" t="str">
        <f aca="false">VLOOKUP($B1716,data!$A$6:$M$15000,7)</f>
        <v>N/A</v>
      </c>
    </row>
    <row r="1717" customFormat="false" ht="11.25" hidden="false" customHeight="false" outlineLevel="0" collapsed="false">
      <c r="A1717" s="199" t="n">
        <v>37257</v>
      </c>
      <c r="B1717" s="192" t="n">
        <v>37257</v>
      </c>
      <c r="C1717" s="308" t="n">
        <f aca="false">IF(B1717&lt;&gt;"",MONTH(B1717),0)</f>
        <v>1</v>
      </c>
      <c r="D1717" s="205" t="str">
        <f aca="false">VLOOKUP($B1717,data!$A$6:$M$15000,7)</f>
        <v>N/A</v>
      </c>
    </row>
    <row r="1718" customFormat="false" ht="11.25" hidden="false" customHeight="false" outlineLevel="0" collapsed="false">
      <c r="A1718" s="199" t="n">
        <v>37258</v>
      </c>
      <c r="B1718" s="192" t="n">
        <v>37258</v>
      </c>
      <c r="C1718" s="308" t="n">
        <f aca="false">IF(B1718&lt;&gt;"",MONTH(B1718),0)</f>
        <v>1</v>
      </c>
      <c r="D1718" s="205" t="str">
        <f aca="false">VLOOKUP($B1718,data!$A$6:$M$15000,7)</f>
        <v>N/A</v>
      </c>
    </row>
    <row r="1719" customFormat="false" ht="11.25" hidden="false" customHeight="false" outlineLevel="0" collapsed="false">
      <c r="A1719" s="199" t="n">
        <v>37259</v>
      </c>
      <c r="B1719" s="192" t="n">
        <v>37259</v>
      </c>
      <c r="C1719" s="308" t="n">
        <f aca="false">IF(B1719&lt;&gt;"",MONTH(B1719),0)</f>
        <v>1</v>
      </c>
      <c r="D1719" s="205" t="str">
        <f aca="false">VLOOKUP($B1719,data!$A$6:$M$15000,7)</f>
        <v>N/A</v>
      </c>
    </row>
    <row r="1720" customFormat="false" ht="11.25" hidden="false" customHeight="false" outlineLevel="0" collapsed="false">
      <c r="A1720" s="199" t="n">
        <v>37260</v>
      </c>
      <c r="B1720" s="192" t="n">
        <v>37260</v>
      </c>
      <c r="C1720" s="308" t="n">
        <f aca="false">IF(B1720&lt;&gt;"",MONTH(B1720),0)</f>
        <v>1</v>
      </c>
      <c r="D1720" s="205" t="str">
        <f aca="false">VLOOKUP($B1720,data!$A$6:$M$15000,7)</f>
        <v>N/A</v>
      </c>
    </row>
    <row r="1721" customFormat="false" ht="11.25" hidden="false" customHeight="false" outlineLevel="0" collapsed="false">
      <c r="A1721" s="199" t="n">
        <v>37261</v>
      </c>
      <c r="B1721" s="192" t="n">
        <v>37261</v>
      </c>
      <c r="C1721" s="308" t="n">
        <f aca="false">IF(B1721&lt;&gt;"",MONTH(B1721),0)</f>
        <v>1</v>
      </c>
      <c r="D1721" s="205" t="str">
        <f aca="false">VLOOKUP($B1721,data!$A$6:$M$15000,7)</f>
        <v>N/A</v>
      </c>
    </row>
    <row r="1722" customFormat="false" ht="11.25" hidden="false" customHeight="false" outlineLevel="0" collapsed="false">
      <c r="A1722" s="199" t="n">
        <v>37262</v>
      </c>
      <c r="B1722" s="192" t="n">
        <v>37262</v>
      </c>
      <c r="C1722" s="308" t="n">
        <f aca="false">IF(B1722&lt;&gt;"",MONTH(B1722),0)</f>
        <v>1</v>
      </c>
      <c r="D1722" s="205" t="str">
        <f aca="false">VLOOKUP($B1722,data!$A$6:$M$15000,7)</f>
        <v>N/A</v>
      </c>
    </row>
    <row r="1723" customFormat="false" ht="11.25" hidden="false" customHeight="false" outlineLevel="0" collapsed="false">
      <c r="A1723" s="199" t="n">
        <v>37263</v>
      </c>
      <c r="B1723" s="192" t="n">
        <v>37263</v>
      </c>
      <c r="C1723" s="308" t="n">
        <f aca="false">IF(B1723&lt;&gt;"",MONTH(B1723),0)</f>
        <v>1</v>
      </c>
      <c r="D1723" s="205" t="str">
        <f aca="false">VLOOKUP($B1723,data!$A$6:$M$15000,7)</f>
        <v>N/A</v>
      </c>
    </row>
    <row r="1724" customFormat="false" ht="11.25" hidden="false" customHeight="false" outlineLevel="0" collapsed="false">
      <c r="A1724" s="199" t="n">
        <v>37264</v>
      </c>
      <c r="B1724" s="192" t="n">
        <v>37264</v>
      </c>
      <c r="C1724" s="308" t="n">
        <f aca="false">IF(B1724&lt;&gt;"",MONTH(B1724),0)</f>
        <v>1</v>
      </c>
      <c r="D1724" s="205" t="str">
        <f aca="false">VLOOKUP($B1724,data!$A$6:$M$15000,7)</f>
        <v>N/A</v>
      </c>
    </row>
    <row r="1725" customFormat="false" ht="11.25" hidden="false" customHeight="false" outlineLevel="0" collapsed="false">
      <c r="A1725" s="199" t="n">
        <v>37265</v>
      </c>
      <c r="B1725" s="192" t="n">
        <v>37265</v>
      </c>
      <c r="C1725" s="308" t="n">
        <f aca="false">IF(B1725&lt;&gt;"",MONTH(B1725),0)</f>
        <v>1</v>
      </c>
      <c r="D1725" s="205" t="str">
        <f aca="false">VLOOKUP($B1725,data!$A$6:$M$15000,7)</f>
        <v>N/A</v>
      </c>
    </row>
    <row r="1726" customFormat="false" ht="11.25" hidden="false" customHeight="false" outlineLevel="0" collapsed="false">
      <c r="A1726" s="199" t="n">
        <v>37266</v>
      </c>
      <c r="B1726" s="192" t="n">
        <v>37266</v>
      </c>
      <c r="C1726" s="308" t="n">
        <f aca="false">IF(B1726&lt;&gt;"",MONTH(B1726),0)</f>
        <v>1</v>
      </c>
      <c r="D1726" s="205" t="str">
        <f aca="false">VLOOKUP($B1726,data!$A$6:$M$15000,7)</f>
        <v>N/A</v>
      </c>
    </row>
    <row r="1727" customFormat="false" ht="11.25" hidden="false" customHeight="false" outlineLevel="0" collapsed="false">
      <c r="A1727" s="199" t="n">
        <v>37267</v>
      </c>
      <c r="B1727" s="192" t="n">
        <v>37267</v>
      </c>
      <c r="C1727" s="308" t="n">
        <f aca="false">IF(B1727&lt;&gt;"",MONTH(B1727),0)</f>
        <v>1</v>
      </c>
      <c r="D1727" s="205" t="str">
        <f aca="false">VLOOKUP($B1727,data!$A$6:$M$15000,7)</f>
        <v>N/A</v>
      </c>
    </row>
    <row r="1728" customFormat="false" ht="11.25" hidden="false" customHeight="false" outlineLevel="0" collapsed="false">
      <c r="A1728" s="199" t="n">
        <v>37268</v>
      </c>
      <c r="B1728" s="192" t="n">
        <v>37268</v>
      </c>
      <c r="C1728" s="308" t="n">
        <f aca="false">IF(B1728&lt;&gt;"",MONTH(B1728),0)</f>
        <v>1</v>
      </c>
      <c r="D1728" s="205" t="str">
        <f aca="false">VLOOKUP($B1728,data!$A$6:$M$15000,7)</f>
        <v>N/A</v>
      </c>
    </row>
    <row r="1729" customFormat="false" ht="11.25" hidden="false" customHeight="false" outlineLevel="0" collapsed="false">
      <c r="A1729" s="199" t="n">
        <v>37269</v>
      </c>
      <c r="B1729" s="192" t="n">
        <v>37269</v>
      </c>
      <c r="C1729" s="308" t="n">
        <f aca="false">IF(B1729&lt;&gt;"",MONTH(B1729),0)</f>
        <v>1</v>
      </c>
      <c r="D1729" s="205" t="str">
        <f aca="false">VLOOKUP($B1729,data!$A$6:$M$15000,7)</f>
        <v>N/A</v>
      </c>
    </row>
    <row r="1730" customFormat="false" ht="11.25" hidden="false" customHeight="false" outlineLevel="0" collapsed="false">
      <c r="A1730" s="199" t="n">
        <v>37270</v>
      </c>
      <c r="B1730" s="192" t="n">
        <v>37270</v>
      </c>
      <c r="C1730" s="308" t="n">
        <f aca="false">IF(B1730&lt;&gt;"",MONTH(B1730),0)</f>
        <v>1</v>
      </c>
      <c r="D1730" s="205" t="str">
        <f aca="false">VLOOKUP($B1730,data!$A$6:$M$15000,7)</f>
        <v>N/A</v>
      </c>
    </row>
    <row r="1731" customFormat="false" ht="11.25" hidden="false" customHeight="false" outlineLevel="0" collapsed="false">
      <c r="A1731" s="199" t="n">
        <v>37271</v>
      </c>
      <c r="B1731" s="192" t="n">
        <v>37271</v>
      </c>
      <c r="C1731" s="308" t="n">
        <f aca="false">IF(B1731&lt;&gt;"",MONTH(B1731),0)</f>
        <v>1</v>
      </c>
      <c r="D1731" s="205" t="str">
        <f aca="false">VLOOKUP($B1731,data!$A$6:$M$15000,7)</f>
        <v>N/A</v>
      </c>
    </row>
    <row r="1732" customFormat="false" ht="11.25" hidden="false" customHeight="false" outlineLevel="0" collapsed="false">
      <c r="A1732" s="199" t="n">
        <v>37272</v>
      </c>
      <c r="B1732" s="192" t="n">
        <v>37272</v>
      </c>
      <c r="C1732" s="308" t="n">
        <f aca="false">IF(B1732&lt;&gt;"",MONTH(B1732),0)</f>
        <v>1</v>
      </c>
      <c r="D1732" s="205" t="str">
        <f aca="false">VLOOKUP($B1732,data!$A$6:$M$15000,7)</f>
        <v>N/A</v>
      </c>
    </row>
    <row r="1733" customFormat="false" ht="11.25" hidden="false" customHeight="false" outlineLevel="0" collapsed="false">
      <c r="A1733" s="199" t="n">
        <v>37273</v>
      </c>
      <c r="B1733" s="192" t="n">
        <v>37273</v>
      </c>
      <c r="C1733" s="308" t="n">
        <f aca="false">IF(B1733&lt;&gt;"",MONTH(B1733),0)</f>
        <v>1</v>
      </c>
      <c r="D1733" s="205" t="str">
        <f aca="false">VLOOKUP($B1733,data!$A$6:$M$15000,7)</f>
        <v>N/A</v>
      </c>
    </row>
    <row r="1734" customFormat="false" ht="11.25" hidden="false" customHeight="false" outlineLevel="0" collapsed="false">
      <c r="A1734" s="199" t="n">
        <v>37274</v>
      </c>
      <c r="B1734" s="192" t="n">
        <v>37274</v>
      </c>
      <c r="C1734" s="308" t="n">
        <f aca="false">IF(B1734&lt;&gt;"",MONTH(B1734),0)</f>
        <v>1</v>
      </c>
      <c r="D1734" s="205" t="str">
        <f aca="false">VLOOKUP($B1734,data!$A$6:$M$15000,7)</f>
        <v>N/A</v>
      </c>
    </row>
    <row r="1735" customFormat="false" ht="11.25" hidden="false" customHeight="false" outlineLevel="0" collapsed="false">
      <c r="A1735" s="199" t="n">
        <v>37275</v>
      </c>
      <c r="B1735" s="192" t="n">
        <v>37275</v>
      </c>
      <c r="C1735" s="308" t="n">
        <f aca="false">IF(B1735&lt;&gt;"",MONTH(B1735),0)</f>
        <v>1</v>
      </c>
      <c r="D1735" s="205" t="str">
        <f aca="false">VLOOKUP($B1735,data!$A$6:$M$15000,7)</f>
        <v>N/A</v>
      </c>
    </row>
    <row r="1736" customFormat="false" ht="11.25" hidden="false" customHeight="false" outlineLevel="0" collapsed="false">
      <c r="A1736" s="199" t="n">
        <v>37276</v>
      </c>
      <c r="B1736" s="192" t="n">
        <v>37276</v>
      </c>
      <c r="C1736" s="308" t="n">
        <f aca="false">IF(B1736&lt;&gt;"",MONTH(B1736),0)</f>
        <v>1</v>
      </c>
      <c r="D1736" s="205" t="str">
        <f aca="false">VLOOKUP($B1736,data!$A$6:$M$15000,7)</f>
        <v>N/A</v>
      </c>
    </row>
    <row r="1737" customFormat="false" ht="11.25" hidden="false" customHeight="false" outlineLevel="0" collapsed="false">
      <c r="A1737" s="199" t="n">
        <v>37277</v>
      </c>
      <c r="B1737" s="192" t="n">
        <v>37277</v>
      </c>
      <c r="C1737" s="308" t="n">
        <f aca="false">IF(B1737&lt;&gt;"",MONTH(B1737),0)</f>
        <v>1</v>
      </c>
      <c r="D1737" s="205" t="str">
        <f aca="false">VLOOKUP($B1737,data!$A$6:$M$15000,7)</f>
        <v>N/A</v>
      </c>
    </row>
    <row r="1738" customFormat="false" ht="11.25" hidden="false" customHeight="false" outlineLevel="0" collapsed="false">
      <c r="A1738" s="199" t="n">
        <v>37278</v>
      </c>
      <c r="B1738" s="192" t="n">
        <v>37278</v>
      </c>
      <c r="C1738" s="308" t="n">
        <f aca="false">IF(B1738&lt;&gt;"",MONTH(B1738),0)</f>
        <v>1</v>
      </c>
      <c r="D1738" s="205" t="str">
        <f aca="false">VLOOKUP($B1738,data!$A$6:$M$15000,7)</f>
        <v>N/A</v>
      </c>
    </row>
    <row r="1739" customFormat="false" ht="11.25" hidden="false" customHeight="false" outlineLevel="0" collapsed="false">
      <c r="A1739" s="199" t="n">
        <v>37279</v>
      </c>
      <c r="B1739" s="192" t="n">
        <v>37279</v>
      </c>
      <c r="C1739" s="308" t="n">
        <f aca="false">IF(B1739&lt;&gt;"",MONTH(B1739),0)</f>
        <v>1</v>
      </c>
      <c r="D1739" s="205" t="str">
        <f aca="false">VLOOKUP($B1739,data!$A$6:$M$15000,7)</f>
        <v>N/A</v>
      </c>
    </row>
    <row r="1740" customFormat="false" ht="11.25" hidden="false" customHeight="false" outlineLevel="0" collapsed="false">
      <c r="A1740" s="199" t="n">
        <v>37280</v>
      </c>
      <c r="B1740" s="192" t="n">
        <v>37280</v>
      </c>
      <c r="C1740" s="308" t="n">
        <f aca="false">IF(B1740&lt;&gt;"",MONTH(B1740),0)</f>
        <v>1</v>
      </c>
      <c r="D1740" s="205" t="str">
        <f aca="false">VLOOKUP($B1740,data!$A$6:$M$15000,7)</f>
        <v>N/A</v>
      </c>
    </row>
    <row r="1741" customFormat="false" ht="11.25" hidden="false" customHeight="false" outlineLevel="0" collapsed="false">
      <c r="A1741" s="199" t="n">
        <v>37281</v>
      </c>
      <c r="B1741" s="192" t="n">
        <v>37281</v>
      </c>
      <c r="C1741" s="308" t="n">
        <f aca="false">IF(B1741&lt;&gt;"",MONTH(B1741),0)</f>
        <v>1</v>
      </c>
      <c r="D1741" s="205" t="str">
        <f aca="false">VLOOKUP($B1741,data!$A$6:$M$15000,7)</f>
        <v>N/A</v>
      </c>
    </row>
    <row r="1742" customFormat="false" ht="11.25" hidden="false" customHeight="false" outlineLevel="0" collapsed="false">
      <c r="A1742" s="199" t="n">
        <v>37282</v>
      </c>
      <c r="B1742" s="192" t="n">
        <v>37282</v>
      </c>
      <c r="C1742" s="308" t="n">
        <f aca="false">IF(B1742&lt;&gt;"",MONTH(B1742),0)</f>
        <v>1</v>
      </c>
      <c r="D1742" s="205" t="str">
        <f aca="false">VLOOKUP($B1742,data!$A$6:$M$15000,7)</f>
        <v>N/A</v>
      </c>
    </row>
    <row r="1743" customFormat="false" ht="11.25" hidden="false" customHeight="false" outlineLevel="0" collapsed="false">
      <c r="A1743" s="199" t="n">
        <v>37283</v>
      </c>
      <c r="B1743" s="192" t="n">
        <v>37283</v>
      </c>
      <c r="C1743" s="308" t="n">
        <f aca="false">IF(B1743&lt;&gt;"",MONTH(B1743),0)</f>
        <v>1</v>
      </c>
      <c r="D1743" s="205" t="str">
        <f aca="false">VLOOKUP($B1743,data!$A$6:$M$15000,7)</f>
        <v>N/A</v>
      </c>
    </row>
    <row r="1744" customFormat="false" ht="11.25" hidden="false" customHeight="false" outlineLevel="0" collapsed="false">
      <c r="A1744" s="199" t="n">
        <v>37284</v>
      </c>
      <c r="B1744" s="192" t="n">
        <v>37284</v>
      </c>
      <c r="C1744" s="308" t="n">
        <f aca="false">IF(B1744&lt;&gt;"",MONTH(B1744),0)</f>
        <v>1</v>
      </c>
      <c r="D1744" s="205" t="str">
        <f aca="false">VLOOKUP($B1744,data!$A$6:$M$15000,7)</f>
        <v>N/A</v>
      </c>
    </row>
    <row r="1745" customFormat="false" ht="11.25" hidden="false" customHeight="false" outlineLevel="0" collapsed="false">
      <c r="A1745" s="199" t="n">
        <v>37285</v>
      </c>
      <c r="B1745" s="192" t="n">
        <v>37285</v>
      </c>
      <c r="C1745" s="308" t="n">
        <f aca="false">IF(B1745&lt;&gt;"",MONTH(B1745),0)</f>
        <v>1</v>
      </c>
      <c r="D1745" s="205" t="str">
        <f aca="false">VLOOKUP($B1745,data!$A$6:$M$15000,7)</f>
        <v>N/A</v>
      </c>
    </row>
    <row r="1746" customFormat="false" ht="11.25" hidden="false" customHeight="false" outlineLevel="0" collapsed="false">
      <c r="A1746" s="199" t="n">
        <v>37286</v>
      </c>
      <c r="B1746" s="192" t="n">
        <v>37286</v>
      </c>
      <c r="C1746" s="308" t="n">
        <f aca="false">IF(B1746&lt;&gt;"",MONTH(B1746),0)</f>
        <v>1</v>
      </c>
      <c r="D1746" s="205" t="str">
        <f aca="false">VLOOKUP($B1746,data!$A$6:$M$15000,7)</f>
        <v>N/A</v>
      </c>
    </row>
    <row r="1747" customFormat="false" ht="11.25" hidden="false" customHeight="false" outlineLevel="0" collapsed="false">
      <c r="A1747" s="199" t="n">
        <v>37287</v>
      </c>
      <c r="B1747" s="192" t="n">
        <v>37287</v>
      </c>
      <c r="C1747" s="308" t="n">
        <f aca="false">IF(B1747&lt;&gt;"",MONTH(B1747),0)</f>
        <v>1</v>
      </c>
      <c r="D1747" s="205" t="str">
        <f aca="false">VLOOKUP($B1747,data!$A$6:$M$15000,7)</f>
        <v>N/A</v>
      </c>
    </row>
    <row r="1748" customFormat="false" ht="11.25" hidden="false" customHeight="false" outlineLevel="0" collapsed="false">
      <c r="A1748" s="199" t="n">
        <v>37288</v>
      </c>
      <c r="B1748" s="192" t="n">
        <v>37288</v>
      </c>
      <c r="C1748" s="308" t="n">
        <f aca="false">IF(B1748&lt;&gt;"",MONTH(B1748),0)</f>
        <v>2</v>
      </c>
      <c r="D1748" s="205" t="str">
        <f aca="false">VLOOKUP($B1748,data!$A$6:$M$15000,7)</f>
        <v>N/A</v>
      </c>
    </row>
    <row r="1749" customFormat="false" ht="11.25" hidden="false" customHeight="false" outlineLevel="0" collapsed="false">
      <c r="A1749" s="199" t="n">
        <v>37289</v>
      </c>
      <c r="B1749" s="192" t="n">
        <v>37289</v>
      </c>
      <c r="C1749" s="308" t="n">
        <f aca="false">IF(B1749&lt;&gt;"",MONTH(B1749),0)</f>
        <v>2</v>
      </c>
      <c r="D1749" s="205" t="str">
        <f aca="false">VLOOKUP($B1749,data!$A$6:$M$15000,7)</f>
        <v>N/A</v>
      </c>
    </row>
    <row r="1750" customFormat="false" ht="11.25" hidden="false" customHeight="false" outlineLevel="0" collapsed="false">
      <c r="A1750" s="199" t="n">
        <v>37290</v>
      </c>
      <c r="B1750" s="192" t="n">
        <v>37290</v>
      </c>
      <c r="C1750" s="308" t="n">
        <f aca="false">IF(B1750&lt;&gt;"",MONTH(B1750),0)</f>
        <v>2</v>
      </c>
      <c r="D1750" s="205" t="str">
        <f aca="false">VLOOKUP($B1750,data!$A$6:$M$15000,7)</f>
        <v>N/A</v>
      </c>
    </row>
    <row r="1751" customFormat="false" ht="11.25" hidden="false" customHeight="false" outlineLevel="0" collapsed="false">
      <c r="A1751" s="199" t="n">
        <v>37291</v>
      </c>
      <c r="B1751" s="192" t="n">
        <v>37291</v>
      </c>
      <c r="C1751" s="308" t="n">
        <f aca="false">IF(B1751&lt;&gt;"",MONTH(B1751),0)</f>
        <v>2</v>
      </c>
      <c r="D1751" s="205" t="str">
        <f aca="false">VLOOKUP($B1751,data!$A$6:$M$15000,7)</f>
        <v>N/A</v>
      </c>
    </row>
    <row r="1752" customFormat="false" ht="11.25" hidden="false" customHeight="false" outlineLevel="0" collapsed="false">
      <c r="A1752" s="199" t="n">
        <v>37292</v>
      </c>
      <c r="B1752" s="192" t="n">
        <v>37292</v>
      </c>
      <c r="C1752" s="308" t="n">
        <f aca="false">IF(B1752&lt;&gt;"",MONTH(B1752),0)</f>
        <v>2</v>
      </c>
      <c r="D1752" s="205" t="str">
        <f aca="false">VLOOKUP($B1752,data!$A$6:$M$15000,7)</f>
        <v>N/A</v>
      </c>
    </row>
    <row r="1753" customFormat="false" ht="11.25" hidden="false" customHeight="false" outlineLevel="0" collapsed="false">
      <c r="A1753" s="199" t="n">
        <v>37293</v>
      </c>
      <c r="B1753" s="192" t="n">
        <v>37293</v>
      </c>
      <c r="C1753" s="308" t="n">
        <f aca="false">IF(B1753&lt;&gt;"",MONTH(B1753),0)</f>
        <v>2</v>
      </c>
      <c r="D1753" s="205" t="str">
        <f aca="false">VLOOKUP($B1753,data!$A$6:$M$15000,7)</f>
        <v>N/A</v>
      </c>
    </row>
    <row r="1754" customFormat="false" ht="11.25" hidden="false" customHeight="false" outlineLevel="0" collapsed="false">
      <c r="A1754" s="199" t="n">
        <v>37294</v>
      </c>
      <c r="B1754" s="192" t="n">
        <v>37294</v>
      </c>
      <c r="C1754" s="308" t="n">
        <f aca="false">IF(B1754&lt;&gt;"",MONTH(B1754),0)</f>
        <v>2</v>
      </c>
      <c r="D1754" s="205" t="str">
        <f aca="false">VLOOKUP($B1754,data!$A$6:$M$15000,7)</f>
        <v>N/A</v>
      </c>
    </row>
    <row r="1755" customFormat="false" ht="11.25" hidden="false" customHeight="false" outlineLevel="0" collapsed="false">
      <c r="A1755" s="199" t="n">
        <v>37295</v>
      </c>
      <c r="B1755" s="192" t="n">
        <v>37295</v>
      </c>
      <c r="C1755" s="308" t="n">
        <f aca="false">IF(B1755&lt;&gt;"",MONTH(B1755),0)</f>
        <v>2</v>
      </c>
      <c r="D1755" s="205" t="str">
        <f aca="false">VLOOKUP($B1755,data!$A$6:$M$15000,7)</f>
        <v>N/A</v>
      </c>
    </row>
    <row r="1756" customFormat="false" ht="11.25" hidden="false" customHeight="false" outlineLevel="0" collapsed="false">
      <c r="A1756" s="199" t="n">
        <v>37296</v>
      </c>
      <c r="B1756" s="192" t="n">
        <v>37296</v>
      </c>
      <c r="C1756" s="308" t="n">
        <f aca="false">IF(B1756&lt;&gt;"",MONTH(B1756),0)</f>
        <v>2</v>
      </c>
      <c r="D1756" s="205" t="str">
        <f aca="false">VLOOKUP($B1756,data!$A$6:$M$15000,7)</f>
        <v>N/A</v>
      </c>
    </row>
    <row r="1757" customFormat="false" ht="11.25" hidden="false" customHeight="false" outlineLevel="0" collapsed="false">
      <c r="A1757" s="199" t="n">
        <v>37297</v>
      </c>
      <c r="B1757" s="192" t="n">
        <v>37297</v>
      </c>
      <c r="C1757" s="308" t="n">
        <f aca="false">IF(B1757&lt;&gt;"",MONTH(B1757),0)</f>
        <v>2</v>
      </c>
      <c r="D1757" s="205" t="str">
        <f aca="false">VLOOKUP($B1757,data!$A$6:$M$15000,7)</f>
        <v>N/A</v>
      </c>
    </row>
    <row r="1758" customFormat="false" ht="11.25" hidden="false" customHeight="false" outlineLevel="0" collapsed="false">
      <c r="A1758" s="199" t="n">
        <v>37298</v>
      </c>
      <c r="B1758" s="192" t="n">
        <v>37298</v>
      </c>
      <c r="C1758" s="308" t="n">
        <f aca="false">IF(B1758&lt;&gt;"",MONTH(B1758),0)</f>
        <v>2</v>
      </c>
      <c r="D1758" s="205" t="str">
        <f aca="false">VLOOKUP($B1758,data!$A$6:$M$15000,7)</f>
        <v>N/A</v>
      </c>
    </row>
    <row r="1759" customFormat="false" ht="11.25" hidden="false" customHeight="false" outlineLevel="0" collapsed="false">
      <c r="A1759" s="199" t="n">
        <v>37299</v>
      </c>
      <c r="B1759" s="192" t="n">
        <v>37299</v>
      </c>
      <c r="C1759" s="308" t="n">
        <f aca="false">IF(B1759&lt;&gt;"",MONTH(B1759),0)</f>
        <v>2</v>
      </c>
      <c r="D1759" s="205" t="str">
        <f aca="false">VLOOKUP($B1759,data!$A$6:$M$15000,7)</f>
        <v>N/A</v>
      </c>
    </row>
    <row r="1760" customFormat="false" ht="11.25" hidden="false" customHeight="false" outlineLevel="0" collapsed="false">
      <c r="A1760" s="199" t="n">
        <v>37300</v>
      </c>
      <c r="B1760" s="192" t="n">
        <v>37300</v>
      </c>
      <c r="C1760" s="308" t="n">
        <f aca="false">IF(B1760&lt;&gt;"",MONTH(B1760),0)</f>
        <v>2</v>
      </c>
      <c r="D1760" s="205" t="str">
        <f aca="false">VLOOKUP($B1760,data!$A$6:$M$15000,7)</f>
        <v>N/A</v>
      </c>
    </row>
    <row r="1761" customFormat="false" ht="11.25" hidden="false" customHeight="false" outlineLevel="0" collapsed="false">
      <c r="A1761" s="199" t="n">
        <v>37301</v>
      </c>
      <c r="B1761" s="192" t="n">
        <v>37301</v>
      </c>
      <c r="C1761" s="308" t="n">
        <f aca="false">IF(B1761&lt;&gt;"",MONTH(B1761),0)</f>
        <v>2</v>
      </c>
      <c r="D1761" s="205" t="str">
        <f aca="false">VLOOKUP($B1761,data!$A$6:$M$15000,7)</f>
        <v>N/A</v>
      </c>
    </row>
    <row r="1762" customFormat="false" ht="11.25" hidden="false" customHeight="false" outlineLevel="0" collapsed="false">
      <c r="A1762" s="199" t="n">
        <v>37302</v>
      </c>
      <c r="B1762" s="192" t="n">
        <v>37302</v>
      </c>
      <c r="C1762" s="308" t="n">
        <f aca="false">IF(B1762&lt;&gt;"",MONTH(B1762),0)</f>
        <v>2</v>
      </c>
      <c r="D1762" s="205" t="str">
        <f aca="false">VLOOKUP($B1762,data!$A$6:$M$15000,7)</f>
        <v>N/A</v>
      </c>
    </row>
    <row r="1763" customFormat="false" ht="11.25" hidden="false" customHeight="false" outlineLevel="0" collapsed="false">
      <c r="A1763" s="199" t="n">
        <v>37303</v>
      </c>
      <c r="B1763" s="192" t="n">
        <v>37303</v>
      </c>
      <c r="C1763" s="308" t="n">
        <f aca="false">IF(B1763&lt;&gt;"",MONTH(B1763),0)</f>
        <v>2</v>
      </c>
      <c r="D1763" s="205" t="str">
        <f aca="false">VLOOKUP($B1763,data!$A$6:$M$15000,7)</f>
        <v>N/A</v>
      </c>
    </row>
    <row r="1764" customFormat="false" ht="11.25" hidden="false" customHeight="false" outlineLevel="0" collapsed="false">
      <c r="A1764" s="199" t="n">
        <v>37304</v>
      </c>
      <c r="B1764" s="192" t="n">
        <v>37304</v>
      </c>
      <c r="C1764" s="308" t="n">
        <f aca="false">IF(B1764&lt;&gt;"",MONTH(B1764),0)</f>
        <v>2</v>
      </c>
      <c r="D1764" s="205" t="str">
        <f aca="false">VLOOKUP($B1764,data!$A$6:$M$15000,7)</f>
        <v>N/A</v>
      </c>
    </row>
    <row r="1765" customFormat="false" ht="11.25" hidden="false" customHeight="false" outlineLevel="0" collapsed="false">
      <c r="A1765" s="199" t="n">
        <v>37305</v>
      </c>
      <c r="B1765" s="192" t="n">
        <v>37305</v>
      </c>
      <c r="C1765" s="308" t="n">
        <f aca="false">IF(B1765&lt;&gt;"",MONTH(B1765),0)</f>
        <v>2</v>
      </c>
      <c r="D1765" s="205" t="str">
        <f aca="false">VLOOKUP($B1765,data!$A$6:$M$15000,7)</f>
        <v>N/A</v>
      </c>
    </row>
    <row r="1766" customFormat="false" ht="11.25" hidden="false" customHeight="false" outlineLevel="0" collapsed="false">
      <c r="A1766" s="199" t="n">
        <v>37306</v>
      </c>
      <c r="B1766" s="192" t="n">
        <v>37306</v>
      </c>
      <c r="C1766" s="308" t="n">
        <f aca="false">IF(B1766&lt;&gt;"",MONTH(B1766),0)</f>
        <v>2</v>
      </c>
      <c r="D1766" s="205" t="str">
        <f aca="false">VLOOKUP($B1766,data!$A$6:$M$15000,7)</f>
        <v>N/A</v>
      </c>
    </row>
    <row r="1767" customFormat="false" ht="11.25" hidden="false" customHeight="false" outlineLevel="0" collapsed="false">
      <c r="A1767" s="199" t="n">
        <v>37307</v>
      </c>
      <c r="B1767" s="192" t="n">
        <v>37307</v>
      </c>
      <c r="C1767" s="308" t="n">
        <f aca="false">IF(B1767&lt;&gt;"",MONTH(B1767),0)</f>
        <v>2</v>
      </c>
      <c r="D1767" s="205" t="str">
        <f aca="false">VLOOKUP($B1767,data!$A$6:$M$15000,7)</f>
        <v>N/A</v>
      </c>
    </row>
    <row r="1768" customFormat="false" ht="11.25" hidden="false" customHeight="false" outlineLevel="0" collapsed="false">
      <c r="A1768" s="199" t="n">
        <v>37308</v>
      </c>
      <c r="B1768" s="192" t="n">
        <v>37308</v>
      </c>
      <c r="C1768" s="308" t="n">
        <f aca="false">IF(B1768&lt;&gt;"",MONTH(B1768),0)</f>
        <v>2</v>
      </c>
      <c r="D1768" s="205" t="str">
        <f aca="false">VLOOKUP($B1768,data!$A$6:$M$15000,7)</f>
        <v>N/A</v>
      </c>
    </row>
    <row r="1769" customFormat="false" ht="11.25" hidden="false" customHeight="false" outlineLevel="0" collapsed="false">
      <c r="A1769" s="199" t="n">
        <v>37309</v>
      </c>
      <c r="B1769" s="192" t="n">
        <v>37309</v>
      </c>
      <c r="C1769" s="308" t="n">
        <f aca="false">IF(B1769&lt;&gt;"",MONTH(B1769),0)</f>
        <v>2</v>
      </c>
      <c r="D1769" s="205" t="str">
        <f aca="false">VLOOKUP($B1769,data!$A$6:$M$15000,7)</f>
        <v>N/A</v>
      </c>
    </row>
    <row r="1770" customFormat="false" ht="11.25" hidden="false" customHeight="false" outlineLevel="0" collapsed="false">
      <c r="A1770" s="199" t="n">
        <v>37310</v>
      </c>
      <c r="B1770" s="192" t="n">
        <v>37310</v>
      </c>
      <c r="C1770" s="308" t="n">
        <f aca="false">IF(B1770&lt;&gt;"",MONTH(B1770),0)</f>
        <v>2</v>
      </c>
      <c r="D1770" s="205" t="str">
        <f aca="false">VLOOKUP($B1770,data!$A$6:$M$15000,7)</f>
        <v>N/A</v>
      </c>
    </row>
    <row r="1771" customFormat="false" ht="11.25" hidden="false" customHeight="false" outlineLevel="0" collapsed="false">
      <c r="A1771" s="199" t="n">
        <v>37311</v>
      </c>
      <c r="B1771" s="192" t="n">
        <v>37311</v>
      </c>
      <c r="C1771" s="308" t="n">
        <f aca="false">IF(B1771&lt;&gt;"",MONTH(B1771),0)</f>
        <v>2</v>
      </c>
      <c r="D1771" s="205" t="str">
        <f aca="false">VLOOKUP($B1771,data!$A$6:$M$15000,7)</f>
        <v>N/A</v>
      </c>
    </row>
    <row r="1772" customFormat="false" ht="11.25" hidden="false" customHeight="false" outlineLevel="0" collapsed="false">
      <c r="A1772" s="199" t="n">
        <v>37312</v>
      </c>
      <c r="B1772" s="192" t="n">
        <v>37312</v>
      </c>
      <c r="C1772" s="308" t="n">
        <f aca="false">IF(B1772&lt;&gt;"",MONTH(B1772),0)</f>
        <v>2</v>
      </c>
      <c r="D1772" s="205" t="str">
        <f aca="false">VLOOKUP($B1772,data!$A$6:$M$15000,7)</f>
        <v>N/A</v>
      </c>
    </row>
    <row r="1773" customFormat="false" ht="11.25" hidden="false" customHeight="false" outlineLevel="0" collapsed="false">
      <c r="A1773" s="199" t="n">
        <v>37313</v>
      </c>
      <c r="B1773" s="192" t="n">
        <v>37313</v>
      </c>
      <c r="C1773" s="308" t="n">
        <f aca="false">IF(B1773&lt;&gt;"",MONTH(B1773),0)</f>
        <v>2</v>
      </c>
      <c r="D1773" s="205" t="str">
        <f aca="false">VLOOKUP($B1773,data!$A$6:$M$15000,7)</f>
        <v>N/A</v>
      </c>
    </row>
    <row r="1774" customFormat="false" ht="11.25" hidden="false" customHeight="false" outlineLevel="0" collapsed="false">
      <c r="A1774" s="199" t="n">
        <v>37314</v>
      </c>
      <c r="B1774" s="192" t="n">
        <v>37314</v>
      </c>
      <c r="C1774" s="308" t="n">
        <f aca="false">IF(B1774&lt;&gt;"",MONTH(B1774),0)</f>
        <v>2</v>
      </c>
      <c r="D1774" s="205" t="str">
        <f aca="false">VLOOKUP($B1774,data!$A$6:$M$15000,7)</f>
        <v>N/A</v>
      </c>
    </row>
    <row r="1775" customFormat="false" ht="11.25" hidden="false" customHeight="false" outlineLevel="0" collapsed="false">
      <c r="A1775" s="199" t="n">
        <v>37315</v>
      </c>
      <c r="B1775" s="192" t="n">
        <v>37315</v>
      </c>
      <c r="C1775" s="308" t="n">
        <f aca="false">IF(B1775&lt;&gt;"",MONTH(B1775),0)</f>
        <v>2</v>
      </c>
      <c r="D1775" s="205" t="str">
        <f aca="false">VLOOKUP($B1775,data!$A$6:$M$15000,7)</f>
        <v>N/A</v>
      </c>
    </row>
    <row r="1776" customFormat="false" ht="11.25" hidden="false" customHeight="false" outlineLevel="0" collapsed="false">
      <c r="A1776" s="199" t="n">
        <v>37316</v>
      </c>
      <c r="B1776" s="192" t="n">
        <v>37316</v>
      </c>
      <c r="C1776" s="308" t="n">
        <f aca="false">IF(B1776&lt;&gt;"",MONTH(B1776),0)</f>
        <v>3</v>
      </c>
      <c r="D1776" s="205" t="str">
        <f aca="false">VLOOKUP($B1776,data!$A$6:$M$15000,7)</f>
        <v>N/A</v>
      </c>
    </row>
    <row r="1777" customFormat="false" ht="11.25" hidden="false" customHeight="false" outlineLevel="0" collapsed="false">
      <c r="A1777" s="199" t="n">
        <v>37317</v>
      </c>
      <c r="B1777" s="192" t="n">
        <v>37317</v>
      </c>
      <c r="C1777" s="308" t="n">
        <f aca="false">IF(B1777&lt;&gt;"",MONTH(B1777),0)</f>
        <v>3</v>
      </c>
      <c r="D1777" s="205" t="str">
        <f aca="false">VLOOKUP($B1777,data!$A$6:$M$15000,7)</f>
        <v>N/A</v>
      </c>
    </row>
    <row r="1778" customFormat="false" ht="11.25" hidden="false" customHeight="false" outlineLevel="0" collapsed="false">
      <c r="A1778" s="199" t="n">
        <v>37318</v>
      </c>
      <c r="B1778" s="192" t="n">
        <v>37318</v>
      </c>
      <c r="C1778" s="308" t="n">
        <f aca="false">IF(B1778&lt;&gt;"",MONTH(B1778),0)</f>
        <v>3</v>
      </c>
      <c r="D1778" s="205" t="str">
        <f aca="false">VLOOKUP($B1778,data!$A$6:$M$15000,7)</f>
        <v>N/A</v>
      </c>
    </row>
    <row r="1779" customFormat="false" ht="11.25" hidden="false" customHeight="false" outlineLevel="0" collapsed="false">
      <c r="A1779" s="199" t="n">
        <v>37319</v>
      </c>
      <c r="B1779" s="192" t="n">
        <v>37319</v>
      </c>
      <c r="C1779" s="308" t="n">
        <f aca="false">IF(B1779&lt;&gt;"",MONTH(B1779),0)</f>
        <v>3</v>
      </c>
      <c r="D1779" s="205" t="str">
        <f aca="false">VLOOKUP($B1779,data!$A$6:$M$15000,7)</f>
        <v>N/A</v>
      </c>
    </row>
    <row r="1780" customFormat="false" ht="11.25" hidden="false" customHeight="false" outlineLevel="0" collapsed="false">
      <c r="A1780" s="199" t="n">
        <v>37320</v>
      </c>
      <c r="B1780" s="192" t="n">
        <v>37320</v>
      </c>
      <c r="C1780" s="308" t="n">
        <f aca="false">IF(B1780&lt;&gt;"",MONTH(B1780),0)</f>
        <v>3</v>
      </c>
      <c r="D1780" s="205" t="str">
        <f aca="false">VLOOKUP($B1780,data!$A$6:$M$15000,7)</f>
        <v>N/A</v>
      </c>
    </row>
    <row r="1781" customFormat="false" ht="11.25" hidden="false" customHeight="false" outlineLevel="0" collapsed="false">
      <c r="A1781" s="199" t="n">
        <v>37321</v>
      </c>
      <c r="B1781" s="192" t="n">
        <v>37321</v>
      </c>
      <c r="C1781" s="308" t="n">
        <f aca="false">IF(B1781&lt;&gt;"",MONTH(B1781),0)</f>
        <v>3</v>
      </c>
      <c r="D1781" s="205" t="str">
        <f aca="false">VLOOKUP($B1781,data!$A$6:$M$15000,7)</f>
        <v>N/A</v>
      </c>
    </row>
    <row r="1782" customFormat="false" ht="11.25" hidden="false" customHeight="false" outlineLevel="0" collapsed="false">
      <c r="A1782" s="199" t="n">
        <v>37322</v>
      </c>
      <c r="B1782" s="192" t="n">
        <v>37322</v>
      </c>
      <c r="C1782" s="308" t="n">
        <f aca="false">IF(B1782&lt;&gt;"",MONTH(B1782),0)</f>
        <v>3</v>
      </c>
      <c r="D1782" s="205" t="str">
        <f aca="false">VLOOKUP($B1782,data!$A$6:$M$15000,7)</f>
        <v>N/A</v>
      </c>
    </row>
    <row r="1783" customFormat="false" ht="11.25" hidden="false" customHeight="false" outlineLevel="0" collapsed="false">
      <c r="A1783" s="199" t="n">
        <v>37323</v>
      </c>
      <c r="B1783" s="192" t="n">
        <v>37323</v>
      </c>
      <c r="C1783" s="308" t="n">
        <f aca="false">IF(B1783&lt;&gt;"",MONTH(B1783),0)</f>
        <v>3</v>
      </c>
      <c r="D1783" s="205" t="str">
        <f aca="false">VLOOKUP($B1783,data!$A$6:$M$15000,7)</f>
        <v>N/A</v>
      </c>
    </row>
    <row r="1784" customFormat="false" ht="11.25" hidden="false" customHeight="false" outlineLevel="0" collapsed="false">
      <c r="A1784" s="199" t="n">
        <v>37324</v>
      </c>
      <c r="B1784" s="192" t="n">
        <v>37324</v>
      </c>
      <c r="C1784" s="308" t="n">
        <f aca="false">IF(B1784&lt;&gt;"",MONTH(B1784),0)</f>
        <v>3</v>
      </c>
      <c r="D1784" s="205" t="str">
        <f aca="false">VLOOKUP($B1784,data!$A$6:$M$15000,7)</f>
        <v>N/A</v>
      </c>
    </row>
    <row r="1785" customFormat="false" ht="11.25" hidden="false" customHeight="false" outlineLevel="0" collapsed="false">
      <c r="A1785" s="199" t="n">
        <v>37325</v>
      </c>
      <c r="B1785" s="192" t="n">
        <v>37325</v>
      </c>
      <c r="C1785" s="308" t="n">
        <f aca="false">IF(B1785&lt;&gt;"",MONTH(B1785),0)</f>
        <v>3</v>
      </c>
      <c r="D1785" s="205" t="str">
        <f aca="false">VLOOKUP($B1785,data!$A$6:$M$15000,7)</f>
        <v>N/A</v>
      </c>
    </row>
    <row r="1786" customFormat="false" ht="11.25" hidden="false" customHeight="false" outlineLevel="0" collapsed="false">
      <c r="A1786" s="199" t="n">
        <v>37326</v>
      </c>
      <c r="B1786" s="192" t="n">
        <v>37326</v>
      </c>
      <c r="C1786" s="308" t="n">
        <f aca="false">IF(B1786&lt;&gt;"",MONTH(B1786),0)</f>
        <v>3</v>
      </c>
      <c r="D1786" s="205" t="str">
        <f aca="false">VLOOKUP($B1786,data!$A$6:$M$15000,7)</f>
        <v>N/A</v>
      </c>
    </row>
    <row r="1787" customFormat="false" ht="11.25" hidden="false" customHeight="false" outlineLevel="0" collapsed="false">
      <c r="A1787" s="199" t="n">
        <v>37327</v>
      </c>
      <c r="B1787" s="192" t="n">
        <v>37327</v>
      </c>
      <c r="C1787" s="308" t="n">
        <f aca="false">IF(B1787&lt;&gt;"",MONTH(B1787),0)</f>
        <v>3</v>
      </c>
      <c r="D1787" s="205" t="str">
        <f aca="false">VLOOKUP($B1787,data!$A$6:$M$15000,7)</f>
        <v>N/A</v>
      </c>
    </row>
    <row r="1788" customFormat="false" ht="11.25" hidden="false" customHeight="false" outlineLevel="0" collapsed="false">
      <c r="A1788" s="199" t="n">
        <v>37328</v>
      </c>
      <c r="B1788" s="192" t="n">
        <v>37328</v>
      </c>
      <c r="C1788" s="308" t="n">
        <f aca="false">IF(B1788&lt;&gt;"",MONTH(B1788),0)</f>
        <v>3</v>
      </c>
      <c r="D1788" s="205" t="str">
        <f aca="false">VLOOKUP($B1788,data!$A$6:$M$15000,7)</f>
        <v>N/A</v>
      </c>
    </row>
    <row r="1789" customFormat="false" ht="11.25" hidden="false" customHeight="false" outlineLevel="0" collapsed="false">
      <c r="A1789" s="199" t="n">
        <v>37329</v>
      </c>
      <c r="B1789" s="192" t="n">
        <v>37329</v>
      </c>
      <c r="C1789" s="308" t="n">
        <f aca="false">IF(B1789&lt;&gt;"",MONTH(B1789),0)</f>
        <v>3</v>
      </c>
      <c r="D1789" s="205" t="str">
        <f aca="false">VLOOKUP($B1789,data!$A$6:$M$15000,7)</f>
        <v>N/A</v>
      </c>
    </row>
    <row r="1790" customFormat="false" ht="11.25" hidden="false" customHeight="false" outlineLevel="0" collapsed="false">
      <c r="A1790" s="199" t="n">
        <v>37330</v>
      </c>
      <c r="B1790" s="192" t="n">
        <v>37330</v>
      </c>
      <c r="C1790" s="308" t="n">
        <f aca="false">IF(B1790&lt;&gt;"",MONTH(B1790),0)</f>
        <v>3</v>
      </c>
      <c r="D1790" s="205" t="str">
        <f aca="false">VLOOKUP($B1790,data!$A$6:$M$15000,7)</f>
        <v>N/A</v>
      </c>
    </row>
    <row r="1791" customFormat="false" ht="11.25" hidden="false" customHeight="false" outlineLevel="0" collapsed="false">
      <c r="A1791" s="199" t="n">
        <v>37331</v>
      </c>
      <c r="B1791" s="192" t="n">
        <v>37331</v>
      </c>
      <c r="C1791" s="308" t="n">
        <f aca="false">IF(B1791&lt;&gt;"",MONTH(B1791),0)</f>
        <v>3</v>
      </c>
      <c r="D1791" s="205" t="str">
        <f aca="false">VLOOKUP($B1791,data!$A$6:$M$15000,7)</f>
        <v>N/A</v>
      </c>
    </row>
    <row r="1792" customFormat="false" ht="11.25" hidden="false" customHeight="false" outlineLevel="0" collapsed="false">
      <c r="A1792" s="199" t="n">
        <v>37332</v>
      </c>
      <c r="B1792" s="192" t="n">
        <v>37332</v>
      </c>
      <c r="C1792" s="308" t="n">
        <f aca="false">IF(B1792&lt;&gt;"",MONTH(B1792),0)</f>
        <v>3</v>
      </c>
      <c r="D1792" s="205" t="str">
        <f aca="false">VLOOKUP($B1792,data!$A$6:$M$15000,7)</f>
        <v>N/A</v>
      </c>
    </row>
    <row r="1793" customFormat="false" ht="11.25" hidden="false" customHeight="false" outlineLevel="0" collapsed="false">
      <c r="A1793" s="199" t="n">
        <v>37333</v>
      </c>
      <c r="B1793" s="192" t="n">
        <v>37333</v>
      </c>
      <c r="C1793" s="308" t="n">
        <f aca="false">IF(B1793&lt;&gt;"",MONTH(B1793),0)</f>
        <v>3</v>
      </c>
      <c r="D1793" s="205" t="str">
        <f aca="false">VLOOKUP($B1793,data!$A$6:$M$15000,7)</f>
        <v>N/A</v>
      </c>
    </row>
    <row r="1794" customFormat="false" ht="11.25" hidden="false" customHeight="false" outlineLevel="0" collapsed="false">
      <c r="A1794" s="199" t="n">
        <v>37334</v>
      </c>
      <c r="B1794" s="192" t="n">
        <v>37334</v>
      </c>
      <c r="C1794" s="308" t="n">
        <f aca="false">IF(B1794&lt;&gt;"",MONTH(B1794),0)</f>
        <v>3</v>
      </c>
      <c r="D1794" s="205" t="str">
        <f aca="false">VLOOKUP($B1794,data!$A$6:$M$15000,7)</f>
        <v>N/A</v>
      </c>
    </row>
    <row r="1795" customFormat="false" ht="11.25" hidden="false" customHeight="false" outlineLevel="0" collapsed="false">
      <c r="A1795" s="199" t="n">
        <v>37335</v>
      </c>
      <c r="B1795" s="192" t="n">
        <v>37335</v>
      </c>
      <c r="C1795" s="308" t="n">
        <f aca="false">IF(B1795&lt;&gt;"",MONTH(B1795),0)</f>
        <v>3</v>
      </c>
      <c r="D1795" s="205" t="str">
        <f aca="false">VLOOKUP($B1795,data!$A$6:$M$15000,7)</f>
        <v>N/A</v>
      </c>
    </row>
    <row r="1796" customFormat="false" ht="11.25" hidden="false" customHeight="false" outlineLevel="0" collapsed="false">
      <c r="A1796" s="199" t="n">
        <v>37336</v>
      </c>
      <c r="B1796" s="192" t="n">
        <v>37336</v>
      </c>
      <c r="C1796" s="308" t="n">
        <f aca="false">IF(B1796&lt;&gt;"",MONTH(B1796),0)</f>
        <v>3</v>
      </c>
      <c r="D1796" s="205" t="str">
        <f aca="false">VLOOKUP($B1796,data!$A$6:$M$15000,7)</f>
        <v>N/A</v>
      </c>
    </row>
    <row r="1797" customFormat="false" ht="11.25" hidden="false" customHeight="false" outlineLevel="0" collapsed="false">
      <c r="A1797" s="199" t="n">
        <v>37337</v>
      </c>
      <c r="B1797" s="192" t="n">
        <v>37337</v>
      </c>
      <c r="C1797" s="308" t="n">
        <f aca="false">IF(B1797&lt;&gt;"",MONTH(B1797),0)</f>
        <v>3</v>
      </c>
      <c r="D1797" s="205" t="str">
        <f aca="false">VLOOKUP($B1797,data!$A$6:$M$15000,7)</f>
        <v>N/A</v>
      </c>
    </row>
    <row r="1798" customFormat="false" ht="11.25" hidden="false" customHeight="false" outlineLevel="0" collapsed="false">
      <c r="A1798" s="199" t="n">
        <v>37338</v>
      </c>
      <c r="B1798" s="192" t="n">
        <v>37338</v>
      </c>
      <c r="C1798" s="308" t="n">
        <f aca="false">IF(B1798&lt;&gt;"",MONTH(B1798),0)</f>
        <v>3</v>
      </c>
      <c r="D1798" s="205" t="str">
        <f aca="false">VLOOKUP($B1798,data!$A$6:$M$15000,7)</f>
        <v>N/A</v>
      </c>
    </row>
    <row r="1799" customFormat="false" ht="11.25" hidden="false" customHeight="false" outlineLevel="0" collapsed="false">
      <c r="A1799" s="199" t="n">
        <v>37339</v>
      </c>
      <c r="B1799" s="192" t="n">
        <v>37339</v>
      </c>
      <c r="C1799" s="308" t="n">
        <f aca="false">IF(B1799&lt;&gt;"",MONTH(B1799),0)</f>
        <v>3</v>
      </c>
      <c r="D1799" s="205" t="str">
        <f aca="false">VLOOKUP($B1799,data!$A$6:$M$15000,7)</f>
        <v>N/A</v>
      </c>
    </row>
    <row r="1800" customFormat="false" ht="11.25" hidden="false" customHeight="false" outlineLevel="0" collapsed="false">
      <c r="A1800" s="199" t="n">
        <v>37340</v>
      </c>
      <c r="B1800" s="192" t="n">
        <v>37340</v>
      </c>
      <c r="C1800" s="308" t="n">
        <f aca="false">IF(B1800&lt;&gt;"",MONTH(B1800),0)</f>
        <v>3</v>
      </c>
      <c r="D1800" s="205" t="str">
        <f aca="false">VLOOKUP($B1800,data!$A$6:$M$15000,7)</f>
        <v>N/A</v>
      </c>
    </row>
    <row r="1801" customFormat="false" ht="11.25" hidden="false" customHeight="false" outlineLevel="0" collapsed="false">
      <c r="A1801" s="199" t="n">
        <v>37341</v>
      </c>
      <c r="B1801" s="192" t="n">
        <v>37341</v>
      </c>
      <c r="C1801" s="308" t="n">
        <f aca="false">IF(B1801&lt;&gt;"",MONTH(B1801),0)</f>
        <v>3</v>
      </c>
      <c r="D1801" s="205" t="str">
        <f aca="false">VLOOKUP($B1801,data!$A$6:$M$15000,7)</f>
        <v>N/A</v>
      </c>
    </row>
    <row r="1802" customFormat="false" ht="11.25" hidden="false" customHeight="false" outlineLevel="0" collapsed="false">
      <c r="A1802" s="199" t="n">
        <v>37342</v>
      </c>
      <c r="B1802" s="192" t="n">
        <v>37342</v>
      </c>
      <c r="C1802" s="308" t="n">
        <f aca="false">IF(B1802&lt;&gt;"",MONTH(B1802),0)</f>
        <v>3</v>
      </c>
      <c r="D1802" s="205" t="str">
        <f aca="false">VLOOKUP($B1802,data!$A$6:$M$15000,7)</f>
        <v>N/A</v>
      </c>
    </row>
    <row r="1803" customFormat="false" ht="11.25" hidden="false" customHeight="false" outlineLevel="0" collapsed="false">
      <c r="A1803" s="199" t="n">
        <v>37343</v>
      </c>
      <c r="B1803" s="192" t="n">
        <v>37343</v>
      </c>
      <c r="C1803" s="308" t="n">
        <f aca="false">IF(B1803&lt;&gt;"",MONTH(B1803),0)</f>
        <v>3</v>
      </c>
      <c r="D1803" s="205" t="str">
        <f aca="false">VLOOKUP($B1803,data!$A$6:$M$15000,7)</f>
        <v>N/A</v>
      </c>
    </row>
    <row r="1804" customFormat="false" ht="11.25" hidden="false" customHeight="false" outlineLevel="0" collapsed="false">
      <c r="A1804" s="199" t="n">
        <v>37344</v>
      </c>
      <c r="B1804" s="192" t="n">
        <v>37344</v>
      </c>
      <c r="C1804" s="308" t="n">
        <f aca="false">IF(B1804&lt;&gt;"",MONTH(B1804),0)</f>
        <v>3</v>
      </c>
      <c r="D1804" s="205" t="str">
        <f aca="false">VLOOKUP($B1804,data!$A$6:$M$15000,7)</f>
        <v>N/A</v>
      </c>
    </row>
    <row r="1805" customFormat="false" ht="11.25" hidden="false" customHeight="false" outlineLevel="0" collapsed="false">
      <c r="A1805" s="199" t="n">
        <v>37345</v>
      </c>
      <c r="B1805" s="192" t="n">
        <v>37345</v>
      </c>
      <c r="C1805" s="308" t="n">
        <f aca="false">IF(B1805&lt;&gt;"",MONTH(B1805),0)</f>
        <v>3</v>
      </c>
      <c r="D1805" s="205" t="str">
        <f aca="false">VLOOKUP($B1805,data!$A$6:$M$15000,7)</f>
        <v>N/A</v>
      </c>
    </row>
    <row r="1806" customFormat="false" ht="11.25" hidden="false" customHeight="false" outlineLevel="0" collapsed="false">
      <c r="A1806" s="199" t="n">
        <v>37346</v>
      </c>
      <c r="B1806" s="192" t="n">
        <v>37346</v>
      </c>
      <c r="C1806" s="308" t="n">
        <f aca="false">IF(B1806&lt;&gt;"",MONTH(B1806),0)</f>
        <v>3</v>
      </c>
      <c r="D1806" s="205" t="str">
        <f aca="false">VLOOKUP($B1806,data!$A$6:$M$15000,7)</f>
        <v>N/A</v>
      </c>
    </row>
    <row r="1807" customFormat="false" ht="11.25" hidden="false" customHeight="false" outlineLevel="0" collapsed="false">
      <c r="A1807" s="199" t="n">
        <v>37347</v>
      </c>
      <c r="B1807" s="192" t="n">
        <v>37347</v>
      </c>
      <c r="C1807" s="308" t="n">
        <f aca="false">IF(B1807&lt;&gt;"",MONTH(B1807),0)</f>
        <v>4</v>
      </c>
      <c r="D1807" s="205" t="str">
        <f aca="false">VLOOKUP($B1807,data!$A$6:$M$15000,7)</f>
        <v>N/A</v>
      </c>
    </row>
    <row r="1808" customFormat="false" ht="11.25" hidden="false" customHeight="false" outlineLevel="0" collapsed="false">
      <c r="A1808" s="199" t="n">
        <v>37348</v>
      </c>
      <c r="B1808" s="192" t="n">
        <v>37348</v>
      </c>
      <c r="C1808" s="308" t="n">
        <f aca="false">IF(B1808&lt;&gt;"",MONTH(B1808),0)</f>
        <v>4</v>
      </c>
      <c r="D1808" s="205" t="str">
        <f aca="false">VLOOKUP($B1808,data!$A$6:$M$15000,7)</f>
        <v>N/A</v>
      </c>
    </row>
    <row r="1809" customFormat="false" ht="11.25" hidden="false" customHeight="false" outlineLevel="0" collapsed="false">
      <c r="A1809" s="199" t="n">
        <v>37349</v>
      </c>
      <c r="B1809" s="192" t="n">
        <v>37349</v>
      </c>
      <c r="C1809" s="308" t="n">
        <f aca="false">IF(B1809&lt;&gt;"",MONTH(B1809),0)</f>
        <v>4</v>
      </c>
      <c r="D1809" s="205" t="str">
        <f aca="false">VLOOKUP($B1809,data!$A$6:$M$15000,7)</f>
        <v>N/A</v>
      </c>
    </row>
    <row r="1810" customFormat="false" ht="11.25" hidden="false" customHeight="false" outlineLevel="0" collapsed="false">
      <c r="A1810" s="199" t="n">
        <v>37350</v>
      </c>
      <c r="B1810" s="192" t="n">
        <v>37350</v>
      </c>
      <c r="C1810" s="308" t="n">
        <f aca="false">IF(B1810&lt;&gt;"",MONTH(B1810),0)</f>
        <v>4</v>
      </c>
      <c r="D1810" s="205" t="str">
        <f aca="false">VLOOKUP($B1810,data!$A$6:$M$15000,7)</f>
        <v>N/A</v>
      </c>
    </row>
    <row r="1811" customFormat="false" ht="11.25" hidden="false" customHeight="false" outlineLevel="0" collapsed="false">
      <c r="A1811" s="199" t="n">
        <v>37351</v>
      </c>
      <c r="B1811" s="192" t="n">
        <v>37351</v>
      </c>
      <c r="C1811" s="308" t="n">
        <f aca="false">IF(B1811&lt;&gt;"",MONTH(B1811),0)</f>
        <v>4</v>
      </c>
      <c r="D1811" s="205" t="str">
        <f aca="false">VLOOKUP($B1811,data!$A$6:$M$15000,7)</f>
        <v>N/A</v>
      </c>
    </row>
    <row r="1812" customFormat="false" ht="11.25" hidden="false" customHeight="false" outlineLevel="0" collapsed="false">
      <c r="A1812" s="199" t="n">
        <v>37352</v>
      </c>
      <c r="B1812" s="192" t="n">
        <v>37352</v>
      </c>
      <c r="C1812" s="308" t="n">
        <f aca="false">IF(B1812&lt;&gt;"",MONTH(B1812),0)</f>
        <v>4</v>
      </c>
      <c r="D1812" s="205" t="str">
        <f aca="false">VLOOKUP($B1812,data!$A$6:$M$15000,7)</f>
        <v>N/A</v>
      </c>
    </row>
    <row r="1813" customFormat="false" ht="11.25" hidden="false" customHeight="false" outlineLevel="0" collapsed="false">
      <c r="A1813" s="199" t="n">
        <v>37353</v>
      </c>
      <c r="B1813" s="192" t="n">
        <v>37353</v>
      </c>
      <c r="C1813" s="308" t="n">
        <f aca="false">IF(B1813&lt;&gt;"",MONTH(B1813),0)</f>
        <v>4</v>
      </c>
      <c r="D1813" s="205" t="str">
        <f aca="false">VLOOKUP($B1813,data!$A$6:$M$15000,7)</f>
        <v>N/A</v>
      </c>
    </row>
    <row r="1814" customFormat="false" ht="11.25" hidden="false" customHeight="false" outlineLevel="0" collapsed="false">
      <c r="A1814" s="199" t="n">
        <v>37354</v>
      </c>
      <c r="B1814" s="192" t="n">
        <v>37354</v>
      </c>
      <c r="C1814" s="308" t="n">
        <f aca="false">IF(B1814&lt;&gt;"",MONTH(B1814),0)</f>
        <v>4</v>
      </c>
      <c r="D1814" s="205" t="str">
        <f aca="false">VLOOKUP($B1814,data!$A$6:$M$15000,7)</f>
        <v>N/A</v>
      </c>
    </row>
    <row r="1815" customFormat="false" ht="11.25" hidden="false" customHeight="false" outlineLevel="0" collapsed="false">
      <c r="A1815" s="199" t="n">
        <v>37355</v>
      </c>
      <c r="B1815" s="192" t="n">
        <v>37355</v>
      </c>
      <c r="C1815" s="308" t="n">
        <f aca="false">IF(B1815&lt;&gt;"",MONTH(B1815),0)</f>
        <v>4</v>
      </c>
      <c r="D1815" s="205" t="str">
        <f aca="false">VLOOKUP($B1815,data!$A$6:$M$15000,7)</f>
        <v>N/A</v>
      </c>
    </row>
    <row r="1816" customFormat="false" ht="11.25" hidden="false" customHeight="false" outlineLevel="0" collapsed="false">
      <c r="A1816" s="199" t="n">
        <v>37356</v>
      </c>
      <c r="B1816" s="192" t="n">
        <v>37356</v>
      </c>
      <c r="C1816" s="308" t="n">
        <f aca="false">IF(B1816&lt;&gt;"",MONTH(B1816),0)</f>
        <v>4</v>
      </c>
      <c r="D1816" s="205" t="str">
        <f aca="false">VLOOKUP($B1816,data!$A$6:$M$15000,7)</f>
        <v>N/A</v>
      </c>
    </row>
    <row r="1817" customFormat="false" ht="11.25" hidden="false" customHeight="false" outlineLevel="0" collapsed="false">
      <c r="A1817" s="199" t="n">
        <v>37357</v>
      </c>
      <c r="B1817" s="192" t="n">
        <v>37357</v>
      </c>
      <c r="C1817" s="308" t="n">
        <f aca="false">IF(B1817&lt;&gt;"",MONTH(B1817),0)</f>
        <v>4</v>
      </c>
      <c r="D1817" s="205" t="str">
        <f aca="false">VLOOKUP($B1817,data!$A$6:$M$15000,7)</f>
        <v>N/A</v>
      </c>
    </row>
    <row r="1818" customFormat="false" ht="11.25" hidden="false" customHeight="false" outlineLevel="0" collapsed="false">
      <c r="A1818" s="199" t="n">
        <v>37358</v>
      </c>
      <c r="B1818" s="192" t="n">
        <v>37358</v>
      </c>
      <c r="C1818" s="308" t="n">
        <f aca="false">IF(B1818&lt;&gt;"",MONTH(B1818),0)</f>
        <v>4</v>
      </c>
      <c r="D1818" s="205" t="str">
        <f aca="false">VLOOKUP($B1818,data!$A$6:$M$15000,7)</f>
        <v>N/A</v>
      </c>
    </row>
    <row r="1819" customFormat="false" ht="11.25" hidden="false" customHeight="false" outlineLevel="0" collapsed="false">
      <c r="A1819" s="199" t="n">
        <v>37359</v>
      </c>
      <c r="B1819" s="192" t="n">
        <v>37359</v>
      </c>
      <c r="C1819" s="308" t="n">
        <f aca="false">IF(B1819&lt;&gt;"",MONTH(B1819),0)</f>
        <v>4</v>
      </c>
      <c r="D1819" s="205" t="str">
        <f aca="false">VLOOKUP($B1819,data!$A$6:$M$15000,7)</f>
        <v>N/A</v>
      </c>
    </row>
    <row r="1820" customFormat="false" ht="11.25" hidden="false" customHeight="false" outlineLevel="0" collapsed="false">
      <c r="A1820" s="199" t="n">
        <v>37360</v>
      </c>
      <c r="B1820" s="192" t="n">
        <v>37360</v>
      </c>
      <c r="C1820" s="308" t="n">
        <f aca="false">IF(B1820&lt;&gt;"",MONTH(B1820),0)</f>
        <v>4</v>
      </c>
      <c r="D1820" s="205" t="str">
        <f aca="false">VLOOKUP($B1820,data!$A$6:$M$15000,7)</f>
        <v>N/A</v>
      </c>
    </row>
    <row r="1821" customFormat="false" ht="11.25" hidden="false" customHeight="false" outlineLevel="0" collapsed="false">
      <c r="A1821" s="199" t="n">
        <v>37361</v>
      </c>
      <c r="B1821" s="192" t="n">
        <v>37361</v>
      </c>
      <c r="C1821" s="308" t="n">
        <f aca="false">IF(B1821&lt;&gt;"",MONTH(B1821),0)</f>
        <v>4</v>
      </c>
      <c r="D1821" s="205" t="str">
        <f aca="false">VLOOKUP($B1821,data!$A$6:$M$15000,7)</f>
        <v>N/A</v>
      </c>
    </row>
    <row r="1822" customFormat="false" ht="11.25" hidden="false" customHeight="false" outlineLevel="0" collapsed="false">
      <c r="A1822" s="199" t="n">
        <v>37362</v>
      </c>
      <c r="B1822" s="192" t="n">
        <v>37362</v>
      </c>
      <c r="C1822" s="308" t="n">
        <f aca="false">IF(B1822&lt;&gt;"",MONTH(B1822),0)</f>
        <v>4</v>
      </c>
      <c r="D1822" s="205" t="str">
        <f aca="false">VLOOKUP($B1822,data!$A$6:$M$15000,7)</f>
        <v>N/A</v>
      </c>
    </row>
    <row r="1823" customFormat="false" ht="11.25" hidden="false" customHeight="false" outlineLevel="0" collapsed="false">
      <c r="A1823" s="199" t="n">
        <v>37363</v>
      </c>
      <c r="B1823" s="192" t="n">
        <v>37363</v>
      </c>
      <c r="C1823" s="308" t="n">
        <f aca="false">IF(B1823&lt;&gt;"",MONTH(B1823),0)</f>
        <v>4</v>
      </c>
      <c r="D1823" s="205" t="str">
        <f aca="false">VLOOKUP($B1823,data!$A$6:$M$15000,7)</f>
        <v>N/A</v>
      </c>
    </row>
    <row r="1824" customFormat="false" ht="11.25" hidden="false" customHeight="false" outlineLevel="0" collapsed="false">
      <c r="A1824" s="199" t="n">
        <v>37364</v>
      </c>
      <c r="B1824" s="192" t="n">
        <v>37364</v>
      </c>
      <c r="C1824" s="308" t="n">
        <f aca="false">IF(B1824&lt;&gt;"",MONTH(B1824),0)</f>
        <v>4</v>
      </c>
      <c r="D1824" s="205" t="str">
        <f aca="false">VLOOKUP($B1824,data!$A$6:$M$15000,7)</f>
        <v>N/A</v>
      </c>
    </row>
    <row r="1825" customFormat="false" ht="11.25" hidden="false" customHeight="false" outlineLevel="0" collapsed="false">
      <c r="A1825" s="199" t="n">
        <v>37365</v>
      </c>
      <c r="B1825" s="192" t="n">
        <v>37365</v>
      </c>
      <c r="C1825" s="308" t="n">
        <f aca="false">IF(B1825&lt;&gt;"",MONTH(B1825),0)</f>
        <v>4</v>
      </c>
      <c r="D1825" s="205" t="str">
        <f aca="false">VLOOKUP($B1825,data!$A$6:$M$15000,7)</f>
        <v>N/A</v>
      </c>
    </row>
    <row r="1826" customFormat="false" ht="11.25" hidden="false" customHeight="false" outlineLevel="0" collapsed="false">
      <c r="A1826" s="199" t="n">
        <v>37366</v>
      </c>
      <c r="B1826" s="192" t="n">
        <v>37366</v>
      </c>
      <c r="C1826" s="308" t="n">
        <f aca="false">IF(B1826&lt;&gt;"",MONTH(B1826),0)</f>
        <v>4</v>
      </c>
      <c r="D1826" s="205" t="str">
        <f aca="false">VLOOKUP($B1826,data!$A$6:$M$15000,7)</f>
        <v>N/A</v>
      </c>
    </row>
    <row r="1827" customFormat="false" ht="11.25" hidden="false" customHeight="false" outlineLevel="0" collapsed="false">
      <c r="A1827" s="199" t="n">
        <v>37367</v>
      </c>
      <c r="B1827" s="192" t="n">
        <v>37367</v>
      </c>
      <c r="C1827" s="308" t="n">
        <f aca="false">IF(B1827&lt;&gt;"",MONTH(B1827),0)</f>
        <v>4</v>
      </c>
      <c r="D1827" s="205" t="str">
        <f aca="false">VLOOKUP($B1827,data!$A$6:$M$15000,7)</f>
        <v>N/A</v>
      </c>
    </row>
    <row r="1828" customFormat="false" ht="11.25" hidden="false" customHeight="false" outlineLevel="0" collapsed="false">
      <c r="A1828" s="199" t="n">
        <v>37368</v>
      </c>
      <c r="B1828" s="192" t="n">
        <v>37368</v>
      </c>
      <c r="C1828" s="308" t="n">
        <f aca="false">IF(B1828&lt;&gt;"",MONTH(B1828),0)</f>
        <v>4</v>
      </c>
      <c r="D1828" s="205" t="str">
        <f aca="false">VLOOKUP($B1828,data!$A$6:$M$15000,7)</f>
        <v>N/A</v>
      </c>
    </row>
    <row r="1829" customFormat="false" ht="11.25" hidden="false" customHeight="false" outlineLevel="0" collapsed="false">
      <c r="A1829" s="199" t="n">
        <v>37369</v>
      </c>
      <c r="B1829" s="192" t="n">
        <v>37369</v>
      </c>
      <c r="C1829" s="308" t="n">
        <f aca="false">IF(B1829&lt;&gt;"",MONTH(B1829),0)</f>
        <v>4</v>
      </c>
      <c r="D1829" s="205" t="str">
        <f aca="false">VLOOKUP($B1829,data!$A$6:$M$15000,7)</f>
        <v>N/A</v>
      </c>
    </row>
    <row r="1830" customFormat="false" ht="11.25" hidden="false" customHeight="false" outlineLevel="0" collapsed="false">
      <c r="A1830" s="199" t="n">
        <v>37370</v>
      </c>
      <c r="B1830" s="192" t="n">
        <v>37370</v>
      </c>
      <c r="C1830" s="308" t="n">
        <f aca="false">IF(B1830&lt;&gt;"",MONTH(B1830),0)</f>
        <v>4</v>
      </c>
      <c r="D1830" s="205" t="str">
        <f aca="false">VLOOKUP($B1830,data!$A$6:$M$15000,7)</f>
        <v>N/A</v>
      </c>
    </row>
    <row r="1831" customFormat="false" ht="11.25" hidden="false" customHeight="false" outlineLevel="0" collapsed="false">
      <c r="A1831" s="199" t="n">
        <v>37371</v>
      </c>
      <c r="B1831" s="192" t="n">
        <v>37371</v>
      </c>
      <c r="C1831" s="308" t="n">
        <f aca="false">IF(B1831&lt;&gt;"",MONTH(B1831),0)</f>
        <v>4</v>
      </c>
      <c r="D1831" s="205" t="str">
        <f aca="false">VLOOKUP($B1831,data!$A$6:$M$15000,7)</f>
        <v>N/A</v>
      </c>
    </row>
    <row r="1832" customFormat="false" ht="11.25" hidden="false" customHeight="false" outlineLevel="0" collapsed="false">
      <c r="A1832" s="199" t="n">
        <v>37372</v>
      </c>
      <c r="B1832" s="192" t="n">
        <v>37372</v>
      </c>
      <c r="C1832" s="308" t="n">
        <f aca="false">IF(B1832&lt;&gt;"",MONTH(B1832),0)</f>
        <v>4</v>
      </c>
      <c r="D1832" s="205" t="str">
        <f aca="false">VLOOKUP($B1832,data!$A$6:$M$15000,7)</f>
        <v>N/A</v>
      </c>
    </row>
    <row r="1833" customFormat="false" ht="11.25" hidden="false" customHeight="false" outlineLevel="0" collapsed="false">
      <c r="A1833" s="199" t="n">
        <v>37373</v>
      </c>
      <c r="B1833" s="192" t="n">
        <v>37373</v>
      </c>
      <c r="C1833" s="308" t="n">
        <f aca="false">IF(B1833&lt;&gt;"",MONTH(B1833),0)</f>
        <v>4</v>
      </c>
      <c r="D1833" s="205" t="str">
        <f aca="false">VLOOKUP($B1833,data!$A$6:$M$15000,7)</f>
        <v>N/A</v>
      </c>
    </row>
    <row r="1834" customFormat="false" ht="11.25" hidden="false" customHeight="false" outlineLevel="0" collapsed="false">
      <c r="A1834" s="199" t="n">
        <v>37374</v>
      </c>
      <c r="B1834" s="192" t="n">
        <v>37374</v>
      </c>
      <c r="C1834" s="308" t="n">
        <f aca="false">IF(B1834&lt;&gt;"",MONTH(B1834),0)</f>
        <v>4</v>
      </c>
      <c r="D1834" s="205" t="str">
        <f aca="false">VLOOKUP($B1834,data!$A$6:$M$15000,7)</f>
        <v>N/A</v>
      </c>
    </row>
    <row r="1835" customFormat="false" ht="11.25" hidden="false" customHeight="false" outlineLevel="0" collapsed="false">
      <c r="A1835" s="199" t="n">
        <v>37375</v>
      </c>
      <c r="B1835" s="192" t="n">
        <v>37375</v>
      </c>
      <c r="C1835" s="308" t="n">
        <f aca="false">IF(B1835&lt;&gt;"",MONTH(B1835),0)</f>
        <v>4</v>
      </c>
      <c r="D1835" s="205" t="str">
        <f aca="false">VLOOKUP($B1835,data!$A$6:$M$15000,7)</f>
        <v>N/A</v>
      </c>
    </row>
    <row r="1836" customFormat="false" ht="11.25" hidden="false" customHeight="false" outlineLevel="0" collapsed="false">
      <c r="A1836" s="199" t="n">
        <v>37376</v>
      </c>
      <c r="B1836" s="192" t="n">
        <v>37376</v>
      </c>
      <c r="C1836" s="308" t="n">
        <f aca="false">IF(B1836&lt;&gt;"",MONTH(B1836),0)</f>
        <v>4</v>
      </c>
      <c r="D1836" s="205" t="str">
        <f aca="false">VLOOKUP($B1836,data!$A$6:$M$15000,7)</f>
        <v>N/A</v>
      </c>
    </row>
    <row r="1837" customFormat="false" ht="11.25" hidden="false" customHeight="false" outlineLevel="0" collapsed="false">
      <c r="A1837" s="199" t="n">
        <v>37377</v>
      </c>
      <c r="B1837" s="192" t="n">
        <v>37377</v>
      </c>
      <c r="C1837" s="308" t="n">
        <f aca="false">IF(B1837&lt;&gt;"",MONTH(B1837),0)</f>
        <v>5</v>
      </c>
      <c r="D1837" s="205" t="str">
        <f aca="false">VLOOKUP($B1837,data!$A$6:$M$15000,7)</f>
        <v>N/A</v>
      </c>
    </row>
    <row r="1838" customFormat="false" ht="11.25" hidden="false" customHeight="false" outlineLevel="0" collapsed="false">
      <c r="A1838" s="199" t="n">
        <v>37378</v>
      </c>
      <c r="B1838" s="192" t="n">
        <v>37378</v>
      </c>
      <c r="C1838" s="308" t="n">
        <f aca="false">IF(B1838&lt;&gt;"",MONTH(B1838),0)</f>
        <v>5</v>
      </c>
      <c r="D1838" s="205" t="str">
        <f aca="false">VLOOKUP($B1838,data!$A$6:$M$15000,7)</f>
        <v>N/A</v>
      </c>
    </row>
    <row r="1839" customFormat="false" ht="11.25" hidden="false" customHeight="false" outlineLevel="0" collapsed="false">
      <c r="A1839" s="199" t="n">
        <v>37379</v>
      </c>
      <c r="B1839" s="192" t="n">
        <v>37379</v>
      </c>
      <c r="C1839" s="308" t="n">
        <f aca="false">IF(B1839&lt;&gt;"",MONTH(B1839),0)</f>
        <v>5</v>
      </c>
      <c r="D1839" s="205" t="str">
        <f aca="false">VLOOKUP($B1839,data!$A$6:$M$15000,7)</f>
        <v>N/A</v>
      </c>
    </row>
    <row r="1840" customFormat="false" ht="11.25" hidden="false" customHeight="false" outlineLevel="0" collapsed="false">
      <c r="A1840" s="199" t="n">
        <v>37380</v>
      </c>
      <c r="B1840" s="192" t="n">
        <v>37380</v>
      </c>
      <c r="C1840" s="308" t="n">
        <f aca="false">IF(B1840&lt;&gt;"",MONTH(B1840),0)</f>
        <v>5</v>
      </c>
      <c r="D1840" s="205" t="str">
        <f aca="false">VLOOKUP($B1840,data!$A$6:$M$15000,7)</f>
        <v>N/A</v>
      </c>
    </row>
    <row r="1841" customFormat="false" ht="11.25" hidden="false" customHeight="false" outlineLevel="0" collapsed="false">
      <c r="A1841" s="199" t="n">
        <v>37381</v>
      </c>
      <c r="B1841" s="192" t="n">
        <v>37381</v>
      </c>
      <c r="C1841" s="308" t="n">
        <f aca="false">IF(B1841&lt;&gt;"",MONTH(B1841),0)</f>
        <v>5</v>
      </c>
      <c r="D1841" s="205" t="str">
        <f aca="false">VLOOKUP($B1841,data!$A$6:$M$15000,7)</f>
        <v>N/A</v>
      </c>
    </row>
    <row r="1842" customFormat="false" ht="11.25" hidden="false" customHeight="false" outlineLevel="0" collapsed="false">
      <c r="A1842" s="199" t="n">
        <v>37382</v>
      </c>
      <c r="B1842" s="192" t="n">
        <v>37382</v>
      </c>
      <c r="C1842" s="308" t="n">
        <f aca="false">IF(B1842&lt;&gt;"",MONTH(B1842),0)</f>
        <v>5</v>
      </c>
      <c r="D1842" s="205" t="str">
        <f aca="false">VLOOKUP($B1842,data!$A$6:$M$15000,7)</f>
        <v>N/A</v>
      </c>
    </row>
    <row r="1843" customFormat="false" ht="11.25" hidden="false" customHeight="false" outlineLevel="0" collapsed="false">
      <c r="A1843" s="199" t="n">
        <v>37383</v>
      </c>
      <c r="B1843" s="192" t="n">
        <v>37383</v>
      </c>
      <c r="C1843" s="308" t="n">
        <f aca="false">IF(B1843&lt;&gt;"",MONTH(B1843),0)</f>
        <v>5</v>
      </c>
      <c r="D1843" s="205" t="str">
        <f aca="false">VLOOKUP($B1843,data!$A$6:$M$15000,7)</f>
        <v>N/A</v>
      </c>
    </row>
    <row r="1844" customFormat="false" ht="11.25" hidden="false" customHeight="false" outlineLevel="0" collapsed="false">
      <c r="A1844" s="199" t="n">
        <v>37384</v>
      </c>
      <c r="B1844" s="192" t="n">
        <v>37384</v>
      </c>
      <c r="C1844" s="308" t="n">
        <f aca="false">IF(B1844&lt;&gt;"",MONTH(B1844),0)</f>
        <v>5</v>
      </c>
      <c r="D1844" s="205" t="str">
        <f aca="false">VLOOKUP($B1844,data!$A$6:$M$15000,7)</f>
        <v>N/A</v>
      </c>
    </row>
    <row r="1845" customFormat="false" ht="11.25" hidden="false" customHeight="false" outlineLevel="0" collapsed="false">
      <c r="A1845" s="199" t="n">
        <v>37385</v>
      </c>
      <c r="B1845" s="192" t="n">
        <v>37385</v>
      </c>
      <c r="C1845" s="308" t="n">
        <f aca="false">IF(B1845&lt;&gt;"",MONTH(B1845),0)</f>
        <v>5</v>
      </c>
      <c r="D1845" s="205" t="str">
        <f aca="false">VLOOKUP($B1845,data!$A$6:$M$15000,7)</f>
        <v>N/A</v>
      </c>
    </row>
    <row r="1846" customFormat="false" ht="11.25" hidden="false" customHeight="false" outlineLevel="0" collapsed="false">
      <c r="A1846" s="199" t="n">
        <v>37386</v>
      </c>
      <c r="B1846" s="192" t="n">
        <v>37386</v>
      </c>
      <c r="C1846" s="308" t="n">
        <f aca="false">IF(B1846&lt;&gt;"",MONTH(B1846),0)</f>
        <v>5</v>
      </c>
      <c r="D1846" s="205" t="str">
        <f aca="false">VLOOKUP($B1846,data!$A$6:$M$15000,7)</f>
        <v>N/A</v>
      </c>
    </row>
    <row r="1847" customFormat="false" ht="11.25" hidden="false" customHeight="false" outlineLevel="0" collapsed="false">
      <c r="A1847" s="199" t="n">
        <v>37387</v>
      </c>
      <c r="B1847" s="192" t="n">
        <v>37387</v>
      </c>
      <c r="C1847" s="308" t="n">
        <f aca="false">IF(B1847&lt;&gt;"",MONTH(B1847),0)</f>
        <v>5</v>
      </c>
      <c r="D1847" s="205" t="str">
        <f aca="false">VLOOKUP($B1847,data!$A$6:$M$15000,7)</f>
        <v>N/A</v>
      </c>
    </row>
    <row r="1848" customFormat="false" ht="11.25" hidden="false" customHeight="false" outlineLevel="0" collapsed="false">
      <c r="A1848" s="199" t="n">
        <v>37388</v>
      </c>
      <c r="B1848" s="192" t="n">
        <v>37388</v>
      </c>
      <c r="C1848" s="308" t="n">
        <f aca="false">IF(B1848&lt;&gt;"",MONTH(B1848),0)</f>
        <v>5</v>
      </c>
      <c r="D1848" s="205" t="str">
        <f aca="false">VLOOKUP($B1848,data!$A$6:$M$15000,7)</f>
        <v>N/A</v>
      </c>
    </row>
    <row r="1849" customFormat="false" ht="11.25" hidden="false" customHeight="false" outlineLevel="0" collapsed="false">
      <c r="A1849" s="199" t="n">
        <v>37389</v>
      </c>
      <c r="B1849" s="192" t="n">
        <v>37389</v>
      </c>
      <c r="C1849" s="308" t="n">
        <f aca="false">IF(B1849&lt;&gt;"",MONTH(B1849),0)</f>
        <v>5</v>
      </c>
      <c r="D1849" s="205" t="str">
        <f aca="false">VLOOKUP($B1849,data!$A$6:$M$15000,7)</f>
        <v>N/A</v>
      </c>
    </row>
    <row r="1850" customFormat="false" ht="11.25" hidden="false" customHeight="false" outlineLevel="0" collapsed="false">
      <c r="A1850" s="199" t="n">
        <v>37390</v>
      </c>
      <c r="B1850" s="192" t="n">
        <v>37390</v>
      </c>
      <c r="C1850" s="308" t="n">
        <f aca="false">IF(B1850&lt;&gt;"",MONTH(B1850),0)</f>
        <v>5</v>
      </c>
      <c r="D1850" s="205" t="str">
        <f aca="false">VLOOKUP($B1850,data!$A$6:$M$15000,7)</f>
        <v>N/A</v>
      </c>
    </row>
    <row r="1851" customFormat="false" ht="11.25" hidden="false" customHeight="false" outlineLevel="0" collapsed="false">
      <c r="A1851" s="199" t="n">
        <v>37391</v>
      </c>
      <c r="B1851" s="192" t="n">
        <v>37391</v>
      </c>
      <c r="C1851" s="308" t="n">
        <f aca="false">IF(B1851&lt;&gt;"",MONTH(B1851),0)</f>
        <v>5</v>
      </c>
      <c r="D1851" s="205" t="str">
        <f aca="false">VLOOKUP($B1851,data!$A$6:$M$15000,7)</f>
        <v>N/A</v>
      </c>
    </row>
    <row r="1852" customFormat="false" ht="11.25" hidden="false" customHeight="false" outlineLevel="0" collapsed="false">
      <c r="A1852" s="199" t="n">
        <v>37392</v>
      </c>
      <c r="B1852" s="192" t="n">
        <v>37392</v>
      </c>
      <c r="C1852" s="308" t="n">
        <f aca="false">IF(B1852&lt;&gt;"",MONTH(B1852),0)</f>
        <v>5</v>
      </c>
      <c r="D1852" s="205" t="str">
        <f aca="false">VLOOKUP($B1852,data!$A$6:$M$15000,7)</f>
        <v>N/A</v>
      </c>
    </row>
    <row r="1853" customFormat="false" ht="11.25" hidden="false" customHeight="false" outlineLevel="0" collapsed="false">
      <c r="A1853" s="199" t="n">
        <v>37393</v>
      </c>
      <c r="B1853" s="192" t="n">
        <v>37393</v>
      </c>
      <c r="C1853" s="308" t="n">
        <f aca="false">IF(B1853&lt;&gt;"",MONTH(B1853),0)</f>
        <v>5</v>
      </c>
      <c r="D1853" s="205" t="str">
        <f aca="false">VLOOKUP($B1853,data!$A$6:$M$15000,7)</f>
        <v>N/A</v>
      </c>
    </row>
    <row r="1854" customFormat="false" ht="11.25" hidden="false" customHeight="false" outlineLevel="0" collapsed="false">
      <c r="A1854" s="199" t="n">
        <v>37394</v>
      </c>
      <c r="B1854" s="192" t="n">
        <v>37394</v>
      </c>
      <c r="C1854" s="308" t="n">
        <f aca="false">IF(B1854&lt;&gt;"",MONTH(B1854),0)</f>
        <v>5</v>
      </c>
      <c r="D1854" s="205" t="str">
        <f aca="false">VLOOKUP($B1854,data!$A$6:$M$15000,7)</f>
        <v>N/A</v>
      </c>
    </row>
    <row r="1855" customFormat="false" ht="11.25" hidden="false" customHeight="false" outlineLevel="0" collapsed="false">
      <c r="A1855" s="199" t="n">
        <v>37395</v>
      </c>
      <c r="B1855" s="192" t="n">
        <v>37395</v>
      </c>
      <c r="C1855" s="308" t="n">
        <f aca="false">IF(B1855&lt;&gt;"",MONTH(B1855),0)</f>
        <v>5</v>
      </c>
      <c r="D1855" s="205" t="str">
        <f aca="false">VLOOKUP($B1855,data!$A$6:$M$15000,7)</f>
        <v>N/A</v>
      </c>
    </row>
    <row r="1856" customFormat="false" ht="11.25" hidden="false" customHeight="false" outlineLevel="0" collapsed="false">
      <c r="A1856" s="199" t="n">
        <v>37396</v>
      </c>
      <c r="B1856" s="192" t="n">
        <v>37396</v>
      </c>
      <c r="C1856" s="308" t="n">
        <f aca="false">IF(B1856&lt;&gt;"",MONTH(B1856),0)</f>
        <v>5</v>
      </c>
      <c r="D1856" s="205" t="str">
        <f aca="false">VLOOKUP($B1856,data!$A$6:$M$15000,7)</f>
        <v>N/A</v>
      </c>
    </row>
    <row r="1857" customFormat="false" ht="11.25" hidden="false" customHeight="false" outlineLevel="0" collapsed="false">
      <c r="A1857" s="199" t="n">
        <v>37397</v>
      </c>
      <c r="B1857" s="192" t="n">
        <v>37397</v>
      </c>
      <c r="C1857" s="308" t="n">
        <f aca="false">IF(B1857&lt;&gt;"",MONTH(B1857),0)</f>
        <v>5</v>
      </c>
      <c r="D1857" s="205" t="str">
        <f aca="false">VLOOKUP($B1857,data!$A$6:$M$15000,7)</f>
        <v>N/A</v>
      </c>
    </row>
    <row r="1858" customFormat="false" ht="11.25" hidden="false" customHeight="false" outlineLevel="0" collapsed="false">
      <c r="A1858" s="199" t="n">
        <v>37398</v>
      </c>
      <c r="B1858" s="192" t="n">
        <v>37398</v>
      </c>
      <c r="C1858" s="308" t="n">
        <f aca="false">IF(B1858&lt;&gt;"",MONTH(B1858),0)</f>
        <v>5</v>
      </c>
      <c r="D1858" s="205" t="str">
        <f aca="false">VLOOKUP($B1858,data!$A$6:$M$15000,7)</f>
        <v>N/A</v>
      </c>
    </row>
    <row r="1859" customFormat="false" ht="11.25" hidden="false" customHeight="false" outlineLevel="0" collapsed="false">
      <c r="A1859" s="199" t="n">
        <v>37399</v>
      </c>
      <c r="B1859" s="192" t="n">
        <v>37399</v>
      </c>
      <c r="C1859" s="308" t="n">
        <f aca="false">IF(B1859&lt;&gt;"",MONTH(B1859),0)</f>
        <v>5</v>
      </c>
      <c r="D1859" s="205" t="str">
        <f aca="false">VLOOKUP($B1859,data!$A$6:$M$15000,7)</f>
        <v>N/A</v>
      </c>
    </row>
    <row r="1860" customFormat="false" ht="11.25" hidden="false" customHeight="false" outlineLevel="0" collapsed="false">
      <c r="A1860" s="199" t="n">
        <v>37400</v>
      </c>
      <c r="B1860" s="192" t="n">
        <v>37400</v>
      </c>
      <c r="C1860" s="308" t="n">
        <f aca="false">IF(B1860&lt;&gt;"",MONTH(B1860),0)</f>
        <v>5</v>
      </c>
      <c r="D1860" s="205" t="str">
        <f aca="false">VLOOKUP($B1860,data!$A$6:$M$15000,7)</f>
        <v>N/A</v>
      </c>
    </row>
    <row r="1861" customFormat="false" ht="11.25" hidden="false" customHeight="false" outlineLevel="0" collapsed="false">
      <c r="A1861" s="199" t="n">
        <v>37401</v>
      </c>
      <c r="B1861" s="192" t="n">
        <v>37401</v>
      </c>
      <c r="C1861" s="308" t="n">
        <f aca="false">IF(B1861&lt;&gt;"",MONTH(B1861),0)</f>
        <v>5</v>
      </c>
      <c r="D1861" s="205" t="str">
        <f aca="false">VLOOKUP($B1861,data!$A$6:$M$15000,7)</f>
        <v>N/A</v>
      </c>
    </row>
    <row r="1862" customFormat="false" ht="11.25" hidden="false" customHeight="false" outlineLevel="0" collapsed="false">
      <c r="A1862" s="199" t="n">
        <v>37402</v>
      </c>
      <c r="B1862" s="192" t="n">
        <v>37402</v>
      </c>
      <c r="C1862" s="308" t="n">
        <f aca="false">IF(B1862&lt;&gt;"",MONTH(B1862),0)</f>
        <v>5</v>
      </c>
      <c r="D1862" s="205" t="str">
        <f aca="false">VLOOKUP($B1862,data!$A$6:$M$15000,7)</f>
        <v>N/A</v>
      </c>
    </row>
    <row r="1863" customFormat="false" ht="11.25" hidden="false" customHeight="false" outlineLevel="0" collapsed="false">
      <c r="A1863" s="199" t="n">
        <v>37403</v>
      </c>
      <c r="B1863" s="192" t="n">
        <v>37403</v>
      </c>
      <c r="C1863" s="308" t="n">
        <f aca="false">IF(B1863&lt;&gt;"",MONTH(B1863),0)</f>
        <v>5</v>
      </c>
      <c r="D1863" s="205" t="str">
        <f aca="false">VLOOKUP($B1863,data!$A$6:$M$15000,7)</f>
        <v>N/A</v>
      </c>
    </row>
    <row r="1864" customFormat="false" ht="11.25" hidden="false" customHeight="false" outlineLevel="0" collapsed="false">
      <c r="A1864" s="199" t="n">
        <v>37404</v>
      </c>
      <c r="B1864" s="192" t="n">
        <v>37404</v>
      </c>
      <c r="C1864" s="308" t="n">
        <f aca="false">IF(B1864&lt;&gt;"",MONTH(B1864),0)</f>
        <v>5</v>
      </c>
      <c r="D1864" s="205" t="str">
        <f aca="false">VLOOKUP($B1864,data!$A$6:$M$15000,7)</f>
        <v>N/A</v>
      </c>
    </row>
    <row r="1865" customFormat="false" ht="11.25" hidden="false" customHeight="false" outlineLevel="0" collapsed="false">
      <c r="A1865" s="199" t="n">
        <v>37405</v>
      </c>
      <c r="B1865" s="192" t="n">
        <v>37405</v>
      </c>
      <c r="C1865" s="308" t="n">
        <f aca="false">IF(B1865&lt;&gt;"",MONTH(B1865),0)</f>
        <v>5</v>
      </c>
      <c r="D1865" s="205" t="str">
        <f aca="false">VLOOKUP($B1865,data!$A$6:$M$15000,7)</f>
        <v>N/A</v>
      </c>
    </row>
    <row r="1866" customFormat="false" ht="11.25" hidden="false" customHeight="false" outlineLevel="0" collapsed="false">
      <c r="A1866" s="199" t="n">
        <v>37406</v>
      </c>
      <c r="B1866" s="192" t="n">
        <v>37406</v>
      </c>
      <c r="C1866" s="308" t="n">
        <f aca="false">IF(B1866&lt;&gt;"",MONTH(B1866),0)</f>
        <v>5</v>
      </c>
      <c r="D1866" s="205" t="str">
        <f aca="false">VLOOKUP($B1866,data!$A$6:$M$15000,7)</f>
        <v>N/A</v>
      </c>
    </row>
    <row r="1867" customFormat="false" ht="11.25" hidden="false" customHeight="false" outlineLevel="0" collapsed="false">
      <c r="A1867" s="199" t="n">
        <v>37407</v>
      </c>
      <c r="B1867" s="192" t="n">
        <v>37407</v>
      </c>
      <c r="C1867" s="308" t="n">
        <f aca="false">IF(B1867&lt;&gt;"",MONTH(B1867),0)</f>
        <v>5</v>
      </c>
      <c r="D1867" s="205" t="str">
        <f aca="false">VLOOKUP($B1867,data!$A$6:$M$15000,7)</f>
        <v>N/A</v>
      </c>
    </row>
    <row r="1868" customFormat="false" ht="11.25" hidden="false" customHeight="false" outlineLevel="0" collapsed="false">
      <c r="A1868" s="199" t="n">
        <v>37408</v>
      </c>
      <c r="B1868" s="192" t="n">
        <v>37408</v>
      </c>
      <c r="C1868" s="308" t="n">
        <f aca="false">IF(B1868&lt;&gt;"",MONTH(B1868),0)</f>
        <v>6</v>
      </c>
      <c r="D1868" s="205" t="str">
        <f aca="false">VLOOKUP($B1868,data!$A$6:$M$15000,7)</f>
        <v>N/A</v>
      </c>
    </row>
    <row r="1869" customFormat="false" ht="11.25" hidden="false" customHeight="false" outlineLevel="0" collapsed="false">
      <c r="A1869" s="199" t="n">
        <v>37409</v>
      </c>
      <c r="B1869" s="192" t="n">
        <v>37409</v>
      </c>
      <c r="C1869" s="308" t="n">
        <f aca="false">IF(B1869&lt;&gt;"",MONTH(B1869),0)</f>
        <v>6</v>
      </c>
      <c r="D1869" s="205" t="str">
        <f aca="false">VLOOKUP($B1869,data!$A$6:$M$15000,7)</f>
        <v>N/A</v>
      </c>
    </row>
    <row r="1870" customFormat="false" ht="11.25" hidden="false" customHeight="false" outlineLevel="0" collapsed="false">
      <c r="A1870" s="199" t="n">
        <v>37410</v>
      </c>
      <c r="B1870" s="192" t="n">
        <v>37410</v>
      </c>
      <c r="C1870" s="308" t="n">
        <f aca="false">IF(B1870&lt;&gt;"",MONTH(B1870),0)</f>
        <v>6</v>
      </c>
      <c r="D1870" s="205" t="str">
        <f aca="false">VLOOKUP($B1870,data!$A$6:$M$15000,7)</f>
        <v>N/A</v>
      </c>
    </row>
    <row r="1871" customFormat="false" ht="11.25" hidden="false" customHeight="false" outlineLevel="0" collapsed="false">
      <c r="A1871" s="199" t="n">
        <v>37411</v>
      </c>
      <c r="B1871" s="192" t="n">
        <v>37411</v>
      </c>
      <c r="C1871" s="308" t="n">
        <f aca="false">IF(B1871&lt;&gt;"",MONTH(B1871),0)</f>
        <v>6</v>
      </c>
      <c r="D1871" s="205" t="str">
        <f aca="false">VLOOKUP($B1871,data!$A$6:$M$15000,7)</f>
        <v>N/A</v>
      </c>
    </row>
    <row r="1872" customFormat="false" ht="11.25" hidden="false" customHeight="false" outlineLevel="0" collapsed="false">
      <c r="A1872" s="199" t="n">
        <v>37412</v>
      </c>
      <c r="B1872" s="192" t="n">
        <v>37412</v>
      </c>
      <c r="C1872" s="308" t="n">
        <f aca="false">IF(B1872&lt;&gt;"",MONTH(B1872),0)</f>
        <v>6</v>
      </c>
      <c r="D1872" s="205" t="str">
        <f aca="false">VLOOKUP($B1872,data!$A$6:$M$15000,7)</f>
        <v>N/A</v>
      </c>
    </row>
    <row r="1873" customFormat="false" ht="11.25" hidden="false" customHeight="false" outlineLevel="0" collapsed="false">
      <c r="A1873" s="199" t="n">
        <v>37413</v>
      </c>
      <c r="B1873" s="192" t="n">
        <v>37413</v>
      </c>
      <c r="C1873" s="308" t="n">
        <f aca="false">IF(B1873&lt;&gt;"",MONTH(B1873),0)</f>
        <v>6</v>
      </c>
      <c r="D1873" s="205" t="str">
        <f aca="false">VLOOKUP($B1873,data!$A$6:$M$15000,7)</f>
        <v>N/A</v>
      </c>
    </row>
    <row r="1874" customFormat="false" ht="11.25" hidden="false" customHeight="false" outlineLevel="0" collapsed="false">
      <c r="A1874" s="199" t="n">
        <v>37414</v>
      </c>
      <c r="B1874" s="192" t="n">
        <v>37414</v>
      </c>
      <c r="C1874" s="308" t="n">
        <f aca="false">IF(B1874&lt;&gt;"",MONTH(B1874),0)</f>
        <v>6</v>
      </c>
      <c r="D1874" s="205" t="str">
        <f aca="false">VLOOKUP($B1874,data!$A$6:$M$15000,7)</f>
        <v>N/A</v>
      </c>
    </row>
    <row r="1875" customFormat="false" ht="11.25" hidden="false" customHeight="false" outlineLevel="0" collapsed="false">
      <c r="A1875" s="199" t="n">
        <v>37415</v>
      </c>
      <c r="B1875" s="192" t="n">
        <v>37415</v>
      </c>
      <c r="C1875" s="308" t="n">
        <f aca="false">IF(B1875&lt;&gt;"",MONTH(B1875),0)</f>
        <v>6</v>
      </c>
      <c r="D1875" s="205" t="str">
        <f aca="false">VLOOKUP($B1875,data!$A$6:$M$15000,7)</f>
        <v>N/A</v>
      </c>
    </row>
    <row r="1876" customFormat="false" ht="11.25" hidden="false" customHeight="false" outlineLevel="0" collapsed="false">
      <c r="A1876" s="199" t="n">
        <v>37416</v>
      </c>
      <c r="B1876" s="192" t="n">
        <v>37416</v>
      </c>
      <c r="C1876" s="308" t="n">
        <f aca="false">IF(B1876&lt;&gt;"",MONTH(B1876),0)</f>
        <v>6</v>
      </c>
      <c r="D1876" s="205" t="str">
        <f aca="false">VLOOKUP($B1876,data!$A$6:$M$15000,7)</f>
        <v>N/A</v>
      </c>
    </row>
    <row r="1877" customFormat="false" ht="11.25" hidden="false" customHeight="false" outlineLevel="0" collapsed="false">
      <c r="A1877" s="199" t="n">
        <v>37417</v>
      </c>
      <c r="B1877" s="192" t="n">
        <v>37417</v>
      </c>
      <c r="C1877" s="308" t="n">
        <f aca="false">IF(B1877&lt;&gt;"",MONTH(B1877),0)</f>
        <v>6</v>
      </c>
      <c r="D1877" s="205" t="str">
        <f aca="false">VLOOKUP($B1877,data!$A$6:$M$15000,7)</f>
        <v>N/A</v>
      </c>
    </row>
    <row r="1878" customFormat="false" ht="11.25" hidden="false" customHeight="false" outlineLevel="0" collapsed="false">
      <c r="A1878" s="199" t="n">
        <v>37418</v>
      </c>
      <c r="B1878" s="192" t="n">
        <v>37418</v>
      </c>
      <c r="C1878" s="308" t="n">
        <f aca="false">IF(B1878&lt;&gt;"",MONTH(B1878),0)</f>
        <v>6</v>
      </c>
      <c r="D1878" s="205" t="str">
        <f aca="false">VLOOKUP($B1878,data!$A$6:$M$15000,7)</f>
        <v>N/A</v>
      </c>
    </row>
    <row r="1879" customFormat="false" ht="11.25" hidden="false" customHeight="false" outlineLevel="0" collapsed="false">
      <c r="A1879" s="199" t="n">
        <v>37419</v>
      </c>
      <c r="B1879" s="192" t="n">
        <v>37419</v>
      </c>
      <c r="C1879" s="308" t="n">
        <f aca="false">IF(B1879&lt;&gt;"",MONTH(B1879),0)</f>
        <v>6</v>
      </c>
      <c r="D1879" s="205" t="str">
        <f aca="false">VLOOKUP($B1879,data!$A$6:$M$15000,7)</f>
        <v>N/A</v>
      </c>
    </row>
    <row r="1880" customFormat="false" ht="11.25" hidden="false" customHeight="false" outlineLevel="0" collapsed="false">
      <c r="A1880" s="199" t="n">
        <v>37420</v>
      </c>
      <c r="B1880" s="192" t="n">
        <v>37420</v>
      </c>
      <c r="C1880" s="308" t="n">
        <f aca="false">IF(B1880&lt;&gt;"",MONTH(B1880),0)</f>
        <v>6</v>
      </c>
      <c r="D1880" s="205" t="str">
        <f aca="false">VLOOKUP($B1880,data!$A$6:$M$15000,7)</f>
        <v>N/A</v>
      </c>
    </row>
    <row r="1881" customFormat="false" ht="11.25" hidden="false" customHeight="false" outlineLevel="0" collapsed="false">
      <c r="A1881" s="199" t="n">
        <v>37421</v>
      </c>
      <c r="B1881" s="192" t="n">
        <v>37421</v>
      </c>
      <c r="C1881" s="308" t="n">
        <f aca="false">IF(B1881&lt;&gt;"",MONTH(B1881),0)</f>
        <v>6</v>
      </c>
      <c r="D1881" s="205" t="str">
        <f aca="false">VLOOKUP($B1881,data!$A$6:$M$15000,7)</f>
        <v>N/A</v>
      </c>
    </row>
    <row r="1882" customFormat="false" ht="11.25" hidden="false" customHeight="false" outlineLevel="0" collapsed="false">
      <c r="A1882" s="199" t="n">
        <v>37422</v>
      </c>
      <c r="B1882" s="192" t="n">
        <v>37422</v>
      </c>
      <c r="C1882" s="308" t="n">
        <f aca="false">IF(B1882&lt;&gt;"",MONTH(B1882),0)</f>
        <v>6</v>
      </c>
      <c r="D1882" s="205" t="str">
        <f aca="false">VLOOKUP($B1882,data!$A$6:$M$15000,7)</f>
        <v>N/A</v>
      </c>
    </row>
    <row r="1883" customFormat="false" ht="11.25" hidden="false" customHeight="false" outlineLevel="0" collapsed="false">
      <c r="A1883" s="199" t="n">
        <v>37423</v>
      </c>
      <c r="B1883" s="192" t="n">
        <v>37423</v>
      </c>
      <c r="C1883" s="308" t="n">
        <f aca="false">IF(B1883&lt;&gt;"",MONTH(B1883),0)</f>
        <v>6</v>
      </c>
      <c r="D1883" s="205" t="str">
        <f aca="false">VLOOKUP($B1883,data!$A$6:$M$15000,7)</f>
        <v>N/A</v>
      </c>
    </row>
    <row r="1884" customFormat="false" ht="11.25" hidden="false" customHeight="false" outlineLevel="0" collapsed="false">
      <c r="A1884" s="199" t="n">
        <v>37424</v>
      </c>
      <c r="B1884" s="192" t="n">
        <v>37424</v>
      </c>
      <c r="C1884" s="308" t="n">
        <f aca="false">IF(B1884&lt;&gt;"",MONTH(B1884),0)</f>
        <v>6</v>
      </c>
      <c r="D1884" s="205" t="str">
        <f aca="false">VLOOKUP($B1884,data!$A$6:$M$15000,7)</f>
        <v>N/A</v>
      </c>
    </row>
    <row r="1885" customFormat="false" ht="11.25" hidden="false" customHeight="false" outlineLevel="0" collapsed="false">
      <c r="A1885" s="199" t="n">
        <v>37425</v>
      </c>
      <c r="B1885" s="192" t="n">
        <v>37425</v>
      </c>
      <c r="C1885" s="308" t="n">
        <f aca="false">IF(B1885&lt;&gt;"",MONTH(B1885),0)</f>
        <v>6</v>
      </c>
      <c r="D1885" s="205" t="str">
        <f aca="false">VLOOKUP($B1885,data!$A$6:$M$15000,7)</f>
        <v>N/A</v>
      </c>
    </row>
    <row r="1886" customFormat="false" ht="11.25" hidden="false" customHeight="false" outlineLevel="0" collapsed="false">
      <c r="A1886" s="199" t="n">
        <v>37426</v>
      </c>
      <c r="B1886" s="192" t="n">
        <v>37426</v>
      </c>
      <c r="C1886" s="308" t="n">
        <f aca="false">IF(B1886&lt;&gt;"",MONTH(B1886),0)</f>
        <v>6</v>
      </c>
      <c r="D1886" s="205" t="str">
        <f aca="false">VLOOKUP($B1886,data!$A$6:$M$15000,7)</f>
        <v>N/A</v>
      </c>
    </row>
    <row r="1887" customFormat="false" ht="11.25" hidden="false" customHeight="false" outlineLevel="0" collapsed="false">
      <c r="A1887" s="199" t="n">
        <v>37427</v>
      </c>
      <c r="B1887" s="192" t="n">
        <v>37427</v>
      </c>
      <c r="C1887" s="308" t="n">
        <f aca="false">IF(B1887&lt;&gt;"",MONTH(B1887),0)</f>
        <v>6</v>
      </c>
      <c r="D1887" s="205" t="str">
        <f aca="false">VLOOKUP($B1887,data!$A$6:$M$15000,7)</f>
        <v>N/A</v>
      </c>
    </row>
    <row r="1888" customFormat="false" ht="11.25" hidden="false" customHeight="false" outlineLevel="0" collapsed="false">
      <c r="A1888" s="199" t="n">
        <v>37428</v>
      </c>
      <c r="B1888" s="192" t="n">
        <v>37428</v>
      </c>
      <c r="C1888" s="308" t="n">
        <f aca="false">IF(B1888&lt;&gt;"",MONTH(B1888),0)</f>
        <v>6</v>
      </c>
      <c r="D1888" s="205" t="str">
        <f aca="false">VLOOKUP($B1888,data!$A$6:$M$15000,7)</f>
        <v>N/A</v>
      </c>
    </row>
    <row r="1889" customFormat="false" ht="11.25" hidden="false" customHeight="false" outlineLevel="0" collapsed="false">
      <c r="A1889" s="199" t="n">
        <v>37429</v>
      </c>
      <c r="B1889" s="192" t="n">
        <v>37429</v>
      </c>
      <c r="C1889" s="308" t="n">
        <f aca="false">IF(B1889&lt;&gt;"",MONTH(B1889),0)</f>
        <v>6</v>
      </c>
      <c r="D1889" s="205" t="str">
        <f aca="false">VLOOKUP($B1889,data!$A$6:$M$15000,7)</f>
        <v>N/A</v>
      </c>
    </row>
    <row r="1890" customFormat="false" ht="11.25" hidden="false" customHeight="false" outlineLevel="0" collapsed="false">
      <c r="A1890" s="199" t="n">
        <v>37430</v>
      </c>
      <c r="B1890" s="192" t="n">
        <v>37430</v>
      </c>
      <c r="C1890" s="308" t="n">
        <f aca="false">IF(B1890&lt;&gt;"",MONTH(B1890),0)</f>
        <v>6</v>
      </c>
      <c r="D1890" s="205" t="str">
        <f aca="false">VLOOKUP($B1890,data!$A$6:$M$15000,7)</f>
        <v>N/A</v>
      </c>
    </row>
    <row r="1891" customFormat="false" ht="11.25" hidden="false" customHeight="false" outlineLevel="0" collapsed="false">
      <c r="A1891" s="199" t="n">
        <v>37431</v>
      </c>
      <c r="B1891" s="192" t="n">
        <v>37431</v>
      </c>
      <c r="C1891" s="308" t="n">
        <f aca="false">IF(B1891&lt;&gt;"",MONTH(B1891),0)</f>
        <v>6</v>
      </c>
      <c r="D1891" s="205" t="str">
        <f aca="false">VLOOKUP($B1891,data!$A$6:$M$15000,7)</f>
        <v>N/A</v>
      </c>
    </row>
    <row r="1892" customFormat="false" ht="11.25" hidden="false" customHeight="false" outlineLevel="0" collapsed="false">
      <c r="A1892" s="199" t="n">
        <v>37432</v>
      </c>
      <c r="B1892" s="192" t="n">
        <v>37432</v>
      </c>
      <c r="C1892" s="308" t="n">
        <f aca="false">IF(B1892&lt;&gt;"",MONTH(B1892),0)</f>
        <v>6</v>
      </c>
      <c r="D1892" s="205" t="str">
        <f aca="false">VLOOKUP($B1892,data!$A$6:$M$15000,7)</f>
        <v>N/A</v>
      </c>
    </row>
    <row r="1893" customFormat="false" ht="11.25" hidden="false" customHeight="false" outlineLevel="0" collapsed="false">
      <c r="A1893" s="199" t="n">
        <v>37433</v>
      </c>
      <c r="B1893" s="192" t="n">
        <v>37433</v>
      </c>
      <c r="C1893" s="308" t="n">
        <f aca="false">IF(B1893&lt;&gt;"",MONTH(B1893),0)</f>
        <v>6</v>
      </c>
      <c r="D1893" s="205" t="str">
        <f aca="false">VLOOKUP($B1893,data!$A$6:$M$15000,7)</f>
        <v>N/A</v>
      </c>
    </row>
    <row r="1894" customFormat="false" ht="11.25" hidden="false" customHeight="false" outlineLevel="0" collapsed="false">
      <c r="A1894" s="199" t="n">
        <v>37434</v>
      </c>
      <c r="B1894" s="192" t="n">
        <v>37434</v>
      </c>
      <c r="C1894" s="308" t="n">
        <f aca="false">IF(B1894&lt;&gt;"",MONTH(B1894),0)</f>
        <v>6</v>
      </c>
      <c r="D1894" s="205" t="str">
        <f aca="false">VLOOKUP($B1894,data!$A$6:$M$15000,7)</f>
        <v>N/A</v>
      </c>
    </row>
    <row r="1895" customFormat="false" ht="11.25" hidden="false" customHeight="false" outlineLevel="0" collapsed="false">
      <c r="A1895" s="199" t="n">
        <v>37435</v>
      </c>
      <c r="B1895" s="192" t="n">
        <v>37435</v>
      </c>
      <c r="C1895" s="308" t="n">
        <f aca="false">IF(B1895&lt;&gt;"",MONTH(B1895),0)</f>
        <v>6</v>
      </c>
      <c r="D1895" s="205" t="str">
        <f aca="false">VLOOKUP($B1895,data!$A$6:$M$15000,7)</f>
        <v>N/A</v>
      </c>
    </row>
    <row r="1896" customFormat="false" ht="11.25" hidden="false" customHeight="false" outlineLevel="0" collapsed="false">
      <c r="A1896" s="199" t="n">
        <v>37436</v>
      </c>
      <c r="B1896" s="192" t="n">
        <v>37436</v>
      </c>
      <c r="C1896" s="308" t="n">
        <f aca="false">IF(B1896&lt;&gt;"",MONTH(B1896),0)</f>
        <v>6</v>
      </c>
      <c r="D1896" s="205" t="str">
        <f aca="false">VLOOKUP($B1896,data!$A$6:$M$15000,7)</f>
        <v>N/A</v>
      </c>
    </row>
    <row r="1897" customFormat="false" ht="11.25" hidden="false" customHeight="false" outlineLevel="0" collapsed="false">
      <c r="A1897" s="199" t="n">
        <v>37437</v>
      </c>
      <c r="B1897" s="192" t="n">
        <v>37437</v>
      </c>
      <c r="C1897" s="308" t="n">
        <f aca="false">IF(B1897&lt;&gt;"",MONTH(B1897),0)</f>
        <v>6</v>
      </c>
      <c r="D1897" s="205" t="str">
        <f aca="false">VLOOKUP($B1897,data!$A$6:$M$15000,7)</f>
        <v>N/A</v>
      </c>
    </row>
    <row r="1898" customFormat="false" ht="11.25" hidden="false" customHeight="false" outlineLevel="0" collapsed="false">
      <c r="A1898" s="199" t="n">
        <v>37438</v>
      </c>
      <c r="B1898" s="192" t="n">
        <v>37438</v>
      </c>
      <c r="C1898" s="308" t="n">
        <f aca="false">IF(B1898&lt;&gt;"",MONTH(B1898),0)</f>
        <v>7</v>
      </c>
      <c r="D1898" s="205" t="str">
        <f aca="false">VLOOKUP($B1898,data!$A$6:$M$15000,7)</f>
        <v>N/A</v>
      </c>
    </row>
    <row r="1899" customFormat="false" ht="11.25" hidden="false" customHeight="false" outlineLevel="0" collapsed="false">
      <c r="A1899" s="199" t="n">
        <v>37439</v>
      </c>
      <c r="B1899" s="192" t="n">
        <v>37439</v>
      </c>
      <c r="C1899" s="308" t="n">
        <f aca="false">IF(B1899&lt;&gt;"",MONTH(B1899),0)</f>
        <v>7</v>
      </c>
      <c r="D1899" s="205" t="str">
        <f aca="false">VLOOKUP($B1899,data!$A$6:$M$15000,7)</f>
        <v>N/A</v>
      </c>
    </row>
    <row r="1900" customFormat="false" ht="11.25" hidden="false" customHeight="false" outlineLevel="0" collapsed="false">
      <c r="A1900" s="199" t="n">
        <v>37440</v>
      </c>
      <c r="B1900" s="192" t="n">
        <v>37440</v>
      </c>
      <c r="C1900" s="308" t="n">
        <f aca="false">IF(B1900&lt;&gt;"",MONTH(B1900),0)</f>
        <v>7</v>
      </c>
      <c r="D1900" s="205" t="str">
        <f aca="false">VLOOKUP($B1900,data!$A$6:$M$15000,7)</f>
        <v>N/A</v>
      </c>
    </row>
    <row r="1901" customFormat="false" ht="11.25" hidden="false" customHeight="false" outlineLevel="0" collapsed="false">
      <c r="A1901" s="199" t="n">
        <v>37441</v>
      </c>
      <c r="B1901" s="192" t="n">
        <v>37441</v>
      </c>
      <c r="C1901" s="308" t="n">
        <f aca="false">IF(B1901&lt;&gt;"",MONTH(B1901),0)</f>
        <v>7</v>
      </c>
      <c r="D1901" s="205" t="str">
        <f aca="false">VLOOKUP($B1901,data!$A$6:$M$15000,7)</f>
        <v>N/A</v>
      </c>
    </row>
    <row r="1902" customFormat="false" ht="11.25" hidden="false" customHeight="false" outlineLevel="0" collapsed="false">
      <c r="A1902" s="199" t="n">
        <v>37442</v>
      </c>
      <c r="B1902" s="192" t="n">
        <v>37442</v>
      </c>
      <c r="C1902" s="308" t="n">
        <f aca="false">IF(B1902&lt;&gt;"",MONTH(B1902),0)</f>
        <v>7</v>
      </c>
      <c r="D1902" s="205" t="str">
        <f aca="false">VLOOKUP($B1902,data!$A$6:$M$15000,7)</f>
        <v>N/A</v>
      </c>
    </row>
    <row r="1903" customFormat="false" ht="11.25" hidden="false" customHeight="false" outlineLevel="0" collapsed="false">
      <c r="A1903" s="199" t="n">
        <v>37443</v>
      </c>
      <c r="B1903" s="192" t="n">
        <v>37443</v>
      </c>
      <c r="C1903" s="308" t="n">
        <f aca="false">IF(B1903&lt;&gt;"",MONTH(B1903),0)</f>
        <v>7</v>
      </c>
      <c r="D1903" s="205" t="str">
        <f aca="false">VLOOKUP($B1903,data!$A$6:$M$15000,7)</f>
        <v>N/A</v>
      </c>
    </row>
    <row r="1904" customFormat="false" ht="11.25" hidden="false" customHeight="false" outlineLevel="0" collapsed="false">
      <c r="A1904" s="199" t="n">
        <v>37444</v>
      </c>
      <c r="B1904" s="192" t="n">
        <v>37444</v>
      </c>
      <c r="C1904" s="308" t="n">
        <f aca="false">IF(B1904&lt;&gt;"",MONTH(B1904),0)</f>
        <v>7</v>
      </c>
      <c r="D1904" s="205" t="str">
        <f aca="false">VLOOKUP($B1904,data!$A$6:$M$15000,7)</f>
        <v>N/A</v>
      </c>
    </row>
    <row r="1905" customFormat="false" ht="11.25" hidden="false" customHeight="false" outlineLevel="0" collapsed="false">
      <c r="A1905" s="199" t="n">
        <v>37445</v>
      </c>
      <c r="B1905" s="192" t="n">
        <v>37445</v>
      </c>
      <c r="C1905" s="308" t="n">
        <f aca="false">IF(B1905&lt;&gt;"",MONTH(B1905),0)</f>
        <v>7</v>
      </c>
      <c r="D1905" s="205" t="str">
        <f aca="false">VLOOKUP($B1905,data!$A$6:$M$15000,7)</f>
        <v>N/A</v>
      </c>
    </row>
    <row r="1906" customFormat="false" ht="11.25" hidden="false" customHeight="false" outlineLevel="0" collapsed="false">
      <c r="A1906" s="199" t="n">
        <v>37446</v>
      </c>
      <c r="B1906" s="192" t="n">
        <v>37446</v>
      </c>
      <c r="C1906" s="308" t="n">
        <f aca="false">IF(B1906&lt;&gt;"",MONTH(B1906),0)</f>
        <v>7</v>
      </c>
      <c r="D1906" s="205" t="str">
        <f aca="false">VLOOKUP($B1906,data!$A$6:$M$15000,7)</f>
        <v>N/A</v>
      </c>
    </row>
    <row r="1907" customFormat="false" ht="11.25" hidden="false" customHeight="false" outlineLevel="0" collapsed="false">
      <c r="A1907" s="199" t="n">
        <v>37447</v>
      </c>
      <c r="B1907" s="192" t="n">
        <v>37447</v>
      </c>
      <c r="C1907" s="308" t="n">
        <f aca="false">IF(B1907&lt;&gt;"",MONTH(B1907),0)</f>
        <v>7</v>
      </c>
      <c r="D1907" s="205" t="str">
        <f aca="false">VLOOKUP($B1907,data!$A$6:$M$15000,7)</f>
        <v>N/A</v>
      </c>
    </row>
    <row r="1908" customFormat="false" ht="11.25" hidden="false" customHeight="false" outlineLevel="0" collapsed="false">
      <c r="A1908" s="199" t="n">
        <v>37448</v>
      </c>
      <c r="B1908" s="192" t="n">
        <v>37448</v>
      </c>
      <c r="C1908" s="308" t="n">
        <f aca="false">IF(B1908&lt;&gt;"",MONTH(B1908),0)</f>
        <v>7</v>
      </c>
      <c r="D1908" s="205" t="str">
        <f aca="false">VLOOKUP($B1908,data!$A$6:$M$15000,7)</f>
        <v>N/A</v>
      </c>
    </row>
    <row r="1909" customFormat="false" ht="11.25" hidden="false" customHeight="false" outlineLevel="0" collapsed="false">
      <c r="A1909" s="199" t="n">
        <v>37449</v>
      </c>
      <c r="B1909" s="192" t="n">
        <v>37449</v>
      </c>
      <c r="C1909" s="308" t="n">
        <f aca="false">IF(B1909&lt;&gt;"",MONTH(B1909),0)</f>
        <v>7</v>
      </c>
      <c r="D1909" s="205" t="str">
        <f aca="false">VLOOKUP($B1909,data!$A$6:$M$15000,7)</f>
        <v>N/A</v>
      </c>
    </row>
    <row r="1910" customFormat="false" ht="11.25" hidden="false" customHeight="false" outlineLevel="0" collapsed="false">
      <c r="A1910" s="199" t="n">
        <v>37450</v>
      </c>
      <c r="B1910" s="192" t="n">
        <v>37450</v>
      </c>
      <c r="C1910" s="308" t="n">
        <f aca="false">IF(B1910&lt;&gt;"",MONTH(B1910),0)</f>
        <v>7</v>
      </c>
      <c r="D1910" s="205" t="str">
        <f aca="false">VLOOKUP($B1910,data!$A$6:$M$15000,7)</f>
        <v>N/A</v>
      </c>
    </row>
    <row r="1911" customFormat="false" ht="11.25" hidden="false" customHeight="false" outlineLevel="0" collapsed="false">
      <c r="A1911" s="199" t="n">
        <v>37451</v>
      </c>
      <c r="B1911" s="192" t="n">
        <v>37451</v>
      </c>
      <c r="C1911" s="308" t="n">
        <f aca="false">IF(B1911&lt;&gt;"",MONTH(B1911),0)</f>
        <v>7</v>
      </c>
      <c r="D1911" s="205" t="str">
        <f aca="false">VLOOKUP($B1911,data!$A$6:$M$15000,7)</f>
        <v>N/A</v>
      </c>
    </row>
    <row r="1912" customFormat="false" ht="11.25" hidden="false" customHeight="false" outlineLevel="0" collapsed="false">
      <c r="A1912" s="199" t="n">
        <v>37452</v>
      </c>
      <c r="B1912" s="192" t="n">
        <v>37452</v>
      </c>
      <c r="C1912" s="308" t="n">
        <f aca="false">IF(B1912&lt;&gt;"",MONTH(B1912),0)</f>
        <v>7</v>
      </c>
      <c r="D1912" s="205" t="str">
        <f aca="false">VLOOKUP($B1912,data!$A$6:$M$15000,7)</f>
        <v>N/A</v>
      </c>
    </row>
    <row r="1913" customFormat="false" ht="11.25" hidden="false" customHeight="false" outlineLevel="0" collapsed="false">
      <c r="A1913" s="199" t="n">
        <v>37453</v>
      </c>
      <c r="B1913" s="192" t="n">
        <v>37453</v>
      </c>
      <c r="C1913" s="308" t="n">
        <f aca="false">IF(B1913&lt;&gt;"",MONTH(B1913),0)</f>
        <v>7</v>
      </c>
      <c r="D1913" s="205" t="str">
        <f aca="false">VLOOKUP($B1913,data!$A$6:$M$15000,7)</f>
        <v>N/A</v>
      </c>
    </row>
    <row r="1914" customFormat="false" ht="11.25" hidden="false" customHeight="false" outlineLevel="0" collapsed="false">
      <c r="A1914" s="199" t="n">
        <v>37454</v>
      </c>
      <c r="B1914" s="192" t="n">
        <v>37454</v>
      </c>
      <c r="C1914" s="308" t="n">
        <f aca="false">IF(B1914&lt;&gt;"",MONTH(B1914),0)</f>
        <v>7</v>
      </c>
      <c r="D1914" s="205" t="str">
        <f aca="false">VLOOKUP($B1914,data!$A$6:$M$15000,7)</f>
        <v>N/A</v>
      </c>
    </row>
    <row r="1915" customFormat="false" ht="11.25" hidden="false" customHeight="false" outlineLevel="0" collapsed="false">
      <c r="A1915" s="199" t="n">
        <v>37455</v>
      </c>
      <c r="B1915" s="192" t="n">
        <v>37455</v>
      </c>
      <c r="C1915" s="308" t="n">
        <f aca="false">IF(B1915&lt;&gt;"",MONTH(B1915),0)</f>
        <v>7</v>
      </c>
      <c r="D1915" s="205" t="str">
        <f aca="false">VLOOKUP($B1915,data!$A$6:$M$15000,7)</f>
        <v>N/A</v>
      </c>
    </row>
    <row r="1916" customFormat="false" ht="11.25" hidden="false" customHeight="false" outlineLevel="0" collapsed="false">
      <c r="A1916" s="199" t="n">
        <v>37456</v>
      </c>
      <c r="B1916" s="192" t="n">
        <v>37456</v>
      </c>
      <c r="C1916" s="308" t="n">
        <f aca="false">IF(B1916&lt;&gt;"",MONTH(B1916),0)</f>
        <v>7</v>
      </c>
      <c r="D1916" s="205" t="str">
        <f aca="false">VLOOKUP($B1916,data!$A$6:$M$15000,7)</f>
        <v>N/A</v>
      </c>
    </row>
    <row r="1917" customFormat="false" ht="11.25" hidden="false" customHeight="false" outlineLevel="0" collapsed="false">
      <c r="A1917" s="199" t="n">
        <v>37457</v>
      </c>
      <c r="B1917" s="192" t="n">
        <v>37457</v>
      </c>
      <c r="C1917" s="308" t="n">
        <f aca="false">IF(B1917&lt;&gt;"",MONTH(B1917),0)</f>
        <v>7</v>
      </c>
      <c r="D1917" s="205" t="str">
        <f aca="false">VLOOKUP($B1917,data!$A$6:$M$15000,7)</f>
        <v>N/A</v>
      </c>
    </row>
    <row r="1918" customFormat="false" ht="11.25" hidden="false" customHeight="false" outlineLevel="0" collapsed="false">
      <c r="A1918" s="199" t="n">
        <v>37458</v>
      </c>
      <c r="B1918" s="192" t="n">
        <v>37458</v>
      </c>
      <c r="C1918" s="308" t="n">
        <f aca="false">IF(B1918&lt;&gt;"",MONTH(B1918),0)</f>
        <v>7</v>
      </c>
      <c r="D1918" s="205" t="str">
        <f aca="false">VLOOKUP($B1918,data!$A$6:$M$15000,7)</f>
        <v>N/A</v>
      </c>
    </row>
    <row r="1919" customFormat="false" ht="11.25" hidden="false" customHeight="false" outlineLevel="0" collapsed="false">
      <c r="A1919" s="199" t="n">
        <v>37459</v>
      </c>
      <c r="B1919" s="192" t="n">
        <v>37459</v>
      </c>
      <c r="C1919" s="308" t="n">
        <f aca="false">IF(B1919&lt;&gt;"",MONTH(B1919),0)</f>
        <v>7</v>
      </c>
      <c r="D1919" s="205" t="str">
        <f aca="false">VLOOKUP($B1919,data!$A$6:$M$15000,7)</f>
        <v>N/A</v>
      </c>
    </row>
    <row r="1920" customFormat="false" ht="11.25" hidden="false" customHeight="false" outlineLevel="0" collapsed="false">
      <c r="A1920" s="199" t="n">
        <v>37460</v>
      </c>
      <c r="B1920" s="192" t="n">
        <v>37460</v>
      </c>
      <c r="C1920" s="308" t="n">
        <f aca="false">IF(B1920&lt;&gt;"",MONTH(B1920),0)</f>
        <v>7</v>
      </c>
      <c r="D1920" s="205" t="str">
        <f aca="false">VLOOKUP($B1920,data!$A$6:$M$15000,7)</f>
        <v>N/A</v>
      </c>
    </row>
    <row r="1921" customFormat="false" ht="11.25" hidden="false" customHeight="false" outlineLevel="0" collapsed="false">
      <c r="A1921" s="199" t="n">
        <v>37461</v>
      </c>
      <c r="B1921" s="192" t="n">
        <v>37461</v>
      </c>
      <c r="C1921" s="308" t="n">
        <f aca="false">IF(B1921&lt;&gt;"",MONTH(B1921),0)</f>
        <v>7</v>
      </c>
      <c r="D1921" s="205" t="str">
        <f aca="false">VLOOKUP($B1921,data!$A$6:$M$15000,7)</f>
        <v>N/A</v>
      </c>
    </row>
    <row r="1922" customFormat="false" ht="11.25" hidden="false" customHeight="false" outlineLevel="0" collapsed="false">
      <c r="A1922" s="199" t="n">
        <v>37462</v>
      </c>
      <c r="B1922" s="192" t="n">
        <v>37462</v>
      </c>
      <c r="C1922" s="308" t="n">
        <f aca="false">IF(B1922&lt;&gt;"",MONTH(B1922),0)</f>
        <v>7</v>
      </c>
      <c r="D1922" s="205" t="str">
        <f aca="false">VLOOKUP($B1922,data!$A$6:$M$15000,7)</f>
        <v>N/A</v>
      </c>
    </row>
    <row r="1923" customFormat="false" ht="11.25" hidden="false" customHeight="false" outlineLevel="0" collapsed="false">
      <c r="A1923" s="199" t="n">
        <v>37463</v>
      </c>
      <c r="B1923" s="192" t="n">
        <v>37463</v>
      </c>
      <c r="C1923" s="308" t="n">
        <f aca="false">IF(B1923&lt;&gt;"",MONTH(B1923),0)</f>
        <v>7</v>
      </c>
      <c r="D1923" s="205" t="str">
        <f aca="false">VLOOKUP($B1923,data!$A$6:$M$15000,7)</f>
        <v>N/A</v>
      </c>
    </row>
    <row r="1924" customFormat="false" ht="11.25" hidden="false" customHeight="false" outlineLevel="0" collapsed="false">
      <c r="A1924" s="199" t="n">
        <v>37464</v>
      </c>
      <c r="B1924" s="192" t="n">
        <v>37464</v>
      </c>
      <c r="C1924" s="308" t="n">
        <f aca="false">IF(B1924&lt;&gt;"",MONTH(B1924),0)</f>
        <v>7</v>
      </c>
      <c r="D1924" s="205" t="str">
        <f aca="false">VLOOKUP($B1924,data!$A$6:$M$15000,7)</f>
        <v>N/A</v>
      </c>
    </row>
    <row r="1925" customFormat="false" ht="11.25" hidden="false" customHeight="false" outlineLevel="0" collapsed="false">
      <c r="A1925" s="199" t="n">
        <v>37465</v>
      </c>
      <c r="B1925" s="192" t="n">
        <v>37465</v>
      </c>
      <c r="C1925" s="308" t="n">
        <f aca="false">IF(B1925&lt;&gt;"",MONTH(B1925),0)</f>
        <v>7</v>
      </c>
      <c r="D1925" s="205" t="str">
        <f aca="false">VLOOKUP($B1925,data!$A$6:$M$15000,7)</f>
        <v>N/A</v>
      </c>
    </row>
    <row r="1926" customFormat="false" ht="11.25" hidden="false" customHeight="false" outlineLevel="0" collapsed="false">
      <c r="A1926" s="199" t="n">
        <v>37466</v>
      </c>
      <c r="B1926" s="192" t="n">
        <v>37466</v>
      </c>
      <c r="C1926" s="308" t="n">
        <f aca="false">IF(B1926&lt;&gt;"",MONTH(B1926),0)</f>
        <v>7</v>
      </c>
      <c r="D1926" s="205" t="str">
        <f aca="false">VLOOKUP($B1926,data!$A$6:$M$15000,7)</f>
        <v>N/A</v>
      </c>
    </row>
    <row r="1927" customFormat="false" ht="11.25" hidden="false" customHeight="false" outlineLevel="0" collapsed="false">
      <c r="A1927" s="199" t="n">
        <v>37467</v>
      </c>
      <c r="B1927" s="192" t="n">
        <v>37467</v>
      </c>
      <c r="C1927" s="308" t="n">
        <f aca="false">IF(B1927&lt;&gt;"",MONTH(B1927),0)</f>
        <v>7</v>
      </c>
      <c r="D1927" s="205" t="str">
        <f aca="false">VLOOKUP($B1927,data!$A$6:$M$15000,7)</f>
        <v>N/A</v>
      </c>
    </row>
    <row r="1928" customFormat="false" ht="11.25" hidden="false" customHeight="false" outlineLevel="0" collapsed="false">
      <c r="A1928" s="199" t="n">
        <v>37468</v>
      </c>
      <c r="B1928" s="192" t="n">
        <v>37468</v>
      </c>
      <c r="C1928" s="308" t="n">
        <f aca="false">IF(B1928&lt;&gt;"",MONTH(B1928),0)</f>
        <v>7</v>
      </c>
      <c r="D1928" s="205" t="str">
        <f aca="false">VLOOKUP($B1928,data!$A$6:$M$15000,7)</f>
        <v>N/A</v>
      </c>
    </row>
    <row r="1929" customFormat="false" ht="11.25" hidden="false" customHeight="false" outlineLevel="0" collapsed="false">
      <c r="A1929" s="199" t="n">
        <v>37469</v>
      </c>
      <c r="B1929" s="192" t="n">
        <v>37469</v>
      </c>
      <c r="C1929" s="308" t="n">
        <f aca="false">IF(B1929&lt;&gt;"",MONTH(B1929),0)</f>
        <v>8</v>
      </c>
      <c r="D1929" s="205" t="str">
        <f aca="false">VLOOKUP($B1929,data!$A$6:$M$15000,7)</f>
        <v>N/A</v>
      </c>
    </row>
    <row r="1930" customFormat="false" ht="11.25" hidden="false" customHeight="false" outlineLevel="0" collapsed="false">
      <c r="A1930" s="199" t="n">
        <v>37470</v>
      </c>
      <c r="B1930" s="192" t="n">
        <v>37470</v>
      </c>
      <c r="C1930" s="308" t="n">
        <f aca="false">IF(B1930&lt;&gt;"",MONTH(B1930),0)</f>
        <v>8</v>
      </c>
      <c r="D1930" s="205" t="str">
        <f aca="false">VLOOKUP($B1930,data!$A$6:$M$15000,7)</f>
        <v>N/A</v>
      </c>
    </row>
    <row r="1931" customFormat="false" ht="11.25" hidden="false" customHeight="false" outlineLevel="0" collapsed="false">
      <c r="A1931" s="199" t="n">
        <v>37471</v>
      </c>
      <c r="B1931" s="192" t="n">
        <v>37471</v>
      </c>
      <c r="C1931" s="308" t="n">
        <f aca="false">IF(B1931&lt;&gt;"",MONTH(B1931),0)</f>
        <v>8</v>
      </c>
      <c r="D1931" s="205" t="str">
        <f aca="false">VLOOKUP($B1931,data!$A$6:$M$15000,7)</f>
        <v>N/A</v>
      </c>
    </row>
    <row r="1932" customFormat="false" ht="11.25" hidden="false" customHeight="false" outlineLevel="0" collapsed="false">
      <c r="A1932" s="199" t="n">
        <v>37472</v>
      </c>
      <c r="B1932" s="192" t="n">
        <v>37472</v>
      </c>
      <c r="C1932" s="308" t="n">
        <f aca="false">IF(B1932&lt;&gt;"",MONTH(B1932),0)</f>
        <v>8</v>
      </c>
      <c r="D1932" s="205" t="str">
        <f aca="false">VLOOKUP($B1932,data!$A$6:$M$15000,7)</f>
        <v>N/A</v>
      </c>
    </row>
    <row r="1933" customFormat="false" ht="11.25" hidden="false" customHeight="false" outlineLevel="0" collapsed="false">
      <c r="A1933" s="199" t="n">
        <v>37473</v>
      </c>
      <c r="B1933" s="192" t="n">
        <v>37473</v>
      </c>
      <c r="C1933" s="308" t="n">
        <f aca="false">IF(B1933&lt;&gt;"",MONTH(B1933),0)</f>
        <v>8</v>
      </c>
      <c r="D1933" s="205" t="str">
        <f aca="false">VLOOKUP($B1933,data!$A$6:$M$15000,7)</f>
        <v>N/A</v>
      </c>
    </row>
    <row r="1934" customFormat="false" ht="11.25" hidden="false" customHeight="false" outlineLevel="0" collapsed="false">
      <c r="A1934" s="199" t="n">
        <v>37474</v>
      </c>
      <c r="B1934" s="192" t="n">
        <v>37474</v>
      </c>
      <c r="C1934" s="308" t="n">
        <f aca="false">IF(B1934&lt;&gt;"",MONTH(B1934),0)</f>
        <v>8</v>
      </c>
      <c r="D1934" s="205" t="str">
        <f aca="false">VLOOKUP($B1934,data!$A$6:$M$15000,7)</f>
        <v>N/A</v>
      </c>
    </row>
    <row r="1935" customFormat="false" ht="11.25" hidden="false" customHeight="false" outlineLevel="0" collapsed="false">
      <c r="A1935" s="199" t="n">
        <v>37475</v>
      </c>
      <c r="B1935" s="192" t="n">
        <v>37475</v>
      </c>
      <c r="C1935" s="308" t="n">
        <f aca="false">IF(B1935&lt;&gt;"",MONTH(B1935),0)</f>
        <v>8</v>
      </c>
      <c r="D1935" s="205" t="str">
        <f aca="false">VLOOKUP($B1935,data!$A$6:$M$15000,7)</f>
        <v>N/A</v>
      </c>
    </row>
    <row r="1936" customFormat="false" ht="11.25" hidden="false" customHeight="false" outlineLevel="0" collapsed="false">
      <c r="A1936" s="199" t="n">
        <v>37476</v>
      </c>
      <c r="B1936" s="192" t="n">
        <v>37476</v>
      </c>
      <c r="C1936" s="308" t="n">
        <f aca="false">IF(B1936&lt;&gt;"",MONTH(B1936),0)</f>
        <v>8</v>
      </c>
      <c r="D1936" s="205" t="str">
        <f aca="false">VLOOKUP($B1936,data!$A$6:$M$15000,7)</f>
        <v>N/A</v>
      </c>
    </row>
    <row r="1937" customFormat="false" ht="11.25" hidden="false" customHeight="false" outlineLevel="0" collapsed="false">
      <c r="A1937" s="199" t="n">
        <v>37477</v>
      </c>
      <c r="B1937" s="192" t="n">
        <v>37477</v>
      </c>
      <c r="C1937" s="308" t="n">
        <f aca="false">IF(B1937&lt;&gt;"",MONTH(B1937),0)</f>
        <v>8</v>
      </c>
      <c r="D1937" s="205" t="str">
        <f aca="false">VLOOKUP($B1937,data!$A$6:$M$15000,7)</f>
        <v>N/A</v>
      </c>
    </row>
    <row r="1938" customFormat="false" ht="11.25" hidden="false" customHeight="false" outlineLevel="0" collapsed="false">
      <c r="A1938" s="199" t="n">
        <v>37478</v>
      </c>
      <c r="B1938" s="192" t="n">
        <v>37478</v>
      </c>
      <c r="C1938" s="308" t="n">
        <f aca="false">IF(B1938&lt;&gt;"",MONTH(B1938),0)</f>
        <v>8</v>
      </c>
      <c r="D1938" s="205" t="str">
        <f aca="false">VLOOKUP($B1938,data!$A$6:$M$15000,7)</f>
        <v>N/A</v>
      </c>
    </row>
    <row r="1939" customFormat="false" ht="11.25" hidden="false" customHeight="false" outlineLevel="0" collapsed="false">
      <c r="A1939" s="199" t="n">
        <v>37479</v>
      </c>
      <c r="B1939" s="192" t="n">
        <v>37479</v>
      </c>
      <c r="C1939" s="308" t="n">
        <f aca="false">IF(B1939&lt;&gt;"",MONTH(B1939),0)</f>
        <v>8</v>
      </c>
      <c r="D1939" s="205" t="str">
        <f aca="false">VLOOKUP($B1939,data!$A$6:$M$15000,7)</f>
        <v>N/A</v>
      </c>
    </row>
    <row r="1940" customFormat="false" ht="11.25" hidden="false" customHeight="false" outlineLevel="0" collapsed="false">
      <c r="A1940" s="199" t="n">
        <v>37480</v>
      </c>
      <c r="B1940" s="192" t="n">
        <v>37480</v>
      </c>
      <c r="C1940" s="308" t="n">
        <f aca="false">IF(B1940&lt;&gt;"",MONTH(B1940),0)</f>
        <v>8</v>
      </c>
      <c r="D1940" s="205" t="str">
        <f aca="false">VLOOKUP($B1940,data!$A$6:$M$15000,7)</f>
        <v>N/A</v>
      </c>
    </row>
    <row r="1941" customFormat="false" ht="11.25" hidden="false" customHeight="false" outlineLevel="0" collapsed="false">
      <c r="A1941" s="199" t="n">
        <v>37481</v>
      </c>
      <c r="B1941" s="192" t="n">
        <v>37481</v>
      </c>
      <c r="C1941" s="308" t="n">
        <f aca="false">IF(B1941&lt;&gt;"",MONTH(B1941),0)</f>
        <v>8</v>
      </c>
      <c r="D1941" s="205" t="str">
        <f aca="false">VLOOKUP($B1941,data!$A$6:$M$15000,7)</f>
        <v>N/A</v>
      </c>
    </row>
    <row r="1942" customFormat="false" ht="11.25" hidden="false" customHeight="false" outlineLevel="0" collapsed="false">
      <c r="A1942" s="199" t="n">
        <v>37482</v>
      </c>
      <c r="B1942" s="192" t="n">
        <v>37482</v>
      </c>
      <c r="C1942" s="308" t="n">
        <f aca="false">IF(B1942&lt;&gt;"",MONTH(B1942),0)</f>
        <v>8</v>
      </c>
      <c r="D1942" s="205" t="str">
        <f aca="false">VLOOKUP($B1942,data!$A$6:$M$15000,7)</f>
        <v>N/A</v>
      </c>
    </row>
    <row r="1943" customFormat="false" ht="11.25" hidden="false" customHeight="false" outlineLevel="0" collapsed="false">
      <c r="A1943" s="199" t="n">
        <v>37483</v>
      </c>
      <c r="B1943" s="192" t="n">
        <v>37483</v>
      </c>
      <c r="C1943" s="308" t="n">
        <f aca="false">IF(B1943&lt;&gt;"",MONTH(B1943),0)</f>
        <v>8</v>
      </c>
      <c r="D1943" s="205" t="str">
        <f aca="false">VLOOKUP($B1943,data!$A$6:$M$15000,7)</f>
        <v>N/A</v>
      </c>
    </row>
    <row r="1944" customFormat="false" ht="11.25" hidden="false" customHeight="false" outlineLevel="0" collapsed="false">
      <c r="A1944" s="199" t="n">
        <v>37484</v>
      </c>
      <c r="B1944" s="192" t="n">
        <v>37484</v>
      </c>
      <c r="C1944" s="308" t="n">
        <f aca="false">IF(B1944&lt;&gt;"",MONTH(B1944),0)</f>
        <v>8</v>
      </c>
      <c r="D1944" s="205" t="str">
        <f aca="false">VLOOKUP($B1944,data!$A$6:$M$15000,7)</f>
        <v>N/A</v>
      </c>
    </row>
    <row r="1945" customFormat="false" ht="11.25" hidden="false" customHeight="false" outlineLevel="0" collapsed="false">
      <c r="A1945" s="199" t="n">
        <v>37485</v>
      </c>
      <c r="B1945" s="192" t="n">
        <v>37485</v>
      </c>
      <c r="C1945" s="308" t="n">
        <f aca="false">IF(B1945&lt;&gt;"",MONTH(B1945),0)</f>
        <v>8</v>
      </c>
      <c r="D1945" s="205" t="str">
        <f aca="false">VLOOKUP($B1945,data!$A$6:$M$15000,7)</f>
        <v>N/A</v>
      </c>
    </row>
    <row r="1946" customFormat="false" ht="11.25" hidden="false" customHeight="false" outlineLevel="0" collapsed="false">
      <c r="A1946" s="199" t="n">
        <v>37486</v>
      </c>
      <c r="B1946" s="192" t="n">
        <v>37486</v>
      </c>
      <c r="C1946" s="308" t="n">
        <f aca="false">IF(B1946&lt;&gt;"",MONTH(B1946),0)</f>
        <v>8</v>
      </c>
      <c r="D1946" s="205" t="str">
        <f aca="false">VLOOKUP($B1946,data!$A$6:$M$15000,7)</f>
        <v>N/A</v>
      </c>
    </row>
    <row r="1947" customFormat="false" ht="11.25" hidden="false" customHeight="false" outlineLevel="0" collapsed="false">
      <c r="A1947" s="199" t="n">
        <v>37487</v>
      </c>
      <c r="B1947" s="192" t="n">
        <v>37487</v>
      </c>
      <c r="C1947" s="308" t="n">
        <f aca="false">IF(B1947&lt;&gt;"",MONTH(B1947),0)</f>
        <v>8</v>
      </c>
      <c r="D1947" s="205" t="str">
        <f aca="false">VLOOKUP($B1947,data!$A$6:$M$15000,7)</f>
        <v>N/A</v>
      </c>
    </row>
    <row r="1948" customFormat="false" ht="11.25" hidden="false" customHeight="false" outlineLevel="0" collapsed="false">
      <c r="A1948" s="199" t="n">
        <v>37488</v>
      </c>
      <c r="B1948" s="192" t="n">
        <v>37488</v>
      </c>
      <c r="C1948" s="308" t="n">
        <f aca="false">IF(B1948&lt;&gt;"",MONTH(B1948),0)</f>
        <v>8</v>
      </c>
      <c r="D1948" s="205" t="str">
        <f aca="false">VLOOKUP($B1948,data!$A$6:$M$15000,7)</f>
        <v>N/A</v>
      </c>
    </row>
    <row r="1949" customFormat="false" ht="11.25" hidden="false" customHeight="false" outlineLevel="0" collapsed="false">
      <c r="A1949" s="199" t="n">
        <v>37489</v>
      </c>
      <c r="B1949" s="192" t="n">
        <v>37489</v>
      </c>
      <c r="C1949" s="308" t="n">
        <f aca="false">IF(B1949&lt;&gt;"",MONTH(B1949),0)</f>
        <v>8</v>
      </c>
      <c r="D1949" s="205" t="str">
        <f aca="false">VLOOKUP($B1949,data!$A$6:$M$15000,7)</f>
        <v>N/A</v>
      </c>
    </row>
    <row r="1950" customFormat="false" ht="11.25" hidden="false" customHeight="false" outlineLevel="0" collapsed="false">
      <c r="A1950" s="199" t="n">
        <v>37490</v>
      </c>
      <c r="B1950" s="192" t="n">
        <v>37490</v>
      </c>
      <c r="C1950" s="308" t="n">
        <f aca="false">IF(B1950&lt;&gt;"",MONTH(B1950),0)</f>
        <v>8</v>
      </c>
      <c r="D1950" s="205" t="str">
        <f aca="false">VLOOKUP($B1950,data!$A$6:$M$15000,7)</f>
        <v>N/A</v>
      </c>
    </row>
    <row r="1951" customFormat="false" ht="11.25" hidden="false" customHeight="false" outlineLevel="0" collapsed="false">
      <c r="A1951" s="199" t="n">
        <v>37491</v>
      </c>
      <c r="B1951" s="192" t="n">
        <v>37491</v>
      </c>
      <c r="C1951" s="308" t="n">
        <f aca="false">IF(B1951&lt;&gt;"",MONTH(B1951),0)</f>
        <v>8</v>
      </c>
      <c r="D1951" s="205" t="str">
        <f aca="false">VLOOKUP($B1951,data!$A$6:$M$15000,7)</f>
        <v>N/A</v>
      </c>
    </row>
    <row r="1952" customFormat="false" ht="11.25" hidden="false" customHeight="false" outlineLevel="0" collapsed="false">
      <c r="A1952" s="199" t="n">
        <v>37492</v>
      </c>
      <c r="B1952" s="192" t="n">
        <v>37492</v>
      </c>
      <c r="C1952" s="308" t="n">
        <f aca="false">IF(B1952&lt;&gt;"",MONTH(B1952),0)</f>
        <v>8</v>
      </c>
      <c r="D1952" s="205" t="str">
        <f aca="false">VLOOKUP($B1952,data!$A$6:$M$15000,7)</f>
        <v>N/A</v>
      </c>
    </row>
    <row r="1953" customFormat="false" ht="11.25" hidden="false" customHeight="false" outlineLevel="0" collapsed="false">
      <c r="A1953" s="199" t="n">
        <v>37493</v>
      </c>
      <c r="B1953" s="192" t="n">
        <v>37493</v>
      </c>
      <c r="C1953" s="308" t="n">
        <f aca="false">IF(B1953&lt;&gt;"",MONTH(B1953),0)</f>
        <v>8</v>
      </c>
      <c r="D1953" s="205" t="str">
        <f aca="false">VLOOKUP($B1953,data!$A$6:$M$15000,7)</f>
        <v>N/A</v>
      </c>
    </row>
    <row r="1954" customFormat="false" ht="11.25" hidden="false" customHeight="false" outlineLevel="0" collapsed="false">
      <c r="A1954" s="199" t="n">
        <v>37494</v>
      </c>
      <c r="B1954" s="192" t="n">
        <v>37494</v>
      </c>
      <c r="C1954" s="308" t="n">
        <f aca="false">IF(B1954&lt;&gt;"",MONTH(B1954),0)</f>
        <v>8</v>
      </c>
      <c r="D1954" s="205" t="str">
        <f aca="false">VLOOKUP($B1954,data!$A$6:$M$15000,7)</f>
        <v>N/A</v>
      </c>
    </row>
    <row r="1955" customFormat="false" ht="11.25" hidden="false" customHeight="false" outlineLevel="0" collapsed="false">
      <c r="A1955" s="199" t="n">
        <v>37495</v>
      </c>
      <c r="B1955" s="192" t="n">
        <v>37495</v>
      </c>
      <c r="C1955" s="308" t="n">
        <f aca="false">IF(B1955&lt;&gt;"",MONTH(B1955),0)</f>
        <v>8</v>
      </c>
      <c r="D1955" s="205" t="str">
        <f aca="false">VLOOKUP($B1955,data!$A$6:$M$15000,7)</f>
        <v>N/A</v>
      </c>
    </row>
    <row r="1956" customFormat="false" ht="11.25" hidden="false" customHeight="false" outlineLevel="0" collapsed="false">
      <c r="A1956" s="199" t="n">
        <v>37496</v>
      </c>
      <c r="B1956" s="192" t="n">
        <v>37496</v>
      </c>
      <c r="C1956" s="308" t="n">
        <f aca="false">IF(B1956&lt;&gt;"",MONTH(B1956),0)</f>
        <v>8</v>
      </c>
      <c r="D1956" s="205" t="str">
        <f aca="false">VLOOKUP($B1956,data!$A$6:$M$15000,7)</f>
        <v>N/A</v>
      </c>
    </row>
    <row r="1957" customFormat="false" ht="11.25" hidden="false" customHeight="false" outlineLevel="0" collapsed="false">
      <c r="A1957" s="199" t="n">
        <v>37497</v>
      </c>
      <c r="B1957" s="192" t="n">
        <v>37497</v>
      </c>
      <c r="C1957" s="308" t="n">
        <f aca="false">IF(B1957&lt;&gt;"",MONTH(B1957),0)</f>
        <v>8</v>
      </c>
      <c r="D1957" s="205" t="str">
        <f aca="false">VLOOKUP($B1957,data!$A$6:$M$15000,7)</f>
        <v>N/A</v>
      </c>
    </row>
    <row r="1958" customFormat="false" ht="11.25" hidden="false" customHeight="false" outlineLevel="0" collapsed="false">
      <c r="A1958" s="199" t="n">
        <v>37498</v>
      </c>
      <c r="B1958" s="192" t="n">
        <v>37498</v>
      </c>
      <c r="C1958" s="308" t="n">
        <f aca="false">IF(B1958&lt;&gt;"",MONTH(B1958),0)</f>
        <v>8</v>
      </c>
      <c r="D1958" s="205" t="str">
        <f aca="false">VLOOKUP($B1958,data!$A$6:$M$15000,7)</f>
        <v>N/A</v>
      </c>
    </row>
    <row r="1959" customFormat="false" ht="11.25" hidden="false" customHeight="false" outlineLevel="0" collapsed="false">
      <c r="A1959" s="199" t="n">
        <v>37499</v>
      </c>
      <c r="B1959" s="192" t="n">
        <v>37499</v>
      </c>
      <c r="C1959" s="308" t="n">
        <f aca="false">IF(B1959&lt;&gt;"",MONTH(B1959),0)</f>
        <v>8</v>
      </c>
      <c r="D1959" s="205" t="str">
        <f aca="false">VLOOKUP($B1959,data!$A$6:$M$15000,7)</f>
        <v>N/A</v>
      </c>
    </row>
    <row r="1960" customFormat="false" ht="11.25" hidden="false" customHeight="false" outlineLevel="0" collapsed="false">
      <c r="A1960" s="199" t="n">
        <v>37500</v>
      </c>
      <c r="B1960" s="192" t="n">
        <v>37500</v>
      </c>
      <c r="C1960" s="308" t="n">
        <f aca="false">IF(B1960&lt;&gt;"",MONTH(B1960),0)</f>
        <v>9</v>
      </c>
      <c r="D1960" s="205" t="str">
        <f aca="false">VLOOKUP($B1960,data!$A$6:$M$15000,7)</f>
        <v>N/A</v>
      </c>
    </row>
    <row r="1961" customFormat="false" ht="11.25" hidden="false" customHeight="false" outlineLevel="0" collapsed="false">
      <c r="A1961" s="199" t="n">
        <v>37501</v>
      </c>
      <c r="B1961" s="192" t="n">
        <v>37501</v>
      </c>
      <c r="C1961" s="308" t="n">
        <f aca="false">IF(B1961&lt;&gt;"",MONTH(B1961),0)</f>
        <v>9</v>
      </c>
      <c r="D1961" s="205" t="str">
        <f aca="false">VLOOKUP($B1961,data!$A$6:$M$15000,7)</f>
        <v>N/A</v>
      </c>
    </row>
    <row r="1962" customFormat="false" ht="11.25" hidden="false" customHeight="false" outlineLevel="0" collapsed="false">
      <c r="A1962" s="199" t="n">
        <v>37502</v>
      </c>
      <c r="B1962" s="192" t="n">
        <v>37502</v>
      </c>
      <c r="C1962" s="308" t="n">
        <f aca="false">IF(B1962&lt;&gt;"",MONTH(B1962),0)</f>
        <v>9</v>
      </c>
      <c r="D1962" s="205" t="str">
        <f aca="false">VLOOKUP($B1962,data!$A$6:$M$15000,7)</f>
        <v>N/A</v>
      </c>
    </row>
    <row r="1963" customFormat="false" ht="11.25" hidden="false" customHeight="false" outlineLevel="0" collapsed="false">
      <c r="A1963" s="199" t="n">
        <v>37503</v>
      </c>
      <c r="B1963" s="192" t="n">
        <v>37503</v>
      </c>
      <c r="C1963" s="308" t="n">
        <f aca="false">IF(B1963&lt;&gt;"",MONTH(B1963),0)</f>
        <v>9</v>
      </c>
      <c r="D1963" s="205" t="str">
        <f aca="false">VLOOKUP($B1963,data!$A$6:$M$15000,7)</f>
        <v>N/A</v>
      </c>
    </row>
    <row r="1964" customFormat="false" ht="11.25" hidden="false" customHeight="false" outlineLevel="0" collapsed="false">
      <c r="A1964" s="199" t="n">
        <v>37504</v>
      </c>
      <c r="B1964" s="192" t="n">
        <v>37504</v>
      </c>
      <c r="C1964" s="308" t="n">
        <f aca="false">IF(B1964&lt;&gt;"",MONTH(B1964),0)</f>
        <v>9</v>
      </c>
      <c r="D1964" s="205" t="str">
        <f aca="false">VLOOKUP($B1964,data!$A$6:$M$15000,7)</f>
        <v>N/A</v>
      </c>
    </row>
    <row r="1965" customFormat="false" ht="11.25" hidden="false" customHeight="false" outlineLevel="0" collapsed="false">
      <c r="A1965" s="199" t="n">
        <v>37505</v>
      </c>
      <c r="B1965" s="192" t="n">
        <v>37505</v>
      </c>
      <c r="C1965" s="308" t="n">
        <f aca="false">IF(B1965&lt;&gt;"",MONTH(B1965),0)</f>
        <v>9</v>
      </c>
      <c r="D1965" s="205" t="str">
        <f aca="false">VLOOKUP($B1965,data!$A$6:$M$15000,7)</f>
        <v>N/A</v>
      </c>
    </row>
    <row r="1966" customFormat="false" ht="11.25" hidden="false" customHeight="false" outlineLevel="0" collapsed="false">
      <c r="A1966" s="199" t="n">
        <v>37506</v>
      </c>
      <c r="B1966" s="192" t="n">
        <v>37506</v>
      </c>
      <c r="C1966" s="308" t="n">
        <f aca="false">IF(B1966&lt;&gt;"",MONTH(B1966),0)</f>
        <v>9</v>
      </c>
      <c r="D1966" s="205" t="str">
        <f aca="false">VLOOKUP($B1966,data!$A$6:$M$15000,7)</f>
        <v>N/A</v>
      </c>
    </row>
    <row r="1967" customFormat="false" ht="11.25" hidden="false" customHeight="false" outlineLevel="0" collapsed="false">
      <c r="A1967" s="199" t="n">
        <v>37507</v>
      </c>
      <c r="B1967" s="192" t="n">
        <v>37507</v>
      </c>
      <c r="C1967" s="308" t="n">
        <f aca="false">IF(B1967&lt;&gt;"",MONTH(B1967),0)</f>
        <v>9</v>
      </c>
      <c r="D1967" s="205" t="str">
        <f aca="false">VLOOKUP($B1967,data!$A$6:$M$15000,7)</f>
        <v>N/A</v>
      </c>
    </row>
    <row r="1968" customFormat="false" ht="11.25" hidden="false" customHeight="false" outlineLevel="0" collapsed="false">
      <c r="A1968" s="199" t="n">
        <v>37508</v>
      </c>
      <c r="B1968" s="192" t="n">
        <v>37508</v>
      </c>
      <c r="C1968" s="308" t="n">
        <f aca="false">IF(B1968&lt;&gt;"",MONTH(B1968),0)</f>
        <v>9</v>
      </c>
      <c r="D1968" s="205" t="str">
        <f aca="false">VLOOKUP($B1968,data!$A$6:$M$15000,7)</f>
        <v>N/A</v>
      </c>
    </row>
    <row r="1969" customFormat="false" ht="11.25" hidden="false" customHeight="false" outlineLevel="0" collapsed="false">
      <c r="A1969" s="199" t="n">
        <v>37509</v>
      </c>
      <c r="B1969" s="192" t="n">
        <v>37509</v>
      </c>
      <c r="C1969" s="308" t="n">
        <f aca="false">IF(B1969&lt;&gt;"",MONTH(B1969),0)</f>
        <v>9</v>
      </c>
      <c r="D1969" s="205" t="str">
        <f aca="false">VLOOKUP($B1969,data!$A$6:$M$15000,7)</f>
        <v>N/A</v>
      </c>
    </row>
    <row r="1970" customFormat="false" ht="11.25" hidden="false" customHeight="false" outlineLevel="0" collapsed="false">
      <c r="A1970" s="199" t="n">
        <v>37510</v>
      </c>
      <c r="B1970" s="192" t="n">
        <v>37510</v>
      </c>
      <c r="C1970" s="308" t="n">
        <f aca="false">IF(B1970&lt;&gt;"",MONTH(B1970),0)</f>
        <v>9</v>
      </c>
      <c r="D1970" s="205" t="str">
        <f aca="false">VLOOKUP($B1970,data!$A$6:$M$15000,7)</f>
        <v>N/A</v>
      </c>
    </row>
    <row r="1971" customFormat="false" ht="11.25" hidden="false" customHeight="false" outlineLevel="0" collapsed="false">
      <c r="A1971" s="199" t="n">
        <v>37511</v>
      </c>
      <c r="B1971" s="192" t="n">
        <v>37511</v>
      </c>
      <c r="C1971" s="308" t="n">
        <f aca="false">IF(B1971&lt;&gt;"",MONTH(B1971),0)</f>
        <v>9</v>
      </c>
      <c r="D1971" s="205" t="str">
        <f aca="false">VLOOKUP($B1971,data!$A$6:$M$15000,7)</f>
        <v>N/A</v>
      </c>
    </row>
    <row r="1972" customFormat="false" ht="11.25" hidden="false" customHeight="false" outlineLevel="0" collapsed="false">
      <c r="A1972" s="199" t="n">
        <v>37512</v>
      </c>
      <c r="B1972" s="192" t="n">
        <v>37512</v>
      </c>
      <c r="C1972" s="308" t="n">
        <f aca="false">IF(B1972&lt;&gt;"",MONTH(B1972),0)</f>
        <v>9</v>
      </c>
      <c r="D1972" s="205" t="str">
        <f aca="false">VLOOKUP($B1972,data!$A$6:$M$15000,7)</f>
        <v>N/A</v>
      </c>
    </row>
    <row r="1973" customFormat="false" ht="11.25" hidden="false" customHeight="false" outlineLevel="0" collapsed="false">
      <c r="A1973" s="199" t="n">
        <v>37513</v>
      </c>
      <c r="B1973" s="192" t="n">
        <v>37513</v>
      </c>
      <c r="C1973" s="308" t="n">
        <f aca="false">IF(B1973&lt;&gt;"",MONTH(B1973),0)</f>
        <v>9</v>
      </c>
      <c r="D1973" s="205" t="str">
        <f aca="false">VLOOKUP($B1973,data!$A$6:$M$15000,7)</f>
        <v>N/A</v>
      </c>
    </row>
    <row r="1974" customFormat="false" ht="11.25" hidden="false" customHeight="false" outlineLevel="0" collapsed="false">
      <c r="A1974" s="199" t="n">
        <v>37514</v>
      </c>
      <c r="B1974" s="192" t="n">
        <v>37514</v>
      </c>
      <c r="C1974" s="308" t="n">
        <f aca="false">IF(B1974&lt;&gt;"",MONTH(B1974),0)</f>
        <v>9</v>
      </c>
      <c r="D1974" s="205" t="str">
        <f aca="false">VLOOKUP($B1974,data!$A$6:$M$15000,7)</f>
        <v>N/A</v>
      </c>
    </row>
    <row r="1975" customFormat="false" ht="11.25" hidden="false" customHeight="false" outlineLevel="0" collapsed="false">
      <c r="A1975" s="199" t="n">
        <v>37515</v>
      </c>
      <c r="B1975" s="192" t="n">
        <v>37515</v>
      </c>
      <c r="C1975" s="308" t="n">
        <f aca="false">IF(B1975&lt;&gt;"",MONTH(B1975),0)</f>
        <v>9</v>
      </c>
      <c r="D1975" s="205" t="str">
        <f aca="false">VLOOKUP($B1975,data!$A$6:$M$15000,7)</f>
        <v>N/A</v>
      </c>
    </row>
    <row r="1976" customFormat="false" ht="11.25" hidden="false" customHeight="false" outlineLevel="0" collapsed="false">
      <c r="A1976" s="199" t="n">
        <v>37516</v>
      </c>
      <c r="B1976" s="192" t="n">
        <v>37516</v>
      </c>
      <c r="C1976" s="308" t="n">
        <f aca="false">IF(B1976&lt;&gt;"",MONTH(B1976),0)</f>
        <v>9</v>
      </c>
      <c r="D1976" s="205" t="str">
        <f aca="false">VLOOKUP($B1976,data!$A$6:$M$15000,7)</f>
        <v>N/A</v>
      </c>
    </row>
    <row r="1977" customFormat="false" ht="11.25" hidden="false" customHeight="false" outlineLevel="0" collapsed="false">
      <c r="A1977" s="199" t="n">
        <v>37517</v>
      </c>
      <c r="B1977" s="192" t="n">
        <v>37517</v>
      </c>
      <c r="C1977" s="308" t="n">
        <f aca="false">IF(B1977&lt;&gt;"",MONTH(B1977),0)</f>
        <v>9</v>
      </c>
      <c r="D1977" s="205" t="str">
        <f aca="false">VLOOKUP($B1977,data!$A$6:$M$15000,7)</f>
        <v>N/A</v>
      </c>
    </row>
    <row r="1978" customFormat="false" ht="11.25" hidden="false" customHeight="false" outlineLevel="0" collapsed="false">
      <c r="A1978" s="199" t="n">
        <v>37518</v>
      </c>
      <c r="B1978" s="192" t="n">
        <v>37518</v>
      </c>
      <c r="C1978" s="308" t="n">
        <f aca="false">IF(B1978&lt;&gt;"",MONTH(B1978),0)</f>
        <v>9</v>
      </c>
      <c r="D1978" s="205" t="str">
        <f aca="false">VLOOKUP($B1978,data!$A$6:$M$15000,7)</f>
        <v>N/A</v>
      </c>
    </row>
    <row r="1979" customFormat="false" ht="11.25" hidden="false" customHeight="false" outlineLevel="0" collapsed="false">
      <c r="A1979" s="199" t="n">
        <v>37519</v>
      </c>
      <c r="B1979" s="192" t="n">
        <v>37519</v>
      </c>
      <c r="C1979" s="308" t="n">
        <f aca="false">IF(B1979&lt;&gt;"",MONTH(B1979),0)</f>
        <v>9</v>
      </c>
      <c r="D1979" s="205" t="str">
        <f aca="false">VLOOKUP($B1979,data!$A$6:$M$15000,7)</f>
        <v>N/A</v>
      </c>
    </row>
    <row r="1980" customFormat="false" ht="11.25" hidden="false" customHeight="false" outlineLevel="0" collapsed="false">
      <c r="A1980" s="199" t="n">
        <v>37520</v>
      </c>
      <c r="B1980" s="192" t="n">
        <v>37520</v>
      </c>
      <c r="C1980" s="308" t="n">
        <f aca="false">IF(B1980&lt;&gt;"",MONTH(B1980),0)</f>
        <v>9</v>
      </c>
      <c r="D1980" s="205" t="str">
        <f aca="false">VLOOKUP($B1980,data!$A$6:$M$15000,7)</f>
        <v>N/A</v>
      </c>
    </row>
    <row r="1981" customFormat="false" ht="11.25" hidden="false" customHeight="false" outlineLevel="0" collapsed="false">
      <c r="A1981" s="199" t="n">
        <v>37521</v>
      </c>
      <c r="B1981" s="192" t="n">
        <v>37521</v>
      </c>
      <c r="C1981" s="308" t="n">
        <f aca="false">IF(B1981&lt;&gt;"",MONTH(B1981),0)</f>
        <v>9</v>
      </c>
      <c r="D1981" s="205" t="str">
        <f aca="false">VLOOKUP($B1981,data!$A$6:$M$15000,7)</f>
        <v>N/A</v>
      </c>
    </row>
    <row r="1982" customFormat="false" ht="11.25" hidden="false" customHeight="false" outlineLevel="0" collapsed="false">
      <c r="A1982" s="199" t="n">
        <v>37522</v>
      </c>
      <c r="B1982" s="192" t="n">
        <v>37522</v>
      </c>
      <c r="C1982" s="308" t="n">
        <f aca="false">IF(B1982&lt;&gt;"",MONTH(B1982),0)</f>
        <v>9</v>
      </c>
      <c r="D1982" s="205" t="str">
        <f aca="false">VLOOKUP($B1982,data!$A$6:$M$15000,7)</f>
        <v>N/A</v>
      </c>
    </row>
    <row r="1983" customFormat="false" ht="11.25" hidden="false" customHeight="false" outlineLevel="0" collapsed="false">
      <c r="A1983" s="199" t="n">
        <v>37523</v>
      </c>
      <c r="B1983" s="192" t="n">
        <v>37523</v>
      </c>
      <c r="C1983" s="308" t="n">
        <f aca="false">IF(B1983&lt;&gt;"",MONTH(B1983),0)</f>
        <v>9</v>
      </c>
      <c r="D1983" s="205" t="str">
        <f aca="false">VLOOKUP($B1983,data!$A$6:$M$15000,7)</f>
        <v>N/A</v>
      </c>
    </row>
    <row r="1984" customFormat="false" ht="11.25" hidden="false" customHeight="false" outlineLevel="0" collapsed="false">
      <c r="A1984" s="199" t="n">
        <v>37524</v>
      </c>
      <c r="B1984" s="192" t="n">
        <v>37524</v>
      </c>
      <c r="C1984" s="308" t="n">
        <f aca="false">IF(B1984&lt;&gt;"",MONTH(B1984),0)</f>
        <v>9</v>
      </c>
      <c r="D1984" s="205" t="str">
        <f aca="false">VLOOKUP($B1984,data!$A$6:$M$15000,7)</f>
        <v>N/A</v>
      </c>
    </row>
    <row r="1985" customFormat="false" ht="11.25" hidden="false" customHeight="false" outlineLevel="0" collapsed="false">
      <c r="A1985" s="199" t="n">
        <v>37525</v>
      </c>
      <c r="B1985" s="192" t="n">
        <v>37525</v>
      </c>
      <c r="C1985" s="308" t="n">
        <f aca="false">IF(B1985&lt;&gt;"",MONTH(B1985),0)</f>
        <v>9</v>
      </c>
      <c r="D1985" s="205" t="str">
        <f aca="false">VLOOKUP($B1985,data!$A$6:$M$15000,7)</f>
        <v>N/A</v>
      </c>
    </row>
    <row r="1986" customFormat="false" ht="11.25" hidden="false" customHeight="false" outlineLevel="0" collapsed="false">
      <c r="A1986" s="199" t="n">
        <v>37526</v>
      </c>
      <c r="B1986" s="192" t="n">
        <v>37526</v>
      </c>
      <c r="C1986" s="308" t="n">
        <f aca="false">IF(B1986&lt;&gt;"",MONTH(B1986),0)</f>
        <v>9</v>
      </c>
      <c r="D1986" s="205" t="str">
        <f aca="false">VLOOKUP($B1986,data!$A$6:$M$15000,7)</f>
        <v>N/A</v>
      </c>
    </row>
    <row r="1987" customFormat="false" ht="11.25" hidden="false" customHeight="false" outlineLevel="0" collapsed="false">
      <c r="A1987" s="199" t="n">
        <v>37527</v>
      </c>
      <c r="B1987" s="192" t="n">
        <v>37527</v>
      </c>
      <c r="C1987" s="308" t="n">
        <f aca="false">IF(B1987&lt;&gt;"",MONTH(B1987),0)</f>
        <v>9</v>
      </c>
      <c r="D1987" s="205" t="str">
        <f aca="false">VLOOKUP($B1987,data!$A$6:$M$15000,7)</f>
        <v>N/A</v>
      </c>
    </row>
    <row r="1988" customFormat="false" ht="11.25" hidden="false" customHeight="false" outlineLevel="0" collapsed="false">
      <c r="A1988" s="199" t="n">
        <v>37528</v>
      </c>
      <c r="B1988" s="192" t="n">
        <v>37528</v>
      </c>
      <c r="C1988" s="308" t="n">
        <f aca="false">IF(B1988&lt;&gt;"",MONTH(B1988),0)</f>
        <v>9</v>
      </c>
      <c r="D1988" s="205" t="str">
        <f aca="false">VLOOKUP($B1988,data!$A$6:$M$15000,7)</f>
        <v>N/A</v>
      </c>
    </row>
    <row r="1989" customFormat="false" ht="11.25" hidden="false" customHeight="false" outlineLevel="0" collapsed="false">
      <c r="A1989" s="199" t="n">
        <v>37529</v>
      </c>
      <c r="B1989" s="192" t="n">
        <v>37529</v>
      </c>
      <c r="C1989" s="308" t="n">
        <f aca="false">IF(B1989&lt;&gt;"",MONTH(B1989),0)</f>
        <v>9</v>
      </c>
      <c r="D1989" s="205" t="str">
        <f aca="false">VLOOKUP($B1989,data!$A$6:$M$15000,7)</f>
        <v>N/A</v>
      </c>
    </row>
    <row r="1990" customFormat="false" ht="11.25" hidden="false" customHeight="false" outlineLevel="0" collapsed="false">
      <c r="A1990" s="199" t="n">
        <v>37530</v>
      </c>
      <c r="B1990" s="192" t="n">
        <v>37530</v>
      </c>
      <c r="C1990" s="308" t="n">
        <f aca="false">IF(B1990&lt;&gt;"",MONTH(B1990),0)</f>
        <v>10</v>
      </c>
      <c r="D1990" s="205" t="str">
        <f aca="false">VLOOKUP($B1990,data!$A$6:$M$15000,7)</f>
        <v>N/A</v>
      </c>
    </row>
    <row r="1991" customFormat="false" ht="11.25" hidden="false" customHeight="false" outlineLevel="0" collapsed="false">
      <c r="A1991" s="199" t="n">
        <v>37531</v>
      </c>
      <c r="B1991" s="192" t="n">
        <v>37531</v>
      </c>
      <c r="C1991" s="308" t="n">
        <f aca="false">IF(B1991&lt;&gt;"",MONTH(B1991),0)</f>
        <v>10</v>
      </c>
      <c r="D1991" s="205" t="str">
        <f aca="false">VLOOKUP($B1991,data!$A$6:$M$15000,7)</f>
        <v>N/A</v>
      </c>
    </row>
    <row r="1992" customFormat="false" ht="11.25" hidden="false" customHeight="false" outlineLevel="0" collapsed="false">
      <c r="A1992" s="199" t="n">
        <v>37532</v>
      </c>
      <c r="B1992" s="192" t="n">
        <v>37532</v>
      </c>
      <c r="C1992" s="308" t="n">
        <f aca="false">IF(B1992&lt;&gt;"",MONTH(B1992),0)</f>
        <v>10</v>
      </c>
      <c r="D1992" s="205" t="str">
        <f aca="false">VLOOKUP($B1992,data!$A$6:$M$15000,7)</f>
        <v>N/A</v>
      </c>
    </row>
    <row r="1993" customFormat="false" ht="11.25" hidden="false" customHeight="false" outlineLevel="0" collapsed="false">
      <c r="A1993" s="199" t="n">
        <v>37533</v>
      </c>
      <c r="B1993" s="192" t="n">
        <v>37533</v>
      </c>
      <c r="C1993" s="308" t="n">
        <f aca="false">IF(B1993&lt;&gt;"",MONTH(B1993),0)</f>
        <v>10</v>
      </c>
      <c r="D1993" s="205" t="str">
        <f aca="false">VLOOKUP($B1993,data!$A$6:$M$15000,7)</f>
        <v>N/A</v>
      </c>
    </row>
    <row r="1994" customFormat="false" ht="11.25" hidden="false" customHeight="false" outlineLevel="0" collapsed="false">
      <c r="A1994" s="199" t="n">
        <v>37534</v>
      </c>
      <c r="B1994" s="192" t="n">
        <v>37534</v>
      </c>
      <c r="C1994" s="308" t="n">
        <f aca="false">IF(B1994&lt;&gt;"",MONTH(B1994),0)</f>
        <v>10</v>
      </c>
      <c r="D1994" s="205" t="str">
        <f aca="false">VLOOKUP($B1994,data!$A$6:$M$15000,7)</f>
        <v>N/A</v>
      </c>
    </row>
    <row r="1995" customFormat="false" ht="11.25" hidden="false" customHeight="false" outlineLevel="0" collapsed="false">
      <c r="A1995" s="199" t="n">
        <v>37535</v>
      </c>
      <c r="B1995" s="192" t="n">
        <v>37535</v>
      </c>
      <c r="C1995" s="308" t="n">
        <f aca="false">IF(B1995&lt;&gt;"",MONTH(B1995),0)</f>
        <v>10</v>
      </c>
      <c r="D1995" s="205" t="str">
        <f aca="false">VLOOKUP($B1995,data!$A$6:$M$15000,7)</f>
        <v>N/A</v>
      </c>
    </row>
    <row r="1996" customFormat="false" ht="11.25" hidden="false" customHeight="false" outlineLevel="0" collapsed="false">
      <c r="A1996" s="199" t="n">
        <v>37536</v>
      </c>
      <c r="B1996" s="192" t="n">
        <v>37536</v>
      </c>
      <c r="C1996" s="308" t="n">
        <f aca="false">IF(B1996&lt;&gt;"",MONTH(B1996),0)</f>
        <v>10</v>
      </c>
      <c r="D1996" s="205" t="str">
        <f aca="false">VLOOKUP($B1996,data!$A$6:$M$15000,7)</f>
        <v>N/A</v>
      </c>
    </row>
    <row r="1997" customFormat="false" ht="11.25" hidden="false" customHeight="false" outlineLevel="0" collapsed="false">
      <c r="A1997" s="199" t="n">
        <v>37537</v>
      </c>
      <c r="B1997" s="192" t="n">
        <v>37537</v>
      </c>
      <c r="C1997" s="308" t="n">
        <f aca="false">IF(B1997&lt;&gt;"",MONTH(B1997),0)</f>
        <v>10</v>
      </c>
      <c r="D1997" s="205" t="str">
        <f aca="false">VLOOKUP($B1997,data!$A$6:$M$15000,7)</f>
        <v>N/A</v>
      </c>
    </row>
    <row r="1998" customFormat="false" ht="11.25" hidden="false" customHeight="false" outlineLevel="0" collapsed="false">
      <c r="A1998" s="199" t="n">
        <v>37538</v>
      </c>
      <c r="B1998" s="192" t="n">
        <v>37538</v>
      </c>
      <c r="C1998" s="308" t="n">
        <f aca="false">IF(B1998&lt;&gt;"",MONTH(B1998),0)</f>
        <v>10</v>
      </c>
      <c r="D1998" s="205" t="str">
        <f aca="false">VLOOKUP($B1998,data!$A$6:$M$15000,7)</f>
        <v>N/A</v>
      </c>
    </row>
    <row r="1999" customFormat="false" ht="11.25" hidden="false" customHeight="false" outlineLevel="0" collapsed="false">
      <c r="A1999" s="199" t="n">
        <v>37539</v>
      </c>
      <c r="B1999" s="192" t="n">
        <v>37539</v>
      </c>
      <c r="C1999" s="308" t="n">
        <f aca="false">IF(B1999&lt;&gt;"",MONTH(B1999),0)</f>
        <v>10</v>
      </c>
      <c r="D1999" s="205" t="str">
        <f aca="false">VLOOKUP($B1999,data!$A$6:$M$15000,7)</f>
        <v>N/A</v>
      </c>
    </row>
    <row r="2000" customFormat="false" ht="11.25" hidden="false" customHeight="false" outlineLevel="0" collapsed="false">
      <c r="A2000" s="199" t="n">
        <v>37540</v>
      </c>
      <c r="B2000" s="192" t="n">
        <v>37540</v>
      </c>
      <c r="C2000" s="308" t="n">
        <f aca="false">IF(B2000&lt;&gt;"",MONTH(B2000),0)</f>
        <v>10</v>
      </c>
      <c r="D2000" s="205" t="str">
        <f aca="false">VLOOKUP($B2000,data!$A$6:$M$15000,7)</f>
        <v>N/A</v>
      </c>
    </row>
    <row r="2001" customFormat="false" ht="11.25" hidden="false" customHeight="false" outlineLevel="0" collapsed="false">
      <c r="A2001" s="199" t="n">
        <v>37541</v>
      </c>
      <c r="B2001" s="192" t="n">
        <v>37541</v>
      </c>
      <c r="C2001" s="308" t="n">
        <f aca="false">IF(B2001&lt;&gt;"",MONTH(B2001),0)</f>
        <v>10</v>
      </c>
      <c r="D2001" s="205" t="str">
        <f aca="false">VLOOKUP($B2001,data!$A$6:$M$15000,7)</f>
        <v>N/A</v>
      </c>
    </row>
    <row r="2002" customFormat="false" ht="11.25" hidden="false" customHeight="false" outlineLevel="0" collapsed="false">
      <c r="A2002" s="199" t="n">
        <v>37542</v>
      </c>
      <c r="B2002" s="192" t="n">
        <v>37542</v>
      </c>
      <c r="C2002" s="308" t="n">
        <f aca="false">IF(B2002&lt;&gt;"",MONTH(B2002),0)</f>
        <v>10</v>
      </c>
      <c r="D2002" s="205" t="str">
        <f aca="false">VLOOKUP($B2002,data!$A$6:$M$15000,7)</f>
        <v>N/A</v>
      </c>
    </row>
    <row r="2003" customFormat="false" ht="11.25" hidden="false" customHeight="false" outlineLevel="0" collapsed="false">
      <c r="A2003" s="199" t="n">
        <v>37543</v>
      </c>
      <c r="B2003" s="192" t="n">
        <v>37543</v>
      </c>
      <c r="C2003" s="308" t="n">
        <f aca="false">IF(B2003&lt;&gt;"",MONTH(B2003),0)</f>
        <v>10</v>
      </c>
      <c r="D2003" s="205" t="str">
        <f aca="false">VLOOKUP($B2003,data!$A$6:$M$15000,7)</f>
        <v>N/A</v>
      </c>
    </row>
    <row r="2004" customFormat="false" ht="11.25" hidden="false" customHeight="false" outlineLevel="0" collapsed="false">
      <c r="A2004" s="199" t="n">
        <v>37544</v>
      </c>
      <c r="B2004" s="192" t="n">
        <v>37544</v>
      </c>
      <c r="C2004" s="308" t="n">
        <f aca="false">IF(B2004&lt;&gt;"",MONTH(B2004),0)</f>
        <v>10</v>
      </c>
      <c r="D2004" s="205" t="str">
        <f aca="false">VLOOKUP($B2004,data!$A$6:$M$15000,7)</f>
        <v>N/A</v>
      </c>
    </row>
    <row r="2005" customFormat="false" ht="11.25" hidden="false" customHeight="false" outlineLevel="0" collapsed="false">
      <c r="A2005" s="199" t="n">
        <v>37545</v>
      </c>
      <c r="B2005" s="192" t="n">
        <v>37545</v>
      </c>
      <c r="C2005" s="308" t="n">
        <f aca="false">IF(B2005&lt;&gt;"",MONTH(B2005),0)</f>
        <v>10</v>
      </c>
      <c r="D2005" s="205" t="str">
        <f aca="false">VLOOKUP($B2005,data!$A$6:$M$15000,7)</f>
        <v>N/A</v>
      </c>
    </row>
    <row r="2006" customFormat="false" ht="11.25" hidden="false" customHeight="false" outlineLevel="0" collapsed="false">
      <c r="A2006" s="199" t="n">
        <v>37546</v>
      </c>
      <c r="B2006" s="192" t="n">
        <v>37546</v>
      </c>
      <c r="C2006" s="308" t="n">
        <f aca="false">IF(B2006&lt;&gt;"",MONTH(B2006),0)</f>
        <v>10</v>
      </c>
      <c r="D2006" s="205" t="str">
        <f aca="false">VLOOKUP($B2006,data!$A$6:$M$15000,7)</f>
        <v>N/A</v>
      </c>
    </row>
    <row r="2007" customFormat="false" ht="11.25" hidden="false" customHeight="false" outlineLevel="0" collapsed="false">
      <c r="A2007" s="199" t="n">
        <v>37547</v>
      </c>
      <c r="B2007" s="192" t="n">
        <v>37547</v>
      </c>
      <c r="C2007" s="308" t="n">
        <f aca="false">IF(B2007&lt;&gt;"",MONTH(B2007),0)</f>
        <v>10</v>
      </c>
      <c r="D2007" s="205" t="str">
        <f aca="false">VLOOKUP($B2007,data!$A$6:$M$15000,7)</f>
        <v>N/A</v>
      </c>
    </row>
    <row r="2008" customFormat="false" ht="11.25" hidden="false" customHeight="false" outlineLevel="0" collapsed="false">
      <c r="A2008" s="199" t="n">
        <v>37548</v>
      </c>
      <c r="B2008" s="192" t="n">
        <v>37548</v>
      </c>
      <c r="C2008" s="308" t="n">
        <f aca="false">IF(B2008&lt;&gt;"",MONTH(B2008),0)</f>
        <v>10</v>
      </c>
      <c r="D2008" s="205" t="str">
        <f aca="false">VLOOKUP($B2008,data!$A$6:$M$15000,7)</f>
        <v>N/A</v>
      </c>
    </row>
    <row r="2009" customFormat="false" ht="11.25" hidden="false" customHeight="false" outlineLevel="0" collapsed="false">
      <c r="A2009" s="199" t="n">
        <v>37549</v>
      </c>
      <c r="B2009" s="192" t="n">
        <v>37549</v>
      </c>
      <c r="C2009" s="308" t="n">
        <f aca="false">IF(B2009&lt;&gt;"",MONTH(B2009),0)</f>
        <v>10</v>
      </c>
      <c r="D2009" s="205" t="str">
        <f aca="false">VLOOKUP($B2009,data!$A$6:$M$15000,7)</f>
        <v>N/A</v>
      </c>
    </row>
    <row r="2010" customFormat="false" ht="11.25" hidden="false" customHeight="false" outlineLevel="0" collapsed="false">
      <c r="A2010" s="199" t="n">
        <v>37550</v>
      </c>
      <c r="B2010" s="192" t="n">
        <v>37550</v>
      </c>
      <c r="C2010" s="308" t="n">
        <f aca="false">IF(B2010&lt;&gt;"",MONTH(B2010),0)</f>
        <v>10</v>
      </c>
      <c r="D2010" s="205" t="str">
        <f aca="false">VLOOKUP($B2010,data!$A$6:$M$15000,7)</f>
        <v>N/A</v>
      </c>
    </row>
    <row r="2011" customFormat="false" ht="11.25" hidden="false" customHeight="false" outlineLevel="0" collapsed="false">
      <c r="A2011" s="199" t="n">
        <v>37551</v>
      </c>
      <c r="B2011" s="192" t="n">
        <v>37551</v>
      </c>
      <c r="C2011" s="308" t="n">
        <f aca="false">IF(B2011&lt;&gt;"",MONTH(B2011),0)</f>
        <v>10</v>
      </c>
      <c r="D2011" s="205" t="str">
        <f aca="false">VLOOKUP($B2011,data!$A$6:$M$15000,7)</f>
        <v>N/A</v>
      </c>
    </row>
    <row r="2012" customFormat="false" ht="11.25" hidden="false" customHeight="false" outlineLevel="0" collapsed="false">
      <c r="A2012" s="199" t="n">
        <v>37552</v>
      </c>
      <c r="B2012" s="192" t="n">
        <v>37552</v>
      </c>
      <c r="C2012" s="308" t="n">
        <f aca="false">IF(B2012&lt;&gt;"",MONTH(B2012),0)</f>
        <v>10</v>
      </c>
      <c r="D2012" s="205" t="str">
        <f aca="false">VLOOKUP($B2012,data!$A$6:$M$15000,7)</f>
        <v>N/A</v>
      </c>
    </row>
    <row r="2013" customFormat="false" ht="11.25" hidden="false" customHeight="false" outlineLevel="0" collapsed="false">
      <c r="A2013" s="199" t="n">
        <v>37553</v>
      </c>
      <c r="B2013" s="192" t="n">
        <v>37553</v>
      </c>
      <c r="C2013" s="308" t="n">
        <f aca="false">IF(B2013&lt;&gt;"",MONTH(B2013),0)</f>
        <v>10</v>
      </c>
      <c r="D2013" s="205" t="str">
        <f aca="false">VLOOKUP($B2013,data!$A$6:$M$15000,7)</f>
        <v>N/A</v>
      </c>
    </row>
    <row r="2014" customFormat="false" ht="11.25" hidden="false" customHeight="false" outlineLevel="0" collapsed="false">
      <c r="A2014" s="199" t="n">
        <v>37554</v>
      </c>
      <c r="B2014" s="192" t="n">
        <v>37554</v>
      </c>
      <c r="C2014" s="308" t="n">
        <f aca="false">IF(B2014&lt;&gt;"",MONTH(B2014),0)</f>
        <v>10</v>
      </c>
      <c r="D2014" s="205" t="str">
        <f aca="false">VLOOKUP($B2014,data!$A$6:$M$15000,7)</f>
        <v>N/A</v>
      </c>
    </row>
    <row r="2015" customFormat="false" ht="11.25" hidden="false" customHeight="false" outlineLevel="0" collapsed="false">
      <c r="A2015" s="199" t="n">
        <v>37555</v>
      </c>
      <c r="B2015" s="192" t="n">
        <v>37555</v>
      </c>
      <c r="C2015" s="308" t="n">
        <f aca="false">IF(B2015&lt;&gt;"",MONTH(B2015),0)</f>
        <v>10</v>
      </c>
      <c r="D2015" s="205" t="str">
        <f aca="false">VLOOKUP($B2015,data!$A$6:$M$15000,7)</f>
        <v>N/A</v>
      </c>
    </row>
    <row r="2016" customFormat="false" ht="11.25" hidden="false" customHeight="false" outlineLevel="0" collapsed="false">
      <c r="A2016" s="199" t="n">
        <v>37556</v>
      </c>
      <c r="B2016" s="192" t="n">
        <v>37556</v>
      </c>
      <c r="C2016" s="308" t="n">
        <f aca="false">IF(B2016&lt;&gt;"",MONTH(B2016),0)</f>
        <v>10</v>
      </c>
      <c r="D2016" s="205" t="str">
        <f aca="false">VLOOKUP($B2016,data!$A$6:$M$15000,7)</f>
        <v>N/A</v>
      </c>
    </row>
    <row r="2017" customFormat="false" ht="11.25" hidden="false" customHeight="false" outlineLevel="0" collapsed="false">
      <c r="A2017" s="199" t="n">
        <v>37557</v>
      </c>
      <c r="B2017" s="192" t="n">
        <v>37557</v>
      </c>
      <c r="C2017" s="308" t="n">
        <f aca="false">IF(B2017&lt;&gt;"",MONTH(B2017),0)</f>
        <v>10</v>
      </c>
      <c r="D2017" s="205" t="str">
        <f aca="false">VLOOKUP($B2017,data!$A$6:$M$15000,7)</f>
        <v>N/A</v>
      </c>
    </row>
    <row r="2018" customFormat="false" ht="11.25" hidden="false" customHeight="false" outlineLevel="0" collapsed="false">
      <c r="A2018" s="199" t="n">
        <v>37558</v>
      </c>
      <c r="B2018" s="192" t="n">
        <v>37558</v>
      </c>
      <c r="C2018" s="308" t="n">
        <f aca="false">IF(B2018&lt;&gt;"",MONTH(B2018),0)</f>
        <v>10</v>
      </c>
      <c r="D2018" s="205" t="str">
        <f aca="false">VLOOKUP($B2018,data!$A$6:$M$15000,7)</f>
        <v>N/A</v>
      </c>
    </row>
    <row r="2019" customFormat="false" ht="11.25" hidden="false" customHeight="false" outlineLevel="0" collapsed="false">
      <c r="A2019" s="199" t="n">
        <v>37559</v>
      </c>
      <c r="B2019" s="192" t="n">
        <v>37559</v>
      </c>
      <c r="C2019" s="308" t="n">
        <f aca="false">IF(B2019&lt;&gt;"",MONTH(B2019),0)</f>
        <v>10</v>
      </c>
      <c r="D2019" s="205" t="str">
        <f aca="false">VLOOKUP($B2019,data!$A$6:$M$15000,7)</f>
        <v>N/A</v>
      </c>
    </row>
    <row r="2020" customFormat="false" ht="11.25" hidden="false" customHeight="false" outlineLevel="0" collapsed="false">
      <c r="A2020" s="199" t="n">
        <v>37560</v>
      </c>
      <c r="B2020" s="192" t="n">
        <v>37560</v>
      </c>
      <c r="C2020" s="308" t="n">
        <f aca="false">IF(B2020&lt;&gt;"",MONTH(B2020),0)</f>
        <v>10</v>
      </c>
      <c r="D2020" s="205" t="str">
        <f aca="false">VLOOKUP($B2020,data!$A$6:$M$15000,7)</f>
        <v>N/A</v>
      </c>
    </row>
    <row r="2021" customFormat="false" ht="11.25" hidden="false" customHeight="false" outlineLevel="0" collapsed="false">
      <c r="A2021" s="199" t="n">
        <v>37561</v>
      </c>
      <c r="B2021" s="192" t="n">
        <v>37561</v>
      </c>
      <c r="C2021" s="308" t="n">
        <f aca="false">IF(B2021&lt;&gt;"",MONTH(B2021),0)</f>
        <v>11</v>
      </c>
      <c r="D2021" s="205" t="str">
        <f aca="false">VLOOKUP($B2021,data!$A$6:$M$15000,7)</f>
        <v>N/A</v>
      </c>
    </row>
    <row r="2022" customFormat="false" ht="11.25" hidden="false" customHeight="false" outlineLevel="0" collapsed="false">
      <c r="A2022" s="199" t="n">
        <v>37562</v>
      </c>
      <c r="B2022" s="192" t="n">
        <v>37562</v>
      </c>
      <c r="C2022" s="308" t="n">
        <f aca="false">IF(B2022&lt;&gt;"",MONTH(B2022),0)</f>
        <v>11</v>
      </c>
      <c r="D2022" s="205" t="str">
        <f aca="false">VLOOKUP($B2022,data!$A$6:$M$15000,7)</f>
        <v>N/A</v>
      </c>
    </row>
    <row r="2023" customFormat="false" ht="11.25" hidden="false" customHeight="false" outlineLevel="0" collapsed="false">
      <c r="A2023" s="199" t="n">
        <v>37563</v>
      </c>
      <c r="B2023" s="192" t="n">
        <v>37563</v>
      </c>
      <c r="C2023" s="308" t="n">
        <f aca="false">IF(B2023&lt;&gt;"",MONTH(B2023),0)</f>
        <v>11</v>
      </c>
      <c r="D2023" s="205" t="str">
        <f aca="false">VLOOKUP($B2023,data!$A$6:$M$15000,7)</f>
        <v>N/A</v>
      </c>
    </row>
    <row r="2024" customFormat="false" ht="11.25" hidden="false" customHeight="false" outlineLevel="0" collapsed="false">
      <c r="A2024" s="199" t="n">
        <v>37564</v>
      </c>
      <c r="B2024" s="192" t="n">
        <v>37564</v>
      </c>
      <c r="C2024" s="308" t="n">
        <f aca="false">IF(B2024&lt;&gt;"",MONTH(B2024),0)</f>
        <v>11</v>
      </c>
      <c r="D2024" s="205" t="str">
        <f aca="false">VLOOKUP($B2024,data!$A$6:$M$15000,7)</f>
        <v>N/A</v>
      </c>
    </row>
    <row r="2025" customFormat="false" ht="11.25" hidden="false" customHeight="false" outlineLevel="0" collapsed="false">
      <c r="A2025" s="199" t="n">
        <v>37565</v>
      </c>
      <c r="B2025" s="192" t="n">
        <v>37565</v>
      </c>
      <c r="C2025" s="308" t="n">
        <f aca="false">IF(B2025&lt;&gt;"",MONTH(B2025),0)</f>
        <v>11</v>
      </c>
      <c r="D2025" s="205" t="str">
        <f aca="false">VLOOKUP($B2025,data!$A$6:$M$15000,7)</f>
        <v>N/A</v>
      </c>
    </row>
    <row r="2026" customFormat="false" ht="11.25" hidden="false" customHeight="false" outlineLevel="0" collapsed="false">
      <c r="A2026" s="199" t="n">
        <v>37566</v>
      </c>
      <c r="B2026" s="192" t="n">
        <v>37566</v>
      </c>
      <c r="C2026" s="308" t="n">
        <f aca="false">IF(B2026&lt;&gt;"",MONTH(B2026),0)</f>
        <v>11</v>
      </c>
      <c r="D2026" s="205" t="str">
        <f aca="false">VLOOKUP($B2026,data!$A$6:$M$15000,7)</f>
        <v>N/A</v>
      </c>
    </row>
    <row r="2027" customFormat="false" ht="11.25" hidden="false" customHeight="false" outlineLevel="0" collapsed="false">
      <c r="A2027" s="199" t="n">
        <v>37567</v>
      </c>
      <c r="B2027" s="192" t="n">
        <v>37567</v>
      </c>
      <c r="C2027" s="308" t="n">
        <f aca="false">IF(B2027&lt;&gt;"",MONTH(B2027),0)</f>
        <v>11</v>
      </c>
      <c r="D2027" s="205" t="str">
        <f aca="false">VLOOKUP($B2027,data!$A$6:$M$15000,7)</f>
        <v>N/A</v>
      </c>
    </row>
    <row r="2028" customFormat="false" ht="11.25" hidden="false" customHeight="false" outlineLevel="0" collapsed="false">
      <c r="A2028" s="199" t="n">
        <v>37568</v>
      </c>
      <c r="B2028" s="192" t="n">
        <v>37568</v>
      </c>
      <c r="C2028" s="308" t="n">
        <f aca="false">IF(B2028&lt;&gt;"",MONTH(B2028),0)</f>
        <v>11</v>
      </c>
      <c r="D2028" s="205" t="str">
        <f aca="false">VLOOKUP($B2028,data!$A$6:$M$15000,7)</f>
        <v>N/A</v>
      </c>
    </row>
    <row r="2029" customFormat="false" ht="11.25" hidden="false" customHeight="false" outlineLevel="0" collapsed="false">
      <c r="A2029" s="199" t="n">
        <v>37569</v>
      </c>
      <c r="B2029" s="192" t="n">
        <v>37569</v>
      </c>
      <c r="C2029" s="308" t="n">
        <f aca="false">IF(B2029&lt;&gt;"",MONTH(B2029),0)</f>
        <v>11</v>
      </c>
      <c r="D2029" s="205" t="str">
        <f aca="false">VLOOKUP($B2029,data!$A$6:$M$15000,7)</f>
        <v>N/A</v>
      </c>
    </row>
    <row r="2030" customFormat="false" ht="11.25" hidden="false" customHeight="false" outlineLevel="0" collapsed="false">
      <c r="A2030" s="199" t="n">
        <v>37570</v>
      </c>
      <c r="B2030" s="192" t="n">
        <v>37570</v>
      </c>
      <c r="C2030" s="308" t="n">
        <f aca="false">IF(B2030&lt;&gt;"",MONTH(B2030),0)</f>
        <v>11</v>
      </c>
      <c r="D2030" s="205" t="str">
        <f aca="false">VLOOKUP($B2030,data!$A$6:$M$15000,7)</f>
        <v>N/A</v>
      </c>
    </row>
    <row r="2031" customFormat="false" ht="11.25" hidden="false" customHeight="false" outlineLevel="0" collapsed="false">
      <c r="A2031" s="199" t="n">
        <v>37571</v>
      </c>
      <c r="B2031" s="192" t="n">
        <v>37571</v>
      </c>
      <c r="C2031" s="308" t="n">
        <f aca="false">IF(B2031&lt;&gt;"",MONTH(B2031),0)</f>
        <v>11</v>
      </c>
      <c r="D2031" s="205" t="str">
        <f aca="false">VLOOKUP($B2031,data!$A$6:$M$15000,7)</f>
        <v>N/A</v>
      </c>
    </row>
    <row r="2032" customFormat="false" ht="11.25" hidden="false" customHeight="false" outlineLevel="0" collapsed="false">
      <c r="A2032" s="199" t="n">
        <v>37572</v>
      </c>
      <c r="B2032" s="192" t="n">
        <v>37572</v>
      </c>
      <c r="C2032" s="308" t="n">
        <f aca="false">IF(B2032&lt;&gt;"",MONTH(B2032),0)</f>
        <v>11</v>
      </c>
      <c r="D2032" s="205" t="str">
        <f aca="false">VLOOKUP($B2032,data!$A$6:$M$15000,7)</f>
        <v>N/A</v>
      </c>
    </row>
    <row r="2033" customFormat="false" ht="11.25" hidden="false" customHeight="false" outlineLevel="0" collapsed="false">
      <c r="A2033" s="199" t="n">
        <v>37573</v>
      </c>
      <c r="B2033" s="192" t="n">
        <v>37573</v>
      </c>
      <c r="C2033" s="308" t="n">
        <f aca="false">IF(B2033&lt;&gt;"",MONTH(B2033),0)</f>
        <v>11</v>
      </c>
      <c r="D2033" s="205" t="str">
        <f aca="false">VLOOKUP($B2033,data!$A$6:$M$15000,7)</f>
        <v>N/A</v>
      </c>
    </row>
    <row r="2034" customFormat="false" ht="11.25" hidden="false" customHeight="false" outlineLevel="0" collapsed="false">
      <c r="A2034" s="199" t="n">
        <v>37574</v>
      </c>
      <c r="B2034" s="192" t="n">
        <v>37574</v>
      </c>
      <c r="C2034" s="308" t="n">
        <f aca="false">IF(B2034&lt;&gt;"",MONTH(B2034),0)</f>
        <v>11</v>
      </c>
      <c r="D2034" s="205" t="str">
        <f aca="false">VLOOKUP($B2034,data!$A$6:$M$15000,7)</f>
        <v>N/A</v>
      </c>
    </row>
    <row r="2035" customFormat="false" ht="11.25" hidden="false" customHeight="false" outlineLevel="0" collapsed="false">
      <c r="A2035" s="199" t="n">
        <v>37575</v>
      </c>
      <c r="B2035" s="192" t="n">
        <v>37575</v>
      </c>
      <c r="C2035" s="308" t="n">
        <f aca="false">IF(B2035&lt;&gt;"",MONTH(B2035),0)</f>
        <v>11</v>
      </c>
      <c r="D2035" s="205" t="str">
        <f aca="false">VLOOKUP($B2035,data!$A$6:$M$15000,7)</f>
        <v>N/A</v>
      </c>
    </row>
    <row r="2036" customFormat="false" ht="11.25" hidden="false" customHeight="false" outlineLevel="0" collapsed="false">
      <c r="A2036" s="199" t="n">
        <v>37576</v>
      </c>
      <c r="B2036" s="192" t="n">
        <v>37576</v>
      </c>
      <c r="C2036" s="308" t="n">
        <f aca="false">IF(B2036&lt;&gt;"",MONTH(B2036),0)</f>
        <v>11</v>
      </c>
      <c r="D2036" s="205" t="str">
        <f aca="false">VLOOKUP($B2036,data!$A$6:$M$15000,7)</f>
        <v>N/A</v>
      </c>
    </row>
    <row r="2037" customFormat="false" ht="11.25" hidden="false" customHeight="false" outlineLevel="0" collapsed="false">
      <c r="A2037" s="199" t="n">
        <v>37577</v>
      </c>
      <c r="B2037" s="192" t="n">
        <v>37577</v>
      </c>
      <c r="C2037" s="308" t="n">
        <f aca="false">IF(B2037&lt;&gt;"",MONTH(B2037),0)</f>
        <v>11</v>
      </c>
      <c r="D2037" s="205" t="str">
        <f aca="false">VLOOKUP($B2037,data!$A$6:$M$15000,7)</f>
        <v>N/A</v>
      </c>
    </row>
    <row r="2038" customFormat="false" ht="11.25" hidden="false" customHeight="false" outlineLevel="0" collapsed="false">
      <c r="A2038" s="199" t="n">
        <v>37578</v>
      </c>
      <c r="B2038" s="192" t="n">
        <v>37578</v>
      </c>
      <c r="C2038" s="308" t="n">
        <f aca="false">IF(B2038&lt;&gt;"",MONTH(B2038),0)</f>
        <v>11</v>
      </c>
      <c r="D2038" s="205" t="str">
        <f aca="false">VLOOKUP($B2038,data!$A$6:$M$15000,7)</f>
        <v>N/A</v>
      </c>
    </row>
    <row r="2039" customFormat="false" ht="11.25" hidden="false" customHeight="false" outlineLevel="0" collapsed="false">
      <c r="A2039" s="199" t="n">
        <v>37579</v>
      </c>
      <c r="B2039" s="192" t="n">
        <v>37579</v>
      </c>
      <c r="C2039" s="308" t="n">
        <f aca="false">IF(B2039&lt;&gt;"",MONTH(B2039),0)</f>
        <v>11</v>
      </c>
      <c r="D2039" s="205" t="str">
        <f aca="false">VLOOKUP($B2039,data!$A$6:$M$15000,7)</f>
        <v>N/A</v>
      </c>
    </row>
    <row r="2040" customFormat="false" ht="11.25" hidden="false" customHeight="false" outlineLevel="0" collapsed="false">
      <c r="A2040" s="199" t="n">
        <v>37580</v>
      </c>
      <c r="B2040" s="192" t="n">
        <v>37580</v>
      </c>
      <c r="C2040" s="308" t="n">
        <f aca="false">IF(B2040&lt;&gt;"",MONTH(B2040),0)</f>
        <v>11</v>
      </c>
      <c r="D2040" s="205" t="str">
        <f aca="false">VLOOKUP($B2040,data!$A$6:$M$15000,7)</f>
        <v>N/A</v>
      </c>
    </row>
    <row r="2041" customFormat="false" ht="11.25" hidden="false" customHeight="false" outlineLevel="0" collapsed="false">
      <c r="A2041" s="199" t="n">
        <v>37581</v>
      </c>
      <c r="B2041" s="192" t="n">
        <v>37581</v>
      </c>
      <c r="C2041" s="308" t="n">
        <f aca="false">IF(B2041&lt;&gt;"",MONTH(B2041),0)</f>
        <v>11</v>
      </c>
      <c r="D2041" s="205" t="str">
        <f aca="false">VLOOKUP($B2041,data!$A$6:$M$15000,7)</f>
        <v>N/A</v>
      </c>
    </row>
    <row r="2042" customFormat="false" ht="11.25" hidden="false" customHeight="false" outlineLevel="0" collapsed="false">
      <c r="A2042" s="199" t="n">
        <v>37582</v>
      </c>
      <c r="B2042" s="192" t="n">
        <v>37582</v>
      </c>
      <c r="C2042" s="308" t="n">
        <f aca="false">IF(B2042&lt;&gt;"",MONTH(B2042),0)</f>
        <v>11</v>
      </c>
      <c r="D2042" s="205" t="str">
        <f aca="false">VLOOKUP($B2042,data!$A$6:$M$15000,7)</f>
        <v>N/A</v>
      </c>
    </row>
    <row r="2043" customFormat="false" ht="11.25" hidden="false" customHeight="false" outlineLevel="0" collapsed="false">
      <c r="A2043" s="199" t="n">
        <v>37583</v>
      </c>
      <c r="B2043" s="192" t="n">
        <v>37583</v>
      </c>
      <c r="C2043" s="308" t="n">
        <f aca="false">IF(B2043&lt;&gt;"",MONTH(B2043),0)</f>
        <v>11</v>
      </c>
      <c r="D2043" s="205" t="str">
        <f aca="false">VLOOKUP($B2043,data!$A$6:$M$15000,7)</f>
        <v>N/A</v>
      </c>
    </row>
    <row r="2044" customFormat="false" ht="11.25" hidden="false" customHeight="false" outlineLevel="0" collapsed="false">
      <c r="A2044" s="199" t="n">
        <v>37584</v>
      </c>
      <c r="B2044" s="192" t="n">
        <v>37584</v>
      </c>
      <c r="C2044" s="308" t="n">
        <f aca="false">IF(B2044&lt;&gt;"",MONTH(B2044),0)</f>
        <v>11</v>
      </c>
      <c r="D2044" s="205" t="str">
        <f aca="false">VLOOKUP($B2044,data!$A$6:$M$15000,7)</f>
        <v>N/A</v>
      </c>
    </row>
    <row r="2045" customFormat="false" ht="11.25" hidden="false" customHeight="false" outlineLevel="0" collapsed="false">
      <c r="A2045" s="199" t="n">
        <v>37585</v>
      </c>
      <c r="B2045" s="192" t="n">
        <v>37585</v>
      </c>
      <c r="C2045" s="308" t="n">
        <f aca="false">IF(B2045&lt;&gt;"",MONTH(B2045),0)</f>
        <v>11</v>
      </c>
      <c r="D2045" s="205" t="str">
        <f aca="false">VLOOKUP($B2045,data!$A$6:$M$15000,7)</f>
        <v>N/A</v>
      </c>
    </row>
    <row r="2046" customFormat="false" ht="11.25" hidden="false" customHeight="false" outlineLevel="0" collapsed="false">
      <c r="A2046" s="199" t="n">
        <v>37586</v>
      </c>
      <c r="B2046" s="192" t="n">
        <v>37586</v>
      </c>
      <c r="C2046" s="308" t="n">
        <f aca="false">IF(B2046&lt;&gt;"",MONTH(B2046),0)</f>
        <v>11</v>
      </c>
      <c r="D2046" s="205" t="str">
        <f aca="false">VLOOKUP($B2046,data!$A$6:$M$15000,7)</f>
        <v>N/A</v>
      </c>
    </row>
    <row r="2047" customFormat="false" ht="11.25" hidden="false" customHeight="false" outlineLevel="0" collapsed="false">
      <c r="A2047" s="199" t="n">
        <v>37587</v>
      </c>
      <c r="B2047" s="192" t="n">
        <v>37587</v>
      </c>
      <c r="C2047" s="308" t="n">
        <f aca="false">IF(B2047&lt;&gt;"",MONTH(B2047),0)</f>
        <v>11</v>
      </c>
      <c r="D2047" s="205" t="str">
        <f aca="false">VLOOKUP($B2047,data!$A$6:$M$15000,7)</f>
        <v>N/A</v>
      </c>
    </row>
    <row r="2048" customFormat="false" ht="11.25" hidden="false" customHeight="false" outlineLevel="0" collapsed="false">
      <c r="A2048" s="199" t="n">
        <v>37588</v>
      </c>
      <c r="B2048" s="192" t="n">
        <v>37588</v>
      </c>
      <c r="C2048" s="308" t="n">
        <f aca="false">IF(B2048&lt;&gt;"",MONTH(B2048),0)</f>
        <v>11</v>
      </c>
      <c r="D2048" s="205" t="str">
        <f aca="false">VLOOKUP($B2048,data!$A$6:$M$15000,7)</f>
        <v>N/A</v>
      </c>
    </row>
    <row r="2049" customFormat="false" ht="11.25" hidden="false" customHeight="false" outlineLevel="0" collapsed="false">
      <c r="A2049" s="199" t="n">
        <v>37589</v>
      </c>
      <c r="B2049" s="192" t="n">
        <v>37589</v>
      </c>
      <c r="C2049" s="308" t="n">
        <f aca="false">IF(B2049&lt;&gt;"",MONTH(B2049),0)</f>
        <v>11</v>
      </c>
      <c r="D2049" s="205" t="str">
        <f aca="false">VLOOKUP($B2049,data!$A$6:$M$15000,7)</f>
        <v>N/A</v>
      </c>
    </row>
    <row r="2050" customFormat="false" ht="11.25" hidden="false" customHeight="false" outlineLevel="0" collapsed="false">
      <c r="A2050" s="199" t="n">
        <v>37590</v>
      </c>
      <c r="B2050" s="192" t="n">
        <v>37590</v>
      </c>
      <c r="C2050" s="308" t="n">
        <f aca="false">IF(B2050&lt;&gt;"",MONTH(B2050),0)</f>
        <v>11</v>
      </c>
      <c r="D2050" s="205" t="str">
        <f aca="false">VLOOKUP($B2050,data!$A$6:$M$15000,7)</f>
        <v>N/A</v>
      </c>
    </row>
    <row r="2051" customFormat="false" ht="11.25" hidden="false" customHeight="false" outlineLevel="0" collapsed="false">
      <c r="A2051" s="199" t="n">
        <v>37591</v>
      </c>
      <c r="B2051" s="192" t="n">
        <v>37591</v>
      </c>
      <c r="C2051" s="308" t="n">
        <f aca="false">IF(B2051&lt;&gt;"",MONTH(B2051),0)</f>
        <v>12</v>
      </c>
      <c r="D2051" s="205" t="str">
        <f aca="false">VLOOKUP($B2051,data!$A$6:$M$15000,7)</f>
        <v>N/A</v>
      </c>
    </row>
    <row r="2052" customFormat="false" ht="11.25" hidden="false" customHeight="false" outlineLevel="0" collapsed="false">
      <c r="A2052" s="199" t="n">
        <v>37592</v>
      </c>
      <c r="B2052" s="192" t="n">
        <v>37592</v>
      </c>
      <c r="C2052" s="308" t="n">
        <f aca="false">IF(B2052&lt;&gt;"",MONTH(B2052),0)</f>
        <v>12</v>
      </c>
      <c r="D2052" s="205" t="str">
        <f aca="false">VLOOKUP($B2052,data!$A$6:$M$15000,7)</f>
        <v>N/A</v>
      </c>
    </row>
    <row r="2053" customFormat="false" ht="11.25" hidden="false" customHeight="false" outlineLevel="0" collapsed="false">
      <c r="A2053" s="199" t="n">
        <v>37593</v>
      </c>
      <c r="B2053" s="192" t="n">
        <v>37593</v>
      </c>
      <c r="C2053" s="308" t="n">
        <f aca="false">IF(B2053&lt;&gt;"",MONTH(B2053),0)</f>
        <v>12</v>
      </c>
      <c r="D2053" s="205" t="str">
        <f aca="false">VLOOKUP($B2053,data!$A$6:$M$15000,7)</f>
        <v>N/A</v>
      </c>
    </row>
    <row r="2054" customFormat="false" ht="11.25" hidden="false" customHeight="false" outlineLevel="0" collapsed="false">
      <c r="A2054" s="199" t="n">
        <v>37594</v>
      </c>
      <c r="B2054" s="192" t="n">
        <v>37594</v>
      </c>
      <c r="C2054" s="308" t="n">
        <f aca="false">IF(B2054&lt;&gt;"",MONTH(B2054),0)</f>
        <v>12</v>
      </c>
      <c r="D2054" s="205" t="str">
        <f aca="false">VLOOKUP($B2054,data!$A$6:$M$15000,7)</f>
        <v>N/A</v>
      </c>
    </row>
    <row r="2055" customFormat="false" ht="11.25" hidden="false" customHeight="false" outlineLevel="0" collapsed="false">
      <c r="A2055" s="199" t="n">
        <v>37595</v>
      </c>
      <c r="B2055" s="192" t="n">
        <v>37595</v>
      </c>
      <c r="C2055" s="308" t="n">
        <f aca="false">IF(B2055&lt;&gt;"",MONTH(B2055),0)</f>
        <v>12</v>
      </c>
      <c r="D2055" s="205" t="str">
        <f aca="false">VLOOKUP($B2055,data!$A$6:$M$15000,7)</f>
        <v>N/A</v>
      </c>
    </row>
    <row r="2056" customFormat="false" ht="11.25" hidden="false" customHeight="false" outlineLevel="0" collapsed="false">
      <c r="A2056" s="199" t="n">
        <v>37596</v>
      </c>
      <c r="B2056" s="192" t="n">
        <v>37596</v>
      </c>
      <c r="C2056" s="308" t="n">
        <f aca="false">IF(B2056&lt;&gt;"",MONTH(B2056),0)</f>
        <v>12</v>
      </c>
      <c r="D2056" s="205" t="str">
        <f aca="false">VLOOKUP($B2056,data!$A$6:$M$15000,7)</f>
        <v>N/A</v>
      </c>
    </row>
    <row r="2057" customFormat="false" ht="11.25" hidden="false" customHeight="false" outlineLevel="0" collapsed="false">
      <c r="A2057" s="199" t="n">
        <v>37597</v>
      </c>
      <c r="B2057" s="192" t="n">
        <v>37597</v>
      </c>
      <c r="C2057" s="308" t="n">
        <f aca="false">IF(B2057&lt;&gt;"",MONTH(B2057),0)</f>
        <v>12</v>
      </c>
      <c r="D2057" s="205" t="str">
        <f aca="false">VLOOKUP($B2057,data!$A$6:$M$15000,7)</f>
        <v>N/A</v>
      </c>
    </row>
    <row r="2058" customFormat="false" ht="11.25" hidden="false" customHeight="false" outlineLevel="0" collapsed="false">
      <c r="A2058" s="199" t="n">
        <v>37598</v>
      </c>
      <c r="B2058" s="192" t="n">
        <v>37598</v>
      </c>
      <c r="C2058" s="308" t="n">
        <f aca="false">IF(B2058&lt;&gt;"",MONTH(B2058),0)</f>
        <v>12</v>
      </c>
      <c r="D2058" s="205" t="str">
        <f aca="false">VLOOKUP($B2058,data!$A$6:$M$15000,7)</f>
        <v>N/A</v>
      </c>
    </row>
    <row r="2059" customFormat="false" ht="11.25" hidden="false" customHeight="false" outlineLevel="0" collapsed="false">
      <c r="A2059" s="199" t="n">
        <v>37599</v>
      </c>
      <c r="B2059" s="192" t="n">
        <v>37599</v>
      </c>
      <c r="C2059" s="308" t="n">
        <f aca="false">IF(B2059&lt;&gt;"",MONTH(B2059),0)</f>
        <v>12</v>
      </c>
      <c r="D2059" s="205" t="str">
        <f aca="false">VLOOKUP($B2059,data!$A$6:$M$15000,7)</f>
        <v>N/A</v>
      </c>
    </row>
    <row r="2060" customFormat="false" ht="11.25" hidden="false" customHeight="false" outlineLevel="0" collapsed="false">
      <c r="A2060" s="199" t="n">
        <v>37600</v>
      </c>
      <c r="B2060" s="192" t="n">
        <v>37600</v>
      </c>
      <c r="C2060" s="308" t="n">
        <f aca="false">IF(B2060&lt;&gt;"",MONTH(B2060),0)</f>
        <v>12</v>
      </c>
      <c r="D2060" s="205" t="str">
        <f aca="false">VLOOKUP($B2060,data!$A$6:$M$15000,7)</f>
        <v>N/A</v>
      </c>
    </row>
    <row r="2061" customFormat="false" ht="11.25" hidden="false" customHeight="false" outlineLevel="0" collapsed="false">
      <c r="A2061" s="199" t="n">
        <v>37601</v>
      </c>
      <c r="B2061" s="192" t="n">
        <v>37601</v>
      </c>
      <c r="C2061" s="308" t="n">
        <f aca="false">IF(B2061&lt;&gt;"",MONTH(B2061),0)</f>
        <v>12</v>
      </c>
      <c r="D2061" s="205" t="str">
        <f aca="false">VLOOKUP($B2061,data!$A$6:$M$15000,7)</f>
        <v>N/A</v>
      </c>
    </row>
    <row r="2062" customFormat="false" ht="11.25" hidden="false" customHeight="false" outlineLevel="0" collapsed="false">
      <c r="A2062" s="199" t="n">
        <v>37602</v>
      </c>
      <c r="B2062" s="192" t="n">
        <v>37602</v>
      </c>
      <c r="C2062" s="308" t="n">
        <f aca="false">IF(B2062&lt;&gt;"",MONTH(B2062),0)</f>
        <v>12</v>
      </c>
      <c r="D2062" s="205" t="str">
        <f aca="false">VLOOKUP($B2062,data!$A$6:$M$15000,7)</f>
        <v>N/A</v>
      </c>
    </row>
    <row r="2063" customFormat="false" ht="11.25" hidden="false" customHeight="false" outlineLevel="0" collapsed="false">
      <c r="A2063" s="199" t="n">
        <v>37603</v>
      </c>
      <c r="B2063" s="192" t="n">
        <v>37603</v>
      </c>
      <c r="C2063" s="308" t="n">
        <f aca="false">IF(B2063&lt;&gt;"",MONTH(B2063),0)</f>
        <v>12</v>
      </c>
      <c r="D2063" s="205" t="str">
        <f aca="false">VLOOKUP($B2063,data!$A$6:$M$15000,7)</f>
        <v>N/A</v>
      </c>
    </row>
    <row r="2064" customFormat="false" ht="11.25" hidden="false" customHeight="false" outlineLevel="0" collapsed="false">
      <c r="A2064" s="199" t="n">
        <v>37604</v>
      </c>
      <c r="B2064" s="192" t="n">
        <v>37604</v>
      </c>
      <c r="C2064" s="308" t="n">
        <f aca="false">IF(B2064&lt;&gt;"",MONTH(B2064),0)</f>
        <v>12</v>
      </c>
      <c r="D2064" s="205" t="str">
        <f aca="false">VLOOKUP($B2064,data!$A$6:$M$15000,7)</f>
        <v>N/A</v>
      </c>
    </row>
    <row r="2065" customFormat="false" ht="11.25" hidden="false" customHeight="false" outlineLevel="0" collapsed="false">
      <c r="A2065" s="199" t="n">
        <v>37605</v>
      </c>
      <c r="B2065" s="192" t="n">
        <v>37605</v>
      </c>
      <c r="C2065" s="308" t="n">
        <f aca="false">IF(B2065&lt;&gt;"",MONTH(B2065),0)</f>
        <v>12</v>
      </c>
      <c r="D2065" s="205" t="str">
        <f aca="false">VLOOKUP($B2065,data!$A$6:$M$15000,7)</f>
        <v>N/A</v>
      </c>
    </row>
    <row r="2066" customFormat="false" ht="11.25" hidden="false" customHeight="false" outlineLevel="0" collapsed="false">
      <c r="A2066" s="199" t="n">
        <v>37606</v>
      </c>
      <c r="B2066" s="192" t="n">
        <v>37606</v>
      </c>
      <c r="C2066" s="308" t="n">
        <f aca="false">IF(B2066&lt;&gt;"",MONTH(B2066),0)</f>
        <v>12</v>
      </c>
      <c r="D2066" s="205" t="str">
        <f aca="false">VLOOKUP($B2066,data!$A$6:$M$15000,7)</f>
        <v>N/A</v>
      </c>
    </row>
    <row r="2067" customFormat="false" ht="11.25" hidden="false" customHeight="false" outlineLevel="0" collapsed="false">
      <c r="A2067" s="199" t="n">
        <v>37607</v>
      </c>
      <c r="B2067" s="192" t="n">
        <v>37607</v>
      </c>
      <c r="C2067" s="308" t="n">
        <f aca="false">IF(B2067&lt;&gt;"",MONTH(B2067),0)</f>
        <v>12</v>
      </c>
      <c r="D2067" s="205" t="str">
        <f aca="false">VLOOKUP($B2067,data!$A$6:$M$15000,7)</f>
        <v>N/A</v>
      </c>
    </row>
    <row r="2068" customFormat="false" ht="11.25" hidden="false" customHeight="false" outlineLevel="0" collapsed="false">
      <c r="A2068" s="199" t="n">
        <v>37608</v>
      </c>
      <c r="B2068" s="192" t="n">
        <v>37608</v>
      </c>
      <c r="C2068" s="308" t="n">
        <f aca="false">IF(B2068&lt;&gt;"",MONTH(B2068),0)</f>
        <v>12</v>
      </c>
      <c r="D2068" s="205" t="str">
        <f aca="false">VLOOKUP($B2068,data!$A$6:$M$15000,7)</f>
        <v>N/A</v>
      </c>
    </row>
    <row r="2069" customFormat="false" ht="11.25" hidden="false" customHeight="false" outlineLevel="0" collapsed="false">
      <c r="A2069" s="199" t="n">
        <v>37609</v>
      </c>
      <c r="B2069" s="192" t="n">
        <v>37609</v>
      </c>
      <c r="C2069" s="308" t="n">
        <f aca="false">IF(B2069&lt;&gt;"",MONTH(B2069),0)</f>
        <v>12</v>
      </c>
      <c r="D2069" s="205" t="str">
        <f aca="false">VLOOKUP($B2069,data!$A$6:$M$15000,7)</f>
        <v>N/A</v>
      </c>
    </row>
    <row r="2070" customFormat="false" ht="11.25" hidden="false" customHeight="false" outlineLevel="0" collapsed="false">
      <c r="A2070" s="199" t="n">
        <v>37610</v>
      </c>
      <c r="B2070" s="192" t="n">
        <v>37610</v>
      </c>
      <c r="C2070" s="308" t="n">
        <f aca="false">IF(B2070&lt;&gt;"",MONTH(B2070),0)</f>
        <v>12</v>
      </c>
      <c r="D2070" s="205" t="str">
        <f aca="false">VLOOKUP($B2070,data!$A$6:$M$15000,7)</f>
        <v>N/A</v>
      </c>
    </row>
    <row r="2071" customFormat="false" ht="11.25" hidden="false" customHeight="false" outlineLevel="0" collapsed="false">
      <c r="A2071" s="199" t="n">
        <v>37611</v>
      </c>
      <c r="B2071" s="192" t="n">
        <v>37611</v>
      </c>
      <c r="C2071" s="308" t="n">
        <f aca="false">IF(B2071&lt;&gt;"",MONTH(B2071),0)</f>
        <v>12</v>
      </c>
      <c r="D2071" s="205" t="str">
        <f aca="false">VLOOKUP($B2071,data!$A$6:$M$15000,7)</f>
        <v>N/A</v>
      </c>
    </row>
    <row r="2072" customFormat="false" ht="11.25" hidden="false" customHeight="false" outlineLevel="0" collapsed="false">
      <c r="A2072" s="199" t="n">
        <v>37612</v>
      </c>
      <c r="B2072" s="192" t="n">
        <v>37612</v>
      </c>
      <c r="C2072" s="308" t="n">
        <f aca="false">IF(B2072&lt;&gt;"",MONTH(B2072),0)</f>
        <v>12</v>
      </c>
      <c r="D2072" s="205" t="str">
        <f aca="false">VLOOKUP($B2072,data!$A$6:$M$15000,7)</f>
        <v>N/A</v>
      </c>
    </row>
    <row r="2073" customFormat="false" ht="11.25" hidden="false" customHeight="false" outlineLevel="0" collapsed="false">
      <c r="A2073" s="199" t="n">
        <v>37613</v>
      </c>
      <c r="B2073" s="192" t="n">
        <v>37613</v>
      </c>
      <c r="C2073" s="308" t="n">
        <f aca="false">IF(B2073&lt;&gt;"",MONTH(B2073),0)</f>
        <v>12</v>
      </c>
      <c r="D2073" s="205" t="str">
        <f aca="false">VLOOKUP($B2073,data!$A$6:$M$15000,7)</f>
        <v>N/A</v>
      </c>
    </row>
    <row r="2074" customFormat="false" ht="11.25" hidden="false" customHeight="false" outlineLevel="0" collapsed="false">
      <c r="A2074" s="199" t="n">
        <v>37614</v>
      </c>
      <c r="B2074" s="192" t="n">
        <v>37614</v>
      </c>
      <c r="C2074" s="308" t="n">
        <f aca="false">IF(B2074&lt;&gt;"",MONTH(B2074),0)</f>
        <v>12</v>
      </c>
      <c r="D2074" s="205" t="str">
        <f aca="false">VLOOKUP($B2074,data!$A$6:$M$15000,7)</f>
        <v>N/A</v>
      </c>
    </row>
    <row r="2075" customFormat="false" ht="11.25" hidden="false" customHeight="false" outlineLevel="0" collapsed="false">
      <c r="A2075" s="199" t="n">
        <v>37615</v>
      </c>
      <c r="B2075" s="192" t="n">
        <v>37615</v>
      </c>
      <c r="C2075" s="308" t="n">
        <f aca="false">IF(B2075&lt;&gt;"",MONTH(B2075),0)</f>
        <v>12</v>
      </c>
      <c r="D2075" s="205" t="str">
        <f aca="false">VLOOKUP($B2075,data!$A$6:$M$15000,7)</f>
        <v>N/A</v>
      </c>
    </row>
    <row r="2076" customFormat="false" ht="11.25" hidden="false" customHeight="false" outlineLevel="0" collapsed="false">
      <c r="A2076" s="199" t="n">
        <v>37616</v>
      </c>
      <c r="B2076" s="192" t="n">
        <v>37616</v>
      </c>
      <c r="C2076" s="308" t="n">
        <f aca="false">IF(B2076&lt;&gt;"",MONTH(B2076),0)</f>
        <v>12</v>
      </c>
      <c r="D2076" s="205" t="str">
        <f aca="false">VLOOKUP($B2076,data!$A$6:$M$15000,7)</f>
        <v>N/A</v>
      </c>
    </row>
    <row r="2077" customFormat="false" ht="11.25" hidden="false" customHeight="false" outlineLevel="0" collapsed="false">
      <c r="A2077" s="199" t="n">
        <v>37617</v>
      </c>
      <c r="B2077" s="192" t="n">
        <v>37617</v>
      </c>
      <c r="C2077" s="308" t="n">
        <f aca="false">IF(B2077&lt;&gt;"",MONTH(B2077),0)</f>
        <v>12</v>
      </c>
      <c r="D2077" s="205" t="str">
        <f aca="false">VLOOKUP($B2077,data!$A$6:$M$15000,7)</f>
        <v>N/A</v>
      </c>
    </row>
    <row r="2078" customFormat="false" ht="11.25" hidden="false" customHeight="false" outlineLevel="0" collapsed="false">
      <c r="A2078" s="199" t="n">
        <v>37618</v>
      </c>
      <c r="B2078" s="192" t="n">
        <v>37618</v>
      </c>
      <c r="C2078" s="308" t="n">
        <f aca="false">IF(B2078&lt;&gt;"",MONTH(B2078),0)</f>
        <v>12</v>
      </c>
      <c r="D2078" s="205" t="str">
        <f aca="false">VLOOKUP($B2078,data!$A$6:$M$15000,7)</f>
        <v>N/A</v>
      </c>
    </row>
    <row r="2079" customFormat="false" ht="11.25" hidden="false" customHeight="false" outlineLevel="0" collapsed="false">
      <c r="A2079" s="199" t="n">
        <v>37619</v>
      </c>
      <c r="B2079" s="192" t="n">
        <v>37619</v>
      </c>
      <c r="C2079" s="308" t="n">
        <f aca="false">IF(B2079&lt;&gt;"",MONTH(B2079),0)</f>
        <v>12</v>
      </c>
      <c r="D2079" s="205" t="str">
        <f aca="false">VLOOKUP($B2079,data!$A$6:$M$15000,7)</f>
        <v>N/A</v>
      </c>
    </row>
    <row r="2080" customFormat="false" ht="11.25" hidden="false" customHeight="false" outlineLevel="0" collapsed="false">
      <c r="A2080" s="199" t="n">
        <v>37620</v>
      </c>
      <c r="B2080" s="192" t="n">
        <v>37620</v>
      </c>
      <c r="C2080" s="308" t="n">
        <f aca="false">IF(B2080&lt;&gt;"",MONTH(B2080),0)</f>
        <v>12</v>
      </c>
      <c r="D2080" s="205" t="str">
        <f aca="false">VLOOKUP($B2080,data!$A$6:$M$15000,7)</f>
        <v>N/A</v>
      </c>
    </row>
    <row r="2081" customFormat="false" ht="11.25" hidden="false" customHeight="false" outlineLevel="0" collapsed="false">
      <c r="A2081" s="199" t="n">
        <v>37621</v>
      </c>
      <c r="B2081" s="192" t="n">
        <v>37621</v>
      </c>
      <c r="C2081" s="308" t="n">
        <f aca="false">IF(B2081&lt;&gt;"",MONTH(B2081),0)</f>
        <v>12</v>
      </c>
      <c r="D2081" s="205" t="str">
        <f aca="false">VLOOKUP($B2081,data!$A$6:$M$15000,7)</f>
        <v>N/A</v>
      </c>
    </row>
    <row r="2082" customFormat="false" ht="11.25" hidden="false" customHeight="false" outlineLevel="0" collapsed="false">
      <c r="A2082" s="199" t="n">
        <v>37622</v>
      </c>
      <c r="B2082" s="192" t="n">
        <v>37622</v>
      </c>
      <c r="C2082" s="308" t="n">
        <f aca="false">IF(B2082&lt;&gt;"",MONTH(B2082),0)</f>
        <v>1</v>
      </c>
      <c r="D2082" s="205" t="str">
        <f aca="false">VLOOKUP($B2082,data!$A$6:$M$15000,7)</f>
        <v>N/A</v>
      </c>
    </row>
    <row r="2083" customFormat="false" ht="11.25" hidden="false" customHeight="false" outlineLevel="0" collapsed="false">
      <c r="A2083" s="199" t="n">
        <v>37623</v>
      </c>
      <c r="B2083" s="192" t="n">
        <v>37623</v>
      </c>
      <c r="C2083" s="308" t="n">
        <f aca="false">IF(B2083&lt;&gt;"",MONTH(B2083),0)</f>
        <v>1</v>
      </c>
      <c r="D2083" s="205" t="str">
        <f aca="false">VLOOKUP($B2083,data!$A$6:$M$15000,7)</f>
        <v>N/A</v>
      </c>
    </row>
    <row r="2084" customFormat="false" ht="11.25" hidden="false" customHeight="false" outlineLevel="0" collapsed="false">
      <c r="A2084" s="199" t="n">
        <v>37624</v>
      </c>
      <c r="B2084" s="192" t="n">
        <v>37624</v>
      </c>
      <c r="C2084" s="308" t="n">
        <f aca="false">IF(B2084&lt;&gt;"",MONTH(B2084),0)</f>
        <v>1</v>
      </c>
      <c r="D2084" s="205" t="str">
        <f aca="false">VLOOKUP($B2084,data!$A$6:$M$15000,7)</f>
        <v>N/A</v>
      </c>
    </row>
    <row r="2085" customFormat="false" ht="11.25" hidden="false" customHeight="false" outlineLevel="0" collapsed="false">
      <c r="A2085" s="199" t="n">
        <v>37625</v>
      </c>
      <c r="B2085" s="192" t="n">
        <v>37625</v>
      </c>
      <c r="C2085" s="308" t="n">
        <f aca="false">IF(B2085&lt;&gt;"",MONTH(B2085),0)</f>
        <v>1</v>
      </c>
      <c r="D2085" s="205" t="str">
        <f aca="false">VLOOKUP($B2085,data!$A$6:$M$15000,7)</f>
        <v>N/A</v>
      </c>
    </row>
    <row r="2086" customFormat="false" ht="11.25" hidden="false" customHeight="false" outlineLevel="0" collapsed="false">
      <c r="A2086" s="199" t="n">
        <v>37626</v>
      </c>
      <c r="B2086" s="192" t="n">
        <v>37626</v>
      </c>
      <c r="C2086" s="308" t="n">
        <f aca="false">IF(B2086&lt;&gt;"",MONTH(B2086),0)</f>
        <v>1</v>
      </c>
      <c r="D2086" s="205" t="str">
        <f aca="false">VLOOKUP($B2086,data!$A$6:$M$15000,7)</f>
        <v>N/A</v>
      </c>
    </row>
    <row r="2087" customFormat="false" ht="11.25" hidden="false" customHeight="false" outlineLevel="0" collapsed="false">
      <c r="A2087" s="199" t="n">
        <v>37627</v>
      </c>
      <c r="B2087" s="192" t="n">
        <v>37627</v>
      </c>
      <c r="C2087" s="308" t="n">
        <f aca="false">IF(B2087&lt;&gt;"",MONTH(B2087),0)</f>
        <v>1</v>
      </c>
      <c r="D2087" s="205" t="str">
        <f aca="false">VLOOKUP($B2087,data!$A$6:$M$15000,7)</f>
        <v>N/A</v>
      </c>
    </row>
    <row r="2088" customFormat="false" ht="11.25" hidden="false" customHeight="false" outlineLevel="0" collapsed="false">
      <c r="A2088" s="199" t="n">
        <v>37628</v>
      </c>
      <c r="B2088" s="192" t="n">
        <v>37628</v>
      </c>
      <c r="C2088" s="308" t="n">
        <f aca="false">IF(B2088&lt;&gt;"",MONTH(B2088),0)</f>
        <v>1</v>
      </c>
      <c r="D2088" s="205" t="str">
        <f aca="false">VLOOKUP($B2088,data!$A$6:$M$15000,7)</f>
        <v>N/A</v>
      </c>
    </row>
    <row r="2089" customFormat="false" ht="11.25" hidden="false" customHeight="false" outlineLevel="0" collapsed="false">
      <c r="A2089" s="199" t="n">
        <v>37629</v>
      </c>
      <c r="B2089" s="192" t="n">
        <v>37629</v>
      </c>
      <c r="C2089" s="308" t="n">
        <f aca="false">IF(B2089&lt;&gt;"",MONTH(B2089),0)</f>
        <v>1</v>
      </c>
      <c r="D2089" s="205" t="str">
        <f aca="false">VLOOKUP($B2089,data!$A$6:$M$15000,7)</f>
        <v>N/A</v>
      </c>
    </row>
    <row r="2090" customFormat="false" ht="11.25" hidden="false" customHeight="false" outlineLevel="0" collapsed="false">
      <c r="A2090" s="199" t="n">
        <v>37630</v>
      </c>
      <c r="B2090" s="192" t="n">
        <v>37630</v>
      </c>
      <c r="C2090" s="308" t="n">
        <f aca="false">IF(B2090&lt;&gt;"",MONTH(B2090),0)</f>
        <v>1</v>
      </c>
      <c r="D2090" s="205" t="str">
        <f aca="false">VLOOKUP($B2090,data!$A$6:$M$15000,7)</f>
        <v>N/A</v>
      </c>
    </row>
    <row r="2091" customFormat="false" ht="11.25" hidden="false" customHeight="false" outlineLevel="0" collapsed="false">
      <c r="A2091" s="199" t="n">
        <v>37631</v>
      </c>
      <c r="B2091" s="192" t="n">
        <v>37631</v>
      </c>
      <c r="C2091" s="308" t="n">
        <f aca="false">IF(B2091&lt;&gt;"",MONTH(B2091),0)</f>
        <v>1</v>
      </c>
      <c r="D2091" s="205" t="str">
        <f aca="false">VLOOKUP($B2091,data!$A$6:$M$15000,7)</f>
        <v>N/A</v>
      </c>
    </row>
    <row r="2092" customFormat="false" ht="11.25" hidden="false" customHeight="false" outlineLevel="0" collapsed="false">
      <c r="A2092" s="199" t="n">
        <v>37632</v>
      </c>
      <c r="B2092" s="192" t="n">
        <v>37632</v>
      </c>
      <c r="C2092" s="308" t="n">
        <f aca="false">IF(B2092&lt;&gt;"",MONTH(B2092),0)</f>
        <v>1</v>
      </c>
      <c r="D2092" s="205" t="str">
        <f aca="false">VLOOKUP($B2092,data!$A$6:$M$15000,7)</f>
        <v>N/A</v>
      </c>
    </row>
    <row r="2093" customFormat="false" ht="11.25" hidden="false" customHeight="false" outlineLevel="0" collapsed="false">
      <c r="A2093" s="199" t="n">
        <v>37633</v>
      </c>
      <c r="B2093" s="192" t="n">
        <v>37633</v>
      </c>
      <c r="C2093" s="308" t="n">
        <f aca="false">IF(B2093&lt;&gt;"",MONTH(B2093),0)</f>
        <v>1</v>
      </c>
      <c r="D2093" s="205" t="str">
        <f aca="false">VLOOKUP($B2093,data!$A$6:$M$15000,7)</f>
        <v>N/A</v>
      </c>
    </row>
    <row r="2094" customFormat="false" ht="11.25" hidden="false" customHeight="false" outlineLevel="0" collapsed="false">
      <c r="A2094" s="199" t="n">
        <v>37634</v>
      </c>
      <c r="B2094" s="192" t="n">
        <v>37634</v>
      </c>
      <c r="C2094" s="308" t="n">
        <f aca="false">IF(B2094&lt;&gt;"",MONTH(B2094),0)</f>
        <v>1</v>
      </c>
      <c r="D2094" s="205" t="str">
        <f aca="false">VLOOKUP($B2094,data!$A$6:$M$15000,7)</f>
        <v>N/A</v>
      </c>
    </row>
    <row r="2095" customFormat="false" ht="11.25" hidden="false" customHeight="false" outlineLevel="0" collapsed="false">
      <c r="A2095" s="199" t="n">
        <v>37635</v>
      </c>
      <c r="B2095" s="192" t="n">
        <v>37635</v>
      </c>
      <c r="C2095" s="308" t="n">
        <f aca="false">IF(B2095&lt;&gt;"",MONTH(B2095),0)</f>
        <v>1</v>
      </c>
      <c r="D2095" s="205" t="str">
        <f aca="false">VLOOKUP($B2095,data!$A$6:$M$15000,7)</f>
        <v>N/A</v>
      </c>
    </row>
    <row r="2096" customFormat="false" ht="11.25" hidden="false" customHeight="false" outlineLevel="0" collapsed="false">
      <c r="A2096" s="199" t="n">
        <v>37636</v>
      </c>
      <c r="B2096" s="192" t="n">
        <v>37636</v>
      </c>
      <c r="C2096" s="308" t="n">
        <f aca="false">IF(B2096&lt;&gt;"",MONTH(B2096),0)</f>
        <v>1</v>
      </c>
      <c r="D2096" s="205" t="str">
        <f aca="false">VLOOKUP($B2096,data!$A$6:$M$15000,7)</f>
        <v>N/A</v>
      </c>
    </row>
    <row r="2097" customFormat="false" ht="11.25" hidden="false" customHeight="false" outlineLevel="0" collapsed="false">
      <c r="A2097" s="199" t="n">
        <v>37637</v>
      </c>
      <c r="B2097" s="192" t="n">
        <v>37637</v>
      </c>
      <c r="C2097" s="308" t="n">
        <f aca="false">IF(B2097&lt;&gt;"",MONTH(B2097),0)</f>
        <v>1</v>
      </c>
      <c r="D2097" s="205" t="str">
        <f aca="false">VLOOKUP($B2097,data!$A$6:$M$15000,7)</f>
        <v>N/A</v>
      </c>
    </row>
    <row r="2098" customFormat="false" ht="11.25" hidden="false" customHeight="false" outlineLevel="0" collapsed="false">
      <c r="A2098" s="199" t="n">
        <v>37638</v>
      </c>
      <c r="B2098" s="192" t="n">
        <v>37638</v>
      </c>
      <c r="C2098" s="308" t="n">
        <f aca="false">IF(B2098&lt;&gt;"",MONTH(B2098),0)</f>
        <v>1</v>
      </c>
      <c r="D2098" s="205" t="str">
        <f aca="false">VLOOKUP($B2098,data!$A$6:$M$15000,7)</f>
        <v>N/A</v>
      </c>
    </row>
    <row r="2099" customFormat="false" ht="11.25" hidden="false" customHeight="false" outlineLevel="0" collapsed="false">
      <c r="A2099" s="199" t="n">
        <v>37639</v>
      </c>
      <c r="B2099" s="192" t="n">
        <v>37639</v>
      </c>
      <c r="C2099" s="308" t="n">
        <f aca="false">IF(B2099&lt;&gt;"",MONTH(B2099),0)</f>
        <v>1</v>
      </c>
      <c r="D2099" s="205" t="str">
        <f aca="false">VLOOKUP($B2099,data!$A$6:$M$15000,7)</f>
        <v>N/A</v>
      </c>
    </row>
    <row r="2100" customFormat="false" ht="11.25" hidden="false" customHeight="false" outlineLevel="0" collapsed="false">
      <c r="A2100" s="199" t="n">
        <v>37640</v>
      </c>
      <c r="B2100" s="192" t="n">
        <v>37640</v>
      </c>
      <c r="C2100" s="308" t="n">
        <f aca="false">IF(B2100&lt;&gt;"",MONTH(B2100),0)</f>
        <v>1</v>
      </c>
      <c r="D2100" s="205" t="str">
        <f aca="false">VLOOKUP($B2100,data!$A$6:$M$15000,7)</f>
        <v>N/A</v>
      </c>
    </row>
    <row r="2101" customFormat="false" ht="11.25" hidden="false" customHeight="false" outlineLevel="0" collapsed="false">
      <c r="A2101" s="199" t="n">
        <v>37641</v>
      </c>
      <c r="B2101" s="192" t="n">
        <v>37641</v>
      </c>
      <c r="C2101" s="308" t="n">
        <f aca="false">IF(B2101&lt;&gt;"",MONTH(B2101),0)</f>
        <v>1</v>
      </c>
      <c r="D2101" s="205" t="str">
        <f aca="false">VLOOKUP($B2101,data!$A$6:$M$15000,7)</f>
        <v>N/A</v>
      </c>
    </row>
    <row r="2102" customFormat="false" ht="11.25" hidden="false" customHeight="false" outlineLevel="0" collapsed="false">
      <c r="A2102" s="199" t="n">
        <v>37642</v>
      </c>
      <c r="B2102" s="192" t="n">
        <v>37642</v>
      </c>
      <c r="C2102" s="308" t="n">
        <f aca="false">IF(B2102&lt;&gt;"",MONTH(B2102),0)</f>
        <v>1</v>
      </c>
      <c r="D2102" s="205" t="str">
        <f aca="false">VLOOKUP($B2102,data!$A$6:$M$15000,7)</f>
        <v>N/A</v>
      </c>
    </row>
    <row r="2103" customFormat="false" ht="11.25" hidden="false" customHeight="false" outlineLevel="0" collapsed="false">
      <c r="A2103" s="199" t="n">
        <v>37643</v>
      </c>
      <c r="B2103" s="192" t="n">
        <v>37643</v>
      </c>
      <c r="C2103" s="308" t="n">
        <f aca="false">IF(B2103&lt;&gt;"",MONTH(B2103),0)</f>
        <v>1</v>
      </c>
      <c r="D2103" s="205" t="str">
        <f aca="false">VLOOKUP($B2103,data!$A$6:$M$15000,7)</f>
        <v>N/A</v>
      </c>
    </row>
    <row r="2104" customFormat="false" ht="11.25" hidden="false" customHeight="false" outlineLevel="0" collapsed="false">
      <c r="A2104" s="199" t="n">
        <v>37644</v>
      </c>
      <c r="B2104" s="192" t="n">
        <v>37644</v>
      </c>
      <c r="C2104" s="308" t="n">
        <f aca="false">IF(B2104&lt;&gt;"",MONTH(B2104),0)</f>
        <v>1</v>
      </c>
      <c r="D2104" s="205" t="str">
        <f aca="false">VLOOKUP($B2104,data!$A$6:$M$15000,7)</f>
        <v>N/A</v>
      </c>
    </row>
    <row r="2105" customFormat="false" ht="11.25" hidden="false" customHeight="false" outlineLevel="0" collapsed="false">
      <c r="A2105" s="199" t="n">
        <v>37645</v>
      </c>
      <c r="B2105" s="192" t="n">
        <v>37645</v>
      </c>
      <c r="C2105" s="308" t="n">
        <f aca="false">IF(B2105&lt;&gt;"",MONTH(B2105),0)</f>
        <v>1</v>
      </c>
      <c r="D2105" s="205" t="str">
        <f aca="false">VLOOKUP($B2105,data!$A$6:$M$15000,7)</f>
        <v>N/A</v>
      </c>
    </row>
    <row r="2106" customFormat="false" ht="11.25" hidden="false" customHeight="false" outlineLevel="0" collapsed="false">
      <c r="A2106" s="199" t="n">
        <v>37646</v>
      </c>
      <c r="B2106" s="192" t="n">
        <v>37646</v>
      </c>
      <c r="C2106" s="308" t="n">
        <f aca="false">IF(B2106&lt;&gt;"",MONTH(B2106),0)</f>
        <v>1</v>
      </c>
      <c r="D2106" s="205" t="str">
        <f aca="false">VLOOKUP($B2106,data!$A$6:$M$15000,7)</f>
        <v>N/A</v>
      </c>
    </row>
    <row r="2107" customFormat="false" ht="11.25" hidden="false" customHeight="false" outlineLevel="0" collapsed="false">
      <c r="A2107" s="199" t="n">
        <v>37647</v>
      </c>
      <c r="B2107" s="192" t="n">
        <v>37647</v>
      </c>
      <c r="C2107" s="308" t="n">
        <f aca="false">IF(B2107&lt;&gt;"",MONTH(B2107),0)</f>
        <v>1</v>
      </c>
      <c r="D2107" s="205" t="str">
        <f aca="false">VLOOKUP($B2107,data!$A$6:$M$15000,7)</f>
        <v>N/A</v>
      </c>
    </row>
    <row r="2108" customFormat="false" ht="11.25" hidden="false" customHeight="false" outlineLevel="0" collapsed="false">
      <c r="A2108" s="199" t="n">
        <v>37648</v>
      </c>
      <c r="B2108" s="192" t="n">
        <v>37648</v>
      </c>
      <c r="C2108" s="308" t="n">
        <f aca="false">IF(B2108&lt;&gt;"",MONTH(B2108),0)</f>
        <v>1</v>
      </c>
      <c r="D2108" s="205" t="str">
        <f aca="false">VLOOKUP($B2108,data!$A$6:$M$15000,7)</f>
        <v>N/A</v>
      </c>
    </row>
    <row r="2109" customFormat="false" ht="11.25" hidden="false" customHeight="false" outlineLevel="0" collapsed="false">
      <c r="A2109" s="199" t="n">
        <v>37649</v>
      </c>
      <c r="B2109" s="192" t="n">
        <v>37649</v>
      </c>
      <c r="C2109" s="308" t="n">
        <f aca="false">IF(B2109&lt;&gt;"",MONTH(B2109),0)</f>
        <v>1</v>
      </c>
      <c r="D2109" s="205" t="str">
        <f aca="false">VLOOKUP($B2109,data!$A$6:$M$15000,7)</f>
        <v>N/A</v>
      </c>
    </row>
    <row r="2110" customFormat="false" ht="11.25" hidden="false" customHeight="false" outlineLevel="0" collapsed="false">
      <c r="A2110" s="199" t="n">
        <v>37650</v>
      </c>
      <c r="B2110" s="192" t="n">
        <v>37650</v>
      </c>
      <c r="C2110" s="308" t="n">
        <f aca="false">IF(B2110&lt;&gt;"",MONTH(B2110),0)</f>
        <v>1</v>
      </c>
      <c r="D2110" s="205" t="str">
        <f aca="false">VLOOKUP($B2110,data!$A$6:$M$15000,7)</f>
        <v>N/A</v>
      </c>
    </row>
    <row r="2111" customFormat="false" ht="11.25" hidden="false" customHeight="false" outlineLevel="0" collapsed="false">
      <c r="A2111" s="199" t="n">
        <v>37651</v>
      </c>
      <c r="B2111" s="192" t="n">
        <v>37651</v>
      </c>
      <c r="C2111" s="308" t="n">
        <f aca="false">IF(B2111&lt;&gt;"",MONTH(B2111),0)</f>
        <v>1</v>
      </c>
      <c r="D2111" s="205" t="str">
        <f aca="false">VLOOKUP($B2111,data!$A$6:$M$15000,7)</f>
        <v>N/A</v>
      </c>
    </row>
    <row r="2112" customFormat="false" ht="11.25" hidden="false" customHeight="false" outlineLevel="0" collapsed="false">
      <c r="A2112" s="199" t="n">
        <v>37652</v>
      </c>
      <c r="B2112" s="192" t="n">
        <v>37652</v>
      </c>
      <c r="C2112" s="308" t="n">
        <f aca="false">IF(B2112&lt;&gt;"",MONTH(B2112),0)</f>
        <v>1</v>
      </c>
      <c r="D2112" s="205" t="str">
        <f aca="false">VLOOKUP($B2112,data!$A$6:$M$15000,7)</f>
        <v>N/A</v>
      </c>
    </row>
    <row r="2113" customFormat="false" ht="11.25" hidden="false" customHeight="false" outlineLevel="0" collapsed="false">
      <c r="A2113" s="199" t="n">
        <v>37653</v>
      </c>
      <c r="B2113" s="192" t="n">
        <v>37653</v>
      </c>
      <c r="C2113" s="308" t="n">
        <f aca="false">IF(B2113&lt;&gt;"",MONTH(B2113),0)</f>
        <v>2</v>
      </c>
      <c r="D2113" s="205" t="str">
        <f aca="false">VLOOKUP($B2113,data!$A$6:$M$15000,7)</f>
        <v>N/A</v>
      </c>
    </row>
    <row r="2114" customFormat="false" ht="11.25" hidden="false" customHeight="false" outlineLevel="0" collapsed="false">
      <c r="A2114" s="199" t="n">
        <v>37654</v>
      </c>
      <c r="B2114" s="192" t="n">
        <v>37654</v>
      </c>
      <c r="C2114" s="308" t="n">
        <f aca="false">IF(B2114&lt;&gt;"",MONTH(B2114),0)</f>
        <v>2</v>
      </c>
      <c r="D2114" s="205" t="str">
        <f aca="false">VLOOKUP($B2114,data!$A$6:$M$15000,7)</f>
        <v>N/A</v>
      </c>
    </row>
    <row r="2115" customFormat="false" ht="11.25" hidden="false" customHeight="false" outlineLevel="0" collapsed="false">
      <c r="A2115" s="199" t="n">
        <v>37655</v>
      </c>
      <c r="B2115" s="192" t="n">
        <v>37655</v>
      </c>
      <c r="C2115" s="308" t="n">
        <f aca="false">IF(B2115&lt;&gt;"",MONTH(B2115),0)</f>
        <v>2</v>
      </c>
      <c r="D2115" s="205" t="str">
        <f aca="false">VLOOKUP($B2115,data!$A$6:$M$15000,7)</f>
        <v>N/A</v>
      </c>
    </row>
    <row r="2116" customFormat="false" ht="11.25" hidden="false" customHeight="false" outlineLevel="0" collapsed="false">
      <c r="A2116" s="199" t="n">
        <v>37656</v>
      </c>
      <c r="B2116" s="192" t="n">
        <v>37656</v>
      </c>
      <c r="C2116" s="308" t="n">
        <f aca="false">IF(B2116&lt;&gt;"",MONTH(B2116),0)</f>
        <v>2</v>
      </c>
      <c r="D2116" s="205" t="str">
        <f aca="false">VLOOKUP($B2116,data!$A$6:$M$15000,7)</f>
        <v>N/A</v>
      </c>
    </row>
    <row r="2117" customFormat="false" ht="11.25" hidden="false" customHeight="false" outlineLevel="0" collapsed="false">
      <c r="A2117" s="199" t="n">
        <v>37657</v>
      </c>
      <c r="B2117" s="192" t="n">
        <v>37657</v>
      </c>
      <c r="C2117" s="308" t="n">
        <f aca="false">IF(B2117&lt;&gt;"",MONTH(B2117),0)</f>
        <v>2</v>
      </c>
      <c r="D2117" s="205" t="str">
        <f aca="false">VLOOKUP($B2117,data!$A$6:$M$15000,7)</f>
        <v>N/A</v>
      </c>
    </row>
    <row r="2118" customFormat="false" ht="11.25" hidden="false" customHeight="false" outlineLevel="0" collapsed="false">
      <c r="A2118" s="199" t="n">
        <v>37658</v>
      </c>
      <c r="B2118" s="192" t="n">
        <v>37658</v>
      </c>
      <c r="C2118" s="308" t="n">
        <f aca="false">IF(B2118&lt;&gt;"",MONTH(B2118),0)</f>
        <v>2</v>
      </c>
      <c r="D2118" s="205" t="str">
        <f aca="false">VLOOKUP($B2118,data!$A$6:$M$15000,7)</f>
        <v>N/A</v>
      </c>
    </row>
    <row r="2119" customFormat="false" ht="11.25" hidden="false" customHeight="false" outlineLevel="0" collapsed="false">
      <c r="A2119" s="199" t="n">
        <v>37659</v>
      </c>
      <c r="B2119" s="192" t="n">
        <v>37659</v>
      </c>
      <c r="C2119" s="308" t="n">
        <f aca="false">IF(B2119&lt;&gt;"",MONTH(B2119),0)</f>
        <v>2</v>
      </c>
      <c r="D2119" s="205" t="str">
        <f aca="false">VLOOKUP($B2119,data!$A$6:$M$15000,7)</f>
        <v>N/A</v>
      </c>
    </row>
    <row r="2120" customFormat="false" ht="11.25" hidden="false" customHeight="false" outlineLevel="0" collapsed="false">
      <c r="A2120" s="199" t="n">
        <v>37660</v>
      </c>
      <c r="B2120" s="192" t="n">
        <v>37660</v>
      </c>
      <c r="C2120" s="308" t="n">
        <f aca="false">IF(B2120&lt;&gt;"",MONTH(B2120),0)</f>
        <v>2</v>
      </c>
      <c r="D2120" s="205" t="str">
        <f aca="false">VLOOKUP($B2120,data!$A$6:$M$15000,7)</f>
        <v>N/A</v>
      </c>
    </row>
    <row r="2121" customFormat="false" ht="11.25" hidden="false" customHeight="false" outlineLevel="0" collapsed="false">
      <c r="A2121" s="199" t="n">
        <v>37661</v>
      </c>
      <c r="B2121" s="192" t="n">
        <v>37661</v>
      </c>
      <c r="C2121" s="308" t="n">
        <f aca="false">IF(B2121&lt;&gt;"",MONTH(B2121),0)</f>
        <v>2</v>
      </c>
      <c r="D2121" s="205" t="str">
        <f aca="false">VLOOKUP($B2121,data!$A$6:$M$15000,7)</f>
        <v>N/A</v>
      </c>
    </row>
    <row r="2122" customFormat="false" ht="11.25" hidden="false" customHeight="false" outlineLevel="0" collapsed="false">
      <c r="A2122" s="199" t="n">
        <v>37662</v>
      </c>
      <c r="B2122" s="192" t="n">
        <v>37662</v>
      </c>
      <c r="C2122" s="308" t="n">
        <f aca="false">IF(B2122&lt;&gt;"",MONTH(B2122),0)</f>
        <v>2</v>
      </c>
      <c r="D2122" s="205" t="str">
        <f aca="false">VLOOKUP($B2122,data!$A$6:$M$15000,7)</f>
        <v>N/A</v>
      </c>
    </row>
    <row r="2123" customFormat="false" ht="11.25" hidden="false" customHeight="false" outlineLevel="0" collapsed="false">
      <c r="A2123" s="199" t="n">
        <v>37663</v>
      </c>
      <c r="B2123" s="192" t="n">
        <v>37663</v>
      </c>
      <c r="C2123" s="308" t="n">
        <f aca="false">IF(B2123&lt;&gt;"",MONTH(B2123),0)</f>
        <v>2</v>
      </c>
      <c r="D2123" s="205" t="str">
        <f aca="false">VLOOKUP($B2123,data!$A$6:$M$15000,7)</f>
        <v>N/A</v>
      </c>
    </row>
    <row r="2124" customFormat="false" ht="11.25" hidden="false" customHeight="false" outlineLevel="0" collapsed="false">
      <c r="A2124" s="199" t="n">
        <v>37664</v>
      </c>
      <c r="B2124" s="192" t="n">
        <v>37664</v>
      </c>
      <c r="C2124" s="308" t="n">
        <f aca="false">IF(B2124&lt;&gt;"",MONTH(B2124),0)</f>
        <v>2</v>
      </c>
      <c r="D2124" s="205" t="str">
        <f aca="false">VLOOKUP($B2124,data!$A$6:$M$15000,7)</f>
        <v>N/A</v>
      </c>
    </row>
    <row r="2125" customFormat="false" ht="11.25" hidden="false" customHeight="false" outlineLevel="0" collapsed="false">
      <c r="A2125" s="199" t="n">
        <v>37665</v>
      </c>
      <c r="B2125" s="192" t="n">
        <v>37665</v>
      </c>
      <c r="C2125" s="308" t="n">
        <f aca="false">IF(B2125&lt;&gt;"",MONTH(B2125),0)</f>
        <v>2</v>
      </c>
      <c r="D2125" s="205" t="str">
        <f aca="false">VLOOKUP($B2125,data!$A$6:$M$15000,7)</f>
        <v>N/A</v>
      </c>
    </row>
    <row r="2126" customFormat="false" ht="11.25" hidden="false" customHeight="false" outlineLevel="0" collapsed="false">
      <c r="A2126" s="199" t="n">
        <v>37666</v>
      </c>
      <c r="B2126" s="192" t="n">
        <v>37666</v>
      </c>
      <c r="C2126" s="308" t="n">
        <f aca="false">IF(B2126&lt;&gt;"",MONTH(B2126),0)</f>
        <v>2</v>
      </c>
      <c r="D2126" s="205" t="str">
        <f aca="false">VLOOKUP($B2126,data!$A$6:$M$15000,7)</f>
        <v>N/A</v>
      </c>
    </row>
    <row r="2127" customFormat="false" ht="11.25" hidden="false" customHeight="false" outlineLevel="0" collapsed="false">
      <c r="A2127" s="199" t="n">
        <v>37667</v>
      </c>
      <c r="B2127" s="192" t="n">
        <v>37667</v>
      </c>
      <c r="C2127" s="308" t="n">
        <f aca="false">IF(B2127&lt;&gt;"",MONTH(B2127),0)</f>
        <v>2</v>
      </c>
      <c r="D2127" s="205" t="str">
        <f aca="false">VLOOKUP($B2127,data!$A$6:$M$15000,7)</f>
        <v>N/A</v>
      </c>
    </row>
    <row r="2128" customFormat="false" ht="11.25" hidden="false" customHeight="false" outlineLevel="0" collapsed="false">
      <c r="A2128" s="199" t="n">
        <v>37668</v>
      </c>
      <c r="B2128" s="192" t="n">
        <v>37668</v>
      </c>
      <c r="C2128" s="308" t="n">
        <f aca="false">IF(B2128&lt;&gt;"",MONTH(B2128),0)</f>
        <v>2</v>
      </c>
      <c r="D2128" s="205" t="str">
        <f aca="false">VLOOKUP($B2128,data!$A$6:$M$15000,7)</f>
        <v>N/A</v>
      </c>
    </row>
    <row r="2129" customFormat="false" ht="11.25" hidden="false" customHeight="false" outlineLevel="0" collapsed="false">
      <c r="A2129" s="199" t="n">
        <v>37669</v>
      </c>
      <c r="B2129" s="192" t="n">
        <v>37669</v>
      </c>
      <c r="C2129" s="308" t="n">
        <f aca="false">IF(B2129&lt;&gt;"",MONTH(B2129),0)</f>
        <v>2</v>
      </c>
      <c r="D2129" s="205" t="str">
        <f aca="false">VLOOKUP($B2129,data!$A$6:$M$15000,7)</f>
        <v>N/A</v>
      </c>
    </row>
    <row r="2130" customFormat="false" ht="11.25" hidden="false" customHeight="false" outlineLevel="0" collapsed="false">
      <c r="A2130" s="199" t="n">
        <v>37670</v>
      </c>
      <c r="B2130" s="192" t="n">
        <v>37670</v>
      </c>
      <c r="C2130" s="308" t="n">
        <f aca="false">IF(B2130&lt;&gt;"",MONTH(B2130),0)</f>
        <v>2</v>
      </c>
      <c r="D2130" s="205" t="str">
        <f aca="false">VLOOKUP($B2130,data!$A$6:$M$15000,7)</f>
        <v>N/A</v>
      </c>
    </row>
    <row r="2131" customFormat="false" ht="11.25" hidden="false" customHeight="false" outlineLevel="0" collapsed="false">
      <c r="A2131" s="199" t="n">
        <v>37671</v>
      </c>
      <c r="B2131" s="192" t="n">
        <v>37671</v>
      </c>
      <c r="C2131" s="308" t="n">
        <f aca="false">IF(B2131&lt;&gt;"",MONTH(B2131),0)</f>
        <v>2</v>
      </c>
      <c r="D2131" s="205" t="str">
        <f aca="false">VLOOKUP($B2131,data!$A$6:$M$15000,7)</f>
        <v>N/A</v>
      </c>
    </row>
    <row r="2132" customFormat="false" ht="11.25" hidden="false" customHeight="false" outlineLevel="0" collapsed="false">
      <c r="A2132" s="199" t="n">
        <v>37672</v>
      </c>
      <c r="B2132" s="192" t="n">
        <v>37672</v>
      </c>
      <c r="C2132" s="308" t="n">
        <f aca="false">IF(B2132&lt;&gt;"",MONTH(B2132),0)</f>
        <v>2</v>
      </c>
      <c r="D2132" s="205" t="str">
        <f aca="false">VLOOKUP($B2132,data!$A$6:$M$15000,7)</f>
        <v>N/A</v>
      </c>
    </row>
    <row r="2133" customFormat="false" ht="11.25" hidden="false" customHeight="false" outlineLevel="0" collapsed="false">
      <c r="A2133" s="199" t="n">
        <v>37673</v>
      </c>
      <c r="B2133" s="192" t="n">
        <v>37673</v>
      </c>
      <c r="C2133" s="308" t="n">
        <f aca="false">IF(B2133&lt;&gt;"",MONTH(B2133),0)</f>
        <v>2</v>
      </c>
      <c r="D2133" s="205" t="str">
        <f aca="false">VLOOKUP($B2133,data!$A$6:$M$15000,7)</f>
        <v>N/A</v>
      </c>
    </row>
    <row r="2134" customFormat="false" ht="11.25" hidden="false" customHeight="false" outlineLevel="0" collapsed="false">
      <c r="A2134" s="199" t="n">
        <v>37674</v>
      </c>
      <c r="B2134" s="192" t="n">
        <v>37674</v>
      </c>
      <c r="C2134" s="308" t="n">
        <f aca="false">IF(B2134&lt;&gt;"",MONTH(B2134),0)</f>
        <v>2</v>
      </c>
      <c r="D2134" s="205" t="str">
        <f aca="false">VLOOKUP($B2134,data!$A$6:$M$15000,7)</f>
        <v>N/A</v>
      </c>
    </row>
    <row r="2135" customFormat="false" ht="11.25" hidden="false" customHeight="false" outlineLevel="0" collapsed="false">
      <c r="A2135" s="199" t="n">
        <v>37675</v>
      </c>
      <c r="B2135" s="192" t="n">
        <v>37675</v>
      </c>
      <c r="C2135" s="308" t="n">
        <f aca="false">IF(B2135&lt;&gt;"",MONTH(B2135),0)</f>
        <v>2</v>
      </c>
      <c r="D2135" s="205" t="str">
        <f aca="false">VLOOKUP($B2135,data!$A$6:$M$15000,7)</f>
        <v>N/A</v>
      </c>
    </row>
    <row r="2136" customFormat="false" ht="11.25" hidden="false" customHeight="false" outlineLevel="0" collapsed="false">
      <c r="A2136" s="199" t="n">
        <v>37676</v>
      </c>
      <c r="B2136" s="192" t="n">
        <v>37676</v>
      </c>
      <c r="C2136" s="308" t="n">
        <f aca="false">IF(B2136&lt;&gt;"",MONTH(B2136),0)</f>
        <v>2</v>
      </c>
      <c r="D2136" s="205" t="str">
        <f aca="false">VLOOKUP($B2136,data!$A$6:$M$15000,7)</f>
        <v>N/A</v>
      </c>
    </row>
    <row r="2137" customFormat="false" ht="11.25" hidden="false" customHeight="false" outlineLevel="0" collapsed="false">
      <c r="A2137" s="199" t="n">
        <v>37677</v>
      </c>
      <c r="B2137" s="192" t="n">
        <v>37677</v>
      </c>
      <c r="C2137" s="308" t="n">
        <f aca="false">IF(B2137&lt;&gt;"",MONTH(B2137),0)</f>
        <v>2</v>
      </c>
      <c r="D2137" s="205" t="str">
        <f aca="false">VLOOKUP($B2137,data!$A$6:$M$15000,7)</f>
        <v>N/A</v>
      </c>
    </row>
    <row r="2138" customFormat="false" ht="11.25" hidden="false" customHeight="false" outlineLevel="0" collapsed="false">
      <c r="A2138" s="199" t="n">
        <v>37678</v>
      </c>
      <c r="B2138" s="192" t="n">
        <v>37678</v>
      </c>
      <c r="C2138" s="308" t="n">
        <f aca="false">IF(B2138&lt;&gt;"",MONTH(B2138),0)</f>
        <v>2</v>
      </c>
      <c r="D2138" s="205" t="str">
        <f aca="false">VLOOKUP($B2138,data!$A$6:$M$15000,7)</f>
        <v>N/A</v>
      </c>
    </row>
    <row r="2139" customFormat="false" ht="11.25" hidden="false" customHeight="false" outlineLevel="0" collapsed="false">
      <c r="A2139" s="199" t="n">
        <v>37679</v>
      </c>
      <c r="B2139" s="192" t="n">
        <v>37679</v>
      </c>
      <c r="C2139" s="308" t="n">
        <f aca="false">IF(B2139&lt;&gt;"",MONTH(B2139),0)</f>
        <v>2</v>
      </c>
      <c r="D2139" s="205" t="str">
        <f aca="false">VLOOKUP($B2139,data!$A$6:$M$15000,7)</f>
        <v>N/A</v>
      </c>
    </row>
    <row r="2140" customFormat="false" ht="11.25" hidden="false" customHeight="false" outlineLevel="0" collapsed="false">
      <c r="A2140" s="199" t="n">
        <v>37680</v>
      </c>
      <c r="B2140" s="192" t="n">
        <v>37680</v>
      </c>
      <c r="C2140" s="308" t="n">
        <f aca="false">IF(B2140&lt;&gt;"",MONTH(B2140),0)</f>
        <v>2</v>
      </c>
      <c r="D2140" s="205" t="str">
        <f aca="false">VLOOKUP($B2140,data!$A$6:$M$15000,7)</f>
        <v>N/A</v>
      </c>
    </row>
    <row r="2141" customFormat="false" ht="11.25" hidden="false" customHeight="false" outlineLevel="0" collapsed="false">
      <c r="A2141" s="199" t="n">
        <v>37681</v>
      </c>
      <c r="B2141" s="192" t="n">
        <v>37681</v>
      </c>
      <c r="C2141" s="308" t="n">
        <f aca="false">IF(B2141&lt;&gt;"",MONTH(B2141),0)</f>
        <v>3</v>
      </c>
      <c r="D2141" s="205" t="str">
        <f aca="false">VLOOKUP($B2141,data!$A$6:$M$15000,7)</f>
        <v>N/A</v>
      </c>
    </row>
    <row r="2142" customFormat="false" ht="11.25" hidden="false" customHeight="false" outlineLevel="0" collapsed="false">
      <c r="A2142" s="199" t="n">
        <v>37682</v>
      </c>
      <c r="B2142" s="192" t="n">
        <v>37682</v>
      </c>
      <c r="C2142" s="308" t="n">
        <f aca="false">IF(B2142&lt;&gt;"",MONTH(B2142),0)</f>
        <v>3</v>
      </c>
      <c r="D2142" s="205" t="str">
        <f aca="false">VLOOKUP($B2142,data!$A$6:$M$15000,7)</f>
        <v>N/A</v>
      </c>
    </row>
    <row r="2143" customFormat="false" ht="11.25" hidden="false" customHeight="false" outlineLevel="0" collapsed="false">
      <c r="A2143" s="199" t="n">
        <v>37683</v>
      </c>
      <c r="B2143" s="192" t="n">
        <v>37683</v>
      </c>
      <c r="C2143" s="308" t="n">
        <f aca="false">IF(B2143&lt;&gt;"",MONTH(B2143),0)</f>
        <v>3</v>
      </c>
      <c r="D2143" s="205" t="str">
        <f aca="false">VLOOKUP($B2143,data!$A$6:$M$15000,7)</f>
        <v>N/A</v>
      </c>
    </row>
    <row r="2144" customFormat="false" ht="11.25" hidden="false" customHeight="false" outlineLevel="0" collapsed="false">
      <c r="A2144" s="199" t="n">
        <v>37684</v>
      </c>
      <c r="B2144" s="192" t="n">
        <v>37684</v>
      </c>
      <c r="C2144" s="308" t="n">
        <f aca="false">IF(B2144&lt;&gt;"",MONTH(B2144),0)</f>
        <v>3</v>
      </c>
      <c r="D2144" s="205" t="str">
        <f aca="false">VLOOKUP($B2144,data!$A$6:$M$15000,7)</f>
        <v>N/A</v>
      </c>
    </row>
    <row r="2145" customFormat="false" ht="11.25" hidden="false" customHeight="false" outlineLevel="0" collapsed="false">
      <c r="A2145" s="199" t="n">
        <v>37685</v>
      </c>
      <c r="B2145" s="192" t="n">
        <v>37685</v>
      </c>
      <c r="C2145" s="308" t="n">
        <f aca="false">IF(B2145&lt;&gt;"",MONTH(B2145),0)</f>
        <v>3</v>
      </c>
      <c r="D2145" s="205" t="str">
        <f aca="false">VLOOKUP($B2145,data!$A$6:$M$15000,7)</f>
        <v>N/A</v>
      </c>
    </row>
    <row r="2146" customFormat="false" ht="11.25" hidden="false" customHeight="false" outlineLevel="0" collapsed="false">
      <c r="A2146" s="199" t="n">
        <v>37686</v>
      </c>
      <c r="B2146" s="192" t="n">
        <v>37686</v>
      </c>
      <c r="C2146" s="308" t="n">
        <f aca="false">IF(B2146&lt;&gt;"",MONTH(B2146),0)</f>
        <v>3</v>
      </c>
      <c r="D2146" s="205" t="str">
        <f aca="false">VLOOKUP($B2146,data!$A$6:$M$15000,7)</f>
        <v>N/A</v>
      </c>
    </row>
    <row r="2147" customFormat="false" ht="11.25" hidden="false" customHeight="false" outlineLevel="0" collapsed="false">
      <c r="A2147" s="199" t="n">
        <v>37687</v>
      </c>
      <c r="B2147" s="192" t="n">
        <v>37687</v>
      </c>
      <c r="C2147" s="308" t="n">
        <f aca="false">IF(B2147&lt;&gt;"",MONTH(B2147),0)</f>
        <v>3</v>
      </c>
      <c r="D2147" s="205" t="str">
        <f aca="false">VLOOKUP($B2147,data!$A$6:$M$15000,7)</f>
        <v>N/A</v>
      </c>
    </row>
    <row r="2148" customFormat="false" ht="11.25" hidden="false" customHeight="false" outlineLevel="0" collapsed="false">
      <c r="A2148" s="199" t="n">
        <v>37688</v>
      </c>
      <c r="B2148" s="192" t="n">
        <v>37688</v>
      </c>
      <c r="C2148" s="308" t="n">
        <f aca="false">IF(B2148&lt;&gt;"",MONTH(B2148),0)</f>
        <v>3</v>
      </c>
      <c r="D2148" s="205" t="str">
        <f aca="false">VLOOKUP($B2148,data!$A$6:$M$15000,7)</f>
        <v>N/A</v>
      </c>
    </row>
    <row r="2149" customFormat="false" ht="11.25" hidden="false" customHeight="false" outlineLevel="0" collapsed="false">
      <c r="A2149" s="199" t="n">
        <v>37689</v>
      </c>
      <c r="B2149" s="192" t="n">
        <v>37689</v>
      </c>
      <c r="C2149" s="308" t="n">
        <f aca="false">IF(B2149&lt;&gt;"",MONTH(B2149),0)</f>
        <v>3</v>
      </c>
      <c r="D2149" s="205" t="str">
        <f aca="false">VLOOKUP($B2149,data!$A$6:$M$15000,7)</f>
        <v>N/A</v>
      </c>
    </row>
    <row r="2150" customFormat="false" ht="11.25" hidden="false" customHeight="false" outlineLevel="0" collapsed="false">
      <c r="A2150" s="199" t="n">
        <v>37690</v>
      </c>
      <c r="B2150" s="192" t="n">
        <v>37690</v>
      </c>
      <c r="C2150" s="308" t="n">
        <f aca="false">IF(B2150&lt;&gt;"",MONTH(B2150),0)</f>
        <v>3</v>
      </c>
      <c r="D2150" s="205" t="str">
        <f aca="false">VLOOKUP($B2150,data!$A$6:$M$15000,7)</f>
        <v>N/A</v>
      </c>
    </row>
    <row r="2151" customFormat="false" ht="11.25" hidden="false" customHeight="false" outlineLevel="0" collapsed="false">
      <c r="A2151" s="199" t="n">
        <v>37691</v>
      </c>
      <c r="B2151" s="192" t="n">
        <v>37691</v>
      </c>
      <c r="C2151" s="308" t="n">
        <f aca="false">IF(B2151&lt;&gt;"",MONTH(B2151),0)</f>
        <v>3</v>
      </c>
      <c r="D2151" s="205" t="str">
        <f aca="false">VLOOKUP($B2151,data!$A$6:$M$15000,7)</f>
        <v>N/A</v>
      </c>
    </row>
    <row r="2152" customFormat="false" ht="11.25" hidden="false" customHeight="false" outlineLevel="0" collapsed="false">
      <c r="A2152" s="199" t="n">
        <v>37692</v>
      </c>
      <c r="B2152" s="192" t="n">
        <v>37692</v>
      </c>
      <c r="C2152" s="308" t="n">
        <f aca="false">IF(B2152&lt;&gt;"",MONTH(B2152),0)</f>
        <v>3</v>
      </c>
      <c r="D2152" s="205" t="str">
        <f aca="false">VLOOKUP($B2152,data!$A$6:$M$15000,7)</f>
        <v>N/A</v>
      </c>
    </row>
    <row r="2153" customFormat="false" ht="11.25" hidden="false" customHeight="false" outlineLevel="0" collapsed="false">
      <c r="A2153" s="199" t="n">
        <v>37693</v>
      </c>
      <c r="B2153" s="192" t="n">
        <v>37693</v>
      </c>
      <c r="C2153" s="308" t="n">
        <f aca="false">IF(B2153&lt;&gt;"",MONTH(B2153),0)</f>
        <v>3</v>
      </c>
      <c r="D2153" s="205" t="str">
        <f aca="false">VLOOKUP($B2153,data!$A$6:$M$15000,7)</f>
        <v>N/A</v>
      </c>
    </row>
    <row r="2154" customFormat="false" ht="11.25" hidden="false" customHeight="false" outlineLevel="0" collapsed="false">
      <c r="A2154" s="199" t="n">
        <v>37694</v>
      </c>
      <c r="B2154" s="192" t="n">
        <v>37694</v>
      </c>
      <c r="C2154" s="308" t="n">
        <f aca="false">IF(B2154&lt;&gt;"",MONTH(B2154),0)</f>
        <v>3</v>
      </c>
      <c r="D2154" s="205" t="str">
        <f aca="false">VLOOKUP($B2154,data!$A$6:$M$15000,7)</f>
        <v>N/A</v>
      </c>
    </row>
    <row r="2155" customFormat="false" ht="11.25" hidden="false" customHeight="false" outlineLevel="0" collapsed="false">
      <c r="A2155" s="199" t="n">
        <v>37695</v>
      </c>
      <c r="B2155" s="192" t="n">
        <v>37695</v>
      </c>
      <c r="C2155" s="308" t="n">
        <f aca="false">IF(B2155&lt;&gt;"",MONTH(B2155),0)</f>
        <v>3</v>
      </c>
      <c r="D2155" s="205" t="str">
        <f aca="false">VLOOKUP($B2155,data!$A$6:$M$15000,7)</f>
        <v>N/A</v>
      </c>
    </row>
    <row r="2156" customFormat="false" ht="11.25" hidden="false" customHeight="false" outlineLevel="0" collapsed="false">
      <c r="A2156" s="199" t="n">
        <v>37696</v>
      </c>
      <c r="B2156" s="192" t="n">
        <v>37696</v>
      </c>
      <c r="C2156" s="308" t="n">
        <f aca="false">IF(B2156&lt;&gt;"",MONTH(B2156),0)</f>
        <v>3</v>
      </c>
      <c r="D2156" s="205" t="str">
        <f aca="false">VLOOKUP($B2156,data!$A$6:$M$15000,7)</f>
        <v>N/A</v>
      </c>
    </row>
    <row r="2157" customFormat="false" ht="11.25" hidden="false" customHeight="false" outlineLevel="0" collapsed="false">
      <c r="A2157" s="199" t="n">
        <v>37697</v>
      </c>
      <c r="B2157" s="192" t="n">
        <v>37697</v>
      </c>
      <c r="C2157" s="308" t="n">
        <f aca="false">IF(B2157&lt;&gt;"",MONTH(B2157),0)</f>
        <v>3</v>
      </c>
      <c r="D2157" s="205" t="str">
        <f aca="false">VLOOKUP($B2157,data!$A$6:$M$15000,7)</f>
        <v>N/A</v>
      </c>
    </row>
    <row r="2158" customFormat="false" ht="11.25" hidden="false" customHeight="false" outlineLevel="0" collapsed="false">
      <c r="A2158" s="199" t="n">
        <v>37698</v>
      </c>
      <c r="B2158" s="192" t="n">
        <v>37698</v>
      </c>
      <c r="C2158" s="308" t="n">
        <f aca="false">IF(B2158&lt;&gt;"",MONTH(B2158),0)</f>
        <v>3</v>
      </c>
      <c r="D2158" s="205" t="str">
        <f aca="false">VLOOKUP($B2158,data!$A$6:$M$15000,7)</f>
        <v>N/A</v>
      </c>
    </row>
    <row r="2159" customFormat="false" ht="11.25" hidden="false" customHeight="false" outlineLevel="0" collapsed="false">
      <c r="A2159" s="199" t="n">
        <v>37699</v>
      </c>
      <c r="B2159" s="192" t="n">
        <v>37699</v>
      </c>
      <c r="C2159" s="308" t="n">
        <f aca="false">IF(B2159&lt;&gt;"",MONTH(B2159),0)</f>
        <v>3</v>
      </c>
      <c r="D2159" s="205" t="str">
        <f aca="false">VLOOKUP($B2159,data!$A$6:$M$15000,7)</f>
        <v>N/A</v>
      </c>
    </row>
    <row r="2160" customFormat="false" ht="11.25" hidden="false" customHeight="false" outlineLevel="0" collapsed="false">
      <c r="A2160" s="199" t="n">
        <v>37700</v>
      </c>
      <c r="B2160" s="192" t="n">
        <v>37700</v>
      </c>
      <c r="C2160" s="308" t="n">
        <f aca="false">IF(B2160&lt;&gt;"",MONTH(B2160),0)</f>
        <v>3</v>
      </c>
      <c r="D2160" s="205" t="str">
        <f aca="false">VLOOKUP($B2160,data!$A$6:$M$15000,7)</f>
        <v>N/A</v>
      </c>
    </row>
    <row r="2161" customFormat="false" ht="11.25" hidden="false" customHeight="false" outlineLevel="0" collapsed="false">
      <c r="A2161" s="199" t="n">
        <v>37701</v>
      </c>
      <c r="B2161" s="192" t="n">
        <v>37701</v>
      </c>
      <c r="C2161" s="308" t="n">
        <f aca="false">IF(B2161&lt;&gt;"",MONTH(B2161),0)</f>
        <v>3</v>
      </c>
      <c r="D2161" s="205" t="str">
        <f aca="false">VLOOKUP($B2161,data!$A$6:$M$15000,7)</f>
        <v>N/A</v>
      </c>
    </row>
    <row r="2162" customFormat="false" ht="11.25" hidden="false" customHeight="false" outlineLevel="0" collapsed="false">
      <c r="A2162" s="199" t="n">
        <v>37702</v>
      </c>
      <c r="B2162" s="192" t="n">
        <v>37702</v>
      </c>
      <c r="C2162" s="308" t="n">
        <f aca="false">IF(B2162&lt;&gt;"",MONTH(B2162),0)</f>
        <v>3</v>
      </c>
      <c r="D2162" s="205" t="str">
        <f aca="false">VLOOKUP($B2162,data!$A$6:$M$15000,7)</f>
        <v>N/A</v>
      </c>
    </row>
    <row r="2163" customFormat="false" ht="11.25" hidden="false" customHeight="false" outlineLevel="0" collapsed="false">
      <c r="A2163" s="199" t="n">
        <v>37703</v>
      </c>
      <c r="B2163" s="192" t="n">
        <v>37703</v>
      </c>
      <c r="C2163" s="308" t="n">
        <f aca="false">IF(B2163&lt;&gt;"",MONTH(B2163),0)</f>
        <v>3</v>
      </c>
      <c r="D2163" s="205" t="str">
        <f aca="false">VLOOKUP($B2163,data!$A$6:$M$15000,7)</f>
        <v>N/A</v>
      </c>
    </row>
    <row r="2164" customFormat="false" ht="11.25" hidden="false" customHeight="false" outlineLevel="0" collapsed="false">
      <c r="A2164" s="199" t="n">
        <v>37704</v>
      </c>
      <c r="B2164" s="192" t="n">
        <v>37704</v>
      </c>
      <c r="C2164" s="308" t="n">
        <f aca="false">IF(B2164&lt;&gt;"",MONTH(B2164),0)</f>
        <v>3</v>
      </c>
      <c r="D2164" s="205" t="str">
        <f aca="false">VLOOKUP($B2164,data!$A$6:$M$15000,7)</f>
        <v>N/A</v>
      </c>
    </row>
    <row r="2165" customFormat="false" ht="11.25" hidden="false" customHeight="false" outlineLevel="0" collapsed="false">
      <c r="A2165" s="199" t="n">
        <v>37705</v>
      </c>
      <c r="B2165" s="192" t="n">
        <v>37705</v>
      </c>
      <c r="C2165" s="308" t="n">
        <f aca="false">IF(B2165&lt;&gt;"",MONTH(B2165),0)</f>
        <v>3</v>
      </c>
      <c r="D2165" s="205" t="str">
        <f aca="false">VLOOKUP($B2165,data!$A$6:$M$15000,7)</f>
        <v>N/A</v>
      </c>
    </row>
    <row r="2166" customFormat="false" ht="11.25" hidden="false" customHeight="false" outlineLevel="0" collapsed="false">
      <c r="A2166" s="199" t="n">
        <v>37706</v>
      </c>
      <c r="B2166" s="192" t="n">
        <v>37706</v>
      </c>
      <c r="C2166" s="308" t="n">
        <f aca="false">IF(B2166&lt;&gt;"",MONTH(B2166),0)</f>
        <v>3</v>
      </c>
      <c r="D2166" s="205" t="str">
        <f aca="false">VLOOKUP($B2166,data!$A$6:$M$15000,7)</f>
        <v>N/A</v>
      </c>
    </row>
    <row r="2167" customFormat="false" ht="11.25" hidden="false" customHeight="false" outlineLevel="0" collapsed="false">
      <c r="A2167" s="199" t="n">
        <v>37707</v>
      </c>
      <c r="B2167" s="192" t="n">
        <v>37707</v>
      </c>
      <c r="C2167" s="308" t="n">
        <f aca="false">IF(B2167&lt;&gt;"",MONTH(B2167),0)</f>
        <v>3</v>
      </c>
      <c r="D2167" s="205" t="str">
        <f aca="false">VLOOKUP($B2167,data!$A$6:$M$15000,7)</f>
        <v>N/A</v>
      </c>
    </row>
    <row r="2168" customFormat="false" ht="11.25" hidden="false" customHeight="false" outlineLevel="0" collapsed="false">
      <c r="A2168" s="199" t="n">
        <v>37708</v>
      </c>
      <c r="B2168" s="192" t="n">
        <v>37708</v>
      </c>
      <c r="C2168" s="308" t="n">
        <f aca="false">IF(B2168&lt;&gt;"",MONTH(B2168),0)</f>
        <v>3</v>
      </c>
      <c r="D2168" s="205" t="str">
        <f aca="false">VLOOKUP($B2168,data!$A$6:$M$15000,7)</f>
        <v>N/A</v>
      </c>
    </row>
    <row r="2169" customFormat="false" ht="11.25" hidden="false" customHeight="false" outlineLevel="0" collapsed="false">
      <c r="A2169" s="199" t="n">
        <v>37709</v>
      </c>
      <c r="B2169" s="192" t="n">
        <v>37709</v>
      </c>
      <c r="C2169" s="308" t="n">
        <f aca="false">IF(B2169&lt;&gt;"",MONTH(B2169),0)</f>
        <v>3</v>
      </c>
      <c r="D2169" s="205" t="str">
        <f aca="false">VLOOKUP($B2169,data!$A$6:$M$15000,7)</f>
        <v>N/A</v>
      </c>
    </row>
    <row r="2170" customFormat="false" ht="11.25" hidden="false" customHeight="false" outlineLevel="0" collapsed="false">
      <c r="A2170" s="199" t="n">
        <v>37710</v>
      </c>
      <c r="B2170" s="192" t="n">
        <v>37710</v>
      </c>
      <c r="C2170" s="308" t="n">
        <f aca="false">IF(B2170&lt;&gt;"",MONTH(B2170),0)</f>
        <v>3</v>
      </c>
      <c r="D2170" s="205" t="str">
        <f aca="false">VLOOKUP($B2170,data!$A$6:$M$15000,7)</f>
        <v>N/A</v>
      </c>
    </row>
    <row r="2171" customFormat="false" ht="11.25" hidden="false" customHeight="false" outlineLevel="0" collapsed="false">
      <c r="A2171" s="199" t="n">
        <v>37711</v>
      </c>
      <c r="B2171" s="192" t="n">
        <v>37711</v>
      </c>
      <c r="C2171" s="308" t="n">
        <f aca="false">IF(B2171&lt;&gt;"",MONTH(B2171),0)</f>
        <v>3</v>
      </c>
      <c r="D2171" s="205" t="str">
        <f aca="false">VLOOKUP($B2171,data!$A$6:$M$15000,7)</f>
        <v>N/A</v>
      </c>
    </row>
    <row r="2172" customFormat="false" ht="11.25" hidden="false" customHeight="false" outlineLevel="0" collapsed="false">
      <c r="A2172" s="199" t="n">
        <v>37712</v>
      </c>
      <c r="B2172" s="192" t="n">
        <v>37712</v>
      </c>
      <c r="C2172" s="308" t="n">
        <f aca="false">IF(B2172&lt;&gt;"",MONTH(B2172),0)</f>
        <v>4</v>
      </c>
      <c r="D2172" s="205" t="str">
        <f aca="false">VLOOKUP($B2172,data!$A$6:$M$15000,7)</f>
        <v>N/A</v>
      </c>
    </row>
    <row r="2173" customFormat="false" ht="11.25" hidden="false" customHeight="false" outlineLevel="0" collapsed="false">
      <c r="A2173" s="199" t="n">
        <v>37713</v>
      </c>
      <c r="B2173" s="192" t="n">
        <v>37713</v>
      </c>
      <c r="C2173" s="308" t="n">
        <f aca="false">IF(B2173&lt;&gt;"",MONTH(B2173),0)</f>
        <v>4</v>
      </c>
      <c r="D2173" s="205" t="str">
        <f aca="false">VLOOKUP($B2173,data!$A$6:$M$15000,7)</f>
        <v>N/A</v>
      </c>
    </row>
    <row r="2174" customFormat="false" ht="11.25" hidden="false" customHeight="false" outlineLevel="0" collapsed="false">
      <c r="A2174" s="199" t="n">
        <v>37714</v>
      </c>
      <c r="B2174" s="192" t="n">
        <v>37714</v>
      </c>
      <c r="C2174" s="308" t="n">
        <f aca="false">IF(B2174&lt;&gt;"",MONTH(B2174),0)</f>
        <v>4</v>
      </c>
      <c r="D2174" s="205" t="str">
        <f aca="false">VLOOKUP($B2174,data!$A$6:$M$15000,7)</f>
        <v>N/A</v>
      </c>
    </row>
    <row r="2175" customFormat="false" ht="11.25" hidden="false" customHeight="false" outlineLevel="0" collapsed="false">
      <c r="A2175" s="199" t="n">
        <v>37715</v>
      </c>
      <c r="B2175" s="192" t="n">
        <v>37715</v>
      </c>
      <c r="C2175" s="308" t="n">
        <f aca="false">IF(B2175&lt;&gt;"",MONTH(B2175),0)</f>
        <v>4</v>
      </c>
      <c r="D2175" s="205" t="str">
        <f aca="false">VLOOKUP($B2175,data!$A$6:$M$15000,7)</f>
        <v>N/A</v>
      </c>
    </row>
    <row r="2176" customFormat="false" ht="11.25" hidden="false" customHeight="false" outlineLevel="0" collapsed="false">
      <c r="A2176" s="199" t="n">
        <v>37716</v>
      </c>
      <c r="B2176" s="192" t="n">
        <v>37716</v>
      </c>
      <c r="C2176" s="308" t="n">
        <f aca="false">IF(B2176&lt;&gt;"",MONTH(B2176),0)</f>
        <v>4</v>
      </c>
      <c r="D2176" s="205" t="str">
        <f aca="false">VLOOKUP($B2176,data!$A$6:$M$15000,7)</f>
        <v>N/A</v>
      </c>
    </row>
    <row r="2177" customFormat="false" ht="11.25" hidden="false" customHeight="false" outlineLevel="0" collapsed="false">
      <c r="A2177" s="199" t="n">
        <v>37717</v>
      </c>
      <c r="B2177" s="192" t="n">
        <v>37717</v>
      </c>
      <c r="C2177" s="308" t="n">
        <f aca="false">IF(B2177&lt;&gt;"",MONTH(B2177),0)</f>
        <v>4</v>
      </c>
      <c r="D2177" s="205" t="str">
        <f aca="false">VLOOKUP($B2177,data!$A$6:$M$15000,7)</f>
        <v>N/A</v>
      </c>
    </row>
    <row r="2178" customFormat="false" ht="11.25" hidden="false" customHeight="false" outlineLevel="0" collapsed="false">
      <c r="A2178" s="199" t="n">
        <v>37718</v>
      </c>
      <c r="B2178" s="192" t="n">
        <v>37718</v>
      </c>
      <c r="C2178" s="308" t="n">
        <f aca="false">IF(B2178&lt;&gt;"",MONTH(B2178),0)</f>
        <v>4</v>
      </c>
      <c r="D2178" s="205" t="str">
        <f aca="false">VLOOKUP($B2178,data!$A$6:$M$15000,7)</f>
        <v>N/A</v>
      </c>
    </row>
    <row r="2179" customFormat="false" ht="11.25" hidden="false" customHeight="false" outlineLevel="0" collapsed="false">
      <c r="A2179" s="199" t="n">
        <v>37719</v>
      </c>
      <c r="B2179" s="192" t="n">
        <v>37719</v>
      </c>
      <c r="C2179" s="308" t="n">
        <f aca="false">IF(B2179&lt;&gt;"",MONTH(B2179),0)</f>
        <v>4</v>
      </c>
      <c r="D2179" s="205" t="str">
        <f aca="false">VLOOKUP($B2179,data!$A$6:$M$15000,7)</f>
        <v>N/A</v>
      </c>
    </row>
    <row r="2180" customFormat="false" ht="11.25" hidden="false" customHeight="false" outlineLevel="0" collapsed="false">
      <c r="A2180" s="199" t="n">
        <v>37720</v>
      </c>
      <c r="B2180" s="192" t="n">
        <v>37720</v>
      </c>
      <c r="C2180" s="308" t="n">
        <f aca="false">IF(B2180&lt;&gt;"",MONTH(B2180),0)</f>
        <v>4</v>
      </c>
      <c r="D2180" s="205" t="str">
        <f aca="false">VLOOKUP($B2180,data!$A$6:$M$15000,7)</f>
        <v>N/A</v>
      </c>
    </row>
    <row r="2181" customFormat="false" ht="11.25" hidden="false" customHeight="false" outlineLevel="0" collapsed="false">
      <c r="A2181" s="199" t="n">
        <v>37721</v>
      </c>
      <c r="B2181" s="192" t="n">
        <v>37721</v>
      </c>
      <c r="C2181" s="308" t="n">
        <f aca="false">IF(B2181&lt;&gt;"",MONTH(B2181),0)</f>
        <v>4</v>
      </c>
      <c r="D2181" s="205" t="str">
        <f aca="false">VLOOKUP($B2181,data!$A$6:$M$15000,7)</f>
        <v>N/A</v>
      </c>
    </row>
    <row r="2182" customFormat="false" ht="11.25" hidden="false" customHeight="false" outlineLevel="0" collapsed="false">
      <c r="A2182" s="199" t="n">
        <v>37722</v>
      </c>
      <c r="B2182" s="192" t="n">
        <v>37722</v>
      </c>
      <c r="C2182" s="308" t="n">
        <f aca="false">IF(B2182&lt;&gt;"",MONTH(B2182),0)</f>
        <v>4</v>
      </c>
      <c r="D2182" s="205" t="str">
        <f aca="false">VLOOKUP($B2182,data!$A$6:$M$15000,7)</f>
        <v>N/A</v>
      </c>
    </row>
    <row r="2183" customFormat="false" ht="11.25" hidden="false" customHeight="false" outlineLevel="0" collapsed="false">
      <c r="A2183" s="199" t="n">
        <v>37723</v>
      </c>
      <c r="B2183" s="192" t="n">
        <v>37723</v>
      </c>
      <c r="C2183" s="308" t="n">
        <f aca="false">IF(B2183&lt;&gt;"",MONTH(B2183),0)</f>
        <v>4</v>
      </c>
      <c r="D2183" s="205" t="str">
        <f aca="false">VLOOKUP($B2183,data!$A$6:$M$15000,7)</f>
        <v>N/A</v>
      </c>
    </row>
    <row r="2184" customFormat="false" ht="11.25" hidden="false" customHeight="false" outlineLevel="0" collapsed="false">
      <c r="A2184" s="199" t="n">
        <v>37724</v>
      </c>
      <c r="B2184" s="192" t="n">
        <v>37724</v>
      </c>
      <c r="C2184" s="308" t="n">
        <f aca="false">IF(B2184&lt;&gt;"",MONTH(B2184),0)</f>
        <v>4</v>
      </c>
      <c r="D2184" s="205" t="str">
        <f aca="false">VLOOKUP($B2184,data!$A$6:$M$15000,7)</f>
        <v>N/A</v>
      </c>
    </row>
    <row r="2185" customFormat="false" ht="11.25" hidden="false" customHeight="false" outlineLevel="0" collapsed="false">
      <c r="A2185" s="199" t="n">
        <v>37725</v>
      </c>
      <c r="B2185" s="192" t="n">
        <v>37725</v>
      </c>
      <c r="C2185" s="308" t="n">
        <f aca="false">IF(B2185&lt;&gt;"",MONTH(B2185),0)</f>
        <v>4</v>
      </c>
      <c r="D2185" s="205" t="str">
        <f aca="false">VLOOKUP($B2185,data!$A$6:$M$15000,7)</f>
        <v>N/A</v>
      </c>
    </row>
    <row r="2186" customFormat="false" ht="11.25" hidden="false" customHeight="false" outlineLevel="0" collapsed="false">
      <c r="A2186" s="199" t="n">
        <v>37726</v>
      </c>
      <c r="B2186" s="192" t="n">
        <v>37726</v>
      </c>
      <c r="C2186" s="308" t="n">
        <f aca="false">IF(B2186&lt;&gt;"",MONTH(B2186),0)</f>
        <v>4</v>
      </c>
      <c r="D2186" s="205" t="str">
        <f aca="false">VLOOKUP($B2186,data!$A$6:$M$15000,7)</f>
        <v>N/A</v>
      </c>
    </row>
    <row r="2187" customFormat="false" ht="11.25" hidden="false" customHeight="false" outlineLevel="0" collapsed="false">
      <c r="A2187" s="199" t="n">
        <v>37727</v>
      </c>
      <c r="B2187" s="192" t="n">
        <v>37727</v>
      </c>
      <c r="C2187" s="308" t="n">
        <f aca="false">IF(B2187&lt;&gt;"",MONTH(B2187),0)</f>
        <v>4</v>
      </c>
      <c r="D2187" s="205" t="str">
        <f aca="false">VLOOKUP($B2187,data!$A$6:$M$15000,7)</f>
        <v>N/A</v>
      </c>
    </row>
    <row r="2188" customFormat="false" ht="11.25" hidden="false" customHeight="false" outlineLevel="0" collapsed="false">
      <c r="A2188" s="199" t="n">
        <v>37728</v>
      </c>
      <c r="B2188" s="192" t="n">
        <v>37728</v>
      </c>
      <c r="C2188" s="308" t="n">
        <f aca="false">IF(B2188&lt;&gt;"",MONTH(B2188),0)</f>
        <v>4</v>
      </c>
      <c r="D2188" s="205" t="str">
        <f aca="false">VLOOKUP($B2188,data!$A$6:$M$15000,7)</f>
        <v>N/A</v>
      </c>
    </row>
    <row r="2189" customFormat="false" ht="11.25" hidden="false" customHeight="false" outlineLevel="0" collapsed="false">
      <c r="A2189" s="199" t="n">
        <v>37729</v>
      </c>
      <c r="B2189" s="192" t="n">
        <v>37729</v>
      </c>
      <c r="C2189" s="308" t="n">
        <f aca="false">IF(B2189&lt;&gt;"",MONTH(B2189),0)</f>
        <v>4</v>
      </c>
      <c r="D2189" s="205" t="str">
        <f aca="false">VLOOKUP($B2189,data!$A$6:$M$15000,7)</f>
        <v>N/A</v>
      </c>
    </row>
    <row r="2190" customFormat="false" ht="11.25" hidden="false" customHeight="false" outlineLevel="0" collapsed="false">
      <c r="A2190" s="199" t="n">
        <v>37730</v>
      </c>
      <c r="B2190" s="192" t="n">
        <v>37730</v>
      </c>
      <c r="C2190" s="308" t="n">
        <f aca="false">IF(B2190&lt;&gt;"",MONTH(B2190),0)</f>
        <v>4</v>
      </c>
      <c r="D2190" s="205" t="str">
        <f aca="false">VLOOKUP($B2190,data!$A$6:$M$15000,7)</f>
        <v>N/A</v>
      </c>
    </row>
    <row r="2191" customFormat="false" ht="11.25" hidden="false" customHeight="false" outlineLevel="0" collapsed="false">
      <c r="A2191" s="199" t="n">
        <v>37731</v>
      </c>
      <c r="B2191" s="192" t="n">
        <v>37731</v>
      </c>
      <c r="C2191" s="308" t="n">
        <f aca="false">IF(B2191&lt;&gt;"",MONTH(B2191),0)</f>
        <v>4</v>
      </c>
      <c r="D2191" s="205" t="str">
        <f aca="false">VLOOKUP($B2191,data!$A$6:$M$15000,7)</f>
        <v>N/A</v>
      </c>
    </row>
    <row r="2192" customFormat="false" ht="11.25" hidden="false" customHeight="false" outlineLevel="0" collapsed="false">
      <c r="A2192" s="199" t="n">
        <v>37732</v>
      </c>
      <c r="B2192" s="192" t="n">
        <v>37732</v>
      </c>
      <c r="C2192" s="308" t="n">
        <f aca="false">IF(B2192&lt;&gt;"",MONTH(B2192),0)</f>
        <v>4</v>
      </c>
      <c r="D2192" s="205" t="str">
        <f aca="false">VLOOKUP($B2192,data!$A$6:$M$15000,7)</f>
        <v>N/A</v>
      </c>
    </row>
    <row r="2193" customFormat="false" ht="11.25" hidden="false" customHeight="false" outlineLevel="0" collapsed="false">
      <c r="A2193" s="199" t="n">
        <v>37733</v>
      </c>
      <c r="B2193" s="192" t="n">
        <v>37733</v>
      </c>
      <c r="C2193" s="308" t="n">
        <f aca="false">IF(B2193&lt;&gt;"",MONTH(B2193),0)</f>
        <v>4</v>
      </c>
      <c r="D2193" s="205" t="str">
        <f aca="false">VLOOKUP($B2193,data!$A$6:$M$15000,7)</f>
        <v>N/A</v>
      </c>
    </row>
    <row r="2194" customFormat="false" ht="11.25" hidden="false" customHeight="false" outlineLevel="0" collapsed="false">
      <c r="A2194" s="199" t="n">
        <v>37734</v>
      </c>
      <c r="B2194" s="192" t="n">
        <v>37734</v>
      </c>
      <c r="C2194" s="308" t="n">
        <f aca="false">IF(B2194&lt;&gt;"",MONTH(B2194),0)</f>
        <v>4</v>
      </c>
      <c r="D2194" s="205" t="str">
        <f aca="false">VLOOKUP($B2194,data!$A$6:$M$15000,7)</f>
        <v>N/A</v>
      </c>
    </row>
    <row r="2195" customFormat="false" ht="11.25" hidden="false" customHeight="false" outlineLevel="0" collapsed="false">
      <c r="A2195" s="199" t="n">
        <v>37735</v>
      </c>
      <c r="B2195" s="192" t="n">
        <v>37735</v>
      </c>
      <c r="C2195" s="308" t="n">
        <f aca="false">IF(B2195&lt;&gt;"",MONTH(B2195),0)</f>
        <v>4</v>
      </c>
      <c r="D2195" s="205" t="str">
        <f aca="false">VLOOKUP($B2195,data!$A$6:$M$15000,7)</f>
        <v>N/A</v>
      </c>
    </row>
    <row r="2196" customFormat="false" ht="11.25" hidden="false" customHeight="false" outlineLevel="0" collapsed="false">
      <c r="A2196" s="199" t="n">
        <v>37736</v>
      </c>
      <c r="B2196" s="192" t="n">
        <v>37736</v>
      </c>
      <c r="C2196" s="308" t="n">
        <f aca="false">IF(B2196&lt;&gt;"",MONTH(B2196),0)</f>
        <v>4</v>
      </c>
      <c r="D2196" s="205" t="str">
        <f aca="false">VLOOKUP($B2196,data!$A$6:$M$15000,7)</f>
        <v>N/A</v>
      </c>
    </row>
    <row r="2197" customFormat="false" ht="11.25" hidden="false" customHeight="false" outlineLevel="0" collapsed="false">
      <c r="A2197" s="199" t="n">
        <v>37737</v>
      </c>
      <c r="B2197" s="192" t="n">
        <v>37737</v>
      </c>
      <c r="C2197" s="308" t="n">
        <f aca="false">IF(B2197&lt;&gt;"",MONTH(B2197),0)</f>
        <v>4</v>
      </c>
      <c r="D2197" s="205" t="str">
        <f aca="false">VLOOKUP($B2197,data!$A$6:$M$15000,7)</f>
        <v>N/A</v>
      </c>
    </row>
    <row r="2198" customFormat="false" ht="11.25" hidden="false" customHeight="false" outlineLevel="0" collapsed="false">
      <c r="A2198" s="199" t="n">
        <v>37738</v>
      </c>
      <c r="B2198" s="192" t="n">
        <v>37738</v>
      </c>
      <c r="C2198" s="308" t="n">
        <f aca="false">IF(B2198&lt;&gt;"",MONTH(B2198),0)</f>
        <v>4</v>
      </c>
      <c r="D2198" s="205" t="str">
        <f aca="false">VLOOKUP($B2198,data!$A$6:$M$15000,7)</f>
        <v>N/A</v>
      </c>
    </row>
    <row r="2199" customFormat="false" ht="11.25" hidden="false" customHeight="false" outlineLevel="0" collapsed="false">
      <c r="A2199" s="199" t="n">
        <v>37739</v>
      </c>
      <c r="B2199" s="192" t="n">
        <v>37739</v>
      </c>
      <c r="C2199" s="308" t="n">
        <f aca="false">IF(B2199&lt;&gt;"",MONTH(B2199),0)</f>
        <v>4</v>
      </c>
      <c r="D2199" s="205" t="str">
        <f aca="false">VLOOKUP($B2199,data!$A$6:$M$15000,7)</f>
        <v>N/A</v>
      </c>
    </row>
    <row r="2200" customFormat="false" ht="11.25" hidden="false" customHeight="false" outlineLevel="0" collapsed="false">
      <c r="A2200" s="199" t="n">
        <v>37740</v>
      </c>
      <c r="B2200" s="192" t="n">
        <v>37740</v>
      </c>
      <c r="C2200" s="308" t="n">
        <f aca="false">IF(B2200&lt;&gt;"",MONTH(B2200),0)</f>
        <v>4</v>
      </c>
      <c r="D2200" s="205" t="str">
        <f aca="false">VLOOKUP($B2200,data!$A$6:$M$15000,7)</f>
        <v>N/A</v>
      </c>
    </row>
    <row r="2201" customFormat="false" ht="11.25" hidden="false" customHeight="false" outlineLevel="0" collapsed="false">
      <c r="A2201" s="199" t="n">
        <v>37741</v>
      </c>
      <c r="B2201" s="192" t="n">
        <v>37741</v>
      </c>
      <c r="C2201" s="308" t="n">
        <f aca="false">IF(B2201&lt;&gt;"",MONTH(B2201),0)</f>
        <v>4</v>
      </c>
      <c r="D2201" s="205" t="str">
        <f aca="false">VLOOKUP($B2201,data!$A$6:$M$15000,7)</f>
        <v>N/A</v>
      </c>
    </row>
    <row r="2202" customFormat="false" ht="11.25" hidden="false" customHeight="false" outlineLevel="0" collapsed="false">
      <c r="A2202" s="199" t="n">
        <v>37742</v>
      </c>
      <c r="B2202" s="192" t="n">
        <v>37742</v>
      </c>
      <c r="C2202" s="308" t="n">
        <f aca="false">IF(B2202&lt;&gt;"",MONTH(B2202),0)</f>
        <v>5</v>
      </c>
      <c r="D2202" s="205" t="str">
        <f aca="false">VLOOKUP($B2202,data!$A$6:$M$15000,7)</f>
        <v>N/A</v>
      </c>
    </row>
    <row r="2203" customFormat="false" ht="11.25" hidden="false" customHeight="false" outlineLevel="0" collapsed="false">
      <c r="A2203" s="199" t="n">
        <v>37743</v>
      </c>
      <c r="B2203" s="192" t="n">
        <v>37743</v>
      </c>
      <c r="C2203" s="308" t="n">
        <f aca="false">IF(B2203&lt;&gt;"",MONTH(B2203),0)</f>
        <v>5</v>
      </c>
      <c r="D2203" s="205" t="str">
        <f aca="false">VLOOKUP($B2203,data!$A$6:$M$15000,7)</f>
        <v>N/A</v>
      </c>
    </row>
    <row r="2204" customFormat="false" ht="11.25" hidden="false" customHeight="false" outlineLevel="0" collapsed="false">
      <c r="A2204" s="199" t="n">
        <v>37744</v>
      </c>
      <c r="B2204" s="192" t="n">
        <v>37744</v>
      </c>
      <c r="C2204" s="308" t="n">
        <f aca="false">IF(B2204&lt;&gt;"",MONTH(B2204),0)</f>
        <v>5</v>
      </c>
      <c r="D2204" s="205" t="str">
        <f aca="false">VLOOKUP($B2204,data!$A$6:$M$15000,7)</f>
        <v>N/A</v>
      </c>
    </row>
    <row r="2205" customFormat="false" ht="11.25" hidden="false" customHeight="false" outlineLevel="0" collapsed="false">
      <c r="A2205" s="199" t="n">
        <v>37745</v>
      </c>
      <c r="B2205" s="192" t="n">
        <v>37745</v>
      </c>
      <c r="C2205" s="308" t="n">
        <f aca="false">IF(B2205&lt;&gt;"",MONTH(B2205),0)</f>
        <v>5</v>
      </c>
      <c r="D2205" s="205" t="str">
        <f aca="false">VLOOKUP($B2205,data!$A$6:$M$15000,7)</f>
        <v>N/A</v>
      </c>
    </row>
    <row r="2206" customFormat="false" ht="11.25" hidden="false" customHeight="false" outlineLevel="0" collapsed="false">
      <c r="A2206" s="199" t="n">
        <v>37746</v>
      </c>
      <c r="B2206" s="192" t="n">
        <v>37746</v>
      </c>
      <c r="C2206" s="308" t="n">
        <f aca="false">IF(B2206&lt;&gt;"",MONTH(B2206),0)</f>
        <v>5</v>
      </c>
      <c r="D2206" s="205" t="str">
        <f aca="false">VLOOKUP($B2206,data!$A$6:$M$15000,7)</f>
        <v>N/A</v>
      </c>
    </row>
    <row r="2207" customFormat="false" ht="11.25" hidden="false" customHeight="false" outlineLevel="0" collapsed="false">
      <c r="A2207" s="199" t="n">
        <v>37747</v>
      </c>
      <c r="B2207" s="192" t="n">
        <v>37747</v>
      </c>
      <c r="C2207" s="308" t="n">
        <f aca="false">IF(B2207&lt;&gt;"",MONTH(B2207),0)</f>
        <v>5</v>
      </c>
      <c r="D2207" s="205" t="str">
        <f aca="false">VLOOKUP($B2207,data!$A$6:$M$15000,7)</f>
        <v>N/A</v>
      </c>
    </row>
    <row r="2208" customFormat="false" ht="11.25" hidden="false" customHeight="false" outlineLevel="0" collapsed="false">
      <c r="A2208" s="199" t="n">
        <v>37748</v>
      </c>
      <c r="B2208" s="192" t="n">
        <v>37748</v>
      </c>
      <c r="C2208" s="308" t="n">
        <f aca="false">IF(B2208&lt;&gt;"",MONTH(B2208),0)</f>
        <v>5</v>
      </c>
      <c r="D2208" s="205" t="str">
        <f aca="false">VLOOKUP($B2208,data!$A$6:$M$15000,7)</f>
        <v>N/A</v>
      </c>
    </row>
    <row r="2209" customFormat="false" ht="11.25" hidden="false" customHeight="false" outlineLevel="0" collapsed="false">
      <c r="A2209" s="199" t="n">
        <v>37749</v>
      </c>
      <c r="B2209" s="192" t="n">
        <v>37749</v>
      </c>
      <c r="C2209" s="308" t="n">
        <f aca="false">IF(B2209&lt;&gt;"",MONTH(B2209),0)</f>
        <v>5</v>
      </c>
      <c r="D2209" s="205" t="str">
        <f aca="false">VLOOKUP($B2209,data!$A$6:$M$15000,7)</f>
        <v>N/A</v>
      </c>
    </row>
    <row r="2210" customFormat="false" ht="11.25" hidden="false" customHeight="false" outlineLevel="0" collapsed="false">
      <c r="A2210" s="199" t="n">
        <v>37750</v>
      </c>
      <c r="B2210" s="192" t="n">
        <v>37750</v>
      </c>
      <c r="C2210" s="308" t="n">
        <f aca="false">IF(B2210&lt;&gt;"",MONTH(B2210),0)</f>
        <v>5</v>
      </c>
      <c r="D2210" s="205" t="str">
        <f aca="false">VLOOKUP($B2210,data!$A$6:$M$15000,7)</f>
        <v>N/A</v>
      </c>
    </row>
    <row r="2211" customFormat="false" ht="11.25" hidden="false" customHeight="false" outlineLevel="0" collapsed="false">
      <c r="A2211" s="199" t="n">
        <v>37751</v>
      </c>
      <c r="B2211" s="192" t="n">
        <v>37751</v>
      </c>
      <c r="C2211" s="308" t="n">
        <f aca="false">IF(B2211&lt;&gt;"",MONTH(B2211),0)</f>
        <v>5</v>
      </c>
      <c r="D2211" s="205" t="str">
        <f aca="false">VLOOKUP($B2211,data!$A$6:$M$15000,7)</f>
        <v>N/A</v>
      </c>
    </row>
    <row r="2212" customFormat="false" ht="11.25" hidden="false" customHeight="false" outlineLevel="0" collapsed="false">
      <c r="A2212" s="199" t="n">
        <v>37752</v>
      </c>
      <c r="B2212" s="192" t="n">
        <v>37752</v>
      </c>
      <c r="C2212" s="308" t="n">
        <f aca="false">IF(B2212&lt;&gt;"",MONTH(B2212),0)</f>
        <v>5</v>
      </c>
      <c r="D2212" s="205" t="str">
        <f aca="false">VLOOKUP($B2212,data!$A$6:$M$15000,7)</f>
        <v>N/A</v>
      </c>
    </row>
    <row r="2213" customFormat="false" ht="11.25" hidden="false" customHeight="false" outlineLevel="0" collapsed="false">
      <c r="A2213" s="199" t="n">
        <v>37753</v>
      </c>
      <c r="B2213" s="192" t="n">
        <v>37753</v>
      </c>
      <c r="C2213" s="308" t="n">
        <f aca="false">IF(B2213&lt;&gt;"",MONTH(B2213),0)</f>
        <v>5</v>
      </c>
      <c r="D2213" s="205" t="str">
        <f aca="false">VLOOKUP($B2213,data!$A$6:$M$15000,7)</f>
        <v>N/A</v>
      </c>
    </row>
    <row r="2214" customFormat="false" ht="11.25" hidden="false" customHeight="false" outlineLevel="0" collapsed="false">
      <c r="A2214" s="199" t="n">
        <v>37754</v>
      </c>
      <c r="B2214" s="192" t="n">
        <v>37754</v>
      </c>
      <c r="C2214" s="308" t="n">
        <f aca="false">IF(B2214&lt;&gt;"",MONTH(B2214),0)</f>
        <v>5</v>
      </c>
      <c r="D2214" s="205" t="str">
        <f aca="false">VLOOKUP($B2214,data!$A$6:$M$15000,7)</f>
        <v>N/A</v>
      </c>
    </row>
    <row r="2215" customFormat="false" ht="11.25" hidden="false" customHeight="false" outlineLevel="0" collapsed="false">
      <c r="A2215" s="199" t="n">
        <v>37755</v>
      </c>
      <c r="B2215" s="192" t="n">
        <v>37755</v>
      </c>
      <c r="C2215" s="308" t="n">
        <f aca="false">IF(B2215&lt;&gt;"",MONTH(B2215),0)</f>
        <v>5</v>
      </c>
      <c r="D2215" s="205" t="str">
        <f aca="false">VLOOKUP($B2215,data!$A$6:$M$15000,7)</f>
        <v>N/A</v>
      </c>
    </row>
    <row r="2216" customFormat="false" ht="11.25" hidden="false" customHeight="false" outlineLevel="0" collapsed="false">
      <c r="A2216" s="199" t="n">
        <v>37756</v>
      </c>
      <c r="B2216" s="192" t="n">
        <v>37756</v>
      </c>
      <c r="C2216" s="308" t="n">
        <f aca="false">IF(B2216&lt;&gt;"",MONTH(B2216),0)</f>
        <v>5</v>
      </c>
      <c r="D2216" s="205" t="str">
        <f aca="false">VLOOKUP($B2216,data!$A$6:$M$15000,7)</f>
        <v>N/A</v>
      </c>
    </row>
    <row r="2217" customFormat="false" ht="11.25" hidden="false" customHeight="false" outlineLevel="0" collapsed="false">
      <c r="A2217" s="199" t="n">
        <v>37757</v>
      </c>
      <c r="B2217" s="192" t="n">
        <v>37757</v>
      </c>
      <c r="C2217" s="308" t="n">
        <f aca="false">IF(B2217&lt;&gt;"",MONTH(B2217),0)</f>
        <v>5</v>
      </c>
      <c r="D2217" s="205" t="str">
        <f aca="false">VLOOKUP($B2217,data!$A$6:$M$15000,7)</f>
        <v>N/A</v>
      </c>
    </row>
    <row r="2218" customFormat="false" ht="11.25" hidden="false" customHeight="false" outlineLevel="0" collapsed="false">
      <c r="A2218" s="199" t="n">
        <v>37758</v>
      </c>
      <c r="B2218" s="192" t="n">
        <v>37758</v>
      </c>
      <c r="C2218" s="308" t="n">
        <f aca="false">IF(B2218&lt;&gt;"",MONTH(B2218),0)</f>
        <v>5</v>
      </c>
      <c r="D2218" s="205" t="str">
        <f aca="false">VLOOKUP($B2218,data!$A$6:$M$15000,7)</f>
        <v>N/A</v>
      </c>
    </row>
    <row r="2219" customFormat="false" ht="11.25" hidden="false" customHeight="false" outlineLevel="0" collapsed="false">
      <c r="A2219" s="199" t="n">
        <v>37759</v>
      </c>
      <c r="B2219" s="192" t="n">
        <v>37759</v>
      </c>
      <c r="C2219" s="308" t="n">
        <f aca="false">IF(B2219&lt;&gt;"",MONTH(B2219),0)</f>
        <v>5</v>
      </c>
      <c r="D2219" s="205" t="str">
        <f aca="false">VLOOKUP($B2219,data!$A$6:$M$15000,7)</f>
        <v>N/A</v>
      </c>
    </row>
    <row r="2220" customFormat="false" ht="11.25" hidden="false" customHeight="false" outlineLevel="0" collapsed="false">
      <c r="A2220" s="199" t="n">
        <v>37760</v>
      </c>
      <c r="B2220" s="192" t="n">
        <v>37760</v>
      </c>
      <c r="C2220" s="308" t="n">
        <f aca="false">IF(B2220&lt;&gt;"",MONTH(B2220),0)</f>
        <v>5</v>
      </c>
      <c r="D2220" s="205" t="str">
        <f aca="false">VLOOKUP($B2220,data!$A$6:$M$15000,7)</f>
        <v>N/A</v>
      </c>
    </row>
    <row r="2221" customFormat="false" ht="11.25" hidden="false" customHeight="false" outlineLevel="0" collapsed="false">
      <c r="A2221" s="199" t="n">
        <v>37761</v>
      </c>
      <c r="B2221" s="192" t="n">
        <v>37761</v>
      </c>
      <c r="C2221" s="308" t="n">
        <f aca="false">IF(B2221&lt;&gt;"",MONTH(B2221),0)</f>
        <v>5</v>
      </c>
      <c r="D2221" s="205" t="str">
        <f aca="false">VLOOKUP($B2221,data!$A$6:$M$15000,7)</f>
        <v>N/A</v>
      </c>
    </row>
    <row r="2222" customFormat="false" ht="11.25" hidden="false" customHeight="false" outlineLevel="0" collapsed="false">
      <c r="A2222" s="199" t="n">
        <v>37762</v>
      </c>
      <c r="B2222" s="192" t="n">
        <v>37762</v>
      </c>
      <c r="C2222" s="308" t="n">
        <f aca="false">IF(B2222&lt;&gt;"",MONTH(B2222),0)</f>
        <v>5</v>
      </c>
      <c r="D2222" s="205" t="str">
        <f aca="false">VLOOKUP($B2222,data!$A$6:$M$15000,7)</f>
        <v>N/A</v>
      </c>
    </row>
    <row r="2223" customFormat="false" ht="11.25" hidden="false" customHeight="false" outlineLevel="0" collapsed="false">
      <c r="A2223" s="199" t="n">
        <v>37763</v>
      </c>
      <c r="B2223" s="192" t="n">
        <v>37763</v>
      </c>
      <c r="C2223" s="308" t="n">
        <f aca="false">IF(B2223&lt;&gt;"",MONTH(B2223),0)</f>
        <v>5</v>
      </c>
      <c r="D2223" s="205" t="str">
        <f aca="false">VLOOKUP($B2223,data!$A$6:$M$15000,7)</f>
        <v>N/A</v>
      </c>
    </row>
    <row r="2224" customFormat="false" ht="11.25" hidden="false" customHeight="false" outlineLevel="0" collapsed="false">
      <c r="A2224" s="199" t="n">
        <v>37764</v>
      </c>
      <c r="B2224" s="192" t="n">
        <v>37764</v>
      </c>
      <c r="C2224" s="308" t="n">
        <f aca="false">IF(B2224&lt;&gt;"",MONTH(B2224),0)</f>
        <v>5</v>
      </c>
      <c r="D2224" s="205" t="str">
        <f aca="false">VLOOKUP($B2224,data!$A$6:$M$15000,7)</f>
        <v>N/A</v>
      </c>
    </row>
    <row r="2225" customFormat="false" ht="11.25" hidden="false" customHeight="false" outlineLevel="0" collapsed="false">
      <c r="A2225" s="199" t="n">
        <v>37765</v>
      </c>
      <c r="B2225" s="192" t="n">
        <v>37765</v>
      </c>
      <c r="C2225" s="308" t="n">
        <f aca="false">IF(B2225&lt;&gt;"",MONTH(B2225),0)</f>
        <v>5</v>
      </c>
      <c r="D2225" s="205" t="str">
        <f aca="false">VLOOKUP($B2225,data!$A$6:$M$15000,7)</f>
        <v>N/A</v>
      </c>
    </row>
    <row r="2226" customFormat="false" ht="11.25" hidden="false" customHeight="false" outlineLevel="0" collapsed="false">
      <c r="A2226" s="199" t="n">
        <v>37766</v>
      </c>
      <c r="B2226" s="192" t="n">
        <v>37766</v>
      </c>
      <c r="C2226" s="308" t="n">
        <f aca="false">IF(B2226&lt;&gt;"",MONTH(B2226),0)</f>
        <v>5</v>
      </c>
      <c r="D2226" s="205" t="str">
        <f aca="false">VLOOKUP($B2226,data!$A$6:$M$15000,7)</f>
        <v>N/A</v>
      </c>
    </row>
    <row r="2227" customFormat="false" ht="11.25" hidden="false" customHeight="false" outlineLevel="0" collapsed="false">
      <c r="A2227" s="199" t="n">
        <v>37767</v>
      </c>
      <c r="B2227" s="192" t="n">
        <v>37767</v>
      </c>
      <c r="C2227" s="308" t="n">
        <f aca="false">IF(B2227&lt;&gt;"",MONTH(B2227),0)</f>
        <v>5</v>
      </c>
      <c r="D2227" s="205" t="str">
        <f aca="false">VLOOKUP($B2227,data!$A$6:$M$15000,7)</f>
        <v>N/A</v>
      </c>
    </row>
    <row r="2228" customFormat="false" ht="11.25" hidden="false" customHeight="false" outlineLevel="0" collapsed="false">
      <c r="A2228" s="199" t="n">
        <v>37768</v>
      </c>
      <c r="B2228" s="192" t="n">
        <v>37768</v>
      </c>
      <c r="C2228" s="308" t="n">
        <f aca="false">IF(B2228&lt;&gt;"",MONTH(B2228),0)</f>
        <v>5</v>
      </c>
      <c r="D2228" s="205" t="str">
        <f aca="false">VLOOKUP($B2228,data!$A$6:$M$15000,7)</f>
        <v>N/A</v>
      </c>
    </row>
    <row r="2229" customFormat="false" ht="11.25" hidden="false" customHeight="false" outlineLevel="0" collapsed="false">
      <c r="A2229" s="199" t="n">
        <v>37769</v>
      </c>
      <c r="B2229" s="192" t="n">
        <v>37769</v>
      </c>
      <c r="C2229" s="308" t="n">
        <f aca="false">IF(B2229&lt;&gt;"",MONTH(B2229),0)</f>
        <v>5</v>
      </c>
      <c r="D2229" s="205" t="str">
        <f aca="false">VLOOKUP($B2229,data!$A$6:$M$15000,7)</f>
        <v>N/A</v>
      </c>
    </row>
    <row r="2230" customFormat="false" ht="11.25" hidden="false" customHeight="false" outlineLevel="0" collapsed="false">
      <c r="A2230" s="199" t="n">
        <v>37770</v>
      </c>
      <c r="B2230" s="192" t="n">
        <v>37770</v>
      </c>
      <c r="C2230" s="308" t="n">
        <f aca="false">IF(B2230&lt;&gt;"",MONTH(B2230),0)</f>
        <v>5</v>
      </c>
      <c r="D2230" s="205" t="str">
        <f aca="false">VLOOKUP($B2230,data!$A$6:$M$15000,7)</f>
        <v>N/A</v>
      </c>
    </row>
    <row r="2231" customFormat="false" ht="11.25" hidden="false" customHeight="false" outlineLevel="0" collapsed="false">
      <c r="A2231" s="199" t="n">
        <v>37771</v>
      </c>
      <c r="B2231" s="192" t="n">
        <v>37771</v>
      </c>
      <c r="C2231" s="308" t="n">
        <f aca="false">IF(B2231&lt;&gt;"",MONTH(B2231),0)</f>
        <v>5</v>
      </c>
      <c r="D2231" s="205" t="str">
        <f aca="false">VLOOKUP($B2231,data!$A$6:$M$15000,7)</f>
        <v>N/A</v>
      </c>
    </row>
    <row r="2232" customFormat="false" ht="11.25" hidden="false" customHeight="false" outlineLevel="0" collapsed="false">
      <c r="A2232" s="199" t="n">
        <v>37772</v>
      </c>
      <c r="B2232" s="192" t="n">
        <v>37772</v>
      </c>
      <c r="C2232" s="308" t="n">
        <f aca="false">IF(B2232&lt;&gt;"",MONTH(B2232),0)</f>
        <v>5</v>
      </c>
      <c r="D2232" s="205" t="str">
        <f aca="false">VLOOKUP($B2232,data!$A$6:$M$15000,7)</f>
        <v>N/A</v>
      </c>
    </row>
    <row r="2233" customFormat="false" ht="11.25" hidden="false" customHeight="false" outlineLevel="0" collapsed="false">
      <c r="A2233" s="199" t="n">
        <v>37773</v>
      </c>
      <c r="B2233" s="192" t="n">
        <v>37773</v>
      </c>
      <c r="C2233" s="308" t="n">
        <f aca="false">IF(B2233&lt;&gt;"",MONTH(B2233),0)</f>
        <v>6</v>
      </c>
      <c r="D2233" s="205" t="str">
        <f aca="false">VLOOKUP($B2233,data!$A$6:$M$15000,7)</f>
        <v>N/A</v>
      </c>
    </row>
    <row r="2234" customFormat="false" ht="11.25" hidden="false" customHeight="false" outlineLevel="0" collapsed="false">
      <c r="A2234" s="199" t="n">
        <v>37774</v>
      </c>
      <c r="B2234" s="192" t="n">
        <v>37774</v>
      </c>
      <c r="C2234" s="308" t="n">
        <f aca="false">IF(B2234&lt;&gt;"",MONTH(B2234),0)</f>
        <v>6</v>
      </c>
      <c r="D2234" s="205" t="str">
        <f aca="false">VLOOKUP($B2234,data!$A$6:$M$15000,7)</f>
        <v>N/A</v>
      </c>
    </row>
    <row r="2235" customFormat="false" ht="11.25" hidden="false" customHeight="false" outlineLevel="0" collapsed="false">
      <c r="A2235" s="199" t="n">
        <v>37775</v>
      </c>
      <c r="B2235" s="192" t="n">
        <v>37775</v>
      </c>
      <c r="C2235" s="308" t="n">
        <f aca="false">IF(B2235&lt;&gt;"",MONTH(B2235),0)</f>
        <v>6</v>
      </c>
      <c r="D2235" s="205" t="str">
        <f aca="false">VLOOKUP($B2235,data!$A$6:$M$15000,7)</f>
        <v>N/A</v>
      </c>
    </row>
    <row r="2236" customFormat="false" ht="11.25" hidden="false" customHeight="false" outlineLevel="0" collapsed="false">
      <c r="A2236" s="199" t="n">
        <v>37776</v>
      </c>
      <c r="B2236" s="192" t="n">
        <v>37776</v>
      </c>
      <c r="C2236" s="308" t="n">
        <f aca="false">IF(B2236&lt;&gt;"",MONTH(B2236),0)</f>
        <v>6</v>
      </c>
      <c r="D2236" s="205" t="str">
        <f aca="false">VLOOKUP($B2236,data!$A$6:$M$15000,7)</f>
        <v>N/A</v>
      </c>
    </row>
    <row r="2237" customFormat="false" ht="11.25" hidden="false" customHeight="false" outlineLevel="0" collapsed="false">
      <c r="A2237" s="199" t="n">
        <v>37777</v>
      </c>
      <c r="B2237" s="192" t="n">
        <v>37777</v>
      </c>
      <c r="C2237" s="308" t="n">
        <f aca="false">IF(B2237&lt;&gt;"",MONTH(B2237),0)</f>
        <v>6</v>
      </c>
      <c r="D2237" s="205" t="str">
        <f aca="false">VLOOKUP($B2237,data!$A$6:$M$15000,7)</f>
        <v>N/A</v>
      </c>
    </row>
    <row r="2238" customFormat="false" ht="11.25" hidden="false" customHeight="false" outlineLevel="0" collapsed="false">
      <c r="A2238" s="199" t="n">
        <v>37778</v>
      </c>
      <c r="B2238" s="192" t="n">
        <v>37778</v>
      </c>
      <c r="C2238" s="308" t="n">
        <f aca="false">IF(B2238&lt;&gt;"",MONTH(B2238),0)</f>
        <v>6</v>
      </c>
      <c r="D2238" s="205" t="str">
        <f aca="false">VLOOKUP($B2238,data!$A$6:$M$15000,7)</f>
        <v>N/A</v>
      </c>
    </row>
    <row r="2239" customFormat="false" ht="11.25" hidden="false" customHeight="false" outlineLevel="0" collapsed="false">
      <c r="A2239" s="199" t="n">
        <v>37779</v>
      </c>
      <c r="B2239" s="192" t="n">
        <v>37779</v>
      </c>
      <c r="C2239" s="308" t="n">
        <f aca="false">IF(B2239&lt;&gt;"",MONTH(B2239),0)</f>
        <v>6</v>
      </c>
      <c r="D2239" s="205" t="str">
        <f aca="false">VLOOKUP($B2239,data!$A$6:$M$15000,7)</f>
        <v>N/A</v>
      </c>
    </row>
    <row r="2240" customFormat="false" ht="11.25" hidden="false" customHeight="false" outlineLevel="0" collapsed="false">
      <c r="A2240" s="199" t="n">
        <v>37780</v>
      </c>
      <c r="B2240" s="192" t="n">
        <v>37780</v>
      </c>
      <c r="C2240" s="308" t="n">
        <f aca="false">IF(B2240&lt;&gt;"",MONTH(B2240),0)</f>
        <v>6</v>
      </c>
      <c r="D2240" s="205" t="str">
        <f aca="false">VLOOKUP($B2240,data!$A$6:$M$15000,7)</f>
        <v>N/A</v>
      </c>
    </row>
    <row r="2241" customFormat="false" ht="11.25" hidden="false" customHeight="false" outlineLevel="0" collapsed="false">
      <c r="A2241" s="199" t="n">
        <v>37781</v>
      </c>
      <c r="B2241" s="192" t="n">
        <v>37781</v>
      </c>
      <c r="C2241" s="308" t="n">
        <f aca="false">IF(B2241&lt;&gt;"",MONTH(B2241),0)</f>
        <v>6</v>
      </c>
      <c r="D2241" s="205" t="str">
        <f aca="false">VLOOKUP($B2241,data!$A$6:$M$15000,7)</f>
        <v>N/A</v>
      </c>
    </row>
    <row r="2242" customFormat="false" ht="11.25" hidden="false" customHeight="false" outlineLevel="0" collapsed="false">
      <c r="A2242" s="199" t="n">
        <v>37782</v>
      </c>
      <c r="B2242" s="192" t="n">
        <v>37782</v>
      </c>
      <c r="C2242" s="308" t="n">
        <f aca="false">IF(B2242&lt;&gt;"",MONTH(B2242),0)</f>
        <v>6</v>
      </c>
      <c r="D2242" s="205" t="str">
        <f aca="false">VLOOKUP($B2242,data!$A$6:$M$15000,7)</f>
        <v>N/A</v>
      </c>
    </row>
    <row r="2243" customFormat="false" ht="11.25" hidden="false" customHeight="false" outlineLevel="0" collapsed="false">
      <c r="A2243" s="199" t="n">
        <v>37783</v>
      </c>
      <c r="B2243" s="192" t="n">
        <v>37783</v>
      </c>
      <c r="C2243" s="308" t="n">
        <f aca="false">IF(B2243&lt;&gt;"",MONTH(B2243),0)</f>
        <v>6</v>
      </c>
      <c r="D2243" s="205" t="str">
        <f aca="false">VLOOKUP($B2243,data!$A$6:$M$15000,7)</f>
        <v>N/A</v>
      </c>
    </row>
    <row r="2244" customFormat="false" ht="11.25" hidden="false" customHeight="false" outlineLevel="0" collapsed="false">
      <c r="A2244" s="199" t="n">
        <v>37784</v>
      </c>
      <c r="B2244" s="192" t="n">
        <v>37784</v>
      </c>
      <c r="C2244" s="308" t="n">
        <f aca="false">IF(B2244&lt;&gt;"",MONTH(B2244),0)</f>
        <v>6</v>
      </c>
      <c r="D2244" s="205" t="str">
        <f aca="false">VLOOKUP($B2244,data!$A$6:$M$15000,7)</f>
        <v>N/A</v>
      </c>
    </row>
    <row r="2245" customFormat="false" ht="11.25" hidden="false" customHeight="false" outlineLevel="0" collapsed="false">
      <c r="A2245" s="199" t="n">
        <v>37785</v>
      </c>
      <c r="B2245" s="192" t="n">
        <v>37785</v>
      </c>
      <c r="C2245" s="308" t="n">
        <f aca="false">IF(B2245&lt;&gt;"",MONTH(B2245),0)</f>
        <v>6</v>
      </c>
      <c r="D2245" s="205" t="str">
        <f aca="false">VLOOKUP($B2245,data!$A$6:$M$15000,7)</f>
        <v>N/A</v>
      </c>
    </row>
    <row r="2246" customFormat="false" ht="11.25" hidden="false" customHeight="false" outlineLevel="0" collapsed="false">
      <c r="A2246" s="199" t="n">
        <v>37786</v>
      </c>
      <c r="B2246" s="192" t="n">
        <v>37786</v>
      </c>
      <c r="C2246" s="308" t="n">
        <f aca="false">IF(B2246&lt;&gt;"",MONTH(B2246),0)</f>
        <v>6</v>
      </c>
      <c r="D2246" s="205" t="str">
        <f aca="false">VLOOKUP($B2246,data!$A$6:$M$15000,7)</f>
        <v>N/A</v>
      </c>
    </row>
    <row r="2247" customFormat="false" ht="11.25" hidden="false" customHeight="false" outlineLevel="0" collapsed="false">
      <c r="A2247" s="199" t="n">
        <v>37787</v>
      </c>
      <c r="B2247" s="192" t="n">
        <v>37787</v>
      </c>
      <c r="C2247" s="308" t="n">
        <f aca="false">IF(B2247&lt;&gt;"",MONTH(B2247),0)</f>
        <v>6</v>
      </c>
      <c r="D2247" s="205" t="str">
        <f aca="false">VLOOKUP($B2247,data!$A$6:$M$15000,7)</f>
        <v>N/A</v>
      </c>
    </row>
    <row r="2248" customFormat="false" ht="11.25" hidden="false" customHeight="false" outlineLevel="0" collapsed="false">
      <c r="A2248" s="199" t="n">
        <v>37788</v>
      </c>
      <c r="B2248" s="192" t="n">
        <v>37788</v>
      </c>
      <c r="C2248" s="308" t="n">
        <f aca="false">IF(B2248&lt;&gt;"",MONTH(B2248),0)</f>
        <v>6</v>
      </c>
      <c r="D2248" s="205" t="str">
        <f aca="false">VLOOKUP($B2248,data!$A$6:$M$15000,7)</f>
        <v>N/A</v>
      </c>
    </row>
    <row r="2249" customFormat="false" ht="11.25" hidden="false" customHeight="false" outlineLevel="0" collapsed="false">
      <c r="A2249" s="199" t="n">
        <v>37789</v>
      </c>
      <c r="B2249" s="192" t="n">
        <v>37789</v>
      </c>
      <c r="C2249" s="308" t="n">
        <f aca="false">IF(B2249&lt;&gt;"",MONTH(B2249),0)</f>
        <v>6</v>
      </c>
      <c r="D2249" s="205" t="str">
        <f aca="false">VLOOKUP($B2249,data!$A$6:$M$15000,7)</f>
        <v>N/A</v>
      </c>
    </row>
    <row r="2250" customFormat="false" ht="11.25" hidden="false" customHeight="false" outlineLevel="0" collapsed="false">
      <c r="A2250" s="199" t="n">
        <v>37790</v>
      </c>
      <c r="B2250" s="192" t="n">
        <v>37790</v>
      </c>
      <c r="C2250" s="308" t="n">
        <f aca="false">IF(B2250&lt;&gt;"",MONTH(B2250),0)</f>
        <v>6</v>
      </c>
      <c r="D2250" s="205" t="str">
        <f aca="false">VLOOKUP($B2250,data!$A$6:$M$15000,7)</f>
        <v>N/A</v>
      </c>
    </row>
    <row r="2251" customFormat="false" ht="11.25" hidden="false" customHeight="false" outlineLevel="0" collapsed="false">
      <c r="A2251" s="199" t="n">
        <v>37791</v>
      </c>
      <c r="B2251" s="192" t="n">
        <v>37791</v>
      </c>
      <c r="C2251" s="308" t="n">
        <f aca="false">IF(B2251&lt;&gt;"",MONTH(B2251),0)</f>
        <v>6</v>
      </c>
      <c r="D2251" s="205" t="str">
        <f aca="false">VLOOKUP($B2251,data!$A$6:$M$15000,7)</f>
        <v>N/A</v>
      </c>
    </row>
    <row r="2252" customFormat="false" ht="11.25" hidden="false" customHeight="false" outlineLevel="0" collapsed="false">
      <c r="A2252" s="199" t="n">
        <v>37792</v>
      </c>
      <c r="B2252" s="192" t="n">
        <v>37792</v>
      </c>
      <c r="C2252" s="308" t="n">
        <f aca="false">IF(B2252&lt;&gt;"",MONTH(B2252),0)</f>
        <v>6</v>
      </c>
      <c r="D2252" s="205" t="str">
        <f aca="false">VLOOKUP($B2252,data!$A$6:$M$15000,7)</f>
        <v>N/A</v>
      </c>
    </row>
    <row r="2253" customFormat="false" ht="11.25" hidden="false" customHeight="false" outlineLevel="0" collapsed="false">
      <c r="A2253" s="199" t="n">
        <v>37793</v>
      </c>
      <c r="B2253" s="192" t="n">
        <v>37793</v>
      </c>
      <c r="C2253" s="308" t="n">
        <f aca="false">IF(B2253&lt;&gt;"",MONTH(B2253),0)</f>
        <v>6</v>
      </c>
      <c r="D2253" s="205" t="str">
        <f aca="false">VLOOKUP($B2253,data!$A$6:$M$15000,7)</f>
        <v>N/A</v>
      </c>
    </row>
    <row r="2254" customFormat="false" ht="11.25" hidden="false" customHeight="false" outlineLevel="0" collapsed="false">
      <c r="A2254" s="199" t="n">
        <v>37794</v>
      </c>
      <c r="B2254" s="192" t="n">
        <v>37794</v>
      </c>
      <c r="C2254" s="308" t="n">
        <f aca="false">IF(B2254&lt;&gt;"",MONTH(B2254),0)</f>
        <v>6</v>
      </c>
      <c r="D2254" s="205" t="str">
        <f aca="false">VLOOKUP($B2254,data!$A$6:$M$15000,7)</f>
        <v>N/A</v>
      </c>
    </row>
    <row r="2255" customFormat="false" ht="11.25" hidden="false" customHeight="false" outlineLevel="0" collapsed="false">
      <c r="A2255" s="199" t="n">
        <v>37795</v>
      </c>
      <c r="B2255" s="192" t="n">
        <v>37795</v>
      </c>
      <c r="C2255" s="308" t="n">
        <f aca="false">IF(B2255&lt;&gt;"",MONTH(B2255),0)</f>
        <v>6</v>
      </c>
      <c r="D2255" s="205" t="str">
        <f aca="false">VLOOKUP($B2255,data!$A$6:$M$15000,7)</f>
        <v>N/A</v>
      </c>
    </row>
    <row r="2256" customFormat="false" ht="11.25" hidden="false" customHeight="false" outlineLevel="0" collapsed="false">
      <c r="A2256" s="199" t="n">
        <v>37796</v>
      </c>
      <c r="B2256" s="192" t="n">
        <v>37796</v>
      </c>
      <c r="C2256" s="308" t="n">
        <f aca="false">IF(B2256&lt;&gt;"",MONTH(B2256),0)</f>
        <v>6</v>
      </c>
      <c r="D2256" s="205" t="str">
        <f aca="false">VLOOKUP($B2256,data!$A$6:$M$15000,7)</f>
        <v>N/A</v>
      </c>
    </row>
    <row r="2257" customFormat="false" ht="11.25" hidden="false" customHeight="false" outlineLevel="0" collapsed="false">
      <c r="A2257" s="199" t="n">
        <v>37797</v>
      </c>
      <c r="B2257" s="192" t="n">
        <v>37797</v>
      </c>
      <c r="C2257" s="308" t="n">
        <f aca="false">IF(B2257&lt;&gt;"",MONTH(B2257),0)</f>
        <v>6</v>
      </c>
      <c r="D2257" s="205" t="str">
        <f aca="false">VLOOKUP($B2257,data!$A$6:$M$15000,7)</f>
        <v>N/A</v>
      </c>
    </row>
    <row r="2258" customFormat="false" ht="11.25" hidden="false" customHeight="false" outlineLevel="0" collapsed="false">
      <c r="A2258" s="199" t="n">
        <v>37798</v>
      </c>
      <c r="B2258" s="192" t="n">
        <v>37798</v>
      </c>
      <c r="C2258" s="308" t="n">
        <f aca="false">IF(B2258&lt;&gt;"",MONTH(B2258),0)</f>
        <v>6</v>
      </c>
      <c r="D2258" s="205" t="str">
        <f aca="false">VLOOKUP($B2258,data!$A$6:$M$15000,7)</f>
        <v>N/A</v>
      </c>
    </row>
    <row r="2259" customFormat="false" ht="11.25" hidden="false" customHeight="false" outlineLevel="0" collapsed="false">
      <c r="A2259" s="199" t="n">
        <v>37799</v>
      </c>
      <c r="B2259" s="192" t="n">
        <v>37799</v>
      </c>
      <c r="C2259" s="308" t="n">
        <f aca="false">IF(B2259&lt;&gt;"",MONTH(B2259),0)</f>
        <v>6</v>
      </c>
      <c r="D2259" s="205" t="str">
        <f aca="false">VLOOKUP($B2259,data!$A$6:$M$15000,7)</f>
        <v>N/A</v>
      </c>
    </row>
    <row r="2260" customFormat="false" ht="11.25" hidden="false" customHeight="false" outlineLevel="0" collapsed="false">
      <c r="A2260" s="199" t="n">
        <v>37800</v>
      </c>
      <c r="B2260" s="192" t="n">
        <v>37800</v>
      </c>
      <c r="C2260" s="308" t="n">
        <f aca="false">IF(B2260&lt;&gt;"",MONTH(B2260),0)</f>
        <v>6</v>
      </c>
      <c r="D2260" s="205" t="str">
        <f aca="false">VLOOKUP($B2260,data!$A$6:$M$15000,7)</f>
        <v>N/A</v>
      </c>
    </row>
    <row r="2261" customFormat="false" ht="11.25" hidden="false" customHeight="false" outlineLevel="0" collapsed="false">
      <c r="A2261" s="199" t="n">
        <v>37801</v>
      </c>
      <c r="B2261" s="192" t="n">
        <v>37801</v>
      </c>
      <c r="C2261" s="308" t="n">
        <f aca="false">IF(B2261&lt;&gt;"",MONTH(B2261),0)</f>
        <v>6</v>
      </c>
      <c r="D2261" s="205" t="str">
        <f aca="false">VLOOKUP($B2261,data!$A$6:$M$15000,7)</f>
        <v>N/A</v>
      </c>
    </row>
    <row r="2262" customFormat="false" ht="11.25" hidden="false" customHeight="false" outlineLevel="0" collapsed="false">
      <c r="A2262" s="199" t="n">
        <v>37802</v>
      </c>
      <c r="B2262" s="192" t="n">
        <v>37802</v>
      </c>
      <c r="C2262" s="308" t="n">
        <f aca="false">IF(B2262&lt;&gt;"",MONTH(B2262),0)</f>
        <v>6</v>
      </c>
      <c r="D2262" s="205" t="str">
        <f aca="false">VLOOKUP($B2262,data!$A$6:$M$15000,7)</f>
        <v>N/A</v>
      </c>
    </row>
    <row r="2263" customFormat="false" ht="11.25" hidden="false" customHeight="false" outlineLevel="0" collapsed="false">
      <c r="A2263" s="199" t="n">
        <v>37803</v>
      </c>
      <c r="B2263" s="192" t="n">
        <v>37803</v>
      </c>
      <c r="C2263" s="308" t="n">
        <f aca="false">IF(B2263&lt;&gt;"",MONTH(B2263),0)</f>
        <v>7</v>
      </c>
      <c r="D2263" s="205" t="str">
        <f aca="false">VLOOKUP($B2263,data!$A$6:$M$15000,7)</f>
        <v>N/A</v>
      </c>
    </row>
    <row r="2264" customFormat="false" ht="11.25" hidden="false" customHeight="false" outlineLevel="0" collapsed="false">
      <c r="A2264" s="199" t="n">
        <v>37804</v>
      </c>
      <c r="B2264" s="192" t="n">
        <v>37804</v>
      </c>
      <c r="C2264" s="308" t="n">
        <f aca="false">IF(B2264&lt;&gt;"",MONTH(B2264),0)</f>
        <v>7</v>
      </c>
      <c r="D2264" s="205" t="str">
        <f aca="false">VLOOKUP($B2264,data!$A$6:$M$15000,7)</f>
        <v>N/A</v>
      </c>
    </row>
    <row r="2265" customFormat="false" ht="11.25" hidden="false" customHeight="false" outlineLevel="0" collapsed="false">
      <c r="A2265" s="199" t="n">
        <v>37805</v>
      </c>
      <c r="B2265" s="192" t="n">
        <v>37805</v>
      </c>
      <c r="C2265" s="308" t="n">
        <f aca="false">IF(B2265&lt;&gt;"",MONTH(B2265),0)</f>
        <v>7</v>
      </c>
      <c r="D2265" s="205" t="str">
        <f aca="false">VLOOKUP($B2265,data!$A$6:$M$15000,7)</f>
        <v>N/A</v>
      </c>
    </row>
    <row r="2266" customFormat="false" ht="11.25" hidden="false" customHeight="false" outlineLevel="0" collapsed="false">
      <c r="A2266" s="199" t="n">
        <v>37806</v>
      </c>
      <c r="B2266" s="192" t="n">
        <v>37806</v>
      </c>
      <c r="C2266" s="308" t="n">
        <f aca="false">IF(B2266&lt;&gt;"",MONTH(B2266),0)</f>
        <v>7</v>
      </c>
      <c r="D2266" s="205" t="str">
        <f aca="false">VLOOKUP($B2266,data!$A$6:$M$15000,7)</f>
        <v>N/A</v>
      </c>
    </row>
    <row r="2267" customFormat="false" ht="11.25" hidden="false" customHeight="false" outlineLevel="0" collapsed="false">
      <c r="A2267" s="199" t="n">
        <v>37807</v>
      </c>
      <c r="B2267" s="192" t="n">
        <v>37807</v>
      </c>
      <c r="C2267" s="308" t="n">
        <f aca="false">IF(B2267&lt;&gt;"",MONTH(B2267),0)</f>
        <v>7</v>
      </c>
      <c r="D2267" s="205" t="str">
        <f aca="false">VLOOKUP($B2267,data!$A$6:$M$15000,7)</f>
        <v>N/A</v>
      </c>
    </row>
    <row r="2268" customFormat="false" ht="11.25" hidden="false" customHeight="false" outlineLevel="0" collapsed="false">
      <c r="A2268" s="199" t="n">
        <v>37808</v>
      </c>
      <c r="B2268" s="192" t="n">
        <v>37808</v>
      </c>
      <c r="C2268" s="308" t="n">
        <f aca="false">IF(B2268&lt;&gt;"",MONTH(B2268),0)</f>
        <v>7</v>
      </c>
      <c r="D2268" s="205" t="str">
        <f aca="false">VLOOKUP($B2268,data!$A$6:$M$15000,7)</f>
        <v>N/A</v>
      </c>
    </row>
    <row r="2269" customFormat="false" ht="11.25" hidden="false" customHeight="false" outlineLevel="0" collapsed="false">
      <c r="A2269" s="199" t="n">
        <v>37809</v>
      </c>
      <c r="B2269" s="192" t="n">
        <v>37809</v>
      </c>
      <c r="C2269" s="308" t="n">
        <f aca="false">IF(B2269&lt;&gt;"",MONTH(B2269),0)</f>
        <v>7</v>
      </c>
      <c r="D2269" s="205" t="str">
        <f aca="false">VLOOKUP($B2269,data!$A$6:$M$15000,7)</f>
        <v>N/A</v>
      </c>
    </row>
    <row r="2270" customFormat="false" ht="11.25" hidden="false" customHeight="false" outlineLevel="0" collapsed="false">
      <c r="A2270" s="199" t="n">
        <v>37810</v>
      </c>
      <c r="B2270" s="192" t="n">
        <v>37810</v>
      </c>
      <c r="C2270" s="308" t="n">
        <f aca="false">IF(B2270&lt;&gt;"",MONTH(B2270),0)</f>
        <v>7</v>
      </c>
      <c r="D2270" s="205" t="str">
        <f aca="false">VLOOKUP($B2270,data!$A$6:$M$15000,7)</f>
        <v>N/A</v>
      </c>
    </row>
    <row r="2271" customFormat="false" ht="11.25" hidden="false" customHeight="false" outlineLevel="0" collapsed="false">
      <c r="A2271" s="199" t="n">
        <v>37811</v>
      </c>
      <c r="B2271" s="192" t="n">
        <v>37811</v>
      </c>
      <c r="C2271" s="308" t="n">
        <f aca="false">IF(B2271&lt;&gt;"",MONTH(B2271),0)</f>
        <v>7</v>
      </c>
      <c r="D2271" s="205" t="str">
        <f aca="false">VLOOKUP($B2271,data!$A$6:$M$15000,7)</f>
        <v>N/A</v>
      </c>
    </row>
    <row r="2272" customFormat="false" ht="11.25" hidden="false" customHeight="false" outlineLevel="0" collapsed="false">
      <c r="A2272" s="199" t="n">
        <v>37812</v>
      </c>
      <c r="B2272" s="192" t="n">
        <v>37812</v>
      </c>
      <c r="C2272" s="308" t="n">
        <f aca="false">IF(B2272&lt;&gt;"",MONTH(B2272),0)</f>
        <v>7</v>
      </c>
      <c r="D2272" s="205" t="str">
        <f aca="false">VLOOKUP($B2272,data!$A$6:$M$15000,7)</f>
        <v>N/A</v>
      </c>
    </row>
    <row r="2273" customFormat="false" ht="11.25" hidden="false" customHeight="false" outlineLevel="0" collapsed="false">
      <c r="A2273" s="199" t="n">
        <v>37813</v>
      </c>
      <c r="B2273" s="192" t="n">
        <v>37813</v>
      </c>
      <c r="C2273" s="308" t="n">
        <f aca="false">IF(B2273&lt;&gt;"",MONTH(B2273),0)</f>
        <v>7</v>
      </c>
      <c r="D2273" s="205" t="str">
        <f aca="false">VLOOKUP($B2273,data!$A$6:$M$15000,7)</f>
        <v>N/A</v>
      </c>
    </row>
    <row r="2274" customFormat="false" ht="11.25" hidden="false" customHeight="false" outlineLevel="0" collapsed="false">
      <c r="A2274" s="199" t="n">
        <v>37814</v>
      </c>
      <c r="B2274" s="192" t="n">
        <v>37814</v>
      </c>
      <c r="C2274" s="308" t="n">
        <f aca="false">IF(B2274&lt;&gt;"",MONTH(B2274),0)</f>
        <v>7</v>
      </c>
      <c r="D2274" s="205" t="str">
        <f aca="false">VLOOKUP($B2274,data!$A$6:$M$15000,7)</f>
        <v>N/A</v>
      </c>
    </row>
    <row r="2275" customFormat="false" ht="11.25" hidden="false" customHeight="false" outlineLevel="0" collapsed="false">
      <c r="A2275" s="199" t="n">
        <v>37815</v>
      </c>
      <c r="B2275" s="192" t="n">
        <v>37815</v>
      </c>
      <c r="C2275" s="308" t="n">
        <f aca="false">IF(B2275&lt;&gt;"",MONTH(B2275),0)</f>
        <v>7</v>
      </c>
      <c r="D2275" s="205" t="str">
        <f aca="false">VLOOKUP($B2275,data!$A$6:$M$15000,7)</f>
        <v>N/A</v>
      </c>
    </row>
    <row r="2276" customFormat="false" ht="11.25" hidden="false" customHeight="false" outlineLevel="0" collapsed="false">
      <c r="A2276" s="199" t="n">
        <v>37816</v>
      </c>
      <c r="B2276" s="192" t="n">
        <v>37816</v>
      </c>
      <c r="C2276" s="308" t="n">
        <f aca="false">IF(B2276&lt;&gt;"",MONTH(B2276),0)</f>
        <v>7</v>
      </c>
      <c r="D2276" s="205" t="str">
        <f aca="false">VLOOKUP($B2276,data!$A$6:$M$15000,7)</f>
        <v>N/A</v>
      </c>
    </row>
    <row r="2277" customFormat="false" ht="11.25" hidden="false" customHeight="false" outlineLevel="0" collapsed="false">
      <c r="A2277" s="199" t="n">
        <v>37817</v>
      </c>
      <c r="B2277" s="192" t="n">
        <v>37817</v>
      </c>
      <c r="C2277" s="308" t="n">
        <f aca="false">IF(B2277&lt;&gt;"",MONTH(B2277),0)</f>
        <v>7</v>
      </c>
      <c r="D2277" s="205" t="str">
        <f aca="false">VLOOKUP($B2277,data!$A$6:$M$15000,7)</f>
        <v>N/A</v>
      </c>
    </row>
    <row r="2278" customFormat="false" ht="11.25" hidden="false" customHeight="false" outlineLevel="0" collapsed="false">
      <c r="A2278" s="199" t="n">
        <v>37818</v>
      </c>
      <c r="B2278" s="192" t="n">
        <v>37818</v>
      </c>
      <c r="C2278" s="308" t="n">
        <f aca="false">IF(B2278&lt;&gt;"",MONTH(B2278),0)</f>
        <v>7</v>
      </c>
      <c r="D2278" s="205" t="str">
        <f aca="false">VLOOKUP($B2278,data!$A$6:$M$15000,7)</f>
        <v>N/A</v>
      </c>
    </row>
    <row r="2279" customFormat="false" ht="11.25" hidden="false" customHeight="false" outlineLevel="0" collapsed="false">
      <c r="A2279" s="199" t="n">
        <v>37819</v>
      </c>
      <c r="B2279" s="192" t="n">
        <v>37819</v>
      </c>
      <c r="C2279" s="308" t="n">
        <f aca="false">IF(B2279&lt;&gt;"",MONTH(B2279),0)</f>
        <v>7</v>
      </c>
      <c r="D2279" s="205" t="str">
        <f aca="false">VLOOKUP($B2279,data!$A$6:$M$15000,7)</f>
        <v>N/A</v>
      </c>
    </row>
    <row r="2280" customFormat="false" ht="11.25" hidden="false" customHeight="false" outlineLevel="0" collapsed="false">
      <c r="A2280" s="199" t="n">
        <v>37820</v>
      </c>
      <c r="B2280" s="192" t="n">
        <v>37820</v>
      </c>
      <c r="C2280" s="308" t="n">
        <f aca="false">IF(B2280&lt;&gt;"",MONTH(B2280),0)</f>
        <v>7</v>
      </c>
      <c r="D2280" s="205" t="str">
        <f aca="false">VLOOKUP($B2280,data!$A$6:$M$15000,7)</f>
        <v>N/A</v>
      </c>
    </row>
    <row r="2281" customFormat="false" ht="11.25" hidden="false" customHeight="false" outlineLevel="0" collapsed="false">
      <c r="A2281" s="199" t="n">
        <v>37821</v>
      </c>
      <c r="B2281" s="192" t="n">
        <v>37821</v>
      </c>
      <c r="C2281" s="308" t="n">
        <f aca="false">IF(B2281&lt;&gt;"",MONTH(B2281),0)</f>
        <v>7</v>
      </c>
      <c r="D2281" s="205" t="str">
        <f aca="false">VLOOKUP($B2281,data!$A$6:$M$15000,7)</f>
        <v>N/A</v>
      </c>
    </row>
    <row r="2282" customFormat="false" ht="11.25" hidden="false" customHeight="false" outlineLevel="0" collapsed="false">
      <c r="A2282" s="199" t="n">
        <v>37822</v>
      </c>
      <c r="B2282" s="192" t="n">
        <v>37822</v>
      </c>
      <c r="C2282" s="308" t="n">
        <f aca="false">IF(B2282&lt;&gt;"",MONTH(B2282),0)</f>
        <v>7</v>
      </c>
      <c r="D2282" s="205" t="str">
        <f aca="false">VLOOKUP($B2282,data!$A$6:$M$15000,7)</f>
        <v>N/A</v>
      </c>
    </row>
    <row r="2283" customFormat="false" ht="11.25" hidden="false" customHeight="false" outlineLevel="0" collapsed="false">
      <c r="A2283" s="199" t="n">
        <v>37823</v>
      </c>
      <c r="B2283" s="192" t="n">
        <v>37823</v>
      </c>
      <c r="C2283" s="308" t="n">
        <f aca="false">IF(B2283&lt;&gt;"",MONTH(B2283),0)</f>
        <v>7</v>
      </c>
      <c r="D2283" s="205" t="str">
        <f aca="false">VLOOKUP($B2283,data!$A$6:$M$15000,7)</f>
        <v>N/A</v>
      </c>
    </row>
    <row r="2284" customFormat="false" ht="11.25" hidden="false" customHeight="false" outlineLevel="0" collapsed="false">
      <c r="A2284" s="199" t="n">
        <v>37824</v>
      </c>
      <c r="B2284" s="192" t="n">
        <v>37824</v>
      </c>
      <c r="C2284" s="308" t="n">
        <f aca="false">IF(B2284&lt;&gt;"",MONTH(B2284),0)</f>
        <v>7</v>
      </c>
      <c r="D2284" s="205" t="str">
        <f aca="false">VLOOKUP($B2284,data!$A$6:$M$15000,7)</f>
        <v>N/A</v>
      </c>
    </row>
    <row r="2285" customFormat="false" ht="11.25" hidden="false" customHeight="false" outlineLevel="0" collapsed="false">
      <c r="A2285" s="199" t="n">
        <v>37825</v>
      </c>
      <c r="B2285" s="192" t="n">
        <v>37825</v>
      </c>
      <c r="C2285" s="308" t="n">
        <f aca="false">IF(B2285&lt;&gt;"",MONTH(B2285),0)</f>
        <v>7</v>
      </c>
      <c r="D2285" s="205" t="str">
        <f aca="false">VLOOKUP($B2285,data!$A$6:$M$15000,7)</f>
        <v>N/A</v>
      </c>
    </row>
    <row r="2286" customFormat="false" ht="11.25" hidden="false" customHeight="false" outlineLevel="0" collapsed="false">
      <c r="A2286" s="199" t="n">
        <v>37826</v>
      </c>
      <c r="B2286" s="192" t="n">
        <v>37826</v>
      </c>
      <c r="C2286" s="308" t="n">
        <f aca="false">IF(B2286&lt;&gt;"",MONTH(B2286),0)</f>
        <v>7</v>
      </c>
      <c r="D2286" s="205" t="str">
        <f aca="false">VLOOKUP($B2286,data!$A$6:$M$15000,7)</f>
        <v>N/A</v>
      </c>
    </row>
    <row r="2287" customFormat="false" ht="11.25" hidden="false" customHeight="false" outlineLevel="0" collapsed="false">
      <c r="A2287" s="199" t="n">
        <v>37827</v>
      </c>
      <c r="B2287" s="192" t="n">
        <v>37827</v>
      </c>
      <c r="C2287" s="308" t="n">
        <f aca="false">IF(B2287&lt;&gt;"",MONTH(B2287),0)</f>
        <v>7</v>
      </c>
      <c r="D2287" s="205" t="str">
        <f aca="false">VLOOKUP($B2287,data!$A$6:$M$15000,7)</f>
        <v>N/A</v>
      </c>
    </row>
    <row r="2288" customFormat="false" ht="11.25" hidden="false" customHeight="false" outlineLevel="0" collapsed="false">
      <c r="A2288" s="199" t="n">
        <v>37828</v>
      </c>
      <c r="B2288" s="192" t="n">
        <v>37828</v>
      </c>
      <c r="C2288" s="308" t="n">
        <f aca="false">IF(B2288&lt;&gt;"",MONTH(B2288),0)</f>
        <v>7</v>
      </c>
      <c r="D2288" s="205" t="str">
        <f aca="false">VLOOKUP($B2288,data!$A$6:$M$15000,7)</f>
        <v>N/A</v>
      </c>
    </row>
    <row r="2289" customFormat="false" ht="11.25" hidden="false" customHeight="false" outlineLevel="0" collapsed="false">
      <c r="A2289" s="199" t="n">
        <v>37829</v>
      </c>
      <c r="B2289" s="192" t="n">
        <v>37829</v>
      </c>
      <c r="C2289" s="308" t="n">
        <f aca="false">IF(B2289&lt;&gt;"",MONTH(B2289),0)</f>
        <v>7</v>
      </c>
      <c r="D2289" s="205" t="str">
        <f aca="false">VLOOKUP($B2289,data!$A$6:$M$15000,7)</f>
        <v>N/A</v>
      </c>
    </row>
    <row r="2290" customFormat="false" ht="11.25" hidden="false" customHeight="false" outlineLevel="0" collapsed="false">
      <c r="A2290" s="199" t="n">
        <v>37830</v>
      </c>
      <c r="B2290" s="192" t="n">
        <v>37830</v>
      </c>
      <c r="C2290" s="308" t="n">
        <f aca="false">IF(B2290&lt;&gt;"",MONTH(B2290),0)</f>
        <v>7</v>
      </c>
      <c r="D2290" s="205" t="str">
        <f aca="false">VLOOKUP($B2290,data!$A$6:$M$15000,7)</f>
        <v>N/A</v>
      </c>
    </row>
    <row r="2291" customFormat="false" ht="11.25" hidden="false" customHeight="false" outlineLevel="0" collapsed="false">
      <c r="A2291" s="199" t="n">
        <v>37831</v>
      </c>
      <c r="B2291" s="192" t="n">
        <v>37831</v>
      </c>
      <c r="C2291" s="308" t="n">
        <f aca="false">IF(B2291&lt;&gt;"",MONTH(B2291),0)</f>
        <v>7</v>
      </c>
      <c r="D2291" s="205" t="str">
        <f aca="false">VLOOKUP($B2291,data!$A$6:$M$15000,7)</f>
        <v>N/A</v>
      </c>
    </row>
    <row r="2292" customFormat="false" ht="11.25" hidden="false" customHeight="false" outlineLevel="0" collapsed="false">
      <c r="A2292" s="199" t="n">
        <v>37832</v>
      </c>
      <c r="B2292" s="192" t="n">
        <v>37832</v>
      </c>
      <c r="C2292" s="308" t="n">
        <f aca="false">IF(B2292&lt;&gt;"",MONTH(B2292),0)</f>
        <v>7</v>
      </c>
      <c r="D2292" s="205" t="str">
        <f aca="false">VLOOKUP($B2292,data!$A$6:$M$15000,7)</f>
        <v>N/A</v>
      </c>
    </row>
    <row r="2293" customFormat="false" ht="11.25" hidden="false" customHeight="false" outlineLevel="0" collapsed="false">
      <c r="A2293" s="199" t="n">
        <v>37833</v>
      </c>
      <c r="B2293" s="192" t="n">
        <v>37833</v>
      </c>
      <c r="C2293" s="308" t="n">
        <f aca="false">IF(B2293&lt;&gt;"",MONTH(B2293),0)</f>
        <v>7</v>
      </c>
      <c r="D2293" s="205" t="str">
        <f aca="false">VLOOKUP($B2293,data!$A$6:$M$15000,7)</f>
        <v>N/A</v>
      </c>
    </row>
    <row r="2294" customFormat="false" ht="11.25" hidden="false" customHeight="false" outlineLevel="0" collapsed="false">
      <c r="A2294" s="199" t="n">
        <v>37834</v>
      </c>
      <c r="B2294" s="192" t="n">
        <v>37834</v>
      </c>
      <c r="C2294" s="308" t="n">
        <f aca="false">IF(B2294&lt;&gt;"",MONTH(B2294),0)</f>
        <v>8</v>
      </c>
      <c r="D2294" s="205" t="str">
        <f aca="false">VLOOKUP($B2294,data!$A$6:$M$15000,7)</f>
        <v>N/A</v>
      </c>
    </row>
    <row r="2295" customFormat="false" ht="11.25" hidden="false" customHeight="false" outlineLevel="0" collapsed="false">
      <c r="A2295" s="199" t="n">
        <v>37835</v>
      </c>
      <c r="B2295" s="192" t="n">
        <v>37835</v>
      </c>
      <c r="C2295" s="308" t="n">
        <f aca="false">IF(B2295&lt;&gt;"",MONTH(B2295),0)</f>
        <v>8</v>
      </c>
      <c r="D2295" s="205" t="str">
        <f aca="false">VLOOKUP($B2295,data!$A$6:$M$15000,7)</f>
        <v>N/A</v>
      </c>
    </row>
    <row r="2296" customFormat="false" ht="11.25" hidden="false" customHeight="false" outlineLevel="0" collapsed="false">
      <c r="A2296" s="199" t="n">
        <v>37836</v>
      </c>
      <c r="B2296" s="192" t="n">
        <v>37836</v>
      </c>
      <c r="C2296" s="308" t="n">
        <f aca="false">IF(B2296&lt;&gt;"",MONTH(B2296),0)</f>
        <v>8</v>
      </c>
      <c r="D2296" s="205" t="str">
        <f aca="false">VLOOKUP($B2296,data!$A$6:$M$15000,7)</f>
        <v>N/A</v>
      </c>
    </row>
    <row r="2297" customFormat="false" ht="11.25" hidden="false" customHeight="false" outlineLevel="0" collapsed="false">
      <c r="A2297" s="199" t="n">
        <v>37837</v>
      </c>
      <c r="B2297" s="192" t="n">
        <v>37837</v>
      </c>
      <c r="C2297" s="308" t="n">
        <f aca="false">IF(B2297&lt;&gt;"",MONTH(B2297),0)</f>
        <v>8</v>
      </c>
      <c r="D2297" s="205" t="str">
        <f aca="false">VLOOKUP($B2297,data!$A$6:$M$15000,7)</f>
        <v>N/A</v>
      </c>
    </row>
    <row r="2298" customFormat="false" ht="11.25" hidden="false" customHeight="false" outlineLevel="0" collapsed="false">
      <c r="A2298" s="199" t="n">
        <v>37838</v>
      </c>
      <c r="B2298" s="192" t="n">
        <v>37838</v>
      </c>
      <c r="C2298" s="308" t="n">
        <f aca="false">IF(B2298&lt;&gt;"",MONTH(B2298),0)</f>
        <v>8</v>
      </c>
      <c r="D2298" s="205" t="str">
        <f aca="false">VLOOKUP($B2298,data!$A$6:$M$15000,7)</f>
        <v>N/A</v>
      </c>
    </row>
    <row r="2299" customFormat="false" ht="11.25" hidden="false" customHeight="false" outlineLevel="0" collapsed="false">
      <c r="A2299" s="199" t="n">
        <v>37839</v>
      </c>
      <c r="B2299" s="192" t="n">
        <v>37839</v>
      </c>
      <c r="C2299" s="308" t="n">
        <f aca="false">IF(B2299&lt;&gt;"",MONTH(B2299),0)</f>
        <v>8</v>
      </c>
      <c r="D2299" s="205" t="str">
        <f aca="false">VLOOKUP($B2299,data!$A$6:$M$15000,7)</f>
        <v>N/A</v>
      </c>
    </row>
    <row r="2300" customFormat="false" ht="11.25" hidden="false" customHeight="false" outlineLevel="0" collapsed="false">
      <c r="A2300" s="199" t="n">
        <v>37840</v>
      </c>
      <c r="B2300" s="192" t="n">
        <v>37840</v>
      </c>
      <c r="C2300" s="308" t="n">
        <f aca="false">IF(B2300&lt;&gt;"",MONTH(B2300),0)</f>
        <v>8</v>
      </c>
      <c r="D2300" s="205" t="str">
        <f aca="false">VLOOKUP($B2300,data!$A$6:$M$15000,7)</f>
        <v>N/A</v>
      </c>
    </row>
    <row r="2301" customFormat="false" ht="11.25" hidden="false" customHeight="false" outlineLevel="0" collapsed="false">
      <c r="A2301" s="199" t="n">
        <v>37841</v>
      </c>
      <c r="B2301" s="192" t="n">
        <v>37841</v>
      </c>
      <c r="C2301" s="308" t="n">
        <f aca="false">IF(B2301&lt;&gt;"",MONTH(B2301),0)</f>
        <v>8</v>
      </c>
      <c r="D2301" s="205" t="str">
        <f aca="false">VLOOKUP($B2301,data!$A$6:$M$15000,7)</f>
        <v>N/A</v>
      </c>
    </row>
    <row r="2302" customFormat="false" ht="11.25" hidden="false" customHeight="false" outlineLevel="0" collapsed="false">
      <c r="A2302" s="199" t="n">
        <v>37842</v>
      </c>
      <c r="B2302" s="192" t="n">
        <v>37842</v>
      </c>
      <c r="C2302" s="308" t="n">
        <f aca="false">IF(B2302&lt;&gt;"",MONTH(B2302),0)</f>
        <v>8</v>
      </c>
      <c r="D2302" s="205" t="str">
        <f aca="false">VLOOKUP($B2302,data!$A$6:$M$15000,7)</f>
        <v>N/A</v>
      </c>
    </row>
    <row r="2303" customFormat="false" ht="11.25" hidden="false" customHeight="false" outlineLevel="0" collapsed="false">
      <c r="A2303" s="199" t="n">
        <v>37843</v>
      </c>
      <c r="B2303" s="192" t="n">
        <v>37843</v>
      </c>
      <c r="C2303" s="308" t="n">
        <f aca="false">IF(B2303&lt;&gt;"",MONTH(B2303),0)</f>
        <v>8</v>
      </c>
      <c r="D2303" s="205" t="str">
        <f aca="false">VLOOKUP($B2303,data!$A$6:$M$15000,7)</f>
        <v>N/A</v>
      </c>
    </row>
    <row r="2304" customFormat="false" ht="11.25" hidden="false" customHeight="false" outlineLevel="0" collapsed="false">
      <c r="A2304" s="199" t="n">
        <v>37844</v>
      </c>
      <c r="B2304" s="192" t="n">
        <v>37844</v>
      </c>
      <c r="C2304" s="308" t="n">
        <f aca="false">IF(B2304&lt;&gt;"",MONTH(B2304),0)</f>
        <v>8</v>
      </c>
      <c r="D2304" s="205" t="str">
        <f aca="false">VLOOKUP($B2304,data!$A$6:$M$15000,7)</f>
        <v>N/A</v>
      </c>
    </row>
    <row r="2305" customFormat="false" ht="11.25" hidden="false" customHeight="false" outlineLevel="0" collapsed="false">
      <c r="A2305" s="199" t="n">
        <v>37845</v>
      </c>
      <c r="B2305" s="192" t="n">
        <v>37845</v>
      </c>
      <c r="C2305" s="308" t="n">
        <f aca="false">IF(B2305&lt;&gt;"",MONTH(B2305),0)</f>
        <v>8</v>
      </c>
      <c r="D2305" s="205" t="str">
        <f aca="false">VLOOKUP($B2305,data!$A$6:$M$15000,7)</f>
        <v>N/A</v>
      </c>
    </row>
    <row r="2306" customFormat="false" ht="11.25" hidden="false" customHeight="false" outlineLevel="0" collapsed="false">
      <c r="A2306" s="199" t="n">
        <v>37846</v>
      </c>
      <c r="B2306" s="192" t="n">
        <v>37846</v>
      </c>
      <c r="C2306" s="308" t="n">
        <f aca="false">IF(B2306&lt;&gt;"",MONTH(B2306),0)</f>
        <v>8</v>
      </c>
      <c r="D2306" s="205" t="str">
        <f aca="false">VLOOKUP($B2306,data!$A$6:$M$15000,7)</f>
        <v>N/A</v>
      </c>
    </row>
    <row r="2307" customFormat="false" ht="11.25" hidden="false" customHeight="false" outlineLevel="0" collapsed="false">
      <c r="A2307" s="199" t="n">
        <v>37847</v>
      </c>
      <c r="B2307" s="192" t="n">
        <v>37847</v>
      </c>
      <c r="C2307" s="308" t="n">
        <f aca="false">IF(B2307&lt;&gt;"",MONTH(B2307),0)</f>
        <v>8</v>
      </c>
      <c r="D2307" s="205" t="str">
        <f aca="false">VLOOKUP($B2307,data!$A$6:$M$15000,7)</f>
        <v>N/A</v>
      </c>
    </row>
    <row r="2308" customFormat="false" ht="11.25" hidden="false" customHeight="false" outlineLevel="0" collapsed="false">
      <c r="A2308" s="199" t="n">
        <v>37848</v>
      </c>
      <c r="B2308" s="192" t="n">
        <v>37848</v>
      </c>
      <c r="C2308" s="308" t="n">
        <f aca="false">IF(B2308&lt;&gt;"",MONTH(B2308),0)</f>
        <v>8</v>
      </c>
      <c r="D2308" s="205" t="str">
        <f aca="false">VLOOKUP($B2308,data!$A$6:$M$15000,7)</f>
        <v>N/A</v>
      </c>
    </row>
    <row r="2309" customFormat="false" ht="11.25" hidden="false" customHeight="false" outlineLevel="0" collapsed="false">
      <c r="A2309" s="199" t="n">
        <v>37849</v>
      </c>
      <c r="B2309" s="192" t="n">
        <v>37849</v>
      </c>
      <c r="C2309" s="308" t="n">
        <f aca="false">IF(B2309&lt;&gt;"",MONTH(B2309),0)</f>
        <v>8</v>
      </c>
      <c r="D2309" s="205" t="str">
        <f aca="false">VLOOKUP($B2309,data!$A$6:$M$15000,7)</f>
        <v>N/A</v>
      </c>
    </row>
    <row r="2310" customFormat="false" ht="11.25" hidden="false" customHeight="false" outlineLevel="0" collapsed="false">
      <c r="A2310" s="199" t="n">
        <v>37850</v>
      </c>
      <c r="B2310" s="192" t="n">
        <v>37850</v>
      </c>
      <c r="C2310" s="308" t="n">
        <f aca="false">IF(B2310&lt;&gt;"",MONTH(B2310),0)</f>
        <v>8</v>
      </c>
      <c r="D2310" s="205" t="str">
        <f aca="false">VLOOKUP($B2310,data!$A$6:$M$15000,7)</f>
        <v>N/A</v>
      </c>
    </row>
    <row r="2311" customFormat="false" ht="11.25" hidden="false" customHeight="false" outlineLevel="0" collapsed="false">
      <c r="A2311" s="199" t="n">
        <v>37851</v>
      </c>
      <c r="B2311" s="192" t="n">
        <v>37851</v>
      </c>
      <c r="C2311" s="308" t="n">
        <f aca="false">IF(B2311&lt;&gt;"",MONTH(B2311),0)</f>
        <v>8</v>
      </c>
      <c r="D2311" s="205" t="str">
        <f aca="false">VLOOKUP($B2311,data!$A$6:$M$15000,7)</f>
        <v>N/A</v>
      </c>
    </row>
    <row r="2312" customFormat="false" ht="11.25" hidden="false" customHeight="false" outlineLevel="0" collapsed="false">
      <c r="A2312" s="199" t="n">
        <v>37852</v>
      </c>
      <c r="B2312" s="192" t="n">
        <v>37852</v>
      </c>
      <c r="C2312" s="308" t="n">
        <f aca="false">IF(B2312&lt;&gt;"",MONTH(B2312),0)</f>
        <v>8</v>
      </c>
      <c r="D2312" s="205" t="str">
        <f aca="false">VLOOKUP($B2312,data!$A$6:$M$15000,7)</f>
        <v>N/A</v>
      </c>
    </row>
    <row r="2313" customFormat="false" ht="11.25" hidden="false" customHeight="false" outlineLevel="0" collapsed="false">
      <c r="A2313" s="199" t="n">
        <v>37853</v>
      </c>
      <c r="B2313" s="192" t="n">
        <v>37853</v>
      </c>
      <c r="C2313" s="308" t="n">
        <f aca="false">IF(B2313&lt;&gt;"",MONTH(B2313),0)</f>
        <v>8</v>
      </c>
      <c r="D2313" s="205" t="str">
        <f aca="false">VLOOKUP($B2313,data!$A$6:$M$15000,7)</f>
        <v>N/A</v>
      </c>
    </row>
    <row r="2314" customFormat="false" ht="11.25" hidden="false" customHeight="false" outlineLevel="0" collapsed="false">
      <c r="A2314" s="199" t="n">
        <v>37854</v>
      </c>
      <c r="B2314" s="192" t="n">
        <v>37854</v>
      </c>
      <c r="C2314" s="308" t="n">
        <f aca="false">IF(B2314&lt;&gt;"",MONTH(B2314),0)</f>
        <v>8</v>
      </c>
      <c r="D2314" s="205" t="str">
        <f aca="false">VLOOKUP($B2314,data!$A$6:$M$15000,7)</f>
        <v>N/A</v>
      </c>
    </row>
    <row r="2315" customFormat="false" ht="11.25" hidden="false" customHeight="false" outlineLevel="0" collapsed="false">
      <c r="A2315" s="199" t="n">
        <v>37855</v>
      </c>
      <c r="B2315" s="192" t="n">
        <v>37855</v>
      </c>
      <c r="C2315" s="308" t="n">
        <f aca="false">IF(B2315&lt;&gt;"",MONTH(B2315),0)</f>
        <v>8</v>
      </c>
      <c r="D2315" s="205" t="str">
        <f aca="false">VLOOKUP($B2315,data!$A$6:$M$15000,7)</f>
        <v>N/A</v>
      </c>
    </row>
    <row r="2316" customFormat="false" ht="11.25" hidden="false" customHeight="false" outlineLevel="0" collapsed="false">
      <c r="A2316" s="199" t="n">
        <v>37856</v>
      </c>
      <c r="B2316" s="192" t="n">
        <v>37856</v>
      </c>
      <c r="C2316" s="308" t="n">
        <f aca="false">IF(B2316&lt;&gt;"",MONTH(B2316),0)</f>
        <v>8</v>
      </c>
      <c r="D2316" s="205" t="str">
        <f aca="false">VLOOKUP($B2316,data!$A$6:$M$15000,7)</f>
        <v>N/A</v>
      </c>
    </row>
    <row r="2317" customFormat="false" ht="11.25" hidden="false" customHeight="false" outlineLevel="0" collapsed="false">
      <c r="A2317" s="199" t="n">
        <v>37857</v>
      </c>
      <c r="B2317" s="192" t="n">
        <v>37857</v>
      </c>
      <c r="C2317" s="308" t="n">
        <f aca="false">IF(B2317&lt;&gt;"",MONTH(B2317),0)</f>
        <v>8</v>
      </c>
      <c r="D2317" s="205" t="str">
        <f aca="false">VLOOKUP($B2317,data!$A$6:$M$15000,7)</f>
        <v>N/A</v>
      </c>
    </row>
    <row r="2318" customFormat="false" ht="11.25" hidden="false" customHeight="false" outlineLevel="0" collapsed="false">
      <c r="A2318" s="199" t="n">
        <v>37858</v>
      </c>
      <c r="B2318" s="192" t="n">
        <v>37858</v>
      </c>
      <c r="C2318" s="308" t="n">
        <f aca="false">IF(B2318&lt;&gt;"",MONTH(B2318),0)</f>
        <v>8</v>
      </c>
      <c r="D2318" s="205" t="str">
        <f aca="false">VLOOKUP($B2318,data!$A$6:$M$15000,7)</f>
        <v>N/A</v>
      </c>
    </row>
    <row r="2319" customFormat="false" ht="11.25" hidden="false" customHeight="false" outlineLevel="0" collapsed="false">
      <c r="A2319" s="199" t="n">
        <v>37859</v>
      </c>
      <c r="B2319" s="192" t="n">
        <v>37859</v>
      </c>
      <c r="C2319" s="308" t="n">
        <f aca="false">IF(B2319&lt;&gt;"",MONTH(B2319),0)</f>
        <v>8</v>
      </c>
      <c r="D2319" s="205" t="str">
        <f aca="false">VLOOKUP($B2319,data!$A$6:$M$15000,7)</f>
        <v>N/A</v>
      </c>
    </row>
    <row r="2320" customFormat="false" ht="11.25" hidden="false" customHeight="false" outlineLevel="0" collapsed="false">
      <c r="A2320" s="199" t="n">
        <v>37860</v>
      </c>
      <c r="B2320" s="192" t="n">
        <v>37860</v>
      </c>
      <c r="C2320" s="308" t="n">
        <f aca="false">IF(B2320&lt;&gt;"",MONTH(B2320),0)</f>
        <v>8</v>
      </c>
      <c r="D2320" s="205" t="str">
        <f aca="false">VLOOKUP($B2320,data!$A$6:$M$15000,7)</f>
        <v>N/A</v>
      </c>
    </row>
    <row r="2321" customFormat="false" ht="11.25" hidden="false" customHeight="false" outlineLevel="0" collapsed="false">
      <c r="A2321" s="199" t="n">
        <v>37861</v>
      </c>
      <c r="B2321" s="192" t="n">
        <v>37861</v>
      </c>
      <c r="C2321" s="308" t="n">
        <f aca="false">IF(B2321&lt;&gt;"",MONTH(B2321),0)</f>
        <v>8</v>
      </c>
      <c r="D2321" s="205" t="str">
        <f aca="false">VLOOKUP($B2321,data!$A$6:$M$15000,7)</f>
        <v>N/A</v>
      </c>
    </row>
    <row r="2322" customFormat="false" ht="11.25" hidden="false" customHeight="false" outlineLevel="0" collapsed="false">
      <c r="A2322" s="199" t="n">
        <v>37862</v>
      </c>
      <c r="B2322" s="192" t="n">
        <v>37862</v>
      </c>
      <c r="C2322" s="308" t="n">
        <f aca="false">IF(B2322&lt;&gt;"",MONTH(B2322),0)</f>
        <v>8</v>
      </c>
      <c r="D2322" s="205" t="str">
        <f aca="false">VLOOKUP($B2322,data!$A$6:$M$15000,7)</f>
        <v>N/A</v>
      </c>
    </row>
    <row r="2323" customFormat="false" ht="11.25" hidden="false" customHeight="false" outlineLevel="0" collapsed="false">
      <c r="A2323" s="199" t="n">
        <v>37863</v>
      </c>
      <c r="B2323" s="192" t="n">
        <v>37863</v>
      </c>
      <c r="C2323" s="308" t="n">
        <f aca="false">IF(B2323&lt;&gt;"",MONTH(B2323),0)</f>
        <v>8</v>
      </c>
      <c r="D2323" s="205" t="str">
        <f aca="false">VLOOKUP($B2323,data!$A$6:$M$15000,7)</f>
        <v>N/A</v>
      </c>
    </row>
    <row r="2324" customFormat="false" ht="11.25" hidden="false" customHeight="false" outlineLevel="0" collapsed="false">
      <c r="A2324" s="199" t="n">
        <v>37864</v>
      </c>
      <c r="B2324" s="192" t="n">
        <v>37864</v>
      </c>
      <c r="C2324" s="308" t="n">
        <f aca="false">IF(B2324&lt;&gt;"",MONTH(B2324),0)</f>
        <v>8</v>
      </c>
      <c r="D2324" s="205" t="str">
        <f aca="false">VLOOKUP($B2324,data!$A$6:$M$15000,7)</f>
        <v>N/A</v>
      </c>
    </row>
    <row r="2325" customFormat="false" ht="11.25" hidden="false" customHeight="false" outlineLevel="0" collapsed="false">
      <c r="A2325" s="199" t="n">
        <v>37865</v>
      </c>
      <c r="B2325" s="192" t="n">
        <v>37865</v>
      </c>
      <c r="C2325" s="308" t="n">
        <f aca="false">IF(B2325&lt;&gt;"",MONTH(B2325),0)</f>
        <v>9</v>
      </c>
      <c r="D2325" s="205" t="str">
        <f aca="false">VLOOKUP($B2325,data!$A$6:$M$15000,7)</f>
        <v>N/A</v>
      </c>
    </row>
    <row r="2326" customFormat="false" ht="11.25" hidden="false" customHeight="false" outlineLevel="0" collapsed="false">
      <c r="A2326" s="199" t="n">
        <v>37866</v>
      </c>
      <c r="B2326" s="192" t="n">
        <v>37866</v>
      </c>
      <c r="C2326" s="308" t="n">
        <f aca="false">IF(B2326&lt;&gt;"",MONTH(B2326),0)</f>
        <v>9</v>
      </c>
      <c r="D2326" s="205" t="str">
        <f aca="false">VLOOKUP($B2326,data!$A$6:$M$15000,7)</f>
        <v>N/A</v>
      </c>
    </row>
    <row r="2327" customFormat="false" ht="11.25" hidden="false" customHeight="false" outlineLevel="0" collapsed="false">
      <c r="A2327" s="199" t="n">
        <v>37867</v>
      </c>
      <c r="B2327" s="192" t="n">
        <v>37867</v>
      </c>
      <c r="C2327" s="308" t="n">
        <f aca="false">IF(B2327&lt;&gt;"",MONTH(B2327),0)</f>
        <v>9</v>
      </c>
      <c r="D2327" s="205" t="str">
        <f aca="false">VLOOKUP($B2327,data!$A$6:$M$15000,7)</f>
        <v>N/A</v>
      </c>
    </row>
    <row r="2328" customFormat="false" ht="11.25" hidden="false" customHeight="false" outlineLevel="0" collapsed="false">
      <c r="A2328" s="199" t="n">
        <v>37868</v>
      </c>
      <c r="B2328" s="192" t="n">
        <v>37868</v>
      </c>
      <c r="C2328" s="308" t="n">
        <f aca="false">IF(B2328&lt;&gt;"",MONTH(B2328),0)</f>
        <v>9</v>
      </c>
      <c r="D2328" s="205" t="str">
        <f aca="false">VLOOKUP($B2328,data!$A$6:$M$15000,7)</f>
        <v>N/A</v>
      </c>
    </row>
    <row r="2329" customFormat="false" ht="11.25" hidden="false" customHeight="false" outlineLevel="0" collapsed="false">
      <c r="A2329" s="199" t="n">
        <v>37869</v>
      </c>
      <c r="B2329" s="192" t="n">
        <v>37869</v>
      </c>
      <c r="C2329" s="308" t="n">
        <f aca="false">IF(B2329&lt;&gt;"",MONTH(B2329),0)</f>
        <v>9</v>
      </c>
      <c r="D2329" s="205" t="str">
        <f aca="false">VLOOKUP($B2329,data!$A$6:$M$15000,7)</f>
        <v>N/A</v>
      </c>
    </row>
    <row r="2330" customFormat="false" ht="11.25" hidden="false" customHeight="false" outlineLevel="0" collapsed="false">
      <c r="A2330" s="199" t="n">
        <v>37870</v>
      </c>
      <c r="B2330" s="192" t="n">
        <v>37870</v>
      </c>
      <c r="C2330" s="308" t="n">
        <f aca="false">IF(B2330&lt;&gt;"",MONTH(B2330),0)</f>
        <v>9</v>
      </c>
      <c r="D2330" s="205" t="str">
        <f aca="false">VLOOKUP($B2330,data!$A$6:$M$15000,7)</f>
        <v>N/A</v>
      </c>
    </row>
    <row r="2331" customFormat="false" ht="11.25" hidden="false" customHeight="false" outlineLevel="0" collapsed="false">
      <c r="A2331" s="199" t="n">
        <v>37871</v>
      </c>
      <c r="B2331" s="192" t="n">
        <v>37871</v>
      </c>
      <c r="C2331" s="308" t="n">
        <f aca="false">IF(B2331&lt;&gt;"",MONTH(B2331),0)</f>
        <v>9</v>
      </c>
      <c r="D2331" s="205" t="str">
        <f aca="false">VLOOKUP($B2331,data!$A$6:$M$15000,7)</f>
        <v>N/A</v>
      </c>
    </row>
    <row r="2332" customFormat="false" ht="11.25" hidden="false" customHeight="false" outlineLevel="0" collapsed="false">
      <c r="A2332" s="199" t="n">
        <v>37872</v>
      </c>
      <c r="B2332" s="192" t="n">
        <v>37872</v>
      </c>
      <c r="C2332" s="308" t="n">
        <f aca="false">IF(B2332&lt;&gt;"",MONTH(B2332),0)</f>
        <v>9</v>
      </c>
      <c r="D2332" s="205" t="str">
        <f aca="false">VLOOKUP($B2332,data!$A$6:$M$15000,7)</f>
        <v>N/A</v>
      </c>
    </row>
    <row r="2333" customFormat="false" ht="11.25" hidden="false" customHeight="false" outlineLevel="0" collapsed="false">
      <c r="A2333" s="199" t="n">
        <v>37873</v>
      </c>
      <c r="B2333" s="192" t="n">
        <v>37873</v>
      </c>
      <c r="C2333" s="308" t="n">
        <f aca="false">IF(B2333&lt;&gt;"",MONTH(B2333),0)</f>
        <v>9</v>
      </c>
      <c r="D2333" s="205" t="str">
        <f aca="false">VLOOKUP($B2333,data!$A$6:$M$15000,7)</f>
        <v>N/A</v>
      </c>
    </row>
    <row r="2334" customFormat="false" ht="11.25" hidden="false" customHeight="false" outlineLevel="0" collapsed="false">
      <c r="A2334" s="199" t="n">
        <v>37874</v>
      </c>
      <c r="B2334" s="192" t="n">
        <v>37874</v>
      </c>
      <c r="C2334" s="308" t="n">
        <f aca="false">IF(B2334&lt;&gt;"",MONTH(B2334),0)</f>
        <v>9</v>
      </c>
      <c r="D2334" s="205" t="str">
        <f aca="false">VLOOKUP($B2334,data!$A$6:$M$15000,7)</f>
        <v>N/A</v>
      </c>
    </row>
    <row r="2335" customFormat="false" ht="11.25" hidden="false" customHeight="false" outlineLevel="0" collapsed="false">
      <c r="A2335" s="199" t="n">
        <v>37875</v>
      </c>
      <c r="B2335" s="192" t="n">
        <v>37875</v>
      </c>
      <c r="C2335" s="308" t="n">
        <f aca="false">IF(B2335&lt;&gt;"",MONTH(B2335),0)</f>
        <v>9</v>
      </c>
      <c r="D2335" s="205" t="str">
        <f aca="false">VLOOKUP($B2335,data!$A$6:$M$15000,7)</f>
        <v>N/A</v>
      </c>
    </row>
    <row r="2336" customFormat="false" ht="11.25" hidden="false" customHeight="false" outlineLevel="0" collapsed="false">
      <c r="A2336" s="199" t="n">
        <v>37876</v>
      </c>
      <c r="B2336" s="192" t="n">
        <v>37876</v>
      </c>
      <c r="C2336" s="308" t="n">
        <f aca="false">IF(B2336&lt;&gt;"",MONTH(B2336),0)</f>
        <v>9</v>
      </c>
      <c r="D2336" s="205" t="str">
        <f aca="false">VLOOKUP($B2336,data!$A$6:$M$15000,7)</f>
        <v>N/A</v>
      </c>
    </row>
    <row r="2337" customFormat="false" ht="11.25" hidden="false" customHeight="false" outlineLevel="0" collapsed="false">
      <c r="A2337" s="199" t="n">
        <v>37877</v>
      </c>
      <c r="B2337" s="192" t="n">
        <v>37877</v>
      </c>
      <c r="C2337" s="308" t="n">
        <f aca="false">IF(B2337&lt;&gt;"",MONTH(B2337),0)</f>
        <v>9</v>
      </c>
      <c r="D2337" s="205" t="str">
        <f aca="false">VLOOKUP($B2337,data!$A$6:$M$15000,7)</f>
        <v>N/A</v>
      </c>
    </row>
    <row r="2338" customFormat="false" ht="11.25" hidden="false" customHeight="false" outlineLevel="0" collapsed="false">
      <c r="A2338" s="199" t="n">
        <v>37878</v>
      </c>
      <c r="B2338" s="192" t="n">
        <v>37878</v>
      </c>
      <c r="C2338" s="308" t="n">
        <f aca="false">IF(B2338&lt;&gt;"",MONTH(B2338),0)</f>
        <v>9</v>
      </c>
      <c r="D2338" s="205" t="str">
        <f aca="false">VLOOKUP($B2338,data!$A$6:$M$15000,7)</f>
        <v>N/A</v>
      </c>
    </row>
    <row r="2339" customFormat="false" ht="11.25" hidden="false" customHeight="false" outlineLevel="0" collapsed="false">
      <c r="A2339" s="199" t="n">
        <v>37879</v>
      </c>
      <c r="B2339" s="192" t="n">
        <v>37879</v>
      </c>
      <c r="C2339" s="308" t="n">
        <f aca="false">IF(B2339&lt;&gt;"",MONTH(B2339),0)</f>
        <v>9</v>
      </c>
      <c r="D2339" s="205" t="str">
        <f aca="false">VLOOKUP($B2339,data!$A$6:$M$15000,7)</f>
        <v>N/A</v>
      </c>
    </row>
    <row r="2340" customFormat="false" ht="11.25" hidden="false" customHeight="false" outlineLevel="0" collapsed="false">
      <c r="A2340" s="199" t="n">
        <v>37880</v>
      </c>
      <c r="B2340" s="192" t="n">
        <v>37880</v>
      </c>
      <c r="C2340" s="308" t="n">
        <f aca="false">IF(B2340&lt;&gt;"",MONTH(B2340),0)</f>
        <v>9</v>
      </c>
      <c r="D2340" s="205" t="str">
        <f aca="false">VLOOKUP($B2340,data!$A$6:$M$15000,7)</f>
        <v>N/A</v>
      </c>
    </row>
    <row r="2341" customFormat="false" ht="11.25" hidden="false" customHeight="false" outlineLevel="0" collapsed="false">
      <c r="A2341" s="199" t="n">
        <v>37881</v>
      </c>
      <c r="B2341" s="192" t="n">
        <v>37881</v>
      </c>
      <c r="C2341" s="308" t="n">
        <f aca="false">IF(B2341&lt;&gt;"",MONTH(B2341),0)</f>
        <v>9</v>
      </c>
      <c r="D2341" s="205" t="str">
        <f aca="false">VLOOKUP($B2341,data!$A$6:$M$15000,7)</f>
        <v>N/A</v>
      </c>
    </row>
    <row r="2342" customFormat="false" ht="11.25" hidden="false" customHeight="false" outlineLevel="0" collapsed="false">
      <c r="A2342" s="199" t="n">
        <v>37882</v>
      </c>
      <c r="B2342" s="192" t="n">
        <v>37882</v>
      </c>
      <c r="C2342" s="308" t="n">
        <f aca="false">IF(B2342&lt;&gt;"",MONTH(B2342),0)</f>
        <v>9</v>
      </c>
      <c r="D2342" s="205" t="str">
        <f aca="false">VLOOKUP($B2342,data!$A$6:$M$15000,7)</f>
        <v>N/A</v>
      </c>
    </row>
    <row r="2343" customFormat="false" ht="11.25" hidden="false" customHeight="false" outlineLevel="0" collapsed="false">
      <c r="A2343" s="199" t="n">
        <v>37883</v>
      </c>
      <c r="B2343" s="192" t="n">
        <v>37883</v>
      </c>
      <c r="C2343" s="308" t="n">
        <f aca="false">IF(B2343&lt;&gt;"",MONTH(B2343),0)</f>
        <v>9</v>
      </c>
      <c r="D2343" s="205" t="str">
        <f aca="false">VLOOKUP($B2343,data!$A$6:$M$15000,7)</f>
        <v>N/A</v>
      </c>
    </row>
    <row r="2344" customFormat="false" ht="11.25" hidden="false" customHeight="false" outlineLevel="0" collapsed="false">
      <c r="A2344" s="199" t="n">
        <v>37884</v>
      </c>
      <c r="B2344" s="192" t="n">
        <v>37884</v>
      </c>
      <c r="C2344" s="308" t="n">
        <f aca="false">IF(B2344&lt;&gt;"",MONTH(B2344),0)</f>
        <v>9</v>
      </c>
      <c r="D2344" s="205" t="str">
        <f aca="false">VLOOKUP($B2344,data!$A$6:$M$15000,7)</f>
        <v>N/A</v>
      </c>
    </row>
    <row r="2345" customFormat="false" ht="11.25" hidden="false" customHeight="false" outlineLevel="0" collapsed="false">
      <c r="A2345" s="199" t="n">
        <v>37885</v>
      </c>
      <c r="B2345" s="192" t="n">
        <v>37885</v>
      </c>
      <c r="C2345" s="308" t="n">
        <f aca="false">IF(B2345&lt;&gt;"",MONTH(B2345),0)</f>
        <v>9</v>
      </c>
      <c r="D2345" s="205" t="str">
        <f aca="false">VLOOKUP($B2345,data!$A$6:$M$15000,7)</f>
        <v>N/A</v>
      </c>
    </row>
    <row r="2346" customFormat="false" ht="11.25" hidden="false" customHeight="false" outlineLevel="0" collapsed="false">
      <c r="A2346" s="199" t="n">
        <v>37886</v>
      </c>
      <c r="B2346" s="192" t="n">
        <v>37886</v>
      </c>
      <c r="C2346" s="308" t="n">
        <f aca="false">IF(B2346&lt;&gt;"",MONTH(B2346),0)</f>
        <v>9</v>
      </c>
      <c r="D2346" s="205" t="str">
        <f aca="false">VLOOKUP($B2346,data!$A$6:$M$15000,7)</f>
        <v>N/A</v>
      </c>
    </row>
    <row r="2347" customFormat="false" ht="11.25" hidden="false" customHeight="false" outlineLevel="0" collapsed="false">
      <c r="A2347" s="199" t="n">
        <v>37887</v>
      </c>
      <c r="B2347" s="192" t="n">
        <v>37887</v>
      </c>
      <c r="C2347" s="308" t="n">
        <f aca="false">IF(B2347&lt;&gt;"",MONTH(B2347),0)</f>
        <v>9</v>
      </c>
      <c r="D2347" s="205" t="str">
        <f aca="false">VLOOKUP($B2347,data!$A$6:$M$15000,7)</f>
        <v>N/A</v>
      </c>
    </row>
    <row r="2348" customFormat="false" ht="11.25" hidden="false" customHeight="false" outlineLevel="0" collapsed="false">
      <c r="A2348" s="199" t="n">
        <v>37888</v>
      </c>
      <c r="B2348" s="192" t="n">
        <v>37888</v>
      </c>
      <c r="C2348" s="308" t="n">
        <f aca="false">IF(B2348&lt;&gt;"",MONTH(B2348),0)</f>
        <v>9</v>
      </c>
      <c r="D2348" s="205" t="str">
        <f aca="false">VLOOKUP($B2348,data!$A$6:$M$15000,7)</f>
        <v>N/A</v>
      </c>
    </row>
    <row r="2349" customFormat="false" ht="11.25" hidden="false" customHeight="false" outlineLevel="0" collapsed="false">
      <c r="A2349" s="199" t="n">
        <v>37889</v>
      </c>
      <c r="B2349" s="192" t="n">
        <v>37889</v>
      </c>
      <c r="C2349" s="308" t="n">
        <f aca="false">IF(B2349&lt;&gt;"",MONTH(B2349),0)</f>
        <v>9</v>
      </c>
      <c r="D2349" s="205" t="str">
        <f aca="false">VLOOKUP($B2349,data!$A$6:$M$15000,7)</f>
        <v>N/A</v>
      </c>
    </row>
    <row r="2350" customFormat="false" ht="11.25" hidden="false" customHeight="false" outlineLevel="0" collapsed="false">
      <c r="A2350" s="199" t="n">
        <v>37890</v>
      </c>
      <c r="B2350" s="192" t="n">
        <v>37890</v>
      </c>
      <c r="C2350" s="308" t="n">
        <f aca="false">IF(B2350&lt;&gt;"",MONTH(B2350),0)</f>
        <v>9</v>
      </c>
      <c r="D2350" s="205" t="str">
        <f aca="false">VLOOKUP($B2350,data!$A$6:$M$15000,7)</f>
        <v>N/A</v>
      </c>
    </row>
    <row r="2351" customFormat="false" ht="11.25" hidden="false" customHeight="false" outlineLevel="0" collapsed="false">
      <c r="A2351" s="199" t="n">
        <v>37891</v>
      </c>
      <c r="B2351" s="192" t="n">
        <v>37891</v>
      </c>
      <c r="C2351" s="308" t="n">
        <f aca="false">IF(B2351&lt;&gt;"",MONTH(B2351),0)</f>
        <v>9</v>
      </c>
      <c r="D2351" s="205" t="str">
        <f aca="false">VLOOKUP($B2351,data!$A$6:$M$15000,7)</f>
        <v>N/A</v>
      </c>
    </row>
    <row r="2352" customFormat="false" ht="11.25" hidden="false" customHeight="false" outlineLevel="0" collapsed="false">
      <c r="A2352" s="199" t="n">
        <v>37892</v>
      </c>
      <c r="B2352" s="192" t="n">
        <v>37892</v>
      </c>
      <c r="C2352" s="308" t="n">
        <f aca="false">IF(B2352&lt;&gt;"",MONTH(B2352),0)</f>
        <v>9</v>
      </c>
      <c r="D2352" s="205" t="str">
        <f aca="false">VLOOKUP($B2352,data!$A$6:$M$15000,7)</f>
        <v>N/A</v>
      </c>
    </row>
    <row r="2353" customFormat="false" ht="11.25" hidden="false" customHeight="false" outlineLevel="0" collapsed="false">
      <c r="A2353" s="199" t="n">
        <v>37893</v>
      </c>
      <c r="B2353" s="192" t="n">
        <v>37893</v>
      </c>
      <c r="C2353" s="308" t="n">
        <f aca="false">IF(B2353&lt;&gt;"",MONTH(B2353),0)</f>
        <v>9</v>
      </c>
      <c r="D2353" s="205" t="str">
        <f aca="false">VLOOKUP($B2353,data!$A$6:$M$15000,7)</f>
        <v>N/A</v>
      </c>
    </row>
    <row r="2354" customFormat="false" ht="11.25" hidden="false" customHeight="false" outlineLevel="0" collapsed="false">
      <c r="A2354" s="199" t="n">
        <v>37894</v>
      </c>
      <c r="B2354" s="192" t="n">
        <v>37894</v>
      </c>
      <c r="C2354" s="308" t="n">
        <f aca="false">IF(B2354&lt;&gt;"",MONTH(B2354),0)</f>
        <v>9</v>
      </c>
      <c r="D2354" s="205" t="str">
        <f aca="false">VLOOKUP($B2354,data!$A$6:$M$15000,7)</f>
        <v>N/A</v>
      </c>
    </row>
    <row r="2355" customFormat="false" ht="11.25" hidden="false" customHeight="false" outlineLevel="0" collapsed="false">
      <c r="A2355" s="199" t="n">
        <v>37895</v>
      </c>
      <c r="B2355" s="192" t="n">
        <v>37895</v>
      </c>
      <c r="C2355" s="308" t="n">
        <f aca="false">IF(B2355&lt;&gt;"",MONTH(B2355),0)</f>
        <v>10</v>
      </c>
      <c r="D2355" s="205" t="str">
        <f aca="false">VLOOKUP($B2355,data!$A$6:$M$15000,7)</f>
        <v>N/A</v>
      </c>
    </row>
    <row r="2356" customFormat="false" ht="11.25" hidden="false" customHeight="false" outlineLevel="0" collapsed="false">
      <c r="A2356" s="199" t="n">
        <v>37896</v>
      </c>
      <c r="B2356" s="192" t="n">
        <v>37896</v>
      </c>
      <c r="C2356" s="308" t="n">
        <f aca="false">IF(B2356&lt;&gt;"",MONTH(B2356),0)</f>
        <v>10</v>
      </c>
      <c r="D2356" s="205" t="str">
        <f aca="false">VLOOKUP($B2356,data!$A$6:$M$15000,7)</f>
        <v>N/A</v>
      </c>
    </row>
    <row r="2357" customFormat="false" ht="11.25" hidden="false" customHeight="false" outlineLevel="0" collapsed="false">
      <c r="A2357" s="199" t="n">
        <v>37897</v>
      </c>
      <c r="B2357" s="192" t="n">
        <v>37897</v>
      </c>
      <c r="C2357" s="308" t="n">
        <f aca="false">IF(B2357&lt;&gt;"",MONTH(B2357),0)</f>
        <v>10</v>
      </c>
      <c r="D2357" s="205" t="str">
        <f aca="false">VLOOKUP($B2357,data!$A$6:$M$15000,7)</f>
        <v>N/A</v>
      </c>
    </row>
    <row r="2358" customFormat="false" ht="11.25" hidden="false" customHeight="false" outlineLevel="0" collapsed="false">
      <c r="A2358" s="199" t="n">
        <v>37898</v>
      </c>
      <c r="B2358" s="192" t="n">
        <v>37898</v>
      </c>
      <c r="C2358" s="308" t="n">
        <f aca="false">IF(B2358&lt;&gt;"",MONTH(B2358),0)</f>
        <v>10</v>
      </c>
      <c r="D2358" s="205" t="str">
        <f aca="false">VLOOKUP($B2358,data!$A$6:$M$15000,7)</f>
        <v>N/A</v>
      </c>
    </row>
    <row r="2359" customFormat="false" ht="11.25" hidden="false" customHeight="false" outlineLevel="0" collapsed="false">
      <c r="A2359" s="199" t="n">
        <v>37899</v>
      </c>
      <c r="B2359" s="192" t="n">
        <v>37899</v>
      </c>
      <c r="C2359" s="308" t="n">
        <f aca="false">IF(B2359&lt;&gt;"",MONTH(B2359),0)</f>
        <v>10</v>
      </c>
      <c r="D2359" s="205" t="str">
        <f aca="false">VLOOKUP($B2359,data!$A$6:$M$15000,7)</f>
        <v>N/A</v>
      </c>
    </row>
    <row r="2360" customFormat="false" ht="11.25" hidden="false" customHeight="false" outlineLevel="0" collapsed="false">
      <c r="A2360" s="199" t="n">
        <v>37900</v>
      </c>
      <c r="B2360" s="192" t="n">
        <v>37900</v>
      </c>
      <c r="C2360" s="308" t="n">
        <f aca="false">IF(B2360&lt;&gt;"",MONTH(B2360),0)</f>
        <v>10</v>
      </c>
      <c r="D2360" s="205" t="str">
        <f aca="false">VLOOKUP($B2360,data!$A$6:$M$15000,7)</f>
        <v>N/A</v>
      </c>
    </row>
    <row r="2361" customFormat="false" ht="11.25" hidden="false" customHeight="false" outlineLevel="0" collapsed="false">
      <c r="A2361" s="199" t="n">
        <v>37901</v>
      </c>
      <c r="B2361" s="192" t="n">
        <v>37901</v>
      </c>
      <c r="C2361" s="308" t="n">
        <f aca="false">IF(B2361&lt;&gt;"",MONTH(B2361),0)</f>
        <v>10</v>
      </c>
      <c r="D2361" s="205" t="str">
        <f aca="false">VLOOKUP($B2361,data!$A$6:$M$15000,7)</f>
        <v>N/A</v>
      </c>
    </row>
    <row r="2362" customFormat="false" ht="11.25" hidden="false" customHeight="false" outlineLevel="0" collapsed="false">
      <c r="A2362" s="199" t="n">
        <v>37902</v>
      </c>
      <c r="B2362" s="192" t="n">
        <v>37902</v>
      </c>
      <c r="C2362" s="308" t="n">
        <f aca="false">IF(B2362&lt;&gt;"",MONTH(B2362),0)</f>
        <v>10</v>
      </c>
      <c r="D2362" s="205" t="str">
        <f aca="false">VLOOKUP($B2362,data!$A$6:$M$15000,7)</f>
        <v>N/A</v>
      </c>
    </row>
    <row r="2363" customFormat="false" ht="11.25" hidden="false" customHeight="false" outlineLevel="0" collapsed="false">
      <c r="A2363" s="199" t="n">
        <v>37903</v>
      </c>
      <c r="B2363" s="192" t="n">
        <v>37903</v>
      </c>
      <c r="C2363" s="308" t="n">
        <f aca="false">IF(B2363&lt;&gt;"",MONTH(B2363),0)</f>
        <v>10</v>
      </c>
      <c r="D2363" s="205" t="str">
        <f aca="false">VLOOKUP($B2363,data!$A$6:$M$15000,7)</f>
        <v>N/A</v>
      </c>
    </row>
    <row r="2364" customFormat="false" ht="11.25" hidden="false" customHeight="false" outlineLevel="0" collapsed="false">
      <c r="A2364" s="199" t="n">
        <v>37904</v>
      </c>
      <c r="B2364" s="192" t="n">
        <v>37904</v>
      </c>
      <c r="C2364" s="308" t="n">
        <f aca="false">IF(B2364&lt;&gt;"",MONTH(B2364),0)</f>
        <v>10</v>
      </c>
      <c r="D2364" s="205" t="str">
        <f aca="false">VLOOKUP($B2364,data!$A$6:$M$15000,7)</f>
        <v>N/A</v>
      </c>
    </row>
    <row r="2365" customFormat="false" ht="11.25" hidden="false" customHeight="false" outlineLevel="0" collapsed="false">
      <c r="A2365" s="199" t="n">
        <v>37905</v>
      </c>
      <c r="B2365" s="192" t="n">
        <v>37905</v>
      </c>
      <c r="C2365" s="308" t="n">
        <f aca="false">IF(B2365&lt;&gt;"",MONTH(B2365),0)</f>
        <v>10</v>
      </c>
      <c r="D2365" s="205" t="str">
        <f aca="false">VLOOKUP($B2365,data!$A$6:$M$15000,7)</f>
        <v>N/A</v>
      </c>
    </row>
    <row r="2366" customFormat="false" ht="11.25" hidden="false" customHeight="false" outlineLevel="0" collapsed="false">
      <c r="A2366" s="199" t="n">
        <v>37906</v>
      </c>
      <c r="B2366" s="192" t="n">
        <v>37906</v>
      </c>
      <c r="C2366" s="308" t="n">
        <f aca="false">IF(B2366&lt;&gt;"",MONTH(B2366),0)</f>
        <v>10</v>
      </c>
      <c r="D2366" s="205" t="str">
        <f aca="false">VLOOKUP($B2366,data!$A$6:$M$15000,7)</f>
        <v>N/A</v>
      </c>
    </row>
    <row r="2367" customFormat="false" ht="11.25" hidden="false" customHeight="false" outlineLevel="0" collapsed="false">
      <c r="A2367" s="199" t="n">
        <v>37907</v>
      </c>
      <c r="B2367" s="192" t="n">
        <v>37907</v>
      </c>
      <c r="C2367" s="308" t="n">
        <f aca="false">IF(B2367&lt;&gt;"",MONTH(B2367),0)</f>
        <v>10</v>
      </c>
      <c r="D2367" s="205" t="str">
        <f aca="false">VLOOKUP($B2367,data!$A$6:$M$15000,7)</f>
        <v>N/A</v>
      </c>
    </row>
    <row r="2368" customFormat="false" ht="11.25" hidden="false" customHeight="false" outlineLevel="0" collapsed="false">
      <c r="A2368" s="199" t="n">
        <v>37908</v>
      </c>
      <c r="B2368" s="192" t="n">
        <v>37908</v>
      </c>
      <c r="C2368" s="308" t="n">
        <f aca="false">IF(B2368&lt;&gt;"",MONTH(B2368),0)</f>
        <v>10</v>
      </c>
      <c r="D2368" s="205" t="str">
        <f aca="false">VLOOKUP($B2368,data!$A$6:$M$15000,7)</f>
        <v>N/A</v>
      </c>
    </row>
    <row r="2369" customFormat="false" ht="11.25" hidden="false" customHeight="false" outlineLevel="0" collapsed="false">
      <c r="A2369" s="199" t="n">
        <v>37909</v>
      </c>
      <c r="B2369" s="192" t="n">
        <v>37909</v>
      </c>
      <c r="C2369" s="308" t="n">
        <f aca="false">IF(B2369&lt;&gt;"",MONTH(B2369),0)</f>
        <v>10</v>
      </c>
      <c r="D2369" s="205" t="str">
        <f aca="false">VLOOKUP($B2369,data!$A$6:$M$15000,7)</f>
        <v>N/A</v>
      </c>
    </row>
    <row r="2370" customFormat="false" ht="11.25" hidden="false" customHeight="false" outlineLevel="0" collapsed="false">
      <c r="A2370" s="199" t="n">
        <v>37910</v>
      </c>
      <c r="B2370" s="192" t="n">
        <v>37910</v>
      </c>
      <c r="C2370" s="308" t="n">
        <f aca="false">IF(B2370&lt;&gt;"",MONTH(B2370),0)</f>
        <v>10</v>
      </c>
      <c r="D2370" s="205" t="str">
        <f aca="false">VLOOKUP($B2370,data!$A$6:$M$15000,7)</f>
        <v>N/A</v>
      </c>
    </row>
    <row r="2371" customFormat="false" ht="11.25" hidden="false" customHeight="false" outlineLevel="0" collapsed="false">
      <c r="A2371" s="199" t="n">
        <v>37911</v>
      </c>
      <c r="B2371" s="192" t="n">
        <v>37911</v>
      </c>
      <c r="C2371" s="308" t="n">
        <f aca="false">IF(B2371&lt;&gt;"",MONTH(B2371),0)</f>
        <v>10</v>
      </c>
      <c r="D2371" s="205" t="str">
        <f aca="false">VLOOKUP($B2371,data!$A$6:$M$15000,7)</f>
        <v>N/A</v>
      </c>
    </row>
    <row r="2372" customFormat="false" ht="11.25" hidden="false" customHeight="false" outlineLevel="0" collapsed="false">
      <c r="A2372" s="199" t="n">
        <v>37912</v>
      </c>
      <c r="B2372" s="192" t="n">
        <v>37912</v>
      </c>
      <c r="C2372" s="308" t="n">
        <f aca="false">IF(B2372&lt;&gt;"",MONTH(B2372),0)</f>
        <v>10</v>
      </c>
      <c r="D2372" s="205" t="str">
        <f aca="false">VLOOKUP($B2372,data!$A$6:$M$15000,7)</f>
        <v>N/A</v>
      </c>
    </row>
    <row r="2373" customFormat="false" ht="11.25" hidden="false" customHeight="false" outlineLevel="0" collapsed="false">
      <c r="A2373" s="199" t="n">
        <v>37913</v>
      </c>
      <c r="B2373" s="192" t="n">
        <v>37913</v>
      </c>
      <c r="C2373" s="308" t="n">
        <f aca="false">IF(B2373&lt;&gt;"",MONTH(B2373),0)</f>
        <v>10</v>
      </c>
      <c r="D2373" s="205" t="str">
        <f aca="false">VLOOKUP($B2373,data!$A$6:$M$15000,7)</f>
        <v>N/A</v>
      </c>
    </row>
    <row r="2374" customFormat="false" ht="11.25" hidden="false" customHeight="false" outlineLevel="0" collapsed="false">
      <c r="A2374" s="199" t="n">
        <v>37914</v>
      </c>
      <c r="B2374" s="192" t="n">
        <v>37914</v>
      </c>
      <c r="C2374" s="308" t="n">
        <f aca="false">IF(B2374&lt;&gt;"",MONTH(B2374),0)</f>
        <v>10</v>
      </c>
      <c r="D2374" s="205" t="str">
        <f aca="false">VLOOKUP($B2374,data!$A$6:$M$15000,7)</f>
        <v>N/A</v>
      </c>
    </row>
    <row r="2375" customFormat="false" ht="11.25" hidden="false" customHeight="false" outlineLevel="0" collapsed="false">
      <c r="A2375" s="199" t="n">
        <v>37915</v>
      </c>
      <c r="B2375" s="192" t="n">
        <v>37915</v>
      </c>
      <c r="C2375" s="308" t="n">
        <f aca="false">IF(B2375&lt;&gt;"",MONTH(B2375),0)</f>
        <v>10</v>
      </c>
      <c r="D2375" s="205" t="str">
        <f aca="false">VLOOKUP($B2375,data!$A$6:$M$15000,7)</f>
        <v>N/A</v>
      </c>
    </row>
    <row r="2376" customFormat="false" ht="11.25" hidden="false" customHeight="false" outlineLevel="0" collapsed="false">
      <c r="A2376" s="199" t="n">
        <v>37916</v>
      </c>
      <c r="B2376" s="192" t="n">
        <v>37916</v>
      </c>
      <c r="C2376" s="308" t="n">
        <f aca="false">IF(B2376&lt;&gt;"",MONTH(B2376),0)</f>
        <v>10</v>
      </c>
      <c r="D2376" s="205" t="str">
        <f aca="false">VLOOKUP($B2376,data!$A$6:$M$15000,7)</f>
        <v>N/A</v>
      </c>
    </row>
    <row r="2377" customFormat="false" ht="11.25" hidden="false" customHeight="false" outlineLevel="0" collapsed="false">
      <c r="A2377" s="199" t="n">
        <v>37917</v>
      </c>
      <c r="B2377" s="192" t="n">
        <v>37917</v>
      </c>
      <c r="C2377" s="308" t="n">
        <f aca="false">IF(B2377&lt;&gt;"",MONTH(B2377),0)</f>
        <v>10</v>
      </c>
      <c r="D2377" s="205" t="str">
        <f aca="false">VLOOKUP($B2377,data!$A$6:$M$15000,7)</f>
        <v>N/A</v>
      </c>
    </row>
    <row r="2378" customFormat="false" ht="11.25" hidden="false" customHeight="false" outlineLevel="0" collapsed="false">
      <c r="A2378" s="199" t="n">
        <v>37918</v>
      </c>
      <c r="B2378" s="192" t="n">
        <v>37918</v>
      </c>
      <c r="C2378" s="308" t="n">
        <f aca="false">IF(B2378&lt;&gt;"",MONTH(B2378),0)</f>
        <v>10</v>
      </c>
      <c r="D2378" s="205" t="str">
        <f aca="false">VLOOKUP($B2378,data!$A$6:$M$15000,7)</f>
        <v>N/A</v>
      </c>
    </row>
    <row r="2379" customFormat="false" ht="11.25" hidden="false" customHeight="false" outlineLevel="0" collapsed="false">
      <c r="A2379" s="199" t="n">
        <v>37919</v>
      </c>
      <c r="B2379" s="192" t="n">
        <v>37919</v>
      </c>
      <c r="C2379" s="308" t="n">
        <f aca="false">IF(B2379&lt;&gt;"",MONTH(B2379),0)</f>
        <v>10</v>
      </c>
      <c r="D2379" s="205" t="str">
        <f aca="false">VLOOKUP($B2379,data!$A$6:$M$15000,7)</f>
        <v>N/A</v>
      </c>
    </row>
    <row r="2380" customFormat="false" ht="11.25" hidden="false" customHeight="false" outlineLevel="0" collapsed="false">
      <c r="A2380" s="199" t="n">
        <v>37920</v>
      </c>
      <c r="B2380" s="192" t="n">
        <v>37920</v>
      </c>
      <c r="C2380" s="308" t="n">
        <f aca="false">IF(B2380&lt;&gt;"",MONTH(B2380),0)</f>
        <v>10</v>
      </c>
      <c r="D2380" s="205" t="str">
        <f aca="false">VLOOKUP($B2380,data!$A$6:$M$15000,7)</f>
        <v>N/A</v>
      </c>
    </row>
    <row r="2381" customFormat="false" ht="11.25" hidden="false" customHeight="false" outlineLevel="0" collapsed="false">
      <c r="A2381" s="199" t="n">
        <v>37921</v>
      </c>
      <c r="B2381" s="192" t="n">
        <v>37921</v>
      </c>
      <c r="C2381" s="308" t="n">
        <f aca="false">IF(B2381&lt;&gt;"",MONTH(B2381),0)</f>
        <v>10</v>
      </c>
      <c r="D2381" s="205" t="str">
        <f aca="false">VLOOKUP($B2381,data!$A$6:$M$15000,7)</f>
        <v>N/A</v>
      </c>
    </row>
    <row r="2382" customFormat="false" ht="11.25" hidden="false" customHeight="false" outlineLevel="0" collapsed="false">
      <c r="A2382" s="199" t="n">
        <v>37922</v>
      </c>
      <c r="B2382" s="192" t="n">
        <v>37922</v>
      </c>
      <c r="C2382" s="308" t="n">
        <f aca="false">IF(B2382&lt;&gt;"",MONTH(B2382),0)</f>
        <v>10</v>
      </c>
      <c r="D2382" s="205" t="str">
        <f aca="false">VLOOKUP($B2382,data!$A$6:$M$15000,7)</f>
        <v>N/A</v>
      </c>
    </row>
    <row r="2383" customFormat="false" ht="11.25" hidden="false" customHeight="false" outlineLevel="0" collapsed="false">
      <c r="A2383" s="199" t="n">
        <v>37923</v>
      </c>
      <c r="B2383" s="192" t="n">
        <v>37923</v>
      </c>
      <c r="C2383" s="308" t="n">
        <f aca="false">IF(B2383&lt;&gt;"",MONTH(B2383),0)</f>
        <v>10</v>
      </c>
      <c r="D2383" s="205" t="str">
        <f aca="false">VLOOKUP($B2383,data!$A$6:$M$15000,7)</f>
        <v>N/A</v>
      </c>
    </row>
    <row r="2384" customFormat="false" ht="11.25" hidden="false" customHeight="false" outlineLevel="0" collapsed="false">
      <c r="A2384" s="199" t="n">
        <v>37924</v>
      </c>
      <c r="B2384" s="192" t="n">
        <v>37924</v>
      </c>
      <c r="C2384" s="308" t="n">
        <f aca="false">IF(B2384&lt;&gt;"",MONTH(B2384),0)</f>
        <v>10</v>
      </c>
      <c r="D2384" s="205" t="str">
        <f aca="false">VLOOKUP($B2384,data!$A$6:$M$15000,7)</f>
        <v>N/A</v>
      </c>
    </row>
    <row r="2385" customFormat="false" ht="11.25" hidden="false" customHeight="false" outlineLevel="0" collapsed="false">
      <c r="A2385" s="199" t="n">
        <v>37925</v>
      </c>
      <c r="B2385" s="192" t="n">
        <v>37925</v>
      </c>
      <c r="C2385" s="308" t="n">
        <f aca="false">IF(B2385&lt;&gt;"",MONTH(B2385),0)</f>
        <v>10</v>
      </c>
      <c r="D2385" s="205" t="str">
        <f aca="false">VLOOKUP($B2385,data!$A$6:$M$15000,7)</f>
        <v>N/A</v>
      </c>
    </row>
    <row r="2386" customFormat="false" ht="11.25" hidden="false" customHeight="false" outlineLevel="0" collapsed="false">
      <c r="A2386" s="199" t="n">
        <v>37926</v>
      </c>
      <c r="B2386" s="192" t="n">
        <v>37926</v>
      </c>
      <c r="C2386" s="308" t="n">
        <f aca="false">IF(B2386&lt;&gt;"",MONTH(B2386),0)</f>
        <v>11</v>
      </c>
      <c r="D2386" s="205" t="str">
        <f aca="false">VLOOKUP($B2386,data!$A$6:$M$15000,7)</f>
        <v>N/A</v>
      </c>
    </row>
    <row r="2387" customFormat="false" ht="11.25" hidden="false" customHeight="false" outlineLevel="0" collapsed="false">
      <c r="A2387" s="199" t="n">
        <v>37927</v>
      </c>
      <c r="B2387" s="192" t="n">
        <v>37927</v>
      </c>
      <c r="C2387" s="308" t="n">
        <f aca="false">IF(B2387&lt;&gt;"",MONTH(B2387),0)</f>
        <v>11</v>
      </c>
      <c r="D2387" s="205" t="str">
        <f aca="false">VLOOKUP($B2387,data!$A$6:$M$15000,7)</f>
        <v>N/A</v>
      </c>
    </row>
    <row r="2388" customFormat="false" ht="11.25" hidden="false" customHeight="false" outlineLevel="0" collapsed="false">
      <c r="A2388" s="199" t="n">
        <v>37928</v>
      </c>
      <c r="B2388" s="192" t="n">
        <v>37928</v>
      </c>
      <c r="C2388" s="308" t="n">
        <f aca="false">IF(B2388&lt;&gt;"",MONTH(B2388),0)</f>
        <v>11</v>
      </c>
      <c r="D2388" s="205" t="str">
        <f aca="false">VLOOKUP($B2388,data!$A$6:$M$15000,7)</f>
        <v>N/A</v>
      </c>
    </row>
    <row r="2389" customFormat="false" ht="11.25" hidden="false" customHeight="false" outlineLevel="0" collapsed="false">
      <c r="A2389" s="199" t="n">
        <v>37929</v>
      </c>
      <c r="B2389" s="192" t="n">
        <v>37929</v>
      </c>
      <c r="C2389" s="308" t="n">
        <f aca="false">IF(B2389&lt;&gt;"",MONTH(B2389),0)</f>
        <v>11</v>
      </c>
      <c r="D2389" s="205" t="str">
        <f aca="false">VLOOKUP($B2389,data!$A$6:$M$15000,7)</f>
        <v>N/A</v>
      </c>
    </row>
    <row r="2390" customFormat="false" ht="11.25" hidden="false" customHeight="false" outlineLevel="0" collapsed="false">
      <c r="A2390" s="199" t="n">
        <v>37930</v>
      </c>
      <c r="B2390" s="192" t="n">
        <v>37930</v>
      </c>
      <c r="C2390" s="308" t="n">
        <f aca="false">IF(B2390&lt;&gt;"",MONTH(B2390),0)</f>
        <v>11</v>
      </c>
      <c r="D2390" s="205" t="str">
        <f aca="false">VLOOKUP($B2390,data!$A$6:$M$15000,7)</f>
        <v>N/A</v>
      </c>
    </row>
    <row r="2391" customFormat="false" ht="11.25" hidden="false" customHeight="false" outlineLevel="0" collapsed="false">
      <c r="A2391" s="199" t="n">
        <v>37931</v>
      </c>
      <c r="B2391" s="192" t="n">
        <v>37931</v>
      </c>
      <c r="C2391" s="308" t="n">
        <f aca="false">IF(B2391&lt;&gt;"",MONTH(B2391),0)</f>
        <v>11</v>
      </c>
      <c r="D2391" s="205" t="str">
        <f aca="false">VLOOKUP($B2391,data!$A$6:$M$15000,7)</f>
        <v>N/A</v>
      </c>
    </row>
    <row r="2392" customFormat="false" ht="11.25" hidden="false" customHeight="false" outlineLevel="0" collapsed="false">
      <c r="A2392" s="199" t="n">
        <v>37932</v>
      </c>
      <c r="B2392" s="192" t="n">
        <v>37932</v>
      </c>
      <c r="C2392" s="308" t="n">
        <f aca="false">IF(B2392&lt;&gt;"",MONTH(B2392),0)</f>
        <v>11</v>
      </c>
      <c r="D2392" s="205" t="str">
        <f aca="false">VLOOKUP($B2392,data!$A$6:$M$15000,7)</f>
        <v>N/A</v>
      </c>
    </row>
    <row r="2393" customFormat="false" ht="11.25" hidden="false" customHeight="false" outlineLevel="0" collapsed="false">
      <c r="A2393" s="199" t="n">
        <v>37933</v>
      </c>
      <c r="B2393" s="192" t="n">
        <v>37933</v>
      </c>
      <c r="C2393" s="308" t="n">
        <f aca="false">IF(B2393&lt;&gt;"",MONTH(B2393),0)</f>
        <v>11</v>
      </c>
      <c r="D2393" s="205" t="str">
        <f aca="false">VLOOKUP($B2393,data!$A$6:$M$15000,7)</f>
        <v>N/A</v>
      </c>
    </row>
    <row r="2394" customFormat="false" ht="11.25" hidden="false" customHeight="false" outlineLevel="0" collapsed="false">
      <c r="A2394" s="199" t="n">
        <v>37934</v>
      </c>
      <c r="B2394" s="192" t="n">
        <v>37934</v>
      </c>
      <c r="C2394" s="308" t="n">
        <f aca="false">IF(B2394&lt;&gt;"",MONTH(B2394),0)</f>
        <v>11</v>
      </c>
      <c r="D2394" s="205" t="str">
        <f aca="false">VLOOKUP($B2394,data!$A$6:$M$15000,7)</f>
        <v>N/A</v>
      </c>
    </row>
    <row r="2395" customFormat="false" ht="11.25" hidden="false" customHeight="false" outlineLevel="0" collapsed="false">
      <c r="A2395" s="199" t="n">
        <v>37935</v>
      </c>
      <c r="B2395" s="192" t="n">
        <v>37935</v>
      </c>
      <c r="C2395" s="308" t="n">
        <f aca="false">IF(B2395&lt;&gt;"",MONTH(B2395),0)</f>
        <v>11</v>
      </c>
      <c r="D2395" s="205" t="str">
        <f aca="false">VLOOKUP($B2395,data!$A$6:$M$15000,7)</f>
        <v>N/A</v>
      </c>
    </row>
    <row r="2396" customFormat="false" ht="11.25" hidden="false" customHeight="false" outlineLevel="0" collapsed="false">
      <c r="A2396" s="199" t="n">
        <v>37936</v>
      </c>
      <c r="B2396" s="192" t="n">
        <v>37936</v>
      </c>
      <c r="C2396" s="308" t="n">
        <f aca="false">IF(B2396&lt;&gt;"",MONTH(B2396),0)</f>
        <v>11</v>
      </c>
      <c r="D2396" s="205" t="str">
        <f aca="false">VLOOKUP($B2396,data!$A$6:$M$15000,7)</f>
        <v>N/A</v>
      </c>
    </row>
    <row r="2397" customFormat="false" ht="11.25" hidden="false" customHeight="false" outlineLevel="0" collapsed="false">
      <c r="A2397" s="199" t="n">
        <v>37937</v>
      </c>
      <c r="B2397" s="192" t="n">
        <v>37937</v>
      </c>
      <c r="C2397" s="308" t="n">
        <f aca="false">IF(B2397&lt;&gt;"",MONTH(B2397),0)</f>
        <v>11</v>
      </c>
      <c r="D2397" s="205" t="str">
        <f aca="false">VLOOKUP($B2397,data!$A$6:$M$15000,7)</f>
        <v>N/A</v>
      </c>
    </row>
    <row r="2398" customFormat="false" ht="11.25" hidden="false" customHeight="false" outlineLevel="0" collapsed="false">
      <c r="A2398" s="199" t="n">
        <v>37938</v>
      </c>
      <c r="B2398" s="192" t="n">
        <v>37938</v>
      </c>
      <c r="C2398" s="308" t="n">
        <f aca="false">IF(B2398&lt;&gt;"",MONTH(B2398),0)</f>
        <v>11</v>
      </c>
      <c r="D2398" s="205" t="str">
        <f aca="false">VLOOKUP($B2398,data!$A$6:$M$15000,7)</f>
        <v>N/A</v>
      </c>
    </row>
    <row r="2399" customFormat="false" ht="11.25" hidden="false" customHeight="false" outlineLevel="0" collapsed="false">
      <c r="A2399" s="199" t="n">
        <v>37939</v>
      </c>
      <c r="B2399" s="192" t="n">
        <v>37939</v>
      </c>
      <c r="C2399" s="308" t="n">
        <f aca="false">IF(B2399&lt;&gt;"",MONTH(B2399),0)</f>
        <v>11</v>
      </c>
      <c r="D2399" s="205" t="str">
        <f aca="false">VLOOKUP($B2399,data!$A$6:$M$15000,7)</f>
        <v>N/A</v>
      </c>
    </row>
    <row r="2400" customFormat="false" ht="11.25" hidden="false" customHeight="false" outlineLevel="0" collapsed="false">
      <c r="A2400" s="199" t="n">
        <v>37940</v>
      </c>
      <c r="B2400" s="192" t="n">
        <v>37940</v>
      </c>
      <c r="C2400" s="308" t="n">
        <f aca="false">IF(B2400&lt;&gt;"",MONTH(B2400),0)</f>
        <v>11</v>
      </c>
      <c r="D2400" s="205" t="str">
        <f aca="false">VLOOKUP($B2400,data!$A$6:$M$15000,7)</f>
        <v>N/A</v>
      </c>
    </row>
    <row r="2401" customFormat="false" ht="11.25" hidden="false" customHeight="false" outlineLevel="0" collapsed="false">
      <c r="A2401" s="199" t="n">
        <v>37941</v>
      </c>
      <c r="B2401" s="192" t="n">
        <v>37941</v>
      </c>
      <c r="C2401" s="308" t="n">
        <f aca="false">IF(B2401&lt;&gt;"",MONTH(B2401),0)</f>
        <v>11</v>
      </c>
      <c r="D2401" s="205" t="str">
        <f aca="false">VLOOKUP($B2401,data!$A$6:$M$15000,7)</f>
        <v>N/A</v>
      </c>
    </row>
    <row r="2402" customFormat="false" ht="11.25" hidden="false" customHeight="false" outlineLevel="0" collapsed="false">
      <c r="A2402" s="199" t="n">
        <v>37942</v>
      </c>
      <c r="B2402" s="192" t="n">
        <v>37942</v>
      </c>
      <c r="C2402" s="308" t="n">
        <f aca="false">IF(B2402&lt;&gt;"",MONTH(B2402),0)</f>
        <v>11</v>
      </c>
      <c r="D2402" s="205" t="str">
        <f aca="false">VLOOKUP($B2402,data!$A$6:$M$15000,7)</f>
        <v>N/A</v>
      </c>
    </row>
    <row r="2403" customFormat="false" ht="11.25" hidden="false" customHeight="false" outlineLevel="0" collapsed="false">
      <c r="A2403" s="199" t="n">
        <v>37943</v>
      </c>
      <c r="B2403" s="192" t="n">
        <v>37943</v>
      </c>
      <c r="C2403" s="308" t="n">
        <f aca="false">IF(B2403&lt;&gt;"",MONTH(B2403),0)</f>
        <v>11</v>
      </c>
      <c r="D2403" s="205" t="str">
        <f aca="false">VLOOKUP($B2403,data!$A$6:$M$15000,7)</f>
        <v>N/A</v>
      </c>
    </row>
    <row r="2404" customFormat="false" ht="11.25" hidden="false" customHeight="false" outlineLevel="0" collapsed="false">
      <c r="A2404" s="199" t="n">
        <v>37944</v>
      </c>
      <c r="B2404" s="192" t="n">
        <v>37944</v>
      </c>
      <c r="C2404" s="308" t="n">
        <f aca="false">IF(B2404&lt;&gt;"",MONTH(B2404),0)</f>
        <v>11</v>
      </c>
      <c r="D2404" s="205" t="str">
        <f aca="false">VLOOKUP($B2404,data!$A$6:$M$15000,7)</f>
        <v>N/A</v>
      </c>
    </row>
    <row r="2405" customFormat="false" ht="11.25" hidden="false" customHeight="false" outlineLevel="0" collapsed="false">
      <c r="A2405" s="199" t="n">
        <v>37945</v>
      </c>
      <c r="B2405" s="192" t="n">
        <v>37945</v>
      </c>
      <c r="C2405" s="308" t="n">
        <f aca="false">IF(B2405&lt;&gt;"",MONTH(B2405),0)</f>
        <v>11</v>
      </c>
      <c r="D2405" s="205" t="str">
        <f aca="false">VLOOKUP($B2405,data!$A$6:$M$15000,7)</f>
        <v>N/A</v>
      </c>
    </row>
    <row r="2406" customFormat="false" ht="11.25" hidden="false" customHeight="false" outlineLevel="0" collapsed="false">
      <c r="A2406" s="199" t="n">
        <v>37946</v>
      </c>
      <c r="B2406" s="192" t="n">
        <v>37946</v>
      </c>
      <c r="C2406" s="308" t="n">
        <f aca="false">IF(B2406&lt;&gt;"",MONTH(B2406),0)</f>
        <v>11</v>
      </c>
      <c r="D2406" s="205" t="str">
        <f aca="false">VLOOKUP($B2406,data!$A$6:$M$15000,7)</f>
        <v>N/A</v>
      </c>
    </row>
    <row r="2407" customFormat="false" ht="11.25" hidden="false" customHeight="false" outlineLevel="0" collapsed="false">
      <c r="A2407" s="199" t="n">
        <v>37947</v>
      </c>
      <c r="B2407" s="192" t="n">
        <v>37947</v>
      </c>
      <c r="C2407" s="308" t="n">
        <f aca="false">IF(B2407&lt;&gt;"",MONTH(B2407),0)</f>
        <v>11</v>
      </c>
      <c r="D2407" s="205" t="str">
        <f aca="false">VLOOKUP($B2407,data!$A$6:$M$15000,7)</f>
        <v>N/A</v>
      </c>
    </row>
    <row r="2408" customFormat="false" ht="11.25" hidden="false" customHeight="false" outlineLevel="0" collapsed="false">
      <c r="A2408" s="199" t="n">
        <v>37948</v>
      </c>
      <c r="B2408" s="192" t="n">
        <v>37948</v>
      </c>
      <c r="C2408" s="308" t="n">
        <f aca="false">IF(B2408&lt;&gt;"",MONTH(B2408),0)</f>
        <v>11</v>
      </c>
      <c r="D2408" s="205" t="str">
        <f aca="false">VLOOKUP($B2408,data!$A$6:$M$15000,7)</f>
        <v>N/A</v>
      </c>
    </row>
    <row r="2409" customFormat="false" ht="11.25" hidden="false" customHeight="false" outlineLevel="0" collapsed="false">
      <c r="A2409" s="199" t="n">
        <v>37949</v>
      </c>
      <c r="B2409" s="192" t="n">
        <v>37949</v>
      </c>
      <c r="C2409" s="308" t="n">
        <f aca="false">IF(B2409&lt;&gt;"",MONTH(B2409),0)</f>
        <v>11</v>
      </c>
      <c r="D2409" s="205" t="str">
        <f aca="false">VLOOKUP($B2409,data!$A$6:$M$15000,7)</f>
        <v>N/A</v>
      </c>
    </row>
    <row r="2410" customFormat="false" ht="11.25" hidden="false" customHeight="false" outlineLevel="0" collapsed="false">
      <c r="A2410" s="199" t="n">
        <v>37950</v>
      </c>
      <c r="B2410" s="192" t="n">
        <v>37950</v>
      </c>
      <c r="C2410" s="308" t="n">
        <f aca="false">IF(B2410&lt;&gt;"",MONTH(B2410),0)</f>
        <v>11</v>
      </c>
      <c r="D2410" s="205" t="str">
        <f aca="false">VLOOKUP($B2410,data!$A$6:$M$15000,7)</f>
        <v>N/A</v>
      </c>
    </row>
    <row r="2411" customFormat="false" ht="11.25" hidden="false" customHeight="false" outlineLevel="0" collapsed="false">
      <c r="A2411" s="199" t="n">
        <v>37951</v>
      </c>
      <c r="B2411" s="192" t="n">
        <v>37951</v>
      </c>
      <c r="C2411" s="308" t="n">
        <f aca="false">IF(B2411&lt;&gt;"",MONTH(B2411),0)</f>
        <v>11</v>
      </c>
      <c r="D2411" s="205" t="str">
        <f aca="false">VLOOKUP($B2411,data!$A$6:$M$15000,7)</f>
        <v>N/A</v>
      </c>
    </row>
    <row r="2412" customFormat="false" ht="11.25" hidden="false" customHeight="false" outlineLevel="0" collapsed="false">
      <c r="A2412" s="199" t="n">
        <v>37952</v>
      </c>
      <c r="B2412" s="192" t="n">
        <v>37952</v>
      </c>
      <c r="C2412" s="308" t="n">
        <f aca="false">IF(B2412&lt;&gt;"",MONTH(B2412),0)</f>
        <v>11</v>
      </c>
      <c r="D2412" s="205" t="str">
        <f aca="false">VLOOKUP($B2412,data!$A$6:$M$15000,7)</f>
        <v>N/A</v>
      </c>
    </row>
    <row r="2413" customFormat="false" ht="11.25" hidden="false" customHeight="false" outlineLevel="0" collapsed="false">
      <c r="A2413" s="199" t="n">
        <v>37953</v>
      </c>
      <c r="B2413" s="192" t="n">
        <v>37953</v>
      </c>
      <c r="C2413" s="308" t="n">
        <f aca="false">IF(B2413&lt;&gt;"",MONTH(B2413),0)</f>
        <v>11</v>
      </c>
      <c r="D2413" s="205" t="str">
        <f aca="false">VLOOKUP($B2413,data!$A$6:$M$15000,7)</f>
        <v>N/A</v>
      </c>
    </row>
    <row r="2414" customFormat="false" ht="11.25" hidden="false" customHeight="false" outlineLevel="0" collapsed="false">
      <c r="A2414" s="199" t="n">
        <v>37954</v>
      </c>
      <c r="B2414" s="192" t="n">
        <v>37954</v>
      </c>
      <c r="C2414" s="308" t="n">
        <f aca="false">IF(B2414&lt;&gt;"",MONTH(B2414),0)</f>
        <v>11</v>
      </c>
      <c r="D2414" s="205" t="str">
        <f aca="false">VLOOKUP($B2414,data!$A$6:$M$15000,7)</f>
        <v>N/A</v>
      </c>
    </row>
    <row r="2415" customFormat="false" ht="11.25" hidden="false" customHeight="false" outlineLevel="0" collapsed="false">
      <c r="A2415" s="199" t="n">
        <v>37955</v>
      </c>
      <c r="B2415" s="192" t="n">
        <v>37955</v>
      </c>
      <c r="C2415" s="308" t="n">
        <f aca="false">IF(B2415&lt;&gt;"",MONTH(B2415),0)</f>
        <v>11</v>
      </c>
      <c r="D2415" s="205" t="str">
        <f aca="false">VLOOKUP($B2415,data!$A$6:$M$15000,7)</f>
        <v>N/A</v>
      </c>
    </row>
    <row r="2416" customFormat="false" ht="11.25" hidden="false" customHeight="false" outlineLevel="0" collapsed="false">
      <c r="A2416" s="199" t="n">
        <v>37956</v>
      </c>
      <c r="B2416" s="192" t="n">
        <v>37956</v>
      </c>
      <c r="C2416" s="308" t="n">
        <f aca="false">IF(B2416&lt;&gt;"",MONTH(B2416),0)</f>
        <v>12</v>
      </c>
      <c r="D2416" s="205" t="str">
        <f aca="false">VLOOKUP($B2416,data!$A$6:$M$15000,7)</f>
        <v>N/A</v>
      </c>
    </row>
    <row r="2417" customFormat="false" ht="11.25" hidden="false" customHeight="false" outlineLevel="0" collapsed="false">
      <c r="A2417" s="199" t="n">
        <v>37957</v>
      </c>
      <c r="B2417" s="192" t="n">
        <v>37957</v>
      </c>
      <c r="C2417" s="308" t="n">
        <f aca="false">IF(B2417&lt;&gt;"",MONTH(B2417),0)</f>
        <v>12</v>
      </c>
      <c r="D2417" s="205" t="str">
        <f aca="false">VLOOKUP($B2417,data!$A$6:$M$15000,7)</f>
        <v>N/A</v>
      </c>
    </row>
    <row r="2418" customFormat="false" ht="11.25" hidden="false" customHeight="false" outlineLevel="0" collapsed="false">
      <c r="A2418" s="199" t="n">
        <v>37958</v>
      </c>
      <c r="B2418" s="192" t="n">
        <v>37958</v>
      </c>
      <c r="C2418" s="308" t="n">
        <f aca="false">IF(B2418&lt;&gt;"",MONTH(B2418),0)</f>
        <v>12</v>
      </c>
      <c r="D2418" s="205" t="str">
        <f aca="false">VLOOKUP($B2418,data!$A$6:$M$15000,7)</f>
        <v>N/A</v>
      </c>
    </row>
    <row r="2419" customFormat="false" ht="11.25" hidden="false" customHeight="false" outlineLevel="0" collapsed="false">
      <c r="A2419" s="199" t="n">
        <v>37959</v>
      </c>
      <c r="B2419" s="192" t="n">
        <v>37959</v>
      </c>
      <c r="C2419" s="308" t="n">
        <f aca="false">IF(B2419&lt;&gt;"",MONTH(B2419),0)</f>
        <v>12</v>
      </c>
      <c r="D2419" s="205" t="str">
        <f aca="false">VLOOKUP($B2419,data!$A$6:$M$15000,7)</f>
        <v>N/A</v>
      </c>
    </row>
    <row r="2420" customFormat="false" ht="11.25" hidden="false" customHeight="false" outlineLevel="0" collapsed="false">
      <c r="A2420" s="199" t="n">
        <v>37960</v>
      </c>
      <c r="B2420" s="192" t="n">
        <v>37960</v>
      </c>
      <c r="C2420" s="308" t="n">
        <f aca="false">IF(B2420&lt;&gt;"",MONTH(B2420),0)</f>
        <v>12</v>
      </c>
      <c r="D2420" s="205" t="str">
        <f aca="false">VLOOKUP($B2420,data!$A$6:$M$15000,7)</f>
        <v>N/A</v>
      </c>
    </row>
    <row r="2421" customFormat="false" ht="11.25" hidden="false" customHeight="false" outlineLevel="0" collapsed="false">
      <c r="A2421" s="199" t="n">
        <v>37961</v>
      </c>
      <c r="B2421" s="192" t="n">
        <v>37961</v>
      </c>
      <c r="C2421" s="308" t="n">
        <f aca="false">IF(B2421&lt;&gt;"",MONTH(B2421),0)</f>
        <v>12</v>
      </c>
      <c r="D2421" s="205" t="str">
        <f aca="false">VLOOKUP($B2421,data!$A$6:$M$15000,7)</f>
        <v>N/A</v>
      </c>
    </row>
    <row r="2422" customFormat="false" ht="11.25" hidden="false" customHeight="false" outlineLevel="0" collapsed="false">
      <c r="A2422" s="199" t="n">
        <v>37962</v>
      </c>
      <c r="B2422" s="192" t="n">
        <v>37962</v>
      </c>
      <c r="C2422" s="308" t="n">
        <f aca="false">IF(B2422&lt;&gt;"",MONTH(B2422),0)</f>
        <v>12</v>
      </c>
      <c r="D2422" s="205" t="str">
        <f aca="false">VLOOKUP($B2422,data!$A$6:$M$15000,7)</f>
        <v>N/A</v>
      </c>
    </row>
    <row r="2423" customFormat="false" ht="11.25" hidden="false" customHeight="false" outlineLevel="0" collapsed="false">
      <c r="A2423" s="199" t="n">
        <v>37963</v>
      </c>
      <c r="B2423" s="192" t="n">
        <v>37963</v>
      </c>
      <c r="C2423" s="308" t="n">
        <f aca="false">IF(B2423&lt;&gt;"",MONTH(B2423),0)</f>
        <v>12</v>
      </c>
      <c r="D2423" s="205" t="str">
        <f aca="false">VLOOKUP($B2423,data!$A$6:$M$15000,7)</f>
        <v>N/A</v>
      </c>
    </row>
    <row r="2424" customFormat="false" ht="11.25" hidden="false" customHeight="false" outlineLevel="0" collapsed="false">
      <c r="A2424" s="199" t="n">
        <v>37964</v>
      </c>
      <c r="B2424" s="192" t="n">
        <v>37964</v>
      </c>
      <c r="C2424" s="308" t="n">
        <f aca="false">IF(B2424&lt;&gt;"",MONTH(B2424),0)</f>
        <v>12</v>
      </c>
      <c r="D2424" s="205" t="str">
        <f aca="false">VLOOKUP($B2424,data!$A$6:$M$15000,7)</f>
        <v>N/A</v>
      </c>
    </row>
    <row r="2425" customFormat="false" ht="11.25" hidden="false" customHeight="false" outlineLevel="0" collapsed="false">
      <c r="A2425" s="199" t="n">
        <v>37965</v>
      </c>
      <c r="B2425" s="192" t="n">
        <v>37965</v>
      </c>
      <c r="C2425" s="308" t="n">
        <f aca="false">IF(B2425&lt;&gt;"",MONTH(B2425),0)</f>
        <v>12</v>
      </c>
      <c r="D2425" s="205" t="str">
        <f aca="false">VLOOKUP($B2425,data!$A$6:$M$15000,7)</f>
        <v>N/A</v>
      </c>
    </row>
    <row r="2426" customFormat="false" ht="11.25" hidden="false" customHeight="false" outlineLevel="0" collapsed="false">
      <c r="A2426" s="199" t="n">
        <v>37966</v>
      </c>
      <c r="B2426" s="192" t="n">
        <v>37966</v>
      </c>
      <c r="C2426" s="308" t="n">
        <f aca="false">IF(B2426&lt;&gt;"",MONTH(B2426),0)</f>
        <v>12</v>
      </c>
      <c r="D2426" s="205" t="str">
        <f aca="false">VLOOKUP($B2426,data!$A$6:$M$15000,7)</f>
        <v>N/A</v>
      </c>
    </row>
    <row r="2427" customFormat="false" ht="11.25" hidden="false" customHeight="false" outlineLevel="0" collapsed="false">
      <c r="A2427" s="199" t="n">
        <v>37967</v>
      </c>
      <c r="B2427" s="192" t="n">
        <v>37967</v>
      </c>
      <c r="C2427" s="308" t="n">
        <f aca="false">IF(B2427&lt;&gt;"",MONTH(B2427),0)</f>
        <v>12</v>
      </c>
      <c r="D2427" s="205" t="str">
        <f aca="false">VLOOKUP($B2427,data!$A$6:$M$15000,7)</f>
        <v>N/A</v>
      </c>
    </row>
    <row r="2428" customFormat="false" ht="11.25" hidden="false" customHeight="false" outlineLevel="0" collapsed="false">
      <c r="A2428" s="199" t="n">
        <v>37968</v>
      </c>
      <c r="B2428" s="192" t="n">
        <v>37968</v>
      </c>
      <c r="C2428" s="308" t="n">
        <f aca="false">IF(B2428&lt;&gt;"",MONTH(B2428),0)</f>
        <v>12</v>
      </c>
      <c r="D2428" s="205" t="str">
        <f aca="false">VLOOKUP($B2428,data!$A$6:$M$15000,7)</f>
        <v>N/A</v>
      </c>
    </row>
    <row r="2429" customFormat="false" ht="11.25" hidden="false" customHeight="false" outlineLevel="0" collapsed="false">
      <c r="A2429" s="199" t="n">
        <v>37969</v>
      </c>
      <c r="B2429" s="192" t="n">
        <v>37969</v>
      </c>
      <c r="C2429" s="308" t="n">
        <f aca="false">IF(B2429&lt;&gt;"",MONTH(B2429),0)</f>
        <v>12</v>
      </c>
      <c r="D2429" s="205" t="str">
        <f aca="false">VLOOKUP($B2429,data!$A$6:$M$15000,7)</f>
        <v>N/A</v>
      </c>
    </row>
    <row r="2430" customFormat="false" ht="11.25" hidden="false" customHeight="false" outlineLevel="0" collapsed="false">
      <c r="A2430" s="199" t="n">
        <v>37970</v>
      </c>
      <c r="B2430" s="192" t="n">
        <v>37970</v>
      </c>
      <c r="C2430" s="308" t="n">
        <f aca="false">IF(B2430&lt;&gt;"",MONTH(B2430),0)</f>
        <v>12</v>
      </c>
      <c r="D2430" s="205" t="str">
        <f aca="false">VLOOKUP($B2430,data!$A$6:$M$15000,7)</f>
        <v>N/A</v>
      </c>
    </row>
    <row r="2431" customFormat="false" ht="11.25" hidden="false" customHeight="false" outlineLevel="0" collapsed="false">
      <c r="A2431" s="199" t="n">
        <v>37971</v>
      </c>
      <c r="B2431" s="192" t="n">
        <v>37971</v>
      </c>
      <c r="C2431" s="308" t="n">
        <f aca="false">IF(B2431&lt;&gt;"",MONTH(B2431),0)</f>
        <v>12</v>
      </c>
      <c r="D2431" s="205" t="str">
        <f aca="false">VLOOKUP($B2431,data!$A$6:$M$15000,7)</f>
        <v>N/A</v>
      </c>
    </row>
    <row r="2432" customFormat="false" ht="11.25" hidden="false" customHeight="false" outlineLevel="0" collapsed="false">
      <c r="A2432" s="199" t="n">
        <v>37972</v>
      </c>
      <c r="B2432" s="192" t="n">
        <v>37972</v>
      </c>
      <c r="C2432" s="308" t="n">
        <f aca="false">IF(B2432&lt;&gt;"",MONTH(B2432),0)</f>
        <v>12</v>
      </c>
      <c r="D2432" s="205" t="str">
        <f aca="false">VLOOKUP($B2432,data!$A$6:$M$15000,7)</f>
        <v>N/A</v>
      </c>
    </row>
    <row r="2433" customFormat="false" ht="11.25" hidden="false" customHeight="false" outlineLevel="0" collapsed="false">
      <c r="A2433" s="199" t="n">
        <v>37973</v>
      </c>
      <c r="B2433" s="192" t="n">
        <v>37973</v>
      </c>
      <c r="C2433" s="308" t="n">
        <f aca="false">IF(B2433&lt;&gt;"",MONTH(B2433),0)</f>
        <v>12</v>
      </c>
      <c r="D2433" s="205" t="str">
        <f aca="false">VLOOKUP($B2433,data!$A$6:$M$15000,7)</f>
        <v>N/A</v>
      </c>
    </row>
    <row r="2434" customFormat="false" ht="11.25" hidden="false" customHeight="false" outlineLevel="0" collapsed="false">
      <c r="A2434" s="199" t="n">
        <v>37974</v>
      </c>
      <c r="B2434" s="192" t="n">
        <v>37974</v>
      </c>
      <c r="C2434" s="308" t="n">
        <f aca="false">IF(B2434&lt;&gt;"",MONTH(B2434),0)</f>
        <v>12</v>
      </c>
      <c r="D2434" s="205" t="str">
        <f aca="false">VLOOKUP($B2434,data!$A$6:$M$15000,7)</f>
        <v>N/A</v>
      </c>
    </row>
    <row r="2435" customFormat="false" ht="11.25" hidden="false" customHeight="false" outlineLevel="0" collapsed="false">
      <c r="A2435" s="199" t="n">
        <v>37975</v>
      </c>
      <c r="B2435" s="192" t="n">
        <v>37975</v>
      </c>
      <c r="C2435" s="308" t="n">
        <f aca="false">IF(B2435&lt;&gt;"",MONTH(B2435),0)</f>
        <v>12</v>
      </c>
      <c r="D2435" s="205" t="str">
        <f aca="false">VLOOKUP($B2435,data!$A$6:$M$15000,7)</f>
        <v>N/A</v>
      </c>
    </row>
    <row r="2436" customFormat="false" ht="11.25" hidden="false" customHeight="false" outlineLevel="0" collapsed="false">
      <c r="A2436" s="199" t="n">
        <v>37976</v>
      </c>
      <c r="B2436" s="192" t="n">
        <v>37976</v>
      </c>
      <c r="C2436" s="308" t="n">
        <f aca="false">IF(B2436&lt;&gt;"",MONTH(B2436),0)</f>
        <v>12</v>
      </c>
      <c r="D2436" s="205" t="str">
        <f aca="false">VLOOKUP($B2436,data!$A$6:$M$15000,7)</f>
        <v>N/A</v>
      </c>
    </row>
    <row r="2437" customFormat="false" ht="11.25" hidden="false" customHeight="false" outlineLevel="0" collapsed="false">
      <c r="A2437" s="199" t="n">
        <v>37977</v>
      </c>
      <c r="B2437" s="192" t="n">
        <v>37977</v>
      </c>
      <c r="C2437" s="308" t="n">
        <f aca="false">IF(B2437&lt;&gt;"",MONTH(B2437),0)</f>
        <v>12</v>
      </c>
      <c r="D2437" s="205" t="str">
        <f aca="false">VLOOKUP($B2437,data!$A$6:$M$15000,7)</f>
        <v>N/A</v>
      </c>
    </row>
    <row r="2438" customFormat="false" ht="11.25" hidden="false" customHeight="false" outlineLevel="0" collapsed="false">
      <c r="A2438" s="199" t="n">
        <v>37978</v>
      </c>
      <c r="B2438" s="192" t="n">
        <v>37978</v>
      </c>
      <c r="C2438" s="308" t="n">
        <f aca="false">IF(B2438&lt;&gt;"",MONTH(B2438),0)</f>
        <v>12</v>
      </c>
      <c r="D2438" s="205" t="str">
        <f aca="false">VLOOKUP($B2438,data!$A$6:$M$15000,7)</f>
        <v>N/A</v>
      </c>
    </row>
    <row r="2439" customFormat="false" ht="11.25" hidden="false" customHeight="false" outlineLevel="0" collapsed="false">
      <c r="A2439" s="199" t="n">
        <v>37979</v>
      </c>
      <c r="B2439" s="192" t="n">
        <v>37979</v>
      </c>
      <c r="C2439" s="308" t="n">
        <f aca="false">IF(B2439&lt;&gt;"",MONTH(B2439),0)</f>
        <v>12</v>
      </c>
      <c r="D2439" s="205" t="str">
        <f aca="false">VLOOKUP($B2439,data!$A$6:$M$15000,7)</f>
        <v>N/A</v>
      </c>
    </row>
    <row r="2440" customFormat="false" ht="11.25" hidden="false" customHeight="false" outlineLevel="0" collapsed="false">
      <c r="A2440" s="199" t="n">
        <v>37980</v>
      </c>
      <c r="B2440" s="192" t="n">
        <v>37980</v>
      </c>
      <c r="C2440" s="308" t="n">
        <f aca="false">IF(B2440&lt;&gt;"",MONTH(B2440),0)</f>
        <v>12</v>
      </c>
      <c r="D2440" s="205" t="str">
        <f aca="false">VLOOKUP($B2440,data!$A$6:$M$15000,7)</f>
        <v>N/A</v>
      </c>
    </row>
    <row r="2441" customFormat="false" ht="11.25" hidden="false" customHeight="false" outlineLevel="0" collapsed="false">
      <c r="A2441" s="199" t="n">
        <v>37981</v>
      </c>
      <c r="B2441" s="192" t="n">
        <v>37981</v>
      </c>
      <c r="C2441" s="308" t="n">
        <f aca="false">IF(B2441&lt;&gt;"",MONTH(B2441),0)</f>
        <v>12</v>
      </c>
      <c r="D2441" s="205" t="str">
        <f aca="false">VLOOKUP($B2441,data!$A$6:$M$15000,7)</f>
        <v>N/A</v>
      </c>
    </row>
    <row r="2442" customFormat="false" ht="11.25" hidden="false" customHeight="false" outlineLevel="0" collapsed="false">
      <c r="A2442" s="199" t="n">
        <v>37982</v>
      </c>
      <c r="B2442" s="192" t="n">
        <v>37982</v>
      </c>
      <c r="C2442" s="308" t="n">
        <f aca="false">IF(B2442&lt;&gt;"",MONTH(B2442),0)</f>
        <v>12</v>
      </c>
      <c r="D2442" s="205" t="str">
        <f aca="false">VLOOKUP($B2442,data!$A$6:$M$15000,7)</f>
        <v>N/A</v>
      </c>
    </row>
    <row r="2443" customFormat="false" ht="11.25" hidden="false" customHeight="false" outlineLevel="0" collapsed="false">
      <c r="A2443" s="199" t="n">
        <v>37983</v>
      </c>
      <c r="B2443" s="192" t="n">
        <v>37983</v>
      </c>
      <c r="C2443" s="308" t="n">
        <f aca="false">IF(B2443&lt;&gt;"",MONTH(B2443),0)</f>
        <v>12</v>
      </c>
      <c r="D2443" s="205" t="str">
        <f aca="false">VLOOKUP($B2443,data!$A$6:$M$15000,7)</f>
        <v>N/A</v>
      </c>
    </row>
    <row r="2444" customFormat="false" ht="11.25" hidden="false" customHeight="false" outlineLevel="0" collapsed="false">
      <c r="A2444" s="199" t="n">
        <v>37984</v>
      </c>
      <c r="B2444" s="192" t="n">
        <v>37984</v>
      </c>
      <c r="C2444" s="308" t="n">
        <f aca="false">IF(B2444&lt;&gt;"",MONTH(B2444),0)</f>
        <v>12</v>
      </c>
      <c r="D2444" s="205" t="str">
        <f aca="false">VLOOKUP($B2444,data!$A$6:$M$15000,7)</f>
        <v>N/A</v>
      </c>
    </row>
    <row r="2445" customFormat="false" ht="11.25" hidden="false" customHeight="false" outlineLevel="0" collapsed="false">
      <c r="A2445" s="199" t="n">
        <v>37985</v>
      </c>
      <c r="B2445" s="192" t="n">
        <v>37985</v>
      </c>
      <c r="C2445" s="308" t="n">
        <f aca="false">IF(B2445&lt;&gt;"",MONTH(B2445),0)</f>
        <v>12</v>
      </c>
      <c r="D2445" s="205" t="str">
        <f aca="false">VLOOKUP($B2445,data!$A$6:$M$15000,7)</f>
        <v>N/A</v>
      </c>
    </row>
    <row r="2446" customFormat="false" ht="11.25" hidden="false" customHeight="false" outlineLevel="0" collapsed="false">
      <c r="A2446" s="199" t="n">
        <v>37986</v>
      </c>
      <c r="B2446" s="192" t="n">
        <v>37986</v>
      </c>
      <c r="C2446" s="308" t="n">
        <f aca="false">IF(B2446&lt;&gt;"",MONTH(B2446),0)</f>
        <v>12</v>
      </c>
      <c r="D2446" s="205" t="str">
        <f aca="false">VLOOKUP($B2446,data!$A$6:$M$15000,7)</f>
        <v>N/A</v>
      </c>
    </row>
    <row r="2447" customFormat="false" ht="11.25" hidden="false" customHeight="false" outlineLevel="0" collapsed="false">
      <c r="A2447" s="199" t="n">
        <v>37987</v>
      </c>
      <c r="B2447" s="192" t="n">
        <v>37987</v>
      </c>
      <c r="C2447" s="308" t="n">
        <f aca="false">IF(B2447&lt;&gt;"",MONTH(B2447),0)</f>
        <v>1</v>
      </c>
      <c r="D2447" s="205" t="str">
        <f aca="false">VLOOKUP($B2447,data!$A$6:$M$15000,7)</f>
        <v>N/A</v>
      </c>
    </row>
    <row r="2448" customFormat="false" ht="11.25" hidden="false" customHeight="false" outlineLevel="0" collapsed="false">
      <c r="A2448" s="199" t="n">
        <v>37988</v>
      </c>
      <c r="B2448" s="192" t="n">
        <v>37988</v>
      </c>
      <c r="C2448" s="308" t="n">
        <f aca="false">IF(B2448&lt;&gt;"",MONTH(B2448),0)</f>
        <v>1</v>
      </c>
      <c r="D2448" s="205" t="str">
        <f aca="false">VLOOKUP($B2448,data!$A$6:$M$15000,7)</f>
        <v>N/A</v>
      </c>
    </row>
    <row r="2449" customFormat="false" ht="11.25" hidden="false" customHeight="false" outlineLevel="0" collapsed="false">
      <c r="A2449" s="199" t="n">
        <v>37989</v>
      </c>
      <c r="B2449" s="192" t="n">
        <v>37989</v>
      </c>
      <c r="C2449" s="308" t="n">
        <f aca="false">IF(B2449&lt;&gt;"",MONTH(B2449),0)</f>
        <v>1</v>
      </c>
      <c r="D2449" s="205" t="str">
        <f aca="false">VLOOKUP($B2449,data!$A$6:$M$15000,7)</f>
        <v>N/A</v>
      </c>
    </row>
    <row r="2450" customFormat="false" ht="11.25" hidden="false" customHeight="false" outlineLevel="0" collapsed="false">
      <c r="A2450" s="199" t="n">
        <v>37990</v>
      </c>
      <c r="B2450" s="192" t="n">
        <v>37990</v>
      </c>
      <c r="C2450" s="308" t="n">
        <f aca="false">IF(B2450&lt;&gt;"",MONTH(B2450),0)</f>
        <v>1</v>
      </c>
      <c r="D2450" s="205" t="str">
        <f aca="false">VLOOKUP($B2450,data!$A$6:$M$15000,7)</f>
        <v>N/A</v>
      </c>
    </row>
    <row r="2451" customFormat="false" ht="11.25" hidden="false" customHeight="false" outlineLevel="0" collapsed="false">
      <c r="A2451" s="199" t="n">
        <v>37991</v>
      </c>
      <c r="B2451" s="192" t="n">
        <v>37991</v>
      </c>
      <c r="C2451" s="308" t="n">
        <f aca="false">IF(B2451&lt;&gt;"",MONTH(B2451),0)</f>
        <v>1</v>
      </c>
      <c r="D2451" s="205" t="str">
        <f aca="false">VLOOKUP($B2451,data!$A$6:$M$15000,7)</f>
        <v>N/A</v>
      </c>
    </row>
    <row r="2452" customFormat="false" ht="11.25" hidden="false" customHeight="false" outlineLevel="0" collapsed="false">
      <c r="A2452" s="199" t="n">
        <v>37992</v>
      </c>
      <c r="B2452" s="192" t="n">
        <v>37992</v>
      </c>
      <c r="C2452" s="308" t="n">
        <f aca="false">IF(B2452&lt;&gt;"",MONTH(B2452),0)</f>
        <v>1</v>
      </c>
      <c r="D2452" s="205" t="str">
        <f aca="false">VLOOKUP($B2452,data!$A$6:$M$15000,7)</f>
        <v>N/A</v>
      </c>
    </row>
    <row r="2453" customFormat="false" ht="11.25" hidden="false" customHeight="false" outlineLevel="0" collapsed="false">
      <c r="A2453" s="199" t="n">
        <v>37993</v>
      </c>
      <c r="B2453" s="192" t="n">
        <v>37993</v>
      </c>
      <c r="C2453" s="308" t="n">
        <f aca="false">IF(B2453&lt;&gt;"",MONTH(B2453),0)</f>
        <v>1</v>
      </c>
      <c r="D2453" s="205" t="str">
        <f aca="false">VLOOKUP($B2453,data!$A$6:$M$15000,7)</f>
        <v>N/A</v>
      </c>
    </row>
    <row r="2454" customFormat="false" ht="11.25" hidden="false" customHeight="false" outlineLevel="0" collapsed="false">
      <c r="A2454" s="199" t="n">
        <v>37994</v>
      </c>
      <c r="B2454" s="192" t="n">
        <v>37994</v>
      </c>
      <c r="C2454" s="308" t="n">
        <f aca="false">IF(B2454&lt;&gt;"",MONTH(B2454),0)</f>
        <v>1</v>
      </c>
      <c r="D2454" s="205" t="str">
        <f aca="false">VLOOKUP($B2454,data!$A$6:$M$15000,7)</f>
        <v>N/A</v>
      </c>
    </row>
    <row r="2455" customFormat="false" ht="11.25" hidden="false" customHeight="false" outlineLevel="0" collapsed="false">
      <c r="A2455" s="199" t="n">
        <v>37995</v>
      </c>
      <c r="B2455" s="192" t="n">
        <v>37995</v>
      </c>
      <c r="C2455" s="308" t="n">
        <f aca="false">IF(B2455&lt;&gt;"",MONTH(B2455),0)</f>
        <v>1</v>
      </c>
      <c r="D2455" s="205" t="str">
        <f aca="false">VLOOKUP($B2455,data!$A$6:$M$15000,7)</f>
        <v>N/A</v>
      </c>
    </row>
    <row r="2456" customFormat="false" ht="11.25" hidden="false" customHeight="false" outlineLevel="0" collapsed="false">
      <c r="A2456" s="199" t="n">
        <v>37996</v>
      </c>
      <c r="B2456" s="192" t="n">
        <v>37996</v>
      </c>
      <c r="C2456" s="308" t="n">
        <f aca="false">IF(B2456&lt;&gt;"",MONTH(B2456),0)</f>
        <v>1</v>
      </c>
      <c r="D2456" s="205" t="str">
        <f aca="false">VLOOKUP($B2456,data!$A$6:$M$15000,7)</f>
        <v>N/A</v>
      </c>
    </row>
    <row r="2457" customFormat="false" ht="11.25" hidden="false" customHeight="false" outlineLevel="0" collapsed="false">
      <c r="A2457" s="199" t="n">
        <v>37997</v>
      </c>
      <c r="B2457" s="192" t="n">
        <v>37997</v>
      </c>
      <c r="C2457" s="308" t="n">
        <f aca="false">IF(B2457&lt;&gt;"",MONTH(B2457),0)</f>
        <v>1</v>
      </c>
      <c r="D2457" s="205" t="str">
        <f aca="false">VLOOKUP($B2457,data!$A$6:$M$15000,7)</f>
        <v>N/A</v>
      </c>
    </row>
    <row r="2458" customFormat="false" ht="11.25" hidden="false" customHeight="false" outlineLevel="0" collapsed="false">
      <c r="A2458" s="199" t="n">
        <v>37998</v>
      </c>
      <c r="B2458" s="192" t="n">
        <v>37998</v>
      </c>
      <c r="C2458" s="308" t="n">
        <f aca="false">IF(B2458&lt;&gt;"",MONTH(B2458),0)</f>
        <v>1</v>
      </c>
      <c r="D2458" s="205" t="str">
        <f aca="false">VLOOKUP($B2458,data!$A$6:$M$15000,7)</f>
        <v>N/A</v>
      </c>
    </row>
    <row r="2459" customFormat="false" ht="11.25" hidden="false" customHeight="false" outlineLevel="0" collapsed="false">
      <c r="A2459" s="199" t="n">
        <v>37999</v>
      </c>
      <c r="B2459" s="192" t="n">
        <v>37999</v>
      </c>
      <c r="C2459" s="308" t="n">
        <f aca="false">IF(B2459&lt;&gt;"",MONTH(B2459),0)</f>
        <v>1</v>
      </c>
      <c r="D2459" s="205" t="str">
        <f aca="false">VLOOKUP($B2459,data!$A$6:$M$15000,7)</f>
        <v>N/A</v>
      </c>
    </row>
    <row r="2460" customFormat="false" ht="11.25" hidden="false" customHeight="false" outlineLevel="0" collapsed="false">
      <c r="A2460" s="199" t="n">
        <v>38000</v>
      </c>
      <c r="B2460" s="192" t="n">
        <v>38000</v>
      </c>
      <c r="C2460" s="308" t="n">
        <f aca="false">IF(B2460&lt;&gt;"",MONTH(B2460),0)</f>
        <v>1</v>
      </c>
      <c r="D2460" s="205" t="str">
        <f aca="false">VLOOKUP($B2460,data!$A$6:$M$15000,7)</f>
        <v>N/A</v>
      </c>
    </row>
    <row r="2461" customFormat="false" ht="11.25" hidden="false" customHeight="false" outlineLevel="0" collapsed="false">
      <c r="A2461" s="199" t="n">
        <v>38001</v>
      </c>
      <c r="B2461" s="192" t="n">
        <v>38001</v>
      </c>
      <c r="C2461" s="308" t="n">
        <f aca="false">IF(B2461&lt;&gt;"",MONTH(B2461),0)</f>
        <v>1</v>
      </c>
      <c r="D2461" s="205" t="str">
        <f aca="false">VLOOKUP($B2461,data!$A$6:$M$15000,7)</f>
        <v>N/A</v>
      </c>
    </row>
    <row r="2462" customFormat="false" ht="11.25" hidden="false" customHeight="false" outlineLevel="0" collapsed="false">
      <c r="A2462" s="199" t="n">
        <v>38002</v>
      </c>
      <c r="B2462" s="192" t="n">
        <v>38002</v>
      </c>
      <c r="C2462" s="308" t="n">
        <f aca="false">IF(B2462&lt;&gt;"",MONTH(B2462),0)</f>
        <v>1</v>
      </c>
      <c r="D2462" s="205" t="str">
        <f aca="false">VLOOKUP($B2462,data!$A$6:$M$15000,7)</f>
        <v>N/A</v>
      </c>
    </row>
    <row r="2463" customFormat="false" ht="11.25" hidden="false" customHeight="false" outlineLevel="0" collapsed="false">
      <c r="A2463" s="199" t="n">
        <v>38003</v>
      </c>
      <c r="B2463" s="192" t="n">
        <v>38003</v>
      </c>
      <c r="C2463" s="308" t="n">
        <f aca="false">IF(B2463&lt;&gt;"",MONTH(B2463),0)</f>
        <v>1</v>
      </c>
      <c r="D2463" s="205" t="str">
        <f aca="false">VLOOKUP($B2463,data!$A$6:$M$15000,7)</f>
        <v>N/A</v>
      </c>
    </row>
    <row r="2464" customFormat="false" ht="11.25" hidden="false" customHeight="false" outlineLevel="0" collapsed="false">
      <c r="A2464" s="199" t="n">
        <v>38004</v>
      </c>
      <c r="B2464" s="192" t="n">
        <v>38004</v>
      </c>
      <c r="C2464" s="308" t="n">
        <f aca="false">IF(B2464&lt;&gt;"",MONTH(B2464),0)</f>
        <v>1</v>
      </c>
      <c r="D2464" s="205" t="str">
        <f aca="false">VLOOKUP($B2464,data!$A$6:$M$15000,7)</f>
        <v>N/A</v>
      </c>
    </row>
    <row r="2465" customFormat="false" ht="11.25" hidden="false" customHeight="false" outlineLevel="0" collapsed="false">
      <c r="A2465" s="199" t="n">
        <v>38005</v>
      </c>
      <c r="B2465" s="192" t="n">
        <v>38005</v>
      </c>
      <c r="C2465" s="308" t="n">
        <f aca="false">IF(B2465&lt;&gt;"",MONTH(B2465),0)</f>
        <v>1</v>
      </c>
      <c r="D2465" s="205" t="str">
        <f aca="false">VLOOKUP($B2465,data!$A$6:$M$15000,7)</f>
        <v>N/A</v>
      </c>
    </row>
    <row r="2466" customFormat="false" ht="11.25" hidden="false" customHeight="false" outlineLevel="0" collapsed="false">
      <c r="A2466" s="199" t="n">
        <v>38006</v>
      </c>
      <c r="B2466" s="192" t="n">
        <v>38006</v>
      </c>
      <c r="C2466" s="308" t="n">
        <f aca="false">IF(B2466&lt;&gt;"",MONTH(B2466),0)</f>
        <v>1</v>
      </c>
      <c r="D2466" s="205" t="str">
        <f aca="false">VLOOKUP($B2466,data!$A$6:$M$15000,7)</f>
        <v>N/A</v>
      </c>
    </row>
    <row r="2467" customFormat="false" ht="11.25" hidden="false" customHeight="false" outlineLevel="0" collapsed="false">
      <c r="A2467" s="199" t="n">
        <v>38007</v>
      </c>
      <c r="B2467" s="192" t="n">
        <v>38007</v>
      </c>
      <c r="C2467" s="308" t="n">
        <f aca="false">IF(B2467&lt;&gt;"",MONTH(B2467),0)</f>
        <v>1</v>
      </c>
      <c r="D2467" s="205" t="str">
        <f aca="false">VLOOKUP($B2467,data!$A$6:$M$15000,7)</f>
        <v>N/A</v>
      </c>
    </row>
    <row r="2468" customFormat="false" ht="11.25" hidden="false" customHeight="false" outlineLevel="0" collapsed="false">
      <c r="A2468" s="199" t="n">
        <v>38008</v>
      </c>
      <c r="B2468" s="192" t="n">
        <v>38008</v>
      </c>
      <c r="C2468" s="308" t="n">
        <f aca="false">IF(B2468&lt;&gt;"",MONTH(B2468),0)</f>
        <v>1</v>
      </c>
      <c r="D2468" s="205" t="str">
        <f aca="false">VLOOKUP($B2468,data!$A$6:$M$15000,7)</f>
        <v>N/A</v>
      </c>
    </row>
    <row r="2469" customFormat="false" ht="11.25" hidden="false" customHeight="false" outlineLevel="0" collapsed="false">
      <c r="A2469" s="199" t="n">
        <v>38009</v>
      </c>
      <c r="B2469" s="192" t="n">
        <v>38009</v>
      </c>
      <c r="C2469" s="308" t="n">
        <f aca="false">IF(B2469&lt;&gt;"",MONTH(B2469),0)</f>
        <v>1</v>
      </c>
      <c r="D2469" s="205" t="str">
        <f aca="false">VLOOKUP($B2469,data!$A$6:$M$15000,7)</f>
        <v>N/A</v>
      </c>
    </row>
    <row r="2470" customFormat="false" ht="11.25" hidden="false" customHeight="false" outlineLevel="0" collapsed="false">
      <c r="A2470" s="199" t="n">
        <v>38010</v>
      </c>
      <c r="B2470" s="192" t="n">
        <v>38010</v>
      </c>
      <c r="C2470" s="308" t="n">
        <f aca="false">IF(B2470&lt;&gt;"",MONTH(B2470),0)</f>
        <v>1</v>
      </c>
      <c r="D2470" s="205" t="str">
        <f aca="false">VLOOKUP($B2470,data!$A$6:$M$15000,7)</f>
        <v>N/A</v>
      </c>
    </row>
    <row r="2471" customFormat="false" ht="11.25" hidden="false" customHeight="false" outlineLevel="0" collapsed="false">
      <c r="A2471" s="199" t="n">
        <v>38011</v>
      </c>
      <c r="B2471" s="192" t="n">
        <v>38011</v>
      </c>
      <c r="C2471" s="308" t="n">
        <f aca="false">IF(B2471&lt;&gt;"",MONTH(B2471),0)</f>
        <v>1</v>
      </c>
      <c r="D2471" s="205" t="str">
        <f aca="false">VLOOKUP($B2471,data!$A$6:$M$15000,7)</f>
        <v>N/A</v>
      </c>
    </row>
    <row r="2472" customFormat="false" ht="11.25" hidden="false" customHeight="false" outlineLevel="0" collapsed="false">
      <c r="A2472" s="199" t="n">
        <v>38012</v>
      </c>
      <c r="B2472" s="192" t="n">
        <v>38012</v>
      </c>
      <c r="C2472" s="308" t="n">
        <f aca="false">IF(B2472&lt;&gt;"",MONTH(B2472),0)</f>
        <v>1</v>
      </c>
      <c r="D2472" s="205" t="str">
        <f aca="false">VLOOKUP($B2472,data!$A$6:$M$15000,7)</f>
        <v>N/A</v>
      </c>
    </row>
    <row r="2473" customFormat="false" ht="11.25" hidden="false" customHeight="false" outlineLevel="0" collapsed="false">
      <c r="A2473" s="199" t="n">
        <v>38013</v>
      </c>
      <c r="B2473" s="192" t="n">
        <v>38013</v>
      </c>
      <c r="C2473" s="308" t="n">
        <f aca="false">IF(B2473&lt;&gt;"",MONTH(B2473),0)</f>
        <v>1</v>
      </c>
      <c r="D2473" s="205" t="str">
        <f aca="false">VLOOKUP($B2473,data!$A$6:$M$15000,7)</f>
        <v>N/A</v>
      </c>
    </row>
    <row r="2474" customFormat="false" ht="11.25" hidden="false" customHeight="false" outlineLevel="0" collapsed="false">
      <c r="A2474" s="199" t="n">
        <v>38014</v>
      </c>
      <c r="B2474" s="192" t="n">
        <v>38014</v>
      </c>
      <c r="C2474" s="308" t="n">
        <f aca="false">IF(B2474&lt;&gt;"",MONTH(B2474),0)</f>
        <v>1</v>
      </c>
      <c r="D2474" s="205" t="str">
        <f aca="false">VLOOKUP($B2474,data!$A$6:$M$15000,7)</f>
        <v>N/A</v>
      </c>
    </row>
    <row r="2475" customFormat="false" ht="11.25" hidden="false" customHeight="false" outlineLevel="0" collapsed="false">
      <c r="A2475" s="199" t="n">
        <v>38015</v>
      </c>
      <c r="B2475" s="192" t="n">
        <v>38015</v>
      </c>
      <c r="C2475" s="308" t="n">
        <f aca="false">IF(B2475&lt;&gt;"",MONTH(B2475),0)</f>
        <v>1</v>
      </c>
      <c r="D2475" s="205" t="str">
        <f aca="false">VLOOKUP($B2475,data!$A$6:$M$15000,7)</f>
        <v>N/A</v>
      </c>
    </row>
    <row r="2476" customFormat="false" ht="11.25" hidden="false" customHeight="false" outlineLevel="0" collapsed="false">
      <c r="A2476" s="199" t="n">
        <v>38016</v>
      </c>
      <c r="B2476" s="192" t="n">
        <v>38016</v>
      </c>
      <c r="C2476" s="308" t="n">
        <f aca="false">IF(B2476&lt;&gt;"",MONTH(B2476),0)</f>
        <v>1</v>
      </c>
      <c r="D2476" s="205" t="str">
        <f aca="false">VLOOKUP($B2476,data!$A$6:$M$15000,7)</f>
        <v>N/A</v>
      </c>
    </row>
    <row r="2477" customFormat="false" ht="11.25" hidden="false" customHeight="false" outlineLevel="0" collapsed="false">
      <c r="A2477" s="199" t="n">
        <v>38017</v>
      </c>
      <c r="B2477" s="192" t="n">
        <v>38017</v>
      </c>
      <c r="C2477" s="308" t="n">
        <f aca="false">IF(B2477&lt;&gt;"",MONTH(B2477),0)</f>
        <v>1</v>
      </c>
      <c r="D2477" s="205" t="str">
        <f aca="false">VLOOKUP($B2477,data!$A$6:$M$15000,7)</f>
        <v>N/A</v>
      </c>
    </row>
    <row r="2478" customFormat="false" ht="11.25" hidden="false" customHeight="false" outlineLevel="0" collapsed="false">
      <c r="A2478" s="199" t="n">
        <v>38018</v>
      </c>
      <c r="B2478" s="192" t="n">
        <v>38018</v>
      </c>
      <c r="C2478" s="308" t="n">
        <f aca="false">IF(B2478&lt;&gt;"",MONTH(B2478),0)</f>
        <v>2</v>
      </c>
      <c r="D2478" s="205" t="str">
        <f aca="false">VLOOKUP($B2478,data!$A$6:$M$15000,7)</f>
        <v>N/A</v>
      </c>
    </row>
    <row r="2479" customFormat="false" ht="11.25" hidden="false" customHeight="false" outlineLevel="0" collapsed="false">
      <c r="A2479" s="199" t="n">
        <v>38019</v>
      </c>
      <c r="B2479" s="192" t="n">
        <v>38019</v>
      </c>
      <c r="C2479" s="308" t="n">
        <f aca="false">IF(B2479&lt;&gt;"",MONTH(B2479),0)</f>
        <v>2</v>
      </c>
      <c r="D2479" s="205" t="str">
        <f aca="false">VLOOKUP($B2479,data!$A$6:$M$15000,7)</f>
        <v>N/A</v>
      </c>
    </row>
    <row r="2480" customFormat="false" ht="11.25" hidden="false" customHeight="false" outlineLevel="0" collapsed="false">
      <c r="A2480" s="199" t="n">
        <v>38020</v>
      </c>
      <c r="B2480" s="192" t="n">
        <v>38020</v>
      </c>
      <c r="C2480" s="308" t="n">
        <f aca="false">IF(B2480&lt;&gt;"",MONTH(B2480),0)</f>
        <v>2</v>
      </c>
      <c r="D2480" s="205" t="str">
        <f aca="false">VLOOKUP($B2480,data!$A$6:$M$15000,7)</f>
        <v>N/A</v>
      </c>
    </row>
    <row r="2481" customFormat="false" ht="11.25" hidden="false" customHeight="false" outlineLevel="0" collapsed="false">
      <c r="A2481" s="199" t="n">
        <v>38021</v>
      </c>
      <c r="B2481" s="192" t="n">
        <v>38021</v>
      </c>
      <c r="C2481" s="308" t="n">
        <f aca="false">IF(B2481&lt;&gt;"",MONTH(B2481),0)</f>
        <v>2</v>
      </c>
      <c r="D2481" s="205" t="str">
        <f aca="false">VLOOKUP($B2481,data!$A$6:$M$15000,7)</f>
        <v>N/A</v>
      </c>
    </row>
    <row r="2482" customFormat="false" ht="11.25" hidden="false" customHeight="false" outlineLevel="0" collapsed="false">
      <c r="A2482" s="199" t="n">
        <v>38022</v>
      </c>
      <c r="B2482" s="192" t="n">
        <v>38022</v>
      </c>
      <c r="C2482" s="308" t="n">
        <f aca="false">IF(B2482&lt;&gt;"",MONTH(B2482),0)</f>
        <v>2</v>
      </c>
      <c r="D2482" s="205" t="str">
        <f aca="false">VLOOKUP($B2482,data!$A$6:$M$15000,7)</f>
        <v>N/A</v>
      </c>
    </row>
    <row r="2483" customFormat="false" ht="11.25" hidden="false" customHeight="false" outlineLevel="0" collapsed="false">
      <c r="A2483" s="199" t="n">
        <v>38023</v>
      </c>
      <c r="B2483" s="192" t="n">
        <v>38023</v>
      </c>
      <c r="C2483" s="308" t="n">
        <f aca="false">IF(B2483&lt;&gt;"",MONTH(B2483),0)</f>
        <v>2</v>
      </c>
      <c r="D2483" s="205" t="str">
        <f aca="false">VLOOKUP($B2483,data!$A$6:$M$15000,7)</f>
        <v>N/A</v>
      </c>
    </row>
    <row r="2484" customFormat="false" ht="11.25" hidden="false" customHeight="false" outlineLevel="0" collapsed="false">
      <c r="A2484" s="199" t="n">
        <v>38024</v>
      </c>
      <c r="B2484" s="192" t="n">
        <v>38024</v>
      </c>
      <c r="C2484" s="308" t="n">
        <f aca="false">IF(B2484&lt;&gt;"",MONTH(B2484),0)</f>
        <v>2</v>
      </c>
      <c r="D2484" s="205" t="str">
        <f aca="false">VLOOKUP($B2484,data!$A$6:$M$15000,7)</f>
        <v>N/A</v>
      </c>
    </row>
    <row r="2485" customFormat="false" ht="11.25" hidden="false" customHeight="false" outlineLevel="0" collapsed="false">
      <c r="A2485" s="199" t="n">
        <v>38025</v>
      </c>
      <c r="B2485" s="192" t="n">
        <v>38025</v>
      </c>
      <c r="C2485" s="308" t="n">
        <f aca="false">IF(B2485&lt;&gt;"",MONTH(B2485),0)</f>
        <v>2</v>
      </c>
      <c r="D2485" s="205" t="str">
        <f aca="false">VLOOKUP($B2485,data!$A$6:$M$15000,7)</f>
        <v>N/A</v>
      </c>
    </row>
    <row r="2486" customFormat="false" ht="11.25" hidden="false" customHeight="false" outlineLevel="0" collapsed="false">
      <c r="A2486" s="199" t="n">
        <v>38026</v>
      </c>
      <c r="B2486" s="192" t="n">
        <v>38026</v>
      </c>
      <c r="C2486" s="308" t="n">
        <f aca="false">IF(B2486&lt;&gt;"",MONTH(B2486),0)</f>
        <v>2</v>
      </c>
      <c r="D2486" s="205" t="str">
        <f aca="false">VLOOKUP($B2486,data!$A$6:$M$15000,7)</f>
        <v>N/A</v>
      </c>
    </row>
    <row r="2487" customFormat="false" ht="11.25" hidden="false" customHeight="false" outlineLevel="0" collapsed="false">
      <c r="A2487" s="199" t="n">
        <v>38027</v>
      </c>
      <c r="B2487" s="192" t="n">
        <v>38027</v>
      </c>
      <c r="C2487" s="308" t="n">
        <f aca="false">IF(B2487&lt;&gt;"",MONTH(B2487),0)</f>
        <v>2</v>
      </c>
      <c r="D2487" s="205" t="str">
        <f aca="false">VLOOKUP($B2487,data!$A$6:$M$15000,7)</f>
        <v>N/A</v>
      </c>
    </row>
    <row r="2488" customFormat="false" ht="11.25" hidden="false" customHeight="false" outlineLevel="0" collapsed="false">
      <c r="A2488" s="199" t="n">
        <v>38028</v>
      </c>
      <c r="B2488" s="192" t="n">
        <v>38028</v>
      </c>
      <c r="C2488" s="308" t="n">
        <f aca="false">IF(B2488&lt;&gt;"",MONTH(B2488),0)</f>
        <v>2</v>
      </c>
      <c r="D2488" s="205" t="str">
        <f aca="false">VLOOKUP($B2488,data!$A$6:$M$15000,7)</f>
        <v>N/A</v>
      </c>
    </row>
    <row r="2489" customFormat="false" ht="11.25" hidden="false" customHeight="false" outlineLevel="0" collapsed="false">
      <c r="A2489" s="199" t="n">
        <v>38029</v>
      </c>
      <c r="B2489" s="192" t="n">
        <v>38029</v>
      </c>
      <c r="C2489" s="308" t="n">
        <f aca="false">IF(B2489&lt;&gt;"",MONTH(B2489),0)</f>
        <v>2</v>
      </c>
      <c r="D2489" s="205" t="str">
        <f aca="false">VLOOKUP($B2489,data!$A$6:$M$15000,7)</f>
        <v>N/A</v>
      </c>
    </row>
    <row r="2490" customFormat="false" ht="11.25" hidden="false" customHeight="false" outlineLevel="0" collapsed="false">
      <c r="A2490" s="199" t="n">
        <v>38030</v>
      </c>
      <c r="B2490" s="192" t="n">
        <v>38030</v>
      </c>
      <c r="C2490" s="308" t="n">
        <f aca="false">IF(B2490&lt;&gt;"",MONTH(B2490),0)</f>
        <v>2</v>
      </c>
      <c r="D2490" s="205" t="str">
        <f aca="false">VLOOKUP($B2490,data!$A$6:$M$15000,7)</f>
        <v>N/A</v>
      </c>
    </row>
    <row r="2491" customFormat="false" ht="11.25" hidden="false" customHeight="false" outlineLevel="0" collapsed="false">
      <c r="A2491" s="199" t="n">
        <v>38031</v>
      </c>
      <c r="B2491" s="192" t="n">
        <v>38031</v>
      </c>
      <c r="C2491" s="308" t="n">
        <f aca="false">IF(B2491&lt;&gt;"",MONTH(B2491),0)</f>
        <v>2</v>
      </c>
      <c r="D2491" s="205" t="str">
        <f aca="false">VLOOKUP($B2491,data!$A$6:$M$15000,7)</f>
        <v>N/A</v>
      </c>
    </row>
    <row r="2492" customFormat="false" ht="11.25" hidden="false" customHeight="false" outlineLevel="0" collapsed="false">
      <c r="A2492" s="199" t="n">
        <v>38032</v>
      </c>
      <c r="B2492" s="192" t="n">
        <v>38032</v>
      </c>
      <c r="C2492" s="308" t="n">
        <f aca="false">IF(B2492&lt;&gt;"",MONTH(B2492),0)</f>
        <v>2</v>
      </c>
      <c r="D2492" s="205" t="str">
        <f aca="false">VLOOKUP($B2492,data!$A$6:$M$15000,7)</f>
        <v>N/A</v>
      </c>
    </row>
    <row r="2493" customFormat="false" ht="11.25" hidden="false" customHeight="false" outlineLevel="0" collapsed="false">
      <c r="A2493" s="199" t="n">
        <v>38033</v>
      </c>
      <c r="B2493" s="192" t="n">
        <v>38033</v>
      </c>
      <c r="C2493" s="308" t="n">
        <f aca="false">IF(B2493&lt;&gt;"",MONTH(B2493),0)</f>
        <v>2</v>
      </c>
      <c r="D2493" s="205" t="str">
        <f aca="false">VLOOKUP($B2493,data!$A$6:$M$15000,7)</f>
        <v>N/A</v>
      </c>
    </row>
    <row r="2494" customFormat="false" ht="11.25" hidden="false" customHeight="false" outlineLevel="0" collapsed="false">
      <c r="A2494" s="199" t="n">
        <v>38034</v>
      </c>
      <c r="B2494" s="192" t="n">
        <v>38034</v>
      </c>
      <c r="C2494" s="308" t="n">
        <f aca="false">IF(B2494&lt;&gt;"",MONTH(B2494),0)</f>
        <v>2</v>
      </c>
      <c r="D2494" s="205" t="str">
        <f aca="false">VLOOKUP($B2494,data!$A$6:$M$15000,7)</f>
        <v>N/A</v>
      </c>
    </row>
    <row r="2495" customFormat="false" ht="11.25" hidden="false" customHeight="false" outlineLevel="0" collapsed="false">
      <c r="A2495" s="199" t="n">
        <v>38035</v>
      </c>
      <c r="B2495" s="192" t="n">
        <v>38035</v>
      </c>
      <c r="C2495" s="308" t="n">
        <f aca="false">IF(B2495&lt;&gt;"",MONTH(B2495),0)</f>
        <v>2</v>
      </c>
      <c r="D2495" s="205" t="str">
        <f aca="false">VLOOKUP($B2495,data!$A$6:$M$15000,7)</f>
        <v>N/A</v>
      </c>
    </row>
    <row r="2496" customFormat="false" ht="11.25" hidden="false" customHeight="false" outlineLevel="0" collapsed="false">
      <c r="A2496" s="199" t="n">
        <v>38036</v>
      </c>
      <c r="B2496" s="192" t="n">
        <v>38036</v>
      </c>
      <c r="C2496" s="308" t="n">
        <f aca="false">IF(B2496&lt;&gt;"",MONTH(B2496),0)</f>
        <v>2</v>
      </c>
      <c r="D2496" s="205" t="str">
        <f aca="false">VLOOKUP($B2496,data!$A$6:$M$15000,7)</f>
        <v>N/A</v>
      </c>
    </row>
    <row r="2497" customFormat="false" ht="11.25" hidden="false" customHeight="false" outlineLevel="0" collapsed="false">
      <c r="A2497" s="199" t="n">
        <v>38037</v>
      </c>
      <c r="B2497" s="192" t="n">
        <v>38037</v>
      </c>
      <c r="C2497" s="308" t="n">
        <f aca="false">IF(B2497&lt;&gt;"",MONTH(B2497),0)</f>
        <v>2</v>
      </c>
      <c r="D2497" s="205" t="str">
        <f aca="false">VLOOKUP($B2497,data!$A$6:$M$15000,7)</f>
        <v>N/A</v>
      </c>
    </row>
    <row r="2498" customFormat="false" ht="11.25" hidden="false" customHeight="false" outlineLevel="0" collapsed="false">
      <c r="A2498" s="199" t="n">
        <v>38038</v>
      </c>
      <c r="B2498" s="192" t="n">
        <v>38038</v>
      </c>
      <c r="C2498" s="308" t="n">
        <f aca="false">IF(B2498&lt;&gt;"",MONTH(B2498),0)</f>
        <v>2</v>
      </c>
      <c r="D2498" s="205" t="str">
        <f aca="false">VLOOKUP($B2498,data!$A$6:$M$15000,7)</f>
        <v>N/A</v>
      </c>
    </row>
    <row r="2499" customFormat="false" ht="11.25" hidden="false" customHeight="false" outlineLevel="0" collapsed="false">
      <c r="A2499" s="199" t="n">
        <v>38039</v>
      </c>
      <c r="B2499" s="192" t="n">
        <v>38039</v>
      </c>
      <c r="C2499" s="308" t="n">
        <f aca="false">IF(B2499&lt;&gt;"",MONTH(B2499),0)</f>
        <v>2</v>
      </c>
      <c r="D2499" s="205" t="str">
        <f aca="false">VLOOKUP($B2499,data!$A$6:$M$15000,7)</f>
        <v>N/A</v>
      </c>
    </row>
    <row r="2500" customFormat="false" ht="11.25" hidden="false" customHeight="false" outlineLevel="0" collapsed="false">
      <c r="A2500" s="199" t="n">
        <v>38040</v>
      </c>
      <c r="B2500" s="192" t="n">
        <v>38040</v>
      </c>
      <c r="C2500" s="308" t="n">
        <f aca="false">IF(B2500&lt;&gt;"",MONTH(B2500),0)</f>
        <v>2</v>
      </c>
      <c r="D2500" s="205" t="str">
        <f aca="false">VLOOKUP($B2500,data!$A$6:$M$15000,7)</f>
        <v>N/A</v>
      </c>
    </row>
    <row r="2501" customFormat="false" ht="11.25" hidden="false" customHeight="false" outlineLevel="0" collapsed="false">
      <c r="A2501" s="199" t="n">
        <v>38041</v>
      </c>
      <c r="B2501" s="192" t="n">
        <v>38041</v>
      </c>
      <c r="C2501" s="308" t="n">
        <f aca="false">IF(B2501&lt;&gt;"",MONTH(B2501),0)</f>
        <v>2</v>
      </c>
      <c r="D2501" s="205" t="str">
        <f aca="false">VLOOKUP($B2501,data!$A$6:$M$15000,7)</f>
        <v>N/A</v>
      </c>
    </row>
    <row r="2502" customFormat="false" ht="11.25" hidden="false" customHeight="false" outlineLevel="0" collapsed="false">
      <c r="A2502" s="199" t="n">
        <v>38042</v>
      </c>
      <c r="B2502" s="192" t="n">
        <v>38042</v>
      </c>
      <c r="C2502" s="308" t="n">
        <f aca="false">IF(B2502&lt;&gt;"",MONTH(B2502),0)</f>
        <v>2</v>
      </c>
      <c r="D2502" s="205" t="str">
        <f aca="false">VLOOKUP($B2502,data!$A$6:$M$15000,7)</f>
        <v>N/A</v>
      </c>
    </row>
    <row r="2503" customFormat="false" ht="11.25" hidden="false" customHeight="false" outlineLevel="0" collapsed="false">
      <c r="A2503" s="199" t="n">
        <v>38043</v>
      </c>
      <c r="B2503" s="192" t="n">
        <v>38043</v>
      </c>
      <c r="C2503" s="308" t="n">
        <f aca="false">IF(B2503&lt;&gt;"",MONTH(B2503),0)</f>
        <v>2</v>
      </c>
      <c r="D2503" s="205" t="str">
        <f aca="false">VLOOKUP($B2503,data!$A$6:$M$15000,7)</f>
        <v>N/A</v>
      </c>
    </row>
    <row r="2504" customFormat="false" ht="11.25" hidden="false" customHeight="false" outlineLevel="0" collapsed="false">
      <c r="A2504" s="199" t="n">
        <v>38044</v>
      </c>
      <c r="B2504" s="192" t="n">
        <v>38044</v>
      </c>
      <c r="C2504" s="308" t="n">
        <f aca="false">IF(B2504&lt;&gt;"",MONTH(B2504),0)</f>
        <v>2</v>
      </c>
      <c r="D2504" s="205" t="str">
        <f aca="false">VLOOKUP($B2504,data!$A$6:$M$15000,7)</f>
        <v>N/A</v>
      </c>
    </row>
    <row r="2505" customFormat="false" ht="11.25" hidden="false" customHeight="false" outlineLevel="0" collapsed="false">
      <c r="A2505" s="199" t="n">
        <v>38045</v>
      </c>
      <c r="B2505" s="192" t="n">
        <v>38045</v>
      </c>
      <c r="C2505" s="308" t="n">
        <f aca="false">IF(B2505&lt;&gt;"",MONTH(B2505),0)</f>
        <v>2</v>
      </c>
      <c r="D2505" s="205" t="str">
        <f aca="false">VLOOKUP($B2505,data!$A$6:$M$15000,7)</f>
        <v>N/A</v>
      </c>
    </row>
    <row r="2506" customFormat="false" ht="11.25" hidden="false" customHeight="false" outlineLevel="0" collapsed="false">
      <c r="A2506" s="199" t="n">
        <v>38046</v>
      </c>
      <c r="B2506" s="192" t="n">
        <v>38046</v>
      </c>
      <c r="C2506" s="308" t="n">
        <f aca="false">IF(B2506&lt;&gt;"",MONTH(B2506),0)</f>
        <v>2</v>
      </c>
      <c r="D2506" s="205" t="str">
        <f aca="false">VLOOKUP($B2506,data!$A$6:$M$15000,7)</f>
        <v>N/A</v>
      </c>
    </row>
    <row r="2507" customFormat="false" ht="11.25" hidden="false" customHeight="false" outlineLevel="0" collapsed="false">
      <c r="A2507" s="199" t="n">
        <v>38047</v>
      </c>
      <c r="B2507" s="192" t="n">
        <v>38047</v>
      </c>
      <c r="C2507" s="308" t="n">
        <f aca="false">IF(B2507&lt;&gt;"",MONTH(B2507),0)</f>
        <v>3</v>
      </c>
      <c r="D2507" s="205" t="str">
        <f aca="false">VLOOKUP($B2507,data!$A$6:$M$15000,7)</f>
        <v>N/A</v>
      </c>
    </row>
    <row r="2508" customFormat="false" ht="11.25" hidden="false" customHeight="false" outlineLevel="0" collapsed="false">
      <c r="A2508" s="199" t="n">
        <v>38048</v>
      </c>
      <c r="B2508" s="192" t="n">
        <v>38048</v>
      </c>
      <c r="C2508" s="308" t="n">
        <f aca="false">IF(B2508&lt;&gt;"",MONTH(B2508),0)</f>
        <v>3</v>
      </c>
      <c r="D2508" s="205" t="str">
        <f aca="false">VLOOKUP($B2508,data!$A$6:$M$15000,7)</f>
        <v>N/A</v>
      </c>
    </row>
    <row r="2509" customFormat="false" ht="11.25" hidden="false" customHeight="false" outlineLevel="0" collapsed="false">
      <c r="A2509" s="199" t="n">
        <v>38049</v>
      </c>
      <c r="B2509" s="192" t="n">
        <v>38049</v>
      </c>
      <c r="C2509" s="308" t="n">
        <f aca="false">IF(B2509&lt;&gt;"",MONTH(B2509),0)</f>
        <v>3</v>
      </c>
      <c r="D2509" s="205" t="str">
        <f aca="false">VLOOKUP($B2509,data!$A$6:$M$15000,7)</f>
        <v>N/A</v>
      </c>
    </row>
    <row r="2510" customFormat="false" ht="11.25" hidden="false" customHeight="false" outlineLevel="0" collapsed="false">
      <c r="A2510" s="199" t="n">
        <v>38050</v>
      </c>
      <c r="B2510" s="192" t="n">
        <v>38050</v>
      </c>
      <c r="C2510" s="308" t="n">
        <f aca="false">IF(B2510&lt;&gt;"",MONTH(B2510),0)</f>
        <v>3</v>
      </c>
      <c r="D2510" s="205" t="str">
        <f aca="false">VLOOKUP($B2510,data!$A$6:$M$15000,7)</f>
        <v>N/A</v>
      </c>
    </row>
    <row r="2511" customFormat="false" ht="11.25" hidden="false" customHeight="false" outlineLevel="0" collapsed="false">
      <c r="A2511" s="199" t="n">
        <v>38051</v>
      </c>
      <c r="B2511" s="192" t="n">
        <v>38051</v>
      </c>
      <c r="C2511" s="308" t="n">
        <f aca="false">IF(B2511&lt;&gt;"",MONTH(B2511),0)</f>
        <v>3</v>
      </c>
      <c r="D2511" s="205" t="str">
        <f aca="false">VLOOKUP($B2511,data!$A$6:$M$15000,7)</f>
        <v>N/A</v>
      </c>
    </row>
    <row r="2512" customFormat="false" ht="11.25" hidden="false" customHeight="false" outlineLevel="0" collapsed="false">
      <c r="A2512" s="199" t="n">
        <v>38052</v>
      </c>
      <c r="B2512" s="192" t="n">
        <v>38052</v>
      </c>
      <c r="C2512" s="308" t="n">
        <f aca="false">IF(B2512&lt;&gt;"",MONTH(B2512),0)</f>
        <v>3</v>
      </c>
      <c r="D2512" s="205" t="str">
        <f aca="false">VLOOKUP($B2512,data!$A$6:$M$15000,7)</f>
        <v>N/A</v>
      </c>
    </row>
    <row r="2513" customFormat="false" ht="11.25" hidden="false" customHeight="false" outlineLevel="0" collapsed="false">
      <c r="A2513" s="199" t="n">
        <v>38053</v>
      </c>
      <c r="B2513" s="192" t="n">
        <v>38053</v>
      </c>
      <c r="C2513" s="308" t="n">
        <f aca="false">IF(B2513&lt;&gt;"",MONTH(B2513),0)</f>
        <v>3</v>
      </c>
      <c r="D2513" s="205" t="str">
        <f aca="false">VLOOKUP($B2513,data!$A$6:$M$15000,7)</f>
        <v>N/A</v>
      </c>
    </row>
    <row r="2514" customFormat="false" ht="11.25" hidden="false" customHeight="false" outlineLevel="0" collapsed="false">
      <c r="A2514" s="199" t="n">
        <v>38054</v>
      </c>
      <c r="B2514" s="192" t="n">
        <v>38054</v>
      </c>
      <c r="C2514" s="308" t="n">
        <f aca="false">IF(B2514&lt;&gt;"",MONTH(B2514),0)</f>
        <v>3</v>
      </c>
      <c r="D2514" s="205" t="str">
        <f aca="false">VLOOKUP($B2514,data!$A$6:$M$15000,7)</f>
        <v>N/A</v>
      </c>
    </row>
    <row r="2515" customFormat="false" ht="11.25" hidden="false" customHeight="false" outlineLevel="0" collapsed="false">
      <c r="A2515" s="199" t="n">
        <v>38055</v>
      </c>
      <c r="B2515" s="192" t="n">
        <v>38055</v>
      </c>
      <c r="C2515" s="308" t="n">
        <f aca="false">IF(B2515&lt;&gt;"",MONTH(B2515),0)</f>
        <v>3</v>
      </c>
      <c r="D2515" s="205" t="str">
        <f aca="false">VLOOKUP($B2515,data!$A$6:$M$15000,7)</f>
        <v>N/A</v>
      </c>
    </row>
    <row r="2516" customFormat="false" ht="11.25" hidden="false" customHeight="false" outlineLevel="0" collapsed="false">
      <c r="A2516" s="199" t="n">
        <v>38056</v>
      </c>
      <c r="B2516" s="192" t="n">
        <v>38056</v>
      </c>
      <c r="C2516" s="308" t="n">
        <f aca="false">IF(B2516&lt;&gt;"",MONTH(B2516),0)</f>
        <v>3</v>
      </c>
      <c r="D2516" s="205" t="str">
        <f aca="false">VLOOKUP($B2516,data!$A$6:$M$15000,7)</f>
        <v>N/A</v>
      </c>
    </row>
    <row r="2517" customFormat="false" ht="11.25" hidden="false" customHeight="false" outlineLevel="0" collapsed="false">
      <c r="A2517" s="199" t="n">
        <v>38057</v>
      </c>
      <c r="B2517" s="192" t="n">
        <v>38057</v>
      </c>
      <c r="C2517" s="308" t="n">
        <f aca="false">IF(B2517&lt;&gt;"",MONTH(B2517),0)</f>
        <v>3</v>
      </c>
      <c r="D2517" s="205" t="str">
        <f aca="false">VLOOKUP($B2517,data!$A$6:$M$15000,7)</f>
        <v>N/A</v>
      </c>
    </row>
    <row r="2518" customFormat="false" ht="11.25" hidden="false" customHeight="false" outlineLevel="0" collapsed="false">
      <c r="A2518" s="199" t="n">
        <v>38058</v>
      </c>
      <c r="B2518" s="192" t="n">
        <v>38058</v>
      </c>
      <c r="C2518" s="308" t="n">
        <f aca="false">IF(B2518&lt;&gt;"",MONTH(B2518),0)</f>
        <v>3</v>
      </c>
      <c r="D2518" s="205" t="str">
        <f aca="false">VLOOKUP($B2518,data!$A$6:$M$15000,7)</f>
        <v>N/A</v>
      </c>
    </row>
    <row r="2519" customFormat="false" ht="11.25" hidden="false" customHeight="false" outlineLevel="0" collapsed="false">
      <c r="A2519" s="199" t="n">
        <v>38059</v>
      </c>
      <c r="B2519" s="192" t="n">
        <v>38059</v>
      </c>
      <c r="C2519" s="308" t="n">
        <f aca="false">IF(B2519&lt;&gt;"",MONTH(B2519),0)</f>
        <v>3</v>
      </c>
      <c r="D2519" s="205" t="str">
        <f aca="false">VLOOKUP($B2519,data!$A$6:$M$15000,7)</f>
        <v>N/A</v>
      </c>
    </row>
    <row r="2520" customFormat="false" ht="11.25" hidden="false" customHeight="false" outlineLevel="0" collapsed="false">
      <c r="A2520" s="199" t="n">
        <v>38060</v>
      </c>
      <c r="B2520" s="192" t="n">
        <v>38060</v>
      </c>
      <c r="C2520" s="308" t="n">
        <f aca="false">IF(B2520&lt;&gt;"",MONTH(B2520),0)</f>
        <v>3</v>
      </c>
      <c r="D2520" s="205" t="str">
        <f aca="false">VLOOKUP($B2520,data!$A$6:$M$15000,7)</f>
        <v>N/A</v>
      </c>
    </row>
    <row r="2521" customFormat="false" ht="11.25" hidden="false" customHeight="false" outlineLevel="0" collapsed="false">
      <c r="A2521" s="199" t="n">
        <v>38061</v>
      </c>
      <c r="B2521" s="192" t="n">
        <v>38061</v>
      </c>
      <c r="C2521" s="308" t="n">
        <f aca="false">IF(B2521&lt;&gt;"",MONTH(B2521),0)</f>
        <v>3</v>
      </c>
      <c r="D2521" s="205" t="str">
        <f aca="false">VLOOKUP($B2521,data!$A$6:$M$15000,7)</f>
        <v>N/A</v>
      </c>
    </row>
    <row r="2522" customFormat="false" ht="11.25" hidden="false" customHeight="false" outlineLevel="0" collapsed="false">
      <c r="A2522" s="199" t="n">
        <v>38062</v>
      </c>
      <c r="B2522" s="192" t="n">
        <v>38062</v>
      </c>
      <c r="C2522" s="308" t="n">
        <f aca="false">IF(B2522&lt;&gt;"",MONTH(B2522),0)</f>
        <v>3</v>
      </c>
      <c r="D2522" s="205" t="str">
        <f aca="false">VLOOKUP($B2522,data!$A$6:$M$15000,7)</f>
        <v>N/A</v>
      </c>
    </row>
    <row r="2523" customFormat="false" ht="11.25" hidden="false" customHeight="false" outlineLevel="0" collapsed="false">
      <c r="A2523" s="199" t="n">
        <v>38063</v>
      </c>
      <c r="B2523" s="192" t="n">
        <v>38063</v>
      </c>
      <c r="C2523" s="308" t="n">
        <f aca="false">IF(B2523&lt;&gt;"",MONTH(B2523),0)</f>
        <v>3</v>
      </c>
      <c r="D2523" s="205" t="str">
        <f aca="false">VLOOKUP($B2523,data!$A$6:$M$15000,7)</f>
        <v>N/A</v>
      </c>
    </row>
    <row r="2524" customFormat="false" ht="11.25" hidden="false" customHeight="false" outlineLevel="0" collapsed="false">
      <c r="A2524" s="199" t="n">
        <v>38064</v>
      </c>
      <c r="B2524" s="192" t="n">
        <v>38064</v>
      </c>
      <c r="C2524" s="308" t="n">
        <f aca="false">IF(B2524&lt;&gt;"",MONTH(B2524),0)</f>
        <v>3</v>
      </c>
      <c r="D2524" s="205" t="str">
        <f aca="false">VLOOKUP($B2524,data!$A$6:$M$15000,7)</f>
        <v>N/A</v>
      </c>
    </row>
    <row r="2525" customFormat="false" ht="11.25" hidden="false" customHeight="false" outlineLevel="0" collapsed="false">
      <c r="A2525" s="199" t="n">
        <v>38065</v>
      </c>
      <c r="B2525" s="192" t="n">
        <v>38065</v>
      </c>
      <c r="C2525" s="308" t="n">
        <f aca="false">IF(B2525&lt;&gt;"",MONTH(B2525),0)</f>
        <v>3</v>
      </c>
      <c r="D2525" s="205" t="str">
        <f aca="false">VLOOKUP($B2525,data!$A$6:$M$15000,7)</f>
        <v>N/A</v>
      </c>
    </row>
    <row r="2526" customFormat="false" ht="11.25" hidden="false" customHeight="false" outlineLevel="0" collapsed="false">
      <c r="A2526" s="199" t="n">
        <v>38066</v>
      </c>
      <c r="B2526" s="192" t="n">
        <v>38066</v>
      </c>
      <c r="C2526" s="308" t="n">
        <f aca="false">IF(B2526&lt;&gt;"",MONTH(B2526),0)</f>
        <v>3</v>
      </c>
      <c r="D2526" s="205" t="str">
        <f aca="false">VLOOKUP($B2526,data!$A$6:$M$15000,7)</f>
        <v>N/A</v>
      </c>
    </row>
    <row r="2527" customFormat="false" ht="11.25" hidden="false" customHeight="false" outlineLevel="0" collapsed="false">
      <c r="A2527" s="199" t="n">
        <v>38067</v>
      </c>
      <c r="B2527" s="192" t="n">
        <v>38067</v>
      </c>
      <c r="C2527" s="308" t="n">
        <f aca="false">IF(B2527&lt;&gt;"",MONTH(B2527),0)</f>
        <v>3</v>
      </c>
      <c r="D2527" s="205" t="str">
        <f aca="false">VLOOKUP($B2527,data!$A$6:$M$15000,7)</f>
        <v>N/A</v>
      </c>
    </row>
    <row r="2528" customFormat="false" ht="11.25" hidden="false" customHeight="false" outlineLevel="0" collapsed="false">
      <c r="A2528" s="199" t="n">
        <v>38068</v>
      </c>
      <c r="B2528" s="192" t="n">
        <v>38068</v>
      </c>
      <c r="C2528" s="308" t="n">
        <f aca="false">IF(B2528&lt;&gt;"",MONTH(B2528),0)</f>
        <v>3</v>
      </c>
      <c r="D2528" s="205" t="str">
        <f aca="false">VLOOKUP($B2528,data!$A$6:$M$15000,7)</f>
        <v>N/A</v>
      </c>
    </row>
    <row r="2529" customFormat="false" ht="11.25" hidden="false" customHeight="false" outlineLevel="0" collapsed="false">
      <c r="A2529" s="199" t="n">
        <v>38069</v>
      </c>
      <c r="B2529" s="192" t="n">
        <v>38069</v>
      </c>
      <c r="C2529" s="308" t="n">
        <f aca="false">IF(B2529&lt;&gt;"",MONTH(B2529),0)</f>
        <v>3</v>
      </c>
      <c r="D2529" s="205" t="str">
        <f aca="false">VLOOKUP($B2529,data!$A$6:$M$15000,7)</f>
        <v>N/A</v>
      </c>
    </row>
    <row r="2530" customFormat="false" ht="11.25" hidden="false" customHeight="false" outlineLevel="0" collapsed="false">
      <c r="A2530" s="199" t="n">
        <v>38070</v>
      </c>
      <c r="B2530" s="192" t="n">
        <v>38070</v>
      </c>
      <c r="C2530" s="308" t="n">
        <f aca="false">IF(B2530&lt;&gt;"",MONTH(B2530),0)</f>
        <v>3</v>
      </c>
      <c r="D2530" s="205" t="str">
        <f aca="false">VLOOKUP($B2530,data!$A$6:$M$15000,7)</f>
        <v>N/A</v>
      </c>
    </row>
    <row r="2531" customFormat="false" ht="11.25" hidden="false" customHeight="false" outlineLevel="0" collapsed="false">
      <c r="A2531" s="199" t="n">
        <v>38071</v>
      </c>
      <c r="B2531" s="192" t="n">
        <v>38071</v>
      </c>
      <c r="C2531" s="308" t="n">
        <f aca="false">IF(B2531&lt;&gt;"",MONTH(B2531),0)</f>
        <v>3</v>
      </c>
      <c r="D2531" s="205" t="str">
        <f aca="false">VLOOKUP($B2531,data!$A$6:$M$15000,7)</f>
        <v>N/A</v>
      </c>
    </row>
    <row r="2532" customFormat="false" ht="11.25" hidden="false" customHeight="false" outlineLevel="0" collapsed="false">
      <c r="A2532" s="199" t="n">
        <v>38072</v>
      </c>
      <c r="B2532" s="192" t="n">
        <v>38072</v>
      </c>
      <c r="C2532" s="308" t="n">
        <f aca="false">IF(B2532&lt;&gt;"",MONTH(B2532),0)</f>
        <v>3</v>
      </c>
      <c r="D2532" s="205" t="str">
        <f aca="false">VLOOKUP($B2532,data!$A$6:$M$15000,7)</f>
        <v>N/A</v>
      </c>
    </row>
    <row r="2533" customFormat="false" ht="11.25" hidden="false" customHeight="false" outlineLevel="0" collapsed="false">
      <c r="A2533" s="199" t="n">
        <v>38073</v>
      </c>
      <c r="B2533" s="192" t="n">
        <v>38073</v>
      </c>
      <c r="C2533" s="308" t="n">
        <f aca="false">IF(B2533&lt;&gt;"",MONTH(B2533),0)</f>
        <v>3</v>
      </c>
      <c r="D2533" s="205" t="str">
        <f aca="false">VLOOKUP($B2533,data!$A$6:$M$15000,7)</f>
        <v>N/A</v>
      </c>
    </row>
    <row r="2534" customFormat="false" ht="11.25" hidden="false" customHeight="false" outlineLevel="0" collapsed="false">
      <c r="A2534" s="199" t="n">
        <v>38074</v>
      </c>
      <c r="B2534" s="192" t="n">
        <v>38074</v>
      </c>
      <c r="C2534" s="308" t="n">
        <f aca="false">IF(B2534&lt;&gt;"",MONTH(B2534),0)</f>
        <v>3</v>
      </c>
      <c r="D2534" s="205" t="str">
        <f aca="false">VLOOKUP($B2534,data!$A$6:$M$15000,7)</f>
        <v>N/A</v>
      </c>
    </row>
    <row r="2535" customFormat="false" ht="11.25" hidden="false" customHeight="false" outlineLevel="0" collapsed="false">
      <c r="A2535" s="199" t="n">
        <v>38075</v>
      </c>
      <c r="B2535" s="192" t="n">
        <v>38075</v>
      </c>
      <c r="C2535" s="308" t="n">
        <f aca="false">IF(B2535&lt;&gt;"",MONTH(B2535),0)</f>
        <v>3</v>
      </c>
      <c r="D2535" s="205" t="str">
        <f aca="false">VLOOKUP($B2535,data!$A$6:$M$15000,7)</f>
        <v>N/A</v>
      </c>
    </row>
    <row r="2536" customFormat="false" ht="11.25" hidden="false" customHeight="false" outlineLevel="0" collapsed="false">
      <c r="A2536" s="199" t="n">
        <v>38076</v>
      </c>
      <c r="B2536" s="192" t="n">
        <v>38076</v>
      </c>
      <c r="C2536" s="308" t="n">
        <f aca="false">IF(B2536&lt;&gt;"",MONTH(B2536),0)</f>
        <v>3</v>
      </c>
      <c r="D2536" s="205" t="str">
        <f aca="false">VLOOKUP($B2536,data!$A$6:$M$15000,7)</f>
        <v>N/A</v>
      </c>
    </row>
    <row r="2537" customFormat="false" ht="11.25" hidden="false" customHeight="false" outlineLevel="0" collapsed="false">
      <c r="A2537" s="199" t="n">
        <v>38077</v>
      </c>
      <c r="B2537" s="192" t="n">
        <v>38077</v>
      </c>
      <c r="C2537" s="308" t="n">
        <f aca="false">IF(B2537&lt;&gt;"",MONTH(B2537),0)</f>
        <v>3</v>
      </c>
      <c r="D2537" s="205" t="str">
        <f aca="false">VLOOKUP($B2537,data!$A$6:$M$15000,7)</f>
        <v>N/A</v>
      </c>
    </row>
    <row r="2538" customFormat="false" ht="11.25" hidden="false" customHeight="false" outlineLevel="0" collapsed="false">
      <c r="A2538" s="199" t="n">
        <v>38078</v>
      </c>
      <c r="B2538" s="192" t="n">
        <v>38078</v>
      </c>
      <c r="C2538" s="308" t="n">
        <f aca="false">IF(B2538&lt;&gt;"",MONTH(B2538),0)</f>
        <v>4</v>
      </c>
      <c r="D2538" s="205" t="str">
        <f aca="false">VLOOKUP($B2538,data!$A$6:$M$15000,7)</f>
        <v>N/A</v>
      </c>
    </row>
    <row r="2539" customFormat="false" ht="11.25" hidden="false" customHeight="false" outlineLevel="0" collapsed="false">
      <c r="A2539" s="199" t="n">
        <v>38079</v>
      </c>
      <c r="B2539" s="192" t="n">
        <v>38079</v>
      </c>
      <c r="C2539" s="308" t="n">
        <f aca="false">IF(B2539&lt;&gt;"",MONTH(B2539),0)</f>
        <v>4</v>
      </c>
      <c r="D2539" s="205" t="str">
        <f aca="false">VLOOKUP($B2539,data!$A$6:$M$15000,7)</f>
        <v>N/A</v>
      </c>
    </row>
    <row r="2540" customFormat="false" ht="11.25" hidden="false" customHeight="false" outlineLevel="0" collapsed="false">
      <c r="A2540" s="199" t="n">
        <v>38080</v>
      </c>
      <c r="B2540" s="192" t="n">
        <v>38080</v>
      </c>
      <c r="C2540" s="308" t="n">
        <f aca="false">IF(B2540&lt;&gt;"",MONTH(B2540),0)</f>
        <v>4</v>
      </c>
      <c r="D2540" s="205" t="str">
        <f aca="false">VLOOKUP($B2540,data!$A$6:$M$15000,7)</f>
        <v>N/A</v>
      </c>
    </row>
    <row r="2541" customFormat="false" ht="11.25" hidden="false" customHeight="false" outlineLevel="0" collapsed="false">
      <c r="A2541" s="199" t="n">
        <v>38081</v>
      </c>
      <c r="B2541" s="192" t="n">
        <v>38081</v>
      </c>
      <c r="C2541" s="308" t="n">
        <f aca="false">IF(B2541&lt;&gt;"",MONTH(B2541),0)</f>
        <v>4</v>
      </c>
      <c r="D2541" s="205" t="str">
        <f aca="false">VLOOKUP($B2541,data!$A$6:$M$15000,7)</f>
        <v>N/A</v>
      </c>
    </row>
    <row r="2542" customFormat="false" ht="11.25" hidden="false" customHeight="false" outlineLevel="0" collapsed="false">
      <c r="A2542" s="199" t="n">
        <v>38082</v>
      </c>
      <c r="B2542" s="192" t="n">
        <v>38082</v>
      </c>
      <c r="C2542" s="308" t="n">
        <f aca="false">IF(B2542&lt;&gt;"",MONTH(B2542),0)</f>
        <v>4</v>
      </c>
      <c r="D2542" s="205" t="str">
        <f aca="false">VLOOKUP($B2542,data!$A$6:$M$15000,7)</f>
        <v>N/A</v>
      </c>
    </row>
    <row r="2543" customFormat="false" ht="11.25" hidden="false" customHeight="false" outlineLevel="0" collapsed="false">
      <c r="A2543" s="199" t="n">
        <v>38083</v>
      </c>
      <c r="B2543" s="192" t="n">
        <v>38083</v>
      </c>
      <c r="C2543" s="308" t="n">
        <f aca="false">IF(B2543&lt;&gt;"",MONTH(B2543),0)</f>
        <v>4</v>
      </c>
      <c r="D2543" s="205" t="str">
        <f aca="false">VLOOKUP($B2543,data!$A$6:$M$15000,7)</f>
        <v>N/A</v>
      </c>
    </row>
    <row r="2544" customFormat="false" ht="11.25" hidden="false" customHeight="false" outlineLevel="0" collapsed="false">
      <c r="A2544" s="199" t="n">
        <v>38084</v>
      </c>
      <c r="B2544" s="192" t="n">
        <v>38084</v>
      </c>
      <c r="C2544" s="308" t="n">
        <f aca="false">IF(B2544&lt;&gt;"",MONTH(B2544),0)</f>
        <v>4</v>
      </c>
      <c r="D2544" s="205" t="str">
        <f aca="false">VLOOKUP($B2544,data!$A$6:$M$15000,7)</f>
        <v>N/A</v>
      </c>
    </row>
    <row r="2545" customFormat="false" ht="11.25" hidden="false" customHeight="false" outlineLevel="0" collapsed="false">
      <c r="A2545" s="199" t="n">
        <v>38085</v>
      </c>
      <c r="B2545" s="192" t="n">
        <v>38085</v>
      </c>
      <c r="C2545" s="308" t="n">
        <f aca="false">IF(B2545&lt;&gt;"",MONTH(B2545),0)</f>
        <v>4</v>
      </c>
      <c r="D2545" s="205" t="str">
        <f aca="false">VLOOKUP($B2545,data!$A$6:$M$15000,7)</f>
        <v>N/A</v>
      </c>
    </row>
    <row r="2546" customFormat="false" ht="11.25" hidden="false" customHeight="false" outlineLevel="0" collapsed="false">
      <c r="A2546" s="199" t="n">
        <v>38086</v>
      </c>
      <c r="B2546" s="192" t="n">
        <v>38086</v>
      </c>
      <c r="C2546" s="308" t="n">
        <f aca="false">IF(B2546&lt;&gt;"",MONTH(B2546),0)</f>
        <v>4</v>
      </c>
      <c r="D2546" s="205" t="str">
        <f aca="false">VLOOKUP($B2546,data!$A$6:$M$15000,7)</f>
        <v>N/A</v>
      </c>
    </row>
    <row r="2547" customFormat="false" ht="11.25" hidden="false" customHeight="false" outlineLevel="0" collapsed="false">
      <c r="A2547" s="199" t="n">
        <v>38087</v>
      </c>
      <c r="B2547" s="192" t="n">
        <v>38087</v>
      </c>
      <c r="C2547" s="308" t="n">
        <f aca="false">IF(B2547&lt;&gt;"",MONTH(B2547),0)</f>
        <v>4</v>
      </c>
      <c r="D2547" s="205" t="str">
        <f aca="false">VLOOKUP($B2547,data!$A$6:$M$15000,7)</f>
        <v>N/A</v>
      </c>
    </row>
    <row r="2548" customFormat="false" ht="11.25" hidden="false" customHeight="false" outlineLevel="0" collapsed="false">
      <c r="A2548" s="199" t="n">
        <v>38088</v>
      </c>
      <c r="B2548" s="192" t="n">
        <v>38088</v>
      </c>
      <c r="C2548" s="308" t="n">
        <f aca="false">IF(B2548&lt;&gt;"",MONTH(B2548),0)</f>
        <v>4</v>
      </c>
      <c r="D2548" s="205" t="str">
        <f aca="false">VLOOKUP($B2548,data!$A$6:$M$15000,7)</f>
        <v>N/A</v>
      </c>
    </row>
    <row r="2549" customFormat="false" ht="11.25" hidden="false" customHeight="false" outlineLevel="0" collapsed="false">
      <c r="A2549" s="199" t="n">
        <v>38089</v>
      </c>
      <c r="B2549" s="192" t="n">
        <v>38089</v>
      </c>
      <c r="C2549" s="308" t="n">
        <f aca="false">IF(B2549&lt;&gt;"",MONTH(B2549),0)</f>
        <v>4</v>
      </c>
      <c r="D2549" s="205" t="str">
        <f aca="false">VLOOKUP($B2549,data!$A$6:$M$15000,7)</f>
        <v>N/A</v>
      </c>
    </row>
    <row r="2550" customFormat="false" ht="11.25" hidden="false" customHeight="false" outlineLevel="0" collapsed="false">
      <c r="A2550" s="199" t="n">
        <v>38090</v>
      </c>
      <c r="B2550" s="192" t="n">
        <v>38090</v>
      </c>
      <c r="C2550" s="308" t="n">
        <f aca="false">IF(B2550&lt;&gt;"",MONTH(B2550),0)</f>
        <v>4</v>
      </c>
      <c r="D2550" s="205" t="str">
        <f aca="false">VLOOKUP($B2550,data!$A$6:$M$15000,7)</f>
        <v>N/A</v>
      </c>
    </row>
    <row r="2551" customFormat="false" ht="11.25" hidden="false" customHeight="false" outlineLevel="0" collapsed="false">
      <c r="A2551" s="199" t="n">
        <v>38091</v>
      </c>
      <c r="B2551" s="192" t="n">
        <v>38091</v>
      </c>
      <c r="C2551" s="308" t="n">
        <f aca="false">IF(B2551&lt;&gt;"",MONTH(B2551),0)</f>
        <v>4</v>
      </c>
      <c r="D2551" s="205" t="str">
        <f aca="false">VLOOKUP($B2551,data!$A$6:$M$15000,7)</f>
        <v>N/A</v>
      </c>
    </row>
    <row r="2552" customFormat="false" ht="11.25" hidden="false" customHeight="false" outlineLevel="0" collapsed="false">
      <c r="A2552" s="199" t="n">
        <v>38092</v>
      </c>
      <c r="B2552" s="192" t="n">
        <v>38092</v>
      </c>
      <c r="C2552" s="308" t="n">
        <f aca="false">IF(B2552&lt;&gt;"",MONTH(B2552),0)</f>
        <v>4</v>
      </c>
      <c r="D2552" s="205" t="str">
        <f aca="false">VLOOKUP($B2552,data!$A$6:$M$15000,7)</f>
        <v>N/A</v>
      </c>
    </row>
    <row r="2553" customFormat="false" ht="11.25" hidden="false" customHeight="false" outlineLevel="0" collapsed="false">
      <c r="A2553" s="199" t="n">
        <v>38093</v>
      </c>
      <c r="B2553" s="192" t="n">
        <v>38093</v>
      </c>
      <c r="C2553" s="308" t="n">
        <f aca="false">IF(B2553&lt;&gt;"",MONTH(B2553),0)</f>
        <v>4</v>
      </c>
      <c r="D2553" s="205" t="str">
        <f aca="false">VLOOKUP($B2553,data!$A$6:$M$15000,7)</f>
        <v>N/A</v>
      </c>
    </row>
    <row r="2554" customFormat="false" ht="11.25" hidden="false" customHeight="false" outlineLevel="0" collapsed="false">
      <c r="A2554" s="199" t="n">
        <v>38094</v>
      </c>
      <c r="B2554" s="192" t="n">
        <v>38094</v>
      </c>
      <c r="C2554" s="308" t="n">
        <f aca="false">IF(B2554&lt;&gt;"",MONTH(B2554),0)</f>
        <v>4</v>
      </c>
      <c r="D2554" s="205" t="str">
        <f aca="false">VLOOKUP($B2554,data!$A$6:$M$15000,7)</f>
        <v>N/A</v>
      </c>
    </row>
    <row r="2555" customFormat="false" ht="11.25" hidden="false" customHeight="false" outlineLevel="0" collapsed="false">
      <c r="A2555" s="199" t="n">
        <v>38095</v>
      </c>
      <c r="B2555" s="192" t="n">
        <v>38095</v>
      </c>
      <c r="C2555" s="308" t="n">
        <f aca="false">IF(B2555&lt;&gt;"",MONTH(B2555),0)</f>
        <v>4</v>
      </c>
      <c r="D2555" s="205" t="str">
        <f aca="false">VLOOKUP($B2555,data!$A$6:$M$15000,7)</f>
        <v>N/A</v>
      </c>
    </row>
    <row r="2556" customFormat="false" ht="11.25" hidden="false" customHeight="false" outlineLevel="0" collapsed="false">
      <c r="A2556" s="199" t="n">
        <v>38096</v>
      </c>
      <c r="B2556" s="192" t="n">
        <v>38096</v>
      </c>
      <c r="C2556" s="308" t="n">
        <f aca="false">IF(B2556&lt;&gt;"",MONTH(B2556),0)</f>
        <v>4</v>
      </c>
      <c r="D2556" s="205" t="str">
        <f aca="false">VLOOKUP($B2556,data!$A$6:$M$15000,7)</f>
        <v>N/A</v>
      </c>
    </row>
    <row r="2557" customFormat="false" ht="11.25" hidden="false" customHeight="false" outlineLevel="0" collapsed="false">
      <c r="A2557" s="199" t="n">
        <v>38097</v>
      </c>
      <c r="B2557" s="192" t="n">
        <v>38097</v>
      </c>
      <c r="C2557" s="308" t="n">
        <f aca="false">IF(B2557&lt;&gt;"",MONTH(B2557),0)</f>
        <v>4</v>
      </c>
      <c r="D2557" s="205" t="str">
        <f aca="false">VLOOKUP($B2557,data!$A$6:$M$15000,7)</f>
        <v>N/A</v>
      </c>
    </row>
    <row r="2558" customFormat="false" ht="11.25" hidden="false" customHeight="false" outlineLevel="0" collapsed="false">
      <c r="A2558" s="199" t="n">
        <v>38098</v>
      </c>
      <c r="B2558" s="192" t="n">
        <v>38098</v>
      </c>
      <c r="C2558" s="308" t="n">
        <f aca="false">IF(B2558&lt;&gt;"",MONTH(B2558),0)</f>
        <v>4</v>
      </c>
      <c r="D2558" s="205" t="str">
        <f aca="false">VLOOKUP($B2558,data!$A$6:$M$15000,7)</f>
        <v>N/A</v>
      </c>
    </row>
    <row r="2559" customFormat="false" ht="11.25" hidden="false" customHeight="false" outlineLevel="0" collapsed="false">
      <c r="A2559" s="199" t="n">
        <v>38099</v>
      </c>
      <c r="B2559" s="192" t="n">
        <v>38099</v>
      </c>
      <c r="C2559" s="308" t="n">
        <f aca="false">IF(B2559&lt;&gt;"",MONTH(B2559),0)</f>
        <v>4</v>
      </c>
      <c r="D2559" s="205" t="str">
        <f aca="false">VLOOKUP($B2559,data!$A$6:$M$15000,7)</f>
        <v>N/A</v>
      </c>
    </row>
    <row r="2560" customFormat="false" ht="11.25" hidden="false" customHeight="false" outlineLevel="0" collapsed="false">
      <c r="A2560" s="199" t="n">
        <v>38100</v>
      </c>
      <c r="B2560" s="192" t="n">
        <v>38100</v>
      </c>
      <c r="C2560" s="308" t="n">
        <f aca="false">IF(B2560&lt;&gt;"",MONTH(B2560),0)</f>
        <v>4</v>
      </c>
      <c r="D2560" s="205" t="str">
        <f aca="false">VLOOKUP($B2560,data!$A$6:$M$15000,7)</f>
        <v>N/A</v>
      </c>
    </row>
    <row r="2561" customFormat="false" ht="11.25" hidden="false" customHeight="false" outlineLevel="0" collapsed="false">
      <c r="A2561" s="199" t="n">
        <v>38101</v>
      </c>
      <c r="B2561" s="192" t="n">
        <v>38101</v>
      </c>
      <c r="C2561" s="308" t="n">
        <f aca="false">IF(B2561&lt;&gt;"",MONTH(B2561),0)</f>
        <v>4</v>
      </c>
      <c r="D2561" s="205" t="str">
        <f aca="false">VLOOKUP($B2561,data!$A$6:$M$15000,7)</f>
        <v>N/A</v>
      </c>
    </row>
    <row r="2562" customFormat="false" ht="11.25" hidden="false" customHeight="false" outlineLevel="0" collapsed="false">
      <c r="A2562" s="199" t="n">
        <v>38102</v>
      </c>
      <c r="B2562" s="192" t="n">
        <v>38102</v>
      </c>
      <c r="C2562" s="308" t="n">
        <f aca="false">IF(B2562&lt;&gt;"",MONTH(B2562),0)</f>
        <v>4</v>
      </c>
      <c r="D2562" s="205" t="str">
        <f aca="false">VLOOKUP($B2562,data!$A$6:$M$15000,7)</f>
        <v>N/A</v>
      </c>
    </row>
    <row r="2563" customFormat="false" ht="11.25" hidden="false" customHeight="false" outlineLevel="0" collapsed="false">
      <c r="A2563" s="199" t="n">
        <v>38103</v>
      </c>
      <c r="B2563" s="192" t="n">
        <v>38103</v>
      </c>
      <c r="C2563" s="308" t="n">
        <f aca="false">IF(B2563&lt;&gt;"",MONTH(B2563),0)</f>
        <v>4</v>
      </c>
      <c r="D2563" s="205" t="str">
        <f aca="false">VLOOKUP($B2563,data!$A$6:$M$15000,7)</f>
        <v>N/A</v>
      </c>
    </row>
    <row r="2564" customFormat="false" ht="11.25" hidden="false" customHeight="false" outlineLevel="0" collapsed="false">
      <c r="A2564" s="199" t="n">
        <v>38104</v>
      </c>
      <c r="B2564" s="192" t="n">
        <v>38104</v>
      </c>
      <c r="C2564" s="308" t="n">
        <f aca="false">IF(B2564&lt;&gt;"",MONTH(B2564),0)</f>
        <v>4</v>
      </c>
      <c r="D2564" s="205" t="str">
        <f aca="false">VLOOKUP($B2564,data!$A$6:$M$15000,7)</f>
        <v>N/A</v>
      </c>
    </row>
    <row r="2565" customFormat="false" ht="11.25" hidden="false" customHeight="false" outlineLevel="0" collapsed="false">
      <c r="A2565" s="199" t="n">
        <v>38105</v>
      </c>
      <c r="B2565" s="192" t="n">
        <v>38105</v>
      </c>
      <c r="C2565" s="308" t="n">
        <f aca="false">IF(B2565&lt;&gt;"",MONTH(B2565),0)</f>
        <v>4</v>
      </c>
      <c r="D2565" s="205" t="str">
        <f aca="false">VLOOKUP($B2565,data!$A$6:$M$15000,7)</f>
        <v>N/A</v>
      </c>
    </row>
    <row r="2566" customFormat="false" ht="11.25" hidden="false" customHeight="false" outlineLevel="0" collapsed="false">
      <c r="A2566" s="199" t="n">
        <v>38106</v>
      </c>
      <c r="B2566" s="192" t="n">
        <v>38106</v>
      </c>
      <c r="C2566" s="308" t="n">
        <f aca="false">IF(B2566&lt;&gt;"",MONTH(B2566),0)</f>
        <v>4</v>
      </c>
      <c r="D2566" s="205" t="str">
        <f aca="false">VLOOKUP($B2566,data!$A$6:$M$15000,7)</f>
        <v>N/A</v>
      </c>
    </row>
    <row r="2567" customFormat="false" ht="11.25" hidden="false" customHeight="false" outlineLevel="0" collapsed="false">
      <c r="A2567" s="199" t="n">
        <v>38107</v>
      </c>
      <c r="B2567" s="192" t="n">
        <v>38107</v>
      </c>
      <c r="C2567" s="308" t="n">
        <f aca="false">IF(B2567&lt;&gt;"",MONTH(B2567),0)</f>
        <v>4</v>
      </c>
      <c r="D2567" s="205" t="str">
        <f aca="false">VLOOKUP($B2567,data!$A$6:$M$15000,7)</f>
        <v>N/A</v>
      </c>
    </row>
    <row r="2568" customFormat="false" ht="11.25" hidden="false" customHeight="false" outlineLevel="0" collapsed="false">
      <c r="A2568" s="199" t="n">
        <v>38108</v>
      </c>
      <c r="B2568" s="192" t="n">
        <v>38108</v>
      </c>
      <c r="C2568" s="308" t="n">
        <f aca="false">IF(B2568&lt;&gt;"",MONTH(B2568),0)</f>
        <v>5</v>
      </c>
      <c r="D2568" s="205" t="str">
        <f aca="false">VLOOKUP($B2568,data!$A$6:$M$15000,7)</f>
        <v>N/A</v>
      </c>
    </row>
    <row r="2569" customFormat="false" ht="11.25" hidden="false" customHeight="false" outlineLevel="0" collapsed="false">
      <c r="A2569" s="199" t="n">
        <v>38109</v>
      </c>
      <c r="B2569" s="192" t="n">
        <v>38109</v>
      </c>
      <c r="C2569" s="308" t="n">
        <f aca="false">IF(B2569&lt;&gt;"",MONTH(B2569),0)</f>
        <v>5</v>
      </c>
      <c r="D2569" s="205" t="str">
        <f aca="false">VLOOKUP($B2569,data!$A$6:$M$15000,7)</f>
        <v>N/A</v>
      </c>
    </row>
    <row r="2570" customFormat="false" ht="11.25" hidden="false" customHeight="false" outlineLevel="0" collapsed="false">
      <c r="A2570" s="199" t="n">
        <v>38110</v>
      </c>
      <c r="B2570" s="192" t="n">
        <v>38110</v>
      </c>
      <c r="C2570" s="308" t="n">
        <f aca="false">IF(B2570&lt;&gt;"",MONTH(B2570),0)</f>
        <v>5</v>
      </c>
      <c r="D2570" s="205" t="str">
        <f aca="false">VLOOKUP($B2570,data!$A$6:$M$15000,7)</f>
        <v>N/A</v>
      </c>
    </row>
    <row r="2571" customFormat="false" ht="11.25" hidden="false" customHeight="false" outlineLevel="0" collapsed="false">
      <c r="A2571" s="199" t="n">
        <v>38111</v>
      </c>
      <c r="B2571" s="192" t="n">
        <v>38111</v>
      </c>
      <c r="C2571" s="308" t="n">
        <f aca="false">IF(B2571&lt;&gt;"",MONTH(B2571),0)</f>
        <v>5</v>
      </c>
      <c r="D2571" s="205" t="str">
        <f aca="false">VLOOKUP($B2571,data!$A$6:$M$15000,7)</f>
        <v>N/A</v>
      </c>
    </row>
    <row r="2572" customFormat="false" ht="11.25" hidden="false" customHeight="false" outlineLevel="0" collapsed="false">
      <c r="A2572" s="199" t="n">
        <v>38112</v>
      </c>
      <c r="B2572" s="192" t="n">
        <v>38112</v>
      </c>
      <c r="C2572" s="308" t="n">
        <f aca="false">IF(B2572&lt;&gt;"",MONTH(B2572),0)</f>
        <v>5</v>
      </c>
      <c r="D2572" s="205" t="str">
        <f aca="false">VLOOKUP($B2572,data!$A$6:$M$15000,7)</f>
        <v>N/A</v>
      </c>
    </row>
    <row r="2573" customFormat="false" ht="11.25" hidden="false" customHeight="false" outlineLevel="0" collapsed="false">
      <c r="A2573" s="199" t="n">
        <v>38113</v>
      </c>
      <c r="B2573" s="192" t="n">
        <v>38113</v>
      </c>
      <c r="C2573" s="308" t="n">
        <f aca="false">IF(B2573&lt;&gt;"",MONTH(B2573),0)</f>
        <v>5</v>
      </c>
      <c r="D2573" s="205" t="str">
        <f aca="false">VLOOKUP($B2573,data!$A$6:$M$15000,7)</f>
        <v>N/A</v>
      </c>
    </row>
    <row r="2574" customFormat="false" ht="11.25" hidden="false" customHeight="false" outlineLevel="0" collapsed="false">
      <c r="A2574" s="199" t="n">
        <v>38114</v>
      </c>
      <c r="B2574" s="192" t="n">
        <v>38114</v>
      </c>
      <c r="C2574" s="308" t="n">
        <f aca="false">IF(B2574&lt;&gt;"",MONTH(B2574),0)</f>
        <v>5</v>
      </c>
      <c r="D2574" s="205" t="str">
        <f aca="false">VLOOKUP($B2574,data!$A$6:$M$15000,7)</f>
        <v>N/A</v>
      </c>
    </row>
    <row r="2575" customFormat="false" ht="11.25" hidden="false" customHeight="false" outlineLevel="0" collapsed="false">
      <c r="A2575" s="199" t="n">
        <v>38115</v>
      </c>
      <c r="B2575" s="192" t="n">
        <v>38115</v>
      </c>
      <c r="C2575" s="308" t="n">
        <f aca="false">IF(B2575&lt;&gt;"",MONTH(B2575),0)</f>
        <v>5</v>
      </c>
      <c r="D2575" s="205" t="str">
        <f aca="false">VLOOKUP($B2575,data!$A$6:$M$15000,7)</f>
        <v>N/A</v>
      </c>
    </row>
    <row r="2576" customFormat="false" ht="11.25" hidden="false" customHeight="false" outlineLevel="0" collapsed="false">
      <c r="A2576" s="199" t="n">
        <v>38116</v>
      </c>
      <c r="B2576" s="192" t="n">
        <v>38116</v>
      </c>
      <c r="C2576" s="308" t="n">
        <f aca="false">IF(B2576&lt;&gt;"",MONTH(B2576),0)</f>
        <v>5</v>
      </c>
      <c r="D2576" s="205" t="str">
        <f aca="false">VLOOKUP($B2576,data!$A$6:$M$15000,7)</f>
        <v>N/A</v>
      </c>
    </row>
    <row r="2577" customFormat="false" ht="11.25" hidden="false" customHeight="false" outlineLevel="0" collapsed="false">
      <c r="A2577" s="199" t="n">
        <v>38117</v>
      </c>
      <c r="B2577" s="192" t="n">
        <v>38117</v>
      </c>
      <c r="C2577" s="308" t="n">
        <f aca="false">IF(B2577&lt;&gt;"",MONTH(B2577),0)</f>
        <v>5</v>
      </c>
      <c r="D2577" s="205" t="str">
        <f aca="false">VLOOKUP($B2577,data!$A$6:$M$15000,7)</f>
        <v>N/A</v>
      </c>
    </row>
    <row r="2578" customFormat="false" ht="11.25" hidden="false" customHeight="false" outlineLevel="0" collapsed="false">
      <c r="A2578" s="199" t="n">
        <v>38118</v>
      </c>
      <c r="B2578" s="192" t="n">
        <v>38118</v>
      </c>
      <c r="C2578" s="308" t="n">
        <f aca="false">IF(B2578&lt;&gt;"",MONTH(B2578),0)</f>
        <v>5</v>
      </c>
      <c r="D2578" s="205" t="str">
        <f aca="false">VLOOKUP($B2578,data!$A$6:$M$15000,7)</f>
        <v>N/A</v>
      </c>
    </row>
    <row r="2579" customFormat="false" ht="11.25" hidden="false" customHeight="false" outlineLevel="0" collapsed="false">
      <c r="A2579" s="199" t="n">
        <v>38119</v>
      </c>
      <c r="B2579" s="192" t="n">
        <v>38119</v>
      </c>
      <c r="C2579" s="308" t="n">
        <f aca="false">IF(B2579&lt;&gt;"",MONTH(B2579),0)</f>
        <v>5</v>
      </c>
      <c r="D2579" s="205" t="str">
        <f aca="false">VLOOKUP($B2579,data!$A$6:$M$15000,7)</f>
        <v>N/A</v>
      </c>
    </row>
    <row r="2580" customFormat="false" ht="11.25" hidden="false" customHeight="false" outlineLevel="0" collapsed="false">
      <c r="A2580" s="199" t="n">
        <v>38120</v>
      </c>
      <c r="B2580" s="192" t="n">
        <v>38120</v>
      </c>
      <c r="C2580" s="308" t="n">
        <f aca="false">IF(B2580&lt;&gt;"",MONTH(B2580),0)</f>
        <v>5</v>
      </c>
      <c r="D2580" s="205" t="str">
        <f aca="false">VLOOKUP($B2580,data!$A$6:$M$15000,7)</f>
        <v>N/A</v>
      </c>
    </row>
    <row r="2581" customFormat="false" ht="11.25" hidden="false" customHeight="false" outlineLevel="0" collapsed="false">
      <c r="A2581" s="199" t="n">
        <v>38121</v>
      </c>
      <c r="B2581" s="192" t="n">
        <v>38121</v>
      </c>
      <c r="C2581" s="308" t="n">
        <f aca="false">IF(B2581&lt;&gt;"",MONTH(B2581),0)</f>
        <v>5</v>
      </c>
      <c r="D2581" s="205" t="str">
        <f aca="false">VLOOKUP($B2581,data!$A$6:$M$15000,7)</f>
        <v>N/A</v>
      </c>
    </row>
    <row r="2582" customFormat="false" ht="11.25" hidden="false" customHeight="false" outlineLevel="0" collapsed="false">
      <c r="A2582" s="199" t="n">
        <v>38122</v>
      </c>
      <c r="B2582" s="192" t="n">
        <v>38122</v>
      </c>
      <c r="C2582" s="308" t="n">
        <f aca="false">IF(B2582&lt;&gt;"",MONTH(B2582),0)</f>
        <v>5</v>
      </c>
      <c r="D2582" s="205" t="str">
        <f aca="false">VLOOKUP($B2582,data!$A$6:$M$15000,7)</f>
        <v>N/A</v>
      </c>
    </row>
    <row r="2583" customFormat="false" ht="11.25" hidden="false" customHeight="false" outlineLevel="0" collapsed="false">
      <c r="A2583" s="199" t="n">
        <v>38123</v>
      </c>
      <c r="B2583" s="192" t="n">
        <v>38123</v>
      </c>
      <c r="C2583" s="308" t="n">
        <f aca="false">IF(B2583&lt;&gt;"",MONTH(B2583),0)</f>
        <v>5</v>
      </c>
      <c r="D2583" s="205" t="str">
        <f aca="false">VLOOKUP($B2583,data!$A$6:$M$15000,7)</f>
        <v>N/A</v>
      </c>
    </row>
    <row r="2584" customFormat="false" ht="11.25" hidden="false" customHeight="false" outlineLevel="0" collapsed="false">
      <c r="A2584" s="199" t="n">
        <v>38124</v>
      </c>
      <c r="B2584" s="192" t="n">
        <v>38124</v>
      </c>
      <c r="C2584" s="308" t="n">
        <f aca="false">IF(B2584&lt;&gt;"",MONTH(B2584),0)</f>
        <v>5</v>
      </c>
      <c r="D2584" s="205" t="str">
        <f aca="false">VLOOKUP($B2584,data!$A$6:$M$15000,7)</f>
        <v>N/A</v>
      </c>
    </row>
    <row r="2585" customFormat="false" ht="11.25" hidden="false" customHeight="false" outlineLevel="0" collapsed="false">
      <c r="A2585" s="199" t="n">
        <v>38125</v>
      </c>
      <c r="B2585" s="192" t="n">
        <v>38125</v>
      </c>
      <c r="C2585" s="308" t="n">
        <f aca="false">IF(B2585&lt;&gt;"",MONTH(B2585),0)</f>
        <v>5</v>
      </c>
      <c r="D2585" s="205" t="str">
        <f aca="false">VLOOKUP($B2585,data!$A$6:$M$15000,7)</f>
        <v>N/A</v>
      </c>
    </row>
    <row r="2586" customFormat="false" ht="11.25" hidden="false" customHeight="false" outlineLevel="0" collapsed="false">
      <c r="A2586" s="199" t="n">
        <v>38126</v>
      </c>
      <c r="B2586" s="192" t="n">
        <v>38126</v>
      </c>
      <c r="C2586" s="308" t="n">
        <f aca="false">IF(B2586&lt;&gt;"",MONTH(B2586),0)</f>
        <v>5</v>
      </c>
      <c r="D2586" s="205" t="str">
        <f aca="false">VLOOKUP($B2586,data!$A$6:$M$15000,7)</f>
        <v>N/A</v>
      </c>
    </row>
    <row r="2587" customFormat="false" ht="11.25" hidden="false" customHeight="false" outlineLevel="0" collapsed="false">
      <c r="A2587" s="199" t="n">
        <v>38127</v>
      </c>
      <c r="B2587" s="192" t="n">
        <v>38127</v>
      </c>
      <c r="C2587" s="308" t="n">
        <f aca="false">IF(B2587&lt;&gt;"",MONTH(B2587),0)</f>
        <v>5</v>
      </c>
      <c r="D2587" s="205" t="str">
        <f aca="false">VLOOKUP($B2587,data!$A$6:$M$15000,7)</f>
        <v>N/A</v>
      </c>
    </row>
    <row r="2588" customFormat="false" ht="11.25" hidden="false" customHeight="false" outlineLevel="0" collapsed="false">
      <c r="A2588" s="199" t="n">
        <v>38128</v>
      </c>
      <c r="B2588" s="192" t="n">
        <v>38128</v>
      </c>
      <c r="C2588" s="308" t="n">
        <f aca="false">IF(B2588&lt;&gt;"",MONTH(B2588),0)</f>
        <v>5</v>
      </c>
      <c r="D2588" s="205" t="str">
        <f aca="false">VLOOKUP($B2588,data!$A$6:$M$15000,7)</f>
        <v>N/A</v>
      </c>
    </row>
    <row r="2589" customFormat="false" ht="11.25" hidden="false" customHeight="false" outlineLevel="0" collapsed="false">
      <c r="A2589" s="199" t="n">
        <v>38129</v>
      </c>
      <c r="B2589" s="192" t="n">
        <v>38129</v>
      </c>
      <c r="C2589" s="308" t="n">
        <f aca="false">IF(B2589&lt;&gt;"",MONTH(B2589),0)</f>
        <v>5</v>
      </c>
      <c r="D2589" s="205" t="str">
        <f aca="false">VLOOKUP($B2589,data!$A$6:$M$15000,7)</f>
        <v>N/A</v>
      </c>
    </row>
    <row r="2590" customFormat="false" ht="11.25" hidden="false" customHeight="false" outlineLevel="0" collapsed="false">
      <c r="A2590" s="199" t="n">
        <v>38130</v>
      </c>
      <c r="B2590" s="192" t="n">
        <v>38130</v>
      </c>
      <c r="C2590" s="308" t="n">
        <f aca="false">IF(B2590&lt;&gt;"",MONTH(B2590),0)</f>
        <v>5</v>
      </c>
      <c r="D2590" s="205" t="str">
        <f aca="false">VLOOKUP($B2590,data!$A$6:$M$15000,7)</f>
        <v>N/A</v>
      </c>
    </row>
    <row r="2591" customFormat="false" ht="11.25" hidden="false" customHeight="false" outlineLevel="0" collapsed="false">
      <c r="A2591" s="199" t="n">
        <v>38131</v>
      </c>
      <c r="B2591" s="192" t="n">
        <v>38131</v>
      </c>
      <c r="C2591" s="308" t="n">
        <f aca="false">IF(B2591&lt;&gt;"",MONTH(B2591),0)</f>
        <v>5</v>
      </c>
      <c r="D2591" s="205" t="str">
        <f aca="false">VLOOKUP($B2591,data!$A$6:$M$15000,7)</f>
        <v>N/A</v>
      </c>
    </row>
    <row r="2592" customFormat="false" ht="11.25" hidden="false" customHeight="false" outlineLevel="0" collapsed="false">
      <c r="A2592" s="199" t="n">
        <v>38132</v>
      </c>
      <c r="B2592" s="192" t="n">
        <v>38132</v>
      </c>
      <c r="C2592" s="308" t="n">
        <f aca="false">IF(B2592&lt;&gt;"",MONTH(B2592),0)</f>
        <v>5</v>
      </c>
      <c r="D2592" s="205" t="str">
        <f aca="false">VLOOKUP($B2592,data!$A$6:$M$15000,7)</f>
        <v>N/A</v>
      </c>
    </row>
    <row r="2593" customFormat="false" ht="11.25" hidden="false" customHeight="false" outlineLevel="0" collapsed="false">
      <c r="A2593" s="199" t="n">
        <v>38133</v>
      </c>
      <c r="B2593" s="192" t="n">
        <v>38133</v>
      </c>
      <c r="C2593" s="308" t="n">
        <f aca="false">IF(B2593&lt;&gt;"",MONTH(B2593),0)</f>
        <v>5</v>
      </c>
      <c r="D2593" s="205" t="str">
        <f aca="false">VLOOKUP($B2593,data!$A$6:$M$15000,7)</f>
        <v>N/A</v>
      </c>
    </row>
    <row r="2594" customFormat="false" ht="11.25" hidden="false" customHeight="false" outlineLevel="0" collapsed="false">
      <c r="A2594" s="199" t="n">
        <v>38134</v>
      </c>
      <c r="B2594" s="192" t="n">
        <v>38134</v>
      </c>
      <c r="C2594" s="308" t="n">
        <f aca="false">IF(B2594&lt;&gt;"",MONTH(B2594),0)</f>
        <v>5</v>
      </c>
      <c r="D2594" s="205" t="str">
        <f aca="false">VLOOKUP($B2594,data!$A$6:$M$15000,7)</f>
        <v>N/A</v>
      </c>
    </row>
    <row r="2595" customFormat="false" ht="11.25" hidden="false" customHeight="false" outlineLevel="0" collapsed="false">
      <c r="A2595" s="199" t="n">
        <v>38135</v>
      </c>
      <c r="B2595" s="192" t="n">
        <v>38135</v>
      </c>
      <c r="C2595" s="308" t="n">
        <f aca="false">IF(B2595&lt;&gt;"",MONTH(B2595),0)</f>
        <v>5</v>
      </c>
      <c r="D2595" s="205" t="str">
        <f aca="false">VLOOKUP($B2595,data!$A$6:$M$15000,7)</f>
        <v>N/A</v>
      </c>
    </row>
    <row r="2596" customFormat="false" ht="11.25" hidden="false" customHeight="false" outlineLevel="0" collapsed="false">
      <c r="A2596" s="199" t="n">
        <v>38136</v>
      </c>
      <c r="B2596" s="192" t="n">
        <v>38136</v>
      </c>
      <c r="C2596" s="308" t="n">
        <f aca="false">IF(B2596&lt;&gt;"",MONTH(B2596),0)</f>
        <v>5</v>
      </c>
      <c r="D2596" s="205" t="str">
        <f aca="false">VLOOKUP($B2596,data!$A$6:$M$15000,7)</f>
        <v>N/A</v>
      </c>
    </row>
    <row r="2597" customFormat="false" ht="11.25" hidden="false" customHeight="false" outlineLevel="0" collapsed="false">
      <c r="A2597" s="199" t="n">
        <v>38137</v>
      </c>
      <c r="B2597" s="192" t="n">
        <v>38137</v>
      </c>
      <c r="C2597" s="308" t="n">
        <f aca="false">IF(B2597&lt;&gt;"",MONTH(B2597),0)</f>
        <v>5</v>
      </c>
      <c r="D2597" s="205" t="str">
        <f aca="false">VLOOKUP($B2597,data!$A$6:$M$15000,7)</f>
        <v>N/A</v>
      </c>
    </row>
    <row r="2598" customFormat="false" ht="11.25" hidden="false" customHeight="false" outlineLevel="0" collapsed="false">
      <c r="A2598" s="199" t="n">
        <v>38138</v>
      </c>
      <c r="B2598" s="192" t="n">
        <v>38138</v>
      </c>
      <c r="C2598" s="308" t="n">
        <f aca="false">IF(B2598&lt;&gt;"",MONTH(B2598),0)</f>
        <v>5</v>
      </c>
      <c r="D2598" s="205" t="str">
        <f aca="false">VLOOKUP($B2598,data!$A$6:$M$15000,7)</f>
        <v>N/A</v>
      </c>
    </row>
    <row r="2599" customFormat="false" ht="11.25" hidden="false" customHeight="false" outlineLevel="0" collapsed="false">
      <c r="A2599" s="199" t="n">
        <v>38139</v>
      </c>
      <c r="B2599" s="192" t="n">
        <v>38139</v>
      </c>
      <c r="C2599" s="308" t="n">
        <f aca="false">IF(B2599&lt;&gt;"",MONTH(B2599),0)</f>
        <v>6</v>
      </c>
      <c r="D2599" s="205" t="str">
        <f aca="false">VLOOKUP($B2599,data!$A$6:$M$15000,7)</f>
        <v>N/A</v>
      </c>
    </row>
    <row r="2600" customFormat="false" ht="11.25" hidden="false" customHeight="false" outlineLevel="0" collapsed="false">
      <c r="A2600" s="199" t="n">
        <v>38140</v>
      </c>
      <c r="B2600" s="192" t="n">
        <v>38140</v>
      </c>
      <c r="C2600" s="308" t="n">
        <f aca="false">IF(B2600&lt;&gt;"",MONTH(B2600),0)</f>
        <v>6</v>
      </c>
      <c r="D2600" s="205" t="str">
        <f aca="false">VLOOKUP($B2600,data!$A$6:$M$15000,7)</f>
        <v>N/A</v>
      </c>
    </row>
    <row r="2601" customFormat="false" ht="11.25" hidden="false" customHeight="false" outlineLevel="0" collapsed="false">
      <c r="A2601" s="199" t="n">
        <v>38141</v>
      </c>
      <c r="B2601" s="192" t="n">
        <v>38141</v>
      </c>
      <c r="C2601" s="308" t="n">
        <f aca="false">IF(B2601&lt;&gt;"",MONTH(B2601),0)</f>
        <v>6</v>
      </c>
      <c r="D2601" s="205" t="str">
        <f aca="false">VLOOKUP($B2601,data!$A$6:$M$15000,7)</f>
        <v>N/A</v>
      </c>
    </row>
    <row r="2602" customFormat="false" ht="11.25" hidden="false" customHeight="false" outlineLevel="0" collapsed="false">
      <c r="A2602" s="199" t="n">
        <v>38142</v>
      </c>
      <c r="B2602" s="192" t="n">
        <v>38142</v>
      </c>
      <c r="C2602" s="308" t="n">
        <f aca="false">IF(B2602&lt;&gt;"",MONTH(B2602),0)</f>
        <v>6</v>
      </c>
      <c r="D2602" s="205" t="str">
        <f aca="false">VLOOKUP($B2602,data!$A$6:$M$15000,7)</f>
        <v>N/A</v>
      </c>
    </row>
    <row r="2603" customFormat="false" ht="11.25" hidden="false" customHeight="false" outlineLevel="0" collapsed="false">
      <c r="A2603" s="199" t="n">
        <v>38143</v>
      </c>
      <c r="B2603" s="192" t="n">
        <v>38143</v>
      </c>
      <c r="C2603" s="308" t="n">
        <f aca="false">IF(B2603&lt;&gt;"",MONTH(B2603),0)</f>
        <v>6</v>
      </c>
      <c r="D2603" s="205" t="str">
        <f aca="false">VLOOKUP($B2603,data!$A$6:$M$15000,7)</f>
        <v>N/A</v>
      </c>
    </row>
    <row r="2604" customFormat="false" ht="11.25" hidden="false" customHeight="false" outlineLevel="0" collapsed="false">
      <c r="A2604" s="199" t="n">
        <v>38144</v>
      </c>
      <c r="B2604" s="192" t="n">
        <v>38144</v>
      </c>
      <c r="C2604" s="308" t="n">
        <f aca="false">IF(B2604&lt;&gt;"",MONTH(B2604),0)</f>
        <v>6</v>
      </c>
      <c r="D2604" s="205" t="str">
        <f aca="false">VLOOKUP($B2604,data!$A$6:$M$15000,7)</f>
        <v>N/A</v>
      </c>
    </row>
    <row r="2605" customFormat="false" ht="11.25" hidden="false" customHeight="false" outlineLevel="0" collapsed="false">
      <c r="A2605" s="199" t="n">
        <v>38145</v>
      </c>
      <c r="B2605" s="192" t="n">
        <v>38145</v>
      </c>
      <c r="C2605" s="308" t="n">
        <f aca="false">IF(B2605&lt;&gt;"",MONTH(B2605),0)</f>
        <v>6</v>
      </c>
      <c r="D2605" s="205" t="str">
        <f aca="false">VLOOKUP($B2605,data!$A$6:$M$15000,7)</f>
        <v>N/A</v>
      </c>
    </row>
    <row r="2606" customFormat="false" ht="11.25" hidden="false" customHeight="false" outlineLevel="0" collapsed="false">
      <c r="A2606" s="199" t="n">
        <v>38146</v>
      </c>
      <c r="B2606" s="192" t="n">
        <v>38146</v>
      </c>
      <c r="C2606" s="308" t="n">
        <f aca="false">IF(B2606&lt;&gt;"",MONTH(B2606),0)</f>
        <v>6</v>
      </c>
      <c r="D2606" s="205" t="str">
        <f aca="false">VLOOKUP($B2606,data!$A$6:$M$15000,7)</f>
        <v>N/A</v>
      </c>
    </row>
    <row r="2607" customFormat="false" ht="11.25" hidden="false" customHeight="false" outlineLevel="0" collapsed="false">
      <c r="A2607" s="199" t="n">
        <v>38147</v>
      </c>
      <c r="B2607" s="192" t="n">
        <v>38147</v>
      </c>
      <c r="C2607" s="308" t="n">
        <f aca="false">IF(B2607&lt;&gt;"",MONTH(B2607),0)</f>
        <v>6</v>
      </c>
      <c r="D2607" s="205" t="str">
        <f aca="false">VLOOKUP($B2607,data!$A$6:$M$15000,7)</f>
        <v>N/A</v>
      </c>
    </row>
    <row r="2608" customFormat="false" ht="11.25" hidden="false" customHeight="false" outlineLevel="0" collapsed="false">
      <c r="A2608" s="199" t="n">
        <v>38148</v>
      </c>
      <c r="B2608" s="192" t="n">
        <v>38148</v>
      </c>
      <c r="C2608" s="308" t="n">
        <f aca="false">IF(B2608&lt;&gt;"",MONTH(B2608),0)</f>
        <v>6</v>
      </c>
      <c r="D2608" s="205" t="str">
        <f aca="false">VLOOKUP($B2608,data!$A$6:$M$15000,7)</f>
        <v>N/A</v>
      </c>
    </row>
    <row r="2609" customFormat="false" ht="11.25" hidden="false" customHeight="false" outlineLevel="0" collapsed="false">
      <c r="A2609" s="199" t="n">
        <v>38149</v>
      </c>
      <c r="B2609" s="192" t="n">
        <v>38149</v>
      </c>
      <c r="C2609" s="308" t="n">
        <f aca="false">IF(B2609&lt;&gt;"",MONTH(B2609),0)</f>
        <v>6</v>
      </c>
      <c r="D2609" s="205" t="str">
        <f aca="false">VLOOKUP($B2609,data!$A$6:$M$15000,7)</f>
        <v>N/A</v>
      </c>
    </row>
    <row r="2610" customFormat="false" ht="11.25" hidden="false" customHeight="false" outlineLevel="0" collapsed="false">
      <c r="A2610" s="199" t="n">
        <v>38150</v>
      </c>
      <c r="B2610" s="192" t="n">
        <v>38150</v>
      </c>
      <c r="C2610" s="308" t="n">
        <f aca="false">IF(B2610&lt;&gt;"",MONTH(B2610),0)</f>
        <v>6</v>
      </c>
      <c r="D2610" s="205" t="str">
        <f aca="false">VLOOKUP($B2610,data!$A$6:$M$15000,7)</f>
        <v>N/A</v>
      </c>
    </row>
    <row r="2611" customFormat="false" ht="11.25" hidden="false" customHeight="false" outlineLevel="0" collapsed="false">
      <c r="A2611" s="199" t="n">
        <v>38151</v>
      </c>
      <c r="B2611" s="192" t="n">
        <v>38151</v>
      </c>
      <c r="C2611" s="308" t="n">
        <f aca="false">IF(B2611&lt;&gt;"",MONTH(B2611),0)</f>
        <v>6</v>
      </c>
      <c r="D2611" s="205" t="str">
        <f aca="false">VLOOKUP($B2611,data!$A$6:$M$15000,7)</f>
        <v>N/A</v>
      </c>
    </row>
    <row r="2612" customFormat="false" ht="11.25" hidden="false" customHeight="false" outlineLevel="0" collapsed="false">
      <c r="A2612" s="199" t="n">
        <v>38152</v>
      </c>
      <c r="B2612" s="192" t="n">
        <v>38152</v>
      </c>
      <c r="C2612" s="308" t="n">
        <f aca="false">IF(B2612&lt;&gt;"",MONTH(B2612),0)</f>
        <v>6</v>
      </c>
      <c r="D2612" s="205" t="str">
        <f aca="false">VLOOKUP($B2612,data!$A$6:$M$15000,7)</f>
        <v>N/A</v>
      </c>
    </row>
    <row r="2613" customFormat="false" ht="11.25" hidden="false" customHeight="false" outlineLevel="0" collapsed="false">
      <c r="A2613" s="199" t="n">
        <v>38153</v>
      </c>
      <c r="B2613" s="192" t="n">
        <v>38153</v>
      </c>
      <c r="C2613" s="308" t="n">
        <f aca="false">IF(B2613&lt;&gt;"",MONTH(B2613),0)</f>
        <v>6</v>
      </c>
      <c r="D2613" s="205" t="str">
        <f aca="false">VLOOKUP($B2613,data!$A$6:$M$15000,7)</f>
        <v>N/A</v>
      </c>
    </row>
    <row r="2614" customFormat="false" ht="11.25" hidden="false" customHeight="false" outlineLevel="0" collapsed="false">
      <c r="A2614" s="199" t="n">
        <v>38154</v>
      </c>
      <c r="B2614" s="192" t="n">
        <v>38154</v>
      </c>
      <c r="C2614" s="308" t="n">
        <f aca="false">IF(B2614&lt;&gt;"",MONTH(B2614),0)</f>
        <v>6</v>
      </c>
      <c r="D2614" s="205" t="str">
        <f aca="false">VLOOKUP($B2614,data!$A$6:$M$15000,7)</f>
        <v>N/A</v>
      </c>
    </row>
    <row r="2615" customFormat="false" ht="11.25" hidden="false" customHeight="false" outlineLevel="0" collapsed="false">
      <c r="A2615" s="199" t="n">
        <v>38155</v>
      </c>
      <c r="B2615" s="192" t="n">
        <v>38155</v>
      </c>
      <c r="C2615" s="308" t="n">
        <f aca="false">IF(B2615&lt;&gt;"",MONTH(B2615),0)</f>
        <v>6</v>
      </c>
      <c r="D2615" s="205" t="str">
        <f aca="false">VLOOKUP($B2615,data!$A$6:$M$15000,7)</f>
        <v>N/A</v>
      </c>
    </row>
    <row r="2616" customFormat="false" ht="11.25" hidden="false" customHeight="false" outlineLevel="0" collapsed="false">
      <c r="A2616" s="199" t="n">
        <v>38156</v>
      </c>
      <c r="B2616" s="192" t="n">
        <v>38156</v>
      </c>
      <c r="C2616" s="308" t="n">
        <f aca="false">IF(B2616&lt;&gt;"",MONTH(B2616),0)</f>
        <v>6</v>
      </c>
      <c r="D2616" s="205" t="str">
        <f aca="false">VLOOKUP($B2616,data!$A$6:$M$15000,7)</f>
        <v>N/A</v>
      </c>
    </row>
    <row r="2617" customFormat="false" ht="11.25" hidden="false" customHeight="false" outlineLevel="0" collapsed="false">
      <c r="A2617" s="199" t="n">
        <v>38157</v>
      </c>
      <c r="B2617" s="192" t="n">
        <v>38157</v>
      </c>
      <c r="C2617" s="308" t="n">
        <f aca="false">IF(B2617&lt;&gt;"",MONTH(B2617),0)</f>
        <v>6</v>
      </c>
      <c r="D2617" s="205" t="str">
        <f aca="false">VLOOKUP($B2617,data!$A$6:$M$15000,7)</f>
        <v>N/A</v>
      </c>
    </row>
    <row r="2618" customFormat="false" ht="11.25" hidden="false" customHeight="false" outlineLevel="0" collapsed="false">
      <c r="A2618" s="199" t="n">
        <v>38158</v>
      </c>
      <c r="B2618" s="192" t="n">
        <v>38158</v>
      </c>
      <c r="C2618" s="308" t="n">
        <f aca="false">IF(B2618&lt;&gt;"",MONTH(B2618),0)</f>
        <v>6</v>
      </c>
      <c r="D2618" s="205" t="str">
        <f aca="false">VLOOKUP($B2618,data!$A$6:$M$15000,7)</f>
        <v>N/A</v>
      </c>
    </row>
    <row r="2619" customFormat="false" ht="11.25" hidden="false" customHeight="false" outlineLevel="0" collapsed="false">
      <c r="A2619" s="199" t="n">
        <v>38159</v>
      </c>
      <c r="B2619" s="192" t="n">
        <v>38159</v>
      </c>
      <c r="C2619" s="308" t="n">
        <f aca="false">IF(B2619&lt;&gt;"",MONTH(B2619),0)</f>
        <v>6</v>
      </c>
      <c r="D2619" s="205" t="str">
        <f aca="false">VLOOKUP($B2619,data!$A$6:$M$15000,7)</f>
        <v>N/A</v>
      </c>
    </row>
    <row r="2620" customFormat="false" ht="11.25" hidden="false" customHeight="false" outlineLevel="0" collapsed="false">
      <c r="A2620" s="199" t="n">
        <v>38160</v>
      </c>
      <c r="B2620" s="192" t="n">
        <v>38160</v>
      </c>
      <c r="C2620" s="308" t="n">
        <f aca="false">IF(B2620&lt;&gt;"",MONTH(B2620),0)</f>
        <v>6</v>
      </c>
      <c r="D2620" s="205" t="str">
        <f aca="false">VLOOKUP($B2620,data!$A$6:$M$15000,7)</f>
        <v>N/A</v>
      </c>
    </row>
    <row r="2621" customFormat="false" ht="11.25" hidden="false" customHeight="false" outlineLevel="0" collapsed="false">
      <c r="A2621" s="199" t="n">
        <v>38161</v>
      </c>
      <c r="B2621" s="192" t="n">
        <v>38161</v>
      </c>
      <c r="C2621" s="308" t="n">
        <f aca="false">IF(B2621&lt;&gt;"",MONTH(B2621),0)</f>
        <v>6</v>
      </c>
      <c r="D2621" s="205" t="str">
        <f aca="false">VLOOKUP($B2621,data!$A$6:$M$15000,7)</f>
        <v>N/A</v>
      </c>
    </row>
    <row r="2622" customFormat="false" ht="11.25" hidden="false" customHeight="false" outlineLevel="0" collapsed="false">
      <c r="A2622" s="199" t="n">
        <v>38162</v>
      </c>
      <c r="B2622" s="192" t="n">
        <v>38162</v>
      </c>
      <c r="C2622" s="308" t="n">
        <f aca="false">IF(B2622&lt;&gt;"",MONTH(B2622),0)</f>
        <v>6</v>
      </c>
      <c r="D2622" s="205" t="str">
        <f aca="false">VLOOKUP($B2622,data!$A$6:$M$15000,7)</f>
        <v>N/A</v>
      </c>
    </row>
    <row r="2623" customFormat="false" ht="11.25" hidden="false" customHeight="false" outlineLevel="0" collapsed="false">
      <c r="A2623" s="199" t="n">
        <v>38163</v>
      </c>
      <c r="B2623" s="192" t="n">
        <v>38163</v>
      </c>
      <c r="C2623" s="308" t="n">
        <f aca="false">IF(B2623&lt;&gt;"",MONTH(B2623),0)</f>
        <v>6</v>
      </c>
      <c r="D2623" s="205" t="str">
        <f aca="false">VLOOKUP($B2623,data!$A$6:$M$15000,7)</f>
        <v>N/A</v>
      </c>
    </row>
    <row r="2624" customFormat="false" ht="11.25" hidden="false" customHeight="false" outlineLevel="0" collapsed="false">
      <c r="A2624" s="199" t="n">
        <v>38164</v>
      </c>
      <c r="B2624" s="192" t="n">
        <v>38164</v>
      </c>
      <c r="C2624" s="308" t="n">
        <f aca="false">IF(B2624&lt;&gt;"",MONTH(B2624),0)</f>
        <v>6</v>
      </c>
      <c r="D2624" s="205" t="str">
        <f aca="false">VLOOKUP($B2624,data!$A$6:$M$15000,7)</f>
        <v>N/A</v>
      </c>
    </row>
    <row r="2625" customFormat="false" ht="11.25" hidden="false" customHeight="false" outlineLevel="0" collapsed="false">
      <c r="A2625" s="199" t="n">
        <v>38165</v>
      </c>
      <c r="B2625" s="192" t="n">
        <v>38165</v>
      </c>
      <c r="C2625" s="308" t="n">
        <f aca="false">IF(B2625&lt;&gt;"",MONTH(B2625),0)</f>
        <v>6</v>
      </c>
      <c r="D2625" s="205" t="str">
        <f aca="false">VLOOKUP($B2625,data!$A$6:$M$15000,7)</f>
        <v>N/A</v>
      </c>
    </row>
    <row r="2626" customFormat="false" ht="11.25" hidden="false" customHeight="false" outlineLevel="0" collapsed="false">
      <c r="A2626" s="199" t="n">
        <v>38166</v>
      </c>
      <c r="B2626" s="192" t="n">
        <v>38166</v>
      </c>
      <c r="C2626" s="308" t="n">
        <f aca="false">IF(B2626&lt;&gt;"",MONTH(B2626),0)</f>
        <v>6</v>
      </c>
      <c r="D2626" s="205" t="str">
        <f aca="false">VLOOKUP($B2626,data!$A$6:$M$15000,7)</f>
        <v>N/A</v>
      </c>
    </row>
    <row r="2627" customFormat="false" ht="11.25" hidden="false" customHeight="false" outlineLevel="0" collapsed="false">
      <c r="A2627" s="199" t="n">
        <v>38167</v>
      </c>
      <c r="B2627" s="192" t="n">
        <v>38167</v>
      </c>
      <c r="C2627" s="308" t="n">
        <f aca="false">IF(B2627&lt;&gt;"",MONTH(B2627),0)</f>
        <v>6</v>
      </c>
      <c r="D2627" s="205" t="str">
        <f aca="false">VLOOKUP($B2627,data!$A$6:$M$15000,7)</f>
        <v>N/A</v>
      </c>
    </row>
    <row r="2628" customFormat="false" ht="11.25" hidden="false" customHeight="false" outlineLevel="0" collapsed="false">
      <c r="A2628" s="199" t="n">
        <v>38168</v>
      </c>
      <c r="B2628" s="192" t="n">
        <v>38168</v>
      </c>
      <c r="C2628" s="308" t="n">
        <f aca="false">IF(B2628&lt;&gt;"",MONTH(B2628),0)</f>
        <v>6</v>
      </c>
      <c r="D2628" s="205" t="str">
        <f aca="false">VLOOKUP($B2628,data!$A$6:$M$15000,7)</f>
        <v>N/A</v>
      </c>
    </row>
    <row r="2629" customFormat="false" ht="11.25" hidden="false" customHeight="false" outlineLevel="0" collapsed="false">
      <c r="A2629" s="199" t="n">
        <v>38169</v>
      </c>
      <c r="B2629" s="192" t="n">
        <v>38169</v>
      </c>
      <c r="C2629" s="308" t="n">
        <f aca="false">IF(B2629&lt;&gt;"",MONTH(B2629),0)</f>
        <v>7</v>
      </c>
      <c r="D2629" s="205" t="str">
        <f aca="false">VLOOKUP($B2629,data!$A$6:$M$15000,7)</f>
        <v>N/A</v>
      </c>
    </row>
    <row r="2630" customFormat="false" ht="11.25" hidden="false" customHeight="false" outlineLevel="0" collapsed="false">
      <c r="A2630" s="199" t="n">
        <v>38170</v>
      </c>
      <c r="B2630" s="192" t="n">
        <v>38170</v>
      </c>
      <c r="C2630" s="308" t="n">
        <f aca="false">IF(B2630&lt;&gt;"",MONTH(B2630),0)</f>
        <v>7</v>
      </c>
      <c r="D2630" s="205" t="str">
        <f aca="false">VLOOKUP($B2630,data!$A$6:$M$15000,7)</f>
        <v>N/A</v>
      </c>
    </row>
    <row r="2631" customFormat="false" ht="11.25" hidden="false" customHeight="false" outlineLevel="0" collapsed="false">
      <c r="A2631" s="199" t="n">
        <v>38171</v>
      </c>
      <c r="B2631" s="192" t="n">
        <v>38171</v>
      </c>
      <c r="C2631" s="308" t="n">
        <f aca="false">IF(B2631&lt;&gt;"",MONTH(B2631),0)</f>
        <v>7</v>
      </c>
      <c r="D2631" s="205" t="str">
        <f aca="false">VLOOKUP($B2631,data!$A$6:$M$15000,7)</f>
        <v>N/A</v>
      </c>
    </row>
    <row r="2632" customFormat="false" ht="11.25" hidden="false" customHeight="false" outlineLevel="0" collapsed="false">
      <c r="A2632" s="199" t="n">
        <v>38172</v>
      </c>
      <c r="B2632" s="192" t="n">
        <v>38172</v>
      </c>
      <c r="C2632" s="308" t="n">
        <f aca="false">IF(B2632&lt;&gt;"",MONTH(B2632),0)</f>
        <v>7</v>
      </c>
      <c r="D2632" s="205" t="str">
        <f aca="false">VLOOKUP($B2632,data!$A$6:$M$15000,7)</f>
        <v>N/A</v>
      </c>
    </row>
    <row r="2633" customFormat="false" ht="11.25" hidden="false" customHeight="false" outlineLevel="0" collapsed="false">
      <c r="A2633" s="199" t="n">
        <v>38173</v>
      </c>
      <c r="B2633" s="192" t="n">
        <v>38173</v>
      </c>
      <c r="C2633" s="308" t="n">
        <f aca="false">IF(B2633&lt;&gt;"",MONTH(B2633),0)</f>
        <v>7</v>
      </c>
      <c r="D2633" s="205" t="str">
        <f aca="false">VLOOKUP($B2633,data!$A$6:$M$15000,7)</f>
        <v>N/A</v>
      </c>
    </row>
    <row r="2634" customFormat="false" ht="11.25" hidden="false" customHeight="false" outlineLevel="0" collapsed="false">
      <c r="A2634" s="199" t="n">
        <v>38174</v>
      </c>
      <c r="B2634" s="192" t="n">
        <v>38174</v>
      </c>
      <c r="C2634" s="308" t="n">
        <f aca="false">IF(B2634&lt;&gt;"",MONTH(B2634),0)</f>
        <v>7</v>
      </c>
      <c r="D2634" s="205" t="str">
        <f aca="false">VLOOKUP($B2634,data!$A$6:$M$15000,7)</f>
        <v>N/A</v>
      </c>
    </row>
    <row r="2635" customFormat="false" ht="11.25" hidden="false" customHeight="false" outlineLevel="0" collapsed="false">
      <c r="A2635" s="199" t="n">
        <v>38175</v>
      </c>
      <c r="B2635" s="192" t="n">
        <v>38175</v>
      </c>
      <c r="C2635" s="308" t="n">
        <f aca="false">IF(B2635&lt;&gt;"",MONTH(B2635),0)</f>
        <v>7</v>
      </c>
      <c r="D2635" s="205" t="str">
        <f aca="false">VLOOKUP($B2635,data!$A$6:$M$15000,7)</f>
        <v>N/A</v>
      </c>
    </row>
    <row r="2636" customFormat="false" ht="11.25" hidden="false" customHeight="false" outlineLevel="0" collapsed="false">
      <c r="A2636" s="199" t="n">
        <v>38176</v>
      </c>
      <c r="B2636" s="192" t="n">
        <v>38176</v>
      </c>
      <c r="C2636" s="308" t="n">
        <f aca="false">IF(B2636&lt;&gt;"",MONTH(B2636),0)</f>
        <v>7</v>
      </c>
      <c r="D2636" s="205" t="str">
        <f aca="false">VLOOKUP($B2636,data!$A$6:$M$15000,7)</f>
        <v>N/A</v>
      </c>
    </row>
    <row r="2637" customFormat="false" ht="11.25" hidden="false" customHeight="false" outlineLevel="0" collapsed="false">
      <c r="A2637" s="199" t="n">
        <v>38177</v>
      </c>
      <c r="B2637" s="192" t="n">
        <v>38177</v>
      </c>
      <c r="C2637" s="308" t="n">
        <f aca="false">IF(B2637&lt;&gt;"",MONTH(B2637),0)</f>
        <v>7</v>
      </c>
      <c r="D2637" s="205" t="str">
        <f aca="false">VLOOKUP($B2637,data!$A$6:$M$15000,7)</f>
        <v>N/A</v>
      </c>
    </row>
    <row r="2638" customFormat="false" ht="11.25" hidden="false" customHeight="false" outlineLevel="0" collapsed="false">
      <c r="A2638" s="199" t="n">
        <v>38178</v>
      </c>
      <c r="B2638" s="192" t="n">
        <v>38178</v>
      </c>
      <c r="C2638" s="308" t="n">
        <f aca="false">IF(B2638&lt;&gt;"",MONTH(B2638),0)</f>
        <v>7</v>
      </c>
      <c r="D2638" s="205" t="str">
        <f aca="false">VLOOKUP($B2638,data!$A$6:$M$15000,7)</f>
        <v>N/A</v>
      </c>
    </row>
    <row r="2639" customFormat="false" ht="11.25" hidden="false" customHeight="false" outlineLevel="0" collapsed="false">
      <c r="A2639" s="199" t="n">
        <v>38179</v>
      </c>
      <c r="B2639" s="192" t="n">
        <v>38179</v>
      </c>
      <c r="C2639" s="308" t="n">
        <f aca="false">IF(B2639&lt;&gt;"",MONTH(B2639),0)</f>
        <v>7</v>
      </c>
      <c r="D2639" s="205" t="str">
        <f aca="false">VLOOKUP($B2639,data!$A$6:$M$15000,7)</f>
        <v>N/A</v>
      </c>
    </row>
    <row r="2640" customFormat="false" ht="11.25" hidden="false" customHeight="false" outlineLevel="0" collapsed="false">
      <c r="A2640" s="199" t="n">
        <v>38180</v>
      </c>
      <c r="B2640" s="192" t="n">
        <v>38180</v>
      </c>
      <c r="C2640" s="308" t="n">
        <f aca="false">IF(B2640&lt;&gt;"",MONTH(B2640),0)</f>
        <v>7</v>
      </c>
      <c r="D2640" s="205" t="str">
        <f aca="false">VLOOKUP($B2640,data!$A$6:$M$15000,7)</f>
        <v>N/A</v>
      </c>
    </row>
    <row r="2641" customFormat="false" ht="11.25" hidden="false" customHeight="false" outlineLevel="0" collapsed="false">
      <c r="A2641" s="199" t="n">
        <v>38181</v>
      </c>
      <c r="B2641" s="192" t="n">
        <v>38181</v>
      </c>
      <c r="C2641" s="308" t="n">
        <f aca="false">IF(B2641&lt;&gt;"",MONTH(B2641),0)</f>
        <v>7</v>
      </c>
      <c r="D2641" s="205" t="str">
        <f aca="false">VLOOKUP($B2641,data!$A$6:$M$15000,7)</f>
        <v>N/A</v>
      </c>
    </row>
    <row r="2642" customFormat="false" ht="11.25" hidden="false" customHeight="false" outlineLevel="0" collapsed="false">
      <c r="A2642" s="199" t="n">
        <v>38182</v>
      </c>
      <c r="B2642" s="192" t="n">
        <v>38182</v>
      </c>
      <c r="C2642" s="308" t="n">
        <f aca="false">IF(B2642&lt;&gt;"",MONTH(B2642),0)</f>
        <v>7</v>
      </c>
      <c r="D2642" s="205" t="str">
        <f aca="false">VLOOKUP($B2642,data!$A$6:$M$15000,7)</f>
        <v>N/A</v>
      </c>
    </row>
    <row r="2643" customFormat="false" ht="11.25" hidden="false" customHeight="false" outlineLevel="0" collapsed="false">
      <c r="A2643" s="199" t="n">
        <v>38183</v>
      </c>
      <c r="B2643" s="192" t="n">
        <v>38183</v>
      </c>
      <c r="C2643" s="308" t="n">
        <f aca="false">IF(B2643&lt;&gt;"",MONTH(B2643),0)</f>
        <v>7</v>
      </c>
      <c r="D2643" s="205" t="str">
        <f aca="false">VLOOKUP($B2643,data!$A$6:$M$15000,7)</f>
        <v>N/A</v>
      </c>
    </row>
    <row r="2644" customFormat="false" ht="11.25" hidden="false" customHeight="false" outlineLevel="0" collapsed="false">
      <c r="A2644" s="199" t="n">
        <v>38184</v>
      </c>
      <c r="B2644" s="192" t="n">
        <v>38184</v>
      </c>
      <c r="C2644" s="308" t="n">
        <f aca="false">IF(B2644&lt;&gt;"",MONTH(B2644),0)</f>
        <v>7</v>
      </c>
      <c r="D2644" s="205" t="str">
        <f aca="false">VLOOKUP($B2644,data!$A$6:$M$15000,7)</f>
        <v>N/A</v>
      </c>
    </row>
    <row r="2645" customFormat="false" ht="11.25" hidden="false" customHeight="false" outlineLevel="0" collapsed="false">
      <c r="A2645" s="199" t="n">
        <v>38185</v>
      </c>
      <c r="B2645" s="192" t="n">
        <v>38185</v>
      </c>
      <c r="C2645" s="308" t="n">
        <f aca="false">IF(B2645&lt;&gt;"",MONTH(B2645),0)</f>
        <v>7</v>
      </c>
      <c r="D2645" s="205" t="str">
        <f aca="false">VLOOKUP($B2645,data!$A$6:$M$15000,7)</f>
        <v>N/A</v>
      </c>
    </row>
    <row r="2646" customFormat="false" ht="11.25" hidden="false" customHeight="false" outlineLevel="0" collapsed="false">
      <c r="A2646" s="199" t="n">
        <v>38186</v>
      </c>
      <c r="B2646" s="192" t="n">
        <v>38186</v>
      </c>
      <c r="C2646" s="308" t="n">
        <f aca="false">IF(B2646&lt;&gt;"",MONTH(B2646),0)</f>
        <v>7</v>
      </c>
      <c r="D2646" s="205" t="str">
        <f aca="false">VLOOKUP($B2646,data!$A$6:$M$15000,7)</f>
        <v>N/A</v>
      </c>
    </row>
    <row r="2647" customFormat="false" ht="11.25" hidden="false" customHeight="false" outlineLevel="0" collapsed="false">
      <c r="A2647" s="199" t="n">
        <v>38187</v>
      </c>
      <c r="B2647" s="192" t="n">
        <v>38187</v>
      </c>
      <c r="C2647" s="308" t="n">
        <f aca="false">IF(B2647&lt;&gt;"",MONTH(B2647),0)</f>
        <v>7</v>
      </c>
      <c r="D2647" s="205" t="str">
        <f aca="false">VLOOKUP($B2647,data!$A$6:$M$15000,7)</f>
        <v>N/A</v>
      </c>
    </row>
    <row r="2648" customFormat="false" ht="11.25" hidden="false" customHeight="false" outlineLevel="0" collapsed="false">
      <c r="A2648" s="199" t="n">
        <v>38188</v>
      </c>
      <c r="B2648" s="192" t="n">
        <v>38188</v>
      </c>
      <c r="C2648" s="308" t="n">
        <f aca="false">IF(B2648&lt;&gt;"",MONTH(B2648),0)</f>
        <v>7</v>
      </c>
      <c r="D2648" s="205" t="str">
        <f aca="false">VLOOKUP($B2648,data!$A$6:$M$15000,7)</f>
        <v>N/A</v>
      </c>
    </row>
    <row r="2649" customFormat="false" ht="11.25" hidden="false" customHeight="false" outlineLevel="0" collapsed="false">
      <c r="A2649" s="199" t="n">
        <v>38189</v>
      </c>
      <c r="B2649" s="192" t="n">
        <v>38189</v>
      </c>
      <c r="C2649" s="308" t="n">
        <f aca="false">IF(B2649&lt;&gt;"",MONTH(B2649),0)</f>
        <v>7</v>
      </c>
      <c r="D2649" s="205" t="str">
        <f aca="false">VLOOKUP($B2649,data!$A$6:$M$15000,7)</f>
        <v>N/A</v>
      </c>
    </row>
    <row r="2650" customFormat="false" ht="11.25" hidden="false" customHeight="false" outlineLevel="0" collapsed="false">
      <c r="A2650" s="199" t="n">
        <v>38190</v>
      </c>
      <c r="B2650" s="192" t="n">
        <v>38190</v>
      </c>
      <c r="C2650" s="308" t="n">
        <f aca="false">IF(B2650&lt;&gt;"",MONTH(B2650),0)</f>
        <v>7</v>
      </c>
      <c r="D2650" s="205" t="str">
        <f aca="false">VLOOKUP($B2650,data!$A$6:$M$15000,7)</f>
        <v>N/A</v>
      </c>
    </row>
    <row r="2651" customFormat="false" ht="11.25" hidden="false" customHeight="false" outlineLevel="0" collapsed="false">
      <c r="A2651" s="199" t="n">
        <v>38191</v>
      </c>
      <c r="B2651" s="192" t="n">
        <v>38191</v>
      </c>
      <c r="C2651" s="308" t="n">
        <f aca="false">IF(B2651&lt;&gt;"",MONTH(B2651),0)</f>
        <v>7</v>
      </c>
      <c r="D2651" s="205" t="str">
        <f aca="false">VLOOKUP($B2651,data!$A$6:$M$15000,7)</f>
        <v>N/A</v>
      </c>
    </row>
    <row r="2652" customFormat="false" ht="11.25" hidden="false" customHeight="false" outlineLevel="0" collapsed="false">
      <c r="A2652" s="199" t="n">
        <v>38192</v>
      </c>
      <c r="B2652" s="192" t="n">
        <v>38192</v>
      </c>
      <c r="C2652" s="308" t="n">
        <f aca="false">IF(B2652&lt;&gt;"",MONTH(B2652),0)</f>
        <v>7</v>
      </c>
      <c r="D2652" s="205" t="str">
        <f aca="false">VLOOKUP($B2652,data!$A$6:$M$15000,7)</f>
        <v>N/A</v>
      </c>
    </row>
    <row r="2653" customFormat="false" ht="11.25" hidden="false" customHeight="false" outlineLevel="0" collapsed="false">
      <c r="A2653" s="199" t="n">
        <v>38193</v>
      </c>
      <c r="B2653" s="192" t="n">
        <v>38193</v>
      </c>
      <c r="C2653" s="308" t="n">
        <f aca="false">IF(B2653&lt;&gt;"",MONTH(B2653),0)</f>
        <v>7</v>
      </c>
      <c r="D2653" s="205" t="str">
        <f aca="false">VLOOKUP($B2653,data!$A$6:$M$15000,7)</f>
        <v>N/A</v>
      </c>
    </row>
    <row r="2654" customFormat="false" ht="11.25" hidden="false" customHeight="false" outlineLevel="0" collapsed="false">
      <c r="A2654" s="199" t="n">
        <v>38194</v>
      </c>
      <c r="B2654" s="192" t="n">
        <v>38194</v>
      </c>
      <c r="C2654" s="308" t="n">
        <f aca="false">IF(B2654&lt;&gt;"",MONTH(B2654),0)</f>
        <v>7</v>
      </c>
      <c r="D2654" s="205" t="str">
        <f aca="false">VLOOKUP($B2654,data!$A$6:$M$15000,7)</f>
        <v>N/A</v>
      </c>
    </row>
    <row r="2655" customFormat="false" ht="11.25" hidden="false" customHeight="false" outlineLevel="0" collapsed="false">
      <c r="A2655" s="199" t="n">
        <v>38195</v>
      </c>
      <c r="B2655" s="192" t="n">
        <v>38195</v>
      </c>
      <c r="C2655" s="308" t="n">
        <f aca="false">IF(B2655&lt;&gt;"",MONTH(B2655),0)</f>
        <v>7</v>
      </c>
      <c r="D2655" s="205" t="str">
        <f aca="false">VLOOKUP($B2655,data!$A$6:$M$15000,7)</f>
        <v>N/A</v>
      </c>
    </row>
    <row r="2656" customFormat="false" ht="11.25" hidden="false" customHeight="false" outlineLevel="0" collapsed="false">
      <c r="A2656" s="199" t="n">
        <v>38196</v>
      </c>
      <c r="B2656" s="192" t="n">
        <v>38196</v>
      </c>
      <c r="C2656" s="308" t="n">
        <f aca="false">IF(B2656&lt;&gt;"",MONTH(B2656),0)</f>
        <v>7</v>
      </c>
      <c r="D2656" s="205" t="str">
        <f aca="false">VLOOKUP($B2656,data!$A$6:$M$15000,7)</f>
        <v>N/A</v>
      </c>
    </row>
    <row r="2657" customFormat="false" ht="11.25" hidden="false" customHeight="false" outlineLevel="0" collapsed="false">
      <c r="A2657" s="199" t="n">
        <v>38197</v>
      </c>
      <c r="B2657" s="192" t="n">
        <v>38197</v>
      </c>
      <c r="C2657" s="308" t="n">
        <f aca="false">IF(B2657&lt;&gt;"",MONTH(B2657),0)</f>
        <v>7</v>
      </c>
      <c r="D2657" s="205" t="str">
        <f aca="false">VLOOKUP($B2657,data!$A$6:$M$15000,7)</f>
        <v>N/A</v>
      </c>
    </row>
    <row r="2658" customFormat="false" ht="11.25" hidden="false" customHeight="false" outlineLevel="0" collapsed="false">
      <c r="A2658" s="199" t="n">
        <v>38198</v>
      </c>
      <c r="B2658" s="192" t="n">
        <v>38198</v>
      </c>
      <c r="C2658" s="308" t="n">
        <f aca="false">IF(B2658&lt;&gt;"",MONTH(B2658),0)</f>
        <v>7</v>
      </c>
      <c r="D2658" s="205" t="str">
        <f aca="false">VLOOKUP($B2658,data!$A$6:$M$15000,7)</f>
        <v>N/A</v>
      </c>
    </row>
    <row r="2659" customFormat="false" ht="11.25" hidden="false" customHeight="false" outlineLevel="0" collapsed="false">
      <c r="A2659" s="199" t="n">
        <v>38199</v>
      </c>
      <c r="B2659" s="192" t="n">
        <v>38199</v>
      </c>
      <c r="C2659" s="308" t="n">
        <f aca="false">IF(B2659&lt;&gt;"",MONTH(B2659),0)</f>
        <v>7</v>
      </c>
      <c r="D2659" s="205" t="str">
        <f aca="false">VLOOKUP($B2659,data!$A$6:$M$15000,7)</f>
        <v>N/A</v>
      </c>
    </row>
    <row r="2660" customFormat="false" ht="11.25" hidden="false" customHeight="false" outlineLevel="0" collapsed="false">
      <c r="A2660" s="199" t="n">
        <v>38200</v>
      </c>
      <c r="B2660" s="192" t="n">
        <v>38200</v>
      </c>
      <c r="C2660" s="308" t="n">
        <f aca="false">IF(B2660&lt;&gt;"",MONTH(B2660),0)</f>
        <v>8</v>
      </c>
      <c r="D2660" s="205" t="str">
        <f aca="false">VLOOKUP($B2660,data!$A$6:$M$15000,7)</f>
        <v>N/A</v>
      </c>
    </row>
    <row r="2661" customFormat="false" ht="11.25" hidden="false" customHeight="false" outlineLevel="0" collapsed="false">
      <c r="A2661" s="199" t="n">
        <v>38201</v>
      </c>
      <c r="B2661" s="192" t="n">
        <v>38201</v>
      </c>
      <c r="C2661" s="308" t="n">
        <f aca="false">IF(B2661&lt;&gt;"",MONTH(B2661),0)</f>
        <v>8</v>
      </c>
      <c r="D2661" s="205" t="str">
        <f aca="false">VLOOKUP($B2661,data!$A$6:$M$15000,7)</f>
        <v>N/A</v>
      </c>
    </row>
    <row r="2662" customFormat="false" ht="11.25" hidden="false" customHeight="false" outlineLevel="0" collapsed="false">
      <c r="A2662" s="199" t="n">
        <v>38202</v>
      </c>
      <c r="B2662" s="192" t="n">
        <v>38202</v>
      </c>
      <c r="C2662" s="308" t="n">
        <f aca="false">IF(B2662&lt;&gt;"",MONTH(B2662),0)</f>
        <v>8</v>
      </c>
      <c r="D2662" s="205" t="str">
        <f aca="false">VLOOKUP($B2662,data!$A$6:$M$15000,7)</f>
        <v>N/A</v>
      </c>
    </row>
    <row r="2663" customFormat="false" ht="11.25" hidden="false" customHeight="false" outlineLevel="0" collapsed="false">
      <c r="A2663" s="199" t="n">
        <v>38203</v>
      </c>
      <c r="B2663" s="192" t="n">
        <v>38203</v>
      </c>
      <c r="C2663" s="308" t="n">
        <f aca="false">IF(B2663&lt;&gt;"",MONTH(B2663),0)</f>
        <v>8</v>
      </c>
      <c r="D2663" s="205" t="str">
        <f aca="false">VLOOKUP($B2663,data!$A$6:$M$15000,7)</f>
        <v>N/A</v>
      </c>
    </row>
    <row r="2664" customFormat="false" ht="11.25" hidden="false" customHeight="false" outlineLevel="0" collapsed="false">
      <c r="A2664" s="199" t="n">
        <v>38204</v>
      </c>
      <c r="B2664" s="192" t="n">
        <v>38204</v>
      </c>
      <c r="C2664" s="308" t="n">
        <f aca="false">IF(B2664&lt;&gt;"",MONTH(B2664),0)</f>
        <v>8</v>
      </c>
      <c r="D2664" s="205" t="str">
        <f aca="false">VLOOKUP($B2664,data!$A$6:$M$15000,7)</f>
        <v>N/A</v>
      </c>
    </row>
    <row r="2665" customFormat="false" ht="11.25" hidden="false" customHeight="false" outlineLevel="0" collapsed="false">
      <c r="A2665" s="199" t="n">
        <v>38205</v>
      </c>
      <c r="B2665" s="192" t="n">
        <v>38205</v>
      </c>
      <c r="C2665" s="308" t="n">
        <f aca="false">IF(B2665&lt;&gt;"",MONTH(B2665),0)</f>
        <v>8</v>
      </c>
      <c r="D2665" s="205" t="str">
        <f aca="false">VLOOKUP($B2665,data!$A$6:$M$15000,7)</f>
        <v>N/A</v>
      </c>
    </row>
    <row r="2666" customFormat="false" ht="11.25" hidden="false" customHeight="false" outlineLevel="0" collapsed="false">
      <c r="A2666" s="199" t="n">
        <v>38206</v>
      </c>
      <c r="B2666" s="192" t="n">
        <v>38206</v>
      </c>
      <c r="C2666" s="308" t="n">
        <f aca="false">IF(B2666&lt;&gt;"",MONTH(B2666),0)</f>
        <v>8</v>
      </c>
      <c r="D2666" s="205" t="str">
        <f aca="false">VLOOKUP($B2666,data!$A$6:$M$15000,7)</f>
        <v>N/A</v>
      </c>
    </row>
    <row r="2667" customFormat="false" ht="11.25" hidden="false" customHeight="false" outlineLevel="0" collapsed="false">
      <c r="A2667" s="199" t="n">
        <v>38207</v>
      </c>
      <c r="B2667" s="192" t="n">
        <v>38207</v>
      </c>
      <c r="C2667" s="308" t="n">
        <f aca="false">IF(B2667&lt;&gt;"",MONTH(B2667),0)</f>
        <v>8</v>
      </c>
      <c r="D2667" s="205" t="str">
        <f aca="false">VLOOKUP($B2667,data!$A$6:$M$15000,7)</f>
        <v>N/A</v>
      </c>
    </row>
    <row r="2668" customFormat="false" ht="11.25" hidden="false" customHeight="false" outlineLevel="0" collapsed="false">
      <c r="A2668" s="199" t="n">
        <v>38208</v>
      </c>
      <c r="B2668" s="192" t="n">
        <v>38208</v>
      </c>
      <c r="C2668" s="308" t="n">
        <f aca="false">IF(B2668&lt;&gt;"",MONTH(B2668),0)</f>
        <v>8</v>
      </c>
      <c r="D2668" s="205" t="str">
        <f aca="false">VLOOKUP($B2668,data!$A$6:$M$15000,7)</f>
        <v>N/A</v>
      </c>
    </row>
    <row r="2669" customFormat="false" ht="11.25" hidden="false" customHeight="false" outlineLevel="0" collapsed="false">
      <c r="A2669" s="199" t="n">
        <v>38209</v>
      </c>
      <c r="B2669" s="192" t="n">
        <v>38209</v>
      </c>
      <c r="C2669" s="308" t="n">
        <f aca="false">IF(B2669&lt;&gt;"",MONTH(B2669),0)</f>
        <v>8</v>
      </c>
      <c r="D2669" s="205" t="str">
        <f aca="false">VLOOKUP($B2669,data!$A$6:$M$15000,7)</f>
        <v>N/A</v>
      </c>
    </row>
    <row r="2670" customFormat="false" ht="11.25" hidden="false" customHeight="false" outlineLevel="0" collapsed="false">
      <c r="A2670" s="199" t="n">
        <v>38210</v>
      </c>
      <c r="B2670" s="192" t="n">
        <v>38210</v>
      </c>
      <c r="C2670" s="308" t="n">
        <f aca="false">IF(B2670&lt;&gt;"",MONTH(B2670),0)</f>
        <v>8</v>
      </c>
      <c r="D2670" s="205" t="str">
        <f aca="false">VLOOKUP($B2670,data!$A$6:$M$15000,7)</f>
        <v>N/A</v>
      </c>
    </row>
    <row r="2671" customFormat="false" ht="11.25" hidden="false" customHeight="false" outlineLevel="0" collapsed="false">
      <c r="A2671" s="199" t="n">
        <v>38211</v>
      </c>
      <c r="B2671" s="192" t="n">
        <v>38211</v>
      </c>
      <c r="C2671" s="308" t="n">
        <f aca="false">IF(B2671&lt;&gt;"",MONTH(B2671),0)</f>
        <v>8</v>
      </c>
      <c r="D2671" s="205" t="str">
        <f aca="false">VLOOKUP($B2671,data!$A$6:$M$15000,7)</f>
        <v>N/A</v>
      </c>
    </row>
    <row r="2672" customFormat="false" ht="11.25" hidden="false" customHeight="false" outlineLevel="0" collapsed="false">
      <c r="A2672" s="199" t="n">
        <v>38212</v>
      </c>
      <c r="B2672" s="192" t="n">
        <v>38212</v>
      </c>
      <c r="C2672" s="308" t="n">
        <f aca="false">IF(B2672&lt;&gt;"",MONTH(B2672),0)</f>
        <v>8</v>
      </c>
      <c r="D2672" s="205" t="str">
        <f aca="false">VLOOKUP($B2672,data!$A$6:$M$15000,7)</f>
        <v>N/A</v>
      </c>
    </row>
    <row r="2673" customFormat="false" ht="11.25" hidden="false" customHeight="false" outlineLevel="0" collapsed="false">
      <c r="A2673" s="199" t="n">
        <v>38213</v>
      </c>
      <c r="B2673" s="192" t="n">
        <v>38213</v>
      </c>
      <c r="C2673" s="308" t="n">
        <f aca="false">IF(B2673&lt;&gt;"",MONTH(B2673),0)</f>
        <v>8</v>
      </c>
      <c r="D2673" s="205" t="str">
        <f aca="false">VLOOKUP($B2673,data!$A$6:$M$15000,7)</f>
        <v>N/A</v>
      </c>
    </row>
    <row r="2674" customFormat="false" ht="11.25" hidden="false" customHeight="false" outlineLevel="0" collapsed="false">
      <c r="A2674" s="199" t="n">
        <v>38214</v>
      </c>
      <c r="B2674" s="192" t="n">
        <v>38214</v>
      </c>
      <c r="C2674" s="308" t="n">
        <f aca="false">IF(B2674&lt;&gt;"",MONTH(B2674),0)</f>
        <v>8</v>
      </c>
      <c r="D2674" s="205" t="str">
        <f aca="false">VLOOKUP($B2674,data!$A$6:$M$15000,7)</f>
        <v>N/A</v>
      </c>
    </row>
    <row r="2675" customFormat="false" ht="11.25" hidden="false" customHeight="false" outlineLevel="0" collapsed="false">
      <c r="A2675" s="199" t="n">
        <v>38215</v>
      </c>
      <c r="B2675" s="192" t="n">
        <v>38215</v>
      </c>
      <c r="C2675" s="308" t="n">
        <f aca="false">IF(B2675&lt;&gt;"",MONTH(B2675),0)</f>
        <v>8</v>
      </c>
      <c r="D2675" s="205" t="str">
        <f aca="false">VLOOKUP($B2675,data!$A$6:$M$15000,7)</f>
        <v>N/A</v>
      </c>
    </row>
    <row r="2676" customFormat="false" ht="11.25" hidden="false" customHeight="false" outlineLevel="0" collapsed="false">
      <c r="A2676" s="199" t="n">
        <v>38216</v>
      </c>
      <c r="B2676" s="192" t="n">
        <v>38216</v>
      </c>
      <c r="C2676" s="308" t="n">
        <f aca="false">IF(B2676&lt;&gt;"",MONTH(B2676),0)</f>
        <v>8</v>
      </c>
      <c r="D2676" s="205" t="str">
        <f aca="false">VLOOKUP($B2676,data!$A$6:$M$15000,7)</f>
        <v>N/A</v>
      </c>
    </row>
    <row r="2677" customFormat="false" ht="11.25" hidden="false" customHeight="false" outlineLevel="0" collapsed="false">
      <c r="A2677" s="199" t="n">
        <v>38217</v>
      </c>
      <c r="B2677" s="192" t="n">
        <v>38217</v>
      </c>
      <c r="C2677" s="308" t="n">
        <f aca="false">IF(B2677&lt;&gt;"",MONTH(B2677),0)</f>
        <v>8</v>
      </c>
      <c r="D2677" s="205" t="str">
        <f aca="false">VLOOKUP($B2677,data!$A$6:$M$15000,7)</f>
        <v>N/A</v>
      </c>
    </row>
    <row r="2678" customFormat="false" ht="11.25" hidden="false" customHeight="false" outlineLevel="0" collapsed="false">
      <c r="A2678" s="199" t="n">
        <v>38218</v>
      </c>
      <c r="B2678" s="192" t="n">
        <v>38218</v>
      </c>
      <c r="C2678" s="308" t="n">
        <f aca="false">IF(B2678&lt;&gt;"",MONTH(B2678),0)</f>
        <v>8</v>
      </c>
      <c r="D2678" s="205" t="str">
        <f aca="false">VLOOKUP($B2678,data!$A$6:$M$15000,7)</f>
        <v>N/A</v>
      </c>
    </row>
    <row r="2679" customFormat="false" ht="11.25" hidden="false" customHeight="false" outlineLevel="0" collapsed="false">
      <c r="A2679" s="199" t="n">
        <v>38219</v>
      </c>
      <c r="B2679" s="192" t="n">
        <v>38219</v>
      </c>
      <c r="C2679" s="308" t="n">
        <f aca="false">IF(B2679&lt;&gt;"",MONTH(B2679),0)</f>
        <v>8</v>
      </c>
      <c r="D2679" s="205" t="str">
        <f aca="false">VLOOKUP($B2679,data!$A$6:$M$15000,7)</f>
        <v>N/A</v>
      </c>
    </row>
    <row r="2680" customFormat="false" ht="11.25" hidden="false" customHeight="false" outlineLevel="0" collapsed="false">
      <c r="A2680" s="199" t="n">
        <v>38220</v>
      </c>
      <c r="B2680" s="192" t="n">
        <v>38220</v>
      </c>
      <c r="C2680" s="308" t="n">
        <f aca="false">IF(B2680&lt;&gt;"",MONTH(B2680),0)</f>
        <v>8</v>
      </c>
      <c r="D2680" s="205" t="str">
        <f aca="false">VLOOKUP($B2680,data!$A$6:$M$15000,7)</f>
        <v>N/A</v>
      </c>
    </row>
    <row r="2681" customFormat="false" ht="11.25" hidden="false" customHeight="false" outlineLevel="0" collapsed="false">
      <c r="A2681" s="199" t="n">
        <v>38221</v>
      </c>
      <c r="B2681" s="192" t="n">
        <v>38221</v>
      </c>
      <c r="C2681" s="308" t="n">
        <f aca="false">IF(B2681&lt;&gt;"",MONTH(B2681),0)</f>
        <v>8</v>
      </c>
      <c r="D2681" s="205" t="str">
        <f aca="false">VLOOKUP($B2681,data!$A$6:$M$15000,7)</f>
        <v>N/A</v>
      </c>
    </row>
    <row r="2682" customFormat="false" ht="11.25" hidden="false" customHeight="false" outlineLevel="0" collapsed="false">
      <c r="A2682" s="199" t="n">
        <v>38222</v>
      </c>
      <c r="B2682" s="192" t="n">
        <v>38222</v>
      </c>
      <c r="C2682" s="308" t="n">
        <f aca="false">IF(B2682&lt;&gt;"",MONTH(B2682),0)</f>
        <v>8</v>
      </c>
      <c r="D2682" s="205" t="str">
        <f aca="false">VLOOKUP($B2682,data!$A$6:$M$15000,7)</f>
        <v>N/A</v>
      </c>
    </row>
    <row r="2683" customFormat="false" ht="11.25" hidden="false" customHeight="false" outlineLevel="0" collapsed="false">
      <c r="A2683" s="199" t="n">
        <v>38223</v>
      </c>
      <c r="B2683" s="192" t="n">
        <v>38223</v>
      </c>
      <c r="C2683" s="308" t="n">
        <f aca="false">IF(B2683&lt;&gt;"",MONTH(B2683),0)</f>
        <v>8</v>
      </c>
      <c r="D2683" s="205" t="str">
        <f aca="false">VLOOKUP($B2683,data!$A$6:$M$15000,7)</f>
        <v>N/A</v>
      </c>
    </row>
    <row r="2684" customFormat="false" ht="11.25" hidden="false" customHeight="false" outlineLevel="0" collapsed="false">
      <c r="A2684" s="199" t="n">
        <v>38224</v>
      </c>
      <c r="B2684" s="192" t="n">
        <v>38224</v>
      </c>
      <c r="C2684" s="308" t="n">
        <f aca="false">IF(B2684&lt;&gt;"",MONTH(B2684),0)</f>
        <v>8</v>
      </c>
      <c r="D2684" s="205" t="str">
        <f aca="false">VLOOKUP($B2684,data!$A$6:$M$15000,7)</f>
        <v>N/A</v>
      </c>
    </row>
    <row r="2685" customFormat="false" ht="11.25" hidden="false" customHeight="false" outlineLevel="0" collapsed="false">
      <c r="A2685" s="199" t="n">
        <v>38225</v>
      </c>
      <c r="B2685" s="192" t="n">
        <v>38225</v>
      </c>
      <c r="C2685" s="308" t="n">
        <f aca="false">IF(B2685&lt;&gt;"",MONTH(B2685),0)</f>
        <v>8</v>
      </c>
      <c r="D2685" s="205" t="str">
        <f aca="false">VLOOKUP($B2685,data!$A$6:$M$15000,7)</f>
        <v>N/A</v>
      </c>
    </row>
    <row r="2686" customFormat="false" ht="11.25" hidden="false" customHeight="false" outlineLevel="0" collapsed="false">
      <c r="A2686" s="199" t="n">
        <v>38226</v>
      </c>
      <c r="B2686" s="192" t="n">
        <v>38226</v>
      </c>
      <c r="C2686" s="308" t="n">
        <f aca="false">IF(B2686&lt;&gt;"",MONTH(B2686),0)</f>
        <v>8</v>
      </c>
      <c r="D2686" s="205" t="str">
        <f aca="false">VLOOKUP($B2686,data!$A$6:$M$15000,7)</f>
        <v>N/A</v>
      </c>
    </row>
    <row r="2687" customFormat="false" ht="11.25" hidden="false" customHeight="false" outlineLevel="0" collapsed="false">
      <c r="A2687" s="199" t="n">
        <v>38227</v>
      </c>
      <c r="B2687" s="192" t="n">
        <v>38227</v>
      </c>
      <c r="C2687" s="308" t="n">
        <f aca="false">IF(B2687&lt;&gt;"",MONTH(B2687),0)</f>
        <v>8</v>
      </c>
      <c r="D2687" s="205" t="str">
        <f aca="false">VLOOKUP($B2687,data!$A$6:$M$15000,7)</f>
        <v>N/A</v>
      </c>
    </row>
    <row r="2688" customFormat="false" ht="11.25" hidden="false" customHeight="false" outlineLevel="0" collapsed="false">
      <c r="A2688" s="199" t="n">
        <v>38228</v>
      </c>
      <c r="B2688" s="192" t="n">
        <v>38228</v>
      </c>
      <c r="C2688" s="308" t="n">
        <f aca="false">IF(B2688&lt;&gt;"",MONTH(B2688),0)</f>
        <v>8</v>
      </c>
      <c r="D2688" s="205" t="str">
        <f aca="false">VLOOKUP($B2688,data!$A$6:$M$15000,7)</f>
        <v>N/A</v>
      </c>
    </row>
    <row r="2689" customFormat="false" ht="11.25" hidden="false" customHeight="false" outlineLevel="0" collapsed="false">
      <c r="A2689" s="199" t="n">
        <v>38229</v>
      </c>
      <c r="B2689" s="192" t="n">
        <v>38229</v>
      </c>
      <c r="C2689" s="308" t="n">
        <f aca="false">IF(B2689&lt;&gt;"",MONTH(B2689),0)</f>
        <v>8</v>
      </c>
      <c r="D2689" s="205" t="str">
        <f aca="false">VLOOKUP($B2689,data!$A$6:$M$15000,7)</f>
        <v>N/A</v>
      </c>
    </row>
    <row r="2690" customFormat="false" ht="11.25" hidden="false" customHeight="false" outlineLevel="0" collapsed="false">
      <c r="A2690" s="199" t="n">
        <v>38230</v>
      </c>
      <c r="B2690" s="192" t="n">
        <v>38230</v>
      </c>
      <c r="C2690" s="308" t="n">
        <f aca="false">IF(B2690&lt;&gt;"",MONTH(B2690),0)</f>
        <v>8</v>
      </c>
      <c r="D2690" s="205" t="str">
        <f aca="false">VLOOKUP($B2690,data!$A$6:$M$15000,7)</f>
        <v>N/A</v>
      </c>
    </row>
    <row r="2691" customFormat="false" ht="11.25" hidden="false" customHeight="false" outlineLevel="0" collapsed="false">
      <c r="A2691" s="199" t="n">
        <v>38231</v>
      </c>
      <c r="B2691" s="192" t="n">
        <v>38231</v>
      </c>
      <c r="C2691" s="308" t="n">
        <f aca="false">IF(B2691&lt;&gt;"",MONTH(B2691),0)</f>
        <v>9</v>
      </c>
      <c r="D2691" s="205" t="str">
        <f aca="false">VLOOKUP($B2691,data!$A$6:$M$15000,7)</f>
        <v>N/A</v>
      </c>
    </row>
    <row r="2692" customFormat="false" ht="11.25" hidden="false" customHeight="false" outlineLevel="0" collapsed="false">
      <c r="A2692" s="199" t="n">
        <v>38232</v>
      </c>
      <c r="B2692" s="192" t="n">
        <v>38232</v>
      </c>
      <c r="C2692" s="308" t="n">
        <f aca="false">IF(B2692&lt;&gt;"",MONTH(B2692),0)</f>
        <v>9</v>
      </c>
      <c r="D2692" s="205" t="str">
        <f aca="false">VLOOKUP($B2692,data!$A$6:$M$15000,7)</f>
        <v>N/A</v>
      </c>
    </row>
    <row r="2693" customFormat="false" ht="11.25" hidden="false" customHeight="false" outlineLevel="0" collapsed="false">
      <c r="A2693" s="199" t="n">
        <v>38233</v>
      </c>
      <c r="B2693" s="192" t="n">
        <v>38233</v>
      </c>
      <c r="C2693" s="308" t="n">
        <f aca="false">IF(B2693&lt;&gt;"",MONTH(B2693),0)</f>
        <v>9</v>
      </c>
      <c r="D2693" s="205" t="str">
        <f aca="false">VLOOKUP($B2693,data!$A$6:$M$15000,7)</f>
        <v>N/A</v>
      </c>
    </row>
    <row r="2694" customFormat="false" ht="11.25" hidden="false" customHeight="false" outlineLevel="0" collapsed="false">
      <c r="A2694" s="199" t="n">
        <v>38234</v>
      </c>
      <c r="B2694" s="192" t="n">
        <v>38234</v>
      </c>
      <c r="C2694" s="308" t="n">
        <f aca="false">IF(B2694&lt;&gt;"",MONTH(B2694),0)</f>
        <v>9</v>
      </c>
      <c r="D2694" s="205" t="str">
        <f aca="false">VLOOKUP($B2694,data!$A$6:$M$15000,7)</f>
        <v>N/A</v>
      </c>
    </row>
    <row r="2695" customFormat="false" ht="11.25" hidden="false" customHeight="false" outlineLevel="0" collapsed="false">
      <c r="A2695" s="199" t="n">
        <v>38235</v>
      </c>
      <c r="B2695" s="192" t="n">
        <v>38235</v>
      </c>
      <c r="C2695" s="308" t="n">
        <f aca="false">IF(B2695&lt;&gt;"",MONTH(B2695),0)</f>
        <v>9</v>
      </c>
      <c r="D2695" s="205" t="str">
        <f aca="false">VLOOKUP($B2695,data!$A$6:$M$15000,7)</f>
        <v>N/A</v>
      </c>
    </row>
    <row r="2696" customFormat="false" ht="11.25" hidden="false" customHeight="false" outlineLevel="0" collapsed="false">
      <c r="A2696" s="199" t="n">
        <v>38236</v>
      </c>
      <c r="B2696" s="192" t="n">
        <v>38236</v>
      </c>
      <c r="C2696" s="308" t="n">
        <f aca="false">IF(B2696&lt;&gt;"",MONTH(B2696),0)</f>
        <v>9</v>
      </c>
      <c r="D2696" s="205" t="str">
        <f aca="false">VLOOKUP($B2696,data!$A$6:$M$15000,7)</f>
        <v>N/A</v>
      </c>
    </row>
    <row r="2697" customFormat="false" ht="11.25" hidden="false" customHeight="false" outlineLevel="0" collapsed="false">
      <c r="A2697" s="199" t="n">
        <v>38237</v>
      </c>
      <c r="B2697" s="192" t="n">
        <v>38237</v>
      </c>
      <c r="C2697" s="308" t="n">
        <f aca="false">IF(B2697&lt;&gt;"",MONTH(B2697),0)</f>
        <v>9</v>
      </c>
      <c r="D2697" s="205" t="str">
        <f aca="false">VLOOKUP($B2697,data!$A$6:$M$15000,7)</f>
        <v>N/A</v>
      </c>
    </row>
    <row r="2698" customFormat="false" ht="11.25" hidden="false" customHeight="false" outlineLevel="0" collapsed="false">
      <c r="A2698" s="199" t="n">
        <v>38238</v>
      </c>
      <c r="B2698" s="192" t="n">
        <v>38238</v>
      </c>
      <c r="C2698" s="308" t="n">
        <f aca="false">IF(B2698&lt;&gt;"",MONTH(B2698),0)</f>
        <v>9</v>
      </c>
      <c r="D2698" s="205" t="str">
        <f aca="false">VLOOKUP($B2698,data!$A$6:$M$15000,7)</f>
        <v>N/A</v>
      </c>
    </row>
    <row r="2699" customFormat="false" ht="11.25" hidden="false" customHeight="false" outlineLevel="0" collapsed="false">
      <c r="A2699" s="199" t="n">
        <v>38239</v>
      </c>
      <c r="B2699" s="192" t="n">
        <v>38239</v>
      </c>
      <c r="C2699" s="308" t="n">
        <f aca="false">IF(B2699&lt;&gt;"",MONTH(B2699),0)</f>
        <v>9</v>
      </c>
      <c r="D2699" s="205" t="str">
        <f aca="false">VLOOKUP($B2699,data!$A$6:$M$15000,7)</f>
        <v>N/A</v>
      </c>
    </row>
    <row r="2700" customFormat="false" ht="11.25" hidden="false" customHeight="false" outlineLevel="0" collapsed="false">
      <c r="A2700" s="199" t="n">
        <v>38240</v>
      </c>
      <c r="B2700" s="192" t="n">
        <v>38240</v>
      </c>
      <c r="C2700" s="308" t="n">
        <f aca="false">IF(B2700&lt;&gt;"",MONTH(B2700),0)</f>
        <v>9</v>
      </c>
      <c r="D2700" s="205" t="str">
        <f aca="false">VLOOKUP($B2700,data!$A$6:$M$15000,7)</f>
        <v>N/A</v>
      </c>
    </row>
    <row r="2701" customFormat="false" ht="11.25" hidden="false" customHeight="false" outlineLevel="0" collapsed="false">
      <c r="A2701" s="199" t="n">
        <v>38241</v>
      </c>
      <c r="B2701" s="192" t="n">
        <v>38241</v>
      </c>
      <c r="C2701" s="308" t="n">
        <f aca="false">IF(B2701&lt;&gt;"",MONTH(B2701),0)</f>
        <v>9</v>
      </c>
      <c r="D2701" s="205" t="str">
        <f aca="false">VLOOKUP($B2701,data!$A$6:$M$15000,7)</f>
        <v>N/A</v>
      </c>
    </row>
    <row r="2702" customFormat="false" ht="11.25" hidden="false" customHeight="false" outlineLevel="0" collapsed="false">
      <c r="A2702" s="199" t="n">
        <v>38242</v>
      </c>
      <c r="B2702" s="192" t="n">
        <v>38242</v>
      </c>
      <c r="C2702" s="308" t="n">
        <f aca="false">IF(B2702&lt;&gt;"",MONTH(B2702),0)</f>
        <v>9</v>
      </c>
      <c r="D2702" s="205" t="str">
        <f aca="false">VLOOKUP($B2702,data!$A$6:$M$15000,7)</f>
        <v>N/A</v>
      </c>
    </row>
    <row r="2703" customFormat="false" ht="11.25" hidden="false" customHeight="false" outlineLevel="0" collapsed="false">
      <c r="A2703" s="199" t="n">
        <v>38243</v>
      </c>
      <c r="B2703" s="192" t="n">
        <v>38243</v>
      </c>
      <c r="C2703" s="308" t="n">
        <f aca="false">IF(B2703&lt;&gt;"",MONTH(B2703),0)</f>
        <v>9</v>
      </c>
      <c r="D2703" s="205" t="str">
        <f aca="false">VLOOKUP($B2703,data!$A$6:$M$15000,7)</f>
        <v>N/A</v>
      </c>
    </row>
    <row r="2704" customFormat="false" ht="11.25" hidden="false" customHeight="false" outlineLevel="0" collapsed="false">
      <c r="A2704" s="199" t="n">
        <v>38244</v>
      </c>
      <c r="B2704" s="192" t="n">
        <v>38244</v>
      </c>
      <c r="C2704" s="308" t="n">
        <f aca="false">IF(B2704&lt;&gt;"",MONTH(B2704),0)</f>
        <v>9</v>
      </c>
      <c r="D2704" s="205" t="str">
        <f aca="false">VLOOKUP($B2704,data!$A$6:$M$15000,7)</f>
        <v>N/A</v>
      </c>
    </row>
    <row r="2705" customFormat="false" ht="11.25" hidden="false" customHeight="false" outlineLevel="0" collapsed="false">
      <c r="A2705" s="199" t="n">
        <v>38245</v>
      </c>
      <c r="B2705" s="192" t="n">
        <v>38245</v>
      </c>
      <c r="C2705" s="308" t="n">
        <f aca="false">IF(B2705&lt;&gt;"",MONTH(B2705),0)</f>
        <v>9</v>
      </c>
      <c r="D2705" s="205" t="str">
        <f aca="false">VLOOKUP($B2705,data!$A$6:$M$15000,7)</f>
        <v>N/A</v>
      </c>
    </row>
    <row r="2706" customFormat="false" ht="11.25" hidden="false" customHeight="false" outlineLevel="0" collapsed="false">
      <c r="A2706" s="199" t="n">
        <v>38246</v>
      </c>
      <c r="B2706" s="192" t="n">
        <v>38246</v>
      </c>
      <c r="C2706" s="308" t="n">
        <f aca="false">IF(B2706&lt;&gt;"",MONTH(B2706),0)</f>
        <v>9</v>
      </c>
      <c r="D2706" s="205" t="str">
        <f aca="false">VLOOKUP($B2706,data!$A$6:$M$15000,7)</f>
        <v>N/A</v>
      </c>
    </row>
    <row r="2707" customFormat="false" ht="11.25" hidden="false" customHeight="false" outlineLevel="0" collapsed="false">
      <c r="A2707" s="199" t="n">
        <v>38247</v>
      </c>
      <c r="B2707" s="192" t="n">
        <v>38247</v>
      </c>
      <c r="C2707" s="308" t="n">
        <f aca="false">IF(B2707&lt;&gt;"",MONTH(B2707),0)</f>
        <v>9</v>
      </c>
      <c r="D2707" s="205" t="str">
        <f aca="false">VLOOKUP($B2707,data!$A$6:$M$15000,7)</f>
        <v>N/A</v>
      </c>
    </row>
    <row r="2708" customFormat="false" ht="11.25" hidden="false" customHeight="false" outlineLevel="0" collapsed="false">
      <c r="A2708" s="199" t="n">
        <v>38248</v>
      </c>
      <c r="B2708" s="192" t="n">
        <v>38248</v>
      </c>
      <c r="C2708" s="308" t="n">
        <f aca="false">IF(B2708&lt;&gt;"",MONTH(B2708),0)</f>
        <v>9</v>
      </c>
      <c r="D2708" s="205" t="str">
        <f aca="false">VLOOKUP($B2708,data!$A$6:$M$15000,7)</f>
        <v>N/A</v>
      </c>
    </row>
    <row r="2709" customFormat="false" ht="11.25" hidden="false" customHeight="false" outlineLevel="0" collapsed="false">
      <c r="A2709" s="199" t="n">
        <v>38249</v>
      </c>
      <c r="B2709" s="192" t="n">
        <v>38249</v>
      </c>
      <c r="C2709" s="308" t="n">
        <f aca="false">IF(B2709&lt;&gt;"",MONTH(B2709),0)</f>
        <v>9</v>
      </c>
      <c r="D2709" s="205" t="str">
        <f aca="false">VLOOKUP($B2709,data!$A$6:$M$15000,7)</f>
        <v>N/A</v>
      </c>
    </row>
    <row r="2710" customFormat="false" ht="11.25" hidden="false" customHeight="false" outlineLevel="0" collapsed="false">
      <c r="A2710" s="199" t="n">
        <v>38250</v>
      </c>
      <c r="B2710" s="192" t="n">
        <v>38250</v>
      </c>
      <c r="C2710" s="308" t="n">
        <f aca="false">IF(B2710&lt;&gt;"",MONTH(B2710),0)</f>
        <v>9</v>
      </c>
      <c r="D2710" s="205" t="str">
        <f aca="false">VLOOKUP($B2710,data!$A$6:$M$15000,7)</f>
        <v>N/A</v>
      </c>
    </row>
    <row r="2711" customFormat="false" ht="11.25" hidden="false" customHeight="false" outlineLevel="0" collapsed="false">
      <c r="A2711" s="199" t="n">
        <v>38251</v>
      </c>
      <c r="B2711" s="192" t="n">
        <v>38251</v>
      </c>
      <c r="C2711" s="308" t="n">
        <f aca="false">IF(B2711&lt;&gt;"",MONTH(B2711),0)</f>
        <v>9</v>
      </c>
      <c r="D2711" s="205" t="str">
        <f aca="false">VLOOKUP($B2711,data!$A$6:$M$15000,7)</f>
        <v>N/A</v>
      </c>
    </row>
    <row r="2712" customFormat="false" ht="11.25" hidden="false" customHeight="false" outlineLevel="0" collapsed="false">
      <c r="A2712" s="199" t="n">
        <v>38252</v>
      </c>
      <c r="B2712" s="192" t="n">
        <v>38252</v>
      </c>
      <c r="C2712" s="308" t="n">
        <f aca="false">IF(B2712&lt;&gt;"",MONTH(B2712),0)</f>
        <v>9</v>
      </c>
      <c r="D2712" s="205" t="str">
        <f aca="false">VLOOKUP($B2712,data!$A$6:$M$15000,7)</f>
        <v>N/A</v>
      </c>
    </row>
    <row r="2713" customFormat="false" ht="11.25" hidden="false" customHeight="false" outlineLevel="0" collapsed="false">
      <c r="A2713" s="199" t="n">
        <v>38253</v>
      </c>
      <c r="B2713" s="192" t="n">
        <v>38253</v>
      </c>
      <c r="C2713" s="308" t="n">
        <f aca="false">IF(B2713&lt;&gt;"",MONTH(B2713),0)</f>
        <v>9</v>
      </c>
      <c r="D2713" s="205" t="str">
        <f aca="false">VLOOKUP($B2713,data!$A$6:$M$15000,7)</f>
        <v>N/A</v>
      </c>
    </row>
    <row r="2714" customFormat="false" ht="11.25" hidden="false" customHeight="false" outlineLevel="0" collapsed="false">
      <c r="A2714" s="199" t="n">
        <v>38254</v>
      </c>
      <c r="B2714" s="192" t="n">
        <v>38254</v>
      </c>
      <c r="C2714" s="308" t="n">
        <f aca="false">IF(B2714&lt;&gt;"",MONTH(B2714),0)</f>
        <v>9</v>
      </c>
      <c r="D2714" s="205" t="str">
        <f aca="false">VLOOKUP($B2714,data!$A$6:$M$15000,7)</f>
        <v>N/A</v>
      </c>
    </row>
    <row r="2715" customFormat="false" ht="11.25" hidden="false" customHeight="false" outlineLevel="0" collapsed="false">
      <c r="A2715" s="199" t="n">
        <v>38255</v>
      </c>
      <c r="B2715" s="192" t="n">
        <v>38255</v>
      </c>
      <c r="C2715" s="308" t="n">
        <f aca="false">IF(B2715&lt;&gt;"",MONTH(B2715),0)</f>
        <v>9</v>
      </c>
      <c r="D2715" s="205" t="str">
        <f aca="false">VLOOKUP($B2715,data!$A$6:$M$15000,7)</f>
        <v>N/A</v>
      </c>
    </row>
    <row r="2716" customFormat="false" ht="11.25" hidden="false" customHeight="false" outlineLevel="0" collapsed="false">
      <c r="A2716" s="199" t="n">
        <v>38256</v>
      </c>
      <c r="B2716" s="192" t="n">
        <v>38256</v>
      </c>
      <c r="C2716" s="308" t="n">
        <f aca="false">IF(B2716&lt;&gt;"",MONTH(B2716),0)</f>
        <v>9</v>
      </c>
      <c r="D2716" s="205" t="str">
        <f aca="false">VLOOKUP($B2716,data!$A$6:$M$15000,7)</f>
        <v>N/A</v>
      </c>
    </row>
    <row r="2717" customFormat="false" ht="11.25" hidden="false" customHeight="false" outlineLevel="0" collapsed="false">
      <c r="A2717" s="199" t="n">
        <v>38257</v>
      </c>
      <c r="B2717" s="192" t="n">
        <v>38257</v>
      </c>
      <c r="C2717" s="308" t="n">
        <f aca="false">IF(B2717&lt;&gt;"",MONTH(B2717),0)</f>
        <v>9</v>
      </c>
      <c r="D2717" s="205" t="str">
        <f aca="false">VLOOKUP($B2717,data!$A$6:$M$15000,7)</f>
        <v>N/A</v>
      </c>
    </row>
    <row r="2718" customFormat="false" ht="11.25" hidden="false" customHeight="false" outlineLevel="0" collapsed="false">
      <c r="A2718" s="199" t="n">
        <v>38258</v>
      </c>
      <c r="B2718" s="192" t="n">
        <v>38258</v>
      </c>
      <c r="C2718" s="308" t="n">
        <f aca="false">IF(B2718&lt;&gt;"",MONTH(B2718),0)</f>
        <v>9</v>
      </c>
      <c r="D2718" s="205" t="str">
        <f aca="false">VLOOKUP($B2718,data!$A$6:$M$15000,7)</f>
        <v>N/A</v>
      </c>
    </row>
    <row r="2719" customFormat="false" ht="11.25" hidden="false" customHeight="false" outlineLevel="0" collapsed="false">
      <c r="A2719" s="199" t="n">
        <v>38259</v>
      </c>
      <c r="B2719" s="192" t="n">
        <v>38259</v>
      </c>
      <c r="C2719" s="308" t="n">
        <f aca="false">IF(B2719&lt;&gt;"",MONTH(B2719),0)</f>
        <v>9</v>
      </c>
      <c r="D2719" s="205" t="str">
        <f aca="false">VLOOKUP($B2719,data!$A$6:$M$15000,7)</f>
        <v>N/A</v>
      </c>
    </row>
    <row r="2720" customFormat="false" ht="11.25" hidden="false" customHeight="false" outlineLevel="0" collapsed="false">
      <c r="A2720" s="199" t="n">
        <v>38260</v>
      </c>
      <c r="B2720" s="192" t="n">
        <v>38260</v>
      </c>
      <c r="C2720" s="308" t="n">
        <f aca="false">IF(B2720&lt;&gt;"",MONTH(B2720),0)</f>
        <v>9</v>
      </c>
      <c r="D2720" s="205" t="str">
        <f aca="false">VLOOKUP($B2720,data!$A$6:$M$15000,7)</f>
        <v>N/A</v>
      </c>
    </row>
    <row r="2721" customFormat="false" ht="11.25" hidden="false" customHeight="false" outlineLevel="0" collapsed="false">
      <c r="A2721" s="199" t="n">
        <v>38261</v>
      </c>
      <c r="B2721" s="192" t="n">
        <v>38261</v>
      </c>
      <c r="C2721" s="308" t="n">
        <f aca="false">IF(B2721&lt;&gt;"",MONTH(B2721),0)</f>
        <v>10</v>
      </c>
      <c r="D2721" s="205" t="str">
        <f aca="false">VLOOKUP($B2721,data!$A$6:$M$15000,7)</f>
        <v>N/A</v>
      </c>
    </row>
    <row r="2722" customFormat="false" ht="11.25" hidden="false" customHeight="false" outlineLevel="0" collapsed="false">
      <c r="A2722" s="199" t="n">
        <v>38262</v>
      </c>
      <c r="B2722" s="192" t="n">
        <v>38262</v>
      </c>
      <c r="C2722" s="308" t="n">
        <f aca="false">IF(B2722&lt;&gt;"",MONTH(B2722),0)</f>
        <v>10</v>
      </c>
      <c r="D2722" s="205" t="str">
        <f aca="false">VLOOKUP($B2722,data!$A$6:$M$15000,7)</f>
        <v>N/A</v>
      </c>
    </row>
    <row r="2723" customFormat="false" ht="11.25" hidden="false" customHeight="false" outlineLevel="0" collapsed="false">
      <c r="A2723" s="199" t="n">
        <v>38263</v>
      </c>
      <c r="B2723" s="192" t="n">
        <v>38263</v>
      </c>
      <c r="C2723" s="308" t="n">
        <f aca="false">IF(B2723&lt;&gt;"",MONTH(B2723),0)</f>
        <v>10</v>
      </c>
      <c r="D2723" s="205" t="str">
        <f aca="false">VLOOKUP($B2723,data!$A$6:$M$15000,7)</f>
        <v>N/A</v>
      </c>
    </row>
    <row r="2724" customFormat="false" ht="11.25" hidden="false" customHeight="false" outlineLevel="0" collapsed="false">
      <c r="A2724" s="199" t="n">
        <v>38264</v>
      </c>
      <c r="B2724" s="192" t="n">
        <v>38264</v>
      </c>
      <c r="C2724" s="308" t="n">
        <f aca="false">IF(B2724&lt;&gt;"",MONTH(B2724),0)</f>
        <v>10</v>
      </c>
      <c r="D2724" s="205" t="str">
        <f aca="false">VLOOKUP($B2724,data!$A$6:$M$15000,7)</f>
        <v>N/A</v>
      </c>
    </row>
    <row r="2725" customFormat="false" ht="11.25" hidden="false" customHeight="false" outlineLevel="0" collapsed="false">
      <c r="A2725" s="199" t="n">
        <v>38265</v>
      </c>
      <c r="B2725" s="192" t="n">
        <v>38265</v>
      </c>
      <c r="C2725" s="308" t="n">
        <f aca="false">IF(B2725&lt;&gt;"",MONTH(B2725),0)</f>
        <v>10</v>
      </c>
      <c r="D2725" s="205" t="str">
        <f aca="false">VLOOKUP($B2725,data!$A$6:$M$15000,7)</f>
        <v>N/A</v>
      </c>
    </row>
    <row r="2726" customFormat="false" ht="11.25" hidden="false" customHeight="false" outlineLevel="0" collapsed="false">
      <c r="A2726" s="199" t="n">
        <v>38266</v>
      </c>
      <c r="B2726" s="192" t="n">
        <v>38266</v>
      </c>
      <c r="C2726" s="308" t="n">
        <f aca="false">IF(B2726&lt;&gt;"",MONTH(B2726),0)</f>
        <v>10</v>
      </c>
      <c r="D2726" s="205" t="str">
        <f aca="false">VLOOKUP($B2726,data!$A$6:$M$15000,7)</f>
        <v>N/A</v>
      </c>
    </row>
    <row r="2727" customFormat="false" ht="11.25" hidden="false" customHeight="false" outlineLevel="0" collapsed="false">
      <c r="A2727" s="199" t="n">
        <v>38267</v>
      </c>
      <c r="B2727" s="192" t="n">
        <v>38267</v>
      </c>
      <c r="C2727" s="308" t="n">
        <f aca="false">IF(B2727&lt;&gt;"",MONTH(B2727),0)</f>
        <v>10</v>
      </c>
      <c r="D2727" s="205" t="str">
        <f aca="false">VLOOKUP($B2727,data!$A$6:$M$15000,7)</f>
        <v>N/A</v>
      </c>
    </row>
    <row r="2728" customFormat="false" ht="11.25" hidden="false" customHeight="false" outlineLevel="0" collapsed="false">
      <c r="A2728" s="199" t="n">
        <v>38268</v>
      </c>
      <c r="B2728" s="192" t="n">
        <v>38268</v>
      </c>
      <c r="C2728" s="308" t="n">
        <f aca="false">IF(B2728&lt;&gt;"",MONTH(B2728),0)</f>
        <v>10</v>
      </c>
      <c r="D2728" s="205" t="str">
        <f aca="false">VLOOKUP($B2728,data!$A$6:$M$15000,7)</f>
        <v>N/A</v>
      </c>
    </row>
    <row r="2729" customFormat="false" ht="11.25" hidden="false" customHeight="false" outlineLevel="0" collapsed="false">
      <c r="A2729" s="199" t="n">
        <v>38269</v>
      </c>
      <c r="B2729" s="192" t="n">
        <v>38269</v>
      </c>
      <c r="C2729" s="308" t="n">
        <f aca="false">IF(B2729&lt;&gt;"",MONTH(B2729),0)</f>
        <v>10</v>
      </c>
      <c r="D2729" s="205" t="str">
        <f aca="false">VLOOKUP($B2729,data!$A$6:$M$15000,7)</f>
        <v>N/A</v>
      </c>
    </row>
    <row r="2730" customFormat="false" ht="11.25" hidden="false" customHeight="false" outlineLevel="0" collapsed="false">
      <c r="A2730" s="199" t="n">
        <v>38270</v>
      </c>
      <c r="B2730" s="192" t="n">
        <v>38270</v>
      </c>
      <c r="C2730" s="308" t="n">
        <f aca="false">IF(B2730&lt;&gt;"",MONTH(B2730),0)</f>
        <v>10</v>
      </c>
      <c r="D2730" s="205" t="str">
        <f aca="false">VLOOKUP($B2730,data!$A$6:$M$15000,7)</f>
        <v>N/A</v>
      </c>
    </row>
    <row r="2731" customFormat="false" ht="11.25" hidden="false" customHeight="false" outlineLevel="0" collapsed="false">
      <c r="A2731" s="199" t="n">
        <v>38271</v>
      </c>
      <c r="B2731" s="192" t="n">
        <v>38271</v>
      </c>
      <c r="C2731" s="308" t="n">
        <f aca="false">IF(B2731&lt;&gt;"",MONTH(B2731),0)</f>
        <v>10</v>
      </c>
      <c r="D2731" s="205" t="str">
        <f aca="false">VLOOKUP($B2731,data!$A$6:$M$15000,7)</f>
        <v>N/A</v>
      </c>
    </row>
    <row r="2732" customFormat="false" ht="11.25" hidden="false" customHeight="false" outlineLevel="0" collapsed="false">
      <c r="A2732" s="199" t="n">
        <v>38272</v>
      </c>
      <c r="B2732" s="192" t="n">
        <v>38272</v>
      </c>
      <c r="C2732" s="308" t="n">
        <f aca="false">IF(B2732&lt;&gt;"",MONTH(B2732),0)</f>
        <v>10</v>
      </c>
      <c r="D2732" s="205" t="str">
        <f aca="false">VLOOKUP($B2732,data!$A$6:$M$15000,7)</f>
        <v>N/A</v>
      </c>
    </row>
    <row r="2733" customFormat="false" ht="11.25" hidden="false" customHeight="false" outlineLevel="0" collapsed="false">
      <c r="A2733" s="199" t="n">
        <v>38273</v>
      </c>
      <c r="B2733" s="192" t="n">
        <v>38273</v>
      </c>
      <c r="C2733" s="308" t="n">
        <f aca="false">IF(B2733&lt;&gt;"",MONTH(B2733),0)</f>
        <v>10</v>
      </c>
      <c r="D2733" s="205" t="str">
        <f aca="false">VLOOKUP($B2733,data!$A$6:$M$15000,7)</f>
        <v>N/A</v>
      </c>
    </row>
    <row r="2734" customFormat="false" ht="11.25" hidden="false" customHeight="false" outlineLevel="0" collapsed="false">
      <c r="A2734" s="199" t="n">
        <v>38274</v>
      </c>
      <c r="B2734" s="192" t="n">
        <v>38274</v>
      </c>
      <c r="C2734" s="308" t="n">
        <f aca="false">IF(B2734&lt;&gt;"",MONTH(B2734),0)</f>
        <v>10</v>
      </c>
      <c r="D2734" s="205" t="str">
        <f aca="false">VLOOKUP($B2734,data!$A$6:$M$15000,7)</f>
        <v>N/A</v>
      </c>
    </row>
    <row r="2735" customFormat="false" ht="11.25" hidden="false" customHeight="false" outlineLevel="0" collapsed="false">
      <c r="A2735" s="199" t="n">
        <v>38275</v>
      </c>
      <c r="B2735" s="192" t="n">
        <v>38275</v>
      </c>
      <c r="C2735" s="308" t="n">
        <f aca="false">IF(B2735&lt;&gt;"",MONTH(B2735),0)</f>
        <v>10</v>
      </c>
      <c r="D2735" s="205" t="str">
        <f aca="false">VLOOKUP($B2735,data!$A$6:$M$15000,7)</f>
        <v>N/A</v>
      </c>
    </row>
    <row r="2736" customFormat="false" ht="11.25" hidden="false" customHeight="false" outlineLevel="0" collapsed="false">
      <c r="A2736" s="199" t="n">
        <v>38276</v>
      </c>
      <c r="B2736" s="192" t="n">
        <v>38276</v>
      </c>
      <c r="C2736" s="308" t="n">
        <f aca="false">IF(B2736&lt;&gt;"",MONTH(B2736),0)</f>
        <v>10</v>
      </c>
      <c r="D2736" s="205" t="str">
        <f aca="false">VLOOKUP($B2736,data!$A$6:$M$15000,7)</f>
        <v>N/A</v>
      </c>
    </row>
    <row r="2737" customFormat="false" ht="11.25" hidden="false" customHeight="false" outlineLevel="0" collapsed="false">
      <c r="A2737" s="199" t="n">
        <v>38277</v>
      </c>
      <c r="B2737" s="192" t="n">
        <v>38277</v>
      </c>
      <c r="C2737" s="308" t="n">
        <f aca="false">IF(B2737&lt;&gt;"",MONTH(B2737),0)</f>
        <v>10</v>
      </c>
      <c r="D2737" s="205" t="str">
        <f aca="false">VLOOKUP($B2737,data!$A$6:$M$15000,7)</f>
        <v>N/A</v>
      </c>
    </row>
    <row r="2738" customFormat="false" ht="11.25" hidden="false" customHeight="false" outlineLevel="0" collapsed="false">
      <c r="A2738" s="199" t="n">
        <v>38278</v>
      </c>
      <c r="B2738" s="192" t="n">
        <v>38278</v>
      </c>
      <c r="C2738" s="308" t="n">
        <f aca="false">IF(B2738&lt;&gt;"",MONTH(B2738),0)</f>
        <v>10</v>
      </c>
      <c r="D2738" s="205" t="str">
        <f aca="false">VLOOKUP($B2738,data!$A$6:$M$15000,7)</f>
        <v>N/A</v>
      </c>
    </row>
    <row r="2739" customFormat="false" ht="11.25" hidden="false" customHeight="false" outlineLevel="0" collapsed="false">
      <c r="A2739" s="199" t="n">
        <v>38279</v>
      </c>
      <c r="B2739" s="192" t="n">
        <v>38279</v>
      </c>
      <c r="C2739" s="308" t="n">
        <f aca="false">IF(B2739&lt;&gt;"",MONTH(B2739),0)</f>
        <v>10</v>
      </c>
      <c r="D2739" s="205" t="str">
        <f aca="false">VLOOKUP($B2739,data!$A$6:$M$15000,7)</f>
        <v>N/A</v>
      </c>
    </row>
    <row r="2740" customFormat="false" ht="11.25" hidden="false" customHeight="false" outlineLevel="0" collapsed="false">
      <c r="A2740" s="199" t="n">
        <v>38280</v>
      </c>
      <c r="B2740" s="192" t="n">
        <v>38280</v>
      </c>
      <c r="C2740" s="308" t="n">
        <f aca="false">IF(B2740&lt;&gt;"",MONTH(B2740),0)</f>
        <v>10</v>
      </c>
      <c r="D2740" s="205" t="str">
        <f aca="false">VLOOKUP($B2740,data!$A$6:$M$15000,7)</f>
        <v>N/A</v>
      </c>
    </row>
    <row r="2741" customFormat="false" ht="11.25" hidden="false" customHeight="false" outlineLevel="0" collapsed="false">
      <c r="A2741" s="199" t="n">
        <v>38281</v>
      </c>
      <c r="B2741" s="192" t="n">
        <v>38281</v>
      </c>
      <c r="C2741" s="308" t="n">
        <f aca="false">IF(B2741&lt;&gt;"",MONTH(B2741),0)</f>
        <v>10</v>
      </c>
      <c r="D2741" s="205" t="str">
        <f aca="false">VLOOKUP($B2741,data!$A$6:$M$15000,7)</f>
        <v>N/A</v>
      </c>
    </row>
    <row r="2742" customFormat="false" ht="11.25" hidden="false" customHeight="false" outlineLevel="0" collapsed="false">
      <c r="A2742" s="199" t="n">
        <v>38282</v>
      </c>
      <c r="B2742" s="192" t="n">
        <v>38282</v>
      </c>
      <c r="C2742" s="308" t="n">
        <f aca="false">IF(B2742&lt;&gt;"",MONTH(B2742),0)</f>
        <v>10</v>
      </c>
      <c r="D2742" s="205" t="str">
        <f aca="false">VLOOKUP($B2742,data!$A$6:$M$15000,7)</f>
        <v>N/A</v>
      </c>
    </row>
    <row r="2743" customFormat="false" ht="11.25" hidden="false" customHeight="false" outlineLevel="0" collapsed="false">
      <c r="A2743" s="199" t="n">
        <v>38283</v>
      </c>
      <c r="B2743" s="192" t="n">
        <v>38283</v>
      </c>
      <c r="C2743" s="308" t="n">
        <f aca="false">IF(B2743&lt;&gt;"",MONTH(B2743),0)</f>
        <v>10</v>
      </c>
      <c r="D2743" s="205" t="str">
        <f aca="false">VLOOKUP($B2743,data!$A$6:$M$15000,7)</f>
        <v>N/A</v>
      </c>
    </row>
    <row r="2744" customFormat="false" ht="11.25" hidden="false" customHeight="false" outlineLevel="0" collapsed="false">
      <c r="A2744" s="199" t="n">
        <v>38284</v>
      </c>
      <c r="B2744" s="192" t="n">
        <v>38284</v>
      </c>
      <c r="C2744" s="308" t="n">
        <f aca="false">IF(B2744&lt;&gt;"",MONTH(B2744),0)</f>
        <v>10</v>
      </c>
      <c r="D2744" s="205" t="str">
        <f aca="false">VLOOKUP($B2744,data!$A$6:$M$15000,7)</f>
        <v>N/A</v>
      </c>
    </row>
    <row r="2745" customFormat="false" ht="11.25" hidden="false" customHeight="false" outlineLevel="0" collapsed="false">
      <c r="A2745" s="199" t="n">
        <v>38285</v>
      </c>
      <c r="B2745" s="192" t="n">
        <v>38285</v>
      </c>
      <c r="C2745" s="308" t="n">
        <f aca="false">IF(B2745&lt;&gt;"",MONTH(B2745),0)</f>
        <v>10</v>
      </c>
      <c r="D2745" s="205" t="str">
        <f aca="false">VLOOKUP($B2745,data!$A$6:$M$15000,7)</f>
        <v>N/A</v>
      </c>
    </row>
    <row r="2746" customFormat="false" ht="11.25" hidden="false" customHeight="false" outlineLevel="0" collapsed="false">
      <c r="A2746" s="199" t="n">
        <v>38286</v>
      </c>
      <c r="B2746" s="192" t="n">
        <v>38286</v>
      </c>
      <c r="C2746" s="308" t="n">
        <f aca="false">IF(B2746&lt;&gt;"",MONTH(B2746),0)</f>
        <v>10</v>
      </c>
      <c r="D2746" s="205" t="str">
        <f aca="false">VLOOKUP($B2746,data!$A$6:$M$15000,7)</f>
        <v>N/A</v>
      </c>
    </row>
    <row r="2747" customFormat="false" ht="11.25" hidden="false" customHeight="false" outlineLevel="0" collapsed="false">
      <c r="A2747" s="199" t="n">
        <v>38287</v>
      </c>
      <c r="B2747" s="192" t="n">
        <v>38287</v>
      </c>
      <c r="C2747" s="308" t="n">
        <f aca="false">IF(B2747&lt;&gt;"",MONTH(B2747),0)</f>
        <v>10</v>
      </c>
      <c r="D2747" s="205" t="str">
        <f aca="false">VLOOKUP($B2747,data!$A$6:$M$15000,7)</f>
        <v>N/A</v>
      </c>
    </row>
    <row r="2748" customFormat="false" ht="11.25" hidden="false" customHeight="false" outlineLevel="0" collapsed="false">
      <c r="A2748" s="199" t="n">
        <v>38288</v>
      </c>
      <c r="B2748" s="192" t="n">
        <v>38288</v>
      </c>
      <c r="C2748" s="308" t="n">
        <f aca="false">IF(B2748&lt;&gt;"",MONTH(B2748),0)</f>
        <v>10</v>
      </c>
      <c r="D2748" s="205" t="str">
        <f aca="false">VLOOKUP($B2748,data!$A$6:$M$15000,7)</f>
        <v>N/A</v>
      </c>
    </row>
    <row r="2749" customFormat="false" ht="11.25" hidden="false" customHeight="false" outlineLevel="0" collapsed="false">
      <c r="A2749" s="199" t="n">
        <v>38289</v>
      </c>
      <c r="B2749" s="192" t="n">
        <v>38289</v>
      </c>
      <c r="C2749" s="308" t="n">
        <f aca="false">IF(B2749&lt;&gt;"",MONTH(B2749),0)</f>
        <v>10</v>
      </c>
      <c r="D2749" s="205" t="str">
        <f aca="false">VLOOKUP($B2749,data!$A$6:$M$15000,7)</f>
        <v>N/A</v>
      </c>
    </row>
    <row r="2750" customFormat="false" ht="11.25" hidden="false" customHeight="false" outlineLevel="0" collapsed="false">
      <c r="A2750" s="199" t="n">
        <v>38290</v>
      </c>
      <c r="B2750" s="192" t="n">
        <v>38290</v>
      </c>
      <c r="C2750" s="308" t="n">
        <f aca="false">IF(B2750&lt;&gt;"",MONTH(B2750),0)</f>
        <v>10</v>
      </c>
      <c r="D2750" s="205" t="str">
        <f aca="false">VLOOKUP($B2750,data!$A$6:$M$15000,7)</f>
        <v>N/A</v>
      </c>
    </row>
    <row r="2751" customFormat="false" ht="11.25" hidden="false" customHeight="false" outlineLevel="0" collapsed="false">
      <c r="A2751" s="199" t="n">
        <v>38291</v>
      </c>
      <c r="B2751" s="192" t="n">
        <v>38291</v>
      </c>
      <c r="C2751" s="308" t="n">
        <f aca="false">IF(B2751&lt;&gt;"",MONTH(B2751),0)</f>
        <v>10</v>
      </c>
      <c r="D2751" s="205" t="str">
        <f aca="false">VLOOKUP($B2751,data!$A$6:$M$15000,7)</f>
        <v>N/A</v>
      </c>
    </row>
    <row r="2752" customFormat="false" ht="11.25" hidden="false" customHeight="false" outlineLevel="0" collapsed="false">
      <c r="A2752" s="199" t="n">
        <v>38292</v>
      </c>
      <c r="B2752" s="192" t="n">
        <v>38292</v>
      </c>
      <c r="C2752" s="308" t="n">
        <f aca="false">IF(B2752&lt;&gt;"",MONTH(B2752),0)</f>
        <v>11</v>
      </c>
      <c r="D2752" s="205" t="str">
        <f aca="false">VLOOKUP($B2752,data!$A$6:$M$15000,7)</f>
        <v>N/A</v>
      </c>
    </row>
    <row r="2753" customFormat="false" ht="11.25" hidden="false" customHeight="false" outlineLevel="0" collapsed="false">
      <c r="A2753" s="199" t="n">
        <v>38293</v>
      </c>
      <c r="B2753" s="192" t="n">
        <v>38293</v>
      </c>
      <c r="C2753" s="308" t="n">
        <f aca="false">IF(B2753&lt;&gt;"",MONTH(B2753),0)</f>
        <v>11</v>
      </c>
      <c r="D2753" s="205" t="str">
        <f aca="false">VLOOKUP($B2753,data!$A$6:$M$15000,7)</f>
        <v>N/A</v>
      </c>
    </row>
    <row r="2754" customFormat="false" ht="11.25" hidden="false" customHeight="false" outlineLevel="0" collapsed="false">
      <c r="A2754" s="199" t="n">
        <v>38294</v>
      </c>
      <c r="B2754" s="192" t="n">
        <v>38294</v>
      </c>
      <c r="C2754" s="308" t="n">
        <f aca="false">IF(B2754&lt;&gt;"",MONTH(B2754),0)</f>
        <v>11</v>
      </c>
      <c r="D2754" s="205" t="str">
        <f aca="false">VLOOKUP($B2754,data!$A$6:$M$15000,7)</f>
        <v>N/A</v>
      </c>
    </row>
    <row r="2755" customFormat="false" ht="11.25" hidden="false" customHeight="false" outlineLevel="0" collapsed="false">
      <c r="A2755" s="199" t="n">
        <v>38295</v>
      </c>
      <c r="B2755" s="192" t="n">
        <v>38295</v>
      </c>
      <c r="C2755" s="308" t="n">
        <f aca="false">IF(B2755&lt;&gt;"",MONTH(B2755),0)</f>
        <v>11</v>
      </c>
      <c r="D2755" s="205" t="str">
        <f aca="false">VLOOKUP($B2755,data!$A$6:$M$15000,7)</f>
        <v>N/A</v>
      </c>
    </row>
    <row r="2756" customFormat="false" ht="11.25" hidden="false" customHeight="false" outlineLevel="0" collapsed="false">
      <c r="A2756" s="199" t="n">
        <v>38296</v>
      </c>
      <c r="B2756" s="192" t="n">
        <v>38296</v>
      </c>
      <c r="C2756" s="308" t="n">
        <f aca="false">IF(B2756&lt;&gt;"",MONTH(B2756),0)</f>
        <v>11</v>
      </c>
      <c r="D2756" s="205" t="str">
        <f aca="false">VLOOKUP($B2756,data!$A$6:$M$15000,7)</f>
        <v>N/A</v>
      </c>
    </row>
    <row r="2757" customFormat="false" ht="11.25" hidden="false" customHeight="false" outlineLevel="0" collapsed="false">
      <c r="A2757" s="199" t="n">
        <v>38297</v>
      </c>
      <c r="B2757" s="192" t="n">
        <v>38297</v>
      </c>
      <c r="C2757" s="308" t="n">
        <f aca="false">IF(B2757&lt;&gt;"",MONTH(B2757),0)</f>
        <v>11</v>
      </c>
      <c r="D2757" s="205" t="str">
        <f aca="false">VLOOKUP($B2757,data!$A$6:$M$15000,7)</f>
        <v>N/A</v>
      </c>
    </row>
    <row r="2758" customFormat="false" ht="11.25" hidden="false" customHeight="false" outlineLevel="0" collapsed="false">
      <c r="A2758" s="199" t="n">
        <v>38298</v>
      </c>
      <c r="B2758" s="192" t="n">
        <v>38298</v>
      </c>
      <c r="C2758" s="308" t="n">
        <f aca="false">IF(B2758&lt;&gt;"",MONTH(B2758),0)</f>
        <v>11</v>
      </c>
      <c r="D2758" s="205" t="str">
        <f aca="false">VLOOKUP($B2758,data!$A$6:$M$15000,7)</f>
        <v>N/A</v>
      </c>
    </row>
    <row r="2759" customFormat="false" ht="11.25" hidden="false" customHeight="false" outlineLevel="0" collapsed="false">
      <c r="A2759" s="199" t="n">
        <v>38299</v>
      </c>
      <c r="B2759" s="192" t="n">
        <v>38299</v>
      </c>
      <c r="C2759" s="308" t="n">
        <f aca="false">IF(B2759&lt;&gt;"",MONTH(B2759),0)</f>
        <v>11</v>
      </c>
      <c r="D2759" s="205" t="str">
        <f aca="false">VLOOKUP($B2759,data!$A$6:$M$15000,7)</f>
        <v>N/A</v>
      </c>
    </row>
    <row r="2760" customFormat="false" ht="11.25" hidden="false" customHeight="false" outlineLevel="0" collapsed="false">
      <c r="A2760" s="199" t="n">
        <v>38300</v>
      </c>
      <c r="B2760" s="192" t="n">
        <v>38300</v>
      </c>
      <c r="C2760" s="308" t="n">
        <f aca="false">IF(B2760&lt;&gt;"",MONTH(B2760),0)</f>
        <v>11</v>
      </c>
      <c r="D2760" s="205" t="str">
        <f aca="false">VLOOKUP($B2760,data!$A$6:$M$15000,7)</f>
        <v>N/A</v>
      </c>
    </row>
    <row r="2761" customFormat="false" ht="11.25" hidden="false" customHeight="false" outlineLevel="0" collapsed="false">
      <c r="A2761" s="199" t="n">
        <v>38301</v>
      </c>
      <c r="B2761" s="192" t="n">
        <v>38301</v>
      </c>
      <c r="C2761" s="308" t="n">
        <f aca="false">IF(B2761&lt;&gt;"",MONTH(B2761),0)</f>
        <v>11</v>
      </c>
      <c r="D2761" s="205" t="str">
        <f aca="false">VLOOKUP($B2761,data!$A$6:$M$15000,7)</f>
        <v>N/A</v>
      </c>
    </row>
    <row r="2762" customFormat="false" ht="11.25" hidden="false" customHeight="false" outlineLevel="0" collapsed="false">
      <c r="A2762" s="199" t="n">
        <v>38302</v>
      </c>
      <c r="B2762" s="192" t="n">
        <v>38302</v>
      </c>
      <c r="C2762" s="308" t="n">
        <f aca="false">IF(B2762&lt;&gt;"",MONTH(B2762),0)</f>
        <v>11</v>
      </c>
      <c r="D2762" s="205" t="str">
        <f aca="false">VLOOKUP($B2762,data!$A$6:$M$15000,7)</f>
        <v>N/A</v>
      </c>
    </row>
    <row r="2763" customFormat="false" ht="11.25" hidden="false" customHeight="false" outlineLevel="0" collapsed="false">
      <c r="A2763" s="199" t="n">
        <v>38303</v>
      </c>
      <c r="B2763" s="192" t="n">
        <v>38303</v>
      </c>
      <c r="C2763" s="308" t="n">
        <f aca="false">IF(B2763&lt;&gt;"",MONTH(B2763),0)</f>
        <v>11</v>
      </c>
      <c r="D2763" s="205" t="str">
        <f aca="false">VLOOKUP($B2763,data!$A$6:$M$15000,7)</f>
        <v>N/A</v>
      </c>
    </row>
    <row r="2764" customFormat="false" ht="11.25" hidden="false" customHeight="false" outlineLevel="0" collapsed="false">
      <c r="A2764" s="199" t="n">
        <v>38304</v>
      </c>
      <c r="B2764" s="192" t="n">
        <v>38304</v>
      </c>
      <c r="C2764" s="308" t="n">
        <f aca="false">IF(B2764&lt;&gt;"",MONTH(B2764),0)</f>
        <v>11</v>
      </c>
      <c r="D2764" s="205" t="str">
        <f aca="false">VLOOKUP($B2764,data!$A$6:$M$15000,7)</f>
        <v>N/A</v>
      </c>
    </row>
    <row r="2765" customFormat="false" ht="11.25" hidden="false" customHeight="false" outlineLevel="0" collapsed="false">
      <c r="A2765" s="199" t="n">
        <v>38305</v>
      </c>
      <c r="B2765" s="192" t="n">
        <v>38305</v>
      </c>
      <c r="C2765" s="308" t="n">
        <f aca="false">IF(B2765&lt;&gt;"",MONTH(B2765),0)</f>
        <v>11</v>
      </c>
      <c r="D2765" s="205" t="str">
        <f aca="false">VLOOKUP($B2765,data!$A$6:$M$15000,7)</f>
        <v>N/A</v>
      </c>
    </row>
    <row r="2766" customFormat="false" ht="11.25" hidden="false" customHeight="false" outlineLevel="0" collapsed="false">
      <c r="A2766" s="199" t="n">
        <v>38306</v>
      </c>
      <c r="B2766" s="192" t="n">
        <v>38306</v>
      </c>
      <c r="C2766" s="308" t="n">
        <f aca="false">IF(B2766&lt;&gt;"",MONTH(B2766),0)</f>
        <v>11</v>
      </c>
      <c r="D2766" s="205" t="str">
        <f aca="false">VLOOKUP($B2766,data!$A$6:$M$15000,7)</f>
        <v>N/A</v>
      </c>
    </row>
    <row r="2767" customFormat="false" ht="11.25" hidden="false" customHeight="false" outlineLevel="0" collapsed="false">
      <c r="A2767" s="199" t="n">
        <v>38307</v>
      </c>
      <c r="B2767" s="192" t="n">
        <v>38307</v>
      </c>
      <c r="C2767" s="308" t="n">
        <f aca="false">IF(B2767&lt;&gt;"",MONTH(B2767),0)</f>
        <v>11</v>
      </c>
      <c r="D2767" s="205" t="str">
        <f aca="false">VLOOKUP($B2767,data!$A$6:$M$15000,7)</f>
        <v>N/A</v>
      </c>
    </row>
    <row r="2768" customFormat="false" ht="11.25" hidden="false" customHeight="false" outlineLevel="0" collapsed="false">
      <c r="A2768" s="199" t="n">
        <v>38308</v>
      </c>
      <c r="B2768" s="192" t="n">
        <v>38308</v>
      </c>
      <c r="C2768" s="308" t="n">
        <f aca="false">IF(B2768&lt;&gt;"",MONTH(B2768),0)</f>
        <v>11</v>
      </c>
      <c r="D2768" s="205" t="str">
        <f aca="false">VLOOKUP($B2768,data!$A$6:$M$15000,7)</f>
        <v>N/A</v>
      </c>
    </row>
    <row r="2769" customFormat="false" ht="11.25" hidden="false" customHeight="false" outlineLevel="0" collapsed="false">
      <c r="A2769" s="199" t="n">
        <v>38309</v>
      </c>
      <c r="B2769" s="192" t="n">
        <v>38309</v>
      </c>
      <c r="C2769" s="308" t="n">
        <f aca="false">IF(B2769&lt;&gt;"",MONTH(B2769),0)</f>
        <v>11</v>
      </c>
      <c r="D2769" s="205" t="str">
        <f aca="false">VLOOKUP($B2769,data!$A$6:$M$15000,7)</f>
        <v>N/A</v>
      </c>
    </row>
    <row r="2770" customFormat="false" ht="11.25" hidden="false" customHeight="false" outlineLevel="0" collapsed="false">
      <c r="A2770" s="199" t="n">
        <v>38310</v>
      </c>
      <c r="B2770" s="192" t="n">
        <v>38310</v>
      </c>
      <c r="C2770" s="308" t="n">
        <f aca="false">IF(B2770&lt;&gt;"",MONTH(B2770),0)</f>
        <v>11</v>
      </c>
      <c r="D2770" s="205" t="str">
        <f aca="false">VLOOKUP($B2770,data!$A$6:$M$15000,7)</f>
        <v>N/A</v>
      </c>
    </row>
    <row r="2771" customFormat="false" ht="11.25" hidden="false" customHeight="false" outlineLevel="0" collapsed="false">
      <c r="A2771" s="199" t="n">
        <v>38311</v>
      </c>
      <c r="B2771" s="192" t="n">
        <v>38311</v>
      </c>
      <c r="C2771" s="308" t="n">
        <f aca="false">IF(B2771&lt;&gt;"",MONTH(B2771),0)</f>
        <v>11</v>
      </c>
      <c r="D2771" s="205" t="str">
        <f aca="false">VLOOKUP($B2771,data!$A$6:$M$15000,7)</f>
        <v>N/A</v>
      </c>
    </row>
    <row r="2772" customFormat="false" ht="11.25" hidden="false" customHeight="false" outlineLevel="0" collapsed="false">
      <c r="A2772" s="199" t="n">
        <v>38312</v>
      </c>
      <c r="B2772" s="192" t="n">
        <v>38312</v>
      </c>
      <c r="C2772" s="308" t="n">
        <f aca="false">IF(B2772&lt;&gt;"",MONTH(B2772),0)</f>
        <v>11</v>
      </c>
      <c r="D2772" s="205" t="str">
        <f aca="false">VLOOKUP($B2772,data!$A$6:$M$15000,7)</f>
        <v>N/A</v>
      </c>
    </row>
    <row r="2773" customFormat="false" ht="11.25" hidden="false" customHeight="false" outlineLevel="0" collapsed="false">
      <c r="A2773" s="199" t="n">
        <v>38313</v>
      </c>
      <c r="B2773" s="192" t="n">
        <v>38313</v>
      </c>
      <c r="C2773" s="308" t="n">
        <f aca="false">IF(B2773&lt;&gt;"",MONTH(B2773),0)</f>
        <v>11</v>
      </c>
      <c r="D2773" s="205" t="str">
        <f aca="false">VLOOKUP($B2773,data!$A$6:$M$15000,7)</f>
        <v>N/A</v>
      </c>
    </row>
    <row r="2774" customFormat="false" ht="11.25" hidden="false" customHeight="false" outlineLevel="0" collapsed="false">
      <c r="A2774" s="199" t="n">
        <v>38314</v>
      </c>
      <c r="B2774" s="192" t="n">
        <v>38314</v>
      </c>
      <c r="C2774" s="308" t="n">
        <f aca="false">IF(B2774&lt;&gt;"",MONTH(B2774),0)</f>
        <v>11</v>
      </c>
      <c r="D2774" s="205" t="str">
        <f aca="false">VLOOKUP($B2774,data!$A$6:$M$15000,7)</f>
        <v>N/A</v>
      </c>
    </row>
    <row r="2775" customFormat="false" ht="11.25" hidden="false" customHeight="false" outlineLevel="0" collapsed="false">
      <c r="A2775" s="199" t="n">
        <v>38315</v>
      </c>
      <c r="B2775" s="192" t="n">
        <v>38315</v>
      </c>
      <c r="C2775" s="308" t="n">
        <f aca="false">IF(B2775&lt;&gt;"",MONTH(B2775),0)</f>
        <v>11</v>
      </c>
      <c r="D2775" s="205" t="str">
        <f aca="false">VLOOKUP($B2775,data!$A$6:$M$15000,7)</f>
        <v>N/A</v>
      </c>
    </row>
    <row r="2776" customFormat="false" ht="11.25" hidden="false" customHeight="false" outlineLevel="0" collapsed="false">
      <c r="A2776" s="199" t="n">
        <v>38316</v>
      </c>
      <c r="B2776" s="192" t="n">
        <v>38316</v>
      </c>
      <c r="C2776" s="308" t="n">
        <f aca="false">IF(B2776&lt;&gt;"",MONTH(B2776),0)</f>
        <v>11</v>
      </c>
      <c r="D2776" s="205" t="str">
        <f aca="false">VLOOKUP($B2776,data!$A$6:$M$15000,7)</f>
        <v>N/A</v>
      </c>
    </row>
    <row r="2777" customFormat="false" ht="11.25" hidden="false" customHeight="false" outlineLevel="0" collapsed="false">
      <c r="A2777" s="199" t="n">
        <v>38317</v>
      </c>
      <c r="B2777" s="192" t="n">
        <v>38317</v>
      </c>
      <c r="C2777" s="308" t="n">
        <f aca="false">IF(B2777&lt;&gt;"",MONTH(B2777),0)</f>
        <v>11</v>
      </c>
      <c r="D2777" s="205" t="str">
        <f aca="false">VLOOKUP($B2777,data!$A$6:$M$15000,7)</f>
        <v>N/A</v>
      </c>
    </row>
    <row r="2778" customFormat="false" ht="11.25" hidden="false" customHeight="false" outlineLevel="0" collapsed="false">
      <c r="A2778" s="199" t="n">
        <v>38318</v>
      </c>
      <c r="B2778" s="192" t="n">
        <v>38318</v>
      </c>
      <c r="C2778" s="308" t="n">
        <f aca="false">IF(B2778&lt;&gt;"",MONTH(B2778),0)</f>
        <v>11</v>
      </c>
      <c r="D2778" s="205" t="str">
        <f aca="false">VLOOKUP($B2778,data!$A$6:$M$15000,7)</f>
        <v>N/A</v>
      </c>
    </row>
    <row r="2779" customFormat="false" ht="11.25" hidden="false" customHeight="false" outlineLevel="0" collapsed="false">
      <c r="A2779" s="199" t="n">
        <v>38319</v>
      </c>
      <c r="B2779" s="192" t="n">
        <v>38319</v>
      </c>
      <c r="C2779" s="308" t="n">
        <f aca="false">IF(B2779&lt;&gt;"",MONTH(B2779),0)</f>
        <v>11</v>
      </c>
      <c r="D2779" s="205" t="str">
        <f aca="false">VLOOKUP($B2779,data!$A$6:$M$15000,7)</f>
        <v>N/A</v>
      </c>
    </row>
    <row r="2780" customFormat="false" ht="11.25" hidden="false" customHeight="false" outlineLevel="0" collapsed="false">
      <c r="A2780" s="199" t="n">
        <v>38320</v>
      </c>
      <c r="B2780" s="192" t="n">
        <v>38320</v>
      </c>
      <c r="C2780" s="308" t="n">
        <f aca="false">IF(B2780&lt;&gt;"",MONTH(B2780),0)</f>
        <v>11</v>
      </c>
      <c r="D2780" s="205" t="str">
        <f aca="false">VLOOKUP($B2780,data!$A$6:$M$15000,7)</f>
        <v>N/A</v>
      </c>
    </row>
    <row r="2781" customFormat="false" ht="11.25" hidden="false" customHeight="false" outlineLevel="0" collapsed="false">
      <c r="A2781" s="199" t="n">
        <v>38321</v>
      </c>
      <c r="B2781" s="192" t="n">
        <v>38321</v>
      </c>
      <c r="C2781" s="308" t="n">
        <f aca="false">IF(B2781&lt;&gt;"",MONTH(B2781),0)</f>
        <v>11</v>
      </c>
      <c r="D2781" s="205" t="str">
        <f aca="false">VLOOKUP($B2781,data!$A$6:$M$15000,7)</f>
        <v>N/A</v>
      </c>
    </row>
    <row r="2782" customFormat="false" ht="11.25" hidden="false" customHeight="false" outlineLevel="0" collapsed="false">
      <c r="A2782" s="199" t="n">
        <v>38322</v>
      </c>
      <c r="B2782" s="192" t="n">
        <v>38322</v>
      </c>
      <c r="C2782" s="308" t="n">
        <f aca="false">IF(B2782&lt;&gt;"",MONTH(B2782),0)</f>
        <v>12</v>
      </c>
      <c r="D2782" s="205" t="str">
        <f aca="false">VLOOKUP($B2782,data!$A$6:$M$15000,7)</f>
        <v>N/A</v>
      </c>
    </row>
    <row r="2783" customFormat="false" ht="11.25" hidden="false" customHeight="false" outlineLevel="0" collapsed="false">
      <c r="A2783" s="199" t="n">
        <v>38323</v>
      </c>
      <c r="B2783" s="192" t="n">
        <v>38323</v>
      </c>
      <c r="C2783" s="308" t="n">
        <f aca="false">IF(B2783&lt;&gt;"",MONTH(B2783),0)</f>
        <v>12</v>
      </c>
      <c r="D2783" s="205" t="str">
        <f aca="false">VLOOKUP($B2783,data!$A$6:$M$15000,7)</f>
        <v>N/A</v>
      </c>
    </row>
    <row r="2784" customFormat="false" ht="11.25" hidden="false" customHeight="false" outlineLevel="0" collapsed="false">
      <c r="A2784" s="199" t="n">
        <v>38324</v>
      </c>
      <c r="B2784" s="192" t="n">
        <v>38324</v>
      </c>
      <c r="C2784" s="308" t="n">
        <f aca="false">IF(B2784&lt;&gt;"",MONTH(B2784),0)</f>
        <v>12</v>
      </c>
      <c r="D2784" s="205" t="str">
        <f aca="false">VLOOKUP($B2784,data!$A$6:$M$15000,7)</f>
        <v>N/A</v>
      </c>
    </row>
    <row r="2785" customFormat="false" ht="11.25" hidden="false" customHeight="false" outlineLevel="0" collapsed="false">
      <c r="A2785" s="199" t="n">
        <v>38325</v>
      </c>
      <c r="B2785" s="192" t="n">
        <v>38325</v>
      </c>
      <c r="C2785" s="308" t="n">
        <f aca="false">IF(B2785&lt;&gt;"",MONTH(B2785),0)</f>
        <v>12</v>
      </c>
      <c r="D2785" s="205" t="str">
        <f aca="false">VLOOKUP($B2785,data!$A$6:$M$15000,7)</f>
        <v>N/A</v>
      </c>
    </row>
    <row r="2786" customFormat="false" ht="11.25" hidden="false" customHeight="false" outlineLevel="0" collapsed="false">
      <c r="A2786" s="199" t="n">
        <v>38326</v>
      </c>
      <c r="B2786" s="192" t="n">
        <v>38326</v>
      </c>
      <c r="C2786" s="308" t="n">
        <f aca="false">IF(B2786&lt;&gt;"",MONTH(B2786),0)</f>
        <v>12</v>
      </c>
      <c r="D2786" s="205" t="str">
        <f aca="false">VLOOKUP($B2786,data!$A$6:$M$15000,7)</f>
        <v>N/A</v>
      </c>
    </row>
    <row r="2787" customFormat="false" ht="11.25" hidden="false" customHeight="false" outlineLevel="0" collapsed="false">
      <c r="A2787" s="199" t="n">
        <v>38327</v>
      </c>
      <c r="B2787" s="192" t="n">
        <v>38327</v>
      </c>
      <c r="C2787" s="308" t="n">
        <f aca="false">IF(B2787&lt;&gt;"",MONTH(B2787),0)</f>
        <v>12</v>
      </c>
      <c r="D2787" s="205" t="str">
        <f aca="false">VLOOKUP($B2787,data!$A$6:$M$15000,7)</f>
        <v>N/A</v>
      </c>
    </row>
    <row r="2788" customFormat="false" ht="11.25" hidden="false" customHeight="false" outlineLevel="0" collapsed="false">
      <c r="A2788" s="199" t="n">
        <v>38328</v>
      </c>
      <c r="B2788" s="192" t="n">
        <v>38328</v>
      </c>
      <c r="C2788" s="308" t="n">
        <f aca="false">IF(B2788&lt;&gt;"",MONTH(B2788),0)</f>
        <v>12</v>
      </c>
      <c r="D2788" s="205" t="str">
        <f aca="false">VLOOKUP($B2788,data!$A$6:$M$15000,7)</f>
        <v>N/A</v>
      </c>
    </row>
    <row r="2789" customFormat="false" ht="11.25" hidden="false" customHeight="false" outlineLevel="0" collapsed="false">
      <c r="A2789" s="199" t="n">
        <v>38329</v>
      </c>
      <c r="B2789" s="192" t="n">
        <v>38329</v>
      </c>
      <c r="C2789" s="308" t="n">
        <f aca="false">IF(B2789&lt;&gt;"",MONTH(B2789),0)</f>
        <v>12</v>
      </c>
      <c r="D2789" s="205" t="str">
        <f aca="false">VLOOKUP($B2789,data!$A$6:$M$15000,7)</f>
        <v>N/A</v>
      </c>
    </row>
    <row r="2790" customFormat="false" ht="11.25" hidden="false" customHeight="false" outlineLevel="0" collapsed="false">
      <c r="A2790" s="199" t="n">
        <v>38330</v>
      </c>
      <c r="B2790" s="192" t="n">
        <v>38330</v>
      </c>
      <c r="C2790" s="308" t="n">
        <f aca="false">IF(B2790&lt;&gt;"",MONTH(B2790),0)</f>
        <v>12</v>
      </c>
      <c r="D2790" s="205" t="str">
        <f aca="false">VLOOKUP($B2790,data!$A$6:$M$15000,7)</f>
        <v>N/A</v>
      </c>
    </row>
    <row r="2791" customFormat="false" ht="11.25" hidden="false" customHeight="false" outlineLevel="0" collapsed="false">
      <c r="A2791" s="199" t="n">
        <v>38331</v>
      </c>
      <c r="B2791" s="192" t="n">
        <v>38331</v>
      </c>
      <c r="C2791" s="308" t="n">
        <f aca="false">IF(B2791&lt;&gt;"",MONTH(B2791),0)</f>
        <v>12</v>
      </c>
      <c r="D2791" s="205" t="str">
        <f aca="false">VLOOKUP($B2791,data!$A$6:$M$15000,7)</f>
        <v>N/A</v>
      </c>
    </row>
    <row r="2792" customFormat="false" ht="11.25" hidden="false" customHeight="false" outlineLevel="0" collapsed="false">
      <c r="A2792" s="199" t="n">
        <v>38332</v>
      </c>
      <c r="B2792" s="192" t="n">
        <v>38332</v>
      </c>
      <c r="C2792" s="308" t="n">
        <f aca="false">IF(B2792&lt;&gt;"",MONTH(B2792),0)</f>
        <v>12</v>
      </c>
      <c r="D2792" s="205" t="str">
        <f aca="false">VLOOKUP($B2792,data!$A$6:$M$15000,7)</f>
        <v>N/A</v>
      </c>
    </row>
    <row r="2793" customFormat="false" ht="11.25" hidden="false" customHeight="false" outlineLevel="0" collapsed="false">
      <c r="A2793" s="199" t="n">
        <v>38333</v>
      </c>
      <c r="B2793" s="192" t="n">
        <v>38333</v>
      </c>
      <c r="C2793" s="308" t="n">
        <f aca="false">IF(B2793&lt;&gt;"",MONTH(B2793),0)</f>
        <v>12</v>
      </c>
      <c r="D2793" s="205" t="str">
        <f aca="false">VLOOKUP($B2793,data!$A$6:$M$15000,7)</f>
        <v>N/A</v>
      </c>
    </row>
    <row r="2794" customFormat="false" ht="11.25" hidden="false" customHeight="false" outlineLevel="0" collapsed="false">
      <c r="A2794" s="199" t="n">
        <v>38334</v>
      </c>
      <c r="B2794" s="192" t="n">
        <v>38334</v>
      </c>
      <c r="C2794" s="308" t="n">
        <f aca="false">IF(B2794&lt;&gt;"",MONTH(B2794),0)</f>
        <v>12</v>
      </c>
      <c r="D2794" s="205" t="str">
        <f aca="false">VLOOKUP($B2794,data!$A$6:$M$15000,7)</f>
        <v>N/A</v>
      </c>
    </row>
    <row r="2795" customFormat="false" ht="11.25" hidden="false" customHeight="false" outlineLevel="0" collapsed="false">
      <c r="A2795" s="199" t="n">
        <v>38335</v>
      </c>
      <c r="B2795" s="192" t="n">
        <v>38335</v>
      </c>
      <c r="C2795" s="308" t="n">
        <f aca="false">IF(B2795&lt;&gt;"",MONTH(B2795),0)</f>
        <v>12</v>
      </c>
      <c r="D2795" s="205" t="str">
        <f aca="false">VLOOKUP($B2795,data!$A$6:$M$15000,7)</f>
        <v>N/A</v>
      </c>
    </row>
    <row r="2796" customFormat="false" ht="11.25" hidden="false" customHeight="false" outlineLevel="0" collapsed="false">
      <c r="A2796" s="199" t="n">
        <v>38336</v>
      </c>
      <c r="B2796" s="192" t="n">
        <v>38336</v>
      </c>
      <c r="C2796" s="308" t="n">
        <f aca="false">IF(B2796&lt;&gt;"",MONTH(B2796),0)</f>
        <v>12</v>
      </c>
      <c r="D2796" s="205" t="str">
        <f aca="false">VLOOKUP($B2796,data!$A$6:$M$15000,7)</f>
        <v>N/A</v>
      </c>
    </row>
    <row r="2797" customFormat="false" ht="11.25" hidden="false" customHeight="false" outlineLevel="0" collapsed="false">
      <c r="A2797" s="199" t="n">
        <v>38337</v>
      </c>
      <c r="B2797" s="192" t="n">
        <v>38337</v>
      </c>
      <c r="C2797" s="308" t="n">
        <f aca="false">IF(B2797&lt;&gt;"",MONTH(B2797),0)</f>
        <v>12</v>
      </c>
      <c r="D2797" s="205" t="str">
        <f aca="false">VLOOKUP($B2797,data!$A$6:$M$15000,7)</f>
        <v>N/A</v>
      </c>
    </row>
    <row r="2798" customFormat="false" ht="11.25" hidden="false" customHeight="false" outlineLevel="0" collapsed="false">
      <c r="A2798" s="199" t="n">
        <v>38338</v>
      </c>
      <c r="B2798" s="192" t="n">
        <v>38338</v>
      </c>
      <c r="C2798" s="308" t="n">
        <f aca="false">IF(B2798&lt;&gt;"",MONTH(B2798),0)</f>
        <v>12</v>
      </c>
      <c r="D2798" s="205" t="str">
        <f aca="false">VLOOKUP($B2798,data!$A$6:$M$15000,7)</f>
        <v>N/A</v>
      </c>
    </row>
    <row r="2799" customFormat="false" ht="11.25" hidden="false" customHeight="false" outlineLevel="0" collapsed="false">
      <c r="A2799" s="199" t="n">
        <v>38339</v>
      </c>
      <c r="B2799" s="192" t="n">
        <v>38339</v>
      </c>
      <c r="C2799" s="308" t="n">
        <f aca="false">IF(B2799&lt;&gt;"",MONTH(B2799),0)</f>
        <v>12</v>
      </c>
      <c r="D2799" s="205" t="str">
        <f aca="false">VLOOKUP($B2799,data!$A$6:$M$15000,7)</f>
        <v>N/A</v>
      </c>
    </row>
    <row r="2800" customFormat="false" ht="11.25" hidden="false" customHeight="false" outlineLevel="0" collapsed="false">
      <c r="A2800" s="199" t="n">
        <v>38340</v>
      </c>
      <c r="B2800" s="192" t="n">
        <v>38340</v>
      </c>
      <c r="C2800" s="308" t="n">
        <f aca="false">IF(B2800&lt;&gt;"",MONTH(B2800),0)</f>
        <v>12</v>
      </c>
      <c r="D2800" s="205" t="str">
        <f aca="false">VLOOKUP($B2800,data!$A$6:$M$15000,7)</f>
        <v>N/A</v>
      </c>
    </row>
    <row r="2801" customFormat="false" ht="11.25" hidden="false" customHeight="false" outlineLevel="0" collapsed="false">
      <c r="A2801" s="199" t="n">
        <v>38341</v>
      </c>
      <c r="B2801" s="192" t="n">
        <v>38341</v>
      </c>
      <c r="C2801" s="308" t="n">
        <f aca="false">IF(B2801&lt;&gt;"",MONTH(B2801),0)</f>
        <v>12</v>
      </c>
      <c r="D2801" s="205" t="str">
        <f aca="false">VLOOKUP($B2801,data!$A$6:$M$15000,7)</f>
        <v>N/A</v>
      </c>
    </row>
    <row r="2802" customFormat="false" ht="11.25" hidden="false" customHeight="false" outlineLevel="0" collapsed="false">
      <c r="A2802" s="199" t="n">
        <v>38342</v>
      </c>
      <c r="B2802" s="192" t="n">
        <v>38342</v>
      </c>
      <c r="C2802" s="308" t="n">
        <f aca="false">IF(B2802&lt;&gt;"",MONTH(B2802),0)</f>
        <v>12</v>
      </c>
      <c r="D2802" s="205" t="str">
        <f aca="false">VLOOKUP($B2802,data!$A$6:$M$15000,7)</f>
        <v>N/A</v>
      </c>
    </row>
    <row r="2803" customFormat="false" ht="11.25" hidden="false" customHeight="false" outlineLevel="0" collapsed="false">
      <c r="A2803" s="199" t="n">
        <v>38343</v>
      </c>
      <c r="B2803" s="192" t="n">
        <v>38343</v>
      </c>
      <c r="C2803" s="308" t="n">
        <f aca="false">IF(B2803&lt;&gt;"",MONTH(B2803),0)</f>
        <v>12</v>
      </c>
      <c r="D2803" s="205" t="str">
        <f aca="false">VLOOKUP($B2803,data!$A$6:$M$15000,7)</f>
        <v>N/A</v>
      </c>
    </row>
    <row r="2804" customFormat="false" ht="11.25" hidden="false" customHeight="false" outlineLevel="0" collapsed="false">
      <c r="A2804" s="199" t="n">
        <v>38344</v>
      </c>
      <c r="B2804" s="192" t="n">
        <v>38344</v>
      </c>
      <c r="C2804" s="308" t="n">
        <f aca="false">IF(B2804&lt;&gt;"",MONTH(B2804),0)</f>
        <v>12</v>
      </c>
      <c r="D2804" s="205" t="str">
        <f aca="false">VLOOKUP($B2804,data!$A$6:$M$15000,7)</f>
        <v>N/A</v>
      </c>
    </row>
    <row r="2805" customFormat="false" ht="11.25" hidden="false" customHeight="false" outlineLevel="0" collapsed="false">
      <c r="A2805" s="199" t="n">
        <v>38345</v>
      </c>
      <c r="B2805" s="192" t="n">
        <v>38345</v>
      </c>
      <c r="C2805" s="308" t="n">
        <f aca="false">IF(B2805&lt;&gt;"",MONTH(B2805),0)</f>
        <v>12</v>
      </c>
      <c r="D2805" s="205" t="str">
        <f aca="false">VLOOKUP($B2805,data!$A$6:$M$15000,7)</f>
        <v>N/A</v>
      </c>
    </row>
    <row r="2806" customFormat="false" ht="11.25" hidden="false" customHeight="false" outlineLevel="0" collapsed="false">
      <c r="A2806" s="199" t="n">
        <v>38346</v>
      </c>
      <c r="B2806" s="192" t="n">
        <v>38346</v>
      </c>
      <c r="C2806" s="308" t="n">
        <f aca="false">IF(B2806&lt;&gt;"",MONTH(B2806),0)</f>
        <v>12</v>
      </c>
      <c r="D2806" s="205" t="str">
        <f aca="false">VLOOKUP($B2806,data!$A$6:$M$15000,7)</f>
        <v>N/A</v>
      </c>
    </row>
    <row r="2807" customFormat="false" ht="11.25" hidden="false" customHeight="false" outlineLevel="0" collapsed="false">
      <c r="A2807" s="199" t="n">
        <v>38347</v>
      </c>
      <c r="B2807" s="192" t="n">
        <v>38347</v>
      </c>
      <c r="C2807" s="308" t="n">
        <f aca="false">IF(B2807&lt;&gt;"",MONTH(B2807),0)</f>
        <v>12</v>
      </c>
      <c r="D2807" s="205" t="str">
        <f aca="false">VLOOKUP($B2807,data!$A$6:$M$15000,7)</f>
        <v>N/A</v>
      </c>
    </row>
    <row r="2808" customFormat="false" ht="11.25" hidden="false" customHeight="false" outlineLevel="0" collapsed="false">
      <c r="A2808" s="199" t="n">
        <v>38348</v>
      </c>
      <c r="B2808" s="192" t="n">
        <v>38348</v>
      </c>
      <c r="C2808" s="308" t="n">
        <f aca="false">IF(B2808&lt;&gt;"",MONTH(B2808),0)</f>
        <v>12</v>
      </c>
      <c r="D2808" s="205" t="str">
        <f aca="false">VLOOKUP($B2808,data!$A$6:$M$15000,7)</f>
        <v>N/A</v>
      </c>
    </row>
    <row r="2809" customFormat="false" ht="11.25" hidden="false" customHeight="false" outlineLevel="0" collapsed="false">
      <c r="A2809" s="199" t="n">
        <v>38349</v>
      </c>
      <c r="B2809" s="192" t="n">
        <v>38349</v>
      </c>
      <c r="C2809" s="308" t="n">
        <f aca="false">IF(B2809&lt;&gt;"",MONTH(B2809),0)</f>
        <v>12</v>
      </c>
      <c r="D2809" s="205" t="str">
        <f aca="false">VLOOKUP($B2809,data!$A$6:$M$15000,7)</f>
        <v>N/A</v>
      </c>
    </row>
    <row r="2810" customFormat="false" ht="11.25" hidden="false" customHeight="false" outlineLevel="0" collapsed="false">
      <c r="A2810" s="199" t="n">
        <v>38350</v>
      </c>
      <c r="B2810" s="192" t="n">
        <v>38350</v>
      </c>
      <c r="C2810" s="308" t="n">
        <f aca="false">IF(B2810&lt;&gt;"",MONTH(B2810),0)</f>
        <v>12</v>
      </c>
      <c r="D2810" s="205" t="str">
        <f aca="false">VLOOKUP($B2810,data!$A$6:$M$15000,7)</f>
        <v>N/A</v>
      </c>
    </row>
    <row r="2811" customFormat="false" ht="11.25" hidden="false" customHeight="false" outlineLevel="0" collapsed="false">
      <c r="A2811" s="199" t="n">
        <v>38351</v>
      </c>
      <c r="B2811" s="192" t="n">
        <v>38351</v>
      </c>
      <c r="C2811" s="308" t="n">
        <f aca="false">IF(B2811&lt;&gt;"",MONTH(B2811),0)</f>
        <v>12</v>
      </c>
      <c r="D2811" s="205" t="str">
        <f aca="false">VLOOKUP($B2811,data!$A$6:$M$15000,7)</f>
        <v>N/A</v>
      </c>
    </row>
    <row r="2812" customFormat="false" ht="11.25" hidden="false" customHeight="false" outlineLevel="0" collapsed="false">
      <c r="A2812" s="199" t="n">
        <v>38352</v>
      </c>
      <c r="B2812" s="192" t="n">
        <v>38352</v>
      </c>
      <c r="C2812" s="308" t="n">
        <f aca="false">IF(B2812&lt;&gt;"",MONTH(B2812),0)</f>
        <v>12</v>
      </c>
      <c r="D2812" s="205" t="str">
        <f aca="false">VLOOKUP($B2812,data!$A$6:$M$15000,7)</f>
        <v>N/A</v>
      </c>
    </row>
    <row r="2813" customFormat="false" ht="11.25" hidden="false" customHeight="false" outlineLevel="0" collapsed="false">
      <c r="A2813" s="199" t="n">
        <v>38353</v>
      </c>
      <c r="B2813" s="192" t="n">
        <v>38353</v>
      </c>
      <c r="C2813" s="308" t="n">
        <f aca="false">IF(B2813&lt;&gt;"",MONTH(B2813),0)</f>
        <v>1</v>
      </c>
      <c r="D2813" s="205" t="str">
        <f aca="false">VLOOKUP($B2813,data!$A$6:$M$15000,7)</f>
        <v>N/A</v>
      </c>
    </row>
    <row r="2814" customFormat="false" ht="11.25" hidden="false" customHeight="false" outlineLevel="0" collapsed="false">
      <c r="A2814" s="199" t="n">
        <v>38354</v>
      </c>
      <c r="B2814" s="192" t="n">
        <v>38354</v>
      </c>
      <c r="C2814" s="308" t="n">
        <f aca="false">IF(B2814&lt;&gt;"",MONTH(B2814),0)</f>
        <v>1</v>
      </c>
      <c r="D2814" s="205" t="str">
        <f aca="false">VLOOKUP($B2814,data!$A$6:$M$15000,7)</f>
        <v>N/A</v>
      </c>
    </row>
    <row r="2815" customFormat="false" ht="11.25" hidden="false" customHeight="false" outlineLevel="0" collapsed="false">
      <c r="A2815" s="199" t="n">
        <v>38355</v>
      </c>
      <c r="B2815" s="192" t="n">
        <v>38355</v>
      </c>
      <c r="C2815" s="308" t="n">
        <f aca="false">IF(B2815&lt;&gt;"",MONTH(B2815),0)</f>
        <v>1</v>
      </c>
      <c r="D2815" s="205" t="str">
        <f aca="false">VLOOKUP($B2815,data!$A$6:$M$15000,7)</f>
        <v>N/A</v>
      </c>
    </row>
    <row r="2816" customFormat="false" ht="11.25" hidden="false" customHeight="false" outlineLevel="0" collapsed="false">
      <c r="A2816" s="199" t="n">
        <v>38356</v>
      </c>
      <c r="B2816" s="192" t="n">
        <v>38356</v>
      </c>
      <c r="C2816" s="308" t="n">
        <f aca="false">IF(B2816&lt;&gt;"",MONTH(B2816),0)</f>
        <v>1</v>
      </c>
      <c r="D2816" s="205" t="str">
        <f aca="false">VLOOKUP($B2816,data!$A$6:$M$15000,7)</f>
        <v>N/A</v>
      </c>
    </row>
    <row r="2817" customFormat="false" ht="11.25" hidden="false" customHeight="false" outlineLevel="0" collapsed="false">
      <c r="A2817" s="199" t="n">
        <v>38357</v>
      </c>
      <c r="B2817" s="192" t="n">
        <v>38357</v>
      </c>
      <c r="C2817" s="308" t="n">
        <f aca="false">IF(B2817&lt;&gt;"",MONTH(B2817),0)</f>
        <v>1</v>
      </c>
      <c r="D2817" s="205" t="str">
        <f aca="false">VLOOKUP($B2817,data!$A$6:$M$15000,7)</f>
        <v>N/A</v>
      </c>
    </row>
    <row r="2818" customFormat="false" ht="11.25" hidden="false" customHeight="false" outlineLevel="0" collapsed="false">
      <c r="A2818" s="199" t="n">
        <v>38358</v>
      </c>
      <c r="B2818" s="192" t="n">
        <v>38358</v>
      </c>
      <c r="C2818" s="308" t="n">
        <f aca="false">IF(B2818&lt;&gt;"",MONTH(B2818),0)</f>
        <v>1</v>
      </c>
      <c r="D2818" s="205" t="str">
        <f aca="false">VLOOKUP($B2818,data!$A$6:$M$15000,7)</f>
        <v>N/A</v>
      </c>
    </row>
    <row r="2819" customFormat="false" ht="11.25" hidden="false" customHeight="false" outlineLevel="0" collapsed="false">
      <c r="A2819" s="199" t="n">
        <v>38359</v>
      </c>
      <c r="B2819" s="192" t="n">
        <v>38359</v>
      </c>
      <c r="C2819" s="308" t="n">
        <f aca="false">IF(B2819&lt;&gt;"",MONTH(B2819),0)</f>
        <v>1</v>
      </c>
      <c r="D2819" s="205" t="str">
        <f aca="false">VLOOKUP($B2819,data!$A$6:$M$15000,7)</f>
        <v>N/A</v>
      </c>
    </row>
    <row r="2820" customFormat="false" ht="11.25" hidden="false" customHeight="false" outlineLevel="0" collapsed="false">
      <c r="A2820" s="199" t="n">
        <v>38360</v>
      </c>
      <c r="B2820" s="192" t="n">
        <v>38360</v>
      </c>
      <c r="C2820" s="308" t="n">
        <f aca="false">IF(B2820&lt;&gt;"",MONTH(B2820),0)</f>
        <v>1</v>
      </c>
      <c r="D2820" s="205" t="str">
        <f aca="false">VLOOKUP($B2820,data!$A$6:$M$15000,7)</f>
        <v>N/A</v>
      </c>
    </row>
    <row r="2821" customFormat="false" ht="11.25" hidden="false" customHeight="false" outlineLevel="0" collapsed="false">
      <c r="A2821" s="199" t="n">
        <v>38361</v>
      </c>
      <c r="B2821" s="192" t="n">
        <v>38361</v>
      </c>
      <c r="C2821" s="308" t="n">
        <f aca="false">IF(B2821&lt;&gt;"",MONTH(B2821),0)</f>
        <v>1</v>
      </c>
      <c r="D2821" s="205" t="str">
        <f aca="false">VLOOKUP($B2821,data!$A$6:$M$15000,7)</f>
        <v>N/A</v>
      </c>
    </row>
    <row r="2822" customFormat="false" ht="11.25" hidden="false" customHeight="false" outlineLevel="0" collapsed="false">
      <c r="A2822" s="199" t="n">
        <v>38362</v>
      </c>
      <c r="B2822" s="192" t="n">
        <v>38362</v>
      </c>
      <c r="C2822" s="308" t="n">
        <f aca="false">IF(B2822&lt;&gt;"",MONTH(B2822),0)</f>
        <v>1</v>
      </c>
      <c r="D2822" s="205" t="str">
        <f aca="false">VLOOKUP($B2822,data!$A$6:$M$15000,7)</f>
        <v>N/A</v>
      </c>
    </row>
    <row r="2823" customFormat="false" ht="11.25" hidden="false" customHeight="false" outlineLevel="0" collapsed="false">
      <c r="A2823" s="199" t="n">
        <v>38363</v>
      </c>
      <c r="B2823" s="192" t="n">
        <v>38363</v>
      </c>
      <c r="C2823" s="308" t="n">
        <f aca="false">IF(B2823&lt;&gt;"",MONTH(B2823),0)</f>
        <v>1</v>
      </c>
      <c r="D2823" s="205" t="str">
        <f aca="false">VLOOKUP($B2823,data!$A$6:$M$15000,7)</f>
        <v>N/A</v>
      </c>
    </row>
    <row r="2824" customFormat="false" ht="11.25" hidden="false" customHeight="false" outlineLevel="0" collapsed="false">
      <c r="A2824" s="199" t="n">
        <v>38364</v>
      </c>
      <c r="B2824" s="192" t="n">
        <v>38364</v>
      </c>
      <c r="C2824" s="308" t="n">
        <f aca="false">IF(B2824&lt;&gt;"",MONTH(B2824),0)</f>
        <v>1</v>
      </c>
      <c r="D2824" s="205" t="str">
        <f aca="false">VLOOKUP($B2824,data!$A$6:$M$15000,7)</f>
        <v>N/A</v>
      </c>
    </row>
    <row r="2825" customFormat="false" ht="11.25" hidden="false" customHeight="false" outlineLevel="0" collapsed="false">
      <c r="A2825" s="199" t="n">
        <v>38365</v>
      </c>
      <c r="B2825" s="192" t="n">
        <v>38365</v>
      </c>
      <c r="C2825" s="308" t="n">
        <f aca="false">IF(B2825&lt;&gt;"",MONTH(B2825),0)</f>
        <v>1</v>
      </c>
      <c r="D2825" s="205" t="str">
        <f aca="false">VLOOKUP($B2825,data!$A$6:$M$15000,7)</f>
        <v>N/A</v>
      </c>
    </row>
    <row r="2826" customFormat="false" ht="11.25" hidden="false" customHeight="false" outlineLevel="0" collapsed="false">
      <c r="A2826" s="199" t="n">
        <v>38366</v>
      </c>
      <c r="B2826" s="192" t="n">
        <v>38366</v>
      </c>
      <c r="C2826" s="308" t="n">
        <f aca="false">IF(B2826&lt;&gt;"",MONTH(B2826),0)</f>
        <v>1</v>
      </c>
      <c r="D2826" s="205" t="str">
        <f aca="false">VLOOKUP($B2826,data!$A$6:$M$15000,7)</f>
        <v>N/A</v>
      </c>
    </row>
    <row r="2827" customFormat="false" ht="11.25" hidden="false" customHeight="false" outlineLevel="0" collapsed="false">
      <c r="A2827" s="199" t="n">
        <v>38367</v>
      </c>
      <c r="B2827" s="192" t="n">
        <v>38367</v>
      </c>
      <c r="C2827" s="308" t="n">
        <f aca="false">IF(B2827&lt;&gt;"",MONTH(B2827),0)</f>
        <v>1</v>
      </c>
      <c r="D2827" s="205" t="str">
        <f aca="false">VLOOKUP($B2827,data!$A$6:$M$15000,7)</f>
        <v>N/A</v>
      </c>
    </row>
    <row r="2828" customFormat="false" ht="11.25" hidden="false" customHeight="false" outlineLevel="0" collapsed="false">
      <c r="A2828" s="199" t="n">
        <v>38368</v>
      </c>
      <c r="B2828" s="192" t="n">
        <v>38368</v>
      </c>
      <c r="C2828" s="308" t="n">
        <f aca="false">IF(B2828&lt;&gt;"",MONTH(B2828),0)</f>
        <v>1</v>
      </c>
      <c r="D2828" s="205" t="str">
        <f aca="false">VLOOKUP($B2828,data!$A$6:$M$15000,7)</f>
        <v>N/A</v>
      </c>
    </row>
    <row r="2829" customFormat="false" ht="11.25" hidden="false" customHeight="false" outlineLevel="0" collapsed="false">
      <c r="A2829" s="199" t="n">
        <v>38369</v>
      </c>
      <c r="B2829" s="192" t="n">
        <v>38369</v>
      </c>
      <c r="C2829" s="308" t="n">
        <f aca="false">IF(B2829&lt;&gt;"",MONTH(B2829),0)</f>
        <v>1</v>
      </c>
      <c r="D2829" s="205" t="str">
        <f aca="false">VLOOKUP($B2829,data!$A$6:$M$15000,7)</f>
        <v>N/A</v>
      </c>
    </row>
    <row r="2830" customFormat="false" ht="11.25" hidden="false" customHeight="false" outlineLevel="0" collapsed="false">
      <c r="A2830" s="199" t="n">
        <v>38370</v>
      </c>
      <c r="B2830" s="192" t="n">
        <v>38370</v>
      </c>
      <c r="C2830" s="308" t="n">
        <f aca="false">IF(B2830&lt;&gt;"",MONTH(B2830),0)</f>
        <v>1</v>
      </c>
      <c r="D2830" s="205" t="str">
        <f aca="false">VLOOKUP($B2830,data!$A$6:$M$15000,7)</f>
        <v>N/A</v>
      </c>
    </row>
    <row r="2831" customFormat="false" ht="11.25" hidden="false" customHeight="false" outlineLevel="0" collapsed="false">
      <c r="A2831" s="199" t="n">
        <v>38371</v>
      </c>
      <c r="B2831" s="192" t="n">
        <v>38371</v>
      </c>
      <c r="C2831" s="308" t="n">
        <f aca="false">IF(B2831&lt;&gt;"",MONTH(B2831),0)</f>
        <v>1</v>
      </c>
      <c r="D2831" s="205" t="str">
        <f aca="false">VLOOKUP($B2831,data!$A$6:$M$15000,7)</f>
        <v>N/A</v>
      </c>
    </row>
    <row r="2832" customFormat="false" ht="11.25" hidden="false" customHeight="false" outlineLevel="0" collapsed="false">
      <c r="A2832" s="199" t="n">
        <v>38372</v>
      </c>
      <c r="B2832" s="192" t="n">
        <v>38372</v>
      </c>
      <c r="C2832" s="308" t="n">
        <f aca="false">IF(B2832&lt;&gt;"",MONTH(B2832),0)</f>
        <v>1</v>
      </c>
      <c r="D2832" s="205" t="str">
        <f aca="false">VLOOKUP($B2832,data!$A$6:$M$15000,7)</f>
        <v>N/A</v>
      </c>
    </row>
    <row r="2833" customFormat="false" ht="11.25" hidden="false" customHeight="false" outlineLevel="0" collapsed="false">
      <c r="A2833" s="199" t="n">
        <v>38373</v>
      </c>
      <c r="B2833" s="192" t="n">
        <v>38373</v>
      </c>
      <c r="C2833" s="308" t="n">
        <f aca="false">IF(B2833&lt;&gt;"",MONTH(B2833),0)</f>
        <v>1</v>
      </c>
      <c r="D2833" s="205" t="str">
        <f aca="false">VLOOKUP($B2833,data!$A$6:$M$15000,7)</f>
        <v>N/A</v>
      </c>
    </row>
    <row r="2834" customFormat="false" ht="11.25" hidden="false" customHeight="false" outlineLevel="0" collapsed="false">
      <c r="A2834" s="199" t="n">
        <v>38374</v>
      </c>
      <c r="B2834" s="192" t="n">
        <v>38374</v>
      </c>
      <c r="C2834" s="308" t="n">
        <f aca="false">IF(B2834&lt;&gt;"",MONTH(B2834),0)</f>
        <v>1</v>
      </c>
      <c r="D2834" s="205" t="str">
        <f aca="false">VLOOKUP($B2834,data!$A$6:$M$15000,7)</f>
        <v>N/A</v>
      </c>
    </row>
    <row r="2835" customFormat="false" ht="11.25" hidden="false" customHeight="false" outlineLevel="0" collapsed="false">
      <c r="A2835" s="199" t="n">
        <v>38375</v>
      </c>
      <c r="B2835" s="192" t="n">
        <v>38375</v>
      </c>
      <c r="C2835" s="308" t="n">
        <f aca="false">IF(B2835&lt;&gt;"",MONTH(B2835),0)</f>
        <v>1</v>
      </c>
      <c r="D2835" s="205" t="str">
        <f aca="false">VLOOKUP($B2835,data!$A$6:$M$15000,7)</f>
        <v>N/A</v>
      </c>
    </row>
    <row r="2836" customFormat="false" ht="11.25" hidden="false" customHeight="false" outlineLevel="0" collapsed="false">
      <c r="A2836" s="199" t="n">
        <v>38376</v>
      </c>
      <c r="B2836" s="192" t="n">
        <v>38376</v>
      </c>
      <c r="C2836" s="308" t="n">
        <f aca="false">IF(B2836&lt;&gt;"",MONTH(B2836),0)</f>
        <v>1</v>
      </c>
      <c r="D2836" s="205" t="str">
        <f aca="false">VLOOKUP($B2836,data!$A$6:$M$15000,7)</f>
        <v>N/A</v>
      </c>
    </row>
    <row r="2837" customFormat="false" ht="11.25" hidden="false" customHeight="false" outlineLevel="0" collapsed="false">
      <c r="A2837" s="199" t="n">
        <v>38377</v>
      </c>
      <c r="B2837" s="192" t="n">
        <v>38377</v>
      </c>
      <c r="C2837" s="308" t="n">
        <f aca="false">IF(B2837&lt;&gt;"",MONTH(B2837),0)</f>
        <v>1</v>
      </c>
      <c r="D2837" s="205" t="str">
        <f aca="false">VLOOKUP($B2837,data!$A$6:$M$15000,7)</f>
        <v>N/A</v>
      </c>
    </row>
    <row r="2838" customFormat="false" ht="11.25" hidden="false" customHeight="false" outlineLevel="0" collapsed="false">
      <c r="A2838" s="199" t="n">
        <v>38378</v>
      </c>
      <c r="B2838" s="192" t="n">
        <v>38378</v>
      </c>
      <c r="C2838" s="308" t="n">
        <f aca="false">IF(B2838&lt;&gt;"",MONTH(B2838),0)</f>
        <v>1</v>
      </c>
      <c r="D2838" s="205" t="str">
        <f aca="false">VLOOKUP($B2838,data!$A$6:$M$15000,7)</f>
        <v>N/A</v>
      </c>
    </row>
    <row r="2839" customFormat="false" ht="11.25" hidden="false" customHeight="false" outlineLevel="0" collapsed="false">
      <c r="A2839" s="199" t="n">
        <v>38379</v>
      </c>
      <c r="B2839" s="192" t="n">
        <v>38379</v>
      </c>
      <c r="C2839" s="308" t="n">
        <f aca="false">IF(B2839&lt;&gt;"",MONTH(B2839),0)</f>
        <v>1</v>
      </c>
      <c r="D2839" s="205" t="str">
        <f aca="false">VLOOKUP($B2839,data!$A$6:$M$15000,7)</f>
        <v>N/A</v>
      </c>
    </row>
    <row r="2840" customFormat="false" ht="11.25" hidden="false" customHeight="false" outlineLevel="0" collapsed="false">
      <c r="A2840" s="199" t="n">
        <v>38380</v>
      </c>
      <c r="B2840" s="192" t="n">
        <v>38380</v>
      </c>
      <c r="C2840" s="308" t="n">
        <f aca="false">IF(B2840&lt;&gt;"",MONTH(B2840),0)</f>
        <v>1</v>
      </c>
      <c r="D2840" s="205" t="str">
        <f aca="false">VLOOKUP($B2840,data!$A$6:$M$15000,7)</f>
        <v>N/A</v>
      </c>
    </row>
    <row r="2841" customFormat="false" ht="11.25" hidden="false" customHeight="false" outlineLevel="0" collapsed="false">
      <c r="A2841" s="199" t="n">
        <v>38381</v>
      </c>
      <c r="B2841" s="192" t="n">
        <v>38381</v>
      </c>
      <c r="C2841" s="308" t="n">
        <f aca="false">IF(B2841&lt;&gt;"",MONTH(B2841),0)</f>
        <v>1</v>
      </c>
      <c r="D2841" s="205" t="str">
        <f aca="false">VLOOKUP($B2841,data!$A$6:$M$15000,7)</f>
        <v>N/A</v>
      </c>
    </row>
    <row r="2842" customFormat="false" ht="11.25" hidden="false" customHeight="false" outlineLevel="0" collapsed="false">
      <c r="A2842" s="199" t="n">
        <v>38382</v>
      </c>
      <c r="B2842" s="192" t="n">
        <v>38382</v>
      </c>
      <c r="C2842" s="308" t="n">
        <f aca="false">IF(B2842&lt;&gt;"",MONTH(B2842),0)</f>
        <v>1</v>
      </c>
      <c r="D2842" s="205" t="str">
        <f aca="false">VLOOKUP($B2842,data!$A$6:$M$15000,7)</f>
        <v>N/A</v>
      </c>
    </row>
    <row r="2843" customFormat="false" ht="11.25" hidden="false" customHeight="false" outlineLevel="0" collapsed="false">
      <c r="A2843" s="199" t="n">
        <v>38383</v>
      </c>
      <c r="B2843" s="192" t="n">
        <v>38383</v>
      </c>
      <c r="C2843" s="308" t="n">
        <f aca="false">IF(B2843&lt;&gt;"",MONTH(B2843),0)</f>
        <v>1</v>
      </c>
      <c r="D2843" s="205" t="str">
        <f aca="false">VLOOKUP($B2843,data!$A$6:$M$15000,7)</f>
        <v>N/A</v>
      </c>
    </row>
    <row r="2844" customFormat="false" ht="11.25" hidden="false" customHeight="false" outlineLevel="0" collapsed="false">
      <c r="A2844" s="199" t="n">
        <v>38384</v>
      </c>
      <c r="B2844" s="192" t="n">
        <v>38384</v>
      </c>
      <c r="C2844" s="308" t="n">
        <f aca="false">IF(B2844&lt;&gt;"",MONTH(B2844),0)</f>
        <v>2</v>
      </c>
      <c r="D2844" s="205" t="str">
        <f aca="false">VLOOKUP($B2844,data!$A$6:$M$15000,7)</f>
        <v>N/A</v>
      </c>
    </row>
    <row r="2845" customFormat="false" ht="11.25" hidden="false" customHeight="false" outlineLevel="0" collapsed="false">
      <c r="A2845" s="199" t="n">
        <v>38385</v>
      </c>
      <c r="B2845" s="192" t="n">
        <v>38385</v>
      </c>
      <c r="C2845" s="308" t="n">
        <f aca="false">IF(B2845&lt;&gt;"",MONTH(B2845),0)</f>
        <v>2</v>
      </c>
      <c r="D2845" s="205" t="str">
        <f aca="false">VLOOKUP($B2845,data!$A$6:$M$15000,7)</f>
        <v>N/A</v>
      </c>
    </row>
    <row r="2846" customFormat="false" ht="11.25" hidden="false" customHeight="false" outlineLevel="0" collapsed="false">
      <c r="A2846" s="199" t="n">
        <v>38386</v>
      </c>
      <c r="B2846" s="192" t="n">
        <v>38386</v>
      </c>
      <c r="C2846" s="308" t="n">
        <f aca="false">IF(B2846&lt;&gt;"",MONTH(B2846),0)</f>
        <v>2</v>
      </c>
      <c r="D2846" s="205" t="str">
        <f aca="false">VLOOKUP($B2846,data!$A$6:$M$15000,7)</f>
        <v>N/A</v>
      </c>
    </row>
    <row r="2847" customFormat="false" ht="11.25" hidden="false" customHeight="false" outlineLevel="0" collapsed="false">
      <c r="A2847" s="199" t="n">
        <v>38387</v>
      </c>
      <c r="B2847" s="192" t="n">
        <v>38387</v>
      </c>
      <c r="C2847" s="308" t="n">
        <f aca="false">IF(B2847&lt;&gt;"",MONTH(B2847),0)</f>
        <v>2</v>
      </c>
      <c r="D2847" s="205" t="str">
        <f aca="false">VLOOKUP($B2847,data!$A$6:$M$15000,7)</f>
        <v>N/A</v>
      </c>
    </row>
    <row r="2848" customFormat="false" ht="11.25" hidden="false" customHeight="false" outlineLevel="0" collapsed="false">
      <c r="A2848" s="199" t="n">
        <v>38388</v>
      </c>
      <c r="B2848" s="192" t="n">
        <v>38388</v>
      </c>
      <c r="C2848" s="308" t="n">
        <f aca="false">IF(B2848&lt;&gt;"",MONTH(B2848),0)</f>
        <v>2</v>
      </c>
      <c r="D2848" s="205" t="str">
        <f aca="false">VLOOKUP($B2848,data!$A$6:$M$15000,7)</f>
        <v>N/A</v>
      </c>
    </row>
    <row r="2849" customFormat="false" ht="11.25" hidden="false" customHeight="false" outlineLevel="0" collapsed="false">
      <c r="A2849" s="199" t="n">
        <v>38389</v>
      </c>
      <c r="B2849" s="192" t="n">
        <v>38389</v>
      </c>
      <c r="C2849" s="308" t="n">
        <f aca="false">IF(B2849&lt;&gt;"",MONTH(B2849),0)</f>
        <v>2</v>
      </c>
      <c r="D2849" s="205" t="str">
        <f aca="false">VLOOKUP($B2849,data!$A$6:$M$15000,7)</f>
        <v>N/A</v>
      </c>
    </row>
    <row r="2850" customFormat="false" ht="11.25" hidden="false" customHeight="false" outlineLevel="0" collapsed="false">
      <c r="A2850" s="199" t="n">
        <v>38390</v>
      </c>
      <c r="B2850" s="192" t="n">
        <v>38390</v>
      </c>
      <c r="C2850" s="308" t="n">
        <f aca="false">IF(B2850&lt;&gt;"",MONTH(B2850),0)</f>
        <v>2</v>
      </c>
      <c r="D2850" s="205" t="str">
        <f aca="false">VLOOKUP($B2850,data!$A$6:$M$15000,7)</f>
        <v>N/A</v>
      </c>
    </row>
    <row r="2851" customFormat="false" ht="11.25" hidden="false" customHeight="false" outlineLevel="0" collapsed="false">
      <c r="A2851" s="199" t="n">
        <v>38391</v>
      </c>
      <c r="B2851" s="192" t="n">
        <v>38391</v>
      </c>
      <c r="C2851" s="308" t="n">
        <f aca="false">IF(B2851&lt;&gt;"",MONTH(B2851),0)</f>
        <v>2</v>
      </c>
      <c r="D2851" s="205" t="str">
        <f aca="false">VLOOKUP($B2851,data!$A$6:$M$15000,7)</f>
        <v>N/A</v>
      </c>
    </row>
    <row r="2852" customFormat="false" ht="11.25" hidden="false" customHeight="false" outlineLevel="0" collapsed="false">
      <c r="A2852" s="199" t="n">
        <v>38392</v>
      </c>
      <c r="B2852" s="192" t="n">
        <v>38392</v>
      </c>
      <c r="C2852" s="308" t="n">
        <f aca="false">IF(B2852&lt;&gt;"",MONTH(B2852),0)</f>
        <v>2</v>
      </c>
      <c r="D2852" s="205" t="str">
        <f aca="false">VLOOKUP($B2852,data!$A$6:$M$15000,7)</f>
        <v>N/A</v>
      </c>
    </row>
    <row r="2853" customFormat="false" ht="11.25" hidden="false" customHeight="false" outlineLevel="0" collapsed="false">
      <c r="A2853" s="199" t="n">
        <v>38393</v>
      </c>
      <c r="B2853" s="192" t="n">
        <v>38393</v>
      </c>
      <c r="C2853" s="308" t="n">
        <f aca="false">IF(B2853&lt;&gt;"",MONTH(B2853),0)</f>
        <v>2</v>
      </c>
      <c r="D2853" s="205" t="str">
        <f aca="false">VLOOKUP($B2853,data!$A$6:$M$15000,7)</f>
        <v>N/A</v>
      </c>
    </row>
    <row r="2854" customFormat="false" ht="11.25" hidden="false" customHeight="false" outlineLevel="0" collapsed="false">
      <c r="A2854" s="199" t="n">
        <v>38394</v>
      </c>
      <c r="B2854" s="192" t="n">
        <v>38394</v>
      </c>
      <c r="C2854" s="308" t="n">
        <f aca="false">IF(B2854&lt;&gt;"",MONTH(B2854),0)</f>
        <v>2</v>
      </c>
      <c r="D2854" s="205" t="str">
        <f aca="false">VLOOKUP($B2854,data!$A$6:$M$15000,7)</f>
        <v>N/A</v>
      </c>
    </row>
    <row r="2855" customFormat="false" ht="11.25" hidden="false" customHeight="false" outlineLevel="0" collapsed="false">
      <c r="A2855" s="199" t="n">
        <v>38395</v>
      </c>
      <c r="B2855" s="192" t="n">
        <v>38395</v>
      </c>
      <c r="C2855" s="308" t="n">
        <f aca="false">IF(B2855&lt;&gt;"",MONTH(B2855),0)</f>
        <v>2</v>
      </c>
      <c r="D2855" s="205" t="str">
        <f aca="false">VLOOKUP($B2855,data!$A$6:$M$15000,7)</f>
        <v>N/A</v>
      </c>
    </row>
    <row r="2856" customFormat="false" ht="11.25" hidden="false" customHeight="false" outlineLevel="0" collapsed="false">
      <c r="A2856" s="199" t="n">
        <v>38396</v>
      </c>
      <c r="B2856" s="192" t="n">
        <v>38396</v>
      </c>
      <c r="C2856" s="308" t="n">
        <f aca="false">IF(B2856&lt;&gt;"",MONTH(B2856),0)</f>
        <v>2</v>
      </c>
      <c r="D2856" s="205" t="str">
        <f aca="false">VLOOKUP($B2856,data!$A$6:$M$15000,7)</f>
        <v>N/A</v>
      </c>
    </row>
    <row r="2857" customFormat="false" ht="11.25" hidden="false" customHeight="false" outlineLevel="0" collapsed="false">
      <c r="A2857" s="199" t="n">
        <v>38397</v>
      </c>
      <c r="B2857" s="192" t="n">
        <v>38397</v>
      </c>
      <c r="C2857" s="308" t="n">
        <f aca="false">IF(B2857&lt;&gt;"",MONTH(B2857),0)</f>
        <v>2</v>
      </c>
      <c r="D2857" s="205" t="str">
        <f aca="false">VLOOKUP($B2857,data!$A$6:$M$15000,7)</f>
        <v>N/A</v>
      </c>
    </row>
    <row r="2858" customFormat="false" ht="11.25" hidden="false" customHeight="false" outlineLevel="0" collapsed="false">
      <c r="A2858" s="199" t="n">
        <v>38398</v>
      </c>
      <c r="B2858" s="192" t="n">
        <v>38398</v>
      </c>
      <c r="C2858" s="308" t="n">
        <f aca="false">IF(B2858&lt;&gt;"",MONTH(B2858),0)</f>
        <v>2</v>
      </c>
      <c r="D2858" s="205" t="str">
        <f aca="false">VLOOKUP($B2858,data!$A$6:$M$15000,7)</f>
        <v>N/A</v>
      </c>
    </row>
    <row r="2859" customFormat="false" ht="11.25" hidden="false" customHeight="false" outlineLevel="0" collapsed="false">
      <c r="A2859" s="199" t="n">
        <v>38399</v>
      </c>
      <c r="B2859" s="192" t="n">
        <v>38399</v>
      </c>
      <c r="C2859" s="308" t="n">
        <f aca="false">IF(B2859&lt;&gt;"",MONTH(B2859),0)</f>
        <v>2</v>
      </c>
      <c r="D2859" s="205" t="str">
        <f aca="false">VLOOKUP($B2859,data!$A$6:$M$15000,7)</f>
        <v>N/A</v>
      </c>
    </row>
    <row r="2860" customFormat="false" ht="11.25" hidden="false" customHeight="false" outlineLevel="0" collapsed="false">
      <c r="A2860" s="199" t="n">
        <v>38400</v>
      </c>
      <c r="B2860" s="192" t="n">
        <v>38400</v>
      </c>
      <c r="C2860" s="308" t="n">
        <f aca="false">IF(B2860&lt;&gt;"",MONTH(B2860),0)</f>
        <v>2</v>
      </c>
      <c r="D2860" s="205" t="str">
        <f aca="false">VLOOKUP($B2860,data!$A$6:$M$15000,7)</f>
        <v>N/A</v>
      </c>
    </row>
    <row r="2861" customFormat="false" ht="11.25" hidden="false" customHeight="false" outlineLevel="0" collapsed="false">
      <c r="A2861" s="199" t="n">
        <v>38401</v>
      </c>
      <c r="B2861" s="192" t="n">
        <v>38401</v>
      </c>
      <c r="C2861" s="308" t="n">
        <f aca="false">IF(B2861&lt;&gt;"",MONTH(B2861),0)</f>
        <v>2</v>
      </c>
      <c r="D2861" s="205" t="str">
        <f aca="false">VLOOKUP($B2861,data!$A$6:$M$15000,7)</f>
        <v>N/A</v>
      </c>
    </row>
    <row r="2862" customFormat="false" ht="11.25" hidden="false" customHeight="false" outlineLevel="0" collapsed="false">
      <c r="A2862" s="199" t="n">
        <v>38402</v>
      </c>
      <c r="B2862" s="192" t="n">
        <v>38402</v>
      </c>
      <c r="C2862" s="308" t="n">
        <f aca="false">IF(B2862&lt;&gt;"",MONTH(B2862),0)</f>
        <v>2</v>
      </c>
      <c r="D2862" s="205" t="str">
        <f aca="false">VLOOKUP($B2862,data!$A$6:$M$15000,7)</f>
        <v>N/A</v>
      </c>
    </row>
    <row r="2863" customFormat="false" ht="11.25" hidden="false" customHeight="false" outlineLevel="0" collapsed="false">
      <c r="A2863" s="199" t="n">
        <v>38403</v>
      </c>
      <c r="B2863" s="192" t="n">
        <v>38403</v>
      </c>
      <c r="C2863" s="308" t="n">
        <f aca="false">IF(B2863&lt;&gt;"",MONTH(B2863),0)</f>
        <v>2</v>
      </c>
      <c r="D2863" s="205" t="str">
        <f aca="false">VLOOKUP($B2863,data!$A$6:$M$15000,7)</f>
        <v>N/A</v>
      </c>
    </row>
    <row r="2864" customFormat="false" ht="11.25" hidden="false" customHeight="false" outlineLevel="0" collapsed="false">
      <c r="A2864" s="199" t="n">
        <v>38404</v>
      </c>
      <c r="B2864" s="192" t="n">
        <v>38404</v>
      </c>
      <c r="C2864" s="308" t="n">
        <f aca="false">IF(B2864&lt;&gt;"",MONTH(B2864),0)</f>
        <v>2</v>
      </c>
      <c r="D2864" s="205" t="str">
        <f aca="false">VLOOKUP($B2864,data!$A$6:$M$15000,7)</f>
        <v>N/A</v>
      </c>
    </row>
    <row r="2865" customFormat="false" ht="11.25" hidden="false" customHeight="false" outlineLevel="0" collapsed="false">
      <c r="A2865" s="199" t="n">
        <v>38405</v>
      </c>
      <c r="B2865" s="192" t="n">
        <v>38405</v>
      </c>
      <c r="C2865" s="308" t="n">
        <f aca="false">IF(B2865&lt;&gt;"",MONTH(B2865),0)</f>
        <v>2</v>
      </c>
      <c r="D2865" s="205" t="str">
        <f aca="false">VLOOKUP($B2865,data!$A$6:$M$15000,7)</f>
        <v>N/A</v>
      </c>
    </row>
    <row r="2866" customFormat="false" ht="11.25" hidden="false" customHeight="false" outlineLevel="0" collapsed="false">
      <c r="A2866" s="199" t="n">
        <v>38406</v>
      </c>
      <c r="B2866" s="192" t="n">
        <v>38406</v>
      </c>
      <c r="C2866" s="308" t="n">
        <f aca="false">IF(B2866&lt;&gt;"",MONTH(B2866),0)</f>
        <v>2</v>
      </c>
      <c r="D2866" s="205" t="str">
        <f aca="false">VLOOKUP($B2866,data!$A$6:$M$15000,7)</f>
        <v>N/A</v>
      </c>
    </row>
    <row r="2867" customFormat="false" ht="11.25" hidden="false" customHeight="false" outlineLevel="0" collapsed="false">
      <c r="A2867" s="199" t="n">
        <v>38407</v>
      </c>
      <c r="B2867" s="192" t="n">
        <v>38407</v>
      </c>
      <c r="C2867" s="308" t="n">
        <f aca="false">IF(B2867&lt;&gt;"",MONTH(B2867),0)</f>
        <v>2</v>
      </c>
      <c r="D2867" s="205" t="str">
        <f aca="false">VLOOKUP($B2867,data!$A$6:$M$15000,7)</f>
        <v>N/A</v>
      </c>
    </row>
    <row r="2868" customFormat="false" ht="11.25" hidden="false" customHeight="false" outlineLevel="0" collapsed="false">
      <c r="A2868" s="199" t="n">
        <v>38408</v>
      </c>
      <c r="B2868" s="192" t="n">
        <v>38408</v>
      </c>
      <c r="C2868" s="308" t="n">
        <f aca="false">IF(B2868&lt;&gt;"",MONTH(B2868),0)</f>
        <v>2</v>
      </c>
      <c r="D2868" s="205" t="str">
        <f aca="false">VLOOKUP($B2868,data!$A$6:$M$15000,7)</f>
        <v>N/A</v>
      </c>
    </row>
    <row r="2869" customFormat="false" ht="11.25" hidden="false" customHeight="false" outlineLevel="0" collapsed="false">
      <c r="A2869" s="199" t="n">
        <v>38409</v>
      </c>
      <c r="B2869" s="192" t="n">
        <v>38409</v>
      </c>
      <c r="C2869" s="308" t="n">
        <f aca="false">IF(B2869&lt;&gt;"",MONTH(B2869),0)</f>
        <v>2</v>
      </c>
      <c r="D2869" s="205" t="str">
        <f aca="false">VLOOKUP($B2869,data!$A$6:$M$15000,7)</f>
        <v>N/A</v>
      </c>
    </row>
    <row r="2870" customFormat="false" ht="11.25" hidden="false" customHeight="false" outlineLevel="0" collapsed="false">
      <c r="A2870" s="199" t="n">
        <v>38410</v>
      </c>
      <c r="B2870" s="192" t="n">
        <v>38410</v>
      </c>
      <c r="C2870" s="308" t="n">
        <f aca="false">IF(B2870&lt;&gt;"",MONTH(B2870),0)</f>
        <v>2</v>
      </c>
      <c r="D2870" s="205" t="str">
        <f aca="false">VLOOKUP($B2870,data!$A$6:$M$15000,7)</f>
        <v>N/A</v>
      </c>
    </row>
    <row r="2871" customFormat="false" ht="11.25" hidden="false" customHeight="false" outlineLevel="0" collapsed="false">
      <c r="A2871" s="199" t="n">
        <v>38411</v>
      </c>
      <c r="B2871" s="192" t="n">
        <v>38411</v>
      </c>
      <c r="C2871" s="308" t="n">
        <f aca="false">IF(B2871&lt;&gt;"",MONTH(B2871),0)</f>
        <v>2</v>
      </c>
      <c r="D2871" s="205" t="str">
        <f aca="false">VLOOKUP($B2871,data!$A$6:$M$15000,7)</f>
        <v>N/A</v>
      </c>
    </row>
    <row r="2872" customFormat="false" ht="11.25" hidden="false" customHeight="false" outlineLevel="0" collapsed="false">
      <c r="A2872" s="199" t="n">
        <v>38412</v>
      </c>
      <c r="B2872" s="192" t="n">
        <v>38412</v>
      </c>
      <c r="C2872" s="308" t="n">
        <f aca="false">IF(B2872&lt;&gt;"",MONTH(B2872),0)</f>
        <v>3</v>
      </c>
      <c r="D2872" s="205" t="str">
        <f aca="false">VLOOKUP($B2872,data!$A$6:$M$15000,7)</f>
        <v>N/A</v>
      </c>
    </row>
    <row r="2873" customFormat="false" ht="11.25" hidden="false" customHeight="false" outlineLevel="0" collapsed="false">
      <c r="A2873" s="199" t="n">
        <v>38413</v>
      </c>
      <c r="B2873" s="192" t="n">
        <v>38413</v>
      </c>
      <c r="C2873" s="308" t="n">
        <f aca="false">IF(B2873&lt;&gt;"",MONTH(B2873),0)</f>
        <v>3</v>
      </c>
      <c r="D2873" s="205" t="str">
        <f aca="false">VLOOKUP($B2873,data!$A$6:$M$15000,7)</f>
        <v>N/A</v>
      </c>
    </row>
    <row r="2874" customFormat="false" ht="11.25" hidden="false" customHeight="false" outlineLevel="0" collapsed="false">
      <c r="A2874" s="199" t="n">
        <v>38414</v>
      </c>
      <c r="B2874" s="192" t="n">
        <v>38414</v>
      </c>
      <c r="C2874" s="308" t="n">
        <f aca="false">IF(B2874&lt;&gt;"",MONTH(B2874),0)</f>
        <v>3</v>
      </c>
      <c r="D2874" s="205" t="str">
        <f aca="false">VLOOKUP($B2874,data!$A$6:$M$15000,7)</f>
        <v>N/A</v>
      </c>
    </row>
    <row r="2875" customFormat="false" ht="11.25" hidden="false" customHeight="false" outlineLevel="0" collapsed="false">
      <c r="A2875" s="199" t="n">
        <v>38415</v>
      </c>
      <c r="B2875" s="192" t="n">
        <v>38415</v>
      </c>
      <c r="C2875" s="308" t="n">
        <f aca="false">IF(B2875&lt;&gt;"",MONTH(B2875),0)</f>
        <v>3</v>
      </c>
      <c r="D2875" s="205" t="str">
        <f aca="false">VLOOKUP($B2875,data!$A$6:$M$15000,7)</f>
        <v>N/A</v>
      </c>
    </row>
    <row r="2876" customFormat="false" ht="11.25" hidden="false" customHeight="false" outlineLevel="0" collapsed="false">
      <c r="A2876" s="199" t="n">
        <v>38416</v>
      </c>
      <c r="B2876" s="192" t="n">
        <v>38416</v>
      </c>
      <c r="C2876" s="308" t="n">
        <f aca="false">IF(B2876&lt;&gt;"",MONTH(B2876),0)</f>
        <v>3</v>
      </c>
      <c r="D2876" s="205" t="str">
        <f aca="false">VLOOKUP($B2876,data!$A$6:$M$15000,7)</f>
        <v>N/A</v>
      </c>
    </row>
    <row r="2877" customFormat="false" ht="11.25" hidden="false" customHeight="false" outlineLevel="0" collapsed="false">
      <c r="A2877" s="199" t="n">
        <v>38417</v>
      </c>
      <c r="B2877" s="192" t="n">
        <v>38417</v>
      </c>
      <c r="C2877" s="308" t="n">
        <f aca="false">IF(B2877&lt;&gt;"",MONTH(B2877),0)</f>
        <v>3</v>
      </c>
      <c r="D2877" s="205" t="str">
        <f aca="false">VLOOKUP($B2877,data!$A$6:$M$15000,7)</f>
        <v>N/A</v>
      </c>
    </row>
    <row r="2878" customFormat="false" ht="11.25" hidden="false" customHeight="false" outlineLevel="0" collapsed="false">
      <c r="A2878" s="199" t="n">
        <v>38418</v>
      </c>
      <c r="B2878" s="192" t="n">
        <v>38418</v>
      </c>
      <c r="C2878" s="308" t="n">
        <f aca="false">IF(B2878&lt;&gt;"",MONTH(B2878),0)</f>
        <v>3</v>
      </c>
      <c r="D2878" s="205" t="str">
        <f aca="false">VLOOKUP($B2878,data!$A$6:$M$15000,7)</f>
        <v>N/A</v>
      </c>
    </row>
    <row r="2879" customFormat="false" ht="11.25" hidden="false" customHeight="false" outlineLevel="0" collapsed="false">
      <c r="A2879" s="199" t="n">
        <v>38419</v>
      </c>
      <c r="B2879" s="192" t="n">
        <v>38419</v>
      </c>
      <c r="C2879" s="308" t="n">
        <f aca="false">IF(B2879&lt;&gt;"",MONTH(B2879),0)</f>
        <v>3</v>
      </c>
      <c r="D2879" s="205" t="str">
        <f aca="false">VLOOKUP($B2879,data!$A$6:$M$15000,7)</f>
        <v>N/A</v>
      </c>
    </row>
    <row r="2880" customFormat="false" ht="11.25" hidden="false" customHeight="false" outlineLevel="0" collapsed="false">
      <c r="A2880" s="199" t="n">
        <v>38420</v>
      </c>
      <c r="B2880" s="192" t="n">
        <v>38420</v>
      </c>
      <c r="C2880" s="308" t="n">
        <f aca="false">IF(B2880&lt;&gt;"",MONTH(B2880),0)</f>
        <v>3</v>
      </c>
      <c r="D2880" s="205" t="str">
        <f aca="false">VLOOKUP($B2880,data!$A$6:$M$15000,7)</f>
        <v>N/A</v>
      </c>
    </row>
    <row r="2881" customFormat="false" ht="11.25" hidden="false" customHeight="false" outlineLevel="0" collapsed="false">
      <c r="A2881" s="199" t="n">
        <v>38421</v>
      </c>
      <c r="B2881" s="192" t="n">
        <v>38421</v>
      </c>
      <c r="C2881" s="308" t="n">
        <f aca="false">IF(B2881&lt;&gt;"",MONTH(B2881),0)</f>
        <v>3</v>
      </c>
      <c r="D2881" s="205" t="str">
        <f aca="false">VLOOKUP($B2881,data!$A$6:$M$15000,7)</f>
        <v>N/A</v>
      </c>
    </row>
    <row r="2882" customFormat="false" ht="11.25" hidden="false" customHeight="false" outlineLevel="0" collapsed="false">
      <c r="A2882" s="199" t="n">
        <v>38422</v>
      </c>
      <c r="B2882" s="192" t="n">
        <v>38422</v>
      </c>
      <c r="C2882" s="308" t="n">
        <f aca="false">IF(B2882&lt;&gt;"",MONTH(B2882),0)</f>
        <v>3</v>
      </c>
      <c r="D2882" s="205" t="str">
        <f aca="false">VLOOKUP($B2882,data!$A$6:$M$15000,7)</f>
        <v>N/A</v>
      </c>
    </row>
    <row r="2883" customFormat="false" ht="11.25" hidden="false" customHeight="false" outlineLevel="0" collapsed="false">
      <c r="A2883" s="199" t="n">
        <v>38423</v>
      </c>
      <c r="B2883" s="192" t="n">
        <v>38423</v>
      </c>
      <c r="C2883" s="308" t="n">
        <f aca="false">IF(B2883&lt;&gt;"",MONTH(B2883),0)</f>
        <v>3</v>
      </c>
      <c r="D2883" s="205" t="str">
        <f aca="false">VLOOKUP($B2883,data!$A$6:$M$15000,7)</f>
        <v>N/A</v>
      </c>
    </row>
    <row r="2884" customFormat="false" ht="11.25" hidden="false" customHeight="false" outlineLevel="0" collapsed="false">
      <c r="A2884" s="199" t="n">
        <v>38424</v>
      </c>
      <c r="B2884" s="192" t="n">
        <v>38424</v>
      </c>
      <c r="C2884" s="308" t="n">
        <f aca="false">IF(B2884&lt;&gt;"",MONTH(B2884),0)</f>
        <v>3</v>
      </c>
      <c r="D2884" s="205" t="str">
        <f aca="false">VLOOKUP($B2884,data!$A$6:$M$15000,7)</f>
        <v>N/A</v>
      </c>
    </row>
    <row r="2885" customFormat="false" ht="11.25" hidden="false" customHeight="false" outlineLevel="0" collapsed="false">
      <c r="A2885" s="199" t="n">
        <v>38425</v>
      </c>
      <c r="B2885" s="192" t="n">
        <v>38425</v>
      </c>
      <c r="C2885" s="308" t="n">
        <f aca="false">IF(B2885&lt;&gt;"",MONTH(B2885),0)</f>
        <v>3</v>
      </c>
      <c r="D2885" s="205" t="str">
        <f aca="false">VLOOKUP($B2885,data!$A$6:$M$15000,7)</f>
        <v>N/A</v>
      </c>
    </row>
    <row r="2886" customFormat="false" ht="11.25" hidden="false" customHeight="false" outlineLevel="0" collapsed="false">
      <c r="A2886" s="199" t="n">
        <v>38426</v>
      </c>
      <c r="B2886" s="192" t="n">
        <v>38426</v>
      </c>
      <c r="C2886" s="308" t="n">
        <f aca="false">IF(B2886&lt;&gt;"",MONTH(B2886),0)</f>
        <v>3</v>
      </c>
      <c r="D2886" s="205" t="str">
        <f aca="false">VLOOKUP($B2886,data!$A$6:$M$15000,7)</f>
        <v>N/A</v>
      </c>
    </row>
    <row r="2887" customFormat="false" ht="11.25" hidden="false" customHeight="false" outlineLevel="0" collapsed="false">
      <c r="A2887" s="199" t="n">
        <v>38427</v>
      </c>
      <c r="B2887" s="192" t="n">
        <v>38427</v>
      </c>
      <c r="C2887" s="308" t="n">
        <f aca="false">IF(B2887&lt;&gt;"",MONTH(B2887),0)</f>
        <v>3</v>
      </c>
      <c r="D2887" s="205" t="str">
        <f aca="false">VLOOKUP($B2887,data!$A$6:$M$15000,7)</f>
        <v>N/A</v>
      </c>
    </row>
    <row r="2888" customFormat="false" ht="11.25" hidden="false" customHeight="false" outlineLevel="0" collapsed="false">
      <c r="A2888" s="199" t="n">
        <v>38428</v>
      </c>
      <c r="B2888" s="192" t="n">
        <v>38428</v>
      </c>
      <c r="C2888" s="308" t="n">
        <f aca="false">IF(B2888&lt;&gt;"",MONTH(B2888),0)</f>
        <v>3</v>
      </c>
      <c r="D2888" s="205" t="str">
        <f aca="false">VLOOKUP($B2888,data!$A$6:$M$15000,7)</f>
        <v>N/A</v>
      </c>
    </row>
    <row r="2889" customFormat="false" ht="11.25" hidden="false" customHeight="false" outlineLevel="0" collapsed="false">
      <c r="A2889" s="199" t="n">
        <v>38429</v>
      </c>
      <c r="B2889" s="192" t="n">
        <v>38429</v>
      </c>
      <c r="C2889" s="308" t="n">
        <f aca="false">IF(B2889&lt;&gt;"",MONTH(B2889),0)</f>
        <v>3</v>
      </c>
      <c r="D2889" s="205" t="str">
        <f aca="false">VLOOKUP($B2889,data!$A$6:$M$15000,7)</f>
        <v>N/A</v>
      </c>
    </row>
    <row r="2890" customFormat="false" ht="11.25" hidden="false" customHeight="false" outlineLevel="0" collapsed="false">
      <c r="A2890" s="199" t="n">
        <v>38430</v>
      </c>
      <c r="B2890" s="192" t="n">
        <v>38430</v>
      </c>
      <c r="C2890" s="308" t="n">
        <f aca="false">IF(B2890&lt;&gt;"",MONTH(B2890),0)</f>
        <v>3</v>
      </c>
      <c r="D2890" s="205" t="str">
        <f aca="false">VLOOKUP($B2890,data!$A$6:$M$15000,7)</f>
        <v>N/A</v>
      </c>
    </row>
    <row r="2891" customFormat="false" ht="11.25" hidden="false" customHeight="false" outlineLevel="0" collapsed="false">
      <c r="A2891" s="199" t="n">
        <v>38431</v>
      </c>
      <c r="B2891" s="192" t="n">
        <v>38431</v>
      </c>
      <c r="C2891" s="308" t="n">
        <f aca="false">IF(B2891&lt;&gt;"",MONTH(B2891),0)</f>
        <v>3</v>
      </c>
      <c r="D2891" s="205" t="str">
        <f aca="false">VLOOKUP($B2891,data!$A$6:$M$15000,7)</f>
        <v>N/A</v>
      </c>
    </row>
    <row r="2892" customFormat="false" ht="11.25" hidden="false" customHeight="false" outlineLevel="0" collapsed="false">
      <c r="A2892" s="199" t="n">
        <v>38432</v>
      </c>
      <c r="B2892" s="192" t="n">
        <v>38432</v>
      </c>
      <c r="C2892" s="308" t="n">
        <f aca="false">IF(B2892&lt;&gt;"",MONTH(B2892),0)</f>
        <v>3</v>
      </c>
      <c r="D2892" s="205" t="str">
        <f aca="false">VLOOKUP($B2892,data!$A$6:$M$15000,7)</f>
        <v>N/A</v>
      </c>
    </row>
    <row r="2893" customFormat="false" ht="11.25" hidden="false" customHeight="false" outlineLevel="0" collapsed="false">
      <c r="A2893" s="199" t="n">
        <v>38433</v>
      </c>
      <c r="B2893" s="192" t="n">
        <v>38433</v>
      </c>
      <c r="C2893" s="308" t="n">
        <f aca="false">IF(B2893&lt;&gt;"",MONTH(B2893),0)</f>
        <v>3</v>
      </c>
      <c r="D2893" s="205" t="str">
        <f aca="false">VLOOKUP($B2893,data!$A$6:$M$15000,7)</f>
        <v>N/A</v>
      </c>
    </row>
    <row r="2894" customFormat="false" ht="11.25" hidden="false" customHeight="false" outlineLevel="0" collapsed="false">
      <c r="A2894" s="199" t="n">
        <v>38434</v>
      </c>
      <c r="B2894" s="192" t="n">
        <v>38434</v>
      </c>
      <c r="C2894" s="308" t="n">
        <f aca="false">IF(B2894&lt;&gt;"",MONTH(B2894),0)</f>
        <v>3</v>
      </c>
      <c r="D2894" s="205" t="str">
        <f aca="false">VLOOKUP($B2894,data!$A$6:$M$15000,7)</f>
        <v>N/A</v>
      </c>
    </row>
    <row r="2895" customFormat="false" ht="11.25" hidden="false" customHeight="false" outlineLevel="0" collapsed="false">
      <c r="A2895" s="199" t="n">
        <v>38435</v>
      </c>
      <c r="B2895" s="192" t="n">
        <v>38435</v>
      </c>
      <c r="C2895" s="308" t="n">
        <f aca="false">IF(B2895&lt;&gt;"",MONTH(B2895),0)</f>
        <v>3</v>
      </c>
      <c r="D2895" s="205" t="str">
        <f aca="false">VLOOKUP($B2895,data!$A$6:$M$15000,7)</f>
        <v>N/A</v>
      </c>
    </row>
    <row r="2896" customFormat="false" ht="11.25" hidden="false" customHeight="false" outlineLevel="0" collapsed="false">
      <c r="A2896" s="199" t="n">
        <v>38436</v>
      </c>
      <c r="B2896" s="192" t="n">
        <v>38436</v>
      </c>
      <c r="C2896" s="308" t="n">
        <f aca="false">IF(B2896&lt;&gt;"",MONTH(B2896),0)</f>
        <v>3</v>
      </c>
      <c r="D2896" s="205" t="str">
        <f aca="false">VLOOKUP($B2896,data!$A$6:$M$15000,7)</f>
        <v>N/A</v>
      </c>
    </row>
    <row r="2897" customFormat="false" ht="11.25" hidden="false" customHeight="false" outlineLevel="0" collapsed="false">
      <c r="A2897" s="199" t="n">
        <v>38437</v>
      </c>
      <c r="B2897" s="192" t="n">
        <v>38437</v>
      </c>
      <c r="C2897" s="308" t="n">
        <f aca="false">IF(B2897&lt;&gt;"",MONTH(B2897),0)</f>
        <v>3</v>
      </c>
      <c r="D2897" s="205" t="str">
        <f aca="false">VLOOKUP($B2897,data!$A$6:$M$15000,7)</f>
        <v>N/A</v>
      </c>
    </row>
    <row r="2898" customFormat="false" ht="11.25" hidden="false" customHeight="false" outlineLevel="0" collapsed="false">
      <c r="A2898" s="199" t="n">
        <v>38438</v>
      </c>
      <c r="B2898" s="192" t="n">
        <v>38438</v>
      </c>
      <c r="C2898" s="308" t="n">
        <f aca="false">IF(B2898&lt;&gt;"",MONTH(B2898),0)</f>
        <v>3</v>
      </c>
      <c r="D2898" s="205" t="str">
        <f aca="false">VLOOKUP($B2898,data!$A$6:$M$15000,7)</f>
        <v>N/A</v>
      </c>
    </row>
    <row r="2899" customFormat="false" ht="11.25" hidden="false" customHeight="false" outlineLevel="0" collapsed="false">
      <c r="A2899" s="199" t="n">
        <v>38439</v>
      </c>
      <c r="B2899" s="192" t="n">
        <v>38439</v>
      </c>
      <c r="C2899" s="308" t="n">
        <f aca="false">IF(B2899&lt;&gt;"",MONTH(B2899),0)</f>
        <v>3</v>
      </c>
      <c r="D2899" s="205" t="str">
        <f aca="false">VLOOKUP($B2899,data!$A$6:$M$15000,7)</f>
        <v>N/A</v>
      </c>
    </row>
    <row r="2900" customFormat="false" ht="11.25" hidden="false" customHeight="false" outlineLevel="0" collapsed="false">
      <c r="A2900" s="199" t="n">
        <v>38440</v>
      </c>
      <c r="B2900" s="192" t="n">
        <v>38440</v>
      </c>
      <c r="C2900" s="308" t="n">
        <f aca="false">IF(B2900&lt;&gt;"",MONTH(B2900),0)</f>
        <v>3</v>
      </c>
      <c r="D2900" s="205" t="str">
        <f aca="false">VLOOKUP($B2900,data!$A$6:$M$15000,7)</f>
        <v>N/A</v>
      </c>
    </row>
    <row r="2901" customFormat="false" ht="11.25" hidden="false" customHeight="false" outlineLevel="0" collapsed="false">
      <c r="A2901" s="199" t="n">
        <v>38441</v>
      </c>
      <c r="B2901" s="192" t="n">
        <v>38441</v>
      </c>
      <c r="C2901" s="308" t="n">
        <f aca="false">IF(B2901&lt;&gt;"",MONTH(B2901),0)</f>
        <v>3</v>
      </c>
      <c r="D2901" s="205" t="str">
        <f aca="false">VLOOKUP($B2901,data!$A$6:$M$15000,7)</f>
        <v>N/A</v>
      </c>
    </row>
    <row r="2902" customFormat="false" ht="11.25" hidden="false" customHeight="false" outlineLevel="0" collapsed="false">
      <c r="A2902" s="199" t="n">
        <v>38442</v>
      </c>
      <c r="B2902" s="192" t="n">
        <v>38442</v>
      </c>
      <c r="C2902" s="308" t="n">
        <f aca="false">IF(B2902&lt;&gt;"",MONTH(B2902),0)</f>
        <v>3</v>
      </c>
      <c r="D2902" s="205" t="str">
        <f aca="false">VLOOKUP($B2902,data!$A$6:$M$15000,7)</f>
        <v>N/A</v>
      </c>
    </row>
    <row r="2903" customFormat="false" ht="11.25" hidden="false" customHeight="false" outlineLevel="0" collapsed="false">
      <c r="A2903" s="199" t="n">
        <v>38443</v>
      </c>
      <c r="B2903" s="192" t="n">
        <v>38443</v>
      </c>
      <c r="C2903" s="308" t="n">
        <f aca="false">IF(B2903&lt;&gt;"",MONTH(B2903),0)</f>
        <v>4</v>
      </c>
      <c r="D2903" s="205" t="str">
        <f aca="false">VLOOKUP($B2903,data!$A$6:$M$15000,7)</f>
        <v>N/A</v>
      </c>
    </row>
    <row r="2904" customFormat="false" ht="11.25" hidden="false" customHeight="false" outlineLevel="0" collapsed="false">
      <c r="A2904" s="199" t="n">
        <v>38444</v>
      </c>
      <c r="B2904" s="192" t="n">
        <v>38444</v>
      </c>
      <c r="C2904" s="308" t="n">
        <f aca="false">IF(B2904&lt;&gt;"",MONTH(B2904),0)</f>
        <v>4</v>
      </c>
      <c r="D2904" s="205" t="str">
        <f aca="false">VLOOKUP($B2904,data!$A$6:$M$15000,7)</f>
        <v>N/A</v>
      </c>
    </row>
    <row r="2905" customFormat="false" ht="11.25" hidden="false" customHeight="false" outlineLevel="0" collapsed="false">
      <c r="A2905" s="199" t="n">
        <v>38445</v>
      </c>
      <c r="B2905" s="192" t="n">
        <v>38445</v>
      </c>
      <c r="C2905" s="308" t="n">
        <f aca="false">IF(B2905&lt;&gt;"",MONTH(B2905),0)</f>
        <v>4</v>
      </c>
      <c r="D2905" s="205" t="str">
        <f aca="false">VLOOKUP($B2905,data!$A$6:$M$15000,7)</f>
        <v>N/A</v>
      </c>
    </row>
    <row r="2906" customFormat="false" ht="11.25" hidden="false" customHeight="false" outlineLevel="0" collapsed="false">
      <c r="A2906" s="199" t="n">
        <v>38446</v>
      </c>
      <c r="B2906" s="192" t="n">
        <v>38446</v>
      </c>
      <c r="C2906" s="308" t="n">
        <f aca="false">IF(B2906&lt;&gt;"",MONTH(B2906),0)</f>
        <v>4</v>
      </c>
      <c r="D2906" s="205" t="str">
        <f aca="false">VLOOKUP($B2906,data!$A$6:$M$15000,7)</f>
        <v>N/A</v>
      </c>
    </row>
    <row r="2907" customFormat="false" ht="11.25" hidden="false" customHeight="false" outlineLevel="0" collapsed="false">
      <c r="A2907" s="199" t="n">
        <v>38447</v>
      </c>
      <c r="B2907" s="192" t="n">
        <v>38447</v>
      </c>
      <c r="C2907" s="308" t="n">
        <f aca="false">IF(B2907&lt;&gt;"",MONTH(B2907),0)</f>
        <v>4</v>
      </c>
      <c r="D2907" s="205" t="str">
        <f aca="false">VLOOKUP($B2907,data!$A$6:$M$15000,7)</f>
        <v>N/A</v>
      </c>
    </row>
    <row r="2908" customFormat="false" ht="11.25" hidden="false" customHeight="false" outlineLevel="0" collapsed="false">
      <c r="A2908" s="199" t="n">
        <v>38448</v>
      </c>
      <c r="B2908" s="192" t="n">
        <v>38448</v>
      </c>
      <c r="C2908" s="308" t="n">
        <f aca="false">IF(B2908&lt;&gt;"",MONTH(B2908),0)</f>
        <v>4</v>
      </c>
      <c r="D2908" s="205" t="str">
        <f aca="false">VLOOKUP($B2908,data!$A$6:$M$15000,7)</f>
        <v>N/A</v>
      </c>
    </row>
    <row r="2909" customFormat="false" ht="11.25" hidden="false" customHeight="false" outlineLevel="0" collapsed="false">
      <c r="A2909" s="199" t="n">
        <v>38449</v>
      </c>
      <c r="B2909" s="192" t="n">
        <v>38449</v>
      </c>
      <c r="C2909" s="308" t="n">
        <f aca="false">IF(B2909&lt;&gt;"",MONTH(B2909),0)</f>
        <v>4</v>
      </c>
      <c r="D2909" s="205" t="str">
        <f aca="false">VLOOKUP($B2909,data!$A$6:$M$15000,7)</f>
        <v>N/A</v>
      </c>
    </row>
    <row r="2910" customFormat="false" ht="11.25" hidden="false" customHeight="false" outlineLevel="0" collapsed="false">
      <c r="A2910" s="199" t="n">
        <v>38450</v>
      </c>
      <c r="B2910" s="192" t="n">
        <v>38450</v>
      </c>
      <c r="C2910" s="308" t="n">
        <f aca="false">IF(B2910&lt;&gt;"",MONTH(B2910),0)</f>
        <v>4</v>
      </c>
      <c r="D2910" s="205" t="str">
        <f aca="false">VLOOKUP($B2910,data!$A$6:$M$15000,7)</f>
        <v>N/A</v>
      </c>
    </row>
    <row r="2911" customFormat="false" ht="11.25" hidden="false" customHeight="false" outlineLevel="0" collapsed="false">
      <c r="A2911" s="199" t="n">
        <v>38451</v>
      </c>
      <c r="B2911" s="192" t="n">
        <v>38451</v>
      </c>
      <c r="C2911" s="308" t="n">
        <f aca="false">IF(B2911&lt;&gt;"",MONTH(B2911),0)</f>
        <v>4</v>
      </c>
      <c r="D2911" s="205" t="str">
        <f aca="false">VLOOKUP($B2911,data!$A$6:$M$15000,7)</f>
        <v>N/A</v>
      </c>
    </row>
    <row r="2912" customFormat="false" ht="11.25" hidden="false" customHeight="false" outlineLevel="0" collapsed="false">
      <c r="A2912" s="199" t="n">
        <v>38452</v>
      </c>
      <c r="B2912" s="192" t="n">
        <v>38452</v>
      </c>
      <c r="C2912" s="308" t="n">
        <f aca="false">IF(B2912&lt;&gt;"",MONTH(B2912),0)</f>
        <v>4</v>
      </c>
      <c r="D2912" s="205" t="str">
        <f aca="false">VLOOKUP($B2912,data!$A$6:$M$15000,7)</f>
        <v>N/A</v>
      </c>
    </row>
    <row r="2913" customFormat="false" ht="11.25" hidden="false" customHeight="false" outlineLevel="0" collapsed="false">
      <c r="A2913" s="199" t="n">
        <v>38453</v>
      </c>
      <c r="B2913" s="192" t="n">
        <v>38453</v>
      </c>
      <c r="C2913" s="308" t="n">
        <f aca="false">IF(B2913&lt;&gt;"",MONTH(B2913),0)</f>
        <v>4</v>
      </c>
      <c r="D2913" s="205" t="str">
        <f aca="false">VLOOKUP($B2913,data!$A$6:$M$15000,7)</f>
        <v>N/A</v>
      </c>
    </row>
    <row r="2914" customFormat="false" ht="11.25" hidden="false" customHeight="false" outlineLevel="0" collapsed="false">
      <c r="A2914" s="199" t="n">
        <v>38454</v>
      </c>
      <c r="B2914" s="192" t="n">
        <v>38454</v>
      </c>
      <c r="C2914" s="308" t="n">
        <f aca="false">IF(B2914&lt;&gt;"",MONTH(B2914),0)</f>
        <v>4</v>
      </c>
      <c r="D2914" s="205" t="str">
        <f aca="false">VLOOKUP($B2914,data!$A$6:$M$15000,7)</f>
        <v>N/A</v>
      </c>
    </row>
    <row r="2915" customFormat="false" ht="11.25" hidden="false" customHeight="false" outlineLevel="0" collapsed="false">
      <c r="A2915" s="199" t="n">
        <v>38455</v>
      </c>
      <c r="B2915" s="192" t="n">
        <v>38455</v>
      </c>
      <c r="C2915" s="308" t="n">
        <f aca="false">IF(B2915&lt;&gt;"",MONTH(B2915),0)</f>
        <v>4</v>
      </c>
      <c r="D2915" s="205" t="str">
        <f aca="false">VLOOKUP($B2915,data!$A$6:$M$15000,7)</f>
        <v>N/A</v>
      </c>
    </row>
    <row r="2916" customFormat="false" ht="11.25" hidden="false" customHeight="false" outlineLevel="0" collapsed="false">
      <c r="A2916" s="199" t="n">
        <v>38456</v>
      </c>
      <c r="B2916" s="192" t="n">
        <v>38456</v>
      </c>
      <c r="C2916" s="308" t="n">
        <f aca="false">IF(B2916&lt;&gt;"",MONTH(B2916),0)</f>
        <v>4</v>
      </c>
      <c r="D2916" s="205" t="str">
        <f aca="false">VLOOKUP($B2916,data!$A$6:$M$15000,7)</f>
        <v>N/A</v>
      </c>
    </row>
    <row r="2917" customFormat="false" ht="11.25" hidden="false" customHeight="false" outlineLevel="0" collapsed="false">
      <c r="A2917" s="199" t="n">
        <v>38457</v>
      </c>
      <c r="B2917" s="192" t="n">
        <v>38457</v>
      </c>
      <c r="C2917" s="308" t="n">
        <f aca="false">IF(B2917&lt;&gt;"",MONTH(B2917),0)</f>
        <v>4</v>
      </c>
      <c r="D2917" s="205" t="str">
        <f aca="false">VLOOKUP($B2917,data!$A$6:$M$15000,7)</f>
        <v>N/A</v>
      </c>
    </row>
    <row r="2918" customFormat="false" ht="11.25" hidden="false" customHeight="false" outlineLevel="0" collapsed="false">
      <c r="A2918" s="199" t="n">
        <v>38458</v>
      </c>
      <c r="B2918" s="192" t="n">
        <v>38458</v>
      </c>
      <c r="C2918" s="308" t="n">
        <f aca="false">IF(B2918&lt;&gt;"",MONTH(B2918),0)</f>
        <v>4</v>
      </c>
      <c r="D2918" s="205" t="str">
        <f aca="false">VLOOKUP($B2918,data!$A$6:$M$15000,7)</f>
        <v>N/A</v>
      </c>
    </row>
    <row r="2919" customFormat="false" ht="11.25" hidden="false" customHeight="false" outlineLevel="0" collapsed="false">
      <c r="A2919" s="199" t="n">
        <v>38459</v>
      </c>
      <c r="B2919" s="192" t="n">
        <v>38459</v>
      </c>
      <c r="C2919" s="308" t="n">
        <f aca="false">IF(B2919&lt;&gt;"",MONTH(B2919),0)</f>
        <v>4</v>
      </c>
      <c r="D2919" s="205" t="str">
        <f aca="false">VLOOKUP($B2919,data!$A$6:$M$15000,7)</f>
        <v>N/A</v>
      </c>
    </row>
    <row r="2920" customFormat="false" ht="11.25" hidden="false" customHeight="false" outlineLevel="0" collapsed="false">
      <c r="A2920" s="199" t="n">
        <v>38460</v>
      </c>
      <c r="B2920" s="192" t="n">
        <v>38460</v>
      </c>
      <c r="C2920" s="308" t="n">
        <f aca="false">IF(B2920&lt;&gt;"",MONTH(B2920),0)</f>
        <v>4</v>
      </c>
      <c r="D2920" s="205" t="str">
        <f aca="false">VLOOKUP($B2920,data!$A$6:$M$15000,7)</f>
        <v>N/A</v>
      </c>
    </row>
    <row r="2921" customFormat="false" ht="11.25" hidden="false" customHeight="false" outlineLevel="0" collapsed="false">
      <c r="A2921" s="199" t="n">
        <v>38461</v>
      </c>
      <c r="B2921" s="192" t="n">
        <v>38461</v>
      </c>
      <c r="C2921" s="308" t="n">
        <f aca="false">IF(B2921&lt;&gt;"",MONTH(B2921),0)</f>
        <v>4</v>
      </c>
      <c r="D2921" s="205" t="str">
        <f aca="false">VLOOKUP($B2921,data!$A$6:$M$15000,7)</f>
        <v>N/A</v>
      </c>
    </row>
    <row r="2922" customFormat="false" ht="11.25" hidden="false" customHeight="false" outlineLevel="0" collapsed="false">
      <c r="A2922" s="199" t="n">
        <v>38462</v>
      </c>
      <c r="B2922" s="192" t="n">
        <v>38462</v>
      </c>
      <c r="C2922" s="308" t="n">
        <f aca="false">IF(B2922&lt;&gt;"",MONTH(B2922),0)</f>
        <v>4</v>
      </c>
      <c r="D2922" s="205" t="str">
        <f aca="false">VLOOKUP($B2922,data!$A$6:$M$15000,7)</f>
        <v>N/A</v>
      </c>
    </row>
    <row r="2923" customFormat="false" ht="11.25" hidden="false" customHeight="false" outlineLevel="0" collapsed="false">
      <c r="A2923" s="199" t="n">
        <v>38463</v>
      </c>
      <c r="B2923" s="192" t="n">
        <v>38463</v>
      </c>
      <c r="C2923" s="308" t="n">
        <f aca="false">IF(B2923&lt;&gt;"",MONTH(B2923),0)</f>
        <v>4</v>
      </c>
      <c r="D2923" s="205" t="str">
        <f aca="false">VLOOKUP($B2923,data!$A$6:$M$15000,7)</f>
        <v>N/A</v>
      </c>
    </row>
    <row r="2924" customFormat="false" ht="11.25" hidden="false" customHeight="false" outlineLevel="0" collapsed="false">
      <c r="A2924" s="199" t="n">
        <v>38464</v>
      </c>
      <c r="B2924" s="192" t="n">
        <v>38464</v>
      </c>
      <c r="C2924" s="308" t="n">
        <f aca="false">IF(B2924&lt;&gt;"",MONTH(B2924),0)</f>
        <v>4</v>
      </c>
      <c r="D2924" s="205" t="str">
        <f aca="false">VLOOKUP($B2924,data!$A$6:$M$15000,7)</f>
        <v>N/A</v>
      </c>
    </row>
    <row r="2925" customFormat="false" ht="11.25" hidden="false" customHeight="false" outlineLevel="0" collapsed="false">
      <c r="A2925" s="199" t="n">
        <v>38465</v>
      </c>
      <c r="B2925" s="192" t="n">
        <v>38465</v>
      </c>
      <c r="C2925" s="308" t="n">
        <f aca="false">IF(B2925&lt;&gt;"",MONTH(B2925),0)</f>
        <v>4</v>
      </c>
      <c r="D2925" s="205" t="str">
        <f aca="false">VLOOKUP($B2925,data!$A$6:$M$15000,7)</f>
        <v>N/A</v>
      </c>
    </row>
    <row r="2926" customFormat="false" ht="11.25" hidden="false" customHeight="false" outlineLevel="0" collapsed="false">
      <c r="A2926" s="199" t="n">
        <v>38466</v>
      </c>
      <c r="B2926" s="192" t="n">
        <v>38466</v>
      </c>
      <c r="C2926" s="308" t="n">
        <f aca="false">IF(B2926&lt;&gt;"",MONTH(B2926),0)</f>
        <v>4</v>
      </c>
      <c r="D2926" s="205" t="str">
        <f aca="false">VLOOKUP($B2926,data!$A$6:$M$15000,7)</f>
        <v>N/A</v>
      </c>
    </row>
    <row r="2927" customFormat="false" ht="11.25" hidden="false" customHeight="false" outlineLevel="0" collapsed="false">
      <c r="A2927" s="199" t="n">
        <v>38467</v>
      </c>
      <c r="B2927" s="192" t="n">
        <v>38467</v>
      </c>
      <c r="C2927" s="308" t="n">
        <f aca="false">IF(B2927&lt;&gt;"",MONTH(B2927),0)</f>
        <v>4</v>
      </c>
      <c r="D2927" s="205" t="str">
        <f aca="false">VLOOKUP($B2927,data!$A$6:$M$15000,7)</f>
        <v>N/A</v>
      </c>
    </row>
    <row r="2928" customFormat="false" ht="11.25" hidden="false" customHeight="false" outlineLevel="0" collapsed="false">
      <c r="A2928" s="199" t="n">
        <v>38468</v>
      </c>
      <c r="B2928" s="192" t="n">
        <v>38468</v>
      </c>
      <c r="C2928" s="308" t="n">
        <f aca="false">IF(B2928&lt;&gt;"",MONTH(B2928),0)</f>
        <v>4</v>
      </c>
      <c r="D2928" s="205" t="str">
        <f aca="false">VLOOKUP($B2928,data!$A$6:$M$15000,7)</f>
        <v>N/A</v>
      </c>
    </row>
    <row r="2929" customFormat="false" ht="11.25" hidden="false" customHeight="false" outlineLevel="0" collapsed="false">
      <c r="A2929" s="199" t="n">
        <v>38469</v>
      </c>
      <c r="B2929" s="192" t="n">
        <v>38469</v>
      </c>
      <c r="C2929" s="308" t="n">
        <f aca="false">IF(B2929&lt;&gt;"",MONTH(B2929),0)</f>
        <v>4</v>
      </c>
      <c r="D2929" s="205" t="str">
        <f aca="false">VLOOKUP($B2929,data!$A$6:$M$15000,7)</f>
        <v>N/A</v>
      </c>
    </row>
    <row r="2930" customFormat="false" ht="11.25" hidden="false" customHeight="false" outlineLevel="0" collapsed="false">
      <c r="A2930" s="199" t="n">
        <v>38470</v>
      </c>
      <c r="B2930" s="192" t="n">
        <v>38470</v>
      </c>
      <c r="C2930" s="308" t="n">
        <f aca="false">IF(B2930&lt;&gt;"",MONTH(B2930),0)</f>
        <v>4</v>
      </c>
      <c r="D2930" s="205" t="str">
        <f aca="false">VLOOKUP($B2930,data!$A$6:$M$15000,7)</f>
        <v>N/A</v>
      </c>
    </row>
    <row r="2931" customFormat="false" ht="11.25" hidden="false" customHeight="false" outlineLevel="0" collapsed="false">
      <c r="A2931" s="199" t="n">
        <v>38471</v>
      </c>
      <c r="B2931" s="192" t="n">
        <v>38471</v>
      </c>
      <c r="C2931" s="308" t="n">
        <f aca="false">IF(B2931&lt;&gt;"",MONTH(B2931),0)</f>
        <v>4</v>
      </c>
      <c r="D2931" s="205" t="str">
        <f aca="false">VLOOKUP($B2931,data!$A$6:$M$15000,7)</f>
        <v>N/A</v>
      </c>
    </row>
    <row r="2932" customFormat="false" ht="11.25" hidden="false" customHeight="false" outlineLevel="0" collapsed="false">
      <c r="A2932" s="199" t="n">
        <v>38472</v>
      </c>
      <c r="B2932" s="192" t="n">
        <v>38472</v>
      </c>
      <c r="C2932" s="308" t="n">
        <f aca="false">IF(B2932&lt;&gt;"",MONTH(B2932),0)</f>
        <v>4</v>
      </c>
      <c r="D2932" s="205" t="str">
        <f aca="false">VLOOKUP($B2932,data!$A$6:$M$15000,7)</f>
        <v>N/A</v>
      </c>
    </row>
    <row r="2933" customFormat="false" ht="11.25" hidden="false" customHeight="false" outlineLevel="0" collapsed="false">
      <c r="A2933" s="199" t="n">
        <v>38473</v>
      </c>
      <c r="B2933" s="192" t="n">
        <v>38473</v>
      </c>
      <c r="C2933" s="308" t="n">
        <f aca="false">IF(B2933&lt;&gt;"",MONTH(B2933),0)</f>
        <v>5</v>
      </c>
      <c r="D2933" s="205" t="str">
        <f aca="false">VLOOKUP($B2933,data!$A$6:$M$15000,7)</f>
        <v>N/A</v>
      </c>
    </row>
    <row r="2934" customFormat="false" ht="11.25" hidden="false" customHeight="false" outlineLevel="0" collapsed="false">
      <c r="A2934" s="199" t="n">
        <v>38474</v>
      </c>
      <c r="B2934" s="192" t="n">
        <v>38474</v>
      </c>
      <c r="C2934" s="308" t="n">
        <f aca="false">IF(B2934&lt;&gt;"",MONTH(B2934),0)</f>
        <v>5</v>
      </c>
      <c r="D2934" s="205" t="str">
        <f aca="false">VLOOKUP($B2934,data!$A$6:$M$15000,7)</f>
        <v>N/A</v>
      </c>
    </row>
    <row r="2935" customFormat="false" ht="11.25" hidden="false" customHeight="false" outlineLevel="0" collapsed="false">
      <c r="A2935" s="199" t="n">
        <v>38475</v>
      </c>
      <c r="B2935" s="192" t="n">
        <v>38475</v>
      </c>
      <c r="C2935" s="308" t="n">
        <f aca="false">IF(B2935&lt;&gt;"",MONTH(B2935),0)</f>
        <v>5</v>
      </c>
      <c r="D2935" s="205" t="str">
        <f aca="false">VLOOKUP($B2935,data!$A$6:$M$15000,7)</f>
        <v>N/A</v>
      </c>
    </row>
    <row r="2936" customFormat="false" ht="11.25" hidden="false" customHeight="false" outlineLevel="0" collapsed="false">
      <c r="A2936" s="199" t="n">
        <v>38476</v>
      </c>
      <c r="B2936" s="192" t="n">
        <v>38476</v>
      </c>
      <c r="C2936" s="308" t="n">
        <f aca="false">IF(B2936&lt;&gt;"",MONTH(B2936),0)</f>
        <v>5</v>
      </c>
      <c r="D2936" s="205" t="str">
        <f aca="false">VLOOKUP($B2936,data!$A$6:$M$15000,7)</f>
        <v>N/A</v>
      </c>
    </row>
    <row r="2937" customFormat="false" ht="11.25" hidden="false" customHeight="false" outlineLevel="0" collapsed="false">
      <c r="A2937" s="199" t="n">
        <v>38477</v>
      </c>
      <c r="B2937" s="192" t="n">
        <v>38477</v>
      </c>
      <c r="C2937" s="308" t="n">
        <f aca="false">IF(B2937&lt;&gt;"",MONTH(B2937),0)</f>
        <v>5</v>
      </c>
      <c r="D2937" s="205" t="str">
        <f aca="false">VLOOKUP($B2937,data!$A$6:$M$15000,7)</f>
        <v>N/A</v>
      </c>
    </row>
    <row r="2938" customFormat="false" ht="11.25" hidden="false" customHeight="false" outlineLevel="0" collapsed="false">
      <c r="A2938" s="199" t="n">
        <v>38478</v>
      </c>
      <c r="B2938" s="192" t="n">
        <v>38478</v>
      </c>
      <c r="C2938" s="308" t="n">
        <f aca="false">IF(B2938&lt;&gt;"",MONTH(B2938),0)</f>
        <v>5</v>
      </c>
      <c r="D2938" s="205" t="str">
        <f aca="false">VLOOKUP($B2938,data!$A$6:$M$15000,7)</f>
        <v>N/A</v>
      </c>
    </row>
    <row r="2939" customFormat="false" ht="11.25" hidden="false" customHeight="false" outlineLevel="0" collapsed="false">
      <c r="A2939" s="199" t="n">
        <v>38479</v>
      </c>
      <c r="B2939" s="192" t="n">
        <v>38479</v>
      </c>
      <c r="C2939" s="308" t="n">
        <f aca="false">IF(B2939&lt;&gt;"",MONTH(B2939),0)</f>
        <v>5</v>
      </c>
      <c r="D2939" s="205" t="str">
        <f aca="false">VLOOKUP($B2939,data!$A$6:$M$15000,7)</f>
        <v>N/A</v>
      </c>
    </row>
    <row r="2940" customFormat="false" ht="11.25" hidden="false" customHeight="false" outlineLevel="0" collapsed="false">
      <c r="A2940" s="199" t="n">
        <v>38480</v>
      </c>
      <c r="B2940" s="192" t="n">
        <v>38480</v>
      </c>
      <c r="C2940" s="308" t="n">
        <f aca="false">IF(B2940&lt;&gt;"",MONTH(B2940),0)</f>
        <v>5</v>
      </c>
      <c r="D2940" s="205" t="str">
        <f aca="false">VLOOKUP($B2940,data!$A$6:$M$15000,7)</f>
        <v>N/A</v>
      </c>
    </row>
    <row r="2941" customFormat="false" ht="11.25" hidden="false" customHeight="false" outlineLevel="0" collapsed="false">
      <c r="A2941" s="199" t="n">
        <v>38481</v>
      </c>
      <c r="B2941" s="192" t="n">
        <v>38481</v>
      </c>
      <c r="C2941" s="308" t="n">
        <f aca="false">IF(B2941&lt;&gt;"",MONTH(B2941),0)</f>
        <v>5</v>
      </c>
      <c r="D2941" s="205" t="str">
        <f aca="false">VLOOKUP($B2941,data!$A$6:$M$15000,7)</f>
        <v>N/A</v>
      </c>
    </row>
    <row r="2942" customFormat="false" ht="11.25" hidden="false" customHeight="false" outlineLevel="0" collapsed="false">
      <c r="A2942" s="199" t="n">
        <v>38482</v>
      </c>
      <c r="B2942" s="192" t="n">
        <v>38482</v>
      </c>
      <c r="C2942" s="308" t="n">
        <f aca="false">IF(B2942&lt;&gt;"",MONTH(B2942),0)</f>
        <v>5</v>
      </c>
      <c r="D2942" s="205" t="str">
        <f aca="false">VLOOKUP($B2942,data!$A$6:$M$15000,7)</f>
        <v>N/A</v>
      </c>
    </row>
    <row r="2943" customFormat="false" ht="11.25" hidden="false" customHeight="false" outlineLevel="0" collapsed="false">
      <c r="A2943" s="199" t="n">
        <v>38483</v>
      </c>
      <c r="B2943" s="192" t="n">
        <v>38483</v>
      </c>
      <c r="C2943" s="308" t="n">
        <f aca="false">IF(B2943&lt;&gt;"",MONTH(B2943),0)</f>
        <v>5</v>
      </c>
      <c r="D2943" s="205" t="str">
        <f aca="false">VLOOKUP($B2943,data!$A$6:$M$15000,7)</f>
        <v>N/A</v>
      </c>
    </row>
    <row r="2944" customFormat="false" ht="11.25" hidden="false" customHeight="false" outlineLevel="0" collapsed="false">
      <c r="A2944" s="199" t="n">
        <v>38484</v>
      </c>
      <c r="B2944" s="192" t="n">
        <v>38484</v>
      </c>
      <c r="C2944" s="308" t="n">
        <f aca="false">IF(B2944&lt;&gt;"",MONTH(B2944),0)</f>
        <v>5</v>
      </c>
      <c r="D2944" s="205" t="str">
        <f aca="false">VLOOKUP($B2944,data!$A$6:$M$15000,7)</f>
        <v>N/A</v>
      </c>
    </row>
    <row r="2945" customFormat="false" ht="11.25" hidden="false" customHeight="false" outlineLevel="0" collapsed="false">
      <c r="A2945" s="199" t="n">
        <v>38485</v>
      </c>
      <c r="B2945" s="192" t="n">
        <v>38485</v>
      </c>
      <c r="C2945" s="308" t="n">
        <f aca="false">IF(B2945&lt;&gt;"",MONTH(B2945),0)</f>
        <v>5</v>
      </c>
      <c r="D2945" s="205" t="str">
        <f aca="false">VLOOKUP($B2945,data!$A$6:$M$15000,7)</f>
        <v>N/A</v>
      </c>
    </row>
    <row r="2946" customFormat="false" ht="11.25" hidden="false" customHeight="false" outlineLevel="0" collapsed="false">
      <c r="A2946" s="199" t="n">
        <v>38486</v>
      </c>
      <c r="B2946" s="192" t="n">
        <v>38486</v>
      </c>
      <c r="C2946" s="308" t="n">
        <f aca="false">IF(B2946&lt;&gt;"",MONTH(B2946),0)</f>
        <v>5</v>
      </c>
      <c r="D2946" s="205" t="str">
        <f aca="false">VLOOKUP($B2946,data!$A$6:$M$15000,7)</f>
        <v>N/A</v>
      </c>
    </row>
    <row r="2947" customFormat="false" ht="11.25" hidden="false" customHeight="false" outlineLevel="0" collapsed="false">
      <c r="A2947" s="199" t="n">
        <v>38487</v>
      </c>
      <c r="B2947" s="192" t="n">
        <v>38487</v>
      </c>
      <c r="C2947" s="308" t="n">
        <f aca="false">IF(B2947&lt;&gt;"",MONTH(B2947),0)</f>
        <v>5</v>
      </c>
      <c r="D2947" s="205" t="str">
        <f aca="false">VLOOKUP($B2947,data!$A$6:$M$15000,7)</f>
        <v>N/A</v>
      </c>
    </row>
    <row r="2948" customFormat="false" ht="11.25" hidden="false" customHeight="false" outlineLevel="0" collapsed="false">
      <c r="A2948" s="199" t="n">
        <v>38488</v>
      </c>
      <c r="B2948" s="192" t="n">
        <v>38488</v>
      </c>
      <c r="C2948" s="308" t="n">
        <f aca="false">IF(B2948&lt;&gt;"",MONTH(B2948),0)</f>
        <v>5</v>
      </c>
      <c r="D2948" s="205" t="str">
        <f aca="false">VLOOKUP($B2948,data!$A$6:$M$15000,7)</f>
        <v>N/A</v>
      </c>
    </row>
    <row r="2949" customFormat="false" ht="11.25" hidden="false" customHeight="false" outlineLevel="0" collapsed="false">
      <c r="A2949" s="199" t="n">
        <v>38489</v>
      </c>
      <c r="B2949" s="192" t="n">
        <v>38489</v>
      </c>
      <c r="C2949" s="308" t="n">
        <f aca="false">IF(B2949&lt;&gt;"",MONTH(B2949),0)</f>
        <v>5</v>
      </c>
      <c r="D2949" s="205" t="str">
        <f aca="false">VLOOKUP($B2949,data!$A$6:$M$15000,7)</f>
        <v>N/A</v>
      </c>
    </row>
    <row r="2950" customFormat="false" ht="11.25" hidden="false" customHeight="false" outlineLevel="0" collapsed="false">
      <c r="A2950" s="199" t="n">
        <v>38490</v>
      </c>
      <c r="B2950" s="192" t="n">
        <v>38490</v>
      </c>
      <c r="C2950" s="308" t="n">
        <f aca="false">IF(B2950&lt;&gt;"",MONTH(B2950),0)</f>
        <v>5</v>
      </c>
      <c r="D2950" s="205" t="str">
        <f aca="false">VLOOKUP($B2950,data!$A$6:$M$15000,7)</f>
        <v>N/A</v>
      </c>
    </row>
    <row r="2951" customFormat="false" ht="11.25" hidden="false" customHeight="false" outlineLevel="0" collapsed="false">
      <c r="A2951" s="199" t="n">
        <v>38491</v>
      </c>
      <c r="B2951" s="192" t="n">
        <v>38491</v>
      </c>
      <c r="C2951" s="308" t="n">
        <f aca="false">IF(B2951&lt;&gt;"",MONTH(B2951),0)</f>
        <v>5</v>
      </c>
      <c r="D2951" s="205" t="str">
        <f aca="false">VLOOKUP($B2951,data!$A$6:$M$15000,7)</f>
        <v>N/A</v>
      </c>
    </row>
    <row r="2952" customFormat="false" ht="11.25" hidden="false" customHeight="false" outlineLevel="0" collapsed="false">
      <c r="A2952" s="199" t="n">
        <v>38492</v>
      </c>
      <c r="B2952" s="192" t="n">
        <v>38492</v>
      </c>
      <c r="C2952" s="308" t="n">
        <f aca="false">IF(B2952&lt;&gt;"",MONTH(B2952),0)</f>
        <v>5</v>
      </c>
      <c r="D2952" s="205" t="str">
        <f aca="false">VLOOKUP($B2952,data!$A$6:$M$15000,7)</f>
        <v>N/A</v>
      </c>
    </row>
    <row r="2953" customFormat="false" ht="11.25" hidden="false" customHeight="false" outlineLevel="0" collapsed="false">
      <c r="A2953" s="199" t="n">
        <v>38493</v>
      </c>
      <c r="B2953" s="192" t="n">
        <v>38493</v>
      </c>
      <c r="C2953" s="308" t="n">
        <f aca="false">IF(B2953&lt;&gt;"",MONTH(B2953),0)</f>
        <v>5</v>
      </c>
      <c r="D2953" s="205" t="str">
        <f aca="false">VLOOKUP($B2953,data!$A$6:$M$15000,7)</f>
        <v>N/A</v>
      </c>
    </row>
    <row r="2954" customFormat="false" ht="11.25" hidden="false" customHeight="false" outlineLevel="0" collapsed="false">
      <c r="A2954" s="199" t="n">
        <v>38494</v>
      </c>
      <c r="B2954" s="192" t="n">
        <v>38494</v>
      </c>
      <c r="C2954" s="308" t="n">
        <f aca="false">IF(B2954&lt;&gt;"",MONTH(B2954),0)</f>
        <v>5</v>
      </c>
      <c r="D2954" s="205" t="str">
        <f aca="false">VLOOKUP($B2954,data!$A$6:$M$15000,7)</f>
        <v>N/A</v>
      </c>
    </row>
    <row r="2955" customFormat="false" ht="11.25" hidden="false" customHeight="false" outlineLevel="0" collapsed="false">
      <c r="A2955" s="199" t="n">
        <v>38495</v>
      </c>
      <c r="B2955" s="192" t="n">
        <v>38495</v>
      </c>
      <c r="C2955" s="308" t="n">
        <f aca="false">IF(B2955&lt;&gt;"",MONTH(B2955),0)</f>
        <v>5</v>
      </c>
      <c r="D2955" s="205" t="str">
        <f aca="false">VLOOKUP($B2955,data!$A$6:$M$15000,7)</f>
        <v>N/A</v>
      </c>
    </row>
    <row r="2956" customFormat="false" ht="11.25" hidden="false" customHeight="false" outlineLevel="0" collapsed="false">
      <c r="A2956" s="199" t="n">
        <v>38496</v>
      </c>
      <c r="B2956" s="192" t="n">
        <v>38496</v>
      </c>
      <c r="C2956" s="308" t="n">
        <f aca="false">IF(B2956&lt;&gt;"",MONTH(B2956),0)</f>
        <v>5</v>
      </c>
      <c r="D2956" s="205" t="str">
        <f aca="false">VLOOKUP($B2956,data!$A$6:$M$15000,7)</f>
        <v>N/A</v>
      </c>
    </row>
    <row r="2957" customFormat="false" ht="11.25" hidden="false" customHeight="false" outlineLevel="0" collapsed="false">
      <c r="A2957" s="199" t="n">
        <v>38497</v>
      </c>
      <c r="B2957" s="192" t="n">
        <v>38497</v>
      </c>
      <c r="C2957" s="308" t="n">
        <f aca="false">IF(B2957&lt;&gt;"",MONTH(B2957),0)</f>
        <v>5</v>
      </c>
      <c r="D2957" s="205" t="str">
        <f aca="false">VLOOKUP($B2957,data!$A$6:$M$15000,7)</f>
        <v>N/A</v>
      </c>
    </row>
    <row r="2958" customFormat="false" ht="11.25" hidden="false" customHeight="false" outlineLevel="0" collapsed="false">
      <c r="A2958" s="199" t="n">
        <v>38498</v>
      </c>
      <c r="B2958" s="192" t="n">
        <v>38498</v>
      </c>
      <c r="C2958" s="308" t="n">
        <f aca="false">IF(B2958&lt;&gt;"",MONTH(B2958),0)</f>
        <v>5</v>
      </c>
      <c r="D2958" s="205" t="str">
        <f aca="false">VLOOKUP($B2958,data!$A$6:$M$15000,7)</f>
        <v>N/A</v>
      </c>
    </row>
    <row r="2959" customFormat="false" ht="11.25" hidden="false" customHeight="false" outlineLevel="0" collapsed="false">
      <c r="A2959" s="199" t="n">
        <v>38499</v>
      </c>
      <c r="B2959" s="192" t="n">
        <v>38499</v>
      </c>
      <c r="C2959" s="308" t="n">
        <f aca="false">IF(B2959&lt;&gt;"",MONTH(B2959),0)</f>
        <v>5</v>
      </c>
      <c r="D2959" s="205" t="str">
        <f aca="false">VLOOKUP($B2959,data!$A$6:$M$15000,7)</f>
        <v>N/A</v>
      </c>
    </row>
    <row r="2960" customFormat="false" ht="11.25" hidden="false" customHeight="false" outlineLevel="0" collapsed="false">
      <c r="A2960" s="199" t="n">
        <v>38500</v>
      </c>
      <c r="B2960" s="192" t="n">
        <v>38500</v>
      </c>
      <c r="C2960" s="308" t="n">
        <f aca="false">IF(B2960&lt;&gt;"",MONTH(B2960),0)</f>
        <v>5</v>
      </c>
      <c r="D2960" s="205" t="str">
        <f aca="false">VLOOKUP($B2960,data!$A$6:$M$15000,7)</f>
        <v>N/A</v>
      </c>
    </row>
    <row r="2961" customFormat="false" ht="11.25" hidden="false" customHeight="false" outlineLevel="0" collapsed="false">
      <c r="A2961" s="199" t="n">
        <v>38501</v>
      </c>
      <c r="B2961" s="192" t="n">
        <v>38501</v>
      </c>
      <c r="C2961" s="308" t="n">
        <f aca="false">IF(B2961&lt;&gt;"",MONTH(B2961),0)</f>
        <v>5</v>
      </c>
      <c r="D2961" s="205" t="str">
        <f aca="false">VLOOKUP($B2961,data!$A$6:$M$15000,7)</f>
        <v>N/A</v>
      </c>
    </row>
    <row r="2962" customFormat="false" ht="11.25" hidden="false" customHeight="false" outlineLevel="0" collapsed="false">
      <c r="A2962" s="199" t="n">
        <v>38502</v>
      </c>
      <c r="B2962" s="192" t="n">
        <v>38502</v>
      </c>
      <c r="C2962" s="308" t="n">
        <f aca="false">IF(B2962&lt;&gt;"",MONTH(B2962),0)</f>
        <v>5</v>
      </c>
      <c r="D2962" s="205" t="str">
        <f aca="false">VLOOKUP($B2962,data!$A$6:$M$15000,7)</f>
        <v>N/A</v>
      </c>
    </row>
    <row r="2963" customFormat="false" ht="11.25" hidden="false" customHeight="false" outlineLevel="0" collapsed="false">
      <c r="A2963" s="199" t="n">
        <v>38503</v>
      </c>
      <c r="B2963" s="192" t="n">
        <v>38503</v>
      </c>
      <c r="C2963" s="308" t="n">
        <f aca="false">IF(B2963&lt;&gt;"",MONTH(B2963),0)</f>
        <v>5</v>
      </c>
      <c r="D2963" s="205" t="str">
        <f aca="false">VLOOKUP($B2963,data!$A$6:$M$15000,7)</f>
        <v>N/A</v>
      </c>
    </row>
    <row r="2964" customFormat="false" ht="11.25" hidden="false" customHeight="false" outlineLevel="0" collapsed="false">
      <c r="A2964" s="199" t="n">
        <v>38504</v>
      </c>
      <c r="B2964" s="192" t="n">
        <v>38504</v>
      </c>
      <c r="C2964" s="308" t="n">
        <f aca="false">IF(B2964&lt;&gt;"",MONTH(B2964),0)</f>
        <v>6</v>
      </c>
      <c r="D2964" s="205" t="str">
        <f aca="false">VLOOKUP($B2964,data!$A$6:$M$15000,7)</f>
        <v>N/A</v>
      </c>
    </row>
    <row r="2965" customFormat="false" ht="11.25" hidden="false" customHeight="false" outlineLevel="0" collapsed="false">
      <c r="A2965" s="199" t="n">
        <v>38505</v>
      </c>
      <c r="B2965" s="192" t="n">
        <v>38505</v>
      </c>
      <c r="C2965" s="308" t="n">
        <f aca="false">IF(B2965&lt;&gt;"",MONTH(B2965),0)</f>
        <v>6</v>
      </c>
      <c r="D2965" s="205" t="str">
        <f aca="false">VLOOKUP($B2965,data!$A$6:$M$15000,7)</f>
        <v>N/A</v>
      </c>
    </row>
    <row r="2966" customFormat="false" ht="11.25" hidden="false" customHeight="false" outlineLevel="0" collapsed="false">
      <c r="A2966" s="199" t="n">
        <v>38506</v>
      </c>
      <c r="B2966" s="192" t="n">
        <v>38506</v>
      </c>
      <c r="C2966" s="308" t="n">
        <f aca="false">IF(B2966&lt;&gt;"",MONTH(B2966),0)</f>
        <v>6</v>
      </c>
      <c r="D2966" s="205" t="str">
        <f aca="false">VLOOKUP($B2966,data!$A$6:$M$15000,7)</f>
        <v>N/A</v>
      </c>
    </row>
    <row r="2967" customFormat="false" ht="11.25" hidden="false" customHeight="false" outlineLevel="0" collapsed="false">
      <c r="A2967" s="199" t="n">
        <v>38507</v>
      </c>
      <c r="B2967" s="192" t="n">
        <v>38507</v>
      </c>
      <c r="C2967" s="308" t="n">
        <f aca="false">IF(B2967&lt;&gt;"",MONTH(B2967),0)</f>
        <v>6</v>
      </c>
      <c r="D2967" s="205" t="str">
        <f aca="false">VLOOKUP($B2967,data!$A$6:$M$15000,7)</f>
        <v>N/A</v>
      </c>
    </row>
    <row r="2968" customFormat="false" ht="11.25" hidden="false" customHeight="false" outlineLevel="0" collapsed="false">
      <c r="A2968" s="199" t="n">
        <v>38508</v>
      </c>
      <c r="B2968" s="192" t="n">
        <v>38508</v>
      </c>
      <c r="C2968" s="308" t="n">
        <f aca="false">IF(B2968&lt;&gt;"",MONTH(B2968),0)</f>
        <v>6</v>
      </c>
      <c r="D2968" s="205" t="str">
        <f aca="false">VLOOKUP($B2968,data!$A$6:$M$15000,7)</f>
        <v>N/A</v>
      </c>
    </row>
    <row r="2969" customFormat="false" ht="11.25" hidden="false" customHeight="false" outlineLevel="0" collapsed="false">
      <c r="A2969" s="199" t="n">
        <v>38509</v>
      </c>
      <c r="B2969" s="192" t="n">
        <v>38509</v>
      </c>
      <c r="C2969" s="308" t="n">
        <f aca="false">IF(B2969&lt;&gt;"",MONTH(B2969),0)</f>
        <v>6</v>
      </c>
      <c r="D2969" s="205" t="str">
        <f aca="false">VLOOKUP($B2969,data!$A$6:$M$15000,7)</f>
        <v>N/A</v>
      </c>
    </row>
    <row r="2970" customFormat="false" ht="11.25" hidden="false" customHeight="false" outlineLevel="0" collapsed="false">
      <c r="A2970" s="199" t="n">
        <v>38510</v>
      </c>
      <c r="B2970" s="192" t="n">
        <v>38510</v>
      </c>
      <c r="C2970" s="308" t="n">
        <f aca="false">IF(B2970&lt;&gt;"",MONTH(B2970),0)</f>
        <v>6</v>
      </c>
      <c r="D2970" s="205" t="str">
        <f aca="false">VLOOKUP($B2970,data!$A$6:$M$15000,7)</f>
        <v>N/A</v>
      </c>
    </row>
    <row r="2971" customFormat="false" ht="11.25" hidden="false" customHeight="false" outlineLevel="0" collapsed="false">
      <c r="A2971" s="199" t="n">
        <v>38511</v>
      </c>
      <c r="B2971" s="192" t="n">
        <v>38511</v>
      </c>
      <c r="C2971" s="308" t="n">
        <f aca="false">IF(B2971&lt;&gt;"",MONTH(B2971),0)</f>
        <v>6</v>
      </c>
      <c r="D2971" s="205" t="str">
        <f aca="false">VLOOKUP($B2971,data!$A$6:$M$15000,7)</f>
        <v>N/A</v>
      </c>
    </row>
    <row r="2972" customFormat="false" ht="11.25" hidden="false" customHeight="false" outlineLevel="0" collapsed="false">
      <c r="A2972" s="199" t="n">
        <v>38512</v>
      </c>
      <c r="B2972" s="192" t="n">
        <v>38512</v>
      </c>
      <c r="C2972" s="308" t="n">
        <f aca="false">IF(B2972&lt;&gt;"",MONTH(B2972),0)</f>
        <v>6</v>
      </c>
      <c r="D2972" s="205" t="str">
        <f aca="false">VLOOKUP($B2972,data!$A$6:$M$15000,7)</f>
        <v>N/A</v>
      </c>
    </row>
    <row r="2973" customFormat="false" ht="11.25" hidden="false" customHeight="false" outlineLevel="0" collapsed="false">
      <c r="A2973" s="199" t="n">
        <v>38513</v>
      </c>
      <c r="B2973" s="192" t="n">
        <v>38513</v>
      </c>
      <c r="C2973" s="308" t="n">
        <f aca="false">IF(B2973&lt;&gt;"",MONTH(B2973),0)</f>
        <v>6</v>
      </c>
      <c r="D2973" s="205" t="str">
        <f aca="false">VLOOKUP($B2973,data!$A$6:$M$15000,7)</f>
        <v>N/A</v>
      </c>
    </row>
    <row r="2974" customFormat="false" ht="11.25" hidden="false" customHeight="false" outlineLevel="0" collapsed="false">
      <c r="A2974" s="199" t="n">
        <v>38514</v>
      </c>
      <c r="B2974" s="192" t="n">
        <v>38514</v>
      </c>
      <c r="C2974" s="308" t="n">
        <f aca="false">IF(B2974&lt;&gt;"",MONTH(B2974),0)</f>
        <v>6</v>
      </c>
      <c r="D2974" s="205" t="str">
        <f aca="false">VLOOKUP($B2974,data!$A$6:$M$15000,7)</f>
        <v>N/A</v>
      </c>
    </row>
    <row r="2975" customFormat="false" ht="11.25" hidden="false" customHeight="false" outlineLevel="0" collapsed="false">
      <c r="A2975" s="199" t="n">
        <v>38515</v>
      </c>
      <c r="B2975" s="192" t="n">
        <v>38515</v>
      </c>
      <c r="C2975" s="308" t="n">
        <f aca="false">IF(B2975&lt;&gt;"",MONTH(B2975),0)</f>
        <v>6</v>
      </c>
      <c r="D2975" s="205" t="str">
        <f aca="false">VLOOKUP($B2975,data!$A$6:$M$15000,7)</f>
        <v>N/A</v>
      </c>
    </row>
    <row r="2976" customFormat="false" ht="11.25" hidden="false" customHeight="false" outlineLevel="0" collapsed="false">
      <c r="A2976" s="199" t="n">
        <v>38516</v>
      </c>
      <c r="B2976" s="192" t="n">
        <v>38516</v>
      </c>
      <c r="C2976" s="308" t="n">
        <f aca="false">IF(B2976&lt;&gt;"",MONTH(B2976),0)</f>
        <v>6</v>
      </c>
      <c r="D2976" s="205" t="str">
        <f aca="false">VLOOKUP($B2976,data!$A$6:$M$15000,7)</f>
        <v>N/A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W2232"/>
  <sheetViews>
    <sheetView showFormulas="false" showGridLines="true" showRowColHeaders="true" showZeros="true" rightToLeft="false" tabSelected="false" showOutlineSymbols="true" defaultGridColor="true" view="normal" topLeftCell="L79" colorId="64" zoomScale="100" zoomScaleNormal="100" zoomScalePageLayoutView="100" workbookViewId="0">
      <selection pane="topLeft" activeCell="W49" activeCellId="0" sqref="W49"/>
    </sheetView>
  </sheetViews>
  <sheetFormatPr defaultColWidth="8.70703125" defaultRowHeight="11.25" customHeight="true" zeroHeight="false" outlineLevelRow="0" outlineLevelCol="0"/>
  <cols>
    <col collapsed="false" customWidth="true" hidden="false" outlineLevel="0" max="1" min="1" style="191" width="9.28"/>
    <col collapsed="false" customWidth="true" hidden="false" outlineLevel="0" max="2" min="2" style="192" width="9.28"/>
    <col collapsed="false" customWidth="true" hidden="false" outlineLevel="0" max="3" min="3" style="306" width="9.85"/>
    <col collapsed="false" customWidth="false" hidden="false" outlineLevel="0" max="22" min="4" style="9" width="8.7"/>
    <col collapsed="false" customWidth="false" hidden="false" outlineLevel="0" max="23" min="23" style="148" width="8.7"/>
    <col collapsed="false" customWidth="false" hidden="false" outlineLevel="0" max="257" min="24" style="9" width="8.7"/>
  </cols>
  <sheetData>
    <row r="3" customFormat="false" ht="11.25" hidden="false" customHeight="false" outlineLevel="0" collapsed="false">
      <c r="A3" s="193" t="s">
        <v>69</v>
      </c>
    </row>
    <row r="4" customFormat="false" ht="12" hidden="false" customHeight="false" outlineLevel="0" collapsed="false">
      <c r="A4" s="194" t="s">
        <v>70</v>
      </c>
      <c r="B4" s="195" t="s">
        <v>71</v>
      </c>
      <c r="C4" s="326" t="s">
        <v>19</v>
      </c>
      <c r="D4" s="327" t="s">
        <v>99</v>
      </c>
      <c r="E4" s="327" t="s">
        <v>127</v>
      </c>
      <c r="F4" s="28"/>
      <c r="W4" s="328" t="s">
        <v>128</v>
      </c>
    </row>
    <row r="5" customFormat="false" ht="11.25" hidden="false" customHeight="false" outlineLevel="0" collapsed="false">
      <c r="A5" s="199" t="n">
        <v>35551</v>
      </c>
      <c r="B5" s="192" t="n">
        <v>35551</v>
      </c>
      <c r="C5" s="306" t="n">
        <f aca="false">VLOOKUP($B5,data!$A$6:$M$15000,10)</f>
        <v>3011000</v>
      </c>
      <c r="D5" s="9" t="n">
        <f aca="false">IF(B5&lt;&gt;"",MONTH(B5),0)</f>
        <v>5</v>
      </c>
      <c r="H5" s="310" t="n">
        <v>35551</v>
      </c>
      <c r="I5" s="311" t="n">
        <v>35582</v>
      </c>
      <c r="J5" s="311" t="n">
        <v>35612</v>
      </c>
      <c r="K5" s="311" t="n">
        <v>35643</v>
      </c>
      <c r="L5" s="311" t="n">
        <v>35674</v>
      </c>
      <c r="M5" s="311" t="n">
        <v>35704</v>
      </c>
      <c r="N5" s="311" t="n">
        <v>35735</v>
      </c>
      <c r="O5" s="312" t="n">
        <v>35765</v>
      </c>
      <c r="V5" s="291" t="n">
        <v>35551</v>
      </c>
      <c r="W5" s="148" t="n">
        <f aca="false">HLOOKUP($V5,$H$5:$S$9,2)</f>
        <v>2782709.67741935</v>
      </c>
    </row>
    <row r="6" customFormat="false" ht="11.25" hidden="false" customHeight="false" outlineLevel="0" collapsed="false">
      <c r="A6" s="199" t="n">
        <v>35552</v>
      </c>
      <c r="B6" s="192" t="n">
        <v>35552</v>
      </c>
      <c r="C6" s="306" t="n">
        <f aca="false">VLOOKUP($B6,data!$A$6:$M$15000,10)</f>
        <v>2948000</v>
      </c>
      <c r="D6" s="9" t="n">
        <f aca="false">IF(B6&lt;&gt;"",MONTH(B6),0)</f>
        <v>5</v>
      </c>
      <c r="H6" s="313" t="n">
        <f aca="false">DAVERAGE(rec97,3,H8:H9)</f>
        <v>2782709.67741935</v>
      </c>
      <c r="I6" s="72" t="n">
        <f aca="false">DAVERAGE(rec97,3,I8:I9)</f>
        <v>2770533.33333333</v>
      </c>
      <c r="J6" s="72" t="n">
        <f aca="false">DAVERAGE(rec97,3,J8:J9)</f>
        <v>2750225.80645161</v>
      </c>
      <c r="K6" s="72" t="n">
        <f aca="false">DAVERAGE(rec97,3,K8:K9)</f>
        <v>2686677.41935484</v>
      </c>
      <c r="L6" s="72" t="n">
        <f aca="false">DAVERAGE(rec97,3,L8:L9)</f>
        <v>2844900</v>
      </c>
      <c r="M6" s="72" t="n">
        <f aca="false">DAVERAGE(rec97,3,M8:M9)</f>
        <v>2639161.29032258</v>
      </c>
      <c r="N6" s="72" t="n">
        <f aca="false">DAVERAGE(rec97,3,N8:N9)</f>
        <v>2377100</v>
      </c>
      <c r="O6" s="314" t="n">
        <f aca="false">DAVERAGE(rec97,3,O8:O9)</f>
        <v>1911161.29032258</v>
      </c>
      <c r="V6" s="291" t="n">
        <v>35582</v>
      </c>
      <c r="W6" s="148" t="n">
        <f aca="false">HLOOKUP($V6,$H$5:$S$9,2)</f>
        <v>2770533.33333333</v>
      </c>
    </row>
    <row r="7" customFormat="false" ht="11.25" hidden="false" customHeight="false" outlineLevel="0" collapsed="false">
      <c r="A7" s="199" t="n">
        <v>35553</v>
      </c>
      <c r="B7" s="192" t="n">
        <v>35553</v>
      </c>
      <c r="C7" s="306" t="n">
        <f aca="false">VLOOKUP($B7,data!$A$6:$M$15000,10)</f>
        <v>2851000</v>
      </c>
      <c r="D7" s="9" t="n">
        <f aca="false">IF(B7&lt;&gt;"",MONTH(B7),0)</f>
        <v>5</v>
      </c>
      <c r="H7" s="54"/>
      <c r="I7" s="32"/>
      <c r="J7" s="32"/>
      <c r="K7" s="32"/>
      <c r="L7" s="32"/>
      <c r="M7" s="32"/>
      <c r="N7" s="32"/>
      <c r="O7" s="38"/>
      <c r="V7" s="291" t="n">
        <v>35612</v>
      </c>
      <c r="W7" s="148" t="n">
        <f aca="false">HLOOKUP($V7,$H$5:$S$9,2)</f>
        <v>2750225.80645161</v>
      </c>
    </row>
    <row r="8" customFormat="false" ht="11.25" hidden="false" customHeight="false" outlineLevel="0" collapsed="false">
      <c r="A8" s="199" t="n">
        <v>35554</v>
      </c>
      <c r="B8" s="192" t="n">
        <v>35554</v>
      </c>
      <c r="C8" s="306" t="n">
        <f aca="false">VLOOKUP($B8,data!$A$6:$M$15000,10)</f>
        <v>2829000</v>
      </c>
      <c r="D8" s="9" t="n">
        <f aca="false">IF(B8&lt;&gt;"",MONTH(B8),0)</f>
        <v>5</v>
      </c>
      <c r="H8" s="54" t="s">
        <v>99</v>
      </c>
      <c r="I8" s="32" t="s">
        <v>99</v>
      </c>
      <c r="J8" s="32" t="s">
        <v>99</v>
      </c>
      <c r="K8" s="32" t="s">
        <v>99</v>
      </c>
      <c r="L8" s="32" t="s">
        <v>99</v>
      </c>
      <c r="M8" s="32" t="s">
        <v>99</v>
      </c>
      <c r="N8" s="32" t="s">
        <v>99</v>
      </c>
      <c r="O8" s="38" t="s">
        <v>99</v>
      </c>
      <c r="V8" s="291" t="n">
        <v>35643</v>
      </c>
      <c r="W8" s="148" t="n">
        <f aca="false">HLOOKUP($V8,$H$5:$S$9,2)</f>
        <v>2686677.41935484</v>
      </c>
    </row>
    <row r="9" customFormat="false" ht="12" hidden="false" customHeight="false" outlineLevel="0" collapsed="false">
      <c r="A9" s="199" t="n">
        <v>35555</v>
      </c>
      <c r="B9" s="192" t="n">
        <v>35555</v>
      </c>
      <c r="C9" s="306" t="n">
        <f aca="false">VLOOKUP($B9,data!$A$6:$M$15000,10)</f>
        <v>2883000</v>
      </c>
      <c r="D9" s="9" t="n">
        <f aca="false">IF(B9&lt;&gt;"",MONTH(B9),0)</f>
        <v>5</v>
      </c>
      <c r="H9" s="55" t="n">
        <v>5</v>
      </c>
      <c r="I9" s="56" t="n">
        <v>6</v>
      </c>
      <c r="J9" s="56" t="n">
        <v>7</v>
      </c>
      <c r="K9" s="56" t="n">
        <v>8</v>
      </c>
      <c r="L9" s="56" t="n">
        <v>9</v>
      </c>
      <c r="M9" s="56" t="n">
        <v>10</v>
      </c>
      <c r="N9" s="56" t="n">
        <v>11</v>
      </c>
      <c r="O9" s="57" t="n">
        <v>12</v>
      </c>
      <c r="V9" s="291" t="n">
        <v>35674</v>
      </c>
      <c r="W9" s="148" t="n">
        <f aca="false">HLOOKUP($V9,$H$5:$S$9,2)</f>
        <v>2844900</v>
      </c>
    </row>
    <row r="10" customFormat="false" ht="12" hidden="false" customHeight="false" outlineLevel="0" collapsed="false">
      <c r="A10" s="199" t="n">
        <v>35556</v>
      </c>
      <c r="B10" s="192" t="n">
        <v>35556</v>
      </c>
      <c r="C10" s="306" t="n">
        <f aca="false">VLOOKUP($B10,data!$A$6:$M$15000,10)</f>
        <v>2603000</v>
      </c>
      <c r="D10" s="9" t="n">
        <f aca="false">IF(B10&lt;&gt;"",MONTH(B10),0)</f>
        <v>5</v>
      </c>
      <c r="V10" s="291" t="n">
        <v>35704</v>
      </c>
      <c r="W10" s="148" t="n">
        <f aca="false">HLOOKUP($V10,$H$5:$S$9,2)</f>
        <v>2639161.29032258</v>
      </c>
    </row>
    <row r="11" customFormat="false" ht="11.25" hidden="false" customHeight="false" outlineLevel="0" collapsed="false">
      <c r="A11" s="199" t="n">
        <v>35557</v>
      </c>
      <c r="B11" s="192" t="n">
        <v>35557</v>
      </c>
      <c r="C11" s="306" t="n">
        <f aca="false">VLOOKUP($B11,data!$A$6:$M$15000,10)</f>
        <v>2750000</v>
      </c>
      <c r="D11" s="9" t="n">
        <f aca="false">IF(B11&lt;&gt;"",MONTH(B11),0)</f>
        <v>5</v>
      </c>
      <c r="E11" s="306" t="n">
        <f aca="false">AVERAGE(C5:C11)</f>
        <v>2839285.71428571</v>
      </c>
      <c r="H11" s="310" t="n">
        <v>35796</v>
      </c>
      <c r="I11" s="311" t="n">
        <v>35827</v>
      </c>
      <c r="J11" s="311" t="n">
        <v>35855</v>
      </c>
      <c r="K11" s="311" t="n">
        <v>35886</v>
      </c>
      <c r="L11" s="311" t="n">
        <v>35916</v>
      </c>
      <c r="M11" s="311" t="n">
        <v>35947</v>
      </c>
      <c r="N11" s="311" t="n">
        <v>35977</v>
      </c>
      <c r="O11" s="311" t="n">
        <v>36008</v>
      </c>
      <c r="P11" s="311" t="n">
        <v>36039</v>
      </c>
      <c r="Q11" s="311" t="n">
        <v>36069</v>
      </c>
      <c r="R11" s="311" t="n">
        <v>36100</v>
      </c>
      <c r="S11" s="312" t="n">
        <v>36130</v>
      </c>
      <c r="V11" s="291" t="n">
        <v>35735</v>
      </c>
      <c r="W11" s="148" t="n">
        <f aca="false">HLOOKUP($V11,$H$5:$S$9,2)</f>
        <v>2377100</v>
      </c>
    </row>
    <row r="12" customFormat="false" ht="11.25" hidden="false" customHeight="false" outlineLevel="0" collapsed="false">
      <c r="A12" s="199" t="n">
        <v>35558</v>
      </c>
      <c r="B12" s="192" t="n">
        <v>35558</v>
      </c>
      <c r="C12" s="306" t="n">
        <f aca="false">VLOOKUP($B12,data!$A$6:$M$15000,10)</f>
        <v>2845000</v>
      </c>
      <c r="D12" s="9" t="n">
        <f aca="false">IF(B12&lt;&gt;"",MONTH(B12),0)</f>
        <v>5</v>
      </c>
      <c r="E12" s="306" t="n">
        <f aca="false">AVERAGE(C6:C12)</f>
        <v>2815571.42857143</v>
      </c>
      <c r="H12" s="313" t="n">
        <f aca="false">DAVERAGE(rec98,3,H14:H15)</f>
        <v>2486967.74193548</v>
      </c>
      <c r="I12" s="72" t="n">
        <f aca="false">DAVERAGE(rec98,3,I14:I15)</f>
        <v>2454500</v>
      </c>
      <c r="J12" s="72" t="n">
        <f aca="false">DAVERAGE(rec98,3,J14:J15)</f>
        <v>2780516.12903226</v>
      </c>
      <c r="K12" s="72" t="n">
        <f aca="false">DAVERAGE(rec98,3,K14:K15)</f>
        <v>2754000</v>
      </c>
      <c r="L12" s="72" t="e">
        <f aca="false">DAVERAGE(rec98,3,L14:L15)</f>
        <v>#DIV/0!</v>
      </c>
      <c r="M12" s="72" t="e">
        <f aca="false">DAVERAGE(rec98,3,M14:M15)</f>
        <v>#DIV/0!</v>
      </c>
      <c r="N12" s="72" t="e">
        <f aca="false">DAVERAGE(rec98,3,N14:N15)</f>
        <v>#DIV/0!</v>
      </c>
      <c r="O12" s="72" t="n">
        <f aca="false">DAVERAGE(rec98,3,O14:O15)</f>
        <v>2992935.48387097</v>
      </c>
      <c r="P12" s="72" t="n">
        <f aca="false">DAVERAGE(rec98,3,P14:P15)</f>
        <v>2732233.33333333</v>
      </c>
      <c r="Q12" s="72" t="n">
        <f aca="false">DAVERAGE(rec98,3,Q14:Q15)</f>
        <v>2768677.41935484</v>
      </c>
      <c r="R12" s="72" t="n">
        <f aca="false">DAVERAGE(rec98,3,R14:R15)</f>
        <v>2689633.33333333</v>
      </c>
      <c r="S12" s="314" t="n">
        <f aca="false">DAVERAGE(rec98,3,S14:S15)</f>
        <v>2592000</v>
      </c>
      <c r="V12" s="291" t="n">
        <v>35765</v>
      </c>
      <c r="W12" s="148" t="n">
        <f aca="false">HLOOKUP($V12,$H$5:$S$9,2)</f>
        <v>1911161.29032258</v>
      </c>
    </row>
    <row r="13" customFormat="false" ht="11.25" hidden="false" customHeight="false" outlineLevel="0" collapsed="false">
      <c r="A13" s="199" t="n">
        <v>35559</v>
      </c>
      <c r="B13" s="192" t="n">
        <v>35559</v>
      </c>
      <c r="C13" s="306" t="n">
        <f aca="false">VLOOKUP($B13,data!$A$6:$M$15000,10)</f>
        <v>2828000</v>
      </c>
      <c r="D13" s="9" t="n">
        <f aca="false">IF(B13&lt;&gt;"",MONTH(B13),0)</f>
        <v>5</v>
      </c>
      <c r="E13" s="306" t="n">
        <f aca="false">AVERAGE(C7:C13)</f>
        <v>2798428.57142857</v>
      </c>
      <c r="H13" s="54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8"/>
      <c r="V13" s="291" t="n">
        <v>35796</v>
      </c>
      <c r="W13" s="148" t="n">
        <f aca="false">HLOOKUP($V13,$H$11:$S$15,2)</f>
        <v>2486967.74193548</v>
      </c>
    </row>
    <row r="14" customFormat="false" ht="11.25" hidden="false" customHeight="false" outlineLevel="0" collapsed="false">
      <c r="A14" s="199" t="n">
        <v>35560</v>
      </c>
      <c r="B14" s="192" t="n">
        <v>35560</v>
      </c>
      <c r="C14" s="306" t="n">
        <f aca="false">VLOOKUP($B14,data!$A$6:$M$15000,10)</f>
        <v>2820000</v>
      </c>
      <c r="D14" s="9" t="n">
        <f aca="false">IF(B14&lt;&gt;"",MONTH(B14),0)</f>
        <v>5</v>
      </c>
      <c r="E14" s="306" t="n">
        <f aca="false">AVERAGE(C8:C14)</f>
        <v>2794000</v>
      </c>
      <c r="H14" s="54" t="s">
        <v>99</v>
      </c>
      <c r="I14" s="32" t="s">
        <v>99</v>
      </c>
      <c r="J14" s="32" t="s">
        <v>99</v>
      </c>
      <c r="K14" s="32" t="s">
        <v>99</v>
      </c>
      <c r="L14" s="32" t="s">
        <v>99</v>
      </c>
      <c r="M14" s="32" t="s">
        <v>99</v>
      </c>
      <c r="N14" s="32" t="s">
        <v>99</v>
      </c>
      <c r="O14" s="32" t="s">
        <v>99</v>
      </c>
      <c r="P14" s="32" t="s">
        <v>99</v>
      </c>
      <c r="Q14" s="32" t="s">
        <v>99</v>
      </c>
      <c r="R14" s="32" t="s">
        <v>99</v>
      </c>
      <c r="S14" s="38" t="s">
        <v>99</v>
      </c>
      <c r="V14" s="291" t="n">
        <v>35827</v>
      </c>
      <c r="W14" s="148" t="n">
        <f aca="false">HLOOKUP($V14,$H$11:$S$15,2)</f>
        <v>2454500</v>
      </c>
    </row>
    <row r="15" customFormat="false" ht="12" hidden="false" customHeight="false" outlineLevel="0" collapsed="false">
      <c r="A15" s="199" t="n">
        <v>35561</v>
      </c>
      <c r="B15" s="192" t="n">
        <v>35561</v>
      </c>
      <c r="C15" s="306" t="n">
        <f aca="false">VLOOKUP($B15,data!$A$6:$M$15000,10)</f>
        <v>2797000</v>
      </c>
      <c r="D15" s="9" t="n">
        <f aca="false">IF(B15&lt;&gt;"",MONTH(B15),0)</f>
        <v>5</v>
      </c>
      <c r="E15" s="306" t="n">
        <f aca="false">AVERAGE(C9:C15)</f>
        <v>2789428.57142857</v>
      </c>
      <c r="H15" s="55" t="n">
        <v>1</v>
      </c>
      <c r="I15" s="56" t="n">
        <v>2</v>
      </c>
      <c r="J15" s="56" t="n">
        <v>3</v>
      </c>
      <c r="K15" s="56" t="n">
        <v>4</v>
      </c>
      <c r="L15" s="56" t="n">
        <v>5</v>
      </c>
      <c r="M15" s="56" t="n">
        <v>6</v>
      </c>
      <c r="N15" s="56" t="n">
        <v>7</v>
      </c>
      <c r="O15" s="56" t="n">
        <v>8</v>
      </c>
      <c r="P15" s="56" t="n">
        <v>9</v>
      </c>
      <c r="Q15" s="56" t="n">
        <v>10</v>
      </c>
      <c r="R15" s="56" t="n">
        <v>11</v>
      </c>
      <c r="S15" s="57" t="n">
        <v>12</v>
      </c>
      <c r="V15" s="291" t="n">
        <v>35855</v>
      </c>
      <c r="W15" s="148" t="n">
        <f aca="false">HLOOKUP($V15,$H$11:$S$15,2)</f>
        <v>2780516.12903226</v>
      </c>
    </row>
    <row r="16" customFormat="false" ht="12" hidden="false" customHeight="false" outlineLevel="0" collapsed="false">
      <c r="A16" s="199" t="n">
        <v>35562</v>
      </c>
      <c r="B16" s="192" t="n">
        <v>35562</v>
      </c>
      <c r="C16" s="306" t="n">
        <f aca="false">VLOOKUP($B16,data!$A$6:$M$15000,10)</f>
        <v>2853000</v>
      </c>
      <c r="D16" s="9" t="n">
        <f aca="false">IF(B16&lt;&gt;"",MONTH(B16),0)</f>
        <v>5</v>
      </c>
      <c r="E16" s="306" t="n">
        <f aca="false">AVERAGE(C10:C16)</f>
        <v>2785142.85714286</v>
      </c>
      <c r="V16" s="291" t="n">
        <v>35886</v>
      </c>
      <c r="W16" s="148" t="n">
        <f aca="false">HLOOKUP($V16,$H$11:$S$15,2)</f>
        <v>2754000</v>
      </c>
    </row>
    <row r="17" customFormat="false" ht="11.25" hidden="false" customHeight="false" outlineLevel="0" collapsed="false">
      <c r="A17" s="199" t="n">
        <v>35563</v>
      </c>
      <c r="B17" s="192" t="n">
        <v>35563</v>
      </c>
      <c r="C17" s="306" t="n">
        <f aca="false">VLOOKUP($B17,data!$A$6:$M$15000,10)</f>
        <v>2798000</v>
      </c>
      <c r="D17" s="9" t="n">
        <f aca="false">IF(B17&lt;&gt;"",MONTH(B17),0)</f>
        <v>5</v>
      </c>
      <c r="E17" s="306" t="n">
        <f aca="false">AVERAGE(C11:C17)</f>
        <v>2813000</v>
      </c>
      <c r="H17" s="310" t="n">
        <v>36161</v>
      </c>
      <c r="I17" s="311" t="n">
        <v>36192</v>
      </c>
      <c r="J17" s="311" t="n">
        <v>36220</v>
      </c>
      <c r="K17" s="311" t="n">
        <v>36251</v>
      </c>
      <c r="L17" s="311" t="n">
        <v>36281</v>
      </c>
      <c r="M17" s="311" t="n">
        <v>36312</v>
      </c>
      <c r="N17" s="311" t="n">
        <v>36342</v>
      </c>
      <c r="O17" s="311" t="n">
        <v>36373</v>
      </c>
      <c r="P17" s="311" t="n">
        <v>36404</v>
      </c>
      <c r="Q17" s="311" t="n">
        <v>36434</v>
      </c>
      <c r="R17" s="311" t="n">
        <v>36465</v>
      </c>
      <c r="S17" s="312" t="n">
        <v>36495</v>
      </c>
      <c r="V17" s="291" t="n">
        <v>35916</v>
      </c>
      <c r="W17" s="148" t="e">
        <f aca="false">HLOOKUP($V17,$H$11:$S$15,2)</f>
        <v>#DIV/0!</v>
      </c>
    </row>
    <row r="18" customFormat="false" ht="11.25" hidden="false" customHeight="false" outlineLevel="0" collapsed="false">
      <c r="A18" s="199" t="n">
        <v>35564</v>
      </c>
      <c r="B18" s="192" t="n">
        <v>35564</v>
      </c>
      <c r="C18" s="306" t="n">
        <f aca="false">VLOOKUP($B18,data!$A$6:$M$15000,10)</f>
        <v>2841000</v>
      </c>
      <c r="D18" s="9" t="n">
        <f aca="false">IF(B18&lt;&gt;"",MONTH(B18),0)</f>
        <v>5</v>
      </c>
      <c r="E18" s="306" t="n">
        <f aca="false">AVERAGE(C12:C18)</f>
        <v>2826000</v>
      </c>
      <c r="H18" s="313" t="n">
        <f aca="false">DAVERAGE(rec99,3,H20:H21)</f>
        <v>2443806.4516129</v>
      </c>
      <c r="I18" s="72" t="n">
        <f aca="false">DAVERAGE(rec99,3,I20:I21)</f>
        <v>2485250</v>
      </c>
      <c r="J18" s="72" t="n">
        <f aca="false">DAVERAGE(rec99,3,J20:J21)</f>
        <v>2578548.38709677</v>
      </c>
      <c r="K18" s="72" t="n">
        <f aca="false">DAVERAGE(rec99,3,K20:K21)</f>
        <v>2607766.66666667</v>
      </c>
      <c r="L18" s="72" t="n">
        <f aca="false">DAVERAGE(rec99,3,L20:L21)</f>
        <v>2773096.77419355</v>
      </c>
      <c r="M18" s="72" t="n">
        <f aca="false">DAVERAGE(rec99,3,M20:M21)</f>
        <v>2836966.66666667</v>
      </c>
      <c r="N18" s="72" t="n">
        <f aca="false">DAVERAGE(rec99,3,N20:N21)</f>
        <v>2922032.25806452</v>
      </c>
      <c r="O18" s="72" t="n">
        <f aca="false">DAVERAGE(rec99,3,O20:O21)</f>
        <v>2726483.87096774</v>
      </c>
      <c r="P18" s="72" t="n">
        <f aca="false">DAVERAGE(rec99,3,P20:P21)</f>
        <v>2928300</v>
      </c>
      <c r="Q18" s="72" t="n">
        <f aca="false">DAVERAGE(rec99,3,Q20:Q21)</f>
        <v>3061322.58064516</v>
      </c>
      <c r="R18" s="72" t="n">
        <f aca="false">DAVERAGE(rec99,3,R20:R21)</f>
        <v>2880700</v>
      </c>
      <c r="S18" s="314" t="n">
        <f aca="false">DAVERAGE(rec99,3,S20:S21)</f>
        <v>2651193.5483871</v>
      </c>
      <c r="V18" s="291" t="n">
        <v>35947</v>
      </c>
      <c r="W18" s="148" t="e">
        <f aca="false">HLOOKUP($V18,$H$11:$S$15,2)</f>
        <v>#DIV/0!</v>
      </c>
    </row>
    <row r="19" customFormat="false" ht="11.25" hidden="false" customHeight="false" outlineLevel="0" collapsed="false">
      <c r="A19" s="199" t="n">
        <v>35565</v>
      </c>
      <c r="B19" s="192" t="n">
        <v>35565</v>
      </c>
      <c r="C19" s="306" t="n">
        <f aca="false">VLOOKUP($B19,data!$A$6:$M$15000,10)</f>
        <v>2891000</v>
      </c>
      <c r="D19" s="9" t="n">
        <f aca="false">IF(B19&lt;&gt;"",MONTH(B19),0)</f>
        <v>5</v>
      </c>
      <c r="E19" s="306" t="n">
        <f aca="false">AVERAGE(C13:C19)</f>
        <v>2832571.42857143</v>
      </c>
      <c r="H19" s="54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8"/>
      <c r="V19" s="291" t="n">
        <v>35977</v>
      </c>
      <c r="W19" s="148" t="e">
        <f aca="false">HLOOKUP($V19,$H$11:$S$15,2)</f>
        <v>#DIV/0!</v>
      </c>
    </row>
    <row r="20" customFormat="false" ht="11.25" hidden="false" customHeight="false" outlineLevel="0" collapsed="false">
      <c r="A20" s="199" t="n">
        <v>35566</v>
      </c>
      <c r="B20" s="192" t="n">
        <v>35566</v>
      </c>
      <c r="C20" s="306" t="n">
        <f aca="false">VLOOKUP($B20,data!$A$6:$M$15000,10)</f>
        <v>2826000</v>
      </c>
      <c r="D20" s="9" t="n">
        <f aca="false">IF(B20&lt;&gt;"",MONTH(B20),0)</f>
        <v>5</v>
      </c>
      <c r="E20" s="306" t="n">
        <f aca="false">AVERAGE(C14:C20)</f>
        <v>2832285.71428571</v>
      </c>
      <c r="H20" s="54" t="s">
        <v>99</v>
      </c>
      <c r="I20" s="32" t="s">
        <v>99</v>
      </c>
      <c r="J20" s="32" t="s">
        <v>99</v>
      </c>
      <c r="K20" s="32" t="s">
        <v>99</v>
      </c>
      <c r="L20" s="32" t="s">
        <v>99</v>
      </c>
      <c r="M20" s="32" t="s">
        <v>99</v>
      </c>
      <c r="N20" s="32" t="s">
        <v>99</v>
      </c>
      <c r="O20" s="32" t="s">
        <v>99</v>
      </c>
      <c r="P20" s="32" t="s">
        <v>99</v>
      </c>
      <c r="Q20" s="32" t="s">
        <v>99</v>
      </c>
      <c r="R20" s="32" t="s">
        <v>99</v>
      </c>
      <c r="S20" s="38" t="s">
        <v>99</v>
      </c>
      <c r="V20" s="291" t="n">
        <v>36008</v>
      </c>
      <c r="W20" s="148" t="n">
        <f aca="false">HLOOKUP($V20,$H$11:$S$15,2)</f>
        <v>2992935.48387097</v>
      </c>
    </row>
    <row r="21" customFormat="false" ht="12" hidden="false" customHeight="false" outlineLevel="0" collapsed="false">
      <c r="A21" s="199" t="n">
        <v>35567</v>
      </c>
      <c r="B21" s="192" t="n">
        <v>35567</v>
      </c>
      <c r="C21" s="306" t="n">
        <f aca="false">VLOOKUP($B21,data!$A$6:$M$15000,10)</f>
        <v>2798000</v>
      </c>
      <c r="D21" s="9" t="n">
        <f aca="false">IF(B21&lt;&gt;"",MONTH(B21),0)</f>
        <v>5</v>
      </c>
      <c r="E21" s="306" t="n">
        <f aca="false">AVERAGE(C15:C21)</f>
        <v>2829142.85714286</v>
      </c>
      <c r="H21" s="55" t="n">
        <v>1</v>
      </c>
      <c r="I21" s="56" t="n">
        <v>2</v>
      </c>
      <c r="J21" s="56" t="n">
        <v>3</v>
      </c>
      <c r="K21" s="56" t="n">
        <v>4</v>
      </c>
      <c r="L21" s="56" t="n">
        <v>5</v>
      </c>
      <c r="M21" s="56" t="n">
        <v>6</v>
      </c>
      <c r="N21" s="56" t="n">
        <v>7</v>
      </c>
      <c r="O21" s="56" t="n">
        <v>8</v>
      </c>
      <c r="P21" s="56" t="n">
        <v>9</v>
      </c>
      <c r="Q21" s="56" t="n">
        <v>10</v>
      </c>
      <c r="R21" s="56" t="n">
        <v>11</v>
      </c>
      <c r="S21" s="57" t="n">
        <v>12</v>
      </c>
      <c r="V21" s="291" t="n">
        <v>36039</v>
      </c>
      <c r="W21" s="148" t="n">
        <f aca="false">HLOOKUP($V21,$H$11:$S$15,2)</f>
        <v>2732233.33333333</v>
      </c>
    </row>
    <row r="22" customFormat="false" ht="12" hidden="false" customHeight="false" outlineLevel="0" collapsed="false">
      <c r="A22" s="199" t="n">
        <v>35568</v>
      </c>
      <c r="B22" s="192" t="n">
        <v>35568</v>
      </c>
      <c r="C22" s="306" t="n">
        <f aca="false">VLOOKUP($B22,data!$A$6:$M$15000,10)</f>
        <v>2847000</v>
      </c>
      <c r="D22" s="9" t="n">
        <f aca="false">IF(B22&lt;&gt;"",MONTH(B22),0)</f>
        <v>5</v>
      </c>
      <c r="E22" s="306" t="n">
        <f aca="false">AVERAGE(C16:C22)</f>
        <v>2836285.71428571</v>
      </c>
      <c r="V22" s="291" t="n">
        <v>36069</v>
      </c>
      <c r="W22" s="148" t="n">
        <f aca="false">HLOOKUP($V22,$H$11:$S$15,2)</f>
        <v>2768677.41935484</v>
      </c>
    </row>
    <row r="23" customFormat="false" ht="11.25" hidden="false" customHeight="false" outlineLevel="0" collapsed="false">
      <c r="A23" s="199" t="n">
        <v>35569</v>
      </c>
      <c r="B23" s="192" t="n">
        <v>35569</v>
      </c>
      <c r="C23" s="306" t="n">
        <f aca="false">VLOOKUP($B23,data!$A$6:$M$15000,10)</f>
        <v>2878000</v>
      </c>
      <c r="D23" s="9" t="n">
        <f aca="false">IF(B23&lt;&gt;"",MONTH(B23),0)</f>
        <v>5</v>
      </c>
      <c r="E23" s="306" t="n">
        <f aca="false">AVERAGE(C17:C23)</f>
        <v>2839857.14285714</v>
      </c>
      <c r="H23" s="310" t="n">
        <v>36526</v>
      </c>
      <c r="I23" s="311" t="n">
        <v>36557</v>
      </c>
      <c r="J23" s="311" t="n">
        <v>36586</v>
      </c>
      <c r="K23" s="311" t="n">
        <v>36617</v>
      </c>
      <c r="L23" s="311" t="n">
        <v>36647</v>
      </c>
      <c r="M23" s="311" t="n">
        <v>36678</v>
      </c>
      <c r="N23" s="311" t="n">
        <v>36708</v>
      </c>
      <c r="O23" s="311" t="n">
        <v>36739</v>
      </c>
      <c r="P23" s="311" t="n">
        <v>36770</v>
      </c>
      <c r="Q23" s="311" t="n">
        <v>36800</v>
      </c>
      <c r="R23" s="311" t="n">
        <v>36831</v>
      </c>
      <c r="S23" s="312" t="n">
        <v>36861</v>
      </c>
      <c r="V23" s="291" t="n">
        <v>36100</v>
      </c>
      <c r="W23" s="148" t="n">
        <f aca="false">HLOOKUP($V23,$H$11:$S$15,2)</f>
        <v>2689633.33333333</v>
      </c>
    </row>
    <row r="24" customFormat="false" ht="11.25" hidden="false" customHeight="false" outlineLevel="0" collapsed="false">
      <c r="A24" s="199" t="n">
        <v>35570</v>
      </c>
      <c r="B24" s="192" t="n">
        <v>35570</v>
      </c>
      <c r="C24" s="306" t="n">
        <f aca="false">VLOOKUP($B24,data!$A$6:$M$15000,10)</f>
        <v>2886000</v>
      </c>
      <c r="D24" s="9" t="n">
        <f aca="false">IF(B24&lt;&gt;"",MONTH(B24),0)</f>
        <v>5</v>
      </c>
      <c r="E24" s="306" t="n">
        <f aca="false">AVERAGE(C18:C24)</f>
        <v>2852428.57142857</v>
      </c>
      <c r="H24" s="313" t="n">
        <f aca="false">DAVERAGE(rec00,3,H26:H27)</f>
        <v>2611290.32258065</v>
      </c>
      <c r="I24" s="72" t="n">
        <f aca="false">DAVERAGE(rec00,3,I26:I27)</f>
        <v>2575724.13793103</v>
      </c>
      <c r="J24" s="72" t="n">
        <f aca="false">DAVERAGE(rec00,3,J26:J27)</f>
        <v>2861806.4516129</v>
      </c>
      <c r="K24" s="72" t="n">
        <f aca="false">DAVERAGE(rec00,3,K26:K27)</f>
        <v>2811633.33333333</v>
      </c>
      <c r="L24" s="72" t="n">
        <f aca="false">DAVERAGE(rec00,3,L26:L27)</f>
        <v>2821935.48387097</v>
      </c>
      <c r="M24" s="72" t="n">
        <f aca="false">DAVERAGE(rec00,3,M26:M27)</f>
        <v>3167033.33333333</v>
      </c>
      <c r="N24" s="72" t="n">
        <f aca="false">DAVERAGE(rec00,3,N26:N27)</f>
        <v>3294193.5483871</v>
      </c>
      <c r="O24" s="72" t="n">
        <f aca="false">DAVERAGE(rec00,3,O26:O27)</f>
        <v>3210903.22580645</v>
      </c>
      <c r="P24" s="72" t="n">
        <f aca="false">DAVERAGE(rec00,3,P26:P27)</f>
        <v>3311333.33333333</v>
      </c>
      <c r="Q24" s="72" t="n">
        <f aca="false">DAVERAGE(rec00,3,Q26:Q27)</f>
        <v>3353774.19354839</v>
      </c>
      <c r="R24" s="72" t="n">
        <f aca="false">DAVERAGE(rec00,3,R26:R27)</f>
        <v>3023266.66666667</v>
      </c>
      <c r="S24" s="314" t="n">
        <f aca="false">DAVERAGE(rec00,3,S26:S27)</f>
        <v>3439322.58064516</v>
      </c>
      <c r="V24" s="291" t="n">
        <v>36130</v>
      </c>
      <c r="W24" s="148" t="n">
        <f aca="false">HLOOKUP($V24,$H$11:$S$15,2)</f>
        <v>2592000</v>
      </c>
    </row>
    <row r="25" customFormat="false" ht="11.25" hidden="false" customHeight="false" outlineLevel="0" collapsed="false">
      <c r="A25" s="199" t="n">
        <v>35571</v>
      </c>
      <c r="B25" s="192" t="n">
        <v>35571</v>
      </c>
      <c r="C25" s="306" t="n">
        <f aca="false">VLOOKUP($B25,data!$A$6:$M$15000,10)</f>
        <v>2895000</v>
      </c>
      <c r="D25" s="9" t="n">
        <f aca="false">IF(B25&lt;&gt;"",MONTH(B25),0)</f>
        <v>5</v>
      </c>
      <c r="E25" s="306" t="n">
        <f aca="false">AVERAGE(C19:C25)</f>
        <v>2860142.85714286</v>
      </c>
      <c r="H25" s="54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8"/>
      <c r="V25" s="291" t="n">
        <v>36161</v>
      </c>
      <c r="W25" s="148" t="n">
        <f aca="false">HLOOKUP($V25,$H$17:$S$21,2)</f>
        <v>2443806.4516129</v>
      </c>
    </row>
    <row r="26" customFormat="false" ht="11.25" hidden="false" customHeight="false" outlineLevel="0" collapsed="false">
      <c r="A26" s="199" t="n">
        <v>35572</v>
      </c>
      <c r="B26" s="192" t="n">
        <v>35572</v>
      </c>
      <c r="C26" s="306" t="n">
        <f aca="false">VLOOKUP($B26,data!$A$6:$M$15000,10)</f>
        <v>2927000</v>
      </c>
      <c r="D26" s="9" t="n">
        <f aca="false">IF(B26&lt;&gt;"",MONTH(B26),0)</f>
        <v>5</v>
      </c>
      <c r="E26" s="306" t="n">
        <f aca="false">AVERAGE(C20:C26)</f>
        <v>2865285.71428571</v>
      </c>
      <c r="H26" s="54" t="s">
        <v>99</v>
      </c>
      <c r="I26" s="32" t="s">
        <v>99</v>
      </c>
      <c r="J26" s="32" t="s">
        <v>99</v>
      </c>
      <c r="K26" s="32" t="s">
        <v>99</v>
      </c>
      <c r="L26" s="32" t="s">
        <v>99</v>
      </c>
      <c r="M26" s="32" t="s">
        <v>99</v>
      </c>
      <c r="N26" s="32" t="s">
        <v>99</v>
      </c>
      <c r="O26" s="32" t="s">
        <v>99</v>
      </c>
      <c r="P26" s="32" t="s">
        <v>99</v>
      </c>
      <c r="Q26" s="32" t="s">
        <v>99</v>
      </c>
      <c r="R26" s="32" t="s">
        <v>99</v>
      </c>
      <c r="S26" s="38" t="s">
        <v>99</v>
      </c>
      <c r="V26" s="291" t="n">
        <v>36192</v>
      </c>
      <c r="W26" s="148" t="n">
        <f aca="false">HLOOKUP($V26,$H$17:$S$21,2)</f>
        <v>2485250</v>
      </c>
    </row>
    <row r="27" customFormat="false" ht="12" hidden="false" customHeight="false" outlineLevel="0" collapsed="false">
      <c r="A27" s="199" t="n">
        <v>35573</v>
      </c>
      <c r="B27" s="192" t="n">
        <v>35573</v>
      </c>
      <c r="C27" s="306" t="n">
        <f aca="false">VLOOKUP($B27,data!$A$6:$M$15000,10)</f>
        <v>2942000</v>
      </c>
      <c r="D27" s="9" t="n">
        <f aca="false">IF(B27&lt;&gt;"",MONTH(B27),0)</f>
        <v>5</v>
      </c>
      <c r="E27" s="306" t="n">
        <f aca="false">AVERAGE(C21:C27)</f>
        <v>2881857.14285714</v>
      </c>
      <c r="H27" s="55" t="n">
        <v>1</v>
      </c>
      <c r="I27" s="56" t="n">
        <v>2</v>
      </c>
      <c r="J27" s="56" t="n">
        <v>3</v>
      </c>
      <c r="K27" s="56" t="n">
        <v>4</v>
      </c>
      <c r="L27" s="56" t="n">
        <v>5</v>
      </c>
      <c r="M27" s="56" t="n">
        <v>6</v>
      </c>
      <c r="N27" s="56" t="n">
        <v>7</v>
      </c>
      <c r="O27" s="56" t="n">
        <v>8</v>
      </c>
      <c r="P27" s="56" t="n">
        <v>9</v>
      </c>
      <c r="Q27" s="56" t="n">
        <v>10</v>
      </c>
      <c r="R27" s="56" t="n">
        <v>11</v>
      </c>
      <c r="S27" s="57" t="n">
        <v>12</v>
      </c>
      <c r="V27" s="291" t="n">
        <v>36220</v>
      </c>
      <c r="W27" s="148" t="n">
        <f aca="false">HLOOKUP($V27,$H$17:$S$21,2)</f>
        <v>2578548.38709677</v>
      </c>
    </row>
    <row r="28" customFormat="false" ht="12" hidden="false" customHeight="false" outlineLevel="0" collapsed="false">
      <c r="A28" s="199" t="n">
        <v>35574</v>
      </c>
      <c r="B28" s="192" t="n">
        <v>35574</v>
      </c>
      <c r="C28" s="306" t="n">
        <f aca="false">VLOOKUP($B28,data!$A$6:$M$15000,10)</f>
        <v>2322000</v>
      </c>
      <c r="D28" s="9" t="n">
        <f aca="false">IF(B28&lt;&gt;"",MONTH(B28),0)</f>
        <v>5</v>
      </c>
      <c r="E28" s="306" t="n">
        <f aca="false">AVERAGE(C22:C28)</f>
        <v>2813857.14285714</v>
      </c>
      <c r="V28" s="291" t="n">
        <v>36251</v>
      </c>
      <c r="W28" s="148" t="n">
        <f aca="false">HLOOKUP($V28,$H$17:$S$21,2)</f>
        <v>2607766.66666667</v>
      </c>
    </row>
    <row r="29" customFormat="false" ht="11.25" hidden="false" customHeight="false" outlineLevel="0" collapsed="false">
      <c r="A29" s="199" t="n">
        <v>35575</v>
      </c>
      <c r="B29" s="192" t="n">
        <v>35575</v>
      </c>
      <c r="C29" s="306" t="n">
        <f aca="false">VLOOKUP($B29,data!$A$6:$M$15000,10)</f>
        <v>2432000</v>
      </c>
      <c r="D29" s="9" t="n">
        <f aca="false">IF(B29&lt;&gt;"",MONTH(B29),0)</f>
        <v>5</v>
      </c>
      <c r="E29" s="306" t="n">
        <f aca="false">AVERAGE(C23:C29)</f>
        <v>2754571.42857143</v>
      </c>
      <c r="H29" s="310" t="n">
        <v>36892</v>
      </c>
      <c r="I29" s="311" t="n">
        <v>36923</v>
      </c>
      <c r="J29" s="311" t="n">
        <v>36951</v>
      </c>
      <c r="K29" s="311" t="n">
        <v>36982</v>
      </c>
      <c r="L29" s="311" t="n">
        <v>37012</v>
      </c>
      <c r="M29" s="311" t="n">
        <v>37043</v>
      </c>
      <c r="N29" s="311" t="n">
        <v>37073</v>
      </c>
      <c r="O29" s="311" t="n">
        <v>37104</v>
      </c>
      <c r="P29" s="311" t="n">
        <v>37135</v>
      </c>
      <c r="Q29" s="311" t="n">
        <v>37165</v>
      </c>
      <c r="R29" s="311" t="n">
        <v>37196</v>
      </c>
      <c r="S29" s="312" t="n">
        <v>37226</v>
      </c>
      <c r="V29" s="291" t="n">
        <v>36281</v>
      </c>
      <c r="W29" s="148" t="n">
        <f aca="false">HLOOKUP($V29,$H$17:$S$21,2)</f>
        <v>2773096.77419355</v>
      </c>
    </row>
    <row r="30" customFormat="false" ht="11.25" hidden="false" customHeight="false" outlineLevel="0" collapsed="false">
      <c r="A30" s="199" t="n">
        <v>35576</v>
      </c>
      <c r="B30" s="192" t="n">
        <v>35576</v>
      </c>
      <c r="C30" s="306" t="n">
        <f aca="false">VLOOKUP($B30,data!$A$6:$M$15000,10)</f>
        <v>2428000</v>
      </c>
      <c r="D30" s="9" t="n">
        <f aca="false">IF(B30&lt;&gt;"",MONTH(B30),0)</f>
        <v>5</v>
      </c>
      <c r="E30" s="306" t="n">
        <f aca="false">AVERAGE(C24:C30)</f>
        <v>2690285.71428571</v>
      </c>
      <c r="H30" s="313" t="n">
        <f aca="false">DAVERAGE(rec01,3,H32:H33)</f>
        <v>3522741.93548387</v>
      </c>
      <c r="I30" s="72" t="n">
        <f aca="false">DAVERAGE(rec01,3,I32:I33)</f>
        <v>3577821.42857143</v>
      </c>
      <c r="J30" s="72" t="n">
        <f aca="false">DAVERAGE(rec01,3,J32:J33)</f>
        <v>3564193.5483871</v>
      </c>
      <c r="K30" s="72" t="n">
        <f aca="false">DAVERAGE(rec01,3,K32:K33)</f>
        <v>3434000</v>
      </c>
      <c r="L30" s="72" t="e">
        <f aca="false">DAVERAGE(rec01,3,L32:L33)</f>
        <v>#DIV/0!</v>
      </c>
      <c r="M30" s="72" t="e">
        <f aca="false">DAVERAGE(rec01,3,M32:M33)</f>
        <v>#DIV/0!</v>
      </c>
      <c r="N30" s="72" t="e">
        <f aca="false">DAVERAGE(rec01,3,N32:N33)</f>
        <v>#DIV/0!</v>
      </c>
      <c r="O30" s="72" t="e">
        <f aca="false">DAVERAGE(rec01,3,O32:O33)</f>
        <v>#DIV/0!</v>
      </c>
      <c r="P30" s="72" t="e">
        <f aca="false">DAVERAGE(rec01,3,P32:P33)</f>
        <v>#DIV/0!</v>
      </c>
      <c r="Q30" s="72" t="e">
        <f aca="false">DAVERAGE(rec01,3,Q32:Q33)</f>
        <v>#DIV/0!</v>
      </c>
      <c r="R30" s="72" t="e">
        <f aca="false">DAVERAGE(rec01,3,R32:R33)</f>
        <v>#DIV/0!</v>
      </c>
      <c r="S30" s="314" t="e">
        <f aca="false">DAVERAGE(rec01,3,S32:S33)</f>
        <v>#DIV/0!</v>
      </c>
      <c r="V30" s="291" t="n">
        <v>36312</v>
      </c>
      <c r="W30" s="148" t="n">
        <f aca="false">HLOOKUP($V30,$H$17:$S$21,2)</f>
        <v>2836966.66666667</v>
      </c>
    </row>
    <row r="31" customFormat="false" ht="11.25" hidden="false" customHeight="false" outlineLevel="0" collapsed="false">
      <c r="A31" s="199" t="n">
        <v>35577</v>
      </c>
      <c r="B31" s="192" t="n">
        <v>35577</v>
      </c>
      <c r="C31" s="306" t="n">
        <f aca="false">VLOOKUP($B31,data!$A$6:$M$15000,10)</f>
        <v>2563000</v>
      </c>
      <c r="D31" s="9" t="n">
        <f aca="false">IF(B31&lt;&gt;"",MONTH(B31),0)</f>
        <v>5</v>
      </c>
      <c r="E31" s="306" t="n">
        <f aca="false">AVERAGE(C25:C31)</f>
        <v>2644142.85714286</v>
      </c>
      <c r="H31" s="54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8"/>
      <c r="V31" s="291" t="n">
        <v>36342</v>
      </c>
      <c r="W31" s="148" t="n">
        <f aca="false">HLOOKUP($V31,$H$17:$S$21,2)</f>
        <v>2922032.25806452</v>
      </c>
    </row>
    <row r="32" customFormat="false" ht="11.25" hidden="false" customHeight="false" outlineLevel="0" collapsed="false">
      <c r="A32" s="199" t="n">
        <v>35578</v>
      </c>
      <c r="B32" s="192" t="n">
        <v>35578</v>
      </c>
      <c r="C32" s="306" t="n">
        <f aca="false">VLOOKUP($B32,data!$A$6:$M$15000,10)</f>
        <v>2640000</v>
      </c>
      <c r="D32" s="9" t="n">
        <f aca="false">IF(B32&lt;&gt;"",MONTH(B32),0)</f>
        <v>5</v>
      </c>
      <c r="E32" s="306" t="n">
        <f aca="false">AVERAGE(C26:C32)</f>
        <v>2607714.28571429</v>
      </c>
      <c r="H32" s="54" t="s">
        <v>99</v>
      </c>
      <c r="I32" s="32" t="s">
        <v>99</v>
      </c>
      <c r="J32" s="32" t="s">
        <v>99</v>
      </c>
      <c r="K32" s="32" t="s">
        <v>99</v>
      </c>
      <c r="L32" s="32" t="s">
        <v>99</v>
      </c>
      <c r="M32" s="32" t="s">
        <v>99</v>
      </c>
      <c r="N32" s="32" t="s">
        <v>99</v>
      </c>
      <c r="O32" s="32" t="s">
        <v>99</v>
      </c>
      <c r="P32" s="32" t="s">
        <v>99</v>
      </c>
      <c r="Q32" s="32" t="s">
        <v>99</v>
      </c>
      <c r="R32" s="32" t="s">
        <v>99</v>
      </c>
      <c r="S32" s="38" t="s">
        <v>99</v>
      </c>
      <c r="V32" s="291" t="n">
        <v>36373</v>
      </c>
      <c r="W32" s="148" t="n">
        <f aca="false">HLOOKUP($V32,$H$17:$S$21,2)</f>
        <v>2726483.87096774</v>
      </c>
    </row>
    <row r="33" customFormat="false" ht="12" hidden="false" customHeight="false" outlineLevel="0" collapsed="false">
      <c r="A33" s="199" t="n">
        <v>35579</v>
      </c>
      <c r="B33" s="192" t="n">
        <v>35579</v>
      </c>
      <c r="C33" s="306" t="n">
        <f aca="false">VLOOKUP($B33,data!$A$6:$M$15000,10)</f>
        <v>2750000</v>
      </c>
      <c r="D33" s="9" t="n">
        <f aca="false">IF(B33&lt;&gt;"",MONTH(B33),0)</f>
        <v>5</v>
      </c>
      <c r="E33" s="306" t="n">
        <f aca="false">AVERAGE(C27:C33)</f>
        <v>2582428.57142857</v>
      </c>
      <c r="H33" s="55" t="n">
        <v>1</v>
      </c>
      <c r="I33" s="56" t="n">
        <v>2</v>
      </c>
      <c r="J33" s="56" t="n">
        <v>3</v>
      </c>
      <c r="K33" s="56" t="n">
        <v>4</v>
      </c>
      <c r="L33" s="56" t="n">
        <v>5</v>
      </c>
      <c r="M33" s="56" t="n">
        <v>6</v>
      </c>
      <c r="N33" s="56" t="n">
        <v>7</v>
      </c>
      <c r="O33" s="56" t="n">
        <v>8</v>
      </c>
      <c r="P33" s="56" t="n">
        <v>9</v>
      </c>
      <c r="Q33" s="56" t="n">
        <v>10</v>
      </c>
      <c r="R33" s="56" t="n">
        <v>11</v>
      </c>
      <c r="S33" s="57" t="n">
        <v>12</v>
      </c>
      <c r="V33" s="291" t="n">
        <v>36404</v>
      </c>
      <c r="W33" s="148" t="n">
        <f aca="false">HLOOKUP($V33,$H$17:$S$21,2)</f>
        <v>2928300</v>
      </c>
    </row>
    <row r="34" customFormat="false" ht="11.25" hidden="false" customHeight="false" outlineLevel="0" collapsed="false">
      <c r="A34" s="199" t="n">
        <v>35580</v>
      </c>
      <c r="B34" s="192" t="n">
        <v>35580</v>
      </c>
      <c r="C34" s="306" t="n">
        <f aca="false">VLOOKUP($B34,data!$A$6:$M$15000,10)</f>
        <v>2792000</v>
      </c>
      <c r="D34" s="9" t="n">
        <f aca="false">IF(B34&lt;&gt;"",MONTH(B34),0)</f>
        <v>5</v>
      </c>
      <c r="E34" s="306" t="n">
        <f aca="false">AVERAGE(C28:C34)</f>
        <v>2561000</v>
      </c>
      <c r="V34" s="291" t="n">
        <v>36434</v>
      </c>
      <c r="W34" s="148" t="n">
        <f aca="false">HLOOKUP($V34,$H$17:$S$21,2)</f>
        <v>3061322.58064516</v>
      </c>
    </row>
    <row r="35" customFormat="false" ht="11.25" hidden="false" customHeight="false" outlineLevel="0" collapsed="false">
      <c r="A35" s="199" t="n">
        <v>35581</v>
      </c>
      <c r="B35" s="192" t="n">
        <v>35581</v>
      </c>
      <c r="C35" s="306" t="n">
        <f aca="false">VLOOKUP($B35,data!$A$6:$M$15000,10)</f>
        <v>2790000</v>
      </c>
      <c r="D35" s="9" t="n">
        <f aca="false">IF(B35&lt;&gt;"",MONTH(B35),0)</f>
        <v>5</v>
      </c>
      <c r="E35" s="306" t="n">
        <f aca="false">AVERAGE(C29:C35)</f>
        <v>2627857.14285714</v>
      </c>
      <c r="V35" s="291" t="n">
        <v>36465</v>
      </c>
      <c r="W35" s="148" t="n">
        <f aca="false">HLOOKUP($V35,$H$17:$S$21,2)</f>
        <v>2880700</v>
      </c>
    </row>
    <row r="36" customFormat="false" ht="11.25" hidden="false" customHeight="false" outlineLevel="0" collapsed="false">
      <c r="A36" s="199" t="n">
        <v>35582</v>
      </c>
      <c r="B36" s="192" t="n">
        <v>35582</v>
      </c>
      <c r="C36" s="306" t="n">
        <f aca="false">VLOOKUP($B36,data!$A$6:$M$15000,10)</f>
        <v>2640000</v>
      </c>
      <c r="D36" s="9" t="n">
        <f aca="false">IF(B36&lt;&gt;"",MONTH(B36),0)</f>
        <v>6</v>
      </c>
      <c r="E36" s="306" t="n">
        <f aca="false">AVERAGE(C30:C36)</f>
        <v>2657571.42857143</v>
      </c>
      <c r="V36" s="291" t="n">
        <v>36495</v>
      </c>
      <c r="W36" s="148" t="n">
        <f aca="false">HLOOKUP($V36,$H$17:$S$21,2)</f>
        <v>2651193.5483871</v>
      </c>
    </row>
    <row r="37" customFormat="false" ht="11.25" hidden="false" customHeight="false" outlineLevel="0" collapsed="false">
      <c r="A37" s="199" t="n">
        <v>35583</v>
      </c>
      <c r="B37" s="192" t="n">
        <v>35583</v>
      </c>
      <c r="C37" s="306" t="n">
        <f aca="false">VLOOKUP($B37,data!$A$6:$M$15000,10)</f>
        <v>2725000</v>
      </c>
      <c r="D37" s="9" t="n">
        <f aca="false">IF(B37&lt;&gt;"",MONTH(B37),0)</f>
        <v>6</v>
      </c>
      <c r="E37" s="306" t="n">
        <f aca="false">AVERAGE(C31:C37)</f>
        <v>2700000</v>
      </c>
      <c r="V37" s="291" t="n">
        <v>36526</v>
      </c>
      <c r="W37" s="148" t="n">
        <f aca="false">HLOOKUP($V37,$H$23:$S$27,2)</f>
        <v>2611290.32258065</v>
      </c>
    </row>
    <row r="38" customFormat="false" ht="11.25" hidden="false" customHeight="false" outlineLevel="0" collapsed="false">
      <c r="A38" s="199" t="n">
        <v>35584</v>
      </c>
      <c r="B38" s="192" t="n">
        <v>35584</v>
      </c>
      <c r="C38" s="306" t="n">
        <f aca="false">VLOOKUP($B38,data!$A$6:$M$15000,10)</f>
        <v>2810000</v>
      </c>
      <c r="D38" s="9" t="n">
        <f aca="false">IF(B38&lt;&gt;"",MONTH(B38),0)</f>
        <v>6</v>
      </c>
      <c r="E38" s="306" t="n">
        <f aca="false">AVERAGE(C32:C38)</f>
        <v>2735285.71428571</v>
      </c>
      <c r="V38" s="291" t="n">
        <v>36557</v>
      </c>
      <c r="W38" s="148" t="n">
        <f aca="false">HLOOKUP($V38,$H$23:$S$27,2)</f>
        <v>2575724.13793103</v>
      </c>
    </row>
    <row r="39" customFormat="false" ht="11.25" hidden="false" customHeight="false" outlineLevel="0" collapsed="false">
      <c r="A39" s="199" t="n">
        <v>35585</v>
      </c>
      <c r="B39" s="192" t="n">
        <v>35585</v>
      </c>
      <c r="C39" s="306" t="n">
        <f aca="false">VLOOKUP($B39,data!$A$6:$M$15000,10)</f>
        <v>2931000</v>
      </c>
      <c r="D39" s="9" t="n">
        <f aca="false">IF(B39&lt;&gt;"",MONTH(B39),0)</f>
        <v>6</v>
      </c>
      <c r="E39" s="306" t="n">
        <f aca="false">AVERAGE(C33:C39)</f>
        <v>2776857.14285714</v>
      </c>
      <c r="V39" s="291" t="n">
        <v>36586</v>
      </c>
      <c r="W39" s="148" t="n">
        <f aca="false">HLOOKUP($V39,$H$23:$S$27,2)</f>
        <v>2861806.4516129</v>
      </c>
    </row>
    <row r="40" customFormat="false" ht="11.25" hidden="false" customHeight="false" outlineLevel="0" collapsed="false">
      <c r="A40" s="199" t="n">
        <v>35586</v>
      </c>
      <c r="B40" s="192" t="n">
        <v>35586</v>
      </c>
      <c r="C40" s="306" t="n">
        <f aca="false">VLOOKUP($B40,data!$A$6:$M$15000,10)</f>
        <v>2986000</v>
      </c>
      <c r="D40" s="9" t="n">
        <f aca="false">IF(B40&lt;&gt;"",MONTH(B40),0)</f>
        <v>6</v>
      </c>
      <c r="E40" s="306" t="n">
        <f aca="false">AVERAGE(C34:C40)</f>
        <v>2810571.42857143</v>
      </c>
      <c r="V40" s="291" t="n">
        <v>36617</v>
      </c>
      <c r="W40" s="148" t="n">
        <f aca="false">HLOOKUP($V40,$H$23:$S$27,2)</f>
        <v>2811633.33333333</v>
      </c>
    </row>
    <row r="41" customFormat="false" ht="11.25" hidden="false" customHeight="false" outlineLevel="0" collapsed="false">
      <c r="A41" s="199" t="n">
        <v>35587</v>
      </c>
      <c r="B41" s="192" t="n">
        <v>35587</v>
      </c>
      <c r="C41" s="306" t="n">
        <f aca="false">VLOOKUP($B41,data!$A$6:$M$15000,10)</f>
        <v>2801000</v>
      </c>
      <c r="D41" s="9" t="n">
        <f aca="false">IF(B41&lt;&gt;"",MONTH(B41),0)</f>
        <v>6</v>
      </c>
      <c r="E41" s="306" t="n">
        <f aca="false">AVERAGE(C35:C41)</f>
        <v>2811857.14285714</v>
      </c>
      <c r="V41" s="291" t="n">
        <v>36647</v>
      </c>
      <c r="W41" s="148" t="n">
        <f aca="false">HLOOKUP($V41,$H$23:$S$27,2)</f>
        <v>2821935.48387097</v>
      </c>
    </row>
    <row r="42" customFormat="false" ht="11.25" hidden="false" customHeight="false" outlineLevel="0" collapsed="false">
      <c r="A42" s="199" t="n">
        <v>35588</v>
      </c>
      <c r="B42" s="192" t="n">
        <v>35588</v>
      </c>
      <c r="C42" s="306" t="n">
        <f aca="false">VLOOKUP($B42,data!$A$6:$M$15000,10)</f>
        <v>2511000</v>
      </c>
      <c r="D42" s="9" t="n">
        <f aca="false">IF(B42&lt;&gt;"",MONTH(B42),0)</f>
        <v>6</v>
      </c>
      <c r="E42" s="306" t="n">
        <f aca="false">AVERAGE(C36:C42)</f>
        <v>2772000</v>
      </c>
      <c r="V42" s="291" t="n">
        <v>36678</v>
      </c>
      <c r="W42" s="148" t="n">
        <f aca="false">HLOOKUP($V42,$H$23:$S$27,2)</f>
        <v>3167033.33333333</v>
      </c>
    </row>
    <row r="43" customFormat="false" ht="11.25" hidden="false" customHeight="false" outlineLevel="0" collapsed="false">
      <c r="A43" s="199" t="n">
        <v>35589</v>
      </c>
      <c r="B43" s="192" t="n">
        <v>35589</v>
      </c>
      <c r="C43" s="306" t="n">
        <f aca="false">VLOOKUP($B43,data!$A$6:$M$15000,10)</f>
        <v>2525000</v>
      </c>
      <c r="D43" s="9" t="n">
        <f aca="false">IF(B43&lt;&gt;"",MONTH(B43),0)</f>
        <v>6</v>
      </c>
      <c r="E43" s="306" t="n">
        <f aca="false">AVERAGE(C37:C43)</f>
        <v>2755571.42857143</v>
      </c>
      <c r="V43" s="291" t="n">
        <v>36708</v>
      </c>
      <c r="W43" s="148" t="n">
        <f aca="false">HLOOKUP($V43,$H$23:$S$27,2)</f>
        <v>3294193.5483871</v>
      </c>
    </row>
    <row r="44" customFormat="false" ht="11.25" hidden="false" customHeight="false" outlineLevel="0" collapsed="false">
      <c r="A44" s="199" t="n">
        <v>35590</v>
      </c>
      <c r="B44" s="192" t="n">
        <v>35590</v>
      </c>
      <c r="C44" s="306" t="n">
        <f aca="false">VLOOKUP($B44,data!$A$6:$M$15000,10)</f>
        <v>2923000</v>
      </c>
      <c r="D44" s="9" t="n">
        <f aca="false">IF(B44&lt;&gt;"",MONTH(B44),0)</f>
        <v>6</v>
      </c>
      <c r="E44" s="306" t="n">
        <f aca="false">AVERAGE(C38:C44)</f>
        <v>2783857.14285714</v>
      </c>
      <c r="V44" s="291" t="n">
        <v>36739</v>
      </c>
      <c r="W44" s="148" t="n">
        <f aca="false">HLOOKUP($V44,$H$23:$S$27,2)</f>
        <v>3210903.22580645</v>
      </c>
    </row>
    <row r="45" customFormat="false" ht="11.25" hidden="false" customHeight="false" outlineLevel="0" collapsed="false">
      <c r="A45" s="199" t="n">
        <v>35591</v>
      </c>
      <c r="B45" s="192" t="n">
        <v>35591</v>
      </c>
      <c r="C45" s="306" t="n">
        <f aca="false">VLOOKUP($B45,data!$A$6:$M$15000,10)</f>
        <v>2806000</v>
      </c>
      <c r="D45" s="9" t="n">
        <f aca="false">IF(B45&lt;&gt;"",MONTH(B45),0)</f>
        <v>6</v>
      </c>
      <c r="E45" s="306" t="n">
        <f aca="false">AVERAGE(C39:C45)</f>
        <v>2783285.71428571</v>
      </c>
      <c r="V45" s="291" t="n">
        <v>36770</v>
      </c>
      <c r="W45" s="148" t="n">
        <f aca="false">HLOOKUP($V45,$H$23:$S$27,2)</f>
        <v>3311333.33333333</v>
      </c>
    </row>
    <row r="46" customFormat="false" ht="11.25" hidden="false" customHeight="false" outlineLevel="0" collapsed="false">
      <c r="A46" s="199" t="n">
        <v>35592</v>
      </c>
      <c r="B46" s="192" t="n">
        <v>35592</v>
      </c>
      <c r="C46" s="306" t="n">
        <f aca="false">VLOOKUP($B46,data!$A$6:$M$15000,10)</f>
        <v>2861000</v>
      </c>
      <c r="D46" s="9" t="n">
        <f aca="false">IF(B46&lt;&gt;"",MONTH(B46),0)</f>
        <v>6</v>
      </c>
      <c r="E46" s="306" t="n">
        <f aca="false">AVERAGE(C40:C46)</f>
        <v>2773285.71428571</v>
      </c>
      <c r="V46" s="291" t="n">
        <v>36800</v>
      </c>
      <c r="W46" s="148" t="n">
        <f aca="false">HLOOKUP($V46,$H$23:$S$27,2)</f>
        <v>3353774.19354839</v>
      </c>
    </row>
    <row r="47" customFormat="false" ht="11.25" hidden="false" customHeight="false" outlineLevel="0" collapsed="false">
      <c r="A47" s="199" t="n">
        <v>35593</v>
      </c>
      <c r="B47" s="192" t="n">
        <v>35593</v>
      </c>
      <c r="C47" s="306" t="n">
        <f aca="false">VLOOKUP($B47,data!$A$6:$M$15000,10)</f>
        <v>2935000</v>
      </c>
      <c r="D47" s="9" t="n">
        <f aca="false">IF(B47&lt;&gt;"",MONTH(B47),0)</f>
        <v>6</v>
      </c>
      <c r="E47" s="306" t="n">
        <f aca="false">AVERAGE(C41:C47)</f>
        <v>2766000</v>
      </c>
      <c r="V47" s="291" t="n">
        <v>36831</v>
      </c>
      <c r="W47" s="148" t="n">
        <f aca="false">HLOOKUP($V47,$H$23:$S$27,2)</f>
        <v>3023266.66666667</v>
      </c>
    </row>
    <row r="48" customFormat="false" ht="11.25" hidden="false" customHeight="false" outlineLevel="0" collapsed="false">
      <c r="A48" s="199" t="n">
        <v>35594</v>
      </c>
      <c r="B48" s="192" t="n">
        <v>35594</v>
      </c>
      <c r="C48" s="306" t="n">
        <f aca="false">VLOOKUP($B48,data!$A$6:$M$15000,10)</f>
        <v>2883000</v>
      </c>
      <c r="D48" s="9" t="n">
        <f aca="false">IF(B48&lt;&gt;"",MONTH(B48),0)</f>
        <v>6</v>
      </c>
      <c r="E48" s="306" t="n">
        <f aca="false">AVERAGE(C42:C48)</f>
        <v>2777714.28571429</v>
      </c>
      <c r="V48" s="291" t="n">
        <v>36861</v>
      </c>
      <c r="W48" s="148" t="n">
        <f aca="false">HLOOKUP($V48,$H$23:$S$27,2)</f>
        <v>3439322.58064516</v>
      </c>
    </row>
    <row r="49" customFormat="false" ht="11.25" hidden="false" customHeight="false" outlineLevel="0" collapsed="false">
      <c r="A49" s="199" t="n">
        <v>35595</v>
      </c>
      <c r="B49" s="192" t="n">
        <v>35595</v>
      </c>
      <c r="C49" s="306" t="n">
        <f aca="false">VLOOKUP($B49,data!$A$6:$M$15000,10)</f>
        <v>2721000</v>
      </c>
      <c r="D49" s="9" t="n">
        <f aca="false">IF(B49&lt;&gt;"",MONTH(B49),0)</f>
        <v>6</v>
      </c>
      <c r="E49" s="306" t="n">
        <f aca="false">AVERAGE(C43:C49)</f>
        <v>2807714.28571429</v>
      </c>
      <c r="V49" s="291" t="n">
        <v>36892</v>
      </c>
      <c r="W49" s="148" t="n">
        <f aca="false">HLOOKUP($V49,$H$29:$S$33,2)</f>
        <v>3522741.93548387</v>
      </c>
    </row>
    <row r="50" customFormat="false" ht="11.25" hidden="false" customHeight="false" outlineLevel="0" collapsed="false">
      <c r="A50" s="199" t="n">
        <v>35596</v>
      </c>
      <c r="B50" s="192" t="n">
        <v>35596</v>
      </c>
      <c r="C50" s="306" t="n">
        <f aca="false">VLOOKUP($B50,data!$A$6:$M$15000,10)</f>
        <v>2575000</v>
      </c>
      <c r="D50" s="9" t="n">
        <f aca="false">IF(B50&lt;&gt;"",MONTH(B50),0)</f>
        <v>6</v>
      </c>
      <c r="E50" s="306" t="n">
        <f aca="false">AVERAGE(C44:C50)</f>
        <v>2814857.14285714</v>
      </c>
      <c r="V50" s="291" t="n">
        <v>36923</v>
      </c>
      <c r="W50" s="148" t="n">
        <f aca="false">HLOOKUP($V50,$H$29:$S$33,2)</f>
        <v>3577821.42857143</v>
      </c>
    </row>
    <row r="51" customFormat="false" ht="11.25" hidden="false" customHeight="false" outlineLevel="0" collapsed="false">
      <c r="A51" s="199" t="n">
        <v>35597</v>
      </c>
      <c r="B51" s="192" t="n">
        <v>35597</v>
      </c>
      <c r="C51" s="306" t="n">
        <f aca="false">VLOOKUP($B51,data!$A$6:$M$15000,10)</f>
        <v>2670000</v>
      </c>
      <c r="D51" s="9" t="n">
        <f aca="false">IF(B51&lt;&gt;"",MONTH(B51),0)</f>
        <v>6</v>
      </c>
      <c r="E51" s="306" t="n">
        <f aca="false">AVERAGE(C45:C51)</f>
        <v>2778714.28571429</v>
      </c>
      <c r="V51" s="291" t="n">
        <v>36951</v>
      </c>
      <c r="W51" s="148" t="n">
        <f aca="false">HLOOKUP($V51,$H$29:$S$33,2)</f>
        <v>3564193.5483871</v>
      </c>
    </row>
    <row r="52" customFormat="false" ht="11.25" hidden="false" customHeight="false" outlineLevel="0" collapsed="false">
      <c r="A52" s="199" t="n">
        <v>35598</v>
      </c>
      <c r="B52" s="192" t="n">
        <v>35598</v>
      </c>
      <c r="C52" s="306" t="n">
        <f aca="false">VLOOKUP($B52,data!$A$6:$M$15000,10)</f>
        <v>2709000</v>
      </c>
      <c r="D52" s="9" t="n">
        <f aca="false">IF(B52&lt;&gt;"",MONTH(B52),0)</f>
        <v>6</v>
      </c>
      <c r="E52" s="306" t="n">
        <f aca="false">AVERAGE(C46:C52)</f>
        <v>2764857.14285714</v>
      </c>
      <c r="V52" s="291" t="n">
        <v>36982</v>
      </c>
      <c r="W52" s="148" t="n">
        <f aca="false">HLOOKUP($V52,$H$29:$S$33,2)</f>
        <v>3434000</v>
      </c>
    </row>
    <row r="53" customFormat="false" ht="11.25" hidden="false" customHeight="false" outlineLevel="0" collapsed="false">
      <c r="A53" s="199" t="n">
        <v>35599</v>
      </c>
      <c r="B53" s="192" t="n">
        <v>35599</v>
      </c>
      <c r="C53" s="306" t="n">
        <f aca="false">VLOOKUP($B53,data!$A$6:$M$15000,10)</f>
        <v>2864000</v>
      </c>
      <c r="D53" s="9" t="n">
        <f aca="false">IF(B53&lt;&gt;"",MONTH(B53),0)</f>
        <v>6</v>
      </c>
      <c r="E53" s="306" t="n">
        <f aca="false">AVERAGE(C47:C53)</f>
        <v>2765285.71428571</v>
      </c>
      <c r="V53" s="291" t="n">
        <v>37012</v>
      </c>
      <c r="W53" s="148" t="e">
        <f aca="false">HLOOKUP($V53,$H$29:$S$33,2)</f>
        <v>#DIV/0!</v>
      </c>
    </row>
    <row r="54" customFormat="false" ht="11.25" hidden="false" customHeight="false" outlineLevel="0" collapsed="false">
      <c r="A54" s="199" t="n">
        <v>35600</v>
      </c>
      <c r="B54" s="192" t="n">
        <v>35600</v>
      </c>
      <c r="C54" s="306" t="n">
        <f aca="false">VLOOKUP($B54,data!$A$6:$M$15000,10)</f>
        <v>2947000</v>
      </c>
      <c r="D54" s="9" t="n">
        <f aca="false">IF(B54&lt;&gt;"",MONTH(B54),0)</f>
        <v>6</v>
      </c>
      <c r="E54" s="306" t="n">
        <f aca="false">AVERAGE(C48:C54)</f>
        <v>2767000</v>
      </c>
      <c r="V54" s="291" t="n">
        <v>37043</v>
      </c>
      <c r="W54" s="148" t="e">
        <f aca="false">HLOOKUP($V54,$H$29:$S$33,2)</f>
        <v>#DIV/0!</v>
      </c>
    </row>
    <row r="55" customFormat="false" ht="11.25" hidden="false" customHeight="false" outlineLevel="0" collapsed="false">
      <c r="A55" s="199" t="n">
        <v>35601</v>
      </c>
      <c r="B55" s="192" t="n">
        <v>35601</v>
      </c>
      <c r="C55" s="306" t="n">
        <f aca="false">VLOOKUP($B55,data!$A$6:$M$15000,10)</f>
        <v>2956000</v>
      </c>
      <c r="D55" s="9" t="n">
        <f aca="false">IF(B55&lt;&gt;"",MONTH(B55),0)</f>
        <v>6</v>
      </c>
      <c r="E55" s="306" t="n">
        <f aca="false">AVERAGE(C49:C55)</f>
        <v>2777428.57142857</v>
      </c>
      <c r="V55" s="291" t="n">
        <v>37073</v>
      </c>
      <c r="W55" s="148" t="e">
        <f aca="false">HLOOKUP($V55,$H$29:$S$33,2)</f>
        <v>#DIV/0!</v>
      </c>
    </row>
    <row r="56" customFormat="false" ht="11.25" hidden="false" customHeight="false" outlineLevel="0" collapsed="false">
      <c r="A56" s="199" t="n">
        <v>35602</v>
      </c>
      <c r="B56" s="192" t="n">
        <v>35602</v>
      </c>
      <c r="C56" s="306" t="n">
        <f aca="false">VLOOKUP($B56,data!$A$6:$M$15000,10)</f>
        <v>2636000</v>
      </c>
      <c r="D56" s="9" t="n">
        <f aca="false">IF(B56&lt;&gt;"",MONTH(B56),0)</f>
        <v>6</v>
      </c>
      <c r="E56" s="306" t="n">
        <f aca="false">AVERAGE(C50:C56)</f>
        <v>2765285.71428571</v>
      </c>
      <c r="V56" s="291" t="n">
        <v>37104</v>
      </c>
      <c r="W56" s="148" t="e">
        <f aca="false">HLOOKUP($V56,$H$29:$S$33,2)</f>
        <v>#DIV/0!</v>
      </c>
    </row>
    <row r="57" customFormat="false" ht="11.25" hidden="false" customHeight="false" outlineLevel="0" collapsed="false">
      <c r="A57" s="199" t="n">
        <v>35603</v>
      </c>
      <c r="B57" s="192" t="n">
        <v>35603</v>
      </c>
      <c r="C57" s="306" t="n">
        <f aca="false">VLOOKUP($B57,data!$A$6:$M$15000,10)</f>
        <v>2594000</v>
      </c>
      <c r="D57" s="9" t="n">
        <f aca="false">IF(B57&lt;&gt;"",MONTH(B57),0)</f>
        <v>6</v>
      </c>
      <c r="E57" s="306" t="n">
        <f aca="false">AVERAGE(C51:C57)</f>
        <v>2768000</v>
      </c>
      <c r="V57" s="291" t="n">
        <v>37135</v>
      </c>
      <c r="W57" s="148" t="e">
        <f aca="false">HLOOKUP($V57,$H$29:$S$33,2)</f>
        <v>#DIV/0!</v>
      </c>
    </row>
    <row r="58" customFormat="false" ht="11.25" hidden="false" customHeight="false" outlineLevel="0" collapsed="false">
      <c r="A58" s="199" t="n">
        <v>35604</v>
      </c>
      <c r="B58" s="192" t="n">
        <v>35604</v>
      </c>
      <c r="C58" s="306" t="n">
        <f aca="false">VLOOKUP($B58,data!$A$6:$M$15000,10)</f>
        <v>2714000</v>
      </c>
      <c r="D58" s="9" t="n">
        <f aca="false">IF(B58&lt;&gt;"",MONTH(B58),0)</f>
        <v>6</v>
      </c>
      <c r="E58" s="306" t="n">
        <f aca="false">AVERAGE(C52:C58)</f>
        <v>2774285.71428571</v>
      </c>
      <c r="V58" s="291" t="n">
        <v>37165</v>
      </c>
      <c r="W58" s="148" t="e">
        <f aca="false">HLOOKUP($V58,$H$29:$S$33,2)</f>
        <v>#DIV/0!</v>
      </c>
    </row>
    <row r="59" customFormat="false" ht="11.25" hidden="false" customHeight="false" outlineLevel="0" collapsed="false">
      <c r="A59" s="199" t="n">
        <v>35605</v>
      </c>
      <c r="B59" s="192" t="n">
        <v>35605</v>
      </c>
      <c r="C59" s="306" t="n">
        <f aca="false">VLOOKUP($B59,data!$A$6:$M$15000,10)</f>
        <v>2984000</v>
      </c>
      <c r="D59" s="9" t="n">
        <f aca="false">IF(B59&lt;&gt;"",MONTH(B59),0)</f>
        <v>6</v>
      </c>
      <c r="E59" s="306" t="n">
        <f aca="false">AVERAGE(C53:C59)</f>
        <v>2813571.42857143</v>
      </c>
      <c r="V59" s="291" t="n">
        <v>37196</v>
      </c>
      <c r="W59" s="148" t="e">
        <f aca="false">HLOOKUP($V59,$H$29:$S$33,2)</f>
        <v>#DIV/0!</v>
      </c>
    </row>
    <row r="60" customFormat="false" ht="11.25" hidden="false" customHeight="false" outlineLevel="0" collapsed="false">
      <c r="A60" s="199" t="n">
        <v>35606</v>
      </c>
      <c r="B60" s="192" t="n">
        <v>35606</v>
      </c>
      <c r="C60" s="306" t="n">
        <f aca="false">VLOOKUP($B60,data!$A$6:$M$15000,10)</f>
        <v>2968000</v>
      </c>
      <c r="D60" s="9" t="n">
        <f aca="false">IF(B60&lt;&gt;"",MONTH(B60),0)</f>
        <v>6</v>
      </c>
      <c r="E60" s="306" t="n">
        <f aca="false">AVERAGE(C54:C60)</f>
        <v>2828428.57142857</v>
      </c>
      <c r="V60" s="291" t="n">
        <v>37226</v>
      </c>
      <c r="W60" s="148" t="e">
        <f aca="false">HLOOKUP($V60,$H$29:$S$33,2)</f>
        <v>#DIV/0!</v>
      </c>
    </row>
    <row r="61" customFormat="false" ht="11.25" hidden="false" customHeight="false" outlineLevel="0" collapsed="false">
      <c r="A61" s="199" t="n">
        <v>35607</v>
      </c>
      <c r="B61" s="192" t="n">
        <v>35607</v>
      </c>
      <c r="C61" s="306" t="n">
        <f aca="false">VLOOKUP($B61,data!$A$6:$M$15000,10)</f>
        <v>2890000</v>
      </c>
      <c r="D61" s="9" t="n">
        <f aca="false">IF(B61&lt;&gt;"",MONTH(B61),0)</f>
        <v>6</v>
      </c>
      <c r="E61" s="306" t="n">
        <f aca="false">AVERAGE(C55:C61)</f>
        <v>2820285.71428571</v>
      </c>
    </row>
    <row r="62" customFormat="false" ht="11.25" hidden="false" customHeight="false" outlineLevel="0" collapsed="false">
      <c r="A62" s="199" t="n">
        <v>35608</v>
      </c>
      <c r="B62" s="192" t="n">
        <v>35608</v>
      </c>
      <c r="C62" s="306" t="n">
        <f aca="false">VLOOKUP($B62,data!$A$6:$M$15000,10)</f>
        <v>2857000</v>
      </c>
      <c r="D62" s="9" t="n">
        <f aca="false">IF(B62&lt;&gt;"",MONTH(B62),0)</f>
        <v>6</v>
      </c>
      <c r="E62" s="306" t="n">
        <f aca="false">AVERAGE(C56:C62)</f>
        <v>2806142.85714286</v>
      </c>
    </row>
    <row r="63" customFormat="false" ht="11.25" hidden="false" customHeight="false" outlineLevel="0" collapsed="false">
      <c r="A63" s="199" t="n">
        <v>35609</v>
      </c>
      <c r="B63" s="192" t="n">
        <v>35609</v>
      </c>
      <c r="C63" s="306" t="n">
        <f aca="false">VLOOKUP($B63,data!$A$6:$M$15000,10)</f>
        <v>2485000</v>
      </c>
      <c r="D63" s="9" t="n">
        <f aca="false">IF(B63&lt;&gt;"",MONTH(B63),0)</f>
        <v>6</v>
      </c>
      <c r="E63" s="306" t="n">
        <f aca="false">AVERAGE(C57:C63)</f>
        <v>2784571.42857143</v>
      </c>
    </row>
    <row r="64" customFormat="false" ht="11.25" hidden="false" customHeight="false" outlineLevel="0" collapsed="false">
      <c r="A64" s="199" t="n">
        <v>35610</v>
      </c>
      <c r="B64" s="192" t="n">
        <v>35610</v>
      </c>
      <c r="C64" s="306" t="n">
        <f aca="false">VLOOKUP($B64,data!$A$6:$M$15000,10)</f>
        <v>2440000</v>
      </c>
      <c r="D64" s="9" t="n">
        <f aca="false">IF(B64&lt;&gt;"",MONTH(B64),0)</f>
        <v>6</v>
      </c>
      <c r="E64" s="306" t="n">
        <f aca="false">AVERAGE(C58:C64)</f>
        <v>2762571.42857143</v>
      </c>
    </row>
    <row r="65" customFormat="false" ht="11.25" hidden="false" customHeight="false" outlineLevel="0" collapsed="false">
      <c r="A65" s="199" t="n">
        <v>35611</v>
      </c>
      <c r="B65" s="192" t="n">
        <v>35611</v>
      </c>
      <c r="C65" s="306" t="n">
        <f aca="false">VLOOKUP($B65,data!$A$6:$M$15000,10)</f>
        <v>2769000</v>
      </c>
      <c r="D65" s="9" t="n">
        <f aca="false">IF(B65&lt;&gt;"",MONTH(B65),0)</f>
        <v>6</v>
      </c>
      <c r="E65" s="306" t="n">
        <f aca="false">AVERAGE(C59:C65)</f>
        <v>2770428.57142857</v>
      </c>
    </row>
    <row r="66" customFormat="false" ht="11.25" hidden="false" customHeight="false" outlineLevel="0" collapsed="false">
      <c r="A66" s="199" t="n">
        <v>35612</v>
      </c>
      <c r="B66" s="192" t="n">
        <v>35612</v>
      </c>
      <c r="C66" s="306" t="n">
        <f aca="false">VLOOKUP($B66,data!$A$6:$M$15000,10)</f>
        <v>2813000</v>
      </c>
      <c r="D66" s="9" t="n">
        <f aca="false">IF(B66&lt;&gt;"",MONTH(B66),0)</f>
        <v>7</v>
      </c>
      <c r="E66" s="306" t="n">
        <f aca="false">AVERAGE(C60:C66)</f>
        <v>2746000</v>
      </c>
    </row>
    <row r="67" customFormat="false" ht="11.25" hidden="false" customHeight="false" outlineLevel="0" collapsed="false">
      <c r="A67" s="199" t="n">
        <v>35613</v>
      </c>
      <c r="B67" s="192" t="n">
        <v>35613</v>
      </c>
      <c r="C67" s="306" t="n">
        <f aca="false">VLOOKUP($B67,data!$A$6:$M$15000,10)</f>
        <v>2850000</v>
      </c>
      <c r="D67" s="9" t="n">
        <f aca="false">IF(B67&lt;&gt;"",MONTH(B67),0)</f>
        <v>7</v>
      </c>
      <c r="E67" s="306" t="n">
        <f aca="false">AVERAGE(C61:C67)</f>
        <v>2729142.85714286</v>
      </c>
    </row>
    <row r="68" customFormat="false" ht="11.25" hidden="false" customHeight="false" outlineLevel="0" collapsed="false">
      <c r="A68" s="199" t="n">
        <v>35614</v>
      </c>
      <c r="B68" s="192" t="n">
        <v>35614</v>
      </c>
      <c r="C68" s="306" t="n">
        <f aca="false">VLOOKUP($B68,data!$A$6:$M$15000,10)</f>
        <v>2800000</v>
      </c>
      <c r="D68" s="9" t="n">
        <f aca="false">IF(B68&lt;&gt;"",MONTH(B68),0)</f>
        <v>7</v>
      </c>
      <c r="E68" s="306" t="n">
        <f aca="false">AVERAGE(C62:C68)</f>
        <v>2716285.71428571</v>
      </c>
    </row>
    <row r="69" customFormat="false" ht="11.25" hidden="false" customHeight="false" outlineLevel="0" collapsed="false">
      <c r="A69" s="199" t="n">
        <v>35615</v>
      </c>
      <c r="B69" s="192" t="n">
        <v>35615</v>
      </c>
      <c r="C69" s="306" t="n">
        <f aca="false">VLOOKUP($B69,data!$A$6:$M$15000,10)</f>
        <v>2445000</v>
      </c>
      <c r="D69" s="9" t="n">
        <f aca="false">IF(B69&lt;&gt;"",MONTH(B69),0)</f>
        <v>7</v>
      </c>
      <c r="E69" s="306" t="n">
        <f aca="false">AVERAGE(C63:C69)</f>
        <v>2657428.57142857</v>
      </c>
    </row>
    <row r="70" customFormat="false" ht="11.25" hidden="false" customHeight="false" outlineLevel="0" collapsed="false">
      <c r="A70" s="199" t="n">
        <v>35616</v>
      </c>
      <c r="B70" s="192" t="n">
        <v>35616</v>
      </c>
      <c r="C70" s="306" t="n">
        <f aca="false">VLOOKUP($B70,data!$A$6:$M$15000,10)</f>
        <v>2432000</v>
      </c>
      <c r="D70" s="9" t="n">
        <f aca="false">IF(B70&lt;&gt;"",MONTH(B70),0)</f>
        <v>7</v>
      </c>
      <c r="E70" s="306" t="n">
        <f aca="false">AVERAGE(C64:C70)</f>
        <v>2649857.14285714</v>
      </c>
    </row>
    <row r="71" customFormat="false" ht="11.25" hidden="false" customHeight="false" outlineLevel="0" collapsed="false">
      <c r="A71" s="199" t="n">
        <v>35617</v>
      </c>
      <c r="B71" s="192" t="n">
        <v>35617</v>
      </c>
      <c r="C71" s="306" t="n">
        <f aca="false">VLOOKUP($B71,data!$A$6:$M$15000,10)</f>
        <v>2483000</v>
      </c>
      <c r="D71" s="9" t="n">
        <f aca="false">IF(B71&lt;&gt;"",MONTH(B71),0)</f>
        <v>7</v>
      </c>
      <c r="E71" s="306" t="n">
        <f aca="false">AVERAGE(C65:C71)</f>
        <v>2656000</v>
      </c>
    </row>
    <row r="72" customFormat="false" ht="11.25" hidden="false" customHeight="false" outlineLevel="0" collapsed="false">
      <c r="A72" s="199" t="n">
        <v>35618</v>
      </c>
      <c r="B72" s="192" t="n">
        <v>35618</v>
      </c>
      <c r="C72" s="306" t="n">
        <f aca="false">VLOOKUP($B72,data!$A$6:$M$15000,10)</f>
        <v>2587000</v>
      </c>
      <c r="D72" s="9" t="n">
        <f aca="false">IF(B72&lt;&gt;"",MONTH(B72),0)</f>
        <v>7</v>
      </c>
      <c r="E72" s="306" t="n">
        <f aca="false">AVERAGE(C66:C72)</f>
        <v>2630000</v>
      </c>
    </row>
    <row r="73" customFormat="false" ht="11.25" hidden="false" customHeight="false" outlineLevel="0" collapsed="false">
      <c r="A73" s="199" t="n">
        <v>35619</v>
      </c>
      <c r="B73" s="192" t="n">
        <v>35619</v>
      </c>
      <c r="C73" s="306" t="n">
        <f aca="false">VLOOKUP($B73,data!$A$6:$M$15000,10)</f>
        <v>2936000</v>
      </c>
      <c r="D73" s="9" t="n">
        <f aca="false">IF(B73&lt;&gt;"",MONTH(B73),0)</f>
        <v>7</v>
      </c>
      <c r="E73" s="306" t="n">
        <f aca="false">AVERAGE(C67:C73)</f>
        <v>2647571.42857143</v>
      </c>
    </row>
    <row r="74" customFormat="false" ht="11.25" hidden="false" customHeight="false" outlineLevel="0" collapsed="false">
      <c r="A74" s="199" t="n">
        <v>35620</v>
      </c>
      <c r="B74" s="192" t="n">
        <v>35620</v>
      </c>
      <c r="C74" s="306" t="n">
        <f aca="false">VLOOKUP($B74,data!$A$6:$M$15000,10)</f>
        <v>2975000</v>
      </c>
      <c r="D74" s="9" t="n">
        <f aca="false">IF(B74&lt;&gt;"",MONTH(B74),0)</f>
        <v>7</v>
      </c>
      <c r="E74" s="306" t="n">
        <f aca="false">AVERAGE(C68:C74)</f>
        <v>2665428.57142857</v>
      </c>
    </row>
    <row r="75" customFormat="false" ht="11.25" hidden="false" customHeight="false" outlineLevel="0" collapsed="false">
      <c r="A75" s="199" t="n">
        <v>35621</v>
      </c>
      <c r="B75" s="192" t="n">
        <v>35621</v>
      </c>
      <c r="C75" s="306" t="n">
        <f aca="false">VLOOKUP($B75,data!$A$6:$M$15000,10)</f>
        <v>2969000</v>
      </c>
      <c r="D75" s="9" t="n">
        <f aca="false">IF(B75&lt;&gt;"",MONTH(B75),0)</f>
        <v>7</v>
      </c>
      <c r="E75" s="306" t="n">
        <f aca="false">AVERAGE(C69:C75)</f>
        <v>2689571.42857143</v>
      </c>
    </row>
    <row r="76" customFormat="false" ht="11.25" hidden="false" customHeight="false" outlineLevel="0" collapsed="false">
      <c r="A76" s="199" t="n">
        <v>35622</v>
      </c>
      <c r="B76" s="192" t="n">
        <v>35622</v>
      </c>
      <c r="C76" s="306" t="n">
        <f aca="false">VLOOKUP($B76,data!$A$6:$M$15000,10)</f>
        <v>3039000</v>
      </c>
      <c r="D76" s="9" t="n">
        <f aca="false">IF(B76&lt;&gt;"",MONTH(B76),0)</f>
        <v>7</v>
      </c>
      <c r="E76" s="306" t="n">
        <f aca="false">AVERAGE(C70:C76)</f>
        <v>2774428.57142857</v>
      </c>
    </row>
    <row r="77" customFormat="false" ht="11.25" hidden="false" customHeight="false" outlineLevel="0" collapsed="false">
      <c r="A77" s="199" t="n">
        <v>35623</v>
      </c>
      <c r="B77" s="192" t="n">
        <v>35623</v>
      </c>
      <c r="C77" s="306" t="n">
        <f aca="false">VLOOKUP($B77,data!$A$6:$M$15000,10)</f>
        <v>2531000</v>
      </c>
      <c r="D77" s="9" t="n">
        <f aca="false">IF(B77&lt;&gt;"",MONTH(B77),0)</f>
        <v>7</v>
      </c>
      <c r="E77" s="306" t="n">
        <f aca="false">AVERAGE(C71:C77)</f>
        <v>2788571.42857143</v>
      </c>
    </row>
    <row r="78" customFormat="false" ht="11.25" hidden="false" customHeight="false" outlineLevel="0" collapsed="false">
      <c r="A78" s="199" t="n">
        <v>35624</v>
      </c>
      <c r="B78" s="192" t="n">
        <v>35624</v>
      </c>
      <c r="C78" s="306" t="n">
        <f aca="false">VLOOKUP($B78,data!$A$6:$M$15000,10)</f>
        <v>2643000</v>
      </c>
      <c r="D78" s="9" t="n">
        <f aca="false">IF(B78&lt;&gt;"",MONTH(B78),0)</f>
        <v>7</v>
      </c>
      <c r="E78" s="306" t="n">
        <f aca="false">AVERAGE(C72:C78)</f>
        <v>2811428.57142857</v>
      </c>
    </row>
    <row r="79" customFormat="false" ht="11.25" hidden="false" customHeight="false" outlineLevel="0" collapsed="false">
      <c r="A79" s="199" t="n">
        <v>35625</v>
      </c>
      <c r="B79" s="192" t="n">
        <v>35625</v>
      </c>
      <c r="C79" s="306" t="n">
        <f aca="false">VLOOKUP($B79,data!$A$6:$M$15000,10)</f>
        <v>2687000</v>
      </c>
      <c r="D79" s="9" t="n">
        <f aca="false">IF(B79&lt;&gt;"",MONTH(B79),0)</f>
        <v>7</v>
      </c>
      <c r="E79" s="306" t="n">
        <f aca="false">AVERAGE(C73:C79)</f>
        <v>2825714.28571429</v>
      </c>
    </row>
    <row r="80" customFormat="false" ht="11.25" hidden="false" customHeight="false" outlineLevel="0" collapsed="false">
      <c r="A80" s="199" t="n">
        <v>35626</v>
      </c>
      <c r="B80" s="192" t="n">
        <v>35626</v>
      </c>
      <c r="C80" s="306" t="n">
        <f aca="false">VLOOKUP($B80,data!$A$6:$M$15000,10)</f>
        <v>2942000</v>
      </c>
      <c r="D80" s="9" t="n">
        <f aca="false">IF(B80&lt;&gt;"",MONTH(B80),0)</f>
        <v>7</v>
      </c>
      <c r="E80" s="306" t="n">
        <f aca="false">AVERAGE(C74:C80)</f>
        <v>2826571.42857143</v>
      </c>
    </row>
    <row r="81" customFormat="false" ht="11.25" hidden="false" customHeight="false" outlineLevel="0" collapsed="false">
      <c r="A81" s="199" t="n">
        <v>35627</v>
      </c>
      <c r="B81" s="192" t="n">
        <v>35627</v>
      </c>
      <c r="C81" s="306" t="n">
        <f aca="false">VLOOKUP($B81,data!$A$6:$M$15000,10)</f>
        <v>2959000</v>
      </c>
      <c r="D81" s="9" t="n">
        <f aca="false">IF(B81&lt;&gt;"",MONTH(B81),0)</f>
        <v>7</v>
      </c>
      <c r="E81" s="306" t="n">
        <f aca="false">AVERAGE(C75:C81)</f>
        <v>2824285.71428571</v>
      </c>
    </row>
    <row r="82" customFormat="false" ht="11.25" hidden="false" customHeight="false" outlineLevel="0" collapsed="false">
      <c r="A82" s="199" t="n">
        <v>35628</v>
      </c>
      <c r="B82" s="192" t="n">
        <v>35628</v>
      </c>
      <c r="C82" s="306" t="n">
        <f aca="false">VLOOKUP($B82,data!$A$6:$M$15000,10)</f>
        <v>2900000</v>
      </c>
      <c r="D82" s="9" t="n">
        <f aca="false">IF(B82&lt;&gt;"",MONTH(B82),0)</f>
        <v>7</v>
      </c>
      <c r="E82" s="306" t="n">
        <f aca="false">AVERAGE(C76:C82)</f>
        <v>2814428.57142857</v>
      </c>
    </row>
    <row r="83" customFormat="false" ht="11.25" hidden="false" customHeight="false" outlineLevel="0" collapsed="false">
      <c r="A83" s="199" t="n">
        <v>35629</v>
      </c>
      <c r="B83" s="192" t="n">
        <v>35629</v>
      </c>
      <c r="C83" s="306" t="n">
        <f aca="false">VLOOKUP($B83,data!$A$6:$M$15000,10)</f>
        <v>2928000</v>
      </c>
      <c r="D83" s="9" t="n">
        <f aca="false">IF(B83&lt;&gt;"",MONTH(B83),0)</f>
        <v>7</v>
      </c>
      <c r="E83" s="306" t="n">
        <f aca="false">AVERAGE(C77:C83)</f>
        <v>2798571.42857143</v>
      </c>
    </row>
    <row r="84" customFormat="false" ht="11.25" hidden="false" customHeight="false" outlineLevel="0" collapsed="false">
      <c r="A84" s="199" t="n">
        <v>35630</v>
      </c>
      <c r="B84" s="192" t="n">
        <v>35630</v>
      </c>
      <c r="C84" s="306" t="n">
        <f aca="false">VLOOKUP($B84,data!$A$6:$M$15000,10)</f>
        <v>2951000</v>
      </c>
      <c r="D84" s="9" t="n">
        <f aca="false">IF(B84&lt;&gt;"",MONTH(B84),0)</f>
        <v>7</v>
      </c>
      <c r="E84" s="306" t="n">
        <f aca="false">AVERAGE(C78:C84)</f>
        <v>2858571.42857143</v>
      </c>
    </row>
    <row r="85" customFormat="false" ht="11.25" hidden="false" customHeight="false" outlineLevel="0" collapsed="false">
      <c r="A85" s="199" t="n">
        <v>35631</v>
      </c>
      <c r="B85" s="192" t="n">
        <v>35631</v>
      </c>
      <c r="C85" s="306" t="n">
        <f aca="false">VLOOKUP($B85,data!$A$6:$M$15000,10)</f>
        <v>2596000</v>
      </c>
      <c r="D85" s="9" t="n">
        <f aca="false">IF(B85&lt;&gt;"",MONTH(B85),0)</f>
        <v>7</v>
      </c>
      <c r="E85" s="306" t="n">
        <f aca="false">AVERAGE(C79:C85)</f>
        <v>2851857.14285714</v>
      </c>
    </row>
    <row r="86" customFormat="false" ht="11.25" hidden="false" customHeight="false" outlineLevel="0" collapsed="false">
      <c r="A86" s="199" t="n">
        <v>35632</v>
      </c>
      <c r="B86" s="192" t="n">
        <v>35632</v>
      </c>
      <c r="C86" s="306" t="n">
        <f aca="false">VLOOKUP($B86,data!$A$6:$M$15000,10)</f>
        <v>2562000</v>
      </c>
      <c r="D86" s="9" t="n">
        <f aca="false">IF(B86&lt;&gt;"",MONTH(B86),0)</f>
        <v>7</v>
      </c>
      <c r="E86" s="306" t="n">
        <f aca="false">AVERAGE(C80:C86)</f>
        <v>2834000</v>
      </c>
    </row>
    <row r="87" customFormat="false" ht="11.25" hidden="false" customHeight="false" outlineLevel="0" collapsed="false">
      <c r="A87" s="199" t="n">
        <v>35633</v>
      </c>
      <c r="B87" s="192" t="n">
        <v>35633</v>
      </c>
      <c r="C87" s="306" t="n">
        <f aca="false">VLOOKUP($B87,data!$A$6:$M$15000,10)</f>
        <v>2970000</v>
      </c>
      <c r="D87" s="9" t="n">
        <f aca="false">IF(B87&lt;&gt;"",MONTH(B87),0)</f>
        <v>7</v>
      </c>
      <c r="E87" s="306" t="n">
        <f aca="false">AVERAGE(C81:C87)</f>
        <v>2838000</v>
      </c>
    </row>
    <row r="88" customFormat="false" ht="11.25" hidden="false" customHeight="false" outlineLevel="0" collapsed="false">
      <c r="A88" s="199" t="n">
        <v>35634</v>
      </c>
      <c r="B88" s="192" t="n">
        <v>35634</v>
      </c>
      <c r="C88" s="306" t="n">
        <f aca="false">VLOOKUP($B88,data!$A$6:$M$15000,10)</f>
        <v>2879000</v>
      </c>
      <c r="D88" s="9" t="n">
        <f aca="false">IF(B88&lt;&gt;"",MONTH(B88),0)</f>
        <v>7</v>
      </c>
      <c r="E88" s="306" t="n">
        <f aca="false">AVERAGE(C82:C88)</f>
        <v>2826571.42857143</v>
      </c>
    </row>
    <row r="89" customFormat="false" ht="11.25" hidden="false" customHeight="false" outlineLevel="0" collapsed="false">
      <c r="A89" s="199" t="n">
        <v>35635</v>
      </c>
      <c r="B89" s="192" t="n">
        <v>35635</v>
      </c>
      <c r="C89" s="306" t="n">
        <f aca="false">VLOOKUP($B89,data!$A$6:$M$15000,10)</f>
        <v>2739000</v>
      </c>
      <c r="D89" s="9" t="n">
        <f aca="false">IF(B89&lt;&gt;"",MONTH(B89),0)</f>
        <v>7</v>
      </c>
      <c r="E89" s="306" t="n">
        <f aca="false">AVERAGE(C83:C89)</f>
        <v>2803571.42857143</v>
      </c>
    </row>
    <row r="90" customFormat="false" ht="11.25" hidden="false" customHeight="false" outlineLevel="0" collapsed="false">
      <c r="A90" s="199" t="n">
        <v>35636</v>
      </c>
      <c r="B90" s="192" t="n">
        <v>35636</v>
      </c>
      <c r="C90" s="306" t="n">
        <f aca="false">VLOOKUP($B90,data!$A$6:$M$15000,10)</f>
        <v>2638000</v>
      </c>
      <c r="D90" s="9" t="n">
        <f aca="false">IF(B90&lt;&gt;"",MONTH(B90),0)</f>
        <v>7</v>
      </c>
      <c r="E90" s="306" t="n">
        <f aca="false">AVERAGE(C84:C90)</f>
        <v>2762142.85714286</v>
      </c>
    </row>
    <row r="91" customFormat="false" ht="11.25" hidden="false" customHeight="false" outlineLevel="0" collapsed="false">
      <c r="A91" s="199" t="n">
        <v>35637</v>
      </c>
      <c r="B91" s="192" t="n">
        <v>35637</v>
      </c>
      <c r="C91" s="306" t="n">
        <f aca="false">VLOOKUP($B91,data!$A$6:$M$15000,10)</f>
        <v>2441000</v>
      </c>
      <c r="D91" s="9" t="n">
        <f aca="false">IF(B91&lt;&gt;"",MONTH(B91),0)</f>
        <v>7</v>
      </c>
      <c r="E91" s="306" t="n">
        <f aca="false">AVERAGE(C85:C91)</f>
        <v>2689285.71428571</v>
      </c>
    </row>
    <row r="92" customFormat="false" ht="11.25" hidden="false" customHeight="false" outlineLevel="0" collapsed="false">
      <c r="A92" s="199" t="n">
        <v>35638</v>
      </c>
      <c r="B92" s="192" t="n">
        <v>35638</v>
      </c>
      <c r="C92" s="306" t="n">
        <f aca="false">VLOOKUP($B92,data!$A$6:$M$15000,10)</f>
        <v>2528000</v>
      </c>
      <c r="D92" s="9" t="n">
        <f aca="false">IF(B92&lt;&gt;"",MONTH(B92),0)</f>
        <v>7</v>
      </c>
      <c r="E92" s="306" t="n">
        <f aca="false">AVERAGE(C86:C92)</f>
        <v>2679571.42857143</v>
      </c>
    </row>
    <row r="93" customFormat="false" ht="11.25" hidden="false" customHeight="false" outlineLevel="0" collapsed="false">
      <c r="A93" s="199" t="n">
        <v>35639</v>
      </c>
      <c r="B93" s="192" t="n">
        <v>35639</v>
      </c>
      <c r="C93" s="306" t="n">
        <f aca="false">VLOOKUP($B93,data!$A$6:$M$15000,10)</f>
        <v>2585000</v>
      </c>
      <c r="D93" s="9" t="n">
        <f aca="false">IF(B93&lt;&gt;"",MONTH(B93),0)</f>
        <v>7</v>
      </c>
      <c r="E93" s="306" t="n">
        <f aca="false">AVERAGE(C87:C93)</f>
        <v>2682857.14285714</v>
      </c>
    </row>
    <row r="94" customFormat="false" ht="11.25" hidden="false" customHeight="false" outlineLevel="0" collapsed="false">
      <c r="A94" s="199" t="n">
        <v>35640</v>
      </c>
      <c r="B94" s="192" t="n">
        <v>35640</v>
      </c>
      <c r="C94" s="306" t="n">
        <f aca="false">VLOOKUP($B94,data!$A$6:$M$15000,10)</f>
        <v>2898000</v>
      </c>
      <c r="D94" s="9" t="n">
        <f aca="false">IF(B94&lt;&gt;"",MONTH(B94),0)</f>
        <v>7</v>
      </c>
      <c r="E94" s="306" t="n">
        <f aca="false">AVERAGE(C88:C94)</f>
        <v>2672571.42857143</v>
      </c>
    </row>
    <row r="95" customFormat="false" ht="11.25" hidden="false" customHeight="false" outlineLevel="0" collapsed="false">
      <c r="A95" s="199" t="n">
        <v>35641</v>
      </c>
      <c r="B95" s="192" t="n">
        <v>35641</v>
      </c>
      <c r="C95" s="306" t="n">
        <f aca="false">VLOOKUP($B95,data!$A$6:$M$15000,10)</f>
        <v>2825000</v>
      </c>
      <c r="D95" s="9" t="n">
        <f aca="false">IF(B95&lt;&gt;"",MONTH(B95),0)</f>
        <v>7</v>
      </c>
      <c r="E95" s="306" t="n">
        <f aca="false">AVERAGE(C89:C95)</f>
        <v>2664857.14285714</v>
      </c>
    </row>
    <row r="96" customFormat="false" ht="11.25" hidden="false" customHeight="false" outlineLevel="0" collapsed="false">
      <c r="A96" s="199" t="n">
        <v>35642</v>
      </c>
      <c r="B96" s="192" t="n">
        <v>35642</v>
      </c>
      <c r="C96" s="306" t="n">
        <f aca="false">VLOOKUP($B96,data!$A$6:$M$15000,10)</f>
        <v>2726000</v>
      </c>
      <c r="D96" s="9" t="n">
        <f aca="false">IF(B96&lt;&gt;"",MONTH(B96),0)</f>
        <v>7</v>
      </c>
      <c r="E96" s="306" t="n">
        <f aca="false">AVERAGE(C90:C96)</f>
        <v>2663000</v>
      </c>
    </row>
    <row r="97" customFormat="false" ht="11.25" hidden="false" customHeight="false" outlineLevel="0" collapsed="false">
      <c r="A97" s="199" t="n">
        <v>35643</v>
      </c>
      <c r="B97" s="192" t="n">
        <v>35643</v>
      </c>
      <c r="C97" s="306" t="n">
        <f aca="false">VLOOKUP($B97,data!$A$6:$M$15000,10)</f>
        <v>2667000</v>
      </c>
      <c r="D97" s="9" t="n">
        <f aca="false">IF(B97&lt;&gt;"",MONTH(B97),0)</f>
        <v>8</v>
      </c>
      <c r="E97" s="306" t="n">
        <f aca="false">AVERAGE(C91:C97)</f>
        <v>2667142.85714286</v>
      </c>
    </row>
    <row r="98" customFormat="false" ht="11.25" hidden="false" customHeight="false" outlineLevel="0" collapsed="false">
      <c r="A98" s="199" t="n">
        <v>35644</v>
      </c>
      <c r="B98" s="192" t="n">
        <v>35644</v>
      </c>
      <c r="C98" s="306" t="n">
        <f aca="false">VLOOKUP($B98,data!$A$6:$M$15000,10)</f>
        <v>2494000</v>
      </c>
      <c r="D98" s="9" t="n">
        <f aca="false">IF(B98&lt;&gt;"",MONTH(B98),0)</f>
        <v>8</v>
      </c>
      <c r="E98" s="306" t="n">
        <f aca="false">AVERAGE(C92:C98)</f>
        <v>2674714.28571429</v>
      </c>
    </row>
    <row r="99" customFormat="false" ht="11.25" hidden="false" customHeight="false" outlineLevel="0" collapsed="false">
      <c r="A99" s="199" t="n">
        <v>35645</v>
      </c>
      <c r="B99" s="192" t="n">
        <v>35645</v>
      </c>
      <c r="C99" s="306" t="n">
        <f aca="false">VLOOKUP($B99,data!$A$6:$M$15000,10)</f>
        <v>2507000</v>
      </c>
      <c r="D99" s="9" t="n">
        <f aca="false">IF(B99&lt;&gt;"",MONTH(B99),0)</f>
        <v>8</v>
      </c>
      <c r="E99" s="306" t="n">
        <f aca="false">AVERAGE(C93:C99)</f>
        <v>2671714.28571429</v>
      </c>
    </row>
    <row r="100" customFormat="false" ht="11.25" hidden="false" customHeight="false" outlineLevel="0" collapsed="false">
      <c r="A100" s="199" t="n">
        <v>35646</v>
      </c>
      <c r="B100" s="192" t="n">
        <v>35646</v>
      </c>
      <c r="C100" s="306" t="n">
        <f aca="false">VLOOKUP($B100,data!$A$6:$M$15000,10)</f>
        <v>2509000</v>
      </c>
      <c r="D100" s="9" t="n">
        <f aca="false">IF(B100&lt;&gt;"",MONTH(B100),0)</f>
        <v>8</v>
      </c>
      <c r="E100" s="306" t="n">
        <f aca="false">AVERAGE(C94:C100)</f>
        <v>2660857.14285714</v>
      </c>
    </row>
    <row r="101" customFormat="false" ht="11.25" hidden="false" customHeight="false" outlineLevel="0" collapsed="false">
      <c r="A101" s="199" t="n">
        <v>35647</v>
      </c>
      <c r="B101" s="192" t="n">
        <v>35647</v>
      </c>
      <c r="C101" s="306" t="n">
        <f aca="false">VLOOKUP($B101,data!$A$6:$M$15000,10)</f>
        <v>2601000</v>
      </c>
      <c r="D101" s="9" t="n">
        <f aca="false">IF(B101&lt;&gt;"",MONTH(B101),0)</f>
        <v>8</v>
      </c>
      <c r="E101" s="306" t="n">
        <f aca="false">AVERAGE(C95:C101)</f>
        <v>2618428.57142857</v>
      </c>
    </row>
    <row r="102" customFormat="false" ht="11.25" hidden="false" customHeight="false" outlineLevel="0" collapsed="false">
      <c r="A102" s="199" t="n">
        <v>35648</v>
      </c>
      <c r="B102" s="192" t="n">
        <v>35648</v>
      </c>
      <c r="C102" s="306" t="n">
        <f aca="false">VLOOKUP($B102,data!$A$6:$M$15000,10)</f>
        <v>2688000</v>
      </c>
      <c r="D102" s="9" t="n">
        <f aca="false">IF(B102&lt;&gt;"",MONTH(B102),0)</f>
        <v>8</v>
      </c>
      <c r="E102" s="306" t="n">
        <f aca="false">AVERAGE(C96:C102)</f>
        <v>2598857.14285714</v>
      </c>
    </row>
    <row r="103" customFormat="false" ht="11.25" hidden="false" customHeight="false" outlineLevel="0" collapsed="false">
      <c r="A103" s="199" t="n">
        <v>35649</v>
      </c>
      <c r="B103" s="192" t="n">
        <v>35649</v>
      </c>
      <c r="C103" s="306" t="n">
        <f aca="false">VLOOKUP($B103,data!$A$6:$M$15000,10)</f>
        <v>2572000</v>
      </c>
      <c r="D103" s="9" t="n">
        <f aca="false">IF(B103&lt;&gt;"",MONTH(B103),0)</f>
        <v>8</v>
      </c>
      <c r="E103" s="306" t="n">
        <f aca="false">AVERAGE(C97:C103)</f>
        <v>2576857.14285714</v>
      </c>
    </row>
    <row r="104" customFormat="false" ht="11.25" hidden="false" customHeight="false" outlineLevel="0" collapsed="false">
      <c r="A104" s="199" t="n">
        <v>35650</v>
      </c>
      <c r="B104" s="192" t="n">
        <v>35650</v>
      </c>
      <c r="C104" s="306" t="n">
        <f aca="false">VLOOKUP($B104,data!$A$6:$M$15000,10)</f>
        <v>2867000</v>
      </c>
      <c r="D104" s="9" t="n">
        <f aca="false">IF(B104&lt;&gt;"",MONTH(B104),0)</f>
        <v>8</v>
      </c>
      <c r="E104" s="306" t="n">
        <f aca="false">AVERAGE(C98:C104)</f>
        <v>2605428.57142857</v>
      </c>
    </row>
    <row r="105" customFormat="false" ht="11.25" hidden="false" customHeight="false" outlineLevel="0" collapsed="false">
      <c r="A105" s="199" t="n">
        <v>35651</v>
      </c>
      <c r="B105" s="192" t="n">
        <v>35651</v>
      </c>
      <c r="C105" s="306" t="n">
        <f aca="false">VLOOKUP($B105,data!$A$6:$M$15000,10)</f>
        <v>2676000</v>
      </c>
      <c r="D105" s="9" t="n">
        <f aca="false">IF(B105&lt;&gt;"",MONTH(B105),0)</f>
        <v>8</v>
      </c>
      <c r="E105" s="306" t="n">
        <f aca="false">AVERAGE(C99:C105)</f>
        <v>2631428.57142857</v>
      </c>
    </row>
    <row r="106" customFormat="false" ht="11.25" hidden="false" customHeight="false" outlineLevel="0" collapsed="false">
      <c r="A106" s="199" t="n">
        <v>35652</v>
      </c>
      <c r="B106" s="192" t="n">
        <v>35652</v>
      </c>
      <c r="C106" s="306" t="n">
        <f aca="false">VLOOKUP($B106,data!$A$6:$M$15000,10)</f>
        <v>2763000</v>
      </c>
      <c r="D106" s="9" t="n">
        <f aca="false">IF(B106&lt;&gt;"",MONTH(B106),0)</f>
        <v>8</v>
      </c>
      <c r="E106" s="306" t="n">
        <f aca="false">AVERAGE(C100:C106)</f>
        <v>2668000</v>
      </c>
    </row>
    <row r="107" customFormat="false" ht="11.25" hidden="false" customHeight="false" outlineLevel="0" collapsed="false">
      <c r="A107" s="199" t="n">
        <v>35653</v>
      </c>
      <c r="B107" s="192" t="n">
        <v>35653</v>
      </c>
      <c r="C107" s="306" t="n">
        <f aca="false">VLOOKUP($B107,data!$A$6:$M$15000,10)</f>
        <v>2860000</v>
      </c>
      <c r="D107" s="9" t="n">
        <f aca="false">IF(B107&lt;&gt;"",MONTH(B107),0)</f>
        <v>8</v>
      </c>
      <c r="E107" s="306" t="n">
        <f aca="false">AVERAGE(C101:C107)</f>
        <v>2718142.85714286</v>
      </c>
    </row>
    <row r="108" customFormat="false" ht="11.25" hidden="false" customHeight="false" outlineLevel="0" collapsed="false">
      <c r="A108" s="199" t="n">
        <v>35654</v>
      </c>
      <c r="B108" s="192" t="n">
        <v>35654</v>
      </c>
      <c r="C108" s="306" t="n">
        <f aca="false">VLOOKUP($B108,data!$A$6:$M$15000,10)</f>
        <v>2862000</v>
      </c>
      <c r="D108" s="9" t="n">
        <f aca="false">IF(B108&lt;&gt;"",MONTH(B108),0)</f>
        <v>8</v>
      </c>
      <c r="E108" s="306" t="n">
        <f aca="false">AVERAGE(C102:C108)</f>
        <v>2755428.57142857</v>
      </c>
    </row>
    <row r="109" customFormat="false" ht="11.25" hidden="false" customHeight="false" outlineLevel="0" collapsed="false">
      <c r="A109" s="199" t="n">
        <v>35655</v>
      </c>
      <c r="B109" s="192" t="n">
        <v>35655</v>
      </c>
      <c r="C109" s="306" t="n">
        <f aca="false">VLOOKUP($B109,data!$A$6:$M$15000,10)</f>
        <v>2705000</v>
      </c>
      <c r="D109" s="9" t="n">
        <f aca="false">IF(B109&lt;&gt;"",MONTH(B109),0)</f>
        <v>8</v>
      </c>
      <c r="E109" s="306" t="n">
        <f aca="false">AVERAGE(C103:C109)</f>
        <v>2757857.14285714</v>
      </c>
    </row>
    <row r="110" customFormat="false" ht="11.25" hidden="false" customHeight="false" outlineLevel="0" collapsed="false">
      <c r="A110" s="199" t="n">
        <v>35656</v>
      </c>
      <c r="B110" s="192" t="n">
        <v>35656</v>
      </c>
      <c r="C110" s="306" t="n">
        <f aca="false">VLOOKUP($B110,data!$A$6:$M$15000,10)</f>
        <v>2763000</v>
      </c>
      <c r="D110" s="9" t="n">
        <f aca="false">IF(B110&lt;&gt;"",MONTH(B110),0)</f>
        <v>8</v>
      </c>
      <c r="E110" s="306" t="n">
        <f aca="false">AVERAGE(C104:C110)</f>
        <v>2785142.85714286</v>
      </c>
    </row>
    <row r="111" customFormat="false" ht="11.25" hidden="false" customHeight="false" outlineLevel="0" collapsed="false">
      <c r="A111" s="199" t="n">
        <v>35657</v>
      </c>
      <c r="B111" s="192" t="n">
        <v>35657</v>
      </c>
      <c r="C111" s="306" t="n">
        <f aca="false">VLOOKUP($B111,data!$A$6:$M$15000,10)</f>
        <v>2854000</v>
      </c>
      <c r="D111" s="9" t="n">
        <f aca="false">IF(B111&lt;&gt;"",MONTH(B111),0)</f>
        <v>8</v>
      </c>
      <c r="E111" s="306" t="n">
        <f aca="false">AVERAGE(C105:C111)</f>
        <v>2783285.71428571</v>
      </c>
    </row>
    <row r="112" customFormat="false" ht="11.25" hidden="false" customHeight="false" outlineLevel="0" collapsed="false">
      <c r="A112" s="199" t="n">
        <v>35658</v>
      </c>
      <c r="B112" s="192" t="n">
        <v>35658</v>
      </c>
      <c r="C112" s="306" t="n">
        <f aca="false">VLOOKUP($B112,data!$A$6:$M$15000,10)</f>
        <v>2532000</v>
      </c>
      <c r="D112" s="9" t="n">
        <f aca="false">IF(B112&lt;&gt;"",MONTH(B112),0)</f>
        <v>8</v>
      </c>
      <c r="E112" s="306" t="n">
        <f aca="false">AVERAGE(C106:C112)</f>
        <v>2762714.28571429</v>
      </c>
    </row>
    <row r="113" customFormat="false" ht="11.25" hidden="false" customHeight="false" outlineLevel="0" collapsed="false">
      <c r="A113" s="199" t="n">
        <v>35659</v>
      </c>
      <c r="B113" s="192" t="n">
        <v>35659</v>
      </c>
      <c r="C113" s="306" t="n">
        <f aca="false">VLOOKUP($B113,data!$A$6:$M$15000,10)</f>
        <v>2531000</v>
      </c>
      <c r="D113" s="9" t="n">
        <f aca="false">IF(B113&lt;&gt;"",MONTH(B113),0)</f>
        <v>8</v>
      </c>
      <c r="E113" s="306" t="n">
        <f aca="false">AVERAGE(C107:C113)</f>
        <v>2729571.42857143</v>
      </c>
    </row>
    <row r="114" customFormat="false" ht="11.25" hidden="false" customHeight="false" outlineLevel="0" collapsed="false">
      <c r="A114" s="199" t="n">
        <v>35660</v>
      </c>
      <c r="B114" s="192" t="n">
        <v>35660</v>
      </c>
      <c r="C114" s="306" t="n">
        <f aca="false">VLOOKUP($B114,data!$A$6:$M$15000,10)</f>
        <v>2642000</v>
      </c>
      <c r="D114" s="9" t="n">
        <f aca="false">IF(B114&lt;&gt;"",MONTH(B114),0)</f>
        <v>8</v>
      </c>
      <c r="E114" s="306" t="n">
        <f aca="false">AVERAGE(C108:C114)</f>
        <v>2698428.57142857</v>
      </c>
    </row>
    <row r="115" customFormat="false" ht="11.25" hidden="false" customHeight="false" outlineLevel="0" collapsed="false">
      <c r="A115" s="199" t="n">
        <v>35661</v>
      </c>
      <c r="B115" s="192" t="n">
        <v>35661</v>
      </c>
      <c r="C115" s="306" t="n">
        <f aca="false">VLOOKUP($B115,data!$A$6:$M$15000,10)</f>
        <v>2741000</v>
      </c>
      <c r="D115" s="9" t="n">
        <f aca="false">IF(B115&lt;&gt;"",MONTH(B115),0)</f>
        <v>8</v>
      </c>
      <c r="E115" s="306" t="n">
        <f aca="false">AVERAGE(C109:C115)</f>
        <v>2681142.85714286</v>
      </c>
    </row>
    <row r="116" customFormat="false" ht="11.25" hidden="false" customHeight="false" outlineLevel="0" collapsed="false">
      <c r="A116" s="199" t="n">
        <v>35662</v>
      </c>
      <c r="B116" s="192" t="n">
        <v>35662</v>
      </c>
      <c r="C116" s="306" t="n">
        <f aca="false">VLOOKUP($B116,data!$A$6:$M$15000,10)</f>
        <v>2685000</v>
      </c>
      <c r="D116" s="9" t="n">
        <f aca="false">IF(B116&lt;&gt;"",MONTH(B116),0)</f>
        <v>8</v>
      </c>
      <c r="E116" s="306" t="n">
        <f aca="false">AVERAGE(C110:C116)</f>
        <v>2678285.71428571</v>
      </c>
    </row>
    <row r="117" customFormat="false" ht="11.25" hidden="false" customHeight="false" outlineLevel="0" collapsed="false">
      <c r="A117" s="199" t="n">
        <v>35663</v>
      </c>
      <c r="B117" s="192" t="n">
        <v>35663</v>
      </c>
      <c r="C117" s="306" t="n">
        <f aca="false">VLOOKUP($B117,data!$A$6:$M$15000,10)</f>
        <v>2754000</v>
      </c>
      <c r="D117" s="9" t="n">
        <f aca="false">IF(B117&lt;&gt;"",MONTH(B117),0)</f>
        <v>8</v>
      </c>
      <c r="E117" s="306" t="n">
        <f aca="false">AVERAGE(C111:C117)</f>
        <v>2677000</v>
      </c>
    </row>
    <row r="118" customFormat="false" ht="11.25" hidden="false" customHeight="false" outlineLevel="0" collapsed="false">
      <c r="A118" s="199" t="n">
        <v>35664</v>
      </c>
      <c r="B118" s="192" t="n">
        <v>35664</v>
      </c>
      <c r="C118" s="306" t="n">
        <f aca="false">VLOOKUP($B118,data!$A$6:$M$15000,10)</f>
        <v>2650000</v>
      </c>
      <c r="D118" s="9" t="n">
        <f aca="false">IF(B118&lt;&gt;"",MONTH(B118),0)</f>
        <v>8</v>
      </c>
      <c r="E118" s="306" t="n">
        <f aca="false">AVERAGE(C112:C118)</f>
        <v>2647857.14285714</v>
      </c>
    </row>
    <row r="119" customFormat="false" ht="11.25" hidden="false" customHeight="false" outlineLevel="0" collapsed="false">
      <c r="A119" s="199" t="n">
        <v>35665</v>
      </c>
      <c r="B119" s="192" t="n">
        <v>35665</v>
      </c>
      <c r="C119" s="306" t="n">
        <f aca="false">VLOOKUP($B119,data!$A$6:$M$15000,10)</f>
        <v>2637000</v>
      </c>
      <c r="D119" s="9" t="n">
        <f aca="false">IF(B119&lt;&gt;"",MONTH(B119),0)</f>
        <v>8</v>
      </c>
      <c r="E119" s="306" t="n">
        <f aca="false">AVERAGE(C113:C119)</f>
        <v>2662857.14285714</v>
      </c>
    </row>
    <row r="120" customFormat="false" ht="11.25" hidden="false" customHeight="false" outlineLevel="0" collapsed="false">
      <c r="A120" s="199" t="n">
        <v>35666</v>
      </c>
      <c r="B120" s="192" t="n">
        <v>35666</v>
      </c>
      <c r="C120" s="306" t="n">
        <f aca="false">VLOOKUP($B120,data!$A$6:$M$15000,10)</f>
        <v>2623000</v>
      </c>
      <c r="D120" s="9" t="n">
        <f aca="false">IF(B120&lt;&gt;"",MONTH(B120),0)</f>
        <v>8</v>
      </c>
      <c r="E120" s="306" t="n">
        <f aca="false">AVERAGE(C114:C120)</f>
        <v>2676000</v>
      </c>
    </row>
    <row r="121" customFormat="false" ht="11.25" hidden="false" customHeight="false" outlineLevel="0" collapsed="false">
      <c r="A121" s="199" t="n">
        <v>35667</v>
      </c>
      <c r="B121" s="192" t="n">
        <v>35667</v>
      </c>
      <c r="C121" s="306" t="n">
        <f aca="false">VLOOKUP($B121,data!$A$6:$M$15000,10)</f>
        <v>2558000</v>
      </c>
      <c r="D121" s="9" t="n">
        <f aca="false">IF(B121&lt;&gt;"",MONTH(B121),0)</f>
        <v>8</v>
      </c>
      <c r="E121" s="306" t="n">
        <f aca="false">AVERAGE(C115:C121)</f>
        <v>2664000</v>
      </c>
    </row>
    <row r="122" customFormat="false" ht="11.25" hidden="false" customHeight="false" outlineLevel="0" collapsed="false">
      <c r="A122" s="199" t="n">
        <v>35668</v>
      </c>
      <c r="B122" s="192" t="n">
        <v>35668</v>
      </c>
      <c r="C122" s="306" t="n">
        <f aca="false">VLOOKUP($B122,data!$A$6:$M$15000,10)</f>
        <v>2836000</v>
      </c>
      <c r="D122" s="9" t="n">
        <f aca="false">IF(B122&lt;&gt;"",MONTH(B122),0)</f>
        <v>8</v>
      </c>
      <c r="E122" s="306" t="n">
        <f aca="false">AVERAGE(C116:C122)</f>
        <v>2677571.42857143</v>
      </c>
    </row>
    <row r="123" customFormat="false" ht="11.25" hidden="false" customHeight="false" outlineLevel="0" collapsed="false">
      <c r="A123" s="199" t="n">
        <v>35669</v>
      </c>
      <c r="B123" s="192" t="n">
        <v>35669</v>
      </c>
      <c r="C123" s="306" t="n">
        <f aca="false">VLOOKUP($B123,data!$A$6:$M$15000,10)</f>
        <v>3075000</v>
      </c>
      <c r="D123" s="9" t="n">
        <f aca="false">IF(B123&lt;&gt;"",MONTH(B123),0)</f>
        <v>8</v>
      </c>
      <c r="E123" s="306" t="n">
        <f aca="false">AVERAGE(C117:C123)</f>
        <v>2733285.71428571</v>
      </c>
    </row>
    <row r="124" customFormat="false" ht="11.25" hidden="false" customHeight="false" outlineLevel="0" collapsed="false">
      <c r="A124" s="199" t="n">
        <v>35670</v>
      </c>
      <c r="B124" s="192" t="n">
        <v>35670</v>
      </c>
      <c r="C124" s="306" t="n">
        <f aca="false">VLOOKUP($B124,data!$A$6:$M$15000,10)</f>
        <v>2800000</v>
      </c>
      <c r="D124" s="9" t="n">
        <f aca="false">IF(B124&lt;&gt;"",MONTH(B124),0)</f>
        <v>8</v>
      </c>
      <c r="E124" s="306" t="n">
        <f aca="false">AVERAGE(C118:C124)</f>
        <v>2739857.14285714</v>
      </c>
    </row>
    <row r="125" customFormat="false" ht="11.25" hidden="false" customHeight="false" outlineLevel="0" collapsed="false">
      <c r="A125" s="199" t="n">
        <v>35671</v>
      </c>
      <c r="B125" s="192" t="n">
        <v>35671</v>
      </c>
      <c r="C125" s="306" t="n">
        <f aca="false">VLOOKUP($B125,data!$A$6:$M$15000,10)</f>
        <v>2805000</v>
      </c>
      <c r="D125" s="9" t="n">
        <f aca="false">IF(B125&lt;&gt;"",MONTH(B125),0)</f>
        <v>8</v>
      </c>
      <c r="E125" s="306" t="n">
        <f aca="false">AVERAGE(C119:C125)</f>
        <v>2762000</v>
      </c>
    </row>
    <row r="126" customFormat="false" ht="11.25" hidden="false" customHeight="false" outlineLevel="0" collapsed="false">
      <c r="A126" s="199" t="n">
        <v>35672</v>
      </c>
      <c r="B126" s="192" t="n">
        <v>35672</v>
      </c>
      <c r="C126" s="306" t="n">
        <f aca="false">VLOOKUP($B126,data!$A$6:$M$15000,10)</f>
        <v>2516000</v>
      </c>
      <c r="D126" s="9" t="n">
        <f aca="false">IF(B126&lt;&gt;"",MONTH(B126),0)</f>
        <v>8</v>
      </c>
      <c r="E126" s="306" t="n">
        <f aca="false">AVERAGE(C120:C126)</f>
        <v>2744714.28571429</v>
      </c>
    </row>
    <row r="127" customFormat="false" ht="11.25" hidden="false" customHeight="false" outlineLevel="0" collapsed="false">
      <c r="A127" s="199" t="n">
        <v>35673</v>
      </c>
      <c r="B127" s="192" t="n">
        <v>35673</v>
      </c>
      <c r="C127" s="306" t="n">
        <f aca="false">VLOOKUP($B127,data!$A$6:$M$15000,10)</f>
        <v>2514000</v>
      </c>
      <c r="D127" s="9" t="n">
        <f aca="false">IF(B127&lt;&gt;"",MONTH(B127),0)</f>
        <v>8</v>
      </c>
      <c r="E127" s="306" t="n">
        <f aca="false">AVERAGE(C121:C127)</f>
        <v>2729142.85714286</v>
      </c>
    </row>
    <row r="128" customFormat="false" ht="11.25" hidden="false" customHeight="false" outlineLevel="0" collapsed="false">
      <c r="A128" s="199" t="n">
        <v>35674</v>
      </c>
      <c r="B128" s="192" t="n">
        <v>35674</v>
      </c>
      <c r="C128" s="306" t="n">
        <f aca="false">VLOOKUP($B128,data!$A$6:$M$15000,10)</f>
        <v>2779000</v>
      </c>
      <c r="D128" s="9" t="n">
        <f aca="false">IF(B128&lt;&gt;"",MONTH(B128),0)</f>
        <v>9</v>
      </c>
      <c r="E128" s="306" t="n">
        <f aca="false">AVERAGE(C122:C128)</f>
        <v>2760714.28571429</v>
      </c>
    </row>
    <row r="129" customFormat="false" ht="11.25" hidden="false" customHeight="false" outlineLevel="0" collapsed="false">
      <c r="A129" s="199" t="n">
        <v>35675</v>
      </c>
      <c r="B129" s="192" t="n">
        <v>35675</v>
      </c>
      <c r="C129" s="306" t="n">
        <f aca="false">VLOOKUP($B129,data!$A$6:$M$15000,10)</f>
        <v>2599000</v>
      </c>
      <c r="D129" s="9" t="n">
        <f aca="false">IF(B129&lt;&gt;"",MONTH(B129),0)</f>
        <v>9</v>
      </c>
      <c r="E129" s="306" t="n">
        <f aca="false">AVERAGE(C123:C129)</f>
        <v>2726857.14285714</v>
      </c>
    </row>
    <row r="130" customFormat="false" ht="11.25" hidden="false" customHeight="false" outlineLevel="0" collapsed="false">
      <c r="A130" s="199" t="n">
        <v>35676</v>
      </c>
      <c r="B130" s="192" t="n">
        <v>35676</v>
      </c>
      <c r="C130" s="306" t="n">
        <f aca="false">VLOOKUP($B130,data!$A$6:$M$15000,10)</f>
        <v>2772000</v>
      </c>
      <c r="D130" s="9" t="n">
        <f aca="false">IF(B130&lt;&gt;"",MONTH(B130),0)</f>
        <v>9</v>
      </c>
      <c r="E130" s="306" t="n">
        <f aca="false">AVERAGE(C124:C130)</f>
        <v>2683571.42857143</v>
      </c>
    </row>
    <row r="131" customFormat="false" ht="11.25" hidden="false" customHeight="false" outlineLevel="0" collapsed="false">
      <c r="A131" s="199" t="n">
        <v>35677</v>
      </c>
      <c r="B131" s="192" t="n">
        <v>35677</v>
      </c>
      <c r="C131" s="306" t="n">
        <f aca="false">VLOOKUP($B131,data!$A$6:$M$15000,10)</f>
        <v>2753000</v>
      </c>
      <c r="D131" s="9" t="n">
        <f aca="false">IF(B131&lt;&gt;"",MONTH(B131),0)</f>
        <v>9</v>
      </c>
      <c r="E131" s="306" t="n">
        <f aca="false">AVERAGE(C125:C131)</f>
        <v>2676857.14285714</v>
      </c>
    </row>
    <row r="132" customFormat="false" ht="11.25" hidden="false" customHeight="false" outlineLevel="0" collapsed="false">
      <c r="A132" s="199" t="n">
        <v>35678</v>
      </c>
      <c r="B132" s="192" t="n">
        <v>35678</v>
      </c>
      <c r="C132" s="306" t="n">
        <f aca="false">VLOOKUP($B132,data!$A$6:$M$15000,10)</f>
        <v>2695000</v>
      </c>
      <c r="D132" s="9" t="n">
        <f aca="false">IF(B132&lt;&gt;"",MONTH(B132),0)</f>
        <v>9</v>
      </c>
      <c r="E132" s="306" t="n">
        <f aca="false">AVERAGE(C126:C132)</f>
        <v>2661142.85714286</v>
      </c>
    </row>
    <row r="133" customFormat="false" ht="11.25" hidden="false" customHeight="false" outlineLevel="0" collapsed="false">
      <c r="A133" s="199" t="n">
        <v>35679</v>
      </c>
      <c r="B133" s="192" t="n">
        <v>35679</v>
      </c>
      <c r="C133" s="306" t="n">
        <f aca="false">VLOOKUP($B133,data!$A$6:$M$15000,10)</f>
        <v>3098000</v>
      </c>
      <c r="D133" s="9" t="n">
        <f aca="false">IF(B133&lt;&gt;"",MONTH(B133),0)</f>
        <v>9</v>
      </c>
      <c r="E133" s="306" t="n">
        <f aca="false">AVERAGE(C127:C133)</f>
        <v>2744285.71428571</v>
      </c>
    </row>
    <row r="134" customFormat="false" ht="11.25" hidden="false" customHeight="false" outlineLevel="0" collapsed="false">
      <c r="A134" s="199" t="n">
        <v>35680</v>
      </c>
      <c r="B134" s="192" t="n">
        <v>35680</v>
      </c>
      <c r="C134" s="306" t="n">
        <f aca="false">VLOOKUP($B134,data!$A$6:$M$15000,10)</f>
        <v>3094000</v>
      </c>
      <c r="D134" s="9" t="n">
        <f aca="false">IF(B134&lt;&gt;"",MONTH(B134),0)</f>
        <v>9</v>
      </c>
      <c r="E134" s="306" t="n">
        <f aca="false">AVERAGE(C128:C134)</f>
        <v>2827142.85714286</v>
      </c>
    </row>
    <row r="135" customFormat="false" ht="11.25" hidden="false" customHeight="false" outlineLevel="0" collapsed="false">
      <c r="A135" s="199" t="n">
        <v>35681</v>
      </c>
      <c r="B135" s="192" t="n">
        <v>35681</v>
      </c>
      <c r="C135" s="306" t="n">
        <f aca="false">VLOOKUP($B135,data!$A$6:$M$15000,10)</f>
        <v>2866000</v>
      </c>
      <c r="D135" s="9" t="n">
        <f aca="false">IF(B135&lt;&gt;"",MONTH(B135),0)</f>
        <v>9</v>
      </c>
      <c r="E135" s="306" t="n">
        <f aca="false">AVERAGE(C129:C135)</f>
        <v>2839571.42857143</v>
      </c>
    </row>
    <row r="136" customFormat="false" ht="11.25" hidden="false" customHeight="false" outlineLevel="0" collapsed="false">
      <c r="A136" s="199" t="n">
        <v>35682</v>
      </c>
      <c r="B136" s="192" t="n">
        <v>35682</v>
      </c>
      <c r="C136" s="306" t="n">
        <f aca="false">VLOOKUP($B136,data!$A$6:$M$15000,10)</f>
        <v>2919000</v>
      </c>
      <c r="D136" s="9" t="n">
        <f aca="false">IF(B136&lt;&gt;"",MONTH(B136),0)</f>
        <v>9</v>
      </c>
      <c r="E136" s="306" t="n">
        <f aca="false">AVERAGE(C130:C136)</f>
        <v>2885285.71428571</v>
      </c>
    </row>
    <row r="137" customFormat="false" ht="11.25" hidden="false" customHeight="false" outlineLevel="0" collapsed="false">
      <c r="A137" s="199" t="n">
        <v>35683</v>
      </c>
      <c r="B137" s="192" t="n">
        <v>35683</v>
      </c>
      <c r="C137" s="306" t="n">
        <f aca="false">VLOOKUP($B137,data!$A$6:$M$15000,10)</f>
        <v>2906000</v>
      </c>
      <c r="D137" s="9" t="n">
        <f aca="false">IF(B137&lt;&gt;"",MONTH(B137),0)</f>
        <v>9</v>
      </c>
      <c r="E137" s="306" t="n">
        <f aca="false">AVERAGE(C131:C137)</f>
        <v>2904428.57142857</v>
      </c>
    </row>
    <row r="138" customFormat="false" ht="11.25" hidden="false" customHeight="false" outlineLevel="0" collapsed="false">
      <c r="A138" s="199" t="n">
        <v>35684</v>
      </c>
      <c r="B138" s="192" t="n">
        <v>35684</v>
      </c>
      <c r="C138" s="306" t="n">
        <f aca="false">VLOOKUP($B138,data!$A$6:$M$15000,10)</f>
        <v>2897000</v>
      </c>
      <c r="D138" s="9" t="n">
        <f aca="false">IF(B138&lt;&gt;"",MONTH(B138),0)</f>
        <v>9</v>
      </c>
      <c r="E138" s="306" t="n">
        <f aca="false">AVERAGE(C132:C138)</f>
        <v>2925000</v>
      </c>
    </row>
    <row r="139" customFormat="false" ht="11.25" hidden="false" customHeight="false" outlineLevel="0" collapsed="false">
      <c r="A139" s="199" t="n">
        <v>35685</v>
      </c>
      <c r="B139" s="192" t="n">
        <v>35685</v>
      </c>
      <c r="C139" s="306" t="n">
        <f aca="false">VLOOKUP($B139,data!$A$6:$M$15000,10)</f>
        <v>2978000</v>
      </c>
      <c r="D139" s="9" t="n">
        <f aca="false">IF(B139&lt;&gt;"",MONTH(B139),0)</f>
        <v>9</v>
      </c>
      <c r="E139" s="306" t="n">
        <f aca="false">AVERAGE(C133:C139)</f>
        <v>2965428.57142857</v>
      </c>
    </row>
    <row r="140" customFormat="false" ht="11.25" hidden="false" customHeight="false" outlineLevel="0" collapsed="false">
      <c r="A140" s="199" t="n">
        <v>35686</v>
      </c>
      <c r="B140" s="192" t="n">
        <v>35686</v>
      </c>
      <c r="C140" s="306" t="n">
        <f aca="false">VLOOKUP($B140,data!$A$6:$M$15000,10)</f>
        <v>3047000</v>
      </c>
      <c r="D140" s="9" t="n">
        <f aca="false">IF(B140&lt;&gt;"",MONTH(B140),0)</f>
        <v>9</v>
      </c>
      <c r="E140" s="306" t="n">
        <f aca="false">AVERAGE(C134:C140)</f>
        <v>2958142.85714286</v>
      </c>
    </row>
    <row r="141" customFormat="false" ht="11.25" hidden="false" customHeight="false" outlineLevel="0" collapsed="false">
      <c r="A141" s="199" t="n">
        <v>35687</v>
      </c>
      <c r="B141" s="192" t="n">
        <v>35687</v>
      </c>
      <c r="C141" s="306" t="n">
        <f aca="false">VLOOKUP($B141,data!$A$6:$M$15000,10)</f>
        <v>2750000</v>
      </c>
      <c r="D141" s="9" t="n">
        <f aca="false">IF(B141&lt;&gt;"",MONTH(B141),0)</f>
        <v>9</v>
      </c>
      <c r="E141" s="306" t="n">
        <f aca="false">AVERAGE(C135:C141)</f>
        <v>2909000</v>
      </c>
    </row>
    <row r="142" customFormat="false" ht="11.25" hidden="false" customHeight="false" outlineLevel="0" collapsed="false">
      <c r="A142" s="199" t="n">
        <v>35688</v>
      </c>
      <c r="B142" s="192" t="n">
        <v>35688</v>
      </c>
      <c r="C142" s="306" t="n">
        <f aca="false">VLOOKUP($B142,data!$A$6:$M$15000,10)</f>
        <v>3077000</v>
      </c>
      <c r="D142" s="9" t="n">
        <f aca="false">IF(B142&lt;&gt;"",MONTH(B142),0)</f>
        <v>9</v>
      </c>
      <c r="E142" s="306" t="n">
        <f aca="false">AVERAGE(C136:C142)</f>
        <v>2939142.85714286</v>
      </c>
    </row>
    <row r="143" customFormat="false" ht="11.25" hidden="false" customHeight="false" outlineLevel="0" collapsed="false">
      <c r="A143" s="199" t="n">
        <v>35689</v>
      </c>
      <c r="B143" s="192" t="n">
        <v>35689</v>
      </c>
      <c r="C143" s="306" t="n">
        <f aca="false">VLOOKUP($B143,data!$A$6:$M$15000,10)</f>
        <v>2976000</v>
      </c>
      <c r="D143" s="9" t="n">
        <f aca="false">IF(B143&lt;&gt;"",MONTH(B143),0)</f>
        <v>9</v>
      </c>
      <c r="E143" s="306" t="n">
        <f aca="false">AVERAGE(C137:C143)</f>
        <v>2947285.71428571</v>
      </c>
    </row>
    <row r="144" customFormat="false" ht="11.25" hidden="false" customHeight="false" outlineLevel="0" collapsed="false">
      <c r="A144" s="199" t="n">
        <v>35690</v>
      </c>
      <c r="B144" s="192" t="n">
        <v>35690</v>
      </c>
      <c r="C144" s="306" t="n">
        <f aca="false">VLOOKUP($B144,data!$A$6:$M$15000,10)</f>
        <v>2925000</v>
      </c>
      <c r="D144" s="9" t="n">
        <f aca="false">IF(B144&lt;&gt;"",MONTH(B144),0)</f>
        <v>9</v>
      </c>
      <c r="E144" s="306" t="n">
        <f aca="false">AVERAGE(C138:C144)</f>
        <v>2950000</v>
      </c>
    </row>
    <row r="145" customFormat="false" ht="11.25" hidden="false" customHeight="false" outlineLevel="0" collapsed="false">
      <c r="A145" s="199" t="n">
        <v>35691</v>
      </c>
      <c r="B145" s="192" t="n">
        <v>35691</v>
      </c>
      <c r="C145" s="306" t="n">
        <f aca="false">VLOOKUP($B145,data!$A$6:$M$15000,10)</f>
        <v>3069000</v>
      </c>
      <c r="D145" s="9" t="n">
        <f aca="false">IF(B145&lt;&gt;"",MONTH(B145),0)</f>
        <v>9</v>
      </c>
      <c r="E145" s="306" t="n">
        <f aca="false">AVERAGE(C139:C145)</f>
        <v>2974571.42857143</v>
      </c>
    </row>
    <row r="146" customFormat="false" ht="11.25" hidden="false" customHeight="false" outlineLevel="0" collapsed="false">
      <c r="A146" s="199" t="n">
        <v>35692</v>
      </c>
      <c r="B146" s="192" t="n">
        <v>35692</v>
      </c>
      <c r="C146" s="306" t="n">
        <f aca="false">VLOOKUP($B146,data!$A$6:$M$15000,10)</f>
        <v>3071000</v>
      </c>
      <c r="D146" s="9" t="n">
        <f aca="false">IF(B146&lt;&gt;"",MONTH(B146),0)</f>
        <v>9</v>
      </c>
      <c r="E146" s="306" t="n">
        <f aca="false">AVERAGE(C140:C146)</f>
        <v>2987857.14285714</v>
      </c>
    </row>
    <row r="147" customFormat="false" ht="11.25" hidden="false" customHeight="false" outlineLevel="0" collapsed="false">
      <c r="A147" s="199" t="n">
        <v>35693</v>
      </c>
      <c r="B147" s="192" t="n">
        <v>35693</v>
      </c>
      <c r="C147" s="306" t="n">
        <f aca="false">VLOOKUP($B147,data!$A$6:$M$15000,10)</f>
        <v>2705000</v>
      </c>
      <c r="D147" s="9" t="n">
        <f aca="false">IF(B147&lt;&gt;"",MONTH(B147),0)</f>
        <v>9</v>
      </c>
      <c r="E147" s="306" t="n">
        <f aca="false">AVERAGE(C141:C147)</f>
        <v>2939000</v>
      </c>
    </row>
    <row r="148" customFormat="false" ht="11.25" hidden="false" customHeight="false" outlineLevel="0" collapsed="false">
      <c r="A148" s="199" t="n">
        <v>35694</v>
      </c>
      <c r="B148" s="192" t="n">
        <v>35694</v>
      </c>
      <c r="C148" s="306" t="n">
        <f aca="false">VLOOKUP($B148,data!$A$6:$M$15000,10)</f>
        <v>2735000</v>
      </c>
      <c r="D148" s="9" t="n">
        <f aca="false">IF(B148&lt;&gt;"",MONTH(B148),0)</f>
        <v>9</v>
      </c>
      <c r="E148" s="306" t="n">
        <f aca="false">AVERAGE(C142:C148)</f>
        <v>2936857.14285714</v>
      </c>
    </row>
    <row r="149" customFormat="false" ht="11.25" hidden="false" customHeight="false" outlineLevel="0" collapsed="false">
      <c r="A149" s="199" t="n">
        <v>35695</v>
      </c>
      <c r="B149" s="192" t="n">
        <v>35695</v>
      </c>
      <c r="C149" s="306" t="n">
        <f aca="false">VLOOKUP($B149,data!$A$6:$M$15000,10)</f>
        <v>2853000</v>
      </c>
      <c r="D149" s="9" t="n">
        <f aca="false">IF(B149&lt;&gt;"",MONTH(B149),0)</f>
        <v>9</v>
      </c>
      <c r="E149" s="306" t="n">
        <f aca="false">AVERAGE(C143:C149)</f>
        <v>2904857.14285714</v>
      </c>
    </row>
    <row r="150" customFormat="false" ht="11.25" hidden="false" customHeight="false" outlineLevel="0" collapsed="false">
      <c r="A150" s="199" t="n">
        <v>35696</v>
      </c>
      <c r="B150" s="192" t="n">
        <v>35696</v>
      </c>
      <c r="C150" s="306" t="n">
        <f aca="false">VLOOKUP($B150,data!$A$6:$M$15000,10)</f>
        <v>2901000</v>
      </c>
      <c r="D150" s="9" t="n">
        <f aca="false">IF(B150&lt;&gt;"",MONTH(B150),0)</f>
        <v>9</v>
      </c>
      <c r="E150" s="306" t="n">
        <f aca="false">AVERAGE(C144:C150)</f>
        <v>2894142.85714286</v>
      </c>
    </row>
    <row r="151" customFormat="false" ht="11.25" hidden="false" customHeight="false" outlineLevel="0" collapsed="false">
      <c r="A151" s="199" t="n">
        <v>35697</v>
      </c>
      <c r="B151" s="192" t="n">
        <v>35697</v>
      </c>
      <c r="C151" s="306" t="n">
        <f aca="false">VLOOKUP($B151,data!$A$6:$M$15000,10)</f>
        <v>2705000</v>
      </c>
      <c r="D151" s="9" t="n">
        <f aca="false">IF(B151&lt;&gt;"",MONTH(B151),0)</f>
        <v>9</v>
      </c>
      <c r="E151" s="306" t="n">
        <f aca="false">AVERAGE(C145:C151)</f>
        <v>2862714.28571429</v>
      </c>
    </row>
    <row r="152" customFormat="false" ht="11.25" hidden="false" customHeight="false" outlineLevel="0" collapsed="false">
      <c r="A152" s="199" t="n">
        <v>35698</v>
      </c>
      <c r="B152" s="192" t="n">
        <v>35698</v>
      </c>
      <c r="C152" s="306" t="n">
        <f aca="false">VLOOKUP($B152,data!$A$6:$M$15000,10)</f>
        <v>2778000</v>
      </c>
      <c r="D152" s="9" t="n">
        <f aca="false">IF(B152&lt;&gt;"",MONTH(B152),0)</f>
        <v>9</v>
      </c>
      <c r="E152" s="306" t="n">
        <f aca="false">AVERAGE(C146:C152)</f>
        <v>2821142.85714286</v>
      </c>
    </row>
    <row r="153" customFormat="false" ht="11.25" hidden="false" customHeight="false" outlineLevel="0" collapsed="false">
      <c r="A153" s="199" t="n">
        <v>35699</v>
      </c>
      <c r="B153" s="192" t="n">
        <v>35699</v>
      </c>
      <c r="C153" s="306" t="n">
        <f aca="false">VLOOKUP($B153,data!$A$6:$M$15000,10)</f>
        <v>2864000</v>
      </c>
      <c r="D153" s="9" t="n">
        <f aca="false">IF(B153&lt;&gt;"",MONTH(B153),0)</f>
        <v>9</v>
      </c>
      <c r="E153" s="306" t="n">
        <f aca="false">AVERAGE(C147:C153)</f>
        <v>2791571.42857143</v>
      </c>
    </row>
    <row r="154" customFormat="false" ht="11.25" hidden="false" customHeight="false" outlineLevel="0" collapsed="false">
      <c r="A154" s="199" t="n">
        <v>35700</v>
      </c>
      <c r="B154" s="192" t="n">
        <v>35700</v>
      </c>
      <c r="C154" s="306" t="n">
        <f aca="false">VLOOKUP($B154,data!$A$6:$M$15000,10)</f>
        <v>2731000</v>
      </c>
      <c r="D154" s="9" t="n">
        <f aca="false">IF(B154&lt;&gt;"",MONTH(B154),0)</f>
        <v>9</v>
      </c>
      <c r="E154" s="306" t="n">
        <f aca="false">AVERAGE(C148:C154)</f>
        <v>2795285.71428571</v>
      </c>
    </row>
    <row r="155" customFormat="false" ht="11.25" hidden="false" customHeight="false" outlineLevel="0" collapsed="false">
      <c r="A155" s="199" t="n">
        <v>35701</v>
      </c>
      <c r="B155" s="192" t="n">
        <v>35701</v>
      </c>
      <c r="C155" s="306" t="n">
        <f aca="false">VLOOKUP($B155,data!$A$6:$M$15000,10)</f>
        <v>2790000</v>
      </c>
      <c r="D155" s="9" t="n">
        <f aca="false">IF(B155&lt;&gt;"",MONTH(B155),0)</f>
        <v>9</v>
      </c>
      <c r="E155" s="306" t="n">
        <f aca="false">AVERAGE(C149:C155)</f>
        <v>2803142.85714286</v>
      </c>
    </row>
    <row r="156" customFormat="false" ht="11.25" hidden="false" customHeight="false" outlineLevel="0" collapsed="false">
      <c r="A156" s="199" t="n">
        <v>35702</v>
      </c>
      <c r="B156" s="192" t="n">
        <v>35702</v>
      </c>
      <c r="C156" s="306" t="n">
        <f aca="false">VLOOKUP($B156,data!$A$6:$M$15000,10)</f>
        <v>2422000</v>
      </c>
      <c r="D156" s="9" t="n">
        <f aca="false">IF(B156&lt;&gt;"",MONTH(B156),0)</f>
        <v>9</v>
      </c>
      <c r="E156" s="306" t="n">
        <f aca="false">AVERAGE(C150:C156)</f>
        <v>2741571.42857143</v>
      </c>
    </row>
    <row r="157" customFormat="false" ht="11.25" hidden="false" customHeight="false" outlineLevel="0" collapsed="false">
      <c r="A157" s="199" t="n">
        <v>35703</v>
      </c>
      <c r="B157" s="192" t="n">
        <v>35703</v>
      </c>
      <c r="C157" s="306" t="n">
        <f aca="false">VLOOKUP($B157,data!$A$6:$M$15000,10)</f>
        <v>2592000</v>
      </c>
      <c r="D157" s="9" t="n">
        <f aca="false">IF(B157&lt;&gt;"",MONTH(B157),0)</f>
        <v>9</v>
      </c>
      <c r="E157" s="306" t="n">
        <f aca="false">AVERAGE(C151:C157)</f>
        <v>2697428.57142857</v>
      </c>
    </row>
    <row r="158" customFormat="false" ht="11.25" hidden="false" customHeight="false" outlineLevel="0" collapsed="false">
      <c r="A158" s="199" t="n">
        <v>35704</v>
      </c>
      <c r="B158" s="192" t="n">
        <v>35704</v>
      </c>
      <c r="C158" s="306" t="n">
        <f aca="false">VLOOKUP($B158,data!$A$6:$M$15000,10)</f>
        <v>2355000</v>
      </c>
      <c r="D158" s="9" t="n">
        <f aca="false">IF(B158&lt;&gt;"",MONTH(B158),0)</f>
        <v>10</v>
      </c>
      <c r="E158" s="306" t="n">
        <f aca="false">AVERAGE(C152:C158)</f>
        <v>2647428.57142857</v>
      </c>
    </row>
    <row r="159" customFormat="false" ht="11.25" hidden="false" customHeight="false" outlineLevel="0" collapsed="false">
      <c r="A159" s="199" t="n">
        <v>35705</v>
      </c>
      <c r="B159" s="192" t="n">
        <v>35705</v>
      </c>
      <c r="C159" s="306" t="n">
        <f aca="false">VLOOKUP($B159,data!$A$6:$M$15000,10)</f>
        <v>2565000</v>
      </c>
      <c r="D159" s="9" t="n">
        <f aca="false">IF(B159&lt;&gt;"",MONTH(B159),0)</f>
        <v>10</v>
      </c>
      <c r="E159" s="306" t="n">
        <f aca="false">AVERAGE(C153:C159)</f>
        <v>2617000</v>
      </c>
    </row>
    <row r="160" customFormat="false" ht="11.25" hidden="false" customHeight="false" outlineLevel="0" collapsed="false">
      <c r="A160" s="199" t="n">
        <v>35706</v>
      </c>
      <c r="B160" s="192" t="n">
        <v>35706</v>
      </c>
      <c r="C160" s="306" t="n">
        <f aca="false">VLOOKUP($B160,data!$A$6:$M$15000,10)</f>
        <v>2825000</v>
      </c>
      <c r="D160" s="9" t="n">
        <f aca="false">IF(B160&lt;&gt;"",MONTH(B160),0)</f>
        <v>10</v>
      </c>
      <c r="E160" s="306" t="n">
        <f aca="false">AVERAGE(C154:C160)</f>
        <v>2611428.57142857</v>
      </c>
    </row>
    <row r="161" customFormat="false" ht="11.25" hidden="false" customHeight="false" outlineLevel="0" collapsed="false">
      <c r="A161" s="199" t="n">
        <v>35707</v>
      </c>
      <c r="B161" s="192" t="n">
        <v>35707</v>
      </c>
      <c r="C161" s="306" t="n">
        <f aca="false">VLOOKUP($B161,data!$A$6:$M$15000,10)</f>
        <v>2508000</v>
      </c>
      <c r="D161" s="9" t="n">
        <f aca="false">IF(B161&lt;&gt;"",MONTH(B161),0)</f>
        <v>10</v>
      </c>
      <c r="E161" s="306" t="n">
        <f aca="false">AVERAGE(C155:C161)</f>
        <v>2579571.42857143</v>
      </c>
    </row>
    <row r="162" customFormat="false" ht="11.25" hidden="false" customHeight="false" outlineLevel="0" collapsed="false">
      <c r="A162" s="199" t="n">
        <v>35708</v>
      </c>
      <c r="B162" s="192" t="n">
        <v>35708</v>
      </c>
      <c r="C162" s="306" t="n">
        <f aca="false">VLOOKUP($B162,data!$A$6:$M$15000,10)</f>
        <v>2535000</v>
      </c>
      <c r="D162" s="9" t="n">
        <f aca="false">IF(B162&lt;&gt;"",MONTH(B162),0)</f>
        <v>10</v>
      </c>
      <c r="E162" s="306" t="n">
        <f aca="false">AVERAGE(C156:C162)</f>
        <v>2543142.85714286</v>
      </c>
    </row>
    <row r="163" customFormat="false" ht="11.25" hidden="false" customHeight="false" outlineLevel="0" collapsed="false">
      <c r="A163" s="199" t="n">
        <v>35709</v>
      </c>
      <c r="B163" s="192" t="n">
        <v>35709</v>
      </c>
      <c r="C163" s="306" t="n">
        <f aca="false">VLOOKUP($B163,data!$A$6:$M$15000,10)</f>
        <v>2599000</v>
      </c>
      <c r="D163" s="9" t="n">
        <f aca="false">IF(B163&lt;&gt;"",MONTH(B163),0)</f>
        <v>10</v>
      </c>
      <c r="E163" s="306" t="n">
        <f aca="false">AVERAGE(C157:C163)</f>
        <v>2568428.57142857</v>
      </c>
    </row>
    <row r="164" customFormat="false" ht="11.25" hidden="false" customHeight="false" outlineLevel="0" collapsed="false">
      <c r="A164" s="199" t="n">
        <v>35710</v>
      </c>
      <c r="B164" s="192" t="n">
        <v>35710</v>
      </c>
      <c r="C164" s="306" t="n">
        <f aca="false">VLOOKUP($B164,data!$A$6:$M$15000,10)</f>
        <v>2926000</v>
      </c>
      <c r="D164" s="9" t="n">
        <f aca="false">IF(B164&lt;&gt;"",MONTH(B164),0)</f>
        <v>10</v>
      </c>
      <c r="E164" s="306" t="n">
        <f aca="false">AVERAGE(C158:C164)</f>
        <v>2616142.85714286</v>
      </c>
    </row>
    <row r="165" customFormat="false" ht="11.25" hidden="false" customHeight="false" outlineLevel="0" collapsed="false">
      <c r="A165" s="199" t="n">
        <v>35711</v>
      </c>
      <c r="B165" s="192" t="n">
        <v>35711</v>
      </c>
      <c r="C165" s="306" t="n">
        <f aca="false">VLOOKUP($B165,data!$A$6:$M$15000,10)</f>
        <v>2886000</v>
      </c>
      <c r="D165" s="9" t="n">
        <f aca="false">IF(B165&lt;&gt;"",MONTH(B165),0)</f>
        <v>10</v>
      </c>
      <c r="E165" s="306" t="n">
        <f aca="false">AVERAGE(C159:C165)</f>
        <v>2692000</v>
      </c>
    </row>
    <row r="166" customFormat="false" ht="11.25" hidden="false" customHeight="false" outlineLevel="0" collapsed="false">
      <c r="A166" s="199" t="n">
        <v>35712</v>
      </c>
      <c r="B166" s="192" t="n">
        <v>35712</v>
      </c>
      <c r="C166" s="306" t="n">
        <f aca="false">VLOOKUP($B166,data!$A$6:$M$15000,10)</f>
        <v>2843000</v>
      </c>
      <c r="D166" s="9" t="n">
        <f aca="false">IF(B166&lt;&gt;"",MONTH(B166),0)</f>
        <v>10</v>
      </c>
      <c r="E166" s="306" t="n">
        <f aca="false">AVERAGE(C160:C166)</f>
        <v>2731714.28571429</v>
      </c>
    </row>
    <row r="167" customFormat="false" ht="11.25" hidden="false" customHeight="false" outlineLevel="0" collapsed="false">
      <c r="A167" s="199" t="n">
        <v>35713</v>
      </c>
      <c r="B167" s="192" t="n">
        <v>35713</v>
      </c>
      <c r="C167" s="306" t="n">
        <f aca="false">VLOOKUP($B167,data!$A$6:$M$15000,10)</f>
        <v>2719000</v>
      </c>
      <c r="D167" s="9" t="n">
        <f aca="false">IF(B167&lt;&gt;"",MONTH(B167),0)</f>
        <v>10</v>
      </c>
      <c r="E167" s="306" t="n">
        <f aca="false">AVERAGE(C161:C167)</f>
        <v>2716571.42857143</v>
      </c>
    </row>
    <row r="168" customFormat="false" ht="11.25" hidden="false" customHeight="false" outlineLevel="0" collapsed="false">
      <c r="A168" s="199" t="n">
        <v>35714</v>
      </c>
      <c r="B168" s="192" t="n">
        <v>35714</v>
      </c>
      <c r="C168" s="306" t="n">
        <f aca="false">VLOOKUP($B168,data!$A$6:$M$15000,10)</f>
        <v>2624000</v>
      </c>
      <c r="D168" s="9" t="n">
        <f aca="false">IF(B168&lt;&gt;"",MONTH(B168),0)</f>
        <v>10</v>
      </c>
      <c r="E168" s="306" t="n">
        <f aca="false">AVERAGE(C162:C168)</f>
        <v>2733142.85714286</v>
      </c>
    </row>
    <row r="169" customFormat="false" ht="11.25" hidden="false" customHeight="false" outlineLevel="0" collapsed="false">
      <c r="A169" s="199" t="n">
        <v>35715</v>
      </c>
      <c r="B169" s="192" t="n">
        <v>35715</v>
      </c>
      <c r="C169" s="306" t="n">
        <f aca="false">VLOOKUP($B169,data!$A$6:$M$15000,10)</f>
        <v>2595000</v>
      </c>
      <c r="D169" s="9" t="n">
        <f aca="false">IF(B169&lt;&gt;"",MONTH(B169),0)</f>
        <v>10</v>
      </c>
      <c r="E169" s="306" t="n">
        <f aca="false">AVERAGE(C163:C169)</f>
        <v>2741714.28571429</v>
      </c>
    </row>
    <row r="170" customFormat="false" ht="11.25" hidden="false" customHeight="false" outlineLevel="0" collapsed="false">
      <c r="A170" s="199" t="n">
        <v>35716</v>
      </c>
      <c r="B170" s="192" t="n">
        <v>35716</v>
      </c>
      <c r="C170" s="306" t="n">
        <f aca="false">VLOOKUP($B170,data!$A$6:$M$15000,10)</f>
        <v>2674000</v>
      </c>
      <c r="D170" s="9" t="n">
        <f aca="false">IF(B170&lt;&gt;"",MONTH(B170),0)</f>
        <v>10</v>
      </c>
      <c r="E170" s="306" t="n">
        <f aca="false">AVERAGE(C164:C170)</f>
        <v>2752428.57142857</v>
      </c>
    </row>
    <row r="171" customFormat="false" ht="11.25" hidden="false" customHeight="false" outlineLevel="0" collapsed="false">
      <c r="A171" s="199" t="n">
        <v>35717</v>
      </c>
      <c r="B171" s="192" t="n">
        <v>35717</v>
      </c>
      <c r="C171" s="306" t="n">
        <f aca="false">VLOOKUP($B171,data!$A$6:$M$15000,10)</f>
        <v>2860000</v>
      </c>
      <c r="D171" s="9" t="n">
        <f aca="false">IF(B171&lt;&gt;"",MONTH(B171),0)</f>
        <v>10</v>
      </c>
      <c r="E171" s="306" t="n">
        <f aca="false">AVERAGE(C165:C171)</f>
        <v>2743000</v>
      </c>
    </row>
    <row r="172" customFormat="false" ht="11.25" hidden="false" customHeight="false" outlineLevel="0" collapsed="false">
      <c r="A172" s="199" t="n">
        <v>35718</v>
      </c>
      <c r="B172" s="192" t="n">
        <v>35718</v>
      </c>
      <c r="C172" s="306" t="n">
        <f aca="false">VLOOKUP($B172,data!$A$6:$M$15000,10)</f>
        <v>2855000</v>
      </c>
      <c r="D172" s="9" t="n">
        <f aca="false">IF(B172&lt;&gt;"",MONTH(B172),0)</f>
        <v>10</v>
      </c>
      <c r="E172" s="306" t="n">
        <f aca="false">AVERAGE(C166:C172)</f>
        <v>2738571.42857143</v>
      </c>
    </row>
    <row r="173" customFormat="false" ht="11.25" hidden="false" customHeight="false" outlineLevel="0" collapsed="false">
      <c r="A173" s="199" t="n">
        <v>35719</v>
      </c>
      <c r="B173" s="192" t="n">
        <v>35719</v>
      </c>
      <c r="C173" s="306" t="n">
        <f aca="false">VLOOKUP($B173,data!$A$6:$M$15000,10)</f>
        <v>2744000</v>
      </c>
      <c r="D173" s="9" t="n">
        <f aca="false">IF(B173&lt;&gt;"",MONTH(B173),0)</f>
        <v>10</v>
      </c>
      <c r="E173" s="306" t="n">
        <f aca="false">AVERAGE(C167:C173)</f>
        <v>2724428.57142857</v>
      </c>
    </row>
    <row r="174" customFormat="false" ht="11.25" hidden="false" customHeight="false" outlineLevel="0" collapsed="false">
      <c r="A174" s="199" t="n">
        <v>35720</v>
      </c>
      <c r="B174" s="192" t="n">
        <v>35720</v>
      </c>
      <c r="C174" s="306" t="n">
        <f aca="false">VLOOKUP($B174,data!$A$6:$M$15000,10)</f>
        <v>2645000</v>
      </c>
      <c r="D174" s="9" t="n">
        <f aca="false">IF(B174&lt;&gt;"",MONTH(B174),0)</f>
        <v>10</v>
      </c>
      <c r="E174" s="306" t="n">
        <f aca="false">AVERAGE(C168:C174)</f>
        <v>2713857.14285714</v>
      </c>
    </row>
    <row r="175" customFormat="false" ht="11.25" hidden="false" customHeight="false" outlineLevel="0" collapsed="false">
      <c r="A175" s="199" t="n">
        <v>35721</v>
      </c>
      <c r="B175" s="192" t="n">
        <v>35721</v>
      </c>
      <c r="C175" s="306" t="n">
        <f aca="false">VLOOKUP($B175,data!$A$6:$M$15000,10)</f>
        <v>2431000</v>
      </c>
      <c r="D175" s="9" t="n">
        <f aca="false">IF(B175&lt;&gt;"",MONTH(B175),0)</f>
        <v>10</v>
      </c>
      <c r="E175" s="306" t="n">
        <f aca="false">AVERAGE(C169:C175)</f>
        <v>2686285.71428571</v>
      </c>
    </row>
    <row r="176" customFormat="false" ht="11.25" hidden="false" customHeight="false" outlineLevel="0" collapsed="false">
      <c r="A176" s="199" t="n">
        <v>35722</v>
      </c>
      <c r="B176" s="192" t="n">
        <v>35722</v>
      </c>
      <c r="C176" s="306" t="n">
        <f aca="false">VLOOKUP($B176,data!$A$6:$M$15000,10)</f>
        <v>2474000</v>
      </c>
      <c r="D176" s="9" t="n">
        <f aca="false">IF(B176&lt;&gt;"",MONTH(B176),0)</f>
        <v>10</v>
      </c>
      <c r="E176" s="306" t="n">
        <f aca="false">AVERAGE(C170:C176)</f>
        <v>2669000</v>
      </c>
    </row>
    <row r="177" customFormat="false" ht="11.25" hidden="false" customHeight="false" outlineLevel="0" collapsed="false">
      <c r="A177" s="199" t="n">
        <v>35723</v>
      </c>
      <c r="B177" s="192" t="n">
        <v>35723</v>
      </c>
      <c r="C177" s="306" t="n">
        <f aca="false">VLOOKUP($B177,data!$A$6:$M$15000,10)</f>
        <v>2722000</v>
      </c>
      <c r="D177" s="9" t="n">
        <f aca="false">IF(B177&lt;&gt;"",MONTH(B177),0)</f>
        <v>10</v>
      </c>
      <c r="E177" s="306" t="n">
        <f aca="false">AVERAGE(C171:C177)</f>
        <v>2675857.14285714</v>
      </c>
    </row>
    <row r="178" customFormat="false" ht="11.25" hidden="false" customHeight="false" outlineLevel="0" collapsed="false">
      <c r="A178" s="199" t="n">
        <v>35724</v>
      </c>
      <c r="B178" s="192" t="n">
        <v>35724</v>
      </c>
      <c r="C178" s="306" t="n">
        <f aca="false">VLOOKUP($B178,data!$A$6:$M$15000,10)</f>
        <v>2641000</v>
      </c>
      <c r="D178" s="9" t="n">
        <f aca="false">IF(B178&lt;&gt;"",MONTH(B178),0)</f>
        <v>10</v>
      </c>
      <c r="E178" s="306" t="n">
        <f aca="false">AVERAGE(C172:C178)</f>
        <v>2644571.42857143</v>
      </c>
    </row>
    <row r="179" customFormat="false" ht="11.25" hidden="false" customHeight="false" outlineLevel="0" collapsed="false">
      <c r="A179" s="199" t="n">
        <v>35725</v>
      </c>
      <c r="B179" s="192" t="n">
        <v>35725</v>
      </c>
      <c r="C179" s="306" t="n">
        <f aca="false">VLOOKUP($B179,data!$A$6:$M$15000,10)</f>
        <v>2635000</v>
      </c>
      <c r="D179" s="9" t="n">
        <f aca="false">IF(B179&lt;&gt;"",MONTH(B179),0)</f>
        <v>10</v>
      </c>
      <c r="E179" s="306" t="n">
        <f aca="false">AVERAGE(C173:C179)</f>
        <v>2613142.85714286</v>
      </c>
    </row>
    <row r="180" customFormat="false" ht="11.25" hidden="false" customHeight="false" outlineLevel="0" collapsed="false">
      <c r="A180" s="199" t="n">
        <v>35726</v>
      </c>
      <c r="B180" s="192" t="n">
        <v>35726</v>
      </c>
      <c r="C180" s="306" t="n">
        <f aca="false">VLOOKUP($B180,data!$A$6:$M$15000,10)</f>
        <v>2619000</v>
      </c>
      <c r="D180" s="9" t="n">
        <f aca="false">IF(B180&lt;&gt;"",MONTH(B180),0)</f>
        <v>10</v>
      </c>
      <c r="E180" s="306" t="n">
        <f aca="false">AVERAGE(C174:C180)</f>
        <v>2595285.71428571</v>
      </c>
    </row>
    <row r="181" customFormat="false" ht="11.25" hidden="false" customHeight="false" outlineLevel="0" collapsed="false">
      <c r="A181" s="199" t="n">
        <v>35727</v>
      </c>
      <c r="B181" s="192" t="n">
        <v>35727</v>
      </c>
      <c r="C181" s="306" t="n">
        <f aca="false">VLOOKUP($B181,data!$A$6:$M$15000,10)</f>
        <v>2553000</v>
      </c>
      <c r="D181" s="9" t="n">
        <f aca="false">IF(B181&lt;&gt;"",MONTH(B181),0)</f>
        <v>10</v>
      </c>
      <c r="E181" s="306" t="n">
        <f aca="false">AVERAGE(C175:C181)</f>
        <v>2582142.85714286</v>
      </c>
    </row>
    <row r="182" customFormat="false" ht="11.25" hidden="false" customHeight="false" outlineLevel="0" collapsed="false">
      <c r="A182" s="199" t="n">
        <v>35728</v>
      </c>
      <c r="B182" s="192" t="n">
        <v>35728</v>
      </c>
      <c r="C182" s="306" t="n">
        <f aca="false">VLOOKUP($B182,data!$A$6:$M$15000,10)</f>
        <v>2238000</v>
      </c>
      <c r="D182" s="9" t="n">
        <f aca="false">IF(B182&lt;&gt;"",MONTH(B182),0)</f>
        <v>10</v>
      </c>
      <c r="E182" s="306" t="n">
        <f aca="false">AVERAGE(C176:C182)</f>
        <v>2554571.42857143</v>
      </c>
    </row>
    <row r="183" customFormat="false" ht="11.25" hidden="false" customHeight="false" outlineLevel="0" collapsed="false">
      <c r="A183" s="199" t="n">
        <v>35729</v>
      </c>
      <c r="B183" s="192" t="n">
        <v>35729</v>
      </c>
      <c r="C183" s="306" t="n">
        <f aca="false">VLOOKUP($B183,data!$A$6:$M$15000,10)</f>
        <v>2298000</v>
      </c>
      <c r="D183" s="9" t="n">
        <f aca="false">IF(B183&lt;&gt;"",MONTH(B183),0)</f>
        <v>10</v>
      </c>
      <c r="E183" s="306" t="n">
        <f aca="false">AVERAGE(C177:C183)</f>
        <v>2529428.57142857</v>
      </c>
    </row>
    <row r="184" customFormat="false" ht="11.25" hidden="false" customHeight="false" outlineLevel="0" collapsed="false">
      <c r="A184" s="199" t="n">
        <v>35730</v>
      </c>
      <c r="B184" s="192" t="n">
        <v>35730</v>
      </c>
      <c r="C184" s="306" t="n">
        <f aca="false">VLOOKUP($B184,data!$A$6:$M$15000,10)</f>
        <v>2465000</v>
      </c>
      <c r="D184" s="9" t="n">
        <f aca="false">IF(B184&lt;&gt;"",MONTH(B184),0)</f>
        <v>10</v>
      </c>
      <c r="E184" s="306" t="n">
        <f aca="false">AVERAGE(C178:C184)</f>
        <v>2492714.28571429</v>
      </c>
    </row>
    <row r="185" customFormat="false" ht="11.25" hidden="false" customHeight="false" outlineLevel="0" collapsed="false">
      <c r="A185" s="199" t="n">
        <v>35731</v>
      </c>
      <c r="B185" s="192" t="n">
        <v>35731</v>
      </c>
      <c r="C185" s="306" t="n">
        <f aca="false">VLOOKUP($B185,data!$A$6:$M$15000,10)</f>
        <v>2637000</v>
      </c>
      <c r="D185" s="9" t="n">
        <f aca="false">IF(B185&lt;&gt;"",MONTH(B185),0)</f>
        <v>10</v>
      </c>
      <c r="E185" s="306" t="n">
        <f aca="false">AVERAGE(C179:C185)</f>
        <v>2492142.85714286</v>
      </c>
    </row>
    <row r="186" customFormat="false" ht="11.25" hidden="false" customHeight="false" outlineLevel="0" collapsed="false">
      <c r="A186" s="199" t="n">
        <v>35732</v>
      </c>
      <c r="B186" s="192" t="n">
        <v>35732</v>
      </c>
      <c r="C186" s="306" t="n">
        <f aca="false">VLOOKUP($B186,data!$A$6:$M$15000,10)</f>
        <v>2679000</v>
      </c>
      <c r="D186" s="9" t="n">
        <f aca="false">IF(B186&lt;&gt;"",MONTH(B186),0)</f>
        <v>10</v>
      </c>
      <c r="E186" s="306" t="n">
        <f aca="false">AVERAGE(C180:C186)</f>
        <v>2498428.57142857</v>
      </c>
    </row>
    <row r="187" customFormat="false" ht="11.25" hidden="false" customHeight="false" outlineLevel="0" collapsed="false">
      <c r="A187" s="199" t="n">
        <v>35733</v>
      </c>
      <c r="B187" s="192" t="n">
        <v>35733</v>
      </c>
      <c r="C187" s="306" t="n">
        <f aca="false">VLOOKUP($B187,data!$A$6:$M$15000,10)</f>
        <v>2862000</v>
      </c>
      <c r="D187" s="9" t="n">
        <f aca="false">IF(B187&lt;&gt;"",MONTH(B187),0)</f>
        <v>10</v>
      </c>
      <c r="E187" s="306" t="n">
        <f aca="false">AVERAGE(C181:C187)</f>
        <v>2533142.85714286</v>
      </c>
    </row>
    <row r="188" customFormat="false" ht="11.25" hidden="false" customHeight="false" outlineLevel="0" collapsed="false">
      <c r="A188" s="199" t="n">
        <v>35734</v>
      </c>
      <c r="B188" s="192" t="n">
        <v>35734</v>
      </c>
      <c r="C188" s="306" t="n">
        <f aca="false">VLOOKUP($B188,data!$A$6:$M$15000,10)</f>
        <v>2802000</v>
      </c>
      <c r="D188" s="9" t="n">
        <f aca="false">IF(B188&lt;&gt;"",MONTH(B188),0)</f>
        <v>10</v>
      </c>
      <c r="E188" s="306" t="n">
        <f aca="false">AVERAGE(C182:C188)</f>
        <v>2568714.28571429</v>
      </c>
    </row>
    <row r="189" customFormat="false" ht="11.25" hidden="false" customHeight="false" outlineLevel="0" collapsed="false">
      <c r="A189" s="199" t="n">
        <v>35735</v>
      </c>
      <c r="B189" s="192" t="n">
        <v>35735</v>
      </c>
      <c r="C189" s="306" t="n">
        <f aca="false">VLOOKUP($B189,data!$A$6:$M$15000,10)</f>
        <v>2225000</v>
      </c>
      <c r="D189" s="9" t="n">
        <f aca="false">IF(B189&lt;&gt;"",MONTH(B189),0)</f>
        <v>11</v>
      </c>
      <c r="E189" s="306" t="n">
        <f aca="false">AVERAGE(C183:C189)</f>
        <v>2566857.14285714</v>
      </c>
    </row>
    <row r="190" customFormat="false" ht="11.25" hidden="false" customHeight="false" outlineLevel="0" collapsed="false">
      <c r="A190" s="199" t="n">
        <v>35736</v>
      </c>
      <c r="B190" s="192" t="n">
        <v>35736</v>
      </c>
      <c r="C190" s="306" t="n">
        <f aca="false">VLOOKUP($B190,data!$A$6:$M$15000,10)</f>
        <v>2400000</v>
      </c>
      <c r="D190" s="9" t="n">
        <f aca="false">IF(B190&lt;&gt;"",MONTH(B190),0)</f>
        <v>11</v>
      </c>
      <c r="E190" s="306" t="n">
        <f aca="false">AVERAGE(C184:C190)</f>
        <v>2581428.57142857</v>
      </c>
    </row>
    <row r="191" customFormat="false" ht="11.25" hidden="false" customHeight="false" outlineLevel="0" collapsed="false">
      <c r="A191" s="199" t="n">
        <v>35737</v>
      </c>
      <c r="B191" s="192" t="n">
        <v>35737</v>
      </c>
      <c r="C191" s="306" t="n">
        <f aca="false">VLOOKUP($B191,data!$A$6:$M$15000,10)</f>
        <v>2508000</v>
      </c>
      <c r="D191" s="9" t="n">
        <f aca="false">IF(B191&lt;&gt;"",MONTH(B191),0)</f>
        <v>11</v>
      </c>
      <c r="E191" s="306" t="n">
        <f aca="false">AVERAGE(C185:C191)</f>
        <v>2587571.42857143</v>
      </c>
    </row>
    <row r="192" customFormat="false" ht="11.25" hidden="false" customHeight="false" outlineLevel="0" collapsed="false">
      <c r="A192" s="199" t="n">
        <v>35738</v>
      </c>
      <c r="B192" s="192" t="n">
        <v>35738</v>
      </c>
      <c r="C192" s="306" t="n">
        <f aca="false">VLOOKUP($B192,data!$A$6:$M$15000,10)</f>
        <v>2623000</v>
      </c>
      <c r="D192" s="9" t="n">
        <f aca="false">IF(B192&lt;&gt;"",MONTH(B192),0)</f>
        <v>11</v>
      </c>
      <c r="E192" s="306" t="n">
        <f aca="false">AVERAGE(C186:C192)</f>
        <v>2585571.42857143</v>
      </c>
    </row>
    <row r="193" customFormat="false" ht="11.25" hidden="false" customHeight="false" outlineLevel="0" collapsed="false">
      <c r="A193" s="199" t="n">
        <v>35739</v>
      </c>
      <c r="B193" s="192" t="n">
        <v>35739</v>
      </c>
      <c r="C193" s="306" t="n">
        <f aca="false">VLOOKUP($B193,data!$A$6:$M$15000,10)</f>
        <v>2482000</v>
      </c>
      <c r="D193" s="9" t="n">
        <f aca="false">IF(B193&lt;&gt;"",MONTH(B193),0)</f>
        <v>11</v>
      </c>
      <c r="E193" s="306" t="n">
        <f aca="false">AVERAGE(C187:C193)</f>
        <v>2557428.57142857</v>
      </c>
    </row>
    <row r="194" customFormat="false" ht="11.25" hidden="false" customHeight="false" outlineLevel="0" collapsed="false">
      <c r="A194" s="199" t="n">
        <v>35740</v>
      </c>
      <c r="B194" s="192" t="n">
        <v>35740</v>
      </c>
      <c r="C194" s="306" t="n">
        <f aca="false">VLOOKUP($B194,data!$A$6:$M$15000,10)</f>
        <v>2387000</v>
      </c>
      <c r="D194" s="9" t="n">
        <f aca="false">IF(B194&lt;&gt;"",MONTH(B194),0)</f>
        <v>11</v>
      </c>
      <c r="E194" s="306" t="n">
        <f aca="false">AVERAGE(C188:C194)</f>
        <v>2489571.42857143</v>
      </c>
    </row>
    <row r="195" customFormat="false" ht="11.25" hidden="false" customHeight="false" outlineLevel="0" collapsed="false">
      <c r="A195" s="199" t="n">
        <v>35741</v>
      </c>
      <c r="B195" s="192" t="n">
        <v>35741</v>
      </c>
      <c r="C195" s="306" t="n">
        <f aca="false">VLOOKUP($B195,data!$A$6:$M$15000,10)</f>
        <v>2462000</v>
      </c>
      <c r="D195" s="9" t="n">
        <f aca="false">IF(B195&lt;&gt;"",MONTH(B195),0)</f>
        <v>11</v>
      </c>
      <c r="E195" s="306" t="n">
        <f aca="false">AVERAGE(C189:C195)</f>
        <v>2441000</v>
      </c>
    </row>
    <row r="196" customFormat="false" ht="11.25" hidden="false" customHeight="false" outlineLevel="0" collapsed="false">
      <c r="A196" s="199" t="n">
        <v>35742</v>
      </c>
      <c r="B196" s="192" t="n">
        <v>35742</v>
      </c>
      <c r="C196" s="306" t="n">
        <f aca="false">VLOOKUP($B196,data!$A$6:$M$15000,10)</f>
        <v>2452000</v>
      </c>
      <c r="D196" s="9" t="n">
        <f aca="false">IF(B196&lt;&gt;"",MONTH(B196),0)</f>
        <v>11</v>
      </c>
      <c r="E196" s="306" t="n">
        <f aca="false">AVERAGE(C190:C196)</f>
        <v>2473428.57142857</v>
      </c>
    </row>
    <row r="197" customFormat="false" ht="11.25" hidden="false" customHeight="false" outlineLevel="0" collapsed="false">
      <c r="A197" s="199" t="n">
        <v>35743</v>
      </c>
      <c r="B197" s="192" t="n">
        <v>35743</v>
      </c>
      <c r="C197" s="306" t="n">
        <f aca="false">VLOOKUP($B197,data!$A$6:$M$15000,10)</f>
        <v>2429000</v>
      </c>
      <c r="D197" s="9" t="n">
        <f aca="false">IF(B197&lt;&gt;"",MONTH(B197),0)</f>
        <v>11</v>
      </c>
      <c r="E197" s="306" t="n">
        <f aca="false">AVERAGE(C191:C197)</f>
        <v>2477571.42857143</v>
      </c>
    </row>
    <row r="198" customFormat="false" ht="11.25" hidden="false" customHeight="false" outlineLevel="0" collapsed="false">
      <c r="A198" s="199" t="n">
        <v>35744</v>
      </c>
      <c r="B198" s="192" t="n">
        <v>35744</v>
      </c>
      <c r="C198" s="306" t="n">
        <f aca="false">VLOOKUP($B198,data!$A$6:$M$15000,10)</f>
        <v>2459000</v>
      </c>
      <c r="D198" s="9" t="n">
        <f aca="false">IF(B198&lt;&gt;"",MONTH(B198),0)</f>
        <v>11</v>
      </c>
      <c r="E198" s="306" t="n">
        <f aca="false">AVERAGE(C192:C198)</f>
        <v>2470571.42857143</v>
      </c>
    </row>
    <row r="199" customFormat="false" ht="11.25" hidden="false" customHeight="false" outlineLevel="0" collapsed="false">
      <c r="A199" s="199" t="n">
        <v>35745</v>
      </c>
      <c r="B199" s="192" t="n">
        <v>35745</v>
      </c>
      <c r="C199" s="306" t="n">
        <f aca="false">VLOOKUP($B199,data!$A$6:$M$15000,10)</f>
        <v>2435000</v>
      </c>
      <c r="D199" s="9" t="n">
        <f aca="false">IF(B199&lt;&gt;"",MONTH(B199),0)</f>
        <v>11</v>
      </c>
      <c r="E199" s="306" t="n">
        <f aca="false">AVERAGE(C193:C199)</f>
        <v>2443714.28571429</v>
      </c>
    </row>
    <row r="200" customFormat="false" ht="11.25" hidden="false" customHeight="false" outlineLevel="0" collapsed="false">
      <c r="A200" s="199" t="n">
        <v>35746</v>
      </c>
      <c r="B200" s="192" t="n">
        <v>35746</v>
      </c>
      <c r="C200" s="306" t="n">
        <f aca="false">VLOOKUP($B200,data!$A$6:$M$15000,10)</f>
        <v>2578000</v>
      </c>
      <c r="D200" s="9" t="n">
        <f aca="false">IF(B200&lt;&gt;"",MONTH(B200),0)</f>
        <v>11</v>
      </c>
      <c r="E200" s="306" t="n">
        <f aca="false">AVERAGE(C194:C200)</f>
        <v>2457428.57142857</v>
      </c>
    </row>
    <row r="201" customFormat="false" ht="11.25" hidden="false" customHeight="false" outlineLevel="0" collapsed="false">
      <c r="A201" s="199" t="n">
        <v>35747</v>
      </c>
      <c r="B201" s="192" t="n">
        <v>35747</v>
      </c>
      <c r="C201" s="306" t="n">
        <f aca="false">VLOOKUP($B201,data!$A$6:$M$15000,10)</f>
        <v>2435000</v>
      </c>
      <c r="D201" s="9" t="n">
        <f aca="false">IF(B201&lt;&gt;"",MONTH(B201),0)</f>
        <v>11</v>
      </c>
      <c r="E201" s="306" t="n">
        <f aca="false">AVERAGE(C195:C201)</f>
        <v>2464285.71428571</v>
      </c>
    </row>
    <row r="202" customFormat="false" ht="11.25" hidden="false" customHeight="false" outlineLevel="0" collapsed="false">
      <c r="A202" s="199" t="n">
        <v>35748</v>
      </c>
      <c r="B202" s="192" t="n">
        <v>35748</v>
      </c>
      <c r="C202" s="306" t="n">
        <f aca="false">VLOOKUP($B202,data!$A$6:$M$15000,10)</f>
        <v>2360000</v>
      </c>
      <c r="D202" s="9" t="n">
        <f aca="false">IF(B202&lt;&gt;"",MONTH(B202),0)</f>
        <v>11</v>
      </c>
      <c r="E202" s="306" t="n">
        <f aca="false">AVERAGE(C196:C202)</f>
        <v>2449714.28571429</v>
      </c>
    </row>
    <row r="203" customFormat="false" ht="11.25" hidden="false" customHeight="false" outlineLevel="0" collapsed="false">
      <c r="A203" s="199" t="n">
        <v>35749</v>
      </c>
      <c r="B203" s="192" t="n">
        <v>35749</v>
      </c>
      <c r="C203" s="306" t="n">
        <f aca="false">VLOOKUP($B203,data!$A$6:$M$15000,10)</f>
        <v>2421000</v>
      </c>
      <c r="D203" s="9" t="n">
        <f aca="false">IF(B203&lt;&gt;"",MONTH(B203),0)</f>
        <v>11</v>
      </c>
      <c r="E203" s="306" t="n">
        <f aca="false">AVERAGE(C197:C203)</f>
        <v>2445285.71428571</v>
      </c>
    </row>
    <row r="204" customFormat="false" ht="11.25" hidden="false" customHeight="false" outlineLevel="0" collapsed="false">
      <c r="A204" s="199" t="n">
        <v>35750</v>
      </c>
      <c r="B204" s="192" t="n">
        <v>35750</v>
      </c>
      <c r="C204" s="306" t="n">
        <f aca="false">VLOOKUP($B204,data!$A$6:$M$15000,10)</f>
        <v>2366000</v>
      </c>
      <c r="D204" s="9" t="n">
        <f aca="false">IF(B204&lt;&gt;"",MONTH(B204),0)</f>
        <v>11</v>
      </c>
      <c r="E204" s="306" t="n">
        <f aca="false">AVERAGE(C198:C204)</f>
        <v>2436285.71428571</v>
      </c>
    </row>
    <row r="205" customFormat="false" ht="11.25" hidden="false" customHeight="false" outlineLevel="0" collapsed="false">
      <c r="A205" s="199" t="n">
        <v>35751</v>
      </c>
      <c r="B205" s="192" t="n">
        <v>35751</v>
      </c>
      <c r="C205" s="306" t="n">
        <f aca="false">VLOOKUP($B205,data!$A$6:$M$15000,10)</f>
        <v>2344000</v>
      </c>
      <c r="D205" s="9" t="n">
        <f aca="false">IF(B205&lt;&gt;"",MONTH(B205),0)</f>
        <v>11</v>
      </c>
      <c r="E205" s="306" t="n">
        <f aca="false">AVERAGE(C199:C205)</f>
        <v>2419857.14285714</v>
      </c>
    </row>
    <row r="206" customFormat="false" ht="11.25" hidden="false" customHeight="false" outlineLevel="0" collapsed="false">
      <c r="A206" s="199" t="n">
        <v>35752</v>
      </c>
      <c r="B206" s="192" t="n">
        <v>35752</v>
      </c>
      <c r="C206" s="306" t="n">
        <f aca="false">VLOOKUP($B206,data!$A$6:$M$15000,10)</f>
        <v>2335000</v>
      </c>
      <c r="D206" s="9" t="n">
        <f aca="false">IF(B206&lt;&gt;"",MONTH(B206),0)</f>
        <v>11</v>
      </c>
      <c r="E206" s="306" t="n">
        <f aca="false">AVERAGE(C200:C206)</f>
        <v>2405571.42857143</v>
      </c>
    </row>
    <row r="207" customFormat="false" ht="11.25" hidden="false" customHeight="false" outlineLevel="0" collapsed="false">
      <c r="A207" s="199" t="n">
        <v>35753</v>
      </c>
      <c r="B207" s="192" t="n">
        <v>35753</v>
      </c>
      <c r="C207" s="306" t="n">
        <f aca="false">VLOOKUP($B207,data!$A$6:$M$15000,10)</f>
        <v>2244000</v>
      </c>
      <c r="D207" s="9" t="n">
        <f aca="false">IF(B207&lt;&gt;"",MONTH(B207),0)</f>
        <v>11</v>
      </c>
      <c r="E207" s="306" t="n">
        <f aca="false">AVERAGE(C201:C207)</f>
        <v>2357857.14285714</v>
      </c>
    </row>
    <row r="208" customFormat="false" ht="11.25" hidden="false" customHeight="false" outlineLevel="0" collapsed="false">
      <c r="A208" s="199" t="n">
        <v>35754</v>
      </c>
      <c r="B208" s="192" t="n">
        <v>35754</v>
      </c>
      <c r="C208" s="306" t="n">
        <f aca="false">VLOOKUP($B208,data!$A$6:$M$15000,10)</f>
        <v>2260000</v>
      </c>
      <c r="D208" s="9" t="n">
        <f aca="false">IF(B208&lt;&gt;"",MONTH(B208),0)</f>
        <v>11</v>
      </c>
      <c r="E208" s="306" t="n">
        <f aca="false">AVERAGE(C202:C208)</f>
        <v>2332857.14285714</v>
      </c>
    </row>
    <row r="209" customFormat="false" ht="11.25" hidden="false" customHeight="false" outlineLevel="0" collapsed="false">
      <c r="A209" s="199" t="n">
        <v>35755</v>
      </c>
      <c r="B209" s="192" t="n">
        <v>35755</v>
      </c>
      <c r="C209" s="306" t="n">
        <f aca="false">VLOOKUP($B209,data!$A$6:$M$15000,10)</f>
        <v>2290000</v>
      </c>
      <c r="D209" s="9" t="n">
        <f aca="false">IF(B209&lt;&gt;"",MONTH(B209),0)</f>
        <v>11</v>
      </c>
      <c r="E209" s="306" t="n">
        <f aca="false">AVERAGE(C203:C209)</f>
        <v>2322857.14285714</v>
      </c>
    </row>
    <row r="210" customFormat="false" ht="11.25" hidden="false" customHeight="false" outlineLevel="0" collapsed="false">
      <c r="A210" s="199" t="n">
        <v>35756</v>
      </c>
      <c r="B210" s="192" t="n">
        <v>35756</v>
      </c>
      <c r="C210" s="306" t="n">
        <f aca="false">VLOOKUP($B210,data!$A$6:$M$15000,10)</f>
        <v>2292000</v>
      </c>
      <c r="D210" s="9" t="n">
        <f aca="false">IF(B210&lt;&gt;"",MONTH(B210),0)</f>
        <v>11</v>
      </c>
      <c r="E210" s="306" t="n">
        <f aca="false">AVERAGE(C204:C210)</f>
        <v>2304428.57142857</v>
      </c>
    </row>
    <row r="211" customFormat="false" ht="11.25" hidden="false" customHeight="false" outlineLevel="0" collapsed="false">
      <c r="A211" s="199" t="n">
        <v>35757</v>
      </c>
      <c r="B211" s="192" t="n">
        <v>35757</v>
      </c>
      <c r="C211" s="306" t="n">
        <f aca="false">VLOOKUP($B211,data!$A$6:$M$15000,10)</f>
        <v>2298000</v>
      </c>
      <c r="D211" s="9" t="n">
        <f aca="false">IF(B211&lt;&gt;"",MONTH(B211),0)</f>
        <v>11</v>
      </c>
      <c r="E211" s="306" t="n">
        <f aca="false">AVERAGE(C205:C211)</f>
        <v>2294714.28571429</v>
      </c>
    </row>
    <row r="212" customFormat="false" ht="11.25" hidden="false" customHeight="false" outlineLevel="0" collapsed="false">
      <c r="A212" s="199" t="n">
        <v>35758</v>
      </c>
      <c r="B212" s="192" t="n">
        <v>35758</v>
      </c>
      <c r="C212" s="306" t="n">
        <f aca="false">VLOOKUP($B212,data!$A$6:$M$15000,10)</f>
        <v>2306000</v>
      </c>
      <c r="D212" s="9" t="n">
        <f aca="false">IF(B212&lt;&gt;"",MONTH(B212),0)</f>
        <v>11</v>
      </c>
      <c r="E212" s="306" t="n">
        <f aca="false">AVERAGE(C206:C212)</f>
        <v>2289285.71428571</v>
      </c>
    </row>
    <row r="213" customFormat="false" ht="11.25" hidden="false" customHeight="false" outlineLevel="0" collapsed="false">
      <c r="A213" s="199" t="n">
        <v>35759</v>
      </c>
      <c r="B213" s="192" t="n">
        <v>35759</v>
      </c>
      <c r="C213" s="306" t="n">
        <f aca="false">VLOOKUP($B213,data!$A$6:$M$15000,10)</f>
        <v>2312000</v>
      </c>
      <c r="D213" s="9" t="n">
        <f aca="false">IF(B213&lt;&gt;"",MONTH(B213),0)</f>
        <v>11</v>
      </c>
      <c r="E213" s="306" t="n">
        <f aca="false">AVERAGE(C207:C213)</f>
        <v>2286000</v>
      </c>
    </row>
    <row r="214" customFormat="false" ht="11.25" hidden="false" customHeight="false" outlineLevel="0" collapsed="false">
      <c r="A214" s="199" t="n">
        <v>35760</v>
      </c>
      <c r="B214" s="192" t="n">
        <v>35760</v>
      </c>
      <c r="C214" s="306" t="n">
        <f aca="false">VLOOKUP($B214,data!$A$6:$M$15000,10)</f>
        <v>2277000</v>
      </c>
      <c r="D214" s="9" t="n">
        <f aca="false">IF(B214&lt;&gt;"",MONTH(B214),0)</f>
        <v>11</v>
      </c>
      <c r="E214" s="306" t="n">
        <f aca="false">AVERAGE(C208:C214)</f>
        <v>2290714.28571429</v>
      </c>
    </row>
    <row r="215" customFormat="false" ht="11.25" hidden="false" customHeight="false" outlineLevel="0" collapsed="false">
      <c r="A215" s="199" t="n">
        <v>35761</v>
      </c>
      <c r="B215" s="192" t="n">
        <v>35761</v>
      </c>
      <c r="C215" s="306" t="n">
        <f aca="false">VLOOKUP($B215,data!$A$6:$M$15000,10)</f>
        <v>2347000</v>
      </c>
      <c r="D215" s="9" t="n">
        <f aca="false">IF(B215&lt;&gt;"",MONTH(B215),0)</f>
        <v>11</v>
      </c>
      <c r="E215" s="306" t="n">
        <f aca="false">AVERAGE(C209:C215)</f>
        <v>2303142.85714286</v>
      </c>
    </row>
    <row r="216" customFormat="false" ht="11.25" hidden="false" customHeight="false" outlineLevel="0" collapsed="false">
      <c r="A216" s="199" t="n">
        <v>35762</v>
      </c>
      <c r="B216" s="192" t="n">
        <v>35762</v>
      </c>
      <c r="C216" s="306" t="n">
        <f aca="false">VLOOKUP($B216,data!$A$6:$M$15000,10)</f>
        <v>2315000</v>
      </c>
      <c r="D216" s="9" t="n">
        <f aca="false">IF(B216&lt;&gt;"",MONTH(B216),0)</f>
        <v>11</v>
      </c>
      <c r="E216" s="306" t="n">
        <f aca="false">AVERAGE(C210:C216)</f>
        <v>2306714.28571429</v>
      </c>
    </row>
    <row r="217" customFormat="false" ht="11.25" hidden="false" customHeight="false" outlineLevel="0" collapsed="false">
      <c r="A217" s="199" t="n">
        <v>35763</v>
      </c>
      <c r="B217" s="192" t="n">
        <v>35763</v>
      </c>
      <c r="C217" s="306" t="n">
        <f aca="false">VLOOKUP($B217,data!$A$6:$M$15000,10)</f>
        <v>2319000</v>
      </c>
      <c r="D217" s="9" t="n">
        <f aca="false">IF(B217&lt;&gt;"",MONTH(B217),0)</f>
        <v>11</v>
      </c>
      <c r="E217" s="306" t="n">
        <f aca="false">AVERAGE(C211:C217)</f>
        <v>2310571.42857143</v>
      </c>
    </row>
    <row r="218" customFormat="false" ht="11.25" hidden="false" customHeight="false" outlineLevel="0" collapsed="false">
      <c r="A218" s="199" t="n">
        <v>35764</v>
      </c>
      <c r="B218" s="192" t="n">
        <v>35764</v>
      </c>
      <c r="C218" s="306" t="n">
        <f aca="false">VLOOKUP($B218,data!$A$6:$M$15000,10)</f>
        <v>2352000</v>
      </c>
      <c r="D218" s="9" t="n">
        <f aca="false">IF(B218&lt;&gt;"",MONTH(B218),0)</f>
        <v>11</v>
      </c>
      <c r="E218" s="306" t="n">
        <f aca="false">AVERAGE(C212:C218)</f>
        <v>2318285.71428571</v>
      </c>
    </row>
    <row r="219" customFormat="false" ht="11.25" hidden="false" customHeight="false" outlineLevel="0" collapsed="false">
      <c r="A219" s="199" t="n">
        <v>35765</v>
      </c>
      <c r="B219" s="192" t="n">
        <v>35765</v>
      </c>
      <c r="C219" s="306" t="n">
        <f aca="false">VLOOKUP($B219,data!$A$6:$M$15000,10)</f>
        <v>2083000</v>
      </c>
      <c r="D219" s="9" t="n">
        <f aca="false">IF(B219&lt;&gt;"",MONTH(B219),0)</f>
        <v>12</v>
      </c>
      <c r="E219" s="306" t="n">
        <f aca="false">AVERAGE(C213:C219)</f>
        <v>2286428.57142857</v>
      </c>
    </row>
    <row r="220" customFormat="false" ht="11.25" hidden="false" customHeight="false" outlineLevel="0" collapsed="false">
      <c r="A220" s="199" t="n">
        <v>35766</v>
      </c>
      <c r="B220" s="192" t="n">
        <v>35766</v>
      </c>
      <c r="C220" s="306" t="n">
        <f aca="false">VLOOKUP($B220,data!$A$6:$M$15000,10)</f>
        <v>2059000</v>
      </c>
      <c r="D220" s="9" t="n">
        <f aca="false">IF(B220&lt;&gt;"",MONTH(B220),0)</f>
        <v>12</v>
      </c>
      <c r="E220" s="306" t="n">
        <f aca="false">AVERAGE(C214:C220)</f>
        <v>2250285.71428571</v>
      </c>
    </row>
    <row r="221" customFormat="false" ht="11.25" hidden="false" customHeight="false" outlineLevel="0" collapsed="false">
      <c r="A221" s="199" t="n">
        <v>35767</v>
      </c>
      <c r="B221" s="192" t="n">
        <v>35767</v>
      </c>
      <c r="C221" s="306" t="n">
        <f aca="false">VLOOKUP($B221,data!$A$6:$M$15000,10)</f>
        <v>1997000</v>
      </c>
      <c r="D221" s="9" t="n">
        <f aca="false">IF(B221&lt;&gt;"",MONTH(B221),0)</f>
        <v>12</v>
      </c>
      <c r="E221" s="306" t="n">
        <f aca="false">AVERAGE(C215:C221)</f>
        <v>2210285.71428571</v>
      </c>
    </row>
    <row r="222" customFormat="false" ht="11.25" hidden="false" customHeight="false" outlineLevel="0" collapsed="false">
      <c r="A222" s="199" t="n">
        <v>35768</v>
      </c>
      <c r="B222" s="192" t="n">
        <v>35768</v>
      </c>
      <c r="C222" s="306" t="n">
        <f aca="false">VLOOKUP($B222,data!$A$6:$M$15000,10)</f>
        <v>1900000</v>
      </c>
      <c r="D222" s="9" t="n">
        <f aca="false">IF(B222&lt;&gt;"",MONTH(B222),0)</f>
        <v>12</v>
      </c>
      <c r="E222" s="306" t="n">
        <f aca="false">AVERAGE(C216:C222)</f>
        <v>2146428.57142857</v>
      </c>
    </row>
    <row r="223" customFormat="false" ht="11.25" hidden="false" customHeight="false" outlineLevel="0" collapsed="false">
      <c r="A223" s="199" t="n">
        <v>35769</v>
      </c>
      <c r="B223" s="192" t="n">
        <v>35769</v>
      </c>
      <c r="C223" s="306" t="n">
        <f aca="false">VLOOKUP($B223,data!$A$6:$M$15000,10)</f>
        <v>1875000</v>
      </c>
      <c r="D223" s="9" t="n">
        <f aca="false">IF(B223&lt;&gt;"",MONTH(B223),0)</f>
        <v>12</v>
      </c>
      <c r="E223" s="306" t="n">
        <f aca="false">AVERAGE(C217:C223)</f>
        <v>2083571.42857143</v>
      </c>
    </row>
    <row r="224" customFormat="false" ht="11.25" hidden="false" customHeight="false" outlineLevel="0" collapsed="false">
      <c r="A224" s="199" t="n">
        <v>35770</v>
      </c>
      <c r="B224" s="192" t="n">
        <v>35770</v>
      </c>
      <c r="C224" s="306" t="n">
        <f aca="false">VLOOKUP($B224,data!$A$6:$M$15000,10)</f>
        <v>1990000</v>
      </c>
      <c r="D224" s="9" t="n">
        <f aca="false">IF(B224&lt;&gt;"",MONTH(B224),0)</f>
        <v>12</v>
      </c>
      <c r="E224" s="306" t="n">
        <f aca="false">AVERAGE(C218:C224)</f>
        <v>2036571.42857143</v>
      </c>
    </row>
    <row r="225" customFormat="false" ht="11.25" hidden="false" customHeight="false" outlineLevel="0" collapsed="false">
      <c r="A225" s="199" t="n">
        <v>35771</v>
      </c>
      <c r="B225" s="192" t="n">
        <v>35771</v>
      </c>
      <c r="C225" s="306" t="n">
        <f aca="false">VLOOKUP($B225,data!$A$6:$M$15000,10)</f>
        <v>2007000</v>
      </c>
      <c r="D225" s="9" t="n">
        <f aca="false">IF(B225&lt;&gt;"",MONTH(B225),0)</f>
        <v>12</v>
      </c>
      <c r="E225" s="306" t="n">
        <f aca="false">AVERAGE(C219:C225)</f>
        <v>1987285.71428571</v>
      </c>
    </row>
    <row r="226" customFormat="false" ht="11.25" hidden="false" customHeight="false" outlineLevel="0" collapsed="false">
      <c r="A226" s="199" t="n">
        <v>35772</v>
      </c>
      <c r="B226" s="192" t="n">
        <v>35772</v>
      </c>
      <c r="C226" s="306" t="n">
        <f aca="false">VLOOKUP($B226,data!$A$6:$M$15000,10)</f>
        <v>1982000</v>
      </c>
      <c r="D226" s="9" t="n">
        <f aca="false">IF(B226&lt;&gt;"",MONTH(B226),0)</f>
        <v>12</v>
      </c>
      <c r="E226" s="306" t="n">
        <f aca="false">AVERAGE(C220:C226)</f>
        <v>1972857.14285714</v>
      </c>
    </row>
    <row r="227" customFormat="false" ht="11.25" hidden="false" customHeight="false" outlineLevel="0" collapsed="false">
      <c r="A227" s="199" t="n">
        <v>35773</v>
      </c>
      <c r="B227" s="192" t="n">
        <v>35773</v>
      </c>
      <c r="C227" s="306" t="n">
        <f aca="false">VLOOKUP($B227,data!$A$6:$M$15000,10)</f>
        <v>1776000</v>
      </c>
      <c r="D227" s="9" t="n">
        <f aca="false">IF(B227&lt;&gt;"",MONTH(B227),0)</f>
        <v>12</v>
      </c>
      <c r="E227" s="306" t="n">
        <f aca="false">AVERAGE(C221:C227)</f>
        <v>1932428.57142857</v>
      </c>
    </row>
    <row r="228" customFormat="false" ht="11.25" hidden="false" customHeight="false" outlineLevel="0" collapsed="false">
      <c r="A228" s="199" t="n">
        <v>35774</v>
      </c>
      <c r="B228" s="192" t="n">
        <v>35774</v>
      </c>
      <c r="C228" s="306" t="n">
        <f aca="false">VLOOKUP($B228,data!$A$6:$M$15000,10)</f>
        <v>1820000</v>
      </c>
      <c r="D228" s="9" t="n">
        <f aca="false">IF(B228&lt;&gt;"",MONTH(B228),0)</f>
        <v>12</v>
      </c>
      <c r="E228" s="306" t="n">
        <f aca="false">AVERAGE(C222:C228)</f>
        <v>1907142.85714286</v>
      </c>
    </row>
    <row r="229" customFormat="false" ht="11.25" hidden="false" customHeight="false" outlineLevel="0" collapsed="false">
      <c r="A229" s="199" t="n">
        <v>35775</v>
      </c>
      <c r="B229" s="192" t="n">
        <v>35775</v>
      </c>
      <c r="C229" s="306" t="n">
        <f aca="false">VLOOKUP($B229,data!$A$6:$M$15000,10)</f>
        <v>1765000</v>
      </c>
      <c r="D229" s="9" t="n">
        <f aca="false">IF(B229&lt;&gt;"",MONTH(B229),0)</f>
        <v>12</v>
      </c>
      <c r="E229" s="306" t="n">
        <f aca="false">AVERAGE(C223:C229)</f>
        <v>1887857.14285714</v>
      </c>
    </row>
    <row r="230" customFormat="false" ht="11.25" hidden="false" customHeight="false" outlineLevel="0" collapsed="false">
      <c r="A230" s="199" t="n">
        <v>35776</v>
      </c>
      <c r="B230" s="192" t="n">
        <v>35776</v>
      </c>
      <c r="C230" s="306" t="n">
        <f aca="false">VLOOKUP($B230,data!$A$6:$M$15000,10)</f>
        <v>1751000</v>
      </c>
      <c r="D230" s="9" t="n">
        <f aca="false">IF(B230&lt;&gt;"",MONTH(B230),0)</f>
        <v>12</v>
      </c>
      <c r="E230" s="306" t="n">
        <f aca="false">AVERAGE(C224:C230)</f>
        <v>1870142.85714286</v>
      </c>
    </row>
    <row r="231" customFormat="false" ht="11.25" hidden="false" customHeight="false" outlineLevel="0" collapsed="false">
      <c r="A231" s="199" t="n">
        <v>35777</v>
      </c>
      <c r="B231" s="192" t="n">
        <v>35777</v>
      </c>
      <c r="C231" s="306" t="n">
        <f aca="false">VLOOKUP($B231,data!$A$6:$M$15000,10)</f>
        <v>1842000</v>
      </c>
      <c r="D231" s="9" t="n">
        <f aca="false">IF(B231&lt;&gt;"",MONTH(B231),0)</f>
        <v>12</v>
      </c>
      <c r="E231" s="306" t="n">
        <f aca="false">AVERAGE(C225:C231)</f>
        <v>1849000</v>
      </c>
    </row>
    <row r="232" customFormat="false" ht="11.25" hidden="false" customHeight="false" outlineLevel="0" collapsed="false">
      <c r="A232" s="199" t="n">
        <v>35778</v>
      </c>
      <c r="B232" s="192" t="n">
        <v>35778</v>
      </c>
      <c r="C232" s="306" t="n">
        <f aca="false">VLOOKUP($B232,data!$A$6:$M$15000,10)</f>
        <v>1886000</v>
      </c>
      <c r="D232" s="9" t="n">
        <f aca="false">IF(B232&lt;&gt;"",MONTH(B232),0)</f>
        <v>12</v>
      </c>
      <c r="E232" s="306" t="n">
        <f aca="false">AVERAGE(C226:C232)</f>
        <v>1831714.28571429</v>
      </c>
    </row>
    <row r="233" customFormat="false" ht="11.25" hidden="false" customHeight="false" outlineLevel="0" collapsed="false">
      <c r="A233" s="199" t="n">
        <v>35779</v>
      </c>
      <c r="B233" s="192" t="n">
        <v>35779</v>
      </c>
      <c r="C233" s="306" t="n">
        <f aca="false">VLOOKUP($B233,data!$A$6:$M$15000,10)</f>
        <v>1839000</v>
      </c>
      <c r="D233" s="9" t="n">
        <f aca="false">IF(B233&lt;&gt;"",MONTH(B233),0)</f>
        <v>12</v>
      </c>
      <c r="E233" s="306" t="n">
        <f aca="false">AVERAGE(C227:C233)</f>
        <v>1811285.71428571</v>
      </c>
    </row>
    <row r="234" customFormat="false" ht="11.25" hidden="false" customHeight="false" outlineLevel="0" collapsed="false">
      <c r="A234" s="199" t="n">
        <v>35780</v>
      </c>
      <c r="B234" s="192" t="n">
        <v>35780</v>
      </c>
      <c r="C234" s="306" t="n">
        <f aca="false">VLOOKUP($B234,data!$A$6:$M$15000,10)</f>
        <v>1941000</v>
      </c>
      <c r="D234" s="9" t="n">
        <f aca="false">IF(B234&lt;&gt;"",MONTH(B234),0)</f>
        <v>12</v>
      </c>
      <c r="E234" s="306" t="n">
        <f aca="false">AVERAGE(C228:C234)</f>
        <v>1834857.14285714</v>
      </c>
    </row>
    <row r="235" customFormat="false" ht="11.25" hidden="false" customHeight="false" outlineLevel="0" collapsed="false">
      <c r="A235" s="199" t="n">
        <v>35781</v>
      </c>
      <c r="B235" s="192" t="n">
        <v>35781</v>
      </c>
      <c r="C235" s="306" t="n">
        <f aca="false">VLOOKUP($B235,data!$A$6:$M$15000,10)</f>
        <v>1909000</v>
      </c>
      <c r="D235" s="9" t="n">
        <f aca="false">IF(B235&lt;&gt;"",MONTH(B235),0)</f>
        <v>12</v>
      </c>
      <c r="E235" s="306" t="n">
        <f aca="false">AVERAGE(C229:C235)</f>
        <v>1847571.42857143</v>
      </c>
    </row>
    <row r="236" customFormat="false" ht="11.25" hidden="false" customHeight="false" outlineLevel="0" collapsed="false">
      <c r="A236" s="199" t="n">
        <v>35782</v>
      </c>
      <c r="B236" s="192" t="n">
        <v>35782</v>
      </c>
      <c r="C236" s="306" t="n">
        <f aca="false">VLOOKUP($B236,data!$A$6:$M$15000,10)</f>
        <v>1863000</v>
      </c>
      <c r="D236" s="9" t="n">
        <f aca="false">IF(B236&lt;&gt;"",MONTH(B236),0)</f>
        <v>12</v>
      </c>
      <c r="E236" s="306" t="n">
        <f aca="false">AVERAGE(C230:C236)</f>
        <v>1861571.42857143</v>
      </c>
    </row>
    <row r="237" customFormat="false" ht="11.25" hidden="false" customHeight="false" outlineLevel="0" collapsed="false">
      <c r="A237" s="199" t="n">
        <v>35783</v>
      </c>
      <c r="B237" s="192" t="n">
        <v>35783</v>
      </c>
      <c r="C237" s="306" t="n">
        <f aca="false">VLOOKUP($B237,data!$A$6:$M$15000,10)</f>
        <v>1861000</v>
      </c>
      <c r="D237" s="9" t="n">
        <f aca="false">IF(B237&lt;&gt;"",MONTH(B237),0)</f>
        <v>12</v>
      </c>
      <c r="E237" s="306" t="n">
        <f aca="false">AVERAGE(C231:C237)</f>
        <v>1877285.71428571</v>
      </c>
    </row>
    <row r="238" customFormat="false" ht="11.25" hidden="false" customHeight="false" outlineLevel="0" collapsed="false">
      <c r="A238" s="199" t="n">
        <v>35784</v>
      </c>
      <c r="B238" s="192" t="n">
        <v>35784</v>
      </c>
      <c r="C238" s="306" t="n">
        <f aca="false">VLOOKUP($B238,data!$A$6:$M$15000,10)</f>
        <v>1851000</v>
      </c>
      <c r="D238" s="9" t="n">
        <f aca="false">IF(B238&lt;&gt;"",MONTH(B238),0)</f>
        <v>12</v>
      </c>
      <c r="E238" s="306" t="n">
        <f aca="false">AVERAGE(C232:C238)</f>
        <v>1878571.42857143</v>
      </c>
    </row>
    <row r="239" customFormat="false" ht="11.25" hidden="false" customHeight="false" outlineLevel="0" collapsed="false">
      <c r="A239" s="199" t="n">
        <v>35785</v>
      </c>
      <c r="B239" s="192" t="n">
        <v>35785</v>
      </c>
      <c r="C239" s="306" t="n">
        <f aca="false">VLOOKUP($B239,data!$A$6:$M$15000,10)</f>
        <v>1957000</v>
      </c>
      <c r="D239" s="9" t="n">
        <f aca="false">IF(B239&lt;&gt;"",MONTH(B239),0)</f>
        <v>12</v>
      </c>
      <c r="E239" s="306" t="n">
        <f aca="false">AVERAGE(C233:C239)</f>
        <v>1888714.28571429</v>
      </c>
    </row>
    <row r="240" customFormat="false" ht="11.25" hidden="false" customHeight="false" outlineLevel="0" collapsed="false">
      <c r="A240" s="199" t="n">
        <v>35786</v>
      </c>
      <c r="B240" s="192" t="n">
        <v>35786</v>
      </c>
      <c r="C240" s="306" t="n">
        <f aca="false">VLOOKUP($B240,data!$A$6:$M$15000,10)</f>
        <v>1931000</v>
      </c>
      <c r="D240" s="9" t="n">
        <f aca="false">IF(B240&lt;&gt;"",MONTH(B240),0)</f>
        <v>12</v>
      </c>
      <c r="E240" s="306" t="n">
        <f aca="false">AVERAGE(C234:C240)</f>
        <v>1901857.14285714</v>
      </c>
    </row>
    <row r="241" customFormat="false" ht="11.25" hidden="false" customHeight="false" outlineLevel="0" collapsed="false">
      <c r="A241" s="199" t="n">
        <v>35787</v>
      </c>
      <c r="B241" s="192" t="n">
        <v>35787</v>
      </c>
      <c r="C241" s="306" t="n">
        <f aca="false">VLOOKUP($B241,data!$A$6:$M$15000,10)</f>
        <v>1922000</v>
      </c>
      <c r="D241" s="9" t="n">
        <f aca="false">IF(B241&lt;&gt;"",MONTH(B241),0)</f>
        <v>12</v>
      </c>
      <c r="E241" s="306" t="n">
        <f aca="false">AVERAGE(C235:C241)</f>
        <v>1899142.85714286</v>
      </c>
    </row>
    <row r="242" customFormat="false" ht="11.25" hidden="false" customHeight="false" outlineLevel="0" collapsed="false">
      <c r="A242" s="199" t="n">
        <v>35788</v>
      </c>
      <c r="B242" s="192" t="n">
        <v>35788</v>
      </c>
      <c r="C242" s="306" t="n">
        <f aca="false">VLOOKUP($B242,data!$A$6:$M$15000,10)</f>
        <v>2009000</v>
      </c>
      <c r="D242" s="9" t="n">
        <f aca="false">IF(B242&lt;&gt;"",MONTH(B242),0)</f>
        <v>12</v>
      </c>
      <c r="E242" s="306" t="n">
        <f aca="false">AVERAGE(C236:C242)</f>
        <v>1913428.57142857</v>
      </c>
    </row>
    <row r="243" customFormat="false" ht="11.25" hidden="false" customHeight="false" outlineLevel="0" collapsed="false">
      <c r="A243" s="199" t="n">
        <v>35789</v>
      </c>
      <c r="B243" s="192" t="n">
        <v>35789</v>
      </c>
      <c r="C243" s="306" t="n">
        <f aca="false">VLOOKUP($B243,data!$A$6:$M$15000,10)</f>
        <v>1924000</v>
      </c>
      <c r="D243" s="9" t="n">
        <f aca="false">IF(B243&lt;&gt;"",MONTH(B243),0)</f>
        <v>12</v>
      </c>
      <c r="E243" s="306" t="n">
        <f aca="false">AVERAGE(C237:C243)</f>
        <v>1922142.85714286</v>
      </c>
    </row>
    <row r="244" customFormat="false" ht="11.25" hidden="false" customHeight="false" outlineLevel="0" collapsed="false">
      <c r="A244" s="199" t="n">
        <v>35790</v>
      </c>
      <c r="B244" s="192" t="n">
        <v>35790</v>
      </c>
      <c r="C244" s="306" t="n">
        <f aca="false">VLOOKUP($B244,data!$A$6:$M$15000,10)</f>
        <v>1936000</v>
      </c>
      <c r="D244" s="9" t="n">
        <f aca="false">IF(B244&lt;&gt;"",MONTH(B244),0)</f>
        <v>12</v>
      </c>
      <c r="E244" s="306" t="n">
        <f aca="false">AVERAGE(C238:C244)</f>
        <v>1932857.14285714</v>
      </c>
    </row>
    <row r="245" customFormat="false" ht="11.25" hidden="false" customHeight="false" outlineLevel="0" collapsed="false">
      <c r="A245" s="199" t="n">
        <v>35791</v>
      </c>
      <c r="B245" s="192" t="n">
        <v>35791</v>
      </c>
      <c r="C245" s="306" t="n">
        <f aca="false">VLOOKUP($B245,data!$A$6:$M$15000,10)</f>
        <v>1925000</v>
      </c>
      <c r="D245" s="9" t="n">
        <f aca="false">IF(B245&lt;&gt;"",MONTH(B245),0)</f>
        <v>12</v>
      </c>
      <c r="E245" s="306" t="n">
        <f aca="false">AVERAGE(C239:C245)</f>
        <v>1943428.57142857</v>
      </c>
    </row>
    <row r="246" customFormat="false" ht="11.25" hidden="false" customHeight="false" outlineLevel="0" collapsed="false">
      <c r="A246" s="199" t="n">
        <v>35792</v>
      </c>
      <c r="B246" s="192" t="n">
        <v>35792</v>
      </c>
      <c r="C246" s="306" t="n">
        <f aca="false">VLOOKUP($B246,data!$A$6:$M$15000,10)</f>
        <v>1847000</v>
      </c>
      <c r="D246" s="9" t="n">
        <f aca="false">IF(B246&lt;&gt;"",MONTH(B246),0)</f>
        <v>12</v>
      </c>
      <c r="E246" s="306" t="n">
        <f aca="false">AVERAGE(C240:C246)</f>
        <v>1927714.28571429</v>
      </c>
    </row>
    <row r="247" customFormat="false" ht="11.25" hidden="false" customHeight="false" outlineLevel="0" collapsed="false">
      <c r="A247" s="199" t="n">
        <v>35793</v>
      </c>
      <c r="B247" s="192" t="n">
        <v>35793</v>
      </c>
      <c r="C247" s="306" t="n">
        <f aca="false">VLOOKUP($B247,data!$A$6:$M$15000,10)</f>
        <v>1903000</v>
      </c>
      <c r="D247" s="9" t="n">
        <f aca="false">IF(B247&lt;&gt;"",MONTH(B247),0)</f>
        <v>12</v>
      </c>
      <c r="E247" s="306" t="n">
        <f aca="false">AVERAGE(C241:C247)</f>
        <v>1923714.28571429</v>
      </c>
    </row>
    <row r="248" customFormat="false" ht="11.25" hidden="false" customHeight="false" outlineLevel="0" collapsed="false">
      <c r="A248" s="199" t="n">
        <v>35794</v>
      </c>
      <c r="B248" s="192" t="n">
        <v>35794</v>
      </c>
      <c r="C248" s="306" t="n">
        <f aca="false">VLOOKUP($B248,data!$A$6:$M$15000,10)</f>
        <v>1883000</v>
      </c>
      <c r="D248" s="9" t="n">
        <f aca="false">IF(B248&lt;&gt;"",MONTH(B248),0)</f>
        <v>12</v>
      </c>
      <c r="E248" s="306" t="n">
        <f aca="false">AVERAGE(C242:C248)</f>
        <v>1918142.85714286</v>
      </c>
    </row>
    <row r="249" customFormat="false" ht="11.25" hidden="false" customHeight="false" outlineLevel="0" collapsed="false">
      <c r="A249" s="199" t="n">
        <v>35795</v>
      </c>
      <c r="B249" s="192" t="n">
        <v>35795</v>
      </c>
      <c r="C249" s="306" t="n">
        <f aca="false">VLOOKUP($B249,data!$A$6:$M$15000,10)</f>
        <v>2012000</v>
      </c>
      <c r="D249" s="9" t="n">
        <f aca="false">IF(B249&lt;&gt;"",MONTH(B249),0)</f>
        <v>12</v>
      </c>
      <c r="E249" s="306" t="n">
        <f aca="false">AVERAGE(C243:C249)</f>
        <v>1918571.42857143</v>
      </c>
    </row>
    <row r="250" customFormat="false" ht="11.25" hidden="false" customHeight="false" outlineLevel="0" collapsed="false">
      <c r="A250" s="194" t="s">
        <v>70</v>
      </c>
      <c r="B250" s="195" t="s">
        <v>71</v>
      </c>
      <c r="C250" s="326" t="s">
        <v>19</v>
      </c>
      <c r="D250" s="327" t="s">
        <v>99</v>
      </c>
      <c r="E250" s="306" t="n">
        <f aca="false">AVERAGE(C244:C250)</f>
        <v>1917666.66666667</v>
      </c>
      <c r="F250" s="329"/>
    </row>
    <row r="251" customFormat="false" ht="11.25" hidden="false" customHeight="false" outlineLevel="0" collapsed="false">
      <c r="A251" s="199" t="n">
        <v>35796</v>
      </c>
      <c r="B251" s="192" t="n">
        <v>35796</v>
      </c>
      <c r="C251" s="306" t="n">
        <f aca="false">VLOOKUP($B251,data!$A$6:$M$15000,10)</f>
        <v>2447000</v>
      </c>
      <c r="D251" s="9" t="n">
        <f aca="false">IF(B251&lt;&gt;"",MONTH(B251),0)</f>
        <v>1</v>
      </c>
      <c r="E251" s="306" t="n">
        <f aca="false">AVERAGE(C245:C251)</f>
        <v>2002833.33333333</v>
      </c>
    </row>
    <row r="252" customFormat="false" ht="11.25" hidden="false" customHeight="false" outlineLevel="0" collapsed="false">
      <c r="A252" s="199" t="n">
        <v>35797</v>
      </c>
      <c r="B252" s="192" t="n">
        <v>35797</v>
      </c>
      <c r="C252" s="306" t="n">
        <f aca="false">VLOOKUP($B252,data!$A$6:$M$15000,10)</f>
        <v>2463000</v>
      </c>
      <c r="D252" s="9" t="n">
        <f aca="false">IF(B252&lt;&gt;"",MONTH(B252),0)</f>
        <v>1</v>
      </c>
      <c r="E252" s="306" t="n">
        <f aca="false">AVERAGE(C246:C252)</f>
        <v>2092500</v>
      </c>
    </row>
    <row r="253" customFormat="false" ht="11.25" hidden="false" customHeight="false" outlineLevel="0" collapsed="false">
      <c r="A253" s="199" t="n">
        <v>35798</v>
      </c>
      <c r="B253" s="192" t="n">
        <v>35798</v>
      </c>
      <c r="C253" s="306" t="n">
        <f aca="false">VLOOKUP($B253,data!$A$6:$M$15000,10)</f>
        <v>2480000</v>
      </c>
      <c r="D253" s="9" t="n">
        <f aca="false">IF(B253&lt;&gt;"",MONTH(B253),0)</f>
        <v>1</v>
      </c>
      <c r="E253" s="306" t="n">
        <f aca="false">AVERAGE(C247:C253)</f>
        <v>2198000</v>
      </c>
    </row>
    <row r="254" customFormat="false" ht="11.25" hidden="false" customHeight="false" outlineLevel="0" collapsed="false">
      <c r="A254" s="199" t="n">
        <v>35799</v>
      </c>
      <c r="B254" s="192" t="n">
        <v>35799</v>
      </c>
      <c r="C254" s="306" t="n">
        <f aca="false">VLOOKUP($B254,data!$A$6:$M$15000,10)</f>
        <v>2461000</v>
      </c>
      <c r="D254" s="9" t="n">
        <f aca="false">IF(B254&lt;&gt;"",MONTH(B254),0)</f>
        <v>1</v>
      </c>
      <c r="E254" s="306" t="n">
        <f aca="false">AVERAGE(C248:C254)</f>
        <v>2291000</v>
      </c>
    </row>
    <row r="255" customFormat="false" ht="11.25" hidden="false" customHeight="false" outlineLevel="0" collapsed="false">
      <c r="A255" s="199" t="n">
        <v>35800</v>
      </c>
      <c r="B255" s="192" t="n">
        <v>35800</v>
      </c>
      <c r="C255" s="306" t="n">
        <f aca="false">VLOOKUP($B255,data!$A$6:$M$15000,10)</f>
        <v>2408000</v>
      </c>
      <c r="D255" s="9" t="n">
        <f aca="false">IF(B255&lt;&gt;"",MONTH(B255),0)</f>
        <v>1</v>
      </c>
      <c r="E255" s="306" t="n">
        <f aca="false">AVERAGE(C249:C255)</f>
        <v>2378500</v>
      </c>
    </row>
    <row r="256" customFormat="false" ht="11.25" hidden="false" customHeight="false" outlineLevel="0" collapsed="false">
      <c r="A256" s="199" t="n">
        <v>35801</v>
      </c>
      <c r="B256" s="192" t="n">
        <v>35801</v>
      </c>
      <c r="C256" s="306" t="n">
        <f aca="false">VLOOKUP($B256,data!$A$6:$M$15000,10)</f>
        <v>2209000</v>
      </c>
      <c r="D256" s="9" t="n">
        <f aca="false">IF(B256&lt;&gt;"",MONTH(B256),0)</f>
        <v>1</v>
      </c>
      <c r="E256" s="306" t="n">
        <f aca="false">AVERAGE(C250:C256)</f>
        <v>2411333.33333333</v>
      </c>
    </row>
    <row r="257" customFormat="false" ht="11.25" hidden="false" customHeight="false" outlineLevel="0" collapsed="false">
      <c r="A257" s="199" t="n">
        <v>35802</v>
      </c>
      <c r="B257" s="192" t="n">
        <v>35802</v>
      </c>
      <c r="C257" s="306" t="n">
        <f aca="false">VLOOKUP($B257,data!$A$6:$M$15000,10)</f>
        <v>2367000</v>
      </c>
      <c r="D257" s="9" t="n">
        <f aca="false">IF(B257&lt;&gt;"",MONTH(B257),0)</f>
        <v>1</v>
      </c>
      <c r="E257" s="306" t="n">
        <f aca="false">AVERAGE(C251:C257)</f>
        <v>2405000</v>
      </c>
    </row>
    <row r="258" customFormat="false" ht="11.25" hidden="false" customHeight="false" outlineLevel="0" collapsed="false">
      <c r="A258" s="199" t="n">
        <v>35803</v>
      </c>
      <c r="B258" s="192" t="n">
        <v>35803</v>
      </c>
      <c r="C258" s="306" t="n">
        <f aca="false">VLOOKUP($B258,data!$A$6:$M$15000,10)</f>
        <v>2411000</v>
      </c>
      <c r="D258" s="9" t="n">
        <f aca="false">IF(B258&lt;&gt;"",MONTH(B258),0)</f>
        <v>1</v>
      </c>
      <c r="E258" s="306" t="n">
        <f aca="false">AVERAGE(C252:C258)</f>
        <v>2399857.14285714</v>
      </c>
    </row>
    <row r="259" customFormat="false" ht="11.25" hidden="false" customHeight="false" outlineLevel="0" collapsed="false">
      <c r="A259" s="199" t="n">
        <v>35804</v>
      </c>
      <c r="B259" s="192" t="n">
        <v>35804</v>
      </c>
      <c r="C259" s="306" t="n">
        <f aca="false">VLOOKUP($B259,data!$A$6:$M$15000,10)</f>
        <v>2287000</v>
      </c>
      <c r="D259" s="9" t="n">
        <f aca="false">IF(B259&lt;&gt;"",MONTH(B259),0)</f>
        <v>1</v>
      </c>
      <c r="E259" s="306" t="n">
        <f aca="false">AVERAGE(C253:C259)</f>
        <v>2374714.28571429</v>
      </c>
    </row>
    <row r="260" customFormat="false" ht="11.25" hidden="false" customHeight="false" outlineLevel="0" collapsed="false">
      <c r="A260" s="199" t="n">
        <v>35805</v>
      </c>
      <c r="B260" s="192" t="n">
        <v>35805</v>
      </c>
      <c r="C260" s="306" t="n">
        <f aca="false">VLOOKUP($B260,data!$A$6:$M$15000,10)</f>
        <v>2262000</v>
      </c>
      <c r="D260" s="9" t="n">
        <f aca="false">IF(B260&lt;&gt;"",MONTH(B260),0)</f>
        <v>1</v>
      </c>
      <c r="E260" s="306" t="n">
        <f aca="false">AVERAGE(C254:C260)</f>
        <v>2343571.42857143</v>
      </c>
    </row>
    <row r="261" customFormat="false" ht="11.25" hidden="false" customHeight="false" outlineLevel="0" collapsed="false">
      <c r="A261" s="199" t="n">
        <v>35806</v>
      </c>
      <c r="B261" s="192" t="n">
        <v>35806</v>
      </c>
      <c r="C261" s="306" t="n">
        <f aca="false">VLOOKUP($B261,data!$A$6:$M$15000,10)</f>
        <v>2298000</v>
      </c>
      <c r="D261" s="9" t="n">
        <f aca="false">IF(B261&lt;&gt;"",MONTH(B261),0)</f>
        <v>1</v>
      </c>
      <c r="E261" s="306" t="n">
        <f aca="false">AVERAGE(C255:C261)</f>
        <v>2320285.71428571</v>
      </c>
    </row>
    <row r="262" customFormat="false" ht="11.25" hidden="false" customHeight="false" outlineLevel="0" collapsed="false">
      <c r="A262" s="199" t="n">
        <v>35807</v>
      </c>
      <c r="B262" s="192" t="n">
        <v>35807</v>
      </c>
      <c r="C262" s="306" t="n">
        <f aca="false">VLOOKUP($B262,data!$A$6:$M$15000,10)</f>
        <v>2216000</v>
      </c>
      <c r="D262" s="9" t="n">
        <f aca="false">IF(B262&lt;&gt;"",MONTH(B262),0)</f>
        <v>1</v>
      </c>
      <c r="E262" s="306" t="n">
        <f aca="false">AVERAGE(C256:C262)</f>
        <v>2292857.14285714</v>
      </c>
    </row>
    <row r="263" customFormat="false" ht="11.25" hidden="false" customHeight="false" outlineLevel="0" collapsed="false">
      <c r="A263" s="199" t="n">
        <v>35808</v>
      </c>
      <c r="B263" s="192" t="n">
        <v>35808</v>
      </c>
      <c r="C263" s="306" t="n">
        <f aca="false">VLOOKUP($B263,data!$A$6:$M$15000,10)</f>
        <v>2270000</v>
      </c>
      <c r="D263" s="9" t="n">
        <f aca="false">IF(B263&lt;&gt;"",MONTH(B263),0)</f>
        <v>1</v>
      </c>
      <c r="E263" s="306" t="n">
        <f aca="false">AVERAGE(C257:C263)</f>
        <v>2301571.42857143</v>
      </c>
    </row>
    <row r="264" customFormat="false" ht="11.25" hidden="false" customHeight="false" outlineLevel="0" collapsed="false">
      <c r="A264" s="199" t="n">
        <v>35809</v>
      </c>
      <c r="B264" s="192" t="n">
        <v>35809</v>
      </c>
      <c r="C264" s="306" t="n">
        <f aca="false">VLOOKUP($B264,data!$A$6:$M$15000,10)</f>
        <v>2404000</v>
      </c>
      <c r="D264" s="9" t="n">
        <f aca="false">IF(B264&lt;&gt;"",MONTH(B264),0)</f>
        <v>1</v>
      </c>
      <c r="E264" s="306" t="n">
        <f aca="false">AVERAGE(C258:C264)</f>
        <v>2306857.14285714</v>
      </c>
    </row>
    <row r="265" customFormat="false" ht="11.25" hidden="false" customHeight="false" outlineLevel="0" collapsed="false">
      <c r="A265" s="199" t="n">
        <v>35810</v>
      </c>
      <c r="B265" s="192" t="n">
        <v>35810</v>
      </c>
      <c r="C265" s="306" t="n">
        <f aca="false">VLOOKUP($B265,data!$A$6:$M$15000,10)</f>
        <v>2524000</v>
      </c>
      <c r="D265" s="9" t="n">
        <f aca="false">IF(B265&lt;&gt;"",MONTH(B265),0)</f>
        <v>1</v>
      </c>
      <c r="E265" s="306" t="n">
        <f aca="false">AVERAGE(C259:C265)</f>
        <v>2323000</v>
      </c>
    </row>
    <row r="266" customFormat="false" ht="11.25" hidden="false" customHeight="false" outlineLevel="0" collapsed="false">
      <c r="A266" s="199" t="n">
        <v>35811</v>
      </c>
      <c r="B266" s="192" t="n">
        <v>35811</v>
      </c>
      <c r="C266" s="306" t="n">
        <f aca="false">VLOOKUP($B266,data!$A$6:$M$15000,10)</f>
        <v>2440000</v>
      </c>
      <c r="D266" s="9" t="n">
        <f aca="false">IF(B266&lt;&gt;"",MONTH(B266),0)</f>
        <v>1</v>
      </c>
      <c r="E266" s="306" t="n">
        <f aca="false">AVERAGE(C260:C266)</f>
        <v>2344857.14285714</v>
      </c>
    </row>
    <row r="267" customFormat="false" ht="11.25" hidden="false" customHeight="false" outlineLevel="0" collapsed="false">
      <c r="A267" s="199" t="n">
        <v>35812</v>
      </c>
      <c r="B267" s="192" t="n">
        <v>35812</v>
      </c>
      <c r="C267" s="306" t="n">
        <f aca="false">VLOOKUP($B267,data!$A$6:$M$15000,10)</f>
        <v>2577000</v>
      </c>
      <c r="D267" s="9" t="n">
        <f aca="false">IF(B267&lt;&gt;"",MONTH(B267),0)</f>
        <v>1</v>
      </c>
      <c r="E267" s="306" t="n">
        <f aca="false">AVERAGE(C261:C267)</f>
        <v>2389857.14285714</v>
      </c>
    </row>
    <row r="268" customFormat="false" ht="11.25" hidden="false" customHeight="false" outlineLevel="0" collapsed="false">
      <c r="A268" s="199" t="n">
        <v>35813</v>
      </c>
      <c r="B268" s="192" t="n">
        <v>35813</v>
      </c>
      <c r="C268" s="306" t="n">
        <f aca="false">VLOOKUP($B268,data!$A$6:$M$15000,10)</f>
        <v>2542000</v>
      </c>
      <c r="D268" s="9" t="n">
        <f aca="false">IF(B268&lt;&gt;"",MONTH(B268),0)</f>
        <v>1</v>
      </c>
      <c r="E268" s="306" t="n">
        <f aca="false">AVERAGE(C262:C268)</f>
        <v>2424714.28571429</v>
      </c>
    </row>
    <row r="269" customFormat="false" ht="11.25" hidden="false" customHeight="false" outlineLevel="0" collapsed="false">
      <c r="A269" s="199" t="n">
        <v>35814</v>
      </c>
      <c r="B269" s="192" t="n">
        <v>35814</v>
      </c>
      <c r="C269" s="306" t="n">
        <f aca="false">VLOOKUP($B269,data!$A$6:$M$15000,10)</f>
        <v>2574000</v>
      </c>
      <c r="D269" s="9" t="n">
        <f aca="false">IF(B269&lt;&gt;"",MONTH(B269),0)</f>
        <v>1</v>
      </c>
      <c r="E269" s="306" t="n">
        <f aca="false">AVERAGE(C263:C269)</f>
        <v>2475857.14285714</v>
      </c>
    </row>
    <row r="270" customFormat="false" ht="11.25" hidden="false" customHeight="false" outlineLevel="0" collapsed="false">
      <c r="A270" s="199" t="n">
        <v>35815</v>
      </c>
      <c r="B270" s="192" t="n">
        <v>35815</v>
      </c>
      <c r="C270" s="306" t="n">
        <f aca="false">VLOOKUP($B270,data!$A$6:$M$15000,10)</f>
        <v>2546000</v>
      </c>
      <c r="D270" s="9" t="n">
        <f aca="false">IF(B270&lt;&gt;"",MONTH(B270),0)</f>
        <v>1</v>
      </c>
      <c r="E270" s="306" t="n">
        <f aca="false">AVERAGE(C264:C270)</f>
        <v>2515285.71428571</v>
      </c>
    </row>
    <row r="271" customFormat="false" ht="11.25" hidden="false" customHeight="false" outlineLevel="0" collapsed="false">
      <c r="A271" s="199" t="n">
        <v>35816</v>
      </c>
      <c r="B271" s="192" t="n">
        <v>35816</v>
      </c>
      <c r="C271" s="306" t="n">
        <f aca="false">VLOOKUP($B271,data!$A$6:$M$15000,10)</f>
        <v>2533000</v>
      </c>
      <c r="D271" s="9" t="n">
        <f aca="false">IF(B271&lt;&gt;"",MONTH(B271),0)</f>
        <v>1</v>
      </c>
      <c r="E271" s="306" t="n">
        <f aca="false">AVERAGE(C265:C271)</f>
        <v>2533714.28571429</v>
      </c>
    </row>
    <row r="272" customFormat="false" ht="11.25" hidden="false" customHeight="false" outlineLevel="0" collapsed="false">
      <c r="A272" s="199" t="n">
        <v>35817</v>
      </c>
      <c r="B272" s="192" t="n">
        <v>35817</v>
      </c>
      <c r="C272" s="306" t="n">
        <f aca="false">VLOOKUP($B272,data!$A$6:$M$15000,10)</f>
        <v>2615000</v>
      </c>
      <c r="D272" s="9" t="n">
        <f aca="false">IF(B272&lt;&gt;"",MONTH(B272),0)</f>
        <v>1</v>
      </c>
      <c r="E272" s="306" t="n">
        <f aca="false">AVERAGE(C266:C272)</f>
        <v>2546714.28571429</v>
      </c>
    </row>
    <row r="273" customFormat="false" ht="11.25" hidden="false" customHeight="false" outlineLevel="0" collapsed="false">
      <c r="A273" s="199" t="n">
        <v>35818</v>
      </c>
      <c r="B273" s="192" t="n">
        <v>35818</v>
      </c>
      <c r="C273" s="306" t="n">
        <f aca="false">VLOOKUP($B273,data!$A$6:$M$15000,10)</f>
        <v>2658000</v>
      </c>
      <c r="D273" s="9" t="n">
        <f aca="false">IF(B273&lt;&gt;"",MONTH(B273),0)</f>
        <v>1</v>
      </c>
      <c r="E273" s="306" t="n">
        <f aca="false">AVERAGE(C267:C273)</f>
        <v>2577857.14285714</v>
      </c>
    </row>
    <row r="274" customFormat="false" ht="11.25" hidden="false" customHeight="false" outlineLevel="0" collapsed="false">
      <c r="A274" s="199" t="n">
        <v>35819</v>
      </c>
      <c r="B274" s="192" t="n">
        <v>35819</v>
      </c>
      <c r="C274" s="306" t="n">
        <f aca="false">VLOOKUP($B274,data!$A$6:$M$15000,10)</f>
        <v>2663000</v>
      </c>
      <c r="D274" s="9" t="n">
        <f aca="false">IF(B274&lt;&gt;"",MONTH(B274),0)</f>
        <v>1</v>
      </c>
      <c r="E274" s="306" t="n">
        <f aca="false">AVERAGE(C268:C274)</f>
        <v>2590142.85714286</v>
      </c>
    </row>
    <row r="275" customFormat="false" ht="11.25" hidden="false" customHeight="false" outlineLevel="0" collapsed="false">
      <c r="A275" s="199" t="n">
        <v>35820</v>
      </c>
      <c r="B275" s="192" t="n">
        <v>35820</v>
      </c>
      <c r="C275" s="306" t="n">
        <f aca="false">VLOOKUP($B275,data!$A$6:$M$15000,10)</f>
        <v>2638000</v>
      </c>
      <c r="D275" s="9" t="n">
        <f aca="false">IF(B275&lt;&gt;"",MONTH(B275),0)</f>
        <v>1</v>
      </c>
      <c r="E275" s="306" t="n">
        <f aca="false">AVERAGE(C269:C275)</f>
        <v>2603857.14285714</v>
      </c>
    </row>
    <row r="276" customFormat="false" ht="11.25" hidden="false" customHeight="false" outlineLevel="0" collapsed="false">
      <c r="A276" s="199" t="n">
        <v>35821</v>
      </c>
      <c r="B276" s="192" t="n">
        <v>35821</v>
      </c>
      <c r="C276" s="306" t="n">
        <f aca="false">VLOOKUP($B276,data!$A$6:$M$15000,10)</f>
        <v>2678000</v>
      </c>
      <c r="D276" s="9" t="n">
        <f aca="false">IF(B276&lt;&gt;"",MONTH(B276),0)</f>
        <v>1</v>
      </c>
      <c r="E276" s="306" t="n">
        <f aca="false">AVERAGE(C270:C276)</f>
        <v>2618714.28571429</v>
      </c>
    </row>
    <row r="277" customFormat="false" ht="11.25" hidden="false" customHeight="false" outlineLevel="0" collapsed="false">
      <c r="A277" s="199" t="n">
        <v>35822</v>
      </c>
      <c r="B277" s="192" t="n">
        <v>35822</v>
      </c>
      <c r="C277" s="306" t="n">
        <f aca="false">VLOOKUP($B277,data!$A$6:$M$15000,10)</f>
        <v>2596000</v>
      </c>
      <c r="D277" s="9" t="n">
        <f aca="false">IF(B277&lt;&gt;"",MONTH(B277),0)</f>
        <v>1</v>
      </c>
      <c r="E277" s="306" t="n">
        <f aca="false">AVERAGE(C271:C277)</f>
        <v>2625857.14285714</v>
      </c>
    </row>
    <row r="278" customFormat="false" ht="11.25" hidden="false" customHeight="false" outlineLevel="0" collapsed="false">
      <c r="A278" s="199" t="n">
        <v>35823</v>
      </c>
      <c r="B278" s="192" t="n">
        <v>35823</v>
      </c>
      <c r="C278" s="306" t="n">
        <f aca="false">VLOOKUP($B278,data!$A$6:$M$15000,10)</f>
        <v>2702000</v>
      </c>
      <c r="D278" s="9" t="n">
        <f aca="false">IF(B278&lt;&gt;"",MONTH(B278),0)</f>
        <v>1</v>
      </c>
      <c r="E278" s="306" t="n">
        <f aca="false">AVERAGE(C272:C278)</f>
        <v>2650000</v>
      </c>
    </row>
    <row r="279" customFormat="false" ht="11.25" hidden="false" customHeight="false" outlineLevel="0" collapsed="false">
      <c r="A279" s="199" t="n">
        <v>35824</v>
      </c>
      <c r="B279" s="192" t="n">
        <v>35824</v>
      </c>
      <c r="C279" s="306" t="n">
        <f aca="false">VLOOKUP($B279,data!$A$6:$M$15000,10)</f>
        <v>2651000</v>
      </c>
      <c r="D279" s="9" t="n">
        <f aca="false">IF(B279&lt;&gt;"",MONTH(B279),0)</f>
        <v>1</v>
      </c>
      <c r="E279" s="306" t="n">
        <f aca="false">AVERAGE(C273:C279)</f>
        <v>2655142.85714286</v>
      </c>
    </row>
    <row r="280" customFormat="false" ht="11.25" hidden="false" customHeight="false" outlineLevel="0" collapsed="false">
      <c r="A280" s="199" t="n">
        <v>35825</v>
      </c>
      <c r="B280" s="192" t="n">
        <v>35825</v>
      </c>
      <c r="C280" s="306" t="n">
        <f aca="false">VLOOKUP($B280,data!$A$6:$M$15000,10)</f>
        <v>2581000</v>
      </c>
      <c r="D280" s="9" t="n">
        <f aca="false">IF(B280&lt;&gt;"",MONTH(B280),0)</f>
        <v>1</v>
      </c>
      <c r="E280" s="306" t="n">
        <f aca="false">AVERAGE(C274:C280)</f>
        <v>2644142.85714286</v>
      </c>
    </row>
    <row r="281" customFormat="false" ht="11.25" hidden="false" customHeight="false" outlineLevel="0" collapsed="false">
      <c r="A281" s="199" t="n">
        <v>35826</v>
      </c>
      <c r="B281" s="192" t="n">
        <v>35826</v>
      </c>
      <c r="C281" s="306" t="n">
        <f aca="false">VLOOKUP($B281,data!$A$6:$M$15000,10)</f>
        <v>2595000</v>
      </c>
      <c r="D281" s="9" t="n">
        <f aca="false">IF(B281&lt;&gt;"",MONTH(B281),0)</f>
        <v>1</v>
      </c>
      <c r="E281" s="306" t="n">
        <f aca="false">AVERAGE(C275:C281)</f>
        <v>2634428.57142857</v>
      </c>
    </row>
    <row r="282" customFormat="false" ht="11.25" hidden="false" customHeight="false" outlineLevel="0" collapsed="false">
      <c r="A282" s="199" t="n">
        <v>35827</v>
      </c>
      <c r="B282" s="192" t="n">
        <v>35827</v>
      </c>
      <c r="C282" s="306" t="n">
        <f aca="false">VLOOKUP($B282,data!$A$6:$M$15000,10)</f>
        <v>2581000</v>
      </c>
      <c r="D282" s="9" t="n">
        <f aca="false">IF(B282&lt;&gt;"",MONTH(B282),0)</f>
        <v>2</v>
      </c>
      <c r="E282" s="306" t="n">
        <f aca="false">AVERAGE(C276:C282)</f>
        <v>2626285.71428571</v>
      </c>
    </row>
    <row r="283" customFormat="false" ht="11.25" hidden="false" customHeight="false" outlineLevel="0" collapsed="false">
      <c r="A283" s="199" t="n">
        <v>35828</v>
      </c>
      <c r="B283" s="192" t="n">
        <v>35828</v>
      </c>
      <c r="C283" s="306" t="n">
        <f aca="false">VLOOKUP($B283,data!$A$6:$M$15000,10)</f>
        <v>2525000</v>
      </c>
      <c r="D283" s="9" t="n">
        <f aca="false">IF(B283&lt;&gt;"",MONTH(B283),0)</f>
        <v>2</v>
      </c>
      <c r="E283" s="306" t="n">
        <f aca="false">AVERAGE(C277:C283)</f>
        <v>2604428.57142857</v>
      </c>
    </row>
    <row r="284" customFormat="false" ht="11.25" hidden="false" customHeight="false" outlineLevel="0" collapsed="false">
      <c r="A284" s="199" t="n">
        <v>35829</v>
      </c>
      <c r="B284" s="192" t="n">
        <v>35829</v>
      </c>
      <c r="C284" s="306" t="n">
        <f aca="false">VLOOKUP($B284,data!$A$6:$M$15000,10)</f>
        <v>2453000</v>
      </c>
      <c r="D284" s="9" t="n">
        <f aca="false">IF(B284&lt;&gt;"",MONTH(B284),0)</f>
        <v>2</v>
      </c>
      <c r="E284" s="306" t="n">
        <f aca="false">AVERAGE(C278:C284)</f>
        <v>2584000</v>
      </c>
    </row>
    <row r="285" customFormat="false" ht="11.25" hidden="false" customHeight="false" outlineLevel="0" collapsed="false">
      <c r="A285" s="199" t="n">
        <v>35830</v>
      </c>
      <c r="B285" s="192" t="n">
        <v>35830</v>
      </c>
      <c r="C285" s="306" t="n">
        <f aca="false">VLOOKUP($B285,data!$A$6:$M$15000,10)</f>
        <v>2414000</v>
      </c>
      <c r="D285" s="9" t="n">
        <f aca="false">IF(B285&lt;&gt;"",MONTH(B285),0)</f>
        <v>2</v>
      </c>
      <c r="E285" s="306" t="n">
        <f aca="false">AVERAGE(C279:C285)</f>
        <v>2542857.14285714</v>
      </c>
    </row>
    <row r="286" customFormat="false" ht="11.25" hidden="false" customHeight="false" outlineLevel="0" collapsed="false">
      <c r="A286" s="199" t="n">
        <v>35831</v>
      </c>
      <c r="B286" s="192" t="n">
        <v>35831</v>
      </c>
      <c r="C286" s="306" t="n">
        <f aca="false">VLOOKUP($B286,data!$A$6:$M$15000,10)</f>
        <v>2333000</v>
      </c>
      <c r="D286" s="9" t="n">
        <f aca="false">IF(B286&lt;&gt;"",MONTH(B286),0)</f>
        <v>2</v>
      </c>
      <c r="E286" s="306" t="n">
        <f aca="false">AVERAGE(C280:C286)</f>
        <v>2497428.57142857</v>
      </c>
    </row>
    <row r="287" customFormat="false" ht="11.25" hidden="false" customHeight="false" outlineLevel="0" collapsed="false">
      <c r="A287" s="199" t="n">
        <v>35832</v>
      </c>
      <c r="B287" s="192" t="n">
        <v>35832</v>
      </c>
      <c r="C287" s="306" t="n">
        <f aca="false">VLOOKUP($B287,data!$A$6:$M$15000,10)</f>
        <v>2475000</v>
      </c>
      <c r="D287" s="9" t="n">
        <f aca="false">IF(B287&lt;&gt;"",MONTH(B287),0)</f>
        <v>2</v>
      </c>
      <c r="E287" s="306" t="n">
        <f aca="false">AVERAGE(C281:C287)</f>
        <v>2482285.71428571</v>
      </c>
    </row>
    <row r="288" customFormat="false" ht="11.25" hidden="false" customHeight="false" outlineLevel="0" collapsed="false">
      <c r="A288" s="199" t="n">
        <v>35833</v>
      </c>
      <c r="B288" s="192" t="n">
        <v>35833</v>
      </c>
      <c r="C288" s="306" t="n">
        <f aca="false">VLOOKUP($B288,data!$A$6:$M$15000,10)</f>
        <v>2393000</v>
      </c>
      <c r="D288" s="9" t="n">
        <f aca="false">IF(B288&lt;&gt;"",MONTH(B288),0)</f>
        <v>2</v>
      </c>
      <c r="E288" s="306" t="n">
        <f aca="false">AVERAGE(C282:C288)</f>
        <v>2453428.57142857</v>
      </c>
    </row>
    <row r="289" customFormat="false" ht="11.25" hidden="false" customHeight="false" outlineLevel="0" collapsed="false">
      <c r="A289" s="199" t="n">
        <v>35834</v>
      </c>
      <c r="B289" s="192" t="n">
        <v>35834</v>
      </c>
      <c r="C289" s="306" t="n">
        <f aca="false">VLOOKUP($B289,data!$A$6:$M$15000,10)</f>
        <v>2445000</v>
      </c>
      <c r="D289" s="9" t="n">
        <f aca="false">IF(B289&lt;&gt;"",MONTH(B289),0)</f>
        <v>2</v>
      </c>
      <c r="E289" s="306" t="n">
        <f aca="false">AVERAGE(C283:C289)</f>
        <v>2434000</v>
      </c>
    </row>
    <row r="290" customFormat="false" ht="11.25" hidden="false" customHeight="false" outlineLevel="0" collapsed="false">
      <c r="A290" s="199" t="n">
        <v>35835</v>
      </c>
      <c r="B290" s="192" t="n">
        <v>35835</v>
      </c>
      <c r="C290" s="306" t="n">
        <f aca="false">VLOOKUP($B290,data!$A$6:$M$15000,10)</f>
        <v>2400000</v>
      </c>
      <c r="D290" s="9" t="n">
        <f aca="false">IF(B290&lt;&gt;"",MONTH(B290),0)</f>
        <v>2</v>
      </c>
      <c r="E290" s="306" t="n">
        <f aca="false">AVERAGE(C284:C290)</f>
        <v>2416142.85714286</v>
      </c>
    </row>
    <row r="291" customFormat="false" ht="11.25" hidden="false" customHeight="false" outlineLevel="0" collapsed="false">
      <c r="A291" s="199" t="n">
        <v>35836</v>
      </c>
      <c r="B291" s="192" t="n">
        <v>35836</v>
      </c>
      <c r="C291" s="306" t="n">
        <f aca="false">VLOOKUP($B291,data!$A$6:$M$15000,10)</f>
        <v>2504000</v>
      </c>
      <c r="D291" s="9" t="n">
        <f aca="false">IF(B291&lt;&gt;"",MONTH(B291),0)</f>
        <v>2</v>
      </c>
      <c r="E291" s="306" t="n">
        <f aca="false">AVERAGE(C285:C291)</f>
        <v>2423428.57142857</v>
      </c>
    </row>
    <row r="292" customFormat="false" ht="11.25" hidden="false" customHeight="false" outlineLevel="0" collapsed="false">
      <c r="A292" s="199" t="n">
        <v>35837</v>
      </c>
      <c r="B292" s="192" t="n">
        <v>35837</v>
      </c>
      <c r="C292" s="306" t="n">
        <f aca="false">VLOOKUP($B292,data!$A$6:$M$15000,10)</f>
        <v>2522000</v>
      </c>
      <c r="D292" s="9" t="n">
        <f aca="false">IF(B292&lt;&gt;"",MONTH(B292),0)</f>
        <v>2</v>
      </c>
      <c r="E292" s="306" t="n">
        <f aca="false">AVERAGE(C286:C292)</f>
        <v>2438857.14285714</v>
      </c>
    </row>
    <row r="293" customFormat="false" ht="11.25" hidden="false" customHeight="false" outlineLevel="0" collapsed="false">
      <c r="A293" s="199" t="n">
        <v>35838</v>
      </c>
      <c r="B293" s="192" t="n">
        <v>35838</v>
      </c>
      <c r="C293" s="306" t="n">
        <f aca="false">VLOOKUP($B293,data!$A$6:$M$15000,10)</f>
        <v>2397000</v>
      </c>
      <c r="D293" s="9" t="n">
        <f aca="false">IF(B293&lt;&gt;"",MONTH(B293),0)</f>
        <v>2</v>
      </c>
      <c r="E293" s="306" t="n">
        <f aca="false">AVERAGE(C287:C293)</f>
        <v>2448000</v>
      </c>
    </row>
    <row r="294" customFormat="false" ht="11.25" hidden="false" customHeight="false" outlineLevel="0" collapsed="false">
      <c r="A294" s="199" t="n">
        <v>35839</v>
      </c>
      <c r="B294" s="192" t="n">
        <v>35839</v>
      </c>
      <c r="C294" s="306" t="n">
        <f aca="false">VLOOKUP($B294,data!$A$6:$M$15000,10)</f>
        <v>2490000</v>
      </c>
      <c r="D294" s="9" t="n">
        <f aca="false">IF(B294&lt;&gt;"",MONTH(B294),0)</f>
        <v>2</v>
      </c>
      <c r="E294" s="306" t="n">
        <f aca="false">AVERAGE(C288:C294)</f>
        <v>2450142.85714286</v>
      </c>
    </row>
    <row r="295" customFormat="false" ht="11.25" hidden="false" customHeight="false" outlineLevel="0" collapsed="false">
      <c r="A295" s="199" t="n">
        <v>35840</v>
      </c>
      <c r="B295" s="192" t="n">
        <v>35840</v>
      </c>
      <c r="C295" s="306" t="n">
        <f aca="false">VLOOKUP($B295,data!$A$6:$M$15000,10)</f>
        <v>2533000</v>
      </c>
      <c r="D295" s="9" t="n">
        <f aca="false">IF(B295&lt;&gt;"",MONTH(B295),0)</f>
        <v>2</v>
      </c>
      <c r="E295" s="306" t="n">
        <f aca="false">AVERAGE(C289:C295)</f>
        <v>2470142.85714286</v>
      </c>
    </row>
    <row r="296" customFormat="false" ht="11.25" hidden="false" customHeight="false" outlineLevel="0" collapsed="false">
      <c r="A296" s="199" t="n">
        <v>35841</v>
      </c>
      <c r="B296" s="192" t="n">
        <v>35841</v>
      </c>
      <c r="C296" s="306" t="n">
        <f aca="false">VLOOKUP($B296,data!$A$6:$M$15000,10)</f>
        <v>2520000</v>
      </c>
      <c r="D296" s="9" t="n">
        <f aca="false">IF(B296&lt;&gt;"",MONTH(B296),0)</f>
        <v>2</v>
      </c>
      <c r="E296" s="306" t="n">
        <f aca="false">AVERAGE(C290:C296)</f>
        <v>2480857.14285714</v>
      </c>
    </row>
    <row r="297" customFormat="false" ht="11.25" hidden="false" customHeight="false" outlineLevel="0" collapsed="false">
      <c r="A297" s="199" t="n">
        <v>35842</v>
      </c>
      <c r="B297" s="192" t="n">
        <v>35842</v>
      </c>
      <c r="C297" s="306" t="n">
        <f aca="false">VLOOKUP($B297,data!$A$6:$M$15000,10)</f>
        <v>2507000</v>
      </c>
      <c r="D297" s="9" t="n">
        <f aca="false">IF(B297&lt;&gt;"",MONTH(B297),0)</f>
        <v>2</v>
      </c>
      <c r="E297" s="306" t="n">
        <f aca="false">AVERAGE(C291:C297)</f>
        <v>2496142.85714286</v>
      </c>
    </row>
    <row r="298" customFormat="false" ht="11.25" hidden="false" customHeight="false" outlineLevel="0" collapsed="false">
      <c r="A298" s="199" t="n">
        <v>35843</v>
      </c>
      <c r="B298" s="192" t="n">
        <v>35843</v>
      </c>
      <c r="C298" s="306" t="n">
        <f aca="false">VLOOKUP($B298,data!$A$6:$M$15000,10)</f>
        <v>2474000</v>
      </c>
      <c r="D298" s="9" t="n">
        <f aca="false">IF(B298&lt;&gt;"",MONTH(B298),0)</f>
        <v>2</v>
      </c>
      <c r="E298" s="306" t="n">
        <f aca="false">AVERAGE(C292:C298)</f>
        <v>2491857.14285714</v>
      </c>
    </row>
    <row r="299" customFormat="false" ht="11.25" hidden="false" customHeight="false" outlineLevel="0" collapsed="false">
      <c r="A299" s="199" t="n">
        <v>35844</v>
      </c>
      <c r="B299" s="192" t="n">
        <v>35844</v>
      </c>
      <c r="C299" s="306" t="n">
        <f aca="false">VLOOKUP($B299,data!$A$6:$M$15000,10)</f>
        <v>2400000</v>
      </c>
      <c r="D299" s="9" t="n">
        <f aca="false">IF(B299&lt;&gt;"",MONTH(B299),0)</f>
        <v>2</v>
      </c>
      <c r="E299" s="306" t="n">
        <f aca="false">AVERAGE(C293:C299)</f>
        <v>2474428.57142857</v>
      </c>
    </row>
    <row r="300" customFormat="false" ht="11.25" hidden="false" customHeight="false" outlineLevel="0" collapsed="false">
      <c r="A300" s="199" t="n">
        <v>35845</v>
      </c>
      <c r="B300" s="192" t="n">
        <v>35845</v>
      </c>
      <c r="C300" s="306" t="n">
        <f aca="false">VLOOKUP($B300,data!$A$6:$M$15000,10)</f>
        <v>2480000</v>
      </c>
      <c r="D300" s="9" t="n">
        <f aca="false">IF(B300&lt;&gt;"",MONTH(B300),0)</f>
        <v>2</v>
      </c>
      <c r="E300" s="306" t="n">
        <f aca="false">AVERAGE(C294:C300)</f>
        <v>2486285.71428571</v>
      </c>
    </row>
    <row r="301" customFormat="false" ht="11.25" hidden="false" customHeight="false" outlineLevel="0" collapsed="false">
      <c r="A301" s="199" t="n">
        <v>35846</v>
      </c>
      <c r="B301" s="192" t="n">
        <v>35846</v>
      </c>
      <c r="C301" s="306" t="n">
        <f aca="false">VLOOKUP($B301,data!$A$6:$M$15000,10)</f>
        <v>2432000</v>
      </c>
      <c r="D301" s="9" t="n">
        <f aca="false">IF(B301&lt;&gt;"",MONTH(B301),0)</f>
        <v>2</v>
      </c>
      <c r="E301" s="306" t="n">
        <f aca="false">AVERAGE(C295:C301)</f>
        <v>2478000</v>
      </c>
    </row>
    <row r="302" customFormat="false" ht="11.25" hidden="false" customHeight="false" outlineLevel="0" collapsed="false">
      <c r="A302" s="199" t="n">
        <v>35847</v>
      </c>
      <c r="B302" s="192" t="n">
        <v>35847</v>
      </c>
      <c r="C302" s="306" t="n">
        <f aca="false">VLOOKUP($B302,data!$A$6:$M$15000,10)</f>
        <v>2495000</v>
      </c>
      <c r="D302" s="9" t="n">
        <f aca="false">IF(B302&lt;&gt;"",MONTH(B302),0)</f>
        <v>2</v>
      </c>
      <c r="E302" s="306" t="n">
        <f aca="false">AVERAGE(C296:C302)</f>
        <v>2472571.42857143</v>
      </c>
    </row>
    <row r="303" customFormat="false" ht="11.25" hidden="false" customHeight="false" outlineLevel="0" collapsed="false">
      <c r="A303" s="199" t="n">
        <v>35848</v>
      </c>
      <c r="B303" s="192" t="n">
        <v>35848</v>
      </c>
      <c r="C303" s="306" t="n">
        <f aca="false">VLOOKUP($B303,data!$A$6:$M$15000,10)</f>
        <v>2512000</v>
      </c>
      <c r="D303" s="9" t="n">
        <f aca="false">IF(B303&lt;&gt;"",MONTH(B303),0)</f>
        <v>2</v>
      </c>
      <c r="E303" s="306" t="n">
        <f aca="false">AVERAGE(C297:C303)</f>
        <v>2471428.57142857</v>
      </c>
    </row>
    <row r="304" customFormat="false" ht="11.25" hidden="false" customHeight="false" outlineLevel="0" collapsed="false">
      <c r="A304" s="199" t="n">
        <v>35849</v>
      </c>
      <c r="B304" s="192" t="n">
        <v>35849</v>
      </c>
      <c r="C304" s="306" t="n">
        <f aca="false">VLOOKUP($B304,data!$A$6:$M$15000,10)</f>
        <v>2449000</v>
      </c>
      <c r="D304" s="9" t="n">
        <f aca="false">IF(B304&lt;&gt;"",MONTH(B304),0)</f>
        <v>2</v>
      </c>
      <c r="E304" s="306" t="n">
        <f aca="false">AVERAGE(C298:C304)</f>
        <v>2463142.85714286</v>
      </c>
    </row>
    <row r="305" customFormat="false" ht="11.25" hidden="false" customHeight="false" outlineLevel="0" collapsed="false">
      <c r="A305" s="199" t="n">
        <v>35850</v>
      </c>
      <c r="B305" s="192" t="n">
        <v>35850</v>
      </c>
      <c r="C305" s="306" t="n">
        <f aca="false">VLOOKUP($B305,data!$A$6:$M$15000,10)</f>
        <v>2487000</v>
      </c>
      <c r="D305" s="9" t="n">
        <f aca="false">IF(B305&lt;&gt;"",MONTH(B305),0)</f>
        <v>2</v>
      </c>
      <c r="E305" s="306" t="n">
        <f aca="false">AVERAGE(C299:C305)</f>
        <v>2465000</v>
      </c>
    </row>
    <row r="306" customFormat="false" ht="11.25" hidden="false" customHeight="false" outlineLevel="0" collapsed="false">
      <c r="A306" s="199" t="n">
        <v>35851</v>
      </c>
      <c r="B306" s="192" t="n">
        <v>35851</v>
      </c>
      <c r="C306" s="306" t="n">
        <f aca="false">VLOOKUP($B306,data!$A$6:$M$15000,10)</f>
        <v>2361000</v>
      </c>
      <c r="D306" s="9" t="n">
        <f aca="false">IF(B306&lt;&gt;"",MONTH(B306),0)</f>
        <v>2</v>
      </c>
      <c r="E306" s="306" t="n">
        <f aca="false">AVERAGE(C300:C306)</f>
        <v>2459428.57142857</v>
      </c>
    </row>
    <row r="307" customFormat="false" ht="11.25" hidden="false" customHeight="false" outlineLevel="0" collapsed="false">
      <c r="A307" s="199" t="n">
        <v>35852</v>
      </c>
      <c r="B307" s="192" t="n">
        <v>35852</v>
      </c>
      <c r="C307" s="306" t="n">
        <f aca="false">VLOOKUP($B307,data!$A$6:$M$15000,10)</f>
        <v>2386000</v>
      </c>
      <c r="D307" s="9" t="n">
        <f aca="false">IF(B307&lt;&gt;"",MONTH(B307),0)</f>
        <v>2</v>
      </c>
      <c r="E307" s="306" t="n">
        <f aca="false">AVERAGE(C301:C307)</f>
        <v>2446000</v>
      </c>
    </row>
    <row r="308" customFormat="false" ht="11.25" hidden="false" customHeight="false" outlineLevel="0" collapsed="false">
      <c r="A308" s="199" t="n">
        <v>35853</v>
      </c>
      <c r="B308" s="192" t="n">
        <v>35853</v>
      </c>
      <c r="C308" s="306" t="n">
        <f aca="false">VLOOKUP($B308,data!$A$6:$M$15000,10)</f>
        <v>2360000</v>
      </c>
      <c r="D308" s="9" t="n">
        <f aca="false">IF(B308&lt;&gt;"",MONTH(B308),0)</f>
        <v>2</v>
      </c>
      <c r="E308" s="306" t="n">
        <f aca="false">AVERAGE(C302:C308)</f>
        <v>2435714.28571429</v>
      </c>
    </row>
    <row r="309" customFormat="false" ht="11.25" hidden="false" customHeight="false" outlineLevel="0" collapsed="false">
      <c r="A309" s="199" t="n">
        <v>35854</v>
      </c>
      <c r="B309" s="192" t="n">
        <v>35854</v>
      </c>
      <c r="C309" s="306" t="n">
        <f aca="false">VLOOKUP($B309,data!$A$6:$M$15000,10)</f>
        <v>2398000</v>
      </c>
      <c r="D309" s="9" t="n">
        <f aca="false">IF(B309&lt;&gt;"",MONTH(B309),0)</f>
        <v>2</v>
      </c>
      <c r="E309" s="306" t="n">
        <f aca="false">AVERAGE(C303:C309)</f>
        <v>2421857.14285714</v>
      </c>
    </row>
    <row r="310" customFormat="false" ht="11.25" hidden="false" customHeight="false" outlineLevel="0" collapsed="false">
      <c r="A310" s="199" t="n">
        <v>35855</v>
      </c>
      <c r="B310" s="192" t="n">
        <v>35855</v>
      </c>
      <c r="C310" s="306" t="n">
        <f aca="false">VLOOKUP($B310,data!$A$6:$M$15000,10)</f>
        <v>2635000</v>
      </c>
      <c r="D310" s="9" t="n">
        <f aca="false">IF(B310&lt;&gt;"",MONTH(B310),0)</f>
        <v>3</v>
      </c>
      <c r="E310" s="306" t="n">
        <f aca="false">AVERAGE(C304:C310)</f>
        <v>2439428.57142857</v>
      </c>
    </row>
    <row r="311" customFormat="false" ht="11.25" hidden="false" customHeight="false" outlineLevel="0" collapsed="false">
      <c r="A311" s="199" t="n">
        <v>35856</v>
      </c>
      <c r="B311" s="192" t="n">
        <v>35856</v>
      </c>
      <c r="C311" s="306" t="n">
        <f aca="false">VLOOKUP($B311,data!$A$6:$M$15000,10)</f>
        <v>2748000</v>
      </c>
      <c r="D311" s="9" t="n">
        <f aca="false">IF(B311&lt;&gt;"",MONTH(B311),0)</f>
        <v>3</v>
      </c>
      <c r="E311" s="306" t="n">
        <f aca="false">AVERAGE(C305:C311)</f>
        <v>2482142.85714286</v>
      </c>
    </row>
    <row r="312" customFormat="false" ht="11.25" hidden="false" customHeight="false" outlineLevel="0" collapsed="false">
      <c r="A312" s="199" t="n">
        <v>35857</v>
      </c>
      <c r="B312" s="192" t="n">
        <v>35857</v>
      </c>
      <c r="C312" s="306" t="n">
        <f aca="false">VLOOKUP($B312,data!$A$6:$M$15000,10)</f>
        <v>2749000</v>
      </c>
      <c r="D312" s="9" t="n">
        <f aca="false">IF(B312&lt;&gt;"",MONTH(B312),0)</f>
        <v>3</v>
      </c>
      <c r="E312" s="306" t="n">
        <f aca="false">AVERAGE(C306:C312)</f>
        <v>2519571.42857143</v>
      </c>
    </row>
    <row r="313" customFormat="false" ht="11.25" hidden="false" customHeight="false" outlineLevel="0" collapsed="false">
      <c r="A313" s="199" t="n">
        <v>35858</v>
      </c>
      <c r="B313" s="192" t="n">
        <v>35858</v>
      </c>
      <c r="C313" s="306" t="n">
        <f aca="false">VLOOKUP($B313,data!$A$6:$M$15000,10)</f>
        <v>2654000</v>
      </c>
      <c r="D313" s="9" t="n">
        <f aca="false">IF(B313&lt;&gt;"",MONTH(B313),0)</f>
        <v>3</v>
      </c>
      <c r="E313" s="306" t="n">
        <f aca="false">AVERAGE(C307:C313)</f>
        <v>2561428.57142857</v>
      </c>
    </row>
    <row r="314" customFormat="false" ht="11.25" hidden="false" customHeight="false" outlineLevel="0" collapsed="false">
      <c r="A314" s="199" t="n">
        <v>35859</v>
      </c>
      <c r="B314" s="192" t="n">
        <v>35859</v>
      </c>
      <c r="C314" s="306" t="n">
        <f aca="false">VLOOKUP($B314,data!$A$6:$M$15000,10)</f>
        <v>2749000</v>
      </c>
      <c r="D314" s="9" t="n">
        <f aca="false">IF(B314&lt;&gt;"",MONTH(B314),0)</f>
        <v>3</v>
      </c>
      <c r="E314" s="306" t="n">
        <f aca="false">AVERAGE(C308:C314)</f>
        <v>2613285.71428571</v>
      </c>
    </row>
    <row r="315" customFormat="false" ht="11.25" hidden="false" customHeight="false" outlineLevel="0" collapsed="false">
      <c r="A315" s="199" t="n">
        <v>35860</v>
      </c>
      <c r="B315" s="192" t="n">
        <v>35860</v>
      </c>
      <c r="C315" s="306" t="n">
        <f aca="false">VLOOKUP($B315,data!$A$6:$M$15000,10)</f>
        <v>2770000</v>
      </c>
      <c r="D315" s="9" t="n">
        <f aca="false">IF(B315&lt;&gt;"",MONTH(B315),0)</f>
        <v>3</v>
      </c>
      <c r="E315" s="306" t="n">
        <f aca="false">AVERAGE(C309:C315)</f>
        <v>2671857.14285714</v>
      </c>
    </row>
    <row r="316" customFormat="false" ht="11.25" hidden="false" customHeight="false" outlineLevel="0" collapsed="false">
      <c r="A316" s="199" t="n">
        <v>35861</v>
      </c>
      <c r="B316" s="192" t="n">
        <v>35861</v>
      </c>
      <c r="C316" s="306" t="n">
        <f aca="false">VLOOKUP($B316,data!$A$6:$M$15000,10)</f>
        <v>2775000</v>
      </c>
      <c r="D316" s="9" t="n">
        <f aca="false">IF(B316&lt;&gt;"",MONTH(B316),0)</f>
        <v>3</v>
      </c>
      <c r="E316" s="306" t="n">
        <f aca="false">AVERAGE(C310:C316)</f>
        <v>2725714.28571429</v>
      </c>
    </row>
    <row r="317" customFormat="false" ht="11.25" hidden="false" customHeight="false" outlineLevel="0" collapsed="false">
      <c r="A317" s="199" t="n">
        <v>35862</v>
      </c>
      <c r="B317" s="192" t="n">
        <v>35862</v>
      </c>
      <c r="C317" s="306" t="n">
        <f aca="false">VLOOKUP($B317,data!$A$6:$M$15000,10)</f>
        <v>2811000</v>
      </c>
      <c r="D317" s="9" t="n">
        <f aca="false">IF(B317&lt;&gt;"",MONTH(B317),0)</f>
        <v>3</v>
      </c>
      <c r="E317" s="306" t="n">
        <f aca="false">AVERAGE(C311:C317)</f>
        <v>2750857.14285714</v>
      </c>
    </row>
    <row r="318" customFormat="false" ht="11.25" hidden="false" customHeight="false" outlineLevel="0" collapsed="false">
      <c r="A318" s="199" t="n">
        <v>35863</v>
      </c>
      <c r="B318" s="192" t="n">
        <v>35863</v>
      </c>
      <c r="C318" s="306" t="n">
        <f aca="false">VLOOKUP($B318,data!$A$6:$M$15000,10)</f>
        <v>2758000</v>
      </c>
      <c r="D318" s="9" t="n">
        <f aca="false">IF(B318&lt;&gt;"",MONTH(B318),0)</f>
        <v>3</v>
      </c>
      <c r="E318" s="306" t="n">
        <f aca="false">AVERAGE(C312:C318)</f>
        <v>2752285.71428571</v>
      </c>
    </row>
    <row r="319" customFormat="false" ht="11.25" hidden="false" customHeight="false" outlineLevel="0" collapsed="false">
      <c r="A319" s="199" t="n">
        <v>35864</v>
      </c>
      <c r="B319" s="192" t="n">
        <v>35864</v>
      </c>
      <c r="C319" s="306" t="n">
        <f aca="false">VLOOKUP($B319,data!$A$6:$M$15000,10)</f>
        <v>2749000</v>
      </c>
      <c r="D319" s="9" t="n">
        <f aca="false">IF(B319&lt;&gt;"",MONTH(B319),0)</f>
        <v>3</v>
      </c>
      <c r="E319" s="306" t="n">
        <f aca="false">AVERAGE(C313:C319)</f>
        <v>2752285.71428571</v>
      </c>
    </row>
    <row r="320" customFormat="false" ht="11.25" hidden="false" customHeight="false" outlineLevel="0" collapsed="false">
      <c r="A320" s="199" t="n">
        <v>35865</v>
      </c>
      <c r="B320" s="192" t="n">
        <v>35865</v>
      </c>
      <c r="C320" s="306" t="n">
        <f aca="false">VLOOKUP($B320,data!$A$6:$M$15000,10)</f>
        <v>2738000</v>
      </c>
      <c r="D320" s="9" t="n">
        <f aca="false">IF(B320&lt;&gt;"",MONTH(B320),0)</f>
        <v>3</v>
      </c>
      <c r="E320" s="306" t="n">
        <f aca="false">AVERAGE(C314:C320)</f>
        <v>2764285.71428571</v>
      </c>
    </row>
    <row r="321" customFormat="false" ht="11.25" hidden="false" customHeight="false" outlineLevel="0" collapsed="false">
      <c r="A321" s="199" t="n">
        <v>35866</v>
      </c>
      <c r="B321" s="192" t="n">
        <v>35866</v>
      </c>
      <c r="C321" s="306" t="n">
        <f aca="false">VLOOKUP($B321,data!$A$6:$M$15000,10)</f>
        <v>2682000</v>
      </c>
      <c r="D321" s="9" t="n">
        <f aca="false">IF(B321&lt;&gt;"",MONTH(B321),0)</f>
        <v>3</v>
      </c>
      <c r="E321" s="306" t="n">
        <f aca="false">AVERAGE(C315:C321)</f>
        <v>2754714.28571429</v>
      </c>
    </row>
    <row r="322" customFormat="false" ht="11.25" hidden="false" customHeight="false" outlineLevel="0" collapsed="false">
      <c r="A322" s="199" t="n">
        <v>35867</v>
      </c>
      <c r="B322" s="192" t="n">
        <v>35867</v>
      </c>
      <c r="C322" s="306" t="n">
        <f aca="false">VLOOKUP($B322,data!$A$6:$M$15000,10)</f>
        <v>2617000</v>
      </c>
      <c r="D322" s="9" t="n">
        <f aca="false">IF(B322&lt;&gt;"",MONTH(B322),0)</f>
        <v>3</v>
      </c>
      <c r="E322" s="306" t="n">
        <f aca="false">AVERAGE(C316:C322)</f>
        <v>2732857.14285714</v>
      </c>
    </row>
    <row r="323" customFormat="false" ht="11.25" hidden="false" customHeight="false" outlineLevel="0" collapsed="false">
      <c r="A323" s="199" t="n">
        <v>35868</v>
      </c>
      <c r="B323" s="192" t="n">
        <v>35868</v>
      </c>
      <c r="C323" s="306" t="n">
        <f aca="false">VLOOKUP($B323,data!$A$6:$M$15000,10)</f>
        <v>2671000</v>
      </c>
      <c r="D323" s="9" t="n">
        <f aca="false">IF(B323&lt;&gt;"",MONTH(B323),0)</f>
        <v>3</v>
      </c>
      <c r="E323" s="306" t="n">
        <f aca="false">AVERAGE(C317:C323)</f>
        <v>2718000</v>
      </c>
    </row>
    <row r="324" customFormat="false" ht="11.25" hidden="false" customHeight="false" outlineLevel="0" collapsed="false">
      <c r="A324" s="199" t="n">
        <v>35869</v>
      </c>
      <c r="B324" s="192" t="n">
        <v>35869</v>
      </c>
      <c r="C324" s="306" t="n">
        <f aca="false">VLOOKUP($B324,data!$A$6:$M$15000,10)</f>
        <v>2700000</v>
      </c>
      <c r="D324" s="9" t="n">
        <f aca="false">IF(B324&lt;&gt;"",MONTH(B324),0)</f>
        <v>3</v>
      </c>
      <c r="E324" s="306" t="n">
        <f aca="false">AVERAGE(C318:C324)</f>
        <v>2702142.85714286</v>
      </c>
    </row>
    <row r="325" customFormat="false" ht="11.25" hidden="false" customHeight="false" outlineLevel="0" collapsed="false">
      <c r="A325" s="199" t="n">
        <v>35870</v>
      </c>
      <c r="B325" s="192" t="n">
        <v>35870</v>
      </c>
      <c r="C325" s="306" t="n">
        <f aca="false">VLOOKUP($B325,data!$A$6:$M$15000,10)</f>
        <v>2677000</v>
      </c>
      <c r="D325" s="9" t="n">
        <f aca="false">IF(B325&lt;&gt;"",MONTH(B325),0)</f>
        <v>3</v>
      </c>
      <c r="E325" s="306" t="n">
        <f aca="false">AVERAGE(C319:C325)</f>
        <v>2690571.42857143</v>
      </c>
    </row>
    <row r="326" customFormat="false" ht="11.25" hidden="false" customHeight="false" outlineLevel="0" collapsed="false">
      <c r="A326" s="199" t="n">
        <v>35871</v>
      </c>
      <c r="B326" s="192" t="n">
        <v>35871</v>
      </c>
      <c r="C326" s="306" t="n">
        <f aca="false">VLOOKUP($B326,data!$A$6:$M$15000,10)</f>
        <v>2853000</v>
      </c>
      <c r="D326" s="9" t="n">
        <f aca="false">IF(B326&lt;&gt;"",MONTH(B326),0)</f>
        <v>3</v>
      </c>
      <c r="E326" s="306" t="n">
        <f aca="false">AVERAGE(C320:C326)</f>
        <v>2705428.57142857</v>
      </c>
    </row>
    <row r="327" customFormat="false" ht="11.25" hidden="false" customHeight="false" outlineLevel="0" collapsed="false">
      <c r="A327" s="199" t="n">
        <v>35872</v>
      </c>
      <c r="B327" s="192" t="n">
        <v>35872</v>
      </c>
      <c r="C327" s="306" t="n">
        <f aca="false">VLOOKUP($B327,data!$A$6:$M$15000,10)</f>
        <v>2834000</v>
      </c>
      <c r="D327" s="9" t="n">
        <f aca="false">IF(B327&lt;&gt;"",MONTH(B327),0)</f>
        <v>3</v>
      </c>
      <c r="E327" s="306" t="n">
        <f aca="false">AVERAGE(C321:C327)</f>
        <v>2719142.85714286</v>
      </c>
    </row>
    <row r="328" customFormat="false" ht="11.25" hidden="false" customHeight="false" outlineLevel="0" collapsed="false">
      <c r="A328" s="199" t="n">
        <v>35873</v>
      </c>
      <c r="B328" s="192" t="n">
        <v>35873</v>
      </c>
      <c r="C328" s="306" t="n">
        <f aca="false">VLOOKUP($B328,data!$A$6:$M$15000,10)</f>
        <v>2844000</v>
      </c>
      <c r="D328" s="9" t="n">
        <f aca="false">IF(B328&lt;&gt;"",MONTH(B328),0)</f>
        <v>3</v>
      </c>
      <c r="E328" s="306" t="n">
        <f aca="false">AVERAGE(C322:C328)</f>
        <v>2742285.71428571</v>
      </c>
    </row>
    <row r="329" customFormat="false" ht="11.25" hidden="false" customHeight="false" outlineLevel="0" collapsed="false">
      <c r="A329" s="199" t="n">
        <v>35874</v>
      </c>
      <c r="B329" s="192" t="n">
        <v>35874</v>
      </c>
      <c r="C329" s="306" t="n">
        <f aca="false">VLOOKUP($B329,data!$A$6:$M$15000,10)</f>
        <v>2842000</v>
      </c>
      <c r="D329" s="9" t="n">
        <f aca="false">IF(B329&lt;&gt;"",MONTH(B329),0)</f>
        <v>3</v>
      </c>
      <c r="E329" s="306" t="n">
        <f aca="false">AVERAGE(C323:C329)</f>
        <v>2774428.57142857</v>
      </c>
    </row>
    <row r="330" customFormat="false" ht="11.25" hidden="false" customHeight="false" outlineLevel="0" collapsed="false">
      <c r="A330" s="199" t="n">
        <v>35875</v>
      </c>
      <c r="B330" s="192" t="n">
        <v>35875</v>
      </c>
      <c r="C330" s="306" t="n">
        <f aca="false">VLOOKUP($B330,data!$A$6:$M$15000,10)</f>
        <v>2825000</v>
      </c>
      <c r="D330" s="9" t="n">
        <f aca="false">IF(B330&lt;&gt;"",MONTH(B330),0)</f>
        <v>3</v>
      </c>
      <c r="E330" s="306" t="n">
        <f aca="false">AVERAGE(C324:C330)</f>
        <v>2796428.57142857</v>
      </c>
    </row>
    <row r="331" customFormat="false" ht="11.25" hidden="false" customHeight="false" outlineLevel="0" collapsed="false">
      <c r="A331" s="199" t="n">
        <v>35876</v>
      </c>
      <c r="B331" s="192" t="n">
        <v>35876</v>
      </c>
      <c r="C331" s="306" t="n">
        <f aca="false">VLOOKUP($B331,data!$A$6:$M$15000,10)</f>
        <v>2770000</v>
      </c>
      <c r="D331" s="9" t="n">
        <f aca="false">IF(B331&lt;&gt;"",MONTH(B331),0)</f>
        <v>3</v>
      </c>
      <c r="E331" s="306" t="n">
        <f aca="false">AVERAGE(C325:C331)</f>
        <v>2806428.57142857</v>
      </c>
    </row>
    <row r="332" customFormat="false" ht="11.25" hidden="false" customHeight="false" outlineLevel="0" collapsed="false">
      <c r="A332" s="199" t="n">
        <v>35877</v>
      </c>
      <c r="B332" s="192" t="n">
        <v>35877</v>
      </c>
      <c r="C332" s="306" t="n">
        <f aca="false">VLOOKUP($B332,data!$A$6:$M$15000,10)</f>
        <v>2710000</v>
      </c>
      <c r="D332" s="9" t="n">
        <f aca="false">IF(B332&lt;&gt;"",MONTH(B332),0)</f>
        <v>3</v>
      </c>
      <c r="E332" s="306" t="n">
        <f aca="false">AVERAGE(C326:C332)</f>
        <v>2811142.85714286</v>
      </c>
    </row>
    <row r="333" customFormat="false" ht="11.25" hidden="false" customHeight="false" outlineLevel="0" collapsed="false">
      <c r="A333" s="199" t="n">
        <v>35878</v>
      </c>
      <c r="B333" s="192" t="n">
        <v>35878</v>
      </c>
      <c r="C333" s="306" t="n">
        <f aca="false">VLOOKUP($B333,data!$A$6:$M$15000,10)</f>
        <v>2831000</v>
      </c>
      <c r="D333" s="9" t="n">
        <f aca="false">IF(B333&lt;&gt;"",MONTH(B333),0)</f>
        <v>3</v>
      </c>
      <c r="E333" s="306" t="n">
        <f aca="false">AVERAGE(C327:C333)</f>
        <v>2808000</v>
      </c>
    </row>
    <row r="334" customFormat="false" ht="11.25" hidden="false" customHeight="false" outlineLevel="0" collapsed="false">
      <c r="A334" s="199" t="n">
        <v>35879</v>
      </c>
      <c r="B334" s="192" t="n">
        <v>35879</v>
      </c>
      <c r="C334" s="306" t="n">
        <f aca="false">VLOOKUP($B334,data!$A$6:$M$15000,10)</f>
        <v>2909000</v>
      </c>
      <c r="D334" s="9" t="n">
        <f aca="false">IF(B334&lt;&gt;"",MONTH(B334),0)</f>
        <v>3</v>
      </c>
      <c r="E334" s="306" t="n">
        <f aca="false">AVERAGE(C328:C334)</f>
        <v>2818714.28571429</v>
      </c>
    </row>
    <row r="335" customFormat="false" ht="11.25" hidden="false" customHeight="false" outlineLevel="0" collapsed="false">
      <c r="A335" s="199" t="n">
        <v>35880</v>
      </c>
      <c r="B335" s="192" t="n">
        <v>35880</v>
      </c>
      <c r="C335" s="306" t="n">
        <f aca="false">VLOOKUP($B335,data!$A$6:$M$15000,10)</f>
        <v>2992000</v>
      </c>
      <c r="D335" s="9" t="n">
        <f aca="false">IF(B335&lt;&gt;"",MONTH(B335),0)</f>
        <v>3</v>
      </c>
      <c r="E335" s="306" t="n">
        <f aca="false">AVERAGE(C329:C335)</f>
        <v>2839857.14285714</v>
      </c>
    </row>
    <row r="336" customFormat="false" ht="11.25" hidden="false" customHeight="false" outlineLevel="0" collapsed="false">
      <c r="A336" s="199" t="n">
        <v>35881</v>
      </c>
      <c r="B336" s="192" t="n">
        <v>35881</v>
      </c>
      <c r="C336" s="306" t="n">
        <f aca="false">VLOOKUP($B336,data!$A$6:$M$15000,10)</f>
        <v>2843000</v>
      </c>
      <c r="D336" s="9" t="n">
        <f aca="false">IF(B336&lt;&gt;"",MONTH(B336),0)</f>
        <v>3</v>
      </c>
      <c r="E336" s="306" t="n">
        <f aca="false">AVERAGE(C330:C336)</f>
        <v>2840000</v>
      </c>
    </row>
    <row r="337" customFormat="false" ht="11.25" hidden="false" customHeight="false" outlineLevel="0" collapsed="false">
      <c r="A337" s="199" t="n">
        <v>35882</v>
      </c>
      <c r="B337" s="192" t="n">
        <v>35882</v>
      </c>
      <c r="C337" s="306" t="n">
        <f aca="false">VLOOKUP($B337,data!$A$6:$M$15000,10)</f>
        <v>2886000</v>
      </c>
      <c r="D337" s="9" t="n">
        <f aca="false">IF(B337&lt;&gt;"",MONTH(B337),0)</f>
        <v>3</v>
      </c>
      <c r="E337" s="306" t="n">
        <f aca="false">AVERAGE(C331:C337)</f>
        <v>2848714.28571429</v>
      </c>
    </row>
    <row r="338" customFormat="false" ht="11.25" hidden="false" customHeight="false" outlineLevel="0" collapsed="false">
      <c r="A338" s="199" t="n">
        <v>35883</v>
      </c>
      <c r="B338" s="192" t="n">
        <v>35883</v>
      </c>
      <c r="C338" s="306" t="n">
        <f aca="false">VLOOKUP($B338,data!$A$6:$M$15000,10)</f>
        <v>2841000</v>
      </c>
      <c r="D338" s="9" t="n">
        <f aca="false">IF(B338&lt;&gt;"",MONTH(B338),0)</f>
        <v>3</v>
      </c>
      <c r="E338" s="306" t="n">
        <f aca="false">AVERAGE(C332:C338)</f>
        <v>2858857.14285714</v>
      </c>
    </row>
    <row r="339" customFormat="false" ht="11.25" hidden="false" customHeight="false" outlineLevel="0" collapsed="false">
      <c r="A339" s="199" t="n">
        <v>35884</v>
      </c>
      <c r="B339" s="192" t="n">
        <v>35884</v>
      </c>
      <c r="C339" s="306" t="n">
        <f aca="false">VLOOKUP($B339,data!$A$6:$M$15000,10)</f>
        <v>2855000</v>
      </c>
      <c r="D339" s="9" t="n">
        <f aca="false">IF(B339&lt;&gt;"",MONTH(B339),0)</f>
        <v>3</v>
      </c>
      <c r="E339" s="306" t="n">
        <f aca="false">AVERAGE(C333:C339)</f>
        <v>2879571.42857143</v>
      </c>
    </row>
    <row r="340" customFormat="false" ht="11.25" hidden="false" customHeight="false" outlineLevel="0" collapsed="false">
      <c r="A340" s="199" t="n">
        <v>35885</v>
      </c>
      <c r="B340" s="192" t="n">
        <v>35885</v>
      </c>
      <c r="C340" s="306" t="n">
        <f aca="false">VLOOKUP($B340,data!$A$6:$M$15000,10)</f>
        <v>2878000</v>
      </c>
      <c r="D340" s="9" t="n">
        <f aca="false">IF(B340&lt;&gt;"",MONTH(B340),0)</f>
        <v>3</v>
      </c>
      <c r="E340" s="306" t="n">
        <f aca="false">AVERAGE(C334:C340)</f>
        <v>2886285.71428571</v>
      </c>
    </row>
    <row r="341" customFormat="false" ht="11.25" hidden="false" customHeight="false" outlineLevel="0" collapsed="false">
      <c r="A341" s="199" t="n">
        <v>35886</v>
      </c>
      <c r="B341" s="192" t="n">
        <v>35886</v>
      </c>
      <c r="C341" s="306" t="n">
        <f aca="false">VLOOKUP($B341,data!$A$6:$M$15000,10)</f>
        <v>2466000</v>
      </c>
      <c r="D341" s="9" t="n">
        <f aca="false">IF(B341&lt;&gt;"",MONTH(B341),0)</f>
        <v>4</v>
      </c>
      <c r="E341" s="306" t="n">
        <f aca="false">AVERAGE(C335:C341)</f>
        <v>2823000</v>
      </c>
    </row>
    <row r="342" customFormat="false" ht="11.25" hidden="false" customHeight="false" outlineLevel="0" collapsed="false">
      <c r="A342" s="199" t="n">
        <v>35887</v>
      </c>
      <c r="B342" s="192" t="n">
        <v>35887</v>
      </c>
      <c r="C342" s="306" t="n">
        <f aca="false">VLOOKUP($B342,data!$A$6:$M$15000,10)</f>
        <v>2568000</v>
      </c>
      <c r="D342" s="9" t="n">
        <f aca="false">IF(B342&lt;&gt;"",MONTH(B342),0)</f>
        <v>4</v>
      </c>
      <c r="E342" s="306" t="n">
        <f aca="false">AVERAGE(C336:C342)</f>
        <v>2762428.57142857</v>
      </c>
    </row>
    <row r="343" customFormat="false" ht="11.25" hidden="false" customHeight="false" outlineLevel="0" collapsed="false">
      <c r="A343" s="199" t="n">
        <v>35888</v>
      </c>
      <c r="B343" s="192" t="n">
        <v>35888</v>
      </c>
      <c r="C343" s="306" t="n">
        <f aca="false">VLOOKUP($B343,data!$A$6:$M$15000,10)</f>
        <v>2605000</v>
      </c>
      <c r="D343" s="9" t="n">
        <f aca="false">IF(B343&lt;&gt;"",MONTH(B343),0)</f>
        <v>4</v>
      </c>
      <c r="E343" s="306" t="n">
        <f aca="false">AVERAGE(C337:C343)</f>
        <v>2728428.57142857</v>
      </c>
    </row>
    <row r="344" customFormat="false" ht="11.25" hidden="false" customHeight="false" outlineLevel="0" collapsed="false">
      <c r="A344" s="199" t="n">
        <v>35889</v>
      </c>
      <c r="B344" s="192" t="n">
        <v>35889</v>
      </c>
      <c r="C344" s="306" t="n">
        <f aca="false">VLOOKUP($B344,data!$A$6:$M$15000,10)</f>
        <v>2614000</v>
      </c>
      <c r="D344" s="9" t="n">
        <f aca="false">IF(B344&lt;&gt;"",MONTH(B344),0)</f>
        <v>4</v>
      </c>
      <c r="E344" s="306" t="n">
        <f aca="false">AVERAGE(C338:C344)</f>
        <v>2689571.42857143</v>
      </c>
    </row>
    <row r="345" customFormat="false" ht="11.25" hidden="false" customHeight="false" outlineLevel="0" collapsed="false">
      <c r="A345" s="199" t="n">
        <v>35890</v>
      </c>
      <c r="B345" s="192" t="n">
        <v>35890</v>
      </c>
      <c r="C345" s="306" t="n">
        <f aca="false">VLOOKUP($B345,data!$A$6:$M$15000,10)</f>
        <v>2720000</v>
      </c>
      <c r="D345" s="9" t="n">
        <f aca="false">IF(B345&lt;&gt;"",MONTH(B345),0)</f>
        <v>4</v>
      </c>
      <c r="E345" s="306" t="n">
        <f aca="false">AVERAGE(C339:C345)</f>
        <v>2672285.71428571</v>
      </c>
    </row>
    <row r="346" customFormat="false" ht="11.25" hidden="false" customHeight="false" outlineLevel="0" collapsed="false">
      <c r="A346" s="199" t="n">
        <v>35891</v>
      </c>
      <c r="B346" s="192" t="n">
        <v>35891</v>
      </c>
      <c r="C346" s="306" t="n">
        <f aca="false">VLOOKUP($B346,data!$A$6:$M$15000,10)</f>
        <v>2684000</v>
      </c>
      <c r="D346" s="9" t="n">
        <f aca="false">IF(B346&lt;&gt;"",MONTH(B346),0)</f>
        <v>4</v>
      </c>
      <c r="E346" s="306" t="n">
        <f aca="false">AVERAGE(C340:C346)</f>
        <v>2647857.14285714</v>
      </c>
    </row>
    <row r="347" customFormat="false" ht="11.25" hidden="false" customHeight="false" outlineLevel="0" collapsed="false">
      <c r="A347" s="199" t="n">
        <v>35892</v>
      </c>
      <c r="B347" s="192" t="n">
        <v>35892</v>
      </c>
      <c r="C347" s="306" t="n">
        <f aca="false">VLOOKUP($B347,data!$A$6:$M$15000,10)</f>
        <v>2669000</v>
      </c>
      <c r="D347" s="9" t="n">
        <f aca="false">IF(B347&lt;&gt;"",MONTH(B347),0)</f>
        <v>4</v>
      </c>
      <c r="E347" s="306" t="n">
        <f aca="false">AVERAGE(C341:C347)</f>
        <v>2618000</v>
      </c>
    </row>
    <row r="348" customFormat="false" ht="11.25" hidden="false" customHeight="false" outlineLevel="0" collapsed="false">
      <c r="A348" s="199" t="n">
        <v>35893</v>
      </c>
      <c r="B348" s="192" t="n">
        <v>35893</v>
      </c>
      <c r="C348" s="306" t="n">
        <f aca="false">VLOOKUP($B348,data!$A$6:$M$15000,10)</f>
        <v>2654000</v>
      </c>
      <c r="D348" s="9" t="n">
        <f aca="false">IF(B348&lt;&gt;"",MONTH(B348),0)</f>
        <v>4</v>
      </c>
      <c r="E348" s="306" t="n">
        <f aca="false">AVERAGE(C342:C348)</f>
        <v>2644857.14285714</v>
      </c>
    </row>
    <row r="349" customFormat="false" ht="11.25" hidden="false" customHeight="false" outlineLevel="0" collapsed="false">
      <c r="A349" s="199" t="n">
        <v>35894</v>
      </c>
      <c r="B349" s="192" t="n">
        <v>35894</v>
      </c>
      <c r="C349" s="306" t="n">
        <f aca="false">VLOOKUP($B349,data!$A$6:$M$15000,10)</f>
        <v>2643000</v>
      </c>
      <c r="D349" s="9" t="n">
        <f aca="false">IF(B349&lt;&gt;"",MONTH(B349),0)</f>
        <v>4</v>
      </c>
      <c r="E349" s="306" t="n">
        <f aca="false">AVERAGE(C343:C349)</f>
        <v>2655571.42857143</v>
      </c>
    </row>
    <row r="350" customFormat="false" ht="11.25" hidden="false" customHeight="false" outlineLevel="0" collapsed="false">
      <c r="A350" s="199" t="n">
        <v>35895</v>
      </c>
      <c r="B350" s="192" t="n">
        <v>35895</v>
      </c>
      <c r="C350" s="306" t="n">
        <f aca="false">VLOOKUP($B350,data!$A$6:$M$15000,10)</f>
        <v>2717000</v>
      </c>
      <c r="D350" s="9" t="n">
        <f aca="false">IF(B350&lt;&gt;"",MONTH(B350),0)</f>
        <v>4</v>
      </c>
      <c r="E350" s="306" t="n">
        <f aca="false">AVERAGE(C344:C350)</f>
        <v>2671571.42857143</v>
      </c>
    </row>
    <row r="351" customFormat="false" ht="11.25" hidden="false" customHeight="false" outlineLevel="0" collapsed="false">
      <c r="A351" s="199" t="n">
        <v>35896</v>
      </c>
      <c r="B351" s="192" t="n">
        <v>35896</v>
      </c>
      <c r="C351" s="306" t="n">
        <f aca="false">VLOOKUP($B351,data!$A$6:$M$15000,10)</f>
        <v>2860000</v>
      </c>
      <c r="D351" s="9" t="n">
        <f aca="false">IF(B351&lt;&gt;"",MONTH(B351),0)</f>
        <v>4</v>
      </c>
      <c r="E351" s="306" t="n">
        <f aca="false">AVERAGE(C345:C351)</f>
        <v>2706714.28571429</v>
      </c>
    </row>
    <row r="352" customFormat="false" ht="11.25" hidden="false" customHeight="false" outlineLevel="0" collapsed="false">
      <c r="A352" s="199" t="n">
        <v>35897</v>
      </c>
      <c r="B352" s="192" t="n">
        <v>35897</v>
      </c>
      <c r="C352" s="306" t="n">
        <f aca="false">VLOOKUP($B352,data!$A$6:$M$15000,10)</f>
        <v>2799000</v>
      </c>
      <c r="D352" s="9" t="n">
        <f aca="false">IF(B352&lt;&gt;"",MONTH(B352),0)</f>
        <v>4</v>
      </c>
      <c r="E352" s="306" t="n">
        <f aca="false">AVERAGE(C346:C352)</f>
        <v>2718000</v>
      </c>
    </row>
    <row r="353" customFormat="false" ht="11.25" hidden="false" customHeight="false" outlineLevel="0" collapsed="false">
      <c r="A353" s="199" t="n">
        <v>35898</v>
      </c>
      <c r="B353" s="192" t="n">
        <v>35898</v>
      </c>
      <c r="C353" s="306" t="n">
        <f aca="false">VLOOKUP($B353,data!$A$6:$M$15000,10)</f>
        <v>2731000</v>
      </c>
      <c r="D353" s="9" t="n">
        <f aca="false">IF(B353&lt;&gt;"",MONTH(B353),0)</f>
        <v>4</v>
      </c>
      <c r="E353" s="306" t="n">
        <f aca="false">AVERAGE(C347:C353)</f>
        <v>2724714.28571429</v>
      </c>
    </row>
    <row r="354" customFormat="false" ht="11.25" hidden="false" customHeight="false" outlineLevel="0" collapsed="false">
      <c r="A354" s="199" t="n">
        <v>35899</v>
      </c>
      <c r="B354" s="192" t="n">
        <v>35899</v>
      </c>
      <c r="C354" s="306" t="n">
        <f aca="false">VLOOKUP($B354,data!$A$6:$M$15000,10)</f>
        <v>2619000</v>
      </c>
      <c r="D354" s="9" t="n">
        <f aca="false">IF(B354&lt;&gt;"",MONTH(B354),0)</f>
        <v>4</v>
      </c>
      <c r="E354" s="306" t="n">
        <f aca="false">AVERAGE(C348:C354)</f>
        <v>2717571.42857143</v>
      </c>
    </row>
    <row r="355" customFormat="false" ht="11.25" hidden="false" customHeight="false" outlineLevel="0" collapsed="false">
      <c r="A355" s="199" t="n">
        <v>35900</v>
      </c>
      <c r="B355" s="192" t="n">
        <v>35900</v>
      </c>
      <c r="C355" s="306" t="n">
        <f aca="false">VLOOKUP($B355,data!$A$6:$M$15000,10)</f>
        <v>2650000</v>
      </c>
      <c r="D355" s="9" t="n">
        <f aca="false">IF(B355&lt;&gt;"",MONTH(B355),0)</f>
        <v>4</v>
      </c>
      <c r="E355" s="306" t="n">
        <f aca="false">AVERAGE(C349:C355)</f>
        <v>2717000</v>
      </c>
    </row>
    <row r="356" customFormat="false" ht="11.25" hidden="false" customHeight="false" outlineLevel="0" collapsed="false">
      <c r="A356" s="199" t="n">
        <v>35901</v>
      </c>
      <c r="B356" s="192" t="n">
        <v>35901</v>
      </c>
      <c r="C356" s="306" t="n">
        <f aca="false">VLOOKUP($B356,data!$A$6:$M$15000,10)</f>
        <v>2501000</v>
      </c>
      <c r="D356" s="9" t="n">
        <f aca="false">IF(B356&lt;&gt;"",MONTH(B356),0)</f>
        <v>4</v>
      </c>
      <c r="E356" s="306" t="n">
        <f aca="false">AVERAGE(C350:C356)</f>
        <v>2696714.28571429</v>
      </c>
    </row>
    <row r="357" customFormat="false" ht="11.25" hidden="false" customHeight="false" outlineLevel="0" collapsed="false">
      <c r="A357" s="199" t="n">
        <v>35902</v>
      </c>
      <c r="B357" s="192" t="n">
        <v>35902</v>
      </c>
      <c r="C357" s="306" t="n">
        <f aca="false">VLOOKUP($B357,data!$A$6:$M$15000,10)</f>
        <v>2729000</v>
      </c>
      <c r="D357" s="9" t="n">
        <f aca="false">IF(B357&lt;&gt;"",MONTH(B357),0)</f>
        <v>4</v>
      </c>
      <c r="E357" s="306" t="n">
        <f aca="false">AVERAGE(C351:C357)</f>
        <v>2698428.57142857</v>
      </c>
    </row>
    <row r="358" customFormat="false" ht="11.25" hidden="false" customHeight="false" outlineLevel="0" collapsed="false">
      <c r="A358" s="199" t="n">
        <v>35903</v>
      </c>
      <c r="B358" s="192" t="n">
        <v>35903</v>
      </c>
      <c r="C358" s="306" t="n">
        <f aca="false">VLOOKUP($B358,data!$A$6:$M$15000,10)</f>
        <v>2915000</v>
      </c>
      <c r="D358" s="9" t="n">
        <f aca="false">IF(B358&lt;&gt;"",MONTH(B358),0)</f>
        <v>4</v>
      </c>
      <c r="E358" s="306" t="n">
        <f aca="false">AVERAGE(C352:C358)</f>
        <v>2706285.71428571</v>
      </c>
    </row>
    <row r="359" customFormat="false" ht="11.25" hidden="false" customHeight="false" outlineLevel="0" collapsed="false">
      <c r="A359" s="199" t="n">
        <v>35904</v>
      </c>
      <c r="B359" s="192" t="n">
        <v>35904</v>
      </c>
      <c r="C359" s="306" t="n">
        <f aca="false">VLOOKUP($B359,data!$A$6:$M$15000,10)</f>
        <v>2874000</v>
      </c>
      <c r="D359" s="9" t="n">
        <f aca="false">IF(B359&lt;&gt;"",MONTH(B359),0)</f>
        <v>4</v>
      </c>
      <c r="E359" s="306" t="n">
        <f aca="false">AVERAGE(C353:C359)</f>
        <v>2717000</v>
      </c>
    </row>
    <row r="360" customFormat="false" ht="11.25" hidden="false" customHeight="false" outlineLevel="0" collapsed="false">
      <c r="A360" s="199" t="n">
        <v>35905</v>
      </c>
      <c r="B360" s="192" t="n">
        <v>35905</v>
      </c>
      <c r="C360" s="306" t="n">
        <f aca="false">VLOOKUP($B360,data!$A$6:$M$15000,10)</f>
        <v>2851000</v>
      </c>
      <c r="D360" s="9" t="n">
        <f aca="false">IF(B360&lt;&gt;"",MONTH(B360),0)</f>
        <v>4</v>
      </c>
      <c r="E360" s="306" t="n">
        <f aca="false">AVERAGE(C354:C360)</f>
        <v>2734142.85714286</v>
      </c>
    </row>
    <row r="361" customFormat="false" ht="11.25" hidden="false" customHeight="false" outlineLevel="0" collapsed="false">
      <c r="A361" s="199" t="n">
        <v>35906</v>
      </c>
      <c r="B361" s="192" t="n">
        <v>35906</v>
      </c>
      <c r="C361" s="306" t="n">
        <f aca="false">VLOOKUP($B361,data!$A$6:$M$15000,10)</f>
        <v>2867000</v>
      </c>
      <c r="D361" s="9" t="n">
        <f aca="false">IF(B361&lt;&gt;"",MONTH(B361),0)</f>
        <v>4</v>
      </c>
      <c r="E361" s="306" t="n">
        <f aca="false">AVERAGE(C355:C361)</f>
        <v>2769571.42857143</v>
      </c>
    </row>
    <row r="362" customFormat="false" ht="11.25" hidden="false" customHeight="false" outlineLevel="0" collapsed="false">
      <c r="A362" s="199" t="n">
        <v>35907</v>
      </c>
      <c r="B362" s="192" t="n">
        <v>35907</v>
      </c>
      <c r="C362" s="306" t="n">
        <f aca="false">VLOOKUP($B362,data!$A$6:$M$15000,10)</f>
        <v>2826000</v>
      </c>
      <c r="D362" s="9" t="n">
        <f aca="false">IF(B362&lt;&gt;"",MONTH(B362),0)</f>
        <v>4</v>
      </c>
      <c r="E362" s="306" t="n">
        <f aca="false">AVERAGE(C356:C362)</f>
        <v>2794714.28571429</v>
      </c>
    </row>
    <row r="363" customFormat="false" ht="11.25" hidden="false" customHeight="false" outlineLevel="0" collapsed="false">
      <c r="A363" s="199" t="n">
        <v>35908</v>
      </c>
      <c r="B363" s="192" t="n">
        <v>35908</v>
      </c>
      <c r="C363" s="306" t="n">
        <f aca="false">VLOOKUP($B363,data!$A$6:$M$15000,10)</f>
        <v>2815000</v>
      </c>
      <c r="D363" s="9" t="n">
        <f aca="false">IF(B363&lt;&gt;"",MONTH(B363),0)</f>
        <v>4</v>
      </c>
      <c r="E363" s="306" t="n">
        <f aca="false">AVERAGE(C357:C363)</f>
        <v>2839571.42857143</v>
      </c>
    </row>
    <row r="364" customFormat="false" ht="11.25" hidden="false" customHeight="false" outlineLevel="0" collapsed="false">
      <c r="A364" s="199" t="n">
        <v>35909</v>
      </c>
      <c r="B364" s="192" t="n">
        <v>35909</v>
      </c>
      <c r="C364" s="306" t="n">
        <f aca="false">VLOOKUP($B364,data!$A$6:$M$15000,10)</f>
        <v>2901000</v>
      </c>
      <c r="D364" s="9" t="n">
        <f aca="false">IF(B364&lt;&gt;"",MONTH(B364),0)</f>
        <v>4</v>
      </c>
      <c r="E364" s="306" t="n">
        <f aca="false">AVERAGE(C358:C364)</f>
        <v>2864142.85714286</v>
      </c>
    </row>
    <row r="365" customFormat="false" ht="11.25" hidden="false" customHeight="false" outlineLevel="0" collapsed="false">
      <c r="A365" s="199" t="n">
        <v>35910</v>
      </c>
      <c r="B365" s="192" t="n">
        <v>35910</v>
      </c>
      <c r="C365" s="306" t="n">
        <f aca="false">VLOOKUP($B365,data!$A$6:$M$15000,10)</f>
        <v>2875000</v>
      </c>
      <c r="D365" s="9" t="n">
        <f aca="false">IF(B365&lt;&gt;"",MONTH(B365),0)</f>
        <v>4</v>
      </c>
      <c r="E365" s="306" t="n">
        <f aca="false">AVERAGE(C359:C365)</f>
        <v>2858428.57142857</v>
      </c>
    </row>
    <row r="366" customFormat="false" ht="11.25" hidden="false" customHeight="false" outlineLevel="0" collapsed="false">
      <c r="A366" s="199" t="n">
        <v>35911</v>
      </c>
      <c r="B366" s="192" t="n">
        <v>35911</v>
      </c>
      <c r="C366" s="306" t="n">
        <f aca="false">VLOOKUP($B366,data!$A$6:$M$15000,10)</f>
        <v>2864000</v>
      </c>
      <c r="D366" s="9" t="n">
        <f aca="false">IF(B366&lt;&gt;"",MONTH(B366),0)</f>
        <v>4</v>
      </c>
      <c r="E366" s="306" t="n">
        <f aca="false">AVERAGE(C360:C366)</f>
        <v>2857000</v>
      </c>
    </row>
    <row r="367" customFormat="false" ht="11.25" hidden="false" customHeight="false" outlineLevel="0" collapsed="false">
      <c r="A367" s="199" t="n">
        <v>35912</v>
      </c>
      <c r="B367" s="192" t="n">
        <v>35912</v>
      </c>
      <c r="C367" s="306" t="n">
        <f aca="false">VLOOKUP($B367,data!$A$6:$M$15000,10)</f>
        <v>2960000</v>
      </c>
      <c r="D367" s="9" t="n">
        <f aca="false">IF(B367&lt;&gt;"",MONTH(B367),0)</f>
        <v>4</v>
      </c>
      <c r="E367" s="306" t="n">
        <f aca="false">AVERAGE(C361:C367)</f>
        <v>2872571.42857143</v>
      </c>
    </row>
    <row r="368" customFormat="false" ht="11.25" hidden="false" customHeight="false" outlineLevel="0" collapsed="false">
      <c r="A368" s="199" t="n">
        <v>35913</v>
      </c>
      <c r="B368" s="192" t="n">
        <v>35913</v>
      </c>
      <c r="C368" s="306" t="n">
        <f aca="false">VLOOKUP($B368,data!$A$6:$M$15000,10)</f>
        <v>2923000</v>
      </c>
      <c r="D368" s="9" t="n">
        <f aca="false">IF(B368&lt;&gt;"",MONTH(B368),0)</f>
        <v>4</v>
      </c>
      <c r="E368" s="306" t="n">
        <f aca="false">AVERAGE(C362:C368)</f>
        <v>2880571.42857143</v>
      </c>
    </row>
    <row r="369" customFormat="false" ht="11.25" hidden="false" customHeight="false" outlineLevel="0" collapsed="false">
      <c r="A369" s="199" t="n">
        <v>35914</v>
      </c>
      <c r="B369" s="192" t="n">
        <v>35914</v>
      </c>
      <c r="C369" s="306" t="n">
        <f aca="false">VLOOKUP($B369,data!$A$6:$M$15000,10)</f>
        <v>2875000</v>
      </c>
      <c r="D369" s="9" t="n">
        <f aca="false">IF(B369&lt;&gt;"",MONTH(B369),0)</f>
        <v>4</v>
      </c>
      <c r="E369" s="306" t="n">
        <f aca="false">AVERAGE(C363:C369)</f>
        <v>2887571.42857143</v>
      </c>
    </row>
    <row r="370" customFormat="false" ht="11.25" hidden="false" customHeight="false" outlineLevel="0" collapsed="false">
      <c r="A370" s="199" t="n">
        <v>35915</v>
      </c>
      <c r="B370" s="192" t="n">
        <v>35915</v>
      </c>
      <c r="C370" s="306" t="n">
        <f aca="false">VLOOKUP($B370,data!$A$6:$M$15000,10)</f>
        <v>2845000</v>
      </c>
      <c r="D370" s="9" t="n">
        <f aca="false">IF(B370&lt;&gt;"",MONTH(B370),0)</f>
        <v>4</v>
      </c>
      <c r="E370" s="306" t="n">
        <f aca="false">AVERAGE(C364:C370)</f>
        <v>2891857.14285714</v>
      </c>
    </row>
    <row r="371" customFormat="false" ht="11.25" hidden="false" customHeight="false" outlineLevel="0" collapsed="false">
      <c r="A371" s="199" t="n">
        <v>35916</v>
      </c>
      <c r="B371" s="192" t="n">
        <v>35916</v>
      </c>
      <c r="C371" s="306" t="str">
        <f aca="false">VLOOKUP($B371,data!$A$6:$M$15000,10)</f>
        <v>N/A</v>
      </c>
      <c r="D371" s="9" t="n">
        <f aca="false">IF(B371&lt;&gt;"",MONTH(B371),0)</f>
        <v>5</v>
      </c>
      <c r="E371" s="306" t="n">
        <f aca="false">AVERAGE(C365:C371)</f>
        <v>2890333.33333333</v>
      </c>
    </row>
    <row r="372" customFormat="false" ht="11.25" hidden="false" customHeight="false" outlineLevel="0" collapsed="false">
      <c r="A372" s="199" t="n">
        <v>35917</v>
      </c>
      <c r="B372" s="192" t="n">
        <v>35917</v>
      </c>
      <c r="C372" s="306" t="str">
        <f aca="false">VLOOKUP($B372,data!$A$6:$M$15000,10)</f>
        <v>N/A</v>
      </c>
      <c r="D372" s="9" t="n">
        <f aca="false">IF(B372&lt;&gt;"",MONTH(B372),0)</f>
        <v>5</v>
      </c>
      <c r="E372" s="306" t="n">
        <f aca="false">AVERAGE(C366:C372)</f>
        <v>2893400</v>
      </c>
    </row>
    <row r="373" customFormat="false" ht="11.25" hidden="false" customHeight="false" outlineLevel="0" collapsed="false">
      <c r="A373" s="199" t="n">
        <v>35918</v>
      </c>
      <c r="B373" s="192" t="n">
        <v>35918</v>
      </c>
      <c r="C373" s="306" t="str">
        <f aca="false">VLOOKUP($B373,data!$A$6:$M$15000,10)</f>
        <v>N/A</v>
      </c>
      <c r="D373" s="9" t="n">
        <f aca="false">IF(B373&lt;&gt;"",MONTH(B373),0)</f>
        <v>5</v>
      </c>
      <c r="E373" s="306" t="n">
        <f aca="false">AVERAGE(C367:C373)</f>
        <v>2900750</v>
      </c>
    </row>
    <row r="374" customFormat="false" ht="11.25" hidden="false" customHeight="false" outlineLevel="0" collapsed="false">
      <c r="A374" s="199" t="n">
        <v>35919</v>
      </c>
      <c r="B374" s="192" t="n">
        <v>35919</v>
      </c>
      <c r="C374" s="306" t="str">
        <f aca="false">VLOOKUP($B374,data!$A$6:$M$15000,10)</f>
        <v>N/A</v>
      </c>
      <c r="D374" s="9" t="n">
        <f aca="false">IF(B374&lt;&gt;"",MONTH(B374),0)</f>
        <v>5</v>
      </c>
      <c r="E374" s="306" t="n">
        <f aca="false">AVERAGE(C368:C374)</f>
        <v>2881000</v>
      </c>
    </row>
    <row r="375" customFormat="false" ht="11.25" hidden="false" customHeight="false" outlineLevel="0" collapsed="false">
      <c r="A375" s="199" t="n">
        <v>35920</v>
      </c>
      <c r="B375" s="192" t="n">
        <v>35920</v>
      </c>
      <c r="C375" s="306" t="str">
        <f aca="false">VLOOKUP($B375,data!$A$6:$M$15000,10)</f>
        <v>N/A</v>
      </c>
      <c r="D375" s="9" t="n">
        <f aca="false">IF(B375&lt;&gt;"",MONTH(B375),0)</f>
        <v>5</v>
      </c>
      <c r="E375" s="306" t="n">
        <f aca="false">AVERAGE(C369:C375)</f>
        <v>2860000</v>
      </c>
    </row>
    <row r="376" customFormat="false" ht="11.25" hidden="false" customHeight="false" outlineLevel="0" collapsed="false">
      <c r="A376" s="199" t="n">
        <v>35921</v>
      </c>
      <c r="B376" s="192" t="n">
        <v>35921</v>
      </c>
      <c r="C376" s="306" t="str">
        <f aca="false">VLOOKUP($B376,data!$A$6:$M$15000,10)</f>
        <v>N/A</v>
      </c>
      <c r="D376" s="9" t="n">
        <f aca="false">IF(B376&lt;&gt;"",MONTH(B376),0)</f>
        <v>5</v>
      </c>
      <c r="E376" s="306" t="n">
        <f aca="false">AVERAGE(C370:C376)</f>
        <v>2845000</v>
      </c>
    </row>
    <row r="377" customFormat="false" ht="11.25" hidden="false" customHeight="false" outlineLevel="0" collapsed="false">
      <c r="A377" s="199" t="n">
        <v>35922</v>
      </c>
      <c r="B377" s="192" t="n">
        <v>35922</v>
      </c>
      <c r="C377" s="306" t="str">
        <f aca="false">VLOOKUP($B377,data!$A$6:$M$15000,10)</f>
        <v>N/A</v>
      </c>
      <c r="D377" s="9" t="n">
        <f aca="false">IF(B377&lt;&gt;"",MONTH(B377),0)</f>
        <v>5</v>
      </c>
      <c r="E377" s="306" t="e">
        <f aca="false">AVERAGE(C371:C377)</f>
        <v>#DIV/0!</v>
      </c>
    </row>
    <row r="378" customFormat="false" ht="11.25" hidden="false" customHeight="false" outlineLevel="0" collapsed="false">
      <c r="A378" s="199" t="n">
        <v>35923</v>
      </c>
      <c r="B378" s="192" t="n">
        <v>35923</v>
      </c>
      <c r="C378" s="306" t="str">
        <f aca="false">VLOOKUP($B378,data!$A$6:$M$15000,10)</f>
        <v>N/A</v>
      </c>
      <c r="D378" s="9" t="n">
        <f aca="false">IF(B378&lt;&gt;"",MONTH(B378),0)</f>
        <v>5</v>
      </c>
      <c r="E378" s="306" t="e">
        <f aca="false">AVERAGE(C372:C378)</f>
        <v>#DIV/0!</v>
      </c>
    </row>
    <row r="379" customFormat="false" ht="11.25" hidden="false" customHeight="false" outlineLevel="0" collapsed="false">
      <c r="A379" s="199" t="n">
        <v>35924</v>
      </c>
      <c r="B379" s="192" t="n">
        <v>35924</v>
      </c>
      <c r="C379" s="306" t="str">
        <f aca="false">VLOOKUP($B379,data!$A$6:$M$15000,10)</f>
        <v>N/A</v>
      </c>
      <c r="D379" s="9" t="n">
        <f aca="false">IF(B379&lt;&gt;"",MONTH(B379),0)</f>
        <v>5</v>
      </c>
      <c r="E379" s="306" t="e">
        <f aca="false">AVERAGE(C373:C379)</f>
        <v>#DIV/0!</v>
      </c>
    </row>
    <row r="380" customFormat="false" ht="11.25" hidden="false" customHeight="false" outlineLevel="0" collapsed="false">
      <c r="A380" s="199" t="n">
        <v>35925</v>
      </c>
      <c r="B380" s="192" t="n">
        <v>35925</v>
      </c>
      <c r="C380" s="306" t="str">
        <f aca="false">VLOOKUP($B380,data!$A$6:$M$15000,10)</f>
        <v>N/A</v>
      </c>
      <c r="D380" s="9" t="n">
        <f aca="false">IF(B380&lt;&gt;"",MONTH(B380),0)</f>
        <v>5</v>
      </c>
      <c r="E380" s="306" t="e">
        <f aca="false">AVERAGE(C374:C380)</f>
        <v>#DIV/0!</v>
      </c>
    </row>
    <row r="381" customFormat="false" ht="11.25" hidden="false" customHeight="false" outlineLevel="0" collapsed="false">
      <c r="A381" s="199" t="n">
        <v>35926</v>
      </c>
      <c r="B381" s="192" t="n">
        <v>35926</v>
      </c>
      <c r="C381" s="306" t="str">
        <f aca="false">VLOOKUP($B381,data!$A$6:$M$15000,10)</f>
        <v>N/A</v>
      </c>
      <c r="D381" s="9" t="n">
        <f aca="false">IF(B381&lt;&gt;"",MONTH(B381),0)</f>
        <v>5</v>
      </c>
      <c r="E381" s="306" t="e">
        <f aca="false">AVERAGE(C375:C381)</f>
        <v>#DIV/0!</v>
      </c>
    </row>
    <row r="382" customFormat="false" ht="11.25" hidden="false" customHeight="false" outlineLevel="0" collapsed="false">
      <c r="A382" s="199" t="n">
        <v>35927</v>
      </c>
      <c r="B382" s="192" t="n">
        <v>35927</v>
      </c>
      <c r="C382" s="306" t="str">
        <f aca="false">VLOOKUP($B382,data!$A$6:$M$15000,10)</f>
        <v>N/A</v>
      </c>
      <c r="D382" s="9" t="n">
        <f aca="false">IF(B382&lt;&gt;"",MONTH(B382),0)</f>
        <v>5</v>
      </c>
      <c r="E382" s="306" t="e">
        <f aca="false">AVERAGE(C376:C382)</f>
        <v>#DIV/0!</v>
      </c>
    </row>
    <row r="383" customFormat="false" ht="11.25" hidden="false" customHeight="false" outlineLevel="0" collapsed="false">
      <c r="A383" s="199" t="n">
        <v>35928</v>
      </c>
      <c r="B383" s="192" t="n">
        <v>35928</v>
      </c>
      <c r="C383" s="306" t="str">
        <f aca="false">VLOOKUP($B383,data!$A$6:$M$15000,10)</f>
        <v>N/A</v>
      </c>
      <c r="D383" s="9" t="n">
        <f aca="false">IF(B383&lt;&gt;"",MONTH(B383),0)</f>
        <v>5</v>
      </c>
      <c r="E383" s="306" t="e">
        <f aca="false">AVERAGE(C377:C383)</f>
        <v>#DIV/0!</v>
      </c>
    </row>
    <row r="384" customFormat="false" ht="11.25" hidden="false" customHeight="false" outlineLevel="0" collapsed="false">
      <c r="A384" s="199" t="n">
        <v>35929</v>
      </c>
      <c r="B384" s="192" t="n">
        <v>35929</v>
      </c>
      <c r="C384" s="306" t="str">
        <f aca="false">VLOOKUP($B384,data!$A$6:$M$15000,10)</f>
        <v>N/A</v>
      </c>
      <c r="D384" s="9" t="n">
        <f aca="false">IF(B384&lt;&gt;"",MONTH(B384),0)</f>
        <v>5</v>
      </c>
      <c r="E384" s="306" t="e">
        <f aca="false">AVERAGE(C378:C384)</f>
        <v>#DIV/0!</v>
      </c>
    </row>
    <row r="385" customFormat="false" ht="11.25" hidden="false" customHeight="false" outlineLevel="0" collapsed="false">
      <c r="A385" s="199" t="n">
        <v>35930</v>
      </c>
      <c r="B385" s="192" t="n">
        <v>35930</v>
      </c>
      <c r="C385" s="306" t="str">
        <f aca="false">VLOOKUP($B385,data!$A$6:$M$15000,10)</f>
        <v>N/A</v>
      </c>
      <c r="D385" s="9" t="n">
        <f aca="false">IF(B385&lt;&gt;"",MONTH(B385),0)</f>
        <v>5</v>
      </c>
      <c r="E385" s="306" t="e">
        <f aca="false">AVERAGE(C379:C385)</f>
        <v>#DIV/0!</v>
      </c>
    </row>
    <row r="386" customFormat="false" ht="11.25" hidden="false" customHeight="false" outlineLevel="0" collapsed="false">
      <c r="A386" s="199" t="n">
        <v>35931</v>
      </c>
      <c r="B386" s="192" t="n">
        <v>35931</v>
      </c>
      <c r="C386" s="306" t="str">
        <f aca="false">VLOOKUP($B386,data!$A$6:$M$15000,10)</f>
        <v>N/A</v>
      </c>
      <c r="D386" s="9" t="n">
        <f aca="false">IF(B386&lt;&gt;"",MONTH(B386),0)</f>
        <v>5</v>
      </c>
      <c r="E386" s="306" t="e">
        <f aca="false">AVERAGE(C380:C386)</f>
        <v>#DIV/0!</v>
      </c>
    </row>
    <row r="387" customFormat="false" ht="11.25" hidden="false" customHeight="false" outlineLevel="0" collapsed="false">
      <c r="A387" s="199" t="n">
        <v>35932</v>
      </c>
      <c r="B387" s="192" t="n">
        <v>35932</v>
      </c>
      <c r="C387" s="306" t="str">
        <f aca="false">VLOOKUP($B387,data!$A$6:$M$15000,10)</f>
        <v>N/A</v>
      </c>
      <c r="D387" s="9" t="n">
        <f aca="false">IF(B387&lt;&gt;"",MONTH(B387),0)</f>
        <v>5</v>
      </c>
      <c r="E387" s="306" t="e">
        <f aca="false">AVERAGE(C381:C387)</f>
        <v>#DIV/0!</v>
      </c>
    </row>
    <row r="388" customFormat="false" ht="11.25" hidden="false" customHeight="false" outlineLevel="0" collapsed="false">
      <c r="A388" s="199" t="n">
        <v>35933</v>
      </c>
      <c r="B388" s="192" t="n">
        <v>35933</v>
      </c>
      <c r="C388" s="306" t="str">
        <f aca="false">VLOOKUP($B388,data!$A$6:$M$15000,10)</f>
        <v>N/A</v>
      </c>
      <c r="D388" s="9" t="n">
        <f aca="false">IF(B388&lt;&gt;"",MONTH(B388),0)</f>
        <v>5</v>
      </c>
      <c r="E388" s="306" t="e">
        <f aca="false">AVERAGE(C382:C388)</f>
        <v>#DIV/0!</v>
      </c>
    </row>
    <row r="389" customFormat="false" ht="11.25" hidden="false" customHeight="false" outlineLevel="0" collapsed="false">
      <c r="A389" s="199" t="n">
        <v>35934</v>
      </c>
      <c r="B389" s="192" t="n">
        <v>35934</v>
      </c>
      <c r="C389" s="306" t="str">
        <f aca="false">VLOOKUP($B389,data!$A$6:$M$15000,10)</f>
        <v>N/A</v>
      </c>
      <c r="D389" s="9" t="n">
        <f aca="false">IF(B389&lt;&gt;"",MONTH(B389),0)</f>
        <v>5</v>
      </c>
      <c r="E389" s="306" t="e">
        <f aca="false">AVERAGE(C383:C389)</f>
        <v>#DIV/0!</v>
      </c>
    </row>
    <row r="390" customFormat="false" ht="11.25" hidden="false" customHeight="false" outlineLevel="0" collapsed="false">
      <c r="A390" s="199" t="n">
        <v>35935</v>
      </c>
      <c r="B390" s="192" t="n">
        <v>35935</v>
      </c>
      <c r="C390" s="306" t="str">
        <f aca="false">VLOOKUP($B390,data!$A$6:$M$15000,10)</f>
        <v>N/A</v>
      </c>
      <c r="D390" s="9" t="n">
        <f aca="false">IF(B390&lt;&gt;"",MONTH(B390),0)</f>
        <v>5</v>
      </c>
      <c r="E390" s="306" t="e">
        <f aca="false">AVERAGE(C384:C390)</f>
        <v>#DIV/0!</v>
      </c>
    </row>
    <row r="391" customFormat="false" ht="11.25" hidden="false" customHeight="false" outlineLevel="0" collapsed="false">
      <c r="A391" s="199" t="n">
        <v>35936</v>
      </c>
      <c r="B391" s="192" t="n">
        <v>35936</v>
      </c>
      <c r="C391" s="306" t="str">
        <f aca="false">VLOOKUP($B391,data!$A$6:$M$15000,10)</f>
        <v>N/A</v>
      </c>
      <c r="D391" s="9" t="n">
        <f aca="false">IF(B391&lt;&gt;"",MONTH(B391),0)</f>
        <v>5</v>
      </c>
      <c r="E391" s="306" t="e">
        <f aca="false">AVERAGE(C385:C391)</f>
        <v>#DIV/0!</v>
      </c>
    </row>
    <row r="392" customFormat="false" ht="11.25" hidden="false" customHeight="false" outlineLevel="0" collapsed="false">
      <c r="A392" s="199" t="n">
        <v>35937</v>
      </c>
      <c r="B392" s="192" t="n">
        <v>35937</v>
      </c>
      <c r="C392" s="306" t="str">
        <f aca="false">VLOOKUP($B392,data!$A$6:$M$15000,10)</f>
        <v>N/A</v>
      </c>
      <c r="D392" s="9" t="n">
        <f aca="false">IF(B392&lt;&gt;"",MONTH(B392),0)</f>
        <v>5</v>
      </c>
      <c r="E392" s="306" t="e">
        <f aca="false">AVERAGE(C386:C392)</f>
        <v>#DIV/0!</v>
      </c>
    </row>
    <row r="393" customFormat="false" ht="11.25" hidden="false" customHeight="false" outlineLevel="0" collapsed="false">
      <c r="A393" s="199" t="n">
        <v>35938</v>
      </c>
      <c r="B393" s="192" t="n">
        <v>35938</v>
      </c>
      <c r="C393" s="306" t="str">
        <f aca="false">VLOOKUP($B393,data!$A$6:$M$15000,10)</f>
        <v>N/A</v>
      </c>
      <c r="D393" s="9" t="n">
        <f aca="false">IF(B393&lt;&gt;"",MONTH(B393),0)</f>
        <v>5</v>
      </c>
      <c r="E393" s="306" t="e">
        <f aca="false">AVERAGE(C387:C393)</f>
        <v>#DIV/0!</v>
      </c>
    </row>
    <row r="394" customFormat="false" ht="11.25" hidden="false" customHeight="false" outlineLevel="0" collapsed="false">
      <c r="A394" s="199" t="n">
        <v>35939</v>
      </c>
      <c r="B394" s="192" t="n">
        <v>35939</v>
      </c>
      <c r="C394" s="306" t="str">
        <f aca="false">VLOOKUP($B394,data!$A$6:$M$15000,10)</f>
        <v>N/A</v>
      </c>
      <c r="D394" s="9" t="n">
        <f aca="false">IF(B394&lt;&gt;"",MONTH(B394),0)</f>
        <v>5</v>
      </c>
      <c r="E394" s="306" t="e">
        <f aca="false">AVERAGE(C388:C394)</f>
        <v>#DIV/0!</v>
      </c>
    </row>
    <row r="395" customFormat="false" ht="11.25" hidden="false" customHeight="false" outlineLevel="0" collapsed="false">
      <c r="A395" s="199" t="n">
        <v>35940</v>
      </c>
      <c r="B395" s="192" t="n">
        <v>35940</v>
      </c>
      <c r="C395" s="306" t="str">
        <f aca="false">VLOOKUP($B395,data!$A$6:$M$15000,10)</f>
        <v>N/A</v>
      </c>
      <c r="D395" s="9" t="n">
        <f aca="false">IF(B395&lt;&gt;"",MONTH(B395),0)</f>
        <v>5</v>
      </c>
      <c r="E395" s="306" t="e">
        <f aca="false">AVERAGE(C389:C395)</f>
        <v>#DIV/0!</v>
      </c>
    </row>
    <row r="396" customFormat="false" ht="11.25" hidden="false" customHeight="false" outlineLevel="0" collapsed="false">
      <c r="A396" s="199" t="n">
        <v>35941</v>
      </c>
      <c r="B396" s="192" t="n">
        <v>35941</v>
      </c>
      <c r="C396" s="306" t="str">
        <f aca="false">VLOOKUP($B396,data!$A$6:$M$15000,10)</f>
        <v>N/A</v>
      </c>
      <c r="D396" s="9" t="n">
        <f aca="false">IF(B396&lt;&gt;"",MONTH(B396),0)</f>
        <v>5</v>
      </c>
      <c r="E396" s="306" t="e">
        <f aca="false">AVERAGE(C390:C396)</f>
        <v>#DIV/0!</v>
      </c>
    </row>
    <row r="397" customFormat="false" ht="11.25" hidden="false" customHeight="false" outlineLevel="0" collapsed="false">
      <c r="A397" s="199" t="n">
        <v>35942</v>
      </c>
      <c r="B397" s="192" t="n">
        <v>35942</v>
      </c>
      <c r="C397" s="306" t="str">
        <f aca="false">VLOOKUP($B397,data!$A$6:$M$15000,10)</f>
        <v>N/A</v>
      </c>
      <c r="D397" s="9" t="n">
        <f aca="false">IF(B397&lt;&gt;"",MONTH(B397),0)</f>
        <v>5</v>
      </c>
      <c r="E397" s="306" t="e">
        <f aca="false">AVERAGE(C391:C397)</f>
        <v>#DIV/0!</v>
      </c>
    </row>
    <row r="398" customFormat="false" ht="11.25" hidden="false" customHeight="false" outlineLevel="0" collapsed="false">
      <c r="A398" s="199" t="n">
        <v>35943</v>
      </c>
      <c r="B398" s="192" t="n">
        <v>35943</v>
      </c>
      <c r="C398" s="306" t="str">
        <f aca="false">VLOOKUP($B398,data!$A$6:$M$15000,10)</f>
        <v>N/A</v>
      </c>
      <c r="D398" s="9" t="n">
        <f aca="false">IF(B398&lt;&gt;"",MONTH(B398),0)</f>
        <v>5</v>
      </c>
      <c r="E398" s="306" t="e">
        <f aca="false">AVERAGE(C392:C398)</f>
        <v>#DIV/0!</v>
      </c>
    </row>
    <row r="399" customFormat="false" ht="11.25" hidden="false" customHeight="false" outlineLevel="0" collapsed="false">
      <c r="A399" s="199" t="n">
        <v>35944</v>
      </c>
      <c r="B399" s="192" t="n">
        <v>35944</v>
      </c>
      <c r="C399" s="306" t="str">
        <f aca="false">VLOOKUP($B399,data!$A$6:$M$15000,10)</f>
        <v>N/A</v>
      </c>
      <c r="D399" s="9" t="n">
        <f aca="false">IF(B399&lt;&gt;"",MONTH(B399),0)</f>
        <v>5</v>
      </c>
      <c r="E399" s="306" t="e">
        <f aca="false">AVERAGE(C393:C399)</f>
        <v>#DIV/0!</v>
      </c>
    </row>
    <row r="400" customFormat="false" ht="11.25" hidden="false" customHeight="false" outlineLevel="0" collapsed="false">
      <c r="A400" s="199" t="n">
        <v>35945</v>
      </c>
      <c r="B400" s="192" t="n">
        <v>35945</v>
      </c>
      <c r="C400" s="306" t="str">
        <f aca="false">VLOOKUP($B400,data!$A$6:$M$15000,10)</f>
        <v>N/A</v>
      </c>
      <c r="D400" s="9" t="n">
        <f aca="false">IF(B400&lt;&gt;"",MONTH(B400),0)</f>
        <v>5</v>
      </c>
      <c r="E400" s="306" t="e">
        <f aca="false">AVERAGE(C394:C400)</f>
        <v>#DIV/0!</v>
      </c>
    </row>
    <row r="401" customFormat="false" ht="11.25" hidden="false" customHeight="false" outlineLevel="0" collapsed="false">
      <c r="A401" s="199" t="n">
        <v>35946</v>
      </c>
      <c r="B401" s="192" t="n">
        <v>35946</v>
      </c>
      <c r="C401" s="306" t="str">
        <f aca="false">VLOOKUP($B401,data!$A$6:$M$15000,10)</f>
        <v>N/A</v>
      </c>
      <c r="D401" s="9" t="n">
        <f aca="false">IF(B401&lt;&gt;"",MONTH(B401),0)</f>
        <v>5</v>
      </c>
      <c r="E401" s="306" t="e">
        <f aca="false">AVERAGE(C395:C401)</f>
        <v>#DIV/0!</v>
      </c>
    </row>
    <row r="402" customFormat="false" ht="11.25" hidden="false" customHeight="false" outlineLevel="0" collapsed="false">
      <c r="A402" s="199" t="n">
        <v>35947</v>
      </c>
      <c r="B402" s="192" t="n">
        <v>35947</v>
      </c>
      <c r="C402" s="306" t="str">
        <f aca="false">VLOOKUP($B402,data!$A$6:$M$15000,10)</f>
        <v>N/A</v>
      </c>
      <c r="D402" s="9" t="n">
        <f aca="false">IF(B402&lt;&gt;"",MONTH(B402),0)</f>
        <v>6</v>
      </c>
      <c r="E402" s="306" t="e">
        <f aca="false">AVERAGE(C396:C402)</f>
        <v>#DIV/0!</v>
      </c>
    </row>
    <row r="403" customFormat="false" ht="11.25" hidden="false" customHeight="false" outlineLevel="0" collapsed="false">
      <c r="A403" s="199" t="n">
        <v>35948</v>
      </c>
      <c r="B403" s="192" t="n">
        <v>35948</v>
      </c>
      <c r="C403" s="306" t="str">
        <f aca="false">VLOOKUP($B403,data!$A$6:$M$15000,10)</f>
        <v>N/A</v>
      </c>
      <c r="D403" s="9" t="n">
        <f aca="false">IF(B403&lt;&gt;"",MONTH(B403),0)</f>
        <v>6</v>
      </c>
      <c r="E403" s="306" t="e">
        <f aca="false">AVERAGE(C397:C403)</f>
        <v>#DIV/0!</v>
      </c>
    </row>
    <row r="404" customFormat="false" ht="11.25" hidden="false" customHeight="false" outlineLevel="0" collapsed="false">
      <c r="A404" s="199" t="n">
        <v>35949</v>
      </c>
      <c r="B404" s="192" t="n">
        <v>35949</v>
      </c>
      <c r="C404" s="306" t="str">
        <f aca="false">VLOOKUP($B404,data!$A$6:$M$15000,10)</f>
        <v>N/A</v>
      </c>
      <c r="D404" s="9" t="n">
        <f aca="false">IF(B404&lt;&gt;"",MONTH(B404),0)</f>
        <v>6</v>
      </c>
      <c r="E404" s="306" t="e">
        <f aca="false">AVERAGE(C398:C404)</f>
        <v>#DIV/0!</v>
      </c>
    </row>
    <row r="405" customFormat="false" ht="11.25" hidden="false" customHeight="false" outlineLevel="0" collapsed="false">
      <c r="A405" s="199" t="n">
        <v>35950</v>
      </c>
      <c r="B405" s="192" t="n">
        <v>35950</v>
      </c>
      <c r="C405" s="306" t="str">
        <f aca="false">VLOOKUP($B405,data!$A$6:$M$15000,10)</f>
        <v>N/A</v>
      </c>
      <c r="D405" s="9" t="n">
        <f aca="false">IF(B405&lt;&gt;"",MONTH(B405),0)</f>
        <v>6</v>
      </c>
      <c r="E405" s="306" t="e">
        <f aca="false">AVERAGE(C399:C405)</f>
        <v>#DIV/0!</v>
      </c>
    </row>
    <row r="406" customFormat="false" ht="11.25" hidden="false" customHeight="false" outlineLevel="0" collapsed="false">
      <c r="A406" s="199" t="n">
        <v>35951</v>
      </c>
      <c r="B406" s="192" t="n">
        <v>35951</v>
      </c>
      <c r="C406" s="306" t="str">
        <f aca="false">VLOOKUP($B406,data!$A$6:$M$15000,10)</f>
        <v>N/A</v>
      </c>
      <c r="D406" s="9" t="n">
        <f aca="false">IF(B406&lt;&gt;"",MONTH(B406),0)</f>
        <v>6</v>
      </c>
      <c r="E406" s="306" t="e">
        <f aca="false">AVERAGE(C400:C406)</f>
        <v>#DIV/0!</v>
      </c>
    </row>
    <row r="407" customFormat="false" ht="11.25" hidden="false" customHeight="false" outlineLevel="0" collapsed="false">
      <c r="A407" s="199" t="n">
        <v>35952</v>
      </c>
      <c r="B407" s="192" t="n">
        <v>35952</v>
      </c>
      <c r="C407" s="306" t="str">
        <f aca="false">VLOOKUP($B407,data!$A$6:$M$15000,10)</f>
        <v>N/A</v>
      </c>
      <c r="D407" s="9" t="n">
        <f aca="false">IF(B407&lt;&gt;"",MONTH(B407),0)</f>
        <v>6</v>
      </c>
      <c r="E407" s="306" t="e">
        <f aca="false">AVERAGE(C401:C407)</f>
        <v>#DIV/0!</v>
      </c>
    </row>
    <row r="408" customFormat="false" ht="11.25" hidden="false" customHeight="false" outlineLevel="0" collapsed="false">
      <c r="A408" s="199" t="n">
        <v>35953</v>
      </c>
      <c r="B408" s="192" t="n">
        <v>35953</v>
      </c>
      <c r="C408" s="306" t="str">
        <f aca="false">VLOOKUP($B408,data!$A$6:$M$15000,10)</f>
        <v>N/A</v>
      </c>
      <c r="D408" s="9" t="n">
        <f aca="false">IF(B408&lt;&gt;"",MONTH(B408),0)</f>
        <v>6</v>
      </c>
      <c r="E408" s="306" t="e">
        <f aca="false">AVERAGE(C402:C408)</f>
        <v>#DIV/0!</v>
      </c>
    </row>
    <row r="409" customFormat="false" ht="11.25" hidden="false" customHeight="false" outlineLevel="0" collapsed="false">
      <c r="A409" s="199" t="n">
        <v>35954</v>
      </c>
      <c r="B409" s="192" t="n">
        <v>35954</v>
      </c>
      <c r="C409" s="306" t="str">
        <f aca="false">VLOOKUP($B409,data!$A$6:$M$15000,10)</f>
        <v>N/A</v>
      </c>
      <c r="D409" s="9" t="n">
        <f aca="false">IF(B409&lt;&gt;"",MONTH(B409),0)</f>
        <v>6</v>
      </c>
      <c r="E409" s="306" t="e">
        <f aca="false">AVERAGE(C403:C409)</f>
        <v>#DIV/0!</v>
      </c>
    </row>
    <row r="410" customFormat="false" ht="11.25" hidden="false" customHeight="false" outlineLevel="0" collapsed="false">
      <c r="A410" s="199" t="n">
        <v>35955</v>
      </c>
      <c r="B410" s="192" t="n">
        <v>35955</v>
      </c>
      <c r="C410" s="306" t="str">
        <f aca="false">VLOOKUP($B410,data!$A$6:$M$15000,10)</f>
        <v>N/A</v>
      </c>
      <c r="D410" s="9" t="n">
        <f aca="false">IF(B410&lt;&gt;"",MONTH(B410),0)</f>
        <v>6</v>
      </c>
      <c r="E410" s="306" t="e">
        <f aca="false">AVERAGE(C404:C410)</f>
        <v>#DIV/0!</v>
      </c>
    </row>
    <row r="411" customFormat="false" ht="11.25" hidden="false" customHeight="false" outlineLevel="0" collapsed="false">
      <c r="A411" s="199" t="n">
        <v>35956</v>
      </c>
      <c r="B411" s="192" t="n">
        <v>35956</v>
      </c>
      <c r="C411" s="306" t="str">
        <f aca="false">VLOOKUP($B411,data!$A$6:$M$15000,10)</f>
        <v>N/A</v>
      </c>
      <c r="D411" s="9" t="n">
        <f aca="false">IF(B411&lt;&gt;"",MONTH(B411),0)</f>
        <v>6</v>
      </c>
      <c r="E411" s="306" t="e">
        <f aca="false">AVERAGE(C405:C411)</f>
        <v>#DIV/0!</v>
      </c>
    </row>
    <row r="412" customFormat="false" ht="11.25" hidden="false" customHeight="false" outlineLevel="0" collapsed="false">
      <c r="A412" s="199" t="n">
        <v>35957</v>
      </c>
      <c r="B412" s="192" t="n">
        <v>35957</v>
      </c>
      <c r="C412" s="306" t="str">
        <f aca="false">VLOOKUP($B412,data!$A$6:$M$15000,10)</f>
        <v>N/A</v>
      </c>
      <c r="D412" s="9" t="n">
        <f aca="false">IF(B412&lt;&gt;"",MONTH(B412),0)</f>
        <v>6</v>
      </c>
      <c r="E412" s="306" t="e">
        <f aca="false">AVERAGE(C406:C412)</f>
        <v>#DIV/0!</v>
      </c>
    </row>
    <row r="413" customFormat="false" ht="11.25" hidden="false" customHeight="false" outlineLevel="0" collapsed="false">
      <c r="A413" s="199" t="n">
        <v>35958</v>
      </c>
      <c r="B413" s="192" t="n">
        <v>35958</v>
      </c>
      <c r="C413" s="306" t="str">
        <f aca="false">VLOOKUP($B413,data!$A$6:$M$15000,10)</f>
        <v>N/A</v>
      </c>
      <c r="D413" s="9" t="n">
        <f aca="false">IF(B413&lt;&gt;"",MONTH(B413),0)</f>
        <v>6</v>
      </c>
      <c r="E413" s="306" t="e">
        <f aca="false">AVERAGE(C407:C413)</f>
        <v>#DIV/0!</v>
      </c>
    </row>
    <row r="414" customFormat="false" ht="11.25" hidden="false" customHeight="false" outlineLevel="0" collapsed="false">
      <c r="A414" s="199" t="n">
        <v>35959</v>
      </c>
      <c r="B414" s="192" t="n">
        <v>35959</v>
      </c>
      <c r="C414" s="306" t="str">
        <f aca="false">VLOOKUP($B414,data!$A$6:$M$15000,10)</f>
        <v>N/A</v>
      </c>
      <c r="D414" s="9" t="n">
        <f aca="false">IF(B414&lt;&gt;"",MONTH(B414),0)</f>
        <v>6</v>
      </c>
      <c r="E414" s="306" t="e">
        <f aca="false">AVERAGE(C408:C414)</f>
        <v>#DIV/0!</v>
      </c>
    </row>
    <row r="415" customFormat="false" ht="11.25" hidden="false" customHeight="false" outlineLevel="0" collapsed="false">
      <c r="A415" s="199" t="n">
        <v>35960</v>
      </c>
      <c r="B415" s="192" t="n">
        <v>35960</v>
      </c>
      <c r="C415" s="306" t="str">
        <f aca="false">VLOOKUP($B415,data!$A$6:$M$15000,10)</f>
        <v>N/A</v>
      </c>
      <c r="D415" s="9" t="n">
        <f aca="false">IF(B415&lt;&gt;"",MONTH(B415),0)</f>
        <v>6</v>
      </c>
      <c r="E415" s="306" t="e">
        <f aca="false">AVERAGE(C409:C415)</f>
        <v>#DIV/0!</v>
      </c>
    </row>
    <row r="416" customFormat="false" ht="11.25" hidden="false" customHeight="false" outlineLevel="0" collapsed="false">
      <c r="A416" s="199" t="n">
        <v>35961</v>
      </c>
      <c r="B416" s="192" t="n">
        <v>35961</v>
      </c>
      <c r="C416" s="306" t="str">
        <f aca="false">VLOOKUP($B416,data!$A$6:$M$15000,10)</f>
        <v>N/A</v>
      </c>
      <c r="D416" s="9" t="n">
        <f aca="false">IF(B416&lt;&gt;"",MONTH(B416),0)</f>
        <v>6</v>
      </c>
      <c r="E416" s="306" t="e">
        <f aca="false">AVERAGE(C410:C416)</f>
        <v>#DIV/0!</v>
      </c>
    </row>
    <row r="417" customFormat="false" ht="11.25" hidden="false" customHeight="false" outlineLevel="0" collapsed="false">
      <c r="A417" s="199" t="n">
        <v>35962</v>
      </c>
      <c r="B417" s="192" t="n">
        <v>35962</v>
      </c>
      <c r="C417" s="306" t="str">
        <f aca="false">VLOOKUP($B417,data!$A$6:$M$15000,10)</f>
        <v>N/A</v>
      </c>
      <c r="D417" s="9" t="n">
        <f aca="false">IF(B417&lt;&gt;"",MONTH(B417),0)</f>
        <v>6</v>
      </c>
      <c r="E417" s="306" t="e">
        <f aca="false">AVERAGE(C411:C417)</f>
        <v>#DIV/0!</v>
      </c>
    </row>
    <row r="418" customFormat="false" ht="11.25" hidden="false" customHeight="false" outlineLevel="0" collapsed="false">
      <c r="A418" s="199" t="n">
        <v>35963</v>
      </c>
      <c r="B418" s="192" t="n">
        <v>35963</v>
      </c>
      <c r="C418" s="306" t="str">
        <f aca="false">VLOOKUP($B418,data!$A$6:$M$15000,10)</f>
        <v>N/A</v>
      </c>
      <c r="D418" s="9" t="n">
        <f aca="false">IF(B418&lt;&gt;"",MONTH(B418),0)</f>
        <v>6</v>
      </c>
      <c r="E418" s="306" t="e">
        <f aca="false">AVERAGE(C412:C418)</f>
        <v>#DIV/0!</v>
      </c>
    </row>
    <row r="419" customFormat="false" ht="11.25" hidden="false" customHeight="false" outlineLevel="0" collapsed="false">
      <c r="A419" s="199" t="n">
        <v>35964</v>
      </c>
      <c r="B419" s="192" t="n">
        <v>35964</v>
      </c>
      <c r="C419" s="306" t="str">
        <f aca="false">VLOOKUP($B419,data!$A$6:$M$15000,10)</f>
        <v>N/A</v>
      </c>
      <c r="D419" s="9" t="n">
        <f aca="false">IF(B419&lt;&gt;"",MONTH(B419),0)</f>
        <v>6</v>
      </c>
      <c r="E419" s="306" t="e">
        <f aca="false">AVERAGE(C413:C419)</f>
        <v>#DIV/0!</v>
      </c>
    </row>
    <row r="420" customFormat="false" ht="11.25" hidden="false" customHeight="false" outlineLevel="0" collapsed="false">
      <c r="A420" s="199" t="n">
        <v>35965</v>
      </c>
      <c r="B420" s="192" t="n">
        <v>35965</v>
      </c>
      <c r="C420" s="306" t="str">
        <f aca="false">VLOOKUP($B420,data!$A$6:$M$15000,10)</f>
        <v>N/A</v>
      </c>
      <c r="D420" s="9" t="n">
        <f aca="false">IF(B420&lt;&gt;"",MONTH(B420),0)</f>
        <v>6</v>
      </c>
      <c r="E420" s="306" t="e">
        <f aca="false">AVERAGE(C414:C420)</f>
        <v>#DIV/0!</v>
      </c>
    </row>
    <row r="421" customFormat="false" ht="11.25" hidden="false" customHeight="false" outlineLevel="0" collapsed="false">
      <c r="A421" s="199" t="n">
        <v>35966</v>
      </c>
      <c r="B421" s="192" t="n">
        <v>35966</v>
      </c>
      <c r="C421" s="306" t="str">
        <f aca="false">VLOOKUP($B421,data!$A$6:$M$15000,10)</f>
        <v>N/A</v>
      </c>
      <c r="D421" s="9" t="n">
        <f aca="false">IF(B421&lt;&gt;"",MONTH(B421),0)</f>
        <v>6</v>
      </c>
      <c r="E421" s="306" t="e">
        <f aca="false">AVERAGE(C415:C421)</f>
        <v>#DIV/0!</v>
      </c>
    </row>
    <row r="422" customFormat="false" ht="11.25" hidden="false" customHeight="false" outlineLevel="0" collapsed="false">
      <c r="A422" s="199" t="n">
        <v>35967</v>
      </c>
      <c r="B422" s="192" t="n">
        <v>35967</v>
      </c>
      <c r="C422" s="306" t="str">
        <f aca="false">VLOOKUP($B422,data!$A$6:$M$15000,10)</f>
        <v>N/A</v>
      </c>
      <c r="D422" s="9" t="n">
        <f aca="false">IF(B422&lt;&gt;"",MONTH(B422),0)</f>
        <v>6</v>
      </c>
      <c r="E422" s="306" t="e">
        <f aca="false">AVERAGE(C416:C422)</f>
        <v>#DIV/0!</v>
      </c>
    </row>
    <row r="423" customFormat="false" ht="11.25" hidden="false" customHeight="false" outlineLevel="0" collapsed="false">
      <c r="A423" s="199" t="n">
        <v>35968</v>
      </c>
      <c r="B423" s="192" t="n">
        <v>35968</v>
      </c>
      <c r="C423" s="306" t="str">
        <f aca="false">VLOOKUP($B423,data!$A$6:$M$15000,10)</f>
        <v>N/A</v>
      </c>
      <c r="D423" s="9" t="n">
        <f aca="false">IF(B423&lt;&gt;"",MONTH(B423),0)</f>
        <v>6</v>
      </c>
      <c r="E423" s="306" t="e">
        <f aca="false">AVERAGE(C417:C423)</f>
        <v>#DIV/0!</v>
      </c>
    </row>
    <row r="424" customFormat="false" ht="11.25" hidden="false" customHeight="false" outlineLevel="0" collapsed="false">
      <c r="A424" s="199" t="n">
        <v>35969</v>
      </c>
      <c r="B424" s="192" t="n">
        <v>35969</v>
      </c>
      <c r="C424" s="306" t="str">
        <f aca="false">VLOOKUP($B424,data!$A$6:$M$15000,10)</f>
        <v>N/A</v>
      </c>
      <c r="D424" s="9" t="n">
        <f aca="false">IF(B424&lt;&gt;"",MONTH(B424),0)</f>
        <v>6</v>
      </c>
      <c r="E424" s="306" t="e">
        <f aca="false">AVERAGE(C418:C424)</f>
        <v>#DIV/0!</v>
      </c>
    </row>
    <row r="425" customFormat="false" ht="11.25" hidden="false" customHeight="false" outlineLevel="0" collapsed="false">
      <c r="A425" s="199" t="n">
        <v>35970</v>
      </c>
      <c r="B425" s="192" t="n">
        <v>35970</v>
      </c>
      <c r="C425" s="306" t="str">
        <f aca="false">VLOOKUP($B425,data!$A$6:$M$15000,10)</f>
        <v>N/A</v>
      </c>
      <c r="D425" s="9" t="n">
        <f aca="false">IF(B425&lt;&gt;"",MONTH(B425),0)</f>
        <v>6</v>
      </c>
      <c r="E425" s="306" t="e">
        <f aca="false">AVERAGE(C419:C425)</f>
        <v>#DIV/0!</v>
      </c>
    </row>
    <row r="426" customFormat="false" ht="11.25" hidden="false" customHeight="false" outlineLevel="0" collapsed="false">
      <c r="A426" s="199" t="n">
        <v>35971</v>
      </c>
      <c r="B426" s="192" t="n">
        <v>35971</v>
      </c>
      <c r="C426" s="306" t="str">
        <f aca="false">VLOOKUP($B426,data!$A$6:$M$15000,10)</f>
        <v>N/A</v>
      </c>
      <c r="D426" s="9" t="n">
        <f aca="false">IF(B426&lt;&gt;"",MONTH(B426),0)</f>
        <v>6</v>
      </c>
      <c r="E426" s="306" t="e">
        <f aca="false">AVERAGE(C420:C426)</f>
        <v>#DIV/0!</v>
      </c>
    </row>
    <row r="427" customFormat="false" ht="11.25" hidden="false" customHeight="false" outlineLevel="0" collapsed="false">
      <c r="A427" s="199" t="n">
        <v>35972</v>
      </c>
      <c r="B427" s="192" t="n">
        <v>35972</v>
      </c>
      <c r="C427" s="306" t="str">
        <f aca="false">VLOOKUP($B427,data!$A$6:$M$15000,10)</f>
        <v>N/A</v>
      </c>
      <c r="D427" s="9" t="n">
        <f aca="false">IF(B427&lt;&gt;"",MONTH(B427),0)</f>
        <v>6</v>
      </c>
      <c r="E427" s="306" t="e">
        <f aca="false">AVERAGE(C421:C427)</f>
        <v>#DIV/0!</v>
      </c>
    </row>
    <row r="428" customFormat="false" ht="11.25" hidden="false" customHeight="false" outlineLevel="0" collapsed="false">
      <c r="A428" s="199" t="n">
        <v>35973</v>
      </c>
      <c r="B428" s="192" t="n">
        <v>35973</v>
      </c>
      <c r="C428" s="306" t="str">
        <f aca="false">VLOOKUP($B428,data!$A$6:$M$15000,10)</f>
        <v>N/A</v>
      </c>
      <c r="D428" s="9" t="n">
        <f aca="false">IF(B428&lt;&gt;"",MONTH(B428),0)</f>
        <v>6</v>
      </c>
      <c r="E428" s="306" t="e">
        <f aca="false">AVERAGE(C422:C428)</f>
        <v>#DIV/0!</v>
      </c>
    </row>
    <row r="429" customFormat="false" ht="11.25" hidden="false" customHeight="false" outlineLevel="0" collapsed="false">
      <c r="A429" s="199" t="n">
        <v>35974</v>
      </c>
      <c r="B429" s="192" t="n">
        <v>35974</v>
      </c>
      <c r="C429" s="306" t="str">
        <f aca="false">VLOOKUP($B429,data!$A$6:$M$15000,10)</f>
        <v>N/A</v>
      </c>
      <c r="D429" s="9" t="n">
        <f aca="false">IF(B429&lt;&gt;"",MONTH(B429),0)</f>
        <v>6</v>
      </c>
      <c r="E429" s="306" t="e">
        <f aca="false">AVERAGE(C423:C429)</f>
        <v>#DIV/0!</v>
      </c>
    </row>
    <row r="430" customFormat="false" ht="11.25" hidden="false" customHeight="false" outlineLevel="0" collapsed="false">
      <c r="A430" s="199" t="n">
        <v>35975</v>
      </c>
      <c r="B430" s="192" t="n">
        <v>35975</v>
      </c>
      <c r="C430" s="306" t="str">
        <f aca="false">VLOOKUP($B430,data!$A$6:$M$15000,10)</f>
        <v>N/A</v>
      </c>
      <c r="D430" s="9" t="n">
        <f aca="false">IF(B430&lt;&gt;"",MONTH(B430),0)</f>
        <v>6</v>
      </c>
      <c r="E430" s="306" t="e">
        <f aca="false">AVERAGE(C424:C430)</f>
        <v>#DIV/0!</v>
      </c>
    </row>
    <row r="431" customFormat="false" ht="11.25" hidden="false" customHeight="false" outlineLevel="0" collapsed="false">
      <c r="A431" s="199" t="n">
        <v>35976</v>
      </c>
      <c r="B431" s="192" t="n">
        <v>35976</v>
      </c>
      <c r="C431" s="306" t="str">
        <f aca="false">VLOOKUP($B431,data!$A$6:$M$15000,10)</f>
        <v>N/A</v>
      </c>
      <c r="D431" s="9" t="n">
        <f aca="false">IF(B431&lt;&gt;"",MONTH(B431),0)</f>
        <v>6</v>
      </c>
      <c r="E431" s="306" t="e">
        <f aca="false">AVERAGE(C425:C431)</f>
        <v>#DIV/0!</v>
      </c>
    </row>
    <row r="432" customFormat="false" ht="11.25" hidden="false" customHeight="false" outlineLevel="0" collapsed="false">
      <c r="A432" s="199" t="n">
        <v>35977</v>
      </c>
      <c r="B432" s="192" t="n">
        <v>35977</v>
      </c>
      <c r="C432" s="306" t="str">
        <f aca="false">VLOOKUP($B432,data!$A$6:$M$15000,10)</f>
        <v>N/A</v>
      </c>
      <c r="D432" s="9" t="n">
        <f aca="false">IF(B432&lt;&gt;"",MONTH(B432),0)</f>
        <v>7</v>
      </c>
      <c r="E432" s="306" t="e">
        <f aca="false">AVERAGE(C426:C432)</f>
        <v>#DIV/0!</v>
      </c>
    </row>
    <row r="433" customFormat="false" ht="11.25" hidden="false" customHeight="false" outlineLevel="0" collapsed="false">
      <c r="A433" s="199" t="n">
        <v>35978</v>
      </c>
      <c r="B433" s="192" t="n">
        <v>35978</v>
      </c>
      <c r="C433" s="306" t="str">
        <f aca="false">VLOOKUP($B433,data!$A$6:$M$15000,10)</f>
        <v>N/A</v>
      </c>
      <c r="D433" s="9" t="n">
        <f aca="false">IF(B433&lt;&gt;"",MONTH(B433),0)</f>
        <v>7</v>
      </c>
      <c r="E433" s="306" t="e">
        <f aca="false">AVERAGE(C427:C433)</f>
        <v>#DIV/0!</v>
      </c>
    </row>
    <row r="434" customFormat="false" ht="11.25" hidden="false" customHeight="false" outlineLevel="0" collapsed="false">
      <c r="A434" s="199" t="n">
        <v>35979</v>
      </c>
      <c r="B434" s="192" t="n">
        <v>35979</v>
      </c>
      <c r="C434" s="306" t="str">
        <f aca="false">VLOOKUP($B434,data!$A$6:$M$15000,10)</f>
        <v>N/A</v>
      </c>
      <c r="D434" s="9" t="n">
        <f aca="false">IF(B434&lt;&gt;"",MONTH(B434),0)</f>
        <v>7</v>
      </c>
      <c r="E434" s="306" t="e">
        <f aca="false">AVERAGE(C428:C434)</f>
        <v>#DIV/0!</v>
      </c>
    </row>
    <row r="435" customFormat="false" ht="11.25" hidden="false" customHeight="false" outlineLevel="0" collapsed="false">
      <c r="A435" s="199" t="n">
        <v>35980</v>
      </c>
      <c r="B435" s="192" t="n">
        <v>35980</v>
      </c>
      <c r="C435" s="306" t="str">
        <f aca="false">VLOOKUP($B435,data!$A$6:$M$15000,10)</f>
        <v>N/A</v>
      </c>
      <c r="D435" s="9" t="n">
        <f aca="false">IF(B435&lt;&gt;"",MONTH(B435),0)</f>
        <v>7</v>
      </c>
      <c r="E435" s="306" t="e">
        <f aca="false">AVERAGE(C429:C435)</f>
        <v>#DIV/0!</v>
      </c>
    </row>
    <row r="436" customFormat="false" ht="11.25" hidden="false" customHeight="false" outlineLevel="0" collapsed="false">
      <c r="A436" s="199" t="n">
        <v>35981</v>
      </c>
      <c r="B436" s="192" t="n">
        <v>35981</v>
      </c>
      <c r="C436" s="306" t="str">
        <f aca="false">VLOOKUP($B436,data!$A$6:$M$15000,10)</f>
        <v>N/A</v>
      </c>
      <c r="D436" s="9" t="n">
        <f aca="false">IF(B436&lt;&gt;"",MONTH(B436),0)</f>
        <v>7</v>
      </c>
      <c r="E436" s="306" t="e">
        <f aca="false">AVERAGE(C430:C436)</f>
        <v>#DIV/0!</v>
      </c>
    </row>
    <row r="437" customFormat="false" ht="11.25" hidden="false" customHeight="false" outlineLevel="0" collapsed="false">
      <c r="A437" s="199" t="n">
        <v>35982</v>
      </c>
      <c r="B437" s="192" t="n">
        <v>35982</v>
      </c>
      <c r="C437" s="306" t="str">
        <f aca="false">VLOOKUP($B437,data!$A$6:$M$15000,10)</f>
        <v>N/A</v>
      </c>
      <c r="D437" s="9" t="n">
        <f aca="false">IF(B437&lt;&gt;"",MONTH(B437),0)</f>
        <v>7</v>
      </c>
      <c r="E437" s="306" t="e">
        <f aca="false">AVERAGE(C431:C437)</f>
        <v>#DIV/0!</v>
      </c>
    </row>
    <row r="438" customFormat="false" ht="11.25" hidden="false" customHeight="false" outlineLevel="0" collapsed="false">
      <c r="A438" s="199" t="n">
        <v>35983</v>
      </c>
      <c r="B438" s="192" t="n">
        <v>35983</v>
      </c>
      <c r="C438" s="306" t="str">
        <f aca="false">VLOOKUP($B438,data!$A$6:$M$15000,10)</f>
        <v>N/A</v>
      </c>
      <c r="D438" s="9" t="n">
        <f aca="false">IF(B438&lt;&gt;"",MONTH(B438),0)</f>
        <v>7</v>
      </c>
      <c r="E438" s="306" t="e">
        <f aca="false">AVERAGE(C432:C438)</f>
        <v>#DIV/0!</v>
      </c>
    </row>
    <row r="439" customFormat="false" ht="11.25" hidden="false" customHeight="false" outlineLevel="0" collapsed="false">
      <c r="A439" s="199" t="n">
        <v>35984</v>
      </c>
      <c r="B439" s="192" t="n">
        <v>35984</v>
      </c>
      <c r="C439" s="306" t="str">
        <f aca="false">VLOOKUP($B439,data!$A$6:$M$15000,10)</f>
        <v>N/A</v>
      </c>
      <c r="D439" s="9" t="n">
        <f aca="false">IF(B439&lt;&gt;"",MONTH(B439),0)</f>
        <v>7</v>
      </c>
      <c r="E439" s="306" t="e">
        <f aca="false">AVERAGE(C433:C439)</f>
        <v>#DIV/0!</v>
      </c>
    </row>
    <row r="440" customFormat="false" ht="11.25" hidden="false" customHeight="false" outlineLevel="0" collapsed="false">
      <c r="A440" s="199" t="n">
        <v>35985</v>
      </c>
      <c r="B440" s="192" t="n">
        <v>35985</v>
      </c>
      <c r="C440" s="306" t="str">
        <f aca="false">VLOOKUP($B440,data!$A$6:$M$15000,10)</f>
        <v>N/A</v>
      </c>
      <c r="D440" s="9" t="n">
        <f aca="false">IF(B440&lt;&gt;"",MONTH(B440),0)</f>
        <v>7</v>
      </c>
      <c r="E440" s="306" t="e">
        <f aca="false">AVERAGE(C434:C440)</f>
        <v>#DIV/0!</v>
      </c>
    </row>
    <row r="441" customFormat="false" ht="11.25" hidden="false" customHeight="false" outlineLevel="0" collapsed="false">
      <c r="A441" s="199" t="n">
        <v>35986</v>
      </c>
      <c r="B441" s="192" t="n">
        <v>35986</v>
      </c>
      <c r="C441" s="306" t="str">
        <f aca="false">VLOOKUP($B441,data!$A$6:$M$15000,10)</f>
        <v>N/A</v>
      </c>
      <c r="D441" s="9" t="n">
        <f aca="false">IF(B441&lt;&gt;"",MONTH(B441),0)</f>
        <v>7</v>
      </c>
      <c r="E441" s="306" t="e">
        <f aca="false">AVERAGE(C435:C441)</f>
        <v>#DIV/0!</v>
      </c>
    </row>
    <row r="442" customFormat="false" ht="11.25" hidden="false" customHeight="false" outlineLevel="0" collapsed="false">
      <c r="A442" s="199" t="n">
        <v>35987</v>
      </c>
      <c r="B442" s="192" t="n">
        <v>35987</v>
      </c>
      <c r="C442" s="306" t="str">
        <f aca="false">VLOOKUP($B442,data!$A$6:$M$15000,10)</f>
        <v>N/A</v>
      </c>
      <c r="D442" s="9" t="n">
        <f aca="false">IF(B442&lt;&gt;"",MONTH(B442),0)</f>
        <v>7</v>
      </c>
      <c r="E442" s="306" t="e">
        <f aca="false">AVERAGE(C436:C442)</f>
        <v>#DIV/0!</v>
      </c>
    </row>
    <row r="443" customFormat="false" ht="11.25" hidden="false" customHeight="false" outlineLevel="0" collapsed="false">
      <c r="A443" s="199" t="n">
        <v>35988</v>
      </c>
      <c r="B443" s="192" t="n">
        <v>35988</v>
      </c>
      <c r="C443" s="306" t="str">
        <f aca="false">VLOOKUP($B443,data!$A$6:$M$15000,10)</f>
        <v>N/A</v>
      </c>
      <c r="D443" s="9" t="n">
        <f aca="false">IF(B443&lt;&gt;"",MONTH(B443),0)</f>
        <v>7</v>
      </c>
      <c r="E443" s="306" t="e">
        <f aca="false">AVERAGE(C437:C443)</f>
        <v>#DIV/0!</v>
      </c>
    </row>
    <row r="444" customFormat="false" ht="11.25" hidden="false" customHeight="false" outlineLevel="0" collapsed="false">
      <c r="A444" s="199" t="n">
        <v>35989</v>
      </c>
      <c r="B444" s="192" t="n">
        <v>35989</v>
      </c>
      <c r="C444" s="306" t="str">
        <f aca="false">VLOOKUP($B444,data!$A$6:$M$15000,10)</f>
        <v>N/A</v>
      </c>
      <c r="D444" s="9" t="n">
        <f aca="false">IF(B444&lt;&gt;"",MONTH(B444),0)</f>
        <v>7</v>
      </c>
      <c r="E444" s="306" t="e">
        <f aca="false">AVERAGE(C438:C444)</f>
        <v>#DIV/0!</v>
      </c>
    </row>
    <row r="445" customFormat="false" ht="11.25" hidden="false" customHeight="false" outlineLevel="0" collapsed="false">
      <c r="A445" s="199" t="n">
        <v>35990</v>
      </c>
      <c r="B445" s="192" t="n">
        <v>35990</v>
      </c>
      <c r="C445" s="306" t="str">
        <f aca="false">VLOOKUP($B445,data!$A$6:$M$15000,10)</f>
        <v>N/A</v>
      </c>
      <c r="D445" s="9" t="n">
        <f aca="false">IF(B445&lt;&gt;"",MONTH(B445),0)</f>
        <v>7</v>
      </c>
      <c r="E445" s="306" t="e">
        <f aca="false">AVERAGE(C439:C445)</f>
        <v>#DIV/0!</v>
      </c>
    </row>
    <row r="446" customFormat="false" ht="11.25" hidden="false" customHeight="false" outlineLevel="0" collapsed="false">
      <c r="A446" s="199" t="n">
        <v>35991</v>
      </c>
      <c r="B446" s="192" t="n">
        <v>35991</v>
      </c>
      <c r="C446" s="306" t="str">
        <f aca="false">VLOOKUP($B446,data!$A$6:$M$15000,10)</f>
        <v>N/A</v>
      </c>
      <c r="D446" s="9" t="n">
        <f aca="false">IF(B446&lt;&gt;"",MONTH(B446),0)</f>
        <v>7</v>
      </c>
      <c r="E446" s="306" t="e">
        <f aca="false">AVERAGE(C440:C446)</f>
        <v>#DIV/0!</v>
      </c>
    </row>
    <row r="447" customFormat="false" ht="11.25" hidden="false" customHeight="false" outlineLevel="0" collapsed="false">
      <c r="A447" s="199" t="n">
        <v>35992</v>
      </c>
      <c r="B447" s="192" t="n">
        <v>35992</v>
      </c>
      <c r="C447" s="306" t="str">
        <f aca="false">VLOOKUP($B447,data!$A$6:$M$15000,10)</f>
        <v>N/A</v>
      </c>
      <c r="D447" s="9" t="n">
        <f aca="false">IF(B447&lt;&gt;"",MONTH(B447),0)</f>
        <v>7</v>
      </c>
      <c r="E447" s="306" t="e">
        <f aca="false">AVERAGE(C441:C447)</f>
        <v>#DIV/0!</v>
      </c>
    </row>
    <row r="448" customFormat="false" ht="11.25" hidden="false" customHeight="false" outlineLevel="0" collapsed="false">
      <c r="A448" s="199" t="n">
        <v>35993</v>
      </c>
      <c r="B448" s="192" t="n">
        <v>35993</v>
      </c>
      <c r="C448" s="306" t="str">
        <f aca="false">VLOOKUP($B448,data!$A$6:$M$15000,10)</f>
        <v>N/A</v>
      </c>
      <c r="D448" s="9" t="n">
        <f aca="false">IF(B448&lt;&gt;"",MONTH(B448),0)</f>
        <v>7</v>
      </c>
      <c r="E448" s="306" t="e">
        <f aca="false">AVERAGE(C442:C448)</f>
        <v>#DIV/0!</v>
      </c>
    </row>
    <row r="449" customFormat="false" ht="11.25" hidden="false" customHeight="false" outlineLevel="0" collapsed="false">
      <c r="A449" s="199" t="n">
        <v>35994</v>
      </c>
      <c r="B449" s="192" t="n">
        <v>35994</v>
      </c>
      <c r="C449" s="306" t="str">
        <f aca="false">VLOOKUP($B449,data!$A$6:$M$15000,10)</f>
        <v>N/A</v>
      </c>
      <c r="D449" s="9" t="n">
        <f aca="false">IF(B449&lt;&gt;"",MONTH(B449),0)</f>
        <v>7</v>
      </c>
      <c r="E449" s="306" t="e">
        <f aca="false">AVERAGE(C443:C449)</f>
        <v>#DIV/0!</v>
      </c>
    </row>
    <row r="450" customFormat="false" ht="11.25" hidden="false" customHeight="false" outlineLevel="0" collapsed="false">
      <c r="A450" s="199" t="n">
        <v>35995</v>
      </c>
      <c r="B450" s="192" t="n">
        <v>35995</v>
      </c>
      <c r="C450" s="306" t="str">
        <f aca="false">VLOOKUP($B450,data!$A$6:$M$15000,10)</f>
        <v>N/A</v>
      </c>
      <c r="D450" s="9" t="n">
        <f aca="false">IF(B450&lt;&gt;"",MONTH(B450),0)</f>
        <v>7</v>
      </c>
      <c r="E450" s="306" t="e">
        <f aca="false">AVERAGE(C444:C450)</f>
        <v>#DIV/0!</v>
      </c>
    </row>
    <row r="451" customFormat="false" ht="11.25" hidden="false" customHeight="false" outlineLevel="0" collapsed="false">
      <c r="A451" s="199" t="n">
        <v>35996</v>
      </c>
      <c r="B451" s="192" t="n">
        <v>35996</v>
      </c>
      <c r="C451" s="306" t="str">
        <f aca="false">VLOOKUP($B451,data!$A$6:$M$15000,10)</f>
        <v>N/A</v>
      </c>
      <c r="D451" s="9" t="n">
        <f aca="false">IF(B451&lt;&gt;"",MONTH(B451),0)</f>
        <v>7</v>
      </c>
      <c r="E451" s="306" t="e">
        <f aca="false">AVERAGE(C445:C451)</f>
        <v>#DIV/0!</v>
      </c>
    </row>
    <row r="452" customFormat="false" ht="11.25" hidden="false" customHeight="false" outlineLevel="0" collapsed="false">
      <c r="A452" s="199" t="n">
        <v>35997</v>
      </c>
      <c r="B452" s="192" t="n">
        <v>35997</v>
      </c>
      <c r="C452" s="306" t="str">
        <f aca="false">VLOOKUP($B452,data!$A$6:$M$15000,10)</f>
        <v>N/A</v>
      </c>
      <c r="D452" s="9" t="n">
        <f aca="false">IF(B452&lt;&gt;"",MONTH(B452),0)</f>
        <v>7</v>
      </c>
      <c r="E452" s="306" t="e">
        <f aca="false">AVERAGE(C446:C452)</f>
        <v>#DIV/0!</v>
      </c>
    </row>
    <row r="453" customFormat="false" ht="11.25" hidden="false" customHeight="false" outlineLevel="0" collapsed="false">
      <c r="A453" s="199" t="n">
        <v>35998</v>
      </c>
      <c r="B453" s="192" t="n">
        <v>35998</v>
      </c>
      <c r="C453" s="306" t="str">
        <f aca="false">VLOOKUP($B453,data!$A$6:$M$15000,10)</f>
        <v>N/A</v>
      </c>
      <c r="D453" s="9" t="n">
        <f aca="false">IF(B453&lt;&gt;"",MONTH(B453),0)</f>
        <v>7</v>
      </c>
      <c r="E453" s="306" t="e">
        <f aca="false">AVERAGE(C447:C453)</f>
        <v>#DIV/0!</v>
      </c>
    </row>
    <row r="454" customFormat="false" ht="11.25" hidden="false" customHeight="false" outlineLevel="0" collapsed="false">
      <c r="A454" s="199" t="n">
        <v>35999</v>
      </c>
      <c r="B454" s="192" t="n">
        <v>35999</v>
      </c>
      <c r="C454" s="306" t="str">
        <f aca="false">VLOOKUP($B454,data!$A$6:$M$15000,10)</f>
        <v>N/A</v>
      </c>
      <c r="D454" s="9" t="n">
        <f aca="false">IF(B454&lt;&gt;"",MONTH(B454),0)</f>
        <v>7</v>
      </c>
      <c r="E454" s="306" t="e">
        <f aca="false">AVERAGE(C448:C454)</f>
        <v>#DIV/0!</v>
      </c>
    </row>
    <row r="455" customFormat="false" ht="11.25" hidden="false" customHeight="false" outlineLevel="0" collapsed="false">
      <c r="A455" s="199" t="n">
        <v>36000</v>
      </c>
      <c r="B455" s="192" t="n">
        <v>36000</v>
      </c>
      <c r="C455" s="306" t="str">
        <f aca="false">VLOOKUP($B455,data!$A$6:$M$15000,10)</f>
        <v>N/A</v>
      </c>
      <c r="D455" s="9" t="n">
        <f aca="false">IF(B455&lt;&gt;"",MONTH(B455),0)</f>
        <v>7</v>
      </c>
      <c r="E455" s="306" t="e">
        <f aca="false">AVERAGE(C449:C455)</f>
        <v>#DIV/0!</v>
      </c>
    </row>
    <row r="456" customFormat="false" ht="11.25" hidden="false" customHeight="false" outlineLevel="0" collapsed="false">
      <c r="A456" s="199" t="n">
        <v>36001</v>
      </c>
      <c r="B456" s="192" t="n">
        <v>36001</v>
      </c>
      <c r="C456" s="306" t="str">
        <f aca="false">VLOOKUP($B456,data!$A$6:$M$15000,10)</f>
        <v>N/A</v>
      </c>
      <c r="D456" s="9" t="n">
        <f aca="false">IF(B456&lt;&gt;"",MONTH(B456),0)</f>
        <v>7</v>
      </c>
      <c r="E456" s="306" t="e">
        <f aca="false">AVERAGE(C450:C456)</f>
        <v>#DIV/0!</v>
      </c>
    </row>
    <row r="457" customFormat="false" ht="11.25" hidden="false" customHeight="false" outlineLevel="0" collapsed="false">
      <c r="A457" s="199" t="n">
        <v>36002</v>
      </c>
      <c r="B457" s="192" t="n">
        <v>36002</v>
      </c>
      <c r="C457" s="306" t="str">
        <f aca="false">VLOOKUP($B457,data!$A$6:$M$15000,10)</f>
        <v>N/A</v>
      </c>
      <c r="D457" s="9" t="n">
        <f aca="false">IF(B457&lt;&gt;"",MONTH(B457),0)</f>
        <v>7</v>
      </c>
      <c r="E457" s="306" t="e">
        <f aca="false">AVERAGE(C451:C457)</f>
        <v>#DIV/0!</v>
      </c>
    </row>
    <row r="458" customFormat="false" ht="11.25" hidden="false" customHeight="false" outlineLevel="0" collapsed="false">
      <c r="A458" s="199" t="n">
        <v>36003</v>
      </c>
      <c r="B458" s="192" t="n">
        <v>36003</v>
      </c>
      <c r="C458" s="306" t="str">
        <f aca="false">VLOOKUP($B458,data!$A$6:$M$15000,10)</f>
        <v>N/A</v>
      </c>
      <c r="D458" s="9" t="n">
        <f aca="false">IF(B458&lt;&gt;"",MONTH(B458),0)</f>
        <v>7</v>
      </c>
      <c r="E458" s="306" t="e">
        <f aca="false">AVERAGE(C452:C458)</f>
        <v>#DIV/0!</v>
      </c>
    </row>
    <row r="459" customFormat="false" ht="11.25" hidden="false" customHeight="false" outlineLevel="0" collapsed="false">
      <c r="A459" s="199" t="n">
        <v>36004</v>
      </c>
      <c r="B459" s="192" t="n">
        <v>36004</v>
      </c>
      <c r="C459" s="306" t="str">
        <f aca="false">VLOOKUP($B459,data!$A$6:$M$15000,10)</f>
        <v>N/A</v>
      </c>
      <c r="D459" s="9" t="n">
        <f aca="false">IF(B459&lt;&gt;"",MONTH(B459),0)</f>
        <v>7</v>
      </c>
      <c r="E459" s="306" t="e">
        <f aca="false">AVERAGE(C453:C459)</f>
        <v>#DIV/0!</v>
      </c>
    </row>
    <row r="460" customFormat="false" ht="11.25" hidden="false" customHeight="false" outlineLevel="0" collapsed="false">
      <c r="A460" s="199" t="n">
        <v>36005</v>
      </c>
      <c r="B460" s="192" t="n">
        <v>36005</v>
      </c>
      <c r="C460" s="306" t="str">
        <f aca="false">VLOOKUP($B460,data!$A$6:$M$15000,10)</f>
        <v>N/A</v>
      </c>
      <c r="D460" s="9" t="n">
        <f aca="false">IF(B460&lt;&gt;"",MONTH(B460),0)</f>
        <v>7</v>
      </c>
      <c r="E460" s="306" t="e">
        <f aca="false">AVERAGE(C454:C460)</f>
        <v>#DIV/0!</v>
      </c>
    </row>
    <row r="461" customFormat="false" ht="11.25" hidden="false" customHeight="false" outlineLevel="0" collapsed="false">
      <c r="A461" s="199" t="n">
        <v>36006</v>
      </c>
      <c r="B461" s="192" t="n">
        <v>36006</v>
      </c>
      <c r="C461" s="306" t="str">
        <f aca="false">VLOOKUP($B461,data!$A$6:$M$15000,10)</f>
        <v>N/A</v>
      </c>
      <c r="D461" s="9" t="n">
        <f aca="false">IF(B461&lt;&gt;"",MONTH(B461),0)</f>
        <v>7</v>
      </c>
      <c r="E461" s="306" t="e">
        <f aca="false">AVERAGE(C455:C461)</f>
        <v>#DIV/0!</v>
      </c>
    </row>
    <row r="462" customFormat="false" ht="11.25" hidden="false" customHeight="false" outlineLevel="0" collapsed="false">
      <c r="A462" s="199" t="n">
        <v>36007</v>
      </c>
      <c r="B462" s="192" t="n">
        <v>36007</v>
      </c>
      <c r="C462" s="306" t="str">
        <f aca="false">VLOOKUP($B462,data!$A$6:$M$15000,10)</f>
        <v>N/A</v>
      </c>
      <c r="D462" s="9" t="n">
        <f aca="false">IF(B462&lt;&gt;"",MONTH(B462),0)</f>
        <v>7</v>
      </c>
      <c r="E462" s="306" t="e">
        <f aca="false">AVERAGE(C456:C462)</f>
        <v>#DIV/0!</v>
      </c>
    </row>
    <row r="463" customFormat="false" ht="11.25" hidden="false" customHeight="false" outlineLevel="0" collapsed="false">
      <c r="A463" s="199" t="n">
        <v>36008</v>
      </c>
      <c r="B463" s="192" t="n">
        <v>36008</v>
      </c>
      <c r="C463" s="306" t="n">
        <f aca="false">VLOOKUP($B463,data!$A$6:$M$15000,10)</f>
        <v>2962000</v>
      </c>
      <c r="D463" s="9" t="n">
        <f aca="false">IF(B463&lt;&gt;"",MONTH(B463),0)</f>
        <v>8</v>
      </c>
      <c r="E463" s="306" t="n">
        <f aca="false">AVERAGE(C457:C463)</f>
        <v>2962000</v>
      </c>
    </row>
    <row r="464" customFormat="false" ht="11.25" hidden="false" customHeight="false" outlineLevel="0" collapsed="false">
      <c r="A464" s="199" t="n">
        <v>36009</v>
      </c>
      <c r="B464" s="192" t="n">
        <v>36009</v>
      </c>
      <c r="C464" s="306" t="n">
        <f aca="false">VLOOKUP($B464,data!$A$6:$M$15000,10)</f>
        <v>2976000</v>
      </c>
      <c r="D464" s="9" t="n">
        <f aca="false">IF(B464&lt;&gt;"",MONTH(B464),0)</f>
        <v>8</v>
      </c>
      <c r="E464" s="306" t="n">
        <f aca="false">AVERAGE(C458:C464)</f>
        <v>2969000</v>
      </c>
    </row>
    <row r="465" customFormat="false" ht="11.25" hidden="false" customHeight="false" outlineLevel="0" collapsed="false">
      <c r="A465" s="199" t="n">
        <v>36010</v>
      </c>
      <c r="B465" s="192" t="n">
        <v>36010</v>
      </c>
      <c r="C465" s="306" t="n">
        <f aca="false">VLOOKUP($B465,data!$A$6:$M$15000,10)</f>
        <v>3086000</v>
      </c>
      <c r="D465" s="9" t="n">
        <f aca="false">IF(B465&lt;&gt;"",MONTH(B465),0)</f>
        <v>8</v>
      </c>
      <c r="E465" s="306" t="n">
        <f aca="false">AVERAGE(C459:C465)</f>
        <v>3008000</v>
      </c>
    </row>
    <row r="466" customFormat="false" ht="11.25" hidden="false" customHeight="false" outlineLevel="0" collapsed="false">
      <c r="A466" s="199" t="n">
        <v>36011</v>
      </c>
      <c r="B466" s="192" t="n">
        <v>36011</v>
      </c>
      <c r="C466" s="306" t="n">
        <f aca="false">VLOOKUP($B466,data!$A$6:$M$15000,10)</f>
        <v>2901000</v>
      </c>
      <c r="D466" s="9" t="n">
        <f aca="false">IF(B466&lt;&gt;"",MONTH(B466),0)</f>
        <v>8</v>
      </c>
      <c r="E466" s="306" t="n">
        <f aca="false">AVERAGE(C460:C466)</f>
        <v>2981250</v>
      </c>
    </row>
    <row r="467" customFormat="false" ht="11.25" hidden="false" customHeight="false" outlineLevel="0" collapsed="false">
      <c r="A467" s="199" t="n">
        <v>36012</v>
      </c>
      <c r="B467" s="192" t="n">
        <v>36012</v>
      </c>
      <c r="C467" s="306" t="n">
        <f aca="false">VLOOKUP($B467,data!$A$6:$M$15000,10)</f>
        <v>3080000</v>
      </c>
      <c r="D467" s="9" t="n">
        <f aca="false">IF(B467&lt;&gt;"",MONTH(B467),0)</f>
        <v>8</v>
      </c>
      <c r="E467" s="306" t="n">
        <f aca="false">AVERAGE(C461:C467)</f>
        <v>3001000</v>
      </c>
    </row>
    <row r="468" customFormat="false" ht="11.25" hidden="false" customHeight="false" outlineLevel="0" collapsed="false">
      <c r="A468" s="199" t="n">
        <v>36013</v>
      </c>
      <c r="B468" s="192" t="n">
        <v>36013</v>
      </c>
      <c r="C468" s="306" t="n">
        <f aca="false">VLOOKUP($B468,data!$A$6:$M$15000,10)</f>
        <v>2905000</v>
      </c>
      <c r="D468" s="9" t="n">
        <f aca="false">IF(B468&lt;&gt;"",MONTH(B468),0)</f>
        <v>8</v>
      </c>
      <c r="E468" s="306" t="n">
        <f aca="false">AVERAGE(C462:C468)</f>
        <v>2985000</v>
      </c>
    </row>
    <row r="469" customFormat="false" ht="11.25" hidden="false" customHeight="false" outlineLevel="0" collapsed="false">
      <c r="A469" s="199" t="n">
        <v>36014</v>
      </c>
      <c r="B469" s="192" t="n">
        <v>36014</v>
      </c>
      <c r="C469" s="306" t="n">
        <f aca="false">VLOOKUP($B469,data!$A$6:$M$15000,10)</f>
        <v>3104000</v>
      </c>
      <c r="D469" s="9" t="n">
        <f aca="false">IF(B469&lt;&gt;"",MONTH(B469),0)</f>
        <v>8</v>
      </c>
      <c r="E469" s="306" t="n">
        <f aca="false">AVERAGE(C463:C469)</f>
        <v>3002000</v>
      </c>
    </row>
    <row r="470" customFormat="false" ht="11.25" hidden="false" customHeight="false" outlineLevel="0" collapsed="false">
      <c r="A470" s="199" t="n">
        <v>36015</v>
      </c>
      <c r="B470" s="192" t="n">
        <v>36015</v>
      </c>
      <c r="C470" s="306" t="n">
        <f aca="false">VLOOKUP($B470,data!$A$6:$M$15000,10)</f>
        <v>2830000</v>
      </c>
      <c r="D470" s="9" t="n">
        <f aca="false">IF(B470&lt;&gt;"",MONTH(B470),0)</f>
        <v>8</v>
      </c>
      <c r="E470" s="306" t="n">
        <f aca="false">AVERAGE(C464:C470)</f>
        <v>2983142.85714286</v>
      </c>
    </row>
    <row r="471" customFormat="false" ht="11.25" hidden="false" customHeight="false" outlineLevel="0" collapsed="false">
      <c r="A471" s="199" t="n">
        <v>36016</v>
      </c>
      <c r="B471" s="192" t="n">
        <v>36016</v>
      </c>
      <c r="C471" s="306" t="n">
        <f aca="false">VLOOKUP($B471,data!$A$6:$M$15000,10)</f>
        <v>2915000</v>
      </c>
      <c r="D471" s="9" t="n">
        <f aca="false">IF(B471&lt;&gt;"",MONTH(B471),0)</f>
        <v>8</v>
      </c>
      <c r="E471" s="306" t="n">
        <f aca="false">AVERAGE(C465:C471)</f>
        <v>2974428.57142857</v>
      </c>
    </row>
    <row r="472" customFormat="false" ht="11.25" hidden="false" customHeight="false" outlineLevel="0" collapsed="false">
      <c r="A472" s="199" t="n">
        <v>36017</v>
      </c>
      <c r="B472" s="192" t="n">
        <v>36017</v>
      </c>
      <c r="C472" s="306" t="n">
        <f aca="false">VLOOKUP($B472,data!$A$6:$M$15000,10)</f>
        <v>3053000</v>
      </c>
      <c r="D472" s="9" t="n">
        <f aca="false">IF(B472&lt;&gt;"",MONTH(B472),0)</f>
        <v>8</v>
      </c>
      <c r="E472" s="306" t="n">
        <f aca="false">AVERAGE(C466:C472)</f>
        <v>2969714.28571429</v>
      </c>
    </row>
    <row r="473" customFormat="false" ht="11.25" hidden="false" customHeight="false" outlineLevel="0" collapsed="false">
      <c r="A473" s="199" t="n">
        <v>36018</v>
      </c>
      <c r="B473" s="192" t="n">
        <v>36018</v>
      </c>
      <c r="C473" s="306" t="n">
        <f aca="false">VLOOKUP($B473,data!$A$6:$M$15000,10)</f>
        <v>2977000</v>
      </c>
      <c r="D473" s="9" t="n">
        <f aca="false">IF(B473&lt;&gt;"",MONTH(B473),0)</f>
        <v>8</v>
      </c>
      <c r="E473" s="306" t="n">
        <f aca="false">AVERAGE(C467:C473)</f>
        <v>2980571.42857143</v>
      </c>
    </row>
    <row r="474" customFormat="false" ht="11.25" hidden="false" customHeight="false" outlineLevel="0" collapsed="false">
      <c r="A474" s="199" t="n">
        <v>36019</v>
      </c>
      <c r="B474" s="192" t="n">
        <v>36019</v>
      </c>
      <c r="C474" s="306" t="n">
        <f aca="false">VLOOKUP($B474,data!$A$6:$M$15000,10)</f>
        <v>2933000</v>
      </c>
      <c r="D474" s="9" t="n">
        <f aca="false">IF(B474&lt;&gt;"",MONTH(B474),0)</f>
        <v>8</v>
      </c>
      <c r="E474" s="306" t="n">
        <f aca="false">AVERAGE(C468:C474)</f>
        <v>2959571.42857143</v>
      </c>
    </row>
    <row r="475" customFormat="false" ht="11.25" hidden="false" customHeight="false" outlineLevel="0" collapsed="false">
      <c r="A475" s="199" t="n">
        <v>36020</v>
      </c>
      <c r="B475" s="192" t="n">
        <v>36020</v>
      </c>
      <c r="C475" s="306" t="n">
        <f aca="false">VLOOKUP($B475,data!$A$6:$M$15000,10)</f>
        <v>2921000</v>
      </c>
      <c r="D475" s="9" t="n">
        <f aca="false">IF(B475&lt;&gt;"",MONTH(B475),0)</f>
        <v>8</v>
      </c>
      <c r="E475" s="306" t="n">
        <f aca="false">AVERAGE(C469:C475)</f>
        <v>2961857.14285714</v>
      </c>
    </row>
    <row r="476" customFormat="false" ht="11.25" hidden="false" customHeight="false" outlineLevel="0" collapsed="false">
      <c r="A476" s="199" t="n">
        <v>36021</v>
      </c>
      <c r="B476" s="192" t="n">
        <v>36021</v>
      </c>
      <c r="C476" s="306" t="n">
        <f aca="false">VLOOKUP($B476,data!$A$6:$M$15000,10)</f>
        <v>2921000</v>
      </c>
      <c r="D476" s="9" t="n">
        <f aca="false">IF(B476&lt;&gt;"",MONTH(B476),0)</f>
        <v>8</v>
      </c>
      <c r="E476" s="306" t="n">
        <f aca="false">AVERAGE(C470:C476)</f>
        <v>2935714.28571429</v>
      </c>
    </row>
    <row r="477" customFormat="false" ht="11.25" hidden="false" customHeight="false" outlineLevel="0" collapsed="false">
      <c r="A477" s="199" t="n">
        <v>36022</v>
      </c>
      <c r="B477" s="192" t="n">
        <v>36022</v>
      </c>
      <c r="C477" s="306" t="n">
        <f aca="false">VLOOKUP($B477,data!$A$6:$M$15000,10)</f>
        <v>2914000</v>
      </c>
      <c r="D477" s="9" t="n">
        <f aca="false">IF(B477&lt;&gt;"",MONTH(B477),0)</f>
        <v>8</v>
      </c>
      <c r="E477" s="306" t="n">
        <f aca="false">AVERAGE(C471:C477)</f>
        <v>2947714.28571429</v>
      </c>
    </row>
    <row r="478" customFormat="false" ht="11.25" hidden="false" customHeight="false" outlineLevel="0" collapsed="false">
      <c r="A478" s="199" t="n">
        <v>36023</v>
      </c>
      <c r="B478" s="192" t="n">
        <v>36023</v>
      </c>
      <c r="C478" s="306" t="n">
        <f aca="false">VLOOKUP($B478,data!$A$6:$M$15000,10)</f>
        <v>2966000</v>
      </c>
      <c r="D478" s="9" t="n">
        <f aca="false">IF(B478&lt;&gt;"",MONTH(B478),0)</f>
        <v>8</v>
      </c>
      <c r="E478" s="306" t="n">
        <f aca="false">AVERAGE(C472:C478)</f>
        <v>2955000</v>
      </c>
    </row>
    <row r="479" customFormat="false" ht="11.25" hidden="false" customHeight="false" outlineLevel="0" collapsed="false">
      <c r="A479" s="199" t="n">
        <v>36024</v>
      </c>
      <c r="B479" s="192" t="n">
        <v>36024</v>
      </c>
      <c r="C479" s="306" t="n">
        <f aca="false">VLOOKUP($B479,data!$A$6:$M$15000,10)</f>
        <v>3017000</v>
      </c>
      <c r="D479" s="9" t="n">
        <f aca="false">IF(B479&lt;&gt;"",MONTH(B479),0)</f>
        <v>8</v>
      </c>
      <c r="E479" s="306" t="n">
        <f aca="false">AVERAGE(C473:C479)</f>
        <v>2949857.14285714</v>
      </c>
    </row>
    <row r="480" customFormat="false" ht="11.25" hidden="false" customHeight="false" outlineLevel="0" collapsed="false">
      <c r="A480" s="199" t="n">
        <v>36025</v>
      </c>
      <c r="B480" s="192" t="n">
        <v>36025</v>
      </c>
      <c r="C480" s="306" t="n">
        <f aca="false">VLOOKUP($B480,data!$A$6:$M$15000,10)</f>
        <v>3126000</v>
      </c>
      <c r="D480" s="9" t="n">
        <f aca="false">IF(B480&lt;&gt;"",MONTH(B480),0)</f>
        <v>8</v>
      </c>
      <c r="E480" s="306" t="n">
        <f aca="false">AVERAGE(C474:C480)</f>
        <v>2971142.85714286</v>
      </c>
    </row>
    <row r="481" customFormat="false" ht="11.25" hidden="false" customHeight="false" outlineLevel="0" collapsed="false">
      <c r="A481" s="199" t="n">
        <v>36026</v>
      </c>
      <c r="B481" s="192" t="n">
        <v>36026</v>
      </c>
      <c r="C481" s="306" t="n">
        <f aca="false">VLOOKUP($B481,data!$A$6:$M$15000,10)</f>
        <v>3173000</v>
      </c>
      <c r="D481" s="9" t="n">
        <f aca="false">IF(B481&lt;&gt;"",MONTH(B481),0)</f>
        <v>8</v>
      </c>
      <c r="E481" s="306" t="n">
        <f aca="false">AVERAGE(C475:C481)</f>
        <v>3005428.57142857</v>
      </c>
    </row>
    <row r="482" customFormat="false" ht="11.25" hidden="false" customHeight="false" outlineLevel="0" collapsed="false">
      <c r="A482" s="199" t="n">
        <v>36027</v>
      </c>
      <c r="B482" s="192" t="n">
        <v>36027</v>
      </c>
      <c r="C482" s="306" t="n">
        <f aca="false">VLOOKUP($B482,data!$A$6:$M$15000,10)</f>
        <v>3213000</v>
      </c>
      <c r="D482" s="9" t="n">
        <f aca="false">IF(B482&lt;&gt;"",MONTH(B482),0)</f>
        <v>8</v>
      </c>
      <c r="E482" s="306" t="n">
        <f aca="false">AVERAGE(C476:C482)</f>
        <v>3047142.85714286</v>
      </c>
    </row>
    <row r="483" customFormat="false" ht="11.25" hidden="false" customHeight="false" outlineLevel="0" collapsed="false">
      <c r="A483" s="199" t="n">
        <v>36028</v>
      </c>
      <c r="B483" s="192" t="n">
        <v>36028</v>
      </c>
      <c r="C483" s="306" t="n">
        <f aca="false">VLOOKUP($B483,data!$A$6:$M$15000,10)</f>
        <v>3249000</v>
      </c>
      <c r="D483" s="9" t="n">
        <f aca="false">IF(B483&lt;&gt;"",MONTH(B483),0)</f>
        <v>8</v>
      </c>
      <c r="E483" s="306" t="n">
        <f aca="false">AVERAGE(C477:C483)</f>
        <v>3094000</v>
      </c>
    </row>
    <row r="484" customFormat="false" ht="11.25" hidden="false" customHeight="false" outlineLevel="0" collapsed="false">
      <c r="A484" s="199" t="n">
        <v>36029</v>
      </c>
      <c r="B484" s="192" t="n">
        <v>36029</v>
      </c>
      <c r="C484" s="306" t="n">
        <f aca="false">VLOOKUP($B484,data!$A$6:$M$15000,10)</f>
        <v>2804000</v>
      </c>
      <c r="D484" s="9" t="n">
        <f aca="false">IF(B484&lt;&gt;"",MONTH(B484),0)</f>
        <v>8</v>
      </c>
      <c r="E484" s="306" t="n">
        <f aca="false">AVERAGE(C478:C484)</f>
        <v>3078285.71428571</v>
      </c>
    </row>
    <row r="485" customFormat="false" ht="11.25" hidden="false" customHeight="false" outlineLevel="0" collapsed="false">
      <c r="A485" s="199" t="n">
        <v>36030</v>
      </c>
      <c r="B485" s="192" t="n">
        <v>36030</v>
      </c>
      <c r="C485" s="306" t="n">
        <f aca="false">VLOOKUP($B485,data!$A$6:$M$15000,10)</f>
        <v>2780000</v>
      </c>
      <c r="D485" s="9" t="n">
        <f aca="false">IF(B485&lt;&gt;"",MONTH(B485),0)</f>
        <v>8</v>
      </c>
      <c r="E485" s="306" t="n">
        <f aca="false">AVERAGE(C479:C485)</f>
        <v>3051714.28571429</v>
      </c>
    </row>
    <row r="486" customFormat="false" ht="11.25" hidden="false" customHeight="false" outlineLevel="0" collapsed="false">
      <c r="A486" s="199" t="n">
        <v>36031</v>
      </c>
      <c r="B486" s="192" t="n">
        <v>36031</v>
      </c>
      <c r="C486" s="306" t="n">
        <f aca="false">VLOOKUP($B486,data!$A$6:$M$15000,10)</f>
        <v>2747000</v>
      </c>
      <c r="D486" s="9" t="n">
        <f aca="false">IF(B486&lt;&gt;"",MONTH(B486),0)</f>
        <v>8</v>
      </c>
      <c r="E486" s="306" t="n">
        <f aca="false">AVERAGE(C480:C486)</f>
        <v>3013142.85714286</v>
      </c>
    </row>
    <row r="487" customFormat="false" ht="11.25" hidden="false" customHeight="false" outlineLevel="0" collapsed="false">
      <c r="A487" s="199" t="n">
        <v>36032</v>
      </c>
      <c r="B487" s="192" t="n">
        <v>36032</v>
      </c>
      <c r="C487" s="306" t="n">
        <f aca="false">VLOOKUP($B487,data!$A$6:$M$15000,10)</f>
        <v>3049000</v>
      </c>
      <c r="D487" s="9" t="n">
        <f aca="false">IF(B487&lt;&gt;"",MONTH(B487),0)</f>
        <v>8</v>
      </c>
      <c r="E487" s="306" t="n">
        <f aca="false">AVERAGE(C481:C487)</f>
        <v>3002142.85714286</v>
      </c>
    </row>
    <row r="488" customFormat="false" ht="11.25" hidden="false" customHeight="false" outlineLevel="0" collapsed="false">
      <c r="A488" s="199" t="n">
        <v>36033</v>
      </c>
      <c r="B488" s="192" t="n">
        <v>36033</v>
      </c>
      <c r="C488" s="306" t="n">
        <f aca="false">VLOOKUP($B488,data!$A$6:$M$15000,10)</f>
        <v>3097000</v>
      </c>
      <c r="D488" s="9" t="n">
        <f aca="false">IF(B488&lt;&gt;"",MONTH(B488),0)</f>
        <v>8</v>
      </c>
      <c r="E488" s="306" t="n">
        <f aca="false">AVERAGE(C482:C488)</f>
        <v>2991285.71428571</v>
      </c>
    </row>
    <row r="489" customFormat="false" ht="11.25" hidden="false" customHeight="false" outlineLevel="0" collapsed="false">
      <c r="A489" s="199" t="n">
        <v>36034</v>
      </c>
      <c r="B489" s="192" t="n">
        <v>36034</v>
      </c>
      <c r="C489" s="306" t="n">
        <f aca="false">VLOOKUP($B489,data!$A$6:$M$15000,10)</f>
        <v>3161000</v>
      </c>
      <c r="D489" s="9" t="n">
        <f aca="false">IF(B489&lt;&gt;"",MONTH(B489),0)</f>
        <v>8</v>
      </c>
      <c r="E489" s="306" t="n">
        <f aca="false">AVERAGE(C483:C489)</f>
        <v>2983857.14285714</v>
      </c>
    </row>
    <row r="490" customFormat="false" ht="11.25" hidden="false" customHeight="false" outlineLevel="0" collapsed="false">
      <c r="A490" s="199" t="n">
        <v>36035</v>
      </c>
      <c r="B490" s="192" t="n">
        <v>36035</v>
      </c>
      <c r="C490" s="306" t="n">
        <f aca="false">VLOOKUP($B490,data!$A$6:$M$15000,10)</f>
        <v>2978000</v>
      </c>
      <c r="D490" s="9" t="n">
        <f aca="false">IF(B490&lt;&gt;"",MONTH(B490),0)</f>
        <v>8</v>
      </c>
      <c r="E490" s="306" t="n">
        <f aca="false">AVERAGE(C484:C490)</f>
        <v>2945142.85714286</v>
      </c>
    </row>
    <row r="491" customFormat="false" ht="11.25" hidden="false" customHeight="false" outlineLevel="0" collapsed="false">
      <c r="A491" s="199" t="n">
        <v>36036</v>
      </c>
      <c r="B491" s="192" t="n">
        <v>36036</v>
      </c>
      <c r="C491" s="306" t="n">
        <f aca="false">VLOOKUP($B491,data!$A$6:$M$15000,10)</f>
        <v>2991000</v>
      </c>
      <c r="D491" s="9" t="n">
        <f aca="false">IF(B491&lt;&gt;"",MONTH(B491),0)</f>
        <v>8</v>
      </c>
      <c r="E491" s="306" t="n">
        <f aca="false">AVERAGE(C485:C491)</f>
        <v>2971857.14285714</v>
      </c>
    </row>
    <row r="492" customFormat="false" ht="11.25" hidden="false" customHeight="false" outlineLevel="0" collapsed="false">
      <c r="A492" s="199" t="n">
        <v>36037</v>
      </c>
      <c r="B492" s="192" t="n">
        <v>36037</v>
      </c>
      <c r="C492" s="306" t="n">
        <f aca="false">VLOOKUP($B492,data!$A$6:$M$15000,10)</f>
        <v>3020000</v>
      </c>
      <c r="D492" s="9" t="n">
        <f aca="false">IF(B492&lt;&gt;"",MONTH(B492),0)</f>
        <v>8</v>
      </c>
      <c r="E492" s="306" t="n">
        <f aca="false">AVERAGE(C486:C492)</f>
        <v>3006142.85714286</v>
      </c>
    </row>
    <row r="493" customFormat="false" ht="11.25" hidden="false" customHeight="false" outlineLevel="0" collapsed="false">
      <c r="A493" s="199" t="n">
        <v>36038</v>
      </c>
      <c r="B493" s="192" t="n">
        <v>36038</v>
      </c>
      <c r="C493" s="306" t="n">
        <f aca="false">VLOOKUP($B493,data!$A$6:$M$15000,10)</f>
        <v>2932000</v>
      </c>
      <c r="D493" s="9" t="n">
        <f aca="false">IF(B493&lt;&gt;"",MONTH(B493),0)</f>
        <v>8</v>
      </c>
      <c r="E493" s="306" t="n">
        <f aca="false">AVERAGE(C487:C493)</f>
        <v>3032571.42857143</v>
      </c>
    </row>
    <row r="494" customFormat="false" ht="11.25" hidden="false" customHeight="false" outlineLevel="0" collapsed="false">
      <c r="A494" s="199" t="n">
        <v>36039</v>
      </c>
      <c r="B494" s="192" t="n">
        <v>36039</v>
      </c>
      <c r="C494" s="306" t="n">
        <f aca="false">VLOOKUP($B494,data!$A$6:$M$15000,10)</f>
        <v>2721000</v>
      </c>
      <c r="D494" s="9" t="n">
        <f aca="false">IF(B494&lt;&gt;"",MONTH(B494),0)</f>
        <v>9</v>
      </c>
      <c r="E494" s="306" t="n">
        <f aca="false">AVERAGE(C488:C494)</f>
        <v>2985714.28571429</v>
      </c>
    </row>
    <row r="495" customFormat="false" ht="11.25" hidden="false" customHeight="false" outlineLevel="0" collapsed="false">
      <c r="A495" s="199" t="n">
        <v>36040</v>
      </c>
      <c r="B495" s="192" t="n">
        <v>36040</v>
      </c>
      <c r="C495" s="306" t="n">
        <f aca="false">VLOOKUP($B495,data!$A$6:$M$15000,10)</f>
        <v>2719000</v>
      </c>
      <c r="D495" s="9" t="n">
        <f aca="false">IF(B495&lt;&gt;"",MONTH(B495),0)</f>
        <v>9</v>
      </c>
      <c r="E495" s="306" t="n">
        <f aca="false">AVERAGE(C489:C495)</f>
        <v>2931714.28571429</v>
      </c>
    </row>
    <row r="496" customFormat="false" ht="11.25" hidden="false" customHeight="false" outlineLevel="0" collapsed="false">
      <c r="A496" s="199" t="n">
        <v>36041</v>
      </c>
      <c r="B496" s="192" t="n">
        <v>36041</v>
      </c>
      <c r="C496" s="306" t="n">
        <f aca="false">VLOOKUP($B496,data!$A$6:$M$15000,10)</f>
        <v>2618000</v>
      </c>
      <c r="D496" s="9" t="n">
        <f aca="false">IF(B496&lt;&gt;"",MONTH(B496),0)</f>
        <v>9</v>
      </c>
      <c r="E496" s="306" t="n">
        <f aca="false">AVERAGE(C490:C496)</f>
        <v>2854142.85714286</v>
      </c>
    </row>
    <row r="497" customFormat="false" ht="11.25" hidden="false" customHeight="false" outlineLevel="0" collapsed="false">
      <c r="A497" s="199" t="n">
        <v>36042</v>
      </c>
      <c r="B497" s="192" t="n">
        <v>36042</v>
      </c>
      <c r="C497" s="306" t="n">
        <f aca="false">VLOOKUP($B497,data!$A$6:$M$15000,10)</f>
        <v>2823000</v>
      </c>
      <c r="D497" s="9" t="n">
        <f aca="false">IF(B497&lt;&gt;"",MONTH(B497),0)</f>
        <v>9</v>
      </c>
      <c r="E497" s="306" t="n">
        <f aca="false">AVERAGE(C491:C497)</f>
        <v>2832000</v>
      </c>
    </row>
    <row r="498" customFormat="false" ht="11.25" hidden="false" customHeight="false" outlineLevel="0" collapsed="false">
      <c r="A498" s="199" t="n">
        <v>36043</v>
      </c>
      <c r="B498" s="192" t="n">
        <v>36043</v>
      </c>
      <c r="C498" s="306" t="n">
        <f aca="false">VLOOKUP($B498,data!$A$6:$M$15000,10)</f>
        <v>2879000</v>
      </c>
      <c r="D498" s="9" t="n">
        <f aca="false">IF(B498&lt;&gt;"",MONTH(B498),0)</f>
        <v>9</v>
      </c>
      <c r="E498" s="306" t="n">
        <f aca="false">AVERAGE(C492:C498)</f>
        <v>2816000</v>
      </c>
    </row>
    <row r="499" customFormat="false" ht="11.25" hidden="false" customHeight="false" outlineLevel="0" collapsed="false">
      <c r="A499" s="199" t="n">
        <v>36044</v>
      </c>
      <c r="B499" s="192" t="n">
        <v>36044</v>
      </c>
      <c r="C499" s="306" t="n">
        <f aca="false">VLOOKUP($B499,data!$A$6:$M$15000,10)</f>
        <v>2837000</v>
      </c>
      <c r="D499" s="9" t="n">
        <f aca="false">IF(B499&lt;&gt;"",MONTH(B499),0)</f>
        <v>9</v>
      </c>
      <c r="E499" s="306" t="n">
        <f aca="false">AVERAGE(C493:C499)</f>
        <v>2789857.14285714</v>
      </c>
    </row>
    <row r="500" customFormat="false" ht="11.25" hidden="false" customHeight="false" outlineLevel="0" collapsed="false">
      <c r="A500" s="199" t="n">
        <v>36045</v>
      </c>
      <c r="B500" s="192" t="n">
        <v>36045</v>
      </c>
      <c r="C500" s="306" t="n">
        <f aca="false">VLOOKUP($B500,data!$A$6:$M$15000,10)</f>
        <v>2846000</v>
      </c>
      <c r="D500" s="9" t="n">
        <f aca="false">IF(B500&lt;&gt;"",MONTH(B500),0)</f>
        <v>9</v>
      </c>
      <c r="E500" s="306" t="n">
        <f aca="false">AVERAGE(C494:C500)</f>
        <v>2777571.42857143</v>
      </c>
    </row>
    <row r="501" customFormat="false" ht="11.25" hidden="false" customHeight="false" outlineLevel="0" collapsed="false">
      <c r="A501" s="199" t="n">
        <v>36046</v>
      </c>
      <c r="B501" s="192" t="n">
        <v>36046</v>
      </c>
      <c r="C501" s="306" t="n">
        <f aca="false">VLOOKUP($B501,data!$A$6:$M$15000,10)</f>
        <v>2880000</v>
      </c>
      <c r="D501" s="9" t="n">
        <f aca="false">IF(B501&lt;&gt;"",MONTH(B501),0)</f>
        <v>9</v>
      </c>
      <c r="E501" s="306" t="n">
        <f aca="false">AVERAGE(C495:C501)</f>
        <v>2800285.71428571</v>
      </c>
    </row>
    <row r="502" customFormat="false" ht="11.25" hidden="false" customHeight="false" outlineLevel="0" collapsed="false">
      <c r="A502" s="199" t="n">
        <v>36047</v>
      </c>
      <c r="B502" s="192" t="n">
        <v>36047</v>
      </c>
      <c r="C502" s="306" t="n">
        <f aca="false">VLOOKUP($B502,data!$A$6:$M$15000,10)</f>
        <v>2832000</v>
      </c>
      <c r="D502" s="9" t="n">
        <f aca="false">IF(B502&lt;&gt;"",MONTH(B502),0)</f>
        <v>9</v>
      </c>
      <c r="E502" s="306" t="n">
        <f aca="false">AVERAGE(C496:C502)</f>
        <v>2816428.57142857</v>
      </c>
    </row>
    <row r="503" customFormat="false" ht="11.25" hidden="false" customHeight="false" outlineLevel="0" collapsed="false">
      <c r="A503" s="199" t="n">
        <v>36048</v>
      </c>
      <c r="B503" s="192" t="n">
        <v>36048</v>
      </c>
      <c r="C503" s="306" t="n">
        <f aca="false">VLOOKUP($B503,data!$A$6:$M$15000,10)</f>
        <v>2897000</v>
      </c>
      <c r="D503" s="9" t="n">
        <f aca="false">IF(B503&lt;&gt;"",MONTH(B503),0)</f>
        <v>9</v>
      </c>
      <c r="E503" s="306" t="n">
        <f aca="false">AVERAGE(C497:C503)</f>
        <v>2856285.71428571</v>
      </c>
    </row>
    <row r="504" customFormat="false" ht="11.25" hidden="false" customHeight="false" outlineLevel="0" collapsed="false">
      <c r="A504" s="199" t="n">
        <v>36049</v>
      </c>
      <c r="B504" s="192" t="n">
        <v>36049</v>
      </c>
      <c r="C504" s="306" t="n">
        <f aca="false">VLOOKUP($B504,data!$A$6:$M$15000,10)</f>
        <v>2966000</v>
      </c>
      <c r="D504" s="9" t="n">
        <f aca="false">IF(B504&lt;&gt;"",MONTH(B504),0)</f>
        <v>9</v>
      </c>
      <c r="E504" s="306" t="n">
        <f aca="false">AVERAGE(C498:C504)</f>
        <v>2876714.28571429</v>
      </c>
    </row>
    <row r="505" customFormat="false" ht="11.25" hidden="false" customHeight="false" outlineLevel="0" collapsed="false">
      <c r="A505" s="199" t="n">
        <v>36050</v>
      </c>
      <c r="B505" s="192" t="n">
        <v>36050</v>
      </c>
      <c r="C505" s="306" t="n">
        <f aca="false">VLOOKUP($B505,data!$A$6:$M$15000,10)</f>
        <v>2860000</v>
      </c>
      <c r="D505" s="9" t="n">
        <f aca="false">IF(B505&lt;&gt;"",MONTH(B505),0)</f>
        <v>9</v>
      </c>
      <c r="E505" s="306" t="n">
        <f aca="false">AVERAGE(C499:C505)</f>
        <v>2874000</v>
      </c>
    </row>
    <row r="506" customFormat="false" ht="11.25" hidden="false" customHeight="false" outlineLevel="0" collapsed="false">
      <c r="A506" s="199" t="n">
        <v>36051</v>
      </c>
      <c r="B506" s="192" t="n">
        <v>36051</v>
      </c>
      <c r="C506" s="306" t="n">
        <f aca="false">VLOOKUP($B506,data!$A$6:$M$15000,10)</f>
        <v>3056000</v>
      </c>
      <c r="D506" s="9" t="n">
        <f aca="false">IF(B506&lt;&gt;"",MONTH(B506),0)</f>
        <v>9</v>
      </c>
      <c r="E506" s="306" t="n">
        <f aca="false">AVERAGE(C500:C506)</f>
        <v>2905285.71428571</v>
      </c>
    </row>
    <row r="507" customFormat="false" ht="11.25" hidden="false" customHeight="false" outlineLevel="0" collapsed="false">
      <c r="A507" s="199" t="n">
        <v>36052</v>
      </c>
      <c r="B507" s="192" t="n">
        <v>36052</v>
      </c>
      <c r="C507" s="306" t="n">
        <f aca="false">VLOOKUP($B507,data!$A$6:$M$15000,10)</f>
        <v>2906000</v>
      </c>
      <c r="D507" s="9" t="n">
        <f aca="false">IF(B507&lt;&gt;"",MONTH(B507),0)</f>
        <v>9</v>
      </c>
      <c r="E507" s="306" t="n">
        <f aca="false">AVERAGE(C501:C507)</f>
        <v>2913857.14285714</v>
      </c>
    </row>
    <row r="508" customFormat="false" ht="11.25" hidden="false" customHeight="false" outlineLevel="0" collapsed="false">
      <c r="A508" s="199" t="n">
        <v>36053</v>
      </c>
      <c r="B508" s="192" t="n">
        <v>36053</v>
      </c>
      <c r="C508" s="306" t="n">
        <f aca="false">VLOOKUP($B508,data!$A$6:$M$15000,10)</f>
        <v>2625000</v>
      </c>
      <c r="D508" s="9" t="n">
        <f aca="false">IF(B508&lt;&gt;"",MONTH(B508),0)</f>
        <v>9</v>
      </c>
      <c r="E508" s="306" t="n">
        <f aca="false">AVERAGE(C502:C508)</f>
        <v>2877428.57142857</v>
      </c>
    </row>
    <row r="509" customFormat="false" ht="11.25" hidden="false" customHeight="false" outlineLevel="0" collapsed="false">
      <c r="A509" s="199" t="n">
        <v>36054</v>
      </c>
      <c r="B509" s="192" t="n">
        <v>36054</v>
      </c>
      <c r="C509" s="306" t="n">
        <f aca="false">VLOOKUP($B509,data!$A$6:$M$15000,10)</f>
        <v>2703000</v>
      </c>
      <c r="D509" s="9" t="n">
        <f aca="false">IF(B509&lt;&gt;"",MONTH(B509),0)</f>
        <v>9</v>
      </c>
      <c r="E509" s="306" t="n">
        <f aca="false">AVERAGE(C503:C509)</f>
        <v>2859000</v>
      </c>
    </row>
    <row r="510" customFormat="false" ht="11.25" hidden="false" customHeight="false" outlineLevel="0" collapsed="false">
      <c r="A510" s="199" t="n">
        <v>36055</v>
      </c>
      <c r="B510" s="192" t="n">
        <v>36055</v>
      </c>
      <c r="C510" s="306" t="n">
        <f aca="false">VLOOKUP($B510,data!$A$6:$M$15000,10)</f>
        <v>2612000</v>
      </c>
      <c r="D510" s="9" t="n">
        <f aca="false">IF(B510&lt;&gt;"",MONTH(B510),0)</f>
        <v>9</v>
      </c>
      <c r="E510" s="306" t="n">
        <f aca="false">AVERAGE(C504:C510)</f>
        <v>2818285.71428571</v>
      </c>
    </row>
    <row r="511" customFormat="false" ht="11.25" hidden="false" customHeight="false" outlineLevel="0" collapsed="false">
      <c r="A511" s="199" t="n">
        <v>36056</v>
      </c>
      <c r="B511" s="192" t="n">
        <v>36056</v>
      </c>
      <c r="C511" s="306" t="n">
        <f aca="false">VLOOKUP($B511,data!$A$6:$M$15000,10)</f>
        <v>2624000</v>
      </c>
      <c r="D511" s="9" t="n">
        <f aca="false">IF(B511&lt;&gt;"",MONTH(B511),0)</f>
        <v>9</v>
      </c>
      <c r="E511" s="306" t="n">
        <f aca="false">AVERAGE(C505:C511)</f>
        <v>2769428.57142857</v>
      </c>
    </row>
    <row r="512" customFormat="false" ht="11.25" hidden="false" customHeight="false" outlineLevel="0" collapsed="false">
      <c r="A512" s="199" t="n">
        <v>36057</v>
      </c>
      <c r="B512" s="192" t="n">
        <v>36057</v>
      </c>
      <c r="C512" s="306" t="n">
        <f aca="false">VLOOKUP($B512,data!$A$6:$M$15000,10)</f>
        <v>2754000</v>
      </c>
      <c r="D512" s="9" t="n">
        <f aca="false">IF(B512&lt;&gt;"",MONTH(B512),0)</f>
        <v>9</v>
      </c>
      <c r="E512" s="306" t="n">
        <f aca="false">AVERAGE(C506:C512)</f>
        <v>2754285.71428571</v>
      </c>
    </row>
    <row r="513" customFormat="false" ht="11.25" hidden="false" customHeight="false" outlineLevel="0" collapsed="false">
      <c r="A513" s="199" t="n">
        <v>36058</v>
      </c>
      <c r="B513" s="192" t="n">
        <v>36058</v>
      </c>
      <c r="C513" s="306" t="n">
        <f aca="false">VLOOKUP($B513,data!$A$6:$M$15000,10)</f>
        <v>2712000</v>
      </c>
      <c r="D513" s="9" t="n">
        <f aca="false">IF(B513&lt;&gt;"",MONTH(B513),0)</f>
        <v>9</v>
      </c>
      <c r="E513" s="306" t="n">
        <f aca="false">AVERAGE(C507:C513)</f>
        <v>2705142.85714286</v>
      </c>
    </row>
    <row r="514" customFormat="false" ht="11.25" hidden="false" customHeight="false" outlineLevel="0" collapsed="false">
      <c r="A514" s="199" t="n">
        <v>36059</v>
      </c>
      <c r="B514" s="192" t="n">
        <v>36059</v>
      </c>
      <c r="C514" s="306" t="n">
        <f aca="false">VLOOKUP($B514,data!$A$6:$M$15000,10)</f>
        <v>2748000</v>
      </c>
      <c r="D514" s="9" t="n">
        <f aca="false">IF(B514&lt;&gt;"",MONTH(B514),0)</f>
        <v>9</v>
      </c>
      <c r="E514" s="306" t="n">
        <f aca="false">AVERAGE(C508:C514)</f>
        <v>2682571.42857143</v>
      </c>
    </row>
    <row r="515" customFormat="false" ht="11.25" hidden="false" customHeight="false" outlineLevel="0" collapsed="false">
      <c r="A515" s="199" t="n">
        <v>36060</v>
      </c>
      <c r="B515" s="192" t="n">
        <v>36060</v>
      </c>
      <c r="C515" s="306" t="n">
        <f aca="false">VLOOKUP($B515,data!$A$6:$M$15000,10)</f>
        <v>2641000</v>
      </c>
      <c r="D515" s="9" t="n">
        <f aca="false">IF(B515&lt;&gt;"",MONTH(B515),0)</f>
        <v>9</v>
      </c>
      <c r="E515" s="306" t="n">
        <f aca="false">AVERAGE(C509:C515)</f>
        <v>2684857.14285714</v>
      </c>
    </row>
    <row r="516" customFormat="false" ht="11.25" hidden="false" customHeight="false" outlineLevel="0" collapsed="false">
      <c r="A516" s="199" t="n">
        <v>36061</v>
      </c>
      <c r="B516" s="192" t="n">
        <v>36061</v>
      </c>
      <c r="C516" s="306" t="n">
        <f aca="false">VLOOKUP($B516,data!$A$6:$M$15000,10)</f>
        <v>2560000</v>
      </c>
      <c r="D516" s="9" t="n">
        <f aca="false">IF(B516&lt;&gt;"",MONTH(B516),0)</f>
        <v>9</v>
      </c>
      <c r="E516" s="306" t="n">
        <f aca="false">AVERAGE(C510:C516)</f>
        <v>2664428.57142857</v>
      </c>
    </row>
    <row r="517" customFormat="false" ht="11.25" hidden="false" customHeight="false" outlineLevel="0" collapsed="false">
      <c r="A517" s="199" t="n">
        <v>36062</v>
      </c>
      <c r="B517" s="192" t="n">
        <v>36062</v>
      </c>
      <c r="C517" s="306" t="n">
        <f aca="false">VLOOKUP($B517,data!$A$6:$M$15000,10)</f>
        <v>2569000</v>
      </c>
      <c r="D517" s="9" t="n">
        <f aca="false">IF(B517&lt;&gt;"",MONTH(B517),0)</f>
        <v>9</v>
      </c>
      <c r="E517" s="306" t="n">
        <f aca="false">AVERAGE(C511:C517)</f>
        <v>2658285.71428571</v>
      </c>
    </row>
    <row r="518" customFormat="false" ht="11.25" hidden="false" customHeight="false" outlineLevel="0" collapsed="false">
      <c r="A518" s="199" t="n">
        <v>36063</v>
      </c>
      <c r="B518" s="192" t="n">
        <v>36063</v>
      </c>
      <c r="C518" s="306" t="n">
        <f aca="false">VLOOKUP($B518,data!$A$6:$M$15000,10)</f>
        <v>2723000</v>
      </c>
      <c r="D518" s="9" t="n">
        <f aca="false">IF(B518&lt;&gt;"",MONTH(B518),0)</f>
        <v>9</v>
      </c>
      <c r="E518" s="306" t="n">
        <f aca="false">AVERAGE(C512:C518)</f>
        <v>2672428.57142857</v>
      </c>
    </row>
    <row r="519" customFormat="false" ht="11.25" hidden="false" customHeight="false" outlineLevel="0" collapsed="false">
      <c r="A519" s="199" t="n">
        <v>36064</v>
      </c>
      <c r="B519" s="192" t="n">
        <v>36064</v>
      </c>
      <c r="C519" s="306" t="n">
        <f aca="false">VLOOKUP($B519,data!$A$6:$M$15000,10)</f>
        <v>2626000</v>
      </c>
      <c r="D519" s="9" t="n">
        <f aca="false">IF(B519&lt;&gt;"",MONTH(B519),0)</f>
        <v>9</v>
      </c>
      <c r="E519" s="306" t="n">
        <f aca="false">AVERAGE(C513:C519)</f>
        <v>2654142.85714286</v>
      </c>
    </row>
    <row r="520" customFormat="false" ht="11.25" hidden="false" customHeight="false" outlineLevel="0" collapsed="false">
      <c r="A520" s="199" t="n">
        <v>36065</v>
      </c>
      <c r="B520" s="192" t="n">
        <v>36065</v>
      </c>
      <c r="C520" s="306" t="n">
        <f aca="false">VLOOKUP($B520,data!$A$6:$M$15000,10)</f>
        <v>2564000</v>
      </c>
      <c r="D520" s="9" t="n">
        <f aca="false">IF(B520&lt;&gt;"",MONTH(B520),0)</f>
        <v>9</v>
      </c>
      <c r="E520" s="306" t="n">
        <f aca="false">AVERAGE(C514:C520)</f>
        <v>2633000</v>
      </c>
    </row>
    <row r="521" customFormat="false" ht="11.25" hidden="false" customHeight="false" outlineLevel="0" collapsed="false">
      <c r="A521" s="199" t="n">
        <v>36066</v>
      </c>
      <c r="B521" s="192" t="n">
        <v>36066</v>
      </c>
      <c r="C521" s="306" t="n">
        <f aca="false">VLOOKUP($B521,data!$A$6:$M$15000,10)</f>
        <v>2486000</v>
      </c>
      <c r="D521" s="9" t="n">
        <f aca="false">IF(B521&lt;&gt;"",MONTH(B521),0)</f>
        <v>9</v>
      </c>
      <c r="E521" s="306" t="n">
        <f aca="false">AVERAGE(C515:C521)</f>
        <v>2595571.42857143</v>
      </c>
    </row>
    <row r="522" customFormat="false" ht="11.25" hidden="false" customHeight="false" outlineLevel="0" collapsed="false">
      <c r="A522" s="199" t="n">
        <v>36067</v>
      </c>
      <c r="B522" s="192" t="n">
        <v>36067</v>
      </c>
      <c r="C522" s="306" t="n">
        <f aca="false">VLOOKUP($B522,data!$A$6:$M$15000,10)</f>
        <v>2547000</v>
      </c>
      <c r="D522" s="9" t="n">
        <f aca="false">IF(B522&lt;&gt;"",MONTH(B522),0)</f>
        <v>9</v>
      </c>
      <c r="E522" s="306" t="n">
        <f aca="false">AVERAGE(C516:C522)</f>
        <v>2582142.85714286</v>
      </c>
    </row>
    <row r="523" customFormat="false" ht="11.25" hidden="false" customHeight="false" outlineLevel="0" collapsed="false">
      <c r="A523" s="199" t="n">
        <v>36068</v>
      </c>
      <c r="B523" s="192" t="n">
        <v>36068</v>
      </c>
      <c r="C523" s="306" t="n">
        <f aca="false">VLOOKUP($B523,data!$A$6:$M$15000,10)</f>
        <v>2633000</v>
      </c>
      <c r="D523" s="9" t="n">
        <f aca="false">IF(B523&lt;&gt;"",MONTH(B523),0)</f>
        <v>9</v>
      </c>
      <c r="E523" s="306" t="n">
        <f aca="false">AVERAGE(C517:C523)</f>
        <v>2592571.42857143</v>
      </c>
    </row>
    <row r="524" customFormat="false" ht="11.25" hidden="false" customHeight="false" outlineLevel="0" collapsed="false">
      <c r="A524" s="199" t="n">
        <v>36069</v>
      </c>
      <c r="B524" s="192" t="n">
        <v>36069</v>
      </c>
      <c r="C524" s="306" t="n">
        <f aca="false">VLOOKUP($B524,data!$A$6:$M$15000,10)</f>
        <v>2478000</v>
      </c>
      <c r="D524" s="9" t="n">
        <f aca="false">IF(B524&lt;&gt;"",MONTH(B524),0)</f>
        <v>10</v>
      </c>
      <c r="E524" s="306" t="n">
        <f aca="false">AVERAGE(C518:C524)</f>
        <v>2579571.42857143</v>
      </c>
    </row>
    <row r="525" customFormat="false" ht="11.25" hidden="false" customHeight="false" outlineLevel="0" collapsed="false">
      <c r="A525" s="199" t="n">
        <v>36070</v>
      </c>
      <c r="B525" s="192" t="n">
        <v>36070</v>
      </c>
      <c r="C525" s="306" t="n">
        <f aca="false">VLOOKUP($B525,data!$A$6:$M$15000,10)</f>
        <v>2319000</v>
      </c>
      <c r="D525" s="9" t="n">
        <f aca="false">IF(B525&lt;&gt;"",MONTH(B525),0)</f>
        <v>10</v>
      </c>
      <c r="E525" s="306" t="n">
        <f aca="false">AVERAGE(C519:C525)</f>
        <v>2521857.14285714</v>
      </c>
    </row>
    <row r="526" customFormat="false" ht="11.25" hidden="false" customHeight="false" outlineLevel="0" collapsed="false">
      <c r="A526" s="199" t="n">
        <v>36071</v>
      </c>
      <c r="B526" s="192" t="n">
        <v>36071</v>
      </c>
      <c r="C526" s="306" t="n">
        <f aca="false">VLOOKUP($B526,data!$A$6:$M$15000,10)</f>
        <v>2515000</v>
      </c>
      <c r="D526" s="9" t="n">
        <f aca="false">IF(B526&lt;&gt;"",MONTH(B526),0)</f>
        <v>10</v>
      </c>
      <c r="E526" s="306" t="n">
        <f aca="false">AVERAGE(C520:C526)</f>
        <v>2506000</v>
      </c>
    </row>
    <row r="527" customFormat="false" ht="11.25" hidden="false" customHeight="false" outlineLevel="0" collapsed="false">
      <c r="A527" s="199" t="n">
        <v>36072</v>
      </c>
      <c r="B527" s="192" t="n">
        <v>36072</v>
      </c>
      <c r="C527" s="306" t="n">
        <f aca="false">VLOOKUP($B527,data!$A$6:$M$15000,10)</f>
        <v>2611000</v>
      </c>
      <c r="D527" s="9" t="n">
        <f aca="false">IF(B527&lt;&gt;"",MONTH(B527),0)</f>
        <v>10</v>
      </c>
      <c r="E527" s="306" t="n">
        <f aca="false">AVERAGE(C521:C527)</f>
        <v>2512714.28571429</v>
      </c>
    </row>
    <row r="528" customFormat="false" ht="11.25" hidden="false" customHeight="false" outlineLevel="0" collapsed="false">
      <c r="A528" s="199" t="n">
        <v>36073</v>
      </c>
      <c r="B528" s="192" t="n">
        <v>36073</v>
      </c>
      <c r="C528" s="306" t="n">
        <f aca="false">VLOOKUP($B528,data!$A$6:$M$15000,10)</f>
        <v>2722000</v>
      </c>
      <c r="D528" s="9" t="n">
        <f aca="false">IF(B528&lt;&gt;"",MONTH(B528),0)</f>
        <v>10</v>
      </c>
      <c r="E528" s="306" t="n">
        <f aca="false">AVERAGE(C522:C528)</f>
        <v>2546428.57142857</v>
      </c>
    </row>
    <row r="529" customFormat="false" ht="11.25" hidden="false" customHeight="false" outlineLevel="0" collapsed="false">
      <c r="A529" s="199" t="n">
        <v>36074</v>
      </c>
      <c r="B529" s="192" t="n">
        <v>36074</v>
      </c>
      <c r="C529" s="306" t="n">
        <f aca="false">VLOOKUP($B529,data!$A$6:$M$15000,10)</f>
        <v>2672000</v>
      </c>
      <c r="D529" s="9" t="n">
        <f aca="false">IF(B529&lt;&gt;"",MONTH(B529),0)</f>
        <v>10</v>
      </c>
      <c r="E529" s="306" t="n">
        <f aca="false">AVERAGE(C523:C529)</f>
        <v>2564285.71428571</v>
      </c>
    </row>
    <row r="530" customFormat="false" ht="11.25" hidden="false" customHeight="false" outlineLevel="0" collapsed="false">
      <c r="A530" s="199" t="n">
        <v>36075</v>
      </c>
      <c r="B530" s="192" t="n">
        <v>36075</v>
      </c>
      <c r="C530" s="306" t="n">
        <f aca="false">VLOOKUP($B530,data!$A$6:$M$15000,10)</f>
        <v>2651000</v>
      </c>
      <c r="D530" s="9" t="n">
        <f aca="false">IF(B530&lt;&gt;"",MONTH(B530),0)</f>
        <v>10</v>
      </c>
      <c r="E530" s="306" t="n">
        <f aca="false">AVERAGE(C524:C530)</f>
        <v>2566857.14285714</v>
      </c>
    </row>
    <row r="531" customFormat="false" ht="11.25" hidden="false" customHeight="false" outlineLevel="0" collapsed="false">
      <c r="A531" s="199" t="n">
        <v>36076</v>
      </c>
      <c r="B531" s="192" t="n">
        <v>36076</v>
      </c>
      <c r="C531" s="306" t="n">
        <f aca="false">VLOOKUP($B531,data!$A$6:$M$15000,10)</f>
        <v>2744000</v>
      </c>
      <c r="D531" s="9" t="n">
        <f aca="false">IF(B531&lt;&gt;"",MONTH(B531),0)</f>
        <v>10</v>
      </c>
      <c r="E531" s="306" t="n">
        <f aca="false">AVERAGE(C525:C531)</f>
        <v>2604857.14285714</v>
      </c>
    </row>
    <row r="532" customFormat="false" ht="11.25" hidden="false" customHeight="false" outlineLevel="0" collapsed="false">
      <c r="A532" s="199" t="n">
        <v>36077</v>
      </c>
      <c r="B532" s="192" t="n">
        <v>36077</v>
      </c>
      <c r="C532" s="306" t="n">
        <f aca="false">VLOOKUP($B532,data!$A$6:$M$15000,10)</f>
        <v>2765000</v>
      </c>
      <c r="D532" s="9" t="n">
        <f aca="false">IF(B532&lt;&gt;"",MONTH(B532),0)</f>
        <v>10</v>
      </c>
      <c r="E532" s="306" t="n">
        <f aca="false">AVERAGE(C526:C532)</f>
        <v>2668571.42857143</v>
      </c>
    </row>
    <row r="533" customFormat="false" ht="11.25" hidden="false" customHeight="false" outlineLevel="0" collapsed="false">
      <c r="A533" s="199" t="n">
        <v>36078</v>
      </c>
      <c r="B533" s="192" t="n">
        <v>36078</v>
      </c>
      <c r="C533" s="306" t="n">
        <f aca="false">VLOOKUP($B533,data!$A$6:$M$15000,10)</f>
        <v>2700000</v>
      </c>
      <c r="D533" s="9" t="n">
        <f aca="false">IF(B533&lt;&gt;"",MONTH(B533),0)</f>
        <v>10</v>
      </c>
      <c r="E533" s="306" t="n">
        <f aca="false">AVERAGE(C527:C533)</f>
        <v>2695000</v>
      </c>
    </row>
    <row r="534" customFormat="false" ht="11.25" hidden="false" customHeight="false" outlineLevel="0" collapsed="false">
      <c r="A534" s="199" t="n">
        <v>36079</v>
      </c>
      <c r="B534" s="192" t="n">
        <v>36079</v>
      </c>
      <c r="C534" s="306" t="n">
        <f aca="false">VLOOKUP($B534,data!$A$6:$M$15000,10)</f>
        <v>2610000</v>
      </c>
      <c r="D534" s="9" t="n">
        <f aca="false">IF(B534&lt;&gt;"",MONTH(B534),0)</f>
        <v>10</v>
      </c>
      <c r="E534" s="306" t="n">
        <f aca="false">AVERAGE(C528:C534)</f>
        <v>2694857.14285714</v>
      </c>
    </row>
    <row r="535" customFormat="false" ht="11.25" hidden="false" customHeight="false" outlineLevel="0" collapsed="false">
      <c r="A535" s="199" t="n">
        <v>36080</v>
      </c>
      <c r="B535" s="192" t="n">
        <v>36080</v>
      </c>
      <c r="C535" s="306" t="n">
        <f aca="false">VLOOKUP($B535,data!$A$6:$M$15000,10)</f>
        <v>2809000</v>
      </c>
      <c r="D535" s="9" t="n">
        <f aca="false">IF(B535&lt;&gt;"",MONTH(B535),0)</f>
        <v>10</v>
      </c>
      <c r="E535" s="306" t="n">
        <f aca="false">AVERAGE(C529:C535)</f>
        <v>2707285.71428571</v>
      </c>
    </row>
    <row r="536" customFormat="false" ht="11.25" hidden="false" customHeight="false" outlineLevel="0" collapsed="false">
      <c r="A536" s="199" t="n">
        <v>36081</v>
      </c>
      <c r="B536" s="192" t="n">
        <v>36081</v>
      </c>
      <c r="C536" s="306" t="n">
        <f aca="false">VLOOKUP($B536,data!$A$6:$M$15000,10)</f>
        <v>2816000</v>
      </c>
      <c r="D536" s="9" t="n">
        <f aca="false">IF(B536&lt;&gt;"",MONTH(B536),0)</f>
        <v>10</v>
      </c>
      <c r="E536" s="306" t="n">
        <f aca="false">AVERAGE(C530:C536)</f>
        <v>2727857.14285714</v>
      </c>
    </row>
    <row r="537" customFormat="false" ht="11.25" hidden="false" customHeight="false" outlineLevel="0" collapsed="false">
      <c r="A537" s="199" t="n">
        <v>36082</v>
      </c>
      <c r="B537" s="192" t="n">
        <v>36082</v>
      </c>
      <c r="C537" s="306" t="n">
        <f aca="false">VLOOKUP($B537,data!$A$6:$M$15000,10)</f>
        <v>2987000</v>
      </c>
      <c r="D537" s="9" t="n">
        <f aca="false">IF(B537&lt;&gt;"",MONTH(B537),0)</f>
        <v>10</v>
      </c>
      <c r="E537" s="306" t="n">
        <f aca="false">AVERAGE(C531:C537)</f>
        <v>2775857.14285714</v>
      </c>
    </row>
    <row r="538" customFormat="false" ht="11.25" hidden="false" customHeight="false" outlineLevel="0" collapsed="false">
      <c r="A538" s="199" t="n">
        <v>36083</v>
      </c>
      <c r="B538" s="192" t="n">
        <v>36083</v>
      </c>
      <c r="C538" s="306" t="n">
        <f aca="false">VLOOKUP($B538,data!$A$6:$M$15000,10)</f>
        <v>2990000</v>
      </c>
      <c r="D538" s="9" t="n">
        <f aca="false">IF(B538&lt;&gt;"",MONTH(B538),0)</f>
        <v>10</v>
      </c>
      <c r="E538" s="306" t="n">
        <f aca="false">AVERAGE(C532:C538)</f>
        <v>2811000</v>
      </c>
    </row>
    <row r="539" customFormat="false" ht="11.25" hidden="false" customHeight="false" outlineLevel="0" collapsed="false">
      <c r="A539" s="199" t="n">
        <v>36084</v>
      </c>
      <c r="B539" s="192" t="n">
        <v>36084</v>
      </c>
      <c r="C539" s="306" t="n">
        <f aca="false">VLOOKUP($B539,data!$A$6:$M$15000,10)</f>
        <v>2959000</v>
      </c>
      <c r="D539" s="9" t="n">
        <f aca="false">IF(B539&lt;&gt;"",MONTH(B539),0)</f>
        <v>10</v>
      </c>
      <c r="E539" s="306" t="n">
        <f aca="false">AVERAGE(C533:C539)</f>
        <v>2838714.28571429</v>
      </c>
    </row>
    <row r="540" customFormat="false" ht="11.25" hidden="false" customHeight="false" outlineLevel="0" collapsed="false">
      <c r="A540" s="199" t="n">
        <v>36085</v>
      </c>
      <c r="B540" s="192" t="n">
        <v>36085</v>
      </c>
      <c r="C540" s="306" t="n">
        <f aca="false">VLOOKUP($B540,data!$A$6:$M$15000,10)</f>
        <v>2518000</v>
      </c>
      <c r="D540" s="9" t="n">
        <f aca="false">IF(B540&lt;&gt;"",MONTH(B540),0)</f>
        <v>10</v>
      </c>
      <c r="E540" s="306" t="n">
        <f aca="false">AVERAGE(C534:C540)</f>
        <v>2812714.28571429</v>
      </c>
    </row>
    <row r="541" customFormat="false" ht="11.25" hidden="false" customHeight="false" outlineLevel="0" collapsed="false">
      <c r="A541" s="199" t="n">
        <v>36086</v>
      </c>
      <c r="B541" s="192" t="n">
        <v>36086</v>
      </c>
      <c r="C541" s="306" t="n">
        <f aca="false">VLOOKUP($B541,data!$A$6:$M$15000,10)</f>
        <v>2737000</v>
      </c>
      <c r="D541" s="9" t="n">
        <f aca="false">IF(B541&lt;&gt;"",MONTH(B541),0)</f>
        <v>10</v>
      </c>
      <c r="E541" s="306" t="n">
        <f aca="false">AVERAGE(C535:C541)</f>
        <v>2830857.14285714</v>
      </c>
    </row>
    <row r="542" customFormat="false" ht="11.25" hidden="false" customHeight="false" outlineLevel="0" collapsed="false">
      <c r="A542" s="199" t="n">
        <v>36087</v>
      </c>
      <c r="B542" s="192" t="n">
        <v>36087</v>
      </c>
      <c r="C542" s="306" t="n">
        <f aca="false">VLOOKUP($B542,data!$A$6:$M$15000,10)</f>
        <v>2818000</v>
      </c>
      <c r="D542" s="9" t="n">
        <f aca="false">IF(B542&lt;&gt;"",MONTH(B542),0)</f>
        <v>10</v>
      </c>
      <c r="E542" s="306" t="n">
        <f aca="false">AVERAGE(C536:C542)</f>
        <v>2832142.85714286</v>
      </c>
    </row>
    <row r="543" customFormat="false" ht="11.25" hidden="false" customHeight="false" outlineLevel="0" collapsed="false">
      <c r="A543" s="199" t="n">
        <v>36088</v>
      </c>
      <c r="B543" s="192" t="n">
        <v>36088</v>
      </c>
      <c r="C543" s="306" t="n">
        <f aca="false">VLOOKUP($B543,data!$A$6:$M$15000,10)</f>
        <v>3060000</v>
      </c>
      <c r="D543" s="9" t="n">
        <f aca="false">IF(B543&lt;&gt;"",MONTH(B543),0)</f>
        <v>10</v>
      </c>
      <c r="E543" s="306" t="n">
        <f aca="false">AVERAGE(C537:C543)</f>
        <v>2867000</v>
      </c>
    </row>
    <row r="544" customFormat="false" ht="11.25" hidden="false" customHeight="false" outlineLevel="0" collapsed="false">
      <c r="A544" s="199" t="n">
        <v>36089</v>
      </c>
      <c r="B544" s="192" t="n">
        <v>36089</v>
      </c>
      <c r="C544" s="306" t="n">
        <f aca="false">VLOOKUP($B544,data!$A$6:$M$15000,10)</f>
        <v>2994000</v>
      </c>
      <c r="D544" s="9" t="n">
        <f aca="false">IF(B544&lt;&gt;"",MONTH(B544),0)</f>
        <v>10</v>
      </c>
      <c r="E544" s="306" t="n">
        <f aca="false">AVERAGE(C538:C544)</f>
        <v>2868000</v>
      </c>
    </row>
    <row r="545" customFormat="false" ht="11.25" hidden="false" customHeight="false" outlineLevel="0" collapsed="false">
      <c r="A545" s="199" t="n">
        <v>36090</v>
      </c>
      <c r="B545" s="192" t="n">
        <v>36090</v>
      </c>
      <c r="C545" s="306" t="n">
        <f aca="false">VLOOKUP($B545,data!$A$6:$M$15000,10)</f>
        <v>2937000</v>
      </c>
      <c r="D545" s="9" t="n">
        <f aca="false">IF(B545&lt;&gt;"",MONTH(B545),0)</f>
        <v>10</v>
      </c>
      <c r="E545" s="306" t="n">
        <f aca="false">AVERAGE(C539:C545)</f>
        <v>2860428.57142857</v>
      </c>
    </row>
    <row r="546" customFormat="false" ht="11.25" hidden="false" customHeight="false" outlineLevel="0" collapsed="false">
      <c r="A546" s="199" t="n">
        <v>36091</v>
      </c>
      <c r="B546" s="192" t="n">
        <v>36091</v>
      </c>
      <c r="C546" s="306" t="n">
        <f aca="false">VLOOKUP($B546,data!$A$6:$M$15000,10)</f>
        <v>2960000</v>
      </c>
      <c r="D546" s="9" t="n">
        <f aca="false">IF(B546&lt;&gt;"",MONTH(B546),0)</f>
        <v>10</v>
      </c>
      <c r="E546" s="306" t="n">
        <f aca="false">AVERAGE(C540:C546)</f>
        <v>2860571.42857143</v>
      </c>
    </row>
    <row r="547" customFormat="false" ht="11.25" hidden="false" customHeight="false" outlineLevel="0" collapsed="false">
      <c r="A547" s="199" t="n">
        <v>36092</v>
      </c>
      <c r="B547" s="192" t="n">
        <v>36092</v>
      </c>
      <c r="C547" s="306" t="n">
        <f aca="false">VLOOKUP($B547,data!$A$6:$M$15000,10)</f>
        <v>2914000</v>
      </c>
      <c r="D547" s="9" t="n">
        <f aca="false">IF(B547&lt;&gt;"",MONTH(B547),0)</f>
        <v>10</v>
      </c>
      <c r="E547" s="306" t="n">
        <f aca="false">AVERAGE(C541:C547)</f>
        <v>2917142.85714286</v>
      </c>
    </row>
    <row r="548" customFormat="false" ht="11.25" hidden="false" customHeight="false" outlineLevel="0" collapsed="false">
      <c r="A548" s="199" t="n">
        <v>36093</v>
      </c>
      <c r="B548" s="192" t="n">
        <v>36093</v>
      </c>
      <c r="C548" s="306" t="n">
        <f aca="false">VLOOKUP($B548,data!$A$6:$M$15000,10)</f>
        <v>2748000</v>
      </c>
      <c r="D548" s="9" t="n">
        <f aca="false">IF(B548&lt;&gt;"",MONTH(B548),0)</f>
        <v>10</v>
      </c>
      <c r="E548" s="306" t="n">
        <f aca="false">AVERAGE(C542:C548)</f>
        <v>2918714.28571429</v>
      </c>
    </row>
    <row r="549" customFormat="false" ht="11.25" hidden="false" customHeight="false" outlineLevel="0" collapsed="false">
      <c r="A549" s="199" t="n">
        <v>36094</v>
      </c>
      <c r="B549" s="192" t="n">
        <v>36094</v>
      </c>
      <c r="C549" s="306" t="n">
        <f aca="false">VLOOKUP($B549,data!$A$6:$M$15000,10)</f>
        <v>2761000</v>
      </c>
      <c r="D549" s="9" t="n">
        <f aca="false">IF(B549&lt;&gt;"",MONTH(B549),0)</f>
        <v>10</v>
      </c>
      <c r="E549" s="306" t="n">
        <f aca="false">AVERAGE(C543:C549)</f>
        <v>2910571.42857143</v>
      </c>
    </row>
    <row r="550" customFormat="false" ht="11.25" hidden="false" customHeight="false" outlineLevel="0" collapsed="false">
      <c r="A550" s="199" t="n">
        <v>36095</v>
      </c>
      <c r="B550" s="192" t="n">
        <v>36095</v>
      </c>
      <c r="C550" s="306" t="n">
        <f aca="false">VLOOKUP($B550,data!$A$6:$M$15000,10)</f>
        <v>2784000</v>
      </c>
      <c r="D550" s="9" t="n">
        <f aca="false">IF(B550&lt;&gt;"",MONTH(B550),0)</f>
        <v>10</v>
      </c>
      <c r="E550" s="306" t="n">
        <f aca="false">AVERAGE(C544:C550)</f>
        <v>2871142.85714286</v>
      </c>
    </row>
    <row r="551" customFormat="false" ht="11.25" hidden="false" customHeight="false" outlineLevel="0" collapsed="false">
      <c r="A551" s="199" t="n">
        <v>36096</v>
      </c>
      <c r="B551" s="192" t="n">
        <v>36096</v>
      </c>
      <c r="C551" s="306" t="n">
        <f aca="false">VLOOKUP($B551,data!$A$6:$M$15000,10)</f>
        <v>2714000</v>
      </c>
      <c r="D551" s="9" t="n">
        <f aca="false">IF(B551&lt;&gt;"",MONTH(B551),0)</f>
        <v>10</v>
      </c>
      <c r="E551" s="306" t="n">
        <f aca="false">AVERAGE(C545:C551)</f>
        <v>2831142.85714286</v>
      </c>
    </row>
    <row r="552" customFormat="false" ht="11.25" hidden="false" customHeight="false" outlineLevel="0" collapsed="false">
      <c r="A552" s="199" t="n">
        <v>36097</v>
      </c>
      <c r="B552" s="192" t="n">
        <v>36097</v>
      </c>
      <c r="C552" s="306" t="n">
        <f aca="false">VLOOKUP($B552,data!$A$6:$M$15000,10)</f>
        <v>2959000</v>
      </c>
      <c r="D552" s="9" t="n">
        <f aca="false">IF(B552&lt;&gt;"",MONTH(B552),0)</f>
        <v>10</v>
      </c>
      <c r="E552" s="306" t="n">
        <f aca="false">AVERAGE(C546:C552)</f>
        <v>2834285.71428571</v>
      </c>
    </row>
    <row r="553" customFormat="false" ht="11.25" hidden="false" customHeight="false" outlineLevel="0" collapsed="false">
      <c r="A553" s="199" t="n">
        <v>36098</v>
      </c>
      <c r="B553" s="192" t="n">
        <v>36098</v>
      </c>
      <c r="C553" s="306" t="n">
        <f aca="false">VLOOKUP($B553,data!$A$6:$M$15000,10)</f>
        <v>2775000</v>
      </c>
      <c r="D553" s="9" t="n">
        <f aca="false">IF(B553&lt;&gt;"",MONTH(B553),0)</f>
        <v>10</v>
      </c>
      <c r="E553" s="306" t="n">
        <f aca="false">AVERAGE(C547:C553)</f>
        <v>2807857.14285714</v>
      </c>
    </row>
    <row r="554" customFormat="false" ht="11.25" hidden="false" customHeight="false" outlineLevel="0" collapsed="false">
      <c r="A554" s="199" t="n">
        <v>36099</v>
      </c>
      <c r="B554" s="192" t="n">
        <v>36099</v>
      </c>
      <c r="C554" s="306" t="n">
        <f aca="false">VLOOKUP($B554,data!$A$6:$M$15000,10)</f>
        <v>2802000</v>
      </c>
      <c r="D554" s="9" t="n">
        <f aca="false">IF(B554&lt;&gt;"",MONTH(B554),0)</f>
        <v>10</v>
      </c>
      <c r="E554" s="306" t="n">
        <f aca="false">AVERAGE(C548:C554)</f>
        <v>2791857.14285714</v>
      </c>
    </row>
    <row r="555" customFormat="false" ht="11.25" hidden="false" customHeight="false" outlineLevel="0" collapsed="false">
      <c r="A555" s="199" t="n">
        <v>36100</v>
      </c>
      <c r="B555" s="192" t="n">
        <v>36100</v>
      </c>
      <c r="C555" s="306" t="n">
        <f aca="false">VLOOKUP($B555,data!$A$6:$M$15000,10)</f>
        <v>2716000</v>
      </c>
      <c r="D555" s="9" t="n">
        <f aca="false">IF(B555&lt;&gt;"",MONTH(B555),0)</f>
        <v>11</v>
      </c>
      <c r="E555" s="306" t="n">
        <f aca="false">AVERAGE(C549:C555)</f>
        <v>2787285.71428571</v>
      </c>
    </row>
    <row r="556" customFormat="false" ht="11.25" hidden="false" customHeight="false" outlineLevel="0" collapsed="false">
      <c r="A556" s="199" t="n">
        <v>36101</v>
      </c>
      <c r="B556" s="192" t="n">
        <v>36101</v>
      </c>
      <c r="C556" s="306" t="n">
        <f aca="false">VLOOKUP($B556,data!$A$6:$M$15000,10)</f>
        <v>2885000</v>
      </c>
      <c r="D556" s="9" t="n">
        <f aca="false">IF(B556&lt;&gt;"",MONTH(B556),0)</f>
        <v>11</v>
      </c>
      <c r="E556" s="306" t="n">
        <f aca="false">AVERAGE(C550:C556)</f>
        <v>2805000</v>
      </c>
    </row>
    <row r="557" customFormat="false" ht="11.25" hidden="false" customHeight="false" outlineLevel="0" collapsed="false">
      <c r="A557" s="199" t="n">
        <v>36102</v>
      </c>
      <c r="B557" s="192" t="n">
        <v>36102</v>
      </c>
      <c r="C557" s="306" t="n">
        <f aca="false">VLOOKUP($B557,data!$A$6:$M$15000,10)</f>
        <v>2898000</v>
      </c>
      <c r="D557" s="9" t="n">
        <f aca="false">IF(B557&lt;&gt;"",MONTH(B557),0)</f>
        <v>11</v>
      </c>
      <c r="E557" s="306" t="n">
        <f aca="false">AVERAGE(C551:C557)</f>
        <v>2821285.71428571</v>
      </c>
    </row>
    <row r="558" customFormat="false" ht="11.25" hidden="false" customHeight="false" outlineLevel="0" collapsed="false">
      <c r="A558" s="199" t="n">
        <v>36103</v>
      </c>
      <c r="B558" s="192" t="n">
        <v>36103</v>
      </c>
      <c r="C558" s="306" t="n">
        <f aca="false">VLOOKUP($B558,data!$A$6:$M$15000,10)</f>
        <v>2844000</v>
      </c>
      <c r="D558" s="9" t="n">
        <f aca="false">IF(B558&lt;&gt;"",MONTH(B558),0)</f>
        <v>11</v>
      </c>
      <c r="E558" s="306" t="n">
        <f aca="false">AVERAGE(C552:C558)</f>
        <v>2839857.14285714</v>
      </c>
    </row>
    <row r="559" customFormat="false" ht="11.25" hidden="false" customHeight="false" outlineLevel="0" collapsed="false">
      <c r="A559" s="199" t="n">
        <v>36104</v>
      </c>
      <c r="B559" s="192" t="n">
        <v>36104</v>
      </c>
      <c r="C559" s="306" t="n">
        <f aca="false">VLOOKUP($B559,data!$A$6:$M$15000,10)</f>
        <v>2678000</v>
      </c>
      <c r="D559" s="9" t="n">
        <f aca="false">IF(B559&lt;&gt;"",MONTH(B559),0)</f>
        <v>11</v>
      </c>
      <c r="E559" s="306" t="n">
        <f aca="false">AVERAGE(C553:C559)</f>
        <v>2799714.28571429</v>
      </c>
    </row>
    <row r="560" customFormat="false" ht="11.25" hidden="false" customHeight="false" outlineLevel="0" collapsed="false">
      <c r="A560" s="199" t="n">
        <v>36105</v>
      </c>
      <c r="B560" s="192" t="n">
        <v>36105</v>
      </c>
      <c r="C560" s="306" t="n">
        <f aca="false">VLOOKUP($B560,data!$A$6:$M$15000,10)</f>
        <v>2670000</v>
      </c>
      <c r="D560" s="9" t="n">
        <f aca="false">IF(B560&lt;&gt;"",MONTH(B560),0)</f>
        <v>11</v>
      </c>
      <c r="E560" s="306" t="n">
        <f aca="false">AVERAGE(C554:C560)</f>
        <v>2784714.28571429</v>
      </c>
    </row>
    <row r="561" customFormat="false" ht="11.25" hidden="false" customHeight="false" outlineLevel="0" collapsed="false">
      <c r="A561" s="199" t="n">
        <v>36106</v>
      </c>
      <c r="B561" s="192" t="n">
        <v>36106</v>
      </c>
      <c r="C561" s="306" t="n">
        <f aca="false">VLOOKUP($B561,data!$A$6:$M$15000,10)</f>
        <v>2653000</v>
      </c>
      <c r="D561" s="9" t="n">
        <f aca="false">IF(B561&lt;&gt;"",MONTH(B561),0)</f>
        <v>11</v>
      </c>
      <c r="E561" s="306" t="n">
        <f aca="false">AVERAGE(C555:C561)</f>
        <v>2763428.57142857</v>
      </c>
    </row>
    <row r="562" customFormat="false" ht="11.25" hidden="false" customHeight="false" outlineLevel="0" collapsed="false">
      <c r="A562" s="199" t="n">
        <v>36107</v>
      </c>
      <c r="B562" s="192" t="n">
        <v>36107</v>
      </c>
      <c r="C562" s="306" t="n">
        <f aca="false">VLOOKUP($B562,data!$A$6:$M$15000,10)</f>
        <v>2645000</v>
      </c>
      <c r="D562" s="9" t="n">
        <f aca="false">IF(B562&lt;&gt;"",MONTH(B562),0)</f>
        <v>11</v>
      </c>
      <c r="E562" s="306" t="n">
        <f aca="false">AVERAGE(C556:C562)</f>
        <v>2753285.71428571</v>
      </c>
    </row>
    <row r="563" customFormat="false" ht="11.25" hidden="false" customHeight="false" outlineLevel="0" collapsed="false">
      <c r="A563" s="199" t="n">
        <v>36108</v>
      </c>
      <c r="B563" s="192" t="n">
        <v>36108</v>
      </c>
      <c r="C563" s="306" t="n">
        <f aca="false">VLOOKUP($B563,data!$A$6:$M$15000,10)</f>
        <v>2205000</v>
      </c>
      <c r="D563" s="9" t="n">
        <f aca="false">IF(B563&lt;&gt;"",MONTH(B563),0)</f>
        <v>11</v>
      </c>
      <c r="E563" s="306" t="n">
        <f aca="false">AVERAGE(C557:C563)</f>
        <v>2656142.85714286</v>
      </c>
    </row>
    <row r="564" customFormat="false" ht="11.25" hidden="false" customHeight="false" outlineLevel="0" collapsed="false">
      <c r="A564" s="199" t="n">
        <v>36109</v>
      </c>
      <c r="B564" s="192" t="n">
        <v>36109</v>
      </c>
      <c r="C564" s="306" t="n">
        <f aca="false">VLOOKUP($B564,data!$A$6:$M$15000,10)</f>
        <v>2167000</v>
      </c>
      <c r="D564" s="9" t="n">
        <f aca="false">IF(B564&lt;&gt;"",MONTH(B564),0)</f>
        <v>11</v>
      </c>
      <c r="E564" s="306" t="n">
        <f aca="false">AVERAGE(C558:C564)</f>
        <v>2551714.28571429</v>
      </c>
    </row>
    <row r="565" customFormat="false" ht="11.25" hidden="false" customHeight="false" outlineLevel="0" collapsed="false">
      <c r="A565" s="199" t="n">
        <v>36110</v>
      </c>
      <c r="B565" s="192" t="n">
        <v>36110</v>
      </c>
      <c r="C565" s="306" t="n">
        <f aca="false">VLOOKUP($B565,data!$A$6:$M$15000,10)</f>
        <v>2181000</v>
      </c>
      <c r="D565" s="9" t="n">
        <f aca="false">IF(B565&lt;&gt;"",MONTH(B565),0)</f>
        <v>11</v>
      </c>
      <c r="E565" s="306" t="n">
        <f aca="false">AVERAGE(C559:C565)</f>
        <v>2457000</v>
      </c>
    </row>
    <row r="566" customFormat="false" ht="11.25" hidden="false" customHeight="false" outlineLevel="0" collapsed="false">
      <c r="A566" s="199" t="n">
        <v>36111</v>
      </c>
      <c r="B566" s="192" t="n">
        <v>36111</v>
      </c>
      <c r="C566" s="306" t="n">
        <f aca="false">VLOOKUP($B566,data!$A$6:$M$15000,10)</f>
        <v>2220000</v>
      </c>
      <c r="D566" s="9" t="n">
        <f aca="false">IF(B566&lt;&gt;"",MONTH(B566),0)</f>
        <v>11</v>
      </c>
      <c r="E566" s="306" t="n">
        <f aca="false">AVERAGE(C560:C566)</f>
        <v>2391571.42857143</v>
      </c>
    </row>
    <row r="567" customFormat="false" ht="11.25" hidden="false" customHeight="false" outlineLevel="0" collapsed="false">
      <c r="A567" s="199" t="n">
        <v>36112</v>
      </c>
      <c r="B567" s="192" t="n">
        <v>36112</v>
      </c>
      <c r="C567" s="306" t="n">
        <f aca="false">VLOOKUP($B567,data!$A$6:$M$15000,10)</f>
        <v>2589000</v>
      </c>
      <c r="D567" s="9" t="n">
        <f aca="false">IF(B567&lt;&gt;"",MONTH(B567),0)</f>
        <v>11</v>
      </c>
      <c r="E567" s="306" t="n">
        <f aca="false">AVERAGE(C561:C567)</f>
        <v>2380000</v>
      </c>
    </row>
    <row r="568" customFormat="false" ht="11.25" hidden="false" customHeight="false" outlineLevel="0" collapsed="false">
      <c r="A568" s="199" t="n">
        <v>36113</v>
      </c>
      <c r="B568" s="192" t="n">
        <v>36113</v>
      </c>
      <c r="C568" s="306" t="n">
        <f aca="false">VLOOKUP($B568,data!$A$6:$M$15000,10)</f>
        <v>2635000</v>
      </c>
      <c r="D568" s="9" t="n">
        <f aca="false">IF(B568&lt;&gt;"",MONTH(B568),0)</f>
        <v>11</v>
      </c>
      <c r="E568" s="306" t="n">
        <f aca="false">AVERAGE(C562:C568)</f>
        <v>2377428.57142857</v>
      </c>
    </row>
    <row r="569" customFormat="false" ht="11.25" hidden="false" customHeight="false" outlineLevel="0" collapsed="false">
      <c r="A569" s="199" t="n">
        <v>36114</v>
      </c>
      <c r="B569" s="192" t="n">
        <v>36114</v>
      </c>
      <c r="C569" s="306" t="n">
        <f aca="false">VLOOKUP($B569,data!$A$6:$M$15000,10)</f>
        <v>2677000</v>
      </c>
      <c r="D569" s="9" t="n">
        <f aca="false">IF(B569&lt;&gt;"",MONTH(B569),0)</f>
        <v>11</v>
      </c>
      <c r="E569" s="306" t="n">
        <f aca="false">AVERAGE(C563:C569)</f>
        <v>2382000</v>
      </c>
    </row>
    <row r="570" customFormat="false" ht="11.25" hidden="false" customHeight="false" outlineLevel="0" collapsed="false">
      <c r="A570" s="199" t="n">
        <v>36115</v>
      </c>
      <c r="B570" s="192" t="n">
        <v>36115</v>
      </c>
      <c r="C570" s="306" t="n">
        <f aca="false">VLOOKUP($B570,data!$A$6:$M$15000,10)</f>
        <v>2641000</v>
      </c>
      <c r="D570" s="9" t="n">
        <f aca="false">IF(B570&lt;&gt;"",MONTH(B570),0)</f>
        <v>11</v>
      </c>
      <c r="E570" s="306" t="n">
        <f aca="false">AVERAGE(C564:C570)</f>
        <v>2444285.71428571</v>
      </c>
    </row>
    <row r="571" customFormat="false" ht="11.25" hidden="false" customHeight="false" outlineLevel="0" collapsed="false">
      <c r="A571" s="199" t="n">
        <v>36116</v>
      </c>
      <c r="B571" s="192" t="n">
        <v>36116</v>
      </c>
      <c r="C571" s="306" t="n">
        <f aca="false">VLOOKUP($B571,data!$A$6:$M$15000,10)</f>
        <v>2598000</v>
      </c>
      <c r="D571" s="9" t="n">
        <f aca="false">IF(B571&lt;&gt;"",MONTH(B571),0)</f>
        <v>11</v>
      </c>
      <c r="E571" s="306" t="n">
        <f aca="false">AVERAGE(C565:C571)</f>
        <v>2505857.14285714</v>
      </c>
    </row>
    <row r="572" customFormat="false" ht="11.25" hidden="false" customHeight="false" outlineLevel="0" collapsed="false">
      <c r="A572" s="199" t="n">
        <v>36117</v>
      </c>
      <c r="B572" s="192" t="n">
        <v>36117</v>
      </c>
      <c r="C572" s="306" t="n">
        <f aca="false">VLOOKUP($B572,data!$A$6:$M$15000,10)</f>
        <v>2601000</v>
      </c>
      <c r="D572" s="9" t="n">
        <f aca="false">IF(B572&lt;&gt;"",MONTH(B572),0)</f>
        <v>11</v>
      </c>
      <c r="E572" s="306" t="n">
        <f aca="false">AVERAGE(C566:C572)</f>
        <v>2565857.14285714</v>
      </c>
    </row>
    <row r="573" customFormat="false" ht="11.25" hidden="false" customHeight="false" outlineLevel="0" collapsed="false">
      <c r="A573" s="199" t="n">
        <v>36118</v>
      </c>
      <c r="B573" s="192" t="n">
        <v>36118</v>
      </c>
      <c r="C573" s="306" t="n">
        <f aca="false">VLOOKUP($B573,data!$A$6:$M$15000,10)</f>
        <v>2603000</v>
      </c>
      <c r="D573" s="9" t="n">
        <f aca="false">IF(B573&lt;&gt;"",MONTH(B573),0)</f>
        <v>11</v>
      </c>
      <c r="E573" s="306" t="n">
        <f aca="false">AVERAGE(C567:C573)</f>
        <v>2620571.42857143</v>
      </c>
    </row>
    <row r="574" customFormat="false" ht="11.25" hidden="false" customHeight="false" outlineLevel="0" collapsed="false">
      <c r="A574" s="199" t="n">
        <v>36119</v>
      </c>
      <c r="B574" s="192" t="n">
        <v>36119</v>
      </c>
      <c r="C574" s="306" t="n">
        <f aca="false">VLOOKUP($B574,data!$A$6:$M$15000,10)</f>
        <v>2757000</v>
      </c>
      <c r="D574" s="9" t="n">
        <f aca="false">IF(B574&lt;&gt;"",MONTH(B574),0)</f>
        <v>11</v>
      </c>
      <c r="E574" s="306" t="n">
        <f aca="false">AVERAGE(C568:C574)</f>
        <v>2644571.42857143</v>
      </c>
    </row>
    <row r="575" customFormat="false" ht="11.25" hidden="false" customHeight="false" outlineLevel="0" collapsed="false">
      <c r="A575" s="199" t="n">
        <v>36120</v>
      </c>
      <c r="B575" s="192" t="n">
        <v>36120</v>
      </c>
      <c r="C575" s="306" t="n">
        <f aca="false">VLOOKUP($B575,data!$A$6:$M$15000,10)</f>
        <v>2807000</v>
      </c>
      <c r="D575" s="9" t="n">
        <f aca="false">IF(B575&lt;&gt;"",MONTH(B575),0)</f>
        <v>11</v>
      </c>
      <c r="E575" s="306" t="n">
        <f aca="false">AVERAGE(C569:C575)</f>
        <v>2669142.85714286</v>
      </c>
    </row>
    <row r="576" customFormat="false" ht="11.25" hidden="false" customHeight="false" outlineLevel="0" collapsed="false">
      <c r="A576" s="199" t="n">
        <v>36121</v>
      </c>
      <c r="B576" s="192" t="n">
        <v>36121</v>
      </c>
      <c r="C576" s="306" t="n">
        <f aca="false">VLOOKUP($B576,data!$A$6:$M$15000,10)</f>
        <v>2893000</v>
      </c>
      <c r="D576" s="9" t="n">
        <f aca="false">IF(B576&lt;&gt;"",MONTH(B576),0)</f>
        <v>11</v>
      </c>
      <c r="E576" s="306" t="n">
        <f aca="false">AVERAGE(C570:C576)</f>
        <v>2700000</v>
      </c>
    </row>
    <row r="577" customFormat="false" ht="11.25" hidden="false" customHeight="false" outlineLevel="0" collapsed="false">
      <c r="A577" s="199" t="n">
        <v>36122</v>
      </c>
      <c r="B577" s="192" t="n">
        <v>36122</v>
      </c>
      <c r="C577" s="306" t="n">
        <f aca="false">VLOOKUP($B577,data!$A$6:$M$15000,10)</f>
        <v>2790000</v>
      </c>
      <c r="D577" s="9" t="n">
        <f aca="false">IF(B577&lt;&gt;"",MONTH(B577),0)</f>
        <v>11</v>
      </c>
      <c r="E577" s="306" t="n">
        <f aca="false">AVERAGE(C571:C577)</f>
        <v>2721285.71428571</v>
      </c>
    </row>
    <row r="578" customFormat="false" ht="11.25" hidden="false" customHeight="false" outlineLevel="0" collapsed="false">
      <c r="A578" s="199" t="n">
        <v>36123</v>
      </c>
      <c r="B578" s="192" t="n">
        <v>36123</v>
      </c>
      <c r="C578" s="306" t="n">
        <f aca="false">VLOOKUP($B578,data!$A$6:$M$15000,10)</f>
        <v>2585000</v>
      </c>
      <c r="D578" s="9" t="n">
        <f aca="false">IF(B578&lt;&gt;"",MONTH(B578),0)</f>
        <v>11</v>
      </c>
      <c r="E578" s="306" t="n">
        <f aca="false">AVERAGE(C572:C578)</f>
        <v>2719428.57142857</v>
      </c>
    </row>
    <row r="579" customFormat="false" ht="11.25" hidden="false" customHeight="false" outlineLevel="0" collapsed="false">
      <c r="A579" s="199" t="n">
        <v>36124</v>
      </c>
      <c r="B579" s="192" t="n">
        <v>36124</v>
      </c>
      <c r="C579" s="306" t="n">
        <f aca="false">VLOOKUP($B579,data!$A$6:$M$15000,10)</f>
        <v>2832000</v>
      </c>
      <c r="D579" s="9" t="n">
        <f aca="false">IF(B579&lt;&gt;"",MONTH(B579),0)</f>
        <v>11</v>
      </c>
      <c r="E579" s="306" t="n">
        <f aca="false">AVERAGE(C573:C579)</f>
        <v>2752428.57142857</v>
      </c>
    </row>
    <row r="580" customFormat="false" ht="11.25" hidden="false" customHeight="false" outlineLevel="0" collapsed="false">
      <c r="A580" s="199" t="n">
        <v>36125</v>
      </c>
      <c r="B580" s="192" t="n">
        <v>36125</v>
      </c>
      <c r="C580" s="306" t="n">
        <f aca="false">VLOOKUP($B580,data!$A$6:$M$15000,10)</f>
        <v>3010000</v>
      </c>
      <c r="D580" s="9" t="n">
        <f aca="false">IF(B580&lt;&gt;"",MONTH(B580),0)</f>
        <v>11</v>
      </c>
      <c r="E580" s="306" t="n">
        <f aca="false">AVERAGE(C574:C580)</f>
        <v>2810571.42857143</v>
      </c>
    </row>
    <row r="581" customFormat="false" ht="11.25" hidden="false" customHeight="false" outlineLevel="0" collapsed="false">
      <c r="A581" s="199" t="n">
        <v>36126</v>
      </c>
      <c r="B581" s="192" t="n">
        <v>36126</v>
      </c>
      <c r="C581" s="306" t="n">
        <f aca="false">VLOOKUP($B581,data!$A$6:$M$15000,10)</f>
        <v>2960000</v>
      </c>
      <c r="D581" s="9" t="n">
        <f aca="false">IF(B581&lt;&gt;"",MONTH(B581),0)</f>
        <v>11</v>
      </c>
      <c r="E581" s="306" t="n">
        <f aca="false">AVERAGE(C575:C581)</f>
        <v>2839571.42857143</v>
      </c>
    </row>
    <row r="582" customFormat="false" ht="11.25" hidden="false" customHeight="false" outlineLevel="0" collapsed="false">
      <c r="A582" s="199" t="n">
        <v>36127</v>
      </c>
      <c r="B582" s="192" t="n">
        <v>36127</v>
      </c>
      <c r="C582" s="306" t="n">
        <f aca="false">VLOOKUP($B582,data!$A$6:$M$15000,10)</f>
        <v>3041000</v>
      </c>
      <c r="D582" s="9" t="n">
        <f aca="false">IF(B582&lt;&gt;"",MONTH(B582),0)</f>
        <v>11</v>
      </c>
      <c r="E582" s="306" t="n">
        <f aca="false">AVERAGE(C576:C582)</f>
        <v>2873000</v>
      </c>
    </row>
    <row r="583" customFormat="false" ht="11.25" hidden="false" customHeight="false" outlineLevel="0" collapsed="false">
      <c r="A583" s="199" t="n">
        <v>36128</v>
      </c>
      <c r="B583" s="192" t="n">
        <v>36128</v>
      </c>
      <c r="C583" s="306" t="n">
        <f aca="false">VLOOKUP($B583,data!$A$6:$M$15000,10)</f>
        <v>2998000</v>
      </c>
      <c r="D583" s="9" t="n">
        <f aca="false">IF(B583&lt;&gt;"",MONTH(B583),0)</f>
        <v>11</v>
      </c>
      <c r="E583" s="306" t="n">
        <f aca="false">AVERAGE(C577:C583)</f>
        <v>2888000</v>
      </c>
    </row>
    <row r="584" customFormat="false" ht="11.25" hidden="false" customHeight="false" outlineLevel="0" collapsed="false">
      <c r="A584" s="199" t="n">
        <v>36129</v>
      </c>
      <c r="B584" s="192" t="n">
        <v>36129</v>
      </c>
      <c r="C584" s="306" t="n">
        <f aca="false">VLOOKUP($B584,data!$A$6:$M$15000,10)</f>
        <v>2910000</v>
      </c>
      <c r="D584" s="9" t="n">
        <f aca="false">IF(B584&lt;&gt;"",MONTH(B584),0)</f>
        <v>11</v>
      </c>
      <c r="E584" s="306" t="n">
        <f aca="false">AVERAGE(C578:C584)</f>
        <v>2905142.85714286</v>
      </c>
    </row>
    <row r="585" customFormat="false" ht="11.25" hidden="false" customHeight="false" outlineLevel="0" collapsed="false">
      <c r="A585" s="199" t="n">
        <v>36130</v>
      </c>
      <c r="B585" s="192" t="n">
        <v>36130</v>
      </c>
      <c r="C585" s="306" t="n">
        <f aca="false">VLOOKUP($B585,data!$A$6:$M$15000,10)</f>
        <v>2511000</v>
      </c>
      <c r="D585" s="9" t="n">
        <f aca="false">IF(B585&lt;&gt;"",MONTH(B585),0)</f>
        <v>12</v>
      </c>
      <c r="E585" s="306" t="n">
        <f aca="false">AVERAGE(C579:C585)</f>
        <v>2894571.42857143</v>
      </c>
    </row>
    <row r="586" customFormat="false" ht="11.25" hidden="false" customHeight="false" outlineLevel="0" collapsed="false">
      <c r="A586" s="199" t="n">
        <v>36131</v>
      </c>
      <c r="B586" s="192" t="n">
        <v>36131</v>
      </c>
      <c r="C586" s="306" t="n">
        <f aca="false">VLOOKUP($B586,data!$A$6:$M$15000,10)</f>
        <v>2462000</v>
      </c>
      <c r="D586" s="9" t="n">
        <f aca="false">IF(B586&lt;&gt;"",MONTH(B586),0)</f>
        <v>12</v>
      </c>
      <c r="E586" s="306" t="n">
        <f aca="false">AVERAGE(C580:C586)</f>
        <v>2841714.28571429</v>
      </c>
    </row>
    <row r="587" customFormat="false" ht="11.25" hidden="false" customHeight="false" outlineLevel="0" collapsed="false">
      <c r="A587" s="199" t="n">
        <v>36132</v>
      </c>
      <c r="B587" s="192" t="n">
        <v>36132</v>
      </c>
      <c r="C587" s="306" t="n">
        <f aca="false">VLOOKUP($B587,data!$A$6:$M$15000,10)</f>
        <v>2824000</v>
      </c>
      <c r="D587" s="9" t="n">
        <f aca="false">IF(B587&lt;&gt;"",MONTH(B587),0)</f>
        <v>12</v>
      </c>
      <c r="E587" s="306" t="n">
        <f aca="false">AVERAGE(C581:C587)</f>
        <v>2815142.85714286</v>
      </c>
    </row>
    <row r="588" customFormat="false" ht="11.25" hidden="false" customHeight="false" outlineLevel="0" collapsed="false">
      <c r="A588" s="199" t="n">
        <v>36133</v>
      </c>
      <c r="B588" s="192" t="n">
        <v>36133</v>
      </c>
      <c r="C588" s="306" t="n">
        <f aca="false">VLOOKUP($B588,data!$A$6:$M$15000,10)</f>
        <v>2909000</v>
      </c>
      <c r="D588" s="9" t="n">
        <f aca="false">IF(B588&lt;&gt;"",MONTH(B588),0)</f>
        <v>12</v>
      </c>
      <c r="E588" s="306" t="n">
        <f aca="false">AVERAGE(C582:C588)</f>
        <v>2807857.14285714</v>
      </c>
    </row>
    <row r="589" customFormat="false" ht="11.25" hidden="false" customHeight="false" outlineLevel="0" collapsed="false">
      <c r="A589" s="199" t="n">
        <v>36134</v>
      </c>
      <c r="B589" s="192" t="n">
        <v>36134</v>
      </c>
      <c r="C589" s="306" t="str">
        <f aca="false">VLOOKUP($B589,data!$A$6:$M$15000,10)</f>
        <v>N/A</v>
      </c>
      <c r="D589" s="9" t="n">
        <f aca="false">IF(B589&lt;&gt;"",MONTH(B589),0)</f>
        <v>12</v>
      </c>
      <c r="E589" s="306" t="n">
        <f aca="false">AVERAGE(C583:C589)</f>
        <v>2769000</v>
      </c>
    </row>
    <row r="590" customFormat="false" ht="11.25" hidden="false" customHeight="false" outlineLevel="0" collapsed="false">
      <c r="A590" s="199" t="n">
        <v>36135</v>
      </c>
      <c r="B590" s="192" t="n">
        <v>36135</v>
      </c>
      <c r="C590" s="306" t="n">
        <f aca="false">VLOOKUP($B590,data!$A$6:$M$15000,10)</f>
        <v>3200000</v>
      </c>
      <c r="D590" s="9" t="n">
        <f aca="false">IF(B590&lt;&gt;"",MONTH(B590),0)</f>
        <v>12</v>
      </c>
      <c r="E590" s="306" t="n">
        <f aca="false">AVERAGE(C584:C590)</f>
        <v>2802666.66666667</v>
      </c>
    </row>
    <row r="591" customFormat="false" ht="11.25" hidden="false" customHeight="false" outlineLevel="0" collapsed="false">
      <c r="A591" s="199" t="n">
        <v>36136</v>
      </c>
      <c r="B591" s="192" t="n">
        <v>36136</v>
      </c>
      <c r="C591" s="306" t="n">
        <f aca="false">VLOOKUP($B591,data!$A$6:$M$15000,10)</f>
        <v>3815000</v>
      </c>
      <c r="D591" s="9" t="n">
        <f aca="false">IF(B591&lt;&gt;"",MONTH(B591),0)</f>
        <v>12</v>
      </c>
      <c r="E591" s="306" t="n">
        <f aca="false">AVERAGE(C585:C591)</f>
        <v>2953500</v>
      </c>
    </row>
    <row r="592" customFormat="false" ht="11.25" hidden="false" customHeight="false" outlineLevel="0" collapsed="false">
      <c r="A592" s="199" t="n">
        <v>36137</v>
      </c>
      <c r="B592" s="192" t="n">
        <v>36137</v>
      </c>
      <c r="C592" s="306" t="n">
        <f aca="false">VLOOKUP($B592,data!$A$6:$M$15000,10)</f>
        <v>2494000</v>
      </c>
      <c r="D592" s="9" t="n">
        <f aca="false">IF(B592&lt;&gt;"",MONTH(B592),0)</f>
        <v>12</v>
      </c>
      <c r="E592" s="306" t="n">
        <f aca="false">AVERAGE(C586:C592)</f>
        <v>2950666.66666667</v>
      </c>
    </row>
    <row r="593" customFormat="false" ht="11.25" hidden="false" customHeight="false" outlineLevel="0" collapsed="false">
      <c r="A593" s="199" t="n">
        <v>36138</v>
      </c>
      <c r="B593" s="192" t="n">
        <v>36138</v>
      </c>
      <c r="C593" s="306" t="n">
        <f aca="false">VLOOKUP($B593,data!$A$6:$M$15000,10)</f>
        <v>2420000</v>
      </c>
      <c r="D593" s="9" t="n">
        <f aca="false">IF(B593&lt;&gt;"",MONTH(B593),0)</f>
        <v>12</v>
      </c>
      <c r="E593" s="306" t="n">
        <f aca="false">AVERAGE(C587:C593)</f>
        <v>2943666.66666667</v>
      </c>
    </row>
    <row r="594" customFormat="false" ht="11.25" hidden="false" customHeight="false" outlineLevel="0" collapsed="false">
      <c r="A594" s="199" t="n">
        <v>36139</v>
      </c>
      <c r="B594" s="192" t="n">
        <v>36139</v>
      </c>
      <c r="C594" s="306" t="n">
        <f aca="false">VLOOKUP($B594,data!$A$6:$M$15000,10)</f>
        <v>2528000</v>
      </c>
      <c r="D594" s="9" t="n">
        <f aca="false">IF(B594&lt;&gt;"",MONTH(B594),0)</f>
        <v>12</v>
      </c>
      <c r="E594" s="306" t="n">
        <f aca="false">AVERAGE(C588:C594)</f>
        <v>2894333.33333333</v>
      </c>
    </row>
    <row r="595" customFormat="false" ht="11.25" hidden="false" customHeight="false" outlineLevel="0" collapsed="false">
      <c r="A595" s="199" t="n">
        <v>36140</v>
      </c>
      <c r="B595" s="192" t="n">
        <v>36140</v>
      </c>
      <c r="C595" s="306" t="n">
        <f aca="false">VLOOKUP($B595,data!$A$6:$M$15000,10)</f>
        <v>2682000</v>
      </c>
      <c r="D595" s="9" t="n">
        <f aca="false">IF(B595&lt;&gt;"",MONTH(B595),0)</f>
        <v>12</v>
      </c>
      <c r="E595" s="306" t="n">
        <f aca="false">AVERAGE(C589:C595)</f>
        <v>2856500</v>
      </c>
    </row>
    <row r="596" customFormat="false" ht="11.25" hidden="false" customHeight="false" outlineLevel="0" collapsed="false">
      <c r="A596" s="199" t="n">
        <v>36141</v>
      </c>
      <c r="B596" s="192" t="n">
        <v>36141</v>
      </c>
      <c r="C596" s="306" t="n">
        <f aca="false">VLOOKUP($B596,data!$A$6:$M$15000,10)</f>
        <v>2933000</v>
      </c>
      <c r="D596" s="9" t="n">
        <f aca="false">IF(B596&lt;&gt;"",MONTH(B596),0)</f>
        <v>12</v>
      </c>
      <c r="E596" s="306" t="n">
        <f aca="false">AVERAGE(C590:C596)</f>
        <v>2867428.57142857</v>
      </c>
    </row>
    <row r="597" customFormat="false" ht="11.25" hidden="false" customHeight="false" outlineLevel="0" collapsed="false">
      <c r="A597" s="199" t="n">
        <v>36142</v>
      </c>
      <c r="B597" s="192" t="n">
        <v>36142</v>
      </c>
      <c r="C597" s="306" t="n">
        <f aca="false">VLOOKUP($B597,data!$A$6:$M$15000,10)</f>
        <v>2889000</v>
      </c>
      <c r="D597" s="9" t="n">
        <f aca="false">IF(B597&lt;&gt;"",MONTH(B597),0)</f>
        <v>12</v>
      </c>
      <c r="E597" s="306" t="n">
        <f aca="false">AVERAGE(C591:C597)</f>
        <v>2823000</v>
      </c>
    </row>
    <row r="598" customFormat="false" ht="11.25" hidden="false" customHeight="false" outlineLevel="0" collapsed="false">
      <c r="A598" s="199" t="n">
        <v>36143</v>
      </c>
      <c r="B598" s="192" t="n">
        <v>36143</v>
      </c>
      <c r="C598" s="306" t="n">
        <f aca="false">VLOOKUP($B598,data!$A$6:$M$15000,10)</f>
        <v>2878000</v>
      </c>
      <c r="D598" s="9" t="n">
        <f aca="false">IF(B598&lt;&gt;"",MONTH(B598),0)</f>
        <v>12</v>
      </c>
      <c r="E598" s="306" t="n">
        <f aca="false">AVERAGE(C592:C598)</f>
        <v>2689142.85714286</v>
      </c>
    </row>
    <row r="599" customFormat="false" ht="11.25" hidden="false" customHeight="false" outlineLevel="0" collapsed="false">
      <c r="A599" s="199" t="n">
        <v>36144</v>
      </c>
      <c r="B599" s="192" t="n">
        <v>36144</v>
      </c>
      <c r="C599" s="306" t="n">
        <f aca="false">VLOOKUP($B599,data!$A$6:$M$15000,10)</f>
        <v>2735000</v>
      </c>
      <c r="D599" s="9" t="n">
        <f aca="false">IF(B599&lt;&gt;"",MONTH(B599),0)</f>
        <v>12</v>
      </c>
      <c r="E599" s="306" t="n">
        <f aca="false">AVERAGE(C593:C599)</f>
        <v>2723571.42857143</v>
      </c>
    </row>
    <row r="600" customFormat="false" ht="11.25" hidden="false" customHeight="false" outlineLevel="0" collapsed="false">
      <c r="A600" s="199" t="n">
        <v>36145</v>
      </c>
      <c r="B600" s="192" t="n">
        <v>36145</v>
      </c>
      <c r="C600" s="306" t="n">
        <f aca="false">VLOOKUP($B600,data!$A$6:$M$15000,10)</f>
        <v>2710000</v>
      </c>
      <c r="D600" s="9" t="n">
        <f aca="false">IF(B600&lt;&gt;"",MONTH(B600),0)</f>
        <v>12</v>
      </c>
      <c r="E600" s="306" t="n">
        <f aca="false">AVERAGE(C594:C600)</f>
        <v>2765000</v>
      </c>
    </row>
    <row r="601" customFormat="false" ht="11.25" hidden="false" customHeight="false" outlineLevel="0" collapsed="false">
      <c r="A601" s="199" t="n">
        <v>36146</v>
      </c>
      <c r="B601" s="192" t="n">
        <v>36146</v>
      </c>
      <c r="C601" s="306" t="n">
        <f aca="false">VLOOKUP($B601,data!$A$6:$M$15000,10)</f>
        <v>2626000</v>
      </c>
      <c r="D601" s="9" t="n">
        <f aca="false">IF(B601&lt;&gt;"",MONTH(B601),0)</f>
        <v>12</v>
      </c>
      <c r="E601" s="306" t="n">
        <f aca="false">AVERAGE(C595:C601)</f>
        <v>2779000</v>
      </c>
    </row>
    <row r="602" customFormat="false" ht="11.25" hidden="false" customHeight="false" outlineLevel="0" collapsed="false">
      <c r="A602" s="199" t="n">
        <v>36147</v>
      </c>
      <c r="B602" s="192" t="n">
        <v>36147</v>
      </c>
      <c r="C602" s="306" t="n">
        <f aca="false">VLOOKUP($B602,data!$A$6:$M$15000,10)</f>
        <v>2554000</v>
      </c>
      <c r="D602" s="9" t="n">
        <f aca="false">IF(B602&lt;&gt;"",MONTH(B602),0)</f>
        <v>12</v>
      </c>
      <c r="E602" s="306" t="n">
        <f aca="false">AVERAGE(C596:C602)</f>
        <v>2760714.28571429</v>
      </c>
    </row>
    <row r="603" customFormat="false" ht="11.25" hidden="false" customHeight="false" outlineLevel="0" collapsed="false">
      <c r="A603" s="199" t="n">
        <v>36148</v>
      </c>
      <c r="B603" s="192" t="n">
        <v>36148</v>
      </c>
      <c r="C603" s="306" t="n">
        <f aca="false">VLOOKUP($B603,data!$A$6:$M$15000,10)</f>
        <v>2515000</v>
      </c>
      <c r="D603" s="9" t="n">
        <f aca="false">IF(B603&lt;&gt;"",MONTH(B603),0)</f>
        <v>12</v>
      </c>
      <c r="E603" s="306" t="n">
        <f aca="false">AVERAGE(C597:C603)</f>
        <v>2701000</v>
      </c>
    </row>
    <row r="604" customFormat="false" ht="11.25" hidden="false" customHeight="false" outlineLevel="0" collapsed="false">
      <c r="A604" s="199" t="n">
        <v>36149</v>
      </c>
      <c r="B604" s="192" t="n">
        <v>36149</v>
      </c>
      <c r="C604" s="306" t="n">
        <f aca="false">VLOOKUP($B604,data!$A$6:$M$15000,10)</f>
        <v>2451000</v>
      </c>
      <c r="D604" s="9" t="n">
        <f aca="false">IF(B604&lt;&gt;"",MONTH(B604),0)</f>
        <v>12</v>
      </c>
      <c r="E604" s="306" t="n">
        <f aca="false">AVERAGE(C598:C604)</f>
        <v>2638428.57142857</v>
      </c>
    </row>
    <row r="605" customFormat="false" ht="11.25" hidden="false" customHeight="false" outlineLevel="0" collapsed="false">
      <c r="A605" s="199" t="n">
        <v>36150</v>
      </c>
      <c r="B605" s="192" t="n">
        <v>36150</v>
      </c>
      <c r="C605" s="306" t="n">
        <f aca="false">VLOOKUP($B605,data!$A$6:$M$15000,10)</f>
        <v>2325000</v>
      </c>
      <c r="D605" s="9" t="n">
        <f aca="false">IF(B605&lt;&gt;"",MONTH(B605),0)</f>
        <v>12</v>
      </c>
      <c r="E605" s="306" t="n">
        <f aca="false">AVERAGE(C599:C605)</f>
        <v>2559428.57142857</v>
      </c>
    </row>
    <row r="606" customFormat="false" ht="11.25" hidden="false" customHeight="false" outlineLevel="0" collapsed="false">
      <c r="A606" s="199" t="n">
        <v>36151</v>
      </c>
      <c r="B606" s="192" t="n">
        <v>36151</v>
      </c>
      <c r="C606" s="306" t="n">
        <f aca="false">VLOOKUP($B606,data!$A$6:$M$15000,10)</f>
        <v>2268000</v>
      </c>
      <c r="D606" s="9" t="n">
        <f aca="false">IF(B606&lt;&gt;"",MONTH(B606),0)</f>
        <v>12</v>
      </c>
      <c r="E606" s="306" t="n">
        <f aca="false">AVERAGE(C600:C606)</f>
        <v>2492714.28571429</v>
      </c>
    </row>
    <row r="607" customFormat="false" ht="11.25" hidden="false" customHeight="false" outlineLevel="0" collapsed="false">
      <c r="A607" s="199" t="n">
        <v>36152</v>
      </c>
      <c r="B607" s="192" t="n">
        <v>36152</v>
      </c>
      <c r="C607" s="306" t="n">
        <f aca="false">VLOOKUP($B607,data!$A$6:$M$15000,10)</f>
        <v>2115000</v>
      </c>
      <c r="D607" s="9" t="n">
        <f aca="false">IF(B607&lt;&gt;"",MONTH(B607),0)</f>
        <v>12</v>
      </c>
      <c r="E607" s="306" t="n">
        <f aca="false">AVERAGE(C601:C607)</f>
        <v>2407714.28571429</v>
      </c>
    </row>
    <row r="608" customFormat="false" ht="11.25" hidden="false" customHeight="false" outlineLevel="0" collapsed="false">
      <c r="A608" s="199" t="n">
        <v>36153</v>
      </c>
      <c r="B608" s="192" t="n">
        <v>36153</v>
      </c>
      <c r="C608" s="306" t="n">
        <f aca="false">VLOOKUP($B608,data!$A$6:$M$15000,10)</f>
        <v>2159000</v>
      </c>
      <c r="D608" s="9" t="n">
        <f aca="false">IF(B608&lt;&gt;"",MONTH(B608),0)</f>
        <v>12</v>
      </c>
      <c r="E608" s="306" t="n">
        <f aca="false">AVERAGE(C602:C608)</f>
        <v>2341000</v>
      </c>
    </row>
    <row r="609" customFormat="false" ht="11.25" hidden="false" customHeight="false" outlineLevel="0" collapsed="false">
      <c r="A609" s="199" t="n">
        <v>36154</v>
      </c>
      <c r="B609" s="192" t="n">
        <v>36154</v>
      </c>
      <c r="C609" s="306" t="n">
        <f aca="false">VLOOKUP($B609,data!$A$6:$M$15000,10)</f>
        <v>2199000</v>
      </c>
      <c r="D609" s="9" t="n">
        <f aca="false">IF(B609&lt;&gt;"",MONTH(B609),0)</f>
        <v>12</v>
      </c>
      <c r="E609" s="306" t="n">
        <f aca="false">AVERAGE(C603:C609)</f>
        <v>2290285.71428571</v>
      </c>
    </row>
    <row r="610" customFormat="false" ht="11.25" hidden="false" customHeight="false" outlineLevel="0" collapsed="false">
      <c r="A610" s="199" t="n">
        <v>36155</v>
      </c>
      <c r="B610" s="192" t="n">
        <v>36155</v>
      </c>
      <c r="C610" s="306" t="n">
        <f aca="false">VLOOKUP($B610,data!$A$6:$M$15000,10)</f>
        <v>2438000</v>
      </c>
      <c r="D610" s="9" t="n">
        <f aca="false">IF(B610&lt;&gt;"",MONTH(B610),0)</f>
        <v>12</v>
      </c>
      <c r="E610" s="306" t="n">
        <f aca="false">AVERAGE(C604:C610)</f>
        <v>2279285.71428571</v>
      </c>
    </row>
    <row r="611" customFormat="false" ht="11.25" hidden="false" customHeight="false" outlineLevel="0" collapsed="false">
      <c r="A611" s="199" t="n">
        <v>36156</v>
      </c>
      <c r="B611" s="192" t="n">
        <v>36156</v>
      </c>
      <c r="C611" s="306" t="n">
        <f aca="false">VLOOKUP($B611,data!$A$6:$M$15000,10)</f>
        <v>2522000</v>
      </c>
      <c r="D611" s="9" t="n">
        <f aca="false">IF(B611&lt;&gt;"",MONTH(B611),0)</f>
        <v>12</v>
      </c>
      <c r="E611" s="306" t="n">
        <f aca="false">AVERAGE(C605:C611)</f>
        <v>2289428.57142857</v>
      </c>
    </row>
    <row r="612" customFormat="false" ht="11.25" hidden="false" customHeight="false" outlineLevel="0" collapsed="false">
      <c r="A612" s="199" t="n">
        <v>36157</v>
      </c>
      <c r="B612" s="192" t="n">
        <v>36157</v>
      </c>
      <c r="C612" s="306" t="n">
        <f aca="false">VLOOKUP($B612,data!$A$6:$M$15000,10)</f>
        <v>2410000</v>
      </c>
      <c r="D612" s="9" t="n">
        <f aca="false">IF(B612&lt;&gt;"",MONTH(B612),0)</f>
        <v>12</v>
      </c>
      <c r="E612" s="306" t="n">
        <f aca="false">AVERAGE(C606:C612)</f>
        <v>2301571.42857143</v>
      </c>
    </row>
    <row r="613" customFormat="false" ht="11.25" hidden="false" customHeight="false" outlineLevel="0" collapsed="false">
      <c r="A613" s="199" t="n">
        <v>36158</v>
      </c>
      <c r="B613" s="192" t="n">
        <v>36158</v>
      </c>
      <c r="C613" s="306" t="n">
        <f aca="false">VLOOKUP($B613,data!$A$6:$M$15000,10)</f>
        <v>2385000</v>
      </c>
      <c r="D613" s="9" t="n">
        <f aca="false">IF(B613&lt;&gt;"",MONTH(B613),0)</f>
        <v>12</v>
      </c>
      <c r="E613" s="306" t="n">
        <f aca="false">AVERAGE(C607:C613)</f>
        <v>2318285.71428571</v>
      </c>
    </row>
    <row r="614" customFormat="false" ht="11.25" hidden="false" customHeight="false" outlineLevel="0" collapsed="false">
      <c r="A614" s="199" t="n">
        <v>36159</v>
      </c>
      <c r="B614" s="192" t="n">
        <v>36159</v>
      </c>
      <c r="C614" s="306" t="n">
        <f aca="false">VLOOKUP($B614,data!$A$6:$M$15000,10)</f>
        <v>2375000</v>
      </c>
      <c r="D614" s="9" t="n">
        <f aca="false">IF(B614&lt;&gt;"",MONTH(B614),0)</f>
        <v>12</v>
      </c>
      <c r="E614" s="306" t="n">
        <f aca="false">AVERAGE(C608:C614)</f>
        <v>2355428.57142857</v>
      </c>
    </row>
    <row r="615" customFormat="false" ht="11.25" hidden="false" customHeight="false" outlineLevel="0" collapsed="false">
      <c r="A615" s="199" t="n">
        <v>36160</v>
      </c>
      <c r="B615" s="192" t="n">
        <v>36160</v>
      </c>
      <c r="C615" s="306" t="n">
        <f aca="false">VLOOKUP($B615,data!$A$6:$M$15000,10)</f>
        <v>2428000</v>
      </c>
      <c r="D615" s="9" t="n">
        <f aca="false">IF(B615&lt;&gt;"",MONTH(B615),0)</f>
        <v>12</v>
      </c>
      <c r="E615" s="306" t="n">
        <f aca="false">AVERAGE(C609:C615)</f>
        <v>2393857.14285714</v>
      </c>
    </row>
    <row r="616" customFormat="false" ht="11.25" hidden="false" customHeight="false" outlineLevel="0" collapsed="false">
      <c r="A616" s="194" t="s">
        <v>70</v>
      </c>
      <c r="B616" s="195" t="s">
        <v>71</v>
      </c>
      <c r="C616" s="326" t="s">
        <v>19</v>
      </c>
      <c r="D616" s="327" t="s">
        <v>99</v>
      </c>
      <c r="E616" s="306" t="n">
        <f aca="false">AVERAGE(C610:C616)</f>
        <v>2426333.33333333</v>
      </c>
      <c r="F616" s="329"/>
    </row>
    <row r="617" customFormat="false" ht="11.25" hidden="false" customHeight="false" outlineLevel="0" collapsed="false">
      <c r="A617" s="199" t="n">
        <v>36161</v>
      </c>
      <c r="B617" s="192" t="n">
        <v>36161</v>
      </c>
      <c r="C617" s="306" t="n">
        <f aca="false">VLOOKUP($B617,data!$A$6:$M$15000,10)</f>
        <v>2473000</v>
      </c>
      <c r="D617" s="9" t="n">
        <f aca="false">IF(B617&lt;&gt;"",MONTH(B617),0)</f>
        <v>1</v>
      </c>
      <c r="E617" s="306" t="n">
        <f aca="false">AVERAGE(C611:C617)</f>
        <v>2432166.66666667</v>
      </c>
    </row>
    <row r="618" customFormat="false" ht="11.25" hidden="false" customHeight="false" outlineLevel="0" collapsed="false">
      <c r="A618" s="199" t="n">
        <v>36162</v>
      </c>
      <c r="B618" s="192" t="n">
        <v>36162</v>
      </c>
      <c r="C618" s="306" t="n">
        <f aca="false">VLOOKUP($B618,data!$A$6:$M$15000,10)</f>
        <v>2496000</v>
      </c>
      <c r="D618" s="9" t="n">
        <f aca="false">IF(B618&lt;&gt;"",MONTH(B618),0)</f>
        <v>1</v>
      </c>
      <c r="E618" s="306" t="n">
        <f aca="false">AVERAGE(C612:C618)</f>
        <v>2427833.33333333</v>
      </c>
    </row>
    <row r="619" customFormat="false" ht="11.25" hidden="false" customHeight="false" outlineLevel="0" collapsed="false">
      <c r="A619" s="199" t="n">
        <v>36163</v>
      </c>
      <c r="B619" s="192" t="n">
        <v>36163</v>
      </c>
      <c r="C619" s="306" t="n">
        <f aca="false">VLOOKUP($B619,data!$A$6:$M$15000,10)</f>
        <v>2360000</v>
      </c>
      <c r="D619" s="9" t="n">
        <f aca="false">IF(B619&lt;&gt;"",MONTH(B619),0)</f>
        <v>1</v>
      </c>
      <c r="E619" s="306" t="n">
        <f aca="false">AVERAGE(C613:C619)</f>
        <v>2419500</v>
      </c>
    </row>
    <row r="620" customFormat="false" ht="11.25" hidden="false" customHeight="false" outlineLevel="0" collapsed="false">
      <c r="A620" s="199" t="n">
        <v>36164</v>
      </c>
      <c r="B620" s="192" t="n">
        <v>36164</v>
      </c>
      <c r="C620" s="306" t="n">
        <f aca="false">VLOOKUP($B620,data!$A$6:$M$15000,10)</f>
        <v>2338000</v>
      </c>
      <c r="D620" s="9" t="n">
        <f aca="false">IF(B620&lt;&gt;"",MONTH(B620),0)</f>
        <v>1</v>
      </c>
      <c r="E620" s="306" t="n">
        <f aca="false">AVERAGE(C614:C620)</f>
        <v>2411666.66666667</v>
      </c>
    </row>
    <row r="621" customFormat="false" ht="11.25" hidden="false" customHeight="false" outlineLevel="0" collapsed="false">
      <c r="A621" s="199" t="n">
        <v>36165</v>
      </c>
      <c r="B621" s="192" t="n">
        <v>36165</v>
      </c>
      <c r="C621" s="306" t="n">
        <f aca="false">VLOOKUP($B621,data!$A$6:$M$15000,10)</f>
        <v>2000000</v>
      </c>
      <c r="D621" s="9" t="n">
        <f aca="false">IF(B621&lt;&gt;"",MONTH(B621),0)</f>
        <v>1</v>
      </c>
      <c r="E621" s="306" t="n">
        <f aca="false">AVERAGE(C615:C621)</f>
        <v>2349166.66666667</v>
      </c>
    </row>
    <row r="622" customFormat="false" ht="11.25" hidden="false" customHeight="false" outlineLevel="0" collapsed="false">
      <c r="A622" s="199" t="n">
        <v>36166</v>
      </c>
      <c r="B622" s="192" t="n">
        <v>36166</v>
      </c>
      <c r="C622" s="306" t="n">
        <f aca="false">VLOOKUP($B622,data!$A$6:$M$15000,10)</f>
        <v>2078000</v>
      </c>
      <c r="D622" s="9" t="n">
        <f aca="false">IF(B622&lt;&gt;"",MONTH(B622),0)</f>
        <v>1</v>
      </c>
      <c r="E622" s="306" t="n">
        <f aca="false">AVERAGE(C616:C622)</f>
        <v>2290833.33333333</v>
      </c>
    </row>
    <row r="623" customFormat="false" ht="11.25" hidden="false" customHeight="false" outlineLevel="0" collapsed="false">
      <c r="A623" s="199" t="n">
        <v>36167</v>
      </c>
      <c r="B623" s="192" t="n">
        <v>36167</v>
      </c>
      <c r="C623" s="306" t="n">
        <f aca="false">VLOOKUP($B623,data!$A$6:$M$15000,10)</f>
        <v>2136000</v>
      </c>
      <c r="D623" s="9" t="n">
        <f aca="false">IF(B623&lt;&gt;"",MONTH(B623),0)</f>
        <v>1</v>
      </c>
      <c r="E623" s="306" t="n">
        <f aca="false">AVERAGE(C617:C623)</f>
        <v>2268714.28571429</v>
      </c>
    </row>
    <row r="624" customFormat="false" ht="11.25" hidden="false" customHeight="false" outlineLevel="0" collapsed="false">
      <c r="A624" s="199" t="n">
        <v>36168</v>
      </c>
      <c r="B624" s="192" t="n">
        <v>36168</v>
      </c>
      <c r="C624" s="306" t="n">
        <f aca="false">VLOOKUP($B624,data!$A$6:$M$15000,10)</f>
        <v>2093000</v>
      </c>
      <c r="D624" s="9" t="n">
        <f aca="false">IF(B624&lt;&gt;"",MONTH(B624),0)</f>
        <v>1</v>
      </c>
      <c r="E624" s="306" t="n">
        <f aca="false">AVERAGE(C618:C624)</f>
        <v>2214428.57142857</v>
      </c>
    </row>
    <row r="625" customFormat="false" ht="11.25" hidden="false" customHeight="false" outlineLevel="0" collapsed="false">
      <c r="A625" s="199" t="n">
        <v>36169</v>
      </c>
      <c r="B625" s="192" t="n">
        <v>36169</v>
      </c>
      <c r="C625" s="306" t="n">
        <f aca="false">VLOOKUP($B625,data!$A$6:$M$15000,10)</f>
        <v>2317000</v>
      </c>
      <c r="D625" s="9" t="n">
        <f aca="false">IF(B625&lt;&gt;"",MONTH(B625),0)</f>
        <v>1</v>
      </c>
      <c r="E625" s="306" t="n">
        <f aca="false">AVERAGE(C619:C625)</f>
        <v>2188857.14285714</v>
      </c>
    </row>
    <row r="626" customFormat="false" ht="11.25" hidden="false" customHeight="false" outlineLevel="0" collapsed="false">
      <c r="A626" s="199" t="n">
        <v>36170</v>
      </c>
      <c r="B626" s="192" t="n">
        <v>36170</v>
      </c>
      <c r="C626" s="306" t="n">
        <f aca="false">VLOOKUP($B626,data!$A$6:$M$15000,10)</f>
        <v>2307000</v>
      </c>
      <c r="D626" s="9" t="n">
        <f aca="false">IF(B626&lt;&gt;"",MONTH(B626),0)</f>
        <v>1</v>
      </c>
      <c r="E626" s="306" t="n">
        <f aca="false">AVERAGE(C620:C626)</f>
        <v>2181285.71428571</v>
      </c>
    </row>
    <row r="627" customFormat="false" ht="11.25" hidden="false" customHeight="false" outlineLevel="0" collapsed="false">
      <c r="A627" s="199" t="n">
        <v>36171</v>
      </c>
      <c r="B627" s="192" t="n">
        <v>36171</v>
      </c>
      <c r="C627" s="306" t="n">
        <f aca="false">VLOOKUP($B627,data!$A$6:$M$15000,10)</f>
        <v>2299000</v>
      </c>
      <c r="D627" s="9" t="n">
        <f aca="false">IF(B627&lt;&gt;"",MONTH(B627),0)</f>
        <v>1</v>
      </c>
      <c r="E627" s="306" t="n">
        <f aca="false">AVERAGE(C621:C627)</f>
        <v>2175714.28571429</v>
      </c>
    </row>
    <row r="628" customFormat="false" ht="11.25" hidden="false" customHeight="false" outlineLevel="0" collapsed="false">
      <c r="A628" s="199" t="n">
        <v>36172</v>
      </c>
      <c r="B628" s="192" t="n">
        <v>36172</v>
      </c>
      <c r="C628" s="306" t="n">
        <f aca="false">VLOOKUP($B628,data!$A$6:$M$15000,10)</f>
        <v>2131000</v>
      </c>
      <c r="D628" s="9" t="n">
        <f aca="false">IF(B628&lt;&gt;"",MONTH(B628),0)</f>
        <v>1</v>
      </c>
      <c r="E628" s="306" t="n">
        <f aca="false">AVERAGE(C622:C628)</f>
        <v>2194428.57142857</v>
      </c>
    </row>
    <row r="629" customFormat="false" ht="11.25" hidden="false" customHeight="false" outlineLevel="0" collapsed="false">
      <c r="A629" s="199" t="n">
        <v>36173</v>
      </c>
      <c r="B629" s="192" t="n">
        <v>36173</v>
      </c>
      <c r="C629" s="306" t="n">
        <f aca="false">VLOOKUP($B629,data!$A$6:$M$15000,10)</f>
        <v>2145000</v>
      </c>
      <c r="D629" s="9" t="n">
        <f aca="false">IF(B629&lt;&gt;"",MONTH(B629),0)</f>
        <v>1</v>
      </c>
      <c r="E629" s="306" t="n">
        <f aca="false">AVERAGE(C623:C629)</f>
        <v>2204000</v>
      </c>
    </row>
    <row r="630" customFormat="false" ht="11.25" hidden="false" customHeight="false" outlineLevel="0" collapsed="false">
      <c r="A630" s="199" t="n">
        <v>36174</v>
      </c>
      <c r="B630" s="192" t="n">
        <v>36174</v>
      </c>
      <c r="C630" s="306" t="n">
        <f aca="false">VLOOKUP($B630,data!$A$6:$M$15000,10)</f>
        <v>2208000</v>
      </c>
      <c r="D630" s="9" t="n">
        <f aca="false">IF(B630&lt;&gt;"",MONTH(B630),0)</f>
        <v>1</v>
      </c>
      <c r="E630" s="306" t="n">
        <f aca="false">AVERAGE(C624:C630)</f>
        <v>2214285.71428571</v>
      </c>
    </row>
    <row r="631" customFormat="false" ht="11.25" hidden="false" customHeight="false" outlineLevel="0" collapsed="false">
      <c r="A631" s="199" t="n">
        <v>36175</v>
      </c>
      <c r="B631" s="192" t="n">
        <v>36175</v>
      </c>
      <c r="C631" s="306" t="n">
        <f aca="false">VLOOKUP($B631,data!$A$6:$M$15000,10)</f>
        <v>2367000</v>
      </c>
      <c r="D631" s="9" t="n">
        <f aca="false">IF(B631&lt;&gt;"",MONTH(B631),0)</f>
        <v>1</v>
      </c>
      <c r="E631" s="306" t="n">
        <f aca="false">AVERAGE(C625:C631)</f>
        <v>2253428.57142857</v>
      </c>
    </row>
    <row r="632" customFormat="false" ht="11.25" hidden="false" customHeight="false" outlineLevel="0" collapsed="false">
      <c r="A632" s="199" t="n">
        <v>36176</v>
      </c>
      <c r="B632" s="192" t="n">
        <v>36176</v>
      </c>
      <c r="C632" s="306" t="n">
        <f aca="false">VLOOKUP($B632,data!$A$6:$M$15000,10)</f>
        <v>2626000</v>
      </c>
      <c r="D632" s="9" t="n">
        <f aca="false">IF(B632&lt;&gt;"",MONTH(B632),0)</f>
        <v>1</v>
      </c>
      <c r="E632" s="306" t="n">
        <f aca="false">AVERAGE(C626:C632)</f>
        <v>2297571.42857143</v>
      </c>
    </row>
    <row r="633" customFormat="false" ht="11.25" hidden="false" customHeight="false" outlineLevel="0" collapsed="false">
      <c r="A633" s="199" t="n">
        <v>36177</v>
      </c>
      <c r="B633" s="192" t="n">
        <v>36177</v>
      </c>
      <c r="C633" s="306" t="n">
        <f aca="false">VLOOKUP($B633,data!$A$6:$M$15000,10)</f>
        <v>2643000</v>
      </c>
      <c r="D633" s="9" t="n">
        <f aca="false">IF(B633&lt;&gt;"",MONTH(B633),0)</f>
        <v>1</v>
      </c>
      <c r="E633" s="306" t="n">
        <f aca="false">AVERAGE(C627:C633)</f>
        <v>2345571.42857143</v>
      </c>
    </row>
    <row r="634" customFormat="false" ht="11.25" hidden="false" customHeight="false" outlineLevel="0" collapsed="false">
      <c r="A634" s="199" t="n">
        <v>36178</v>
      </c>
      <c r="B634" s="192" t="n">
        <v>36178</v>
      </c>
      <c r="C634" s="306" t="n">
        <f aca="false">VLOOKUP($B634,data!$A$6:$M$15000,10)</f>
        <v>2688000</v>
      </c>
      <c r="D634" s="9" t="n">
        <f aca="false">IF(B634&lt;&gt;"",MONTH(B634),0)</f>
        <v>1</v>
      </c>
      <c r="E634" s="306" t="n">
        <f aca="false">AVERAGE(C628:C634)</f>
        <v>2401142.85714286</v>
      </c>
    </row>
    <row r="635" customFormat="false" ht="11.25" hidden="false" customHeight="false" outlineLevel="0" collapsed="false">
      <c r="A635" s="199" t="n">
        <v>36179</v>
      </c>
      <c r="B635" s="192" t="n">
        <v>36179</v>
      </c>
      <c r="C635" s="306" t="n">
        <f aca="false">VLOOKUP($B635,data!$A$6:$M$15000,10)</f>
        <v>2483000</v>
      </c>
      <c r="D635" s="9" t="n">
        <f aca="false">IF(B635&lt;&gt;"",MONTH(B635),0)</f>
        <v>1</v>
      </c>
      <c r="E635" s="306" t="n">
        <f aca="false">AVERAGE(C629:C635)</f>
        <v>2451428.57142857</v>
      </c>
    </row>
    <row r="636" customFormat="false" ht="11.25" hidden="false" customHeight="false" outlineLevel="0" collapsed="false">
      <c r="A636" s="199" t="n">
        <v>36180</v>
      </c>
      <c r="B636" s="192" t="n">
        <v>36180</v>
      </c>
      <c r="C636" s="306" t="n">
        <f aca="false">VLOOKUP($B636,data!$A$6:$M$15000,10)</f>
        <v>2585000</v>
      </c>
      <c r="D636" s="9" t="n">
        <f aca="false">IF(B636&lt;&gt;"",MONTH(B636),0)</f>
        <v>1</v>
      </c>
      <c r="E636" s="306" t="n">
        <f aca="false">AVERAGE(C630:C636)</f>
        <v>2514285.71428571</v>
      </c>
    </row>
    <row r="637" customFormat="false" ht="11.25" hidden="false" customHeight="false" outlineLevel="0" collapsed="false">
      <c r="A637" s="199" t="n">
        <v>36181</v>
      </c>
      <c r="B637" s="192" t="n">
        <v>36181</v>
      </c>
      <c r="C637" s="306" t="n">
        <f aca="false">VLOOKUP($B637,data!$A$6:$M$15000,10)</f>
        <v>2701000</v>
      </c>
      <c r="D637" s="9" t="n">
        <f aca="false">IF(B637&lt;&gt;"",MONTH(B637),0)</f>
        <v>1</v>
      </c>
      <c r="E637" s="306" t="n">
        <f aca="false">AVERAGE(C631:C637)</f>
        <v>2584714.28571429</v>
      </c>
    </row>
    <row r="638" customFormat="false" ht="11.25" hidden="false" customHeight="false" outlineLevel="0" collapsed="false">
      <c r="A638" s="199" t="n">
        <v>36182</v>
      </c>
      <c r="B638" s="192" t="n">
        <v>36182</v>
      </c>
      <c r="C638" s="306" t="n">
        <f aca="false">VLOOKUP($B638,data!$A$6:$M$15000,10)</f>
        <v>2563000</v>
      </c>
      <c r="D638" s="9" t="n">
        <f aca="false">IF(B638&lt;&gt;"",MONTH(B638),0)</f>
        <v>1</v>
      </c>
      <c r="E638" s="306" t="n">
        <f aca="false">AVERAGE(C632:C638)</f>
        <v>2612714.28571429</v>
      </c>
    </row>
    <row r="639" customFormat="false" ht="11.25" hidden="false" customHeight="false" outlineLevel="0" collapsed="false">
      <c r="A639" s="199" t="n">
        <v>36183</v>
      </c>
      <c r="B639" s="192" t="n">
        <v>36183</v>
      </c>
      <c r="C639" s="306" t="n">
        <f aca="false">VLOOKUP($B639,data!$A$6:$M$15000,10)</f>
        <v>2716000</v>
      </c>
      <c r="D639" s="9" t="n">
        <f aca="false">IF(B639&lt;&gt;"",MONTH(B639),0)</f>
        <v>1</v>
      </c>
      <c r="E639" s="306" t="n">
        <f aca="false">AVERAGE(C633:C639)</f>
        <v>2625571.42857143</v>
      </c>
    </row>
    <row r="640" customFormat="false" ht="11.25" hidden="false" customHeight="false" outlineLevel="0" collapsed="false">
      <c r="A640" s="199" t="n">
        <v>36184</v>
      </c>
      <c r="B640" s="192" t="n">
        <v>36184</v>
      </c>
      <c r="C640" s="306" t="n">
        <f aca="false">VLOOKUP($B640,data!$A$6:$M$15000,10)</f>
        <v>2740000</v>
      </c>
      <c r="D640" s="9" t="n">
        <f aca="false">IF(B640&lt;&gt;"",MONTH(B640),0)</f>
        <v>1</v>
      </c>
      <c r="E640" s="306" t="n">
        <f aca="false">AVERAGE(C634:C640)</f>
        <v>2639428.57142857</v>
      </c>
    </row>
    <row r="641" customFormat="false" ht="11.25" hidden="false" customHeight="false" outlineLevel="0" collapsed="false">
      <c r="A641" s="199" t="n">
        <v>36185</v>
      </c>
      <c r="B641" s="192" t="n">
        <v>36185</v>
      </c>
      <c r="C641" s="306" t="n">
        <f aca="false">VLOOKUP($B641,data!$A$6:$M$15000,10)</f>
        <v>2678000</v>
      </c>
      <c r="D641" s="9" t="n">
        <f aca="false">IF(B641&lt;&gt;"",MONTH(B641),0)</f>
        <v>1</v>
      </c>
      <c r="E641" s="306" t="n">
        <f aca="false">AVERAGE(C635:C641)</f>
        <v>2638000</v>
      </c>
    </row>
    <row r="642" customFormat="false" ht="11.25" hidden="false" customHeight="false" outlineLevel="0" collapsed="false">
      <c r="A642" s="199" t="n">
        <v>36186</v>
      </c>
      <c r="B642" s="192" t="n">
        <v>36186</v>
      </c>
      <c r="C642" s="306" t="n">
        <f aca="false">VLOOKUP($B642,data!$A$6:$M$15000,10)</f>
        <v>2701000</v>
      </c>
      <c r="D642" s="9" t="n">
        <f aca="false">IF(B642&lt;&gt;"",MONTH(B642),0)</f>
        <v>1</v>
      </c>
      <c r="E642" s="306" t="n">
        <f aca="false">AVERAGE(C636:C642)</f>
        <v>2669142.85714286</v>
      </c>
    </row>
    <row r="643" customFormat="false" ht="11.25" hidden="false" customHeight="false" outlineLevel="0" collapsed="false">
      <c r="A643" s="199" t="n">
        <v>36187</v>
      </c>
      <c r="B643" s="192" t="n">
        <v>36187</v>
      </c>
      <c r="C643" s="306" t="n">
        <f aca="false">VLOOKUP($B643,data!$A$6:$M$15000,10)</f>
        <v>2539000</v>
      </c>
      <c r="D643" s="9" t="n">
        <f aca="false">IF(B643&lt;&gt;"",MONTH(B643),0)</f>
        <v>1</v>
      </c>
      <c r="E643" s="306" t="n">
        <f aca="false">AVERAGE(C637:C643)</f>
        <v>2662571.42857143</v>
      </c>
    </row>
    <row r="644" customFormat="false" ht="11.25" hidden="false" customHeight="false" outlineLevel="0" collapsed="false">
      <c r="A644" s="199" t="n">
        <v>36188</v>
      </c>
      <c r="B644" s="192" t="n">
        <v>36188</v>
      </c>
      <c r="C644" s="306" t="n">
        <f aca="false">VLOOKUP($B644,data!$A$6:$M$15000,10)</f>
        <v>2482000</v>
      </c>
      <c r="D644" s="9" t="n">
        <f aca="false">IF(B644&lt;&gt;"",MONTH(B644),0)</f>
        <v>1</v>
      </c>
      <c r="E644" s="306" t="n">
        <f aca="false">AVERAGE(C638:C644)</f>
        <v>2631285.71428571</v>
      </c>
    </row>
    <row r="645" customFormat="false" ht="11.25" hidden="false" customHeight="false" outlineLevel="0" collapsed="false">
      <c r="A645" s="199" t="n">
        <v>36189</v>
      </c>
      <c r="B645" s="192" t="n">
        <v>36189</v>
      </c>
      <c r="C645" s="306" t="n">
        <f aca="false">VLOOKUP($B645,data!$A$6:$M$15000,10)</f>
        <v>2553000</v>
      </c>
      <c r="D645" s="9" t="n">
        <f aca="false">IF(B645&lt;&gt;"",MONTH(B645),0)</f>
        <v>1</v>
      </c>
      <c r="E645" s="306" t="n">
        <f aca="false">AVERAGE(C639:C645)</f>
        <v>2629857.14285714</v>
      </c>
    </row>
    <row r="646" customFormat="false" ht="11.25" hidden="false" customHeight="false" outlineLevel="0" collapsed="false">
      <c r="A646" s="199" t="n">
        <v>36190</v>
      </c>
      <c r="B646" s="192" t="n">
        <v>36190</v>
      </c>
      <c r="C646" s="306" t="n">
        <f aca="false">VLOOKUP($B646,data!$A$6:$M$15000,10)</f>
        <v>2617000</v>
      </c>
      <c r="D646" s="9" t="n">
        <f aca="false">IF(B646&lt;&gt;"",MONTH(B646),0)</f>
        <v>1</v>
      </c>
      <c r="E646" s="306" t="n">
        <f aca="false">AVERAGE(C640:C646)</f>
        <v>2615714.28571429</v>
      </c>
    </row>
    <row r="647" customFormat="false" ht="11.25" hidden="false" customHeight="false" outlineLevel="0" collapsed="false">
      <c r="A647" s="199" t="n">
        <v>36191</v>
      </c>
      <c r="B647" s="192" t="n">
        <v>36191</v>
      </c>
      <c r="C647" s="306" t="n">
        <f aca="false">VLOOKUP($B647,data!$A$6:$M$15000,10)</f>
        <v>2695000</v>
      </c>
      <c r="D647" s="9" t="n">
        <f aca="false">IF(B647&lt;&gt;"",MONTH(B647),0)</f>
        <v>1</v>
      </c>
      <c r="E647" s="306" t="n">
        <f aca="false">AVERAGE(C641:C647)</f>
        <v>2609285.71428571</v>
      </c>
    </row>
    <row r="648" customFormat="false" ht="11.25" hidden="false" customHeight="false" outlineLevel="0" collapsed="false">
      <c r="A648" s="199" t="n">
        <v>36192</v>
      </c>
      <c r="B648" s="192" t="n">
        <v>36192</v>
      </c>
      <c r="C648" s="306" t="n">
        <f aca="false">VLOOKUP($B648,data!$A$6:$M$15000,10)</f>
        <v>2247000</v>
      </c>
      <c r="D648" s="9" t="n">
        <f aca="false">IF(B648&lt;&gt;"",MONTH(B648),0)</f>
        <v>2</v>
      </c>
      <c r="E648" s="306" t="n">
        <f aca="false">AVERAGE(C642:C648)</f>
        <v>2547714.28571429</v>
      </c>
    </row>
    <row r="649" customFormat="false" ht="11.25" hidden="false" customHeight="false" outlineLevel="0" collapsed="false">
      <c r="A649" s="199" t="n">
        <v>36193</v>
      </c>
      <c r="B649" s="192" t="n">
        <v>36193</v>
      </c>
      <c r="C649" s="306" t="n">
        <f aca="false">VLOOKUP($B649,data!$A$6:$M$15000,10)</f>
        <v>2364000</v>
      </c>
      <c r="D649" s="9" t="n">
        <f aca="false">IF(B649&lt;&gt;"",MONTH(B649),0)</f>
        <v>2</v>
      </c>
      <c r="E649" s="306" t="n">
        <f aca="false">AVERAGE(C643:C649)</f>
        <v>2499571.42857143</v>
      </c>
    </row>
    <row r="650" customFormat="false" ht="11.25" hidden="false" customHeight="false" outlineLevel="0" collapsed="false">
      <c r="A650" s="199" t="n">
        <v>36194</v>
      </c>
      <c r="B650" s="192" t="n">
        <v>36194</v>
      </c>
      <c r="C650" s="306" t="n">
        <f aca="false">VLOOKUP($B650,data!$A$6:$M$15000,10)</f>
        <v>2367000</v>
      </c>
      <c r="D650" s="9" t="n">
        <f aca="false">IF(B650&lt;&gt;"",MONTH(B650),0)</f>
        <v>2</v>
      </c>
      <c r="E650" s="306" t="n">
        <f aca="false">AVERAGE(C644:C650)</f>
        <v>2475000</v>
      </c>
    </row>
    <row r="651" customFormat="false" ht="11.25" hidden="false" customHeight="false" outlineLevel="0" collapsed="false">
      <c r="A651" s="199" t="n">
        <v>36195</v>
      </c>
      <c r="B651" s="192" t="n">
        <v>36195</v>
      </c>
      <c r="C651" s="306" t="n">
        <f aca="false">VLOOKUP($B651,data!$A$6:$M$15000,10)</f>
        <v>2463000</v>
      </c>
      <c r="D651" s="9" t="n">
        <f aca="false">IF(B651&lt;&gt;"",MONTH(B651),0)</f>
        <v>2</v>
      </c>
      <c r="E651" s="306" t="n">
        <f aca="false">AVERAGE(C645:C651)</f>
        <v>2472285.71428571</v>
      </c>
    </row>
    <row r="652" customFormat="false" ht="11.25" hidden="false" customHeight="false" outlineLevel="0" collapsed="false">
      <c r="A652" s="199" t="n">
        <v>36196</v>
      </c>
      <c r="B652" s="192" t="n">
        <v>36196</v>
      </c>
      <c r="C652" s="306" t="n">
        <f aca="false">VLOOKUP($B652,data!$A$6:$M$15000,10)</f>
        <v>2381000</v>
      </c>
      <c r="D652" s="9" t="n">
        <f aca="false">IF(B652&lt;&gt;"",MONTH(B652),0)</f>
        <v>2</v>
      </c>
      <c r="E652" s="306" t="n">
        <f aca="false">AVERAGE(C646:C652)</f>
        <v>2447714.28571429</v>
      </c>
    </row>
    <row r="653" customFormat="false" ht="11.25" hidden="false" customHeight="false" outlineLevel="0" collapsed="false">
      <c r="A653" s="199" t="n">
        <v>36197</v>
      </c>
      <c r="B653" s="192" t="n">
        <v>36197</v>
      </c>
      <c r="C653" s="306" t="n">
        <f aca="false">VLOOKUP($B653,data!$A$6:$M$15000,10)</f>
        <v>2607000</v>
      </c>
      <c r="D653" s="9" t="n">
        <f aca="false">IF(B653&lt;&gt;"",MONTH(B653),0)</f>
        <v>2</v>
      </c>
      <c r="E653" s="306" t="n">
        <f aca="false">AVERAGE(C647:C653)</f>
        <v>2446285.71428571</v>
      </c>
    </row>
    <row r="654" customFormat="false" ht="11.25" hidden="false" customHeight="false" outlineLevel="0" collapsed="false">
      <c r="A654" s="199" t="n">
        <v>36198</v>
      </c>
      <c r="B654" s="192" t="n">
        <v>36198</v>
      </c>
      <c r="C654" s="306" t="n">
        <f aca="false">VLOOKUP($B654,data!$A$6:$M$15000,10)</f>
        <v>2619000</v>
      </c>
      <c r="D654" s="9" t="n">
        <f aca="false">IF(B654&lt;&gt;"",MONTH(B654),0)</f>
        <v>2</v>
      </c>
      <c r="E654" s="306" t="n">
        <f aca="false">AVERAGE(C648:C654)</f>
        <v>2435428.57142857</v>
      </c>
    </row>
    <row r="655" customFormat="false" ht="11.25" hidden="false" customHeight="false" outlineLevel="0" collapsed="false">
      <c r="A655" s="199" t="n">
        <v>36199</v>
      </c>
      <c r="B655" s="192" t="n">
        <v>36199</v>
      </c>
      <c r="C655" s="306" t="n">
        <f aca="false">VLOOKUP($B655,data!$A$6:$M$15000,10)</f>
        <v>2576000</v>
      </c>
      <c r="D655" s="9" t="n">
        <f aca="false">IF(B655&lt;&gt;"",MONTH(B655),0)</f>
        <v>2</v>
      </c>
      <c r="E655" s="306" t="n">
        <f aca="false">AVERAGE(C649:C655)</f>
        <v>2482428.57142857</v>
      </c>
    </row>
    <row r="656" customFormat="false" ht="11.25" hidden="false" customHeight="false" outlineLevel="0" collapsed="false">
      <c r="A656" s="199" t="n">
        <v>36200</v>
      </c>
      <c r="B656" s="192" t="n">
        <v>36200</v>
      </c>
      <c r="C656" s="306" t="n">
        <f aca="false">VLOOKUP($B656,data!$A$6:$M$15000,10)</f>
        <v>2356000</v>
      </c>
      <c r="D656" s="9" t="n">
        <f aca="false">IF(B656&lt;&gt;"",MONTH(B656),0)</f>
        <v>2</v>
      </c>
      <c r="E656" s="306" t="n">
        <f aca="false">AVERAGE(C650:C656)</f>
        <v>2481285.71428571</v>
      </c>
    </row>
    <row r="657" customFormat="false" ht="11.25" hidden="false" customHeight="false" outlineLevel="0" collapsed="false">
      <c r="A657" s="199" t="n">
        <v>36201</v>
      </c>
      <c r="B657" s="192" t="n">
        <v>36201</v>
      </c>
      <c r="C657" s="306" t="n">
        <f aca="false">VLOOKUP($B657,data!$A$6:$M$15000,10)</f>
        <v>2270000</v>
      </c>
      <c r="D657" s="9" t="n">
        <f aca="false">IF(B657&lt;&gt;"",MONTH(B657),0)</f>
        <v>2</v>
      </c>
      <c r="E657" s="306" t="n">
        <f aca="false">AVERAGE(C651:C657)</f>
        <v>2467428.57142857</v>
      </c>
    </row>
    <row r="658" customFormat="false" ht="11.25" hidden="false" customHeight="false" outlineLevel="0" collapsed="false">
      <c r="A658" s="199" t="n">
        <v>36202</v>
      </c>
      <c r="B658" s="192" t="n">
        <v>36202</v>
      </c>
      <c r="C658" s="306" t="n">
        <f aca="false">VLOOKUP($B658,data!$A$6:$M$15000,10)</f>
        <v>2284000</v>
      </c>
      <c r="D658" s="9" t="n">
        <f aca="false">IF(B658&lt;&gt;"",MONTH(B658),0)</f>
        <v>2</v>
      </c>
      <c r="E658" s="306" t="n">
        <f aca="false">AVERAGE(C652:C658)</f>
        <v>2441857.14285714</v>
      </c>
    </row>
    <row r="659" customFormat="false" ht="11.25" hidden="false" customHeight="false" outlineLevel="0" collapsed="false">
      <c r="A659" s="199" t="n">
        <v>36203</v>
      </c>
      <c r="B659" s="192" t="n">
        <v>36203</v>
      </c>
      <c r="C659" s="306" t="n">
        <f aca="false">VLOOKUP($B659,data!$A$6:$M$15000,10)</f>
        <v>2205000</v>
      </c>
      <c r="D659" s="9" t="n">
        <f aca="false">IF(B659&lt;&gt;"",MONTH(B659),0)</f>
        <v>2</v>
      </c>
      <c r="E659" s="306" t="n">
        <f aca="false">AVERAGE(C653:C659)</f>
        <v>2416714.28571429</v>
      </c>
    </row>
    <row r="660" customFormat="false" ht="11.25" hidden="false" customHeight="false" outlineLevel="0" collapsed="false">
      <c r="A660" s="199" t="n">
        <v>36204</v>
      </c>
      <c r="B660" s="192" t="n">
        <v>36204</v>
      </c>
      <c r="C660" s="306" t="n">
        <f aca="false">VLOOKUP($B660,data!$A$6:$M$15000,10)</f>
        <v>2440000</v>
      </c>
      <c r="D660" s="9" t="n">
        <f aca="false">IF(B660&lt;&gt;"",MONTH(B660),0)</f>
        <v>2</v>
      </c>
      <c r="E660" s="306" t="n">
        <f aca="false">AVERAGE(C654:C660)</f>
        <v>2392857.14285714</v>
      </c>
    </row>
    <row r="661" customFormat="false" ht="11.25" hidden="false" customHeight="false" outlineLevel="0" collapsed="false">
      <c r="A661" s="199" t="n">
        <v>36205</v>
      </c>
      <c r="B661" s="192" t="n">
        <v>36205</v>
      </c>
      <c r="C661" s="306" t="n">
        <f aca="false">VLOOKUP($B661,data!$A$6:$M$15000,10)</f>
        <v>2499000</v>
      </c>
      <c r="D661" s="9" t="n">
        <f aca="false">IF(B661&lt;&gt;"",MONTH(B661),0)</f>
        <v>2</v>
      </c>
      <c r="E661" s="306" t="n">
        <f aca="false">AVERAGE(C655:C661)</f>
        <v>2375714.28571429</v>
      </c>
    </row>
    <row r="662" customFormat="false" ht="11.25" hidden="false" customHeight="false" outlineLevel="0" collapsed="false">
      <c r="A662" s="199" t="n">
        <v>36206</v>
      </c>
      <c r="B662" s="192" t="n">
        <v>36206</v>
      </c>
      <c r="C662" s="306" t="n">
        <f aca="false">VLOOKUP($B662,data!$A$6:$M$15000,10)</f>
        <v>2491000</v>
      </c>
      <c r="D662" s="9" t="n">
        <f aca="false">IF(B662&lt;&gt;"",MONTH(B662),0)</f>
        <v>2</v>
      </c>
      <c r="E662" s="306" t="n">
        <f aca="false">AVERAGE(C656:C662)</f>
        <v>2363571.42857143</v>
      </c>
    </row>
    <row r="663" customFormat="false" ht="11.25" hidden="false" customHeight="false" outlineLevel="0" collapsed="false">
      <c r="A663" s="199" t="n">
        <v>36207</v>
      </c>
      <c r="B663" s="192" t="n">
        <v>36207</v>
      </c>
      <c r="C663" s="306" t="n">
        <f aca="false">VLOOKUP($B663,data!$A$6:$M$15000,10)</f>
        <v>2513000</v>
      </c>
      <c r="D663" s="9" t="n">
        <f aca="false">IF(B663&lt;&gt;"",MONTH(B663),0)</f>
        <v>2</v>
      </c>
      <c r="E663" s="306" t="n">
        <f aca="false">AVERAGE(C657:C663)</f>
        <v>2386000</v>
      </c>
    </row>
    <row r="664" customFormat="false" ht="11.25" hidden="false" customHeight="false" outlineLevel="0" collapsed="false">
      <c r="A664" s="199" t="n">
        <v>36208</v>
      </c>
      <c r="B664" s="192" t="n">
        <v>36208</v>
      </c>
      <c r="C664" s="306" t="n">
        <f aca="false">VLOOKUP($B664,data!$A$6:$M$15000,10)</f>
        <v>2454000</v>
      </c>
      <c r="D664" s="9" t="n">
        <f aca="false">IF(B664&lt;&gt;"",MONTH(B664),0)</f>
        <v>2</v>
      </c>
      <c r="E664" s="306" t="n">
        <f aca="false">AVERAGE(C658:C664)</f>
        <v>2412285.71428571</v>
      </c>
    </row>
    <row r="665" customFormat="false" ht="11.25" hidden="false" customHeight="false" outlineLevel="0" collapsed="false">
      <c r="A665" s="199" t="n">
        <v>36209</v>
      </c>
      <c r="B665" s="192" t="n">
        <v>36209</v>
      </c>
      <c r="C665" s="306" t="n">
        <f aca="false">VLOOKUP($B665,data!$A$6:$M$15000,10)</f>
        <v>2439000</v>
      </c>
      <c r="D665" s="9" t="n">
        <f aca="false">IF(B665&lt;&gt;"",MONTH(B665),0)</f>
        <v>2</v>
      </c>
      <c r="E665" s="306" t="n">
        <f aca="false">AVERAGE(C659:C665)</f>
        <v>2434428.57142857</v>
      </c>
    </row>
    <row r="666" customFormat="false" ht="11.25" hidden="false" customHeight="false" outlineLevel="0" collapsed="false">
      <c r="A666" s="199" t="n">
        <v>36210</v>
      </c>
      <c r="B666" s="192" t="n">
        <v>36210</v>
      </c>
      <c r="C666" s="306" t="n">
        <f aca="false">VLOOKUP($B666,data!$A$6:$M$15000,10)</f>
        <v>2512000</v>
      </c>
      <c r="D666" s="9" t="n">
        <f aca="false">IF(B666&lt;&gt;"",MONTH(B666),0)</f>
        <v>2</v>
      </c>
      <c r="E666" s="306" t="n">
        <f aca="false">AVERAGE(C660:C666)</f>
        <v>2478285.71428571</v>
      </c>
    </row>
    <row r="667" customFormat="false" ht="11.25" hidden="false" customHeight="false" outlineLevel="0" collapsed="false">
      <c r="A667" s="199" t="n">
        <v>36211</v>
      </c>
      <c r="B667" s="192" t="n">
        <v>36211</v>
      </c>
      <c r="C667" s="306" t="n">
        <f aca="false">VLOOKUP($B667,data!$A$6:$M$15000,10)</f>
        <v>2620000</v>
      </c>
      <c r="D667" s="9" t="n">
        <f aca="false">IF(B667&lt;&gt;"",MONTH(B667),0)</f>
        <v>2</v>
      </c>
      <c r="E667" s="306" t="n">
        <f aca="false">AVERAGE(C661:C667)</f>
        <v>2504000</v>
      </c>
    </row>
    <row r="668" customFormat="false" ht="11.25" hidden="false" customHeight="false" outlineLevel="0" collapsed="false">
      <c r="A668" s="199" t="n">
        <v>36212</v>
      </c>
      <c r="B668" s="192" t="n">
        <v>36212</v>
      </c>
      <c r="C668" s="306" t="n">
        <f aca="false">VLOOKUP($B668,data!$A$6:$M$15000,10)</f>
        <v>2620000</v>
      </c>
      <c r="D668" s="9" t="n">
        <f aca="false">IF(B668&lt;&gt;"",MONTH(B668),0)</f>
        <v>2</v>
      </c>
      <c r="E668" s="306" t="n">
        <f aca="false">AVERAGE(C662:C668)</f>
        <v>2521285.71428571</v>
      </c>
    </row>
    <row r="669" customFormat="false" ht="11.25" hidden="false" customHeight="false" outlineLevel="0" collapsed="false">
      <c r="A669" s="199" t="n">
        <v>36213</v>
      </c>
      <c r="B669" s="192" t="n">
        <v>36213</v>
      </c>
      <c r="C669" s="306" t="n">
        <f aca="false">VLOOKUP($B669,data!$A$6:$M$15000,10)</f>
        <v>2574000</v>
      </c>
      <c r="D669" s="9" t="n">
        <f aca="false">IF(B669&lt;&gt;"",MONTH(B669),0)</f>
        <v>2</v>
      </c>
      <c r="E669" s="306" t="n">
        <f aca="false">AVERAGE(C663:C669)</f>
        <v>2533142.85714286</v>
      </c>
    </row>
    <row r="670" customFormat="false" ht="11.25" hidden="false" customHeight="false" outlineLevel="0" collapsed="false">
      <c r="A670" s="199" t="n">
        <v>36214</v>
      </c>
      <c r="B670" s="192" t="n">
        <v>36214</v>
      </c>
      <c r="C670" s="306" t="n">
        <f aca="false">VLOOKUP($B670,data!$A$6:$M$15000,10)</f>
        <v>2451000</v>
      </c>
      <c r="D670" s="9" t="n">
        <f aca="false">IF(B670&lt;&gt;"",MONTH(B670),0)</f>
        <v>2</v>
      </c>
      <c r="E670" s="306" t="n">
        <f aca="false">AVERAGE(C664:C670)</f>
        <v>2524285.71428571</v>
      </c>
    </row>
    <row r="671" customFormat="false" ht="11.25" hidden="false" customHeight="false" outlineLevel="0" collapsed="false">
      <c r="A671" s="199" t="n">
        <v>36215</v>
      </c>
      <c r="B671" s="192" t="n">
        <v>36215</v>
      </c>
      <c r="C671" s="306" t="n">
        <f aca="false">VLOOKUP($B671,data!$A$6:$M$15000,10)</f>
        <v>2564000</v>
      </c>
      <c r="D671" s="9" t="n">
        <f aca="false">IF(B671&lt;&gt;"",MONTH(B671),0)</f>
        <v>2</v>
      </c>
      <c r="E671" s="306" t="n">
        <f aca="false">AVERAGE(C665:C671)</f>
        <v>2540000</v>
      </c>
    </row>
    <row r="672" customFormat="false" ht="11.25" hidden="false" customHeight="false" outlineLevel="0" collapsed="false">
      <c r="A672" s="199" t="n">
        <v>36216</v>
      </c>
      <c r="B672" s="192" t="n">
        <v>36216</v>
      </c>
      <c r="C672" s="306" t="n">
        <f aca="false">VLOOKUP($B672,data!$A$6:$M$15000,10)</f>
        <v>2606000</v>
      </c>
      <c r="D672" s="9" t="n">
        <f aca="false">IF(B672&lt;&gt;"",MONTH(B672),0)</f>
        <v>2</v>
      </c>
      <c r="E672" s="306" t="n">
        <f aca="false">AVERAGE(C666:C672)</f>
        <v>2563857.14285714</v>
      </c>
    </row>
    <row r="673" customFormat="false" ht="11.25" hidden="false" customHeight="false" outlineLevel="0" collapsed="false">
      <c r="A673" s="199" t="n">
        <v>36217</v>
      </c>
      <c r="B673" s="192" t="n">
        <v>36217</v>
      </c>
      <c r="C673" s="306" t="n">
        <f aca="false">VLOOKUP($B673,data!$A$6:$M$15000,10)</f>
        <v>2681000</v>
      </c>
      <c r="D673" s="9" t="n">
        <f aca="false">IF(B673&lt;&gt;"",MONTH(B673),0)</f>
        <v>2</v>
      </c>
      <c r="E673" s="306" t="n">
        <f aca="false">AVERAGE(C667:C673)</f>
        <v>2588000</v>
      </c>
    </row>
    <row r="674" customFormat="false" ht="11.25" hidden="false" customHeight="false" outlineLevel="0" collapsed="false">
      <c r="A674" s="199" t="n">
        <v>36218</v>
      </c>
      <c r="B674" s="192" t="n">
        <v>36218</v>
      </c>
      <c r="C674" s="306" t="n">
        <f aca="false">VLOOKUP($B674,data!$A$6:$M$15000,10)</f>
        <v>2678000</v>
      </c>
      <c r="D674" s="9" t="n">
        <f aca="false">IF(B674&lt;&gt;"",MONTH(B674),0)</f>
        <v>2</v>
      </c>
      <c r="E674" s="306" t="n">
        <f aca="false">AVERAGE(C668:C674)</f>
        <v>2596285.71428571</v>
      </c>
    </row>
    <row r="675" customFormat="false" ht="11.25" hidden="false" customHeight="false" outlineLevel="0" collapsed="false">
      <c r="A675" s="199" t="n">
        <v>36219</v>
      </c>
      <c r="B675" s="192" t="n">
        <v>36219</v>
      </c>
      <c r="C675" s="306" t="n">
        <f aca="false">VLOOKUP($B675,data!$A$6:$M$15000,10)</f>
        <v>2706000</v>
      </c>
      <c r="D675" s="9" t="n">
        <f aca="false">IF(B675&lt;&gt;"",MONTH(B675),0)</f>
        <v>2</v>
      </c>
      <c r="E675" s="306" t="n">
        <f aca="false">AVERAGE(C669:C675)</f>
        <v>2608571.42857143</v>
      </c>
    </row>
    <row r="676" customFormat="false" ht="11.25" hidden="false" customHeight="false" outlineLevel="0" collapsed="false">
      <c r="A676" s="199" t="n">
        <v>36220</v>
      </c>
      <c r="B676" s="192" t="n">
        <v>36220</v>
      </c>
      <c r="C676" s="306" t="n">
        <f aca="false">VLOOKUP($B676,data!$A$6:$M$15000,10)</f>
        <v>2832000</v>
      </c>
      <c r="D676" s="9" t="n">
        <f aca="false">IF(B676&lt;&gt;"",MONTH(B676),0)</f>
        <v>3</v>
      </c>
      <c r="E676" s="306" t="n">
        <f aca="false">AVERAGE(C670:C676)</f>
        <v>2645428.57142857</v>
      </c>
    </row>
    <row r="677" customFormat="false" ht="11.25" hidden="false" customHeight="false" outlineLevel="0" collapsed="false">
      <c r="A677" s="199" t="n">
        <v>36221</v>
      </c>
      <c r="B677" s="192" t="n">
        <v>36221</v>
      </c>
      <c r="C677" s="306" t="n">
        <f aca="false">VLOOKUP($B677,data!$A$6:$M$15000,10)</f>
        <v>2761000</v>
      </c>
      <c r="D677" s="9" t="n">
        <f aca="false">IF(B677&lt;&gt;"",MONTH(B677),0)</f>
        <v>3</v>
      </c>
      <c r="E677" s="306" t="n">
        <f aca="false">AVERAGE(C671:C677)</f>
        <v>2689714.28571429</v>
      </c>
    </row>
    <row r="678" customFormat="false" ht="11.25" hidden="false" customHeight="false" outlineLevel="0" collapsed="false">
      <c r="A678" s="199" t="n">
        <v>36222</v>
      </c>
      <c r="B678" s="192" t="n">
        <v>36222</v>
      </c>
      <c r="C678" s="306" t="n">
        <f aca="false">VLOOKUP($B678,data!$A$6:$M$15000,10)</f>
        <v>2775000</v>
      </c>
      <c r="D678" s="9" t="n">
        <f aca="false">IF(B678&lt;&gt;"",MONTH(B678),0)</f>
        <v>3</v>
      </c>
      <c r="E678" s="306" t="n">
        <f aca="false">AVERAGE(C672:C678)</f>
        <v>2719857.14285714</v>
      </c>
    </row>
    <row r="679" customFormat="false" ht="11.25" hidden="false" customHeight="false" outlineLevel="0" collapsed="false">
      <c r="A679" s="199" t="n">
        <v>36223</v>
      </c>
      <c r="B679" s="192" t="n">
        <v>36223</v>
      </c>
      <c r="C679" s="306" t="n">
        <f aca="false">VLOOKUP($B679,data!$A$6:$M$15000,10)</f>
        <v>2719000</v>
      </c>
      <c r="D679" s="9" t="n">
        <f aca="false">IF(B679&lt;&gt;"",MONTH(B679),0)</f>
        <v>3</v>
      </c>
      <c r="E679" s="306" t="n">
        <f aca="false">AVERAGE(C673:C679)</f>
        <v>2736000</v>
      </c>
    </row>
    <row r="680" customFormat="false" ht="11.25" hidden="false" customHeight="false" outlineLevel="0" collapsed="false">
      <c r="A680" s="199" t="n">
        <v>36224</v>
      </c>
      <c r="B680" s="192" t="n">
        <v>36224</v>
      </c>
      <c r="C680" s="306" t="n">
        <f aca="false">VLOOKUP($B680,data!$A$6:$M$15000,10)</f>
        <v>2802000</v>
      </c>
      <c r="D680" s="9" t="n">
        <f aca="false">IF(B680&lt;&gt;"",MONTH(B680),0)</f>
        <v>3</v>
      </c>
      <c r="E680" s="306" t="n">
        <f aca="false">AVERAGE(C674:C680)</f>
        <v>2753285.71428571</v>
      </c>
    </row>
    <row r="681" customFormat="false" ht="11.25" hidden="false" customHeight="false" outlineLevel="0" collapsed="false">
      <c r="A681" s="199" t="n">
        <v>36225</v>
      </c>
      <c r="B681" s="192" t="n">
        <v>36225</v>
      </c>
      <c r="C681" s="306" t="n">
        <f aca="false">VLOOKUP($B681,data!$A$6:$M$15000,10)</f>
        <v>2675000</v>
      </c>
      <c r="D681" s="9" t="n">
        <f aca="false">IF(B681&lt;&gt;"",MONTH(B681),0)</f>
        <v>3</v>
      </c>
      <c r="E681" s="306" t="n">
        <f aca="false">AVERAGE(C675:C681)</f>
        <v>2752857.14285714</v>
      </c>
    </row>
    <row r="682" customFormat="false" ht="11.25" hidden="false" customHeight="false" outlineLevel="0" collapsed="false">
      <c r="A682" s="199" t="n">
        <v>36226</v>
      </c>
      <c r="B682" s="192" t="n">
        <v>36226</v>
      </c>
      <c r="C682" s="306" t="n">
        <f aca="false">VLOOKUP($B682,data!$A$6:$M$15000,10)</f>
        <v>2679000</v>
      </c>
      <c r="D682" s="9" t="n">
        <f aca="false">IF(B682&lt;&gt;"",MONTH(B682),0)</f>
        <v>3</v>
      </c>
      <c r="E682" s="306" t="n">
        <f aca="false">AVERAGE(C676:C682)</f>
        <v>2749000</v>
      </c>
    </row>
    <row r="683" customFormat="false" ht="11.25" hidden="false" customHeight="false" outlineLevel="0" collapsed="false">
      <c r="A683" s="199" t="n">
        <v>36227</v>
      </c>
      <c r="B683" s="192" t="n">
        <v>36227</v>
      </c>
      <c r="C683" s="306" t="n">
        <f aca="false">VLOOKUP($B683,data!$A$6:$M$15000,10)</f>
        <v>2609000</v>
      </c>
      <c r="D683" s="9" t="n">
        <f aca="false">IF(B683&lt;&gt;"",MONTH(B683),0)</f>
        <v>3</v>
      </c>
      <c r="E683" s="306" t="n">
        <f aca="false">AVERAGE(C677:C683)</f>
        <v>2717142.85714286</v>
      </c>
    </row>
    <row r="684" customFormat="false" ht="11.25" hidden="false" customHeight="false" outlineLevel="0" collapsed="false">
      <c r="A684" s="199" t="n">
        <v>36228</v>
      </c>
      <c r="B684" s="192" t="n">
        <v>36228</v>
      </c>
      <c r="C684" s="306" t="n">
        <f aca="false">VLOOKUP($B684,data!$A$6:$M$15000,10)</f>
        <v>2398000</v>
      </c>
      <c r="D684" s="9" t="n">
        <f aca="false">IF(B684&lt;&gt;"",MONTH(B684),0)</f>
        <v>3</v>
      </c>
      <c r="E684" s="306" t="n">
        <f aca="false">AVERAGE(C678:C684)</f>
        <v>2665285.71428571</v>
      </c>
    </row>
    <row r="685" customFormat="false" ht="11.25" hidden="false" customHeight="false" outlineLevel="0" collapsed="false">
      <c r="A685" s="199" t="n">
        <v>36229</v>
      </c>
      <c r="B685" s="192" t="n">
        <v>36229</v>
      </c>
      <c r="C685" s="306" t="n">
        <f aca="false">VLOOKUP($B685,data!$A$6:$M$15000,10)</f>
        <v>2159000</v>
      </c>
      <c r="D685" s="9" t="n">
        <f aca="false">IF(B685&lt;&gt;"",MONTH(B685),0)</f>
        <v>3</v>
      </c>
      <c r="E685" s="306" t="n">
        <f aca="false">AVERAGE(C679:C685)</f>
        <v>2577285.71428571</v>
      </c>
    </row>
    <row r="686" customFormat="false" ht="11.25" hidden="false" customHeight="false" outlineLevel="0" collapsed="false">
      <c r="A686" s="199" t="n">
        <v>36230</v>
      </c>
      <c r="B686" s="192" t="n">
        <v>36230</v>
      </c>
      <c r="C686" s="306" t="n">
        <f aca="false">VLOOKUP($B686,data!$A$6:$M$15000,10)</f>
        <v>2083000</v>
      </c>
      <c r="D686" s="9" t="n">
        <f aca="false">IF(B686&lt;&gt;"",MONTH(B686),0)</f>
        <v>3</v>
      </c>
      <c r="E686" s="306" t="n">
        <f aca="false">AVERAGE(C680:C686)</f>
        <v>2486428.57142857</v>
      </c>
    </row>
    <row r="687" customFormat="false" ht="11.25" hidden="false" customHeight="false" outlineLevel="0" collapsed="false">
      <c r="A687" s="199" t="n">
        <v>36231</v>
      </c>
      <c r="B687" s="192" t="n">
        <v>36231</v>
      </c>
      <c r="C687" s="306" t="n">
        <f aca="false">VLOOKUP($B687,data!$A$6:$M$15000,10)</f>
        <v>2234000</v>
      </c>
      <c r="D687" s="9" t="n">
        <f aca="false">IF(B687&lt;&gt;"",MONTH(B687),0)</f>
        <v>3</v>
      </c>
      <c r="E687" s="306" t="n">
        <f aca="false">AVERAGE(C681:C687)</f>
        <v>2405285.71428571</v>
      </c>
    </row>
    <row r="688" customFormat="false" ht="11.25" hidden="false" customHeight="false" outlineLevel="0" collapsed="false">
      <c r="A688" s="199" t="n">
        <v>36232</v>
      </c>
      <c r="B688" s="192" t="n">
        <v>36232</v>
      </c>
      <c r="C688" s="306" t="n">
        <f aca="false">VLOOKUP($B688,data!$A$6:$M$15000,10)</f>
        <v>2398000</v>
      </c>
      <c r="D688" s="9" t="n">
        <f aca="false">IF(B688&lt;&gt;"",MONTH(B688),0)</f>
        <v>3</v>
      </c>
      <c r="E688" s="306" t="n">
        <f aca="false">AVERAGE(C682:C688)</f>
        <v>2365714.28571429</v>
      </c>
    </row>
    <row r="689" customFormat="false" ht="11.25" hidden="false" customHeight="false" outlineLevel="0" collapsed="false">
      <c r="A689" s="199" t="n">
        <v>36233</v>
      </c>
      <c r="B689" s="192" t="n">
        <v>36233</v>
      </c>
      <c r="C689" s="306" t="n">
        <f aca="false">VLOOKUP($B689,data!$A$6:$M$15000,10)</f>
        <v>2455000</v>
      </c>
      <c r="D689" s="9" t="n">
        <f aca="false">IF(B689&lt;&gt;"",MONTH(B689),0)</f>
        <v>3</v>
      </c>
      <c r="E689" s="306" t="n">
        <f aca="false">AVERAGE(C683:C689)</f>
        <v>2333714.28571429</v>
      </c>
    </row>
    <row r="690" customFormat="false" ht="11.25" hidden="false" customHeight="false" outlineLevel="0" collapsed="false">
      <c r="A690" s="199" t="n">
        <v>36234</v>
      </c>
      <c r="B690" s="192" t="n">
        <v>36234</v>
      </c>
      <c r="C690" s="306" t="n">
        <f aca="false">VLOOKUP($B690,data!$A$6:$M$15000,10)</f>
        <v>2479000</v>
      </c>
      <c r="D690" s="9" t="n">
        <f aca="false">IF(B690&lt;&gt;"",MONTH(B690),0)</f>
        <v>3</v>
      </c>
      <c r="E690" s="306" t="n">
        <f aca="false">AVERAGE(C684:C690)</f>
        <v>2315142.85714286</v>
      </c>
    </row>
    <row r="691" customFormat="false" ht="11.25" hidden="false" customHeight="false" outlineLevel="0" collapsed="false">
      <c r="A691" s="199" t="n">
        <v>36235</v>
      </c>
      <c r="B691" s="192" t="n">
        <v>36235</v>
      </c>
      <c r="C691" s="306" t="n">
        <f aca="false">VLOOKUP($B691,data!$A$6:$M$15000,10)</f>
        <v>2400000</v>
      </c>
      <c r="D691" s="9" t="n">
        <f aca="false">IF(B691&lt;&gt;"",MONTH(B691),0)</f>
        <v>3</v>
      </c>
      <c r="E691" s="306" t="n">
        <f aca="false">AVERAGE(C685:C691)</f>
        <v>2315428.57142857</v>
      </c>
    </row>
    <row r="692" customFormat="false" ht="11.25" hidden="false" customHeight="false" outlineLevel="0" collapsed="false">
      <c r="A692" s="199" t="n">
        <v>36236</v>
      </c>
      <c r="B692" s="192" t="n">
        <v>36236</v>
      </c>
      <c r="C692" s="306" t="n">
        <f aca="false">VLOOKUP($B692,data!$A$6:$M$15000,10)</f>
        <v>2518000</v>
      </c>
      <c r="D692" s="9" t="n">
        <f aca="false">IF(B692&lt;&gt;"",MONTH(B692),0)</f>
        <v>3</v>
      </c>
      <c r="E692" s="306" t="n">
        <f aca="false">AVERAGE(C686:C692)</f>
        <v>2366714.28571429</v>
      </c>
    </row>
    <row r="693" customFormat="false" ht="11.25" hidden="false" customHeight="false" outlineLevel="0" collapsed="false">
      <c r="A693" s="199" t="n">
        <v>36237</v>
      </c>
      <c r="B693" s="192" t="n">
        <v>36237</v>
      </c>
      <c r="C693" s="306" t="n">
        <f aca="false">VLOOKUP($B693,data!$A$6:$M$15000,10)</f>
        <v>2587000</v>
      </c>
      <c r="D693" s="9" t="n">
        <f aca="false">IF(B693&lt;&gt;"",MONTH(B693),0)</f>
        <v>3</v>
      </c>
      <c r="E693" s="306" t="n">
        <f aca="false">AVERAGE(C687:C693)</f>
        <v>2438714.28571429</v>
      </c>
    </row>
    <row r="694" customFormat="false" ht="11.25" hidden="false" customHeight="false" outlineLevel="0" collapsed="false">
      <c r="A694" s="199" t="n">
        <v>36238</v>
      </c>
      <c r="B694" s="192" t="n">
        <v>36238</v>
      </c>
      <c r="C694" s="306" t="n">
        <f aca="false">VLOOKUP($B694,data!$A$6:$M$15000,10)</f>
        <v>2570000</v>
      </c>
      <c r="D694" s="9" t="n">
        <f aca="false">IF(B694&lt;&gt;"",MONTH(B694),0)</f>
        <v>3</v>
      </c>
      <c r="E694" s="306" t="n">
        <f aca="false">AVERAGE(C688:C694)</f>
        <v>2486714.28571429</v>
      </c>
    </row>
    <row r="695" customFormat="false" ht="11.25" hidden="false" customHeight="false" outlineLevel="0" collapsed="false">
      <c r="A695" s="199" t="n">
        <v>36239</v>
      </c>
      <c r="B695" s="192" t="n">
        <v>36239</v>
      </c>
      <c r="C695" s="306" t="n">
        <f aca="false">VLOOKUP($B695,data!$A$6:$M$15000,10)</f>
        <v>2810000</v>
      </c>
      <c r="D695" s="9" t="n">
        <f aca="false">IF(B695&lt;&gt;"",MONTH(B695),0)</f>
        <v>3</v>
      </c>
      <c r="E695" s="306" t="n">
        <f aca="false">AVERAGE(C689:C695)</f>
        <v>2545571.42857143</v>
      </c>
    </row>
    <row r="696" customFormat="false" ht="11.25" hidden="false" customHeight="false" outlineLevel="0" collapsed="false">
      <c r="A696" s="199" t="n">
        <v>36240</v>
      </c>
      <c r="B696" s="192" t="n">
        <v>36240</v>
      </c>
      <c r="C696" s="306" t="n">
        <f aca="false">VLOOKUP($B696,data!$A$6:$M$15000,10)</f>
        <v>2904000</v>
      </c>
      <c r="D696" s="9" t="n">
        <f aca="false">IF(B696&lt;&gt;"",MONTH(B696),0)</f>
        <v>3</v>
      </c>
      <c r="E696" s="306" t="n">
        <f aca="false">AVERAGE(C690:C696)</f>
        <v>2609714.28571429</v>
      </c>
    </row>
    <row r="697" customFormat="false" ht="11.25" hidden="false" customHeight="false" outlineLevel="0" collapsed="false">
      <c r="A697" s="199" t="n">
        <v>36241</v>
      </c>
      <c r="B697" s="192" t="n">
        <v>36241</v>
      </c>
      <c r="C697" s="306" t="n">
        <f aca="false">VLOOKUP($B697,data!$A$6:$M$15000,10)</f>
        <v>2748000</v>
      </c>
      <c r="D697" s="9" t="n">
        <f aca="false">IF(B697&lt;&gt;"",MONTH(B697),0)</f>
        <v>3</v>
      </c>
      <c r="E697" s="306" t="n">
        <f aca="false">AVERAGE(C691:C697)</f>
        <v>2648142.85714286</v>
      </c>
    </row>
    <row r="698" customFormat="false" ht="11.25" hidden="false" customHeight="false" outlineLevel="0" collapsed="false">
      <c r="A698" s="199" t="n">
        <v>36242</v>
      </c>
      <c r="B698" s="192" t="n">
        <v>36242</v>
      </c>
      <c r="C698" s="306" t="n">
        <f aca="false">VLOOKUP($B698,data!$A$6:$M$15000,10)</f>
        <v>2579000</v>
      </c>
      <c r="D698" s="9" t="n">
        <f aca="false">IF(B698&lt;&gt;"",MONTH(B698),0)</f>
        <v>3</v>
      </c>
      <c r="E698" s="306" t="n">
        <f aca="false">AVERAGE(C692:C698)</f>
        <v>2673714.28571429</v>
      </c>
    </row>
    <row r="699" customFormat="false" ht="11.25" hidden="false" customHeight="false" outlineLevel="0" collapsed="false">
      <c r="A699" s="199" t="n">
        <v>36243</v>
      </c>
      <c r="B699" s="192" t="n">
        <v>36243</v>
      </c>
      <c r="C699" s="306" t="n">
        <f aca="false">VLOOKUP($B699,data!$A$6:$M$15000,10)</f>
        <v>2622000</v>
      </c>
      <c r="D699" s="9" t="n">
        <f aca="false">IF(B699&lt;&gt;"",MONTH(B699),0)</f>
        <v>3</v>
      </c>
      <c r="E699" s="306" t="n">
        <f aca="false">AVERAGE(C693:C699)</f>
        <v>2688571.42857143</v>
      </c>
    </row>
    <row r="700" customFormat="false" ht="11.25" hidden="false" customHeight="false" outlineLevel="0" collapsed="false">
      <c r="A700" s="199" t="n">
        <v>36244</v>
      </c>
      <c r="B700" s="192" t="n">
        <v>36244</v>
      </c>
      <c r="C700" s="306" t="n">
        <f aca="false">VLOOKUP($B700,data!$A$6:$M$15000,10)</f>
        <v>2684000</v>
      </c>
      <c r="D700" s="9" t="n">
        <f aca="false">IF(B700&lt;&gt;"",MONTH(B700),0)</f>
        <v>3</v>
      </c>
      <c r="E700" s="306" t="n">
        <f aca="false">AVERAGE(C694:C700)</f>
        <v>2702428.57142857</v>
      </c>
    </row>
    <row r="701" customFormat="false" ht="11.25" hidden="false" customHeight="false" outlineLevel="0" collapsed="false">
      <c r="A701" s="199" t="n">
        <v>36245</v>
      </c>
      <c r="B701" s="192" t="n">
        <v>36245</v>
      </c>
      <c r="C701" s="306" t="n">
        <f aca="false">VLOOKUP($B701,data!$A$6:$M$15000,10)</f>
        <v>2704000</v>
      </c>
      <c r="D701" s="9" t="n">
        <f aca="false">IF(B701&lt;&gt;"",MONTH(B701),0)</f>
        <v>3</v>
      </c>
      <c r="E701" s="306" t="n">
        <f aca="false">AVERAGE(C695:C701)</f>
        <v>2721571.42857143</v>
      </c>
    </row>
    <row r="702" customFormat="false" ht="11.25" hidden="false" customHeight="false" outlineLevel="0" collapsed="false">
      <c r="A702" s="199" t="n">
        <v>36246</v>
      </c>
      <c r="B702" s="192" t="n">
        <v>36246</v>
      </c>
      <c r="C702" s="306" t="n">
        <f aca="false">VLOOKUP($B702,data!$A$6:$M$15000,10)</f>
        <v>2600000</v>
      </c>
      <c r="D702" s="9" t="n">
        <f aca="false">IF(B702&lt;&gt;"",MONTH(B702),0)</f>
        <v>3</v>
      </c>
      <c r="E702" s="306" t="n">
        <f aca="false">AVERAGE(C696:C702)</f>
        <v>2691571.42857143</v>
      </c>
    </row>
    <row r="703" customFormat="false" ht="11.25" hidden="false" customHeight="false" outlineLevel="0" collapsed="false">
      <c r="A703" s="199" t="n">
        <v>36247</v>
      </c>
      <c r="B703" s="192" t="n">
        <v>36247</v>
      </c>
      <c r="C703" s="306" t="n">
        <f aca="false">VLOOKUP($B703,data!$A$6:$M$15000,10)</f>
        <v>2588000</v>
      </c>
      <c r="D703" s="9" t="n">
        <f aca="false">IF(B703&lt;&gt;"",MONTH(B703),0)</f>
        <v>3</v>
      </c>
      <c r="E703" s="306" t="n">
        <f aca="false">AVERAGE(C697:C703)</f>
        <v>2646428.57142857</v>
      </c>
    </row>
    <row r="704" customFormat="false" ht="11.25" hidden="false" customHeight="false" outlineLevel="0" collapsed="false">
      <c r="A704" s="199" t="n">
        <v>36248</v>
      </c>
      <c r="B704" s="192" t="n">
        <v>36248</v>
      </c>
      <c r="C704" s="306" t="n">
        <f aca="false">VLOOKUP($B704,data!$A$6:$M$15000,10)</f>
        <v>2549000</v>
      </c>
      <c r="D704" s="9" t="n">
        <f aca="false">IF(B704&lt;&gt;"",MONTH(B704),0)</f>
        <v>3</v>
      </c>
      <c r="E704" s="306" t="n">
        <f aca="false">AVERAGE(C698:C704)</f>
        <v>2618000</v>
      </c>
    </row>
    <row r="705" customFormat="false" ht="11.25" hidden="false" customHeight="false" outlineLevel="0" collapsed="false">
      <c r="A705" s="199" t="n">
        <v>36249</v>
      </c>
      <c r="B705" s="192" t="n">
        <v>36249</v>
      </c>
      <c r="C705" s="306" t="n">
        <f aca="false">VLOOKUP($B705,data!$A$6:$M$15000,10)</f>
        <v>2496000</v>
      </c>
      <c r="D705" s="9" t="n">
        <f aca="false">IF(B705&lt;&gt;"",MONTH(B705),0)</f>
        <v>3</v>
      </c>
      <c r="E705" s="306" t="n">
        <f aca="false">AVERAGE(C699:C705)</f>
        <v>2606142.85714286</v>
      </c>
    </row>
    <row r="706" customFormat="false" ht="11.25" hidden="false" customHeight="false" outlineLevel="0" collapsed="false">
      <c r="A706" s="199" t="n">
        <v>36250</v>
      </c>
      <c r="B706" s="192" t="n">
        <v>36250</v>
      </c>
      <c r="C706" s="306" t="n">
        <f aca="false">VLOOKUP($B706,data!$A$6:$M$15000,10)</f>
        <v>2518000</v>
      </c>
      <c r="D706" s="9" t="n">
        <f aca="false">IF(B706&lt;&gt;"",MONTH(B706),0)</f>
        <v>3</v>
      </c>
      <c r="E706" s="306" t="n">
        <f aca="false">AVERAGE(C700:C706)</f>
        <v>2591285.71428571</v>
      </c>
    </row>
    <row r="707" customFormat="false" ht="11.25" hidden="false" customHeight="false" outlineLevel="0" collapsed="false">
      <c r="A707" s="199" t="n">
        <v>36251</v>
      </c>
      <c r="B707" s="192" t="n">
        <v>36251</v>
      </c>
      <c r="C707" s="306" t="n">
        <f aca="false">VLOOKUP($B707,data!$A$6:$M$15000,10)</f>
        <v>2182000</v>
      </c>
      <c r="D707" s="9" t="n">
        <f aca="false">IF(B707&lt;&gt;"",MONTH(B707),0)</f>
        <v>4</v>
      </c>
      <c r="E707" s="306" t="n">
        <f aca="false">AVERAGE(C701:C707)</f>
        <v>2519571.42857143</v>
      </c>
    </row>
    <row r="708" customFormat="false" ht="11.25" hidden="false" customHeight="false" outlineLevel="0" collapsed="false">
      <c r="A708" s="199" t="n">
        <v>36252</v>
      </c>
      <c r="B708" s="192" t="n">
        <v>36252</v>
      </c>
      <c r="C708" s="306" t="n">
        <f aca="false">VLOOKUP($B708,data!$A$6:$M$15000,10)</f>
        <v>2427000</v>
      </c>
      <c r="D708" s="9" t="n">
        <f aca="false">IF(B708&lt;&gt;"",MONTH(B708),0)</f>
        <v>4</v>
      </c>
      <c r="E708" s="306" t="n">
        <f aca="false">AVERAGE(C702:C708)</f>
        <v>2480000</v>
      </c>
    </row>
    <row r="709" customFormat="false" ht="11.25" hidden="false" customHeight="false" outlineLevel="0" collapsed="false">
      <c r="A709" s="199" t="n">
        <v>36253</v>
      </c>
      <c r="B709" s="192" t="n">
        <v>36253</v>
      </c>
      <c r="C709" s="306" t="n">
        <f aca="false">VLOOKUP($B709,data!$A$6:$M$15000,10)</f>
        <v>2421000</v>
      </c>
      <c r="D709" s="9" t="n">
        <f aca="false">IF(B709&lt;&gt;"",MONTH(B709),0)</f>
        <v>4</v>
      </c>
      <c r="E709" s="306" t="n">
        <f aca="false">AVERAGE(C703:C709)</f>
        <v>2454428.57142857</v>
      </c>
    </row>
    <row r="710" customFormat="false" ht="11.25" hidden="false" customHeight="false" outlineLevel="0" collapsed="false">
      <c r="A710" s="199" t="n">
        <v>36254</v>
      </c>
      <c r="B710" s="192" t="n">
        <v>36254</v>
      </c>
      <c r="C710" s="306" t="n">
        <f aca="false">VLOOKUP($B710,data!$A$6:$M$15000,10)</f>
        <v>2607000</v>
      </c>
      <c r="D710" s="9" t="n">
        <f aca="false">IF(B710&lt;&gt;"",MONTH(B710),0)</f>
        <v>4</v>
      </c>
      <c r="E710" s="306" t="n">
        <f aca="false">AVERAGE(C704:C710)</f>
        <v>2457142.85714286</v>
      </c>
    </row>
    <row r="711" customFormat="false" ht="11.25" hidden="false" customHeight="false" outlineLevel="0" collapsed="false">
      <c r="A711" s="199" t="n">
        <v>36255</v>
      </c>
      <c r="B711" s="192" t="n">
        <v>36255</v>
      </c>
      <c r="C711" s="306" t="n">
        <f aca="false">VLOOKUP($B711,data!$A$6:$M$15000,10)</f>
        <v>2448000</v>
      </c>
      <c r="D711" s="9" t="n">
        <f aca="false">IF(B711&lt;&gt;"",MONTH(B711),0)</f>
        <v>4</v>
      </c>
      <c r="E711" s="306" t="n">
        <f aca="false">AVERAGE(C705:C711)</f>
        <v>2442714.28571429</v>
      </c>
    </row>
    <row r="712" customFormat="false" ht="11.25" hidden="false" customHeight="false" outlineLevel="0" collapsed="false">
      <c r="A712" s="199" t="n">
        <v>36256</v>
      </c>
      <c r="B712" s="192" t="n">
        <v>36256</v>
      </c>
      <c r="C712" s="306" t="n">
        <f aca="false">VLOOKUP($B712,data!$A$6:$M$15000,10)</f>
        <v>2222000</v>
      </c>
      <c r="D712" s="9" t="n">
        <f aca="false">IF(B712&lt;&gt;"",MONTH(B712),0)</f>
        <v>4</v>
      </c>
      <c r="E712" s="306" t="n">
        <f aca="false">AVERAGE(C706:C712)</f>
        <v>2403571.42857143</v>
      </c>
    </row>
    <row r="713" customFormat="false" ht="11.25" hidden="false" customHeight="false" outlineLevel="0" collapsed="false">
      <c r="A713" s="199" t="n">
        <v>36257</v>
      </c>
      <c r="B713" s="192" t="n">
        <v>36257</v>
      </c>
      <c r="C713" s="306" t="n">
        <f aca="false">VLOOKUP($B713,data!$A$6:$M$15000,10)</f>
        <v>2243000</v>
      </c>
      <c r="D713" s="9" t="n">
        <f aca="false">IF(B713&lt;&gt;"",MONTH(B713),0)</f>
        <v>4</v>
      </c>
      <c r="E713" s="306" t="n">
        <f aca="false">AVERAGE(C707:C713)</f>
        <v>2364285.71428571</v>
      </c>
    </row>
    <row r="714" customFormat="false" ht="11.25" hidden="false" customHeight="false" outlineLevel="0" collapsed="false">
      <c r="A714" s="199" t="n">
        <v>36258</v>
      </c>
      <c r="B714" s="192" t="n">
        <v>36258</v>
      </c>
      <c r="C714" s="306" t="n">
        <f aca="false">VLOOKUP($B714,data!$A$6:$M$15000,10)</f>
        <v>2161000</v>
      </c>
      <c r="D714" s="9" t="n">
        <f aca="false">IF(B714&lt;&gt;"",MONTH(B714),0)</f>
        <v>4</v>
      </c>
      <c r="E714" s="306" t="n">
        <f aca="false">AVERAGE(C708:C714)</f>
        <v>2361285.71428571</v>
      </c>
    </row>
    <row r="715" customFormat="false" ht="11.25" hidden="false" customHeight="false" outlineLevel="0" collapsed="false">
      <c r="A715" s="199" t="n">
        <v>36259</v>
      </c>
      <c r="B715" s="192" t="n">
        <v>36259</v>
      </c>
      <c r="C715" s="306" t="n">
        <f aca="false">VLOOKUP($B715,data!$A$6:$M$15000,10)</f>
        <v>2151000</v>
      </c>
      <c r="D715" s="9" t="n">
        <f aca="false">IF(B715&lt;&gt;"",MONTH(B715),0)</f>
        <v>4</v>
      </c>
      <c r="E715" s="306" t="n">
        <f aca="false">AVERAGE(C709:C715)</f>
        <v>2321857.14285714</v>
      </c>
    </row>
    <row r="716" customFormat="false" ht="11.25" hidden="false" customHeight="false" outlineLevel="0" collapsed="false">
      <c r="A716" s="199" t="n">
        <v>36260</v>
      </c>
      <c r="B716" s="192" t="n">
        <v>36260</v>
      </c>
      <c r="C716" s="306" t="n">
        <f aca="false">VLOOKUP($B716,data!$A$6:$M$15000,10)</f>
        <v>2196000</v>
      </c>
      <c r="D716" s="9" t="n">
        <f aca="false">IF(B716&lt;&gt;"",MONTH(B716),0)</f>
        <v>4</v>
      </c>
      <c r="E716" s="306" t="n">
        <f aca="false">AVERAGE(C710:C716)</f>
        <v>2289714.28571429</v>
      </c>
    </row>
    <row r="717" customFormat="false" ht="11.25" hidden="false" customHeight="false" outlineLevel="0" collapsed="false">
      <c r="A717" s="199" t="n">
        <v>36261</v>
      </c>
      <c r="B717" s="192" t="n">
        <v>36261</v>
      </c>
      <c r="C717" s="306" t="n">
        <f aca="false">VLOOKUP($B717,data!$A$6:$M$15000,10)</f>
        <v>2322000</v>
      </c>
      <c r="D717" s="9" t="n">
        <f aca="false">IF(B717&lt;&gt;"",MONTH(B717),0)</f>
        <v>4</v>
      </c>
      <c r="E717" s="306" t="n">
        <f aca="false">AVERAGE(C711:C717)</f>
        <v>2249000</v>
      </c>
    </row>
    <row r="718" customFormat="false" ht="11.25" hidden="false" customHeight="false" outlineLevel="0" collapsed="false">
      <c r="A718" s="199" t="n">
        <v>36262</v>
      </c>
      <c r="B718" s="192" t="n">
        <v>36262</v>
      </c>
      <c r="C718" s="306" t="n">
        <f aca="false">VLOOKUP($B718,data!$A$6:$M$15000,10)</f>
        <v>2308000</v>
      </c>
      <c r="D718" s="9" t="n">
        <f aca="false">IF(B718&lt;&gt;"",MONTH(B718),0)</f>
        <v>4</v>
      </c>
      <c r="E718" s="306" t="n">
        <f aca="false">AVERAGE(C712:C718)</f>
        <v>2229000</v>
      </c>
    </row>
    <row r="719" customFormat="false" ht="11.25" hidden="false" customHeight="false" outlineLevel="0" collapsed="false">
      <c r="A719" s="199" t="n">
        <v>36263</v>
      </c>
      <c r="B719" s="192" t="n">
        <v>36263</v>
      </c>
      <c r="C719" s="306" t="n">
        <f aca="false">VLOOKUP($B719,data!$A$6:$M$15000,10)</f>
        <v>2805000</v>
      </c>
      <c r="D719" s="9" t="n">
        <f aca="false">IF(B719&lt;&gt;"",MONTH(B719),0)</f>
        <v>4</v>
      </c>
      <c r="E719" s="306" t="n">
        <f aca="false">AVERAGE(C713:C719)</f>
        <v>2312285.71428571</v>
      </c>
    </row>
    <row r="720" customFormat="false" ht="11.25" hidden="false" customHeight="false" outlineLevel="0" collapsed="false">
      <c r="A720" s="199" t="n">
        <v>36264</v>
      </c>
      <c r="B720" s="192" t="n">
        <v>36264</v>
      </c>
      <c r="C720" s="306" t="n">
        <f aca="false">VLOOKUP($B720,data!$A$6:$M$15000,10)</f>
        <v>2752000</v>
      </c>
      <c r="D720" s="9" t="n">
        <f aca="false">IF(B720&lt;&gt;"",MONTH(B720),0)</f>
        <v>4</v>
      </c>
      <c r="E720" s="306" t="n">
        <f aca="false">AVERAGE(C714:C720)</f>
        <v>2385000</v>
      </c>
    </row>
    <row r="721" customFormat="false" ht="11.25" hidden="false" customHeight="false" outlineLevel="0" collapsed="false">
      <c r="A721" s="199" t="n">
        <v>36265</v>
      </c>
      <c r="B721" s="192" t="n">
        <v>36265</v>
      </c>
      <c r="C721" s="306" t="n">
        <f aca="false">VLOOKUP($B721,data!$A$6:$M$15000,10)</f>
        <v>2743000</v>
      </c>
      <c r="D721" s="9" t="n">
        <f aca="false">IF(B721&lt;&gt;"",MONTH(B721),0)</f>
        <v>4</v>
      </c>
      <c r="E721" s="306" t="n">
        <f aca="false">AVERAGE(C715:C721)</f>
        <v>2468142.85714286</v>
      </c>
    </row>
    <row r="722" customFormat="false" ht="11.25" hidden="false" customHeight="false" outlineLevel="0" collapsed="false">
      <c r="A722" s="199" t="n">
        <v>36266</v>
      </c>
      <c r="B722" s="192" t="n">
        <v>36266</v>
      </c>
      <c r="C722" s="306" t="n">
        <f aca="false">VLOOKUP($B722,data!$A$6:$M$15000,10)</f>
        <v>2816000</v>
      </c>
      <c r="D722" s="9" t="n">
        <f aca="false">IF(B722&lt;&gt;"",MONTH(B722),0)</f>
        <v>4</v>
      </c>
      <c r="E722" s="306" t="n">
        <f aca="false">AVERAGE(C716:C722)</f>
        <v>2563142.85714286</v>
      </c>
    </row>
    <row r="723" customFormat="false" ht="11.25" hidden="false" customHeight="false" outlineLevel="0" collapsed="false">
      <c r="A723" s="199" t="n">
        <v>36267</v>
      </c>
      <c r="B723" s="192" t="n">
        <v>36267</v>
      </c>
      <c r="C723" s="306" t="n">
        <f aca="false">VLOOKUP($B723,data!$A$6:$M$15000,10)</f>
        <v>2744000</v>
      </c>
      <c r="D723" s="9" t="n">
        <f aca="false">IF(B723&lt;&gt;"",MONTH(B723),0)</f>
        <v>4</v>
      </c>
      <c r="E723" s="306" t="n">
        <f aca="false">AVERAGE(C717:C723)</f>
        <v>2641428.57142857</v>
      </c>
    </row>
    <row r="724" customFormat="false" ht="11.25" hidden="false" customHeight="false" outlineLevel="0" collapsed="false">
      <c r="A724" s="199" t="n">
        <v>36268</v>
      </c>
      <c r="B724" s="192" t="n">
        <v>36268</v>
      </c>
      <c r="C724" s="306" t="n">
        <f aca="false">VLOOKUP($B724,data!$A$6:$M$15000,10)</f>
        <v>2736000</v>
      </c>
      <c r="D724" s="9" t="n">
        <f aca="false">IF(B724&lt;&gt;"",MONTH(B724),0)</f>
        <v>4</v>
      </c>
      <c r="E724" s="306" t="n">
        <f aca="false">AVERAGE(C718:C724)</f>
        <v>2700571.42857143</v>
      </c>
    </row>
    <row r="725" customFormat="false" ht="11.25" hidden="false" customHeight="false" outlineLevel="0" collapsed="false">
      <c r="A725" s="199" t="n">
        <v>36269</v>
      </c>
      <c r="B725" s="192" t="n">
        <v>36269</v>
      </c>
      <c r="C725" s="306" t="n">
        <f aca="false">VLOOKUP($B725,data!$A$6:$M$15000,10)</f>
        <v>2768000</v>
      </c>
      <c r="D725" s="9" t="n">
        <f aca="false">IF(B725&lt;&gt;"",MONTH(B725),0)</f>
        <v>4</v>
      </c>
      <c r="E725" s="306" t="n">
        <f aca="false">AVERAGE(C719:C725)</f>
        <v>2766285.71428571</v>
      </c>
    </row>
    <row r="726" customFormat="false" ht="11.25" hidden="false" customHeight="false" outlineLevel="0" collapsed="false">
      <c r="A726" s="199" t="n">
        <v>36270</v>
      </c>
      <c r="B726" s="192" t="n">
        <v>36270</v>
      </c>
      <c r="C726" s="306" t="n">
        <f aca="false">VLOOKUP($B726,data!$A$6:$M$15000,10)</f>
        <v>2745000</v>
      </c>
      <c r="D726" s="9" t="n">
        <f aca="false">IF(B726&lt;&gt;"",MONTH(B726),0)</f>
        <v>4</v>
      </c>
      <c r="E726" s="306" t="n">
        <f aca="false">AVERAGE(C720:C726)</f>
        <v>2757714.28571429</v>
      </c>
    </row>
    <row r="727" customFormat="false" ht="11.25" hidden="false" customHeight="false" outlineLevel="0" collapsed="false">
      <c r="A727" s="199" t="n">
        <v>36271</v>
      </c>
      <c r="B727" s="192" t="n">
        <v>36271</v>
      </c>
      <c r="C727" s="306" t="n">
        <f aca="false">VLOOKUP($B727,data!$A$6:$M$15000,10)</f>
        <v>2728000</v>
      </c>
      <c r="D727" s="9" t="n">
        <f aca="false">IF(B727&lt;&gt;"",MONTH(B727),0)</f>
        <v>4</v>
      </c>
      <c r="E727" s="306" t="n">
        <f aca="false">AVERAGE(C721:C727)</f>
        <v>2754285.71428571</v>
      </c>
    </row>
    <row r="728" customFormat="false" ht="11.25" hidden="false" customHeight="false" outlineLevel="0" collapsed="false">
      <c r="A728" s="199" t="n">
        <v>36272</v>
      </c>
      <c r="B728" s="192" t="n">
        <v>36272</v>
      </c>
      <c r="C728" s="306" t="n">
        <f aca="false">VLOOKUP($B728,data!$A$6:$M$15000,10)</f>
        <v>2732000</v>
      </c>
      <c r="D728" s="9" t="n">
        <f aca="false">IF(B728&lt;&gt;"",MONTH(B728),0)</f>
        <v>4</v>
      </c>
      <c r="E728" s="306" t="n">
        <f aca="false">AVERAGE(C722:C728)</f>
        <v>2752714.28571429</v>
      </c>
    </row>
    <row r="729" customFormat="false" ht="11.25" hidden="false" customHeight="false" outlineLevel="0" collapsed="false">
      <c r="A729" s="199" t="n">
        <v>36273</v>
      </c>
      <c r="B729" s="192" t="n">
        <v>36273</v>
      </c>
      <c r="C729" s="306" t="n">
        <f aca="false">VLOOKUP($B729,data!$A$6:$M$15000,10)</f>
        <v>2886000</v>
      </c>
      <c r="D729" s="9" t="n">
        <f aca="false">IF(B729&lt;&gt;"",MONTH(B729),0)</f>
        <v>4</v>
      </c>
      <c r="E729" s="306" t="n">
        <f aca="false">AVERAGE(C723:C729)</f>
        <v>2762714.28571429</v>
      </c>
    </row>
    <row r="730" customFormat="false" ht="11.25" hidden="false" customHeight="false" outlineLevel="0" collapsed="false">
      <c r="A730" s="199" t="n">
        <v>36274</v>
      </c>
      <c r="B730" s="192" t="n">
        <v>36274</v>
      </c>
      <c r="C730" s="306" t="n">
        <f aca="false">VLOOKUP($B730,data!$A$6:$M$15000,10)</f>
        <v>2987000</v>
      </c>
      <c r="D730" s="9" t="n">
        <f aca="false">IF(B730&lt;&gt;"",MONTH(B730),0)</f>
        <v>4</v>
      </c>
      <c r="E730" s="306" t="n">
        <f aca="false">AVERAGE(C724:C730)</f>
        <v>2797428.57142857</v>
      </c>
    </row>
    <row r="731" customFormat="false" ht="11.25" hidden="false" customHeight="false" outlineLevel="0" collapsed="false">
      <c r="A731" s="199" t="n">
        <v>36275</v>
      </c>
      <c r="B731" s="192" t="n">
        <v>36275</v>
      </c>
      <c r="C731" s="306" t="n">
        <f aca="false">VLOOKUP($B731,data!$A$6:$M$15000,10)</f>
        <v>2965000</v>
      </c>
      <c r="D731" s="9" t="n">
        <f aca="false">IF(B731&lt;&gt;"",MONTH(B731),0)</f>
        <v>4</v>
      </c>
      <c r="E731" s="306" t="n">
        <f aca="false">AVERAGE(C725:C731)</f>
        <v>2830142.85714286</v>
      </c>
    </row>
    <row r="732" customFormat="false" ht="11.25" hidden="false" customHeight="false" outlineLevel="0" collapsed="false">
      <c r="A732" s="199" t="n">
        <v>36276</v>
      </c>
      <c r="B732" s="192" t="n">
        <v>36276</v>
      </c>
      <c r="C732" s="306" t="n">
        <f aca="false">VLOOKUP($B732,data!$A$6:$M$15000,10)</f>
        <v>2874000</v>
      </c>
      <c r="D732" s="9" t="n">
        <f aca="false">IF(B732&lt;&gt;"",MONTH(B732),0)</f>
        <v>4</v>
      </c>
      <c r="E732" s="306" t="n">
        <f aca="false">AVERAGE(C726:C732)</f>
        <v>2845285.71428571</v>
      </c>
    </row>
    <row r="733" customFormat="false" ht="11.25" hidden="false" customHeight="false" outlineLevel="0" collapsed="false">
      <c r="A733" s="199" t="n">
        <v>36277</v>
      </c>
      <c r="B733" s="192" t="n">
        <v>36277</v>
      </c>
      <c r="C733" s="306" t="n">
        <f aca="false">VLOOKUP($B733,data!$A$6:$M$15000,10)</f>
        <v>2747000</v>
      </c>
      <c r="D733" s="9" t="n">
        <f aca="false">IF(B733&lt;&gt;"",MONTH(B733),0)</f>
        <v>4</v>
      </c>
      <c r="E733" s="306" t="n">
        <f aca="false">AVERAGE(C727:C733)</f>
        <v>2845571.42857143</v>
      </c>
    </row>
    <row r="734" customFormat="false" ht="11.25" hidden="false" customHeight="false" outlineLevel="0" collapsed="false">
      <c r="A734" s="199" t="n">
        <v>36278</v>
      </c>
      <c r="B734" s="192" t="n">
        <v>36278</v>
      </c>
      <c r="C734" s="306" t="n">
        <f aca="false">VLOOKUP($B734,data!$A$6:$M$15000,10)</f>
        <v>2802000</v>
      </c>
      <c r="D734" s="9" t="n">
        <f aca="false">IF(B734&lt;&gt;"",MONTH(B734),0)</f>
        <v>4</v>
      </c>
      <c r="E734" s="306" t="n">
        <f aca="false">AVERAGE(C728:C734)</f>
        <v>2856142.85714286</v>
      </c>
    </row>
    <row r="735" customFormat="false" ht="11.25" hidden="false" customHeight="false" outlineLevel="0" collapsed="false">
      <c r="A735" s="199" t="n">
        <v>36279</v>
      </c>
      <c r="B735" s="192" t="n">
        <v>36279</v>
      </c>
      <c r="C735" s="306" t="n">
        <f aca="false">VLOOKUP($B735,data!$A$6:$M$15000,10)</f>
        <v>2887000</v>
      </c>
      <c r="D735" s="9" t="n">
        <f aca="false">IF(B735&lt;&gt;"",MONTH(B735),0)</f>
        <v>4</v>
      </c>
      <c r="E735" s="306" t="n">
        <f aca="false">AVERAGE(C729:C735)</f>
        <v>2878285.71428571</v>
      </c>
    </row>
    <row r="736" customFormat="false" ht="11.25" hidden="false" customHeight="false" outlineLevel="0" collapsed="false">
      <c r="A736" s="199" t="n">
        <v>36280</v>
      </c>
      <c r="B736" s="192" t="n">
        <v>36280</v>
      </c>
      <c r="C736" s="306" t="n">
        <f aca="false">VLOOKUP($B736,data!$A$6:$M$15000,10)</f>
        <v>2828000</v>
      </c>
      <c r="D736" s="9" t="n">
        <f aca="false">IF(B736&lt;&gt;"",MONTH(B736),0)</f>
        <v>4</v>
      </c>
      <c r="E736" s="306" t="n">
        <f aca="false">AVERAGE(C730:C736)</f>
        <v>2870000</v>
      </c>
    </row>
    <row r="737" customFormat="false" ht="11.25" hidden="false" customHeight="false" outlineLevel="0" collapsed="false">
      <c r="A737" s="199" t="n">
        <v>36281</v>
      </c>
      <c r="B737" s="192" t="n">
        <v>36281</v>
      </c>
      <c r="C737" s="306" t="n">
        <f aca="false">VLOOKUP($B737,data!$A$6:$M$15000,10)</f>
        <v>2942000</v>
      </c>
      <c r="D737" s="9" t="n">
        <f aca="false">IF(B737&lt;&gt;"",MONTH(B737),0)</f>
        <v>5</v>
      </c>
      <c r="E737" s="306" t="n">
        <f aca="false">AVERAGE(C731:C737)</f>
        <v>2863571.42857143</v>
      </c>
    </row>
    <row r="738" customFormat="false" ht="11.25" hidden="false" customHeight="false" outlineLevel="0" collapsed="false">
      <c r="A738" s="199" t="n">
        <v>36282</v>
      </c>
      <c r="B738" s="192" t="n">
        <v>36282</v>
      </c>
      <c r="C738" s="306" t="n">
        <f aca="false">VLOOKUP($B738,data!$A$6:$M$15000,10)</f>
        <v>2941000</v>
      </c>
      <c r="D738" s="9" t="n">
        <f aca="false">IF(B738&lt;&gt;"",MONTH(B738),0)</f>
        <v>5</v>
      </c>
      <c r="E738" s="306" t="n">
        <f aca="false">AVERAGE(C732:C738)</f>
        <v>2860142.85714286</v>
      </c>
    </row>
    <row r="739" customFormat="false" ht="11.25" hidden="false" customHeight="false" outlineLevel="0" collapsed="false">
      <c r="A739" s="199" t="n">
        <v>36283</v>
      </c>
      <c r="B739" s="192" t="n">
        <v>36283</v>
      </c>
      <c r="C739" s="306" t="n">
        <f aca="false">VLOOKUP($B739,data!$A$6:$M$15000,10)</f>
        <v>2898000</v>
      </c>
      <c r="D739" s="9" t="n">
        <f aca="false">IF(B739&lt;&gt;"",MONTH(B739),0)</f>
        <v>5</v>
      </c>
      <c r="E739" s="306" t="n">
        <f aca="false">AVERAGE(C733:C739)</f>
        <v>2863571.42857143</v>
      </c>
    </row>
    <row r="740" customFormat="false" ht="11.25" hidden="false" customHeight="false" outlineLevel="0" collapsed="false">
      <c r="A740" s="199" t="n">
        <v>36284</v>
      </c>
      <c r="B740" s="192" t="n">
        <v>36284</v>
      </c>
      <c r="C740" s="306" t="n">
        <f aca="false">VLOOKUP($B740,data!$A$6:$M$15000,10)</f>
        <v>2933000</v>
      </c>
      <c r="D740" s="9" t="n">
        <f aca="false">IF(B740&lt;&gt;"",MONTH(B740),0)</f>
        <v>5</v>
      </c>
      <c r="E740" s="306" t="n">
        <f aca="false">AVERAGE(C734:C740)</f>
        <v>2890142.85714286</v>
      </c>
    </row>
    <row r="741" customFormat="false" ht="11.25" hidden="false" customHeight="false" outlineLevel="0" collapsed="false">
      <c r="A741" s="199" t="n">
        <v>36285</v>
      </c>
      <c r="B741" s="192" t="n">
        <v>36285</v>
      </c>
      <c r="C741" s="306" t="n">
        <f aca="false">VLOOKUP($B741,data!$A$6:$M$15000,10)</f>
        <v>2870000</v>
      </c>
      <c r="D741" s="9" t="n">
        <f aca="false">IF(B741&lt;&gt;"",MONTH(B741),0)</f>
        <v>5</v>
      </c>
      <c r="E741" s="306" t="n">
        <f aca="false">AVERAGE(C735:C741)</f>
        <v>2899857.14285714</v>
      </c>
    </row>
    <row r="742" customFormat="false" ht="11.25" hidden="false" customHeight="false" outlineLevel="0" collapsed="false">
      <c r="A742" s="199" t="n">
        <v>36286</v>
      </c>
      <c r="B742" s="192" t="n">
        <v>36286</v>
      </c>
      <c r="C742" s="306" t="n">
        <f aca="false">VLOOKUP($B742,data!$A$6:$M$15000,10)</f>
        <v>2794000</v>
      </c>
      <c r="D742" s="9" t="n">
        <f aca="false">IF(B742&lt;&gt;"",MONTH(B742),0)</f>
        <v>5</v>
      </c>
      <c r="E742" s="306" t="n">
        <f aca="false">AVERAGE(C736:C742)</f>
        <v>2886571.42857143</v>
      </c>
    </row>
    <row r="743" customFormat="false" ht="11.25" hidden="false" customHeight="false" outlineLevel="0" collapsed="false">
      <c r="A743" s="199" t="n">
        <v>36287</v>
      </c>
      <c r="B743" s="192" t="n">
        <v>36287</v>
      </c>
      <c r="C743" s="306" t="n">
        <f aca="false">VLOOKUP($B743,data!$A$6:$M$15000,10)</f>
        <v>2805000</v>
      </c>
      <c r="D743" s="9" t="n">
        <f aca="false">IF(B743&lt;&gt;"",MONTH(B743),0)</f>
        <v>5</v>
      </c>
      <c r="E743" s="306" t="n">
        <f aca="false">AVERAGE(C737:C743)</f>
        <v>2883285.71428571</v>
      </c>
    </row>
    <row r="744" customFormat="false" ht="11.25" hidden="false" customHeight="false" outlineLevel="0" collapsed="false">
      <c r="A744" s="199" t="n">
        <v>36288</v>
      </c>
      <c r="B744" s="192" t="n">
        <v>36288</v>
      </c>
      <c r="C744" s="306" t="n">
        <f aca="false">VLOOKUP($B744,data!$A$6:$M$15000,10)</f>
        <v>2857000</v>
      </c>
      <c r="D744" s="9" t="n">
        <f aca="false">IF(B744&lt;&gt;"",MONTH(B744),0)</f>
        <v>5</v>
      </c>
      <c r="E744" s="306" t="n">
        <f aca="false">AVERAGE(C738:C744)</f>
        <v>2871142.85714286</v>
      </c>
    </row>
    <row r="745" customFormat="false" ht="11.25" hidden="false" customHeight="false" outlineLevel="0" collapsed="false">
      <c r="A745" s="199" t="n">
        <v>36289</v>
      </c>
      <c r="B745" s="192" t="n">
        <v>36289</v>
      </c>
      <c r="C745" s="306" t="n">
        <f aca="false">VLOOKUP($B745,data!$A$6:$M$15000,10)</f>
        <v>2864000</v>
      </c>
      <c r="D745" s="9" t="n">
        <f aca="false">IF(B745&lt;&gt;"",MONTH(B745),0)</f>
        <v>5</v>
      </c>
      <c r="E745" s="306" t="n">
        <f aca="false">AVERAGE(C739:C745)</f>
        <v>2860142.85714286</v>
      </c>
    </row>
    <row r="746" customFormat="false" ht="11.25" hidden="false" customHeight="false" outlineLevel="0" collapsed="false">
      <c r="A746" s="199" t="n">
        <v>36290</v>
      </c>
      <c r="B746" s="192" t="n">
        <v>36290</v>
      </c>
      <c r="C746" s="306" t="n">
        <f aca="false">VLOOKUP($B746,data!$A$6:$M$15000,10)</f>
        <v>2929000</v>
      </c>
      <c r="D746" s="9" t="n">
        <f aca="false">IF(B746&lt;&gt;"",MONTH(B746),0)</f>
        <v>5</v>
      </c>
      <c r="E746" s="306" t="n">
        <f aca="false">AVERAGE(C740:C746)</f>
        <v>2864571.42857143</v>
      </c>
    </row>
    <row r="747" customFormat="false" ht="11.25" hidden="false" customHeight="false" outlineLevel="0" collapsed="false">
      <c r="A747" s="199" t="n">
        <v>36291</v>
      </c>
      <c r="B747" s="192" t="n">
        <v>36291</v>
      </c>
      <c r="C747" s="306" t="n">
        <f aca="false">VLOOKUP($B747,data!$A$6:$M$15000,10)</f>
        <v>2882000</v>
      </c>
      <c r="D747" s="9" t="n">
        <f aca="false">IF(B747&lt;&gt;"",MONTH(B747),0)</f>
        <v>5</v>
      </c>
      <c r="E747" s="306" t="n">
        <f aca="false">AVERAGE(C741:C747)</f>
        <v>2857285.71428571</v>
      </c>
    </row>
    <row r="748" customFormat="false" ht="11.25" hidden="false" customHeight="false" outlineLevel="0" collapsed="false">
      <c r="A748" s="199" t="n">
        <v>36292</v>
      </c>
      <c r="B748" s="192" t="n">
        <v>36292</v>
      </c>
      <c r="C748" s="306" t="n">
        <f aca="false">VLOOKUP($B748,data!$A$6:$M$15000,10)</f>
        <v>2636000</v>
      </c>
      <c r="D748" s="9" t="n">
        <f aca="false">IF(B748&lt;&gt;"",MONTH(B748),0)</f>
        <v>5</v>
      </c>
      <c r="E748" s="306" t="n">
        <f aca="false">AVERAGE(C742:C748)</f>
        <v>2823857.14285714</v>
      </c>
    </row>
    <row r="749" customFormat="false" ht="11.25" hidden="false" customHeight="false" outlineLevel="0" collapsed="false">
      <c r="A749" s="199" t="n">
        <v>36293</v>
      </c>
      <c r="B749" s="192" t="n">
        <v>36293</v>
      </c>
      <c r="C749" s="306" t="n">
        <f aca="false">VLOOKUP($B749,data!$A$6:$M$15000,10)</f>
        <v>2802000</v>
      </c>
      <c r="D749" s="9" t="n">
        <f aca="false">IF(B749&lt;&gt;"",MONTH(B749),0)</f>
        <v>5</v>
      </c>
      <c r="E749" s="306" t="n">
        <f aca="false">AVERAGE(C743:C749)</f>
        <v>2825000</v>
      </c>
    </row>
    <row r="750" customFormat="false" ht="11.25" hidden="false" customHeight="false" outlineLevel="0" collapsed="false">
      <c r="A750" s="199" t="n">
        <v>36294</v>
      </c>
      <c r="B750" s="192" t="n">
        <v>36294</v>
      </c>
      <c r="C750" s="306" t="n">
        <f aca="false">VLOOKUP($B750,data!$A$6:$M$15000,10)</f>
        <v>2716000</v>
      </c>
      <c r="D750" s="9" t="n">
        <f aca="false">IF(B750&lt;&gt;"",MONTH(B750),0)</f>
        <v>5</v>
      </c>
      <c r="E750" s="306" t="n">
        <f aca="false">AVERAGE(C744:C750)</f>
        <v>2812285.71428571</v>
      </c>
    </row>
    <row r="751" customFormat="false" ht="11.25" hidden="false" customHeight="false" outlineLevel="0" collapsed="false">
      <c r="A751" s="199" t="n">
        <v>36295</v>
      </c>
      <c r="B751" s="192" t="n">
        <v>36295</v>
      </c>
      <c r="C751" s="306" t="n">
        <f aca="false">VLOOKUP($B751,data!$A$6:$M$15000,10)</f>
        <v>2715000</v>
      </c>
      <c r="D751" s="9" t="n">
        <f aca="false">IF(B751&lt;&gt;"",MONTH(B751),0)</f>
        <v>5</v>
      </c>
      <c r="E751" s="306" t="n">
        <f aca="false">AVERAGE(C745:C751)</f>
        <v>2792000</v>
      </c>
    </row>
    <row r="752" customFormat="false" ht="11.25" hidden="false" customHeight="false" outlineLevel="0" collapsed="false">
      <c r="A752" s="199" t="n">
        <v>36296</v>
      </c>
      <c r="B752" s="192" t="n">
        <v>36296</v>
      </c>
      <c r="C752" s="306" t="n">
        <f aca="false">VLOOKUP($B752,data!$A$6:$M$15000,10)</f>
        <v>2698000</v>
      </c>
      <c r="D752" s="9" t="n">
        <f aca="false">IF(B752&lt;&gt;"",MONTH(B752),0)</f>
        <v>5</v>
      </c>
      <c r="E752" s="306" t="n">
        <f aca="false">AVERAGE(C746:C752)</f>
        <v>2768285.71428571</v>
      </c>
    </row>
    <row r="753" customFormat="false" ht="11.25" hidden="false" customHeight="false" outlineLevel="0" collapsed="false">
      <c r="A753" s="199" t="n">
        <v>36297</v>
      </c>
      <c r="B753" s="192" t="n">
        <v>36297</v>
      </c>
      <c r="C753" s="306" t="n">
        <f aca="false">VLOOKUP($B753,data!$A$6:$M$15000,10)</f>
        <v>2304000</v>
      </c>
      <c r="D753" s="9" t="n">
        <f aca="false">IF(B753&lt;&gt;"",MONTH(B753),0)</f>
        <v>5</v>
      </c>
      <c r="E753" s="306" t="n">
        <f aca="false">AVERAGE(C747:C753)</f>
        <v>2679000</v>
      </c>
    </row>
    <row r="754" customFormat="false" ht="11.25" hidden="false" customHeight="false" outlineLevel="0" collapsed="false">
      <c r="A754" s="199" t="n">
        <v>36298</v>
      </c>
      <c r="B754" s="192" t="n">
        <v>36298</v>
      </c>
      <c r="C754" s="306" t="n">
        <f aca="false">VLOOKUP($B754,data!$A$6:$M$15000,10)</f>
        <v>2461000</v>
      </c>
      <c r="D754" s="9" t="n">
        <f aca="false">IF(B754&lt;&gt;"",MONTH(B754),0)</f>
        <v>5</v>
      </c>
      <c r="E754" s="306" t="n">
        <f aca="false">AVERAGE(C748:C754)</f>
        <v>2618857.14285714</v>
      </c>
    </row>
    <row r="755" customFormat="false" ht="11.25" hidden="false" customHeight="false" outlineLevel="0" collapsed="false">
      <c r="A755" s="199" t="n">
        <v>36299</v>
      </c>
      <c r="B755" s="192" t="n">
        <v>36299</v>
      </c>
      <c r="C755" s="306" t="n">
        <f aca="false">VLOOKUP($B755,data!$A$6:$M$15000,10)</f>
        <v>2569000</v>
      </c>
      <c r="D755" s="9" t="n">
        <f aca="false">IF(B755&lt;&gt;"",MONTH(B755),0)</f>
        <v>5</v>
      </c>
      <c r="E755" s="306" t="n">
        <f aca="false">AVERAGE(C749:C755)</f>
        <v>2609285.71428571</v>
      </c>
    </row>
    <row r="756" customFormat="false" ht="11.25" hidden="false" customHeight="false" outlineLevel="0" collapsed="false">
      <c r="A756" s="199" t="n">
        <v>36300</v>
      </c>
      <c r="B756" s="192" t="n">
        <v>36300</v>
      </c>
      <c r="C756" s="306" t="n">
        <f aca="false">VLOOKUP($B756,data!$A$6:$M$15000,10)</f>
        <v>2756000</v>
      </c>
      <c r="D756" s="9" t="n">
        <f aca="false">IF(B756&lt;&gt;"",MONTH(B756),0)</f>
        <v>5</v>
      </c>
      <c r="E756" s="306" t="n">
        <f aca="false">AVERAGE(C750:C756)</f>
        <v>2602714.28571429</v>
      </c>
    </row>
    <row r="757" customFormat="false" ht="11.25" hidden="false" customHeight="false" outlineLevel="0" collapsed="false">
      <c r="A757" s="199" t="n">
        <v>36301</v>
      </c>
      <c r="B757" s="192" t="n">
        <v>36301</v>
      </c>
      <c r="C757" s="306" t="n">
        <f aca="false">VLOOKUP($B757,data!$A$6:$M$15000,10)</f>
        <v>2791000</v>
      </c>
      <c r="D757" s="9" t="n">
        <f aca="false">IF(B757&lt;&gt;"",MONTH(B757),0)</f>
        <v>5</v>
      </c>
      <c r="E757" s="306" t="n">
        <f aca="false">AVERAGE(C751:C757)</f>
        <v>2613428.57142857</v>
      </c>
    </row>
    <row r="758" customFormat="false" ht="11.25" hidden="false" customHeight="false" outlineLevel="0" collapsed="false">
      <c r="A758" s="199" t="n">
        <v>36302</v>
      </c>
      <c r="B758" s="192" t="n">
        <v>36302</v>
      </c>
      <c r="C758" s="306" t="n">
        <f aca="false">VLOOKUP($B758,data!$A$6:$M$15000,10)</f>
        <v>2779000</v>
      </c>
      <c r="D758" s="9" t="n">
        <f aca="false">IF(B758&lt;&gt;"",MONTH(B758),0)</f>
        <v>5</v>
      </c>
      <c r="E758" s="306" t="n">
        <f aca="false">AVERAGE(C752:C758)</f>
        <v>2622571.42857143</v>
      </c>
    </row>
    <row r="759" customFormat="false" ht="11.25" hidden="false" customHeight="false" outlineLevel="0" collapsed="false">
      <c r="A759" s="199" t="n">
        <v>36303</v>
      </c>
      <c r="B759" s="192" t="n">
        <v>36303</v>
      </c>
      <c r="C759" s="306" t="n">
        <f aca="false">VLOOKUP($B759,data!$A$6:$M$15000,10)</f>
        <v>2784000</v>
      </c>
      <c r="D759" s="9" t="n">
        <f aca="false">IF(B759&lt;&gt;"",MONTH(B759),0)</f>
        <v>5</v>
      </c>
      <c r="E759" s="306" t="n">
        <f aca="false">AVERAGE(C753:C759)</f>
        <v>2634857.14285714</v>
      </c>
    </row>
    <row r="760" customFormat="false" ht="11.25" hidden="false" customHeight="false" outlineLevel="0" collapsed="false">
      <c r="A760" s="199" t="n">
        <v>36304</v>
      </c>
      <c r="B760" s="192" t="n">
        <v>36304</v>
      </c>
      <c r="C760" s="306" t="n">
        <f aca="false">VLOOKUP($B760,data!$A$6:$M$15000,10)</f>
        <v>2867000</v>
      </c>
      <c r="D760" s="9" t="n">
        <f aca="false">IF(B760&lt;&gt;"",MONTH(B760),0)</f>
        <v>5</v>
      </c>
      <c r="E760" s="306" t="n">
        <f aca="false">AVERAGE(C754:C760)</f>
        <v>2715285.71428571</v>
      </c>
    </row>
    <row r="761" customFormat="false" ht="11.25" hidden="false" customHeight="false" outlineLevel="0" collapsed="false">
      <c r="A761" s="199" t="n">
        <v>36305</v>
      </c>
      <c r="B761" s="192" t="n">
        <v>36305</v>
      </c>
      <c r="C761" s="306" t="n">
        <f aca="false">VLOOKUP($B761,data!$A$6:$M$15000,10)</f>
        <v>2948000</v>
      </c>
      <c r="D761" s="9" t="n">
        <f aca="false">IF(B761&lt;&gt;"",MONTH(B761),0)</f>
        <v>5</v>
      </c>
      <c r="E761" s="306" t="n">
        <f aca="false">AVERAGE(C755:C761)</f>
        <v>2784857.14285714</v>
      </c>
    </row>
    <row r="762" customFormat="false" ht="11.25" hidden="false" customHeight="false" outlineLevel="0" collapsed="false">
      <c r="A762" s="199" t="n">
        <v>36306</v>
      </c>
      <c r="B762" s="192" t="n">
        <v>36306</v>
      </c>
      <c r="C762" s="306" t="n">
        <f aca="false">VLOOKUP($B762,data!$A$6:$M$15000,10)</f>
        <v>2866000</v>
      </c>
      <c r="D762" s="9" t="n">
        <f aca="false">IF(B762&lt;&gt;"",MONTH(B762),0)</f>
        <v>5</v>
      </c>
      <c r="E762" s="306" t="n">
        <f aca="false">AVERAGE(C756:C762)</f>
        <v>2827285.71428571</v>
      </c>
    </row>
    <row r="763" customFormat="false" ht="11.25" hidden="false" customHeight="false" outlineLevel="0" collapsed="false">
      <c r="A763" s="199" t="n">
        <v>36307</v>
      </c>
      <c r="B763" s="192" t="n">
        <v>36307</v>
      </c>
      <c r="C763" s="306" t="n">
        <f aca="false">VLOOKUP($B763,data!$A$6:$M$15000,10)</f>
        <v>2903000</v>
      </c>
      <c r="D763" s="9" t="n">
        <f aca="false">IF(B763&lt;&gt;"",MONTH(B763),0)</f>
        <v>5</v>
      </c>
      <c r="E763" s="306" t="n">
        <f aca="false">AVERAGE(C757:C763)</f>
        <v>2848285.71428571</v>
      </c>
    </row>
    <row r="764" customFormat="false" ht="11.25" hidden="false" customHeight="false" outlineLevel="0" collapsed="false">
      <c r="A764" s="199" t="n">
        <v>36308</v>
      </c>
      <c r="B764" s="192" t="n">
        <v>36308</v>
      </c>
      <c r="C764" s="306" t="n">
        <f aca="false">VLOOKUP($B764,data!$A$6:$M$15000,10)</f>
        <v>2748000</v>
      </c>
      <c r="D764" s="9" t="n">
        <f aca="false">IF(B764&lt;&gt;"",MONTH(B764),0)</f>
        <v>5</v>
      </c>
      <c r="E764" s="306" t="n">
        <f aca="false">AVERAGE(C758:C764)</f>
        <v>2842142.85714286</v>
      </c>
    </row>
    <row r="765" customFormat="false" ht="11.25" hidden="false" customHeight="false" outlineLevel="0" collapsed="false">
      <c r="A765" s="199" t="n">
        <v>36309</v>
      </c>
      <c r="B765" s="192" t="n">
        <v>36309</v>
      </c>
      <c r="C765" s="306" t="n">
        <f aca="false">VLOOKUP($B765,data!$A$6:$M$15000,10)</f>
        <v>2616000</v>
      </c>
      <c r="D765" s="9" t="n">
        <f aca="false">IF(B765&lt;&gt;"",MONTH(B765),0)</f>
        <v>5</v>
      </c>
      <c r="E765" s="306" t="n">
        <f aca="false">AVERAGE(C759:C765)</f>
        <v>2818857.14285714</v>
      </c>
    </row>
    <row r="766" customFormat="false" ht="11.25" hidden="false" customHeight="false" outlineLevel="0" collapsed="false">
      <c r="A766" s="199" t="n">
        <v>36310</v>
      </c>
      <c r="B766" s="192" t="n">
        <v>36310</v>
      </c>
      <c r="C766" s="306" t="n">
        <f aca="false">VLOOKUP($B766,data!$A$6:$M$15000,10)</f>
        <v>2606000</v>
      </c>
      <c r="D766" s="9" t="n">
        <f aca="false">IF(B766&lt;&gt;"",MONTH(B766),0)</f>
        <v>5</v>
      </c>
      <c r="E766" s="306" t="n">
        <f aca="false">AVERAGE(C760:C766)</f>
        <v>2793428.57142857</v>
      </c>
    </row>
    <row r="767" customFormat="false" ht="11.25" hidden="false" customHeight="false" outlineLevel="0" collapsed="false">
      <c r="A767" s="199" t="n">
        <v>36311</v>
      </c>
      <c r="B767" s="192" t="n">
        <v>36311</v>
      </c>
      <c r="C767" s="306" t="n">
        <f aca="false">VLOOKUP($B767,data!$A$6:$M$15000,10)</f>
        <v>2686000</v>
      </c>
      <c r="D767" s="9" t="n">
        <f aca="false">IF(B767&lt;&gt;"",MONTH(B767),0)</f>
        <v>5</v>
      </c>
      <c r="E767" s="306" t="n">
        <f aca="false">AVERAGE(C761:C767)</f>
        <v>2767571.42857143</v>
      </c>
    </row>
    <row r="768" customFormat="false" ht="11.25" hidden="false" customHeight="false" outlineLevel="0" collapsed="false">
      <c r="A768" s="199" t="n">
        <v>36312</v>
      </c>
      <c r="B768" s="192" t="n">
        <v>36312</v>
      </c>
      <c r="C768" s="306" t="n">
        <f aca="false">VLOOKUP($B768,data!$A$6:$M$15000,10)</f>
        <v>2798000</v>
      </c>
      <c r="D768" s="9" t="n">
        <f aca="false">IF(B768&lt;&gt;"",MONTH(B768),0)</f>
        <v>6</v>
      </c>
      <c r="E768" s="306" t="n">
        <f aca="false">AVERAGE(C762:C768)</f>
        <v>2746142.85714286</v>
      </c>
    </row>
    <row r="769" customFormat="false" ht="11.25" hidden="false" customHeight="false" outlineLevel="0" collapsed="false">
      <c r="A769" s="199" t="n">
        <v>36313</v>
      </c>
      <c r="B769" s="192" t="n">
        <v>36313</v>
      </c>
      <c r="C769" s="306" t="n">
        <f aca="false">VLOOKUP($B769,data!$A$6:$M$15000,10)</f>
        <v>2550000</v>
      </c>
      <c r="D769" s="9" t="n">
        <f aca="false">IF(B769&lt;&gt;"",MONTH(B769),0)</f>
        <v>6</v>
      </c>
      <c r="E769" s="306" t="n">
        <f aca="false">AVERAGE(C763:C769)</f>
        <v>2701000</v>
      </c>
    </row>
    <row r="770" customFormat="false" ht="11.25" hidden="false" customHeight="false" outlineLevel="0" collapsed="false">
      <c r="A770" s="199" t="n">
        <v>36314</v>
      </c>
      <c r="B770" s="192" t="n">
        <v>36314</v>
      </c>
      <c r="C770" s="306" t="n">
        <f aca="false">VLOOKUP($B770,data!$A$6:$M$15000,10)</f>
        <v>2699000</v>
      </c>
      <c r="D770" s="9" t="n">
        <f aca="false">IF(B770&lt;&gt;"",MONTH(B770),0)</f>
        <v>6</v>
      </c>
      <c r="E770" s="306" t="n">
        <f aca="false">AVERAGE(C764:C770)</f>
        <v>2671857.14285714</v>
      </c>
    </row>
    <row r="771" customFormat="false" ht="11.25" hidden="false" customHeight="false" outlineLevel="0" collapsed="false">
      <c r="A771" s="199" t="n">
        <v>36315</v>
      </c>
      <c r="B771" s="192" t="n">
        <v>36315</v>
      </c>
      <c r="C771" s="306" t="n">
        <f aca="false">VLOOKUP($B771,data!$A$6:$M$15000,10)</f>
        <v>2680000</v>
      </c>
      <c r="D771" s="9" t="n">
        <f aca="false">IF(B771&lt;&gt;"",MONTH(B771),0)</f>
        <v>6</v>
      </c>
      <c r="E771" s="306" t="n">
        <f aca="false">AVERAGE(C765:C771)</f>
        <v>2662142.85714286</v>
      </c>
    </row>
    <row r="772" customFormat="false" ht="11.25" hidden="false" customHeight="false" outlineLevel="0" collapsed="false">
      <c r="A772" s="199" t="n">
        <v>36316</v>
      </c>
      <c r="B772" s="192" t="n">
        <v>36316</v>
      </c>
      <c r="C772" s="306" t="n">
        <f aca="false">VLOOKUP($B772,data!$A$6:$M$15000,10)</f>
        <v>2649000</v>
      </c>
      <c r="D772" s="9" t="n">
        <f aca="false">IF(B772&lt;&gt;"",MONTH(B772),0)</f>
        <v>6</v>
      </c>
      <c r="E772" s="306" t="n">
        <f aca="false">AVERAGE(C766:C772)</f>
        <v>2666857.14285714</v>
      </c>
    </row>
    <row r="773" customFormat="false" ht="11.25" hidden="false" customHeight="false" outlineLevel="0" collapsed="false">
      <c r="A773" s="199" t="n">
        <v>36317</v>
      </c>
      <c r="B773" s="192" t="n">
        <v>36317</v>
      </c>
      <c r="C773" s="306" t="n">
        <f aca="false">VLOOKUP($B773,data!$A$6:$M$15000,10)</f>
        <v>2680000</v>
      </c>
      <c r="D773" s="9" t="n">
        <f aca="false">IF(B773&lt;&gt;"",MONTH(B773),0)</f>
        <v>6</v>
      </c>
      <c r="E773" s="306" t="n">
        <f aca="false">AVERAGE(C767:C773)</f>
        <v>2677428.57142857</v>
      </c>
    </row>
    <row r="774" customFormat="false" ht="11.25" hidden="false" customHeight="false" outlineLevel="0" collapsed="false">
      <c r="A774" s="199" t="n">
        <v>36318</v>
      </c>
      <c r="B774" s="192" t="n">
        <v>36318</v>
      </c>
      <c r="C774" s="306" t="n">
        <f aca="false">VLOOKUP($B774,data!$A$6:$M$15000,10)</f>
        <v>2629000</v>
      </c>
      <c r="D774" s="9" t="n">
        <f aca="false">IF(B774&lt;&gt;"",MONTH(B774),0)</f>
        <v>6</v>
      </c>
      <c r="E774" s="306" t="n">
        <f aca="false">AVERAGE(C768:C774)</f>
        <v>2669285.71428571</v>
      </c>
    </row>
    <row r="775" customFormat="false" ht="11.25" hidden="false" customHeight="false" outlineLevel="0" collapsed="false">
      <c r="A775" s="199" t="n">
        <v>36319</v>
      </c>
      <c r="B775" s="192" t="n">
        <v>36319</v>
      </c>
      <c r="C775" s="306" t="n">
        <f aca="false">VLOOKUP($B775,data!$A$6:$M$15000,10)</f>
        <v>2678000</v>
      </c>
      <c r="D775" s="9" t="n">
        <f aca="false">IF(B775&lt;&gt;"",MONTH(B775),0)</f>
        <v>6</v>
      </c>
      <c r="E775" s="306" t="n">
        <f aca="false">AVERAGE(C769:C775)</f>
        <v>2652142.85714286</v>
      </c>
    </row>
    <row r="776" customFormat="false" ht="11.25" hidden="false" customHeight="false" outlineLevel="0" collapsed="false">
      <c r="A776" s="199" t="n">
        <v>36320</v>
      </c>
      <c r="B776" s="192" t="n">
        <v>36320</v>
      </c>
      <c r="C776" s="306" t="n">
        <f aca="false">VLOOKUP($B776,data!$A$6:$M$15000,10)</f>
        <v>2642000</v>
      </c>
      <c r="D776" s="9" t="n">
        <f aca="false">IF(B776&lt;&gt;"",MONTH(B776),0)</f>
        <v>6</v>
      </c>
      <c r="E776" s="306" t="n">
        <f aca="false">AVERAGE(C770:C776)</f>
        <v>2665285.71428571</v>
      </c>
    </row>
    <row r="777" customFormat="false" ht="11.25" hidden="false" customHeight="false" outlineLevel="0" collapsed="false">
      <c r="A777" s="199" t="n">
        <v>36321</v>
      </c>
      <c r="B777" s="192" t="n">
        <v>36321</v>
      </c>
      <c r="C777" s="306" t="n">
        <f aca="false">VLOOKUP($B777,data!$A$6:$M$15000,10)</f>
        <v>2744000</v>
      </c>
      <c r="D777" s="9" t="n">
        <f aca="false">IF(B777&lt;&gt;"",MONTH(B777),0)</f>
        <v>6</v>
      </c>
      <c r="E777" s="306" t="n">
        <f aca="false">AVERAGE(C771:C777)</f>
        <v>2671714.28571429</v>
      </c>
    </row>
    <row r="778" customFormat="false" ht="11.25" hidden="false" customHeight="false" outlineLevel="0" collapsed="false">
      <c r="A778" s="199" t="n">
        <v>36322</v>
      </c>
      <c r="B778" s="192" t="n">
        <v>36322</v>
      </c>
      <c r="C778" s="306" t="n">
        <f aca="false">VLOOKUP($B778,data!$A$6:$M$15000,10)</f>
        <v>2799000</v>
      </c>
      <c r="D778" s="9" t="n">
        <f aca="false">IF(B778&lt;&gt;"",MONTH(B778),0)</f>
        <v>6</v>
      </c>
      <c r="E778" s="306" t="n">
        <f aca="false">AVERAGE(C772:C778)</f>
        <v>2688714.28571429</v>
      </c>
    </row>
    <row r="779" customFormat="false" ht="11.25" hidden="false" customHeight="false" outlineLevel="0" collapsed="false">
      <c r="A779" s="199" t="n">
        <v>36323</v>
      </c>
      <c r="B779" s="192" t="n">
        <v>36323</v>
      </c>
      <c r="C779" s="306" t="n">
        <f aca="false">VLOOKUP($B779,data!$A$6:$M$15000,10)</f>
        <v>2680000</v>
      </c>
      <c r="D779" s="9" t="n">
        <f aca="false">IF(B779&lt;&gt;"",MONTH(B779),0)</f>
        <v>6</v>
      </c>
      <c r="E779" s="306" t="n">
        <f aca="false">AVERAGE(C773:C779)</f>
        <v>2693142.85714286</v>
      </c>
    </row>
    <row r="780" customFormat="false" ht="11.25" hidden="false" customHeight="false" outlineLevel="0" collapsed="false">
      <c r="A780" s="199" t="n">
        <v>36324</v>
      </c>
      <c r="B780" s="192" t="n">
        <v>36324</v>
      </c>
      <c r="C780" s="306" t="n">
        <f aca="false">VLOOKUP($B780,data!$A$6:$M$15000,10)</f>
        <v>2678000</v>
      </c>
      <c r="D780" s="9" t="n">
        <f aca="false">IF(B780&lt;&gt;"",MONTH(B780),0)</f>
        <v>6</v>
      </c>
      <c r="E780" s="306" t="n">
        <f aca="false">AVERAGE(C774:C780)</f>
        <v>2692857.14285714</v>
      </c>
    </row>
    <row r="781" customFormat="false" ht="11.25" hidden="false" customHeight="false" outlineLevel="0" collapsed="false">
      <c r="A781" s="199" t="n">
        <v>36325</v>
      </c>
      <c r="B781" s="192" t="n">
        <v>36325</v>
      </c>
      <c r="C781" s="306" t="n">
        <f aca="false">VLOOKUP($B781,data!$A$6:$M$15000,10)</f>
        <v>2794000</v>
      </c>
      <c r="D781" s="9" t="n">
        <f aca="false">IF(B781&lt;&gt;"",MONTH(B781),0)</f>
        <v>6</v>
      </c>
      <c r="E781" s="306" t="n">
        <f aca="false">AVERAGE(C775:C781)</f>
        <v>2716428.57142857</v>
      </c>
    </row>
    <row r="782" customFormat="false" ht="11.25" hidden="false" customHeight="false" outlineLevel="0" collapsed="false">
      <c r="A782" s="199" t="n">
        <v>36326</v>
      </c>
      <c r="B782" s="192" t="n">
        <v>36326</v>
      </c>
      <c r="C782" s="306" t="n">
        <f aca="false">VLOOKUP($B782,data!$A$6:$M$15000,10)</f>
        <v>2826000</v>
      </c>
      <c r="D782" s="9" t="n">
        <f aca="false">IF(B782&lt;&gt;"",MONTH(B782),0)</f>
        <v>6</v>
      </c>
      <c r="E782" s="306" t="n">
        <f aca="false">AVERAGE(C776:C782)</f>
        <v>2737571.42857143</v>
      </c>
    </row>
    <row r="783" customFormat="false" ht="11.25" hidden="false" customHeight="false" outlineLevel="0" collapsed="false">
      <c r="A783" s="199" t="n">
        <v>36327</v>
      </c>
      <c r="B783" s="192" t="n">
        <v>36327</v>
      </c>
      <c r="C783" s="306" t="n">
        <f aca="false">VLOOKUP($B783,data!$A$6:$M$15000,10)</f>
        <v>2780000</v>
      </c>
      <c r="D783" s="9" t="n">
        <f aca="false">IF(B783&lt;&gt;"",MONTH(B783),0)</f>
        <v>6</v>
      </c>
      <c r="E783" s="306" t="n">
        <f aca="false">AVERAGE(C777:C783)</f>
        <v>2757285.71428571</v>
      </c>
    </row>
    <row r="784" customFormat="false" ht="11.25" hidden="false" customHeight="false" outlineLevel="0" collapsed="false">
      <c r="A784" s="199" t="n">
        <v>36328</v>
      </c>
      <c r="B784" s="192" t="n">
        <v>36328</v>
      </c>
      <c r="C784" s="306" t="n">
        <f aca="false">VLOOKUP($B784,data!$A$6:$M$15000,10)</f>
        <v>3034000</v>
      </c>
      <c r="D784" s="9" t="n">
        <f aca="false">IF(B784&lt;&gt;"",MONTH(B784),0)</f>
        <v>6</v>
      </c>
      <c r="E784" s="306" t="n">
        <f aca="false">AVERAGE(C778:C784)</f>
        <v>2798714.28571429</v>
      </c>
    </row>
    <row r="785" customFormat="false" ht="11.25" hidden="false" customHeight="false" outlineLevel="0" collapsed="false">
      <c r="A785" s="199" t="n">
        <v>36329</v>
      </c>
      <c r="B785" s="192" t="n">
        <v>36329</v>
      </c>
      <c r="C785" s="306" t="n">
        <f aca="false">VLOOKUP($B785,data!$A$6:$M$15000,10)</f>
        <v>2990000</v>
      </c>
      <c r="D785" s="9" t="n">
        <f aca="false">IF(B785&lt;&gt;"",MONTH(B785),0)</f>
        <v>6</v>
      </c>
      <c r="E785" s="306" t="n">
        <f aca="false">AVERAGE(C779:C785)</f>
        <v>2826000</v>
      </c>
    </row>
    <row r="786" customFormat="false" ht="11.25" hidden="false" customHeight="false" outlineLevel="0" collapsed="false">
      <c r="A786" s="199" t="n">
        <v>36330</v>
      </c>
      <c r="B786" s="192" t="n">
        <v>36330</v>
      </c>
      <c r="C786" s="306" t="n">
        <f aca="false">VLOOKUP($B786,data!$A$6:$M$15000,10)</f>
        <v>2860000</v>
      </c>
      <c r="D786" s="9" t="n">
        <f aca="false">IF(B786&lt;&gt;"",MONTH(B786),0)</f>
        <v>6</v>
      </c>
      <c r="E786" s="306" t="n">
        <f aca="false">AVERAGE(C780:C786)</f>
        <v>2851714.28571429</v>
      </c>
    </row>
    <row r="787" customFormat="false" ht="11.25" hidden="false" customHeight="false" outlineLevel="0" collapsed="false">
      <c r="A787" s="199" t="n">
        <v>36331</v>
      </c>
      <c r="B787" s="192" t="n">
        <v>36331</v>
      </c>
      <c r="C787" s="306" t="n">
        <f aca="false">VLOOKUP($B787,data!$A$6:$M$15000,10)</f>
        <v>2937000</v>
      </c>
      <c r="D787" s="9" t="n">
        <f aca="false">IF(B787&lt;&gt;"",MONTH(B787),0)</f>
        <v>6</v>
      </c>
      <c r="E787" s="306" t="n">
        <f aca="false">AVERAGE(C781:C787)</f>
        <v>2888714.28571429</v>
      </c>
    </row>
    <row r="788" customFormat="false" ht="11.25" hidden="false" customHeight="false" outlineLevel="0" collapsed="false">
      <c r="A788" s="199" t="n">
        <v>36332</v>
      </c>
      <c r="B788" s="192" t="n">
        <v>36332</v>
      </c>
      <c r="C788" s="306" t="n">
        <f aca="false">VLOOKUP($B788,data!$A$6:$M$15000,10)</f>
        <v>3023000</v>
      </c>
      <c r="D788" s="9" t="n">
        <f aca="false">IF(B788&lt;&gt;"",MONTH(B788),0)</f>
        <v>6</v>
      </c>
      <c r="E788" s="306" t="n">
        <f aca="false">AVERAGE(C782:C788)</f>
        <v>2921428.57142857</v>
      </c>
    </row>
    <row r="789" customFormat="false" ht="11.25" hidden="false" customHeight="false" outlineLevel="0" collapsed="false">
      <c r="A789" s="199" t="n">
        <v>36333</v>
      </c>
      <c r="B789" s="192" t="n">
        <v>36333</v>
      </c>
      <c r="C789" s="306" t="n">
        <f aca="false">VLOOKUP($B789,data!$A$6:$M$15000,10)</f>
        <v>3041000</v>
      </c>
      <c r="D789" s="9" t="n">
        <f aca="false">IF(B789&lt;&gt;"",MONTH(B789),0)</f>
        <v>6</v>
      </c>
      <c r="E789" s="306" t="n">
        <f aca="false">AVERAGE(C783:C789)</f>
        <v>2952142.85714286</v>
      </c>
    </row>
    <row r="790" customFormat="false" ht="11.25" hidden="false" customHeight="false" outlineLevel="0" collapsed="false">
      <c r="A790" s="199" t="n">
        <v>36334</v>
      </c>
      <c r="B790" s="192" t="n">
        <v>36334</v>
      </c>
      <c r="C790" s="306" t="n">
        <f aca="false">VLOOKUP($B790,data!$A$6:$M$15000,10)</f>
        <v>3090000</v>
      </c>
      <c r="D790" s="9" t="n">
        <f aca="false">IF(B790&lt;&gt;"",MONTH(B790),0)</f>
        <v>6</v>
      </c>
      <c r="E790" s="306" t="n">
        <f aca="false">AVERAGE(C784:C790)</f>
        <v>2996428.57142857</v>
      </c>
    </row>
    <row r="791" customFormat="false" ht="11.25" hidden="false" customHeight="false" outlineLevel="0" collapsed="false">
      <c r="A791" s="199" t="n">
        <v>36335</v>
      </c>
      <c r="B791" s="192" t="n">
        <v>36335</v>
      </c>
      <c r="C791" s="306" t="n">
        <f aca="false">VLOOKUP($B791,data!$A$6:$M$15000,10)</f>
        <v>3036000</v>
      </c>
      <c r="D791" s="9" t="n">
        <f aca="false">IF(B791&lt;&gt;"",MONTH(B791),0)</f>
        <v>6</v>
      </c>
      <c r="E791" s="306" t="n">
        <f aca="false">AVERAGE(C785:C791)</f>
        <v>2996714.28571429</v>
      </c>
    </row>
    <row r="792" customFormat="false" ht="11.25" hidden="false" customHeight="false" outlineLevel="0" collapsed="false">
      <c r="A792" s="199" t="n">
        <v>36336</v>
      </c>
      <c r="B792" s="192" t="n">
        <v>36336</v>
      </c>
      <c r="C792" s="306" t="n">
        <f aca="false">VLOOKUP($B792,data!$A$6:$M$15000,10)</f>
        <v>2971000</v>
      </c>
      <c r="D792" s="9" t="n">
        <f aca="false">IF(B792&lt;&gt;"",MONTH(B792),0)</f>
        <v>6</v>
      </c>
      <c r="E792" s="306" t="n">
        <f aca="false">AVERAGE(C786:C792)</f>
        <v>2994000</v>
      </c>
    </row>
    <row r="793" customFormat="false" ht="11.25" hidden="false" customHeight="false" outlineLevel="0" collapsed="false">
      <c r="A793" s="199" t="n">
        <v>36337</v>
      </c>
      <c r="B793" s="192" t="n">
        <v>36337</v>
      </c>
      <c r="C793" s="306" t="n">
        <f aca="false">VLOOKUP($B793,data!$A$6:$M$15000,10)</f>
        <v>2999000</v>
      </c>
      <c r="D793" s="9" t="n">
        <f aca="false">IF(B793&lt;&gt;"",MONTH(B793),0)</f>
        <v>6</v>
      </c>
      <c r="E793" s="306" t="n">
        <f aca="false">AVERAGE(C787:C793)</f>
        <v>3013857.14285714</v>
      </c>
    </row>
    <row r="794" customFormat="false" ht="11.25" hidden="false" customHeight="false" outlineLevel="0" collapsed="false">
      <c r="A794" s="199" t="n">
        <v>36338</v>
      </c>
      <c r="B794" s="192" t="n">
        <v>36338</v>
      </c>
      <c r="C794" s="306" t="n">
        <f aca="false">VLOOKUP($B794,data!$A$6:$M$15000,10)</f>
        <v>2819000</v>
      </c>
      <c r="D794" s="9" t="n">
        <f aca="false">IF(B794&lt;&gt;"",MONTH(B794),0)</f>
        <v>6</v>
      </c>
      <c r="E794" s="306" t="n">
        <f aca="false">AVERAGE(C788:C794)</f>
        <v>2997000</v>
      </c>
    </row>
    <row r="795" customFormat="false" ht="11.25" hidden="false" customHeight="false" outlineLevel="0" collapsed="false">
      <c r="A795" s="199" t="n">
        <v>36339</v>
      </c>
      <c r="B795" s="192" t="n">
        <v>36339</v>
      </c>
      <c r="C795" s="306" t="n">
        <f aca="false">VLOOKUP($B795,data!$A$6:$M$15000,10)</f>
        <v>3031000</v>
      </c>
      <c r="D795" s="9" t="n">
        <f aca="false">IF(B795&lt;&gt;"",MONTH(B795),0)</f>
        <v>6</v>
      </c>
      <c r="E795" s="306" t="n">
        <f aca="false">AVERAGE(C789:C795)</f>
        <v>2998142.85714286</v>
      </c>
    </row>
    <row r="796" customFormat="false" ht="11.25" hidden="false" customHeight="false" outlineLevel="0" collapsed="false">
      <c r="A796" s="199" t="n">
        <v>36340</v>
      </c>
      <c r="B796" s="192" t="n">
        <v>36340</v>
      </c>
      <c r="C796" s="306" t="n">
        <f aca="false">VLOOKUP($B796,data!$A$6:$M$15000,10)</f>
        <v>3063000</v>
      </c>
      <c r="D796" s="9" t="n">
        <f aca="false">IF(B796&lt;&gt;"",MONTH(B796),0)</f>
        <v>6</v>
      </c>
      <c r="E796" s="306" t="n">
        <f aca="false">AVERAGE(C790:C796)</f>
        <v>3001285.71428571</v>
      </c>
    </row>
    <row r="797" customFormat="false" ht="11.25" hidden="false" customHeight="false" outlineLevel="0" collapsed="false">
      <c r="A797" s="199" t="n">
        <v>36341</v>
      </c>
      <c r="B797" s="192" t="n">
        <v>36341</v>
      </c>
      <c r="C797" s="306" t="n">
        <f aca="false">VLOOKUP($B797,data!$A$6:$M$15000,10)</f>
        <v>2909000</v>
      </c>
      <c r="D797" s="9" t="n">
        <f aca="false">IF(B797&lt;&gt;"",MONTH(B797),0)</f>
        <v>6</v>
      </c>
      <c r="E797" s="306" t="n">
        <f aca="false">AVERAGE(C791:C797)</f>
        <v>2975428.57142857</v>
      </c>
    </row>
    <row r="798" customFormat="false" ht="11.25" hidden="false" customHeight="false" outlineLevel="0" collapsed="false">
      <c r="A798" s="199" t="n">
        <v>36342</v>
      </c>
      <c r="B798" s="192" t="n">
        <v>36342</v>
      </c>
      <c r="C798" s="306" t="n">
        <f aca="false">VLOOKUP($B798,data!$A$6:$M$15000,10)</f>
        <v>3177000</v>
      </c>
      <c r="D798" s="9" t="n">
        <f aca="false">IF(B798&lt;&gt;"",MONTH(B798),0)</f>
        <v>7</v>
      </c>
      <c r="E798" s="306" t="n">
        <f aca="false">AVERAGE(C792:C798)</f>
        <v>2995571.42857143</v>
      </c>
    </row>
    <row r="799" customFormat="false" ht="11.25" hidden="false" customHeight="false" outlineLevel="0" collapsed="false">
      <c r="A799" s="199" t="n">
        <v>36343</v>
      </c>
      <c r="B799" s="192" t="n">
        <v>36343</v>
      </c>
      <c r="C799" s="306" t="n">
        <f aca="false">VLOOKUP($B799,data!$A$6:$M$15000,10)</f>
        <v>2842000</v>
      </c>
      <c r="D799" s="9" t="n">
        <f aca="false">IF(B799&lt;&gt;"",MONTH(B799),0)</f>
        <v>7</v>
      </c>
      <c r="E799" s="306" t="n">
        <f aca="false">AVERAGE(C793:C799)</f>
        <v>2977142.85714286</v>
      </c>
    </row>
    <row r="800" customFormat="false" ht="11.25" hidden="false" customHeight="false" outlineLevel="0" collapsed="false">
      <c r="A800" s="199" t="n">
        <v>36344</v>
      </c>
      <c r="B800" s="192" t="n">
        <v>36344</v>
      </c>
      <c r="C800" s="306" t="n">
        <f aca="false">VLOOKUP($B800,data!$A$6:$M$15000,10)</f>
        <v>2686000</v>
      </c>
      <c r="D800" s="9" t="n">
        <f aca="false">IF(B800&lt;&gt;"",MONTH(B800),0)</f>
        <v>7</v>
      </c>
      <c r="E800" s="306" t="n">
        <f aca="false">AVERAGE(C794:C800)</f>
        <v>2932428.57142857</v>
      </c>
    </row>
    <row r="801" customFormat="false" ht="11.25" hidden="false" customHeight="false" outlineLevel="0" collapsed="false">
      <c r="A801" s="199" t="n">
        <v>36345</v>
      </c>
      <c r="B801" s="192" t="n">
        <v>36345</v>
      </c>
      <c r="C801" s="306" t="n">
        <f aca="false">VLOOKUP($B801,data!$A$6:$M$15000,10)</f>
        <v>2634000</v>
      </c>
      <c r="D801" s="9" t="n">
        <f aca="false">IF(B801&lt;&gt;"",MONTH(B801),0)</f>
        <v>7</v>
      </c>
      <c r="E801" s="306" t="n">
        <f aca="false">AVERAGE(C795:C801)</f>
        <v>2906000</v>
      </c>
    </row>
    <row r="802" customFormat="false" ht="11.25" hidden="false" customHeight="false" outlineLevel="0" collapsed="false">
      <c r="A802" s="199" t="n">
        <v>36346</v>
      </c>
      <c r="B802" s="192" t="n">
        <v>36346</v>
      </c>
      <c r="C802" s="306" t="n">
        <f aca="false">VLOOKUP($B802,data!$A$6:$M$15000,10)</f>
        <v>2736000</v>
      </c>
      <c r="D802" s="9" t="n">
        <f aca="false">IF(B802&lt;&gt;"",MONTH(B802),0)</f>
        <v>7</v>
      </c>
      <c r="E802" s="306" t="n">
        <f aca="false">AVERAGE(C796:C802)</f>
        <v>2863857.14285714</v>
      </c>
    </row>
    <row r="803" customFormat="false" ht="11.25" hidden="false" customHeight="false" outlineLevel="0" collapsed="false">
      <c r="A803" s="199" t="n">
        <v>36347</v>
      </c>
      <c r="B803" s="192" t="n">
        <v>36347</v>
      </c>
      <c r="C803" s="306" t="n">
        <f aca="false">VLOOKUP($B803,data!$A$6:$M$15000,10)</f>
        <v>2973000</v>
      </c>
      <c r="D803" s="9" t="n">
        <f aca="false">IF(B803&lt;&gt;"",MONTH(B803),0)</f>
        <v>7</v>
      </c>
      <c r="E803" s="306" t="n">
        <f aca="false">AVERAGE(C797:C803)</f>
        <v>2851000</v>
      </c>
    </row>
    <row r="804" customFormat="false" ht="11.25" hidden="false" customHeight="false" outlineLevel="0" collapsed="false">
      <c r="A804" s="199" t="n">
        <v>36348</v>
      </c>
      <c r="B804" s="192" t="n">
        <v>36348</v>
      </c>
      <c r="C804" s="306" t="n">
        <f aca="false">VLOOKUP($B804,data!$A$6:$M$15000,10)</f>
        <v>3174000</v>
      </c>
      <c r="D804" s="9" t="n">
        <f aca="false">IF(B804&lt;&gt;"",MONTH(B804),0)</f>
        <v>7</v>
      </c>
      <c r="E804" s="306" t="n">
        <f aca="false">AVERAGE(C798:C804)</f>
        <v>2888857.14285714</v>
      </c>
    </row>
    <row r="805" customFormat="false" ht="11.25" hidden="false" customHeight="false" outlineLevel="0" collapsed="false">
      <c r="A805" s="199" t="n">
        <v>36349</v>
      </c>
      <c r="B805" s="192" t="n">
        <v>36349</v>
      </c>
      <c r="C805" s="306" t="n">
        <f aca="false">VLOOKUP($B805,data!$A$6:$M$15000,10)</f>
        <v>3165000</v>
      </c>
      <c r="D805" s="9" t="n">
        <f aca="false">IF(B805&lt;&gt;"",MONTH(B805),0)</f>
        <v>7</v>
      </c>
      <c r="E805" s="306" t="n">
        <f aca="false">AVERAGE(C799:C805)</f>
        <v>2887142.85714286</v>
      </c>
    </row>
    <row r="806" customFormat="false" ht="11.25" hidden="false" customHeight="false" outlineLevel="0" collapsed="false">
      <c r="A806" s="199" t="n">
        <v>36350</v>
      </c>
      <c r="B806" s="192" t="n">
        <v>36350</v>
      </c>
      <c r="C806" s="306" t="n">
        <f aca="false">VLOOKUP($B806,data!$A$6:$M$15000,10)</f>
        <v>3164000</v>
      </c>
      <c r="D806" s="9" t="n">
        <f aca="false">IF(B806&lt;&gt;"",MONTH(B806),0)</f>
        <v>7</v>
      </c>
      <c r="E806" s="306" t="n">
        <f aca="false">AVERAGE(C800:C806)</f>
        <v>2933142.85714286</v>
      </c>
    </row>
    <row r="807" customFormat="false" ht="11.25" hidden="false" customHeight="false" outlineLevel="0" collapsed="false">
      <c r="A807" s="199" t="n">
        <v>36351</v>
      </c>
      <c r="B807" s="192" t="n">
        <v>36351</v>
      </c>
      <c r="C807" s="306" t="n">
        <f aca="false">VLOOKUP($B807,data!$A$6:$M$15000,10)</f>
        <v>2896000</v>
      </c>
      <c r="D807" s="9" t="n">
        <f aca="false">IF(B807&lt;&gt;"",MONTH(B807),0)</f>
        <v>7</v>
      </c>
      <c r="E807" s="306" t="n">
        <f aca="false">AVERAGE(C801:C807)</f>
        <v>2963142.85714286</v>
      </c>
    </row>
    <row r="808" customFormat="false" ht="11.25" hidden="false" customHeight="false" outlineLevel="0" collapsed="false">
      <c r="A808" s="199" t="n">
        <v>36352</v>
      </c>
      <c r="B808" s="192" t="n">
        <v>36352</v>
      </c>
      <c r="C808" s="306" t="n">
        <f aca="false">VLOOKUP($B808,data!$A$6:$M$15000,10)</f>
        <v>2695000</v>
      </c>
      <c r="D808" s="9" t="n">
        <f aca="false">IF(B808&lt;&gt;"",MONTH(B808),0)</f>
        <v>7</v>
      </c>
      <c r="E808" s="306" t="n">
        <f aca="false">AVERAGE(C802:C808)</f>
        <v>2971857.14285714</v>
      </c>
    </row>
    <row r="809" customFormat="false" ht="11.25" hidden="false" customHeight="false" outlineLevel="0" collapsed="false">
      <c r="A809" s="199" t="n">
        <v>36353</v>
      </c>
      <c r="B809" s="192" t="n">
        <v>36353</v>
      </c>
      <c r="C809" s="306" t="n">
        <f aca="false">VLOOKUP($B809,data!$A$6:$M$15000,10)</f>
        <v>2825000</v>
      </c>
      <c r="D809" s="9" t="n">
        <f aca="false">IF(B809&lt;&gt;"",MONTH(B809),0)</f>
        <v>7</v>
      </c>
      <c r="E809" s="306" t="n">
        <f aca="false">AVERAGE(C803:C809)</f>
        <v>2984571.42857143</v>
      </c>
    </row>
    <row r="810" customFormat="false" ht="11.25" hidden="false" customHeight="false" outlineLevel="0" collapsed="false">
      <c r="A810" s="199" t="n">
        <v>36354</v>
      </c>
      <c r="B810" s="192" t="n">
        <v>36354</v>
      </c>
      <c r="C810" s="306" t="n">
        <f aca="false">VLOOKUP($B810,data!$A$6:$M$15000,10)</f>
        <v>3145000</v>
      </c>
      <c r="D810" s="9" t="n">
        <f aca="false">IF(B810&lt;&gt;"",MONTH(B810),0)</f>
        <v>7</v>
      </c>
      <c r="E810" s="306" t="n">
        <f aca="false">AVERAGE(C804:C810)</f>
        <v>3009142.85714286</v>
      </c>
    </row>
    <row r="811" customFormat="false" ht="11.25" hidden="false" customHeight="false" outlineLevel="0" collapsed="false">
      <c r="A811" s="199" t="n">
        <v>36355</v>
      </c>
      <c r="B811" s="192" t="n">
        <v>36355</v>
      </c>
      <c r="C811" s="306" t="n">
        <f aca="false">VLOOKUP($B811,data!$A$6:$M$15000,10)</f>
        <v>3248000</v>
      </c>
      <c r="D811" s="9" t="n">
        <f aca="false">IF(B811&lt;&gt;"",MONTH(B811),0)</f>
        <v>7</v>
      </c>
      <c r="E811" s="306" t="n">
        <f aca="false">AVERAGE(C805:C811)</f>
        <v>3019714.28571429</v>
      </c>
    </row>
    <row r="812" customFormat="false" ht="11.25" hidden="false" customHeight="false" outlineLevel="0" collapsed="false">
      <c r="A812" s="199" t="n">
        <v>36356</v>
      </c>
      <c r="B812" s="192" t="n">
        <v>36356</v>
      </c>
      <c r="C812" s="306" t="n">
        <f aca="false">VLOOKUP($B812,data!$A$6:$M$15000,10)</f>
        <v>3256000</v>
      </c>
      <c r="D812" s="9" t="n">
        <f aca="false">IF(B812&lt;&gt;"",MONTH(B812),0)</f>
        <v>7</v>
      </c>
      <c r="E812" s="306" t="n">
        <f aca="false">AVERAGE(C806:C812)</f>
        <v>3032714.28571429</v>
      </c>
    </row>
    <row r="813" customFormat="false" ht="11.25" hidden="false" customHeight="false" outlineLevel="0" collapsed="false">
      <c r="A813" s="199" t="n">
        <v>36357</v>
      </c>
      <c r="B813" s="192" t="n">
        <v>36357</v>
      </c>
      <c r="C813" s="306" t="n">
        <f aca="false">VLOOKUP($B813,data!$A$6:$M$15000,10)</f>
        <v>3217000</v>
      </c>
      <c r="D813" s="9" t="n">
        <f aca="false">IF(B813&lt;&gt;"",MONTH(B813),0)</f>
        <v>7</v>
      </c>
      <c r="E813" s="306" t="n">
        <f aca="false">AVERAGE(C807:C813)</f>
        <v>3040285.71428571</v>
      </c>
    </row>
    <row r="814" customFormat="false" ht="11.25" hidden="false" customHeight="false" outlineLevel="0" collapsed="false">
      <c r="A814" s="199" t="n">
        <v>36358</v>
      </c>
      <c r="B814" s="192" t="n">
        <v>36358</v>
      </c>
      <c r="C814" s="306" t="n">
        <f aca="false">VLOOKUP($B814,data!$A$6:$M$15000,10)</f>
        <v>2572000</v>
      </c>
      <c r="D814" s="9" t="n">
        <f aca="false">IF(B814&lt;&gt;"",MONTH(B814),0)</f>
        <v>7</v>
      </c>
      <c r="E814" s="306" t="n">
        <f aca="false">AVERAGE(C808:C814)</f>
        <v>2994000</v>
      </c>
    </row>
    <row r="815" customFormat="false" ht="11.25" hidden="false" customHeight="false" outlineLevel="0" collapsed="false">
      <c r="A815" s="199" t="n">
        <v>36359</v>
      </c>
      <c r="B815" s="192" t="n">
        <v>36359</v>
      </c>
      <c r="C815" s="306" t="n">
        <f aca="false">VLOOKUP($B815,data!$A$6:$M$15000,10)</f>
        <v>2554000</v>
      </c>
      <c r="D815" s="9" t="n">
        <f aca="false">IF(B815&lt;&gt;"",MONTH(B815),0)</f>
        <v>7</v>
      </c>
      <c r="E815" s="306" t="n">
        <f aca="false">AVERAGE(C809:C815)</f>
        <v>2973857.14285714</v>
      </c>
    </row>
    <row r="816" customFormat="false" ht="11.25" hidden="false" customHeight="false" outlineLevel="0" collapsed="false">
      <c r="A816" s="199" t="n">
        <v>36360</v>
      </c>
      <c r="B816" s="192" t="n">
        <v>36360</v>
      </c>
      <c r="C816" s="306" t="n">
        <f aca="false">VLOOKUP($B816,data!$A$6:$M$15000,10)</f>
        <v>2892000</v>
      </c>
      <c r="D816" s="9" t="n">
        <f aca="false">IF(B816&lt;&gt;"",MONTH(B816),0)</f>
        <v>7</v>
      </c>
      <c r="E816" s="306" t="n">
        <f aca="false">AVERAGE(C810:C816)</f>
        <v>2983428.57142857</v>
      </c>
    </row>
    <row r="817" customFormat="false" ht="11.25" hidden="false" customHeight="false" outlineLevel="0" collapsed="false">
      <c r="A817" s="199" t="n">
        <v>36361</v>
      </c>
      <c r="B817" s="192" t="n">
        <v>36361</v>
      </c>
      <c r="C817" s="306" t="n">
        <f aca="false">VLOOKUP($B817,data!$A$6:$M$15000,10)</f>
        <v>3185000</v>
      </c>
      <c r="D817" s="9" t="n">
        <f aca="false">IF(B817&lt;&gt;"",MONTH(B817),0)</f>
        <v>7</v>
      </c>
      <c r="E817" s="306" t="n">
        <f aca="false">AVERAGE(C811:C817)</f>
        <v>2989142.85714286</v>
      </c>
    </row>
    <row r="818" customFormat="false" ht="11.25" hidden="false" customHeight="false" outlineLevel="0" collapsed="false">
      <c r="A818" s="199" t="n">
        <v>36362</v>
      </c>
      <c r="B818" s="192" t="n">
        <v>36362</v>
      </c>
      <c r="C818" s="306" t="n">
        <f aca="false">VLOOKUP($B818,data!$A$6:$M$15000,10)</f>
        <v>3153000</v>
      </c>
      <c r="D818" s="9" t="n">
        <f aca="false">IF(B818&lt;&gt;"",MONTH(B818),0)</f>
        <v>7</v>
      </c>
      <c r="E818" s="306" t="n">
        <f aca="false">AVERAGE(C812:C818)</f>
        <v>2975571.42857143</v>
      </c>
    </row>
    <row r="819" customFormat="false" ht="11.25" hidden="false" customHeight="false" outlineLevel="0" collapsed="false">
      <c r="A819" s="199" t="n">
        <v>36363</v>
      </c>
      <c r="B819" s="192" t="n">
        <v>36363</v>
      </c>
      <c r="C819" s="306" t="n">
        <f aca="false">VLOOKUP($B819,data!$A$6:$M$15000,10)</f>
        <v>3179000</v>
      </c>
      <c r="D819" s="9" t="n">
        <f aca="false">IF(B819&lt;&gt;"",MONTH(B819),0)</f>
        <v>7</v>
      </c>
      <c r="E819" s="306" t="n">
        <f aca="false">AVERAGE(C813:C819)</f>
        <v>2964571.42857143</v>
      </c>
    </row>
    <row r="820" customFormat="false" ht="11.25" hidden="false" customHeight="false" outlineLevel="0" collapsed="false">
      <c r="A820" s="199" t="n">
        <v>36364</v>
      </c>
      <c r="B820" s="192" t="n">
        <v>36364</v>
      </c>
      <c r="C820" s="306" t="n">
        <f aca="false">VLOOKUP($B820,data!$A$6:$M$15000,10)</f>
        <v>3096000</v>
      </c>
      <c r="D820" s="9" t="n">
        <f aca="false">IF(B820&lt;&gt;"",MONTH(B820),0)</f>
        <v>7</v>
      </c>
      <c r="E820" s="306" t="n">
        <f aca="false">AVERAGE(C814:C820)</f>
        <v>2947285.71428571</v>
      </c>
    </row>
    <row r="821" customFormat="false" ht="11.25" hidden="false" customHeight="false" outlineLevel="0" collapsed="false">
      <c r="A821" s="199" t="n">
        <v>36365</v>
      </c>
      <c r="B821" s="192" t="n">
        <v>36365</v>
      </c>
      <c r="C821" s="306" t="n">
        <f aca="false">VLOOKUP($B821,data!$A$6:$M$15000,10)</f>
        <v>2555000</v>
      </c>
      <c r="D821" s="9" t="n">
        <f aca="false">IF(B821&lt;&gt;"",MONTH(B821),0)</f>
        <v>7</v>
      </c>
      <c r="E821" s="306" t="n">
        <f aca="false">AVERAGE(C815:C821)</f>
        <v>2944857.14285714</v>
      </c>
    </row>
    <row r="822" customFormat="false" ht="11.25" hidden="false" customHeight="false" outlineLevel="0" collapsed="false">
      <c r="A822" s="199" t="n">
        <v>36366</v>
      </c>
      <c r="B822" s="192" t="n">
        <v>36366</v>
      </c>
      <c r="C822" s="306" t="n">
        <f aca="false">VLOOKUP($B822,data!$A$6:$M$15000,10)</f>
        <v>2513000</v>
      </c>
      <c r="D822" s="9" t="n">
        <f aca="false">IF(B822&lt;&gt;"",MONTH(B822),0)</f>
        <v>7</v>
      </c>
      <c r="E822" s="306" t="n">
        <f aca="false">AVERAGE(C816:C822)</f>
        <v>2939000</v>
      </c>
    </row>
    <row r="823" customFormat="false" ht="11.25" hidden="false" customHeight="false" outlineLevel="0" collapsed="false">
      <c r="A823" s="199" t="n">
        <v>36367</v>
      </c>
      <c r="B823" s="192" t="n">
        <v>36367</v>
      </c>
      <c r="C823" s="306" t="n">
        <f aca="false">VLOOKUP($B823,data!$A$6:$M$15000,10)</f>
        <v>2717000</v>
      </c>
      <c r="D823" s="9" t="n">
        <f aca="false">IF(B823&lt;&gt;"",MONTH(B823),0)</f>
        <v>7</v>
      </c>
      <c r="E823" s="306" t="n">
        <f aca="false">AVERAGE(C817:C823)</f>
        <v>2914000</v>
      </c>
    </row>
    <row r="824" customFormat="false" ht="11.25" hidden="false" customHeight="false" outlineLevel="0" collapsed="false">
      <c r="A824" s="199" t="n">
        <v>36368</v>
      </c>
      <c r="B824" s="192" t="n">
        <v>36368</v>
      </c>
      <c r="C824" s="306" t="n">
        <f aca="false">VLOOKUP($B824,data!$A$6:$M$15000,10)</f>
        <v>2893000</v>
      </c>
      <c r="D824" s="9" t="n">
        <f aca="false">IF(B824&lt;&gt;"",MONTH(B824),0)</f>
        <v>7</v>
      </c>
      <c r="E824" s="306" t="n">
        <f aca="false">AVERAGE(C818:C824)</f>
        <v>2872285.71428571</v>
      </c>
    </row>
    <row r="825" customFormat="false" ht="11.25" hidden="false" customHeight="false" outlineLevel="0" collapsed="false">
      <c r="A825" s="199" t="n">
        <v>36369</v>
      </c>
      <c r="B825" s="192" t="n">
        <v>36369</v>
      </c>
      <c r="C825" s="306" t="n">
        <f aca="false">VLOOKUP($B825,data!$A$6:$M$15000,10)</f>
        <v>2936000</v>
      </c>
      <c r="D825" s="9" t="n">
        <f aca="false">IF(B825&lt;&gt;"",MONTH(B825),0)</f>
        <v>7</v>
      </c>
      <c r="E825" s="306" t="n">
        <f aca="false">AVERAGE(C819:C825)</f>
        <v>2841285.71428571</v>
      </c>
    </row>
    <row r="826" customFormat="false" ht="11.25" hidden="false" customHeight="false" outlineLevel="0" collapsed="false">
      <c r="A826" s="199" t="n">
        <v>36370</v>
      </c>
      <c r="B826" s="192" t="n">
        <v>36370</v>
      </c>
      <c r="C826" s="306" t="n">
        <f aca="false">VLOOKUP($B826,data!$A$6:$M$15000,10)</f>
        <v>2889000</v>
      </c>
      <c r="D826" s="9" t="n">
        <f aca="false">IF(B826&lt;&gt;"",MONTH(B826),0)</f>
        <v>7</v>
      </c>
      <c r="E826" s="306" t="n">
        <f aca="false">AVERAGE(C820:C826)</f>
        <v>2799857.14285714</v>
      </c>
    </row>
    <row r="827" customFormat="false" ht="11.25" hidden="false" customHeight="false" outlineLevel="0" collapsed="false">
      <c r="A827" s="199" t="n">
        <v>36371</v>
      </c>
      <c r="B827" s="192" t="n">
        <v>36371</v>
      </c>
      <c r="C827" s="306" t="n">
        <f aca="false">VLOOKUP($B827,data!$A$6:$M$15000,10)</f>
        <v>2764000</v>
      </c>
      <c r="D827" s="9" t="n">
        <f aca="false">IF(B827&lt;&gt;"",MONTH(B827),0)</f>
        <v>7</v>
      </c>
      <c r="E827" s="306" t="n">
        <f aca="false">AVERAGE(C821:C827)</f>
        <v>2752428.57142857</v>
      </c>
    </row>
    <row r="828" customFormat="false" ht="11.25" hidden="false" customHeight="false" outlineLevel="0" collapsed="false">
      <c r="A828" s="199" t="n">
        <v>36372</v>
      </c>
      <c r="B828" s="192" t="n">
        <v>36372</v>
      </c>
      <c r="C828" s="306" t="n">
        <f aca="false">VLOOKUP($B828,data!$A$6:$M$15000,10)</f>
        <v>2852000</v>
      </c>
      <c r="D828" s="9" t="n">
        <f aca="false">IF(B828&lt;&gt;"",MONTH(B828),0)</f>
        <v>7</v>
      </c>
      <c r="E828" s="306" t="n">
        <f aca="false">AVERAGE(C822:C828)</f>
        <v>2794857.14285714</v>
      </c>
    </row>
    <row r="829" customFormat="false" ht="11.25" hidden="false" customHeight="false" outlineLevel="0" collapsed="false">
      <c r="A829" s="199" t="n">
        <v>36373</v>
      </c>
      <c r="B829" s="192" t="n">
        <v>36373</v>
      </c>
      <c r="C829" s="306" t="n">
        <f aca="false">VLOOKUP($B829,data!$A$6:$M$15000,10)</f>
        <v>2738000</v>
      </c>
      <c r="D829" s="9" t="n">
        <f aca="false">IF(B829&lt;&gt;"",MONTH(B829),0)</f>
        <v>8</v>
      </c>
      <c r="E829" s="306" t="n">
        <f aca="false">AVERAGE(C823:C829)</f>
        <v>2827000</v>
      </c>
    </row>
    <row r="830" customFormat="false" ht="11.25" hidden="false" customHeight="false" outlineLevel="0" collapsed="false">
      <c r="A830" s="199" t="n">
        <v>36374</v>
      </c>
      <c r="B830" s="192" t="n">
        <v>36374</v>
      </c>
      <c r="C830" s="306" t="n">
        <f aca="false">VLOOKUP($B830,data!$A$6:$M$15000,10)</f>
        <v>2787000</v>
      </c>
      <c r="D830" s="9" t="n">
        <f aca="false">IF(B830&lt;&gt;"",MONTH(B830),0)</f>
        <v>8</v>
      </c>
      <c r="E830" s="306" t="n">
        <f aca="false">AVERAGE(C824:C830)</f>
        <v>2837000</v>
      </c>
    </row>
    <row r="831" customFormat="false" ht="11.25" hidden="false" customHeight="false" outlineLevel="0" collapsed="false">
      <c r="A831" s="199" t="n">
        <v>36375</v>
      </c>
      <c r="B831" s="192" t="n">
        <v>36375</v>
      </c>
      <c r="C831" s="306" t="n">
        <f aca="false">VLOOKUP($B831,data!$A$6:$M$15000,10)</f>
        <v>2910000</v>
      </c>
      <c r="D831" s="9" t="n">
        <f aca="false">IF(B831&lt;&gt;"",MONTH(B831),0)</f>
        <v>8</v>
      </c>
      <c r="E831" s="306" t="n">
        <f aca="false">AVERAGE(C825:C831)</f>
        <v>2839428.57142857</v>
      </c>
    </row>
    <row r="832" customFormat="false" ht="11.25" hidden="false" customHeight="false" outlineLevel="0" collapsed="false">
      <c r="A832" s="199" t="n">
        <v>36376</v>
      </c>
      <c r="B832" s="192" t="n">
        <v>36376</v>
      </c>
      <c r="C832" s="306" t="n">
        <f aca="false">VLOOKUP($B832,data!$A$6:$M$15000,10)</f>
        <v>2862000</v>
      </c>
      <c r="D832" s="9" t="n">
        <f aca="false">IF(B832&lt;&gt;"",MONTH(B832),0)</f>
        <v>8</v>
      </c>
      <c r="E832" s="306" t="n">
        <f aca="false">AVERAGE(C826:C832)</f>
        <v>2828857.14285714</v>
      </c>
    </row>
    <row r="833" customFormat="false" ht="11.25" hidden="false" customHeight="false" outlineLevel="0" collapsed="false">
      <c r="A833" s="199" t="n">
        <v>36377</v>
      </c>
      <c r="B833" s="192" t="n">
        <v>36377</v>
      </c>
      <c r="C833" s="306" t="n">
        <f aca="false">VLOOKUP($B833,data!$A$6:$M$15000,10)</f>
        <v>2889000</v>
      </c>
      <c r="D833" s="9" t="n">
        <f aca="false">IF(B833&lt;&gt;"",MONTH(B833),0)</f>
        <v>8</v>
      </c>
      <c r="E833" s="306" t="n">
        <f aca="false">AVERAGE(C827:C833)</f>
        <v>2828857.14285714</v>
      </c>
    </row>
    <row r="834" customFormat="false" ht="11.25" hidden="false" customHeight="false" outlineLevel="0" collapsed="false">
      <c r="A834" s="199" t="n">
        <v>36378</v>
      </c>
      <c r="B834" s="192" t="n">
        <v>36378</v>
      </c>
      <c r="C834" s="306" t="n">
        <f aca="false">VLOOKUP($B834,data!$A$6:$M$15000,10)</f>
        <v>2829000</v>
      </c>
      <c r="D834" s="9" t="n">
        <f aca="false">IF(B834&lt;&gt;"",MONTH(B834),0)</f>
        <v>8</v>
      </c>
      <c r="E834" s="306" t="n">
        <f aca="false">AVERAGE(C828:C834)</f>
        <v>2838142.85714286</v>
      </c>
    </row>
    <row r="835" customFormat="false" ht="11.25" hidden="false" customHeight="false" outlineLevel="0" collapsed="false">
      <c r="A835" s="199" t="n">
        <v>36379</v>
      </c>
      <c r="B835" s="192" t="n">
        <v>36379</v>
      </c>
      <c r="C835" s="306" t="n">
        <f aca="false">VLOOKUP($B835,data!$A$6:$M$15000,10)</f>
        <v>2659000</v>
      </c>
      <c r="D835" s="9" t="n">
        <f aca="false">IF(B835&lt;&gt;"",MONTH(B835),0)</f>
        <v>8</v>
      </c>
      <c r="E835" s="306" t="n">
        <f aca="false">AVERAGE(C829:C835)</f>
        <v>2810571.42857143</v>
      </c>
    </row>
    <row r="836" customFormat="false" ht="11.25" hidden="false" customHeight="false" outlineLevel="0" collapsed="false">
      <c r="A836" s="199" t="n">
        <v>36380</v>
      </c>
      <c r="B836" s="192" t="n">
        <v>36380</v>
      </c>
      <c r="C836" s="306" t="n">
        <f aca="false">VLOOKUP($B836,data!$A$6:$M$15000,10)</f>
        <v>2700000</v>
      </c>
      <c r="D836" s="9" t="n">
        <f aca="false">IF(B836&lt;&gt;"",MONTH(B836),0)</f>
        <v>8</v>
      </c>
      <c r="E836" s="306" t="n">
        <f aca="false">AVERAGE(C830:C836)</f>
        <v>2805142.85714286</v>
      </c>
    </row>
    <row r="837" customFormat="false" ht="11.25" hidden="false" customHeight="false" outlineLevel="0" collapsed="false">
      <c r="A837" s="199" t="n">
        <v>36381</v>
      </c>
      <c r="B837" s="192" t="n">
        <v>36381</v>
      </c>
      <c r="C837" s="306" t="n">
        <f aca="false">VLOOKUP($B837,data!$A$6:$M$15000,10)</f>
        <v>2768000</v>
      </c>
      <c r="D837" s="9" t="n">
        <f aca="false">IF(B837&lt;&gt;"",MONTH(B837),0)</f>
        <v>8</v>
      </c>
      <c r="E837" s="306" t="n">
        <f aca="false">AVERAGE(C831:C837)</f>
        <v>2802428.57142857</v>
      </c>
    </row>
    <row r="838" customFormat="false" ht="11.25" hidden="false" customHeight="false" outlineLevel="0" collapsed="false">
      <c r="A838" s="199" t="n">
        <v>36382</v>
      </c>
      <c r="B838" s="192" t="n">
        <v>36382</v>
      </c>
      <c r="C838" s="306" t="n">
        <f aca="false">VLOOKUP($B838,data!$A$6:$M$15000,10)</f>
        <v>2789000</v>
      </c>
      <c r="D838" s="9" t="n">
        <f aca="false">IF(B838&lt;&gt;"",MONTH(B838),0)</f>
        <v>8</v>
      </c>
      <c r="E838" s="306" t="n">
        <f aca="false">AVERAGE(C832:C838)</f>
        <v>2785142.85714286</v>
      </c>
    </row>
    <row r="839" customFormat="false" ht="11.25" hidden="false" customHeight="false" outlineLevel="0" collapsed="false">
      <c r="A839" s="199" t="n">
        <v>36383</v>
      </c>
      <c r="B839" s="192" t="n">
        <v>36383</v>
      </c>
      <c r="C839" s="306" t="n">
        <f aca="false">VLOOKUP($B839,data!$A$6:$M$15000,10)</f>
        <v>2696000</v>
      </c>
      <c r="D839" s="9" t="n">
        <f aca="false">IF(B839&lt;&gt;"",MONTH(B839),0)</f>
        <v>8</v>
      </c>
      <c r="E839" s="306" t="n">
        <f aca="false">AVERAGE(C833:C839)</f>
        <v>2761428.57142857</v>
      </c>
    </row>
    <row r="840" customFormat="false" ht="11.25" hidden="false" customHeight="false" outlineLevel="0" collapsed="false">
      <c r="A840" s="199" t="n">
        <v>36384</v>
      </c>
      <c r="B840" s="192" t="n">
        <v>36384</v>
      </c>
      <c r="C840" s="306" t="n">
        <f aca="false">VLOOKUP($B840,data!$A$6:$M$15000,10)</f>
        <v>2724000</v>
      </c>
      <c r="D840" s="9" t="n">
        <f aca="false">IF(B840&lt;&gt;"",MONTH(B840),0)</f>
        <v>8</v>
      </c>
      <c r="E840" s="306" t="n">
        <f aca="false">AVERAGE(C834:C840)</f>
        <v>2737857.14285714</v>
      </c>
    </row>
    <row r="841" customFormat="false" ht="11.25" hidden="false" customHeight="false" outlineLevel="0" collapsed="false">
      <c r="A841" s="199" t="n">
        <v>36385</v>
      </c>
      <c r="B841" s="192" t="n">
        <v>36385</v>
      </c>
      <c r="C841" s="306" t="n">
        <f aca="false">VLOOKUP($B841,data!$A$6:$M$15000,10)</f>
        <v>2733000</v>
      </c>
      <c r="D841" s="9" t="n">
        <f aca="false">IF(B841&lt;&gt;"",MONTH(B841),0)</f>
        <v>8</v>
      </c>
      <c r="E841" s="306" t="n">
        <f aca="false">AVERAGE(C835:C841)</f>
        <v>2724142.85714286</v>
      </c>
    </row>
    <row r="842" customFormat="false" ht="11.25" hidden="false" customHeight="false" outlineLevel="0" collapsed="false">
      <c r="A842" s="199" t="n">
        <v>36386</v>
      </c>
      <c r="B842" s="192" t="n">
        <v>36386</v>
      </c>
      <c r="C842" s="306" t="n">
        <f aca="false">VLOOKUP($B842,data!$A$6:$M$15000,10)</f>
        <v>2649000</v>
      </c>
      <c r="D842" s="9" t="n">
        <f aca="false">IF(B842&lt;&gt;"",MONTH(B842),0)</f>
        <v>8</v>
      </c>
      <c r="E842" s="306" t="n">
        <f aca="false">AVERAGE(C836:C842)</f>
        <v>2722714.28571429</v>
      </c>
    </row>
    <row r="843" customFormat="false" ht="11.25" hidden="false" customHeight="false" outlineLevel="0" collapsed="false">
      <c r="A843" s="199" t="n">
        <v>36387</v>
      </c>
      <c r="B843" s="192" t="n">
        <v>36387</v>
      </c>
      <c r="C843" s="306" t="n">
        <f aca="false">VLOOKUP($B843,data!$A$6:$M$15000,10)</f>
        <v>2634000</v>
      </c>
      <c r="D843" s="9" t="n">
        <f aca="false">IF(B843&lt;&gt;"",MONTH(B843),0)</f>
        <v>8</v>
      </c>
      <c r="E843" s="306" t="n">
        <f aca="false">AVERAGE(C837:C843)</f>
        <v>2713285.71428571</v>
      </c>
    </row>
    <row r="844" customFormat="false" ht="11.25" hidden="false" customHeight="false" outlineLevel="0" collapsed="false">
      <c r="A844" s="199" t="n">
        <v>36388</v>
      </c>
      <c r="B844" s="192" t="n">
        <v>36388</v>
      </c>
      <c r="C844" s="306" t="n">
        <f aca="false">VLOOKUP($B844,data!$A$6:$M$15000,10)</f>
        <v>2732000</v>
      </c>
      <c r="D844" s="9" t="n">
        <f aca="false">IF(B844&lt;&gt;"",MONTH(B844),0)</f>
        <v>8</v>
      </c>
      <c r="E844" s="306" t="n">
        <f aca="false">AVERAGE(C838:C844)</f>
        <v>2708142.85714286</v>
      </c>
    </row>
    <row r="845" customFormat="false" ht="11.25" hidden="false" customHeight="false" outlineLevel="0" collapsed="false">
      <c r="A845" s="199" t="n">
        <v>36389</v>
      </c>
      <c r="B845" s="192" t="n">
        <v>36389</v>
      </c>
      <c r="C845" s="306" t="n">
        <f aca="false">VLOOKUP($B845,data!$A$6:$M$15000,10)</f>
        <v>2781000</v>
      </c>
      <c r="D845" s="9" t="n">
        <f aca="false">IF(B845&lt;&gt;"",MONTH(B845),0)</f>
        <v>8</v>
      </c>
      <c r="E845" s="306" t="n">
        <f aca="false">AVERAGE(C839:C845)</f>
        <v>2707000</v>
      </c>
    </row>
    <row r="846" customFormat="false" ht="11.25" hidden="false" customHeight="false" outlineLevel="0" collapsed="false">
      <c r="A846" s="199" t="n">
        <v>36390</v>
      </c>
      <c r="B846" s="192" t="n">
        <v>36390</v>
      </c>
      <c r="C846" s="306" t="n">
        <f aca="false">VLOOKUP($B846,data!$A$6:$M$15000,10)</f>
        <v>2730000</v>
      </c>
      <c r="D846" s="9" t="n">
        <f aca="false">IF(B846&lt;&gt;"",MONTH(B846),0)</f>
        <v>8</v>
      </c>
      <c r="E846" s="306" t="n">
        <f aca="false">AVERAGE(C840:C846)</f>
        <v>2711857.14285714</v>
      </c>
    </row>
    <row r="847" customFormat="false" ht="11.25" hidden="false" customHeight="false" outlineLevel="0" collapsed="false">
      <c r="A847" s="199" t="n">
        <v>36391</v>
      </c>
      <c r="B847" s="192" t="n">
        <v>36391</v>
      </c>
      <c r="C847" s="306" t="n">
        <f aca="false">VLOOKUP($B847,data!$A$6:$M$15000,10)</f>
        <v>2680000</v>
      </c>
      <c r="D847" s="9" t="n">
        <f aca="false">IF(B847&lt;&gt;"",MONTH(B847),0)</f>
        <v>8</v>
      </c>
      <c r="E847" s="306" t="n">
        <f aca="false">AVERAGE(C841:C847)</f>
        <v>2705571.42857143</v>
      </c>
    </row>
    <row r="848" customFormat="false" ht="11.25" hidden="false" customHeight="false" outlineLevel="0" collapsed="false">
      <c r="A848" s="199" t="n">
        <v>36392</v>
      </c>
      <c r="B848" s="192" t="n">
        <v>36392</v>
      </c>
      <c r="C848" s="306" t="n">
        <f aca="false">VLOOKUP($B848,data!$A$6:$M$15000,10)</f>
        <v>2728000</v>
      </c>
      <c r="D848" s="9" t="n">
        <f aca="false">IF(B848&lt;&gt;"",MONTH(B848),0)</f>
        <v>8</v>
      </c>
      <c r="E848" s="306" t="n">
        <f aca="false">AVERAGE(C842:C848)</f>
        <v>2704857.14285714</v>
      </c>
    </row>
    <row r="849" customFormat="false" ht="11.25" hidden="false" customHeight="false" outlineLevel="0" collapsed="false">
      <c r="A849" s="199" t="n">
        <v>36393</v>
      </c>
      <c r="B849" s="192" t="n">
        <v>36393</v>
      </c>
      <c r="C849" s="306" t="n">
        <f aca="false">VLOOKUP($B849,data!$A$6:$M$15000,10)</f>
        <v>2652000</v>
      </c>
      <c r="D849" s="9" t="n">
        <f aca="false">IF(B849&lt;&gt;"",MONTH(B849),0)</f>
        <v>8</v>
      </c>
      <c r="E849" s="306" t="n">
        <f aca="false">AVERAGE(C843:C849)</f>
        <v>2705285.71428571</v>
      </c>
    </row>
    <row r="850" customFormat="false" ht="11.25" hidden="false" customHeight="false" outlineLevel="0" collapsed="false">
      <c r="A850" s="199" t="n">
        <v>36394</v>
      </c>
      <c r="B850" s="192" t="n">
        <v>36394</v>
      </c>
      <c r="C850" s="306" t="n">
        <f aca="false">VLOOKUP($B850,data!$A$6:$M$15000,10)</f>
        <v>2627000</v>
      </c>
      <c r="D850" s="9" t="n">
        <f aca="false">IF(B850&lt;&gt;"",MONTH(B850),0)</f>
        <v>8</v>
      </c>
      <c r="E850" s="306" t="n">
        <f aca="false">AVERAGE(C844:C850)</f>
        <v>2704285.71428571</v>
      </c>
    </row>
    <row r="851" customFormat="false" ht="11.25" hidden="false" customHeight="false" outlineLevel="0" collapsed="false">
      <c r="A851" s="199" t="n">
        <v>36395</v>
      </c>
      <c r="B851" s="192" t="n">
        <v>36395</v>
      </c>
      <c r="C851" s="306" t="n">
        <f aca="false">VLOOKUP($B851,data!$A$6:$M$15000,10)</f>
        <v>2623000</v>
      </c>
      <c r="D851" s="9" t="n">
        <f aca="false">IF(B851&lt;&gt;"",MONTH(B851),0)</f>
        <v>8</v>
      </c>
      <c r="E851" s="306" t="n">
        <f aca="false">AVERAGE(C845:C851)</f>
        <v>2688714.28571429</v>
      </c>
    </row>
    <row r="852" customFormat="false" ht="11.25" hidden="false" customHeight="false" outlineLevel="0" collapsed="false">
      <c r="A852" s="199" t="n">
        <v>36396</v>
      </c>
      <c r="B852" s="192" t="n">
        <v>36396</v>
      </c>
      <c r="C852" s="306" t="n">
        <f aca="false">VLOOKUP($B852,data!$A$6:$M$15000,10)</f>
        <v>2674000</v>
      </c>
      <c r="D852" s="9" t="n">
        <f aca="false">IF(B852&lt;&gt;"",MONTH(B852),0)</f>
        <v>8</v>
      </c>
      <c r="E852" s="306" t="n">
        <f aca="false">AVERAGE(C846:C852)</f>
        <v>2673428.57142857</v>
      </c>
    </row>
    <row r="853" customFormat="false" ht="11.25" hidden="false" customHeight="false" outlineLevel="0" collapsed="false">
      <c r="A853" s="199" t="n">
        <v>36397</v>
      </c>
      <c r="B853" s="192" t="n">
        <v>36397</v>
      </c>
      <c r="C853" s="306" t="n">
        <f aca="false">VLOOKUP($B853,data!$A$6:$M$15000,10)</f>
        <v>2625000</v>
      </c>
      <c r="D853" s="9" t="n">
        <f aca="false">IF(B853&lt;&gt;"",MONTH(B853),0)</f>
        <v>8</v>
      </c>
      <c r="E853" s="306" t="n">
        <f aca="false">AVERAGE(C847:C853)</f>
        <v>2658428.57142857</v>
      </c>
    </row>
    <row r="854" customFormat="false" ht="11.25" hidden="false" customHeight="false" outlineLevel="0" collapsed="false">
      <c r="A854" s="199" t="n">
        <v>36398</v>
      </c>
      <c r="B854" s="192" t="n">
        <v>36398</v>
      </c>
      <c r="C854" s="306" t="n">
        <f aca="false">VLOOKUP($B854,data!$A$6:$M$15000,10)</f>
        <v>2498000</v>
      </c>
      <c r="D854" s="9" t="n">
        <f aca="false">IF(B854&lt;&gt;"",MONTH(B854),0)</f>
        <v>8</v>
      </c>
      <c r="E854" s="306" t="n">
        <f aca="false">AVERAGE(C848:C854)</f>
        <v>2632428.57142857</v>
      </c>
    </row>
    <row r="855" customFormat="false" ht="11.25" hidden="false" customHeight="false" outlineLevel="0" collapsed="false">
      <c r="A855" s="199" t="n">
        <v>36399</v>
      </c>
      <c r="B855" s="192" t="n">
        <v>36399</v>
      </c>
      <c r="C855" s="306" t="n">
        <f aca="false">VLOOKUP($B855,data!$A$6:$M$15000,10)</f>
        <v>2604000</v>
      </c>
      <c r="D855" s="9" t="n">
        <f aca="false">IF(B855&lt;&gt;"",MONTH(B855),0)</f>
        <v>8</v>
      </c>
      <c r="E855" s="306" t="n">
        <f aca="false">AVERAGE(C849:C855)</f>
        <v>2614714.28571429</v>
      </c>
    </row>
    <row r="856" customFormat="false" ht="11.25" hidden="false" customHeight="false" outlineLevel="0" collapsed="false">
      <c r="A856" s="199" t="n">
        <v>36400</v>
      </c>
      <c r="B856" s="192" t="n">
        <v>36400</v>
      </c>
      <c r="C856" s="306" t="n">
        <f aca="false">VLOOKUP($B856,data!$A$6:$M$15000,10)</f>
        <v>2777000</v>
      </c>
      <c r="D856" s="9" t="n">
        <f aca="false">IF(B856&lt;&gt;"",MONTH(B856),0)</f>
        <v>8</v>
      </c>
      <c r="E856" s="306" t="n">
        <f aca="false">AVERAGE(C850:C856)</f>
        <v>2632571.42857143</v>
      </c>
    </row>
    <row r="857" customFormat="false" ht="11.25" hidden="false" customHeight="false" outlineLevel="0" collapsed="false">
      <c r="A857" s="199" t="n">
        <v>36401</v>
      </c>
      <c r="B857" s="192" t="n">
        <v>36401</v>
      </c>
      <c r="C857" s="306" t="n">
        <f aca="false">VLOOKUP($B857,data!$A$6:$M$15000,10)</f>
        <v>2827000</v>
      </c>
      <c r="D857" s="9" t="n">
        <f aca="false">IF(B857&lt;&gt;"",MONTH(B857),0)</f>
        <v>8</v>
      </c>
      <c r="E857" s="306" t="n">
        <f aca="false">AVERAGE(C851:C857)</f>
        <v>2661142.85714286</v>
      </c>
    </row>
    <row r="858" customFormat="false" ht="11.25" hidden="false" customHeight="false" outlineLevel="0" collapsed="false">
      <c r="A858" s="199" t="n">
        <v>36402</v>
      </c>
      <c r="B858" s="192" t="n">
        <v>36402</v>
      </c>
      <c r="C858" s="306" t="n">
        <f aca="false">VLOOKUP($B858,data!$A$6:$M$15000,10)</f>
        <v>2758000</v>
      </c>
      <c r="D858" s="9" t="n">
        <f aca="false">IF(B858&lt;&gt;"",MONTH(B858),0)</f>
        <v>8</v>
      </c>
      <c r="E858" s="306" t="n">
        <f aca="false">AVERAGE(C852:C858)</f>
        <v>2680428.57142857</v>
      </c>
    </row>
    <row r="859" customFormat="false" ht="11.25" hidden="false" customHeight="false" outlineLevel="0" collapsed="false">
      <c r="A859" s="199" t="n">
        <v>36403</v>
      </c>
      <c r="B859" s="192" t="n">
        <v>36403</v>
      </c>
      <c r="C859" s="306" t="n">
        <f aca="false">VLOOKUP($B859,data!$A$6:$M$15000,10)</f>
        <v>2838000</v>
      </c>
      <c r="D859" s="9" t="n">
        <f aca="false">IF(B859&lt;&gt;"",MONTH(B859),0)</f>
        <v>8</v>
      </c>
      <c r="E859" s="306" t="n">
        <f aca="false">AVERAGE(C853:C859)</f>
        <v>2703857.14285714</v>
      </c>
    </row>
    <row r="860" customFormat="false" ht="11.25" hidden="false" customHeight="false" outlineLevel="0" collapsed="false">
      <c r="A860" s="199" t="n">
        <v>36404</v>
      </c>
      <c r="B860" s="192" t="n">
        <v>36404</v>
      </c>
      <c r="C860" s="306" t="n">
        <f aca="false">VLOOKUP($B860,data!$A$6:$M$15000,10)</f>
        <v>2953000</v>
      </c>
      <c r="D860" s="9" t="n">
        <f aca="false">IF(B860&lt;&gt;"",MONTH(B860),0)</f>
        <v>9</v>
      </c>
      <c r="E860" s="306" t="n">
        <f aca="false">AVERAGE(C854:C860)</f>
        <v>2750714.28571429</v>
      </c>
    </row>
    <row r="861" customFormat="false" ht="11.25" hidden="false" customHeight="false" outlineLevel="0" collapsed="false">
      <c r="A861" s="199" t="n">
        <v>36405</v>
      </c>
      <c r="B861" s="192" t="n">
        <v>36405</v>
      </c>
      <c r="C861" s="306" t="n">
        <f aca="false">VLOOKUP($B861,data!$A$6:$M$15000,10)</f>
        <v>3011000</v>
      </c>
      <c r="D861" s="9" t="n">
        <f aca="false">IF(B861&lt;&gt;"",MONTH(B861),0)</f>
        <v>9</v>
      </c>
      <c r="E861" s="306" t="n">
        <f aca="false">AVERAGE(C855:C861)</f>
        <v>2824000</v>
      </c>
    </row>
    <row r="862" customFormat="false" ht="11.25" hidden="false" customHeight="false" outlineLevel="0" collapsed="false">
      <c r="A862" s="199" t="n">
        <v>36406</v>
      </c>
      <c r="B862" s="192" t="n">
        <v>36406</v>
      </c>
      <c r="C862" s="306" t="n">
        <f aca="false">VLOOKUP($B862,data!$A$6:$M$15000,10)</f>
        <v>3044000</v>
      </c>
      <c r="D862" s="9" t="n">
        <f aca="false">IF(B862&lt;&gt;"",MONTH(B862),0)</f>
        <v>9</v>
      </c>
      <c r="E862" s="306" t="n">
        <f aca="false">AVERAGE(C856:C862)</f>
        <v>2886857.14285714</v>
      </c>
    </row>
    <row r="863" customFormat="false" ht="11.25" hidden="false" customHeight="false" outlineLevel="0" collapsed="false">
      <c r="A863" s="199" t="n">
        <v>36407</v>
      </c>
      <c r="B863" s="192" t="n">
        <v>36407</v>
      </c>
      <c r="C863" s="306" t="n">
        <f aca="false">VLOOKUP($B863,data!$A$6:$M$15000,10)</f>
        <v>2602000</v>
      </c>
      <c r="D863" s="9" t="n">
        <f aca="false">IF(B863&lt;&gt;"",MONTH(B863),0)</f>
        <v>9</v>
      </c>
      <c r="E863" s="306" t="n">
        <f aca="false">AVERAGE(C857:C863)</f>
        <v>2861857.14285714</v>
      </c>
    </row>
    <row r="864" customFormat="false" ht="11.25" hidden="false" customHeight="false" outlineLevel="0" collapsed="false">
      <c r="A864" s="199" t="n">
        <v>36408</v>
      </c>
      <c r="B864" s="192" t="n">
        <v>36408</v>
      </c>
      <c r="C864" s="306" t="n">
        <f aca="false">VLOOKUP($B864,data!$A$6:$M$15000,10)</f>
        <v>2492000</v>
      </c>
      <c r="D864" s="9" t="n">
        <f aca="false">IF(B864&lt;&gt;"",MONTH(B864),0)</f>
        <v>9</v>
      </c>
      <c r="E864" s="306" t="n">
        <f aca="false">AVERAGE(C858:C864)</f>
        <v>2814000</v>
      </c>
    </row>
    <row r="865" customFormat="false" ht="11.25" hidden="false" customHeight="false" outlineLevel="0" collapsed="false">
      <c r="A865" s="199" t="n">
        <v>36409</v>
      </c>
      <c r="B865" s="192" t="n">
        <v>36409</v>
      </c>
      <c r="C865" s="306" t="n">
        <f aca="false">VLOOKUP($B865,data!$A$6:$M$15000,10)</f>
        <v>2500000</v>
      </c>
      <c r="D865" s="9" t="n">
        <f aca="false">IF(B865&lt;&gt;"",MONTH(B865),0)</f>
        <v>9</v>
      </c>
      <c r="E865" s="306" t="n">
        <f aca="false">AVERAGE(C859:C865)</f>
        <v>2777142.85714286</v>
      </c>
    </row>
    <row r="866" customFormat="false" ht="11.25" hidden="false" customHeight="false" outlineLevel="0" collapsed="false">
      <c r="A866" s="199" t="n">
        <v>36410</v>
      </c>
      <c r="B866" s="192" t="n">
        <v>36410</v>
      </c>
      <c r="C866" s="306" t="n">
        <f aca="false">VLOOKUP($B866,data!$A$6:$M$15000,10)</f>
        <v>2799000</v>
      </c>
      <c r="D866" s="9" t="n">
        <f aca="false">IF(B866&lt;&gt;"",MONTH(B866),0)</f>
        <v>9</v>
      </c>
      <c r="E866" s="306" t="n">
        <f aca="false">AVERAGE(C860:C866)</f>
        <v>2771571.42857143</v>
      </c>
    </row>
    <row r="867" customFormat="false" ht="11.25" hidden="false" customHeight="false" outlineLevel="0" collapsed="false">
      <c r="A867" s="199" t="n">
        <v>36411</v>
      </c>
      <c r="B867" s="192" t="n">
        <v>36411</v>
      </c>
      <c r="C867" s="306" t="n">
        <f aca="false">VLOOKUP($B867,data!$A$6:$M$15000,10)</f>
        <v>2962000</v>
      </c>
      <c r="D867" s="9" t="n">
        <f aca="false">IF(B867&lt;&gt;"",MONTH(B867),0)</f>
        <v>9</v>
      </c>
      <c r="E867" s="306" t="n">
        <f aca="false">AVERAGE(C861:C867)</f>
        <v>2772857.14285714</v>
      </c>
    </row>
    <row r="868" customFormat="false" ht="11.25" hidden="false" customHeight="false" outlineLevel="0" collapsed="false">
      <c r="A868" s="199" t="n">
        <v>36412</v>
      </c>
      <c r="B868" s="192" t="n">
        <v>36412</v>
      </c>
      <c r="C868" s="306" t="n">
        <f aca="false">VLOOKUP($B868,data!$A$6:$M$15000,10)</f>
        <v>2937000</v>
      </c>
      <c r="D868" s="9" t="n">
        <f aca="false">IF(B868&lt;&gt;"",MONTH(B868),0)</f>
        <v>9</v>
      </c>
      <c r="E868" s="306" t="n">
        <f aca="false">AVERAGE(C862:C868)</f>
        <v>2762285.71428571</v>
      </c>
    </row>
    <row r="869" customFormat="false" ht="11.25" hidden="false" customHeight="false" outlineLevel="0" collapsed="false">
      <c r="A869" s="199" t="n">
        <v>36413</v>
      </c>
      <c r="B869" s="192" t="n">
        <v>36413</v>
      </c>
      <c r="C869" s="306" t="n">
        <f aca="false">VLOOKUP($B869,data!$A$6:$M$15000,10)</f>
        <v>2933000</v>
      </c>
      <c r="D869" s="9" t="n">
        <f aca="false">IF(B869&lt;&gt;"",MONTH(B869),0)</f>
        <v>9</v>
      </c>
      <c r="E869" s="306" t="n">
        <f aca="false">AVERAGE(C863:C869)</f>
        <v>2746428.57142857</v>
      </c>
    </row>
    <row r="870" customFormat="false" ht="11.25" hidden="false" customHeight="false" outlineLevel="0" collapsed="false">
      <c r="A870" s="199" t="n">
        <v>36414</v>
      </c>
      <c r="B870" s="192" t="n">
        <v>36414</v>
      </c>
      <c r="C870" s="306" t="n">
        <f aca="false">VLOOKUP($B870,data!$A$6:$M$15000,10)</f>
        <v>2708000</v>
      </c>
      <c r="D870" s="9" t="n">
        <f aca="false">IF(B870&lt;&gt;"",MONTH(B870),0)</f>
        <v>9</v>
      </c>
      <c r="E870" s="306" t="n">
        <f aca="false">AVERAGE(C864:C870)</f>
        <v>2761571.42857143</v>
      </c>
    </row>
    <row r="871" customFormat="false" ht="11.25" hidden="false" customHeight="false" outlineLevel="0" collapsed="false">
      <c r="A871" s="199" t="n">
        <v>36415</v>
      </c>
      <c r="B871" s="192" t="n">
        <v>36415</v>
      </c>
      <c r="C871" s="306" t="n">
        <f aca="false">VLOOKUP($B871,data!$A$6:$M$15000,10)</f>
        <v>2702000</v>
      </c>
      <c r="D871" s="9" t="n">
        <f aca="false">IF(B871&lt;&gt;"",MONTH(B871),0)</f>
        <v>9</v>
      </c>
      <c r="E871" s="306" t="n">
        <f aca="false">AVERAGE(C865:C871)</f>
        <v>2791571.42857143</v>
      </c>
    </row>
    <row r="872" customFormat="false" ht="11.25" hidden="false" customHeight="false" outlineLevel="0" collapsed="false">
      <c r="A872" s="199" t="n">
        <v>36416</v>
      </c>
      <c r="B872" s="192" t="n">
        <v>36416</v>
      </c>
      <c r="C872" s="306" t="n">
        <f aca="false">VLOOKUP($B872,data!$A$6:$M$15000,10)</f>
        <v>2855000</v>
      </c>
      <c r="D872" s="9" t="n">
        <f aca="false">IF(B872&lt;&gt;"",MONTH(B872),0)</f>
        <v>9</v>
      </c>
      <c r="E872" s="306" t="n">
        <f aca="false">AVERAGE(C866:C872)</f>
        <v>2842285.71428571</v>
      </c>
    </row>
    <row r="873" customFormat="false" ht="11.25" hidden="false" customHeight="false" outlineLevel="0" collapsed="false">
      <c r="A873" s="199" t="n">
        <v>36417</v>
      </c>
      <c r="B873" s="192" t="n">
        <v>36417</v>
      </c>
      <c r="C873" s="306" t="n">
        <f aca="false">VLOOKUP($B873,data!$A$6:$M$15000,10)</f>
        <v>3050000</v>
      </c>
      <c r="D873" s="9" t="n">
        <f aca="false">IF(B873&lt;&gt;"",MONTH(B873),0)</f>
        <v>9</v>
      </c>
      <c r="E873" s="306" t="n">
        <f aca="false">AVERAGE(C867:C873)</f>
        <v>2878142.85714286</v>
      </c>
    </row>
    <row r="874" customFormat="false" ht="11.25" hidden="false" customHeight="false" outlineLevel="0" collapsed="false">
      <c r="A874" s="199" t="n">
        <v>36418</v>
      </c>
      <c r="B874" s="192" t="n">
        <v>36418</v>
      </c>
      <c r="C874" s="306" t="n">
        <f aca="false">VLOOKUP($B874,data!$A$6:$M$15000,10)</f>
        <v>3134000</v>
      </c>
      <c r="D874" s="9" t="n">
        <f aca="false">IF(B874&lt;&gt;"",MONTH(B874),0)</f>
        <v>9</v>
      </c>
      <c r="E874" s="306" t="n">
        <f aca="false">AVERAGE(C868:C874)</f>
        <v>2902714.28571429</v>
      </c>
    </row>
    <row r="875" customFormat="false" ht="11.25" hidden="false" customHeight="false" outlineLevel="0" collapsed="false">
      <c r="A875" s="199" t="n">
        <v>36419</v>
      </c>
      <c r="B875" s="192" t="n">
        <v>36419</v>
      </c>
      <c r="C875" s="306" t="n">
        <f aca="false">VLOOKUP($B875,data!$A$6:$M$15000,10)</f>
        <v>3177000</v>
      </c>
      <c r="D875" s="9" t="n">
        <f aca="false">IF(B875&lt;&gt;"",MONTH(B875),0)</f>
        <v>9</v>
      </c>
      <c r="E875" s="306" t="n">
        <f aca="false">AVERAGE(C869:C875)</f>
        <v>2937000</v>
      </c>
    </row>
    <row r="876" customFormat="false" ht="11.25" hidden="false" customHeight="false" outlineLevel="0" collapsed="false">
      <c r="A876" s="199" t="n">
        <v>36420</v>
      </c>
      <c r="B876" s="192" t="n">
        <v>36420</v>
      </c>
      <c r="C876" s="306" t="n">
        <f aca="false">VLOOKUP($B876,data!$A$6:$M$15000,10)</f>
        <v>3100000</v>
      </c>
      <c r="D876" s="9" t="n">
        <f aca="false">IF(B876&lt;&gt;"",MONTH(B876),0)</f>
        <v>9</v>
      </c>
      <c r="E876" s="306" t="n">
        <f aca="false">AVERAGE(C870:C876)</f>
        <v>2960857.14285714</v>
      </c>
    </row>
    <row r="877" customFormat="false" ht="11.25" hidden="false" customHeight="false" outlineLevel="0" collapsed="false">
      <c r="A877" s="199" t="n">
        <v>36421</v>
      </c>
      <c r="B877" s="192" t="n">
        <v>36421</v>
      </c>
      <c r="C877" s="306" t="n">
        <f aca="false">VLOOKUP($B877,data!$A$6:$M$15000,10)</f>
        <v>2691000</v>
      </c>
      <c r="D877" s="9" t="n">
        <f aca="false">IF(B877&lt;&gt;"",MONTH(B877),0)</f>
        <v>9</v>
      </c>
      <c r="E877" s="306" t="n">
        <f aca="false">AVERAGE(C871:C877)</f>
        <v>2958428.57142857</v>
      </c>
    </row>
    <row r="878" customFormat="false" ht="11.25" hidden="false" customHeight="false" outlineLevel="0" collapsed="false">
      <c r="A878" s="199" t="n">
        <v>36422</v>
      </c>
      <c r="B878" s="192" t="n">
        <v>36422</v>
      </c>
      <c r="C878" s="306" t="n">
        <f aca="false">VLOOKUP($B878,data!$A$6:$M$15000,10)</f>
        <v>2612000</v>
      </c>
      <c r="D878" s="9" t="n">
        <f aca="false">IF(B878&lt;&gt;"",MONTH(B878),0)</f>
        <v>9</v>
      </c>
      <c r="E878" s="306" t="n">
        <f aca="false">AVERAGE(C872:C878)</f>
        <v>2945571.42857143</v>
      </c>
    </row>
    <row r="879" customFormat="false" ht="11.25" hidden="false" customHeight="false" outlineLevel="0" collapsed="false">
      <c r="A879" s="199" t="n">
        <v>36423</v>
      </c>
      <c r="B879" s="192" t="n">
        <v>36423</v>
      </c>
      <c r="C879" s="306" t="n">
        <f aca="false">VLOOKUP($B879,data!$A$6:$M$15000,10)</f>
        <v>2907000</v>
      </c>
      <c r="D879" s="9" t="n">
        <f aca="false">IF(B879&lt;&gt;"",MONTH(B879),0)</f>
        <v>9</v>
      </c>
      <c r="E879" s="306" t="n">
        <f aca="false">AVERAGE(C873:C879)</f>
        <v>2953000</v>
      </c>
    </row>
    <row r="880" customFormat="false" ht="11.25" hidden="false" customHeight="false" outlineLevel="0" collapsed="false">
      <c r="A880" s="199" t="n">
        <v>36424</v>
      </c>
      <c r="B880" s="192" t="n">
        <v>36424</v>
      </c>
      <c r="C880" s="306" t="n">
        <f aca="false">VLOOKUP($B880,data!$A$6:$M$15000,10)</f>
        <v>3065000</v>
      </c>
      <c r="D880" s="9" t="n">
        <f aca="false">IF(B880&lt;&gt;"",MONTH(B880),0)</f>
        <v>9</v>
      </c>
      <c r="E880" s="306" t="n">
        <f aca="false">AVERAGE(C874:C880)</f>
        <v>2955142.85714286</v>
      </c>
    </row>
    <row r="881" customFormat="false" ht="11.25" hidden="false" customHeight="false" outlineLevel="0" collapsed="false">
      <c r="A881" s="199" t="n">
        <v>36425</v>
      </c>
      <c r="B881" s="192" t="n">
        <v>36425</v>
      </c>
      <c r="C881" s="306" t="n">
        <f aca="false">VLOOKUP($B881,data!$A$6:$M$15000,10)</f>
        <v>3138000</v>
      </c>
      <c r="D881" s="9" t="n">
        <f aca="false">IF(B881&lt;&gt;"",MONTH(B881),0)</f>
        <v>9</v>
      </c>
      <c r="E881" s="306" t="n">
        <f aca="false">AVERAGE(C875:C881)</f>
        <v>2955714.28571429</v>
      </c>
    </row>
    <row r="882" customFormat="false" ht="11.25" hidden="false" customHeight="false" outlineLevel="0" collapsed="false">
      <c r="A882" s="199" t="n">
        <v>36426</v>
      </c>
      <c r="B882" s="192" t="n">
        <v>36426</v>
      </c>
      <c r="C882" s="306" t="n">
        <f aca="false">VLOOKUP($B882,data!$A$6:$M$15000,10)</f>
        <v>3113000</v>
      </c>
      <c r="D882" s="9" t="n">
        <f aca="false">IF(B882&lt;&gt;"",MONTH(B882),0)</f>
        <v>9</v>
      </c>
      <c r="E882" s="306" t="n">
        <f aca="false">AVERAGE(C876:C882)</f>
        <v>2946571.42857143</v>
      </c>
    </row>
    <row r="883" customFormat="false" ht="11.25" hidden="false" customHeight="false" outlineLevel="0" collapsed="false">
      <c r="A883" s="199" t="n">
        <v>36427</v>
      </c>
      <c r="B883" s="192" t="n">
        <v>36427</v>
      </c>
      <c r="C883" s="306" t="n">
        <f aca="false">VLOOKUP($B883,data!$A$6:$M$15000,10)</f>
        <v>3016000</v>
      </c>
      <c r="D883" s="9" t="n">
        <f aca="false">IF(B883&lt;&gt;"",MONTH(B883),0)</f>
        <v>9</v>
      </c>
      <c r="E883" s="306" t="n">
        <f aca="false">AVERAGE(C877:C883)</f>
        <v>2934571.42857143</v>
      </c>
    </row>
    <row r="884" customFormat="false" ht="11.25" hidden="false" customHeight="false" outlineLevel="0" collapsed="false">
      <c r="A884" s="199" t="n">
        <v>36428</v>
      </c>
      <c r="B884" s="192" t="n">
        <v>36428</v>
      </c>
      <c r="C884" s="306" t="n">
        <f aca="false">VLOOKUP($B884,data!$A$6:$M$15000,10)</f>
        <v>2993000</v>
      </c>
      <c r="D884" s="9" t="n">
        <f aca="false">IF(B884&lt;&gt;"",MONTH(B884),0)</f>
        <v>9</v>
      </c>
      <c r="E884" s="306" t="n">
        <f aca="false">AVERAGE(C878:C884)</f>
        <v>2977714.28571429</v>
      </c>
    </row>
    <row r="885" customFormat="false" ht="11.25" hidden="false" customHeight="false" outlineLevel="0" collapsed="false">
      <c r="A885" s="199" t="n">
        <v>36429</v>
      </c>
      <c r="B885" s="192" t="n">
        <v>36429</v>
      </c>
      <c r="C885" s="306" t="n">
        <f aca="false">VLOOKUP($B885,data!$A$6:$M$15000,10)</f>
        <v>2999000</v>
      </c>
      <c r="D885" s="9" t="n">
        <f aca="false">IF(B885&lt;&gt;"",MONTH(B885),0)</f>
        <v>9</v>
      </c>
      <c r="E885" s="306" t="n">
        <f aca="false">AVERAGE(C879:C885)</f>
        <v>3033000</v>
      </c>
    </row>
    <row r="886" customFormat="false" ht="11.25" hidden="false" customHeight="false" outlineLevel="0" collapsed="false">
      <c r="A886" s="199" t="n">
        <v>36430</v>
      </c>
      <c r="B886" s="192" t="n">
        <v>36430</v>
      </c>
      <c r="C886" s="306" t="n">
        <f aca="false">VLOOKUP($B886,data!$A$6:$M$15000,10)</f>
        <v>3036000</v>
      </c>
      <c r="D886" s="9" t="n">
        <f aca="false">IF(B886&lt;&gt;"",MONTH(B886),0)</f>
        <v>9</v>
      </c>
      <c r="E886" s="306" t="n">
        <f aca="false">AVERAGE(C880:C886)</f>
        <v>3051428.57142857</v>
      </c>
    </row>
    <row r="887" customFormat="false" ht="11.25" hidden="false" customHeight="false" outlineLevel="0" collapsed="false">
      <c r="A887" s="199" t="n">
        <v>36431</v>
      </c>
      <c r="B887" s="192" t="n">
        <v>36431</v>
      </c>
      <c r="C887" s="306" t="n">
        <f aca="false">VLOOKUP($B887,data!$A$6:$M$15000,10)</f>
        <v>3062000</v>
      </c>
      <c r="D887" s="9" t="n">
        <f aca="false">IF(B887&lt;&gt;"",MONTH(B887),0)</f>
        <v>9</v>
      </c>
      <c r="E887" s="306" t="n">
        <f aca="false">AVERAGE(C881:C887)</f>
        <v>3051000</v>
      </c>
    </row>
    <row r="888" customFormat="false" ht="11.25" hidden="false" customHeight="false" outlineLevel="0" collapsed="false">
      <c r="A888" s="199" t="n">
        <v>36432</v>
      </c>
      <c r="B888" s="192" t="n">
        <v>36432</v>
      </c>
      <c r="C888" s="306" t="n">
        <f aca="false">VLOOKUP($B888,data!$A$6:$M$15000,10)</f>
        <v>3276000</v>
      </c>
      <c r="D888" s="9" t="n">
        <f aca="false">IF(B888&lt;&gt;"",MONTH(B888),0)</f>
        <v>9</v>
      </c>
      <c r="E888" s="306" t="n">
        <f aca="false">AVERAGE(C882:C888)</f>
        <v>3070714.28571429</v>
      </c>
    </row>
    <row r="889" customFormat="false" ht="11.25" hidden="false" customHeight="false" outlineLevel="0" collapsed="false">
      <c r="A889" s="199" t="n">
        <v>36433</v>
      </c>
      <c r="B889" s="192" t="n">
        <v>36433</v>
      </c>
      <c r="C889" s="306" t="n">
        <f aca="false">VLOOKUP($B889,data!$A$6:$M$15000,10)</f>
        <v>2982000</v>
      </c>
      <c r="D889" s="9" t="n">
        <f aca="false">IF(B889&lt;&gt;"",MONTH(B889),0)</f>
        <v>9</v>
      </c>
      <c r="E889" s="306" t="n">
        <f aca="false">AVERAGE(C883:C889)</f>
        <v>3052000</v>
      </c>
    </row>
    <row r="890" customFormat="false" ht="11.25" hidden="false" customHeight="false" outlineLevel="0" collapsed="false">
      <c r="A890" s="199" t="n">
        <v>36434</v>
      </c>
      <c r="B890" s="192" t="n">
        <v>36434</v>
      </c>
      <c r="C890" s="306" t="n">
        <f aca="false">VLOOKUP($B890,data!$A$6:$M$15000,10)</f>
        <v>3110000</v>
      </c>
      <c r="D890" s="9" t="n">
        <f aca="false">IF(B890&lt;&gt;"",MONTH(B890),0)</f>
        <v>10</v>
      </c>
      <c r="E890" s="306" t="n">
        <f aca="false">AVERAGE(C884:C890)</f>
        <v>3065428.57142857</v>
      </c>
    </row>
    <row r="891" customFormat="false" ht="11.25" hidden="false" customHeight="false" outlineLevel="0" collapsed="false">
      <c r="A891" s="199" t="n">
        <v>36435</v>
      </c>
      <c r="B891" s="192" t="n">
        <v>36435</v>
      </c>
      <c r="C891" s="306" t="n">
        <f aca="false">VLOOKUP($B891,data!$A$6:$M$15000,10)</f>
        <v>3101000</v>
      </c>
      <c r="D891" s="9" t="n">
        <f aca="false">IF(B891&lt;&gt;"",MONTH(B891),0)</f>
        <v>10</v>
      </c>
      <c r="E891" s="306" t="n">
        <f aca="false">AVERAGE(C885:C891)</f>
        <v>3080857.14285714</v>
      </c>
    </row>
    <row r="892" customFormat="false" ht="11.25" hidden="false" customHeight="false" outlineLevel="0" collapsed="false">
      <c r="A892" s="199" t="n">
        <v>36436</v>
      </c>
      <c r="B892" s="192" t="n">
        <v>36436</v>
      </c>
      <c r="C892" s="306" t="n">
        <f aca="false">VLOOKUP($B892,data!$A$6:$M$15000,10)</f>
        <v>3082000</v>
      </c>
      <c r="D892" s="9" t="n">
        <f aca="false">IF(B892&lt;&gt;"",MONTH(B892),0)</f>
        <v>10</v>
      </c>
      <c r="E892" s="306" t="n">
        <f aca="false">AVERAGE(C886:C892)</f>
        <v>3092714.28571429</v>
      </c>
    </row>
    <row r="893" customFormat="false" ht="11.25" hidden="false" customHeight="false" outlineLevel="0" collapsed="false">
      <c r="A893" s="199" t="n">
        <v>36437</v>
      </c>
      <c r="B893" s="192" t="n">
        <v>36437</v>
      </c>
      <c r="C893" s="306" t="n">
        <f aca="false">VLOOKUP($B893,data!$A$6:$M$15000,10)</f>
        <v>3055000</v>
      </c>
      <c r="D893" s="9" t="n">
        <f aca="false">IF(B893&lt;&gt;"",MONTH(B893),0)</f>
        <v>10</v>
      </c>
      <c r="E893" s="306" t="n">
        <f aca="false">AVERAGE(C887:C893)</f>
        <v>3095428.57142857</v>
      </c>
    </row>
    <row r="894" customFormat="false" ht="11.25" hidden="false" customHeight="false" outlineLevel="0" collapsed="false">
      <c r="A894" s="199" t="n">
        <v>36438</v>
      </c>
      <c r="B894" s="192" t="n">
        <v>36438</v>
      </c>
      <c r="C894" s="306" t="n">
        <f aca="false">VLOOKUP($B894,data!$A$6:$M$15000,10)</f>
        <v>2939000</v>
      </c>
      <c r="D894" s="9" t="n">
        <f aca="false">IF(B894&lt;&gt;"",MONTH(B894),0)</f>
        <v>10</v>
      </c>
      <c r="E894" s="306" t="n">
        <f aca="false">AVERAGE(C888:C894)</f>
        <v>3077857.14285714</v>
      </c>
    </row>
    <row r="895" customFormat="false" ht="11.25" hidden="false" customHeight="false" outlineLevel="0" collapsed="false">
      <c r="A895" s="199" t="n">
        <v>36439</v>
      </c>
      <c r="B895" s="192" t="n">
        <v>36439</v>
      </c>
      <c r="C895" s="306" t="n">
        <f aca="false">VLOOKUP($B895,data!$A$6:$M$15000,10)</f>
        <v>2769000</v>
      </c>
      <c r="D895" s="9" t="n">
        <f aca="false">IF(B895&lt;&gt;"",MONTH(B895),0)</f>
        <v>10</v>
      </c>
      <c r="E895" s="306" t="n">
        <f aca="false">AVERAGE(C889:C895)</f>
        <v>3005428.57142857</v>
      </c>
    </row>
    <row r="896" customFormat="false" ht="11.25" hidden="false" customHeight="false" outlineLevel="0" collapsed="false">
      <c r="A896" s="199" t="n">
        <v>36440</v>
      </c>
      <c r="B896" s="192" t="n">
        <v>36440</v>
      </c>
      <c r="C896" s="306" t="n">
        <f aca="false">VLOOKUP($B896,data!$A$6:$M$15000,10)</f>
        <v>3005000</v>
      </c>
      <c r="D896" s="9" t="n">
        <f aca="false">IF(B896&lt;&gt;"",MONTH(B896),0)</f>
        <v>10</v>
      </c>
      <c r="E896" s="306" t="n">
        <f aca="false">AVERAGE(C890:C896)</f>
        <v>3008714.28571429</v>
      </c>
    </row>
    <row r="897" customFormat="false" ht="11.25" hidden="false" customHeight="false" outlineLevel="0" collapsed="false">
      <c r="A897" s="199" t="n">
        <v>36441</v>
      </c>
      <c r="B897" s="192" t="n">
        <v>36441</v>
      </c>
      <c r="C897" s="306" t="n">
        <f aca="false">VLOOKUP($B897,data!$A$6:$M$15000,10)</f>
        <v>3104000</v>
      </c>
      <c r="D897" s="9" t="n">
        <f aca="false">IF(B897&lt;&gt;"",MONTH(B897),0)</f>
        <v>10</v>
      </c>
      <c r="E897" s="306" t="n">
        <f aca="false">AVERAGE(C891:C897)</f>
        <v>3007857.14285714</v>
      </c>
    </row>
    <row r="898" customFormat="false" ht="11.25" hidden="false" customHeight="false" outlineLevel="0" collapsed="false">
      <c r="A898" s="199" t="n">
        <v>36442</v>
      </c>
      <c r="B898" s="192" t="n">
        <v>36442</v>
      </c>
      <c r="C898" s="306" t="n">
        <f aca="false">VLOOKUP($B898,data!$A$6:$M$15000,10)</f>
        <v>3186000</v>
      </c>
      <c r="D898" s="9" t="n">
        <f aca="false">IF(B898&lt;&gt;"",MONTH(B898),0)</f>
        <v>10</v>
      </c>
      <c r="E898" s="306" t="n">
        <f aca="false">AVERAGE(C892:C898)</f>
        <v>3020000</v>
      </c>
    </row>
    <row r="899" customFormat="false" ht="11.25" hidden="false" customHeight="false" outlineLevel="0" collapsed="false">
      <c r="A899" s="199" t="n">
        <v>36443</v>
      </c>
      <c r="B899" s="192" t="n">
        <v>36443</v>
      </c>
      <c r="C899" s="306" t="n">
        <f aca="false">VLOOKUP($B899,data!$A$6:$M$15000,10)</f>
        <v>3148000</v>
      </c>
      <c r="D899" s="9" t="n">
        <f aca="false">IF(B899&lt;&gt;"",MONTH(B899),0)</f>
        <v>10</v>
      </c>
      <c r="E899" s="306" t="n">
        <f aca="false">AVERAGE(C893:C899)</f>
        <v>3029428.57142857</v>
      </c>
    </row>
    <row r="900" customFormat="false" ht="11.25" hidden="false" customHeight="false" outlineLevel="0" collapsed="false">
      <c r="A900" s="199" t="n">
        <v>36444</v>
      </c>
      <c r="B900" s="192" t="n">
        <v>36444</v>
      </c>
      <c r="C900" s="306" t="n">
        <f aca="false">VLOOKUP($B900,data!$A$6:$M$15000,10)</f>
        <v>3088000</v>
      </c>
      <c r="D900" s="9" t="n">
        <f aca="false">IF(B900&lt;&gt;"",MONTH(B900),0)</f>
        <v>10</v>
      </c>
      <c r="E900" s="306" t="n">
        <f aca="false">AVERAGE(C894:C900)</f>
        <v>3034142.85714286</v>
      </c>
    </row>
    <row r="901" customFormat="false" ht="11.25" hidden="false" customHeight="false" outlineLevel="0" collapsed="false">
      <c r="A901" s="199" t="n">
        <v>36445</v>
      </c>
      <c r="B901" s="192" t="n">
        <v>36445</v>
      </c>
      <c r="C901" s="306" t="n">
        <f aca="false">VLOOKUP($B901,data!$A$6:$M$15000,10)</f>
        <v>2953000</v>
      </c>
      <c r="D901" s="9" t="n">
        <f aca="false">IF(B901&lt;&gt;"",MONTH(B901),0)</f>
        <v>10</v>
      </c>
      <c r="E901" s="306" t="n">
        <f aca="false">AVERAGE(C895:C901)</f>
        <v>3036142.85714286</v>
      </c>
    </row>
    <row r="902" customFormat="false" ht="11.25" hidden="false" customHeight="false" outlineLevel="0" collapsed="false">
      <c r="A902" s="199" t="n">
        <v>36446</v>
      </c>
      <c r="B902" s="192" t="n">
        <v>36446</v>
      </c>
      <c r="C902" s="306" t="n">
        <f aca="false">VLOOKUP($B902,data!$A$6:$M$15000,10)</f>
        <v>2894000</v>
      </c>
      <c r="D902" s="9" t="n">
        <f aca="false">IF(B902&lt;&gt;"",MONTH(B902),0)</f>
        <v>10</v>
      </c>
      <c r="E902" s="306" t="n">
        <f aca="false">AVERAGE(C896:C902)</f>
        <v>3054000</v>
      </c>
    </row>
    <row r="903" customFormat="false" ht="11.25" hidden="false" customHeight="false" outlineLevel="0" collapsed="false">
      <c r="A903" s="199" t="n">
        <v>36447</v>
      </c>
      <c r="B903" s="192" t="n">
        <v>36447</v>
      </c>
      <c r="C903" s="306" t="n">
        <f aca="false">VLOOKUP($B903,data!$A$6:$M$15000,10)</f>
        <v>2875000</v>
      </c>
      <c r="D903" s="9" t="n">
        <f aca="false">IF(B903&lt;&gt;"",MONTH(B903),0)</f>
        <v>10</v>
      </c>
      <c r="E903" s="306" t="n">
        <f aca="false">AVERAGE(C897:C903)</f>
        <v>3035428.57142857</v>
      </c>
    </row>
    <row r="904" customFormat="false" ht="11.25" hidden="false" customHeight="false" outlineLevel="0" collapsed="false">
      <c r="A904" s="199" t="n">
        <v>36448</v>
      </c>
      <c r="B904" s="192" t="n">
        <v>36448</v>
      </c>
      <c r="C904" s="306" t="n">
        <f aca="false">VLOOKUP($B904,data!$A$6:$M$15000,10)</f>
        <v>2906000</v>
      </c>
      <c r="D904" s="9" t="n">
        <f aca="false">IF(B904&lt;&gt;"",MONTH(B904),0)</f>
        <v>10</v>
      </c>
      <c r="E904" s="306" t="n">
        <f aca="false">AVERAGE(C898:C904)</f>
        <v>3007142.85714286</v>
      </c>
    </row>
    <row r="905" customFormat="false" ht="11.25" hidden="false" customHeight="false" outlineLevel="0" collapsed="false">
      <c r="A905" s="199" t="n">
        <v>36449</v>
      </c>
      <c r="B905" s="192" t="n">
        <v>36449</v>
      </c>
      <c r="C905" s="306" t="n">
        <f aca="false">VLOOKUP($B905,data!$A$6:$M$15000,10)</f>
        <v>3147000</v>
      </c>
      <c r="D905" s="9" t="n">
        <f aca="false">IF(B905&lt;&gt;"",MONTH(B905),0)</f>
        <v>10</v>
      </c>
      <c r="E905" s="306" t="n">
        <f aca="false">AVERAGE(C899:C905)</f>
        <v>3001571.42857143</v>
      </c>
    </row>
    <row r="906" customFormat="false" ht="11.25" hidden="false" customHeight="false" outlineLevel="0" collapsed="false">
      <c r="A906" s="199" t="n">
        <v>36450</v>
      </c>
      <c r="B906" s="192" t="n">
        <v>36450</v>
      </c>
      <c r="C906" s="306" t="n">
        <f aca="false">VLOOKUP($B906,data!$A$6:$M$15000,10)</f>
        <v>3130000</v>
      </c>
      <c r="D906" s="9" t="n">
        <f aca="false">IF(B906&lt;&gt;"",MONTH(B906),0)</f>
        <v>10</v>
      </c>
      <c r="E906" s="306" t="n">
        <f aca="false">AVERAGE(C900:C906)</f>
        <v>2999000</v>
      </c>
    </row>
    <row r="907" customFormat="false" ht="11.25" hidden="false" customHeight="false" outlineLevel="0" collapsed="false">
      <c r="A907" s="199" t="n">
        <v>36451</v>
      </c>
      <c r="B907" s="192" t="n">
        <v>36451</v>
      </c>
      <c r="C907" s="306" t="n">
        <f aca="false">VLOOKUP($B907,data!$A$6:$M$15000,10)</f>
        <v>3065000</v>
      </c>
      <c r="D907" s="9" t="n">
        <f aca="false">IF(B907&lt;&gt;"",MONTH(B907),0)</f>
        <v>10</v>
      </c>
      <c r="E907" s="306" t="n">
        <f aca="false">AVERAGE(C901:C907)</f>
        <v>2995714.28571429</v>
      </c>
    </row>
    <row r="908" customFormat="false" ht="11.25" hidden="false" customHeight="false" outlineLevel="0" collapsed="false">
      <c r="A908" s="199" t="n">
        <v>36452</v>
      </c>
      <c r="B908" s="192" t="n">
        <v>36452</v>
      </c>
      <c r="C908" s="306" t="n">
        <f aca="false">VLOOKUP($B908,data!$A$6:$M$15000,10)</f>
        <v>3015000</v>
      </c>
      <c r="D908" s="9" t="n">
        <f aca="false">IF(B908&lt;&gt;"",MONTH(B908),0)</f>
        <v>10</v>
      </c>
      <c r="E908" s="306" t="n">
        <f aca="false">AVERAGE(C902:C908)</f>
        <v>3004571.42857143</v>
      </c>
    </row>
    <row r="909" customFormat="false" ht="11.25" hidden="false" customHeight="false" outlineLevel="0" collapsed="false">
      <c r="A909" s="199" t="n">
        <v>36453</v>
      </c>
      <c r="B909" s="192" t="n">
        <v>36453</v>
      </c>
      <c r="C909" s="306" t="n">
        <f aca="false">VLOOKUP($B909,data!$A$6:$M$15000,10)</f>
        <v>3065000</v>
      </c>
      <c r="D909" s="9" t="n">
        <f aca="false">IF(B909&lt;&gt;"",MONTH(B909),0)</f>
        <v>10</v>
      </c>
      <c r="E909" s="306" t="n">
        <f aca="false">AVERAGE(C903:C909)</f>
        <v>3029000</v>
      </c>
    </row>
    <row r="910" customFormat="false" ht="11.25" hidden="false" customHeight="false" outlineLevel="0" collapsed="false">
      <c r="A910" s="199" t="n">
        <v>36454</v>
      </c>
      <c r="B910" s="192" t="n">
        <v>36454</v>
      </c>
      <c r="C910" s="306" t="n">
        <f aca="false">VLOOKUP($B910,data!$A$6:$M$15000,10)</f>
        <v>2996000</v>
      </c>
      <c r="D910" s="9" t="n">
        <f aca="false">IF(B910&lt;&gt;"",MONTH(B910),0)</f>
        <v>10</v>
      </c>
      <c r="E910" s="306" t="n">
        <f aca="false">AVERAGE(C904:C910)</f>
        <v>3046285.71428571</v>
      </c>
    </row>
    <row r="911" customFormat="false" ht="11.25" hidden="false" customHeight="false" outlineLevel="0" collapsed="false">
      <c r="A911" s="199" t="n">
        <v>36455</v>
      </c>
      <c r="B911" s="192" t="n">
        <v>36455</v>
      </c>
      <c r="C911" s="306" t="n">
        <f aca="false">VLOOKUP($B911,data!$A$6:$M$15000,10)</f>
        <v>3092000</v>
      </c>
      <c r="D911" s="9" t="n">
        <f aca="false">IF(B911&lt;&gt;"",MONTH(B911),0)</f>
        <v>10</v>
      </c>
      <c r="E911" s="306" t="n">
        <f aca="false">AVERAGE(C905:C911)</f>
        <v>3072857.14285714</v>
      </c>
    </row>
    <row r="912" customFormat="false" ht="11.25" hidden="false" customHeight="false" outlineLevel="0" collapsed="false">
      <c r="A912" s="199" t="n">
        <v>36456</v>
      </c>
      <c r="B912" s="192" t="n">
        <v>36456</v>
      </c>
      <c r="C912" s="306" t="n">
        <f aca="false">VLOOKUP($B912,data!$A$6:$M$15000,10)</f>
        <v>3142000</v>
      </c>
      <c r="D912" s="9" t="n">
        <f aca="false">IF(B912&lt;&gt;"",MONTH(B912),0)</f>
        <v>10</v>
      </c>
      <c r="E912" s="306" t="n">
        <f aca="false">AVERAGE(C906:C912)</f>
        <v>3072142.85714286</v>
      </c>
    </row>
    <row r="913" customFormat="false" ht="11.25" hidden="false" customHeight="false" outlineLevel="0" collapsed="false">
      <c r="A913" s="199" t="n">
        <v>36457</v>
      </c>
      <c r="B913" s="192" t="n">
        <v>36457</v>
      </c>
      <c r="C913" s="306" t="n">
        <f aca="false">VLOOKUP($B913,data!$A$6:$M$15000,10)</f>
        <v>2982000</v>
      </c>
      <c r="D913" s="9" t="n">
        <f aca="false">IF(B913&lt;&gt;"",MONTH(B913),0)</f>
        <v>10</v>
      </c>
      <c r="E913" s="306" t="n">
        <f aca="false">AVERAGE(C907:C913)</f>
        <v>3051000</v>
      </c>
    </row>
    <row r="914" customFormat="false" ht="11.25" hidden="false" customHeight="false" outlineLevel="0" collapsed="false">
      <c r="A914" s="199" t="n">
        <v>36458</v>
      </c>
      <c r="B914" s="192" t="n">
        <v>36458</v>
      </c>
      <c r="C914" s="306" t="n">
        <f aca="false">VLOOKUP($B914,data!$A$6:$M$15000,10)</f>
        <v>3020000</v>
      </c>
      <c r="D914" s="9" t="n">
        <f aca="false">IF(B914&lt;&gt;"",MONTH(B914),0)</f>
        <v>10</v>
      </c>
      <c r="E914" s="306" t="n">
        <f aca="false">AVERAGE(C908:C914)</f>
        <v>3044571.42857143</v>
      </c>
    </row>
    <row r="915" customFormat="false" ht="11.25" hidden="false" customHeight="false" outlineLevel="0" collapsed="false">
      <c r="A915" s="199" t="n">
        <v>36459</v>
      </c>
      <c r="B915" s="192" t="n">
        <v>36459</v>
      </c>
      <c r="C915" s="306" t="n">
        <f aca="false">VLOOKUP($B915,data!$A$6:$M$15000,10)</f>
        <v>3139000</v>
      </c>
      <c r="D915" s="9" t="n">
        <f aca="false">IF(B915&lt;&gt;"",MONTH(B915),0)</f>
        <v>10</v>
      </c>
      <c r="E915" s="306" t="n">
        <f aca="false">AVERAGE(C909:C915)</f>
        <v>3062285.71428571</v>
      </c>
    </row>
    <row r="916" customFormat="false" ht="11.25" hidden="false" customHeight="false" outlineLevel="0" collapsed="false">
      <c r="A916" s="199" t="n">
        <v>36460</v>
      </c>
      <c r="B916" s="192" t="n">
        <v>36460</v>
      </c>
      <c r="C916" s="306" t="n">
        <f aca="false">VLOOKUP($B916,data!$A$6:$M$15000,10)</f>
        <v>3138000</v>
      </c>
      <c r="D916" s="9" t="n">
        <f aca="false">IF(B916&lt;&gt;"",MONTH(B916),0)</f>
        <v>10</v>
      </c>
      <c r="E916" s="306" t="n">
        <f aca="false">AVERAGE(C910:C916)</f>
        <v>3072714.28571429</v>
      </c>
    </row>
    <row r="917" customFormat="false" ht="11.25" hidden="false" customHeight="false" outlineLevel="0" collapsed="false">
      <c r="A917" s="199" t="n">
        <v>36461</v>
      </c>
      <c r="B917" s="192" t="n">
        <v>36461</v>
      </c>
      <c r="C917" s="306" t="n">
        <f aca="false">VLOOKUP($B917,data!$A$6:$M$15000,10)</f>
        <v>3088000</v>
      </c>
      <c r="D917" s="9" t="n">
        <f aca="false">IF(B917&lt;&gt;"",MONTH(B917),0)</f>
        <v>10</v>
      </c>
      <c r="E917" s="306" t="n">
        <f aca="false">AVERAGE(C911:C917)</f>
        <v>3085857.14285714</v>
      </c>
    </row>
    <row r="918" customFormat="false" ht="11.25" hidden="false" customHeight="false" outlineLevel="0" collapsed="false">
      <c r="A918" s="199" t="n">
        <v>36462</v>
      </c>
      <c r="B918" s="192" t="n">
        <v>36462</v>
      </c>
      <c r="C918" s="306" t="n">
        <f aca="false">VLOOKUP($B918,data!$A$6:$M$15000,10)</f>
        <v>3133000</v>
      </c>
      <c r="D918" s="9" t="n">
        <f aca="false">IF(B918&lt;&gt;"",MONTH(B918),0)</f>
        <v>10</v>
      </c>
      <c r="E918" s="306" t="n">
        <f aca="false">AVERAGE(C912:C918)</f>
        <v>3091714.28571429</v>
      </c>
    </row>
    <row r="919" customFormat="false" ht="11.25" hidden="false" customHeight="false" outlineLevel="0" collapsed="false">
      <c r="A919" s="199" t="n">
        <v>36463</v>
      </c>
      <c r="B919" s="192" t="n">
        <v>36463</v>
      </c>
      <c r="C919" s="306" t="n">
        <f aca="false">VLOOKUP($B919,data!$A$6:$M$15000,10)</f>
        <v>3350000</v>
      </c>
      <c r="D919" s="9" t="n">
        <f aca="false">IF(B919&lt;&gt;"",MONTH(B919),0)</f>
        <v>10</v>
      </c>
      <c r="E919" s="306" t="n">
        <f aca="false">AVERAGE(C913:C919)</f>
        <v>3121428.57142857</v>
      </c>
    </row>
    <row r="920" customFormat="false" ht="11.25" hidden="false" customHeight="false" outlineLevel="0" collapsed="false">
      <c r="A920" s="199" t="n">
        <v>36464</v>
      </c>
      <c r="B920" s="192" t="n">
        <v>36464</v>
      </c>
      <c r="C920" s="306" t="n">
        <f aca="false">VLOOKUP($B920,data!$A$6:$M$15000,10)</f>
        <v>3184000</v>
      </c>
      <c r="D920" s="9" t="n">
        <f aca="false">IF(B920&lt;&gt;"",MONTH(B920),0)</f>
        <v>10</v>
      </c>
      <c r="E920" s="306" t="n">
        <f aca="false">AVERAGE(C914:C920)</f>
        <v>3150285.71428571</v>
      </c>
    </row>
    <row r="921" customFormat="false" ht="11.25" hidden="false" customHeight="false" outlineLevel="0" collapsed="false">
      <c r="A921" s="199" t="n">
        <v>36465</v>
      </c>
      <c r="B921" s="192" t="n">
        <v>36465</v>
      </c>
      <c r="C921" s="306" t="n">
        <f aca="false">VLOOKUP($B921,data!$A$6:$M$15000,10)</f>
        <v>2966000</v>
      </c>
      <c r="D921" s="9" t="n">
        <f aca="false">IF(B921&lt;&gt;"",MONTH(B921),0)</f>
        <v>11</v>
      </c>
      <c r="E921" s="306" t="n">
        <f aca="false">AVERAGE(C915:C921)</f>
        <v>3142571.42857143</v>
      </c>
    </row>
    <row r="922" customFormat="false" ht="11.25" hidden="false" customHeight="false" outlineLevel="0" collapsed="false">
      <c r="A922" s="199" t="n">
        <v>36466</v>
      </c>
      <c r="B922" s="192" t="n">
        <v>36466</v>
      </c>
      <c r="C922" s="306" t="n">
        <f aca="false">VLOOKUP($B922,data!$A$6:$M$15000,10)</f>
        <v>2850000</v>
      </c>
      <c r="D922" s="9" t="n">
        <f aca="false">IF(B922&lt;&gt;"",MONTH(B922),0)</f>
        <v>11</v>
      </c>
      <c r="E922" s="306" t="n">
        <f aca="false">AVERAGE(C916:C922)</f>
        <v>3101285.71428571</v>
      </c>
    </row>
    <row r="923" customFormat="false" ht="11.25" hidden="false" customHeight="false" outlineLevel="0" collapsed="false">
      <c r="A923" s="199" t="n">
        <v>36467</v>
      </c>
      <c r="B923" s="192" t="n">
        <v>36467</v>
      </c>
      <c r="C923" s="306" t="n">
        <f aca="false">VLOOKUP($B923,data!$A$6:$M$15000,10)</f>
        <v>2932000</v>
      </c>
      <c r="D923" s="9" t="n">
        <f aca="false">IF(B923&lt;&gt;"",MONTH(B923),0)</f>
        <v>11</v>
      </c>
      <c r="E923" s="306" t="n">
        <f aca="false">AVERAGE(C917:C923)</f>
        <v>3071857.14285714</v>
      </c>
    </row>
    <row r="924" customFormat="false" ht="11.25" hidden="false" customHeight="false" outlineLevel="0" collapsed="false">
      <c r="A924" s="199" t="n">
        <v>36468</v>
      </c>
      <c r="B924" s="192" t="n">
        <v>36468</v>
      </c>
      <c r="C924" s="306" t="n">
        <f aca="false">VLOOKUP($B924,data!$A$6:$M$15000,10)</f>
        <v>2954000</v>
      </c>
      <c r="D924" s="9" t="n">
        <f aca="false">IF(B924&lt;&gt;"",MONTH(B924),0)</f>
        <v>11</v>
      </c>
      <c r="E924" s="306" t="n">
        <f aca="false">AVERAGE(C918:C924)</f>
        <v>3052714.28571429</v>
      </c>
    </row>
    <row r="925" customFormat="false" ht="11.25" hidden="false" customHeight="false" outlineLevel="0" collapsed="false">
      <c r="A925" s="199" t="n">
        <v>36469</v>
      </c>
      <c r="B925" s="192" t="n">
        <v>36469</v>
      </c>
      <c r="C925" s="306" t="n">
        <f aca="false">VLOOKUP($B925,data!$A$6:$M$15000,10)</f>
        <v>2897000</v>
      </c>
      <c r="D925" s="9" t="n">
        <f aca="false">IF(B925&lt;&gt;"",MONTH(B925),0)</f>
        <v>11</v>
      </c>
      <c r="E925" s="306" t="n">
        <f aca="false">AVERAGE(C919:C925)</f>
        <v>3019000</v>
      </c>
    </row>
    <row r="926" customFormat="false" ht="11.25" hidden="false" customHeight="false" outlineLevel="0" collapsed="false">
      <c r="A926" s="199" t="n">
        <v>36470</v>
      </c>
      <c r="B926" s="192" t="n">
        <v>36470</v>
      </c>
      <c r="C926" s="306" t="n">
        <f aca="false">VLOOKUP($B926,data!$A$6:$M$15000,10)</f>
        <v>2905000</v>
      </c>
      <c r="D926" s="9" t="n">
        <f aca="false">IF(B926&lt;&gt;"",MONTH(B926),0)</f>
        <v>11</v>
      </c>
      <c r="E926" s="306" t="n">
        <f aca="false">AVERAGE(C920:C926)</f>
        <v>2955428.57142857</v>
      </c>
    </row>
    <row r="927" customFormat="false" ht="11.25" hidden="false" customHeight="false" outlineLevel="0" collapsed="false">
      <c r="A927" s="199" t="n">
        <v>36471</v>
      </c>
      <c r="B927" s="192" t="n">
        <v>36471</v>
      </c>
      <c r="C927" s="306" t="n">
        <f aca="false">VLOOKUP($B927,data!$A$6:$M$15000,10)</f>
        <v>2997000</v>
      </c>
      <c r="D927" s="9" t="n">
        <f aca="false">IF(B927&lt;&gt;"",MONTH(B927),0)</f>
        <v>11</v>
      </c>
      <c r="E927" s="306" t="n">
        <f aca="false">AVERAGE(C921:C927)</f>
        <v>2928714.28571429</v>
      </c>
    </row>
    <row r="928" customFormat="false" ht="11.25" hidden="false" customHeight="false" outlineLevel="0" collapsed="false">
      <c r="A928" s="199" t="n">
        <v>36472</v>
      </c>
      <c r="B928" s="192" t="n">
        <v>36472</v>
      </c>
      <c r="C928" s="306" t="n">
        <f aca="false">VLOOKUP($B928,data!$A$6:$M$15000,10)</f>
        <v>2968000</v>
      </c>
      <c r="D928" s="9" t="n">
        <f aca="false">IF(B928&lt;&gt;"",MONTH(B928),0)</f>
        <v>11</v>
      </c>
      <c r="E928" s="306" t="n">
        <f aca="false">AVERAGE(C922:C928)</f>
        <v>2929000</v>
      </c>
    </row>
    <row r="929" customFormat="false" ht="11.25" hidden="false" customHeight="false" outlineLevel="0" collapsed="false">
      <c r="A929" s="199" t="n">
        <v>36473</v>
      </c>
      <c r="B929" s="192" t="n">
        <v>36473</v>
      </c>
      <c r="C929" s="306" t="n">
        <f aca="false">VLOOKUP($B929,data!$A$6:$M$15000,10)</f>
        <v>2915000</v>
      </c>
      <c r="D929" s="9" t="n">
        <f aca="false">IF(B929&lt;&gt;"",MONTH(B929),0)</f>
        <v>11</v>
      </c>
      <c r="E929" s="306" t="n">
        <f aca="false">AVERAGE(C923:C929)</f>
        <v>2938285.71428571</v>
      </c>
    </row>
    <row r="930" customFormat="false" ht="11.25" hidden="false" customHeight="false" outlineLevel="0" collapsed="false">
      <c r="A930" s="199" t="n">
        <v>36474</v>
      </c>
      <c r="B930" s="192" t="n">
        <v>36474</v>
      </c>
      <c r="C930" s="306" t="n">
        <f aca="false">VLOOKUP($B930,data!$A$6:$M$15000,10)</f>
        <v>2886000</v>
      </c>
      <c r="D930" s="9" t="n">
        <f aca="false">IF(B930&lt;&gt;"",MONTH(B930),0)</f>
        <v>11</v>
      </c>
      <c r="E930" s="306" t="n">
        <f aca="false">AVERAGE(C924:C930)</f>
        <v>2931714.28571429</v>
      </c>
    </row>
    <row r="931" customFormat="false" ht="11.25" hidden="false" customHeight="false" outlineLevel="0" collapsed="false">
      <c r="A931" s="199" t="n">
        <v>36475</v>
      </c>
      <c r="B931" s="192" t="n">
        <v>36475</v>
      </c>
      <c r="C931" s="306" t="n">
        <f aca="false">VLOOKUP($B931,data!$A$6:$M$15000,10)</f>
        <v>2904000</v>
      </c>
      <c r="D931" s="9" t="n">
        <f aca="false">IF(B931&lt;&gt;"",MONTH(B931),0)</f>
        <v>11</v>
      </c>
      <c r="E931" s="306" t="n">
        <f aca="false">AVERAGE(C925:C931)</f>
        <v>2924571.42857143</v>
      </c>
    </row>
    <row r="932" customFormat="false" ht="11.25" hidden="false" customHeight="false" outlineLevel="0" collapsed="false">
      <c r="A932" s="199" t="n">
        <v>36476</v>
      </c>
      <c r="B932" s="192" t="n">
        <v>36476</v>
      </c>
      <c r="C932" s="306" t="n">
        <f aca="false">VLOOKUP($B932,data!$A$6:$M$15000,10)</f>
        <v>3002000</v>
      </c>
      <c r="D932" s="9" t="n">
        <f aca="false">IF(B932&lt;&gt;"",MONTH(B932),0)</f>
        <v>11</v>
      </c>
      <c r="E932" s="306" t="n">
        <f aca="false">AVERAGE(C926:C932)</f>
        <v>2939571.42857143</v>
      </c>
    </row>
    <row r="933" customFormat="false" ht="11.25" hidden="false" customHeight="false" outlineLevel="0" collapsed="false">
      <c r="A933" s="199" t="n">
        <v>36477</v>
      </c>
      <c r="B933" s="192" t="n">
        <v>36477</v>
      </c>
      <c r="C933" s="306" t="n">
        <f aca="false">VLOOKUP($B933,data!$A$6:$M$15000,10)</f>
        <v>2563000</v>
      </c>
      <c r="D933" s="9" t="n">
        <f aca="false">IF(B933&lt;&gt;"",MONTH(B933),0)</f>
        <v>11</v>
      </c>
      <c r="E933" s="306" t="n">
        <f aca="false">AVERAGE(C927:C933)</f>
        <v>2890714.28571429</v>
      </c>
    </row>
    <row r="934" customFormat="false" ht="11.25" hidden="false" customHeight="false" outlineLevel="0" collapsed="false">
      <c r="A934" s="199" t="n">
        <v>36478</v>
      </c>
      <c r="B934" s="192" t="n">
        <v>36478</v>
      </c>
      <c r="C934" s="306" t="n">
        <f aca="false">VLOOKUP($B934,data!$A$6:$M$15000,10)</f>
        <v>2512000</v>
      </c>
      <c r="D934" s="9" t="n">
        <f aca="false">IF(B934&lt;&gt;"",MONTH(B934),0)</f>
        <v>11</v>
      </c>
      <c r="E934" s="306" t="n">
        <f aca="false">AVERAGE(C928:C934)</f>
        <v>2821428.57142857</v>
      </c>
    </row>
    <row r="935" customFormat="false" ht="11.25" hidden="false" customHeight="false" outlineLevel="0" collapsed="false">
      <c r="A935" s="199" t="n">
        <v>36479</v>
      </c>
      <c r="B935" s="192" t="n">
        <v>36479</v>
      </c>
      <c r="C935" s="306" t="n">
        <f aca="false">VLOOKUP($B935,data!$A$6:$M$15000,10)</f>
        <v>2883000</v>
      </c>
      <c r="D935" s="9" t="n">
        <f aca="false">IF(B935&lt;&gt;"",MONTH(B935),0)</f>
        <v>11</v>
      </c>
      <c r="E935" s="306" t="n">
        <f aca="false">AVERAGE(C929:C935)</f>
        <v>2809285.71428571</v>
      </c>
    </row>
    <row r="936" customFormat="false" ht="11.25" hidden="false" customHeight="false" outlineLevel="0" collapsed="false">
      <c r="A936" s="199" t="n">
        <v>36480</v>
      </c>
      <c r="B936" s="192" t="n">
        <v>36480</v>
      </c>
      <c r="C936" s="306" t="n">
        <f aca="false">VLOOKUP($B936,data!$A$6:$M$15000,10)</f>
        <v>2921000</v>
      </c>
      <c r="D936" s="9" t="n">
        <f aca="false">IF(B936&lt;&gt;"",MONTH(B936),0)</f>
        <v>11</v>
      </c>
      <c r="E936" s="306" t="n">
        <f aca="false">AVERAGE(C930:C936)</f>
        <v>2810142.85714286</v>
      </c>
    </row>
    <row r="937" customFormat="false" ht="11.25" hidden="false" customHeight="false" outlineLevel="0" collapsed="false">
      <c r="A937" s="199" t="n">
        <v>36481</v>
      </c>
      <c r="B937" s="192" t="n">
        <v>36481</v>
      </c>
      <c r="C937" s="306" t="n">
        <f aca="false">VLOOKUP($B937,data!$A$6:$M$15000,10)</f>
        <v>2881000</v>
      </c>
      <c r="D937" s="9" t="n">
        <f aca="false">IF(B937&lt;&gt;"",MONTH(B937),0)</f>
        <v>11</v>
      </c>
      <c r="E937" s="306" t="n">
        <f aca="false">AVERAGE(C931:C937)</f>
        <v>2809428.57142857</v>
      </c>
    </row>
    <row r="938" customFormat="false" ht="11.25" hidden="false" customHeight="false" outlineLevel="0" collapsed="false">
      <c r="A938" s="199" t="n">
        <v>36482</v>
      </c>
      <c r="B938" s="192" t="n">
        <v>36482</v>
      </c>
      <c r="C938" s="306" t="n">
        <f aca="false">VLOOKUP($B938,data!$A$6:$M$15000,10)</f>
        <v>2950000</v>
      </c>
      <c r="D938" s="9" t="n">
        <f aca="false">IF(B938&lt;&gt;"",MONTH(B938),0)</f>
        <v>11</v>
      </c>
      <c r="E938" s="306" t="n">
        <f aca="false">AVERAGE(C932:C938)</f>
        <v>2816000</v>
      </c>
    </row>
    <row r="939" customFormat="false" ht="11.25" hidden="false" customHeight="false" outlineLevel="0" collapsed="false">
      <c r="A939" s="199" t="n">
        <v>36483</v>
      </c>
      <c r="B939" s="192" t="n">
        <v>36483</v>
      </c>
      <c r="C939" s="306" t="n">
        <f aca="false">VLOOKUP($B939,data!$A$6:$M$15000,10)</f>
        <v>2904000</v>
      </c>
      <c r="D939" s="9" t="n">
        <f aca="false">IF(B939&lt;&gt;"",MONTH(B939),0)</f>
        <v>11</v>
      </c>
      <c r="E939" s="306" t="n">
        <f aca="false">AVERAGE(C933:C939)</f>
        <v>2802000</v>
      </c>
    </row>
    <row r="940" customFormat="false" ht="11.25" hidden="false" customHeight="false" outlineLevel="0" collapsed="false">
      <c r="A940" s="199" t="n">
        <v>36484</v>
      </c>
      <c r="B940" s="192" t="n">
        <v>36484</v>
      </c>
      <c r="C940" s="306" t="n">
        <f aca="false">VLOOKUP($B940,data!$A$6:$M$15000,10)</f>
        <v>2926000</v>
      </c>
      <c r="D940" s="9" t="n">
        <f aca="false">IF(B940&lt;&gt;"",MONTH(B940),0)</f>
        <v>11</v>
      </c>
      <c r="E940" s="306" t="n">
        <f aca="false">AVERAGE(C934:C940)</f>
        <v>2853857.14285714</v>
      </c>
    </row>
    <row r="941" customFormat="false" ht="11.25" hidden="false" customHeight="false" outlineLevel="0" collapsed="false">
      <c r="A941" s="199" t="n">
        <v>36485</v>
      </c>
      <c r="B941" s="192" t="n">
        <v>36485</v>
      </c>
      <c r="C941" s="306" t="n">
        <f aca="false">VLOOKUP($B941,data!$A$6:$M$15000,10)</f>
        <v>2914000</v>
      </c>
      <c r="D941" s="9" t="n">
        <f aca="false">IF(B941&lt;&gt;"",MONTH(B941),0)</f>
        <v>11</v>
      </c>
      <c r="E941" s="306" t="n">
        <f aca="false">AVERAGE(C935:C941)</f>
        <v>2911285.71428571</v>
      </c>
    </row>
    <row r="942" customFormat="false" ht="11.25" hidden="false" customHeight="false" outlineLevel="0" collapsed="false">
      <c r="A942" s="199" t="n">
        <v>36486</v>
      </c>
      <c r="B942" s="192" t="n">
        <v>36486</v>
      </c>
      <c r="C942" s="306" t="n">
        <f aca="false">VLOOKUP($B942,data!$A$6:$M$15000,10)</f>
        <v>2844000</v>
      </c>
      <c r="D942" s="9" t="n">
        <f aca="false">IF(B942&lt;&gt;"",MONTH(B942),0)</f>
        <v>11</v>
      </c>
      <c r="E942" s="306" t="n">
        <f aca="false">AVERAGE(C936:C942)</f>
        <v>2905714.28571429</v>
      </c>
    </row>
    <row r="943" customFormat="false" ht="11.25" hidden="false" customHeight="false" outlineLevel="0" collapsed="false">
      <c r="A943" s="199" t="n">
        <v>36487</v>
      </c>
      <c r="B943" s="192" t="n">
        <v>36487</v>
      </c>
      <c r="C943" s="306" t="n">
        <f aca="false">VLOOKUP($B943,data!$A$6:$M$15000,10)</f>
        <v>3061000</v>
      </c>
      <c r="D943" s="9" t="n">
        <f aca="false">IF(B943&lt;&gt;"",MONTH(B943),0)</f>
        <v>11</v>
      </c>
      <c r="E943" s="306" t="n">
        <f aca="false">AVERAGE(C937:C943)</f>
        <v>2925714.28571429</v>
      </c>
    </row>
    <row r="944" customFormat="false" ht="11.25" hidden="false" customHeight="false" outlineLevel="0" collapsed="false">
      <c r="A944" s="199" t="n">
        <v>36488</v>
      </c>
      <c r="B944" s="192" t="n">
        <v>36488</v>
      </c>
      <c r="C944" s="306" t="n">
        <f aca="false">VLOOKUP($B944,data!$A$6:$M$15000,10)</f>
        <v>2821000</v>
      </c>
      <c r="D944" s="9" t="n">
        <f aca="false">IF(B944&lt;&gt;"",MONTH(B944),0)</f>
        <v>11</v>
      </c>
      <c r="E944" s="306" t="n">
        <f aca="false">AVERAGE(C938:C944)</f>
        <v>2917142.85714286</v>
      </c>
    </row>
    <row r="945" customFormat="false" ht="11.25" hidden="false" customHeight="false" outlineLevel="0" collapsed="false">
      <c r="A945" s="199" t="n">
        <v>36489</v>
      </c>
      <c r="B945" s="192" t="n">
        <v>36489</v>
      </c>
      <c r="C945" s="306" t="n">
        <f aca="false">VLOOKUP($B945,data!$A$6:$M$15000,10)</f>
        <v>2869000</v>
      </c>
      <c r="D945" s="9" t="n">
        <f aca="false">IF(B945&lt;&gt;"",MONTH(B945),0)</f>
        <v>11</v>
      </c>
      <c r="E945" s="306" t="n">
        <f aca="false">AVERAGE(C939:C945)</f>
        <v>2905571.42857143</v>
      </c>
    </row>
    <row r="946" customFormat="false" ht="11.25" hidden="false" customHeight="false" outlineLevel="0" collapsed="false">
      <c r="A946" s="199" t="n">
        <v>36490</v>
      </c>
      <c r="B946" s="192" t="n">
        <v>36490</v>
      </c>
      <c r="C946" s="306" t="n">
        <f aca="false">VLOOKUP($B946,data!$A$6:$M$15000,10)</f>
        <v>2874000</v>
      </c>
      <c r="D946" s="9" t="n">
        <f aca="false">IF(B946&lt;&gt;"",MONTH(B946),0)</f>
        <v>11</v>
      </c>
      <c r="E946" s="306" t="n">
        <f aca="false">AVERAGE(C940:C946)</f>
        <v>2901285.71428571</v>
      </c>
    </row>
    <row r="947" customFormat="false" ht="11.25" hidden="false" customHeight="false" outlineLevel="0" collapsed="false">
      <c r="A947" s="199" t="n">
        <v>36491</v>
      </c>
      <c r="B947" s="192" t="n">
        <v>36491</v>
      </c>
      <c r="C947" s="306" t="n">
        <f aca="false">VLOOKUP($B947,data!$A$6:$M$15000,10)</f>
        <v>2853000</v>
      </c>
      <c r="D947" s="9" t="n">
        <f aca="false">IF(B947&lt;&gt;"",MONTH(B947),0)</f>
        <v>11</v>
      </c>
      <c r="E947" s="306" t="n">
        <f aca="false">AVERAGE(C941:C947)</f>
        <v>2890857.14285714</v>
      </c>
    </row>
    <row r="948" customFormat="false" ht="11.25" hidden="false" customHeight="false" outlineLevel="0" collapsed="false">
      <c r="A948" s="199" t="n">
        <v>36492</v>
      </c>
      <c r="B948" s="192" t="n">
        <v>36492</v>
      </c>
      <c r="C948" s="306" t="n">
        <f aca="false">VLOOKUP($B948,data!$A$6:$M$15000,10)</f>
        <v>2853000</v>
      </c>
      <c r="D948" s="9" t="n">
        <f aca="false">IF(B948&lt;&gt;"",MONTH(B948),0)</f>
        <v>11</v>
      </c>
      <c r="E948" s="306" t="n">
        <f aca="false">AVERAGE(C942:C948)</f>
        <v>2882142.85714286</v>
      </c>
    </row>
    <row r="949" customFormat="false" ht="11.25" hidden="false" customHeight="false" outlineLevel="0" collapsed="false">
      <c r="A949" s="199" t="n">
        <v>36493</v>
      </c>
      <c r="B949" s="192" t="n">
        <v>36493</v>
      </c>
      <c r="C949" s="306" t="n">
        <f aca="false">VLOOKUP($B949,data!$A$6:$M$15000,10)</f>
        <v>2858000</v>
      </c>
      <c r="D949" s="9" t="n">
        <f aca="false">IF(B949&lt;&gt;"",MONTH(B949),0)</f>
        <v>11</v>
      </c>
      <c r="E949" s="306" t="n">
        <f aca="false">AVERAGE(C943:C949)</f>
        <v>2884142.85714286</v>
      </c>
    </row>
    <row r="950" customFormat="false" ht="11.25" hidden="false" customHeight="false" outlineLevel="0" collapsed="false">
      <c r="A950" s="199" t="n">
        <v>36494</v>
      </c>
      <c r="B950" s="192" t="n">
        <v>36494</v>
      </c>
      <c r="C950" s="306" t="n">
        <f aca="false">VLOOKUP($B950,data!$A$6:$M$15000,10)</f>
        <v>2758000</v>
      </c>
      <c r="D950" s="9" t="n">
        <f aca="false">IF(B950&lt;&gt;"",MONTH(B950),0)</f>
        <v>11</v>
      </c>
      <c r="E950" s="306" t="n">
        <f aca="false">AVERAGE(C944:C950)</f>
        <v>2840857.14285714</v>
      </c>
    </row>
    <row r="951" customFormat="false" ht="11.25" hidden="false" customHeight="false" outlineLevel="0" collapsed="false">
      <c r="A951" s="199" t="n">
        <v>36495</v>
      </c>
      <c r="B951" s="192" t="n">
        <v>36495</v>
      </c>
      <c r="C951" s="306" t="n">
        <f aca="false">VLOOKUP($B951,data!$A$6:$M$15000,10)</f>
        <v>2637000</v>
      </c>
      <c r="D951" s="9" t="n">
        <f aca="false">IF(B951&lt;&gt;"",MONTH(B951),0)</f>
        <v>12</v>
      </c>
      <c r="E951" s="306" t="n">
        <f aca="false">AVERAGE(C945:C951)</f>
        <v>2814571.42857143</v>
      </c>
    </row>
    <row r="952" customFormat="false" ht="11.25" hidden="false" customHeight="false" outlineLevel="0" collapsed="false">
      <c r="A952" s="199" t="n">
        <v>36496</v>
      </c>
      <c r="B952" s="192" t="n">
        <v>36496</v>
      </c>
      <c r="C952" s="306" t="n">
        <f aca="false">VLOOKUP($B952,data!$A$6:$M$15000,10)</f>
        <v>2629000</v>
      </c>
      <c r="D952" s="9" t="n">
        <f aca="false">IF(B952&lt;&gt;"",MONTH(B952),0)</f>
        <v>12</v>
      </c>
      <c r="E952" s="306" t="n">
        <f aca="false">AVERAGE(C946:C952)</f>
        <v>2780285.71428571</v>
      </c>
    </row>
    <row r="953" customFormat="false" ht="11.25" hidden="false" customHeight="false" outlineLevel="0" collapsed="false">
      <c r="A953" s="199" t="n">
        <v>36497</v>
      </c>
      <c r="B953" s="192" t="n">
        <v>36497</v>
      </c>
      <c r="C953" s="306" t="n">
        <f aca="false">VLOOKUP($B953,data!$A$6:$M$15000,10)</f>
        <v>2819000</v>
      </c>
      <c r="D953" s="9" t="n">
        <f aca="false">IF(B953&lt;&gt;"",MONTH(B953),0)</f>
        <v>12</v>
      </c>
      <c r="E953" s="306" t="n">
        <f aca="false">AVERAGE(C947:C953)</f>
        <v>2772428.57142857</v>
      </c>
    </row>
    <row r="954" customFormat="false" ht="11.25" hidden="false" customHeight="false" outlineLevel="0" collapsed="false">
      <c r="A954" s="199" t="n">
        <v>36498</v>
      </c>
      <c r="B954" s="192" t="n">
        <v>36498</v>
      </c>
      <c r="C954" s="306" t="n">
        <f aca="false">VLOOKUP($B954,data!$A$6:$M$15000,10)</f>
        <v>2657000</v>
      </c>
      <c r="D954" s="9" t="n">
        <f aca="false">IF(B954&lt;&gt;"",MONTH(B954),0)</f>
        <v>12</v>
      </c>
      <c r="E954" s="306" t="n">
        <f aca="false">AVERAGE(C948:C954)</f>
        <v>2744428.57142857</v>
      </c>
    </row>
    <row r="955" customFormat="false" ht="11.25" hidden="false" customHeight="false" outlineLevel="0" collapsed="false">
      <c r="A955" s="199" t="n">
        <v>36499</v>
      </c>
      <c r="B955" s="192" t="n">
        <v>36499</v>
      </c>
      <c r="C955" s="306" t="n">
        <f aca="false">VLOOKUP($B955,data!$A$6:$M$15000,10)</f>
        <v>2703000</v>
      </c>
      <c r="D955" s="9" t="n">
        <f aca="false">IF(B955&lt;&gt;"",MONTH(B955),0)</f>
        <v>12</v>
      </c>
      <c r="E955" s="306" t="n">
        <f aca="false">AVERAGE(C949:C955)</f>
        <v>2723000</v>
      </c>
    </row>
    <row r="956" customFormat="false" ht="11.25" hidden="false" customHeight="false" outlineLevel="0" collapsed="false">
      <c r="A956" s="199" t="n">
        <v>36500</v>
      </c>
      <c r="B956" s="192" t="n">
        <v>36500</v>
      </c>
      <c r="C956" s="306" t="n">
        <f aca="false">VLOOKUP($B956,data!$A$6:$M$15000,10)</f>
        <v>2663000</v>
      </c>
      <c r="D956" s="9" t="n">
        <f aca="false">IF(B956&lt;&gt;"",MONTH(B956),0)</f>
        <v>12</v>
      </c>
      <c r="E956" s="306" t="n">
        <f aca="false">AVERAGE(C950:C956)</f>
        <v>2695142.85714286</v>
      </c>
    </row>
    <row r="957" customFormat="false" ht="11.25" hidden="false" customHeight="false" outlineLevel="0" collapsed="false">
      <c r="A957" s="199" t="n">
        <v>36501</v>
      </c>
      <c r="B957" s="192" t="n">
        <v>36501</v>
      </c>
      <c r="C957" s="306" t="n">
        <f aca="false">VLOOKUP($B957,data!$A$6:$M$15000,10)</f>
        <v>2595000</v>
      </c>
      <c r="D957" s="9" t="n">
        <f aca="false">IF(B957&lt;&gt;"",MONTH(B957),0)</f>
        <v>12</v>
      </c>
      <c r="E957" s="306" t="n">
        <f aca="false">AVERAGE(C951:C957)</f>
        <v>2671857.14285714</v>
      </c>
    </row>
    <row r="958" customFormat="false" ht="11.25" hidden="false" customHeight="false" outlineLevel="0" collapsed="false">
      <c r="A958" s="199" t="n">
        <v>36502</v>
      </c>
      <c r="B958" s="192" t="n">
        <v>36502</v>
      </c>
      <c r="C958" s="306" t="n">
        <f aca="false">VLOOKUP($B958,data!$A$6:$M$15000,10)</f>
        <v>2846000</v>
      </c>
      <c r="D958" s="9" t="n">
        <f aca="false">IF(B958&lt;&gt;"",MONTH(B958),0)</f>
        <v>12</v>
      </c>
      <c r="E958" s="306" t="n">
        <f aca="false">AVERAGE(C952:C958)</f>
        <v>2701714.28571429</v>
      </c>
    </row>
    <row r="959" customFormat="false" ht="11.25" hidden="false" customHeight="false" outlineLevel="0" collapsed="false">
      <c r="A959" s="199" t="n">
        <v>36503</v>
      </c>
      <c r="B959" s="192" t="n">
        <v>36503</v>
      </c>
      <c r="C959" s="306" t="n">
        <f aca="false">VLOOKUP($B959,data!$A$6:$M$15000,10)</f>
        <v>2690000</v>
      </c>
      <c r="D959" s="9" t="n">
        <f aca="false">IF(B959&lt;&gt;"",MONTH(B959),0)</f>
        <v>12</v>
      </c>
      <c r="E959" s="306" t="n">
        <f aca="false">AVERAGE(C953:C959)</f>
        <v>2710428.57142857</v>
      </c>
    </row>
    <row r="960" customFormat="false" ht="11.25" hidden="false" customHeight="false" outlineLevel="0" collapsed="false">
      <c r="A960" s="199" t="n">
        <v>36504</v>
      </c>
      <c r="B960" s="192" t="n">
        <v>36504</v>
      </c>
      <c r="C960" s="306" t="n">
        <f aca="false">VLOOKUP($B960,data!$A$6:$M$15000,10)</f>
        <v>2733000</v>
      </c>
      <c r="D960" s="9" t="n">
        <f aca="false">IF(B960&lt;&gt;"",MONTH(B960),0)</f>
        <v>12</v>
      </c>
      <c r="E960" s="306" t="n">
        <f aca="false">AVERAGE(C954:C960)</f>
        <v>2698142.85714286</v>
      </c>
    </row>
    <row r="961" customFormat="false" ht="11.25" hidden="false" customHeight="false" outlineLevel="0" collapsed="false">
      <c r="A961" s="199" t="n">
        <v>36505</v>
      </c>
      <c r="B961" s="192" t="n">
        <v>36505</v>
      </c>
      <c r="C961" s="306" t="n">
        <f aca="false">VLOOKUP($B961,data!$A$6:$M$15000,10)</f>
        <v>2761000</v>
      </c>
      <c r="D961" s="9" t="n">
        <f aca="false">IF(B961&lt;&gt;"",MONTH(B961),0)</f>
        <v>12</v>
      </c>
      <c r="E961" s="306" t="n">
        <f aca="false">AVERAGE(C955:C961)</f>
        <v>2713000</v>
      </c>
    </row>
    <row r="962" customFormat="false" ht="11.25" hidden="false" customHeight="false" outlineLevel="0" collapsed="false">
      <c r="A962" s="199" t="n">
        <v>36506</v>
      </c>
      <c r="B962" s="192" t="n">
        <v>36506</v>
      </c>
      <c r="C962" s="306" t="n">
        <f aca="false">VLOOKUP($B962,data!$A$6:$M$15000,10)</f>
        <v>2731000</v>
      </c>
      <c r="D962" s="9" t="n">
        <f aca="false">IF(B962&lt;&gt;"",MONTH(B962),0)</f>
        <v>12</v>
      </c>
      <c r="E962" s="306" t="n">
        <f aca="false">AVERAGE(C956:C962)</f>
        <v>2717000</v>
      </c>
    </row>
    <row r="963" customFormat="false" ht="11.25" hidden="false" customHeight="false" outlineLevel="0" collapsed="false">
      <c r="A963" s="199" t="n">
        <v>36507</v>
      </c>
      <c r="B963" s="192" t="n">
        <v>36507</v>
      </c>
      <c r="C963" s="306" t="n">
        <f aca="false">VLOOKUP($B963,data!$A$6:$M$15000,10)</f>
        <v>2725000</v>
      </c>
      <c r="D963" s="9" t="n">
        <f aca="false">IF(B963&lt;&gt;"",MONTH(B963),0)</f>
        <v>12</v>
      </c>
      <c r="E963" s="306" t="n">
        <f aca="false">AVERAGE(C957:C963)</f>
        <v>2725857.14285714</v>
      </c>
    </row>
    <row r="964" customFormat="false" ht="11.25" hidden="false" customHeight="false" outlineLevel="0" collapsed="false">
      <c r="A964" s="199" t="n">
        <v>36508</v>
      </c>
      <c r="B964" s="192" t="n">
        <v>36508</v>
      </c>
      <c r="C964" s="306" t="n">
        <f aca="false">VLOOKUP($B964,data!$A$6:$M$15000,10)</f>
        <v>2549000</v>
      </c>
      <c r="D964" s="9" t="n">
        <f aca="false">IF(B964&lt;&gt;"",MONTH(B964),0)</f>
        <v>12</v>
      </c>
      <c r="E964" s="306" t="n">
        <f aca="false">AVERAGE(C958:C964)</f>
        <v>2719285.71428571</v>
      </c>
    </row>
    <row r="965" customFormat="false" ht="11.25" hidden="false" customHeight="false" outlineLevel="0" collapsed="false">
      <c r="A965" s="199" t="n">
        <v>36509</v>
      </c>
      <c r="B965" s="192" t="n">
        <v>36509</v>
      </c>
      <c r="C965" s="306" t="n">
        <f aca="false">VLOOKUP($B965,data!$A$6:$M$15000,10)</f>
        <v>2326000</v>
      </c>
      <c r="D965" s="9" t="n">
        <f aca="false">IF(B965&lt;&gt;"",MONTH(B965),0)</f>
        <v>12</v>
      </c>
      <c r="E965" s="306" t="n">
        <f aca="false">AVERAGE(C959:C965)</f>
        <v>2645000</v>
      </c>
    </row>
    <row r="966" customFormat="false" ht="11.25" hidden="false" customHeight="false" outlineLevel="0" collapsed="false">
      <c r="A966" s="199" t="n">
        <v>36510</v>
      </c>
      <c r="B966" s="192" t="n">
        <v>36510</v>
      </c>
      <c r="C966" s="306" t="n">
        <f aca="false">VLOOKUP($B966,data!$A$6:$M$15000,10)</f>
        <v>2377000</v>
      </c>
      <c r="D966" s="9" t="n">
        <f aca="false">IF(B966&lt;&gt;"",MONTH(B966),0)</f>
        <v>12</v>
      </c>
      <c r="E966" s="306" t="n">
        <f aca="false">AVERAGE(C960:C966)</f>
        <v>2600285.71428571</v>
      </c>
    </row>
    <row r="967" customFormat="false" ht="11.25" hidden="false" customHeight="false" outlineLevel="0" collapsed="false">
      <c r="A967" s="199" t="n">
        <v>36511</v>
      </c>
      <c r="B967" s="192" t="n">
        <v>36511</v>
      </c>
      <c r="C967" s="306" t="n">
        <f aca="false">VLOOKUP($B967,data!$A$6:$M$15000,10)</f>
        <v>2650000</v>
      </c>
      <c r="D967" s="9" t="n">
        <f aca="false">IF(B967&lt;&gt;"",MONTH(B967),0)</f>
        <v>12</v>
      </c>
      <c r="E967" s="306" t="n">
        <f aca="false">AVERAGE(C961:C967)</f>
        <v>2588428.57142857</v>
      </c>
    </row>
    <row r="968" customFormat="false" ht="11.25" hidden="false" customHeight="false" outlineLevel="0" collapsed="false">
      <c r="A968" s="199" t="n">
        <v>36512</v>
      </c>
      <c r="B968" s="192" t="n">
        <v>36512</v>
      </c>
      <c r="C968" s="306" t="n">
        <f aca="false">VLOOKUP($B968,data!$A$6:$M$15000,10)</f>
        <v>2730000</v>
      </c>
      <c r="D968" s="9" t="n">
        <f aca="false">IF(B968&lt;&gt;"",MONTH(B968),0)</f>
        <v>12</v>
      </c>
      <c r="E968" s="306" t="n">
        <f aca="false">AVERAGE(C962:C968)</f>
        <v>2584000</v>
      </c>
    </row>
    <row r="969" customFormat="false" ht="11.25" hidden="false" customHeight="false" outlineLevel="0" collapsed="false">
      <c r="A969" s="199" t="n">
        <v>36513</v>
      </c>
      <c r="B969" s="192" t="n">
        <v>36513</v>
      </c>
      <c r="C969" s="306" t="n">
        <f aca="false">VLOOKUP($B969,data!$A$6:$M$15000,10)</f>
        <v>2712000</v>
      </c>
      <c r="D969" s="9" t="n">
        <f aca="false">IF(B969&lt;&gt;"",MONTH(B969),0)</f>
        <v>12</v>
      </c>
      <c r="E969" s="306" t="n">
        <f aca="false">AVERAGE(C963:C969)</f>
        <v>2581285.71428571</v>
      </c>
    </row>
    <row r="970" customFormat="false" ht="11.25" hidden="false" customHeight="false" outlineLevel="0" collapsed="false">
      <c r="A970" s="199" t="n">
        <v>36514</v>
      </c>
      <c r="B970" s="192" t="n">
        <v>36514</v>
      </c>
      <c r="C970" s="306" t="n">
        <f aca="false">VLOOKUP($B970,data!$A$6:$M$15000,10)</f>
        <v>2696000</v>
      </c>
      <c r="D970" s="9" t="n">
        <f aca="false">IF(B970&lt;&gt;"",MONTH(B970),0)</f>
        <v>12</v>
      </c>
      <c r="E970" s="306" t="n">
        <f aca="false">AVERAGE(C964:C970)</f>
        <v>2577142.85714286</v>
      </c>
    </row>
    <row r="971" customFormat="false" ht="11.25" hidden="false" customHeight="false" outlineLevel="0" collapsed="false">
      <c r="A971" s="199" t="n">
        <v>36515</v>
      </c>
      <c r="B971" s="192" t="n">
        <v>36515</v>
      </c>
      <c r="C971" s="306" t="n">
        <f aca="false">VLOOKUP($B971,data!$A$6:$M$15000,10)</f>
        <v>2379000</v>
      </c>
      <c r="D971" s="9" t="n">
        <f aca="false">IF(B971&lt;&gt;"",MONTH(B971),0)</f>
        <v>12</v>
      </c>
      <c r="E971" s="306" t="n">
        <f aca="false">AVERAGE(C965:C971)</f>
        <v>2552857.14285714</v>
      </c>
    </row>
    <row r="972" customFormat="false" ht="11.25" hidden="false" customHeight="false" outlineLevel="0" collapsed="false">
      <c r="A972" s="199" t="n">
        <v>36516</v>
      </c>
      <c r="B972" s="192" t="n">
        <v>36516</v>
      </c>
      <c r="C972" s="306" t="n">
        <f aca="false">VLOOKUP($B972,data!$A$6:$M$15000,10)</f>
        <v>2272000</v>
      </c>
      <c r="D972" s="9" t="n">
        <f aca="false">IF(B972&lt;&gt;"",MONTH(B972),0)</f>
        <v>12</v>
      </c>
      <c r="E972" s="306" t="n">
        <f aca="false">AVERAGE(C966:C972)</f>
        <v>2545142.85714286</v>
      </c>
    </row>
    <row r="973" customFormat="false" ht="11.25" hidden="false" customHeight="false" outlineLevel="0" collapsed="false">
      <c r="A973" s="199" t="n">
        <v>36517</v>
      </c>
      <c r="B973" s="192" t="n">
        <v>36517</v>
      </c>
      <c r="C973" s="306" t="n">
        <f aca="false">VLOOKUP($B973,data!$A$6:$M$15000,10)</f>
        <v>2525000</v>
      </c>
      <c r="D973" s="9" t="n">
        <f aca="false">IF(B973&lt;&gt;"",MONTH(B973),0)</f>
        <v>12</v>
      </c>
      <c r="E973" s="306" t="n">
        <f aca="false">AVERAGE(C967:C973)</f>
        <v>2566285.71428571</v>
      </c>
    </row>
    <row r="974" customFormat="false" ht="11.25" hidden="false" customHeight="false" outlineLevel="0" collapsed="false">
      <c r="A974" s="199" t="n">
        <v>36518</v>
      </c>
      <c r="B974" s="192" t="n">
        <v>36518</v>
      </c>
      <c r="C974" s="306" t="n">
        <f aca="false">VLOOKUP($B974,data!$A$6:$M$15000,10)</f>
        <v>2678000</v>
      </c>
      <c r="D974" s="9" t="n">
        <f aca="false">IF(B974&lt;&gt;"",MONTH(B974),0)</f>
        <v>12</v>
      </c>
      <c r="E974" s="306" t="n">
        <f aca="false">AVERAGE(C968:C974)</f>
        <v>2570285.71428571</v>
      </c>
    </row>
    <row r="975" customFormat="false" ht="11.25" hidden="false" customHeight="false" outlineLevel="0" collapsed="false">
      <c r="A975" s="199" t="n">
        <v>36519</v>
      </c>
      <c r="B975" s="192" t="n">
        <v>36519</v>
      </c>
      <c r="C975" s="306" t="n">
        <f aca="false">VLOOKUP($B975,data!$A$6:$M$15000,10)</f>
        <v>2660000</v>
      </c>
      <c r="D975" s="9" t="n">
        <f aca="false">IF(B975&lt;&gt;"",MONTH(B975),0)</f>
        <v>12</v>
      </c>
      <c r="E975" s="306" t="n">
        <f aca="false">AVERAGE(C969:C975)</f>
        <v>2560285.71428571</v>
      </c>
    </row>
    <row r="976" customFormat="false" ht="11.25" hidden="false" customHeight="false" outlineLevel="0" collapsed="false">
      <c r="A976" s="199" t="n">
        <v>36520</v>
      </c>
      <c r="B976" s="192" t="n">
        <v>36520</v>
      </c>
      <c r="C976" s="306" t="n">
        <f aca="false">VLOOKUP($B976,data!$A$6:$M$15000,10)</f>
        <v>2676000</v>
      </c>
      <c r="D976" s="9" t="n">
        <f aca="false">IF(B976&lt;&gt;"",MONTH(B976),0)</f>
        <v>12</v>
      </c>
      <c r="E976" s="306" t="n">
        <f aca="false">AVERAGE(C970:C976)</f>
        <v>2555142.85714286</v>
      </c>
    </row>
    <row r="977" customFormat="false" ht="11.25" hidden="false" customHeight="false" outlineLevel="0" collapsed="false">
      <c r="A977" s="199" t="n">
        <v>36521</v>
      </c>
      <c r="B977" s="192" t="n">
        <v>36521</v>
      </c>
      <c r="C977" s="306" t="n">
        <f aca="false">VLOOKUP($B977,data!$A$6:$M$15000,10)</f>
        <v>2657000</v>
      </c>
      <c r="D977" s="9" t="n">
        <f aca="false">IF(B977&lt;&gt;"",MONTH(B977),0)</f>
        <v>12</v>
      </c>
      <c r="E977" s="306" t="n">
        <f aca="false">AVERAGE(C971:C977)</f>
        <v>2549571.42857143</v>
      </c>
    </row>
    <row r="978" customFormat="false" ht="11.25" hidden="false" customHeight="false" outlineLevel="0" collapsed="false">
      <c r="A978" s="199" t="n">
        <v>36522</v>
      </c>
      <c r="B978" s="192" t="n">
        <v>36522</v>
      </c>
      <c r="C978" s="306" t="n">
        <f aca="false">VLOOKUP($B978,data!$A$6:$M$15000,10)</f>
        <v>2757000</v>
      </c>
      <c r="D978" s="9" t="n">
        <f aca="false">IF(B978&lt;&gt;"",MONTH(B978),0)</f>
        <v>12</v>
      </c>
      <c r="E978" s="306" t="n">
        <f aca="false">AVERAGE(C972:C978)</f>
        <v>2603571.42857143</v>
      </c>
    </row>
    <row r="979" customFormat="false" ht="11.25" hidden="false" customHeight="false" outlineLevel="0" collapsed="false">
      <c r="A979" s="199" t="n">
        <v>36523</v>
      </c>
      <c r="B979" s="192" t="n">
        <v>36523</v>
      </c>
      <c r="C979" s="306" t="n">
        <f aca="false">VLOOKUP($B979,data!$A$6:$M$15000,10)</f>
        <v>2856000</v>
      </c>
      <c r="D979" s="9" t="n">
        <f aca="false">IF(B979&lt;&gt;"",MONTH(B979),0)</f>
        <v>12</v>
      </c>
      <c r="E979" s="306" t="n">
        <f aca="false">AVERAGE(C973:C979)</f>
        <v>2687000</v>
      </c>
    </row>
    <row r="980" customFormat="false" ht="11.25" hidden="false" customHeight="false" outlineLevel="0" collapsed="false">
      <c r="A980" s="199" t="n">
        <v>36524</v>
      </c>
      <c r="B980" s="192" t="n">
        <v>36524</v>
      </c>
      <c r="C980" s="306" t="n">
        <f aca="false">VLOOKUP($B980,data!$A$6:$M$15000,10)</f>
        <v>2795000</v>
      </c>
      <c r="D980" s="9" t="n">
        <f aca="false">IF(B980&lt;&gt;"",MONTH(B980),0)</f>
        <v>12</v>
      </c>
      <c r="E980" s="306" t="n">
        <f aca="false">AVERAGE(C974:C980)</f>
        <v>2725571.42857143</v>
      </c>
    </row>
    <row r="981" customFormat="false" ht="11.25" hidden="false" customHeight="false" outlineLevel="0" collapsed="false">
      <c r="A981" s="199" t="n">
        <v>36525</v>
      </c>
      <c r="B981" s="192" t="n">
        <v>36525</v>
      </c>
      <c r="C981" s="306" t="n">
        <f aca="false">VLOOKUP($B981,data!$A$6:$M$15000,10)</f>
        <v>2703000</v>
      </c>
      <c r="D981" s="9" t="n">
        <f aca="false">IF(B981&lt;&gt;"",MONTH(B981),0)</f>
        <v>12</v>
      </c>
      <c r="E981" s="306" t="n">
        <f aca="false">AVERAGE(C975:C981)</f>
        <v>2729142.85714286</v>
      </c>
    </row>
    <row r="982" customFormat="false" ht="11.25" hidden="false" customHeight="false" outlineLevel="0" collapsed="false">
      <c r="A982" s="194" t="s">
        <v>70</v>
      </c>
      <c r="B982" s="195" t="s">
        <v>71</v>
      </c>
      <c r="C982" s="326" t="s">
        <v>19</v>
      </c>
      <c r="D982" s="327" t="s">
        <v>99</v>
      </c>
      <c r="E982" s="306" t="n">
        <f aca="false">AVERAGE(C976:C982)</f>
        <v>2740666.66666667</v>
      </c>
    </row>
    <row r="983" customFormat="false" ht="11.25" hidden="false" customHeight="false" outlineLevel="0" collapsed="false">
      <c r="A983" s="199" t="n">
        <v>36526</v>
      </c>
      <c r="B983" s="192" t="n">
        <v>36526</v>
      </c>
      <c r="C983" s="306" t="n">
        <f aca="false">VLOOKUP($B983,data!$A$6:$M$15000,10)</f>
        <v>2603000</v>
      </c>
      <c r="D983" s="9" t="n">
        <f aca="false">IF(B983&lt;&gt;"",MONTH(B983),0)</f>
        <v>1</v>
      </c>
      <c r="E983" s="306" t="n">
        <f aca="false">AVERAGE(C977:C983)</f>
        <v>2728500</v>
      </c>
    </row>
    <row r="984" customFormat="false" ht="11.25" hidden="false" customHeight="false" outlineLevel="0" collapsed="false">
      <c r="A984" s="199" t="n">
        <v>36527</v>
      </c>
      <c r="B984" s="192" t="n">
        <v>36527</v>
      </c>
      <c r="C984" s="306" t="n">
        <f aca="false">VLOOKUP($B984,data!$A$6:$M$15000,10)</f>
        <v>2707000</v>
      </c>
      <c r="D984" s="9" t="n">
        <f aca="false">IF(B984&lt;&gt;"",MONTH(B984),0)</f>
        <v>1</v>
      </c>
      <c r="E984" s="306" t="n">
        <f aca="false">AVERAGE(C978:C984)</f>
        <v>2736833.33333333</v>
      </c>
    </row>
    <row r="985" customFormat="false" ht="11.25" hidden="false" customHeight="false" outlineLevel="0" collapsed="false">
      <c r="A985" s="199" t="n">
        <v>36528</v>
      </c>
      <c r="B985" s="192" t="n">
        <v>36528</v>
      </c>
      <c r="C985" s="306" t="n">
        <f aca="false">VLOOKUP($B985,data!$A$6:$M$15000,10)</f>
        <v>2614000</v>
      </c>
      <c r="D985" s="9" t="n">
        <f aca="false">IF(B985&lt;&gt;"",MONTH(B985),0)</f>
        <v>1</v>
      </c>
      <c r="E985" s="306" t="n">
        <f aca="false">AVERAGE(C979:C985)</f>
        <v>2713000</v>
      </c>
    </row>
    <row r="986" customFormat="false" ht="11.25" hidden="false" customHeight="false" outlineLevel="0" collapsed="false">
      <c r="A986" s="199" t="n">
        <v>36529</v>
      </c>
      <c r="B986" s="192" t="n">
        <v>36529</v>
      </c>
      <c r="C986" s="306" t="n">
        <f aca="false">VLOOKUP($B986,data!$A$6:$M$15000,10)</f>
        <v>2549000</v>
      </c>
      <c r="D986" s="9" t="n">
        <f aca="false">IF(B986&lt;&gt;"",MONTH(B986),0)</f>
        <v>1</v>
      </c>
      <c r="E986" s="306" t="n">
        <f aca="false">AVERAGE(C980:C986)</f>
        <v>2661833.33333333</v>
      </c>
    </row>
    <row r="987" customFormat="false" ht="11.25" hidden="false" customHeight="false" outlineLevel="0" collapsed="false">
      <c r="A987" s="199" t="n">
        <v>36530</v>
      </c>
      <c r="B987" s="192" t="n">
        <v>36530</v>
      </c>
      <c r="C987" s="306" t="n">
        <f aca="false">VLOOKUP($B987,data!$A$6:$M$15000,10)</f>
        <v>2532000</v>
      </c>
      <c r="D987" s="9" t="n">
        <f aca="false">IF(B987&lt;&gt;"",MONTH(B987),0)</f>
        <v>1</v>
      </c>
      <c r="E987" s="306" t="n">
        <f aca="false">AVERAGE(C981:C987)</f>
        <v>2618000</v>
      </c>
    </row>
    <row r="988" customFormat="false" ht="11.25" hidden="false" customHeight="false" outlineLevel="0" collapsed="false">
      <c r="A988" s="199" t="n">
        <v>36531</v>
      </c>
      <c r="B988" s="192" t="n">
        <v>36531</v>
      </c>
      <c r="C988" s="306" t="n">
        <f aca="false">VLOOKUP($B988,data!$A$6:$M$15000,10)</f>
        <v>2642000</v>
      </c>
      <c r="D988" s="9" t="n">
        <f aca="false">IF(B988&lt;&gt;"",MONTH(B988),0)</f>
        <v>1</v>
      </c>
      <c r="E988" s="306" t="n">
        <f aca="false">AVERAGE(C982:C988)</f>
        <v>2607833.33333333</v>
      </c>
    </row>
    <row r="989" customFormat="false" ht="11.25" hidden="false" customHeight="false" outlineLevel="0" collapsed="false">
      <c r="A989" s="199" t="n">
        <v>36532</v>
      </c>
      <c r="B989" s="192" t="n">
        <v>36532</v>
      </c>
      <c r="C989" s="306" t="n">
        <f aca="false">VLOOKUP($B989,data!$A$6:$M$15000,10)</f>
        <v>2658000</v>
      </c>
      <c r="D989" s="9" t="n">
        <f aca="false">IF(B989&lt;&gt;"",MONTH(B989),0)</f>
        <v>1</v>
      </c>
      <c r="E989" s="306" t="n">
        <f aca="false">AVERAGE(C983:C989)</f>
        <v>2615000</v>
      </c>
    </row>
    <row r="990" customFormat="false" ht="11.25" hidden="false" customHeight="false" outlineLevel="0" collapsed="false">
      <c r="A990" s="199" t="n">
        <v>36533</v>
      </c>
      <c r="B990" s="192" t="n">
        <v>36533</v>
      </c>
      <c r="C990" s="306" t="n">
        <f aca="false">VLOOKUP($B990,data!$A$6:$M$15000,10)</f>
        <v>2888000</v>
      </c>
      <c r="D990" s="9" t="n">
        <f aca="false">IF(B990&lt;&gt;"",MONTH(B990),0)</f>
        <v>1</v>
      </c>
      <c r="E990" s="306" t="n">
        <f aca="false">AVERAGE(C984:C990)</f>
        <v>2655714.28571429</v>
      </c>
    </row>
    <row r="991" customFormat="false" ht="11.25" hidden="false" customHeight="false" outlineLevel="0" collapsed="false">
      <c r="A991" s="199" t="n">
        <v>36534</v>
      </c>
      <c r="B991" s="192" t="n">
        <v>36534</v>
      </c>
      <c r="C991" s="306" t="n">
        <f aca="false">VLOOKUP($B991,data!$A$6:$M$15000,10)</f>
        <v>2862000</v>
      </c>
      <c r="D991" s="9" t="n">
        <f aca="false">IF(B991&lt;&gt;"",MONTH(B991),0)</f>
        <v>1</v>
      </c>
      <c r="E991" s="306" t="n">
        <f aca="false">AVERAGE(C985:C991)</f>
        <v>2677857.14285714</v>
      </c>
    </row>
    <row r="992" customFormat="false" ht="11.25" hidden="false" customHeight="false" outlineLevel="0" collapsed="false">
      <c r="A992" s="199" t="n">
        <v>36535</v>
      </c>
      <c r="B992" s="192" t="n">
        <v>36535</v>
      </c>
      <c r="C992" s="306" t="n">
        <f aca="false">VLOOKUP($B992,data!$A$6:$M$15000,10)</f>
        <v>2843000</v>
      </c>
      <c r="D992" s="9" t="n">
        <f aca="false">IF(B992&lt;&gt;"",MONTH(B992),0)</f>
        <v>1</v>
      </c>
      <c r="E992" s="306" t="n">
        <f aca="false">AVERAGE(C986:C992)</f>
        <v>2710571.42857143</v>
      </c>
    </row>
    <row r="993" customFormat="false" ht="11.25" hidden="false" customHeight="false" outlineLevel="0" collapsed="false">
      <c r="A993" s="199" t="n">
        <v>36536</v>
      </c>
      <c r="B993" s="192" t="n">
        <v>36536</v>
      </c>
      <c r="C993" s="306" t="n">
        <f aca="false">VLOOKUP($B993,data!$A$6:$M$15000,10)</f>
        <v>2863000</v>
      </c>
      <c r="D993" s="9" t="n">
        <f aca="false">IF(B993&lt;&gt;"",MONTH(B993),0)</f>
        <v>1</v>
      </c>
      <c r="E993" s="306" t="n">
        <f aca="false">AVERAGE(C987:C993)</f>
        <v>2755428.57142857</v>
      </c>
    </row>
    <row r="994" customFormat="false" ht="11.25" hidden="false" customHeight="false" outlineLevel="0" collapsed="false">
      <c r="A994" s="199" t="n">
        <v>36537</v>
      </c>
      <c r="B994" s="192" t="n">
        <v>36537</v>
      </c>
      <c r="C994" s="306" t="n">
        <f aca="false">VLOOKUP($B994,data!$A$6:$M$15000,10)</f>
        <v>2744000</v>
      </c>
      <c r="D994" s="9" t="n">
        <f aca="false">IF(B994&lt;&gt;"",MONTH(B994),0)</f>
        <v>1</v>
      </c>
      <c r="E994" s="306" t="n">
        <f aca="false">AVERAGE(C988:C994)</f>
        <v>2785714.28571429</v>
      </c>
    </row>
    <row r="995" customFormat="false" ht="11.25" hidden="false" customHeight="false" outlineLevel="0" collapsed="false">
      <c r="A995" s="199" t="n">
        <v>36538</v>
      </c>
      <c r="B995" s="192" t="n">
        <v>36538</v>
      </c>
      <c r="C995" s="306" t="n">
        <f aca="false">VLOOKUP($B995,data!$A$6:$M$15000,10)</f>
        <v>2737000</v>
      </c>
      <c r="D995" s="9" t="n">
        <f aca="false">IF(B995&lt;&gt;"",MONTH(B995),0)</f>
        <v>1</v>
      </c>
      <c r="E995" s="306" t="n">
        <f aca="false">AVERAGE(C989:C995)</f>
        <v>2799285.71428571</v>
      </c>
    </row>
    <row r="996" customFormat="false" ht="11.25" hidden="false" customHeight="false" outlineLevel="0" collapsed="false">
      <c r="A996" s="199" t="n">
        <v>36539</v>
      </c>
      <c r="B996" s="192" t="n">
        <v>36539</v>
      </c>
      <c r="C996" s="306" t="n">
        <f aca="false">VLOOKUP($B996,data!$A$6:$M$15000,10)</f>
        <v>2854000</v>
      </c>
      <c r="D996" s="9" t="n">
        <f aca="false">IF(B996&lt;&gt;"",MONTH(B996),0)</f>
        <v>1</v>
      </c>
      <c r="E996" s="306" t="n">
        <f aca="false">AVERAGE(C990:C996)</f>
        <v>2827285.71428571</v>
      </c>
    </row>
    <row r="997" customFormat="false" ht="11.25" hidden="false" customHeight="false" outlineLevel="0" collapsed="false">
      <c r="A997" s="199" t="n">
        <v>36540</v>
      </c>
      <c r="B997" s="192" t="n">
        <v>36540</v>
      </c>
      <c r="C997" s="306" t="n">
        <f aca="false">VLOOKUP($B997,data!$A$6:$M$15000,10)</f>
        <v>2752000</v>
      </c>
      <c r="D997" s="9" t="n">
        <f aca="false">IF(B997&lt;&gt;"",MONTH(B997),0)</f>
        <v>1</v>
      </c>
      <c r="E997" s="306" t="n">
        <f aca="false">AVERAGE(C991:C997)</f>
        <v>2807857.14285714</v>
      </c>
    </row>
    <row r="998" customFormat="false" ht="11.25" hidden="false" customHeight="false" outlineLevel="0" collapsed="false">
      <c r="A998" s="199" t="n">
        <v>36541</v>
      </c>
      <c r="B998" s="192" t="n">
        <v>36541</v>
      </c>
      <c r="C998" s="306" t="n">
        <f aca="false">VLOOKUP($B998,data!$A$6:$M$15000,10)</f>
        <v>2761000</v>
      </c>
      <c r="D998" s="9" t="n">
        <f aca="false">IF(B998&lt;&gt;"",MONTH(B998),0)</f>
        <v>1</v>
      </c>
      <c r="E998" s="306" t="n">
        <f aca="false">AVERAGE(C992:C998)</f>
        <v>2793428.57142857</v>
      </c>
    </row>
    <row r="999" customFormat="false" ht="11.25" hidden="false" customHeight="false" outlineLevel="0" collapsed="false">
      <c r="A999" s="199" t="n">
        <v>36542</v>
      </c>
      <c r="B999" s="192" t="n">
        <v>36542</v>
      </c>
      <c r="C999" s="306" t="n">
        <f aca="false">VLOOKUP($B999,data!$A$6:$M$15000,10)</f>
        <v>2754000</v>
      </c>
      <c r="D999" s="9" t="n">
        <f aca="false">IF(B999&lt;&gt;"",MONTH(B999),0)</f>
        <v>1</v>
      </c>
      <c r="E999" s="306" t="n">
        <f aca="false">AVERAGE(C993:C999)</f>
        <v>2780714.28571429</v>
      </c>
    </row>
    <row r="1000" customFormat="false" ht="11.25" hidden="false" customHeight="false" outlineLevel="0" collapsed="false">
      <c r="A1000" s="199" t="n">
        <v>36543</v>
      </c>
      <c r="B1000" s="192" t="n">
        <v>36543</v>
      </c>
      <c r="C1000" s="306" t="n">
        <f aca="false">VLOOKUP($B1000,data!$A$6:$M$15000,10)</f>
        <v>2602000</v>
      </c>
      <c r="D1000" s="9" t="n">
        <f aca="false">IF(B1000&lt;&gt;"",MONTH(B1000),0)</f>
        <v>1</v>
      </c>
      <c r="E1000" s="306" t="n">
        <f aca="false">AVERAGE(C994:C1000)</f>
        <v>2743428.57142857</v>
      </c>
    </row>
    <row r="1001" customFormat="false" ht="11.25" hidden="false" customHeight="false" outlineLevel="0" collapsed="false">
      <c r="A1001" s="199" t="n">
        <v>36544</v>
      </c>
      <c r="B1001" s="192" t="n">
        <v>36544</v>
      </c>
      <c r="C1001" s="306" t="n">
        <f aca="false">VLOOKUP($B1001,data!$A$6:$M$15000,10)</f>
        <v>2675000</v>
      </c>
      <c r="D1001" s="9" t="n">
        <f aca="false">IF(B1001&lt;&gt;"",MONTH(B1001),0)</f>
        <v>1</v>
      </c>
      <c r="E1001" s="306" t="n">
        <f aca="false">AVERAGE(C995:C1001)</f>
        <v>2733571.42857143</v>
      </c>
    </row>
    <row r="1002" customFormat="false" ht="11.25" hidden="false" customHeight="false" outlineLevel="0" collapsed="false">
      <c r="A1002" s="199" t="n">
        <v>36545</v>
      </c>
      <c r="B1002" s="192" t="n">
        <v>36545</v>
      </c>
      <c r="C1002" s="306" t="n">
        <f aca="false">VLOOKUP($B1002,data!$A$6:$M$15000,10)</f>
        <v>2751000</v>
      </c>
      <c r="D1002" s="9" t="n">
        <f aca="false">IF(B1002&lt;&gt;"",MONTH(B1002),0)</f>
        <v>1</v>
      </c>
      <c r="E1002" s="306" t="n">
        <f aca="false">AVERAGE(C996:C1002)</f>
        <v>2735571.42857143</v>
      </c>
    </row>
    <row r="1003" customFormat="false" ht="11.25" hidden="false" customHeight="false" outlineLevel="0" collapsed="false">
      <c r="A1003" s="199" t="n">
        <v>36546</v>
      </c>
      <c r="B1003" s="192" t="n">
        <v>36546</v>
      </c>
      <c r="C1003" s="306" t="n">
        <f aca="false">VLOOKUP($B1003,data!$A$6:$M$15000,10)</f>
        <v>2689000</v>
      </c>
      <c r="D1003" s="9" t="n">
        <f aca="false">IF(B1003&lt;&gt;"",MONTH(B1003),0)</f>
        <v>1</v>
      </c>
      <c r="E1003" s="306" t="n">
        <f aca="false">AVERAGE(C997:C1003)</f>
        <v>2712000</v>
      </c>
    </row>
    <row r="1004" customFormat="false" ht="11.25" hidden="false" customHeight="false" outlineLevel="0" collapsed="false">
      <c r="A1004" s="199" t="n">
        <v>36547</v>
      </c>
      <c r="B1004" s="192" t="n">
        <v>36547</v>
      </c>
      <c r="C1004" s="306" t="n">
        <f aca="false">VLOOKUP($B1004,data!$A$6:$M$15000,10)</f>
        <v>2656000</v>
      </c>
      <c r="D1004" s="9" t="n">
        <f aca="false">IF(B1004&lt;&gt;"",MONTH(B1004),0)</f>
        <v>1</v>
      </c>
      <c r="E1004" s="306" t="n">
        <f aca="false">AVERAGE(C998:C1004)</f>
        <v>2698285.71428571</v>
      </c>
    </row>
    <row r="1005" customFormat="false" ht="11.25" hidden="false" customHeight="false" outlineLevel="0" collapsed="false">
      <c r="A1005" s="199" t="n">
        <v>36548</v>
      </c>
      <c r="B1005" s="192" t="n">
        <v>36548</v>
      </c>
      <c r="C1005" s="306" t="n">
        <f aca="false">VLOOKUP($B1005,data!$A$6:$M$15000,10)</f>
        <v>2667000</v>
      </c>
      <c r="D1005" s="9" t="n">
        <f aca="false">IF(B1005&lt;&gt;"",MONTH(B1005),0)</f>
        <v>1</v>
      </c>
      <c r="E1005" s="306" t="n">
        <f aca="false">AVERAGE(C999:C1005)</f>
        <v>2684857.14285714</v>
      </c>
    </row>
    <row r="1006" customFormat="false" ht="11.25" hidden="false" customHeight="false" outlineLevel="0" collapsed="false">
      <c r="A1006" s="199" t="n">
        <v>36549</v>
      </c>
      <c r="B1006" s="192" t="n">
        <v>36549</v>
      </c>
      <c r="C1006" s="306" t="n">
        <f aca="false">VLOOKUP($B1006,data!$A$6:$M$15000,10)</f>
        <v>2597000</v>
      </c>
      <c r="D1006" s="9" t="n">
        <f aca="false">IF(B1006&lt;&gt;"",MONTH(B1006),0)</f>
        <v>1</v>
      </c>
      <c r="E1006" s="306" t="n">
        <f aca="false">AVERAGE(C1000:C1006)</f>
        <v>2662428.57142857</v>
      </c>
    </row>
    <row r="1007" customFormat="false" ht="11.25" hidden="false" customHeight="false" outlineLevel="0" collapsed="false">
      <c r="A1007" s="199" t="n">
        <v>36550</v>
      </c>
      <c r="B1007" s="192" t="n">
        <v>36550</v>
      </c>
      <c r="C1007" s="306" t="n">
        <f aca="false">VLOOKUP($B1007,data!$A$6:$M$15000,10)</f>
        <v>2595000</v>
      </c>
      <c r="D1007" s="9" t="n">
        <f aca="false">IF(B1007&lt;&gt;"",MONTH(B1007),0)</f>
        <v>1</v>
      </c>
      <c r="E1007" s="306" t="n">
        <f aca="false">AVERAGE(C1001:C1007)</f>
        <v>2661428.57142857</v>
      </c>
    </row>
    <row r="1008" customFormat="false" ht="11.25" hidden="false" customHeight="false" outlineLevel="0" collapsed="false">
      <c r="A1008" s="199" t="n">
        <v>36551</v>
      </c>
      <c r="B1008" s="192" t="n">
        <v>36551</v>
      </c>
      <c r="C1008" s="306" t="n">
        <f aca="false">VLOOKUP($B1008,data!$A$6:$M$15000,10)</f>
        <v>2391000</v>
      </c>
      <c r="D1008" s="9" t="n">
        <f aca="false">IF(B1008&lt;&gt;"",MONTH(B1008),0)</f>
        <v>1</v>
      </c>
      <c r="E1008" s="306" t="n">
        <f aca="false">AVERAGE(C1002:C1008)</f>
        <v>2620857.14285714</v>
      </c>
    </row>
    <row r="1009" customFormat="false" ht="11.25" hidden="false" customHeight="false" outlineLevel="0" collapsed="false">
      <c r="A1009" s="199" t="n">
        <v>36552</v>
      </c>
      <c r="B1009" s="192" t="n">
        <v>36552</v>
      </c>
      <c r="C1009" s="306" t="n">
        <f aca="false">VLOOKUP($B1009,data!$A$6:$M$15000,10)</f>
        <v>2294000</v>
      </c>
      <c r="D1009" s="9" t="n">
        <f aca="false">IF(B1009&lt;&gt;"",MONTH(B1009),0)</f>
        <v>1</v>
      </c>
      <c r="E1009" s="306" t="n">
        <f aca="false">AVERAGE(C1003:C1009)</f>
        <v>2555571.42857143</v>
      </c>
    </row>
    <row r="1010" customFormat="false" ht="11.25" hidden="false" customHeight="false" outlineLevel="0" collapsed="false">
      <c r="A1010" s="199" t="n">
        <v>36553</v>
      </c>
      <c r="B1010" s="192" t="n">
        <v>36553</v>
      </c>
      <c r="C1010" s="306" t="n">
        <f aca="false">VLOOKUP($B1010,data!$A$6:$M$15000,10)</f>
        <v>2251000</v>
      </c>
      <c r="D1010" s="9" t="n">
        <f aca="false">IF(B1010&lt;&gt;"",MONTH(B1010),0)</f>
        <v>1</v>
      </c>
      <c r="E1010" s="306" t="n">
        <f aca="false">AVERAGE(C1004:C1010)</f>
        <v>2493000</v>
      </c>
    </row>
    <row r="1011" customFormat="false" ht="11.25" hidden="false" customHeight="false" outlineLevel="0" collapsed="false">
      <c r="A1011" s="199" t="n">
        <v>36554</v>
      </c>
      <c r="B1011" s="192" t="n">
        <v>36554</v>
      </c>
      <c r="C1011" s="306" t="n">
        <f aca="false">VLOOKUP($B1011,data!$A$6:$M$15000,10)</f>
        <v>2151000</v>
      </c>
      <c r="D1011" s="9" t="n">
        <f aca="false">IF(B1011&lt;&gt;"",MONTH(B1011),0)</f>
        <v>1</v>
      </c>
      <c r="E1011" s="306" t="n">
        <f aca="false">AVERAGE(C1005:C1011)</f>
        <v>2420857.14285714</v>
      </c>
    </row>
    <row r="1012" customFormat="false" ht="11.25" hidden="false" customHeight="false" outlineLevel="0" collapsed="false">
      <c r="A1012" s="199" t="n">
        <v>36555</v>
      </c>
      <c r="B1012" s="192" t="n">
        <v>36555</v>
      </c>
      <c r="C1012" s="306" t="n">
        <f aca="false">VLOOKUP($B1012,data!$A$6:$M$15000,10)</f>
        <v>2162000</v>
      </c>
      <c r="D1012" s="9" t="n">
        <f aca="false">IF(B1012&lt;&gt;"",MONTH(B1012),0)</f>
        <v>1</v>
      </c>
      <c r="E1012" s="306" t="n">
        <f aca="false">AVERAGE(C1006:C1012)</f>
        <v>2348714.28571429</v>
      </c>
    </row>
    <row r="1013" customFormat="false" ht="11.25" hidden="false" customHeight="false" outlineLevel="0" collapsed="false">
      <c r="A1013" s="199" t="n">
        <v>36556</v>
      </c>
      <c r="B1013" s="192" t="n">
        <v>36556</v>
      </c>
      <c r="C1013" s="306" t="n">
        <f aca="false">VLOOKUP($B1013,data!$A$6:$M$15000,10)</f>
        <v>2106000</v>
      </c>
      <c r="D1013" s="9" t="n">
        <f aca="false">IF(B1013&lt;&gt;"",MONTH(B1013),0)</f>
        <v>1</v>
      </c>
      <c r="E1013" s="306" t="n">
        <f aca="false">AVERAGE(C1007:C1013)</f>
        <v>2278571.42857143</v>
      </c>
    </row>
    <row r="1014" customFormat="false" ht="11.25" hidden="false" customHeight="false" outlineLevel="0" collapsed="false">
      <c r="A1014" s="199" t="n">
        <v>36557</v>
      </c>
      <c r="B1014" s="192" t="n">
        <v>36557</v>
      </c>
      <c r="C1014" s="306" t="n">
        <f aca="false">VLOOKUP($B1014,data!$A$6:$M$15000,10)</f>
        <v>2271000</v>
      </c>
      <c r="D1014" s="9" t="n">
        <f aca="false">IF(B1014&lt;&gt;"",MONTH(B1014),0)</f>
        <v>2</v>
      </c>
      <c r="E1014" s="306" t="n">
        <f aca="false">AVERAGE(C1008:C1014)</f>
        <v>2232285.71428571</v>
      </c>
    </row>
    <row r="1015" customFormat="false" ht="11.25" hidden="false" customHeight="false" outlineLevel="0" collapsed="false">
      <c r="A1015" s="199" t="n">
        <v>36558</v>
      </c>
      <c r="B1015" s="192" t="n">
        <v>36558</v>
      </c>
      <c r="C1015" s="306" t="n">
        <f aca="false">VLOOKUP($B1015,data!$A$6:$M$15000,10)</f>
        <v>2280000</v>
      </c>
      <c r="D1015" s="9" t="n">
        <f aca="false">IF(B1015&lt;&gt;"",MONTH(B1015),0)</f>
        <v>2</v>
      </c>
      <c r="E1015" s="306" t="n">
        <f aca="false">AVERAGE(C1009:C1015)</f>
        <v>2216428.57142857</v>
      </c>
    </row>
    <row r="1016" customFormat="false" ht="11.25" hidden="false" customHeight="false" outlineLevel="0" collapsed="false">
      <c r="A1016" s="199" t="n">
        <v>36559</v>
      </c>
      <c r="B1016" s="192" t="n">
        <v>36559</v>
      </c>
      <c r="C1016" s="306" t="n">
        <f aca="false">VLOOKUP($B1016,data!$A$6:$M$15000,10)</f>
        <v>2269000</v>
      </c>
      <c r="D1016" s="9" t="n">
        <f aca="false">IF(B1016&lt;&gt;"",MONTH(B1016),0)</f>
        <v>2</v>
      </c>
      <c r="E1016" s="306" t="n">
        <f aca="false">AVERAGE(C1010:C1016)</f>
        <v>2212857.14285714</v>
      </c>
    </row>
    <row r="1017" customFormat="false" ht="11.25" hidden="false" customHeight="false" outlineLevel="0" collapsed="false">
      <c r="A1017" s="199" t="n">
        <v>36560</v>
      </c>
      <c r="B1017" s="192" t="n">
        <v>36560</v>
      </c>
      <c r="C1017" s="306" t="n">
        <f aca="false">VLOOKUP($B1017,data!$A$6:$M$15000,10)</f>
        <v>2381000</v>
      </c>
      <c r="D1017" s="9" t="n">
        <f aca="false">IF(B1017&lt;&gt;"",MONTH(B1017),0)</f>
        <v>2</v>
      </c>
      <c r="E1017" s="306" t="n">
        <f aca="false">AVERAGE(C1011:C1017)</f>
        <v>2231428.57142857</v>
      </c>
    </row>
    <row r="1018" customFormat="false" ht="11.25" hidden="false" customHeight="false" outlineLevel="0" collapsed="false">
      <c r="A1018" s="199" t="n">
        <v>36561</v>
      </c>
      <c r="B1018" s="192" t="n">
        <v>36561</v>
      </c>
      <c r="C1018" s="306" t="n">
        <f aca="false">VLOOKUP($B1018,data!$A$6:$M$15000,10)</f>
        <v>2576000</v>
      </c>
      <c r="D1018" s="9" t="n">
        <f aca="false">IF(B1018&lt;&gt;"",MONTH(B1018),0)</f>
        <v>2</v>
      </c>
      <c r="E1018" s="306" t="n">
        <f aca="false">AVERAGE(C1012:C1018)</f>
        <v>2292142.85714286</v>
      </c>
    </row>
    <row r="1019" customFormat="false" ht="11.25" hidden="false" customHeight="false" outlineLevel="0" collapsed="false">
      <c r="A1019" s="199" t="n">
        <v>36562</v>
      </c>
      <c r="B1019" s="192" t="n">
        <v>36562</v>
      </c>
      <c r="C1019" s="306" t="n">
        <f aca="false">VLOOKUP($B1019,data!$A$6:$M$15000,10)</f>
        <v>2564000</v>
      </c>
      <c r="D1019" s="9" t="n">
        <f aca="false">IF(B1019&lt;&gt;"",MONTH(B1019),0)</f>
        <v>2</v>
      </c>
      <c r="E1019" s="306" t="n">
        <f aca="false">AVERAGE(C1013:C1019)</f>
        <v>2349571.42857143</v>
      </c>
    </row>
    <row r="1020" customFormat="false" ht="11.25" hidden="false" customHeight="false" outlineLevel="0" collapsed="false">
      <c r="A1020" s="199" t="n">
        <v>36563</v>
      </c>
      <c r="B1020" s="192" t="n">
        <v>36563</v>
      </c>
      <c r="C1020" s="306" t="n">
        <f aca="false">VLOOKUP($B1020,data!$A$6:$M$15000,10)</f>
        <v>2502000</v>
      </c>
      <c r="D1020" s="9" t="n">
        <f aca="false">IF(B1020&lt;&gt;"",MONTH(B1020),0)</f>
        <v>2</v>
      </c>
      <c r="E1020" s="306" t="n">
        <f aca="false">AVERAGE(C1014:C1020)</f>
        <v>2406142.85714286</v>
      </c>
    </row>
    <row r="1021" customFormat="false" ht="11.25" hidden="false" customHeight="false" outlineLevel="0" collapsed="false">
      <c r="A1021" s="199" t="n">
        <v>36564</v>
      </c>
      <c r="B1021" s="192" t="n">
        <v>36564</v>
      </c>
      <c r="C1021" s="306" t="n">
        <f aca="false">VLOOKUP($B1021,data!$A$6:$M$15000,10)</f>
        <v>2502000</v>
      </c>
      <c r="D1021" s="9" t="n">
        <f aca="false">IF(B1021&lt;&gt;"",MONTH(B1021),0)</f>
        <v>2</v>
      </c>
      <c r="E1021" s="306" t="n">
        <f aca="false">AVERAGE(C1015:C1021)</f>
        <v>2439142.85714286</v>
      </c>
    </row>
    <row r="1022" customFormat="false" ht="11.25" hidden="false" customHeight="false" outlineLevel="0" collapsed="false">
      <c r="A1022" s="199" t="n">
        <v>36565</v>
      </c>
      <c r="B1022" s="192" t="n">
        <v>36565</v>
      </c>
      <c r="C1022" s="306" t="n">
        <f aca="false">VLOOKUP($B1022,data!$A$6:$M$15000,10)</f>
        <v>2629000</v>
      </c>
      <c r="D1022" s="9" t="n">
        <f aca="false">IF(B1022&lt;&gt;"",MONTH(B1022),0)</f>
        <v>2</v>
      </c>
      <c r="E1022" s="306" t="n">
        <f aca="false">AVERAGE(C1016:C1022)</f>
        <v>2489000</v>
      </c>
    </row>
    <row r="1023" customFormat="false" ht="11.25" hidden="false" customHeight="false" outlineLevel="0" collapsed="false">
      <c r="A1023" s="199" t="n">
        <v>36566</v>
      </c>
      <c r="B1023" s="192" t="n">
        <v>36566</v>
      </c>
      <c r="C1023" s="306" t="n">
        <f aca="false">VLOOKUP($B1023,data!$A$6:$M$15000,10)</f>
        <v>2647000</v>
      </c>
      <c r="D1023" s="9" t="n">
        <f aca="false">IF(B1023&lt;&gt;"",MONTH(B1023),0)</f>
        <v>2</v>
      </c>
      <c r="E1023" s="306" t="n">
        <f aca="false">AVERAGE(C1017:C1023)</f>
        <v>2543000</v>
      </c>
    </row>
    <row r="1024" customFormat="false" ht="11.25" hidden="false" customHeight="false" outlineLevel="0" collapsed="false">
      <c r="A1024" s="199" t="n">
        <v>36567</v>
      </c>
      <c r="B1024" s="192" t="n">
        <v>36567</v>
      </c>
      <c r="C1024" s="306" t="n">
        <f aca="false">VLOOKUP($B1024,data!$A$6:$M$15000,10)</f>
        <v>2650000</v>
      </c>
      <c r="D1024" s="9" t="n">
        <f aca="false">IF(B1024&lt;&gt;"",MONTH(B1024),0)</f>
        <v>2</v>
      </c>
      <c r="E1024" s="306" t="n">
        <f aca="false">AVERAGE(C1018:C1024)</f>
        <v>2581428.57142857</v>
      </c>
    </row>
    <row r="1025" customFormat="false" ht="11.25" hidden="false" customHeight="false" outlineLevel="0" collapsed="false">
      <c r="A1025" s="199" t="n">
        <v>36568</v>
      </c>
      <c r="B1025" s="192" t="n">
        <v>36568</v>
      </c>
      <c r="C1025" s="306" t="n">
        <f aca="false">VLOOKUP($B1025,data!$A$6:$M$15000,10)</f>
        <v>2624000</v>
      </c>
      <c r="D1025" s="9" t="n">
        <f aca="false">IF(B1025&lt;&gt;"",MONTH(B1025),0)</f>
        <v>2</v>
      </c>
      <c r="E1025" s="306" t="n">
        <f aca="false">AVERAGE(C1019:C1025)</f>
        <v>2588285.71428571</v>
      </c>
    </row>
    <row r="1026" customFormat="false" ht="11.25" hidden="false" customHeight="false" outlineLevel="0" collapsed="false">
      <c r="A1026" s="199" t="n">
        <v>36569</v>
      </c>
      <c r="B1026" s="192" t="n">
        <v>36569</v>
      </c>
      <c r="C1026" s="306" t="n">
        <f aca="false">VLOOKUP($B1026,data!$A$6:$M$15000,10)</f>
        <v>2598000</v>
      </c>
      <c r="D1026" s="9" t="n">
        <f aca="false">IF(B1026&lt;&gt;"",MONTH(B1026),0)</f>
        <v>2</v>
      </c>
      <c r="E1026" s="306" t="n">
        <f aca="false">AVERAGE(C1020:C1026)</f>
        <v>2593142.85714286</v>
      </c>
    </row>
    <row r="1027" customFormat="false" ht="11.25" hidden="false" customHeight="false" outlineLevel="0" collapsed="false">
      <c r="A1027" s="199" t="n">
        <v>36570</v>
      </c>
      <c r="B1027" s="192" t="n">
        <v>36570</v>
      </c>
      <c r="C1027" s="306" t="n">
        <f aca="false">VLOOKUP($B1027,data!$A$6:$M$15000,10)</f>
        <v>2546000</v>
      </c>
      <c r="D1027" s="9" t="n">
        <f aca="false">IF(B1027&lt;&gt;"",MONTH(B1027),0)</f>
        <v>2</v>
      </c>
      <c r="E1027" s="306" t="n">
        <f aca="false">AVERAGE(C1021:C1027)</f>
        <v>2599428.57142857</v>
      </c>
    </row>
    <row r="1028" customFormat="false" ht="11.25" hidden="false" customHeight="false" outlineLevel="0" collapsed="false">
      <c r="A1028" s="199" t="n">
        <v>36571</v>
      </c>
      <c r="B1028" s="192" t="n">
        <v>36571</v>
      </c>
      <c r="C1028" s="306" t="n">
        <f aca="false">VLOOKUP($B1028,data!$A$6:$M$15000,10)</f>
        <v>2507000</v>
      </c>
      <c r="D1028" s="9" t="n">
        <f aca="false">IF(B1028&lt;&gt;"",MONTH(B1028),0)</f>
        <v>2</v>
      </c>
      <c r="E1028" s="306" t="n">
        <f aca="false">AVERAGE(C1022:C1028)</f>
        <v>2600142.85714286</v>
      </c>
    </row>
    <row r="1029" customFormat="false" ht="11.25" hidden="false" customHeight="false" outlineLevel="0" collapsed="false">
      <c r="A1029" s="199" t="n">
        <v>36572</v>
      </c>
      <c r="B1029" s="192" t="n">
        <v>36572</v>
      </c>
      <c r="C1029" s="306" t="n">
        <f aca="false">VLOOKUP($B1029,data!$A$6:$M$15000,10)</f>
        <v>2516000</v>
      </c>
      <c r="D1029" s="9" t="n">
        <f aca="false">IF(B1029&lt;&gt;"",MONTH(B1029),0)</f>
        <v>2</v>
      </c>
      <c r="E1029" s="306" t="n">
        <f aca="false">AVERAGE(C1023:C1029)</f>
        <v>2584000</v>
      </c>
    </row>
    <row r="1030" customFormat="false" ht="11.25" hidden="false" customHeight="false" outlineLevel="0" collapsed="false">
      <c r="A1030" s="199" t="n">
        <v>36573</v>
      </c>
      <c r="B1030" s="192" t="n">
        <v>36573</v>
      </c>
      <c r="C1030" s="306" t="n">
        <f aca="false">VLOOKUP($B1030,data!$A$6:$M$15000,10)</f>
        <v>2497000</v>
      </c>
      <c r="D1030" s="9" t="n">
        <f aca="false">IF(B1030&lt;&gt;"",MONTH(B1030),0)</f>
        <v>2</v>
      </c>
      <c r="E1030" s="306" t="n">
        <f aca="false">AVERAGE(C1024:C1030)</f>
        <v>2562571.42857143</v>
      </c>
    </row>
    <row r="1031" customFormat="false" ht="11.25" hidden="false" customHeight="false" outlineLevel="0" collapsed="false">
      <c r="A1031" s="199" t="n">
        <v>36574</v>
      </c>
      <c r="B1031" s="192" t="n">
        <v>36574</v>
      </c>
      <c r="C1031" s="306" t="n">
        <f aca="false">VLOOKUP($B1031,data!$A$6:$M$15000,10)</f>
        <v>2465000</v>
      </c>
      <c r="D1031" s="9" t="n">
        <f aca="false">IF(B1031&lt;&gt;"",MONTH(B1031),0)</f>
        <v>2</v>
      </c>
      <c r="E1031" s="306" t="n">
        <f aca="false">AVERAGE(C1025:C1031)</f>
        <v>2536142.85714286</v>
      </c>
    </row>
    <row r="1032" customFormat="false" ht="11.25" hidden="false" customHeight="false" outlineLevel="0" collapsed="false">
      <c r="A1032" s="199" t="n">
        <v>36575</v>
      </c>
      <c r="B1032" s="192" t="n">
        <v>36575</v>
      </c>
      <c r="C1032" s="306" t="n">
        <f aca="false">VLOOKUP($B1032,data!$A$6:$M$15000,10)</f>
        <v>2602000</v>
      </c>
      <c r="D1032" s="9" t="n">
        <f aca="false">IF(B1032&lt;&gt;"",MONTH(B1032),0)</f>
        <v>2</v>
      </c>
      <c r="E1032" s="306" t="n">
        <f aca="false">AVERAGE(C1026:C1032)</f>
        <v>2533000</v>
      </c>
    </row>
    <row r="1033" customFormat="false" ht="11.25" hidden="false" customHeight="false" outlineLevel="0" collapsed="false">
      <c r="A1033" s="199" t="n">
        <v>36576</v>
      </c>
      <c r="B1033" s="192" t="n">
        <v>36576</v>
      </c>
      <c r="C1033" s="306" t="n">
        <f aca="false">VLOOKUP($B1033,data!$A$6:$M$15000,10)</f>
        <v>2594000</v>
      </c>
      <c r="D1033" s="9" t="n">
        <f aca="false">IF(B1033&lt;&gt;"",MONTH(B1033),0)</f>
        <v>2</v>
      </c>
      <c r="E1033" s="306" t="n">
        <f aca="false">AVERAGE(C1027:C1033)</f>
        <v>2532428.57142857</v>
      </c>
    </row>
    <row r="1034" customFormat="false" ht="11.25" hidden="false" customHeight="false" outlineLevel="0" collapsed="false">
      <c r="A1034" s="199" t="n">
        <v>36577</v>
      </c>
      <c r="B1034" s="192" t="n">
        <v>36577</v>
      </c>
      <c r="C1034" s="306" t="n">
        <f aca="false">VLOOKUP($B1034,data!$A$6:$M$15000,10)</f>
        <v>2693000</v>
      </c>
      <c r="D1034" s="9" t="n">
        <f aca="false">IF(B1034&lt;&gt;"",MONTH(B1034),0)</f>
        <v>2</v>
      </c>
      <c r="E1034" s="306" t="n">
        <f aca="false">AVERAGE(C1028:C1034)</f>
        <v>2553428.57142857</v>
      </c>
    </row>
    <row r="1035" customFormat="false" ht="11.25" hidden="false" customHeight="false" outlineLevel="0" collapsed="false">
      <c r="A1035" s="199" t="n">
        <v>36578</v>
      </c>
      <c r="B1035" s="192" t="n">
        <v>36578</v>
      </c>
      <c r="C1035" s="306" t="n">
        <f aca="false">VLOOKUP($B1035,data!$A$6:$M$15000,10)</f>
        <v>2577000</v>
      </c>
      <c r="D1035" s="9" t="n">
        <f aca="false">IF(B1035&lt;&gt;"",MONTH(B1035),0)</f>
        <v>2</v>
      </c>
      <c r="E1035" s="306" t="n">
        <f aca="false">AVERAGE(C1029:C1035)</f>
        <v>2563428.57142857</v>
      </c>
    </row>
    <row r="1036" customFormat="false" ht="11.25" hidden="false" customHeight="false" outlineLevel="0" collapsed="false">
      <c r="A1036" s="199" t="n">
        <v>36579</v>
      </c>
      <c r="B1036" s="192" t="n">
        <v>36579</v>
      </c>
      <c r="C1036" s="306" t="n">
        <f aca="false">VLOOKUP($B1036,data!$A$6:$M$15000,10)</f>
        <v>2727000</v>
      </c>
      <c r="D1036" s="9" t="n">
        <f aca="false">IF(B1036&lt;&gt;"",MONTH(B1036),0)</f>
        <v>2</v>
      </c>
      <c r="E1036" s="306" t="n">
        <f aca="false">AVERAGE(C1030:C1036)</f>
        <v>2593571.42857143</v>
      </c>
    </row>
    <row r="1037" customFormat="false" ht="11.25" hidden="false" customHeight="false" outlineLevel="0" collapsed="false">
      <c r="A1037" s="199" t="n">
        <v>36580</v>
      </c>
      <c r="B1037" s="192" t="n">
        <v>36580</v>
      </c>
      <c r="C1037" s="306" t="n">
        <f aca="false">VLOOKUP($B1037,data!$A$6:$M$15000,10)</f>
        <v>2699000</v>
      </c>
      <c r="D1037" s="9" t="n">
        <f aca="false">IF(B1037&lt;&gt;"",MONTH(B1037),0)</f>
        <v>2</v>
      </c>
      <c r="E1037" s="306" t="n">
        <f aca="false">AVERAGE(C1031:C1037)</f>
        <v>2622428.57142857</v>
      </c>
    </row>
    <row r="1038" customFormat="false" ht="11.25" hidden="false" customHeight="false" outlineLevel="0" collapsed="false">
      <c r="A1038" s="199" t="n">
        <v>36581</v>
      </c>
      <c r="B1038" s="192" t="n">
        <v>36581</v>
      </c>
      <c r="C1038" s="306" t="n">
        <f aca="false">VLOOKUP($B1038,data!$A$6:$M$15000,10)</f>
        <v>2728000</v>
      </c>
      <c r="D1038" s="9" t="n">
        <f aca="false">IF(B1038&lt;&gt;"",MONTH(B1038),0)</f>
        <v>2</v>
      </c>
      <c r="E1038" s="306" t="n">
        <f aca="false">AVERAGE(C1032:C1038)</f>
        <v>2660000</v>
      </c>
    </row>
    <row r="1039" customFormat="false" ht="11.25" hidden="false" customHeight="false" outlineLevel="0" collapsed="false">
      <c r="A1039" s="199" t="n">
        <v>36582</v>
      </c>
      <c r="B1039" s="192" t="n">
        <v>36582</v>
      </c>
      <c r="C1039" s="306" t="n">
        <f aca="false">VLOOKUP($B1039,data!$A$6:$M$15000,10)</f>
        <v>2753000</v>
      </c>
      <c r="D1039" s="9" t="n">
        <f aca="false">IF(B1039&lt;&gt;"",MONTH(B1039),0)</f>
        <v>2</v>
      </c>
      <c r="E1039" s="306" t="n">
        <f aca="false">AVERAGE(C1033:C1039)</f>
        <v>2681571.42857143</v>
      </c>
    </row>
    <row r="1040" customFormat="false" ht="11.25" hidden="false" customHeight="false" outlineLevel="0" collapsed="false">
      <c r="A1040" s="199" t="n">
        <v>36583</v>
      </c>
      <c r="B1040" s="192" t="n">
        <v>36583</v>
      </c>
      <c r="C1040" s="306" t="n">
        <f aca="false">VLOOKUP($B1040,data!$A$6:$M$15000,10)</f>
        <v>2808000</v>
      </c>
      <c r="D1040" s="9" t="n">
        <f aca="false">IF(B1040&lt;&gt;"",MONTH(B1040),0)</f>
        <v>2</v>
      </c>
      <c r="E1040" s="306" t="n">
        <f aca="false">AVERAGE(C1034:C1040)</f>
        <v>2712142.85714286</v>
      </c>
    </row>
    <row r="1041" customFormat="false" ht="11.25" hidden="false" customHeight="false" outlineLevel="0" collapsed="false">
      <c r="A1041" s="199" t="n">
        <v>36584</v>
      </c>
      <c r="B1041" s="192" t="n">
        <v>36584</v>
      </c>
      <c r="C1041" s="306" t="n">
        <f aca="false">VLOOKUP($B1041,data!$A$6:$M$15000,10)</f>
        <v>2824000</v>
      </c>
      <c r="D1041" s="9" t="n">
        <f aca="false">IF(B1041&lt;&gt;"",MONTH(B1041),0)</f>
        <v>2</v>
      </c>
      <c r="E1041" s="306" t="n">
        <f aca="false">AVERAGE(C1035:C1041)</f>
        <v>2730857.14285714</v>
      </c>
    </row>
    <row r="1042" customFormat="false" ht="11.25" hidden="false" customHeight="false" outlineLevel="0" collapsed="false">
      <c r="A1042" s="199" t="n">
        <v>36585</v>
      </c>
      <c r="B1042" s="192" t="n">
        <v>36585</v>
      </c>
      <c r="C1042" s="306" t="n">
        <f aca="false">VLOOKUP($B1042,data!$A$6:$M$15000,10)</f>
        <v>2667000</v>
      </c>
      <c r="D1042" s="9" t="n">
        <f aca="false">IF(B1042&lt;&gt;"",MONTH(B1042),0)</f>
        <v>2</v>
      </c>
      <c r="E1042" s="306" t="n">
        <f aca="false">AVERAGE(C1036:C1042)</f>
        <v>2743714.28571429</v>
      </c>
    </row>
    <row r="1043" customFormat="false" ht="11.25" hidden="false" customHeight="false" outlineLevel="0" collapsed="false">
      <c r="A1043" s="199" t="n">
        <v>36586</v>
      </c>
      <c r="B1043" s="192" t="n">
        <v>36586</v>
      </c>
      <c r="C1043" s="306" t="n">
        <f aca="false">VLOOKUP($B1043,data!$A$6:$M$15000,10)</f>
        <v>2793000</v>
      </c>
      <c r="D1043" s="9" t="n">
        <f aca="false">IF(B1043&lt;&gt;"",MONTH(B1043),0)</f>
        <v>3</v>
      </c>
      <c r="E1043" s="306" t="n">
        <f aca="false">AVERAGE(C1037:C1043)</f>
        <v>2753142.85714286</v>
      </c>
    </row>
    <row r="1044" customFormat="false" ht="11.25" hidden="false" customHeight="false" outlineLevel="0" collapsed="false">
      <c r="A1044" s="199" t="n">
        <v>36587</v>
      </c>
      <c r="B1044" s="192" t="n">
        <v>36587</v>
      </c>
      <c r="C1044" s="306" t="n">
        <f aca="false">VLOOKUP($B1044,data!$A$6:$M$15000,10)</f>
        <v>2738000</v>
      </c>
      <c r="D1044" s="9" t="n">
        <f aca="false">IF(B1044&lt;&gt;"",MONTH(B1044),0)</f>
        <v>3</v>
      </c>
      <c r="E1044" s="306" t="n">
        <f aca="false">AVERAGE(C1038:C1044)</f>
        <v>2758714.28571429</v>
      </c>
    </row>
    <row r="1045" customFormat="false" ht="11.25" hidden="false" customHeight="false" outlineLevel="0" collapsed="false">
      <c r="A1045" s="199" t="n">
        <v>36588</v>
      </c>
      <c r="B1045" s="192" t="n">
        <v>36588</v>
      </c>
      <c r="C1045" s="306" t="n">
        <f aca="false">VLOOKUP($B1045,data!$A$6:$M$15000,10)</f>
        <v>2854000</v>
      </c>
      <c r="D1045" s="9" t="n">
        <f aca="false">IF(B1045&lt;&gt;"",MONTH(B1045),0)</f>
        <v>3</v>
      </c>
      <c r="E1045" s="306" t="n">
        <f aca="false">AVERAGE(C1039:C1045)</f>
        <v>2776714.28571429</v>
      </c>
    </row>
    <row r="1046" customFormat="false" ht="11.25" hidden="false" customHeight="false" outlineLevel="0" collapsed="false">
      <c r="A1046" s="199" t="n">
        <v>36589</v>
      </c>
      <c r="B1046" s="192" t="n">
        <v>36589</v>
      </c>
      <c r="C1046" s="306" t="n">
        <f aca="false">VLOOKUP($B1046,data!$A$6:$M$15000,10)</f>
        <v>2942000</v>
      </c>
      <c r="D1046" s="9" t="n">
        <f aca="false">IF(B1046&lt;&gt;"",MONTH(B1046),0)</f>
        <v>3</v>
      </c>
      <c r="E1046" s="306" t="n">
        <f aca="false">AVERAGE(C1040:C1046)</f>
        <v>2803714.28571429</v>
      </c>
    </row>
    <row r="1047" customFormat="false" ht="11.25" hidden="false" customHeight="false" outlineLevel="0" collapsed="false">
      <c r="A1047" s="199" t="n">
        <v>36590</v>
      </c>
      <c r="B1047" s="192" t="n">
        <v>36590</v>
      </c>
      <c r="C1047" s="306" t="n">
        <f aca="false">VLOOKUP($B1047,data!$A$6:$M$15000,10)</f>
        <v>2942000</v>
      </c>
      <c r="D1047" s="9" t="n">
        <f aca="false">IF(B1047&lt;&gt;"",MONTH(B1047),0)</f>
        <v>3</v>
      </c>
      <c r="E1047" s="306" t="n">
        <f aca="false">AVERAGE(C1041:C1047)</f>
        <v>2822857.14285714</v>
      </c>
    </row>
    <row r="1048" customFormat="false" ht="11.25" hidden="false" customHeight="false" outlineLevel="0" collapsed="false">
      <c r="A1048" s="199" t="n">
        <v>36591</v>
      </c>
      <c r="B1048" s="192" t="n">
        <v>36591</v>
      </c>
      <c r="C1048" s="306" t="n">
        <f aca="false">VLOOKUP($B1048,data!$A$6:$M$15000,10)</f>
        <v>2821000</v>
      </c>
      <c r="D1048" s="9" t="n">
        <f aca="false">IF(B1048&lt;&gt;"",MONTH(B1048),0)</f>
        <v>3</v>
      </c>
      <c r="E1048" s="306" t="n">
        <f aca="false">AVERAGE(C1042:C1048)</f>
        <v>2822428.57142857</v>
      </c>
    </row>
    <row r="1049" customFormat="false" ht="11.25" hidden="false" customHeight="false" outlineLevel="0" collapsed="false">
      <c r="A1049" s="199" t="n">
        <v>36592</v>
      </c>
      <c r="B1049" s="192" t="n">
        <v>36592</v>
      </c>
      <c r="C1049" s="306" t="n">
        <f aca="false">VLOOKUP($B1049,data!$A$6:$M$15000,10)</f>
        <v>2792000</v>
      </c>
      <c r="D1049" s="9" t="n">
        <f aca="false">IF(B1049&lt;&gt;"",MONTH(B1049),0)</f>
        <v>3</v>
      </c>
      <c r="E1049" s="306" t="n">
        <f aca="false">AVERAGE(C1043:C1049)</f>
        <v>2840285.71428571</v>
      </c>
    </row>
    <row r="1050" customFormat="false" ht="11.25" hidden="false" customHeight="false" outlineLevel="0" collapsed="false">
      <c r="A1050" s="199" t="n">
        <v>36593</v>
      </c>
      <c r="B1050" s="192" t="n">
        <v>36593</v>
      </c>
      <c r="C1050" s="306" t="n">
        <f aca="false">VLOOKUP($B1050,data!$A$6:$M$15000,10)</f>
        <v>2868000</v>
      </c>
      <c r="D1050" s="9" t="n">
        <f aca="false">IF(B1050&lt;&gt;"",MONTH(B1050),0)</f>
        <v>3</v>
      </c>
      <c r="E1050" s="306" t="n">
        <f aca="false">AVERAGE(C1044:C1050)</f>
        <v>2851000</v>
      </c>
    </row>
    <row r="1051" customFormat="false" ht="11.25" hidden="false" customHeight="false" outlineLevel="0" collapsed="false">
      <c r="A1051" s="199" t="n">
        <v>36594</v>
      </c>
      <c r="B1051" s="192" t="n">
        <v>36594</v>
      </c>
      <c r="C1051" s="306" t="n">
        <f aca="false">VLOOKUP($B1051,data!$A$6:$M$15000,10)</f>
        <v>2994000</v>
      </c>
      <c r="D1051" s="9" t="n">
        <f aca="false">IF(B1051&lt;&gt;"",MONTH(B1051),0)</f>
        <v>3</v>
      </c>
      <c r="E1051" s="306" t="n">
        <f aca="false">AVERAGE(C1045:C1051)</f>
        <v>2887571.42857143</v>
      </c>
    </row>
    <row r="1052" customFormat="false" ht="11.25" hidden="false" customHeight="false" outlineLevel="0" collapsed="false">
      <c r="A1052" s="199" t="n">
        <v>36595</v>
      </c>
      <c r="B1052" s="192" t="n">
        <v>36595</v>
      </c>
      <c r="C1052" s="306" t="n">
        <f aca="false">VLOOKUP($B1052,data!$A$6:$M$15000,10)</f>
        <v>2984000</v>
      </c>
      <c r="D1052" s="9" t="n">
        <f aca="false">IF(B1052&lt;&gt;"",MONTH(B1052),0)</f>
        <v>3</v>
      </c>
      <c r="E1052" s="306" t="n">
        <f aca="false">AVERAGE(C1046:C1052)</f>
        <v>2906142.85714286</v>
      </c>
    </row>
    <row r="1053" customFormat="false" ht="11.25" hidden="false" customHeight="false" outlineLevel="0" collapsed="false">
      <c r="A1053" s="199" t="n">
        <v>36596</v>
      </c>
      <c r="B1053" s="192" t="n">
        <v>36596</v>
      </c>
      <c r="C1053" s="306" t="n">
        <f aca="false">VLOOKUP($B1053,data!$A$6:$M$15000,10)</f>
        <v>3014000</v>
      </c>
      <c r="D1053" s="9" t="n">
        <f aca="false">IF(B1053&lt;&gt;"",MONTH(B1053),0)</f>
        <v>3</v>
      </c>
      <c r="E1053" s="306" t="n">
        <f aca="false">AVERAGE(C1047:C1053)</f>
        <v>2916428.57142857</v>
      </c>
    </row>
    <row r="1054" customFormat="false" ht="11.25" hidden="false" customHeight="false" outlineLevel="0" collapsed="false">
      <c r="A1054" s="199" t="n">
        <v>36597</v>
      </c>
      <c r="B1054" s="192" t="n">
        <v>36597</v>
      </c>
      <c r="C1054" s="306" t="n">
        <f aca="false">VLOOKUP($B1054,data!$A$6:$M$15000,10)</f>
        <v>2860000</v>
      </c>
      <c r="D1054" s="9" t="n">
        <f aca="false">IF(B1054&lt;&gt;"",MONTH(B1054),0)</f>
        <v>3</v>
      </c>
      <c r="E1054" s="306" t="n">
        <f aca="false">AVERAGE(C1048:C1054)</f>
        <v>2904714.28571429</v>
      </c>
    </row>
    <row r="1055" customFormat="false" ht="11.25" hidden="false" customHeight="false" outlineLevel="0" collapsed="false">
      <c r="A1055" s="199" t="n">
        <v>36598</v>
      </c>
      <c r="B1055" s="192" t="n">
        <v>36598</v>
      </c>
      <c r="C1055" s="306" t="n">
        <f aca="false">VLOOKUP($B1055,data!$A$6:$M$15000,10)</f>
        <v>3072000</v>
      </c>
      <c r="D1055" s="9" t="n">
        <f aca="false">IF(B1055&lt;&gt;"",MONTH(B1055),0)</f>
        <v>3</v>
      </c>
      <c r="E1055" s="306" t="n">
        <f aca="false">AVERAGE(C1049:C1055)</f>
        <v>2940571.42857143</v>
      </c>
    </row>
    <row r="1056" customFormat="false" ht="11.25" hidden="false" customHeight="false" outlineLevel="0" collapsed="false">
      <c r="A1056" s="199" t="n">
        <v>36599</v>
      </c>
      <c r="B1056" s="192" t="n">
        <v>36599</v>
      </c>
      <c r="C1056" s="306" t="n">
        <f aca="false">VLOOKUP($B1056,data!$A$6:$M$15000,10)</f>
        <v>3068000</v>
      </c>
      <c r="D1056" s="9" t="n">
        <f aca="false">IF(B1056&lt;&gt;"",MONTH(B1056),0)</f>
        <v>3</v>
      </c>
      <c r="E1056" s="306" t="n">
        <f aca="false">AVERAGE(C1050:C1056)</f>
        <v>2980000</v>
      </c>
    </row>
    <row r="1057" customFormat="false" ht="11.25" hidden="false" customHeight="false" outlineLevel="0" collapsed="false">
      <c r="A1057" s="199" t="n">
        <v>36600</v>
      </c>
      <c r="B1057" s="192" t="n">
        <v>36600</v>
      </c>
      <c r="C1057" s="306" t="n">
        <f aca="false">VLOOKUP($B1057,data!$A$6:$M$15000,10)</f>
        <v>3083000</v>
      </c>
      <c r="D1057" s="9" t="n">
        <f aca="false">IF(B1057&lt;&gt;"",MONTH(B1057),0)</f>
        <v>3</v>
      </c>
      <c r="E1057" s="306" t="n">
        <f aca="false">AVERAGE(C1051:C1057)</f>
        <v>3010714.28571429</v>
      </c>
    </row>
    <row r="1058" customFormat="false" ht="11.25" hidden="false" customHeight="false" outlineLevel="0" collapsed="false">
      <c r="A1058" s="199" t="n">
        <v>36601</v>
      </c>
      <c r="B1058" s="192" t="n">
        <v>36601</v>
      </c>
      <c r="C1058" s="306" t="n">
        <f aca="false">VLOOKUP($B1058,data!$A$6:$M$15000,10)</f>
        <v>3009000</v>
      </c>
      <c r="D1058" s="9" t="n">
        <f aca="false">IF(B1058&lt;&gt;"",MONTH(B1058),0)</f>
        <v>3</v>
      </c>
      <c r="E1058" s="306" t="n">
        <f aca="false">AVERAGE(C1052:C1058)</f>
        <v>3012857.14285714</v>
      </c>
    </row>
    <row r="1059" customFormat="false" ht="11.25" hidden="false" customHeight="false" outlineLevel="0" collapsed="false">
      <c r="A1059" s="199" t="n">
        <v>36602</v>
      </c>
      <c r="B1059" s="192" t="n">
        <v>36602</v>
      </c>
      <c r="C1059" s="306" t="n">
        <f aca="false">VLOOKUP($B1059,data!$A$6:$M$15000,10)</f>
        <v>2884000</v>
      </c>
      <c r="D1059" s="9" t="n">
        <f aca="false">IF(B1059&lt;&gt;"",MONTH(B1059),0)</f>
        <v>3</v>
      </c>
      <c r="E1059" s="306" t="n">
        <f aca="false">AVERAGE(C1053:C1059)</f>
        <v>2998571.42857143</v>
      </c>
    </row>
    <row r="1060" customFormat="false" ht="11.25" hidden="false" customHeight="false" outlineLevel="0" collapsed="false">
      <c r="A1060" s="199" t="n">
        <v>36603</v>
      </c>
      <c r="B1060" s="192" t="n">
        <v>36603</v>
      </c>
      <c r="C1060" s="306" t="n">
        <f aca="false">VLOOKUP($B1060,data!$A$6:$M$15000,10)</f>
        <v>2623000</v>
      </c>
      <c r="D1060" s="9" t="n">
        <f aca="false">IF(B1060&lt;&gt;"",MONTH(B1060),0)</f>
        <v>3</v>
      </c>
      <c r="E1060" s="306" t="n">
        <f aca="false">AVERAGE(C1054:C1060)</f>
        <v>2942714.28571429</v>
      </c>
    </row>
    <row r="1061" customFormat="false" ht="11.25" hidden="false" customHeight="false" outlineLevel="0" collapsed="false">
      <c r="A1061" s="199" t="n">
        <v>36604</v>
      </c>
      <c r="B1061" s="192" t="n">
        <v>36604</v>
      </c>
      <c r="C1061" s="306" t="n">
        <f aca="false">VLOOKUP($B1061,data!$A$6:$M$15000,10)</f>
        <v>2404000</v>
      </c>
      <c r="D1061" s="9" t="n">
        <f aca="false">IF(B1061&lt;&gt;"",MONTH(B1061),0)</f>
        <v>3</v>
      </c>
      <c r="E1061" s="306" t="n">
        <f aca="false">AVERAGE(C1055:C1061)</f>
        <v>2877571.42857143</v>
      </c>
    </row>
    <row r="1062" customFormat="false" ht="11.25" hidden="false" customHeight="false" outlineLevel="0" collapsed="false">
      <c r="A1062" s="199" t="n">
        <v>36605</v>
      </c>
      <c r="B1062" s="192" t="n">
        <v>36605</v>
      </c>
      <c r="C1062" s="306" t="n">
        <f aca="false">VLOOKUP($B1062,data!$A$6:$M$15000,10)</f>
        <v>2601000</v>
      </c>
      <c r="D1062" s="9" t="n">
        <f aca="false">IF(B1062&lt;&gt;"",MONTH(B1062),0)</f>
        <v>3</v>
      </c>
      <c r="E1062" s="306" t="n">
        <f aca="false">AVERAGE(C1056:C1062)</f>
        <v>2810285.71428571</v>
      </c>
    </row>
    <row r="1063" customFormat="false" ht="11.25" hidden="false" customHeight="false" outlineLevel="0" collapsed="false">
      <c r="A1063" s="199" t="n">
        <v>36606</v>
      </c>
      <c r="B1063" s="192" t="n">
        <v>36606</v>
      </c>
      <c r="C1063" s="306" t="n">
        <f aca="false">VLOOKUP($B1063,data!$A$6:$M$15000,10)</f>
        <v>2827000</v>
      </c>
      <c r="D1063" s="9" t="n">
        <f aca="false">IF(B1063&lt;&gt;"",MONTH(B1063),0)</f>
        <v>3</v>
      </c>
      <c r="E1063" s="306" t="n">
        <f aca="false">AVERAGE(C1057:C1063)</f>
        <v>2775857.14285714</v>
      </c>
    </row>
    <row r="1064" customFormat="false" ht="11.25" hidden="false" customHeight="false" outlineLevel="0" collapsed="false">
      <c r="A1064" s="199" t="n">
        <v>36607</v>
      </c>
      <c r="B1064" s="192" t="n">
        <v>36607</v>
      </c>
      <c r="C1064" s="306" t="n">
        <f aca="false">VLOOKUP($B1064,data!$A$6:$M$15000,10)</f>
        <v>2720000</v>
      </c>
      <c r="D1064" s="9" t="n">
        <f aca="false">IF(B1064&lt;&gt;"",MONTH(B1064),0)</f>
        <v>3</v>
      </c>
      <c r="E1064" s="306" t="n">
        <f aca="false">AVERAGE(C1058:C1064)</f>
        <v>2724000</v>
      </c>
    </row>
    <row r="1065" customFormat="false" ht="11.25" hidden="false" customHeight="false" outlineLevel="0" collapsed="false">
      <c r="A1065" s="199" t="n">
        <v>36608</v>
      </c>
      <c r="B1065" s="192" t="n">
        <v>36608</v>
      </c>
      <c r="C1065" s="306" t="n">
        <f aca="false">VLOOKUP($B1065,data!$A$6:$M$15000,10)</f>
        <v>2664000</v>
      </c>
      <c r="D1065" s="9" t="n">
        <f aca="false">IF(B1065&lt;&gt;"",MONTH(B1065),0)</f>
        <v>3</v>
      </c>
      <c r="E1065" s="306" t="n">
        <f aca="false">AVERAGE(C1059:C1065)</f>
        <v>2674714.28571429</v>
      </c>
    </row>
    <row r="1066" customFormat="false" ht="11.25" hidden="false" customHeight="false" outlineLevel="0" collapsed="false">
      <c r="A1066" s="199" t="n">
        <v>36609</v>
      </c>
      <c r="B1066" s="192" t="n">
        <v>36609</v>
      </c>
      <c r="C1066" s="306" t="n">
        <f aca="false">VLOOKUP($B1066,data!$A$6:$M$15000,10)</f>
        <v>2742000</v>
      </c>
      <c r="D1066" s="9" t="n">
        <f aca="false">IF(B1066&lt;&gt;"",MONTH(B1066),0)</f>
        <v>3</v>
      </c>
      <c r="E1066" s="306" t="n">
        <f aca="false">AVERAGE(C1060:C1066)</f>
        <v>2654428.57142857</v>
      </c>
    </row>
    <row r="1067" customFormat="false" ht="11.25" hidden="false" customHeight="false" outlineLevel="0" collapsed="false">
      <c r="A1067" s="199" t="n">
        <v>36610</v>
      </c>
      <c r="B1067" s="192" t="n">
        <v>36610</v>
      </c>
      <c r="C1067" s="306" t="n">
        <f aca="false">VLOOKUP($B1067,data!$A$6:$M$15000,10)</f>
        <v>2866000</v>
      </c>
      <c r="D1067" s="9" t="n">
        <f aca="false">IF(B1067&lt;&gt;"",MONTH(B1067),0)</f>
        <v>3</v>
      </c>
      <c r="E1067" s="306" t="n">
        <f aca="false">AVERAGE(C1061:C1067)</f>
        <v>2689142.85714286</v>
      </c>
    </row>
    <row r="1068" customFormat="false" ht="11.25" hidden="false" customHeight="false" outlineLevel="0" collapsed="false">
      <c r="A1068" s="199" t="n">
        <v>36611</v>
      </c>
      <c r="B1068" s="192" t="n">
        <v>36611</v>
      </c>
      <c r="C1068" s="306" t="n">
        <f aca="false">VLOOKUP($B1068,data!$A$6:$M$15000,10)</f>
        <v>2623000</v>
      </c>
      <c r="D1068" s="9" t="n">
        <f aca="false">IF(B1068&lt;&gt;"",MONTH(B1068),0)</f>
        <v>3</v>
      </c>
      <c r="E1068" s="306" t="n">
        <f aca="false">AVERAGE(C1062:C1068)</f>
        <v>2720428.57142857</v>
      </c>
    </row>
    <row r="1069" customFormat="false" ht="11.25" hidden="false" customHeight="false" outlineLevel="0" collapsed="false">
      <c r="A1069" s="199" t="n">
        <v>36612</v>
      </c>
      <c r="B1069" s="192" t="n">
        <v>36612</v>
      </c>
      <c r="C1069" s="306" t="n">
        <f aca="false">VLOOKUP($B1069,data!$A$6:$M$15000,10)</f>
        <v>2990000</v>
      </c>
      <c r="D1069" s="9" t="n">
        <f aca="false">IF(B1069&lt;&gt;"",MONTH(B1069),0)</f>
        <v>3</v>
      </c>
      <c r="E1069" s="306" t="n">
        <f aca="false">AVERAGE(C1063:C1069)</f>
        <v>2776000</v>
      </c>
    </row>
    <row r="1070" customFormat="false" ht="11.25" hidden="false" customHeight="false" outlineLevel="0" collapsed="false">
      <c r="A1070" s="199" t="n">
        <v>36613</v>
      </c>
      <c r="B1070" s="192" t="n">
        <v>36613</v>
      </c>
      <c r="C1070" s="306" t="n">
        <f aca="false">VLOOKUP($B1070,data!$A$6:$M$15000,10)</f>
        <v>2971000</v>
      </c>
      <c r="D1070" s="9" t="n">
        <f aca="false">IF(B1070&lt;&gt;"",MONTH(B1070),0)</f>
        <v>3</v>
      </c>
      <c r="E1070" s="306" t="n">
        <f aca="false">AVERAGE(C1064:C1070)</f>
        <v>2796571.42857143</v>
      </c>
    </row>
    <row r="1071" customFormat="false" ht="11.25" hidden="false" customHeight="false" outlineLevel="0" collapsed="false">
      <c r="A1071" s="199" t="n">
        <v>36614</v>
      </c>
      <c r="B1071" s="192" t="n">
        <v>36614</v>
      </c>
      <c r="C1071" s="306" t="n">
        <f aca="false">VLOOKUP($B1071,data!$A$6:$M$15000,10)</f>
        <v>2901000</v>
      </c>
      <c r="D1071" s="9" t="n">
        <f aca="false">IF(B1071&lt;&gt;"",MONTH(B1071),0)</f>
        <v>3</v>
      </c>
      <c r="E1071" s="306" t="n">
        <f aca="false">AVERAGE(C1065:C1071)</f>
        <v>2822428.57142857</v>
      </c>
    </row>
    <row r="1072" customFormat="false" ht="11.25" hidden="false" customHeight="false" outlineLevel="0" collapsed="false">
      <c r="A1072" s="199" t="n">
        <v>36615</v>
      </c>
      <c r="B1072" s="192" t="n">
        <v>36615</v>
      </c>
      <c r="C1072" s="306" t="n">
        <f aca="false">VLOOKUP($B1072,data!$A$6:$M$15000,10)</f>
        <v>2976000</v>
      </c>
      <c r="D1072" s="9" t="n">
        <f aca="false">IF(B1072&lt;&gt;"",MONTH(B1072),0)</f>
        <v>3</v>
      </c>
      <c r="E1072" s="306" t="n">
        <f aca="false">AVERAGE(C1066:C1072)</f>
        <v>2867000</v>
      </c>
    </row>
    <row r="1073" customFormat="false" ht="11.25" hidden="false" customHeight="false" outlineLevel="0" collapsed="false">
      <c r="A1073" s="199" t="n">
        <v>36616</v>
      </c>
      <c r="B1073" s="192" t="n">
        <v>36616</v>
      </c>
      <c r="C1073" s="306" t="n">
        <f aca="false">VLOOKUP($B1073,data!$A$6:$M$15000,10)</f>
        <v>3090000</v>
      </c>
      <c r="D1073" s="9" t="n">
        <f aca="false">IF(B1073&lt;&gt;"",MONTH(B1073),0)</f>
        <v>3</v>
      </c>
      <c r="E1073" s="306" t="n">
        <f aca="false">AVERAGE(C1067:C1073)</f>
        <v>2916714.28571429</v>
      </c>
    </row>
    <row r="1074" customFormat="false" ht="11.25" hidden="false" customHeight="false" outlineLevel="0" collapsed="false">
      <c r="A1074" s="199" t="n">
        <v>36617</v>
      </c>
      <c r="B1074" s="192" t="n">
        <v>36617</v>
      </c>
      <c r="C1074" s="306" t="n">
        <f aca="false">VLOOKUP($B1074,data!$A$6:$M$15000,10)</f>
        <v>2738000</v>
      </c>
      <c r="D1074" s="9" t="n">
        <f aca="false">IF(B1074&lt;&gt;"",MONTH(B1074),0)</f>
        <v>4</v>
      </c>
      <c r="E1074" s="306" t="n">
        <f aca="false">AVERAGE(C1068:C1074)</f>
        <v>2898428.57142857</v>
      </c>
    </row>
    <row r="1075" customFormat="false" ht="11.25" hidden="false" customHeight="false" outlineLevel="0" collapsed="false">
      <c r="A1075" s="199" t="n">
        <v>36618</v>
      </c>
      <c r="B1075" s="192" t="n">
        <v>36618</v>
      </c>
      <c r="C1075" s="306" t="n">
        <f aca="false">VLOOKUP($B1075,data!$A$6:$M$15000,10)</f>
        <v>2880000</v>
      </c>
      <c r="D1075" s="9" t="n">
        <f aca="false">IF(B1075&lt;&gt;"",MONTH(B1075),0)</f>
        <v>4</v>
      </c>
      <c r="E1075" s="306" t="n">
        <f aca="false">AVERAGE(C1069:C1075)</f>
        <v>2935142.85714286</v>
      </c>
    </row>
    <row r="1076" customFormat="false" ht="11.25" hidden="false" customHeight="false" outlineLevel="0" collapsed="false">
      <c r="A1076" s="199" t="n">
        <v>36619</v>
      </c>
      <c r="B1076" s="192" t="n">
        <v>36619</v>
      </c>
      <c r="C1076" s="306" t="n">
        <f aca="false">VLOOKUP($B1076,data!$A$6:$M$15000,10)</f>
        <v>2610000</v>
      </c>
      <c r="D1076" s="9" t="n">
        <f aca="false">IF(B1076&lt;&gt;"",MONTH(B1076),0)</f>
        <v>4</v>
      </c>
      <c r="E1076" s="306" t="n">
        <f aca="false">AVERAGE(C1070:C1076)</f>
        <v>2880857.14285714</v>
      </c>
    </row>
    <row r="1077" customFormat="false" ht="11.25" hidden="false" customHeight="false" outlineLevel="0" collapsed="false">
      <c r="A1077" s="199" t="n">
        <v>36620</v>
      </c>
      <c r="B1077" s="192" t="n">
        <v>36620</v>
      </c>
      <c r="C1077" s="306" t="n">
        <f aca="false">VLOOKUP($B1077,data!$A$6:$M$15000,10)</f>
        <v>2583000</v>
      </c>
      <c r="D1077" s="9" t="n">
        <f aca="false">IF(B1077&lt;&gt;"",MONTH(B1077),0)</f>
        <v>4</v>
      </c>
      <c r="E1077" s="306" t="n">
        <f aca="false">AVERAGE(C1071:C1077)</f>
        <v>2825428.57142857</v>
      </c>
    </row>
    <row r="1078" customFormat="false" ht="11.25" hidden="false" customHeight="false" outlineLevel="0" collapsed="false">
      <c r="A1078" s="199" t="n">
        <v>36621</v>
      </c>
      <c r="B1078" s="192" t="n">
        <v>36621</v>
      </c>
      <c r="C1078" s="306" t="n">
        <f aca="false">VLOOKUP($B1078,data!$A$6:$M$15000,10)</f>
        <v>2670000</v>
      </c>
      <c r="D1078" s="9" t="n">
        <f aca="false">IF(B1078&lt;&gt;"",MONTH(B1078),0)</f>
        <v>4</v>
      </c>
      <c r="E1078" s="306" t="n">
        <f aca="false">AVERAGE(C1072:C1078)</f>
        <v>2792428.57142857</v>
      </c>
    </row>
    <row r="1079" customFormat="false" ht="11.25" hidden="false" customHeight="false" outlineLevel="0" collapsed="false">
      <c r="A1079" s="199" t="n">
        <v>36622</v>
      </c>
      <c r="B1079" s="192" t="n">
        <v>36622</v>
      </c>
      <c r="C1079" s="306" t="n">
        <f aca="false">VLOOKUP($B1079,data!$A$6:$M$15000,10)</f>
        <v>2779000</v>
      </c>
      <c r="D1079" s="9" t="n">
        <f aca="false">IF(B1079&lt;&gt;"",MONTH(B1079),0)</f>
        <v>4</v>
      </c>
      <c r="E1079" s="306" t="n">
        <f aca="false">AVERAGE(C1073:C1079)</f>
        <v>2764285.71428571</v>
      </c>
    </row>
    <row r="1080" customFormat="false" ht="11.25" hidden="false" customHeight="false" outlineLevel="0" collapsed="false">
      <c r="A1080" s="199" t="n">
        <v>36623</v>
      </c>
      <c r="B1080" s="192" t="n">
        <v>36623</v>
      </c>
      <c r="C1080" s="306" t="n">
        <f aca="false">VLOOKUP($B1080,data!$A$6:$M$15000,10)</f>
        <v>2928000</v>
      </c>
      <c r="D1080" s="9" t="n">
        <f aca="false">IF(B1080&lt;&gt;"",MONTH(B1080),0)</f>
        <v>4</v>
      </c>
      <c r="E1080" s="306" t="n">
        <f aca="false">AVERAGE(C1074:C1080)</f>
        <v>2741142.85714286</v>
      </c>
    </row>
    <row r="1081" customFormat="false" ht="11.25" hidden="false" customHeight="false" outlineLevel="0" collapsed="false">
      <c r="A1081" s="199" t="n">
        <v>36624</v>
      </c>
      <c r="B1081" s="192" t="n">
        <v>36624</v>
      </c>
      <c r="C1081" s="306" t="n">
        <f aca="false">VLOOKUP($B1081,data!$A$6:$M$15000,10)</f>
        <v>2728000</v>
      </c>
      <c r="D1081" s="9" t="n">
        <f aca="false">IF(B1081&lt;&gt;"",MONTH(B1081),0)</f>
        <v>4</v>
      </c>
      <c r="E1081" s="306" t="n">
        <f aca="false">AVERAGE(C1075:C1081)</f>
        <v>2739714.28571429</v>
      </c>
    </row>
    <row r="1082" customFormat="false" ht="11.25" hidden="false" customHeight="false" outlineLevel="0" collapsed="false">
      <c r="A1082" s="199" t="n">
        <v>36625</v>
      </c>
      <c r="B1082" s="192" t="n">
        <v>36625</v>
      </c>
      <c r="C1082" s="306" t="n">
        <f aca="false">VLOOKUP($B1082,data!$A$6:$M$15000,10)</f>
        <v>2769000</v>
      </c>
      <c r="D1082" s="9" t="n">
        <f aca="false">IF(B1082&lt;&gt;"",MONTH(B1082),0)</f>
        <v>4</v>
      </c>
      <c r="E1082" s="306" t="n">
        <f aca="false">AVERAGE(C1076:C1082)</f>
        <v>2723857.14285714</v>
      </c>
    </row>
    <row r="1083" customFormat="false" ht="11.25" hidden="false" customHeight="false" outlineLevel="0" collapsed="false">
      <c r="A1083" s="199" t="n">
        <v>36626</v>
      </c>
      <c r="B1083" s="192" t="n">
        <v>36626</v>
      </c>
      <c r="C1083" s="306" t="n">
        <f aca="false">VLOOKUP($B1083,data!$A$6:$M$15000,10)</f>
        <v>2839000</v>
      </c>
      <c r="D1083" s="9" t="n">
        <f aca="false">IF(B1083&lt;&gt;"",MONTH(B1083),0)</f>
        <v>4</v>
      </c>
      <c r="E1083" s="306" t="n">
        <f aca="false">AVERAGE(C1077:C1083)</f>
        <v>2756571.42857143</v>
      </c>
    </row>
    <row r="1084" customFormat="false" ht="11.25" hidden="false" customHeight="false" outlineLevel="0" collapsed="false">
      <c r="A1084" s="199" t="n">
        <v>36627</v>
      </c>
      <c r="B1084" s="192" t="n">
        <v>36627</v>
      </c>
      <c r="C1084" s="306" t="n">
        <f aca="false">VLOOKUP($B1084,data!$A$6:$M$15000,10)</f>
        <v>2866000</v>
      </c>
      <c r="D1084" s="9" t="n">
        <f aca="false">IF(B1084&lt;&gt;"",MONTH(B1084),0)</f>
        <v>4</v>
      </c>
      <c r="E1084" s="306" t="n">
        <f aca="false">AVERAGE(C1078:C1084)</f>
        <v>2797000</v>
      </c>
    </row>
    <row r="1085" customFormat="false" ht="11.25" hidden="false" customHeight="false" outlineLevel="0" collapsed="false">
      <c r="A1085" s="199" t="n">
        <v>36628</v>
      </c>
      <c r="B1085" s="192" t="n">
        <v>36628</v>
      </c>
      <c r="C1085" s="306" t="n">
        <f aca="false">VLOOKUP($B1085,data!$A$6:$M$15000,10)</f>
        <v>3036000</v>
      </c>
      <c r="D1085" s="9" t="n">
        <f aca="false">IF(B1085&lt;&gt;"",MONTH(B1085),0)</f>
        <v>4</v>
      </c>
      <c r="E1085" s="306" t="n">
        <f aca="false">AVERAGE(C1079:C1085)</f>
        <v>2849285.71428571</v>
      </c>
    </row>
    <row r="1086" customFormat="false" ht="11.25" hidden="false" customHeight="false" outlineLevel="0" collapsed="false">
      <c r="A1086" s="199" t="n">
        <v>36629</v>
      </c>
      <c r="B1086" s="192" t="n">
        <v>36629</v>
      </c>
      <c r="C1086" s="306" t="n">
        <f aca="false">VLOOKUP($B1086,data!$A$6:$M$15000,10)</f>
        <v>3085000</v>
      </c>
      <c r="D1086" s="9" t="n">
        <f aca="false">IF(B1086&lt;&gt;"",MONTH(B1086),0)</f>
        <v>4</v>
      </c>
      <c r="E1086" s="306" t="n">
        <f aca="false">AVERAGE(C1080:C1086)</f>
        <v>2893000</v>
      </c>
    </row>
    <row r="1087" customFormat="false" ht="11.25" hidden="false" customHeight="false" outlineLevel="0" collapsed="false">
      <c r="A1087" s="199" t="n">
        <v>36630</v>
      </c>
      <c r="B1087" s="192" t="n">
        <v>36630</v>
      </c>
      <c r="C1087" s="306" t="n">
        <f aca="false">VLOOKUP($B1087,data!$A$6:$M$15000,10)</f>
        <v>2946000</v>
      </c>
      <c r="D1087" s="9" t="n">
        <f aca="false">IF(B1087&lt;&gt;"",MONTH(B1087),0)</f>
        <v>4</v>
      </c>
      <c r="E1087" s="306" t="n">
        <f aca="false">AVERAGE(C1081:C1087)</f>
        <v>2895571.42857143</v>
      </c>
    </row>
    <row r="1088" customFormat="false" ht="11.25" hidden="false" customHeight="false" outlineLevel="0" collapsed="false">
      <c r="A1088" s="199" t="n">
        <v>36631</v>
      </c>
      <c r="B1088" s="192" t="n">
        <v>36631</v>
      </c>
      <c r="C1088" s="306" t="n">
        <f aca="false">VLOOKUP($B1088,data!$A$6:$M$15000,10)</f>
        <v>2944000</v>
      </c>
      <c r="D1088" s="9" t="n">
        <f aca="false">IF(B1088&lt;&gt;"",MONTH(B1088),0)</f>
        <v>4</v>
      </c>
      <c r="E1088" s="306" t="n">
        <f aca="false">AVERAGE(C1082:C1088)</f>
        <v>2926428.57142857</v>
      </c>
    </row>
    <row r="1089" customFormat="false" ht="11.25" hidden="false" customHeight="false" outlineLevel="0" collapsed="false">
      <c r="A1089" s="199" t="n">
        <v>36632</v>
      </c>
      <c r="B1089" s="192" t="n">
        <v>36632</v>
      </c>
      <c r="C1089" s="306" t="n">
        <f aca="false">VLOOKUP($B1089,data!$A$6:$M$15000,10)</f>
        <v>2943000</v>
      </c>
      <c r="D1089" s="9" t="n">
        <f aca="false">IF(B1089&lt;&gt;"",MONTH(B1089),0)</f>
        <v>4</v>
      </c>
      <c r="E1089" s="306" t="n">
        <f aca="false">AVERAGE(C1083:C1089)</f>
        <v>2951285.71428571</v>
      </c>
    </row>
    <row r="1090" customFormat="false" ht="11.25" hidden="false" customHeight="false" outlineLevel="0" collapsed="false">
      <c r="A1090" s="199" t="n">
        <v>36633</v>
      </c>
      <c r="B1090" s="192" t="n">
        <v>36633</v>
      </c>
      <c r="C1090" s="306" t="n">
        <f aca="false">VLOOKUP($B1090,data!$A$6:$M$15000,10)</f>
        <v>2916000</v>
      </c>
      <c r="D1090" s="9" t="n">
        <f aca="false">IF(B1090&lt;&gt;"",MONTH(B1090),0)</f>
        <v>4</v>
      </c>
      <c r="E1090" s="306" t="n">
        <f aca="false">AVERAGE(C1084:C1090)</f>
        <v>2962285.71428571</v>
      </c>
    </row>
    <row r="1091" customFormat="false" ht="11.25" hidden="false" customHeight="false" outlineLevel="0" collapsed="false">
      <c r="A1091" s="199" t="n">
        <v>36634</v>
      </c>
      <c r="B1091" s="192" t="n">
        <v>36634</v>
      </c>
      <c r="C1091" s="306" t="n">
        <f aca="false">VLOOKUP($B1091,data!$A$6:$M$15000,10)</f>
        <v>2815000</v>
      </c>
      <c r="D1091" s="9" t="n">
        <f aca="false">IF(B1091&lt;&gt;"",MONTH(B1091),0)</f>
        <v>4</v>
      </c>
      <c r="E1091" s="306" t="n">
        <f aca="false">AVERAGE(C1085:C1091)</f>
        <v>2955000</v>
      </c>
    </row>
    <row r="1092" customFormat="false" ht="11.25" hidden="false" customHeight="false" outlineLevel="0" collapsed="false">
      <c r="A1092" s="199" t="n">
        <v>36635</v>
      </c>
      <c r="B1092" s="192" t="n">
        <v>36635</v>
      </c>
      <c r="C1092" s="306" t="n">
        <f aca="false">VLOOKUP($B1092,data!$A$6:$M$15000,10)</f>
        <v>2714000</v>
      </c>
      <c r="D1092" s="9" t="n">
        <f aca="false">IF(B1092&lt;&gt;"",MONTH(B1092),0)</f>
        <v>4</v>
      </c>
      <c r="E1092" s="306" t="n">
        <f aca="false">AVERAGE(C1086:C1092)</f>
        <v>2909000</v>
      </c>
    </row>
    <row r="1093" customFormat="false" ht="11.25" hidden="false" customHeight="false" outlineLevel="0" collapsed="false">
      <c r="A1093" s="199" t="n">
        <v>36636</v>
      </c>
      <c r="B1093" s="192" t="n">
        <v>36636</v>
      </c>
      <c r="C1093" s="306" t="n">
        <f aca="false">VLOOKUP($B1093,data!$A$6:$M$15000,10)</f>
        <v>2763000</v>
      </c>
      <c r="D1093" s="9" t="n">
        <f aca="false">IF(B1093&lt;&gt;"",MONTH(B1093),0)</f>
        <v>4</v>
      </c>
      <c r="E1093" s="306" t="n">
        <f aca="false">AVERAGE(C1087:C1093)</f>
        <v>2863000</v>
      </c>
    </row>
    <row r="1094" customFormat="false" ht="11.25" hidden="false" customHeight="false" outlineLevel="0" collapsed="false">
      <c r="A1094" s="199" t="n">
        <v>36637</v>
      </c>
      <c r="B1094" s="192" t="n">
        <v>36637</v>
      </c>
      <c r="C1094" s="306" t="n">
        <f aca="false">VLOOKUP($B1094,data!$A$6:$M$15000,10)</f>
        <v>2813000</v>
      </c>
      <c r="D1094" s="9" t="n">
        <f aca="false">IF(B1094&lt;&gt;"",MONTH(B1094),0)</f>
        <v>4</v>
      </c>
      <c r="E1094" s="306" t="n">
        <f aca="false">AVERAGE(C1088:C1094)</f>
        <v>2844000</v>
      </c>
    </row>
    <row r="1095" customFormat="false" ht="11.25" hidden="false" customHeight="false" outlineLevel="0" collapsed="false">
      <c r="A1095" s="199" t="n">
        <v>36638</v>
      </c>
      <c r="B1095" s="192" t="n">
        <v>36638</v>
      </c>
      <c r="C1095" s="306" t="n">
        <f aca="false">VLOOKUP($B1095,data!$A$6:$M$15000,10)</f>
        <v>2717000</v>
      </c>
      <c r="D1095" s="9" t="n">
        <f aca="false">IF(B1095&lt;&gt;"",MONTH(B1095),0)</f>
        <v>4</v>
      </c>
      <c r="E1095" s="306" t="n">
        <f aca="false">AVERAGE(C1089:C1095)</f>
        <v>2811571.42857143</v>
      </c>
    </row>
    <row r="1096" customFormat="false" ht="11.25" hidden="false" customHeight="false" outlineLevel="0" collapsed="false">
      <c r="A1096" s="199" t="n">
        <v>36639</v>
      </c>
      <c r="B1096" s="192" t="n">
        <v>36639</v>
      </c>
      <c r="C1096" s="306" t="n">
        <f aca="false">VLOOKUP($B1096,data!$A$6:$M$15000,10)</f>
        <v>2784000</v>
      </c>
      <c r="D1096" s="9" t="n">
        <f aca="false">IF(B1096&lt;&gt;"",MONTH(B1096),0)</f>
        <v>4</v>
      </c>
      <c r="E1096" s="306" t="n">
        <f aca="false">AVERAGE(C1090:C1096)</f>
        <v>2788857.14285714</v>
      </c>
    </row>
    <row r="1097" customFormat="false" ht="11.25" hidden="false" customHeight="false" outlineLevel="0" collapsed="false">
      <c r="A1097" s="199" t="n">
        <v>36640</v>
      </c>
      <c r="B1097" s="192" t="n">
        <v>36640</v>
      </c>
      <c r="C1097" s="306" t="n">
        <f aca="false">VLOOKUP($B1097,data!$A$6:$M$15000,10)</f>
        <v>2758000</v>
      </c>
      <c r="D1097" s="9" t="n">
        <f aca="false">IF(B1097&lt;&gt;"",MONTH(B1097),0)</f>
        <v>4</v>
      </c>
      <c r="E1097" s="306" t="n">
        <f aca="false">AVERAGE(C1091:C1097)</f>
        <v>2766285.71428571</v>
      </c>
    </row>
    <row r="1098" customFormat="false" ht="11.25" hidden="false" customHeight="false" outlineLevel="0" collapsed="false">
      <c r="A1098" s="199" t="n">
        <v>36641</v>
      </c>
      <c r="B1098" s="192" t="n">
        <v>36641</v>
      </c>
      <c r="C1098" s="306" t="n">
        <f aca="false">VLOOKUP($B1098,data!$A$6:$M$15000,10)</f>
        <v>2810000</v>
      </c>
      <c r="D1098" s="9" t="n">
        <f aca="false">IF(B1098&lt;&gt;"",MONTH(B1098),0)</f>
        <v>4</v>
      </c>
      <c r="E1098" s="306" t="n">
        <f aca="false">AVERAGE(C1092:C1098)</f>
        <v>2765571.42857143</v>
      </c>
    </row>
    <row r="1099" customFormat="false" ht="11.25" hidden="false" customHeight="false" outlineLevel="0" collapsed="false">
      <c r="A1099" s="199" t="n">
        <v>36642</v>
      </c>
      <c r="B1099" s="192" t="n">
        <v>36642</v>
      </c>
      <c r="C1099" s="306" t="n">
        <f aca="false">VLOOKUP($B1099,data!$A$6:$M$15000,10)</f>
        <v>2837000</v>
      </c>
      <c r="D1099" s="9" t="n">
        <f aca="false">IF(B1099&lt;&gt;"",MONTH(B1099),0)</f>
        <v>4</v>
      </c>
      <c r="E1099" s="306" t="n">
        <f aca="false">AVERAGE(C1093:C1099)</f>
        <v>2783142.85714286</v>
      </c>
    </row>
    <row r="1100" customFormat="false" ht="11.25" hidden="false" customHeight="false" outlineLevel="0" collapsed="false">
      <c r="A1100" s="199" t="n">
        <v>36643</v>
      </c>
      <c r="B1100" s="192" t="n">
        <v>36643</v>
      </c>
      <c r="C1100" s="306" t="n">
        <f aca="false">VLOOKUP($B1100,data!$A$6:$M$15000,10)</f>
        <v>2895000</v>
      </c>
      <c r="D1100" s="9" t="n">
        <f aca="false">IF(B1100&lt;&gt;"",MONTH(B1100),0)</f>
        <v>4</v>
      </c>
      <c r="E1100" s="306" t="n">
        <f aca="false">AVERAGE(C1094:C1100)</f>
        <v>2802000</v>
      </c>
    </row>
    <row r="1101" customFormat="false" ht="11.25" hidden="false" customHeight="false" outlineLevel="0" collapsed="false">
      <c r="A1101" s="199" t="n">
        <v>36644</v>
      </c>
      <c r="B1101" s="192" t="n">
        <v>36644</v>
      </c>
      <c r="C1101" s="306" t="n">
        <f aca="false">VLOOKUP($B1101,data!$A$6:$M$15000,10)</f>
        <v>2984000</v>
      </c>
      <c r="D1101" s="9" t="n">
        <f aca="false">IF(B1101&lt;&gt;"",MONTH(B1101),0)</f>
        <v>4</v>
      </c>
      <c r="E1101" s="306" t="n">
        <f aca="false">AVERAGE(C1095:C1101)</f>
        <v>2826428.57142857</v>
      </c>
    </row>
    <row r="1102" customFormat="false" ht="11.25" hidden="false" customHeight="false" outlineLevel="0" collapsed="false">
      <c r="A1102" s="199" t="n">
        <v>36645</v>
      </c>
      <c r="B1102" s="192" t="n">
        <v>36645</v>
      </c>
      <c r="C1102" s="306" t="n">
        <f aca="false">VLOOKUP($B1102,data!$A$6:$M$15000,10)</f>
        <v>2627000</v>
      </c>
      <c r="D1102" s="9" t="n">
        <f aca="false">IF(B1102&lt;&gt;"",MONTH(B1102),0)</f>
        <v>4</v>
      </c>
      <c r="E1102" s="306" t="n">
        <f aca="false">AVERAGE(C1096:C1102)</f>
        <v>2813571.42857143</v>
      </c>
    </row>
    <row r="1103" customFormat="false" ht="11.25" hidden="false" customHeight="false" outlineLevel="0" collapsed="false">
      <c r="A1103" s="199" t="n">
        <v>36646</v>
      </c>
      <c r="B1103" s="192" t="n">
        <v>36646</v>
      </c>
      <c r="C1103" s="306" t="n">
        <f aca="false">VLOOKUP($B1103,data!$A$6:$M$15000,10)</f>
        <v>2572000</v>
      </c>
      <c r="D1103" s="9" t="n">
        <f aca="false">IF(B1103&lt;&gt;"",MONTH(B1103),0)</f>
        <v>4</v>
      </c>
      <c r="E1103" s="306" t="n">
        <f aca="false">AVERAGE(C1097:C1103)</f>
        <v>2783285.71428571</v>
      </c>
    </row>
    <row r="1104" customFormat="false" ht="11.25" hidden="false" customHeight="false" outlineLevel="0" collapsed="false">
      <c r="A1104" s="199" t="n">
        <v>36647</v>
      </c>
      <c r="B1104" s="192" t="n">
        <v>36647</v>
      </c>
      <c r="C1104" s="306" t="n">
        <f aca="false">VLOOKUP($B1104,data!$A$6:$M$15000,10)</f>
        <v>2822000</v>
      </c>
      <c r="D1104" s="9" t="n">
        <f aca="false">IF(B1104&lt;&gt;"",MONTH(B1104),0)</f>
        <v>5</v>
      </c>
      <c r="E1104" s="306" t="n">
        <f aca="false">AVERAGE(C1098:C1104)</f>
        <v>2792428.57142857</v>
      </c>
    </row>
    <row r="1105" customFormat="false" ht="11.25" hidden="false" customHeight="false" outlineLevel="0" collapsed="false">
      <c r="A1105" s="199" t="n">
        <v>36648</v>
      </c>
      <c r="B1105" s="192" t="n">
        <v>36648</v>
      </c>
      <c r="C1105" s="306" t="n">
        <f aca="false">VLOOKUP($B1105,data!$A$6:$M$15000,10)</f>
        <v>2918000</v>
      </c>
      <c r="D1105" s="9" t="n">
        <f aca="false">IF(B1105&lt;&gt;"",MONTH(B1105),0)</f>
        <v>5</v>
      </c>
      <c r="E1105" s="306" t="n">
        <f aca="false">AVERAGE(C1099:C1105)</f>
        <v>2807857.14285714</v>
      </c>
    </row>
    <row r="1106" customFormat="false" ht="11.25" hidden="false" customHeight="false" outlineLevel="0" collapsed="false">
      <c r="A1106" s="199" t="n">
        <v>36649</v>
      </c>
      <c r="B1106" s="192" t="n">
        <v>36649</v>
      </c>
      <c r="C1106" s="306" t="n">
        <f aca="false">VLOOKUP($B1106,data!$A$6:$M$15000,10)</f>
        <v>2830000</v>
      </c>
      <c r="D1106" s="9" t="n">
        <f aca="false">IF(B1106&lt;&gt;"",MONTH(B1106),0)</f>
        <v>5</v>
      </c>
      <c r="E1106" s="306" t="n">
        <f aca="false">AVERAGE(C1100:C1106)</f>
        <v>2806857.14285714</v>
      </c>
    </row>
    <row r="1107" customFormat="false" ht="11.25" hidden="false" customHeight="false" outlineLevel="0" collapsed="false">
      <c r="A1107" s="199" t="n">
        <v>36650</v>
      </c>
      <c r="B1107" s="192" t="n">
        <v>36650</v>
      </c>
      <c r="C1107" s="306" t="n">
        <f aca="false">VLOOKUP($B1107,data!$A$6:$M$15000,10)</f>
        <v>2740000</v>
      </c>
      <c r="D1107" s="9" t="n">
        <f aca="false">IF(B1107&lt;&gt;"",MONTH(B1107),0)</f>
        <v>5</v>
      </c>
      <c r="E1107" s="306" t="n">
        <f aca="false">AVERAGE(C1101:C1107)</f>
        <v>2784714.28571429</v>
      </c>
    </row>
    <row r="1108" customFormat="false" ht="11.25" hidden="false" customHeight="false" outlineLevel="0" collapsed="false">
      <c r="A1108" s="199" t="n">
        <v>36651</v>
      </c>
      <c r="B1108" s="192" t="n">
        <v>36651</v>
      </c>
      <c r="C1108" s="306" t="n">
        <f aca="false">VLOOKUP($B1108,data!$A$6:$M$15000,10)</f>
        <v>2838000</v>
      </c>
      <c r="D1108" s="9" t="n">
        <f aca="false">IF(B1108&lt;&gt;"",MONTH(B1108),0)</f>
        <v>5</v>
      </c>
      <c r="E1108" s="306" t="n">
        <f aca="false">AVERAGE(C1102:C1108)</f>
        <v>2763857.14285714</v>
      </c>
    </row>
    <row r="1109" customFormat="false" ht="11.25" hidden="false" customHeight="false" outlineLevel="0" collapsed="false">
      <c r="A1109" s="199" t="n">
        <v>36652</v>
      </c>
      <c r="B1109" s="192" t="n">
        <v>36652</v>
      </c>
      <c r="C1109" s="306" t="n">
        <f aca="false">VLOOKUP($B1109,data!$A$6:$M$15000,10)</f>
        <v>2813000</v>
      </c>
      <c r="D1109" s="9" t="n">
        <f aca="false">IF(B1109&lt;&gt;"",MONTH(B1109),0)</f>
        <v>5</v>
      </c>
      <c r="E1109" s="306" t="n">
        <f aca="false">AVERAGE(C1103:C1109)</f>
        <v>2790428.57142857</v>
      </c>
    </row>
    <row r="1110" customFormat="false" ht="11.25" hidden="false" customHeight="false" outlineLevel="0" collapsed="false">
      <c r="A1110" s="199" t="n">
        <v>36653</v>
      </c>
      <c r="B1110" s="192" t="n">
        <v>36653</v>
      </c>
      <c r="C1110" s="306" t="n">
        <f aca="false">VLOOKUP($B1110,data!$A$6:$M$15000,10)</f>
        <v>2841000</v>
      </c>
      <c r="D1110" s="9" t="n">
        <f aca="false">IF(B1110&lt;&gt;"",MONTH(B1110),0)</f>
        <v>5</v>
      </c>
      <c r="E1110" s="306" t="n">
        <f aca="false">AVERAGE(C1104:C1110)</f>
        <v>2828857.14285714</v>
      </c>
    </row>
    <row r="1111" customFormat="false" ht="11.25" hidden="false" customHeight="false" outlineLevel="0" collapsed="false">
      <c r="A1111" s="199" t="n">
        <v>36654</v>
      </c>
      <c r="B1111" s="192" t="n">
        <v>36654</v>
      </c>
      <c r="C1111" s="306" t="n">
        <f aca="false">VLOOKUP($B1111,data!$A$6:$M$15000,10)</f>
        <v>2854000</v>
      </c>
      <c r="D1111" s="9" t="n">
        <f aca="false">IF(B1111&lt;&gt;"",MONTH(B1111),0)</f>
        <v>5</v>
      </c>
      <c r="E1111" s="306" t="n">
        <f aca="false">AVERAGE(C1105:C1111)</f>
        <v>2833428.57142857</v>
      </c>
    </row>
    <row r="1112" customFormat="false" ht="11.25" hidden="false" customHeight="false" outlineLevel="0" collapsed="false">
      <c r="A1112" s="199" t="n">
        <v>36655</v>
      </c>
      <c r="B1112" s="192" t="n">
        <v>36655</v>
      </c>
      <c r="C1112" s="306" t="n">
        <f aca="false">VLOOKUP($B1112,data!$A$6:$M$15000,10)</f>
        <v>2818000</v>
      </c>
      <c r="D1112" s="9" t="n">
        <f aca="false">IF(B1112&lt;&gt;"",MONTH(B1112),0)</f>
        <v>5</v>
      </c>
      <c r="E1112" s="306" t="n">
        <f aca="false">AVERAGE(C1106:C1112)</f>
        <v>2819142.85714286</v>
      </c>
    </row>
    <row r="1113" customFormat="false" ht="11.25" hidden="false" customHeight="false" outlineLevel="0" collapsed="false">
      <c r="A1113" s="199" t="n">
        <v>36656</v>
      </c>
      <c r="B1113" s="192" t="n">
        <v>36656</v>
      </c>
      <c r="C1113" s="306" t="n">
        <f aca="false">VLOOKUP($B1113,data!$A$6:$M$15000,10)</f>
        <v>2611000</v>
      </c>
      <c r="D1113" s="9" t="n">
        <f aca="false">IF(B1113&lt;&gt;"",MONTH(B1113),0)</f>
        <v>5</v>
      </c>
      <c r="E1113" s="306" t="n">
        <f aca="false">AVERAGE(C1107:C1113)</f>
        <v>2787857.14285714</v>
      </c>
    </row>
    <row r="1114" customFormat="false" ht="11.25" hidden="false" customHeight="false" outlineLevel="0" collapsed="false">
      <c r="A1114" s="199" t="n">
        <v>36657</v>
      </c>
      <c r="B1114" s="192" t="n">
        <v>36657</v>
      </c>
      <c r="C1114" s="306" t="n">
        <f aca="false">VLOOKUP($B1114,data!$A$6:$M$15000,10)</f>
        <v>2789000</v>
      </c>
      <c r="D1114" s="9" t="n">
        <f aca="false">IF(B1114&lt;&gt;"",MONTH(B1114),0)</f>
        <v>5</v>
      </c>
      <c r="E1114" s="306" t="n">
        <f aca="false">AVERAGE(C1108:C1114)</f>
        <v>2794857.14285714</v>
      </c>
    </row>
    <row r="1115" customFormat="false" ht="11.25" hidden="false" customHeight="false" outlineLevel="0" collapsed="false">
      <c r="A1115" s="199" t="n">
        <v>36658</v>
      </c>
      <c r="B1115" s="192" t="n">
        <v>36658</v>
      </c>
      <c r="C1115" s="306" t="n">
        <f aca="false">VLOOKUP($B1115,data!$A$6:$M$15000,10)</f>
        <v>2671000</v>
      </c>
      <c r="D1115" s="9" t="n">
        <f aca="false">IF(B1115&lt;&gt;"",MONTH(B1115),0)</f>
        <v>5</v>
      </c>
      <c r="E1115" s="306" t="n">
        <f aca="false">AVERAGE(C1109:C1115)</f>
        <v>2771000</v>
      </c>
    </row>
    <row r="1116" customFormat="false" ht="11.25" hidden="false" customHeight="false" outlineLevel="0" collapsed="false">
      <c r="A1116" s="199" t="n">
        <v>36659</v>
      </c>
      <c r="B1116" s="192" t="n">
        <v>36659</v>
      </c>
      <c r="C1116" s="306" t="n">
        <f aca="false">VLOOKUP($B1116,data!$A$6:$M$15000,10)</f>
        <v>2663000</v>
      </c>
      <c r="D1116" s="9" t="n">
        <f aca="false">IF(B1116&lt;&gt;"",MONTH(B1116),0)</f>
        <v>5</v>
      </c>
      <c r="E1116" s="306" t="n">
        <f aca="false">AVERAGE(C1110:C1116)</f>
        <v>2749571.42857143</v>
      </c>
    </row>
    <row r="1117" customFormat="false" ht="11.25" hidden="false" customHeight="false" outlineLevel="0" collapsed="false">
      <c r="A1117" s="199" t="n">
        <v>36660</v>
      </c>
      <c r="B1117" s="192" t="n">
        <v>36660</v>
      </c>
      <c r="C1117" s="306" t="n">
        <f aca="false">VLOOKUP($B1117,data!$A$6:$M$15000,10)</f>
        <v>2724000</v>
      </c>
      <c r="D1117" s="9" t="n">
        <f aca="false">IF(B1117&lt;&gt;"",MONTH(B1117),0)</f>
        <v>5</v>
      </c>
      <c r="E1117" s="306" t="n">
        <f aca="false">AVERAGE(C1111:C1117)</f>
        <v>2732857.14285714</v>
      </c>
    </row>
    <row r="1118" customFormat="false" ht="11.25" hidden="false" customHeight="false" outlineLevel="0" collapsed="false">
      <c r="A1118" s="199" t="n">
        <v>36661</v>
      </c>
      <c r="B1118" s="192" t="n">
        <v>36661</v>
      </c>
      <c r="C1118" s="306" t="n">
        <f aca="false">VLOOKUP($B1118,data!$A$6:$M$15000,10)</f>
        <v>2746000</v>
      </c>
      <c r="D1118" s="9" t="n">
        <f aca="false">IF(B1118&lt;&gt;"",MONTH(B1118),0)</f>
        <v>5</v>
      </c>
      <c r="E1118" s="306" t="n">
        <f aca="false">AVERAGE(C1112:C1118)</f>
        <v>2717428.57142857</v>
      </c>
    </row>
    <row r="1119" customFormat="false" ht="11.25" hidden="false" customHeight="false" outlineLevel="0" collapsed="false">
      <c r="A1119" s="199" t="n">
        <v>36662</v>
      </c>
      <c r="B1119" s="192" t="n">
        <v>36662</v>
      </c>
      <c r="C1119" s="306" t="n">
        <f aca="false">VLOOKUP($B1119,data!$A$6:$M$15000,10)</f>
        <v>2640000</v>
      </c>
      <c r="D1119" s="9" t="n">
        <f aca="false">IF(B1119&lt;&gt;"",MONTH(B1119),0)</f>
        <v>5</v>
      </c>
      <c r="E1119" s="306" t="n">
        <f aca="false">AVERAGE(C1113:C1119)</f>
        <v>2692000</v>
      </c>
    </row>
    <row r="1120" customFormat="false" ht="11.25" hidden="false" customHeight="false" outlineLevel="0" collapsed="false">
      <c r="A1120" s="199" t="n">
        <v>36663</v>
      </c>
      <c r="B1120" s="192" t="n">
        <v>36663</v>
      </c>
      <c r="C1120" s="306" t="n">
        <f aca="false">VLOOKUP($B1120,data!$A$6:$M$15000,10)</f>
        <v>2811000</v>
      </c>
      <c r="D1120" s="9" t="n">
        <f aca="false">IF(B1120&lt;&gt;"",MONTH(B1120),0)</f>
        <v>5</v>
      </c>
      <c r="E1120" s="306" t="n">
        <f aca="false">AVERAGE(C1114:C1120)</f>
        <v>2720571.42857143</v>
      </c>
    </row>
    <row r="1121" customFormat="false" ht="11.25" hidden="false" customHeight="false" outlineLevel="0" collapsed="false">
      <c r="A1121" s="199" t="n">
        <v>36664</v>
      </c>
      <c r="B1121" s="192" t="n">
        <v>36664</v>
      </c>
      <c r="C1121" s="306" t="n">
        <f aca="false">VLOOKUP($B1121,data!$A$6:$M$15000,10)</f>
        <v>2978000</v>
      </c>
      <c r="D1121" s="9" t="n">
        <f aca="false">IF(B1121&lt;&gt;"",MONTH(B1121),0)</f>
        <v>5</v>
      </c>
      <c r="E1121" s="306" t="n">
        <f aca="false">AVERAGE(C1115:C1121)</f>
        <v>2747571.42857143</v>
      </c>
    </row>
    <row r="1122" customFormat="false" ht="11.25" hidden="false" customHeight="false" outlineLevel="0" collapsed="false">
      <c r="A1122" s="199" t="n">
        <v>36665</v>
      </c>
      <c r="B1122" s="192" t="n">
        <v>36665</v>
      </c>
      <c r="C1122" s="306" t="n">
        <f aca="false">VLOOKUP($B1122,data!$A$6:$M$15000,10)</f>
        <v>3032000</v>
      </c>
      <c r="D1122" s="9" t="n">
        <f aca="false">IF(B1122&lt;&gt;"",MONTH(B1122),0)</f>
        <v>5</v>
      </c>
      <c r="E1122" s="306" t="n">
        <f aca="false">AVERAGE(C1116:C1122)</f>
        <v>2799142.85714286</v>
      </c>
    </row>
    <row r="1123" customFormat="false" ht="11.25" hidden="false" customHeight="false" outlineLevel="0" collapsed="false">
      <c r="A1123" s="199" t="n">
        <v>36666</v>
      </c>
      <c r="B1123" s="192" t="n">
        <v>36666</v>
      </c>
      <c r="C1123" s="306" t="n">
        <f aca="false">VLOOKUP($B1123,data!$A$6:$M$15000,10)</f>
        <v>2649000</v>
      </c>
      <c r="D1123" s="9" t="n">
        <f aca="false">IF(B1123&lt;&gt;"",MONTH(B1123),0)</f>
        <v>5</v>
      </c>
      <c r="E1123" s="306" t="n">
        <f aca="false">AVERAGE(C1117:C1123)</f>
        <v>2797142.85714286</v>
      </c>
    </row>
    <row r="1124" customFormat="false" ht="11.25" hidden="false" customHeight="false" outlineLevel="0" collapsed="false">
      <c r="A1124" s="199" t="n">
        <v>36667</v>
      </c>
      <c r="B1124" s="192" t="n">
        <v>36667</v>
      </c>
      <c r="C1124" s="306" t="n">
        <f aca="false">VLOOKUP($B1124,data!$A$6:$M$15000,10)</f>
        <v>2902000</v>
      </c>
      <c r="D1124" s="9" t="n">
        <f aca="false">IF(B1124&lt;&gt;"",MONTH(B1124),0)</f>
        <v>5</v>
      </c>
      <c r="E1124" s="306" t="n">
        <f aca="false">AVERAGE(C1118:C1124)</f>
        <v>2822571.42857143</v>
      </c>
    </row>
    <row r="1125" customFormat="false" ht="11.25" hidden="false" customHeight="false" outlineLevel="0" collapsed="false">
      <c r="A1125" s="199" t="n">
        <v>36668</v>
      </c>
      <c r="B1125" s="192" t="n">
        <v>36668</v>
      </c>
      <c r="C1125" s="306" t="n">
        <f aca="false">VLOOKUP($B1125,data!$A$6:$M$15000,10)</f>
        <v>2850000</v>
      </c>
      <c r="D1125" s="9" t="n">
        <f aca="false">IF(B1125&lt;&gt;"",MONTH(B1125),0)</f>
        <v>5</v>
      </c>
      <c r="E1125" s="306" t="n">
        <f aca="false">AVERAGE(C1119:C1125)</f>
        <v>2837428.57142857</v>
      </c>
    </row>
    <row r="1126" customFormat="false" ht="11.25" hidden="false" customHeight="false" outlineLevel="0" collapsed="false">
      <c r="A1126" s="199" t="n">
        <v>36669</v>
      </c>
      <c r="B1126" s="192" t="n">
        <v>36669</v>
      </c>
      <c r="C1126" s="306" t="n">
        <f aca="false">VLOOKUP($B1126,data!$A$6:$M$15000,10)</f>
        <v>2881000</v>
      </c>
      <c r="D1126" s="9" t="n">
        <f aca="false">IF(B1126&lt;&gt;"",MONTH(B1126),0)</f>
        <v>5</v>
      </c>
      <c r="E1126" s="306" t="n">
        <f aca="false">AVERAGE(C1120:C1126)</f>
        <v>2871857.14285714</v>
      </c>
    </row>
    <row r="1127" customFormat="false" ht="11.25" hidden="false" customHeight="false" outlineLevel="0" collapsed="false">
      <c r="A1127" s="199" t="n">
        <v>36670</v>
      </c>
      <c r="B1127" s="192" t="n">
        <v>36670</v>
      </c>
      <c r="C1127" s="306" t="n">
        <f aca="false">VLOOKUP($B1127,data!$A$6:$M$15000,10)</f>
        <v>3065000</v>
      </c>
      <c r="D1127" s="9" t="n">
        <f aca="false">IF(B1127&lt;&gt;"",MONTH(B1127),0)</f>
        <v>5</v>
      </c>
      <c r="E1127" s="306" t="n">
        <f aca="false">AVERAGE(C1121:C1127)</f>
        <v>2908142.85714286</v>
      </c>
    </row>
    <row r="1128" customFormat="false" ht="11.25" hidden="false" customHeight="false" outlineLevel="0" collapsed="false">
      <c r="A1128" s="199" t="n">
        <v>36671</v>
      </c>
      <c r="B1128" s="192" t="n">
        <v>36671</v>
      </c>
      <c r="C1128" s="306" t="n">
        <f aca="false">VLOOKUP($B1128,data!$A$6:$M$15000,10)</f>
        <v>2934000</v>
      </c>
      <c r="D1128" s="9" t="n">
        <f aca="false">IF(B1128&lt;&gt;"",MONTH(B1128),0)</f>
        <v>5</v>
      </c>
      <c r="E1128" s="306" t="n">
        <f aca="false">AVERAGE(C1122:C1128)</f>
        <v>2901857.14285714</v>
      </c>
    </row>
    <row r="1129" customFormat="false" ht="11.25" hidden="false" customHeight="false" outlineLevel="0" collapsed="false">
      <c r="A1129" s="199" t="n">
        <v>36672</v>
      </c>
      <c r="B1129" s="192" t="n">
        <v>36672</v>
      </c>
      <c r="C1129" s="306" t="n">
        <f aca="false">VLOOKUP($B1129,data!$A$6:$M$15000,10)</f>
        <v>3040000</v>
      </c>
      <c r="D1129" s="9" t="n">
        <f aca="false">IF(B1129&lt;&gt;"",MONTH(B1129),0)</f>
        <v>5</v>
      </c>
      <c r="E1129" s="306" t="n">
        <f aca="false">AVERAGE(C1123:C1129)</f>
        <v>2903000</v>
      </c>
    </row>
    <row r="1130" customFormat="false" ht="11.25" hidden="false" customHeight="false" outlineLevel="0" collapsed="false">
      <c r="A1130" s="199" t="n">
        <v>36673</v>
      </c>
      <c r="B1130" s="192" t="n">
        <v>36673</v>
      </c>
      <c r="C1130" s="306" t="n">
        <f aca="false">VLOOKUP($B1130,data!$A$6:$M$15000,10)</f>
        <v>2752000</v>
      </c>
      <c r="D1130" s="9" t="n">
        <f aca="false">IF(B1130&lt;&gt;"",MONTH(B1130),0)</f>
        <v>5</v>
      </c>
      <c r="E1130" s="306" t="n">
        <f aca="false">AVERAGE(C1124:C1130)</f>
        <v>2917714.28571429</v>
      </c>
    </row>
    <row r="1131" customFormat="false" ht="11.25" hidden="false" customHeight="false" outlineLevel="0" collapsed="false">
      <c r="A1131" s="199" t="n">
        <v>36674</v>
      </c>
      <c r="B1131" s="192" t="n">
        <v>36674</v>
      </c>
      <c r="C1131" s="306" t="n">
        <f aca="false">VLOOKUP($B1131,data!$A$6:$M$15000,10)</f>
        <v>2674000</v>
      </c>
      <c r="D1131" s="9" t="n">
        <f aca="false">IF(B1131&lt;&gt;"",MONTH(B1131),0)</f>
        <v>5</v>
      </c>
      <c r="E1131" s="306" t="n">
        <f aca="false">AVERAGE(C1125:C1131)</f>
        <v>2885142.85714286</v>
      </c>
    </row>
    <row r="1132" customFormat="false" ht="11.25" hidden="false" customHeight="false" outlineLevel="0" collapsed="false">
      <c r="A1132" s="199" t="n">
        <v>36675</v>
      </c>
      <c r="B1132" s="192" t="n">
        <v>36675</v>
      </c>
      <c r="C1132" s="306" t="n">
        <f aca="false">VLOOKUP($B1132,data!$A$6:$M$15000,10)</f>
        <v>2768000</v>
      </c>
      <c r="D1132" s="9" t="n">
        <f aca="false">IF(B1132&lt;&gt;"",MONTH(B1132),0)</f>
        <v>5</v>
      </c>
      <c r="E1132" s="306" t="n">
        <f aca="false">AVERAGE(C1126:C1132)</f>
        <v>2873428.57142857</v>
      </c>
    </row>
    <row r="1133" customFormat="false" ht="11.25" hidden="false" customHeight="false" outlineLevel="0" collapsed="false">
      <c r="A1133" s="199" t="n">
        <v>36676</v>
      </c>
      <c r="B1133" s="192" t="n">
        <v>36676</v>
      </c>
      <c r="C1133" s="306" t="n">
        <f aca="false">VLOOKUP($B1133,data!$A$6:$M$15000,10)</f>
        <v>2813000</v>
      </c>
      <c r="D1133" s="9" t="n">
        <f aca="false">IF(B1133&lt;&gt;"",MONTH(B1133),0)</f>
        <v>5</v>
      </c>
      <c r="E1133" s="306" t="n">
        <f aca="false">AVERAGE(C1127:C1133)</f>
        <v>2863714.28571429</v>
      </c>
    </row>
    <row r="1134" customFormat="false" ht="11.25" hidden="false" customHeight="false" outlineLevel="0" collapsed="false">
      <c r="A1134" s="199" t="n">
        <v>36677</v>
      </c>
      <c r="B1134" s="192" t="n">
        <v>36677</v>
      </c>
      <c r="C1134" s="306" t="n">
        <f aca="false">VLOOKUP($B1134,data!$A$6:$M$15000,10)</f>
        <v>3013000</v>
      </c>
      <c r="D1134" s="9" t="n">
        <f aca="false">IF(B1134&lt;&gt;"",MONTH(B1134),0)</f>
        <v>5</v>
      </c>
      <c r="E1134" s="306" t="n">
        <f aca="false">AVERAGE(C1128:C1134)</f>
        <v>2856285.71428571</v>
      </c>
    </row>
    <row r="1135" customFormat="false" ht="11.25" hidden="false" customHeight="false" outlineLevel="0" collapsed="false">
      <c r="A1135" s="199" t="n">
        <v>36678</v>
      </c>
      <c r="B1135" s="192" t="n">
        <v>36678</v>
      </c>
      <c r="C1135" s="306" t="n">
        <f aca="false">VLOOKUP($B1135,data!$A$6:$M$15000,10)</f>
        <v>3137000</v>
      </c>
      <c r="D1135" s="9" t="n">
        <f aca="false">IF(B1135&lt;&gt;"",MONTH(B1135),0)</f>
        <v>6</v>
      </c>
      <c r="E1135" s="306" t="n">
        <f aca="false">AVERAGE(C1129:C1135)</f>
        <v>2885285.71428571</v>
      </c>
    </row>
    <row r="1136" customFormat="false" ht="11.25" hidden="false" customHeight="false" outlineLevel="0" collapsed="false">
      <c r="A1136" s="199" t="n">
        <v>36679</v>
      </c>
      <c r="B1136" s="192" t="n">
        <v>36679</v>
      </c>
      <c r="C1136" s="306" t="n">
        <f aca="false">VLOOKUP($B1136,data!$A$6:$M$15000,10)</f>
        <v>3178000</v>
      </c>
      <c r="D1136" s="9" t="n">
        <f aca="false">IF(B1136&lt;&gt;"",MONTH(B1136),0)</f>
        <v>6</v>
      </c>
      <c r="E1136" s="306" t="n">
        <f aca="false">AVERAGE(C1130:C1136)</f>
        <v>2905000</v>
      </c>
    </row>
    <row r="1137" customFormat="false" ht="11.25" hidden="false" customHeight="false" outlineLevel="0" collapsed="false">
      <c r="A1137" s="199" t="n">
        <v>36680</v>
      </c>
      <c r="B1137" s="192" t="n">
        <v>36680</v>
      </c>
      <c r="C1137" s="306" t="n">
        <f aca="false">VLOOKUP($B1137,data!$A$6:$M$15000,10)</f>
        <v>2815000</v>
      </c>
      <c r="D1137" s="9" t="n">
        <f aca="false">IF(B1137&lt;&gt;"",MONTH(B1137),0)</f>
        <v>6</v>
      </c>
      <c r="E1137" s="306" t="n">
        <f aca="false">AVERAGE(C1131:C1137)</f>
        <v>2914000</v>
      </c>
    </row>
    <row r="1138" customFormat="false" ht="11.25" hidden="false" customHeight="false" outlineLevel="0" collapsed="false">
      <c r="A1138" s="199" t="n">
        <v>36681</v>
      </c>
      <c r="B1138" s="192" t="n">
        <v>36681</v>
      </c>
      <c r="C1138" s="306" t="n">
        <f aca="false">VLOOKUP($B1138,data!$A$6:$M$15000,10)</f>
        <v>2812000</v>
      </c>
      <c r="D1138" s="9" t="n">
        <f aca="false">IF(B1138&lt;&gt;"",MONTH(B1138),0)</f>
        <v>6</v>
      </c>
      <c r="E1138" s="306" t="n">
        <f aca="false">AVERAGE(C1132:C1138)</f>
        <v>2933714.28571429</v>
      </c>
    </row>
    <row r="1139" customFormat="false" ht="11.25" hidden="false" customHeight="false" outlineLevel="0" collapsed="false">
      <c r="A1139" s="199" t="n">
        <v>36682</v>
      </c>
      <c r="B1139" s="192" t="n">
        <v>36682</v>
      </c>
      <c r="C1139" s="306" t="n">
        <f aca="false">VLOOKUP($B1139,data!$A$6:$M$15000,10)</f>
        <v>3074000</v>
      </c>
      <c r="D1139" s="9" t="n">
        <f aca="false">IF(B1139&lt;&gt;"",MONTH(B1139),0)</f>
        <v>6</v>
      </c>
      <c r="E1139" s="306" t="n">
        <f aca="false">AVERAGE(C1133:C1139)</f>
        <v>2977428.57142857</v>
      </c>
    </row>
    <row r="1140" customFormat="false" ht="11.25" hidden="false" customHeight="false" outlineLevel="0" collapsed="false">
      <c r="A1140" s="199" t="n">
        <v>36683</v>
      </c>
      <c r="B1140" s="192" t="n">
        <v>36683</v>
      </c>
      <c r="C1140" s="306" t="n">
        <f aca="false">VLOOKUP($B1140,data!$A$6:$M$15000,10)</f>
        <v>3125000</v>
      </c>
      <c r="D1140" s="9" t="n">
        <f aca="false">IF(B1140&lt;&gt;"",MONTH(B1140),0)</f>
        <v>6</v>
      </c>
      <c r="E1140" s="306" t="n">
        <f aca="false">AVERAGE(C1134:C1140)</f>
        <v>3022000</v>
      </c>
    </row>
    <row r="1141" customFormat="false" ht="11.25" hidden="false" customHeight="false" outlineLevel="0" collapsed="false">
      <c r="A1141" s="199" t="n">
        <v>36684</v>
      </c>
      <c r="B1141" s="192" t="n">
        <v>36684</v>
      </c>
      <c r="C1141" s="306" t="n">
        <f aca="false">VLOOKUP($B1141,data!$A$6:$M$15000,10)</f>
        <v>3092000</v>
      </c>
      <c r="D1141" s="9" t="n">
        <f aca="false">IF(B1141&lt;&gt;"",MONTH(B1141),0)</f>
        <v>6</v>
      </c>
      <c r="E1141" s="306" t="n">
        <f aca="false">AVERAGE(C1135:C1141)</f>
        <v>3033285.71428571</v>
      </c>
    </row>
    <row r="1142" customFormat="false" ht="11.25" hidden="false" customHeight="false" outlineLevel="0" collapsed="false">
      <c r="A1142" s="199" t="n">
        <v>36685</v>
      </c>
      <c r="B1142" s="192" t="n">
        <v>36685</v>
      </c>
      <c r="C1142" s="306" t="n">
        <f aca="false">VLOOKUP($B1142,data!$A$6:$M$15000,10)</f>
        <v>3245000</v>
      </c>
      <c r="D1142" s="9" t="n">
        <f aca="false">IF(B1142&lt;&gt;"",MONTH(B1142),0)</f>
        <v>6</v>
      </c>
      <c r="E1142" s="306" t="n">
        <f aca="false">AVERAGE(C1136:C1142)</f>
        <v>3048714.28571429</v>
      </c>
    </row>
    <row r="1143" customFormat="false" ht="11.25" hidden="false" customHeight="false" outlineLevel="0" collapsed="false">
      <c r="A1143" s="199" t="n">
        <v>36686</v>
      </c>
      <c r="B1143" s="192" t="n">
        <v>36686</v>
      </c>
      <c r="C1143" s="306" t="n">
        <f aca="false">VLOOKUP($B1143,data!$A$6:$M$15000,10)</f>
        <v>3284000</v>
      </c>
      <c r="D1143" s="9" t="n">
        <f aca="false">IF(B1143&lt;&gt;"",MONTH(B1143),0)</f>
        <v>6</v>
      </c>
      <c r="E1143" s="306" t="n">
        <f aca="false">AVERAGE(C1137:C1143)</f>
        <v>3063857.14285714</v>
      </c>
    </row>
    <row r="1144" customFormat="false" ht="11.25" hidden="false" customHeight="false" outlineLevel="0" collapsed="false">
      <c r="A1144" s="199" t="n">
        <v>36687</v>
      </c>
      <c r="B1144" s="192" t="n">
        <v>36687</v>
      </c>
      <c r="C1144" s="306" t="n">
        <f aca="false">VLOOKUP($B1144,data!$A$6:$M$15000,10)</f>
        <v>3145000</v>
      </c>
      <c r="D1144" s="9" t="n">
        <f aca="false">IF(B1144&lt;&gt;"",MONTH(B1144),0)</f>
        <v>6</v>
      </c>
      <c r="E1144" s="306" t="n">
        <f aca="false">AVERAGE(C1138:C1144)</f>
        <v>3111000</v>
      </c>
    </row>
    <row r="1145" customFormat="false" ht="11.25" hidden="false" customHeight="false" outlineLevel="0" collapsed="false">
      <c r="A1145" s="199" t="n">
        <v>36688</v>
      </c>
      <c r="B1145" s="192" t="n">
        <v>36688</v>
      </c>
      <c r="C1145" s="306" t="n">
        <f aca="false">VLOOKUP($B1145,data!$A$6:$M$15000,10)</f>
        <v>3185000</v>
      </c>
      <c r="D1145" s="9" t="n">
        <f aca="false">IF(B1145&lt;&gt;"",MONTH(B1145),0)</f>
        <v>6</v>
      </c>
      <c r="E1145" s="306" t="n">
        <f aca="false">AVERAGE(C1139:C1145)</f>
        <v>3164285.71428571</v>
      </c>
    </row>
    <row r="1146" customFormat="false" ht="11.25" hidden="false" customHeight="false" outlineLevel="0" collapsed="false">
      <c r="A1146" s="199" t="n">
        <v>36689</v>
      </c>
      <c r="B1146" s="192" t="n">
        <v>36689</v>
      </c>
      <c r="C1146" s="306" t="n">
        <f aca="false">VLOOKUP($B1146,data!$A$6:$M$15000,10)</f>
        <v>3198000</v>
      </c>
      <c r="D1146" s="9" t="n">
        <f aca="false">IF(B1146&lt;&gt;"",MONTH(B1146),0)</f>
        <v>6</v>
      </c>
      <c r="E1146" s="306" t="n">
        <f aca="false">AVERAGE(C1140:C1146)</f>
        <v>3182000</v>
      </c>
    </row>
    <row r="1147" customFormat="false" ht="11.25" hidden="false" customHeight="false" outlineLevel="0" collapsed="false">
      <c r="A1147" s="199" t="n">
        <v>36690</v>
      </c>
      <c r="B1147" s="192" t="n">
        <v>36690</v>
      </c>
      <c r="C1147" s="306" t="n">
        <f aca="false">VLOOKUP($B1147,data!$A$6:$M$15000,10)</f>
        <v>3141000</v>
      </c>
      <c r="D1147" s="9" t="n">
        <f aca="false">IF(B1147&lt;&gt;"",MONTH(B1147),0)</f>
        <v>6</v>
      </c>
      <c r="E1147" s="306" t="n">
        <f aca="false">AVERAGE(C1141:C1147)</f>
        <v>3184285.71428571</v>
      </c>
    </row>
    <row r="1148" customFormat="false" ht="11.25" hidden="false" customHeight="false" outlineLevel="0" collapsed="false">
      <c r="A1148" s="199" t="n">
        <v>36691</v>
      </c>
      <c r="B1148" s="192" t="n">
        <v>36691</v>
      </c>
      <c r="C1148" s="306" t="n">
        <f aca="false">VLOOKUP($B1148,data!$A$6:$M$15000,10)</f>
        <v>3126000</v>
      </c>
      <c r="D1148" s="9" t="n">
        <f aca="false">IF(B1148&lt;&gt;"",MONTH(B1148),0)</f>
        <v>6</v>
      </c>
      <c r="E1148" s="306" t="n">
        <f aca="false">AVERAGE(C1142:C1148)</f>
        <v>3189142.85714286</v>
      </c>
    </row>
    <row r="1149" customFormat="false" ht="11.25" hidden="false" customHeight="false" outlineLevel="0" collapsed="false">
      <c r="A1149" s="199" t="n">
        <v>36692</v>
      </c>
      <c r="B1149" s="192" t="n">
        <v>36692</v>
      </c>
      <c r="C1149" s="306" t="n">
        <f aca="false">VLOOKUP($B1149,data!$A$6:$M$15000,10)</f>
        <v>3058000</v>
      </c>
      <c r="D1149" s="9" t="n">
        <f aca="false">IF(B1149&lt;&gt;"",MONTH(B1149),0)</f>
        <v>6</v>
      </c>
      <c r="E1149" s="306" t="n">
        <f aca="false">AVERAGE(C1143:C1149)</f>
        <v>3162428.57142857</v>
      </c>
    </row>
    <row r="1150" customFormat="false" ht="11.25" hidden="false" customHeight="false" outlineLevel="0" collapsed="false">
      <c r="A1150" s="199" t="n">
        <v>36693</v>
      </c>
      <c r="B1150" s="192" t="n">
        <v>36693</v>
      </c>
      <c r="C1150" s="306" t="n">
        <f aca="false">VLOOKUP($B1150,data!$A$6:$M$15000,10)</f>
        <v>3041000</v>
      </c>
      <c r="D1150" s="9" t="n">
        <f aca="false">IF(B1150&lt;&gt;"",MONTH(B1150),0)</f>
        <v>6</v>
      </c>
      <c r="E1150" s="306" t="n">
        <f aca="false">AVERAGE(C1144:C1150)</f>
        <v>3127714.28571429</v>
      </c>
    </row>
    <row r="1151" customFormat="false" ht="11.25" hidden="false" customHeight="false" outlineLevel="0" collapsed="false">
      <c r="A1151" s="199" t="n">
        <v>36694</v>
      </c>
      <c r="B1151" s="192" t="n">
        <v>36694</v>
      </c>
      <c r="C1151" s="306" t="n">
        <f aca="false">VLOOKUP($B1151,data!$A$6:$M$15000,10)</f>
        <v>3047000</v>
      </c>
      <c r="D1151" s="9" t="n">
        <f aca="false">IF(B1151&lt;&gt;"",MONTH(B1151),0)</f>
        <v>6</v>
      </c>
      <c r="E1151" s="306" t="n">
        <f aca="false">AVERAGE(C1145:C1151)</f>
        <v>3113714.28571429</v>
      </c>
    </row>
    <row r="1152" customFormat="false" ht="11.25" hidden="false" customHeight="false" outlineLevel="0" collapsed="false">
      <c r="A1152" s="199" t="n">
        <v>36695</v>
      </c>
      <c r="B1152" s="192" t="n">
        <v>36695</v>
      </c>
      <c r="C1152" s="306" t="n">
        <f aca="false">VLOOKUP($B1152,data!$A$6:$M$15000,10)</f>
        <v>3083000</v>
      </c>
      <c r="D1152" s="9" t="n">
        <f aca="false">IF(B1152&lt;&gt;"",MONTH(B1152),0)</f>
        <v>6</v>
      </c>
      <c r="E1152" s="306" t="n">
        <f aca="false">AVERAGE(C1146:C1152)</f>
        <v>3099142.85714286</v>
      </c>
    </row>
    <row r="1153" customFormat="false" ht="11.25" hidden="false" customHeight="false" outlineLevel="0" collapsed="false">
      <c r="A1153" s="199" t="n">
        <v>36696</v>
      </c>
      <c r="B1153" s="192" t="n">
        <v>36696</v>
      </c>
      <c r="C1153" s="306" t="n">
        <f aca="false">VLOOKUP($B1153,data!$A$6:$M$15000,10)</f>
        <v>3105000</v>
      </c>
      <c r="D1153" s="9" t="n">
        <f aca="false">IF(B1153&lt;&gt;"",MONTH(B1153),0)</f>
        <v>6</v>
      </c>
      <c r="E1153" s="306" t="n">
        <f aca="false">AVERAGE(C1147:C1153)</f>
        <v>3085857.14285714</v>
      </c>
    </row>
    <row r="1154" customFormat="false" ht="11.25" hidden="false" customHeight="false" outlineLevel="0" collapsed="false">
      <c r="A1154" s="199" t="n">
        <v>36697</v>
      </c>
      <c r="B1154" s="192" t="n">
        <v>36697</v>
      </c>
      <c r="C1154" s="306" t="n">
        <f aca="false">VLOOKUP($B1154,data!$A$6:$M$15000,10)</f>
        <v>3207000</v>
      </c>
      <c r="D1154" s="9" t="n">
        <f aca="false">IF(B1154&lt;&gt;"",MONTH(B1154),0)</f>
        <v>6</v>
      </c>
      <c r="E1154" s="306" t="n">
        <f aca="false">AVERAGE(C1148:C1154)</f>
        <v>3095285.71428571</v>
      </c>
    </row>
    <row r="1155" customFormat="false" ht="11.25" hidden="false" customHeight="false" outlineLevel="0" collapsed="false">
      <c r="A1155" s="199" t="n">
        <v>36698</v>
      </c>
      <c r="B1155" s="192" t="n">
        <v>36698</v>
      </c>
      <c r="C1155" s="306" t="n">
        <f aca="false">VLOOKUP($B1155,data!$A$6:$M$15000,10)</f>
        <v>3180000</v>
      </c>
      <c r="D1155" s="9" t="n">
        <f aca="false">IF(B1155&lt;&gt;"",MONTH(B1155),0)</f>
        <v>6</v>
      </c>
      <c r="E1155" s="306" t="n">
        <f aca="false">AVERAGE(C1149:C1155)</f>
        <v>3103000</v>
      </c>
    </row>
    <row r="1156" customFormat="false" ht="11.25" hidden="false" customHeight="false" outlineLevel="0" collapsed="false">
      <c r="A1156" s="199" t="n">
        <v>36699</v>
      </c>
      <c r="B1156" s="192" t="n">
        <v>36699</v>
      </c>
      <c r="C1156" s="306" t="n">
        <f aca="false">VLOOKUP($B1156,data!$A$6:$M$15000,10)</f>
        <v>3250000</v>
      </c>
      <c r="D1156" s="9" t="n">
        <f aca="false">IF(B1156&lt;&gt;"",MONTH(B1156),0)</f>
        <v>6</v>
      </c>
      <c r="E1156" s="306" t="n">
        <f aca="false">AVERAGE(C1150:C1156)</f>
        <v>3130428.57142857</v>
      </c>
    </row>
    <row r="1157" customFormat="false" ht="11.25" hidden="false" customHeight="false" outlineLevel="0" collapsed="false">
      <c r="A1157" s="199" t="n">
        <v>36700</v>
      </c>
      <c r="B1157" s="192" t="n">
        <v>36700</v>
      </c>
      <c r="C1157" s="306" t="n">
        <f aca="false">VLOOKUP($B1157,data!$A$6:$M$15000,10)</f>
        <v>3444000</v>
      </c>
      <c r="D1157" s="9" t="n">
        <f aca="false">IF(B1157&lt;&gt;"",MONTH(B1157),0)</f>
        <v>6</v>
      </c>
      <c r="E1157" s="306" t="n">
        <f aca="false">AVERAGE(C1151:C1157)</f>
        <v>3188000</v>
      </c>
    </row>
    <row r="1158" customFormat="false" ht="11.25" hidden="false" customHeight="false" outlineLevel="0" collapsed="false">
      <c r="A1158" s="199" t="n">
        <v>36701</v>
      </c>
      <c r="B1158" s="192" t="n">
        <v>36701</v>
      </c>
      <c r="C1158" s="306" t="n">
        <f aca="false">VLOOKUP($B1158,data!$A$6:$M$15000,10)</f>
        <v>3353000</v>
      </c>
      <c r="D1158" s="9" t="n">
        <f aca="false">IF(B1158&lt;&gt;"",MONTH(B1158),0)</f>
        <v>6</v>
      </c>
      <c r="E1158" s="306" t="n">
        <f aca="false">AVERAGE(C1152:C1158)</f>
        <v>3231714.28571429</v>
      </c>
    </row>
    <row r="1159" customFormat="false" ht="11.25" hidden="false" customHeight="false" outlineLevel="0" collapsed="false">
      <c r="A1159" s="199" t="n">
        <v>36702</v>
      </c>
      <c r="B1159" s="192" t="n">
        <v>36702</v>
      </c>
      <c r="C1159" s="306" t="n">
        <f aca="false">VLOOKUP($B1159,data!$A$6:$M$15000,10)</f>
        <v>3280000</v>
      </c>
      <c r="D1159" s="9" t="n">
        <f aca="false">IF(B1159&lt;&gt;"",MONTH(B1159),0)</f>
        <v>6</v>
      </c>
      <c r="E1159" s="306" t="n">
        <f aca="false">AVERAGE(C1153:C1159)</f>
        <v>3259857.14285714</v>
      </c>
    </row>
    <row r="1160" customFormat="false" ht="11.25" hidden="false" customHeight="false" outlineLevel="0" collapsed="false">
      <c r="A1160" s="199" t="n">
        <v>36703</v>
      </c>
      <c r="B1160" s="192" t="n">
        <v>36703</v>
      </c>
      <c r="C1160" s="306" t="n">
        <f aca="false">VLOOKUP($B1160,data!$A$6:$M$15000,10)</f>
        <v>3172000</v>
      </c>
      <c r="D1160" s="9" t="n">
        <f aca="false">IF(B1160&lt;&gt;"",MONTH(B1160),0)</f>
        <v>6</v>
      </c>
      <c r="E1160" s="306" t="n">
        <f aca="false">AVERAGE(C1154:C1160)</f>
        <v>3269428.57142857</v>
      </c>
    </row>
    <row r="1161" customFormat="false" ht="11.25" hidden="false" customHeight="false" outlineLevel="0" collapsed="false">
      <c r="A1161" s="199" t="n">
        <v>36704</v>
      </c>
      <c r="B1161" s="192" t="n">
        <v>36704</v>
      </c>
      <c r="C1161" s="306" t="n">
        <f aca="false">VLOOKUP($B1161,data!$A$6:$M$15000,10)</f>
        <v>3362000</v>
      </c>
      <c r="D1161" s="9" t="n">
        <f aca="false">IF(B1161&lt;&gt;"",MONTH(B1161),0)</f>
        <v>6</v>
      </c>
      <c r="E1161" s="306" t="n">
        <f aca="false">AVERAGE(C1155:C1161)</f>
        <v>3291571.42857143</v>
      </c>
    </row>
    <row r="1162" customFormat="false" ht="11.25" hidden="false" customHeight="false" outlineLevel="0" collapsed="false">
      <c r="A1162" s="199" t="n">
        <v>36705</v>
      </c>
      <c r="B1162" s="192" t="n">
        <v>36705</v>
      </c>
      <c r="C1162" s="306" t="n">
        <f aca="false">VLOOKUP($B1162,data!$A$6:$M$15000,10)</f>
        <v>3284000</v>
      </c>
      <c r="D1162" s="9" t="n">
        <f aca="false">IF(B1162&lt;&gt;"",MONTH(B1162),0)</f>
        <v>6</v>
      </c>
      <c r="E1162" s="306" t="n">
        <f aca="false">AVERAGE(C1156:C1162)</f>
        <v>3306428.57142857</v>
      </c>
    </row>
    <row r="1163" customFormat="false" ht="11.25" hidden="false" customHeight="false" outlineLevel="0" collapsed="false">
      <c r="A1163" s="199" t="n">
        <v>36706</v>
      </c>
      <c r="B1163" s="192" t="n">
        <v>36706</v>
      </c>
      <c r="C1163" s="306" t="n">
        <f aca="false">VLOOKUP($B1163,data!$A$6:$M$15000,10)</f>
        <v>3353000</v>
      </c>
      <c r="D1163" s="9" t="n">
        <f aca="false">IF(B1163&lt;&gt;"",MONTH(B1163),0)</f>
        <v>6</v>
      </c>
      <c r="E1163" s="306" t="n">
        <f aca="false">AVERAGE(C1157:C1163)</f>
        <v>3321142.85714286</v>
      </c>
    </row>
    <row r="1164" customFormat="false" ht="11.25" hidden="false" customHeight="false" outlineLevel="0" collapsed="false">
      <c r="A1164" s="199" t="n">
        <v>36707</v>
      </c>
      <c r="B1164" s="192" t="n">
        <v>36707</v>
      </c>
      <c r="C1164" s="306" t="n">
        <f aca="false">VLOOKUP($B1164,data!$A$6:$M$15000,10)</f>
        <v>3235000</v>
      </c>
      <c r="D1164" s="9" t="n">
        <f aca="false">IF(B1164&lt;&gt;"",MONTH(B1164),0)</f>
        <v>6</v>
      </c>
      <c r="E1164" s="306" t="n">
        <f aca="false">AVERAGE(C1158:C1164)</f>
        <v>3291285.71428571</v>
      </c>
    </row>
    <row r="1165" customFormat="false" ht="11.25" hidden="false" customHeight="false" outlineLevel="0" collapsed="false">
      <c r="A1165" s="199" t="n">
        <v>36708</v>
      </c>
      <c r="B1165" s="192" t="n">
        <v>36708</v>
      </c>
      <c r="C1165" s="306" t="n">
        <f aca="false">VLOOKUP($B1165,data!$A$6:$M$15000,10)</f>
        <v>3133000</v>
      </c>
      <c r="D1165" s="9" t="n">
        <f aca="false">IF(B1165&lt;&gt;"",MONTH(B1165),0)</f>
        <v>7</v>
      </c>
      <c r="E1165" s="306" t="n">
        <f aca="false">AVERAGE(C1159:C1165)</f>
        <v>3259857.14285714</v>
      </c>
    </row>
    <row r="1166" customFormat="false" ht="11.25" hidden="false" customHeight="false" outlineLevel="0" collapsed="false">
      <c r="A1166" s="199" t="n">
        <v>36709</v>
      </c>
      <c r="B1166" s="192" t="n">
        <v>36709</v>
      </c>
      <c r="C1166" s="306" t="n">
        <f aca="false">VLOOKUP($B1166,data!$A$6:$M$15000,10)</f>
        <v>3193000</v>
      </c>
      <c r="D1166" s="9" t="n">
        <f aca="false">IF(B1166&lt;&gt;"",MONTH(B1166),0)</f>
        <v>7</v>
      </c>
      <c r="E1166" s="306" t="n">
        <f aca="false">AVERAGE(C1160:C1166)</f>
        <v>3247428.57142857</v>
      </c>
    </row>
    <row r="1167" customFormat="false" ht="11.25" hidden="false" customHeight="false" outlineLevel="0" collapsed="false">
      <c r="A1167" s="199" t="n">
        <v>36710</v>
      </c>
      <c r="B1167" s="192" t="n">
        <v>36710</v>
      </c>
      <c r="C1167" s="306" t="n">
        <f aca="false">VLOOKUP($B1167,data!$A$6:$M$15000,10)</f>
        <v>3217000</v>
      </c>
      <c r="D1167" s="9" t="n">
        <f aca="false">IF(B1167&lt;&gt;"",MONTH(B1167),0)</f>
        <v>7</v>
      </c>
      <c r="E1167" s="306" t="n">
        <f aca="false">AVERAGE(C1161:C1167)</f>
        <v>3253857.14285714</v>
      </c>
    </row>
    <row r="1168" customFormat="false" ht="11.25" hidden="false" customHeight="false" outlineLevel="0" collapsed="false">
      <c r="A1168" s="199" t="n">
        <v>36711</v>
      </c>
      <c r="B1168" s="192" t="n">
        <v>36711</v>
      </c>
      <c r="C1168" s="306" t="n">
        <f aca="false">VLOOKUP($B1168,data!$A$6:$M$15000,10)</f>
        <v>3210000</v>
      </c>
      <c r="D1168" s="9" t="n">
        <f aca="false">IF(B1168&lt;&gt;"",MONTH(B1168),0)</f>
        <v>7</v>
      </c>
      <c r="E1168" s="306" t="n">
        <f aca="false">AVERAGE(C1162:C1168)</f>
        <v>3232142.85714286</v>
      </c>
    </row>
    <row r="1169" customFormat="false" ht="11.25" hidden="false" customHeight="false" outlineLevel="0" collapsed="false">
      <c r="A1169" s="199" t="n">
        <v>36712</v>
      </c>
      <c r="B1169" s="192" t="n">
        <v>36712</v>
      </c>
      <c r="C1169" s="306" t="n">
        <f aca="false">VLOOKUP($B1169,data!$A$6:$M$15000,10)</f>
        <v>3232000</v>
      </c>
      <c r="D1169" s="9" t="n">
        <f aca="false">IF(B1169&lt;&gt;"",MONTH(B1169),0)</f>
        <v>7</v>
      </c>
      <c r="E1169" s="306" t="n">
        <f aca="false">AVERAGE(C1163:C1169)</f>
        <v>3224714.28571429</v>
      </c>
    </row>
    <row r="1170" customFormat="false" ht="11.25" hidden="false" customHeight="false" outlineLevel="0" collapsed="false">
      <c r="A1170" s="199" t="n">
        <v>36713</v>
      </c>
      <c r="B1170" s="192" t="n">
        <v>36713</v>
      </c>
      <c r="C1170" s="306" t="n">
        <f aca="false">VLOOKUP($B1170,data!$A$6:$M$15000,10)</f>
        <v>3389000</v>
      </c>
      <c r="D1170" s="9" t="n">
        <f aca="false">IF(B1170&lt;&gt;"",MONTH(B1170),0)</f>
        <v>7</v>
      </c>
      <c r="E1170" s="306" t="n">
        <f aca="false">AVERAGE(C1164:C1170)</f>
        <v>3229857.14285714</v>
      </c>
    </row>
    <row r="1171" customFormat="false" ht="11.25" hidden="false" customHeight="false" outlineLevel="0" collapsed="false">
      <c r="A1171" s="199" t="n">
        <v>36714</v>
      </c>
      <c r="B1171" s="192" t="n">
        <v>36714</v>
      </c>
      <c r="C1171" s="306" t="n">
        <f aca="false">VLOOKUP($B1171,data!$A$6:$M$15000,10)</f>
        <v>3482000</v>
      </c>
      <c r="D1171" s="9" t="n">
        <f aca="false">IF(B1171&lt;&gt;"",MONTH(B1171),0)</f>
        <v>7</v>
      </c>
      <c r="E1171" s="306" t="n">
        <f aca="false">AVERAGE(C1165:C1171)</f>
        <v>3265142.85714286</v>
      </c>
    </row>
    <row r="1172" customFormat="false" ht="11.25" hidden="false" customHeight="false" outlineLevel="0" collapsed="false">
      <c r="A1172" s="199" t="n">
        <v>36715</v>
      </c>
      <c r="B1172" s="192" t="n">
        <v>36715</v>
      </c>
      <c r="C1172" s="306" t="n">
        <f aca="false">VLOOKUP($B1172,data!$A$6:$M$15000,10)</f>
        <v>3229000</v>
      </c>
      <c r="D1172" s="9" t="n">
        <f aca="false">IF(B1172&lt;&gt;"",MONTH(B1172),0)</f>
        <v>7</v>
      </c>
      <c r="E1172" s="306" t="n">
        <f aca="false">AVERAGE(C1166:C1172)</f>
        <v>3278857.14285714</v>
      </c>
    </row>
    <row r="1173" customFormat="false" ht="11.25" hidden="false" customHeight="false" outlineLevel="0" collapsed="false">
      <c r="A1173" s="199" t="n">
        <v>36716</v>
      </c>
      <c r="B1173" s="192" t="n">
        <v>36716</v>
      </c>
      <c r="C1173" s="306" t="n">
        <f aca="false">VLOOKUP($B1173,data!$A$6:$M$15000,10)</f>
        <v>3222000</v>
      </c>
      <c r="D1173" s="9" t="n">
        <f aca="false">IF(B1173&lt;&gt;"",MONTH(B1173),0)</f>
        <v>7</v>
      </c>
      <c r="E1173" s="306" t="n">
        <f aca="false">AVERAGE(C1167:C1173)</f>
        <v>3283000</v>
      </c>
    </row>
    <row r="1174" customFormat="false" ht="11.25" hidden="false" customHeight="false" outlineLevel="0" collapsed="false">
      <c r="A1174" s="199" t="n">
        <v>36717</v>
      </c>
      <c r="B1174" s="192" t="n">
        <v>36717</v>
      </c>
      <c r="C1174" s="306" t="n">
        <f aca="false">VLOOKUP($B1174,data!$A$6:$M$15000,10)</f>
        <v>3138000</v>
      </c>
      <c r="D1174" s="9" t="n">
        <f aca="false">IF(B1174&lt;&gt;"",MONTH(B1174),0)</f>
        <v>7</v>
      </c>
      <c r="E1174" s="306" t="n">
        <f aca="false">AVERAGE(C1168:C1174)</f>
        <v>3271714.28571429</v>
      </c>
    </row>
    <row r="1175" customFormat="false" ht="11.25" hidden="false" customHeight="false" outlineLevel="0" collapsed="false">
      <c r="A1175" s="199" t="n">
        <v>36718</v>
      </c>
      <c r="B1175" s="192" t="n">
        <v>36718</v>
      </c>
      <c r="C1175" s="306" t="n">
        <f aca="false">VLOOKUP($B1175,data!$A$6:$M$15000,10)</f>
        <v>3224000</v>
      </c>
      <c r="D1175" s="9" t="n">
        <f aca="false">IF(B1175&lt;&gt;"",MONTH(B1175),0)</f>
        <v>7</v>
      </c>
      <c r="E1175" s="306" t="n">
        <f aca="false">AVERAGE(C1169:C1175)</f>
        <v>3273714.28571429</v>
      </c>
    </row>
    <row r="1176" customFormat="false" ht="11.25" hidden="false" customHeight="false" outlineLevel="0" collapsed="false">
      <c r="A1176" s="199" t="n">
        <v>36719</v>
      </c>
      <c r="B1176" s="192" t="n">
        <v>36719</v>
      </c>
      <c r="C1176" s="306" t="n">
        <f aca="false">VLOOKUP($B1176,data!$A$6:$M$15000,10)</f>
        <v>3218000</v>
      </c>
      <c r="D1176" s="9" t="n">
        <f aca="false">IF(B1176&lt;&gt;"",MONTH(B1176),0)</f>
        <v>7</v>
      </c>
      <c r="E1176" s="306" t="n">
        <f aca="false">AVERAGE(C1170:C1176)</f>
        <v>3271714.28571429</v>
      </c>
    </row>
    <row r="1177" customFormat="false" ht="11.25" hidden="false" customHeight="false" outlineLevel="0" collapsed="false">
      <c r="A1177" s="199" t="n">
        <v>36720</v>
      </c>
      <c r="B1177" s="192" t="n">
        <v>36720</v>
      </c>
      <c r="C1177" s="306" t="n">
        <f aca="false">VLOOKUP($B1177,data!$A$6:$M$15000,10)</f>
        <v>3387000</v>
      </c>
      <c r="D1177" s="9" t="n">
        <f aca="false">IF(B1177&lt;&gt;"",MONTH(B1177),0)</f>
        <v>7</v>
      </c>
      <c r="E1177" s="306" t="n">
        <f aca="false">AVERAGE(C1171:C1177)</f>
        <v>3271428.57142857</v>
      </c>
    </row>
    <row r="1178" customFormat="false" ht="11.25" hidden="false" customHeight="false" outlineLevel="0" collapsed="false">
      <c r="A1178" s="199" t="n">
        <v>36721</v>
      </c>
      <c r="B1178" s="192" t="n">
        <v>36721</v>
      </c>
      <c r="C1178" s="306" t="n">
        <f aca="false">VLOOKUP($B1178,data!$A$6:$M$15000,10)</f>
        <v>3387000</v>
      </c>
      <c r="D1178" s="9" t="n">
        <f aca="false">IF(B1178&lt;&gt;"",MONTH(B1178),0)</f>
        <v>7</v>
      </c>
      <c r="E1178" s="306" t="n">
        <f aca="false">AVERAGE(C1172:C1178)</f>
        <v>3257857.14285714</v>
      </c>
    </row>
    <row r="1179" customFormat="false" ht="11.25" hidden="false" customHeight="false" outlineLevel="0" collapsed="false">
      <c r="A1179" s="199" t="n">
        <v>36722</v>
      </c>
      <c r="B1179" s="192" t="n">
        <v>36722</v>
      </c>
      <c r="C1179" s="306" t="n">
        <f aca="false">VLOOKUP($B1179,data!$A$6:$M$15000,10)</f>
        <v>3224000</v>
      </c>
      <c r="D1179" s="9" t="n">
        <f aca="false">IF(B1179&lt;&gt;"",MONTH(B1179),0)</f>
        <v>7</v>
      </c>
      <c r="E1179" s="306" t="n">
        <f aca="false">AVERAGE(C1173:C1179)</f>
        <v>3257142.85714286</v>
      </c>
    </row>
    <row r="1180" customFormat="false" ht="11.25" hidden="false" customHeight="false" outlineLevel="0" collapsed="false">
      <c r="A1180" s="199" t="n">
        <v>36723</v>
      </c>
      <c r="B1180" s="192" t="n">
        <v>36723</v>
      </c>
      <c r="C1180" s="306" t="n">
        <f aca="false">VLOOKUP($B1180,data!$A$6:$M$15000,10)</f>
        <v>3167000</v>
      </c>
      <c r="D1180" s="9" t="n">
        <f aca="false">IF(B1180&lt;&gt;"",MONTH(B1180),0)</f>
        <v>7</v>
      </c>
      <c r="E1180" s="306" t="n">
        <f aca="false">AVERAGE(C1174:C1180)</f>
        <v>3249285.71428571</v>
      </c>
    </row>
    <row r="1181" customFormat="false" ht="11.25" hidden="false" customHeight="false" outlineLevel="0" collapsed="false">
      <c r="A1181" s="199" t="n">
        <v>36724</v>
      </c>
      <c r="B1181" s="192" t="n">
        <v>36724</v>
      </c>
      <c r="C1181" s="306" t="n">
        <f aca="false">VLOOKUP($B1181,data!$A$6:$M$15000,10)</f>
        <v>3147000</v>
      </c>
      <c r="D1181" s="9" t="n">
        <f aca="false">IF(B1181&lt;&gt;"",MONTH(B1181),0)</f>
        <v>7</v>
      </c>
      <c r="E1181" s="306" t="n">
        <f aca="false">AVERAGE(C1175:C1181)</f>
        <v>3250571.42857143</v>
      </c>
    </row>
    <row r="1182" customFormat="false" ht="11.25" hidden="false" customHeight="false" outlineLevel="0" collapsed="false">
      <c r="A1182" s="199" t="n">
        <v>36725</v>
      </c>
      <c r="B1182" s="192" t="n">
        <v>36725</v>
      </c>
      <c r="C1182" s="306" t="n">
        <f aca="false">VLOOKUP($B1182,data!$A$6:$M$15000,10)</f>
        <v>3144000</v>
      </c>
      <c r="D1182" s="9" t="n">
        <f aca="false">IF(B1182&lt;&gt;"",MONTH(B1182),0)</f>
        <v>7</v>
      </c>
      <c r="E1182" s="306" t="n">
        <f aca="false">AVERAGE(C1176:C1182)</f>
        <v>3239142.85714286</v>
      </c>
    </row>
    <row r="1183" customFormat="false" ht="11.25" hidden="false" customHeight="false" outlineLevel="0" collapsed="false">
      <c r="A1183" s="199" t="n">
        <v>36726</v>
      </c>
      <c r="B1183" s="192" t="n">
        <v>36726</v>
      </c>
      <c r="C1183" s="306" t="n">
        <f aca="false">VLOOKUP($B1183,data!$A$6:$M$15000,10)</f>
        <v>3246000</v>
      </c>
      <c r="D1183" s="9" t="n">
        <f aca="false">IF(B1183&lt;&gt;"",MONTH(B1183),0)</f>
        <v>7</v>
      </c>
      <c r="E1183" s="306" t="n">
        <f aca="false">AVERAGE(C1177:C1183)</f>
        <v>3243142.85714286</v>
      </c>
    </row>
    <row r="1184" customFormat="false" ht="11.25" hidden="false" customHeight="false" outlineLevel="0" collapsed="false">
      <c r="A1184" s="199" t="n">
        <v>36727</v>
      </c>
      <c r="B1184" s="192" t="n">
        <v>36727</v>
      </c>
      <c r="C1184" s="306" t="n">
        <f aca="false">VLOOKUP($B1184,data!$A$6:$M$15000,10)</f>
        <v>3262000</v>
      </c>
      <c r="D1184" s="9" t="n">
        <f aca="false">IF(B1184&lt;&gt;"",MONTH(B1184),0)</f>
        <v>7</v>
      </c>
      <c r="E1184" s="306" t="n">
        <f aca="false">AVERAGE(C1178:C1184)</f>
        <v>3225285.71428571</v>
      </c>
    </row>
    <row r="1185" customFormat="false" ht="11.25" hidden="false" customHeight="false" outlineLevel="0" collapsed="false">
      <c r="A1185" s="199" t="n">
        <v>36728</v>
      </c>
      <c r="B1185" s="192" t="n">
        <v>36728</v>
      </c>
      <c r="C1185" s="306" t="n">
        <f aca="false">VLOOKUP($B1185,data!$A$6:$M$15000,10)</f>
        <v>3322000</v>
      </c>
      <c r="D1185" s="9" t="n">
        <f aca="false">IF(B1185&lt;&gt;"",MONTH(B1185),0)</f>
        <v>7</v>
      </c>
      <c r="E1185" s="306" t="n">
        <f aca="false">AVERAGE(C1179:C1185)</f>
        <v>3216000</v>
      </c>
    </row>
    <row r="1186" customFormat="false" ht="11.25" hidden="false" customHeight="false" outlineLevel="0" collapsed="false">
      <c r="A1186" s="199" t="n">
        <v>36729</v>
      </c>
      <c r="B1186" s="192" t="n">
        <v>36729</v>
      </c>
      <c r="C1186" s="306" t="n">
        <f aca="false">VLOOKUP($B1186,data!$A$6:$M$15000,10)</f>
        <v>3462000</v>
      </c>
      <c r="D1186" s="9" t="n">
        <f aca="false">IF(B1186&lt;&gt;"",MONTH(B1186),0)</f>
        <v>7</v>
      </c>
      <c r="E1186" s="306" t="n">
        <f aca="false">AVERAGE(C1180:C1186)</f>
        <v>3250000</v>
      </c>
    </row>
    <row r="1187" customFormat="false" ht="11.25" hidden="false" customHeight="false" outlineLevel="0" collapsed="false">
      <c r="A1187" s="199" t="n">
        <v>36730</v>
      </c>
      <c r="B1187" s="192" t="n">
        <v>36730</v>
      </c>
      <c r="C1187" s="306" t="n">
        <f aca="false">VLOOKUP($B1187,data!$A$6:$M$15000,10)</f>
        <v>3371000</v>
      </c>
      <c r="D1187" s="9" t="n">
        <f aca="false">IF(B1187&lt;&gt;"",MONTH(B1187),0)</f>
        <v>7</v>
      </c>
      <c r="E1187" s="306" t="n">
        <f aca="false">AVERAGE(C1181:C1187)</f>
        <v>3279142.85714286</v>
      </c>
    </row>
    <row r="1188" customFormat="false" ht="11.25" hidden="false" customHeight="false" outlineLevel="0" collapsed="false">
      <c r="A1188" s="199" t="n">
        <v>36731</v>
      </c>
      <c r="B1188" s="192" t="n">
        <v>36731</v>
      </c>
      <c r="C1188" s="306" t="n">
        <f aca="false">VLOOKUP($B1188,data!$A$6:$M$15000,10)</f>
        <v>3392000</v>
      </c>
      <c r="D1188" s="9" t="n">
        <f aca="false">IF(B1188&lt;&gt;"",MONTH(B1188),0)</f>
        <v>7</v>
      </c>
      <c r="E1188" s="306" t="n">
        <f aca="false">AVERAGE(C1182:C1188)</f>
        <v>3314142.85714286</v>
      </c>
    </row>
    <row r="1189" customFormat="false" ht="11.25" hidden="false" customHeight="false" outlineLevel="0" collapsed="false">
      <c r="A1189" s="199" t="n">
        <v>36732</v>
      </c>
      <c r="B1189" s="192" t="n">
        <v>36732</v>
      </c>
      <c r="C1189" s="306" t="n">
        <f aca="false">VLOOKUP($B1189,data!$A$6:$M$15000,10)</f>
        <v>3370000</v>
      </c>
      <c r="D1189" s="9" t="n">
        <f aca="false">IF(B1189&lt;&gt;"",MONTH(B1189),0)</f>
        <v>7</v>
      </c>
      <c r="E1189" s="306" t="n">
        <f aca="false">AVERAGE(C1183:C1189)</f>
        <v>3346428.57142857</v>
      </c>
    </row>
    <row r="1190" customFormat="false" ht="11.25" hidden="false" customHeight="false" outlineLevel="0" collapsed="false">
      <c r="A1190" s="199" t="n">
        <v>36733</v>
      </c>
      <c r="B1190" s="192" t="n">
        <v>36733</v>
      </c>
      <c r="C1190" s="306" t="n">
        <f aca="false">VLOOKUP($B1190,data!$A$6:$M$15000,10)</f>
        <v>3352000</v>
      </c>
      <c r="D1190" s="9" t="n">
        <f aca="false">IF(B1190&lt;&gt;"",MONTH(B1190),0)</f>
        <v>7</v>
      </c>
      <c r="E1190" s="306" t="n">
        <f aca="false">AVERAGE(C1184:C1190)</f>
        <v>3361571.42857143</v>
      </c>
    </row>
    <row r="1191" customFormat="false" ht="11.25" hidden="false" customHeight="false" outlineLevel="0" collapsed="false">
      <c r="A1191" s="199" t="n">
        <v>36734</v>
      </c>
      <c r="B1191" s="192" t="n">
        <v>36734</v>
      </c>
      <c r="C1191" s="306" t="n">
        <f aca="false">VLOOKUP($B1191,data!$A$6:$M$15000,10)</f>
        <v>3473000</v>
      </c>
      <c r="D1191" s="9" t="n">
        <f aca="false">IF(B1191&lt;&gt;"",MONTH(B1191),0)</f>
        <v>7</v>
      </c>
      <c r="E1191" s="306" t="n">
        <f aca="false">AVERAGE(C1185:C1191)</f>
        <v>3391714.28571429</v>
      </c>
    </row>
    <row r="1192" customFormat="false" ht="11.25" hidden="false" customHeight="false" outlineLevel="0" collapsed="false">
      <c r="A1192" s="199" t="n">
        <v>36735</v>
      </c>
      <c r="B1192" s="192" t="n">
        <v>36735</v>
      </c>
      <c r="C1192" s="306" t="n">
        <f aca="false">VLOOKUP($B1192,data!$A$6:$M$15000,10)</f>
        <v>3457000</v>
      </c>
      <c r="D1192" s="9" t="n">
        <f aca="false">IF(B1192&lt;&gt;"",MONTH(B1192),0)</f>
        <v>7</v>
      </c>
      <c r="E1192" s="306" t="n">
        <f aca="false">AVERAGE(C1186:C1192)</f>
        <v>3411000</v>
      </c>
    </row>
    <row r="1193" customFormat="false" ht="11.25" hidden="false" customHeight="false" outlineLevel="0" collapsed="false">
      <c r="A1193" s="199" t="n">
        <v>36736</v>
      </c>
      <c r="B1193" s="192" t="n">
        <v>36736</v>
      </c>
      <c r="C1193" s="306" t="n">
        <f aca="false">VLOOKUP($B1193,data!$A$6:$M$15000,10)</f>
        <v>3425000</v>
      </c>
      <c r="D1193" s="9" t="n">
        <f aca="false">IF(B1193&lt;&gt;"",MONTH(B1193),0)</f>
        <v>7</v>
      </c>
      <c r="E1193" s="306" t="n">
        <f aca="false">AVERAGE(C1187:C1193)</f>
        <v>3405714.28571429</v>
      </c>
    </row>
    <row r="1194" customFormat="false" ht="11.25" hidden="false" customHeight="false" outlineLevel="0" collapsed="false">
      <c r="A1194" s="199" t="n">
        <v>36737</v>
      </c>
      <c r="B1194" s="192" t="n">
        <v>36737</v>
      </c>
      <c r="C1194" s="306" t="n">
        <f aca="false">VLOOKUP($B1194,data!$A$6:$M$15000,10)</f>
        <v>3380000</v>
      </c>
      <c r="D1194" s="9" t="n">
        <f aca="false">IF(B1194&lt;&gt;"",MONTH(B1194),0)</f>
        <v>7</v>
      </c>
      <c r="E1194" s="306" t="n">
        <f aca="false">AVERAGE(C1188:C1194)</f>
        <v>3407000</v>
      </c>
    </row>
    <row r="1195" customFormat="false" ht="11.25" hidden="false" customHeight="false" outlineLevel="0" collapsed="false">
      <c r="A1195" s="199" t="n">
        <v>36738</v>
      </c>
      <c r="B1195" s="192" t="n">
        <v>36738</v>
      </c>
      <c r="C1195" s="306" t="n">
        <f aca="false">VLOOKUP($B1195,data!$A$6:$M$15000,10)</f>
        <v>3265000</v>
      </c>
      <c r="D1195" s="9" t="n">
        <f aca="false">IF(B1195&lt;&gt;"",MONTH(B1195),0)</f>
        <v>7</v>
      </c>
      <c r="E1195" s="306" t="n">
        <f aca="false">AVERAGE(C1189:C1195)</f>
        <v>3388857.14285714</v>
      </c>
    </row>
    <row r="1196" customFormat="false" ht="11.25" hidden="false" customHeight="false" outlineLevel="0" collapsed="false">
      <c r="A1196" s="199" t="n">
        <v>36739</v>
      </c>
      <c r="B1196" s="192" t="n">
        <v>36739</v>
      </c>
      <c r="C1196" s="306" t="n">
        <f aca="false">VLOOKUP($B1196,data!$A$6:$M$15000,10)</f>
        <v>3156000</v>
      </c>
      <c r="D1196" s="9" t="n">
        <f aca="false">IF(B1196&lt;&gt;"",MONTH(B1196),0)</f>
        <v>8</v>
      </c>
      <c r="E1196" s="306" t="n">
        <f aca="false">AVERAGE(C1190:C1196)</f>
        <v>3358285.71428571</v>
      </c>
    </row>
    <row r="1197" customFormat="false" ht="11.25" hidden="false" customHeight="false" outlineLevel="0" collapsed="false">
      <c r="A1197" s="199" t="n">
        <v>36740</v>
      </c>
      <c r="B1197" s="192" t="n">
        <v>36740</v>
      </c>
      <c r="C1197" s="306" t="n">
        <f aca="false">VLOOKUP($B1197,data!$A$6:$M$15000,10)</f>
        <v>3202000</v>
      </c>
      <c r="D1197" s="9" t="n">
        <f aca="false">IF(B1197&lt;&gt;"",MONTH(B1197),0)</f>
        <v>8</v>
      </c>
      <c r="E1197" s="306" t="n">
        <f aca="false">AVERAGE(C1191:C1197)</f>
        <v>3336857.14285714</v>
      </c>
    </row>
    <row r="1198" customFormat="false" ht="11.25" hidden="false" customHeight="false" outlineLevel="0" collapsed="false">
      <c r="A1198" s="199" t="n">
        <v>36741</v>
      </c>
      <c r="B1198" s="192" t="n">
        <v>36741</v>
      </c>
      <c r="C1198" s="306" t="n">
        <f aca="false">VLOOKUP($B1198,data!$A$6:$M$15000,10)</f>
        <v>3269000</v>
      </c>
      <c r="D1198" s="9" t="n">
        <f aca="false">IF(B1198&lt;&gt;"",MONTH(B1198),0)</f>
        <v>8</v>
      </c>
      <c r="E1198" s="306" t="n">
        <f aca="false">AVERAGE(C1192:C1198)</f>
        <v>3307714.28571429</v>
      </c>
    </row>
    <row r="1199" customFormat="false" ht="11.25" hidden="false" customHeight="false" outlineLevel="0" collapsed="false">
      <c r="A1199" s="199" t="n">
        <v>36742</v>
      </c>
      <c r="B1199" s="192" t="n">
        <v>36742</v>
      </c>
      <c r="C1199" s="306" t="n">
        <f aca="false">VLOOKUP($B1199,data!$A$6:$M$15000,10)</f>
        <v>3413000</v>
      </c>
      <c r="D1199" s="9" t="n">
        <f aca="false">IF(B1199&lt;&gt;"",MONTH(B1199),0)</f>
        <v>8</v>
      </c>
      <c r="E1199" s="306" t="n">
        <f aca="false">AVERAGE(C1193:C1199)</f>
        <v>3301428.57142857</v>
      </c>
    </row>
    <row r="1200" customFormat="false" ht="11.25" hidden="false" customHeight="false" outlineLevel="0" collapsed="false">
      <c r="A1200" s="199" t="n">
        <v>36743</v>
      </c>
      <c r="B1200" s="192" t="n">
        <v>36743</v>
      </c>
      <c r="C1200" s="306" t="n">
        <f aca="false">VLOOKUP($B1200,data!$A$6:$M$15000,10)</f>
        <v>3452000</v>
      </c>
      <c r="D1200" s="9" t="n">
        <f aca="false">IF(B1200&lt;&gt;"",MONTH(B1200),0)</f>
        <v>8</v>
      </c>
      <c r="E1200" s="306" t="n">
        <f aca="false">AVERAGE(C1194:C1200)</f>
        <v>3305285.71428571</v>
      </c>
    </row>
    <row r="1201" customFormat="false" ht="11.25" hidden="false" customHeight="false" outlineLevel="0" collapsed="false">
      <c r="A1201" s="199" t="n">
        <v>36744</v>
      </c>
      <c r="B1201" s="192" t="n">
        <v>36744</v>
      </c>
      <c r="C1201" s="306" t="n">
        <f aca="false">VLOOKUP($B1201,data!$A$6:$M$15000,10)</f>
        <v>3451000</v>
      </c>
      <c r="D1201" s="9" t="n">
        <f aca="false">IF(B1201&lt;&gt;"",MONTH(B1201),0)</f>
        <v>8</v>
      </c>
      <c r="E1201" s="306" t="n">
        <f aca="false">AVERAGE(C1195:C1201)</f>
        <v>3315428.57142857</v>
      </c>
    </row>
    <row r="1202" customFormat="false" ht="11.25" hidden="false" customHeight="false" outlineLevel="0" collapsed="false">
      <c r="A1202" s="199" t="n">
        <v>36745</v>
      </c>
      <c r="B1202" s="192" t="n">
        <v>36745</v>
      </c>
      <c r="C1202" s="306" t="n">
        <f aca="false">VLOOKUP($B1202,data!$A$6:$M$15000,10)</f>
        <v>3399000</v>
      </c>
      <c r="D1202" s="9" t="n">
        <f aca="false">IF(B1202&lt;&gt;"",MONTH(B1202),0)</f>
        <v>8</v>
      </c>
      <c r="E1202" s="306" t="n">
        <f aca="false">AVERAGE(C1196:C1202)</f>
        <v>3334571.42857143</v>
      </c>
    </row>
    <row r="1203" customFormat="false" ht="11.25" hidden="false" customHeight="false" outlineLevel="0" collapsed="false">
      <c r="A1203" s="199" t="n">
        <v>36746</v>
      </c>
      <c r="B1203" s="192" t="n">
        <v>36746</v>
      </c>
      <c r="C1203" s="306" t="n">
        <f aca="false">VLOOKUP($B1203,data!$A$6:$M$15000,10)</f>
        <v>3449000</v>
      </c>
      <c r="D1203" s="9" t="n">
        <f aca="false">IF(B1203&lt;&gt;"",MONTH(B1203),0)</f>
        <v>8</v>
      </c>
      <c r="E1203" s="306" t="n">
        <f aca="false">AVERAGE(C1197:C1203)</f>
        <v>3376428.57142857</v>
      </c>
    </row>
    <row r="1204" customFormat="false" ht="11.25" hidden="false" customHeight="false" outlineLevel="0" collapsed="false">
      <c r="A1204" s="199" t="n">
        <v>36747</v>
      </c>
      <c r="B1204" s="192" t="n">
        <v>36747</v>
      </c>
      <c r="C1204" s="306" t="n">
        <f aca="false">VLOOKUP($B1204,data!$A$6:$M$15000,10)</f>
        <v>3483000</v>
      </c>
      <c r="D1204" s="9" t="n">
        <f aca="false">IF(B1204&lt;&gt;"",MONTH(B1204),0)</f>
        <v>8</v>
      </c>
      <c r="E1204" s="306" t="n">
        <f aca="false">AVERAGE(C1198:C1204)</f>
        <v>3416571.42857143</v>
      </c>
    </row>
    <row r="1205" customFormat="false" ht="11.25" hidden="false" customHeight="false" outlineLevel="0" collapsed="false">
      <c r="A1205" s="199" t="n">
        <v>36748</v>
      </c>
      <c r="B1205" s="192" t="n">
        <v>36748</v>
      </c>
      <c r="C1205" s="306" t="n">
        <f aca="false">VLOOKUP($B1205,data!$A$6:$M$15000,10)</f>
        <v>3302000</v>
      </c>
      <c r="D1205" s="9" t="n">
        <f aca="false">IF(B1205&lt;&gt;"",MONTH(B1205),0)</f>
        <v>8</v>
      </c>
      <c r="E1205" s="306" t="n">
        <f aca="false">AVERAGE(C1199:C1205)</f>
        <v>3421285.71428571</v>
      </c>
    </row>
    <row r="1206" customFormat="false" ht="11.25" hidden="false" customHeight="false" outlineLevel="0" collapsed="false">
      <c r="A1206" s="199" t="n">
        <v>36749</v>
      </c>
      <c r="B1206" s="192" t="n">
        <v>36749</v>
      </c>
      <c r="C1206" s="306" t="n">
        <f aca="false">VLOOKUP($B1206,data!$A$6:$M$15000,10)</f>
        <v>3352000</v>
      </c>
      <c r="D1206" s="9" t="n">
        <f aca="false">IF(B1206&lt;&gt;"",MONTH(B1206),0)</f>
        <v>8</v>
      </c>
      <c r="E1206" s="306" t="n">
        <f aca="false">AVERAGE(C1200:C1206)</f>
        <v>3412571.42857143</v>
      </c>
    </row>
    <row r="1207" customFormat="false" ht="11.25" hidden="false" customHeight="false" outlineLevel="0" collapsed="false">
      <c r="A1207" s="199" t="n">
        <v>36750</v>
      </c>
      <c r="B1207" s="192" t="n">
        <v>36750</v>
      </c>
      <c r="C1207" s="306" t="n">
        <f aca="false">VLOOKUP($B1207,data!$A$6:$M$15000,10)</f>
        <v>3389000</v>
      </c>
      <c r="D1207" s="9" t="n">
        <f aca="false">IF(B1207&lt;&gt;"",MONTH(B1207),0)</f>
        <v>8</v>
      </c>
      <c r="E1207" s="306" t="n">
        <f aca="false">AVERAGE(C1201:C1207)</f>
        <v>3403571.42857143</v>
      </c>
    </row>
    <row r="1208" customFormat="false" ht="11.25" hidden="false" customHeight="false" outlineLevel="0" collapsed="false">
      <c r="A1208" s="199" t="n">
        <v>36751</v>
      </c>
      <c r="B1208" s="192" t="n">
        <v>36751</v>
      </c>
      <c r="C1208" s="306" t="n">
        <f aca="false">VLOOKUP($B1208,data!$A$6:$M$15000,10)</f>
        <v>3331000</v>
      </c>
      <c r="D1208" s="9" t="n">
        <f aca="false">IF(B1208&lt;&gt;"",MONTH(B1208),0)</f>
        <v>8</v>
      </c>
      <c r="E1208" s="306" t="n">
        <f aca="false">AVERAGE(C1202:C1208)</f>
        <v>3386428.57142857</v>
      </c>
    </row>
    <row r="1209" customFormat="false" ht="11.25" hidden="false" customHeight="false" outlineLevel="0" collapsed="false">
      <c r="A1209" s="199" t="n">
        <v>36752</v>
      </c>
      <c r="B1209" s="192" t="n">
        <v>36752</v>
      </c>
      <c r="C1209" s="306" t="n">
        <f aca="false">VLOOKUP($B1209,data!$A$6:$M$15000,10)</f>
        <v>3421000</v>
      </c>
      <c r="D1209" s="9" t="n">
        <f aca="false">IF(B1209&lt;&gt;"",MONTH(B1209),0)</f>
        <v>8</v>
      </c>
      <c r="E1209" s="306" t="n">
        <f aca="false">AVERAGE(C1203:C1209)</f>
        <v>3389571.42857143</v>
      </c>
    </row>
    <row r="1210" customFormat="false" ht="11.25" hidden="false" customHeight="false" outlineLevel="0" collapsed="false">
      <c r="A1210" s="199" t="n">
        <v>36753</v>
      </c>
      <c r="B1210" s="192" t="n">
        <v>36753</v>
      </c>
      <c r="C1210" s="306" t="n">
        <f aca="false">VLOOKUP($B1210,data!$A$6:$M$15000,10)</f>
        <v>3453000</v>
      </c>
      <c r="D1210" s="9" t="n">
        <f aca="false">IF(B1210&lt;&gt;"",MONTH(B1210),0)</f>
        <v>8</v>
      </c>
      <c r="E1210" s="306" t="n">
        <f aca="false">AVERAGE(C1204:C1210)</f>
        <v>3390142.85714286</v>
      </c>
    </row>
    <row r="1211" customFormat="false" ht="11.25" hidden="false" customHeight="false" outlineLevel="0" collapsed="false">
      <c r="A1211" s="199" t="n">
        <v>36754</v>
      </c>
      <c r="B1211" s="192" t="n">
        <v>36754</v>
      </c>
      <c r="C1211" s="306" t="n">
        <f aca="false">VLOOKUP($B1211,data!$A$6:$M$15000,10)</f>
        <v>3425000</v>
      </c>
      <c r="D1211" s="9" t="n">
        <f aca="false">IF(B1211&lt;&gt;"",MONTH(B1211),0)</f>
        <v>8</v>
      </c>
      <c r="E1211" s="306" t="n">
        <f aca="false">AVERAGE(C1205:C1211)</f>
        <v>3381857.14285714</v>
      </c>
    </row>
    <row r="1212" customFormat="false" ht="11.25" hidden="false" customHeight="false" outlineLevel="0" collapsed="false">
      <c r="A1212" s="199" t="n">
        <v>36755</v>
      </c>
      <c r="B1212" s="192" t="n">
        <v>36755</v>
      </c>
      <c r="C1212" s="306" t="n">
        <f aca="false">VLOOKUP($B1212,data!$A$6:$M$15000,10)</f>
        <v>3480000</v>
      </c>
      <c r="D1212" s="9" t="n">
        <f aca="false">IF(B1212&lt;&gt;"",MONTH(B1212),0)</f>
        <v>8</v>
      </c>
      <c r="E1212" s="306" t="n">
        <f aca="false">AVERAGE(C1206:C1212)</f>
        <v>3407285.71428571</v>
      </c>
    </row>
    <row r="1213" customFormat="false" ht="11.25" hidden="false" customHeight="false" outlineLevel="0" collapsed="false">
      <c r="A1213" s="199" t="n">
        <v>36756</v>
      </c>
      <c r="B1213" s="192" t="n">
        <v>36756</v>
      </c>
      <c r="C1213" s="306" t="n">
        <f aca="false">VLOOKUP($B1213,data!$A$6:$M$15000,10)</f>
        <v>3448000</v>
      </c>
      <c r="D1213" s="9" t="n">
        <f aca="false">IF(B1213&lt;&gt;"",MONTH(B1213),0)</f>
        <v>8</v>
      </c>
      <c r="E1213" s="306" t="n">
        <f aca="false">AVERAGE(C1207:C1213)</f>
        <v>3421000</v>
      </c>
    </row>
    <row r="1214" customFormat="false" ht="11.25" hidden="false" customHeight="false" outlineLevel="0" collapsed="false">
      <c r="A1214" s="199" t="n">
        <v>36757</v>
      </c>
      <c r="B1214" s="192" t="n">
        <v>36757</v>
      </c>
      <c r="C1214" s="306" t="n">
        <f aca="false">VLOOKUP($B1214,data!$A$6:$M$15000,10)</f>
        <v>3207000</v>
      </c>
      <c r="D1214" s="9" t="n">
        <f aca="false">IF(B1214&lt;&gt;"",MONTH(B1214),0)</f>
        <v>8</v>
      </c>
      <c r="E1214" s="306" t="n">
        <f aca="false">AVERAGE(C1208:C1214)</f>
        <v>3395000</v>
      </c>
    </row>
    <row r="1215" customFormat="false" ht="11.25" hidden="false" customHeight="false" outlineLevel="0" collapsed="false">
      <c r="A1215" s="199" t="n">
        <v>36758</v>
      </c>
      <c r="B1215" s="192" t="n">
        <v>36758</v>
      </c>
      <c r="C1215" s="306" t="n">
        <f aca="false">VLOOKUP($B1215,data!$A$6:$M$15000,10)</f>
        <v>2858000</v>
      </c>
      <c r="D1215" s="9" t="n">
        <f aca="false">IF(B1215&lt;&gt;"",MONTH(B1215),0)</f>
        <v>8</v>
      </c>
      <c r="E1215" s="306" t="n">
        <f aca="false">AVERAGE(C1209:C1215)</f>
        <v>3327428.57142857</v>
      </c>
    </row>
    <row r="1216" customFormat="false" ht="11.25" hidden="false" customHeight="false" outlineLevel="0" collapsed="false">
      <c r="A1216" s="199" t="n">
        <v>36759</v>
      </c>
      <c r="B1216" s="192" t="n">
        <v>36759</v>
      </c>
      <c r="C1216" s="306" t="n">
        <f aca="false">VLOOKUP($B1216,data!$A$6:$M$15000,10)</f>
        <v>2964000</v>
      </c>
      <c r="D1216" s="9" t="n">
        <f aca="false">IF(B1216&lt;&gt;"",MONTH(B1216),0)</f>
        <v>8</v>
      </c>
      <c r="E1216" s="306" t="n">
        <f aca="false">AVERAGE(C1210:C1216)</f>
        <v>3262142.85714286</v>
      </c>
    </row>
    <row r="1217" customFormat="false" ht="11.25" hidden="false" customHeight="false" outlineLevel="0" collapsed="false">
      <c r="A1217" s="199" t="n">
        <v>36760</v>
      </c>
      <c r="B1217" s="192" t="n">
        <v>36760</v>
      </c>
      <c r="C1217" s="306" t="n">
        <f aca="false">VLOOKUP($B1217,data!$A$6:$M$15000,10)</f>
        <v>2927000</v>
      </c>
      <c r="D1217" s="9" t="n">
        <f aca="false">IF(B1217&lt;&gt;"",MONTH(B1217),0)</f>
        <v>8</v>
      </c>
      <c r="E1217" s="306" t="n">
        <f aca="false">AVERAGE(C1211:C1217)</f>
        <v>3187000</v>
      </c>
    </row>
    <row r="1218" customFormat="false" ht="11.25" hidden="false" customHeight="false" outlineLevel="0" collapsed="false">
      <c r="A1218" s="199" t="n">
        <v>36761</v>
      </c>
      <c r="B1218" s="192" t="n">
        <v>36761</v>
      </c>
      <c r="C1218" s="306" t="n">
        <f aca="false">VLOOKUP($B1218,data!$A$6:$M$15000,10)</f>
        <v>2932000</v>
      </c>
      <c r="D1218" s="9" t="n">
        <f aca="false">IF(B1218&lt;&gt;"",MONTH(B1218),0)</f>
        <v>8</v>
      </c>
      <c r="E1218" s="306" t="n">
        <f aca="false">AVERAGE(C1212:C1218)</f>
        <v>3116571.42857143</v>
      </c>
    </row>
    <row r="1219" customFormat="false" ht="11.25" hidden="false" customHeight="false" outlineLevel="0" collapsed="false">
      <c r="A1219" s="199" t="n">
        <v>36762</v>
      </c>
      <c r="B1219" s="192" t="n">
        <v>36762</v>
      </c>
      <c r="C1219" s="306" t="n">
        <f aca="false">VLOOKUP($B1219,data!$A$6:$M$15000,10)</f>
        <v>3023000</v>
      </c>
      <c r="D1219" s="9" t="n">
        <f aca="false">IF(B1219&lt;&gt;"",MONTH(B1219),0)</f>
        <v>8</v>
      </c>
      <c r="E1219" s="306" t="n">
        <f aca="false">AVERAGE(C1213:C1219)</f>
        <v>3051285.71428571</v>
      </c>
    </row>
    <row r="1220" customFormat="false" ht="11.25" hidden="false" customHeight="false" outlineLevel="0" collapsed="false">
      <c r="A1220" s="199" t="n">
        <v>36763</v>
      </c>
      <c r="B1220" s="192" t="n">
        <v>36763</v>
      </c>
      <c r="C1220" s="306" t="n">
        <f aca="false">VLOOKUP($B1220,data!$A$6:$M$15000,10)</f>
        <v>2858000</v>
      </c>
      <c r="D1220" s="9" t="n">
        <f aca="false">IF(B1220&lt;&gt;"",MONTH(B1220),0)</f>
        <v>8</v>
      </c>
      <c r="E1220" s="306" t="n">
        <f aca="false">AVERAGE(C1214:C1220)</f>
        <v>2967000</v>
      </c>
    </row>
    <row r="1221" customFormat="false" ht="11.25" hidden="false" customHeight="false" outlineLevel="0" collapsed="false">
      <c r="A1221" s="199" t="n">
        <v>36764</v>
      </c>
      <c r="B1221" s="192" t="n">
        <v>36764</v>
      </c>
      <c r="C1221" s="306" t="n">
        <f aca="false">VLOOKUP($B1221,data!$A$6:$M$15000,10)</f>
        <v>2895000</v>
      </c>
      <c r="D1221" s="9" t="n">
        <f aca="false">IF(B1221&lt;&gt;"",MONTH(B1221),0)</f>
        <v>8</v>
      </c>
      <c r="E1221" s="306" t="n">
        <f aca="false">AVERAGE(C1215:C1221)</f>
        <v>2922428.57142857</v>
      </c>
    </row>
    <row r="1222" customFormat="false" ht="11.25" hidden="false" customHeight="false" outlineLevel="0" collapsed="false">
      <c r="A1222" s="199" t="n">
        <v>36765</v>
      </c>
      <c r="B1222" s="192" t="n">
        <v>36765</v>
      </c>
      <c r="C1222" s="306" t="n">
        <f aca="false">VLOOKUP($B1222,data!$A$6:$M$15000,10)</f>
        <v>2857000</v>
      </c>
      <c r="D1222" s="9" t="n">
        <f aca="false">IF(B1222&lt;&gt;"",MONTH(B1222),0)</f>
        <v>8</v>
      </c>
      <c r="E1222" s="306" t="n">
        <f aca="false">AVERAGE(C1216:C1222)</f>
        <v>2922285.71428571</v>
      </c>
    </row>
    <row r="1223" customFormat="false" ht="11.25" hidden="false" customHeight="false" outlineLevel="0" collapsed="false">
      <c r="A1223" s="199" t="n">
        <v>36766</v>
      </c>
      <c r="B1223" s="192" t="n">
        <v>36766</v>
      </c>
      <c r="C1223" s="306" t="n">
        <f aca="false">VLOOKUP($B1223,data!$A$6:$M$15000,10)</f>
        <v>2753000</v>
      </c>
      <c r="D1223" s="9" t="n">
        <f aca="false">IF(B1223&lt;&gt;"",MONTH(B1223),0)</f>
        <v>8</v>
      </c>
      <c r="E1223" s="306" t="n">
        <f aca="false">AVERAGE(C1217:C1223)</f>
        <v>2892142.85714286</v>
      </c>
    </row>
    <row r="1224" customFormat="false" ht="11.25" hidden="false" customHeight="false" outlineLevel="0" collapsed="false">
      <c r="A1224" s="199" t="n">
        <v>36767</v>
      </c>
      <c r="B1224" s="192" t="n">
        <v>36767</v>
      </c>
      <c r="C1224" s="306" t="n">
        <f aca="false">VLOOKUP($B1224,data!$A$6:$M$15000,10)</f>
        <v>3098000</v>
      </c>
      <c r="D1224" s="9" t="n">
        <f aca="false">IF(B1224&lt;&gt;"",MONTH(B1224),0)</f>
        <v>8</v>
      </c>
      <c r="E1224" s="306" t="n">
        <f aca="false">AVERAGE(C1218:C1224)</f>
        <v>2916571.42857143</v>
      </c>
    </row>
    <row r="1225" customFormat="false" ht="11.25" hidden="false" customHeight="false" outlineLevel="0" collapsed="false">
      <c r="A1225" s="199" t="n">
        <v>36768</v>
      </c>
      <c r="B1225" s="192" t="n">
        <v>36768</v>
      </c>
      <c r="C1225" s="306" t="n">
        <f aca="false">VLOOKUP($B1225,data!$A$6:$M$15000,10)</f>
        <v>3098000</v>
      </c>
      <c r="D1225" s="9" t="n">
        <f aca="false">IF(B1225&lt;&gt;"",MONTH(B1225),0)</f>
        <v>8</v>
      </c>
      <c r="E1225" s="306" t="n">
        <f aca="false">AVERAGE(C1219:C1225)</f>
        <v>2940285.71428571</v>
      </c>
    </row>
    <row r="1226" customFormat="false" ht="11.25" hidden="false" customHeight="false" outlineLevel="0" collapsed="false">
      <c r="A1226" s="199" t="n">
        <v>36769</v>
      </c>
      <c r="B1226" s="192" t="n">
        <v>36769</v>
      </c>
      <c r="C1226" s="306" t="n">
        <f aca="false">VLOOKUP($B1226,data!$A$6:$M$15000,10)</f>
        <v>3193000</v>
      </c>
      <c r="D1226" s="9" t="n">
        <f aca="false">IF(B1226&lt;&gt;"",MONTH(B1226),0)</f>
        <v>8</v>
      </c>
      <c r="E1226" s="306" t="n">
        <f aca="false">AVERAGE(C1220:C1226)</f>
        <v>2964571.42857143</v>
      </c>
    </row>
    <row r="1227" customFormat="false" ht="11.25" hidden="false" customHeight="false" outlineLevel="0" collapsed="false">
      <c r="A1227" s="199" t="n">
        <v>36770</v>
      </c>
      <c r="B1227" s="192" t="n">
        <v>36770</v>
      </c>
      <c r="C1227" s="306" t="n">
        <f aca="false">VLOOKUP($B1227,data!$A$6:$M$15000,10)</f>
        <v>3423000</v>
      </c>
      <c r="D1227" s="9" t="n">
        <f aca="false">IF(B1227&lt;&gt;"",MONTH(B1227),0)</f>
        <v>9</v>
      </c>
      <c r="E1227" s="306" t="n">
        <f aca="false">AVERAGE(C1221:C1227)</f>
        <v>3045285.71428571</v>
      </c>
    </row>
    <row r="1228" customFormat="false" ht="11.25" hidden="false" customHeight="false" outlineLevel="0" collapsed="false">
      <c r="A1228" s="199" t="n">
        <v>36771</v>
      </c>
      <c r="B1228" s="192" t="n">
        <v>36771</v>
      </c>
      <c r="C1228" s="306" t="n">
        <f aca="false">VLOOKUP($B1228,data!$A$6:$M$15000,10)</f>
        <v>3318000</v>
      </c>
      <c r="D1228" s="9" t="n">
        <f aca="false">IF(B1228&lt;&gt;"",MONTH(B1228),0)</f>
        <v>9</v>
      </c>
      <c r="E1228" s="306" t="n">
        <f aca="false">AVERAGE(C1222:C1228)</f>
        <v>3105714.28571429</v>
      </c>
    </row>
    <row r="1229" customFormat="false" ht="11.25" hidden="false" customHeight="false" outlineLevel="0" collapsed="false">
      <c r="A1229" s="199" t="n">
        <v>36772</v>
      </c>
      <c r="B1229" s="192" t="n">
        <v>36772</v>
      </c>
      <c r="C1229" s="306" t="n">
        <f aca="false">VLOOKUP($B1229,data!$A$6:$M$15000,10)</f>
        <v>3288000</v>
      </c>
      <c r="D1229" s="9" t="n">
        <f aca="false">IF(B1229&lt;&gt;"",MONTH(B1229),0)</f>
        <v>9</v>
      </c>
      <c r="E1229" s="306" t="n">
        <f aca="false">AVERAGE(C1223:C1229)</f>
        <v>3167285.71428571</v>
      </c>
    </row>
    <row r="1230" customFormat="false" ht="11.25" hidden="false" customHeight="false" outlineLevel="0" collapsed="false">
      <c r="A1230" s="199" t="n">
        <v>36773</v>
      </c>
      <c r="B1230" s="192" t="n">
        <v>36773</v>
      </c>
      <c r="C1230" s="306" t="n">
        <f aca="false">VLOOKUP($B1230,data!$A$6:$M$15000,10)</f>
        <v>3290000</v>
      </c>
      <c r="D1230" s="9" t="n">
        <f aca="false">IF(B1230&lt;&gt;"",MONTH(B1230),0)</f>
        <v>9</v>
      </c>
      <c r="E1230" s="306" t="n">
        <f aca="false">AVERAGE(C1224:C1230)</f>
        <v>3244000</v>
      </c>
    </row>
    <row r="1231" customFormat="false" ht="11.25" hidden="false" customHeight="false" outlineLevel="0" collapsed="false">
      <c r="A1231" s="199" t="n">
        <v>36774</v>
      </c>
      <c r="B1231" s="192" t="n">
        <v>36774</v>
      </c>
      <c r="C1231" s="306" t="n">
        <f aca="false">VLOOKUP($B1231,data!$A$6:$M$15000,10)</f>
        <v>3338000</v>
      </c>
      <c r="D1231" s="9" t="n">
        <f aca="false">IF(B1231&lt;&gt;"",MONTH(B1231),0)</f>
        <v>9</v>
      </c>
      <c r="E1231" s="306" t="n">
        <f aca="false">AVERAGE(C1225:C1231)</f>
        <v>3278285.71428571</v>
      </c>
    </row>
    <row r="1232" customFormat="false" ht="11.25" hidden="false" customHeight="false" outlineLevel="0" collapsed="false">
      <c r="A1232" s="199" t="n">
        <v>36775</v>
      </c>
      <c r="B1232" s="192" t="n">
        <v>36775</v>
      </c>
      <c r="C1232" s="306" t="n">
        <f aca="false">VLOOKUP($B1232,data!$A$6:$M$15000,10)</f>
        <v>3364000</v>
      </c>
      <c r="D1232" s="9" t="n">
        <f aca="false">IF(B1232&lt;&gt;"",MONTH(B1232),0)</f>
        <v>9</v>
      </c>
      <c r="E1232" s="306" t="n">
        <f aca="false">AVERAGE(C1226:C1232)</f>
        <v>3316285.71428571</v>
      </c>
    </row>
    <row r="1233" customFormat="false" ht="11.25" hidden="false" customHeight="false" outlineLevel="0" collapsed="false">
      <c r="A1233" s="199" t="n">
        <v>36776</v>
      </c>
      <c r="B1233" s="192" t="n">
        <v>36776</v>
      </c>
      <c r="C1233" s="306" t="n">
        <f aca="false">VLOOKUP($B1233,data!$A$6:$M$15000,10)</f>
        <v>3326000</v>
      </c>
      <c r="D1233" s="9" t="n">
        <f aca="false">IF(B1233&lt;&gt;"",MONTH(B1233),0)</f>
        <v>9</v>
      </c>
      <c r="E1233" s="306" t="n">
        <f aca="false">AVERAGE(C1227:C1233)</f>
        <v>3335285.71428571</v>
      </c>
    </row>
    <row r="1234" customFormat="false" ht="11.25" hidden="false" customHeight="false" outlineLevel="0" collapsed="false">
      <c r="A1234" s="199" t="n">
        <v>36777</v>
      </c>
      <c r="B1234" s="192" t="n">
        <v>36777</v>
      </c>
      <c r="C1234" s="306" t="n">
        <f aca="false">VLOOKUP($B1234,data!$A$6:$M$15000,10)</f>
        <v>3390000</v>
      </c>
      <c r="D1234" s="9" t="n">
        <f aca="false">IF(B1234&lt;&gt;"",MONTH(B1234),0)</f>
        <v>9</v>
      </c>
      <c r="E1234" s="306" t="n">
        <f aca="false">AVERAGE(C1228:C1234)</f>
        <v>3330571.42857143</v>
      </c>
    </row>
    <row r="1235" customFormat="false" ht="11.25" hidden="false" customHeight="false" outlineLevel="0" collapsed="false">
      <c r="A1235" s="199" t="n">
        <v>36778</v>
      </c>
      <c r="B1235" s="192" t="n">
        <v>36778</v>
      </c>
      <c r="C1235" s="306" t="n">
        <f aca="false">VLOOKUP($B1235,data!$A$6:$M$15000,10)</f>
        <v>3323000</v>
      </c>
      <c r="D1235" s="9" t="n">
        <f aca="false">IF(B1235&lt;&gt;"",MONTH(B1235),0)</f>
        <v>9</v>
      </c>
      <c r="E1235" s="306" t="n">
        <f aca="false">AVERAGE(C1229:C1235)</f>
        <v>3331285.71428571</v>
      </c>
    </row>
    <row r="1236" customFormat="false" ht="11.25" hidden="false" customHeight="false" outlineLevel="0" collapsed="false">
      <c r="A1236" s="199" t="n">
        <v>36779</v>
      </c>
      <c r="B1236" s="192" t="n">
        <v>36779</v>
      </c>
      <c r="C1236" s="306" t="n">
        <f aca="false">VLOOKUP($B1236,data!$A$6:$M$15000,10)</f>
        <v>3343000</v>
      </c>
      <c r="D1236" s="9" t="n">
        <f aca="false">IF(B1236&lt;&gt;"",MONTH(B1236),0)</f>
        <v>9</v>
      </c>
      <c r="E1236" s="306" t="n">
        <f aca="false">AVERAGE(C1230:C1236)</f>
        <v>3339142.85714286</v>
      </c>
    </row>
    <row r="1237" customFormat="false" ht="11.25" hidden="false" customHeight="false" outlineLevel="0" collapsed="false">
      <c r="A1237" s="199" t="n">
        <v>36780</v>
      </c>
      <c r="B1237" s="192" t="n">
        <v>36780</v>
      </c>
      <c r="C1237" s="306" t="n">
        <f aca="false">VLOOKUP($B1237,data!$A$6:$M$15000,10)</f>
        <v>3376000</v>
      </c>
      <c r="D1237" s="9" t="n">
        <f aca="false">IF(B1237&lt;&gt;"",MONTH(B1237),0)</f>
        <v>9</v>
      </c>
      <c r="E1237" s="306" t="n">
        <f aca="false">AVERAGE(C1231:C1237)</f>
        <v>3351428.57142857</v>
      </c>
    </row>
    <row r="1238" customFormat="false" ht="11.25" hidden="false" customHeight="false" outlineLevel="0" collapsed="false">
      <c r="A1238" s="199" t="n">
        <v>36781</v>
      </c>
      <c r="B1238" s="192" t="n">
        <v>36781</v>
      </c>
      <c r="C1238" s="306" t="n">
        <f aca="false">VLOOKUP($B1238,data!$A$6:$M$15000,10)</f>
        <v>3381000</v>
      </c>
      <c r="D1238" s="9" t="n">
        <f aca="false">IF(B1238&lt;&gt;"",MONTH(B1238),0)</f>
        <v>9</v>
      </c>
      <c r="E1238" s="306" t="n">
        <f aca="false">AVERAGE(C1232:C1238)</f>
        <v>3357571.42857143</v>
      </c>
    </row>
    <row r="1239" customFormat="false" ht="11.25" hidden="false" customHeight="false" outlineLevel="0" collapsed="false">
      <c r="A1239" s="199" t="n">
        <v>36782</v>
      </c>
      <c r="B1239" s="192" t="n">
        <v>36782</v>
      </c>
      <c r="C1239" s="306" t="n">
        <f aca="false">VLOOKUP($B1239,data!$A$6:$M$15000,10)</f>
        <v>3374000</v>
      </c>
      <c r="D1239" s="9" t="n">
        <f aca="false">IF(B1239&lt;&gt;"",MONTH(B1239),0)</f>
        <v>9</v>
      </c>
      <c r="E1239" s="306" t="n">
        <f aca="false">AVERAGE(C1233:C1239)</f>
        <v>3359000</v>
      </c>
    </row>
    <row r="1240" customFormat="false" ht="11.25" hidden="false" customHeight="false" outlineLevel="0" collapsed="false">
      <c r="A1240" s="199" t="n">
        <v>36783</v>
      </c>
      <c r="B1240" s="192" t="n">
        <v>36783</v>
      </c>
      <c r="C1240" s="306" t="n">
        <f aca="false">VLOOKUP($B1240,data!$A$6:$M$15000,10)</f>
        <v>3351000</v>
      </c>
      <c r="D1240" s="9" t="n">
        <f aca="false">IF(B1240&lt;&gt;"",MONTH(B1240),0)</f>
        <v>9</v>
      </c>
      <c r="E1240" s="306" t="n">
        <f aca="false">AVERAGE(C1234:C1240)</f>
        <v>3362571.42857143</v>
      </c>
    </row>
    <row r="1241" customFormat="false" ht="11.25" hidden="false" customHeight="false" outlineLevel="0" collapsed="false">
      <c r="A1241" s="199" t="n">
        <v>36784</v>
      </c>
      <c r="B1241" s="192" t="n">
        <v>36784</v>
      </c>
      <c r="C1241" s="306" t="n">
        <f aca="false">VLOOKUP($B1241,data!$A$6:$M$15000,10)</f>
        <v>3292000</v>
      </c>
      <c r="D1241" s="9" t="n">
        <f aca="false">IF(B1241&lt;&gt;"",MONTH(B1241),0)</f>
        <v>9</v>
      </c>
      <c r="E1241" s="306" t="n">
        <f aca="false">AVERAGE(C1235:C1241)</f>
        <v>3348571.42857143</v>
      </c>
    </row>
    <row r="1242" customFormat="false" ht="11.25" hidden="false" customHeight="false" outlineLevel="0" collapsed="false">
      <c r="A1242" s="199" t="n">
        <v>36785</v>
      </c>
      <c r="B1242" s="192" t="n">
        <v>36785</v>
      </c>
      <c r="C1242" s="306" t="n">
        <f aca="false">VLOOKUP($B1242,data!$A$6:$M$15000,10)</f>
        <v>3378000</v>
      </c>
      <c r="D1242" s="9" t="n">
        <f aca="false">IF(B1242&lt;&gt;"",MONTH(B1242),0)</f>
        <v>9</v>
      </c>
      <c r="E1242" s="306" t="n">
        <f aca="false">AVERAGE(C1236:C1242)</f>
        <v>3356428.57142857</v>
      </c>
    </row>
    <row r="1243" customFormat="false" ht="11.25" hidden="false" customHeight="false" outlineLevel="0" collapsed="false">
      <c r="A1243" s="199" t="n">
        <v>36786</v>
      </c>
      <c r="B1243" s="192" t="n">
        <v>36786</v>
      </c>
      <c r="C1243" s="306" t="n">
        <f aca="false">VLOOKUP($B1243,data!$A$6:$M$15000,10)</f>
        <v>3392000</v>
      </c>
      <c r="D1243" s="9" t="n">
        <f aca="false">IF(B1243&lt;&gt;"",MONTH(B1243),0)</f>
        <v>9</v>
      </c>
      <c r="E1243" s="306" t="n">
        <f aca="false">AVERAGE(C1237:C1243)</f>
        <v>3363428.57142857</v>
      </c>
    </row>
    <row r="1244" customFormat="false" ht="11.25" hidden="false" customHeight="false" outlineLevel="0" collapsed="false">
      <c r="A1244" s="199" t="n">
        <v>36787</v>
      </c>
      <c r="B1244" s="192" t="n">
        <v>36787</v>
      </c>
      <c r="C1244" s="306" t="n">
        <f aca="false">VLOOKUP($B1244,data!$A$6:$M$15000,10)</f>
        <v>3214000</v>
      </c>
      <c r="D1244" s="9" t="n">
        <f aca="false">IF(B1244&lt;&gt;"",MONTH(B1244),0)</f>
        <v>9</v>
      </c>
      <c r="E1244" s="306" t="n">
        <f aca="false">AVERAGE(C1238:C1244)</f>
        <v>3340285.71428571</v>
      </c>
    </row>
    <row r="1245" customFormat="false" ht="11.25" hidden="false" customHeight="false" outlineLevel="0" collapsed="false">
      <c r="A1245" s="199" t="n">
        <v>36788</v>
      </c>
      <c r="B1245" s="192" t="n">
        <v>36788</v>
      </c>
      <c r="C1245" s="306" t="n">
        <f aca="false">VLOOKUP($B1245,data!$A$6:$M$15000,10)</f>
        <v>3221000</v>
      </c>
      <c r="D1245" s="9" t="n">
        <f aca="false">IF(B1245&lt;&gt;"",MONTH(B1245),0)</f>
        <v>9</v>
      </c>
      <c r="E1245" s="306" t="n">
        <f aca="false">AVERAGE(C1239:C1245)</f>
        <v>3317428.57142857</v>
      </c>
    </row>
    <row r="1246" customFormat="false" ht="11.25" hidden="false" customHeight="false" outlineLevel="0" collapsed="false">
      <c r="A1246" s="199" t="n">
        <v>36789</v>
      </c>
      <c r="B1246" s="192" t="n">
        <v>36789</v>
      </c>
      <c r="C1246" s="306" t="n">
        <f aca="false">VLOOKUP($B1246,data!$A$6:$M$15000,10)</f>
        <v>3290000</v>
      </c>
      <c r="D1246" s="9" t="n">
        <f aca="false">IF(B1246&lt;&gt;"",MONTH(B1246),0)</f>
        <v>9</v>
      </c>
      <c r="E1246" s="306" t="n">
        <f aca="false">AVERAGE(C1240:C1246)</f>
        <v>3305428.57142857</v>
      </c>
    </row>
    <row r="1247" customFormat="false" ht="11.25" hidden="false" customHeight="false" outlineLevel="0" collapsed="false">
      <c r="A1247" s="199" t="n">
        <v>36790</v>
      </c>
      <c r="B1247" s="192" t="n">
        <v>36790</v>
      </c>
      <c r="C1247" s="306" t="n">
        <f aca="false">VLOOKUP($B1247,data!$A$6:$M$15000,10)</f>
        <v>3389000</v>
      </c>
      <c r="D1247" s="9" t="n">
        <f aca="false">IF(B1247&lt;&gt;"",MONTH(B1247),0)</f>
        <v>9</v>
      </c>
      <c r="E1247" s="306" t="n">
        <f aca="false">AVERAGE(C1241:C1247)</f>
        <v>3310857.14285714</v>
      </c>
    </row>
    <row r="1248" customFormat="false" ht="11.25" hidden="false" customHeight="false" outlineLevel="0" collapsed="false">
      <c r="A1248" s="199" t="n">
        <v>36791</v>
      </c>
      <c r="B1248" s="192" t="n">
        <v>36791</v>
      </c>
      <c r="C1248" s="306" t="n">
        <f aca="false">VLOOKUP($B1248,data!$A$6:$M$15000,10)</f>
        <v>3499000</v>
      </c>
      <c r="D1248" s="9" t="n">
        <f aca="false">IF(B1248&lt;&gt;"",MONTH(B1248),0)</f>
        <v>9</v>
      </c>
      <c r="E1248" s="306" t="n">
        <f aca="false">AVERAGE(C1242:C1248)</f>
        <v>3340428.57142857</v>
      </c>
    </row>
    <row r="1249" customFormat="false" ht="11.25" hidden="false" customHeight="false" outlineLevel="0" collapsed="false">
      <c r="A1249" s="199" t="n">
        <v>36792</v>
      </c>
      <c r="B1249" s="192" t="n">
        <v>36792</v>
      </c>
      <c r="C1249" s="306" t="n">
        <f aca="false">VLOOKUP($B1249,data!$A$6:$M$15000,10)</f>
        <v>3167000</v>
      </c>
      <c r="D1249" s="9" t="n">
        <f aca="false">IF(B1249&lt;&gt;"",MONTH(B1249),0)</f>
        <v>9</v>
      </c>
      <c r="E1249" s="306" t="n">
        <f aca="false">AVERAGE(C1243:C1249)</f>
        <v>3310285.71428571</v>
      </c>
    </row>
    <row r="1250" customFormat="false" ht="11.25" hidden="false" customHeight="false" outlineLevel="0" collapsed="false">
      <c r="A1250" s="199" t="n">
        <v>36793</v>
      </c>
      <c r="B1250" s="192" t="n">
        <v>36793</v>
      </c>
      <c r="C1250" s="306" t="n">
        <f aca="false">VLOOKUP($B1250,data!$A$6:$M$15000,10)</f>
        <v>3108000</v>
      </c>
      <c r="D1250" s="9" t="n">
        <f aca="false">IF(B1250&lt;&gt;"",MONTH(B1250),0)</f>
        <v>9</v>
      </c>
      <c r="E1250" s="306" t="n">
        <f aca="false">AVERAGE(C1244:C1250)</f>
        <v>3269714.28571429</v>
      </c>
    </row>
    <row r="1251" customFormat="false" ht="11.25" hidden="false" customHeight="false" outlineLevel="0" collapsed="false">
      <c r="A1251" s="199" t="n">
        <v>36794</v>
      </c>
      <c r="B1251" s="192" t="n">
        <v>36794</v>
      </c>
      <c r="C1251" s="306" t="n">
        <f aca="false">VLOOKUP($B1251,data!$A$6:$M$15000,10)</f>
        <v>3142000</v>
      </c>
      <c r="D1251" s="9" t="n">
        <f aca="false">IF(B1251&lt;&gt;"",MONTH(B1251),0)</f>
        <v>9</v>
      </c>
      <c r="E1251" s="306" t="n">
        <f aca="false">AVERAGE(C1245:C1251)</f>
        <v>3259428.57142857</v>
      </c>
    </row>
    <row r="1252" customFormat="false" ht="11.25" hidden="false" customHeight="false" outlineLevel="0" collapsed="false">
      <c r="A1252" s="199" t="n">
        <v>36795</v>
      </c>
      <c r="B1252" s="192" t="n">
        <v>36795</v>
      </c>
      <c r="C1252" s="306" t="n">
        <f aca="false">VLOOKUP($B1252,data!$A$6:$M$15000,10)</f>
        <v>3220000</v>
      </c>
      <c r="D1252" s="9" t="n">
        <f aca="false">IF(B1252&lt;&gt;"",MONTH(B1252),0)</f>
        <v>9</v>
      </c>
      <c r="E1252" s="306" t="n">
        <f aca="false">AVERAGE(C1246:C1252)</f>
        <v>3259285.71428571</v>
      </c>
    </row>
    <row r="1253" customFormat="false" ht="11.25" hidden="false" customHeight="false" outlineLevel="0" collapsed="false">
      <c r="A1253" s="199" t="n">
        <v>36796</v>
      </c>
      <c r="B1253" s="192" t="n">
        <v>36796</v>
      </c>
      <c r="C1253" s="306" t="n">
        <f aca="false">VLOOKUP($B1253,data!$A$6:$M$15000,10)</f>
        <v>3344000</v>
      </c>
      <c r="D1253" s="9" t="n">
        <f aca="false">IF(B1253&lt;&gt;"",MONTH(B1253),0)</f>
        <v>9</v>
      </c>
      <c r="E1253" s="306" t="n">
        <f aca="false">AVERAGE(C1247:C1253)</f>
        <v>3267000</v>
      </c>
    </row>
    <row r="1254" customFormat="false" ht="11.25" hidden="false" customHeight="false" outlineLevel="0" collapsed="false">
      <c r="A1254" s="199" t="n">
        <v>36797</v>
      </c>
      <c r="B1254" s="192" t="n">
        <v>36797</v>
      </c>
      <c r="C1254" s="306" t="n">
        <f aca="false">VLOOKUP($B1254,data!$A$6:$M$15000,10)</f>
        <v>3144000</v>
      </c>
      <c r="D1254" s="9" t="n">
        <f aca="false">IF(B1254&lt;&gt;"",MONTH(B1254),0)</f>
        <v>9</v>
      </c>
      <c r="E1254" s="306" t="n">
        <f aca="false">AVERAGE(C1248:C1254)</f>
        <v>3232000</v>
      </c>
    </row>
    <row r="1255" customFormat="false" ht="11.25" hidden="false" customHeight="false" outlineLevel="0" collapsed="false">
      <c r="A1255" s="199" t="n">
        <v>36798</v>
      </c>
      <c r="B1255" s="192" t="n">
        <v>36798</v>
      </c>
      <c r="C1255" s="306" t="n">
        <f aca="false">VLOOKUP($B1255,data!$A$6:$M$15000,10)</f>
        <v>3351000</v>
      </c>
      <c r="D1255" s="9" t="n">
        <f aca="false">IF(B1255&lt;&gt;"",MONTH(B1255),0)</f>
        <v>9</v>
      </c>
      <c r="E1255" s="306" t="n">
        <f aca="false">AVERAGE(C1249:C1255)</f>
        <v>3210857.14285714</v>
      </c>
    </row>
    <row r="1256" customFormat="false" ht="11.25" hidden="false" customHeight="false" outlineLevel="0" collapsed="false">
      <c r="A1256" s="199" t="n">
        <v>36799</v>
      </c>
      <c r="B1256" s="192" t="n">
        <v>36799</v>
      </c>
      <c r="C1256" s="306" t="n">
        <f aca="false">VLOOKUP($B1256,data!$A$6:$M$15000,10)</f>
        <v>3304000</v>
      </c>
      <c r="D1256" s="9" t="n">
        <f aca="false">IF(B1256&lt;&gt;"",MONTH(B1256),0)</f>
        <v>9</v>
      </c>
      <c r="E1256" s="306" t="n">
        <f aca="false">AVERAGE(C1250:C1256)</f>
        <v>3230428.57142857</v>
      </c>
    </row>
    <row r="1257" customFormat="false" ht="11.25" hidden="false" customHeight="false" outlineLevel="0" collapsed="false">
      <c r="A1257" s="199" t="n">
        <v>36800</v>
      </c>
      <c r="B1257" s="192" t="n">
        <v>36800</v>
      </c>
      <c r="C1257" s="306" t="n">
        <f aca="false">VLOOKUP($B1257,data!$A$6:$M$15000,10)</f>
        <v>3130000</v>
      </c>
      <c r="D1257" s="9" t="n">
        <f aca="false">IF(B1257&lt;&gt;"",MONTH(B1257),0)</f>
        <v>10</v>
      </c>
      <c r="E1257" s="306" t="n">
        <f aca="false">AVERAGE(C1251:C1257)</f>
        <v>3233571.42857143</v>
      </c>
    </row>
    <row r="1258" customFormat="false" ht="11.25" hidden="false" customHeight="false" outlineLevel="0" collapsed="false">
      <c r="A1258" s="199" t="n">
        <v>36801</v>
      </c>
      <c r="B1258" s="192" t="n">
        <v>36801</v>
      </c>
      <c r="C1258" s="306" t="n">
        <f aca="false">VLOOKUP($B1258,data!$A$6:$M$15000,10)</f>
        <v>3134000</v>
      </c>
      <c r="D1258" s="9" t="n">
        <f aca="false">IF(B1258&lt;&gt;"",MONTH(B1258),0)</f>
        <v>10</v>
      </c>
      <c r="E1258" s="306" t="n">
        <f aca="false">AVERAGE(C1252:C1258)</f>
        <v>3232428.57142857</v>
      </c>
    </row>
    <row r="1259" customFormat="false" ht="11.25" hidden="false" customHeight="false" outlineLevel="0" collapsed="false">
      <c r="A1259" s="199" t="n">
        <v>36802</v>
      </c>
      <c r="B1259" s="192" t="n">
        <v>36802</v>
      </c>
      <c r="C1259" s="306" t="n">
        <f aca="false">VLOOKUP($B1259,data!$A$6:$M$15000,10)</f>
        <v>3193000</v>
      </c>
      <c r="D1259" s="9" t="n">
        <f aca="false">IF(B1259&lt;&gt;"",MONTH(B1259),0)</f>
        <v>10</v>
      </c>
      <c r="E1259" s="306" t="n">
        <f aca="false">AVERAGE(C1253:C1259)</f>
        <v>3228571.42857143</v>
      </c>
    </row>
    <row r="1260" customFormat="false" ht="11.25" hidden="false" customHeight="false" outlineLevel="0" collapsed="false">
      <c r="A1260" s="199" t="n">
        <v>36803</v>
      </c>
      <c r="B1260" s="192" t="n">
        <v>36803</v>
      </c>
      <c r="C1260" s="306" t="n">
        <f aca="false">VLOOKUP($B1260,data!$A$6:$M$15000,10)</f>
        <v>3261000</v>
      </c>
      <c r="D1260" s="9" t="n">
        <f aca="false">IF(B1260&lt;&gt;"",MONTH(B1260),0)</f>
        <v>10</v>
      </c>
      <c r="E1260" s="306" t="n">
        <f aca="false">AVERAGE(C1254:C1260)</f>
        <v>3216714.28571429</v>
      </c>
    </row>
    <row r="1261" customFormat="false" ht="11.25" hidden="false" customHeight="false" outlineLevel="0" collapsed="false">
      <c r="A1261" s="199" t="n">
        <v>36804</v>
      </c>
      <c r="B1261" s="192" t="n">
        <v>36804</v>
      </c>
      <c r="C1261" s="306" t="n">
        <f aca="false">VLOOKUP($B1261,data!$A$6:$M$15000,10)</f>
        <v>3501000</v>
      </c>
      <c r="D1261" s="9" t="n">
        <f aca="false">IF(B1261&lt;&gt;"",MONTH(B1261),0)</f>
        <v>10</v>
      </c>
      <c r="E1261" s="306" t="n">
        <f aca="false">AVERAGE(C1255:C1261)</f>
        <v>3267714.28571429</v>
      </c>
    </row>
    <row r="1262" customFormat="false" ht="11.25" hidden="false" customHeight="false" outlineLevel="0" collapsed="false">
      <c r="A1262" s="199" t="n">
        <v>36805</v>
      </c>
      <c r="B1262" s="192" t="n">
        <v>36805</v>
      </c>
      <c r="C1262" s="306" t="n">
        <f aca="false">VLOOKUP($B1262,data!$A$6:$M$15000,10)</f>
        <v>3346000</v>
      </c>
      <c r="D1262" s="9" t="n">
        <f aca="false">IF(B1262&lt;&gt;"",MONTH(B1262),0)</f>
        <v>10</v>
      </c>
      <c r="E1262" s="306" t="n">
        <f aca="false">AVERAGE(C1256:C1262)</f>
        <v>3267000</v>
      </c>
    </row>
    <row r="1263" customFormat="false" ht="11.25" hidden="false" customHeight="false" outlineLevel="0" collapsed="false">
      <c r="A1263" s="199" t="n">
        <v>36806</v>
      </c>
      <c r="B1263" s="192" t="n">
        <v>36806</v>
      </c>
      <c r="C1263" s="306" t="n">
        <f aca="false">VLOOKUP($B1263,data!$A$6:$M$15000,10)</f>
        <v>3512000</v>
      </c>
      <c r="D1263" s="9" t="n">
        <f aca="false">IF(B1263&lt;&gt;"",MONTH(B1263),0)</f>
        <v>10</v>
      </c>
      <c r="E1263" s="306" t="n">
        <f aca="false">AVERAGE(C1257:C1263)</f>
        <v>3296714.28571429</v>
      </c>
    </row>
    <row r="1264" customFormat="false" ht="11.25" hidden="false" customHeight="false" outlineLevel="0" collapsed="false">
      <c r="A1264" s="199" t="n">
        <v>36807</v>
      </c>
      <c r="B1264" s="192" t="n">
        <v>36807</v>
      </c>
      <c r="C1264" s="306" t="n">
        <f aca="false">VLOOKUP($B1264,data!$A$6:$M$15000,10)</f>
        <v>3366000</v>
      </c>
      <c r="D1264" s="9" t="n">
        <f aca="false">IF(B1264&lt;&gt;"",MONTH(B1264),0)</f>
        <v>10</v>
      </c>
      <c r="E1264" s="306" t="n">
        <f aca="false">AVERAGE(C1258:C1264)</f>
        <v>3330428.57142857</v>
      </c>
    </row>
    <row r="1265" customFormat="false" ht="11.25" hidden="false" customHeight="false" outlineLevel="0" collapsed="false">
      <c r="A1265" s="199" t="n">
        <v>36808</v>
      </c>
      <c r="B1265" s="192" t="n">
        <v>36808</v>
      </c>
      <c r="C1265" s="306" t="n">
        <f aca="false">VLOOKUP($B1265,data!$A$6:$M$15000,10)</f>
        <v>3430000</v>
      </c>
      <c r="D1265" s="9" t="n">
        <f aca="false">IF(B1265&lt;&gt;"",MONTH(B1265),0)</f>
        <v>10</v>
      </c>
      <c r="E1265" s="306" t="n">
        <f aca="false">AVERAGE(C1259:C1265)</f>
        <v>3372714.28571429</v>
      </c>
    </row>
    <row r="1266" customFormat="false" ht="11.25" hidden="false" customHeight="false" outlineLevel="0" collapsed="false">
      <c r="A1266" s="199" t="n">
        <v>36809</v>
      </c>
      <c r="B1266" s="192" t="n">
        <v>36809</v>
      </c>
      <c r="C1266" s="306" t="n">
        <f aca="false">VLOOKUP($B1266,data!$A$6:$M$15000,10)</f>
        <v>3483000</v>
      </c>
      <c r="D1266" s="9" t="n">
        <f aca="false">IF(B1266&lt;&gt;"",MONTH(B1266),0)</f>
        <v>10</v>
      </c>
      <c r="E1266" s="306" t="n">
        <f aca="false">AVERAGE(C1260:C1266)</f>
        <v>3414142.85714286</v>
      </c>
    </row>
    <row r="1267" customFormat="false" ht="11.25" hidden="false" customHeight="false" outlineLevel="0" collapsed="false">
      <c r="A1267" s="199" t="n">
        <v>36810</v>
      </c>
      <c r="B1267" s="192" t="n">
        <v>36810</v>
      </c>
      <c r="C1267" s="306" t="n">
        <f aca="false">VLOOKUP($B1267,data!$A$6:$M$15000,10)</f>
        <v>3379000</v>
      </c>
      <c r="D1267" s="9" t="n">
        <f aca="false">IF(B1267&lt;&gt;"",MONTH(B1267),0)</f>
        <v>10</v>
      </c>
      <c r="E1267" s="306" t="n">
        <f aca="false">AVERAGE(C1261:C1267)</f>
        <v>3431000</v>
      </c>
    </row>
    <row r="1268" customFormat="false" ht="11.25" hidden="false" customHeight="false" outlineLevel="0" collapsed="false">
      <c r="A1268" s="199" t="n">
        <v>36811</v>
      </c>
      <c r="B1268" s="192" t="n">
        <v>36811</v>
      </c>
      <c r="C1268" s="306" t="n">
        <f aca="false">VLOOKUP($B1268,data!$A$6:$M$15000,10)</f>
        <v>3436000</v>
      </c>
      <c r="D1268" s="9" t="n">
        <f aca="false">IF(B1268&lt;&gt;"",MONTH(B1268),0)</f>
        <v>10</v>
      </c>
      <c r="E1268" s="306" t="n">
        <f aca="false">AVERAGE(C1262:C1268)</f>
        <v>3421714.28571429</v>
      </c>
    </row>
    <row r="1269" customFormat="false" ht="11.25" hidden="false" customHeight="false" outlineLevel="0" collapsed="false">
      <c r="A1269" s="199" t="n">
        <v>36812</v>
      </c>
      <c r="B1269" s="192" t="n">
        <v>36812</v>
      </c>
      <c r="C1269" s="306" t="n">
        <f aca="false">VLOOKUP($B1269,data!$A$6:$M$15000,10)</f>
        <v>3348000</v>
      </c>
      <c r="D1269" s="9" t="n">
        <f aca="false">IF(B1269&lt;&gt;"",MONTH(B1269),0)</f>
        <v>10</v>
      </c>
      <c r="E1269" s="306" t="n">
        <f aca="false">AVERAGE(C1263:C1269)</f>
        <v>3422000</v>
      </c>
    </row>
    <row r="1270" customFormat="false" ht="11.25" hidden="false" customHeight="false" outlineLevel="0" collapsed="false">
      <c r="A1270" s="199" t="n">
        <v>36813</v>
      </c>
      <c r="B1270" s="192" t="n">
        <v>36813</v>
      </c>
      <c r="C1270" s="306" t="n">
        <f aca="false">VLOOKUP($B1270,data!$A$6:$M$15000,10)</f>
        <v>3234000</v>
      </c>
      <c r="D1270" s="9" t="n">
        <f aca="false">IF(B1270&lt;&gt;"",MONTH(B1270),0)</f>
        <v>10</v>
      </c>
      <c r="E1270" s="306" t="n">
        <f aca="false">AVERAGE(C1264:C1270)</f>
        <v>3382285.71428571</v>
      </c>
    </row>
    <row r="1271" customFormat="false" ht="11.25" hidden="false" customHeight="false" outlineLevel="0" collapsed="false">
      <c r="A1271" s="199" t="n">
        <v>36814</v>
      </c>
      <c r="B1271" s="192" t="n">
        <v>36814</v>
      </c>
      <c r="C1271" s="306" t="n">
        <f aca="false">VLOOKUP($B1271,data!$A$6:$M$15000,10)</f>
        <v>3275000</v>
      </c>
      <c r="D1271" s="9" t="n">
        <f aca="false">IF(B1271&lt;&gt;"",MONTH(B1271),0)</f>
        <v>10</v>
      </c>
      <c r="E1271" s="306" t="n">
        <f aca="false">AVERAGE(C1265:C1271)</f>
        <v>3369285.71428571</v>
      </c>
    </row>
    <row r="1272" customFormat="false" ht="11.25" hidden="false" customHeight="false" outlineLevel="0" collapsed="false">
      <c r="A1272" s="199" t="n">
        <v>36815</v>
      </c>
      <c r="B1272" s="192" t="n">
        <v>36815</v>
      </c>
      <c r="C1272" s="306" t="n">
        <f aca="false">VLOOKUP($B1272,data!$A$6:$M$15000,10)</f>
        <v>3192000</v>
      </c>
      <c r="D1272" s="9" t="n">
        <f aca="false">IF(B1272&lt;&gt;"",MONTH(B1272),0)</f>
        <v>10</v>
      </c>
      <c r="E1272" s="306" t="n">
        <f aca="false">AVERAGE(C1266:C1272)</f>
        <v>3335285.71428571</v>
      </c>
    </row>
    <row r="1273" customFormat="false" ht="11.25" hidden="false" customHeight="false" outlineLevel="0" collapsed="false">
      <c r="A1273" s="199" t="n">
        <v>36816</v>
      </c>
      <c r="B1273" s="192" t="n">
        <v>36816</v>
      </c>
      <c r="C1273" s="306" t="n">
        <f aca="false">VLOOKUP($B1273,data!$A$6:$M$15000,10)</f>
        <v>3396000</v>
      </c>
      <c r="D1273" s="9" t="n">
        <f aca="false">IF(B1273&lt;&gt;"",MONTH(B1273),0)</f>
        <v>10</v>
      </c>
      <c r="E1273" s="306" t="n">
        <f aca="false">AVERAGE(C1267:C1273)</f>
        <v>3322857.14285714</v>
      </c>
    </row>
    <row r="1274" customFormat="false" ht="11.25" hidden="false" customHeight="false" outlineLevel="0" collapsed="false">
      <c r="A1274" s="199" t="n">
        <v>36817</v>
      </c>
      <c r="B1274" s="192" t="n">
        <v>36817</v>
      </c>
      <c r="C1274" s="306" t="n">
        <f aca="false">VLOOKUP($B1274,data!$A$6:$M$15000,10)</f>
        <v>3229000</v>
      </c>
      <c r="D1274" s="9" t="n">
        <f aca="false">IF(B1274&lt;&gt;"",MONTH(B1274),0)</f>
        <v>10</v>
      </c>
      <c r="E1274" s="306" t="n">
        <f aca="false">AVERAGE(C1268:C1274)</f>
        <v>3301428.57142857</v>
      </c>
    </row>
    <row r="1275" customFormat="false" ht="11.25" hidden="false" customHeight="false" outlineLevel="0" collapsed="false">
      <c r="A1275" s="199" t="n">
        <v>36818</v>
      </c>
      <c r="B1275" s="192" t="n">
        <v>36818</v>
      </c>
      <c r="C1275" s="306" t="n">
        <f aca="false">VLOOKUP($B1275,data!$A$6:$M$15000,10)</f>
        <v>3179000</v>
      </c>
      <c r="D1275" s="9" t="n">
        <f aca="false">IF(B1275&lt;&gt;"",MONTH(B1275),0)</f>
        <v>10</v>
      </c>
      <c r="E1275" s="306" t="n">
        <f aca="false">AVERAGE(C1269:C1275)</f>
        <v>3264714.28571429</v>
      </c>
    </row>
    <row r="1276" customFormat="false" ht="11.25" hidden="false" customHeight="false" outlineLevel="0" collapsed="false">
      <c r="A1276" s="199" t="n">
        <v>36819</v>
      </c>
      <c r="B1276" s="192" t="n">
        <v>36819</v>
      </c>
      <c r="C1276" s="306" t="n">
        <f aca="false">VLOOKUP($B1276,data!$A$6:$M$15000,10)</f>
        <v>3468000</v>
      </c>
      <c r="D1276" s="9" t="n">
        <f aca="false">IF(B1276&lt;&gt;"",MONTH(B1276),0)</f>
        <v>10</v>
      </c>
      <c r="E1276" s="306" t="n">
        <f aca="false">AVERAGE(C1270:C1276)</f>
        <v>3281857.14285714</v>
      </c>
    </row>
    <row r="1277" customFormat="false" ht="11.25" hidden="false" customHeight="false" outlineLevel="0" collapsed="false">
      <c r="A1277" s="199" t="n">
        <v>36820</v>
      </c>
      <c r="B1277" s="192" t="n">
        <v>36820</v>
      </c>
      <c r="C1277" s="306" t="n">
        <f aca="false">VLOOKUP($B1277,data!$A$6:$M$15000,10)</f>
        <v>3455000</v>
      </c>
      <c r="D1277" s="9" t="n">
        <f aca="false">IF(B1277&lt;&gt;"",MONTH(B1277),0)</f>
        <v>10</v>
      </c>
      <c r="E1277" s="306" t="n">
        <f aca="false">AVERAGE(C1271:C1277)</f>
        <v>3313428.57142857</v>
      </c>
    </row>
    <row r="1278" customFormat="false" ht="11.25" hidden="false" customHeight="false" outlineLevel="0" collapsed="false">
      <c r="A1278" s="199" t="n">
        <v>36821</v>
      </c>
      <c r="B1278" s="192" t="n">
        <v>36821</v>
      </c>
      <c r="C1278" s="306" t="n">
        <f aca="false">VLOOKUP($B1278,data!$A$6:$M$15000,10)</f>
        <v>3481000</v>
      </c>
      <c r="D1278" s="9" t="n">
        <f aca="false">IF(B1278&lt;&gt;"",MONTH(B1278),0)</f>
        <v>10</v>
      </c>
      <c r="E1278" s="306" t="n">
        <f aca="false">AVERAGE(C1272:C1278)</f>
        <v>3342857.14285714</v>
      </c>
    </row>
    <row r="1279" customFormat="false" ht="11.25" hidden="false" customHeight="false" outlineLevel="0" collapsed="false">
      <c r="A1279" s="199" t="n">
        <v>36822</v>
      </c>
      <c r="B1279" s="192" t="n">
        <v>36822</v>
      </c>
      <c r="C1279" s="306" t="n">
        <f aca="false">VLOOKUP($B1279,data!$A$6:$M$15000,10)</f>
        <v>3506000</v>
      </c>
      <c r="D1279" s="9" t="n">
        <f aca="false">IF(B1279&lt;&gt;"",MONTH(B1279),0)</f>
        <v>10</v>
      </c>
      <c r="E1279" s="306" t="n">
        <f aca="false">AVERAGE(C1273:C1279)</f>
        <v>3387714.28571429</v>
      </c>
    </row>
    <row r="1280" customFormat="false" ht="11.25" hidden="false" customHeight="false" outlineLevel="0" collapsed="false">
      <c r="A1280" s="199" t="n">
        <v>36823</v>
      </c>
      <c r="B1280" s="192" t="n">
        <v>36823</v>
      </c>
      <c r="C1280" s="306" t="n">
        <f aca="false">VLOOKUP($B1280,data!$A$6:$M$15000,10)</f>
        <v>3392000</v>
      </c>
      <c r="D1280" s="9" t="n">
        <f aca="false">IF(B1280&lt;&gt;"",MONTH(B1280),0)</f>
        <v>10</v>
      </c>
      <c r="E1280" s="306" t="n">
        <f aca="false">AVERAGE(C1274:C1280)</f>
        <v>3387142.85714286</v>
      </c>
    </row>
    <row r="1281" customFormat="false" ht="11.25" hidden="false" customHeight="false" outlineLevel="0" collapsed="false">
      <c r="A1281" s="199" t="n">
        <v>36824</v>
      </c>
      <c r="B1281" s="192" t="n">
        <v>36824</v>
      </c>
      <c r="C1281" s="306" t="n">
        <f aca="false">VLOOKUP($B1281,data!$A$6:$M$15000,10)</f>
        <v>3372000</v>
      </c>
      <c r="D1281" s="9" t="n">
        <f aca="false">IF(B1281&lt;&gt;"",MONTH(B1281),0)</f>
        <v>10</v>
      </c>
      <c r="E1281" s="306" t="n">
        <f aca="false">AVERAGE(C1275:C1281)</f>
        <v>3407571.42857143</v>
      </c>
    </row>
    <row r="1282" customFormat="false" ht="11.25" hidden="false" customHeight="false" outlineLevel="0" collapsed="false">
      <c r="A1282" s="199" t="n">
        <v>36825</v>
      </c>
      <c r="B1282" s="192" t="n">
        <v>36825</v>
      </c>
      <c r="C1282" s="306" t="n">
        <f aca="false">VLOOKUP($B1282,data!$A$6:$M$15000,10)</f>
        <v>3430000</v>
      </c>
      <c r="D1282" s="9" t="n">
        <f aca="false">IF(B1282&lt;&gt;"",MONTH(B1282),0)</f>
        <v>10</v>
      </c>
      <c r="E1282" s="306" t="n">
        <f aca="false">AVERAGE(C1276:C1282)</f>
        <v>3443428.57142857</v>
      </c>
    </row>
    <row r="1283" customFormat="false" ht="11.25" hidden="false" customHeight="false" outlineLevel="0" collapsed="false">
      <c r="A1283" s="199" t="n">
        <v>36826</v>
      </c>
      <c r="B1283" s="192" t="n">
        <v>36826</v>
      </c>
      <c r="C1283" s="306" t="n">
        <f aca="false">VLOOKUP($B1283,data!$A$6:$M$15000,10)</f>
        <v>3455000</v>
      </c>
      <c r="D1283" s="9" t="n">
        <f aca="false">IF(B1283&lt;&gt;"",MONTH(B1283),0)</f>
        <v>10</v>
      </c>
      <c r="E1283" s="306" t="n">
        <f aca="false">AVERAGE(C1277:C1283)</f>
        <v>3441571.42857143</v>
      </c>
    </row>
    <row r="1284" customFormat="false" ht="11.25" hidden="false" customHeight="false" outlineLevel="0" collapsed="false">
      <c r="A1284" s="199" t="n">
        <v>36827</v>
      </c>
      <c r="B1284" s="192" t="n">
        <v>36827</v>
      </c>
      <c r="C1284" s="306" t="n">
        <f aca="false">VLOOKUP($B1284,data!$A$6:$M$15000,10)</f>
        <v>3514000</v>
      </c>
      <c r="D1284" s="9" t="n">
        <f aca="false">IF(B1284&lt;&gt;"",MONTH(B1284),0)</f>
        <v>10</v>
      </c>
      <c r="E1284" s="306" t="n">
        <f aca="false">AVERAGE(C1278:C1284)</f>
        <v>3450000</v>
      </c>
    </row>
    <row r="1285" customFormat="false" ht="11.25" hidden="false" customHeight="false" outlineLevel="0" collapsed="false">
      <c r="A1285" s="199" t="n">
        <v>36828</v>
      </c>
      <c r="B1285" s="192" t="n">
        <v>36828</v>
      </c>
      <c r="C1285" s="306" t="n">
        <f aca="false">VLOOKUP($B1285,data!$A$6:$M$15000,10)</f>
        <v>3492000</v>
      </c>
      <c r="D1285" s="9" t="n">
        <f aca="false">IF(B1285&lt;&gt;"",MONTH(B1285),0)</f>
        <v>10</v>
      </c>
      <c r="E1285" s="306" t="n">
        <f aca="false">AVERAGE(C1279:C1285)</f>
        <v>3451571.42857143</v>
      </c>
    </row>
    <row r="1286" customFormat="false" ht="11.25" hidden="false" customHeight="false" outlineLevel="0" collapsed="false">
      <c r="A1286" s="199" t="n">
        <v>36829</v>
      </c>
      <c r="B1286" s="192" t="n">
        <v>36829</v>
      </c>
      <c r="C1286" s="306" t="n">
        <f aca="false">VLOOKUP($B1286,data!$A$6:$M$15000,10)</f>
        <v>3223000</v>
      </c>
      <c r="D1286" s="9" t="n">
        <f aca="false">IF(B1286&lt;&gt;"",MONTH(B1286),0)</f>
        <v>10</v>
      </c>
      <c r="E1286" s="306" t="n">
        <f aca="false">AVERAGE(C1280:C1286)</f>
        <v>3411142.85714286</v>
      </c>
    </row>
    <row r="1287" customFormat="false" ht="11.25" hidden="false" customHeight="false" outlineLevel="0" collapsed="false">
      <c r="A1287" s="199" t="n">
        <v>36830</v>
      </c>
      <c r="B1287" s="192" t="n">
        <v>36830</v>
      </c>
      <c r="C1287" s="306" t="n">
        <f aca="false">VLOOKUP($B1287,data!$A$6:$M$15000,10)</f>
        <v>3155000</v>
      </c>
      <c r="D1287" s="9" t="n">
        <f aca="false">IF(B1287&lt;&gt;"",MONTH(B1287),0)</f>
        <v>10</v>
      </c>
      <c r="E1287" s="306" t="n">
        <f aca="false">AVERAGE(C1281:C1287)</f>
        <v>3377285.71428571</v>
      </c>
    </row>
    <row r="1288" customFormat="false" ht="11.25" hidden="false" customHeight="false" outlineLevel="0" collapsed="false">
      <c r="A1288" s="199" t="n">
        <v>36831</v>
      </c>
      <c r="B1288" s="192" t="n">
        <v>36831</v>
      </c>
      <c r="C1288" s="306" t="n">
        <f aca="false">VLOOKUP($B1288,data!$A$6:$M$15000,10)</f>
        <v>3036000</v>
      </c>
      <c r="D1288" s="9" t="n">
        <f aca="false">IF(B1288&lt;&gt;"",MONTH(B1288),0)</f>
        <v>11</v>
      </c>
      <c r="E1288" s="306" t="n">
        <f aca="false">AVERAGE(C1282:C1288)</f>
        <v>3329285.71428571</v>
      </c>
    </row>
    <row r="1289" customFormat="false" ht="11.25" hidden="false" customHeight="false" outlineLevel="0" collapsed="false">
      <c r="A1289" s="199" t="n">
        <v>36832</v>
      </c>
      <c r="B1289" s="192" t="n">
        <v>36832</v>
      </c>
      <c r="C1289" s="306" t="n">
        <f aca="false">VLOOKUP($B1289,data!$A$6:$M$15000,10)</f>
        <v>2982000</v>
      </c>
      <c r="D1289" s="9" t="n">
        <f aca="false">IF(B1289&lt;&gt;"",MONTH(B1289),0)</f>
        <v>11</v>
      </c>
      <c r="E1289" s="306" t="n">
        <f aca="false">AVERAGE(C1283:C1289)</f>
        <v>3265285.71428571</v>
      </c>
    </row>
    <row r="1290" customFormat="false" ht="11.25" hidden="false" customHeight="false" outlineLevel="0" collapsed="false">
      <c r="A1290" s="199" t="n">
        <v>36833</v>
      </c>
      <c r="B1290" s="192" t="n">
        <v>36833</v>
      </c>
      <c r="C1290" s="306" t="n">
        <f aca="false">VLOOKUP($B1290,data!$A$6:$M$15000,10)</f>
        <v>3034000</v>
      </c>
      <c r="D1290" s="9" t="n">
        <f aca="false">IF(B1290&lt;&gt;"",MONTH(B1290),0)</f>
        <v>11</v>
      </c>
      <c r="E1290" s="306" t="n">
        <f aca="false">AVERAGE(C1284:C1290)</f>
        <v>3205142.85714286</v>
      </c>
    </row>
    <row r="1291" customFormat="false" ht="11.25" hidden="false" customHeight="false" outlineLevel="0" collapsed="false">
      <c r="A1291" s="199" t="n">
        <v>36834</v>
      </c>
      <c r="B1291" s="192" t="n">
        <v>36834</v>
      </c>
      <c r="C1291" s="306" t="n">
        <f aca="false">VLOOKUP($B1291,data!$A$6:$M$15000,10)</f>
        <v>3134000</v>
      </c>
      <c r="D1291" s="9" t="n">
        <f aca="false">IF(B1291&lt;&gt;"",MONTH(B1291),0)</f>
        <v>11</v>
      </c>
      <c r="E1291" s="306" t="n">
        <f aca="false">AVERAGE(C1285:C1291)</f>
        <v>3150857.14285714</v>
      </c>
    </row>
    <row r="1292" customFormat="false" ht="11.25" hidden="false" customHeight="false" outlineLevel="0" collapsed="false">
      <c r="A1292" s="199" t="n">
        <v>36835</v>
      </c>
      <c r="B1292" s="192" t="n">
        <v>36835</v>
      </c>
      <c r="C1292" s="306" t="n">
        <f aca="false">VLOOKUP($B1292,data!$A$6:$M$15000,10)</f>
        <v>3092000</v>
      </c>
      <c r="D1292" s="9" t="n">
        <f aca="false">IF(B1292&lt;&gt;"",MONTH(B1292),0)</f>
        <v>11</v>
      </c>
      <c r="E1292" s="306" t="n">
        <f aca="false">AVERAGE(C1286:C1292)</f>
        <v>3093714.28571429</v>
      </c>
    </row>
    <row r="1293" customFormat="false" ht="11.25" hidden="false" customHeight="false" outlineLevel="0" collapsed="false">
      <c r="A1293" s="199" t="n">
        <v>36836</v>
      </c>
      <c r="B1293" s="192" t="n">
        <v>36836</v>
      </c>
      <c r="C1293" s="306" t="n">
        <f aca="false">VLOOKUP($B1293,data!$A$6:$M$15000,10)</f>
        <v>2992000</v>
      </c>
      <c r="D1293" s="9" t="n">
        <f aca="false">IF(B1293&lt;&gt;"",MONTH(B1293),0)</f>
        <v>11</v>
      </c>
      <c r="E1293" s="306" t="n">
        <f aca="false">AVERAGE(C1287:C1293)</f>
        <v>3060714.28571429</v>
      </c>
    </row>
    <row r="1294" customFormat="false" ht="11.25" hidden="false" customHeight="false" outlineLevel="0" collapsed="false">
      <c r="A1294" s="199" t="n">
        <v>36837</v>
      </c>
      <c r="B1294" s="192" t="n">
        <v>36837</v>
      </c>
      <c r="C1294" s="306" t="n">
        <f aca="false">VLOOKUP($B1294,data!$A$6:$M$15000,10)</f>
        <v>2810000</v>
      </c>
      <c r="D1294" s="9" t="n">
        <f aca="false">IF(B1294&lt;&gt;"",MONTH(B1294),0)</f>
        <v>11</v>
      </c>
      <c r="E1294" s="306" t="n">
        <f aca="false">AVERAGE(C1288:C1294)</f>
        <v>3011428.57142857</v>
      </c>
    </row>
    <row r="1295" customFormat="false" ht="11.25" hidden="false" customHeight="false" outlineLevel="0" collapsed="false">
      <c r="A1295" s="199" t="n">
        <v>36838</v>
      </c>
      <c r="B1295" s="192" t="n">
        <v>36838</v>
      </c>
      <c r="C1295" s="306" t="n">
        <f aca="false">VLOOKUP($B1295,data!$A$6:$M$15000,10)</f>
        <v>2711000</v>
      </c>
      <c r="D1295" s="9" t="n">
        <f aca="false">IF(B1295&lt;&gt;"",MONTH(B1295),0)</f>
        <v>11</v>
      </c>
      <c r="E1295" s="306" t="n">
        <f aca="false">AVERAGE(C1289:C1295)</f>
        <v>2965000</v>
      </c>
    </row>
    <row r="1296" customFormat="false" ht="11.25" hidden="false" customHeight="false" outlineLevel="0" collapsed="false">
      <c r="A1296" s="199" t="n">
        <v>36839</v>
      </c>
      <c r="B1296" s="192" t="n">
        <v>36839</v>
      </c>
      <c r="C1296" s="306" t="n">
        <f aca="false">VLOOKUP($B1296,data!$A$6:$M$15000,10)</f>
        <v>2712000</v>
      </c>
      <c r="D1296" s="9" t="n">
        <f aca="false">IF(B1296&lt;&gt;"",MONTH(B1296),0)</f>
        <v>11</v>
      </c>
      <c r="E1296" s="306" t="n">
        <f aca="false">AVERAGE(C1290:C1296)</f>
        <v>2926428.57142857</v>
      </c>
    </row>
    <row r="1297" customFormat="false" ht="11.25" hidden="false" customHeight="false" outlineLevel="0" collapsed="false">
      <c r="A1297" s="199" t="n">
        <v>36840</v>
      </c>
      <c r="B1297" s="192" t="n">
        <v>36840</v>
      </c>
      <c r="C1297" s="306" t="n">
        <f aca="false">VLOOKUP($B1297,data!$A$6:$M$15000,10)</f>
        <v>2780000</v>
      </c>
      <c r="D1297" s="9" t="n">
        <f aca="false">IF(B1297&lt;&gt;"",MONTH(B1297),0)</f>
        <v>11</v>
      </c>
      <c r="E1297" s="306" t="n">
        <f aca="false">AVERAGE(C1291:C1297)</f>
        <v>2890142.85714286</v>
      </c>
    </row>
    <row r="1298" customFormat="false" ht="11.25" hidden="false" customHeight="false" outlineLevel="0" collapsed="false">
      <c r="A1298" s="199" t="n">
        <v>36841</v>
      </c>
      <c r="B1298" s="192" t="n">
        <v>36841</v>
      </c>
      <c r="C1298" s="306" t="n">
        <f aca="false">VLOOKUP($B1298,data!$A$6:$M$15000,10)</f>
        <v>3078000</v>
      </c>
      <c r="D1298" s="9" t="n">
        <f aca="false">IF(B1298&lt;&gt;"",MONTH(B1298),0)</f>
        <v>11</v>
      </c>
      <c r="E1298" s="306" t="n">
        <f aca="false">AVERAGE(C1292:C1298)</f>
        <v>2882142.85714286</v>
      </c>
    </row>
    <row r="1299" customFormat="false" ht="11.25" hidden="false" customHeight="false" outlineLevel="0" collapsed="false">
      <c r="A1299" s="199" t="n">
        <v>36842</v>
      </c>
      <c r="B1299" s="192" t="n">
        <v>36842</v>
      </c>
      <c r="C1299" s="306" t="n">
        <f aca="false">VLOOKUP($B1299,data!$A$6:$M$15000,10)</f>
        <v>3018000</v>
      </c>
      <c r="D1299" s="9" t="n">
        <f aca="false">IF(B1299&lt;&gt;"",MONTH(B1299),0)</f>
        <v>11</v>
      </c>
      <c r="E1299" s="306" t="n">
        <f aca="false">AVERAGE(C1293:C1299)</f>
        <v>2871571.42857143</v>
      </c>
    </row>
    <row r="1300" customFormat="false" ht="11.25" hidden="false" customHeight="false" outlineLevel="0" collapsed="false">
      <c r="A1300" s="199" t="n">
        <v>36843</v>
      </c>
      <c r="B1300" s="192" t="n">
        <v>36843</v>
      </c>
      <c r="C1300" s="306" t="n">
        <f aca="false">VLOOKUP($B1300,data!$A$6:$M$15000,10)</f>
        <v>2988000</v>
      </c>
      <c r="D1300" s="9" t="n">
        <f aca="false">IF(B1300&lt;&gt;"",MONTH(B1300),0)</f>
        <v>11</v>
      </c>
      <c r="E1300" s="306" t="n">
        <f aca="false">AVERAGE(C1294:C1300)</f>
        <v>2871000</v>
      </c>
    </row>
    <row r="1301" customFormat="false" ht="11.25" hidden="false" customHeight="false" outlineLevel="0" collapsed="false">
      <c r="A1301" s="199" t="n">
        <v>36844</v>
      </c>
      <c r="B1301" s="192" t="n">
        <v>36844</v>
      </c>
      <c r="C1301" s="306" t="n">
        <f aca="false">VLOOKUP($B1301,data!$A$6:$M$15000,10)</f>
        <v>2923000</v>
      </c>
      <c r="D1301" s="9" t="n">
        <f aca="false">IF(B1301&lt;&gt;"",MONTH(B1301),0)</f>
        <v>11</v>
      </c>
      <c r="E1301" s="306" t="n">
        <f aca="false">AVERAGE(C1295:C1301)</f>
        <v>2887142.85714286</v>
      </c>
    </row>
    <row r="1302" customFormat="false" ht="11.25" hidden="false" customHeight="false" outlineLevel="0" collapsed="false">
      <c r="A1302" s="199" t="n">
        <v>36845</v>
      </c>
      <c r="B1302" s="192" t="n">
        <v>36845</v>
      </c>
      <c r="C1302" s="306" t="n">
        <f aca="false">VLOOKUP($B1302,data!$A$6:$M$15000,10)</f>
        <v>2827000</v>
      </c>
      <c r="D1302" s="9" t="n">
        <f aca="false">IF(B1302&lt;&gt;"",MONTH(B1302),0)</f>
        <v>11</v>
      </c>
      <c r="E1302" s="306" t="n">
        <f aca="false">AVERAGE(C1296:C1302)</f>
        <v>2903714.28571429</v>
      </c>
    </row>
    <row r="1303" customFormat="false" ht="11.25" hidden="false" customHeight="false" outlineLevel="0" collapsed="false">
      <c r="A1303" s="199" t="n">
        <v>36846</v>
      </c>
      <c r="B1303" s="192" t="n">
        <v>36846</v>
      </c>
      <c r="C1303" s="306" t="n">
        <f aca="false">VLOOKUP($B1303,data!$A$6:$M$15000,10)</f>
        <v>2797000</v>
      </c>
      <c r="D1303" s="9" t="n">
        <f aca="false">IF(B1303&lt;&gt;"",MONTH(B1303),0)</f>
        <v>11</v>
      </c>
      <c r="E1303" s="306" t="n">
        <f aca="false">AVERAGE(C1297:C1303)</f>
        <v>2915857.14285714</v>
      </c>
    </row>
    <row r="1304" customFormat="false" ht="11.25" hidden="false" customHeight="false" outlineLevel="0" collapsed="false">
      <c r="A1304" s="199" t="n">
        <v>36847</v>
      </c>
      <c r="B1304" s="192" t="n">
        <v>36847</v>
      </c>
      <c r="C1304" s="306" t="n">
        <f aca="false">VLOOKUP($B1304,data!$A$6:$M$15000,10)</f>
        <v>2794000</v>
      </c>
      <c r="D1304" s="9" t="n">
        <f aca="false">IF(B1304&lt;&gt;"",MONTH(B1304),0)</f>
        <v>11</v>
      </c>
      <c r="E1304" s="306" t="n">
        <f aca="false">AVERAGE(C1298:C1304)</f>
        <v>2917857.14285714</v>
      </c>
    </row>
    <row r="1305" customFormat="false" ht="11.25" hidden="false" customHeight="false" outlineLevel="0" collapsed="false">
      <c r="A1305" s="199" t="n">
        <v>36848</v>
      </c>
      <c r="B1305" s="192" t="n">
        <v>36848</v>
      </c>
      <c r="C1305" s="306" t="n">
        <f aca="false">VLOOKUP($B1305,data!$A$6:$M$15000,10)</f>
        <v>2969000</v>
      </c>
      <c r="D1305" s="9" t="n">
        <f aca="false">IF(B1305&lt;&gt;"",MONTH(B1305),0)</f>
        <v>11</v>
      </c>
      <c r="E1305" s="306" t="n">
        <f aca="false">AVERAGE(C1299:C1305)</f>
        <v>2902285.71428571</v>
      </c>
    </row>
    <row r="1306" customFormat="false" ht="11.25" hidden="false" customHeight="false" outlineLevel="0" collapsed="false">
      <c r="A1306" s="199" t="n">
        <v>36849</v>
      </c>
      <c r="B1306" s="192" t="n">
        <v>36849</v>
      </c>
      <c r="C1306" s="306" t="n">
        <f aca="false">VLOOKUP($B1306,data!$A$6:$M$15000,10)</f>
        <v>3049000</v>
      </c>
      <c r="D1306" s="9" t="n">
        <f aca="false">IF(B1306&lt;&gt;"",MONTH(B1306),0)</f>
        <v>11</v>
      </c>
      <c r="E1306" s="306" t="n">
        <f aca="false">AVERAGE(C1300:C1306)</f>
        <v>2906714.28571429</v>
      </c>
    </row>
    <row r="1307" customFormat="false" ht="11.25" hidden="false" customHeight="false" outlineLevel="0" collapsed="false">
      <c r="A1307" s="199" t="n">
        <v>36850</v>
      </c>
      <c r="B1307" s="192" t="n">
        <v>36850</v>
      </c>
      <c r="C1307" s="306" t="n">
        <f aca="false">VLOOKUP($B1307,data!$A$6:$M$15000,10)</f>
        <v>3041000</v>
      </c>
      <c r="D1307" s="9" t="n">
        <f aca="false">IF(B1307&lt;&gt;"",MONTH(B1307),0)</f>
        <v>11</v>
      </c>
      <c r="E1307" s="306" t="n">
        <f aca="false">AVERAGE(C1301:C1307)</f>
        <v>2914285.71428571</v>
      </c>
    </row>
    <row r="1308" customFormat="false" ht="11.25" hidden="false" customHeight="false" outlineLevel="0" collapsed="false">
      <c r="A1308" s="199" t="n">
        <v>36851</v>
      </c>
      <c r="B1308" s="192" t="n">
        <v>36851</v>
      </c>
      <c r="C1308" s="306" t="n">
        <f aca="false">VLOOKUP($B1308,data!$A$6:$M$15000,10)</f>
        <v>2975000</v>
      </c>
      <c r="D1308" s="9" t="n">
        <f aca="false">IF(B1308&lt;&gt;"",MONTH(B1308),0)</f>
        <v>11</v>
      </c>
      <c r="E1308" s="306" t="n">
        <f aca="false">AVERAGE(C1302:C1308)</f>
        <v>2921714.28571429</v>
      </c>
    </row>
    <row r="1309" customFormat="false" ht="11.25" hidden="false" customHeight="false" outlineLevel="0" collapsed="false">
      <c r="A1309" s="199" t="n">
        <v>36852</v>
      </c>
      <c r="B1309" s="192" t="n">
        <v>36852</v>
      </c>
      <c r="C1309" s="306" t="n">
        <f aca="false">VLOOKUP($B1309,data!$A$6:$M$15000,10)</f>
        <v>3104000</v>
      </c>
      <c r="D1309" s="9" t="n">
        <f aca="false">IF(B1309&lt;&gt;"",MONTH(B1309),0)</f>
        <v>11</v>
      </c>
      <c r="E1309" s="306" t="n">
        <f aca="false">AVERAGE(C1303:C1309)</f>
        <v>2961285.71428571</v>
      </c>
    </row>
    <row r="1310" customFormat="false" ht="11.25" hidden="false" customHeight="false" outlineLevel="0" collapsed="false">
      <c r="A1310" s="199" t="n">
        <v>36853</v>
      </c>
      <c r="B1310" s="192" t="n">
        <v>36853</v>
      </c>
      <c r="C1310" s="306" t="n">
        <f aca="false">VLOOKUP($B1310,data!$A$6:$M$15000,10)</f>
        <v>3199000</v>
      </c>
      <c r="D1310" s="9" t="n">
        <f aca="false">IF(B1310&lt;&gt;"",MONTH(B1310),0)</f>
        <v>11</v>
      </c>
      <c r="E1310" s="306" t="n">
        <f aca="false">AVERAGE(C1304:C1310)</f>
        <v>3018714.28571429</v>
      </c>
    </row>
    <row r="1311" customFormat="false" ht="11.25" hidden="false" customHeight="false" outlineLevel="0" collapsed="false">
      <c r="A1311" s="199" t="n">
        <v>36854</v>
      </c>
      <c r="B1311" s="192" t="n">
        <v>36854</v>
      </c>
      <c r="C1311" s="306" t="n">
        <f aca="false">VLOOKUP($B1311,data!$A$6:$M$15000,10)</f>
        <v>3330000</v>
      </c>
      <c r="D1311" s="9" t="n">
        <f aca="false">IF(B1311&lt;&gt;"",MONTH(B1311),0)</f>
        <v>11</v>
      </c>
      <c r="E1311" s="306" t="n">
        <f aca="false">AVERAGE(C1305:C1311)</f>
        <v>3095285.71428571</v>
      </c>
    </row>
    <row r="1312" customFormat="false" ht="11.25" hidden="false" customHeight="false" outlineLevel="0" collapsed="false">
      <c r="A1312" s="199" t="n">
        <v>36855</v>
      </c>
      <c r="B1312" s="192" t="n">
        <v>36855</v>
      </c>
      <c r="C1312" s="306" t="n">
        <f aca="false">VLOOKUP($B1312,data!$A$6:$M$15000,10)</f>
        <v>3247000</v>
      </c>
      <c r="D1312" s="9" t="n">
        <f aca="false">IF(B1312&lt;&gt;"",MONTH(B1312),0)</f>
        <v>11</v>
      </c>
      <c r="E1312" s="306" t="n">
        <f aca="false">AVERAGE(C1306:C1312)</f>
        <v>3135000</v>
      </c>
    </row>
    <row r="1313" customFormat="false" ht="11.25" hidden="false" customHeight="false" outlineLevel="0" collapsed="false">
      <c r="A1313" s="199" t="n">
        <v>36856</v>
      </c>
      <c r="B1313" s="192" t="n">
        <v>36856</v>
      </c>
      <c r="C1313" s="306" t="n">
        <f aca="false">VLOOKUP($B1313,data!$A$6:$M$15000,10)</f>
        <v>3333000</v>
      </c>
      <c r="D1313" s="9" t="n">
        <f aca="false">IF(B1313&lt;&gt;"",MONTH(B1313),0)</f>
        <v>11</v>
      </c>
      <c r="E1313" s="306" t="n">
        <f aca="false">AVERAGE(C1307:C1313)</f>
        <v>3175571.42857143</v>
      </c>
    </row>
    <row r="1314" customFormat="false" ht="11.25" hidden="false" customHeight="false" outlineLevel="0" collapsed="false">
      <c r="A1314" s="199" t="n">
        <v>36857</v>
      </c>
      <c r="B1314" s="192" t="n">
        <v>36857</v>
      </c>
      <c r="C1314" s="306" t="n">
        <f aca="false">VLOOKUP($B1314,data!$A$6:$M$15000,10)</f>
        <v>3264000</v>
      </c>
      <c r="D1314" s="9" t="n">
        <f aca="false">IF(B1314&lt;&gt;"",MONTH(B1314),0)</f>
        <v>11</v>
      </c>
      <c r="E1314" s="306" t="n">
        <f aca="false">AVERAGE(C1308:C1314)</f>
        <v>3207428.57142857</v>
      </c>
    </row>
    <row r="1315" customFormat="false" ht="11.25" hidden="false" customHeight="false" outlineLevel="0" collapsed="false">
      <c r="A1315" s="199" t="n">
        <v>36858</v>
      </c>
      <c r="B1315" s="192" t="n">
        <v>36858</v>
      </c>
      <c r="C1315" s="306" t="n">
        <f aca="false">VLOOKUP($B1315,data!$A$6:$M$15000,10)</f>
        <v>3252000</v>
      </c>
      <c r="D1315" s="9" t="n">
        <f aca="false">IF(B1315&lt;&gt;"",MONTH(B1315),0)</f>
        <v>11</v>
      </c>
      <c r="E1315" s="306" t="n">
        <f aca="false">AVERAGE(C1309:C1315)</f>
        <v>3247000</v>
      </c>
    </row>
    <row r="1316" customFormat="false" ht="11.25" hidden="false" customHeight="false" outlineLevel="0" collapsed="false">
      <c r="A1316" s="199" t="n">
        <v>36859</v>
      </c>
      <c r="B1316" s="192" t="n">
        <v>36859</v>
      </c>
      <c r="C1316" s="306" t="n">
        <f aca="false">VLOOKUP($B1316,data!$A$6:$M$15000,10)</f>
        <v>3021000</v>
      </c>
      <c r="D1316" s="9" t="n">
        <f aca="false">IF(B1316&lt;&gt;"",MONTH(B1316),0)</f>
        <v>11</v>
      </c>
      <c r="E1316" s="306" t="n">
        <f aca="false">AVERAGE(C1310:C1316)</f>
        <v>3235142.85714286</v>
      </c>
    </row>
    <row r="1317" customFormat="false" ht="11.25" hidden="false" customHeight="false" outlineLevel="0" collapsed="false">
      <c r="A1317" s="199" t="n">
        <v>36860</v>
      </c>
      <c r="B1317" s="192" t="n">
        <v>36860</v>
      </c>
      <c r="C1317" s="306" t="n">
        <f aca="false">VLOOKUP($B1317,data!$A$6:$M$15000,10)</f>
        <v>3206000</v>
      </c>
      <c r="D1317" s="9" t="n">
        <f aca="false">IF(B1317&lt;&gt;"",MONTH(B1317),0)</f>
        <v>11</v>
      </c>
      <c r="E1317" s="306" t="n">
        <f aca="false">AVERAGE(C1311:C1317)</f>
        <v>3236142.85714286</v>
      </c>
    </row>
    <row r="1318" customFormat="false" ht="11.25" hidden="false" customHeight="false" outlineLevel="0" collapsed="false">
      <c r="A1318" s="199" t="n">
        <v>36861</v>
      </c>
      <c r="B1318" s="192" t="n">
        <v>36861</v>
      </c>
      <c r="C1318" s="306" t="n">
        <f aca="false">VLOOKUP($B1318,data!$A$6:$M$15000,10)</f>
        <v>3468000</v>
      </c>
      <c r="D1318" s="9" t="n">
        <f aca="false">IF(B1318&lt;&gt;"",MONTH(B1318),0)</f>
        <v>12</v>
      </c>
      <c r="E1318" s="306" t="n">
        <f aca="false">AVERAGE(C1312:C1318)</f>
        <v>3255857.14285714</v>
      </c>
    </row>
    <row r="1319" customFormat="false" ht="11.25" hidden="false" customHeight="false" outlineLevel="0" collapsed="false">
      <c r="A1319" s="199" t="n">
        <v>36862</v>
      </c>
      <c r="B1319" s="192" t="n">
        <v>36862</v>
      </c>
      <c r="C1319" s="306" t="n">
        <f aca="false">VLOOKUP($B1319,data!$A$6:$M$15000,10)</f>
        <v>3534000</v>
      </c>
      <c r="D1319" s="9" t="n">
        <f aca="false">IF(B1319&lt;&gt;"",MONTH(B1319),0)</f>
        <v>12</v>
      </c>
      <c r="E1319" s="306" t="n">
        <f aca="false">AVERAGE(C1313:C1319)</f>
        <v>3296857.14285714</v>
      </c>
    </row>
    <row r="1320" customFormat="false" ht="11.25" hidden="false" customHeight="false" outlineLevel="0" collapsed="false">
      <c r="A1320" s="199" t="n">
        <v>36863</v>
      </c>
      <c r="B1320" s="192" t="n">
        <v>36863</v>
      </c>
      <c r="C1320" s="306" t="n">
        <f aca="false">VLOOKUP($B1320,data!$A$6:$M$15000,10)</f>
        <v>3519000</v>
      </c>
      <c r="D1320" s="9" t="n">
        <f aca="false">IF(B1320&lt;&gt;"",MONTH(B1320),0)</f>
        <v>12</v>
      </c>
      <c r="E1320" s="306" t="n">
        <f aca="false">AVERAGE(C1314:C1320)</f>
        <v>3323428.57142857</v>
      </c>
    </row>
    <row r="1321" customFormat="false" ht="11.25" hidden="false" customHeight="false" outlineLevel="0" collapsed="false">
      <c r="A1321" s="199" t="n">
        <v>36864</v>
      </c>
      <c r="B1321" s="192" t="n">
        <v>36864</v>
      </c>
      <c r="C1321" s="306" t="n">
        <f aca="false">VLOOKUP($B1321,data!$A$6:$M$15000,10)</f>
        <v>3446000</v>
      </c>
      <c r="D1321" s="9" t="n">
        <f aca="false">IF(B1321&lt;&gt;"",MONTH(B1321),0)</f>
        <v>12</v>
      </c>
      <c r="E1321" s="306" t="n">
        <f aca="false">AVERAGE(C1315:C1321)</f>
        <v>3349428.57142857</v>
      </c>
    </row>
    <row r="1322" customFormat="false" ht="11.25" hidden="false" customHeight="false" outlineLevel="0" collapsed="false">
      <c r="A1322" s="199" t="n">
        <v>36865</v>
      </c>
      <c r="B1322" s="192" t="n">
        <v>36865</v>
      </c>
      <c r="C1322" s="306" t="n">
        <f aca="false">VLOOKUP($B1322,data!$A$6:$M$15000,10)</f>
        <v>3342000</v>
      </c>
      <c r="D1322" s="9" t="n">
        <f aca="false">IF(B1322&lt;&gt;"",MONTH(B1322),0)</f>
        <v>12</v>
      </c>
      <c r="E1322" s="306" t="n">
        <f aca="false">AVERAGE(C1316:C1322)</f>
        <v>3362285.71428571</v>
      </c>
    </row>
    <row r="1323" customFormat="false" ht="11.25" hidden="false" customHeight="false" outlineLevel="0" collapsed="false">
      <c r="A1323" s="199" t="n">
        <v>36866</v>
      </c>
      <c r="B1323" s="192" t="n">
        <v>36866</v>
      </c>
      <c r="C1323" s="306" t="n">
        <f aca="false">VLOOKUP($B1323,data!$A$6:$M$15000,10)</f>
        <v>3285000</v>
      </c>
      <c r="D1323" s="9" t="n">
        <f aca="false">IF(B1323&lt;&gt;"",MONTH(B1323),0)</f>
        <v>12</v>
      </c>
      <c r="E1323" s="306" t="n">
        <f aca="false">AVERAGE(C1317:C1323)</f>
        <v>3400000</v>
      </c>
    </row>
    <row r="1324" customFormat="false" ht="11.25" hidden="false" customHeight="false" outlineLevel="0" collapsed="false">
      <c r="A1324" s="199" t="n">
        <v>36867</v>
      </c>
      <c r="B1324" s="192" t="n">
        <v>36867</v>
      </c>
      <c r="C1324" s="306" t="n">
        <f aca="false">VLOOKUP($B1324,data!$A$6:$M$15000,10)</f>
        <v>3305000</v>
      </c>
      <c r="D1324" s="9" t="n">
        <f aca="false">IF(B1324&lt;&gt;"",MONTH(B1324),0)</f>
        <v>12</v>
      </c>
      <c r="E1324" s="306" t="n">
        <f aca="false">AVERAGE(C1318:C1324)</f>
        <v>3414142.85714286</v>
      </c>
    </row>
    <row r="1325" customFormat="false" ht="11.25" hidden="false" customHeight="false" outlineLevel="0" collapsed="false">
      <c r="A1325" s="199" t="n">
        <v>36868</v>
      </c>
      <c r="B1325" s="192" t="n">
        <v>36868</v>
      </c>
      <c r="C1325" s="306" t="n">
        <f aca="false">VLOOKUP($B1325,data!$A$6:$M$15000,10)</f>
        <v>3428000</v>
      </c>
      <c r="D1325" s="9" t="n">
        <f aca="false">IF(B1325&lt;&gt;"",MONTH(B1325),0)</f>
        <v>12</v>
      </c>
      <c r="E1325" s="306" t="n">
        <f aca="false">AVERAGE(C1319:C1325)</f>
        <v>3408428.57142857</v>
      </c>
    </row>
    <row r="1326" customFormat="false" ht="11.25" hidden="false" customHeight="false" outlineLevel="0" collapsed="false">
      <c r="A1326" s="199" t="n">
        <v>36869</v>
      </c>
      <c r="B1326" s="192" t="n">
        <v>36869</v>
      </c>
      <c r="C1326" s="306" t="n">
        <f aca="false">VLOOKUP($B1326,data!$A$6:$M$15000,10)</f>
        <v>3458000</v>
      </c>
      <c r="D1326" s="9" t="n">
        <f aca="false">IF(B1326&lt;&gt;"",MONTH(B1326),0)</f>
        <v>12</v>
      </c>
      <c r="E1326" s="306" t="n">
        <f aca="false">AVERAGE(C1320:C1326)</f>
        <v>3397571.42857143</v>
      </c>
    </row>
    <row r="1327" customFormat="false" ht="11.25" hidden="false" customHeight="false" outlineLevel="0" collapsed="false">
      <c r="A1327" s="199" t="n">
        <v>36870</v>
      </c>
      <c r="B1327" s="192" t="n">
        <v>36870</v>
      </c>
      <c r="C1327" s="306" t="n">
        <f aca="false">VLOOKUP($B1327,data!$A$6:$M$15000,10)</f>
        <v>3513000</v>
      </c>
      <c r="D1327" s="9" t="n">
        <f aca="false">IF(B1327&lt;&gt;"",MONTH(B1327),0)</f>
        <v>12</v>
      </c>
      <c r="E1327" s="306" t="n">
        <f aca="false">AVERAGE(C1321:C1327)</f>
        <v>3396714.28571429</v>
      </c>
    </row>
    <row r="1328" customFormat="false" ht="11.25" hidden="false" customHeight="false" outlineLevel="0" collapsed="false">
      <c r="A1328" s="199" t="n">
        <v>36871</v>
      </c>
      <c r="B1328" s="192" t="n">
        <v>36871</v>
      </c>
      <c r="C1328" s="306" t="n">
        <f aca="false">VLOOKUP($B1328,data!$A$6:$M$15000,10)</f>
        <v>3386000</v>
      </c>
      <c r="D1328" s="9" t="n">
        <f aca="false">IF(B1328&lt;&gt;"",MONTH(B1328),0)</f>
        <v>12</v>
      </c>
      <c r="E1328" s="306" t="n">
        <f aca="false">AVERAGE(C1322:C1328)</f>
        <v>3388142.85714286</v>
      </c>
    </row>
    <row r="1329" customFormat="false" ht="11.25" hidden="false" customHeight="false" outlineLevel="0" collapsed="false">
      <c r="A1329" s="199" t="n">
        <v>36872</v>
      </c>
      <c r="B1329" s="192" t="n">
        <v>36872</v>
      </c>
      <c r="C1329" s="306" t="n">
        <f aca="false">VLOOKUP($B1329,data!$A$6:$M$15000,10)</f>
        <v>3608000</v>
      </c>
      <c r="D1329" s="9" t="n">
        <f aca="false">IF(B1329&lt;&gt;"",MONTH(B1329),0)</f>
        <v>12</v>
      </c>
      <c r="E1329" s="306" t="n">
        <f aca="false">AVERAGE(C1323:C1329)</f>
        <v>3426142.85714286</v>
      </c>
    </row>
    <row r="1330" customFormat="false" ht="11.25" hidden="false" customHeight="false" outlineLevel="0" collapsed="false">
      <c r="A1330" s="199" t="n">
        <v>36873</v>
      </c>
      <c r="B1330" s="192" t="n">
        <v>36873</v>
      </c>
      <c r="C1330" s="306" t="n">
        <f aca="false">VLOOKUP($B1330,data!$A$6:$M$15000,10)</f>
        <v>3392000</v>
      </c>
      <c r="D1330" s="9" t="n">
        <f aca="false">IF(B1330&lt;&gt;"",MONTH(B1330),0)</f>
        <v>12</v>
      </c>
      <c r="E1330" s="306" t="n">
        <f aca="false">AVERAGE(C1324:C1330)</f>
        <v>3441428.57142857</v>
      </c>
    </row>
    <row r="1331" customFormat="false" ht="11.25" hidden="false" customHeight="false" outlineLevel="0" collapsed="false">
      <c r="A1331" s="199" t="n">
        <v>36874</v>
      </c>
      <c r="B1331" s="192" t="n">
        <v>36874</v>
      </c>
      <c r="C1331" s="306" t="n">
        <f aca="false">VLOOKUP($B1331,data!$A$6:$M$15000,10)</f>
        <v>3339000</v>
      </c>
      <c r="D1331" s="9" t="n">
        <f aca="false">IF(B1331&lt;&gt;"",MONTH(B1331),0)</f>
        <v>12</v>
      </c>
      <c r="E1331" s="306" t="n">
        <f aca="false">AVERAGE(C1325:C1331)</f>
        <v>3446285.71428571</v>
      </c>
    </row>
    <row r="1332" customFormat="false" ht="11.25" hidden="false" customHeight="false" outlineLevel="0" collapsed="false">
      <c r="A1332" s="199" t="n">
        <v>36875</v>
      </c>
      <c r="B1332" s="192" t="n">
        <v>36875</v>
      </c>
      <c r="C1332" s="306" t="n">
        <f aca="false">VLOOKUP($B1332,data!$A$6:$M$15000,10)</f>
        <v>3395000</v>
      </c>
      <c r="D1332" s="9" t="n">
        <f aca="false">IF(B1332&lt;&gt;"",MONTH(B1332),0)</f>
        <v>12</v>
      </c>
      <c r="E1332" s="306" t="n">
        <f aca="false">AVERAGE(C1326:C1332)</f>
        <v>3441571.42857143</v>
      </c>
    </row>
    <row r="1333" customFormat="false" ht="11.25" hidden="false" customHeight="false" outlineLevel="0" collapsed="false">
      <c r="A1333" s="199" t="n">
        <v>36876</v>
      </c>
      <c r="B1333" s="192" t="n">
        <v>36876</v>
      </c>
      <c r="C1333" s="306" t="n">
        <f aca="false">VLOOKUP($B1333,data!$A$6:$M$15000,10)</f>
        <v>3238000</v>
      </c>
      <c r="D1333" s="9" t="n">
        <f aca="false">IF(B1333&lt;&gt;"",MONTH(B1333),0)</f>
        <v>12</v>
      </c>
      <c r="E1333" s="306" t="n">
        <f aca="false">AVERAGE(C1327:C1333)</f>
        <v>3410142.85714286</v>
      </c>
    </row>
    <row r="1334" customFormat="false" ht="11.25" hidden="false" customHeight="false" outlineLevel="0" collapsed="false">
      <c r="A1334" s="199" t="n">
        <v>36877</v>
      </c>
      <c r="B1334" s="192" t="n">
        <v>36877</v>
      </c>
      <c r="C1334" s="306" t="n">
        <f aca="false">VLOOKUP($B1334,data!$A$6:$M$15000,10)</f>
        <v>3246000</v>
      </c>
      <c r="D1334" s="9" t="n">
        <f aca="false">IF(B1334&lt;&gt;"",MONTH(B1334),0)</f>
        <v>12</v>
      </c>
      <c r="E1334" s="306" t="n">
        <f aca="false">AVERAGE(C1328:C1334)</f>
        <v>3372000</v>
      </c>
    </row>
    <row r="1335" customFormat="false" ht="11.25" hidden="false" customHeight="false" outlineLevel="0" collapsed="false">
      <c r="A1335" s="199" t="n">
        <v>36878</v>
      </c>
      <c r="B1335" s="192" t="n">
        <v>36878</v>
      </c>
      <c r="C1335" s="306" t="n">
        <f aca="false">VLOOKUP($B1335,data!$A$6:$M$15000,10)</f>
        <v>3276000</v>
      </c>
      <c r="D1335" s="9" t="n">
        <f aca="false">IF(B1335&lt;&gt;"",MONTH(B1335),0)</f>
        <v>12</v>
      </c>
      <c r="E1335" s="306" t="n">
        <f aca="false">AVERAGE(C1329:C1335)</f>
        <v>3356285.71428571</v>
      </c>
    </row>
    <row r="1336" customFormat="false" ht="11.25" hidden="false" customHeight="false" outlineLevel="0" collapsed="false">
      <c r="A1336" s="199" t="n">
        <v>36879</v>
      </c>
      <c r="B1336" s="192" t="n">
        <v>36879</v>
      </c>
      <c r="C1336" s="306" t="n">
        <f aca="false">VLOOKUP($B1336,data!$A$6:$M$15000,10)</f>
        <v>3406000</v>
      </c>
      <c r="D1336" s="9" t="n">
        <f aca="false">IF(B1336&lt;&gt;"",MONTH(B1336),0)</f>
        <v>12</v>
      </c>
      <c r="E1336" s="306" t="n">
        <f aca="false">AVERAGE(C1330:C1336)</f>
        <v>3327428.57142857</v>
      </c>
    </row>
    <row r="1337" customFormat="false" ht="11.25" hidden="false" customHeight="false" outlineLevel="0" collapsed="false">
      <c r="A1337" s="199" t="n">
        <v>36880</v>
      </c>
      <c r="B1337" s="192" t="n">
        <v>36880</v>
      </c>
      <c r="C1337" s="306" t="n">
        <f aca="false">VLOOKUP($B1337,data!$A$6:$M$15000,10)</f>
        <v>3372000</v>
      </c>
      <c r="D1337" s="9" t="n">
        <f aca="false">IF(B1337&lt;&gt;"",MONTH(B1337),0)</f>
        <v>12</v>
      </c>
      <c r="E1337" s="306" t="n">
        <f aca="false">AVERAGE(C1331:C1337)</f>
        <v>3324571.42857143</v>
      </c>
    </row>
    <row r="1338" customFormat="false" ht="11.25" hidden="false" customHeight="false" outlineLevel="0" collapsed="false">
      <c r="A1338" s="199" t="n">
        <v>36881</v>
      </c>
      <c r="B1338" s="192" t="n">
        <v>36881</v>
      </c>
      <c r="C1338" s="306" t="n">
        <f aca="false">VLOOKUP($B1338,data!$A$6:$M$15000,10)</f>
        <v>3368000</v>
      </c>
      <c r="D1338" s="9" t="n">
        <f aca="false">IF(B1338&lt;&gt;"",MONTH(B1338),0)</f>
        <v>12</v>
      </c>
      <c r="E1338" s="306" t="n">
        <f aca="false">AVERAGE(C1332:C1338)</f>
        <v>3328714.28571429</v>
      </c>
    </row>
    <row r="1339" customFormat="false" ht="11.25" hidden="false" customHeight="false" outlineLevel="0" collapsed="false">
      <c r="A1339" s="199" t="n">
        <v>36882</v>
      </c>
      <c r="B1339" s="192" t="n">
        <v>36882</v>
      </c>
      <c r="C1339" s="306" t="n">
        <f aca="false">VLOOKUP($B1339,data!$A$6:$M$15000,10)</f>
        <v>3470000</v>
      </c>
      <c r="D1339" s="9" t="n">
        <f aca="false">IF(B1339&lt;&gt;"",MONTH(B1339),0)</f>
        <v>12</v>
      </c>
      <c r="E1339" s="306" t="n">
        <f aca="false">AVERAGE(C1333:C1339)</f>
        <v>3339428.57142857</v>
      </c>
    </row>
    <row r="1340" customFormat="false" ht="11.25" hidden="false" customHeight="false" outlineLevel="0" collapsed="false">
      <c r="A1340" s="199" t="n">
        <v>36883</v>
      </c>
      <c r="B1340" s="192" t="n">
        <v>36883</v>
      </c>
      <c r="C1340" s="306" t="n">
        <f aca="false">VLOOKUP($B1340,data!$A$6:$M$15000,10)</f>
        <v>3617000</v>
      </c>
      <c r="D1340" s="9" t="n">
        <f aca="false">IF(B1340&lt;&gt;"",MONTH(B1340),0)</f>
        <v>12</v>
      </c>
      <c r="E1340" s="306" t="n">
        <f aca="false">AVERAGE(C1334:C1340)</f>
        <v>3393571.42857143</v>
      </c>
    </row>
    <row r="1341" customFormat="false" ht="11.25" hidden="false" customHeight="false" outlineLevel="0" collapsed="false">
      <c r="A1341" s="199" t="n">
        <v>36884</v>
      </c>
      <c r="B1341" s="192" t="n">
        <v>36884</v>
      </c>
      <c r="C1341" s="306" t="n">
        <f aca="false">VLOOKUP($B1341,data!$A$6:$M$15000,10)</f>
        <v>3564000</v>
      </c>
      <c r="D1341" s="9" t="n">
        <f aca="false">IF(B1341&lt;&gt;"",MONTH(B1341),0)</f>
        <v>12</v>
      </c>
      <c r="E1341" s="306" t="n">
        <f aca="false">AVERAGE(C1335:C1341)</f>
        <v>3439000</v>
      </c>
    </row>
    <row r="1342" customFormat="false" ht="11.25" hidden="false" customHeight="false" outlineLevel="0" collapsed="false">
      <c r="A1342" s="199" t="n">
        <v>36885</v>
      </c>
      <c r="B1342" s="192" t="n">
        <v>36885</v>
      </c>
      <c r="C1342" s="306" t="n">
        <f aca="false">VLOOKUP($B1342,data!$A$6:$M$15000,10)</f>
        <v>3505000</v>
      </c>
      <c r="D1342" s="9" t="n">
        <f aca="false">IF(B1342&lt;&gt;"",MONTH(B1342),0)</f>
        <v>12</v>
      </c>
      <c r="E1342" s="306" t="n">
        <f aca="false">AVERAGE(C1336:C1342)</f>
        <v>3471714.28571429</v>
      </c>
    </row>
    <row r="1343" customFormat="false" ht="11.25" hidden="false" customHeight="false" outlineLevel="0" collapsed="false">
      <c r="A1343" s="199" t="n">
        <v>36886</v>
      </c>
      <c r="B1343" s="192" t="n">
        <v>36886</v>
      </c>
      <c r="C1343" s="306" t="n">
        <f aca="false">VLOOKUP($B1343,data!$A$6:$M$15000,10)</f>
        <v>3461000</v>
      </c>
      <c r="D1343" s="9" t="n">
        <f aca="false">IF(B1343&lt;&gt;"",MONTH(B1343),0)</f>
        <v>12</v>
      </c>
      <c r="E1343" s="306" t="n">
        <f aca="false">AVERAGE(C1337:C1343)</f>
        <v>3479571.42857143</v>
      </c>
    </row>
    <row r="1344" customFormat="false" ht="11.25" hidden="false" customHeight="false" outlineLevel="0" collapsed="false">
      <c r="A1344" s="199" t="n">
        <v>36887</v>
      </c>
      <c r="B1344" s="192" t="n">
        <v>36887</v>
      </c>
      <c r="C1344" s="306" t="n">
        <f aca="false">VLOOKUP($B1344,data!$A$6:$M$15000,10)</f>
        <v>3477000</v>
      </c>
      <c r="D1344" s="9" t="n">
        <f aca="false">IF(B1344&lt;&gt;"",MONTH(B1344),0)</f>
        <v>12</v>
      </c>
      <c r="E1344" s="306" t="n">
        <f aca="false">AVERAGE(C1338:C1344)</f>
        <v>3494571.42857143</v>
      </c>
    </row>
    <row r="1345" customFormat="false" ht="11.25" hidden="false" customHeight="false" outlineLevel="0" collapsed="false">
      <c r="A1345" s="199" t="n">
        <v>36888</v>
      </c>
      <c r="B1345" s="192" t="n">
        <v>36888</v>
      </c>
      <c r="C1345" s="306" t="n">
        <f aca="false">VLOOKUP($B1345,data!$A$6:$M$15000,10)</f>
        <v>3521000</v>
      </c>
      <c r="D1345" s="9" t="n">
        <f aca="false">IF(B1345&lt;&gt;"",MONTH(B1345),0)</f>
        <v>12</v>
      </c>
      <c r="E1345" s="306" t="n">
        <f aca="false">AVERAGE(C1339:C1345)</f>
        <v>3516428.57142857</v>
      </c>
    </row>
    <row r="1346" customFormat="false" ht="11.25" hidden="false" customHeight="false" outlineLevel="0" collapsed="false">
      <c r="A1346" s="199" t="n">
        <v>36889</v>
      </c>
      <c r="B1346" s="192" t="n">
        <v>36889</v>
      </c>
      <c r="C1346" s="306" t="n">
        <f aca="false">VLOOKUP($B1346,data!$A$6:$M$15000,10)</f>
        <v>3506000</v>
      </c>
      <c r="D1346" s="9" t="n">
        <f aca="false">IF(B1346&lt;&gt;"",MONTH(B1346),0)</f>
        <v>12</v>
      </c>
      <c r="E1346" s="306" t="n">
        <f aca="false">AVERAGE(C1340:C1346)</f>
        <v>3521571.42857143</v>
      </c>
    </row>
    <row r="1347" customFormat="false" ht="11.25" hidden="false" customHeight="false" outlineLevel="0" collapsed="false">
      <c r="A1347" s="199" t="n">
        <v>36890</v>
      </c>
      <c r="B1347" s="192" t="n">
        <v>36890</v>
      </c>
      <c r="C1347" s="306" t="n">
        <f aca="false">VLOOKUP($B1347,data!$A$6:$M$15000,10)</f>
        <v>3610000</v>
      </c>
      <c r="D1347" s="9" t="n">
        <f aca="false">IF(B1347&lt;&gt;"",MONTH(B1347),0)</f>
        <v>12</v>
      </c>
      <c r="E1347" s="306" t="n">
        <f aca="false">AVERAGE(C1341:C1347)</f>
        <v>3520571.42857143</v>
      </c>
    </row>
    <row r="1348" customFormat="false" ht="11.25" hidden="false" customHeight="false" outlineLevel="0" collapsed="false">
      <c r="A1348" s="199" t="n">
        <v>36891</v>
      </c>
      <c r="B1348" s="192" t="n">
        <v>36891</v>
      </c>
      <c r="C1348" s="306" t="n">
        <f aca="false">VLOOKUP($B1348,data!$A$6:$M$15000,10)</f>
        <v>3564000</v>
      </c>
      <c r="D1348" s="9" t="n">
        <f aca="false">IF(B1348&lt;&gt;"",MONTH(B1348),0)</f>
        <v>12</v>
      </c>
      <c r="E1348" s="306" t="n">
        <f aca="false">AVERAGE(C1342:C1348)</f>
        <v>3520571.42857143</v>
      </c>
    </row>
    <row r="1349" customFormat="false" ht="11.25" hidden="false" customHeight="false" outlineLevel="0" collapsed="false">
      <c r="A1349" s="199" t="s">
        <v>70</v>
      </c>
      <c r="B1349" s="192" t="s">
        <v>71</v>
      </c>
      <c r="C1349" s="306" t="s">
        <v>129</v>
      </c>
      <c r="D1349" s="9" t="s">
        <v>99</v>
      </c>
      <c r="E1349" s="306" t="s">
        <v>130</v>
      </c>
    </row>
    <row r="1350" customFormat="false" ht="11.25" hidden="false" customHeight="false" outlineLevel="0" collapsed="false">
      <c r="A1350" s="199" t="n">
        <v>36892</v>
      </c>
      <c r="B1350" s="192" t="n">
        <v>36892</v>
      </c>
      <c r="C1350" s="306" t="n">
        <f aca="false">VLOOKUP($B1350,data!$A$6:$M$15000,10)</f>
        <v>3452000</v>
      </c>
      <c r="D1350" s="9" t="n">
        <f aca="false">IF(B1350&lt;&gt;"",MONTH(B1350),0)</f>
        <v>1</v>
      </c>
      <c r="E1350" s="306" t="n">
        <f aca="false">AVERAGE(C1343:C1350)</f>
        <v>3513000</v>
      </c>
    </row>
    <row r="1351" customFormat="false" ht="11.25" hidden="false" customHeight="false" outlineLevel="0" collapsed="false">
      <c r="A1351" s="199" t="n">
        <v>36893</v>
      </c>
      <c r="B1351" s="192" t="n">
        <v>36893</v>
      </c>
      <c r="C1351" s="306" t="n">
        <f aca="false">VLOOKUP($B1351,data!$A$6:$M$15000,10)</f>
        <v>3412000</v>
      </c>
      <c r="D1351" s="9" t="n">
        <f aca="false">IF(B1351&lt;&gt;"",MONTH(B1351),0)</f>
        <v>1</v>
      </c>
      <c r="E1351" s="306" t="n">
        <f aca="false">AVERAGE(C1344:C1351)</f>
        <v>3506000</v>
      </c>
    </row>
    <row r="1352" customFormat="false" ht="11.25" hidden="false" customHeight="false" outlineLevel="0" collapsed="false">
      <c r="A1352" s="199" t="n">
        <v>36894</v>
      </c>
      <c r="B1352" s="192" t="n">
        <v>36894</v>
      </c>
      <c r="C1352" s="306" t="n">
        <f aca="false">VLOOKUP($B1352,data!$A$6:$M$15000,10)</f>
        <v>3587000</v>
      </c>
      <c r="D1352" s="9" t="n">
        <f aca="false">IF(B1352&lt;&gt;"",MONTH(B1352),0)</f>
        <v>1</v>
      </c>
      <c r="E1352" s="306" t="n">
        <f aca="false">AVERAGE(C1345:C1352)</f>
        <v>3521714.28571429</v>
      </c>
    </row>
    <row r="1353" customFormat="false" ht="11.25" hidden="false" customHeight="false" outlineLevel="0" collapsed="false">
      <c r="A1353" s="199" t="n">
        <v>36895</v>
      </c>
      <c r="B1353" s="192" t="n">
        <v>36895</v>
      </c>
      <c r="C1353" s="306" t="n">
        <f aca="false">VLOOKUP($B1353,data!$A$6:$M$15000,10)</f>
        <v>3597000</v>
      </c>
      <c r="D1353" s="9" t="n">
        <f aca="false">IF(B1353&lt;&gt;"",MONTH(B1353),0)</f>
        <v>1</v>
      </c>
      <c r="E1353" s="306" t="n">
        <f aca="false">AVERAGE(C1346:C1353)</f>
        <v>3532571.42857143</v>
      </c>
    </row>
    <row r="1354" customFormat="false" ht="11.25" hidden="false" customHeight="false" outlineLevel="0" collapsed="false">
      <c r="A1354" s="199" t="n">
        <v>36896</v>
      </c>
      <c r="B1354" s="192" t="n">
        <v>36896</v>
      </c>
      <c r="C1354" s="306" t="n">
        <f aca="false">VLOOKUP($B1354,data!$A$6:$M$15000,10)</f>
        <v>3657000</v>
      </c>
      <c r="D1354" s="9" t="n">
        <f aca="false">IF(B1354&lt;&gt;"",MONTH(B1354),0)</f>
        <v>1</v>
      </c>
      <c r="E1354" s="306" t="n">
        <f aca="false">AVERAGE(C1347:C1354)</f>
        <v>3554142.85714286</v>
      </c>
    </row>
    <row r="1355" customFormat="false" ht="11.25" hidden="false" customHeight="false" outlineLevel="0" collapsed="false">
      <c r="A1355" s="199" t="n">
        <v>36897</v>
      </c>
      <c r="B1355" s="192" t="n">
        <v>36897</v>
      </c>
      <c r="C1355" s="306" t="n">
        <f aca="false">VLOOKUP($B1355,data!$A$6:$M$15000,10)</f>
        <v>3549000</v>
      </c>
      <c r="D1355" s="9" t="n">
        <f aca="false">IF(B1355&lt;&gt;"",MONTH(B1355),0)</f>
        <v>1</v>
      </c>
      <c r="E1355" s="306" t="n">
        <f aca="false">AVERAGE(C1348:C1355)</f>
        <v>3545428.57142857</v>
      </c>
    </row>
    <row r="1356" customFormat="false" ht="11.25" hidden="false" customHeight="false" outlineLevel="0" collapsed="false">
      <c r="A1356" s="199" t="n">
        <v>36898</v>
      </c>
      <c r="B1356" s="192" t="n">
        <v>36898</v>
      </c>
      <c r="C1356" s="306" t="n">
        <f aca="false">VLOOKUP($B1356,data!$A$6:$M$15000,10)</f>
        <v>3598000</v>
      </c>
      <c r="D1356" s="9" t="n">
        <f aca="false">IF(B1356&lt;&gt;"",MONTH(B1356),0)</f>
        <v>1</v>
      </c>
      <c r="E1356" s="306" t="n">
        <f aca="false">AVERAGE(C1350:C1356)</f>
        <v>3550285.71428571</v>
      </c>
    </row>
    <row r="1357" customFormat="false" ht="11.25" hidden="false" customHeight="false" outlineLevel="0" collapsed="false">
      <c r="A1357" s="199" t="n">
        <v>36899</v>
      </c>
      <c r="B1357" s="192" t="n">
        <v>36899</v>
      </c>
      <c r="C1357" s="306" t="n">
        <f aca="false">VLOOKUP($B1357,data!$A$6:$M$15000,10)</f>
        <v>3508000</v>
      </c>
      <c r="D1357" s="9" t="n">
        <f aca="false">IF(B1357&lt;&gt;"",MONTH(B1357),0)</f>
        <v>1</v>
      </c>
      <c r="E1357" s="306" t="n">
        <f aca="false">AVERAGE(C1351:C1357)</f>
        <v>3558285.71428571</v>
      </c>
    </row>
    <row r="1358" customFormat="false" ht="11.25" hidden="false" customHeight="false" outlineLevel="0" collapsed="false">
      <c r="A1358" s="199" t="n">
        <v>36900</v>
      </c>
      <c r="B1358" s="192" t="n">
        <v>36900</v>
      </c>
      <c r="C1358" s="306" t="n">
        <f aca="false">VLOOKUP($B1358,data!$A$6:$M$15000,10)</f>
        <v>3269000</v>
      </c>
      <c r="D1358" s="9" t="n">
        <f aca="false">IF(B1358&lt;&gt;"",MONTH(B1358),0)</f>
        <v>1</v>
      </c>
      <c r="E1358" s="306" t="n">
        <f aca="false">AVERAGE(C1352:C1358)</f>
        <v>3537857.14285714</v>
      </c>
    </row>
    <row r="1359" customFormat="false" ht="11.25" hidden="false" customHeight="false" outlineLevel="0" collapsed="false">
      <c r="A1359" s="199" t="n">
        <v>36901</v>
      </c>
      <c r="B1359" s="192" t="n">
        <v>36901</v>
      </c>
      <c r="C1359" s="306" t="n">
        <f aca="false">VLOOKUP($B1359,data!$A$6:$M$15000,10)</f>
        <v>3216000</v>
      </c>
      <c r="D1359" s="9" t="n">
        <f aca="false">IF(B1359&lt;&gt;"",MONTH(B1359),0)</f>
        <v>1</v>
      </c>
      <c r="E1359" s="306" t="n">
        <f aca="false">AVERAGE(C1353:C1359)</f>
        <v>3484857.14285714</v>
      </c>
    </row>
    <row r="1360" customFormat="false" ht="11.25" hidden="false" customHeight="false" outlineLevel="0" collapsed="false">
      <c r="A1360" s="199" t="n">
        <v>36902</v>
      </c>
      <c r="B1360" s="192" t="n">
        <v>36902</v>
      </c>
      <c r="C1360" s="306" t="n">
        <f aca="false">VLOOKUP($B1360,data!$A$6:$M$15000,10)</f>
        <v>3435000</v>
      </c>
      <c r="D1360" s="9" t="n">
        <f aca="false">IF(B1360&lt;&gt;"",MONTH(B1360),0)</f>
        <v>1</v>
      </c>
      <c r="E1360" s="306" t="n">
        <f aca="false">AVERAGE(C1354:C1360)</f>
        <v>3461714.28571429</v>
      </c>
    </row>
    <row r="1361" customFormat="false" ht="11.25" hidden="false" customHeight="false" outlineLevel="0" collapsed="false">
      <c r="A1361" s="199" t="n">
        <v>36903</v>
      </c>
      <c r="B1361" s="192" t="n">
        <v>36903</v>
      </c>
      <c r="C1361" s="306" t="n">
        <f aca="false">VLOOKUP($B1361,data!$A$6:$M$15000,10)</f>
        <v>3514000</v>
      </c>
      <c r="D1361" s="9" t="n">
        <f aca="false">IF(B1361&lt;&gt;"",MONTH(B1361),0)</f>
        <v>1</v>
      </c>
      <c r="E1361" s="306" t="n">
        <f aca="false">AVERAGE(C1355:C1361)</f>
        <v>3441285.71428571</v>
      </c>
    </row>
    <row r="1362" customFormat="false" ht="11.25" hidden="false" customHeight="false" outlineLevel="0" collapsed="false">
      <c r="A1362" s="199" t="n">
        <v>36904</v>
      </c>
      <c r="B1362" s="192" t="n">
        <v>36904</v>
      </c>
      <c r="C1362" s="306" t="n">
        <f aca="false">VLOOKUP($B1362,data!$A$6:$M$15000,10)</f>
        <v>3623000</v>
      </c>
      <c r="D1362" s="9" t="n">
        <f aca="false">IF(B1362&lt;&gt;"",MONTH(B1362),0)</f>
        <v>1</v>
      </c>
      <c r="E1362" s="306" t="n">
        <f aca="false">AVERAGE(C1356:C1362)</f>
        <v>3451857.14285714</v>
      </c>
    </row>
    <row r="1363" customFormat="false" ht="11.25" hidden="false" customHeight="false" outlineLevel="0" collapsed="false">
      <c r="A1363" s="199" t="n">
        <v>36905</v>
      </c>
      <c r="B1363" s="192" t="n">
        <v>36905</v>
      </c>
      <c r="C1363" s="306" t="n">
        <f aca="false">VLOOKUP($B1363,data!$A$6:$M$15000,10)</f>
        <v>3639000</v>
      </c>
      <c r="D1363" s="9" t="n">
        <f aca="false">IF(B1363&lt;&gt;"",MONTH(B1363),0)</f>
        <v>1</v>
      </c>
      <c r="E1363" s="306" t="n">
        <f aca="false">AVERAGE(C1357:C1363)</f>
        <v>3457714.28571429</v>
      </c>
    </row>
    <row r="1364" customFormat="false" ht="11.25" hidden="false" customHeight="false" outlineLevel="0" collapsed="false">
      <c r="A1364" s="199" t="n">
        <v>36906</v>
      </c>
      <c r="B1364" s="192" t="n">
        <v>36906</v>
      </c>
      <c r="C1364" s="306" t="n">
        <f aca="false">VLOOKUP($B1364,data!$A$6:$M$15000,10)</f>
        <v>3645000</v>
      </c>
      <c r="D1364" s="9" t="n">
        <f aca="false">IF(B1364&lt;&gt;"",MONTH(B1364),0)</f>
        <v>1</v>
      </c>
      <c r="E1364" s="306" t="n">
        <f aca="false">AVERAGE(C1358:C1364)</f>
        <v>3477285.71428571</v>
      </c>
    </row>
    <row r="1365" customFormat="false" ht="11.25" hidden="false" customHeight="false" outlineLevel="0" collapsed="false">
      <c r="A1365" s="199" t="n">
        <v>36907</v>
      </c>
      <c r="B1365" s="192" t="n">
        <v>36907</v>
      </c>
      <c r="C1365" s="306" t="n">
        <f aca="false">VLOOKUP($B1365,data!$A$6:$M$15000,10)</f>
        <v>3596000</v>
      </c>
      <c r="D1365" s="9" t="n">
        <f aca="false">IF(B1365&lt;&gt;"",MONTH(B1365),0)</f>
        <v>1</v>
      </c>
      <c r="E1365" s="306" t="n">
        <f aca="false">AVERAGE(C1359:C1365)</f>
        <v>3524000</v>
      </c>
    </row>
    <row r="1366" customFormat="false" ht="11.25" hidden="false" customHeight="false" outlineLevel="0" collapsed="false">
      <c r="A1366" s="199" t="n">
        <v>36908</v>
      </c>
      <c r="B1366" s="192" t="n">
        <v>36908</v>
      </c>
      <c r="C1366" s="306" t="n">
        <f aca="false">VLOOKUP($B1366,data!$A$6:$M$15000,10)</f>
        <v>3438000</v>
      </c>
      <c r="D1366" s="9" t="n">
        <f aca="false">IF(B1366&lt;&gt;"",MONTH(B1366),0)</f>
        <v>1</v>
      </c>
      <c r="E1366" s="306" t="n">
        <f aca="false">AVERAGE(C1360:C1366)</f>
        <v>3555714.28571429</v>
      </c>
    </row>
    <row r="1367" customFormat="false" ht="11.25" hidden="false" customHeight="false" outlineLevel="0" collapsed="false">
      <c r="A1367" s="199" t="n">
        <v>36909</v>
      </c>
      <c r="B1367" s="192" t="n">
        <v>36909</v>
      </c>
      <c r="C1367" s="306" t="n">
        <f aca="false">VLOOKUP($B1367,data!$A$6:$M$15000,10)</f>
        <v>3313000</v>
      </c>
      <c r="D1367" s="9" t="n">
        <f aca="false">IF(B1367&lt;&gt;"",MONTH(B1367),0)</f>
        <v>1</v>
      </c>
      <c r="E1367" s="306" t="n">
        <f aca="false">AVERAGE(C1361:C1367)</f>
        <v>3538285.71428571</v>
      </c>
    </row>
    <row r="1368" customFormat="false" ht="11.25" hidden="false" customHeight="false" outlineLevel="0" collapsed="false">
      <c r="A1368" s="199" t="n">
        <v>36910</v>
      </c>
      <c r="B1368" s="192" t="n">
        <v>36910</v>
      </c>
      <c r="C1368" s="306" t="n">
        <f aca="false">VLOOKUP($B1368,data!$A$6:$M$15000,10)</f>
        <v>3391000</v>
      </c>
      <c r="D1368" s="9" t="n">
        <f aca="false">IF(B1368&lt;&gt;"",MONTH(B1368),0)</f>
        <v>1</v>
      </c>
      <c r="E1368" s="306" t="n">
        <f aca="false">AVERAGE(C1362:C1368)</f>
        <v>3520714.28571429</v>
      </c>
    </row>
    <row r="1369" customFormat="false" ht="11.25" hidden="false" customHeight="false" outlineLevel="0" collapsed="false">
      <c r="A1369" s="199" t="n">
        <v>36911</v>
      </c>
      <c r="B1369" s="192" t="n">
        <v>36911</v>
      </c>
      <c r="C1369" s="306" t="n">
        <f aca="false">VLOOKUP($B1369,data!$A$6:$M$15000,10)</f>
        <v>3536000</v>
      </c>
      <c r="D1369" s="9" t="n">
        <f aca="false">IF(B1369&lt;&gt;"",MONTH(B1369),0)</f>
        <v>1</v>
      </c>
      <c r="E1369" s="306" t="n">
        <f aca="false">AVERAGE(C1363:C1369)</f>
        <v>3508285.71428571</v>
      </c>
    </row>
    <row r="1370" customFormat="false" ht="11.25" hidden="false" customHeight="false" outlineLevel="0" collapsed="false">
      <c r="A1370" s="199" t="n">
        <v>36912</v>
      </c>
      <c r="B1370" s="192" t="n">
        <v>36912</v>
      </c>
      <c r="C1370" s="306" t="n">
        <f aca="false">VLOOKUP($B1370,data!$A$6:$M$15000,10)</f>
        <v>3569000</v>
      </c>
      <c r="D1370" s="9" t="n">
        <f aca="false">IF(B1370&lt;&gt;"",MONTH(B1370),0)</f>
        <v>1</v>
      </c>
      <c r="E1370" s="306" t="n">
        <f aca="false">AVERAGE(C1364:C1370)</f>
        <v>3498285.71428571</v>
      </c>
    </row>
    <row r="1371" customFormat="false" ht="11.25" hidden="false" customHeight="false" outlineLevel="0" collapsed="false">
      <c r="A1371" s="199" t="n">
        <v>36913</v>
      </c>
      <c r="B1371" s="192" t="n">
        <v>36913</v>
      </c>
      <c r="C1371" s="306" t="n">
        <f aca="false">VLOOKUP($B1371,data!$A$6:$M$15000,10)</f>
        <v>3595000</v>
      </c>
      <c r="D1371" s="9" t="n">
        <f aca="false">IF(B1371&lt;&gt;"",MONTH(B1371),0)</f>
        <v>1</v>
      </c>
      <c r="E1371" s="306" t="n">
        <f aca="false">AVERAGE(C1365:C1371)</f>
        <v>3491142.85714286</v>
      </c>
    </row>
    <row r="1372" customFormat="false" ht="11.25" hidden="false" customHeight="false" outlineLevel="0" collapsed="false">
      <c r="A1372" s="199" t="n">
        <v>36914</v>
      </c>
      <c r="B1372" s="192" t="n">
        <v>36914</v>
      </c>
      <c r="C1372" s="306" t="n">
        <f aca="false">VLOOKUP($B1372,data!$A$6:$M$15000,10)</f>
        <v>3601000</v>
      </c>
      <c r="D1372" s="9" t="n">
        <f aca="false">IF(B1372&lt;&gt;"",MONTH(B1372),0)</f>
        <v>1</v>
      </c>
      <c r="E1372" s="306" t="n">
        <f aca="false">AVERAGE(C1366:C1372)</f>
        <v>3491857.14285714</v>
      </c>
    </row>
    <row r="1373" customFormat="false" ht="11.25" hidden="false" customHeight="false" outlineLevel="0" collapsed="false">
      <c r="A1373" s="199" t="n">
        <v>36915</v>
      </c>
      <c r="B1373" s="192" t="n">
        <v>36915</v>
      </c>
      <c r="C1373" s="306" t="n">
        <f aca="false">VLOOKUP($B1373,data!$A$6:$M$15000,10)</f>
        <v>3657000</v>
      </c>
      <c r="D1373" s="9" t="n">
        <f aca="false">IF(B1373&lt;&gt;"",MONTH(B1373),0)</f>
        <v>1</v>
      </c>
      <c r="E1373" s="306" t="n">
        <f aca="false">AVERAGE(C1367:C1373)</f>
        <v>3523142.85714286</v>
      </c>
    </row>
    <row r="1374" customFormat="false" ht="11.25" hidden="false" customHeight="false" outlineLevel="0" collapsed="false">
      <c r="A1374" s="199" t="n">
        <v>36916</v>
      </c>
      <c r="B1374" s="192" t="n">
        <v>36916</v>
      </c>
      <c r="C1374" s="306" t="n">
        <f aca="false">VLOOKUP($B1374,data!$A$6:$M$15000,10)</f>
        <v>3650000</v>
      </c>
      <c r="D1374" s="9" t="n">
        <f aca="false">IF(B1374&lt;&gt;"",MONTH(B1374),0)</f>
        <v>1</v>
      </c>
      <c r="E1374" s="306" t="n">
        <f aca="false">AVERAGE(C1368:C1374)</f>
        <v>3571285.71428571</v>
      </c>
    </row>
    <row r="1375" customFormat="false" ht="11.25" hidden="false" customHeight="false" outlineLevel="0" collapsed="false">
      <c r="A1375" s="199" t="n">
        <v>36917</v>
      </c>
      <c r="B1375" s="192" t="n">
        <v>36917</v>
      </c>
      <c r="C1375" s="306" t="n">
        <f aca="false">VLOOKUP($B1375,data!$A$6:$M$15000,10)</f>
        <v>3600000</v>
      </c>
      <c r="D1375" s="9" t="n">
        <f aca="false">IF(B1375&lt;&gt;"",MONTH(B1375),0)</f>
        <v>1</v>
      </c>
      <c r="E1375" s="306" t="n">
        <f aca="false">AVERAGE(C1369:C1375)</f>
        <v>3601142.85714286</v>
      </c>
    </row>
    <row r="1376" customFormat="false" ht="11.25" hidden="false" customHeight="false" outlineLevel="0" collapsed="false">
      <c r="A1376" s="199" t="n">
        <v>36918</v>
      </c>
      <c r="B1376" s="192" t="n">
        <v>36918</v>
      </c>
      <c r="C1376" s="306" t="n">
        <f aca="false">VLOOKUP($B1376,data!$A$6:$M$15000,10)</f>
        <v>3608000</v>
      </c>
      <c r="D1376" s="9" t="n">
        <f aca="false">IF(B1376&lt;&gt;"",MONTH(B1376),0)</f>
        <v>1</v>
      </c>
      <c r="E1376" s="306" t="n">
        <f aca="false">AVERAGE(C1370:C1376)</f>
        <v>3611428.57142857</v>
      </c>
    </row>
    <row r="1377" customFormat="false" ht="11.25" hidden="false" customHeight="false" outlineLevel="0" collapsed="false">
      <c r="A1377" s="199" t="n">
        <v>36919</v>
      </c>
      <c r="B1377" s="192" t="n">
        <v>36919</v>
      </c>
      <c r="C1377" s="306" t="n">
        <f aca="false">VLOOKUP($B1377,data!$A$6:$M$15000,10)</f>
        <v>3474000</v>
      </c>
      <c r="D1377" s="9" t="n">
        <f aca="false">IF(B1377&lt;&gt;"",MONTH(B1377),0)</f>
        <v>1</v>
      </c>
      <c r="E1377" s="306" t="n">
        <f aca="false">AVERAGE(C1371:C1377)</f>
        <v>3597857.14285714</v>
      </c>
    </row>
    <row r="1378" customFormat="false" ht="11.25" hidden="false" customHeight="false" outlineLevel="0" collapsed="false">
      <c r="A1378" s="199" t="n">
        <v>36920</v>
      </c>
      <c r="B1378" s="192" t="n">
        <v>36920</v>
      </c>
      <c r="C1378" s="306" t="n">
        <f aca="false">VLOOKUP($B1378,data!$A$6:$M$15000,10)</f>
        <v>3469000</v>
      </c>
      <c r="D1378" s="9" t="n">
        <f aca="false">IF(B1378&lt;&gt;"",MONTH(B1378),0)</f>
        <v>1</v>
      </c>
      <c r="E1378" s="306" t="n">
        <f aca="false">AVERAGE(C1372:C1378)</f>
        <v>3579857.14285714</v>
      </c>
    </row>
    <row r="1379" customFormat="false" ht="11.25" hidden="false" customHeight="false" outlineLevel="0" collapsed="false">
      <c r="A1379" s="199" t="n">
        <v>36921</v>
      </c>
      <c r="B1379" s="192" t="n">
        <v>36921</v>
      </c>
      <c r="C1379" s="306" t="n">
        <f aca="false">VLOOKUP($B1379,data!$A$6:$M$15000,10)</f>
        <v>3564000</v>
      </c>
      <c r="D1379" s="9" t="n">
        <f aca="false">IF(B1379&lt;&gt;"",MONTH(B1379),0)</f>
        <v>1</v>
      </c>
      <c r="E1379" s="306" t="n">
        <f aca="false">AVERAGE(C1373:C1379)</f>
        <v>3574571.42857143</v>
      </c>
    </row>
    <row r="1380" customFormat="false" ht="11.25" hidden="false" customHeight="false" outlineLevel="0" collapsed="false">
      <c r="A1380" s="199" t="n">
        <v>36922</v>
      </c>
      <c r="B1380" s="192" t="n">
        <v>36922</v>
      </c>
      <c r="C1380" s="306" t="n">
        <f aca="false">VLOOKUP($B1380,data!$A$6:$M$15000,10)</f>
        <v>3443000</v>
      </c>
      <c r="D1380" s="9" t="n">
        <f aca="false">IF(B1380&lt;&gt;"",MONTH(B1380),0)</f>
        <v>1</v>
      </c>
      <c r="E1380" s="306" t="n">
        <f aca="false">AVERAGE(C1374:C1380)</f>
        <v>3544000</v>
      </c>
    </row>
    <row r="1381" customFormat="false" ht="11.25" hidden="false" customHeight="false" outlineLevel="0" collapsed="false">
      <c r="A1381" s="199" t="n">
        <v>36923</v>
      </c>
      <c r="B1381" s="192" t="n">
        <v>36923</v>
      </c>
      <c r="C1381" s="306" t="n">
        <f aca="false">VLOOKUP($B1381,data!$A$6:$M$15000,10)</f>
        <v>3432000</v>
      </c>
      <c r="D1381" s="9" t="n">
        <f aca="false">IF(B1381&lt;&gt;"",MONTH(B1381),0)</f>
        <v>2</v>
      </c>
      <c r="E1381" s="306" t="n">
        <f aca="false">AVERAGE(C1375:C1381)</f>
        <v>3512857.14285714</v>
      </c>
    </row>
    <row r="1382" customFormat="false" ht="11.25" hidden="false" customHeight="false" outlineLevel="0" collapsed="false">
      <c r="A1382" s="199" t="n">
        <v>36924</v>
      </c>
      <c r="B1382" s="192" t="n">
        <v>36924</v>
      </c>
      <c r="C1382" s="306" t="n">
        <f aca="false">VLOOKUP($B1382,data!$A$6:$M$15000,10)</f>
        <v>3462000</v>
      </c>
      <c r="D1382" s="9" t="n">
        <f aca="false">IF(B1382&lt;&gt;"",MONTH(B1382),0)</f>
        <v>2</v>
      </c>
      <c r="E1382" s="306" t="n">
        <f aca="false">AVERAGE(C1376:C1382)</f>
        <v>3493142.85714286</v>
      </c>
    </row>
    <row r="1383" customFormat="false" ht="11.25" hidden="false" customHeight="false" outlineLevel="0" collapsed="false">
      <c r="A1383" s="199" t="n">
        <v>36925</v>
      </c>
      <c r="B1383" s="192" t="n">
        <v>36925</v>
      </c>
      <c r="C1383" s="306" t="n">
        <f aca="false">VLOOKUP($B1383,data!$A$6:$M$15000,10)</f>
        <v>3563000</v>
      </c>
      <c r="D1383" s="9" t="n">
        <f aca="false">IF(B1383&lt;&gt;"",MONTH(B1383),0)</f>
        <v>2</v>
      </c>
      <c r="E1383" s="306" t="n">
        <f aca="false">AVERAGE(C1377:C1383)</f>
        <v>3486714.28571429</v>
      </c>
    </row>
    <row r="1384" customFormat="false" ht="11.25" hidden="false" customHeight="false" outlineLevel="0" collapsed="false">
      <c r="A1384" s="199" t="n">
        <v>36926</v>
      </c>
      <c r="B1384" s="192" t="n">
        <v>36926</v>
      </c>
      <c r="C1384" s="306" t="n">
        <f aca="false">VLOOKUP($B1384,data!$A$6:$M$15000,10)</f>
        <v>3311000</v>
      </c>
      <c r="D1384" s="9" t="n">
        <f aca="false">IF(B1384&lt;&gt;"",MONTH(B1384),0)</f>
        <v>2</v>
      </c>
      <c r="E1384" s="306" t="n">
        <f aca="false">AVERAGE(C1378:C1384)</f>
        <v>3463428.57142857</v>
      </c>
    </row>
    <row r="1385" customFormat="false" ht="11.25" hidden="false" customHeight="false" outlineLevel="0" collapsed="false">
      <c r="A1385" s="199" t="n">
        <v>36927</v>
      </c>
      <c r="B1385" s="192" t="n">
        <v>36927</v>
      </c>
      <c r="C1385" s="306" t="n">
        <f aca="false">VLOOKUP($B1385,data!$A$6:$M$15000,10)</f>
        <v>3622000</v>
      </c>
      <c r="D1385" s="9" t="n">
        <f aca="false">IF(B1385&lt;&gt;"",MONTH(B1385),0)</f>
        <v>2</v>
      </c>
      <c r="E1385" s="306" t="n">
        <f aca="false">AVERAGE(C1379:C1385)</f>
        <v>3485285.71428571</v>
      </c>
    </row>
    <row r="1386" customFormat="false" ht="11.25" hidden="false" customHeight="false" outlineLevel="0" collapsed="false">
      <c r="A1386" s="199" t="n">
        <v>36928</v>
      </c>
      <c r="B1386" s="192" t="n">
        <v>36928</v>
      </c>
      <c r="C1386" s="306" t="n">
        <f aca="false">VLOOKUP($B1386,data!$A$6:$M$15000,10)</f>
        <v>3634000</v>
      </c>
      <c r="D1386" s="9" t="n">
        <f aca="false">IF(B1386&lt;&gt;"",MONTH(B1386),0)</f>
        <v>2</v>
      </c>
      <c r="E1386" s="306" t="n">
        <f aca="false">AVERAGE(C1380:C1386)</f>
        <v>3495285.71428571</v>
      </c>
    </row>
    <row r="1387" customFormat="false" ht="11.25" hidden="false" customHeight="false" outlineLevel="0" collapsed="false">
      <c r="A1387" s="199" t="n">
        <v>36929</v>
      </c>
      <c r="B1387" s="192" t="n">
        <v>36929</v>
      </c>
      <c r="C1387" s="306" t="n">
        <f aca="false">VLOOKUP($B1387,data!$A$6:$M$15000,10)</f>
        <v>3656000</v>
      </c>
      <c r="D1387" s="9" t="n">
        <f aca="false">IF(B1387&lt;&gt;"",MONTH(B1387),0)</f>
        <v>2</v>
      </c>
      <c r="E1387" s="306" t="n">
        <f aca="false">AVERAGE(C1381:C1387)</f>
        <v>3525714.28571429</v>
      </c>
    </row>
    <row r="1388" customFormat="false" ht="11.25" hidden="false" customHeight="false" outlineLevel="0" collapsed="false">
      <c r="A1388" s="199" t="n">
        <v>36930</v>
      </c>
      <c r="B1388" s="192" t="n">
        <v>36930</v>
      </c>
      <c r="C1388" s="306" t="n">
        <f aca="false">VLOOKUP($B1388,data!$A$6:$M$15000,10)</f>
        <v>3611000</v>
      </c>
      <c r="D1388" s="9" t="n">
        <f aca="false">IF(B1388&lt;&gt;"",MONTH(B1388),0)</f>
        <v>2</v>
      </c>
      <c r="E1388" s="306" t="n">
        <f aca="false">AVERAGE(C1382:C1388)</f>
        <v>3551285.71428571</v>
      </c>
    </row>
    <row r="1389" customFormat="false" ht="11.25" hidden="false" customHeight="false" outlineLevel="0" collapsed="false">
      <c r="A1389" s="199" t="n">
        <v>36931</v>
      </c>
      <c r="B1389" s="192" t="n">
        <v>36931</v>
      </c>
      <c r="C1389" s="306" t="n">
        <f aca="false">VLOOKUP($B1389,data!$A$6:$M$15000,10)</f>
        <v>3530000</v>
      </c>
      <c r="D1389" s="9" t="n">
        <f aca="false">IF(B1389&lt;&gt;"",MONTH(B1389),0)</f>
        <v>2</v>
      </c>
      <c r="E1389" s="306" t="n">
        <f aca="false">AVERAGE(C1383:C1389)</f>
        <v>3561000</v>
      </c>
    </row>
    <row r="1390" customFormat="false" ht="11.25" hidden="false" customHeight="false" outlineLevel="0" collapsed="false">
      <c r="A1390" s="199" t="n">
        <v>36932</v>
      </c>
      <c r="B1390" s="192" t="n">
        <v>36932</v>
      </c>
      <c r="C1390" s="306" t="n">
        <f aca="false">VLOOKUP($B1390,data!$A$6:$M$15000,10)</f>
        <v>3526000</v>
      </c>
      <c r="D1390" s="9" t="n">
        <f aca="false">IF(B1390&lt;&gt;"",MONTH(B1390),0)</f>
        <v>2</v>
      </c>
      <c r="E1390" s="306" t="n">
        <f aca="false">AVERAGE(C1384:C1390)</f>
        <v>3555714.28571429</v>
      </c>
    </row>
    <row r="1391" customFormat="false" ht="11.25" hidden="false" customHeight="false" outlineLevel="0" collapsed="false">
      <c r="A1391" s="199" t="n">
        <v>36933</v>
      </c>
      <c r="B1391" s="192" t="n">
        <v>36933</v>
      </c>
      <c r="C1391" s="306" t="n">
        <f aca="false">VLOOKUP($B1391,data!$A$6:$M$15000,10)</f>
        <v>3520000</v>
      </c>
      <c r="D1391" s="9" t="n">
        <f aca="false">IF(B1391&lt;&gt;"",MONTH(B1391),0)</f>
        <v>2</v>
      </c>
      <c r="E1391" s="306" t="n">
        <f aca="false">AVERAGE(C1385:C1391)</f>
        <v>3585571.42857143</v>
      </c>
    </row>
    <row r="1392" customFormat="false" ht="11.25" hidden="false" customHeight="false" outlineLevel="0" collapsed="false">
      <c r="A1392" s="199" t="n">
        <v>36934</v>
      </c>
      <c r="B1392" s="192" t="n">
        <v>36934</v>
      </c>
      <c r="C1392" s="306" t="n">
        <f aca="false">VLOOKUP($B1392,data!$A$6:$M$15000,10)</f>
        <v>3472000</v>
      </c>
      <c r="D1392" s="9" t="n">
        <f aca="false">IF(B1392&lt;&gt;"",MONTH(B1392),0)</f>
        <v>2</v>
      </c>
      <c r="E1392" s="306" t="n">
        <f aca="false">AVERAGE(C1386:C1392)</f>
        <v>3564142.85714286</v>
      </c>
    </row>
    <row r="1393" customFormat="false" ht="11.25" hidden="false" customHeight="false" outlineLevel="0" collapsed="false">
      <c r="A1393" s="199" t="n">
        <v>36935</v>
      </c>
      <c r="B1393" s="192" t="n">
        <v>36935</v>
      </c>
      <c r="C1393" s="306" t="n">
        <f aca="false">VLOOKUP($B1393,data!$A$6:$M$15000,10)</f>
        <v>3568000</v>
      </c>
      <c r="D1393" s="9" t="n">
        <f aca="false">IF(B1393&lt;&gt;"",MONTH(B1393),0)</f>
        <v>2</v>
      </c>
      <c r="E1393" s="306" t="n">
        <f aca="false">AVERAGE(C1387:C1393)</f>
        <v>3554714.28571429</v>
      </c>
    </row>
    <row r="1394" customFormat="false" ht="11.25" hidden="false" customHeight="false" outlineLevel="0" collapsed="false">
      <c r="A1394" s="199" t="n">
        <v>36936</v>
      </c>
      <c r="B1394" s="192" t="n">
        <v>36936</v>
      </c>
      <c r="C1394" s="306" t="n">
        <f aca="false">VLOOKUP($B1394,data!$A$6:$M$15000,10)</f>
        <v>3600000</v>
      </c>
      <c r="D1394" s="9" t="n">
        <f aca="false">IF(B1394&lt;&gt;"",MONTH(B1394),0)</f>
        <v>2</v>
      </c>
      <c r="E1394" s="306" t="n">
        <f aca="false">AVERAGE(C1388:C1394)</f>
        <v>3546714.28571429</v>
      </c>
    </row>
    <row r="1395" customFormat="false" ht="11.25" hidden="false" customHeight="false" outlineLevel="0" collapsed="false">
      <c r="A1395" s="199" t="n">
        <v>36937</v>
      </c>
      <c r="B1395" s="192" t="n">
        <v>36937</v>
      </c>
      <c r="C1395" s="306" t="n">
        <f aca="false">VLOOKUP($B1395,data!$A$6:$M$15000,10)</f>
        <v>3485000</v>
      </c>
      <c r="D1395" s="9" t="n">
        <f aca="false">IF(B1395&lt;&gt;"",MONTH(B1395),0)</f>
        <v>2</v>
      </c>
      <c r="E1395" s="306" t="n">
        <f aca="false">AVERAGE(C1389:C1395)</f>
        <v>3528714.28571429</v>
      </c>
    </row>
    <row r="1396" customFormat="false" ht="11.25" hidden="false" customHeight="false" outlineLevel="0" collapsed="false">
      <c r="A1396" s="199" t="n">
        <v>36938</v>
      </c>
      <c r="B1396" s="192" t="n">
        <v>36938</v>
      </c>
      <c r="C1396" s="306" t="n">
        <f aca="false">VLOOKUP($B1396,data!$A$6:$M$15000,10)</f>
        <v>3554000</v>
      </c>
      <c r="D1396" s="9" t="n">
        <f aca="false">IF(B1396&lt;&gt;"",MONTH(B1396),0)</f>
        <v>2</v>
      </c>
      <c r="E1396" s="306" t="n">
        <f aca="false">AVERAGE(C1390:C1396)</f>
        <v>3532142.85714286</v>
      </c>
    </row>
    <row r="1397" customFormat="false" ht="11.25" hidden="false" customHeight="false" outlineLevel="0" collapsed="false">
      <c r="A1397" s="199" t="n">
        <v>36939</v>
      </c>
      <c r="B1397" s="192" t="n">
        <v>36939</v>
      </c>
      <c r="C1397" s="306" t="n">
        <f aca="false">VLOOKUP($B1397,data!$A$6:$M$15000,10)</f>
        <v>3645000</v>
      </c>
      <c r="D1397" s="9" t="n">
        <f aca="false">IF(B1397&lt;&gt;"",MONTH(B1397),0)</f>
        <v>2</v>
      </c>
      <c r="E1397" s="306" t="n">
        <f aca="false">AVERAGE(C1391:C1397)</f>
        <v>3549142.85714286</v>
      </c>
    </row>
    <row r="1398" customFormat="false" ht="11.25" hidden="false" customHeight="false" outlineLevel="0" collapsed="false">
      <c r="A1398" s="199" t="n">
        <v>36940</v>
      </c>
      <c r="B1398" s="192" t="n">
        <v>36940</v>
      </c>
      <c r="C1398" s="306" t="n">
        <f aca="false">VLOOKUP($B1398,data!$A$6:$M$15000,10)</f>
        <v>3597000</v>
      </c>
      <c r="D1398" s="9" t="n">
        <f aca="false">IF(B1398&lt;&gt;"",MONTH(B1398),0)</f>
        <v>2</v>
      </c>
      <c r="E1398" s="306" t="n">
        <f aca="false">AVERAGE(C1392:C1398)</f>
        <v>3560142.85714286</v>
      </c>
    </row>
    <row r="1399" customFormat="false" ht="11.25" hidden="false" customHeight="false" outlineLevel="0" collapsed="false">
      <c r="A1399" s="199" t="n">
        <v>36941</v>
      </c>
      <c r="B1399" s="192" t="n">
        <v>36941</v>
      </c>
      <c r="C1399" s="306" t="n">
        <f aca="false">VLOOKUP($B1399,data!$A$6:$M$15000,10)</f>
        <v>3630000</v>
      </c>
      <c r="D1399" s="9" t="n">
        <f aca="false">IF(B1399&lt;&gt;"",MONTH(B1399),0)</f>
        <v>2</v>
      </c>
      <c r="E1399" s="306" t="n">
        <f aca="false">AVERAGE(C1393:C1399)</f>
        <v>3582714.28571429</v>
      </c>
    </row>
    <row r="1400" customFormat="false" ht="11.25" hidden="false" customHeight="false" outlineLevel="0" collapsed="false">
      <c r="A1400" s="199" t="n">
        <v>36942</v>
      </c>
      <c r="B1400" s="192" t="n">
        <v>36942</v>
      </c>
      <c r="C1400" s="306" t="n">
        <f aca="false">VLOOKUP($B1400,data!$A$6:$M$15000,10)</f>
        <v>3622000</v>
      </c>
      <c r="D1400" s="9" t="n">
        <f aca="false">IF(B1400&lt;&gt;"",MONTH(B1400),0)</f>
        <v>2</v>
      </c>
      <c r="E1400" s="306" t="n">
        <f aca="false">AVERAGE(C1394:C1400)</f>
        <v>3590428.57142857</v>
      </c>
    </row>
    <row r="1401" customFormat="false" ht="11.25" hidden="false" customHeight="false" outlineLevel="0" collapsed="false">
      <c r="A1401" s="199" t="n">
        <v>36943</v>
      </c>
      <c r="B1401" s="192" t="n">
        <v>36943</v>
      </c>
      <c r="C1401" s="306" t="n">
        <f aca="false">VLOOKUP($B1401,data!$A$6:$M$15000,10)</f>
        <v>3639000</v>
      </c>
      <c r="D1401" s="9" t="n">
        <f aca="false">IF(B1401&lt;&gt;"",MONTH(B1401),0)</f>
        <v>2</v>
      </c>
      <c r="E1401" s="306" t="n">
        <f aca="false">AVERAGE(C1395:C1401)</f>
        <v>3596000</v>
      </c>
    </row>
    <row r="1402" customFormat="false" ht="11.25" hidden="false" customHeight="false" outlineLevel="0" collapsed="false">
      <c r="A1402" s="199" t="n">
        <v>36944</v>
      </c>
      <c r="B1402" s="192" t="n">
        <v>36944</v>
      </c>
      <c r="C1402" s="306" t="n">
        <f aca="false">VLOOKUP($B1402,data!$A$6:$M$15000,10)</f>
        <v>3673000</v>
      </c>
      <c r="D1402" s="9" t="n">
        <f aca="false">IF(B1402&lt;&gt;"",MONTH(B1402),0)</f>
        <v>2</v>
      </c>
      <c r="E1402" s="306" t="n">
        <f aca="false">AVERAGE(C1396:C1402)</f>
        <v>3622857.14285714</v>
      </c>
    </row>
    <row r="1403" customFormat="false" ht="11.25" hidden="false" customHeight="false" outlineLevel="0" collapsed="false">
      <c r="A1403" s="199" t="n">
        <v>36945</v>
      </c>
      <c r="B1403" s="192" t="n">
        <v>36945</v>
      </c>
      <c r="C1403" s="306" t="n">
        <f aca="false">VLOOKUP($B1403,data!$A$6:$M$15000,10)</f>
        <v>3658000</v>
      </c>
      <c r="D1403" s="9" t="n">
        <f aca="false">IF(B1403&lt;&gt;"",MONTH(B1403),0)</f>
        <v>2</v>
      </c>
      <c r="E1403" s="306" t="n">
        <f aca="false">AVERAGE(C1397:C1403)</f>
        <v>3637714.28571429</v>
      </c>
    </row>
    <row r="1404" customFormat="false" ht="11.25" hidden="false" customHeight="false" outlineLevel="0" collapsed="false">
      <c r="A1404" s="199" t="n">
        <v>36946</v>
      </c>
      <c r="B1404" s="192" t="n">
        <v>36946</v>
      </c>
      <c r="C1404" s="306" t="n">
        <f aca="false">VLOOKUP($B1404,data!$A$6:$M$15000,10)</f>
        <v>3662000</v>
      </c>
      <c r="D1404" s="9" t="n">
        <f aca="false">IF(B1404&lt;&gt;"",MONTH(B1404),0)</f>
        <v>2</v>
      </c>
      <c r="E1404" s="306" t="n">
        <f aca="false">AVERAGE(C1398:C1404)</f>
        <v>3640142.85714286</v>
      </c>
    </row>
    <row r="1405" customFormat="false" ht="11.25" hidden="false" customHeight="false" outlineLevel="0" collapsed="false">
      <c r="A1405" s="199" t="n">
        <v>36947</v>
      </c>
      <c r="B1405" s="192" t="n">
        <v>36947</v>
      </c>
      <c r="C1405" s="306" t="n">
        <f aca="false">VLOOKUP($B1405,data!$A$6:$M$15000,10)</f>
        <v>3690000</v>
      </c>
      <c r="D1405" s="9" t="n">
        <f aca="false">IF(B1405&lt;&gt;"",MONTH(B1405),0)</f>
        <v>2</v>
      </c>
      <c r="E1405" s="306" t="n">
        <f aca="false">AVERAGE(C1399:C1405)</f>
        <v>3653428.57142857</v>
      </c>
    </row>
    <row r="1406" customFormat="false" ht="11.25" hidden="false" customHeight="false" outlineLevel="0" collapsed="false">
      <c r="A1406" s="199" t="n">
        <v>36948</v>
      </c>
      <c r="B1406" s="192" t="n">
        <v>36948</v>
      </c>
      <c r="C1406" s="306" t="n">
        <f aca="false">VLOOKUP($B1406,data!$A$6:$M$15000,10)</f>
        <v>3641000</v>
      </c>
      <c r="D1406" s="9" t="n">
        <f aca="false">IF(B1406&lt;&gt;"",MONTH(B1406),0)</f>
        <v>2</v>
      </c>
      <c r="E1406" s="306" t="n">
        <f aca="false">AVERAGE(C1400:C1406)</f>
        <v>3655000</v>
      </c>
    </row>
    <row r="1407" customFormat="false" ht="11.25" hidden="false" customHeight="false" outlineLevel="0" collapsed="false">
      <c r="A1407" s="199" t="n">
        <v>36949</v>
      </c>
      <c r="B1407" s="192" t="n">
        <v>36949</v>
      </c>
      <c r="C1407" s="306" t="n">
        <f aca="false">VLOOKUP($B1407,data!$A$6:$M$15000,10)</f>
        <v>3608000</v>
      </c>
      <c r="D1407" s="9" t="n">
        <f aca="false">IF(B1407&lt;&gt;"",MONTH(B1407),0)</f>
        <v>2</v>
      </c>
      <c r="E1407" s="306" t="n">
        <f aca="false">AVERAGE(C1401:C1407)</f>
        <v>3653000</v>
      </c>
    </row>
    <row r="1408" customFormat="false" ht="11.25" hidden="false" customHeight="false" outlineLevel="0" collapsed="false">
      <c r="A1408" s="199" t="n">
        <v>36950</v>
      </c>
      <c r="B1408" s="192" t="n">
        <v>36950</v>
      </c>
      <c r="C1408" s="306" t="n">
        <f aca="false">VLOOKUP($B1408,data!$A$6:$M$15000,10)</f>
        <v>3568000</v>
      </c>
      <c r="D1408" s="9" t="n">
        <f aca="false">IF(B1408&lt;&gt;"",MONTH(B1408),0)</f>
        <v>2</v>
      </c>
      <c r="E1408" s="306" t="n">
        <f aca="false">AVERAGE(C1402:C1408)</f>
        <v>3642857.14285714</v>
      </c>
    </row>
    <row r="1409" customFormat="false" ht="11.25" hidden="false" customHeight="false" outlineLevel="0" collapsed="false">
      <c r="A1409" s="199" t="n">
        <v>36951</v>
      </c>
      <c r="B1409" s="192" t="n">
        <v>36951</v>
      </c>
      <c r="C1409" s="306" t="n">
        <f aca="false">VLOOKUP($B1409,data!$A$6:$M$15000,10)</f>
        <v>3573000</v>
      </c>
      <c r="D1409" s="9" t="n">
        <f aca="false">IF(B1409&lt;&gt;"",MONTH(B1409),0)</f>
        <v>3</v>
      </c>
      <c r="E1409" s="306" t="n">
        <f aca="false">AVERAGE(C1403:C1409)</f>
        <v>3628571.42857143</v>
      </c>
    </row>
    <row r="1410" customFormat="false" ht="11.25" hidden="false" customHeight="false" outlineLevel="0" collapsed="false">
      <c r="A1410" s="199" t="n">
        <v>36952</v>
      </c>
      <c r="B1410" s="192" t="n">
        <v>36952</v>
      </c>
      <c r="C1410" s="306" t="n">
        <f aca="false">VLOOKUP($B1410,data!$A$6:$M$15000,10)</f>
        <v>3572000</v>
      </c>
      <c r="D1410" s="9" t="n">
        <f aca="false">IF(B1410&lt;&gt;"",MONTH(B1410),0)</f>
        <v>3</v>
      </c>
      <c r="E1410" s="306" t="n">
        <f aca="false">AVERAGE(C1404:C1410)</f>
        <v>3616285.71428571</v>
      </c>
    </row>
    <row r="1411" customFormat="false" ht="11.25" hidden="false" customHeight="false" outlineLevel="0" collapsed="false">
      <c r="A1411" s="199" t="n">
        <v>36953</v>
      </c>
      <c r="B1411" s="192" t="n">
        <v>36953</v>
      </c>
      <c r="C1411" s="306" t="n">
        <f aca="false">VLOOKUP($B1411,data!$A$6:$M$15000,10)</f>
        <v>3566000</v>
      </c>
      <c r="D1411" s="9" t="n">
        <f aca="false">IF(B1411&lt;&gt;"",MONTH(B1411),0)</f>
        <v>3</v>
      </c>
      <c r="E1411" s="306" t="n">
        <f aca="false">AVERAGE(C1405:C1411)</f>
        <v>3602571.42857143</v>
      </c>
    </row>
    <row r="1412" customFormat="false" ht="11.25" hidden="false" customHeight="false" outlineLevel="0" collapsed="false">
      <c r="A1412" s="199" t="n">
        <v>36954</v>
      </c>
      <c r="B1412" s="192" t="n">
        <v>36954</v>
      </c>
      <c r="C1412" s="306" t="n">
        <f aca="false">VLOOKUP($B1412,data!$A$6:$M$15000,10)</f>
        <v>3497000</v>
      </c>
      <c r="D1412" s="9" t="n">
        <f aca="false">IF(B1412&lt;&gt;"",MONTH(B1412),0)</f>
        <v>3</v>
      </c>
      <c r="E1412" s="306" t="n">
        <f aca="false">AVERAGE(C1406:C1412)</f>
        <v>3575000</v>
      </c>
    </row>
    <row r="1413" customFormat="false" ht="11.25" hidden="false" customHeight="false" outlineLevel="0" collapsed="false">
      <c r="A1413" s="199" t="n">
        <v>36955</v>
      </c>
      <c r="B1413" s="192" t="n">
        <v>36955</v>
      </c>
      <c r="C1413" s="306" t="n">
        <f aca="false">VLOOKUP($B1413,data!$A$6:$M$15000,10)</f>
        <v>3536000</v>
      </c>
      <c r="D1413" s="9" t="n">
        <f aca="false">IF(B1413&lt;&gt;"",MONTH(B1413),0)</f>
        <v>3</v>
      </c>
      <c r="E1413" s="306" t="n">
        <f aca="false">AVERAGE(C1407:C1413)</f>
        <v>3560000</v>
      </c>
    </row>
    <row r="1414" customFormat="false" ht="11.25" hidden="false" customHeight="false" outlineLevel="0" collapsed="false">
      <c r="A1414" s="199" t="n">
        <v>36956</v>
      </c>
      <c r="B1414" s="192" t="n">
        <v>36956</v>
      </c>
      <c r="C1414" s="306" t="n">
        <f aca="false">VLOOKUP($B1414,data!$A$6:$M$15000,10)</f>
        <v>3581000</v>
      </c>
      <c r="D1414" s="9" t="n">
        <f aca="false">IF(B1414&lt;&gt;"",MONTH(B1414),0)</f>
        <v>3</v>
      </c>
      <c r="E1414" s="306" t="n">
        <f aca="false">AVERAGE(C1408:C1414)</f>
        <v>3556142.85714286</v>
      </c>
    </row>
    <row r="1415" customFormat="false" ht="11.25" hidden="false" customHeight="false" outlineLevel="0" collapsed="false">
      <c r="A1415" s="199" t="n">
        <v>36957</v>
      </c>
      <c r="B1415" s="192" t="n">
        <v>36957</v>
      </c>
      <c r="C1415" s="306" t="n">
        <f aca="false">VLOOKUP($B1415,data!$A$6:$M$15000,10)</f>
        <v>3633000</v>
      </c>
      <c r="D1415" s="9" t="n">
        <f aca="false">IF(B1415&lt;&gt;"",MONTH(B1415),0)</f>
        <v>3</v>
      </c>
      <c r="E1415" s="306" t="n">
        <f aca="false">AVERAGE(C1409:C1415)</f>
        <v>3565428.57142857</v>
      </c>
    </row>
    <row r="1416" customFormat="false" ht="11.25" hidden="false" customHeight="false" outlineLevel="0" collapsed="false">
      <c r="A1416" s="199" t="n">
        <v>36958</v>
      </c>
      <c r="B1416" s="192" t="n">
        <v>36958</v>
      </c>
      <c r="C1416" s="306" t="n">
        <f aca="false">VLOOKUP($B1416,data!$A$6:$M$15000,10)</f>
        <v>3632000</v>
      </c>
      <c r="D1416" s="9" t="n">
        <f aca="false">IF(B1416&lt;&gt;"",MONTH(B1416),0)</f>
        <v>3</v>
      </c>
      <c r="E1416" s="306" t="n">
        <f aca="false">AVERAGE(C1410:C1416)</f>
        <v>3573857.14285714</v>
      </c>
    </row>
    <row r="1417" customFormat="false" ht="11.25" hidden="false" customHeight="false" outlineLevel="0" collapsed="false">
      <c r="A1417" s="199" t="n">
        <v>36959</v>
      </c>
      <c r="B1417" s="192" t="n">
        <v>36959</v>
      </c>
      <c r="C1417" s="306" t="n">
        <f aca="false">VLOOKUP($B1417,data!$A$6:$M$15000,10)</f>
        <v>3657000</v>
      </c>
      <c r="D1417" s="9" t="n">
        <f aca="false">IF(B1417&lt;&gt;"",MONTH(B1417),0)</f>
        <v>3</v>
      </c>
      <c r="E1417" s="306" t="n">
        <f aca="false">AVERAGE(C1411:C1417)</f>
        <v>3586000</v>
      </c>
    </row>
    <row r="1418" customFormat="false" ht="11.25" hidden="false" customHeight="false" outlineLevel="0" collapsed="false">
      <c r="A1418" s="199" t="n">
        <v>36960</v>
      </c>
      <c r="B1418" s="192" t="n">
        <v>36960</v>
      </c>
      <c r="C1418" s="306" t="n">
        <f aca="false">VLOOKUP($B1418,data!$A$6:$M$15000,10)</f>
        <v>3662000</v>
      </c>
      <c r="D1418" s="9" t="n">
        <f aca="false">IF(B1418&lt;&gt;"",MONTH(B1418),0)</f>
        <v>3</v>
      </c>
      <c r="E1418" s="306" t="n">
        <f aca="false">AVERAGE(C1412:C1418)</f>
        <v>3599714.28571429</v>
      </c>
    </row>
    <row r="1419" customFormat="false" ht="11.25" hidden="false" customHeight="false" outlineLevel="0" collapsed="false">
      <c r="A1419" s="199" t="n">
        <v>36961</v>
      </c>
      <c r="B1419" s="192" t="n">
        <v>36961</v>
      </c>
      <c r="C1419" s="306" t="n">
        <f aca="false">VLOOKUP($B1419,data!$A$6:$M$15000,10)</f>
        <v>3652000</v>
      </c>
      <c r="D1419" s="9" t="n">
        <f aca="false">IF(B1419&lt;&gt;"",MONTH(B1419),0)</f>
        <v>3</v>
      </c>
      <c r="E1419" s="306" t="n">
        <f aca="false">AVERAGE(C1413:C1419)</f>
        <v>3621857.14285714</v>
      </c>
    </row>
    <row r="1420" customFormat="false" ht="11.25" hidden="false" customHeight="false" outlineLevel="0" collapsed="false">
      <c r="A1420" s="199" t="n">
        <v>36962</v>
      </c>
      <c r="B1420" s="192" t="n">
        <v>36962</v>
      </c>
      <c r="C1420" s="306" t="n">
        <f aca="false">VLOOKUP($B1420,data!$A$6:$M$15000,10)</f>
        <v>3636000</v>
      </c>
      <c r="D1420" s="9" t="n">
        <f aca="false">IF(B1420&lt;&gt;"",MONTH(B1420),0)</f>
        <v>3</v>
      </c>
      <c r="E1420" s="306" t="n">
        <f aca="false">AVERAGE(C1414:C1420)</f>
        <v>3636142.85714286</v>
      </c>
    </row>
    <row r="1421" customFormat="false" ht="11.25" hidden="false" customHeight="false" outlineLevel="0" collapsed="false">
      <c r="A1421" s="199" t="n">
        <v>36963</v>
      </c>
      <c r="B1421" s="192" t="n">
        <v>36963</v>
      </c>
      <c r="C1421" s="306" t="n">
        <f aca="false">VLOOKUP($B1421,data!$A$6:$M$15000,10)</f>
        <v>3627000</v>
      </c>
      <c r="D1421" s="9" t="n">
        <f aca="false">IF(B1421&lt;&gt;"",MONTH(B1421),0)</f>
        <v>3</v>
      </c>
      <c r="E1421" s="306" t="n">
        <f aca="false">AVERAGE(C1415:C1421)</f>
        <v>3642714.28571429</v>
      </c>
    </row>
    <row r="1422" customFormat="false" ht="11.25" hidden="false" customHeight="false" outlineLevel="0" collapsed="false">
      <c r="A1422" s="199" t="n">
        <v>36964</v>
      </c>
      <c r="B1422" s="192" t="n">
        <v>36964</v>
      </c>
      <c r="C1422" s="306" t="n">
        <f aca="false">VLOOKUP($B1422,data!$A$6:$M$15000,10)</f>
        <v>3612000</v>
      </c>
      <c r="D1422" s="9" t="n">
        <f aca="false">IF(B1422&lt;&gt;"",MONTH(B1422),0)</f>
        <v>3</v>
      </c>
      <c r="E1422" s="306" t="n">
        <f aca="false">AVERAGE(C1416:C1422)</f>
        <v>3639714.28571429</v>
      </c>
    </row>
    <row r="1423" customFormat="false" ht="11.25" hidden="false" customHeight="false" outlineLevel="0" collapsed="false">
      <c r="A1423" s="199" t="n">
        <v>36965</v>
      </c>
      <c r="B1423" s="192" t="n">
        <v>36965</v>
      </c>
      <c r="C1423" s="306" t="n">
        <f aca="false">VLOOKUP($B1423,data!$A$6:$M$15000,10)</f>
        <v>3676000</v>
      </c>
      <c r="D1423" s="9" t="n">
        <f aca="false">IF(B1423&lt;&gt;"",MONTH(B1423),0)</f>
        <v>3</v>
      </c>
      <c r="E1423" s="306" t="n">
        <f aca="false">AVERAGE(C1417:C1423)</f>
        <v>3646000</v>
      </c>
    </row>
    <row r="1424" customFormat="false" ht="11.25" hidden="false" customHeight="false" outlineLevel="0" collapsed="false">
      <c r="A1424" s="199" t="n">
        <v>36966</v>
      </c>
      <c r="B1424" s="192" t="n">
        <v>36966</v>
      </c>
      <c r="C1424" s="306" t="n">
        <f aca="false">VLOOKUP($B1424,data!$A$6:$M$15000,10)</f>
        <v>3610000</v>
      </c>
      <c r="D1424" s="9" t="n">
        <f aca="false">IF(B1424&lt;&gt;"",MONTH(B1424),0)</f>
        <v>3</v>
      </c>
      <c r="E1424" s="306" t="n">
        <f aca="false">AVERAGE(C1418:C1424)</f>
        <v>3639285.71428571</v>
      </c>
    </row>
    <row r="1425" customFormat="false" ht="11.25" hidden="false" customHeight="false" outlineLevel="0" collapsed="false">
      <c r="A1425" s="199" t="n">
        <v>36967</v>
      </c>
      <c r="B1425" s="192" t="n">
        <v>36967</v>
      </c>
      <c r="C1425" s="306" t="n">
        <f aca="false">VLOOKUP($B1425,data!$A$6:$M$15000,10)</f>
        <v>3588000</v>
      </c>
      <c r="D1425" s="9" t="n">
        <f aca="false">IF(B1425&lt;&gt;"",MONTH(B1425),0)</f>
        <v>3</v>
      </c>
      <c r="E1425" s="306" t="n">
        <f aca="false">AVERAGE(C1419:C1425)</f>
        <v>3628714.28571429</v>
      </c>
    </row>
    <row r="1426" customFormat="false" ht="11.25" hidden="false" customHeight="false" outlineLevel="0" collapsed="false">
      <c r="A1426" s="199" t="n">
        <v>36968</v>
      </c>
      <c r="B1426" s="192" t="n">
        <v>36968</v>
      </c>
      <c r="C1426" s="306" t="n">
        <f aca="false">VLOOKUP($B1426,data!$A$6:$M$15000,10)</f>
        <v>3534000</v>
      </c>
      <c r="D1426" s="9" t="n">
        <f aca="false">IF(B1426&lt;&gt;"",MONTH(B1426),0)</f>
        <v>3</v>
      </c>
      <c r="E1426" s="306" t="n">
        <f aca="false">AVERAGE(C1420:C1426)</f>
        <v>3611857.14285714</v>
      </c>
    </row>
    <row r="1427" customFormat="false" ht="11.25" hidden="false" customHeight="false" outlineLevel="0" collapsed="false">
      <c r="A1427" s="199" t="n">
        <v>36969</v>
      </c>
      <c r="B1427" s="192" t="n">
        <v>36969</v>
      </c>
      <c r="C1427" s="306" t="n">
        <f aca="false">VLOOKUP($B1427,data!$A$6:$M$15000,10)</f>
        <v>3603000</v>
      </c>
      <c r="D1427" s="9" t="n">
        <f aca="false">IF(B1427&lt;&gt;"",MONTH(B1427),0)</f>
        <v>3</v>
      </c>
      <c r="E1427" s="306" t="n">
        <f aca="false">AVERAGE(C1421:C1427)</f>
        <v>3607142.85714286</v>
      </c>
    </row>
    <row r="1428" customFormat="false" ht="11.25" hidden="false" customHeight="false" outlineLevel="0" collapsed="false">
      <c r="A1428" s="199" t="n">
        <v>36970</v>
      </c>
      <c r="B1428" s="192" t="n">
        <v>36970</v>
      </c>
      <c r="C1428" s="306" t="n">
        <f aca="false">VLOOKUP($B1428,data!$A$6:$M$15000,10)</f>
        <v>3560000</v>
      </c>
      <c r="D1428" s="9" t="n">
        <f aca="false">IF(B1428&lt;&gt;"",MONTH(B1428),0)</f>
        <v>3</v>
      </c>
      <c r="E1428" s="306" t="n">
        <f aca="false">AVERAGE(C1422:C1428)</f>
        <v>3597571.42857143</v>
      </c>
    </row>
    <row r="1429" customFormat="false" ht="11.25" hidden="false" customHeight="false" outlineLevel="0" collapsed="false">
      <c r="A1429" s="199" t="n">
        <v>36971</v>
      </c>
      <c r="B1429" s="192" t="n">
        <v>36971</v>
      </c>
      <c r="C1429" s="306" t="n">
        <f aca="false">VLOOKUP($B1429,data!$A$6:$M$15000,10)</f>
        <v>3523000</v>
      </c>
      <c r="D1429" s="9" t="n">
        <f aca="false">IF(B1429&lt;&gt;"",MONTH(B1429),0)</f>
        <v>3</v>
      </c>
      <c r="E1429" s="306" t="n">
        <f aca="false">AVERAGE(C1423:C1429)</f>
        <v>3584857.14285714</v>
      </c>
    </row>
    <row r="1430" customFormat="false" ht="11.25" hidden="false" customHeight="false" outlineLevel="0" collapsed="false">
      <c r="A1430" s="199" t="n">
        <v>36972</v>
      </c>
      <c r="B1430" s="192" t="n">
        <v>36972</v>
      </c>
      <c r="C1430" s="306" t="n">
        <f aca="false">VLOOKUP($B1430,data!$A$6:$M$15000,10)</f>
        <v>3423000</v>
      </c>
      <c r="D1430" s="9" t="n">
        <f aca="false">IF(B1430&lt;&gt;"",MONTH(B1430),0)</f>
        <v>3</v>
      </c>
      <c r="E1430" s="306" t="n">
        <f aca="false">AVERAGE(C1424:C1430)</f>
        <v>3548714.28571429</v>
      </c>
    </row>
    <row r="1431" customFormat="false" ht="11.25" hidden="false" customHeight="false" outlineLevel="0" collapsed="false">
      <c r="A1431" s="199" t="n">
        <v>36973</v>
      </c>
      <c r="B1431" s="192" t="n">
        <v>36973</v>
      </c>
      <c r="C1431" s="306" t="n">
        <f aca="false">VLOOKUP($B1431,data!$A$6:$M$15000,10)</f>
        <v>3487000</v>
      </c>
      <c r="D1431" s="9" t="n">
        <f aca="false">IF(B1431&lt;&gt;"",MONTH(B1431),0)</f>
        <v>3</v>
      </c>
      <c r="E1431" s="306" t="n">
        <f aca="false">AVERAGE(C1425:C1431)</f>
        <v>3531142.85714286</v>
      </c>
    </row>
    <row r="1432" customFormat="false" ht="11.25" hidden="false" customHeight="false" outlineLevel="0" collapsed="false">
      <c r="A1432" s="199" t="n">
        <v>36974</v>
      </c>
      <c r="B1432" s="192" t="n">
        <v>36974</v>
      </c>
      <c r="C1432" s="306" t="n">
        <f aca="false">VLOOKUP($B1432,data!$A$6:$M$15000,10)</f>
        <v>3354000</v>
      </c>
      <c r="D1432" s="9" t="n">
        <f aca="false">IF(B1432&lt;&gt;"",MONTH(B1432),0)</f>
        <v>3</v>
      </c>
      <c r="E1432" s="306" t="n">
        <f aca="false">AVERAGE(C1426:C1432)</f>
        <v>3497714.28571429</v>
      </c>
    </row>
    <row r="1433" customFormat="false" ht="11.25" hidden="false" customHeight="false" outlineLevel="0" collapsed="false">
      <c r="A1433" s="199" t="n">
        <v>36975</v>
      </c>
      <c r="B1433" s="192" t="n">
        <v>36975</v>
      </c>
      <c r="C1433" s="306" t="n">
        <f aca="false">VLOOKUP($B1433,data!$A$6:$M$15000,10)</f>
        <v>3419000</v>
      </c>
      <c r="D1433" s="9" t="n">
        <f aca="false">IF(B1433&lt;&gt;"",MONTH(B1433),0)</f>
        <v>3</v>
      </c>
      <c r="E1433" s="306" t="n">
        <f aca="false">AVERAGE(C1427:C1433)</f>
        <v>3481285.71428571</v>
      </c>
    </row>
    <row r="1434" customFormat="false" ht="11.25" hidden="false" customHeight="false" outlineLevel="0" collapsed="false">
      <c r="A1434" s="199" t="n">
        <v>36976</v>
      </c>
      <c r="B1434" s="192" t="n">
        <v>36976</v>
      </c>
      <c r="C1434" s="306" t="n">
        <f aca="false">VLOOKUP($B1434,data!$A$6:$M$15000,10)</f>
        <v>3456000</v>
      </c>
      <c r="D1434" s="9" t="n">
        <f aca="false">IF(B1434&lt;&gt;"",MONTH(B1434),0)</f>
        <v>3</v>
      </c>
      <c r="E1434" s="306" t="n">
        <f aca="false">AVERAGE(C1428:C1434)</f>
        <v>3460285.71428571</v>
      </c>
    </row>
    <row r="1435" customFormat="false" ht="11.25" hidden="false" customHeight="false" outlineLevel="0" collapsed="false">
      <c r="A1435" s="199" t="n">
        <v>36977</v>
      </c>
      <c r="B1435" s="192" t="n">
        <v>36977</v>
      </c>
      <c r="C1435" s="306" t="n">
        <f aca="false">VLOOKUP($B1435,data!$A$6:$M$15000,10)</f>
        <v>3547000</v>
      </c>
      <c r="D1435" s="9" t="n">
        <f aca="false">IF(B1435&lt;&gt;"",MONTH(B1435),0)</f>
        <v>3</v>
      </c>
      <c r="E1435" s="306" t="n">
        <f aca="false">AVERAGE(C1429:C1435)</f>
        <v>3458428.57142857</v>
      </c>
    </row>
    <row r="1436" customFormat="false" ht="11.25" hidden="false" customHeight="false" outlineLevel="0" collapsed="false">
      <c r="A1436" s="199" t="n">
        <v>36978</v>
      </c>
      <c r="B1436" s="192" t="n">
        <v>36978</v>
      </c>
      <c r="C1436" s="306" t="n">
        <f aca="false">VLOOKUP($B1436,data!$A$6:$M$15000,10)</f>
        <v>3671000</v>
      </c>
      <c r="D1436" s="9" t="n">
        <f aca="false">IF(B1436&lt;&gt;"",MONTH(B1436),0)</f>
        <v>3</v>
      </c>
      <c r="E1436" s="306" t="n">
        <f aca="false">AVERAGE(C1430:C1436)</f>
        <v>3479571.42857143</v>
      </c>
    </row>
    <row r="1437" customFormat="false" ht="11.25" hidden="false" customHeight="false" outlineLevel="0" collapsed="false">
      <c r="A1437" s="199" t="n">
        <v>36979</v>
      </c>
      <c r="B1437" s="192" t="n">
        <v>36979</v>
      </c>
      <c r="C1437" s="306" t="n">
        <f aca="false">VLOOKUP($B1437,data!$A$6:$M$15000,10)</f>
        <v>3607000</v>
      </c>
      <c r="D1437" s="9" t="n">
        <f aca="false">IF(B1437&lt;&gt;"",MONTH(B1437),0)</f>
        <v>3</v>
      </c>
      <c r="E1437" s="306" t="n">
        <f aca="false">AVERAGE(C1431:C1437)</f>
        <v>3505857.14285714</v>
      </c>
    </row>
    <row r="1438" customFormat="false" ht="11.25" hidden="false" customHeight="false" outlineLevel="0" collapsed="false">
      <c r="A1438" s="199" t="n">
        <v>36980</v>
      </c>
      <c r="B1438" s="192" t="n">
        <v>36980</v>
      </c>
      <c r="C1438" s="306" t="n">
        <f aca="false">VLOOKUP($B1438,data!$A$6:$M$15000,10)</f>
        <v>3538000</v>
      </c>
      <c r="D1438" s="9" t="n">
        <f aca="false">IF(B1438&lt;&gt;"",MONTH(B1438),0)</f>
        <v>3</v>
      </c>
      <c r="E1438" s="306" t="n">
        <f aca="false">AVERAGE(C1432:C1438)</f>
        <v>3513142.85714286</v>
      </c>
    </row>
    <row r="1439" customFormat="false" ht="11.25" hidden="false" customHeight="false" outlineLevel="0" collapsed="false">
      <c r="A1439" s="199" t="n">
        <v>36981</v>
      </c>
      <c r="B1439" s="192" t="n">
        <v>36981</v>
      </c>
      <c r="C1439" s="306" t="n">
        <f aca="false">VLOOKUP($B1439,data!$A$6:$M$15000,10)</f>
        <v>3458000</v>
      </c>
      <c r="D1439" s="9" t="n">
        <f aca="false">IF(B1439&lt;&gt;"",MONTH(B1439),0)</f>
        <v>3</v>
      </c>
      <c r="E1439" s="306" t="n">
        <f aca="false">AVERAGE(C1433:C1439)</f>
        <v>3528000</v>
      </c>
    </row>
    <row r="1440" customFormat="false" ht="11.25" hidden="false" customHeight="false" outlineLevel="0" collapsed="false">
      <c r="A1440" s="199" t="n">
        <v>36982</v>
      </c>
      <c r="B1440" s="192" t="n">
        <v>36982</v>
      </c>
      <c r="C1440" s="306" t="n">
        <f aca="false">VLOOKUP($B1440,data!$A$6:$M$15000,10)</f>
        <v>3472000</v>
      </c>
      <c r="D1440" s="9" t="n">
        <f aca="false">IF(B1440&lt;&gt;"",MONTH(B1440),0)</f>
        <v>4</v>
      </c>
      <c r="E1440" s="306" t="n">
        <f aca="false">AVERAGE(C1434:C1440)</f>
        <v>3535571.42857143</v>
      </c>
    </row>
    <row r="1441" customFormat="false" ht="11.25" hidden="false" customHeight="false" outlineLevel="0" collapsed="false">
      <c r="A1441" s="199" t="n">
        <v>36983</v>
      </c>
      <c r="B1441" s="192" t="n">
        <v>36983</v>
      </c>
      <c r="C1441" s="306" t="n">
        <f aca="false">VLOOKUP($B1441,data!$A$6:$M$15000,10)</f>
        <v>3296000</v>
      </c>
      <c r="D1441" s="9" t="n">
        <f aca="false">IF(B1441&lt;&gt;"",MONTH(B1441),0)</f>
        <v>4</v>
      </c>
      <c r="E1441" s="306" t="n">
        <f aca="false">AVERAGE(C1435:C1441)</f>
        <v>3512714.28571429</v>
      </c>
    </row>
    <row r="1442" customFormat="false" ht="11.25" hidden="false" customHeight="false" outlineLevel="0" collapsed="false">
      <c r="A1442" s="199" t="n">
        <v>36984</v>
      </c>
      <c r="B1442" s="192" t="n">
        <v>36984</v>
      </c>
      <c r="C1442" s="306" t="n">
        <f aca="false">VLOOKUP($B1442,data!$A$6:$M$15000,10)</f>
        <v>3469000</v>
      </c>
      <c r="D1442" s="9" t="n">
        <f aca="false">IF(B1442&lt;&gt;"",MONTH(B1442),0)</f>
        <v>4</v>
      </c>
      <c r="E1442" s="306" t="n">
        <f aca="false">AVERAGE(C1436:C1442)</f>
        <v>3501571.42857143</v>
      </c>
    </row>
    <row r="1443" customFormat="false" ht="11.25" hidden="false" customHeight="false" outlineLevel="0" collapsed="false">
      <c r="A1443" s="199" t="n">
        <v>36985</v>
      </c>
      <c r="B1443" s="192" t="n">
        <v>36985</v>
      </c>
      <c r="C1443" s="306" t="n">
        <f aca="false">VLOOKUP($B1443,data!$A$6:$M$15000,10)</f>
        <v>3455000</v>
      </c>
      <c r="D1443" s="9" t="n">
        <f aca="false">IF(B1443&lt;&gt;"",MONTH(B1443),0)</f>
        <v>4</v>
      </c>
      <c r="E1443" s="306" t="n">
        <f aca="false">AVERAGE(C1437:C1443)</f>
        <v>3470714.28571429</v>
      </c>
    </row>
    <row r="1444" customFormat="false" ht="11.25" hidden="false" customHeight="false" outlineLevel="0" collapsed="false">
      <c r="A1444" s="199" t="n">
        <v>36986</v>
      </c>
      <c r="B1444" s="192" t="n">
        <v>36986</v>
      </c>
      <c r="C1444" s="306" t="n">
        <f aca="false">VLOOKUP($B1444,data!$A$6:$M$15000,10)</f>
        <v>3478000</v>
      </c>
      <c r="D1444" s="9" t="n">
        <f aca="false">IF(B1444&lt;&gt;"",MONTH(B1444),0)</f>
        <v>4</v>
      </c>
      <c r="E1444" s="306" t="n">
        <f aca="false">AVERAGE(C1438:C1444)</f>
        <v>3452285.71428571</v>
      </c>
    </row>
    <row r="1445" customFormat="false" ht="11.25" hidden="false" customHeight="false" outlineLevel="0" collapsed="false">
      <c r="A1445" s="199" t="n">
        <v>36987</v>
      </c>
      <c r="B1445" s="192" t="n">
        <v>36987</v>
      </c>
      <c r="C1445" s="306" t="str">
        <f aca="false">VLOOKUP($B1445,data!$A$6:$M$15000,10)</f>
        <v>N/A</v>
      </c>
      <c r="D1445" s="9" t="n">
        <f aca="false">IF(B1445&lt;&gt;"",MONTH(B1445),0)</f>
        <v>4</v>
      </c>
      <c r="E1445" s="306" t="n">
        <f aca="false">AVERAGE(C1439:C1445)</f>
        <v>3438000</v>
      </c>
    </row>
    <row r="1446" customFormat="false" ht="11.25" hidden="false" customHeight="false" outlineLevel="0" collapsed="false">
      <c r="A1446" s="199" t="n">
        <v>36988</v>
      </c>
      <c r="B1446" s="192" t="n">
        <v>36988</v>
      </c>
      <c r="C1446" s="306" t="str">
        <f aca="false">VLOOKUP($B1446,data!$A$6:$M$15000,10)</f>
        <v>N/A</v>
      </c>
      <c r="D1446" s="9" t="n">
        <f aca="false">IF(B1446&lt;&gt;"",MONTH(B1446),0)</f>
        <v>4</v>
      </c>
      <c r="E1446" s="306" t="n">
        <f aca="false">AVERAGE(C1440:C1446)</f>
        <v>3434000</v>
      </c>
    </row>
    <row r="1447" customFormat="false" ht="11.25" hidden="false" customHeight="false" outlineLevel="0" collapsed="false">
      <c r="A1447" s="199" t="n">
        <v>36989</v>
      </c>
      <c r="B1447" s="192" t="n">
        <v>36989</v>
      </c>
      <c r="C1447" s="306" t="str">
        <f aca="false">VLOOKUP($B1447,data!$A$6:$M$15000,10)</f>
        <v>N/A</v>
      </c>
      <c r="D1447" s="9" t="n">
        <f aca="false">IF(B1447&lt;&gt;"",MONTH(B1447),0)</f>
        <v>4</v>
      </c>
      <c r="E1447" s="306" t="n">
        <f aca="false">AVERAGE(C1441:C1447)</f>
        <v>3424500</v>
      </c>
    </row>
    <row r="1448" customFormat="false" ht="11.25" hidden="false" customHeight="false" outlineLevel="0" collapsed="false">
      <c r="A1448" s="199" t="n">
        <v>36990</v>
      </c>
      <c r="B1448" s="192" t="n">
        <v>36990</v>
      </c>
      <c r="C1448" s="306" t="str">
        <f aca="false">VLOOKUP($B1448,data!$A$6:$M$15000,10)</f>
        <v>N/A</v>
      </c>
      <c r="D1448" s="9" t="n">
        <f aca="false">IF(B1448&lt;&gt;"",MONTH(B1448),0)</f>
        <v>4</v>
      </c>
      <c r="E1448" s="306" t="n">
        <f aca="false">AVERAGE(C1442:C1448)</f>
        <v>3467333.33333333</v>
      </c>
    </row>
    <row r="1449" customFormat="false" ht="11.25" hidden="false" customHeight="false" outlineLevel="0" collapsed="false">
      <c r="A1449" s="199" t="n">
        <v>36991</v>
      </c>
      <c r="B1449" s="192" t="n">
        <v>36991</v>
      </c>
      <c r="C1449" s="306" t="str">
        <f aca="false">VLOOKUP($B1449,data!$A$6:$M$15000,10)</f>
        <v>N/A</v>
      </c>
      <c r="D1449" s="9" t="n">
        <f aca="false">IF(B1449&lt;&gt;"",MONTH(B1449),0)</f>
        <v>4</v>
      </c>
      <c r="E1449" s="306" t="n">
        <f aca="false">AVERAGE(C1443:C1449)</f>
        <v>3466500</v>
      </c>
    </row>
    <row r="1450" customFormat="false" ht="11.25" hidden="false" customHeight="false" outlineLevel="0" collapsed="false">
      <c r="A1450" s="199" t="n">
        <v>36992</v>
      </c>
      <c r="B1450" s="192" t="n">
        <v>36992</v>
      </c>
      <c r="C1450" s="306" t="str">
        <f aca="false">VLOOKUP($B1450,data!$A$6:$M$15000,10)</f>
        <v>N/A</v>
      </c>
      <c r="D1450" s="9" t="n">
        <f aca="false">IF(B1450&lt;&gt;"",MONTH(B1450),0)</f>
        <v>4</v>
      </c>
      <c r="E1450" s="306" t="n">
        <f aca="false">AVERAGE(C1444:C1450)</f>
        <v>3478000</v>
      </c>
    </row>
    <row r="1451" customFormat="false" ht="11.25" hidden="false" customHeight="false" outlineLevel="0" collapsed="false">
      <c r="A1451" s="199" t="n">
        <v>36993</v>
      </c>
      <c r="B1451" s="192" t="n">
        <v>36993</v>
      </c>
      <c r="C1451" s="306" t="str">
        <f aca="false">VLOOKUP($B1451,data!$A$6:$M$15000,10)</f>
        <v>N/A</v>
      </c>
      <c r="D1451" s="9" t="n">
        <f aca="false">IF(B1451&lt;&gt;"",MONTH(B1451),0)</f>
        <v>4</v>
      </c>
      <c r="E1451" s="306" t="e">
        <f aca="false">AVERAGE(C1445:C1451)</f>
        <v>#DIV/0!</v>
      </c>
    </row>
    <row r="1452" customFormat="false" ht="11.25" hidden="false" customHeight="false" outlineLevel="0" collapsed="false">
      <c r="A1452" s="199" t="n">
        <v>36994</v>
      </c>
      <c r="B1452" s="192" t="n">
        <v>36994</v>
      </c>
      <c r="C1452" s="306" t="str">
        <f aca="false">VLOOKUP($B1452,data!$A$6:$M$15000,10)</f>
        <v>N/A</v>
      </c>
      <c r="D1452" s="9" t="n">
        <f aca="false">IF(B1452&lt;&gt;"",MONTH(B1452),0)</f>
        <v>4</v>
      </c>
      <c r="E1452" s="306" t="e">
        <f aca="false">AVERAGE(C1446:C1452)</f>
        <v>#DIV/0!</v>
      </c>
    </row>
    <row r="1453" customFormat="false" ht="11.25" hidden="false" customHeight="false" outlineLevel="0" collapsed="false">
      <c r="A1453" s="199" t="n">
        <v>36995</v>
      </c>
      <c r="B1453" s="192" t="n">
        <v>36995</v>
      </c>
      <c r="C1453" s="306" t="str">
        <f aca="false">VLOOKUP($B1453,data!$A$6:$M$15000,10)</f>
        <v>N/A</v>
      </c>
      <c r="D1453" s="9" t="n">
        <f aca="false">IF(B1453&lt;&gt;"",MONTH(B1453),0)</f>
        <v>4</v>
      </c>
      <c r="E1453" s="306" t="e">
        <f aca="false">AVERAGE(C1447:C1453)</f>
        <v>#DIV/0!</v>
      </c>
    </row>
    <row r="1454" customFormat="false" ht="11.25" hidden="false" customHeight="false" outlineLevel="0" collapsed="false">
      <c r="A1454" s="199" t="n">
        <v>36996</v>
      </c>
      <c r="B1454" s="192" t="n">
        <v>36996</v>
      </c>
      <c r="C1454" s="306" t="str">
        <f aca="false">VLOOKUP($B1454,data!$A$6:$M$15000,10)</f>
        <v>N/A</v>
      </c>
      <c r="D1454" s="9" t="n">
        <f aca="false">IF(B1454&lt;&gt;"",MONTH(B1454),0)</f>
        <v>4</v>
      </c>
      <c r="E1454" s="306" t="e">
        <f aca="false">AVERAGE(C1448:C1454)</f>
        <v>#DIV/0!</v>
      </c>
    </row>
    <row r="1455" customFormat="false" ht="11.25" hidden="false" customHeight="false" outlineLevel="0" collapsed="false">
      <c r="A1455" s="199" t="n">
        <v>36997</v>
      </c>
      <c r="B1455" s="192" t="n">
        <v>36997</v>
      </c>
      <c r="C1455" s="306" t="str">
        <f aca="false">VLOOKUP($B1455,data!$A$6:$M$15000,10)</f>
        <v>N/A</v>
      </c>
      <c r="D1455" s="9" t="n">
        <f aca="false">IF(B1455&lt;&gt;"",MONTH(B1455),0)</f>
        <v>4</v>
      </c>
      <c r="E1455" s="306" t="e">
        <f aca="false">AVERAGE(C1449:C1455)</f>
        <v>#DIV/0!</v>
      </c>
    </row>
    <row r="1456" customFormat="false" ht="11.25" hidden="false" customHeight="false" outlineLevel="0" collapsed="false">
      <c r="A1456" s="199" t="n">
        <v>36998</v>
      </c>
      <c r="B1456" s="192" t="n">
        <v>36998</v>
      </c>
      <c r="C1456" s="306" t="str">
        <f aca="false">VLOOKUP($B1456,data!$A$6:$M$15000,10)</f>
        <v>N/A</v>
      </c>
      <c r="D1456" s="9" t="n">
        <f aca="false">IF(B1456&lt;&gt;"",MONTH(B1456),0)</f>
        <v>4</v>
      </c>
      <c r="E1456" s="306" t="e">
        <f aca="false">AVERAGE(C1450:C1456)</f>
        <v>#DIV/0!</v>
      </c>
    </row>
    <row r="1457" customFormat="false" ht="11.25" hidden="false" customHeight="false" outlineLevel="0" collapsed="false">
      <c r="A1457" s="199" t="n">
        <v>36999</v>
      </c>
      <c r="B1457" s="192" t="n">
        <v>36999</v>
      </c>
      <c r="C1457" s="306" t="str">
        <f aca="false">VLOOKUP($B1457,data!$A$6:$M$15000,10)</f>
        <v>N/A</v>
      </c>
      <c r="D1457" s="9" t="n">
        <f aca="false">IF(B1457&lt;&gt;"",MONTH(B1457),0)</f>
        <v>4</v>
      </c>
      <c r="E1457" s="306" t="e">
        <f aca="false">AVERAGE(C1451:C1457)</f>
        <v>#DIV/0!</v>
      </c>
    </row>
    <row r="1458" customFormat="false" ht="11.25" hidden="false" customHeight="false" outlineLevel="0" collapsed="false">
      <c r="A1458" s="199" t="n">
        <v>37000</v>
      </c>
      <c r="B1458" s="192" t="n">
        <v>37000</v>
      </c>
      <c r="C1458" s="306" t="str">
        <f aca="false">VLOOKUP($B1458,data!$A$6:$M$15000,10)</f>
        <v>N/A</v>
      </c>
      <c r="D1458" s="9" t="n">
        <f aca="false">IF(B1458&lt;&gt;"",MONTH(B1458),0)</f>
        <v>4</v>
      </c>
      <c r="E1458" s="306" t="e">
        <f aca="false">AVERAGE(C1452:C1458)</f>
        <v>#DIV/0!</v>
      </c>
    </row>
    <row r="1459" customFormat="false" ht="11.25" hidden="false" customHeight="false" outlineLevel="0" collapsed="false">
      <c r="A1459" s="199" t="n">
        <v>37001</v>
      </c>
      <c r="B1459" s="192" t="n">
        <v>37001</v>
      </c>
      <c r="C1459" s="306" t="str">
        <f aca="false">VLOOKUP($B1459,data!$A$6:$M$15000,10)</f>
        <v>N/A</v>
      </c>
      <c r="D1459" s="9" t="n">
        <f aca="false">IF(B1459&lt;&gt;"",MONTH(B1459),0)</f>
        <v>4</v>
      </c>
      <c r="E1459" s="306" t="e">
        <f aca="false">AVERAGE(C1453:C1459)</f>
        <v>#DIV/0!</v>
      </c>
    </row>
    <row r="1460" customFormat="false" ht="11.25" hidden="false" customHeight="false" outlineLevel="0" collapsed="false">
      <c r="A1460" s="199" t="n">
        <v>37002</v>
      </c>
      <c r="B1460" s="192" t="n">
        <v>37002</v>
      </c>
      <c r="C1460" s="306" t="str">
        <f aca="false">VLOOKUP($B1460,data!$A$6:$M$15000,10)</f>
        <v>N/A</v>
      </c>
      <c r="D1460" s="9" t="n">
        <f aca="false">IF(B1460&lt;&gt;"",MONTH(B1460),0)</f>
        <v>4</v>
      </c>
      <c r="E1460" s="306" t="e">
        <f aca="false">AVERAGE(C1454:C1460)</f>
        <v>#DIV/0!</v>
      </c>
    </row>
    <row r="1461" customFormat="false" ht="11.25" hidden="false" customHeight="false" outlineLevel="0" collapsed="false">
      <c r="A1461" s="199" t="n">
        <v>37003</v>
      </c>
      <c r="B1461" s="192" t="n">
        <v>37003</v>
      </c>
      <c r="C1461" s="306" t="str">
        <f aca="false">VLOOKUP($B1461,data!$A$6:$M$15000,10)</f>
        <v>N/A</v>
      </c>
      <c r="D1461" s="9" t="n">
        <f aca="false">IF(B1461&lt;&gt;"",MONTH(B1461),0)</f>
        <v>4</v>
      </c>
      <c r="E1461" s="306" t="e">
        <f aca="false">AVERAGE(C1455:C1461)</f>
        <v>#DIV/0!</v>
      </c>
    </row>
    <row r="1462" customFormat="false" ht="11.25" hidden="false" customHeight="false" outlineLevel="0" collapsed="false">
      <c r="A1462" s="199" t="n">
        <v>37004</v>
      </c>
      <c r="B1462" s="192" t="n">
        <v>37004</v>
      </c>
      <c r="C1462" s="306" t="str">
        <f aca="false">VLOOKUP($B1462,data!$A$6:$M$15000,10)</f>
        <v>N/A</v>
      </c>
      <c r="D1462" s="9" t="n">
        <f aca="false">IF(B1462&lt;&gt;"",MONTH(B1462),0)</f>
        <v>4</v>
      </c>
      <c r="E1462" s="306" t="e">
        <f aca="false">AVERAGE(C1456:C1462)</f>
        <v>#DIV/0!</v>
      </c>
    </row>
    <row r="1463" customFormat="false" ht="11.25" hidden="false" customHeight="false" outlineLevel="0" collapsed="false">
      <c r="A1463" s="199" t="n">
        <v>37005</v>
      </c>
      <c r="B1463" s="192" t="n">
        <v>37005</v>
      </c>
      <c r="C1463" s="306" t="str">
        <f aca="false">VLOOKUP($B1463,data!$A$6:$M$15000,10)</f>
        <v>N/A</v>
      </c>
      <c r="D1463" s="9" t="n">
        <f aca="false">IF(B1463&lt;&gt;"",MONTH(B1463),0)</f>
        <v>4</v>
      </c>
      <c r="E1463" s="306" t="e">
        <f aca="false">AVERAGE(C1457:C1463)</f>
        <v>#DIV/0!</v>
      </c>
    </row>
    <row r="1464" customFormat="false" ht="11.25" hidden="false" customHeight="false" outlineLevel="0" collapsed="false">
      <c r="A1464" s="199" t="n">
        <v>37006</v>
      </c>
      <c r="B1464" s="192" t="n">
        <v>37006</v>
      </c>
      <c r="C1464" s="306" t="str">
        <f aca="false">VLOOKUP($B1464,data!$A$6:$M$15000,10)</f>
        <v>N/A</v>
      </c>
      <c r="D1464" s="9" t="n">
        <f aca="false">IF(B1464&lt;&gt;"",MONTH(B1464),0)</f>
        <v>4</v>
      </c>
      <c r="E1464" s="306" t="e">
        <f aca="false">AVERAGE(C1458:C1464)</f>
        <v>#DIV/0!</v>
      </c>
    </row>
    <row r="1465" customFormat="false" ht="11.25" hidden="false" customHeight="false" outlineLevel="0" collapsed="false">
      <c r="A1465" s="199" t="n">
        <v>37007</v>
      </c>
      <c r="B1465" s="192" t="n">
        <v>37007</v>
      </c>
      <c r="C1465" s="306" t="str">
        <f aca="false">VLOOKUP($B1465,data!$A$6:$M$15000,10)</f>
        <v>N/A</v>
      </c>
      <c r="D1465" s="9" t="n">
        <f aca="false">IF(B1465&lt;&gt;"",MONTH(B1465),0)</f>
        <v>4</v>
      </c>
      <c r="E1465" s="306" t="e">
        <f aca="false">AVERAGE(C1459:C1465)</f>
        <v>#DIV/0!</v>
      </c>
    </row>
    <row r="1466" customFormat="false" ht="11.25" hidden="false" customHeight="false" outlineLevel="0" collapsed="false">
      <c r="A1466" s="199" t="n">
        <v>37008</v>
      </c>
      <c r="B1466" s="192" t="n">
        <v>37008</v>
      </c>
      <c r="C1466" s="306" t="str">
        <f aca="false">VLOOKUP($B1466,data!$A$6:$M$15000,10)</f>
        <v>N/A</v>
      </c>
      <c r="D1466" s="9" t="n">
        <f aca="false">IF(B1466&lt;&gt;"",MONTH(B1466),0)</f>
        <v>4</v>
      </c>
      <c r="E1466" s="306" t="e">
        <f aca="false">AVERAGE(C1460:C1466)</f>
        <v>#DIV/0!</v>
      </c>
    </row>
    <row r="1467" customFormat="false" ht="11.25" hidden="false" customHeight="false" outlineLevel="0" collapsed="false">
      <c r="A1467" s="199" t="n">
        <v>37009</v>
      </c>
      <c r="B1467" s="192" t="n">
        <v>37009</v>
      </c>
      <c r="C1467" s="306" t="str">
        <f aca="false">VLOOKUP($B1467,data!$A$6:$M$15000,10)</f>
        <v>N/A</v>
      </c>
      <c r="D1467" s="9" t="n">
        <f aca="false">IF(B1467&lt;&gt;"",MONTH(B1467),0)</f>
        <v>4</v>
      </c>
      <c r="E1467" s="306" t="e">
        <f aca="false">AVERAGE(C1461:C1467)</f>
        <v>#DIV/0!</v>
      </c>
    </row>
    <row r="1468" customFormat="false" ht="11.25" hidden="false" customHeight="false" outlineLevel="0" collapsed="false">
      <c r="A1468" s="199" t="n">
        <v>37010</v>
      </c>
      <c r="B1468" s="192" t="n">
        <v>37010</v>
      </c>
      <c r="C1468" s="306" t="str">
        <f aca="false">VLOOKUP($B1468,data!$A$6:$M$15000,10)</f>
        <v>N/A</v>
      </c>
      <c r="D1468" s="9" t="n">
        <f aca="false">IF(B1468&lt;&gt;"",MONTH(B1468),0)</f>
        <v>4</v>
      </c>
      <c r="E1468" s="306" t="e">
        <f aca="false">AVERAGE(C1462:C1468)</f>
        <v>#DIV/0!</v>
      </c>
    </row>
    <row r="1469" customFormat="false" ht="11.25" hidden="false" customHeight="false" outlineLevel="0" collapsed="false">
      <c r="A1469" s="199" t="n">
        <v>37011</v>
      </c>
      <c r="B1469" s="192" t="n">
        <v>37011</v>
      </c>
      <c r="C1469" s="306" t="str">
        <f aca="false">VLOOKUP($B1469,data!$A$6:$M$15000,10)</f>
        <v>N/A</v>
      </c>
      <c r="D1469" s="9" t="n">
        <f aca="false">IF(B1469&lt;&gt;"",MONTH(B1469),0)</f>
        <v>4</v>
      </c>
      <c r="E1469" s="306" t="e">
        <f aca="false">AVERAGE(C1463:C1469)</f>
        <v>#DIV/0!</v>
      </c>
    </row>
    <row r="1470" customFormat="false" ht="11.25" hidden="false" customHeight="false" outlineLevel="0" collapsed="false">
      <c r="A1470" s="199" t="n">
        <v>37012</v>
      </c>
      <c r="B1470" s="192" t="n">
        <v>37012</v>
      </c>
      <c r="C1470" s="306" t="str">
        <f aca="false">VLOOKUP($B1470,data!$A$6:$M$15000,10)</f>
        <v>N/A</v>
      </c>
      <c r="D1470" s="9" t="n">
        <f aca="false">IF(B1470&lt;&gt;"",MONTH(B1470),0)</f>
        <v>5</v>
      </c>
      <c r="E1470" s="306" t="e">
        <f aca="false">AVERAGE(C1464:C1470)</f>
        <v>#DIV/0!</v>
      </c>
    </row>
    <row r="1471" customFormat="false" ht="11.25" hidden="false" customHeight="false" outlineLevel="0" collapsed="false">
      <c r="A1471" s="199" t="n">
        <v>37013</v>
      </c>
      <c r="B1471" s="192" t="n">
        <v>37013</v>
      </c>
      <c r="C1471" s="306" t="str">
        <f aca="false">VLOOKUP($B1471,data!$A$6:$M$15000,10)</f>
        <v>N/A</v>
      </c>
      <c r="D1471" s="9" t="n">
        <f aca="false">IF(B1471&lt;&gt;"",MONTH(B1471),0)</f>
        <v>5</v>
      </c>
      <c r="E1471" s="306" t="e">
        <f aca="false">AVERAGE(C1465:C1471)</f>
        <v>#DIV/0!</v>
      </c>
    </row>
    <row r="1472" customFormat="false" ht="11.25" hidden="false" customHeight="false" outlineLevel="0" collapsed="false">
      <c r="A1472" s="199" t="n">
        <v>37014</v>
      </c>
      <c r="B1472" s="192" t="n">
        <v>37014</v>
      </c>
      <c r="C1472" s="306" t="str">
        <f aca="false">VLOOKUP($B1472,data!$A$6:$M$15000,10)</f>
        <v>N/A</v>
      </c>
      <c r="D1472" s="9" t="n">
        <f aca="false">IF(B1472&lt;&gt;"",MONTH(B1472),0)</f>
        <v>5</v>
      </c>
      <c r="E1472" s="306" t="e">
        <f aca="false">AVERAGE(C1466:C1472)</f>
        <v>#DIV/0!</v>
      </c>
    </row>
    <row r="1473" customFormat="false" ht="11.25" hidden="false" customHeight="false" outlineLevel="0" collapsed="false">
      <c r="A1473" s="199" t="n">
        <v>37015</v>
      </c>
      <c r="B1473" s="192" t="n">
        <v>37015</v>
      </c>
      <c r="C1473" s="306" t="str">
        <f aca="false">VLOOKUP($B1473,data!$A$6:$M$15000,10)</f>
        <v>N/A</v>
      </c>
      <c r="D1473" s="9" t="n">
        <f aca="false">IF(B1473&lt;&gt;"",MONTH(B1473),0)</f>
        <v>5</v>
      </c>
      <c r="E1473" s="306" t="e">
        <f aca="false">AVERAGE(C1467:C1473)</f>
        <v>#DIV/0!</v>
      </c>
    </row>
    <row r="1474" customFormat="false" ht="11.25" hidden="false" customHeight="false" outlineLevel="0" collapsed="false">
      <c r="A1474" s="199" t="n">
        <v>37016</v>
      </c>
      <c r="B1474" s="192" t="n">
        <v>37016</v>
      </c>
      <c r="C1474" s="306" t="str">
        <f aca="false">VLOOKUP($B1474,data!$A$6:$M$15000,10)</f>
        <v>N/A</v>
      </c>
      <c r="D1474" s="9" t="n">
        <f aca="false">IF(B1474&lt;&gt;"",MONTH(B1474),0)</f>
        <v>5</v>
      </c>
      <c r="E1474" s="306" t="e">
        <f aca="false">AVERAGE(C1468:C1474)</f>
        <v>#DIV/0!</v>
      </c>
    </row>
    <row r="1475" customFormat="false" ht="11.25" hidden="false" customHeight="false" outlineLevel="0" collapsed="false">
      <c r="A1475" s="199" t="n">
        <v>37017</v>
      </c>
      <c r="B1475" s="192" t="n">
        <v>37017</v>
      </c>
      <c r="C1475" s="306" t="str">
        <f aca="false">VLOOKUP($B1475,data!$A$6:$M$15000,10)</f>
        <v>N/A</v>
      </c>
      <c r="D1475" s="9" t="n">
        <f aca="false">IF(B1475&lt;&gt;"",MONTH(B1475),0)</f>
        <v>5</v>
      </c>
      <c r="E1475" s="306" t="e">
        <f aca="false">AVERAGE(C1469:C1475)</f>
        <v>#DIV/0!</v>
      </c>
    </row>
    <row r="1476" customFormat="false" ht="11.25" hidden="false" customHeight="false" outlineLevel="0" collapsed="false">
      <c r="A1476" s="199" t="n">
        <v>37018</v>
      </c>
      <c r="B1476" s="192" t="n">
        <v>37018</v>
      </c>
      <c r="C1476" s="306" t="str">
        <f aca="false">VLOOKUP($B1476,data!$A$6:$M$15000,10)</f>
        <v>N/A</v>
      </c>
      <c r="D1476" s="9" t="n">
        <f aca="false">IF(B1476&lt;&gt;"",MONTH(B1476),0)</f>
        <v>5</v>
      </c>
      <c r="E1476" s="306" t="e">
        <f aca="false">AVERAGE(C1470:C1476)</f>
        <v>#DIV/0!</v>
      </c>
    </row>
    <row r="1477" customFormat="false" ht="11.25" hidden="false" customHeight="false" outlineLevel="0" collapsed="false">
      <c r="A1477" s="199" t="n">
        <v>37019</v>
      </c>
      <c r="B1477" s="192" t="n">
        <v>37019</v>
      </c>
      <c r="C1477" s="306" t="str">
        <f aca="false">VLOOKUP($B1477,data!$A$6:$M$15000,10)</f>
        <v>N/A</v>
      </c>
      <c r="D1477" s="9" t="n">
        <f aca="false">IF(B1477&lt;&gt;"",MONTH(B1477),0)</f>
        <v>5</v>
      </c>
      <c r="E1477" s="306" t="e">
        <f aca="false">AVERAGE(C1471:C1477)</f>
        <v>#DIV/0!</v>
      </c>
    </row>
    <row r="1478" customFormat="false" ht="11.25" hidden="false" customHeight="false" outlineLevel="0" collapsed="false">
      <c r="A1478" s="199" t="n">
        <v>37020</v>
      </c>
      <c r="B1478" s="192" t="n">
        <v>37020</v>
      </c>
      <c r="C1478" s="306" t="str">
        <f aca="false">VLOOKUP($B1478,data!$A$6:$M$15000,10)</f>
        <v>N/A</v>
      </c>
      <c r="D1478" s="9" t="n">
        <f aca="false">IF(B1478&lt;&gt;"",MONTH(B1478),0)</f>
        <v>5</v>
      </c>
      <c r="E1478" s="306" t="e">
        <f aca="false">AVERAGE(C1472:C1478)</f>
        <v>#DIV/0!</v>
      </c>
    </row>
    <row r="1479" customFormat="false" ht="11.25" hidden="false" customHeight="false" outlineLevel="0" collapsed="false">
      <c r="A1479" s="199" t="n">
        <v>37021</v>
      </c>
      <c r="B1479" s="192" t="n">
        <v>37021</v>
      </c>
      <c r="C1479" s="306" t="str">
        <f aca="false">VLOOKUP($B1479,data!$A$6:$M$15000,10)</f>
        <v>N/A</v>
      </c>
      <c r="D1479" s="9" t="n">
        <f aca="false">IF(B1479&lt;&gt;"",MONTH(B1479),0)</f>
        <v>5</v>
      </c>
      <c r="E1479" s="306" t="e">
        <f aca="false">AVERAGE(C1473:C1479)</f>
        <v>#DIV/0!</v>
      </c>
    </row>
    <row r="1480" customFormat="false" ht="11.25" hidden="false" customHeight="false" outlineLevel="0" collapsed="false">
      <c r="A1480" s="199" t="n">
        <v>37022</v>
      </c>
      <c r="B1480" s="192" t="n">
        <v>37022</v>
      </c>
      <c r="C1480" s="306" t="str">
        <f aca="false">VLOOKUP($B1480,data!$A$6:$M$15000,10)</f>
        <v>N/A</v>
      </c>
      <c r="D1480" s="9" t="n">
        <f aca="false">IF(B1480&lt;&gt;"",MONTH(B1480),0)</f>
        <v>5</v>
      </c>
      <c r="E1480" s="306" t="e">
        <f aca="false">AVERAGE(C1474:C1480)</f>
        <v>#DIV/0!</v>
      </c>
    </row>
    <row r="1481" customFormat="false" ht="11.25" hidden="false" customHeight="false" outlineLevel="0" collapsed="false">
      <c r="A1481" s="199" t="n">
        <v>37023</v>
      </c>
      <c r="B1481" s="192" t="n">
        <v>37023</v>
      </c>
      <c r="C1481" s="306" t="str">
        <f aca="false">VLOOKUP($B1481,data!$A$6:$M$15000,10)</f>
        <v>N/A</v>
      </c>
      <c r="D1481" s="9" t="n">
        <f aca="false">IF(B1481&lt;&gt;"",MONTH(B1481),0)</f>
        <v>5</v>
      </c>
      <c r="E1481" s="306" t="e">
        <f aca="false">AVERAGE(C1475:C1481)</f>
        <v>#DIV/0!</v>
      </c>
    </row>
    <row r="1482" customFormat="false" ht="11.25" hidden="false" customHeight="false" outlineLevel="0" collapsed="false">
      <c r="A1482" s="199" t="n">
        <v>37024</v>
      </c>
      <c r="B1482" s="192" t="n">
        <v>37024</v>
      </c>
      <c r="C1482" s="306" t="str">
        <f aca="false">VLOOKUP($B1482,data!$A$6:$M$15000,10)</f>
        <v>N/A</v>
      </c>
      <c r="D1482" s="9" t="n">
        <f aca="false">IF(B1482&lt;&gt;"",MONTH(B1482),0)</f>
        <v>5</v>
      </c>
      <c r="E1482" s="306" t="e">
        <f aca="false">AVERAGE(C1476:C1482)</f>
        <v>#DIV/0!</v>
      </c>
    </row>
    <row r="1483" customFormat="false" ht="11.25" hidden="false" customHeight="false" outlineLevel="0" collapsed="false">
      <c r="A1483" s="199" t="n">
        <v>37025</v>
      </c>
      <c r="B1483" s="192" t="n">
        <v>37025</v>
      </c>
      <c r="C1483" s="306" t="str">
        <f aca="false">VLOOKUP($B1483,data!$A$6:$M$15000,10)</f>
        <v>N/A</v>
      </c>
      <c r="D1483" s="9" t="n">
        <f aca="false">IF(B1483&lt;&gt;"",MONTH(B1483),0)</f>
        <v>5</v>
      </c>
      <c r="E1483" s="306" t="e">
        <f aca="false">AVERAGE(C1477:C1483)</f>
        <v>#DIV/0!</v>
      </c>
    </row>
    <row r="1484" customFormat="false" ht="11.25" hidden="false" customHeight="false" outlineLevel="0" collapsed="false">
      <c r="A1484" s="199" t="n">
        <v>37026</v>
      </c>
      <c r="B1484" s="192" t="n">
        <v>37026</v>
      </c>
      <c r="C1484" s="306" t="str">
        <f aca="false">VLOOKUP($B1484,data!$A$6:$M$15000,10)</f>
        <v>N/A</v>
      </c>
      <c r="D1484" s="9" t="n">
        <f aca="false">IF(B1484&lt;&gt;"",MONTH(B1484),0)</f>
        <v>5</v>
      </c>
      <c r="E1484" s="306" t="e">
        <f aca="false">AVERAGE(C1478:C1484)</f>
        <v>#DIV/0!</v>
      </c>
    </row>
    <row r="1485" customFormat="false" ht="11.25" hidden="false" customHeight="false" outlineLevel="0" collapsed="false">
      <c r="A1485" s="199" t="n">
        <v>37027</v>
      </c>
      <c r="B1485" s="192" t="n">
        <v>37027</v>
      </c>
      <c r="C1485" s="306" t="str">
        <f aca="false">VLOOKUP($B1485,data!$A$6:$M$15000,10)</f>
        <v>N/A</v>
      </c>
      <c r="D1485" s="9" t="n">
        <f aca="false">IF(B1485&lt;&gt;"",MONTH(B1485),0)</f>
        <v>5</v>
      </c>
      <c r="E1485" s="306" t="e">
        <f aca="false">AVERAGE(C1479:C1485)</f>
        <v>#DIV/0!</v>
      </c>
    </row>
    <row r="1486" customFormat="false" ht="11.25" hidden="false" customHeight="false" outlineLevel="0" collapsed="false">
      <c r="A1486" s="199" t="n">
        <v>37028</v>
      </c>
      <c r="B1486" s="192" t="n">
        <v>37028</v>
      </c>
      <c r="C1486" s="306" t="str">
        <f aca="false">VLOOKUP($B1486,data!$A$6:$M$15000,10)</f>
        <v>N/A</v>
      </c>
      <c r="D1486" s="9" t="n">
        <f aca="false">IF(B1486&lt;&gt;"",MONTH(B1486),0)</f>
        <v>5</v>
      </c>
      <c r="E1486" s="306" t="e">
        <f aca="false">AVERAGE(C1480:C1486)</f>
        <v>#DIV/0!</v>
      </c>
    </row>
    <row r="1487" customFormat="false" ht="11.25" hidden="false" customHeight="false" outlineLevel="0" collapsed="false">
      <c r="A1487" s="199" t="n">
        <v>37029</v>
      </c>
      <c r="B1487" s="192" t="n">
        <v>37029</v>
      </c>
      <c r="C1487" s="306" t="str">
        <f aca="false">VLOOKUP($B1487,data!$A$6:$M$15000,10)</f>
        <v>N/A</v>
      </c>
      <c r="D1487" s="9" t="n">
        <f aca="false">IF(B1487&lt;&gt;"",MONTH(B1487),0)</f>
        <v>5</v>
      </c>
      <c r="E1487" s="306" t="e">
        <f aca="false">AVERAGE(C1481:C1487)</f>
        <v>#DIV/0!</v>
      </c>
    </row>
    <row r="1488" customFormat="false" ht="11.25" hidden="false" customHeight="false" outlineLevel="0" collapsed="false">
      <c r="A1488" s="199" t="n">
        <v>37030</v>
      </c>
      <c r="B1488" s="192" t="n">
        <v>37030</v>
      </c>
      <c r="C1488" s="306" t="str">
        <f aca="false">VLOOKUP($B1488,data!$A$6:$M$15000,10)</f>
        <v>N/A</v>
      </c>
      <c r="D1488" s="9" t="n">
        <f aca="false">IF(B1488&lt;&gt;"",MONTH(B1488),0)</f>
        <v>5</v>
      </c>
      <c r="E1488" s="306" t="e">
        <f aca="false">AVERAGE(C1482:C1488)</f>
        <v>#DIV/0!</v>
      </c>
    </row>
    <row r="1489" customFormat="false" ht="11.25" hidden="false" customHeight="false" outlineLevel="0" collapsed="false">
      <c r="A1489" s="199" t="n">
        <v>37031</v>
      </c>
      <c r="B1489" s="192" t="n">
        <v>37031</v>
      </c>
      <c r="C1489" s="306" t="str">
        <f aca="false">VLOOKUP($B1489,data!$A$6:$M$15000,10)</f>
        <v>N/A</v>
      </c>
      <c r="D1489" s="9" t="n">
        <f aca="false">IF(B1489&lt;&gt;"",MONTH(B1489),0)</f>
        <v>5</v>
      </c>
      <c r="E1489" s="306" t="e">
        <f aca="false">AVERAGE(C1483:C1489)</f>
        <v>#DIV/0!</v>
      </c>
    </row>
    <row r="1490" customFormat="false" ht="11.25" hidden="false" customHeight="false" outlineLevel="0" collapsed="false">
      <c r="A1490" s="199" t="n">
        <v>37032</v>
      </c>
      <c r="B1490" s="192" t="n">
        <v>37032</v>
      </c>
      <c r="C1490" s="306" t="str">
        <f aca="false">VLOOKUP($B1490,data!$A$6:$M$15000,10)</f>
        <v>N/A</v>
      </c>
      <c r="D1490" s="9" t="n">
        <f aca="false">IF(B1490&lt;&gt;"",MONTH(B1490),0)</f>
        <v>5</v>
      </c>
      <c r="E1490" s="306" t="e">
        <f aca="false">AVERAGE(C1484:C1490)</f>
        <v>#DIV/0!</v>
      </c>
    </row>
    <row r="1491" customFormat="false" ht="11.25" hidden="false" customHeight="false" outlineLevel="0" collapsed="false">
      <c r="A1491" s="199" t="n">
        <v>37033</v>
      </c>
      <c r="B1491" s="192" t="n">
        <v>37033</v>
      </c>
      <c r="C1491" s="306" t="str">
        <f aca="false">VLOOKUP($B1491,data!$A$6:$M$15000,10)</f>
        <v>N/A</v>
      </c>
      <c r="D1491" s="9" t="n">
        <f aca="false">IF(B1491&lt;&gt;"",MONTH(B1491),0)</f>
        <v>5</v>
      </c>
      <c r="E1491" s="306" t="e">
        <f aca="false">AVERAGE(C1485:C1491)</f>
        <v>#DIV/0!</v>
      </c>
    </row>
    <row r="1492" customFormat="false" ht="11.25" hidden="false" customHeight="false" outlineLevel="0" collapsed="false">
      <c r="A1492" s="199" t="n">
        <v>37034</v>
      </c>
      <c r="B1492" s="192" t="n">
        <v>37034</v>
      </c>
      <c r="C1492" s="306" t="str">
        <f aca="false">VLOOKUP($B1492,data!$A$6:$M$15000,10)</f>
        <v>N/A</v>
      </c>
      <c r="D1492" s="9" t="n">
        <f aca="false">IF(B1492&lt;&gt;"",MONTH(B1492),0)</f>
        <v>5</v>
      </c>
      <c r="E1492" s="306" t="e">
        <f aca="false">AVERAGE(C1486:C1492)</f>
        <v>#DIV/0!</v>
      </c>
    </row>
    <row r="1493" customFormat="false" ht="11.25" hidden="false" customHeight="false" outlineLevel="0" collapsed="false">
      <c r="A1493" s="199" t="n">
        <v>37035</v>
      </c>
      <c r="B1493" s="192" t="n">
        <v>37035</v>
      </c>
      <c r="C1493" s="306" t="str">
        <f aca="false">VLOOKUP($B1493,data!$A$6:$M$15000,10)</f>
        <v>N/A</v>
      </c>
      <c r="D1493" s="9" t="n">
        <f aca="false">IF(B1493&lt;&gt;"",MONTH(B1493),0)</f>
        <v>5</v>
      </c>
      <c r="E1493" s="306" t="e">
        <f aca="false">AVERAGE(C1487:C1493)</f>
        <v>#DIV/0!</v>
      </c>
    </row>
    <row r="1494" customFormat="false" ht="11.25" hidden="false" customHeight="false" outlineLevel="0" collapsed="false">
      <c r="A1494" s="199" t="n">
        <v>37036</v>
      </c>
      <c r="B1494" s="192" t="n">
        <v>37036</v>
      </c>
      <c r="C1494" s="306" t="str">
        <f aca="false">VLOOKUP($B1494,data!$A$6:$M$15000,10)</f>
        <v>N/A</v>
      </c>
      <c r="D1494" s="9" t="n">
        <f aca="false">IF(B1494&lt;&gt;"",MONTH(B1494),0)</f>
        <v>5</v>
      </c>
      <c r="E1494" s="306" t="e">
        <f aca="false">AVERAGE(C1488:C1494)</f>
        <v>#DIV/0!</v>
      </c>
    </row>
    <row r="1495" customFormat="false" ht="11.25" hidden="false" customHeight="false" outlineLevel="0" collapsed="false">
      <c r="A1495" s="199" t="n">
        <v>37037</v>
      </c>
      <c r="B1495" s="192" t="n">
        <v>37037</v>
      </c>
      <c r="C1495" s="306" t="str">
        <f aca="false">VLOOKUP($B1495,data!$A$6:$M$15000,10)</f>
        <v>N/A</v>
      </c>
      <c r="D1495" s="9" t="n">
        <f aca="false">IF(B1495&lt;&gt;"",MONTH(B1495),0)</f>
        <v>5</v>
      </c>
      <c r="E1495" s="306" t="e">
        <f aca="false">AVERAGE(C1489:C1495)</f>
        <v>#DIV/0!</v>
      </c>
    </row>
    <row r="1496" customFormat="false" ht="11.25" hidden="false" customHeight="false" outlineLevel="0" collapsed="false">
      <c r="A1496" s="199" t="n">
        <v>37038</v>
      </c>
      <c r="B1496" s="192" t="n">
        <v>37038</v>
      </c>
      <c r="C1496" s="306" t="str">
        <f aca="false">VLOOKUP($B1496,data!$A$6:$M$15000,10)</f>
        <v>N/A</v>
      </c>
      <c r="D1496" s="9" t="n">
        <f aca="false">IF(B1496&lt;&gt;"",MONTH(B1496),0)</f>
        <v>5</v>
      </c>
      <c r="E1496" s="306" t="e">
        <f aca="false">AVERAGE(C1490:C1496)</f>
        <v>#DIV/0!</v>
      </c>
    </row>
    <row r="1497" customFormat="false" ht="11.25" hidden="false" customHeight="false" outlineLevel="0" collapsed="false">
      <c r="A1497" s="199" t="n">
        <v>37039</v>
      </c>
      <c r="B1497" s="192" t="n">
        <v>37039</v>
      </c>
      <c r="C1497" s="306" t="str">
        <f aca="false">VLOOKUP($B1497,data!$A$6:$M$15000,10)</f>
        <v>N/A</v>
      </c>
      <c r="D1497" s="9" t="n">
        <f aca="false">IF(B1497&lt;&gt;"",MONTH(B1497),0)</f>
        <v>5</v>
      </c>
      <c r="E1497" s="306" t="e">
        <f aca="false">AVERAGE(C1491:C1497)</f>
        <v>#DIV/0!</v>
      </c>
    </row>
    <row r="1498" customFormat="false" ht="11.25" hidden="false" customHeight="false" outlineLevel="0" collapsed="false">
      <c r="A1498" s="199" t="n">
        <v>37040</v>
      </c>
      <c r="B1498" s="192" t="n">
        <v>37040</v>
      </c>
      <c r="C1498" s="306" t="str">
        <f aca="false">VLOOKUP($B1498,data!$A$6:$M$15000,10)</f>
        <v>N/A</v>
      </c>
      <c r="D1498" s="9" t="n">
        <f aca="false">IF(B1498&lt;&gt;"",MONTH(B1498),0)</f>
        <v>5</v>
      </c>
      <c r="E1498" s="306" t="e">
        <f aca="false">AVERAGE(C1492:C1498)</f>
        <v>#DIV/0!</v>
      </c>
    </row>
    <row r="1499" customFormat="false" ht="11.25" hidden="false" customHeight="false" outlineLevel="0" collapsed="false">
      <c r="A1499" s="199" t="n">
        <v>37041</v>
      </c>
      <c r="B1499" s="192" t="n">
        <v>37041</v>
      </c>
      <c r="C1499" s="306" t="str">
        <f aca="false">VLOOKUP($B1499,data!$A$6:$M$15000,10)</f>
        <v>N/A</v>
      </c>
      <c r="D1499" s="9" t="n">
        <f aca="false">IF(B1499&lt;&gt;"",MONTH(B1499),0)</f>
        <v>5</v>
      </c>
      <c r="E1499" s="306" t="e">
        <f aca="false">AVERAGE(C1493:C1499)</f>
        <v>#DIV/0!</v>
      </c>
    </row>
    <row r="1500" customFormat="false" ht="11.25" hidden="false" customHeight="false" outlineLevel="0" collapsed="false">
      <c r="A1500" s="199" t="n">
        <v>37042</v>
      </c>
      <c r="B1500" s="192" t="n">
        <v>37042</v>
      </c>
      <c r="C1500" s="306" t="str">
        <f aca="false">VLOOKUP($B1500,data!$A$6:$M$15000,10)</f>
        <v>N/A</v>
      </c>
      <c r="D1500" s="9" t="n">
        <f aca="false">IF(B1500&lt;&gt;"",MONTH(B1500),0)</f>
        <v>5</v>
      </c>
      <c r="E1500" s="306" t="e">
        <f aca="false">AVERAGE(C1494:C1500)</f>
        <v>#DIV/0!</v>
      </c>
    </row>
    <row r="1501" customFormat="false" ht="11.25" hidden="false" customHeight="false" outlineLevel="0" collapsed="false">
      <c r="A1501" s="199" t="n">
        <v>37043</v>
      </c>
      <c r="B1501" s="192" t="n">
        <v>37043</v>
      </c>
      <c r="C1501" s="306" t="str">
        <f aca="false">VLOOKUP($B1501,data!$A$6:$M$15000,10)</f>
        <v>N/A</v>
      </c>
      <c r="D1501" s="9" t="n">
        <f aca="false">IF(B1501&lt;&gt;"",MONTH(B1501),0)</f>
        <v>6</v>
      </c>
      <c r="E1501" s="306" t="e">
        <f aca="false">AVERAGE(C1495:C1501)</f>
        <v>#DIV/0!</v>
      </c>
    </row>
    <row r="1502" customFormat="false" ht="11.25" hidden="false" customHeight="false" outlineLevel="0" collapsed="false">
      <c r="A1502" s="199" t="n">
        <v>37044</v>
      </c>
      <c r="B1502" s="192" t="n">
        <v>37044</v>
      </c>
      <c r="C1502" s="306" t="str">
        <f aca="false">VLOOKUP($B1502,data!$A$6:$M$15000,10)</f>
        <v>N/A</v>
      </c>
      <c r="D1502" s="9" t="n">
        <f aca="false">IF(B1502&lt;&gt;"",MONTH(B1502),0)</f>
        <v>6</v>
      </c>
      <c r="E1502" s="306" t="e">
        <f aca="false">AVERAGE(C1496:C1502)</f>
        <v>#DIV/0!</v>
      </c>
    </row>
    <row r="1503" customFormat="false" ht="11.25" hidden="false" customHeight="false" outlineLevel="0" collapsed="false">
      <c r="A1503" s="199" t="n">
        <v>37045</v>
      </c>
      <c r="B1503" s="192" t="n">
        <v>37045</v>
      </c>
      <c r="C1503" s="306" t="str">
        <f aca="false">VLOOKUP($B1503,data!$A$6:$M$15000,10)</f>
        <v>N/A</v>
      </c>
      <c r="D1503" s="9" t="n">
        <f aca="false">IF(B1503&lt;&gt;"",MONTH(B1503),0)</f>
        <v>6</v>
      </c>
      <c r="E1503" s="306" t="e">
        <f aca="false">AVERAGE(C1497:C1503)</f>
        <v>#DIV/0!</v>
      </c>
    </row>
    <row r="1504" customFormat="false" ht="11.25" hidden="false" customHeight="false" outlineLevel="0" collapsed="false">
      <c r="A1504" s="199" t="n">
        <v>37046</v>
      </c>
      <c r="B1504" s="192" t="n">
        <v>37046</v>
      </c>
      <c r="C1504" s="306" t="str">
        <f aca="false">VLOOKUP($B1504,data!$A$6:$M$15000,10)</f>
        <v>N/A</v>
      </c>
      <c r="D1504" s="9" t="n">
        <f aca="false">IF(B1504&lt;&gt;"",MONTH(B1504),0)</f>
        <v>6</v>
      </c>
      <c r="E1504" s="306" t="e">
        <f aca="false">AVERAGE(C1498:C1504)</f>
        <v>#DIV/0!</v>
      </c>
    </row>
    <row r="1505" customFormat="false" ht="11.25" hidden="false" customHeight="false" outlineLevel="0" collapsed="false">
      <c r="A1505" s="199" t="n">
        <v>37047</v>
      </c>
      <c r="B1505" s="192" t="n">
        <v>37047</v>
      </c>
      <c r="C1505" s="306" t="str">
        <f aca="false">VLOOKUP($B1505,data!$A$6:$M$15000,10)</f>
        <v>N/A</v>
      </c>
      <c r="D1505" s="9" t="n">
        <f aca="false">IF(B1505&lt;&gt;"",MONTH(B1505),0)</f>
        <v>6</v>
      </c>
      <c r="E1505" s="306" t="e">
        <f aca="false">AVERAGE(C1499:C1505)</f>
        <v>#DIV/0!</v>
      </c>
    </row>
    <row r="1506" customFormat="false" ht="11.25" hidden="false" customHeight="false" outlineLevel="0" collapsed="false">
      <c r="A1506" s="199" t="n">
        <v>37048</v>
      </c>
      <c r="B1506" s="192" t="n">
        <v>37048</v>
      </c>
      <c r="C1506" s="306" t="str">
        <f aca="false">VLOOKUP($B1506,data!$A$6:$M$15000,10)</f>
        <v>N/A</v>
      </c>
      <c r="D1506" s="9" t="n">
        <f aca="false">IF(B1506&lt;&gt;"",MONTH(B1506),0)</f>
        <v>6</v>
      </c>
      <c r="E1506" s="306" t="e">
        <f aca="false">AVERAGE(C1500:C1506)</f>
        <v>#DIV/0!</v>
      </c>
    </row>
    <row r="1507" customFormat="false" ht="11.25" hidden="false" customHeight="false" outlineLevel="0" collapsed="false">
      <c r="A1507" s="199" t="n">
        <v>37049</v>
      </c>
      <c r="B1507" s="192" t="n">
        <v>37049</v>
      </c>
      <c r="C1507" s="306" t="str">
        <f aca="false">VLOOKUP($B1507,data!$A$6:$M$15000,10)</f>
        <v>N/A</v>
      </c>
      <c r="D1507" s="9" t="n">
        <f aca="false">IF(B1507&lt;&gt;"",MONTH(B1507),0)</f>
        <v>6</v>
      </c>
      <c r="E1507" s="306" t="e">
        <f aca="false">AVERAGE(C1501:C1507)</f>
        <v>#DIV/0!</v>
      </c>
    </row>
    <row r="1508" customFormat="false" ht="11.25" hidden="false" customHeight="false" outlineLevel="0" collapsed="false">
      <c r="A1508" s="199" t="n">
        <v>37050</v>
      </c>
      <c r="B1508" s="192" t="n">
        <v>37050</v>
      </c>
      <c r="C1508" s="306" t="str">
        <f aca="false">VLOOKUP($B1508,data!$A$6:$M$15000,10)</f>
        <v>N/A</v>
      </c>
      <c r="D1508" s="9" t="n">
        <f aca="false">IF(B1508&lt;&gt;"",MONTH(B1508),0)</f>
        <v>6</v>
      </c>
      <c r="E1508" s="306" t="e">
        <f aca="false">AVERAGE(C1502:C1508)</f>
        <v>#DIV/0!</v>
      </c>
    </row>
    <row r="1509" customFormat="false" ht="11.25" hidden="false" customHeight="false" outlineLevel="0" collapsed="false">
      <c r="A1509" s="199" t="n">
        <v>37051</v>
      </c>
      <c r="B1509" s="192" t="n">
        <v>37051</v>
      </c>
      <c r="C1509" s="306" t="str">
        <f aca="false">VLOOKUP($B1509,data!$A$6:$M$15000,10)</f>
        <v>N/A</v>
      </c>
      <c r="D1509" s="9" t="n">
        <f aca="false">IF(B1509&lt;&gt;"",MONTH(B1509),0)</f>
        <v>6</v>
      </c>
      <c r="E1509" s="306" t="e">
        <f aca="false">AVERAGE(C1503:C1509)</f>
        <v>#DIV/0!</v>
      </c>
    </row>
    <row r="1510" customFormat="false" ht="11.25" hidden="false" customHeight="false" outlineLevel="0" collapsed="false">
      <c r="A1510" s="199" t="n">
        <v>37052</v>
      </c>
      <c r="B1510" s="192" t="n">
        <v>37052</v>
      </c>
      <c r="C1510" s="306" t="str">
        <f aca="false">VLOOKUP($B1510,data!$A$6:$M$15000,10)</f>
        <v>N/A</v>
      </c>
      <c r="D1510" s="9" t="n">
        <f aca="false">IF(B1510&lt;&gt;"",MONTH(B1510),0)</f>
        <v>6</v>
      </c>
      <c r="E1510" s="306" t="e">
        <f aca="false">AVERAGE(C1504:C1510)</f>
        <v>#DIV/0!</v>
      </c>
    </row>
    <row r="1511" customFormat="false" ht="11.25" hidden="false" customHeight="false" outlineLevel="0" collapsed="false">
      <c r="A1511" s="199" t="n">
        <v>37053</v>
      </c>
      <c r="B1511" s="192" t="n">
        <v>37053</v>
      </c>
      <c r="C1511" s="306" t="str">
        <f aca="false">VLOOKUP($B1511,data!$A$6:$M$15000,10)</f>
        <v>N/A</v>
      </c>
      <c r="D1511" s="9" t="n">
        <f aca="false">IF(B1511&lt;&gt;"",MONTH(B1511),0)</f>
        <v>6</v>
      </c>
      <c r="E1511" s="306" t="e">
        <f aca="false">AVERAGE(C1505:C1511)</f>
        <v>#DIV/0!</v>
      </c>
    </row>
    <row r="1512" customFormat="false" ht="11.25" hidden="false" customHeight="false" outlineLevel="0" collapsed="false">
      <c r="A1512" s="199" t="n">
        <v>37054</v>
      </c>
      <c r="B1512" s="192" t="n">
        <v>37054</v>
      </c>
      <c r="C1512" s="306" t="str">
        <f aca="false">VLOOKUP($B1512,data!$A$6:$M$15000,10)</f>
        <v>N/A</v>
      </c>
      <c r="D1512" s="9" t="n">
        <f aca="false">IF(B1512&lt;&gt;"",MONTH(B1512),0)</f>
        <v>6</v>
      </c>
      <c r="E1512" s="306" t="e">
        <f aca="false">AVERAGE(C1506:C1512)</f>
        <v>#DIV/0!</v>
      </c>
    </row>
    <row r="1513" customFormat="false" ht="11.25" hidden="false" customHeight="false" outlineLevel="0" collapsed="false">
      <c r="A1513" s="199" t="n">
        <v>37055</v>
      </c>
      <c r="B1513" s="192" t="n">
        <v>37055</v>
      </c>
      <c r="C1513" s="306" t="str">
        <f aca="false">VLOOKUP($B1513,data!$A$6:$M$15000,10)</f>
        <v>N/A</v>
      </c>
      <c r="D1513" s="9" t="n">
        <f aca="false">IF(B1513&lt;&gt;"",MONTH(B1513),0)</f>
        <v>6</v>
      </c>
      <c r="E1513" s="306" t="e">
        <f aca="false">AVERAGE(C1507:C1513)</f>
        <v>#DIV/0!</v>
      </c>
    </row>
    <row r="1514" customFormat="false" ht="11.25" hidden="false" customHeight="false" outlineLevel="0" collapsed="false">
      <c r="A1514" s="199" t="n">
        <v>37056</v>
      </c>
      <c r="B1514" s="192" t="n">
        <v>37056</v>
      </c>
      <c r="C1514" s="306" t="str">
        <f aca="false">VLOOKUP($B1514,data!$A$6:$M$15000,10)</f>
        <v>N/A</v>
      </c>
      <c r="D1514" s="9" t="n">
        <f aca="false">IF(B1514&lt;&gt;"",MONTH(B1514),0)</f>
        <v>6</v>
      </c>
      <c r="E1514" s="306" t="e">
        <f aca="false">AVERAGE(C1508:C1514)</f>
        <v>#DIV/0!</v>
      </c>
    </row>
    <row r="1515" customFormat="false" ht="11.25" hidden="false" customHeight="false" outlineLevel="0" collapsed="false">
      <c r="A1515" s="199" t="n">
        <v>37057</v>
      </c>
      <c r="B1515" s="192" t="n">
        <v>37057</v>
      </c>
      <c r="C1515" s="306" t="str">
        <f aca="false">VLOOKUP($B1515,data!$A$6:$M$15000,10)</f>
        <v>N/A</v>
      </c>
      <c r="D1515" s="9" t="n">
        <f aca="false">IF(B1515&lt;&gt;"",MONTH(B1515),0)</f>
        <v>6</v>
      </c>
      <c r="E1515" s="306" t="e">
        <f aca="false">AVERAGE(C1509:C1515)</f>
        <v>#DIV/0!</v>
      </c>
    </row>
    <row r="1516" customFormat="false" ht="11.25" hidden="false" customHeight="false" outlineLevel="0" collapsed="false">
      <c r="A1516" s="199" t="n">
        <v>37058</v>
      </c>
      <c r="B1516" s="192" t="n">
        <v>37058</v>
      </c>
      <c r="C1516" s="306" t="str">
        <f aca="false">VLOOKUP($B1516,data!$A$6:$M$15000,10)</f>
        <v>N/A</v>
      </c>
      <c r="D1516" s="9" t="n">
        <f aca="false">IF(B1516&lt;&gt;"",MONTH(B1516),0)</f>
        <v>6</v>
      </c>
      <c r="E1516" s="306" t="e">
        <f aca="false">AVERAGE(C1510:C1516)</f>
        <v>#DIV/0!</v>
      </c>
    </row>
    <row r="1517" customFormat="false" ht="11.25" hidden="false" customHeight="false" outlineLevel="0" collapsed="false">
      <c r="A1517" s="199" t="n">
        <v>37059</v>
      </c>
      <c r="B1517" s="192" t="n">
        <v>37059</v>
      </c>
      <c r="C1517" s="306" t="str">
        <f aca="false">VLOOKUP($B1517,data!$A$6:$M$15000,10)</f>
        <v>N/A</v>
      </c>
      <c r="D1517" s="9" t="n">
        <f aca="false">IF(B1517&lt;&gt;"",MONTH(B1517),0)</f>
        <v>6</v>
      </c>
      <c r="E1517" s="306" t="e">
        <f aca="false">AVERAGE(C1511:C1517)</f>
        <v>#DIV/0!</v>
      </c>
    </row>
    <row r="1518" customFormat="false" ht="11.25" hidden="false" customHeight="false" outlineLevel="0" collapsed="false">
      <c r="A1518" s="199" t="n">
        <v>37060</v>
      </c>
      <c r="B1518" s="192" t="n">
        <v>37060</v>
      </c>
      <c r="C1518" s="306" t="str">
        <f aca="false">VLOOKUP($B1518,data!$A$6:$M$15000,10)</f>
        <v>N/A</v>
      </c>
      <c r="D1518" s="9" t="n">
        <f aca="false">IF(B1518&lt;&gt;"",MONTH(B1518),0)</f>
        <v>6</v>
      </c>
      <c r="E1518" s="306" t="e">
        <f aca="false">AVERAGE(C1512:C1518)</f>
        <v>#DIV/0!</v>
      </c>
    </row>
    <row r="1519" customFormat="false" ht="11.25" hidden="false" customHeight="false" outlineLevel="0" collapsed="false">
      <c r="A1519" s="199" t="n">
        <v>37061</v>
      </c>
      <c r="B1519" s="192" t="n">
        <v>37061</v>
      </c>
      <c r="C1519" s="306" t="str">
        <f aca="false">VLOOKUP($B1519,data!$A$6:$M$15000,10)</f>
        <v>N/A</v>
      </c>
      <c r="D1519" s="9" t="n">
        <f aca="false">IF(B1519&lt;&gt;"",MONTH(B1519),0)</f>
        <v>6</v>
      </c>
      <c r="E1519" s="306" t="e">
        <f aca="false">AVERAGE(C1513:C1519)</f>
        <v>#DIV/0!</v>
      </c>
    </row>
    <row r="1520" customFormat="false" ht="11.25" hidden="false" customHeight="false" outlineLevel="0" collapsed="false">
      <c r="A1520" s="199" t="n">
        <v>37062</v>
      </c>
      <c r="B1520" s="192" t="n">
        <v>37062</v>
      </c>
      <c r="C1520" s="306" t="str">
        <f aca="false">VLOOKUP($B1520,data!$A$6:$M$15000,10)</f>
        <v>N/A</v>
      </c>
      <c r="D1520" s="9" t="n">
        <f aca="false">IF(B1520&lt;&gt;"",MONTH(B1520),0)</f>
        <v>6</v>
      </c>
      <c r="E1520" s="306" t="e">
        <f aca="false">AVERAGE(C1514:C1520)</f>
        <v>#DIV/0!</v>
      </c>
    </row>
    <row r="1521" customFormat="false" ht="11.25" hidden="false" customHeight="false" outlineLevel="0" collapsed="false">
      <c r="A1521" s="199" t="n">
        <v>37063</v>
      </c>
      <c r="B1521" s="192" t="n">
        <v>37063</v>
      </c>
      <c r="C1521" s="306" t="str">
        <f aca="false">VLOOKUP($B1521,data!$A$6:$M$15000,10)</f>
        <v>N/A</v>
      </c>
      <c r="D1521" s="9" t="n">
        <f aca="false">IF(B1521&lt;&gt;"",MONTH(B1521),0)</f>
        <v>6</v>
      </c>
      <c r="E1521" s="306" t="e">
        <f aca="false">AVERAGE(C1515:C1521)</f>
        <v>#DIV/0!</v>
      </c>
    </row>
    <row r="1522" customFormat="false" ht="11.25" hidden="false" customHeight="false" outlineLevel="0" collapsed="false">
      <c r="A1522" s="199" t="n">
        <v>37064</v>
      </c>
      <c r="B1522" s="192" t="n">
        <v>37064</v>
      </c>
      <c r="C1522" s="306" t="str">
        <f aca="false">VLOOKUP($B1522,data!$A$6:$M$15000,10)</f>
        <v>N/A</v>
      </c>
      <c r="D1522" s="9" t="n">
        <f aca="false">IF(B1522&lt;&gt;"",MONTH(B1522),0)</f>
        <v>6</v>
      </c>
      <c r="E1522" s="306" t="e">
        <f aca="false">AVERAGE(C1516:C1522)</f>
        <v>#DIV/0!</v>
      </c>
    </row>
    <row r="1523" customFormat="false" ht="11.25" hidden="false" customHeight="false" outlineLevel="0" collapsed="false">
      <c r="A1523" s="199" t="n">
        <v>37065</v>
      </c>
      <c r="B1523" s="192" t="n">
        <v>37065</v>
      </c>
      <c r="C1523" s="306" t="str">
        <f aca="false">VLOOKUP($B1523,data!$A$6:$M$15000,10)</f>
        <v>N/A</v>
      </c>
      <c r="D1523" s="9" t="n">
        <f aca="false">IF(B1523&lt;&gt;"",MONTH(B1523),0)</f>
        <v>6</v>
      </c>
      <c r="E1523" s="306" t="e">
        <f aca="false">AVERAGE(C1517:C1523)</f>
        <v>#DIV/0!</v>
      </c>
    </row>
    <row r="1524" customFormat="false" ht="11.25" hidden="false" customHeight="false" outlineLevel="0" collapsed="false">
      <c r="A1524" s="199" t="n">
        <v>37066</v>
      </c>
      <c r="B1524" s="192" t="n">
        <v>37066</v>
      </c>
      <c r="C1524" s="306" t="str">
        <f aca="false">VLOOKUP($B1524,data!$A$6:$M$15000,10)</f>
        <v>N/A</v>
      </c>
      <c r="D1524" s="9" t="n">
        <f aca="false">IF(B1524&lt;&gt;"",MONTH(B1524),0)</f>
        <v>6</v>
      </c>
      <c r="E1524" s="306" t="e">
        <f aca="false">AVERAGE(C1518:C1524)</f>
        <v>#DIV/0!</v>
      </c>
    </row>
    <row r="1525" customFormat="false" ht="11.25" hidden="false" customHeight="false" outlineLevel="0" collapsed="false">
      <c r="A1525" s="199" t="n">
        <v>37067</v>
      </c>
      <c r="B1525" s="192" t="n">
        <v>37067</v>
      </c>
      <c r="C1525" s="306" t="str">
        <f aca="false">VLOOKUP($B1525,data!$A$6:$M$15000,10)</f>
        <v>N/A</v>
      </c>
      <c r="D1525" s="9" t="n">
        <f aca="false">IF(B1525&lt;&gt;"",MONTH(B1525),0)</f>
        <v>6</v>
      </c>
      <c r="E1525" s="306" t="e">
        <f aca="false">AVERAGE(C1519:C1525)</f>
        <v>#DIV/0!</v>
      </c>
    </row>
    <row r="1526" customFormat="false" ht="11.25" hidden="false" customHeight="false" outlineLevel="0" collapsed="false">
      <c r="A1526" s="199" t="n">
        <v>37068</v>
      </c>
      <c r="B1526" s="192" t="n">
        <v>37068</v>
      </c>
      <c r="C1526" s="306" t="str">
        <f aca="false">VLOOKUP($B1526,data!$A$6:$M$15000,10)</f>
        <v>N/A</v>
      </c>
      <c r="D1526" s="9" t="n">
        <f aca="false">IF(B1526&lt;&gt;"",MONTH(B1526),0)</f>
        <v>6</v>
      </c>
      <c r="E1526" s="306" t="e">
        <f aca="false">AVERAGE(C1520:C1526)</f>
        <v>#DIV/0!</v>
      </c>
    </row>
    <row r="1527" customFormat="false" ht="11.25" hidden="false" customHeight="false" outlineLevel="0" collapsed="false">
      <c r="A1527" s="199" t="n">
        <v>37069</v>
      </c>
      <c r="B1527" s="192" t="n">
        <v>37069</v>
      </c>
      <c r="C1527" s="306" t="str">
        <f aca="false">VLOOKUP($B1527,data!$A$6:$M$15000,10)</f>
        <v>N/A</v>
      </c>
      <c r="D1527" s="9" t="n">
        <f aca="false">IF(B1527&lt;&gt;"",MONTH(B1527),0)</f>
        <v>6</v>
      </c>
      <c r="E1527" s="306" t="e">
        <f aca="false">AVERAGE(C1521:C1527)</f>
        <v>#DIV/0!</v>
      </c>
    </row>
    <row r="1528" customFormat="false" ht="11.25" hidden="false" customHeight="false" outlineLevel="0" collapsed="false">
      <c r="A1528" s="199" t="n">
        <v>37070</v>
      </c>
      <c r="B1528" s="192" t="n">
        <v>37070</v>
      </c>
      <c r="C1528" s="306" t="str">
        <f aca="false">VLOOKUP($B1528,data!$A$6:$M$15000,10)</f>
        <v>N/A</v>
      </c>
      <c r="D1528" s="9" t="n">
        <f aca="false">IF(B1528&lt;&gt;"",MONTH(B1528),0)</f>
        <v>6</v>
      </c>
      <c r="E1528" s="306" t="e">
        <f aca="false">AVERAGE(C1522:C1528)</f>
        <v>#DIV/0!</v>
      </c>
    </row>
    <row r="1529" customFormat="false" ht="11.25" hidden="false" customHeight="false" outlineLevel="0" collapsed="false">
      <c r="A1529" s="199" t="n">
        <v>37071</v>
      </c>
      <c r="B1529" s="192" t="n">
        <v>37071</v>
      </c>
      <c r="C1529" s="306" t="str">
        <f aca="false">VLOOKUP($B1529,data!$A$6:$M$15000,10)</f>
        <v>N/A</v>
      </c>
      <c r="D1529" s="9" t="n">
        <f aca="false">IF(B1529&lt;&gt;"",MONTH(B1529),0)</f>
        <v>6</v>
      </c>
      <c r="E1529" s="306" t="e">
        <f aca="false">AVERAGE(C1523:C1529)</f>
        <v>#DIV/0!</v>
      </c>
    </row>
    <row r="1530" customFormat="false" ht="11.25" hidden="false" customHeight="false" outlineLevel="0" collapsed="false">
      <c r="A1530" s="199" t="n">
        <v>37072</v>
      </c>
      <c r="B1530" s="192" t="n">
        <v>37072</v>
      </c>
      <c r="C1530" s="306" t="str">
        <f aca="false">VLOOKUP($B1530,data!$A$6:$M$15000,10)</f>
        <v>N/A</v>
      </c>
      <c r="D1530" s="9" t="n">
        <f aca="false">IF(B1530&lt;&gt;"",MONTH(B1530),0)</f>
        <v>6</v>
      </c>
      <c r="E1530" s="306" t="e">
        <f aca="false">AVERAGE(C1524:C1530)</f>
        <v>#DIV/0!</v>
      </c>
    </row>
    <row r="1531" customFormat="false" ht="11.25" hidden="false" customHeight="false" outlineLevel="0" collapsed="false">
      <c r="A1531" s="199" t="n">
        <v>37073</v>
      </c>
      <c r="B1531" s="192" t="n">
        <v>37073</v>
      </c>
      <c r="C1531" s="306" t="str">
        <f aca="false">VLOOKUP($B1531,data!$A$6:$M$15000,10)</f>
        <v>N/A</v>
      </c>
      <c r="D1531" s="9" t="n">
        <f aca="false">IF(B1531&lt;&gt;"",MONTH(B1531),0)</f>
        <v>7</v>
      </c>
      <c r="E1531" s="306" t="e">
        <f aca="false">AVERAGE(C1525:C1531)</f>
        <v>#DIV/0!</v>
      </c>
    </row>
    <row r="1532" customFormat="false" ht="11.25" hidden="false" customHeight="false" outlineLevel="0" collapsed="false">
      <c r="A1532" s="199" t="n">
        <v>37074</v>
      </c>
      <c r="B1532" s="192" t="n">
        <v>37074</v>
      </c>
      <c r="C1532" s="306" t="str">
        <f aca="false">VLOOKUP($B1532,data!$A$6:$M$15000,10)</f>
        <v>N/A</v>
      </c>
      <c r="D1532" s="9" t="n">
        <f aca="false">IF(B1532&lt;&gt;"",MONTH(B1532),0)</f>
        <v>7</v>
      </c>
      <c r="E1532" s="306" t="e">
        <f aca="false">AVERAGE(C1526:C1532)</f>
        <v>#DIV/0!</v>
      </c>
    </row>
    <row r="1533" customFormat="false" ht="11.25" hidden="false" customHeight="false" outlineLevel="0" collapsed="false">
      <c r="A1533" s="199" t="n">
        <v>37075</v>
      </c>
      <c r="B1533" s="192" t="n">
        <v>37075</v>
      </c>
      <c r="C1533" s="306" t="str">
        <f aca="false">VLOOKUP($B1533,data!$A$6:$M$15000,10)</f>
        <v>N/A</v>
      </c>
      <c r="D1533" s="9" t="n">
        <f aca="false">IF(B1533&lt;&gt;"",MONTH(B1533),0)</f>
        <v>7</v>
      </c>
      <c r="E1533" s="306" t="e">
        <f aca="false">AVERAGE(C1527:C1533)</f>
        <v>#DIV/0!</v>
      </c>
    </row>
    <row r="1534" customFormat="false" ht="11.25" hidden="false" customHeight="false" outlineLevel="0" collapsed="false">
      <c r="A1534" s="199" t="n">
        <v>37076</v>
      </c>
      <c r="B1534" s="192" t="n">
        <v>37076</v>
      </c>
      <c r="C1534" s="306" t="str">
        <f aca="false">VLOOKUP($B1534,data!$A$6:$M$15000,10)</f>
        <v>N/A</v>
      </c>
      <c r="D1534" s="9" t="n">
        <f aca="false">IF(B1534&lt;&gt;"",MONTH(B1534),0)</f>
        <v>7</v>
      </c>
      <c r="E1534" s="306" t="e">
        <f aca="false">AVERAGE(C1528:C1534)</f>
        <v>#DIV/0!</v>
      </c>
    </row>
    <row r="1535" customFormat="false" ht="11.25" hidden="false" customHeight="false" outlineLevel="0" collapsed="false">
      <c r="A1535" s="199" t="n">
        <v>37077</v>
      </c>
      <c r="B1535" s="192" t="n">
        <v>37077</v>
      </c>
      <c r="C1535" s="306" t="str">
        <f aca="false">VLOOKUP($B1535,data!$A$6:$M$15000,10)</f>
        <v>N/A</v>
      </c>
      <c r="D1535" s="9" t="n">
        <f aca="false">IF(B1535&lt;&gt;"",MONTH(B1535),0)</f>
        <v>7</v>
      </c>
      <c r="E1535" s="306" t="e">
        <f aca="false">AVERAGE(C1529:C1535)</f>
        <v>#DIV/0!</v>
      </c>
    </row>
    <row r="1536" customFormat="false" ht="11.25" hidden="false" customHeight="false" outlineLevel="0" collapsed="false">
      <c r="A1536" s="199" t="n">
        <v>37078</v>
      </c>
      <c r="B1536" s="192" t="n">
        <v>37078</v>
      </c>
      <c r="C1536" s="306" t="str">
        <f aca="false">VLOOKUP($B1536,data!$A$6:$M$15000,10)</f>
        <v>N/A</v>
      </c>
      <c r="D1536" s="9" t="n">
        <f aca="false">IF(B1536&lt;&gt;"",MONTH(B1536),0)</f>
        <v>7</v>
      </c>
      <c r="E1536" s="306" t="e">
        <f aca="false">AVERAGE(C1530:C1536)</f>
        <v>#DIV/0!</v>
      </c>
    </row>
    <row r="1537" customFormat="false" ht="11.25" hidden="false" customHeight="false" outlineLevel="0" collapsed="false">
      <c r="A1537" s="199" t="n">
        <v>37079</v>
      </c>
      <c r="B1537" s="192" t="n">
        <v>37079</v>
      </c>
      <c r="C1537" s="306" t="str">
        <f aca="false">VLOOKUP($B1537,data!$A$6:$M$15000,10)</f>
        <v>N/A</v>
      </c>
      <c r="D1537" s="9" t="n">
        <f aca="false">IF(B1537&lt;&gt;"",MONTH(B1537),0)</f>
        <v>7</v>
      </c>
      <c r="E1537" s="306" t="e">
        <f aca="false">AVERAGE(C1531:C1537)</f>
        <v>#DIV/0!</v>
      </c>
    </row>
    <row r="1538" customFormat="false" ht="11.25" hidden="false" customHeight="false" outlineLevel="0" collapsed="false">
      <c r="A1538" s="199" t="n">
        <v>37080</v>
      </c>
      <c r="B1538" s="192" t="n">
        <v>37080</v>
      </c>
      <c r="C1538" s="306" t="str">
        <f aca="false">VLOOKUP($B1538,data!$A$6:$M$15000,10)</f>
        <v>N/A</v>
      </c>
      <c r="D1538" s="9" t="n">
        <f aca="false">IF(B1538&lt;&gt;"",MONTH(B1538),0)</f>
        <v>7</v>
      </c>
      <c r="E1538" s="306" t="e">
        <f aca="false">AVERAGE(C1532:C1538)</f>
        <v>#DIV/0!</v>
      </c>
    </row>
    <row r="1539" customFormat="false" ht="11.25" hidden="false" customHeight="false" outlineLevel="0" collapsed="false">
      <c r="A1539" s="199" t="n">
        <v>37081</v>
      </c>
      <c r="B1539" s="192" t="n">
        <v>37081</v>
      </c>
      <c r="C1539" s="306" t="str">
        <f aca="false">VLOOKUP($B1539,data!$A$6:$M$15000,10)</f>
        <v>N/A</v>
      </c>
      <c r="D1539" s="9" t="n">
        <f aca="false">IF(B1539&lt;&gt;"",MONTH(B1539),0)</f>
        <v>7</v>
      </c>
      <c r="E1539" s="306" t="e">
        <f aca="false">AVERAGE(C1533:C1539)</f>
        <v>#DIV/0!</v>
      </c>
    </row>
    <row r="1540" customFormat="false" ht="11.25" hidden="false" customHeight="false" outlineLevel="0" collapsed="false">
      <c r="A1540" s="199" t="n">
        <v>37082</v>
      </c>
      <c r="B1540" s="192" t="n">
        <v>37082</v>
      </c>
      <c r="C1540" s="306" t="str">
        <f aca="false">VLOOKUP($B1540,data!$A$6:$M$15000,10)</f>
        <v>N/A</v>
      </c>
      <c r="D1540" s="9" t="n">
        <f aca="false">IF(B1540&lt;&gt;"",MONTH(B1540),0)</f>
        <v>7</v>
      </c>
      <c r="E1540" s="306" t="e">
        <f aca="false">AVERAGE(C1534:C1540)</f>
        <v>#DIV/0!</v>
      </c>
    </row>
    <row r="1541" customFormat="false" ht="11.25" hidden="false" customHeight="false" outlineLevel="0" collapsed="false">
      <c r="A1541" s="199" t="n">
        <v>37083</v>
      </c>
      <c r="B1541" s="192" t="n">
        <v>37083</v>
      </c>
      <c r="C1541" s="306" t="str">
        <f aca="false">VLOOKUP($B1541,data!$A$6:$M$15000,10)</f>
        <v>N/A</v>
      </c>
      <c r="D1541" s="9" t="n">
        <f aca="false">IF(B1541&lt;&gt;"",MONTH(B1541),0)</f>
        <v>7</v>
      </c>
      <c r="E1541" s="306" t="e">
        <f aca="false">AVERAGE(C1535:C1541)</f>
        <v>#DIV/0!</v>
      </c>
    </row>
    <row r="1542" customFormat="false" ht="11.25" hidden="false" customHeight="false" outlineLevel="0" collapsed="false">
      <c r="A1542" s="199" t="n">
        <v>37084</v>
      </c>
      <c r="B1542" s="192" t="n">
        <v>37084</v>
      </c>
      <c r="C1542" s="306" t="str">
        <f aca="false">VLOOKUP($B1542,data!$A$6:$M$15000,10)</f>
        <v>N/A</v>
      </c>
      <c r="D1542" s="9" t="n">
        <f aca="false">IF(B1542&lt;&gt;"",MONTH(B1542),0)</f>
        <v>7</v>
      </c>
      <c r="E1542" s="306" t="e">
        <f aca="false">AVERAGE(C1536:C1542)</f>
        <v>#DIV/0!</v>
      </c>
    </row>
    <row r="1543" customFormat="false" ht="11.25" hidden="false" customHeight="false" outlineLevel="0" collapsed="false">
      <c r="A1543" s="199" t="n">
        <v>37085</v>
      </c>
      <c r="B1543" s="192" t="n">
        <v>37085</v>
      </c>
      <c r="C1543" s="306" t="str">
        <f aca="false">VLOOKUP($B1543,data!$A$6:$M$15000,10)</f>
        <v>N/A</v>
      </c>
      <c r="D1543" s="9" t="n">
        <f aca="false">IF(B1543&lt;&gt;"",MONTH(B1543),0)</f>
        <v>7</v>
      </c>
      <c r="E1543" s="306" t="e">
        <f aca="false">AVERAGE(C1537:C1543)</f>
        <v>#DIV/0!</v>
      </c>
    </row>
    <row r="1544" customFormat="false" ht="11.25" hidden="false" customHeight="false" outlineLevel="0" collapsed="false">
      <c r="A1544" s="199" t="n">
        <v>37086</v>
      </c>
      <c r="B1544" s="192" t="n">
        <v>37086</v>
      </c>
      <c r="C1544" s="306" t="str">
        <f aca="false">VLOOKUP($B1544,data!$A$6:$M$15000,10)</f>
        <v>N/A</v>
      </c>
      <c r="D1544" s="9" t="n">
        <f aca="false">IF(B1544&lt;&gt;"",MONTH(B1544),0)</f>
        <v>7</v>
      </c>
      <c r="E1544" s="306" t="e">
        <f aca="false">AVERAGE(C1538:C1544)</f>
        <v>#DIV/0!</v>
      </c>
    </row>
    <row r="1545" customFormat="false" ht="11.25" hidden="false" customHeight="false" outlineLevel="0" collapsed="false">
      <c r="A1545" s="199" t="n">
        <v>37087</v>
      </c>
      <c r="B1545" s="192" t="n">
        <v>37087</v>
      </c>
      <c r="C1545" s="306" t="str">
        <f aca="false">VLOOKUP($B1545,data!$A$6:$M$15000,10)</f>
        <v>N/A</v>
      </c>
      <c r="D1545" s="9" t="n">
        <f aca="false">IF(B1545&lt;&gt;"",MONTH(B1545),0)</f>
        <v>7</v>
      </c>
      <c r="E1545" s="306" t="e">
        <f aca="false">AVERAGE(C1539:C1545)</f>
        <v>#DIV/0!</v>
      </c>
    </row>
    <row r="1546" customFormat="false" ht="11.25" hidden="false" customHeight="false" outlineLevel="0" collapsed="false">
      <c r="A1546" s="199" t="n">
        <v>37088</v>
      </c>
      <c r="B1546" s="192" t="n">
        <v>37088</v>
      </c>
      <c r="C1546" s="306" t="str">
        <f aca="false">VLOOKUP($B1546,data!$A$6:$M$15000,10)</f>
        <v>N/A</v>
      </c>
      <c r="D1546" s="9" t="n">
        <f aca="false">IF(B1546&lt;&gt;"",MONTH(B1546),0)</f>
        <v>7</v>
      </c>
      <c r="E1546" s="306" t="e">
        <f aca="false">AVERAGE(C1540:C1546)</f>
        <v>#DIV/0!</v>
      </c>
    </row>
    <row r="1547" customFormat="false" ht="11.25" hidden="false" customHeight="false" outlineLevel="0" collapsed="false">
      <c r="A1547" s="199" t="n">
        <v>37089</v>
      </c>
      <c r="B1547" s="192" t="n">
        <v>37089</v>
      </c>
      <c r="C1547" s="306" t="str">
        <f aca="false">VLOOKUP($B1547,data!$A$6:$M$15000,10)</f>
        <v>N/A</v>
      </c>
      <c r="D1547" s="9" t="n">
        <f aca="false">IF(B1547&lt;&gt;"",MONTH(B1547),0)</f>
        <v>7</v>
      </c>
      <c r="E1547" s="306" t="e">
        <f aca="false">AVERAGE(C1541:C1547)</f>
        <v>#DIV/0!</v>
      </c>
    </row>
    <row r="1548" customFormat="false" ht="11.25" hidden="false" customHeight="false" outlineLevel="0" collapsed="false">
      <c r="A1548" s="199" t="n">
        <v>37090</v>
      </c>
      <c r="B1548" s="192" t="n">
        <v>37090</v>
      </c>
      <c r="C1548" s="306" t="str">
        <f aca="false">VLOOKUP($B1548,data!$A$6:$M$15000,10)</f>
        <v>N/A</v>
      </c>
      <c r="D1548" s="9" t="n">
        <f aca="false">IF(B1548&lt;&gt;"",MONTH(B1548),0)</f>
        <v>7</v>
      </c>
      <c r="E1548" s="306" t="e">
        <f aca="false">AVERAGE(C1542:C1548)</f>
        <v>#DIV/0!</v>
      </c>
    </row>
    <row r="1549" customFormat="false" ht="11.25" hidden="false" customHeight="false" outlineLevel="0" collapsed="false">
      <c r="A1549" s="199" t="n">
        <v>37091</v>
      </c>
      <c r="B1549" s="192" t="n">
        <v>37091</v>
      </c>
      <c r="C1549" s="306" t="str">
        <f aca="false">VLOOKUP($B1549,data!$A$6:$M$15000,10)</f>
        <v>N/A</v>
      </c>
      <c r="D1549" s="9" t="n">
        <f aca="false">IF(B1549&lt;&gt;"",MONTH(B1549),0)</f>
        <v>7</v>
      </c>
      <c r="E1549" s="306" t="e">
        <f aca="false">AVERAGE(C1543:C1549)</f>
        <v>#DIV/0!</v>
      </c>
    </row>
    <row r="1550" customFormat="false" ht="11.25" hidden="false" customHeight="false" outlineLevel="0" collapsed="false">
      <c r="A1550" s="199" t="n">
        <v>37092</v>
      </c>
      <c r="B1550" s="192" t="n">
        <v>37092</v>
      </c>
      <c r="C1550" s="306" t="str">
        <f aca="false">VLOOKUP($B1550,data!$A$6:$M$15000,10)</f>
        <v>N/A</v>
      </c>
      <c r="D1550" s="9" t="n">
        <f aca="false">IF(B1550&lt;&gt;"",MONTH(B1550),0)</f>
        <v>7</v>
      </c>
      <c r="E1550" s="306" t="e">
        <f aca="false">AVERAGE(C1544:C1550)</f>
        <v>#DIV/0!</v>
      </c>
    </row>
    <row r="1551" customFormat="false" ht="11.25" hidden="false" customHeight="false" outlineLevel="0" collapsed="false">
      <c r="A1551" s="199" t="n">
        <v>37093</v>
      </c>
      <c r="B1551" s="192" t="n">
        <v>37093</v>
      </c>
      <c r="C1551" s="306" t="str">
        <f aca="false">VLOOKUP($B1551,data!$A$6:$M$15000,10)</f>
        <v>N/A</v>
      </c>
      <c r="D1551" s="9" t="n">
        <f aca="false">IF(B1551&lt;&gt;"",MONTH(B1551),0)</f>
        <v>7</v>
      </c>
      <c r="E1551" s="306" t="e">
        <f aca="false">AVERAGE(C1545:C1551)</f>
        <v>#DIV/0!</v>
      </c>
    </row>
    <row r="1552" customFormat="false" ht="11.25" hidden="false" customHeight="false" outlineLevel="0" collapsed="false">
      <c r="A1552" s="199" t="n">
        <v>37094</v>
      </c>
      <c r="B1552" s="192" t="n">
        <v>37094</v>
      </c>
      <c r="C1552" s="306" t="str">
        <f aca="false">VLOOKUP($B1552,data!$A$6:$M$15000,10)</f>
        <v>N/A</v>
      </c>
      <c r="D1552" s="9" t="n">
        <f aca="false">IF(B1552&lt;&gt;"",MONTH(B1552),0)</f>
        <v>7</v>
      </c>
      <c r="E1552" s="306" t="e">
        <f aca="false">AVERAGE(C1546:C1552)</f>
        <v>#DIV/0!</v>
      </c>
    </row>
    <row r="1553" customFormat="false" ht="11.25" hidden="false" customHeight="false" outlineLevel="0" collapsed="false">
      <c r="A1553" s="199" t="n">
        <v>37095</v>
      </c>
      <c r="B1553" s="192" t="n">
        <v>37095</v>
      </c>
      <c r="C1553" s="306" t="str">
        <f aca="false">VLOOKUP($B1553,data!$A$6:$M$15000,10)</f>
        <v>N/A</v>
      </c>
      <c r="D1553" s="9" t="n">
        <f aca="false">IF(B1553&lt;&gt;"",MONTH(B1553),0)</f>
        <v>7</v>
      </c>
      <c r="E1553" s="306" t="e">
        <f aca="false">AVERAGE(C1547:C1553)</f>
        <v>#DIV/0!</v>
      </c>
    </row>
    <row r="1554" customFormat="false" ht="11.25" hidden="false" customHeight="false" outlineLevel="0" collapsed="false">
      <c r="A1554" s="199" t="n">
        <v>37096</v>
      </c>
      <c r="B1554" s="192" t="n">
        <v>37096</v>
      </c>
      <c r="C1554" s="306" t="str">
        <f aca="false">VLOOKUP($B1554,data!$A$6:$M$15000,10)</f>
        <v>N/A</v>
      </c>
      <c r="D1554" s="9" t="n">
        <f aca="false">IF(B1554&lt;&gt;"",MONTH(B1554),0)</f>
        <v>7</v>
      </c>
      <c r="E1554" s="306" t="e">
        <f aca="false">AVERAGE(C1548:C1554)</f>
        <v>#DIV/0!</v>
      </c>
    </row>
    <row r="1555" customFormat="false" ht="11.25" hidden="false" customHeight="false" outlineLevel="0" collapsed="false">
      <c r="A1555" s="199" t="n">
        <v>37097</v>
      </c>
      <c r="B1555" s="192" t="n">
        <v>37097</v>
      </c>
      <c r="C1555" s="306" t="str">
        <f aca="false">VLOOKUP($B1555,data!$A$6:$M$15000,10)</f>
        <v>N/A</v>
      </c>
      <c r="D1555" s="9" t="n">
        <f aca="false">IF(B1555&lt;&gt;"",MONTH(B1555),0)</f>
        <v>7</v>
      </c>
      <c r="E1555" s="306" t="e">
        <f aca="false">AVERAGE(C1549:C1555)</f>
        <v>#DIV/0!</v>
      </c>
    </row>
    <row r="1556" customFormat="false" ht="11.25" hidden="false" customHeight="false" outlineLevel="0" collapsed="false">
      <c r="A1556" s="199" t="n">
        <v>37098</v>
      </c>
      <c r="B1556" s="192" t="n">
        <v>37098</v>
      </c>
      <c r="C1556" s="306" t="str">
        <f aca="false">VLOOKUP($B1556,data!$A$6:$M$15000,10)</f>
        <v>N/A</v>
      </c>
      <c r="D1556" s="9" t="n">
        <f aca="false">IF(B1556&lt;&gt;"",MONTH(B1556),0)</f>
        <v>7</v>
      </c>
      <c r="E1556" s="306" t="e">
        <f aca="false">AVERAGE(C1550:C1556)</f>
        <v>#DIV/0!</v>
      </c>
    </row>
    <row r="1557" customFormat="false" ht="11.25" hidden="false" customHeight="false" outlineLevel="0" collapsed="false">
      <c r="A1557" s="199" t="n">
        <v>37099</v>
      </c>
      <c r="B1557" s="192" t="n">
        <v>37099</v>
      </c>
      <c r="C1557" s="306" t="str">
        <f aca="false">VLOOKUP($B1557,data!$A$6:$M$15000,10)</f>
        <v>N/A</v>
      </c>
      <c r="D1557" s="9" t="n">
        <f aca="false">IF(B1557&lt;&gt;"",MONTH(B1557),0)</f>
        <v>7</v>
      </c>
      <c r="E1557" s="306" t="e">
        <f aca="false">AVERAGE(C1551:C1557)</f>
        <v>#DIV/0!</v>
      </c>
    </row>
    <row r="1558" customFormat="false" ht="11.25" hidden="false" customHeight="false" outlineLevel="0" collapsed="false">
      <c r="A1558" s="199" t="n">
        <v>37100</v>
      </c>
      <c r="B1558" s="192" t="n">
        <v>37100</v>
      </c>
      <c r="C1558" s="306" t="str">
        <f aca="false">VLOOKUP($B1558,data!$A$6:$M$15000,10)</f>
        <v>N/A</v>
      </c>
      <c r="D1558" s="9" t="n">
        <f aca="false">IF(B1558&lt;&gt;"",MONTH(B1558),0)</f>
        <v>7</v>
      </c>
      <c r="E1558" s="306" t="e">
        <f aca="false">AVERAGE(C1552:C1558)</f>
        <v>#DIV/0!</v>
      </c>
    </row>
    <row r="1559" customFormat="false" ht="11.25" hidden="false" customHeight="false" outlineLevel="0" collapsed="false">
      <c r="A1559" s="199" t="n">
        <v>37101</v>
      </c>
      <c r="B1559" s="192" t="n">
        <v>37101</v>
      </c>
      <c r="C1559" s="306" t="str">
        <f aca="false">VLOOKUP($B1559,data!$A$6:$M$15000,10)</f>
        <v>N/A</v>
      </c>
      <c r="D1559" s="9" t="n">
        <f aca="false">IF(B1559&lt;&gt;"",MONTH(B1559),0)</f>
        <v>7</v>
      </c>
      <c r="E1559" s="306" t="e">
        <f aca="false">AVERAGE(C1553:C1559)</f>
        <v>#DIV/0!</v>
      </c>
    </row>
    <row r="1560" customFormat="false" ht="11.25" hidden="false" customHeight="false" outlineLevel="0" collapsed="false">
      <c r="A1560" s="199" t="n">
        <v>37102</v>
      </c>
      <c r="B1560" s="192" t="n">
        <v>37102</v>
      </c>
      <c r="C1560" s="306" t="str">
        <f aca="false">VLOOKUP($B1560,data!$A$6:$M$15000,10)</f>
        <v>N/A</v>
      </c>
      <c r="D1560" s="9" t="n">
        <f aca="false">IF(B1560&lt;&gt;"",MONTH(B1560),0)</f>
        <v>7</v>
      </c>
      <c r="E1560" s="306" t="e">
        <f aca="false">AVERAGE(C1554:C1560)</f>
        <v>#DIV/0!</v>
      </c>
    </row>
    <row r="1561" customFormat="false" ht="11.25" hidden="false" customHeight="false" outlineLevel="0" collapsed="false">
      <c r="A1561" s="199" t="n">
        <v>37103</v>
      </c>
      <c r="B1561" s="192" t="n">
        <v>37103</v>
      </c>
      <c r="C1561" s="306" t="str">
        <f aca="false">VLOOKUP($B1561,data!$A$6:$M$15000,10)</f>
        <v>N/A</v>
      </c>
      <c r="D1561" s="9" t="n">
        <f aca="false">IF(B1561&lt;&gt;"",MONTH(B1561),0)</f>
        <v>7</v>
      </c>
      <c r="E1561" s="306" t="e">
        <f aca="false">AVERAGE(C1555:C1561)</f>
        <v>#DIV/0!</v>
      </c>
    </row>
    <row r="1562" customFormat="false" ht="11.25" hidden="false" customHeight="false" outlineLevel="0" collapsed="false">
      <c r="A1562" s="199" t="n">
        <v>37104</v>
      </c>
      <c r="B1562" s="192" t="n">
        <v>37104</v>
      </c>
      <c r="C1562" s="306" t="str">
        <f aca="false">VLOOKUP($B1562,data!$A$6:$M$15000,10)</f>
        <v>N/A</v>
      </c>
      <c r="D1562" s="9" t="n">
        <f aca="false">IF(B1562&lt;&gt;"",MONTH(B1562),0)</f>
        <v>8</v>
      </c>
      <c r="E1562" s="306" t="e">
        <f aca="false">AVERAGE(C1556:C1562)</f>
        <v>#DIV/0!</v>
      </c>
    </row>
    <row r="1563" customFormat="false" ht="11.25" hidden="false" customHeight="false" outlineLevel="0" collapsed="false">
      <c r="A1563" s="199" t="n">
        <v>37105</v>
      </c>
      <c r="B1563" s="192" t="n">
        <v>37105</v>
      </c>
      <c r="C1563" s="306" t="str">
        <f aca="false">VLOOKUP($B1563,data!$A$6:$M$15000,10)</f>
        <v>N/A</v>
      </c>
      <c r="D1563" s="9" t="n">
        <f aca="false">IF(B1563&lt;&gt;"",MONTH(B1563),0)</f>
        <v>8</v>
      </c>
      <c r="E1563" s="306" t="e">
        <f aca="false">AVERAGE(C1557:C1563)</f>
        <v>#DIV/0!</v>
      </c>
    </row>
    <row r="1564" customFormat="false" ht="11.25" hidden="false" customHeight="false" outlineLevel="0" collapsed="false">
      <c r="A1564" s="199" t="n">
        <v>37106</v>
      </c>
      <c r="B1564" s="192" t="n">
        <v>37106</v>
      </c>
      <c r="C1564" s="306" t="str">
        <f aca="false">VLOOKUP($B1564,data!$A$6:$M$15000,10)</f>
        <v>N/A</v>
      </c>
      <c r="D1564" s="9" t="n">
        <f aca="false">IF(B1564&lt;&gt;"",MONTH(B1564),0)</f>
        <v>8</v>
      </c>
      <c r="E1564" s="306" t="e">
        <f aca="false">AVERAGE(C1558:C1564)</f>
        <v>#DIV/0!</v>
      </c>
    </row>
    <row r="1565" customFormat="false" ht="11.25" hidden="false" customHeight="false" outlineLevel="0" collapsed="false">
      <c r="A1565" s="199" t="n">
        <v>37107</v>
      </c>
      <c r="B1565" s="192" t="n">
        <v>37107</v>
      </c>
      <c r="C1565" s="306" t="str">
        <f aca="false">VLOOKUP($B1565,data!$A$6:$M$15000,10)</f>
        <v>N/A</v>
      </c>
      <c r="D1565" s="9" t="n">
        <f aca="false">IF(B1565&lt;&gt;"",MONTH(B1565),0)</f>
        <v>8</v>
      </c>
      <c r="E1565" s="306" t="e">
        <f aca="false">AVERAGE(C1559:C1565)</f>
        <v>#DIV/0!</v>
      </c>
    </row>
    <row r="1566" customFormat="false" ht="11.25" hidden="false" customHeight="false" outlineLevel="0" collapsed="false">
      <c r="A1566" s="199" t="n">
        <v>37108</v>
      </c>
      <c r="B1566" s="192" t="n">
        <v>37108</v>
      </c>
      <c r="C1566" s="306" t="str">
        <f aca="false">VLOOKUP($B1566,data!$A$6:$M$15000,10)</f>
        <v>N/A</v>
      </c>
      <c r="D1566" s="9" t="n">
        <f aca="false">IF(B1566&lt;&gt;"",MONTH(B1566),0)</f>
        <v>8</v>
      </c>
      <c r="E1566" s="306" t="e">
        <f aca="false">AVERAGE(C1560:C1566)</f>
        <v>#DIV/0!</v>
      </c>
    </row>
    <row r="1567" customFormat="false" ht="11.25" hidden="false" customHeight="false" outlineLevel="0" collapsed="false">
      <c r="A1567" s="199" t="n">
        <v>37109</v>
      </c>
      <c r="B1567" s="192" t="n">
        <v>37109</v>
      </c>
      <c r="C1567" s="306" t="str">
        <f aca="false">VLOOKUP($B1567,data!$A$6:$M$15000,10)</f>
        <v>N/A</v>
      </c>
      <c r="D1567" s="9" t="n">
        <f aca="false">IF(B1567&lt;&gt;"",MONTH(B1567),0)</f>
        <v>8</v>
      </c>
      <c r="E1567" s="306" t="e">
        <f aca="false">AVERAGE(C1561:C1567)</f>
        <v>#DIV/0!</v>
      </c>
    </row>
    <row r="1568" customFormat="false" ht="11.25" hidden="false" customHeight="false" outlineLevel="0" collapsed="false">
      <c r="A1568" s="199" t="n">
        <v>37110</v>
      </c>
      <c r="B1568" s="192" t="n">
        <v>37110</v>
      </c>
      <c r="C1568" s="306" t="str">
        <f aca="false">VLOOKUP($B1568,data!$A$6:$M$15000,10)</f>
        <v>N/A</v>
      </c>
      <c r="D1568" s="9" t="n">
        <f aca="false">IF(B1568&lt;&gt;"",MONTH(B1568),0)</f>
        <v>8</v>
      </c>
      <c r="E1568" s="306" t="e">
        <f aca="false">AVERAGE(C1562:C1568)</f>
        <v>#DIV/0!</v>
      </c>
    </row>
    <row r="1569" customFormat="false" ht="11.25" hidden="false" customHeight="false" outlineLevel="0" collapsed="false">
      <c r="A1569" s="199" t="n">
        <v>37111</v>
      </c>
      <c r="B1569" s="192" t="n">
        <v>37111</v>
      </c>
      <c r="C1569" s="306" t="str">
        <f aca="false">VLOOKUP($B1569,data!$A$6:$M$15000,10)</f>
        <v>N/A</v>
      </c>
      <c r="D1569" s="9" t="n">
        <f aca="false">IF(B1569&lt;&gt;"",MONTH(B1569),0)</f>
        <v>8</v>
      </c>
      <c r="E1569" s="306" t="e">
        <f aca="false">AVERAGE(C1563:C1569)</f>
        <v>#DIV/0!</v>
      </c>
    </row>
    <row r="1570" customFormat="false" ht="11.25" hidden="false" customHeight="false" outlineLevel="0" collapsed="false">
      <c r="A1570" s="199" t="n">
        <v>37112</v>
      </c>
      <c r="B1570" s="192" t="n">
        <v>37112</v>
      </c>
      <c r="C1570" s="306" t="str">
        <f aca="false">VLOOKUP($B1570,data!$A$6:$M$15000,10)</f>
        <v>N/A</v>
      </c>
      <c r="D1570" s="9" t="n">
        <f aca="false">IF(B1570&lt;&gt;"",MONTH(B1570),0)</f>
        <v>8</v>
      </c>
      <c r="E1570" s="306" t="e">
        <f aca="false">AVERAGE(C1564:C1570)</f>
        <v>#DIV/0!</v>
      </c>
    </row>
    <row r="1571" customFormat="false" ht="11.25" hidden="false" customHeight="false" outlineLevel="0" collapsed="false">
      <c r="A1571" s="199" t="n">
        <v>37113</v>
      </c>
      <c r="B1571" s="192" t="n">
        <v>37113</v>
      </c>
      <c r="C1571" s="306" t="str">
        <f aca="false">VLOOKUP($B1571,data!$A$6:$M$15000,10)</f>
        <v>N/A</v>
      </c>
      <c r="D1571" s="9" t="n">
        <f aca="false">IF(B1571&lt;&gt;"",MONTH(B1571),0)</f>
        <v>8</v>
      </c>
      <c r="E1571" s="306" t="e">
        <f aca="false">AVERAGE(C1565:C1571)</f>
        <v>#DIV/0!</v>
      </c>
    </row>
    <row r="1572" customFormat="false" ht="11.25" hidden="false" customHeight="false" outlineLevel="0" collapsed="false">
      <c r="A1572" s="199" t="n">
        <v>37114</v>
      </c>
      <c r="B1572" s="192" t="n">
        <v>37114</v>
      </c>
      <c r="C1572" s="306" t="str">
        <f aca="false">VLOOKUP($B1572,data!$A$6:$M$15000,10)</f>
        <v>N/A</v>
      </c>
      <c r="D1572" s="9" t="n">
        <f aca="false">IF(B1572&lt;&gt;"",MONTH(B1572),0)</f>
        <v>8</v>
      </c>
      <c r="E1572" s="306" t="e">
        <f aca="false">AVERAGE(C1566:C1572)</f>
        <v>#DIV/0!</v>
      </c>
    </row>
    <row r="1573" customFormat="false" ht="11.25" hidden="false" customHeight="false" outlineLevel="0" collapsed="false">
      <c r="A1573" s="199" t="n">
        <v>37115</v>
      </c>
      <c r="B1573" s="192" t="n">
        <v>37115</v>
      </c>
      <c r="C1573" s="306" t="str">
        <f aca="false">VLOOKUP($B1573,data!$A$6:$M$15000,10)</f>
        <v>N/A</v>
      </c>
      <c r="D1573" s="9" t="n">
        <f aca="false">IF(B1573&lt;&gt;"",MONTH(B1573),0)</f>
        <v>8</v>
      </c>
      <c r="E1573" s="306" t="e">
        <f aca="false">AVERAGE(C1567:C1573)</f>
        <v>#DIV/0!</v>
      </c>
    </row>
    <row r="1574" customFormat="false" ht="11.25" hidden="false" customHeight="false" outlineLevel="0" collapsed="false">
      <c r="A1574" s="199" t="n">
        <v>37116</v>
      </c>
      <c r="B1574" s="192" t="n">
        <v>37116</v>
      </c>
      <c r="C1574" s="306" t="str">
        <f aca="false">VLOOKUP($B1574,data!$A$6:$M$15000,10)</f>
        <v>N/A</v>
      </c>
      <c r="D1574" s="9" t="n">
        <f aca="false">IF(B1574&lt;&gt;"",MONTH(B1574),0)</f>
        <v>8</v>
      </c>
      <c r="E1574" s="306" t="e">
        <f aca="false">AVERAGE(C1568:C1574)</f>
        <v>#DIV/0!</v>
      </c>
    </row>
    <row r="1575" customFormat="false" ht="11.25" hidden="false" customHeight="false" outlineLevel="0" collapsed="false">
      <c r="A1575" s="199" t="n">
        <v>37117</v>
      </c>
      <c r="B1575" s="192" t="n">
        <v>37117</v>
      </c>
      <c r="C1575" s="306" t="str">
        <f aca="false">VLOOKUP($B1575,data!$A$6:$M$15000,10)</f>
        <v>N/A</v>
      </c>
      <c r="D1575" s="9" t="n">
        <f aca="false">IF(B1575&lt;&gt;"",MONTH(B1575),0)</f>
        <v>8</v>
      </c>
      <c r="E1575" s="306" t="e">
        <f aca="false">AVERAGE(C1569:C1575)</f>
        <v>#DIV/0!</v>
      </c>
    </row>
    <row r="1576" customFormat="false" ht="11.25" hidden="false" customHeight="false" outlineLevel="0" collapsed="false">
      <c r="A1576" s="199" t="n">
        <v>37118</v>
      </c>
      <c r="B1576" s="192" t="n">
        <v>37118</v>
      </c>
      <c r="C1576" s="306" t="str">
        <f aca="false">VLOOKUP($B1576,data!$A$6:$M$15000,10)</f>
        <v>N/A</v>
      </c>
      <c r="D1576" s="9" t="n">
        <f aca="false">IF(B1576&lt;&gt;"",MONTH(B1576),0)</f>
        <v>8</v>
      </c>
      <c r="E1576" s="306" t="e">
        <f aca="false">AVERAGE(C1570:C1576)</f>
        <v>#DIV/0!</v>
      </c>
    </row>
    <row r="1577" customFormat="false" ht="11.25" hidden="false" customHeight="false" outlineLevel="0" collapsed="false">
      <c r="A1577" s="199" t="n">
        <v>37119</v>
      </c>
      <c r="B1577" s="192" t="n">
        <v>37119</v>
      </c>
      <c r="C1577" s="306" t="str">
        <f aca="false">VLOOKUP($B1577,data!$A$6:$M$15000,10)</f>
        <v>N/A</v>
      </c>
      <c r="D1577" s="9" t="n">
        <f aca="false">IF(B1577&lt;&gt;"",MONTH(B1577),0)</f>
        <v>8</v>
      </c>
      <c r="E1577" s="306" t="e">
        <f aca="false">AVERAGE(C1571:C1577)</f>
        <v>#DIV/0!</v>
      </c>
    </row>
    <row r="1578" customFormat="false" ht="11.25" hidden="false" customHeight="false" outlineLevel="0" collapsed="false">
      <c r="A1578" s="199" t="n">
        <v>37120</v>
      </c>
      <c r="B1578" s="192" t="n">
        <v>37120</v>
      </c>
      <c r="C1578" s="306" t="str">
        <f aca="false">VLOOKUP($B1578,data!$A$6:$M$15000,10)</f>
        <v>N/A</v>
      </c>
      <c r="D1578" s="9" t="n">
        <f aca="false">IF(B1578&lt;&gt;"",MONTH(B1578),0)</f>
        <v>8</v>
      </c>
      <c r="E1578" s="306" t="e">
        <f aca="false">AVERAGE(C1572:C1578)</f>
        <v>#DIV/0!</v>
      </c>
    </row>
    <row r="1579" customFormat="false" ht="11.25" hidden="false" customHeight="false" outlineLevel="0" collapsed="false">
      <c r="A1579" s="199" t="n">
        <v>37121</v>
      </c>
      <c r="B1579" s="192" t="n">
        <v>37121</v>
      </c>
      <c r="C1579" s="306" t="str">
        <f aca="false">VLOOKUP($B1579,data!$A$6:$M$15000,10)</f>
        <v>N/A</v>
      </c>
      <c r="D1579" s="9" t="n">
        <f aca="false">IF(B1579&lt;&gt;"",MONTH(B1579),0)</f>
        <v>8</v>
      </c>
      <c r="E1579" s="306" t="e">
        <f aca="false">AVERAGE(C1573:C1579)</f>
        <v>#DIV/0!</v>
      </c>
    </row>
    <row r="1580" customFormat="false" ht="11.25" hidden="false" customHeight="false" outlineLevel="0" collapsed="false">
      <c r="A1580" s="199" t="n">
        <v>37122</v>
      </c>
      <c r="B1580" s="192" t="n">
        <v>37122</v>
      </c>
      <c r="C1580" s="306" t="str">
        <f aca="false">VLOOKUP($B1580,data!$A$6:$M$15000,10)</f>
        <v>N/A</v>
      </c>
      <c r="D1580" s="9" t="n">
        <f aca="false">IF(B1580&lt;&gt;"",MONTH(B1580),0)</f>
        <v>8</v>
      </c>
      <c r="E1580" s="306" t="e">
        <f aca="false">AVERAGE(C1574:C1580)</f>
        <v>#DIV/0!</v>
      </c>
    </row>
    <row r="1581" customFormat="false" ht="11.25" hidden="false" customHeight="false" outlineLevel="0" collapsed="false">
      <c r="A1581" s="199" t="n">
        <v>37123</v>
      </c>
      <c r="B1581" s="192" t="n">
        <v>37123</v>
      </c>
      <c r="C1581" s="306" t="str">
        <f aca="false">VLOOKUP($B1581,data!$A$6:$M$15000,10)</f>
        <v>N/A</v>
      </c>
      <c r="D1581" s="9" t="n">
        <f aca="false">IF(B1581&lt;&gt;"",MONTH(B1581),0)</f>
        <v>8</v>
      </c>
      <c r="E1581" s="306" t="e">
        <f aca="false">AVERAGE(C1575:C1581)</f>
        <v>#DIV/0!</v>
      </c>
    </row>
    <row r="1582" customFormat="false" ht="11.25" hidden="false" customHeight="false" outlineLevel="0" collapsed="false">
      <c r="A1582" s="199" t="n">
        <v>37124</v>
      </c>
      <c r="B1582" s="192" t="n">
        <v>37124</v>
      </c>
      <c r="C1582" s="306" t="str">
        <f aca="false">VLOOKUP($B1582,data!$A$6:$M$15000,10)</f>
        <v>N/A</v>
      </c>
      <c r="D1582" s="9" t="n">
        <f aca="false">IF(B1582&lt;&gt;"",MONTH(B1582),0)</f>
        <v>8</v>
      </c>
      <c r="E1582" s="306" t="e">
        <f aca="false">AVERAGE(C1576:C1582)</f>
        <v>#DIV/0!</v>
      </c>
    </row>
    <row r="1583" customFormat="false" ht="11.25" hidden="false" customHeight="false" outlineLevel="0" collapsed="false">
      <c r="A1583" s="199" t="n">
        <v>37125</v>
      </c>
      <c r="B1583" s="192" t="n">
        <v>37125</v>
      </c>
      <c r="C1583" s="306" t="str">
        <f aca="false">VLOOKUP($B1583,data!$A$6:$M$15000,10)</f>
        <v>N/A</v>
      </c>
      <c r="D1583" s="9" t="n">
        <f aca="false">IF(B1583&lt;&gt;"",MONTH(B1583),0)</f>
        <v>8</v>
      </c>
      <c r="E1583" s="306" t="e">
        <f aca="false">AVERAGE(C1577:C1583)</f>
        <v>#DIV/0!</v>
      </c>
    </row>
    <row r="1584" customFormat="false" ht="11.25" hidden="false" customHeight="false" outlineLevel="0" collapsed="false">
      <c r="A1584" s="199" t="n">
        <v>37126</v>
      </c>
      <c r="B1584" s="192" t="n">
        <v>37126</v>
      </c>
      <c r="C1584" s="306" t="str">
        <f aca="false">VLOOKUP($B1584,data!$A$6:$M$15000,10)</f>
        <v>N/A</v>
      </c>
      <c r="D1584" s="9" t="n">
        <f aca="false">IF(B1584&lt;&gt;"",MONTH(B1584),0)</f>
        <v>8</v>
      </c>
      <c r="E1584" s="306" t="e">
        <f aca="false">AVERAGE(C1578:C1584)</f>
        <v>#DIV/0!</v>
      </c>
    </row>
    <row r="1585" customFormat="false" ht="11.25" hidden="false" customHeight="false" outlineLevel="0" collapsed="false">
      <c r="A1585" s="199" t="n">
        <v>37127</v>
      </c>
      <c r="B1585" s="192" t="n">
        <v>37127</v>
      </c>
      <c r="C1585" s="306" t="str">
        <f aca="false">VLOOKUP($B1585,data!$A$6:$M$15000,10)</f>
        <v>N/A</v>
      </c>
      <c r="D1585" s="9" t="n">
        <f aca="false">IF(B1585&lt;&gt;"",MONTH(B1585),0)</f>
        <v>8</v>
      </c>
      <c r="E1585" s="306" t="e">
        <f aca="false">AVERAGE(C1579:C1585)</f>
        <v>#DIV/0!</v>
      </c>
    </row>
    <row r="1586" customFormat="false" ht="11.25" hidden="false" customHeight="false" outlineLevel="0" collapsed="false">
      <c r="A1586" s="199" t="n">
        <v>37128</v>
      </c>
      <c r="B1586" s="192" t="n">
        <v>37128</v>
      </c>
      <c r="C1586" s="306" t="str">
        <f aca="false">VLOOKUP($B1586,data!$A$6:$M$15000,10)</f>
        <v>N/A</v>
      </c>
      <c r="D1586" s="9" t="n">
        <f aca="false">IF(B1586&lt;&gt;"",MONTH(B1586),0)</f>
        <v>8</v>
      </c>
      <c r="E1586" s="306" t="e">
        <f aca="false">AVERAGE(C1580:C1586)</f>
        <v>#DIV/0!</v>
      </c>
    </row>
    <row r="1587" customFormat="false" ht="11.25" hidden="false" customHeight="false" outlineLevel="0" collapsed="false">
      <c r="A1587" s="199" t="n">
        <v>37129</v>
      </c>
      <c r="B1587" s="192" t="n">
        <v>37129</v>
      </c>
      <c r="C1587" s="306" t="str">
        <f aca="false">VLOOKUP($B1587,data!$A$6:$M$15000,10)</f>
        <v>N/A</v>
      </c>
      <c r="D1587" s="9" t="n">
        <f aca="false">IF(B1587&lt;&gt;"",MONTH(B1587),0)</f>
        <v>8</v>
      </c>
      <c r="E1587" s="306" t="e">
        <f aca="false">AVERAGE(C1581:C1587)</f>
        <v>#DIV/0!</v>
      </c>
    </row>
    <row r="1588" customFormat="false" ht="11.25" hidden="false" customHeight="false" outlineLevel="0" collapsed="false">
      <c r="A1588" s="199" t="n">
        <v>37130</v>
      </c>
      <c r="B1588" s="192" t="n">
        <v>37130</v>
      </c>
      <c r="C1588" s="306" t="str">
        <f aca="false">VLOOKUP($B1588,data!$A$6:$M$15000,10)</f>
        <v>N/A</v>
      </c>
      <c r="D1588" s="9" t="n">
        <f aca="false">IF(B1588&lt;&gt;"",MONTH(B1588),0)</f>
        <v>8</v>
      </c>
      <c r="E1588" s="306" t="e">
        <f aca="false">AVERAGE(C1582:C1588)</f>
        <v>#DIV/0!</v>
      </c>
    </row>
    <row r="1589" customFormat="false" ht="11.25" hidden="false" customHeight="false" outlineLevel="0" collapsed="false">
      <c r="A1589" s="199" t="n">
        <v>37131</v>
      </c>
      <c r="B1589" s="192" t="n">
        <v>37131</v>
      </c>
      <c r="C1589" s="306" t="str">
        <f aca="false">VLOOKUP($B1589,data!$A$6:$M$15000,10)</f>
        <v>N/A</v>
      </c>
      <c r="D1589" s="9" t="n">
        <f aca="false">IF(B1589&lt;&gt;"",MONTH(B1589),0)</f>
        <v>8</v>
      </c>
      <c r="E1589" s="306" t="e">
        <f aca="false">AVERAGE(C1583:C1589)</f>
        <v>#DIV/0!</v>
      </c>
    </row>
    <row r="1590" customFormat="false" ht="11.25" hidden="false" customHeight="false" outlineLevel="0" collapsed="false">
      <c r="A1590" s="199" t="n">
        <v>37132</v>
      </c>
      <c r="B1590" s="192" t="n">
        <v>37132</v>
      </c>
      <c r="C1590" s="306" t="str">
        <f aca="false">VLOOKUP($B1590,data!$A$6:$M$15000,10)</f>
        <v>N/A</v>
      </c>
      <c r="D1590" s="9" t="n">
        <f aca="false">IF(B1590&lt;&gt;"",MONTH(B1590),0)</f>
        <v>8</v>
      </c>
      <c r="E1590" s="306" t="e">
        <f aca="false">AVERAGE(C1584:C1590)</f>
        <v>#DIV/0!</v>
      </c>
    </row>
    <row r="1591" customFormat="false" ht="11.25" hidden="false" customHeight="false" outlineLevel="0" collapsed="false">
      <c r="A1591" s="199" t="n">
        <v>37133</v>
      </c>
      <c r="B1591" s="192" t="n">
        <v>37133</v>
      </c>
      <c r="C1591" s="306" t="str">
        <f aca="false">VLOOKUP($B1591,data!$A$6:$M$15000,10)</f>
        <v>N/A</v>
      </c>
      <c r="D1591" s="9" t="n">
        <f aca="false">IF(B1591&lt;&gt;"",MONTH(B1591),0)</f>
        <v>8</v>
      </c>
      <c r="E1591" s="306" t="e">
        <f aca="false">AVERAGE(C1585:C1591)</f>
        <v>#DIV/0!</v>
      </c>
    </row>
    <row r="1592" customFormat="false" ht="11.25" hidden="false" customHeight="false" outlineLevel="0" collapsed="false">
      <c r="A1592" s="199" t="n">
        <v>37134</v>
      </c>
      <c r="B1592" s="192" t="n">
        <v>37134</v>
      </c>
      <c r="C1592" s="306" t="str">
        <f aca="false">VLOOKUP($B1592,data!$A$6:$M$15000,10)</f>
        <v>N/A</v>
      </c>
      <c r="D1592" s="9" t="n">
        <f aca="false">IF(B1592&lt;&gt;"",MONTH(B1592),0)</f>
        <v>8</v>
      </c>
      <c r="E1592" s="306" t="e">
        <f aca="false">AVERAGE(C1586:C1592)</f>
        <v>#DIV/0!</v>
      </c>
    </row>
    <row r="1593" customFormat="false" ht="11.25" hidden="false" customHeight="false" outlineLevel="0" collapsed="false">
      <c r="A1593" s="199" t="n">
        <v>37135</v>
      </c>
      <c r="B1593" s="192" t="n">
        <v>37135</v>
      </c>
      <c r="C1593" s="306" t="str">
        <f aca="false">VLOOKUP($B1593,data!$A$6:$M$15000,10)</f>
        <v>N/A</v>
      </c>
      <c r="D1593" s="9" t="n">
        <f aca="false">IF(B1593&lt;&gt;"",MONTH(B1593),0)</f>
        <v>9</v>
      </c>
      <c r="E1593" s="306" t="e">
        <f aca="false">AVERAGE(C1587:C1593)</f>
        <v>#DIV/0!</v>
      </c>
    </row>
    <row r="1594" customFormat="false" ht="11.25" hidden="false" customHeight="false" outlineLevel="0" collapsed="false">
      <c r="A1594" s="199" t="n">
        <v>37136</v>
      </c>
      <c r="B1594" s="192" t="n">
        <v>37136</v>
      </c>
      <c r="C1594" s="306" t="str">
        <f aca="false">VLOOKUP($B1594,data!$A$6:$M$15000,10)</f>
        <v>N/A</v>
      </c>
      <c r="D1594" s="9" t="n">
        <f aca="false">IF(B1594&lt;&gt;"",MONTH(B1594),0)</f>
        <v>9</v>
      </c>
      <c r="E1594" s="306" t="e">
        <f aca="false">AVERAGE(C1588:C1594)</f>
        <v>#DIV/0!</v>
      </c>
    </row>
    <row r="1595" customFormat="false" ht="11.25" hidden="false" customHeight="false" outlineLevel="0" collapsed="false">
      <c r="A1595" s="199" t="n">
        <v>37137</v>
      </c>
      <c r="B1595" s="192" t="n">
        <v>37137</v>
      </c>
      <c r="C1595" s="306" t="str">
        <f aca="false">VLOOKUP($B1595,data!$A$6:$M$15000,10)</f>
        <v>N/A</v>
      </c>
      <c r="D1595" s="9" t="n">
        <f aca="false">IF(B1595&lt;&gt;"",MONTH(B1595),0)</f>
        <v>9</v>
      </c>
      <c r="E1595" s="306" t="e">
        <f aca="false">AVERAGE(C1589:C1595)</f>
        <v>#DIV/0!</v>
      </c>
    </row>
    <row r="1596" customFormat="false" ht="11.25" hidden="false" customHeight="false" outlineLevel="0" collapsed="false">
      <c r="A1596" s="199" t="n">
        <v>37138</v>
      </c>
      <c r="B1596" s="192" t="n">
        <v>37138</v>
      </c>
      <c r="C1596" s="306" t="str">
        <f aca="false">VLOOKUP($B1596,data!$A$6:$M$15000,10)</f>
        <v>N/A</v>
      </c>
      <c r="D1596" s="9" t="n">
        <f aca="false">IF(B1596&lt;&gt;"",MONTH(B1596),0)</f>
        <v>9</v>
      </c>
      <c r="E1596" s="306" t="e">
        <f aca="false">AVERAGE(C1590:C1596)</f>
        <v>#DIV/0!</v>
      </c>
    </row>
    <row r="1597" customFormat="false" ht="11.25" hidden="false" customHeight="false" outlineLevel="0" collapsed="false">
      <c r="A1597" s="199" t="n">
        <v>37139</v>
      </c>
      <c r="B1597" s="192" t="n">
        <v>37139</v>
      </c>
      <c r="C1597" s="306" t="str">
        <f aca="false">VLOOKUP($B1597,data!$A$6:$M$15000,10)</f>
        <v>N/A</v>
      </c>
      <c r="D1597" s="9" t="n">
        <f aca="false">IF(B1597&lt;&gt;"",MONTH(B1597),0)</f>
        <v>9</v>
      </c>
      <c r="E1597" s="306" t="e">
        <f aca="false">AVERAGE(C1591:C1597)</f>
        <v>#DIV/0!</v>
      </c>
    </row>
    <row r="1598" customFormat="false" ht="11.25" hidden="false" customHeight="false" outlineLevel="0" collapsed="false">
      <c r="A1598" s="199" t="n">
        <v>37140</v>
      </c>
      <c r="B1598" s="192" t="n">
        <v>37140</v>
      </c>
      <c r="C1598" s="306" t="str">
        <f aca="false">VLOOKUP($B1598,data!$A$6:$M$15000,10)</f>
        <v>N/A</v>
      </c>
      <c r="D1598" s="9" t="n">
        <f aca="false">IF(B1598&lt;&gt;"",MONTH(B1598),0)</f>
        <v>9</v>
      </c>
      <c r="E1598" s="306" t="e">
        <f aca="false">AVERAGE(C1592:C1598)</f>
        <v>#DIV/0!</v>
      </c>
    </row>
    <row r="1599" customFormat="false" ht="11.25" hidden="false" customHeight="false" outlineLevel="0" collapsed="false">
      <c r="A1599" s="199" t="n">
        <v>37141</v>
      </c>
      <c r="B1599" s="192" t="n">
        <v>37141</v>
      </c>
      <c r="C1599" s="306" t="str">
        <f aca="false">VLOOKUP($B1599,data!$A$6:$M$15000,10)</f>
        <v>N/A</v>
      </c>
      <c r="D1599" s="9" t="n">
        <f aca="false">IF(B1599&lt;&gt;"",MONTH(B1599),0)</f>
        <v>9</v>
      </c>
      <c r="E1599" s="306" t="e">
        <f aca="false">AVERAGE(C1593:C1599)</f>
        <v>#DIV/0!</v>
      </c>
    </row>
    <row r="1600" customFormat="false" ht="11.25" hidden="false" customHeight="false" outlineLevel="0" collapsed="false">
      <c r="A1600" s="199" t="n">
        <v>37142</v>
      </c>
      <c r="B1600" s="192" t="n">
        <v>37142</v>
      </c>
      <c r="C1600" s="306" t="str">
        <f aca="false">VLOOKUP($B1600,data!$A$6:$M$15000,10)</f>
        <v>N/A</v>
      </c>
      <c r="D1600" s="9" t="n">
        <f aca="false">IF(B1600&lt;&gt;"",MONTH(B1600),0)</f>
        <v>9</v>
      </c>
      <c r="E1600" s="306" t="e">
        <f aca="false">AVERAGE(C1594:C1600)</f>
        <v>#DIV/0!</v>
      </c>
    </row>
    <row r="1601" customFormat="false" ht="11.25" hidden="false" customHeight="false" outlineLevel="0" collapsed="false">
      <c r="A1601" s="199" t="n">
        <v>37143</v>
      </c>
      <c r="B1601" s="192" t="n">
        <v>37143</v>
      </c>
      <c r="C1601" s="306" t="str">
        <f aca="false">VLOOKUP($B1601,data!$A$6:$M$15000,10)</f>
        <v>N/A</v>
      </c>
      <c r="D1601" s="9" t="n">
        <f aca="false">IF(B1601&lt;&gt;"",MONTH(B1601),0)</f>
        <v>9</v>
      </c>
      <c r="E1601" s="306" t="e">
        <f aca="false">AVERAGE(C1595:C1601)</f>
        <v>#DIV/0!</v>
      </c>
    </row>
    <row r="1602" customFormat="false" ht="11.25" hidden="false" customHeight="false" outlineLevel="0" collapsed="false">
      <c r="A1602" s="199" t="n">
        <v>37144</v>
      </c>
      <c r="B1602" s="192" t="n">
        <v>37144</v>
      </c>
      <c r="C1602" s="306" t="str">
        <f aca="false">VLOOKUP($B1602,data!$A$6:$M$15000,10)</f>
        <v>N/A</v>
      </c>
      <c r="D1602" s="9" t="n">
        <f aca="false">IF(B1602&lt;&gt;"",MONTH(B1602),0)</f>
        <v>9</v>
      </c>
      <c r="E1602" s="306" t="e">
        <f aca="false">AVERAGE(C1596:C1602)</f>
        <v>#DIV/0!</v>
      </c>
    </row>
    <row r="1603" customFormat="false" ht="11.25" hidden="false" customHeight="false" outlineLevel="0" collapsed="false">
      <c r="A1603" s="199" t="n">
        <v>37145</v>
      </c>
      <c r="B1603" s="192" t="n">
        <v>37145</v>
      </c>
      <c r="C1603" s="306" t="str">
        <f aca="false">VLOOKUP($B1603,data!$A$6:$M$15000,10)</f>
        <v>N/A</v>
      </c>
      <c r="D1603" s="9" t="n">
        <f aca="false">IF(B1603&lt;&gt;"",MONTH(B1603),0)</f>
        <v>9</v>
      </c>
      <c r="E1603" s="306" t="e">
        <f aca="false">AVERAGE(C1597:C1603)</f>
        <v>#DIV/0!</v>
      </c>
    </row>
    <row r="1604" customFormat="false" ht="11.25" hidden="false" customHeight="false" outlineLevel="0" collapsed="false">
      <c r="A1604" s="199" t="n">
        <v>37146</v>
      </c>
      <c r="B1604" s="192" t="n">
        <v>37146</v>
      </c>
      <c r="C1604" s="306" t="str">
        <f aca="false">VLOOKUP($B1604,data!$A$6:$M$15000,10)</f>
        <v>N/A</v>
      </c>
      <c r="D1604" s="9" t="n">
        <f aca="false">IF(B1604&lt;&gt;"",MONTH(B1604),0)</f>
        <v>9</v>
      </c>
      <c r="E1604" s="306" t="e">
        <f aca="false">AVERAGE(C1598:C1604)</f>
        <v>#DIV/0!</v>
      </c>
    </row>
    <row r="1605" customFormat="false" ht="11.25" hidden="false" customHeight="false" outlineLevel="0" collapsed="false">
      <c r="A1605" s="199" t="n">
        <v>37147</v>
      </c>
      <c r="B1605" s="192" t="n">
        <v>37147</v>
      </c>
      <c r="C1605" s="306" t="str">
        <f aca="false">VLOOKUP($B1605,data!$A$6:$M$15000,10)</f>
        <v>N/A</v>
      </c>
      <c r="D1605" s="9" t="n">
        <f aca="false">IF(B1605&lt;&gt;"",MONTH(B1605),0)</f>
        <v>9</v>
      </c>
      <c r="E1605" s="306" t="e">
        <f aca="false">AVERAGE(C1599:C1605)</f>
        <v>#DIV/0!</v>
      </c>
    </row>
    <row r="1606" customFormat="false" ht="11.25" hidden="false" customHeight="false" outlineLevel="0" collapsed="false">
      <c r="A1606" s="199" t="n">
        <v>37148</v>
      </c>
      <c r="B1606" s="192" t="n">
        <v>37148</v>
      </c>
      <c r="C1606" s="306" t="str">
        <f aca="false">VLOOKUP($B1606,data!$A$6:$M$15000,10)</f>
        <v>N/A</v>
      </c>
      <c r="D1606" s="9" t="n">
        <f aca="false">IF(B1606&lt;&gt;"",MONTH(B1606),0)</f>
        <v>9</v>
      </c>
      <c r="E1606" s="306" t="e">
        <f aca="false">AVERAGE(C1600:C1606)</f>
        <v>#DIV/0!</v>
      </c>
    </row>
    <row r="1607" customFormat="false" ht="11.25" hidden="false" customHeight="false" outlineLevel="0" collapsed="false">
      <c r="A1607" s="199" t="n">
        <v>37149</v>
      </c>
      <c r="B1607" s="192" t="n">
        <v>37149</v>
      </c>
      <c r="C1607" s="306" t="str">
        <f aca="false">VLOOKUP($B1607,data!$A$6:$M$15000,10)</f>
        <v>N/A</v>
      </c>
      <c r="D1607" s="9" t="n">
        <f aca="false">IF(B1607&lt;&gt;"",MONTH(B1607),0)</f>
        <v>9</v>
      </c>
      <c r="E1607" s="306" t="e">
        <f aca="false">AVERAGE(C1601:C1607)</f>
        <v>#DIV/0!</v>
      </c>
    </row>
    <row r="1608" customFormat="false" ht="11.25" hidden="false" customHeight="false" outlineLevel="0" collapsed="false">
      <c r="A1608" s="199" t="n">
        <v>37150</v>
      </c>
      <c r="B1608" s="192" t="n">
        <v>37150</v>
      </c>
      <c r="C1608" s="306" t="str">
        <f aca="false">VLOOKUP($B1608,data!$A$6:$M$15000,10)</f>
        <v>N/A</v>
      </c>
      <c r="D1608" s="9" t="n">
        <f aca="false">IF(B1608&lt;&gt;"",MONTH(B1608),0)</f>
        <v>9</v>
      </c>
      <c r="E1608" s="306" t="e">
        <f aca="false">AVERAGE(C1602:C1608)</f>
        <v>#DIV/0!</v>
      </c>
    </row>
    <row r="1609" customFormat="false" ht="11.25" hidden="false" customHeight="false" outlineLevel="0" collapsed="false">
      <c r="A1609" s="199" t="n">
        <v>37151</v>
      </c>
      <c r="B1609" s="192" t="n">
        <v>37151</v>
      </c>
      <c r="C1609" s="306" t="str">
        <f aca="false">VLOOKUP($B1609,data!$A$6:$M$15000,10)</f>
        <v>N/A</v>
      </c>
      <c r="D1609" s="9" t="n">
        <f aca="false">IF(B1609&lt;&gt;"",MONTH(B1609),0)</f>
        <v>9</v>
      </c>
      <c r="E1609" s="306" t="e">
        <f aca="false">AVERAGE(C1603:C1609)</f>
        <v>#DIV/0!</v>
      </c>
    </row>
    <row r="1610" customFormat="false" ht="11.25" hidden="false" customHeight="false" outlineLevel="0" collapsed="false">
      <c r="A1610" s="199" t="n">
        <v>37152</v>
      </c>
      <c r="B1610" s="192" t="n">
        <v>37152</v>
      </c>
      <c r="C1610" s="306" t="str">
        <f aca="false">VLOOKUP($B1610,data!$A$6:$M$15000,10)</f>
        <v>N/A</v>
      </c>
      <c r="D1610" s="9" t="n">
        <f aca="false">IF(B1610&lt;&gt;"",MONTH(B1610),0)</f>
        <v>9</v>
      </c>
      <c r="E1610" s="306" t="e">
        <f aca="false">AVERAGE(C1604:C1610)</f>
        <v>#DIV/0!</v>
      </c>
    </row>
    <row r="1611" customFormat="false" ht="11.25" hidden="false" customHeight="false" outlineLevel="0" collapsed="false">
      <c r="A1611" s="199" t="n">
        <v>37153</v>
      </c>
      <c r="B1611" s="192" t="n">
        <v>37153</v>
      </c>
      <c r="C1611" s="306" t="str">
        <f aca="false">VLOOKUP($B1611,data!$A$6:$M$15000,10)</f>
        <v>N/A</v>
      </c>
      <c r="D1611" s="9" t="n">
        <f aca="false">IF(B1611&lt;&gt;"",MONTH(B1611),0)</f>
        <v>9</v>
      </c>
      <c r="E1611" s="306" t="e">
        <f aca="false">AVERAGE(C1605:C1611)</f>
        <v>#DIV/0!</v>
      </c>
    </row>
    <row r="1612" customFormat="false" ht="11.25" hidden="false" customHeight="false" outlineLevel="0" collapsed="false">
      <c r="A1612" s="199" t="n">
        <v>37154</v>
      </c>
      <c r="B1612" s="192" t="n">
        <v>37154</v>
      </c>
      <c r="C1612" s="306" t="str">
        <f aca="false">VLOOKUP($B1612,data!$A$6:$M$15000,10)</f>
        <v>N/A</v>
      </c>
      <c r="D1612" s="9" t="n">
        <f aca="false">IF(B1612&lt;&gt;"",MONTH(B1612),0)</f>
        <v>9</v>
      </c>
      <c r="E1612" s="306" t="e">
        <f aca="false">AVERAGE(C1606:C1612)</f>
        <v>#DIV/0!</v>
      </c>
    </row>
    <row r="1613" customFormat="false" ht="11.25" hidden="false" customHeight="false" outlineLevel="0" collapsed="false">
      <c r="A1613" s="199" t="n">
        <v>37155</v>
      </c>
      <c r="B1613" s="192" t="n">
        <v>37155</v>
      </c>
      <c r="C1613" s="306" t="str">
        <f aca="false">VLOOKUP($B1613,data!$A$6:$M$15000,10)</f>
        <v>N/A</v>
      </c>
      <c r="D1613" s="9" t="n">
        <f aca="false">IF(B1613&lt;&gt;"",MONTH(B1613),0)</f>
        <v>9</v>
      </c>
      <c r="E1613" s="306" t="e">
        <f aca="false">AVERAGE(C1607:C1613)</f>
        <v>#DIV/0!</v>
      </c>
    </row>
    <row r="1614" customFormat="false" ht="11.25" hidden="false" customHeight="false" outlineLevel="0" collapsed="false">
      <c r="A1614" s="199" t="n">
        <v>37156</v>
      </c>
      <c r="B1614" s="192" t="n">
        <v>37156</v>
      </c>
      <c r="C1614" s="306" t="str">
        <f aca="false">VLOOKUP($B1614,data!$A$6:$M$15000,10)</f>
        <v>N/A</v>
      </c>
      <c r="D1614" s="9" t="n">
        <f aca="false">IF(B1614&lt;&gt;"",MONTH(B1614),0)</f>
        <v>9</v>
      </c>
      <c r="E1614" s="306" t="e">
        <f aca="false">AVERAGE(C1608:C1614)</f>
        <v>#DIV/0!</v>
      </c>
    </row>
    <row r="1615" customFormat="false" ht="11.25" hidden="false" customHeight="false" outlineLevel="0" collapsed="false">
      <c r="A1615" s="199" t="n">
        <v>37157</v>
      </c>
      <c r="B1615" s="192" t="n">
        <v>37157</v>
      </c>
      <c r="C1615" s="306" t="str">
        <f aca="false">VLOOKUP($B1615,data!$A$6:$M$15000,10)</f>
        <v>N/A</v>
      </c>
      <c r="D1615" s="9" t="n">
        <f aca="false">IF(B1615&lt;&gt;"",MONTH(B1615),0)</f>
        <v>9</v>
      </c>
      <c r="E1615" s="306" t="e">
        <f aca="false">AVERAGE(C1609:C1615)</f>
        <v>#DIV/0!</v>
      </c>
    </row>
    <row r="1616" customFormat="false" ht="11.25" hidden="false" customHeight="false" outlineLevel="0" collapsed="false">
      <c r="A1616" s="199" t="n">
        <v>37158</v>
      </c>
      <c r="B1616" s="192" t="n">
        <v>37158</v>
      </c>
      <c r="C1616" s="306" t="str">
        <f aca="false">VLOOKUP($B1616,data!$A$6:$M$15000,10)</f>
        <v>N/A</v>
      </c>
      <c r="D1616" s="9" t="n">
        <f aca="false">IF(B1616&lt;&gt;"",MONTH(B1616),0)</f>
        <v>9</v>
      </c>
      <c r="E1616" s="306" t="e">
        <f aca="false">AVERAGE(C1610:C1616)</f>
        <v>#DIV/0!</v>
      </c>
    </row>
    <row r="1617" customFormat="false" ht="11.25" hidden="false" customHeight="false" outlineLevel="0" collapsed="false">
      <c r="A1617" s="199" t="n">
        <v>37159</v>
      </c>
      <c r="B1617" s="192" t="n">
        <v>37159</v>
      </c>
      <c r="C1617" s="306" t="str">
        <f aca="false">VLOOKUP($B1617,data!$A$6:$M$15000,10)</f>
        <v>N/A</v>
      </c>
      <c r="D1617" s="9" t="n">
        <f aca="false">IF(B1617&lt;&gt;"",MONTH(B1617),0)</f>
        <v>9</v>
      </c>
      <c r="E1617" s="306" t="e">
        <f aca="false">AVERAGE(C1611:C1617)</f>
        <v>#DIV/0!</v>
      </c>
    </row>
    <row r="1618" customFormat="false" ht="11.25" hidden="false" customHeight="false" outlineLevel="0" collapsed="false">
      <c r="A1618" s="199" t="n">
        <v>37160</v>
      </c>
      <c r="B1618" s="192" t="n">
        <v>37160</v>
      </c>
      <c r="C1618" s="306" t="str">
        <f aca="false">VLOOKUP($B1618,data!$A$6:$M$15000,10)</f>
        <v>N/A</v>
      </c>
      <c r="D1618" s="9" t="n">
        <f aca="false">IF(B1618&lt;&gt;"",MONTH(B1618),0)</f>
        <v>9</v>
      </c>
      <c r="E1618" s="306" t="e">
        <f aca="false">AVERAGE(C1612:C1618)</f>
        <v>#DIV/0!</v>
      </c>
    </row>
    <row r="1619" customFormat="false" ht="11.25" hidden="false" customHeight="false" outlineLevel="0" collapsed="false">
      <c r="A1619" s="199" t="n">
        <v>37161</v>
      </c>
      <c r="B1619" s="192" t="n">
        <v>37161</v>
      </c>
      <c r="C1619" s="306" t="str">
        <f aca="false">VLOOKUP($B1619,data!$A$6:$M$15000,10)</f>
        <v>N/A</v>
      </c>
      <c r="D1619" s="9" t="n">
        <f aca="false">IF(B1619&lt;&gt;"",MONTH(B1619),0)</f>
        <v>9</v>
      </c>
      <c r="E1619" s="306" t="e">
        <f aca="false">AVERAGE(C1613:C1619)</f>
        <v>#DIV/0!</v>
      </c>
    </row>
    <row r="1620" customFormat="false" ht="11.25" hidden="false" customHeight="false" outlineLevel="0" collapsed="false">
      <c r="A1620" s="199" t="n">
        <v>37162</v>
      </c>
      <c r="B1620" s="192" t="n">
        <v>37162</v>
      </c>
      <c r="C1620" s="306" t="str">
        <f aca="false">VLOOKUP($B1620,data!$A$6:$M$15000,10)</f>
        <v>N/A</v>
      </c>
      <c r="D1620" s="9" t="n">
        <f aca="false">IF(B1620&lt;&gt;"",MONTH(B1620),0)</f>
        <v>9</v>
      </c>
      <c r="E1620" s="306" t="e">
        <f aca="false">AVERAGE(C1614:C1620)</f>
        <v>#DIV/0!</v>
      </c>
    </row>
    <row r="1621" customFormat="false" ht="11.25" hidden="false" customHeight="false" outlineLevel="0" collapsed="false">
      <c r="A1621" s="199" t="n">
        <v>37163</v>
      </c>
      <c r="B1621" s="192" t="n">
        <v>37163</v>
      </c>
      <c r="C1621" s="306" t="str">
        <f aca="false">VLOOKUP($B1621,data!$A$6:$M$15000,10)</f>
        <v>N/A</v>
      </c>
      <c r="D1621" s="9" t="n">
        <f aca="false">IF(B1621&lt;&gt;"",MONTH(B1621),0)</f>
        <v>9</v>
      </c>
      <c r="E1621" s="306" t="e">
        <f aca="false">AVERAGE(C1615:C1621)</f>
        <v>#DIV/0!</v>
      </c>
    </row>
    <row r="1622" customFormat="false" ht="11.25" hidden="false" customHeight="false" outlineLevel="0" collapsed="false">
      <c r="A1622" s="199" t="n">
        <v>37164</v>
      </c>
      <c r="B1622" s="192" t="n">
        <v>37164</v>
      </c>
      <c r="C1622" s="306" t="str">
        <f aca="false">VLOOKUP($B1622,data!$A$6:$M$15000,10)</f>
        <v>N/A</v>
      </c>
      <c r="D1622" s="9" t="n">
        <f aca="false">IF(B1622&lt;&gt;"",MONTH(B1622),0)</f>
        <v>9</v>
      </c>
      <c r="E1622" s="306" t="e">
        <f aca="false">AVERAGE(C1616:C1622)</f>
        <v>#DIV/0!</v>
      </c>
    </row>
    <row r="1623" customFormat="false" ht="11.25" hidden="false" customHeight="false" outlineLevel="0" collapsed="false">
      <c r="A1623" s="199" t="n">
        <v>37165</v>
      </c>
      <c r="B1623" s="192" t="n">
        <v>37165</v>
      </c>
      <c r="C1623" s="306" t="str">
        <f aca="false">VLOOKUP($B1623,data!$A$6:$M$15000,10)</f>
        <v>N/A</v>
      </c>
      <c r="D1623" s="9" t="n">
        <f aca="false">IF(B1623&lt;&gt;"",MONTH(B1623),0)</f>
        <v>10</v>
      </c>
      <c r="E1623" s="306" t="e">
        <f aca="false">AVERAGE(C1617:C1623)</f>
        <v>#DIV/0!</v>
      </c>
    </row>
    <row r="1624" customFormat="false" ht="11.25" hidden="false" customHeight="false" outlineLevel="0" collapsed="false">
      <c r="A1624" s="199" t="n">
        <v>37166</v>
      </c>
      <c r="B1624" s="192" t="n">
        <v>37166</v>
      </c>
      <c r="C1624" s="306" t="str">
        <f aca="false">VLOOKUP($B1624,data!$A$6:$M$15000,10)</f>
        <v>N/A</v>
      </c>
      <c r="D1624" s="9" t="n">
        <f aca="false">IF(B1624&lt;&gt;"",MONTH(B1624),0)</f>
        <v>10</v>
      </c>
      <c r="E1624" s="306" t="e">
        <f aca="false">AVERAGE(C1618:C1624)</f>
        <v>#DIV/0!</v>
      </c>
    </row>
    <row r="1625" customFormat="false" ht="11.25" hidden="false" customHeight="false" outlineLevel="0" collapsed="false">
      <c r="A1625" s="199" t="n">
        <v>37167</v>
      </c>
      <c r="B1625" s="192" t="n">
        <v>37167</v>
      </c>
      <c r="C1625" s="306" t="str">
        <f aca="false">VLOOKUP($B1625,data!$A$6:$M$15000,10)</f>
        <v>N/A</v>
      </c>
      <c r="D1625" s="9" t="n">
        <f aca="false">IF(B1625&lt;&gt;"",MONTH(B1625),0)</f>
        <v>10</v>
      </c>
      <c r="E1625" s="306" t="e">
        <f aca="false">AVERAGE(C1619:C1625)</f>
        <v>#DIV/0!</v>
      </c>
    </row>
    <row r="1626" customFormat="false" ht="11.25" hidden="false" customHeight="false" outlineLevel="0" collapsed="false">
      <c r="A1626" s="199" t="n">
        <v>37168</v>
      </c>
      <c r="B1626" s="192" t="n">
        <v>37168</v>
      </c>
      <c r="C1626" s="306" t="str">
        <f aca="false">VLOOKUP($B1626,data!$A$6:$M$15000,10)</f>
        <v>N/A</v>
      </c>
      <c r="D1626" s="9" t="n">
        <f aca="false">IF(B1626&lt;&gt;"",MONTH(B1626),0)</f>
        <v>10</v>
      </c>
      <c r="E1626" s="306" t="e">
        <f aca="false">AVERAGE(C1620:C1626)</f>
        <v>#DIV/0!</v>
      </c>
    </row>
    <row r="1627" customFormat="false" ht="11.25" hidden="false" customHeight="false" outlineLevel="0" collapsed="false">
      <c r="A1627" s="199" t="n">
        <v>37169</v>
      </c>
      <c r="B1627" s="192" t="n">
        <v>37169</v>
      </c>
      <c r="C1627" s="306" t="str">
        <f aca="false">VLOOKUP($B1627,data!$A$6:$M$15000,10)</f>
        <v>N/A</v>
      </c>
      <c r="D1627" s="9" t="n">
        <f aca="false">IF(B1627&lt;&gt;"",MONTH(B1627),0)</f>
        <v>10</v>
      </c>
      <c r="E1627" s="306" t="e">
        <f aca="false">AVERAGE(C1621:C1627)</f>
        <v>#DIV/0!</v>
      </c>
    </row>
    <row r="1628" customFormat="false" ht="11.25" hidden="false" customHeight="false" outlineLevel="0" collapsed="false">
      <c r="A1628" s="199" t="n">
        <v>37170</v>
      </c>
      <c r="B1628" s="192" t="n">
        <v>37170</v>
      </c>
      <c r="C1628" s="306" t="str">
        <f aca="false">VLOOKUP($B1628,data!$A$6:$M$15000,10)</f>
        <v>N/A</v>
      </c>
      <c r="D1628" s="9" t="n">
        <f aca="false">IF(B1628&lt;&gt;"",MONTH(B1628),0)</f>
        <v>10</v>
      </c>
      <c r="E1628" s="306" t="e">
        <f aca="false">AVERAGE(C1622:C1628)</f>
        <v>#DIV/0!</v>
      </c>
    </row>
    <row r="1629" customFormat="false" ht="11.25" hidden="false" customHeight="false" outlineLevel="0" collapsed="false">
      <c r="A1629" s="199" t="n">
        <v>37171</v>
      </c>
      <c r="B1629" s="192" t="n">
        <v>37171</v>
      </c>
      <c r="C1629" s="306" t="str">
        <f aca="false">VLOOKUP($B1629,data!$A$6:$M$15000,10)</f>
        <v>N/A</v>
      </c>
      <c r="D1629" s="9" t="n">
        <f aca="false">IF(B1629&lt;&gt;"",MONTH(B1629),0)</f>
        <v>10</v>
      </c>
      <c r="E1629" s="306" t="e">
        <f aca="false">AVERAGE(C1623:C1629)</f>
        <v>#DIV/0!</v>
      </c>
    </row>
    <row r="1630" customFormat="false" ht="11.25" hidden="false" customHeight="false" outlineLevel="0" collapsed="false">
      <c r="A1630" s="199" t="n">
        <v>37172</v>
      </c>
      <c r="B1630" s="192" t="n">
        <v>37172</v>
      </c>
      <c r="C1630" s="306" t="str">
        <f aca="false">VLOOKUP($B1630,data!$A$6:$M$15000,10)</f>
        <v>N/A</v>
      </c>
      <c r="D1630" s="9" t="n">
        <f aca="false">IF(B1630&lt;&gt;"",MONTH(B1630),0)</f>
        <v>10</v>
      </c>
      <c r="E1630" s="306" t="e">
        <f aca="false">AVERAGE(C1624:C1630)</f>
        <v>#DIV/0!</v>
      </c>
    </row>
    <row r="1631" customFormat="false" ht="11.25" hidden="false" customHeight="false" outlineLevel="0" collapsed="false">
      <c r="A1631" s="199" t="n">
        <v>37173</v>
      </c>
      <c r="B1631" s="192" t="n">
        <v>37173</v>
      </c>
      <c r="C1631" s="306" t="str">
        <f aca="false">VLOOKUP($B1631,data!$A$6:$M$15000,10)</f>
        <v>N/A</v>
      </c>
      <c r="D1631" s="9" t="n">
        <f aca="false">IF(B1631&lt;&gt;"",MONTH(B1631),0)</f>
        <v>10</v>
      </c>
      <c r="E1631" s="306" t="e">
        <f aca="false">AVERAGE(C1625:C1631)</f>
        <v>#DIV/0!</v>
      </c>
    </row>
    <row r="1632" customFormat="false" ht="11.25" hidden="false" customHeight="false" outlineLevel="0" collapsed="false">
      <c r="A1632" s="199" t="n">
        <v>37174</v>
      </c>
      <c r="B1632" s="192" t="n">
        <v>37174</v>
      </c>
      <c r="C1632" s="306" t="str">
        <f aca="false">VLOOKUP($B1632,data!$A$6:$M$15000,10)</f>
        <v>N/A</v>
      </c>
      <c r="D1632" s="9" t="n">
        <f aca="false">IF(B1632&lt;&gt;"",MONTH(B1632),0)</f>
        <v>10</v>
      </c>
      <c r="E1632" s="306" t="e">
        <f aca="false">AVERAGE(C1626:C1632)</f>
        <v>#DIV/0!</v>
      </c>
    </row>
    <row r="1633" customFormat="false" ht="11.25" hidden="false" customHeight="false" outlineLevel="0" collapsed="false">
      <c r="A1633" s="199" t="n">
        <v>37175</v>
      </c>
      <c r="B1633" s="192" t="n">
        <v>37175</v>
      </c>
      <c r="C1633" s="306" t="str">
        <f aca="false">VLOOKUP($B1633,data!$A$6:$M$15000,10)</f>
        <v>N/A</v>
      </c>
      <c r="D1633" s="9" t="n">
        <f aca="false">IF(B1633&lt;&gt;"",MONTH(B1633),0)</f>
        <v>10</v>
      </c>
      <c r="E1633" s="306" t="e">
        <f aca="false">AVERAGE(C1627:C1633)</f>
        <v>#DIV/0!</v>
      </c>
    </row>
    <row r="1634" customFormat="false" ht="11.25" hidden="false" customHeight="false" outlineLevel="0" collapsed="false">
      <c r="A1634" s="199" t="n">
        <v>37176</v>
      </c>
      <c r="B1634" s="192" t="n">
        <v>37176</v>
      </c>
      <c r="C1634" s="306" t="str">
        <f aca="false">VLOOKUP($B1634,data!$A$6:$M$15000,10)</f>
        <v>N/A</v>
      </c>
      <c r="D1634" s="9" t="n">
        <f aca="false">IF(B1634&lt;&gt;"",MONTH(B1634),0)</f>
        <v>10</v>
      </c>
      <c r="E1634" s="306" t="e">
        <f aca="false">AVERAGE(C1628:C1634)</f>
        <v>#DIV/0!</v>
      </c>
    </row>
    <row r="1635" customFormat="false" ht="11.25" hidden="false" customHeight="false" outlineLevel="0" collapsed="false">
      <c r="A1635" s="199" t="n">
        <v>37177</v>
      </c>
      <c r="B1635" s="192" t="n">
        <v>37177</v>
      </c>
      <c r="C1635" s="306" t="str">
        <f aca="false">VLOOKUP($B1635,data!$A$6:$M$15000,10)</f>
        <v>N/A</v>
      </c>
      <c r="D1635" s="9" t="n">
        <f aca="false">IF(B1635&lt;&gt;"",MONTH(B1635),0)</f>
        <v>10</v>
      </c>
      <c r="E1635" s="306" t="e">
        <f aca="false">AVERAGE(C1629:C1635)</f>
        <v>#DIV/0!</v>
      </c>
    </row>
    <row r="1636" customFormat="false" ht="11.25" hidden="false" customHeight="false" outlineLevel="0" collapsed="false">
      <c r="A1636" s="199" t="n">
        <v>37178</v>
      </c>
      <c r="B1636" s="192" t="n">
        <v>37178</v>
      </c>
      <c r="C1636" s="306" t="str">
        <f aca="false">VLOOKUP($B1636,data!$A$6:$M$15000,10)</f>
        <v>N/A</v>
      </c>
      <c r="D1636" s="9" t="n">
        <f aca="false">IF(B1636&lt;&gt;"",MONTH(B1636),0)</f>
        <v>10</v>
      </c>
      <c r="E1636" s="306" t="e">
        <f aca="false">AVERAGE(C1630:C1636)</f>
        <v>#DIV/0!</v>
      </c>
    </row>
    <row r="1637" customFormat="false" ht="11.25" hidden="false" customHeight="false" outlineLevel="0" collapsed="false">
      <c r="A1637" s="199" t="n">
        <v>37179</v>
      </c>
      <c r="B1637" s="192" t="n">
        <v>37179</v>
      </c>
      <c r="C1637" s="306" t="str">
        <f aca="false">VLOOKUP($B1637,data!$A$6:$M$15000,10)</f>
        <v>N/A</v>
      </c>
      <c r="D1637" s="9" t="n">
        <f aca="false">IF(B1637&lt;&gt;"",MONTH(B1637),0)</f>
        <v>10</v>
      </c>
      <c r="E1637" s="306" t="e">
        <f aca="false">AVERAGE(C1631:C1637)</f>
        <v>#DIV/0!</v>
      </c>
    </row>
    <row r="1638" customFormat="false" ht="11.25" hidden="false" customHeight="false" outlineLevel="0" collapsed="false">
      <c r="A1638" s="199" t="n">
        <v>37180</v>
      </c>
      <c r="B1638" s="192" t="n">
        <v>37180</v>
      </c>
      <c r="C1638" s="306" t="str">
        <f aca="false">VLOOKUP($B1638,data!$A$6:$M$15000,10)</f>
        <v>N/A</v>
      </c>
      <c r="D1638" s="9" t="n">
        <f aca="false">IF(B1638&lt;&gt;"",MONTH(B1638),0)</f>
        <v>10</v>
      </c>
      <c r="E1638" s="306" t="e">
        <f aca="false">AVERAGE(C1632:C1638)</f>
        <v>#DIV/0!</v>
      </c>
    </row>
    <row r="1639" customFormat="false" ht="11.25" hidden="false" customHeight="false" outlineLevel="0" collapsed="false">
      <c r="A1639" s="199" t="n">
        <v>37181</v>
      </c>
      <c r="B1639" s="192" t="n">
        <v>37181</v>
      </c>
      <c r="C1639" s="306" t="str">
        <f aca="false">VLOOKUP($B1639,data!$A$6:$M$15000,10)</f>
        <v>N/A</v>
      </c>
      <c r="D1639" s="9" t="n">
        <f aca="false">IF(B1639&lt;&gt;"",MONTH(B1639),0)</f>
        <v>10</v>
      </c>
      <c r="E1639" s="306" t="e">
        <f aca="false">AVERAGE(C1633:C1639)</f>
        <v>#DIV/0!</v>
      </c>
    </row>
    <row r="1640" customFormat="false" ht="11.25" hidden="false" customHeight="false" outlineLevel="0" collapsed="false">
      <c r="A1640" s="199" t="n">
        <v>37182</v>
      </c>
      <c r="B1640" s="192" t="n">
        <v>37182</v>
      </c>
      <c r="C1640" s="306" t="str">
        <f aca="false">VLOOKUP($B1640,data!$A$6:$M$15000,10)</f>
        <v>N/A</v>
      </c>
      <c r="D1640" s="9" t="n">
        <f aca="false">IF(B1640&lt;&gt;"",MONTH(B1640),0)</f>
        <v>10</v>
      </c>
      <c r="E1640" s="306" t="e">
        <f aca="false">AVERAGE(C1634:C1640)</f>
        <v>#DIV/0!</v>
      </c>
    </row>
    <row r="1641" customFormat="false" ht="11.25" hidden="false" customHeight="false" outlineLevel="0" collapsed="false">
      <c r="A1641" s="199" t="n">
        <v>37183</v>
      </c>
      <c r="B1641" s="192" t="n">
        <v>37183</v>
      </c>
      <c r="C1641" s="306" t="str">
        <f aca="false">VLOOKUP($B1641,data!$A$6:$M$15000,10)</f>
        <v>N/A</v>
      </c>
      <c r="D1641" s="9" t="n">
        <f aca="false">IF(B1641&lt;&gt;"",MONTH(B1641),0)</f>
        <v>10</v>
      </c>
      <c r="E1641" s="306" t="e">
        <f aca="false">AVERAGE(C1635:C1641)</f>
        <v>#DIV/0!</v>
      </c>
    </row>
    <row r="1642" customFormat="false" ht="11.25" hidden="false" customHeight="false" outlineLevel="0" collapsed="false">
      <c r="A1642" s="199" t="n">
        <v>37184</v>
      </c>
      <c r="B1642" s="192" t="n">
        <v>37184</v>
      </c>
      <c r="C1642" s="306" t="str">
        <f aca="false">VLOOKUP($B1642,data!$A$6:$M$15000,10)</f>
        <v>N/A</v>
      </c>
      <c r="D1642" s="9" t="n">
        <f aca="false">IF(B1642&lt;&gt;"",MONTH(B1642),0)</f>
        <v>10</v>
      </c>
      <c r="E1642" s="306" t="e">
        <f aca="false">AVERAGE(C1636:C1642)</f>
        <v>#DIV/0!</v>
      </c>
    </row>
    <row r="1643" customFormat="false" ht="11.25" hidden="false" customHeight="false" outlineLevel="0" collapsed="false">
      <c r="A1643" s="199" t="n">
        <v>37185</v>
      </c>
      <c r="B1643" s="192" t="n">
        <v>37185</v>
      </c>
      <c r="C1643" s="306" t="str">
        <f aca="false">VLOOKUP($B1643,data!$A$6:$M$15000,10)</f>
        <v>N/A</v>
      </c>
      <c r="D1643" s="9" t="n">
        <f aca="false">IF(B1643&lt;&gt;"",MONTH(B1643),0)</f>
        <v>10</v>
      </c>
      <c r="E1643" s="306" t="e">
        <f aca="false">AVERAGE(C1637:C1643)</f>
        <v>#DIV/0!</v>
      </c>
    </row>
    <row r="1644" customFormat="false" ht="11.25" hidden="false" customHeight="false" outlineLevel="0" collapsed="false">
      <c r="A1644" s="199" t="n">
        <v>37186</v>
      </c>
      <c r="B1644" s="192" t="n">
        <v>37186</v>
      </c>
      <c r="C1644" s="306" t="str">
        <f aca="false">VLOOKUP($B1644,data!$A$6:$M$15000,10)</f>
        <v>N/A</v>
      </c>
      <c r="D1644" s="9" t="n">
        <f aca="false">IF(B1644&lt;&gt;"",MONTH(B1644),0)</f>
        <v>10</v>
      </c>
      <c r="E1644" s="306" t="e">
        <f aca="false">AVERAGE(C1638:C1644)</f>
        <v>#DIV/0!</v>
      </c>
    </row>
    <row r="1645" customFormat="false" ht="11.25" hidden="false" customHeight="false" outlineLevel="0" collapsed="false">
      <c r="A1645" s="199" t="n">
        <v>37187</v>
      </c>
      <c r="B1645" s="192" t="n">
        <v>37187</v>
      </c>
      <c r="C1645" s="306" t="str">
        <f aca="false">VLOOKUP($B1645,data!$A$6:$M$15000,10)</f>
        <v>N/A</v>
      </c>
      <c r="D1645" s="9" t="n">
        <f aca="false">IF(B1645&lt;&gt;"",MONTH(B1645),0)</f>
        <v>10</v>
      </c>
      <c r="E1645" s="306" t="e">
        <f aca="false">AVERAGE(C1639:C1645)</f>
        <v>#DIV/0!</v>
      </c>
    </row>
    <row r="1646" customFormat="false" ht="11.25" hidden="false" customHeight="false" outlineLevel="0" collapsed="false">
      <c r="A1646" s="199" t="n">
        <v>37188</v>
      </c>
      <c r="B1646" s="192" t="n">
        <v>37188</v>
      </c>
      <c r="C1646" s="306" t="str">
        <f aca="false">VLOOKUP($B1646,data!$A$6:$M$15000,10)</f>
        <v>N/A</v>
      </c>
      <c r="D1646" s="9" t="n">
        <f aca="false">IF(B1646&lt;&gt;"",MONTH(B1646),0)</f>
        <v>10</v>
      </c>
      <c r="E1646" s="306" t="e">
        <f aca="false">AVERAGE(C1640:C1646)</f>
        <v>#DIV/0!</v>
      </c>
    </row>
    <row r="1647" customFormat="false" ht="11.25" hidden="false" customHeight="false" outlineLevel="0" collapsed="false">
      <c r="A1647" s="199" t="n">
        <v>37189</v>
      </c>
      <c r="B1647" s="192" t="n">
        <v>37189</v>
      </c>
      <c r="C1647" s="306" t="str">
        <f aca="false">VLOOKUP($B1647,data!$A$6:$M$15000,10)</f>
        <v>N/A</v>
      </c>
      <c r="D1647" s="9" t="n">
        <f aca="false">IF(B1647&lt;&gt;"",MONTH(B1647),0)</f>
        <v>10</v>
      </c>
      <c r="E1647" s="306" t="e">
        <f aca="false">AVERAGE(C1641:C1647)</f>
        <v>#DIV/0!</v>
      </c>
    </row>
    <row r="1648" customFormat="false" ht="11.25" hidden="false" customHeight="false" outlineLevel="0" collapsed="false">
      <c r="A1648" s="199" t="n">
        <v>37190</v>
      </c>
      <c r="B1648" s="192" t="n">
        <v>37190</v>
      </c>
      <c r="C1648" s="306" t="str">
        <f aca="false">VLOOKUP($B1648,data!$A$6:$M$15000,10)</f>
        <v>N/A</v>
      </c>
      <c r="D1648" s="9" t="n">
        <f aca="false">IF(B1648&lt;&gt;"",MONTH(B1648),0)</f>
        <v>10</v>
      </c>
      <c r="E1648" s="306" t="e">
        <f aca="false">AVERAGE(C1642:C1648)</f>
        <v>#DIV/0!</v>
      </c>
    </row>
    <row r="1649" customFormat="false" ht="11.25" hidden="false" customHeight="false" outlineLevel="0" collapsed="false">
      <c r="A1649" s="199" t="n">
        <v>37191</v>
      </c>
      <c r="B1649" s="192" t="n">
        <v>37191</v>
      </c>
      <c r="C1649" s="306" t="str">
        <f aca="false">VLOOKUP($B1649,data!$A$6:$M$15000,10)</f>
        <v>N/A</v>
      </c>
      <c r="D1649" s="9" t="n">
        <f aca="false">IF(B1649&lt;&gt;"",MONTH(B1649),0)</f>
        <v>10</v>
      </c>
      <c r="E1649" s="306" t="e">
        <f aca="false">AVERAGE(C1643:C1649)</f>
        <v>#DIV/0!</v>
      </c>
    </row>
    <row r="1650" customFormat="false" ht="11.25" hidden="false" customHeight="false" outlineLevel="0" collapsed="false">
      <c r="A1650" s="199" t="n">
        <v>37192</v>
      </c>
      <c r="B1650" s="192" t="n">
        <v>37192</v>
      </c>
      <c r="C1650" s="306" t="str">
        <f aca="false">VLOOKUP($B1650,data!$A$6:$M$15000,10)</f>
        <v>N/A</v>
      </c>
      <c r="D1650" s="9" t="n">
        <f aca="false">IF(B1650&lt;&gt;"",MONTH(B1650),0)</f>
        <v>10</v>
      </c>
      <c r="E1650" s="306" t="e">
        <f aca="false">AVERAGE(C1644:C1650)</f>
        <v>#DIV/0!</v>
      </c>
    </row>
    <row r="1651" customFormat="false" ht="11.25" hidden="false" customHeight="false" outlineLevel="0" collapsed="false">
      <c r="A1651" s="199" t="n">
        <v>37193</v>
      </c>
      <c r="B1651" s="192" t="n">
        <v>37193</v>
      </c>
      <c r="C1651" s="306" t="str">
        <f aca="false">VLOOKUP($B1651,data!$A$6:$M$15000,10)</f>
        <v>N/A</v>
      </c>
      <c r="D1651" s="9" t="n">
        <f aca="false">IF(B1651&lt;&gt;"",MONTH(B1651),0)</f>
        <v>10</v>
      </c>
      <c r="E1651" s="306" t="e">
        <f aca="false">AVERAGE(C1645:C1651)</f>
        <v>#DIV/0!</v>
      </c>
    </row>
    <row r="1652" customFormat="false" ht="11.25" hidden="false" customHeight="false" outlineLevel="0" collapsed="false">
      <c r="A1652" s="199" t="n">
        <v>37194</v>
      </c>
      <c r="B1652" s="192" t="n">
        <v>37194</v>
      </c>
      <c r="C1652" s="306" t="str">
        <f aca="false">VLOOKUP($B1652,data!$A$6:$M$15000,10)</f>
        <v>N/A</v>
      </c>
      <c r="D1652" s="9" t="n">
        <f aca="false">IF(B1652&lt;&gt;"",MONTH(B1652),0)</f>
        <v>10</v>
      </c>
      <c r="E1652" s="306" t="e">
        <f aca="false">AVERAGE(C1646:C1652)</f>
        <v>#DIV/0!</v>
      </c>
    </row>
    <row r="1653" customFormat="false" ht="11.25" hidden="false" customHeight="false" outlineLevel="0" collapsed="false">
      <c r="A1653" s="199" t="n">
        <v>37195</v>
      </c>
      <c r="B1653" s="192" t="n">
        <v>37195</v>
      </c>
      <c r="C1653" s="306" t="str">
        <f aca="false">VLOOKUP($B1653,data!$A$6:$M$15000,10)</f>
        <v>N/A</v>
      </c>
      <c r="D1653" s="9" t="n">
        <f aca="false">IF(B1653&lt;&gt;"",MONTH(B1653),0)</f>
        <v>10</v>
      </c>
      <c r="E1653" s="306" t="e">
        <f aca="false">AVERAGE(C1647:C1653)</f>
        <v>#DIV/0!</v>
      </c>
    </row>
    <row r="1654" customFormat="false" ht="11.25" hidden="false" customHeight="false" outlineLevel="0" collapsed="false">
      <c r="A1654" s="199" t="n">
        <v>37196</v>
      </c>
      <c r="B1654" s="192" t="n">
        <v>37196</v>
      </c>
      <c r="C1654" s="306" t="str">
        <f aca="false">VLOOKUP($B1654,data!$A$6:$M$15000,10)</f>
        <v>N/A</v>
      </c>
      <c r="D1654" s="9" t="n">
        <f aca="false">IF(B1654&lt;&gt;"",MONTH(B1654),0)</f>
        <v>11</v>
      </c>
      <c r="E1654" s="306" t="e">
        <f aca="false">AVERAGE(C1648:C1654)</f>
        <v>#DIV/0!</v>
      </c>
    </row>
    <row r="1655" customFormat="false" ht="11.25" hidden="false" customHeight="false" outlineLevel="0" collapsed="false">
      <c r="A1655" s="199" t="n">
        <v>37197</v>
      </c>
      <c r="B1655" s="192" t="n">
        <v>37197</v>
      </c>
      <c r="C1655" s="306" t="str">
        <f aca="false">VLOOKUP($B1655,data!$A$6:$M$15000,10)</f>
        <v>N/A</v>
      </c>
      <c r="D1655" s="9" t="n">
        <f aca="false">IF(B1655&lt;&gt;"",MONTH(B1655),0)</f>
        <v>11</v>
      </c>
      <c r="E1655" s="306" t="e">
        <f aca="false">AVERAGE(C1649:C1655)</f>
        <v>#DIV/0!</v>
      </c>
    </row>
    <row r="1656" customFormat="false" ht="11.25" hidden="false" customHeight="false" outlineLevel="0" collapsed="false">
      <c r="A1656" s="199" t="n">
        <v>37198</v>
      </c>
      <c r="B1656" s="192" t="n">
        <v>37198</v>
      </c>
      <c r="C1656" s="306" t="str">
        <f aca="false">VLOOKUP($B1656,data!$A$6:$M$15000,10)</f>
        <v>N/A</v>
      </c>
      <c r="D1656" s="9" t="n">
        <f aca="false">IF(B1656&lt;&gt;"",MONTH(B1656),0)</f>
        <v>11</v>
      </c>
      <c r="E1656" s="306" t="e">
        <f aca="false">AVERAGE(C1650:C1656)</f>
        <v>#DIV/0!</v>
      </c>
    </row>
    <row r="1657" customFormat="false" ht="11.25" hidden="false" customHeight="false" outlineLevel="0" collapsed="false">
      <c r="A1657" s="199" t="n">
        <v>37199</v>
      </c>
      <c r="B1657" s="192" t="n">
        <v>37199</v>
      </c>
      <c r="C1657" s="306" t="str">
        <f aca="false">VLOOKUP($B1657,data!$A$6:$M$15000,10)</f>
        <v>N/A</v>
      </c>
      <c r="D1657" s="9" t="n">
        <f aca="false">IF(B1657&lt;&gt;"",MONTH(B1657),0)</f>
        <v>11</v>
      </c>
      <c r="E1657" s="306" t="e">
        <f aca="false">AVERAGE(C1651:C1657)</f>
        <v>#DIV/0!</v>
      </c>
    </row>
    <row r="1658" customFormat="false" ht="11.25" hidden="false" customHeight="false" outlineLevel="0" collapsed="false">
      <c r="A1658" s="199" t="n">
        <v>37200</v>
      </c>
      <c r="B1658" s="192" t="n">
        <v>37200</v>
      </c>
      <c r="C1658" s="306" t="str">
        <f aca="false">VLOOKUP($B1658,data!$A$6:$M$15000,10)</f>
        <v>N/A</v>
      </c>
      <c r="D1658" s="9" t="n">
        <f aca="false">IF(B1658&lt;&gt;"",MONTH(B1658),0)</f>
        <v>11</v>
      </c>
      <c r="E1658" s="306" t="e">
        <f aca="false">AVERAGE(C1652:C1658)</f>
        <v>#DIV/0!</v>
      </c>
    </row>
    <row r="1659" customFormat="false" ht="11.25" hidden="false" customHeight="false" outlineLevel="0" collapsed="false">
      <c r="A1659" s="199" t="n">
        <v>37201</v>
      </c>
      <c r="B1659" s="192" t="n">
        <v>37201</v>
      </c>
      <c r="C1659" s="306" t="str">
        <f aca="false">VLOOKUP($B1659,data!$A$6:$M$15000,10)</f>
        <v>N/A</v>
      </c>
      <c r="D1659" s="9" t="n">
        <f aca="false">IF(B1659&lt;&gt;"",MONTH(B1659),0)</f>
        <v>11</v>
      </c>
      <c r="E1659" s="306" t="e">
        <f aca="false">AVERAGE(C1653:C1659)</f>
        <v>#DIV/0!</v>
      </c>
    </row>
    <row r="1660" customFormat="false" ht="11.25" hidden="false" customHeight="false" outlineLevel="0" collapsed="false">
      <c r="A1660" s="199" t="n">
        <v>37202</v>
      </c>
      <c r="B1660" s="192" t="n">
        <v>37202</v>
      </c>
      <c r="C1660" s="306" t="str">
        <f aca="false">VLOOKUP($B1660,data!$A$6:$M$15000,10)</f>
        <v>N/A</v>
      </c>
      <c r="D1660" s="9" t="n">
        <f aca="false">IF(B1660&lt;&gt;"",MONTH(B1660),0)</f>
        <v>11</v>
      </c>
      <c r="E1660" s="306" t="e">
        <f aca="false">AVERAGE(C1654:C1660)</f>
        <v>#DIV/0!</v>
      </c>
    </row>
    <row r="1661" customFormat="false" ht="11.25" hidden="false" customHeight="false" outlineLevel="0" collapsed="false">
      <c r="A1661" s="199" t="n">
        <v>37203</v>
      </c>
      <c r="B1661" s="192" t="n">
        <v>37203</v>
      </c>
      <c r="C1661" s="306" t="str">
        <f aca="false">VLOOKUP($B1661,data!$A$6:$M$15000,10)</f>
        <v>N/A</v>
      </c>
      <c r="D1661" s="9" t="n">
        <f aca="false">IF(B1661&lt;&gt;"",MONTH(B1661),0)</f>
        <v>11</v>
      </c>
      <c r="E1661" s="306" t="e">
        <f aca="false">AVERAGE(C1655:C1661)</f>
        <v>#DIV/0!</v>
      </c>
    </row>
    <row r="1662" customFormat="false" ht="11.25" hidden="false" customHeight="false" outlineLevel="0" collapsed="false">
      <c r="A1662" s="199" t="n">
        <v>37204</v>
      </c>
      <c r="B1662" s="192" t="n">
        <v>37204</v>
      </c>
      <c r="C1662" s="306" t="str">
        <f aca="false">VLOOKUP($B1662,data!$A$6:$M$15000,10)</f>
        <v>N/A</v>
      </c>
      <c r="D1662" s="9" t="n">
        <f aca="false">IF(B1662&lt;&gt;"",MONTH(B1662),0)</f>
        <v>11</v>
      </c>
      <c r="E1662" s="306" t="e">
        <f aca="false">AVERAGE(C1656:C1662)</f>
        <v>#DIV/0!</v>
      </c>
    </row>
    <row r="1663" customFormat="false" ht="11.25" hidden="false" customHeight="false" outlineLevel="0" collapsed="false">
      <c r="A1663" s="199" t="n">
        <v>37205</v>
      </c>
      <c r="B1663" s="192" t="n">
        <v>37205</v>
      </c>
      <c r="C1663" s="306" t="str">
        <f aca="false">VLOOKUP($B1663,data!$A$6:$M$15000,10)</f>
        <v>N/A</v>
      </c>
      <c r="D1663" s="9" t="n">
        <f aca="false">IF(B1663&lt;&gt;"",MONTH(B1663),0)</f>
        <v>11</v>
      </c>
      <c r="E1663" s="306" t="e">
        <f aca="false">AVERAGE(C1657:C1663)</f>
        <v>#DIV/0!</v>
      </c>
    </row>
    <row r="1664" customFormat="false" ht="11.25" hidden="false" customHeight="false" outlineLevel="0" collapsed="false">
      <c r="A1664" s="199" t="n">
        <v>37206</v>
      </c>
      <c r="B1664" s="192" t="n">
        <v>37206</v>
      </c>
      <c r="C1664" s="306" t="str">
        <f aca="false">VLOOKUP($B1664,data!$A$6:$M$15000,10)</f>
        <v>N/A</v>
      </c>
      <c r="D1664" s="9" t="n">
        <f aca="false">IF(B1664&lt;&gt;"",MONTH(B1664),0)</f>
        <v>11</v>
      </c>
      <c r="E1664" s="306" t="e">
        <f aca="false">AVERAGE(C1658:C1664)</f>
        <v>#DIV/0!</v>
      </c>
    </row>
    <row r="1665" customFormat="false" ht="11.25" hidden="false" customHeight="false" outlineLevel="0" collapsed="false">
      <c r="A1665" s="199" t="n">
        <v>37207</v>
      </c>
      <c r="B1665" s="192" t="n">
        <v>37207</v>
      </c>
      <c r="C1665" s="306" t="str">
        <f aca="false">VLOOKUP($B1665,data!$A$6:$M$15000,10)</f>
        <v>N/A</v>
      </c>
      <c r="D1665" s="9" t="n">
        <f aca="false">IF(B1665&lt;&gt;"",MONTH(B1665),0)</f>
        <v>11</v>
      </c>
      <c r="E1665" s="306" t="e">
        <f aca="false">AVERAGE(C1659:C1665)</f>
        <v>#DIV/0!</v>
      </c>
    </row>
    <row r="1666" customFormat="false" ht="11.25" hidden="false" customHeight="false" outlineLevel="0" collapsed="false">
      <c r="A1666" s="199" t="n">
        <v>37208</v>
      </c>
      <c r="B1666" s="192" t="n">
        <v>37208</v>
      </c>
      <c r="C1666" s="306" t="str">
        <f aca="false">VLOOKUP($B1666,data!$A$6:$M$15000,10)</f>
        <v>N/A</v>
      </c>
      <c r="D1666" s="9" t="n">
        <f aca="false">IF(B1666&lt;&gt;"",MONTH(B1666),0)</f>
        <v>11</v>
      </c>
      <c r="E1666" s="306" t="e">
        <f aca="false">AVERAGE(C1660:C1666)</f>
        <v>#DIV/0!</v>
      </c>
    </row>
    <row r="1667" customFormat="false" ht="11.25" hidden="false" customHeight="false" outlineLevel="0" collapsed="false">
      <c r="A1667" s="199" t="n">
        <v>37209</v>
      </c>
      <c r="B1667" s="192" t="n">
        <v>37209</v>
      </c>
      <c r="C1667" s="306" t="str">
        <f aca="false">VLOOKUP($B1667,data!$A$6:$M$15000,10)</f>
        <v>N/A</v>
      </c>
      <c r="D1667" s="9" t="n">
        <f aca="false">IF(B1667&lt;&gt;"",MONTH(B1667),0)</f>
        <v>11</v>
      </c>
      <c r="E1667" s="306" t="e">
        <f aca="false">AVERAGE(C1661:C1667)</f>
        <v>#DIV/0!</v>
      </c>
    </row>
    <row r="1668" customFormat="false" ht="11.25" hidden="false" customHeight="false" outlineLevel="0" collapsed="false">
      <c r="A1668" s="199" t="n">
        <v>37210</v>
      </c>
      <c r="B1668" s="192" t="n">
        <v>37210</v>
      </c>
      <c r="C1668" s="306" t="str">
        <f aca="false">VLOOKUP($B1668,data!$A$6:$M$15000,10)</f>
        <v>N/A</v>
      </c>
      <c r="D1668" s="9" t="n">
        <f aca="false">IF(B1668&lt;&gt;"",MONTH(B1668),0)</f>
        <v>11</v>
      </c>
      <c r="E1668" s="306" t="e">
        <f aca="false">AVERAGE(C1662:C1668)</f>
        <v>#DIV/0!</v>
      </c>
    </row>
    <row r="1669" customFormat="false" ht="11.25" hidden="false" customHeight="false" outlineLevel="0" collapsed="false">
      <c r="A1669" s="199" t="n">
        <v>37211</v>
      </c>
      <c r="B1669" s="192" t="n">
        <v>37211</v>
      </c>
      <c r="C1669" s="306" t="str">
        <f aca="false">VLOOKUP($B1669,data!$A$6:$M$15000,10)</f>
        <v>N/A</v>
      </c>
      <c r="D1669" s="9" t="n">
        <f aca="false">IF(B1669&lt;&gt;"",MONTH(B1669),0)</f>
        <v>11</v>
      </c>
      <c r="E1669" s="306" t="e">
        <f aca="false">AVERAGE(C1663:C1669)</f>
        <v>#DIV/0!</v>
      </c>
    </row>
    <row r="1670" customFormat="false" ht="11.25" hidden="false" customHeight="false" outlineLevel="0" collapsed="false">
      <c r="A1670" s="199" t="n">
        <v>37212</v>
      </c>
      <c r="B1670" s="192" t="n">
        <v>37212</v>
      </c>
      <c r="C1670" s="306" t="str">
        <f aca="false">VLOOKUP($B1670,data!$A$6:$M$15000,10)</f>
        <v>N/A</v>
      </c>
      <c r="D1670" s="9" t="n">
        <f aca="false">IF(B1670&lt;&gt;"",MONTH(B1670),0)</f>
        <v>11</v>
      </c>
      <c r="E1670" s="306" t="e">
        <f aca="false">AVERAGE(C1664:C1670)</f>
        <v>#DIV/0!</v>
      </c>
    </row>
    <row r="1671" customFormat="false" ht="11.25" hidden="false" customHeight="false" outlineLevel="0" collapsed="false">
      <c r="A1671" s="199" t="n">
        <v>37213</v>
      </c>
      <c r="B1671" s="192" t="n">
        <v>37213</v>
      </c>
      <c r="C1671" s="306" t="str">
        <f aca="false">VLOOKUP($B1671,data!$A$6:$M$15000,10)</f>
        <v>N/A</v>
      </c>
      <c r="D1671" s="9" t="n">
        <f aca="false">IF(B1671&lt;&gt;"",MONTH(B1671),0)</f>
        <v>11</v>
      </c>
      <c r="E1671" s="306" t="e">
        <f aca="false">AVERAGE(C1665:C1671)</f>
        <v>#DIV/0!</v>
      </c>
    </row>
    <row r="1672" customFormat="false" ht="11.25" hidden="false" customHeight="false" outlineLevel="0" collapsed="false">
      <c r="A1672" s="199" t="n">
        <v>37214</v>
      </c>
      <c r="B1672" s="192" t="n">
        <v>37214</v>
      </c>
      <c r="C1672" s="306" t="str">
        <f aca="false">VLOOKUP($B1672,data!$A$6:$M$15000,10)</f>
        <v>N/A</v>
      </c>
      <c r="D1672" s="9" t="n">
        <f aca="false">IF(B1672&lt;&gt;"",MONTH(B1672),0)</f>
        <v>11</v>
      </c>
      <c r="E1672" s="306" t="e">
        <f aca="false">AVERAGE(C1666:C1672)</f>
        <v>#DIV/0!</v>
      </c>
    </row>
    <row r="1673" customFormat="false" ht="11.25" hidden="false" customHeight="false" outlineLevel="0" collapsed="false">
      <c r="A1673" s="199" t="n">
        <v>37215</v>
      </c>
      <c r="B1673" s="192" t="n">
        <v>37215</v>
      </c>
      <c r="C1673" s="306" t="str">
        <f aca="false">VLOOKUP($B1673,data!$A$6:$M$15000,10)</f>
        <v>N/A</v>
      </c>
      <c r="D1673" s="9" t="n">
        <f aca="false">IF(B1673&lt;&gt;"",MONTH(B1673),0)</f>
        <v>11</v>
      </c>
      <c r="E1673" s="306" t="e">
        <f aca="false">AVERAGE(C1667:C1673)</f>
        <v>#DIV/0!</v>
      </c>
    </row>
    <row r="1674" customFormat="false" ht="11.25" hidden="false" customHeight="false" outlineLevel="0" collapsed="false">
      <c r="A1674" s="199" t="n">
        <v>37216</v>
      </c>
      <c r="B1674" s="192" t="n">
        <v>37216</v>
      </c>
      <c r="C1674" s="306" t="str">
        <f aca="false">VLOOKUP($B1674,data!$A$6:$M$15000,10)</f>
        <v>N/A</v>
      </c>
      <c r="D1674" s="9" t="n">
        <f aca="false">IF(B1674&lt;&gt;"",MONTH(B1674),0)</f>
        <v>11</v>
      </c>
      <c r="E1674" s="306" t="e">
        <f aca="false">AVERAGE(C1668:C1674)</f>
        <v>#DIV/0!</v>
      </c>
    </row>
    <row r="1675" customFormat="false" ht="11.25" hidden="false" customHeight="false" outlineLevel="0" collapsed="false">
      <c r="A1675" s="199" t="n">
        <v>37217</v>
      </c>
      <c r="B1675" s="192" t="n">
        <v>37217</v>
      </c>
      <c r="C1675" s="306" t="str">
        <f aca="false">VLOOKUP($B1675,data!$A$6:$M$15000,10)</f>
        <v>N/A</v>
      </c>
      <c r="D1675" s="9" t="n">
        <f aca="false">IF(B1675&lt;&gt;"",MONTH(B1675),0)</f>
        <v>11</v>
      </c>
      <c r="E1675" s="306" t="e">
        <f aca="false">AVERAGE(C1669:C1675)</f>
        <v>#DIV/0!</v>
      </c>
    </row>
    <row r="1676" customFormat="false" ht="11.25" hidden="false" customHeight="false" outlineLevel="0" collapsed="false">
      <c r="A1676" s="199" t="n">
        <v>37218</v>
      </c>
      <c r="B1676" s="192" t="n">
        <v>37218</v>
      </c>
      <c r="C1676" s="306" t="str">
        <f aca="false">VLOOKUP($B1676,data!$A$6:$M$15000,10)</f>
        <v>N/A</v>
      </c>
      <c r="D1676" s="9" t="n">
        <f aca="false">IF(B1676&lt;&gt;"",MONTH(B1676),0)</f>
        <v>11</v>
      </c>
      <c r="E1676" s="306" t="e">
        <f aca="false">AVERAGE(C1670:C1676)</f>
        <v>#DIV/0!</v>
      </c>
    </row>
    <row r="1677" customFormat="false" ht="11.25" hidden="false" customHeight="false" outlineLevel="0" collapsed="false">
      <c r="A1677" s="199" t="n">
        <v>37219</v>
      </c>
      <c r="B1677" s="192" t="n">
        <v>37219</v>
      </c>
      <c r="C1677" s="306" t="str">
        <f aca="false">VLOOKUP($B1677,data!$A$6:$M$15000,10)</f>
        <v>N/A</v>
      </c>
      <c r="D1677" s="9" t="n">
        <f aca="false">IF(B1677&lt;&gt;"",MONTH(B1677),0)</f>
        <v>11</v>
      </c>
      <c r="E1677" s="306" t="e">
        <f aca="false">AVERAGE(C1671:C1677)</f>
        <v>#DIV/0!</v>
      </c>
    </row>
    <row r="1678" customFormat="false" ht="11.25" hidden="false" customHeight="false" outlineLevel="0" collapsed="false">
      <c r="A1678" s="199" t="n">
        <v>37220</v>
      </c>
      <c r="B1678" s="192" t="n">
        <v>37220</v>
      </c>
      <c r="C1678" s="306" t="str">
        <f aca="false">VLOOKUP($B1678,data!$A$6:$M$15000,10)</f>
        <v>N/A</v>
      </c>
      <c r="D1678" s="9" t="n">
        <f aca="false">IF(B1678&lt;&gt;"",MONTH(B1678),0)</f>
        <v>11</v>
      </c>
      <c r="E1678" s="306" t="e">
        <f aca="false">AVERAGE(C1672:C1678)</f>
        <v>#DIV/0!</v>
      </c>
    </row>
    <row r="1679" customFormat="false" ht="11.25" hidden="false" customHeight="false" outlineLevel="0" collapsed="false">
      <c r="A1679" s="199" t="n">
        <v>37221</v>
      </c>
      <c r="B1679" s="192" t="n">
        <v>37221</v>
      </c>
      <c r="C1679" s="306" t="str">
        <f aca="false">VLOOKUP($B1679,data!$A$6:$M$15000,10)</f>
        <v>N/A</v>
      </c>
      <c r="D1679" s="9" t="n">
        <f aca="false">IF(B1679&lt;&gt;"",MONTH(B1679),0)</f>
        <v>11</v>
      </c>
      <c r="E1679" s="306" t="e">
        <f aca="false">AVERAGE(C1673:C1679)</f>
        <v>#DIV/0!</v>
      </c>
    </row>
    <row r="1680" customFormat="false" ht="11.25" hidden="false" customHeight="false" outlineLevel="0" collapsed="false">
      <c r="A1680" s="199" t="n">
        <v>37222</v>
      </c>
      <c r="B1680" s="192" t="n">
        <v>37222</v>
      </c>
      <c r="C1680" s="306" t="str">
        <f aca="false">VLOOKUP($B1680,data!$A$6:$M$15000,10)</f>
        <v>N/A</v>
      </c>
      <c r="D1680" s="9" t="n">
        <f aca="false">IF(B1680&lt;&gt;"",MONTH(B1680),0)</f>
        <v>11</v>
      </c>
      <c r="E1680" s="306" t="e">
        <f aca="false">AVERAGE(C1674:C1680)</f>
        <v>#DIV/0!</v>
      </c>
    </row>
    <row r="1681" customFormat="false" ht="11.25" hidden="false" customHeight="false" outlineLevel="0" collapsed="false">
      <c r="A1681" s="199" t="n">
        <v>37223</v>
      </c>
      <c r="B1681" s="192" t="n">
        <v>37223</v>
      </c>
      <c r="C1681" s="306" t="str">
        <f aca="false">VLOOKUP($B1681,data!$A$6:$M$15000,10)</f>
        <v>N/A</v>
      </c>
      <c r="D1681" s="9" t="n">
        <f aca="false">IF(B1681&lt;&gt;"",MONTH(B1681),0)</f>
        <v>11</v>
      </c>
      <c r="E1681" s="306" t="e">
        <f aca="false">AVERAGE(C1675:C1681)</f>
        <v>#DIV/0!</v>
      </c>
    </row>
    <row r="1682" customFormat="false" ht="11.25" hidden="false" customHeight="false" outlineLevel="0" collapsed="false">
      <c r="A1682" s="199" t="n">
        <v>37224</v>
      </c>
      <c r="B1682" s="192" t="n">
        <v>37224</v>
      </c>
      <c r="C1682" s="306" t="str">
        <f aca="false">VLOOKUP($B1682,data!$A$6:$M$15000,10)</f>
        <v>N/A</v>
      </c>
      <c r="D1682" s="9" t="n">
        <f aca="false">IF(B1682&lt;&gt;"",MONTH(B1682),0)</f>
        <v>11</v>
      </c>
      <c r="E1682" s="306" t="e">
        <f aca="false">AVERAGE(C1676:C1682)</f>
        <v>#DIV/0!</v>
      </c>
    </row>
    <row r="1683" customFormat="false" ht="11.25" hidden="false" customHeight="false" outlineLevel="0" collapsed="false">
      <c r="A1683" s="199" t="n">
        <v>37225</v>
      </c>
      <c r="B1683" s="192" t="n">
        <v>37225</v>
      </c>
      <c r="C1683" s="306" t="str">
        <f aca="false">VLOOKUP($B1683,data!$A$6:$M$15000,10)</f>
        <v>N/A</v>
      </c>
      <c r="D1683" s="9" t="n">
        <f aca="false">IF(B1683&lt;&gt;"",MONTH(B1683),0)</f>
        <v>11</v>
      </c>
      <c r="E1683" s="306" t="e">
        <f aca="false">AVERAGE(C1677:C1683)</f>
        <v>#DIV/0!</v>
      </c>
    </row>
    <row r="1684" customFormat="false" ht="11.25" hidden="false" customHeight="false" outlineLevel="0" collapsed="false">
      <c r="A1684" s="199" t="n">
        <v>37226</v>
      </c>
      <c r="B1684" s="192" t="n">
        <v>37226</v>
      </c>
      <c r="C1684" s="306" t="str">
        <f aca="false">VLOOKUP($B1684,data!$A$6:$M$15000,10)</f>
        <v>N/A</v>
      </c>
      <c r="D1684" s="9" t="n">
        <f aca="false">IF(B1684&lt;&gt;"",MONTH(B1684),0)</f>
        <v>12</v>
      </c>
      <c r="E1684" s="306" t="e">
        <f aca="false">AVERAGE(C1678:C1684)</f>
        <v>#DIV/0!</v>
      </c>
    </row>
    <row r="1685" customFormat="false" ht="11.25" hidden="false" customHeight="false" outlineLevel="0" collapsed="false">
      <c r="A1685" s="199" t="n">
        <v>37227</v>
      </c>
      <c r="B1685" s="192" t="n">
        <v>37227</v>
      </c>
      <c r="C1685" s="306" t="str">
        <f aca="false">VLOOKUP($B1685,data!$A$6:$M$15000,10)</f>
        <v>N/A</v>
      </c>
      <c r="D1685" s="9" t="n">
        <f aca="false">IF(B1685&lt;&gt;"",MONTH(B1685),0)</f>
        <v>12</v>
      </c>
      <c r="E1685" s="306" t="e">
        <f aca="false">AVERAGE(C1679:C1685)</f>
        <v>#DIV/0!</v>
      </c>
    </row>
    <row r="1686" customFormat="false" ht="11.25" hidden="false" customHeight="false" outlineLevel="0" collapsed="false">
      <c r="A1686" s="199" t="n">
        <v>37228</v>
      </c>
      <c r="B1686" s="192" t="n">
        <v>37228</v>
      </c>
      <c r="C1686" s="306" t="str">
        <f aca="false">VLOOKUP($B1686,data!$A$6:$M$15000,10)</f>
        <v>N/A</v>
      </c>
      <c r="D1686" s="9" t="n">
        <f aca="false">IF(B1686&lt;&gt;"",MONTH(B1686),0)</f>
        <v>12</v>
      </c>
      <c r="E1686" s="306" t="e">
        <f aca="false">AVERAGE(C1680:C1686)</f>
        <v>#DIV/0!</v>
      </c>
    </row>
    <row r="1687" customFormat="false" ht="11.25" hidden="false" customHeight="false" outlineLevel="0" collapsed="false">
      <c r="A1687" s="199" t="n">
        <v>37229</v>
      </c>
      <c r="B1687" s="192" t="n">
        <v>37229</v>
      </c>
      <c r="C1687" s="306" t="str">
        <f aca="false">VLOOKUP($B1687,data!$A$6:$M$15000,10)</f>
        <v>N/A</v>
      </c>
      <c r="D1687" s="9" t="n">
        <f aca="false">IF(B1687&lt;&gt;"",MONTH(B1687),0)</f>
        <v>12</v>
      </c>
      <c r="E1687" s="306" t="e">
        <f aca="false">AVERAGE(C1681:C1687)</f>
        <v>#DIV/0!</v>
      </c>
    </row>
    <row r="1688" customFormat="false" ht="11.25" hidden="false" customHeight="false" outlineLevel="0" collapsed="false">
      <c r="A1688" s="199" t="n">
        <v>37230</v>
      </c>
      <c r="B1688" s="192" t="n">
        <v>37230</v>
      </c>
      <c r="C1688" s="306" t="str">
        <f aca="false">VLOOKUP($B1688,data!$A$6:$M$15000,10)</f>
        <v>N/A</v>
      </c>
      <c r="D1688" s="9" t="n">
        <f aca="false">IF(B1688&lt;&gt;"",MONTH(B1688),0)</f>
        <v>12</v>
      </c>
      <c r="E1688" s="306" t="e">
        <f aca="false">AVERAGE(C1682:C1688)</f>
        <v>#DIV/0!</v>
      </c>
    </row>
    <row r="1689" customFormat="false" ht="11.25" hidden="false" customHeight="false" outlineLevel="0" collapsed="false">
      <c r="A1689" s="199" t="n">
        <v>37231</v>
      </c>
      <c r="B1689" s="192" t="n">
        <v>37231</v>
      </c>
      <c r="C1689" s="306" t="str">
        <f aca="false">VLOOKUP($B1689,data!$A$6:$M$15000,10)</f>
        <v>N/A</v>
      </c>
      <c r="D1689" s="9" t="n">
        <f aca="false">IF(B1689&lt;&gt;"",MONTH(B1689),0)</f>
        <v>12</v>
      </c>
      <c r="E1689" s="306" t="e">
        <f aca="false">AVERAGE(C1683:C1689)</f>
        <v>#DIV/0!</v>
      </c>
    </row>
    <row r="1690" customFormat="false" ht="11.25" hidden="false" customHeight="false" outlineLevel="0" collapsed="false">
      <c r="A1690" s="199" t="n">
        <v>37232</v>
      </c>
      <c r="B1690" s="192" t="n">
        <v>37232</v>
      </c>
      <c r="C1690" s="306" t="str">
        <f aca="false">VLOOKUP($B1690,data!$A$6:$M$15000,10)</f>
        <v>N/A</v>
      </c>
      <c r="D1690" s="9" t="n">
        <f aca="false">IF(B1690&lt;&gt;"",MONTH(B1690),0)</f>
        <v>12</v>
      </c>
      <c r="E1690" s="306" t="e">
        <f aca="false">AVERAGE(C1684:C1690)</f>
        <v>#DIV/0!</v>
      </c>
    </row>
    <row r="1691" customFormat="false" ht="11.25" hidden="false" customHeight="false" outlineLevel="0" collapsed="false">
      <c r="A1691" s="199" t="n">
        <v>37233</v>
      </c>
      <c r="B1691" s="192" t="n">
        <v>37233</v>
      </c>
      <c r="C1691" s="306" t="str">
        <f aca="false">VLOOKUP($B1691,data!$A$6:$M$15000,10)</f>
        <v>N/A</v>
      </c>
      <c r="D1691" s="9" t="n">
        <f aca="false">IF(B1691&lt;&gt;"",MONTH(B1691),0)</f>
        <v>12</v>
      </c>
      <c r="E1691" s="306" t="e">
        <f aca="false">AVERAGE(C1685:C1691)</f>
        <v>#DIV/0!</v>
      </c>
    </row>
    <row r="1692" customFormat="false" ht="11.25" hidden="false" customHeight="false" outlineLevel="0" collapsed="false">
      <c r="A1692" s="199" t="n">
        <v>37234</v>
      </c>
      <c r="B1692" s="192" t="n">
        <v>37234</v>
      </c>
      <c r="C1692" s="306" t="str">
        <f aca="false">VLOOKUP($B1692,data!$A$6:$M$15000,10)</f>
        <v>N/A</v>
      </c>
      <c r="D1692" s="9" t="n">
        <f aca="false">IF(B1692&lt;&gt;"",MONTH(B1692),0)</f>
        <v>12</v>
      </c>
      <c r="E1692" s="306" t="e">
        <f aca="false">AVERAGE(C1686:C1692)</f>
        <v>#DIV/0!</v>
      </c>
    </row>
    <row r="1693" customFormat="false" ht="11.25" hidden="false" customHeight="false" outlineLevel="0" collapsed="false">
      <c r="A1693" s="199" t="n">
        <v>37235</v>
      </c>
      <c r="B1693" s="192" t="n">
        <v>37235</v>
      </c>
      <c r="C1693" s="306" t="str">
        <f aca="false">VLOOKUP($B1693,data!$A$6:$M$15000,10)</f>
        <v>N/A</v>
      </c>
      <c r="D1693" s="9" t="n">
        <f aca="false">IF(B1693&lt;&gt;"",MONTH(B1693),0)</f>
        <v>12</v>
      </c>
      <c r="E1693" s="306" t="e">
        <f aca="false">AVERAGE(C1687:C1693)</f>
        <v>#DIV/0!</v>
      </c>
    </row>
    <row r="1694" customFormat="false" ht="11.25" hidden="false" customHeight="false" outlineLevel="0" collapsed="false">
      <c r="A1694" s="199" t="n">
        <v>37236</v>
      </c>
      <c r="B1694" s="192" t="n">
        <v>37236</v>
      </c>
      <c r="C1694" s="306" t="str">
        <f aca="false">VLOOKUP($B1694,data!$A$6:$M$15000,10)</f>
        <v>N/A</v>
      </c>
      <c r="D1694" s="9" t="n">
        <f aca="false">IF(B1694&lt;&gt;"",MONTH(B1694),0)</f>
        <v>12</v>
      </c>
      <c r="E1694" s="306" t="e">
        <f aca="false">AVERAGE(C1688:C1694)</f>
        <v>#DIV/0!</v>
      </c>
    </row>
    <row r="1695" customFormat="false" ht="11.25" hidden="false" customHeight="false" outlineLevel="0" collapsed="false">
      <c r="A1695" s="199" t="n">
        <v>37237</v>
      </c>
      <c r="B1695" s="192" t="n">
        <v>37237</v>
      </c>
      <c r="C1695" s="306" t="str">
        <f aca="false">VLOOKUP($B1695,data!$A$6:$M$15000,10)</f>
        <v>N/A</v>
      </c>
      <c r="D1695" s="9" t="n">
        <f aca="false">IF(B1695&lt;&gt;"",MONTH(B1695),0)</f>
        <v>12</v>
      </c>
      <c r="E1695" s="306" t="e">
        <f aca="false">AVERAGE(C1689:C1695)</f>
        <v>#DIV/0!</v>
      </c>
    </row>
    <row r="1696" customFormat="false" ht="11.25" hidden="false" customHeight="false" outlineLevel="0" collapsed="false">
      <c r="A1696" s="199" t="n">
        <v>37238</v>
      </c>
      <c r="B1696" s="192" t="n">
        <v>37238</v>
      </c>
      <c r="C1696" s="306" t="str">
        <f aca="false">VLOOKUP($B1696,data!$A$6:$M$15000,10)</f>
        <v>N/A</v>
      </c>
      <c r="D1696" s="9" t="n">
        <f aca="false">IF(B1696&lt;&gt;"",MONTH(B1696),0)</f>
        <v>12</v>
      </c>
      <c r="E1696" s="306" t="e">
        <f aca="false">AVERAGE(C1690:C1696)</f>
        <v>#DIV/0!</v>
      </c>
    </row>
    <row r="1697" customFormat="false" ht="11.25" hidden="false" customHeight="false" outlineLevel="0" collapsed="false">
      <c r="A1697" s="199" t="n">
        <v>37239</v>
      </c>
      <c r="B1697" s="192" t="n">
        <v>37239</v>
      </c>
      <c r="C1697" s="306" t="str">
        <f aca="false">VLOOKUP($B1697,data!$A$6:$M$15000,10)</f>
        <v>N/A</v>
      </c>
      <c r="D1697" s="9" t="n">
        <f aca="false">IF(B1697&lt;&gt;"",MONTH(B1697),0)</f>
        <v>12</v>
      </c>
      <c r="E1697" s="306" t="e">
        <f aca="false">AVERAGE(C1691:C1697)</f>
        <v>#DIV/0!</v>
      </c>
    </row>
    <row r="1698" customFormat="false" ht="11.25" hidden="false" customHeight="false" outlineLevel="0" collapsed="false">
      <c r="A1698" s="199" t="n">
        <v>37240</v>
      </c>
      <c r="B1698" s="192" t="n">
        <v>37240</v>
      </c>
      <c r="C1698" s="306" t="str">
        <f aca="false">VLOOKUP($B1698,data!$A$6:$M$15000,10)</f>
        <v>N/A</v>
      </c>
      <c r="D1698" s="9" t="n">
        <f aca="false">IF(B1698&lt;&gt;"",MONTH(B1698),0)</f>
        <v>12</v>
      </c>
      <c r="E1698" s="306" t="e">
        <f aca="false">AVERAGE(C1692:C1698)</f>
        <v>#DIV/0!</v>
      </c>
    </row>
    <row r="1699" customFormat="false" ht="11.25" hidden="false" customHeight="false" outlineLevel="0" collapsed="false">
      <c r="A1699" s="199" t="n">
        <v>37241</v>
      </c>
      <c r="B1699" s="192" t="n">
        <v>37241</v>
      </c>
      <c r="C1699" s="306" t="str">
        <f aca="false">VLOOKUP($B1699,data!$A$6:$M$15000,10)</f>
        <v>N/A</v>
      </c>
      <c r="D1699" s="9" t="n">
        <f aca="false">IF(B1699&lt;&gt;"",MONTH(B1699),0)</f>
        <v>12</v>
      </c>
      <c r="E1699" s="306" t="e">
        <f aca="false">AVERAGE(C1693:C1699)</f>
        <v>#DIV/0!</v>
      </c>
    </row>
    <row r="1700" customFormat="false" ht="11.25" hidden="false" customHeight="false" outlineLevel="0" collapsed="false">
      <c r="A1700" s="199" t="n">
        <v>37242</v>
      </c>
      <c r="B1700" s="192" t="n">
        <v>37242</v>
      </c>
      <c r="C1700" s="306" t="str">
        <f aca="false">VLOOKUP($B1700,data!$A$6:$M$15000,10)</f>
        <v>N/A</v>
      </c>
      <c r="D1700" s="9" t="n">
        <f aca="false">IF(B1700&lt;&gt;"",MONTH(B1700),0)</f>
        <v>12</v>
      </c>
      <c r="E1700" s="306" t="e">
        <f aca="false">AVERAGE(C1694:C1700)</f>
        <v>#DIV/0!</v>
      </c>
    </row>
    <row r="1701" customFormat="false" ht="11.25" hidden="false" customHeight="false" outlineLevel="0" collapsed="false">
      <c r="A1701" s="199" t="n">
        <v>37243</v>
      </c>
      <c r="B1701" s="192" t="n">
        <v>37243</v>
      </c>
      <c r="C1701" s="306" t="str">
        <f aca="false">VLOOKUP($B1701,data!$A$6:$M$15000,10)</f>
        <v>N/A</v>
      </c>
      <c r="D1701" s="9" t="n">
        <f aca="false">IF(B1701&lt;&gt;"",MONTH(B1701),0)</f>
        <v>12</v>
      </c>
      <c r="E1701" s="306" t="e">
        <f aca="false">AVERAGE(C1695:C1701)</f>
        <v>#DIV/0!</v>
      </c>
    </row>
    <row r="1702" customFormat="false" ht="11.25" hidden="false" customHeight="false" outlineLevel="0" collapsed="false">
      <c r="A1702" s="199" t="n">
        <v>37244</v>
      </c>
      <c r="B1702" s="192" t="n">
        <v>37244</v>
      </c>
      <c r="C1702" s="306" t="str">
        <f aca="false">VLOOKUP($B1702,data!$A$6:$M$15000,10)</f>
        <v>N/A</v>
      </c>
      <c r="D1702" s="9" t="n">
        <f aca="false">IF(B1702&lt;&gt;"",MONTH(B1702),0)</f>
        <v>12</v>
      </c>
      <c r="E1702" s="306" t="e">
        <f aca="false">AVERAGE(C1696:C1702)</f>
        <v>#DIV/0!</v>
      </c>
    </row>
    <row r="1703" customFormat="false" ht="11.25" hidden="false" customHeight="false" outlineLevel="0" collapsed="false">
      <c r="A1703" s="199" t="n">
        <v>37245</v>
      </c>
      <c r="B1703" s="192" t="n">
        <v>37245</v>
      </c>
      <c r="C1703" s="306" t="str">
        <f aca="false">VLOOKUP($B1703,data!$A$6:$M$15000,10)</f>
        <v>N/A</v>
      </c>
      <c r="D1703" s="9" t="n">
        <f aca="false">IF(B1703&lt;&gt;"",MONTH(B1703),0)</f>
        <v>12</v>
      </c>
      <c r="E1703" s="306" t="e">
        <f aca="false">AVERAGE(C1697:C1703)</f>
        <v>#DIV/0!</v>
      </c>
    </row>
    <row r="1704" customFormat="false" ht="11.25" hidden="false" customHeight="false" outlineLevel="0" collapsed="false">
      <c r="A1704" s="199" t="n">
        <v>37246</v>
      </c>
      <c r="B1704" s="192" t="n">
        <v>37246</v>
      </c>
      <c r="C1704" s="306" t="str">
        <f aca="false">VLOOKUP($B1704,data!$A$6:$M$15000,10)</f>
        <v>N/A</v>
      </c>
      <c r="D1704" s="9" t="n">
        <f aca="false">IF(B1704&lt;&gt;"",MONTH(B1704),0)</f>
        <v>12</v>
      </c>
      <c r="E1704" s="306" t="e">
        <f aca="false">AVERAGE(C1698:C1704)</f>
        <v>#DIV/0!</v>
      </c>
    </row>
    <row r="1705" customFormat="false" ht="11.25" hidden="false" customHeight="false" outlineLevel="0" collapsed="false">
      <c r="A1705" s="199" t="n">
        <v>37247</v>
      </c>
      <c r="B1705" s="192" t="n">
        <v>37247</v>
      </c>
      <c r="C1705" s="306" t="str">
        <f aca="false">VLOOKUP($B1705,data!$A$6:$M$15000,10)</f>
        <v>N/A</v>
      </c>
      <c r="D1705" s="9" t="n">
        <f aca="false">IF(B1705&lt;&gt;"",MONTH(B1705),0)</f>
        <v>12</v>
      </c>
      <c r="E1705" s="306" t="e">
        <f aca="false">AVERAGE(C1699:C1705)</f>
        <v>#DIV/0!</v>
      </c>
    </row>
    <row r="1706" customFormat="false" ht="11.25" hidden="false" customHeight="false" outlineLevel="0" collapsed="false">
      <c r="A1706" s="199" t="n">
        <v>37248</v>
      </c>
      <c r="B1706" s="192" t="n">
        <v>37248</v>
      </c>
      <c r="C1706" s="306" t="str">
        <f aca="false">VLOOKUP($B1706,data!$A$6:$M$15000,10)</f>
        <v>N/A</v>
      </c>
      <c r="D1706" s="9" t="n">
        <f aca="false">IF(B1706&lt;&gt;"",MONTH(B1706),0)</f>
        <v>12</v>
      </c>
      <c r="E1706" s="306" t="e">
        <f aca="false">AVERAGE(C1700:C1706)</f>
        <v>#DIV/0!</v>
      </c>
    </row>
    <row r="1707" customFormat="false" ht="11.25" hidden="false" customHeight="false" outlineLevel="0" collapsed="false">
      <c r="A1707" s="199" t="n">
        <v>37249</v>
      </c>
      <c r="B1707" s="192" t="n">
        <v>37249</v>
      </c>
      <c r="C1707" s="306" t="str">
        <f aca="false">VLOOKUP($B1707,data!$A$6:$M$15000,10)</f>
        <v>N/A</v>
      </c>
      <c r="D1707" s="9" t="n">
        <f aca="false">IF(B1707&lt;&gt;"",MONTH(B1707),0)</f>
        <v>12</v>
      </c>
      <c r="E1707" s="306" t="e">
        <f aca="false">AVERAGE(C1701:C1707)</f>
        <v>#DIV/0!</v>
      </c>
    </row>
    <row r="1708" customFormat="false" ht="11.25" hidden="false" customHeight="false" outlineLevel="0" collapsed="false">
      <c r="A1708" s="199" t="n">
        <v>37250</v>
      </c>
      <c r="B1708" s="192" t="n">
        <v>37250</v>
      </c>
      <c r="C1708" s="306" t="str">
        <f aca="false">VLOOKUP($B1708,data!$A$6:$M$15000,10)</f>
        <v>N/A</v>
      </c>
      <c r="D1708" s="9" t="n">
        <f aca="false">IF(B1708&lt;&gt;"",MONTH(B1708),0)</f>
        <v>12</v>
      </c>
      <c r="E1708" s="306" t="e">
        <f aca="false">AVERAGE(C1702:C1708)</f>
        <v>#DIV/0!</v>
      </c>
    </row>
    <row r="1709" customFormat="false" ht="11.25" hidden="false" customHeight="false" outlineLevel="0" collapsed="false">
      <c r="A1709" s="199" t="n">
        <v>37251</v>
      </c>
      <c r="B1709" s="192" t="n">
        <v>37251</v>
      </c>
      <c r="C1709" s="306" t="str">
        <f aca="false">VLOOKUP($B1709,data!$A$6:$M$15000,10)</f>
        <v>N/A</v>
      </c>
      <c r="D1709" s="9" t="n">
        <f aca="false">IF(B1709&lt;&gt;"",MONTH(B1709),0)</f>
        <v>12</v>
      </c>
      <c r="E1709" s="306" t="e">
        <f aca="false">AVERAGE(C1703:C1709)</f>
        <v>#DIV/0!</v>
      </c>
    </row>
    <row r="1710" customFormat="false" ht="11.25" hidden="false" customHeight="false" outlineLevel="0" collapsed="false">
      <c r="A1710" s="199" t="n">
        <v>37252</v>
      </c>
      <c r="B1710" s="192" t="n">
        <v>37252</v>
      </c>
      <c r="C1710" s="306" t="str">
        <f aca="false">VLOOKUP($B1710,data!$A$6:$M$15000,10)</f>
        <v>N/A</v>
      </c>
      <c r="D1710" s="9" t="n">
        <f aca="false">IF(B1710&lt;&gt;"",MONTH(B1710),0)</f>
        <v>12</v>
      </c>
      <c r="E1710" s="306" t="e">
        <f aca="false">AVERAGE(C1704:C1710)</f>
        <v>#DIV/0!</v>
      </c>
    </row>
    <row r="1711" customFormat="false" ht="11.25" hidden="false" customHeight="false" outlineLevel="0" collapsed="false">
      <c r="A1711" s="199" t="n">
        <v>37253</v>
      </c>
      <c r="B1711" s="192" t="n">
        <v>37253</v>
      </c>
      <c r="C1711" s="306" t="str">
        <f aca="false">VLOOKUP($B1711,data!$A$6:$M$15000,10)</f>
        <v>N/A</v>
      </c>
      <c r="D1711" s="9" t="n">
        <f aca="false">IF(B1711&lt;&gt;"",MONTH(B1711),0)</f>
        <v>12</v>
      </c>
      <c r="E1711" s="306" t="e">
        <f aca="false">AVERAGE(C1705:C1711)</f>
        <v>#DIV/0!</v>
      </c>
    </row>
    <row r="1712" customFormat="false" ht="11.25" hidden="false" customHeight="false" outlineLevel="0" collapsed="false">
      <c r="A1712" s="199" t="n">
        <v>37254</v>
      </c>
      <c r="B1712" s="192" t="n">
        <v>37254</v>
      </c>
      <c r="C1712" s="306" t="str">
        <f aca="false">VLOOKUP($B1712,data!$A$6:$M$15000,10)</f>
        <v>N/A</v>
      </c>
      <c r="D1712" s="9" t="n">
        <f aca="false">IF(B1712&lt;&gt;"",MONTH(B1712),0)</f>
        <v>12</v>
      </c>
      <c r="E1712" s="306" t="e">
        <f aca="false">AVERAGE(C1706:C1712)</f>
        <v>#DIV/0!</v>
      </c>
    </row>
    <row r="1713" customFormat="false" ht="11.25" hidden="false" customHeight="false" outlineLevel="0" collapsed="false">
      <c r="A1713" s="199" t="n">
        <v>37255</v>
      </c>
      <c r="B1713" s="192" t="n">
        <v>37255</v>
      </c>
      <c r="C1713" s="306" t="str">
        <f aca="false">VLOOKUP($B1713,data!$A$6:$M$15000,10)</f>
        <v>N/A</v>
      </c>
      <c r="D1713" s="9" t="n">
        <f aca="false">IF(B1713&lt;&gt;"",MONTH(B1713),0)</f>
        <v>12</v>
      </c>
      <c r="E1713" s="306" t="e">
        <f aca="false">AVERAGE(C1707:C1713)</f>
        <v>#DIV/0!</v>
      </c>
    </row>
    <row r="1714" customFormat="false" ht="11.25" hidden="false" customHeight="false" outlineLevel="0" collapsed="false">
      <c r="A1714" s="199" t="n">
        <v>37256</v>
      </c>
      <c r="B1714" s="192" t="n">
        <v>37256</v>
      </c>
      <c r="C1714" s="306" t="str">
        <f aca="false">VLOOKUP($B1714,data!$A$6:$M$15000,10)</f>
        <v>N/A</v>
      </c>
      <c r="D1714" s="9" t="n">
        <f aca="false">IF(B1714&lt;&gt;"",MONTH(B1714),0)</f>
        <v>12</v>
      </c>
      <c r="E1714" s="306" t="e">
        <f aca="false">AVERAGE(C1708:C1714)</f>
        <v>#DIV/0!</v>
      </c>
    </row>
    <row r="1715" customFormat="false" ht="11.25" hidden="false" customHeight="false" outlineLevel="0" collapsed="false">
      <c r="A1715" s="199" t="n">
        <v>37257</v>
      </c>
      <c r="B1715" s="192" t="n">
        <v>37257</v>
      </c>
      <c r="C1715" s="306" t="str">
        <f aca="false">VLOOKUP($B1715,data!$A$6:$M$15000,10)</f>
        <v>N/A</v>
      </c>
      <c r="D1715" s="9" t="n">
        <f aca="false">IF(B1715&lt;&gt;"",MONTH(B1715),0)</f>
        <v>1</v>
      </c>
      <c r="E1715" s="306" t="e">
        <f aca="false">AVERAGE(C1709:C1715)</f>
        <v>#DIV/0!</v>
      </c>
    </row>
    <row r="1716" customFormat="false" ht="11.25" hidden="false" customHeight="false" outlineLevel="0" collapsed="false">
      <c r="A1716" s="199" t="n">
        <v>37258</v>
      </c>
      <c r="B1716" s="192" t="n">
        <v>37258</v>
      </c>
      <c r="C1716" s="306" t="str">
        <f aca="false">VLOOKUP($B1716,data!$A$6:$M$15000,10)</f>
        <v>N/A</v>
      </c>
      <c r="D1716" s="9" t="n">
        <f aca="false">IF(B1716&lt;&gt;"",MONTH(B1716),0)</f>
        <v>1</v>
      </c>
      <c r="E1716" s="306" t="e">
        <f aca="false">AVERAGE(C1710:C1716)</f>
        <v>#DIV/0!</v>
      </c>
    </row>
    <row r="1717" customFormat="false" ht="11.25" hidden="false" customHeight="false" outlineLevel="0" collapsed="false">
      <c r="A1717" s="199" t="n">
        <v>37259</v>
      </c>
      <c r="B1717" s="192" t="n">
        <v>37259</v>
      </c>
      <c r="C1717" s="306" t="str">
        <f aca="false">VLOOKUP($B1717,data!$A$6:$M$15000,10)</f>
        <v>N/A</v>
      </c>
      <c r="D1717" s="9" t="n">
        <f aca="false">IF(B1717&lt;&gt;"",MONTH(B1717),0)</f>
        <v>1</v>
      </c>
      <c r="E1717" s="306" t="e">
        <f aca="false">AVERAGE(C1711:C1717)</f>
        <v>#DIV/0!</v>
      </c>
    </row>
    <row r="1718" customFormat="false" ht="11.25" hidden="false" customHeight="false" outlineLevel="0" collapsed="false">
      <c r="A1718" s="199" t="n">
        <v>37260</v>
      </c>
      <c r="B1718" s="192" t="n">
        <v>37260</v>
      </c>
      <c r="C1718" s="306" t="str">
        <f aca="false">VLOOKUP($B1718,data!$A$6:$M$15000,10)</f>
        <v>N/A</v>
      </c>
      <c r="D1718" s="9" t="n">
        <f aca="false">IF(B1718&lt;&gt;"",MONTH(B1718),0)</f>
        <v>1</v>
      </c>
      <c r="E1718" s="306" t="e">
        <f aca="false">AVERAGE(C1712:C1718)</f>
        <v>#DIV/0!</v>
      </c>
    </row>
    <row r="1719" customFormat="false" ht="11.25" hidden="false" customHeight="false" outlineLevel="0" collapsed="false">
      <c r="A1719" s="199" t="n">
        <v>37261</v>
      </c>
      <c r="B1719" s="192" t="n">
        <v>37261</v>
      </c>
      <c r="C1719" s="306" t="str">
        <f aca="false">VLOOKUP($B1719,data!$A$6:$M$15000,10)</f>
        <v>N/A</v>
      </c>
      <c r="D1719" s="9" t="n">
        <f aca="false">IF(B1719&lt;&gt;"",MONTH(B1719),0)</f>
        <v>1</v>
      </c>
      <c r="E1719" s="306" t="e">
        <f aca="false">AVERAGE(C1713:C1719)</f>
        <v>#DIV/0!</v>
      </c>
    </row>
    <row r="1720" customFormat="false" ht="11.25" hidden="false" customHeight="false" outlineLevel="0" collapsed="false">
      <c r="A1720" s="199" t="n">
        <v>37262</v>
      </c>
      <c r="B1720" s="192" t="n">
        <v>37262</v>
      </c>
      <c r="C1720" s="306" t="str">
        <f aca="false">VLOOKUP($B1720,data!$A$6:$M$15000,10)</f>
        <v>N/A</v>
      </c>
      <c r="D1720" s="9" t="n">
        <f aca="false">IF(B1720&lt;&gt;"",MONTH(B1720),0)</f>
        <v>1</v>
      </c>
      <c r="E1720" s="306" t="e">
        <f aca="false">AVERAGE(C1714:C1720)</f>
        <v>#DIV/0!</v>
      </c>
    </row>
    <row r="1721" customFormat="false" ht="11.25" hidden="false" customHeight="false" outlineLevel="0" collapsed="false">
      <c r="A1721" s="199" t="n">
        <v>37263</v>
      </c>
      <c r="B1721" s="192" t="n">
        <v>37263</v>
      </c>
      <c r="C1721" s="306" t="str">
        <f aca="false">VLOOKUP($B1721,data!$A$6:$M$15000,10)</f>
        <v>N/A</v>
      </c>
      <c r="D1721" s="9" t="n">
        <f aca="false">IF(B1721&lt;&gt;"",MONTH(B1721),0)</f>
        <v>1</v>
      </c>
      <c r="E1721" s="306" t="e">
        <f aca="false">AVERAGE(C1715:C1721)</f>
        <v>#DIV/0!</v>
      </c>
    </row>
    <row r="1722" customFormat="false" ht="11.25" hidden="false" customHeight="false" outlineLevel="0" collapsed="false">
      <c r="A1722" s="199" t="n">
        <v>37264</v>
      </c>
      <c r="B1722" s="192" t="n">
        <v>37264</v>
      </c>
      <c r="C1722" s="306" t="str">
        <f aca="false">VLOOKUP($B1722,data!$A$6:$M$15000,10)</f>
        <v>N/A</v>
      </c>
      <c r="D1722" s="9" t="n">
        <f aca="false">IF(B1722&lt;&gt;"",MONTH(B1722),0)</f>
        <v>1</v>
      </c>
      <c r="E1722" s="306" t="e">
        <f aca="false">AVERAGE(C1716:C1722)</f>
        <v>#DIV/0!</v>
      </c>
    </row>
    <row r="1723" customFormat="false" ht="11.25" hidden="false" customHeight="false" outlineLevel="0" collapsed="false">
      <c r="A1723" s="199" t="n">
        <v>37265</v>
      </c>
      <c r="B1723" s="192" t="n">
        <v>37265</v>
      </c>
      <c r="C1723" s="306" t="str">
        <f aca="false">VLOOKUP($B1723,data!$A$6:$M$15000,10)</f>
        <v>N/A</v>
      </c>
      <c r="D1723" s="9" t="n">
        <f aca="false">IF(B1723&lt;&gt;"",MONTH(B1723),0)</f>
        <v>1</v>
      </c>
      <c r="E1723" s="306" t="e">
        <f aca="false">AVERAGE(C1717:C1723)</f>
        <v>#DIV/0!</v>
      </c>
    </row>
    <row r="1724" customFormat="false" ht="11.25" hidden="false" customHeight="false" outlineLevel="0" collapsed="false">
      <c r="A1724" s="199" t="n">
        <v>37266</v>
      </c>
      <c r="B1724" s="192" t="n">
        <v>37266</v>
      </c>
      <c r="C1724" s="306" t="str">
        <f aca="false">VLOOKUP($B1724,data!$A$6:$M$15000,10)</f>
        <v>N/A</v>
      </c>
      <c r="D1724" s="9" t="n">
        <f aca="false">IF(B1724&lt;&gt;"",MONTH(B1724),0)</f>
        <v>1</v>
      </c>
      <c r="E1724" s="306" t="e">
        <f aca="false">AVERAGE(C1718:C1724)</f>
        <v>#DIV/0!</v>
      </c>
    </row>
    <row r="1725" customFormat="false" ht="11.25" hidden="false" customHeight="false" outlineLevel="0" collapsed="false">
      <c r="A1725" s="199" t="n">
        <v>37267</v>
      </c>
      <c r="B1725" s="192" t="n">
        <v>37267</v>
      </c>
      <c r="C1725" s="306" t="str">
        <f aca="false">VLOOKUP($B1725,data!$A$6:$M$15000,10)</f>
        <v>N/A</v>
      </c>
      <c r="D1725" s="9" t="n">
        <f aca="false">IF(B1725&lt;&gt;"",MONTH(B1725),0)</f>
        <v>1</v>
      </c>
      <c r="E1725" s="306" t="e">
        <f aca="false">AVERAGE(C1719:C1725)</f>
        <v>#DIV/0!</v>
      </c>
    </row>
    <row r="1726" customFormat="false" ht="11.25" hidden="false" customHeight="false" outlineLevel="0" collapsed="false">
      <c r="A1726" s="199" t="n">
        <v>37268</v>
      </c>
      <c r="B1726" s="192" t="n">
        <v>37268</v>
      </c>
      <c r="C1726" s="306" t="str">
        <f aca="false">VLOOKUP($B1726,data!$A$6:$M$15000,10)</f>
        <v>N/A</v>
      </c>
      <c r="D1726" s="9" t="n">
        <f aca="false">IF(B1726&lt;&gt;"",MONTH(B1726),0)</f>
        <v>1</v>
      </c>
      <c r="E1726" s="306" t="e">
        <f aca="false">AVERAGE(C1720:C1726)</f>
        <v>#DIV/0!</v>
      </c>
    </row>
    <row r="1727" customFormat="false" ht="11.25" hidden="false" customHeight="false" outlineLevel="0" collapsed="false">
      <c r="A1727" s="199" t="n">
        <v>37269</v>
      </c>
      <c r="B1727" s="192" t="n">
        <v>37269</v>
      </c>
      <c r="C1727" s="306" t="str">
        <f aca="false">VLOOKUP($B1727,data!$A$6:$M$15000,10)</f>
        <v>N/A</v>
      </c>
      <c r="D1727" s="9" t="n">
        <f aca="false">IF(B1727&lt;&gt;"",MONTH(B1727),0)</f>
        <v>1</v>
      </c>
      <c r="E1727" s="306" t="e">
        <f aca="false">AVERAGE(C1721:C1727)</f>
        <v>#DIV/0!</v>
      </c>
    </row>
    <row r="1728" customFormat="false" ht="11.25" hidden="false" customHeight="false" outlineLevel="0" collapsed="false">
      <c r="A1728" s="199" t="n">
        <v>37270</v>
      </c>
      <c r="B1728" s="192" t="n">
        <v>37270</v>
      </c>
      <c r="C1728" s="306" t="str">
        <f aca="false">VLOOKUP($B1728,data!$A$6:$M$15000,10)</f>
        <v>N/A</v>
      </c>
      <c r="D1728" s="9" t="n">
        <f aca="false">IF(B1728&lt;&gt;"",MONTH(B1728),0)</f>
        <v>1</v>
      </c>
      <c r="E1728" s="306" t="e">
        <f aca="false">AVERAGE(C1722:C1728)</f>
        <v>#DIV/0!</v>
      </c>
    </row>
    <row r="1729" customFormat="false" ht="11.25" hidden="false" customHeight="false" outlineLevel="0" collapsed="false">
      <c r="A1729" s="199" t="n">
        <v>37271</v>
      </c>
      <c r="B1729" s="192" t="n">
        <v>37271</v>
      </c>
      <c r="C1729" s="306" t="str">
        <f aca="false">VLOOKUP($B1729,data!$A$6:$M$15000,10)</f>
        <v>N/A</v>
      </c>
      <c r="D1729" s="9" t="n">
        <f aca="false">IF(B1729&lt;&gt;"",MONTH(B1729),0)</f>
        <v>1</v>
      </c>
      <c r="E1729" s="306" t="e">
        <f aca="false">AVERAGE(C1723:C1729)</f>
        <v>#DIV/0!</v>
      </c>
    </row>
    <row r="1730" customFormat="false" ht="11.25" hidden="false" customHeight="false" outlineLevel="0" collapsed="false">
      <c r="A1730" s="199" t="n">
        <v>37272</v>
      </c>
      <c r="B1730" s="192" t="n">
        <v>37272</v>
      </c>
      <c r="C1730" s="306" t="str">
        <f aca="false">VLOOKUP($B1730,data!$A$6:$M$15000,10)</f>
        <v>N/A</v>
      </c>
      <c r="D1730" s="9" t="n">
        <f aca="false">IF(B1730&lt;&gt;"",MONTH(B1730),0)</f>
        <v>1</v>
      </c>
      <c r="E1730" s="306" t="e">
        <f aca="false">AVERAGE(C1724:C1730)</f>
        <v>#DIV/0!</v>
      </c>
    </row>
    <row r="1731" customFormat="false" ht="11.25" hidden="false" customHeight="false" outlineLevel="0" collapsed="false">
      <c r="A1731" s="199" t="n">
        <v>37273</v>
      </c>
      <c r="B1731" s="192" t="n">
        <v>37273</v>
      </c>
      <c r="C1731" s="306" t="str">
        <f aca="false">VLOOKUP($B1731,data!$A$6:$M$15000,10)</f>
        <v>N/A</v>
      </c>
      <c r="D1731" s="9" t="n">
        <f aca="false">IF(B1731&lt;&gt;"",MONTH(B1731),0)</f>
        <v>1</v>
      </c>
      <c r="E1731" s="306" t="e">
        <f aca="false">AVERAGE(C1725:C1731)</f>
        <v>#DIV/0!</v>
      </c>
    </row>
    <row r="1732" customFormat="false" ht="11.25" hidden="false" customHeight="false" outlineLevel="0" collapsed="false">
      <c r="A1732" s="199" t="n">
        <v>37274</v>
      </c>
      <c r="B1732" s="192" t="n">
        <v>37274</v>
      </c>
      <c r="C1732" s="306" t="str">
        <f aca="false">VLOOKUP($B1732,data!$A$6:$M$15000,10)</f>
        <v>N/A</v>
      </c>
      <c r="D1732" s="9" t="n">
        <f aca="false">IF(B1732&lt;&gt;"",MONTH(B1732),0)</f>
        <v>1</v>
      </c>
      <c r="E1732" s="306" t="e">
        <f aca="false">AVERAGE(C1726:C1732)</f>
        <v>#DIV/0!</v>
      </c>
    </row>
    <row r="1733" customFormat="false" ht="11.25" hidden="false" customHeight="false" outlineLevel="0" collapsed="false">
      <c r="A1733" s="199" t="n">
        <v>37275</v>
      </c>
      <c r="B1733" s="192" t="n">
        <v>37275</v>
      </c>
      <c r="C1733" s="306" t="str">
        <f aca="false">VLOOKUP($B1733,data!$A$6:$M$15000,10)</f>
        <v>N/A</v>
      </c>
      <c r="D1733" s="9" t="n">
        <f aca="false">IF(B1733&lt;&gt;"",MONTH(B1733),0)</f>
        <v>1</v>
      </c>
      <c r="E1733" s="306" t="e">
        <f aca="false">AVERAGE(C1727:C1733)</f>
        <v>#DIV/0!</v>
      </c>
    </row>
    <row r="1734" customFormat="false" ht="11.25" hidden="false" customHeight="false" outlineLevel="0" collapsed="false">
      <c r="A1734" s="199" t="n">
        <v>37276</v>
      </c>
      <c r="B1734" s="192" t="n">
        <v>37276</v>
      </c>
      <c r="C1734" s="306" t="str">
        <f aca="false">VLOOKUP($B1734,data!$A$6:$M$15000,10)</f>
        <v>N/A</v>
      </c>
      <c r="D1734" s="9" t="n">
        <f aca="false">IF(B1734&lt;&gt;"",MONTH(B1734),0)</f>
        <v>1</v>
      </c>
      <c r="E1734" s="306" t="e">
        <f aca="false">AVERAGE(C1728:C1734)</f>
        <v>#DIV/0!</v>
      </c>
    </row>
    <row r="1735" customFormat="false" ht="11.25" hidden="false" customHeight="false" outlineLevel="0" collapsed="false">
      <c r="A1735" s="199" t="n">
        <v>37277</v>
      </c>
      <c r="B1735" s="192" t="n">
        <v>37277</v>
      </c>
      <c r="C1735" s="306" t="str">
        <f aca="false">VLOOKUP($B1735,data!$A$6:$M$15000,10)</f>
        <v>N/A</v>
      </c>
      <c r="D1735" s="9" t="n">
        <f aca="false">IF(B1735&lt;&gt;"",MONTH(B1735),0)</f>
        <v>1</v>
      </c>
      <c r="E1735" s="306" t="e">
        <f aca="false">AVERAGE(C1729:C1735)</f>
        <v>#DIV/0!</v>
      </c>
    </row>
    <row r="1736" customFormat="false" ht="11.25" hidden="false" customHeight="false" outlineLevel="0" collapsed="false">
      <c r="A1736" s="199" t="n">
        <v>37278</v>
      </c>
      <c r="B1736" s="192" t="n">
        <v>37278</v>
      </c>
      <c r="C1736" s="306" t="str">
        <f aca="false">VLOOKUP($B1736,data!$A$6:$M$15000,10)</f>
        <v>N/A</v>
      </c>
      <c r="D1736" s="9" t="n">
        <f aca="false">IF(B1736&lt;&gt;"",MONTH(B1736),0)</f>
        <v>1</v>
      </c>
      <c r="E1736" s="306" t="e">
        <f aca="false">AVERAGE(C1730:C1736)</f>
        <v>#DIV/0!</v>
      </c>
    </row>
    <row r="1737" customFormat="false" ht="11.25" hidden="false" customHeight="false" outlineLevel="0" collapsed="false">
      <c r="A1737" s="199" t="n">
        <v>37279</v>
      </c>
      <c r="B1737" s="192" t="n">
        <v>37279</v>
      </c>
      <c r="C1737" s="306" t="str">
        <f aca="false">VLOOKUP($B1737,data!$A$6:$M$15000,10)</f>
        <v>N/A</v>
      </c>
      <c r="D1737" s="9" t="n">
        <f aca="false">IF(B1737&lt;&gt;"",MONTH(B1737),0)</f>
        <v>1</v>
      </c>
      <c r="E1737" s="306" t="e">
        <f aca="false">AVERAGE(C1731:C1737)</f>
        <v>#DIV/0!</v>
      </c>
    </row>
    <row r="1738" customFormat="false" ht="11.25" hidden="false" customHeight="false" outlineLevel="0" collapsed="false">
      <c r="A1738" s="199" t="n">
        <v>37280</v>
      </c>
      <c r="B1738" s="192" t="n">
        <v>37280</v>
      </c>
      <c r="C1738" s="306" t="str">
        <f aca="false">VLOOKUP($B1738,data!$A$6:$M$15000,10)</f>
        <v>N/A</v>
      </c>
      <c r="D1738" s="9" t="n">
        <f aca="false">IF(B1738&lt;&gt;"",MONTH(B1738),0)</f>
        <v>1</v>
      </c>
      <c r="E1738" s="306" t="e">
        <f aca="false">AVERAGE(C1732:C1738)</f>
        <v>#DIV/0!</v>
      </c>
    </row>
    <row r="1739" customFormat="false" ht="11.25" hidden="false" customHeight="false" outlineLevel="0" collapsed="false">
      <c r="A1739" s="199" t="n">
        <v>37281</v>
      </c>
      <c r="B1739" s="192" t="n">
        <v>37281</v>
      </c>
      <c r="C1739" s="306" t="str">
        <f aca="false">VLOOKUP($B1739,data!$A$6:$M$15000,10)</f>
        <v>N/A</v>
      </c>
      <c r="D1739" s="9" t="n">
        <f aca="false">IF(B1739&lt;&gt;"",MONTH(B1739),0)</f>
        <v>1</v>
      </c>
      <c r="E1739" s="306" t="e">
        <f aca="false">AVERAGE(C1733:C1739)</f>
        <v>#DIV/0!</v>
      </c>
    </row>
    <row r="1740" customFormat="false" ht="11.25" hidden="false" customHeight="false" outlineLevel="0" collapsed="false">
      <c r="A1740" s="199" t="n">
        <v>37282</v>
      </c>
      <c r="B1740" s="192" t="n">
        <v>37282</v>
      </c>
      <c r="C1740" s="306" t="str">
        <f aca="false">VLOOKUP($B1740,data!$A$6:$M$15000,10)</f>
        <v>N/A</v>
      </c>
      <c r="D1740" s="9" t="n">
        <f aca="false">IF(B1740&lt;&gt;"",MONTH(B1740),0)</f>
        <v>1</v>
      </c>
      <c r="E1740" s="306" t="e">
        <f aca="false">AVERAGE(C1734:C1740)</f>
        <v>#DIV/0!</v>
      </c>
    </row>
    <row r="1741" customFormat="false" ht="11.25" hidden="false" customHeight="false" outlineLevel="0" collapsed="false">
      <c r="A1741" s="199" t="n">
        <v>37283</v>
      </c>
      <c r="B1741" s="192" t="n">
        <v>37283</v>
      </c>
      <c r="C1741" s="306" t="str">
        <f aca="false">VLOOKUP($B1741,data!$A$6:$M$15000,10)</f>
        <v>N/A</v>
      </c>
      <c r="D1741" s="9" t="n">
        <f aca="false">IF(B1741&lt;&gt;"",MONTH(B1741),0)</f>
        <v>1</v>
      </c>
      <c r="E1741" s="306" t="e">
        <f aca="false">AVERAGE(C1735:C1741)</f>
        <v>#DIV/0!</v>
      </c>
    </row>
    <row r="1742" customFormat="false" ht="11.25" hidden="false" customHeight="false" outlineLevel="0" collapsed="false">
      <c r="A1742" s="199" t="n">
        <v>37284</v>
      </c>
      <c r="B1742" s="192" t="n">
        <v>37284</v>
      </c>
      <c r="C1742" s="306" t="str">
        <f aca="false">VLOOKUP($B1742,data!$A$6:$M$15000,10)</f>
        <v>N/A</v>
      </c>
      <c r="D1742" s="9" t="n">
        <f aca="false">IF(B1742&lt;&gt;"",MONTH(B1742),0)</f>
        <v>1</v>
      </c>
      <c r="E1742" s="306" t="e">
        <f aca="false">AVERAGE(C1736:C1742)</f>
        <v>#DIV/0!</v>
      </c>
    </row>
    <row r="1743" customFormat="false" ht="11.25" hidden="false" customHeight="false" outlineLevel="0" collapsed="false">
      <c r="A1743" s="199" t="n">
        <v>37285</v>
      </c>
      <c r="B1743" s="192" t="n">
        <v>37285</v>
      </c>
      <c r="C1743" s="306" t="str">
        <f aca="false">VLOOKUP($B1743,data!$A$6:$M$15000,10)</f>
        <v>N/A</v>
      </c>
      <c r="D1743" s="9" t="n">
        <f aca="false">IF(B1743&lt;&gt;"",MONTH(B1743),0)</f>
        <v>1</v>
      </c>
      <c r="E1743" s="306" t="e">
        <f aca="false">AVERAGE(C1737:C1743)</f>
        <v>#DIV/0!</v>
      </c>
    </row>
    <row r="1744" customFormat="false" ht="11.25" hidden="false" customHeight="false" outlineLevel="0" collapsed="false">
      <c r="A1744" s="199" t="n">
        <v>37286</v>
      </c>
      <c r="B1744" s="192" t="n">
        <v>37286</v>
      </c>
      <c r="C1744" s="306" t="str">
        <f aca="false">VLOOKUP($B1744,data!$A$6:$M$15000,10)</f>
        <v>N/A</v>
      </c>
      <c r="D1744" s="9" t="n">
        <f aca="false">IF(B1744&lt;&gt;"",MONTH(B1744),0)</f>
        <v>1</v>
      </c>
      <c r="E1744" s="306" t="e">
        <f aca="false">AVERAGE(C1738:C1744)</f>
        <v>#DIV/0!</v>
      </c>
    </row>
    <row r="1745" customFormat="false" ht="11.25" hidden="false" customHeight="false" outlineLevel="0" collapsed="false">
      <c r="A1745" s="199" t="n">
        <v>37287</v>
      </c>
      <c r="B1745" s="192" t="n">
        <v>37287</v>
      </c>
      <c r="C1745" s="306" t="str">
        <f aca="false">VLOOKUP($B1745,data!$A$6:$M$15000,10)</f>
        <v>N/A</v>
      </c>
      <c r="D1745" s="9" t="n">
        <f aca="false">IF(B1745&lt;&gt;"",MONTH(B1745),0)</f>
        <v>1</v>
      </c>
      <c r="E1745" s="306" t="e">
        <f aca="false">AVERAGE(C1739:C1745)</f>
        <v>#DIV/0!</v>
      </c>
    </row>
    <row r="1746" customFormat="false" ht="11.25" hidden="false" customHeight="false" outlineLevel="0" collapsed="false">
      <c r="A1746" s="199" t="n">
        <v>37288</v>
      </c>
      <c r="B1746" s="192" t="n">
        <v>37288</v>
      </c>
      <c r="C1746" s="306" t="str">
        <f aca="false">VLOOKUP($B1746,data!$A$6:$M$15000,10)</f>
        <v>N/A</v>
      </c>
      <c r="D1746" s="9" t="n">
        <f aca="false">IF(B1746&lt;&gt;"",MONTH(B1746),0)</f>
        <v>2</v>
      </c>
      <c r="E1746" s="306" t="e">
        <f aca="false">AVERAGE(C1740:C1746)</f>
        <v>#DIV/0!</v>
      </c>
    </row>
    <row r="1747" customFormat="false" ht="11.25" hidden="false" customHeight="false" outlineLevel="0" collapsed="false">
      <c r="A1747" s="199" t="n">
        <v>37289</v>
      </c>
      <c r="B1747" s="192" t="n">
        <v>37289</v>
      </c>
      <c r="C1747" s="306" t="str">
        <f aca="false">VLOOKUP($B1747,data!$A$6:$M$15000,10)</f>
        <v>N/A</v>
      </c>
      <c r="D1747" s="9" t="n">
        <f aca="false">IF(B1747&lt;&gt;"",MONTH(B1747),0)</f>
        <v>2</v>
      </c>
      <c r="E1747" s="306" t="e">
        <f aca="false">AVERAGE(C1741:C1747)</f>
        <v>#DIV/0!</v>
      </c>
    </row>
    <row r="1748" customFormat="false" ht="11.25" hidden="false" customHeight="false" outlineLevel="0" collapsed="false">
      <c r="A1748" s="199" t="n">
        <v>37290</v>
      </c>
      <c r="B1748" s="192" t="n">
        <v>37290</v>
      </c>
      <c r="C1748" s="306" t="str">
        <f aca="false">VLOOKUP($B1748,data!$A$6:$M$15000,10)</f>
        <v>N/A</v>
      </c>
      <c r="D1748" s="9" t="n">
        <f aca="false">IF(B1748&lt;&gt;"",MONTH(B1748),0)</f>
        <v>2</v>
      </c>
      <c r="E1748" s="306" t="e">
        <f aca="false">AVERAGE(C1742:C1748)</f>
        <v>#DIV/0!</v>
      </c>
    </row>
    <row r="1749" customFormat="false" ht="11.25" hidden="false" customHeight="false" outlineLevel="0" collapsed="false">
      <c r="A1749" s="199" t="n">
        <v>37291</v>
      </c>
      <c r="B1749" s="192" t="n">
        <v>37291</v>
      </c>
      <c r="C1749" s="306" t="str">
        <f aca="false">VLOOKUP($B1749,data!$A$6:$M$15000,10)</f>
        <v>N/A</v>
      </c>
      <c r="D1749" s="9" t="n">
        <f aca="false">IF(B1749&lt;&gt;"",MONTH(B1749),0)</f>
        <v>2</v>
      </c>
      <c r="E1749" s="306" t="e">
        <f aca="false">AVERAGE(C1743:C1749)</f>
        <v>#DIV/0!</v>
      </c>
    </row>
    <row r="1750" customFormat="false" ht="11.25" hidden="false" customHeight="false" outlineLevel="0" collapsed="false">
      <c r="A1750" s="199" t="n">
        <v>37292</v>
      </c>
      <c r="B1750" s="192" t="n">
        <v>37292</v>
      </c>
      <c r="C1750" s="306" t="str">
        <f aca="false">VLOOKUP($B1750,data!$A$6:$M$15000,10)</f>
        <v>N/A</v>
      </c>
      <c r="D1750" s="9" t="n">
        <f aca="false">IF(B1750&lt;&gt;"",MONTH(B1750),0)</f>
        <v>2</v>
      </c>
      <c r="E1750" s="306" t="e">
        <f aca="false">AVERAGE(C1744:C1750)</f>
        <v>#DIV/0!</v>
      </c>
    </row>
    <row r="1751" customFormat="false" ht="11.25" hidden="false" customHeight="false" outlineLevel="0" collapsed="false">
      <c r="A1751" s="199" t="n">
        <v>37293</v>
      </c>
      <c r="B1751" s="192" t="n">
        <v>37293</v>
      </c>
      <c r="C1751" s="306" t="str">
        <f aca="false">VLOOKUP($B1751,data!$A$6:$M$15000,10)</f>
        <v>N/A</v>
      </c>
      <c r="D1751" s="9" t="n">
        <f aca="false">IF(B1751&lt;&gt;"",MONTH(B1751),0)</f>
        <v>2</v>
      </c>
      <c r="E1751" s="306" t="e">
        <f aca="false">AVERAGE(C1745:C1751)</f>
        <v>#DIV/0!</v>
      </c>
    </row>
    <row r="1752" customFormat="false" ht="11.25" hidden="false" customHeight="false" outlineLevel="0" collapsed="false">
      <c r="A1752" s="199" t="n">
        <v>37294</v>
      </c>
      <c r="B1752" s="192" t="n">
        <v>37294</v>
      </c>
      <c r="C1752" s="306" t="str">
        <f aca="false">VLOOKUP($B1752,data!$A$6:$M$15000,10)</f>
        <v>N/A</v>
      </c>
      <c r="D1752" s="9" t="n">
        <f aca="false">IF(B1752&lt;&gt;"",MONTH(B1752),0)</f>
        <v>2</v>
      </c>
      <c r="E1752" s="306" t="e">
        <f aca="false">AVERAGE(C1746:C1752)</f>
        <v>#DIV/0!</v>
      </c>
    </row>
    <row r="1753" customFormat="false" ht="11.25" hidden="false" customHeight="false" outlineLevel="0" collapsed="false">
      <c r="A1753" s="199" t="n">
        <v>37295</v>
      </c>
      <c r="B1753" s="192" t="n">
        <v>37295</v>
      </c>
      <c r="C1753" s="306" t="str">
        <f aca="false">VLOOKUP($B1753,data!$A$6:$M$15000,10)</f>
        <v>N/A</v>
      </c>
      <c r="D1753" s="9" t="n">
        <f aca="false">IF(B1753&lt;&gt;"",MONTH(B1753),0)</f>
        <v>2</v>
      </c>
      <c r="E1753" s="306" t="e">
        <f aca="false">AVERAGE(C1747:C1753)</f>
        <v>#DIV/0!</v>
      </c>
    </row>
    <row r="1754" customFormat="false" ht="11.25" hidden="false" customHeight="false" outlineLevel="0" collapsed="false">
      <c r="A1754" s="199" t="n">
        <v>37296</v>
      </c>
      <c r="B1754" s="192" t="n">
        <v>37296</v>
      </c>
      <c r="C1754" s="306" t="str">
        <f aca="false">VLOOKUP($B1754,data!$A$6:$M$15000,10)</f>
        <v>N/A</v>
      </c>
      <c r="D1754" s="9" t="n">
        <f aca="false">IF(B1754&lt;&gt;"",MONTH(B1754),0)</f>
        <v>2</v>
      </c>
      <c r="E1754" s="306" t="e">
        <f aca="false">AVERAGE(C1748:C1754)</f>
        <v>#DIV/0!</v>
      </c>
    </row>
    <row r="1755" customFormat="false" ht="11.25" hidden="false" customHeight="false" outlineLevel="0" collapsed="false">
      <c r="A1755" s="199" t="n">
        <v>37297</v>
      </c>
      <c r="B1755" s="192" t="n">
        <v>37297</v>
      </c>
      <c r="C1755" s="306" t="str">
        <f aca="false">VLOOKUP($B1755,data!$A$6:$M$15000,10)</f>
        <v>N/A</v>
      </c>
      <c r="D1755" s="9" t="n">
        <f aca="false">IF(B1755&lt;&gt;"",MONTH(B1755),0)</f>
        <v>2</v>
      </c>
      <c r="E1755" s="306" t="e">
        <f aca="false">AVERAGE(C1749:C1755)</f>
        <v>#DIV/0!</v>
      </c>
    </row>
    <row r="1756" customFormat="false" ht="11.25" hidden="false" customHeight="false" outlineLevel="0" collapsed="false">
      <c r="A1756" s="199" t="n">
        <v>37298</v>
      </c>
      <c r="B1756" s="192" t="n">
        <v>37298</v>
      </c>
      <c r="C1756" s="306" t="str">
        <f aca="false">VLOOKUP($B1756,data!$A$6:$M$15000,10)</f>
        <v>N/A</v>
      </c>
      <c r="D1756" s="9" t="n">
        <f aca="false">IF(B1756&lt;&gt;"",MONTH(B1756),0)</f>
        <v>2</v>
      </c>
      <c r="E1756" s="306" t="e">
        <f aca="false">AVERAGE(C1750:C1756)</f>
        <v>#DIV/0!</v>
      </c>
    </row>
    <row r="1757" customFormat="false" ht="11.25" hidden="false" customHeight="false" outlineLevel="0" collapsed="false">
      <c r="A1757" s="199" t="n">
        <v>37299</v>
      </c>
      <c r="B1757" s="192" t="n">
        <v>37299</v>
      </c>
      <c r="C1757" s="306" t="str">
        <f aca="false">VLOOKUP($B1757,data!$A$6:$M$15000,10)</f>
        <v>N/A</v>
      </c>
      <c r="D1757" s="9" t="n">
        <f aca="false">IF(B1757&lt;&gt;"",MONTH(B1757),0)</f>
        <v>2</v>
      </c>
      <c r="E1757" s="306" t="e">
        <f aca="false">AVERAGE(C1751:C1757)</f>
        <v>#DIV/0!</v>
      </c>
    </row>
    <row r="1758" customFormat="false" ht="11.25" hidden="false" customHeight="false" outlineLevel="0" collapsed="false">
      <c r="A1758" s="199" t="n">
        <v>37300</v>
      </c>
      <c r="B1758" s="192" t="n">
        <v>37300</v>
      </c>
      <c r="C1758" s="306" t="str">
        <f aca="false">VLOOKUP($B1758,data!$A$6:$M$15000,10)</f>
        <v>N/A</v>
      </c>
      <c r="D1758" s="9" t="n">
        <f aca="false">IF(B1758&lt;&gt;"",MONTH(B1758),0)</f>
        <v>2</v>
      </c>
      <c r="E1758" s="306" t="e">
        <f aca="false">AVERAGE(C1752:C1758)</f>
        <v>#DIV/0!</v>
      </c>
    </row>
    <row r="1759" customFormat="false" ht="11.25" hidden="false" customHeight="false" outlineLevel="0" collapsed="false">
      <c r="A1759" s="199" t="n">
        <v>37301</v>
      </c>
      <c r="B1759" s="192" t="n">
        <v>37301</v>
      </c>
      <c r="C1759" s="306" t="str">
        <f aca="false">VLOOKUP($B1759,data!$A$6:$M$15000,10)</f>
        <v>N/A</v>
      </c>
      <c r="D1759" s="9" t="n">
        <f aca="false">IF(B1759&lt;&gt;"",MONTH(B1759),0)</f>
        <v>2</v>
      </c>
      <c r="E1759" s="306" t="e">
        <f aca="false">AVERAGE(C1753:C1759)</f>
        <v>#DIV/0!</v>
      </c>
    </row>
    <row r="1760" customFormat="false" ht="11.25" hidden="false" customHeight="false" outlineLevel="0" collapsed="false">
      <c r="A1760" s="199" t="n">
        <v>37302</v>
      </c>
      <c r="B1760" s="192" t="n">
        <v>37302</v>
      </c>
      <c r="C1760" s="306" t="str">
        <f aca="false">VLOOKUP($B1760,data!$A$6:$M$15000,10)</f>
        <v>N/A</v>
      </c>
      <c r="D1760" s="9" t="n">
        <f aca="false">IF(B1760&lt;&gt;"",MONTH(B1760),0)</f>
        <v>2</v>
      </c>
      <c r="E1760" s="306" t="e">
        <f aca="false">AVERAGE(C1754:C1760)</f>
        <v>#DIV/0!</v>
      </c>
    </row>
    <row r="1761" customFormat="false" ht="11.25" hidden="false" customHeight="false" outlineLevel="0" collapsed="false">
      <c r="A1761" s="199" t="n">
        <v>37303</v>
      </c>
      <c r="B1761" s="192" t="n">
        <v>37303</v>
      </c>
      <c r="C1761" s="306" t="str">
        <f aca="false">VLOOKUP($B1761,data!$A$6:$M$15000,10)</f>
        <v>N/A</v>
      </c>
      <c r="D1761" s="9" t="n">
        <f aca="false">IF(B1761&lt;&gt;"",MONTH(B1761),0)</f>
        <v>2</v>
      </c>
      <c r="E1761" s="306" t="e">
        <f aca="false">AVERAGE(C1755:C1761)</f>
        <v>#DIV/0!</v>
      </c>
    </row>
    <row r="1762" customFormat="false" ht="11.25" hidden="false" customHeight="false" outlineLevel="0" collapsed="false">
      <c r="A1762" s="199" t="n">
        <v>37304</v>
      </c>
      <c r="B1762" s="192" t="n">
        <v>37304</v>
      </c>
      <c r="C1762" s="306" t="str">
        <f aca="false">VLOOKUP($B1762,data!$A$6:$M$15000,10)</f>
        <v>N/A</v>
      </c>
      <c r="D1762" s="9" t="n">
        <f aca="false">IF(B1762&lt;&gt;"",MONTH(B1762),0)</f>
        <v>2</v>
      </c>
      <c r="E1762" s="306" t="e">
        <f aca="false">AVERAGE(C1756:C1762)</f>
        <v>#DIV/0!</v>
      </c>
    </row>
    <row r="1763" customFormat="false" ht="11.25" hidden="false" customHeight="false" outlineLevel="0" collapsed="false">
      <c r="A1763" s="199" t="n">
        <v>37305</v>
      </c>
      <c r="B1763" s="192" t="n">
        <v>37305</v>
      </c>
      <c r="C1763" s="306" t="str">
        <f aca="false">VLOOKUP($B1763,data!$A$6:$M$15000,10)</f>
        <v>N/A</v>
      </c>
      <c r="D1763" s="9" t="n">
        <f aca="false">IF(B1763&lt;&gt;"",MONTH(B1763),0)</f>
        <v>2</v>
      </c>
      <c r="E1763" s="306" t="e">
        <f aca="false">AVERAGE(C1757:C1763)</f>
        <v>#DIV/0!</v>
      </c>
    </row>
    <row r="1764" customFormat="false" ht="11.25" hidden="false" customHeight="false" outlineLevel="0" collapsed="false">
      <c r="A1764" s="199" t="n">
        <v>37306</v>
      </c>
      <c r="B1764" s="192" t="n">
        <v>37306</v>
      </c>
      <c r="C1764" s="306" t="str">
        <f aca="false">VLOOKUP($B1764,data!$A$6:$M$15000,10)</f>
        <v>N/A</v>
      </c>
      <c r="D1764" s="9" t="n">
        <f aca="false">IF(B1764&lt;&gt;"",MONTH(B1764),0)</f>
        <v>2</v>
      </c>
      <c r="E1764" s="306" t="e">
        <f aca="false">AVERAGE(C1758:C1764)</f>
        <v>#DIV/0!</v>
      </c>
    </row>
    <row r="1765" customFormat="false" ht="11.25" hidden="false" customHeight="false" outlineLevel="0" collapsed="false">
      <c r="A1765" s="199" t="n">
        <v>37307</v>
      </c>
      <c r="B1765" s="192" t="n">
        <v>37307</v>
      </c>
      <c r="C1765" s="306" t="str">
        <f aca="false">VLOOKUP($B1765,data!$A$6:$M$15000,10)</f>
        <v>N/A</v>
      </c>
      <c r="D1765" s="9" t="n">
        <f aca="false">IF(B1765&lt;&gt;"",MONTH(B1765),0)</f>
        <v>2</v>
      </c>
      <c r="E1765" s="306" t="e">
        <f aca="false">AVERAGE(C1759:C1765)</f>
        <v>#DIV/0!</v>
      </c>
    </row>
    <row r="1766" customFormat="false" ht="11.25" hidden="false" customHeight="false" outlineLevel="0" collapsed="false">
      <c r="A1766" s="199" t="n">
        <v>37308</v>
      </c>
      <c r="B1766" s="192" t="n">
        <v>37308</v>
      </c>
      <c r="C1766" s="306" t="str">
        <f aca="false">VLOOKUP($B1766,data!$A$6:$M$15000,10)</f>
        <v>N/A</v>
      </c>
      <c r="D1766" s="9" t="n">
        <f aca="false">IF(B1766&lt;&gt;"",MONTH(B1766),0)</f>
        <v>2</v>
      </c>
      <c r="E1766" s="306" t="e">
        <f aca="false">AVERAGE(C1760:C1766)</f>
        <v>#DIV/0!</v>
      </c>
    </row>
    <row r="1767" customFormat="false" ht="11.25" hidden="false" customHeight="false" outlineLevel="0" collapsed="false">
      <c r="A1767" s="199" t="n">
        <v>37309</v>
      </c>
      <c r="B1767" s="192" t="n">
        <v>37309</v>
      </c>
      <c r="C1767" s="306" t="str">
        <f aca="false">VLOOKUP($B1767,data!$A$6:$M$15000,10)</f>
        <v>N/A</v>
      </c>
      <c r="D1767" s="9" t="n">
        <f aca="false">IF(B1767&lt;&gt;"",MONTH(B1767),0)</f>
        <v>2</v>
      </c>
      <c r="E1767" s="306" t="e">
        <f aca="false">AVERAGE(C1761:C1767)</f>
        <v>#DIV/0!</v>
      </c>
    </row>
    <row r="1768" customFormat="false" ht="11.25" hidden="false" customHeight="false" outlineLevel="0" collapsed="false">
      <c r="A1768" s="199" t="n">
        <v>37310</v>
      </c>
      <c r="B1768" s="192" t="n">
        <v>37310</v>
      </c>
      <c r="C1768" s="306" t="str">
        <f aca="false">VLOOKUP($B1768,data!$A$6:$M$15000,10)</f>
        <v>N/A</v>
      </c>
      <c r="D1768" s="9" t="n">
        <f aca="false">IF(B1768&lt;&gt;"",MONTH(B1768),0)</f>
        <v>2</v>
      </c>
      <c r="E1768" s="306" t="e">
        <f aca="false">AVERAGE(C1762:C1768)</f>
        <v>#DIV/0!</v>
      </c>
    </row>
    <row r="1769" customFormat="false" ht="11.25" hidden="false" customHeight="false" outlineLevel="0" collapsed="false">
      <c r="A1769" s="199" t="n">
        <v>37311</v>
      </c>
      <c r="B1769" s="192" t="n">
        <v>37311</v>
      </c>
      <c r="C1769" s="306" t="str">
        <f aca="false">VLOOKUP($B1769,data!$A$6:$M$15000,10)</f>
        <v>N/A</v>
      </c>
      <c r="D1769" s="9" t="n">
        <f aca="false">IF(B1769&lt;&gt;"",MONTH(B1769),0)</f>
        <v>2</v>
      </c>
      <c r="E1769" s="306" t="e">
        <f aca="false">AVERAGE(C1763:C1769)</f>
        <v>#DIV/0!</v>
      </c>
    </row>
    <row r="1770" customFormat="false" ht="11.25" hidden="false" customHeight="false" outlineLevel="0" collapsed="false">
      <c r="A1770" s="199" t="n">
        <v>37312</v>
      </c>
      <c r="B1770" s="192" t="n">
        <v>37312</v>
      </c>
      <c r="C1770" s="306" t="str">
        <f aca="false">VLOOKUP($B1770,data!$A$6:$M$15000,10)</f>
        <v>N/A</v>
      </c>
      <c r="D1770" s="9" t="n">
        <f aca="false">IF(B1770&lt;&gt;"",MONTH(B1770),0)</f>
        <v>2</v>
      </c>
      <c r="E1770" s="306" t="e">
        <f aca="false">AVERAGE(C1764:C1770)</f>
        <v>#DIV/0!</v>
      </c>
    </row>
    <row r="1771" customFormat="false" ht="11.25" hidden="false" customHeight="false" outlineLevel="0" collapsed="false">
      <c r="A1771" s="199" t="n">
        <v>37313</v>
      </c>
      <c r="B1771" s="192" t="n">
        <v>37313</v>
      </c>
      <c r="C1771" s="306" t="str">
        <f aca="false">VLOOKUP($B1771,data!$A$6:$M$15000,10)</f>
        <v>N/A</v>
      </c>
      <c r="D1771" s="9" t="n">
        <f aca="false">IF(B1771&lt;&gt;"",MONTH(B1771),0)</f>
        <v>2</v>
      </c>
      <c r="E1771" s="306" t="e">
        <f aca="false">AVERAGE(C1765:C1771)</f>
        <v>#DIV/0!</v>
      </c>
    </row>
    <row r="1772" customFormat="false" ht="11.25" hidden="false" customHeight="false" outlineLevel="0" collapsed="false">
      <c r="A1772" s="199" t="n">
        <v>37314</v>
      </c>
      <c r="B1772" s="192" t="n">
        <v>37314</v>
      </c>
      <c r="C1772" s="306" t="str">
        <f aca="false">VLOOKUP($B1772,data!$A$6:$M$15000,10)</f>
        <v>N/A</v>
      </c>
      <c r="D1772" s="9" t="n">
        <f aca="false">IF(B1772&lt;&gt;"",MONTH(B1772),0)</f>
        <v>2</v>
      </c>
      <c r="E1772" s="306" t="e">
        <f aca="false">AVERAGE(C1766:C1772)</f>
        <v>#DIV/0!</v>
      </c>
    </row>
    <row r="1773" customFormat="false" ht="11.25" hidden="false" customHeight="false" outlineLevel="0" collapsed="false">
      <c r="A1773" s="199" t="n">
        <v>37315</v>
      </c>
      <c r="B1773" s="192" t="n">
        <v>37315</v>
      </c>
      <c r="C1773" s="306" t="str">
        <f aca="false">VLOOKUP($B1773,data!$A$6:$M$15000,10)</f>
        <v>N/A</v>
      </c>
      <c r="D1773" s="9" t="n">
        <f aca="false">IF(B1773&lt;&gt;"",MONTH(B1773),0)</f>
        <v>2</v>
      </c>
      <c r="E1773" s="306" t="e">
        <f aca="false">AVERAGE(C1767:C1773)</f>
        <v>#DIV/0!</v>
      </c>
    </row>
    <row r="1774" customFormat="false" ht="11.25" hidden="false" customHeight="false" outlineLevel="0" collapsed="false">
      <c r="A1774" s="199" t="n">
        <v>37316</v>
      </c>
      <c r="B1774" s="192" t="n">
        <v>37316</v>
      </c>
      <c r="C1774" s="306" t="str">
        <f aca="false">VLOOKUP($B1774,data!$A$6:$M$15000,10)</f>
        <v>N/A</v>
      </c>
      <c r="D1774" s="9" t="n">
        <f aca="false">IF(B1774&lt;&gt;"",MONTH(B1774),0)</f>
        <v>3</v>
      </c>
      <c r="E1774" s="306" t="e">
        <f aca="false">AVERAGE(C1768:C1774)</f>
        <v>#DIV/0!</v>
      </c>
    </row>
    <row r="1775" customFormat="false" ht="11.25" hidden="false" customHeight="false" outlineLevel="0" collapsed="false">
      <c r="A1775" s="199" t="n">
        <v>37317</v>
      </c>
      <c r="B1775" s="192" t="n">
        <v>37317</v>
      </c>
      <c r="C1775" s="306" t="str">
        <f aca="false">VLOOKUP($B1775,data!$A$6:$M$15000,10)</f>
        <v>N/A</v>
      </c>
      <c r="D1775" s="9" t="n">
        <f aca="false">IF(B1775&lt;&gt;"",MONTH(B1775),0)</f>
        <v>3</v>
      </c>
      <c r="E1775" s="306" t="e">
        <f aca="false">AVERAGE(C1769:C1775)</f>
        <v>#DIV/0!</v>
      </c>
    </row>
    <row r="1776" customFormat="false" ht="11.25" hidden="false" customHeight="false" outlineLevel="0" collapsed="false">
      <c r="A1776" s="199" t="n">
        <v>37318</v>
      </c>
      <c r="B1776" s="192" t="n">
        <v>37318</v>
      </c>
      <c r="C1776" s="306" t="str">
        <f aca="false">VLOOKUP($B1776,data!$A$6:$M$15000,10)</f>
        <v>N/A</v>
      </c>
      <c r="D1776" s="9" t="n">
        <f aca="false">IF(B1776&lt;&gt;"",MONTH(B1776),0)</f>
        <v>3</v>
      </c>
      <c r="E1776" s="306" t="e">
        <f aca="false">AVERAGE(C1770:C1776)</f>
        <v>#DIV/0!</v>
      </c>
    </row>
    <row r="1777" customFormat="false" ht="11.25" hidden="false" customHeight="false" outlineLevel="0" collapsed="false">
      <c r="A1777" s="199" t="n">
        <v>37319</v>
      </c>
      <c r="B1777" s="192" t="n">
        <v>37319</v>
      </c>
      <c r="C1777" s="306" t="str">
        <f aca="false">VLOOKUP($B1777,data!$A$6:$M$15000,10)</f>
        <v>N/A</v>
      </c>
      <c r="D1777" s="9" t="n">
        <f aca="false">IF(B1777&lt;&gt;"",MONTH(B1777),0)</f>
        <v>3</v>
      </c>
      <c r="E1777" s="306" t="e">
        <f aca="false">AVERAGE(C1771:C1777)</f>
        <v>#DIV/0!</v>
      </c>
    </row>
    <row r="1778" customFormat="false" ht="11.25" hidden="false" customHeight="false" outlineLevel="0" collapsed="false">
      <c r="A1778" s="199" t="n">
        <v>37320</v>
      </c>
      <c r="B1778" s="192" t="n">
        <v>37320</v>
      </c>
      <c r="C1778" s="306" t="str">
        <f aca="false">VLOOKUP($B1778,data!$A$6:$M$15000,10)</f>
        <v>N/A</v>
      </c>
      <c r="D1778" s="9" t="n">
        <f aca="false">IF(B1778&lt;&gt;"",MONTH(B1778),0)</f>
        <v>3</v>
      </c>
      <c r="E1778" s="306" t="e">
        <f aca="false">AVERAGE(C1772:C1778)</f>
        <v>#DIV/0!</v>
      </c>
    </row>
    <row r="1779" customFormat="false" ht="11.25" hidden="false" customHeight="false" outlineLevel="0" collapsed="false">
      <c r="A1779" s="199" t="n">
        <v>37321</v>
      </c>
      <c r="B1779" s="192" t="n">
        <v>37321</v>
      </c>
      <c r="C1779" s="306" t="str">
        <f aca="false">VLOOKUP($B1779,data!$A$6:$M$15000,10)</f>
        <v>N/A</v>
      </c>
      <c r="D1779" s="9" t="n">
        <f aca="false">IF(B1779&lt;&gt;"",MONTH(B1779),0)</f>
        <v>3</v>
      </c>
      <c r="E1779" s="306" t="e">
        <f aca="false">AVERAGE(C1773:C1779)</f>
        <v>#DIV/0!</v>
      </c>
    </row>
    <row r="1780" customFormat="false" ht="11.25" hidden="false" customHeight="false" outlineLevel="0" collapsed="false">
      <c r="A1780" s="199" t="n">
        <v>37322</v>
      </c>
      <c r="B1780" s="192" t="n">
        <v>37322</v>
      </c>
      <c r="C1780" s="306" t="str">
        <f aca="false">VLOOKUP($B1780,data!$A$6:$M$15000,10)</f>
        <v>N/A</v>
      </c>
      <c r="D1780" s="9" t="n">
        <f aca="false">IF(B1780&lt;&gt;"",MONTH(B1780),0)</f>
        <v>3</v>
      </c>
      <c r="E1780" s="306" t="e">
        <f aca="false">AVERAGE(C1774:C1780)</f>
        <v>#DIV/0!</v>
      </c>
    </row>
    <row r="1781" customFormat="false" ht="11.25" hidden="false" customHeight="false" outlineLevel="0" collapsed="false">
      <c r="A1781" s="199" t="n">
        <v>37323</v>
      </c>
      <c r="B1781" s="192" t="n">
        <v>37323</v>
      </c>
      <c r="C1781" s="306" t="str">
        <f aca="false">VLOOKUP($B1781,data!$A$6:$M$15000,10)</f>
        <v>N/A</v>
      </c>
      <c r="D1781" s="9" t="n">
        <f aca="false">IF(B1781&lt;&gt;"",MONTH(B1781),0)</f>
        <v>3</v>
      </c>
      <c r="E1781" s="306" t="e">
        <f aca="false">AVERAGE(C1775:C1781)</f>
        <v>#DIV/0!</v>
      </c>
    </row>
    <row r="1782" customFormat="false" ht="11.25" hidden="false" customHeight="false" outlineLevel="0" collapsed="false">
      <c r="A1782" s="199" t="n">
        <v>37324</v>
      </c>
      <c r="B1782" s="192" t="n">
        <v>37324</v>
      </c>
      <c r="C1782" s="306" t="str">
        <f aca="false">VLOOKUP($B1782,data!$A$6:$M$15000,10)</f>
        <v>N/A</v>
      </c>
      <c r="D1782" s="9" t="n">
        <f aca="false">IF(B1782&lt;&gt;"",MONTH(B1782),0)</f>
        <v>3</v>
      </c>
      <c r="E1782" s="306" t="e">
        <f aca="false">AVERAGE(C1776:C1782)</f>
        <v>#DIV/0!</v>
      </c>
    </row>
    <row r="1783" customFormat="false" ht="11.25" hidden="false" customHeight="false" outlineLevel="0" collapsed="false">
      <c r="A1783" s="199" t="n">
        <v>37325</v>
      </c>
      <c r="B1783" s="192" t="n">
        <v>37325</v>
      </c>
      <c r="C1783" s="306" t="str">
        <f aca="false">VLOOKUP($B1783,data!$A$6:$M$15000,10)</f>
        <v>N/A</v>
      </c>
      <c r="D1783" s="9" t="n">
        <f aca="false">IF(B1783&lt;&gt;"",MONTH(B1783),0)</f>
        <v>3</v>
      </c>
      <c r="E1783" s="306" t="e">
        <f aca="false">AVERAGE(C1777:C1783)</f>
        <v>#DIV/0!</v>
      </c>
    </row>
    <row r="1784" customFormat="false" ht="11.25" hidden="false" customHeight="false" outlineLevel="0" collapsed="false">
      <c r="A1784" s="199" t="n">
        <v>37326</v>
      </c>
      <c r="B1784" s="192" t="n">
        <v>37326</v>
      </c>
      <c r="C1784" s="306" t="str">
        <f aca="false">VLOOKUP($B1784,data!$A$6:$M$15000,10)</f>
        <v>N/A</v>
      </c>
      <c r="D1784" s="9" t="n">
        <f aca="false">IF(B1784&lt;&gt;"",MONTH(B1784),0)</f>
        <v>3</v>
      </c>
      <c r="E1784" s="306" t="e">
        <f aca="false">AVERAGE(C1778:C1784)</f>
        <v>#DIV/0!</v>
      </c>
    </row>
    <row r="1785" customFormat="false" ht="11.25" hidden="false" customHeight="false" outlineLevel="0" collapsed="false">
      <c r="A1785" s="199" t="n">
        <v>37327</v>
      </c>
      <c r="B1785" s="192" t="n">
        <v>37327</v>
      </c>
      <c r="C1785" s="306" t="str">
        <f aca="false">VLOOKUP($B1785,data!$A$6:$M$15000,10)</f>
        <v>N/A</v>
      </c>
      <c r="D1785" s="9" t="n">
        <f aca="false">IF(B1785&lt;&gt;"",MONTH(B1785),0)</f>
        <v>3</v>
      </c>
      <c r="E1785" s="306" t="e">
        <f aca="false">AVERAGE(C1779:C1785)</f>
        <v>#DIV/0!</v>
      </c>
    </row>
    <row r="1786" customFormat="false" ht="11.25" hidden="false" customHeight="false" outlineLevel="0" collapsed="false">
      <c r="A1786" s="199" t="n">
        <v>37328</v>
      </c>
      <c r="B1786" s="192" t="n">
        <v>37328</v>
      </c>
      <c r="C1786" s="306" t="str">
        <f aca="false">VLOOKUP($B1786,data!$A$6:$M$15000,10)</f>
        <v>N/A</v>
      </c>
      <c r="D1786" s="9" t="n">
        <f aca="false">IF(B1786&lt;&gt;"",MONTH(B1786),0)</f>
        <v>3</v>
      </c>
      <c r="E1786" s="306" t="e">
        <f aca="false">AVERAGE(C1780:C1786)</f>
        <v>#DIV/0!</v>
      </c>
    </row>
    <row r="1787" customFormat="false" ht="11.25" hidden="false" customHeight="false" outlineLevel="0" collapsed="false">
      <c r="A1787" s="199" t="n">
        <v>37329</v>
      </c>
      <c r="B1787" s="192" t="n">
        <v>37329</v>
      </c>
      <c r="C1787" s="306" t="str">
        <f aca="false">VLOOKUP($B1787,data!$A$6:$M$15000,10)</f>
        <v>N/A</v>
      </c>
      <c r="D1787" s="9" t="n">
        <f aca="false">IF(B1787&lt;&gt;"",MONTH(B1787),0)</f>
        <v>3</v>
      </c>
      <c r="E1787" s="306" t="e">
        <f aca="false">AVERAGE(C1781:C1787)</f>
        <v>#DIV/0!</v>
      </c>
    </row>
    <row r="1788" customFormat="false" ht="11.25" hidden="false" customHeight="false" outlineLevel="0" collapsed="false">
      <c r="A1788" s="199" t="n">
        <v>37330</v>
      </c>
      <c r="B1788" s="192" t="n">
        <v>37330</v>
      </c>
      <c r="C1788" s="306" t="str">
        <f aca="false">VLOOKUP($B1788,data!$A$6:$M$15000,10)</f>
        <v>N/A</v>
      </c>
      <c r="D1788" s="9" t="n">
        <f aca="false">IF(B1788&lt;&gt;"",MONTH(B1788),0)</f>
        <v>3</v>
      </c>
      <c r="E1788" s="306" t="e">
        <f aca="false">AVERAGE(C1782:C1788)</f>
        <v>#DIV/0!</v>
      </c>
    </row>
    <row r="1789" customFormat="false" ht="11.25" hidden="false" customHeight="false" outlineLevel="0" collapsed="false">
      <c r="A1789" s="199" t="n">
        <v>37331</v>
      </c>
      <c r="B1789" s="192" t="n">
        <v>37331</v>
      </c>
      <c r="C1789" s="306" t="str">
        <f aca="false">VLOOKUP($B1789,data!$A$6:$M$15000,10)</f>
        <v>N/A</v>
      </c>
      <c r="D1789" s="9" t="n">
        <f aca="false">IF(B1789&lt;&gt;"",MONTH(B1789),0)</f>
        <v>3</v>
      </c>
      <c r="E1789" s="306" t="e">
        <f aca="false">AVERAGE(C1783:C1789)</f>
        <v>#DIV/0!</v>
      </c>
    </row>
    <row r="1790" customFormat="false" ht="11.25" hidden="false" customHeight="false" outlineLevel="0" collapsed="false">
      <c r="A1790" s="199" t="n">
        <v>37332</v>
      </c>
      <c r="B1790" s="192" t="n">
        <v>37332</v>
      </c>
      <c r="C1790" s="306" t="str">
        <f aca="false">VLOOKUP($B1790,data!$A$6:$M$15000,10)</f>
        <v>N/A</v>
      </c>
      <c r="D1790" s="9" t="n">
        <f aca="false">IF(B1790&lt;&gt;"",MONTH(B1790),0)</f>
        <v>3</v>
      </c>
      <c r="E1790" s="306" t="e">
        <f aca="false">AVERAGE(C1784:C1790)</f>
        <v>#DIV/0!</v>
      </c>
    </row>
    <row r="1791" customFormat="false" ht="11.25" hidden="false" customHeight="false" outlineLevel="0" collapsed="false">
      <c r="A1791" s="199" t="n">
        <v>37333</v>
      </c>
      <c r="B1791" s="192" t="n">
        <v>37333</v>
      </c>
      <c r="C1791" s="306" t="str">
        <f aca="false">VLOOKUP($B1791,data!$A$6:$M$15000,10)</f>
        <v>N/A</v>
      </c>
      <c r="D1791" s="9" t="n">
        <f aca="false">IF(B1791&lt;&gt;"",MONTH(B1791),0)</f>
        <v>3</v>
      </c>
      <c r="E1791" s="306" t="e">
        <f aca="false">AVERAGE(C1785:C1791)</f>
        <v>#DIV/0!</v>
      </c>
    </row>
    <row r="1792" customFormat="false" ht="11.25" hidden="false" customHeight="false" outlineLevel="0" collapsed="false">
      <c r="A1792" s="199" t="n">
        <v>37334</v>
      </c>
      <c r="B1792" s="192" t="n">
        <v>37334</v>
      </c>
      <c r="C1792" s="306" t="str">
        <f aca="false">VLOOKUP($B1792,data!$A$6:$M$15000,10)</f>
        <v>N/A</v>
      </c>
      <c r="D1792" s="9" t="n">
        <f aca="false">IF(B1792&lt;&gt;"",MONTH(B1792),0)</f>
        <v>3</v>
      </c>
      <c r="E1792" s="306" t="e">
        <f aca="false">AVERAGE(C1786:C1792)</f>
        <v>#DIV/0!</v>
      </c>
    </row>
    <row r="1793" customFormat="false" ht="11.25" hidden="false" customHeight="false" outlineLevel="0" collapsed="false">
      <c r="A1793" s="199" t="n">
        <v>37335</v>
      </c>
      <c r="B1793" s="192" t="n">
        <v>37335</v>
      </c>
      <c r="C1793" s="306" t="str">
        <f aca="false">VLOOKUP($B1793,data!$A$6:$M$15000,10)</f>
        <v>N/A</v>
      </c>
      <c r="D1793" s="9" t="n">
        <f aca="false">IF(B1793&lt;&gt;"",MONTH(B1793),0)</f>
        <v>3</v>
      </c>
      <c r="E1793" s="306" t="e">
        <f aca="false">AVERAGE(C1787:C1793)</f>
        <v>#DIV/0!</v>
      </c>
    </row>
    <row r="1794" customFormat="false" ht="11.25" hidden="false" customHeight="false" outlineLevel="0" collapsed="false">
      <c r="A1794" s="199" t="n">
        <v>37336</v>
      </c>
      <c r="B1794" s="192" t="n">
        <v>37336</v>
      </c>
      <c r="C1794" s="306" t="str">
        <f aca="false">VLOOKUP($B1794,data!$A$6:$M$15000,10)</f>
        <v>N/A</v>
      </c>
      <c r="D1794" s="9" t="n">
        <f aca="false">IF(B1794&lt;&gt;"",MONTH(B1794),0)</f>
        <v>3</v>
      </c>
      <c r="E1794" s="306" t="e">
        <f aca="false">AVERAGE(C1788:C1794)</f>
        <v>#DIV/0!</v>
      </c>
    </row>
    <row r="1795" customFormat="false" ht="11.25" hidden="false" customHeight="false" outlineLevel="0" collapsed="false">
      <c r="A1795" s="199" t="n">
        <v>37337</v>
      </c>
      <c r="B1795" s="192" t="n">
        <v>37337</v>
      </c>
      <c r="C1795" s="306" t="str">
        <f aca="false">VLOOKUP($B1795,data!$A$6:$M$15000,10)</f>
        <v>N/A</v>
      </c>
      <c r="D1795" s="9" t="n">
        <f aca="false">IF(B1795&lt;&gt;"",MONTH(B1795),0)</f>
        <v>3</v>
      </c>
      <c r="E1795" s="306" t="e">
        <f aca="false">AVERAGE(C1789:C1795)</f>
        <v>#DIV/0!</v>
      </c>
    </row>
    <row r="1796" customFormat="false" ht="11.25" hidden="false" customHeight="false" outlineLevel="0" collapsed="false">
      <c r="A1796" s="199" t="n">
        <v>37338</v>
      </c>
      <c r="B1796" s="192" t="n">
        <v>37338</v>
      </c>
      <c r="C1796" s="306" t="str">
        <f aca="false">VLOOKUP($B1796,data!$A$6:$M$15000,10)</f>
        <v>N/A</v>
      </c>
      <c r="D1796" s="9" t="n">
        <f aca="false">IF(B1796&lt;&gt;"",MONTH(B1796),0)</f>
        <v>3</v>
      </c>
      <c r="E1796" s="306" t="e">
        <f aca="false">AVERAGE(C1790:C1796)</f>
        <v>#DIV/0!</v>
      </c>
    </row>
    <row r="1797" customFormat="false" ht="11.25" hidden="false" customHeight="false" outlineLevel="0" collapsed="false">
      <c r="A1797" s="199" t="n">
        <v>37339</v>
      </c>
      <c r="B1797" s="192" t="n">
        <v>37339</v>
      </c>
      <c r="C1797" s="306" t="str">
        <f aca="false">VLOOKUP($B1797,data!$A$6:$M$15000,10)</f>
        <v>N/A</v>
      </c>
      <c r="D1797" s="9" t="n">
        <f aca="false">IF(B1797&lt;&gt;"",MONTH(B1797),0)</f>
        <v>3</v>
      </c>
      <c r="E1797" s="306" t="e">
        <f aca="false">AVERAGE(C1791:C1797)</f>
        <v>#DIV/0!</v>
      </c>
    </row>
    <row r="1798" customFormat="false" ht="11.25" hidden="false" customHeight="false" outlineLevel="0" collapsed="false">
      <c r="A1798" s="199" t="n">
        <v>37340</v>
      </c>
      <c r="B1798" s="192" t="n">
        <v>37340</v>
      </c>
      <c r="C1798" s="306" t="str">
        <f aca="false">VLOOKUP($B1798,data!$A$6:$M$15000,10)</f>
        <v>N/A</v>
      </c>
      <c r="D1798" s="9" t="n">
        <f aca="false">IF(B1798&lt;&gt;"",MONTH(B1798),0)</f>
        <v>3</v>
      </c>
      <c r="E1798" s="306" t="e">
        <f aca="false">AVERAGE(C1792:C1798)</f>
        <v>#DIV/0!</v>
      </c>
    </row>
    <row r="1799" customFormat="false" ht="11.25" hidden="false" customHeight="false" outlineLevel="0" collapsed="false">
      <c r="A1799" s="199" t="n">
        <v>37341</v>
      </c>
      <c r="B1799" s="192" t="n">
        <v>37341</v>
      </c>
      <c r="C1799" s="306" t="str">
        <f aca="false">VLOOKUP($B1799,data!$A$6:$M$15000,10)</f>
        <v>N/A</v>
      </c>
      <c r="D1799" s="9" t="n">
        <f aca="false">IF(B1799&lt;&gt;"",MONTH(B1799),0)</f>
        <v>3</v>
      </c>
      <c r="E1799" s="306" t="e">
        <f aca="false">AVERAGE(C1793:C1799)</f>
        <v>#DIV/0!</v>
      </c>
    </row>
    <row r="1800" customFormat="false" ht="11.25" hidden="false" customHeight="false" outlineLevel="0" collapsed="false">
      <c r="A1800" s="199" t="n">
        <v>37342</v>
      </c>
      <c r="B1800" s="192" t="n">
        <v>37342</v>
      </c>
      <c r="C1800" s="306" t="str">
        <f aca="false">VLOOKUP($B1800,data!$A$6:$M$15000,10)</f>
        <v>N/A</v>
      </c>
      <c r="D1800" s="9" t="n">
        <f aca="false">IF(B1800&lt;&gt;"",MONTH(B1800),0)</f>
        <v>3</v>
      </c>
      <c r="E1800" s="306" t="e">
        <f aca="false">AVERAGE(C1794:C1800)</f>
        <v>#DIV/0!</v>
      </c>
    </row>
    <row r="1801" customFormat="false" ht="11.25" hidden="false" customHeight="false" outlineLevel="0" collapsed="false">
      <c r="A1801" s="199" t="n">
        <v>37343</v>
      </c>
      <c r="B1801" s="192" t="n">
        <v>37343</v>
      </c>
      <c r="C1801" s="306" t="str">
        <f aca="false">VLOOKUP($B1801,data!$A$6:$M$15000,10)</f>
        <v>N/A</v>
      </c>
      <c r="D1801" s="9" t="n">
        <f aca="false">IF(B1801&lt;&gt;"",MONTH(B1801),0)</f>
        <v>3</v>
      </c>
      <c r="E1801" s="306" t="e">
        <f aca="false">AVERAGE(C1795:C1801)</f>
        <v>#DIV/0!</v>
      </c>
    </row>
    <row r="1802" customFormat="false" ht="11.25" hidden="false" customHeight="false" outlineLevel="0" collapsed="false">
      <c r="A1802" s="199" t="n">
        <v>37344</v>
      </c>
      <c r="B1802" s="192" t="n">
        <v>37344</v>
      </c>
      <c r="C1802" s="306" t="str">
        <f aca="false">VLOOKUP($B1802,data!$A$6:$M$15000,10)</f>
        <v>N/A</v>
      </c>
      <c r="D1802" s="9" t="n">
        <f aca="false">IF(B1802&lt;&gt;"",MONTH(B1802),0)</f>
        <v>3</v>
      </c>
      <c r="E1802" s="306" t="e">
        <f aca="false">AVERAGE(C1796:C1802)</f>
        <v>#DIV/0!</v>
      </c>
    </row>
    <row r="1803" customFormat="false" ht="11.25" hidden="false" customHeight="false" outlineLevel="0" collapsed="false">
      <c r="A1803" s="199" t="n">
        <v>37345</v>
      </c>
      <c r="B1803" s="192" t="n">
        <v>37345</v>
      </c>
      <c r="C1803" s="306" t="str">
        <f aca="false">VLOOKUP($B1803,data!$A$6:$M$15000,10)</f>
        <v>N/A</v>
      </c>
      <c r="D1803" s="9" t="n">
        <f aca="false">IF(B1803&lt;&gt;"",MONTH(B1803),0)</f>
        <v>3</v>
      </c>
      <c r="E1803" s="306" t="e">
        <f aca="false">AVERAGE(C1797:C1803)</f>
        <v>#DIV/0!</v>
      </c>
    </row>
    <row r="1804" customFormat="false" ht="11.25" hidden="false" customHeight="false" outlineLevel="0" collapsed="false">
      <c r="A1804" s="199" t="n">
        <v>37346</v>
      </c>
      <c r="B1804" s="192" t="n">
        <v>37346</v>
      </c>
      <c r="C1804" s="306" t="str">
        <f aca="false">VLOOKUP($B1804,data!$A$6:$M$15000,10)</f>
        <v>N/A</v>
      </c>
      <c r="D1804" s="9" t="n">
        <f aca="false">IF(B1804&lt;&gt;"",MONTH(B1804),0)</f>
        <v>3</v>
      </c>
      <c r="E1804" s="306" t="e">
        <f aca="false">AVERAGE(C1798:C1804)</f>
        <v>#DIV/0!</v>
      </c>
    </row>
    <row r="1805" customFormat="false" ht="11.25" hidden="false" customHeight="false" outlineLevel="0" collapsed="false">
      <c r="A1805" s="199" t="n">
        <v>37347</v>
      </c>
      <c r="B1805" s="192" t="n">
        <v>37347</v>
      </c>
      <c r="C1805" s="306" t="str">
        <f aca="false">VLOOKUP($B1805,data!$A$6:$M$15000,10)</f>
        <v>N/A</v>
      </c>
      <c r="D1805" s="9" t="n">
        <f aca="false">IF(B1805&lt;&gt;"",MONTH(B1805),0)</f>
        <v>4</v>
      </c>
      <c r="E1805" s="306" t="e">
        <f aca="false">AVERAGE(C1799:C1805)</f>
        <v>#DIV/0!</v>
      </c>
    </row>
    <row r="1806" customFormat="false" ht="11.25" hidden="false" customHeight="false" outlineLevel="0" collapsed="false">
      <c r="A1806" s="199" t="n">
        <v>37348</v>
      </c>
      <c r="B1806" s="192" t="n">
        <v>37348</v>
      </c>
      <c r="C1806" s="306" t="str">
        <f aca="false">VLOOKUP($B1806,data!$A$6:$M$15000,10)</f>
        <v>N/A</v>
      </c>
      <c r="D1806" s="9" t="n">
        <f aca="false">IF(B1806&lt;&gt;"",MONTH(B1806),0)</f>
        <v>4</v>
      </c>
      <c r="E1806" s="306" t="e">
        <f aca="false">AVERAGE(C1800:C1806)</f>
        <v>#DIV/0!</v>
      </c>
    </row>
    <row r="1807" customFormat="false" ht="11.25" hidden="false" customHeight="false" outlineLevel="0" collapsed="false">
      <c r="A1807" s="199" t="n">
        <v>37349</v>
      </c>
      <c r="B1807" s="192" t="n">
        <v>37349</v>
      </c>
      <c r="C1807" s="306" t="str">
        <f aca="false">VLOOKUP($B1807,data!$A$6:$M$15000,10)</f>
        <v>N/A</v>
      </c>
      <c r="D1807" s="9" t="n">
        <f aca="false">IF(B1807&lt;&gt;"",MONTH(B1807),0)</f>
        <v>4</v>
      </c>
      <c r="E1807" s="306" t="e">
        <f aca="false">AVERAGE(C1801:C1807)</f>
        <v>#DIV/0!</v>
      </c>
    </row>
    <row r="1808" customFormat="false" ht="11.25" hidden="false" customHeight="false" outlineLevel="0" collapsed="false">
      <c r="A1808" s="199" t="n">
        <v>37350</v>
      </c>
      <c r="B1808" s="192" t="n">
        <v>37350</v>
      </c>
      <c r="C1808" s="306" t="str">
        <f aca="false">VLOOKUP($B1808,data!$A$6:$M$15000,10)</f>
        <v>N/A</v>
      </c>
      <c r="D1808" s="9" t="n">
        <f aca="false">IF(B1808&lt;&gt;"",MONTH(B1808),0)</f>
        <v>4</v>
      </c>
      <c r="E1808" s="306" t="e">
        <f aca="false">AVERAGE(C1802:C1808)</f>
        <v>#DIV/0!</v>
      </c>
    </row>
    <row r="1809" customFormat="false" ht="11.25" hidden="false" customHeight="false" outlineLevel="0" collapsed="false">
      <c r="A1809" s="199" t="n">
        <v>37351</v>
      </c>
      <c r="B1809" s="192" t="n">
        <v>37351</v>
      </c>
      <c r="C1809" s="306" t="str">
        <f aca="false">VLOOKUP($B1809,data!$A$6:$M$15000,10)</f>
        <v>N/A</v>
      </c>
      <c r="D1809" s="9" t="n">
        <f aca="false">IF(B1809&lt;&gt;"",MONTH(B1809),0)</f>
        <v>4</v>
      </c>
      <c r="E1809" s="306" t="e">
        <f aca="false">AVERAGE(C1803:C1809)</f>
        <v>#DIV/0!</v>
      </c>
    </row>
    <row r="1810" customFormat="false" ht="11.25" hidden="false" customHeight="false" outlineLevel="0" collapsed="false">
      <c r="A1810" s="199" t="n">
        <v>37352</v>
      </c>
      <c r="B1810" s="192" t="n">
        <v>37352</v>
      </c>
      <c r="C1810" s="306" t="str">
        <f aca="false">VLOOKUP($B1810,data!$A$6:$M$15000,10)</f>
        <v>N/A</v>
      </c>
      <c r="D1810" s="9" t="n">
        <f aca="false">IF(B1810&lt;&gt;"",MONTH(B1810),0)</f>
        <v>4</v>
      </c>
      <c r="E1810" s="306" t="e">
        <f aca="false">AVERAGE(C1804:C1810)</f>
        <v>#DIV/0!</v>
      </c>
    </row>
    <row r="1811" customFormat="false" ht="11.25" hidden="false" customHeight="false" outlineLevel="0" collapsed="false">
      <c r="A1811" s="199" t="n">
        <v>37353</v>
      </c>
      <c r="B1811" s="192" t="n">
        <v>37353</v>
      </c>
      <c r="C1811" s="306" t="str">
        <f aca="false">VLOOKUP($B1811,data!$A$6:$M$15000,10)</f>
        <v>N/A</v>
      </c>
      <c r="D1811" s="9" t="n">
        <f aca="false">IF(B1811&lt;&gt;"",MONTH(B1811),0)</f>
        <v>4</v>
      </c>
      <c r="E1811" s="306" t="e">
        <f aca="false">AVERAGE(C1805:C1811)</f>
        <v>#DIV/0!</v>
      </c>
    </row>
    <row r="1812" customFormat="false" ht="11.25" hidden="false" customHeight="false" outlineLevel="0" collapsed="false">
      <c r="A1812" s="199" t="n">
        <v>37354</v>
      </c>
      <c r="B1812" s="192" t="n">
        <v>37354</v>
      </c>
      <c r="C1812" s="306" t="str">
        <f aca="false">VLOOKUP($B1812,data!$A$6:$M$15000,10)</f>
        <v>N/A</v>
      </c>
      <c r="D1812" s="9" t="n">
        <f aca="false">IF(B1812&lt;&gt;"",MONTH(B1812),0)</f>
        <v>4</v>
      </c>
      <c r="E1812" s="306" t="e">
        <f aca="false">AVERAGE(C1806:C1812)</f>
        <v>#DIV/0!</v>
      </c>
    </row>
    <row r="1813" customFormat="false" ht="11.25" hidden="false" customHeight="false" outlineLevel="0" collapsed="false">
      <c r="A1813" s="199" t="n">
        <v>37355</v>
      </c>
      <c r="B1813" s="192" t="n">
        <v>37355</v>
      </c>
      <c r="C1813" s="306" t="str">
        <f aca="false">VLOOKUP($B1813,data!$A$6:$M$15000,10)</f>
        <v>N/A</v>
      </c>
      <c r="D1813" s="9" t="n">
        <f aca="false">IF(B1813&lt;&gt;"",MONTH(B1813),0)</f>
        <v>4</v>
      </c>
      <c r="E1813" s="306" t="e">
        <f aca="false">AVERAGE(C1807:C1813)</f>
        <v>#DIV/0!</v>
      </c>
    </row>
    <row r="1814" customFormat="false" ht="11.25" hidden="false" customHeight="false" outlineLevel="0" collapsed="false">
      <c r="A1814" s="199" t="n">
        <v>37356</v>
      </c>
      <c r="B1814" s="192" t="n">
        <v>37356</v>
      </c>
      <c r="C1814" s="306" t="str">
        <f aca="false">VLOOKUP($B1814,data!$A$6:$M$15000,10)</f>
        <v>N/A</v>
      </c>
      <c r="D1814" s="9" t="n">
        <f aca="false">IF(B1814&lt;&gt;"",MONTH(B1814),0)</f>
        <v>4</v>
      </c>
      <c r="E1814" s="306" t="e">
        <f aca="false">AVERAGE(C1808:C1814)</f>
        <v>#DIV/0!</v>
      </c>
    </row>
    <row r="1815" customFormat="false" ht="11.25" hidden="false" customHeight="false" outlineLevel="0" collapsed="false">
      <c r="A1815" s="199" t="n">
        <v>37357</v>
      </c>
      <c r="B1815" s="192" t="n">
        <v>37357</v>
      </c>
      <c r="C1815" s="306" t="str">
        <f aca="false">VLOOKUP($B1815,data!$A$6:$M$15000,10)</f>
        <v>N/A</v>
      </c>
      <c r="D1815" s="9" t="n">
        <f aca="false">IF(B1815&lt;&gt;"",MONTH(B1815),0)</f>
        <v>4</v>
      </c>
      <c r="E1815" s="306" t="e">
        <f aca="false">AVERAGE(C1809:C1815)</f>
        <v>#DIV/0!</v>
      </c>
    </row>
    <row r="1816" customFormat="false" ht="11.25" hidden="false" customHeight="false" outlineLevel="0" collapsed="false">
      <c r="A1816" s="199" t="n">
        <v>37358</v>
      </c>
      <c r="B1816" s="192" t="n">
        <v>37358</v>
      </c>
      <c r="C1816" s="306" t="str">
        <f aca="false">VLOOKUP($B1816,data!$A$6:$M$15000,10)</f>
        <v>N/A</v>
      </c>
      <c r="D1816" s="9" t="n">
        <f aca="false">IF(B1816&lt;&gt;"",MONTH(B1816),0)</f>
        <v>4</v>
      </c>
      <c r="E1816" s="306" t="e">
        <f aca="false">AVERAGE(C1810:C1816)</f>
        <v>#DIV/0!</v>
      </c>
    </row>
    <row r="1817" customFormat="false" ht="11.25" hidden="false" customHeight="false" outlineLevel="0" collapsed="false">
      <c r="A1817" s="199" t="n">
        <v>37359</v>
      </c>
      <c r="B1817" s="192" t="n">
        <v>37359</v>
      </c>
      <c r="C1817" s="306" t="str">
        <f aca="false">VLOOKUP($B1817,data!$A$6:$M$15000,10)</f>
        <v>N/A</v>
      </c>
      <c r="D1817" s="9" t="n">
        <f aca="false">IF(B1817&lt;&gt;"",MONTH(B1817),0)</f>
        <v>4</v>
      </c>
      <c r="E1817" s="306" t="e">
        <f aca="false">AVERAGE(C1811:C1817)</f>
        <v>#DIV/0!</v>
      </c>
    </row>
    <row r="1818" customFormat="false" ht="11.25" hidden="false" customHeight="false" outlineLevel="0" collapsed="false">
      <c r="A1818" s="199" t="n">
        <v>37360</v>
      </c>
      <c r="B1818" s="192" t="n">
        <v>37360</v>
      </c>
      <c r="C1818" s="306" t="str">
        <f aca="false">VLOOKUP($B1818,data!$A$6:$M$15000,10)</f>
        <v>N/A</v>
      </c>
      <c r="D1818" s="9" t="n">
        <f aca="false">IF(B1818&lt;&gt;"",MONTH(B1818),0)</f>
        <v>4</v>
      </c>
      <c r="E1818" s="306" t="e">
        <f aca="false">AVERAGE(C1812:C1818)</f>
        <v>#DIV/0!</v>
      </c>
    </row>
    <row r="1819" customFormat="false" ht="11.25" hidden="false" customHeight="false" outlineLevel="0" collapsed="false">
      <c r="A1819" s="199" t="n">
        <v>37361</v>
      </c>
      <c r="B1819" s="192" t="n">
        <v>37361</v>
      </c>
      <c r="C1819" s="306" t="str">
        <f aca="false">VLOOKUP($B1819,data!$A$6:$M$15000,10)</f>
        <v>N/A</v>
      </c>
      <c r="D1819" s="9" t="n">
        <f aca="false">IF(B1819&lt;&gt;"",MONTH(B1819),0)</f>
        <v>4</v>
      </c>
      <c r="E1819" s="306" t="e">
        <f aca="false">AVERAGE(C1813:C1819)</f>
        <v>#DIV/0!</v>
      </c>
    </row>
    <row r="1820" customFormat="false" ht="11.25" hidden="false" customHeight="false" outlineLevel="0" collapsed="false">
      <c r="A1820" s="199" t="n">
        <v>37362</v>
      </c>
      <c r="B1820" s="192" t="n">
        <v>37362</v>
      </c>
      <c r="C1820" s="306" t="str">
        <f aca="false">VLOOKUP($B1820,data!$A$6:$M$15000,10)</f>
        <v>N/A</v>
      </c>
      <c r="D1820" s="9" t="n">
        <f aca="false">IF(B1820&lt;&gt;"",MONTH(B1820),0)</f>
        <v>4</v>
      </c>
      <c r="E1820" s="306" t="e">
        <f aca="false">AVERAGE(C1814:C1820)</f>
        <v>#DIV/0!</v>
      </c>
    </row>
    <row r="1821" customFormat="false" ht="11.25" hidden="false" customHeight="false" outlineLevel="0" collapsed="false">
      <c r="A1821" s="199" t="n">
        <v>37363</v>
      </c>
      <c r="B1821" s="192" t="n">
        <v>37363</v>
      </c>
      <c r="C1821" s="306" t="str">
        <f aca="false">VLOOKUP($B1821,data!$A$6:$M$15000,10)</f>
        <v>N/A</v>
      </c>
      <c r="D1821" s="9" t="n">
        <f aca="false">IF(B1821&lt;&gt;"",MONTH(B1821),0)</f>
        <v>4</v>
      </c>
      <c r="E1821" s="306" t="e">
        <f aca="false">AVERAGE(C1815:C1821)</f>
        <v>#DIV/0!</v>
      </c>
    </row>
    <row r="1822" customFormat="false" ht="11.25" hidden="false" customHeight="false" outlineLevel="0" collapsed="false">
      <c r="A1822" s="199" t="n">
        <v>37364</v>
      </c>
      <c r="B1822" s="192" t="n">
        <v>37364</v>
      </c>
      <c r="C1822" s="306" t="str">
        <f aca="false">VLOOKUP($B1822,data!$A$6:$M$15000,10)</f>
        <v>N/A</v>
      </c>
      <c r="D1822" s="9" t="n">
        <f aca="false">IF(B1822&lt;&gt;"",MONTH(B1822),0)</f>
        <v>4</v>
      </c>
      <c r="E1822" s="306" t="e">
        <f aca="false">AVERAGE(C1816:C1822)</f>
        <v>#DIV/0!</v>
      </c>
    </row>
    <row r="1823" customFormat="false" ht="11.25" hidden="false" customHeight="false" outlineLevel="0" collapsed="false">
      <c r="A1823" s="199" t="n">
        <v>37365</v>
      </c>
      <c r="B1823" s="192" t="n">
        <v>37365</v>
      </c>
      <c r="C1823" s="306" t="str">
        <f aca="false">VLOOKUP($B1823,data!$A$6:$M$15000,10)</f>
        <v>N/A</v>
      </c>
      <c r="D1823" s="9" t="n">
        <f aca="false">IF(B1823&lt;&gt;"",MONTH(B1823),0)</f>
        <v>4</v>
      </c>
      <c r="E1823" s="306" t="e">
        <f aca="false">AVERAGE(C1817:C1823)</f>
        <v>#DIV/0!</v>
      </c>
    </row>
    <row r="1824" customFormat="false" ht="11.25" hidden="false" customHeight="false" outlineLevel="0" collapsed="false">
      <c r="A1824" s="199" t="n">
        <v>37366</v>
      </c>
      <c r="B1824" s="192" t="n">
        <v>37366</v>
      </c>
      <c r="C1824" s="306" t="str">
        <f aca="false">VLOOKUP($B1824,data!$A$6:$M$15000,10)</f>
        <v>N/A</v>
      </c>
      <c r="D1824" s="9" t="n">
        <f aca="false">IF(B1824&lt;&gt;"",MONTH(B1824),0)</f>
        <v>4</v>
      </c>
      <c r="E1824" s="306" t="e">
        <f aca="false">AVERAGE(C1818:C1824)</f>
        <v>#DIV/0!</v>
      </c>
    </row>
    <row r="1825" customFormat="false" ht="11.25" hidden="false" customHeight="false" outlineLevel="0" collapsed="false">
      <c r="A1825" s="199" t="n">
        <v>37367</v>
      </c>
      <c r="B1825" s="192" t="n">
        <v>37367</v>
      </c>
      <c r="C1825" s="306" t="str">
        <f aca="false">VLOOKUP($B1825,data!$A$6:$M$15000,10)</f>
        <v>N/A</v>
      </c>
      <c r="D1825" s="9" t="n">
        <f aca="false">IF(B1825&lt;&gt;"",MONTH(B1825),0)</f>
        <v>4</v>
      </c>
      <c r="E1825" s="306" t="e">
        <f aca="false">AVERAGE(C1819:C1825)</f>
        <v>#DIV/0!</v>
      </c>
    </row>
    <row r="1826" customFormat="false" ht="11.25" hidden="false" customHeight="false" outlineLevel="0" collapsed="false">
      <c r="A1826" s="199" t="n">
        <v>37368</v>
      </c>
      <c r="B1826" s="192" t="n">
        <v>37368</v>
      </c>
      <c r="C1826" s="306" t="str">
        <f aca="false">VLOOKUP($B1826,data!$A$6:$M$15000,10)</f>
        <v>N/A</v>
      </c>
      <c r="D1826" s="9" t="n">
        <f aca="false">IF(B1826&lt;&gt;"",MONTH(B1826),0)</f>
        <v>4</v>
      </c>
      <c r="E1826" s="306" t="e">
        <f aca="false">AVERAGE(C1820:C1826)</f>
        <v>#DIV/0!</v>
      </c>
    </row>
    <row r="1827" customFormat="false" ht="11.25" hidden="false" customHeight="false" outlineLevel="0" collapsed="false">
      <c r="A1827" s="199" t="n">
        <v>37369</v>
      </c>
      <c r="B1827" s="192" t="n">
        <v>37369</v>
      </c>
      <c r="C1827" s="306" t="str">
        <f aca="false">VLOOKUP($B1827,data!$A$6:$M$15000,10)</f>
        <v>N/A</v>
      </c>
      <c r="D1827" s="9" t="n">
        <f aca="false">IF(B1827&lt;&gt;"",MONTH(B1827),0)</f>
        <v>4</v>
      </c>
      <c r="E1827" s="306" t="e">
        <f aca="false">AVERAGE(C1821:C1827)</f>
        <v>#DIV/0!</v>
      </c>
    </row>
    <row r="1828" customFormat="false" ht="11.25" hidden="false" customHeight="false" outlineLevel="0" collapsed="false">
      <c r="A1828" s="199" t="n">
        <v>37370</v>
      </c>
      <c r="B1828" s="192" t="n">
        <v>37370</v>
      </c>
      <c r="C1828" s="306" t="str">
        <f aca="false">VLOOKUP($B1828,data!$A$6:$M$15000,10)</f>
        <v>N/A</v>
      </c>
      <c r="D1828" s="9" t="n">
        <f aca="false">IF(B1828&lt;&gt;"",MONTH(B1828),0)</f>
        <v>4</v>
      </c>
      <c r="E1828" s="306" t="e">
        <f aca="false">AVERAGE(C1822:C1828)</f>
        <v>#DIV/0!</v>
      </c>
    </row>
    <row r="1829" customFormat="false" ht="11.25" hidden="false" customHeight="false" outlineLevel="0" collapsed="false">
      <c r="A1829" s="199" t="n">
        <v>37371</v>
      </c>
      <c r="B1829" s="192" t="n">
        <v>37371</v>
      </c>
      <c r="C1829" s="306" t="str">
        <f aca="false">VLOOKUP($B1829,data!$A$6:$M$15000,10)</f>
        <v>N/A</v>
      </c>
      <c r="D1829" s="9" t="n">
        <f aca="false">IF(B1829&lt;&gt;"",MONTH(B1829),0)</f>
        <v>4</v>
      </c>
      <c r="E1829" s="306" t="e">
        <f aca="false">AVERAGE(C1823:C1829)</f>
        <v>#DIV/0!</v>
      </c>
    </row>
    <row r="1830" customFormat="false" ht="11.25" hidden="false" customHeight="false" outlineLevel="0" collapsed="false">
      <c r="A1830" s="199" t="n">
        <v>37372</v>
      </c>
      <c r="B1830" s="192" t="n">
        <v>37372</v>
      </c>
      <c r="C1830" s="306" t="str">
        <f aca="false">VLOOKUP($B1830,data!$A$6:$M$15000,10)</f>
        <v>N/A</v>
      </c>
      <c r="D1830" s="9" t="n">
        <f aca="false">IF(B1830&lt;&gt;"",MONTH(B1830),0)</f>
        <v>4</v>
      </c>
      <c r="E1830" s="306" t="e">
        <f aca="false">AVERAGE(C1824:C1830)</f>
        <v>#DIV/0!</v>
      </c>
    </row>
    <row r="1831" customFormat="false" ht="11.25" hidden="false" customHeight="false" outlineLevel="0" collapsed="false">
      <c r="A1831" s="199" t="n">
        <v>37373</v>
      </c>
      <c r="B1831" s="192" t="n">
        <v>37373</v>
      </c>
      <c r="C1831" s="306" t="str">
        <f aca="false">VLOOKUP($B1831,data!$A$6:$M$15000,10)</f>
        <v>N/A</v>
      </c>
      <c r="D1831" s="9" t="n">
        <f aca="false">IF(B1831&lt;&gt;"",MONTH(B1831),0)</f>
        <v>4</v>
      </c>
      <c r="E1831" s="306" t="e">
        <f aca="false">AVERAGE(C1825:C1831)</f>
        <v>#DIV/0!</v>
      </c>
    </row>
    <row r="1832" customFormat="false" ht="11.25" hidden="false" customHeight="false" outlineLevel="0" collapsed="false">
      <c r="A1832" s="199" t="n">
        <v>37374</v>
      </c>
      <c r="B1832" s="192" t="n">
        <v>37374</v>
      </c>
      <c r="C1832" s="306" t="str">
        <f aca="false">VLOOKUP($B1832,data!$A$6:$M$15000,10)</f>
        <v>N/A</v>
      </c>
      <c r="D1832" s="9" t="n">
        <f aca="false">IF(B1832&lt;&gt;"",MONTH(B1832),0)</f>
        <v>4</v>
      </c>
      <c r="E1832" s="306" t="e">
        <f aca="false">AVERAGE(C1826:C1832)</f>
        <v>#DIV/0!</v>
      </c>
    </row>
    <row r="1833" customFormat="false" ht="11.25" hidden="false" customHeight="false" outlineLevel="0" collapsed="false">
      <c r="A1833" s="199" t="n">
        <v>37375</v>
      </c>
      <c r="B1833" s="192" t="n">
        <v>37375</v>
      </c>
      <c r="C1833" s="306" t="str">
        <f aca="false">VLOOKUP($B1833,data!$A$6:$M$15000,10)</f>
        <v>N/A</v>
      </c>
      <c r="D1833" s="9" t="n">
        <f aca="false">IF(B1833&lt;&gt;"",MONTH(B1833),0)</f>
        <v>4</v>
      </c>
      <c r="E1833" s="306" t="e">
        <f aca="false">AVERAGE(C1827:C1833)</f>
        <v>#DIV/0!</v>
      </c>
    </row>
    <row r="1834" customFormat="false" ht="11.25" hidden="false" customHeight="false" outlineLevel="0" collapsed="false">
      <c r="A1834" s="199" t="n">
        <v>37376</v>
      </c>
      <c r="B1834" s="192" t="n">
        <v>37376</v>
      </c>
      <c r="C1834" s="306" t="str">
        <f aca="false">VLOOKUP($B1834,data!$A$6:$M$15000,10)</f>
        <v>N/A</v>
      </c>
      <c r="D1834" s="9" t="n">
        <f aca="false">IF(B1834&lt;&gt;"",MONTH(B1834),0)</f>
        <v>4</v>
      </c>
      <c r="E1834" s="306" t="e">
        <f aca="false">AVERAGE(C1828:C1834)</f>
        <v>#DIV/0!</v>
      </c>
    </row>
    <row r="1835" customFormat="false" ht="11.25" hidden="false" customHeight="false" outlineLevel="0" collapsed="false">
      <c r="A1835" s="199" t="n">
        <v>37377</v>
      </c>
      <c r="B1835" s="192" t="n">
        <v>37377</v>
      </c>
      <c r="C1835" s="306" t="str">
        <f aca="false">VLOOKUP($B1835,data!$A$6:$M$15000,10)</f>
        <v>N/A</v>
      </c>
      <c r="D1835" s="9" t="n">
        <f aca="false">IF(B1835&lt;&gt;"",MONTH(B1835),0)</f>
        <v>5</v>
      </c>
      <c r="E1835" s="306" t="e">
        <f aca="false">AVERAGE(C1829:C1835)</f>
        <v>#DIV/0!</v>
      </c>
    </row>
    <row r="1836" customFormat="false" ht="11.25" hidden="false" customHeight="false" outlineLevel="0" collapsed="false">
      <c r="A1836" s="199" t="n">
        <v>37378</v>
      </c>
      <c r="B1836" s="192" t="n">
        <v>37378</v>
      </c>
      <c r="C1836" s="306" t="str">
        <f aca="false">VLOOKUP($B1836,data!$A$6:$M$15000,10)</f>
        <v>N/A</v>
      </c>
      <c r="D1836" s="9" t="n">
        <f aca="false">IF(B1836&lt;&gt;"",MONTH(B1836),0)</f>
        <v>5</v>
      </c>
      <c r="E1836" s="306" t="e">
        <f aca="false">AVERAGE(C1830:C1836)</f>
        <v>#DIV/0!</v>
      </c>
    </row>
    <row r="1837" customFormat="false" ht="11.25" hidden="false" customHeight="false" outlineLevel="0" collapsed="false">
      <c r="A1837" s="199" t="n">
        <v>37379</v>
      </c>
      <c r="B1837" s="192" t="n">
        <v>37379</v>
      </c>
      <c r="C1837" s="306" t="str">
        <f aca="false">VLOOKUP($B1837,data!$A$6:$M$15000,10)</f>
        <v>N/A</v>
      </c>
      <c r="D1837" s="9" t="n">
        <f aca="false">IF(B1837&lt;&gt;"",MONTH(B1837),0)</f>
        <v>5</v>
      </c>
      <c r="E1837" s="306" t="e">
        <f aca="false">AVERAGE(C1831:C1837)</f>
        <v>#DIV/0!</v>
      </c>
    </row>
    <row r="1838" customFormat="false" ht="11.25" hidden="false" customHeight="false" outlineLevel="0" collapsed="false">
      <c r="A1838" s="199" t="n">
        <v>37380</v>
      </c>
      <c r="B1838" s="192" t="n">
        <v>37380</v>
      </c>
      <c r="C1838" s="306" t="str">
        <f aca="false">VLOOKUP($B1838,data!$A$6:$M$15000,10)</f>
        <v>N/A</v>
      </c>
      <c r="D1838" s="9" t="n">
        <f aca="false">IF(B1838&lt;&gt;"",MONTH(B1838),0)</f>
        <v>5</v>
      </c>
      <c r="E1838" s="306" t="e">
        <f aca="false">AVERAGE(C1832:C1838)</f>
        <v>#DIV/0!</v>
      </c>
    </row>
    <row r="1839" customFormat="false" ht="11.25" hidden="false" customHeight="false" outlineLevel="0" collapsed="false">
      <c r="A1839" s="199" t="n">
        <v>37381</v>
      </c>
      <c r="B1839" s="192" t="n">
        <v>37381</v>
      </c>
      <c r="C1839" s="306" t="str">
        <f aca="false">VLOOKUP($B1839,data!$A$6:$M$15000,10)</f>
        <v>N/A</v>
      </c>
      <c r="D1839" s="9" t="n">
        <f aca="false">IF(B1839&lt;&gt;"",MONTH(B1839),0)</f>
        <v>5</v>
      </c>
      <c r="E1839" s="306" t="e">
        <f aca="false">AVERAGE(C1833:C1839)</f>
        <v>#DIV/0!</v>
      </c>
    </row>
    <row r="1840" customFormat="false" ht="11.25" hidden="false" customHeight="false" outlineLevel="0" collapsed="false">
      <c r="A1840" s="199" t="n">
        <v>37382</v>
      </c>
      <c r="B1840" s="192" t="n">
        <v>37382</v>
      </c>
      <c r="C1840" s="306" t="str">
        <f aca="false">VLOOKUP($B1840,data!$A$6:$M$15000,10)</f>
        <v>N/A</v>
      </c>
      <c r="D1840" s="9" t="n">
        <f aca="false">IF(B1840&lt;&gt;"",MONTH(B1840),0)</f>
        <v>5</v>
      </c>
      <c r="E1840" s="306" t="e">
        <f aca="false">AVERAGE(C1834:C1840)</f>
        <v>#DIV/0!</v>
      </c>
    </row>
    <row r="1841" customFormat="false" ht="11.25" hidden="false" customHeight="false" outlineLevel="0" collapsed="false">
      <c r="A1841" s="199" t="n">
        <v>37383</v>
      </c>
      <c r="B1841" s="192" t="n">
        <v>37383</v>
      </c>
      <c r="C1841" s="306" t="str">
        <f aca="false">VLOOKUP($B1841,data!$A$6:$M$15000,10)</f>
        <v>N/A</v>
      </c>
      <c r="D1841" s="9" t="n">
        <f aca="false">IF(B1841&lt;&gt;"",MONTH(B1841),0)</f>
        <v>5</v>
      </c>
      <c r="E1841" s="306" t="e">
        <f aca="false">AVERAGE(C1835:C1841)</f>
        <v>#DIV/0!</v>
      </c>
    </row>
    <row r="1842" customFormat="false" ht="11.25" hidden="false" customHeight="false" outlineLevel="0" collapsed="false">
      <c r="A1842" s="199" t="n">
        <v>37384</v>
      </c>
      <c r="B1842" s="192" t="n">
        <v>37384</v>
      </c>
      <c r="C1842" s="306" t="str">
        <f aca="false">VLOOKUP($B1842,data!$A$6:$M$15000,10)</f>
        <v>N/A</v>
      </c>
      <c r="D1842" s="9" t="n">
        <f aca="false">IF(B1842&lt;&gt;"",MONTH(B1842),0)</f>
        <v>5</v>
      </c>
      <c r="E1842" s="306" t="e">
        <f aca="false">AVERAGE(C1836:C1842)</f>
        <v>#DIV/0!</v>
      </c>
    </row>
    <row r="1843" customFormat="false" ht="11.25" hidden="false" customHeight="false" outlineLevel="0" collapsed="false">
      <c r="A1843" s="199" t="n">
        <v>37385</v>
      </c>
      <c r="B1843" s="192" t="n">
        <v>37385</v>
      </c>
      <c r="C1843" s="306" t="str">
        <f aca="false">VLOOKUP($B1843,data!$A$6:$M$15000,10)</f>
        <v>N/A</v>
      </c>
      <c r="D1843" s="9" t="n">
        <f aca="false">IF(B1843&lt;&gt;"",MONTH(B1843),0)</f>
        <v>5</v>
      </c>
      <c r="E1843" s="306" t="e">
        <f aca="false">AVERAGE(C1837:C1843)</f>
        <v>#DIV/0!</v>
      </c>
    </row>
    <row r="1844" customFormat="false" ht="11.25" hidden="false" customHeight="false" outlineLevel="0" collapsed="false">
      <c r="A1844" s="199" t="n">
        <v>37386</v>
      </c>
      <c r="B1844" s="192" t="n">
        <v>37386</v>
      </c>
      <c r="C1844" s="306" t="str">
        <f aca="false">VLOOKUP($B1844,data!$A$6:$M$15000,10)</f>
        <v>N/A</v>
      </c>
      <c r="D1844" s="9" t="n">
        <f aca="false">IF(B1844&lt;&gt;"",MONTH(B1844),0)</f>
        <v>5</v>
      </c>
      <c r="E1844" s="306" t="e">
        <f aca="false">AVERAGE(C1838:C1844)</f>
        <v>#DIV/0!</v>
      </c>
    </row>
    <row r="1845" customFormat="false" ht="11.25" hidden="false" customHeight="false" outlineLevel="0" collapsed="false">
      <c r="A1845" s="199" t="n">
        <v>37387</v>
      </c>
      <c r="B1845" s="192" t="n">
        <v>37387</v>
      </c>
      <c r="C1845" s="306" t="str">
        <f aca="false">VLOOKUP($B1845,data!$A$6:$M$15000,10)</f>
        <v>N/A</v>
      </c>
      <c r="D1845" s="9" t="n">
        <f aca="false">IF(B1845&lt;&gt;"",MONTH(B1845),0)</f>
        <v>5</v>
      </c>
      <c r="E1845" s="306" t="e">
        <f aca="false">AVERAGE(C1839:C1845)</f>
        <v>#DIV/0!</v>
      </c>
    </row>
    <row r="1846" customFormat="false" ht="11.25" hidden="false" customHeight="false" outlineLevel="0" collapsed="false">
      <c r="A1846" s="199" t="n">
        <v>37388</v>
      </c>
      <c r="B1846" s="192" t="n">
        <v>37388</v>
      </c>
      <c r="C1846" s="306" t="str">
        <f aca="false">VLOOKUP($B1846,data!$A$6:$M$15000,10)</f>
        <v>N/A</v>
      </c>
      <c r="D1846" s="9" t="n">
        <f aca="false">IF(B1846&lt;&gt;"",MONTH(B1846),0)</f>
        <v>5</v>
      </c>
      <c r="E1846" s="306" t="e">
        <f aca="false">AVERAGE(C1840:C1846)</f>
        <v>#DIV/0!</v>
      </c>
    </row>
    <row r="1847" customFormat="false" ht="11.25" hidden="false" customHeight="false" outlineLevel="0" collapsed="false">
      <c r="A1847" s="199" t="n">
        <v>37389</v>
      </c>
      <c r="B1847" s="192" t="n">
        <v>37389</v>
      </c>
      <c r="C1847" s="306" t="str">
        <f aca="false">VLOOKUP($B1847,data!$A$6:$M$15000,10)</f>
        <v>N/A</v>
      </c>
      <c r="D1847" s="9" t="n">
        <f aca="false">IF(B1847&lt;&gt;"",MONTH(B1847),0)</f>
        <v>5</v>
      </c>
      <c r="E1847" s="306" t="e">
        <f aca="false">AVERAGE(C1841:C1847)</f>
        <v>#DIV/0!</v>
      </c>
    </row>
    <row r="1848" customFormat="false" ht="11.25" hidden="false" customHeight="false" outlineLevel="0" collapsed="false">
      <c r="A1848" s="199" t="n">
        <v>37390</v>
      </c>
      <c r="B1848" s="192" t="n">
        <v>37390</v>
      </c>
      <c r="C1848" s="306" t="str">
        <f aca="false">VLOOKUP($B1848,data!$A$6:$M$15000,10)</f>
        <v>N/A</v>
      </c>
      <c r="D1848" s="9" t="n">
        <f aca="false">IF(B1848&lt;&gt;"",MONTH(B1848),0)</f>
        <v>5</v>
      </c>
      <c r="E1848" s="306" t="e">
        <f aca="false">AVERAGE(C1842:C1848)</f>
        <v>#DIV/0!</v>
      </c>
    </row>
    <row r="1849" customFormat="false" ht="11.25" hidden="false" customHeight="false" outlineLevel="0" collapsed="false">
      <c r="A1849" s="199" t="n">
        <v>37391</v>
      </c>
      <c r="B1849" s="192" t="n">
        <v>37391</v>
      </c>
      <c r="C1849" s="306" t="str">
        <f aca="false">VLOOKUP($B1849,data!$A$6:$M$15000,10)</f>
        <v>N/A</v>
      </c>
      <c r="D1849" s="9" t="n">
        <f aca="false">IF(B1849&lt;&gt;"",MONTH(B1849),0)</f>
        <v>5</v>
      </c>
      <c r="E1849" s="306" t="e">
        <f aca="false">AVERAGE(C1843:C1849)</f>
        <v>#DIV/0!</v>
      </c>
    </row>
    <row r="1850" customFormat="false" ht="11.25" hidden="false" customHeight="false" outlineLevel="0" collapsed="false">
      <c r="A1850" s="199" t="n">
        <v>37392</v>
      </c>
      <c r="B1850" s="192" t="n">
        <v>37392</v>
      </c>
      <c r="C1850" s="306" t="str">
        <f aca="false">VLOOKUP($B1850,data!$A$6:$M$15000,10)</f>
        <v>N/A</v>
      </c>
      <c r="D1850" s="9" t="n">
        <f aca="false">IF(B1850&lt;&gt;"",MONTH(B1850),0)</f>
        <v>5</v>
      </c>
      <c r="E1850" s="306" t="e">
        <f aca="false">AVERAGE(C1844:C1850)</f>
        <v>#DIV/0!</v>
      </c>
    </row>
    <row r="1851" customFormat="false" ht="11.25" hidden="false" customHeight="false" outlineLevel="0" collapsed="false">
      <c r="A1851" s="199" t="n">
        <v>37393</v>
      </c>
      <c r="B1851" s="192" t="n">
        <v>37393</v>
      </c>
      <c r="C1851" s="306" t="str">
        <f aca="false">VLOOKUP($B1851,data!$A$6:$M$15000,10)</f>
        <v>N/A</v>
      </c>
      <c r="D1851" s="9" t="n">
        <f aca="false">IF(B1851&lt;&gt;"",MONTH(B1851),0)</f>
        <v>5</v>
      </c>
      <c r="E1851" s="306" t="e">
        <f aca="false">AVERAGE(C1845:C1851)</f>
        <v>#DIV/0!</v>
      </c>
    </row>
    <row r="1852" customFormat="false" ht="11.25" hidden="false" customHeight="false" outlineLevel="0" collapsed="false">
      <c r="A1852" s="199" t="n">
        <v>37394</v>
      </c>
      <c r="B1852" s="192" t="n">
        <v>37394</v>
      </c>
      <c r="C1852" s="306" t="str">
        <f aca="false">VLOOKUP($B1852,data!$A$6:$M$15000,10)</f>
        <v>N/A</v>
      </c>
      <c r="D1852" s="9" t="n">
        <f aca="false">IF(B1852&lt;&gt;"",MONTH(B1852),0)</f>
        <v>5</v>
      </c>
      <c r="E1852" s="306" t="e">
        <f aca="false">AVERAGE(C1846:C1852)</f>
        <v>#DIV/0!</v>
      </c>
    </row>
    <row r="1853" customFormat="false" ht="11.25" hidden="false" customHeight="false" outlineLevel="0" collapsed="false">
      <c r="A1853" s="199" t="n">
        <v>37395</v>
      </c>
      <c r="B1853" s="192" t="n">
        <v>37395</v>
      </c>
      <c r="C1853" s="306" t="str">
        <f aca="false">VLOOKUP($B1853,data!$A$6:$M$15000,10)</f>
        <v>N/A</v>
      </c>
      <c r="D1853" s="9" t="n">
        <f aca="false">IF(B1853&lt;&gt;"",MONTH(B1853),0)</f>
        <v>5</v>
      </c>
      <c r="E1853" s="306" t="e">
        <f aca="false">AVERAGE(C1847:C1853)</f>
        <v>#DIV/0!</v>
      </c>
    </row>
    <row r="1854" customFormat="false" ht="11.25" hidden="false" customHeight="false" outlineLevel="0" collapsed="false">
      <c r="A1854" s="199" t="n">
        <v>37396</v>
      </c>
      <c r="B1854" s="192" t="n">
        <v>37396</v>
      </c>
      <c r="C1854" s="306" t="str">
        <f aca="false">VLOOKUP($B1854,data!$A$6:$M$15000,10)</f>
        <v>N/A</v>
      </c>
      <c r="D1854" s="9" t="n">
        <f aca="false">IF(B1854&lt;&gt;"",MONTH(B1854),0)</f>
        <v>5</v>
      </c>
      <c r="E1854" s="306" t="e">
        <f aca="false">AVERAGE(C1848:C1854)</f>
        <v>#DIV/0!</v>
      </c>
    </row>
    <row r="1855" customFormat="false" ht="11.25" hidden="false" customHeight="false" outlineLevel="0" collapsed="false">
      <c r="A1855" s="199" t="n">
        <v>37397</v>
      </c>
      <c r="B1855" s="192" t="n">
        <v>37397</v>
      </c>
      <c r="C1855" s="306" t="str">
        <f aca="false">VLOOKUP($B1855,data!$A$6:$M$15000,10)</f>
        <v>N/A</v>
      </c>
      <c r="D1855" s="9" t="n">
        <f aca="false">IF(B1855&lt;&gt;"",MONTH(B1855),0)</f>
        <v>5</v>
      </c>
      <c r="E1855" s="306" t="e">
        <f aca="false">AVERAGE(C1849:C1855)</f>
        <v>#DIV/0!</v>
      </c>
    </row>
    <row r="1856" customFormat="false" ht="11.25" hidden="false" customHeight="false" outlineLevel="0" collapsed="false">
      <c r="A1856" s="199" t="n">
        <v>37398</v>
      </c>
      <c r="B1856" s="192" t="n">
        <v>37398</v>
      </c>
      <c r="C1856" s="306" t="str">
        <f aca="false">VLOOKUP($B1856,data!$A$6:$M$15000,10)</f>
        <v>N/A</v>
      </c>
      <c r="D1856" s="9" t="n">
        <f aca="false">IF(B1856&lt;&gt;"",MONTH(B1856),0)</f>
        <v>5</v>
      </c>
      <c r="E1856" s="306" t="e">
        <f aca="false">AVERAGE(C1850:C1856)</f>
        <v>#DIV/0!</v>
      </c>
    </row>
    <row r="1857" customFormat="false" ht="11.25" hidden="false" customHeight="false" outlineLevel="0" collapsed="false">
      <c r="A1857" s="199" t="n">
        <v>37399</v>
      </c>
      <c r="B1857" s="192" t="n">
        <v>37399</v>
      </c>
      <c r="C1857" s="306" t="str">
        <f aca="false">VLOOKUP($B1857,data!$A$6:$M$15000,10)</f>
        <v>N/A</v>
      </c>
      <c r="D1857" s="9" t="n">
        <f aca="false">IF(B1857&lt;&gt;"",MONTH(B1857),0)</f>
        <v>5</v>
      </c>
      <c r="E1857" s="306" t="e">
        <f aca="false">AVERAGE(C1851:C1857)</f>
        <v>#DIV/0!</v>
      </c>
    </row>
    <row r="1858" customFormat="false" ht="11.25" hidden="false" customHeight="false" outlineLevel="0" collapsed="false">
      <c r="A1858" s="199" t="n">
        <v>37400</v>
      </c>
      <c r="B1858" s="192" t="n">
        <v>37400</v>
      </c>
      <c r="C1858" s="306" t="str">
        <f aca="false">VLOOKUP($B1858,data!$A$6:$M$15000,10)</f>
        <v>N/A</v>
      </c>
      <c r="D1858" s="9" t="n">
        <f aca="false">IF(B1858&lt;&gt;"",MONTH(B1858),0)</f>
        <v>5</v>
      </c>
      <c r="E1858" s="306" t="e">
        <f aca="false">AVERAGE(C1852:C1858)</f>
        <v>#DIV/0!</v>
      </c>
    </row>
    <row r="1859" customFormat="false" ht="11.25" hidden="false" customHeight="false" outlineLevel="0" collapsed="false">
      <c r="A1859" s="199" t="n">
        <v>37401</v>
      </c>
      <c r="B1859" s="192" t="n">
        <v>37401</v>
      </c>
      <c r="C1859" s="306" t="str">
        <f aca="false">VLOOKUP($B1859,data!$A$6:$M$15000,10)</f>
        <v>N/A</v>
      </c>
      <c r="D1859" s="9" t="n">
        <f aca="false">IF(B1859&lt;&gt;"",MONTH(B1859),0)</f>
        <v>5</v>
      </c>
      <c r="E1859" s="306" t="e">
        <f aca="false">AVERAGE(C1853:C1859)</f>
        <v>#DIV/0!</v>
      </c>
    </row>
    <row r="1860" customFormat="false" ht="11.25" hidden="false" customHeight="false" outlineLevel="0" collapsed="false">
      <c r="A1860" s="199" t="n">
        <v>37402</v>
      </c>
      <c r="B1860" s="192" t="n">
        <v>37402</v>
      </c>
      <c r="C1860" s="306" t="str">
        <f aca="false">VLOOKUP($B1860,data!$A$6:$M$15000,10)</f>
        <v>N/A</v>
      </c>
      <c r="D1860" s="9" t="n">
        <f aca="false">IF(B1860&lt;&gt;"",MONTH(B1860),0)</f>
        <v>5</v>
      </c>
      <c r="E1860" s="306" t="e">
        <f aca="false">AVERAGE(C1854:C1860)</f>
        <v>#DIV/0!</v>
      </c>
    </row>
    <row r="1861" customFormat="false" ht="11.25" hidden="false" customHeight="false" outlineLevel="0" collapsed="false">
      <c r="A1861" s="199" t="n">
        <v>37403</v>
      </c>
      <c r="B1861" s="192" t="n">
        <v>37403</v>
      </c>
      <c r="C1861" s="306" t="str">
        <f aca="false">VLOOKUP($B1861,data!$A$6:$M$15000,10)</f>
        <v>N/A</v>
      </c>
      <c r="D1861" s="9" t="n">
        <f aca="false">IF(B1861&lt;&gt;"",MONTH(B1861),0)</f>
        <v>5</v>
      </c>
      <c r="E1861" s="306" t="e">
        <f aca="false">AVERAGE(C1855:C1861)</f>
        <v>#DIV/0!</v>
      </c>
    </row>
    <row r="1862" customFormat="false" ht="11.25" hidden="false" customHeight="false" outlineLevel="0" collapsed="false">
      <c r="A1862" s="199" t="n">
        <v>37404</v>
      </c>
      <c r="B1862" s="192" t="n">
        <v>37404</v>
      </c>
      <c r="C1862" s="306" t="str">
        <f aca="false">VLOOKUP($B1862,data!$A$6:$M$15000,10)</f>
        <v>N/A</v>
      </c>
      <c r="D1862" s="9" t="n">
        <f aca="false">IF(B1862&lt;&gt;"",MONTH(B1862),0)</f>
        <v>5</v>
      </c>
      <c r="E1862" s="306" t="e">
        <f aca="false">AVERAGE(C1856:C1862)</f>
        <v>#DIV/0!</v>
      </c>
    </row>
    <row r="1863" customFormat="false" ht="11.25" hidden="false" customHeight="false" outlineLevel="0" collapsed="false">
      <c r="A1863" s="199" t="n">
        <v>37405</v>
      </c>
      <c r="B1863" s="192" t="n">
        <v>37405</v>
      </c>
      <c r="C1863" s="306" t="str">
        <f aca="false">VLOOKUP($B1863,data!$A$6:$M$15000,10)</f>
        <v>N/A</v>
      </c>
      <c r="D1863" s="9" t="n">
        <f aca="false">IF(B1863&lt;&gt;"",MONTH(B1863),0)</f>
        <v>5</v>
      </c>
      <c r="E1863" s="306" t="e">
        <f aca="false">AVERAGE(C1857:C1863)</f>
        <v>#DIV/0!</v>
      </c>
    </row>
    <row r="1864" customFormat="false" ht="11.25" hidden="false" customHeight="false" outlineLevel="0" collapsed="false">
      <c r="A1864" s="199" t="n">
        <v>37406</v>
      </c>
      <c r="B1864" s="192" t="n">
        <v>37406</v>
      </c>
      <c r="C1864" s="306" t="str">
        <f aca="false">VLOOKUP($B1864,data!$A$6:$M$15000,10)</f>
        <v>N/A</v>
      </c>
      <c r="D1864" s="9" t="n">
        <f aca="false">IF(B1864&lt;&gt;"",MONTH(B1864),0)</f>
        <v>5</v>
      </c>
      <c r="E1864" s="306" t="e">
        <f aca="false">AVERAGE(C1858:C1864)</f>
        <v>#DIV/0!</v>
      </c>
    </row>
    <row r="1865" customFormat="false" ht="11.25" hidden="false" customHeight="false" outlineLevel="0" collapsed="false">
      <c r="A1865" s="199" t="n">
        <v>37407</v>
      </c>
      <c r="B1865" s="192" t="n">
        <v>37407</v>
      </c>
      <c r="C1865" s="306" t="str">
        <f aca="false">VLOOKUP($B1865,data!$A$6:$M$15000,10)</f>
        <v>N/A</v>
      </c>
      <c r="D1865" s="9" t="n">
        <f aca="false">IF(B1865&lt;&gt;"",MONTH(B1865),0)</f>
        <v>5</v>
      </c>
      <c r="E1865" s="306" t="e">
        <f aca="false">AVERAGE(C1859:C1865)</f>
        <v>#DIV/0!</v>
      </c>
    </row>
    <row r="1866" customFormat="false" ht="11.25" hidden="false" customHeight="false" outlineLevel="0" collapsed="false">
      <c r="A1866" s="199" t="n">
        <v>37408</v>
      </c>
      <c r="B1866" s="192" t="n">
        <v>37408</v>
      </c>
      <c r="C1866" s="306" t="str">
        <f aca="false">VLOOKUP($B1866,data!$A$6:$M$15000,10)</f>
        <v>N/A</v>
      </c>
      <c r="D1866" s="9" t="n">
        <f aca="false">IF(B1866&lt;&gt;"",MONTH(B1866),0)</f>
        <v>6</v>
      </c>
      <c r="E1866" s="306" t="e">
        <f aca="false">AVERAGE(C1860:C1866)</f>
        <v>#DIV/0!</v>
      </c>
    </row>
    <row r="1867" customFormat="false" ht="11.25" hidden="false" customHeight="false" outlineLevel="0" collapsed="false">
      <c r="A1867" s="199" t="n">
        <v>37409</v>
      </c>
      <c r="B1867" s="192" t="n">
        <v>37409</v>
      </c>
      <c r="C1867" s="306" t="str">
        <f aca="false">VLOOKUP($B1867,data!$A$6:$M$15000,10)</f>
        <v>N/A</v>
      </c>
      <c r="D1867" s="9" t="n">
        <f aca="false">IF(B1867&lt;&gt;"",MONTH(B1867),0)</f>
        <v>6</v>
      </c>
      <c r="E1867" s="306" t="e">
        <f aca="false">AVERAGE(C1861:C1867)</f>
        <v>#DIV/0!</v>
      </c>
    </row>
    <row r="1868" customFormat="false" ht="11.25" hidden="false" customHeight="false" outlineLevel="0" collapsed="false">
      <c r="A1868" s="199" t="n">
        <v>37410</v>
      </c>
      <c r="B1868" s="192" t="n">
        <v>37410</v>
      </c>
      <c r="C1868" s="306" t="str">
        <f aca="false">VLOOKUP($B1868,data!$A$6:$M$15000,10)</f>
        <v>N/A</v>
      </c>
      <c r="D1868" s="9" t="n">
        <f aca="false">IF(B1868&lt;&gt;"",MONTH(B1868),0)</f>
        <v>6</v>
      </c>
      <c r="E1868" s="306" t="e">
        <f aca="false">AVERAGE(C1862:C1868)</f>
        <v>#DIV/0!</v>
      </c>
    </row>
    <row r="1869" customFormat="false" ht="11.25" hidden="false" customHeight="false" outlineLevel="0" collapsed="false">
      <c r="A1869" s="199" t="n">
        <v>37411</v>
      </c>
      <c r="B1869" s="192" t="n">
        <v>37411</v>
      </c>
      <c r="C1869" s="306" t="str">
        <f aca="false">VLOOKUP($B1869,data!$A$6:$M$15000,10)</f>
        <v>N/A</v>
      </c>
      <c r="D1869" s="9" t="n">
        <f aca="false">IF(B1869&lt;&gt;"",MONTH(B1869),0)</f>
        <v>6</v>
      </c>
      <c r="E1869" s="306" t="e">
        <f aca="false">AVERAGE(C1863:C1869)</f>
        <v>#DIV/0!</v>
      </c>
    </row>
    <row r="1870" customFormat="false" ht="11.25" hidden="false" customHeight="false" outlineLevel="0" collapsed="false">
      <c r="A1870" s="199" t="n">
        <v>37412</v>
      </c>
      <c r="B1870" s="192" t="n">
        <v>37412</v>
      </c>
      <c r="C1870" s="306" t="str">
        <f aca="false">VLOOKUP($B1870,data!$A$6:$M$15000,10)</f>
        <v>N/A</v>
      </c>
      <c r="D1870" s="9" t="n">
        <f aca="false">IF(B1870&lt;&gt;"",MONTH(B1870),0)</f>
        <v>6</v>
      </c>
      <c r="E1870" s="306" t="e">
        <f aca="false">AVERAGE(C1864:C1870)</f>
        <v>#DIV/0!</v>
      </c>
    </row>
    <row r="1871" customFormat="false" ht="11.25" hidden="false" customHeight="false" outlineLevel="0" collapsed="false">
      <c r="A1871" s="199" t="n">
        <v>37413</v>
      </c>
      <c r="B1871" s="192" t="n">
        <v>37413</v>
      </c>
      <c r="C1871" s="306" t="str">
        <f aca="false">VLOOKUP($B1871,data!$A$6:$M$15000,10)</f>
        <v>N/A</v>
      </c>
      <c r="D1871" s="9" t="n">
        <f aca="false">IF(B1871&lt;&gt;"",MONTH(B1871),0)</f>
        <v>6</v>
      </c>
      <c r="E1871" s="306" t="e">
        <f aca="false">AVERAGE(C1865:C1871)</f>
        <v>#DIV/0!</v>
      </c>
    </row>
    <row r="1872" customFormat="false" ht="11.25" hidden="false" customHeight="false" outlineLevel="0" collapsed="false">
      <c r="A1872" s="199" t="n">
        <v>37414</v>
      </c>
      <c r="B1872" s="192" t="n">
        <v>37414</v>
      </c>
      <c r="C1872" s="306" t="str">
        <f aca="false">VLOOKUP($B1872,data!$A$6:$M$15000,10)</f>
        <v>N/A</v>
      </c>
      <c r="D1872" s="9" t="n">
        <f aca="false">IF(B1872&lt;&gt;"",MONTH(B1872),0)</f>
        <v>6</v>
      </c>
      <c r="E1872" s="306" t="e">
        <f aca="false">AVERAGE(C1866:C1872)</f>
        <v>#DIV/0!</v>
      </c>
    </row>
    <row r="1873" customFormat="false" ht="11.25" hidden="false" customHeight="false" outlineLevel="0" collapsed="false">
      <c r="A1873" s="199" t="n">
        <v>37415</v>
      </c>
      <c r="B1873" s="192" t="n">
        <v>37415</v>
      </c>
      <c r="C1873" s="306" t="str">
        <f aca="false">VLOOKUP($B1873,data!$A$6:$M$15000,10)</f>
        <v>N/A</v>
      </c>
      <c r="D1873" s="9" t="n">
        <f aca="false">IF(B1873&lt;&gt;"",MONTH(B1873),0)</f>
        <v>6</v>
      </c>
      <c r="E1873" s="306" t="e">
        <f aca="false">AVERAGE(C1867:C1873)</f>
        <v>#DIV/0!</v>
      </c>
    </row>
    <row r="1874" customFormat="false" ht="11.25" hidden="false" customHeight="false" outlineLevel="0" collapsed="false">
      <c r="A1874" s="199" t="n">
        <v>37416</v>
      </c>
      <c r="B1874" s="192" t="n">
        <v>37416</v>
      </c>
      <c r="C1874" s="306" t="str">
        <f aca="false">VLOOKUP($B1874,data!$A$6:$M$15000,10)</f>
        <v>N/A</v>
      </c>
      <c r="D1874" s="9" t="n">
        <f aca="false">IF(B1874&lt;&gt;"",MONTH(B1874),0)</f>
        <v>6</v>
      </c>
      <c r="E1874" s="306" t="e">
        <f aca="false">AVERAGE(C1868:C1874)</f>
        <v>#DIV/0!</v>
      </c>
    </row>
    <row r="1875" customFormat="false" ht="11.25" hidden="false" customHeight="false" outlineLevel="0" collapsed="false">
      <c r="A1875" s="199" t="n">
        <v>37417</v>
      </c>
      <c r="B1875" s="192" t="n">
        <v>37417</v>
      </c>
      <c r="C1875" s="306" t="str">
        <f aca="false">VLOOKUP($B1875,data!$A$6:$M$15000,10)</f>
        <v>N/A</v>
      </c>
      <c r="D1875" s="9" t="n">
        <f aca="false">IF(B1875&lt;&gt;"",MONTH(B1875),0)</f>
        <v>6</v>
      </c>
      <c r="E1875" s="306" t="e">
        <f aca="false">AVERAGE(C1869:C1875)</f>
        <v>#DIV/0!</v>
      </c>
    </row>
    <row r="1876" customFormat="false" ht="11.25" hidden="false" customHeight="false" outlineLevel="0" collapsed="false">
      <c r="A1876" s="199" t="n">
        <v>37418</v>
      </c>
      <c r="B1876" s="192" t="n">
        <v>37418</v>
      </c>
      <c r="C1876" s="306" t="str">
        <f aca="false">VLOOKUP($B1876,data!$A$6:$M$15000,10)</f>
        <v>N/A</v>
      </c>
      <c r="D1876" s="9" t="n">
        <f aca="false">IF(B1876&lt;&gt;"",MONTH(B1876),0)</f>
        <v>6</v>
      </c>
      <c r="E1876" s="306" t="e">
        <f aca="false">AVERAGE(C1870:C1876)</f>
        <v>#DIV/0!</v>
      </c>
    </row>
    <row r="1877" customFormat="false" ht="11.25" hidden="false" customHeight="false" outlineLevel="0" collapsed="false">
      <c r="A1877" s="199" t="n">
        <v>37419</v>
      </c>
      <c r="B1877" s="192" t="n">
        <v>37419</v>
      </c>
      <c r="C1877" s="306" t="str">
        <f aca="false">VLOOKUP($B1877,data!$A$6:$M$15000,10)</f>
        <v>N/A</v>
      </c>
      <c r="D1877" s="9" t="n">
        <f aca="false">IF(B1877&lt;&gt;"",MONTH(B1877),0)</f>
        <v>6</v>
      </c>
      <c r="E1877" s="306" t="e">
        <f aca="false">AVERAGE(C1871:C1877)</f>
        <v>#DIV/0!</v>
      </c>
    </row>
    <row r="1878" customFormat="false" ht="11.25" hidden="false" customHeight="false" outlineLevel="0" collapsed="false">
      <c r="A1878" s="199" t="n">
        <v>37420</v>
      </c>
      <c r="B1878" s="192" t="n">
        <v>37420</v>
      </c>
      <c r="C1878" s="306" t="str">
        <f aca="false">VLOOKUP($B1878,data!$A$6:$M$15000,10)</f>
        <v>N/A</v>
      </c>
      <c r="D1878" s="9" t="n">
        <f aca="false">IF(B1878&lt;&gt;"",MONTH(B1878),0)</f>
        <v>6</v>
      </c>
      <c r="E1878" s="306" t="e">
        <f aca="false">AVERAGE(C1872:C1878)</f>
        <v>#DIV/0!</v>
      </c>
    </row>
    <row r="1879" customFormat="false" ht="11.25" hidden="false" customHeight="false" outlineLevel="0" collapsed="false">
      <c r="A1879" s="199" t="n">
        <v>37421</v>
      </c>
      <c r="B1879" s="192" t="n">
        <v>37421</v>
      </c>
      <c r="C1879" s="306" t="str">
        <f aca="false">VLOOKUP($B1879,data!$A$6:$M$15000,10)</f>
        <v>N/A</v>
      </c>
      <c r="D1879" s="9" t="n">
        <f aca="false">IF(B1879&lt;&gt;"",MONTH(B1879),0)</f>
        <v>6</v>
      </c>
      <c r="E1879" s="306" t="e">
        <f aca="false">AVERAGE(C1873:C1879)</f>
        <v>#DIV/0!</v>
      </c>
    </row>
    <row r="1880" customFormat="false" ht="11.25" hidden="false" customHeight="false" outlineLevel="0" collapsed="false">
      <c r="A1880" s="199" t="n">
        <v>37422</v>
      </c>
      <c r="B1880" s="192" t="n">
        <v>37422</v>
      </c>
      <c r="C1880" s="306" t="str">
        <f aca="false">VLOOKUP($B1880,data!$A$6:$M$15000,10)</f>
        <v>N/A</v>
      </c>
      <c r="D1880" s="9" t="n">
        <f aca="false">IF(B1880&lt;&gt;"",MONTH(B1880),0)</f>
        <v>6</v>
      </c>
      <c r="E1880" s="306" t="e">
        <f aca="false">AVERAGE(C1874:C1880)</f>
        <v>#DIV/0!</v>
      </c>
    </row>
    <row r="1881" customFormat="false" ht="11.25" hidden="false" customHeight="false" outlineLevel="0" collapsed="false">
      <c r="A1881" s="199" t="n">
        <v>37423</v>
      </c>
      <c r="B1881" s="192" t="n">
        <v>37423</v>
      </c>
      <c r="C1881" s="306" t="str">
        <f aca="false">VLOOKUP($B1881,data!$A$6:$M$15000,10)</f>
        <v>N/A</v>
      </c>
      <c r="D1881" s="9" t="n">
        <f aca="false">IF(B1881&lt;&gt;"",MONTH(B1881),0)</f>
        <v>6</v>
      </c>
      <c r="E1881" s="306" t="e">
        <f aca="false">AVERAGE(C1875:C1881)</f>
        <v>#DIV/0!</v>
      </c>
    </row>
    <row r="1882" customFormat="false" ht="11.25" hidden="false" customHeight="false" outlineLevel="0" collapsed="false">
      <c r="A1882" s="199" t="n">
        <v>37424</v>
      </c>
      <c r="B1882" s="192" t="n">
        <v>37424</v>
      </c>
      <c r="C1882" s="306" t="str">
        <f aca="false">VLOOKUP($B1882,data!$A$6:$M$15000,10)</f>
        <v>N/A</v>
      </c>
      <c r="D1882" s="9" t="n">
        <f aca="false">IF(B1882&lt;&gt;"",MONTH(B1882),0)</f>
        <v>6</v>
      </c>
      <c r="E1882" s="306" t="e">
        <f aca="false">AVERAGE(C1876:C1882)</f>
        <v>#DIV/0!</v>
      </c>
    </row>
    <row r="1883" customFormat="false" ht="11.25" hidden="false" customHeight="false" outlineLevel="0" collapsed="false">
      <c r="A1883" s="199" t="n">
        <v>37425</v>
      </c>
      <c r="B1883" s="192" t="n">
        <v>37425</v>
      </c>
      <c r="C1883" s="306" t="str">
        <f aca="false">VLOOKUP($B1883,data!$A$6:$M$15000,10)</f>
        <v>N/A</v>
      </c>
      <c r="D1883" s="9" t="n">
        <f aca="false">IF(B1883&lt;&gt;"",MONTH(B1883),0)</f>
        <v>6</v>
      </c>
      <c r="E1883" s="306" t="e">
        <f aca="false">AVERAGE(C1877:C1883)</f>
        <v>#DIV/0!</v>
      </c>
    </row>
    <row r="1884" customFormat="false" ht="11.25" hidden="false" customHeight="false" outlineLevel="0" collapsed="false">
      <c r="A1884" s="199" t="n">
        <v>37426</v>
      </c>
      <c r="B1884" s="192" t="n">
        <v>37426</v>
      </c>
      <c r="C1884" s="306" t="str">
        <f aca="false">VLOOKUP($B1884,data!$A$6:$M$15000,10)</f>
        <v>N/A</v>
      </c>
      <c r="D1884" s="9" t="n">
        <f aca="false">IF(B1884&lt;&gt;"",MONTH(B1884),0)</f>
        <v>6</v>
      </c>
      <c r="E1884" s="306" t="e">
        <f aca="false">AVERAGE(C1878:C1884)</f>
        <v>#DIV/0!</v>
      </c>
    </row>
    <row r="1885" customFormat="false" ht="11.25" hidden="false" customHeight="false" outlineLevel="0" collapsed="false">
      <c r="A1885" s="199" t="n">
        <v>37427</v>
      </c>
      <c r="B1885" s="192" t="n">
        <v>37427</v>
      </c>
      <c r="C1885" s="306" t="str">
        <f aca="false">VLOOKUP($B1885,data!$A$6:$M$15000,10)</f>
        <v>N/A</v>
      </c>
      <c r="D1885" s="9" t="n">
        <f aca="false">IF(B1885&lt;&gt;"",MONTH(B1885),0)</f>
        <v>6</v>
      </c>
      <c r="E1885" s="306" t="e">
        <f aca="false">AVERAGE(C1879:C1885)</f>
        <v>#DIV/0!</v>
      </c>
    </row>
    <row r="1886" customFormat="false" ht="11.25" hidden="false" customHeight="false" outlineLevel="0" collapsed="false">
      <c r="A1886" s="199" t="n">
        <v>37428</v>
      </c>
      <c r="B1886" s="192" t="n">
        <v>37428</v>
      </c>
      <c r="C1886" s="306" t="str">
        <f aca="false">VLOOKUP($B1886,data!$A$6:$M$15000,10)</f>
        <v>N/A</v>
      </c>
      <c r="D1886" s="9" t="n">
        <f aca="false">IF(B1886&lt;&gt;"",MONTH(B1886),0)</f>
        <v>6</v>
      </c>
      <c r="E1886" s="306" t="e">
        <f aca="false">AVERAGE(C1880:C1886)</f>
        <v>#DIV/0!</v>
      </c>
    </row>
    <row r="1887" customFormat="false" ht="11.25" hidden="false" customHeight="false" outlineLevel="0" collapsed="false">
      <c r="A1887" s="199" t="n">
        <v>37429</v>
      </c>
      <c r="B1887" s="192" t="n">
        <v>37429</v>
      </c>
      <c r="C1887" s="306" t="str">
        <f aca="false">VLOOKUP($B1887,data!$A$6:$M$15000,10)</f>
        <v>N/A</v>
      </c>
      <c r="D1887" s="9" t="n">
        <f aca="false">IF(B1887&lt;&gt;"",MONTH(B1887),0)</f>
        <v>6</v>
      </c>
      <c r="E1887" s="306" t="e">
        <f aca="false">AVERAGE(C1881:C1887)</f>
        <v>#DIV/0!</v>
      </c>
    </row>
    <row r="1888" customFormat="false" ht="11.25" hidden="false" customHeight="false" outlineLevel="0" collapsed="false">
      <c r="A1888" s="199" t="n">
        <v>37430</v>
      </c>
      <c r="B1888" s="192" t="n">
        <v>37430</v>
      </c>
      <c r="C1888" s="306" t="str">
        <f aca="false">VLOOKUP($B1888,data!$A$6:$M$15000,10)</f>
        <v>N/A</v>
      </c>
      <c r="D1888" s="9" t="n">
        <f aca="false">IF(B1888&lt;&gt;"",MONTH(B1888),0)</f>
        <v>6</v>
      </c>
      <c r="E1888" s="306" t="e">
        <f aca="false">AVERAGE(C1882:C1888)</f>
        <v>#DIV/0!</v>
      </c>
    </row>
    <row r="1889" customFormat="false" ht="11.25" hidden="false" customHeight="false" outlineLevel="0" collapsed="false">
      <c r="A1889" s="199" t="n">
        <v>37431</v>
      </c>
      <c r="B1889" s="192" t="n">
        <v>37431</v>
      </c>
      <c r="C1889" s="306" t="str">
        <f aca="false">VLOOKUP($B1889,data!$A$6:$M$15000,10)</f>
        <v>N/A</v>
      </c>
      <c r="D1889" s="9" t="n">
        <f aca="false">IF(B1889&lt;&gt;"",MONTH(B1889),0)</f>
        <v>6</v>
      </c>
      <c r="E1889" s="306" t="e">
        <f aca="false">AVERAGE(C1883:C1889)</f>
        <v>#DIV/0!</v>
      </c>
    </row>
    <row r="1890" customFormat="false" ht="11.25" hidden="false" customHeight="false" outlineLevel="0" collapsed="false">
      <c r="A1890" s="199" t="n">
        <v>37432</v>
      </c>
      <c r="B1890" s="192" t="n">
        <v>37432</v>
      </c>
      <c r="C1890" s="306" t="str">
        <f aca="false">VLOOKUP($B1890,data!$A$6:$M$15000,10)</f>
        <v>N/A</v>
      </c>
      <c r="D1890" s="9" t="n">
        <f aca="false">IF(B1890&lt;&gt;"",MONTH(B1890),0)</f>
        <v>6</v>
      </c>
      <c r="E1890" s="306" t="e">
        <f aca="false">AVERAGE(C1884:C1890)</f>
        <v>#DIV/0!</v>
      </c>
    </row>
    <row r="1891" customFormat="false" ht="11.25" hidden="false" customHeight="false" outlineLevel="0" collapsed="false">
      <c r="A1891" s="199" t="n">
        <v>37433</v>
      </c>
      <c r="B1891" s="192" t="n">
        <v>37433</v>
      </c>
      <c r="C1891" s="306" t="str">
        <f aca="false">VLOOKUP($B1891,data!$A$6:$M$15000,10)</f>
        <v>N/A</v>
      </c>
      <c r="D1891" s="9" t="n">
        <f aca="false">IF(B1891&lt;&gt;"",MONTH(B1891),0)</f>
        <v>6</v>
      </c>
      <c r="E1891" s="306" t="e">
        <f aca="false">AVERAGE(C1885:C1891)</f>
        <v>#DIV/0!</v>
      </c>
    </row>
    <row r="1892" customFormat="false" ht="11.25" hidden="false" customHeight="false" outlineLevel="0" collapsed="false">
      <c r="A1892" s="199" t="n">
        <v>37434</v>
      </c>
      <c r="B1892" s="192" t="n">
        <v>37434</v>
      </c>
      <c r="C1892" s="306" t="str">
        <f aca="false">VLOOKUP($B1892,data!$A$6:$M$15000,10)</f>
        <v>N/A</v>
      </c>
      <c r="D1892" s="9" t="n">
        <f aca="false">IF(B1892&lt;&gt;"",MONTH(B1892),0)</f>
        <v>6</v>
      </c>
      <c r="E1892" s="306" t="e">
        <f aca="false">AVERAGE(C1886:C1892)</f>
        <v>#DIV/0!</v>
      </c>
    </row>
    <row r="1893" customFormat="false" ht="11.25" hidden="false" customHeight="false" outlineLevel="0" collapsed="false">
      <c r="A1893" s="199" t="n">
        <v>37435</v>
      </c>
      <c r="B1893" s="192" t="n">
        <v>37435</v>
      </c>
      <c r="C1893" s="306" t="str">
        <f aca="false">VLOOKUP($B1893,data!$A$6:$M$15000,10)</f>
        <v>N/A</v>
      </c>
      <c r="D1893" s="9" t="n">
        <f aca="false">IF(B1893&lt;&gt;"",MONTH(B1893),0)</f>
        <v>6</v>
      </c>
      <c r="E1893" s="306" t="e">
        <f aca="false">AVERAGE(C1887:C1893)</f>
        <v>#DIV/0!</v>
      </c>
    </row>
    <row r="1894" customFormat="false" ht="11.25" hidden="false" customHeight="false" outlineLevel="0" collapsed="false">
      <c r="A1894" s="199" t="n">
        <v>37436</v>
      </c>
      <c r="B1894" s="192" t="n">
        <v>37436</v>
      </c>
      <c r="C1894" s="306" t="str">
        <f aca="false">VLOOKUP($B1894,data!$A$6:$M$15000,10)</f>
        <v>N/A</v>
      </c>
      <c r="D1894" s="9" t="n">
        <f aca="false">IF(B1894&lt;&gt;"",MONTH(B1894),0)</f>
        <v>6</v>
      </c>
      <c r="E1894" s="306" t="e">
        <f aca="false">AVERAGE(C1888:C1894)</f>
        <v>#DIV/0!</v>
      </c>
    </row>
    <row r="1895" customFormat="false" ht="11.25" hidden="false" customHeight="false" outlineLevel="0" collapsed="false">
      <c r="A1895" s="199" t="n">
        <v>37437</v>
      </c>
      <c r="B1895" s="192" t="n">
        <v>37437</v>
      </c>
      <c r="C1895" s="306" t="str">
        <f aca="false">VLOOKUP($B1895,data!$A$6:$M$15000,10)</f>
        <v>N/A</v>
      </c>
      <c r="D1895" s="9" t="n">
        <f aca="false">IF(B1895&lt;&gt;"",MONTH(B1895),0)</f>
        <v>6</v>
      </c>
      <c r="E1895" s="306" t="e">
        <f aca="false">AVERAGE(C1889:C1895)</f>
        <v>#DIV/0!</v>
      </c>
    </row>
    <row r="1896" customFormat="false" ht="11.25" hidden="false" customHeight="false" outlineLevel="0" collapsed="false">
      <c r="A1896" s="199" t="n">
        <v>37438</v>
      </c>
      <c r="B1896" s="192" t="n">
        <v>37438</v>
      </c>
      <c r="C1896" s="306" t="str">
        <f aca="false">VLOOKUP($B1896,data!$A$6:$M$15000,10)</f>
        <v>N/A</v>
      </c>
      <c r="D1896" s="9" t="n">
        <f aca="false">IF(B1896&lt;&gt;"",MONTH(B1896),0)</f>
        <v>7</v>
      </c>
      <c r="E1896" s="306" t="e">
        <f aca="false">AVERAGE(C1890:C1896)</f>
        <v>#DIV/0!</v>
      </c>
    </row>
    <row r="1897" customFormat="false" ht="11.25" hidden="false" customHeight="false" outlineLevel="0" collapsed="false">
      <c r="A1897" s="199" t="n">
        <v>37439</v>
      </c>
      <c r="B1897" s="192" t="n">
        <v>37439</v>
      </c>
      <c r="C1897" s="306" t="str">
        <f aca="false">VLOOKUP($B1897,data!$A$6:$M$15000,10)</f>
        <v>N/A</v>
      </c>
      <c r="D1897" s="9" t="n">
        <f aca="false">IF(B1897&lt;&gt;"",MONTH(B1897),0)</f>
        <v>7</v>
      </c>
      <c r="E1897" s="306" t="e">
        <f aca="false">AVERAGE(C1891:C1897)</f>
        <v>#DIV/0!</v>
      </c>
    </row>
    <row r="1898" customFormat="false" ht="11.25" hidden="false" customHeight="false" outlineLevel="0" collapsed="false">
      <c r="A1898" s="199" t="n">
        <v>37440</v>
      </c>
      <c r="B1898" s="192" t="n">
        <v>37440</v>
      </c>
      <c r="C1898" s="306" t="str">
        <f aca="false">VLOOKUP($B1898,data!$A$6:$M$15000,10)</f>
        <v>N/A</v>
      </c>
      <c r="D1898" s="9" t="n">
        <f aca="false">IF(B1898&lt;&gt;"",MONTH(B1898),0)</f>
        <v>7</v>
      </c>
      <c r="E1898" s="306" t="e">
        <f aca="false">AVERAGE(C1892:C1898)</f>
        <v>#DIV/0!</v>
      </c>
    </row>
    <row r="1899" customFormat="false" ht="11.25" hidden="false" customHeight="false" outlineLevel="0" collapsed="false">
      <c r="A1899" s="199" t="n">
        <v>37441</v>
      </c>
      <c r="B1899" s="192" t="n">
        <v>37441</v>
      </c>
      <c r="C1899" s="306" t="str">
        <f aca="false">VLOOKUP($B1899,data!$A$6:$M$15000,10)</f>
        <v>N/A</v>
      </c>
      <c r="D1899" s="9" t="n">
        <f aca="false">IF(B1899&lt;&gt;"",MONTH(B1899),0)</f>
        <v>7</v>
      </c>
      <c r="E1899" s="306" t="e">
        <f aca="false">AVERAGE(C1893:C1899)</f>
        <v>#DIV/0!</v>
      </c>
    </row>
    <row r="1900" customFormat="false" ht="11.25" hidden="false" customHeight="false" outlineLevel="0" collapsed="false">
      <c r="A1900" s="199" t="n">
        <v>37442</v>
      </c>
      <c r="B1900" s="192" t="n">
        <v>37442</v>
      </c>
      <c r="C1900" s="306" t="str">
        <f aca="false">VLOOKUP($B1900,data!$A$6:$M$15000,10)</f>
        <v>N/A</v>
      </c>
      <c r="D1900" s="9" t="n">
        <f aca="false">IF(B1900&lt;&gt;"",MONTH(B1900),0)</f>
        <v>7</v>
      </c>
      <c r="E1900" s="306" t="e">
        <f aca="false">AVERAGE(C1894:C1900)</f>
        <v>#DIV/0!</v>
      </c>
    </row>
    <row r="1901" customFormat="false" ht="11.25" hidden="false" customHeight="false" outlineLevel="0" collapsed="false">
      <c r="A1901" s="199" t="n">
        <v>37443</v>
      </c>
      <c r="B1901" s="192" t="n">
        <v>37443</v>
      </c>
      <c r="C1901" s="306" t="str">
        <f aca="false">VLOOKUP($B1901,data!$A$6:$M$15000,10)</f>
        <v>N/A</v>
      </c>
      <c r="D1901" s="9" t="n">
        <f aca="false">IF(B1901&lt;&gt;"",MONTH(B1901),0)</f>
        <v>7</v>
      </c>
      <c r="E1901" s="306" t="e">
        <f aca="false">AVERAGE(C1895:C1901)</f>
        <v>#DIV/0!</v>
      </c>
    </row>
    <row r="1902" customFormat="false" ht="11.25" hidden="false" customHeight="false" outlineLevel="0" collapsed="false">
      <c r="A1902" s="199" t="n">
        <v>37444</v>
      </c>
      <c r="B1902" s="192" t="n">
        <v>37444</v>
      </c>
      <c r="C1902" s="306" t="str">
        <f aca="false">VLOOKUP($B1902,data!$A$6:$M$15000,10)</f>
        <v>N/A</v>
      </c>
      <c r="D1902" s="9" t="n">
        <f aca="false">IF(B1902&lt;&gt;"",MONTH(B1902),0)</f>
        <v>7</v>
      </c>
      <c r="E1902" s="306" t="e">
        <f aca="false">AVERAGE(C1896:C1902)</f>
        <v>#DIV/0!</v>
      </c>
    </row>
    <row r="1903" customFormat="false" ht="11.25" hidden="false" customHeight="false" outlineLevel="0" collapsed="false">
      <c r="A1903" s="199" t="n">
        <v>37445</v>
      </c>
      <c r="B1903" s="192" t="n">
        <v>37445</v>
      </c>
      <c r="C1903" s="306" t="str">
        <f aca="false">VLOOKUP($B1903,data!$A$6:$M$15000,10)</f>
        <v>N/A</v>
      </c>
      <c r="D1903" s="9" t="n">
        <f aca="false">IF(B1903&lt;&gt;"",MONTH(B1903),0)</f>
        <v>7</v>
      </c>
      <c r="E1903" s="306" t="e">
        <f aca="false">AVERAGE(C1897:C1903)</f>
        <v>#DIV/0!</v>
      </c>
    </row>
    <row r="1904" customFormat="false" ht="11.25" hidden="false" customHeight="false" outlineLevel="0" collapsed="false">
      <c r="A1904" s="199" t="n">
        <v>37446</v>
      </c>
      <c r="B1904" s="192" t="n">
        <v>37446</v>
      </c>
      <c r="C1904" s="306" t="str">
        <f aca="false">VLOOKUP($B1904,data!$A$6:$M$15000,10)</f>
        <v>N/A</v>
      </c>
      <c r="D1904" s="9" t="n">
        <f aca="false">IF(B1904&lt;&gt;"",MONTH(B1904),0)</f>
        <v>7</v>
      </c>
      <c r="E1904" s="306" t="e">
        <f aca="false">AVERAGE(C1898:C1904)</f>
        <v>#DIV/0!</v>
      </c>
    </row>
    <row r="1905" customFormat="false" ht="11.25" hidden="false" customHeight="false" outlineLevel="0" collapsed="false">
      <c r="A1905" s="199" t="n">
        <v>37447</v>
      </c>
      <c r="B1905" s="192" t="n">
        <v>37447</v>
      </c>
      <c r="C1905" s="306" t="str">
        <f aca="false">VLOOKUP($B1905,data!$A$6:$M$15000,10)</f>
        <v>N/A</v>
      </c>
      <c r="D1905" s="9" t="n">
        <f aca="false">IF(B1905&lt;&gt;"",MONTH(B1905),0)</f>
        <v>7</v>
      </c>
      <c r="E1905" s="306" t="e">
        <f aca="false">AVERAGE(C1899:C1905)</f>
        <v>#DIV/0!</v>
      </c>
    </row>
    <row r="1906" customFormat="false" ht="11.25" hidden="false" customHeight="false" outlineLevel="0" collapsed="false">
      <c r="A1906" s="199" t="n">
        <v>37448</v>
      </c>
      <c r="B1906" s="192" t="n">
        <v>37448</v>
      </c>
      <c r="C1906" s="306" t="str">
        <f aca="false">VLOOKUP($B1906,data!$A$6:$M$15000,10)</f>
        <v>N/A</v>
      </c>
      <c r="D1906" s="9" t="n">
        <f aca="false">IF(B1906&lt;&gt;"",MONTH(B1906),0)</f>
        <v>7</v>
      </c>
      <c r="E1906" s="306" t="e">
        <f aca="false">AVERAGE(C1900:C1906)</f>
        <v>#DIV/0!</v>
      </c>
    </row>
    <row r="1907" customFormat="false" ht="11.25" hidden="false" customHeight="false" outlineLevel="0" collapsed="false">
      <c r="A1907" s="199" t="n">
        <v>37449</v>
      </c>
      <c r="B1907" s="192" t="n">
        <v>37449</v>
      </c>
      <c r="C1907" s="306" t="str">
        <f aca="false">VLOOKUP($B1907,data!$A$6:$M$15000,10)</f>
        <v>N/A</v>
      </c>
      <c r="D1907" s="9" t="n">
        <f aca="false">IF(B1907&lt;&gt;"",MONTH(B1907),0)</f>
        <v>7</v>
      </c>
      <c r="E1907" s="306" t="e">
        <f aca="false">AVERAGE(C1901:C1907)</f>
        <v>#DIV/0!</v>
      </c>
    </row>
    <row r="1908" customFormat="false" ht="11.25" hidden="false" customHeight="false" outlineLevel="0" collapsed="false">
      <c r="A1908" s="199" t="n">
        <v>37450</v>
      </c>
      <c r="B1908" s="192" t="n">
        <v>37450</v>
      </c>
      <c r="C1908" s="306" t="str">
        <f aca="false">VLOOKUP($B1908,data!$A$6:$M$15000,10)</f>
        <v>N/A</v>
      </c>
      <c r="D1908" s="9" t="n">
        <f aca="false">IF(B1908&lt;&gt;"",MONTH(B1908),0)</f>
        <v>7</v>
      </c>
      <c r="E1908" s="306" t="e">
        <f aca="false">AVERAGE(C1902:C1908)</f>
        <v>#DIV/0!</v>
      </c>
    </row>
    <row r="1909" customFormat="false" ht="11.25" hidden="false" customHeight="false" outlineLevel="0" collapsed="false">
      <c r="A1909" s="199" t="n">
        <v>37451</v>
      </c>
      <c r="B1909" s="192" t="n">
        <v>37451</v>
      </c>
      <c r="C1909" s="306" t="str">
        <f aca="false">VLOOKUP($B1909,data!$A$6:$M$15000,10)</f>
        <v>N/A</v>
      </c>
      <c r="D1909" s="9" t="n">
        <f aca="false">IF(B1909&lt;&gt;"",MONTH(B1909),0)</f>
        <v>7</v>
      </c>
      <c r="E1909" s="306" t="e">
        <f aca="false">AVERAGE(C1903:C1909)</f>
        <v>#DIV/0!</v>
      </c>
    </row>
    <row r="1910" customFormat="false" ht="11.25" hidden="false" customHeight="false" outlineLevel="0" collapsed="false">
      <c r="A1910" s="199" t="n">
        <v>37452</v>
      </c>
      <c r="B1910" s="192" t="n">
        <v>37452</v>
      </c>
      <c r="C1910" s="306" t="str">
        <f aca="false">VLOOKUP($B1910,data!$A$6:$M$15000,10)</f>
        <v>N/A</v>
      </c>
      <c r="D1910" s="9" t="n">
        <f aca="false">IF(B1910&lt;&gt;"",MONTH(B1910),0)</f>
        <v>7</v>
      </c>
      <c r="E1910" s="306" t="e">
        <f aca="false">AVERAGE(C1904:C1910)</f>
        <v>#DIV/0!</v>
      </c>
    </row>
    <row r="1911" customFormat="false" ht="11.25" hidden="false" customHeight="false" outlineLevel="0" collapsed="false">
      <c r="A1911" s="199" t="n">
        <v>37453</v>
      </c>
      <c r="B1911" s="192" t="n">
        <v>37453</v>
      </c>
      <c r="C1911" s="306" t="str">
        <f aca="false">VLOOKUP($B1911,data!$A$6:$M$15000,10)</f>
        <v>N/A</v>
      </c>
      <c r="D1911" s="9" t="n">
        <f aca="false">IF(B1911&lt;&gt;"",MONTH(B1911),0)</f>
        <v>7</v>
      </c>
      <c r="E1911" s="306" t="e">
        <f aca="false">AVERAGE(C1905:C1911)</f>
        <v>#DIV/0!</v>
      </c>
    </row>
    <row r="1912" customFormat="false" ht="11.25" hidden="false" customHeight="false" outlineLevel="0" collapsed="false">
      <c r="A1912" s="199" t="n">
        <v>37454</v>
      </c>
      <c r="B1912" s="192" t="n">
        <v>37454</v>
      </c>
      <c r="C1912" s="306" t="str">
        <f aca="false">VLOOKUP($B1912,data!$A$6:$M$15000,10)</f>
        <v>N/A</v>
      </c>
      <c r="D1912" s="9" t="n">
        <f aca="false">IF(B1912&lt;&gt;"",MONTH(B1912),0)</f>
        <v>7</v>
      </c>
      <c r="E1912" s="306" t="e">
        <f aca="false">AVERAGE(C1906:C1912)</f>
        <v>#DIV/0!</v>
      </c>
    </row>
    <row r="1913" customFormat="false" ht="11.25" hidden="false" customHeight="false" outlineLevel="0" collapsed="false">
      <c r="A1913" s="199" t="n">
        <v>37455</v>
      </c>
      <c r="B1913" s="192" t="n">
        <v>37455</v>
      </c>
      <c r="C1913" s="306" t="str">
        <f aca="false">VLOOKUP($B1913,data!$A$6:$M$15000,10)</f>
        <v>N/A</v>
      </c>
      <c r="D1913" s="9" t="n">
        <f aca="false">IF(B1913&lt;&gt;"",MONTH(B1913),0)</f>
        <v>7</v>
      </c>
      <c r="E1913" s="306" t="e">
        <f aca="false">AVERAGE(C1907:C1913)</f>
        <v>#DIV/0!</v>
      </c>
    </row>
    <row r="1914" customFormat="false" ht="11.25" hidden="false" customHeight="false" outlineLevel="0" collapsed="false">
      <c r="A1914" s="199" t="n">
        <v>37456</v>
      </c>
      <c r="B1914" s="192" t="n">
        <v>37456</v>
      </c>
      <c r="C1914" s="306" t="str">
        <f aca="false">VLOOKUP($B1914,data!$A$6:$M$15000,10)</f>
        <v>N/A</v>
      </c>
      <c r="D1914" s="9" t="n">
        <f aca="false">IF(B1914&lt;&gt;"",MONTH(B1914),0)</f>
        <v>7</v>
      </c>
      <c r="E1914" s="306" t="e">
        <f aca="false">AVERAGE(C1908:C1914)</f>
        <v>#DIV/0!</v>
      </c>
    </row>
    <row r="1915" customFormat="false" ht="11.25" hidden="false" customHeight="false" outlineLevel="0" collapsed="false">
      <c r="A1915" s="199" t="n">
        <v>37457</v>
      </c>
      <c r="B1915" s="192" t="n">
        <v>37457</v>
      </c>
      <c r="C1915" s="306" t="str">
        <f aca="false">VLOOKUP($B1915,data!$A$6:$M$15000,10)</f>
        <v>N/A</v>
      </c>
      <c r="D1915" s="9" t="n">
        <f aca="false">IF(B1915&lt;&gt;"",MONTH(B1915),0)</f>
        <v>7</v>
      </c>
      <c r="E1915" s="306" t="e">
        <f aca="false">AVERAGE(C1909:C1915)</f>
        <v>#DIV/0!</v>
      </c>
    </row>
    <row r="1916" customFormat="false" ht="11.25" hidden="false" customHeight="false" outlineLevel="0" collapsed="false">
      <c r="A1916" s="199" t="n">
        <v>37458</v>
      </c>
      <c r="B1916" s="192" t="n">
        <v>37458</v>
      </c>
      <c r="C1916" s="306" t="str">
        <f aca="false">VLOOKUP($B1916,data!$A$6:$M$15000,10)</f>
        <v>N/A</v>
      </c>
      <c r="D1916" s="9" t="n">
        <f aca="false">IF(B1916&lt;&gt;"",MONTH(B1916),0)</f>
        <v>7</v>
      </c>
      <c r="E1916" s="306" t="e">
        <f aca="false">AVERAGE(C1910:C1916)</f>
        <v>#DIV/0!</v>
      </c>
    </row>
    <row r="1917" customFormat="false" ht="11.25" hidden="false" customHeight="false" outlineLevel="0" collapsed="false">
      <c r="A1917" s="199" t="n">
        <v>37459</v>
      </c>
      <c r="B1917" s="192" t="n">
        <v>37459</v>
      </c>
      <c r="C1917" s="306" t="str">
        <f aca="false">VLOOKUP($B1917,data!$A$6:$M$15000,10)</f>
        <v>N/A</v>
      </c>
      <c r="D1917" s="9" t="n">
        <f aca="false">IF(B1917&lt;&gt;"",MONTH(B1917),0)</f>
        <v>7</v>
      </c>
      <c r="E1917" s="306" t="e">
        <f aca="false">AVERAGE(C1911:C1917)</f>
        <v>#DIV/0!</v>
      </c>
    </row>
    <row r="1918" customFormat="false" ht="11.25" hidden="false" customHeight="false" outlineLevel="0" collapsed="false">
      <c r="A1918" s="199" t="n">
        <v>37460</v>
      </c>
      <c r="B1918" s="192" t="n">
        <v>37460</v>
      </c>
      <c r="C1918" s="306" t="str">
        <f aca="false">VLOOKUP($B1918,data!$A$6:$M$15000,10)</f>
        <v>N/A</v>
      </c>
      <c r="D1918" s="9" t="n">
        <f aca="false">IF(B1918&lt;&gt;"",MONTH(B1918),0)</f>
        <v>7</v>
      </c>
      <c r="E1918" s="306" t="e">
        <f aca="false">AVERAGE(C1912:C1918)</f>
        <v>#DIV/0!</v>
      </c>
    </row>
    <row r="1919" customFormat="false" ht="11.25" hidden="false" customHeight="false" outlineLevel="0" collapsed="false">
      <c r="A1919" s="199" t="n">
        <v>37461</v>
      </c>
      <c r="B1919" s="192" t="n">
        <v>37461</v>
      </c>
      <c r="C1919" s="306" t="str">
        <f aca="false">VLOOKUP($B1919,data!$A$6:$M$15000,10)</f>
        <v>N/A</v>
      </c>
      <c r="D1919" s="9" t="n">
        <f aca="false">IF(B1919&lt;&gt;"",MONTH(B1919),0)</f>
        <v>7</v>
      </c>
      <c r="E1919" s="306" t="e">
        <f aca="false">AVERAGE(C1913:C1919)</f>
        <v>#DIV/0!</v>
      </c>
    </row>
    <row r="1920" customFormat="false" ht="11.25" hidden="false" customHeight="false" outlineLevel="0" collapsed="false">
      <c r="A1920" s="199" t="n">
        <v>37462</v>
      </c>
      <c r="B1920" s="192" t="n">
        <v>37462</v>
      </c>
      <c r="C1920" s="306" t="str">
        <f aca="false">VLOOKUP($B1920,data!$A$6:$M$15000,10)</f>
        <v>N/A</v>
      </c>
      <c r="D1920" s="9" t="n">
        <f aca="false">IF(B1920&lt;&gt;"",MONTH(B1920),0)</f>
        <v>7</v>
      </c>
      <c r="E1920" s="306" t="e">
        <f aca="false">AVERAGE(C1914:C1920)</f>
        <v>#DIV/0!</v>
      </c>
    </row>
    <row r="1921" customFormat="false" ht="11.25" hidden="false" customHeight="false" outlineLevel="0" collapsed="false">
      <c r="A1921" s="199" t="n">
        <v>37463</v>
      </c>
      <c r="B1921" s="192" t="n">
        <v>37463</v>
      </c>
      <c r="C1921" s="306" t="str">
        <f aca="false">VLOOKUP($B1921,data!$A$6:$M$15000,10)</f>
        <v>N/A</v>
      </c>
      <c r="D1921" s="9" t="n">
        <f aca="false">IF(B1921&lt;&gt;"",MONTH(B1921),0)</f>
        <v>7</v>
      </c>
      <c r="E1921" s="306" t="e">
        <f aca="false">AVERAGE(C1915:C1921)</f>
        <v>#DIV/0!</v>
      </c>
    </row>
    <row r="1922" customFormat="false" ht="11.25" hidden="false" customHeight="false" outlineLevel="0" collapsed="false">
      <c r="A1922" s="199" t="n">
        <v>37464</v>
      </c>
      <c r="B1922" s="192" t="n">
        <v>37464</v>
      </c>
      <c r="C1922" s="306" t="str">
        <f aca="false">VLOOKUP($B1922,data!$A$6:$M$15000,10)</f>
        <v>N/A</v>
      </c>
      <c r="D1922" s="9" t="n">
        <f aca="false">IF(B1922&lt;&gt;"",MONTH(B1922),0)</f>
        <v>7</v>
      </c>
      <c r="E1922" s="306" t="e">
        <f aca="false">AVERAGE(C1916:C1922)</f>
        <v>#DIV/0!</v>
      </c>
    </row>
    <row r="1923" customFormat="false" ht="11.25" hidden="false" customHeight="false" outlineLevel="0" collapsed="false">
      <c r="A1923" s="199" t="n">
        <v>37465</v>
      </c>
      <c r="B1923" s="192" t="n">
        <v>37465</v>
      </c>
      <c r="C1923" s="306" t="str">
        <f aca="false">VLOOKUP($B1923,data!$A$6:$M$15000,10)</f>
        <v>N/A</v>
      </c>
      <c r="D1923" s="9" t="n">
        <f aca="false">IF(B1923&lt;&gt;"",MONTH(B1923),0)</f>
        <v>7</v>
      </c>
      <c r="E1923" s="306" t="e">
        <f aca="false">AVERAGE(C1917:C1923)</f>
        <v>#DIV/0!</v>
      </c>
    </row>
    <row r="1924" customFormat="false" ht="11.25" hidden="false" customHeight="false" outlineLevel="0" collapsed="false">
      <c r="A1924" s="199" t="n">
        <v>37466</v>
      </c>
      <c r="B1924" s="192" t="n">
        <v>37466</v>
      </c>
      <c r="C1924" s="306" t="str">
        <f aca="false">VLOOKUP($B1924,data!$A$6:$M$15000,10)</f>
        <v>N/A</v>
      </c>
      <c r="D1924" s="9" t="n">
        <f aca="false">IF(B1924&lt;&gt;"",MONTH(B1924),0)</f>
        <v>7</v>
      </c>
      <c r="E1924" s="306" t="e">
        <f aca="false">AVERAGE(C1918:C1924)</f>
        <v>#DIV/0!</v>
      </c>
    </row>
    <row r="1925" customFormat="false" ht="11.25" hidden="false" customHeight="false" outlineLevel="0" collapsed="false">
      <c r="A1925" s="199" t="n">
        <v>37467</v>
      </c>
      <c r="B1925" s="192" t="n">
        <v>37467</v>
      </c>
      <c r="C1925" s="306" t="str">
        <f aca="false">VLOOKUP($B1925,data!$A$6:$M$15000,10)</f>
        <v>N/A</v>
      </c>
      <c r="D1925" s="9" t="n">
        <f aca="false">IF(B1925&lt;&gt;"",MONTH(B1925),0)</f>
        <v>7</v>
      </c>
      <c r="E1925" s="306" t="e">
        <f aca="false">AVERAGE(C1919:C1925)</f>
        <v>#DIV/0!</v>
      </c>
    </row>
    <row r="1926" customFormat="false" ht="11.25" hidden="false" customHeight="false" outlineLevel="0" collapsed="false">
      <c r="A1926" s="199" t="n">
        <v>37468</v>
      </c>
      <c r="B1926" s="192" t="n">
        <v>37468</v>
      </c>
      <c r="C1926" s="306" t="str">
        <f aca="false">VLOOKUP($B1926,data!$A$6:$M$15000,10)</f>
        <v>N/A</v>
      </c>
      <c r="D1926" s="9" t="n">
        <f aca="false">IF(B1926&lt;&gt;"",MONTH(B1926),0)</f>
        <v>7</v>
      </c>
      <c r="E1926" s="306" t="e">
        <f aca="false">AVERAGE(C1920:C1926)</f>
        <v>#DIV/0!</v>
      </c>
    </row>
    <row r="1927" customFormat="false" ht="11.25" hidden="false" customHeight="false" outlineLevel="0" collapsed="false">
      <c r="A1927" s="199" t="n">
        <v>37469</v>
      </c>
      <c r="B1927" s="192" t="n">
        <v>37469</v>
      </c>
      <c r="C1927" s="306" t="str">
        <f aca="false">VLOOKUP($B1927,data!$A$6:$M$15000,10)</f>
        <v>N/A</v>
      </c>
      <c r="D1927" s="9" t="n">
        <f aca="false">IF(B1927&lt;&gt;"",MONTH(B1927),0)</f>
        <v>8</v>
      </c>
      <c r="E1927" s="306" t="e">
        <f aca="false">AVERAGE(C1921:C1927)</f>
        <v>#DIV/0!</v>
      </c>
    </row>
    <row r="1928" customFormat="false" ht="11.25" hidden="false" customHeight="false" outlineLevel="0" collapsed="false">
      <c r="A1928" s="199" t="n">
        <v>37470</v>
      </c>
      <c r="B1928" s="192" t="n">
        <v>37470</v>
      </c>
      <c r="C1928" s="306" t="str">
        <f aca="false">VLOOKUP($B1928,data!$A$6:$M$15000,10)</f>
        <v>N/A</v>
      </c>
      <c r="D1928" s="9" t="n">
        <f aca="false">IF(B1928&lt;&gt;"",MONTH(B1928),0)</f>
        <v>8</v>
      </c>
      <c r="E1928" s="306" t="e">
        <f aca="false">AVERAGE(C1922:C1928)</f>
        <v>#DIV/0!</v>
      </c>
    </row>
    <row r="1929" customFormat="false" ht="11.25" hidden="false" customHeight="false" outlineLevel="0" collapsed="false">
      <c r="A1929" s="199" t="n">
        <v>37471</v>
      </c>
      <c r="B1929" s="192" t="n">
        <v>37471</v>
      </c>
      <c r="C1929" s="306" t="str">
        <f aca="false">VLOOKUP($B1929,data!$A$6:$M$15000,10)</f>
        <v>N/A</v>
      </c>
      <c r="D1929" s="9" t="n">
        <f aca="false">IF(B1929&lt;&gt;"",MONTH(B1929),0)</f>
        <v>8</v>
      </c>
      <c r="E1929" s="306" t="e">
        <f aca="false">AVERAGE(C1923:C1929)</f>
        <v>#DIV/0!</v>
      </c>
    </row>
    <row r="1930" customFormat="false" ht="11.25" hidden="false" customHeight="false" outlineLevel="0" collapsed="false">
      <c r="A1930" s="199" t="n">
        <v>37472</v>
      </c>
      <c r="B1930" s="192" t="n">
        <v>37472</v>
      </c>
      <c r="C1930" s="306" t="str">
        <f aca="false">VLOOKUP($B1930,data!$A$6:$M$15000,10)</f>
        <v>N/A</v>
      </c>
      <c r="D1930" s="9" t="n">
        <f aca="false">IF(B1930&lt;&gt;"",MONTH(B1930),0)</f>
        <v>8</v>
      </c>
      <c r="E1930" s="306" t="e">
        <f aca="false">AVERAGE(C1924:C1930)</f>
        <v>#DIV/0!</v>
      </c>
    </row>
    <row r="1931" customFormat="false" ht="11.25" hidden="false" customHeight="false" outlineLevel="0" collapsed="false">
      <c r="A1931" s="199" t="n">
        <v>37473</v>
      </c>
      <c r="B1931" s="192" t="n">
        <v>37473</v>
      </c>
      <c r="C1931" s="306" t="str">
        <f aca="false">VLOOKUP($B1931,data!$A$6:$M$15000,10)</f>
        <v>N/A</v>
      </c>
      <c r="D1931" s="9" t="n">
        <f aca="false">IF(B1931&lt;&gt;"",MONTH(B1931),0)</f>
        <v>8</v>
      </c>
      <c r="E1931" s="306" t="e">
        <f aca="false">AVERAGE(C1925:C1931)</f>
        <v>#DIV/0!</v>
      </c>
    </row>
    <row r="1932" customFormat="false" ht="11.25" hidden="false" customHeight="false" outlineLevel="0" collapsed="false">
      <c r="A1932" s="199" t="n">
        <v>37474</v>
      </c>
      <c r="B1932" s="192" t="n">
        <v>37474</v>
      </c>
      <c r="C1932" s="306" t="str">
        <f aca="false">VLOOKUP($B1932,data!$A$6:$M$15000,10)</f>
        <v>N/A</v>
      </c>
      <c r="D1932" s="9" t="n">
        <f aca="false">IF(B1932&lt;&gt;"",MONTH(B1932),0)</f>
        <v>8</v>
      </c>
      <c r="E1932" s="306" t="e">
        <f aca="false">AVERAGE(C1926:C1932)</f>
        <v>#DIV/0!</v>
      </c>
    </row>
    <row r="1933" customFormat="false" ht="11.25" hidden="false" customHeight="false" outlineLevel="0" collapsed="false">
      <c r="A1933" s="199" t="n">
        <v>37475</v>
      </c>
      <c r="B1933" s="192" t="n">
        <v>37475</v>
      </c>
      <c r="C1933" s="306" t="str">
        <f aca="false">VLOOKUP($B1933,data!$A$6:$M$15000,10)</f>
        <v>N/A</v>
      </c>
      <c r="D1933" s="9" t="n">
        <f aca="false">IF(B1933&lt;&gt;"",MONTH(B1933),0)</f>
        <v>8</v>
      </c>
      <c r="E1933" s="306" t="e">
        <f aca="false">AVERAGE(C1927:C1933)</f>
        <v>#DIV/0!</v>
      </c>
    </row>
    <row r="1934" customFormat="false" ht="11.25" hidden="false" customHeight="false" outlineLevel="0" collapsed="false">
      <c r="A1934" s="199" t="n">
        <v>37476</v>
      </c>
      <c r="B1934" s="192" t="n">
        <v>37476</v>
      </c>
      <c r="C1934" s="306" t="str">
        <f aca="false">VLOOKUP($B1934,data!$A$6:$M$15000,10)</f>
        <v>N/A</v>
      </c>
      <c r="D1934" s="9" t="n">
        <f aca="false">IF(B1934&lt;&gt;"",MONTH(B1934),0)</f>
        <v>8</v>
      </c>
      <c r="E1934" s="306" t="e">
        <f aca="false">AVERAGE(C1928:C1934)</f>
        <v>#DIV/0!</v>
      </c>
    </row>
    <row r="1935" customFormat="false" ht="11.25" hidden="false" customHeight="false" outlineLevel="0" collapsed="false">
      <c r="A1935" s="199" t="n">
        <v>37477</v>
      </c>
      <c r="B1935" s="192" t="n">
        <v>37477</v>
      </c>
      <c r="C1935" s="306" t="str">
        <f aca="false">VLOOKUP($B1935,data!$A$6:$M$15000,10)</f>
        <v>N/A</v>
      </c>
      <c r="D1935" s="9" t="n">
        <f aca="false">IF(B1935&lt;&gt;"",MONTH(B1935),0)</f>
        <v>8</v>
      </c>
      <c r="E1935" s="306" t="e">
        <f aca="false">AVERAGE(C1929:C1935)</f>
        <v>#DIV/0!</v>
      </c>
    </row>
    <row r="1936" customFormat="false" ht="11.25" hidden="false" customHeight="false" outlineLevel="0" collapsed="false">
      <c r="A1936" s="199" t="n">
        <v>37478</v>
      </c>
      <c r="B1936" s="192" t="n">
        <v>37478</v>
      </c>
      <c r="C1936" s="306" t="str">
        <f aca="false">VLOOKUP($B1936,data!$A$6:$M$15000,10)</f>
        <v>N/A</v>
      </c>
      <c r="D1936" s="9" t="n">
        <f aca="false">IF(B1936&lt;&gt;"",MONTH(B1936),0)</f>
        <v>8</v>
      </c>
      <c r="E1936" s="306" t="e">
        <f aca="false">AVERAGE(C1930:C1936)</f>
        <v>#DIV/0!</v>
      </c>
    </row>
    <row r="1937" customFormat="false" ht="11.25" hidden="false" customHeight="false" outlineLevel="0" collapsed="false">
      <c r="A1937" s="199" t="n">
        <v>37479</v>
      </c>
      <c r="B1937" s="192" t="n">
        <v>37479</v>
      </c>
      <c r="C1937" s="306" t="str">
        <f aca="false">VLOOKUP($B1937,data!$A$6:$M$15000,10)</f>
        <v>N/A</v>
      </c>
      <c r="D1937" s="9" t="n">
        <f aca="false">IF(B1937&lt;&gt;"",MONTH(B1937),0)</f>
        <v>8</v>
      </c>
      <c r="E1937" s="306" t="e">
        <f aca="false">AVERAGE(C1931:C1937)</f>
        <v>#DIV/0!</v>
      </c>
    </row>
    <row r="1938" customFormat="false" ht="11.25" hidden="false" customHeight="false" outlineLevel="0" collapsed="false">
      <c r="A1938" s="199" t="n">
        <v>37480</v>
      </c>
      <c r="B1938" s="192" t="n">
        <v>37480</v>
      </c>
      <c r="C1938" s="306" t="str">
        <f aca="false">VLOOKUP($B1938,data!$A$6:$M$15000,10)</f>
        <v>N/A</v>
      </c>
      <c r="D1938" s="9" t="n">
        <f aca="false">IF(B1938&lt;&gt;"",MONTH(B1938),0)</f>
        <v>8</v>
      </c>
      <c r="E1938" s="306" t="e">
        <f aca="false">AVERAGE(C1932:C1938)</f>
        <v>#DIV/0!</v>
      </c>
    </row>
    <row r="1939" customFormat="false" ht="11.25" hidden="false" customHeight="false" outlineLevel="0" collapsed="false">
      <c r="A1939" s="199" t="n">
        <v>37481</v>
      </c>
      <c r="B1939" s="192" t="n">
        <v>37481</v>
      </c>
      <c r="C1939" s="306" t="str">
        <f aca="false">VLOOKUP($B1939,data!$A$6:$M$15000,10)</f>
        <v>N/A</v>
      </c>
      <c r="D1939" s="9" t="n">
        <f aca="false">IF(B1939&lt;&gt;"",MONTH(B1939),0)</f>
        <v>8</v>
      </c>
      <c r="E1939" s="306" t="e">
        <f aca="false">AVERAGE(C1933:C1939)</f>
        <v>#DIV/0!</v>
      </c>
    </row>
    <row r="1940" customFormat="false" ht="11.25" hidden="false" customHeight="false" outlineLevel="0" collapsed="false">
      <c r="A1940" s="199" t="n">
        <v>37482</v>
      </c>
      <c r="B1940" s="192" t="n">
        <v>37482</v>
      </c>
      <c r="C1940" s="306" t="str">
        <f aca="false">VLOOKUP($B1940,data!$A$6:$M$15000,10)</f>
        <v>N/A</v>
      </c>
      <c r="D1940" s="9" t="n">
        <f aca="false">IF(B1940&lt;&gt;"",MONTH(B1940),0)</f>
        <v>8</v>
      </c>
      <c r="E1940" s="306" t="e">
        <f aca="false">AVERAGE(C1934:C1940)</f>
        <v>#DIV/0!</v>
      </c>
    </row>
    <row r="1941" customFormat="false" ht="11.25" hidden="false" customHeight="false" outlineLevel="0" collapsed="false">
      <c r="A1941" s="199" t="n">
        <v>37483</v>
      </c>
      <c r="B1941" s="192" t="n">
        <v>37483</v>
      </c>
      <c r="C1941" s="306" t="str">
        <f aca="false">VLOOKUP($B1941,data!$A$6:$M$15000,10)</f>
        <v>N/A</v>
      </c>
      <c r="D1941" s="9" t="n">
        <f aca="false">IF(B1941&lt;&gt;"",MONTH(B1941),0)</f>
        <v>8</v>
      </c>
      <c r="E1941" s="306" t="e">
        <f aca="false">AVERAGE(C1935:C1941)</f>
        <v>#DIV/0!</v>
      </c>
    </row>
    <row r="1942" customFormat="false" ht="11.25" hidden="false" customHeight="false" outlineLevel="0" collapsed="false">
      <c r="A1942" s="199" t="n">
        <v>37484</v>
      </c>
      <c r="B1942" s="192" t="n">
        <v>37484</v>
      </c>
      <c r="C1942" s="306" t="str">
        <f aca="false">VLOOKUP($B1942,data!$A$6:$M$15000,10)</f>
        <v>N/A</v>
      </c>
      <c r="D1942" s="9" t="n">
        <f aca="false">IF(B1942&lt;&gt;"",MONTH(B1942),0)</f>
        <v>8</v>
      </c>
      <c r="E1942" s="306" t="e">
        <f aca="false">AVERAGE(C1936:C1942)</f>
        <v>#DIV/0!</v>
      </c>
    </row>
    <row r="1943" customFormat="false" ht="11.25" hidden="false" customHeight="false" outlineLevel="0" collapsed="false">
      <c r="A1943" s="199" t="n">
        <v>37485</v>
      </c>
      <c r="B1943" s="192" t="n">
        <v>37485</v>
      </c>
      <c r="C1943" s="306" t="str">
        <f aca="false">VLOOKUP($B1943,data!$A$6:$M$15000,10)</f>
        <v>N/A</v>
      </c>
      <c r="D1943" s="9" t="n">
        <f aca="false">IF(B1943&lt;&gt;"",MONTH(B1943),0)</f>
        <v>8</v>
      </c>
      <c r="E1943" s="306" t="e">
        <f aca="false">AVERAGE(C1937:C1943)</f>
        <v>#DIV/0!</v>
      </c>
    </row>
    <row r="1944" customFormat="false" ht="11.25" hidden="false" customHeight="false" outlineLevel="0" collapsed="false">
      <c r="A1944" s="199" t="n">
        <v>37486</v>
      </c>
      <c r="B1944" s="192" t="n">
        <v>37486</v>
      </c>
      <c r="C1944" s="306" t="str">
        <f aca="false">VLOOKUP($B1944,data!$A$6:$M$15000,10)</f>
        <v>N/A</v>
      </c>
      <c r="D1944" s="9" t="n">
        <f aca="false">IF(B1944&lt;&gt;"",MONTH(B1944),0)</f>
        <v>8</v>
      </c>
      <c r="E1944" s="306" t="e">
        <f aca="false">AVERAGE(C1938:C1944)</f>
        <v>#DIV/0!</v>
      </c>
    </row>
    <row r="1945" customFormat="false" ht="11.25" hidden="false" customHeight="false" outlineLevel="0" collapsed="false">
      <c r="A1945" s="199" t="n">
        <v>37487</v>
      </c>
      <c r="B1945" s="192" t="n">
        <v>37487</v>
      </c>
      <c r="C1945" s="306" t="str">
        <f aca="false">VLOOKUP($B1945,data!$A$6:$M$15000,10)</f>
        <v>N/A</v>
      </c>
      <c r="D1945" s="9" t="n">
        <f aca="false">IF(B1945&lt;&gt;"",MONTH(B1945),0)</f>
        <v>8</v>
      </c>
      <c r="E1945" s="306" t="e">
        <f aca="false">AVERAGE(C1939:C1945)</f>
        <v>#DIV/0!</v>
      </c>
    </row>
    <row r="1946" customFormat="false" ht="11.25" hidden="false" customHeight="false" outlineLevel="0" collapsed="false">
      <c r="A1946" s="199" t="n">
        <v>37488</v>
      </c>
      <c r="B1946" s="192" t="n">
        <v>37488</v>
      </c>
      <c r="C1946" s="306" t="str">
        <f aca="false">VLOOKUP($B1946,data!$A$6:$M$15000,10)</f>
        <v>N/A</v>
      </c>
      <c r="D1946" s="9" t="n">
        <f aca="false">IF(B1946&lt;&gt;"",MONTH(B1946),0)</f>
        <v>8</v>
      </c>
      <c r="E1946" s="306" t="e">
        <f aca="false">AVERAGE(C1940:C1946)</f>
        <v>#DIV/0!</v>
      </c>
    </row>
    <row r="1947" customFormat="false" ht="11.25" hidden="false" customHeight="false" outlineLevel="0" collapsed="false">
      <c r="A1947" s="199" t="n">
        <v>37489</v>
      </c>
      <c r="B1947" s="192" t="n">
        <v>37489</v>
      </c>
      <c r="C1947" s="306" t="str">
        <f aca="false">VLOOKUP($B1947,data!$A$6:$M$15000,10)</f>
        <v>N/A</v>
      </c>
      <c r="D1947" s="9" t="n">
        <f aca="false">IF(B1947&lt;&gt;"",MONTH(B1947),0)</f>
        <v>8</v>
      </c>
      <c r="E1947" s="306" t="e">
        <f aca="false">AVERAGE(C1941:C1947)</f>
        <v>#DIV/0!</v>
      </c>
    </row>
    <row r="1948" customFormat="false" ht="11.25" hidden="false" customHeight="false" outlineLevel="0" collapsed="false">
      <c r="A1948" s="199" t="n">
        <v>37490</v>
      </c>
      <c r="B1948" s="192" t="n">
        <v>37490</v>
      </c>
      <c r="C1948" s="306" t="str">
        <f aca="false">VLOOKUP($B1948,data!$A$6:$M$15000,10)</f>
        <v>N/A</v>
      </c>
      <c r="D1948" s="9" t="n">
        <f aca="false">IF(B1948&lt;&gt;"",MONTH(B1948),0)</f>
        <v>8</v>
      </c>
      <c r="E1948" s="306" t="e">
        <f aca="false">AVERAGE(C1942:C1948)</f>
        <v>#DIV/0!</v>
      </c>
    </row>
    <row r="1949" customFormat="false" ht="11.25" hidden="false" customHeight="false" outlineLevel="0" collapsed="false">
      <c r="A1949" s="199" t="n">
        <v>37491</v>
      </c>
      <c r="B1949" s="192" t="n">
        <v>37491</v>
      </c>
      <c r="C1949" s="306" t="str">
        <f aca="false">VLOOKUP($B1949,data!$A$6:$M$15000,10)</f>
        <v>N/A</v>
      </c>
      <c r="D1949" s="9" t="n">
        <f aca="false">IF(B1949&lt;&gt;"",MONTH(B1949),0)</f>
        <v>8</v>
      </c>
      <c r="E1949" s="306" t="e">
        <f aca="false">AVERAGE(C1943:C1949)</f>
        <v>#DIV/0!</v>
      </c>
    </row>
    <row r="1950" customFormat="false" ht="11.25" hidden="false" customHeight="false" outlineLevel="0" collapsed="false">
      <c r="A1950" s="199" t="n">
        <v>37492</v>
      </c>
      <c r="B1950" s="192" t="n">
        <v>37492</v>
      </c>
      <c r="C1950" s="306" t="str">
        <f aca="false">VLOOKUP($B1950,data!$A$6:$M$15000,10)</f>
        <v>N/A</v>
      </c>
      <c r="D1950" s="9" t="n">
        <f aca="false">IF(B1950&lt;&gt;"",MONTH(B1950),0)</f>
        <v>8</v>
      </c>
      <c r="E1950" s="306" t="e">
        <f aca="false">AVERAGE(C1944:C1950)</f>
        <v>#DIV/0!</v>
      </c>
    </row>
    <row r="1951" customFormat="false" ht="11.25" hidden="false" customHeight="false" outlineLevel="0" collapsed="false">
      <c r="A1951" s="199" t="n">
        <v>37493</v>
      </c>
      <c r="B1951" s="192" t="n">
        <v>37493</v>
      </c>
      <c r="C1951" s="306" t="str">
        <f aca="false">VLOOKUP($B1951,data!$A$6:$M$15000,10)</f>
        <v>N/A</v>
      </c>
      <c r="D1951" s="9" t="n">
        <f aca="false">IF(B1951&lt;&gt;"",MONTH(B1951),0)</f>
        <v>8</v>
      </c>
      <c r="E1951" s="306" t="e">
        <f aca="false">AVERAGE(C1945:C1951)</f>
        <v>#DIV/0!</v>
      </c>
    </row>
    <row r="1952" customFormat="false" ht="11.25" hidden="false" customHeight="false" outlineLevel="0" collapsed="false">
      <c r="A1952" s="199" t="n">
        <v>37494</v>
      </c>
      <c r="B1952" s="192" t="n">
        <v>37494</v>
      </c>
      <c r="C1952" s="306" t="str">
        <f aca="false">VLOOKUP($B1952,data!$A$6:$M$15000,10)</f>
        <v>N/A</v>
      </c>
      <c r="D1952" s="9" t="n">
        <f aca="false">IF(B1952&lt;&gt;"",MONTH(B1952),0)</f>
        <v>8</v>
      </c>
      <c r="E1952" s="306" t="e">
        <f aca="false">AVERAGE(C1946:C1952)</f>
        <v>#DIV/0!</v>
      </c>
    </row>
    <row r="1953" customFormat="false" ht="11.25" hidden="false" customHeight="false" outlineLevel="0" collapsed="false">
      <c r="A1953" s="199" t="n">
        <v>37495</v>
      </c>
      <c r="B1953" s="192" t="n">
        <v>37495</v>
      </c>
      <c r="C1953" s="306" t="str">
        <f aca="false">VLOOKUP($B1953,data!$A$6:$M$15000,10)</f>
        <v>N/A</v>
      </c>
      <c r="D1953" s="9" t="n">
        <f aca="false">IF(B1953&lt;&gt;"",MONTH(B1953),0)</f>
        <v>8</v>
      </c>
      <c r="E1953" s="306" t="e">
        <f aca="false">AVERAGE(C1947:C1953)</f>
        <v>#DIV/0!</v>
      </c>
    </row>
    <row r="1954" customFormat="false" ht="11.25" hidden="false" customHeight="false" outlineLevel="0" collapsed="false">
      <c r="A1954" s="199" t="n">
        <v>37496</v>
      </c>
      <c r="B1954" s="192" t="n">
        <v>37496</v>
      </c>
      <c r="C1954" s="306" t="str">
        <f aca="false">VLOOKUP($B1954,data!$A$6:$M$15000,10)</f>
        <v>N/A</v>
      </c>
      <c r="D1954" s="9" t="n">
        <f aca="false">IF(B1954&lt;&gt;"",MONTH(B1954),0)</f>
        <v>8</v>
      </c>
      <c r="E1954" s="306" t="e">
        <f aca="false">AVERAGE(C1948:C1954)</f>
        <v>#DIV/0!</v>
      </c>
    </row>
    <row r="1955" customFormat="false" ht="11.25" hidden="false" customHeight="false" outlineLevel="0" collapsed="false">
      <c r="A1955" s="199" t="n">
        <v>37497</v>
      </c>
      <c r="B1955" s="192" t="n">
        <v>37497</v>
      </c>
      <c r="C1955" s="306" t="str">
        <f aca="false">VLOOKUP($B1955,data!$A$6:$M$15000,10)</f>
        <v>N/A</v>
      </c>
      <c r="D1955" s="9" t="n">
        <f aca="false">IF(B1955&lt;&gt;"",MONTH(B1955),0)</f>
        <v>8</v>
      </c>
      <c r="E1955" s="306" t="e">
        <f aca="false">AVERAGE(C1949:C1955)</f>
        <v>#DIV/0!</v>
      </c>
    </row>
    <row r="1956" customFormat="false" ht="11.25" hidden="false" customHeight="false" outlineLevel="0" collapsed="false">
      <c r="A1956" s="199" t="n">
        <v>37498</v>
      </c>
      <c r="B1956" s="192" t="n">
        <v>37498</v>
      </c>
      <c r="C1956" s="306" t="str">
        <f aca="false">VLOOKUP($B1956,data!$A$6:$M$15000,10)</f>
        <v>N/A</v>
      </c>
      <c r="D1956" s="9" t="n">
        <f aca="false">IF(B1956&lt;&gt;"",MONTH(B1956),0)</f>
        <v>8</v>
      </c>
      <c r="E1956" s="306" t="e">
        <f aca="false">AVERAGE(C1950:C1956)</f>
        <v>#DIV/0!</v>
      </c>
    </row>
    <row r="1957" customFormat="false" ht="11.25" hidden="false" customHeight="false" outlineLevel="0" collapsed="false">
      <c r="A1957" s="199" t="n">
        <v>37499</v>
      </c>
      <c r="B1957" s="192" t="n">
        <v>37499</v>
      </c>
      <c r="C1957" s="306" t="str">
        <f aca="false">VLOOKUP($B1957,data!$A$6:$M$15000,10)</f>
        <v>N/A</v>
      </c>
      <c r="D1957" s="9" t="n">
        <f aca="false">IF(B1957&lt;&gt;"",MONTH(B1957),0)</f>
        <v>8</v>
      </c>
      <c r="E1957" s="306" t="e">
        <f aca="false">AVERAGE(C1951:C1957)</f>
        <v>#DIV/0!</v>
      </c>
    </row>
    <row r="1958" customFormat="false" ht="11.25" hidden="false" customHeight="false" outlineLevel="0" collapsed="false">
      <c r="A1958" s="199" t="n">
        <v>37500</v>
      </c>
      <c r="B1958" s="192" t="n">
        <v>37500</v>
      </c>
      <c r="C1958" s="306" t="str">
        <f aca="false">VLOOKUP($B1958,data!$A$6:$M$15000,10)</f>
        <v>N/A</v>
      </c>
      <c r="D1958" s="9" t="n">
        <f aca="false">IF(B1958&lt;&gt;"",MONTH(B1958),0)</f>
        <v>9</v>
      </c>
      <c r="E1958" s="306" t="e">
        <f aca="false">AVERAGE(C1952:C1958)</f>
        <v>#DIV/0!</v>
      </c>
    </row>
    <row r="1959" customFormat="false" ht="11.25" hidden="false" customHeight="false" outlineLevel="0" collapsed="false">
      <c r="A1959" s="199" t="n">
        <v>37501</v>
      </c>
      <c r="B1959" s="192" t="n">
        <v>37501</v>
      </c>
      <c r="C1959" s="306" t="str">
        <f aca="false">VLOOKUP($B1959,data!$A$6:$M$15000,10)</f>
        <v>N/A</v>
      </c>
      <c r="D1959" s="9" t="n">
        <f aca="false">IF(B1959&lt;&gt;"",MONTH(B1959),0)</f>
        <v>9</v>
      </c>
      <c r="E1959" s="306" t="e">
        <f aca="false">AVERAGE(C1953:C1959)</f>
        <v>#DIV/0!</v>
      </c>
    </row>
    <row r="1960" customFormat="false" ht="11.25" hidden="false" customHeight="false" outlineLevel="0" collapsed="false">
      <c r="A1960" s="199" t="n">
        <v>37502</v>
      </c>
      <c r="B1960" s="192" t="n">
        <v>37502</v>
      </c>
      <c r="C1960" s="306" t="str">
        <f aca="false">VLOOKUP($B1960,data!$A$6:$M$15000,10)</f>
        <v>N/A</v>
      </c>
      <c r="D1960" s="9" t="n">
        <f aca="false">IF(B1960&lt;&gt;"",MONTH(B1960),0)</f>
        <v>9</v>
      </c>
      <c r="E1960" s="306" t="e">
        <f aca="false">AVERAGE(C1954:C1960)</f>
        <v>#DIV/0!</v>
      </c>
    </row>
    <row r="1961" customFormat="false" ht="11.25" hidden="false" customHeight="false" outlineLevel="0" collapsed="false">
      <c r="A1961" s="199" t="n">
        <v>37503</v>
      </c>
      <c r="B1961" s="192" t="n">
        <v>37503</v>
      </c>
      <c r="C1961" s="306" t="str">
        <f aca="false">VLOOKUP($B1961,data!$A$6:$M$15000,10)</f>
        <v>N/A</v>
      </c>
      <c r="D1961" s="9" t="n">
        <f aca="false">IF(B1961&lt;&gt;"",MONTH(B1961),0)</f>
        <v>9</v>
      </c>
      <c r="E1961" s="306" t="e">
        <f aca="false">AVERAGE(C1955:C1961)</f>
        <v>#DIV/0!</v>
      </c>
    </row>
    <row r="1962" customFormat="false" ht="11.25" hidden="false" customHeight="false" outlineLevel="0" collapsed="false">
      <c r="A1962" s="199" t="n">
        <v>37504</v>
      </c>
      <c r="B1962" s="192" t="n">
        <v>37504</v>
      </c>
      <c r="C1962" s="306" t="str">
        <f aca="false">VLOOKUP($B1962,data!$A$6:$M$15000,10)</f>
        <v>N/A</v>
      </c>
      <c r="D1962" s="9" t="n">
        <f aca="false">IF(B1962&lt;&gt;"",MONTH(B1962),0)</f>
        <v>9</v>
      </c>
      <c r="E1962" s="306" t="e">
        <f aca="false">AVERAGE(C1956:C1962)</f>
        <v>#DIV/0!</v>
      </c>
    </row>
    <row r="1963" customFormat="false" ht="11.25" hidden="false" customHeight="false" outlineLevel="0" collapsed="false">
      <c r="A1963" s="199" t="n">
        <v>37505</v>
      </c>
      <c r="B1963" s="192" t="n">
        <v>37505</v>
      </c>
      <c r="C1963" s="306" t="str">
        <f aca="false">VLOOKUP($B1963,data!$A$6:$M$15000,10)</f>
        <v>N/A</v>
      </c>
      <c r="D1963" s="9" t="n">
        <f aca="false">IF(B1963&lt;&gt;"",MONTH(B1963),0)</f>
        <v>9</v>
      </c>
      <c r="E1963" s="306" t="e">
        <f aca="false">AVERAGE(C1957:C1963)</f>
        <v>#DIV/0!</v>
      </c>
    </row>
    <row r="1964" customFormat="false" ht="11.25" hidden="false" customHeight="false" outlineLevel="0" collapsed="false">
      <c r="A1964" s="199" t="n">
        <v>37506</v>
      </c>
      <c r="B1964" s="192" t="n">
        <v>37506</v>
      </c>
      <c r="C1964" s="306" t="str">
        <f aca="false">VLOOKUP($B1964,data!$A$6:$M$15000,10)</f>
        <v>N/A</v>
      </c>
      <c r="D1964" s="9" t="n">
        <f aca="false">IF(B1964&lt;&gt;"",MONTH(B1964),0)</f>
        <v>9</v>
      </c>
      <c r="E1964" s="306" t="e">
        <f aca="false">AVERAGE(C1958:C1964)</f>
        <v>#DIV/0!</v>
      </c>
    </row>
    <row r="1965" customFormat="false" ht="11.25" hidden="false" customHeight="false" outlineLevel="0" collapsed="false">
      <c r="A1965" s="199" t="n">
        <v>37507</v>
      </c>
      <c r="B1965" s="192" t="n">
        <v>37507</v>
      </c>
      <c r="C1965" s="306" t="str">
        <f aca="false">VLOOKUP($B1965,data!$A$6:$M$15000,10)</f>
        <v>N/A</v>
      </c>
      <c r="D1965" s="9" t="n">
        <f aca="false">IF(B1965&lt;&gt;"",MONTH(B1965),0)</f>
        <v>9</v>
      </c>
      <c r="E1965" s="306" t="e">
        <f aca="false">AVERAGE(C1959:C1965)</f>
        <v>#DIV/0!</v>
      </c>
    </row>
    <row r="1966" customFormat="false" ht="11.25" hidden="false" customHeight="false" outlineLevel="0" collapsed="false">
      <c r="A1966" s="199" t="n">
        <v>37508</v>
      </c>
      <c r="B1966" s="192" t="n">
        <v>37508</v>
      </c>
      <c r="C1966" s="306" t="str">
        <f aca="false">VLOOKUP($B1966,data!$A$6:$M$15000,10)</f>
        <v>N/A</v>
      </c>
      <c r="D1966" s="9" t="n">
        <f aca="false">IF(B1966&lt;&gt;"",MONTH(B1966),0)</f>
        <v>9</v>
      </c>
      <c r="E1966" s="306" t="e">
        <f aca="false">AVERAGE(C1960:C1966)</f>
        <v>#DIV/0!</v>
      </c>
    </row>
    <row r="1967" customFormat="false" ht="11.25" hidden="false" customHeight="false" outlineLevel="0" collapsed="false">
      <c r="A1967" s="199" t="n">
        <v>37509</v>
      </c>
      <c r="B1967" s="192" t="n">
        <v>37509</v>
      </c>
      <c r="C1967" s="306" t="str">
        <f aca="false">VLOOKUP($B1967,data!$A$6:$M$15000,10)</f>
        <v>N/A</v>
      </c>
      <c r="D1967" s="9" t="n">
        <f aca="false">IF(B1967&lt;&gt;"",MONTH(B1967),0)</f>
        <v>9</v>
      </c>
      <c r="E1967" s="306" t="e">
        <f aca="false">AVERAGE(C1961:C1967)</f>
        <v>#DIV/0!</v>
      </c>
    </row>
    <row r="1968" customFormat="false" ht="11.25" hidden="false" customHeight="false" outlineLevel="0" collapsed="false">
      <c r="A1968" s="199" t="n">
        <v>37510</v>
      </c>
      <c r="B1968" s="192" t="n">
        <v>37510</v>
      </c>
      <c r="C1968" s="306" t="str">
        <f aca="false">VLOOKUP($B1968,data!$A$6:$M$15000,10)</f>
        <v>N/A</v>
      </c>
      <c r="D1968" s="9" t="n">
        <f aca="false">IF(B1968&lt;&gt;"",MONTH(B1968),0)</f>
        <v>9</v>
      </c>
      <c r="E1968" s="306" t="e">
        <f aca="false">AVERAGE(C1962:C1968)</f>
        <v>#DIV/0!</v>
      </c>
    </row>
    <row r="1969" customFormat="false" ht="11.25" hidden="false" customHeight="false" outlineLevel="0" collapsed="false">
      <c r="A1969" s="199" t="n">
        <v>37511</v>
      </c>
      <c r="B1969" s="192" t="n">
        <v>37511</v>
      </c>
      <c r="C1969" s="306" t="str">
        <f aca="false">VLOOKUP($B1969,data!$A$6:$M$15000,10)</f>
        <v>N/A</v>
      </c>
      <c r="D1969" s="9" t="n">
        <f aca="false">IF(B1969&lt;&gt;"",MONTH(B1969),0)</f>
        <v>9</v>
      </c>
      <c r="E1969" s="306" t="e">
        <f aca="false">AVERAGE(C1963:C1969)</f>
        <v>#DIV/0!</v>
      </c>
    </row>
    <row r="1970" customFormat="false" ht="11.25" hidden="false" customHeight="false" outlineLevel="0" collapsed="false">
      <c r="A1970" s="199" t="n">
        <v>37512</v>
      </c>
      <c r="B1970" s="192" t="n">
        <v>37512</v>
      </c>
      <c r="C1970" s="306" t="str">
        <f aca="false">VLOOKUP($B1970,data!$A$6:$M$15000,10)</f>
        <v>N/A</v>
      </c>
      <c r="D1970" s="9" t="n">
        <f aca="false">IF(B1970&lt;&gt;"",MONTH(B1970),0)</f>
        <v>9</v>
      </c>
      <c r="E1970" s="306" t="e">
        <f aca="false">AVERAGE(C1964:C1970)</f>
        <v>#DIV/0!</v>
      </c>
    </row>
    <row r="1971" customFormat="false" ht="11.25" hidden="false" customHeight="false" outlineLevel="0" collapsed="false">
      <c r="A1971" s="199" t="n">
        <v>37513</v>
      </c>
      <c r="B1971" s="192" t="n">
        <v>37513</v>
      </c>
      <c r="C1971" s="306" t="str">
        <f aca="false">VLOOKUP($B1971,data!$A$6:$M$15000,10)</f>
        <v>N/A</v>
      </c>
      <c r="D1971" s="9" t="n">
        <f aca="false">IF(B1971&lt;&gt;"",MONTH(B1971),0)</f>
        <v>9</v>
      </c>
      <c r="E1971" s="306" t="e">
        <f aca="false">AVERAGE(C1965:C1971)</f>
        <v>#DIV/0!</v>
      </c>
    </row>
    <row r="1972" customFormat="false" ht="11.25" hidden="false" customHeight="false" outlineLevel="0" collapsed="false">
      <c r="A1972" s="199" t="n">
        <v>37514</v>
      </c>
      <c r="B1972" s="192" t="n">
        <v>37514</v>
      </c>
      <c r="C1972" s="306" t="str">
        <f aca="false">VLOOKUP($B1972,data!$A$6:$M$15000,10)</f>
        <v>N/A</v>
      </c>
      <c r="D1972" s="9" t="n">
        <f aca="false">IF(B1972&lt;&gt;"",MONTH(B1972),0)</f>
        <v>9</v>
      </c>
      <c r="E1972" s="306" t="e">
        <f aca="false">AVERAGE(C1966:C1972)</f>
        <v>#DIV/0!</v>
      </c>
    </row>
    <row r="1973" customFormat="false" ht="11.25" hidden="false" customHeight="false" outlineLevel="0" collapsed="false">
      <c r="A1973" s="199" t="n">
        <v>37515</v>
      </c>
      <c r="B1973" s="192" t="n">
        <v>37515</v>
      </c>
      <c r="C1973" s="306" t="str">
        <f aca="false">VLOOKUP($B1973,data!$A$6:$M$15000,10)</f>
        <v>N/A</v>
      </c>
      <c r="D1973" s="9" t="n">
        <f aca="false">IF(B1973&lt;&gt;"",MONTH(B1973),0)</f>
        <v>9</v>
      </c>
      <c r="E1973" s="306" t="e">
        <f aca="false">AVERAGE(C1967:C1973)</f>
        <v>#DIV/0!</v>
      </c>
    </row>
    <row r="1974" customFormat="false" ht="11.25" hidden="false" customHeight="false" outlineLevel="0" collapsed="false">
      <c r="A1974" s="199" t="n">
        <v>37516</v>
      </c>
      <c r="B1974" s="192" t="n">
        <v>37516</v>
      </c>
      <c r="C1974" s="306" t="str">
        <f aca="false">VLOOKUP($B1974,data!$A$6:$M$15000,10)</f>
        <v>N/A</v>
      </c>
      <c r="D1974" s="9" t="n">
        <f aca="false">IF(B1974&lt;&gt;"",MONTH(B1974),0)</f>
        <v>9</v>
      </c>
      <c r="E1974" s="306" t="e">
        <f aca="false">AVERAGE(C1968:C1974)</f>
        <v>#DIV/0!</v>
      </c>
    </row>
    <row r="1975" customFormat="false" ht="11.25" hidden="false" customHeight="false" outlineLevel="0" collapsed="false">
      <c r="A1975" s="199" t="n">
        <v>37517</v>
      </c>
      <c r="B1975" s="192" t="n">
        <v>37517</v>
      </c>
      <c r="C1975" s="306" t="str">
        <f aca="false">VLOOKUP($B1975,data!$A$6:$M$15000,10)</f>
        <v>N/A</v>
      </c>
      <c r="D1975" s="9" t="n">
        <f aca="false">IF(B1975&lt;&gt;"",MONTH(B1975),0)</f>
        <v>9</v>
      </c>
      <c r="E1975" s="306" t="e">
        <f aca="false">AVERAGE(C1969:C1975)</f>
        <v>#DIV/0!</v>
      </c>
    </row>
    <row r="1976" customFormat="false" ht="11.25" hidden="false" customHeight="false" outlineLevel="0" collapsed="false">
      <c r="A1976" s="199" t="n">
        <v>37518</v>
      </c>
      <c r="B1976" s="192" t="n">
        <v>37518</v>
      </c>
      <c r="C1976" s="306" t="str">
        <f aca="false">VLOOKUP($B1976,data!$A$6:$M$15000,10)</f>
        <v>N/A</v>
      </c>
      <c r="D1976" s="9" t="n">
        <f aca="false">IF(B1976&lt;&gt;"",MONTH(B1976),0)</f>
        <v>9</v>
      </c>
      <c r="E1976" s="306" t="e">
        <f aca="false">AVERAGE(C1970:C1976)</f>
        <v>#DIV/0!</v>
      </c>
    </row>
    <row r="1977" customFormat="false" ht="11.25" hidden="false" customHeight="false" outlineLevel="0" collapsed="false">
      <c r="A1977" s="199" t="n">
        <v>37519</v>
      </c>
      <c r="B1977" s="192" t="n">
        <v>37519</v>
      </c>
      <c r="C1977" s="306" t="str">
        <f aca="false">VLOOKUP($B1977,data!$A$6:$M$15000,10)</f>
        <v>N/A</v>
      </c>
      <c r="D1977" s="9" t="n">
        <f aca="false">IF(B1977&lt;&gt;"",MONTH(B1977),0)</f>
        <v>9</v>
      </c>
      <c r="E1977" s="306" t="e">
        <f aca="false">AVERAGE(C1971:C1977)</f>
        <v>#DIV/0!</v>
      </c>
    </row>
    <row r="1978" customFormat="false" ht="11.25" hidden="false" customHeight="false" outlineLevel="0" collapsed="false">
      <c r="A1978" s="199" t="n">
        <v>37520</v>
      </c>
      <c r="B1978" s="192" t="n">
        <v>37520</v>
      </c>
      <c r="C1978" s="306" t="str">
        <f aca="false">VLOOKUP($B1978,data!$A$6:$M$15000,10)</f>
        <v>N/A</v>
      </c>
      <c r="D1978" s="9" t="n">
        <f aca="false">IF(B1978&lt;&gt;"",MONTH(B1978),0)</f>
        <v>9</v>
      </c>
      <c r="E1978" s="306" t="e">
        <f aca="false">AVERAGE(C1972:C1978)</f>
        <v>#DIV/0!</v>
      </c>
    </row>
    <row r="1979" customFormat="false" ht="11.25" hidden="false" customHeight="false" outlineLevel="0" collapsed="false">
      <c r="A1979" s="199" t="n">
        <v>37521</v>
      </c>
      <c r="B1979" s="192" t="n">
        <v>37521</v>
      </c>
      <c r="C1979" s="306" t="str">
        <f aca="false">VLOOKUP($B1979,data!$A$6:$M$15000,10)</f>
        <v>N/A</v>
      </c>
      <c r="D1979" s="9" t="n">
        <f aca="false">IF(B1979&lt;&gt;"",MONTH(B1979),0)</f>
        <v>9</v>
      </c>
      <c r="E1979" s="306" t="e">
        <f aca="false">AVERAGE(C1973:C1979)</f>
        <v>#DIV/0!</v>
      </c>
    </row>
    <row r="1980" customFormat="false" ht="11.25" hidden="false" customHeight="false" outlineLevel="0" collapsed="false">
      <c r="A1980" s="199" t="n">
        <v>37522</v>
      </c>
      <c r="B1980" s="192" t="n">
        <v>37522</v>
      </c>
      <c r="C1980" s="306" t="str">
        <f aca="false">VLOOKUP($B1980,data!$A$6:$M$15000,10)</f>
        <v>N/A</v>
      </c>
      <c r="D1980" s="9" t="n">
        <f aca="false">IF(B1980&lt;&gt;"",MONTH(B1980),0)</f>
        <v>9</v>
      </c>
      <c r="E1980" s="306" t="e">
        <f aca="false">AVERAGE(C1974:C1980)</f>
        <v>#DIV/0!</v>
      </c>
    </row>
    <row r="1981" customFormat="false" ht="11.25" hidden="false" customHeight="false" outlineLevel="0" collapsed="false">
      <c r="A1981" s="199" t="n">
        <v>37523</v>
      </c>
      <c r="B1981" s="192" t="n">
        <v>37523</v>
      </c>
      <c r="C1981" s="306" t="str">
        <f aca="false">VLOOKUP($B1981,data!$A$6:$M$15000,10)</f>
        <v>N/A</v>
      </c>
      <c r="D1981" s="9" t="n">
        <f aca="false">IF(B1981&lt;&gt;"",MONTH(B1981),0)</f>
        <v>9</v>
      </c>
      <c r="E1981" s="306" t="e">
        <f aca="false">AVERAGE(C1975:C1981)</f>
        <v>#DIV/0!</v>
      </c>
    </row>
    <row r="1982" customFormat="false" ht="11.25" hidden="false" customHeight="false" outlineLevel="0" collapsed="false">
      <c r="A1982" s="199" t="n">
        <v>37524</v>
      </c>
      <c r="B1982" s="192" t="n">
        <v>37524</v>
      </c>
      <c r="C1982" s="306" t="str">
        <f aca="false">VLOOKUP($B1982,data!$A$6:$M$15000,10)</f>
        <v>N/A</v>
      </c>
      <c r="D1982" s="9" t="n">
        <f aca="false">IF(B1982&lt;&gt;"",MONTH(B1982),0)</f>
        <v>9</v>
      </c>
      <c r="E1982" s="306" t="e">
        <f aca="false">AVERAGE(C1976:C1982)</f>
        <v>#DIV/0!</v>
      </c>
    </row>
    <row r="1983" customFormat="false" ht="11.25" hidden="false" customHeight="false" outlineLevel="0" collapsed="false">
      <c r="A1983" s="199" t="n">
        <v>37525</v>
      </c>
      <c r="B1983" s="192" t="n">
        <v>37525</v>
      </c>
      <c r="C1983" s="306" t="str">
        <f aca="false">VLOOKUP($B1983,data!$A$6:$M$15000,10)</f>
        <v>N/A</v>
      </c>
      <c r="D1983" s="9" t="n">
        <f aca="false">IF(B1983&lt;&gt;"",MONTH(B1983),0)</f>
        <v>9</v>
      </c>
      <c r="E1983" s="306" t="e">
        <f aca="false">AVERAGE(C1977:C1983)</f>
        <v>#DIV/0!</v>
      </c>
    </row>
    <row r="1984" customFormat="false" ht="11.25" hidden="false" customHeight="false" outlineLevel="0" collapsed="false">
      <c r="A1984" s="199" t="n">
        <v>37526</v>
      </c>
      <c r="B1984" s="192" t="n">
        <v>37526</v>
      </c>
      <c r="C1984" s="306" t="str">
        <f aca="false">VLOOKUP($B1984,data!$A$6:$M$15000,10)</f>
        <v>N/A</v>
      </c>
      <c r="D1984" s="9" t="n">
        <f aca="false">IF(B1984&lt;&gt;"",MONTH(B1984),0)</f>
        <v>9</v>
      </c>
      <c r="E1984" s="306" t="e">
        <f aca="false">AVERAGE(C1978:C1984)</f>
        <v>#DIV/0!</v>
      </c>
    </row>
    <row r="1985" customFormat="false" ht="11.25" hidden="false" customHeight="false" outlineLevel="0" collapsed="false">
      <c r="A1985" s="199" t="n">
        <v>37527</v>
      </c>
      <c r="B1985" s="192" t="n">
        <v>37527</v>
      </c>
      <c r="C1985" s="306" t="str">
        <f aca="false">VLOOKUP($B1985,data!$A$6:$M$15000,10)</f>
        <v>N/A</v>
      </c>
      <c r="D1985" s="9" t="n">
        <f aca="false">IF(B1985&lt;&gt;"",MONTH(B1985),0)</f>
        <v>9</v>
      </c>
      <c r="E1985" s="306" t="e">
        <f aca="false">AVERAGE(C1979:C1985)</f>
        <v>#DIV/0!</v>
      </c>
    </row>
    <row r="1986" customFormat="false" ht="11.25" hidden="false" customHeight="false" outlineLevel="0" collapsed="false">
      <c r="A1986" s="199" t="n">
        <v>37528</v>
      </c>
      <c r="B1986" s="192" t="n">
        <v>37528</v>
      </c>
      <c r="C1986" s="306" t="str">
        <f aca="false">VLOOKUP($B1986,data!$A$6:$M$15000,10)</f>
        <v>N/A</v>
      </c>
      <c r="D1986" s="9" t="n">
        <f aca="false">IF(B1986&lt;&gt;"",MONTH(B1986),0)</f>
        <v>9</v>
      </c>
      <c r="E1986" s="306" t="e">
        <f aca="false">AVERAGE(C1980:C1986)</f>
        <v>#DIV/0!</v>
      </c>
    </row>
    <row r="1987" customFormat="false" ht="11.25" hidden="false" customHeight="false" outlineLevel="0" collapsed="false">
      <c r="A1987" s="199" t="n">
        <v>37529</v>
      </c>
      <c r="B1987" s="192" t="n">
        <v>37529</v>
      </c>
      <c r="C1987" s="306" t="str">
        <f aca="false">VLOOKUP($B1987,data!$A$6:$M$15000,10)</f>
        <v>N/A</v>
      </c>
      <c r="D1987" s="9" t="n">
        <f aca="false">IF(B1987&lt;&gt;"",MONTH(B1987),0)</f>
        <v>9</v>
      </c>
      <c r="E1987" s="306" t="e">
        <f aca="false">AVERAGE(C1981:C1987)</f>
        <v>#DIV/0!</v>
      </c>
    </row>
    <row r="1988" customFormat="false" ht="11.25" hidden="false" customHeight="false" outlineLevel="0" collapsed="false">
      <c r="A1988" s="199" t="n">
        <v>37530</v>
      </c>
      <c r="B1988" s="192" t="n">
        <v>37530</v>
      </c>
      <c r="C1988" s="306" t="str">
        <f aca="false">VLOOKUP($B1988,data!$A$6:$M$15000,10)</f>
        <v>N/A</v>
      </c>
      <c r="D1988" s="9" t="n">
        <f aca="false">IF(B1988&lt;&gt;"",MONTH(B1988),0)</f>
        <v>10</v>
      </c>
      <c r="E1988" s="306" t="e">
        <f aca="false">AVERAGE(C1982:C1988)</f>
        <v>#DIV/0!</v>
      </c>
    </row>
    <row r="1989" customFormat="false" ht="11.25" hidden="false" customHeight="false" outlineLevel="0" collapsed="false">
      <c r="A1989" s="199" t="n">
        <v>37531</v>
      </c>
      <c r="B1989" s="192" t="n">
        <v>37531</v>
      </c>
      <c r="C1989" s="306" t="str">
        <f aca="false">VLOOKUP($B1989,data!$A$6:$M$15000,10)</f>
        <v>N/A</v>
      </c>
      <c r="D1989" s="9" t="n">
        <f aca="false">IF(B1989&lt;&gt;"",MONTH(B1989),0)</f>
        <v>10</v>
      </c>
      <c r="E1989" s="306" t="e">
        <f aca="false">AVERAGE(C1983:C1989)</f>
        <v>#DIV/0!</v>
      </c>
    </row>
    <row r="1990" customFormat="false" ht="11.25" hidden="false" customHeight="false" outlineLevel="0" collapsed="false">
      <c r="A1990" s="199" t="n">
        <v>37532</v>
      </c>
      <c r="B1990" s="192" t="n">
        <v>37532</v>
      </c>
      <c r="C1990" s="306" t="str">
        <f aca="false">VLOOKUP($B1990,data!$A$6:$M$15000,10)</f>
        <v>N/A</v>
      </c>
      <c r="D1990" s="9" t="n">
        <f aca="false">IF(B1990&lt;&gt;"",MONTH(B1990),0)</f>
        <v>10</v>
      </c>
      <c r="E1990" s="306" t="e">
        <f aca="false">AVERAGE(C1984:C1990)</f>
        <v>#DIV/0!</v>
      </c>
    </row>
    <row r="1991" customFormat="false" ht="11.25" hidden="false" customHeight="false" outlineLevel="0" collapsed="false">
      <c r="A1991" s="199" t="n">
        <v>37533</v>
      </c>
      <c r="B1991" s="192" t="n">
        <v>37533</v>
      </c>
      <c r="C1991" s="306" t="str">
        <f aca="false">VLOOKUP($B1991,data!$A$6:$M$15000,10)</f>
        <v>N/A</v>
      </c>
      <c r="D1991" s="9" t="n">
        <f aca="false">IF(B1991&lt;&gt;"",MONTH(B1991),0)</f>
        <v>10</v>
      </c>
      <c r="E1991" s="306" t="e">
        <f aca="false">AVERAGE(C1985:C1991)</f>
        <v>#DIV/0!</v>
      </c>
    </row>
    <row r="1992" customFormat="false" ht="11.25" hidden="false" customHeight="false" outlineLevel="0" collapsed="false">
      <c r="A1992" s="199" t="n">
        <v>37534</v>
      </c>
      <c r="B1992" s="192" t="n">
        <v>37534</v>
      </c>
      <c r="C1992" s="306" t="str">
        <f aca="false">VLOOKUP($B1992,data!$A$6:$M$15000,10)</f>
        <v>N/A</v>
      </c>
      <c r="D1992" s="9" t="n">
        <f aca="false">IF(B1992&lt;&gt;"",MONTH(B1992),0)</f>
        <v>10</v>
      </c>
      <c r="E1992" s="306" t="e">
        <f aca="false">AVERAGE(C1986:C1992)</f>
        <v>#DIV/0!</v>
      </c>
    </row>
    <row r="1993" customFormat="false" ht="11.25" hidden="false" customHeight="false" outlineLevel="0" collapsed="false">
      <c r="A1993" s="199" t="n">
        <v>37535</v>
      </c>
      <c r="B1993" s="192" t="n">
        <v>37535</v>
      </c>
      <c r="C1993" s="306" t="str">
        <f aca="false">VLOOKUP($B1993,data!$A$6:$M$15000,10)</f>
        <v>N/A</v>
      </c>
      <c r="D1993" s="9" t="n">
        <f aca="false">IF(B1993&lt;&gt;"",MONTH(B1993),0)</f>
        <v>10</v>
      </c>
      <c r="E1993" s="306" t="e">
        <f aca="false">AVERAGE(C1987:C1993)</f>
        <v>#DIV/0!</v>
      </c>
    </row>
    <row r="1994" customFormat="false" ht="11.25" hidden="false" customHeight="false" outlineLevel="0" collapsed="false">
      <c r="A1994" s="199" t="n">
        <v>37536</v>
      </c>
      <c r="B1994" s="192" t="n">
        <v>37536</v>
      </c>
      <c r="C1994" s="306" t="str">
        <f aca="false">VLOOKUP($B1994,data!$A$6:$M$15000,10)</f>
        <v>N/A</v>
      </c>
      <c r="D1994" s="9" t="n">
        <f aca="false">IF(B1994&lt;&gt;"",MONTH(B1994),0)</f>
        <v>10</v>
      </c>
      <c r="E1994" s="306" t="e">
        <f aca="false">AVERAGE(C1988:C1994)</f>
        <v>#DIV/0!</v>
      </c>
    </row>
    <row r="1995" customFormat="false" ht="11.25" hidden="false" customHeight="false" outlineLevel="0" collapsed="false">
      <c r="A1995" s="199" t="n">
        <v>37537</v>
      </c>
      <c r="B1995" s="192" t="n">
        <v>37537</v>
      </c>
      <c r="C1995" s="306" t="str">
        <f aca="false">VLOOKUP($B1995,data!$A$6:$M$15000,10)</f>
        <v>N/A</v>
      </c>
      <c r="D1995" s="9" t="n">
        <f aca="false">IF(B1995&lt;&gt;"",MONTH(B1995),0)</f>
        <v>10</v>
      </c>
      <c r="E1995" s="306" t="e">
        <f aca="false">AVERAGE(C1989:C1995)</f>
        <v>#DIV/0!</v>
      </c>
    </row>
    <row r="1996" customFormat="false" ht="11.25" hidden="false" customHeight="false" outlineLevel="0" collapsed="false">
      <c r="A1996" s="199" t="n">
        <v>37538</v>
      </c>
      <c r="B1996" s="192" t="n">
        <v>37538</v>
      </c>
      <c r="C1996" s="306" t="str">
        <f aca="false">VLOOKUP($B1996,data!$A$6:$M$15000,10)</f>
        <v>N/A</v>
      </c>
      <c r="D1996" s="9" t="n">
        <f aca="false">IF(B1996&lt;&gt;"",MONTH(B1996),0)</f>
        <v>10</v>
      </c>
      <c r="E1996" s="306" t="e">
        <f aca="false">AVERAGE(C1990:C1996)</f>
        <v>#DIV/0!</v>
      </c>
    </row>
    <row r="1997" customFormat="false" ht="11.25" hidden="false" customHeight="false" outlineLevel="0" collapsed="false">
      <c r="A1997" s="199" t="n">
        <v>37539</v>
      </c>
      <c r="B1997" s="192" t="n">
        <v>37539</v>
      </c>
      <c r="C1997" s="306" t="str">
        <f aca="false">VLOOKUP($B1997,data!$A$6:$M$15000,10)</f>
        <v>N/A</v>
      </c>
      <c r="D1997" s="9" t="n">
        <f aca="false">IF(B1997&lt;&gt;"",MONTH(B1997),0)</f>
        <v>10</v>
      </c>
      <c r="E1997" s="306" t="e">
        <f aca="false">AVERAGE(C1991:C1997)</f>
        <v>#DIV/0!</v>
      </c>
    </row>
    <row r="1998" customFormat="false" ht="11.25" hidden="false" customHeight="false" outlineLevel="0" collapsed="false">
      <c r="A1998" s="199" t="n">
        <v>37540</v>
      </c>
      <c r="B1998" s="192" t="n">
        <v>37540</v>
      </c>
      <c r="C1998" s="306" t="str">
        <f aca="false">VLOOKUP($B1998,data!$A$6:$M$15000,10)</f>
        <v>N/A</v>
      </c>
      <c r="D1998" s="9" t="n">
        <f aca="false">IF(B1998&lt;&gt;"",MONTH(B1998),0)</f>
        <v>10</v>
      </c>
      <c r="E1998" s="306" t="e">
        <f aca="false">AVERAGE(C1992:C1998)</f>
        <v>#DIV/0!</v>
      </c>
    </row>
    <row r="1999" customFormat="false" ht="11.25" hidden="false" customHeight="false" outlineLevel="0" collapsed="false">
      <c r="A1999" s="199" t="n">
        <v>37541</v>
      </c>
      <c r="B1999" s="192" t="n">
        <v>37541</v>
      </c>
      <c r="C1999" s="306" t="str">
        <f aca="false">VLOOKUP($B1999,data!$A$6:$M$15000,10)</f>
        <v>N/A</v>
      </c>
      <c r="D1999" s="9" t="n">
        <f aca="false">IF(B1999&lt;&gt;"",MONTH(B1999),0)</f>
        <v>10</v>
      </c>
      <c r="E1999" s="306" t="e">
        <f aca="false">AVERAGE(C1993:C1999)</f>
        <v>#DIV/0!</v>
      </c>
    </row>
    <row r="2000" customFormat="false" ht="11.25" hidden="false" customHeight="false" outlineLevel="0" collapsed="false">
      <c r="A2000" s="199" t="n">
        <v>37542</v>
      </c>
      <c r="B2000" s="192" t="n">
        <v>37542</v>
      </c>
      <c r="C2000" s="306" t="str">
        <f aca="false">VLOOKUP($B2000,data!$A$6:$M$15000,10)</f>
        <v>N/A</v>
      </c>
      <c r="D2000" s="9" t="n">
        <f aca="false">IF(B2000&lt;&gt;"",MONTH(B2000),0)</f>
        <v>10</v>
      </c>
      <c r="E2000" s="306" t="e">
        <f aca="false">AVERAGE(C1994:C2000)</f>
        <v>#DIV/0!</v>
      </c>
    </row>
    <row r="2001" customFormat="false" ht="11.25" hidden="false" customHeight="false" outlineLevel="0" collapsed="false">
      <c r="A2001" s="199" t="n">
        <v>37543</v>
      </c>
      <c r="B2001" s="192" t="n">
        <v>37543</v>
      </c>
      <c r="C2001" s="306" t="str">
        <f aca="false">VLOOKUP($B2001,data!$A$6:$M$15000,10)</f>
        <v>N/A</v>
      </c>
      <c r="D2001" s="9" t="n">
        <f aca="false">IF(B2001&lt;&gt;"",MONTH(B2001),0)</f>
        <v>10</v>
      </c>
      <c r="E2001" s="306" t="e">
        <f aca="false">AVERAGE(C1995:C2001)</f>
        <v>#DIV/0!</v>
      </c>
    </row>
    <row r="2002" customFormat="false" ht="11.25" hidden="false" customHeight="false" outlineLevel="0" collapsed="false">
      <c r="A2002" s="199" t="n">
        <v>37544</v>
      </c>
      <c r="B2002" s="192" t="n">
        <v>37544</v>
      </c>
      <c r="C2002" s="306" t="str">
        <f aca="false">VLOOKUP($B2002,data!$A$6:$M$15000,10)</f>
        <v>N/A</v>
      </c>
      <c r="D2002" s="9" t="n">
        <f aca="false">IF(B2002&lt;&gt;"",MONTH(B2002),0)</f>
        <v>10</v>
      </c>
      <c r="E2002" s="306" t="e">
        <f aca="false">AVERAGE(C1996:C2002)</f>
        <v>#DIV/0!</v>
      </c>
    </row>
    <row r="2003" customFormat="false" ht="11.25" hidden="false" customHeight="false" outlineLevel="0" collapsed="false">
      <c r="A2003" s="199" t="n">
        <v>37545</v>
      </c>
      <c r="B2003" s="192" t="n">
        <v>37545</v>
      </c>
      <c r="C2003" s="306" t="str">
        <f aca="false">VLOOKUP($B2003,data!$A$6:$M$15000,10)</f>
        <v>N/A</v>
      </c>
      <c r="D2003" s="9" t="n">
        <f aca="false">IF(B2003&lt;&gt;"",MONTH(B2003),0)</f>
        <v>10</v>
      </c>
      <c r="E2003" s="306" t="e">
        <f aca="false">AVERAGE(C1997:C2003)</f>
        <v>#DIV/0!</v>
      </c>
    </row>
    <row r="2004" customFormat="false" ht="11.25" hidden="false" customHeight="false" outlineLevel="0" collapsed="false">
      <c r="A2004" s="199" t="n">
        <v>37546</v>
      </c>
      <c r="B2004" s="192" t="n">
        <v>37546</v>
      </c>
      <c r="C2004" s="306" t="str">
        <f aca="false">VLOOKUP($B2004,data!$A$6:$M$15000,10)</f>
        <v>N/A</v>
      </c>
      <c r="D2004" s="9" t="n">
        <f aca="false">IF(B2004&lt;&gt;"",MONTH(B2004),0)</f>
        <v>10</v>
      </c>
      <c r="E2004" s="306" t="e">
        <f aca="false">AVERAGE(C1998:C2004)</f>
        <v>#DIV/0!</v>
      </c>
    </row>
    <row r="2005" customFormat="false" ht="11.25" hidden="false" customHeight="false" outlineLevel="0" collapsed="false">
      <c r="A2005" s="199" t="n">
        <v>37547</v>
      </c>
      <c r="B2005" s="192" t="n">
        <v>37547</v>
      </c>
      <c r="C2005" s="306" t="str">
        <f aca="false">VLOOKUP($B2005,data!$A$6:$M$15000,10)</f>
        <v>N/A</v>
      </c>
      <c r="D2005" s="9" t="n">
        <f aca="false">IF(B2005&lt;&gt;"",MONTH(B2005),0)</f>
        <v>10</v>
      </c>
      <c r="E2005" s="306" t="e">
        <f aca="false">AVERAGE(C1999:C2005)</f>
        <v>#DIV/0!</v>
      </c>
    </row>
    <row r="2006" customFormat="false" ht="11.25" hidden="false" customHeight="false" outlineLevel="0" collapsed="false">
      <c r="A2006" s="199" t="n">
        <v>37548</v>
      </c>
      <c r="B2006" s="192" t="n">
        <v>37548</v>
      </c>
      <c r="C2006" s="306" t="str">
        <f aca="false">VLOOKUP($B2006,data!$A$6:$M$15000,10)</f>
        <v>N/A</v>
      </c>
      <c r="D2006" s="9" t="n">
        <f aca="false">IF(B2006&lt;&gt;"",MONTH(B2006),0)</f>
        <v>10</v>
      </c>
      <c r="E2006" s="306" t="e">
        <f aca="false">AVERAGE(C2000:C2006)</f>
        <v>#DIV/0!</v>
      </c>
    </row>
    <row r="2007" customFormat="false" ht="11.25" hidden="false" customHeight="false" outlineLevel="0" collapsed="false">
      <c r="A2007" s="199" t="n">
        <v>37549</v>
      </c>
      <c r="B2007" s="192" t="n">
        <v>37549</v>
      </c>
      <c r="C2007" s="306" t="str">
        <f aca="false">VLOOKUP($B2007,data!$A$6:$M$15000,10)</f>
        <v>N/A</v>
      </c>
      <c r="D2007" s="9" t="n">
        <f aca="false">IF(B2007&lt;&gt;"",MONTH(B2007),0)</f>
        <v>10</v>
      </c>
      <c r="E2007" s="306" t="e">
        <f aca="false">AVERAGE(C2001:C2007)</f>
        <v>#DIV/0!</v>
      </c>
    </row>
    <row r="2008" customFormat="false" ht="11.25" hidden="false" customHeight="false" outlineLevel="0" collapsed="false">
      <c r="A2008" s="199" t="n">
        <v>37550</v>
      </c>
      <c r="B2008" s="192" t="n">
        <v>37550</v>
      </c>
      <c r="C2008" s="306" t="str">
        <f aca="false">VLOOKUP($B2008,data!$A$6:$M$15000,10)</f>
        <v>N/A</v>
      </c>
      <c r="D2008" s="9" t="n">
        <f aca="false">IF(B2008&lt;&gt;"",MONTH(B2008),0)</f>
        <v>10</v>
      </c>
      <c r="E2008" s="306" t="e">
        <f aca="false">AVERAGE(C2002:C2008)</f>
        <v>#DIV/0!</v>
      </c>
    </row>
    <row r="2009" customFormat="false" ht="11.25" hidden="false" customHeight="false" outlineLevel="0" collapsed="false">
      <c r="A2009" s="199" t="n">
        <v>37551</v>
      </c>
      <c r="B2009" s="192" t="n">
        <v>37551</v>
      </c>
      <c r="C2009" s="306" t="str">
        <f aca="false">VLOOKUP($B2009,data!$A$6:$M$15000,10)</f>
        <v>N/A</v>
      </c>
      <c r="D2009" s="9" t="n">
        <f aca="false">IF(B2009&lt;&gt;"",MONTH(B2009),0)</f>
        <v>10</v>
      </c>
      <c r="E2009" s="306" t="e">
        <f aca="false">AVERAGE(C2003:C2009)</f>
        <v>#DIV/0!</v>
      </c>
    </row>
    <row r="2010" customFormat="false" ht="11.25" hidden="false" customHeight="false" outlineLevel="0" collapsed="false">
      <c r="A2010" s="199" t="n">
        <v>37552</v>
      </c>
      <c r="B2010" s="192" t="n">
        <v>37552</v>
      </c>
      <c r="C2010" s="306" t="str">
        <f aca="false">VLOOKUP($B2010,data!$A$6:$M$15000,10)</f>
        <v>N/A</v>
      </c>
      <c r="D2010" s="9" t="n">
        <f aca="false">IF(B2010&lt;&gt;"",MONTH(B2010),0)</f>
        <v>10</v>
      </c>
      <c r="E2010" s="306" t="e">
        <f aca="false">AVERAGE(C2004:C2010)</f>
        <v>#DIV/0!</v>
      </c>
    </row>
    <row r="2011" customFormat="false" ht="11.25" hidden="false" customHeight="false" outlineLevel="0" collapsed="false">
      <c r="A2011" s="199" t="n">
        <v>37553</v>
      </c>
      <c r="B2011" s="192" t="n">
        <v>37553</v>
      </c>
      <c r="C2011" s="306" t="str">
        <f aca="false">VLOOKUP($B2011,data!$A$6:$M$15000,10)</f>
        <v>N/A</v>
      </c>
      <c r="D2011" s="9" t="n">
        <f aca="false">IF(B2011&lt;&gt;"",MONTH(B2011),0)</f>
        <v>10</v>
      </c>
      <c r="E2011" s="306" t="e">
        <f aca="false">AVERAGE(C2005:C2011)</f>
        <v>#DIV/0!</v>
      </c>
    </row>
    <row r="2012" customFormat="false" ht="11.25" hidden="false" customHeight="false" outlineLevel="0" collapsed="false">
      <c r="A2012" s="199" t="n">
        <v>37554</v>
      </c>
      <c r="B2012" s="192" t="n">
        <v>37554</v>
      </c>
      <c r="C2012" s="306" t="str">
        <f aca="false">VLOOKUP($B2012,data!$A$6:$M$15000,10)</f>
        <v>N/A</v>
      </c>
      <c r="D2012" s="9" t="n">
        <f aca="false">IF(B2012&lt;&gt;"",MONTH(B2012),0)</f>
        <v>10</v>
      </c>
      <c r="E2012" s="306" t="e">
        <f aca="false">AVERAGE(C2006:C2012)</f>
        <v>#DIV/0!</v>
      </c>
    </row>
    <row r="2013" customFormat="false" ht="11.25" hidden="false" customHeight="false" outlineLevel="0" collapsed="false">
      <c r="A2013" s="199" t="n">
        <v>37555</v>
      </c>
      <c r="B2013" s="192" t="n">
        <v>37555</v>
      </c>
      <c r="C2013" s="306" t="str">
        <f aca="false">VLOOKUP($B2013,data!$A$6:$M$15000,10)</f>
        <v>N/A</v>
      </c>
      <c r="D2013" s="9" t="n">
        <f aca="false">IF(B2013&lt;&gt;"",MONTH(B2013),0)</f>
        <v>10</v>
      </c>
      <c r="E2013" s="306" t="e">
        <f aca="false">AVERAGE(C2007:C2013)</f>
        <v>#DIV/0!</v>
      </c>
    </row>
    <row r="2014" customFormat="false" ht="11.25" hidden="false" customHeight="false" outlineLevel="0" collapsed="false">
      <c r="A2014" s="199" t="n">
        <v>37556</v>
      </c>
      <c r="B2014" s="192" t="n">
        <v>37556</v>
      </c>
      <c r="C2014" s="306" t="str">
        <f aca="false">VLOOKUP($B2014,data!$A$6:$M$15000,10)</f>
        <v>N/A</v>
      </c>
      <c r="D2014" s="9" t="n">
        <f aca="false">IF(B2014&lt;&gt;"",MONTH(B2014),0)</f>
        <v>10</v>
      </c>
      <c r="E2014" s="306" t="e">
        <f aca="false">AVERAGE(C2008:C2014)</f>
        <v>#DIV/0!</v>
      </c>
    </row>
    <row r="2015" customFormat="false" ht="11.25" hidden="false" customHeight="false" outlineLevel="0" collapsed="false">
      <c r="A2015" s="199" t="n">
        <v>37557</v>
      </c>
      <c r="B2015" s="192" t="n">
        <v>37557</v>
      </c>
      <c r="C2015" s="306" t="str">
        <f aca="false">VLOOKUP($B2015,data!$A$6:$M$15000,10)</f>
        <v>N/A</v>
      </c>
      <c r="D2015" s="9" t="n">
        <f aca="false">IF(B2015&lt;&gt;"",MONTH(B2015),0)</f>
        <v>10</v>
      </c>
      <c r="E2015" s="306" t="e">
        <f aca="false">AVERAGE(C2009:C2015)</f>
        <v>#DIV/0!</v>
      </c>
    </row>
    <row r="2016" customFormat="false" ht="11.25" hidden="false" customHeight="false" outlineLevel="0" collapsed="false">
      <c r="A2016" s="199" t="n">
        <v>37558</v>
      </c>
      <c r="B2016" s="192" t="n">
        <v>37558</v>
      </c>
      <c r="C2016" s="306" t="str">
        <f aca="false">VLOOKUP($B2016,data!$A$6:$M$15000,10)</f>
        <v>N/A</v>
      </c>
      <c r="D2016" s="9" t="n">
        <f aca="false">IF(B2016&lt;&gt;"",MONTH(B2016),0)</f>
        <v>10</v>
      </c>
      <c r="E2016" s="306" t="e">
        <f aca="false">AVERAGE(C2010:C2016)</f>
        <v>#DIV/0!</v>
      </c>
    </row>
    <row r="2017" customFormat="false" ht="11.25" hidden="false" customHeight="false" outlineLevel="0" collapsed="false">
      <c r="A2017" s="199" t="n">
        <v>37559</v>
      </c>
      <c r="B2017" s="192" t="n">
        <v>37559</v>
      </c>
      <c r="C2017" s="306" t="str">
        <f aca="false">VLOOKUP($B2017,data!$A$6:$M$15000,10)</f>
        <v>N/A</v>
      </c>
      <c r="D2017" s="9" t="n">
        <f aca="false">IF(B2017&lt;&gt;"",MONTH(B2017),0)</f>
        <v>10</v>
      </c>
      <c r="E2017" s="306" t="e">
        <f aca="false">AVERAGE(C2011:C2017)</f>
        <v>#DIV/0!</v>
      </c>
    </row>
    <row r="2018" customFormat="false" ht="11.25" hidden="false" customHeight="false" outlineLevel="0" collapsed="false">
      <c r="A2018" s="199" t="n">
        <v>37560</v>
      </c>
      <c r="B2018" s="192" t="n">
        <v>37560</v>
      </c>
      <c r="C2018" s="306" t="str">
        <f aca="false">VLOOKUP($B2018,data!$A$6:$M$15000,10)</f>
        <v>N/A</v>
      </c>
      <c r="D2018" s="9" t="n">
        <f aca="false">IF(B2018&lt;&gt;"",MONTH(B2018),0)</f>
        <v>10</v>
      </c>
      <c r="E2018" s="306" t="e">
        <f aca="false">AVERAGE(C2012:C2018)</f>
        <v>#DIV/0!</v>
      </c>
    </row>
    <row r="2019" customFormat="false" ht="11.25" hidden="false" customHeight="false" outlineLevel="0" collapsed="false">
      <c r="A2019" s="199" t="n">
        <v>37561</v>
      </c>
      <c r="B2019" s="192" t="n">
        <v>37561</v>
      </c>
      <c r="C2019" s="306" t="str">
        <f aca="false">VLOOKUP($B2019,data!$A$6:$M$15000,10)</f>
        <v>N/A</v>
      </c>
      <c r="D2019" s="9" t="n">
        <f aca="false">IF(B2019&lt;&gt;"",MONTH(B2019),0)</f>
        <v>11</v>
      </c>
      <c r="E2019" s="306" t="e">
        <f aca="false">AVERAGE(C2013:C2019)</f>
        <v>#DIV/0!</v>
      </c>
    </row>
    <row r="2020" customFormat="false" ht="11.25" hidden="false" customHeight="false" outlineLevel="0" collapsed="false">
      <c r="A2020" s="199" t="n">
        <v>37562</v>
      </c>
      <c r="B2020" s="192" t="n">
        <v>37562</v>
      </c>
      <c r="C2020" s="306" t="str">
        <f aca="false">VLOOKUP($B2020,data!$A$6:$M$15000,10)</f>
        <v>N/A</v>
      </c>
      <c r="D2020" s="9" t="n">
        <f aca="false">IF(B2020&lt;&gt;"",MONTH(B2020),0)</f>
        <v>11</v>
      </c>
      <c r="E2020" s="306" t="e">
        <f aca="false">AVERAGE(C2014:C2020)</f>
        <v>#DIV/0!</v>
      </c>
    </row>
    <row r="2021" customFormat="false" ht="11.25" hidden="false" customHeight="false" outlineLevel="0" collapsed="false">
      <c r="A2021" s="199" t="n">
        <v>37563</v>
      </c>
      <c r="B2021" s="192" t="n">
        <v>37563</v>
      </c>
      <c r="C2021" s="306" t="str">
        <f aca="false">VLOOKUP($B2021,data!$A$6:$M$15000,10)</f>
        <v>N/A</v>
      </c>
      <c r="D2021" s="9" t="n">
        <f aca="false">IF(B2021&lt;&gt;"",MONTH(B2021),0)</f>
        <v>11</v>
      </c>
      <c r="E2021" s="306" t="e">
        <f aca="false">AVERAGE(C2015:C2021)</f>
        <v>#DIV/0!</v>
      </c>
    </row>
    <row r="2022" customFormat="false" ht="11.25" hidden="false" customHeight="false" outlineLevel="0" collapsed="false">
      <c r="A2022" s="199" t="n">
        <v>37564</v>
      </c>
      <c r="B2022" s="192" t="n">
        <v>37564</v>
      </c>
      <c r="C2022" s="306" t="str">
        <f aca="false">VLOOKUP($B2022,data!$A$6:$M$15000,10)</f>
        <v>N/A</v>
      </c>
      <c r="D2022" s="9" t="n">
        <f aca="false">IF(B2022&lt;&gt;"",MONTH(B2022),0)</f>
        <v>11</v>
      </c>
      <c r="E2022" s="306" t="e">
        <f aca="false">AVERAGE(C2016:C2022)</f>
        <v>#DIV/0!</v>
      </c>
    </row>
    <row r="2023" customFormat="false" ht="11.25" hidden="false" customHeight="false" outlineLevel="0" collapsed="false">
      <c r="A2023" s="199" t="n">
        <v>37565</v>
      </c>
      <c r="B2023" s="192" t="n">
        <v>37565</v>
      </c>
      <c r="C2023" s="306" t="str">
        <f aca="false">VLOOKUP($B2023,data!$A$6:$M$15000,10)</f>
        <v>N/A</v>
      </c>
      <c r="D2023" s="9" t="n">
        <f aca="false">IF(B2023&lt;&gt;"",MONTH(B2023),0)</f>
        <v>11</v>
      </c>
      <c r="E2023" s="306" t="e">
        <f aca="false">AVERAGE(C2017:C2023)</f>
        <v>#DIV/0!</v>
      </c>
    </row>
    <row r="2024" customFormat="false" ht="11.25" hidden="false" customHeight="false" outlineLevel="0" collapsed="false">
      <c r="A2024" s="199" t="n">
        <v>37566</v>
      </c>
      <c r="B2024" s="192" t="n">
        <v>37566</v>
      </c>
      <c r="C2024" s="306" t="str">
        <f aca="false">VLOOKUP($B2024,data!$A$6:$M$15000,10)</f>
        <v>N/A</v>
      </c>
      <c r="D2024" s="9" t="n">
        <f aca="false">IF(B2024&lt;&gt;"",MONTH(B2024),0)</f>
        <v>11</v>
      </c>
      <c r="E2024" s="306" t="e">
        <f aca="false">AVERAGE(C2018:C2024)</f>
        <v>#DIV/0!</v>
      </c>
    </row>
    <row r="2025" customFormat="false" ht="11.25" hidden="false" customHeight="false" outlineLevel="0" collapsed="false">
      <c r="A2025" s="199" t="n">
        <v>37567</v>
      </c>
      <c r="B2025" s="192" t="n">
        <v>37567</v>
      </c>
      <c r="C2025" s="306" t="str">
        <f aca="false">VLOOKUP($B2025,data!$A$6:$M$15000,10)</f>
        <v>N/A</v>
      </c>
      <c r="D2025" s="9" t="n">
        <f aca="false">IF(B2025&lt;&gt;"",MONTH(B2025),0)</f>
        <v>11</v>
      </c>
      <c r="E2025" s="306" t="e">
        <f aca="false">AVERAGE(C2019:C2025)</f>
        <v>#DIV/0!</v>
      </c>
    </row>
    <row r="2026" customFormat="false" ht="11.25" hidden="false" customHeight="false" outlineLevel="0" collapsed="false">
      <c r="A2026" s="199" t="n">
        <v>37568</v>
      </c>
      <c r="B2026" s="192" t="n">
        <v>37568</v>
      </c>
      <c r="C2026" s="306" t="str">
        <f aca="false">VLOOKUP($B2026,data!$A$6:$M$15000,10)</f>
        <v>N/A</v>
      </c>
      <c r="D2026" s="9" t="n">
        <f aca="false">IF(B2026&lt;&gt;"",MONTH(B2026),0)</f>
        <v>11</v>
      </c>
      <c r="E2026" s="306" t="e">
        <f aca="false">AVERAGE(C2020:C2026)</f>
        <v>#DIV/0!</v>
      </c>
    </row>
    <row r="2027" customFormat="false" ht="11.25" hidden="false" customHeight="false" outlineLevel="0" collapsed="false">
      <c r="A2027" s="199" t="n">
        <v>37569</v>
      </c>
      <c r="B2027" s="192" t="n">
        <v>37569</v>
      </c>
      <c r="C2027" s="306" t="str">
        <f aca="false">VLOOKUP($B2027,data!$A$6:$M$15000,10)</f>
        <v>N/A</v>
      </c>
      <c r="D2027" s="9" t="n">
        <f aca="false">IF(B2027&lt;&gt;"",MONTH(B2027),0)</f>
        <v>11</v>
      </c>
      <c r="E2027" s="306" t="e">
        <f aca="false">AVERAGE(C2021:C2027)</f>
        <v>#DIV/0!</v>
      </c>
    </row>
    <row r="2028" customFormat="false" ht="11.25" hidden="false" customHeight="false" outlineLevel="0" collapsed="false">
      <c r="A2028" s="199" t="n">
        <v>37570</v>
      </c>
      <c r="B2028" s="192" t="n">
        <v>37570</v>
      </c>
      <c r="C2028" s="306" t="str">
        <f aca="false">VLOOKUP($B2028,data!$A$6:$M$15000,10)</f>
        <v>N/A</v>
      </c>
      <c r="D2028" s="9" t="n">
        <f aca="false">IF(B2028&lt;&gt;"",MONTH(B2028),0)</f>
        <v>11</v>
      </c>
      <c r="E2028" s="306" t="e">
        <f aca="false">AVERAGE(C2022:C2028)</f>
        <v>#DIV/0!</v>
      </c>
    </row>
    <row r="2029" customFormat="false" ht="11.25" hidden="false" customHeight="false" outlineLevel="0" collapsed="false">
      <c r="A2029" s="199" t="n">
        <v>37571</v>
      </c>
      <c r="B2029" s="192" t="n">
        <v>37571</v>
      </c>
      <c r="C2029" s="306" t="str">
        <f aca="false">VLOOKUP($B2029,data!$A$6:$M$15000,10)</f>
        <v>N/A</v>
      </c>
      <c r="D2029" s="9" t="n">
        <f aca="false">IF(B2029&lt;&gt;"",MONTH(B2029),0)</f>
        <v>11</v>
      </c>
      <c r="E2029" s="306" t="e">
        <f aca="false">AVERAGE(C2023:C2029)</f>
        <v>#DIV/0!</v>
      </c>
    </row>
    <row r="2030" customFormat="false" ht="11.25" hidden="false" customHeight="false" outlineLevel="0" collapsed="false">
      <c r="A2030" s="199" t="n">
        <v>37572</v>
      </c>
      <c r="B2030" s="192" t="n">
        <v>37572</v>
      </c>
      <c r="C2030" s="306" t="str">
        <f aca="false">VLOOKUP($B2030,data!$A$6:$M$15000,10)</f>
        <v>N/A</v>
      </c>
      <c r="D2030" s="9" t="n">
        <f aca="false">IF(B2030&lt;&gt;"",MONTH(B2030),0)</f>
        <v>11</v>
      </c>
      <c r="E2030" s="306" t="e">
        <f aca="false">AVERAGE(C2024:C2030)</f>
        <v>#DIV/0!</v>
      </c>
    </row>
    <row r="2031" customFormat="false" ht="11.25" hidden="false" customHeight="false" outlineLevel="0" collapsed="false">
      <c r="A2031" s="199" t="n">
        <v>37573</v>
      </c>
      <c r="B2031" s="192" t="n">
        <v>37573</v>
      </c>
      <c r="C2031" s="306" t="str">
        <f aca="false">VLOOKUP($B2031,data!$A$6:$M$15000,10)</f>
        <v>N/A</v>
      </c>
      <c r="D2031" s="9" t="n">
        <f aca="false">IF(B2031&lt;&gt;"",MONTH(B2031),0)</f>
        <v>11</v>
      </c>
      <c r="E2031" s="306" t="e">
        <f aca="false">AVERAGE(C2025:C2031)</f>
        <v>#DIV/0!</v>
      </c>
    </row>
    <row r="2032" customFormat="false" ht="11.25" hidden="false" customHeight="false" outlineLevel="0" collapsed="false">
      <c r="A2032" s="199" t="n">
        <v>37574</v>
      </c>
      <c r="B2032" s="192" t="n">
        <v>37574</v>
      </c>
      <c r="C2032" s="306" t="str">
        <f aca="false">VLOOKUP($B2032,data!$A$6:$M$15000,10)</f>
        <v>N/A</v>
      </c>
      <c r="D2032" s="9" t="n">
        <f aca="false">IF(B2032&lt;&gt;"",MONTH(B2032),0)</f>
        <v>11</v>
      </c>
      <c r="E2032" s="306" t="e">
        <f aca="false">AVERAGE(C2026:C2032)</f>
        <v>#DIV/0!</v>
      </c>
    </row>
    <row r="2033" customFormat="false" ht="11.25" hidden="false" customHeight="false" outlineLevel="0" collapsed="false">
      <c r="A2033" s="199" t="n">
        <v>37575</v>
      </c>
      <c r="B2033" s="192" t="n">
        <v>37575</v>
      </c>
      <c r="C2033" s="306" t="str">
        <f aca="false">VLOOKUP($B2033,data!$A$6:$M$15000,10)</f>
        <v>N/A</v>
      </c>
      <c r="D2033" s="9" t="n">
        <f aca="false">IF(B2033&lt;&gt;"",MONTH(B2033),0)</f>
        <v>11</v>
      </c>
      <c r="E2033" s="306" t="e">
        <f aca="false">AVERAGE(C2027:C2033)</f>
        <v>#DIV/0!</v>
      </c>
    </row>
    <row r="2034" customFormat="false" ht="11.25" hidden="false" customHeight="false" outlineLevel="0" collapsed="false">
      <c r="A2034" s="199" t="n">
        <v>37576</v>
      </c>
      <c r="B2034" s="192" t="n">
        <v>37576</v>
      </c>
      <c r="C2034" s="306" t="str">
        <f aca="false">VLOOKUP($B2034,data!$A$6:$M$15000,10)</f>
        <v>N/A</v>
      </c>
      <c r="D2034" s="9" t="n">
        <f aca="false">IF(B2034&lt;&gt;"",MONTH(B2034),0)</f>
        <v>11</v>
      </c>
      <c r="E2034" s="306" t="e">
        <f aca="false">AVERAGE(C2028:C2034)</f>
        <v>#DIV/0!</v>
      </c>
    </row>
    <row r="2035" customFormat="false" ht="11.25" hidden="false" customHeight="false" outlineLevel="0" collapsed="false">
      <c r="A2035" s="199" t="n">
        <v>37577</v>
      </c>
      <c r="B2035" s="192" t="n">
        <v>37577</v>
      </c>
      <c r="C2035" s="306" t="str">
        <f aca="false">VLOOKUP($B2035,data!$A$6:$M$15000,10)</f>
        <v>N/A</v>
      </c>
      <c r="D2035" s="9" t="n">
        <f aca="false">IF(B2035&lt;&gt;"",MONTH(B2035),0)</f>
        <v>11</v>
      </c>
      <c r="E2035" s="306" t="e">
        <f aca="false">AVERAGE(C2029:C2035)</f>
        <v>#DIV/0!</v>
      </c>
    </row>
    <row r="2036" customFormat="false" ht="11.25" hidden="false" customHeight="false" outlineLevel="0" collapsed="false">
      <c r="A2036" s="199" t="n">
        <v>37578</v>
      </c>
      <c r="B2036" s="192" t="n">
        <v>37578</v>
      </c>
      <c r="C2036" s="306" t="str">
        <f aca="false">VLOOKUP($B2036,data!$A$6:$M$15000,10)</f>
        <v>N/A</v>
      </c>
      <c r="D2036" s="9" t="n">
        <f aca="false">IF(B2036&lt;&gt;"",MONTH(B2036),0)</f>
        <v>11</v>
      </c>
      <c r="E2036" s="306" t="e">
        <f aca="false">AVERAGE(C2030:C2036)</f>
        <v>#DIV/0!</v>
      </c>
    </row>
    <row r="2037" customFormat="false" ht="11.25" hidden="false" customHeight="false" outlineLevel="0" collapsed="false">
      <c r="A2037" s="199" t="n">
        <v>37579</v>
      </c>
      <c r="B2037" s="192" t="n">
        <v>37579</v>
      </c>
      <c r="C2037" s="306" t="str">
        <f aca="false">VLOOKUP($B2037,data!$A$6:$M$15000,10)</f>
        <v>N/A</v>
      </c>
      <c r="D2037" s="9" t="n">
        <f aca="false">IF(B2037&lt;&gt;"",MONTH(B2037),0)</f>
        <v>11</v>
      </c>
      <c r="E2037" s="306" t="e">
        <f aca="false">AVERAGE(C2031:C2037)</f>
        <v>#DIV/0!</v>
      </c>
    </row>
    <row r="2038" customFormat="false" ht="11.25" hidden="false" customHeight="false" outlineLevel="0" collapsed="false">
      <c r="A2038" s="199" t="n">
        <v>37580</v>
      </c>
      <c r="B2038" s="192" t="n">
        <v>37580</v>
      </c>
      <c r="C2038" s="306" t="str">
        <f aca="false">VLOOKUP($B2038,data!$A$6:$M$15000,10)</f>
        <v>N/A</v>
      </c>
      <c r="D2038" s="9" t="n">
        <f aca="false">IF(B2038&lt;&gt;"",MONTH(B2038),0)</f>
        <v>11</v>
      </c>
      <c r="E2038" s="306" t="e">
        <f aca="false">AVERAGE(C2032:C2038)</f>
        <v>#DIV/0!</v>
      </c>
    </row>
    <row r="2039" customFormat="false" ht="11.25" hidden="false" customHeight="false" outlineLevel="0" collapsed="false">
      <c r="A2039" s="199" t="n">
        <v>37581</v>
      </c>
      <c r="B2039" s="192" t="n">
        <v>37581</v>
      </c>
      <c r="C2039" s="306" t="str">
        <f aca="false">VLOOKUP($B2039,data!$A$6:$M$15000,10)</f>
        <v>N/A</v>
      </c>
      <c r="D2039" s="9" t="n">
        <f aca="false">IF(B2039&lt;&gt;"",MONTH(B2039),0)</f>
        <v>11</v>
      </c>
      <c r="E2039" s="306" t="e">
        <f aca="false">AVERAGE(C2033:C2039)</f>
        <v>#DIV/0!</v>
      </c>
    </row>
    <row r="2040" customFormat="false" ht="11.25" hidden="false" customHeight="false" outlineLevel="0" collapsed="false">
      <c r="A2040" s="199" t="n">
        <v>37582</v>
      </c>
      <c r="B2040" s="192" t="n">
        <v>37582</v>
      </c>
      <c r="C2040" s="306" t="str">
        <f aca="false">VLOOKUP($B2040,data!$A$6:$M$15000,10)</f>
        <v>N/A</v>
      </c>
      <c r="D2040" s="9" t="n">
        <f aca="false">IF(B2040&lt;&gt;"",MONTH(B2040),0)</f>
        <v>11</v>
      </c>
      <c r="E2040" s="306" t="e">
        <f aca="false">AVERAGE(C2034:C2040)</f>
        <v>#DIV/0!</v>
      </c>
    </row>
    <row r="2041" customFormat="false" ht="11.25" hidden="false" customHeight="false" outlineLevel="0" collapsed="false">
      <c r="A2041" s="199" t="n">
        <v>37583</v>
      </c>
      <c r="B2041" s="192" t="n">
        <v>37583</v>
      </c>
      <c r="C2041" s="306" t="str">
        <f aca="false">VLOOKUP($B2041,data!$A$6:$M$15000,10)</f>
        <v>N/A</v>
      </c>
      <c r="D2041" s="9" t="n">
        <f aca="false">IF(B2041&lt;&gt;"",MONTH(B2041),0)</f>
        <v>11</v>
      </c>
      <c r="E2041" s="306" t="e">
        <f aca="false">AVERAGE(C2035:C2041)</f>
        <v>#DIV/0!</v>
      </c>
    </row>
    <row r="2042" customFormat="false" ht="11.25" hidden="false" customHeight="false" outlineLevel="0" collapsed="false">
      <c r="A2042" s="199" t="n">
        <v>37584</v>
      </c>
      <c r="B2042" s="192" t="n">
        <v>37584</v>
      </c>
      <c r="C2042" s="306" t="str">
        <f aca="false">VLOOKUP($B2042,data!$A$6:$M$15000,10)</f>
        <v>N/A</v>
      </c>
      <c r="D2042" s="9" t="n">
        <f aca="false">IF(B2042&lt;&gt;"",MONTH(B2042),0)</f>
        <v>11</v>
      </c>
      <c r="E2042" s="306" t="e">
        <f aca="false">AVERAGE(C2036:C2042)</f>
        <v>#DIV/0!</v>
      </c>
    </row>
    <row r="2043" customFormat="false" ht="11.25" hidden="false" customHeight="false" outlineLevel="0" collapsed="false">
      <c r="A2043" s="199" t="n">
        <v>37585</v>
      </c>
      <c r="B2043" s="192" t="n">
        <v>37585</v>
      </c>
      <c r="C2043" s="306" t="str">
        <f aca="false">VLOOKUP($B2043,data!$A$6:$M$15000,10)</f>
        <v>N/A</v>
      </c>
      <c r="D2043" s="9" t="n">
        <f aca="false">IF(B2043&lt;&gt;"",MONTH(B2043),0)</f>
        <v>11</v>
      </c>
      <c r="E2043" s="306" t="e">
        <f aca="false">AVERAGE(C2037:C2043)</f>
        <v>#DIV/0!</v>
      </c>
    </row>
    <row r="2044" customFormat="false" ht="11.25" hidden="false" customHeight="false" outlineLevel="0" collapsed="false">
      <c r="A2044" s="199" t="n">
        <v>37586</v>
      </c>
      <c r="B2044" s="192" t="n">
        <v>37586</v>
      </c>
      <c r="C2044" s="306" t="str">
        <f aca="false">VLOOKUP($B2044,data!$A$6:$M$15000,10)</f>
        <v>N/A</v>
      </c>
      <c r="D2044" s="9" t="n">
        <f aca="false">IF(B2044&lt;&gt;"",MONTH(B2044),0)</f>
        <v>11</v>
      </c>
      <c r="E2044" s="306" t="e">
        <f aca="false">AVERAGE(C2038:C2044)</f>
        <v>#DIV/0!</v>
      </c>
    </row>
    <row r="2045" customFormat="false" ht="11.25" hidden="false" customHeight="false" outlineLevel="0" collapsed="false">
      <c r="A2045" s="199" t="n">
        <v>37587</v>
      </c>
      <c r="B2045" s="192" t="n">
        <v>37587</v>
      </c>
      <c r="C2045" s="306" t="str">
        <f aca="false">VLOOKUP($B2045,data!$A$6:$M$15000,10)</f>
        <v>N/A</v>
      </c>
      <c r="D2045" s="9" t="n">
        <f aca="false">IF(B2045&lt;&gt;"",MONTH(B2045),0)</f>
        <v>11</v>
      </c>
      <c r="E2045" s="306" t="e">
        <f aca="false">AVERAGE(C2039:C2045)</f>
        <v>#DIV/0!</v>
      </c>
    </row>
    <row r="2046" customFormat="false" ht="11.25" hidden="false" customHeight="false" outlineLevel="0" collapsed="false">
      <c r="A2046" s="199" t="n">
        <v>37588</v>
      </c>
      <c r="B2046" s="192" t="n">
        <v>37588</v>
      </c>
      <c r="C2046" s="306" t="str">
        <f aca="false">VLOOKUP($B2046,data!$A$6:$M$15000,10)</f>
        <v>N/A</v>
      </c>
      <c r="D2046" s="9" t="n">
        <f aca="false">IF(B2046&lt;&gt;"",MONTH(B2046),0)</f>
        <v>11</v>
      </c>
      <c r="E2046" s="306" t="e">
        <f aca="false">AVERAGE(C2040:C2046)</f>
        <v>#DIV/0!</v>
      </c>
    </row>
    <row r="2047" customFormat="false" ht="11.25" hidden="false" customHeight="false" outlineLevel="0" collapsed="false">
      <c r="A2047" s="199" t="n">
        <v>37589</v>
      </c>
      <c r="B2047" s="192" t="n">
        <v>37589</v>
      </c>
      <c r="C2047" s="306" t="str">
        <f aca="false">VLOOKUP($B2047,data!$A$6:$M$15000,10)</f>
        <v>N/A</v>
      </c>
      <c r="D2047" s="9" t="n">
        <f aca="false">IF(B2047&lt;&gt;"",MONTH(B2047),0)</f>
        <v>11</v>
      </c>
      <c r="E2047" s="306" t="e">
        <f aca="false">AVERAGE(C2041:C2047)</f>
        <v>#DIV/0!</v>
      </c>
    </row>
    <row r="2048" customFormat="false" ht="11.25" hidden="false" customHeight="false" outlineLevel="0" collapsed="false">
      <c r="A2048" s="199" t="n">
        <v>37590</v>
      </c>
      <c r="B2048" s="192" t="n">
        <v>37590</v>
      </c>
      <c r="C2048" s="306" t="str">
        <f aca="false">VLOOKUP($B2048,data!$A$6:$M$15000,10)</f>
        <v>N/A</v>
      </c>
      <c r="D2048" s="9" t="n">
        <f aca="false">IF(B2048&lt;&gt;"",MONTH(B2048),0)</f>
        <v>11</v>
      </c>
      <c r="E2048" s="306" t="e">
        <f aca="false">AVERAGE(C2042:C2048)</f>
        <v>#DIV/0!</v>
      </c>
    </row>
    <row r="2049" customFormat="false" ht="11.25" hidden="false" customHeight="false" outlineLevel="0" collapsed="false">
      <c r="A2049" s="199" t="n">
        <v>37591</v>
      </c>
      <c r="B2049" s="192" t="n">
        <v>37591</v>
      </c>
      <c r="C2049" s="306" t="str">
        <f aca="false">VLOOKUP($B2049,data!$A$6:$M$15000,10)</f>
        <v>N/A</v>
      </c>
      <c r="D2049" s="9" t="n">
        <f aca="false">IF(B2049&lt;&gt;"",MONTH(B2049),0)</f>
        <v>12</v>
      </c>
      <c r="E2049" s="306" t="e">
        <f aca="false">AVERAGE(C2043:C2049)</f>
        <v>#DIV/0!</v>
      </c>
    </row>
    <row r="2050" customFormat="false" ht="11.25" hidden="false" customHeight="false" outlineLevel="0" collapsed="false">
      <c r="A2050" s="199" t="n">
        <v>37592</v>
      </c>
      <c r="B2050" s="192" t="n">
        <v>37592</v>
      </c>
      <c r="C2050" s="306" t="str">
        <f aca="false">VLOOKUP($B2050,data!$A$6:$M$15000,10)</f>
        <v>N/A</v>
      </c>
      <c r="D2050" s="9" t="n">
        <f aca="false">IF(B2050&lt;&gt;"",MONTH(B2050),0)</f>
        <v>12</v>
      </c>
      <c r="E2050" s="306" t="e">
        <f aca="false">AVERAGE(C2044:C2050)</f>
        <v>#DIV/0!</v>
      </c>
    </row>
    <row r="2051" customFormat="false" ht="11.25" hidden="false" customHeight="false" outlineLevel="0" collapsed="false">
      <c r="A2051" s="199" t="n">
        <v>37593</v>
      </c>
      <c r="B2051" s="192" t="n">
        <v>37593</v>
      </c>
      <c r="C2051" s="306" t="str">
        <f aca="false">VLOOKUP($B2051,data!$A$6:$M$15000,10)</f>
        <v>N/A</v>
      </c>
      <c r="D2051" s="9" t="n">
        <f aca="false">IF(B2051&lt;&gt;"",MONTH(B2051),0)</f>
        <v>12</v>
      </c>
      <c r="E2051" s="306" t="e">
        <f aca="false">AVERAGE(C2045:C2051)</f>
        <v>#DIV/0!</v>
      </c>
    </row>
    <row r="2052" customFormat="false" ht="11.25" hidden="false" customHeight="false" outlineLevel="0" collapsed="false">
      <c r="A2052" s="199" t="n">
        <v>37594</v>
      </c>
      <c r="B2052" s="192" t="n">
        <v>37594</v>
      </c>
      <c r="C2052" s="306" t="str">
        <f aca="false">VLOOKUP($B2052,data!$A$6:$M$15000,10)</f>
        <v>N/A</v>
      </c>
      <c r="D2052" s="9" t="n">
        <f aca="false">IF(B2052&lt;&gt;"",MONTH(B2052),0)</f>
        <v>12</v>
      </c>
      <c r="E2052" s="306" t="e">
        <f aca="false">AVERAGE(C2046:C2052)</f>
        <v>#DIV/0!</v>
      </c>
    </row>
    <row r="2053" customFormat="false" ht="11.25" hidden="false" customHeight="false" outlineLevel="0" collapsed="false">
      <c r="A2053" s="199" t="n">
        <v>37595</v>
      </c>
      <c r="B2053" s="192" t="n">
        <v>37595</v>
      </c>
      <c r="C2053" s="306" t="str">
        <f aca="false">VLOOKUP($B2053,data!$A$6:$M$15000,10)</f>
        <v>N/A</v>
      </c>
      <c r="D2053" s="9" t="n">
        <f aca="false">IF(B2053&lt;&gt;"",MONTH(B2053),0)</f>
        <v>12</v>
      </c>
      <c r="E2053" s="306" t="e">
        <f aca="false">AVERAGE(C2047:C2053)</f>
        <v>#DIV/0!</v>
      </c>
    </row>
    <row r="2054" customFormat="false" ht="11.25" hidden="false" customHeight="false" outlineLevel="0" collapsed="false">
      <c r="A2054" s="199" t="n">
        <v>37596</v>
      </c>
      <c r="B2054" s="192" t="n">
        <v>37596</v>
      </c>
      <c r="C2054" s="306" t="str">
        <f aca="false">VLOOKUP($B2054,data!$A$6:$M$15000,10)</f>
        <v>N/A</v>
      </c>
      <c r="D2054" s="9" t="n">
        <f aca="false">IF(B2054&lt;&gt;"",MONTH(B2054),0)</f>
        <v>12</v>
      </c>
      <c r="E2054" s="306" t="e">
        <f aca="false">AVERAGE(C2048:C2054)</f>
        <v>#DIV/0!</v>
      </c>
    </row>
    <row r="2055" customFormat="false" ht="11.25" hidden="false" customHeight="false" outlineLevel="0" collapsed="false">
      <c r="A2055" s="199" t="n">
        <v>37597</v>
      </c>
      <c r="B2055" s="192" t="n">
        <v>37597</v>
      </c>
      <c r="C2055" s="306" t="str">
        <f aca="false">VLOOKUP($B2055,data!$A$6:$M$15000,10)</f>
        <v>N/A</v>
      </c>
      <c r="D2055" s="9" t="n">
        <f aca="false">IF(B2055&lt;&gt;"",MONTH(B2055),0)</f>
        <v>12</v>
      </c>
      <c r="E2055" s="306" t="e">
        <f aca="false">AVERAGE(C2049:C2055)</f>
        <v>#DIV/0!</v>
      </c>
    </row>
    <row r="2056" customFormat="false" ht="11.25" hidden="false" customHeight="false" outlineLevel="0" collapsed="false">
      <c r="A2056" s="199" t="n">
        <v>37598</v>
      </c>
      <c r="B2056" s="192" t="n">
        <v>37598</v>
      </c>
      <c r="C2056" s="306" t="str">
        <f aca="false">VLOOKUP($B2056,data!$A$6:$M$15000,10)</f>
        <v>N/A</v>
      </c>
      <c r="D2056" s="9" t="n">
        <f aca="false">IF(B2056&lt;&gt;"",MONTH(B2056),0)</f>
        <v>12</v>
      </c>
      <c r="E2056" s="306" t="e">
        <f aca="false">AVERAGE(C2050:C2056)</f>
        <v>#DIV/0!</v>
      </c>
    </row>
    <row r="2057" customFormat="false" ht="11.25" hidden="false" customHeight="false" outlineLevel="0" collapsed="false">
      <c r="A2057" s="199" t="n">
        <v>37599</v>
      </c>
      <c r="B2057" s="192" t="n">
        <v>37599</v>
      </c>
      <c r="C2057" s="306" t="str">
        <f aca="false">VLOOKUP($B2057,data!$A$6:$M$15000,10)</f>
        <v>N/A</v>
      </c>
      <c r="D2057" s="9" t="n">
        <f aca="false">IF(B2057&lt;&gt;"",MONTH(B2057),0)</f>
        <v>12</v>
      </c>
      <c r="E2057" s="306" t="e">
        <f aca="false">AVERAGE(C2051:C2057)</f>
        <v>#DIV/0!</v>
      </c>
    </row>
    <row r="2058" customFormat="false" ht="11.25" hidden="false" customHeight="false" outlineLevel="0" collapsed="false">
      <c r="A2058" s="199" t="n">
        <v>37600</v>
      </c>
      <c r="B2058" s="192" t="n">
        <v>37600</v>
      </c>
      <c r="C2058" s="306" t="str">
        <f aca="false">VLOOKUP($B2058,data!$A$6:$M$15000,10)</f>
        <v>N/A</v>
      </c>
      <c r="D2058" s="9" t="n">
        <f aca="false">IF(B2058&lt;&gt;"",MONTH(B2058),0)</f>
        <v>12</v>
      </c>
      <c r="E2058" s="306" t="e">
        <f aca="false">AVERAGE(C2052:C2058)</f>
        <v>#DIV/0!</v>
      </c>
    </row>
    <row r="2059" customFormat="false" ht="11.25" hidden="false" customHeight="false" outlineLevel="0" collapsed="false">
      <c r="A2059" s="199" t="n">
        <v>37601</v>
      </c>
      <c r="B2059" s="192" t="n">
        <v>37601</v>
      </c>
      <c r="C2059" s="306" t="str">
        <f aca="false">VLOOKUP($B2059,data!$A$6:$M$15000,10)</f>
        <v>N/A</v>
      </c>
      <c r="D2059" s="9" t="n">
        <f aca="false">IF(B2059&lt;&gt;"",MONTH(B2059),0)</f>
        <v>12</v>
      </c>
      <c r="E2059" s="306" t="e">
        <f aca="false">AVERAGE(C2053:C2059)</f>
        <v>#DIV/0!</v>
      </c>
    </row>
    <row r="2060" customFormat="false" ht="11.25" hidden="false" customHeight="false" outlineLevel="0" collapsed="false">
      <c r="A2060" s="199" t="n">
        <v>37602</v>
      </c>
      <c r="B2060" s="192" t="n">
        <v>37602</v>
      </c>
      <c r="C2060" s="306" t="str">
        <f aca="false">VLOOKUP($B2060,data!$A$6:$M$15000,10)</f>
        <v>N/A</v>
      </c>
      <c r="D2060" s="9" t="n">
        <f aca="false">IF(B2060&lt;&gt;"",MONTH(B2060),0)</f>
        <v>12</v>
      </c>
      <c r="E2060" s="306" t="e">
        <f aca="false">AVERAGE(C2054:C2060)</f>
        <v>#DIV/0!</v>
      </c>
    </row>
    <row r="2061" customFormat="false" ht="11.25" hidden="false" customHeight="false" outlineLevel="0" collapsed="false">
      <c r="A2061" s="199" t="n">
        <v>37603</v>
      </c>
      <c r="B2061" s="192" t="n">
        <v>37603</v>
      </c>
      <c r="C2061" s="306" t="str">
        <f aca="false">VLOOKUP($B2061,data!$A$6:$M$15000,10)</f>
        <v>N/A</v>
      </c>
      <c r="D2061" s="9" t="n">
        <f aca="false">IF(B2061&lt;&gt;"",MONTH(B2061),0)</f>
        <v>12</v>
      </c>
      <c r="E2061" s="306" t="e">
        <f aca="false">AVERAGE(C2055:C2061)</f>
        <v>#DIV/0!</v>
      </c>
    </row>
    <row r="2062" customFormat="false" ht="11.25" hidden="false" customHeight="false" outlineLevel="0" collapsed="false">
      <c r="A2062" s="199" t="n">
        <v>37604</v>
      </c>
      <c r="B2062" s="192" t="n">
        <v>37604</v>
      </c>
      <c r="C2062" s="306" t="str">
        <f aca="false">VLOOKUP($B2062,data!$A$6:$M$15000,10)</f>
        <v>N/A</v>
      </c>
      <c r="D2062" s="9" t="n">
        <f aca="false">IF(B2062&lt;&gt;"",MONTH(B2062),0)</f>
        <v>12</v>
      </c>
      <c r="E2062" s="306" t="e">
        <f aca="false">AVERAGE(C2056:C2062)</f>
        <v>#DIV/0!</v>
      </c>
    </row>
    <row r="2063" customFormat="false" ht="11.25" hidden="false" customHeight="false" outlineLevel="0" collapsed="false">
      <c r="A2063" s="199" t="n">
        <v>37605</v>
      </c>
      <c r="B2063" s="192" t="n">
        <v>37605</v>
      </c>
      <c r="C2063" s="306" t="str">
        <f aca="false">VLOOKUP($B2063,data!$A$6:$M$15000,10)</f>
        <v>N/A</v>
      </c>
      <c r="D2063" s="9" t="n">
        <f aca="false">IF(B2063&lt;&gt;"",MONTH(B2063),0)</f>
        <v>12</v>
      </c>
      <c r="E2063" s="306" t="e">
        <f aca="false">AVERAGE(C2057:C2063)</f>
        <v>#DIV/0!</v>
      </c>
    </row>
    <row r="2064" customFormat="false" ht="11.25" hidden="false" customHeight="false" outlineLevel="0" collapsed="false">
      <c r="A2064" s="199" t="n">
        <v>37606</v>
      </c>
      <c r="B2064" s="192" t="n">
        <v>37606</v>
      </c>
      <c r="C2064" s="306" t="str">
        <f aca="false">VLOOKUP($B2064,data!$A$6:$M$15000,10)</f>
        <v>N/A</v>
      </c>
      <c r="D2064" s="9" t="n">
        <f aca="false">IF(B2064&lt;&gt;"",MONTH(B2064),0)</f>
        <v>12</v>
      </c>
      <c r="E2064" s="306" t="e">
        <f aca="false">AVERAGE(C2058:C2064)</f>
        <v>#DIV/0!</v>
      </c>
    </row>
    <row r="2065" customFormat="false" ht="11.25" hidden="false" customHeight="false" outlineLevel="0" collapsed="false">
      <c r="A2065" s="199" t="n">
        <v>37607</v>
      </c>
      <c r="B2065" s="192" t="n">
        <v>37607</v>
      </c>
      <c r="C2065" s="306" t="str">
        <f aca="false">VLOOKUP($B2065,data!$A$6:$M$15000,10)</f>
        <v>N/A</v>
      </c>
      <c r="D2065" s="9" t="n">
        <f aca="false">IF(B2065&lt;&gt;"",MONTH(B2065),0)</f>
        <v>12</v>
      </c>
      <c r="E2065" s="306" t="e">
        <f aca="false">AVERAGE(C2059:C2065)</f>
        <v>#DIV/0!</v>
      </c>
    </row>
    <row r="2066" customFormat="false" ht="11.25" hidden="false" customHeight="false" outlineLevel="0" collapsed="false">
      <c r="A2066" s="199" t="n">
        <v>37608</v>
      </c>
      <c r="B2066" s="192" t="n">
        <v>37608</v>
      </c>
      <c r="C2066" s="306" t="str">
        <f aca="false">VLOOKUP($B2066,data!$A$6:$M$15000,10)</f>
        <v>N/A</v>
      </c>
      <c r="D2066" s="9" t="n">
        <f aca="false">IF(B2066&lt;&gt;"",MONTH(B2066),0)</f>
        <v>12</v>
      </c>
      <c r="E2066" s="306" t="e">
        <f aca="false">AVERAGE(C2060:C2066)</f>
        <v>#DIV/0!</v>
      </c>
    </row>
    <row r="2067" customFormat="false" ht="11.25" hidden="false" customHeight="false" outlineLevel="0" collapsed="false">
      <c r="A2067" s="199" t="n">
        <v>37609</v>
      </c>
      <c r="B2067" s="192" t="n">
        <v>37609</v>
      </c>
      <c r="C2067" s="306" t="str">
        <f aca="false">VLOOKUP($B2067,data!$A$6:$M$15000,10)</f>
        <v>N/A</v>
      </c>
      <c r="D2067" s="9" t="n">
        <f aca="false">IF(B2067&lt;&gt;"",MONTH(B2067),0)</f>
        <v>12</v>
      </c>
      <c r="E2067" s="306" t="e">
        <f aca="false">AVERAGE(C2061:C2067)</f>
        <v>#DIV/0!</v>
      </c>
    </row>
    <row r="2068" customFormat="false" ht="11.25" hidden="false" customHeight="false" outlineLevel="0" collapsed="false">
      <c r="A2068" s="199" t="n">
        <v>37610</v>
      </c>
      <c r="B2068" s="192" t="n">
        <v>37610</v>
      </c>
      <c r="C2068" s="306" t="str">
        <f aca="false">VLOOKUP($B2068,data!$A$6:$M$15000,10)</f>
        <v>N/A</v>
      </c>
      <c r="D2068" s="9" t="n">
        <f aca="false">IF(B2068&lt;&gt;"",MONTH(B2068),0)</f>
        <v>12</v>
      </c>
      <c r="E2068" s="306" t="e">
        <f aca="false">AVERAGE(C2062:C2068)</f>
        <v>#DIV/0!</v>
      </c>
    </row>
    <row r="2069" customFormat="false" ht="11.25" hidden="false" customHeight="false" outlineLevel="0" collapsed="false">
      <c r="A2069" s="199" t="n">
        <v>37611</v>
      </c>
      <c r="B2069" s="192" t="n">
        <v>37611</v>
      </c>
      <c r="C2069" s="306" t="str">
        <f aca="false">VLOOKUP($B2069,data!$A$6:$M$15000,10)</f>
        <v>N/A</v>
      </c>
      <c r="D2069" s="9" t="n">
        <f aca="false">IF(B2069&lt;&gt;"",MONTH(B2069),0)</f>
        <v>12</v>
      </c>
      <c r="E2069" s="306" t="e">
        <f aca="false">AVERAGE(C2063:C2069)</f>
        <v>#DIV/0!</v>
      </c>
    </row>
    <row r="2070" customFormat="false" ht="11.25" hidden="false" customHeight="false" outlineLevel="0" collapsed="false">
      <c r="A2070" s="199" t="n">
        <v>37612</v>
      </c>
      <c r="B2070" s="192" t="n">
        <v>37612</v>
      </c>
      <c r="C2070" s="306" t="str">
        <f aca="false">VLOOKUP($B2070,data!$A$6:$M$15000,10)</f>
        <v>N/A</v>
      </c>
      <c r="D2070" s="9" t="n">
        <f aca="false">IF(B2070&lt;&gt;"",MONTH(B2070),0)</f>
        <v>12</v>
      </c>
      <c r="E2070" s="306" t="e">
        <f aca="false">AVERAGE(C2064:C2070)</f>
        <v>#DIV/0!</v>
      </c>
    </row>
    <row r="2071" customFormat="false" ht="11.25" hidden="false" customHeight="false" outlineLevel="0" collapsed="false">
      <c r="A2071" s="199" t="n">
        <v>37613</v>
      </c>
      <c r="B2071" s="192" t="n">
        <v>37613</v>
      </c>
      <c r="C2071" s="306" t="str">
        <f aca="false">VLOOKUP($B2071,data!$A$6:$M$15000,10)</f>
        <v>N/A</v>
      </c>
      <c r="D2071" s="9" t="n">
        <f aca="false">IF(B2071&lt;&gt;"",MONTH(B2071),0)</f>
        <v>12</v>
      </c>
      <c r="E2071" s="306" t="e">
        <f aca="false">AVERAGE(C2065:C2071)</f>
        <v>#DIV/0!</v>
      </c>
    </row>
    <row r="2072" customFormat="false" ht="11.25" hidden="false" customHeight="false" outlineLevel="0" collapsed="false">
      <c r="A2072" s="199" t="n">
        <v>37614</v>
      </c>
      <c r="B2072" s="192" t="n">
        <v>37614</v>
      </c>
      <c r="C2072" s="306" t="str">
        <f aca="false">VLOOKUP($B2072,data!$A$6:$M$15000,10)</f>
        <v>N/A</v>
      </c>
      <c r="D2072" s="9" t="n">
        <f aca="false">IF(B2072&lt;&gt;"",MONTH(B2072),0)</f>
        <v>12</v>
      </c>
      <c r="E2072" s="306" t="e">
        <f aca="false">AVERAGE(C2066:C2072)</f>
        <v>#DIV/0!</v>
      </c>
    </row>
    <row r="2073" customFormat="false" ht="11.25" hidden="false" customHeight="false" outlineLevel="0" collapsed="false">
      <c r="A2073" s="199" t="n">
        <v>37615</v>
      </c>
      <c r="B2073" s="192" t="n">
        <v>37615</v>
      </c>
      <c r="C2073" s="306" t="str">
        <f aca="false">VLOOKUP($B2073,data!$A$6:$M$15000,10)</f>
        <v>N/A</v>
      </c>
      <c r="D2073" s="9" t="n">
        <f aca="false">IF(B2073&lt;&gt;"",MONTH(B2073),0)</f>
        <v>12</v>
      </c>
      <c r="E2073" s="306" t="e">
        <f aca="false">AVERAGE(C2067:C2073)</f>
        <v>#DIV/0!</v>
      </c>
    </row>
    <row r="2074" customFormat="false" ht="11.25" hidden="false" customHeight="false" outlineLevel="0" collapsed="false">
      <c r="A2074" s="199" t="n">
        <v>37616</v>
      </c>
      <c r="B2074" s="192" t="n">
        <v>37616</v>
      </c>
      <c r="C2074" s="306" t="str">
        <f aca="false">VLOOKUP($B2074,data!$A$6:$M$15000,10)</f>
        <v>N/A</v>
      </c>
      <c r="D2074" s="9" t="n">
        <f aca="false">IF(B2074&lt;&gt;"",MONTH(B2074),0)</f>
        <v>12</v>
      </c>
      <c r="E2074" s="306" t="e">
        <f aca="false">AVERAGE(C2068:C2074)</f>
        <v>#DIV/0!</v>
      </c>
    </row>
    <row r="2075" customFormat="false" ht="11.25" hidden="false" customHeight="false" outlineLevel="0" collapsed="false">
      <c r="A2075" s="199" t="n">
        <v>37617</v>
      </c>
      <c r="B2075" s="192" t="n">
        <v>37617</v>
      </c>
      <c r="C2075" s="306" t="str">
        <f aca="false">VLOOKUP($B2075,data!$A$6:$M$15000,10)</f>
        <v>N/A</v>
      </c>
      <c r="D2075" s="9" t="n">
        <f aca="false">IF(B2075&lt;&gt;"",MONTH(B2075),0)</f>
        <v>12</v>
      </c>
      <c r="E2075" s="306" t="e">
        <f aca="false">AVERAGE(C2069:C2075)</f>
        <v>#DIV/0!</v>
      </c>
    </row>
    <row r="2076" customFormat="false" ht="11.25" hidden="false" customHeight="false" outlineLevel="0" collapsed="false">
      <c r="A2076" s="199" t="n">
        <v>37618</v>
      </c>
      <c r="B2076" s="192" t="n">
        <v>37618</v>
      </c>
      <c r="C2076" s="306" t="str">
        <f aca="false">VLOOKUP($B2076,data!$A$6:$M$15000,10)</f>
        <v>N/A</v>
      </c>
      <c r="D2076" s="9" t="n">
        <f aca="false">IF(B2076&lt;&gt;"",MONTH(B2076),0)</f>
        <v>12</v>
      </c>
      <c r="E2076" s="306" t="e">
        <f aca="false">AVERAGE(C2070:C2076)</f>
        <v>#DIV/0!</v>
      </c>
    </row>
    <row r="2077" customFormat="false" ht="11.25" hidden="false" customHeight="false" outlineLevel="0" collapsed="false">
      <c r="A2077" s="199" t="n">
        <v>37619</v>
      </c>
      <c r="B2077" s="192" t="n">
        <v>37619</v>
      </c>
      <c r="C2077" s="306" t="str">
        <f aca="false">VLOOKUP($B2077,data!$A$6:$M$15000,10)</f>
        <v>N/A</v>
      </c>
      <c r="D2077" s="9" t="n">
        <f aca="false">IF(B2077&lt;&gt;"",MONTH(B2077),0)</f>
        <v>12</v>
      </c>
      <c r="E2077" s="306" t="e">
        <f aca="false">AVERAGE(C2071:C2077)</f>
        <v>#DIV/0!</v>
      </c>
    </row>
    <row r="2078" customFormat="false" ht="11.25" hidden="false" customHeight="false" outlineLevel="0" collapsed="false">
      <c r="A2078" s="199" t="n">
        <v>37620</v>
      </c>
      <c r="B2078" s="192" t="n">
        <v>37620</v>
      </c>
      <c r="C2078" s="306" t="str">
        <f aca="false">VLOOKUP($B2078,data!$A$6:$M$15000,10)</f>
        <v>N/A</v>
      </c>
      <c r="D2078" s="9" t="n">
        <f aca="false">IF(B2078&lt;&gt;"",MONTH(B2078),0)</f>
        <v>12</v>
      </c>
      <c r="E2078" s="306" t="e">
        <f aca="false">AVERAGE(C2072:C2078)</f>
        <v>#DIV/0!</v>
      </c>
    </row>
    <row r="2079" customFormat="false" ht="11.25" hidden="false" customHeight="false" outlineLevel="0" collapsed="false">
      <c r="A2079" s="199" t="n">
        <v>37621</v>
      </c>
      <c r="B2079" s="192" t="n">
        <v>37621</v>
      </c>
      <c r="C2079" s="306" t="str">
        <f aca="false">VLOOKUP($B2079,data!$A$6:$M$15000,10)</f>
        <v>N/A</v>
      </c>
      <c r="D2079" s="9" t="n">
        <f aca="false">IF(B2079&lt;&gt;"",MONTH(B2079),0)</f>
        <v>12</v>
      </c>
      <c r="E2079" s="306" t="e">
        <f aca="false">AVERAGE(C2073:C2079)</f>
        <v>#DIV/0!</v>
      </c>
    </row>
    <row r="2080" customFormat="false" ht="11.25" hidden="false" customHeight="false" outlineLevel="0" collapsed="false">
      <c r="A2080" s="199" t="n">
        <v>37622</v>
      </c>
      <c r="B2080" s="192" t="n">
        <v>37622</v>
      </c>
      <c r="C2080" s="306" t="str">
        <f aca="false">VLOOKUP($B2080,data!$A$6:$M$15000,10)</f>
        <v>N/A</v>
      </c>
      <c r="D2080" s="9" t="n">
        <f aca="false">IF(B2080&lt;&gt;"",MONTH(B2080),0)</f>
        <v>1</v>
      </c>
      <c r="E2080" s="306" t="e">
        <f aca="false">AVERAGE(C2074:C2080)</f>
        <v>#DIV/0!</v>
      </c>
    </row>
    <row r="2081" customFormat="false" ht="11.25" hidden="false" customHeight="false" outlineLevel="0" collapsed="false">
      <c r="A2081" s="199" t="n">
        <v>37623</v>
      </c>
      <c r="B2081" s="192" t="n">
        <v>37623</v>
      </c>
      <c r="C2081" s="306" t="str">
        <f aca="false">VLOOKUP($B2081,data!$A$6:$M$15000,10)</f>
        <v>N/A</v>
      </c>
      <c r="D2081" s="9" t="n">
        <f aca="false">IF(B2081&lt;&gt;"",MONTH(B2081),0)</f>
        <v>1</v>
      </c>
      <c r="E2081" s="306" t="e">
        <f aca="false">AVERAGE(C2075:C2081)</f>
        <v>#DIV/0!</v>
      </c>
    </row>
    <row r="2082" customFormat="false" ht="11.25" hidden="false" customHeight="false" outlineLevel="0" collapsed="false">
      <c r="A2082" s="199" t="n">
        <v>37624</v>
      </c>
      <c r="B2082" s="192" t="n">
        <v>37624</v>
      </c>
      <c r="C2082" s="306" t="str">
        <f aca="false">VLOOKUP($B2082,data!$A$6:$M$15000,10)</f>
        <v>N/A</v>
      </c>
      <c r="D2082" s="9" t="n">
        <f aca="false">IF(B2082&lt;&gt;"",MONTH(B2082),0)</f>
        <v>1</v>
      </c>
      <c r="E2082" s="306" t="e">
        <f aca="false">AVERAGE(C2076:C2082)</f>
        <v>#DIV/0!</v>
      </c>
    </row>
    <row r="2083" customFormat="false" ht="11.25" hidden="false" customHeight="false" outlineLevel="0" collapsed="false">
      <c r="A2083" s="199" t="n">
        <v>37625</v>
      </c>
      <c r="B2083" s="192" t="n">
        <v>37625</v>
      </c>
      <c r="C2083" s="306" t="str">
        <f aca="false">VLOOKUP($B2083,data!$A$6:$M$15000,10)</f>
        <v>N/A</v>
      </c>
      <c r="D2083" s="9" t="n">
        <f aca="false">IF(B2083&lt;&gt;"",MONTH(B2083),0)</f>
        <v>1</v>
      </c>
      <c r="E2083" s="306" t="e">
        <f aca="false">AVERAGE(C2077:C2083)</f>
        <v>#DIV/0!</v>
      </c>
    </row>
    <row r="2084" customFormat="false" ht="11.25" hidden="false" customHeight="false" outlineLevel="0" collapsed="false">
      <c r="A2084" s="199" t="n">
        <v>37626</v>
      </c>
      <c r="B2084" s="192" t="n">
        <v>37626</v>
      </c>
      <c r="C2084" s="306" t="str">
        <f aca="false">VLOOKUP($B2084,data!$A$6:$M$15000,10)</f>
        <v>N/A</v>
      </c>
      <c r="D2084" s="9" t="n">
        <f aca="false">IF(B2084&lt;&gt;"",MONTH(B2084),0)</f>
        <v>1</v>
      </c>
      <c r="E2084" s="306" t="e">
        <f aca="false">AVERAGE(C2078:C2084)</f>
        <v>#DIV/0!</v>
      </c>
    </row>
    <row r="2085" customFormat="false" ht="11.25" hidden="false" customHeight="false" outlineLevel="0" collapsed="false">
      <c r="A2085" s="199" t="n">
        <v>37627</v>
      </c>
      <c r="B2085" s="192" t="n">
        <v>37627</v>
      </c>
      <c r="C2085" s="306" t="str">
        <f aca="false">VLOOKUP($B2085,data!$A$6:$M$15000,10)</f>
        <v>N/A</v>
      </c>
      <c r="D2085" s="9" t="n">
        <f aca="false">IF(B2085&lt;&gt;"",MONTH(B2085),0)</f>
        <v>1</v>
      </c>
      <c r="E2085" s="306" t="e">
        <f aca="false">AVERAGE(C2079:C2085)</f>
        <v>#DIV/0!</v>
      </c>
    </row>
    <row r="2086" customFormat="false" ht="11.25" hidden="false" customHeight="false" outlineLevel="0" collapsed="false">
      <c r="A2086" s="199" t="n">
        <v>37628</v>
      </c>
      <c r="B2086" s="192" t="n">
        <v>37628</v>
      </c>
      <c r="C2086" s="306" t="str">
        <f aca="false">VLOOKUP($B2086,data!$A$6:$M$15000,10)</f>
        <v>N/A</v>
      </c>
      <c r="D2086" s="9" t="n">
        <f aca="false">IF(B2086&lt;&gt;"",MONTH(B2086),0)</f>
        <v>1</v>
      </c>
      <c r="E2086" s="306" t="e">
        <f aca="false">AVERAGE(C2080:C2086)</f>
        <v>#DIV/0!</v>
      </c>
    </row>
    <row r="2087" customFormat="false" ht="11.25" hidden="false" customHeight="false" outlineLevel="0" collapsed="false">
      <c r="A2087" s="199" t="n">
        <v>37629</v>
      </c>
      <c r="B2087" s="192" t="n">
        <v>37629</v>
      </c>
      <c r="C2087" s="306" t="str">
        <f aca="false">VLOOKUP($B2087,data!$A$6:$M$15000,10)</f>
        <v>N/A</v>
      </c>
      <c r="D2087" s="9" t="n">
        <f aca="false">IF(B2087&lt;&gt;"",MONTH(B2087),0)</f>
        <v>1</v>
      </c>
      <c r="E2087" s="306" t="e">
        <f aca="false">AVERAGE(C2081:C2087)</f>
        <v>#DIV/0!</v>
      </c>
    </row>
    <row r="2088" customFormat="false" ht="11.25" hidden="false" customHeight="false" outlineLevel="0" collapsed="false">
      <c r="A2088" s="199" t="n">
        <v>37630</v>
      </c>
      <c r="B2088" s="192" t="n">
        <v>37630</v>
      </c>
      <c r="C2088" s="306" t="str">
        <f aca="false">VLOOKUP($B2088,data!$A$6:$M$15000,10)</f>
        <v>N/A</v>
      </c>
      <c r="D2088" s="9" t="n">
        <f aca="false">IF(B2088&lt;&gt;"",MONTH(B2088),0)</f>
        <v>1</v>
      </c>
      <c r="E2088" s="306" t="e">
        <f aca="false">AVERAGE(C2082:C2088)</f>
        <v>#DIV/0!</v>
      </c>
    </row>
    <row r="2089" customFormat="false" ht="11.25" hidden="false" customHeight="false" outlineLevel="0" collapsed="false">
      <c r="A2089" s="199" t="n">
        <v>37631</v>
      </c>
      <c r="B2089" s="192" t="n">
        <v>37631</v>
      </c>
      <c r="C2089" s="306" t="str">
        <f aca="false">VLOOKUP($B2089,data!$A$6:$M$15000,10)</f>
        <v>N/A</v>
      </c>
      <c r="D2089" s="9" t="n">
        <f aca="false">IF(B2089&lt;&gt;"",MONTH(B2089),0)</f>
        <v>1</v>
      </c>
      <c r="E2089" s="306" t="e">
        <f aca="false">AVERAGE(C2083:C2089)</f>
        <v>#DIV/0!</v>
      </c>
    </row>
    <row r="2090" customFormat="false" ht="11.25" hidden="false" customHeight="false" outlineLevel="0" collapsed="false">
      <c r="A2090" s="199" t="n">
        <v>37632</v>
      </c>
      <c r="B2090" s="192" t="n">
        <v>37632</v>
      </c>
      <c r="C2090" s="306" t="str">
        <f aca="false">VLOOKUP($B2090,data!$A$6:$M$15000,10)</f>
        <v>N/A</v>
      </c>
      <c r="D2090" s="9" t="n">
        <f aca="false">IF(B2090&lt;&gt;"",MONTH(B2090),0)</f>
        <v>1</v>
      </c>
      <c r="E2090" s="306" t="e">
        <f aca="false">AVERAGE(C2084:C2090)</f>
        <v>#DIV/0!</v>
      </c>
    </row>
    <row r="2091" customFormat="false" ht="11.25" hidden="false" customHeight="false" outlineLevel="0" collapsed="false">
      <c r="A2091" s="199" t="n">
        <v>37633</v>
      </c>
      <c r="B2091" s="192" t="n">
        <v>37633</v>
      </c>
      <c r="C2091" s="306" t="str">
        <f aca="false">VLOOKUP($B2091,data!$A$6:$M$15000,10)</f>
        <v>N/A</v>
      </c>
      <c r="D2091" s="9" t="n">
        <f aca="false">IF(B2091&lt;&gt;"",MONTH(B2091),0)</f>
        <v>1</v>
      </c>
      <c r="E2091" s="306" t="e">
        <f aca="false">AVERAGE(C2085:C2091)</f>
        <v>#DIV/0!</v>
      </c>
    </row>
    <row r="2092" customFormat="false" ht="11.25" hidden="false" customHeight="false" outlineLevel="0" collapsed="false">
      <c r="A2092" s="199" t="n">
        <v>37634</v>
      </c>
      <c r="B2092" s="192" t="n">
        <v>37634</v>
      </c>
      <c r="C2092" s="306" t="str">
        <f aca="false">VLOOKUP($B2092,data!$A$6:$M$15000,10)</f>
        <v>N/A</v>
      </c>
      <c r="D2092" s="9" t="n">
        <f aca="false">IF(B2092&lt;&gt;"",MONTH(B2092),0)</f>
        <v>1</v>
      </c>
      <c r="E2092" s="306" t="e">
        <f aca="false">AVERAGE(C2086:C2092)</f>
        <v>#DIV/0!</v>
      </c>
    </row>
    <row r="2093" customFormat="false" ht="11.25" hidden="false" customHeight="false" outlineLevel="0" collapsed="false">
      <c r="A2093" s="199" t="n">
        <v>37635</v>
      </c>
      <c r="B2093" s="192" t="n">
        <v>37635</v>
      </c>
      <c r="C2093" s="306" t="str">
        <f aca="false">VLOOKUP($B2093,data!$A$6:$M$15000,10)</f>
        <v>N/A</v>
      </c>
      <c r="D2093" s="9" t="n">
        <f aca="false">IF(B2093&lt;&gt;"",MONTH(B2093),0)</f>
        <v>1</v>
      </c>
      <c r="E2093" s="306" t="e">
        <f aca="false">AVERAGE(C2087:C2093)</f>
        <v>#DIV/0!</v>
      </c>
    </row>
    <row r="2094" customFormat="false" ht="11.25" hidden="false" customHeight="false" outlineLevel="0" collapsed="false">
      <c r="A2094" s="199" t="n">
        <v>37636</v>
      </c>
      <c r="B2094" s="192" t="n">
        <v>37636</v>
      </c>
      <c r="C2094" s="306" t="str">
        <f aca="false">VLOOKUP($B2094,data!$A$6:$M$15000,10)</f>
        <v>N/A</v>
      </c>
      <c r="D2094" s="9" t="n">
        <f aca="false">IF(B2094&lt;&gt;"",MONTH(B2094),0)</f>
        <v>1</v>
      </c>
      <c r="E2094" s="306" t="e">
        <f aca="false">AVERAGE(C2088:C2094)</f>
        <v>#DIV/0!</v>
      </c>
    </row>
    <row r="2095" customFormat="false" ht="11.25" hidden="false" customHeight="false" outlineLevel="0" collapsed="false">
      <c r="A2095" s="199" t="n">
        <v>37637</v>
      </c>
      <c r="B2095" s="192" t="n">
        <v>37637</v>
      </c>
      <c r="C2095" s="306" t="str">
        <f aca="false">VLOOKUP($B2095,data!$A$6:$M$15000,10)</f>
        <v>N/A</v>
      </c>
      <c r="D2095" s="9" t="n">
        <f aca="false">IF(B2095&lt;&gt;"",MONTH(B2095),0)</f>
        <v>1</v>
      </c>
      <c r="E2095" s="306" t="e">
        <f aca="false">AVERAGE(C2089:C2095)</f>
        <v>#DIV/0!</v>
      </c>
    </row>
    <row r="2096" customFormat="false" ht="11.25" hidden="false" customHeight="false" outlineLevel="0" collapsed="false">
      <c r="A2096" s="199" t="n">
        <v>37638</v>
      </c>
      <c r="B2096" s="192" t="n">
        <v>37638</v>
      </c>
      <c r="C2096" s="306" t="str">
        <f aca="false">VLOOKUP($B2096,data!$A$6:$M$15000,10)</f>
        <v>N/A</v>
      </c>
      <c r="D2096" s="9" t="n">
        <f aca="false">IF(B2096&lt;&gt;"",MONTH(B2096),0)</f>
        <v>1</v>
      </c>
      <c r="E2096" s="306" t="e">
        <f aca="false">AVERAGE(C2090:C2096)</f>
        <v>#DIV/0!</v>
      </c>
    </row>
    <row r="2097" customFormat="false" ht="11.25" hidden="false" customHeight="false" outlineLevel="0" collapsed="false">
      <c r="A2097" s="199" t="n">
        <v>37639</v>
      </c>
      <c r="B2097" s="192" t="n">
        <v>37639</v>
      </c>
      <c r="C2097" s="306" t="str">
        <f aca="false">VLOOKUP($B2097,data!$A$6:$M$15000,10)</f>
        <v>N/A</v>
      </c>
      <c r="D2097" s="9" t="n">
        <f aca="false">IF(B2097&lt;&gt;"",MONTH(B2097),0)</f>
        <v>1</v>
      </c>
      <c r="E2097" s="306" t="e">
        <f aca="false">AVERAGE(C2091:C2097)</f>
        <v>#DIV/0!</v>
      </c>
    </row>
    <row r="2098" customFormat="false" ht="11.25" hidden="false" customHeight="false" outlineLevel="0" collapsed="false">
      <c r="A2098" s="199" t="n">
        <v>37640</v>
      </c>
      <c r="B2098" s="192" t="n">
        <v>37640</v>
      </c>
      <c r="C2098" s="306" t="str">
        <f aca="false">VLOOKUP($B2098,data!$A$6:$M$15000,10)</f>
        <v>N/A</v>
      </c>
      <c r="D2098" s="9" t="n">
        <f aca="false">IF(B2098&lt;&gt;"",MONTH(B2098),0)</f>
        <v>1</v>
      </c>
      <c r="E2098" s="306" t="e">
        <f aca="false">AVERAGE(C2092:C2098)</f>
        <v>#DIV/0!</v>
      </c>
    </row>
    <row r="2099" customFormat="false" ht="11.25" hidden="false" customHeight="false" outlineLevel="0" collapsed="false">
      <c r="A2099" s="199" t="n">
        <v>37641</v>
      </c>
      <c r="B2099" s="192" t="n">
        <v>37641</v>
      </c>
      <c r="C2099" s="306" t="str">
        <f aca="false">VLOOKUP($B2099,data!$A$6:$M$15000,10)</f>
        <v>N/A</v>
      </c>
      <c r="D2099" s="9" t="n">
        <f aca="false">IF(B2099&lt;&gt;"",MONTH(B2099),0)</f>
        <v>1</v>
      </c>
      <c r="E2099" s="306" t="e">
        <f aca="false">AVERAGE(C2093:C2099)</f>
        <v>#DIV/0!</v>
      </c>
    </row>
    <row r="2100" customFormat="false" ht="11.25" hidden="false" customHeight="false" outlineLevel="0" collapsed="false">
      <c r="A2100" s="199" t="n">
        <v>37642</v>
      </c>
      <c r="B2100" s="192" t="n">
        <v>37642</v>
      </c>
      <c r="C2100" s="306" t="str">
        <f aca="false">VLOOKUP($B2100,data!$A$6:$M$15000,10)</f>
        <v>N/A</v>
      </c>
      <c r="D2100" s="9" t="n">
        <f aca="false">IF(B2100&lt;&gt;"",MONTH(B2100),0)</f>
        <v>1</v>
      </c>
      <c r="E2100" s="306" t="e">
        <f aca="false">AVERAGE(C2094:C2100)</f>
        <v>#DIV/0!</v>
      </c>
    </row>
    <row r="2101" customFormat="false" ht="11.25" hidden="false" customHeight="false" outlineLevel="0" collapsed="false">
      <c r="A2101" s="199" t="n">
        <v>37643</v>
      </c>
      <c r="B2101" s="192" t="n">
        <v>37643</v>
      </c>
      <c r="C2101" s="306" t="str">
        <f aca="false">VLOOKUP($B2101,data!$A$6:$M$15000,10)</f>
        <v>N/A</v>
      </c>
      <c r="D2101" s="9" t="n">
        <f aca="false">IF(B2101&lt;&gt;"",MONTH(B2101),0)</f>
        <v>1</v>
      </c>
      <c r="E2101" s="306" t="e">
        <f aca="false">AVERAGE(C2095:C2101)</f>
        <v>#DIV/0!</v>
      </c>
    </row>
    <row r="2102" customFormat="false" ht="11.25" hidden="false" customHeight="false" outlineLevel="0" collapsed="false">
      <c r="A2102" s="199" t="n">
        <v>37644</v>
      </c>
      <c r="B2102" s="192" t="n">
        <v>37644</v>
      </c>
      <c r="C2102" s="306" t="str">
        <f aca="false">VLOOKUP($B2102,data!$A$6:$M$15000,10)</f>
        <v>N/A</v>
      </c>
      <c r="D2102" s="9" t="n">
        <f aca="false">IF(B2102&lt;&gt;"",MONTH(B2102),0)</f>
        <v>1</v>
      </c>
      <c r="E2102" s="306" t="e">
        <f aca="false">AVERAGE(C2096:C2102)</f>
        <v>#DIV/0!</v>
      </c>
    </row>
    <row r="2103" customFormat="false" ht="11.25" hidden="false" customHeight="false" outlineLevel="0" collapsed="false">
      <c r="A2103" s="199" t="n">
        <v>37645</v>
      </c>
      <c r="B2103" s="192" t="n">
        <v>37645</v>
      </c>
      <c r="C2103" s="306" t="str">
        <f aca="false">VLOOKUP($B2103,data!$A$6:$M$15000,10)</f>
        <v>N/A</v>
      </c>
      <c r="D2103" s="9" t="n">
        <f aca="false">IF(B2103&lt;&gt;"",MONTH(B2103),0)</f>
        <v>1</v>
      </c>
      <c r="E2103" s="306" t="e">
        <f aca="false">AVERAGE(C2097:C2103)</f>
        <v>#DIV/0!</v>
      </c>
    </row>
    <row r="2104" customFormat="false" ht="11.25" hidden="false" customHeight="false" outlineLevel="0" collapsed="false">
      <c r="A2104" s="199" t="n">
        <v>37646</v>
      </c>
      <c r="B2104" s="192" t="n">
        <v>37646</v>
      </c>
      <c r="C2104" s="306" t="str">
        <f aca="false">VLOOKUP($B2104,data!$A$6:$M$15000,10)</f>
        <v>N/A</v>
      </c>
      <c r="D2104" s="9" t="n">
        <f aca="false">IF(B2104&lt;&gt;"",MONTH(B2104),0)</f>
        <v>1</v>
      </c>
      <c r="E2104" s="306" t="e">
        <f aca="false">AVERAGE(C2098:C2104)</f>
        <v>#DIV/0!</v>
      </c>
    </row>
    <row r="2105" customFormat="false" ht="11.25" hidden="false" customHeight="false" outlineLevel="0" collapsed="false">
      <c r="A2105" s="199" t="n">
        <v>37647</v>
      </c>
      <c r="B2105" s="192" t="n">
        <v>37647</v>
      </c>
      <c r="C2105" s="306" t="str">
        <f aca="false">VLOOKUP($B2105,data!$A$6:$M$15000,10)</f>
        <v>N/A</v>
      </c>
      <c r="D2105" s="9" t="n">
        <f aca="false">IF(B2105&lt;&gt;"",MONTH(B2105),0)</f>
        <v>1</v>
      </c>
      <c r="E2105" s="306" t="e">
        <f aca="false">AVERAGE(C2099:C2105)</f>
        <v>#DIV/0!</v>
      </c>
    </row>
    <row r="2106" customFormat="false" ht="11.25" hidden="false" customHeight="false" outlineLevel="0" collapsed="false">
      <c r="A2106" s="199" t="n">
        <v>37648</v>
      </c>
      <c r="B2106" s="192" t="n">
        <v>37648</v>
      </c>
      <c r="C2106" s="306" t="str">
        <f aca="false">VLOOKUP($B2106,data!$A$6:$M$15000,10)</f>
        <v>N/A</v>
      </c>
      <c r="D2106" s="9" t="n">
        <f aca="false">IF(B2106&lt;&gt;"",MONTH(B2106),0)</f>
        <v>1</v>
      </c>
      <c r="E2106" s="306" t="e">
        <f aca="false">AVERAGE(C2100:C2106)</f>
        <v>#DIV/0!</v>
      </c>
    </row>
    <row r="2107" customFormat="false" ht="11.25" hidden="false" customHeight="false" outlineLevel="0" collapsed="false">
      <c r="A2107" s="199" t="n">
        <v>37649</v>
      </c>
      <c r="B2107" s="192" t="n">
        <v>37649</v>
      </c>
      <c r="C2107" s="306" t="str">
        <f aca="false">VLOOKUP($B2107,data!$A$6:$M$15000,10)</f>
        <v>N/A</v>
      </c>
      <c r="D2107" s="9" t="n">
        <f aca="false">IF(B2107&lt;&gt;"",MONTH(B2107),0)</f>
        <v>1</v>
      </c>
      <c r="E2107" s="306" t="e">
        <f aca="false">AVERAGE(C2101:C2107)</f>
        <v>#DIV/0!</v>
      </c>
    </row>
    <row r="2108" customFormat="false" ht="11.25" hidden="false" customHeight="false" outlineLevel="0" collapsed="false">
      <c r="A2108" s="199" t="n">
        <v>37650</v>
      </c>
      <c r="B2108" s="192" t="n">
        <v>37650</v>
      </c>
      <c r="C2108" s="306" t="str">
        <f aca="false">VLOOKUP($B2108,data!$A$6:$M$15000,10)</f>
        <v>N/A</v>
      </c>
      <c r="D2108" s="9" t="n">
        <f aca="false">IF(B2108&lt;&gt;"",MONTH(B2108),0)</f>
        <v>1</v>
      </c>
      <c r="E2108" s="306" t="e">
        <f aca="false">AVERAGE(C2102:C2108)</f>
        <v>#DIV/0!</v>
      </c>
    </row>
    <row r="2109" customFormat="false" ht="11.25" hidden="false" customHeight="false" outlineLevel="0" collapsed="false">
      <c r="A2109" s="199" t="n">
        <v>37651</v>
      </c>
      <c r="B2109" s="192" t="n">
        <v>37651</v>
      </c>
      <c r="C2109" s="306" t="str">
        <f aca="false">VLOOKUP($B2109,data!$A$6:$M$15000,10)</f>
        <v>N/A</v>
      </c>
      <c r="D2109" s="9" t="n">
        <f aca="false">IF(B2109&lt;&gt;"",MONTH(B2109),0)</f>
        <v>1</v>
      </c>
      <c r="E2109" s="306" t="e">
        <f aca="false">AVERAGE(C2103:C2109)</f>
        <v>#DIV/0!</v>
      </c>
    </row>
    <row r="2110" customFormat="false" ht="11.25" hidden="false" customHeight="false" outlineLevel="0" collapsed="false">
      <c r="A2110" s="199" t="n">
        <v>37652</v>
      </c>
      <c r="B2110" s="192" t="n">
        <v>37652</v>
      </c>
      <c r="C2110" s="306" t="str">
        <f aca="false">VLOOKUP($B2110,data!$A$6:$M$15000,10)</f>
        <v>N/A</v>
      </c>
      <c r="D2110" s="9" t="n">
        <f aca="false">IF(B2110&lt;&gt;"",MONTH(B2110),0)</f>
        <v>1</v>
      </c>
      <c r="E2110" s="306" t="e">
        <f aca="false">AVERAGE(C2104:C2110)</f>
        <v>#DIV/0!</v>
      </c>
    </row>
    <row r="2111" customFormat="false" ht="11.25" hidden="false" customHeight="false" outlineLevel="0" collapsed="false">
      <c r="A2111" s="199" t="n">
        <v>37653</v>
      </c>
      <c r="B2111" s="192" t="n">
        <v>37653</v>
      </c>
      <c r="C2111" s="306" t="str">
        <f aca="false">VLOOKUP($B2111,data!$A$6:$M$15000,10)</f>
        <v>N/A</v>
      </c>
      <c r="D2111" s="9" t="n">
        <f aca="false">IF(B2111&lt;&gt;"",MONTH(B2111),0)</f>
        <v>2</v>
      </c>
      <c r="E2111" s="306" t="e">
        <f aca="false">AVERAGE(C2105:C2111)</f>
        <v>#DIV/0!</v>
      </c>
    </row>
    <row r="2112" customFormat="false" ht="11.25" hidden="false" customHeight="false" outlineLevel="0" collapsed="false">
      <c r="A2112" s="199" t="n">
        <v>37654</v>
      </c>
      <c r="B2112" s="192" t="n">
        <v>37654</v>
      </c>
      <c r="C2112" s="306" t="str">
        <f aca="false">VLOOKUP($B2112,data!$A$6:$M$15000,10)</f>
        <v>N/A</v>
      </c>
      <c r="D2112" s="9" t="n">
        <f aca="false">IF(B2112&lt;&gt;"",MONTH(B2112),0)</f>
        <v>2</v>
      </c>
      <c r="E2112" s="306" t="e">
        <f aca="false">AVERAGE(C2106:C2112)</f>
        <v>#DIV/0!</v>
      </c>
    </row>
    <row r="2113" customFormat="false" ht="11.25" hidden="false" customHeight="false" outlineLevel="0" collapsed="false">
      <c r="A2113" s="199" t="n">
        <v>37655</v>
      </c>
      <c r="B2113" s="192" t="n">
        <v>37655</v>
      </c>
      <c r="C2113" s="306" t="str">
        <f aca="false">VLOOKUP($B2113,data!$A$6:$M$15000,10)</f>
        <v>N/A</v>
      </c>
      <c r="D2113" s="9" t="n">
        <f aca="false">IF(B2113&lt;&gt;"",MONTH(B2113),0)</f>
        <v>2</v>
      </c>
      <c r="E2113" s="306" t="e">
        <f aca="false">AVERAGE(C2107:C2113)</f>
        <v>#DIV/0!</v>
      </c>
    </row>
    <row r="2114" customFormat="false" ht="11.25" hidden="false" customHeight="false" outlineLevel="0" collapsed="false">
      <c r="A2114" s="199" t="n">
        <v>37656</v>
      </c>
      <c r="B2114" s="192" t="n">
        <v>37656</v>
      </c>
      <c r="C2114" s="306" t="str">
        <f aca="false">VLOOKUP($B2114,data!$A$6:$M$15000,10)</f>
        <v>N/A</v>
      </c>
      <c r="D2114" s="9" t="n">
        <f aca="false">IF(B2114&lt;&gt;"",MONTH(B2114),0)</f>
        <v>2</v>
      </c>
      <c r="E2114" s="306" t="e">
        <f aca="false">AVERAGE(C2108:C2114)</f>
        <v>#DIV/0!</v>
      </c>
    </row>
    <row r="2115" customFormat="false" ht="11.25" hidden="false" customHeight="false" outlineLevel="0" collapsed="false">
      <c r="A2115" s="199" t="n">
        <v>37657</v>
      </c>
      <c r="B2115" s="192" t="n">
        <v>37657</v>
      </c>
      <c r="C2115" s="306" t="str">
        <f aca="false">VLOOKUP($B2115,data!$A$6:$M$15000,10)</f>
        <v>N/A</v>
      </c>
      <c r="D2115" s="9" t="n">
        <f aca="false">IF(B2115&lt;&gt;"",MONTH(B2115),0)</f>
        <v>2</v>
      </c>
      <c r="E2115" s="306" t="e">
        <f aca="false">AVERAGE(C2109:C2115)</f>
        <v>#DIV/0!</v>
      </c>
    </row>
    <row r="2116" customFormat="false" ht="11.25" hidden="false" customHeight="false" outlineLevel="0" collapsed="false">
      <c r="A2116" s="199" t="n">
        <v>37658</v>
      </c>
      <c r="B2116" s="192" t="n">
        <v>37658</v>
      </c>
      <c r="C2116" s="306" t="str">
        <f aca="false">VLOOKUP($B2116,data!$A$6:$M$15000,10)</f>
        <v>N/A</v>
      </c>
      <c r="D2116" s="9" t="n">
        <f aca="false">IF(B2116&lt;&gt;"",MONTH(B2116),0)</f>
        <v>2</v>
      </c>
      <c r="E2116" s="306" t="e">
        <f aca="false">AVERAGE(C2110:C2116)</f>
        <v>#DIV/0!</v>
      </c>
    </row>
    <row r="2117" customFormat="false" ht="11.25" hidden="false" customHeight="false" outlineLevel="0" collapsed="false">
      <c r="A2117" s="199" t="n">
        <v>37659</v>
      </c>
      <c r="B2117" s="192" t="n">
        <v>37659</v>
      </c>
      <c r="C2117" s="306" t="str">
        <f aca="false">VLOOKUP($B2117,data!$A$6:$M$15000,10)</f>
        <v>N/A</v>
      </c>
      <c r="D2117" s="9" t="n">
        <f aca="false">IF(B2117&lt;&gt;"",MONTH(B2117),0)</f>
        <v>2</v>
      </c>
      <c r="E2117" s="306" t="e">
        <f aca="false">AVERAGE(C2111:C2117)</f>
        <v>#DIV/0!</v>
      </c>
    </row>
    <row r="2118" customFormat="false" ht="11.25" hidden="false" customHeight="false" outlineLevel="0" collapsed="false">
      <c r="A2118" s="199" t="n">
        <v>37660</v>
      </c>
      <c r="B2118" s="192" t="n">
        <v>37660</v>
      </c>
      <c r="C2118" s="306" t="str">
        <f aca="false">VLOOKUP($B2118,data!$A$6:$M$15000,10)</f>
        <v>N/A</v>
      </c>
      <c r="D2118" s="9" t="n">
        <f aca="false">IF(B2118&lt;&gt;"",MONTH(B2118),0)</f>
        <v>2</v>
      </c>
      <c r="E2118" s="306" t="e">
        <f aca="false">AVERAGE(C2112:C2118)</f>
        <v>#DIV/0!</v>
      </c>
    </row>
    <row r="2119" customFormat="false" ht="11.25" hidden="false" customHeight="false" outlineLevel="0" collapsed="false">
      <c r="A2119" s="199" t="n">
        <v>37661</v>
      </c>
      <c r="B2119" s="192" t="n">
        <v>37661</v>
      </c>
      <c r="C2119" s="306" t="str">
        <f aca="false">VLOOKUP($B2119,data!$A$6:$M$15000,10)</f>
        <v>N/A</v>
      </c>
      <c r="D2119" s="9" t="n">
        <f aca="false">IF(B2119&lt;&gt;"",MONTH(B2119),0)</f>
        <v>2</v>
      </c>
      <c r="E2119" s="306" t="e">
        <f aca="false">AVERAGE(C2113:C2119)</f>
        <v>#DIV/0!</v>
      </c>
    </row>
    <row r="2120" customFormat="false" ht="11.25" hidden="false" customHeight="false" outlineLevel="0" collapsed="false">
      <c r="A2120" s="199" t="n">
        <v>37662</v>
      </c>
      <c r="B2120" s="192" t="n">
        <v>37662</v>
      </c>
      <c r="C2120" s="306" t="str">
        <f aca="false">VLOOKUP($B2120,data!$A$6:$M$15000,10)</f>
        <v>N/A</v>
      </c>
      <c r="D2120" s="9" t="n">
        <f aca="false">IF(B2120&lt;&gt;"",MONTH(B2120),0)</f>
        <v>2</v>
      </c>
      <c r="E2120" s="306" t="e">
        <f aca="false">AVERAGE(C2114:C2120)</f>
        <v>#DIV/0!</v>
      </c>
    </row>
    <row r="2121" customFormat="false" ht="11.25" hidden="false" customHeight="false" outlineLevel="0" collapsed="false">
      <c r="A2121" s="199" t="n">
        <v>37663</v>
      </c>
      <c r="B2121" s="192" t="n">
        <v>37663</v>
      </c>
      <c r="C2121" s="306" t="str">
        <f aca="false">VLOOKUP($B2121,data!$A$6:$M$15000,10)</f>
        <v>N/A</v>
      </c>
      <c r="D2121" s="9" t="n">
        <f aca="false">IF(B2121&lt;&gt;"",MONTH(B2121),0)</f>
        <v>2</v>
      </c>
      <c r="E2121" s="306" t="e">
        <f aca="false">AVERAGE(C2115:C2121)</f>
        <v>#DIV/0!</v>
      </c>
    </row>
    <row r="2122" customFormat="false" ht="11.25" hidden="false" customHeight="false" outlineLevel="0" collapsed="false">
      <c r="A2122" s="199" t="n">
        <v>37664</v>
      </c>
      <c r="B2122" s="192" t="n">
        <v>37664</v>
      </c>
      <c r="C2122" s="306" t="str">
        <f aca="false">VLOOKUP($B2122,data!$A$6:$M$15000,10)</f>
        <v>N/A</v>
      </c>
      <c r="D2122" s="9" t="n">
        <f aca="false">IF(B2122&lt;&gt;"",MONTH(B2122),0)</f>
        <v>2</v>
      </c>
      <c r="E2122" s="306" t="e">
        <f aca="false">AVERAGE(C2116:C2122)</f>
        <v>#DIV/0!</v>
      </c>
    </row>
    <row r="2123" customFormat="false" ht="11.25" hidden="false" customHeight="false" outlineLevel="0" collapsed="false">
      <c r="A2123" s="199" t="n">
        <v>37665</v>
      </c>
      <c r="B2123" s="192" t="n">
        <v>37665</v>
      </c>
      <c r="C2123" s="306" t="str">
        <f aca="false">VLOOKUP($B2123,data!$A$6:$M$15000,10)</f>
        <v>N/A</v>
      </c>
      <c r="D2123" s="9" t="n">
        <f aca="false">IF(B2123&lt;&gt;"",MONTH(B2123),0)</f>
        <v>2</v>
      </c>
      <c r="E2123" s="306" t="e">
        <f aca="false">AVERAGE(C2117:C2123)</f>
        <v>#DIV/0!</v>
      </c>
    </row>
    <row r="2124" customFormat="false" ht="11.25" hidden="false" customHeight="false" outlineLevel="0" collapsed="false">
      <c r="A2124" s="199" t="n">
        <v>37666</v>
      </c>
      <c r="B2124" s="192" t="n">
        <v>37666</v>
      </c>
      <c r="C2124" s="306" t="str">
        <f aca="false">VLOOKUP($B2124,data!$A$6:$M$15000,10)</f>
        <v>N/A</v>
      </c>
      <c r="D2124" s="9" t="n">
        <f aca="false">IF(B2124&lt;&gt;"",MONTH(B2124),0)</f>
        <v>2</v>
      </c>
      <c r="E2124" s="306" t="e">
        <f aca="false">AVERAGE(C2118:C2124)</f>
        <v>#DIV/0!</v>
      </c>
    </row>
    <row r="2125" customFormat="false" ht="11.25" hidden="false" customHeight="false" outlineLevel="0" collapsed="false">
      <c r="A2125" s="199" t="n">
        <v>37667</v>
      </c>
      <c r="B2125" s="192" t="n">
        <v>37667</v>
      </c>
      <c r="C2125" s="306" t="str">
        <f aca="false">VLOOKUP($B2125,data!$A$6:$M$15000,10)</f>
        <v>N/A</v>
      </c>
      <c r="D2125" s="9" t="n">
        <f aca="false">IF(B2125&lt;&gt;"",MONTH(B2125),0)</f>
        <v>2</v>
      </c>
      <c r="E2125" s="306" t="e">
        <f aca="false">AVERAGE(C2119:C2125)</f>
        <v>#DIV/0!</v>
      </c>
    </row>
    <row r="2126" customFormat="false" ht="11.25" hidden="false" customHeight="false" outlineLevel="0" collapsed="false">
      <c r="A2126" s="199" t="n">
        <v>37668</v>
      </c>
      <c r="B2126" s="192" t="n">
        <v>37668</v>
      </c>
      <c r="C2126" s="306" t="str">
        <f aca="false">VLOOKUP($B2126,data!$A$6:$M$15000,10)</f>
        <v>N/A</v>
      </c>
      <c r="D2126" s="9" t="n">
        <f aca="false">IF(B2126&lt;&gt;"",MONTH(B2126),0)</f>
        <v>2</v>
      </c>
      <c r="E2126" s="306" t="e">
        <f aca="false">AVERAGE(C2120:C2126)</f>
        <v>#DIV/0!</v>
      </c>
    </row>
    <row r="2127" customFormat="false" ht="11.25" hidden="false" customHeight="false" outlineLevel="0" collapsed="false">
      <c r="A2127" s="199" t="n">
        <v>37669</v>
      </c>
      <c r="B2127" s="192" t="n">
        <v>37669</v>
      </c>
      <c r="C2127" s="306" t="str">
        <f aca="false">VLOOKUP($B2127,data!$A$6:$M$15000,10)</f>
        <v>N/A</v>
      </c>
      <c r="D2127" s="9" t="n">
        <f aca="false">IF(B2127&lt;&gt;"",MONTH(B2127),0)</f>
        <v>2</v>
      </c>
      <c r="E2127" s="306" t="e">
        <f aca="false">AVERAGE(C2121:C2127)</f>
        <v>#DIV/0!</v>
      </c>
    </row>
    <row r="2128" customFormat="false" ht="11.25" hidden="false" customHeight="false" outlineLevel="0" collapsed="false">
      <c r="A2128" s="199" t="n">
        <v>37670</v>
      </c>
      <c r="B2128" s="192" t="n">
        <v>37670</v>
      </c>
      <c r="C2128" s="306" t="str">
        <f aca="false">VLOOKUP($B2128,data!$A$6:$M$15000,10)</f>
        <v>N/A</v>
      </c>
      <c r="D2128" s="9" t="n">
        <f aca="false">IF(B2128&lt;&gt;"",MONTH(B2128),0)</f>
        <v>2</v>
      </c>
      <c r="E2128" s="306" t="e">
        <f aca="false">AVERAGE(C2122:C2128)</f>
        <v>#DIV/0!</v>
      </c>
    </row>
    <row r="2129" customFormat="false" ht="11.25" hidden="false" customHeight="false" outlineLevel="0" collapsed="false">
      <c r="A2129" s="199" t="n">
        <v>37671</v>
      </c>
      <c r="B2129" s="192" t="n">
        <v>37671</v>
      </c>
      <c r="C2129" s="306" t="str">
        <f aca="false">VLOOKUP($B2129,data!$A$6:$M$15000,10)</f>
        <v>N/A</v>
      </c>
      <c r="D2129" s="9" t="n">
        <f aca="false">IF(B2129&lt;&gt;"",MONTH(B2129),0)</f>
        <v>2</v>
      </c>
      <c r="E2129" s="306" t="e">
        <f aca="false">AVERAGE(C2123:C2129)</f>
        <v>#DIV/0!</v>
      </c>
    </row>
    <row r="2130" customFormat="false" ht="11.25" hidden="false" customHeight="false" outlineLevel="0" collapsed="false">
      <c r="A2130" s="199" t="n">
        <v>37672</v>
      </c>
      <c r="B2130" s="192" t="n">
        <v>37672</v>
      </c>
      <c r="C2130" s="306" t="str">
        <f aca="false">VLOOKUP($B2130,data!$A$6:$M$15000,10)</f>
        <v>N/A</v>
      </c>
      <c r="D2130" s="9" t="n">
        <f aca="false">IF(B2130&lt;&gt;"",MONTH(B2130),0)</f>
        <v>2</v>
      </c>
      <c r="E2130" s="306" t="e">
        <f aca="false">AVERAGE(C2124:C2130)</f>
        <v>#DIV/0!</v>
      </c>
    </row>
    <row r="2131" customFormat="false" ht="11.25" hidden="false" customHeight="false" outlineLevel="0" collapsed="false">
      <c r="A2131" s="199" t="n">
        <v>37673</v>
      </c>
      <c r="B2131" s="192" t="n">
        <v>37673</v>
      </c>
      <c r="C2131" s="306" t="str">
        <f aca="false">VLOOKUP($B2131,data!$A$6:$M$15000,10)</f>
        <v>N/A</v>
      </c>
      <c r="D2131" s="9" t="n">
        <f aca="false">IF(B2131&lt;&gt;"",MONTH(B2131),0)</f>
        <v>2</v>
      </c>
      <c r="E2131" s="306" t="e">
        <f aca="false">AVERAGE(C2125:C2131)</f>
        <v>#DIV/0!</v>
      </c>
    </row>
    <row r="2132" customFormat="false" ht="11.25" hidden="false" customHeight="false" outlineLevel="0" collapsed="false">
      <c r="A2132" s="199" t="n">
        <v>37674</v>
      </c>
      <c r="B2132" s="192" t="n">
        <v>37674</v>
      </c>
      <c r="C2132" s="306" t="str">
        <f aca="false">VLOOKUP($B2132,data!$A$6:$M$15000,10)</f>
        <v>N/A</v>
      </c>
      <c r="D2132" s="9" t="n">
        <f aca="false">IF(B2132&lt;&gt;"",MONTH(B2132),0)</f>
        <v>2</v>
      </c>
      <c r="E2132" s="306" t="e">
        <f aca="false">AVERAGE(C2126:C2132)</f>
        <v>#DIV/0!</v>
      </c>
    </row>
    <row r="2133" customFormat="false" ht="11.25" hidden="false" customHeight="false" outlineLevel="0" collapsed="false">
      <c r="A2133" s="199" t="n">
        <v>37675</v>
      </c>
      <c r="B2133" s="192" t="n">
        <v>37675</v>
      </c>
      <c r="C2133" s="306" t="str">
        <f aca="false">VLOOKUP($B2133,data!$A$6:$M$15000,10)</f>
        <v>N/A</v>
      </c>
      <c r="D2133" s="9" t="n">
        <f aca="false">IF(B2133&lt;&gt;"",MONTH(B2133),0)</f>
        <v>2</v>
      </c>
      <c r="E2133" s="306" t="e">
        <f aca="false">AVERAGE(C2127:C2133)</f>
        <v>#DIV/0!</v>
      </c>
    </row>
    <row r="2134" customFormat="false" ht="11.25" hidden="false" customHeight="false" outlineLevel="0" collapsed="false">
      <c r="A2134" s="199" t="n">
        <v>37676</v>
      </c>
      <c r="B2134" s="192" t="n">
        <v>37676</v>
      </c>
      <c r="C2134" s="306" t="str">
        <f aca="false">VLOOKUP($B2134,data!$A$6:$M$15000,10)</f>
        <v>N/A</v>
      </c>
      <c r="D2134" s="9" t="n">
        <f aca="false">IF(B2134&lt;&gt;"",MONTH(B2134),0)</f>
        <v>2</v>
      </c>
      <c r="E2134" s="306" t="e">
        <f aca="false">AVERAGE(C2128:C2134)</f>
        <v>#DIV/0!</v>
      </c>
    </row>
    <row r="2135" customFormat="false" ht="11.25" hidden="false" customHeight="false" outlineLevel="0" collapsed="false">
      <c r="A2135" s="199" t="n">
        <v>37677</v>
      </c>
      <c r="B2135" s="192" t="n">
        <v>37677</v>
      </c>
      <c r="C2135" s="306" t="str">
        <f aca="false">VLOOKUP($B2135,data!$A$6:$M$15000,10)</f>
        <v>N/A</v>
      </c>
      <c r="D2135" s="9" t="n">
        <f aca="false">IF(B2135&lt;&gt;"",MONTH(B2135),0)</f>
        <v>2</v>
      </c>
      <c r="E2135" s="306" t="e">
        <f aca="false">AVERAGE(C2129:C2135)</f>
        <v>#DIV/0!</v>
      </c>
    </row>
    <row r="2136" customFormat="false" ht="11.25" hidden="false" customHeight="false" outlineLevel="0" collapsed="false">
      <c r="A2136" s="199" t="n">
        <v>37678</v>
      </c>
      <c r="B2136" s="192" t="n">
        <v>37678</v>
      </c>
      <c r="C2136" s="306" t="str">
        <f aca="false">VLOOKUP($B2136,data!$A$6:$M$15000,10)</f>
        <v>N/A</v>
      </c>
      <c r="D2136" s="9" t="n">
        <f aca="false">IF(B2136&lt;&gt;"",MONTH(B2136),0)</f>
        <v>2</v>
      </c>
      <c r="E2136" s="306" t="e">
        <f aca="false">AVERAGE(C2130:C2136)</f>
        <v>#DIV/0!</v>
      </c>
    </row>
    <row r="2137" customFormat="false" ht="11.25" hidden="false" customHeight="false" outlineLevel="0" collapsed="false">
      <c r="A2137" s="199" t="n">
        <v>37679</v>
      </c>
      <c r="B2137" s="192" t="n">
        <v>37679</v>
      </c>
      <c r="C2137" s="306" t="str">
        <f aca="false">VLOOKUP($B2137,data!$A$6:$M$15000,10)</f>
        <v>N/A</v>
      </c>
      <c r="D2137" s="9" t="n">
        <f aca="false">IF(B2137&lt;&gt;"",MONTH(B2137),0)</f>
        <v>2</v>
      </c>
      <c r="E2137" s="306" t="e">
        <f aca="false">AVERAGE(C2131:C2137)</f>
        <v>#DIV/0!</v>
      </c>
    </row>
    <row r="2138" customFormat="false" ht="11.25" hidden="false" customHeight="false" outlineLevel="0" collapsed="false">
      <c r="A2138" s="199" t="n">
        <v>37680</v>
      </c>
      <c r="B2138" s="192" t="n">
        <v>37680</v>
      </c>
      <c r="C2138" s="306" t="str">
        <f aca="false">VLOOKUP($B2138,data!$A$6:$M$15000,10)</f>
        <v>N/A</v>
      </c>
      <c r="D2138" s="9" t="n">
        <f aca="false">IF(B2138&lt;&gt;"",MONTH(B2138),0)</f>
        <v>2</v>
      </c>
      <c r="E2138" s="306" t="e">
        <f aca="false">AVERAGE(C2132:C2138)</f>
        <v>#DIV/0!</v>
      </c>
    </row>
    <row r="2139" customFormat="false" ht="11.25" hidden="false" customHeight="false" outlineLevel="0" collapsed="false">
      <c r="A2139" s="199" t="n">
        <v>37681</v>
      </c>
      <c r="B2139" s="192" t="n">
        <v>37681</v>
      </c>
      <c r="C2139" s="306" t="str">
        <f aca="false">VLOOKUP($B2139,data!$A$6:$M$15000,10)</f>
        <v>N/A</v>
      </c>
      <c r="D2139" s="9" t="n">
        <f aca="false">IF(B2139&lt;&gt;"",MONTH(B2139),0)</f>
        <v>3</v>
      </c>
      <c r="E2139" s="306" t="e">
        <f aca="false">AVERAGE(C2133:C2139)</f>
        <v>#DIV/0!</v>
      </c>
    </row>
    <row r="2140" customFormat="false" ht="11.25" hidden="false" customHeight="false" outlineLevel="0" collapsed="false">
      <c r="A2140" s="199" t="n">
        <v>37682</v>
      </c>
      <c r="B2140" s="192" t="n">
        <v>37682</v>
      </c>
      <c r="C2140" s="306" t="str">
        <f aca="false">VLOOKUP($B2140,data!$A$6:$M$15000,10)</f>
        <v>N/A</v>
      </c>
      <c r="D2140" s="9" t="n">
        <f aca="false">IF(B2140&lt;&gt;"",MONTH(B2140),0)</f>
        <v>3</v>
      </c>
      <c r="E2140" s="306" t="e">
        <f aca="false">AVERAGE(C2134:C2140)</f>
        <v>#DIV/0!</v>
      </c>
    </row>
    <row r="2141" customFormat="false" ht="11.25" hidden="false" customHeight="false" outlineLevel="0" collapsed="false">
      <c r="A2141" s="199" t="n">
        <v>37683</v>
      </c>
      <c r="B2141" s="192" t="n">
        <v>37683</v>
      </c>
      <c r="C2141" s="306" t="str">
        <f aca="false">VLOOKUP($B2141,data!$A$6:$M$15000,10)</f>
        <v>N/A</v>
      </c>
      <c r="D2141" s="9" t="n">
        <f aca="false">IF(B2141&lt;&gt;"",MONTH(B2141),0)</f>
        <v>3</v>
      </c>
      <c r="E2141" s="306" t="e">
        <f aca="false">AVERAGE(C2135:C2141)</f>
        <v>#DIV/0!</v>
      </c>
    </row>
    <row r="2142" customFormat="false" ht="11.25" hidden="false" customHeight="false" outlineLevel="0" collapsed="false">
      <c r="A2142" s="199" t="n">
        <v>37684</v>
      </c>
      <c r="B2142" s="192" t="n">
        <v>37684</v>
      </c>
      <c r="C2142" s="306" t="str">
        <f aca="false">VLOOKUP($B2142,data!$A$6:$M$15000,10)</f>
        <v>N/A</v>
      </c>
      <c r="D2142" s="9" t="n">
        <f aca="false">IF(B2142&lt;&gt;"",MONTH(B2142),0)</f>
        <v>3</v>
      </c>
      <c r="E2142" s="306" t="e">
        <f aca="false">AVERAGE(C2136:C2142)</f>
        <v>#DIV/0!</v>
      </c>
    </row>
    <row r="2143" customFormat="false" ht="11.25" hidden="false" customHeight="false" outlineLevel="0" collapsed="false">
      <c r="A2143" s="199" t="n">
        <v>37685</v>
      </c>
      <c r="B2143" s="192" t="n">
        <v>37685</v>
      </c>
      <c r="C2143" s="306" t="str">
        <f aca="false">VLOOKUP($B2143,data!$A$6:$M$15000,10)</f>
        <v>N/A</v>
      </c>
      <c r="D2143" s="9" t="n">
        <f aca="false">IF(B2143&lt;&gt;"",MONTH(B2143),0)</f>
        <v>3</v>
      </c>
      <c r="E2143" s="306" t="e">
        <f aca="false">AVERAGE(C2137:C2143)</f>
        <v>#DIV/0!</v>
      </c>
    </row>
    <row r="2144" customFormat="false" ht="11.25" hidden="false" customHeight="false" outlineLevel="0" collapsed="false">
      <c r="A2144" s="199" t="n">
        <v>37686</v>
      </c>
      <c r="B2144" s="192" t="n">
        <v>37686</v>
      </c>
      <c r="C2144" s="306" t="str">
        <f aca="false">VLOOKUP($B2144,data!$A$6:$M$15000,10)</f>
        <v>N/A</v>
      </c>
      <c r="D2144" s="9" t="n">
        <f aca="false">IF(B2144&lt;&gt;"",MONTH(B2144),0)</f>
        <v>3</v>
      </c>
      <c r="E2144" s="306" t="e">
        <f aca="false">AVERAGE(C2138:C2144)</f>
        <v>#DIV/0!</v>
      </c>
    </row>
    <row r="2145" customFormat="false" ht="11.25" hidden="false" customHeight="false" outlineLevel="0" collapsed="false">
      <c r="A2145" s="199" t="n">
        <v>37687</v>
      </c>
      <c r="B2145" s="192" t="n">
        <v>37687</v>
      </c>
      <c r="C2145" s="306" t="str">
        <f aca="false">VLOOKUP($B2145,data!$A$6:$M$15000,10)</f>
        <v>N/A</v>
      </c>
      <c r="D2145" s="9" t="n">
        <f aca="false">IF(B2145&lt;&gt;"",MONTH(B2145),0)</f>
        <v>3</v>
      </c>
      <c r="E2145" s="306" t="e">
        <f aca="false">AVERAGE(C2139:C2145)</f>
        <v>#DIV/0!</v>
      </c>
    </row>
    <row r="2146" customFormat="false" ht="11.25" hidden="false" customHeight="false" outlineLevel="0" collapsed="false">
      <c r="A2146" s="199" t="n">
        <v>37688</v>
      </c>
      <c r="B2146" s="192" t="n">
        <v>37688</v>
      </c>
      <c r="C2146" s="306" t="str">
        <f aca="false">VLOOKUP($B2146,data!$A$6:$M$15000,10)</f>
        <v>N/A</v>
      </c>
      <c r="D2146" s="9" t="n">
        <f aca="false">IF(B2146&lt;&gt;"",MONTH(B2146),0)</f>
        <v>3</v>
      </c>
      <c r="E2146" s="306" t="e">
        <f aca="false">AVERAGE(C2140:C2146)</f>
        <v>#DIV/0!</v>
      </c>
    </row>
    <row r="2147" customFormat="false" ht="11.25" hidden="false" customHeight="false" outlineLevel="0" collapsed="false">
      <c r="A2147" s="199" t="n">
        <v>37689</v>
      </c>
      <c r="B2147" s="192" t="n">
        <v>37689</v>
      </c>
      <c r="C2147" s="306" t="str">
        <f aca="false">VLOOKUP($B2147,data!$A$6:$M$15000,10)</f>
        <v>N/A</v>
      </c>
      <c r="D2147" s="9" t="n">
        <f aca="false">IF(B2147&lt;&gt;"",MONTH(B2147),0)</f>
        <v>3</v>
      </c>
      <c r="E2147" s="306" t="e">
        <f aca="false">AVERAGE(C2141:C2147)</f>
        <v>#DIV/0!</v>
      </c>
    </row>
    <row r="2148" customFormat="false" ht="11.25" hidden="false" customHeight="false" outlineLevel="0" collapsed="false">
      <c r="A2148" s="199" t="n">
        <v>37690</v>
      </c>
      <c r="B2148" s="192" t="n">
        <v>37690</v>
      </c>
      <c r="C2148" s="306" t="str">
        <f aca="false">VLOOKUP($B2148,data!$A$6:$M$15000,10)</f>
        <v>N/A</v>
      </c>
      <c r="D2148" s="9" t="n">
        <f aca="false">IF(B2148&lt;&gt;"",MONTH(B2148),0)</f>
        <v>3</v>
      </c>
      <c r="E2148" s="306" t="e">
        <f aca="false">AVERAGE(C2142:C2148)</f>
        <v>#DIV/0!</v>
      </c>
    </row>
    <row r="2149" customFormat="false" ht="11.25" hidden="false" customHeight="false" outlineLevel="0" collapsed="false">
      <c r="A2149" s="199" t="n">
        <v>37691</v>
      </c>
      <c r="B2149" s="192" t="n">
        <v>37691</v>
      </c>
      <c r="C2149" s="306" t="str">
        <f aca="false">VLOOKUP($B2149,data!$A$6:$M$15000,10)</f>
        <v>N/A</v>
      </c>
      <c r="D2149" s="9" t="n">
        <f aca="false">IF(B2149&lt;&gt;"",MONTH(B2149),0)</f>
        <v>3</v>
      </c>
      <c r="E2149" s="306" t="e">
        <f aca="false">AVERAGE(C2143:C2149)</f>
        <v>#DIV/0!</v>
      </c>
    </row>
    <row r="2150" customFormat="false" ht="11.25" hidden="false" customHeight="false" outlineLevel="0" collapsed="false">
      <c r="A2150" s="199" t="n">
        <v>37692</v>
      </c>
      <c r="B2150" s="192" t="n">
        <v>37692</v>
      </c>
      <c r="C2150" s="306" t="str">
        <f aca="false">VLOOKUP($B2150,data!$A$6:$M$15000,10)</f>
        <v>N/A</v>
      </c>
      <c r="D2150" s="9" t="n">
        <f aca="false">IF(B2150&lt;&gt;"",MONTH(B2150),0)</f>
        <v>3</v>
      </c>
      <c r="E2150" s="306" t="e">
        <f aca="false">AVERAGE(C2144:C2150)</f>
        <v>#DIV/0!</v>
      </c>
    </row>
    <row r="2151" customFormat="false" ht="11.25" hidden="false" customHeight="false" outlineLevel="0" collapsed="false">
      <c r="A2151" s="199" t="n">
        <v>37693</v>
      </c>
      <c r="B2151" s="192" t="n">
        <v>37693</v>
      </c>
      <c r="C2151" s="306" t="str">
        <f aca="false">VLOOKUP($B2151,data!$A$6:$M$15000,10)</f>
        <v>N/A</v>
      </c>
      <c r="D2151" s="9" t="n">
        <f aca="false">IF(B2151&lt;&gt;"",MONTH(B2151),0)</f>
        <v>3</v>
      </c>
      <c r="E2151" s="306" t="e">
        <f aca="false">AVERAGE(C2145:C2151)</f>
        <v>#DIV/0!</v>
      </c>
    </row>
    <row r="2152" customFormat="false" ht="11.25" hidden="false" customHeight="false" outlineLevel="0" collapsed="false">
      <c r="A2152" s="199" t="n">
        <v>37694</v>
      </c>
      <c r="B2152" s="192" t="n">
        <v>37694</v>
      </c>
      <c r="C2152" s="306" t="str">
        <f aca="false">VLOOKUP($B2152,data!$A$6:$M$15000,10)</f>
        <v>N/A</v>
      </c>
      <c r="D2152" s="9" t="n">
        <f aca="false">IF(B2152&lt;&gt;"",MONTH(B2152),0)</f>
        <v>3</v>
      </c>
      <c r="E2152" s="306" t="e">
        <f aca="false">AVERAGE(C2146:C2152)</f>
        <v>#DIV/0!</v>
      </c>
    </row>
    <row r="2153" customFormat="false" ht="11.25" hidden="false" customHeight="false" outlineLevel="0" collapsed="false">
      <c r="A2153" s="199" t="n">
        <v>37695</v>
      </c>
      <c r="B2153" s="192" t="n">
        <v>37695</v>
      </c>
      <c r="C2153" s="306" t="str">
        <f aca="false">VLOOKUP($B2153,data!$A$6:$M$15000,10)</f>
        <v>N/A</v>
      </c>
      <c r="D2153" s="9" t="n">
        <f aca="false">IF(B2153&lt;&gt;"",MONTH(B2153),0)</f>
        <v>3</v>
      </c>
      <c r="E2153" s="306" t="e">
        <f aca="false">AVERAGE(C2147:C2153)</f>
        <v>#DIV/0!</v>
      </c>
    </row>
    <row r="2154" customFormat="false" ht="11.25" hidden="false" customHeight="false" outlineLevel="0" collapsed="false">
      <c r="A2154" s="199" t="n">
        <v>37696</v>
      </c>
      <c r="B2154" s="192" t="n">
        <v>37696</v>
      </c>
      <c r="C2154" s="306" t="str">
        <f aca="false">VLOOKUP($B2154,data!$A$6:$M$15000,10)</f>
        <v>N/A</v>
      </c>
      <c r="D2154" s="9" t="n">
        <f aca="false">IF(B2154&lt;&gt;"",MONTH(B2154),0)</f>
        <v>3</v>
      </c>
      <c r="E2154" s="306" t="e">
        <f aca="false">AVERAGE(C2148:C2154)</f>
        <v>#DIV/0!</v>
      </c>
    </row>
    <row r="2155" customFormat="false" ht="11.25" hidden="false" customHeight="false" outlineLevel="0" collapsed="false">
      <c r="A2155" s="199" t="n">
        <v>37697</v>
      </c>
      <c r="B2155" s="192" t="n">
        <v>37697</v>
      </c>
      <c r="C2155" s="306" t="str">
        <f aca="false">VLOOKUP($B2155,data!$A$6:$M$15000,10)</f>
        <v>N/A</v>
      </c>
      <c r="D2155" s="9" t="n">
        <f aca="false">IF(B2155&lt;&gt;"",MONTH(B2155),0)</f>
        <v>3</v>
      </c>
      <c r="E2155" s="306" t="e">
        <f aca="false">AVERAGE(C2149:C2155)</f>
        <v>#DIV/0!</v>
      </c>
    </row>
    <row r="2156" customFormat="false" ht="11.25" hidden="false" customHeight="false" outlineLevel="0" collapsed="false">
      <c r="A2156" s="199" t="n">
        <v>37698</v>
      </c>
      <c r="B2156" s="192" t="n">
        <v>37698</v>
      </c>
      <c r="C2156" s="306" t="str">
        <f aca="false">VLOOKUP($B2156,data!$A$6:$M$15000,10)</f>
        <v>N/A</v>
      </c>
      <c r="D2156" s="9" t="n">
        <f aca="false">IF(B2156&lt;&gt;"",MONTH(B2156),0)</f>
        <v>3</v>
      </c>
      <c r="E2156" s="306" t="e">
        <f aca="false">AVERAGE(C2150:C2156)</f>
        <v>#DIV/0!</v>
      </c>
    </row>
    <row r="2157" customFormat="false" ht="11.25" hidden="false" customHeight="false" outlineLevel="0" collapsed="false">
      <c r="A2157" s="199" t="n">
        <v>37699</v>
      </c>
      <c r="B2157" s="192" t="n">
        <v>37699</v>
      </c>
      <c r="C2157" s="306" t="str">
        <f aca="false">VLOOKUP($B2157,data!$A$6:$M$15000,10)</f>
        <v>N/A</v>
      </c>
      <c r="D2157" s="9" t="n">
        <f aca="false">IF(B2157&lt;&gt;"",MONTH(B2157),0)</f>
        <v>3</v>
      </c>
      <c r="E2157" s="306" t="e">
        <f aca="false">AVERAGE(C2151:C2157)</f>
        <v>#DIV/0!</v>
      </c>
    </row>
    <row r="2158" customFormat="false" ht="11.25" hidden="false" customHeight="false" outlineLevel="0" collapsed="false">
      <c r="A2158" s="199" t="n">
        <v>37700</v>
      </c>
      <c r="B2158" s="192" t="n">
        <v>37700</v>
      </c>
      <c r="C2158" s="306" t="str">
        <f aca="false">VLOOKUP($B2158,data!$A$6:$M$15000,10)</f>
        <v>N/A</v>
      </c>
      <c r="D2158" s="9" t="n">
        <f aca="false">IF(B2158&lt;&gt;"",MONTH(B2158),0)</f>
        <v>3</v>
      </c>
      <c r="E2158" s="306" t="e">
        <f aca="false">AVERAGE(C2152:C2158)</f>
        <v>#DIV/0!</v>
      </c>
    </row>
    <row r="2159" customFormat="false" ht="11.25" hidden="false" customHeight="false" outlineLevel="0" collapsed="false">
      <c r="A2159" s="199" t="n">
        <v>37701</v>
      </c>
      <c r="B2159" s="192" t="n">
        <v>37701</v>
      </c>
      <c r="C2159" s="306" t="str">
        <f aca="false">VLOOKUP($B2159,data!$A$6:$M$15000,10)</f>
        <v>N/A</v>
      </c>
      <c r="D2159" s="9" t="n">
        <f aca="false">IF(B2159&lt;&gt;"",MONTH(B2159),0)</f>
        <v>3</v>
      </c>
      <c r="E2159" s="306" t="e">
        <f aca="false">AVERAGE(C2153:C2159)</f>
        <v>#DIV/0!</v>
      </c>
    </row>
    <row r="2160" customFormat="false" ht="11.25" hidden="false" customHeight="false" outlineLevel="0" collapsed="false">
      <c r="A2160" s="199" t="n">
        <v>37702</v>
      </c>
      <c r="B2160" s="192" t="n">
        <v>37702</v>
      </c>
      <c r="C2160" s="306" t="str">
        <f aca="false">VLOOKUP($B2160,data!$A$6:$M$15000,10)</f>
        <v>N/A</v>
      </c>
      <c r="D2160" s="9" t="n">
        <f aca="false">IF(B2160&lt;&gt;"",MONTH(B2160),0)</f>
        <v>3</v>
      </c>
      <c r="E2160" s="306" t="e">
        <f aca="false">AVERAGE(C2154:C2160)</f>
        <v>#DIV/0!</v>
      </c>
    </row>
    <row r="2161" customFormat="false" ht="11.25" hidden="false" customHeight="false" outlineLevel="0" collapsed="false">
      <c r="A2161" s="199" t="n">
        <v>37703</v>
      </c>
      <c r="B2161" s="192" t="n">
        <v>37703</v>
      </c>
      <c r="C2161" s="306" t="str">
        <f aca="false">VLOOKUP($B2161,data!$A$6:$M$15000,10)</f>
        <v>N/A</v>
      </c>
      <c r="D2161" s="9" t="n">
        <f aca="false">IF(B2161&lt;&gt;"",MONTH(B2161),0)</f>
        <v>3</v>
      </c>
      <c r="E2161" s="306" t="e">
        <f aca="false">AVERAGE(C2155:C2161)</f>
        <v>#DIV/0!</v>
      </c>
    </row>
    <row r="2162" customFormat="false" ht="11.25" hidden="false" customHeight="false" outlineLevel="0" collapsed="false">
      <c r="A2162" s="199" t="n">
        <v>37704</v>
      </c>
      <c r="B2162" s="192" t="n">
        <v>37704</v>
      </c>
      <c r="C2162" s="306" t="str">
        <f aca="false">VLOOKUP($B2162,data!$A$6:$M$15000,10)</f>
        <v>N/A</v>
      </c>
      <c r="D2162" s="9" t="n">
        <f aca="false">IF(B2162&lt;&gt;"",MONTH(B2162),0)</f>
        <v>3</v>
      </c>
      <c r="E2162" s="306" t="e">
        <f aca="false">AVERAGE(C2156:C2162)</f>
        <v>#DIV/0!</v>
      </c>
    </row>
    <row r="2163" customFormat="false" ht="11.25" hidden="false" customHeight="false" outlineLevel="0" collapsed="false">
      <c r="A2163" s="199" t="n">
        <v>37705</v>
      </c>
      <c r="B2163" s="192" t="n">
        <v>37705</v>
      </c>
      <c r="C2163" s="306" t="str">
        <f aca="false">VLOOKUP($B2163,data!$A$6:$M$15000,10)</f>
        <v>N/A</v>
      </c>
      <c r="D2163" s="9" t="n">
        <f aca="false">IF(B2163&lt;&gt;"",MONTH(B2163),0)</f>
        <v>3</v>
      </c>
      <c r="E2163" s="306" t="e">
        <f aca="false">AVERAGE(C2157:C2163)</f>
        <v>#DIV/0!</v>
      </c>
    </row>
    <row r="2164" customFormat="false" ht="11.25" hidden="false" customHeight="false" outlineLevel="0" collapsed="false">
      <c r="A2164" s="199" t="n">
        <v>37706</v>
      </c>
      <c r="B2164" s="192" t="n">
        <v>37706</v>
      </c>
      <c r="C2164" s="306" t="str">
        <f aca="false">VLOOKUP($B2164,data!$A$6:$M$15000,10)</f>
        <v>N/A</v>
      </c>
      <c r="D2164" s="9" t="n">
        <f aca="false">IF(B2164&lt;&gt;"",MONTH(B2164),0)</f>
        <v>3</v>
      </c>
      <c r="E2164" s="306" t="e">
        <f aca="false">AVERAGE(C2158:C2164)</f>
        <v>#DIV/0!</v>
      </c>
    </row>
    <row r="2165" customFormat="false" ht="11.25" hidden="false" customHeight="false" outlineLevel="0" collapsed="false">
      <c r="A2165" s="199" t="n">
        <v>37707</v>
      </c>
      <c r="B2165" s="192" t="n">
        <v>37707</v>
      </c>
      <c r="C2165" s="306" t="str">
        <f aca="false">VLOOKUP($B2165,data!$A$6:$M$15000,10)</f>
        <v>N/A</v>
      </c>
      <c r="D2165" s="9" t="n">
        <f aca="false">IF(B2165&lt;&gt;"",MONTH(B2165),0)</f>
        <v>3</v>
      </c>
      <c r="E2165" s="306" t="e">
        <f aca="false">AVERAGE(C2159:C2165)</f>
        <v>#DIV/0!</v>
      </c>
    </row>
    <row r="2166" customFormat="false" ht="11.25" hidden="false" customHeight="false" outlineLevel="0" collapsed="false">
      <c r="A2166" s="199" t="n">
        <v>37708</v>
      </c>
      <c r="B2166" s="192" t="n">
        <v>37708</v>
      </c>
      <c r="C2166" s="306" t="str">
        <f aca="false">VLOOKUP($B2166,data!$A$6:$M$15000,10)</f>
        <v>N/A</v>
      </c>
      <c r="D2166" s="9" t="n">
        <f aca="false">IF(B2166&lt;&gt;"",MONTH(B2166),0)</f>
        <v>3</v>
      </c>
      <c r="E2166" s="306" t="e">
        <f aca="false">AVERAGE(C2160:C2166)</f>
        <v>#DIV/0!</v>
      </c>
    </row>
    <row r="2167" customFormat="false" ht="11.25" hidden="false" customHeight="false" outlineLevel="0" collapsed="false">
      <c r="A2167" s="199" t="n">
        <v>37709</v>
      </c>
      <c r="B2167" s="192" t="n">
        <v>37709</v>
      </c>
      <c r="C2167" s="306" t="str">
        <f aca="false">VLOOKUP($B2167,data!$A$6:$M$15000,10)</f>
        <v>N/A</v>
      </c>
      <c r="D2167" s="9" t="n">
        <f aca="false">IF(B2167&lt;&gt;"",MONTH(B2167),0)</f>
        <v>3</v>
      </c>
      <c r="E2167" s="306" t="e">
        <f aca="false">AVERAGE(C2161:C2167)</f>
        <v>#DIV/0!</v>
      </c>
    </row>
    <row r="2168" customFormat="false" ht="11.25" hidden="false" customHeight="false" outlineLevel="0" collapsed="false">
      <c r="A2168" s="199" t="n">
        <v>37710</v>
      </c>
      <c r="B2168" s="192" t="n">
        <v>37710</v>
      </c>
      <c r="C2168" s="306" t="str">
        <f aca="false">VLOOKUP($B2168,data!$A$6:$M$15000,10)</f>
        <v>N/A</v>
      </c>
      <c r="D2168" s="9" t="n">
        <f aca="false">IF(B2168&lt;&gt;"",MONTH(B2168),0)</f>
        <v>3</v>
      </c>
      <c r="E2168" s="306" t="e">
        <f aca="false">AVERAGE(C2162:C2168)</f>
        <v>#DIV/0!</v>
      </c>
    </row>
    <row r="2169" customFormat="false" ht="11.25" hidden="false" customHeight="false" outlineLevel="0" collapsed="false">
      <c r="A2169" s="199" t="n">
        <v>37711</v>
      </c>
      <c r="B2169" s="192" t="n">
        <v>37711</v>
      </c>
      <c r="C2169" s="306" t="str">
        <f aca="false">VLOOKUP($B2169,data!$A$6:$M$15000,10)</f>
        <v>N/A</v>
      </c>
      <c r="D2169" s="9" t="n">
        <f aca="false">IF(B2169&lt;&gt;"",MONTH(B2169),0)</f>
        <v>3</v>
      </c>
      <c r="E2169" s="306" t="e">
        <f aca="false">AVERAGE(C2163:C2169)</f>
        <v>#DIV/0!</v>
      </c>
    </row>
    <row r="2170" customFormat="false" ht="11.25" hidden="false" customHeight="false" outlineLevel="0" collapsed="false">
      <c r="A2170" s="199" t="n">
        <v>37712</v>
      </c>
      <c r="B2170" s="192" t="n">
        <v>37712</v>
      </c>
      <c r="C2170" s="306" t="str">
        <f aca="false">VLOOKUP($B2170,data!$A$6:$M$15000,10)</f>
        <v>N/A</v>
      </c>
      <c r="D2170" s="9" t="n">
        <f aca="false">IF(B2170&lt;&gt;"",MONTH(B2170),0)</f>
        <v>4</v>
      </c>
      <c r="E2170" s="306" t="e">
        <f aca="false">AVERAGE(C2164:C2170)</f>
        <v>#DIV/0!</v>
      </c>
    </row>
    <row r="2171" customFormat="false" ht="11.25" hidden="false" customHeight="false" outlineLevel="0" collapsed="false">
      <c r="A2171" s="199" t="n">
        <v>37713</v>
      </c>
      <c r="B2171" s="192" t="n">
        <v>37713</v>
      </c>
      <c r="C2171" s="306" t="str">
        <f aca="false">VLOOKUP($B2171,data!$A$6:$M$15000,10)</f>
        <v>N/A</v>
      </c>
      <c r="D2171" s="9" t="n">
        <f aca="false">IF(B2171&lt;&gt;"",MONTH(B2171),0)</f>
        <v>4</v>
      </c>
      <c r="E2171" s="306" t="e">
        <f aca="false">AVERAGE(C2165:C2171)</f>
        <v>#DIV/0!</v>
      </c>
    </row>
    <row r="2172" customFormat="false" ht="11.25" hidden="false" customHeight="false" outlineLevel="0" collapsed="false">
      <c r="A2172" s="199" t="n">
        <v>37714</v>
      </c>
      <c r="B2172" s="192" t="n">
        <v>37714</v>
      </c>
      <c r="C2172" s="306" t="str">
        <f aca="false">VLOOKUP($B2172,data!$A$6:$M$15000,10)</f>
        <v>N/A</v>
      </c>
      <c r="D2172" s="9" t="n">
        <f aca="false">IF(B2172&lt;&gt;"",MONTH(B2172),0)</f>
        <v>4</v>
      </c>
      <c r="E2172" s="306" t="e">
        <f aca="false">AVERAGE(C2166:C2172)</f>
        <v>#DIV/0!</v>
      </c>
    </row>
    <row r="2173" customFormat="false" ht="11.25" hidden="false" customHeight="false" outlineLevel="0" collapsed="false">
      <c r="A2173" s="199" t="n">
        <v>37715</v>
      </c>
      <c r="B2173" s="192" t="n">
        <v>37715</v>
      </c>
      <c r="C2173" s="306" t="str">
        <f aca="false">VLOOKUP($B2173,data!$A$6:$M$15000,10)</f>
        <v>N/A</v>
      </c>
      <c r="D2173" s="9" t="n">
        <f aca="false">IF(B2173&lt;&gt;"",MONTH(B2173),0)</f>
        <v>4</v>
      </c>
      <c r="E2173" s="306" t="e">
        <f aca="false">AVERAGE(C2167:C2173)</f>
        <v>#DIV/0!</v>
      </c>
    </row>
    <row r="2174" customFormat="false" ht="11.25" hidden="false" customHeight="false" outlineLevel="0" collapsed="false">
      <c r="A2174" s="199" t="n">
        <v>37716</v>
      </c>
      <c r="B2174" s="192" t="n">
        <v>37716</v>
      </c>
      <c r="C2174" s="306" t="str">
        <f aca="false">VLOOKUP($B2174,data!$A$6:$M$15000,10)</f>
        <v>N/A</v>
      </c>
      <c r="D2174" s="9" t="n">
        <f aca="false">IF(B2174&lt;&gt;"",MONTH(B2174),0)</f>
        <v>4</v>
      </c>
      <c r="E2174" s="306" t="e">
        <f aca="false">AVERAGE(C2168:C2174)</f>
        <v>#DIV/0!</v>
      </c>
    </row>
    <row r="2175" customFormat="false" ht="11.25" hidden="false" customHeight="false" outlineLevel="0" collapsed="false">
      <c r="A2175" s="199" t="n">
        <v>37717</v>
      </c>
      <c r="B2175" s="192" t="n">
        <v>37717</v>
      </c>
      <c r="C2175" s="306" t="str">
        <f aca="false">VLOOKUP($B2175,data!$A$6:$M$15000,10)</f>
        <v>N/A</v>
      </c>
      <c r="D2175" s="9" t="n">
        <f aca="false">IF(B2175&lt;&gt;"",MONTH(B2175),0)</f>
        <v>4</v>
      </c>
      <c r="E2175" s="306" t="e">
        <f aca="false">AVERAGE(C2169:C2175)</f>
        <v>#DIV/0!</v>
      </c>
    </row>
    <row r="2176" customFormat="false" ht="11.25" hidden="false" customHeight="false" outlineLevel="0" collapsed="false">
      <c r="A2176" s="199" t="n">
        <v>37718</v>
      </c>
      <c r="B2176" s="192" t="n">
        <v>37718</v>
      </c>
      <c r="C2176" s="306" t="str">
        <f aca="false">VLOOKUP($B2176,data!$A$6:$M$15000,10)</f>
        <v>N/A</v>
      </c>
      <c r="D2176" s="9" t="n">
        <f aca="false">IF(B2176&lt;&gt;"",MONTH(B2176),0)</f>
        <v>4</v>
      </c>
      <c r="E2176" s="306" t="e">
        <f aca="false">AVERAGE(C2170:C2176)</f>
        <v>#DIV/0!</v>
      </c>
    </row>
    <row r="2177" customFormat="false" ht="11.25" hidden="false" customHeight="false" outlineLevel="0" collapsed="false">
      <c r="A2177" s="199" t="n">
        <v>37719</v>
      </c>
      <c r="B2177" s="192" t="n">
        <v>37719</v>
      </c>
      <c r="C2177" s="306" t="str">
        <f aca="false">VLOOKUP($B2177,data!$A$6:$M$15000,10)</f>
        <v>N/A</v>
      </c>
      <c r="D2177" s="9" t="n">
        <f aca="false">IF(B2177&lt;&gt;"",MONTH(B2177),0)</f>
        <v>4</v>
      </c>
      <c r="E2177" s="306" t="e">
        <f aca="false">AVERAGE(C2171:C2177)</f>
        <v>#DIV/0!</v>
      </c>
    </row>
    <row r="2178" customFormat="false" ht="11.25" hidden="false" customHeight="false" outlineLevel="0" collapsed="false">
      <c r="A2178" s="199" t="n">
        <v>37720</v>
      </c>
      <c r="B2178" s="192" t="n">
        <v>37720</v>
      </c>
      <c r="C2178" s="306" t="str">
        <f aca="false">VLOOKUP($B2178,data!$A$6:$M$15000,10)</f>
        <v>N/A</v>
      </c>
      <c r="D2178" s="9" t="n">
        <f aca="false">IF(B2178&lt;&gt;"",MONTH(B2178),0)</f>
        <v>4</v>
      </c>
      <c r="E2178" s="306" t="e">
        <f aca="false">AVERAGE(C2172:C2178)</f>
        <v>#DIV/0!</v>
      </c>
    </row>
    <row r="2179" customFormat="false" ht="11.25" hidden="false" customHeight="false" outlineLevel="0" collapsed="false">
      <c r="A2179" s="199" t="n">
        <v>37721</v>
      </c>
      <c r="B2179" s="192" t="n">
        <v>37721</v>
      </c>
      <c r="C2179" s="306" t="str">
        <f aca="false">VLOOKUP($B2179,data!$A$6:$M$15000,10)</f>
        <v>N/A</v>
      </c>
      <c r="D2179" s="9" t="n">
        <f aca="false">IF(B2179&lt;&gt;"",MONTH(B2179),0)</f>
        <v>4</v>
      </c>
      <c r="E2179" s="306" t="e">
        <f aca="false">AVERAGE(C2173:C2179)</f>
        <v>#DIV/0!</v>
      </c>
    </row>
    <row r="2180" customFormat="false" ht="11.25" hidden="false" customHeight="false" outlineLevel="0" collapsed="false">
      <c r="A2180" s="199" t="n">
        <v>37722</v>
      </c>
      <c r="B2180" s="192" t="n">
        <v>37722</v>
      </c>
      <c r="C2180" s="306" t="str">
        <f aca="false">VLOOKUP($B2180,data!$A$6:$M$15000,10)</f>
        <v>N/A</v>
      </c>
      <c r="D2180" s="9" t="n">
        <f aca="false">IF(B2180&lt;&gt;"",MONTH(B2180),0)</f>
        <v>4</v>
      </c>
      <c r="E2180" s="306" t="e">
        <f aca="false">AVERAGE(C2174:C2180)</f>
        <v>#DIV/0!</v>
      </c>
    </row>
    <row r="2181" customFormat="false" ht="11.25" hidden="false" customHeight="false" outlineLevel="0" collapsed="false">
      <c r="A2181" s="199" t="n">
        <v>37723</v>
      </c>
      <c r="B2181" s="192" t="n">
        <v>37723</v>
      </c>
      <c r="C2181" s="306" t="str">
        <f aca="false">VLOOKUP($B2181,data!$A$6:$M$15000,10)</f>
        <v>N/A</v>
      </c>
      <c r="D2181" s="9" t="n">
        <f aca="false">IF(B2181&lt;&gt;"",MONTH(B2181),0)</f>
        <v>4</v>
      </c>
      <c r="E2181" s="306" t="e">
        <f aca="false">AVERAGE(C2175:C2181)</f>
        <v>#DIV/0!</v>
      </c>
    </row>
    <row r="2182" customFormat="false" ht="11.25" hidden="false" customHeight="false" outlineLevel="0" collapsed="false">
      <c r="A2182" s="199" t="n">
        <v>37724</v>
      </c>
      <c r="B2182" s="192" t="n">
        <v>37724</v>
      </c>
      <c r="C2182" s="306" t="str">
        <f aca="false">VLOOKUP($B2182,data!$A$6:$M$15000,10)</f>
        <v>N/A</v>
      </c>
      <c r="D2182" s="9" t="n">
        <f aca="false">IF(B2182&lt;&gt;"",MONTH(B2182),0)</f>
        <v>4</v>
      </c>
      <c r="E2182" s="306" t="e">
        <f aca="false">AVERAGE(C2176:C2182)</f>
        <v>#DIV/0!</v>
      </c>
    </row>
    <row r="2183" customFormat="false" ht="11.25" hidden="false" customHeight="false" outlineLevel="0" collapsed="false">
      <c r="A2183" s="199" t="n">
        <v>37725</v>
      </c>
      <c r="B2183" s="192" t="n">
        <v>37725</v>
      </c>
      <c r="C2183" s="306" t="str">
        <f aca="false">VLOOKUP($B2183,data!$A$6:$M$15000,10)</f>
        <v>N/A</v>
      </c>
      <c r="D2183" s="9" t="n">
        <f aca="false">IF(B2183&lt;&gt;"",MONTH(B2183),0)</f>
        <v>4</v>
      </c>
      <c r="E2183" s="306" t="e">
        <f aca="false">AVERAGE(C2177:C2183)</f>
        <v>#DIV/0!</v>
      </c>
    </row>
    <row r="2184" customFormat="false" ht="11.25" hidden="false" customHeight="false" outlineLevel="0" collapsed="false">
      <c r="A2184" s="199" t="n">
        <v>37726</v>
      </c>
      <c r="B2184" s="192" t="n">
        <v>37726</v>
      </c>
      <c r="C2184" s="306" t="str">
        <f aca="false">VLOOKUP($B2184,data!$A$6:$M$15000,10)</f>
        <v>N/A</v>
      </c>
      <c r="D2184" s="9" t="n">
        <f aca="false">IF(B2184&lt;&gt;"",MONTH(B2184),0)</f>
        <v>4</v>
      </c>
      <c r="E2184" s="306" t="e">
        <f aca="false">AVERAGE(C2178:C2184)</f>
        <v>#DIV/0!</v>
      </c>
    </row>
    <row r="2185" customFormat="false" ht="11.25" hidden="false" customHeight="false" outlineLevel="0" collapsed="false">
      <c r="A2185" s="199" t="n">
        <v>37727</v>
      </c>
      <c r="B2185" s="192" t="n">
        <v>37727</v>
      </c>
      <c r="C2185" s="306" t="str">
        <f aca="false">VLOOKUP($B2185,data!$A$6:$M$15000,10)</f>
        <v>N/A</v>
      </c>
      <c r="D2185" s="9" t="n">
        <f aca="false">IF(B2185&lt;&gt;"",MONTH(B2185),0)</f>
        <v>4</v>
      </c>
      <c r="E2185" s="306" t="e">
        <f aca="false">AVERAGE(C2179:C2185)</f>
        <v>#DIV/0!</v>
      </c>
    </row>
    <row r="2186" customFormat="false" ht="11.25" hidden="false" customHeight="false" outlineLevel="0" collapsed="false">
      <c r="A2186" s="199" t="n">
        <v>37728</v>
      </c>
      <c r="B2186" s="192" t="n">
        <v>37728</v>
      </c>
      <c r="C2186" s="306" t="str">
        <f aca="false">VLOOKUP($B2186,data!$A$6:$M$15000,10)</f>
        <v>N/A</v>
      </c>
      <c r="D2186" s="9" t="n">
        <f aca="false">IF(B2186&lt;&gt;"",MONTH(B2186),0)</f>
        <v>4</v>
      </c>
      <c r="E2186" s="306" t="e">
        <f aca="false">AVERAGE(C2180:C2186)</f>
        <v>#DIV/0!</v>
      </c>
    </row>
    <row r="2187" customFormat="false" ht="11.25" hidden="false" customHeight="false" outlineLevel="0" collapsed="false">
      <c r="A2187" s="199" t="n">
        <v>37729</v>
      </c>
      <c r="B2187" s="192" t="n">
        <v>37729</v>
      </c>
      <c r="C2187" s="306" t="str">
        <f aca="false">VLOOKUP($B2187,data!$A$6:$M$15000,10)</f>
        <v>N/A</v>
      </c>
      <c r="D2187" s="9" t="n">
        <f aca="false">IF(B2187&lt;&gt;"",MONTH(B2187),0)</f>
        <v>4</v>
      </c>
      <c r="E2187" s="306" t="e">
        <f aca="false">AVERAGE(C2181:C2187)</f>
        <v>#DIV/0!</v>
      </c>
    </row>
    <row r="2188" customFormat="false" ht="11.25" hidden="false" customHeight="false" outlineLevel="0" collapsed="false">
      <c r="A2188" s="199" t="n">
        <v>37730</v>
      </c>
      <c r="B2188" s="192" t="n">
        <v>37730</v>
      </c>
      <c r="C2188" s="306" t="str">
        <f aca="false">VLOOKUP($B2188,data!$A$6:$M$15000,10)</f>
        <v>N/A</v>
      </c>
      <c r="D2188" s="9" t="n">
        <f aca="false">IF(B2188&lt;&gt;"",MONTH(B2188),0)</f>
        <v>4</v>
      </c>
      <c r="E2188" s="306" t="e">
        <f aca="false">AVERAGE(C2182:C2188)</f>
        <v>#DIV/0!</v>
      </c>
    </row>
    <row r="2189" customFormat="false" ht="11.25" hidden="false" customHeight="false" outlineLevel="0" collapsed="false">
      <c r="A2189" s="199" t="n">
        <v>37731</v>
      </c>
      <c r="B2189" s="192" t="n">
        <v>37731</v>
      </c>
      <c r="C2189" s="306" t="str">
        <f aca="false">VLOOKUP($B2189,data!$A$6:$M$15000,10)</f>
        <v>N/A</v>
      </c>
      <c r="D2189" s="9" t="n">
        <f aca="false">IF(B2189&lt;&gt;"",MONTH(B2189),0)</f>
        <v>4</v>
      </c>
      <c r="E2189" s="306" t="e">
        <f aca="false">AVERAGE(C2183:C2189)</f>
        <v>#DIV/0!</v>
      </c>
    </row>
    <row r="2190" customFormat="false" ht="11.25" hidden="false" customHeight="false" outlineLevel="0" collapsed="false">
      <c r="A2190" s="199" t="n">
        <v>37732</v>
      </c>
      <c r="B2190" s="192" t="n">
        <v>37732</v>
      </c>
      <c r="C2190" s="306" t="str">
        <f aca="false">VLOOKUP($B2190,data!$A$6:$M$15000,10)</f>
        <v>N/A</v>
      </c>
      <c r="D2190" s="9" t="n">
        <f aca="false">IF(B2190&lt;&gt;"",MONTH(B2190),0)</f>
        <v>4</v>
      </c>
      <c r="E2190" s="306" t="e">
        <f aca="false">AVERAGE(C2184:C2190)</f>
        <v>#DIV/0!</v>
      </c>
    </row>
    <row r="2191" customFormat="false" ht="11.25" hidden="false" customHeight="false" outlineLevel="0" collapsed="false">
      <c r="A2191" s="199" t="n">
        <v>37733</v>
      </c>
      <c r="B2191" s="192" t="n">
        <v>37733</v>
      </c>
      <c r="C2191" s="306" t="str">
        <f aca="false">VLOOKUP($B2191,data!$A$6:$M$15000,10)</f>
        <v>N/A</v>
      </c>
      <c r="D2191" s="9" t="n">
        <f aca="false">IF(B2191&lt;&gt;"",MONTH(B2191),0)</f>
        <v>4</v>
      </c>
      <c r="E2191" s="306" t="e">
        <f aca="false">AVERAGE(C2185:C2191)</f>
        <v>#DIV/0!</v>
      </c>
    </row>
    <row r="2192" customFormat="false" ht="11.25" hidden="false" customHeight="false" outlineLevel="0" collapsed="false">
      <c r="A2192" s="199" t="n">
        <v>37734</v>
      </c>
      <c r="B2192" s="192" t="n">
        <v>37734</v>
      </c>
      <c r="C2192" s="306" t="str">
        <f aca="false">VLOOKUP($B2192,data!$A$6:$M$15000,10)</f>
        <v>N/A</v>
      </c>
      <c r="D2192" s="9" t="n">
        <f aca="false">IF(B2192&lt;&gt;"",MONTH(B2192),0)</f>
        <v>4</v>
      </c>
      <c r="E2192" s="306" t="e">
        <f aca="false">AVERAGE(C2186:C2192)</f>
        <v>#DIV/0!</v>
      </c>
    </row>
    <row r="2193" customFormat="false" ht="11.25" hidden="false" customHeight="false" outlineLevel="0" collapsed="false">
      <c r="A2193" s="199" t="n">
        <v>37735</v>
      </c>
      <c r="B2193" s="192" t="n">
        <v>37735</v>
      </c>
      <c r="C2193" s="306" t="str">
        <f aca="false">VLOOKUP($B2193,data!$A$6:$M$15000,10)</f>
        <v>N/A</v>
      </c>
      <c r="D2193" s="9" t="n">
        <f aca="false">IF(B2193&lt;&gt;"",MONTH(B2193),0)</f>
        <v>4</v>
      </c>
      <c r="E2193" s="306" t="e">
        <f aca="false">AVERAGE(C2187:C2193)</f>
        <v>#DIV/0!</v>
      </c>
    </row>
    <row r="2194" customFormat="false" ht="11.25" hidden="false" customHeight="false" outlineLevel="0" collapsed="false">
      <c r="A2194" s="199" t="n">
        <v>37736</v>
      </c>
      <c r="B2194" s="192" t="n">
        <v>37736</v>
      </c>
      <c r="C2194" s="306" t="str">
        <f aca="false">VLOOKUP($B2194,data!$A$6:$M$15000,10)</f>
        <v>N/A</v>
      </c>
      <c r="D2194" s="9" t="n">
        <f aca="false">IF(B2194&lt;&gt;"",MONTH(B2194),0)</f>
        <v>4</v>
      </c>
      <c r="E2194" s="306" t="e">
        <f aca="false">AVERAGE(C2188:C2194)</f>
        <v>#DIV/0!</v>
      </c>
    </row>
    <row r="2195" customFormat="false" ht="11.25" hidden="false" customHeight="false" outlineLevel="0" collapsed="false">
      <c r="A2195" s="199" t="n">
        <v>37737</v>
      </c>
      <c r="B2195" s="192" t="n">
        <v>37737</v>
      </c>
      <c r="C2195" s="306" t="str">
        <f aca="false">VLOOKUP($B2195,data!$A$6:$M$15000,10)</f>
        <v>N/A</v>
      </c>
      <c r="D2195" s="9" t="n">
        <f aca="false">IF(B2195&lt;&gt;"",MONTH(B2195),0)</f>
        <v>4</v>
      </c>
      <c r="E2195" s="306" t="e">
        <f aca="false">AVERAGE(C2189:C2195)</f>
        <v>#DIV/0!</v>
      </c>
    </row>
    <row r="2196" customFormat="false" ht="11.25" hidden="false" customHeight="false" outlineLevel="0" collapsed="false">
      <c r="A2196" s="199" t="n">
        <v>37738</v>
      </c>
      <c r="B2196" s="192" t="n">
        <v>37738</v>
      </c>
      <c r="C2196" s="306" t="str">
        <f aca="false">VLOOKUP($B2196,data!$A$6:$M$15000,10)</f>
        <v>N/A</v>
      </c>
      <c r="D2196" s="9" t="n">
        <f aca="false">IF(B2196&lt;&gt;"",MONTH(B2196),0)</f>
        <v>4</v>
      </c>
      <c r="E2196" s="306" t="e">
        <f aca="false">AVERAGE(C2190:C2196)</f>
        <v>#DIV/0!</v>
      </c>
    </row>
    <row r="2197" customFormat="false" ht="11.25" hidden="false" customHeight="false" outlineLevel="0" collapsed="false">
      <c r="A2197" s="199" t="n">
        <v>37739</v>
      </c>
      <c r="B2197" s="192" t="n">
        <v>37739</v>
      </c>
      <c r="C2197" s="306" t="str">
        <f aca="false">VLOOKUP($B2197,data!$A$6:$M$15000,10)</f>
        <v>N/A</v>
      </c>
      <c r="D2197" s="9" t="n">
        <f aca="false">IF(B2197&lt;&gt;"",MONTH(B2197),0)</f>
        <v>4</v>
      </c>
      <c r="E2197" s="306" t="e">
        <f aca="false">AVERAGE(C2191:C2197)</f>
        <v>#DIV/0!</v>
      </c>
    </row>
    <row r="2198" customFormat="false" ht="11.25" hidden="false" customHeight="false" outlineLevel="0" collapsed="false">
      <c r="A2198" s="199" t="n">
        <v>37740</v>
      </c>
      <c r="B2198" s="192" t="n">
        <v>37740</v>
      </c>
      <c r="C2198" s="306" t="str">
        <f aca="false">VLOOKUP($B2198,data!$A$6:$M$15000,10)</f>
        <v>N/A</v>
      </c>
      <c r="D2198" s="9" t="n">
        <f aca="false">IF(B2198&lt;&gt;"",MONTH(B2198),0)</f>
        <v>4</v>
      </c>
      <c r="E2198" s="306" t="e">
        <f aca="false">AVERAGE(C2192:C2198)</f>
        <v>#DIV/0!</v>
      </c>
    </row>
    <row r="2199" customFormat="false" ht="11.25" hidden="false" customHeight="false" outlineLevel="0" collapsed="false">
      <c r="A2199" s="199" t="n">
        <v>37741</v>
      </c>
      <c r="B2199" s="192" t="n">
        <v>37741</v>
      </c>
      <c r="C2199" s="306" t="str">
        <f aca="false">VLOOKUP($B2199,data!$A$6:$M$15000,10)</f>
        <v>N/A</v>
      </c>
      <c r="D2199" s="9" t="n">
        <f aca="false">IF(B2199&lt;&gt;"",MONTH(B2199),0)</f>
        <v>4</v>
      </c>
      <c r="E2199" s="306" t="e">
        <f aca="false">AVERAGE(C2193:C2199)</f>
        <v>#DIV/0!</v>
      </c>
    </row>
    <row r="2200" customFormat="false" ht="11.25" hidden="false" customHeight="false" outlineLevel="0" collapsed="false">
      <c r="A2200" s="199" t="n">
        <v>37742</v>
      </c>
      <c r="B2200" s="192" t="n">
        <v>37742</v>
      </c>
      <c r="C2200" s="306" t="str">
        <f aca="false">VLOOKUP($B2200,data!$A$6:$M$15000,10)</f>
        <v>N/A</v>
      </c>
      <c r="D2200" s="9" t="n">
        <f aca="false">IF(B2200&lt;&gt;"",MONTH(B2200),0)</f>
        <v>5</v>
      </c>
      <c r="E2200" s="306" t="e">
        <f aca="false">AVERAGE(C2194:C2200)</f>
        <v>#DIV/0!</v>
      </c>
    </row>
    <row r="2201" customFormat="false" ht="11.25" hidden="false" customHeight="false" outlineLevel="0" collapsed="false">
      <c r="A2201" s="199" t="n">
        <v>37743</v>
      </c>
      <c r="B2201" s="192" t="n">
        <v>37743</v>
      </c>
      <c r="C2201" s="306" t="str">
        <f aca="false">VLOOKUP($B2201,data!$A$6:$M$15000,10)</f>
        <v>N/A</v>
      </c>
      <c r="D2201" s="9" t="n">
        <f aca="false">IF(B2201&lt;&gt;"",MONTH(B2201),0)</f>
        <v>5</v>
      </c>
      <c r="E2201" s="306" t="e">
        <f aca="false">AVERAGE(C2195:C2201)</f>
        <v>#DIV/0!</v>
      </c>
    </row>
    <row r="2202" customFormat="false" ht="11.25" hidden="false" customHeight="false" outlineLevel="0" collapsed="false">
      <c r="A2202" s="199" t="n">
        <v>37744</v>
      </c>
      <c r="B2202" s="192" t="n">
        <v>37744</v>
      </c>
      <c r="C2202" s="306" t="str">
        <f aca="false">VLOOKUP($B2202,data!$A$6:$M$15000,10)</f>
        <v>N/A</v>
      </c>
      <c r="D2202" s="9" t="n">
        <f aca="false">IF(B2202&lt;&gt;"",MONTH(B2202),0)</f>
        <v>5</v>
      </c>
      <c r="E2202" s="306" t="e">
        <f aca="false">AVERAGE(C2196:C2202)</f>
        <v>#DIV/0!</v>
      </c>
    </row>
    <row r="2203" customFormat="false" ht="11.25" hidden="false" customHeight="false" outlineLevel="0" collapsed="false">
      <c r="A2203" s="199" t="n">
        <v>37745</v>
      </c>
      <c r="B2203" s="192" t="n">
        <v>37745</v>
      </c>
      <c r="C2203" s="306" t="str">
        <f aca="false">VLOOKUP($B2203,data!$A$6:$M$15000,10)</f>
        <v>N/A</v>
      </c>
      <c r="D2203" s="9" t="n">
        <f aca="false">IF(B2203&lt;&gt;"",MONTH(B2203),0)</f>
        <v>5</v>
      </c>
      <c r="E2203" s="306" t="e">
        <f aca="false">AVERAGE(C2197:C2203)</f>
        <v>#DIV/0!</v>
      </c>
    </row>
    <row r="2204" customFormat="false" ht="11.25" hidden="false" customHeight="false" outlineLevel="0" collapsed="false">
      <c r="A2204" s="199" t="n">
        <v>37746</v>
      </c>
      <c r="B2204" s="192" t="n">
        <v>37746</v>
      </c>
      <c r="C2204" s="306" t="str">
        <f aca="false">VLOOKUP($B2204,data!$A$6:$M$15000,10)</f>
        <v>N/A</v>
      </c>
      <c r="D2204" s="9" t="n">
        <f aca="false">IF(B2204&lt;&gt;"",MONTH(B2204),0)</f>
        <v>5</v>
      </c>
      <c r="E2204" s="306" t="e">
        <f aca="false">AVERAGE(C2198:C2204)</f>
        <v>#DIV/0!</v>
      </c>
    </row>
    <row r="2205" customFormat="false" ht="11.25" hidden="false" customHeight="false" outlineLevel="0" collapsed="false">
      <c r="A2205" s="199" t="n">
        <v>37747</v>
      </c>
      <c r="B2205" s="192" t="n">
        <v>37747</v>
      </c>
      <c r="C2205" s="306" t="str">
        <f aca="false">VLOOKUP($B2205,data!$A$6:$M$15000,10)</f>
        <v>N/A</v>
      </c>
      <c r="D2205" s="9" t="n">
        <f aca="false">IF(B2205&lt;&gt;"",MONTH(B2205),0)</f>
        <v>5</v>
      </c>
      <c r="E2205" s="306" t="e">
        <f aca="false">AVERAGE(C2199:C2205)</f>
        <v>#DIV/0!</v>
      </c>
    </row>
    <row r="2206" customFormat="false" ht="11.25" hidden="false" customHeight="false" outlineLevel="0" collapsed="false">
      <c r="A2206" s="199" t="n">
        <v>37748</v>
      </c>
      <c r="B2206" s="192" t="n">
        <v>37748</v>
      </c>
      <c r="C2206" s="306" t="str">
        <f aca="false">VLOOKUP($B2206,data!$A$6:$M$15000,10)</f>
        <v>N/A</v>
      </c>
      <c r="D2206" s="9" t="n">
        <f aca="false">IF(B2206&lt;&gt;"",MONTH(B2206),0)</f>
        <v>5</v>
      </c>
      <c r="E2206" s="306" t="e">
        <f aca="false">AVERAGE(C2200:C2206)</f>
        <v>#DIV/0!</v>
      </c>
    </row>
    <row r="2207" customFormat="false" ht="11.25" hidden="false" customHeight="false" outlineLevel="0" collapsed="false">
      <c r="A2207" s="199" t="n">
        <v>37749</v>
      </c>
      <c r="B2207" s="192" t="n">
        <v>37749</v>
      </c>
      <c r="C2207" s="306" t="str">
        <f aca="false">VLOOKUP($B2207,data!$A$6:$M$15000,10)</f>
        <v>N/A</v>
      </c>
      <c r="D2207" s="9" t="n">
        <f aca="false">IF(B2207&lt;&gt;"",MONTH(B2207),0)</f>
        <v>5</v>
      </c>
      <c r="E2207" s="306" t="e">
        <f aca="false">AVERAGE(C2201:C2207)</f>
        <v>#DIV/0!</v>
      </c>
    </row>
    <row r="2208" customFormat="false" ht="11.25" hidden="false" customHeight="false" outlineLevel="0" collapsed="false">
      <c r="A2208" s="199" t="n">
        <v>37750</v>
      </c>
      <c r="B2208" s="192" t="n">
        <v>37750</v>
      </c>
      <c r="C2208" s="306" t="str">
        <f aca="false">VLOOKUP($B2208,data!$A$6:$M$15000,10)</f>
        <v>N/A</v>
      </c>
      <c r="D2208" s="9" t="n">
        <f aca="false">IF(B2208&lt;&gt;"",MONTH(B2208),0)</f>
        <v>5</v>
      </c>
      <c r="E2208" s="306" t="e">
        <f aca="false">AVERAGE(C2202:C2208)</f>
        <v>#DIV/0!</v>
      </c>
    </row>
    <row r="2209" customFormat="false" ht="11.25" hidden="false" customHeight="false" outlineLevel="0" collapsed="false">
      <c r="A2209" s="199" t="n">
        <v>37751</v>
      </c>
      <c r="B2209" s="192" t="n">
        <v>37751</v>
      </c>
      <c r="C2209" s="306" t="str">
        <f aca="false">VLOOKUP($B2209,data!$A$6:$M$15000,10)</f>
        <v>N/A</v>
      </c>
      <c r="D2209" s="9" t="n">
        <f aca="false">IF(B2209&lt;&gt;"",MONTH(B2209),0)</f>
        <v>5</v>
      </c>
      <c r="E2209" s="306" t="e">
        <f aca="false">AVERAGE(C2203:C2209)</f>
        <v>#DIV/0!</v>
      </c>
    </row>
    <row r="2210" customFormat="false" ht="11.25" hidden="false" customHeight="false" outlineLevel="0" collapsed="false">
      <c r="A2210" s="199" t="n">
        <v>37752</v>
      </c>
      <c r="B2210" s="192" t="n">
        <v>37752</v>
      </c>
      <c r="C2210" s="306" t="str">
        <f aca="false">VLOOKUP($B2210,data!$A$6:$M$15000,10)</f>
        <v>N/A</v>
      </c>
      <c r="D2210" s="9" t="n">
        <f aca="false">IF(B2210&lt;&gt;"",MONTH(B2210),0)</f>
        <v>5</v>
      </c>
      <c r="E2210" s="306" t="e">
        <f aca="false">AVERAGE(C2204:C2210)</f>
        <v>#DIV/0!</v>
      </c>
    </row>
    <row r="2211" customFormat="false" ht="11.25" hidden="false" customHeight="false" outlineLevel="0" collapsed="false">
      <c r="A2211" s="199" t="n">
        <v>37753</v>
      </c>
      <c r="B2211" s="192" t="n">
        <v>37753</v>
      </c>
      <c r="C2211" s="306" t="str">
        <f aca="false">VLOOKUP($B2211,data!$A$6:$M$15000,10)</f>
        <v>N/A</v>
      </c>
      <c r="D2211" s="9" t="n">
        <f aca="false">IF(B2211&lt;&gt;"",MONTH(B2211),0)</f>
        <v>5</v>
      </c>
      <c r="E2211" s="306" t="e">
        <f aca="false">AVERAGE(C2205:C2211)</f>
        <v>#DIV/0!</v>
      </c>
    </row>
    <row r="2212" customFormat="false" ht="11.25" hidden="false" customHeight="false" outlineLevel="0" collapsed="false">
      <c r="A2212" s="199" t="n">
        <v>37754</v>
      </c>
      <c r="B2212" s="192" t="n">
        <v>37754</v>
      </c>
      <c r="C2212" s="306" t="str">
        <f aca="false">VLOOKUP($B2212,data!$A$6:$M$15000,10)</f>
        <v>N/A</v>
      </c>
      <c r="D2212" s="9" t="n">
        <f aca="false">IF(B2212&lt;&gt;"",MONTH(B2212),0)</f>
        <v>5</v>
      </c>
      <c r="E2212" s="306" t="e">
        <f aca="false">AVERAGE(C2206:C2212)</f>
        <v>#DIV/0!</v>
      </c>
    </row>
    <row r="2213" customFormat="false" ht="11.25" hidden="false" customHeight="false" outlineLevel="0" collapsed="false">
      <c r="A2213" s="199" t="n">
        <v>37755</v>
      </c>
      <c r="B2213" s="192" t="n">
        <v>37755</v>
      </c>
      <c r="C2213" s="306" t="str">
        <f aca="false">VLOOKUP($B2213,data!$A$6:$M$15000,10)</f>
        <v>N/A</v>
      </c>
      <c r="D2213" s="9" t="n">
        <f aca="false">IF(B2213&lt;&gt;"",MONTH(B2213),0)</f>
        <v>5</v>
      </c>
      <c r="E2213" s="306" t="e">
        <f aca="false">AVERAGE(C2207:C2213)</f>
        <v>#DIV/0!</v>
      </c>
    </row>
    <row r="2214" customFormat="false" ht="11.25" hidden="false" customHeight="false" outlineLevel="0" collapsed="false">
      <c r="A2214" s="199" t="n">
        <v>37756</v>
      </c>
      <c r="B2214" s="192" t="n">
        <v>37756</v>
      </c>
      <c r="C2214" s="306" t="str">
        <f aca="false">VLOOKUP($B2214,data!$A$6:$M$15000,10)</f>
        <v>N/A</v>
      </c>
      <c r="D2214" s="9" t="n">
        <f aca="false">IF(B2214&lt;&gt;"",MONTH(B2214),0)</f>
        <v>5</v>
      </c>
      <c r="E2214" s="306" t="e">
        <f aca="false">AVERAGE(C2208:C2214)</f>
        <v>#DIV/0!</v>
      </c>
    </row>
    <row r="2215" customFormat="false" ht="11.25" hidden="false" customHeight="false" outlineLevel="0" collapsed="false">
      <c r="A2215" s="199" t="n">
        <v>37757</v>
      </c>
      <c r="B2215" s="192" t="n">
        <v>37757</v>
      </c>
      <c r="C2215" s="306" t="str">
        <f aca="false">VLOOKUP($B2215,data!$A$6:$M$15000,10)</f>
        <v>N/A</v>
      </c>
      <c r="D2215" s="9" t="n">
        <f aca="false">IF(B2215&lt;&gt;"",MONTH(B2215),0)</f>
        <v>5</v>
      </c>
      <c r="E2215" s="306" t="e">
        <f aca="false">AVERAGE(C2209:C2215)</f>
        <v>#DIV/0!</v>
      </c>
    </row>
    <row r="2216" customFormat="false" ht="11.25" hidden="false" customHeight="false" outlineLevel="0" collapsed="false">
      <c r="A2216" s="199" t="n">
        <v>37758</v>
      </c>
      <c r="B2216" s="192" t="n">
        <v>37758</v>
      </c>
      <c r="C2216" s="306" t="str">
        <f aca="false">VLOOKUP($B2216,data!$A$6:$M$15000,10)</f>
        <v>N/A</v>
      </c>
      <c r="D2216" s="9" t="n">
        <f aca="false">IF(B2216&lt;&gt;"",MONTH(B2216),0)</f>
        <v>5</v>
      </c>
      <c r="E2216" s="306" t="e">
        <f aca="false">AVERAGE(C2210:C2216)</f>
        <v>#DIV/0!</v>
      </c>
    </row>
    <row r="2217" customFormat="false" ht="11.25" hidden="false" customHeight="false" outlineLevel="0" collapsed="false">
      <c r="A2217" s="199" t="n">
        <v>37759</v>
      </c>
      <c r="B2217" s="192" t="n">
        <v>37759</v>
      </c>
      <c r="C2217" s="306" t="str">
        <f aca="false">VLOOKUP($B2217,data!$A$6:$M$15000,10)</f>
        <v>N/A</v>
      </c>
      <c r="D2217" s="9" t="n">
        <f aca="false">IF(B2217&lt;&gt;"",MONTH(B2217),0)</f>
        <v>5</v>
      </c>
      <c r="E2217" s="306" t="e">
        <f aca="false">AVERAGE(C2211:C2217)</f>
        <v>#DIV/0!</v>
      </c>
    </row>
    <row r="2218" customFormat="false" ht="11.25" hidden="false" customHeight="false" outlineLevel="0" collapsed="false">
      <c r="A2218" s="199" t="n">
        <v>37760</v>
      </c>
      <c r="B2218" s="192" t="n">
        <v>37760</v>
      </c>
      <c r="C2218" s="306" t="str">
        <f aca="false">VLOOKUP($B2218,data!$A$6:$M$15000,10)</f>
        <v>N/A</v>
      </c>
      <c r="D2218" s="9" t="n">
        <f aca="false">IF(B2218&lt;&gt;"",MONTH(B2218),0)</f>
        <v>5</v>
      </c>
      <c r="E2218" s="306" t="e">
        <f aca="false">AVERAGE(C2212:C2218)</f>
        <v>#DIV/0!</v>
      </c>
    </row>
    <row r="2219" customFormat="false" ht="11.25" hidden="false" customHeight="false" outlineLevel="0" collapsed="false">
      <c r="A2219" s="199" t="n">
        <v>37761</v>
      </c>
      <c r="B2219" s="192" t="n">
        <v>37761</v>
      </c>
      <c r="C2219" s="306" t="str">
        <f aca="false">VLOOKUP($B2219,data!$A$6:$M$15000,10)</f>
        <v>N/A</v>
      </c>
      <c r="D2219" s="9" t="n">
        <f aca="false">IF(B2219&lt;&gt;"",MONTH(B2219),0)</f>
        <v>5</v>
      </c>
      <c r="E2219" s="306" t="e">
        <f aca="false">AVERAGE(C2213:C2219)</f>
        <v>#DIV/0!</v>
      </c>
    </row>
    <row r="2220" customFormat="false" ht="11.25" hidden="false" customHeight="false" outlineLevel="0" collapsed="false">
      <c r="A2220" s="199" t="n">
        <v>37762</v>
      </c>
      <c r="B2220" s="192" t="n">
        <v>37762</v>
      </c>
      <c r="C2220" s="306" t="str">
        <f aca="false">VLOOKUP($B2220,data!$A$6:$M$15000,10)</f>
        <v>N/A</v>
      </c>
      <c r="D2220" s="9" t="n">
        <f aca="false">IF(B2220&lt;&gt;"",MONTH(B2220),0)</f>
        <v>5</v>
      </c>
      <c r="E2220" s="306" t="e">
        <f aca="false">AVERAGE(C2214:C2220)</f>
        <v>#DIV/0!</v>
      </c>
    </row>
    <row r="2221" customFormat="false" ht="11.25" hidden="false" customHeight="false" outlineLevel="0" collapsed="false">
      <c r="A2221" s="199" t="n">
        <v>37763</v>
      </c>
      <c r="B2221" s="192" t="n">
        <v>37763</v>
      </c>
      <c r="C2221" s="306" t="str">
        <f aca="false">VLOOKUP($B2221,data!$A$6:$M$15000,10)</f>
        <v>N/A</v>
      </c>
      <c r="D2221" s="9" t="n">
        <f aca="false">IF(B2221&lt;&gt;"",MONTH(B2221),0)</f>
        <v>5</v>
      </c>
      <c r="E2221" s="306" t="e">
        <f aca="false">AVERAGE(C2215:C2221)</f>
        <v>#DIV/0!</v>
      </c>
    </row>
    <row r="2222" customFormat="false" ht="11.25" hidden="false" customHeight="false" outlineLevel="0" collapsed="false">
      <c r="A2222" s="199" t="n">
        <v>37764</v>
      </c>
      <c r="B2222" s="192" t="n">
        <v>37764</v>
      </c>
      <c r="C2222" s="306" t="str">
        <f aca="false">VLOOKUP($B2222,data!$A$6:$M$15000,10)</f>
        <v>N/A</v>
      </c>
      <c r="D2222" s="9" t="n">
        <f aca="false">IF(B2222&lt;&gt;"",MONTH(B2222),0)</f>
        <v>5</v>
      </c>
      <c r="E2222" s="306" t="e">
        <f aca="false">AVERAGE(C2216:C2222)</f>
        <v>#DIV/0!</v>
      </c>
    </row>
    <row r="2223" customFormat="false" ht="11.25" hidden="false" customHeight="false" outlineLevel="0" collapsed="false">
      <c r="A2223" s="199" t="n">
        <v>37765</v>
      </c>
      <c r="B2223" s="192" t="n">
        <v>37765</v>
      </c>
      <c r="C2223" s="306" t="str">
        <f aca="false">VLOOKUP($B2223,data!$A$6:$M$15000,10)</f>
        <v>N/A</v>
      </c>
      <c r="D2223" s="9" t="n">
        <f aca="false">IF(B2223&lt;&gt;"",MONTH(B2223),0)</f>
        <v>5</v>
      </c>
      <c r="E2223" s="306" t="e">
        <f aca="false">AVERAGE(C2217:C2223)</f>
        <v>#DIV/0!</v>
      </c>
    </row>
    <row r="2224" customFormat="false" ht="11.25" hidden="false" customHeight="false" outlineLevel="0" collapsed="false">
      <c r="A2224" s="199" t="n">
        <v>37766</v>
      </c>
      <c r="B2224" s="192" t="n">
        <v>37766</v>
      </c>
      <c r="C2224" s="306" t="str">
        <f aca="false">VLOOKUP($B2224,data!$A$6:$M$15000,10)</f>
        <v>N/A</v>
      </c>
      <c r="D2224" s="9" t="n">
        <f aca="false">IF(B2224&lt;&gt;"",MONTH(B2224),0)</f>
        <v>5</v>
      </c>
      <c r="E2224" s="306" t="e">
        <f aca="false">AVERAGE(C2218:C2224)</f>
        <v>#DIV/0!</v>
      </c>
    </row>
    <row r="2225" customFormat="false" ht="11.25" hidden="false" customHeight="false" outlineLevel="0" collapsed="false">
      <c r="A2225" s="199" t="n">
        <v>37767</v>
      </c>
      <c r="B2225" s="192" t="n">
        <v>37767</v>
      </c>
      <c r="C2225" s="306" t="str">
        <f aca="false">VLOOKUP($B2225,data!$A$6:$M$15000,10)</f>
        <v>N/A</v>
      </c>
      <c r="D2225" s="9" t="n">
        <f aca="false">IF(B2225&lt;&gt;"",MONTH(B2225),0)</f>
        <v>5</v>
      </c>
      <c r="E2225" s="306" t="e">
        <f aca="false">AVERAGE(C2219:C2225)</f>
        <v>#DIV/0!</v>
      </c>
    </row>
    <row r="2226" customFormat="false" ht="11.25" hidden="false" customHeight="false" outlineLevel="0" collapsed="false">
      <c r="A2226" s="199" t="n">
        <v>37768</v>
      </c>
      <c r="B2226" s="192" t="n">
        <v>37768</v>
      </c>
      <c r="C2226" s="306" t="str">
        <f aca="false">VLOOKUP($B2226,data!$A$6:$M$15000,10)</f>
        <v>N/A</v>
      </c>
      <c r="D2226" s="9" t="n">
        <f aca="false">IF(B2226&lt;&gt;"",MONTH(B2226),0)</f>
        <v>5</v>
      </c>
      <c r="E2226" s="306" t="e">
        <f aca="false">AVERAGE(C2220:C2226)</f>
        <v>#DIV/0!</v>
      </c>
    </row>
    <row r="2227" customFormat="false" ht="11.25" hidden="false" customHeight="false" outlineLevel="0" collapsed="false">
      <c r="A2227" s="199" t="n">
        <v>37769</v>
      </c>
      <c r="B2227" s="192" t="n">
        <v>37769</v>
      </c>
      <c r="C2227" s="306" t="str">
        <f aca="false">VLOOKUP($B2227,data!$A$6:$M$15000,10)</f>
        <v>N/A</v>
      </c>
      <c r="D2227" s="9" t="n">
        <f aca="false">IF(B2227&lt;&gt;"",MONTH(B2227),0)</f>
        <v>5</v>
      </c>
      <c r="E2227" s="306" t="e">
        <f aca="false">AVERAGE(C2221:C2227)</f>
        <v>#DIV/0!</v>
      </c>
    </row>
    <row r="2228" customFormat="false" ht="11.25" hidden="false" customHeight="false" outlineLevel="0" collapsed="false">
      <c r="A2228" s="199" t="n">
        <v>37770</v>
      </c>
      <c r="B2228" s="192" t="n">
        <v>37770</v>
      </c>
      <c r="C2228" s="306" t="str">
        <f aca="false">VLOOKUP($B2228,data!$A$6:$M$15000,10)</f>
        <v>N/A</v>
      </c>
      <c r="D2228" s="9" t="n">
        <f aca="false">IF(B2228&lt;&gt;"",MONTH(B2228),0)</f>
        <v>5</v>
      </c>
      <c r="E2228" s="306" t="e">
        <f aca="false">AVERAGE(C2222:C2228)</f>
        <v>#DIV/0!</v>
      </c>
    </row>
    <row r="2229" customFormat="false" ht="11.25" hidden="false" customHeight="false" outlineLevel="0" collapsed="false">
      <c r="A2229" s="199" t="n">
        <v>37771</v>
      </c>
      <c r="B2229" s="192" t="n">
        <v>37771</v>
      </c>
      <c r="C2229" s="306" t="str">
        <f aca="false">VLOOKUP($B2229,data!$A$6:$M$15000,10)</f>
        <v>N/A</v>
      </c>
      <c r="D2229" s="9" t="n">
        <f aca="false">IF(B2229&lt;&gt;"",MONTH(B2229),0)</f>
        <v>5</v>
      </c>
      <c r="E2229" s="306" t="e">
        <f aca="false">AVERAGE(C2223:C2229)</f>
        <v>#DIV/0!</v>
      </c>
    </row>
    <row r="2230" customFormat="false" ht="11.25" hidden="false" customHeight="false" outlineLevel="0" collapsed="false">
      <c r="A2230" s="199" t="n">
        <v>37772</v>
      </c>
      <c r="B2230" s="192" t="n">
        <v>37772</v>
      </c>
      <c r="C2230" s="306" t="str">
        <f aca="false">VLOOKUP($B2230,data!$A$6:$M$15000,10)</f>
        <v>N/A</v>
      </c>
      <c r="D2230" s="9" t="n">
        <f aca="false">IF(B2230&lt;&gt;"",MONTH(B2230),0)</f>
        <v>5</v>
      </c>
      <c r="E2230" s="306" t="e">
        <f aca="false">AVERAGE(C2224:C2230)</f>
        <v>#DIV/0!</v>
      </c>
    </row>
    <row r="2231" customFormat="false" ht="11.25" hidden="false" customHeight="false" outlineLevel="0" collapsed="false">
      <c r="A2231" s="199" t="n">
        <v>37773</v>
      </c>
      <c r="B2231" s="192" t="n">
        <v>37773</v>
      </c>
      <c r="C2231" s="306" t="str">
        <f aca="false">VLOOKUP($B2231,data!$A$6:$M$15000,10)</f>
        <v>N/A</v>
      </c>
      <c r="D2231" s="9" t="n">
        <f aca="false">IF(B2231&lt;&gt;"",MONTH(B2231),0)</f>
        <v>6</v>
      </c>
      <c r="E2231" s="306" t="e">
        <f aca="false">AVERAGE(C2225:C2231)</f>
        <v>#DIV/0!</v>
      </c>
    </row>
    <row r="2232" customFormat="false" ht="11.25" hidden="false" customHeight="false" outlineLevel="0" collapsed="false">
      <c r="A2232" s="199" t="n">
        <v>37774</v>
      </c>
      <c r="B2232" s="192" t="n">
        <v>37774</v>
      </c>
      <c r="C2232" s="306" t="str">
        <f aca="false">VLOOKUP($B2232,data!$A$6:$M$15000,10)</f>
        <v>N/A</v>
      </c>
      <c r="D2232" s="9" t="n">
        <f aca="false">IF(B2232&lt;&gt;"",MONTH(B2232),0)</f>
        <v>6</v>
      </c>
      <c r="E2232" s="306" t="e">
        <f aca="false">AVERAGE(C2226:C2232)</f>
        <v>#DIV/0!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T1740"/>
  <sheetViews>
    <sheetView showFormulas="false" showGridLines="true" showRowColHeaders="true" showZeros="true" rightToLeft="false" tabSelected="false" showOutlineSymbols="true" defaultGridColor="true" view="normal" topLeftCell="K29" colorId="64" zoomScale="100" zoomScaleNormal="100" zoomScalePageLayoutView="100" workbookViewId="0">
      <selection pane="topLeft" activeCell="X54" activeCellId="0" sqref="X54"/>
    </sheetView>
  </sheetViews>
  <sheetFormatPr defaultColWidth="8.70703125" defaultRowHeight="11.25" customHeight="true" zeroHeight="false" outlineLevelRow="0" outlineLevelCol="0"/>
  <cols>
    <col collapsed="false" customWidth="true" hidden="false" outlineLevel="0" max="1" min="1" style="191" width="9.28"/>
    <col collapsed="false" customWidth="true" hidden="false" outlineLevel="0" max="3" min="2" style="192" width="9.28"/>
    <col collapsed="false" customWidth="true" hidden="false" outlineLevel="0" max="4" min="4" style="3" width="9.28"/>
    <col collapsed="false" customWidth="false" hidden="false" outlineLevel="0" max="19" min="5" style="9" width="8.7"/>
    <col collapsed="false" customWidth="true" hidden="false" outlineLevel="0" max="20" min="20" style="9" width="11.7"/>
    <col collapsed="false" customWidth="false" hidden="false" outlineLevel="0" max="257" min="21" style="9" width="8.7"/>
  </cols>
  <sheetData>
    <row r="3" customFormat="false" ht="11.25" hidden="false" customHeight="false" outlineLevel="0" collapsed="false">
      <c r="A3" s="193" t="s">
        <v>69</v>
      </c>
    </row>
    <row r="4" customFormat="false" ht="34.5" hidden="false" customHeight="false" outlineLevel="0" collapsed="false">
      <c r="A4" s="194" t="s">
        <v>70</v>
      </c>
      <c r="B4" s="195" t="s">
        <v>71</v>
      </c>
      <c r="C4" s="195" t="s">
        <v>99</v>
      </c>
      <c r="D4" s="196" t="s">
        <v>77</v>
      </c>
      <c r="S4" s="290" t="s">
        <v>71</v>
      </c>
      <c r="T4" s="290" t="s">
        <v>120</v>
      </c>
    </row>
    <row r="5" customFormat="false" ht="11.25" hidden="false" customHeight="false" outlineLevel="0" collapsed="false">
      <c r="A5" s="199" t="n">
        <v>35551</v>
      </c>
      <c r="B5" s="192" t="n">
        <v>35551</v>
      </c>
      <c r="C5" s="308" t="n">
        <f aca="false">IF(B5&lt;&gt;"",MONTH(B5),0)</f>
        <v>5</v>
      </c>
      <c r="D5" s="3" t="n">
        <v>224000</v>
      </c>
      <c r="F5" s="310" t="n">
        <v>35551</v>
      </c>
      <c r="G5" s="311" t="n">
        <v>35582</v>
      </c>
      <c r="H5" s="311" t="n">
        <v>35612</v>
      </c>
      <c r="I5" s="311" t="n">
        <v>35643</v>
      </c>
      <c r="J5" s="311" t="n">
        <v>35674</v>
      </c>
      <c r="K5" s="311" t="n">
        <v>35704</v>
      </c>
      <c r="L5" s="311" t="n">
        <v>35735</v>
      </c>
      <c r="M5" s="312" t="n">
        <v>35765</v>
      </c>
      <c r="S5" s="309" t="n">
        <v>35551</v>
      </c>
      <c r="T5" s="306" t="n">
        <f aca="false">HLOOKUP(S5,$F$5:$M$9,2)</f>
        <v>170967.741935484</v>
      </c>
    </row>
    <row r="6" customFormat="false" ht="11.25" hidden="false" customHeight="false" outlineLevel="0" collapsed="false">
      <c r="A6" s="199" t="n">
        <v>35552</v>
      </c>
      <c r="B6" s="192" t="n">
        <v>35552</v>
      </c>
      <c r="C6" s="308" t="n">
        <f aca="false">IF(B6&lt;&gt;"",MONTH(B6),0)</f>
        <v>5</v>
      </c>
      <c r="D6" s="3" t="n">
        <v>215000</v>
      </c>
      <c r="F6" s="313" t="n">
        <f aca="false">DAVERAGE(CaliProd97,4,F8:F9)</f>
        <v>170967.741935484</v>
      </c>
      <c r="G6" s="72" t="n">
        <f aca="false">DAVERAGE(CaliProd97,4,G8:G9)</f>
        <v>207166.666666667</v>
      </c>
      <c r="H6" s="72" t="n">
        <f aca="false">DAVERAGE(CaliProd97,4,H8:H9)</f>
        <v>192935.483870968</v>
      </c>
      <c r="I6" s="72" t="n">
        <f aca="false">DAVERAGE(CaliProd97,4,I8:I9)</f>
        <v>187870.967741935</v>
      </c>
      <c r="J6" s="72" t="n">
        <f aca="false">DAVERAGE(CaliProd97,4,J8:J9)</f>
        <v>186400</v>
      </c>
      <c r="K6" s="72" t="n">
        <f aca="false">DAVERAGE(CaliProd97,4,K8:K9)</f>
        <v>198064.516129032</v>
      </c>
      <c r="L6" s="72" t="n">
        <f aca="false">DAVERAGE(CaliProd97,4,L8:L9)</f>
        <v>193266.666666667</v>
      </c>
      <c r="M6" s="314" t="n">
        <f aca="false">DAVERAGE(CaliProd97,4,M8:M9)</f>
        <v>194516.129032258</v>
      </c>
      <c r="S6" s="309" t="n">
        <v>35582</v>
      </c>
      <c r="T6" s="306" t="n">
        <f aca="false">HLOOKUP(S6,$F$5:$M$9,2)</f>
        <v>207166.666666667</v>
      </c>
    </row>
    <row r="7" customFormat="false" ht="11.25" hidden="false" customHeight="false" outlineLevel="0" collapsed="false">
      <c r="A7" s="199" t="n">
        <v>35553</v>
      </c>
      <c r="B7" s="192" t="n">
        <v>35553</v>
      </c>
      <c r="C7" s="308" t="n">
        <f aca="false">IF(B7&lt;&gt;"",MONTH(B7),0)</f>
        <v>5</v>
      </c>
      <c r="D7" s="3" t="n">
        <v>178000</v>
      </c>
      <c r="F7" s="54"/>
      <c r="G7" s="32"/>
      <c r="H7" s="32"/>
      <c r="I7" s="32"/>
      <c r="J7" s="32"/>
      <c r="K7" s="32"/>
      <c r="L7" s="32"/>
      <c r="M7" s="38"/>
      <c r="S7" s="309" t="n">
        <v>35612</v>
      </c>
      <c r="T7" s="306" t="n">
        <f aca="false">HLOOKUP(S7,$F$5:$M$9,2)</f>
        <v>192935.483870968</v>
      </c>
    </row>
    <row r="8" customFormat="false" ht="11.25" hidden="false" customHeight="false" outlineLevel="0" collapsed="false">
      <c r="A8" s="199" t="n">
        <v>35554</v>
      </c>
      <c r="B8" s="192" t="n">
        <v>35554</v>
      </c>
      <c r="C8" s="308" t="n">
        <f aca="false">IF(B8&lt;&gt;"",MONTH(B8),0)</f>
        <v>5</v>
      </c>
      <c r="D8" s="3" t="n">
        <v>176000</v>
      </c>
      <c r="F8" s="54" t="s">
        <v>99</v>
      </c>
      <c r="G8" s="32" t="s">
        <v>99</v>
      </c>
      <c r="H8" s="32" t="s">
        <v>99</v>
      </c>
      <c r="I8" s="32" t="s">
        <v>99</v>
      </c>
      <c r="J8" s="32" t="s">
        <v>99</v>
      </c>
      <c r="K8" s="32" t="s">
        <v>99</v>
      </c>
      <c r="L8" s="32" t="s">
        <v>99</v>
      </c>
      <c r="M8" s="38" t="s">
        <v>99</v>
      </c>
      <c r="S8" s="309" t="n">
        <v>35643</v>
      </c>
      <c r="T8" s="306" t="n">
        <f aca="false">HLOOKUP(S8,$F$5:$M$9,2)</f>
        <v>187870.967741935</v>
      </c>
    </row>
    <row r="9" customFormat="false" ht="12" hidden="false" customHeight="false" outlineLevel="0" collapsed="false">
      <c r="A9" s="199" t="n">
        <v>35555</v>
      </c>
      <c r="B9" s="192" t="n">
        <v>35555</v>
      </c>
      <c r="C9" s="308" t="n">
        <f aca="false">IF(B9&lt;&gt;"",MONTH(B9),0)</f>
        <v>5</v>
      </c>
      <c r="D9" s="3" t="n">
        <v>176000</v>
      </c>
      <c r="F9" s="55" t="n">
        <v>5</v>
      </c>
      <c r="G9" s="56" t="n">
        <v>6</v>
      </c>
      <c r="H9" s="56" t="n">
        <v>7</v>
      </c>
      <c r="I9" s="56" t="n">
        <v>8</v>
      </c>
      <c r="J9" s="56" t="n">
        <v>9</v>
      </c>
      <c r="K9" s="56" t="n">
        <v>10</v>
      </c>
      <c r="L9" s="56" t="n">
        <v>11</v>
      </c>
      <c r="M9" s="57" t="n">
        <v>12</v>
      </c>
      <c r="S9" s="309" t="n">
        <v>35674</v>
      </c>
      <c r="T9" s="306" t="n">
        <f aca="false">HLOOKUP(S9,$F$5:$M$9,2)</f>
        <v>186400</v>
      </c>
    </row>
    <row r="10" customFormat="false" ht="12" hidden="false" customHeight="false" outlineLevel="0" collapsed="false">
      <c r="A10" s="199" t="n">
        <v>35556</v>
      </c>
      <c r="B10" s="192" t="n">
        <v>35556</v>
      </c>
      <c r="C10" s="308" t="n">
        <f aca="false">IF(B10&lt;&gt;"",MONTH(B10),0)</f>
        <v>5</v>
      </c>
      <c r="D10" s="3" t="n">
        <v>177000</v>
      </c>
      <c r="S10" s="309" t="n">
        <v>35704</v>
      </c>
      <c r="T10" s="306" t="n">
        <f aca="false">HLOOKUP(S10,$F$5:$M$9,2)</f>
        <v>198064.516129032</v>
      </c>
    </row>
    <row r="11" customFormat="false" ht="11.25" hidden="false" customHeight="false" outlineLevel="0" collapsed="false">
      <c r="A11" s="199" t="n">
        <v>35557</v>
      </c>
      <c r="B11" s="192" t="n">
        <v>35557</v>
      </c>
      <c r="C11" s="308" t="n">
        <f aca="false">IF(B11&lt;&gt;"",MONTH(B11),0)</f>
        <v>5</v>
      </c>
      <c r="D11" s="3" t="n">
        <v>188000</v>
      </c>
      <c r="F11" s="310" t="n">
        <v>35796</v>
      </c>
      <c r="G11" s="311" t="n">
        <v>35827</v>
      </c>
      <c r="H11" s="311" t="n">
        <v>35855</v>
      </c>
      <c r="I11" s="311" t="n">
        <v>35886</v>
      </c>
      <c r="J11" s="311" t="n">
        <v>35916</v>
      </c>
      <c r="K11" s="311" t="n">
        <v>35947</v>
      </c>
      <c r="L11" s="311" t="n">
        <v>35977</v>
      </c>
      <c r="M11" s="311" t="n">
        <v>36008</v>
      </c>
      <c r="N11" s="311" t="n">
        <v>36039</v>
      </c>
      <c r="O11" s="311" t="n">
        <v>36069</v>
      </c>
      <c r="P11" s="311" t="n">
        <v>36100</v>
      </c>
      <c r="Q11" s="312" t="n">
        <v>36130</v>
      </c>
      <c r="S11" s="309" t="n">
        <v>35735</v>
      </c>
      <c r="T11" s="306" t="n">
        <f aca="false">HLOOKUP(S11,$F$5:$M$9,2)</f>
        <v>193266.666666667</v>
      </c>
    </row>
    <row r="12" customFormat="false" ht="11.25" hidden="false" customHeight="false" outlineLevel="0" collapsed="false">
      <c r="A12" s="199" t="n">
        <v>35558</v>
      </c>
      <c r="B12" s="192" t="n">
        <v>35558</v>
      </c>
      <c r="C12" s="308" t="n">
        <f aca="false">IF(B12&lt;&gt;"",MONTH(B12),0)</f>
        <v>5</v>
      </c>
      <c r="D12" s="3" t="n">
        <v>188000</v>
      </c>
      <c r="F12" s="313" t="n">
        <f aca="false">DAVERAGE(CaliProd98,4,F14:F15)</f>
        <v>193580.64516129</v>
      </c>
      <c r="G12" s="72" t="n">
        <f aca="false">DAVERAGE(CaliProd98,4,G14:G15)</f>
        <v>181500</v>
      </c>
      <c r="H12" s="72" t="n">
        <f aca="false">DAVERAGE(CaliProd98,4,H14:H15)</f>
        <v>181225.806451613</v>
      </c>
      <c r="I12" s="72" t="n">
        <f aca="false">DAVERAGE(CaliProd98,4,I14:I15)</f>
        <v>202966.666666667</v>
      </c>
      <c r="J12" s="72" t="e">
        <f aca="false">DAVERAGE(CaliProd98,4,J14:J15)</f>
        <v>#DIV/0!</v>
      </c>
      <c r="K12" s="72" t="e">
        <f aca="false">DAVERAGE(CaliProd98,4,K14:K15)</f>
        <v>#DIV/0!</v>
      </c>
      <c r="L12" s="72" t="e">
        <f aca="false">DAVERAGE(CaliProd98,4,L14:L15)</f>
        <v>#DIV/0!</v>
      </c>
      <c r="M12" s="72" t="n">
        <f aca="false">DAVERAGE(CaliProd98,4,M14:M15)</f>
        <v>256870.967741935</v>
      </c>
      <c r="N12" s="72" t="n">
        <f aca="false">DAVERAGE(CaliProd98,4,N14:N15)</f>
        <v>245620.689655172</v>
      </c>
      <c r="O12" s="72" t="n">
        <f aca="false">DAVERAGE(CaliProd98,4,O14:O15)</f>
        <v>199032.258064516</v>
      </c>
      <c r="P12" s="72" t="n">
        <f aca="false">DAVERAGE(CaliProd98,4,P14:P15)</f>
        <v>186833.333333333</v>
      </c>
      <c r="Q12" s="314" t="n">
        <f aca="false">DAVERAGE(CaliProd98,4,Q14:Q15)</f>
        <v>191806.451612903</v>
      </c>
      <c r="S12" s="309" t="n">
        <v>35765</v>
      </c>
      <c r="T12" s="306" t="n">
        <f aca="false">HLOOKUP(S12,$F$5:$M$9,2)</f>
        <v>194516.129032258</v>
      </c>
    </row>
    <row r="13" customFormat="false" ht="11.25" hidden="false" customHeight="false" outlineLevel="0" collapsed="false">
      <c r="A13" s="199" t="n">
        <v>35559</v>
      </c>
      <c r="B13" s="192" t="n">
        <v>35559</v>
      </c>
      <c r="C13" s="308" t="n">
        <f aca="false">IF(B13&lt;&gt;"",MONTH(B13),0)</f>
        <v>5</v>
      </c>
      <c r="D13" s="3" t="n">
        <v>188000</v>
      </c>
      <c r="F13" s="54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8"/>
      <c r="S13" s="309" t="n">
        <v>35796</v>
      </c>
      <c r="T13" s="306" t="n">
        <f aca="false">HLOOKUP(S13,$F$11:$Q$15,2)</f>
        <v>193580.64516129</v>
      </c>
    </row>
    <row r="14" customFormat="false" ht="11.25" hidden="false" customHeight="false" outlineLevel="0" collapsed="false">
      <c r="A14" s="199" t="n">
        <v>35560</v>
      </c>
      <c r="B14" s="192" t="n">
        <v>35560</v>
      </c>
      <c r="C14" s="308" t="n">
        <f aca="false">IF(B14&lt;&gt;"",MONTH(B14),0)</f>
        <v>5</v>
      </c>
      <c r="D14" s="3" t="n">
        <v>173000</v>
      </c>
      <c r="F14" s="54" t="s">
        <v>99</v>
      </c>
      <c r="G14" s="32" t="s">
        <v>99</v>
      </c>
      <c r="H14" s="32" t="s">
        <v>99</v>
      </c>
      <c r="I14" s="32" t="s">
        <v>99</v>
      </c>
      <c r="J14" s="32" t="s">
        <v>99</v>
      </c>
      <c r="K14" s="32" t="s">
        <v>99</v>
      </c>
      <c r="L14" s="32" t="s">
        <v>99</v>
      </c>
      <c r="M14" s="32" t="s">
        <v>99</v>
      </c>
      <c r="N14" s="32" t="s">
        <v>99</v>
      </c>
      <c r="O14" s="32" t="s">
        <v>99</v>
      </c>
      <c r="P14" s="32" t="s">
        <v>99</v>
      </c>
      <c r="Q14" s="38" t="s">
        <v>99</v>
      </c>
      <c r="S14" s="309" t="n">
        <v>35827</v>
      </c>
      <c r="T14" s="306" t="n">
        <f aca="false">HLOOKUP(S14,$F$11:$Q$15,2)</f>
        <v>181500</v>
      </c>
    </row>
    <row r="15" customFormat="false" ht="12" hidden="false" customHeight="false" outlineLevel="0" collapsed="false">
      <c r="A15" s="199" t="n">
        <v>35561</v>
      </c>
      <c r="B15" s="192" t="n">
        <v>35561</v>
      </c>
      <c r="C15" s="308" t="n">
        <f aca="false">IF(B15&lt;&gt;"",MONTH(B15),0)</f>
        <v>5</v>
      </c>
      <c r="D15" s="3" t="n">
        <v>171000</v>
      </c>
      <c r="F15" s="55" t="n">
        <v>1</v>
      </c>
      <c r="G15" s="56" t="n">
        <v>2</v>
      </c>
      <c r="H15" s="56" t="n">
        <v>3</v>
      </c>
      <c r="I15" s="56" t="n">
        <v>4</v>
      </c>
      <c r="J15" s="56" t="n">
        <v>5</v>
      </c>
      <c r="K15" s="56" t="n">
        <v>6</v>
      </c>
      <c r="L15" s="56" t="n">
        <v>7</v>
      </c>
      <c r="M15" s="56" t="n">
        <v>8</v>
      </c>
      <c r="N15" s="56" t="n">
        <v>9</v>
      </c>
      <c r="O15" s="56" t="n">
        <v>10</v>
      </c>
      <c r="P15" s="56" t="n">
        <v>11</v>
      </c>
      <c r="Q15" s="57" t="n">
        <v>12</v>
      </c>
      <c r="S15" s="309" t="n">
        <v>35855</v>
      </c>
      <c r="T15" s="306" t="n">
        <f aca="false">HLOOKUP(S15,$F$11:$Q$15,2)</f>
        <v>181225.806451613</v>
      </c>
    </row>
    <row r="16" customFormat="false" ht="12" hidden="false" customHeight="false" outlineLevel="0" collapsed="false">
      <c r="A16" s="199" t="n">
        <v>35562</v>
      </c>
      <c r="B16" s="192" t="n">
        <v>35562</v>
      </c>
      <c r="C16" s="308" t="n">
        <f aca="false">IF(B16&lt;&gt;"",MONTH(B16),0)</f>
        <v>5</v>
      </c>
      <c r="D16" s="3" t="n">
        <v>186000</v>
      </c>
      <c r="S16" s="309" t="n">
        <v>35886</v>
      </c>
      <c r="T16" s="306" t="n">
        <f aca="false">HLOOKUP(S16,$F$11:$Q$15,2)</f>
        <v>202966.666666667</v>
      </c>
    </row>
    <row r="17" customFormat="false" ht="11.25" hidden="false" customHeight="false" outlineLevel="0" collapsed="false">
      <c r="A17" s="199" t="n">
        <v>35563</v>
      </c>
      <c r="B17" s="192" t="n">
        <v>35563</v>
      </c>
      <c r="C17" s="308" t="n">
        <f aca="false">IF(B17&lt;&gt;"",MONTH(B17),0)</f>
        <v>5</v>
      </c>
      <c r="D17" s="3" t="n">
        <v>194000</v>
      </c>
      <c r="F17" s="310" t="n">
        <v>36161</v>
      </c>
      <c r="G17" s="311" t="n">
        <v>36192</v>
      </c>
      <c r="H17" s="311" t="n">
        <v>36220</v>
      </c>
      <c r="I17" s="311" t="n">
        <v>36251</v>
      </c>
      <c r="J17" s="311" t="n">
        <v>36281</v>
      </c>
      <c r="K17" s="311" t="n">
        <v>36312</v>
      </c>
      <c r="L17" s="311" t="n">
        <v>36342</v>
      </c>
      <c r="M17" s="311" t="n">
        <v>36373</v>
      </c>
      <c r="N17" s="311" t="n">
        <v>36404</v>
      </c>
      <c r="O17" s="311" t="n">
        <v>36434</v>
      </c>
      <c r="P17" s="311" t="n">
        <v>36465</v>
      </c>
      <c r="Q17" s="312" t="n">
        <v>36495</v>
      </c>
      <c r="S17" s="309" t="n">
        <v>35916</v>
      </c>
      <c r="T17" s="306" t="e">
        <f aca="false">HLOOKUP(S17,$F$11:$Q$15,2)</f>
        <v>#DIV/0!</v>
      </c>
    </row>
    <row r="18" customFormat="false" ht="11.25" hidden="false" customHeight="false" outlineLevel="0" collapsed="false">
      <c r="A18" s="199" t="n">
        <v>35564</v>
      </c>
      <c r="B18" s="192" t="n">
        <v>35564</v>
      </c>
      <c r="C18" s="308" t="n">
        <f aca="false">IF(B18&lt;&gt;"",MONTH(B18),0)</f>
        <v>5</v>
      </c>
      <c r="D18" s="3" t="n">
        <v>146000</v>
      </c>
      <c r="F18" s="313" t="n">
        <f aca="false">DAVERAGE(CaliProd99,4,F20:F21)</f>
        <v>190096.774193548</v>
      </c>
      <c r="G18" s="72" t="n">
        <f aca="false">DAVERAGE(CaliProd99,4,G20:G21)</f>
        <v>185607.142857143</v>
      </c>
      <c r="H18" s="72" t="n">
        <f aca="false">DAVERAGE(CaliProd99,4,H20:H21)</f>
        <v>177774.193548387</v>
      </c>
      <c r="I18" s="72" t="n">
        <f aca="false">DAVERAGE(CaliProd99,4,I20:I21)</f>
        <v>179966.666666667</v>
      </c>
      <c r="J18" s="72" t="n">
        <f aca="false">DAVERAGE(CaliProd99,4,J20:J21)</f>
        <v>173580.64516129</v>
      </c>
      <c r="K18" s="72" t="n">
        <f aca="false">DAVERAGE(CaliProd99,4,K20:K21)</f>
        <v>246166.666666667</v>
      </c>
      <c r="L18" s="72" t="n">
        <f aca="false">DAVERAGE(CaliProd99,4,L20:L21)</f>
        <v>249193.548387097</v>
      </c>
      <c r="M18" s="72" t="n">
        <f aca="false">DAVERAGE(CaliProd99,4,M20:M21)</f>
        <v>264096.774193548</v>
      </c>
      <c r="N18" s="72" t="n">
        <f aca="false">DAVERAGE(CaliProd99,4,N20:N21)</f>
        <v>259800</v>
      </c>
      <c r="O18" s="72" t="n">
        <f aca="false">DAVERAGE(CaliProd99,4,O20:O21)</f>
        <v>255903.225806452</v>
      </c>
      <c r="P18" s="72" t="n">
        <f aca="false">DAVERAGE(CaliProd99,4,P20:P21)</f>
        <v>261500</v>
      </c>
      <c r="Q18" s="314" t="n">
        <f aca="false">DAVERAGE(CaliProd99,4,Q20:Q21)</f>
        <v>265055.967741935</v>
      </c>
      <c r="S18" s="309" t="n">
        <v>35947</v>
      </c>
      <c r="T18" s="306" t="e">
        <f aca="false">HLOOKUP(S18,$F$11:$Q$15,2)</f>
        <v>#DIV/0!</v>
      </c>
    </row>
    <row r="19" customFormat="false" ht="11.25" hidden="false" customHeight="false" outlineLevel="0" collapsed="false">
      <c r="A19" s="199" t="n">
        <v>35565</v>
      </c>
      <c r="B19" s="192" t="n">
        <v>35565</v>
      </c>
      <c r="C19" s="308" t="n">
        <f aca="false">IF(B19&lt;&gt;"",MONTH(B19),0)</f>
        <v>5</v>
      </c>
      <c r="D19" s="3" t="n">
        <v>162000</v>
      </c>
      <c r="F19" s="54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8"/>
      <c r="S19" s="309" t="n">
        <v>35977</v>
      </c>
      <c r="T19" s="306" t="e">
        <f aca="false">HLOOKUP(S19,$F$11:$Q$15,2)</f>
        <v>#DIV/0!</v>
      </c>
    </row>
    <row r="20" customFormat="false" ht="11.25" hidden="false" customHeight="false" outlineLevel="0" collapsed="false">
      <c r="A20" s="199" t="n">
        <v>35566</v>
      </c>
      <c r="B20" s="192" t="n">
        <v>35566</v>
      </c>
      <c r="C20" s="308" t="n">
        <f aca="false">IF(B20&lt;&gt;"",MONTH(B20),0)</f>
        <v>5</v>
      </c>
      <c r="D20" s="3" t="n">
        <v>158000</v>
      </c>
      <c r="F20" s="54" t="s">
        <v>99</v>
      </c>
      <c r="G20" s="32" t="s">
        <v>99</v>
      </c>
      <c r="H20" s="32" t="s">
        <v>99</v>
      </c>
      <c r="I20" s="32" t="s">
        <v>99</v>
      </c>
      <c r="J20" s="32" t="s">
        <v>99</v>
      </c>
      <c r="K20" s="32" t="s">
        <v>99</v>
      </c>
      <c r="L20" s="32" t="s">
        <v>99</v>
      </c>
      <c r="M20" s="32" t="s">
        <v>99</v>
      </c>
      <c r="N20" s="32" t="s">
        <v>99</v>
      </c>
      <c r="O20" s="32" t="s">
        <v>99</v>
      </c>
      <c r="P20" s="32" t="s">
        <v>99</v>
      </c>
      <c r="Q20" s="38" t="s">
        <v>99</v>
      </c>
      <c r="S20" s="309" t="n">
        <v>36008</v>
      </c>
      <c r="T20" s="306" t="n">
        <f aca="false">HLOOKUP(S20,$F$11:$Q$15,2)</f>
        <v>256870.967741935</v>
      </c>
    </row>
    <row r="21" customFormat="false" ht="12" hidden="false" customHeight="false" outlineLevel="0" collapsed="false">
      <c r="A21" s="199" t="n">
        <v>35567</v>
      </c>
      <c r="B21" s="192" t="n">
        <v>35567</v>
      </c>
      <c r="C21" s="308" t="n">
        <f aca="false">IF(B21&lt;&gt;"",MONTH(B21),0)</f>
        <v>5</v>
      </c>
      <c r="D21" s="3" t="n">
        <v>160000</v>
      </c>
      <c r="F21" s="55" t="n">
        <v>1</v>
      </c>
      <c r="G21" s="56" t="n">
        <v>2</v>
      </c>
      <c r="H21" s="56" t="n">
        <v>3</v>
      </c>
      <c r="I21" s="56" t="n">
        <v>4</v>
      </c>
      <c r="J21" s="56" t="n">
        <v>5</v>
      </c>
      <c r="K21" s="56" t="n">
        <v>6</v>
      </c>
      <c r="L21" s="56" t="n">
        <v>7</v>
      </c>
      <c r="M21" s="56" t="n">
        <v>8</v>
      </c>
      <c r="N21" s="56" t="n">
        <v>9</v>
      </c>
      <c r="O21" s="56" t="n">
        <v>10</v>
      </c>
      <c r="P21" s="56" t="n">
        <v>11</v>
      </c>
      <c r="Q21" s="57" t="n">
        <v>12</v>
      </c>
      <c r="S21" s="309" t="n">
        <v>36039</v>
      </c>
      <c r="T21" s="306" t="n">
        <f aca="false">HLOOKUP(S21,$F$11:$Q$15,2)</f>
        <v>245620.689655172</v>
      </c>
    </row>
    <row r="22" customFormat="false" ht="12" hidden="false" customHeight="false" outlineLevel="0" collapsed="false">
      <c r="A22" s="199" t="n">
        <v>35568</v>
      </c>
      <c r="B22" s="192" t="n">
        <v>35568</v>
      </c>
      <c r="C22" s="308" t="n">
        <f aca="false">IF(B22&lt;&gt;"",MONTH(B22),0)</f>
        <v>5</v>
      </c>
      <c r="D22" s="3" t="n">
        <v>161000</v>
      </c>
      <c r="S22" s="309" t="n">
        <v>36069</v>
      </c>
      <c r="T22" s="306" t="n">
        <f aca="false">HLOOKUP(S22,$F$11:$Q$15,2)</f>
        <v>199032.258064516</v>
      </c>
    </row>
    <row r="23" customFormat="false" ht="11.25" hidden="false" customHeight="false" outlineLevel="0" collapsed="false">
      <c r="A23" s="199" t="n">
        <v>35569</v>
      </c>
      <c r="B23" s="192" t="n">
        <v>35569</v>
      </c>
      <c r="C23" s="308" t="n">
        <f aca="false">IF(B23&lt;&gt;"",MONTH(B23),0)</f>
        <v>5</v>
      </c>
      <c r="D23" s="3" t="n">
        <v>161000</v>
      </c>
      <c r="F23" s="310" t="n">
        <v>36526</v>
      </c>
      <c r="G23" s="311" t="n">
        <v>36557</v>
      </c>
      <c r="H23" s="311" t="n">
        <v>36586</v>
      </c>
      <c r="I23" s="311" t="n">
        <v>36617</v>
      </c>
      <c r="J23" s="311" t="n">
        <v>36647</v>
      </c>
      <c r="K23" s="311" t="n">
        <v>36678</v>
      </c>
      <c r="L23" s="311" t="n">
        <v>36708</v>
      </c>
      <c r="M23" s="311" t="n">
        <v>36739</v>
      </c>
      <c r="N23" s="311" t="n">
        <v>36770</v>
      </c>
      <c r="O23" s="311" t="n">
        <v>36800</v>
      </c>
      <c r="P23" s="311" t="n">
        <v>36831</v>
      </c>
      <c r="Q23" s="312" t="n">
        <v>36861</v>
      </c>
      <c r="S23" s="309" t="n">
        <v>36100</v>
      </c>
      <c r="T23" s="306" t="n">
        <f aca="false">HLOOKUP(S23,$F$11:$Q$15,2)</f>
        <v>186833.333333333</v>
      </c>
    </row>
    <row r="24" customFormat="false" ht="11.25" hidden="false" customHeight="false" outlineLevel="0" collapsed="false">
      <c r="A24" s="199" t="n">
        <v>35570</v>
      </c>
      <c r="B24" s="192" t="n">
        <v>35570</v>
      </c>
      <c r="C24" s="308" t="n">
        <f aca="false">IF(B24&lt;&gt;"",MONTH(B24),0)</f>
        <v>5</v>
      </c>
      <c r="D24" s="3" t="n">
        <v>158000</v>
      </c>
      <c r="F24" s="313" t="n">
        <f aca="false">DAVERAGE(caliprod00,4,F26:F27)</f>
        <v>257645.161290323</v>
      </c>
      <c r="G24" s="72" t="n">
        <f aca="false">DAVERAGE(caliprod00,4,G26:G27)</f>
        <v>269068.965517241</v>
      </c>
      <c r="H24" s="72" t="n">
        <f aca="false">DAVERAGE(caliprod00,4,H26:H27)</f>
        <v>249967.741935484</v>
      </c>
      <c r="I24" s="72" t="n">
        <f aca="false">DAVERAGE(caliprod00,4,I26:I27)</f>
        <v>245300</v>
      </c>
      <c r="J24" s="72" t="n">
        <f aca="false">DAVERAGE(caliprod00,4,J26:J27)</f>
        <v>229612.903225806</v>
      </c>
      <c r="K24" s="72" t="n">
        <f aca="false">DAVERAGE(caliprod00,4,K26:K27)</f>
        <v>252066.666666667</v>
      </c>
      <c r="L24" s="72" t="n">
        <f aca="false">DAVERAGE(caliprod00,4,L26:L27)</f>
        <v>246645.161290323</v>
      </c>
      <c r="M24" s="72" t="e">
        <f aca="false">DAVERAGE(caliprod00,4,M26:M27)</f>
        <v>#VALUE!</v>
      </c>
      <c r="N24" s="72" t="n">
        <f aca="false">DAVERAGE(caliprod00,4,N26:N27)</f>
        <v>265033.333333333</v>
      </c>
      <c r="O24" s="72" t="n">
        <f aca="false">DAVERAGE(caliprod00,4,O26:O27)</f>
        <v>277483.870967742</v>
      </c>
      <c r="P24" s="72" t="n">
        <f aca="false">DAVERAGE(caliprod00,4,P26:P27)</f>
        <v>306533.333333333</v>
      </c>
      <c r="Q24" s="314" t="n">
        <f aca="false">DAVERAGE(caliprod00,4,Q26:Q27)</f>
        <v>297451.612903226</v>
      </c>
      <c r="S24" s="309" t="n">
        <v>36130</v>
      </c>
      <c r="T24" s="306" t="n">
        <f aca="false">HLOOKUP(S24,$F$11:$Q$15,2)</f>
        <v>191806.451612903</v>
      </c>
    </row>
    <row r="25" customFormat="false" ht="11.25" hidden="false" customHeight="false" outlineLevel="0" collapsed="false">
      <c r="A25" s="199" t="n">
        <v>35571</v>
      </c>
      <c r="B25" s="192" t="n">
        <v>35571</v>
      </c>
      <c r="C25" s="308" t="n">
        <f aca="false">IF(B25&lt;&gt;"",MONTH(B25),0)</f>
        <v>5</v>
      </c>
      <c r="D25" s="3" t="n">
        <v>160000</v>
      </c>
      <c r="F25" s="54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8"/>
      <c r="S25" s="309" t="n">
        <v>36161</v>
      </c>
      <c r="T25" s="306" t="n">
        <f aca="false">HLOOKUP(S25,$F$17:$Q$21,2)</f>
        <v>190096.774193548</v>
      </c>
    </row>
    <row r="26" customFormat="false" ht="11.25" hidden="false" customHeight="false" outlineLevel="0" collapsed="false">
      <c r="A26" s="199" t="n">
        <v>35572</v>
      </c>
      <c r="B26" s="192" t="n">
        <v>35572</v>
      </c>
      <c r="C26" s="308" t="n">
        <f aca="false">IF(B26&lt;&gt;"",MONTH(B26),0)</f>
        <v>5</v>
      </c>
      <c r="D26" s="3" t="n">
        <v>159000</v>
      </c>
      <c r="F26" s="54" t="s">
        <v>99</v>
      </c>
      <c r="G26" s="32" t="s">
        <v>99</v>
      </c>
      <c r="H26" s="32" t="s">
        <v>99</v>
      </c>
      <c r="I26" s="32" t="s">
        <v>99</v>
      </c>
      <c r="J26" s="32" t="s">
        <v>99</v>
      </c>
      <c r="K26" s="32" t="s">
        <v>99</v>
      </c>
      <c r="L26" s="32" t="s">
        <v>99</v>
      </c>
      <c r="M26" s="32" t="s">
        <v>99</v>
      </c>
      <c r="N26" s="32" t="s">
        <v>99</v>
      </c>
      <c r="O26" s="32" t="s">
        <v>99</v>
      </c>
      <c r="P26" s="32" t="s">
        <v>99</v>
      </c>
      <c r="Q26" s="38" t="s">
        <v>99</v>
      </c>
      <c r="S26" s="309" t="n">
        <v>36192</v>
      </c>
      <c r="T26" s="306" t="n">
        <f aca="false">HLOOKUP(S26,$F$17:$Q$21,2)</f>
        <v>185607.142857143</v>
      </c>
    </row>
    <row r="27" customFormat="false" ht="12" hidden="false" customHeight="false" outlineLevel="0" collapsed="false">
      <c r="A27" s="199" t="n">
        <v>35573</v>
      </c>
      <c r="B27" s="192" t="n">
        <v>35573</v>
      </c>
      <c r="C27" s="308" t="n">
        <f aca="false">IF(B27&lt;&gt;"",MONTH(B27),0)</f>
        <v>5</v>
      </c>
      <c r="D27" s="3" t="n">
        <v>160000</v>
      </c>
      <c r="F27" s="55" t="n">
        <v>1</v>
      </c>
      <c r="G27" s="56" t="n">
        <v>2</v>
      </c>
      <c r="H27" s="56" t="n">
        <v>3</v>
      </c>
      <c r="I27" s="56" t="n">
        <v>4</v>
      </c>
      <c r="J27" s="56" t="n">
        <v>5</v>
      </c>
      <c r="K27" s="56" t="n">
        <v>6</v>
      </c>
      <c r="L27" s="56" t="n">
        <v>7</v>
      </c>
      <c r="M27" s="56" t="n">
        <v>8</v>
      </c>
      <c r="N27" s="56" t="n">
        <v>9</v>
      </c>
      <c r="O27" s="56" t="n">
        <v>10</v>
      </c>
      <c r="P27" s="56" t="n">
        <v>11</v>
      </c>
      <c r="Q27" s="57" t="n">
        <v>12</v>
      </c>
      <c r="S27" s="309" t="n">
        <v>36220</v>
      </c>
      <c r="T27" s="306" t="n">
        <f aca="false">HLOOKUP(S27,$F$17:$Q$21,2)</f>
        <v>177774.193548387</v>
      </c>
    </row>
    <row r="28" customFormat="false" ht="12" hidden="false" customHeight="false" outlineLevel="0" collapsed="false">
      <c r="A28" s="199" t="n">
        <v>35574</v>
      </c>
      <c r="B28" s="192" t="n">
        <v>35574</v>
      </c>
      <c r="C28" s="308" t="n">
        <f aca="false">IF(B28&lt;&gt;"",MONTH(B28),0)</f>
        <v>5</v>
      </c>
      <c r="D28" s="3" t="n">
        <v>160000</v>
      </c>
      <c r="S28" s="309" t="n">
        <v>36251</v>
      </c>
      <c r="T28" s="306" t="n">
        <f aca="false">HLOOKUP(S28,$F$17:$Q$21,2)</f>
        <v>179966.666666667</v>
      </c>
    </row>
    <row r="29" customFormat="false" ht="11.25" hidden="false" customHeight="false" outlineLevel="0" collapsed="false">
      <c r="A29" s="199" t="n">
        <v>35575</v>
      </c>
      <c r="B29" s="192" t="n">
        <v>35575</v>
      </c>
      <c r="C29" s="308" t="n">
        <f aca="false">IF(B29&lt;&gt;"",MONTH(B29),0)</f>
        <v>5</v>
      </c>
      <c r="D29" s="3" t="n">
        <v>156000</v>
      </c>
      <c r="F29" s="310" t="n">
        <v>36892</v>
      </c>
      <c r="G29" s="311" t="n">
        <v>36923</v>
      </c>
      <c r="H29" s="311" t="n">
        <v>36951</v>
      </c>
      <c r="I29" s="311" t="n">
        <v>36982</v>
      </c>
      <c r="J29" s="311" t="n">
        <v>37012</v>
      </c>
      <c r="K29" s="311" t="n">
        <v>37043</v>
      </c>
      <c r="L29" s="311" t="n">
        <v>37073</v>
      </c>
      <c r="M29" s="311" t="n">
        <v>37104</v>
      </c>
      <c r="N29" s="311" t="n">
        <v>37135</v>
      </c>
      <c r="O29" s="311" t="n">
        <v>37165</v>
      </c>
      <c r="P29" s="311" t="n">
        <v>37196</v>
      </c>
      <c r="Q29" s="312" t="n">
        <v>37226</v>
      </c>
      <c r="S29" s="309" t="n">
        <v>36281</v>
      </c>
      <c r="T29" s="306" t="n">
        <f aca="false">HLOOKUP(S29,$F$17:$Q$21,2)</f>
        <v>173580.64516129</v>
      </c>
    </row>
    <row r="30" customFormat="false" ht="11.25" hidden="false" customHeight="false" outlineLevel="0" collapsed="false">
      <c r="A30" s="199" t="n">
        <v>35576</v>
      </c>
      <c r="B30" s="192" t="n">
        <v>35576</v>
      </c>
      <c r="C30" s="308" t="n">
        <f aca="false">IF(B30&lt;&gt;"",MONTH(B30),0)</f>
        <v>5</v>
      </c>
      <c r="D30" s="3" t="n">
        <v>152000</v>
      </c>
      <c r="F30" s="313" t="n">
        <f aca="false">DAVERAGE(caliprod01,4,F32:F33)</f>
        <v>288903.225806452</v>
      </c>
      <c r="G30" s="72" t="n">
        <f aca="false">DAVERAGE(caliprod01,4,G32:G33)</f>
        <v>314785.714285714</v>
      </c>
      <c r="H30" s="72" t="n">
        <f aca="false">DAVERAGE(caliprod01,4,H32:H33)</f>
        <v>308451.612903226</v>
      </c>
      <c r="I30" s="72" t="n">
        <f aca="false">DAVERAGE(caliprod01,4,I32:I33)</f>
        <v>283400</v>
      </c>
      <c r="J30" s="72" t="e">
        <f aca="false">DAVERAGE(caliprod01,4,J32:J33)</f>
        <v>#DIV/0!</v>
      </c>
      <c r="K30" s="72" t="e">
        <f aca="false">DAVERAGE(caliprod01,4,K32:K33)</f>
        <v>#DIV/0!</v>
      </c>
      <c r="L30" s="72" t="e">
        <f aca="false">DAVERAGE(caliprod01,4,L32:L33)</f>
        <v>#DIV/0!</v>
      </c>
      <c r="M30" s="72" t="e">
        <f aca="false">DAVERAGE(caliprod01,4,M32:M33)</f>
        <v>#DIV/0!</v>
      </c>
      <c r="N30" s="72" t="e">
        <f aca="false">DAVERAGE(caliprod01,4,N32:N33)</f>
        <v>#DIV/0!</v>
      </c>
      <c r="O30" s="72" t="e">
        <f aca="false">DAVERAGE(caliprod01,4,O32:O33)</f>
        <v>#DIV/0!</v>
      </c>
      <c r="P30" s="72" t="e">
        <f aca="false">DAVERAGE(caliprod01,4,P32:P33)</f>
        <v>#DIV/0!</v>
      </c>
      <c r="Q30" s="314" t="e">
        <f aca="false">DAVERAGE(caliprod01,4,Q32:Q33)</f>
        <v>#DIV/0!</v>
      </c>
      <c r="S30" s="309" t="n">
        <v>36312</v>
      </c>
      <c r="T30" s="306" t="n">
        <f aca="false">HLOOKUP(S30,$F$17:$Q$21,2)</f>
        <v>246166.666666667</v>
      </c>
    </row>
    <row r="31" customFormat="false" ht="11.25" hidden="false" customHeight="false" outlineLevel="0" collapsed="false">
      <c r="A31" s="199" t="n">
        <v>35577</v>
      </c>
      <c r="B31" s="192" t="n">
        <v>35577</v>
      </c>
      <c r="C31" s="308" t="n">
        <f aca="false">IF(B31&lt;&gt;"",MONTH(B31),0)</f>
        <v>5</v>
      </c>
      <c r="D31" s="3" t="n">
        <v>160000</v>
      </c>
      <c r="F31" s="54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8"/>
      <c r="S31" s="309" t="n">
        <v>36342</v>
      </c>
      <c r="T31" s="306" t="n">
        <f aca="false">HLOOKUP(S31,$F$17:$Q$21,2)</f>
        <v>249193.548387097</v>
      </c>
    </row>
    <row r="32" customFormat="false" ht="11.25" hidden="false" customHeight="false" outlineLevel="0" collapsed="false">
      <c r="A32" s="199" t="n">
        <v>35578</v>
      </c>
      <c r="B32" s="192" t="n">
        <v>35578</v>
      </c>
      <c r="C32" s="308" t="n">
        <f aca="false">IF(B32&lt;&gt;"",MONTH(B32),0)</f>
        <v>5</v>
      </c>
      <c r="D32" s="3" t="n">
        <v>162000</v>
      </c>
      <c r="F32" s="54" t="s">
        <v>99</v>
      </c>
      <c r="G32" s="32" t="s">
        <v>99</v>
      </c>
      <c r="H32" s="32" t="s">
        <v>99</v>
      </c>
      <c r="I32" s="32" t="s">
        <v>99</v>
      </c>
      <c r="J32" s="32" t="s">
        <v>99</v>
      </c>
      <c r="K32" s="32" t="s">
        <v>99</v>
      </c>
      <c r="L32" s="32" t="s">
        <v>99</v>
      </c>
      <c r="M32" s="32" t="s">
        <v>99</v>
      </c>
      <c r="N32" s="32" t="s">
        <v>99</v>
      </c>
      <c r="O32" s="32" t="s">
        <v>99</v>
      </c>
      <c r="P32" s="32" t="s">
        <v>99</v>
      </c>
      <c r="Q32" s="38" t="s">
        <v>99</v>
      </c>
      <c r="S32" s="309" t="n">
        <v>36373</v>
      </c>
      <c r="T32" s="306" t="n">
        <f aca="false">HLOOKUP(S32,$F$17:$Q$21,2)</f>
        <v>264096.774193548</v>
      </c>
    </row>
    <row r="33" customFormat="false" ht="12" hidden="false" customHeight="false" outlineLevel="0" collapsed="false">
      <c r="A33" s="199" t="n">
        <v>35579</v>
      </c>
      <c r="B33" s="192" t="n">
        <v>35579</v>
      </c>
      <c r="C33" s="308" t="n">
        <f aca="false">IF(B33&lt;&gt;"",MONTH(B33),0)</f>
        <v>5</v>
      </c>
      <c r="D33" s="3" t="n">
        <v>164000</v>
      </c>
      <c r="F33" s="55" t="n">
        <v>1</v>
      </c>
      <c r="G33" s="56" t="n">
        <v>2</v>
      </c>
      <c r="H33" s="56" t="n">
        <v>3</v>
      </c>
      <c r="I33" s="56" t="n">
        <v>4</v>
      </c>
      <c r="J33" s="56" t="n">
        <v>5</v>
      </c>
      <c r="K33" s="56" t="n">
        <v>6</v>
      </c>
      <c r="L33" s="56" t="n">
        <v>7</v>
      </c>
      <c r="M33" s="56" t="n">
        <v>8</v>
      </c>
      <c r="N33" s="56" t="n">
        <v>9</v>
      </c>
      <c r="O33" s="56" t="n">
        <v>10</v>
      </c>
      <c r="P33" s="56" t="n">
        <v>11</v>
      </c>
      <c r="Q33" s="57" t="n">
        <v>12</v>
      </c>
      <c r="S33" s="309" t="n">
        <v>36404</v>
      </c>
      <c r="T33" s="306" t="n">
        <f aca="false">HLOOKUP(S33,$F$17:$Q$21,2)</f>
        <v>259800</v>
      </c>
    </row>
    <row r="34" customFormat="false" ht="11.25" hidden="false" customHeight="false" outlineLevel="0" collapsed="false">
      <c r="A34" s="199" t="n">
        <v>35580</v>
      </c>
      <c r="B34" s="192" t="n">
        <v>35580</v>
      </c>
      <c r="C34" s="308" t="n">
        <f aca="false">IF(B34&lt;&gt;"",MONTH(B34),0)</f>
        <v>5</v>
      </c>
      <c r="D34" s="3" t="n">
        <v>164000</v>
      </c>
      <c r="S34" s="309" t="n">
        <v>36434</v>
      </c>
      <c r="T34" s="306" t="n">
        <f aca="false">HLOOKUP(S34,$F$17:$Q$21,2)</f>
        <v>255903.225806452</v>
      </c>
    </row>
    <row r="35" customFormat="false" ht="11.25" hidden="false" customHeight="false" outlineLevel="0" collapsed="false">
      <c r="A35" s="199" t="n">
        <v>35581</v>
      </c>
      <c r="B35" s="192" t="n">
        <v>35581</v>
      </c>
      <c r="C35" s="308" t="n">
        <f aca="false">IF(B35&lt;&gt;"",MONTH(B35),0)</f>
        <v>5</v>
      </c>
      <c r="D35" s="3" t="n">
        <v>163000</v>
      </c>
      <c r="S35" s="309" t="n">
        <v>36465</v>
      </c>
      <c r="T35" s="306" t="n">
        <f aca="false">HLOOKUP(S35,$F$17:$Q$21,2)</f>
        <v>261500</v>
      </c>
    </row>
    <row r="36" customFormat="false" ht="11.25" hidden="false" customHeight="false" outlineLevel="0" collapsed="false">
      <c r="A36" s="199" t="n">
        <v>35582</v>
      </c>
      <c r="B36" s="192" t="n">
        <v>35582</v>
      </c>
      <c r="C36" s="308" t="n">
        <f aca="false">IF(B36&lt;&gt;"",MONTH(B36),0)</f>
        <v>6</v>
      </c>
      <c r="D36" s="3" t="n">
        <v>163000</v>
      </c>
      <c r="S36" s="309" t="n">
        <v>36495</v>
      </c>
      <c r="T36" s="306" t="n">
        <f aca="false">HLOOKUP(S36,$F$17:$Q$21,2)</f>
        <v>265055.967741935</v>
      </c>
    </row>
    <row r="37" customFormat="false" ht="11.25" hidden="false" customHeight="false" outlineLevel="0" collapsed="false">
      <c r="A37" s="199" t="n">
        <v>35583</v>
      </c>
      <c r="B37" s="192" t="n">
        <v>35583</v>
      </c>
      <c r="C37" s="308" t="n">
        <f aca="false">IF(B37&lt;&gt;"",MONTH(B37),0)</f>
        <v>6</v>
      </c>
      <c r="D37" s="3" t="n">
        <v>164000</v>
      </c>
      <c r="S37" s="309" t="n">
        <v>36526</v>
      </c>
      <c r="T37" s="306" t="n">
        <f aca="false">HLOOKUP(S37,$F$23:$Q$27,2)</f>
        <v>257645.161290323</v>
      </c>
    </row>
    <row r="38" customFormat="false" ht="11.25" hidden="false" customHeight="false" outlineLevel="0" collapsed="false">
      <c r="A38" s="199" t="n">
        <v>35584</v>
      </c>
      <c r="B38" s="192" t="n">
        <v>35584</v>
      </c>
      <c r="C38" s="308" t="n">
        <f aca="false">IF(B38&lt;&gt;"",MONTH(B38),0)</f>
        <v>6</v>
      </c>
      <c r="D38" s="3" t="n">
        <v>179000</v>
      </c>
      <c r="S38" s="309" t="n">
        <v>36557</v>
      </c>
      <c r="T38" s="306" t="n">
        <f aca="false">HLOOKUP(S38,$F$23:$Q$27,2)</f>
        <v>269068.965517241</v>
      </c>
    </row>
    <row r="39" customFormat="false" ht="11.25" hidden="false" customHeight="false" outlineLevel="0" collapsed="false">
      <c r="A39" s="199" t="n">
        <v>35585</v>
      </c>
      <c r="B39" s="192" t="n">
        <v>35585</v>
      </c>
      <c r="C39" s="308" t="n">
        <f aca="false">IF(B39&lt;&gt;"",MONTH(B39),0)</f>
        <v>6</v>
      </c>
      <c r="D39" s="3" t="n">
        <v>260000</v>
      </c>
      <c r="S39" s="309" t="n">
        <v>36586</v>
      </c>
      <c r="T39" s="306" t="n">
        <f aca="false">HLOOKUP(S39,$F$23:$Q$27,2)</f>
        <v>249967.741935484</v>
      </c>
    </row>
    <row r="40" customFormat="false" ht="11.25" hidden="false" customHeight="false" outlineLevel="0" collapsed="false">
      <c r="A40" s="199" t="n">
        <v>35586</v>
      </c>
      <c r="B40" s="192" t="n">
        <v>35586</v>
      </c>
      <c r="C40" s="308" t="n">
        <f aca="false">IF(B40&lt;&gt;"",MONTH(B40),0)</f>
        <v>6</v>
      </c>
      <c r="D40" s="3" t="n">
        <v>215000</v>
      </c>
      <c r="S40" s="309" t="n">
        <v>36617</v>
      </c>
      <c r="T40" s="306" t="n">
        <f aca="false">HLOOKUP(S40,$F$23:$Q$27,2)</f>
        <v>245300</v>
      </c>
    </row>
    <row r="41" customFormat="false" ht="11.25" hidden="false" customHeight="false" outlineLevel="0" collapsed="false">
      <c r="A41" s="199" t="n">
        <v>35587</v>
      </c>
      <c r="B41" s="192" t="n">
        <v>35587</v>
      </c>
      <c r="C41" s="308" t="n">
        <f aca="false">IF(B41&lt;&gt;"",MONTH(B41),0)</f>
        <v>6</v>
      </c>
      <c r="D41" s="3" t="n">
        <v>210000</v>
      </c>
      <c r="S41" s="309" t="n">
        <v>36647</v>
      </c>
      <c r="T41" s="306" t="n">
        <f aca="false">HLOOKUP(S41,$F$23:$Q$27,2)</f>
        <v>229612.903225806</v>
      </c>
    </row>
    <row r="42" customFormat="false" ht="11.25" hidden="false" customHeight="false" outlineLevel="0" collapsed="false">
      <c r="A42" s="199" t="n">
        <v>35588</v>
      </c>
      <c r="B42" s="192" t="n">
        <v>35588</v>
      </c>
      <c r="C42" s="308" t="n">
        <f aca="false">IF(B42&lt;&gt;"",MONTH(B42),0)</f>
        <v>6</v>
      </c>
      <c r="D42" s="3" t="n">
        <v>213000</v>
      </c>
      <c r="S42" s="309" t="n">
        <v>36678</v>
      </c>
      <c r="T42" s="306" t="n">
        <f aca="false">HLOOKUP(S42,$F$23:$Q$27,2)</f>
        <v>252066.666666667</v>
      </c>
    </row>
    <row r="43" customFormat="false" ht="11.25" hidden="false" customHeight="false" outlineLevel="0" collapsed="false">
      <c r="A43" s="199" t="n">
        <v>35589</v>
      </c>
      <c r="B43" s="192" t="n">
        <v>35589</v>
      </c>
      <c r="C43" s="308" t="n">
        <f aca="false">IF(B43&lt;&gt;"",MONTH(B43),0)</f>
        <v>6</v>
      </c>
      <c r="D43" s="3" t="n">
        <v>217000</v>
      </c>
      <c r="S43" s="309" t="n">
        <v>36708</v>
      </c>
      <c r="T43" s="306" t="n">
        <f aca="false">HLOOKUP(S43,$F$23:$Q$27,2)</f>
        <v>246645.161290323</v>
      </c>
    </row>
    <row r="44" customFormat="false" ht="11.25" hidden="false" customHeight="false" outlineLevel="0" collapsed="false">
      <c r="A44" s="199" t="n">
        <v>35590</v>
      </c>
      <c r="B44" s="192" t="n">
        <v>35590</v>
      </c>
      <c r="C44" s="308" t="n">
        <f aca="false">IF(B44&lt;&gt;"",MONTH(B44),0)</f>
        <v>6</v>
      </c>
      <c r="D44" s="3" t="n">
        <v>215000</v>
      </c>
      <c r="S44" s="309" t="n">
        <v>36739</v>
      </c>
      <c r="T44" s="306" t="e">
        <f aca="false">HLOOKUP(S44,$F$23:$Q$27,2)</f>
        <v>#VALUE!</v>
      </c>
    </row>
    <row r="45" customFormat="false" ht="11.25" hidden="false" customHeight="false" outlineLevel="0" collapsed="false">
      <c r="A45" s="199" t="n">
        <v>35591</v>
      </c>
      <c r="B45" s="192" t="n">
        <v>35591</v>
      </c>
      <c r="C45" s="308" t="n">
        <f aca="false">IF(B45&lt;&gt;"",MONTH(B45),0)</f>
        <v>6</v>
      </c>
      <c r="D45" s="3" t="n">
        <v>216000</v>
      </c>
      <c r="S45" s="309" t="n">
        <v>36770</v>
      </c>
      <c r="T45" s="306" t="n">
        <f aca="false">HLOOKUP(S45,$F$23:$Q$27,2)</f>
        <v>265033.333333333</v>
      </c>
    </row>
    <row r="46" customFormat="false" ht="11.25" hidden="false" customHeight="false" outlineLevel="0" collapsed="false">
      <c r="A46" s="199" t="n">
        <v>35592</v>
      </c>
      <c r="B46" s="192" t="n">
        <v>35592</v>
      </c>
      <c r="C46" s="308" t="n">
        <f aca="false">IF(B46&lt;&gt;"",MONTH(B46),0)</f>
        <v>6</v>
      </c>
      <c r="D46" s="3" t="n">
        <v>215000</v>
      </c>
      <c r="S46" s="309" t="n">
        <v>36800</v>
      </c>
      <c r="T46" s="306" t="n">
        <f aca="false">HLOOKUP(S46,$F$23:$Q$27,2)</f>
        <v>277483.870967742</v>
      </c>
    </row>
    <row r="47" customFormat="false" ht="11.25" hidden="false" customHeight="false" outlineLevel="0" collapsed="false">
      <c r="A47" s="199" t="n">
        <v>35593</v>
      </c>
      <c r="B47" s="192" t="n">
        <v>35593</v>
      </c>
      <c r="C47" s="308" t="n">
        <f aca="false">IF(B47&lt;&gt;"",MONTH(B47),0)</f>
        <v>6</v>
      </c>
      <c r="D47" s="3" t="n">
        <v>215000</v>
      </c>
      <c r="S47" s="309" t="n">
        <v>36831</v>
      </c>
      <c r="T47" s="306" t="n">
        <f aca="false">HLOOKUP(S47,$F$23:$Q$27,2)</f>
        <v>306533.333333333</v>
      </c>
    </row>
    <row r="48" customFormat="false" ht="11.25" hidden="false" customHeight="false" outlineLevel="0" collapsed="false">
      <c r="A48" s="199" t="n">
        <v>35594</v>
      </c>
      <c r="B48" s="192" t="n">
        <v>35594</v>
      </c>
      <c r="C48" s="308" t="n">
        <f aca="false">IF(B48&lt;&gt;"",MONTH(B48),0)</f>
        <v>6</v>
      </c>
      <c r="D48" s="3" t="n">
        <v>213000</v>
      </c>
      <c r="S48" s="309" t="n">
        <v>36861</v>
      </c>
      <c r="T48" s="306" t="n">
        <f aca="false">HLOOKUP(S48,$F$23:$Q$27,2)</f>
        <v>297451.612903226</v>
      </c>
    </row>
    <row r="49" customFormat="false" ht="11.25" hidden="false" customHeight="false" outlineLevel="0" collapsed="false">
      <c r="A49" s="199" t="n">
        <v>35595</v>
      </c>
      <c r="B49" s="192" t="n">
        <v>35595</v>
      </c>
      <c r="C49" s="308" t="n">
        <f aca="false">IF(B49&lt;&gt;"",MONTH(B49),0)</f>
        <v>6</v>
      </c>
      <c r="D49" s="3" t="n">
        <v>209000</v>
      </c>
      <c r="S49" s="309" t="n">
        <v>36892</v>
      </c>
      <c r="T49" s="306" t="n">
        <f aca="false">HLOOKUP(S49,$F$29:$Q$33,2)</f>
        <v>288903.225806452</v>
      </c>
    </row>
    <row r="50" customFormat="false" ht="11.25" hidden="false" customHeight="false" outlineLevel="0" collapsed="false">
      <c r="A50" s="199" t="n">
        <v>35596</v>
      </c>
      <c r="B50" s="192" t="n">
        <v>35596</v>
      </c>
      <c r="C50" s="308" t="n">
        <f aca="false">IF(B50&lt;&gt;"",MONTH(B50),0)</f>
        <v>6</v>
      </c>
      <c r="D50" s="3" t="n">
        <v>211000</v>
      </c>
      <c r="S50" s="309" t="n">
        <v>36923</v>
      </c>
      <c r="T50" s="306" t="n">
        <f aca="false">HLOOKUP(S50,$F$29:$Q$33,2)</f>
        <v>314785.714285714</v>
      </c>
    </row>
    <row r="51" customFormat="false" ht="11.25" hidden="false" customHeight="false" outlineLevel="0" collapsed="false">
      <c r="A51" s="199" t="n">
        <v>35597</v>
      </c>
      <c r="B51" s="192" t="n">
        <v>35597</v>
      </c>
      <c r="C51" s="308" t="n">
        <f aca="false">IF(B51&lt;&gt;"",MONTH(B51),0)</f>
        <v>6</v>
      </c>
      <c r="D51" s="3" t="n">
        <v>213000</v>
      </c>
      <c r="S51" s="309" t="n">
        <v>36951</v>
      </c>
      <c r="T51" s="306" t="n">
        <f aca="false">HLOOKUP(S51,$F$29:$Q$33,2)</f>
        <v>308451.612903226</v>
      </c>
    </row>
    <row r="52" customFormat="false" ht="11.25" hidden="false" customHeight="false" outlineLevel="0" collapsed="false">
      <c r="A52" s="199" t="n">
        <v>35598</v>
      </c>
      <c r="B52" s="192" t="n">
        <v>35598</v>
      </c>
      <c r="C52" s="308" t="n">
        <f aca="false">IF(B52&lt;&gt;"",MONTH(B52),0)</f>
        <v>6</v>
      </c>
      <c r="D52" s="3" t="n">
        <v>206000</v>
      </c>
      <c r="S52" s="309" t="n">
        <v>36982</v>
      </c>
      <c r="T52" s="306" t="n">
        <f aca="false">HLOOKUP(S52,$F$29:$Q$33,2)</f>
        <v>283400</v>
      </c>
    </row>
    <row r="53" customFormat="false" ht="11.25" hidden="false" customHeight="false" outlineLevel="0" collapsed="false">
      <c r="A53" s="199" t="n">
        <v>35599</v>
      </c>
      <c r="B53" s="192" t="n">
        <v>35599</v>
      </c>
      <c r="C53" s="308" t="n">
        <f aca="false">IF(B53&lt;&gt;"",MONTH(B53),0)</f>
        <v>6</v>
      </c>
      <c r="D53" s="3" t="n">
        <v>207000</v>
      </c>
      <c r="S53" s="309" t="n">
        <v>37012</v>
      </c>
      <c r="T53" s="306" t="e">
        <f aca="false">HLOOKUP(S53,$F$29:$Q$33,2)</f>
        <v>#DIV/0!</v>
      </c>
    </row>
    <row r="54" customFormat="false" ht="11.25" hidden="false" customHeight="false" outlineLevel="0" collapsed="false">
      <c r="A54" s="199" t="n">
        <v>35600</v>
      </c>
      <c r="B54" s="192" t="n">
        <v>35600</v>
      </c>
      <c r="C54" s="308" t="n">
        <f aca="false">IF(B54&lt;&gt;"",MONTH(B54),0)</f>
        <v>6</v>
      </c>
      <c r="D54" s="3" t="n">
        <v>203000</v>
      </c>
      <c r="S54" s="309" t="n">
        <v>37043</v>
      </c>
      <c r="T54" s="306" t="e">
        <f aca="false">HLOOKUP(S54,$F$29:$Q$33,2)</f>
        <v>#DIV/0!</v>
      </c>
    </row>
    <row r="55" customFormat="false" ht="11.25" hidden="false" customHeight="false" outlineLevel="0" collapsed="false">
      <c r="A55" s="199" t="n">
        <v>35601</v>
      </c>
      <c r="B55" s="192" t="n">
        <v>35601</v>
      </c>
      <c r="C55" s="308" t="n">
        <f aca="false">IF(B55&lt;&gt;"",MONTH(B55),0)</f>
        <v>6</v>
      </c>
      <c r="D55" s="3" t="n">
        <v>205000</v>
      </c>
      <c r="S55" s="309" t="n">
        <v>37073</v>
      </c>
      <c r="T55" s="306" t="e">
        <f aca="false">HLOOKUP(S55,$F$29:$Q$33,2)</f>
        <v>#DIV/0!</v>
      </c>
    </row>
    <row r="56" customFormat="false" ht="11.25" hidden="false" customHeight="false" outlineLevel="0" collapsed="false">
      <c r="A56" s="199" t="n">
        <v>35602</v>
      </c>
      <c r="B56" s="192" t="n">
        <v>35602</v>
      </c>
      <c r="C56" s="308" t="n">
        <f aca="false">IF(B56&lt;&gt;"",MONTH(B56),0)</f>
        <v>6</v>
      </c>
      <c r="D56" s="3" t="n">
        <v>204000</v>
      </c>
      <c r="S56" s="309" t="n">
        <v>37104</v>
      </c>
      <c r="T56" s="306" t="e">
        <f aca="false">HLOOKUP(S56,$F$29:$Q$33,2)</f>
        <v>#DIV/0!</v>
      </c>
    </row>
    <row r="57" customFormat="false" ht="11.25" hidden="false" customHeight="false" outlineLevel="0" collapsed="false">
      <c r="A57" s="199" t="n">
        <v>35603</v>
      </c>
      <c r="B57" s="192" t="n">
        <v>35603</v>
      </c>
      <c r="C57" s="308" t="n">
        <f aca="false">IF(B57&lt;&gt;"",MONTH(B57),0)</f>
        <v>6</v>
      </c>
      <c r="D57" s="3" t="n">
        <v>202000</v>
      </c>
      <c r="S57" s="309" t="n">
        <v>37135</v>
      </c>
      <c r="T57" s="306" t="e">
        <f aca="false">HLOOKUP(S57,$F$29:$Q$33,2)</f>
        <v>#DIV/0!</v>
      </c>
    </row>
    <row r="58" customFormat="false" ht="11.25" hidden="false" customHeight="false" outlineLevel="0" collapsed="false">
      <c r="A58" s="199" t="n">
        <v>35604</v>
      </c>
      <c r="B58" s="192" t="n">
        <v>35604</v>
      </c>
      <c r="C58" s="308" t="n">
        <f aca="false">IF(B58&lt;&gt;"",MONTH(B58),0)</f>
        <v>6</v>
      </c>
      <c r="D58" s="3" t="n">
        <v>203000</v>
      </c>
      <c r="S58" s="309" t="n">
        <v>37165</v>
      </c>
      <c r="T58" s="306" t="e">
        <f aca="false">HLOOKUP(S58,$F$29:$Q$33,2)</f>
        <v>#DIV/0!</v>
      </c>
    </row>
    <row r="59" customFormat="false" ht="11.25" hidden="false" customHeight="false" outlineLevel="0" collapsed="false">
      <c r="A59" s="199" t="n">
        <v>35605</v>
      </c>
      <c r="B59" s="192" t="n">
        <v>35605</v>
      </c>
      <c r="C59" s="308" t="n">
        <f aca="false">IF(B59&lt;&gt;"",MONTH(B59),0)</f>
        <v>6</v>
      </c>
      <c r="D59" s="3" t="n">
        <v>208000</v>
      </c>
      <c r="S59" s="309" t="n">
        <v>37196</v>
      </c>
      <c r="T59" s="306" t="e">
        <f aca="false">HLOOKUP(S59,$F$29:$Q$33,2)</f>
        <v>#DIV/0!</v>
      </c>
    </row>
    <row r="60" customFormat="false" ht="11.25" hidden="false" customHeight="false" outlineLevel="0" collapsed="false">
      <c r="A60" s="199" t="n">
        <v>35606</v>
      </c>
      <c r="B60" s="192" t="n">
        <v>35606</v>
      </c>
      <c r="C60" s="308" t="n">
        <f aca="false">IF(B60&lt;&gt;"",MONTH(B60),0)</f>
        <v>6</v>
      </c>
      <c r="D60" s="3" t="n">
        <v>209000</v>
      </c>
      <c r="S60" s="309" t="n">
        <v>37226</v>
      </c>
      <c r="T60" s="306" t="e">
        <f aca="false">HLOOKUP(S60,$F$29:$Q$33,2)</f>
        <v>#DIV/0!</v>
      </c>
    </row>
    <row r="61" customFormat="false" ht="11.25" hidden="false" customHeight="false" outlineLevel="0" collapsed="false">
      <c r="A61" s="199" t="n">
        <v>35607</v>
      </c>
      <c r="B61" s="192" t="n">
        <v>35607</v>
      </c>
      <c r="C61" s="308" t="n">
        <f aca="false">IF(B61&lt;&gt;"",MONTH(B61),0)</f>
        <v>6</v>
      </c>
      <c r="D61" s="3" t="n">
        <v>205000</v>
      </c>
    </row>
    <row r="62" customFormat="false" ht="11.25" hidden="false" customHeight="false" outlineLevel="0" collapsed="false">
      <c r="A62" s="199" t="n">
        <v>35608</v>
      </c>
      <c r="B62" s="192" t="n">
        <v>35608</v>
      </c>
      <c r="C62" s="308" t="n">
        <f aca="false">IF(B62&lt;&gt;"",MONTH(B62),0)</f>
        <v>6</v>
      </c>
      <c r="D62" s="3" t="n">
        <v>209000</v>
      </c>
    </row>
    <row r="63" customFormat="false" ht="11.25" hidden="false" customHeight="false" outlineLevel="0" collapsed="false">
      <c r="A63" s="199" t="n">
        <v>35609</v>
      </c>
      <c r="B63" s="192" t="n">
        <v>35609</v>
      </c>
      <c r="C63" s="308" t="n">
        <f aca="false">IF(B63&lt;&gt;"",MONTH(B63),0)</f>
        <v>6</v>
      </c>
      <c r="D63" s="3" t="n">
        <v>209000</v>
      </c>
    </row>
    <row r="64" customFormat="false" ht="11.25" hidden="false" customHeight="false" outlineLevel="0" collapsed="false">
      <c r="A64" s="199" t="n">
        <v>35610</v>
      </c>
      <c r="B64" s="192" t="n">
        <v>35610</v>
      </c>
      <c r="C64" s="308" t="n">
        <f aca="false">IF(B64&lt;&gt;"",MONTH(B64),0)</f>
        <v>6</v>
      </c>
      <c r="D64" s="3" t="n">
        <v>208000</v>
      </c>
    </row>
    <row r="65" customFormat="false" ht="11.25" hidden="false" customHeight="false" outlineLevel="0" collapsed="false">
      <c r="A65" s="199" t="n">
        <v>35611</v>
      </c>
      <c r="B65" s="192" t="n">
        <v>35611</v>
      </c>
      <c r="C65" s="308" t="n">
        <f aca="false">IF(B65&lt;&gt;"",MONTH(B65),0)</f>
        <v>6</v>
      </c>
      <c r="D65" s="3" t="n">
        <v>209000</v>
      </c>
    </row>
    <row r="66" customFormat="false" ht="11.25" hidden="false" customHeight="false" outlineLevel="0" collapsed="false">
      <c r="A66" s="199" t="n">
        <v>35612</v>
      </c>
      <c r="B66" s="192" t="n">
        <v>35612</v>
      </c>
      <c r="C66" s="308" t="n">
        <f aca="false">IF(B66&lt;&gt;"",MONTH(B66),0)</f>
        <v>7</v>
      </c>
      <c r="D66" s="3" t="n">
        <v>205000</v>
      </c>
    </row>
    <row r="67" customFormat="false" ht="11.25" hidden="false" customHeight="false" outlineLevel="0" collapsed="false">
      <c r="A67" s="199" t="n">
        <v>35613</v>
      </c>
      <c r="B67" s="192" t="n">
        <v>35613</v>
      </c>
      <c r="C67" s="308" t="n">
        <f aca="false">IF(B67&lt;&gt;"",MONTH(B67),0)</f>
        <v>7</v>
      </c>
      <c r="D67" s="3" t="n">
        <v>210000</v>
      </c>
    </row>
    <row r="68" customFormat="false" ht="11.25" hidden="false" customHeight="false" outlineLevel="0" collapsed="false">
      <c r="A68" s="199" t="n">
        <v>35614</v>
      </c>
      <c r="B68" s="192" t="n">
        <v>35614</v>
      </c>
      <c r="C68" s="308" t="n">
        <f aca="false">IF(B68&lt;&gt;"",MONTH(B68),0)</f>
        <v>7</v>
      </c>
      <c r="D68" s="3" t="n">
        <v>204000</v>
      </c>
    </row>
    <row r="69" customFormat="false" ht="11.25" hidden="false" customHeight="false" outlineLevel="0" collapsed="false">
      <c r="A69" s="199" t="n">
        <v>35615</v>
      </c>
      <c r="B69" s="192" t="n">
        <v>35615</v>
      </c>
      <c r="C69" s="308" t="n">
        <f aca="false">IF(B69&lt;&gt;"",MONTH(B69),0)</f>
        <v>7</v>
      </c>
      <c r="D69" s="3" t="n">
        <v>178000</v>
      </c>
    </row>
    <row r="70" customFormat="false" ht="11.25" hidden="false" customHeight="false" outlineLevel="0" collapsed="false">
      <c r="A70" s="199" t="n">
        <v>35616</v>
      </c>
      <c r="B70" s="192" t="n">
        <v>35616</v>
      </c>
      <c r="C70" s="308" t="n">
        <f aca="false">IF(B70&lt;&gt;"",MONTH(B70),0)</f>
        <v>7</v>
      </c>
      <c r="D70" s="3" t="n">
        <v>179000</v>
      </c>
    </row>
    <row r="71" customFormat="false" ht="11.25" hidden="false" customHeight="false" outlineLevel="0" collapsed="false">
      <c r="A71" s="199" t="n">
        <v>35617</v>
      </c>
      <c r="B71" s="192" t="n">
        <v>35617</v>
      </c>
      <c r="C71" s="308" t="n">
        <f aca="false">IF(B71&lt;&gt;"",MONTH(B71),0)</f>
        <v>7</v>
      </c>
      <c r="D71" s="3" t="n">
        <v>180000</v>
      </c>
    </row>
    <row r="72" customFormat="false" ht="11.25" hidden="false" customHeight="false" outlineLevel="0" collapsed="false">
      <c r="A72" s="199" t="n">
        <v>35618</v>
      </c>
      <c r="B72" s="192" t="n">
        <v>35618</v>
      </c>
      <c r="C72" s="308" t="n">
        <f aca="false">IF(B72&lt;&gt;"",MONTH(B72),0)</f>
        <v>7</v>
      </c>
      <c r="D72" s="3" t="n">
        <v>192000</v>
      </c>
    </row>
    <row r="73" customFormat="false" ht="11.25" hidden="false" customHeight="false" outlineLevel="0" collapsed="false">
      <c r="A73" s="199" t="n">
        <v>35619</v>
      </c>
      <c r="B73" s="192" t="n">
        <v>35619</v>
      </c>
      <c r="C73" s="308" t="n">
        <f aca="false">IF(B73&lt;&gt;"",MONTH(B73),0)</f>
        <v>7</v>
      </c>
      <c r="D73" s="3" t="n">
        <v>192000</v>
      </c>
    </row>
    <row r="74" customFormat="false" ht="11.25" hidden="false" customHeight="false" outlineLevel="0" collapsed="false">
      <c r="A74" s="199" t="n">
        <v>35620</v>
      </c>
      <c r="B74" s="192" t="n">
        <v>35620</v>
      </c>
      <c r="C74" s="308" t="n">
        <f aca="false">IF(B74&lt;&gt;"",MONTH(B74),0)</f>
        <v>7</v>
      </c>
      <c r="D74" s="3" t="n">
        <v>189000</v>
      </c>
    </row>
    <row r="75" customFormat="false" ht="11.25" hidden="false" customHeight="false" outlineLevel="0" collapsed="false">
      <c r="A75" s="199" t="n">
        <v>35621</v>
      </c>
      <c r="B75" s="192" t="n">
        <v>35621</v>
      </c>
      <c r="C75" s="308" t="n">
        <f aca="false">IF(B75&lt;&gt;"",MONTH(B75),0)</f>
        <v>7</v>
      </c>
      <c r="D75" s="3" t="n">
        <v>182000</v>
      </c>
    </row>
    <row r="76" customFormat="false" ht="11.25" hidden="false" customHeight="false" outlineLevel="0" collapsed="false">
      <c r="A76" s="199" t="n">
        <v>35622</v>
      </c>
      <c r="B76" s="192" t="n">
        <v>35622</v>
      </c>
      <c r="C76" s="308" t="n">
        <f aca="false">IF(B76&lt;&gt;"",MONTH(B76),0)</f>
        <v>7</v>
      </c>
      <c r="D76" s="3" t="n">
        <v>181000</v>
      </c>
    </row>
    <row r="77" customFormat="false" ht="11.25" hidden="false" customHeight="false" outlineLevel="0" collapsed="false">
      <c r="A77" s="199" t="n">
        <v>35623</v>
      </c>
      <c r="B77" s="192" t="n">
        <v>35623</v>
      </c>
      <c r="C77" s="308" t="n">
        <f aca="false">IF(B77&lt;&gt;"",MONTH(B77),0)</f>
        <v>7</v>
      </c>
      <c r="D77" s="3" t="n">
        <v>180000</v>
      </c>
    </row>
    <row r="78" customFormat="false" ht="11.25" hidden="false" customHeight="false" outlineLevel="0" collapsed="false">
      <c r="A78" s="199" t="n">
        <v>35624</v>
      </c>
      <c r="B78" s="192" t="n">
        <v>35624</v>
      </c>
      <c r="C78" s="308" t="n">
        <f aca="false">IF(B78&lt;&gt;"",MONTH(B78),0)</f>
        <v>7</v>
      </c>
      <c r="D78" s="3" t="n">
        <v>183000</v>
      </c>
    </row>
    <row r="79" customFormat="false" ht="11.25" hidden="false" customHeight="false" outlineLevel="0" collapsed="false">
      <c r="A79" s="199" t="n">
        <v>35625</v>
      </c>
      <c r="B79" s="192" t="n">
        <v>35625</v>
      </c>
      <c r="C79" s="308" t="n">
        <f aca="false">IF(B79&lt;&gt;"",MONTH(B79),0)</f>
        <v>7</v>
      </c>
      <c r="D79" s="3" t="n">
        <v>185000</v>
      </c>
    </row>
    <row r="80" customFormat="false" ht="11.25" hidden="false" customHeight="false" outlineLevel="0" collapsed="false">
      <c r="A80" s="199" t="n">
        <v>35626</v>
      </c>
      <c r="B80" s="192" t="n">
        <v>35626</v>
      </c>
      <c r="C80" s="308" t="n">
        <f aca="false">IF(B80&lt;&gt;"",MONTH(B80),0)</f>
        <v>7</v>
      </c>
      <c r="D80" s="3" t="n">
        <v>193000</v>
      </c>
    </row>
    <row r="81" customFormat="false" ht="11.25" hidden="false" customHeight="false" outlineLevel="0" collapsed="false">
      <c r="A81" s="199" t="n">
        <v>35627</v>
      </c>
      <c r="B81" s="192" t="n">
        <v>35627</v>
      </c>
      <c r="C81" s="308" t="n">
        <f aca="false">IF(B81&lt;&gt;"",MONTH(B81),0)</f>
        <v>7</v>
      </c>
      <c r="D81" s="3" t="n">
        <v>202000</v>
      </c>
    </row>
    <row r="82" customFormat="false" ht="11.25" hidden="false" customHeight="false" outlineLevel="0" collapsed="false">
      <c r="A82" s="199" t="n">
        <v>35628</v>
      </c>
      <c r="B82" s="192" t="n">
        <v>35628</v>
      </c>
      <c r="C82" s="308" t="n">
        <f aca="false">IF(B82&lt;&gt;"",MONTH(B82),0)</f>
        <v>7</v>
      </c>
      <c r="D82" s="3" t="n">
        <v>195000</v>
      </c>
    </row>
    <row r="83" customFormat="false" ht="11.25" hidden="false" customHeight="false" outlineLevel="0" collapsed="false">
      <c r="A83" s="199" t="n">
        <v>35629</v>
      </c>
      <c r="B83" s="192" t="n">
        <v>35629</v>
      </c>
      <c r="C83" s="308" t="n">
        <f aca="false">IF(B83&lt;&gt;"",MONTH(B83),0)</f>
        <v>7</v>
      </c>
      <c r="D83" s="3" t="n">
        <v>194000</v>
      </c>
    </row>
    <row r="84" customFormat="false" ht="11.25" hidden="false" customHeight="false" outlineLevel="0" collapsed="false">
      <c r="A84" s="199" t="n">
        <v>35630</v>
      </c>
      <c r="B84" s="192" t="n">
        <v>35630</v>
      </c>
      <c r="C84" s="308" t="n">
        <f aca="false">IF(B84&lt;&gt;"",MONTH(B84),0)</f>
        <v>7</v>
      </c>
      <c r="D84" s="3" t="n">
        <v>195000</v>
      </c>
    </row>
    <row r="85" customFormat="false" ht="11.25" hidden="false" customHeight="false" outlineLevel="0" collapsed="false">
      <c r="A85" s="199" t="n">
        <v>35631</v>
      </c>
      <c r="B85" s="192" t="n">
        <v>35631</v>
      </c>
      <c r="C85" s="308" t="n">
        <f aca="false">IF(B85&lt;&gt;"",MONTH(B85),0)</f>
        <v>7</v>
      </c>
      <c r="D85" s="3" t="n">
        <v>199000</v>
      </c>
    </row>
    <row r="86" customFormat="false" ht="11.25" hidden="false" customHeight="false" outlineLevel="0" collapsed="false">
      <c r="A86" s="199" t="n">
        <v>35632</v>
      </c>
      <c r="B86" s="192" t="n">
        <v>35632</v>
      </c>
      <c r="C86" s="308" t="n">
        <f aca="false">IF(B86&lt;&gt;"",MONTH(B86),0)</f>
        <v>7</v>
      </c>
      <c r="D86" s="3" t="n">
        <v>197000</v>
      </c>
    </row>
    <row r="87" customFormat="false" ht="11.25" hidden="false" customHeight="false" outlineLevel="0" collapsed="false">
      <c r="A87" s="199" t="n">
        <v>35633</v>
      </c>
      <c r="B87" s="192" t="n">
        <v>35633</v>
      </c>
      <c r="C87" s="308" t="n">
        <f aca="false">IF(B87&lt;&gt;"",MONTH(B87),0)</f>
        <v>7</v>
      </c>
      <c r="D87" s="3" t="n">
        <v>203000</v>
      </c>
    </row>
    <row r="88" customFormat="false" ht="11.25" hidden="false" customHeight="false" outlineLevel="0" collapsed="false">
      <c r="A88" s="199" t="n">
        <v>35634</v>
      </c>
      <c r="B88" s="192" t="n">
        <v>35634</v>
      </c>
      <c r="C88" s="308" t="n">
        <f aca="false">IF(B88&lt;&gt;"",MONTH(B88),0)</f>
        <v>7</v>
      </c>
      <c r="D88" s="3" t="n">
        <v>205000</v>
      </c>
    </row>
    <row r="89" customFormat="false" ht="11.25" hidden="false" customHeight="false" outlineLevel="0" collapsed="false">
      <c r="A89" s="199" t="n">
        <v>35635</v>
      </c>
      <c r="B89" s="192" t="n">
        <v>35635</v>
      </c>
      <c r="C89" s="308" t="n">
        <f aca="false">IF(B89&lt;&gt;"",MONTH(B89),0)</f>
        <v>7</v>
      </c>
      <c r="D89" s="3" t="n">
        <v>205000</v>
      </c>
    </row>
    <row r="90" customFormat="false" ht="11.25" hidden="false" customHeight="false" outlineLevel="0" collapsed="false">
      <c r="A90" s="199" t="n">
        <v>35636</v>
      </c>
      <c r="B90" s="192" t="n">
        <v>35636</v>
      </c>
      <c r="C90" s="308" t="n">
        <f aca="false">IF(B90&lt;&gt;"",MONTH(B90),0)</f>
        <v>7</v>
      </c>
      <c r="D90" s="3" t="n">
        <v>197000</v>
      </c>
    </row>
    <row r="91" customFormat="false" ht="11.25" hidden="false" customHeight="false" outlineLevel="0" collapsed="false">
      <c r="A91" s="199" t="n">
        <v>35637</v>
      </c>
      <c r="B91" s="192" t="n">
        <v>35637</v>
      </c>
      <c r="C91" s="308" t="n">
        <f aca="false">IF(B91&lt;&gt;"",MONTH(B91),0)</f>
        <v>7</v>
      </c>
      <c r="D91" s="3" t="n">
        <v>192000</v>
      </c>
    </row>
    <row r="92" customFormat="false" ht="11.25" hidden="false" customHeight="false" outlineLevel="0" collapsed="false">
      <c r="A92" s="199" t="n">
        <v>35638</v>
      </c>
      <c r="B92" s="192" t="n">
        <v>35638</v>
      </c>
      <c r="C92" s="308" t="n">
        <f aca="false">IF(B92&lt;&gt;"",MONTH(B92),0)</f>
        <v>7</v>
      </c>
      <c r="D92" s="3" t="n">
        <v>190000</v>
      </c>
    </row>
    <row r="93" customFormat="false" ht="11.25" hidden="false" customHeight="false" outlineLevel="0" collapsed="false">
      <c r="A93" s="199" t="n">
        <v>35639</v>
      </c>
      <c r="B93" s="192" t="n">
        <v>35639</v>
      </c>
      <c r="C93" s="308" t="n">
        <f aca="false">IF(B93&lt;&gt;"",MONTH(B93),0)</f>
        <v>7</v>
      </c>
      <c r="D93" s="3" t="n">
        <v>191000</v>
      </c>
    </row>
    <row r="94" customFormat="false" ht="11.25" hidden="false" customHeight="false" outlineLevel="0" collapsed="false">
      <c r="A94" s="199" t="n">
        <v>35640</v>
      </c>
      <c r="B94" s="192" t="n">
        <v>35640</v>
      </c>
      <c r="C94" s="308" t="n">
        <f aca="false">IF(B94&lt;&gt;"",MONTH(B94),0)</f>
        <v>7</v>
      </c>
      <c r="D94" s="3" t="n">
        <v>194000</v>
      </c>
    </row>
    <row r="95" customFormat="false" ht="11.25" hidden="false" customHeight="false" outlineLevel="0" collapsed="false">
      <c r="A95" s="199" t="n">
        <v>35641</v>
      </c>
      <c r="B95" s="192" t="n">
        <v>35641</v>
      </c>
      <c r="C95" s="308" t="n">
        <f aca="false">IF(B95&lt;&gt;"",MONTH(B95),0)</f>
        <v>7</v>
      </c>
      <c r="D95" s="3" t="n">
        <v>190000</v>
      </c>
    </row>
    <row r="96" customFormat="false" ht="11.25" hidden="false" customHeight="false" outlineLevel="0" collapsed="false">
      <c r="A96" s="199" t="n">
        <v>35642</v>
      </c>
      <c r="B96" s="192" t="n">
        <v>35642</v>
      </c>
      <c r="C96" s="308" t="n">
        <f aca="false">IF(B96&lt;&gt;"",MONTH(B96),0)</f>
        <v>7</v>
      </c>
      <c r="D96" s="3" t="n">
        <v>199000</v>
      </c>
    </row>
    <row r="97" customFormat="false" ht="11.25" hidden="false" customHeight="false" outlineLevel="0" collapsed="false">
      <c r="A97" s="199" t="n">
        <v>35643</v>
      </c>
      <c r="B97" s="192" t="n">
        <v>35643</v>
      </c>
      <c r="C97" s="308" t="n">
        <f aca="false">IF(B97&lt;&gt;"",MONTH(B97),0)</f>
        <v>8</v>
      </c>
      <c r="D97" s="3" t="n">
        <v>200000</v>
      </c>
    </row>
    <row r="98" customFormat="false" ht="11.25" hidden="false" customHeight="false" outlineLevel="0" collapsed="false">
      <c r="A98" s="199" t="n">
        <v>35644</v>
      </c>
      <c r="B98" s="192" t="n">
        <v>35644</v>
      </c>
      <c r="C98" s="308" t="n">
        <f aca="false">IF(B98&lt;&gt;"",MONTH(B98),0)</f>
        <v>8</v>
      </c>
      <c r="D98" s="3" t="n">
        <v>190000</v>
      </c>
    </row>
    <row r="99" customFormat="false" ht="11.25" hidden="false" customHeight="false" outlineLevel="0" collapsed="false">
      <c r="A99" s="199" t="n">
        <v>35645</v>
      </c>
      <c r="B99" s="192" t="n">
        <v>35645</v>
      </c>
      <c r="C99" s="308" t="n">
        <f aca="false">IF(B99&lt;&gt;"",MONTH(B99),0)</f>
        <v>8</v>
      </c>
      <c r="D99" s="3" t="n">
        <v>187000</v>
      </c>
    </row>
    <row r="100" customFormat="false" ht="11.25" hidden="false" customHeight="false" outlineLevel="0" collapsed="false">
      <c r="A100" s="199" t="n">
        <v>35646</v>
      </c>
      <c r="B100" s="192" t="n">
        <v>35646</v>
      </c>
      <c r="C100" s="308" t="n">
        <f aca="false">IF(B100&lt;&gt;"",MONTH(B100),0)</f>
        <v>8</v>
      </c>
      <c r="D100" s="3" t="n">
        <v>186000</v>
      </c>
    </row>
    <row r="101" customFormat="false" ht="11.25" hidden="false" customHeight="false" outlineLevel="0" collapsed="false">
      <c r="A101" s="199" t="n">
        <v>35647</v>
      </c>
      <c r="B101" s="192" t="n">
        <v>35647</v>
      </c>
      <c r="C101" s="308" t="n">
        <f aca="false">IF(B101&lt;&gt;"",MONTH(B101),0)</f>
        <v>8</v>
      </c>
      <c r="D101" s="3" t="n">
        <v>182000</v>
      </c>
    </row>
    <row r="102" customFormat="false" ht="11.25" hidden="false" customHeight="false" outlineLevel="0" collapsed="false">
      <c r="A102" s="199" t="n">
        <v>35648</v>
      </c>
      <c r="B102" s="192" t="n">
        <v>35648</v>
      </c>
      <c r="C102" s="308" t="n">
        <f aca="false">IF(B102&lt;&gt;"",MONTH(B102),0)</f>
        <v>8</v>
      </c>
      <c r="D102" s="3" t="n">
        <v>184000</v>
      </c>
    </row>
    <row r="103" customFormat="false" ht="11.25" hidden="false" customHeight="false" outlineLevel="0" collapsed="false">
      <c r="A103" s="199" t="n">
        <v>35649</v>
      </c>
      <c r="B103" s="192" t="n">
        <v>35649</v>
      </c>
      <c r="C103" s="308" t="n">
        <f aca="false">IF(B103&lt;&gt;"",MONTH(B103),0)</f>
        <v>8</v>
      </c>
      <c r="D103" s="3" t="n">
        <v>182000</v>
      </c>
    </row>
    <row r="104" customFormat="false" ht="11.25" hidden="false" customHeight="false" outlineLevel="0" collapsed="false">
      <c r="A104" s="199" t="n">
        <v>35650</v>
      </c>
      <c r="B104" s="192" t="n">
        <v>35650</v>
      </c>
      <c r="C104" s="308" t="n">
        <f aca="false">IF(B104&lt;&gt;"",MONTH(B104),0)</f>
        <v>8</v>
      </c>
      <c r="D104" s="3" t="n">
        <v>184000</v>
      </c>
    </row>
    <row r="105" customFormat="false" ht="11.25" hidden="false" customHeight="false" outlineLevel="0" collapsed="false">
      <c r="A105" s="199" t="n">
        <v>35651</v>
      </c>
      <c r="B105" s="192" t="n">
        <v>35651</v>
      </c>
      <c r="C105" s="308" t="n">
        <f aca="false">IF(B105&lt;&gt;"",MONTH(B105),0)</f>
        <v>8</v>
      </c>
      <c r="D105" s="3" t="n">
        <v>187000</v>
      </c>
    </row>
    <row r="106" customFormat="false" ht="11.25" hidden="false" customHeight="false" outlineLevel="0" collapsed="false">
      <c r="A106" s="199" t="n">
        <v>35652</v>
      </c>
      <c r="B106" s="192" t="n">
        <v>35652</v>
      </c>
      <c r="C106" s="308" t="n">
        <f aca="false">IF(B106&lt;&gt;"",MONTH(B106),0)</f>
        <v>8</v>
      </c>
      <c r="D106" s="3" t="n">
        <v>190000</v>
      </c>
    </row>
    <row r="107" customFormat="false" ht="11.25" hidden="false" customHeight="false" outlineLevel="0" collapsed="false">
      <c r="A107" s="199" t="n">
        <v>35653</v>
      </c>
      <c r="B107" s="192" t="n">
        <v>35653</v>
      </c>
      <c r="C107" s="308" t="n">
        <f aca="false">IF(B107&lt;&gt;"",MONTH(B107),0)</f>
        <v>8</v>
      </c>
      <c r="D107" s="3" t="n">
        <v>188000</v>
      </c>
    </row>
    <row r="108" customFormat="false" ht="11.25" hidden="false" customHeight="false" outlineLevel="0" collapsed="false">
      <c r="A108" s="199" t="n">
        <v>35654</v>
      </c>
      <c r="B108" s="192" t="n">
        <v>35654</v>
      </c>
      <c r="C108" s="308" t="n">
        <f aca="false">IF(B108&lt;&gt;"",MONTH(B108),0)</f>
        <v>8</v>
      </c>
      <c r="D108" s="3" t="n">
        <v>183000</v>
      </c>
    </row>
    <row r="109" customFormat="false" ht="11.25" hidden="false" customHeight="false" outlineLevel="0" collapsed="false">
      <c r="A109" s="199" t="n">
        <v>35655</v>
      </c>
      <c r="B109" s="192" t="n">
        <v>35655</v>
      </c>
      <c r="C109" s="308" t="n">
        <f aca="false">IF(B109&lt;&gt;"",MONTH(B109),0)</f>
        <v>8</v>
      </c>
      <c r="D109" s="3" t="n">
        <v>182000</v>
      </c>
    </row>
    <row r="110" customFormat="false" ht="11.25" hidden="false" customHeight="false" outlineLevel="0" collapsed="false">
      <c r="A110" s="199" t="n">
        <v>35656</v>
      </c>
      <c r="B110" s="192" t="n">
        <v>35656</v>
      </c>
      <c r="C110" s="308" t="n">
        <f aca="false">IF(B110&lt;&gt;"",MONTH(B110),0)</f>
        <v>8</v>
      </c>
      <c r="D110" s="3" t="n">
        <v>182000</v>
      </c>
    </row>
    <row r="111" customFormat="false" ht="11.25" hidden="false" customHeight="false" outlineLevel="0" collapsed="false">
      <c r="A111" s="199" t="n">
        <v>35657</v>
      </c>
      <c r="B111" s="192" t="n">
        <v>35657</v>
      </c>
      <c r="C111" s="308" t="n">
        <f aca="false">IF(B111&lt;&gt;"",MONTH(B111),0)</f>
        <v>8</v>
      </c>
      <c r="D111" s="3" t="n">
        <v>181000</v>
      </c>
    </row>
    <row r="112" customFormat="false" ht="11.25" hidden="false" customHeight="false" outlineLevel="0" collapsed="false">
      <c r="A112" s="199" t="n">
        <v>35658</v>
      </c>
      <c r="B112" s="192" t="n">
        <v>35658</v>
      </c>
      <c r="C112" s="308" t="n">
        <f aca="false">IF(B112&lt;&gt;"",MONTH(B112),0)</f>
        <v>8</v>
      </c>
      <c r="D112" s="3" t="n">
        <v>187000</v>
      </c>
    </row>
    <row r="113" customFormat="false" ht="11.25" hidden="false" customHeight="false" outlineLevel="0" collapsed="false">
      <c r="A113" s="199" t="n">
        <v>35659</v>
      </c>
      <c r="B113" s="192" t="n">
        <v>35659</v>
      </c>
      <c r="C113" s="308" t="n">
        <f aca="false">IF(B113&lt;&gt;"",MONTH(B113),0)</f>
        <v>8</v>
      </c>
      <c r="D113" s="3" t="n">
        <v>184000</v>
      </c>
    </row>
    <row r="114" customFormat="false" ht="11.25" hidden="false" customHeight="false" outlineLevel="0" collapsed="false">
      <c r="A114" s="199" t="n">
        <v>35660</v>
      </c>
      <c r="B114" s="192" t="n">
        <v>35660</v>
      </c>
      <c r="C114" s="308" t="n">
        <f aca="false">IF(B114&lt;&gt;"",MONTH(B114),0)</f>
        <v>8</v>
      </c>
      <c r="D114" s="3" t="n">
        <v>186000</v>
      </c>
    </row>
    <row r="115" customFormat="false" ht="11.25" hidden="false" customHeight="false" outlineLevel="0" collapsed="false">
      <c r="A115" s="199" t="n">
        <v>35661</v>
      </c>
      <c r="B115" s="192" t="n">
        <v>35661</v>
      </c>
      <c r="C115" s="308" t="n">
        <f aca="false">IF(B115&lt;&gt;"",MONTH(B115),0)</f>
        <v>8</v>
      </c>
      <c r="D115" s="3" t="n">
        <v>184000</v>
      </c>
    </row>
    <row r="116" customFormat="false" ht="11.25" hidden="false" customHeight="false" outlineLevel="0" collapsed="false">
      <c r="A116" s="199" t="n">
        <v>35662</v>
      </c>
      <c r="B116" s="192" t="n">
        <v>35662</v>
      </c>
      <c r="C116" s="308" t="n">
        <f aca="false">IF(B116&lt;&gt;"",MONTH(B116),0)</f>
        <v>8</v>
      </c>
      <c r="D116" s="3" t="n">
        <v>182000</v>
      </c>
    </row>
    <row r="117" customFormat="false" ht="11.25" hidden="false" customHeight="false" outlineLevel="0" collapsed="false">
      <c r="A117" s="199" t="n">
        <v>35663</v>
      </c>
      <c r="B117" s="192" t="n">
        <v>35663</v>
      </c>
      <c r="C117" s="308" t="n">
        <f aca="false">IF(B117&lt;&gt;"",MONTH(B117),0)</f>
        <v>8</v>
      </c>
      <c r="D117" s="3" t="n">
        <v>192000</v>
      </c>
    </row>
    <row r="118" customFormat="false" ht="11.25" hidden="false" customHeight="false" outlineLevel="0" collapsed="false">
      <c r="A118" s="199" t="n">
        <v>35664</v>
      </c>
      <c r="B118" s="192" t="n">
        <v>35664</v>
      </c>
      <c r="C118" s="308" t="n">
        <f aca="false">IF(B118&lt;&gt;"",MONTH(B118),0)</f>
        <v>8</v>
      </c>
      <c r="D118" s="3" t="n">
        <v>193000</v>
      </c>
    </row>
    <row r="119" customFormat="false" ht="11.25" hidden="false" customHeight="false" outlineLevel="0" collapsed="false">
      <c r="A119" s="199" t="n">
        <v>35665</v>
      </c>
      <c r="B119" s="192" t="n">
        <v>35665</v>
      </c>
      <c r="C119" s="308" t="n">
        <f aca="false">IF(B119&lt;&gt;"",MONTH(B119),0)</f>
        <v>8</v>
      </c>
      <c r="D119" s="3" t="n">
        <v>196000</v>
      </c>
    </row>
    <row r="120" customFormat="false" ht="11.25" hidden="false" customHeight="false" outlineLevel="0" collapsed="false">
      <c r="A120" s="199" t="n">
        <v>35666</v>
      </c>
      <c r="B120" s="192" t="n">
        <v>35666</v>
      </c>
      <c r="C120" s="308" t="n">
        <f aca="false">IF(B120&lt;&gt;"",MONTH(B120),0)</f>
        <v>8</v>
      </c>
      <c r="D120" s="3" t="n">
        <v>194000</v>
      </c>
    </row>
    <row r="121" customFormat="false" ht="11.25" hidden="false" customHeight="false" outlineLevel="0" collapsed="false">
      <c r="A121" s="199" t="n">
        <v>35667</v>
      </c>
      <c r="B121" s="192" t="n">
        <v>35667</v>
      </c>
      <c r="C121" s="308" t="n">
        <f aca="false">IF(B121&lt;&gt;"",MONTH(B121),0)</f>
        <v>8</v>
      </c>
      <c r="D121" s="3" t="n">
        <v>193000</v>
      </c>
    </row>
    <row r="122" customFormat="false" ht="11.25" hidden="false" customHeight="false" outlineLevel="0" collapsed="false">
      <c r="A122" s="199" t="n">
        <v>35668</v>
      </c>
      <c r="B122" s="192" t="n">
        <v>35668</v>
      </c>
      <c r="C122" s="308" t="n">
        <f aca="false">IF(B122&lt;&gt;"",MONTH(B122),0)</f>
        <v>8</v>
      </c>
      <c r="D122" s="3" t="n">
        <v>198000</v>
      </c>
    </row>
    <row r="123" customFormat="false" ht="11.25" hidden="false" customHeight="false" outlineLevel="0" collapsed="false">
      <c r="A123" s="199" t="n">
        <v>35669</v>
      </c>
      <c r="B123" s="192" t="n">
        <v>35669</v>
      </c>
      <c r="C123" s="308" t="n">
        <f aca="false">IF(B123&lt;&gt;"",MONTH(B123),0)</f>
        <v>8</v>
      </c>
      <c r="D123" s="3" t="n">
        <v>195000</v>
      </c>
    </row>
    <row r="124" customFormat="false" ht="11.25" hidden="false" customHeight="false" outlineLevel="0" collapsed="false">
      <c r="A124" s="199" t="n">
        <v>35670</v>
      </c>
      <c r="B124" s="192" t="n">
        <v>35670</v>
      </c>
      <c r="C124" s="308" t="n">
        <f aca="false">IF(B124&lt;&gt;"",MONTH(B124),0)</f>
        <v>8</v>
      </c>
      <c r="D124" s="3" t="n">
        <v>189000</v>
      </c>
    </row>
    <row r="125" customFormat="false" ht="11.25" hidden="false" customHeight="false" outlineLevel="0" collapsed="false">
      <c r="A125" s="199" t="n">
        <v>35671</v>
      </c>
      <c r="B125" s="192" t="n">
        <v>35671</v>
      </c>
      <c r="C125" s="308" t="n">
        <f aca="false">IF(B125&lt;&gt;"",MONTH(B125),0)</f>
        <v>8</v>
      </c>
      <c r="D125" s="3" t="n">
        <v>187000</v>
      </c>
    </row>
    <row r="126" customFormat="false" ht="11.25" hidden="false" customHeight="false" outlineLevel="0" collapsed="false">
      <c r="A126" s="199" t="n">
        <v>35672</v>
      </c>
      <c r="B126" s="192" t="n">
        <v>35672</v>
      </c>
      <c r="C126" s="308" t="n">
        <f aca="false">IF(B126&lt;&gt;"",MONTH(B126),0)</f>
        <v>8</v>
      </c>
      <c r="D126" s="3" t="n">
        <v>188000</v>
      </c>
    </row>
    <row r="127" customFormat="false" ht="11.25" hidden="false" customHeight="false" outlineLevel="0" collapsed="false">
      <c r="A127" s="199" t="n">
        <v>35673</v>
      </c>
      <c r="B127" s="192" t="n">
        <v>35673</v>
      </c>
      <c r="C127" s="308" t="n">
        <f aca="false">IF(B127&lt;&gt;"",MONTH(B127),0)</f>
        <v>8</v>
      </c>
      <c r="D127" s="3" t="n">
        <v>188000</v>
      </c>
    </row>
    <row r="128" customFormat="false" ht="11.25" hidden="false" customHeight="false" outlineLevel="0" collapsed="false">
      <c r="A128" s="199" t="n">
        <v>35674</v>
      </c>
      <c r="B128" s="192" t="n">
        <v>35674</v>
      </c>
      <c r="C128" s="308" t="n">
        <f aca="false">IF(B128&lt;&gt;"",MONTH(B128),0)</f>
        <v>9</v>
      </c>
      <c r="D128" s="3" t="n">
        <v>193000</v>
      </c>
    </row>
    <row r="129" customFormat="false" ht="11.25" hidden="false" customHeight="false" outlineLevel="0" collapsed="false">
      <c r="A129" s="199" t="n">
        <v>35675</v>
      </c>
      <c r="B129" s="192" t="n">
        <v>35675</v>
      </c>
      <c r="C129" s="308" t="n">
        <f aca="false">IF(B129&lt;&gt;"",MONTH(B129),0)</f>
        <v>9</v>
      </c>
      <c r="D129" s="3" t="n">
        <v>190000</v>
      </c>
    </row>
    <row r="130" customFormat="false" ht="11.25" hidden="false" customHeight="false" outlineLevel="0" collapsed="false">
      <c r="A130" s="199" t="n">
        <v>35676</v>
      </c>
      <c r="B130" s="192" t="n">
        <v>35676</v>
      </c>
      <c r="C130" s="308" t="n">
        <f aca="false">IF(B130&lt;&gt;"",MONTH(B130),0)</f>
        <v>9</v>
      </c>
      <c r="D130" s="3" t="n">
        <v>194000</v>
      </c>
    </row>
    <row r="131" customFormat="false" ht="11.25" hidden="false" customHeight="false" outlineLevel="0" collapsed="false">
      <c r="A131" s="199" t="n">
        <v>35677</v>
      </c>
      <c r="B131" s="192" t="n">
        <v>35677</v>
      </c>
      <c r="C131" s="308" t="n">
        <f aca="false">IF(B131&lt;&gt;"",MONTH(B131),0)</f>
        <v>9</v>
      </c>
      <c r="D131" s="3" t="n">
        <v>197000</v>
      </c>
    </row>
    <row r="132" customFormat="false" ht="11.25" hidden="false" customHeight="false" outlineLevel="0" collapsed="false">
      <c r="A132" s="199" t="n">
        <v>35678</v>
      </c>
      <c r="B132" s="192" t="n">
        <v>35678</v>
      </c>
      <c r="C132" s="308" t="n">
        <f aca="false">IF(B132&lt;&gt;"",MONTH(B132),0)</f>
        <v>9</v>
      </c>
      <c r="D132" s="3" t="n">
        <v>193000</v>
      </c>
    </row>
    <row r="133" customFormat="false" ht="11.25" hidden="false" customHeight="false" outlineLevel="0" collapsed="false">
      <c r="A133" s="199" t="n">
        <v>35679</v>
      </c>
      <c r="B133" s="192" t="n">
        <v>35679</v>
      </c>
      <c r="C133" s="308" t="n">
        <f aca="false">IF(B133&lt;&gt;"",MONTH(B133),0)</f>
        <v>9</v>
      </c>
      <c r="D133" s="3" t="n">
        <v>197000</v>
      </c>
    </row>
    <row r="134" customFormat="false" ht="11.25" hidden="false" customHeight="false" outlineLevel="0" collapsed="false">
      <c r="A134" s="199" t="n">
        <v>35680</v>
      </c>
      <c r="B134" s="192" t="n">
        <v>35680</v>
      </c>
      <c r="C134" s="308" t="n">
        <f aca="false">IF(B134&lt;&gt;"",MONTH(B134),0)</f>
        <v>9</v>
      </c>
      <c r="D134" s="3" t="n">
        <v>197000</v>
      </c>
    </row>
    <row r="135" customFormat="false" ht="11.25" hidden="false" customHeight="false" outlineLevel="0" collapsed="false">
      <c r="A135" s="199" t="n">
        <v>35681</v>
      </c>
      <c r="B135" s="192" t="n">
        <v>35681</v>
      </c>
      <c r="C135" s="308" t="n">
        <f aca="false">IF(B135&lt;&gt;"",MONTH(B135),0)</f>
        <v>9</v>
      </c>
      <c r="D135" s="3" t="n">
        <v>196000</v>
      </c>
    </row>
    <row r="136" customFormat="false" ht="11.25" hidden="false" customHeight="false" outlineLevel="0" collapsed="false">
      <c r="A136" s="199" t="n">
        <v>35682</v>
      </c>
      <c r="B136" s="192" t="n">
        <v>35682</v>
      </c>
      <c r="C136" s="308" t="n">
        <f aca="false">IF(B136&lt;&gt;"",MONTH(B136),0)</f>
        <v>9</v>
      </c>
      <c r="D136" s="3" t="n">
        <v>201000</v>
      </c>
    </row>
    <row r="137" customFormat="false" ht="11.25" hidden="false" customHeight="false" outlineLevel="0" collapsed="false">
      <c r="A137" s="199" t="n">
        <v>35683</v>
      </c>
      <c r="B137" s="192" t="n">
        <v>35683</v>
      </c>
      <c r="C137" s="308" t="n">
        <f aca="false">IF(B137&lt;&gt;"",MONTH(B137),0)</f>
        <v>9</v>
      </c>
      <c r="D137" s="3" t="n">
        <v>201000</v>
      </c>
    </row>
    <row r="138" customFormat="false" ht="11.25" hidden="false" customHeight="false" outlineLevel="0" collapsed="false">
      <c r="A138" s="199" t="n">
        <v>35684</v>
      </c>
      <c r="B138" s="192" t="n">
        <v>35684</v>
      </c>
      <c r="C138" s="308" t="n">
        <f aca="false">IF(B138&lt;&gt;"",MONTH(B138),0)</f>
        <v>9</v>
      </c>
      <c r="D138" s="3" t="n">
        <v>188000</v>
      </c>
    </row>
    <row r="139" customFormat="false" ht="11.25" hidden="false" customHeight="false" outlineLevel="0" collapsed="false">
      <c r="A139" s="199" t="n">
        <v>35685</v>
      </c>
      <c r="B139" s="192" t="n">
        <v>35685</v>
      </c>
      <c r="C139" s="308" t="n">
        <f aca="false">IF(B139&lt;&gt;"",MONTH(B139),0)</f>
        <v>9</v>
      </c>
      <c r="D139" s="3" t="n">
        <v>164000</v>
      </c>
    </row>
    <row r="140" customFormat="false" ht="11.25" hidden="false" customHeight="false" outlineLevel="0" collapsed="false">
      <c r="A140" s="199" t="n">
        <v>35686</v>
      </c>
      <c r="B140" s="192" t="n">
        <v>35686</v>
      </c>
      <c r="C140" s="308" t="n">
        <f aca="false">IF(B140&lt;&gt;"",MONTH(B140),0)</f>
        <v>9</v>
      </c>
      <c r="D140" s="3" t="n">
        <v>169000</v>
      </c>
    </row>
    <row r="141" customFormat="false" ht="11.25" hidden="false" customHeight="false" outlineLevel="0" collapsed="false">
      <c r="A141" s="199" t="n">
        <v>35687</v>
      </c>
      <c r="B141" s="192" t="n">
        <v>35687</v>
      </c>
      <c r="C141" s="308" t="n">
        <f aca="false">IF(B141&lt;&gt;"",MONTH(B141),0)</f>
        <v>9</v>
      </c>
      <c r="D141" s="3" t="n">
        <v>169000</v>
      </c>
    </row>
    <row r="142" customFormat="false" ht="11.25" hidden="false" customHeight="false" outlineLevel="0" collapsed="false">
      <c r="A142" s="199" t="n">
        <v>35688</v>
      </c>
      <c r="B142" s="192" t="n">
        <v>35688</v>
      </c>
      <c r="C142" s="308" t="n">
        <f aca="false">IF(B142&lt;&gt;"",MONTH(B142),0)</f>
        <v>9</v>
      </c>
      <c r="D142" s="3" t="n">
        <v>175000</v>
      </c>
    </row>
    <row r="143" customFormat="false" ht="11.25" hidden="false" customHeight="false" outlineLevel="0" collapsed="false">
      <c r="A143" s="199" t="n">
        <v>35689</v>
      </c>
      <c r="B143" s="192" t="n">
        <v>35689</v>
      </c>
      <c r="C143" s="308" t="n">
        <f aca="false">IF(B143&lt;&gt;"",MONTH(B143),0)</f>
        <v>9</v>
      </c>
      <c r="D143" s="3" t="n">
        <v>171000</v>
      </c>
    </row>
    <row r="144" customFormat="false" ht="11.25" hidden="false" customHeight="false" outlineLevel="0" collapsed="false">
      <c r="A144" s="199" t="n">
        <v>35690</v>
      </c>
      <c r="B144" s="192" t="n">
        <v>35690</v>
      </c>
      <c r="C144" s="308" t="n">
        <f aca="false">IF(B144&lt;&gt;"",MONTH(B144),0)</f>
        <v>9</v>
      </c>
      <c r="D144" s="3" t="n">
        <v>166000</v>
      </c>
    </row>
    <row r="145" customFormat="false" ht="11.25" hidden="false" customHeight="false" outlineLevel="0" collapsed="false">
      <c r="A145" s="199" t="n">
        <v>35691</v>
      </c>
      <c r="B145" s="192" t="n">
        <v>35691</v>
      </c>
      <c r="C145" s="308" t="n">
        <f aca="false">IF(B145&lt;&gt;"",MONTH(B145),0)</f>
        <v>9</v>
      </c>
      <c r="D145" s="3" t="n">
        <v>184000</v>
      </c>
    </row>
    <row r="146" customFormat="false" ht="11.25" hidden="false" customHeight="false" outlineLevel="0" collapsed="false">
      <c r="A146" s="199" t="n">
        <v>35692</v>
      </c>
      <c r="B146" s="192" t="n">
        <v>35692</v>
      </c>
      <c r="C146" s="308" t="n">
        <f aca="false">IF(B146&lt;&gt;"",MONTH(B146),0)</f>
        <v>9</v>
      </c>
      <c r="D146" s="3" t="n">
        <v>192000</v>
      </c>
    </row>
    <row r="147" customFormat="false" ht="11.25" hidden="false" customHeight="false" outlineLevel="0" collapsed="false">
      <c r="A147" s="199" t="n">
        <v>35693</v>
      </c>
      <c r="B147" s="192" t="n">
        <v>35693</v>
      </c>
      <c r="C147" s="308" t="n">
        <f aca="false">IF(B147&lt;&gt;"",MONTH(B147),0)</f>
        <v>9</v>
      </c>
      <c r="D147" s="3" t="n">
        <v>182000</v>
      </c>
    </row>
    <row r="148" customFormat="false" ht="11.25" hidden="false" customHeight="false" outlineLevel="0" collapsed="false">
      <c r="A148" s="199" t="n">
        <v>35694</v>
      </c>
      <c r="B148" s="192" t="n">
        <v>35694</v>
      </c>
      <c r="C148" s="308" t="n">
        <f aca="false">IF(B148&lt;&gt;"",MONTH(B148),0)</f>
        <v>9</v>
      </c>
      <c r="D148" s="3" t="n">
        <v>182000</v>
      </c>
    </row>
    <row r="149" customFormat="false" ht="11.25" hidden="false" customHeight="false" outlineLevel="0" collapsed="false">
      <c r="A149" s="199" t="n">
        <v>35695</v>
      </c>
      <c r="B149" s="192" t="n">
        <v>35695</v>
      </c>
      <c r="C149" s="308" t="n">
        <f aca="false">IF(B149&lt;&gt;"",MONTH(B149),0)</f>
        <v>9</v>
      </c>
      <c r="D149" s="3" t="n">
        <v>180000</v>
      </c>
    </row>
    <row r="150" customFormat="false" ht="11.25" hidden="false" customHeight="false" outlineLevel="0" collapsed="false">
      <c r="A150" s="199" t="n">
        <v>35696</v>
      </c>
      <c r="B150" s="192" t="n">
        <v>35696</v>
      </c>
      <c r="C150" s="308" t="n">
        <f aca="false">IF(B150&lt;&gt;"",MONTH(B150),0)</f>
        <v>9</v>
      </c>
      <c r="D150" s="3" t="n">
        <v>184000</v>
      </c>
    </row>
    <row r="151" customFormat="false" ht="11.25" hidden="false" customHeight="false" outlineLevel="0" collapsed="false">
      <c r="A151" s="199" t="n">
        <v>35697</v>
      </c>
      <c r="B151" s="192" t="n">
        <v>35697</v>
      </c>
      <c r="C151" s="308" t="n">
        <f aca="false">IF(B151&lt;&gt;"",MONTH(B151),0)</f>
        <v>9</v>
      </c>
      <c r="D151" s="3" t="n">
        <v>198000</v>
      </c>
    </row>
    <row r="152" customFormat="false" ht="11.25" hidden="false" customHeight="false" outlineLevel="0" collapsed="false">
      <c r="A152" s="199" t="n">
        <v>35698</v>
      </c>
      <c r="B152" s="192" t="n">
        <v>35698</v>
      </c>
      <c r="C152" s="308" t="n">
        <f aca="false">IF(B152&lt;&gt;"",MONTH(B152),0)</f>
        <v>9</v>
      </c>
      <c r="D152" s="3" t="n">
        <v>187000</v>
      </c>
    </row>
    <row r="153" customFormat="false" ht="11.25" hidden="false" customHeight="false" outlineLevel="0" collapsed="false">
      <c r="A153" s="199" t="n">
        <v>35699</v>
      </c>
      <c r="B153" s="192" t="n">
        <v>35699</v>
      </c>
      <c r="C153" s="308" t="n">
        <f aca="false">IF(B153&lt;&gt;"",MONTH(B153),0)</f>
        <v>9</v>
      </c>
      <c r="D153" s="3" t="n">
        <v>183000</v>
      </c>
    </row>
    <row r="154" customFormat="false" ht="11.25" hidden="false" customHeight="false" outlineLevel="0" collapsed="false">
      <c r="A154" s="199" t="n">
        <v>35700</v>
      </c>
      <c r="B154" s="192" t="n">
        <v>35700</v>
      </c>
      <c r="C154" s="308" t="n">
        <f aca="false">IF(B154&lt;&gt;"",MONTH(B154),0)</f>
        <v>9</v>
      </c>
      <c r="D154" s="3" t="n">
        <v>185000</v>
      </c>
    </row>
    <row r="155" customFormat="false" ht="11.25" hidden="false" customHeight="false" outlineLevel="0" collapsed="false">
      <c r="A155" s="199" t="n">
        <v>35701</v>
      </c>
      <c r="B155" s="192" t="n">
        <v>35701</v>
      </c>
      <c r="C155" s="308" t="n">
        <f aca="false">IF(B155&lt;&gt;"",MONTH(B155),0)</f>
        <v>9</v>
      </c>
      <c r="D155" s="3" t="n">
        <v>186000</v>
      </c>
    </row>
    <row r="156" customFormat="false" ht="11.25" hidden="false" customHeight="false" outlineLevel="0" collapsed="false">
      <c r="A156" s="199" t="n">
        <v>35702</v>
      </c>
      <c r="B156" s="192" t="n">
        <v>35702</v>
      </c>
      <c r="C156" s="308" t="n">
        <f aca="false">IF(B156&lt;&gt;"",MONTH(B156),0)</f>
        <v>9</v>
      </c>
      <c r="D156" s="3" t="n">
        <v>194000</v>
      </c>
    </row>
    <row r="157" customFormat="false" ht="11.25" hidden="false" customHeight="false" outlineLevel="0" collapsed="false">
      <c r="A157" s="199" t="n">
        <v>35703</v>
      </c>
      <c r="B157" s="192" t="n">
        <v>35703</v>
      </c>
      <c r="C157" s="308" t="n">
        <f aca="false">IF(B157&lt;&gt;"",MONTH(B157),0)</f>
        <v>9</v>
      </c>
      <c r="D157" s="3" t="n">
        <v>194000</v>
      </c>
    </row>
    <row r="158" customFormat="false" ht="11.25" hidden="false" customHeight="false" outlineLevel="0" collapsed="false">
      <c r="A158" s="199" t="n">
        <v>35704</v>
      </c>
      <c r="B158" s="192" t="n">
        <v>35704</v>
      </c>
      <c r="C158" s="308" t="n">
        <f aca="false">IF(B158&lt;&gt;"",MONTH(B158),0)</f>
        <v>10</v>
      </c>
      <c r="D158" s="3" t="n">
        <v>205000</v>
      </c>
    </row>
    <row r="159" customFormat="false" ht="11.25" hidden="false" customHeight="false" outlineLevel="0" collapsed="false">
      <c r="A159" s="199" t="n">
        <v>35705</v>
      </c>
      <c r="B159" s="192" t="n">
        <v>35705</v>
      </c>
      <c r="C159" s="308" t="n">
        <f aca="false">IF(B159&lt;&gt;"",MONTH(B159),0)</f>
        <v>10</v>
      </c>
      <c r="D159" s="3" t="n">
        <v>207000</v>
      </c>
    </row>
    <row r="160" customFormat="false" ht="11.25" hidden="false" customHeight="false" outlineLevel="0" collapsed="false">
      <c r="A160" s="199" t="n">
        <v>35706</v>
      </c>
      <c r="B160" s="192" t="n">
        <v>35706</v>
      </c>
      <c r="C160" s="308" t="n">
        <f aca="false">IF(B160&lt;&gt;"",MONTH(B160),0)</f>
        <v>10</v>
      </c>
      <c r="D160" s="3" t="n">
        <v>187000</v>
      </c>
    </row>
    <row r="161" customFormat="false" ht="11.25" hidden="false" customHeight="false" outlineLevel="0" collapsed="false">
      <c r="A161" s="199" t="n">
        <v>35707</v>
      </c>
      <c r="B161" s="192" t="n">
        <v>35707</v>
      </c>
      <c r="C161" s="308" t="n">
        <f aca="false">IF(B161&lt;&gt;"",MONTH(B161),0)</f>
        <v>10</v>
      </c>
      <c r="D161" s="3" t="n">
        <v>187000</v>
      </c>
    </row>
    <row r="162" customFormat="false" ht="11.25" hidden="false" customHeight="false" outlineLevel="0" collapsed="false">
      <c r="A162" s="199" t="n">
        <v>35708</v>
      </c>
      <c r="B162" s="192" t="n">
        <v>35708</v>
      </c>
      <c r="C162" s="308" t="n">
        <f aca="false">IF(B162&lt;&gt;"",MONTH(B162),0)</f>
        <v>10</v>
      </c>
      <c r="D162" s="3" t="n">
        <v>187000</v>
      </c>
    </row>
    <row r="163" customFormat="false" ht="11.25" hidden="false" customHeight="false" outlineLevel="0" collapsed="false">
      <c r="A163" s="199" t="n">
        <v>35709</v>
      </c>
      <c r="B163" s="192" t="n">
        <v>35709</v>
      </c>
      <c r="C163" s="308" t="n">
        <f aca="false">IF(B163&lt;&gt;"",MONTH(B163),0)</f>
        <v>10</v>
      </c>
      <c r="D163" s="3" t="n">
        <v>187000</v>
      </c>
    </row>
    <row r="164" customFormat="false" ht="11.25" hidden="false" customHeight="false" outlineLevel="0" collapsed="false">
      <c r="A164" s="199" t="n">
        <v>35710</v>
      </c>
      <c r="B164" s="192" t="n">
        <v>35710</v>
      </c>
      <c r="C164" s="308" t="n">
        <f aca="false">IF(B164&lt;&gt;"",MONTH(B164),0)</f>
        <v>10</v>
      </c>
      <c r="D164" s="3" t="n">
        <v>182000</v>
      </c>
    </row>
    <row r="165" customFormat="false" ht="11.25" hidden="false" customHeight="false" outlineLevel="0" collapsed="false">
      <c r="A165" s="199" t="n">
        <v>35711</v>
      </c>
      <c r="B165" s="192" t="n">
        <v>35711</v>
      </c>
      <c r="C165" s="308" t="n">
        <f aca="false">IF(B165&lt;&gt;"",MONTH(B165),0)</f>
        <v>10</v>
      </c>
      <c r="D165" s="3" t="n">
        <v>183000</v>
      </c>
    </row>
    <row r="166" customFormat="false" ht="11.25" hidden="false" customHeight="false" outlineLevel="0" collapsed="false">
      <c r="A166" s="199" t="n">
        <v>35712</v>
      </c>
      <c r="B166" s="192" t="n">
        <v>35712</v>
      </c>
      <c r="C166" s="308" t="n">
        <f aca="false">IF(B166&lt;&gt;"",MONTH(B166),0)</f>
        <v>10</v>
      </c>
      <c r="D166" s="3" t="n">
        <v>174000</v>
      </c>
    </row>
    <row r="167" customFormat="false" ht="11.25" hidden="false" customHeight="false" outlineLevel="0" collapsed="false">
      <c r="A167" s="199" t="n">
        <v>35713</v>
      </c>
      <c r="B167" s="192" t="n">
        <v>35713</v>
      </c>
      <c r="C167" s="308" t="n">
        <f aca="false">IF(B167&lt;&gt;"",MONTH(B167),0)</f>
        <v>10</v>
      </c>
      <c r="D167" s="3" t="n">
        <v>180000</v>
      </c>
    </row>
    <row r="168" customFormat="false" ht="11.25" hidden="false" customHeight="false" outlineLevel="0" collapsed="false">
      <c r="A168" s="199" t="n">
        <v>35714</v>
      </c>
      <c r="B168" s="192" t="n">
        <v>35714</v>
      </c>
      <c r="C168" s="308" t="n">
        <f aca="false">IF(B168&lt;&gt;"",MONTH(B168),0)</f>
        <v>10</v>
      </c>
      <c r="D168" s="3" t="n">
        <v>182000</v>
      </c>
    </row>
    <row r="169" customFormat="false" ht="11.25" hidden="false" customHeight="false" outlineLevel="0" collapsed="false">
      <c r="A169" s="199" t="n">
        <v>35715</v>
      </c>
      <c r="B169" s="192" t="n">
        <v>35715</v>
      </c>
      <c r="C169" s="308" t="n">
        <f aca="false">IF(B169&lt;&gt;"",MONTH(B169),0)</f>
        <v>10</v>
      </c>
      <c r="D169" s="3" t="n">
        <v>182000</v>
      </c>
    </row>
    <row r="170" customFormat="false" ht="11.25" hidden="false" customHeight="false" outlineLevel="0" collapsed="false">
      <c r="A170" s="199" t="n">
        <v>35716</v>
      </c>
      <c r="B170" s="192" t="n">
        <v>35716</v>
      </c>
      <c r="C170" s="308" t="n">
        <f aca="false">IF(B170&lt;&gt;"",MONTH(B170),0)</f>
        <v>10</v>
      </c>
      <c r="D170" s="3" t="n">
        <v>193000</v>
      </c>
    </row>
    <row r="171" customFormat="false" ht="11.25" hidden="false" customHeight="false" outlineLevel="0" collapsed="false">
      <c r="A171" s="199" t="n">
        <v>35717</v>
      </c>
      <c r="B171" s="192" t="n">
        <v>35717</v>
      </c>
      <c r="C171" s="308" t="n">
        <f aca="false">IF(B171&lt;&gt;"",MONTH(B171),0)</f>
        <v>10</v>
      </c>
      <c r="D171" s="3" t="n">
        <v>203000</v>
      </c>
    </row>
    <row r="172" customFormat="false" ht="11.25" hidden="false" customHeight="false" outlineLevel="0" collapsed="false">
      <c r="A172" s="199" t="n">
        <v>35718</v>
      </c>
      <c r="B172" s="192" t="n">
        <v>35718</v>
      </c>
      <c r="C172" s="308" t="n">
        <f aca="false">IF(B172&lt;&gt;"",MONTH(B172),0)</f>
        <v>10</v>
      </c>
      <c r="D172" s="3" t="n">
        <v>206000</v>
      </c>
    </row>
    <row r="173" customFormat="false" ht="11.25" hidden="false" customHeight="false" outlineLevel="0" collapsed="false">
      <c r="A173" s="199" t="n">
        <v>35719</v>
      </c>
      <c r="B173" s="192" t="n">
        <v>35719</v>
      </c>
      <c r="C173" s="308" t="n">
        <f aca="false">IF(B173&lt;&gt;"",MONTH(B173),0)</f>
        <v>10</v>
      </c>
      <c r="D173" s="3" t="n">
        <v>203000</v>
      </c>
    </row>
    <row r="174" customFormat="false" ht="11.25" hidden="false" customHeight="false" outlineLevel="0" collapsed="false">
      <c r="A174" s="199" t="n">
        <v>35720</v>
      </c>
      <c r="B174" s="192" t="n">
        <v>35720</v>
      </c>
      <c r="C174" s="308" t="n">
        <f aca="false">IF(B174&lt;&gt;"",MONTH(B174),0)</f>
        <v>10</v>
      </c>
      <c r="D174" s="3" t="n">
        <v>186000</v>
      </c>
    </row>
    <row r="175" customFormat="false" ht="11.25" hidden="false" customHeight="false" outlineLevel="0" collapsed="false">
      <c r="A175" s="199" t="n">
        <v>35721</v>
      </c>
      <c r="B175" s="192" t="n">
        <v>35721</v>
      </c>
      <c r="C175" s="308" t="n">
        <f aca="false">IF(B175&lt;&gt;"",MONTH(B175),0)</f>
        <v>10</v>
      </c>
      <c r="D175" s="3" t="n">
        <v>191000</v>
      </c>
    </row>
    <row r="176" customFormat="false" ht="11.25" hidden="false" customHeight="false" outlineLevel="0" collapsed="false">
      <c r="A176" s="199" t="n">
        <v>35722</v>
      </c>
      <c r="B176" s="192" t="n">
        <v>35722</v>
      </c>
      <c r="C176" s="308" t="n">
        <f aca="false">IF(B176&lt;&gt;"",MONTH(B176),0)</f>
        <v>10</v>
      </c>
      <c r="D176" s="3" t="n">
        <v>201000</v>
      </c>
    </row>
    <row r="177" customFormat="false" ht="11.25" hidden="false" customHeight="false" outlineLevel="0" collapsed="false">
      <c r="A177" s="199" t="n">
        <v>35723</v>
      </c>
      <c r="B177" s="192" t="n">
        <v>35723</v>
      </c>
      <c r="C177" s="308" t="n">
        <f aca="false">IF(B177&lt;&gt;"",MONTH(B177),0)</f>
        <v>10</v>
      </c>
      <c r="D177" s="3" t="n">
        <v>210000</v>
      </c>
    </row>
    <row r="178" customFormat="false" ht="11.25" hidden="false" customHeight="false" outlineLevel="0" collapsed="false">
      <c r="A178" s="199" t="n">
        <v>35724</v>
      </c>
      <c r="B178" s="192" t="n">
        <v>35724</v>
      </c>
      <c r="C178" s="308" t="n">
        <f aca="false">IF(B178&lt;&gt;"",MONTH(B178),0)</f>
        <v>10</v>
      </c>
      <c r="D178" s="3" t="n">
        <v>206000</v>
      </c>
    </row>
    <row r="179" customFormat="false" ht="11.25" hidden="false" customHeight="false" outlineLevel="0" collapsed="false">
      <c r="A179" s="199" t="n">
        <v>35725</v>
      </c>
      <c r="B179" s="192" t="n">
        <v>35725</v>
      </c>
      <c r="C179" s="308" t="n">
        <f aca="false">IF(B179&lt;&gt;"",MONTH(B179),0)</f>
        <v>10</v>
      </c>
      <c r="D179" s="3" t="n">
        <v>205000</v>
      </c>
    </row>
    <row r="180" customFormat="false" ht="11.25" hidden="false" customHeight="false" outlineLevel="0" collapsed="false">
      <c r="A180" s="199" t="n">
        <v>35726</v>
      </c>
      <c r="B180" s="192" t="n">
        <v>35726</v>
      </c>
      <c r="C180" s="308" t="n">
        <f aca="false">IF(B180&lt;&gt;"",MONTH(B180),0)</f>
        <v>10</v>
      </c>
      <c r="D180" s="3" t="n">
        <v>196000</v>
      </c>
    </row>
    <row r="181" customFormat="false" ht="11.25" hidden="false" customHeight="false" outlineLevel="0" collapsed="false">
      <c r="A181" s="199" t="n">
        <v>35727</v>
      </c>
      <c r="B181" s="192" t="n">
        <v>35727</v>
      </c>
      <c r="C181" s="308" t="n">
        <f aca="false">IF(B181&lt;&gt;"",MONTH(B181),0)</f>
        <v>10</v>
      </c>
      <c r="D181" s="3" t="n">
        <v>205000</v>
      </c>
    </row>
    <row r="182" customFormat="false" ht="11.25" hidden="false" customHeight="false" outlineLevel="0" collapsed="false">
      <c r="A182" s="199" t="n">
        <v>35728</v>
      </c>
      <c r="B182" s="192" t="n">
        <v>35728</v>
      </c>
      <c r="C182" s="308" t="n">
        <f aca="false">IF(B182&lt;&gt;"",MONTH(B182),0)</f>
        <v>10</v>
      </c>
      <c r="D182" s="3" t="n">
        <v>219000</v>
      </c>
    </row>
    <row r="183" customFormat="false" ht="11.25" hidden="false" customHeight="false" outlineLevel="0" collapsed="false">
      <c r="A183" s="199" t="n">
        <v>35729</v>
      </c>
      <c r="B183" s="192" t="n">
        <v>35729</v>
      </c>
      <c r="C183" s="308" t="n">
        <f aca="false">IF(B183&lt;&gt;"",MONTH(B183),0)</f>
        <v>10</v>
      </c>
      <c r="D183" s="3" t="n">
        <v>210000</v>
      </c>
    </row>
    <row r="184" customFormat="false" ht="11.25" hidden="false" customHeight="false" outlineLevel="0" collapsed="false">
      <c r="A184" s="199" t="n">
        <v>35730</v>
      </c>
      <c r="B184" s="192" t="n">
        <v>35730</v>
      </c>
      <c r="C184" s="308" t="n">
        <f aca="false">IF(B184&lt;&gt;"",MONTH(B184),0)</f>
        <v>10</v>
      </c>
      <c r="D184" s="3" t="n">
        <v>209000</v>
      </c>
    </row>
    <row r="185" customFormat="false" ht="11.25" hidden="false" customHeight="false" outlineLevel="0" collapsed="false">
      <c r="A185" s="199" t="n">
        <v>35731</v>
      </c>
      <c r="B185" s="192" t="n">
        <v>35731</v>
      </c>
      <c r="C185" s="308" t="n">
        <f aca="false">IF(B185&lt;&gt;"",MONTH(B185),0)</f>
        <v>10</v>
      </c>
      <c r="D185" s="3" t="n">
        <v>223000</v>
      </c>
    </row>
    <row r="186" customFormat="false" ht="11.25" hidden="false" customHeight="false" outlineLevel="0" collapsed="false">
      <c r="A186" s="199" t="n">
        <v>35732</v>
      </c>
      <c r="B186" s="192" t="n">
        <v>35732</v>
      </c>
      <c r="C186" s="308" t="n">
        <f aca="false">IF(B186&lt;&gt;"",MONTH(B186),0)</f>
        <v>10</v>
      </c>
      <c r="D186" s="3" t="n">
        <v>222000</v>
      </c>
    </row>
    <row r="187" customFormat="false" ht="11.25" hidden="false" customHeight="false" outlineLevel="0" collapsed="false">
      <c r="A187" s="199" t="n">
        <v>35733</v>
      </c>
      <c r="B187" s="192" t="n">
        <v>35733</v>
      </c>
      <c r="C187" s="308" t="n">
        <f aca="false">IF(B187&lt;&gt;"",MONTH(B187),0)</f>
        <v>10</v>
      </c>
      <c r="D187" s="3" t="n">
        <v>207000</v>
      </c>
    </row>
    <row r="188" customFormat="false" ht="11.25" hidden="false" customHeight="false" outlineLevel="0" collapsed="false">
      <c r="A188" s="199" t="n">
        <v>35734</v>
      </c>
      <c r="B188" s="192" t="n">
        <v>35734</v>
      </c>
      <c r="C188" s="308" t="n">
        <f aca="false">IF(B188&lt;&gt;"",MONTH(B188),0)</f>
        <v>10</v>
      </c>
      <c r="D188" s="3" t="n">
        <v>202000</v>
      </c>
    </row>
    <row r="189" customFormat="false" ht="11.25" hidden="false" customHeight="false" outlineLevel="0" collapsed="false">
      <c r="A189" s="199" t="n">
        <v>35735</v>
      </c>
      <c r="B189" s="192" t="n">
        <v>35735</v>
      </c>
      <c r="C189" s="308" t="n">
        <f aca="false">IF(B189&lt;&gt;"",MONTH(B189),0)</f>
        <v>11</v>
      </c>
      <c r="D189" s="3" t="n">
        <v>208000</v>
      </c>
    </row>
    <row r="190" customFormat="false" ht="11.25" hidden="false" customHeight="false" outlineLevel="0" collapsed="false">
      <c r="A190" s="199" t="n">
        <v>35736</v>
      </c>
      <c r="B190" s="192" t="n">
        <v>35736</v>
      </c>
      <c r="C190" s="308" t="n">
        <f aca="false">IF(B190&lt;&gt;"",MONTH(B190),0)</f>
        <v>11</v>
      </c>
      <c r="D190" s="3" t="n">
        <v>203000</v>
      </c>
    </row>
    <row r="191" customFormat="false" ht="11.25" hidden="false" customHeight="false" outlineLevel="0" collapsed="false">
      <c r="A191" s="199" t="n">
        <v>35737</v>
      </c>
      <c r="B191" s="192" t="n">
        <v>35737</v>
      </c>
      <c r="C191" s="308" t="n">
        <f aca="false">IF(B191&lt;&gt;"",MONTH(B191),0)</f>
        <v>11</v>
      </c>
      <c r="D191" s="3" t="n">
        <v>192000</v>
      </c>
    </row>
    <row r="192" customFormat="false" ht="11.25" hidden="false" customHeight="false" outlineLevel="0" collapsed="false">
      <c r="A192" s="199" t="n">
        <v>35738</v>
      </c>
      <c r="B192" s="192" t="n">
        <v>35738</v>
      </c>
      <c r="C192" s="308" t="n">
        <f aca="false">IF(B192&lt;&gt;"",MONTH(B192),0)</f>
        <v>11</v>
      </c>
      <c r="D192" s="3" t="n">
        <v>188000</v>
      </c>
    </row>
    <row r="193" customFormat="false" ht="11.25" hidden="false" customHeight="false" outlineLevel="0" collapsed="false">
      <c r="A193" s="199" t="n">
        <v>35739</v>
      </c>
      <c r="B193" s="192" t="n">
        <v>35739</v>
      </c>
      <c r="C193" s="308" t="n">
        <f aca="false">IF(B193&lt;&gt;"",MONTH(B193),0)</f>
        <v>11</v>
      </c>
      <c r="D193" s="3" t="n">
        <v>192000</v>
      </c>
    </row>
    <row r="194" customFormat="false" ht="11.25" hidden="false" customHeight="false" outlineLevel="0" collapsed="false">
      <c r="A194" s="199" t="n">
        <v>35740</v>
      </c>
      <c r="B194" s="192" t="n">
        <v>35740</v>
      </c>
      <c r="C194" s="308" t="n">
        <f aca="false">IF(B194&lt;&gt;"",MONTH(B194),0)</f>
        <v>11</v>
      </c>
      <c r="D194" s="3" t="n">
        <v>191000</v>
      </c>
    </row>
    <row r="195" customFormat="false" ht="11.25" hidden="false" customHeight="false" outlineLevel="0" collapsed="false">
      <c r="A195" s="199" t="n">
        <v>35741</v>
      </c>
      <c r="B195" s="192" t="n">
        <v>35741</v>
      </c>
      <c r="C195" s="308" t="n">
        <f aca="false">IF(B195&lt;&gt;"",MONTH(B195),0)</f>
        <v>11</v>
      </c>
      <c r="D195" s="3" t="n">
        <v>203000</v>
      </c>
    </row>
    <row r="196" customFormat="false" ht="11.25" hidden="false" customHeight="false" outlineLevel="0" collapsed="false">
      <c r="A196" s="199" t="n">
        <v>35742</v>
      </c>
      <c r="B196" s="192" t="n">
        <v>35742</v>
      </c>
      <c r="C196" s="308" t="n">
        <f aca="false">IF(B196&lt;&gt;"",MONTH(B196),0)</f>
        <v>11</v>
      </c>
      <c r="D196" s="3" t="n">
        <v>203000</v>
      </c>
    </row>
    <row r="197" customFormat="false" ht="11.25" hidden="false" customHeight="false" outlineLevel="0" collapsed="false">
      <c r="A197" s="199" t="n">
        <v>35743</v>
      </c>
      <c r="B197" s="192" t="n">
        <v>35743</v>
      </c>
      <c r="C197" s="308" t="n">
        <f aca="false">IF(B197&lt;&gt;"",MONTH(B197),0)</f>
        <v>11</v>
      </c>
      <c r="D197" s="3" t="n">
        <v>204000</v>
      </c>
    </row>
    <row r="198" customFormat="false" ht="11.25" hidden="false" customHeight="false" outlineLevel="0" collapsed="false">
      <c r="A198" s="199" t="n">
        <v>35744</v>
      </c>
      <c r="B198" s="192" t="n">
        <v>35744</v>
      </c>
      <c r="C198" s="308" t="n">
        <f aca="false">IF(B198&lt;&gt;"",MONTH(B198),0)</f>
        <v>11</v>
      </c>
      <c r="D198" s="3" t="n">
        <v>202000</v>
      </c>
    </row>
    <row r="199" customFormat="false" ht="11.25" hidden="false" customHeight="false" outlineLevel="0" collapsed="false">
      <c r="A199" s="199" t="n">
        <v>35745</v>
      </c>
      <c r="B199" s="192" t="n">
        <v>35745</v>
      </c>
      <c r="C199" s="308" t="n">
        <f aca="false">IF(B199&lt;&gt;"",MONTH(B199),0)</f>
        <v>11</v>
      </c>
      <c r="D199" s="3" t="n">
        <v>195000</v>
      </c>
    </row>
    <row r="200" customFormat="false" ht="11.25" hidden="false" customHeight="false" outlineLevel="0" collapsed="false">
      <c r="A200" s="199" t="n">
        <v>35746</v>
      </c>
      <c r="B200" s="192" t="n">
        <v>35746</v>
      </c>
      <c r="C200" s="308" t="n">
        <f aca="false">IF(B200&lt;&gt;"",MONTH(B200),0)</f>
        <v>11</v>
      </c>
      <c r="D200" s="3" t="n">
        <v>190000</v>
      </c>
    </row>
    <row r="201" customFormat="false" ht="11.25" hidden="false" customHeight="false" outlineLevel="0" collapsed="false">
      <c r="A201" s="199" t="n">
        <v>35747</v>
      </c>
      <c r="B201" s="192" t="n">
        <v>35747</v>
      </c>
      <c r="C201" s="308" t="n">
        <f aca="false">IF(B201&lt;&gt;"",MONTH(B201),0)</f>
        <v>11</v>
      </c>
      <c r="D201" s="3" t="n">
        <v>191000</v>
      </c>
    </row>
    <row r="202" customFormat="false" ht="11.25" hidden="false" customHeight="false" outlineLevel="0" collapsed="false">
      <c r="A202" s="199" t="n">
        <v>35748</v>
      </c>
      <c r="B202" s="192" t="n">
        <v>35748</v>
      </c>
      <c r="C202" s="308" t="n">
        <f aca="false">IF(B202&lt;&gt;"",MONTH(B202),0)</f>
        <v>11</v>
      </c>
      <c r="D202" s="3" t="n">
        <v>178000</v>
      </c>
    </row>
    <row r="203" customFormat="false" ht="11.25" hidden="false" customHeight="false" outlineLevel="0" collapsed="false">
      <c r="A203" s="199" t="n">
        <v>35749</v>
      </c>
      <c r="B203" s="192" t="n">
        <v>35749</v>
      </c>
      <c r="C203" s="308" t="n">
        <f aca="false">IF(B203&lt;&gt;"",MONTH(B203),0)</f>
        <v>11</v>
      </c>
      <c r="D203" s="3" t="n">
        <v>181000</v>
      </c>
    </row>
    <row r="204" customFormat="false" ht="11.25" hidden="false" customHeight="false" outlineLevel="0" collapsed="false">
      <c r="A204" s="199" t="n">
        <v>35750</v>
      </c>
      <c r="B204" s="192" t="n">
        <v>35750</v>
      </c>
      <c r="C204" s="308" t="n">
        <f aca="false">IF(B204&lt;&gt;"",MONTH(B204),0)</f>
        <v>11</v>
      </c>
      <c r="D204" s="3" t="n">
        <v>183000</v>
      </c>
    </row>
    <row r="205" customFormat="false" ht="11.25" hidden="false" customHeight="false" outlineLevel="0" collapsed="false">
      <c r="A205" s="199" t="n">
        <v>35751</v>
      </c>
      <c r="B205" s="192" t="n">
        <v>35751</v>
      </c>
      <c r="C205" s="308" t="n">
        <f aca="false">IF(B205&lt;&gt;"",MONTH(B205),0)</f>
        <v>11</v>
      </c>
      <c r="D205" s="3" t="n">
        <v>181000</v>
      </c>
    </row>
    <row r="206" customFormat="false" ht="11.25" hidden="false" customHeight="false" outlineLevel="0" collapsed="false">
      <c r="A206" s="199" t="n">
        <v>35752</v>
      </c>
      <c r="B206" s="192" t="n">
        <v>35752</v>
      </c>
      <c r="C206" s="308" t="n">
        <f aca="false">IF(B206&lt;&gt;"",MONTH(B206),0)</f>
        <v>11</v>
      </c>
      <c r="D206" s="3" t="n">
        <v>185000</v>
      </c>
    </row>
    <row r="207" customFormat="false" ht="11.25" hidden="false" customHeight="false" outlineLevel="0" collapsed="false">
      <c r="A207" s="199" t="n">
        <v>35753</v>
      </c>
      <c r="B207" s="192" t="n">
        <v>35753</v>
      </c>
      <c r="C207" s="308" t="n">
        <f aca="false">IF(B207&lt;&gt;"",MONTH(B207),0)</f>
        <v>11</v>
      </c>
      <c r="D207" s="3" t="n">
        <v>189000</v>
      </c>
    </row>
    <row r="208" customFormat="false" ht="11.25" hidden="false" customHeight="false" outlineLevel="0" collapsed="false">
      <c r="A208" s="199" t="n">
        <v>35754</v>
      </c>
      <c r="B208" s="192" t="n">
        <v>35754</v>
      </c>
      <c r="C208" s="308" t="n">
        <f aca="false">IF(B208&lt;&gt;"",MONTH(B208),0)</f>
        <v>11</v>
      </c>
      <c r="D208" s="3" t="n">
        <v>188000</v>
      </c>
    </row>
    <row r="209" customFormat="false" ht="11.25" hidden="false" customHeight="false" outlineLevel="0" collapsed="false">
      <c r="A209" s="199" t="n">
        <v>35755</v>
      </c>
      <c r="B209" s="192" t="n">
        <v>35755</v>
      </c>
      <c r="C209" s="308" t="n">
        <f aca="false">IF(B209&lt;&gt;"",MONTH(B209),0)</f>
        <v>11</v>
      </c>
      <c r="D209" s="3" t="n">
        <v>193000</v>
      </c>
    </row>
    <row r="210" customFormat="false" ht="11.25" hidden="false" customHeight="false" outlineLevel="0" collapsed="false">
      <c r="A210" s="199" t="n">
        <v>35756</v>
      </c>
      <c r="B210" s="192" t="n">
        <v>35756</v>
      </c>
      <c r="C210" s="308" t="n">
        <f aca="false">IF(B210&lt;&gt;"",MONTH(B210),0)</f>
        <v>11</v>
      </c>
      <c r="D210" s="3" t="n">
        <v>196000</v>
      </c>
    </row>
    <row r="211" customFormat="false" ht="11.25" hidden="false" customHeight="false" outlineLevel="0" collapsed="false">
      <c r="A211" s="199" t="n">
        <v>35757</v>
      </c>
      <c r="B211" s="192" t="n">
        <v>35757</v>
      </c>
      <c r="C211" s="308" t="n">
        <f aca="false">IF(B211&lt;&gt;"",MONTH(B211),0)</f>
        <v>11</v>
      </c>
      <c r="D211" s="3" t="n">
        <v>194000</v>
      </c>
    </row>
    <row r="212" customFormat="false" ht="11.25" hidden="false" customHeight="false" outlineLevel="0" collapsed="false">
      <c r="A212" s="199" t="n">
        <v>35758</v>
      </c>
      <c r="B212" s="192" t="n">
        <v>35758</v>
      </c>
      <c r="C212" s="308" t="n">
        <f aca="false">IF(B212&lt;&gt;"",MONTH(B212),0)</f>
        <v>11</v>
      </c>
      <c r="D212" s="3" t="n">
        <v>198000</v>
      </c>
    </row>
    <row r="213" customFormat="false" ht="11.25" hidden="false" customHeight="false" outlineLevel="0" collapsed="false">
      <c r="A213" s="199" t="n">
        <v>35759</v>
      </c>
      <c r="B213" s="192" t="n">
        <v>35759</v>
      </c>
      <c r="C213" s="308" t="n">
        <f aca="false">IF(B213&lt;&gt;"",MONTH(B213),0)</f>
        <v>11</v>
      </c>
      <c r="D213" s="3" t="n">
        <v>194000</v>
      </c>
    </row>
    <row r="214" customFormat="false" ht="11.25" hidden="false" customHeight="false" outlineLevel="0" collapsed="false">
      <c r="A214" s="199" t="n">
        <v>35760</v>
      </c>
      <c r="B214" s="192" t="n">
        <v>35760</v>
      </c>
      <c r="C214" s="308" t="n">
        <f aca="false">IF(B214&lt;&gt;"",MONTH(B214),0)</f>
        <v>11</v>
      </c>
      <c r="D214" s="3" t="n">
        <v>181000</v>
      </c>
    </row>
    <row r="215" customFormat="false" ht="11.25" hidden="false" customHeight="false" outlineLevel="0" collapsed="false">
      <c r="A215" s="199" t="n">
        <v>35761</v>
      </c>
      <c r="B215" s="192" t="n">
        <v>35761</v>
      </c>
      <c r="C215" s="308" t="n">
        <f aca="false">IF(B215&lt;&gt;"",MONTH(B215),0)</f>
        <v>11</v>
      </c>
      <c r="D215" s="3" t="n">
        <v>201000</v>
      </c>
    </row>
    <row r="216" customFormat="false" ht="11.25" hidden="false" customHeight="false" outlineLevel="0" collapsed="false">
      <c r="A216" s="199" t="n">
        <v>35762</v>
      </c>
      <c r="B216" s="192" t="n">
        <v>35762</v>
      </c>
      <c r="C216" s="308" t="n">
        <f aca="false">IF(B216&lt;&gt;"",MONTH(B216),0)</f>
        <v>11</v>
      </c>
      <c r="D216" s="3" t="n">
        <v>199000</v>
      </c>
    </row>
    <row r="217" customFormat="false" ht="11.25" hidden="false" customHeight="false" outlineLevel="0" collapsed="false">
      <c r="A217" s="199" t="n">
        <v>35763</v>
      </c>
      <c r="B217" s="192" t="n">
        <v>35763</v>
      </c>
      <c r="C217" s="308" t="n">
        <f aca="false">IF(B217&lt;&gt;"",MONTH(B217),0)</f>
        <v>11</v>
      </c>
      <c r="D217" s="3" t="n">
        <v>197000</v>
      </c>
    </row>
    <row r="218" customFormat="false" ht="11.25" hidden="false" customHeight="false" outlineLevel="0" collapsed="false">
      <c r="A218" s="199" t="n">
        <v>35764</v>
      </c>
      <c r="B218" s="192" t="n">
        <v>35764</v>
      </c>
      <c r="C218" s="308" t="n">
        <f aca="false">IF(B218&lt;&gt;"",MONTH(B218),0)</f>
        <v>11</v>
      </c>
      <c r="D218" s="3" t="n">
        <v>198000</v>
      </c>
    </row>
    <row r="219" customFormat="false" ht="11.25" hidden="false" customHeight="false" outlineLevel="0" collapsed="false">
      <c r="A219" s="199" t="n">
        <v>35765</v>
      </c>
      <c r="B219" s="192" t="n">
        <v>35765</v>
      </c>
      <c r="C219" s="308" t="n">
        <f aca="false">IF(B219&lt;&gt;"",MONTH(B219),0)</f>
        <v>12</v>
      </c>
      <c r="D219" s="3" t="n">
        <v>191000</v>
      </c>
    </row>
    <row r="220" customFormat="false" ht="11.25" hidden="false" customHeight="false" outlineLevel="0" collapsed="false">
      <c r="A220" s="199" t="n">
        <v>35766</v>
      </c>
      <c r="B220" s="192" t="n">
        <v>35766</v>
      </c>
      <c r="C220" s="308" t="n">
        <f aca="false">IF(B220&lt;&gt;"",MONTH(B220),0)</f>
        <v>12</v>
      </c>
      <c r="D220" s="3" t="n">
        <v>200000</v>
      </c>
    </row>
    <row r="221" customFormat="false" ht="11.25" hidden="false" customHeight="false" outlineLevel="0" collapsed="false">
      <c r="A221" s="199" t="n">
        <v>35767</v>
      </c>
      <c r="B221" s="192" t="n">
        <v>35767</v>
      </c>
      <c r="C221" s="308" t="n">
        <f aca="false">IF(B221&lt;&gt;"",MONTH(B221),0)</f>
        <v>12</v>
      </c>
      <c r="D221" s="3" t="n">
        <v>190000</v>
      </c>
    </row>
    <row r="222" customFormat="false" ht="11.25" hidden="false" customHeight="false" outlineLevel="0" collapsed="false">
      <c r="A222" s="199" t="n">
        <v>35768</v>
      </c>
      <c r="B222" s="192" t="n">
        <v>35768</v>
      </c>
      <c r="C222" s="308" t="n">
        <f aca="false">IF(B222&lt;&gt;"",MONTH(B222),0)</f>
        <v>12</v>
      </c>
      <c r="D222" s="3" t="n">
        <v>189000</v>
      </c>
    </row>
    <row r="223" customFormat="false" ht="11.25" hidden="false" customHeight="false" outlineLevel="0" collapsed="false">
      <c r="A223" s="199" t="n">
        <v>35769</v>
      </c>
      <c r="B223" s="192" t="n">
        <v>35769</v>
      </c>
      <c r="C223" s="308" t="n">
        <f aca="false">IF(B223&lt;&gt;"",MONTH(B223),0)</f>
        <v>12</v>
      </c>
      <c r="D223" s="3" t="n">
        <v>189000</v>
      </c>
    </row>
    <row r="224" customFormat="false" ht="11.25" hidden="false" customHeight="false" outlineLevel="0" collapsed="false">
      <c r="A224" s="199" t="n">
        <v>35770</v>
      </c>
      <c r="B224" s="192" t="n">
        <v>35770</v>
      </c>
      <c r="C224" s="308" t="n">
        <f aca="false">IF(B224&lt;&gt;"",MONTH(B224),0)</f>
        <v>12</v>
      </c>
      <c r="D224" s="3" t="n">
        <v>191000</v>
      </c>
    </row>
    <row r="225" customFormat="false" ht="11.25" hidden="false" customHeight="false" outlineLevel="0" collapsed="false">
      <c r="A225" s="199" t="n">
        <v>35771</v>
      </c>
      <c r="B225" s="192" t="n">
        <v>35771</v>
      </c>
      <c r="C225" s="308" t="n">
        <f aca="false">IF(B225&lt;&gt;"",MONTH(B225),0)</f>
        <v>12</v>
      </c>
      <c r="D225" s="3" t="n">
        <v>194000</v>
      </c>
    </row>
    <row r="226" customFormat="false" ht="11.25" hidden="false" customHeight="false" outlineLevel="0" collapsed="false">
      <c r="A226" s="199" t="n">
        <v>35772</v>
      </c>
      <c r="B226" s="192" t="n">
        <v>35772</v>
      </c>
      <c r="C226" s="308" t="n">
        <f aca="false">IF(B226&lt;&gt;"",MONTH(B226),0)</f>
        <v>12</v>
      </c>
      <c r="D226" s="3" t="n">
        <v>192000</v>
      </c>
    </row>
    <row r="227" customFormat="false" ht="11.25" hidden="false" customHeight="false" outlineLevel="0" collapsed="false">
      <c r="A227" s="199" t="n">
        <v>35773</v>
      </c>
      <c r="B227" s="192" t="n">
        <v>35773</v>
      </c>
      <c r="C227" s="308" t="n">
        <f aca="false">IF(B227&lt;&gt;"",MONTH(B227),0)</f>
        <v>12</v>
      </c>
      <c r="D227" s="3" t="n">
        <v>192000</v>
      </c>
    </row>
    <row r="228" customFormat="false" ht="11.25" hidden="false" customHeight="false" outlineLevel="0" collapsed="false">
      <c r="A228" s="199" t="n">
        <v>35774</v>
      </c>
      <c r="B228" s="192" t="n">
        <v>35774</v>
      </c>
      <c r="C228" s="308" t="n">
        <f aca="false">IF(B228&lt;&gt;"",MONTH(B228),0)</f>
        <v>12</v>
      </c>
      <c r="D228" s="3" t="n">
        <v>194000</v>
      </c>
    </row>
    <row r="229" customFormat="false" ht="11.25" hidden="false" customHeight="false" outlineLevel="0" collapsed="false">
      <c r="A229" s="199" t="n">
        <v>35775</v>
      </c>
      <c r="B229" s="192" t="n">
        <v>35775</v>
      </c>
      <c r="C229" s="308" t="n">
        <f aca="false">IF(B229&lt;&gt;"",MONTH(B229),0)</f>
        <v>12</v>
      </c>
      <c r="D229" s="3" t="n">
        <v>189000</v>
      </c>
    </row>
    <row r="230" customFormat="false" ht="11.25" hidden="false" customHeight="false" outlineLevel="0" collapsed="false">
      <c r="A230" s="199" t="n">
        <v>35776</v>
      </c>
      <c r="B230" s="192" t="n">
        <v>35776</v>
      </c>
      <c r="C230" s="308" t="n">
        <f aca="false">IF(B230&lt;&gt;"",MONTH(B230),0)</f>
        <v>12</v>
      </c>
      <c r="D230" s="3" t="n">
        <v>184000</v>
      </c>
    </row>
    <row r="231" customFormat="false" ht="11.25" hidden="false" customHeight="false" outlineLevel="0" collapsed="false">
      <c r="A231" s="199" t="n">
        <v>35777</v>
      </c>
      <c r="B231" s="192" t="n">
        <v>35777</v>
      </c>
      <c r="C231" s="308" t="n">
        <f aca="false">IF(B231&lt;&gt;"",MONTH(B231),0)</f>
        <v>12</v>
      </c>
      <c r="D231" s="3" t="n">
        <v>189000</v>
      </c>
    </row>
    <row r="232" customFormat="false" ht="11.25" hidden="false" customHeight="false" outlineLevel="0" collapsed="false">
      <c r="A232" s="199" t="n">
        <v>35778</v>
      </c>
      <c r="B232" s="192" t="n">
        <v>35778</v>
      </c>
      <c r="C232" s="308" t="n">
        <f aca="false">IF(B232&lt;&gt;"",MONTH(B232),0)</f>
        <v>12</v>
      </c>
      <c r="D232" s="3" t="n">
        <v>191000</v>
      </c>
    </row>
    <row r="233" customFormat="false" ht="11.25" hidden="false" customHeight="false" outlineLevel="0" collapsed="false">
      <c r="A233" s="199" t="n">
        <v>35779</v>
      </c>
      <c r="B233" s="192" t="n">
        <v>35779</v>
      </c>
      <c r="C233" s="308" t="n">
        <f aca="false">IF(B233&lt;&gt;"",MONTH(B233),0)</f>
        <v>12</v>
      </c>
      <c r="D233" s="3" t="n">
        <v>193000</v>
      </c>
    </row>
    <row r="234" customFormat="false" ht="11.25" hidden="false" customHeight="false" outlineLevel="0" collapsed="false">
      <c r="A234" s="199" t="n">
        <v>35780</v>
      </c>
      <c r="B234" s="192" t="n">
        <v>35780</v>
      </c>
      <c r="C234" s="308" t="n">
        <f aca="false">IF(B234&lt;&gt;"",MONTH(B234),0)</f>
        <v>12</v>
      </c>
      <c r="D234" s="3" t="n">
        <v>186000</v>
      </c>
    </row>
    <row r="235" customFormat="false" ht="11.25" hidden="false" customHeight="false" outlineLevel="0" collapsed="false">
      <c r="A235" s="199" t="n">
        <v>35781</v>
      </c>
      <c r="B235" s="192" t="n">
        <v>35781</v>
      </c>
      <c r="C235" s="308" t="n">
        <f aca="false">IF(B235&lt;&gt;"",MONTH(B235),0)</f>
        <v>12</v>
      </c>
      <c r="D235" s="3" t="n">
        <v>185000</v>
      </c>
    </row>
    <row r="236" customFormat="false" ht="11.25" hidden="false" customHeight="false" outlineLevel="0" collapsed="false">
      <c r="A236" s="199" t="n">
        <v>35782</v>
      </c>
      <c r="B236" s="192" t="n">
        <v>35782</v>
      </c>
      <c r="C236" s="308" t="n">
        <f aca="false">IF(B236&lt;&gt;"",MONTH(B236),0)</f>
        <v>12</v>
      </c>
      <c r="D236" s="3" t="n">
        <v>188000</v>
      </c>
    </row>
    <row r="237" customFormat="false" ht="11.25" hidden="false" customHeight="false" outlineLevel="0" collapsed="false">
      <c r="A237" s="199" t="n">
        <v>35783</v>
      </c>
      <c r="B237" s="192" t="n">
        <v>35783</v>
      </c>
      <c r="C237" s="308" t="n">
        <f aca="false">IF(B237&lt;&gt;"",MONTH(B237),0)</f>
        <v>12</v>
      </c>
      <c r="D237" s="3" t="n">
        <v>183000</v>
      </c>
    </row>
    <row r="238" customFormat="false" ht="11.25" hidden="false" customHeight="false" outlineLevel="0" collapsed="false">
      <c r="A238" s="199" t="n">
        <v>35784</v>
      </c>
      <c r="B238" s="192" t="n">
        <v>35784</v>
      </c>
      <c r="C238" s="308" t="n">
        <f aca="false">IF(B238&lt;&gt;"",MONTH(B238),0)</f>
        <v>12</v>
      </c>
      <c r="D238" s="3" t="n">
        <v>204000</v>
      </c>
    </row>
    <row r="239" customFormat="false" ht="11.25" hidden="false" customHeight="false" outlineLevel="0" collapsed="false">
      <c r="A239" s="199" t="n">
        <v>35785</v>
      </c>
      <c r="B239" s="192" t="n">
        <v>35785</v>
      </c>
      <c r="C239" s="308" t="n">
        <f aca="false">IF(B239&lt;&gt;"",MONTH(B239),0)</f>
        <v>12</v>
      </c>
      <c r="D239" s="3" t="n">
        <v>204000</v>
      </c>
    </row>
    <row r="240" customFormat="false" ht="11.25" hidden="false" customHeight="false" outlineLevel="0" collapsed="false">
      <c r="A240" s="199" t="n">
        <v>35786</v>
      </c>
      <c r="B240" s="192" t="n">
        <v>35786</v>
      </c>
      <c r="C240" s="308" t="n">
        <f aca="false">IF(B240&lt;&gt;"",MONTH(B240),0)</f>
        <v>12</v>
      </c>
      <c r="D240" s="3" t="n">
        <v>195000</v>
      </c>
    </row>
    <row r="241" customFormat="false" ht="11.25" hidden="false" customHeight="false" outlineLevel="0" collapsed="false">
      <c r="A241" s="199" t="n">
        <v>35787</v>
      </c>
      <c r="B241" s="192" t="n">
        <v>35787</v>
      </c>
      <c r="C241" s="308" t="n">
        <f aca="false">IF(B241&lt;&gt;"",MONTH(B241),0)</f>
        <v>12</v>
      </c>
      <c r="D241" s="3" t="n">
        <v>197000</v>
      </c>
    </row>
    <row r="242" customFormat="false" ht="11.25" hidden="false" customHeight="false" outlineLevel="0" collapsed="false">
      <c r="A242" s="199" t="n">
        <v>35788</v>
      </c>
      <c r="B242" s="192" t="n">
        <v>35788</v>
      </c>
      <c r="C242" s="308" t="n">
        <f aca="false">IF(B242&lt;&gt;"",MONTH(B242),0)</f>
        <v>12</v>
      </c>
      <c r="D242" s="3" t="n">
        <v>202000</v>
      </c>
    </row>
    <row r="243" customFormat="false" ht="11.25" hidden="false" customHeight="false" outlineLevel="0" collapsed="false">
      <c r="A243" s="199" t="n">
        <v>35789</v>
      </c>
      <c r="B243" s="192" t="n">
        <v>35789</v>
      </c>
      <c r="C243" s="308" t="n">
        <f aca="false">IF(B243&lt;&gt;"",MONTH(B243),0)</f>
        <v>12</v>
      </c>
      <c r="D243" s="3" t="n">
        <v>202000</v>
      </c>
    </row>
    <row r="244" customFormat="false" ht="11.25" hidden="false" customHeight="false" outlineLevel="0" collapsed="false">
      <c r="A244" s="199" t="n">
        <v>35790</v>
      </c>
      <c r="B244" s="192" t="n">
        <v>35790</v>
      </c>
      <c r="C244" s="308" t="n">
        <f aca="false">IF(B244&lt;&gt;"",MONTH(B244),0)</f>
        <v>12</v>
      </c>
      <c r="D244" s="3" t="n">
        <v>205000</v>
      </c>
    </row>
    <row r="245" customFormat="false" ht="11.25" hidden="false" customHeight="false" outlineLevel="0" collapsed="false">
      <c r="A245" s="199" t="n">
        <v>35791</v>
      </c>
      <c r="B245" s="192" t="n">
        <v>35791</v>
      </c>
      <c r="C245" s="308" t="n">
        <f aca="false">IF(B245&lt;&gt;"",MONTH(B245),0)</f>
        <v>12</v>
      </c>
      <c r="D245" s="3" t="n">
        <v>202000</v>
      </c>
    </row>
    <row r="246" customFormat="false" ht="11.25" hidden="false" customHeight="false" outlineLevel="0" collapsed="false">
      <c r="A246" s="199" t="n">
        <v>35792</v>
      </c>
      <c r="B246" s="192" t="n">
        <v>35792</v>
      </c>
      <c r="C246" s="308" t="n">
        <f aca="false">IF(B246&lt;&gt;"",MONTH(B246),0)</f>
        <v>12</v>
      </c>
      <c r="D246" s="3" t="n">
        <v>203000</v>
      </c>
    </row>
    <row r="247" customFormat="false" ht="11.25" hidden="false" customHeight="false" outlineLevel="0" collapsed="false">
      <c r="A247" s="199" t="n">
        <v>35793</v>
      </c>
      <c r="B247" s="192" t="n">
        <v>35793</v>
      </c>
      <c r="C247" s="308" t="n">
        <f aca="false">IF(B247&lt;&gt;"",MONTH(B247),0)</f>
        <v>12</v>
      </c>
      <c r="D247" s="3" t="n">
        <v>200000</v>
      </c>
    </row>
    <row r="248" customFormat="false" ht="11.25" hidden="false" customHeight="false" outlineLevel="0" collapsed="false">
      <c r="A248" s="199" t="n">
        <v>35794</v>
      </c>
      <c r="B248" s="192" t="n">
        <v>35794</v>
      </c>
      <c r="C248" s="308" t="n">
        <f aca="false">IF(B248&lt;&gt;"",MONTH(B248),0)</f>
        <v>12</v>
      </c>
      <c r="D248" s="3" t="n">
        <v>203000</v>
      </c>
    </row>
    <row r="249" customFormat="false" ht="11.25" hidden="false" customHeight="false" outlineLevel="0" collapsed="false">
      <c r="A249" s="199" t="n">
        <v>35795</v>
      </c>
      <c r="B249" s="192" t="n">
        <v>35795</v>
      </c>
      <c r="C249" s="330" t="n">
        <f aca="false">IF(B249&lt;&gt;"",MONTH(B249),0)</f>
        <v>12</v>
      </c>
      <c r="D249" s="3" t="n">
        <v>203000</v>
      </c>
    </row>
    <row r="250" customFormat="false" ht="33.75" hidden="false" customHeight="false" outlineLevel="0" collapsed="false">
      <c r="A250" s="194" t="s">
        <v>70</v>
      </c>
      <c r="B250" s="195" t="s">
        <v>71</v>
      </c>
      <c r="C250" s="324" t="s">
        <v>99</v>
      </c>
      <c r="D250" s="196" t="s">
        <v>77</v>
      </c>
    </row>
    <row r="251" customFormat="false" ht="11.25" hidden="false" customHeight="false" outlineLevel="0" collapsed="false">
      <c r="A251" s="199" t="n">
        <v>35796</v>
      </c>
      <c r="B251" s="192" t="n">
        <v>35796</v>
      </c>
      <c r="C251" s="308" t="n">
        <f aca="false">IF(B251&lt;&gt;"",MONTH(B251),0)</f>
        <v>1</v>
      </c>
      <c r="D251" s="3" t="n">
        <v>204000</v>
      </c>
    </row>
    <row r="252" customFormat="false" ht="11.25" hidden="false" customHeight="false" outlineLevel="0" collapsed="false">
      <c r="A252" s="199" t="n">
        <v>35797</v>
      </c>
      <c r="B252" s="192" t="n">
        <v>35797</v>
      </c>
      <c r="C252" s="308" t="n">
        <f aca="false">IF(B252&lt;&gt;"",MONTH(B252),0)</f>
        <v>1</v>
      </c>
      <c r="D252" s="3" t="n">
        <v>202000</v>
      </c>
    </row>
    <row r="253" customFormat="false" ht="11.25" hidden="false" customHeight="false" outlineLevel="0" collapsed="false">
      <c r="A253" s="199" t="n">
        <v>35798</v>
      </c>
      <c r="B253" s="192" t="n">
        <v>35798</v>
      </c>
      <c r="C253" s="308" t="n">
        <f aca="false">IF(B253&lt;&gt;"",MONTH(B253),0)</f>
        <v>1</v>
      </c>
      <c r="D253" s="3" t="n">
        <v>197000</v>
      </c>
    </row>
    <row r="254" customFormat="false" ht="11.25" hidden="false" customHeight="false" outlineLevel="0" collapsed="false">
      <c r="A254" s="199" t="n">
        <v>35799</v>
      </c>
      <c r="B254" s="192" t="n">
        <v>35799</v>
      </c>
      <c r="C254" s="308" t="n">
        <f aca="false">IF(B254&lt;&gt;"",MONTH(B254),0)</f>
        <v>1</v>
      </c>
      <c r="D254" s="3" t="n">
        <v>198000</v>
      </c>
    </row>
    <row r="255" customFormat="false" ht="11.25" hidden="false" customHeight="false" outlineLevel="0" collapsed="false">
      <c r="A255" s="199" t="n">
        <v>35800</v>
      </c>
      <c r="B255" s="192" t="n">
        <v>35800</v>
      </c>
      <c r="C255" s="308" t="n">
        <f aca="false">IF(B255&lt;&gt;"",MONTH(B255),0)</f>
        <v>1</v>
      </c>
      <c r="D255" s="3" t="n">
        <v>199000</v>
      </c>
    </row>
    <row r="256" customFormat="false" ht="11.25" hidden="false" customHeight="false" outlineLevel="0" collapsed="false">
      <c r="A256" s="199" t="n">
        <v>35801</v>
      </c>
      <c r="B256" s="192" t="n">
        <v>35801</v>
      </c>
      <c r="C256" s="308" t="n">
        <f aca="false">IF(B256&lt;&gt;"",MONTH(B256),0)</f>
        <v>1</v>
      </c>
      <c r="D256" s="3" t="n">
        <v>200000</v>
      </c>
    </row>
    <row r="257" customFormat="false" ht="11.25" hidden="false" customHeight="false" outlineLevel="0" collapsed="false">
      <c r="A257" s="199" t="n">
        <v>35802</v>
      </c>
      <c r="B257" s="192" t="n">
        <v>35802</v>
      </c>
      <c r="C257" s="308" t="n">
        <f aca="false">IF(B257&lt;&gt;"",MONTH(B257),0)</f>
        <v>1</v>
      </c>
      <c r="D257" s="3" t="n">
        <v>196000</v>
      </c>
    </row>
    <row r="258" customFormat="false" ht="11.25" hidden="false" customHeight="false" outlineLevel="0" collapsed="false">
      <c r="A258" s="199" t="n">
        <v>35803</v>
      </c>
      <c r="B258" s="192" t="n">
        <v>35803</v>
      </c>
      <c r="C258" s="308" t="n">
        <f aca="false">IF(B258&lt;&gt;"",MONTH(B258),0)</f>
        <v>1</v>
      </c>
      <c r="D258" s="3" t="n">
        <v>195000</v>
      </c>
    </row>
    <row r="259" customFormat="false" ht="11.25" hidden="false" customHeight="false" outlineLevel="0" collapsed="false">
      <c r="A259" s="199" t="n">
        <v>35804</v>
      </c>
      <c r="B259" s="192" t="n">
        <v>35804</v>
      </c>
      <c r="C259" s="308" t="n">
        <f aca="false">IF(B259&lt;&gt;"",MONTH(B259),0)</f>
        <v>1</v>
      </c>
      <c r="D259" s="3" t="n">
        <v>193000</v>
      </c>
    </row>
    <row r="260" customFormat="false" ht="11.25" hidden="false" customHeight="false" outlineLevel="0" collapsed="false">
      <c r="A260" s="199" t="n">
        <v>35805</v>
      </c>
      <c r="B260" s="192" t="n">
        <v>35805</v>
      </c>
      <c r="C260" s="308" t="n">
        <f aca="false">IF(B260&lt;&gt;"",MONTH(B260),0)</f>
        <v>1</v>
      </c>
      <c r="D260" s="3" t="n">
        <v>193000</v>
      </c>
    </row>
    <row r="261" customFormat="false" ht="11.25" hidden="false" customHeight="false" outlineLevel="0" collapsed="false">
      <c r="A261" s="199" t="n">
        <v>35806</v>
      </c>
      <c r="B261" s="192" t="n">
        <v>35806</v>
      </c>
      <c r="C261" s="308" t="n">
        <f aca="false">IF(B261&lt;&gt;"",MONTH(B261),0)</f>
        <v>1</v>
      </c>
      <c r="D261" s="3" t="n">
        <v>193000</v>
      </c>
    </row>
    <row r="262" customFormat="false" ht="11.25" hidden="false" customHeight="false" outlineLevel="0" collapsed="false">
      <c r="A262" s="199" t="n">
        <v>35807</v>
      </c>
      <c r="B262" s="192" t="n">
        <v>35807</v>
      </c>
      <c r="C262" s="308" t="n">
        <f aca="false">IF(B262&lt;&gt;"",MONTH(B262),0)</f>
        <v>1</v>
      </c>
      <c r="D262" s="3" t="n">
        <v>194000</v>
      </c>
    </row>
    <row r="263" customFormat="false" ht="11.25" hidden="false" customHeight="false" outlineLevel="0" collapsed="false">
      <c r="A263" s="199" t="n">
        <v>35808</v>
      </c>
      <c r="B263" s="192" t="n">
        <v>35808</v>
      </c>
      <c r="C263" s="308" t="n">
        <f aca="false">IF(B263&lt;&gt;"",MONTH(B263),0)</f>
        <v>1</v>
      </c>
      <c r="D263" s="3" t="n">
        <v>195000</v>
      </c>
    </row>
    <row r="264" customFormat="false" ht="11.25" hidden="false" customHeight="false" outlineLevel="0" collapsed="false">
      <c r="A264" s="199" t="n">
        <v>35809</v>
      </c>
      <c r="B264" s="192" t="n">
        <v>35809</v>
      </c>
      <c r="C264" s="308" t="n">
        <f aca="false">IF(B264&lt;&gt;"",MONTH(B264),0)</f>
        <v>1</v>
      </c>
      <c r="D264" s="3" t="n">
        <v>193000</v>
      </c>
    </row>
    <row r="265" customFormat="false" ht="11.25" hidden="false" customHeight="false" outlineLevel="0" collapsed="false">
      <c r="A265" s="199" t="n">
        <v>35810</v>
      </c>
      <c r="B265" s="192" t="n">
        <v>35810</v>
      </c>
      <c r="C265" s="308" t="n">
        <f aca="false">IF(B265&lt;&gt;"",MONTH(B265),0)</f>
        <v>1</v>
      </c>
      <c r="D265" s="3" t="n">
        <v>198000</v>
      </c>
    </row>
    <row r="266" customFormat="false" ht="11.25" hidden="false" customHeight="false" outlineLevel="0" collapsed="false">
      <c r="A266" s="199" t="n">
        <v>35811</v>
      </c>
      <c r="B266" s="192" t="n">
        <v>35811</v>
      </c>
      <c r="C266" s="308" t="n">
        <f aca="false">IF(B266&lt;&gt;"",MONTH(B266),0)</f>
        <v>1</v>
      </c>
      <c r="D266" s="3" t="n">
        <v>189000</v>
      </c>
    </row>
    <row r="267" customFormat="false" ht="11.25" hidden="false" customHeight="false" outlineLevel="0" collapsed="false">
      <c r="A267" s="199" t="n">
        <v>35812</v>
      </c>
      <c r="B267" s="192" t="n">
        <v>35812</v>
      </c>
      <c r="C267" s="308" t="n">
        <f aca="false">IF(B267&lt;&gt;"",MONTH(B267),0)</f>
        <v>1</v>
      </c>
      <c r="D267" s="3" t="n">
        <v>189000</v>
      </c>
    </row>
    <row r="268" customFormat="false" ht="11.25" hidden="false" customHeight="false" outlineLevel="0" collapsed="false">
      <c r="A268" s="199" t="n">
        <v>35813</v>
      </c>
      <c r="B268" s="192" t="n">
        <v>35813</v>
      </c>
      <c r="C268" s="308" t="n">
        <f aca="false">IF(B268&lt;&gt;"",MONTH(B268),0)</f>
        <v>1</v>
      </c>
      <c r="D268" s="3" t="n">
        <v>190000</v>
      </c>
    </row>
    <row r="269" customFormat="false" ht="11.25" hidden="false" customHeight="false" outlineLevel="0" collapsed="false">
      <c r="A269" s="199" t="n">
        <v>35814</v>
      </c>
      <c r="B269" s="192" t="n">
        <v>35814</v>
      </c>
      <c r="C269" s="308" t="n">
        <f aca="false">IF(B269&lt;&gt;"",MONTH(B269),0)</f>
        <v>1</v>
      </c>
      <c r="D269" s="3" t="n">
        <v>199000</v>
      </c>
    </row>
    <row r="270" customFormat="false" ht="11.25" hidden="false" customHeight="false" outlineLevel="0" collapsed="false">
      <c r="A270" s="199" t="n">
        <v>35815</v>
      </c>
      <c r="B270" s="192" t="n">
        <v>35815</v>
      </c>
      <c r="C270" s="308" t="n">
        <f aca="false">IF(B270&lt;&gt;"",MONTH(B270),0)</f>
        <v>1</v>
      </c>
      <c r="D270" s="3" t="n">
        <v>198000</v>
      </c>
    </row>
    <row r="271" customFormat="false" ht="11.25" hidden="false" customHeight="false" outlineLevel="0" collapsed="false">
      <c r="A271" s="199" t="n">
        <v>35816</v>
      </c>
      <c r="B271" s="192" t="n">
        <v>35816</v>
      </c>
      <c r="C271" s="308" t="n">
        <f aca="false">IF(B271&lt;&gt;"",MONTH(B271),0)</f>
        <v>1</v>
      </c>
      <c r="D271" s="3" t="n">
        <v>193000</v>
      </c>
    </row>
    <row r="272" customFormat="false" ht="11.25" hidden="false" customHeight="false" outlineLevel="0" collapsed="false">
      <c r="A272" s="199" t="n">
        <v>35817</v>
      </c>
      <c r="B272" s="192" t="n">
        <v>35817</v>
      </c>
      <c r="C272" s="308" t="n">
        <f aca="false">IF(B272&lt;&gt;"",MONTH(B272),0)</f>
        <v>1</v>
      </c>
      <c r="D272" s="3" t="n">
        <v>197000</v>
      </c>
    </row>
    <row r="273" customFormat="false" ht="11.25" hidden="false" customHeight="false" outlineLevel="0" collapsed="false">
      <c r="A273" s="199" t="n">
        <v>35818</v>
      </c>
      <c r="B273" s="192" t="n">
        <v>35818</v>
      </c>
      <c r="C273" s="308" t="n">
        <f aca="false">IF(B273&lt;&gt;"",MONTH(B273),0)</f>
        <v>1</v>
      </c>
      <c r="D273" s="3" t="n">
        <v>195000</v>
      </c>
    </row>
    <row r="274" customFormat="false" ht="11.25" hidden="false" customHeight="false" outlineLevel="0" collapsed="false">
      <c r="A274" s="199" t="n">
        <v>35819</v>
      </c>
      <c r="B274" s="192" t="n">
        <v>35819</v>
      </c>
      <c r="C274" s="308" t="n">
        <f aca="false">IF(B274&lt;&gt;"",MONTH(B274),0)</f>
        <v>1</v>
      </c>
      <c r="D274" s="3" t="n">
        <v>198000</v>
      </c>
    </row>
    <row r="275" customFormat="false" ht="11.25" hidden="false" customHeight="false" outlineLevel="0" collapsed="false">
      <c r="A275" s="199" t="n">
        <v>35820</v>
      </c>
      <c r="B275" s="192" t="n">
        <v>35820</v>
      </c>
      <c r="C275" s="308" t="n">
        <f aca="false">IF(B275&lt;&gt;"",MONTH(B275),0)</f>
        <v>1</v>
      </c>
      <c r="D275" s="3" t="n">
        <v>197000</v>
      </c>
    </row>
    <row r="276" customFormat="false" ht="11.25" hidden="false" customHeight="false" outlineLevel="0" collapsed="false">
      <c r="A276" s="199" t="n">
        <v>35821</v>
      </c>
      <c r="B276" s="192" t="n">
        <v>35821</v>
      </c>
      <c r="C276" s="308" t="n">
        <f aca="false">IF(B276&lt;&gt;"",MONTH(B276),0)</f>
        <v>1</v>
      </c>
      <c r="D276" s="3" t="n">
        <v>197000</v>
      </c>
    </row>
    <row r="277" customFormat="false" ht="11.25" hidden="false" customHeight="false" outlineLevel="0" collapsed="false">
      <c r="A277" s="199" t="n">
        <v>35822</v>
      </c>
      <c r="B277" s="192" t="n">
        <v>35822</v>
      </c>
      <c r="C277" s="308" t="n">
        <f aca="false">IF(B277&lt;&gt;"",MONTH(B277),0)</f>
        <v>1</v>
      </c>
      <c r="D277" s="3" t="n">
        <v>187000</v>
      </c>
    </row>
    <row r="278" customFormat="false" ht="11.25" hidden="false" customHeight="false" outlineLevel="0" collapsed="false">
      <c r="A278" s="199" t="n">
        <v>35823</v>
      </c>
      <c r="B278" s="192" t="n">
        <v>35823</v>
      </c>
      <c r="C278" s="308" t="n">
        <f aca="false">IF(B278&lt;&gt;"",MONTH(B278),0)</f>
        <v>1</v>
      </c>
      <c r="D278" s="3" t="n">
        <v>193000</v>
      </c>
    </row>
    <row r="279" customFormat="false" ht="11.25" hidden="false" customHeight="false" outlineLevel="0" collapsed="false">
      <c r="A279" s="199" t="n">
        <v>35824</v>
      </c>
      <c r="B279" s="192" t="n">
        <v>35824</v>
      </c>
      <c r="C279" s="308" t="n">
        <f aca="false">IF(B279&lt;&gt;"",MONTH(B279),0)</f>
        <v>1</v>
      </c>
      <c r="D279" s="3" t="n">
        <v>185000</v>
      </c>
    </row>
    <row r="280" customFormat="false" ht="11.25" hidden="false" customHeight="false" outlineLevel="0" collapsed="false">
      <c r="A280" s="199" t="n">
        <v>35825</v>
      </c>
      <c r="B280" s="192" t="n">
        <v>35825</v>
      </c>
      <c r="C280" s="308" t="n">
        <f aca="false">IF(B280&lt;&gt;"",MONTH(B280),0)</f>
        <v>1</v>
      </c>
      <c r="D280" s="3" t="n">
        <v>180000</v>
      </c>
    </row>
    <row r="281" customFormat="false" ht="11.25" hidden="false" customHeight="false" outlineLevel="0" collapsed="false">
      <c r="A281" s="199" t="n">
        <v>35826</v>
      </c>
      <c r="B281" s="192" t="n">
        <v>35826</v>
      </c>
      <c r="C281" s="308" t="n">
        <f aca="false">IF(B281&lt;&gt;"",MONTH(B281),0)</f>
        <v>1</v>
      </c>
      <c r="D281" s="3" t="n">
        <v>164000</v>
      </c>
    </row>
    <row r="282" customFormat="false" ht="11.25" hidden="false" customHeight="false" outlineLevel="0" collapsed="false">
      <c r="A282" s="199" t="n">
        <v>35827</v>
      </c>
      <c r="B282" s="192" t="n">
        <v>35827</v>
      </c>
      <c r="C282" s="308" t="n">
        <f aca="false">IF(B282&lt;&gt;"",MONTH(B282),0)</f>
        <v>2</v>
      </c>
      <c r="D282" s="3" t="n">
        <v>175000</v>
      </c>
    </row>
    <row r="283" customFormat="false" ht="11.25" hidden="false" customHeight="false" outlineLevel="0" collapsed="false">
      <c r="A283" s="199" t="n">
        <v>35828</v>
      </c>
      <c r="B283" s="192" t="n">
        <v>35828</v>
      </c>
      <c r="C283" s="308" t="n">
        <f aca="false">IF(B283&lt;&gt;"",MONTH(B283),0)</f>
        <v>2</v>
      </c>
      <c r="D283" s="3" t="n">
        <v>185000</v>
      </c>
    </row>
    <row r="284" customFormat="false" ht="11.25" hidden="false" customHeight="false" outlineLevel="0" collapsed="false">
      <c r="A284" s="199" t="n">
        <v>35829</v>
      </c>
      <c r="B284" s="192" t="n">
        <v>35829</v>
      </c>
      <c r="C284" s="308" t="n">
        <f aca="false">IF(B284&lt;&gt;"",MONTH(B284),0)</f>
        <v>2</v>
      </c>
      <c r="D284" s="3" t="n">
        <v>166000</v>
      </c>
    </row>
    <row r="285" customFormat="false" ht="11.25" hidden="false" customHeight="false" outlineLevel="0" collapsed="false">
      <c r="A285" s="199" t="n">
        <v>35830</v>
      </c>
      <c r="B285" s="192" t="n">
        <v>35830</v>
      </c>
      <c r="C285" s="308" t="n">
        <f aca="false">IF(B285&lt;&gt;"",MONTH(B285),0)</f>
        <v>2</v>
      </c>
      <c r="D285" s="3" t="n">
        <v>172000</v>
      </c>
    </row>
    <row r="286" customFormat="false" ht="11.25" hidden="false" customHeight="false" outlineLevel="0" collapsed="false">
      <c r="A286" s="199" t="n">
        <v>35831</v>
      </c>
      <c r="B286" s="192" t="n">
        <v>35831</v>
      </c>
      <c r="C286" s="308" t="n">
        <f aca="false">IF(B286&lt;&gt;"",MONTH(B286),0)</f>
        <v>2</v>
      </c>
      <c r="D286" s="3" t="n">
        <v>159000</v>
      </c>
    </row>
    <row r="287" customFormat="false" ht="11.25" hidden="false" customHeight="false" outlineLevel="0" collapsed="false">
      <c r="A287" s="199" t="n">
        <v>35832</v>
      </c>
      <c r="B287" s="192" t="n">
        <v>35832</v>
      </c>
      <c r="C287" s="308" t="n">
        <f aca="false">IF(B287&lt;&gt;"",MONTH(B287),0)</f>
        <v>2</v>
      </c>
      <c r="D287" s="3" t="n">
        <v>155000</v>
      </c>
    </row>
    <row r="288" customFormat="false" ht="11.25" hidden="false" customHeight="false" outlineLevel="0" collapsed="false">
      <c r="A288" s="199" t="n">
        <v>35833</v>
      </c>
      <c r="B288" s="192" t="n">
        <v>35833</v>
      </c>
      <c r="C288" s="308" t="n">
        <f aca="false">IF(B288&lt;&gt;"",MONTH(B288),0)</f>
        <v>2</v>
      </c>
      <c r="D288" s="3" t="n">
        <v>168000</v>
      </c>
    </row>
    <row r="289" customFormat="false" ht="11.25" hidden="false" customHeight="false" outlineLevel="0" collapsed="false">
      <c r="A289" s="199" t="n">
        <v>35834</v>
      </c>
      <c r="B289" s="192" t="n">
        <v>35834</v>
      </c>
      <c r="C289" s="308" t="n">
        <f aca="false">IF(B289&lt;&gt;"",MONTH(B289),0)</f>
        <v>2</v>
      </c>
      <c r="D289" s="3" t="n">
        <v>183000</v>
      </c>
    </row>
    <row r="290" customFormat="false" ht="11.25" hidden="false" customHeight="false" outlineLevel="0" collapsed="false">
      <c r="A290" s="199" t="n">
        <v>35835</v>
      </c>
      <c r="B290" s="192" t="n">
        <v>35835</v>
      </c>
      <c r="C290" s="308" t="n">
        <f aca="false">IF(B290&lt;&gt;"",MONTH(B290),0)</f>
        <v>2</v>
      </c>
      <c r="D290" s="3" t="n">
        <v>185000</v>
      </c>
    </row>
    <row r="291" customFormat="false" ht="11.25" hidden="false" customHeight="false" outlineLevel="0" collapsed="false">
      <c r="A291" s="199" t="n">
        <v>35836</v>
      </c>
      <c r="B291" s="192" t="n">
        <v>35836</v>
      </c>
      <c r="C291" s="308" t="n">
        <f aca="false">IF(B291&lt;&gt;"",MONTH(B291),0)</f>
        <v>2</v>
      </c>
      <c r="D291" s="3" t="n">
        <v>185000</v>
      </c>
    </row>
    <row r="292" customFormat="false" ht="11.25" hidden="false" customHeight="false" outlineLevel="0" collapsed="false">
      <c r="A292" s="199" t="n">
        <v>35837</v>
      </c>
      <c r="B292" s="192" t="n">
        <v>35837</v>
      </c>
      <c r="C292" s="308" t="n">
        <f aca="false">IF(B292&lt;&gt;"",MONTH(B292),0)</f>
        <v>2</v>
      </c>
      <c r="D292" s="3" t="n">
        <v>193000</v>
      </c>
    </row>
    <row r="293" customFormat="false" ht="11.25" hidden="false" customHeight="false" outlineLevel="0" collapsed="false">
      <c r="A293" s="199" t="n">
        <v>35838</v>
      </c>
      <c r="B293" s="192" t="n">
        <v>35838</v>
      </c>
      <c r="C293" s="308" t="n">
        <f aca="false">IF(B293&lt;&gt;"",MONTH(B293),0)</f>
        <v>2</v>
      </c>
      <c r="D293" s="3" t="n">
        <v>185000</v>
      </c>
    </row>
    <row r="294" customFormat="false" ht="11.25" hidden="false" customHeight="false" outlineLevel="0" collapsed="false">
      <c r="A294" s="199" t="n">
        <v>35839</v>
      </c>
      <c r="B294" s="192" t="n">
        <v>35839</v>
      </c>
      <c r="C294" s="308" t="n">
        <f aca="false">IF(B294&lt;&gt;"",MONTH(B294),0)</f>
        <v>2</v>
      </c>
      <c r="D294" s="3" t="n">
        <v>186000</v>
      </c>
    </row>
    <row r="295" customFormat="false" ht="11.25" hidden="false" customHeight="false" outlineLevel="0" collapsed="false">
      <c r="A295" s="199" t="n">
        <v>35840</v>
      </c>
      <c r="B295" s="192" t="n">
        <v>35840</v>
      </c>
      <c r="C295" s="308" t="n">
        <f aca="false">IF(B295&lt;&gt;"",MONTH(B295),0)</f>
        <v>2</v>
      </c>
      <c r="D295" s="3" t="n">
        <v>190000</v>
      </c>
    </row>
    <row r="296" customFormat="false" ht="11.25" hidden="false" customHeight="false" outlineLevel="0" collapsed="false">
      <c r="A296" s="199" t="n">
        <v>35841</v>
      </c>
      <c r="B296" s="192" t="n">
        <v>35841</v>
      </c>
      <c r="C296" s="308" t="n">
        <f aca="false">IF(B296&lt;&gt;"",MONTH(B296),0)</f>
        <v>2</v>
      </c>
      <c r="D296" s="3" t="n">
        <v>189000</v>
      </c>
    </row>
    <row r="297" customFormat="false" ht="11.25" hidden="false" customHeight="false" outlineLevel="0" collapsed="false">
      <c r="A297" s="199" t="n">
        <v>35842</v>
      </c>
      <c r="B297" s="192" t="n">
        <v>35842</v>
      </c>
      <c r="C297" s="308" t="n">
        <f aca="false">IF(B297&lt;&gt;"",MONTH(B297),0)</f>
        <v>2</v>
      </c>
      <c r="D297" s="3" t="n">
        <v>188000</v>
      </c>
    </row>
    <row r="298" customFormat="false" ht="11.25" hidden="false" customHeight="false" outlineLevel="0" collapsed="false">
      <c r="A298" s="199" t="n">
        <v>35843</v>
      </c>
      <c r="B298" s="192" t="n">
        <v>35843</v>
      </c>
      <c r="C298" s="308" t="n">
        <f aca="false">IF(B298&lt;&gt;"",MONTH(B298),0)</f>
        <v>2</v>
      </c>
      <c r="D298" s="3" t="n">
        <v>184000</v>
      </c>
    </row>
    <row r="299" customFormat="false" ht="11.25" hidden="false" customHeight="false" outlineLevel="0" collapsed="false">
      <c r="A299" s="199" t="n">
        <v>35844</v>
      </c>
      <c r="B299" s="192" t="n">
        <v>35844</v>
      </c>
      <c r="C299" s="308" t="n">
        <f aca="false">IF(B299&lt;&gt;"",MONTH(B299),0)</f>
        <v>2</v>
      </c>
      <c r="D299" s="3" t="n">
        <v>190000</v>
      </c>
    </row>
    <row r="300" customFormat="false" ht="11.25" hidden="false" customHeight="false" outlineLevel="0" collapsed="false">
      <c r="A300" s="199" t="n">
        <v>35845</v>
      </c>
      <c r="B300" s="192" t="n">
        <v>35845</v>
      </c>
      <c r="C300" s="308" t="n">
        <f aca="false">IF(B300&lt;&gt;"",MONTH(B300),0)</f>
        <v>2</v>
      </c>
      <c r="D300" s="3" t="n">
        <v>182000</v>
      </c>
    </row>
    <row r="301" customFormat="false" ht="11.25" hidden="false" customHeight="false" outlineLevel="0" collapsed="false">
      <c r="A301" s="199" t="n">
        <v>35846</v>
      </c>
      <c r="B301" s="192" t="n">
        <v>35846</v>
      </c>
      <c r="C301" s="308" t="n">
        <f aca="false">IF(B301&lt;&gt;"",MONTH(B301),0)</f>
        <v>2</v>
      </c>
      <c r="D301" s="3" t="n">
        <v>185000</v>
      </c>
    </row>
    <row r="302" customFormat="false" ht="11.25" hidden="false" customHeight="false" outlineLevel="0" collapsed="false">
      <c r="A302" s="199" t="n">
        <v>35847</v>
      </c>
      <c r="B302" s="192" t="n">
        <v>35847</v>
      </c>
      <c r="C302" s="308" t="n">
        <f aca="false">IF(B302&lt;&gt;"",MONTH(B302),0)</f>
        <v>2</v>
      </c>
      <c r="D302" s="3" t="n">
        <v>183000</v>
      </c>
    </row>
    <row r="303" customFormat="false" ht="11.25" hidden="false" customHeight="false" outlineLevel="0" collapsed="false">
      <c r="A303" s="199" t="n">
        <v>35848</v>
      </c>
      <c r="B303" s="192" t="n">
        <v>35848</v>
      </c>
      <c r="C303" s="308" t="n">
        <f aca="false">IF(B303&lt;&gt;"",MONTH(B303),0)</f>
        <v>2</v>
      </c>
      <c r="D303" s="3" t="n">
        <v>181000</v>
      </c>
    </row>
    <row r="304" customFormat="false" ht="11.25" hidden="false" customHeight="false" outlineLevel="0" collapsed="false">
      <c r="A304" s="199" t="n">
        <v>35849</v>
      </c>
      <c r="B304" s="192" t="n">
        <v>35849</v>
      </c>
      <c r="C304" s="308" t="n">
        <f aca="false">IF(B304&lt;&gt;"",MONTH(B304),0)</f>
        <v>2</v>
      </c>
      <c r="D304" s="3" t="n">
        <v>186000</v>
      </c>
    </row>
    <row r="305" customFormat="false" ht="11.25" hidden="false" customHeight="false" outlineLevel="0" collapsed="false">
      <c r="A305" s="199" t="n">
        <v>35850</v>
      </c>
      <c r="B305" s="192" t="n">
        <v>35850</v>
      </c>
      <c r="C305" s="308" t="n">
        <f aca="false">IF(B305&lt;&gt;"",MONTH(B305),0)</f>
        <v>2</v>
      </c>
      <c r="D305" s="3" t="n">
        <v>188000</v>
      </c>
    </row>
    <row r="306" customFormat="false" ht="11.25" hidden="false" customHeight="false" outlineLevel="0" collapsed="false">
      <c r="A306" s="199" t="n">
        <v>35851</v>
      </c>
      <c r="B306" s="192" t="n">
        <v>35851</v>
      </c>
      <c r="C306" s="308" t="n">
        <f aca="false">IF(B306&lt;&gt;"",MONTH(B306),0)</f>
        <v>2</v>
      </c>
      <c r="D306" s="3" t="n">
        <v>185000</v>
      </c>
    </row>
    <row r="307" customFormat="false" ht="11.25" hidden="false" customHeight="false" outlineLevel="0" collapsed="false">
      <c r="A307" s="199" t="n">
        <v>35852</v>
      </c>
      <c r="B307" s="192" t="n">
        <v>35852</v>
      </c>
      <c r="C307" s="308" t="n">
        <f aca="false">IF(B307&lt;&gt;"",MONTH(B307),0)</f>
        <v>2</v>
      </c>
      <c r="D307" s="3" t="n">
        <v>185000</v>
      </c>
    </row>
    <row r="308" customFormat="false" ht="11.25" hidden="false" customHeight="false" outlineLevel="0" collapsed="false">
      <c r="A308" s="199" t="n">
        <v>35853</v>
      </c>
      <c r="B308" s="192" t="n">
        <v>35853</v>
      </c>
      <c r="C308" s="308" t="n">
        <f aca="false">IF(B308&lt;&gt;"",MONTH(B308),0)</f>
        <v>2</v>
      </c>
      <c r="D308" s="3" t="n">
        <v>186000</v>
      </c>
    </row>
    <row r="309" customFormat="false" ht="11.25" hidden="false" customHeight="false" outlineLevel="0" collapsed="false">
      <c r="A309" s="199" t="n">
        <v>35854</v>
      </c>
      <c r="B309" s="192" t="n">
        <v>35854</v>
      </c>
      <c r="C309" s="308" t="n">
        <f aca="false">IF(B309&lt;&gt;"",MONTH(B309),0)</f>
        <v>2</v>
      </c>
      <c r="D309" s="3" t="n">
        <v>183000</v>
      </c>
    </row>
    <row r="310" customFormat="false" ht="11.25" hidden="false" customHeight="false" outlineLevel="0" collapsed="false">
      <c r="A310" s="199" t="n">
        <v>35855</v>
      </c>
      <c r="B310" s="192" t="n">
        <v>35855</v>
      </c>
      <c r="C310" s="308" t="n">
        <f aca="false">IF(B310&lt;&gt;"",MONTH(B310),0)</f>
        <v>3</v>
      </c>
      <c r="D310" s="3" t="n">
        <v>182000</v>
      </c>
    </row>
    <row r="311" customFormat="false" ht="11.25" hidden="false" customHeight="false" outlineLevel="0" collapsed="false">
      <c r="A311" s="199" t="n">
        <v>35856</v>
      </c>
      <c r="B311" s="192" t="n">
        <v>35856</v>
      </c>
      <c r="C311" s="308" t="n">
        <f aca="false">IF(B311&lt;&gt;"",MONTH(B311),0)</f>
        <v>3</v>
      </c>
      <c r="D311" s="3" t="n">
        <v>186000</v>
      </c>
    </row>
    <row r="312" customFormat="false" ht="11.25" hidden="false" customHeight="false" outlineLevel="0" collapsed="false">
      <c r="A312" s="199" t="n">
        <v>35857</v>
      </c>
      <c r="B312" s="192" t="n">
        <v>35857</v>
      </c>
      <c r="C312" s="308" t="n">
        <f aca="false">IF(B312&lt;&gt;"",MONTH(B312),0)</f>
        <v>3</v>
      </c>
      <c r="D312" s="3" t="n">
        <v>190000</v>
      </c>
    </row>
    <row r="313" customFormat="false" ht="11.25" hidden="false" customHeight="false" outlineLevel="0" collapsed="false">
      <c r="A313" s="199" t="n">
        <v>35858</v>
      </c>
      <c r="B313" s="192" t="n">
        <v>35858</v>
      </c>
      <c r="C313" s="308" t="n">
        <f aca="false">IF(B313&lt;&gt;"",MONTH(B313),0)</f>
        <v>3</v>
      </c>
      <c r="D313" s="3" t="n">
        <v>181000</v>
      </c>
    </row>
    <row r="314" customFormat="false" ht="11.25" hidden="false" customHeight="false" outlineLevel="0" collapsed="false">
      <c r="A314" s="199" t="n">
        <v>35859</v>
      </c>
      <c r="B314" s="192" t="n">
        <v>35859</v>
      </c>
      <c r="C314" s="308" t="n">
        <f aca="false">IF(B314&lt;&gt;"",MONTH(B314),0)</f>
        <v>3</v>
      </c>
      <c r="D314" s="3" t="n">
        <v>179000</v>
      </c>
    </row>
    <row r="315" customFormat="false" ht="11.25" hidden="false" customHeight="false" outlineLevel="0" collapsed="false">
      <c r="A315" s="199" t="n">
        <v>35860</v>
      </c>
      <c r="B315" s="192" t="n">
        <v>35860</v>
      </c>
      <c r="C315" s="308" t="n">
        <f aca="false">IF(B315&lt;&gt;"",MONTH(B315),0)</f>
        <v>3</v>
      </c>
      <c r="D315" s="3" t="n">
        <v>179000</v>
      </c>
    </row>
    <row r="316" customFormat="false" ht="11.25" hidden="false" customHeight="false" outlineLevel="0" collapsed="false">
      <c r="A316" s="199" t="n">
        <v>35861</v>
      </c>
      <c r="B316" s="192" t="n">
        <v>35861</v>
      </c>
      <c r="C316" s="308" t="n">
        <f aca="false">IF(B316&lt;&gt;"",MONTH(B316),0)</f>
        <v>3</v>
      </c>
      <c r="D316" s="3" t="n">
        <v>179000</v>
      </c>
    </row>
    <row r="317" customFormat="false" ht="11.25" hidden="false" customHeight="false" outlineLevel="0" collapsed="false">
      <c r="A317" s="199" t="n">
        <v>35862</v>
      </c>
      <c r="B317" s="192" t="n">
        <v>35862</v>
      </c>
      <c r="C317" s="308" t="n">
        <f aca="false">IF(B317&lt;&gt;"",MONTH(B317),0)</f>
        <v>3</v>
      </c>
      <c r="D317" s="3" t="n">
        <v>180000</v>
      </c>
    </row>
    <row r="318" customFormat="false" ht="11.25" hidden="false" customHeight="false" outlineLevel="0" collapsed="false">
      <c r="A318" s="199" t="n">
        <v>35863</v>
      </c>
      <c r="B318" s="192" t="n">
        <v>35863</v>
      </c>
      <c r="C318" s="308" t="n">
        <f aca="false">IF(B318&lt;&gt;"",MONTH(B318),0)</f>
        <v>3</v>
      </c>
      <c r="D318" s="3" t="n">
        <v>176000</v>
      </c>
    </row>
    <row r="319" customFormat="false" ht="11.25" hidden="false" customHeight="false" outlineLevel="0" collapsed="false">
      <c r="A319" s="199" t="n">
        <v>35864</v>
      </c>
      <c r="B319" s="192" t="n">
        <v>35864</v>
      </c>
      <c r="C319" s="308" t="n">
        <f aca="false">IF(B319&lt;&gt;"",MONTH(B319),0)</f>
        <v>3</v>
      </c>
      <c r="D319" s="3" t="n">
        <v>178000</v>
      </c>
    </row>
    <row r="320" customFormat="false" ht="11.25" hidden="false" customHeight="false" outlineLevel="0" collapsed="false">
      <c r="A320" s="199" t="n">
        <v>35865</v>
      </c>
      <c r="B320" s="192" t="n">
        <v>35865</v>
      </c>
      <c r="C320" s="308" t="n">
        <f aca="false">IF(B320&lt;&gt;"",MONTH(B320),0)</f>
        <v>3</v>
      </c>
      <c r="D320" s="3" t="n">
        <v>179000</v>
      </c>
    </row>
    <row r="321" customFormat="false" ht="11.25" hidden="false" customHeight="false" outlineLevel="0" collapsed="false">
      <c r="A321" s="199" t="n">
        <v>35866</v>
      </c>
      <c r="B321" s="192" t="n">
        <v>35866</v>
      </c>
      <c r="C321" s="308" t="n">
        <f aca="false">IF(B321&lt;&gt;"",MONTH(B321),0)</f>
        <v>3</v>
      </c>
      <c r="D321" s="3" t="n">
        <v>180000</v>
      </c>
    </row>
    <row r="322" customFormat="false" ht="11.25" hidden="false" customHeight="false" outlineLevel="0" collapsed="false">
      <c r="A322" s="199" t="n">
        <v>35867</v>
      </c>
      <c r="B322" s="192" t="n">
        <v>35867</v>
      </c>
      <c r="C322" s="308" t="n">
        <f aca="false">IF(B322&lt;&gt;"",MONTH(B322),0)</f>
        <v>3</v>
      </c>
      <c r="D322" s="3" t="n">
        <v>179000</v>
      </c>
    </row>
    <row r="323" customFormat="false" ht="11.25" hidden="false" customHeight="false" outlineLevel="0" collapsed="false">
      <c r="A323" s="199" t="n">
        <v>35868</v>
      </c>
      <c r="B323" s="192" t="n">
        <v>35868</v>
      </c>
      <c r="C323" s="308" t="n">
        <f aca="false">IF(B323&lt;&gt;"",MONTH(B323),0)</f>
        <v>3</v>
      </c>
      <c r="D323" s="3" t="n">
        <v>180000</v>
      </c>
    </row>
    <row r="324" customFormat="false" ht="11.25" hidden="false" customHeight="false" outlineLevel="0" collapsed="false">
      <c r="A324" s="199" t="n">
        <v>35869</v>
      </c>
      <c r="B324" s="192" t="n">
        <v>35869</v>
      </c>
      <c r="C324" s="308" t="n">
        <f aca="false">IF(B324&lt;&gt;"",MONTH(B324),0)</f>
        <v>3</v>
      </c>
      <c r="D324" s="3" t="n">
        <v>179000</v>
      </c>
    </row>
    <row r="325" customFormat="false" ht="11.25" hidden="false" customHeight="false" outlineLevel="0" collapsed="false">
      <c r="A325" s="199" t="n">
        <v>35870</v>
      </c>
      <c r="B325" s="192" t="n">
        <v>35870</v>
      </c>
      <c r="C325" s="308" t="n">
        <f aca="false">IF(B325&lt;&gt;"",MONTH(B325),0)</f>
        <v>3</v>
      </c>
      <c r="D325" s="3" t="n">
        <v>173000</v>
      </c>
    </row>
    <row r="326" customFormat="false" ht="11.25" hidden="false" customHeight="false" outlineLevel="0" collapsed="false">
      <c r="A326" s="199" t="n">
        <v>35871</v>
      </c>
      <c r="B326" s="192" t="n">
        <v>35871</v>
      </c>
      <c r="C326" s="308" t="n">
        <f aca="false">IF(B326&lt;&gt;"",MONTH(B326),0)</f>
        <v>3</v>
      </c>
      <c r="D326" s="3" t="n">
        <v>174000</v>
      </c>
    </row>
    <row r="327" customFormat="false" ht="11.25" hidden="false" customHeight="false" outlineLevel="0" collapsed="false">
      <c r="A327" s="199" t="n">
        <v>35872</v>
      </c>
      <c r="B327" s="192" t="n">
        <v>35872</v>
      </c>
      <c r="C327" s="308" t="n">
        <f aca="false">IF(B327&lt;&gt;"",MONTH(B327),0)</f>
        <v>3</v>
      </c>
      <c r="D327" s="3" t="n">
        <v>179000</v>
      </c>
    </row>
    <row r="328" customFormat="false" ht="11.25" hidden="false" customHeight="false" outlineLevel="0" collapsed="false">
      <c r="A328" s="199" t="n">
        <v>35873</v>
      </c>
      <c r="B328" s="192" t="n">
        <v>35873</v>
      </c>
      <c r="C328" s="308" t="n">
        <f aca="false">IF(B328&lt;&gt;"",MONTH(B328),0)</f>
        <v>3</v>
      </c>
      <c r="D328" s="3" t="n">
        <v>180000</v>
      </c>
    </row>
    <row r="329" customFormat="false" ht="11.25" hidden="false" customHeight="false" outlineLevel="0" collapsed="false">
      <c r="A329" s="199" t="n">
        <v>35874</v>
      </c>
      <c r="B329" s="192" t="n">
        <v>35874</v>
      </c>
      <c r="C329" s="308" t="n">
        <f aca="false">IF(B329&lt;&gt;"",MONTH(B329),0)</f>
        <v>3</v>
      </c>
      <c r="D329" s="3" t="n">
        <v>179000</v>
      </c>
    </row>
    <row r="330" customFormat="false" ht="11.25" hidden="false" customHeight="false" outlineLevel="0" collapsed="false">
      <c r="A330" s="199" t="n">
        <v>35875</v>
      </c>
      <c r="B330" s="192" t="n">
        <v>35875</v>
      </c>
      <c r="C330" s="308" t="n">
        <f aca="false">IF(B330&lt;&gt;"",MONTH(B330),0)</f>
        <v>3</v>
      </c>
      <c r="D330" s="3" t="n">
        <v>179000</v>
      </c>
    </row>
    <row r="331" customFormat="false" ht="11.25" hidden="false" customHeight="false" outlineLevel="0" collapsed="false">
      <c r="A331" s="199" t="n">
        <v>35876</v>
      </c>
      <c r="B331" s="192" t="n">
        <v>35876</v>
      </c>
      <c r="C331" s="308" t="n">
        <f aca="false">IF(B331&lt;&gt;"",MONTH(B331),0)</f>
        <v>3</v>
      </c>
      <c r="D331" s="3" t="n">
        <v>176000</v>
      </c>
    </row>
    <row r="332" customFormat="false" ht="11.25" hidden="false" customHeight="false" outlineLevel="0" collapsed="false">
      <c r="A332" s="199" t="n">
        <v>35877</v>
      </c>
      <c r="B332" s="192" t="n">
        <v>35877</v>
      </c>
      <c r="C332" s="308" t="n">
        <f aca="false">IF(B332&lt;&gt;"",MONTH(B332),0)</f>
        <v>3</v>
      </c>
      <c r="D332" s="3" t="n">
        <v>177000</v>
      </c>
    </row>
    <row r="333" customFormat="false" ht="11.25" hidden="false" customHeight="false" outlineLevel="0" collapsed="false">
      <c r="A333" s="199" t="n">
        <v>35878</v>
      </c>
      <c r="B333" s="192" t="n">
        <v>35878</v>
      </c>
      <c r="C333" s="308" t="n">
        <f aca="false">IF(B333&lt;&gt;"",MONTH(B333),0)</f>
        <v>3</v>
      </c>
      <c r="D333" s="3" t="n">
        <v>176000</v>
      </c>
    </row>
    <row r="334" customFormat="false" ht="11.25" hidden="false" customHeight="false" outlineLevel="0" collapsed="false">
      <c r="A334" s="199" t="n">
        <v>35879</v>
      </c>
      <c r="B334" s="192" t="n">
        <v>35879</v>
      </c>
      <c r="C334" s="308" t="n">
        <f aca="false">IF(B334&lt;&gt;"",MONTH(B334),0)</f>
        <v>3</v>
      </c>
      <c r="D334" s="3" t="n">
        <v>185000</v>
      </c>
    </row>
    <row r="335" customFormat="false" ht="11.25" hidden="false" customHeight="false" outlineLevel="0" collapsed="false">
      <c r="A335" s="199" t="n">
        <v>35880</v>
      </c>
      <c r="B335" s="192" t="n">
        <v>35880</v>
      </c>
      <c r="C335" s="308" t="n">
        <f aca="false">IF(B335&lt;&gt;"",MONTH(B335),0)</f>
        <v>3</v>
      </c>
      <c r="D335" s="3" t="n">
        <v>191000</v>
      </c>
    </row>
    <row r="336" customFormat="false" ht="11.25" hidden="false" customHeight="false" outlineLevel="0" collapsed="false">
      <c r="A336" s="199" t="n">
        <v>35881</v>
      </c>
      <c r="B336" s="192" t="n">
        <v>35881</v>
      </c>
      <c r="C336" s="308" t="n">
        <f aca="false">IF(B336&lt;&gt;"",MONTH(B336),0)</f>
        <v>3</v>
      </c>
      <c r="D336" s="3" t="n">
        <v>191000</v>
      </c>
    </row>
    <row r="337" customFormat="false" ht="11.25" hidden="false" customHeight="false" outlineLevel="0" collapsed="false">
      <c r="A337" s="199" t="n">
        <v>35882</v>
      </c>
      <c r="B337" s="192" t="n">
        <v>35882</v>
      </c>
      <c r="C337" s="308" t="n">
        <f aca="false">IF(B337&lt;&gt;"",MONTH(B337),0)</f>
        <v>3</v>
      </c>
      <c r="D337" s="3" t="n">
        <v>191000</v>
      </c>
    </row>
    <row r="338" customFormat="false" ht="11.25" hidden="false" customHeight="false" outlineLevel="0" collapsed="false">
      <c r="A338" s="199" t="n">
        <v>35883</v>
      </c>
      <c r="B338" s="192" t="n">
        <v>35883</v>
      </c>
      <c r="C338" s="308" t="n">
        <f aca="false">IF(B338&lt;&gt;"",MONTH(B338),0)</f>
        <v>3</v>
      </c>
      <c r="D338" s="3" t="n">
        <v>189000</v>
      </c>
    </row>
    <row r="339" customFormat="false" ht="11.25" hidden="false" customHeight="false" outlineLevel="0" collapsed="false">
      <c r="A339" s="199" t="n">
        <v>35884</v>
      </c>
      <c r="B339" s="192" t="n">
        <v>35884</v>
      </c>
      <c r="C339" s="308" t="n">
        <f aca="false">IF(B339&lt;&gt;"",MONTH(B339),0)</f>
        <v>3</v>
      </c>
      <c r="D339" s="3" t="n">
        <v>184000</v>
      </c>
    </row>
    <row r="340" customFormat="false" ht="11.25" hidden="false" customHeight="false" outlineLevel="0" collapsed="false">
      <c r="A340" s="199" t="n">
        <v>35885</v>
      </c>
      <c r="B340" s="192" t="n">
        <v>35885</v>
      </c>
      <c r="C340" s="308" t="n">
        <f aca="false">IF(B340&lt;&gt;"",MONTH(B340),0)</f>
        <v>3</v>
      </c>
      <c r="D340" s="3" t="n">
        <v>187000</v>
      </c>
    </row>
    <row r="341" customFormat="false" ht="11.25" hidden="false" customHeight="false" outlineLevel="0" collapsed="false">
      <c r="A341" s="199" t="n">
        <v>35886</v>
      </c>
      <c r="B341" s="192" t="n">
        <v>35886</v>
      </c>
      <c r="C341" s="308" t="n">
        <f aca="false">IF(B341&lt;&gt;"",MONTH(B341),0)</f>
        <v>4</v>
      </c>
      <c r="D341" s="3" t="n">
        <v>179000</v>
      </c>
    </row>
    <row r="342" customFormat="false" ht="11.25" hidden="false" customHeight="false" outlineLevel="0" collapsed="false">
      <c r="A342" s="199" t="n">
        <v>35887</v>
      </c>
      <c r="B342" s="192" t="n">
        <v>35887</v>
      </c>
      <c r="C342" s="308" t="n">
        <f aca="false">IF(B342&lt;&gt;"",MONTH(B342),0)</f>
        <v>4</v>
      </c>
      <c r="D342" s="3" t="n">
        <v>151000</v>
      </c>
    </row>
    <row r="343" customFormat="false" ht="11.25" hidden="false" customHeight="false" outlineLevel="0" collapsed="false">
      <c r="A343" s="199" t="n">
        <v>35888</v>
      </c>
      <c r="B343" s="192" t="n">
        <v>35888</v>
      </c>
      <c r="C343" s="308" t="n">
        <f aca="false">IF(B343&lt;&gt;"",MONTH(B343),0)</f>
        <v>4</v>
      </c>
      <c r="D343" s="3" t="n">
        <v>195000</v>
      </c>
    </row>
    <row r="344" customFormat="false" ht="11.25" hidden="false" customHeight="false" outlineLevel="0" collapsed="false">
      <c r="A344" s="199" t="n">
        <v>35889</v>
      </c>
      <c r="B344" s="192" t="n">
        <v>35889</v>
      </c>
      <c r="C344" s="308" t="n">
        <f aca="false">IF(B344&lt;&gt;"",MONTH(B344),0)</f>
        <v>4</v>
      </c>
      <c r="D344" s="3" t="n">
        <v>199000</v>
      </c>
    </row>
    <row r="345" customFormat="false" ht="11.25" hidden="false" customHeight="false" outlineLevel="0" collapsed="false">
      <c r="A345" s="199" t="n">
        <v>35890</v>
      </c>
      <c r="B345" s="192" t="n">
        <v>35890</v>
      </c>
      <c r="C345" s="308" t="n">
        <f aca="false">IF(B345&lt;&gt;"",MONTH(B345),0)</f>
        <v>4</v>
      </c>
      <c r="D345" s="3" t="n">
        <v>206000</v>
      </c>
    </row>
    <row r="346" customFormat="false" ht="11.25" hidden="false" customHeight="false" outlineLevel="0" collapsed="false">
      <c r="A346" s="199" t="n">
        <v>35891</v>
      </c>
      <c r="B346" s="192" t="n">
        <v>35891</v>
      </c>
      <c r="C346" s="308" t="n">
        <f aca="false">IF(B346&lt;&gt;"",MONTH(B346),0)</f>
        <v>4</v>
      </c>
      <c r="D346" s="3" t="n">
        <v>207000</v>
      </c>
    </row>
    <row r="347" customFormat="false" ht="11.25" hidden="false" customHeight="false" outlineLevel="0" collapsed="false">
      <c r="A347" s="199" t="n">
        <v>35892</v>
      </c>
      <c r="B347" s="192" t="n">
        <v>35892</v>
      </c>
      <c r="C347" s="308" t="n">
        <f aca="false">IF(B347&lt;&gt;"",MONTH(B347),0)</f>
        <v>4</v>
      </c>
      <c r="D347" s="3" t="n">
        <v>203000</v>
      </c>
    </row>
    <row r="348" customFormat="false" ht="11.25" hidden="false" customHeight="false" outlineLevel="0" collapsed="false">
      <c r="A348" s="199" t="n">
        <v>35893</v>
      </c>
      <c r="B348" s="192" t="n">
        <v>35893</v>
      </c>
      <c r="C348" s="308" t="n">
        <f aca="false">IF(B348&lt;&gt;"",MONTH(B348),0)</f>
        <v>4</v>
      </c>
      <c r="D348" s="3" t="n">
        <v>197000</v>
      </c>
    </row>
    <row r="349" customFormat="false" ht="11.25" hidden="false" customHeight="false" outlineLevel="0" collapsed="false">
      <c r="A349" s="199" t="n">
        <v>35894</v>
      </c>
      <c r="B349" s="192" t="n">
        <v>35894</v>
      </c>
      <c r="C349" s="308" t="n">
        <f aca="false">IF(B349&lt;&gt;"",MONTH(B349),0)</f>
        <v>4</v>
      </c>
      <c r="D349" s="3" t="n">
        <v>198000</v>
      </c>
    </row>
    <row r="350" customFormat="false" ht="11.25" hidden="false" customHeight="false" outlineLevel="0" collapsed="false">
      <c r="A350" s="199" t="n">
        <v>35895</v>
      </c>
      <c r="B350" s="192" t="n">
        <v>35895</v>
      </c>
      <c r="C350" s="308" t="n">
        <f aca="false">IF(B350&lt;&gt;"",MONTH(B350),0)</f>
        <v>4</v>
      </c>
      <c r="D350" s="3" t="n">
        <v>201000</v>
      </c>
    </row>
    <row r="351" customFormat="false" ht="11.25" hidden="false" customHeight="false" outlineLevel="0" collapsed="false">
      <c r="A351" s="199" t="n">
        <v>35896</v>
      </c>
      <c r="B351" s="192" t="n">
        <v>35896</v>
      </c>
      <c r="C351" s="308" t="n">
        <f aca="false">IF(B351&lt;&gt;"",MONTH(B351),0)</f>
        <v>4</v>
      </c>
      <c r="D351" s="3" t="n">
        <v>205000</v>
      </c>
    </row>
    <row r="352" customFormat="false" ht="11.25" hidden="false" customHeight="false" outlineLevel="0" collapsed="false">
      <c r="A352" s="199" t="n">
        <v>35897</v>
      </c>
      <c r="B352" s="192" t="n">
        <v>35897</v>
      </c>
      <c r="C352" s="308" t="n">
        <f aca="false">IF(B352&lt;&gt;"",MONTH(B352),0)</f>
        <v>4</v>
      </c>
      <c r="D352" s="3" t="n">
        <v>198000</v>
      </c>
    </row>
    <row r="353" customFormat="false" ht="11.25" hidden="false" customHeight="false" outlineLevel="0" collapsed="false">
      <c r="A353" s="199" t="n">
        <v>35898</v>
      </c>
      <c r="B353" s="192" t="n">
        <v>35898</v>
      </c>
      <c r="C353" s="308" t="n">
        <f aca="false">IF(B353&lt;&gt;"",MONTH(B353),0)</f>
        <v>4</v>
      </c>
      <c r="D353" s="3" t="n">
        <v>198000</v>
      </c>
    </row>
    <row r="354" customFormat="false" ht="11.25" hidden="false" customHeight="false" outlineLevel="0" collapsed="false">
      <c r="A354" s="199" t="n">
        <v>35899</v>
      </c>
      <c r="B354" s="192" t="n">
        <v>35899</v>
      </c>
      <c r="C354" s="308" t="n">
        <f aca="false">IF(B354&lt;&gt;"",MONTH(B354),0)</f>
        <v>4</v>
      </c>
      <c r="D354" s="3" t="n">
        <v>186000</v>
      </c>
    </row>
    <row r="355" customFormat="false" ht="11.25" hidden="false" customHeight="false" outlineLevel="0" collapsed="false">
      <c r="A355" s="199" t="n">
        <v>35900</v>
      </c>
      <c r="B355" s="192" t="n">
        <v>35900</v>
      </c>
      <c r="C355" s="308" t="n">
        <f aca="false">IF(B355&lt;&gt;"",MONTH(B355),0)</f>
        <v>4</v>
      </c>
      <c r="D355" s="3" t="n">
        <v>193000</v>
      </c>
    </row>
    <row r="356" customFormat="false" ht="11.25" hidden="false" customHeight="false" outlineLevel="0" collapsed="false">
      <c r="A356" s="199" t="n">
        <v>35901</v>
      </c>
      <c r="B356" s="192" t="n">
        <v>35901</v>
      </c>
      <c r="C356" s="308" t="n">
        <f aca="false">IF(B356&lt;&gt;"",MONTH(B356),0)</f>
        <v>4</v>
      </c>
      <c r="D356" s="3" t="n">
        <v>197000</v>
      </c>
    </row>
    <row r="357" customFormat="false" ht="11.25" hidden="false" customHeight="false" outlineLevel="0" collapsed="false">
      <c r="A357" s="199" t="n">
        <v>35902</v>
      </c>
      <c r="B357" s="192" t="n">
        <v>35902</v>
      </c>
      <c r="C357" s="308" t="n">
        <f aca="false">IF(B357&lt;&gt;"",MONTH(B357),0)</f>
        <v>4</v>
      </c>
      <c r="D357" s="3" t="n">
        <v>207000</v>
      </c>
    </row>
    <row r="358" customFormat="false" ht="11.25" hidden="false" customHeight="false" outlineLevel="0" collapsed="false">
      <c r="A358" s="199" t="n">
        <v>35903</v>
      </c>
      <c r="B358" s="192" t="n">
        <v>35903</v>
      </c>
      <c r="C358" s="308" t="n">
        <f aca="false">IF(B358&lt;&gt;"",MONTH(B358),0)</f>
        <v>4</v>
      </c>
      <c r="D358" s="3" t="n">
        <v>215000</v>
      </c>
    </row>
    <row r="359" customFormat="false" ht="11.25" hidden="false" customHeight="false" outlineLevel="0" collapsed="false">
      <c r="A359" s="199" t="n">
        <v>35904</v>
      </c>
      <c r="B359" s="192" t="n">
        <v>35904</v>
      </c>
      <c r="C359" s="308" t="n">
        <f aca="false">IF(B359&lt;&gt;"",MONTH(B359),0)</f>
        <v>4</v>
      </c>
      <c r="D359" s="3" t="n">
        <v>214000</v>
      </c>
    </row>
    <row r="360" customFormat="false" ht="11.25" hidden="false" customHeight="false" outlineLevel="0" collapsed="false">
      <c r="A360" s="199" t="n">
        <v>35905</v>
      </c>
      <c r="B360" s="192" t="n">
        <v>35905</v>
      </c>
      <c r="C360" s="308" t="n">
        <f aca="false">IF(B360&lt;&gt;"",MONTH(B360),0)</f>
        <v>4</v>
      </c>
      <c r="D360" s="3" t="n">
        <v>200000</v>
      </c>
    </row>
    <row r="361" customFormat="false" ht="11.25" hidden="false" customHeight="false" outlineLevel="0" collapsed="false">
      <c r="A361" s="199" t="n">
        <v>35906</v>
      </c>
      <c r="B361" s="192" t="n">
        <v>35906</v>
      </c>
      <c r="C361" s="308" t="n">
        <f aca="false">IF(B361&lt;&gt;"",MONTH(B361),0)</f>
        <v>4</v>
      </c>
      <c r="D361" s="3" t="n">
        <v>195000</v>
      </c>
    </row>
    <row r="362" customFormat="false" ht="11.25" hidden="false" customHeight="false" outlineLevel="0" collapsed="false">
      <c r="A362" s="199" t="n">
        <v>35907</v>
      </c>
      <c r="B362" s="192" t="n">
        <v>35907</v>
      </c>
      <c r="C362" s="308" t="n">
        <f aca="false">IF(B362&lt;&gt;"",MONTH(B362),0)</f>
        <v>4</v>
      </c>
      <c r="D362" s="3" t="n">
        <v>198000</v>
      </c>
    </row>
    <row r="363" customFormat="false" ht="11.25" hidden="false" customHeight="false" outlineLevel="0" collapsed="false">
      <c r="A363" s="199" t="n">
        <v>35908</v>
      </c>
      <c r="B363" s="192" t="n">
        <v>35908</v>
      </c>
      <c r="C363" s="308" t="n">
        <f aca="false">IF(B363&lt;&gt;"",MONTH(B363),0)</f>
        <v>4</v>
      </c>
      <c r="D363" s="3" t="n">
        <v>199000</v>
      </c>
    </row>
    <row r="364" customFormat="false" ht="11.25" hidden="false" customHeight="false" outlineLevel="0" collapsed="false">
      <c r="A364" s="199" t="n">
        <v>35909</v>
      </c>
      <c r="B364" s="192" t="n">
        <v>35909</v>
      </c>
      <c r="C364" s="308" t="n">
        <f aca="false">IF(B364&lt;&gt;"",MONTH(B364),0)</f>
        <v>4</v>
      </c>
      <c r="D364" s="3" t="n">
        <v>196000</v>
      </c>
    </row>
    <row r="365" customFormat="false" ht="11.25" hidden="false" customHeight="false" outlineLevel="0" collapsed="false">
      <c r="A365" s="199" t="n">
        <v>35910</v>
      </c>
      <c r="B365" s="192" t="n">
        <v>35910</v>
      </c>
      <c r="C365" s="308" t="n">
        <f aca="false">IF(B365&lt;&gt;"",MONTH(B365),0)</f>
        <v>4</v>
      </c>
      <c r="D365" s="3" t="n">
        <v>200000</v>
      </c>
    </row>
    <row r="366" customFormat="false" ht="11.25" hidden="false" customHeight="false" outlineLevel="0" collapsed="false">
      <c r="A366" s="199" t="n">
        <v>35911</v>
      </c>
      <c r="B366" s="192" t="n">
        <v>35911</v>
      </c>
      <c r="C366" s="308" t="n">
        <f aca="false">IF(B366&lt;&gt;"",MONTH(B366),0)</f>
        <v>4</v>
      </c>
      <c r="D366" s="3" t="n">
        <v>200000</v>
      </c>
    </row>
    <row r="367" customFormat="false" ht="11.25" hidden="false" customHeight="false" outlineLevel="0" collapsed="false">
      <c r="A367" s="199" t="n">
        <v>35912</v>
      </c>
      <c r="B367" s="192" t="n">
        <v>35912</v>
      </c>
      <c r="C367" s="308" t="n">
        <f aca="false">IF(B367&lt;&gt;"",MONTH(B367),0)</f>
        <v>4</v>
      </c>
      <c r="D367" s="3" t="n">
        <v>233000</v>
      </c>
    </row>
    <row r="368" customFormat="false" ht="11.25" hidden="false" customHeight="false" outlineLevel="0" collapsed="false">
      <c r="A368" s="199" t="n">
        <v>35913</v>
      </c>
      <c r="B368" s="192" t="n">
        <v>35913</v>
      </c>
      <c r="C368" s="308" t="n">
        <f aca="false">IF(B368&lt;&gt;"",MONTH(B368),0)</f>
        <v>4</v>
      </c>
      <c r="D368" s="3" t="n">
        <v>243000</v>
      </c>
    </row>
    <row r="369" customFormat="false" ht="11.25" hidden="false" customHeight="false" outlineLevel="0" collapsed="false">
      <c r="A369" s="199" t="n">
        <v>35914</v>
      </c>
      <c r="B369" s="192" t="n">
        <v>35914</v>
      </c>
      <c r="C369" s="308" t="n">
        <f aca="false">IF(B369&lt;&gt;"",MONTH(B369),0)</f>
        <v>4</v>
      </c>
      <c r="D369" s="3" t="n">
        <v>239000</v>
      </c>
    </row>
    <row r="370" customFormat="false" ht="11.25" hidden="false" customHeight="false" outlineLevel="0" collapsed="false">
      <c r="A370" s="199" t="n">
        <v>35915</v>
      </c>
      <c r="B370" s="192" t="n">
        <v>35915</v>
      </c>
      <c r="C370" s="308" t="n">
        <f aca="false">IF(B370&lt;&gt;"",MONTH(B370),0)</f>
        <v>4</v>
      </c>
      <c r="D370" s="3" t="n">
        <v>237000</v>
      </c>
    </row>
    <row r="371" customFormat="false" ht="11.25" hidden="false" customHeight="false" outlineLevel="0" collapsed="false">
      <c r="A371" s="199" t="n">
        <v>35916</v>
      </c>
      <c r="B371" s="192" t="n">
        <v>35916</v>
      </c>
      <c r="C371" s="308" t="n">
        <f aca="false">IF(B371&lt;&gt;"",MONTH(B371),0)</f>
        <v>5</v>
      </c>
      <c r="D371" s="3" t="s">
        <v>80</v>
      </c>
    </row>
    <row r="372" customFormat="false" ht="11.25" hidden="false" customHeight="false" outlineLevel="0" collapsed="false">
      <c r="A372" s="199" t="n">
        <v>35917</v>
      </c>
      <c r="B372" s="192" t="n">
        <v>35917</v>
      </c>
      <c r="C372" s="308" t="n">
        <f aca="false">IF(B372&lt;&gt;"",MONTH(B372),0)</f>
        <v>5</v>
      </c>
      <c r="D372" s="3" t="s">
        <v>80</v>
      </c>
    </row>
    <row r="373" customFormat="false" ht="11.25" hidden="false" customHeight="false" outlineLevel="0" collapsed="false">
      <c r="A373" s="199" t="n">
        <v>35918</v>
      </c>
      <c r="B373" s="192" t="n">
        <v>35918</v>
      </c>
      <c r="C373" s="308" t="n">
        <f aca="false">IF(B373&lt;&gt;"",MONTH(B373),0)</f>
        <v>5</v>
      </c>
      <c r="D373" s="3" t="s">
        <v>80</v>
      </c>
    </row>
    <row r="374" customFormat="false" ht="11.25" hidden="false" customHeight="false" outlineLevel="0" collapsed="false">
      <c r="A374" s="199" t="n">
        <v>35919</v>
      </c>
      <c r="B374" s="192" t="n">
        <v>35919</v>
      </c>
      <c r="C374" s="308" t="n">
        <f aca="false">IF(B374&lt;&gt;"",MONTH(B374),0)</f>
        <v>5</v>
      </c>
      <c r="D374" s="3" t="s">
        <v>80</v>
      </c>
    </row>
    <row r="375" customFormat="false" ht="11.25" hidden="false" customHeight="false" outlineLevel="0" collapsed="false">
      <c r="A375" s="199" t="n">
        <v>35920</v>
      </c>
      <c r="B375" s="192" t="n">
        <v>35920</v>
      </c>
      <c r="C375" s="308" t="n">
        <f aca="false">IF(B375&lt;&gt;"",MONTH(B375),0)</f>
        <v>5</v>
      </c>
      <c r="D375" s="3" t="s">
        <v>80</v>
      </c>
    </row>
    <row r="376" customFormat="false" ht="11.25" hidden="false" customHeight="false" outlineLevel="0" collapsed="false">
      <c r="A376" s="199" t="n">
        <v>35921</v>
      </c>
      <c r="B376" s="192" t="n">
        <v>35921</v>
      </c>
      <c r="C376" s="308" t="n">
        <f aca="false">IF(B376&lt;&gt;"",MONTH(B376),0)</f>
        <v>5</v>
      </c>
      <c r="D376" s="3" t="s">
        <v>80</v>
      </c>
    </row>
    <row r="377" customFormat="false" ht="11.25" hidden="false" customHeight="false" outlineLevel="0" collapsed="false">
      <c r="A377" s="199" t="n">
        <v>35922</v>
      </c>
      <c r="B377" s="192" t="n">
        <v>35922</v>
      </c>
      <c r="C377" s="308" t="n">
        <f aca="false">IF(B377&lt;&gt;"",MONTH(B377),0)</f>
        <v>5</v>
      </c>
      <c r="D377" s="3" t="s">
        <v>80</v>
      </c>
    </row>
    <row r="378" customFormat="false" ht="11.25" hidden="false" customHeight="false" outlineLevel="0" collapsed="false">
      <c r="A378" s="199" t="n">
        <v>35923</v>
      </c>
      <c r="B378" s="192" t="n">
        <v>35923</v>
      </c>
      <c r="C378" s="308" t="n">
        <f aca="false">IF(B378&lt;&gt;"",MONTH(B378),0)</f>
        <v>5</v>
      </c>
      <c r="D378" s="3" t="s">
        <v>80</v>
      </c>
    </row>
    <row r="379" customFormat="false" ht="11.25" hidden="false" customHeight="false" outlineLevel="0" collapsed="false">
      <c r="A379" s="199" t="n">
        <v>35924</v>
      </c>
      <c r="B379" s="192" t="n">
        <v>35924</v>
      </c>
      <c r="C379" s="308" t="n">
        <f aca="false">IF(B379&lt;&gt;"",MONTH(B379),0)</f>
        <v>5</v>
      </c>
      <c r="D379" s="3" t="s">
        <v>80</v>
      </c>
    </row>
    <row r="380" customFormat="false" ht="11.25" hidden="false" customHeight="false" outlineLevel="0" collapsed="false">
      <c r="A380" s="199" t="n">
        <v>35925</v>
      </c>
      <c r="B380" s="192" t="n">
        <v>35925</v>
      </c>
      <c r="C380" s="308" t="n">
        <f aca="false">IF(B380&lt;&gt;"",MONTH(B380),0)</f>
        <v>5</v>
      </c>
      <c r="D380" s="3" t="s">
        <v>80</v>
      </c>
    </row>
    <row r="381" customFormat="false" ht="11.25" hidden="false" customHeight="false" outlineLevel="0" collapsed="false">
      <c r="A381" s="199" t="n">
        <v>35926</v>
      </c>
      <c r="B381" s="192" t="n">
        <v>35926</v>
      </c>
      <c r="C381" s="308" t="n">
        <f aca="false">IF(B381&lt;&gt;"",MONTH(B381),0)</f>
        <v>5</v>
      </c>
      <c r="D381" s="3" t="s">
        <v>80</v>
      </c>
    </row>
    <row r="382" customFormat="false" ht="11.25" hidden="false" customHeight="false" outlineLevel="0" collapsed="false">
      <c r="A382" s="199" t="n">
        <v>35927</v>
      </c>
      <c r="B382" s="192" t="n">
        <v>35927</v>
      </c>
      <c r="C382" s="308" t="n">
        <f aca="false">IF(B382&lt;&gt;"",MONTH(B382),0)</f>
        <v>5</v>
      </c>
      <c r="D382" s="3" t="s">
        <v>80</v>
      </c>
    </row>
    <row r="383" customFormat="false" ht="11.25" hidden="false" customHeight="false" outlineLevel="0" collapsed="false">
      <c r="A383" s="199" t="n">
        <v>35928</v>
      </c>
      <c r="B383" s="192" t="n">
        <v>35928</v>
      </c>
      <c r="C383" s="308" t="n">
        <f aca="false">IF(B383&lt;&gt;"",MONTH(B383),0)</f>
        <v>5</v>
      </c>
      <c r="D383" s="3" t="s">
        <v>80</v>
      </c>
    </row>
    <row r="384" customFormat="false" ht="11.25" hidden="false" customHeight="false" outlineLevel="0" collapsed="false">
      <c r="A384" s="199" t="n">
        <v>35929</v>
      </c>
      <c r="B384" s="192" t="n">
        <v>35929</v>
      </c>
      <c r="C384" s="308" t="n">
        <f aca="false">IF(B384&lt;&gt;"",MONTH(B384),0)</f>
        <v>5</v>
      </c>
      <c r="D384" s="3" t="s">
        <v>80</v>
      </c>
    </row>
    <row r="385" customFormat="false" ht="11.25" hidden="false" customHeight="false" outlineLevel="0" collapsed="false">
      <c r="A385" s="199" t="n">
        <v>35930</v>
      </c>
      <c r="B385" s="192" t="n">
        <v>35930</v>
      </c>
      <c r="C385" s="308" t="n">
        <f aca="false">IF(B385&lt;&gt;"",MONTH(B385),0)</f>
        <v>5</v>
      </c>
      <c r="D385" s="3" t="s">
        <v>80</v>
      </c>
    </row>
    <row r="386" customFormat="false" ht="11.25" hidden="false" customHeight="false" outlineLevel="0" collapsed="false">
      <c r="A386" s="199" t="n">
        <v>35931</v>
      </c>
      <c r="B386" s="192" t="n">
        <v>35931</v>
      </c>
      <c r="C386" s="308" t="n">
        <f aca="false">IF(B386&lt;&gt;"",MONTH(B386),0)</f>
        <v>5</v>
      </c>
      <c r="D386" s="3" t="s">
        <v>80</v>
      </c>
    </row>
    <row r="387" customFormat="false" ht="11.25" hidden="false" customHeight="false" outlineLevel="0" collapsed="false">
      <c r="A387" s="199" t="n">
        <v>35932</v>
      </c>
      <c r="B387" s="192" t="n">
        <v>35932</v>
      </c>
      <c r="C387" s="308" t="n">
        <f aca="false">IF(B387&lt;&gt;"",MONTH(B387),0)</f>
        <v>5</v>
      </c>
      <c r="D387" s="3" t="s">
        <v>80</v>
      </c>
    </row>
    <row r="388" customFormat="false" ht="11.25" hidden="false" customHeight="false" outlineLevel="0" collapsed="false">
      <c r="A388" s="199" t="n">
        <v>35933</v>
      </c>
      <c r="B388" s="192" t="n">
        <v>35933</v>
      </c>
      <c r="C388" s="308" t="n">
        <f aca="false">IF(B388&lt;&gt;"",MONTH(B388),0)</f>
        <v>5</v>
      </c>
      <c r="D388" s="3" t="s">
        <v>80</v>
      </c>
    </row>
    <row r="389" customFormat="false" ht="11.25" hidden="false" customHeight="false" outlineLevel="0" collapsed="false">
      <c r="A389" s="199" t="n">
        <v>35934</v>
      </c>
      <c r="B389" s="192" t="n">
        <v>35934</v>
      </c>
      <c r="C389" s="308" t="n">
        <f aca="false">IF(B389&lt;&gt;"",MONTH(B389),0)</f>
        <v>5</v>
      </c>
      <c r="D389" s="3" t="s">
        <v>80</v>
      </c>
    </row>
    <row r="390" customFormat="false" ht="11.25" hidden="false" customHeight="false" outlineLevel="0" collapsed="false">
      <c r="A390" s="199" t="n">
        <v>35935</v>
      </c>
      <c r="B390" s="192" t="n">
        <v>35935</v>
      </c>
      <c r="C390" s="308" t="n">
        <f aca="false">IF(B390&lt;&gt;"",MONTH(B390),0)</f>
        <v>5</v>
      </c>
      <c r="D390" s="3" t="s">
        <v>80</v>
      </c>
    </row>
    <row r="391" customFormat="false" ht="11.25" hidden="false" customHeight="false" outlineLevel="0" collapsed="false">
      <c r="A391" s="199" t="n">
        <v>35936</v>
      </c>
      <c r="B391" s="192" t="n">
        <v>35936</v>
      </c>
      <c r="C391" s="308" t="n">
        <f aca="false">IF(B391&lt;&gt;"",MONTH(B391),0)</f>
        <v>5</v>
      </c>
      <c r="D391" s="3" t="s">
        <v>80</v>
      </c>
    </row>
    <row r="392" customFormat="false" ht="11.25" hidden="false" customHeight="false" outlineLevel="0" collapsed="false">
      <c r="A392" s="199" t="n">
        <v>35937</v>
      </c>
      <c r="B392" s="192" t="n">
        <v>35937</v>
      </c>
      <c r="C392" s="308" t="n">
        <f aca="false">IF(B392&lt;&gt;"",MONTH(B392),0)</f>
        <v>5</v>
      </c>
      <c r="D392" s="3" t="s">
        <v>80</v>
      </c>
    </row>
    <row r="393" customFormat="false" ht="11.25" hidden="false" customHeight="false" outlineLevel="0" collapsed="false">
      <c r="A393" s="199" t="n">
        <v>35938</v>
      </c>
      <c r="B393" s="192" t="n">
        <v>35938</v>
      </c>
      <c r="C393" s="308" t="n">
        <f aca="false">IF(B393&lt;&gt;"",MONTH(B393),0)</f>
        <v>5</v>
      </c>
      <c r="D393" s="3" t="s">
        <v>80</v>
      </c>
    </row>
    <row r="394" customFormat="false" ht="11.25" hidden="false" customHeight="false" outlineLevel="0" collapsed="false">
      <c r="A394" s="199" t="n">
        <v>35939</v>
      </c>
      <c r="B394" s="192" t="n">
        <v>35939</v>
      </c>
      <c r="C394" s="308" t="n">
        <f aca="false">IF(B394&lt;&gt;"",MONTH(B394),0)</f>
        <v>5</v>
      </c>
      <c r="D394" s="3" t="s">
        <v>80</v>
      </c>
    </row>
    <row r="395" customFormat="false" ht="11.25" hidden="false" customHeight="false" outlineLevel="0" collapsed="false">
      <c r="A395" s="199" t="n">
        <v>35940</v>
      </c>
      <c r="B395" s="192" t="n">
        <v>35940</v>
      </c>
      <c r="C395" s="308" t="n">
        <f aca="false">IF(B395&lt;&gt;"",MONTH(B395),0)</f>
        <v>5</v>
      </c>
      <c r="D395" s="3" t="s">
        <v>80</v>
      </c>
    </row>
    <row r="396" customFormat="false" ht="11.25" hidden="false" customHeight="false" outlineLevel="0" collapsed="false">
      <c r="A396" s="199" t="n">
        <v>35941</v>
      </c>
      <c r="B396" s="192" t="n">
        <v>35941</v>
      </c>
      <c r="C396" s="308" t="n">
        <f aca="false">IF(B396&lt;&gt;"",MONTH(B396),0)</f>
        <v>5</v>
      </c>
      <c r="D396" s="3" t="s">
        <v>80</v>
      </c>
    </row>
    <row r="397" customFormat="false" ht="11.25" hidden="false" customHeight="false" outlineLevel="0" collapsed="false">
      <c r="A397" s="199" t="n">
        <v>35942</v>
      </c>
      <c r="B397" s="192" t="n">
        <v>35942</v>
      </c>
      <c r="C397" s="308" t="n">
        <f aca="false">IF(B397&lt;&gt;"",MONTH(B397),0)</f>
        <v>5</v>
      </c>
      <c r="D397" s="3" t="s">
        <v>80</v>
      </c>
    </row>
    <row r="398" customFormat="false" ht="11.25" hidden="false" customHeight="false" outlineLevel="0" collapsed="false">
      <c r="A398" s="199" t="n">
        <v>35943</v>
      </c>
      <c r="B398" s="192" t="n">
        <v>35943</v>
      </c>
      <c r="C398" s="308" t="n">
        <f aca="false">IF(B398&lt;&gt;"",MONTH(B398),0)</f>
        <v>5</v>
      </c>
      <c r="D398" s="3" t="s">
        <v>80</v>
      </c>
    </row>
    <row r="399" customFormat="false" ht="11.25" hidden="false" customHeight="false" outlineLevel="0" collapsed="false">
      <c r="A399" s="199" t="n">
        <v>35944</v>
      </c>
      <c r="B399" s="192" t="n">
        <v>35944</v>
      </c>
      <c r="C399" s="308" t="n">
        <f aca="false">IF(B399&lt;&gt;"",MONTH(B399),0)</f>
        <v>5</v>
      </c>
      <c r="D399" s="3" t="s">
        <v>80</v>
      </c>
    </row>
    <row r="400" customFormat="false" ht="11.25" hidden="false" customHeight="false" outlineLevel="0" collapsed="false">
      <c r="A400" s="199" t="n">
        <v>35945</v>
      </c>
      <c r="B400" s="192" t="n">
        <v>35945</v>
      </c>
      <c r="C400" s="308" t="n">
        <f aca="false">IF(B400&lt;&gt;"",MONTH(B400),0)</f>
        <v>5</v>
      </c>
      <c r="D400" s="3" t="s">
        <v>80</v>
      </c>
    </row>
    <row r="401" customFormat="false" ht="11.25" hidden="false" customHeight="false" outlineLevel="0" collapsed="false">
      <c r="A401" s="199" t="n">
        <v>35946</v>
      </c>
      <c r="B401" s="192" t="n">
        <v>35946</v>
      </c>
      <c r="C401" s="308" t="n">
        <f aca="false">IF(B401&lt;&gt;"",MONTH(B401),0)</f>
        <v>5</v>
      </c>
      <c r="D401" s="3" t="s">
        <v>80</v>
      </c>
    </row>
    <row r="402" customFormat="false" ht="11.25" hidden="false" customHeight="false" outlineLevel="0" collapsed="false">
      <c r="A402" s="199" t="n">
        <v>35947</v>
      </c>
      <c r="B402" s="192" t="n">
        <v>35947</v>
      </c>
      <c r="C402" s="308" t="n">
        <f aca="false">IF(B402&lt;&gt;"",MONTH(B402),0)</f>
        <v>6</v>
      </c>
      <c r="D402" s="3" t="s">
        <v>80</v>
      </c>
    </row>
    <row r="403" customFormat="false" ht="11.25" hidden="false" customHeight="false" outlineLevel="0" collapsed="false">
      <c r="A403" s="199" t="n">
        <v>35948</v>
      </c>
      <c r="B403" s="192" t="n">
        <v>35948</v>
      </c>
      <c r="C403" s="308" t="n">
        <f aca="false">IF(B403&lt;&gt;"",MONTH(B403),0)</f>
        <v>6</v>
      </c>
      <c r="D403" s="3" t="s">
        <v>80</v>
      </c>
    </row>
    <row r="404" customFormat="false" ht="11.25" hidden="false" customHeight="false" outlineLevel="0" collapsed="false">
      <c r="A404" s="199" t="n">
        <v>35949</v>
      </c>
      <c r="B404" s="192" t="n">
        <v>35949</v>
      </c>
      <c r="C404" s="308" t="n">
        <f aca="false">IF(B404&lt;&gt;"",MONTH(B404),0)</f>
        <v>6</v>
      </c>
      <c r="D404" s="3" t="s">
        <v>80</v>
      </c>
    </row>
    <row r="405" customFormat="false" ht="11.25" hidden="false" customHeight="false" outlineLevel="0" collapsed="false">
      <c r="A405" s="199" t="n">
        <v>35950</v>
      </c>
      <c r="B405" s="192" t="n">
        <v>35950</v>
      </c>
      <c r="C405" s="308" t="n">
        <f aca="false">IF(B405&lt;&gt;"",MONTH(B405),0)</f>
        <v>6</v>
      </c>
      <c r="D405" s="3" t="s">
        <v>80</v>
      </c>
    </row>
    <row r="406" customFormat="false" ht="11.25" hidden="false" customHeight="false" outlineLevel="0" collapsed="false">
      <c r="A406" s="199" t="n">
        <v>35951</v>
      </c>
      <c r="B406" s="192" t="n">
        <v>35951</v>
      </c>
      <c r="C406" s="308" t="n">
        <f aca="false">IF(B406&lt;&gt;"",MONTH(B406),0)</f>
        <v>6</v>
      </c>
      <c r="D406" s="3" t="s">
        <v>80</v>
      </c>
    </row>
    <row r="407" customFormat="false" ht="11.25" hidden="false" customHeight="false" outlineLevel="0" collapsed="false">
      <c r="A407" s="199" t="n">
        <v>35952</v>
      </c>
      <c r="B407" s="192" t="n">
        <v>35952</v>
      </c>
      <c r="C407" s="308" t="n">
        <f aca="false">IF(B407&lt;&gt;"",MONTH(B407),0)</f>
        <v>6</v>
      </c>
      <c r="D407" s="3" t="s">
        <v>80</v>
      </c>
    </row>
    <row r="408" customFormat="false" ht="11.25" hidden="false" customHeight="false" outlineLevel="0" collapsed="false">
      <c r="A408" s="199" t="n">
        <v>35953</v>
      </c>
      <c r="B408" s="192" t="n">
        <v>35953</v>
      </c>
      <c r="C408" s="308" t="n">
        <f aca="false">IF(B408&lt;&gt;"",MONTH(B408),0)</f>
        <v>6</v>
      </c>
      <c r="D408" s="3" t="s">
        <v>80</v>
      </c>
    </row>
    <row r="409" customFormat="false" ht="11.25" hidden="false" customHeight="false" outlineLevel="0" collapsed="false">
      <c r="A409" s="199" t="n">
        <v>35954</v>
      </c>
      <c r="B409" s="192" t="n">
        <v>35954</v>
      </c>
      <c r="C409" s="308" t="n">
        <f aca="false">IF(B409&lt;&gt;"",MONTH(B409),0)</f>
        <v>6</v>
      </c>
      <c r="D409" s="3" t="s">
        <v>80</v>
      </c>
    </row>
    <row r="410" customFormat="false" ht="11.25" hidden="false" customHeight="false" outlineLevel="0" collapsed="false">
      <c r="A410" s="199" t="n">
        <v>35955</v>
      </c>
      <c r="B410" s="192" t="n">
        <v>35955</v>
      </c>
      <c r="C410" s="308" t="n">
        <f aca="false">IF(B410&lt;&gt;"",MONTH(B410),0)</f>
        <v>6</v>
      </c>
      <c r="D410" s="3" t="s">
        <v>80</v>
      </c>
    </row>
    <row r="411" customFormat="false" ht="11.25" hidden="false" customHeight="false" outlineLevel="0" collapsed="false">
      <c r="A411" s="199" t="n">
        <v>35956</v>
      </c>
      <c r="B411" s="192" t="n">
        <v>35956</v>
      </c>
      <c r="C411" s="308" t="n">
        <f aca="false">IF(B411&lt;&gt;"",MONTH(B411),0)</f>
        <v>6</v>
      </c>
      <c r="D411" s="3" t="s">
        <v>80</v>
      </c>
    </row>
    <row r="412" customFormat="false" ht="11.25" hidden="false" customHeight="false" outlineLevel="0" collapsed="false">
      <c r="A412" s="199" t="n">
        <v>35957</v>
      </c>
      <c r="B412" s="192" t="n">
        <v>35957</v>
      </c>
      <c r="C412" s="308" t="n">
        <f aca="false">IF(B412&lt;&gt;"",MONTH(B412),0)</f>
        <v>6</v>
      </c>
      <c r="D412" s="3" t="s">
        <v>80</v>
      </c>
    </row>
    <row r="413" customFormat="false" ht="11.25" hidden="false" customHeight="false" outlineLevel="0" collapsed="false">
      <c r="A413" s="199" t="n">
        <v>35958</v>
      </c>
      <c r="B413" s="192" t="n">
        <v>35958</v>
      </c>
      <c r="C413" s="308" t="n">
        <f aca="false">IF(B413&lt;&gt;"",MONTH(B413),0)</f>
        <v>6</v>
      </c>
      <c r="D413" s="3" t="s">
        <v>80</v>
      </c>
    </row>
    <row r="414" customFormat="false" ht="11.25" hidden="false" customHeight="false" outlineLevel="0" collapsed="false">
      <c r="A414" s="199" t="n">
        <v>35959</v>
      </c>
      <c r="B414" s="192" t="n">
        <v>35959</v>
      </c>
      <c r="C414" s="308" t="n">
        <f aca="false">IF(B414&lt;&gt;"",MONTH(B414),0)</f>
        <v>6</v>
      </c>
      <c r="D414" s="3" t="s">
        <v>80</v>
      </c>
    </row>
    <row r="415" customFormat="false" ht="11.25" hidden="false" customHeight="false" outlineLevel="0" collapsed="false">
      <c r="A415" s="199" t="n">
        <v>35960</v>
      </c>
      <c r="B415" s="192" t="n">
        <v>35960</v>
      </c>
      <c r="C415" s="308" t="n">
        <f aca="false">IF(B415&lt;&gt;"",MONTH(B415),0)</f>
        <v>6</v>
      </c>
      <c r="D415" s="3" t="s">
        <v>80</v>
      </c>
    </row>
    <row r="416" customFormat="false" ht="11.25" hidden="false" customHeight="false" outlineLevel="0" collapsed="false">
      <c r="A416" s="199" t="n">
        <v>35961</v>
      </c>
      <c r="B416" s="192" t="n">
        <v>35961</v>
      </c>
      <c r="C416" s="308" t="n">
        <f aca="false">IF(B416&lt;&gt;"",MONTH(B416),0)</f>
        <v>6</v>
      </c>
      <c r="D416" s="3" t="s">
        <v>80</v>
      </c>
    </row>
    <row r="417" customFormat="false" ht="11.25" hidden="false" customHeight="false" outlineLevel="0" collapsed="false">
      <c r="A417" s="199" t="n">
        <v>35962</v>
      </c>
      <c r="B417" s="192" t="n">
        <v>35962</v>
      </c>
      <c r="C417" s="308" t="n">
        <f aca="false">IF(B417&lt;&gt;"",MONTH(B417),0)</f>
        <v>6</v>
      </c>
      <c r="D417" s="3" t="s">
        <v>80</v>
      </c>
    </row>
    <row r="418" customFormat="false" ht="11.25" hidden="false" customHeight="false" outlineLevel="0" collapsed="false">
      <c r="A418" s="199" t="n">
        <v>35963</v>
      </c>
      <c r="B418" s="192" t="n">
        <v>35963</v>
      </c>
      <c r="C418" s="308" t="n">
        <f aca="false">IF(B418&lt;&gt;"",MONTH(B418),0)</f>
        <v>6</v>
      </c>
      <c r="D418" s="3" t="s">
        <v>80</v>
      </c>
    </row>
    <row r="419" customFormat="false" ht="11.25" hidden="false" customHeight="false" outlineLevel="0" collapsed="false">
      <c r="A419" s="199" t="n">
        <v>35964</v>
      </c>
      <c r="B419" s="192" t="n">
        <v>35964</v>
      </c>
      <c r="C419" s="308" t="n">
        <f aca="false">IF(B419&lt;&gt;"",MONTH(B419),0)</f>
        <v>6</v>
      </c>
      <c r="D419" s="3" t="s">
        <v>80</v>
      </c>
    </row>
    <row r="420" customFormat="false" ht="11.25" hidden="false" customHeight="false" outlineLevel="0" collapsed="false">
      <c r="A420" s="199" t="n">
        <v>35965</v>
      </c>
      <c r="B420" s="192" t="n">
        <v>35965</v>
      </c>
      <c r="C420" s="308" t="n">
        <f aca="false">IF(B420&lt;&gt;"",MONTH(B420),0)</f>
        <v>6</v>
      </c>
      <c r="D420" s="3" t="s">
        <v>80</v>
      </c>
    </row>
    <row r="421" customFormat="false" ht="11.25" hidden="false" customHeight="false" outlineLevel="0" collapsed="false">
      <c r="A421" s="199" t="n">
        <v>35966</v>
      </c>
      <c r="B421" s="192" t="n">
        <v>35966</v>
      </c>
      <c r="C421" s="308" t="n">
        <f aca="false">IF(B421&lt;&gt;"",MONTH(B421),0)</f>
        <v>6</v>
      </c>
      <c r="D421" s="3" t="s">
        <v>80</v>
      </c>
    </row>
    <row r="422" customFormat="false" ht="11.25" hidden="false" customHeight="false" outlineLevel="0" collapsed="false">
      <c r="A422" s="199" t="n">
        <v>35967</v>
      </c>
      <c r="B422" s="192" t="n">
        <v>35967</v>
      </c>
      <c r="C422" s="308" t="n">
        <f aca="false">IF(B422&lt;&gt;"",MONTH(B422),0)</f>
        <v>6</v>
      </c>
      <c r="D422" s="3" t="s">
        <v>80</v>
      </c>
    </row>
    <row r="423" customFormat="false" ht="11.25" hidden="false" customHeight="false" outlineLevel="0" collapsed="false">
      <c r="A423" s="199" t="n">
        <v>35968</v>
      </c>
      <c r="B423" s="192" t="n">
        <v>35968</v>
      </c>
      <c r="C423" s="308" t="n">
        <f aca="false">IF(B423&lt;&gt;"",MONTH(B423),0)</f>
        <v>6</v>
      </c>
      <c r="D423" s="3" t="s">
        <v>80</v>
      </c>
    </row>
    <row r="424" customFormat="false" ht="11.25" hidden="false" customHeight="false" outlineLevel="0" collapsed="false">
      <c r="A424" s="199" t="n">
        <v>35969</v>
      </c>
      <c r="B424" s="192" t="n">
        <v>35969</v>
      </c>
      <c r="C424" s="308" t="n">
        <f aca="false">IF(B424&lt;&gt;"",MONTH(B424),0)</f>
        <v>6</v>
      </c>
      <c r="D424" s="3" t="s">
        <v>80</v>
      </c>
    </row>
    <row r="425" customFormat="false" ht="11.25" hidden="false" customHeight="false" outlineLevel="0" collapsed="false">
      <c r="A425" s="199" t="n">
        <v>35970</v>
      </c>
      <c r="B425" s="192" t="n">
        <v>35970</v>
      </c>
      <c r="C425" s="308" t="n">
        <f aca="false">IF(B425&lt;&gt;"",MONTH(B425),0)</f>
        <v>6</v>
      </c>
      <c r="D425" s="3" t="s">
        <v>80</v>
      </c>
    </row>
    <row r="426" customFormat="false" ht="11.25" hidden="false" customHeight="false" outlineLevel="0" collapsed="false">
      <c r="A426" s="199" t="n">
        <v>35971</v>
      </c>
      <c r="B426" s="192" t="n">
        <v>35971</v>
      </c>
      <c r="C426" s="308" t="n">
        <f aca="false">IF(B426&lt;&gt;"",MONTH(B426),0)</f>
        <v>6</v>
      </c>
      <c r="D426" s="3" t="s">
        <v>80</v>
      </c>
    </row>
    <row r="427" customFormat="false" ht="11.25" hidden="false" customHeight="false" outlineLevel="0" collapsed="false">
      <c r="A427" s="199" t="n">
        <v>35972</v>
      </c>
      <c r="B427" s="192" t="n">
        <v>35972</v>
      </c>
      <c r="C427" s="308" t="n">
        <f aca="false">IF(B427&lt;&gt;"",MONTH(B427),0)</f>
        <v>6</v>
      </c>
      <c r="D427" s="3" t="s">
        <v>80</v>
      </c>
    </row>
    <row r="428" customFormat="false" ht="11.25" hidden="false" customHeight="false" outlineLevel="0" collapsed="false">
      <c r="A428" s="199" t="n">
        <v>35973</v>
      </c>
      <c r="B428" s="192" t="n">
        <v>35973</v>
      </c>
      <c r="C428" s="308" t="n">
        <f aca="false">IF(B428&lt;&gt;"",MONTH(B428),0)</f>
        <v>6</v>
      </c>
      <c r="D428" s="3" t="s">
        <v>80</v>
      </c>
    </row>
    <row r="429" customFormat="false" ht="11.25" hidden="false" customHeight="false" outlineLevel="0" collapsed="false">
      <c r="A429" s="199" t="n">
        <v>35974</v>
      </c>
      <c r="B429" s="192" t="n">
        <v>35974</v>
      </c>
      <c r="C429" s="308" t="n">
        <f aca="false">IF(B429&lt;&gt;"",MONTH(B429),0)</f>
        <v>6</v>
      </c>
      <c r="D429" s="3" t="s">
        <v>80</v>
      </c>
    </row>
    <row r="430" customFormat="false" ht="11.25" hidden="false" customHeight="false" outlineLevel="0" collapsed="false">
      <c r="A430" s="199" t="n">
        <v>35975</v>
      </c>
      <c r="B430" s="192" t="n">
        <v>35975</v>
      </c>
      <c r="C430" s="308" t="n">
        <f aca="false">IF(B430&lt;&gt;"",MONTH(B430),0)</f>
        <v>6</v>
      </c>
      <c r="D430" s="3" t="s">
        <v>80</v>
      </c>
    </row>
    <row r="431" customFormat="false" ht="11.25" hidden="false" customHeight="false" outlineLevel="0" collapsed="false">
      <c r="A431" s="199" t="n">
        <v>35976</v>
      </c>
      <c r="B431" s="192" t="n">
        <v>35976</v>
      </c>
      <c r="C431" s="308" t="n">
        <f aca="false">IF(B431&lt;&gt;"",MONTH(B431),0)</f>
        <v>6</v>
      </c>
      <c r="D431" s="3" t="s">
        <v>80</v>
      </c>
    </row>
    <row r="432" customFormat="false" ht="11.25" hidden="false" customHeight="false" outlineLevel="0" collapsed="false">
      <c r="A432" s="199" t="n">
        <v>35977</v>
      </c>
      <c r="B432" s="192" t="n">
        <v>35977</v>
      </c>
      <c r="C432" s="308" t="n">
        <f aca="false">IF(B432&lt;&gt;"",MONTH(B432),0)</f>
        <v>7</v>
      </c>
      <c r="D432" s="3" t="s">
        <v>80</v>
      </c>
    </row>
    <row r="433" customFormat="false" ht="11.25" hidden="false" customHeight="false" outlineLevel="0" collapsed="false">
      <c r="A433" s="199" t="n">
        <v>35978</v>
      </c>
      <c r="B433" s="192" t="n">
        <v>35978</v>
      </c>
      <c r="C433" s="308" t="n">
        <f aca="false">IF(B433&lt;&gt;"",MONTH(B433),0)</f>
        <v>7</v>
      </c>
      <c r="D433" s="3" t="s">
        <v>80</v>
      </c>
    </row>
    <row r="434" customFormat="false" ht="11.25" hidden="false" customHeight="false" outlineLevel="0" collapsed="false">
      <c r="A434" s="199" t="n">
        <v>35979</v>
      </c>
      <c r="B434" s="192" t="n">
        <v>35979</v>
      </c>
      <c r="C434" s="308" t="n">
        <f aca="false">IF(B434&lt;&gt;"",MONTH(B434),0)</f>
        <v>7</v>
      </c>
      <c r="D434" s="3" t="s">
        <v>80</v>
      </c>
    </row>
    <row r="435" customFormat="false" ht="11.25" hidden="false" customHeight="false" outlineLevel="0" collapsed="false">
      <c r="A435" s="199" t="n">
        <v>35980</v>
      </c>
      <c r="B435" s="192" t="n">
        <v>35980</v>
      </c>
      <c r="C435" s="308" t="n">
        <f aca="false">IF(B435&lt;&gt;"",MONTH(B435),0)</f>
        <v>7</v>
      </c>
      <c r="D435" s="3" t="s">
        <v>80</v>
      </c>
    </row>
    <row r="436" customFormat="false" ht="11.25" hidden="false" customHeight="false" outlineLevel="0" collapsed="false">
      <c r="A436" s="199" t="n">
        <v>35981</v>
      </c>
      <c r="B436" s="192" t="n">
        <v>35981</v>
      </c>
      <c r="C436" s="308" t="n">
        <f aca="false">IF(B436&lt;&gt;"",MONTH(B436),0)</f>
        <v>7</v>
      </c>
      <c r="D436" s="3" t="s">
        <v>80</v>
      </c>
    </row>
    <row r="437" customFormat="false" ht="11.25" hidden="false" customHeight="false" outlineLevel="0" collapsed="false">
      <c r="A437" s="199" t="n">
        <v>35982</v>
      </c>
      <c r="B437" s="192" t="n">
        <v>35982</v>
      </c>
      <c r="C437" s="308" t="n">
        <f aca="false">IF(B437&lt;&gt;"",MONTH(B437),0)</f>
        <v>7</v>
      </c>
      <c r="D437" s="3" t="s">
        <v>80</v>
      </c>
    </row>
    <row r="438" customFormat="false" ht="11.25" hidden="false" customHeight="false" outlineLevel="0" collapsed="false">
      <c r="A438" s="199" t="n">
        <v>35983</v>
      </c>
      <c r="B438" s="192" t="n">
        <v>35983</v>
      </c>
      <c r="C438" s="308" t="n">
        <f aca="false">IF(B438&lt;&gt;"",MONTH(B438),0)</f>
        <v>7</v>
      </c>
      <c r="D438" s="3" t="s">
        <v>80</v>
      </c>
    </row>
    <row r="439" customFormat="false" ht="11.25" hidden="false" customHeight="false" outlineLevel="0" collapsed="false">
      <c r="A439" s="199" t="n">
        <v>35984</v>
      </c>
      <c r="B439" s="192" t="n">
        <v>35984</v>
      </c>
      <c r="C439" s="308" t="n">
        <f aca="false">IF(B439&lt;&gt;"",MONTH(B439),0)</f>
        <v>7</v>
      </c>
      <c r="D439" s="3" t="s">
        <v>80</v>
      </c>
    </row>
    <row r="440" customFormat="false" ht="11.25" hidden="false" customHeight="false" outlineLevel="0" collapsed="false">
      <c r="A440" s="199" t="n">
        <v>35985</v>
      </c>
      <c r="B440" s="192" t="n">
        <v>35985</v>
      </c>
      <c r="C440" s="308" t="n">
        <f aca="false">IF(B440&lt;&gt;"",MONTH(B440),0)</f>
        <v>7</v>
      </c>
      <c r="D440" s="3" t="s">
        <v>80</v>
      </c>
    </row>
    <row r="441" customFormat="false" ht="11.25" hidden="false" customHeight="false" outlineLevel="0" collapsed="false">
      <c r="A441" s="199" t="n">
        <v>35986</v>
      </c>
      <c r="B441" s="192" t="n">
        <v>35986</v>
      </c>
      <c r="C441" s="308" t="n">
        <f aca="false">IF(B441&lt;&gt;"",MONTH(B441),0)</f>
        <v>7</v>
      </c>
      <c r="D441" s="3" t="s">
        <v>80</v>
      </c>
    </row>
    <row r="442" customFormat="false" ht="11.25" hidden="false" customHeight="false" outlineLevel="0" collapsed="false">
      <c r="A442" s="199" t="n">
        <v>35987</v>
      </c>
      <c r="B442" s="192" t="n">
        <v>35987</v>
      </c>
      <c r="C442" s="308" t="n">
        <f aca="false">IF(B442&lt;&gt;"",MONTH(B442),0)</f>
        <v>7</v>
      </c>
      <c r="D442" s="3" t="s">
        <v>80</v>
      </c>
    </row>
    <row r="443" customFormat="false" ht="11.25" hidden="false" customHeight="false" outlineLevel="0" collapsed="false">
      <c r="A443" s="199" t="n">
        <v>35988</v>
      </c>
      <c r="B443" s="192" t="n">
        <v>35988</v>
      </c>
      <c r="C443" s="308" t="n">
        <f aca="false">IF(B443&lt;&gt;"",MONTH(B443),0)</f>
        <v>7</v>
      </c>
      <c r="D443" s="3" t="s">
        <v>80</v>
      </c>
    </row>
    <row r="444" customFormat="false" ht="11.25" hidden="false" customHeight="false" outlineLevel="0" collapsed="false">
      <c r="A444" s="199" t="n">
        <v>35989</v>
      </c>
      <c r="B444" s="192" t="n">
        <v>35989</v>
      </c>
      <c r="C444" s="308" t="n">
        <f aca="false">IF(B444&lt;&gt;"",MONTH(B444),0)</f>
        <v>7</v>
      </c>
      <c r="D444" s="3" t="s">
        <v>80</v>
      </c>
    </row>
    <row r="445" customFormat="false" ht="11.25" hidden="false" customHeight="false" outlineLevel="0" collapsed="false">
      <c r="A445" s="199" t="n">
        <v>35990</v>
      </c>
      <c r="B445" s="192" t="n">
        <v>35990</v>
      </c>
      <c r="C445" s="308" t="n">
        <f aca="false">IF(B445&lt;&gt;"",MONTH(B445),0)</f>
        <v>7</v>
      </c>
      <c r="D445" s="3" t="s">
        <v>80</v>
      </c>
    </row>
    <row r="446" customFormat="false" ht="11.25" hidden="false" customHeight="false" outlineLevel="0" collapsed="false">
      <c r="A446" s="199" t="n">
        <v>35991</v>
      </c>
      <c r="B446" s="192" t="n">
        <v>35991</v>
      </c>
      <c r="C446" s="308" t="n">
        <f aca="false">IF(B446&lt;&gt;"",MONTH(B446),0)</f>
        <v>7</v>
      </c>
      <c r="D446" s="3" t="s">
        <v>80</v>
      </c>
    </row>
    <row r="447" customFormat="false" ht="11.25" hidden="false" customHeight="false" outlineLevel="0" collapsed="false">
      <c r="A447" s="199" t="n">
        <v>35992</v>
      </c>
      <c r="B447" s="192" t="n">
        <v>35992</v>
      </c>
      <c r="C447" s="308" t="n">
        <f aca="false">IF(B447&lt;&gt;"",MONTH(B447),0)</f>
        <v>7</v>
      </c>
      <c r="D447" s="3" t="s">
        <v>80</v>
      </c>
    </row>
    <row r="448" customFormat="false" ht="11.25" hidden="false" customHeight="false" outlineLevel="0" collapsed="false">
      <c r="A448" s="199" t="n">
        <v>35993</v>
      </c>
      <c r="B448" s="192" t="n">
        <v>35993</v>
      </c>
      <c r="C448" s="308" t="n">
        <f aca="false">IF(B448&lt;&gt;"",MONTH(B448),0)</f>
        <v>7</v>
      </c>
      <c r="D448" s="3" t="s">
        <v>80</v>
      </c>
    </row>
    <row r="449" customFormat="false" ht="11.25" hidden="false" customHeight="false" outlineLevel="0" collapsed="false">
      <c r="A449" s="199" t="n">
        <v>35994</v>
      </c>
      <c r="B449" s="192" t="n">
        <v>35994</v>
      </c>
      <c r="C449" s="308" t="n">
        <f aca="false">IF(B449&lt;&gt;"",MONTH(B449),0)</f>
        <v>7</v>
      </c>
      <c r="D449" s="3" t="s">
        <v>80</v>
      </c>
    </row>
    <row r="450" customFormat="false" ht="11.25" hidden="false" customHeight="false" outlineLevel="0" collapsed="false">
      <c r="A450" s="199" t="n">
        <v>35995</v>
      </c>
      <c r="B450" s="192" t="n">
        <v>35995</v>
      </c>
      <c r="C450" s="308" t="n">
        <f aca="false">IF(B450&lt;&gt;"",MONTH(B450),0)</f>
        <v>7</v>
      </c>
      <c r="D450" s="3" t="s">
        <v>80</v>
      </c>
    </row>
    <row r="451" customFormat="false" ht="11.25" hidden="false" customHeight="false" outlineLevel="0" collapsed="false">
      <c r="A451" s="199" t="n">
        <v>35996</v>
      </c>
      <c r="B451" s="192" t="n">
        <v>35996</v>
      </c>
      <c r="C451" s="308" t="n">
        <f aca="false">IF(B451&lt;&gt;"",MONTH(B451),0)</f>
        <v>7</v>
      </c>
      <c r="D451" s="3" t="s">
        <v>80</v>
      </c>
    </row>
    <row r="452" customFormat="false" ht="11.25" hidden="false" customHeight="false" outlineLevel="0" collapsed="false">
      <c r="A452" s="199" t="n">
        <v>35997</v>
      </c>
      <c r="B452" s="192" t="n">
        <v>35997</v>
      </c>
      <c r="C452" s="308" t="n">
        <f aca="false">IF(B452&lt;&gt;"",MONTH(B452),0)</f>
        <v>7</v>
      </c>
      <c r="D452" s="3" t="s">
        <v>80</v>
      </c>
    </row>
    <row r="453" customFormat="false" ht="11.25" hidden="false" customHeight="false" outlineLevel="0" collapsed="false">
      <c r="A453" s="199" t="n">
        <v>35998</v>
      </c>
      <c r="B453" s="192" t="n">
        <v>35998</v>
      </c>
      <c r="C453" s="308" t="n">
        <f aca="false">IF(B453&lt;&gt;"",MONTH(B453),0)</f>
        <v>7</v>
      </c>
      <c r="D453" s="3" t="s">
        <v>80</v>
      </c>
    </row>
    <row r="454" customFormat="false" ht="11.25" hidden="false" customHeight="false" outlineLevel="0" collapsed="false">
      <c r="A454" s="199" t="n">
        <v>35999</v>
      </c>
      <c r="B454" s="192" t="n">
        <v>35999</v>
      </c>
      <c r="C454" s="308" t="n">
        <f aca="false">IF(B454&lt;&gt;"",MONTH(B454),0)</f>
        <v>7</v>
      </c>
      <c r="D454" s="3" t="s">
        <v>80</v>
      </c>
    </row>
    <row r="455" customFormat="false" ht="11.25" hidden="false" customHeight="false" outlineLevel="0" collapsed="false">
      <c r="A455" s="199" t="n">
        <v>36000</v>
      </c>
      <c r="B455" s="192" t="n">
        <v>36000</v>
      </c>
      <c r="C455" s="308" t="n">
        <f aca="false">IF(B455&lt;&gt;"",MONTH(B455),0)</f>
        <v>7</v>
      </c>
      <c r="D455" s="3" t="s">
        <v>80</v>
      </c>
    </row>
    <row r="456" customFormat="false" ht="11.25" hidden="false" customHeight="false" outlineLevel="0" collapsed="false">
      <c r="A456" s="199" t="n">
        <v>36001</v>
      </c>
      <c r="B456" s="192" t="n">
        <v>36001</v>
      </c>
      <c r="C456" s="308" t="n">
        <f aca="false">IF(B456&lt;&gt;"",MONTH(B456),0)</f>
        <v>7</v>
      </c>
      <c r="D456" s="3" t="s">
        <v>80</v>
      </c>
    </row>
    <row r="457" customFormat="false" ht="11.25" hidden="false" customHeight="false" outlineLevel="0" collapsed="false">
      <c r="A457" s="199" t="n">
        <v>36002</v>
      </c>
      <c r="B457" s="192" t="n">
        <v>36002</v>
      </c>
      <c r="C457" s="308" t="n">
        <f aca="false">IF(B457&lt;&gt;"",MONTH(B457),0)</f>
        <v>7</v>
      </c>
      <c r="D457" s="3" t="s">
        <v>80</v>
      </c>
    </row>
    <row r="458" customFormat="false" ht="11.25" hidden="false" customHeight="false" outlineLevel="0" collapsed="false">
      <c r="A458" s="199" t="n">
        <v>36003</v>
      </c>
      <c r="B458" s="192" t="n">
        <v>36003</v>
      </c>
      <c r="C458" s="308" t="n">
        <f aca="false">IF(B458&lt;&gt;"",MONTH(B458),0)</f>
        <v>7</v>
      </c>
      <c r="D458" s="3" t="s">
        <v>80</v>
      </c>
    </row>
    <row r="459" customFormat="false" ht="11.25" hidden="false" customHeight="false" outlineLevel="0" collapsed="false">
      <c r="A459" s="199" t="n">
        <v>36004</v>
      </c>
      <c r="B459" s="192" t="n">
        <v>36004</v>
      </c>
      <c r="C459" s="308" t="n">
        <f aca="false">IF(B459&lt;&gt;"",MONTH(B459),0)</f>
        <v>7</v>
      </c>
      <c r="D459" s="3" t="s">
        <v>80</v>
      </c>
    </row>
    <row r="460" customFormat="false" ht="11.25" hidden="false" customHeight="false" outlineLevel="0" collapsed="false">
      <c r="A460" s="199" t="n">
        <v>36005</v>
      </c>
      <c r="B460" s="192" t="n">
        <v>36005</v>
      </c>
      <c r="C460" s="308" t="n">
        <f aca="false">IF(B460&lt;&gt;"",MONTH(B460),0)</f>
        <v>7</v>
      </c>
      <c r="D460" s="3" t="s">
        <v>80</v>
      </c>
    </row>
    <row r="461" customFormat="false" ht="11.25" hidden="false" customHeight="false" outlineLevel="0" collapsed="false">
      <c r="A461" s="199" t="n">
        <v>36006</v>
      </c>
      <c r="B461" s="192" t="n">
        <v>36006</v>
      </c>
      <c r="C461" s="308" t="n">
        <f aca="false">IF(B461&lt;&gt;"",MONTH(B461),0)</f>
        <v>7</v>
      </c>
      <c r="D461" s="3" t="s">
        <v>80</v>
      </c>
    </row>
    <row r="462" customFormat="false" ht="11.25" hidden="false" customHeight="false" outlineLevel="0" collapsed="false">
      <c r="A462" s="199" t="n">
        <v>36007</v>
      </c>
      <c r="B462" s="192" t="n">
        <v>36007</v>
      </c>
      <c r="C462" s="308" t="n">
        <f aca="false">IF(B462&lt;&gt;"",MONTH(B462),0)</f>
        <v>7</v>
      </c>
      <c r="D462" s="3" t="s">
        <v>80</v>
      </c>
    </row>
    <row r="463" customFormat="false" ht="11.25" hidden="false" customHeight="false" outlineLevel="0" collapsed="false">
      <c r="A463" s="199" t="n">
        <v>36008</v>
      </c>
      <c r="B463" s="192" t="n">
        <v>36008</v>
      </c>
      <c r="C463" s="308" t="n">
        <f aca="false">IF(B463&lt;&gt;"",MONTH(B463),0)</f>
        <v>8</v>
      </c>
      <c r="D463" s="202" t="n">
        <v>256000</v>
      </c>
    </row>
    <row r="464" customFormat="false" ht="11.25" hidden="false" customHeight="false" outlineLevel="0" collapsed="false">
      <c r="A464" s="199" t="n">
        <v>36009</v>
      </c>
      <c r="B464" s="192" t="n">
        <v>36009</v>
      </c>
      <c r="C464" s="308" t="n">
        <f aca="false">IF(B464&lt;&gt;"",MONTH(B464),0)</f>
        <v>8</v>
      </c>
      <c r="D464" s="202" t="n">
        <v>257000</v>
      </c>
    </row>
    <row r="465" customFormat="false" ht="11.25" hidden="false" customHeight="false" outlineLevel="0" collapsed="false">
      <c r="A465" s="199" t="n">
        <v>36010</v>
      </c>
      <c r="B465" s="192" t="n">
        <v>36010</v>
      </c>
      <c r="C465" s="308" t="n">
        <f aca="false">IF(B465&lt;&gt;"",MONTH(B465),0)</f>
        <v>8</v>
      </c>
      <c r="D465" s="202" t="n">
        <v>257000</v>
      </c>
    </row>
    <row r="466" customFormat="false" ht="11.25" hidden="false" customHeight="false" outlineLevel="0" collapsed="false">
      <c r="A466" s="199" t="n">
        <v>36011</v>
      </c>
      <c r="B466" s="192" t="n">
        <v>36011</v>
      </c>
      <c r="C466" s="308" t="n">
        <f aca="false">IF(B466&lt;&gt;"",MONTH(B466),0)</f>
        <v>8</v>
      </c>
      <c r="D466" s="202" t="n">
        <v>256000</v>
      </c>
    </row>
    <row r="467" customFormat="false" ht="11.25" hidden="false" customHeight="false" outlineLevel="0" collapsed="false">
      <c r="A467" s="199" t="n">
        <v>36012</v>
      </c>
      <c r="B467" s="192" t="n">
        <v>36012</v>
      </c>
      <c r="C467" s="308" t="n">
        <f aca="false">IF(B467&lt;&gt;"",MONTH(B467),0)</f>
        <v>8</v>
      </c>
      <c r="D467" s="202" t="n">
        <v>256000</v>
      </c>
    </row>
    <row r="468" customFormat="false" ht="11.25" hidden="false" customHeight="false" outlineLevel="0" collapsed="false">
      <c r="A468" s="199" t="n">
        <v>36013</v>
      </c>
      <c r="B468" s="192" t="n">
        <v>36013</v>
      </c>
      <c r="C468" s="308" t="n">
        <f aca="false">IF(B468&lt;&gt;"",MONTH(B468),0)</f>
        <v>8</v>
      </c>
      <c r="D468" s="202" t="n">
        <v>259000</v>
      </c>
    </row>
    <row r="469" customFormat="false" ht="11.25" hidden="false" customHeight="false" outlineLevel="0" collapsed="false">
      <c r="A469" s="199" t="n">
        <v>36014</v>
      </c>
      <c r="B469" s="192" t="n">
        <v>36014</v>
      </c>
      <c r="C469" s="308" t="n">
        <f aca="false">IF(B469&lt;&gt;"",MONTH(B469),0)</f>
        <v>8</v>
      </c>
      <c r="D469" s="202" t="n">
        <v>256000</v>
      </c>
    </row>
    <row r="470" customFormat="false" ht="11.25" hidden="false" customHeight="false" outlineLevel="0" collapsed="false">
      <c r="A470" s="199" t="n">
        <v>36015</v>
      </c>
      <c r="B470" s="192" t="n">
        <v>36015</v>
      </c>
      <c r="C470" s="308" t="n">
        <f aca="false">IF(B470&lt;&gt;"",MONTH(B470),0)</f>
        <v>8</v>
      </c>
      <c r="D470" s="202" t="n">
        <v>259000</v>
      </c>
    </row>
    <row r="471" customFormat="false" ht="11.25" hidden="false" customHeight="false" outlineLevel="0" collapsed="false">
      <c r="A471" s="199" t="n">
        <v>36016</v>
      </c>
      <c r="B471" s="192" t="n">
        <v>36016</v>
      </c>
      <c r="C471" s="308" t="n">
        <f aca="false">IF(B471&lt;&gt;"",MONTH(B471),0)</f>
        <v>8</v>
      </c>
      <c r="D471" s="202" t="n">
        <v>257000</v>
      </c>
    </row>
    <row r="472" customFormat="false" ht="11.25" hidden="false" customHeight="false" outlineLevel="0" collapsed="false">
      <c r="A472" s="199" t="n">
        <v>36017</v>
      </c>
      <c r="B472" s="192" t="n">
        <v>36017</v>
      </c>
      <c r="C472" s="308" t="n">
        <f aca="false">IF(B472&lt;&gt;"",MONTH(B472),0)</f>
        <v>8</v>
      </c>
      <c r="D472" s="202" t="n">
        <v>256000</v>
      </c>
    </row>
    <row r="473" customFormat="false" ht="11.25" hidden="false" customHeight="false" outlineLevel="0" collapsed="false">
      <c r="A473" s="199" t="n">
        <v>36018</v>
      </c>
      <c r="B473" s="192" t="n">
        <v>36018</v>
      </c>
      <c r="C473" s="308" t="n">
        <f aca="false">IF(B473&lt;&gt;"",MONTH(B473),0)</f>
        <v>8</v>
      </c>
      <c r="D473" s="202" t="n">
        <v>259000</v>
      </c>
    </row>
    <row r="474" customFormat="false" ht="11.25" hidden="false" customHeight="false" outlineLevel="0" collapsed="false">
      <c r="A474" s="199" t="n">
        <v>36019</v>
      </c>
      <c r="B474" s="192" t="n">
        <v>36019</v>
      </c>
      <c r="C474" s="308" t="n">
        <f aca="false">IF(B474&lt;&gt;"",MONTH(B474),0)</f>
        <v>8</v>
      </c>
      <c r="D474" s="202" t="n">
        <v>261000</v>
      </c>
    </row>
    <row r="475" customFormat="false" ht="11.25" hidden="false" customHeight="false" outlineLevel="0" collapsed="false">
      <c r="A475" s="199" t="n">
        <v>36020</v>
      </c>
      <c r="B475" s="192" t="n">
        <v>36020</v>
      </c>
      <c r="C475" s="308" t="n">
        <f aca="false">IF(B475&lt;&gt;"",MONTH(B475),0)</f>
        <v>8</v>
      </c>
      <c r="D475" s="202" t="n">
        <v>261000</v>
      </c>
    </row>
    <row r="476" customFormat="false" ht="11.25" hidden="false" customHeight="false" outlineLevel="0" collapsed="false">
      <c r="A476" s="199" t="n">
        <v>36021</v>
      </c>
      <c r="B476" s="192" t="n">
        <v>36021</v>
      </c>
      <c r="C476" s="308" t="n">
        <f aca="false">IF(B476&lt;&gt;"",MONTH(B476),0)</f>
        <v>8</v>
      </c>
      <c r="D476" s="202" t="n">
        <v>261000</v>
      </c>
    </row>
    <row r="477" customFormat="false" ht="11.25" hidden="false" customHeight="false" outlineLevel="0" collapsed="false">
      <c r="A477" s="199" t="n">
        <v>36022</v>
      </c>
      <c r="B477" s="192" t="n">
        <v>36022</v>
      </c>
      <c r="C477" s="308" t="n">
        <f aca="false">IF(B477&lt;&gt;"",MONTH(B477),0)</f>
        <v>8</v>
      </c>
      <c r="D477" s="202" t="n">
        <v>255000</v>
      </c>
    </row>
    <row r="478" customFormat="false" ht="11.25" hidden="false" customHeight="false" outlineLevel="0" collapsed="false">
      <c r="A478" s="199" t="n">
        <v>36023</v>
      </c>
      <c r="B478" s="192" t="n">
        <v>36023</v>
      </c>
      <c r="C478" s="308" t="n">
        <f aca="false">IF(B478&lt;&gt;"",MONTH(B478),0)</f>
        <v>8</v>
      </c>
      <c r="D478" s="202" t="n">
        <v>255000</v>
      </c>
    </row>
    <row r="479" customFormat="false" ht="11.25" hidden="false" customHeight="false" outlineLevel="0" collapsed="false">
      <c r="A479" s="199" t="n">
        <v>36024</v>
      </c>
      <c r="B479" s="192" t="n">
        <v>36024</v>
      </c>
      <c r="C479" s="308" t="n">
        <f aca="false">IF(B479&lt;&gt;"",MONTH(B479),0)</f>
        <v>8</v>
      </c>
      <c r="D479" s="202" t="n">
        <v>246000</v>
      </c>
    </row>
    <row r="480" customFormat="false" ht="11.25" hidden="false" customHeight="false" outlineLevel="0" collapsed="false">
      <c r="A480" s="199" t="n">
        <v>36025</v>
      </c>
      <c r="B480" s="192" t="n">
        <v>36025</v>
      </c>
      <c r="C480" s="308" t="n">
        <f aca="false">IF(B480&lt;&gt;"",MONTH(B480),0)</f>
        <v>8</v>
      </c>
      <c r="D480" s="202" t="n">
        <v>258000</v>
      </c>
    </row>
    <row r="481" customFormat="false" ht="11.25" hidden="false" customHeight="false" outlineLevel="0" collapsed="false">
      <c r="A481" s="199" t="n">
        <v>36026</v>
      </c>
      <c r="B481" s="192" t="n">
        <v>36026</v>
      </c>
      <c r="C481" s="308" t="n">
        <f aca="false">IF(B481&lt;&gt;"",MONTH(B481),0)</f>
        <v>8</v>
      </c>
      <c r="D481" s="202" t="n">
        <v>259000</v>
      </c>
    </row>
    <row r="482" customFormat="false" ht="11.25" hidden="false" customHeight="false" outlineLevel="0" collapsed="false">
      <c r="A482" s="199" t="n">
        <v>36027</v>
      </c>
      <c r="B482" s="192" t="n">
        <v>36027</v>
      </c>
      <c r="C482" s="308" t="n">
        <f aca="false">IF(B482&lt;&gt;"",MONTH(B482),0)</f>
        <v>8</v>
      </c>
      <c r="D482" s="202" t="n">
        <v>255000</v>
      </c>
    </row>
    <row r="483" customFormat="false" ht="11.25" hidden="false" customHeight="false" outlineLevel="0" collapsed="false">
      <c r="A483" s="199" t="n">
        <v>36028</v>
      </c>
      <c r="B483" s="192" t="n">
        <v>36028</v>
      </c>
      <c r="C483" s="308" t="n">
        <f aca="false">IF(B483&lt;&gt;"",MONTH(B483),0)</f>
        <v>8</v>
      </c>
      <c r="D483" s="202" t="n">
        <v>257000</v>
      </c>
    </row>
    <row r="484" customFormat="false" ht="11.25" hidden="false" customHeight="false" outlineLevel="0" collapsed="false">
      <c r="A484" s="199" t="n">
        <v>36029</v>
      </c>
      <c r="B484" s="192" t="n">
        <v>36029</v>
      </c>
      <c r="C484" s="308" t="n">
        <f aca="false">IF(B484&lt;&gt;"",MONTH(B484),0)</f>
        <v>8</v>
      </c>
      <c r="D484" s="202" t="n">
        <v>257000</v>
      </c>
    </row>
    <row r="485" customFormat="false" ht="11.25" hidden="false" customHeight="false" outlineLevel="0" collapsed="false">
      <c r="A485" s="199" t="n">
        <v>36030</v>
      </c>
      <c r="B485" s="192" t="n">
        <v>36030</v>
      </c>
      <c r="C485" s="308" t="n">
        <f aca="false">IF(B485&lt;&gt;"",MONTH(B485),0)</f>
        <v>8</v>
      </c>
      <c r="D485" s="202" t="n">
        <v>257000</v>
      </c>
    </row>
    <row r="486" customFormat="false" ht="11.25" hidden="false" customHeight="false" outlineLevel="0" collapsed="false">
      <c r="A486" s="199" t="n">
        <v>36031</v>
      </c>
      <c r="B486" s="192" t="n">
        <v>36031</v>
      </c>
      <c r="C486" s="308" t="n">
        <f aca="false">IF(B486&lt;&gt;"",MONTH(B486),0)</f>
        <v>8</v>
      </c>
      <c r="D486" s="202" t="n">
        <v>257000</v>
      </c>
    </row>
    <row r="487" customFormat="false" ht="11.25" hidden="false" customHeight="false" outlineLevel="0" collapsed="false">
      <c r="A487" s="199" t="n">
        <v>36032</v>
      </c>
      <c r="B487" s="192" t="n">
        <v>36032</v>
      </c>
      <c r="C487" s="308" t="n">
        <f aca="false">IF(B487&lt;&gt;"",MONTH(B487),0)</f>
        <v>8</v>
      </c>
      <c r="D487" s="202" t="n">
        <v>257000</v>
      </c>
    </row>
    <row r="488" customFormat="false" ht="11.25" hidden="false" customHeight="false" outlineLevel="0" collapsed="false">
      <c r="A488" s="199" t="n">
        <v>36033</v>
      </c>
      <c r="B488" s="192" t="n">
        <v>36033</v>
      </c>
      <c r="C488" s="308" t="n">
        <f aca="false">IF(B488&lt;&gt;"",MONTH(B488),0)</f>
        <v>8</v>
      </c>
      <c r="D488" s="202" t="n">
        <v>265000</v>
      </c>
    </row>
    <row r="489" customFormat="false" ht="11.25" hidden="false" customHeight="false" outlineLevel="0" collapsed="false">
      <c r="A489" s="199" t="n">
        <v>36034</v>
      </c>
      <c r="B489" s="192" t="n">
        <v>36034</v>
      </c>
      <c r="C489" s="308" t="n">
        <f aca="false">IF(B489&lt;&gt;"",MONTH(B489),0)</f>
        <v>8</v>
      </c>
      <c r="D489" s="202" t="n">
        <v>262000</v>
      </c>
    </row>
    <row r="490" customFormat="false" ht="11.25" hidden="false" customHeight="false" outlineLevel="0" collapsed="false">
      <c r="A490" s="199" t="n">
        <v>36035</v>
      </c>
      <c r="B490" s="192" t="n">
        <v>36035</v>
      </c>
      <c r="C490" s="308" t="n">
        <f aca="false">IF(B490&lt;&gt;"",MONTH(B490),0)</f>
        <v>8</v>
      </c>
      <c r="D490" s="202" t="n">
        <v>259000</v>
      </c>
    </row>
    <row r="491" customFormat="false" ht="11.25" hidden="false" customHeight="false" outlineLevel="0" collapsed="false">
      <c r="A491" s="199" t="n">
        <v>36036</v>
      </c>
      <c r="B491" s="192" t="n">
        <v>36036</v>
      </c>
      <c r="C491" s="308" t="n">
        <f aca="false">IF(B491&lt;&gt;"",MONTH(B491),0)</f>
        <v>8</v>
      </c>
      <c r="D491" s="202" t="n">
        <v>252000</v>
      </c>
    </row>
    <row r="492" customFormat="false" ht="11.25" hidden="false" customHeight="false" outlineLevel="0" collapsed="false">
      <c r="A492" s="199" t="n">
        <v>36037</v>
      </c>
      <c r="B492" s="192" t="n">
        <v>36037</v>
      </c>
      <c r="C492" s="308" t="n">
        <f aca="false">IF(B492&lt;&gt;"",MONTH(B492),0)</f>
        <v>8</v>
      </c>
      <c r="D492" s="202" t="n">
        <v>257000</v>
      </c>
    </row>
    <row r="493" customFormat="false" ht="11.25" hidden="false" customHeight="false" outlineLevel="0" collapsed="false">
      <c r="A493" s="199" t="n">
        <v>36038</v>
      </c>
      <c r="B493" s="192" t="n">
        <v>36038</v>
      </c>
      <c r="C493" s="308" t="n">
        <f aca="false">IF(B493&lt;&gt;"",MONTH(B493),0)</f>
        <v>8</v>
      </c>
      <c r="D493" s="202" t="n">
        <v>244000</v>
      </c>
    </row>
    <row r="494" customFormat="false" ht="11.25" hidden="false" customHeight="false" outlineLevel="0" collapsed="false">
      <c r="A494" s="199" t="n">
        <v>36039</v>
      </c>
      <c r="B494" s="192" t="n">
        <v>36039</v>
      </c>
      <c r="C494" s="308" t="n">
        <f aca="false">IF(B494&lt;&gt;"",MONTH(B494),0)</f>
        <v>9</v>
      </c>
      <c r="D494" s="202" t="n">
        <v>254000</v>
      </c>
    </row>
    <row r="495" customFormat="false" ht="11.25" hidden="false" customHeight="false" outlineLevel="0" collapsed="false">
      <c r="A495" s="199" t="n">
        <v>36040</v>
      </c>
      <c r="B495" s="192" t="n">
        <v>36040</v>
      </c>
      <c r="C495" s="308" t="n">
        <f aca="false">IF(B495&lt;&gt;"",MONTH(B495),0)</f>
        <v>9</v>
      </c>
      <c r="D495" s="202" t="n">
        <v>254000</v>
      </c>
    </row>
    <row r="496" customFormat="false" ht="11.25" hidden="false" customHeight="false" outlineLevel="0" collapsed="false">
      <c r="A496" s="199" t="n">
        <v>36041</v>
      </c>
      <c r="B496" s="192" t="n">
        <v>36041</v>
      </c>
      <c r="C496" s="308" t="n">
        <f aca="false">IF(B496&lt;&gt;"",MONTH(B496),0)</f>
        <v>9</v>
      </c>
      <c r="D496" s="202" t="n">
        <v>226000</v>
      </c>
    </row>
    <row r="497" customFormat="false" ht="11.25" hidden="false" customHeight="false" outlineLevel="0" collapsed="false">
      <c r="A497" s="199" t="n">
        <v>36042</v>
      </c>
      <c r="B497" s="192" t="n">
        <v>36042</v>
      </c>
      <c r="C497" s="308" t="n">
        <f aca="false">IF(B497&lt;&gt;"",MONTH(B497),0)</f>
        <v>9</v>
      </c>
      <c r="D497" s="202" t="n">
        <v>228000</v>
      </c>
    </row>
    <row r="498" customFormat="false" ht="11.25" hidden="false" customHeight="false" outlineLevel="0" collapsed="false">
      <c r="A498" s="199" t="n">
        <v>36043</v>
      </c>
      <c r="B498" s="192" t="n">
        <v>36043</v>
      </c>
      <c r="C498" s="308" t="n">
        <f aca="false">IF(B498&lt;&gt;"",MONTH(B498),0)</f>
        <v>9</v>
      </c>
      <c r="D498" s="202" t="n">
        <v>246000</v>
      </c>
    </row>
    <row r="499" customFormat="false" ht="11.25" hidden="false" customHeight="false" outlineLevel="0" collapsed="false">
      <c r="A499" s="199" t="n">
        <v>36044</v>
      </c>
      <c r="B499" s="192" t="n">
        <v>36044</v>
      </c>
      <c r="C499" s="308" t="n">
        <f aca="false">IF(B499&lt;&gt;"",MONTH(B499),0)</f>
        <v>9</v>
      </c>
      <c r="D499" s="202" t="n">
        <v>249000</v>
      </c>
    </row>
    <row r="500" customFormat="false" ht="11.25" hidden="false" customHeight="false" outlineLevel="0" collapsed="false">
      <c r="A500" s="199" t="n">
        <v>36045</v>
      </c>
      <c r="B500" s="192" t="n">
        <v>36045</v>
      </c>
      <c r="C500" s="308" t="n">
        <f aca="false">IF(B500&lt;&gt;"",MONTH(B500),0)</f>
        <v>9</v>
      </c>
      <c r="D500" s="202" t="n">
        <v>251000</v>
      </c>
    </row>
    <row r="501" customFormat="false" ht="11.25" hidden="false" customHeight="false" outlineLevel="0" collapsed="false">
      <c r="A501" s="199" t="n">
        <v>36046</v>
      </c>
      <c r="B501" s="192" t="n">
        <v>36046</v>
      </c>
      <c r="C501" s="308" t="n">
        <f aca="false">IF(B501&lt;&gt;"",MONTH(B501),0)</f>
        <v>9</v>
      </c>
      <c r="D501" s="202" t="n">
        <v>257000</v>
      </c>
    </row>
    <row r="502" customFormat="false" ht="11.25" hidden="false" customHeight="false" outlineLevel="0" collapsed="false">
      <c r="A502" s="199" t="n">
        <v>36047</v>
      </c>
      <c r="B502" s="192" t="n">
        <v>36047</v>
      </c>
      <c r="C502" s="308" t="n">
        <f aca="false">IF(B502&lt;&gt;"",MONTH(B502),0)</f>
        <v>9</v>
      </c>
      <c r="D502" s="202" t="n">
        <v>256000</v>
      </c>
    </row>
    <row r="503" customFormat="false" ht="11.25" hidden="false" customHeight="false" outlineLevel="0" collapsed="false">
      <c r="A503" s="199" t="n">
        <v>36048</v>
      </c>
      <c r="B503" s="192" t="n">
        <v>36048</v>
      </c>
      <c r="C503" s="308" t="n">
        <f aca="false">IF(B503&lt;&gt;"",MONTH(B503),0)</f>
        <v>9</v>
      </c>
      <c r="D503" s="202" t="n">
        <v>245000</v>
      </c>
    </row>
    <row r="504" customFormat="false" ht="11.25" hidden="false" customHeight="false" outlineLevel="0" collapsed="false">
      <c r="A504" s="199" t="n">
        <v>36049</v>
      </c>
      <c r="B504" s="192" t="n">
        <v>36049</v>
      </c>
      <c r="C504" s="308" t="n">
        <f aca="false">IF(B504&lt;&gt;"",MONTH(B504),0)</f>
        <v>9</v>
      </c>
      <c r="D504" s="202" t="n">
        <v>245000</v>
      </c>
    </row>
    <row r="505" customFormat="false" ht="11.25" hidden="false" customHeight="false" outlineLevel="0" collapsed="false">
      <c r="A505" s="199" t="n">
        <v>36050</v>
      </c>
      <c r="B505" s="192" t="n">
        <v>36050</v>
      </c>
      <c r="C505" s="308" t="n">
        <f aca="false">IF(B505&lt;&gt;"",MONTH(B505),0)</f>
        <v>9</v>
      </c>
      <c r="D505" s="202" t="n">
        <v>248000</v>
      </c>
    </row>
    <row r="506" customFormat="false" ht="11.25" hidden="false" customHeight="false" outlineLevel="0" collapsed="false">
      <c r="A506" s="199" t="n">
        <v>36051</v>
      </c>
      <c r="B506" s="192" t="n">
        <v>36051</v>
      </c>
      <c r="C506" s="308" t="n">
        <f aca="false">IF(B506&lt;&gt;"",MONTH(B506),0)</f>
        <v>9</v>
      </c>
      <c r="D506" s="202" t="n">
        <v>258000</v>
      </c>
    </row>
    <row r="507" customFormat="false" ht="11.25" hidden="false" customHeight="false" outlineLevel="0" collapsed="false">
      <c r="A507" s="199" t="n">
        <v>36052</v>
      </c>
      <c r="B507" s="192" t="n">
        <v>36052</v>
      </c>
      <c r="C507" s="308" t="n">
        <f aca="false">IF(B507&lt;&gt;"",MONTH(B507),0)</f>
        <v>9</v>
      </c>
      <c r="D507" s="202" t="n">
        <v>253000</v>
      </c>
    </row>
    <row r="508" customFormat="false" ht="11.25" hidden="false" customHeight="false" outlineLevel="0" collapsed="false">
      <c r="A508" s="199" t="n">
        <v>36053</v>
      </c>
      <c r="B508" s="192" t="n">
        <v>36053</v>
      </c>
      <c r="C508" s="308" t="n">
        <f aca="false">IF(B508&lt;&gt;"",MONTH(B508),0)</f>
        <v>9</v>
      </c>
      <c r="D508" s="202" t="n">
        <v>218000</v>
      </c>
    </row>
    <row r="509" customFormat="false" ht="11.25" hidden="false" customHeight="false" outlineLevel="0" collapsed="false">
      <c r="A509" s="199" t="n">
        <v>36054</v>
      </c>
      <c r="B509" s="192" t="n">
        <v>36054</v>
      </c>
      <c r="C509" s="308" t="n">
        <f aca="false">IF(B509&lt;&gt;"",MONTH(B509),0)</f>
        <v>9</v>
      </c>
      <c r="D509" s="202" t="n">
        <v>247000</v>
      </c>
    </row>
    <row r="510" customFormat="false" ht="11.25" hidden="false" customHeight="false" outlineLevel="0" collapsed="false">
      <c r="A510" s="199" t="n">
        <v>36055</v>
      </c>
      <c r="B510" s="192" t="n">
        <v>36055</v>
      </c>
      <c r="C510" s="308" t="n">
        <f aca="false">IF(B510&lt;&gt;"",MONTH(B510),0)</f>
        <v>9</v>
      </c>
      <c r="D510" s="202" t="n">
        <v>248000</v>
      </c>
    </row>
    <row r="511" customFormat="false" ht="11.25" hidden="false" customHeight="false" outlineLevel="0" collapsed="false">
      <c r="A511" s="199" t="n">
        <v>36056</v>
      </c>
      <c r="B511" s="192" t="n">
        <v>36056</v>
      </c>
      <c r="C511" s="308" t="n">
        <f aca="false">IF(B511&lt;&gt;"",MONTH(B511),0)</f>
        <v>9</v>
      </c>
      <c r="D511" s="202" t="n">
        <v>235000</v>
      </c>
    </row>
    <row r="512" customFormat="false" ht="11.25" hidden="false" customHeight="false" outlineLevel="0" collapsed="false">
      <c r="A512" s="199" t="n">
        <v>36057</v>
      </c>
      <c r="B512" s="192" t="n">
        <v>36057</v>
      </c>
      <c r="C512" s="308" t="n">
        <f aca="false">IF(B512&lt;&gt;"",MONTH(B512),0)</f>
        <v>9</v>
      </c>
      <c r="D512" s="202" t="n">
        <v>239000</v>
      </c>
    </row>
    <row r="513" customFormat="false" ht="11.25" hidden="false" customHeight="false" outlineLevel="0" collapsed="false">
      <c r="A513" s="199" t="n">
        <v>36058</v>
      </c>
      <c r="B513" s="192" t="n">
        <v>36058</v>
      </c>
      <c r="C513" s="308" t="n">
        <f aca="false">IF(B513&lt;&gt;"",MONTH(B513),0)</f>
        <v>9</v>
      </c>
      <c r="D513" s="202" t="n">
        <v>243000</v>
      </c>
    </row>
    <row r="514" customFormat="false" ht="11.25" hidden="false" customHeight="false" outlineLevel="0" collapsed="false">
      <c r="A514" s="199" t="n">
        <v>36059</v>
      </c>
      <c r="B514" s="192" t="n">
        <v>36059</v>
      </c>
      <c r="C514" s="308" t="n">
        <f aca="false">IF(B514&lt;&gt;"",MONTH(B514),0)</f>
        <v>9</v>
      </c>
      <c r="D514" s="202" t="n">
        <v>249000</v>
      </c>
    </row>
    <row r="515" customFormat="false" ht="11.25" hidden="false" customHeight="false" outlineLevel="0" collapsed="false">
      <c r="A515" s="199" t="n">
        <v>36060</v>
      </c>
      <c r="B515" s="192" t="n">
        <v>36060</v>
      </c>
      <c r="C515" s="308" t="n">
        <f aca="false">IF(B515&lt;&gt;"",MONTH(B515),0)</f>
        <v>9</v>
      </c>
      <c r="D515" s="204" t="s">
        <v>131</v>
      </c>
    </row>
    <row r="516" customFormat="false" ht="11.25" hidden="false" customHeight="false" outlineLevel="0" collapsed="false">
      <c r="A516" s="199" t="n">
        <v>36061</v>
      </c>
      <c r="B516" s="192" t="n">
        <v>36061</v>
      </c>
      <c r="C516" s="308" t="n">
        <f aca="false">IF(B516&lt;&gt;"",MONTH(B516),0)</f>
        <v>9</v>
      </c>
      <c r="D516" s="202" t="n">
        <v>250000</v>
      </c>
    </row>
    <row r="517" customFormat="false" ht="11.25" hidden="false" customHeight="false" outlineLevel="0" collapsed="false">
      <c r="A517" s="199" t="n">
        <v>36062</v>
      </c>
      <c r="B517" s="192" t="n">
        <v>36062</v>
      </c>
      <c r="C517" s="308" t="n">
        <f aca="false">IF(B517&lt;&gt;"",MONTH(B517),0)</f>
        <v>9</v>
      </c>
      <c r="D517" s="202" t="n">
        <v>242000</v>
      </c>
    </row>
    <row r="518" customFormat="false" ht="11.25" hidden="false" customHeight="false" outlineLevel="0" collapsed="false">
      <c r="A518" s="199" t="n">
        <v>36063</v>
      </c>
      <c r="B518" s="192" t="n">
        <v>36063</v>
      </c>
      <c r="C518" s="308" t="n">
        <f aca="false">IF(B518&lt;&gt;"",MONTH(B518),0)</f>
        <v>9</v>
      </c>
      <c r="D518" s="202" t="n">
        <v>250000</v>
      </c>
    </row>
    <row r="519" customFormat="false" ht="11.25" hidden="false" customHeight="false" outlineLevel="0" collapsed="false">
      <c r="A519" s="199" t="n">
        <v>36064</v>
      </c>
      <c r="B519" s="192" t="n">
        <v>36064</v>
      </c>
      <c r="C519" s="308" t="n">
        <f aca="false">IF(B519&lt;&gt;"",MONTH(B519),0)</f>
        <v>9</v>
      </c>
      <c r="D519" s="202" t="n">
        <v>250000</v>
      </c>
    </row>
    <row r="520" customFormat="false" ht="11.25" hidden="false" customHeight="false" outlineLevel="0" collapsed="false">
      <c r="A520" s="199" t="n">
        <v>36065</v>
      </c>
      <c r="B520" s="192" t="n">
        <v>36065</v>
      </c>
      <c r="C520" s="308" t="n">
        <f aca="false">IF(B520&lt;&gt;"",MONTH(B520),0)</f>
        <v>9</v>
      </c>
      <c r="D520" s="202" t="n">
        <v>247000</v>
      </c>
    </row>
    <row r="521" customFormat="false" ht="11.25" hidden="false" customHeight="false" outlineLevel="0" collapsed="false">
      <c r="A521" s="199" t="n">
        <v>36066</v>
      </c>
      <c r="B521" s="192" t="n">
        <v>36066</v>
      </c>
      <c r="C521" s="308" t="n">
        <f aca="false">IF(B521&lt;&gt;"",MONTH(B521),0)</f>
        <v>9</v>
      </c>
      <c r="D521" s="202" t="n">
        <v>247000</v>
      </c>
    </row>
    <row r="522" customFormat="false" ht="11.25" hidden="false" customHeight="false" outlineLevel="0" collapsed="false">
      <c r="A522" s="199" t="n">
        <v>36067</v>
      </c>
      <c r="B522" s="192" t="n">
        <v>36067</v>
      </c>
      <c r="C522" s="308" t="n">
        <f aca="false">IF(B522&lt;&gt;"",MONTH(B522),0)</f>
        <v>9</v>
      </c>
      <c r="D522" s="202" t="n">
        <v>238000</v>
      </c>
    </row>
    <row r="523" customFormat="false" ht="11.25" hidden="false" customHeight="false" outlineLevel="0" collapsed="false">
      <c r="A523" s="199" t="n">
        <v>36068</v>
      </c>
      <c r="B523" s="192" t="n">
        <v>36068</v>
      </c>
      <c r="C523" s="308" t="n">
        <f aca="false">IF(B523&lt;&gt;"",MONTH(B523),0)</f>
        <v>9</v>
      </c>
      <c r="D523" s="202" t="n">
        <v>250000</v>
      </c>
    </row>
    <row r="524" customFormat="false" ht="11.25" hidden="false" customHeight="false" outlineLevel="0" collapsed="false">
      <c r="A524" s="199" t="n">
        <v>36069</v>
      </c>
      <c r="B524" s="192" t="n">
        <v>36069</v>
      </c>
      <c r="C524" s="308" t="n">
        <f aca="false">IF(B524&lt;&gt;"",MONTH(B524),0)</f>
        <v>10</v>
      </c>
      <c r="D524" s="202" t="n">
        <v>186000</v>
      </c>
    </row>
    <row r="525" customFormat="false" ht="11.25" hidden="false" customHeight="false" outlineLevel="0" collapsed="false">
      <c r="A525" s="199" t="n">
        <v>36070</v>
      </c>
      <c r="B525" s="192" t="n">
        <v>36070</v>
      </c>
      <c r="C525" s="308" t="n">
        <f aca="false">IF(B525&lt;&gt;"",MONTH(B525),0)</f>
        <v>10</v>
      </c>
      <c r="D525" s="202" t="n">
        <v>180000</v>
      </c>
    </row>
    <row r="526" customFormat="false" ht="11.25" hidden="false" customHeight="false" outlineLevel="0" collapsed="false">
      <c r="A526" s="199" t="n">
        <v>36071</v>
      </c>
      <c r="B526" s="192" t="n">
        <v>36071</v>
      </c>
      <c r="C526" s="308" t="n">
        <f aca="false">IF(B526&lt;&gt;"",MONTH(B526),0)</f>
        <v>10</v>
      </c>
      <c r="D526" s="202" t="n">
        <v>169000</v>
      </c>
    </row>
    <row r="527" customFormat="false" ht="11.25" hidden="false" customHeight="false" outlineLevel="0" collapsed="false">
      <c r="A527" s="199" t="n">
        <v>36072</v>
      </c>
      <c r="B527" s="192" t="n">
        <v>36072</v>
      </c>
      <c r="C527" s="308" t="n">
        <f aca="false">IF(B527&lt;&gt;"",MONTH(B527),0)</f>
        <v>10</v>
      </c>
      <c r="D527" s="202" t="n">
        <v>174000</v>
      </c>
    </row>
    <row r="528" customFormat="false" ht="11.25" hidden="false" customHeight="false" outlineLevel="0" collapsed="false">
      <c r="A528" s="199" t="n">
        <v>36073</v>
      </c>
      <c r="B528" s="192" t="n">
        <v>36073</v>
      </c>
      <c r="C528" s="308" t="n">
        <f aca="false">IF(B528&lt;&gt;"",MONTH(B528),0)</f>
        <v>10</v>
      </c>
      <c r="D528" s="202" t="n">
        <v>176000</v>
      </c>
    </row>
    <row r="529" customFormat="false" ht="11.25" hidden="false" customHeight="false" outlineLevel="0" collapsed="false">
      <c r="A529" s="199" t="n">
        <v>36074</v>
      </c>
      <c r="B529" s="192" t="n">
        <v>36074</v>
      </c>
      <c r="C529" s="308" t="n">
        <f aca="false">IF(B529&lt;&gt;"",MONTH(B529),0)</f>
        <v>10</v>
      </c>
      <c r="D529" s="202" t="n">
        <v>177000</v>
      </c>
    </row>
    <row r="530" customFormat="false" ht="11.25" hidden="false" customHeight="false" outlineLevel="0" collapsed="false">
      <c r="A530" s="199" t="n">
        <v>36075</v>
      </c>
      <c r="B530" s="192" t="n">
        <v>36075</v>
      </c>
      <c r="C530" s="308" t="n">
        <f aca="false">IF(B530&lt;&gt;"",MONTH(B530),0)</f>
        <v>10</v>
      </c>
      <c r="D530" s="202" t="n">
        <v>176000</v>
      </c>
    </row>
    <row r="531" customFormat="false" ht="11.25" hidden="false" customHeight="false" outlineLevel="0" collapsed="false">
      <c r="A531" s="199" t="n">
        <v>36076</v>
      </c>
      <c r="B531" s="192" t="n">
        <v>36076</v>
      </c>
      <c r="C531" s="308" t="n">
        <f aca="false">IF(B531&lt;&gt;"",MONTH(B531),0)</f>
        <v>10</v>
      </c>
      <c r="D531" s="202" t="n">
        <v>178000</v>
      </c>
    </row>
    <row r="532" customFormat="false" ht="11.25" hidden="false" customHeight="false" outlineLevel="0" collapsed="false">
      <c r="A532" s="199" t="n">
        <v>36077</v>
      </c>
      <c r="B532" s="192" t="n">
        <v>36077</v>
      </c>
      <c r="C532" s="308" t="n">
        <f aca="false">IF(B532&lt;&gt;"",MONTH(B532),0)</f>
        <v>10</v>
      </c>
      <c r="D532" s="202" t="n">
        <v>209000</v>
      </c>
    </row>
    <row r="533" customFormat="false" ht="11.25" hidden="false" customHeight="false" outlineLevel="0" collapsed="false">
      <c r="A533" s="199" t="n">
        <v>36078</v>
      </c>
      <c r="B533" s="192" t="n">
        <v>36078</v>
      </c>
      <c r="C533" s="308" t="n">
        <f aca="false">IF(B533&lt;&gt;"",MONTH(B533),0)</f>
        <v>10</v>
      </c>
      <c r="D533" s="202" t="n">
        <v>180000</v>
      </c>
    </row>
    <row r="534" customFormat="false" ht="11.25" hidden="false" customHeight="false" outlineLevel="0" collapsed="false">
      <c r="A534" s="199" t="n">
        <v>36079</v>
      </c>
      <c r="B534" s="192" t="n">
        <v>36079</v>
      </c>
      <c r="C534" s="308" t="n">
        <f aca="false">IF(B534&lt;&gt;"",MONTH(B534),0)</f>
        <v>10</v>
      </c>
      <c r="D534" s="202" t="n">
        <v>179000</v>
      </c>
    </row>
    <row r="535" customFormat="false" ht="11.25" hidden="false" customHeight="false" outlineLevel="0" collapsed="false">
      <c r="A535" s="199" t="n">
        <v>36080</v>
      </c>
      <c r="B535" s="192" t="n">
        <v>36080</v>
      </c>
      <c r="C535" s="308" t="n">
        <f aca="false">IF(B535&lt;&gt;"",MONTH(B535),0)</f>
        <v>10</v>
      </c>
      <c r="D535" s="202" t="n">
        <v>178000</v>
      </c>
    </row>
    <row r="536" customFormat="false" ht="11.25" hidden="false" customHeight="false" outlineLevel="0" collapsed="false">
      <c r="A536" s="199" t="n">
        <v>36081</v>
      </c>
      <c r="B536" s="192" t="n">
        <v>36081</v>
      </c>
      <c r="C536" s="308" t="n">
        <f aca="false">IF(B536&lt;&gt;"",MONTH(B536),0)</f>
        <v>10</v>
      </c>
      <c r="D536" s="202" t="n">
        <v>178000</v>
      </c>
    </row>
    <row r="537" customFormat="false" ht="11.25" hidden="false" customHeight="false" outlineLevel="0" collapsed="false">
      <c r="A537" s="199" t="n">
        <v>36082</v>
      </c>
      <c r="B537" s="192" t="n">
        <v>36082</v>
      </c>
      <c r="C537" s="308" t="n">
        <f aca="false">IF(B537&lt;&gt;"",MONTH(B537),0)</f>
        <v>10</v>
      </c>
      <c r="D537" s="202" t="n">
        <v>252000</v>
      </c>
    </row>
    <row r="538" customFormat="false" ht="11.25" hidden="false" customHeight="false" outlineLevel="0" collapsed="false">
      <c r="A538" s="199" t="n">
        <v>36083</v>
      </c>
      <c r="B538" s="192" t="n">
        <v>36083</v>
      </c>
      <c r="C538" s="308" t="n">
        <f aca="false">IF(B538&lt;&gt;"",MONTH(B538),0)</f>
        <v>10</v>
      </c>
      <c r="D538" s="202" t="n">
        <v>181000</v>
      </c>
    </row>
    <row r="539" customFormat="false" ht="11.25" hidden="false" customHeight="false" outlineLevel="0" collapsed="false">
      <c r="A539" s="199" t="n">
        <v>36084</v>
      </c>
      <c r="B539" s="192" t="n">
        <v>36084</v>
      </c>
      <c r="C539" s="308" t="n">
        <f aca="false">IF(B539&lt;&gt;"",MONTH(B539),0)</f>
        <v>10</v>
      </c>
      <c r="D539" s="202" t="n">
        <v>246000</v>
      </c>
    </row>
    <row r="540" customFormat="false" ht="11.25" hidden="false" customHeight="false" outlineLevel="0" collapsed="false">
      <c r="A540" s="199" t="n">
        <v>36085</v>
      </c>
      <c r="B540" s="192" t="n">
        <v>36085</v>
      </c>
      <c r="C540" s="308" t="n">
        <f aca="false">IF(B540&lt;&gt;"",MONTH(B540),0)</f>
        <v>10</v>
      </c>
      <c r="D540" s="202" t="n">
        <v>244000</v>
      </c>
    </row>
    <row r="541" customFormat="false" ht="11.25" hidden="false" customHeight="false" outlineLevel="0" collapsed="false">
      <c r="A541" s="199" t="n">
        <v>36086</v>
      </c>
      <c r="B541" s="192" t="n">
        <v>36086</v>
      </c>
      <c r="C541" s="308" t="n">
        <f aca="false">IF(B541&lt;&gt;"",MONTH(B541),0)</f>
        <v>10</v>
      </c>
      <c r="D541" s="202" t="n">
        <v>179000</v>
      </c>
    </row>
    <row r="542" customFormat="false" ht="11.25" hidden="false" customHeight="false" outlineLevel="0" collapsed="false">
      <c r="A542" s="199" t="n">
        <v>36087</v>
      </c>
      <c r="B542" s="192" t="n">
        <v>36087</v>
      </c>
      <c r="C542" s="308" t="n">
        <f aca="false">IF(B542&lt;&gt;"",MONTH(B542),0)</f>
        <v>10</v>
      </c>
      <c r="D542" s="202" t="n">
        <v>176000</v>
      </c>
    </row>
    <row r="543" customFormat="false" ht="11.25" hidden="false" customHeight="false" outlineLevel="0" collapsed="false">
      <c r="A543" s="199" t="n">
        <v>36088</v>
      </c>
      <c r="B543" s="192" t="n">
        <v>36088</v>
      </c>
      <c r="C543" s="308" t="n">
        <f aca="false">IF(B543&lt;&gt;"",MONTH(B543),0)</f>
        <v>10</v>
      </c>
      <c r="D543" s="202" t="n">
        <v>175000</v>
      </c>
    </row>
    <row r="544" customFormat="false" ht="11.25" hidden="false" customHeight="false" outlineLevel="0" collapsed="false">
      <c r="A544" s="199" t="n">
        <v>36089</v>
      </c>
      <c r="B544" s="192" t="n">
        <v>36089</v>
      </c>
      <c r="C544" s="308" t="n">
        <f aca="false">IF(B544&lt;&gt;"",MONTH(B544),0)</f>
        <v>10</v>
      </c>
      <c r="D544" s="202" t="n">
        <v>200000</v>
      </c>
    </row>
    <row r="545" customFormat="false" ht="11.25" hidden="false" customHeight="false" outlineLevel="0" collapsed="false">
      <c r="A545" s="199" t="n">
        <v>36090</v>
      </c>
      <c r="B545" s="192" t="n">
        <v>36090</v>
      </c>
      <c r="C545" s="308" t="n">
        <f aca="false">IF(B545&lt;&gt;"",MONTH(B545),0)</f>
        <v>10</v>
      </c>
      <c r="D545" s="202" t="n">
        <v>204000</v>
      </c>
    </row>
    <row r="546" customFormat="false" ht="11.25" hidden="false" customHeight="false" outlineLevel="0" collapsed="false">
      <c r="A546" s="199" t="n">
        <v>36091</v>
      </c>
      <c r="B546" s="192" t="n">
        <v>36091</v>
      </c>
      <c r="C546" s="308" t="n">
        <f aca="false">IF(B546&lt;&gt;"",MONTH(B546),0)</f>
        <v>10</v>
      </c>
      <c r="D546" s="202" t="n">
        <v>210000</v>
      </c>
    </row>
    <row r="547" customFormat="false" ht="11.25" hidden="false" customHeight="false" outlineLevel="0" collapsed="false">
      <c r="A547" s="199" t="n">
        <v>36092</v>
      </c>
      <c r="B547" s="192" t="n">
        <v>36092</v>
      </c>
      <c r="C547" s="308" t="n">
        <f aca="false">IF(B547&lt;&gt;"",MONTH(B547),0)</f>
        <v>10</v>
      </c>
      <c r="D547" s="202" t="n">
        <v>221000</v>
      </c>
    </row>
    <row r="548" customFormat="false" ht="11.25" hidden="false" customHeight="false" outlineLevel="0" collapsed="false">
      <c r="A548" s="199" t="n">
        <v>36093</v>
      </c>
      <c r="B548" s="192" t="n">
        <v>36093</v>
      </c>
      <c r="C548" s="308" t="n">
        <f aca="false">IF(B548&lt;&gt;"",MONTH(B548),0)</f>
        <v>10</v>
      </c>
      <c r="D548" s="202" t="n">
        <v>211000</v>
      </c>
    </row>
    <row r="549" customFormat="false" ht="11.25" hidden="false" customHeight="false" outlineLevel="0" collapsed="false">
      <c r="A549" s="199" t="n">
        <v>36094</v>
      </c>
      <c r="B549" s="192" t="n">
        <v>36094</v>
      </c>
      <c r="C549" s="308" t="n">
        <f aca="false">IF(B549&lt;&gt;"",MONTH(B549),0)</f>
        <v>10</v>
      </c>
      <c r="D549" s="202" t="n">
        <v>210000</v>
      </c>
    </row>
    <row r="550" customFormat="false" ht="11.25" hidden="false" customHeight="false" outlineLevel="0" collapsed="false">
      <c r="A550" s="199" t="n">
        <v>36095</v>
      </c>
      <c r="B550" s="192" t="n">
        <v>36095</v>
      </c>
      <c r="C550" s="308" t="n">
        <f aca="false">IF(B550&lt;&gt;"",MONTH(B550),0)</f>
        <v>10</v>
      </c>
      <c r="D550" s="202" t="n">
        <v>208000</v>
      </c>
    </row>
    <row r="551" customFormat="false" ht="11.25" hidden="false" customHeight="false" outlineLevel="0" collapsed="false">
      <c r="A551" s="199" t="n">
        <v>36096</v>
      </c>
      <c r="B551" s="192" t="n">
        <v>36096</v>
      </c>
      <c r="C551" s="308" t="n">
        <f aca="false">IF(B551&lt;&gt;"",MONTH(B551),0)</f>
        <v>10</v>
      </c>
      <c r="D551" s="202" t="n">
        <v>214000</v>
      </c>
    </row>
    <row r="552" customFormat="false" ht="11.25" hidden="false" customHeight="false" outlineLevel="0" collapsed="false">
      <c r="A552" s="199" t="n">
        <v>36097</v>
      </c>
      <c r="B552" s="192" t="n">
        <v>36097</v>
      </c>
      <c r="C552" s="308" t="n">
        <f aca="false">IF(B552&lt;&gt;"",MONTH(B552),0)</f>
        <v>10</v>
      </c>
      <c r="D552" s="202" t="n">
        <v>269000</v>
      </c>
    </row>
    <row r="553" customFormat="false" ht="11.25" hidden="false" customHeight="false" outlineLevel="0" collapsed="false">
      <c r="A553" s="199" t="n">
        <v>36098</v>
      </c>
      <c r="B553" s="192" t="n">
        <v>36098</v>
      </c>
      <c r="C553" s="308" t="n">
        <f aca="false">IF(B553&lt;&gt;"",MONTH(B553),0)</f>
        <v>10</v>
      </c>
      <c r="D553" s="202" t="n">
        <v>213000</v>
      </c>
    </row>
    <row r="554" customFormat="false" ht="11.25" hidden="false" customHeight="false" outlineLevel="0" collapsed="false">
      <c r="A554" s="199" t="n">
        <v>36099</v>
      </c>
      <c r="B554" s="192" t="n">
        <v>36099</v>
      </c>
      <c r="C554" s="308" t="n">
        <f aca="false">IF(B554&lt;&gt;"",MONTH(B554),0)</f>
        <v>10</v>
      </c>
      <c r="D554" s="205" t="n">
        <v>217000</v>
      </c>
    </row>
    <row r="555" customFormat="false" ht="11.25" hidden="false" customHeight="false" outlineLevel="0" collapsed="false">
      <c r="A555" s="199" t="n">
        <v>36100</v>
      </c>
      <c r="B555" s="192" t="n">
        <v>36100</v>
      </c>
      <c r="C555" s="308" t="n">
        <f aca="false">IF(B555&lt;&gt;"",MONTH(B555),0)</f>
        <v>11</v>
      </c>
      <c r="D555" s="205" t="n">
        <v>237000</v>
      </c>
    </row>
    <row r="556" customFormat="false" ht="11.25" hidden="false" customHeight="false" outlineLevel="0" collapsed="false">
      <c r="A556" s="199" t="n">
        <v>36101</v>
      </c>
      <c r="B556" s="192" t="n">
        <v>36101</v>
      </c>
      <c r="C556" s="308" t="n">
        <f aca="false">IF(B556&lt;&gt;"",MONTH(B556),0)</f>
        <v>11</v>
      </c>
      <c r="D556" s="205" t="n">
        <v>210000</v>
      </c>
    </row>
    <row r="557" customFormat="false" ht="11.25" hidden="false" customHeight="false" outlineLevel="0" collapsed="false">
      <c r="A557" s="199" t="n">
        <v>36102</v>
      </c>
      <c r="B557" s="192" t="n">
        <v>36102</v>
      </c>
      <c r="C557" s="308" t="n">
        <f aca="false">IF(B557&lt;&gt;"",MONTH(B557),0)</f>
        <v>11</v>
      </c>
      <c r="D557" s="205" t="n">
        <v>179000</v>
      </c>
    </row>
    <row r="558" customFormat="false" ht="11.25" hidden="false" customHeight="false" outlineLevel="0" collapsed="false">
      <c r="A558" s="199" t="n">
        <v>36103</v>
      </c>
      <c r="B558" s="192" t="n">
        <v>36103</v>
      </c>
      <c r="C558" s="308" t="n">
        <f aca="false">IF(B558&lt;&gt;"",MONTH(B558),0)</f>
        <v>11</v>
      </c>
      <c r="D558" s="205" t="n">
        <v>171000</v>
      </c>
    </row>
    <row r="559" customFormat="false" ht="11.25" hidden="false" customHeight="false" outlineLevel="0" collapsed="false">
      <c r="A559" s="199" t="n">
        <v>36104</v>
      </c>
      <c r="B559" s="192" t="n">
        <v>36104</v>
      </c>
      <c r="C559" s="308" t="n">
        <f aca="false">IF(B559&lt;&gt;"",MONTH(B559),0)</f>
        <v>11</v>
      </c>
      <c r="D559" s="205" t="n">
        <v>169000</v>
      </c>
    </row>
    <row r="560" customFormat="false" ht="11.25" hidden="false" customHeight="false" outlineLevel="0" collapsed="false">
      <c r="A560" s="199" t="n">
        <v>36105</v>
      </c>
      <c r="B560" s="192" t="n">
        <v>36105</v>
      </c>
      <c r="C560" s="308" t="n">
        <f aca="false">IF(B560&lt;&gt;"",MONTH(B560),0)</f>
        <v>11</v>
      </c>
      <c r="D560" s="205" t="n">
        <v>168000</v>
      </c>
    </row>
    <row r="561" customFormat="false" ht="11.25" hidden="false" customHeight="false" outlineLevel="0" collapsed="false">
      <c r="A561" s="199" t="n">
        <v>36106</v>
      </c>
      <c r="B561" s="192" t="n">
        <v>36106</v>
      </c>
      <c r="C561" s="308" t="n">
        <f aca="false">IF(B561&lt;&gt;"",MONTH(B561),0)</f>
        <v>11</v>
      </c>
      <c r="D561" s="205" t="n">
        <v>173000</v>
      </c>
    </row>
    <row r="562" customFormat="false" ht="11.25" hidden="false" customHeight="false" outlineLevel="0" collapsed="false">
      <c r="A562" s="199" t="n">
        <v>36107</v>
      </c>
      <c r="B562" s="192" t="n">
        <v>36107</v>
      </c>
      <c r="C562" s="308" t="n">
        <f aca="false">IF(B562&lt;&gt;"",MONTH(B562),0)</f>
        <v>11</v>
      </c>
      <c r="D562" s="205" t="n">
        <v>170000</v>
      </c>
    </row>
    <row r="563" customFormat="false" ht="11.25" hidden="false" customHeight="false" outlineLevel="0" collapsed="false">
      <c r="A563" s="199" t="n">
        <v>36108</v>
      </c>
      <c r="B563" s="192" t="n">
        <v>36108</v>
      </c>
      <c r="C563" s="308" t="n">
        <f aca="false">IF(B563&lt;&gt;"",MONTH(B563),0)</f>
        <v>11</v>
      </c>
      <c r="D563" s="205" t="n">
        <v>173000</v>
      </c>
    </row>
    <row r="564" customFormat="false" ht="11.25" hidden="false" customHeight="false" outlineLevel="0" collapsed="false">
      <c r="A564" s="199" t="n">
        <v>36109</v>
      </c>
      <c r="B564" s="192" t="n">
        <v>36109</v>
      </c>
      <c r="C564" s="308" t="n">
        <f aca="false">IF(B564&lt;&gt;"",MONTH(B564),0)</f>
        <v>11</v>
      </c>
      <c r="D564" s="205" t="n">
        <v>176000</v>
      </c>
    </row>
    <row r="565" customFormat="false" ht="11.25" hidden="false" customHeight="false" outlineLevel="0" collapsed="false">
      <c r="A565" s="199" t="n">
        <v>36110</v>
      </c>
      <c r="B565" s="192" t="n">
        <v>36110</v>
      </c>
      <c r="C565" s="308" t="n">
        <f aca="false">IF(B565&lt;&gt;"",MONTH(B565),0)</f>
        <v>11</v>
      </c>
      <c r="D565" s="205" t="n">
        <v>176000</v>
      </c>
    </row>
    <row r="566" customFormat="false" ht="11.25" hidden="false" customHeight="false" outlineLevel="0" collapsed="false">
      <c r="A566" s="199" t="n">
        <v>36111</v>
      </c>
      <c r="B566" s="192" t="n">
        <v>36111</v>
      </c>
      <c r="C566" s="308" t="n">
        <f aca="false">IF(B566&lt;&gt;"",MONTH(B566),0)</f>
        <v>11</v>
      </c>
      <c r="D566" s="205" t="n">
        <v>179000</v>
      </c>
    </row>
    <row r="567" customFormat="false" ht="11.25" hidden="false" customHeight="false" outlineLevel="0" collapsed="false">
      <c r="A567" s="199" t="n">
        <v>36112</v>
      </c>
      <c r="B567" s="192" t="n">
        <v>36112</v>
      </c>
      <c r="C567" s="308" t="n">
        <f aca="false">IF(B567&lt;&gt;"",MONTH(B567),0)</f>
        <v>11</v>
      </c>
      <c r="D567" s="205" t="n">
        <v>172000</v>
      </c>
    </row>
    <row r="568" customFormat="false" ht="11.25" hidden="false" customHeight="false" outlineLevel="0" collapsed="false">
      <c r="A568" s="199" t="n">
        <v>36113</v>
      </c>
      <c r="B568" s="192" t="n">
        <v>36113</v>
      </c>
      <c r="C568" s="308" t="n">
        <f aca="false">IF(B568&lt;&gt;"",MONTH(B568),0)</f>
        <v>11</v>
      </c>
      <c r="D568" s="205" t="n">
        <v>235000</v>
      </c>
    </row>
    <row r="569" customFormat="false" ht="11.25" hidden="false" customHeight="false" outlineLevel="0" collapsed="false">
      <c r="A569" s="199" t="n">
        <v>36114</v>
      </c>
      <c r="B569" s="192" t="n">
        <v>36114</v>
      </c>
      <c r="C569" s="308" t="n">
        <f aca="false">IF(B569&lt;&gt;"",MONTH(B569),0)</f>
        <v>11</v>
      </c>
      <c r="D569" s="205" t="n">
        <v>182000</v>
      </c>
    </row>
    <row r="570" customFormat="false" ht="11.25" hidden="false" customHeight="false" outlineLevel="0" collapsed="false">
      <c r="A570" s="199" t="n">
        <v>36115</v>
      </c>
      <c r="B570" s="192" t="n">
        <v>36115</v>
      </c>
      <c r="C570" s="308" t="n">
        <f aca="false">IF(B570&lt;&gt;"",MONTH(B570),0)</f>
        <v>11</v>
      </c>
      <c r="D570" s="205" t="n">
        <v>180000</v>
      </c>
    </row>
    <row r="571" customFormat="false" ht="11.25" hidden="false" customHeight="false" outlineLevel="0" collapsed="false">
      <c r="A571" s="199" t="n">
        <v>36116</v>
      </c>
      <c r="B571" s="192" t="n">
        <v>36116</v>
      </c>
      <c r="C571" s="308" t="n">
        <f aca="false">IF(B571&lt;&gt;"",MONTH(B571),0)</f>
        <v>11</v>
      </c>
      <c r="D571" s="205" t="n">
        <v>180000</v>
      </c>
    </row>
    <row r="572" customFormat="false" ht="11.25" hidden="false" customHeight="false" outlineLevel="0" collapsed="false">
      <c r="A572" s="199" t="n">
        <v>36117</v>
      </c>
      <c r="B572" s="192" t="n">
        <v>36117</v>
      </c>
      <c r="C572" s="308" t="n">
        <f aca="false">IF(B572&lt;&gt;"",MONTH(B572),0)</f>
        <v>11</v>
      </c>
      <c r="D572" s="205" t="n">
        <v>185000</v>
      </c>
    </row>
    <row r="573" customFormat="false" ht="11.25" hidden="false" customHeight="false" outlineLevel="0" collapsed="false">
      <c r="A573" s="199" t="n">
        <v>36118</v>
      </c>
      <c r="B573" s="192" t="n">
        <v>36118</v>
      </c>
      <c r="C573" s="308" t="n">
        <f aca="false">IF(B573&lt;&gt;"",MONTH(B573),0)</f>
        <v>11</v>
      </c>
      <c r="D573" s="205" t="n">
        <v>185000</v>
      </c>
    </row>
    <row r="574" customFormat="false" ht="11.25" hidden="false" customHeight="false" outlineLevel="0" collapsed="false">
      <c r="A574" s="199" t="n">
        <v>36119</v>
      </c>
      <c r="B574" s="192" t="n">
        <v>36119</v>
      </c>
      <c r="C574" s="308" t="n">
        <f aca="false">IF(B574&lt;&gt;"",MONTH(B574),0)</f>
        <v>11</v>
      </c>
      <c r="D574" s="205" t="n">
        <v>180000</v>
      </c>
    </row>
    <row r="575" customFormat="false" ht="11.25" hidden="false" customHeight="false" outlineLevel="0" collapsed="false">
      <c r="A575" s="199" t="n">
        <v>36120</v>
      </c>
      <c r="B575" s="192" t="n">
        <v>36120</v>
      </c>
      <c r="C575" s="308" t="n">
        <f aca="false">IF(B575&lt;&gt;"",MONTH(B575),0)</f>
        <v>11</v>
      </c>
      <c r="D575" s="205" t="n">
        <v>185000</v>
      </c>
    </row>
    <row r="576" customFormat="false" ht="11.25" hidden="false" customHeight="false" outlineLevel="0" collapsed="false">
      <c r="A576" s="199" t="n">
        <v>36121</v>
      </c>
      <c r="B576" s="192" t="n">
        <v>36121</v>
      </c>
      <c r="C576" s="308" t="n">
        <f aca="false">IF(B576&lt;&gt;"",MONTH(B576),0)</f>
        <v>11</v>
      </c>
      <c r="D576" s="205" t="n">
        <v>186000</v>
      </c>
    </row>
    <row r="577" customFormat="false" ht="11.25" hidden="false" customHeight="false" outlineLevel="0" collapsed="false">
      <c r="A577" s="199" t="n">
        <v>36122</v>
      </c>
      <c r="B577" s="192" t="n">
        <v>36122</v>
      </c>
      <c r="C577" s="308" t="n">
        <f aca="false">IF(B577&lt;&gt;"",MONTH(B577),0)</f>
        <v>11</v>
      </c>
      <c r="D577" s="205" t="n">
        <v>184000</v>
      </c>
    </row>
    <row r="578" customFormat="false" ht="11.25" hidden="false" customHeight="false" outlineLevel="0" collapsed="false">
      <c r="A578" s="199" t="n">
        <v>36123</v>
      </c>
      <c r="B578" s="192" t="n">
        <v>36123</v>
      </c>
      <c r="C578" s="308" t="n">
        <f aca="false">IF(B578&lt;&gt;"",MONTH(B578),0)</f>
        <v>11</v>
      </c>
      <c r="D578" s="205" t="n">
        <v>183000</v>
      </c>
    </row>
    <row r="579" customFormat="false" ht="11.25" hidden="false" customHeight="false" outlineLevel="0" collapsed="false">
      <c r="A579" s="199" t="n">
        <v>36124</v>
      </c>
      <c r="B579" s="192" t="n">
        <v>36124</v>
      </c>
      <c r="C579" s="308" t="n">
        <f aca="false">IF(B579&lt;&gt;"",MONTH(B579),0)</f>
        <v>11</v>
      </c>
      <c r="D579" s="205" t="n">
        <v>183000</v>
      </c>
    </row>
    <row r="580" customFormat="false" ht="11.25" hidden="false" customHeight="false" outlineLevel="0" collapsed="false">
      <c r="A580" s="199" t="n">
        <v>36125</v>
      </c>
      <c r="B580" s="192" t="n">
        <v>36125</v>
      </c>
      <c r="C580" s="308" t="n">
        <f aca="false">IF(B580&lt;&gt;"",MONTH(B580),0)</f>
        <v>11</v>
      </c>
      <c r="D580" s="205" t="n">
        <v>185000</v>
      </c>
    </row>
    <row r="581" customFormat="false" ht="11.25" hidden="false" customHeight="false" outlineLevel="0" collapsed="false">
      <c r="A581" s="199" t="n">
        <v>36126</v>
      </c>
      <c r="B581" s="192" t="n">
        <v>36126</v>
      </c>
      <c r="C581" s="308" t="n">
        <f aca="false">IF(B581&lt;&gt;"",MONTH(B581),0)</f>
        <v>11</v>
      </c>
      <c r="D581" s="205" t="n">
        <v>188000</v>
      </c>
    </row>
    <row r="582" customFormat="false" ht="11.25" hidden="false" customHeight="false" outlineLevel="0" collapsed="false">
      <c r="A582" s="199" t="n">
        <v>36127</v>
      </c>
      <c r="B582" s="192" t="n">
        <v>36127</v>
      </c>
      <c r="C582" s="308" t="n">
        <f aca="false">IF(B582&lt;&gt;"",MONTH(B582),0)</f>
        <v>11</v>
      </c>
      <c r="D582" s="205" t="n">
        <v>187000</v>
      </c>
    </row>
    <row r="583" customFormat="false" ht="11.25" hidden="false" customHeight="false" outlineLevel="0" collapsed="false">
      <c r="A583" s="199" t="n">
        <v>36128</v>
      </c>
      <c r="B583" s="192" t="n">
        <v>36128</v>
      </c>
      <c r="C583" s="308" t="n">
        <f aca="false">IF(B583&lt;&gt;"",MONTH(B583),0)</f>
        <v>11</v>
      </c>
      <c r="D583" s="205" t="n">
        <v>258000</v>
      </c>
    </row>
    <row r="584" customFormat="false" ht="11.25" hidden="false" customHeight="false" outlineLevel="0" collapsed="false">
      <c r="A584" s="199" t="n">
        <v>36129</v>
      </c>
      <c r="B584" s="192" t="n">
        <v>36129</v>
      </c>
      <c r="C584" s="308" t="n">
        <f aca="false">IF(B584&lt;&gt;"",MONTH(B584),0)</f>
        <v>11</v>
      </c>
      <c r="D584" s="205" t="n">
        <v>186000</v>
      </c>
    </row>
    <row r="585" customFormat="false" ht="11.25" hidden="false" customHeight="false" outlineLevel="0" collapsed="false">
      <c r="A585" s="199" t="n">
        <v>36130</v>
      </c>
      <c r="B585" s="192" t="n">
        <v>36130</v>
      </c>
      <c r="C585" s="308" t="n">
        <f aca="false">IF(B585&lt;&gt;"",MONTH(B585),0)</f>
        <v>12</v>
      </c>
      <c r="D585" s="205" t="n">
        <v>183000</v>
      </c>
    </row>
    <row r="586" customFormat="false" ht="11.25" hidden="false" customHeight="false" outlineLevel="0" collapsed="false">
      <c r="A586" s="199" t="n">
        <v>36131</v>
      </c>
      <c r="B586" s="192" t="n">
        <v>36131</v>
      </c>
      <c r="C586" s="308" t="n">
        <f aca="false">IF(B586&lt;&gt;"",MONTH(B586),0)</f>
        <v>12</v>
      </c>
      <c r="D586" s="205" t="n">
        <v>186000</v>
      </c>
    </row>
    <row r="587" customFormat="false" ht="11.25" hidden="false" customHeight="false" outlineLevel="0" collapsed="false">
      <c r="A587" s="199" t="n">
        <v>36132</v>
      </c>
      <c r="B587" s="192" t="n">
        <v>36132</v>
      </c>
      <c r="C587" s="308" t="n">
        <f aca="false">IF(B587&lt;&gt;"",MONTH(B587),0)</f>
        <v>12</v>
      </c>
      <c r="D587" s="205" t="n">
        <v>184000</v>
      </c>
    </row>
    <row r="588" customFormat="false" ht="11.25" hidden="false" customHeight="false" outlineLevel="0" collapsed="false">
      <c r="A588" s="199" t="n">
        <v>36133</v>
      </c>
      <c r="B588" s="192" t="n">
        <v>36133</v>
      </c>
      <c r="C588" s="308" t="n">
        <f aca="false">IF(B588&lt;&gt;"",MONTH(B588),0)</f>
        <v>12</v>
      </c>
      <c r="D588" s="205" t="n">
        <v>183000</v>
      </c>
    </row>
    <row r="589" customFormat="false" ht="11.25" hidden="false" customHeight="false" outlineLevel="0" collapsed="false">
      <c r="A589" s="199" t="n">
        <v>36134</v>
      </c>
      <c r="B589" s="192" t="n">
        <v>36134</v>
      </c>
      <c r="C589" s="308" t="n">
        <f aca="false">IF(B589&lt;&gt;"",MONTH(B589),0)</f>
        <v>12</v>
      </c>
      <c r="D589" s="205" t="n">
        <v>185000</v>
      </c>
    </row>
    <row r="590" customFormat="false" ht="11.25" hidden="false" customHeight="false" outlineLevel="0" collapsed="false">
      <c r="A590" s="199" t="n">
        <v>36135</v>
      </c>
      <c r="B590" s="192" t="n">
        <v>36135</v>
      </c>
      <c r="C590" s="308" t="n">
        <f aca="false">IF(B590&lt;&gt;"",MONTH(B590),0)</f>
        <v>12</v>
      </c>
      <c r="D590" s="205" t="n">
        <v>187000</v>
      </c>
    </row>
    <row r="591" customFormat="false" ht="11.25" hidden="false" customHeight="false" outlineLevel="0" collapsed="false">
      <c r="A591" s="199" t="n">
        <v>36136</v>
      </c>
      <c r="B591" s="192" t="n">
        <v>36136</v>
      </c>
      <c r="C591" s="308" t="n">
        <f aca="false">IF(B591&lt;&gt;"",MONTH(B591),0)</f>
        <v>12</v>
      </c>
      <c r="D591" s="205" t="n">
        <v>186000</v>
      </c>
    </row>
    <row r="592" customFormat="false" ht="11.25" hidden="false" customHeight="false" outlineLevel="0" collapsed="false">
      <c r="A592" s="199" t="n">
        <v>36137</v>
      </c>
      <c r="B592" s="192" t="n">
        <v>36137</v>
      </c>
      <c r="C592" s="308" t="n">
        <f aca="false">IF(B592&lt;&gt;"",MONTH(B592),0)</f>
        <v>12</v>
      </c>
      <c r="D592" s="205" t="n">
        <v>185000</v>
      </c>
    </row>
    <row r="593" customFormat="false" ht="11.25" hidden="false" customHeight="false" outlineLevel="0" collapsed="false">
      <c r="A593" s="199" t="n">
        <v>36138</v>
      </c>
      <c r="B593" s="192" t="n">
        <v>36138</v>
      </c>
      <c r="C593" s="308" t="n">
        <f aca="false">IF(B593&lt;&gt;"",MONTH(B593),0)</f>
        <v>12</v>
      </c>
      <c r="D593" s="205" t="n">
        <v>193000</v>
      </c>
    </row>
    <row r="594" customFormat="false" ht="11.25" hidden="false" customHeight="false" outlineLevel="0" collapsed="false">
      <c r="A594" s="199" t="n">
        <v>36139</v>
      </c>
      <c r="B594" s="192" t="n">
        <v>36139</v>
      </c>
      <c r="C594" s="308" t="n">
        <f aca="false">IF(B594&lt;&gt;"",MONTH(B594),0)</f>
        <v>12</v>
      </c>
      <c r="D594" s="205" t="n">
        <v>190000</v>
      </c>
    </row>
    <row r="595" customFormat="false" ht="11.25" hidden="false" customHeight="false" outlineLevel="0" collapsed="false">
      <c r="A595" s="199" t="n">
        <v>36140</v>
      </c>
      <c r="B595" s="192" t="n">
        <v>36140</v>
      </c>
      <c r="C595" s="308" t="n">
        <f aca="false">IF(B595&lt;&gt;"",MONTH(B595),0)</f>
        <v>12</v>
      </c>
      <c r="D595" s="205" t="n">
        <v>190000</v>
      </c>
    </row>
    <row r="596" customFormat="false" ht="11.25" hidden="false" customHeight="false" outlineLevel="0" collapsed="false">
      <c r="A596" s="199" t="n">
        <v>36141</v>
      </c>
      <c r="B596" s="192" t="n">
        <v>36141</v>
      </c>
      <c r="C596" s="308" t="n">
        <f aca="false">IF(B596&lt;&gt;"",MONTH(B596),0)</f>
        <v>12</v>
      </c>
      <c r="D596" s="205" t="n">
        <v>188000</v>
      </c>
    </row>
    <row r="597" customFormat="false" ht="11.25" hidden="false" customHeight="false" outlineLevel="0" collapsed="false">
      <c r="A597" s="199" t="n">
        <v>36142</v>
      </c>
      <c r="B597" s="192" t="n">
        <v>36142</v>
      </c>
      <c r="C597" s="308" t="n">
        <f aca="false">IF(B597&lt;&gt;"",MONTH(B597),0)</f>
        <v>12</v>
      </c>
      <c r="D597" s="205" t="n">
        <v>190000</v>
      </c>
    </row>
    <row r="598" customFormat="false" ht="11.25" hidden="false" customHeight="false" outlineLevel="0" collapsed="false">
      <c r="A598" s="199" t="n">
        <v>36143</v>
      </c>
      <c r="B598" s="192" t="n">
        <v>36143</v>
      </c>
      <c r="C598" s="308" t="n">
        <f aca="false">IF(B598&lt;&gt;"",MONTH(B598),0)</f>
        <v>12</v>
      </c>
      <c r="D598" s="205" t="n">
        <v>257000</v>
      </c>
    </row>
    <row r="599" customFormat="false" ht="11.25" hidden="false" customHeight="false" outlineLevel="0" collapsed="false">
      <c r="A599" s="199" t="n">
        <v>36144</v>
      </c>
      <c r="B599" s="192" t="n">
        <v>36144</v>
      </c>
      <c r="C599" s="308" t="n">
        <f aca="false">IF(B599&lt;&gt;"",MONTH(B599),0)</f>
        <v>12</v>
      </c>
      <c r="D599" s="205" t="n">
        <v>187000</v>
      </c>
    </row>
    <row r="600" customFormat="false" ht="11.25" hidden="false" customHeight="false" outlineLevel="0" collapsed="false">
      <c r="A600" s="199" t="n">
        <v>36145</v>
      </c>
      <c r="B600" s="192" t="n">
        <v>36145</v>
      </c>
      <c r="C600" s="308" t="n">
        <f aca="false">IF(B600&lt;&gt;"",MONTH(B600),0)</f>
        <v>12</v>
      </c>
      <c r="D600" s="205" t="n">
        <v>190000</v>
      </c>
    </row>
    <row r="601" customFormat="false" ht="11.25" hidden="false" customHeight="false" outlineLevel="0" collapsed="false">
      <c r="A601" s="199" t="n">
        <v>36146</v>
      </c>
      <c r="B601" s="192" t="n">
        <v>36146</v>
      </c>
      <c r="C601" s="308" t="n">
        <f aca="false">IF(B601&lt;&gt;"",MONTH(B601),0)</f>
        <v>12</v>
      </c>
      <c r="D601" s="205" t="n">
        <v>194000</v>
      </c>
    </row>
    <row r="602" customFormat="false" ht="11.25" hidden="false" customHeight="false" outlineLevel="0" collapsed="false">
      <c r="A602" s="199" t="n">
        <v>36147</v>
      </c>
      <c r="B602" s="192" t="n">
        <v>36147</v>
      </c>
      <c r="C602" s="308" t="n">
        <f aca="false">IF(B602&lt;&gt;"",MONTH(B602),0)</f>
        <v>12</v>
      </c>
      <c r="D602" s="205" t="n">
        <v>193000</v>
      </c>
    </row>
    <row r="603" customFormat="false" ht="11.25" hidden="false" customHeight="false" outlineLevel="0" collapsed="false">
      <c r="A603" s="199" t="n">
        <v>36148</v>
      </c>
      <c r="B603" s="192" t="n">
        <v>36148</v>
      </c>
      <c r="C603" s="308" t="n">
        <f aca="false">IF(B603&lt;&gt;"",MONTH(B603),0)</f>
        <v>12</v>
      </c>
      <c r="D603" s="205" t="n">
        <v>192000</v>
      </c>
    </row>
    <row r="604" customFormat="false" ht="11.25" hidden="false" customHeight="false" outlineLevel="0" collapsed="false">
      <c r="A604" s="199" t="n">
        <v>36149</v>
      </c>
      <c r="B604" s="192" t="n">
        <v>36149</v>
      </c>
      <c r="C604" s="308" t="n">
        <f aca="false">IF(B604&lt;&gt;"",MONTH(B604),0)</f>
        <v>12</v>
      </c>
      <c r="D604" s="205" t="n">
        <v>194000</v>
      </c>
    </row>
    <row r="605" customFormat="false" ht="11.25" hidden="false" customHeight="false" outlineLevel="0" collapsed="false">
      <c r="A605" s="199" t="n">
        <v>36150</v>
      </c>
      <c r="B605" s="192" t="n">
        <v>36150</v>
      </c>
      <c r="C605" s="308" t="n">
        <f aca="false">IF(B605&lt;&gt;"",MONTH(B605),0)</f>
        <v>12</v>
      </c>
      <c r="D605" s="205" t="n">
        <v>180000</v>
      </c>
    </row>
    <row r="606" customFormat="false" ht="11.25" hidden="false" customHeight="false" outlineLevel="0" collapsed="false">
      <c r="A606" s="199" t="n">
        <v>36151</v>
      </c>
      <c r="B606" s="192" t="n">
        <v>36151</v>
      </c>
      <c r="C606" s="308" t="n">
        <f aca="false">IF(B606&lt;&gt;"",MONTH(B606),0)</f>
        <v>12</v>
      </c>
      <c r="D606" s="205" t="n">
        <v>179000</v>
      </c>
    </row>
    <row r="607" customFormat="false" ht="11.25" hidden="false" customHeight="false" outlineLevel="0" collapsed="false">
      <c r="A607" s="199" t="n">
        <v>36152</v>
      </c>
      <c r="B607" s="192" t="n">
        <v>36152</v>
      </c>
      <c r="C607" s="308" t="n">
        <f aca="false">IF(B607&lt;&gt;"",MONTH(B607),0)</f>
        <v>12</v>
      </c>
      <c r="D607" s="205" t="n">
        <v>180000</v>
      </c>
    </row>
    <row r="608" customFormat="false" ht="11.25" hidden="false" customHeight="false" outlineLevel="0" collapsed="false">
      <c r="A608" s="199" t="n">
        <v>36153</v>
      </c>
      <c r="B608" s="192" t="n">
        <v>36153</v>
      </c>
      <c r="C608" s="308" t="n">
        <f aca="false">IF(B608&lt;&gt;"",MONTH(B608),0)</f>
        <v>12</v>
      </c>
      <c r="D608" s="205" t="n">
        <v>182000</v>
      </c>
    </row>
    <row r="609" customFormat="false" ht="11.25" hidden="false" customHeight="false" outlineLevel="0" collapsed="false">
      <c r="A609" s="199" t="n">
        <v>36154</v>
      </c>
      <c r="B609" s="192" t="n">
        <v>36154</v>
      </c>
      <c r="C609" s="308" t="n">
        <f aca="false">IF(B609&lt;&gt;"",MONTH(B609),0)</f>
        <v>12</v>
      </c>
      <c r="D609" s="205" t="n">
        <v>183000</v>
      </c>
    </row>
    <row r="610" customFormat="false" ht="11.25" hidden="false" customHeight="false" outlineLevel="0" collapsed="false">
      <c r="A610" s="199" t="n">
        <v>36155</v>
      </c>
      <c r="B610" s="192" t="n">
        <v>36155</v>
      </c>
      <c r="C610" s="308" t="n">
        <f aca="false">IF(B610&lt;&gt;"",MONTH(B610),0)</f>
        <v>12</v>
      </c>
      <c r="D610" s="205" t="n">
        <v>183000</v>
      </c>
    </row>
    <row r="611" customFormat="false" ht="11.25" hidden="false" customHeight="false" outlineLevel="0" collapsed="false">
      <c r="A611" s="199" t="n">
        <v>36156</v>
      </c>
      <c r="B611" s="192" t="n">
        <v>36156</v>
      </c>
      <c r="C611" s="308" t="n">
        <f aca="false">IF(B611&lt;&gt;"",MONTH(B611),0)</f>
        <v>12</v>
      </c>
      <c r="D611" s="205" t="n">
        <v>189000</v>
      </c>
    </row>
    <row r="612" customFormat="false" ht="11.25" hidden="false" customHeight="false" outlineLevel="0" collapsed="false">
      <c r="A612" s="199" t="n">
        <v>36157</v>
      </c>
      <c r="B612" s="192" t="n">
        <v>36157</v>
      </c>
      <c r="C612" s="308" t="n">
        <f aca="false">IF(B612&lt;&gt;"",MONTH(B612),0)</f>
        <v>12</v>
      </c>
      <c r="D612" s="205" t="n">
        <v>191000</v>
      </c>
    </row>
    <row r="613" customFormat="false" ht="11.25" hidden="false" customHeight="false" outlineLevel="0" collapsed="false">
      <c r="A613" s="199" t="n">
        <v>36158</v>
      </c>
      <c r="B613" s="192" t="n">
        <v>36158</v>
      </c>
      <c r="C613" s="308" t="n">
        <f aca="false">IF(B613&lt;&gt;"",MONTH(B613),0)</f>
        <v>12</v>
      </c>
      <c r="D613" s="205" t="n">
        <v>261000</v>
      </c>
    </row>
    <row r="614" customFormat="false" ht="11.25" hidden="false" customHeight="false" outlineLevel="0" collapsed="false">
      <c r="A614" s="199" t="n">
        <v>36159</v>
      </c>
      <c r="B614" s="192" t="n">
        <v>36159</v>
      </c>
      <c r="C614" s="308" t="n">
        <f aca="false">IF(B614&lt;&gt;"",MONTH(B614),0)</f>
        <v>12</v>
      </c>
      <c r="D614" s="205" t="n">
        <v>191000</v>
      </c>
    </row>
    <row r="615" customFormat="false" ht="11.25" hidden="false" customHeight="false" outlineLevel="0" collapsed="false">
      <c r="A615" s="199" t="n">
        <v>36160</v>
      </c>
      <c r="B615" s="192" t="n">
        <v>36160</v>
      </c>
      <c r="C615" s="308" t="n">
        <f aca="false">IF(B615&lt;&gt;"",MONTH(B615),0)</f>
        <v>12</v>
      </c>
      <c r="D615" s="205" t="n">
        <v>190000</v>
      </c>
    </row>
    <row r="616" customFormat="false" ht="33.75" hidden="false" customHeight="false" outlineLevel="0" collapsed="false">
      <c r="A616" s="194" t="s">
        <v>70</v>
      </c>
      <c r="B616" s="195" t="s">
        <v>71</v>
      </c>
      <c r="C616" s="324" t="s">
        <v>99</v>
      </c>
      <c r="D616" s="196" t="s">
        <v>77</v>
      </c>
    </row>
    <row r="617" customFormat="false" ht="11.25" hidden="false" customHeight="false" outlineLevel="0" collapsed="false">
      <c r="A617" s="199" t="n">
        <v>36161</v>
      </c>
      <c r="B617" s="192" t="n">
        <v>36161</v>
      </c>
      <c r="C617" s="308" t="n">
        <f aca="false">IF(B617&lt;&gt;"",MONTH(B617),0)</f>
        <v>1</v>
      </c>
      <c r="D617" s="205" t="n">
        <v>189000</v>
      </c>
    </row>
    <row r="618" customFormat="false" ht="11.25" hidden="false" customHeight="false" outlineLevel="0" collapsed="false">
      <c r="A618" s="199" t="n">
        <v>36162</v>
      </c>
      <c r="B618" s="192" t="n">
        <v>36162</v>
      </c>
      <c r="C618" s="308" t="n">
        <f aca="false">IF(B618&lt;&gt;"",MONTH(B618),0)</f>
        <v>1</v>
      </c>
      <c r="D618" s="205" t="n">
        <v>187000</v>
      </c>
    </row>
    <row r="619" customFormat="false" ht="11.25" hidden="false" customHeight="false" outlineLevel="0" collapsed="false">
      <c r="A619" s="199" t="n">
        <v>36163</v>
      </c>
      <c r="B619" s="192" t="n">
        <v>36163</v>
      </c>
      <c r="C619" s="308" t="n">
        <f aca="false">IF(B619&lt;&gt;"",MONTH(B619),0)</f>
        <v>1</v>
      </c>
      <c r="D619" s="205" t="n">
        <v>188000</v>
      </c>
    </row>
    <row r="620" customFormat="false" ht="11.25" hidden="false" customHeight="false" outlineLevel="0" collapsed="false">
      <c r="A620" s="199" t="n">
        <v>36164</v>
      </c>
      <c r="B620" s="192" t="n">
        <v>36164</v>
      </c>
      <c r="C620" s="308" t="n">
        <f aca="false">IF(B620&lt;&gt;"",MONTH(B620),0)</f>
        <v>1</v>
      </c>
      <c r="D620" s="205" t="n">
        <v>191000</v>
      </c>
    </row>
    <row r="621" customFormat="false" ht="11.25" hidden="false" customHeight="false" outlineLevel="0" collapsed="false">
      <c r="A621" s="199" t="n">
        <v>36165</v>
      </c>
      <c r="B621" s="192" t="n">
        <v>36165</v>
      </c>
      <c r="C621" s="308" t="n">
        <f aca="false">IF(B621&lt;&gt;"",MONTH(B621),0)</f>
        <v>1</v>
      </c>
      <c r="D621" s="205" t="n">
        <v>191000</v>
      </c>
    </row>
    <row r="622" customFormat="false" ht="11.25" hidden="false" customHeight="false" outlineLevel="0" collapsed="false">
      <c r="A622" s="199" t="n">
        <v>36166</v>
      </c>
      <c r="B622" s="192" t="n">
        <v>36166</v>
      </c>
      <c r="C622" s="308" t="n">
        <f aca="false">IF(B622&lt;&gt;"",MONTH(B622),0)</f>
        <v>1</v>
      </c>
      <c r="D622" s="205" t="n">
        <v>191000</v>
      </c>
    </row>
    <row r="623" customFormat="false" ht="11.25" hidden="false" customHeight="false" outlineLevel="0" collapsed="false">
      <c r="A623" s="199" t="n">
        <v>36167</v>
      </c>
      <c r="B623" s="192" t="n">
        <v>36167</v>
      </c>
      <c r="C623" s="308" t="n">
        <f aca="false">IF(B623&lt;&gt;"",MONTH(B623),0)</f>
        <v>1</v>
      </c>
      <c r="D623" s="205" t="n">
        <v>195000</v>
      </c>
    </row>
    <row r="624" customFormat="false" ht="11.25" hidden="false" customHeight="false" outlineLevel="0" collapsed="false">
      <c r="A624" s="199" t="n">
        <v>36168</v>
      </c>
      <c r="B624" s="192" t="n">
        <v>36168</v>
      </c>
      <c r="C624" s="308" t="n">
        <f aca="false">IF(B624&lt;&gt;"",MONTH(B624),0)</f>
        <v>1</v>
      </c>
      <c r="D624" s="205" t="n">
        <v>194000</v>
      </c>
    </row>
    <row r="625" customFormat="false" ht="11.25" hidden="false" customHeight="false" outlineLevel="0" collapsed="false">
      <c r="A625" s="199" t="n">
        <v>36169</v>
      </c>
      <c r="B625" s="192" t="n">
        <v>36169</v>
      </c>
      <c r="C625" s="308" t="n">
        <f aca="false">IF(B625&lt;&gt;"",MONTH(B625),0)</f>
        <v>1</v>
      </c>
      <c r="D625" s="205" t="n">
        <v>194000</v>
      </c>
    </row>
    <row r="626" customFormat="false" ht="11.25" hidden="false" customHeight="false" outlineLevel="0" collapsed="false">
      <c r="A626" s="199" t="n">
        <v>36170</v>
      </c>
      <c r="B626" s="192" t="n">
        <v>36170</v>
      </c>
      <c r="C626" s="308" t="n">
        <f aca="false">IF(B626&lt;&gt;"",MONTH(B626),0)</f>
        <v>1</v>
      </c>
      <c r="D626" s="205" t="n">
        <v>189000</v>
      </c>
    </row>
    <row r="627" customFormat="false" ht="11.25" hidden="false" customHeight="false" outlineLevel="0" collapsed="false">
      <c r="A627" s="199" t="n">
        <v>36171</v>
      </c>
      <c r="B627" s="192" t="n">
        <v>36171</v>
      </c>
      <c r="C627" s="308" t="n">
        <f aca="false">IF(B627&lt;&gt;"",MONTH(B627),0)</f>
        <v>1</v>
      </c>
      <c r="D627" s="205" t="n">
        <v>191000</v>
      </c>
    </row>
    <row r="628" customFormat="false" ht="11.25" hidden="false" customHeight="false" outlineLevel="0" collapsed="false">
      <c r="A628" s="199" t="n">
        <v>36172</v>
      </c>
      <c r="B628" s="192" t="n">
        <v>36172</v>
      </c>
      <c r="C628" s="308" t="n">
        <f aca="false">IF(B628&lt;&gt;"",MONTH(B628),0)</f>
        <v>1</v>
      </c>
      <c r="D628" s="205" t="n">
        <v>190000</v>
      </c>
    </row>
    <row r="629" customFormat="false" ht="11.25" hidden="false" customHeight="false" outlineLevel="0" collapsed="false">
      <c r="A629" s="199" t="n">
        <v>36173</v>
      </c>
      <c r="B629" s="192" t="n">
        <v>36173</v>
      </c>
      <c r="C629" s="308" t="n">
        <f aca="false">IF(B629&lt;&gt;"",MONTH(B629),0)</f>
        <v>1</v>
      </c>
      <c r="D629" s="205" t="n">
        <v>190000</v>
      </c>
    </row>
    <row r="630" customFormat="false" ht="11.25" hidden="false" customHeight="false" outlineLevel="0" collapsed="false">
      <c r="A630" s="199" t="n">
        <v>36174</v>
      </c>
      <c r="B630" s="192" t="n">
        <v>36174</v>
      </c>
      <c r="C630" s="308" t="n">
        <f aca="false">IF(B630&lt;&gt;"",MONTH(B630),0)</f>
        <v>1</v>
      </c>
      <c r="D630" s="205" t="n">
        <v>191000</v>
      </c>
    </row>
    <row r="631" customFormat="false" ht="11.25" hidden="false" customHeight="false" outlineLevel="0" collapsed="false">
      <c r="A631" s="199" t="n">
        <v>36175</v>
      </c>
      <c r="B631" s="192" t="n">
        <v>36175</v>
      </c>
      <c r="C631" s="308" t="n">
        <f aca="false">IF(B631&lt;&gt;"",MONTH(B631),0)</f>
        <v>1</v>
      </c>
      <c r="D631" s="205" t="n">
        <v>193000</v>
      </c>
    </row>
    <row r="632" customFormat="false" ht="11.25" hidden="false" customHeight="false" outlineLevel="0" collapsed="false">
      <c r="A632" s="199" t="n">
        <v>36176</v>
      </c>
      <c r="B632" s="192" t="n">
        <v>36176</v>
      </c>
      <c r="C632" s="308" t="n">
        <f aca="false">IF(B632&lt;&gt;"",MONTH(B632),0)</f>
        <v>1</v>
      </c>
      <c r="D632" s="205" t="n">
        <v>192000</v>
      </c>
    </row>
    <row r="633" customFormat="false" ht="11.25" hidden="false" customHeight="false" outlineLevel="0" collapsed="false">
      <c r="A633" s="199" t="n">
        <v>36177</v>
      </c>
      <c r="B633" s="192" t="n">
        <v>36177</v>
      </c>
      <c r="C633" s="308" t="n">
        <f aca="false">IF(B633&lt;&gt;"",MONTH(B633),0)</f>
        <v>1</v>
      </c>
      <c r="D633" s="205" t="n">
        <v>191000</v>
      </c>
    </row>
    <row r="634" customFormat="false" ht="11.25" hidden="false" customHeight="false" outlineLevel="0" collapsed="false">
      <c r="A634" s="199" t="n">
        <v>36178</v>
      </c>
      <c r="B634" s="192" t="n">
        <v>36178</v>
      </c>
      <c r="C634" s="308" t="n">
        <f aca="false">IF(B634&lt;&gt;"",MONTH(B634),0)</f>
        <v>1</v>
      </c>
      <c r="D634" s="205" t="n">
        <v>192000</v>
      </c>
    </row>
    <row r="635" customFormat="false" ht="11.25" hidden="false" customHeight="false" outlineLevel="0" collapsed="false">
      <c r="A635" s="199" t="n">
        <v>36179</v>
      </c>
      <c r="B635" s="192" t="n">
        <v>36179</v>
      </c>
      <c r="C635" s="308" t="n">
        <f aca="false">IF(B635&lt;&gt;"",MONTH(B635),0)</f>
        <v>1</v>
      </c>
      <c r="D635" s="205" t="n">
        <v>190000</v>
      </c>
    </row>
    <row r="636" customFormat="false" ht="11.25" hidden="false" customHeight="false" outlineLevel="0" collapsed="false">
      <c r="A636" s="199" t="n">
        <v>36180</v>
      </c>
      <c r="B636" s="192" t="n">
        <v>36180</v>
      </c>
      <c r="C636" s="308" t="n">
        <f aca="false">IF(B636&lt;&gt;"",MONTH(B636),0)</f>
        <v>1</v>
      </c>
      <c r="D636" s="205" t="n">
        <v>187000</v>
      </c>
    </row>
    <row r="637" customFormat="false" ht="11.25" hidden="false" customHeight="false" outlineLevel="0" collapsed="false">
      <c r="A637" s="199" t="n">
        <v>36181</v>
      </c>
      <c r="B637" s="192" t="n">
        <v>36181</v>
      </c>
      <c r="C637" s="308" t="n">
        <f aca="false">IF(B637&lt;&gt;"",MONTH(B637),0)</f>
        <v>1</v>
      </c>
      <c r="D637" s="205" t="n">
        <v>189000</v>
      </c>
    </row>
    <row r="638" customFormat="false" ht="11.25" hidden="false" customHeight="false" outlineLevel="0" collapsed="false">
      <c r="A638" s="199" t="n">
        <v>36182</v>
      </c>
      <c r="B638" s="192" t="n">
        <v>36182</v>
      </c>
      <c r="C638" s="308" t="n">
        <f aca="false">IF(B638&lt;&gt;"",MONTH(B638),0)</f>
        <v>1</v>
      </c>
      <c r="D638" s="205" t="n">
        <v>186000</v>
      </c>
    </row>
    <row r="639" customFormat="false" ht="11.25" hidden="false" customHeight="false" outlineLevel="0" collapsed="false">
      <c r="A639" s="199" t="n">
        <v>36183</v>
      </c>
      <c r="B639" s="192" t="n">
        <v>36183</v>
      </c>
      <c r="C639" s="308" t="n">
        <f aca="false">IF(B639&lt;&gt;"",MONTH(B639),0)</f>
        <v>1</v>
      </c>
      <c r="D639" s="205" t="n">
        <v>189000</v>
      </c>
    </row>
    <row r="640" customFormat="false" ht="11.25" hidden="false" customHeight="false" outlineLevel="0" collapsed="false">
      <c r="A640" s="199" t="n">
        <v>36184</v>
      </c>
      <c r="B640" s="192" t="n">
        <v>36184</v>
      </c>
      <c r="C640" s="308" t="n">
        <f aca="false">IF(B640&lt;&gt;"",MONTH(B640),0)</f>
        <v>1</v>
      </c>
      <c r="D640" s="205" t="n">
        <v>190000</v>
      </c>
    </row>
    <row r="641" customFormat="false" ht="11.25" hidden="false" customHeight="false" outlineLevel="0" collapsed="false">
      <c r="A641" s="199" t="n">
        <v>36185</v>
      </c>
      <c r="B641" s="192" t="n">
        <v>36185</v>
      </c>
      <c r="C641" s="308" t="n">
        <f aca="false">IF(B641&lt;&gt;"",MONTH(B641),0)</f>
        <v>1</v>
      </c>
      <c r="D641" s="205" t="n">
        <v>179000</v>
      </c>
    </row>
    <row r="642" customFormat="false" ht="11.25" hidden="false" customHeight="false" outlineLevel="0" collapsed="false">
      <c r="A642" s="199" t="n">
        <v>36186</v>
      </c>
      <c r="B642" s="192" t="n">
        <v>36186</v>
      </c>
      <c r="C642" s="308" t="n">
        <f aca="false">IF(B642&lt;&gt;"",MONTH(B642),0)</f>
        <v>1</v>
      </c>
      <c r="D642" s="205" t="n">
        <v>189000</v>
      </c>
    </row>
    <row r="643" customFormat="false" ht="11.25" hidden="false" customHeight="false" outlineLevel="0" collapsed="false">
      <c r="A643" s="199" t="n">
        <v>36187</v>
      </c>
      <c r="B643" s="192" t="n">
        <v>36187</v>
      </c>
      <c r="C643" s="308" t="n">
        <f aca="false">IF(B643&lt;&gt;"",MONTH(B643),0)</f>
        <v>1</v>
      </c>
      <c r="D643" s="205" t="n">
        <v>193000</v>
      </c>
    </row>
    <row r="644" customFormat="false" ht="11.25" hidden="false" customHeight="false" outlineLevel="0" collapsed="false">
      <c r="A644" s="199" t="n">
        <v>36188</v>
      </c>
      <c r="B644" s="192" t="n">
        <v>36188</v>
      </c>
      <c r="C644" s="308" t="n">
        <f aca="false">IF(B644&lt;&gt;"",MONTH(B644),0)</f>
        <v>1</v>
      </c>
      <c r="D644" s="205" t="n">
        <v>188000</v>
      </c>
    </row>
    <row r="645" customFormat="false" ht="11.25" hidden="false" customHeight="false" outlineLevel="0" collapsed="false">
      <c r="A645" s="199" t="n">
        <v>36189</v>
      </c>
      <c r="B645" s="192" t="n">
        <v>36189</v>
      </c>
      <c r="C645" s="308" t="n">
        <f aca="false">IF(B645&lt;&gt;"",MONTH(B645),0)</f>
        <v>1</v>
      </c>
      <c r="D645" s="205" t="n">
        <v>192000</v>
      </c>
    </row>
    <row r="646" customFormat="false" ht="11.25" hidden="false" customHeight="false" outlineLevel="0" collapsed="false">
      <c r="A646" s="199" t="n">
        <v>36190</v>
      </c>
      <c r="B646" s="192" t="n">
        <v>36190</v>
      </c>
      <c r="C646" s="308" t="n">
        <f aca="false">IF(B646&lt;&gt;"",MONTH(B646),0)</f>
        <v>1</v>
      </c>
      <c r="D646" s="205" t="n">
        <v>192000</v>
      </c>
    </row>
    <row r="647" customFormat="false" ht="11.25" hidden="false" customHeight="false" outlineLevel="0" collapsed="false">
      <c r="A647" s="199" t="n">
        <v>36191</v>
      </c>
      <c r="B647" s="192" t="n">
        <v>36191</v>
      </c>
      <c r="C647" s="308" t="n">
        <f aca="false">IF(B647&lt;&gt;"",MONTH(B647),0)</f>
        <v>1</v>
      </c>
      <c r="D647" s="205" t="n">
        <v>190000</v>
      </c>
    </row>
    <row r="648" customFormat="false" ht="11.25" hidden="false" customHeight="false" outlineLevel="0" collapsed="false">
      <c r="A648" s="199" t="n">
        <v>36192</v>
      </c>
      <c r="B648" s="192" t="n">
        <v>36192</v>
      </c>
      <c r="C648" s="308" t="n">
        <f aca="false">IF(B648&lt;&gt;"",MONTH(B648),0)</f>
        <v>2</v>
      </c>
      <c r="D648" s="205" t="n">
        <v>190000</v>
      </c>
    </row>
    <row r="649" customFormat="false" ht="11.25" hidden="false" customHeight="false" outlineLevel="0" collapsed="false">
      <c r="A649" s="199" t="n">
        <v>36193</v>
      </c>
      <c r="B649" s="192" t="n">
        <v>36193</v>
      </c>
      <c r="C649" s="308" t="n">
        <f aca="false">IF(B649&lt;&gt;"",MONTH(B649),0)</f>
        <v>2</v>
      </c>
      <c r="D649" s="205" t="n">
        <v>192000</v>
      </c>
    </row>
    <row r="650" customFormat="false" ht="11.25" hidden="false" customHeight="false" outlineLevel="0" collapsed="false">
      <c r="A650" s="199" t="n">
        <v>36194</v>
      </c>
      <c r="B650" s="192" t="n">
        <v>36194</v>
      </c>
      <c r="C650" s="308" t="n">
        <f aca="false">IF(B650&lt;&gt;"",MONTH(B650),0)</f>
        <v>2</v>
      </c>
      <c r="D650" s="205" t="n">
        <v>194000</v>
      </c>
    </row>
    <row r="651" customFormat="false" ht="11.25" hidden="false" customHeight="false" outlineLevel="0" collapsed="false">
      <c r="A651" s="199" t="n">
        <v>36195</v>
      </c>
      <c r="B651" s="192" t="n">
        <v>36195</v>
      </c>
      <c r="C651" s="308" t="n">
        <f aca="false">IF(B651&lt;&gt;"",MONTH(B651),0)</f>
        <v>2</v>
      </c>
      <c r="D651" s="205" t="n">
        <v>177000</v>
      </c>
    </row>
    <row r="652" customFormat="false" ht="11.25" hidden="false" customHeight="false" outlineLevel="0" collapsed="false">
      <c r="A652" s="199" t="n">
        <v>36196</v>
      </c>
      <c r="B652" s="192" t="n">
        <v>36196</v>
      </c>
      <c r="C652" s="308" t="n">
        <f aca="false">IF(B652&lt;&gt;"",MONTH(B652),0)</f>
        <v>2</v>
      </c>
      <c r="D652" s="207" t="n">
        <v>186000</v>
      </c>
    </row>
    <row r="653" customFormat="false" ht="11.25" hidden="false" customHeight="false" outlineLevel="0" collapsed="false">
      <c r="A653" s="199" t="n">
        <v>36197</v>
      </c>
      <c r="B653" s="192" t="n">
        <v>36197</v>
      </c>
      <c r="C653" s="308" t="n">
        <f aca="false">IF(B653&lt;&gt;"",MONTH(B653),0)</f>
        <v>2</v>
      </c>
      <c r="D653" s="207" t="n">
        <v>186000</v>
      </c>
    </row>
    <row r="654" customFormat="false" ht="11.25" hidden="false" customHeight="false" outlineLevel="0" collapsed="false">
      <c r="A654" s="199" t="n">
        <v>36198</v>
      </c>
      <c r="B654" s="192" t="n">
        <v>36198</v>
      </c>
      <c r="C654" s="308" t="n">
        <f aca="false">IF(B654&lt;&gt;"",MONTH(B654),0)</f>
        <v>2</v>
      </c>
      <c r="D654" s="207" t="n">
        <v>190000</v>
      </c>
    </row>
    <row r="655" customFormat="false" ht="11.25" hidden="false" customHeight="false" outlineLevel="0" collapsed="false">
      <c r="A655" s="199" t="n">
        <v>36199</v>
      </c>
      <c r="B655" s="192" t="n">
        <v>36199</v>
      </c>
      <c r="C655" s="308" t="n">
        <f aca="false">IF(B655&lt;&gt;"",MONTH(B655),0)</f>
        <v>2</v>
      </c>
      <c r="D655" s="207" t="n">
        <v>186000</v>
      </c>
    </row>
    <row r="656" customFormat="false" ht="11.25" hidden="false" customHeight="false" outlineLevel="0" collapsed="false">
      <c r="A656" s="199" t="n">
        <v>36200</v>
      </c>
      <c r="B656" s="192" t="n">
        <v>36200</v>
      </c>
      <c r="C656" s="308" t="n">
        <f aca="false">IF(B656&lt;&gt;"",MONTH(B656),0)</f>
        <v>2</v>
      </c>
      <c r="D656" s="207" t="n">
        <v>185000</v>
      </c>
    </row>
    <row r="657" customFormat="false" ht="11.25" hidden="false" customHeight="false" outlineLevel="0" collapsed="false">
      <c r="A657" s="199" t="n">
        <v>36201</v>
      </c>
      <c r="B657" s="192" t="n">
        <v>36201</v>
      </c>
      <c r="C657" s="308" t="n">
        <f aca="false">IF(B657&lt;&gt;"",MONTH(B657),0)</f>
        <v>2</v>
      </c>
      <c r="D657" s="207" t="n">
        <v>188000</v>
      </c>
    </row>
    <row r="658" customFormat="false" ht="11.25" hidden="false" customHeight="false" outlineLevel="0" collapsed="false">
      <c r="A658" s="199" t="n">
        <v>36202</v>
      </c>
      <c r="B658" s="192" t="n">
        <v>36202</v>
      </c>
      <c r="C658" s="308" t="n">
        <f aca="false">IF(B658&lt;&gt;"",MONTH(B658),0)</f>
        <v>2</v>
      </c>
      <c r="D658" s="207" t="n">
        <v>190000</v>
      </c>
    </row>
    <row r="659" customFormat="false" ht="11.25" hidden="false" customHeight="false" outlineLevel="0" collapsed="false">
      <c r="A659" s="199" t="n">
        <v>36203</v>
      </c>
      <c r="B659" s="192" t="n">
        <v>36203</v>
      </c>
      <c r="C659" s="308" t="n">
        <f aca="false">IF(B659&lt;&gt;"",MONTH(B659),0)</f>
        <v>2</v>
      </c>
      <c r="D659" s="207" t="n">
        <v>187000</v>
      </c>
    </row>
    <row r="660" customFormat="false" ht="11.25" hidden="false" customHeight="false" outlineLevel="0" collapsed="false">
      <c r="A660" s="199" t="n">
        <v>36204</v>
      </c>
      <c r="B660" s="192" t="n">
        <v>36204</v>
      </c>
      <c r="C660" s="308" t="n">
        <f aca="false">IF(B660&lt;&gt;"",MONTH(B660),0)</f>
        <v>2</v>
      </c>
      <c r="D660" s="207" t="n">
        <v>188000</v>
      </c>
    </row>
    <row r="661" customFormat="false" ht="11.25" hidden="false" customHeight="false" outlineLevel="0" collapsed="false">
      <c r="A661" s="199" t="n">
        <v>36205</v>
      </c>
      <c r="B661" s="192" t="n">
        <v>36205</v>
      </c>
      <c r="C661" s="308" t="n">
        <f aca="false">IF(B661&lt;&gt;"",MONTH(B661),0)</f>
        <v>2</v>
      </c>
      <c r="D661" s="207" t="n">
        <v>188000</v>
      </c>
    </row>
    <row r="662" customFormat="false" ht="11.25" hidden="false" customHeight="false" outlineLevel="0" collapsed="false">
      <c r="A662" s="199" t="n">
        <v>36206</v>
      </c>
      <c r="B662" s="192" t="n">
        <v>36206</v>
      </c>
      <c r="C662" s="308" t="n">
        <f aca="false">IF(B662&lt;&gt;"",MONTH(B662),0)</f>
        <v>2</v>
      </c>
      <c r="D662" s="207" t="n">
        <v>185000</v>
      </c>
    </row>
    <row r="663" customFormat="false" ht="11.25" hidden="false" customHeight="false" outlineLevel="0" collapsed="false">
      <c r="A663" s="199" t="n">
        <v>36207</v>
      </c>
      <c r="B663" s="192" t="n">
        <v>36207</v>
      </c>
      <c r="C663" s="308" t="n">
        <f aca="false">IF(B663&lt;&gt;"",MONTH(B663),0)</f>
        <v>2</v>
      </c>
      <c r="D663" s="207" t="n">
        <v>186000</v>
      </c>
    </row>
    <row r="664" customFormat="false" ht="11.25" hidden="false" customHeight="false" outlineLevel="0" collapsed="false">
      <c r="A664" s="199" t="n">
        <v>36208</v>
      </c>
      <c r="B664" s="192" t="n">
        <v>36208</v>
      </c>
      <c r="C664" s="308" t="n">
        <f aca="false">IF(B664&lt;&gt;"",MONTH(B664),0)</f>
        <v>2</v>
      </c>
      <c r="D664" s="207" t="n">
        <v>187000</v>
      </c>
    </row>
    <row r="665" customFormat="false" ht="11.25" hidden="false" customHeight="false" outlineLevel="0" collapsed="false">
      <c r="A665" s="199" t="n">
        <v>36209</v>
      </c>
      <c r="B665" s="192" t="n">
        <v>36209</v>
      </c>
      <c r="C665" s="308" t="n">
        <f aca="false">IF(B665&lt;&gt;"",MONTH(B665),0)</f>
        <v>2</v>
      </c>
      <c r="D665" s="207" t="n">
        <v>184000</v>
      </c>
    </row>
    <row r="666" customFormat="false" ht="11.25" hidden="false" customHeight="false" outlineLevel="0" collapsed="false">
      <c r="A666" s="199" t="n">
        <v>36210</v>
      </c>
      <c r="B666" s="192" t="n">
        <v>36210</v>
      </c>
      <c r="C666" s="308" t="n">
        <f aca="false">IF(B666&lt;&gt;"",MONTH(B666),0)</f>
        <v>2</v>
      </c>
      <c r="D666" s="207" t="n">
        <v>185000</v>
      </c>
    </row>
    <row r="667" customFormat="false" ht="11.25" hidden="false" customHeight="false" outlineLevel="0" collapsed="false">
      <c r="A667" s="199" t="n">
        <v>36211</v>
      </c>
      <c r="B667" s="192" t="n">
        <v>36211</v>
      </c>
      <c r="C667" s="308" t="n">
        <f aca="false">IF(B667&lt;&gt;"",MONTH(B667),0)</f>
        <v>2</v>
      </c>
      <c r="D667" s="207" t="n">
        <v>188000</v>
      </c>
    </row>
    <row r="668" customFormat="false" ht="11.25" hidden="false" customHeight="false" outlineLevel="0" collapsed="false">
      <c r="A668" s="199" t="n">
        <v>36212</v>
      </c>
      <c r="B668" s="192" t="n">
        <v>36212</v>
      </c>
      <c r="C668" s="308" t="n">
        <f aca="false">IF(B668&lt;&gt;"",MONTH(B668),0)</f>
        <v>2</v>
      </c>
      <c r="D668" s="207" t="n">
        <v>187000</v>
      </c>
    </row>
    <row r="669" customFormat="false" ht="11.25" hidden="false" customHeight="false" outlineLevel="0" collapsed="false">
      <c r="A669" s="199" t="n">
        <v>36213</v>
      </c>
      <c r="B669" s="192" t="n">
        <v>36213</v>
      </c>
      <c r="C669" s="308" t="n">
        <f aca="false">IF(B669&lt;&gt;"",MONTH(B669),0)</f>
        <v>2</v>
      </c>
      <c r="D669" s="207" t="n">
        <v>186000</v>
      </c>
    </row>
    <row r="670" customFormat="false" ht="11.25" hidden="false" customHeight="false" outlineLevel="0" collapsed="false">
      <c r="A670" s="199" t="n">
        <v>36214</v>
      </c>
      <c r="B670" s="192" t="n">
        <v>36214</v>
      </c>
      <c r="C670" s="308" t="n">
        <f aca="false">IF(B670&lt;&gt;"",MONTH(B670),0)</f>
        <v>2</v>
      </c>
      <c r="D670" s="207" t="n">
        <v>184000</v>
      </c>
    </row>
    <row r="671" customFormat="false" ht="11.25" hidden="false" customHeight="false" outlineLevel="0" collapsed="false">
      <c r="A671" s="199" t="n">
        <v>36215</v>
      </c>
      <c r="B671" s="192" t="n">
        <v>36215</v>
      </c>
      <c r="C671" s="308" t="n">
        <f aca="false">IF(B671&lt;&gt;"",MONTH(B671),0)</f>
        <v>2</v>
      </c>
      <c r="D671" s="207" t="n">
        <v>189000</v>
      </c>
    </row>
    <row r="672" customFormat="false" ht="11.25" hidden="false" customHeight="false" outlineLevel="0" collapsed="false">
      <c r="A672" s="199" t="n">
        <v>36216</v>
      </c>
      <c r="B672" s="192" t="n">
        <v>36216</v>
      </c>
      <c r="C672" s="308" t="n">
        <f aca="false">IF(B672&lt;&gt;"",MONTH(B672),0)</f>
        <v>2</v>
      </c>
      <c r="D672" s="207" t="n">
        <v>179000</v>
      </c>
    </row>
    <row r="673" customFormat="false" ht="11.25" hidden="false" customHeight="false" outlineLevel="0" collapsed="false">
      <c r="A673" s="199" t="n">
        <v>36217</v>
      </c>
      <c r="B673" s="192" t="n">
        <v>36217</v>
      </c>
      <c r="C673" s="308" t="n">
        <f aca="false">IF(B673&lt;&gt;"",MONTH(B673),0)</f>
        <v>2</v>
      </c>
      <c r="D673" s="207" t="n">
        <v>176000</v>
      </c>
    </row>
    <row r="674" customFormat="false" ht="11.25" hidden="false" customHeight="false" outlineLevel="0" collapsed="false">
      <c r="A674" s="199" t="n">
        <v>36218</v>
      </c>
      <c r="B674" s="192" t="n">
        <v>36218</v>
      </c>
      <c r="C674" s="308" t="n">
        <f aca="false">IF(B674&lt;&gt;"",MONTH(B674),0)</f>
        <v>2</v>
      </c>
      <c r="D674" s="207" t="n">
        <v>177000</v>
      </c>
    </row>
    <row r="675" customFormat="false" ht="11.25" hidden="false" customHeight="false" outlineLevel="0" collapsed="false">
      <c r="A675" s="199" t="n">
        <v>36219</v>
      </c>
      <c r="B675" s="192" t="n">
        <v>36219</v>
      </c>
      <c r="C675" s="308" t="n">
        <f aca="false">IF(B675&lt;&gt;"",MONTH(B675),0)</f>
        <v>2</v>
      </c>
      <c r="D675" s="207" t="n">
        <v>177000</v>
      </c>
    </row>
    <row r="676" customFormat="false" ht="11.25" hidden="false" customHeight="false" outlineLevel="0" collapsed="false">
      <c r="A676" s="199" t="n">
        <v>36220</v>
      </c>
      <c r="B676" s="192" t="n">
        <v>36220</v>
      </c>
      <c r="C676" s="308" t="n">
        <f aca="false">IF(B676&lt;&gt;"",MONTH(B676),0)</f>
        <v>3</v>
      </c>
      <c r="D676" s="207" t="n">
        <v>181000</v>
      </c>
    </row>
    <row r="677" customFormat="false" ht="11.25" hidden="false" customHeight="false" outlineLevel="0" collapsed="false">
      <c r="A677" s="199" t="n">
        <v>36221</v>
      </c>
      <c r="B677" s="192" t="n">
        <v>36221</v>
      </c>
      <c r="C677" s="308" t="n">
        <f aca="false">IF(B677&lt;&gt;"",MONTH(B677),0)</f>
        <v>3</v>
      </c>
      <c r="D677" s="207" t="n">
        <v>181000</v>
      </c>
    </row>
    <row r="678" customFormat="false" ht="11.25" hidden="false" customHeight="false" outlineLevel="0" collapsed="false">
      <c r="A678" s="199" t="n">
        <v>36222</v>
      </c>
      <c r="B678" s="192" t="n">
        <v>36222</v>
      </c>
      <c r="C678" s="308" t="n">
        <f aca="false">IF(B678&lt;&gt;"",MONTH(B678),0)</f>
        <v>3</v>
      </c>
      <c r="D678" s="207" t="n">
        <v>184000</v>
      </c>
    </row>
    <row r="679" customFormat="false" ht="11.25" hidden="false" customHeight="false" outlineLevel="0" collapsed="false">
      <c r="A679" s="199" t="n">
        <v>36223</v>
      </c>
      <c r="B679" s="192" t="n">
        <v>36223</v>
      </c>
      <c r="C679" s="308" t="n">
        <f aca="false">IF(B679&lt;&gt;"",MONTH(B679),0)</f>
        <v>3</v>
      </c>
      <c r="D679" s="207" t="n">
        <v>183000</v>
      </c>
    </row>
    <row r="680" customFormat="false" ht="11.25" hidden="false" customHeight="false" outlineLevel="0" collapsed="false">
      <c r="A680" s="199" t="n">
        <v>36224</v>
      </c>
      <c r="B680" s="192" t="n">
        <v>36224</v>
      </c>
      <c r="C680" s="308" t="n">
        <f aca="false">IF(B680&lt;&gt;"",MONTH(B680),0)</f>
        <v>3</v>
      </c>
      <c r="D680" s="207" t="n">
        <v>181000</v>
      </c>
    </row>
    <row r="681" customFormat="false" ht="11.25" hidden="false" customHeight="false" outlineLevel="0" collapsed="false">
      <c r="A681" s="199" t="n">
        <v>36225</v>
      </c>
      <c r="B681" s="192" t="n">
        <v>36225</v>
      </c>
      <c r="C681" s="308" t="n">
        <f aca="false">IF(B681&lt;&gt;"",MONTH(B681),0)</f>
        <v>3</v>
      </c>
      <c r="D681" s="207" t="n">
        <v>177000</v>
      </c>
    </row>
    <row r="682" customFormat="false" ht="11.25" hidden="false" customHeight="false" outlineLevel="0" collapsed="false">
      <c r="A682" s="199" t="n">
        <v>36226</v>
      </c>
      <c r="B682" s="192" t="n">
        <v>36226</v>
      </c>
      <c r="C682" s="308" t="n">
        <f aca="false">IF(B682&lt;&gt;"",MONTH(B682),0)</f>
        <v>3</v>
      </c>
      <c r="D682" s="207" t="n">
        <v>178000</v>
      </c>
    </row>
    <row r="683" customFormat="false" ht="11.25" hidden="false" customHeight="false" outlineLevel="0" collapsed="false">
      <c r="A683" s="199" t="n">
        <v>36227</v>
      </c>
      <c r="B683" s="192" t="n">
        <v>36227</v>
      </c>
      <c r="C683" s="308" t="n">
        <f aca="false">IF(B683&lt;&gt;"",MONTH(B683),0)</f>
        <v>3</v>
      </c>
      <c r="D683" s="207" t="n">
        <v>177000</v>
      </c>
    </row>
    <row r="684" customFormat="false" ht="11.25" hidden="false" customHeight="false" outlineLevel="0" collapsed="false">
      <c r="A684" s="199" t="n">
        <v>36228</v>
      </c>
      <c r="B684" s="192" t="n">
        <v>36228</v>
      </c>
      <c r="C684" s="308" t="n">
        <f aca="false">IF(B684&lt;&gt;"",MONTH(B684),0)</f>
        <v>3</v>
      </c>
      <c r="D684" s="207" t="n">
        <v>178000</v>
      </c>
    </row>
    <row r="685" customFormat="false" ht="11.25" hidden="false" customHeight="false" outlineLevel="0" collapsed="false">
      <c r="A685" s="199" t="n">
        <v>36229</v>
      </c>
      <c r="B685" s="192" t="n">
        <v>36229</v>
      </c>
      <c r="C685" s="308" t="n">
        <f aca="false">IF(B685&lt;&gt;"",MONTH(B685),0)</f>
        <v>3</v>
      </c>
      <c r="D685" s="207" t="n">
        <v>177000</v>
      </c>
    </row>
    <row r="686" customFormat="false" ht="11.25" hidden="false" customHeight="false" outlineLevel="0" collapsed="false">
      <c r="A686" s="199" t="n">
        <v>36230</v>
      </c>
      <c r="B686" s="192" t="n">
        <v>36230</v>
      </c>
      <c r="C686" s="308" t="n">
        <f aca="false">IF(B686&lt;&gt;"",MONTH(B686),0)</f>
        <v>3</v>
      </c>
      <c r="D686" s="207" t="n">
        <v>180000</v>
      </c>
    </row>
    <row r="687" customFormat="false" ht="11.25" hidden="false" customHeight="false" outlineLevel="0" collapsed="false">
      <c r="A687" s="199" t="n">
        <v>36231</v>
      </c>
      <c r="B687" s="192" t="n">
        <v>36231</v>
      </c>
      <c r="C687" s="308" t="n">
        <f aca="false">IF(B687&lt;&gt;"",MONTH(B687),0)</f>
        <v>3</v>
      </c>
      <c r="D687" s="207" t="n">
        <v>179000</v>
      </c>
    </row>
    <row r="688" customFormat="false" ht="11.25" hidden="false" customHeight="false" outlineLevel="0" collapsed="false">
      <c r="A688" s="199" t="n">
        <v>36232</v>
      </c>
      <c r="B688" s="192" t="n">
        <v>36232</v>
      </c>
      <c r="C688" s="308" t="n">
        <f aca="false">IF(B688&lt;&gt;"",MONTH(B688),0)</f>
        <v>3</v>
      </c>
      <c r="D688" s="207" t="n">
        <v>182000</v>
      </c>
    </row>
    <row r="689" customFormat="false" ht="11.25" hidden="false" customHeight="false" outlineLevel="0" collapsed="false">
      <c r="A689" s="199" t="n">
        <v>36233</v>
      </c>
      <c r="B689" s="192" t="n">
        <v>36233</v>
      </c>
      <c r="C689" s="308" t="n">
        <f aca="false">IF(B689&lt;&gt;"",MONTH(B689),0)</f>
        <v>3</v>
      </c>
      <c r="D689" s="207" t="n">
        <v>181000</v>
      </c>
    </row>
    <row r="690" customFormat="false" ht="11.25" hidden="false" customHeight="false" outlineLevel="0" collapsed="false">
      <c r="A690" s="199" t="n">
        <v>36234</v>
      </c>
      <c r="B690" s="192" t="n">
        <v>36234</v>
      </c>
      <c r="C690" s="308" t="n">
        <f aca="false">IF(B690&lt;&gt;"",MONTH(B690),0)</f>
        <v>3</v>
      </c>
      <c r="D690" s="207" t="n">
        <v>176000</v>
      </c>
    </row>
    <row r="691" customFormat="false" ht="11.25" hidden="false" customHeight="false" outlineLevel="0" collapsed="false">
      <c r="A691" s="199" t="n">
        <v>36235</v>
      </c>
      <c r="B691" s="192" t="n">
        <v>36235</v>
      </c>
      <c r="C691" s="308" t="n">
        <f aca="false">IF(B691&lt;&gt;"",MONTH(B691),0)</f>
        <v>3</v>
      </c>
      <c r="D691" s="207" t="n">
        <v>182000</v>
      </c>
    </row>
    <row r="692" customFormat="false" ht="11.25" hidden="false" customHeight="false" outlineLevel="0" collapsed="false">
      <c r="A692" s="199" t="n">
        <v>36236</v>
      </c>
      <c r="B692" s="192" t="n">
        <v>36236</v>
      </c>
      <c r="C692" s="308" t="n">
        <f aca="false">IF(B692&lt;&gt;"",MONTH(B692),0)</f>
        <v>3</v>
      </c>
      <c r="D692" s="207" t="n">
        <v>181000</v>
      </c>
    </row>
    <row r="693" customFormat="false" ht="11.25" hidden="false" customHeight="false" outlineLevel="0" collapsed="false">
      <c r="A693" s="199" t="n">
        <v>36237</v>
      </c>
      <c r="B693" s="192" t="n">
        <v>36237</v>
      </c>
      <c r="C693" s="308" t="n">
        <f aca="false">IF(B693&lt;&gt;"",MONTH(B693),0)</f>
        <v>3</v>
      </c>
      <c r="D693" s="207" t="n">
        <v>176000</v>
      </c>
    </row>
    <row r="694" customFormat="false" ht="11.25" hidden="false" customHeight="false" outlineLevel="0" collapsed="false">
      <c r="A694" s="199" t="n">
        <v>36238</v>
      </c>
      <c r="B694" s="192" t="n">
        <v>36238</v>
      </c>
      <c r="C694" s="308" t="n">
        <f aca="false">IF(B694&lt;&gt;"",MONTH(B694),0)</f>
        <v>3</v>
      </c>
      <c r="D694" s="207" t="n">
        <v>176000</v>
      </c>
    </row>
    <row r="695" customFormat="false" ht="11.25" hidden="false" customHeight="false" outlineLevel="0" collapsed="false">
      <c r="A695" s="199" t="n">
        <v>36239</v>
      </c>
      <c r="B695" s="192" t="n">
        <v>36239</v>
      </c>
      <c r="C695" s="308" t="n">
        <f aca="false">IF(B695&lt;&gt;"",MONTH(B695),0)</f>
        <v>3</v>
      </c>
      <c r="D695" s="207" t="n">
        <v>176000</v>
      </c>
    </row>
    <row r="696" customFormat="false" ht="11.25" hidden="false" customHeight="false" outlineLevel="0" collapsed="false">
      <c r="A696" s="199" t="n">
        <v>36240</v>
      </c>
      <c r="B696" s="192" t="n">
        <v>36240</v>
      </c>
      <c r="C696" s="308" t="n">
        <f aca="false">IF(B696&lt;&gt;"",MONTH(B696),0)</f>
        <v>3</v>
      </c>
      <c r="D696" s="207" t="n">
        <v>177000</v>
      </c>
    </row>
    <row r="697" customFormat="false" ht="11.25" hidden="false" customHeight="false" outlineLevel="0" collapsed="false">
      <c r="A697" s="199" t="n">
        <v>36241</v>
      </c>
      <c r="B697" s="192" t="n">
        <v>36241</v>
      </c>
      <c r="C697" s="308" t="n">
        <f aca="false">IF(B697&lt;&gt;"",MONTH(B697),0)</f>
        <v>3</v>
      </c>
      <c r="D697" s="207" t="n">
        <v>174000</v>
      </c>
    </row>
    <row r="698" customFormat="false" ht="11.25" hidden="false" customHeight="false" outlineLevel="0" collapsed="false">
      <c r="A698" s="199" t="n">
        <v>36242</v>
      </c>
      <c r="B698" s="192" t="n">
        <v>36242</v>
      </c>
      <c r="C698" s="308" t="n">
        <f aca="false">IF(B698&lt;&gt;"",MONTH(B698),0)</f>
        <v>3</v>
      </c>
      <c r="D698" s="207" t="n">
        <v>175000</v>
      </c>
    </row>
    <row r="699" customFormat="false" ht="11.25" hidden="false" customHeight="false" outlineLevel="0" collapsed="false">
      <c r="A699" s="199" t="n">
        <v>36243</v>
      </c>
      <c r="B699" s="192" t="n">
        <v>36243</v>
      </c>
      <c r="C699" s="308" t="n">
        <f aca="false">IF(B699&lt;&gt;"",MONTH(B699),0)</f>
        <v>3</v>
      </c>
      <c r="D699" s="207" t="n">
        <v>176000</v>
      </c>
    </row>
    <row r="700" customFormat="false" ht="11.25" hidden="false" customHeight="false" outlineLevel="0" collapsed="false">
      <c r="A700" s="199" t="n">
        <v>36244</v>
      </c>
      <c r="B700" s="192" t="n">
        <v>36244</v>
      </c>
      <c r="C700" s="308" t="n">
        <f aca="false">IF(B700&lt;&gt;"",MONTH(B700),0)</f>
        <v>3</v>
      </c>
      <c r="D700" s="207" t="n">
        <v>177000</v>
      </c>
    </row>
    <row r="701" customFormat="false" ht="11.25" hidden="false" customHeight="false" outlineLevel="0" collapsed="false">
      <c r="A701" s="199" t="n">
        <v>36245</v>
      </c>
      <c r="B701" s="192" t="n">
        <v>36245</v>
      </c>
      <c r="C701" s="308" t="n">
        <f aca="false">IF(B701&lt;&gt;"",MONTH(B701),0)</f>
        <v>3</v>
      </c>
      <c r="D701" s="207" t="n">
        <v>176000</v>
      </c>
    </row>
    <row r="702" customFormat="false" ht="11.25" hidden="false" customHeight="false" outlineLevel="0" collapsed="false">
      <c r="A702" s="199" t="n">
        <v>36246</v>
      </c>
      <c r="B702" s="192" t="n">
        <v>36246</v>
      </c>
      <c r="C702" s="308" t="n">
        <f aca="false">IF(B702&lt;&gt;"",MONTH(B702),0)</f>
        <v>3</v>
      </c>
      <c r="D702" s="207" t="n">
        <v>174000</v>
      </c>
    </row>
    <row r="703" customFormat="false" ht="11.25" hidden="false" customHeight="false" outlineLevel="0" collapsed="false">
      <c r="A703" s="199" t="n">
        <v>36247</v>
      </c>
      <c r="B703" s="192" t="n">
        <v>36247</v>
      </c>
      <c r="C703" s="308" t="n">
        <f aca="false">IF(B703&lt;&gt;"",MONTH(B703),0)</f>
        <v>3</v>
      </c>
      <c r="D703" s="207" t="n">
        <v>173000</v>
      </c>
    </row>
    <row r="704" customFormat="false" ht="11.25" hidden="false" customHeight="false" outlineLevel="0" collapsed="false">
      <c r="A704" s="199" t="n">
        <v>36248</v>
      </c>
      <c r="B704" s="192" t="n">
        <v>36248</v>
      </c>
      <c r="C704" s="308" t="n">
        <f aca="false">IF(B704&lt;&gt;"",MONTH(B704),0)</f>
        <v>3</v>
      </c>
      <c r="D704" s="207" t="n">
        <v>175000</v>
      </c>
    </row>
    <row r="705" customFormat="false" ht="11.25" hidden="false" customHeight="false" outlineLevel="0" collapsed="false">
      <c r="A705" s="199" t="n">
        <v>36249</v>
      </c>
      <c r="B705" s="192" t="n">
        <v>36249</v>
      </c>
      <c r="C705" s="308" t="n">
        <f aca="false">IF(B705&lt;&gt;"",MONTH(B705),0)</f>
        <v>3</v>
      </c>
      <c r="D705" s="207" t="n">
        <v>173000</v>
      </c>
    </row>
    <row r="706" customFormat="false" ht="11.25" hidden="false" customHeight="false" outlineLevel="0" collapsed="false">
      <c r="A706" s="199" t="n">
        <v>36250</v>
      </c>
      <c r="B706" s="192" t="n">
        <v>36250</v>
      </c>
      <c r="C706" s="308" t="n">
        <f aca="false">IF(B706&lt;&gt;"",MONTH(B706),0)</f>
        <v>3</v>
      </c>
      <c r="D706" s="209" t="n">
        <v>175000</v>
      </c>
    </row>
    <row r="707" customFormat="false" ht="11.25" hidden="false" customHeight="false" outlineLevel="0" collapsed="false">
      <c r="A707" s="199" t="n">
        <v>36251</v>
      </c>
      <c r="B707" s="192" t="n">
        <v>36251</v>
      </c>
      <c r="C707" s="308" t="n">
        <f aca="false">IF(B707&lt;&gt;"",MONTH(B707),0)</f>
        <v>4</v>
      </c>
      <c r="D707" s="209" t="n">
        <v>175000</v>
      </c>
    </row>
    <row r="708" customFormat="false" ht="11.25" hidden="false" customHeight="false" outlineLevel="0" collapsed="false">
      <c r="A708" s="199" t="n">
        <v>36252</v>
      </c>
      <c r="B708" s="192" t="n">
        <v>36252</v>
      </c>
      <c r="C708" s="308" t="n">
        <f aca="false">IF(B708&lt;&gt;"",MONTH(B708),0)</f>
        <v>4</v>
      </c>
      <c r="D708" s="209" t="n">
        <v>175000</v>
      </c>
    </row>
    <row r="709" customFormat="false" ht="11.25" hidden="false" customHeight="false" outlineLevel="0" collapsed="false">
      <c r="A709" s="199" t="n">
        <v>36253</v>
      </c>
      <c r="B709" s="192" t="n">
        <v>36253</v>
      </c>
      <c r="C709" s="308" t="n">
        <f aca="false">IF(B709&lt;&gt;"",MONTH(B709),0)</f>
        <v>4</v>
      </c>
      <c r="D709" s="209" t="n">
        <v>170000</v>
      </c>
    </row>
    <row r="710" customFormat="false" ht="11.25" hidden="false" customHeight="false" outlineLevel="0" collapsed="false">
      <c r="A710" s="199" t="n">
        <v>36254</v>
      </c>
      <c r="B710" s="192" t="n">
        <v>36254</v>
      </c>
      <c r="C710" s="308" t="n">
        <f aca="false">IF(B710&lt;&gt;"",MONTH(B710),0)</f>
        <v>4</v>
      </c>
      <c r="D710" s="209" t="n">
        <v>181000</v>
      </c>
    </row>
    <row r="711" customFormat="false" ht="11.25" hidden="false" customHeight="false" outlineLevel="0" collapsed="false">
      <c r="A711" s="199" t="n">
        <v>36255</v>
      </c>
      <c r="B711" s="192" t="n">
        <v>36255</v>
      </c>
      <c r="C711" s="308" t="n">
        <f aca="false">IF(B711&lt;&gt;"",MONTH(B711),0)</f>
        <v>4</v>
      </c>
      <c r="D711" s="209" t="n">
        <v>180000</v>
      </c>
    </row>
    <row r="712" customFormat="false" ht="11.25" hidden="false" customHeight="false" outlineLevel="0" collapsed="false">
      <c r="A712" s="199" t="n">
        <v>36256</v>
      </c>
      <c r="B712" s="192" t="n">
        <v>36256</v>
      </c>
      <c r="C712" s="308" t="n">
        <f aca="false">IF(B712&lt;&gt;"",MONTH(B712),0)</f>
        <v>4</v>
      </c>
      <c r="D712" s="209" t="n">
        <v>169000</v>
      </c>
    </row>
    <row r="713" customFormat="false" ht="11.25" hidden="false" customHeight="false" outlineLevel="0" collapsed="false">
      <c r="A713" s="199" t="n">
        <v>36257</v>
      </c>
      <c r="B713" s="192" t="n">
        <v>36257</v>
      </c>
      <c r="C713" s="308" t="n">
        <f aca="false">IF(B713&lt;&gt;"",MONTH(B713),0)</f>
        <v>4</v>
      </c>
      <c r="D713" s="209" t="n">
        <v>172000</v>
      </c>
    </row>
    <row r="714" customFormat="false" ht="11.25" hidden="false" customHeight="false" outlineLevel="0" collapsed="false">
      <c r="A714" s="199" t="n">
        <v>36258</v>
      </c>
      <c r="B714" s="192" t="n">
        <v>36258</v>
      </c>
      <c r="C714" s="308" t="n">
        <f aca="false">IF(B714&lt;&gt;"",MONTH(B714),0)</f>
        <v>4</v>
      </c>
      <c r="D714" s="209" t="n">
        <v>177000</v>
      </c>
    </row>
    <row r="715" customFormat="false" ht="11.25" hidden="false" customHeight="false" outlineLevel="0" collapsed="false">
      <c r="A715" s="199" t="n">
        <v>36259</v>
      </c>
      <c r="B715" s="192" t="n">
        <v>36259</v>
      </c>
      <c r="C715" s="308" t="n">
        <f aca="false">IF(B715&lt;&gt;"",MONTH(B715),0)</f>
        <v>4</v>
      </c>
      <c r="D715" s="209" t="n">
        <v>178000</v>
      </c>
    </row>
    <row r="716" customFormat="false" ht="11.25" hidden="false" customHeight="false" outlineLevel="0" collapsed="false">
      <c r="A716" s="199" t="n">
        <v>36260</v>
      </c>
      <c r="B716" s="192" t="n">
        <v>36260</v>
      </c>
      <c r="C716" s="308" t="n">
        <f aca="false">IF(B716&lt;&gt;"",MONTH(B716),0)</f>
        <v>4</v>
      </c>
      <c r="D716" s="209" t="n">
        <v>177000</v>
      </c>
    </row>
    <row r="717" customFormat="false" ht="11.25" hidden="false" customHeight="false" outlineLevel="0" collapsed="false">
      <c r="A717" s="199" t="n">
        <v>36261</v>
      </c>
      <c r="B717" s="192" t="n">
        <v>36261</v>
      </c>
      <c r="C717" s="308" t="n">
        <f aca="false">IF(B717&lt;&gt;"",MONTH(B717),0)</f>
        <v>4</v>
      </c>
      <c r="D717" s="209" t="n">
        <v>173000</v>
      </c>
    </row>
    <row r="718" customFormat="false" ht="11.25" hidden="false" customHeight="false" outlineLevel="0" collapsed="false">
      <c r="A718" s="199" t="n">
        <v>36262</v>
      </c>
      <c r="B718" s="192" t="n">
        <v>36262</v>
      </c>
      <c r="C718" s="308" t="n">
        <f aca="false">IF(B718&lt;&gt;"",MONTH(B718),0)</f>
        <v>4</v>
      </c>
      <c r="D718" s="209" t="n">
        <v>174000</v>
      </c>
    </row>
    <row r="719" customFormat="false" ht="11.25" hidden="false" customHeight="false" outlineLevel="0" collapsed="false">
      <c r="A719" s="199" t="n">
        <v>36263</v>
      </c>
      <c r="B719" s="192" t="n">
        <v>36263</v>
      </c>
      <c r="C719" s="308" t="n">
        <f aca="false">IF(B719&lt;&gt;"",MONTH(B719),0)</f>
        <v>4</v>
      </c>
      <c r="D719" s="209" t="n">
        <v>171000</v>
      </c>
    </row>
    <row r="720" customFormat="false" ht="11.25" hidden="false" customHeight="false" outlineLevel="0" collapsed="false">
      <c r="A720" s="199" t="n">
        <v>36264</v>
      </c>
      <c r="B720" s="192" t="n">
        <v>36264</v>
      </c>
      <c r="C720" s="308" t="n">
        <f aca="false">IF(B720&lt;&gt;"",MONTH(B720),0)</f>
        <v>4</v>
      </c>
      <c r="D720" s="209" t="n">
        <v>248000</v>
      </c>
    </row>
    <row r="721" customFormat="false" ht="11.25" hidden="false" customHeight="false" outlineLevel="0" collapsed="false">
      <c r="A721" s="199" t="n">
        <v>36265</v>
      </c>
      <c r="B721" s="192" t="n">
        <v>36265</v>
      </c>
      <c r="C721" s="308" t="n">
        <f aca="false">IF(B721&lt;&gt;"",MONTH(B721),0)</f>
        <v>4</v>
      </c>
      <c r="D721" s="209" t="n">
        <v>250000</v>
      </c>
    </row>
    <row r="722" customFormat="false" ht="11.25" hidden="false" customHeight="false" outlineLevel="0" collapsed="false">
      <c r="A722" s="199" t="n">
        <v>36266</v>
      </c>
      <c r="B722" s="192" t="n">
        <v>36266</v>
      </c>
      <c r="C722" s="308" t="n">
        <f aca="false">IF(B722&lt;&gt;"",MONTH(B722),0)</f>
        <v>4</v>
      </c>
      <c r="D722" s="209" t="n">
        <v>180000</v>
      </c>
    </row>
    <row r="723" customFormat="false" ht="11.25" hidden="false" customHeight="false" outlineLevel="0" collapsed="false">
      <c r="A723" s="199" t="n">
        <v>36267</v>
      </c>
      <c r="B723" s="192" t="n">
        <v>36267</v>
      </c>
      <c r="C723" s="308" t="n">
        <f aca="false">IF(B723&lt;&gt;"",MONTH(B723),0)</f>
        <v>4</v>
      </c>
      <c r="D723" s="209" t="n">
        <v>170000</v>
      </c>
    </row>
    <row r="724" customFormat="false" ht="11.25" hidden="false" customHeight="false" outlineLevel="0" collapsed="false">
      <c r="A724" s="199" t="n">
        <v>36268</v>
      </c>
      <c r="B724" s="192" t="n">
        <v>36268</v>
      </c>
      <c r="C724" s="308" t="n">
        <f aca="false">IF(B724&lt;&gt;"",MONTH(B724),0)</f>
        <v>4</v>
      </c>
      <c r="D724" s="209" t="n">
        <v>178000</v>
      </c>
    </row>
    <row r="725" customFormat="false" ht="11.25" hidden="false" customHeight="false" outlineLevel="0" collapsed="false">
      <c r="A725" s="199" t="n">
        <v>36269</v>
      </c>
      <c r="B725" s="192" t="n">
        <v>36269</v>
      </c>
      <c r="C725" s="308" t="n">
        <f aca="false">IF(B725&lt;&gt;"",MONTH(B725),0)</f>
        <v>4</v>
      </c>
      <c r="D725" s="209" t="n">
        <v>179000</v>
      </c>
    </row>
    <row r="726" customFormat="false" ht="11.25" hidden="false" customHeight="false" outlineLevel="0" collapsed="false">
      <c r="A726" s="199" t="n">
        <v>36270</v>
      </c>
      <c r="B726" s="192" t="n">
        <v>36270</v>
      </c>
      <c r="C726" s="308" t="n">
        <f aca="false">IF(B726&lt;&gt;"",MONTH(B726),0)</f>
        <v>4</v>
      </c>
      <c r="D726" s="209" t="n">
        <v>173000</v>
      </c>
    </row>
    <row r="727" customFormat="false" ht="11.25" hidden="false" customHeight="false" outlineLevel="0" collapsed="false">
      <c r="A727" s="199" t="n">
        <v>36271</v>
      </c>
      <c r="B727" s="192" t="n">
        <v>36271</v>
      </c>
      <c r="C727" s="308" t="n">
        <f aca="false">IF(B727&lt;&gt;"",MONTH(B727),0)</f>
        <v>4</v>
      </c>
      <c r="D727" s="209" t="n">
        <v>173000</v>
      </c>
    </row>
    <row r="728" customFormat="false" ht="11.25" hidden="false" customHeight="false" outlineLevel="0" collapsed="false">
      <c r="A728" s="199" t="n">
        <v>36272</v>
      </c>
      <c r="B728" s="192" t="n">
        <v>36272</v>
      </c>
      <c r="C728" s="308" t="n">
        <f aca="false">IF(B728&lt;&gt;"",MONTH(B728),0)</f>
        <v>4</v>
      </c>
      <c r="D728" s="209" t="n">
        <v>168000</v>
      </c>
    </row>
    <row r="729" customFormat="false" ht="11.25" hidden="false" customHeight="false" outlineLevel="0" collapsed="false">
      <c r="A729" s="199" t="n">
        <v>36273</v>
      </c>
      <c r="B729" s="192" t="n">
        <v>36273</v>
      </c>
      <c r="C729" s="308" t="n">
        <f aca="false">IF(B729&lt;&gt;"",MONTH(B729),0)</f>
        <v>4</v>
      </c>
      <c r="D729" s="209" t="n">
        <v>178000</v>
      </c>
    </row>
    <row r="730" customFormat="false" ht="11.25" hidden="false" customHeight="false" outlineLevel="0" collapsed="false">
      <c r="A730" s="199" t="n">
        <v>36274</v>
      </c>
      <c r="B730" s="192" t="n">
        <v>36274</v>
      </c>
      <c r="C730" s="308" t="n">
        <f aca="false">IF(B730&lt;&gt;"",MONTH(B730),0)</f>
        <v>4</v>
      </c>
      <c r="D730" s="209" t="n">
        <v>181000</v>
      </c>
    </row>
    <row r="731" customFormat="false" ht="11.25" hidden="false" customHeight="false" outlineLevel="0" collapsed="false">
      <c r="A731" s="199" t="n">
        <v>36275</v>
      </c>
      <c r="B731" s="192" t="n">
        <v>36275</v>
      </c>
      <c r="C731" s="308" t="n">
        <f aca="false">IF(B731&lt;&gt;"",MONTH(B731),0)</f>
        <v>4</v>
      </c>
      <c r="D731" s="209" t="n">
        <v>179000</v>
      </c>
    </row>
    <row r="732" customFormat="false" ht="11.25" hidden="false" customHeight="false" outlineLevel="0" collapsed="false">
      <c r="A732" s="199" t="n">
        <v>36276</v>
      </c>
      <c r="B732" s="192" t="n">
        <v>36276</v>
      </c>
      <c r="C732" s="308" t="n">
        <f aca="false">IF(B732&lt;&gt;"",MONTH(B732),0)</f>
        <v>4</v>
      </c>
      <c r="D732" s="209" t="n">
        <v>176000</v>
      </c>
    </row>
    <row r="733" customFormat="false" ht="11.25" hidden="false" customHeight="false" outlineLevel="0" collapsed="false">
      <c r="A733" s="199" t="n">
        <v>36277</v>
      </c>
      <c r="B733" s="192" t="n">
        <v>36277</v>
      </c>
      <c r="C733" s="308" t="n">
        <f aca="false">IF(B733&lt;&gt;"",MONTH(B733),0)</f>
        <v>4</v>
      </c>
      <c r="D733" s="209" t="n">
        <v>175000</v>
      </c>
    </row>
    <row r="734" customFormat="false" ht="11.25" hidden="false" customHeight="false" outlineLevel="0" collapsed="false">
      <c r="A734" s="199" t="n">
        <v>36278</v>
      </c>
      <c r="B734" s="192" t="n">
        <v>36278</v>
      </c>
      <c r="C734" s="308" t="n">
        <f aca="false">IF(B734&lt;&gt;"",MONTH(B734),0)</f>
        <v>4</v>
      </c>
      <c r="D734" s="209" t="n">
        <v>175000</v>
      </c>
    </row>
    <row r="735" customFormat="false" ht="11.25" hidden="false" customHeight="false" outlineLevel="0" collapsed="false">
      <c r="A735" s="199" t="n">
        <v>36279</v>
      </c>
      <c r="B735" s="192" t="n">
        <v>36279</v>
      </c>
      <c r="C735" s="308" t="n">
        <f aca="false">IF(B735&lt;&gt;"",MONTH(B735),0)</f>
        <v>4</v>
      </c>
      <c r="D735" s="209" t="n">
        <v>172000</v>
      </c>
    </row>
    <row r="736" customFormat="false" ht="11.25" hidden="false" customHeight="false" outlineLevel="0" collapsed="false">
      <c r="A736" s="199" t="n">
        <v>36280</v>
      </c>
      <c r="B736" s="192" t="n">
        <v>36280</v>
      </c>
      <c r="C736" s="308" t="n">
        <f aca="false">IF(B736&lt;&gt;"",MONTH(B736),0)</f>
        <v>4</v>
      </c>
      <c r="D736" s="209" t="n">
        <v>172000</v>
      </c>
    </row>
    <row r="737" customFormat="false" ht="11.25" hidden="false" customHeight="false" outlineLevel="0" collapsed="false">
      <c r="A737" s="199" t="n">
        <v>36281</v>
      </c>
      <c r="B737" s="192" t="n">
        <v>36281</v>
      </c>
      <c r="C737" s="308" t="n">
        <f aca="false">IF(B737&lt;&gt;"",MONTH(B737),0)</f>
        <v>5</v>
      </c>
      <c r="D737" s="209" t="n">
        <v>171000</v>
      </c>
    </row>
    <row r="738" customFormat="false" ht="11.25" hidden="false" customHeight="false" outlineLevel="0" collapsed="false">
      <c r="A738" s="199" t="n">
        <v>36282</v>
      </c>
      <c r="B738" s="192" t="n">
        <v>36282</v>
      </c>
      <c r="C738" s="308" t="n">
        <f aca="false">IF(B738&lt;&gt;"",MONTH(B738),0)</f>
        <v>5</v>
      </c>
      <c r="D738" s="209" t="n">
        <v>172000</v>
      </c>
    </row>
    <row r="739" customFormat="false" ht="11.25" hidden="false" customHeight="false" outlineLevel="0" collapsed="false">
      <c r="A739" s="199" t="n">
        <v>36283</v>
      </c>
      <c r="B739" s="192" t="n">
        <v>36283</v>
      </c>
      <c r="C739" s="308" t="n">
        <f aca="false">IF(B739&lt;&gt;"",MONTH(B739),0)</f>
        <v>5</v>
      </c>
      <c r="D739" s="209" t="n">
        <v>172000</v>
      </c>
    </row>
    <row r="740" customFormat="false" ht="11.25" hidden="false" customHeight="false" outlineLevel="0" collapsed="false">
      <c r="A740" s="199" t="n">
        <v>36284</v>
      </c>
      <c r="B740" s="192" t="n">
        <v>36284</v>
      </c>
      <c r="C740" s="308" t="n">
        <f aca="false">IF(B740&lt;&gt;"",MONTH(B740),0)</f>
        <v>5</v>
      </c>
      <c r="D740" s="209" t="n">
        <v>174000</v>
      </c>
    </row>
    <row r="741" customFormat="false" ht="11.25" hidden="false" customHeight="false" outlineLevel="0" collapsed="false">
      <c r="A741" s="199" t="n">
        <v>36285</v>
      </c>
      <c r="B741" s="192" t="n">
        <v>36285</v>
      </c>
      <c r="C741" s="308" t="n">
        <f aca="false">IF(B741&lt;&gt;"",MONTH(B741),0)</f>
        <v>5</v>
      </c>
      <c r="D741" s="209" t="n">
        <v>175000</v>
      </c>
    </row>
    <row r="742" customFormat="false" ht="11.25" hidden="false" customHeight="false" outlineLevel="0" collapsed="false">
      <c r="A742" s="199" t="n">
        <v>36286</v>
      </c>
      <c r="B742" s="192" t="n">
        <v>36286</v>
      </c>
      <c r="C742" s="308" t="n">
        <f aca="false">IF(B742&lt;&gt;"",MONTH(B742),0)</f>
        <v>5</v>
      </c>
      <c r="D742" s="209" t="n">
        <v>171000</v>
      </c>
    </row>
    <row r="743" customFormat="false" ht="11.25" hidden="false" customHeight="false" outlineLevel="0" collapsed="false">
      <c r="A743" s="199" t="n">
        <v>36287</v>
      </c>
      <c r="B743" s="192" t="n">
        <v>36287</v>
      </c>
      <c r="C743" s="308" t="n">
        <f aca="false">IF(B743&lt;&gt;"",MONTH(B743),0)</f>
        <v>5</v>
      </c>
      <c r="D743" s="209" t="n">
        <v>242000</v>
      </c>
    </row>
    <row r="744" customFormat="false" ht="11.25" hidden="false" customHeight="false" outlineLevel="0" collapsed="false">
      <c r="A744" s="199" t="n">
        <v>36288</v>
      </c>
      <c r="B744" s="192" t="n">
        <v>36288</v>
      </c>
      <c r="C744" s="308" t="n">
        <f aca="false">IF(B744&lt;&gt;"",MONTH(B744),0)</f>
        <v>5</v>
      </c>
      <c r="D744" s="209" t="n">
        <v>172000</v>
      </c>
    </row>
    <row r="745" customFormat="false" ht="11.25" hidden="false" customHeight="false" outlineLevel="0" collapsed="false">
      <c r="A745" s="199" t="n">
        <v>36289</v>
      </c>
      <c r="B745" s="192" t="n">
        <v>36289</v>
      </c>
      <c r="C745" s="308" t="n">
        <f aca="false">IF(B745&lt;&gt;"",MONTH(B745),0)</f>
        <v>5</v>
      </c>
      <c r="D745" s="209" t="n">
        <v>170000</v>
      </c>
    </row>
    <row r="746" customFormat="false" ht="11.25" hidden="false" customHeight="false" outlineLevel="0" collapsed="false">
      <c r="A746" s="199" t="n">
        <v>36290</v>
      </c>
      <c r="B746" s="192" t="n">
        <v>36290</v>
      </c>
      <c r="C746" s="308" t="n">
        <f aca="false">IF(B746&lt;&gt;"",MONTH(B746),0)</f>
        <v>5</v>
      </c>
      <c r="D746" s="209" t="n">
        <v>171000</v>
      </c>
    </row>
    <row r="747" customFormat="false" ht="11.25" hidden="false" customHeight="false" outlineLevel="0" collapsed="false">
      <c r="A747" s="199" t="n">
        <v>36291</v>
      </c>
      <c r="B747" s="192" t="n">
        <v>36291</v>
      </c>
      <c r="C747" s="308" t="n">
        <f aca="false">IF(B747&lt;&gt;"",MONTH(B747),0)</f>
        <v>5</v>
      </c>
      <c r="D747" s="209" t="n">
        <v>166000</v>
      </c>
    </row>
    <row r="748" customFormat="false" ht="11.25" hidden="false" customHeight="false" outlineLevel="0" collapsed="false">
      <c r="A748" s="199" t="n">
        <v>36292</v>
      </c>
      <c r="B748" s="192" t="n">
        <v>36292</v>
      </c>
      <c r="C748" s="308" t="n">
        <f aca="false">IF(B748&lt;&gt;"",MONTH(B748),0)</f>
        <v>5</v>
      </c>
      <c r="D748" s="209" t="n">
        <v>169000</v>
      </c>
    </row>
    <row r="749" customFormat="false" ht="11.25" hidden="false" customHeight="false" outlineLevel="0" collapsed="false">
      <c r="A749" s="199" t="n">
        <v>36293</v>
      </c>
      <c r="B749" s="192" t="n">
        <v>36293</v>
      </c>
      <c r="C749" s="308" t="n">
        <f aca="false">IF(B749&lt;&gt;"",MONTH(B749),0)</f>
        <v>5</v>
      </c>
      <c r="D749" s="209" t="n">
        <v>167000</v>
      </c>
    </row>
    <row r="750" customFormat="false" ht="11.25" hidden="false" customHeight="false" outlineLevel="0" collapsed="false">
      <c r="A750" s="199" t="n">
        <v>36294</v>
      </c>
      <c r="B750" s="192" t="n">
        <v>36294</v>
      </c>
      <c r="C750" s="308" t="n">
        <f aca="false">IF(B750&lt;&gt;"",MONTH(B750),0)</f>
        <v>5</v>
      </c>
      <c r="D750" s="209" t="n">
        <v>166000</v>
      </c>
    </row>
    <row r="751" customFormat="false" ht="11.25" hidden="false" customHeight="false" outlineLevel="0" collapsed="false">
      <c r="A751" s="199" t="n">
        <v>36295</v>
      </c>
      <c r="B751" s="192" t="n">
        <v>36295</v>
      </c>
      <c r="C751" s="308" t="n">
        <f aca="false">IF(B751&lt;&gt;"",MONTH(B751),0)</f>
        <v>5</v>
      </c>
      <c r="D751" s="209" t="n">
        <v>167000</v>
      </c>
    </row>
    <row r="752" customFormat="false" ht="11.25" hidden="false" customHeight="false" outlineLevel="0" collapsed="false">
      <c r="A752" s="199" t="n">
        <v>36296</v>
      </c>
      <c r="B752" s="192" t="n">
        <v>36296</v>
      </c>
      <c r="C752" s="308" t="n">
        <f aca="false">IF(B752&lt;&gt;"",MONTH(B752),0)</f>
        <v>5</v>
      </c>
      <c r="D752" s="209" t="n">
        <v>168000</v>
      </c>
    </row>
    <row r="753" customFormat="false" ht="11.25" hidden="false" customHeight="false" outlineLevel="0" collapsed="false">
      <c r="A753" s="199" t="n">
        <v>36297</v>
      </c>
      <c r="B753" s="192" t="n">
        <v>36297</v>
      </c>
      <c r="C753" s="308" t="n">
        <f aca="false">IF(B753&lt;&gt;"",MONTH(B753),0)</f>
        <v>5</v>
      </c>
      <c r="D753" s="209" t="n">
        <v>164000</v>
      </c>
    </row>
    <row r="754" customFormat="false" ht="11.25" hidden="false" customHeight="false" outlineLevel="0" collapsed="false">
      <c r="A754" s="199" t="n">
        <v>36298</v>
      </c>
      <c r="B754" s="192" t="n">
        <v>36298</v>
      </c>
      <c r="C754" s="308" t="n">
        <f aca="false">IF(B754&lt;&gt;"",MONTH(B754),0)</f>
        <v>5</v>
      </c>
      <c r="D754" s="209" t="n">
        <v>167000</v>
      </c>
    </row>
    <row r="755" customFormat="false" ht="11.25" hidden="false" customHeight="false" outlineLevel="0" collapsed="false">
      <c r="A755" s="199" t="n">
        <v>36299</v>
      </c>
      <c r="B755" s="192" t="n">
        <v>36299</v>
      </c>
      <c r="C755" s="308" t="n">
        <f aca="false">IF(B755&lt;&gt;"",MONTH(B755),0)</f>
        <v>5</v>
      </c>
      <c r="D755" s="209" t="n">
        <v>168000</v>
      </c>
    </row>
    <row r="756" customFormat="false" ht="11.25" hidden="false" customHeight="false" outlineLevel="0" collapsed="false">
      <c r="A756" s="199" t="n">
        <v>36300</v>
      </c>
      <c r="B756" s="192" t="n">
        <v>36300</v>
      </c>
      <c r="C756" s="308" t="n">
        <f aca="false">IF(B756&lt;&gt;"",MONTH(B756),0)</f>
        <v>5</v>
      </c>
      <c r="D756" s="209" t="n">
        <v>169000</v>
      </c>
    </row>
    <row r="757" customFormat="false" ht="11.25" hidden="false" customHeight="false" outlineLevel="0" collapsed="false">
      <c r="A757" s="199" t="n">
        <v>36301</v>
      </c>
      <c r="B757" s="192" t="n">
        <v>36301</v>
      </c>
      <c r="C757" s="308" t="n">
        <f aca="false">IF(B757&lt;&gt;"",MONTH(B757),0)</f>
        <v>5</v>
      </c>
      <c r="D757" s="209" t="n">
        <v>170000</v>
      </c>
    </row>
    <row r="758" customFormat="false" ht="11.25" hidden="false" customHeight="false" outlineLevel="0" collapsed="false">
      <c r="A758" s="199" t="n">
        <v>36302</v>
      </c>
      <c r="B758" s="192" t="n">
        <v>36302</v>
      </c>
      <c r="C758" s="308" t="n">
        <f aca="false">IF(B758&lt;&gt;"",MONTH(B758),0)</f>
        <v>5</v>
      </c>
      <c r="D758" s="209" t="n">
        <v>167000</v>
      </c>
    </row>
    <row r="759" customFormat="false" ht="11.25" hidden="false" customHeight="false" outlineLevel="0" collapsed="false">
      <c r="A759" s="199" t="n">
        <v>36303</v>
      </c>
      <c r="B759" s="192" t="n">
        <v>36303</v>
      </c>
      <c r="C759" s="308" t="n">
        <f aca="false">IF(B759&lt;&gt;"",MONTH(B759),0)</f>
        <v>5</v>
      </c>
      <c r="D759" s="209" t="n">
        <v>174000</v>
      </c>
    </row>
    <row r="760" customFormat="false" ht="11.25" hidden="false" customHeight="false" outlineLevel="0" collapsed="false">
      <c r="A760" s="199" t="n">
        <v>36304</v>
      </c>
      <c r="B760" s="192" t="n">
        <v>36304</v>
      </c>
      <c r="C760" s="308" t="n">
        <f aca="false">IF(B760&lt;&gt;"",MONTH(B760),0)</f>
        <v>5</v>
      </c>
      <c r="D760" s="209" t="n">
        <v>173000</v>
      </c>
    </row>
    <row r="761" customFormat="false" ht="11.25" hidden="false" customHeight="false" outlineLevel="0" collapsed="false">
      <c r="A761" s="199" t="n">
        <v>36305</v>
      </c>
      <c r="B761" s="192" t="n">
        <v>36305</v>
      </c>
      <c r="C761" s="308" t="n">
        <f aca="false">IF(B761&lt;&gt;"",MONTH(B761),0)</f>
        <v>5</v>
      </c>
      <c r="D761" s="209" t="n">
        <v>172000</v>
      </c>
    </row>
    <row r="762" customFormat="false" ht="11.25" hidden="false" customHeight="false" outlineLevel="0" collapsed="false">
      <c r="A762" s="199" t="n">
        <v>36306</v>
      </c>
      <c r="B762" s="192" t="n">
        <v>36306</v>
      </c>
      <c r="C762" s="308" t="n">
        <f aca="false">IF(B762&lt;&gt;"",MONTH(B762),0)</f>
        <v>5</v>
      </c>
      <c r="D762" s="209" t="n">
        <v>172000</v>
      </c>
    </row>
    <row r="763" customFormat="false" ht="11.25" hidden="false" customHeight="false" outlineLevel="0" collapsed="false">
      <c r="A763" s="199" t="n">
        <v>36307</v>
      </c>
      <c r="B763" s="192" t="n">
        <v>36307</v>
      </c>
      <c r="C763" s="308" t="n">
        <f aca="false">IF(B763&lt;&gt;"",MONTH(B763),0)</f>
        <v>5</v>
      </c>
      <c r="D763" s="209" t="n">
        <v>166000</v>
      </c>
    </row>
    <row r="764" customFormat="false" ht="11.25" hidden="false" customHeight="false" outlineLevel="0" collapsed="false">
      <c r="A764" s="199" t="n">
        <v>36308</v>
      </c>
      <c r="B764" s="192" t="n">
        <v>36308</v>
      </c>
      <c r="C764" s="308" t="n">
        <f aca="false">IF(B764&lt;&gt;"",MONTH(B764),0)</f>
        <v>5</v>
      </c>
      <c r="D764" s="209" t="n">
        <v>169000</v>
      </c>
    </row>
    <row r="765" customFormat="false" ht="11.25" hidden="false" customHeight="false" outlineLevel="0" collapsed="false">
      <c r="A765" s="199" t="n">
        <v>36309</v>
      </c>
      <c r="B765" s="192" t="n">
        <v>36309</v>
      </c>
      <c r="C765" s="308" t="n">
        <f aca="false">IF(B765&lt;&gt;"",MONTH(B765),0)</f>
        <v>5</v>
      </c>
      <c r="D765" s="209" t="n">
        <v>169000</v>
      </c>
    </row>
    <row r="766" customFormat="false" ht="11.25" hidden="false" customHeight="false" outlineLevel="0" collapsed="false">
      <c r="A766" s="199" t="n">
        <v>36310</v>
      </c>
      <c r="B766" s="192" t="n">
        <v>36310</v>
      </c>
      <c r="C766" s="308" t="n">
        <f aca="false">IF(B766&lt;&gt;"",MONTH(B766),0)</f>
        <v>5</v>
      </c>
      <c r="D766" s="209" t="n">
        <v>171000</v>
      </c>
    </row>
    <row r="767" customFormat="false" ht="11.25" hidden="false" customHeight="false" outlineLevel="0" collapsed="false">
      <c r="A767" s="199" t="n">
        <v>36311</v>
      </c>
      <c r="B767" s="192" t="n">
        <v>36311</v>
      </c>
      <c r="C767" s="308" t="n">
        <f aca="false">IF(B767&lt;&gt;"",MONTH(B767),0)</f>
        <v>5</v>
      </c>
      <c r="D767" s="209" t="n">
        <v>217000</v>
      </c>
    </row>
    <row r="768" customFormat="false" ht="11.25" hidden="false" customHeight="false" outlineLevel="0" collapsed="false">
      <c r="A768" s="199" t="n">
        <v>36312</v>
      </c>
      <c r="B768" s="192" t="n">
        <v>36312</v>
      </c>
      <c r="C768" s="308" t="n">
        <f aca="false">IF(B768&lt;&gt;"",MONTH(B768),0)</f>
        <v>6</v>
      </c>
      <c r="D768" s="209" t="n">
        <v>199000</v>
      </c>
    </row>
    <row r="769" customFormat="false" ht="11.25" hidden="false" customHeight="false" outlineLevel="0" collapsed="false">
      <c r="A769" s="199" t="n">
        <v>36313</v>
      </c>
      <c r="B769" s="192" t="n">
        <v>36313</v>
      </c>
      <c r="C769" s="308" t="n">
        <f aca="false">IF(B769&lt;&gt;"",MONTH(B769),0)</f>
        <v>6</v>
      </c>
      <c r="D769" s="209" t="n">
        <v>193000</v>
      </c>
    </row>
    <row r="770" customFormat="false" ht="11.25" hidden="false" customHeight="false" outlineLevel="0" collapsed="false">
      <c r="A770" s="199" t="n">
        <v>36314</v>
      </c>
      <c r="B770" s="192" t="n">
        <v>36314</v>
      </c>
      <c r="C770" s="308" t="n">
        <f aca="false">IF(B770&lt;&gt;"",MONTH(B770),0)</f>
        <v>6</v>
      </c>
      <c r="D770" s="209" t="n">
        <v>186000</v>
      </c>
    </row>
    <row r="771" customFormat="false" ht="11.25" hidden="false" customHeight="false" outlineLevel="0" collapsed="false">
      <c r="A771" s="199" t="n">
        <v>36315</v>
      </c>
      <c r="B771" s="192" t="n">
        <v>36315</v>
      </c>
      <c r="C771" s="308" t="n">
        <f aca="false">IF(B771&lt;&gt;"",MONTH(B771),0)</f>
        <v>6</v>
      </c>
      <c r="D771" s="209" t="n">
        <v>188000</v>
      </c>
    </row>
    <row r="772" customFormat="false" ht="11.25" hidden="false" customHeight="false" outlineLevel="0" collapsed="false">
      <c r="A772" s="199" t="n">
        <v>36316</v>
      </c>
      <c r="B772" s="192" t="n">
        <v>36316</v>
      </c>
      <c r="C772" s="308" t="n">
        <f aca="false">IF(B772&lt;&gt;"",MONTH(B772),0)</f>
        <v>6</v>
      </c>
      <c r="D772" s="209" t="n">
        <v>186000</v>
      </c>
    </row>
    <row r="773" customFormat="false" ht="11.25" hidden="false" customHeight="false" outlineLevel="0" collapsed="false">
      <c r="A773" s="199" t="n">
        <v>36317</v>
      </c>
      <c r="B773" s="192" t="n">
        <v>36317</v>
      </c>
      <c r="C773" s="308" t="n">
        <f aca="false">IF(B773&lt;&gt;"",MONTH(B773),0)</f>
        <v>6</v>
      </c>
      <c r="D773" s="209" t="n">
        <v>188000</v>
      </c>
    </row>
    <row r="774" customFormat="false" ht="11.25" hidden="false" customHeight="false" outlineLevel="0" collapsed="false">
      <c r="A774" s="199" t="n">
        <v>36318</v>
      </c>
      <c r="B774" s="192" t="n">
        <v>36318</v>
      </c>
      <c r="C774" s="308" t="n">
        <f aca="false">IF(B774&lt;&gt;"",MONTH(B774),0)</f>
        <v>6</v>
      </c>
      <c r="D774" s="209" t="n">
        <v>193000</v>
      </c>
    </row>
    <row r="775" customFormat="false" ht="11.25" hidden="false" customHeight="false" outlineLevel="0" collapsed="false">
      <c r="A775" s="199" t="n">
        <v>36319</v>
      </c>
      <c r="B775" s="192" t="n">
        <v>36319</v>
      </c>
      <c r="C775" s="308" t="n">
        <f aca="false">IF(B775&lt;&gt;"",MONTH(B775),0)</f>
        <v>6</v>
      </c>
      <c r="D775" s="209" t="n">
        <v>236000</v>
      </c>
    </row>
    <row r="776" customFormat="false" ht="11.25" hidden="false" customHeight="false" outlineLevel="0" collapsed="false">
      <c r="A776" s="199" t="n">
        <v>36320</v>
      </c>
      <c r="B776" s="192" t="n">
        <v>36320</v>
      </c>
      <c r="C776" s="308" t="n">
        <f aca="false">IF(B776&lt;&gt;"",MONTH(B776),0)</f>
        <v>6</v>
      </c>
      <c r="D776" s="209" t="n">
        <v>271000</v>
      </c>
    </row>
    <row r="777" customFormat="false" ht="11.25" hidden="false" customHeight="false" outlineLevel="0" collapsed="false">
      <c r="A777" s="199" t="n">
        <v>36321</v>
      </c>
      <c r="B777" s="192" t="n">
        <v>36321</v>
      </c>
      <c r="C777" s="308" t="n">
        <f aca="false">IF(B777&lt;&gt;"",MONTH(B777),0)</f>
        <v>6</v>
      </c>
      <c r="D777" s="209" t="n">
        <v>288000</v>
      </c>
    </row>
    <row r="778" customFormat="false" ht="11.25" hidden="false" customHeight="false" outlineLevel="0" collapsed="false">
      <c r="A778" s="199" t="n">
        <v>36322</v>
      </c>
      <c r="B778" s="192" t="n">
        <v>36322</v>
      </c>
      <c r="C778" s="308" t="n">
        <f aca="false">IF(B778&lt;&gt;"",MONTH(B778),0)</f>
        <v>6</v>
      </c>
      <c r="D778" s="209" t="n">
        <v>281000</v>
      </c>
    </row>
    <row r="779" customFormat="false" ht="11.25" hidden="false" customHeight="false" outlineLevel="0" collapsed="false">
      <c r="A779" s="199" t="n">
        <v>36323</v>
      </c>
      <c r="B779" s="192" t="n">
        <v>36323</v>
      </c>
      <c r="C779" s="308" t="n">
        <f aca="false">IF(B779&lt;&gt;"",MONTH(B779),0)</f>
        <v>6</v>
      </c>
      <c r="D779" s="209" t="n">
        <v>281000</v>
      </c>
    </row>
    <row r="780" customFormat="false" ht="11.25" hidden="false" customHeight="false" outlineLevel="0" collapsed="false">
      <c r="A780" s="199" t="n">
        <v>36324</v>
      </c>
      <c r="B780" s="192" t="n">
        <v>36324</v>
      </c>
      <c r="C780" s="308" t="n">
        <f aca="false">IF(B780&lt;&gt;"",MONTH(B780),0)</f>
        <v>6</v>
      </c>
      <c r="D780" s="209" t="n">
        <v>281000</v>
      </c>
    </row>
    <row r="781" customFormat="false" ht="11.25" hidden="false" customHeight="false" outlineLevel="0" collapsed="false">
      <c r="A781" s="199" t="n">
        <v>36325</v>
      </c>
      <c r="B781" s="192" t="n">
        <v>36325</v>
      </c>
      <c r="C781" s="308" t="n">
        <f aca="false">IF(B781&lt;&gt;"",MONTH(B781),0)</f>
        <v>6</v>
      </c>
      <c r="D781" s="209" t="n">
        <v>277000</v>
      </c>
    </row>
    <row r="782" customFormat="false" ht="11.25" hidden="false" customHeight="false" outlineLevel="0" collapsed="false">
      <c r="A782" s="199" t="n">
        <v>36326</v>
      </c>
      <c r="B782" s="192" t="n">
        <v>36326</v>
      </c>
      <c r="C782" s="308" t="n">
        <f aca="false">IF(B782&lt;&gt;"",MONTH(B782),0)</f>
        <v>6</v>
      </c>
      <c r="D782" s="209" t="n">
        <v>263000</v>
      </c>
    </row>
    <row r="783" customFormat="false" ht="11.25" hidden="false" customHeight="false" outlineLevel="0" collapsed="false">
      <c r="A783" s="199" t="n">
        <v>36327</v>
      </c>
      <c r="B783" s="192" t="n">
        <v>36327</v>
      </c>
      <c r="C783" s="308" t="n">
        <f aca="false">IF(B783&lt;&gt;"",MONTH(B783),0)</f>
        <v>6</v>
      </c>
      <c r="D783" s="209" t="n">
        <v>258000</v>
      </c>
    </row>
    <row r="784" customFormat="false" ht="11.25" hidden="false" customHeight="false" outlineLevel="0" collapsed="false">
      <c r="A784" s="199" t="n">
        <v>36328</v>
      </c>
      <c r="B784" s="192" t="n">
        <v>36328</v>
      </c>
      <c r="C784" s="308" t="n">
        <f aca="false">IF(B784&lt;&gt;"",MONTH(B784),0)</f>
        <v>6</v>
      </c>
      <c r="D784" s="209" t="n">
        <v>254000</v>
      </c>
    </row>
    <row r="785" customFormat="false" ht="11.25" hidden="false" customHeight="false" outlineLevel="0" collapsed="false">
      <c r="A785" s="199" t="n">
        <v>36329</v>
      </c>
      <c r="B785" s="192" t="n">
        <v>36329</v>
      </c>
      <c r="C785" s="308" t="n">
        <f aca="false">IF(B785&lt;&gt;"",MONTH(B785),0)</f>
        <v>6</v>
      </c>
      <c r="D785" s="209" t="n">
        <v>253000</v>
      </c>
    </row>
    <row r="786" customFormat="false" ht="11.25" hidden="false" customHeight="false" outlineLevel="0" collapsed="false">
      <c r="A786" s="199" t="n">
        <v>36330</v>
      </c>
      <c r="B786" s="192" t="n">
        <v>36330</v>
      </c>
      <c r="C786" s="308" t="n">
        <f aca="false">IF(B786&lt;&gt;"",MONTH(B786),0)</f>
        <v>6</v>
      </c>
      <c r="D786" s="209" t="n">
        <v>250000</v>
      </c>
    </row>
    <row r="787" customFormat="false" ht="11.25" hidden="false" customHeight="false" outlineLevel="0" collapsed="false">
      <c r="A787" s="199" t="n">
        <v>36331</v>
      </c>
      <c r="B787" s="192" t="n">
        <v>36331</v>
      </c>
      <c r="C787" s="308" t="n">
        <f aca="false">IF(B787&lt;&gt;"",MONTH(B787),0)</f>
        <v>6</v>
      </c>
      <c r="D787" s="209" t="n">
        <v>257000</v>
      </c>
    </row>
    <row r="788" customFormat="false" ht="11.25" hidden="false" customHeight="false" outlineLevel="0" collapsed="false">
      <c r="A788" s="199" t="n">
        <v>36332</v>
      </c>
      <c r="B788" s="192" t="n">
        <v>36332</v>
      </c>
      <c r="C788" s="308" t="n">
        <f aca="false">IF(B788&lt;&gt;"",MONTH(B788),0)</f>
        <v>6</v>
      </c>
      <c r="D788" s="209" t="n">
        <v>251000</v>
      </c>
    </row>
    <row r="789" customFormat="false" ht="11.25" hidden="false" customHeight="false" outlineLevel="0" collapsed="false">
      <c r="A789" s="199" t="n">
        <v>36333</v>
      </c>
      <c r="B789" s="192" t="n">
        <v>36333</v>
      </c>
      <c r="C789" s="308" t="n">
        <f aca="false">IF(B789&lt;&gt;"",MONTH(B789),0)</f>
        <v>6</v>
      </c>
      <c r="D789" s="209" t="n">
        <v>258000</v>
      </c>
    </row>
    <row r="790" customFormat="false" ht="11.25" hidden="false" customHeight="false" outlineLevel="0" collapsed="false">
      <c r="A790" s="199" t="n">
        <v>36334</v>
      </c>
      <c r="B790" s="192" t="n">
        <v>36334</v>
      </c>
      <c r="C790" s="308" t="n">
        <f aca="false">IF(B790&lt;&gt;"",MONTH(B790),0)</f>
        <v>6</v>
      </c>
      <c r="D790" s="209" t="n">
        <v>257000</v>
      </c>
    </row>
    <row r="791" customFormat="false" ht="11.25" hidden="false" customHeight="false" outlineLevel="0" collapsed="false">
      <c r="A791" s="199" t="n">
        <v>36335</v>
      </c>
      <c r="B791" s="192" t="n">
        <v>36335</v>
      </c>
      <c r="C791" s="308" t="n">
        <f aca="false">IF(B791&lt;&gt;"",MONTH(B791),0)</f>
        <v>6</v>
      </c>
      <c r="D791" s="209" t="n">
        <v>256000</v>
      </c>
    </row>
    <row r="792" customFormat="false" ht="11.25" hidden="false" customHeight="false" outlineLevel="0" collapsed="false">
      <c r="A792" s="199" t="n">
        <v>36336</v>
      </c>
      <c r="B792" s="192" t="n">
        <v>36336</v>
      </c>
      <c r="C792" s="308" t="n">
        <f aca="false">IF(B792&lt;&gt;"",MONTH(B792),0)</f>
        <v>6</v>
      </c>
      <c r="D792" s="209" t="n">
        <v>256000</v>
      </c>
    </row>
    <row r="793" customFormat="false" ht="11.25" hidden="false" customHeight="false" outlineLevel="0" collapsed="false">
      <c r="A793" s="199" t="n">
        <v>36337</v>
      </c>
      <c r="B793" s="192" t="n">
        <v>36337</v>
      </c>
      <c r="C793" s="308" t="n">
        <f aca="false">IF(B793&lt;&gt;"",MONTH(B793),0)</f>
        <v>6</v>
      </c>
      <c r="D793" s="209" t="n">
        <v>258000</v>
      </c>
    </row>
    <row r="794" customFormat="false" ht="11.25" hidden="false" customHeight="false" outlineLevel="0" collapsed="false">
      <c r="A794" s="199" t="n">
        <v>36338</v>
      </c>
      <c r="B794" s="192" t="n">
        <v>36338</v>
      </c>
      <c r="C794" s="308" t="n">
        <f aca="false">IF(B794&lt;&gt;"",MONTH(B794),0)</f>
        <v>6</v>
      </c>
      <c r="D794" s="209" t="n">
        <v>261000</v>
      </c>
    </row>
    <row r="795" customFormat="false" ht="11.25" hidden="false" customHeight="false" outlineLevel="0" collapsed="false">
      <c r="A795" s="199" t="n">
        <v>36339</v>
      </c>
      <c r="B795" s="192" t="n">
        <v>36339</v>
      </c>
      <c r="C795" s="308" t="n">
        <f aca="false">IF(B795&lt;&gt;"",MONTH(B795),0)</f>
        <v>6</v>
      </c>
      <c r="D795" s="209" t="n">
        <v>263000</v>
      </c>
    </row>
    <row r="796" customFormat="false" ht="11.25" hidden="false" customHeight="false" outlineLevel="0" collapsed="false">
      <c r="A796" s="199" t="n">
        <v>36340</v>
      </c>
      <c r="B796" s="192" t="n">
        <v>36340</v>
      </c>
      <c r="C796" s="308" t="n">
        <f aca="false">IF(B796&lt;&gt;"",MONTH(B796),0)</f>
        <v>6</v>
      </c>
      <c r="D796" s="209" t="n">
        <v>242000</v>
      </c>
    </row>
    <row r="797" customFormat="false" ht="11.25" hidden="false" customHeight="false" outlineLevel="0" collapsed="false">
      <c r="A797" s="199" t="n">
        <v>36341</v>
      </c>
      <c r="B797" s="192" t="n">
        <v>36341</v>
      </c>
      <c r="C797" s="308" t="n">
        <f aca="false">IF(B797&lt;&gt;"",MONTH(B797),0)</f>
        <v>6</v>
      </c>
      <c r="D797" s="209" t="n">
        <v>300000</v>
      </c>
    </row>
    <row r="798" customFormat="false" ht="11.25" hidden="false" customHeight="false" outlineLevel="0" collapsed="false">
      <c r="A798" s="199" t="n">
        <v>36342</v>
      </c>
      <c r="B798" s="192" t="n">
        <v>36342</v>
      </c>
      <c r="C798" s="308" t="n">
        <f aca="false">IF(B798&lt;&gt;"",MONTH(B798),0)</f>
        <v>7</v>
      </c>
      <c r="D798" s="209" t="n">
        <v>246000</v>
      </c>
    </row>
    <row r="799" customFormat="false" ht="11.25" hidden="false" customHeight="false" outlineLevel="0" collapsed="false">
      <c r="A799" s="199" t="n">
        <v>36343</v>
      </c>
      <c r="B799" s="192" t="n">
        <v>36343</v>
      </c>
      <c r="C799" s="308" t="n">
        <f aca="false">IF(B799&lt;&gt;"",MONTH(B799),0)</f>
        <v>7</v>
      </c>
      <c r="D799" s="209" t="n">
        <v>244000</v>
      </c>
    </row>
    <row r="800" customFormat="false" ht="11.25" hidden="false" customHeight="false" outlineLevel="0" collapsed="false">
      <c r="A800" s="199" t="n">
        <v>36344</v>
      </c>
      <c r="B800" s="192" t="n">
        <v>36344</v>
      </c>
      <c r="C800" s="308" t="n">
        <f aca="false">IF(B800&lt;&gt;"",MONTH(B800),0)</f>
        <v>7</v>
      </c>
      <c r="D800" s="209" t="n">
        <v>233000</v>
      </c>
    </row>
    <row r="801" customFormat="false" ht="11.25" hidden="false" customHeight="false" outlineLevel="0" collapsed="false">
      <c r="A801" s="199" t="n">
        <v>36345</v>
      </c>
      <c r="B801" s="192" t="n">
        <v>36345</v>
      </c>
      <c r="C801" s="308" t="n">
        <f aca="false">IF(B801&lt;&gt;"",MONTH(B801),0)</f>
        <v>7</v>
      </c>
      <c r="D801" s="209" t="n">
        <v>248000</v>
      </c>
    </row>
    <row r="802" customFormat="false" ht="11.25" hidden="false" customHeight="false" outlineLevel="0" collapsed="false">
      <c r="A802" s="199" t="n">
        <v>36346</v>
      </c>
      <c r="B802" s="192" t="n">
        <v>36346</v>
      </c>
      <c r="C802" s="308" t="n">
        <f aca="false">IF(B802&lt;&gt;"",MONTH(B802),0)</f>
        <v>7</v>
      </c>
      <c r="D802" s="209" t="n">
        <v>249000</v>
      </c>
    </row>
    <row r="803" customFormat="false" ht="11.25" hidden="false" customHeight="false" outlineLevel="0" collapsed="false">
      <c r="A803" s="199" t="n">
        <v>36347</v>
      </c>
      <c r="B803" s="192" t="n">
        <v>36347</v>
      </c>
      <c r="C803" s="308" t="n">
        <f aca="false">IF(B803&lt;&gt;"",MONTH(B803),0)</f>
        <v>7</v>
      </c>
      <c r="D803" s="209" t="n">
        <v>252000</v>
      </c>
    </row>
    <row r="804" customFormat="false" ht="11.25" hidden="false" customHeight="false" outlineLevel="0" collapsed="false">
      <c r="A804" s="199" t="n">
        <v>36348</v>
      </c>
      <c r="B804" s="192" t="n">
        <v>36348</v>
      </c>
      <c r="C804" s="308" t="n">
        <f aca="false">IF(B804&lt;&gt;"",MONTH(B804),0)</f>
        <v>7</v>
      </c>
      <c r="D804" s="209" t="n">
        <v>244000</v>
      </c>
    </row>
    <row r="805" customFormat="false" ht="11.25" hidden="false" customHeight="false" outlineLevel="0" collapsed="false">
      <c r="A805" s="199" t="n">
        <v>36349</v>
      </c>
      <c r="B805" s="192" t="n">
        <v>36349</v>
      </c>
      <c r="C805" s="308" t="n">
        <f aca="false">IF(B805&lt;&gt;"",MONTH(B805),0)</f>
        <v>7</v>
      </c>
      <c r="D805" s="209" t="n">
        <v>238000</v>
      </c>
    </row>
    <row r="806" customFormat="false" ht="11.25" hidden="false" customHeight="false" outlineLevel="0" collapsed="false">
      <c r="A806" s="199" t="n">
        <v>36350</v>
      </c>
      <c r="B806" s="192" t="n">
        <v>36350</v>
      </c>
      <c r="C806" s="308" t="n">
        <f aca="false">IF(B806&lt;&gt;"",MONTH(B806),0)</f>
        <v>7</v>
      </c>
      <c r="D806" s="209" t="n">
        <v>243000</v>
      </c>
    </row>
    <row r="807" customFormat="false" ht="11.25" hidden="false" customHeight="false" outlineLevel="0" collapsed="false">
      <c r="A807" s="199" t="n">
        <v>36351</v>
      </c>
      <c r="B807" s="192" t="n">
        <v>36351</v>
      </c>
      <c r="C807" s="308" t="n">
        <f aca="false">IF(B807&lt;&gt;"",MONTH(B807),0)</f>
        <v>7</v>
      </c>
      <c r="D807" s="209" t="n">
        <v>232000</v>
      </c>
    </row>
    <row r="808" customFormat="false" ht="11.25" hidden="false" customHeight="false" outlineLevel="0" collapsed="false">
      <c r="A808" s="199" t="n">
        <v>36352</v>
      </c>
      <c r="B808" s="192" t="n">
        <v>36352</v>
      </c>
      <c r="C808" s="308" t="n">
        <f aca="false">IF(B808&lt;&gt;"",MONTH(B808),0)</f>
        <v>7</v>
      </c>
      <c r="D808" s="209" t="n">
        <v>223000</v>
      </c>
    </row>
    <row r="809" customFormat="false" ht="11.25" hidden="false" customHeight="false" outlineLevel="0" collapsed="false">
      <c r="A809" s="199" t="n">
        <v>36353</v>
      </c>
      <c r="B809" s="192" t="n">
        <v>36353</v>
      </c>
      <c r="C809" s="308" t="n">
        <f aca="false">IF(B809&lt;&gt;"",MONTH(B809),0)</f>
        <v>7</v>
      </c>
      <c r="D809" s="209" t="n">
        <v>199000</v>
      </c>
    </row>
    <row r="810" customFormat="false" ht="11.25" hidden="false" customHeight="false" outlineLevel="0" collapsed="false">
      <c r="A810" s="199" t="n">
        <v>36354</v>
      </c>
      <c r="B810" s="192" t="n">
        <v>36354</v>
      </c>
      <c r="C810" s="308" t="n">
        <f aca="false">IF(B810&lt;&gt;"",MONTH(B810),0)</f>
        <v>7</v>
      </c>
      <c r="D810" s="209" t="n">
        <v>206000</v>
      </c>
    </row>
    <row r="811" customFormat="false" ht="11.25" hidden="false" customHeight="false" outlineLevel="0" collapsed="false">
      <c r="A811" s="199" t="n">
        <v>36355</v>
      </c>
      <c r="B811" s="192" t="n">
        <v>36355</v>
      </c>
      <c r="C811" s="308" t="n">
        <f aca="false">IF(B811&lt;&gt;"",MONTH(B811),0)</f>
        <v>7</v>
      </c>
      <c r="D811" s="209" t="n">
        <v>207000</v>
      </c>
    </row>
    <row r="812" customFormat="false" ht="11.25" hidden="false" customHeight="false" outlineLevel="0" collapsed="false">
      <c r="A812" s="199" t="n">
        <v>36356</v>
      </c>
      <c r="B812" s="192" t="n">
        <v>36356</v>
      </c>
      <c r="C812" s="308" t="n">
        <f aca="false">IF(B812&lt;&gt;"",MONTH(B812),0)</f>
        <v>7</v>
      </c>
      <c r="D812" s="209" t="n">
        <v>253000</v>
      </c>
    </row>
    <row r="813" customFormat="false" ht="11.25" hidden="false" customHeight="false" outlineLevel="0" collapsed="false">
      <c r="A813" s="199" t="n">
        <v>36357</v>
      </c>
      <c r="B813" s="192" t="n">
        <v>36357</v>
      </c>
      <c r="C813" s="308" t="n">
        <f aca="false">IF(B813&lt;&gt;"",MONTH(B813),0)</f>
        <v>7</v>
      </c>
      <c r="D813" s="209" t="n">
        <v>273000</v>
      </c>
    </row>
    <row r="814" customFormat="false" ht="11.25" hidden="false" customHeight="false" outlineLevel="0" collapsed="false">
      <c r="A814" s="199" t="n">
        <v>36358</v>
      </c>
      <c r="B814" s="192" t="n">
        <v>36358</v>
      </c>
      <c r="C814" s="308" t="n">
        <f aca="false">IF(B814&lt;&gt;"",MONTH(B814),0)</f>
        <v>7</v>
      </c>
      <c r="D814" s="209" t="n">
        <v>266000</v>
      </c>
    </row>
    <row r="815" customFormat="false" ht="11.25" hidden="false" customHeight="false" outlineLevel="0" collapsed="false">
      <c r="A815" s="199" t="n">
        <v>36359</v>
      </c>
      <c r="B815" s="192" t="n">
        <v>36359</v>
      </c>
      <c r="C815" s="308" t="n">
        <f aca="false">IF(B815&lt;&gt;"",MONTH(B815),0)</f>
        <v>7</v>
      </c>
      <c r="D815" s="209" t="n">
        <v>258000</v>
      </c>
    </row>
    <row r="816" customFormat="false" ht="11.25" hidden="false" customHeight="false" outlineLevel="0" collapsed="false">
      <c r="A816" s="199" t="n">
        <v>36360</v>
      </c>
      <c r="B816" s="192" t="n">
        <v>36360</v>
      </c>
      <c r="C816" s="308" t="n">
        <f aca="false">IF(B816&lt;&gt;"",MONTH(B816),0)</f>
        <v>7</v>
      </c>
      <c r="D816" s="209" t="n">
        <v>261000</v>
      </c>
    </row>
    <row r="817" customFormat="false" ht="11.25" hidden="false" customHeight="false" outlineLevel="0" collapsed="false">
      <c r="A817" s="199" t="n">
        <v>36361</v>
      </c>
      <c r="B817" s="192" t="n">
        <v>36361</v>
      </c>
      <c r="C817" s="308" t="n">
        <f aca="false">IF(B817&lt;&gt;"",MONTH(B817),0)</f>
        <v>7</v>
      </c>
      <c r="D817" s="209" t="n">
        <v>265000</v>
      </c>
    </row>
    <row r="818" customFormat="false" ht="11.25" hidden="false" customHeight="false" outlineLevel="0" collapsed="false">
      <c r="A818" s="199" t="n">
        <v>36362</v>
      </c>
      <c r="B818" s="192" t="n">
        <v>36362</v>
      </c>
      <c r="C818" s="308" t="n">
        <f aca="false">IF(B818&lt;&gt;"",MONTH(B818),0)</f>
        <v>7</v>
      </c>
      <c r="D818" s="209" t="n">
        <v>260000</v>
      </c>
    </row>
    <row r="819" customFormat="false" ht="11.25" hidden="false" customHeight="false" outlineLevel="0" collapsed="false">
      <c r="A819" s="199" t="n">
        <v>36363</v>
      </c>
      <c r="B819" s="192" t="n">
        <v>36363</v>
      </c>
      <c r="C819" s="308" t="n">
        <f aca="false">IF(B819&lt;&gt;"",MONTH(B819),0)</f>
        <v>7</v>
      </c>
      <c r="D819" s="209" t="n">
        <v>265000</v>
      </c>
    </row>
    <row r="820" customFormat="false" ht="11.25" hidden="false" customHeight="false" outlineLevel="0" collapsed="false">
      <c r="A820" s="199" t="n">
        <v>36364</v>
      </c>
      <c r="B820" s="192" t="n">
        <v>36364</v>
      </c>
      <c r="C820" s="308" t="n">
        <f aca="false">IF(B820&lt;&gt;"",MONTH(B820),0)</f>
        <v>7</v>
      </c>
      <c r="D820" s="209" t="n">
        <v>252000</v>
      </c>
    </row>
    <row r="821" customFormat="false" ht="11.25" hidden="false" customHeight="false" outlineLevel="0" collapsed="false">
      <c r="A821" s="199" t="n">
        <v>36365</v>
      </c>
      <c r="B821" s="192" t="n">
        <v>36365</v>
      </c>
      <c r="C821" s="308" t="n">
        <f aca="false">IF(B821&lt;&gt;"",MONTH(B821),0)</f>
        <v>7</v>
      </c>
      <c r="D821" s="209" t="n">
        <v>266000</v>
      </c>
    </row>
    <row r="822" customFormat="false" ht="11.25" hidden="false" customHeight="false" outlineLevel="0" collapsed="false">
      <c r="A822" s="199" t="n">
        <v>36366</v>
      </c>
      <c r="B822" s="192" t="n">
        <v>36366</v>
      </c>
      <c r="C822" s="308" t="n">
        <f aca="false">IF(B822&lt;&gt;"",MONTH(B822),0)</f>
        <v>7</v>
      </c>
      <c r="D822" s="209" t="n">
        <v>251000</v>
      </c>
    </row>
    <row r="823" customFormat="false" ht="11.25" hidden="false" customHeight="false" outlineLevel="0" collapsed="false">
      <c r="A823" s="199" t="n">
        <v>36367</v>
      </c>
      <c r="B823" s="192" t="n">
        <v>36367</v>
      </c>
      <c r="C823" s="308" t="n">
        <f aca="false">IF(B823&lt;&gt;"",MONTH(B823),0)</f>
        <v>7</v>
      </c>
      <c r="D823" s="209" t="n">
        <v>261000</v>
      </c>
    </row>
    <row r="824" customFormat="false" ht="11.25" hidden="false" customHeight="false" outlineLevel="0" collapsed="false">
      <c r="A824" s="199" t="n">
        <v>36368</v>
      </c>
      <c r="B824" s="192" t="n">
        <v>36368</v>
      </c>
      <c r="C824" s="308" t="n">
        <f aca="false">IF(B824&lt;&gt;"",MONTH(B824),0)</f>
        <v>7</v>
      </c>
      <c r="D824" s="209" t="n">
        <v>256000</v>
      </c>
    </row>
    <row r="825" customFormat="false" ht="11.25" hidden="false" customHeight="false" outlineLevel="0" collapsed="false">
      <c r="A825" s="199" t="n">
        <v>36369</v>
      </c>
      <c r="B825" s="192" t="n">
        <v>36369</v>
      </c>
      <c r="C825" s="308" t="n">
        <f aca="false">IF(B825&lt;&gt;"",MONTH(B825),0)</f>
        <v>7</v>
      </c>
      <c r="D825" s="209" t="n">
        <v>272000</v>
      </c>
    </row>
    <row r="826" customFormat="false" ht="11.25" hidden="false" customHeight="false" outlineLevel="0" collapsed="false">
      <c r="A826" s="199" t="n">
        <v>36370</v>
      </c>
      <c r="B826" s="192" t="n">
        <v>36370</v>
      </c>
      <c r="C826" s="308" t="n">
        <f aca="false">IF(B826&lt;&gt;"",MONTH(B826),0)</f>
        <v>7</v>
      </c>
      <c r="D826" s="209" t="n">
        <v>264000</v>
      </c>
    </row>
    <row r="827" customFormat="false" ht="11.25" hidden="false" customHeight="false" outlineLevel="0" collapsed="false">
      <c r="A827" s="199" t="n">
        <v>36371</v>
      </c>
      <c r="B827" s="192" t="n">
        <v>36371</v>
      </c>
      <c r="C827" s="308" t="n">
        <f aca="false">IF(B827&lt;&gt;"",MONTH(B827),0)</f>
        <v>7</v>
      </c>
      <c r="D827" s="209" t="n">
        <v>270000</v>
      </c>
    </row>
    <row r="828" customFormat="false" ht="11.25" hidden="false" customHeight="false" outlineLevel="0" collapsed="false">
      <c r="A828" s="199" t="n">
        <v>36372</v>
      </c>
      <c r="B828" s="192" t="n">
        <v>36372</v>
      </c>
      <c r="C828" s="308" t="n">
        <f aca="false">IF(B828&lt;&gt;"",MONTH(B828),0)</f>
        <v>7</v>
      </c>
      <c r="D828" s="209" t="n">
        <v>268000</v>
      </c>
    </row>
    <row r="829" customFormat="false" ht="11.25" hidden="false" customHeight="false" outlineLevel="0" collapsed="false">
      <c r="A829" s="199" t="n">
        <v>36373</v>
      </c>
      <c r="B829" s="192" t="n">
        <v>36373</v>
      </c>
      <c r="C829" s="308" t="n">
        <f aca="false">IF(B829&lt;&gt;"",MONTH(B829),0)</f>
        <v>8</v>
      </c>
      <c r="D829" s="209" t="n">
        <v>257000</v>
      </c>
    </row>
    <row r="830" customFormat="false" ht="11.25" hidden="false" customHeight="false" outlineLevel="0" collapsed="false">
      <c r="A830" s="199" t="n">
        <v>36374</v>
      </c>
      <c r="B830" s="192" t="n">
        <v>36374</v>
      </c>
      <c r="C830" s="308" t="n">
        <f aca="false">IF(B830&lt;&gt;"",MONTH(B830),0)</f>
        <v>8</v>
      </c>
      <c r="D830" s="209" t="n">
        <v>267000</v>
      </c>
    </row>
    <row r="831" customFormat="false" ht="11.25" hidden="false" customHeight="false" outlineLevel="0" collapsed="false">
      <c r="A831" s="199" t="n">
        <v>36375</v>
      </c>
      <c r="B831" s="192" t="n">
        <v>36375</v>
      </c>
      <c r="C831" s="308" t="n">
        <f aca="false">IF(B831&lt;&gt;"",MONTH(B831),0)</f>
        <v>8</v>
      </c>
      <c r="D831" s="209" t="n">
        <v>269000</v>
      </c>
    </row>
    <row r="832" customFormat="false" ht="11.25" hidden="false" customHeight="false" outlineLevel="0" collapsed="false">
      <c r="A832" s="199" t="n">
        <v>36376</v>
      </c>
      <c r="B832" s="192" t="n">
        <v>36376</v>
      </c>
      <c r="C832" s="308" t="n">
        <f aca="false">IF(B832&lt;&gt;"",MONTH(B832),0)</f>
        <v>8</v>
      </c>
      <c r="D832" s="209" t="n">
        <v>270000</v>
      </c>
    </row>
    <row r="833" customFormat="false" ht="11.25" hidden="false" customHeight="false" outlineLevel="0" collapsed="false">
      <c r="A833" s="199" t="n">
        <v>36377</v>
      </c>
      <c r="B833" s="192" t="n">
        <v>36377</v>
      </c>
      <c r="C833" s="308" t="n">
        <f aca="false">IF(B833&lt;&gt;"",MONTH(B833),0)</f>
        <v>8</v>
      </c>
      <c r="D833" s="209" t="n">
        <v>272000</v>
      </c>
    </row>
    <row r="834" customFormat="false" ht="11.25" hidden="false" customHeight="false" outlineLevel="0" collapsed="false">
      <c r="A834" s="199" t="n">
        <v>36378</v>
      </c>
      <c r="B834" s="192" t="n">
        <v>36378</v>
      </c>
      <c r="C834" s="308" t="n">
        <f aca="false">IF(B834&lt;&gt;"",MONTH(B834),0)</f>
        <v>8</v>
      </c>
      <c r="D834" s="209" t="n">
        <v>271000</v>
      </c>
    </row>
    <row r="835" customFormat="false" ht="11.25" hidden="false" customHeight="false" outlineLevel="0" collapsed="false">
      <c r="A835" s="199" t="n">
        <v>36379</v>
      </c>
      <c r="B835" s="192" t="n">
        <v>36379</v>
      </c>
      <c r="C835" s="308" t="n">
        <f aca="false">IF(B835&lt;&gt;"",MONTH(B835),0)</f>
        <v>8</v>
      </c>
      <c r="D835" s="209" t="n">
        <v>277000</v>
      </c>
    </row>
    <row r="836" customFormat="false" ht="11.25" hidden="false" customHeight="false" outlineLevel="0" collapsed="false">
      <c r="A836" s="199" t="n">
        <v>36380</v>
      </c>
      <c r="B836" s="192" t="n">
        <v>36380</v>
      </c>
      <c r="C836" s="308" t="n">
        <f aca="false">IF(B836&lt;&gt;"",MONTH(B836),0)</f>
        <v>8</v>
      </c>
      <c r="D836" s="209" t="n">
        <v>276000</v>
      </c>
    </row>
    <row r="837" customFormat="false" ht="11.25" hidden="false" customHeight="false" outlineLevel="0" collapsed="false">
      <c r="A837" s="199" t="n">
        <v>36381</v>
      </c>
      <c r="B837" s="192" t="n">
        <v>36381</v>
      </c>
      <c r="C837" s="308" t="n">
        <f aca="false">IF(B837&lt;&gt;"",MONTH(B837),0)</f>
        <v>8</v>
      </c>
      <c r="D837" s="209" t="n">
        <v>264000</v>
      </c>
    </row>
    <row r="838" customFormat="false" ht="11.25" hidden="false" customHeight="false" outlineLevel="0" collapsed="false">
      <c r="A838" s="199" t="n">
        <v>36382</v>
      </c>
      <c r="B838" s="192" t="n">
        <v>36382</v>
      </c>
      <c r="C838" s="308" t="n">
        <f aca="false">IF(B838&lt;&gt;"",MONTH(B838),0)</f>
        <v>8</v>
      </c>
      <c r="D838" s="209" t="n">
        <v>265000</v>
      </c>
    </row>
    <row r="839" customFormat="false" ht="11.25" hidden="false" customHeight="false" outlineLevel="0" collapsed="false">
      <c r="A839" s="199" t="n">
        <v>36383</v>
      </c>
      <c r="B839" s="192" t="n">
        <v>36383</v>
      </c>
      <c r="C839" s="308" t="n">
        <f aca="false">IF(B839&lt;&gt;"",MONTH(B839),0)</f>
        <v>8</v>
      </c>
      <c r="D839" s="209" t="n">
        <v>254000</v>
      </c>
    </row>
    <row r="840" customFormat="false" ht="11.25" hidden="false" customHeight="false" outlineLevel="0" collapsed="false">
      <c r="A840" s="199" t="n">
        <v>36384</v>
      </c>
      <c r="B840" s="192" t="n">
        <v>36384</v>
      </c>
      <c r="C840" s="308" t="n">
        <f aca="false">IF(B840&lt;&gt;"",MONTH(B840),0)</f>
        <v>8</v>
      </c>
      <c r="D840" s="209" t="n">
        <v>271000</v>
      </c>
    </row>
    <row r="841" customFormat="false" ht="11.25" hidden="false" customHeight="false" outlineLevel="0" collapsed="false">
      <c r="A841" s="199" t="n">
        <v>36385</v>
      </c>
      <c r="B841" s="192" t="n">
        <v>36385</v>
      </c>
      <c r="C841" s="308" t="n">
        <f aca="false">IF(B841&lt;&gt;"",MONTH(B841),0)</f>
        <v>8</v>
      </c>
      <c r="D841" s="209" t="n">
        <v>267000</v>
      </c>
    </row>
    <row r="842" customFormat="false" ht="11.25" hidden="false" customHeight="false" outlineLevel="0" collapsed="false">
      <c r="A842" s="199" t="n">
        <v>36386</v>
      </c>
      <c r="B842" s="192" t="n">
        <v>36386</v>
      </c>
      <c r="C842" s="308" t="n">
        <f aca="false">IF(B842&lt;&gt;"",MONTH(B842),0)</f>
        <v>8</v>
      </c>
      <c r="D842" s="209" t="n">
        <v>274000</v>
      </c>
    </row>
    <row r="843" customFormat="false" ht="11.25" hidden="false" customHeight="false" outlineLevel="0" collapsed="false">
      <c r="A843" s="199" t="n">
        <v>36387</v>
      </c>
      <c r="B843" s="192" t="n">
        <v>36387</v>
      </c>
      <c r="C843" s="308" t="n">
        <f aca="false">IF(B843&lt;&gt;"",MONTH(B843),0)</f>
        <v>8</v>
      </c>
      <c r="D843" s="209" t="n">
        <v>274000</v>
      </c>
    </row>
    <row r="844" customFormat="false" ht="11.25" hidden="false" customHeight="false" outlineLevel="0" collapsed="false">
      <c r="A844" s="199" t="n">
        <v>36388</v>
      </c>
      <c r="B844" s="192" t="n">
        <v>36388</v>
      </c>
      <c r="C844" s="308" t="n">
        <f aca="false">IF(B844&lt;&gt;"",MONTH(B844),0)</f>
        <v>8</v>
      </c>
      <c r="D844" s="209" t="n">
        <v>267000</v>
      </c>
    </row>
    <row r="845" customFormat="false" ht="11.25" hidden="false" customHeight="false" outlineLevel="0" collapsed="false">
      <c r="A845" s="199" t="n">
        <v>36389</v>
      </c>
      <c r="B845" s="192" t="n">
        <v>36389</v>
      </c>
      <c r="C845" s="308" t="n">
        <f aca="false">IF(B845&lt;&gt;"",MONTH(B845),0)</f>
        <v>8</v>
      </c>
      <c r="D845" s="209" t="n">
        <v>268000</v>
      </c>
    </row>
    <row r="846" customFormat="false" ht="11.25" hidden="false" customHeight="false" outlineLevel="0" collapsed="false">
      <c r="A846" s="199" t="n">
        <v>36390</v>
      </c>
      <c r="B846" s="192" t="n">
        <v>36390</v>
      </c>
      <c r="C846" s="308" t="n">
        <f aca="false">IF(B846&lt;&gt;"",MONTH(B846),0)</f>
        <v>8</v>
      </c>
      <c r="D846" s="209" t="n">
        <v>270000</v>
      </c>
    </row>
    <row r="847" customFormat="false" ht="11.25" hidden="false" customHeight="false" outlineLevel="0" collapsed="false">
      <c r="A847" s="199" t="n">
        <v>36391</v>
      </c>
      <c r="B847" s="192" t="n">
        <v>36391</v>
      </c>
      <c r="C847" s="308" t="n">
        <f aca="false">IF(B847&lt;&gt;"",MONTH(B847),0)</f>
        <v>8</v>
      </c>
      <c r="D847" s="209" t="n">
        <v>266000</v>
      </c>
    </row>
    <row r="848" customFormat="false" ht="11.25" hidden="false" customHeight="false" outlineLevel="0" collapsed="false">
      <c r="A848" s="199" t="n">
        <v>36392</v>
      </c>
      <c r="B848" s="192" t="n">
        <v>36392</v>
      </c>
      <c r="C848" s="308" t="n">
        <f aca="false">IF(B848&lt;&gt;"",MONTH(B848),0)</f>
        <v>8</v>
      </c>
      <c r="D848" s="209" t="n">
        <v>256000</v>
      </c>
    </row>
    <row r="849" customFormat="false" ht="11.25" hidden="false" customHeight="false" outlineLevel="0" collapsed="false">
      <c r="A849" s="199" t="n">
        <v>36393</v>
      </c>
      <c r="B849" s="192" t="n">
        <v>36393</v>
      </c>
      <c r="C849" s="308" t="n">
        <f aca="false">IF(B849&lt;&gt;"",MONTH(B849),0)</f>
        <v>8</v>
      </c>
      <c r="D849" s="209" t="n">
        <v>257000</v>
      </c>
    </row>
    <row r="850" customFormat="false" ht="11.25" hidden="false" customHeight="false" outlineLevel="0" collapsed="false">
      <c r="A850" s="199" t="n">
        <v>36394</v>
      </c>
      <c r="B850" s="192" t="n">
        <v>36394</v>
      </c>
      <c r="C850" s="308" t="n">
        <f aca="false">IF(B850&lt;&gt;"",MONTH(B850),0)</f>
        <v>8</v>
      </c>
      <c r="D850" s="209" t="n">
        <v>258000</v>
      </c>
    </row>
    <row r="851" customFormat="false" ht="11.25" hidden="false" customHeight="false" outlineLevel="0" collapsed="false">
      <c r="A851" s="199" t="n">
        <v>36395</v>
      </c>
      <c r="B851" s="192" t="n">
        <v>36395</v>
      </c>
      <c r="C851" s="308" t="n">
        <f aca="false">IF(B851&lt;&gt;"",MONTH(B851),0)</f>
        <v>8</v>
      </c>
      <c r="D851" s="209" t="n">
        <v>255000</v>
      </c>
    </row>
    <row r="852" customFormat="false" ht="11.25" hidden="false" customHeight="false" outlineLevel="0" collapsed="false">
      <c r="A852" s="199" t="n">
        <v>36396</v>
      </c>
      <c r="B852" s="192" t="n">
        <v>36396</v>
      </c>
      <c r="C852" s="308" t="n">
        <f aca="false">IF(B852&lt;&gt;"",MONTH(B852),0)</f>
        <v>8</v>
      </c>
      <c r="D852" s="3" t="n">
        <f aca="false">VLOOKUP($B852,data!$A$6:$M$15000,8)</f>
        <v>258000</v>
      </c>
    </row>
    <row r="853" customFormat="false" ht="11.25" hidden="false" customHeight="false" outlineLevel="0" collapsed="false">
      <c r="A853" s="199" t="n">
        <v>36397</v>
      </c>
      <c r="B853" s="192" t="n">
        <v>36397</v>
      </c>
      <c r="C853" s="308" t="n">
        <f aca="false">IF(B853&lt;&gt;"",MONTH(B853),0)</f>
        <v>8</v>
      </c>
      <c r="D853" s="3" t="n">
        <f aca="false">VLOOKUP($B853,data!$A$6:$M$15000,8)</f>
        <v>259000</v>
      </c>
    </row>
    <row r="854" customFormat="false" ht="11.25" hidden="false" customHeight="false" outlineLevel="0" collapsed="false">
      <c r="A854" s="199" t="n">
        <v>36398</v>
      </c>
      <c r="B854" s="192" t="n">
        <v>36398</v>
      </c>
      <c r="C854" s="308" t="n">
        <f aca="false">IF(B854&lt;&gt;"",MONTH(B854),0)</f>
        <v>8</v>
      </c>
      <c r="D854" s="3" t="n">
        <f aca="false">VLOOKUP($B854,data!$A$6:$M$15000,8)</f>
        <v>259000</v>
      </c>
    </row>
    <row r="855" customFormat="false" ht="11.25" hidden="false" customHeight="false" outlineLevel="0" collapsed="false">
      <c r="A855" s="199" t="n">
        <v>36399</v>
      </c>
      <c r="B855" s="192" t="n">
        <v>36399</v>
      </c>
      <c r="C855" s="308" t="n">
        <f aca="false">IF(B855&lt;&gt;"",MONTH(B855),0)</f>
        <v>8</v>
      </c>
      <c r="D855" s="3" t="n">
        <f aca="false">VLOOKUP($B855,data!$A$6:$M$15000,8)</f>
        <v>258000</v>
      </c>
    </row>
    <row r="856" customFormat="false" ht="11.25" hidden="false" customHeight="false" outlineLevel="0" collapsed="false">
      <c r="A856" s="199" t="n">
        <v>36400</v>
      </c>
      <c r="B856" s="192" t="n">
        <v>36400</v>
      </c>
      <c r="C856" s="308" t="n">
        <f aca="false">IF(B856&lt;&gt;"",MONTH(B856),0)</f>
        <v>8</v>
      </c>
      <c r="D856" s="3" t="n">
        <f aca="false">VLOOKUP($B856,data!$A$6:$M$15000,8)</f>
        <v>260000</v>
      </c>
    </row>
    <row r="857" customFormat="false" ht="11.25" hidden="false" customHeight="false" outlineLevel="0" collapsed="false">
      <c r="A857" s="199" t="n">
        <v>36401</v>
      </c>
      <c r="B857" s="192" t="n">
        <v>36401</v>
      </c>
      <c r="C857" s="308" t="n">
        <f aca="false">IF(B857&lt;&gt;"",MONTH(B857),0)</f>
        <v>8</v>
      </c>
      <c r="D857" s="3" t="n">
        <f aca="false">VLOOKUP($B857,data!$A$6:$M$15000,8)</f>
        <v>261000</v>
      </c>
    </row>
    <row r="858" customFormat="false" ht="11.25" hidden="false" customHeight="false" outlineLevel="0" collapsed="false">
      <c r="A858" s="199" t="n">
        <v>36402</v>
      </c>
      <c r="B858" s="192" t="n">
        <v>36402</v>
      </c>
      <c r="C858" s="308" t="n">
        <f aca="false">IF(B858&lt;&gt;"",MONTH(B858),0)</f>
        <v>8</v>
      </c>
      <c r="D858" s="3" t="n">
        <f aca="false">VLOOKUP($B858,data!$A$6:$M$15000,8)</f>
        <v>258000</v>
      </c>
    </row>
    <row r="859" customFormat="false" ht="11.25" hidden="false" customHeight="false" outlineLevel="0" collapsed="false">
      <c r="A859" s="199" t="n">
        <v>36403</v>
      </c>
      <c r="B859" s="192" t="n">
        <v>36403</v>
      </c>
      <c r="C859" s="308" t="n">
        <f aca="false">IF(B859&lt;&gt;"",MONTH(B859),0)</f>
        <v>8</v>
      </c>
      <c r="D859" s="3" t="n">
        <f aca="false">VLOOKUP($B859,data!$A$6:$M$15000,8)</f>
        <v>249000</v>
      </c>
    </row>
    <row r="860" customFormat="false" ht="11.25" hidden="false" customHeight="false" outlineLevel="0" collapsed="false">
      <c r="A860" s="199" t="n">
        <v>36404</v>
      </c>
      <c r="B860" s="192" t="n">
        <v>36404</v>
      </c>
      <c r="C860" s="308" t="n">
        <f aca="false">IF(B860&lt;&gt;"",MONTH(B860),0)</f>
        <v>9</v>
      </c>
      <c r="D860" s="3" t="n">
        <f aca="false">VLOOKUP($B860,data!$A$6:$M$15000,8)</f>
        <v>258000</v>
      </c>
    </row>
    <row r="861" customFormat="false" ht="11.25" hidden="false" customHeight="false" outlineLevel="0" collapsed="false">
      <c r="A861" s="199" t="n">
        <v>36405</v>
      </c>
      <c r="B861" s="192" t="n">
        <v>36405</v>
      </c>
      <c r="C861" s="308" t="n">
        <f aca="false">IF(B861&lt;&gt;"",MONTH(B861),0)</f>
        <v>9</v>
      </c>
      <c r="D861" s="3" t="n">
        <f aca="false">VLOOKUP($B861,data!$A$6:$M$15000,8)</f>
        <v>256000</v>
      </c>
    </row>
    <row r="862" customFormat="false" ht="11.25" hidden="false" customHeight="false" outlineLevel="0" collapsed="false">
      <c r="A862" s="199" t="n">
        <v>36406</v>
      </c>
      <c r="B862" s="192" t="n">
        <v>36406</v>
      </c>
      <c r="C862" s="308" t="n">
        <f aca="false">IF(B862&lt;&gt;"",MONTH(B862),0)</f>
        <v>9</v>
      </c>
      <c r="D862" s="3" t="n">
        <f aca="false">VLOOKUP($B862,data!$A$6:$M$15000,8)</f>
        <v>256000</v>
      </c>
    </row>
    <row r="863" customFormat="false" ht="11.25" hidden="false" customHeight="false" outlineLevel="0" collapsed="false">
      <c r="A863" s="199" t="n">
        <v>36407</v>
      </c>
      <c r="B863" s="192" t="n">
        <v>36407</v>
      </c>
      <c r="C863" s="308" t="n">
        <f aca="false">IF(B863&lt;&gt;"",MONTH(B863),0)</f>
        <v>9</v>
      </c>
      <c r="D863" s="3" t="n">
        <f aca="false">VLOOKUP($B863,data!$A$6:$M$15000,8)</f>
        <v>259000</v>
      </c>
    </row>
    <row r="864" customFormat="false" ht="11.25" hidden="false" customHeight="false" outlineLevel="0" collapsed="false">
      <c r="A864" s="199" t="n">
        <v>36408</v>
      </c>
      <c r="B864" s="192" t="n">
        <v>36408</v>
      </c>
      <c r="C864" s="308" t="n">
        <f aca="false">IF(B864&lt;&gt;"",MONTH(B864),0)</f>
        <v>9</v>
      </c>
      <c r="D864" s="3" t="n">
        <f aca="false">VLOOKUP($B864,data!$A$6:$M$15000,8)</f>
        <v>267000</v>
      </c>
    </row>
    <row r="865" customFormat="false" ht="11.25" hidden="false" customHeight="false" outlineLevel="0" collapsed="false">
      <c r="A865" s="199" t="n">
        <v>36409</v>
      </c>
      <c r="B865" s="192" t="n">
        <v>36409</v>
      </c>
      <c r="C865" s="308" t="n">
        <f aca="false">IF(B865&lt;&gt;"",MONTH(B865),0)</f>
        <v>9</v>
      </c>
      <c r="D865" s="3" t="n">
        <f aca="false">VLOOKUP($B865,data!$A$6:$M$15000,8)</f>
        <v>273000</v>
      </c>
    </row>
    <row r="866" customFormat="false" ht="11.25" hidden="false" customHeight="false" outlineLevel="0" collapsed="false">
      <c r="A866" s="199" t="n">
        <v>36410</v>
      </c>
      <c r="B866" s="192" t="n">
        <v>36410</v>
      </c>
      <c r="C866" s="308" t="n">
        <f aca="false">IF(B866&lt;&gt;"",MONTH(B866),0)</f>
        <v>9</v>
      </c>
      <c r="D866" s="3" t="n">
        <f aca="false">VLOOKUP($B866,data!$A$6:$M$15000,8)</f>
        <v>277000</v>
      </c>
    </row>
    <row r="867" customFormat="false" ht="11.25" hidden="false" customHeight="false" outlineLevel="0" collapsed="false">
      <c r="A867" s="199" t="n">
        <v>36411</v>
      </c>
      <c r="B867" s="192" t="n">
        <v>36411</v>
      </c>
      <c r="C867" s="308" t="n">
        <f aca="false">IF(B867&lt;&gt;"",MONTH(B867),0)</f>
        <v>9</v>
      </c>
      <c r="D867" s="3" t="n">
        <f aca="false">VLOOKUP($B867,data!$A$6:$M$15000,8)</f>
        <v>275000</v>
      </c>
    </row>
    <row r="868" customFormat="false" ht="11.25" hidden="false" customHeight="false" outlineLevel="0" collapsed="false">
      <c r="A868" s="199" t="n">
        <v>36412</v>
      </c>
      <c r="B868" s="192" t="n">
        <v>36412</v>
      </c>
      <c r="C868" s="308" t="n">
        <f aca="false">IF(B868&lt;&gt;"",MONTH(B868),0)</f>
        <v>9</v>
      </c>
      <c r="D868" s="3" t="n">
        <f aca="false">VLOOKUP($B868,data!$A$6:$M$15000,8)</f>
        <v>275000</v>
      </c>
    </row>
    <row r="869" customFormat="false" ht="11.25" hidden="false" customHeight="false" outlineLevel="0" collapsed="false">
      <c r="A869" s="199" t="n">
        <v>36413</v>
      </c>
      <c r="B869" s="192" t="n">
        <v>36413</v>
      </c>
      <c r="C869" s="308" t="n">
        <f aca="false">IF(B869&lt;&gt;"",MONTH(B869),0)</f>
        <v>9</v>
      </c>
      <c r="D869" s="3" t="n">
        <f aca="false">VLOOKUP($B869,data!$A$6:$M$15000,8)</f>
        <v>271000</v>
      </c>
    </row>
    <row r="870" customFormat="false" ht="11.25" hidden="false" customHeight="false" outlineLevel="0" collapsed="false">
      <c r="A870" s="199" t="n">
        <v>36414</v>
      </c>
      <c r="B870" s="192" t="n">
        <v>36414</v>
      </c>
      <c r="C870" s="308" t="n">
        <f aca="false">IF(B870&lt;&gt;"",MONTH(B870),0)</f>
        <v>9</v>
      </c>
      <c r="D870" s="3" t="n">
        <f aca="false">VLOOKUP($B870,data!$A$6:$M$15000,8)</f>
        <v>272000</v>
      </c>
    </row>
    <row r="871" customFormat="false" ht="11.25" hidden="false" customHeight="false" outlineLevel="0" collapsed="false">
      <c r="A871" s="199" t="n">
        <v>36415</v>
      </c>
      <c r="B871" s="192" t="n">
        <v>36415</v>
      </c>
      <c r="C871" s="308" t="n">
        <f aca="false">IF(B871&lt;&gt;"",MONTH(B871),0)</f>
        <v>9</v>
      </c>
      <c r="D871" s="3" t="n">
        <f aca="false">VLOOKUP($B871,data!$A$6:$M$15000,8)</f>
        <v>271000</v>
      </c>
    </row>
    <row r="872" customFormat="false" ht="11.25" hidden="false" customHeight="false" outlineLevel="0" collapsed="false">
      <c r="A872" s="199" t="n">
        <v>36416</v>
      </c>
      <c r="B872" s="192" t="n">
        <v>36416</v>
      </c>
      <c r="C872" s="308" t="n">
        <f aca="false">IF(B872&lt;&gt;"",MONTH(B872),0)</f>
        <v>9</v>
      </c>
      <c r="D872" s="3" t="n">
        <f aca="false">VLOOKUP($B872,data!$A$6:$M$15000,8)</f>
        <v>300000</v>
      </c>
    </row>
    <row r="873" customFormat="false" ht="11.25" hidden="false" customHeight="false" outlineLevel="0" collapsed="false">
      <c r="A873" s="199" t="n">
        <v>36417</v>
      </c>
      <c r="B873" s="192" t="n">
        <v>36417</v>
      </c>
      <c r="C873" s="308" t="n">
        <f aca="false">IF(B873&lt;&gt;"",MONTH(B873),0)</f>
        <v>9</v>
      </c>
      <c r="D873" s="3" t="n">
        <f aca="false">VLOOKUP($B873,data!$A$6:$M$15000,8)</f>
        <v>269000</v>
      </c>
    </row>
    <row r="874" customFormat="false" ht="11.25" hidden="false" customHeight="false" outlineLevel="0" collapsed="false">
      <c r="A874" s="199" t="n">
        <v>36418</v>
      </c>
      <c r="B874" s="192" t="n">
        <v>36418</v>
      </c>
      <c r="C874" s="308" t="n">
        <f aca="false">IF(B874&lt;&gt;"",MONTH(B874),0)</f>
        <v>9</v>
      </c>
      <c r="D874" s="3" t="n">
        <f aca="false">VLOOKUP($B874,data!$A$6:$M$15000,8)</f>
        <v>268000</v>
      </c>
    </row>
    <row r="875" customFormat="false" ht="11.25" hidden="false" customHeight="false" outlineLevel="0" collapsed="false">
      <c r="A875" s="199" t="n">
        <v>36419</v>
      </c>
      <c r="B875" s="192" t="n">
        <v>36419</v>
      </c>
      <c r="C875" s="308" t="n">
        <f aca="false">IF(B875&lt;&gt;"",MONTH(B875),0)</f>
        <v>9</v>
      </c>
      <c r="D875" s="3" t="n">
        <f aca="false">VLOOKUP($B875,data!$A$6:$M$15000,8)</f>
        <v>271000</v>
      </c>
    </row>
    <row r="876" customFormat="false" ht="11.25" hidden="false" customHeight="false" outlineLevel="0" collapsed="false">
      <c r="A876" s="199" t="n">
        <v>36420</v>
      </c>
      <c r="B876" s="192" t="n">
        <v>36420</v>
      </c>
      <c r="C876" s="308" t="n">
        <f aca="false">IF(B876&lt;&gt;"",MONTH(B876),0)</f>
        <v>9</v>
      </c>
      <c r="D876" s="3" t="n">
        <f aca="false">VLOOKUP($B876,data!$A$6:$M$15000,8)</f>
        <v>265000</v>
      </c>
    </row>
    <row r="877" customFormat="false" ht="11.25" hidden="false" customHeight="false" outlineLevel="0" collapsed="false">
      <c r="A877" s="199" t="n">
        <v>36421</v>
      </c>
      <c r="B877" s="192" t="n">
        <v>36421</v>
      </c>
      <c r="C877" s="308" t="n">
        <f aca="false">IF(B877&lt;&gt;"",MONTH(B877),0)</f>
        <v>9</v>
      </c>
      <c r="D877" s="3" t="n">
        <f aca="false">VLOOKUP($B877,data!$A$6:$M$15000,8)</f>
        <v>213000</v>
      </c>
    </row>
    <row r="878" customFormat="false" ht="11.25" hidden="false" customHeight="false" outlineLevel="0" collapsed="false">
      <c r="A878" s="199" t="n">
        <v>36422</v>
      </c>
      <c r="B878" s="192" t="n">
        <v>36422</v>
      </c>
      <c r="C878" s="308" t="n">
        <f aca="false">IF(B878&lt;&gt;"",MONTH(B878),0)</f>
        <v>9</v>
      </c>
      <c r="D878" s="3" t="n">
        <f aca="false">VLOOKUP($B878,data!$A$6:$M$15000,8)</f>
        <v>256000</v>
      </c>
    </row>
    <row r="879" customFormat="false" ht="11.25" hidden="false" customHeight="false" outlineLevel="0" collapsed="false">
      <c r="A879" s="199" t="n">
        <v>36423</v>
      </c>
      <c r="B879" s="192" t="n">
        <v>36423</v>
      </c>
      <c r="C879" s="308" t="n">
        <f aca="false">IF(B879&lt;&gt;"",MONTH(B879),0)</f>
        <v>9</v>
      </c>
      <c r="D879" s="3" t="n">
        <f aca="false">VLOOKUP($B879,data!$A$6:$M$15000,8)</f>
        <v>269000</v>
      </c>
    </row>
    <row r="880" customFormat="false" ht="11.25" hidden="false" customHeight="false" outlineLevel="0" collapsed="false">
      <c r="A880" s="199" t="n">
        <v>36424</v>
      </c>
      <c r="B880" s="192" t="n">
        <v>36424</v>
      </c>
      <c r="C880" s="308" t="n">
        <f aca="false">IF(B880&lt;&gt;"",MONTH(B880),0)</f>
        <v>9</v>
      </c>
      <c r="D880" s="3" t="n">
        <f aca="false">VLOOKUP($B880,data!$A$6:$M$15000,8)</f>
        <v>264000</v>
      </c>
    </row>
    <row r="881" customFormat="false" ht="11.25" hidden="false" customHeight="false" outlineLevel="0" collapsed="false">
      <c r="A881" s="199" t="n">
        <v>36425</v>
      </c>
      <c r="B881" s="192" t="n">
        <v>36425</v>
      </c>
      <c r="C881" s="308" t="n">
        <f aca="false">IF(B881&lt;&gt;"",MONTH(B881),0)</f>
        <v>9</v>
      </c>
      <c r="D881" s="3" t="n">
        <f aca="false">VLOOKUP($B881,data!$A$6:$M$15000,8)</f>
        <v>253000</v>
      </c>
    </row>
    <row r="882" customFormat="false" ht="11.25" hidden="false" customHeight="false" outlineLevel="0" collapsed="false">
      <c r="A882" s="199" t="n">
        <v>36426</v>
      </c>
      <c r="B882" s="192" t="n">
        <v>36426</v>
      </c>
      <c r="C882" s="308" t="n">
        <f aca="false">IF(B882&lt;&gt;"",MONTH(B882),0)</f>
        <v>9</v>
      </c>
      <c r="D882" s="3" t="n">
        <f aca="false">VLOOKUP($B882,data!$A$6:$M$15000,8)</f>
        <v>251000</v>
      </c>
    </row>
    <row r="883" customFormat="false" ht="11.25" hidden="false" customHeight="false" outlineLevel="0" collapsed="false">
      <c r="A883" s="199" t="n">
        <v>36427</v>
      </c>
      <c r="B883" s="192" t="n">
        <v>36427</v>
      </c>
      <c r="C883" s="308" t="n">
        <f aca="false">IF(B883&lt;&gt;"",MONTH(B883),0)</f>
        <v>9</v>
      </c>
      <c r="D883" s="3" t="n">
        <f aca="false">VLOOKUP($B883,data!$A$6:$M$15000,8)</f>
        <v>255000</v>
      </c>
    </row>
    <row r="884" customFormat="false" ht="11.25" hidden="false" customHeight="false" outlineLevel="0" collapsed="false">
      <c r="A884" s="199" t="n">
        <v>36428</v>
      </c>
      <c r="B884" s="192" t="n">
        <v>36428</v>
      </c>
      <c r="C884" s="308" t="n">
        <f aca="false">IF(B884&lt;&gt;"",MONTH(B884),0)</f>
        <v>9</v>
      </c>
      <c r="D884" s="3" t="n">
        <f aca="false">VLOOKUP($B884,data!$A$6:$M$15000,8)</f>
        <v>255000</v>
      </c>
    </row>
    <row r="885" customFormat="false" ht="11.25" hidden="false" customHeight="false" outlineLevel="0" collapsed="false">
      <c r="A885" s="199" t="n">
        <v>36429</v>
      </c>
      <c r="B885" s="192" t="n">
        <v>36429</v>
      </c>
      <c r="C885" s="308" t="n">
        <f aca="false">IF(B885&lt;&gt;"",MONTH(B885),0)</f>
        <v>9</v>
      </c>
      <c r="D885" s="3" t="n">
        <f aca="false">VLOOKUP($B885,data!$A$6:$M$15000,8)</f>
        <v>243000</v>
      </c>
    </row>
    <row r="886" customFormat="false" ht="11.25" hidden="false" customHeight="false" outlineLevel="0" collapsed="false">
      <c r="A886" s="199" t="n">
        <v>36430</v>
      </c>
      <c r="B886" s="192" t="n">
        <v>36430</v>
      </c>
      <c r="C886" s="308" t="n">
        <f aca="false">IF(B886&lt;&gt;"",MONTH(B886),0)</f>
        <v>9</v>
      </c>
      <c r="D886" s="3" t="n">
        <f aca="false">VLOOKUP($B886,data!$A$6:$M$15000,8)</f>
        <v>243000</v>
      </c>
    </row>
    <row r="887" customFormat="false" ht="11.25" hidden="false" customHeight="false" outlineLevel="0" collapsed="false">
      <c r="A887" s="199" t="n">
        <v>36431</v>
      </c>
      <c r="B887" s="192" t="n">
        <v>36431</v>
      </c>
      <c r="C887" s="308" t="n">
        <f aca="false">IF(B887&lt;&gt;"",MONTH(B887),0)</f>
        <v>9</v>
      </c>
      <c r="D887" s="3" t="n">
        <f aca="false">VLOOKUP($B887,data!$A$6:$M$15000,8)</f>
        <v>232000</v>
      </c>
    </row>
    <row r="888" customFormat="false" ht="11.25" hidden="false" customHeight="false" outlineLevel="0" collapsed="false">
      <c r="A888" s="199" t="n">
        <v>36432</v>
      </c>
      <c r="B888" s="192" t="n">
        <v>36432</v>
      </c>
      <c r="C888" s="308" t="n">
        <f aca="false">IF(B888&lt;&gt;"",MONTH(B888),0)</f>
        <v>9</v>
      </c>
      <c r="D888" s="3" t="n">
        <f aca="false">VLOOKUP($B888,data!$A$6:$M$15000,8)</f>
        <v>239000</v>
      </c>
    </row>
    <row r="889" customFormat="false" ht="11.25" hidden="false" customHeight="false" outlineLevel="0" collapsed="false">
      <c r="A889" s="199" t="n">
        <v>36433</v>
      </c>
      <c r="B889" s="192" t="n">
        <v>36433</v>
      </c>
      <c r="C889" s="308" t="n">
        <f aca="false">IF(B889&lt;&gt;"",MONTH(B889),0)</f>
        <v>9</v>
      </c>
      <c r="D889" s="3" t="n">
        <f aca="false">VLOOKUP($B889,data!$A$6:$M$15000,8)</f>
        <v>238000</v>
      </c>
    </row>
    <row r="890" customFormat="false" ht="11.25" hidden="false" customHeight="false" outlineLevel="0" collapsed="false">
      <c r="A890" s="199" t="n">
        <v>36434</v>
      </c>
      <c r="B890" s="192" t="n">
        <v>36434</v>
      </c>
      <c r="C890" s="308" t="n">
        <f aca="false">IF(B890&lt;&gt;"",MONTH(B890),0)</f>
        <v>10</v>
      </c>
      <c r="D890" s="3" t="n">
        <f aca="false">VLOOKUP($B890,data!$A$6:$M$15000,8)</f>
        <v>214000</v>
      </c>
    </row>
    <row r="891" customFormat="false" ht="11.25" hidden="false" customHeight="false" outlineLevel="0" collapsed="false">
      <c r="A891" s="199" t="n">
        <v>36435</v>
      </c>
      <c r="B891" s="192" t="n">
        <v>36435</v>
      </c>
      <c r="C891" s="308" t="n">
        <f aca="false">IF(B891&lt;&gt;"",MONTH(B891),0)</f>
        <v>10</v>
      </c>
      <c r="D891" s="3" t="n">
        <f aca="false">VLOOKUP($B891,data!$A$6:$M$15000,8)</f>
        <v>246000</v>
      </c>
    </row>
    <row r="892" customFormat="false" ht="11.25" hidden="false" customHeight="false" outlineLevel="0" collapsed="false">
      <c r="A892" s="199" t="n">
        <v>36436</v>
      </c>
      <c r="B892" s="192" t="n">
        <v>36436</v>
      </c>
      <c r="C892" s="308" t="n">
        <f aca="false">IF(B892&lt;&gt;"",MONTH(B892),0)</f>
        <v>10</v>
      </c>
      <c r="D892" s="3" t="n">
        <f aca="false">VLOOKUP($B892,data!$A$6:$M$15000,8)</f>
        <v>251000</v>
      </c>
    </row>
    <row r="893" customFormat="false" ht="11.25" hidden="false" customHeight="false" outlineLevel="0" collapsed="false">
      <c r="A893" s="199" t="n">
        <v>36437</v>
      </c>
      <c r="B893" s="192" t="n">
        <v>36437</v>
      </c>
      <c r="C893" s="308" t="n">
        <f aca="false">IF(B893&lt;&gt;"",MONTH(B893),0)</f>
        <v>10</v>
      </c>
      <c r="D893" s="3" t="n">
        <f aca="false">VLOOKUP($B893,data!$A$6:$M$15000,8)</f>
        <v>258000</v>
      </c>
    </row>
    <row r="894" customFormat="false" ht="11.25" hidden="false" customHeight="false" outlineLevel="0" collapsed="false">
      <c r="A894" s="199" t="n">
        <v>36438</v>
      </c>
      <c r="B894" s="192" t="n">
        <v>36438</v>
      </c>
      <c r="C894" s="308" t="n">
        <f aca="false">IF(B894&lt;&gt;"",MONTH(B894),0)</f>
        <v>10</v>
      </c>
      <c r="D894" s="3" t="n">
        <f aca="false">VLOOKUP($B894,data!$A$6:$M$15000,8)</f>
        <v>261000</v>
      </c>
    </row>
    <row r="895" customFormat="false" ht="11.25" hidden="false" customHeight="false" outlineLevel="0" collapsed="false">
      <c r="A895" s="199" t="n">
        <v>36439</v>
      </c>
      <c r="B895" s="192" t="n">
        <v>36439</v>
      </c>
      <c r="C895" s="308" t="n">
        <f aca="false">IF(B895&lt;&gt;"",MONTH(B895),0)</f>
        <v>10</v>
      </c>
      <c r="D895" s="3" t="n">
        <f aca="false">VLOOKUP($B895,data!$A$6:$M$15000,8)</f>
        <v>262000</v>
      </c>
    </row>
    <row r="896" customFormat="false" ht="11.25" hidden="false" customHeight="false" outlineLevel="0" collapsed="false">
      <c r="A896" s="199" t="n">
        <v>36440</v>
      </c>
      <c r="B896" s="192" t="n">
        <v>36440</v>
      </c>
      <c r="C896" s="308" t="n">
        <f aca="false">IF(B896&lt;&gt;"",MONTH(B896),0)</f>
        <v>10</v>
      </c>
      <c r="D896" s="3" t="n">
        <f aca="false">VLOOKUP($B896,data!$A$6:$M$15000,8)</f>
        <v>255000</v>
      </c>
    </row>
    <row r="897" customFormat="false" ht="11.25" hidden="false" customHeight="false" outlineLevel="0" collapsed="false">
      <c r="A897" s="199" t="n">
        <v>36441</v>
      </c>
      <c r="B897" s="192" t="n">
        <v>36441</v>
      </c>
      <c r="C897" s="308" t="n">
        <f aca="false">IF(B897&lt;&gt;"",MONTH(B897),0)</f>
        <v>10</v>
      </c>
      <c r="D897" s="3" t="n">
        <f aca="false">VLOOKUP($B897,data!$A$6:$M$15000,8)</f>
        <v>256000</v>
      </c>
    </row>
    <row r="898" customFormat="false" ht="11.25" hidden="false" customHeight="false" outlineLevel="0" collapsed="false">
      <c r="A898" s="199" t="n">
        <v>36442</v>
      </c>
      <c r="B898" s="192" t="n">
        <v>36442</v>
      </c>
      <c r="C898" s="308" t="n">
        <f aca="false">IF(B898&lt;&gt;"",MONTH(B898),0)</f>
        <v>10</v>
      </c>
      <c r="D898" s="3" t="n">
        <f aca="false">VLOOKUP($B898,data!$A$6:$M$15000,8)</f>
        <v>300000</v>
      </c>
    </row>
    <row r="899" customFormat="false" ht="11.25" hidden="false" customHeight="false" outlineLevel="0" collapsed="false">
      <c r="A899" s="199" t="n">
        <v>36443</v>
      </c>
      <c r="B899" s="192" t="n">
        <v>36443</v>
      </c>
      <c r="C899" s="308" t="n">
        <f aca="false">IF(B899&lt;&gt;"",MONTH(B899),0)</f>
        <v>10</v>
      </c>
      <c r="D899" s="3" t="n">
        <f aca="false">VLOOKUP($B899,data!$A$6:$M$15000,8)</f>
        <v>256000</v>
      </c>
    </row>
    <row r="900" customFormat="false" ht="11.25" hidden="false" customHeight="false" outlineLevel="0" collapsed="false">
      <c r="A900" s="199" t="n">
        <v>36444</v>
      </c>
      <c r="B900" s="192" t="n">
        <v>36444</v>
      </c>
      <c r="C900" s="308" t="n">
        <f aca="false">IF(B900&lt;&gt;"",MONTH(B900),0)</f>
        <v>10</v>
      </c>
      <c r="D900" s="3" t="n">
        <f aca="false">VLOOKUP($B900,data!$A$6:$M$15000,8)</f>
        <v>241000</v>
      </c>
    </row>
    <row r="901" customFormat="false" ht="11.25" hidden="false" customHeight="false" outlineLevel="0" collapsed="false">
      <c r="A901" s="199" t="n">
        <v>36445</v>
      </c>
      <c r="B901" s="192" t="n">
        <v>36445</v>
      </c>
      <c r="C901" s="308" t="n">
        <f aca="false">IF(B901&lt;&gt;"",MONTH(B901),0)</f>
        <v>10</v>
      </c>
      <c r="D901" s="3" t="n">
        <f aca="false">VLOOKUP($B901,data!$A$6:$M$15000,8)</f>
        <v>259000</v>
      </c>
    </row>
    <row r="902" customFormat="false" ht="11.25" hidden="false" customHeight="false" outlineLevel="0" collapsed="false">
      <c r="A902" s="199" t="n">
        <v>36446</v>
      </c>
      <c r="B902" s="192" t="n">
        <v>36446</v>
      </c>
      <c r="C902" s="308" t="n">
        <f aca="false">IF(B902&lt;&gt;"",MONTH(B902),0)</f>
        <v>10</v>
      </c>
      <c r="D902" s="3" t="n">
        <f aca="false">VLOOKUP($B902,data!$A$6:$M$15000,8)</f>
        <v>252000</v>
      </c>
    </row>
    <row r="903" customFormat="false" ht="11.25" hidden="false" customHeight="false" outlineLevel="0" collapsed="false">
      <c r="A903" s="199" t="n">
        <v>36447</v>
      </c>
      <c r="B903" s="192" t="n">
        <v>36447</v>
      </c>
      <c r="C903" s="308" t="n">
        <f aca="false">IF(B903&lt;&gt;"",MONTH(B903),0)</f>
        <v>10</v>
      </c>
      <c r="D903" s="3" t="n">
        <f aca="false">VLOOKUP($B903,data!$A$6:$M$15000,8)</f>
        <v>255000</v>
      </c>
    </row>
    <row r="904" customFormat="false" ht="11.25" hidden="false" customHeight="false" outlineLevel="0" collapsed="false">
      <c r="A904" s="199" t="n">
        <v>36448</v>
      </c>
      <c r="B904" s="192" t="n">
        <v>36448</v>
      </c>
      <c r="C904" s="308" t="n">
        <f aca="false">IF(B904&lt;&gt;"",MONTH(B904),0)</f>
        <v>10</v>
      </c>
      <c r="D904" s="3" t="n">
        <f aca="false">VLOOKUP($B904,data!$A$6:$M$15000,8)</f>
        <v>258000</v>
      </c>
    </row>
    <row r="905" customFormat="false" ht="11.25" hidden="false" customHeight="false" outlineLevel="0" collapsed="false">
      <c r="A905" s="199" t="n">
        <v>36449</v>
      </c>
      <c r="B905" s="192" t="n">
        <v>36449</v>
      </c>
      <c r="C905" s="308" t="n">
        <f aca="false">IF(B905&lt;&gt;"",MONTH(B905),0)</f>
        <v>10</v>
      </c>
      <c r="D905" s="3" t="n">
        <f aca="false">VLOOKUP($B905,data!$A$6:$M$15000,8)</f>
        <v>260000</v>
      </c>
    </row>
    <row r="906" customFormat="false" ht="11.25" hidden="false" customHeight="false" outlineLevel="0" collapsed="false">
      <c r="A906" s="199" t="n">
        <v>36450</v>
      </c>
      <c r="B906" s="192" t="n">
        <v>36450</v>
      </c>
      <c r="C906" s="308" t="n">
        <f aca="false">IF(B906&lt;&gt;"",MONTH(B906),0)</f>
        <v>10</v>
      </c>
      <c r="D906" s="3" t="n">
        <f aca="false">VLOOKUP($B906,data!$A$6:$M$15000,8)</f>
        <v>258000</v>
      </c>
    </row>
    <row r="907" customFormat="false" ht="11.25" hidden="false" customHeight="false" outlineLevel="0" collapsed="false">
      <c r="A907" s="199" t="n">
        <v>36451</v>
      </c>
      <c r="B907" s="192" t="n">
        <v>36451</v>
      </c>
      <c r="C907" s="308" t="n">
        <f aca="false">IF(B907&lt;&gt;"",MONTH(B907),0)</f>
        <v>10</v>
      </c>
      <c r="D907" s="3" t="n">
        <f aca="false">VLOOKUP($B907,data!$A$6:$M$15000,8)</f>
        <v>257000</v>
      </c>
    </row>
    <row r="908" customFormat="false" ht="11.25" hidden="false" customHeight="false" outlineLevel="0" collapsed="false">
      <c r="A908" s="199" t="n">
        <v>36452</v>
      </c>
      <c r="B908" s="192" t="n">
        <v>36452</v>
      </c>
      <c r="C908" s="308" t="n">
        <f aca="false">IF(B908&lt;&gt;"",MONTH(B908),0)</f>
        <v>10</v>
      </c>
      <c r="D908" s="3" t="n">
        <f aca="false">VLOOKUP($B908,data!$A$6:$M$15000,8)</f>
        <v>252000</v>
      </c>
    </row>
    <row r="909" customFormat="false" ht="11.25" hidden="false" customHeight="false" outlineLevel="0" collapsed="false">
      <c r="A909" s="199" t="n">
        <v>36453</v>
      </c>
      <c r="B909" s="192" t="n">
        <v>36453</v>
      </c>
      <c r="C909" s="308" t="n">
        <f aca="false">IF(B909&lt;&gt;"",MONTH(B909),0)</f>
        <v>10</v>
      </c>
      <c r="D909" s="3" t="n">
        <f aca="false">VLOOKUP($B909,data!$A$6:$M$15000,8)</f>
        <v>249000</v>
      </c>
    </row>
    <row r="910" customFormat="false" ht="11.25" hidden="false" customHeight="false" outlineLevel="0" collapsed="false">
      <c r="A910" s="199" t="n">
        <v>36454</v>
      </c>
      <c r="B910" s="192" t="n">
        <v>36454</v>
      </c>
      <c r="C910" s="308" t="n">
        <f aca="false">IF(B910&lt;&gt;"",MONTH(B910),0)</f>
        <v>10</v>
      </c>
      <c r="D910" s="3" t="n">
        <f aca="false">VLOOKUP($B910,data!$A$6:$M$15000,8)</f>
        <v>252000</v>
      </c>
    </row>
    <row r="911" customFormat="false" ht="11.25" hidden="false" customHeight="false" outlineLevel="0" collapsed="false">
      <c r="A911" s="199" t="n">
        <v>36455</v>
      </c>
      <c r="B911" s="192" t="n">
        <v>36455</v>
      </c>
      <c r="C911" s="308" t="n">
        <f aca="false">IF(B911&lt;&gt;"",MONTH(B911),0)</f>
        <v>10</v>
      </c>
      <c r="D911" s="3" t="n">
        <f aca="false">VLOOKUP($B911,data!$A$6:$M$15000,8)</f>
        <v>252000</v>
      </c>
    </row>
    <row r="912" customFormat="false" ht="11.25" hidden="false" customHeight="false" outlineLevel="0" collapsed="false">
      <c r="A912" s="199" t="n">
        <v>36456</v>
      </c>
      <c r="B912" s="192" t="n">
        <v>36456</v>
      </c>
      <c r="C912" s="308" t="n">
        <f aca="false">IF(B912&lt;&gt;"",MONTH(B912),0)</f>
        <v>10</v>
      </c>
      <c r="D912" s="3" t="n">
        <f aca="false">VLOOKUP($B912,data!$A$6:$M$15000,8)</f>
        <v>300000</v>
      </c>
    </row>
    <row r="913" customFormat="false" ht="11.25" hidden="false" customHeight="false" outlineLevel="0" collapsed="false">
      <c r="A913" s="199" t="n">
        <v>36457</v>
      </c>
      <c r="B913" s="192" t="n">
        <v>36457</v>
      </c>
      <c r="C913" s="308" t="n">
        <f aca="false">IF(B913&lt;&gt;"",MONTH(B913),0)</f>
        <v>10</v>
      </c>
      <c r="D913" s="3" t="n">
        <f aca="false">VLOOKUP($B913,data!$A$6:$M$15000,8)</f>
        <v>252000</v>
      </c>
    </row>
    <row r="914" customFormat="false" ht="11.25" hidden="false" customHeight="false" outlineLevel="0" collapsed="false">
      <c r="A914" s="199" t="n">
        <v>36458</v>
      </c>
      <c r="B914" s="192" t="n">
        <v>36458</v>
      </c>
      <c r="C914" s="308" t="n">
        <f aca="false">IF(B914&lt;&gt;"",MONTH(B914),0)</f>
        <v>10</v>
      </c>
      <c r="D914" s="3" t="n">
        <f aca="false">VLOOKUP($B914,data!$A$6:$M$15000,8)</f>
        <v>259000</v>
      </c>
    </row>
    <row r="915" customFormat="false" ht="11.25" hidden="false" customHeight="false" outlineLevel="0" collapsed="false">
      <c r="A915" s="199" t="n">
        <v>36459</v>
      </c>
      <c r="B915" s="192" t="n">
        <v>36459</v>
      </c>
      <c r="C915" s="308" t="n">
        <f aca="false">IF(B915&lt;&gt;"",MONTH(B915),0)</f>
        <v>10</v>
      </c>
      <c r="D915" s="3" t="n">
        <f aca="false">VLOOKUP($B915,data!$A$6:$M$15000,8)</f>
        <v>259000</v>
      </c>
    </row>
    <row r="916" customFormat="false" ht="11.25" hidden="false" customHeight="false" outlineLevel="0" collapsed="false">
      <c r="A916" s="199" t="n">
        <v>36460</v>
      </c>
      <c r="B916" s="192" t="n">
        <v>36460</v>
      </c>
      <c r="C916" s="308" t="n">
        <f aca="false">IF(B916&lt;&gt;"",MONTH(B916),0)</f>
        <v>10</v>
      </c>
      <c r="D916" s="3" t="n">
        <f aca="false">VLOOKUP($B916,data!$A$6:$M$15000,8)</f>
        <v>258000</v>
      </c>
    </row>
    <row r="917" customFormat="false" ht="11.25" hidden="false" customHeight="false" outlineLevel="0" collapsed="false">
      <c r="A917" s="199" t="n">
        <v>36461</v>
      </c>
      <c r="B917" s="192" t="n">
        <v>36461</v>
      </c>
      <c r="C917" s="308" t="n">
        <f aca="false">IF(B917&lt;&gt;"",MONTH(B917),0)</f>
        <v>10</v>
      </c>
      <c r="D917" s="3" t="n">
        <f aca="false">VLOOKUP($B917,data!$A$6:$M$15000,8)</f>
        <v>246000</v>
      </c>
    </row>
    <row r="918" customFormat="false" ht="11.25" hidden="false" customHeight="false" outlineLevel="0" collapsed="false">
      <c r="A918" s="199" t="n">
        <v>36462</v>
      </c>
      <c r="B918" s="192" t="n">
        <v>36462</v>
      </c>
      <c r="C918" s="308" t="n">
        <f aca="false">IF(B918&lt;&gt;"",MONTH(B918),0)</f>
        <v>10</v>
      </c>
      <c r="D918" s="3" t="n">
        <f aca="false">VLOOKUP($B918,data!$A$6:$M$15000,8)</f>
        <v>252000</v>
      </c>
    </row>
    <row r="919" customFormat="false" ht="11.25" hidden="false" customHeight="false" outlineLevel="0" collapsed="false">
      <c r="A919" s="199" t="n">
        <v>36463</v>
      </c>
      <c r="B919" s="192" t="n">
        <v>36463</v>
      </c>
      <c r="C919" s="308" t="n">
        <f aca="false">IF(B919&lt;&gt;"",MONTH(B919),0)</f>
        <v>10</v>
      </c>
      <c r="D919" s="3" t="n">
        <f aca="false">VLOOKUP($B919,data!$A$6:$M$15000,8)</f>
        <v>258000</v>
      </c>
    </row>
    <row r="920" customFormat="false" ht="11.25" hidden="false" customHeight="false" outlineLevel="0" collapsed="false">
      <c r="A920" s="199" t="n">
        <v>36464</v>
      </c>
      <c r="B920" s="192" t="n">
        <v>36464</v>
      </c>
      <c r="C920" s="308" t="n">
        <f aca="false">IF(B920&lt;&gt;"",MONTH(B920),0)</f>
        <v>10</v>
      </c>
      <c r="D920" s="3" t="n">
        <f aca="false">VLOOKUP($B920,data!$A$6:$M$15000,8)</f>
        <v>245000</v>
      </c>
    </row>
    <row r="921" customFormat="false" ht="11.25" hidden="false" customHeight="false" outlineLevel="0" collapsed="false">
      <c r="A921" s="199" t="n">
        <v>36465</v>
      </c>
      <c r="B921" s="192" t="n">
        <v>36465</v>
      </c>
      <c r="C921" s="308" t="n">
        <f aca="false">IF(B921&lt;&gt;"",MONTH(B921),0)</f>
        <v>11</v>
      </c>
      <c r="D921" s="3" t="n">
        <f aca="false">VLOOKUP($B921,data!$A$6:$M$15000,8)</f>
        <v>251000</v>
      </c>
    </row>
    <row r="922" customFormat="false" ht="11.25" hidden="false" customHeight="false" outlineLevel="0" collapsed="false">
      <c r="A922" s="199" t="n">
        <v>36466</v>
      </c>
      <c r="B922" s="192" t="n">
        <v>36466</v>
      </c>
      <c r="C922" s="308" t="n">
        <f aca="false">IF(B922&lt;&gt;"",MONTH(B922),0)</f>
        <v>11</v>
      </c>
      <c r="D922" s="3" t="n">
        <f aca="false">VLOOKUP($B922,data!$A$6:$M$15000,8)</f>
        <v>210000</v>
      </c>
    </row>
    <row r="923" customFormat="false" ht="11.25" hidden="false" customHeight="false" outlineLevel="0" collapsed="false">
      <c r="A923" s="199" t="n">
        <v>36467</v>
      </c>
      <c r="B923" s="192" t="n">
        <v>36467</v>
      </c>
      <c r="C923" s="308" t="n">
        <f aca="false">IF(B923&lt;&gt;"",MONTH(B923),0)</f>
        <v>11</v>
      </c>
      <c r="D923" s="3" t="n">
        <f aca="false">VLOOKUP($B923,data!$A$6:$M$15000,8)</f>
        <v>248000</v>
      </c>
    </row>
    <row r="924" customFormat="false" ht="11.25" hidden="false" customHeight="false" outlineLevel="0" collapsed="false">
      <c r="A924" s="199" t="n">
        <v>36468</v>
      </c>
      <c r="B924" s="192" t="n">
        <v>36468</v>
      </c>
      <c r="C924" s="308" t="n">
        <f aca="false">IF(B924&lt;&gt;"",MONTH(B924),0)</f>
        <v>11</v>
      </c>
      <c r="D924" s="3" t="n">
        <f aca="false">VLOOKUP($B924,data!$A$6:$M$15000,8)</f>
        <v>251000</v>
      </c>
    </row>
    <row r="925" customFormat="false" ht="11.25" hidden="false" customHeight="false" outlineLevel="0" collapsed="false">
      <c r="A925" s="199" t="n">
        <v>36469</v>
      </c>
      <c r="B925" s="192" t="n">
        <v>36469</v>
      </c>
      <c r="C925" s="308" t="n">
        <f aca="false">IF(B925&lt;&gt;"",MONTH(B925),0)</f>
        <v>11</v>
      </c>
      <c r="D925" s="3" t="n">
        <f aca="false">VLOOKUP($B925,data!$A$6:$M$15000,8)</f>
        <v>252000</v>
      </c>
    </row>
    <row r="926" customFormat="false" ht="11.25" hidden="false" customHeight="false" outlineLevel="0" collapsed="false">
      <c r="A926" s="199" t="n">
        <v>36470</v>
      </c>
      <c r="B926" s="192" t="n">
        <v>36470</v>
      </c>
      <c r="C926" s="308" t="n">
        <f aca="false">IF(B926&lt;&gt;"",MONTH(B926),0)</f>
        <v>11</v>
      </c>
      <c r="D926" s="3" t="n">
        <f aca="false">VLOOKUP($B926,data!$A$6:$M$15000,8)</f>
        <v>253000</v>
      </c>
    </row>
    <row r="927" customFormat="false" ht="11.25" hidden="false" customHeight="false" outlineLevel="0" collapsed="false">
      <c r="A927" s="199" t="n">
        <v>36471</v>
      </c>
      <c r="B927" s="192" t="n">
        <v>36471</v>
      </c>
      <c r="C927" s="308" t="n">
        <f aca="false">IF(B927&lt;&gt;"",MONTH(B927),0)</f>
        <v>11</v>
      </c>
      <c r="D927" s="3" t="n">
        <f aca="false">VLOOKUP($B927,data!$A$6:$M$15000,8)</f>
        <v>251000</v>
      </c>
    </row>
    <row r="928" customFormat="false" ht="11.25" hidden="false" customHeight="false" outlineLevel="0" collapsed="false">
      <c r="A928" s="199" t="n">
        <v>36472</v>
      </c>
      <c r="B928" s="192" t="n">
        <v>36472</v>
      </c>
      <c r="C928" s="308" t="n">
        <f aca="false">IF(B928&lt;&gt;"",MONTH(B928),0)</f>
        <v>11</v>
      </c>
      <c r="D928" s="3" t="n">
        <f aca="false">VLOOKUP($B928,data!$A$6:$M$15000,8)</f>
        <v>246000</v>
      </c>
    </row>
    <row r="929" customFormat="false" ht="11.25" hidden="false" customHeight="false" outlineLevel="0" collapsed="false">
      <c r="A929" s="199" t="n">
        <v>36473</v>
      </c>
      <c r="B929" s="192" t="n">
        <v>36473</v>
      </c>
      <c r="C929" s="308" t="n">
        <f aca="false">IF(B929&lt;&gt;"",MONTH(B929),0)</f>
        <v>11</v>
      </c>
      <c r="D929" s="3" t="n">
        <f aca="false">VLOOKUP($B929,data!$A$6:$M$15000,8)</f>
        <v>251000</v>
      </c>
    </row>
    <row r="930" customFormat="false" ht="11.25" hidden="false" customHeight="false" outlineLevel="0" collapsed="false">
      <c r="A930" s="199" t="n">
        <v>36474</v>
      </c>
      <c r="B930" s="192" t="n">
        <v>36474</v>
      </c>
      <c r="C930" s="308" t="n">
        <f aca="false">IF(B930&lt;&gt;"",MONTH(B930),0)</f>
        <v>11</v>
      </c>
      <c r="D930" s="3" t="n">
        <f aca="false">VLOOKUP($B930,data!$A$6:$M$15000,8)</f>
        <v>256000</v>
      </c>
    </row>
    <row r="931" customFormat="false" ht="11.25" hidden="false" customHeight="false" outlineLevel="0" collapsed="false">
      <c r="A931" s="199" t="n">
        <v>36475</v>
      </c>
      <c r="B931" s="192" t="n">
        <v>36475</v>
      </c>
      <c r="C931" s="308" t="n">
        <f aca="false">IF(B931&lt;&gt;"",MONTH(B931),0)</f>
        <v>11</v>
      </c>
      <c r="D931" s="3" t="n">
        <f aca="false">VLOOKUP($B931,data!$A$6:$M$15000,8)</f>
        <v>254000</v>
      </c>
    </row>
    <row r="932" customFormat="false" ht="11.25" hidden="false" customHeight="false" outlineLevel="0" collapsed="false">
      <c r="A932" s="199" t="n">
        <v>36476</v>
      </c>
      <c r="B932" s="192" t="n">
        <v>36476</v>
      </c>
      <c r="C932" s="308" t="n">
        <f aca="false">IF(B932&lt;&gt;"",MONTH(B932),0)</f>
        <v>11</v>
      </c>
      <c r="D932" s="3" t="n">
        <f aca="false">VLOOKUP($B932,data!$A$6:$M$15000,8)</f>
        <v>253000</v>
      </c>
    </row>
    <row r="933" customFormat="false" ht="11.25" hidden="false" customHeight="false" outlineLevel="0" collapsed="false">
      <c r="A933" s="199" t="n">
        <v>36477</v>
      </c>
      <c r="B933" s="192" t="n">
        <v>36477</v>
      </c>
      <c r="C933" s="308" t="n">
        <f aca="false">IF(B933&lt;&gt;"",MONTH(B933),0)</f>
        <v>11</v>
      </c>
      <c r="D933" s="3" t="n">
        <f aca="false">VLOOKUP($B933,data!$A$6:$M$15000,8)</f>
        <v>258000</v>
      </c>
    </row>
    <row r="934" customFormat="false" ht="11.25" hidden="false" customHeight="false" outlineLevel="0" collapsed="false">
      <c r="A934" s="199" t="n">
        <v>36478</v>
      </c>
      <c r="B934" s="192" t="n">
        <v>36478</v>
      </c>
      <c r="C934" s="308" t="n">
        <f aca="false">IF(B934&lt;&gt;"",MONTH(B934),0)</f>
        <v>11</v>
      </c>
      <c r="D934" s="3" t="n">
        <f aca="false">VLOOKUP($B934,data!$A$6:$M$15000,8)</f>
        <v>300000</v>
      </c>
    </row>
    <row r="935" customFormat="false" ht="11.25" hidden="false" customHeight="false" outlineLevel="0" collapsed="false">
      <c r="A935" s="199" t="n">
        <v>36479</v>
      </c>
      <c r="B935" s="192" t="n">
        <v>36479</v>
      </c>
      <c r="C935" s="308" t="n">
        <f aca="false">IF(B935&lt;&gt;"",MONTH(B935),0)</f>
        <v>11</v>
      </c>
      <c r="D935" s="3" t="n">
        <f aca="false">VLOOKUP($B935,data!$A$6:$M$15000,8)</f>
        <v>255000</v>
      </c>
    </row>
    <row r="936" customFormat="false" ht="11.25" hidden="false" customHeight="false" outlineLevel="0" collapsed="false">
      <c r="A936" s="199" t="n">
        <v>36480</v>
      </c>
      <c r="B936" s="192" t="n">
        <v>36480</v>
      </c>
      <c r="C936" s="308" t="n">
        <f aca="false">IF(B936&lt;&gt;"",MONTH(B936),0)</f>
        <v>11</v>
      </c>
      <c r="D936" s="3" t="n">
        <f aca="false">VLOOKUP($B936,data!$A$6:$M$15000,8)</f>
        <v>261000</v>
      </c>
    </row>
    <row r="937" customFormat="false" ht="11.25" hidden="false" customHeight="false" outlineLevel="0" collapsed="false">
      <c r="A937" s="199" t="n">
        <v>36481</v>
      </c>
      <c r="B937" s="192" t="n">
        <v>36481</v>
      </c>
      <c r="C937" s="308" t="n">
        <f aca="false">IF(B937&lt;&gt;"",MONTH(B937),0)</f>
        <v>11</v>
      </c>
      <c r="D937" s="3" t="n">
        <f aca="false">VLOOKUP($B937,data!$A$6:$M$15000,8)</f>
        <v>254000</v>
      </c>
    </row>
    <row r="938" customFormat="false" ht="11.25" hidden="false" customHeight="false" outlineLevel="0" collapsed="false">
      <c r="A938" s="199" t="n">
        <v>36482</v>
      </c>
      <c r="B938" s="192" t="n">
        <v>36482</v>
      </c>
      <c r="C938" s="308" t="n">
        <f aca="false">IF(B938&lt;&gt;"",MONTH(B938),0)</f>
        <v>11</v>
      </c>
      <c r="D938" s="3" t="n">
        <f aca="false">VLOOKUP($B938,data!$A$6:$M$15000,8)</f>
        <v>263000</v>
      </c>
    </row>
    <row r="939" customFormat="false" ht="11.25" hidden="false" customHeight="false" outlineLevel="0" collapsed="false">
      <c r="A939" s="199" t="n">
        <v>36483</v>
      </c>
      <c r="B939" s="192" t="n">
        <v>36483</v>
      </c>
      <c r="C939" s="308" t="n">
        <f aca="false">IF(B939&lt;&gt;"",MONTH(B939),0)</f>
        <v>11</v>
      </c>
      <c r="D939" s="3" t="n">
        <f aca="false">VLOOKUP($B939,data!$A$6:$M$15000,8)</f>
        <v>274000</v>
      </c>
    </row>
    <row r="940" customFormat="false" ht="11.25" hidden="false" customHeight="false" outlineLevel="0" collapsed="false">
      <c r="A940" s="199" t="n">
        <v>36484</v>
      </c>
      <c r="B940" s="192" t="n">
        <v>36484</v>
      </c>
      <c r="C940" s="308" t="n">
        <f aca="false">IF(B940&lt;&gt;"",MONTH(B940),0)</f>
        <v>11</v>
      </c>
      <c r="D940" s="3" t="n">
        <f aca="false">VLOOKUP($B940,data!$A$6:$M$15000,8)</f>
        <v>274000</v>
      </c>
    </row>
    <row r="941" customFormat="false" ht="11.25" hidden="false" customHeight="false" outlineLevel="0" collapsed="false">
      <c r="A941" s="199" t="n">
        <v>36485</v>
      </c>
      <c r="B941" s="192" t="n">
        <v>36485</v>
      </c>
      <c r="C941" s="308" t="n">
        <f aca="false">IF(B941&lt;&gt;"",MONTH(B941),0)</f>
        <v>11</v>
      </c>
      <c r="D941" s="3" t="n">
        <f aca="false">VLOOKUP($B941,data!$A$6:$M$15000,8)</f>
        <v>274000</v>
      </c>
    </row>
    <row r="942" customFormat="false" ht="11.25" hidden="false" customHeight="false" outlineLevel="0" collapsed="false">
      <c r="A942" s="199" t="n">
        <v>36486</v>
      </c>
      <c r="B942" s="192" t="n">
        <v>36486</v>
      </c>
      <c r="C942" s="308" t="n">
        <f aca="false">IF(B942&lt;&gt;"",MONTH(B942),0)</f>
        <v>11</v>
      </c>
      <c r="D942" s="3" t="n">
        <f aca="false">VLOOKUP($B942,data!$A$6:$M$15000,8)</f>
        <v>266000</v>
      </c>
    </row>
    <row r="943" customFormat="false" ht="11.25" hidden="false" customHeight="false" outlineLevel="0" collapsed="false">
      <c r="A943" s="199" t="n">
        <v>36487</v>
      </c>
      <c r="B943" s="192" t="n">
        <v>36487</v>
      </c>
      <c r="C943" s="308" t="n">
        <f aca="false">IF(B943&lt;&gt;"",MONTH(B943),0)</f>
        <v>11</v>
      </c>
      <c r="D943" s="3" t="n">
        <f aca="false">VLOOKUP($B943,data!$A$6:$M$15000,8)</f>
        <v>361000</v>
      </c>
    </row>
    <row r="944" customFormat="false" ht="11.25" hidden="false" customHeight="false" outlineLevel="0" collapsed="false">
      <c r="A944" s="199" t="n">
        <v>36488</v>
      </c>
      <c r="B944" s="192" t="n">
        <v>36488</v>
      </c>
      <c r="C944" s="308" t="n">
        <f aca="false">IF(B944&lt;&gt;"",MONTH(B944),0)</f>
        <v>11</v>
      </c>
      <c r="D944" s="3" t="n">
        <f aca="false">VLOOKUP($B944,data!$A$6:$M$15000,8)</f>
        <v>262000</v>
      </c>
    </row>
    <row r="945" customFormat="false" ht="11.25" hidden="false" customHeight="false" outlineLevel="0" collapsed="false">
      <c r="A945" s="199" t="n">
        <v>36489</v>
      </c>
      <c r="B945" s="192" t="n">
        <v>36489</v>
      </c>
      <c r="C945" s="308" t="n">
        <f aca="false">IF(B945&lt;&gt;"",MONTH(B945),0)</f>
        <v>11</v>
      </c>
      <c r="D945" s="3" t="n">
        <f aca="false">VLOOKUP($B945,data!$A$6:$M$15000,8)</f>
        <v>259000</v>
      </c>
    </row>
    <row r="946" customFormat="false" ht="11.25" hidden="false" customHeight="false" outlineLevel="0" collapsed="false">
      <c r="A946" s="199" t="n">
        <v>36490</v>
      </c>
      <c r="B946" s="192" t="n">
        <v>36490</v>
      </c>
      <c r="C946" s="308" t="n">
        <f aca="false">IF(B946&lt;&gt;"",MONTH(B946),0)</f>
        <v>11</v>
      </c>
      <c r="D946" s="3" t="n">
        <f aca="false">VLOOKUP($B946,data!$A$6:$M$15000,8)</f>
        <v>236000</v>
      </c>
    </row>
    <row r="947" customFormat="false" ht="11.25" hidden="false" customHeight="false" outlineLevel="0" collapsed="false">
      <c r="A947" s="199" t="n">
        <v>36491</v>
      </c>
      <c r="B947" s="192" t="n">
        <v>36491</v>
      </c>
      <c r="C947" s="308" t="n">
        <f aca="false">IF(B947&lt;&gt;"",MONTH(B947),0)</f>
        <v>11</v>
      </c>
      <c r="D947" s="3" t="n">
        <f aca="false">VLOOKUP($B947,data!$A$6:$M$15000,8)</f>
        <v>268000</v>
      </c>
    </row>
    <row r="948" customFormat="false" ht="11.25" hidden="false" customHeight="false" outlineLevel="0" collapsed="false">
      <c r="A948" s="199" t="n">
        <v>36492</v>
      </c>
      <c r="B948" s="192" t="n">
        <v>36492</v>
      </c>
      <c r="C948" s="308" t="n">
        <f aca="false">IF(B948&lt;&gt;"",MONTH(B948),0)</f>
        <v>11</v>
      </c>
      <c r="D948" s="3" t="n">
        <f aca="false">VLOOKUP($B948,data!$A$6:$M$15000,8)</f>
        <v>269000</v>
      </c>
    </row>
    <row r="949" customFormat="false" ht="11.25" hidden="false" customHeight="false" outlineLevel="0" collapsed="false">
      <c r="A949" s="199" t="n">
        <v>36493</v>
      </c>
      <c r="B949" s="192" t="n">
        <v>36493</v>
      </c>
      <c r="C949" s="308" t="n">
        <f aca="false">IF(B949&lt;&gt;"",MONTH(B949),0)</f>
        <v>11</v>
      </c>
      <c r="D949" s="3" t="n">
        <f aca="false">VLOOKUP($B949,data!$A$6:$M$15000,8)</f>
        <v>269000</v>
      </c>
    </row>
    <row r="950" customFormat="false" ht="11.25" hidden="false" customHeight="false" outlineLevel="0" collapsed="false">
      <c r="A950" s="199" t="n">
        <v>36494</v>
      </c>
      <c r="B950" s="192" t="n">
        <v>36494</v>
      </c>
      <c r="C950" s="308" t="n">
        <f aca="false">IF(B950&lt;&gt;"",MONTH(B950),0)</f>
        <v>11</v>
      </c>
      <c r="D950" s="3" t="n">
        <f aca="false">VLOOKUP($B950,data!$A$6:$M$15000,8)</f>
        <v>266000</v>
      </c>
    </row>
    <row r="951" customFormat="false" ht="11.25" hidden="false" customHeight="false" outlineLevel="0" collapsed="false">
      <c r="A951" s="199" t="n">
        <v>36495</v>
      </c>
      <c r="B951" s="192" t="n">
        <v>36495</v>
      </c>
      <c r="C951" s="308" t="n">
        <f aca="false">IF(B951&lt;&gt;"",MONTH(B951),0)</f>
        <v>12</v>
      </c>
      <c r="D951" s="3" t="n">
        <f aca="false">VLOOKUP($B951,data!$A$6:$M$15000,8)</f>
        <v>265000</v>
      </c>
    </row>
    <row r="952" customFormat="false" ht="11.25" hidden="false" customHeight="false" outlineLevel="0" collapsed="false">
      <c r="A952" s="199" t="n">
        <v>36496</v>
      </c>
      <c r="B952" s="192" t="n">
        <v>36496</v>
      </c>
      <c r="C952" s="308" t="n">
        <f aca="false">IF(B952&lt;&gt;"",MONTH(B952),0)</f>
        <v>12</v>
      </c>
      <c r="D952" s="3" t="n">
        <f aca="false">VLOOKUP($B952,data!$A$6:$M$15000,8)</f>
        <v>262000</v>
      </c>
    </row>
    <row r="953" customFormat="false" ht="11.25" hidden="false" customHeight="false" outlineLevel="0" collapsed="false">
      <c r="A953" s="199" t="n">
        <v>36497</v>
      </c>
      <c r="B953" s="192" t="n">
        <v>36497</v>
      </c>
      <c r="C953" s="308" t="n">
        <f aca="false">IF(B953&lt;&gt;"",MONTH(B953),0)</f>
        <v>12</v>
      </c>
      <c r="D953" s="3" t="n">
        <f aca="false">VLOOKUP($B953,data!$A$6:$M$15000,8)</f>
        <v>260000</v>
      </c>
    </row>
    <row r="954" customFormat="false" ht="11.25" hidden="false" customHeight="false" outlineLevel="0" collapsed="false">
      <c r="A954" s="199" t="n">
        <v>36498</v>
      </c>
      <c r="B954" s="192" t="n">
        <v>36498</v>
      </c>
      <c r="C954" s="308" t="n">
        <f aca="false">IF(B954&lt;&gt;"",MONTH(B954),0)</f>
        <v>12</v>
      </c>
      <c r="D954" s="3" t="n">
        <f aca="false">VLOOKUP($B954,data!$A$6:$M$15000,8)</f>
        <v>260000</v>
      </c>
    </row>
    <row r="955" customFormat="false" ht="11.25" hidden="false" customHeight="false" outlineLevel="0" collapsed="false">
      <c r="A955" s="199" t="n">
        <v>36499</v>
      </c>
      <c r="B955" s="192" t="n">
        <v>36499</v>
      </c>
      <c r="C955" s="308" t="n">
        <f aca="false">IF(B955&lt;&gt;"",MONTH(B955),0)</f>
        <v>12</v>
      </c>
      <c r="D955" s="3" t="n">
        <f aca="false">VLOOKUP($B955,data!$A$6:$M$15000,8)</f>
        <v>264000</v>
      </c>
    </row>
    <row r="956" customFormat="false" ht="11.25" hidden="false" customHeight="false" outlineLevel="0" collapsed="false">
      <c r="A956" s="199" t="n">
        <v>36500</v>
      </c>
      <c r="B956" s="192" t="n">
        <v>36500</v>
      </c>
      <c r="C956" s="308" t="n">
        <f aca="false">IF(B956&lt;&gt;"",MONTH(B956),0)</f>
        <v>12</v>
      </c>
      <c r="D956" s="3" t="n">
        <f aca="false">VLOOKUP($B956,data!$A$6:$M$15000,8)</f>
        <v>258000</v>
      </c>
    </row>
    <row r="957" customFormat="false" ht="11.25" hidden="false" customHeight="false" outlineLevel="0" collapsed="false">
      <c r="A957" s="199" t="n">
        <v>36501</v>
      </c>
      <c r="B957" s="192" t="n">
        <v>36501</v>
      </c>
      <c r="C957" s="308" t="n">
        <f aca="false">IF(B957&lt;&gt;"",MONTH(B957),0)</f>
        <v>12</v>
      </c>
      <c r="D957" s="3" t="n">
        <f aca="false">VLOOKUP($B957,data!$A$6:$M$15000,8)</f>
        <v>266000</v>
      </c>
    </row>
    <row r="958" customFormat="false" ht="11.25" hidden="false" customHeight="false" outlineLevel="0" collapsed="false">
      <c r="A958" s="199" t="n">
        <v>36502</v>
      </c>
      <c r="B958" s="192" t="n">
        <v>36502</v>
      </c>
      <c r="C958" s="308" t="n">
        <f aca="false">IF(B958&lt;&gt;"",MONTH(B958),0)</f>
        <v>12</v>
      </c>
      <c r="D958" s="3" t="n">
        <f aca="false">VLOOKUP($B958,data!$A$6:$M$15000,8)</f>
        <v>260000</v>
      </c>
    </row>
    <row r="959" customFormat="false" ht="11.25" hidden="false" customHeight="false" outlineLevel="0" collapsed="false">
      <c r="A959" s="199" t="n">
        <v>36503</v>
      </c>
      <c r="B959" s="192" t="n">
        <v>36503</v>
      </c>
      <c r="C959" s="308" t="n">
        <f aca="false">IF(B959&lt;&gt;"",MONTH(B959),0)</f>
        <v>12</v>
      </c>
      <c r="D959" s="3" t="n">
        <f aca="false">VLOOKUP($B959,data!$A$6:$M$15000,8)</f>
        <v>262000</v>
      </c>
    </row>
    <row r="960" customFormat="false" ht="11.25" hidden="false" customHeight="false" outlineLevel="0" collapsed="false">
      <c r="A960" s="199" t="n">
        <v>36504</v>
      </c>
      <c r="B960" s="192" t="n">
        <v>36504</v>
      </c>
      <c r="C960" s="308" t="n">
        <f aca="false">IF(B960&lt;&gt;"",MONTH(B960),0)</f>
        <v>12</v>
      </c>
      <c r="D960" s="3" t="n">
        <f aca="false">VLOOKUP($B960,data!$A$6:$M$15000,8)</f>
        <v>263000</v>
      </c>
    </row>
    <row r="961" customFormat="false" ht="11.25" hidden="false" customHeight="false" outlineLevel="0" collapsed="false">
      <c r="A961" s="199" t="n">
        <v>36505</v>
      </c>
      <c r="B961" s="192" t="n">
        <v>36505</v>
      </c>
      <c r="C961" s="308" t="n">
        <f aca="false">IF(B961&lt;&gt;"",MONTH(B961),0)</f>
        <v>12</v>
      </c>
      <c r="D961" s="3" t="n">
        <f aca="false">VLOOKUP($B961,data!$A$6:$M$15000,8)</f>
        <v>336212</v>
      </c>
    </row>
    <row r="962" customFormat="false" ht="11.25" hidden="false" customHeight="false" outlineLevel="0" collapsed="false">
      <c r="A962" s="199" t="n">
        <v>36506</v>
      </c>
      <c r="B962" s="192" t="n">
        <v>36506</v>
      </c>
      <c r="C962" s="308" t="n">
        <f aca="false">IF(B962&lt;&gt;"",MONTH(B962),0)</f>
        <v>12</v>
      </c>
      <c r="D962" s="3" t="n">
        <f aca="false">VLOOKUP($B962,data!$A$6:$M$15000,8)</f>
        <v>339523</v>
      </c>
    </row>
    <row r="963" customFormat="false" ht="11.25" hidden="false" customHeight="false" outlineLevel="0" collapsed="false">
      <c r="A963" s="199" t="n">
        <v>36507</v>
      </c>
      <c r="B963" s="192" t="n">
        <v>36507</v>
      </c>
      <c r="C963" s="308" t="n">
        <f aca="false">IF(B963&lt;&gt;"",MONTH(B963),0)</f>
        <v>12</v>
      </c>
      <c r="D963" s="3" t="n">
        <f aca="false">VLOOKUP($B963,data!$A$6:$M$15000,8)</f>
        <v>258000</v>
      </c>
    </row>
    <row r="964" customFormat="false" ht="11.25" hidden="false" customHeight="false" outlineLevel="0" collapsed="false">
      <c r="A964" s="199" t="n">
        <v>36508</v>
      </c>
      <c r="B964" s="192" t="n">
        <v>36508</v>
      </c>
      <c r="C964" s="308" t="n">
        <f aca="false">IF(B964&lt;&gt;"",MONTH(B964),0)</f>
        <v>12</v>
      </c>
      <c r="D964" s="3" t="n">
        <f aca="false">VLOOKUP($B964,data!$A$6:$M$15000,8)</f>
        <v>266000</v>
      </c>
    </row>
    <row r="965" customFormat="false" ht="11.25" hidden="false" customHeight="false" outlineLevel="0" collapsed="false">
      <c r="A965" s="199" t="n">
        <v>36509</v>
      </c>
      <c r="B965" s="192" t="n">
        <v>36509</v>
      </c>
      <c r="C965" s="308" t="n">
        <f aca="false">IF(B965&lt;&gt;"",MONTH(B965),0)</f>
        <v>12</v>
      </c>
      <c r="D965" s="3" t="n">
        <f aca="false">VLOOKUP($B965,data!$A$6:$M$15000,8)</f>
        <v>266000</v>
      </c>
    </row>
    <row r="966" customFormat="false" ht="11.25" hidden="false" customHeight="false" outlineLevel="0" collapsed="false">
      <c r="A966" s="199" t="n">
        <v>36510</v>
      </c>
      <c r="B966" s="192" t="n">
        <v>36510</v>
      </c>
      <c r="C966" s="308" t="n">
        <f aca="false">IF(B966&lt;&gt;"",MONTH(B966),0)</f>
        <v>12</v>
      </c>
      <c r="D966" s="3" t="n">
        <f aca="false">VLOOKUP($B966,data!$A$6:$M$15000,8)</f>
        <v>264000</v>
      </c>
    </row>
    <row r="967" customFormat="false" ht="11.25" hidden="false" customHeight="false" outlineLevel="0" collapsed="false">
      <c r="A967" s="199" t="n">
        <v>36511</v>
      </c>
      <c r="B967" s="192" t="n">
        <v>36511</v>
      </c>
      <c r="C967" s="308" t="n">
        <f aca="false">IF(B967&lt;&gt;"",MONTH(B967),0)</f>
        <v>12</v>
      </c>
      <c r="D967" s="3" t="n">
        <f aca="false">VLOOKUP($B967,data!$A$6:$M$15000,8)</f>
        <v>262000</v>
      </c>
    </row>
    <row r="968" customFormat="false" ht="11.25" hidden="false" customHeight="false" outlineLevel="0" collapsed="false">
      <c r="A968" s="199" t="n">
        <v>36512</v>
      </c>
      <c r="B968" s="192" t="n">
        <v>36512</v>
      </c>
      <c r="C968" s="308" t="n">
        <f aca="false">IF(B968&lt;&gt;"",MONTH(B968),0)</f>
        <v>12</v>
      </c>
      <c r="D968" s="3" t="n">
        <f aca="false">VLOOKUP($B968,data!$A$6:$M$15000,8)</f>
        <v>261000</v>
      </c>
    </row>
    <row r="969" customFormat="false" ht="11.25" hidden="false" customHeight="false" outlineLevel="0" collapsed="false">
      <c r="A969" s="199" t="n">
        <v>36513</v>
      </c>
      <c r="B969" s="192" t="n">
        <v>36513</v>
      </c>
      <c r="C969" s="308" t="n">
        <f aca="false">IF(B969&lt;&gt;"",MONTH(B969),0)</f>
        <v>12</v>
      </c>
      <c r="D969" s="3" t="n">
        <f aca="false">VLOOKUP($B969,data!$A$6:$M$15000,8)</f>
        <v>255000</v>
      </c>
    </row>
    <row r="970" customFormat="false" ht="11.25" hidden="false" customHeight="false" outlineLevel="0" collapsed="false">
      <c r="A970" s="199" t="n">
        <v>36514</v>
      </c>
      <c r="B970" s="192" t="n">
        <v>36514</v>
      </c>
      <c r="C970" s="308" t="n">
        <f aca="false">IF(B970&lt;&gt;"",MONTH(B970),0)</f>
        <v>12</v>
      </c>
      <c r="D970" s="3" t="n">
        <f aca="false">VLOOKUP($B970,data!$A$6:$M$15000,8)</f>
        <v>258000</v>
      </c>
    </row>
    <row r="971" customFormat="false" ht="11.25" hidden="false" customHeight="false" outlineLevel="0" collapsed="false">
      <c r="A971" s="199" t="n">
        <v>36515</v>
      </c>
      <c r="B971" s="192" t="n">
        <v>36515</v>
      </c>
      <c r="C971" s="308" t="n">
        <f aca="false">IF(B971&lt;&gt;"",MONTH(B971),0)</f>
        <v>12</v>
      </c>
      <c r="D971" s="3" t="n">
        <f aca="false">VLOOKUP($B971,data!$A$6:$M$15000,8)</f>
        <v>256000</v>
      </c>
    </row>
    <row r="972" customFormat="false" ht="11.25" hidden="false" customHeight="false" outlineLevel="0" collapsed="false">
      <c r="A972" s="199" t="n">
        <v>36516</v>
      </c>
      <c r="B972" s="192" t="n">
        <v>36516</v>
      </c>
      <c r="C972" s="308" t="n">
        <f aca="false">IF(B972&lt;&gt;"",MONTH(B972),0)</f>
        <v>12</v>
      </c>
      <c r="D972" s="3" t="n">
        <f aca="false">VLOOKUP($B972,data!$A$6:$M$15000,8)</f>
        <v>255000</v>
      </c>
    </row>
    <row r="973" customFormat="false" ht="11.25" hidden="false" customHeight="false" outlineLevel="0" collapsed="false">
      <c r="A973" s="199" t="n">
        <v>36517</v>
      </c>
      <c r="B973" s="192" t="n">
        <v>36517</v>
      </c>
      <c r="C973" s="308" t="n">
        <f aca="false">IF(B973&lt;&gt;"",MONTH(B973),0)</f>
        <v>12</v>
      </c>
      <c r="D973" s="3" t="n">
        <f aca="false">VLOOKUP($B973,data!$A$6:$M$15000,8)</f>
        <v>255000</v>
      </c>
    </row>
    <row r="974" customFormat="false" ht="11.25" hidden="false" customHeight="false" outlineLevel="0" collapsed="false">
      <c r="A974" s="199" t="n">
        <v>36518</v>
      </c>
      <c r="B974" s="192" t="n">
        <v>36518</v>
      </c>
      <c r="C974" s="308" t="n">
        <f aca="false">IF(B974&lt;&gt;"",MONTH(B974),0)</f>
        <v>12</v>
      </c>
      <c r="D974" s="3" t="n">
        <f aca="false">VLOOKUP($B974,data!$A$6:$M$15000,8)</f>
        <v>257000</v>
      </c>
    </row>
    <row r="975" customFormat="false" ht="11.25" hidden="false" customHeight="false" outlineLevel="0" collapsed="false">
      <c r="A975" s="199" t="n">
        <v>36519</v>
      </c>
      <c r="B975" s="192" t="n">
        <v>36519</v>
      </c>
      <c r="C975" s="308" t="n">
        <f aca="false">IF(B975&lt;&gt;"",MONTH(B975),0)</f>
        <v>12</v>
      </c>
      <c r="D975" s="3" t="n">
        <f aca="false">VLOOKUP($B975,data!$A$6:$M$15000,8)</f>
        <v>254000</v>
      </c>
    </row>
    <row r="976" customFormat="false" ht="11.25" hidden="false" customHeight="false" outlineLevel="0" collapsed="false">
      <c r="A976" s="199" t="n">
        <v>36520</v>
      </c>
      <c r="B976" s="192" t="n">
        <v>36520</v>
      </c>
      <c r="C976" s="308" t="n">
        <f aca="false">IF(B976&lt;&gt;"",MONTH(B976),0)</f>
        <v>12</v>
      </c>
      <c r="D976" s="3" t="n">
        <f aca="false">VLOOKUP($B976,data!$A$6:$M$15000,8)</f>
        <v>253000</v>
      </c>
    </row>
    <row r="977" customFormat="false" ht="11.25" hidden="false" customHeight="false" outlineLevel="0" collapsed="false">
      <c r="A977" s="199" t="n">
        <v>36521</v>
      </c>
      <c r="B977" s="192" t="n">
        <v>36521</v>
      </c>
      <c r="C977" s="308" t="n">
        <f aca="false">IF(B977&lt;&gt;"",MONTH(B977),0)</f>
        <v>12</v>
      </c>
      <c r="D977" s="3" t="n">
        <f aca="false">VLOOKUP($B977,data!$A$6:$M$15000,8)</f>
        <v>250000</v>
      </c>
    </row>
    <row r="978" customFormat="false" ht="11.25" hidden="false" customHeight="false" outlineLevel="0" collapsed="false">
      <c r="A978" s="199" t="n">
        <v>36522</v>
      </c>
      <c r="B978" s="192" t="n">
        <v>36522</v>
      </c>
      <c r="C978" s="308" t="n">
        <f aca="false">IF(B978&lt;&gt;"",MONTH(B978),0)</f>
        <v>12</v>
      </c>
      <c r="D978" s="3" t="n">
        <f aca="false">VLOOKUP($B978,data!$A$6:$M$15000,8)</f>
        <v>250000</v>
      </c>
    </row>
    <row r="979" customFormat="false" ht="11.25" hidden="false" customHeight="false" outlineLevel="0" collapsed="false">
      <c r="A979" s="199" t="n">
        <v>36523</v>
      </c>
      <c r="B979" s="192" t="n">
        <v>36523</v>
      </c>
      <c r="C979" s="308" t="n">
        <f aca="false">IF(B979&lt;&gt;"",MONTH(B979),0)</f>
        <v>12</v>
      </c>
      <c r="D979" s="3" t="n">
        <f aca="false">VLOOKUP($B979,data!$A$6:$M$15000,8)</f>
        <v>265000</v>
      </c>
    </row>
    <row r="980" customFormat="false" ht="11.25" hidden="false" customHeight="false" outlineLevel="0" collapsed="false">
      <c r="A980" s="199" t="n">
        <v>36524</v>
      </c>
      <c r="B980" s="192" t="n">
        <v>36524</v>
      </c>
      <c r="C980" s="308" t="n">
        <f aca="false">IF(B980&lt;&gt;"",MONTH(B980),0)</f>
        <v>12</v>
      </c>
      <c r="D980" s="3" t="n">
        <f aca="false">VLOOKUP($B980,data!$A$6:$M$15000,8)</f>
        <v>268000</v>
      </c>
    </row>
    <row r="981" customFormat="false" ht="11.25" hidden="false" customHeight="false" outlineLevel="0" collapsed="false">
      <c r="A981" s="199" t="n">
        <v>36525</v>
      </c>
      <c r="B981" s="192" t="n">
        <v>36525</v>
      </c>
      <c r="C981" s="308" t="n">
        <f aca="false">IF(B981&lt;&gt;"",MONTH(B981),0)</f>
        <v>12</v>
      </c>
      <c r="D981" s="3" t="n">
        <f aca="false">VLOOKUP($B981,data!$A$6:$M$15000,8)</f>
        <v>268000</v>
      </c>
    </row>
    <row r="982" customFormat="false" ht="33.75" hidden="false" customHeight="false" outlineLevel="0" collapsed="false">
      <c r="A982" s="194" t="s">
        <v>70</v>
      </c>
      <c r="B982" s="195" t="s">
        <v>71</v>
      </c>
      <c r="C982" s="324" t="s">
        <v>99</v>
      </c>
      <c r="D982" s="196" t="s">
        <v>77</v>
      </c>
    </row>
    <row r="983" customFormat="false" ht="11.25" hidden="false" customHeight="false" outlineLevel="0" collapsed="false">
      <c r="A983" s="199" t="n">
        <v>36526</v>
      </c>
      <c r="B983" s="192" t="n">
        <v>36526</v>
      </c>
      <c r="C983" s="308" t="n">
        <f aca="false">IF(B983&lt;&gt;"",MONTH(B983),0)</f>
        <v>1</v>
      </c>
      <c r="D983" s="3" t="n">
        <f aca="false">VLOOKUP($B983,data!$A$6:$M$15000,8)</f>
        <v>264000</v>
      </c>
    </row>
    <row r="984" customFormat="false" ht="11.25" hidden="false" customHeight="false" outlineLevel="0" collapsed="false">
      <c r="A984" s="199" t="n">
        <v>36527</v>
      </c>
      <c r="B984" s="192" t="n">
        <v>36527</v>
      </c>
      <c r="C984" s="308" t="n">
        <f aca="false">IF(B984&lt;&gt;"",MONTH(B984),0)</f>
        <v>1</v>
      </c>
      <c r="D984" s="3" t="n">
        <f aca="false">VLOOKUP($B984,data!$A$6:$M$15000,8)</f>
        <v>264000</v>
      </c>
    </row>
    <row r="985" customFormat="false" ht="11.25" hidden="false" customHeight="false" outlineLevel="0" collapsed="false">
      <c r="A985" s="199" t="n">
        <v>36528</v>
      </c>
      <c r="B985" s="192" t="n">
        <v>36528</v>
      </c>
      <c r="C985" s="308" t="n">
        <f aca="false">IF(B985&lt;&gt;"",MONTH(B985),0)</f>
        <v>1</v>
      </c>
      <c r="D985" s="3" t="n">
        <f aca="false">VLOOKUP($B985,data!$A$6:$M$15000,8)</f>
        <v>264000</v>
      </c>
    </row>
    <row r="986" customFormat="false" ht="11.25" hidden="false" customHeight="false" outlineLevel="0" collapsed="false">
      <c r="A986" s="199" t="n">
        <v>36529</v>
      </c>
      <c r="B986" s="192" t="n">
        <v>36529</v>
      </c>
      <c r="C986" s="308" t="n">
        <f aca="false">IF(B986&lt;&gt;"",MONTH(B986),0)</f>
        <v>1</v>
      </c>
      <c r="D986" s="3" t="n">
        <f aca="false">VLOOKUP($B986,data!$A$6:$M$15000,8)</f>
        <v>252000</v>
      </c>
    </row>
    <row r="987" customFormat="false" ht="11.25" hidden="false" customHeight="false" outlineLevel="0" collapsed="false">
      <c r="A987" s="199" t="n">
        <v>36530</v>
      </c>
      <c r="B987" s="192" t="n">
        <v>36530</v>
      </c>
      <c r="C987" s="308" t="n">
        <f aca="false">IF(B987&lt;&gt;"",MONTH(B987),0)</f>
        <v>1</v>
      </c>
      <c r="D987" s="3" t="n">
        <f aca="false">VLOOKUP($B987,data!$A$6:$M$15000,8)</f>
        <v>252000</v>
      </c>
    </row>
    <row r="988" customFormat="false" ht="11.25" hidden="false" customHeight="false" outlineLevel="0" collapsed="false">
      <c r="A988" s="199" t="n">
        <v>36531</v>
      </c>
      <c r="B988" s="192" t="n">
        <v>36531</v>
      </c>
      <c r="C988" s="308" t="n">
        <f aca="false">IF(B988&lt;&gt;"",MONTH(B988),0)</f>
        <v>1</v>
      </c>
      <c r="D988" s="3" t="n">
        <f aca="false">VLOOKUP($B988,data!$A$6:$M$15000,8)</f>
        <v>249000</v>
      </c>
    </row>
    <row r="989" customFormat="false" ht="11.25" hidden="false" customHeight="false" outlineLevel="0" collapsed="false">
      <c r="A989" s="199" t="n">
        <v>36532</v>
      </c>
      <c r="B989" s="192" t="n">
        <v>36532</v>
      </c>
      <c r="C989" s="308" t="n">
        <f aca="false">IF(B989&lt;&gt;"",MONTH(B989),0)</f>
        <v>1</v>
      </c>
      <c r="D989" s="3" t="n">
        <f aca="false">VLOOKUP($B989,data!$A$6:$M$15000,8)</f>
        <v>245000</v>
      </c>
    </row>
    <row r="990" customFormat="false" ht="11.25" hidden="false" customHeight="false" outlineLevel="0" collapsed="false">
      <c r="A990" s="199" t="n">
        <v>36533</v>
      </c>
      <c r="B990" s="192" t="n">
        <v>36533</v>
      </c>
      <c r="C990" s="308" t="n">
        <f aca="false">IF(B990&lt;&gt;"",MONTH(B990),0)</f>
        <v>1</v>
      </c>
      <c r="D990" s="3" t="n">
        <f aca="false">VLOOKUP($B990,data!$A$6:$M$15000,8)</f>
        <v>252000</v>
      </c>
    </row>
    <row r="991" customFormat="false" ht="11.25" hidden="false" customHeight="false" outlineLevel="0" collapsed="false">
      <c r="A991" s="199" t="n">
        <v>36534</v>
      </c>
      <c r="B991" s="192" t="n">
        <v>36534</v>
      </c>
      <c r="C991" s="308" t="n">
        <f aca="false">IF(B991&lt;&gt;"",MONTH(B991),0)</f>
        <v>1</v>
      </c>
      <c r="D991" s="3" t="n">
        <f aca="false">VLOOKUP($B991,data!$A$6:$M$15000,8)</f>
        <v>253000</v>
      </c>
    </row>
    <row r="992" customFormat="false" ht="11.25" hidden="false" customHeight="false" outlineLevel="0" collapsed="false">
      <c r="A992" s="199" t="n">
        <v>36535</v>
      </c>
      <c r="B992" s="192" t="n">
        <v>36535</v>
      </c>
      <c r="C992" s="308" t="n">
        <f aca="false">IF(B992&lt;&gt;"",MONTH(B992),0)</f>
        <v>1</v>
      </c>
      <c r="D992" s="3" t="n">
        <f aca="false">VLOOKUP($B992,data!$A$6:$M$15000,8)</f>
        <v>250000</v>
      </c>
    </row>
    <row r="993" customFormat="false" ht="11.25" hidden="false" customHeight="false" outlineLevel="0" collapsed="false">
      <c r="A993" s="199" t="n">
        <v>36536</v>
      </c>
      <c r="B993" s="192" t="n">
        <v>36536</v>
      </c>
      <c r="C993" s="308" t="n">
        <f aca="false">IF(B993&lt;&gt;"",MONTH(B993),0)</f>
        <v>1</v>
      </c>
      <c r="D993" s="3" t="n">
        <f aca="false">VLOOKUP($B993,data!$A$6:$M$15000,8)</f>
        <v>247000</v>
      </c>
    </row>
    <row r="994" customFormat="false" ht="11.25" hidden="false" customHeight="false" outlineLevel="0" collapsed="false">
      <c r="A994" s="199" t="n">
        <v>36537</v>
      </c>
      <c r="B994" s="192" t="n">
        <v>36537</v>
      </c>
      <c r="C994" s="308" t="n">
        <f aca="false">IF(B994&lt;&gt;"",MONTH(B994),0)</f>
        <v>1</v>
      </c>
      <c r="D994" s="3" t="n">
        <f aca="false">VLOOKUP($B994,data!$A$6:$M$15000,8)</f>
        <v>241000</v>
      </c>
    </row>
    <row r="995" customFormat="false" ht="11.25" hidden="false" customHeight="false" outlineLevel="0" collapsed="false">
      <c r="A995" s="199" t="n">
        <v>36538</v>
      </c>
      <c r="B995" s="192" t="n">
        <v>36538</v>
      </c>
      <c r="C995" s="308" t="n">
        <f aca="false">IF(B995&lt;&gt;"",MONTH(B995),0)</f>
        <v>1</v>
      </c>
      <c r="D995" s="3" t="n">
        <f aca="false">VLOOKUP($B995,data!$A$6:$M$15000,8)</f>
        <v>259000</v>
      </c>
    </row>
    <row r="996" customFormat="false" ht="11.25" hidden="false" customHeight="false" outlineLevel="0" collapsed="false">
      <c r="A996" s="199" t="n">
        <v>36539</v>
      </c>
      <c r="B996" s="192" t="n">
        <v>36539</v>
      </c>
      <c r="C996" s="308" t="n">
        <f aca="false">IF(B996&lt;&gt;"",MONTH(B996),0)</f>
        <v>1</v>
      </c>
      <c r="D996" s="3" t="n">
        <f aca="false">VLOOKUP($B996,data!$A$6:$M$15000,8)</f>
        <v>266000</v>
      </c>
    </row>
    <row r="997" customFormat="false" ht="11.25" hidden="false" customHeight="false" outlineLevel="0" collapsed="false">
      <c r="A997" s="199" t="n">
        <v>36540</v>
      </c>
      <c r="B997" s="192" t="n">
        <v>36540</v>
      </c>
      <c r="C997" s="308" t="n">
        <f aca="false">IF(B997&lt;&gt;"",MONTH(B997),0)</f>
        <v>1</v>
      </c>
      <c r="D997" s="3" t="n">
        <f aca="false">VLOOKUP($B997,data!$A$6:$M$15000,8)</f>
        <v>268000</v>
      </c>
    </row>
    <row r="998" customFormat="false" ht="11.25" hidden="false" customHeight="false" outlineLevel="0" collapsed="false">
      <c r="A998" s="199" t="n">
        <v>36541</v>
      </c>
      <c r="B998" s="192" t="n">
        <v>36541</v>
      </c>
      <c r="C998" s="308" t="n">
        <f aca="false">IF(B998&lt;&gt;"",MONTH(B998),0)</f>
        <v>1</v>
      </c>
      <c r="D998" s="3" t="n">
        <f aca="false">VLOOKUP($B998,data!$A$6:$M$15000,8)</f>
        <v>265000</v>
      </c>
    </row>
    <row r="999" customFormat="false" ht="11.25" hidden="false" customHeight="false" outlineLevel="0" collapsed="false">
      <c r="A999" s="199" t="n">
        <v>36542</v>
      </c>
      <c r="B999" s="192" t="n">
        <v>36542</v>
      </c>
      <c r="C999" s="308" t="n">
        <f aca="false">IF(B999&lt;&gt;"",MONTH(B999),0)</f>
        <v>1</v>
      </c>
      <c r="D999" s="3" t="n">
        <f aca="false">VLOOKUP($B999,data!$A$6:$M$15000,8)</f>
        <v>243000</v>
      </c>
    </row>
    <row r="1000" customFormat="false" ht="11.25" hidden="false" customHeight="false" outlineLevel="0" collapsed="false">
      <c r="A1000" s="199" t="n">
        <v>36543</v>
      </c>
      <c r="B1000" s="192" t="n">
        <v>36543</v>
      </c>
      <c r="C1000" s="308" t="n">
        <f aca="false">IF(B1000&lt;&gt;"",MONTH(B1000),0)</f>
        <v>1</v>
      </c>
      <c r="D1000" s="3" t="n">
        <f aca="false">VLOOKUP($B1000,data!$A$6:$M$15000,8)</f>
        <v>214000</v>
      </c>
    </row>
    <row r="1001" customFormat="false" ht="11.25" hidden="false" customHeight="false" outlineLevel="0" collapsed="false">
      <c r="A1001" s="199" t="n">
        <v>36544</v>
      </c>
      <c r="B1001" s="192" t="n">
        <v>36544</v>
      </c>
      <c r="C1001" s="308" t="n">
        <f aca="false">IF(B1001&lt;&gt;"",MONTH(B1001),0)</f>
        <v>1</v>
      </c>
      <c r="D1001" s="3" t="n">
        <f aca="false">VLOOKUP($B1001,data!$A$6:$M$15000,8)</f>
        <v>211000</v>
      </c>
    </row>
    <row r="1002" customFormat="false" ht="11.25" hidden="false" customHeight="false" outlineLevel="0" collapsed="false">
      <c r="A1002" s="199" t="n">
        <v>36545</v>
      </c>
      <c r="B1002" s="192" t="n">
        <v>36545</v>
      </c>
      <c r="C1002" s="308" t="n">
        <f aca="false">IF(B1002&lt;&gt;"",MONTH(B1002),0)</f>
        <v>1</v>
      </c>
      <c r="D1002" s="3" t="n">
        <f aca="false">VLOOKUP($B1002,data!$A$6:$M$15000,8)</f>
        <v>217000</v>
      </c>
    </row>
    <row r="1003" customFormat="false" ht="11.25" hidden="false" customHeight="false" outlineLevel="0" collapsed="false">
      <c r="A1003" s="199" t="n">
        <v>36546</v>
      </c>
      <c r="B1003" s="192" t="n">
        <v>36546</v>
      </c>
      <c r="C1003" s="308" t="n">
        <f aca="false">IF(B1003&lt;&gt;"",MONTH(B1003),0)</f>
        <v>1</v>
      </c>
      <c r="D1003" s="3" t="n">
        <f aca="false">VLOOKUP($B1003,data!$A$6:$M$15000,8)</f>
        <v>271000</v>
      </c>
    </row>
    <row r="1004" customFormat="false" ht="11.25" hidden="false" customHeight="false" outlineLevel="0" collapsed="false">
      <c r="A1004" s="199" t="n">
        <v>36547</v>
      </c>
      <c r="B1004" s="192" t="n">
        <v>36547</v>
      </c>
      <c r="C1004" s="308" t="n">
        <f aca="false">IF(B1004&lt;&gt;"",MONTH(B1004),0)</f>
        <v>1</v>
      </c>
      <c r="D1004" s="3" t="n">
        <f aca="false">VLOOKUP($B1004,data!$A$6:$M$15000,8)</f>
        <v>283000</v>
      </c>
    </row>
    <row r="1005" customFormat="false" ht="11.25" hidden="false" customHeight="false" outlineLevel="0" collapsed="false">
      <c r="A1005" s="199" t="n">
        <v>36548</v>
      </c>
      <c r="B1005" s="192" t="n">
        <v>36548</v>
      </c>
      <c r="C1005" s="308" t="n">
        <f aca="false">IF(B1005&lt;&gt;"",MONTH(B1005),0)</f>
        <v>1</v>
      </c>
      <c r="D1005" s="3" t="n">
        <f aca="false">VLOOKUP($B1005,data!$A$6:$M$15000,8)</f>
        <v>279000</v>
      </c>
    </row>
    <row r="1006" customFormat="false" ht="11.25" hidden="false" customHeight="false" outlineLevel="0" collapsed="false">
      <c r="A1006" s="199" t="n">
        <v>36549</v>
      </c>
      <c r="B1006" s="192" t="n">
        <v>36549</v>
      </c>
      <c r="C1006" s="308" t="n">
        <f aca="false">IF(B1006&lt;&gt;"",MONTH(B1006),0)</f>
        <v>1</v>
      </c>
      <c r="D1006" s="3" t="n">
        <f aca="false">VLOOKUP($B1006,data!$A$6:$M$15000,8)</f>
        <v>278000</v>
      </c>
    </row>
    <row r="1007" customFormat="false" ht="11.25" hidden="false" customHeight="false" outlineLevel="0" collapsed="false">
      <c r="A1007" s="199" t="n">
        <v>36550</v>
      </c>
      <c r="B1007" s="192" t="n">
        <v>36550</v>
      </c>
      <c r="C1007" s="308" t="n">
        <f aca="false">IF(B1007&lt;&gt;"",MONTH(B1007),0)</f>
        <v>1</v>
      </c>
      <c r="D1007" s="3" t="n">
        <f aca="false">VLOOKUP($B1007,data!$A$6:$M$15000,8)</f>
        <v>253000</v>
      </c>
    </row>
    <row r="1008" customFormat="false" ht="11.25" hidden="false" customHeight="false" outlineLevel="0" collapsed="false">
      <c r="A1008" s="199" t="n">
        <v>36551</v>
      </c>
      <c r="B1008" s="192" t="n">
        <v>36551</v>
      </c>
      <c r="C1008" s="308" t="n">
        <f aca="false">IF(B1008&lt;&gt;"",MONTH(B1008),0)</f>
        <v>1</v>
      </c>
      <c r="D1008" s="3" t="n">
        <f aca="false">VLOOKUP($B1008,data!$A$6:$M$15000,8)</f>
        <v>247000</v>
      </c>
    </row>
    <row r="1009" customFormat="false" ht="11.25" hidden="false" customHeight="false" outlineLevel="0" collapsed="false">
      <c r="A1009" s="199" t="n">
        <v>36552</v>
      </c>
      <c r="B1009" s="192" t="n">
        <v>36552</v>
      </c>
      <c r="C1009" s="308" t="n">
        <f aca="false">IF(B1009&lt;&gt;"",MONTH(B1009),0)</f>
        <v>1</v>
      </c>
      <c r="D1009" s="3" t="n">
        <f aca="false">VLOOKUP($B1009,data!$A$6:$M$15000,8)</f>
        <v>279000</v>
      </c>
    </row>
    <row r="1010" customFormat="false" ht="11.25" hidden="false" customHeight="false" outlineLevel="0" collapsed="false">
      <c r="A1010" s="199" t="n">
        <v>36553</v>
      </c>
      <c r="B1010" s="192" t="n">
        <v>36553</v>
      </c>
      <c r="C1010" s="308" t="n">
        <f aca="false">IF(B1010&lt;&gt;"",MONTH(B1010),0)</f>
        <v>1</v>
      </c>
      <c r="D1010" s="3" t="n">
        <f aca="false">VLOOKUP($B1010,data!$A$6:$M$15000,8)</f>
        <v>278000</v>
      </c>
    </row>
    <row r="1011" customFormat="false" ht="11.25" hidden="false" customHeight="false" outlineLevel="0" collapsed="false">
      <c r="A1011" s="199" t="n">
        <v>36554</v>
      </c>
      <c r="B1011" s="192" t="n">
        <v>36554</v>
      </c>
      <c r="C1011" s="308" t="n">
        <f aca="false">IF(B1011&lt;&gt;"",MONTH(B1011),0)</f>
        <v>1</v>
      </c>
      <c r="D1011" s="3" t="n">
        <f aca="false">VLOOKUP($B1011,data!$A$6:$M$15000,8)</f>
        <v>279000</v>
      </c>
    </row>
    <row r="1012" customFormat="false" ht="11.25" hidden="false" customHeight="false" outlineLevel="0" collapsed="false">
      <c r="A1012" s="199" t="n">
        <v>36555</v>
      </c>
      <c r="B1012" s="192" t="n">
        <v>36555</v>
      </c>
      <c r="C1012" s="308" t="n">
        <f aca="false">IF(B1012&lt;&gt;"",MONTH(B1012),0)</f>
        <v>1</v>
      </c>
      <c r="D1012" s="3" t="n">
        <f aca="false">VLOOKUP($B1012,data!$A$6:$M$15000,8)</f>
        <v>283000</v>
      </c>
    </row>
    <row r="1013" customFormat="false" ht="11.25" hidden="false" customHeight="false" outlineLevel="0" collapsed="false">
      <c r="A1013" s="199" t="n">
        <v>36556</v>
      </c>
      <c r="B1013" s="192" t="n">
        <v>36556</v>
      </c>
      <c r="C1013" s="308" t="n">
        <f aca="false">IF(B1013&lt;&gt;"",MONTH(B1013),0)</f>
        <v>1</v>
      </c>
      <c r="D1013" s="3" t="n">
        <f aca="false">VLOOKUP($B1013,data!$A$6:$M$15000,8)</f>
        <v>281000</v>
      </c>
    </row>
    <row r="1014" customFormat="false" ht="11.25" hidden="false" customHeight="false" outlineLevel="0" collapsed="false">
      <c r="A1014" s="199" t="n">
        <v>36557</v>
      </c>
      <c r="B1014" s="192" t="n">
        <v>36557</v>
      </c>
      <c r="C1014" s="308" t="n">
        <f aca="false">IF(B1014&lt;&gt;"",MONTH(B1014),0)</f>
        <v>2</v>
      </c>
      <c r="D1014" s="3" t="n">
        <f aca="false">VLOOKUP($B1014,data!$A$6:$M$15000,8)</f>
        <v>274000</v>
      </c>
    </row>
    <row r="1015" customFormat="false" ht="11.25" hidden="false" customHeight="false" outlineLevel="0" collapsed="false">
      <c r="A1015" s="199" t="n">
        <v>36558</v>
      </c>
      <c r="B1015" s="192" t="n">
        <v>36558</v>
      </c>
      <c r="C1015" s="308" t="n">
        <f aca="false">IF(B1015&lt;&gt;"",MONTH(B1015),0)</f>
        <v>2</v>
      </c>
      <c r="D1015" s="3" t="n">
        <f aca="false">VLOOKUP($B1015,data!$A$6:$M$15000,8)</f>
        <v>272000</v>
      </c>
    </row>
    <row r="1016" customFormat="false" ht="11.25" hidden="false" customHeight="false" outlineLevel="0" collapsed="false">
      <c r="A1016" s="199" t="n">
        <v>36559</v>
      </c>
      <c r="B1016" s="192" t="n">
        <v>36559</v>
      </c>
      <c r="C1016" s="308" t="n">
        <f aca="false">IF(B1016&lt;&gt;"",MONTH(B1016),0)</f>
        <v>2</v>
      </c>
      <c r="D1016" s="3" t="n">
        <f aca="false">VLOOKUP($B1016,data!$A$6:$M$15000,8)</f>
        <v>270000</v>
      </c>
    </row>
    <row r="1017" customFormat="false" ht="11.25" hidden="false" customHeight="false" outlineLevel="0" collapsed="false">
      <c r="A1017" s="199" t="n">
        <v>36560</v>
      </c>
      <c r="B1017" s="192" t="n">
        <v>36560</v>
      </c>
      <c r="C1017" s="308" t="n">
        <f aca="false">IF(B1017&lt;&gt;"",MONTH(B1017),0)</f>
        <v>2</v>
      </c>
      <c r="D1017" s="3" t="n">
        <f aca="false">VLOOKUP($B1017,data!$A$6:$M$15000,8)</f>
        <v>273000</v>
      </c>
    </row>
    <row r="1018" customFormat="false" ht="11.25" hidden="false" customHeight="false" outlineLevel="0" collapsed="false">
      <c r="A1018" s="199" t="n">
        <v>36561</v>
      </c>
      <c r="B1018" s="192" t="n">
        <v>36561</v>
      </c>
      <c r="C1018" s="308" t="n">
        <f aca="false">IF(B1018&lt;&gt;"",MONTH(B1018),0)</f>
        <v>2</v>
      </c>
      <c r="D1018" s="3" t="n">
        <f aca="false">VLOOKUP($B1018,data!$A$6:$M$15000,8)</f>
        <v>276000</v>
      </c>
    </row>
    <row r="1019" customFormat="false" ht="11.25" hidden="false" customHeight="false" outlineLevel="0" collapsed="false">
      <c r="A1019" s="199" t="n">
        <v>36562</v>
      </c>
      <c r="B1019" s="192" t="n">
        <v>36562</v>
      </c>
      <c r="C1019" s="308" t="n">
        <f aca="false">IF(B1019&lt;&gt;"",MONTH(B1019),0)</f>
        <v>2</v>
      </c>
      <c r="D1019" s="3" t="n">
        <f aca="false">VLOOKUP($B1019,data!$A$6:$M$15000,8)</f>
        <v>280000</v>
      </c>
    </row>
    <row r="1020" customFormat="false" ht="11.25" hidden="false" customHeight="false" outlineLevel="0" collapsed="false">
      <c r="A1020" s="199" t="n">
        <v>36563</v>
      </c>
      <c r="B1020" s="192" t="n">
        <v>36563</v>
      </c>
      <c r="C1020" s="308" t="n">
        <f aca="false">IF(B1020&lt;&gt;"",MONTH(B1020),0)</f>
        <v>2</v>
      </c>
      <c r="D1020" s="3" t="n">
        <f aca="false">VLOOKUP($B1020,data!$A$6:$M$15000,8)</f>
        <v>283000</v>
      </c>
    </row>
    <row r="1021" customFormat="false" ht="11.25" hidden="false" customHeight="false" outlineLevel="0" collapsed="false">
      <c r="A1021" s="199" t="n">
        <v>36564</v>
      </c>
      <c r="B1021" s="192" t="n">
        <v>36564</v>
      </c>
      <c r="C1021" s="308" t="n">
        <f aca="false">IF(B1021&lt;&gt;"",MONTH(B1021),0)</f>
        <v>2</v>
      </c>
      <c r="D1021" s="3" t="n">
        <f aca="false">VLOOKUP($B1021,data!$A$6:$M$15000,8)</f>
        <v>286000</v>
      </c>
    </row>
    <row r="1022" customFormat="false" ht="11.25" hidden="false" customHeight="false" outlineLevel="0" collapsed="false">
      <c r="A1022" s="199" t="n">
        <v>36565</v>
      </c>
      <c r="B1022" s="192" t="n">
        <v>36565</v>
      </c>
      <c r="C1022" s="308" t="n">
        <f aca="false">IF(B1022&lt;&gt;"",MONTH(B1022),0)</f>
        <v>2</v>
      </c>
      <c r="D1022" s="3" t="n">
        <f aca="false">VLOOKUP($B1022,data!$A$6:$M$15000,8)</f>
        <v>288000</v>
      </c>
    </row>
    <row r="1023" customFormat="false" ht="11.25" hidden="false" customHeight="false" outlineLevel="0" collapsed="false">
      <c r="A1023" s="199" t="n">
        <v>36566</v>
      </c>
      <c r="B1023" s="192" t="n">
        <v>36566</v>
      </c>
      <c r="C1023" s="308" t="n">
        <f aca="false">IF(B1023&lt;&gt;"",MONTH(B1023),0)</f>
        <v>2</v>
      </c>
      <c r="D1023" s="3" t="n">
        <f aca="false">VLOOKUP($B1023,data!$A$6:$M$15000,8)</f>
        <v>292000</v>
      </c>
    </row>
    <row r="1024" customFormat="false" ht="11.25" hidden="false" customHeight="false" outlineLevel="0" collapsed="false">
      <c r="A1024" s="199" t="n">
        <v>36567</v>
      </c>
      <c r="B1024" s="192" t="n">
        <v>36567</v>
      </c>
      <c r="C1024" s="308" t="n">
        <f aca="false">IF(B1024&lt;&gt;"",MONTH(B1024),0)</f>
        <v>2</v>
      </c>
      <c r="D1024" s="3" t="n">
        <f aca="false">VLOOKUP($B1024,data!$A$6:$M$15000,8)</f>
        <v>283000</v>
      </c>
    </row>
    <row r="1025" customFormat="false" ht="11.25" hidden="false" customHeight="false" outlineLevel="0" collapsed="false">
      <c r="A1025" s="199" t="n">
        <v>36568</v>
      </c>
      <c r="B1025" s="192" t="n">
        <v>36568</v>
      </c>
      <c r="C1025" s="308" t="n">
        <f aca="false">IF(B1025&lt;&gt;"",MONTH(B1025),0)</f>
        <v>2</v>
      </c>
      <c r="D1025" s="3" t="n">
        <f aca="false">VLOOKUP($B1025,data!$A$6:$M$15000,8)</f>
        <v>285000</v>
      </c>
    </row>
    <row r="1026" customFormat="false" ht="11.25" hidden="false" customHeight="false" outlineLevel="0" collapsed="false">
      <c r="A1026" s="199" t="n">
        <v>36569</v>
      </c>
      <c r="B1026" s="192" t="n">
        <v>36569</v>
      </c>
      <c r="C1026" s="308" t="n">
        <f aca="false">IF(B1026&lt;&gt;"",MONTH(B1026),0)</f>
        <v>2</v>
      </c>
      <c r="D1026" s="3" t="n">
        <f aca="false">VLOOKUP($B1026,data!$A$6:$M$15000,8)</f>
        <v>290000</v>
      </c>
    </row>
    <row r="1027" customFormat="false" ht="11.25" hidden="false" customHeight="false" outlineLevel="0" collapsed="false">
      <c r="A1027" s="199" t="n">
        <v>36570</v>
      </c>
      <c r="B1027" s="192" t="n">
        <v>36570</v>
      </c>
      <c r="C1027" s="308" t="n">
        <f aca="false">IF(B1027&lt;&gt;"",MONTH(B1027),0)</f>
        <v>2</v>
      </c>
      <c r="D1027" s="3" t="n">
        <f aca="false">VLOOKUP($B1027,data!$A$6:$M$15000,8)</f>
        <v>279000</v>
      </c>
    </row>
    <row r="1028" customFormat="false" ht="11.25" hidden="false" customHeight="false" outlineLevel="0" collapsed="false">
      <c r="A1028" s="199" t="n">
        <v>36571</v>
      </c>
      <c r="B1028" s="192" t="n">
        <v>36571</v>
      </c>
      <c r="C1028" s="308" t="n">
        <f aca="false">IF(B1028&lt;&gt;"",MONTH(B1028),0)</f>
        <v>2</v>
      </c>
      <c r="D1028" s="3" t="n">
        <f aca="false">VLOOKUP($B1028,data!$A$6:$M$15000,8)</f>
        <v>276000</v>
      </c>
    </row>
    <row r="1029" customFormat="false" ht="11.25" hidden="false" customHeight="false" outlineLevel="0" collapsed="false">
      <c r="A1029" s="199" t="n">
        <v>36572</v>
      </c>
      <c r="B1029" s="192" t="n">
        <v>36572</v>
      </c>
      <c r="C1029" s="308" t="n">
        <f aca="false">IF(B1029&lt;&gt;"",MONTH(B1029),0)</f>
        <v>2</v>
      </c>
      <c r="D1029" s="3" t="n">
        <f aca="false">VLOOKUP($B1029,data!$A$6:$M$15000,8)</f>
        <v>285000</v>
      </c>
    </row>
    <row r="1030" customFormat="false" ht="11.25" hidden="false" customHeight="false" outlineLevel="0" collapsed="false">
      <c r="A1030" s="199" t="n">
        <v>36573</v>
      </c>
      <c r="B1030" s="192" t="n">
        <v>36573</v>
      </c>
      <c r="C1030" s="308" t="n">
        <f aca="false">IF(B1030&lt;&gt;"",MONTH(B1030),0)</f>
        <v>2</v>
      </c>
      <c r="D1030" s="3" t="n">
        <f aca="false">VLOOKUP($B1030,data!$A$6:$M$15000,8)</f>
        <v>287000</v>
      </c>
    </row>
    <row r="1031" customFormat="false" ht="11.25" hidden="false" customHeight="false" outlineLevel="0" collapsed="false">
      <c r="A1031" s="199" t="n">
        <v>36574</v>
      </c>
      <c r="B1031" s="192" t="n">
        <v>36574</v>
      </c>
      <c r="C1031" s="308" t="n">
        <f aca="false">IF(B1031&lt;&gt;"",MONTH(B1031),0)</f>
        <v>2</v>
      </c>
      <c r="D1031" s="3" t="n">
        <f aca="false">VLOOKUP($B1031,data!$A$6:$M$15000,8)</f>
        <v>278000</v>
      </c>
    </row>
    <row r="1032" customFormat="false" ht="11.25" hidden="false" customHeight="false" outlineLevel="0" collapsed="false">
      <c r="A1032" s="199" t="n">
        <v>36575</v>
      </c>
      <c r="B1032" s="192" t="n">
        <v>36575</v>
      </c>
      <c r="C1032" s="308" t="n">
        <f aca="false">IF(B1032&lt;&gt;"",MONTH(B1032),0)</f>
        <v>2</v>
      </c>
      <c r="D1032" s="3" t="n">
        <f aca="false">VLOOKUP($B1032,data!$A$6:$M$15000,8)</f>
        <v>279000</v>
      </c>
    </row>
    <row r="1033" customFormat="false" ht="11.25" hidden="false" customHeight="false" outlineLevel="0" collapsed="false">
      <c r="A1033" s="199" t="n">
        <v>36576</v>
      </c>
      <c r="B1033" s="192" t="n">
        <v>36576</v>
      </c>
      <c r="C1033" s="308" t="n">
        <f aca="false">IF(B1033&lt;&gt;"",MONTH(B1033),0)</f>
        <v>2</v>
      </c>
      <c r="D1033" s="3" t="n">
        <f aca="false">VLOOKUP($B1033,data!$A$6:$M$15000,8)</f>
        <v>266000</v>
      </c>
    </row>
    <row r="1034" customFormat="false" ht="11.25" hidden="false" customHeight="false" outlineLevel="0" collapsed="false">
      <c r="A1034" s="199" t="n">
        <v>36577</v>
      </c>
      <c r="B1034" s="192" t="n">
        <v>36577</v>
      </c>
      <c r="C1034" s="308" t="n">
        <f aca="false">IF(B1034&lt;&gt;"",MONTH(B1034),0)</f>
        <v>2</v>
      </c>
      <c r="D1034" s="3" t="n">
        <f aca="false">VLOOKUP($B1034,data!$A$6:$M$15000,8)</f>
        <v>250000</v>
      </c>
    </row>
    <row r="1035" customFormat="false" ht="11.25" hidden="false" customHeight="false" outlineLevel="0" collapsed="false">
      <c r="A1035" s="199" t="n">
        <v>36578</v>
      </c>
      <c r="B1035" s="192" t="n">
        <v>36578</v>
      </c>
      <c r="C1035" s="308" t="n">
        <f aca="false">IF(B1035&lt;&gt;"",MONTH(B1035),0)</f>
        <v>2</v>
      </c>
      <c r="D1035" s="3" t="n">
        <f aca="false">VLOOKUP($B1035,data!$A$6:$M$15000,8)</f>
        <v>267000</v>
      </c>
    </row>
    <row r="1036" customFormat="false" ht="11.25" hidden="false" customHeight="false" outlineLevel="0" collapsed="false">
      <c r="A1036" s="199" t="n">
        <v>36579</v>
      </c>
      <c r="B1036" s="192" t="n">
        <v>36579</v>
      </c>
      <c r="C1036" s="308" t="n">
        <f aca="false">IF(B1036&lt;&gt;"",MONTH(B1036),0)</f>
        <v>2</v>
      </c>
      <c r="D1036" s="3" t="n">
        <f aca="false">VLOOKUP($B1036,data!$A$6:$M$15000,8)</f>
        <v>242000</v>
      </c>
    </row>
    <row r="1037" customFormat="false" ht="11.25" hidden="false" customHeight="false" outlineLevel="0" collapsed="false">
      <c r="A1037" s="199" t="n">
        <v>36580</v>
      </c>
      <c r="B1037" s="192" t="n">
        <v>36580</v>
      </c>
      <c r="C1037" s="308" t="n">
        <f aca="false">IF(B1037&lt;&gt;"",MONTH(B1037),0)</f>
        <v>2</v>
      </c>
      <c r="D1037" s="3" t="n">
        <f aca="false">VLOOKUP($B1037,data!$A$6:$M$15000,8)</f>
        <v>246000</v>
      </c>
    </row>
    <row r="1038" customFormat="false" ht="11.25" hidden="false" customHeight="false" outlineLevel="0" collapsed="false">
      <c r="A1038" s="199" t="n">
        <v>36581</v>
      </c>
      <c r="B1038" s="192" t="n">
        <v>36581</v>
      </c>
      <c r="C1038" s="308" t="n">
        <f aca="false">IF(B1038&lt;&gt;"",MONTH(B1038),0)</f>
        <v>2</v>
      </c>
      <c r="D1038" s="3" t="n">
        <f aca="false">VLOOKUP($B1038,data!$A$6:$M$15000,8)</f>
        <v>234000</v>
      </c>
    </row>
    <row r="1039" customFormat="false" ht="11.25" hidden="false" customHeight="false" outlineLevel="0" collapsed="false">
      <c r="A1039" s="199" t="n">
        <v>36582</v>
      </c>
      <c r="B1039" s="192" t="n">
        <v>36582</v>
      </c>
      <c r="C1039" s="308" t="n">
        <f aca="false">IF(B1039&lt;&gt;"",MONTH(B1039),0)</f>
        <v>2</v>
      </c>
      <c r="D1039" s="3" t="n">
        <f aca="false">VLOOKUP($B1039,data!$A$6:$M$15000,8)</f>
        <v>246000</v>
      </c>
    </row>
    <row r="1040" customFormat="false" ht="11.25" hidden="false" customHeight="false" outlineLevel="0" collapsed="false">
      <c r="A1040" s="199" t="n">
        <v>36583</v>
      </c>
      <c r="B1040" s="192" t="n">
        <v>36583</v>
      </c>
      <c r="C1040" s="308" t="n">
        <f aca="false">IF(B1040&lt;&gt;"",MONTH(B1040),0)</f>
        <v>2</v>
      </c>
      <c r="D1040" s="3" t="n">
        <f aca="false">VLOOKUP($B1040,data!$A$6:$M$15000,8)</f>
        <v>233000</v>
      </c>
    </row>
    <row r="1041" customFormat="false" ht="11.25" hidden="false" customHeight="false" outlineLevel="0" collapsed="false">
      <c r="A1041" s="199" t="n">
        <v>36584</v>
      </c>
      <c r="B1041" s="192" t="n">
        <v>36584</v>
      </c>
      <c r="C1041" s="308" t="n">
        <f aca="false">IF(B1041&lt;&gt;"",MONTH(B1041),0)</f>
        <v>2</v>
      </c>
      <c r="D1041" s="3" t="n">
        <f aca="false">VLOOKUP($B1041,data!$A$6:$M$15000,8)</f>
        <v>241000</v>
      </c>
    </row>
    <row r="1042" customFormat="false" ht="11.25" hidden="false" customHeight="false" outlineLevel="0" collapsed="false">
      <c r="A1042" s="199" t="n">
        <v>36585</v>
      </c>
      <c r="B1042" s="192" t="n">
        <v>36585</v>
      </c>
      <c r="C1042" s="308" t="n">
        <f aca="false">IF(B1042&lt;&gt;"",MONTH(B1042),0)</f>
        <v>2</v>
      </c>
      <c r="D1042" s="3" t="n">
        <f aca="false">VLOOKUP($B1042,data!$A$6:$M$15000,8)</f>
        <v>242000</v>
      </c>
    </row>
    <row r="1043" customFormat="false" ht="11.25" hidden="false" customHeight="false" outlineLevel="0" collapsed="false">
      <c r="A1043" s="199" t="n">
        <v>36586</v>
      </c>
      <c r="B1043" s="192" t="n">
        <v>36586</v>
      </c>
      <c r="C1043" s="308" t="n">
        <f aca="false">IF(B1043&lt;&gt;"",MONTH(B1043),0)</f>
        <v>3</v>
      </c>
      <c r="D1043" s="3" t="n">
        <f aca="false">VLOOKUP($B1043,data!$A$6:$M$15000,8)</f>
        <v>281000</v>
      </c>
    </row>
    <row r="1044" customFormat="false" ht="11.25" hidden="false" customHeight="false" outlineLevel="0" collapsed="false">
      <c r="A1044" s="199" t="n">
        <v>36587</v>
      </c>
      <c r="B1044" s="192" t="n">
        <v>36587</v>
      </c>
      <c r="C1044" s="308" t="n">
        <f aca="false">IF(B1044&lt;&gt;"",MONTH(B1044),0)</f>
        <v>3</v>
      </c>
      <c r="D1044" s="3" t="n">
        <f aca="false">VLOOKUP($B1044,data!$A$6:$M$15000,8)</f>
        <v>294000</v>
      </c>
    </row>
    <row r="1045" customFormat="false" ht="11.25" hidden="false" customHeight="false" outlineLevel="0" collapsed="false">
      <c r="A1045" s="199" t="n">
        <v>36588</v>
      </c>
      <c r="B1045" s="192" t="n">
        <v>36588</v>
      </c>
      <c r="C1045" s="308" t="n">
        <f aca="false">IF(B1045&lt;&gt;"",MONTH(B1045),0)</f>
        <v>3</v>
      </c>
      <c r="D1045" s="3" t="n">
        <f aca="false">VLOOKUP($B1045,data!$A$6:$M$15000,8)</f>
        <v>274000</v>
      </c>
    </row>
    <row r="1046" customFormat="false" ht="11.25" hidden="false" customHeight="false" outlineLevel="0" collapsed="false">
      <c r="A1046" s="199" t="n">
        <v>36589</v>
      </c>
      <c r="B1046" s="192" t="n">
        <v>36589</v>
      </c>
      <c r="C1046" s="308" t="n">
        <f aca="false">IF(B1046&lt;&gt;"",MONTH(B1046),0)</f>
        <v>3</v>
      </c>
      <c r="D1046" s="3" t="n">
        <f aca="false">VLOOKUP($B1046,data!$A$6:$M$15000,8)</f>
        <v>273000</v>
      </c>
    </row>
    <row r="1047" customFormat="false" ht="11.25" hidden="false" customHeight="false" outlineLevel="0" collapsed="false">
      <c r="A1047" s="199" t="n">
        <v>36590</v>
      </c>
      <c r="B1047" s="192" t="n">
        <v>36590</v>
      </c>
      <c r="C1047" s="308" t="n">
        <f aca="false">IF(B1047&lt;&gt;"",MONTH(B1047),0)</f>
        <v>3</v>
      </c>
      <c r="D1047" s="3" t="n">
        <f aca="false">VLOOKUP($B1047,data!$A$6:$M$15000,8)</f>
        <v>263000</v>
      </c>
    </row>
    <row r="1048" customFormat="false" ht="11.25" hidden="false" customHeight="false" outlineLevel="0" collapsed="false">
      <c r="A1048" s="199" t="n">
        <v>36591</v>
      </c>
      <c r="B1048" s="192" t="n">
        <v>36591</v>
      </c>
      <c r="C1048" s="308" t="n">
        <f aca="false">IF(B1048&lt;&gt;"",MONTH(B1048),0)</f>
        <v>3</v>
      </c>
      <c r="D1048" s="3" t="n">
        <f aca="false">VLOOKUP($B1048,data!$A$6:$M$15000,8)</f>
        <v>252000</v>
      </c>
    </row>
    <row r="1049" customFormat="false" ht="11.25" hidden="false" customHeight="false" outlineLevel="0" collapsed="false">
      <c r="A1049" s="199" t="n">
        <v>36592</v>
      </c>
      <c r="B1049" s="192" t="n">
        <v>36592</v>
      </c>
      <c r="C1049" s="308" t="n">
        <f aca="false">IF(B1049&lt;&gt;"",MONTH(B1049),0)</f>
        <v>3</v>
      </c>
      <c r="D1049" s="3" t="n">
        <f aca="false">VLOOKUP($B1049,data!$A$6:$M$15000,8)</f>
        <v>238000</v>
      </c>
    </row>
    <row r="1050" customFormat="false" ht="11.25" hidden="false" customHeight="false" outlineLevel="0" collapsed="false">
      <c r="A1050" s="199" t="n">
        <v>36593</v>
      </c>
      <c r="B1050" s="192" t="n">
        <v>36593</v>
      </c>
      <c r="C1050" s="308" t="n">
        <f aca="false">IF(B1050&lt;&gt;"",MONTH(B1050),0)</f>
        <v>3</v>
      </c>
      <c r="D1050" s="3" t="n">
        <f aca="false">VLOOKUP($B1050,data!$A$6:$M$15000,8)</f>
        <v>230000</v>
      </c>
    </row>
    <row r="1051" customFormat="false" ht="11.25" hidden="false" customHeight="false" outlineLevel="0" collapsed="false">
      <c r="A1051" s="199" t="n">
        <v>36594</v>
      </c>
      <c r="B1051" s="192" t="n">
        <v>36594</v>
      </c>
      <c r="C1051" s="308" t="n">
        <f aca="false">IF(B1051&lt;&gt;"",MONTH(B1051),0)</f>
        <v>3</v>
      </c>
      <c r="D1051" s="3" t="n">
        <f aca="false">VLOOKUP($B1051,data!$A$6:$M$15000,8)</f>
        <v>253000</v>
      </c>
    </row>
    <row r="1052" customFormat="false" ht="11.25" hidden="false" customHeight="false" outlineLevel="0" collapsed="false">
      <c r="A1052" s="199" t="n">
        <v>36595</v>
      </c>
      <c r="B1052" s="192" t="n">
        <v>36595</v>
      </c>
      <c r="C1052" s="308" t="n">
        <f aca="false">IF(B1052&lt;&gt;"",MONTH(B1052),0)</f>
        <v>3</v>
      </c>
      <c r="D1052" s="3" t="n">
        <f aca="false">VLOOKUP($B1052,data!$A$6:$M$15000,8)</f>
        <v>226000</v>
      </c>
    </row>
    <row r="1053" customFormat="false" ht="11.25" hidden="false" customHeight="false" outlineLevel="0" collapsed="false">
      <c r="A1053" s="199" t="n">
        <v>36596</v>
      </c>
      <c r="B1053" s="192" t="n">
        <v>36596</v>
      </c>
      <c r="C1053" s="308" t="n">
        <f aca="false">IF(B1053&lt;&gt;"",MONTH(B1053),0)</f>
        <v>3</v>
      </c>
      <c r="D1053" s="3" t="n">
        <f aca="false">VLOOKUP($B1053,data!$A$6:$M$15000,8)</f>
        <v>252000</v>
      </c>
    </row>
    <row r="1054" customFormat="false" ht="11.25" hidden="false" customHeight="false" outlineLevel="0" collapsed="false">
      <c r="A1054" s="199" t="n">
        <v>36597</v>
      </c>
      <c r="B1054" s="192" t="n">
        <v>36597</v>
      </c>
      <c r="C1054" s="308" t="n">
        <f aca="false">IF(B1054&lt;&gt;"",MONTH(B1054),0)</f>
        <v>3</v>
      </c>
      <c r="D1054" s="3" t="n">
        <f aca="false">VLOOKUP($B1054,data!$A$6:$M$15000,8)</f>
        <v>251000</v>
      </c>
    </row>
    <row r="1055" customFormat="false" ht="11.25" hidden="false" customHeight="false" outlineLevel="0" collapsed="false">
      <c r="A1055" s="199" t="n">
        <v>36598</v>
      </c>
      <c r="B1055" s="192" t="n">
        <v>36598</v>
      </c>
      <c r="C1055" s="308" t="n">
        <f aca="false">IF(B1055&lt;&gt;"",MONTH(B1055),0)</f>
        <v>3</v>
      </c>
      <c r="D1055" s="3" t="n">
        <f aca="false">VLOOKUP($B1055,data!$A$6:$M$15000,8)</f>
        <v>252000</v>
      </c>
    </row>
    <row r="1056" customFormat="false" ht="11.25" hidden="false" customHeight="false" outlineLevel="0" collapsed="false">
      <c r="A1056" s="199" t="n">
        <v>36599</v>
      </c>
      <c r="B1056" s="192" t="n">
        <v>36599</v>
      </c>
      <c r="C1056" s="308" t="n">
        <f aca="false">IF(B1056&lt;&gt;"",MONTH(B1056),0)</f>
        <v>3</v>
      </c>
      <c r="D1056" s="3" t="n">
        <f aca="false">VLOOKUP($B1056,data!$A$6:$M$15000,8)</f>
        <v>251000</v>
      </c>
    </row>
    <row r="1057" customFormat="false" ht="11.25" hidden="false" customHeight="false" outlineLevel="0" collapsed="false">
      <c r="A1057" s="199" t="n">
        <v>36600</v>
      </c>
      <c r="B1057" s="192" t="n">
        <v>36600</v>
      </c>
      <c r="C1057" s="308" t="n">
        <f aca="false">IF(B1057&lt;&gt;"",MONTH(B1057),0)</f>
        <v>3</v>
      </c>
      <c r="D1057" s="3" t="n">
        <f aca="false">VLOOKUP($B1057,data!$A$6:$M$15000,8)</f>
        <v>253000</v>
      </c>
    </row>
    <row r="1058" customFormat="false" ht="11.25" hidden="false" customHeight="false" outlineLevel="0" collapsed="false">
      <c r="A1058" s="199" t="n">
        <v>36601</v>
      </c>
      <c r="B1058" s="192" t="n">
        <v>36601</v>
      </c>
      <c r="C1058" s="308" t="n">
        <f aca="false">IF(B1058&lt;&gt;"",MONTH(B1058),0)</f>
        <v>3</v>
      </c>
      <c r="D1058" s="3" t="n">
        <f aca="false">VLOOKUP($B1058,data!$A$6:$M$15000,8)</f>
        <v>251000</v>
      </c>
    </row>
    <row r="1059" customFormat="false" ht="11.25" hidden="false" customHeight="false" outlineLevel="0" collapsed="false">
      <c r="A1059" s="199" t="n">
        <v>36602</v>
      </c>
      <c r="B1059" s="192" t="n">
        <v>36602</v>
      </c>
      <c r="C1059" s="308" t="n">
        <f aca="false">IF(B1059&lt;&gt;"",MONTH(B1059),0)</f>
        <v>3</v>
      </c>
      <c r="D1059" s="3" t="n">
        <f aca="false">VLOOKUP($B1059,data!$A$6:$M$15000,8)</f>
        <v>256000</v>
      </c>
    </row>
    <row r="1060" customFormat="false" ht="11.25" hidden="false" customHeight="false" outlineLevel="0" collapsed="false">
      <c r="A1060" s="199" t="n">
        <v>36603</v>
      </c>
      <c r="B1060" s="192" t="n">
        <v>36603</v>
      </c>
      <c r="C1060" s="308" t="n">
        <f aca="false">IF(B1060&lt;&gt;"",MONTH(B1060),0)</f>
        <v>3</v>
      </c>
      <c r="D1060" s="3" t="n">
        <f aca="false">VLOOKUP($B1060,data!$A$6:$M$15000,8)</f>
        <v>254000</v>
      </c>
    </row>
    <row r="1061" customFormat="false" ht="11.25" hidden="false" customHeight="false" outlineLevel="0" collapsed="false">
      <c r="A1061" s="199" t="n">
        <v>36604</v>
      </c>
      <c r="B1061" s="192" t="n">
        <v>36604</v>
      </c>
      <c r="C1061" s="308" t="n">
        <f aca="false">IF(B1061&lt;&gt;"",MONTH(B1061),0)</f>
        <v>3</v>
      </c>
      <c r="D1061" s="3" t="n">
        <f aca="false">VLOOKUP($B1061,data!$A$6:$M$15000,8)</f>
        <v>238000</v>
      </c>
    </row>
    <row r="1062" customFormat="false" ht="11.25" hidden="false" customHeight="false" outlineLevel="0" collapsed="false">
      <c r="A1062" s="199" t="n">
        <v>36605</v>
      </c>
      <c r="B1062" s="192" t="n">
        <v>36605</v>
      </c>
      <c r="C1062" s="308" t="n">
        <f aca="false">IF(B1062&lt;&gt;"",MONTH(B1062),0)</f>
        <v>3</v>
      </c>
      <c r="D1062" s="3" t="n">
        <f aca="false">VLOOKUP($B1062,data!$A$6:$M$15000,8)</f>
        <v>254000</v>
      </c>
    </row>
    <row r="1063" customFormat="false" ht="11.25" hidden="false" customHeight="false" outlineLevel="0" collapsed="false">
      <c r="A1063" s="199" t="n">
        <v>36606</v>
      </c>
      <c r="B1063" s="192" t="n">
        <v>36606</v>
      </c>
      <c r="C1063" s="308" t="n">
        <f aca="false">IF(B1063&lt;&gt;"",MONTH(B1063),0)</f>
        <v>3</v>
      </c>
      <c r="D1063" s="3" t="n">
        <f aca="false">VLOOKUP($B1063,data!$A$6:$M$15000,8)</f>
        <v>251000</v>
      </c>
    </row>
    <row r="1064" customFormat="false" ht="11.25" hidden="false" customHeight="false" outlineLevel="0" collapsed="false">
      <c r="A1064" s="199" t="n">
        <v>36607</v>
      </c>
      <c r="B1064" s="192" t="n">
        <v>36607</v>
      </c>
      <c r="C1064" s="308" t="n">
        <f aca="false">IF(B1064&lt;&gt;"",MONTH(B1064),0)</f>
        <v>3</v>
      </c>
      <c r="D1064" s="3" t="n">
        <f aca="false">VLOOKUP($B1064,data!$A$6:$M$15000,8)</f>
        <v>255000</v>
      </c>
    </row>
    <row r="1065" customFormat="false" ht="11.25" hidden="false" customHeight="false" outlineLevel="0" collapsed="false">
      <c r="A1065" s="199" t="n">
        <v>36608</v>
      </c>
      <c r="B1065" s="192" t="n">
        <v>36608</v>
      </c>
      <c r="C1065" s="308" t="n">
        <f aca="false">IF(B1065&lt;&gt;"",MONTH(B1065),0)</f>
        <v>3</v>
      </c>
      <c r="D1065" s="3" t="n">
        <f aca="false">VLOOKUP($B1065,data!$A$6:$M$15000,8)</f>
        <v>215000</v>
      </c>
    </row>
    <row r="1066" customFormat="false" ht="11.25" hidden="false" customHeight="false" outlineLevel="0" collapsed="false">
      <c r="A1066" s="199" t="n">
        <v>36609</v>
      </c>
      <c r="B1066" s="192" t="n">
        <v>36609</v>
      </c>
      <c r="C1066" s="308" t="n">
        <f aca="false">IF(B1066&lt;&gt;"",MONTH(B1066),0)</f>
        <v>3</v>
      </c>
      <c r="D1066" s="3" t="n">
        <f aca="false">VLOOKUP($B1066,data!$A$6:$M$15000,8)</f>
        <v>200000</v>
      </c>
    </row>
    <row r="1067" customFormat="false" ht="11.25" hidden="false" customHeight="false" outlineLevel="0" collapsed="false">
      <c r="A1067" s="199" t="n">
        <v>36610</v>
      </c>
      <c r="B1067" s="192" t="n">
        <v>36610</v>
      </c>
      <c r="C1067" s="308" t="n">
        <f aca="false">IF(B1067&lt;&gt;"",MONTH(B1067),0)</f>
        <v>3</v>
      </c>
      <c r="D1067" s="3" t="n">
        <f aca="false">VLOOKUP($B1067,data!$A$6:$M$15000,8)</f>
        <v>208000</v>
      </c>
    </row>
    <row r="1068" customFormat="false" ht="11.25" hidden="false" customHeight="false" outlineLevel="0" collapsed="false">
      <c r="A1068" s="199" t="n">
        <v>36611</v>
      </c>
      <c r="B1068" s="192" t="n">
        <v>36611</v>
      </c>
      <c r="C1068" s="308" t="n">
        <f aca="false">IF(B1068&lt;&gt;"",MONTH(B1068),0)</f>
        <v>3</v>
      </c>
      <c r="D1068" s="3" t="n">
        <f aca="false">VLOOKUP($B1068,data!$A$6:$M$15000,8)</f>
        <v>254000</v>
      </c>
    </row>
    <row r="1069" customFormat="false" ht="11.25" hidden="false" customHeight="false" outlineLevel="0" collapsed="false">
      <c r="A1069" s="199" t="n">
        <v>36612</v>
      </c>
      <c r="B1069" s="192" t="n">
        <v>36612</v>
      </c>
      <c r="C1069" s="308" t="n">
        <f aca="false">IF(B1069&lt;&gt;"",MONTH(B1069),0)</f>
        <v>3</v>
      </c>
      <c r="D1069" s="3" t="n">
        <f aca="false">VLOOKUP($B1069,data!$A$6:$M$15000,8)</f>
        <v>253000</v>
      </c>
    </row>
    <row r="1070" customFormat="false" ht="11.25" hidden="false" customHeight="false" outlineLevel="0" collapsed="false">
      <c r="A1070" s="199" t="n">
        <v>36613</v>
      </c>
      <c r="B1070" s="192" t="n">
        <v>36613</v>
      </c>
      <c r="C1070" s="308" t="n">
        <f aca="false">IF(B1070&lt;&gt;"",MONTH(B1070),0)</f>
        <v>3</v>
      </c>
      <c r="D1070" s="3" t="n">
        <f aca="false">VLOOKUP($B1070,data!$A$6:$M$15000,8)</f>
        <v>252000</v>
      </c>
    </row>
    <row r="1071" customFormat="false" ht="11.25" hidden="false" customHeight="false" outlineLevel="0" collapsed="false">
      <c r="A1071" s="199" t="n">
        <v>36614</v>
      </c>
      <c r="B1071" s="192" t="n">
        <v>36614</v>
      </c>
      <c r="C1071" s="308" t="n">
        <f aca="false">IF(B1071&lt;&gt;"",MONTH(B1071),0)</f>
        <v>3</v>
      </c>
      <c r="D1071" s="3" t="n">
        <f aca="false">VLOOKUP($B1071,data!$A$6:$M$15000,8)</f>
        <v>254000</v>
      </c>
    </row>
    <row r="1072" customFormat="false" ht="11.25" hidden="false" customHeight="false" outlineLevel="0" collapsed="false">
      <c r="A1072" s="199" t="n">
        <v>36615</v>
      </c>
      <c r="B1072" s="192" t="n">
        <v>36615</v>
      </c>
      <c r="C1072" s="308" t="n">
        <f aca="false">IF(B1072&lt;&gt;"",MONTH(B1072),0)</f>
        <v>3</v>
      </c>
      <c r="D1072" s="3" t="n">
        <f aca="false">VLOOKUP($B1072,data!$A$6:$M$15000,8)</f>
        <v>254000</v>
      </c>
    </row>
    <row r="1073" customFormat="false" ht="11.25" hidden="false" customHeight="false" outlineLevel="0" collapsed="false">
      <c r="A1073" s="199" t="n">
        <v>36616</v>
      </c>
      <c r="B1073" s="192" t="n">
        <v>36616</v>
      </c>
      <c r="C1073" s="308" t="n">
        <f aca="false">IF(B1073&lt;&gt;"",MONTH(B1073),0)</f>
        <v>3</v>
      </c>
      <c r="D1073" s="3" t="n">
        <f aca="false">VLOOKUP($B1073,data!$A$6:$M$15000,8)</f>
        <v>257000</v>
      </c>
    </row>
    <row r="1074" customFormat="false" ht="11.25" hidden="false" customHeight="false" outlineLevel="0" collapsed="false">
      <c r="A1074" s="199" t="n">
        <v>36617</v>
      </c>
      <c r="B1074" s="192" t="n">
        <v>36617</v>
      </c>
      <c r="C1074" s="308" t="n">
        <f aca="false">IF(B1074&lt;&gt;"",MONTH(B1074),0)</f>
        <v>4</v>
      </c>
      <c r="D1074" s="3" t="n">
        <f aca="false">VLOOKUP($B1074,data!$A$6:$M$15000,8)</f>
        <v>253000</v>
      </c>
    </row>
    <row r="1075" customFormat="false" ht="11.25" hidden="false" customHeight="false" outlineLevel="0" collapsed="false">
      <c r="A1075" s="199" t="n">
        <v>36618</v>
      </c>
      <c r="B1075" s="192" t="n">
        <v>36618</v>
      </c>
      <c r="C1075" s="308" t="n">
        <f aca="false">IF(B1075&lt;&gt;"",MONTH(B1075),0)</f>
        <v>4</v>
      </c>
      <c r="D1075" s="3" t="n">
        <f aca="false">VLOOKUP($B1075,data!$A$6:$M$15000,8)</f>
        <v>240000</v>
      </c>
    </row>
    <row r="1076" customFormat="false" ht="11.25" hidden="false" customHeight="false" outlineLevel="0" collapsed="false">
      <c r="A1076" s="199" t="n">
        <v>36619</v>
      </c>
      <c r="B1076" s="192" t="n">
        <v>36619</v>
      </c>
      <c r="C1076" s="308" t="n">
        <f aca="false">IF(B1076&lt;&gt;"",MONTH(B1076),0)</f>
        <v>4</v>
      </c>
      <c r="D1076" s="3" t="n">
        <f aca="false">VLOOKUP($B1076,data!$A$6:$M$15000,8)</f>
        <v>249000</v>
      </c>
    </row>
    <row r="1077" customFormat="false" ht="11.25" hidden="false" customHeight="false" outlineLevel="0" collapsed="false">
      <c r="A1077" s="199" t="n">
        <v>36620</v>
      </c>
      <c r="B1077" s="192" t="n">
        <v>36620</v>
      </c>
      <c r="C1077" s="308" t="n">
        <f aca="false">IF(B1077&lt;&gt;"",MONTH(B1077),0)</f>
        <v>4</v>
      </c>
      <c r="D1077" s="3" t="n">
        <f aca="false">VLOOKUP($B1077,data!$A$6:$M$15000,8)</f>
        <v>256000</v>
      </c>
    </row>
    <row r="1078" customFormat="false" ht="11.25" hidden="false" customHeight="false" outlineLevel="0" collapsed="false">
      <c r="A1078" s="199" t="n">
        <v>36621</v>
      </c>
      <c r="B1078" s="192" t="n">
        <v>36621</v>
      </c>
      <c r="C1078" s="308" t="n">
        <f aca="false">IF(B1078&lt;&gt;"",MONTH(B1078),0)</f>
        <v>4</v>
      </c>
      <c r="D1078" s="3" t="n">
        <f aca="false">VLOOKUP($B1078,data!$A$6:$M$15000,8)</f>
        <v>251000</v>
      </c>
    </row>
    <row r="1079" customFormat="false" ht="11.25" hidden="false" customHeight="false" outlineLevel="0" collapsed="false">
      <c r="A1079" s="199" t="n">
        <v>36622</v>
      </c>
      <c r="B1079" s="192" t="n">
        <v>36622</v>
      </c>
      <c r="C1079" s="308" t="n">
        <f aca="false">IF(B1079&lt;&gt;"",MONTH(B1079),0)</f>
        <v>4</v>
      </c>
      <c r="D1079" s="3" t="n">
        <f aca="false">VLOOKUP($B1079,data!$A$6:$M$15000,8)</f>
        <v>251000</v>
      </c>
    </row>
    <row r="1080" customFormat="false" ht="11.25" hidden="false" customHeight="false" outlineLevel="0" collapsed="false">
      <c r="A1080" s="199" t="n">
        <v>36623</v>
      </c>
      <c r="B1080" s="192" t="n">
        <v>36623</v>
      </c>
      <c r="C1080" s="308" t="n">
        <f aca="false">IF(B1080&lt;&gt;"",MONTH(B1080),0)</f>
        <v>4</v>
      </c>
      <c r="D1080" s="3" t="n">
        <f aca="false">VLOOKUP($B1080,data!$A$6:$M$15000,8)</f>
        <v>247000</v>
      </c>
    </row>
    <row r="1081" customFormat="false" ht="11.25" hidden="false" customHeight="false" outlineLevel="0" collapsed="false">
      <c r="A1081" s="199" t="n">
        <v>36624</v>
      </c>
      <c r="B1081" s="192" t="n">
        <v>36624</v>
      </c>
      <c r="C1081" s="308" t="n">
        <f aca="false">IF(B1081&lt;&gt;"",MONTH(B1081),0)</f>
        <v>4</v>
      </c>
      <c r="D1081" s="3" t="n">
        <f aca="false">VLOOKUP($B1081,data!$A$6:$M$15000,8)</f>
        <v>200000</v>
      </c>
    </row>
    <row r="1082" customFormat="false" ht="11.25" hidden="false" customHeight="false" outlineLevel="0" collapsed="false">
      <c r="A1082" s="199" t="n">
        <v>36625</v>
      </c>
      <c r="B1082" s="192" t="n">
        <v>36625</v>
      </c>
      <c r="C1082" s="308" t="n">
        <f aca="false">IF(B1082&lt;&gt;"",MONTH(B1082),0)</f>
        <v>4</v>
      </c>
      <c r="D1082" s="3" t="n">
        <f aca="false">VLOOKUP($B1082,data!$A$6:$M$15000,8)</f>
        <v>229000</v>
      </c>
    </row>
    <row r="1083" customFormat="false" ht="11.25" hidden="false" customHeight="false" outlineLevel="0" collapsed="false">
      <c r="A1083" s="199" t="n">
        <v>36626</v>
      </c>
      <c r="B1083" s="192" t="n">
        <v>36626</v>
      </c>
      <c r="C1083" s="308" t="n">
        <f aca="false">IF(B1083&lt;&gt;"",MONTH(B1083),0)</f>
        <v>4</v>
      </c>
      <c r="D1083" s="3" t="n">
        <f aca="false">VLOOKUP($B1083,data!$A$6:$M$15000,8)</f>
        <v>253000</v>
      </c>
    </row>
    <row r="1084" customFormat="false" ht="11.25" hidden="false" customHeight="false" outlineLevel="0" collapsed="false">
      <c r="A1084" s="199" t="n">
        <v>36627</v>
      </c>
      <c r="B1084" s="192" t="n">
        <v>36627</v>
      </c>
      <c r="C1084" s="308" t="n">
        <f aca="false">IF(B1084&lt;&gt;"",MONTH(B1084),0)</f>
        <v>4</v>
      </c>
      <c r="D1084" s="3" t="n">
        <f aca="false">VLOOKUP($B1084,data!$A$6:$M$15000,8)</f>
        <v>250000</v>
      </c>
    </row>
    <row r="1085" customFormat="false" ht="11.25" hidden="false" customHeight="false" outlineLevel="0" collapsed="false">
      <c r="A1085" s="199" t="n">
        <v>36628</v>
      </c>
      <c r="B1085" s="192" t="n">
        <v>36628</v>
      </c>
      <c r="C1085" s="308" t="n">
        <f aca="false">IF(B1085&lt;&gt;"",MONTH(B1085),0)</f>
        <v>4</v>
      </c>
      <c r="D1085" s="3" t="n">
        <f aca="false">VLOOKUP($B1085,data!$A$6:$M$15000,8)</f>
        <v>250000</v>
      </c>
    </row>
    <row r="1086" customFormat="false" ht="11.25" hidden="false" customHeight="false" outlineLevel="0" collapsed="false">
      <c r="A1086" s="199" t="n">
        <v>36629</v>
      </c>
      <c r="B1086" s="192" t="n">
        <v>36629</v>
      </c>
      <c r="C1086" s="308" t="n">
        <f aca="false">IF(B1086&lt;&gt;"",MONTH(B1086),0)</f>
        <v>4</v>
      </c>
      <c r="D1086" s="3" t="n">
        <f aca="false">VLOOKUP($B1086,data!$A$6:$M$15000,8)</f>
        <v>248000</v>
      </c>
    </row>
    <row r="1087" customFormat="false" ht="11.25" hidden="false" customHeight="false" outlineLevel="0" collapsed="false">
      <c r="A1087" s="199" t="n">
        <v>36630</v>
      </c>
      <c r="B1087" s="192" t="n">
        <v>36630</v>
      </c>
      <c r="C1087" s="308" t="n">
        <f aca="false">IF(B1087&lt;&gt;"",MONTH(B1087),0)</f>
        <v>4</v>
      </c>
      <c r="D1087" s="3" t="n">
        <f aca="false">VLOOKUP($B1087,data!$A$6:$M$15000,8)</f>
        <v>243000</v>
      </c>
    </row>
    <row r="1088" customFormat="false" ht="11.25" hidden="false" customHeight="false" outlineLevel="0" collapsed="false">
      <c r="A1088" s="199" t="n">
        <v>36631</v>
      </c>
      <c r="B1088" s="192" t="n">
        <v>36631</v>
      </c>
      <c r="C1088" s="308" t="n">
        <f aca="false">IF(B1088&lt;&gt;"",MONTH(B1088),0)</f>
        <v>4</v>
      </c>
      <c r="D1088" s="3" t="n">
        <f aca="false">VLOOKUP($B1088,data!$A$6:$M$15000,8)</f>
        <v>242000</v>
      </c>
    </row>
    <row r="1089" customFormat="false" ht="11.25" hidden="false" customHeight="false" outlineLevel="0" collapsed="false">
      <c r="A1089" s="199" t="n">
        <v>36632</v>
      </c>
      <c r="B1089" s="192" t="n">
        <v>36632</v>
      </c>
      <c r="C1089" s="308" t="n">
        <f aca="false">IF(B1089&lt;&gt;"",MONTH(B1089),0)</f>
        <v>4</v>
      </c>
      <c r="D1089" s="3" t="n">
        <f aca="false">VLOOKUP($B1089,data!$A$6:$M$15000,8)</f>
        <v>244000</v>
      </c>
    </row>
    <row r="1090" customFormat="false" ht="11.25" hidden="false" customHeight="false" outlineLevel="0" collapsed="false">
      <c r="A1090" s="199" t="n">
        <v>36633</v>
      </c>
      <c r="B1090" s="192" t="n">
        <v>36633</v>
      </c>
      <c r="C1090" s="308" t="n">
        <f aca="false">IF(B1090&lt;&gt;"",MONTH(B1090),0)</f>
        <v>4</v>
      </c>
      <c r="D1090" s="3" t="n">
        <f aca="false">VLOOKUP($B1090,data!$A$6:$M$15000,8)</f>
        <v>248000</v>
      </c>
    </row>
    <row r="1091" customFormat="false" ht="11.25" hidden="false" customHeight="false" outlineLevel="0" collapsed="false">
      <c r="A1091" s="199" t="n">
        <v>36634</v>
      </c>
      <c r="B1091" s="192" t="n">
        <v>36634</v>
      </c>
      <c r="C1091" s="308" t="n">
        <f aca="false">IF(B1091&lt;&gt;"",MONTH(B1091),0)</f>
        <v>4</v>
      </c>
      <c r="D1091" s="3" t="n">
        <f aca="false">VLOOKUP($B1091,data!$A$6:$M$15000,8)</f>
        <v>244000</v>
      </c>
    </row>
    <row r="1092" customFormat="false" ht="11.25" hidden="false" customHeight="false" outlineLevel="0" collapsed="false">
      <c r="A1092" s="199" t="n">
        <v>36635</v>
      </c>
      <c r="B1092" s="192" t="n">
        <v>36635</v>
      </c>
      <c r="C1092" s="308" t="n">
        <f aca="false">IF(B1092&lt;&gt;"",MONTH(B1092),0)</f>
        <v>4</v>
      </c>
      <c r="D1092" s="3" t="n">
        <f aca="false">VLOOKUP($B1092,data!$A$6:$M$15000,8)</f>
        <v>249000</v>
      </c>
    </row>
    <row r="1093" customFormat="false" ht="11.25" hidden="false" customHeight="false" outlineLevel="0" collapsed="false">
      <c r="A1093" s="199" t="n">
        <v>36636</v>
      </c>
      <c r="B1093" s="192" t="n">
        <v>36636</v>
      </c>
      <c r="C1093" s="308" t="n">
        <f aca="false">IF(B1093&lt;&gt;"",MONTH(B1093),0)</f>
        <v>4</v>
      </c>
      <c r="D1093" s="3" t="n">
        <f aca="false">VLOOKUP($B1093,data!$A$6:$M$15000,8)</f>
        <v>248000</v>
      </c>
    </row>
    <row r="1094" customFormat="false" ht="11.25" hidden="false" customHeight="false" outlineLevel="0" collapsed="false">
      <c r="A1094" s="199" t="n">
        <v>36637</v>
      </c>
      <c r="B1094" s="192" t="n">
        <v>36637</v>
      </c>
      <c r="C1094" s="308" t="n">
        <f aca="false">IF(B1094&lt;&gt;"",MONTH(B1094),0)</f>
        <v>4</v>
      </c>
      <c r="D1094" s="3" t="n">
        <f aca="false">VLOOKUP($B1094,data!$A$6:$M$15000,8)</f>
        <v>247000</v>
      </c>
    </row>
    <row r="1095" customFormat="false" ht="11.25" hidden="false" customHeight="false" outlineLevel="0" collapsed="false">
      <c r="A1095" s="199" t="n">
        <v>36638</v>
      </c>
      <c r="B1095" s="192" t="n">
        <v>36638</v>
      </c>
      <c r="C1095" s="308" t="n">
        <f aca="false">IF(B1095&lt;&gt;"",MONTH(B1095),0)</f>
        <v>4</v>
      </c>
      <c r="D1095" s="3" t="n">
        <f aca="false">VLOOKUP($B1095,data!$A$6:$M$15000,8)</f>
        <v>250000</v>
      </c>
    </row>
    <row r="1096" customFormat="false" ht="11.25" hidden="false" customHeight="false" outlineLevel="0" collapsed="false">
      <c r="A1096" s="199" t="n">
        <v>36639</v>
      </c>
      <c r="B1096" s="192" t="n">
        <v>36639</v>
      </c>
      <c r="C1096" s="308" t="n">
        <f aca="false">IF(B1096&lt;&gt;"",MONTH(B1096),0)</f>
        <v>4</v>
      </c>
      <c r="D1096" s="3" t="n">
        <f aca="false">VLOOKUP($B1096,data!$A$6:$M$15000,8)</f>
        <v>251000</v>
      </c>
    </row>
    <row r="1097" customFormat="false" ht="11.25" hidden="false" customHeight="false" outlineLevel="0" collapsed="false">
      <c r="A1097" s="199" t="n">
        <v>36640</v>
      </c>
      <c r="B1097" s="192" t="n">
        <v>36640</v>
      </c>
      <c r="C1097" s="308" t="n">
        <f aca="false">IF(B1097&lt;&gt;"",MONTH(B1097),0)</f>
        <v>4</v>
      </c>
      <c r="D1097" s="3" t="n">
        <f aca="false">VLOOKUP($B1097,data!$A$6:$M$15000,8)</f>
        <v>248000</v>
      </c>
    </row>
    <row r="1098" customFormat="false" ht="11.25" hidden="false" customHeight="false" outlineLevel="0" collapsed="false">
      <c r="A1098" s="199" t="n">
        <v>36641</v>
      </c>
      <c r="B1098" s="192" t="n">
        <v>36641</v>
      </c>
      <c r="C1098" s="308" t="n">
        <f aca="false">IF(B1098&lt;&gt;"",MONTH(B1098),0)</f>
        <v>4</v>
      </c>
      <c r="D1098" s="3" t="n">
        <f aca="false">VLOOKUP($B1098,data!$A$6:$M$15000,8)</f>
        <v>237000</v>
      </c>
    </row>
    <row r="1099" customFormat="false" ht="11.25" hidden="false" customHeight="false" outlineLevel="0" collapsed="false">
      <c r="A1099" s="199" t="n">
        <v>36642</v>
      </c>
      <c r="B1099" s="192" t="n">
        <v>36642</v>
      </c>
      <c r="C1099" s="308" t="n">
        <f aca="false">IF(B1099&lt;&gt;"",MONTH(B1099),0)</f>
        <v>4</v>
      </c>
      <c r="D1099" s="3" t="n">
        <f aca="false">VLOOKUP($B1099,data!$A$6:$M$15000,8)</f>
        <v>242000</v>
      </c>
    </row>
    <row r="1100" customFormat="false" ht="11.25" hidden="false" customHeight="false" outlineLevel="0" collapsed="false">
      <c r="A1100" s="199" t="n">
        <v>36643</v>
      </c>
      <c r="B1100" s="192" t="n">
        <v>36643</v>
      </c>
      <c r="C1100" s="308" t="n">
        <f aca="false">IF(B1100&lt;&gt;"",MONTH(B1100),0)</f>
        <v>4</v>
      </c>
      <c r="D1100" s="3" t="n">
        <f aca="false">VLOOKUP($B1100,data!$A$6:$M$15000,8)</f>
        <v>247000</v>
      </c>
    </row>
    <row r="1101" customFormat="false" ht="11.25" hidden="false" customHeight="false" outlineLevel="0" collapsed="false">
      <c r="A1101" s="199" t="n">
        <v>36644</v>
      </c>
      <c r="B1101" s="192" t="n">
        <v>36644</v>
      </c>
      <c r="C1101" s="308" t="n">
        <f aca="false">IF(B1101&lt;&gt;"",MONTH(B1101),0)</f>
        <v>4</v>
      </c>
      <c r="D1101" s="3" t="n">
        <f aca="false">VLOOKUP($B1101,data!$A$6:$M$15000,8)</f>
        <v>249000</v>
      </c>
    </row>
    <row r="1102" customFormat="false" ht="11.25" hidden="false" customHeight="false" outlineLevel="0" collapsed="false">
      <c r="A1102" s="199" t="n">
        <v>36645</v>
      </c>
      <c r="B1102" s="192" t="n">
        <v>36645</v>
      </c>
      <c r="C1102" s="308" t="n">
        <f aca="false">IF(B1102&lt;&gt;"",MONTH(B1102),0)</f>
        <v>4</v>
      </c>
      <c r="D1102" s="3" t="n">
        <f aca="false">VLOOKUP($B1102,data!$A$6:$M$15000,8)</f>
        <v>247000</v>
      </c>
    </row>
    <row r="1103" customFormat="false" ht="11.25" hidden="false" customHeight="false" outlineLevel="0" collapsed="false">
      <c r="A1103" s="199" t="n">
        <v>36646</v>
      </c>
      <c r="B1103" s="192" t="n">
        <v>36646</v>
      </c>
      <c r="C1103" s="308" t="n">
        <f aca="false">IF(B1103&lt;&gt;"",MONTH(B1103),0)</f>
        <v>4</v>
      </c>
      <c r="D1103" s="3" t="n">
        <f aca="false">VLOOKUP($B1103,data!$A$6:$M$15000,8)</f>
        <v>246000</v>
      </c>
    </row>
    <row r="1104" customFormat="false" ht="11.25" hidden="false" customHeight="false" outlineLevel="0" collapsed="false">
      <c r="A1104" s="199" t="n">
        <v>36647</v>
      </c>
      <c r="B1104" s="192" t="n">
        <v>36647</v>
      </c>
      <c r="C1104" s="308" t="n">
        <f aca="false">IF(B1104&lt;&gt;"",MONTH(B1104),0)</f>
        <v>5</v>
      </c>
      <c r="D1104" s="3" t="n">
        <f aca="false">VLOOKUP($B1104,data!$A$6:$M$15000,8)</f>
        <v>245000</v>
      </c>
    </row>
    <row r="1105" customFormat="false" ht="11.25" hidden="false" customHeight="false" outlineLevel="0" collapsed="false">
      <c r="A1105" s="199" t="n">
        <v>36648</v>
      </c>
      <c r="B1105" s="192" t="n">
        <v>36648</v>
      </c>
      <c r="C1105" s="308" t="n">
        <f aca="false">IF(B1105&lt;&gt;"",MONTH(B1105),0)</f>
        <v>5</v>
      </c>
      <c r="D1105" s="3" t="n">
        <f aca="false">VLOOKUP($B1105,data!$A$6:$M$15000,8)</f>
        <v>202000</v>
      </c>
    </row>
    <row r="1106" customFormat="false" ht="11.25" hidden="false" customHeight="false" outlineLevel="0" collapsed="false">
      <c r="A1106" s="199" t="n">
        <v>36649</v>
      </c>
      <c r="B1106" s="192" t="n">
        <v>36649</v>
      </c>
      <c r="C1106" s="308" t="n">
        <f aca="false">IF(B1106&lt;&gt;"",MONTH(B1106),0)</f>
        <v>5</v>
      </c>
      <c r="D1106" s="3" t="n">
        <f aca="false">VLOOKUP($B1106,data!$A$6:$M$15000,8)</f>
        <v>224000</v>
      </c>
    </row>
    <row r="1107" customFormat="false" ht="11.25" hidden="false" customHeight="false" outlineLevel="0" collapsed="false">
      <c r="A1107" s="199" t="n">
        <v>36650</v>
      </c>
      <c r="B1107" s="192" t="n">
        <v>36650</v>
      </c>
      <c r="C1107" s="308" t="n">
        <f aca="false">IF(B1107&lt;&gt;"",MONTH(B1107),0)</f>
        <v>5</v>
      </c>
      <c r="D1107" s="3" t="n">
        <f aca="false">VLOOKUP($B1107,data!$A$6:$M$15000,8)</f>
        <v>246000</v>
      </c>
    </row>
    <row r="1108" customFormat="false" ht="11.25" hidden="false" customHeight="false" outlineLevel="0" collapsed="false">
      <c r="A1108" s="199" t="n">
        <v>36651</v>
      </c>
      <c r="B1108" s="192" t="n">
        <v>36651</v>
      </c>
      <c r="C1108" s="308" t="n">
        <f aca="false">IF(B1108&lt;&gt;"",MONTH(B1108),0)</f>
        <v>5</v>
      </c>
      <c r="D1108" s="3" t="n">
        <f aca="false">VLOOKUP($B1108,data!$A$6:$M$15000,8)</f>
        <v>245000</v>
      </c>
    </row>
    <row r="1109" customFormat="false" ht="11.25" hidden="false" customHeight="false" outlineLevel="0" collapsed="false">
      <c r="A1109" s="199" t="n">
        <v>36652</v>
      </c>
      <c r="B1109" s="192" t="n">
        <v>36652</v>
      </c>
      <c r="C1109" s="308" t="n">
        <f aca="false">IF(B1109&lt;&gt;"",MONTH(B1109),0)</f>
        <v>5</v>
      </c>
      <c r="D1109" s="3" t="n">
        <f aca="false">VLOOKUP($B1109,data!$A$6:$M$15000,8)</f>
        <v>245000</v>
      </c>
    </row>
    <row r="1110" customFormat="false" ht="11.25" hidden="false" customHeight="false" outlineLevel="0" collapsed="false">
      <c r="A1110" s="199" t="n">
        <v>36653</v>
      </c>
      <c r="B1110" s="192" t="n">
        <v>36653</v>
      </c>
      <c r="C1110" s="308" t="n">
        <f aca="false">IF(B1110&lt;&gt;"",MONTH(B1110),0)</f>
        <v>5</v>
      </c>
      <c r="D1110" s="3" t="n">
        <f aca="false">VLOOKUP($B1110,data!$A$6:$M$15000,8)</f>
        <v>244000</v>
      </c>
    </row>
    <row r="1111" customFormat="false" ht="11.25" hidden="false" customHeight="false" outlineLevel="0" collapsed="false">
      <c r="A1111" s="199" t="n">
        <v>36654</v>
      </c>
      <c r="B1111" s="192" t="n">
        <v>36654</v>
      </c>
      <c r="C1111" s="308" t="n">
        <f aca="false">IF(B1111&lt;&gt;"",MONTH(B1111),0)</f>
        <v>5</v>
      </c>
      <c r="D1111" s="3" t="n">
        <f aca="false">VLOOKUP($B1111,data!$A$6:$M$15000,8)</f>
        <v>251000</v>
      </c>
    </row>
    <row r="1112" customFormat="false" ht="11.25" hidden="false" customHeight="false" outlineLevel="0" collapsed="false">
      <c r="A1112" s="199" t="n">
        <v>36655</v>
      </c>
      <c r="B1112" s="192" t="n">
        <v>36655</v>
      </c>
      <c r="C1112" s="308" t="n">
        <f aca="false">IF(B1112&lt;&gt;"",MONTH(B1112),0)</f>
        <v>5</v>
      </c>
      <c r="D1112" s="3" t="n">
        <f aca="false">VLOOKUP($B1112,data!$A$6:$M$15000,8)</f>
        <v>228000</v>
      </c>
    </row>
    <row r="1113" customFormat="false" ht="11.25" hidden="false" customHeight="false" outlineLevel="0" collapsed="false">
      <c r="A1113" s="199" t="n">
        <v>36656</v>
      </c>
      <c r="B1113" s="192" t="n">
        <v>36656</v>
      </c>
      <c r="C1113" s="308" t="n">
        <f aca="false">IF(B1113&lt;&gt;"",MONTH(B1113),0)</f>
        <v>5</v>
      </c>
      <c r="D1113" s="3" t="n">
        <f aca="false">VLOOKUP($B1113,data!$A$6:$M$15000,8)</f>
        <v>226000</v>
      </c>
    </row>
    <row r="1114" customFormat="false" ht="11.25" hidden="false" customHeight="false" outlineLevel="0" collapsed="false">
      <c r="A1114" s="199" t="n">
        <v>36657</v>
      </c>
      <c r="B1114" s="192" t="n">
        <v>36657</v>
      </c>
      <c r="C1114" s="308" t="n">
        <f aca="false">IF(B1114&lt;&gt;"",MONTH(B1114),0)</f>
        <v>5</v>
      </c>
      <c r="D1114" s="3" t="n">
        <f aca="false">VLOOKUP($B1114,data!$A$6:$M$15000,8)</f>
        <v>233000</v>
      </c>
    </row>
    <row r="1115" customFormat="false" ht="11.25" hidden="false" customHeight="false" outlineLevel="0" collapsed="false">
      <c r="A1115" s="199" t="n">
        <v>36658</v>
      </c>
      <c r="B1115" s="192" t="n">
        <v>36658</v>
      </c>
      <c r="C1115" s="308" t="n">
        <f aca="false">IF(B1115&lt;&gt;"",MONTH(B1115),0)</f>
        <v>5</v>
      </c>
      <c r="D1115" s="3" t="n">
        <f aca="false">VLOOKUP($B1115,data!$A$6:$M$15000,8)</f>
        <v>227000</v>
      </c>
    </row>
    <row r="1116" customFormat="false" ht="11.25" hidden="false" customHeight="false" outlineLevel="0" collapsed="false">
      <c r="A1116" s="199" t="n">
        <v>36659</v>
      </c>
      <c r="B1116" s="192" t="n">
        <v>36659</v>
      </c>
      <c r="C1116" s="308" t="n">
        <f aca="false">IF(B1116&lt;&gt;"",MONTH(B1116),0)</f>
        <v>5</v>
      </c>
      <c r="D1116" s="3" t="n">
        <f aca="false">VLOOKUP($B1116,data!$A$6:$M$15000,8)</f>
        <v>237000</v>
      </c>
    </row>
    <row r="1117" customFormat="false" ht="11.25" hidden="false" customHeight="false" outlineLevel="0" collapsed="false">
      <c r="A1117" s="199" t="n">
        <v>36660</v>
      </c>
      <c r="B1117" s="192" t="n">
        <v>36660</v>
      </c>
      <c r="C1117" s="308" t="n">
        <f aca="false">IF(B1117&lt;&gt;"",MONTH(B1117),0)</f>
        <v>5</v>
      </c>
      <c r="D1117" s="3" t="n">
        <f aca="false">VLOOKUP($B1117,data!$A$6:$M$15000,8)</f>
        <v>235000</v>
      </c>
    </row>
    <row r="1118" customFormat="false" ht="11.25" hidden="false" customHeight="false" outlineLevel="0" collapsed="false">
      <c r="A1118" s="199" t="n">
        <v>36661</v>
      </c>
      <c r="B1118" s="192" t="n">
        <v>36661</v>
      </c>
      <c r="C1118" s="308" t="n">
        <f aca="false">IF(B1118&lt;&gt;"",MONTH(B1118),0)</f>
        <v>5</v>
      </c>
      <c r="D1118" s="3" t="n">
        <f aca="false">VLOOKUP($B1118,data!$A$6:$M$15000,8)</f>
        <v>220000</v>
      </c>
    </row>
    <row r="1119" customFormat="false" ht="11.25" hidden="false" customHeight="false" outlineLevel="0" collapsed="false">
      <c r="A1119" s="199" t="n">
        <v>36662</v>
      </c>
      <c r="B1119" s="192" t="n">
        <v>36662</v>
      </c>
      <c r="C1119" s="308" t="n">
        <f aca="false">IF(B1119&lt;&gt;"",MONTH(B1119),0)</f>
        <v>5</v>
      </c>
      <c r="D1119" s="3" t="n">
        <f aca="false">VLOOKUP($B1119,data!$A$6:$M$15000,8)</f>
        <v>179000</v>
      </c>
    </row>
    <row r="1120" customFormat="false" ht="11.25" hidden="false" customHeight="false" outlineLevel="0" collapsed="false">
      <c r="A1120" s="199" t="n">
        <v>36663</v>
      </c>
      <c r="B1120" s="192" t="n">
        <v>36663</v>
      </c>
      <c r="C1120" s="308" t="n">
        <f aca="false">IF(B1120&lt;&gt;"",MONTH(B1120),0)</f>
        <v>5</v>
      </c>
      <c r="D1120" s="3" t="n">
        <f aca="false">VLOOKUP($B1120,data!$A$6:$M$15000,8)</f>
        <v>232000</v>
      </c>
    </row>
    <row r="1121" customFormat="false" ht="11.25" hidden="false" customHeight="false" outlineLevel="0" collapsed="false">
      <c r="A1121" s="199" t="n">
        <v>36664</v>
      </c>
      <c r="B1121" s="192" t="n">
        <v>36664</v>
      </c>
      <c r="C1121" s="308" t="n">
        <f aca="false">IF(B1121&lt;&gt;"",MONTH(B1121),0)</f>
        <v>5</v>
      </c>
      <c r="D1121" s="3" t="n">
        <f aca="false">VLOOKUP($B1121,data!$A$6:$M$15000,8)</f>
        <v>233000</v>
      </c>
    </row>
    <row r="1122" customFormat="false" ht="11.25" hidden="false" customHeight="false" outlineLevel="0" collapsed="false">
      <c r="A1122" s="199" t="n">
        <v>36665</v>
      </c>
      <c r="B1122" s="192" t="n">
        <v>36665</v>
      </c>
      <c r="C1122" s="308" t="n">
        <f aca="false">IF(B1122&lt;&gt;"",MONTH(B1122),0)</f>
        <v>5</v>
      </c>
      <c r="D1122" s="3" t="n">
        <f aca="false">VLOOKUP($B1122,data!$A$6:$M$15000,8)</f>
        <v>237000</v>
      </c>
    </row>
    <row r="1123" customFormat="false" ht="11.25" hidden="false" customHeight="false" outlineLevel="0" collapsed="false">
      <c r="A1123" s="199" t="n">
        <v>36666</v>
      </c>
      <c r="B1123" s="192" t="n">
        <v>36666</v>
      </c>
      <c r="C1123" s="308" t="n">
        <f aca="false">IF(B1123&lt;&gt;"",MONTH(B1123),0)</f>
        <v>5</v>
      </c>
      <c r="D1123" s="3" t="n">
        <f aca="false">VLOOKUP($B1123,data!$A$6:$M$15000,8)</f>
        <v>250000</v>
      </c>
    </row>
    <row r="1124" customFormat="false" ht="11.25" hidden="false" customHeight="false" outlineLevel="0" collapsed="false">
      <c r="A1124" s="199" t="n">
        <v>36667</v>
      </c>
      <c r="B1124" s="192" t="n">
        <v>36667</v>
      </c>
      <c r="C1124" s="308" t="n">
        <f aca="false">IF(B1124&lt;&gt;"",MONTH(B1124),0)</f>
        <v>5</v>
      </c>
      <c r="D1124" s="3" t="n">
        <f aca="false">VLOOKUP($B1124,data!$A$6:$M$15000,8)</f>
        <v>200000</v>
      </c>
    </row>
    <row r="1125" customFormat="false" ht="11.25" hidden="false" customHeight="false" outlineLevel="0" collapsed="false">
      <c r="A1125" s="199" t="n">
        <v>36668</v>
      </c>
      <c r="B1125" s="192" t="n">
        <v>36668</v>
      </c>
      <c r="C1125" s="308" t="n">
        <f aca="false">IF(B1125&lt;&gt;"",MONTH(B1125),0)</f>
        <v>5</v>
      </c>
      <c r="D1125" s="3" t="n">
        <f aca="false">VLOOKUP($B1125,data!$A$6:$M$15000,8)</f>
        <v>159000</v>
      </c>
    </row>
    <row r="1126" customFormat="false" ht="11.25" hidden="false" customHeight="false" outlineLevel="0" collapsed="false">
      <c r="A1126" s="199" t="n">
        <v>36669</v>
      </c>
      <c r="B1126" s="192" t="n">
        <v>36669</v>
      </c>
      <c r="C1126" s="308" t="n">
        <f aca="false">IF(B1126&lt;&gt;"",MONTH(B1126),0)</f>
        <v>5</v>
      </c>
      <c r="D1126" s="3" t="n">
        <f aca="false">VLOOKUP($B1126,data!$A$6:$M$15000,8)</f>
        <v>207000</v>
      </c>
    </row>
    <row r="1127" customFormat="false" ht="11.25" hidden="false" customHeight="false" outlineLevel="0" collapsed="false">
      <c r="A1127" s="199" t="n">
        <v>36670</v>
      </c>
      <c r="B1127" s="192" t="n">
        <v>36670</v>
      </c>
      <c r="C1127" s="308" t="n">
        <f aca="false">IF(B1127&lt;&gt;"",MONTH(B1127),0)</f>
        <v>5</v>
      </c>
      <c r="D1127" s="3" t="n">
        <f aca="false">VLOOKUP($B1127,data!$A$6:$M$15000,8)</f>
        <v>213000</v>
      </c>
    </row>
    <row r="1128" customFormat="false" ht="11.25" hidden="false" customHeight="false" outlineLevel="0" collapsed="false">
      <c r="A1128" s="199" t="n">
        <v>36671</v>
      </c>
      <c r="B1128" s="192" t="n">
        <v>36671</v>
      </c>
      <c r="C1128" s="308" t="n">
        <f aca="false">IF(B1128&lt;&gt;"",MONTH(B1128),0)</f>
        <v>5</v>
      </c>
      <c r="D1128" s="3" t="n">
        <f aca="false">VLOOKUP($B1128,data!$A$6:$M$15000,8)</f>
        <v>227000</v>
      </c>
    </row>
    <row r="1129" customFormat="false" ht="11.25" hidden="false" customHeight="false" outlineLevel="0" collapsed="false">
      <c r="A1129" s="199" t="n">
        <v>36672</v>
      </c>
      <c r="B1129" s="192" t="n">
        <v>36672</v>
      </c>
      <c r="C1129" s="308" t="n">
        <f aca="false">IF(B1129&lt;&gt;"",MONTH(B1129),0)</f>
        <v>5</v>
      </c>
      <c r="D1129" s="3" t="n">
        <f aca="false">VLOOKUP($B1129,data!$A$6:$M$15000,8)</f>
        <v>238000</v>
      </c>
    </row>
    <row r="1130" customFormat="false" ht="11.25" hidden="false" customHeight="false" outlineLevel="0" collapsed="false">
      <c r="A1130" s="199" t="n">
        <v>36673</v>
      </c>
      <c r="B1130" s="192" t="n">
        <v>36673</v>
      </c>
      <c r="C1130" s="308" t="n">
        <f aca="false">IF(B1130&lt;&gt;"",MONTH(B1130),0)</f>
        <v>5</v>
      </c>
      <c r="D1130" s="3" t="n">
        <f aca="false">VLOOKUP($B1130,data!$A$6:$M$15000,8)</f>
        <v>252000</v>
      </c>
    </row>
    <row r="1131" customFormat="false" ht="11.25" hidden="false" customHeight="false" outlineLevel="0" collapsed="false">
      <c r="A1131" s="199" t="n">
        <v>36674</v>
      </c>
      <c r="B1131" s="192" t="n">
        <v>36674</v>
      </c>
      <c r="C1131" s="308" t="n">
        <f aca="false">IF(B1131&lt;&gt;"",MONTH(B1131),0)</f>
        <v>5</v>
      </c>
      <c r="D1131" s="3" t="n">
        <f aca="false">VLOOKUP($B1131,data!$A$6:$M$15000,8)</f>
        <v>239000</v>
      </c>
    </row>
    <row r="1132" customFormat="false" ht="11.25" hidden="false" customHeight="false" outlineLevel="0" collapsed="false">
      <c r="A1132" s="199" t="n">
        <v>36675</v>
      </c>
      <c r="B1132" s="192" t="n">
        <v>36675</v>
      </c>
      <c r="C1132" s="308" t="n">
        <f aca="false">IF(B1132&lt;&gt;"",MONTH(B1132),0)</f>
        <v>5</v>
      </c>
      <c r="D1132" s="3" t="n">
        <f aca="false">VLOOKUP($B1132,data!$A$6:$M$15000,8)</f>
        <v>251000</v>
      </c>
    </row>
    <row r="1133" customFormat="false" ht="11.25" hidden="false" customHeight="false" outlineLevel="0" collapsed="false">
      <c r="A1133" s="199" t="n">
        <v>36676</v>
      </c>
      <c r="B1133" s="192" t="n">
        <v>36676</v>
      </c>
      <c r="C1133" s="308" t="n">
        <f aca="false">IF(B1133&lt;&gt;"",MONTH(B1133),0)</f>
        <v>5</v>
      </c>
      <c r="D1133" s="3" t="n">
        <f aca="false">VLOOKUP($B1133,data!$A$6:$M$15000,8)</f>
        <v>245000</v>
      </c>
    </row>
    <row r="1134" customFormat="false" ht="11.25" hidden="false" customHeight="false" outlineLevel="0" collapsed="false">
      <c r="A1134" s="199" t="n">
        <v>36677</v>
      </c>
      <c r="B1134" s="192" t="n">
        <v>36677</v>
      </c>
      <c r="C1134" s="308" t="n">
        <f aca="false">IF(B1134&lt;&gt;"",MONTH(B1134),0)</f>
        <v>5</v>
      </c>
      <c r="D1134" s="3" t="n">
        <f aca="false">VLOOKUP($B1134,data!$A$6:$M$15000,8)</f>
        <v>248000</v>
      </c>
    </row>
    <row r="1135" customFormat="false" ht="11.25" hidden="false" customHeight="false" outlineLevel="0" collapsed="false">
      <c r="A1135" s="199" t="n">
        <v>36678</v>
      </c>
      <c r="B1135" s="192" t="n">
        <v>36678</v>
      </c>
      <c r="C1135" s="308" t="n">
        <f aca="false">IF(B1135&lt;&gt;"",MONTH(B1135),0)</f>
        <v>6</v>
      </c>
      <c r="D1135" s="3" t="n">
        <f aca="false">VLOOKUP($B1135,data!$A$6:$M$15000,8)</f>
        <v>261000</v>
      </c>
    </row>
    <row r="1136" customFormat="false" ht="11.25" hidden="false" customHeight="false" outlineLevel="0" collapsed="false">
      <c r="A1136" s="199" t="n">
        <v>36679</v>
      </c>
      <c r="B1136" s="192" t="n">
        <v>36679</v>
      </c>
      <c r="C1136" s="308" t="n">
        <f aca="false">IF(B1136&lt;&gt;"",MONTH(B1136),0)</f>
        <v>6</v>
      </c>
      <c r="D1136" s="3" t="n">
        <f aca="false">VLOOKUP($B1136,data!$A$6:$M$15000,8)</f>
        <v>244000</v>
      </c>
    </row>
    <row r="1137" customFormat="false" ht="11.25" hidden="false" customHeight="false" outlineLevel="0" collapsed="false">
      <c r="A1137" s="199" t="n">
        <v>36680</v>
      </c>
      <c r="B1137" s="192" t="n">
        <v>36680</v>
      </c>
      <c r="C1137" s="308" t="n">
        <f aca="false">IF(B1137&lt;&gt;"",MONTH(B1137),0)</f>
        <v>6</v>
      </c>
      <c r="D1137" s="3" t="n">
        <f aca="false">VLOOKUP($B1137,data!$A$6:$M$15000,8)</f>
        <v>274000</v>
      </c>
    </row>
    <row r="1138" customFormat="false" ht="11.25" hidden="false" customHeight="false" outlineLevel="0" collapsed="false">
      <c r="A1138" s="199" t="n">
        <v>36681</v>
      </c>
      <c r="B1138" s="192" t="n">
        <v>36681</v>
      </c>
      <c r="C1138" s="308" t="n">
        <f aca="false">IF(B1138&lt;&gt;"",MONTH(B1138),0)</f>
        <v>6</v>
      </c>
      <c r="D1138" s="3" t="n">
        <f aca="false">VLOOKUP($B1138,data!$A$6:$M$15000,8)</f>
        <v>275000</v>
      </c>
    </row>
    <row r="1139" customFormat="false" ht="11.25" hidden="false" customHeight="false" outlineLevel="0" collapsed="false">
      <c r="A1139" s="199" t="n">
        <v>36682</v>
      </c>
      <c r="B1139" s="192" t="n">
        <v>36682</v>
      </c>
      <c r="C1139" s="308" t="n">
        <f aca="false">IF(B1139&lt;&gt;"",MONTH(B1139),0)</f>
        <v>6</v>
      </c>
      <c r="D1139" s="3" t="n">
        <f aca="false">VLOOKUP($B1139,data!$A$6:$M$15000,8)</f>
        <v>275000</v>
      </c>
    </row>
    <row r="1140" customFormat="false" ht="11.25" hidden="false" customHeight="false" outlineLevel="0" collapsed="false">
      <c r="A1140" s="199" t="n">
        <v>36683</v>
      </c>
      <c r="B1140" s="192" t="n">
        <v>36683</v>
      </c>
      <c r="C1140" s="308" t="n">
        <f aca="false">IF(B1140&lt;&gt;"",MONTH(B1140),0)</f>
        <v>6</v>
      </c>
      <c r="D1140" s="3" t="n">
        <f aca="false">VLOOKUP($B1140,data!$A$6:$M$15000,8)</f>
        <v>285000</v>
      </c>
    </row>
    <row r="1141" customFormat="false" ht="11.25" hidden="false" customHeight="false" outlineLevel="0" collapsed="false">
      <c r="A1141" s="199" t="n">
        <v>36684</v>
      </c>
      <c r="B1141" s="192" t="n">
        <v>36684</v>
      </c>
      <c r="C1141" s="308" t="n">
        <f aca="false">IF(B1141&lt;&gt;"",MONTH(B1141),0)</f>
        <v>6</v>
      </c>
      <c r="D1141" s="3" t="n">
        <f aca="false">VLOOKUP($B1141,data!$A$6:$M$15000,8)</f>
        <v>283000</v>
      </c>
    </row>
    <row r="1142" customFormat="false" ht="11.25" hidden="false" customHeight="false" outlineLevel="0" collapsed="false">
      <c r="A1142" s="199" t="n">
        <v>36685</v>
      </c>
      <c r="B1142" s="192" t="n">
        <v>36685</v>
      </c>
      <c r="C1142" s="308" t="n">
        <f aca="false">IF(B1142&lt;&gt;"",MONTH(B1142),0)</f>
        <v>6</v>
      </c>
      <c r="D1142" s="3" t="n">
        <f aca="false">VLOOKUP($B1142,data!$A$6:$M$15000,8)</f>
        <v>288000</v>
      </c>
    </row>
    <row r="1143" customFormat="false" ht="11.25" hidden="false" customHeight="false" outlineLevel="0" collapsed="false">
      <c r="A1143" s="199" t="n">
        <v>36686</v>
      </c>
      <c r="B1143" s="192" t="n">
        <v>36686</v>
      </c>
      <c r="C1143" s="308" t="n">
        <f aca="false">IF(B1143&lt;&gt;"",MONTH(B1143),0)</f>
        <v>6</v>
      </c>
      <c r="D1143" s="3" t="n">
        <f aca="false">VLOOKUP($B1143,data!$A$6:$M$15000,8)</f>
        <v>294000</v>
      </c>
    </row>
    <row r="1144" customFormat="false" ht="11.25" hidden="false" customHeight="false" outlineLevel="0" collapsed="false">
      <c r="A1144" s="199" t="n">
        <v>36687</v>
      </c>
      <c r="B1144" s="192" t="n">
        <v>36687</v>
      </c>
      <c r="C1144" s="308" t="n">
        <f aca="false">IF(B1144&lt;&gt;"",MONTH(B1144),0)</f>
        <v>6</v>
      </c>
      <c r="D1144" s="3" t="n">
        <f aca="false">VLOOKUP($B1144,data!$A$6:$M$15000,8)</f>
        <v>294000</v>
      </c>
    </row>
    <row r="1145" customFormat="false" ht="11.25" hidden="false" customHeight="false" outlineLevel="0" collapsed="false">
      <c r="A1145" s="199" t="n">
        <v>36688</v>
      </c>
      <c r="B1145" s="192" t="n">
        <v>36688</v>
      </c>
      <c r="C1145" s="308" t="n">
        <f aca="false">IF(B1145&lt;&gt;"",MONTH(B1145),0)</f>
        <v>6</v>
      </c>
      <c r="D1145" s="3" t="n">
        <f aca="false">VLOOKUP($B1145,data!$A$6:$M$15000,8)</f>
        <v>297000</v>
      </c>
    </row>
    <row r="1146" customFormat="false" ht="11.25" hidden="false" customHeight="false" outlineLevel="0" collapsed="false">
      <c r="A1146" s="199" t="n">
        <v>36689</v>
      </c>
      <c r="B1146" s="192" t="n">
        <v>36689</v>
      </c>
      <c r="C1146" s="308" t="n">
        <f aca="false">IF(B1146&lt;&gt;"",MONTH(B1146),0)</f>
        <v>6</v>
      </c>
      <c r="D1146" s="3" t="n">
        <f aca="false">VLOOKUP($B1146,data!$A$6:$M$15000,8)</f>
        <v>274000</v>
      </c>
    </row>
    <row r="1147" customFormat="false" ht="11.25" hidden="false" customHeight="false" outlineLevel="0" collapsed="false">
      <c r="A1147" s="199" t="n">
        <v>36690</v>
      </c>
      <c r="B1147" s="192" t="n">
        <v>36690</v>
      </c>
      <c r="C1147" s="308" t="n">
        <f aca="false">IF(B1147&lt;&gt;"",MONTH(B1147),0)</f>
        <v>6</v>
      </c>
      <c r="D1147" s="3" t="n">
        <f aca="false">VLOOKUP($B1147,data!$A$6:$M$15000,8)</f>
        <v>280000</v>
      </c>
    </row>
    <row r="1148" customFormat="false" ht="11.25" hidden="false" customHeight="false" outlineLevel="0" collapsed="false">
      <c r="A1148" s="199" t="n">
        <v>36691</v>
      </c>
      <c r="B1148" s="192" t="n">
        <v>36691</v>
      </c>
      <c r="C1148" s="308" t="n">
        <f aca="false">IF(B1148&lt;&gt;"",MONTH(B1148),0)</f>
        <v>6</v>
      </c>
      <c r="D1148" s="3" t="n">
        <f aca="false">VLOOKUP($B1148,data!$A$6:$M$15000,8)</f>
        <v>266000</v>
      </c>
    </row>
    <row r="1149" customFormat="false" ht="11.25" hidden="false" customHeight="false" outlineLevel="0" collapsed="false">
      <c r="A1149" s="199" t="n">
        <v>36692</v>
      </c>
      <c r="B1149" s="192" t="n">
        <v>36692</v>
      </c>
      <c r="C1149" s="308" t="n">
        <f aca="false">IF(B1149&lt;&gt;"",MONTH(B1149),0)</f>
        <v>6</v>
      </c>
      <c r="D1149" s="3" t="n">
        <f aca="false">VLOOKUP($B1149,data!$A$6:$M$15000,8)</f>
        <v>241000</v>
      </c>
    </row>
    <row r="1150" customFormat="false" ht="11.25" hidden="false" customHeight="false" outlineLevel="0" collapsed="false">
      <c r="A1150" s="199" t="n">
        <v>36693</v>
      </c>
      <c r="B1150" s="192" t="n">
        <v>36693</v>
      </c>
      <c r="C1150" s="308" t="n">
        <f aca="false">IF(B1150&lt;&gt;"",MONTH(B1150),0)</f>
        <v>6</v>
      </c>
      <c r="D1150" s="3" t="n">
        <f aca="false">VLOOKUP($B1150,data!$A$6:$M$15000,8)</f>
        <v>230000</v>
      </c>
    </row>
    <row r="1151" customFormat="false" ht="11.25" hidden="false" customHeight="false" outlineLevel="0" collapsed="false">
      <c r="A1151" s="199" t="n">
        <v>36694</v>
      </c>
      <c r="B1151" s="192" t="n">
        <v>36694</v>
      </c>
      <c r="C1151" s="308" t="n">
        <f aca="false">IF(B1151&lt;&gt;"",MONTH(B1151),0)</f>
        <v>6</v>
      </c>
      <c r="D1151" s="3" t="n">
        <f aca="false">VLOOKUP($B1151,data!$A$6:$M$15000,8)</f>
        <v>218000</v>
      </c>
    </row>
    <row r="1152" customFormat="false" ht="11.25" hidden="false" customHeight="false" outlineLevel="0" collapsed="false">
      <c r="A1152" s="199" t="n">
        <v>36695</v>
      </c>
      <c r="B1152" s="192" t="n">
        <v>36695</v>
      </c>
      <c r="C1152" s="308" t="n">
        <f aca="false">IF(B1152&lt;&gt;"",MONTH(B1152),0)</f>
        <v>6</v>
      </c>
      <c r="D1152" s="3" t="n">
        <f aca="false">VLOOKUP($B1152,data!$A$6:$M$15000,8)</f>
        <v>267000</v>
      </c>
    </row>
    <row r="1153" customFormat="false" ht="11.25" hidden="false" customHeight="false" outlineLevel="0" collapsed="false">
      <c r="A1153" s="199" t="n">
        <v>36696</v>
      </c>
      <c r="B1153" s="192" t="n">
        <v>36696</v>
      </c>
      <c r="C1153" s="308" t="n">
        <f aca="false">IF(B1153&lt;&gt;"",MONTH(B1153),0)</f>
        <v>6</v>
      </c>
      <c r="D1153" s="3" t="n">
        <f aca="false">VLOOKUP($B1153,data!$A$6:$M$15000,8)</f>
        <v>249000</v>
      </c>
    </row>
    <row r="1154" customFormat="false" ht="11.25" hidden="false" customHeight="false" outlineLevel="0" collapsed="false">
      <c r="A1154" s="199" t="n">
        <v>36697</v>
      </c>
      <c r="B1154" s="192" t="n">
        <v>36697</v>
      </c>
      <c r="C1154" s="308" t="n">
        <f aca="false">IF(B1154&lt;&gt;"",MONTH(B1154),0)</f>
        <v>6</v>
      </c>
      <c r="D1154" s="3" t="n">
        <f aca="false">VLOOKUP($B1154,data!$A$6:$M$15000,8)</f>
        <v>254000</v>
      </c>
    </row>
    <row r="1155" customFormat="false" ht="11.25" hidden="false" customHeight="false" outlineLevel="0" collapsed="false">
      <c r="A1155" s="199" t="n">
        <v>36698</v>
      </c>
      <c r="B1155" s="192" t="n">
        <v>36698</v>
      </c>
      <c r="C1155" s="308" t="n">
        <f aca="false">IF(B1155&lt;&gt;"",MONTH(B1155),0)</f>
        <v>6</v>
      </c>
      <c r="D1155" s="3" t="n">
        <f aca="false">VLOOKUP($B1155,data!$A$6:$M$15000,8)</f>
        <v>242000</v>
      </c>
    </row>
    <row r="1156" customFormat="false" ht="11.25" hidden="false" customHeight="false" outlineLevel="0" collapsed="false">
      <c r="A1156" s="199" t="n">
        <v>36699</v>
      </c>
      <c r="B1156" s="192" t="n">
        <v>36699</v>
      </c>
      <c r="C1156" s="308" t="n">
        <f aca="false">IF(B1156&lt;&gt;"",MONTH(B1156),0)</f>
        <v>6</v>
      </c>
      <c r="D1156" s="3" t="n">
        <f aca="false">VLOOKUP($B1156,data!$A$6:$M$15000,8)</f>
        <v>235000</v>
      </c>
    </row>
    <row r="1157" customFormat="false" ht="11.25" hidden="false" customHeight="false" outlineLevel="0" collapsed="false">
      <c r="A1157" s="199" t="n">
        <v>36700</v>
      </c>
      <c r="B1157" s="192" t="n">
        <v>36700</v>
      </c>
      <c r="C1157" s="308" t="n">
        <f aca="false">IF(B1157&lt;&gt;"",MONTH(B1157),0)</f>
        <v>6</v>
      </c>
      <c r="D1157" s="3" t="n">
        <f aca="false">VLOOKUP($B1157,data!$A$6:$M$15000,8)</f>
        <v>247000</v>
      </c>
    </row>
    <row r="1158" customFormat="false" ht="11.25" hidden="false" customHeight="false" outlineLevel="0" collapsed="false">
      <c r="A1158" s="199" t="n">
        <v>36701</v>
      </c>
      <c r="B1158" s="192" t="n">
        <v>36701</v>
      </c>
      <c r="C1158" s="308" t="n">
        <f aca="false">IF(B1158&lt;&gt;"",MONTH(B1158),0)</f>
        <v>6</v>
      </c>
      <c r="D1158" s="3" t="n">
        <f aca="false">VLOOKUP($B1158,data!$A$6:$M$15000,8)</f>
        <v>264000</v>
      </c>
    </row>
    <row r="1159" customFormat="false" ht="11.25" hidden="false" customHeight="false" outlineLevel="0" collapsed="false">
      <c r="A1159" s="199" t="n">
        <v>36702</v>
      </c>
      <c r="B1159" s="192" t="n">
        <v>36702</v>
      </c>
      <c r="C1159" s="308" t="n">
        <f aca="false">IF(B1159&lt;&gt;"",MONTH(B1159),0)</f>
        <v>6</v>
      </c>
      <c r="D1159" s="3" t="n">
        <f aca="false">VLOOKUP($B1159,data!$A$6:$M$15000,8)</f>
        <v>276000</v>
      </c>
    </row>
    <row r="1160" customFormat="false" ht="11.25" hidden="false" customHeight="false" outlineLevel="0" collapsed="false">
      <c r="A1160" s="199" t="n">
        <v>36703</v>
      </c>
      <c r="B1160" s="192" t="n">
        <v>36703</v>
      </c>
      <c r="C1160" s="308" t="n">
        <f aca="false">IF(B1160&lt;&gt;"",MONTH(B1160),0)</f>
        <v>6</v>
      </c>
      <c r="D1160" s="3" t="n">
        <f aca="false">VLOOKUP($B1160,data!$A$6:$M$15000,8)</f>
        <v>246000</v>
      </c>
    </row>
    <row r="1161" customFormat="false" ht="11.25" hidden="false" customHeight="false" outlineLevel="0" collapsed="false">
      <c r="A1161" s="199" t="n">
        <v>36704</v>
      </c>
      <c r="B1161" s="192" t="n">
        <v>36704</v>
      </c>
      <c r="C1161" s="308" t="n">
        <f aca="false">IF(B1161&lt;&gt;"",MONTH(B1161),0)</f>
        <v>6</v>
      </c>
      <c r="D1161" s="3" t="n">
        <f aca="false">VLOOKUP($B1161,data!$A$6:$M$15000,8)</f>
        <v>219000</v>
      </c>
    </row>
    <row r="1162" customFormat="false" ht="11.25" hidden="false" customHeight="false" outlineLevel="0" collapsed="false">
      <c r="A1162" s="199" t="n">
        <v>36705</v>
      </c>
      <c r="B1162" s="192" t="n">
        <v>36705</v>
      </c>
      <c r="C1162" s="308" t="n">
        <f aca="false">IF(B1162&lt;&gt;"",MONTH(B1162),0)</f>
        <v>6</v>
      </c>
      <c r="D1162" s="3" t="n">
        <f aca="false">VLOOKUP($B1162,data!$A$6:$M$15000,8)</f>
        <v>172000</v>
      </c>
    </row>
    <row r="1163" customFormat="false" ht="11.25" hidden="false" customHeight="false" outlineLevel="0" collapsed="false">
      <c r="A1163" s="199" t="n">
        <v>36706</v>
      </c>
      <c r="B1163" s="192" t="n">
        <v>36706</v>
      </c>
      <c r="C1163" s="308" t="n">
        <f aca="false">IF(B1163&lt;&gt;"",MONTH(B1163),0)</f>
        <v>6</v>
      </c>
      <c r="D1163" s="3" t="n">
        <f aca="false">VLOOKUP($B1163,data!$A$6:$M$15000,8)</f>
        <v>156000</v>
      </c>
    </row>
    <row r="1164" customFormat="false" ht="11.25" hidden="false" customHeight="false" outlineLevel="0" collapsed="false">
      <c r="A1164" s="199" t="n">
        <v>36707</v>
      </c>
      <c r="B1164" s="192" t="n">
        <v>36707</v>
      </c>
      <c r="C1164" s="308" t="n">
        <f aca="false">IF(B1164&lt;&gt;"",MONTH(B1164),0)</f>
        <v>6</v>
      </c>
      <c r="D1164" s="3" t="n">
        <f aca="false">VLOOKUP($B1164,data!$A$6:$M$15000,8)</f>
        <v>156000</v>
      </c>
    </row>
    <row r="1165" customFormat="false" ht="11.25" hidden="false" customHeight="false" outlineLevel="0" collapsed="false">
      <c r="A1165" s="199" t="n">
        <v>36708</v>
      </c>
      <c r="B1165" s="192" t="n">
        <v>36708</v>
      </c>
      <c r="C1165" s="308" t="n">
        <f aca="false">IF(B1165&lt;&gt;"",MONTH(B1165),0)</f>
        <v>7</v>
      </c>
      <c r="D1165" s="3" t="n">
        <f aca="false">VLOOKUP($B1165,data!$A$6:$M$15000,8)</f>
        <v>227000</v>
      </c>
    </row>
    <row r="1166" customFormat="false" ht="11.25" hidden="false" customHeight="false" outlineLevel="0" collapsed="false">
      <c r="A1166" s="199" t="n">
        <v>36709</v>
      </c>
      <c r="B1166" s="192" t="n">
        <v>36709</v>
      </c>
      <c r="C1166" s="308" t="n">
        <f aca="false">IF(B1166&lt;&gt;"",MONTH(B1166),0)</f>
        <v>7</v>
      </c>
      <c r="D1166" s="3" t="n">
        <f aca="false">VLOOKUP($B1166,data!$A$6:$M$15000,8)</f>
        <v>270000</v>
      </c>
    </row>
    <row r="1167" customFormat="false" ht="11.25" hidden="false" customHeight="false" outlineLevel="0" collapsed="false">
      <c r="A1167" s="199" t="n">
        <v>36710</v>
      </c>
      <c r="B1167" s="192" t="n">
        <v>36710</v>
      </c>
      <c r="C1167" s="308" t="n">
        <f aca="false">IF(B1167&lt;&gt;"",MONTH(B1167),0)</f>
        <v>7</v>
      </c>
      <c r="D1167" s="3" t="n">
        <f aca="false">VLOOKUP($B1167,data!$A$6:$M$15000,8)</f>
        <v>263000</v>
      </c>
    </row>
    <row r="1168" customFormat="false" ht="11.25" hidden="false" customHeight="false" outlineLevel="0" collapsed="false">
      <c r="A1168" s="199" t="n">
        <v>36711</v>
      </c>
      <c r="B1168" s="192" t="n">
        <v>36711</v>
      </c>
      <c r="C1168" s="308" t="n">
        <f aca="false">IF(B1168&lt;&gt;"",MONTH(B1168),0)</f>
        <v>7</v>
      </c>
      <c r="D1168" s="3" t="n">
        <f aca="false">VLOOKUP($B1168,data!$A$6:$M$15000,8)</f>
        <v>263000</v>
      </c>
    </row>
    <row r="1169" customFormat="false" ht="11.25" hidden="false" customHeight="false" outlineLevel="0" collapsed="false">
      <c r="A1169" s="199" t="n">
        <v>36712</v>
      </c>
      <c r="B1169" s="192" t="n">
        <v>36712</v>
      </c>
      <c r="C1169" s="308" t="n">
        <f aca="false">IF(B1169&lt;&gt;"",MONTH(B1169),0)</f>
        <v>7</v>
      </c>
      <c r="D1169" s="3" t="n">
        <f aca="false">VLOOKUP($B1169,data!$A$6:$M$15000,8)</f>
        <v>249000</v>
      </c>
    </row>
    <row r="1170" customFormat="false" ht="11.25" hidden="false" customHeight="false" outlineLevel="0" collapsed="false">
      <c r="A1170" s="199" t="n">
        <v>36713</v>
      </c>
      <c r="B1170" s="192" t="n">
        <v>36713</v>
      </c>
      <c r="C1170" s="308" t="n">
        <f aca="false">IF(B1170&lt;&gt;"",MONTH(B1170),0)</f>
        <v>7</v>
      </c>
      <c r="D1170" s="3" t="n">
        <f aca="false">VLOOKUP($B1170,data!$A$6:$M$15000,8)</f>
        <v>263000</v>
      </c>
    </row>
    <row r="1171" customFormat="false" ht="11.25" hidden="false" customHeight="false" outlineLevel="0" collapsed="false">
      <c r="A1171" s="199" t="n">
        <v>36714</v>
      </c>
      <c r="B1171" s="192" t="n">
        <v>36714</v>
      </c>
      <c r="C1171" s="308" t="n">
        <f aca="false">IF(B1171&lt;&gt;"",MONTH(B1171),0)</f>
        <v>7</v>
      </c>
      <c r="D1171" s="3" t="n">
        <f aca="false">VLOOKUP($B1171,data!$A$6:$M$15000,8)</f>
        <v>257000</v>
      </c>
    </row>
    <row r="1172" customFormat="false" ht="11.25" hidden="false" customHeight="false" outlineLevel="0" collapsed="false">
      <c r="A1172" s="199" t="n">
        <v>36715</v>
      </c>
      <c r="B1172" s="192" t="n">
        <v>36715</v>
      </c>
      <c r="C1172" s="308" t="n">
        <f aca="false">IF(B1172&lt;&gt;"",MONTH(B1172),0)</f>
        <v>7</v>
      </c>
      <c r="D1172" s="3" t="n">
        <f aca="false">VLOOKUP($B1172,data!$A$6:$M$15000,8)</f>
        <v>276000</v>
      </c>
    </row>
    <row r="1173" customFormat="false" ht="11.25" hidden="false" customHeight="false" outlineLevel="0" collapsed="false">
      <c r="A1173" s="199" t="n">
        <v>36716</v>
      </c>
      <c r="B1173" s="192" t="n">
        <v>36716</v>
      </c>
      <c r="C1173" s="308" t="n">
        <f aca="false">IF(B1173&lt;&gt;"",MONTH(B1173),0)</f>
        <v>7</v>
      </c>
      <c r="D1173" s="3" t="n">
        <f aca="false">VLOOKUP($B1173,data!$A$6:$M$15000,8)</f>
        <v>259000</v>
      </c>
    </row>
    <row r="1174" customFormat="false" ht="11.25" hidden="false" customHeight="false" outlineLevel="0" collapsed="false">
      <c r="A1174" s="199" t="n">
        <v>36717</v>
      </c>
      <c r="B1174" s="192" t="n">
        <v>36717</v>
      </c>
      <c r="C1174" s="308" t="n">
        <f aca="false">IF(B1174&lt;&gt;"",MONTH(B1174),0)</f>
        <v>7</v>
      </c>
      <c r="D1174" s="3" t="n">
        <f aca="false">VLOOKUP($B1174,data!$A$6:$M$15000,8)</f>
        <v>230000</v>
      </c>
    </row>
    <row r="1175" customFormat="false" ht="11.25" hidden="false" customHeight="false" outlineLevel="0" collapsed="false">
      <c r="A1175" s="199" t="n">
        <v>36718</v>
      </c>
      <c r="B1175" s="192" t="n">
        <v>36718</v>
      </c>
      <c r="C1175" s="308" t="n">
        <f aca="false">IF(B1175&lt;&gt;"",MONTH(B1175),0)</f>
        <v>7</v>
      </c>
      <c r="D1175" s="3" t="n">
        <f aca="false">VLOOKUP($B1175,data!$A$6:$M$15000,8)</f>
        <v>211000</v>
      </c>
    </row>
    <row r="1176" customFormat="false" ht="11.25" hidden="false" customHeight="false" outlineLevel="0" collapsed="false">
      <c r="A1176" s="199" t="n">
        <v>36719</v>
      </c>
      <c r="B1176" s="192" t="n">
        <v>36719</v>
      </c>
      <c r="C1176" s="308" t="n">
        <f aca="false">IF(B1176&lt;&gt;"",MONTH(B1176),0)</f>
        <v>7</v>
      </c>
      <c r="D1176" s="3" t="n">
        <f aca="false">VLOOKUP($B1176,data!$A$6:$M$15000,8)</f>
        <v>246000</v>
      </c>
    </row>
    <row r="1177" customFormat="false" ht="11.25" hidden="false" customHeight="false" outlineLevel="0" collapsed="false">
      <c r="A1177" s="199" t="n">
        <v>36720</v>
      </c>
      <c r="B1177" s="192" t="n">
        <v>36720</v>
      </c>
      <c r="C1177" s="308" t="n">
        <f aca="false">IF(B1177&lt;&gt;"",MONTH(B1177),0)</f>
        <v>7</v>
      </c>
      <c r="D1177" s="3" t="n">
        <f aca="false">VLOOKUP($B1177,data!$A$6:$M$15000,8)</f>
        <v>253000</v>
      </c>
    </row>
    <row r="1178" customFormat="false" ht="11.25" hidden="false" customHeight="false" outlineLevel="0" collapsed="false">
      <c r="A1178" s="199" t="n">
        <v>36721</v>
      </c>
      <c r="B1178" s="192" t="n">
        <v>36721</v>
      </c>
      <c r="C1178" s="308" t="n">
        <f aca="false">IF(B1178&lt;&gt;"",MONTH(B1178),0)</f>
        <v>7</v>
      </c>
      <c r="D1178" s="3" t="n">
        <f aca="false">VLOOKUP($B1178,data!$A$6:$M$15000,8)</f>
        <v>239000</v>
      </c>
    </row>
    <row r="1179" customFormat="false" ht="11.25" hidden="false" customHeight="false" outlineLevel="0" collapsed="false">
      <c r="A1179" s="199" t="n">
        <v>36722</v>
      </c>
      <c r="B1179" s="192" t="n">
        <v>36722</v>
      </c>
      <c r="C1179" s="308" t="n">
        <f aca="false">IF(B1179&lt;&gt;"",MONTH(B1179),0)</f>
        <v>7</v>
      </c>
      <c r="D1179" s="3" t="n">
        <f aca="false">VLOOKUP($B1179,data!$A$6:$M$15000,8)</f>
        <v>237000</v>
      </c>
    </row>
    <row r="1180" customFormat="false" ht="11.25" hidden="false" customHeight="false" outlineLevel="0" collapsed="false">
      <c r="A1180" s="199" t="n">
        <v>36723</v>
      </c>
      <c r="B1180" s="192" t="n">
        <v>36723</v>
      </c>
      <c r="C1180" s="308" t="n">
        <f aca="false">IF(B1180&lt;&gt;"",MONTH(B1180),0)</f>
        <v>7</v>
      </c>
      <c r="D1180" s="3" t="n">
        <f aca="false">VLOOKUP($B1180,data!$A$6:$M$15000,8)</f>
        <v>239000</v>
      </c>
    </row>
    <row r="1181" customFormat="false" ht="11.25" hidden="false" customHeight="false" outlineLevel="0" collapsed="false">
      <c r="A1181" s="199" t="n">
        <v>36724</v>
      </c>
      <c r="B1181" s="192" t="n">
        <v>36724</v>
      </c>
      <c r="C1181" s="308" t="n">
        <f aca="false">IF(B1181&lt;&gt;"",MONTH(B1181),0)</f>
        <v>7</v>
      </c>
      <c r="D1181" s="3" t="n">
        <f aca="false">VLOOKUP($B1181,data!$A$6:$M$15000,8)</f>
        <v>225000</v>
      </c>
    </row>
    <row r="1182" customFormat="false" ht="11.25" hidden="false" customHeight="false" outlineLevel="0" collapsed="false">
      <c r="A1182" s="199" t="n">
        <v>36725</v>
      </c>
      <c r="B1182" s="192" t="n">
        <v>36725</v>
      </c>
      <c r="C1182" s="308" t="n">
        <f aca="false">IF(B1182&lt;&gt;"",MONTH(B1182),0)</f>
        <v>7</v>
      </c>
      <c r="D1182" s="3" t="n">
        <f aca="false">VLOOKUP($B1182,data!$A$6:$M$15000,8)</f>
        <v>260000</v>
      </c>
    </row>
    <row r="1183" customFormat="false" ht="11.25" hidden="false" customHeight="false" outlineLevel="0" collapsed="false">
      <c r="A1183" s="199" t="n">
        <v>36726</v>
      </c>
      <c r="B1183" s="192" t="n">
        <v>36726</v>
      </c>
      <c r="C1183" s="308" t="n">
        <f aca="false">IF(B1183&lt;&gt;"",MONTH(B1183),0)</f>
        <v>7</v>
      </c>
      <c r="D1183" s="3" t="n">
        <f aca="false">VLOOKUP($B1183,data!$A$6:$M$15000,8)</f>
        <v>249000</v>
      </c>
    </row>
    <row r="1184" customFormat="false" ht="11.25" hidden="false" customHeight="false" outlineLevel="0" collapsed="false">
      <c r="A1184" s="199" t="n">
        <v>36727</v>
      </c>
      <c r="B1184" s="192" t="n">
        <v>36727</v>
      </c>
      <c r="C1184" s="308" t="n">
        <f aca="false">IF(B1184&lt;&gt;"",MONTH(B1184),0)</f>
        <v>7</v>
      </c>
      <c r="D1184" s="3" t="n">
        <f aca="false">VLOOKUP($B1184,data!$A$6:$M$15000,8)</f>
        <v>192000</v>
      </c>
    </row>
    <row r="1185" customFormat="false" ht="11.25" hidden="false" customHeight="false" outlineLevel="0" collapsed="false">
      <c r="A1185" s="199" t="n">
        <v>36728</v>
      </c>
      <c r="B1185" s="192" t="n">
        <v>36728</v>
      </c>
      <c r="C1185" s="308" t="n">
        <f aca="false">IF(B1185&lt;&gt;"",MONTH(B1185),0)</f>
        <v>7</v>
      </c>
      <c r="D1185" s="3" t="n">
        <f aca="false">VLOOKUP($B1185,data!$A$6:$M$15000,8)</f>
        <v>171000</v>
      </c>
    </row>
    <row r="1186" customFormat="false" ht="11.25" hidden="false" customHeight="false" outlineLevel="0" collapsed="false">
      <c r="A1186" s="199" t="n">
        <v>36729</v>
      </c>
      <c r="B1186" s="192" t="n">
        <v>36729</v>
      </c>
      <c r="C1186" s="308" t="n">
        <f aca="false">IF(B1186&lt;&gt;"",MONTH(B1186),0)</f>
        <v>7</v>
      </c>
      <c r="D1186" s="3" t="n">
        <f aca="false">VLOOKUP($B1186,data!$A$6:$M$15000,8)</f>
        <v>258000</v>
      </c>
    </row>
    <row r="1187" customFormat="false" ht="11.25" hidden="false" customHeight="false" outlineLevel="0" collapsed="false">
      <c r="A1187" s="199" t="n">
        <v>36730</v>
      </c>
      <c r="B1187" s="192" t="n">
        <v>36730</v>
      </c>
      <c r="C1187" s="308" t="n">
        <f aca="false">IF(B1187&lt;&gt;"",MONTH(B1187),0)</f>
        <v>7</v>
      </c>
      <c r="D1187" s="3" t="n">
        <f aca="false">VLOOKUP($B1187,data!$A$6:$M$15000,8)</f>
        <v>242000</v>
      </c>
    </row>
    <row r="1188" customFormat="false" ht="11.25" hidden="false" customHeight="false" outlineLevel="0" collapsed="false">
      <c r="A1188" s="199" t="n">
        <v>36731</v>
      </c>
      <c r="B1188" s="192" t="n">
        <v>36731</v>
      </c>
      <c r="C1188" s="308" t="n">
        <f aca="false">IF(B1188&lt;&gt;"",MONTH(B1188),0)</f>
        <v>7</v>
      </c>
      <c r="D1188" s="3" t="n">
        <f aca="false">VLOOKUP($B1188,data!$A$6:$M$15000,8)</f>
        <v>229000</v>
      </c>
    </row>
    <row r="1189" customFormat="false" ht="11.25" hidden="false" customHeight="false" outlineLevel="0" collapsed="false">
      <c r="A1189" s="199" t="n">
        <v>36732</v>
      </c>
      <c r="B1189" s="192" t="n">
        <v>36732</v>
      </c>
      <c r="C1189" s="308" t="n">
        <f aca="false">IF(B1189&lt;&gt;"",MONTH(B1189),0)</f>
        <v>7</v>
      </c>
      <c r="D1189" s="3" t="n">
        <f aca="false">VLOOKUP($B1189,data!$A$6:$M$15000,8)</f>
        <v>212000</v>
      </c>
    </row>
    <row r="1190" customFormat="false" ht="11.25" hidden="false" customHeight="false" outlineLevel="0" collapsed="false">
      <c r="A1190" s="199" t="n">
        <v>36733</v>
      </c>
      <c r="B1190" s="192" t="n">
        <v>36733</v>
      </c>
      <c r="C1190" s="308" t="n">
        <f aca="false">IF(B1190&lt;&gt;"",MONTH(B1190),0)</f>
        <v>7</v>
      </c>
      <c r="D1190" s="3" t="n">
        <f aca="false">VLOOKUP($B1190,data!$A$6:$M$15000,8)</f>
        <v>253000</v>
      </c>
    </row>
    <row r="1191" customFormat="false" ht="11.25" hidden="false" customHeight="false" outlineLevel="0" collapsed="false">
      <c r="A1191" s="199" t="n">
        <v>36734</v>
      </c>
      <c r="B1191" s="192" t="n">
        <v>36734</v>
      </c>
      <c r="C1191" s="308" t="n">
        <f aca="false">IF(B1191&lt;&gt;"",MONTH(B1191),0)</f>
        <v>7</v>
      </c>
      <c r="D1191" s="3" t="n">
        <f aca="false">VLOOKUP($B1191,data!$A$6:$M$15000,8)</f>
        <v>267000</v>
      </c>
    </row>
    <row r="1192" customFormat="false" ht="11.25" hidden="false" customHeight="false" outlineLevel="0" collapsed="false">
      <c r="A1192" s="199" t="n">
        <v>36735</v>
      </c>
      <c r="B1192" s="192" t="n">
        <v>36735</v>
      </c>
      <c r="C1192" s="308" t="n">
        <f aca="false">IF(B1192&lt;&gt;"",MONTH(B1192),0)</f>
        <v>7</v>
      </c>
      <c r="D1192" s="3" t="n">
        <f aca="false">VLOOKUP($B1192,data!$A$6:$M$15000,8)</f>
        <v>275000</v>
      </c>
    </row>
    <row r="1193" customFormat="false" ht="11.25" hidden="false" customHeight="false" outlineLevel="0" collapsed="false">
      <c r="A1193" s="199" t="n">
        <v>36736</v>
      </c>
      <c r="B1193" s="192" t="n">
        <v>36736</v>
      </c>
      <c r="C1193" s="308" t="n">
        <f aca="false">IF(B1193&lt;&gt;"",MONTH(B1193),0)</f>
        <v>7</v>
      </c>
      <c r="D1193" s="3" t="n">
        <f aca="false">VLOOKUP($B1193,data!$A$6:$M$15000,8)</f>
        <v>289000</v>
      </c>
    </row>
    <row r="1194" customFormat="false" ht="11.25" hidden="false" customHeight="false" outlineLevel="0" collapsed="false">
      <c r="A1194" s="199" t="n">
        <v>36737</v>
      </c>
      <c r="B1194" s="192" t="n">
        <v>36737</v>
      </c>
      <c r="C1194" s="308" t="n">
        <f aca="false">IF(B1194&lt;&gt;"",MONTH(B1194),0)</f>
        <v>7</v>
      </c>
      <c r="D1194" s="3" t="n">
        <f aca="false">VLOOKUP($B1194,data!$A$6:$M$15000,8)</f>
        <v>277000</v>
      </c>
    </row>
    <row r="1195" customFormat="false" ht="11.25" hidden="false" customHeight="false" outlineLevel="0" collapsed="false">
      <c r="A1195" s="199" t="n">
        <v>36738</v>
      </c>
      <c r="B1195" s="192" t="n">
        <v>36738</v>
      </c>
      <c r="C1195" s="308" t="n">
        <f aca="false">IF(B1195&lt;&gt;"",MONTH(B1195),0)</f>
        <v>7</v>
      </c>
      <c r="D1195" s="3" t="n">
        <f aca="false">VLOOKUP($B1195,data!$A$6:$M$15000,8)</f>
        <v>265000</v>
      </c>
    </row>
    <row r="1196" customFormat="false" ht="11.25" hidden="false" customHeight="false" outlineLevel="0" collapsed="false">
      <c r="A1196" s="199" t="n">
        <v>36739</v>
      </c>
      <c r="B1196" s="192" t="n">
        <v>36739</v>
      </c>
      <c r="C1196" s="308" t="n">
        <f aca="false">IF(B1196&lt;&gt;"",MONTH(B1196),0)</f>
        <v>8</v>
      </c>
      <c r="D1196" s="3" t="n">
        <f aca="false">VLOOKUP($B1196,data!$A$6:$M$15000,8)</f>
        <v>241000</v>
      </c>
    </row>
    <row r="1197" customFormat="false" ht="11.25" hidden="false" customHeight="false" outlineLevel="0" collapsed="false">
      <c r="A1197" s="199" t="n">
        <v>36740</v>
      </c>
      <c r="B1197" s="192" t="n">
        <v>36740</v>
      </c>
      <c r="C1197" s="308" t="n">
        <f aca="false">IF(B1197&lt;&gt;"",MONTH(B1197),0)</f>
        <v>8</v>
      </c>
      <c r="D1197" s="3" t="n">
        <f aca="false">VLOOKUP($B1197,data!$A$6:$M$15000,8)</f>
        <v>257000</v>
      </c>
    </row>
    <row r="1198" customFormat="false" ht="11.25" hidden="false" customHeight="false" outlineLevel="0" collapsed="false">
      <c r="A1198" s="199" t="n">
        <v>36741</v>
      </c>
      <c r="B1198" s="192" t="n">
        <v>36741</v>
      </c>
      <c r="C1198" s="308" t="n">
        <f aca="false">IF(B1198&lt;&gt;"",MONTH(B1198),0)</f>
        <v>8</v>
      </c>
      <c r="D1198" s="3" t="n">
        <f aca="false">VLOOKUP($B1198,data!$A$6:$M$15000,8)</f>
        <v>263000</v>
      </c>
    </row>
    <row r="1199" customFormat="false" ht="11.25" hidden="false" customHeight="false" outlineLevel="0" collapsed="false">
      <c r="A1199" s="199" t="n">
        <v>36742</v>
      </c>
      <c r="B1199" s="192" t="n">
        <v>36742</v>
      </c>
      <c r="C1199" s="308" t="n">
        <f aca="false">IF(B1199&lt;&gt;"",MONTH(B1199),0)</f>
        <v>8</v>
      </c>
      <c r="D1199" s="3" t="n">
        <f aca="false">VLOOKUP($B1199,data!$A$6:$M$15000,8)</f>
        <v>263000</v>
      </c>
    </row>
    <row r="1200" customFormat="false" ht="11.25" hidden="false" customHeight="false" outlineLevel="0" collapsed="false">
      <c r="A1200" s="199" t="n">
        <v>36743</v>
      </c>
      <c r="B1200" s="192" t="n">
        <v>36743</v>
      </c>
      <c r="C1200" s="308" t="n">
        <f aca="false">IF(B1200&lt;&gt;"",MONTH(B1200),0)</f>
        <v>8</v>
      </c>
      <c r="D1200" s="3" t="n">
        <f aca="false">VLOOKUP($B1200,data!$A$6:$M$15000,8)</f>
        <v>281000</v>
      </c>
    </row>
    <row r="1201" customFormat="false" ht="11.25" hidden="false" customHeight="false" outlineLevel="0" collapsed="false">
      <c r="A1201" s="199" t="n">
        <v>36744</v>
      </c>
      <c r="B1201" s="192" t="n">
        <v>36744</v>
      </c>
      <c r="C1201" s="308" t="n">
        <f aca="false">IF(B1201&lt;&gt;"",MONTH(B1201),0)</f>
        <v>8</v>
      </c>
      <c r="D1201" s="3" t="n">
        <f aca="false">VLOOKUP($B1201,data!$A$6:$M$15000,8)</f>
        <v>290000</v>
      </c>
    </row>
    <row r="1202" customFormat="false" ht="11.25" hidden="false" customHeight="false" outlineLevel="0" collapsed="false">
      <c r="A1202" s="199" t="n">
        <v>36745</v>
      </c>
      <c r="B1202" s="192" t="n">
        <v>36745</v>
      </c>
      <c r="C1202" s="308" t="n">
        <f aca="false">IF(B1202&lt;&gt;"",MONTH(B1202),0)</f>
        <v>8</v>
      </c>
      <c r="D1202" s="3" t="n">
        <f aca="false">VLOOKUP($B1202,data!$A$6:$M$15000,8)</f>
        <v>283000</v>
      </c>
    </row>
    <row r="1203" customFormat="false" ht="11.25" hidden="false" customHeight="false" outlineLevel="0" collapsed="false">
      <c r="A1203" s="199" t="n">
        <v>36746</v>
      </c>
      <c r="B1203" s="192" t="n">
        <v>36746</v>
      </c>
      <c r="C1203" s="308" t="n">
        <f aca="false">IF(B1203&lt;&gt;"",MONTH(B1203),0)</f>
        <v>8</v>
      </c>
      <c r="D1203" s="3" t="n">
        <f aca="false">VLOOKUP($B1203,data!$A$6:$M$15000,8)</f>
        <v>274000</v>
      </c>
    </row>
    <row r="1204" customFormat="false" ht="11.25" hidden="false" customHeight="false" outlineLevel="0" collapsed="false">
      <c r="A1204" s="199" t="n">
        <v>36747</v>
      </c>
      <c r="B1204" s="192" t="n">
        <v>36747</v>
      </c>
      <c r="C1204" s="308" t="n">
        <f aca="false">IF(B1204&lt;&gt;"",MONTH(B1204),0)</f>
        <v>8</v>
      </c>
      <c r="D1204" s="3" t="n">
        <f aca="false">VLOOKUP($B1204,data!$A$6:$M$15000,8)</f>
        <v>271000</v>
      </c>
    </row>
    <row r="1205" customFormat="false" ht="11.25" hidden="false" customHeight="false" outlineLevel="0" collapsed="false">
      <c r="A1205" s="199" t="n">
        <v>36748</v>
      </c>
      <c r="B1205" s="192" t="n">
        <v>36748</v>
      </c>
      <c r="C1205" s="308" t="n">
        <f aca="false">IF(B1205&lt;&gt;"",MONTH(B1205),0)</f>
        <v>8</v>
      </c>
      <c r="D1205" s="3" t="n">
        <f aca="false">VLOOKUP($B1205,data!$A$6:$M$15000,8)</f>
        <v>271000</v>
      </c>
    </row>
    <row r="1206" customFormat="false" ht="11.25" hidden="false" customHeight="false" outlineLevel="0" collapsed="false">
      <c r="A1206" s="199" t="n">
        <v>36749</v>
      </c>
      <c r="B1206" s="192" t="n">
        <v>36749</v>
      </c>
      <c r="C1206" s="308" t="n">
        <f aca="false">IF(B1206&lt;&gt;"",MONTH(B1206),0)</f>
        <v>8</v>
      </c>
      <c r="D1206" s="3" t="n">
        <f aca="false">VLOOKUP($B1206,data!$A$6:$M$15000,8)</f>
        <v>280000</v>
      </c>
    </row>
    <row r="1207" customFormat="false" ht="11.25" hidden="false" customHeight="false" outlineLevel="0" collapsed="false">
      <c r="A1207" s="199" t="n">
        <v>36750</v>
      </c>
      <c r="B1207" s="192" t="n">
        <v>36750</v>
      </c>
      <c r="C1207" s="308" t="n">
        <f aca="false">IF(B1207&lt;&gt;"",MONTH(B1207),0)</f>
        <v>8</v>
      </c>
      <c r="D1207" s="3" t="n">
        <f aca="false">VLOOKUP($B1207,data!$A$6:$M$15000,8)</f>
        <v>276000</v>
      </c>
    </row>
    <row r="1208" customFormat="false" ht="11.25" hidden="false" customHeight="false" outlineLevel="0" collapsed="false">
      <c r="A1208" s="199" t="n">
        <v>36751</v>
      </c>
      <c r="B1208" s="192" t="n">
        <v>36751</v>
      </c>
      <c r="C1208" s="308" t="n">
        <f aca="false">IF(B1208&lt;&gt;"",MONTH(B1208),0)</f>
        <v>8</v>
      </c>
      <c r="D1208" s="3" t="n">
        <f aca="false">VLOOKUP($B1208,data!$A$6:$M$15000,8)</f>
        <v>269000</v>
      </c>
    </row>
    <row r="1209" customFormat="false" ht="11.25" hidden="false" customHeight="false" outlineLevel="0" collapsed="false">
      <c r="A1209" s="199" t="n">
        <v>36752</v>
      </c>
      <c r="B1209" s="192" t="n">
        <v>36752</v>
      </c>
      <c r="C1209" s="308" t="n">
        <f aca="false">IF(B1209&lt;&gt;"",MONTH(B1209),0)</f>
        <v>8</v>
      </c>
      <c r="D1209" s="3" t="n">
        <f aca="false">VLOOKUP($B1209,data!$A$6:$M$15000,8)</f>
        <v>270000</v>
      </c>
    </row>
    <row r="1210" customFormat="false" ht="11.25" hidden="false" customHeight="false" outlineLevel="0" collapsed="false">
      <c r="A1210" s="199" t="n">
        <v>36753</v>
      </c>
      <c r="B1210" s="192" t="n">
        <v>36753</v>
      </c>
      <c r="C1210" s="308" t="n">
        <f aca="false">IF(B1210&lt;&gt;"",MONTH(B1210),0)</f>
        <v>8</v>
      </c>
      <c r="D1210" s="3" t="n">
        <f aca="false">VLOOKUP($B1210,data!$A$6:$M$15000,8)</f>
        <v>258000</v>
      </c>
    </row>
    <row r="1211" customFormat="false" ht="11.25" hidden="false" customHeight="false" outlineLevel="0" collapsed="false">
      <c r="A1211" s="199" t="n">
        <v>36754</v>
      </c>
      <c r="B1211" s="192" t="n">
        <v>36754</v>
      </c>
      <c r="C1211" s="308" t="n">
        <f aca="false">IF(B1211&lt;&gt;"",MONTH(B1211),0)</f>
        <v>8</v>
      </c>
      <c r="D1211" s="3" t="n">
        <f aca="false">VLOOKUP($B1211,data!$A$6:$M$15000,8)</f>
        <v>285000</v>
      </c>
    </row>
    <row r="1212" customFormat="false" ht="11.25" hidden="false" customHeight="false" outlineLevel="0" collapsed="false">
      <c r="A1212" s="199" t="n">
        <v>36755</v>
      </c>
      <c r="B1212" s="192" t="n">
        <v>36755</v>
      </c>
      <c r="C1212" s="308" t="n">
        <f aca="false">IF(B1212&lt;&gt;"",MONTH(B1212),0)</f>
        <v>8</v>
      </c>
      <c r="D1212" s="3" t="n">
        <f aca="false">VLOOKUP($B1212,data!$A$6:$M$15000,8)</f>
        <v>283000</v>
      </c>
    </row>
    <row r="1213" customFormat="false" ht="11.25" hidden="false" customHeight="false" outlineLevel="0" collapsed="false">
      <c r="A1213" s="199" t="n">
        <v>36756</v>
      </c>
      <c r="B1213" s="192" t="n">
        <v>36756</v>
      </c>
      <c r="C1213" s="308" t="n">
        <f aca="false">IF(B1213&lt;&gt;"",MONTH(B1213),0)</f>
        <v>8</v>
      </c>
      <c r="D1213" s="3" t="n">
        <f aca="false">VLOOKUP($B1213,data!$A$6:$M$15000,8)</f>
        <v>278000</v>
      </c>
    </row>
    <row r="1214" customFormat="false" ht="11.25" hidden="false" customHeight="false" outlineLevel="0" collapsed="false">
      <c r="A1214" s="199" t="n">
        <v>36757</v>
      </c>
      <c r="B1214" s="192" t="n">
        <v>36757</v>
      </c>
      <c r="C1214" s="308" t="n">
        <f aca="false">IF(B1214&lt;&gt;"",MONTH(B1214),0)</f>
        <v>8</v>
      </c>
      <c r="D1214" s="3" t="n">
        <f aca="false">VLOOKUP($B1214,data!$A$6:$M$15000,8)</f>
        <v>282000</v>
      </c>
    </row>
    <row r="1215" customFormat="false" ht="11.25" hidden="false" customHeight="false" outlineLevel="0" collapsed="false">
      <c r="A1215" s="199" t="n">
        <v>36758</v>
      </c>
      <c r="B1215" s="192" t="n">
        <v>36758</v>
      </c>
      <c r="C1215" s="308" t="n">
        <f aca="false">IF(B1215&lt;&gt;"",MONTH(B1215),0)</f>
        <v>8</v>
      </c>
      <c r="D1215" s="3" t="n">
        <f aca="false">VLOOKUP($B1215,data!$A$6:$M$15000,8)</f>
        <v>258000</v>
      </c>
    </row>
    <row r="1216" customFormat="false" ht="11.25" hidden="false" customHeight="false" outlineLevel="0" collapsed="false">
      <c r="A1216" s="199" t="n">
        <v>36759</v>
      </c>
      <c r="B1216" s="192" t="n">
        <v>36759</v>
      </c>
      <c r="C1216" s="308" t="n">
        <f aca="false">IF(B1216&lt;&gt;"",MONTH(B1216),0)</f>
        <v>8</v>
      </c>
      <c r="D1216" s="3" t="n">
        <f aca="false">VLOOKUP($B1216,data!$A$6:$M$15000,8)</f>
        <v>276000</v>
      </c>
    </row>
    <row r="1217" customFormat="false" ht="11.25" hidden="false" customHeight="false" outlineLevel="0" collapsed="false">
      <c r="A1217" s="199" t="n">
        <v>36760</v>
      </c>
      <c r="B1217" s="192" t="n">
        <v>36760</v>
      </c>
      <c r="C1217" s="308" t="n">
        <f aca="false">IF(B1217&lt;&gt;"",MONTH(B1217),0)</f>
        <v>8</v>
      </c>
      <c r="D1217" s="3" t="n">
        <f aca="false">VLOOKUP($B1217,data!$A$6:$M$15000,8)</f>
        <v>282000</v>
      </c>
    </row>
    <row r="1218" customFormat="false" ht="11.25" hidden="false" customHeight="false" outlineLevel="0" collapsed="false">
      <c r="A1218" s="199" t="n">
        <v>36761</v>
      </c>
      <c r="B1218" s="192" t="n">
        <v>36761</v>
      </c>
      <c r="C1218" s="308" t="n">
        <f aca="false">IF(B1218&lt;&gt;"",MONTH(B1218),0)</f>
        <v>8</v>
      </c>
      <c r="D1218" s="3" t="n">
        <f aca="false">VLOOKUP($B1218,data!$A$6:$M$15000,8)</f>
        <v>281000</v>
      </c>
    </row>
    <row r="1219" customFormat="false" ht="11.25" hidden="false" customHeight="false" outlineLevel="0" collapsed="false">
      <c r="A1219" s="199" t="n">
        <v>36762</v>
      </c>
      <c r="B1219" s="192" t="n">
        <v>36762</v>
      </c>
      <c r="C1219" s="308" t="n">
        <f aca="false">IF(B1219&lt;&gt;"",MONTH(B1219),0)</f>
        <v>8</v>
      </c>
      <c r="D1219" s="3" t="n">
        <f aca="false">VLOOKUP($B1219,data!$A$6:$M$15000,8)</f>
        <v>258000</v>
      </c>
    </row>
    <row r="1220" customFormat="false" ht="11.25" hidden="false" customHeight="false" outlineLevel="0" collapsed="false">
      <c r="A1220" s="199" t="n">
        <v>36763</v>
      </c>
      <c r="B1220" s="192" t="n">
        <v>36763</v>
      </c>
      <c r="C1220" s="308" t="n">
        <f aca="false">IF(B1220&lt;&gt;"",MONTH(B1220),0)</f>
        <v>8</v>
      </c>
      <c r="D1220" s="3" t="n">
        <f aca="false">VLOOKUP($B1220,data!$A$6:$M$15000,8)</f>
        <v>260000</v>
      </c>
    </row>
    <row r="1221" customFormat="false" ht="11.25" hidden="false" customHeight="false" outlineLevel="0" collapsed="false">
      <c r="A1221" s="199" t="n">
        <v>36764</v>
      </c>
      <c r="B1221" s="192" t="n">
        <v>36764</v>
      </c>
      <c r="C1221" s="308" t="n">
        <f aca="false">IF(B1221&lt;&gt;"",MONTH(B1221),0)</f>
        <v>8</v>
      </c>
      <c r="D1221" s="3" t="n">
        <f aca="false">VLOOKUP($B1221,data!$A$6:$M$15000,8)</f>
        <v>263000</v>
      </c>
    </row>
    <row r="1222" customFormat="false" ht="11.25" hidden="false" customHeight="false" outlineLevel="0" collapsed="false">
      <c r="A1222" s="199" t="n">
        <v>36765</v>
      </c>
      <c r="B1222" s="192" t="n">
        <v>36765</v>
      </c>
      <c r="C1222" s="308" t="n">
        <f aca="false">IF(B1222&lt;&gt;"",MONTH(B1222),0)</f>
        <v>8</v>
      </c>
      <c r="D1222" s="3" t="n">
        <f aca="false">VLOOKUP($B1222,data!$A$6:$M$15000,8)</f>
        <v>262000</v>
      </c>
    </row>
    <row r="1223" customFormat="false" ht="11.25" hidden="false" customHeight="false" outlineLevel="0" collapsed="false">
      <c r="A1223" s="199" t="n">
        <v>36766</v>
      </c>
      <c r="B1223" s="192" t="n">
        <v>36766</v>
      </c>
      <c r="C1223" s="308" t="n">
        <f aca="false">IF(B1223&lt;&gt;"",MONTH(B1223),0)</f>
        <v>8</v>
      </c>
      <c r="D1223" s="3" t="n">
        <f aca="false">VLOOKUP($B1223,data!$A$6:$M$15000,8)</f>
        <v>271000</v>
      </c>
    </row>
    <row r="1224" customFormat="false" ht="11.25" hidden="false" customHeight="false" outlineLevel="0" collapsed="false">
      <c r="A1224" s="199" t="n">
        <v>36767</v>
      </c>
      <c r="B1224" s="192" t="n">
        <v>36767</v>
      </c>
      <c r="C1224" s="308" t="n">
        <f aca="false">IF(B1224&lt;&gt;"",MONTH(B1224),0)</f>
        <v>8</v>
      </c>
      <c r="D1224" s="3" t="n">
        <f aca="false">VLOOKUP($B1224,data!$A$6:$M$15000,8)</f>
        <v>270000</v>
      </c>
    </row>
    <row r="1225" customFormat="false" ht="11.25" hidden="false" customHeight="false" outlineLevel="0" collapsed="false">
      <c r="A1225" s="199" t="n">
        <v>36768</v>
      </c>
      <c r="B1225" s="192" t="n">
        <v>36768</v>
      </c>
      <c r="C1225" s="308" t="n">
        <f aca="false">IF(B1225&lt;&gt;"",MONTH(B1225),0)</f>
        <v>8</v>
      </c>
      <c r="D1225" s="3" t="n">
        <f aca="false">VLOOKUP($B1225,data!$A$6:$M$15000,8)</f>
        <v>273000</v>
      </c>
    </row>
    <row r="1226" customFormat="false" ht="11.25" hidden="false" customHeight="false" outlineLevel="0" collapsed="false">
      <c r="A1226" s="199" t="n">
        <v>36769</v>
      </c>
      <c r="B1226" s="192" t="n">
        <v>36769</v>
      </c>
      <c r="C1226" s="308" t="n">
        <f aca="false">IF(B1226&lt;&gt;"",MONTH(B1226),0)</f>
        <v>8</v>
      </c>
      <c r="D1226" s="3" t="e">
        <f aca="false">VLOOKUP($B1226,data!$A$6:$M$15000,4104)</f>
        <v>#VALUE!</v>
      </c>
    </row>
    <row r="1227" customFormat="false" ht="11.25" hidden="false" customHeight="false" outlineLevel="0" collapsed="false">
      <c r="A1227" s="199" t="n">
        <v>36770</v>
      </c>
      <c r="B1227" s="192" t="n">
        <v>36770</v>
      </c>
      <c r="C1227" s="308" t="n">
        <f aca="false">IF(B1227&lt;&gt;"",MONTH(B1227),0)</f>
        <v>9</v>
      </c>
      <c r="D1227" s="3" t="n">
        <f aca="false">VLOOKUP($B1227,data!$A$6:$M$15000,8)</f>
        <v>287000</v>
      </c>
    </row>
    <row r="1228" customFormat="false" ht="11.25" hidden="false" customHeight="false" outlineLevel="0" collapsed="false">
      <c r="A1228" s="199" t="n">
        <v>36771</v>
      </c>
      <c r="B1228" s="192" t="n">
        <v>36771</v>
      </c>
      <c r="C1228" s="308" t="n">
        <f aca="false">IF(B1228&lt;&gt;"",MONTH(B1228),0)</f>
        <v>9</v>
      </c>
      <c r="D1228" s="3" t="n">
        <f aca="false">VLOOKUP($B1228,data!$A$6:$M$15000,8)</f>
        <v>281000</v>
      </c>
    </row>
    <row r="1229" customFormat="false" ht="11.25" hidden="false" customHeight="false" outlineLevel="0" collapsed="false">
      <c r="A1229" s="199" t="n">
        <v>36772</v>
      </c>
      <c r="B1229" s="192" t="n">
        <v>36772</v>
      </c>
      <c r="C1229" s="308" t="n">
        <f aca="false">IF(B1229&lt;&gt;"",MONTH(B1229),0)</f>
        <v>9</v>
      </c>
      <c r="D1229" s="3" t="n">
        <f aca="false">VLOOKUP($B1229,data!$A$6:$M$15000,8)</f>
        <v>290000</v>
      </c>
    </row>
    <row r="1230" customFormat="false" ht="11.25" hidden="false" customHeight="false" outlineLevel="0" collapsed="false">
      <c r="A1230" s="199" t="n">
        <v>36773</v>
      </c>
      <c r="B1230" s="192" t="n">
        <v>36773</v>
      </c>
      <c r="C1230" s="308" t="n">
        <f aca="false">IF(B1230&lt;&gt;"",MONTH(B1230),0)</f>
        <v>9</v>
      </c>
      <c r="D1230" s="3" t="n">
        <f aca="false">VLOOKUP($B1230,data!$A$6:$M$15000,8)</f>
        <v>286000</v>
      </c>
    </row>
    <row r="1231" customFormat="false" ht="11.25" hidden="false" customHeight="false" outlineLevel="0" collapsed="false">
      <c r="A1231" s="199" t="n">
        <v>36774</v>
      </c>
      <c r="B1231" s="192" t="n">
        <v>36774</v>
      </c>
      <c r="C1231" s="308" t="n">
        <f aca="false">IF(B1231&lt;&gt;"",MONTH(B1231),0)</f>
        <v>9</v>
      </c>
      <c r="D1231" s="3" t="n">
        <f aca="false">VLOOKUP($B1231,data!$A$6:$M$15000,8)</f>
        <v>275000</v>
      </c>
    </row>
    <row r="1232" customFormat="false" ht="11.25" hidden="false" customHeight="false" outlineLevel="0" collapsed="false">
      <c r="A1232" s="199" t="n">
        <v>36775</v>
      </c>
      <c r="B1232" s="192" t="n">
        <v>36775</v>
      </c>
      <c r="C1232" s="308" t="n">
        <f aca="false">IF(B1232&lt;&gt;"",MONTH(B1232),0)</f>
        <v>9</v>
      </c>
      <c r="D1232" s="3" t="n">
        <f aca="false">VLOOKUP($B1232,data!$A$6:$M$15000,8)</f>
        <v>254000</v>
      </c>
    </row>
    <row r="1233" customFormat="false" ht="11.25" hidden="false" customHeight="false" outlineLevel="0" collapsed="false">
      <c r="A1233" s="199" t="n">
        <v>36776</v>
      </c>
      <c r="B1233" s="192" t="n">
        <v>36776</v>
      </c>
      <c r="C1233" s="308" t="n">
        <f aca="false">IF(B1233&lt;&gt;"",MONTH(B1233),0)</f>
        <v>9</v>
      </c>
      <c r="D1233" s="3" t="n">
        <f aca="false">VLOOKUP($B1233,data!$A$6:$M$15000,8)</f>
        <v>237000</v>
      </c>
    </row>
    <row r="1234" customFormat="false" ht="11.25" hidden="false" customHeight="false" outlineLevel="0" collapsed="false">
      <c r="A1234" s="199" t="n">
        <v>36777</v>
      </c>
      <c r="B1234" s="192" t="n">
        <v>36777</v>
      </c>
      <c r="C1234" s="308" t="n">
        <f aca="false">IF(B1234&lt;&gt;"",MONTH(B1234),0)</f>
        <v>9</v>
      </c>
      <c r="D1234" s="3" t="n">
        <f aca="false">VLOOKUP($B1234,data!$A$6:$M$15000,8)</f>
        <v>245000</v>
      </c>
    </row>
    <row r="1235" customFormat="false" ht="11.25" hidden="false" customHeight="false" outlineLevel="0" collapsed="false">
      <c r="A1235" s="199" t="n">
        <v>36778</v>
      </c>
      <c r="B1235" s="192" t="n">
        <v>36778</v>
      </c>
      <c r="C1235" s="308" t="n">
        <f aca="false">IF(B1235&lt;&gt;"",MONTH(B1235),0)</f>
        <v>9</v>
      </c>
      <c r="D1235" s="3" t="n">
        <f aca="false">VLOOKUP($B1235,data!$A$6:$M$15000,8)</f>
        <v>263000</v>
      </c>
    </row>
    <row r="1236" customFormat="false" ht="11.25" hidden="false" customHeight="false" outlineLevel="0" collapsed="false">
      <c r="A1236" s="199" t="n">
        <v>36779</v>
      </c>
      <c r="B1236" s="192" t="n">
        <v>36779</v>
      </c>
      <c r="C1236" s="308" t="n">
        <f aca="false">IF(B1236&lt;&gt;"",MONTH(B1236),0)</f>
        <v>9</v>
      </c>
      <c r="D1236" s="3" t="n">
        <f aca="false">VLOOKUP($B1236,data!$A$6:$M$15000,8)</f>
        <v>263000</v>
      </c>
    </row>
    <row r="1237" customFormat="false" ht="11.25" hidden="false" customHeight="false" outlineLevel="0" collapsed="false">
      <c r="A1237" s="199" t="n">
        <v>36780</v>
      </c>
      <c r="B1237" s="192" t="n">
        <v>36780</v>
      </c>
      <c r="C1237" s="308" t="n">
        <f aca="false">IF(B1237&lt;&gt;"",MONTH(B1237),0)</f>
        <v>9</v>
      </c>
      <c r="D1237" s="3" t="n">
        <f aca="false">VLOOKUP($B1237,data!$A$6:$M$15000,8)</f>
        <v>258000</v>
      </c>
    </row>
    <row r="1238" customFormat="false" ht="11.25" hidden="false" customHeight="false" outlineLevel="0" collapsed="false">
      <c r="A1238" s="199" t="n">
        <v>36781</v>
      </c>
      <c r="B1238" s="192" t="n">
        <v>36781</v>
      </c>
      <c r="C1238" s="308" t="n">
        <f aca="false">IF(B1238&lt;&gt;"",MONTH(B1238),0)</f>
        <v>9</v>
      </c>
      <c r="D1238" s="3" t="n">
        <f aca="false">VLOOKUP($B1238,data!$A$6:$M$15000,8)</f>
        <v>249000</v>
      </c>
    </row>
    <row r="1239" customFormat="false" ht="11.25" hidden="false" customHeight="false" outlineLevel="0" collapsed="false">
      <c r="A1239" s="199" t="n">
        <v>36782</v>
      </c>
      <c r="B1239" s="192" t="n">
        <v>36782</v>
      </c>
      <c r="C1239" s="308" t="n">
        <f aca="false">IF(B1239&lt;&gt;"",MONTH(B1239),0)</f>
        <v>9</v>
      </c>
      <c r="D1239" s="3" t="n">
        <f aca="false">VLOOKUP($B1239,data!$A$6:$M$15000,8)</f>
        <v>256000</v>
      </c>
    </row>
    <row r="1240" customFormat="false" ht="11.25" hidden="false" customHeight="false" outlineLevel="0" collapsed="false">
      <c r="A1240" s="199" t="n">
        <v>36783</v>
      </c>
      <c r="B1240" s="192" t="n">
        <v>36783</v>
      </c>
      <c r="C1240" s="308" t="n">
        <f aca="false">IF(B1240&lt;&gt;"",MONTH(B1240),0)</f>
        <v>9</v>
      </c>
      <c r="D1240" s="3" t="n">
        <f aca="false">VLOOKUP($B1240,data!$A$6:$M$15000,8)</f>
        <v>247000</v>
      </c>
    </row>
    <row r="1241" customFormat="false" ht="11.25" hidden="false" customHeight="false" outlineLevel="0" collapsed="false">
      <c r="A1241" s="199" t="n">
        <v>36784</v>
      </c>
      <c r="B1241" s="192" t="n">
        <v>36784</v>
      </c>
      <c r="C1241" s="308" t="n">
        <f aca="false">IF(B1241&lt;&gt;"",MONTH(B1241),0)</f>
        <v>9</v>
      </c>
      <c r="D1241" s="3" t="n">
        <f aca="false">VLOOKUP($B1241,data!$A$6:$M$15000,8)</f>
        <v>231000</v>
      </c>
    </row>
    <row r="1242" customFormat="false" ht="11.25" hidden="false" customHeight="false" outlineLevel="0" collapsed="false">
      <c r="A1242" s="199" t="n">
        <v>36785</v>
      </c>
      <c r="B1242" s="192" t="n">
        <v>36785</v>
      </c>
      <c r="C1242" s="308" t="n">
        <f aca="false">IF(B1242&lt;&gt;"",MONTH(B1242),0)</f>
        <v>9</v>
      </c>
      <c r="D1242" s="3" t="n">
        <f aca="false">VLOOKUP($B1242,data!$A$6:$M$15000,8)</f>
        <v>272000</v>
      </c>
    </row>
    <row r="1243" customFormat="false" ht="11.25" hidden="false" customHeight="false" outlineLevel="0" collapsed="false">
      <c r="A1243" s="199" t="n">
        <v>36786</v>
      </c>
      <c r="B1243" s="192" t="n">
        <v>36786</v>
      </c>
      <c r="C1243" s="308" t="n">
        <f aca="false">IF(B1243&lt;&gt;"",MONTH(B1243),0)</f>
        <v>9</v>
      </c>
      <c r="D1243" s="3" t="n">
        <f aca="false">VLOOKUP($B1243,data!$A$6:$M$15000,8)</f>
        <v>255000</v>
      </c>
    </row>
    <row r="1244" customFormat="false" ht="11.25" hidden="false" customHeight="false" outlineLevel="0" collapsed="false">
      <c r="A1244" s="199" t="n">
        <v>36787</v>
      </c>
      <c r="B1244" s="192" t="n">
        <v>36787</v>
      </c>
      <c r="C1244" s="308" t="n">
        <f aca="false">IF(B1244&lt;&gt;"",MONTH(B1244),0)</f>
        <v>9</v>
      </c>
      <c r="D1244" s="3" t="n">
        <f aca="false">VLOOKUP($B1244,data!$A$6:$M$15000,8)</f>
        <v>242000</v>
      </c>
    </row>
    <row r="1245" customFormat="false" ht="11.25" hidden="false" customHeight="false" outlineLevel="0" collapsed="false">
      <c r="A1245" s="199" t="n">
        <v>36788</v>
      </c>
      <c r="B1245" s="192" t="n">
        <v>36788</v>
      </c>
      <c r="C1245" s="308" t="n">
        <f aca="false">IF(B1245&lt;&gt;"",MONTH(B1245),0)</f>
        <v>9</v>
      </c>
      <c r="D1245" s="3" t="n">
        <f aca="false">VLOOKUP($B1245,data!$A$6:$M$15000,8)</f>
        <v>243000</v>
      </c>
    </row>
    <row r="1246" customFormat="false" ht="11.25" hidden="false" customHeight="false" outlineLevel="0" collapsed="false">
      <c r="A1246" s="199" t="n">
        <v>36789</v>
      </c>
      <c r="B1246" s="192" t="n">
        <v>36789</v>
      </c>
      <c r="C1246" s="308" t="n">
        <f aca="false">IF(B1246&lt;&gt;"",MONTH(B1246),0)</f>
        <v>9</v>
      </c>
      <c r="D1246" s="3" t="n">
        <f aca="false">VLOOKUP($B1246,data!$A$6:$M$15000,8)</f>
        <v>253000</v>
      </c>
    </row>
    <row r="1247" customFormat="false" ht="11.25" hidden="false" customHeight="false" outlineLevel="0" collapsed="false">
      <c r="A1247" s="199" t="n">
        <v>36790</v>
      </c>
      <c r="B1247" s="192" t="n">
        <v>36790</v>
      </c>
      <c r="C1247" s="308" t="n">
        <f aca="false">IF(B1247&lt;&gt;"",MONTH(B1247),0)</f>
        <v>9</v>
      </c>
      <c r="D1247" s="3" t="n">
        <f aca="false">VLOOKUP($B1247,data!$A$6:$M$15000,8)</f>
        <v>265000</v>
      </c>
    </row>
    <row r="1248" customFormat="false" ht="11.25" hidden="false" customHeight="false" outlineLevel="0" collapsed="false">
      <c r="A1248" s="199" t="n">
        <v>36791</v>
      </c>
      <c r="B1248" s="192" t="n">
        <v>36791</v>
      </c>
      <c r="C1248" s="308" t="n">
        <f aca="false">IF(B1248&lt;&gt;"",MONTH(B1248),0)</f>
        <v>9</v>
      </c>
      <c r="D1248" s="3" t="n">
        <f aca="false">VLOOKUP($B1248,data!$A$6:$M$15000,8)</f>
        <v>284000</v>
      </c>
    </row>
    <row r="1249" customFormat="false" ht="11.25" hidden="false" customHeight="false" outlineLevel="0" collapsed="false">
      <c r="A1249" s="199" t="n">
        <v>36792</v>
      </c>
      <c r="B1249" s="192" t="n">
        <v>36792</v>
      </c>
      <c r="C1249" s="308" t="n">
        <f aca="false">IF(B1249&lt;&gt;"",MONTH(B1249),0)</f>
        <v>9</v>
      </c>
      <c r="D1249" s="3" t="n">
        <f aca="false">VLOOKUP($B1249,data!$A$6:$M$15000,8)</f>
        <v>274000</v>
      </c>
    </row>
    <row r="1250" customFormat="false" ht="11.25" hidden="false" customHeight="false" outlineLevel="0" collapsed="false">
      <c r="A1250" s="199" t="n">
        <v>36793</v>
      </c>
      <c r="B1250" s="192" t="n">
        <v>36793</v>
      </c>
      <c r="C1250" s="308" t="n">
        <f aca="false">IF(B1250&lt;&gt;"",MONTH(B1250),0)</f>
        <v>9</v>
      </c>
      <c r="D1250" s="3" t="n">
        <f aca="false">VLOOKUP($B1250,data!$A$6:$M$15000,8)</f>
        <v>251000</v>
      </c>
    </row>
    <row r="1251" customFormat="false" ht="11.25" hidden="false" customHeight="false" outlineLevel="0" collapsed="false">
      <c r="A1251" s="199" t="n">
        <v>36794</v>
      </c>
      <c r="B1251" s="192" t="n">
        <v>36794</v>
      </c>
      <c r="C1251" s="308" t="n">
        <f aca="false">IF(B1251&lt;&gt;"",MONTH(B1251),0)</f>
        <v>9</v>
      </c>
      <c r="D1251" s="3" t="n">
        <f aca="false">VLOOKUP($B1251,data!$A$6:$M$15000,8)</f>
        <v>300000</v>
      </c>
    </row>
    <row r="1252" customFormat="false" ht="11.25" hidden="false" customHeight="false" outlineLevel="0" collapsed="false">
      <c r="A1252" s="199" t="n">
        <v>36795</v>
      </c>
      <c r="B1252" s="192" t="n">
        <v>36795</v>
      </c>
      <c r="C1252" s="308" t="n">
        <f aca="false">IF(B1252&lt;&gt;"",MONTH(B1252),0)</f>
        <v>9</v>
      </c>
      <c r="D1252" s="3" t="n">
        <f aca="false">VLOOKUP($B1252,data!$A$6:$M$15000,8)</f>
        <v>284000</v>
      </c>
    </row>
    <row r="1253" customFormat="false" ht="11.25" hidden="false" customHeight="false" outlineLevel="0" collapsed="false">
      <c r="A1253" s="199" t="n">
        <v>36796</v>
      </c>
      <c r="B1253" s="192" t="n">
        <v>36796</v>
      </c>
      <c r="C1253" s="308" t="n">
        <f aca="false">IF(B1253&lt;&gt;"",MONTH(B1253),0)</f>
        <v>9</v>
      </c>
      <c r="D1253" s="3" t="n">
        <f aca="false">VLOOKUP($B1253,data!$A$6:$M$15000,8)</f>
        <v>273000</v>
      </c>
    </row>
    <row r="1254" customFormat="false" ht="11.25" hidden="false" customHeight="false" outlineLevel="0" collapsed="false">
      <c r="A1254" s="199" t="n">
        <v>36797</v>
      </c>
      <c r="B1254" s="192" t="n">
        <v>36797</v>
      </c>
      <c r="C1254" s="308" t="n">
        <f aca="false">IF(B1254&lt;&gt;"",MONTH(B1254),0)</f>
        <v>9</v>
      </c>
      <c r="D1254" s="3" t="n">
        <f aca="false">VLOOKUP($B1254,data!$A$6:$M$15000,8)</f>
        <v>268000</v>
      </c>
    </row>
    <row r="1255" customFormat="false" ht="11.25" hidden="false" customHeight="false" outlineLevel="0" collapsed="false">
      <c r="A1255" s="199" t="n">
        <v>36798</v>
      </c>
      <c r="B1255" s="192" t="n">
        <v>36798</v>
      </c>
      <c r="C1255" s="308" t="n">
        <f aca="false">IF(B1255&lt;&gt;"",MONTH(B1255),0)</f>
        <v>9</v>
      </c>
      <c r="D1255" s="3" t="n">
        <f aca="false">VLOOKUP($B1255,data!$A$6:$M$15000,8)</f>
        <v>270000</v>
      </c>
    </row>
    <row r="1256" customFormat="false" ht="11.25" hidden="false" customHeight="false" outlineLevel="0" collapsed="false">
      <c r="A1256" s="199" t="n">
        <v>36799</v>
      </c>
      <c r="B1256" s="192" t="n">
        <v>36799</v>
      </c>
      <c r="C1256" s="308" t="n">
        <f aca="false">IF(B1256&lt;&gt;"",MONTH(B1256),0)</f>
        <v>9</v>
      </c>
      <c r="D1256" s="3" t="n">
        <f aca="false">VLOOKUP($B1256,data!$A$6:$M$15000,8)</f>
        <v>295000</v>
      </c>
    </row>
    <row r="1257" customFormat="false" ht="11.25" hidden="false" customHeight="false" outlineLevel="0" collapsed="false">
      <c r="A1257" s="199" t="n">
        <v>36800</v>
      </c>
      <c r="B1257" s="192" t="n">
        <v>36800</v>
      </c>
      <c r="C1257" s="308" t="n">
        <f aca="false">IF(B1257&lt;&gt;"",MONTH(B1257),0)</f>
        <v>10</v>
      </c>
      <c r="D1257" s="3" t="n">
        <f aca="false">VLOOKUP($B1257,data!$A$6:$M$15000,8)</f>
        <v>288000</v>
      </c>
    </row>
    <row r="1258" customFormat="false" ht="11.25" hidden="false" customHeight="false" outlineLevel="0" collapsed="false">
      <c r="A1258" s="199" t="n">
        <v>36801</v>
      </c>
      <c r="B1258" s="192" t="n">
        <v>36801</v>
      </c>
      <c r="C1258" s="308" t="n">
        <f aca="false">IF(B1258&lt;&gt;"",MONTH(B1258),0)</f>
        <v>10</v>
      </c>
      <c r="D1258" s="3" t="n">
        <f aca="false">VLOOKUP($B1258,data!$A$6:$M$15000,8)</f>
        <v>291000</v>
      </c>
    </row>
    <row r="1259" customFormat="false" ht="11.25" hidden="false" customHeight="false" outlineLevel="0" collapsed="false">
      <c r="A1259" s="199" t="n">
        <v>36802</v>
      </c>
      <c r="B1259" s="192" t="n">
        <v>36802</v>
      </c>
      <c r="C1259" s="308" t="n">
        <f aca="false">IF(B1259&lt;&gt;"",MONTH(B1259),0)</f>
        <v>10</v>
      </c>
      <c r="D1259" s="3" t="n">
        <f aca="false">VLOOKUP($B1259,data!$A$6:$M$15000,8)</f>
        <v>298000</v>
      </c>
    </row>
    <row r="1260" customFormat="false" ht="11.25" hidden="false" customHeight="false" outlineLevel="0" collapsed="false">
      <c r="A1260" s="199" t="n">
        <v>36803</v>
      </c>
      <c r="B1260" s="192" t="n">
        <v>36803</v>
      </c>
      <c r="C1260" s="308" t="n">
        <f aca="false">IF(B1260&lt;&gt;"",MONTH(B1260),0)</f>
        <v>10</v>
      </c>
      <c r="D1260" s="3" t="n">
        <f aca="false">VLOOKUP($B1260,data!$A$6:$M$15000,8)</f>
        <v>301000</v>
      </c>
    </row>
    <row r="1261" customFormat="false" ht="11.25" hidden="false" customHeight="false" outlineLevel="0" collapsed="false">
      <c r="A1261" s="199" t="n">
        <v>36804</v>
      </c>
      <c r="B1261" s="192" t="n">
        <v>36804</v>
      </c>
      <c r="C1261" s="308" t="n">
        <f aca="false">IF(B1261&lt;&gt;"",MONTH(B1261),0)</f>
        <v>10</v>
      </c>
      <c r="D1261" s="3" t="n">
        <f aca="false">VLOOKUP($B1261,data!$A$6:$M$15000,8)</f>
        <v>301000</v>
      </c>
    </row>
    <row r="1262" customFormat="false" ht="11.25" hidden="false" customHeight="false" outlineLevel="0" collapsed="false">
      <c r="A1262" s="199" t="n">
        <v>36805</v>
      </c>
      <c r="B1262" s="192" t="n">
        <v>36805</v>
      </c>
      <c r="C1262" s="308" t="n">
        <f aca="false">IF(B1262&lt;&gt;"",MONTH(B1262),0)</f>
        <v>10</v>
      </c>
      <c r="D1262" s="3" t="n">
        <f aca="false">VLOOKUP($B1262,data!$A$6:$M$15000,8)</f>
        <v>222000</v>
      </c>
    </row>
    <row r="1263" customFormat="false" ht="11.25" hidden="false" customHeight="false" outlineLevel="0" collapsed="false">
      <c r="A1263" s="199" t="n">
        <v>36806</v>
      </c>
      <c r="B1263" s="192" t="n">
        <v>36806</v>
      </c>
      <c r="C1263" s="308" t="n">
        <f aca="false">IF(B1263&lt;&gt;"",MONTH(B1263),0)</f>
        <v>10</v>
      </c>
      <c r="D1263" s="3" t="n">
        <f aca="false">VLOOKUP($B1263,data!$A$6:$M$15000,8)</f>
        <v>270000</v>
      </c>
    </row>
    <row r="1264" customFormat="false" ht="11.25" hidden="false" customHeight="false" outlineLevel="0" collapsed="false">
      <c r="A1264" s="199" t="n">
        <v>36807</v>
      </c>
      <c r="B1264" s="192" t="n">
        <v>36807</v>
      </c>
      <c r="C1264" s="308" t="n">
        <f aca="false">IF(B1264&lt;&gt;"",MONTH(B1264),0)</f>
        <v>10</v>
      </c>
      <c r="D1264" s="3" t="n">
        <f aca="false">VLOOKUP($B1264,data!$A$6:$M$15000,8)</f>
        <v>272000</v>
      </c>
    </row>
    <row r="1265" customFormat="false" ht="11.25" hidden="false" customHeight="false" outlineLevel="0" collapsed="false">
      <c r="A1265" s="199" t="n">
        <v>36808</v>
      </c>
      <c r="B1265" s="192" t="n">
        <v>36808</v>
      </c>
      <c r="C1265" s="308" t="n">
        <f aca="false">IF(B1265&lt;&gt;"",MONTH(B1265),0)</f>
        <v>10</v>
      </c>
      <c r="D1265" s="3" t="n">
        <f aca="false">VLOOKUP($B1265,data!$A$6:$M$15000,8)</f>
        <v>272000</v>
      </c>
    </row>
    <row r="1266" customFormat="false" ht="11.25" hidden="false" customHeight="false" outlineLevel="0" collapsed="false">
      <c r="A1266" s="199" t="n">
        <v>36809</v>
      </c>
      <c r="B1266" s="192" t="n">
        <v>36809</v>
      </c>
      <c r="C1266" s="308" t="n">
        <f aca="false">IF(B1266&lt;&gt;"",MONTH(B1266),0)</f>
        <v>10</v>
      </c>
      <c r="D1266" s="3" t="n">
        <f aca="false">VLOOKUP($B1266,data!$A$6:$M$15000,8)</f>
        <v>273000</v>
      </c>
    </row>
    <row r="1267" customFormat="false" ht="11.25" hidden="false" customHeight="false" outlineLevel="0" collapsed="false">
      <c r="A1267" s="199" t="n">
        <v>36810</v>
      </c>
      <c r="B1267" s="192" t="n">
        <v>36810</v>
      </c>
      <c r="C1267" s="308" t="n">
        <f aca="false">IF(B1267&lt;&gt;"",MONTH(B1267),0)</f>
        <v>10</v>
      </c>
      <c r="D1267" s="3" t="n">
        <f aca="false">VLOOKUP($B1267,data!$A$6:$M$15000,8)</f>
        <v>247000</v>
      </c>
    </row>
    <row r="1268" customFormat="false" ht="11.25" hidden="false" customHeight="false" outlineLevel="0" collapsed="false">
      <c r="A1268" s="199" t="n">
        <v>36811</v>
      </c>
      <c r="B1268" s="192" t="n">
        <v>36811</v>
      </c>
      <c r="C1268" s="308" t="n">
        <f aca="false">IF(B1268&lt;&gt;"",MONTH(B1268),0)</f>
        <v>10</v>
      </c>
      <c r="D1268" s="3" t="n">
        <f aca="false">VLOOKUP($B1268,data!$A$6:$M$15000,8)</f>
        <v>253000</v>
      </c>
    </row>
    <row r="1269" customFormat="false" ht="11.25" hidden="false" customHeight="false" outlineLevel="0" collapsed="false">
      <c r="A1269" s="199" t="n">
        <v>36812</v>
      </c>
      <c r="B1269" s="192" t="n">
        <v>36812</v>
      </c>
      <c r="C1269" s="308" t="n">
        <f aca="false">IF(B1269&lt;&gt;"",MONTH(B1269),0)</f>
        <v>10</v>
      </c>
      <c r="D1269" s="3" t="n">
        <f aca="false">VLOOKUP($B1269,data!$A$6:$M$15000,8)</f>
        <v>256000</v>
      </c>
    </row>
    <row r="1270" customFormat="false" ht="11.25" hidden="false" customHeight="false" outlineLevel="0" collapsed="false">
      <c r="A1270" s="199" t="n">
        <v>36813</v>
      </c>
      <c r="B1270" s="192" t="n">
        <v>36813</v>
      </c>
      <c r="C1270" s="308" t="n">
        <f aca="false">IF(B1270&lt;&gt;"",MONTH(B1270),0)</f>
        <v>10</v>
      </c>
      <c r="D1270" s="3" t="n">
        <f aca="false">VLOOKUP($B1270,data!$A$6:$M$15000,8)</f>
        <v>262000</v>
      </c>
    </row>
    <row r="1271" customFormat="false" ht="11.25" hidden="false" customHeight="false" outlineLevel="0" collapsed="false">
      <c r="A1271" s="199" t="n">
        <v>36814</v>
      </c>
      <c r="B1271" s="192" t="n">
        <v>36814</v>
      </c>
      <c r="C1271" s="308" t="n">
        <f aca="false">IF(B1271&lt;&gt;"",MONTH(B1271),0)</f>
        <v>10</v>
      </c>
      <c r="D1271" s="3" t="n">
        <f aca="false">VLOOKUP($B1271,data!$A$6:$M$15000,8)</f>
        <v>270000</v>
      </c>
    </row>
    <row r="1272" customFormat="false" ht="11.25" hidden="false" customHeight="false" outlineLevel="0" collapsed="false">
      <c r="A1272" s="199" t="n">
        <v>36815</v>
      </c>
      <c r="B1272" s="192" t="n">
        <v>36815</v>
      </c>
      <c r="C1272" s="308" t="n">
        <f aca="false">IF(B1272&lt;&gt;"",MONTH(B1272),0)</f>
        <v>10</v>
      </c>
      <c r="D1272" s="3" t="n">
        <f aca="false">VLOOKUP($B1272,data!$A$6:$M$15000,8)</f>
        <v>278000</v>
      </c>
    </row>
    <row r="1273" customFormat="false" ht="11.25" hidden="false" customHeight="false" outlineLevel="0" collapsed="false">
      <c r="A1273" s="199" t="n">
        <v>36816</v>
      </c>
      <c r="B1273" s="192" t="n">
        <v>36816</v>
      </c>
      <c r="C1273" s="308" t="n">
        <f aca="false">IF(B1273&lt;&gt;"",MONTH(B1273),0)</f>
        <v>10</v>
      </c>
      <c r="D1273" s="3" t="n">
        <f aca="false">VLOOKUP($B1273,data!$A$6:$M$15000,8)</f>
        <v>272000</v>
      </c>
    </row>
    <row r="1274" customFormat="false" ht="11.25" hidden="false" customHeight="false" outlineLevel="0" collapsed="false">
      <c r="A1274" s="199" t="n">
        <v>36817</v>
      </c>
      <c r="B1274" s="192" t="n">
        <v>36817</v>
      </c>
      <c r="C1274" s="308" t="n">
        <f aca="false">IF(B1274&lt;&gt;"",MONTH(B1274),0)</f>
        <v>10</v>
      </c>
      <c r="D1274" s="3" t="n">
        <f aca="false">VLOOKUP($B1274,data!$A$6:$M$15000,8)</f>
        <v>281000</v>
      </c>
    </row>
    <row r="1275" customFormat="false" ht="11.25" hidden="false" customHeight="false" outlineLevel="0" collapsed="false">
      <c r="A1275" s="199" t="n">
        <v>36818</v>
      </c>
      <c r="B1275" s="192" t="n">
        <v>36818</v>
      </c>
      <c r="C1275" s="308" t="n">
        <f aca="false">IF(B1275&lt;&gt;"",MONTH(B1275),0)</f>
        <v>10</v>
      </c>
      <c r="D1275" s="3" t="n">
        <f aca="false">VLOOKUP($B1275,data!$A$6:$M$15000,8)</f>
        <v>276000</v>
      </c>
    </row>
    <row r="1276" customFormat="false" ht="11.25" hidden="false" customHeight="false" outlineLevel="0" collapsed="false">
      <c r="A1276" s="199" t="n">
        <v>36819</v>
      </c>
      <c r="B1276" s="192" t="n">
        <v>36819</v>
      </c>
      <c r="C1276" s="308" t="n">
        <f aca="false">IF(B1276&lt;&gt;"",MONTH(B1276),0)</f>
        <v>10</v>
      </c>
      <c r="D1276" s="3" t="n">
        <f aca="false">VLOOKUP($B1276,data!$A$6:$M$15000,8)</f>
        <v>274000</v>
      </c>
    </row>
    <row r="1277" customFormat="false" ht="11.25" hidden="false" customHeight="false" outlineLevel="0" collapsed="false">
      <c r="A1277" s="199" t="n">
        <v>36820</v>
      </c>
      <c r="B1277" s="192" t="n">
        <v>36820</v>
      </c>
      <c r="C1277" s="308" t="n">
        <f aca="false">IF(B1277&lt;&gt;"",MONTH(B1277),0)</f>
        <v>10</v>
      </c>
      <c r="D1277" s="3" t="n">
        <f aca="false">VLOOKUP($B1277,data!$A$6:$M$15000,8)</f>
        <v>291000</v>
      </c>
    </row>
    <row r="1278" customFormat="false" ht="11.25" hidden="false" customHeight="false" outlineLevel="0" collapsed="false">
      <c r="A1278" s="199" t="n">
        <v>36821</v>
      </c>
      <c r="B1278" s="192" t="n">
        <v>36821</v>
      </c>
      <c r="C1278" s="308" t="n">
        <f aca="false">IF(B1278&lt;&gt;"",MONTH(B1278),0)</f>
        <v>10</v>
      </c>
      <c r="D1278" s="3" t="n">
        <f aca="false">VLOOKUP($B1278,data!$A$6:$M$15000,8)</f>
        <v>289000</v>
      </c>
    </row>
    <row r="1279" customFormat="false" ht="11.25" hidden="false" customHeight="false" outlineLevel="0" collapsed="false">
      <c r="A1279" s="199" t="n">
        <v>36822</v>
      </c>
      <c r="B1279" s="192" t="n">
        <v>36822</v>
      </c>
      <c r="C1279" s="308" t="n">
        <f aca="false">IF(B1279&lt;&gt;"",MONTH(B1279),0)</f>
        <v>10</v>
      </c>
      <c r="D1279" s="3" t="n">
        <f aca="false">VLOOKUP($B1279,data!$A$6:$M$15000,8)</f>
        <v>277000</v>
      </c>
    </row>
    <row r="1280" customFormat="false" ht="11.25" hidden="false" customHeight="false" outlineLevel="0" collapsed="false">
      <c r="A1280" s="199" t="n">
        <v>36823</v>
      </c>
      <c r="B1280" s="192" t="n">
        <v>36823</v>
      </c>
      <c r="C1280" s="308" t="n">
        <f aca="false">IF(B1280&lt;&gt;"",MONTH(B1280),0)</f>
        <v>10</v>
      </c>
      <c r="D1280" s="3" t="n">
        <f aca="false">VLOOKUP($B1280,data!$A$6:$M$15000,8)</f>
        <v>294000</v>
      </c>
    </row>
    <row r="1281" customFormat="false" ht="11.25" hidden="false" customHeight="false" outlineLevel="0" collapsed="false">
      <c r="A1281" s="199" t="n">
        <v>36824</v>
      </c>
      <c r="B1281" s="192" t="n">
        <v>36824</v>
      </c>
      <c r="C1281" s="308" t="n">
        <f aca="false">IF(B1281&lt;&gt;"",MONTH(B1281),0)</f>
        <v>10</v>
      </c>
      <c r="D1281" s="3" t="n">
        <f aca="false">VLOOKUP($B1281,data!$A$6:$M$15000,8)</f>
        <v>281000</v>
      </c>
    </row>
    <row r="1282" customFormat="false" ht="11.25" hidden="false" customHeight="false" outlineLevel="0" collapsed="false">
      <c r="A1282" s="199" t="n">
        <v>36825</v>
      </c>
      <c r="B1282" s="192" t="n">
        <v>36825</v>
      </c>
      <c r="C1282" s="308" t="n">
        <f aca="false">IF(B1282&lt;&gt;"",MONTH(B1282),0)</f>
        <v>10</v>
      </c>
      <c r="D1282" s="3" t="n">
        <f aca="false">VLOOKUP($B1282,data!$A$6:$M$15000,8)</f>
        <v>273000</v>
      </c>
    </row>
    <row r="1283" customFormat="false" ht="11.25" hidden="false" customHeight="false" outlineLevel="0" collapsed="false">
      <c r="A1283" s="199" t="n">
        <v>36826</v>
      </c>
      <c r="B1283" s="192" t="n">
        <v>36826</v>
      </c>
      <c r="C1283" s="308" t="n">
        <f aca="false">IF(B1283&lt;&gt;"",MONTH(B1283),0)</f>
        <v>10</v>
      </c>
      <c r="D1283" s="3" t="n">
        <f aca="false">VLOOKUP($B1283,data!$A$6:$M$15000,8)</f>
        <v>293000</v>
      </c>
    </row>
    <row r="1284" customFormat="false" ht="11.25" hidden="false" customHeight="false" outlineLevel="0" collapsed="false">
      <c r="A1284" s="199" t="n">
        <v>36827</v>
      </c>
      <c r="B1284" s="192" t="n">
        <v>36827</v>
      </c>
      <c r="C1284" s="308" t="n">
        <f aca="false">IF(B1284&lt;&gt;"",MONTH(B1284),0)</f>
        <v>10</v>
      </c>
      <c r="D1284" s="3" t="n">
        <f aca="false">VLOOKUP($B1284,data!$A$6:$M$15000,8)</f>
        <v>299000</v>
      </c>
    </row>
    <row r="1285" customFormat="false" ht="11.25" hidden="false" customHeight="false" outlineLevel="0" collapsed="false">
      <c r="A1285" s="199" t="n">
        <v>36828</v>
      </c>
      <c r="B1285" s="192" t="n">
        <v>36828</v>
      </c>
      <c r="C1285" s="308" t="n">
        <f aca="false">IF(B1285&lt;&gt;"",MONTH(B1285),0)</f>
        <v>10</v>
      </c>
      <c r="D1285" s="3" t="n">
        <f aca="false">VLOOKUP($B1285,data!$A$6:$M$15000,8)</f>
        <v>282000</v>
      </c>
    </row>
    <row r="1286" customFormat="false" ht="11.25" hidden="false" customHeight="false" outlineLevel="0" collapsed="false">
      <c r="A1286" s="199" t="n">
        <v>36829</v>
      </c>
      <c r="B1286" s="192" t="n">
        <v>36829</v>
      </c>
      <c r="C1286" s="308" t="n">
        <f aca="false">IF(B1286&lt;&gt;"",MONTH(B1286),0)</f>
        <v>10</v>
      </c>
      <c r="D1286" s="3" t="n">
        <f aca="false">VLOOKUP($B1286,data!$A$6:$M$15000,8)</f>
        <v>281000</v>
      </c>
    </row>
    <row r="1287" customFormat="false" ht="11.25" hidden="false" customHeight="false" outlineLevel="0" collapsed="false">
      <c r="A1287" s="199" t="n">
        <v>36830</v>
      </c>
      <c r="B1287" s="192" t="n">
        <v>36830</v>
      </c>
      <c r="C1287" s="308" t="n">
        <f aca="false">IF(B1287&lt;&gt;"",MONTH(B1287),0)</f>
        <v>10</v>
      </c>
      <c r="D1287" s="3" t="n">
        <f aca="false">VLOOKUP($B1287,data!$A$6:$M$15000,8)</f>
        <v>285000</v>
      </c>
    </row>
    <row r="1288" customFormat="false" ht="11.25" hidden="false" customHeight="false" outlineLevel="0" collapsed="false">
      <c r="A1288" s="199" t="n">
        <v>36831</v>
      </c>
      <c r="B1288" s="192" t="n">
        <v>36831</v>
      </c>
      <c r="C1288" s="308" t="n">
        <f aca="false">IF(B1288&lt;&gt;"",MONTH(B1288),0)</f>
        <v>11</v>
      </c>
      <c r="D1288" s="3" t="n">
        <f aca="false">VLOOKUP($B1288,data!$A$6:$M$15000,8)</f>
        <v>311000</v>
      </c>
    </row>
    <row r="1289" customFormat="false" ht="11.25" hidden="false" customHeight="false" outlineLevel="0" collapsed="false">
      <c r="A1289" s="199" t="n">
        <v>36832</v>
      </c>
      <c r="B1289" s="192" t="n">
        <v>36832</v>
      </c>
      <c r="C1289" s="308" t="n">
        <f aca="false">IF(B1289&lt;&gt;"",MONTH(B1289),0)</f>
        <v>11</v>
      </c>
      <c r="D1289" s="3" t="n">
        <f aca="false">VLOOKUP($B1289,data!$A$6:$M$15000,8)</f>
        <v>319000</v>
      </c>
    </row>
    <row r="1290" customFormat="false" ht="11.25" hidden="false" customHeight="false" outlineLevel="0" collapsed="false">
      <c r="A1290" s="199" t="n">
        <v>36833</v>
      </c>
      <c r="B1290" s="192" t="n">
        <v>36833</v>
      </c>
      <c r="C1290" s="308" t="n">
        <f aca="false">IF(B1290&lt;&gt;"",MONTH(B1290),0)</f>
        <v>11</v>
      </c>
      <c r="D1290" s="3" t="n">
        <f aca="false">VLOOKUP($B1290,data!$A$6:$M$15000,8)</f>
        <v>299000</v>
      </c>
    </row>
    <row r="1291" customFormat="false" ht="11.25" hidden="false" customHeight="false" outlineLevel="0" collapsed="false">
      <c r="A1291" s="199" t="n">
        <v>36834</v>
      </c>
      <c r="B1291" s="192" t="n">
        <v>36834</v>
      </c>
      <c r="C1291" s="308" t="n">
        <f aca="false">IF(B1291&lt;&gt;"",MONTH(B1291),0)</f>
        <v>11</v>
      </c>
      <c r="D1291" s="3" t="n">
        <f aca="false">VLOOKUP($B1291,data!$A$6:$M$15000,8)</f>
        <v>314000</v>
      </c>
    </row>
    <row r="1292" customFormat="false" ht="11.25" hidden="false" customHeight="false" outlineLevel="0" collapsed="false">
      <c r="A1292" s="199" t="n">
        <v>36835</v>
      </c>
      <c r="B1292" s="192" t="n">
        <v>36835</v>
      </c>
      <c r="C1292" s="308" t="n">
        <f aca="false">IF(B1292&lt;&gt;"",MONTH(B1292),0)</f>
        <v>11</v>
      </c>
      <c r="D1292" s="3" t="n">
        <f aca="false">VLOOKUP($B1292,data!$A$6:$M$15000,8)</f>
        <v>315000</v>
      </c>
    </row>
    <row r="1293" customFormat="false" ht="11.25" hidden="false" customHeight="false" outlineLevel="0" collapsed="false">
      <c r="A1293" s="199" t="n">
        <v>36836</v>
      </c>
      <c r="B1293" s="192" t="n">
        <v>36836</v>
      </c>
      <c r="C1293" s="308" t="n">
        <f aca="false">IF(B1293&lt;&gt;"",MONTH(B1293),0)</f>
        <v>11</v>
      </c>
      <c r="D1293" s="3" t="n">
        <f aca="false">VLOOKUP($B1293,data!$A$6:$M$15000,8)</f>
        <v>272000</v>
      </c>
    </row>
    <row r="1294" customFormat="false" ht="11.25" hidden="false" customHeight="false" outlineLevel="0" collapsed="false">
      <c r="A1294" s="199" t="n">
        <v>36837</v>
      </c>
      <c r="B1294" s="192" t="n">
        <v>36837</v>
      </c>
      <c r="C1294" s="308" t="n">
        <f aca="false">IF(B1294&lt;&gt;"",MONTH(B1294),0)</f>
        <v>11</v>
      </c>
      <c r="D1294" s="3" t="n">
        <f aca="false">VLOOKUP($B1294,data!$A$6:$M$15000,8)</f>
        <v>298000</v>
      </c>
    </row>
    <row r="1295" customFormat="false" ht="11.25" hidden="false" customHeight="false" outlineLevel="0" collapsed="false">
      <c r="A1295" s="199" t="n">
        <v>36838</v>
      </c>
      <c r="B1295" s="192" t="n">
        <v>36838</v>
      </c>
      <c r="C1295" s="308" t="n">
        <f aca="false">IF(B1295&lt;&gt;"",MONTH(B1295),0)</f>
        <v>11</v>
      </c>
      <c r="D1295" s="3" t="n">
        <f aca="false">VLOOKUP($B1295,data!$A$6:$M$15000,8)</f>
        <v>294000</v>
      </c>
    </row>
    <row r="1296" customFormat="false" ht="11.25" hidden="false" customHeight="false" outlineLevel="0" collapsed="false">
      <c r="A1296" s="199" t="n">
        <v>36839</v>
      </c>
      <c r="B1296" s="192" t="n">
        <v>36839</v>
      </c>
      <c r="C1296" s="308" t="n">
        <f aca="false">IF(B1296&lt;&gt;"",MONTH(B1296),0)</f>
        <v>11</v>
      </c>
      <c r="D1296" s="3" t="n">
        <f aca="false">VLOOKUP($B1296,data!$A$6:$M$15000,8)</f>
        <v>297000</v>
      </c>
    </row>
    <row r="1297" customFormat="false" ht="11.25" hidden="false" customHeight="false" outlineLevel="0" collapsed="false">
      <c r="A1297" s="199" t="n">
        <v>36840</v>
      </c>
      <c r="B1297" s="192" t="n">
        <v>36840</v>
      </c>
      <c r="C1297" s="308" t="n">
        <f aca="false">IF(B1297&lt;&gt;"",MONTH(B1297),0)</f>
        <v>11</v>
      </c>
      <c r="D1297" s="3" t="n">
        <f aca="false">VLOOKUP($B1297,data!$A$6:$M$15000,8)</f>
        <v>287000</v>
      </c>
    </row>
    <row r="1298" customFormat="false" ht="11.25" hidden="false" customHeight="false" outlineLevel="0" collapsed="false">
      <c r="A1298" s="199" t="n">
        <v>36841</v>
      </c>
      <c r="B1298" s="192" t="n">
        <v>36841</v>
      </c>
      <c r="C1298" s="308" t="n">
        <f aca="false">IF(B1298&lt;&gt;"",MONTH(B1298),0)</f>
        <v>11</v>
      </c>
      <c r="D1298" s="3" t="n">
        <f aca="false">VLOOKUP($B1298,data!$A$6:$M$15000,8)</f>
        <v>279000</v>
      </c>
    </row>
    <row r="1299" customFormat="false" ht="11.25" hidden="false" customHeight="false" outlineLevel="0" collapsed="false">
      <c r="A1299" s="199" t="n">
        <v>36842</v>
      </c>
      <c r="B1299" s="192" t="n">
        <v>36842</v>
      </c>
      <c r="C1299" s="308" t="n">
        <f aca="false">IF(B1299&lt;&gt;"",MONTH(B1299),0)</f>
        <v>11</v>
      </c>
      <c r="D1299" s="3" t="n">
        <f aca="false">VLOOKUP($B1299,data!$A$6:$M$15000,8)</f>
        <v>309000</v>
      </c>
    </row>
    <row r="1300" customFormat="false" ht="11.25" hidden="false" customHeight="false" outlineLevel="0" collapsed="false">
      <c r="A1300" s="199" t="n">
        <v>36843</v>
      </c>
      <c r="B1300" s="192" t="n">
        <v>36843</v>
      </c>
      <c r="C1300" s="308" t="n">
        <f aca="false">IF(B1300&lt;&gt;"",MONTH(B1300),0)</f>
        <v>11</v>
      </c>
      <c r="D1300" s="3" t="n">
        <f aca="false">VLOOKUP($B1300,data!$A$6:$M$15000,8)</f>
        <v>291000</v>
      </c>
    </row>
    <row r="1301" customFormat="false" ht="11.25" hidden="false" customHeight="false" outlineLevel="0" collapsed="false">
      <c r="A1301" s="199" t="n">
        <v>36844</v>
      </c>
      <c r="B1301" s="192" t="n">
        <v>36844</v>
      </c>
      <c r="C1301" s="308" t="n">
        <f aca="false">IF(B1301&lt;&gt;"",MONTH(B1301),0)</f>
        <v>11</v>
      </c>
      <c r="D1301" s="3" t="n">
        <f aca="false">VLOOKUP($B1301,data!$A$6:$M$15000,8)</f>
        <v>292000</v>
      </c>
    </row>
    <row r="1302" customFormat="false" ht="11.25" hidden="false" customHeight="false" outlineLevel="0" collapsed="false">
      <c r="A1302" s="199" t="n">
        <v>36845</v>
      </c>
      <c r="B1302" s="192" t="n">
        <v>36845</v>
      </c>
      <c r="C1302" s="308" t="n">
        <f aca="false">IF(B1302&lt;&gt;"",MONTH(B1302),0)</f>
        <v>11</v>
      </c>
      <c r="D1302" s="3" t="n">
        <f aca="false">VLOOKUP($B1302,data!$A$6:$M$15000,8)</f>
        <v>310000</v>
      </c>
    </row>
    <row r="1303" customFormat="false" ht="11.25" hidden="false" customHeight="false" outlineLevel="0" collapsed="false">
      <c r="A1303" s="199" t="n">
        <v>36846</v>
      </c>
      <c r="B1303" s="192" t="n">
        <v>36846</v>
      </c>
      <c r="C1303" s="308" t="n">
        <f aca="false">IF(B1303&lt;&gt;"",MONTH(B1303),0)</f>
        <v>11</v>
      </c>
      <c r="D1303" s="3" t="n">
        <f aca="false">VLOOKUP($B1303,data!$A$6:$M$15000,8)</f>
        <v>299000</v>
      </c>
    </row>
    <row r="1304" customFormat="false" ht="11.25" hidden="false" customHeight="false" outlineLevel="0" collapsed="false">
      <c r="A1304" s="199" t="n">
        <v>36847</v>
      </c>
      <c r="B1304" s="192" t="n">
        <v>36847</v>
      </c>
      <c r="C1304" s="308" t="n">
        <f aca="false">IF(B1304&lt;&gt;"",MONTH(B1304),0)</f>
        <v>11</v>
      </c>
      <c r="D1304" s="3" t="n">
        <f aca="false">VLOOKUP($B1304,data!$A$6:$M$15000,8)</f>
        <v>296000</v>
      </c>
    </row>
    <row r="1305" customFormat="false" ht="11.25" hidden="false" customHeight="false" outlineLevel="0" collapsed="false">
      <c r="A1305" s="199" t="n">
        <v>36848</v>
      </c>
      <c r="B1305" s="192" t="n">
        <v>36848</v>
      </c>
      <c r="C1305" s="308" t="n">
        <f aca="false">IF(B1305&lt;&gt;"",MONTH(B1305),0)</f>
        <v>11</v>
      </c>
      <c r="D1305" s="3" t="n">
        <f aca="false">VLOOKUP($B1305,data!$A$6:$M$15000,8)</f>
        <v>311000</v>
      </c>
    </row>
    <row r="1306" customFormat="false" ht="11.25" hidden="false" customHeight="false" outlineLevel="0" collapsed="false">
      <c r="A1306" s="199" t="n">
        <v>36849</v>
      </c>
      <c r="B1306" s="192" t="n">
        <v>36849</v>
      </c>
      <c r="C1306" s="308" t="n">
        <f aca="false">IF(B1306&lt;&gt;"",MONTH(B1306),0)</f>
        <v>11</v>
      </c>
      <c r="D1306" s="3" t="n">
        <f aca="false">VLOOKUP($B1306,data!$A$6:$M$15000,8)</f>
        <v>304000</v>
      </c>
    </row>
    <row r="1307" customFormat="false" ht="11.25" hidden="false" customHeight="false" outlineLevel="0" collapsed="false">
      <c r="A1307" s="199" t="n">
        <v>36850</v>
      </c>
      <c r="B1307" s="192" t="n">
        <v>36850</v>
      </c>
      <c r="C1307" s="308" t="n">
        <f aca="false">IF(B1307&lt;&gt;"",MONTH(B1307),0)</f>
        <v>11</v>
      </c>
      <c r="D1307" s="3" t="n">
        <f aca="false">VLOOKUP($B1307,data!$A$6:$M$15000,8)</f>
        <v>320000</v>
      </c>
    </row>
    <row r="1308" customFormat="false" ht="11.25" hidden="false" customHeight="false" outlineLevel="0" collapsed="false">
      <c r="A1308" s="199" t="n">
        <v>36851</v>
      </c>
      <c r="B1308" s="192" t="n">
        <v>36851</v>
      </c>
      <c r="C1308" s="308" t="n">
        <f aca="false">IF(B1308&lt;&gt;"",MONTH(B1308),0)</f>
        <v>11</v>
      </c>
      <c r="D1308" s="3" t="n">
        <f aca="false">VLOOKUP($B1308,data!$A$6:$M$15000,8)</f>
        <v>329000</v>
      </c>
    </row>
    <row r="1309" customFormat="false" ht="11.25" hidden="false" customHeight="false" outlineLevel="0" collapsed="false">
      <c r="A1309" s="199" t="n">
        <v>36852</v>
      </c>
      <c r="B1309" s="192" t="n">
        <v>36852</v>
      </c>
      <c r="C1309" s="308" t="n">
        <f aca="false">IF(B1309&lt;&gt;"",MONTH(B1309),0)</f>
        <v>11</v>
      </c>
      <c r="D1309" s="3" t="n">
        <f aca="false">VLOOKUP($B1309,data!$A$6:$M$15000,8)</f>
        <v>325000</v>
      </c>
    </row>
    <row r="1310" customFormat="false" ht="11.25" hidden="false" customHeight="false" outlineLevel="0" collapsed="false">
      <c r="A1310" s="199" t="n">
        <v>36853</v>
      </c>
      <c r="B1310" s="192" t="n">
        <v>36853</v>
      </c>
      <c r="C1310" s="308" t="n">
        <f aca="false">IF(B1310&lt;&gt;"",MONTH(B1310),0)</f>
        <v>11</v>
      </c>
      <c r="D1310" s="3" t="n">
        <f aca="false">VLOOKUP($B1310,data!$A$6:$M$15000,8)</f>
        <v>324000</v>
      </c>
    </row>
    <row r="1311" customFormat="false" ht="11.25" hidden="false" customHeight="false" outlineLevel="0" collapsed="false">
      <c r="A1311" s="199" t="n">
        <v>36854</v>
      </c>
      <c r="B1311" s="192" t="n">
        <v>36854</v>
      </c>
      <c r="C1311" s="308" t="n">
        <f aca="false">IF(B1311&lt;&gt;"",MONTH(B1311),0)</f>
        <v>11</v>
      </c>
      <c r="D1311" s="3" t="n">
        <f aca="false">VLOOKUP($B1311,data!$A$6:$M$15000,8)</f>
        <v>327000</v>
      </c>
    </row>
    <row r="1312" customFormat="false" ht="11.25" hidden="false" customHeight="false" outlineLevel="0" collapsed="false">
      <c r="A1312" s="199" t="n">
        <v>36855</v>
      </c>
      <c r="B1312" s="192" t="n">
        <v>36855</v>
      </c>
      <c r="C1312" s="308" t="n">
        <f aca="false">IF(B1312&lt;&gt;"",MONTH(B1312),0)</f>
        <v>11</v>
      </c>
      <c r="D1312" s="3" t="n">
        <f aca="false">VLOOKUP($B1312,data!$A$6:$M$15000,8)</f>
        <v>330000</v>
      </c>
    </row>
    <row r="1313" customFormat="false" ht="11.25" hidden="false" customHeight="false" outlineLevel="0" collapsed="false">
      <c r="A1313" s="199" t="n">
        <v>36856</v>
      </c>
      <c r="B1313" s="192" t="n">
        <v>36856</v>
      </c>
      <c r="C1313" s="308" t="n">
        <f aca="false">IF(B1313&lt;&gt;"",MONTH(B1313),0)</f>
        <v>11</v>
      </c>
      <c r="D1313" s="3" t="n">
        <f aca="false">VLOOKUP($B1313,data!$A$6:$M$15000,8)</f>
        <v>328000</v>
      </c>
    </row>
    <row r="1314" customFormat="false" ht="11.25" hidden="false" customHeight="false" outlineLevel="0" collapsed="false">
      <c r="A1314" s="199" t="n">
        <v>36857</v>
      </c>
      <c r="B1314" s="192" t="n">
        <v>36857</v>
      </c>
      <c r="C1314" s="308" t="n">
        <f aca="false">IF(B1314&lt;&gt;"",MONTH(B1314),0)</f>
        <v>11</v>
      </c>
      <c r="D1314" s="3" t="n">
        <f aca="false">VLOOKUP($B1314,data!$A$6:$M$15000,8)</f>
        <v>314000</v>
      </c>
    </row>
    <row r="1315" customFormat="false" ht="11.25" hidden="false" customHeight="false" outlineLevel="0" collapsed="false">
      <c r="A1315" s="199" t="n">
        <v>36858</v>
      </c>
      <c r="B1315" s="192" t="n">
        <v>36858</v>
      </c>
      <c r="C1315" s="308" t="n">
        <f aca="false">IF(B1315&lt;&gt;"",MONTH(B1315),0)</f>
        <v>11</v>
      </c>
      <c r="D1315" s="3" t="n">
        <f aca="false">VLOOKUP($B1315,data!$A$6:$M$15000,8)</f>
        <v>289000</v>
      </c>
    </row>
    <row r="1316" customFormat="false" ht="11.25" hidden="false" customHeight="false" outlineLevel="0" collapsed="false">
      <c r="A1316" s="199" t="n">
        <v>36859</v>
      </c>
      <c r="B1316" s="192" t="n">
        <v>36859</v>
      </c>
      <c r="C1316" s="308" t="n">
        <f aca="false">IF(B1316&lt;&gt;"",MONTH(B1316),0)</f>
        <v>11</v>
      </c>
      <c r="D1316" s="3" t="n">
        <f aca="false">VLOOKUP($B1316,data!$A$6:$M$15000,8)</f>
        <v>308000</v>
      </c>
    </row>
    <row r="1317" customFormat="false" ht="11.25" hidden="false" customHeight="false" outlineLevel="0" collapsed="false">
      <c r="A1317" s="199" t="n">
        <v>36860</v>
      </c>
      <c r="B1317" s="192" t="n">
        <v>36860</v>
      </c>
      <c r="C1317" s="308" t="n">
        <f aca="false">IF(B1317&lt;&gt;"",MONTH(B1317),0)</f>
        <v>11</v>
      </c>
      <c r="D1317" s="3" t="n">
        <f aca="false">VLOOKUP($B1317,data!$A$6:$M$15000,8)</f>
        <v>305000</v>
      </c>
    </row>
    <row r="1318" customFormat="false" ht="11.25" hidden="false" customHeight="false" outlineLevel="0" collapsed="false">
      <c r="A1318" s="199" t="n">
        <v>36861</v>
      </c>
      <c r="B1318" s="192" t="n">
        <v>36861</v>
      </c>
      <c r="C1318" s="308" t="n">
        <f aca="false">IF(B1318&lt;&gt;"",MONTH(B1318),0)</f>
        <v>12</v>
      </c>
      <c r="D1318" s="3" t="n">
        <f aca="false">VLOOKUP($B1318,data!$A$6:$M$15000,8)</f>
        <v>313000</v>
      </c>
    </row>
    <row r="1319" customFormat="false" ht="11.25" hidden="false" customHeight="false" outlineLevel="0" collapsed="false">
      <c r="A1319" s="199" t="n">
        <v>36862</v>
      </c>
      <c r="B1319" s="192" t="n">
        <v>36862</v>
      </c>
      <c r="C1319" s="308" t="n">
        <f aca="false">IF(B1319&lt;&gt;"",MONTH(B1319),0)</f>
        <v>12</v>
      </c>
      <c r="D1319" s="3" t="n">
        <f aca="false">VLOOKUP($B1319,data!$A$6:$M$15000,8)</f>
        <v>301000</v>
      </c>
    </row>
    <row r="1320" customFormat="false" ht="11.25" hidden="false" customHeight="false" outlineLevel="0" collapsed="false">
      <c r="A1320" s="199" t="n">
        <v>36863</v>
      </c>
      <c r="B1320" s="192" t="n">
        <v>36863</v>
      </c>
      <c r="C1320" s="308" t="n">
        <f aca="false">IF(B1320&lt;&gt;"",MONTH(B1320),0)</f>
        <v>12</v>
      </c>
      <c r="D1320" s="3" t="n">
        <f aca="false">VLOOKUP($B1320,data!$A$6:$M$15000,8)</f>
        <v>306000</v>
      </c>
    </row>
    <row r="1321" customFormat="false" ht="11.25" hidden="false" customHeight="false" outlineLevel="0" collapsed="false">
      <c r="A1321" s="199" t="n">
        <v>36864</v>
      </c>
      <c r="B1321" s="192" t="n">
        <v>36864</v>
      </c>
      <c r="C1321" s="308" t="n">
        <f aca="false">IF(B1321&lt;&gt;"",MONTH(B1321),0)</f>
        <v>12</v>
      </c>
      <c r="D1321" s="3" t="n">
        <f aca="false">VLOOKUP($B1321,data!$A$6:$M$15000,8)</f>
        <v>296000</v>
      </c>
    </row>
    <row r="1322" customFormat="false" ht="11.25" hidden="false" customHeight="false" outlineLevel="0" collapsed="false">
      <c r="A1322" s="199" t="n">
        <v>36865</v>
      </c>
      <c r="B1322" s="192" t="n">
        <v>36865</v>
      </c>
      <c r="C1322" s="308" t="n">
        <f aca="false">IF(B1322&lt;&gt;"",MONTH(B1322),0)</f>
        <v>12</v>
      </c>
      <c r="D1322" s="3" t="n">
        <f aca="false">VLOOKUP($B1322,data!$A$6:$M$15000,8)</f>
        <v>309000</v>
      </c>
    </row>
    <row r="1323" customFormat="false" ht="11.25" hidden="false" customHeight="false" outlineLevel="0" collapsed="false">
      <c r="A1323" s="199" t="n">
        <v>36866</v>
      </c>
      <c r="B1323" s="192" t="n">
        <v>36866</v>
      </c>
      <c r="C1323" s="308" t="n">
        <f aca="false">IF(B1323&lt;&gt;"",MONTH(B1323),0)</f>
        <v>12</v>
      </c>
      <c r="D1323" s="3" t="n">
        <f aca="false">VLOOKUP($B1323,data!$A$6:$M$15000,8)</f>
        <v>273000</v>
      </c>
    </row>
    <row r="1324" customFormat="false" ht="11.25" hidden="false" customHeight="false" outlineLevel="0" collapsed="false">
      <c r="A1324" s="199" t="n">
        <v>36867</v>
      </c>
      <c r="B1324" s="192" t="n">
        <v>36867</v>
      </c>
      <c r="C1324" s="308" t="n">
        <f aca="false">IF(B1324&lt;&gt;"",MONTH(B1324),0)</f>
        <v>12</v>
      </c>
      <c r="D1324" s="3" t="n">
        <f aca="false">VLOOKUP($B1324,data!$A$6:$M$15000,8)</f>
        <v>300000</v>
      </c>
    </row>
    <row r="1325" customFormat="false" ht="11.25" hidden="false" customHeight="false" outlineLevel="0" collapsed="false">
      <c r="A1325" s="199" t="n">
        <v>36868</v>
      </c>
      <c r="B1325" s="192" t="n">
        <v>36868</v>
      </c>
      <c r="C1325" s="308" t="n">
        <f aca="false">IF(B1325&lt;&gt;"",MONTH(B1325),0)</f>
        <v>12</v>
      </c>
      <c r="D1325" s="3" t="n">
        <f aca="false">VLOOKUP($B1325,data!$A$6:$M$15000,8)</f>
        <v>302000</v>
      </c>
    </row>
    <row r="1326" customFormat="false" ht="11.25" hidden="false" customHeight="false" outlineLevel="0" collapsed="false">
      <c r="A1326" s="199" t="n">
        <v>36869</v>
      </c>
      <c r="B1326" s="192" t="n">
        <v>36869</v>
      </c>
      <c r="C1326" s="308" t="n">
        <f aca="false">IF(B1326&lt;&gt;"",MONTH(B1326),0)</f>
        <v>12</v>
      </c>
      <c r="D1326" s="3" t="n">
        <f aca="false">VLOOKUP($B1326,data!$A$6:$M$15000,8)</f>
        <v>305000</v>
      </c>
    </row>
    <row r="1327" customFormat="false" ht="11.25" hidden="false" customHeight="false" outlineLevel="0" collapsed="false">
      <c r="A1327" s="199" t="n">
        <v>36870</v>
      </c>
      <c r="B1327" s="192" t="n">
        <v>36870</v>
      </c>
      <c r="C1327" s="308" t="n">
        <f aca="false">IF(B1327&lt;&gt;"",MONTH(B1327),0)</f>
        <v>12</v>
      </c>
      <c r="D1327" s="3" t="n">
        <f aca="false">VLOOKUP($B1327,data!$A$6:$M$15000,8)</f>
        <v>315000</v>
      </c>
    </row>
    <row r="1328" customFormat="false" ht="11.25" hidden="false" customHeight="false" outlineLevel="0" collapsed="false">
      <c r="A1328" s="199" t="n">
        <v>36871</v>
      </c>
      <c r="B1328" s="192" t="n">
        <v>36871</v>
      </c>
      <c r="C1328" s="308" t="n">
        <f aca="false">IF(B1328&lt;&gt;"",MONTH(B1328),0)</f>
        <v>12</v>
      </c>
      <c r="D1328" s="3" t="n">
        <f aca="false">VLOOKUP($B1328,data!$A$6:$M$15000,8)</f>
        <v>305000</v>
      </c>
    </row>
    <row r="1329" customFormat="false" ht="11.25" hidden="false" customHeight="false" outlineLevel="0" collapsed="false">
      <c r="A1329" s="199" t="n">
        <v>36872</v>
      </c>
      <c r="B1329" s="192" t="n">
        <v>36872</v>
      </c>
      <c r="C1329" s="308" t="n">
        <f aca="false">IF(B1329&lt;&gt;"",MONTH(B1329),0)</f>
        <v>12</v>
      </c>
      <c r="D1329" s="3" t="n">
        <f aca="false">VLOOKUP($B1329,data!$A$6:$M$15000,8)</f>
        <v>303000</v>
      </c>
    </row>
    <row r="1330" customFormat="false" ht="11.25" hidden="false" customHeight="false" outlineLevel="0" collapsed="false">
      <c r="A1330" s="199" t="n">
        <v>36873</v>
      </c>
      <c r="B1330" s="192" t="n">
        <v>36873</v>
      </c>
      <c r="C1330" s="308" t="n">
        <f aca="false">IF(B1330&lt;&gt;"",MONTH(B1330),0)</f>
        <v>12</v>
      </c>
      <c r="D1330" s="3" t="n">
        <f aca="false">VLOOKUP($B1330,data!$A$6:$M$15000,8)</f>
        <v>282000</v>
      </c>
    </row>
    <row r="1331" customFormat="false" ht="11.25" hidden="false" customHeight="false" outlineLevel="0" collapsed="false">
      <c r="A1331" s="199" t="n">
        <v>36874</v>
      </c>
      <c r="B1331" s="192" t="n">
        <v>36874</v>
      </c>
      <c r="C1331" s="308" t="n">
        <f aca="false">IF(B1331&lt;&gt;"",MONTH(B1331),0)</f>
        <v>12</v>
      </c>
      <c r="D1331" s="3" t="n">
        <f aca="false">VLOOKUP($B1331,data!$A$6:$M$15000,8)</f>
        <v>292000</v>
      </c>
    </row>
    <row r="1332" customFormat="false" ht="11.25" hidden="false" customHeight="false" outlineLevel="0" collapsed="false">
      <c r="A1332" s="199" t="n">
        <v>36875</v>
      </c>
      <c r="B1332" s="192" t="n">
        <v>36875</v>
      </c>
      <c r="C1332" s="308" t="n">
        <f aca="false">IF(B1332&lt;&gt;"",MONTH(B1332),0)</f>
        <v>12</v>
      </c>
      <c r="D1332" s="3" t="n">
        <f aca="false">VLOOKUP($B1332,data!$A$6:$M$15000,8)</f>
        <v>296000</v>
      </c>
    </row>
    <row r="1333" customFormat="false" ht="11.25" hidden="false" customHeight="false" outlineLevel="0" collapsed="false">
      <c r="A1333" s="199" t="n">
        <v>36876</v>
      </c>
      <c r="B1333" s="192" t="n">
        <v>36876</v>
      </c>
      <c r="C1333" s="308" t="n">
        <f aca="false">IF(B1333&lt;&gt;"",MONTH(B1333),0)</f>
        <v>12</v>
      </c>
      <c r="D1333" s="3" t="n">
        <f aca="false">VLOOKUP($B1333,data!$A$6:$M$15000,8)</f>
        <v>297000</v>
      </c>
    </row>
    <row r="1334" customFormat="false" ht="11.25" hidden="false" customHeight="false" outlineLevel="0" collapsed="false">
      <c r="A1334" s="199" t="n">
        <v>36877</v>
      </c>
      <c r="B1334" s="192" t="n">
        <v>36877</v>
      </c>
      <c r="C1334" s="308" t="n">
        <f aca="false">IF(B1334&lt;&gt;"",MONTH(B1334),0)</f>
        <v>12</v>
      </c>
      <c r="D1334" s="3" t="n">
        <f aca="false">VLOOKUP($B1334,data!$A$6:$M$15000,8)</f>
        <v>293000</v>
      </c>
    </row>
    <row r="1335" customFormat="false" ht="11.25" hidden="false" customHeight="false" outlineLevel="0" collapsed="false">
      <c r="A1335" s="199" t="n">
        <v>36878</v>
      </c>
      <c r="B1335" s="192" t="n">
        <v>36878</v>
      </c>
      <c r="C1335" s="308" t="n">
        <f aca="false">IF(B1335&lt;&gt;"",MONTH(B1335),0)</f>
        <v>12</v>
      </c>
      <c r="D1335" s="3" t="n">
        <f aca="false">VLOOKUP($B1335,data!$A$6:$M$15000,8)</f>
        <v>286000</v>
      </c>
    </row>
    <row r="1336" customFormat="false" ht="11.25" hidden="false" customHeight="false" outlineLevel="0" collapsed="false">
      <c r="A1336" s="199" t="n">
        <v>36879</v>
      </c>
      <c r="B1336" s="192" t="n">
        <v>36879</v>
      </c>
      <c r="C1336" s="308" t="n">
        <f aca="false">IF(B1336&lt;&gt;"",MONTH(B1336),0)</f>
        <v>12</v>
      </c>
      <c r="D1336" s="3" t="n">
        <f aca="false">VLOOKUP($B1336,data!$A$6:$M$15000,8)</f>
        <v>296000</v>
      </c>
    </row>
    <row r="1337" customFormat="false" ht="11.25" hidden="false" customHeight="false" outlineLevel="0" collapsed="false">
      <c r="A1337" s="199" t="n">
        <v>36880</v>
      </c>
      <c r="B1337" s="192" t="n">
        <v>36880</v>
      </c>
      <c r="C1337" s="308" t="n">
        <f aca="false">IF(B1337&lt;&gt;"",MONTH(B1337),0)</f>
        <v>12</v>
      </c>
      <c r="D1337" s="3" t="n">
        <f aca="false">VLOOKUP($B1337,data!$A$6:$M$15000,8)</f>
        <v>286000</v>
      </c>
    </row>
    <row r="1338" customFormat="false" ht="11.25" hidden="false" customHeight="false" outlineLevel="0" collapsed="false">
      <c r="A1338" s="199" t="n">
        <v>36881</v>
      </c>
      <c r="B1338" s="192" t="n">
        <v>36881</v>
      </c>
      <c r="C1338" s="308" t="n">
        <f aca="false">IF(B1338&lt;&gt;"",MONTH(B1338),0)</f>
        <v>12</v>
      </c>
      <c r="D1338" s="3" t="n">
        <f aca="false">VLOOKUP($B1338,data!$A$6:$M$15000,8)</f>
        <v>292000</v>
      </c>
    </row>
    <row r="1339" customFormat="false" ht="11.25" hidden="false" customHeight="false" outlineLevel="0" collapsed="false">
      <c r="A1339" s="199" t="n">
        <v>36882</v>
      </c>
      <c r="B1339" s="192" t="n">
        <v>36882</v>
      </c>
      <c r="C1339" s="308" t="n">
        <f aca="false">IF(B1339&lt;&gt;"",MONTH(B1339),0)</f>
        <v>12</v>
      </c>
      <c r="D1339" s="3" t="n">
        <f aca="false">VLOOKUP($B1339,data!$A$6:$M$15000,8)</f>
        <v>297000</v>
      </c>
    </row>
    <row r="1340" customFormat="false" ht="11.25" hidden="false" customHeight="false" outlineLevel="0" collapsed="false">
      <c r="A1340" s="199" t="n">
        <v>36883</v>
      </c>
      <c r="B1340" s="192" t="n">
        <v>36883</v>
      </c>
      <c r="C1340" s="308" t="n">
        <f aca="false">IF(B1340&lt;&gt;"",MONTH(B1340),0)</f>
        <v>12</v>
      </c>
      <c r="D1340" s="3" t="n">
        <f aca="false">VLOOKUP($B1340,data!$A$6:$M$15000,8)</f>
        <v>302000</v>
      </c>
    </row>
    <row r="1341" customFormat="false" ht="11.25" hidden="false" customHeight="false" outlineLevel="0" collapsed="false">
      <c r="A1341" s="199" t="n">
        <v>36884</v>
      </c>
      <c r="B1341" s="192" t="n">
        <v>36884</v>
      </c>
      <c r="C1341" s="308" t="n">
        <f aca="false">IF(B1341&lt;&gt;"",MONTH(B1341),0)</f>
        <v>12</v>
      </c>
      <c r="D1341" s="3" t="n">
        <f aca="false">VLOOKUP($B1341,data!$A$6:$M$15000,8)</f>
        <v>286000</v>
      </c>
    </row>
    <row r="1342" customFormat="false" ht="11.25" hidden="false" customHeight="false" outlineLevel="0" collapsed="false">
      <c r="A1342" s="199" t="n">
        <v>36885</v>
      </c>
      <c r="B1342" s="192" t="n">
        <v>36885</v>
      </c>
      <c r="C1342" s="308" t="n">
        <f aca="false">IF(B1342&lt;&gt;"",MONTH(B1342),0)</f>
        <v>12</v>
      </c>
      <c r="D1342" s="3" t="n">
        <f aca="false">VLOOKUP($B1342,data!$A$6:$M$15000,8)</f>
        <v>290000</v>
      </c>
    </row>
    <row r="1343" customFormat="false" ht="11.25" hidden="false" customHeight="false" outlineLevel="0" collapsed="false">
      <c r="A1343" s="199" t="n">
        <v>36886</v>
      </c>
      <c r="B1343" s="192" t="n">
        <v>36886</v>
      </c>
      <c r="C1343" s="308" t="n">
        <f aca="false">IF(B1343&lt;&gt;"",MONTH(B1343),0)</f>
        <v>12</v>
      </c>
      <c r="D1343" s="3" t="n">
        <f aca="false">VLOOKUP($B1343,data!$A$6:$M$15000,8)</f>
        <v>297000</v>
      </c>
    </row>
    <row r="1344" customFormat="false" ht="11.25" hidden="false" customHeight="false" outlineLevel="0" collapsed="false">
      <c r="A1344" s="199" t="n">
        <v>36887</v>
      </c>
      <c r="B1344" s="192" t="n">
        <v>36887</v>
      </c>
      <c r="C1344" s="308" t="n">
        <f aca="false">IF(B1344&lt;&gt;"",MONTH(B1344),0)</f>
        <v>12</v>
      </c>
      <c r="D1344" s="3" t="n">
        <f aca="false">VLOOKUP($B1344,data!$A$6:$M$15000,8)</f>
        <v>294000</v>
      </c>
    </row>
    <row r="1345" customFormat="false" ht="11.25" hidden="false" customHeight="false" outlineLevel="0" collapsed="false">
      <c r="A1345" s="199" t="n">
        <v>36888</v>
      </c>
      <c r="B1345" s="192" t="n">
        <v>36888</v>
      </c>
      <c r="C1345" s="308" t="n">
        <f aca="false">IF(B1345&lt;&gt;"",MONTH(B1345),0)</f>
        <v>12</v>
      </c>
      <c r="D1345" s="3" t="n">
        <f aca="false">VLOOKUP($B1345,data!$A$6:$M$15000,8)</f>
        <v>294000</v>
      </c>
    </row>
    <row r="1346" customFormat="false" ht="11.25" hidden="false" customHeight="false" outlineLevel="0" collapsed="false">
      <c r="A1346" s="199" t="n">
        <v>36889</v>
      </c>
      <c r="B1346" s="192" t="n">
        <v>36889</v>
      </c>
      <c r="C1346" s="308" t="n">
        <f aca="false">IF(B1346&lt;&gt;"",MONTH(B1346),0)</f>
        <v>12</v>
      </c>
      <c r="D1346" s="3" t="n">
        <f aca="false">VLOOKUP($B1346,data!$A$6:$M$15000,8)</f>
        <v>299000</v>
      </c>
    </row>
    <row r="1347" customFormat="false" ht="11.25" hidden="false" customHeight="false" outlineLevel="0" collapsed="false">
      <c r="A1347" s="199" t="n">
        <v>36890</v>
      </c>
      <c r="B1347" s="192" t="n">
        <v>36890</v>
      </c>
      <c r="C1347" s="308" t="n">
        <f aca="false">IF(B1347&lt;&gt;"",MONTH(B1347),0)</f>
        <v>12</v>
      </c>
      <c r="D1347" s="3" t="n">
        <f aca="false">VLOOKUP($B1347,data!$A$6:$M$15000,8)</f>
        <v>309000</v>
      </c>
    </row>
    <row r="1348" customFormat="false" ht="11.25" hidden="false" customHeight="false" outlineLevel="0" collapsed="false">
      <c r="A1348" s="199" t="n">
        <v>36891</v>
      </c>
      <c r="B1348" s="192" t="n">
        <v>36891</v>
      </c>
      <c r="C1348" s="308" t="n">
        <f aca="false">IF(B1348&lt;&gt;"",MONTH(B1348),0)</f>
        <v>12</v>
      </c>
      <c r="D1348" s="3" t="n">
        <f aca="false">VLOOKUP($B1348,data!$A$6:$M$15000,8)</f>
        <v>305000</v>
      </c>
    </row>
    <row r="1349" customFormat="false" ht="11.25" hidden="false" customHeight="false" outlineLevel="0" collapsed="false">
      <c r="A1349" s="320" t="s">
        <v>70</v>
      </c>
      <c r="B1349" s="321" t="s">
        <v>71</v>
      </c>
      <c r="C1349" s="322" t="s">
        <v>99</v>
      </c>
      <c r="D1349" s="325" t="s">
        <v>132</v>
      </c>
    </row>
    <row r="1350" customFormat="false" ht="11.25" hidden="false" customHeight="false" outlineLevel="0" collapsed="false">
      <c r="A1350" s="199" t="n">
        <v>36892</v>
      </c>
      <c r="B1350" s="192" t="n">
        <v>36892</v>
      </c>
      <c r="C1350" s="308" t="n">
        <f aca="false">IF(B1350&lt;&gt;"",MONTH(B1350),0)</f>
        <v>1</v>
      </c>
      <c r="D1350" s="3" t="n">
        <f aca="false">VLOOKUP($B1350,data!$A$6:$M$15000,8)</f>
        <v>305000</v>
      </c>
    </row>
    <row r="1351" customFormat="false" ht="11.25" hidden="false" customHeight="false" outlineLevel="0" collapsed="false">
      <c r="A1351" s="199" t="n">
        <v>36893</v>
      </c>
      <c r="B1351" s="192" t="n">
        <v>36893</v>
      </c>
      <c r="C1351" s="308" t="n">
        <f aca="false">IF(B1351&lt;&gt;"",MONTH(B1351),0)</f>
        <v>1</v>
      </c>
      <c r="D1351" s="3" t="n">
        <f aca="false">VLOOKUP($B1351,data!$A$6:$M$15000,8)</f>
        <v>317000</v>
      </c>
    </row>
    <row r="1352" customFormat="false" ht="11.25" hidden="false" customHeight="false" outlineLevel="0" collapsed="false">
      <c r="A1352" s="199" t="n">
        <v>36894</v>
      </c>
      <c r="B1352" s="192" t="n">
        <v>36894</v>
      </c>
      <c r="C1352" s="308" t="n">
        <f aca="false">IF(B1352&lt;&gt;"",MONTH(B1352),0)</f>
        <v>1</v>
      </c>
      <c r="D1352" s="3" t="n">
        <f aca="false">VLOOKUP($B1352,data!$A$6:$M$15000,8)</f>
        <v>315000</v>
      </c>
    </row>
    <row r="1353" customFormat="false" ht="11.25" hidden="false" customHeight="false" outlineLevel="0" collapsed="false">
      <c r="A1353" s="199" t="n">
        <v>36895</v>
      </c>
      <c r="B1353" s="192" t="n">
        <v>36895</v>
      </c>
      <c r="C1353" s="308" t="n">
        <f aca="false">IF(B1353&lt;&gt;"",MONTH(B1353),0)</f>
        <v>1</v>
      </c>
      <c r="D1353" s="3" t="n">
        <f aca="false">VLOOKUP($B1353,data!$A$6:$M$15000,8)</f>
        <v>314000</v>
      </c>
    </row>
    <row r="1354" customFormat="false" ht="11.25" hidden="false" customHeight="false" outlineLevel="0" collapsed="false">
      <c r="A1354" s="199" t="n">
        <v>36896</v>
      </c>
      <c r="B1354" s="192" t="n">
        <v>36896</v>
      </c>
      <c r="C1354" s="308" t="n">
        <f aca="false">IF(B1354&lt;&gt;"",MONTH(B1354),0)</f>
        <v>1</v>
      </c>
      <c r="D1354" s="3" t="n">
        <f aca="false">VLOOKUP($B1354,data!$A$6:$M$15000,8)</f>
        <v>313000</v>
      </c>
    </row>
    <row r="1355" customFormat="false" ht="11.25" hidden="false" customHeight="false" outlineLevel="0" collapsed="false">
      <c r="A1355" s="199" t="n">
        <v>36897</v>
      </c>
      <c r="B1355" s="192" t="n">
        <v>36897</v>
      </c>
      <c r="C1355" s="308" t="n">
        <f aca="false">IF(B1355&lt;&gt;"",MONTH(B1355),0)</f>
        <v>1</v>
      </c>
      <c r="D1355" s="3" t="n">
        <f aca="false">VLOOKUP($B1355,data!$A$6:$M$15000,8)</f>
        <v>306000</v>
      </c>
    </row>
    <row r="1356" customFormat="false" ht="11.25" hidden="false" customHeight="false" outlineLevel="0" collapsed="false">
      <c r="A1356" s="199" t="n">
        <v>36898</v>
      </c>
      <c r="B1356" s="192" t="n">
        <v>36898</v>
      </c>
      <c r="C1356" s="308" t="n">
        <f aca="false">IF(B1356&lt;&gt;"",MONTH(B1356),0)</f>
        <v>1</v>
      </c>
      <c r="D1356" s="3" t="n">
        <f aca="false">VLOOKUP($B1356,data!$A$6:$M$15000,8)</f>
        <v>303000</v>
      </c>
    </row>
    <row r="1357" customFormat="false" ht="11.25" hidden="false" customHeight="false" outlineLevel="0" collapsed="false">
      <c r="A1357" s="199" t="n">
        <v>36899</v>
      </c>
      <c r="B1357" s="192" t="n">
        <v>36899</v>
      </c>
      <c r="C1357" s="308" t="n">
        <f aca="false">IF(B1357&lt;&gt;"",MONTH(B1357),0)</f>
        <v>1</v>
      </c>
      <c r="D1357" s="3" t="n">
        <f aca="false">VLOOKUP($B1357,data!$A$6:$M$15000,8)</f>
        <v>235000</v>
      </c>
    </row>
    <row r="1358" customFormat="false" ht="11.25" hidden="false" customHeight="false" outlineLevel="0" collapsed="false">
      <c r="A1358" s="199" t="n">
        <v>36900</v>
      </c>
      <c r="B1358" s="192" t="n">
        <v>36900</v>
      </c>
      <c r="C1358" s="308" t="n">
        <f aca="false">IF(B1358&lt;&gt;"",MONTH(B1358),0)</f>
        <v>1</v>
      </c>
      <c r="D1358" s="3" t="n">
        <f aca="false">VLOOKUP($B1358,data!$A$6:$M$15000,8)</f>
        <v>226000</v>
      </c>
    </row>
    <row r="1359" customFormat="false" ht="11.25" hidden="false" customHeight="false" outlineLevel="0" collapsed="false">
      <c r="A1359" s="199" t="n">
        <v>36901</v>
      </c>
      <c r="B1359" s="192" t="n">
        <v>36901</v>
      </c>
      <c r="C1359" s="308" t="n">
        <f aca="false">IF(B1359&lt;&gt;"",MONTH(B1359),0)</f>
        <v>1</v>
      </c>
      <c r="D1359" s="3" t="n">
        <f aca="false">VLOOKUP($B1359,data!$A$6:$M$15000,8)</f>
        <v>227000</v>
      </c>
    </row>
    <row r="1360" customFormat="false" ht="11.25" hidden="false" customHeight="false" outlineLevel="0" collapsed="false">
      <c r="A1360" s="199" t="n">
        <v>36902</v>
      </c>
      <c r="B1360" s="192" t="n">
        <v>36902</v>
      </c>
      <c r="C1360" s="308" t="n">
        <f aca="false">IF(B1360&lt;&gt;"",MONTH(B1360),0)</f>
        <v>1</v>
      </c>
      <c r="D1360" s="3" t="n">
        <f aca="false">VLOOKUP($B1360,data!$A$6:$M$15000,8)</f>
        <v>245000</v>
      </c>
    </row>
    <row r="1361" customFormat="false" ht="11.25" hidden="false" customHeight="false" outlineLevel="0" collapsed="false">
      <c r="A1361" s="199" t="n">
        <v>36903</v>
      </c>
      <c r="B1361" s="192" t="n">
        <v>36903</v>
      </c>
      <c r="C1361" s="308" t="n">
        <f aca="false">IF(B1361&lt;&gt;"",MONTH(B1361),0)</f>
        <v>1</v>
      </c>
      <c r="D1361" s="3" t="n">
        <f aca="false">VLOOKUP($B1361,data!$A$6:$M$15000,8)</f>
        <v>290000</v>
      </c>
    </row>
    <row r="1362" customFormat="false" ht="11.25" hidden="false" customHeight="false" outlineLevel="0" collapsed="false">
      <c r="A1362" s="199" t="n">
        <v>36904</v>
      </c>
      <c r="B1362" s="192" t="n">
        <v>36904</v>
      </c>
      <c r="C1362" s="308" t="n">
        <f aca="false">IF(B1362&lt;&gt;"",MONTH(B1362),0)</f>
        <v>1</v>
      </c>
      <c r="D1362" s="3" t="n">
        <f aca="false">VLOOKUP($B1362,data!$A$6:$M$15000,8)</f>
        <v>298000</v>
      </c>
    </row>
    <row r="1363" customFormat="false" ht="11.25" hidden="false" customHeight="false" outlineLevel="0" collapsed="false">
      <c r="A1363" s="199" t="n">
        <v>36905</v>
      </c>
      <c r="B1363" s="192" t="n">
        <v>36905</v>
      </c>
      <c r="C1363" s="308" t="n">
        <f aca="false">IF(B1363&lt;&gt;"",MONTH(B1363),0)</f>
        <v>1</v>
      </c>
      <c r="D1363" s="3" t="n">
        <f aca="false">VLOOKUP($B1363,data!$A$6:$M$15000,8)</f>
        <v>306000</v>
      </c>
    </row>
    <row r="1364" customFormat="false" ht="11.25" hidden="false" customHeight="false" outlineLevel="0" collapsed="false">
      <c r="A1364" s="199" t="n">
        <v>36906</v>
      </c>
      <c r="B1364" s="192" t="n">
        <v>36906</v>
      </c>
      <c r="C1364" s="308" t="n">
        <f aca="false">IF(B1364&lt;&gt;"",MONTH(B1364),0)</f>
        <v>1</v>
      </c>
      <c r="D1364" s="3" t="n">
        <f aca="false">VLOOKUP($B1364,data!$A$6:$M$15000,8)</f>
        <v>302000</v>
      </c>
    </row>
    <row r="1365" customFormat="false" ht="11.25" hidden="false" customHeight="false" outlineLevel="0" collapsed="false">
      <c r="A1365" s="199" t="n">
        <v>36907</v>
      </c>
      <c r="B1365" s="192" t="n">
        <v>36907</v>
      </c>
      <c r="C1365" s="308" t="n">
        <f aca="false">IF(B1365&lt;&gt;"",MONTH(B1365),0)</f>
        <v>1</v>
      </c>
      <c r="D1365" s="3" t="n">
        <f aca="false">VLOOKUP($B1365,data!$A$6:$M$15000,8)</f>
        <v>289000</v>
      </c>
    </row>
    <row r="1366" customFormat="false" ht="11.25" hidden="false" customHeight="false" outlineLevel="0" collapsed="false">
      <c r="A1366" s="199" t="n">
        <v>36908</v>
      </c>
      <c r="B1366" s="192" t="n">
        <v>36908</v>
      </c>
      <c r="C1366" s="308" t="n">
        <f aca="false">IF(B1366&lt;&gt;"",MONTH(B1366),0)</f>
        <v>1</v>
      </c>
      <c r="D1366" s="3" t="n">
        <f aca="false">VLOOKUP($B1366,data!$A$6:$M$15000,8)</f>
        <v>273000</v>
      </c>
    </row>
    <row r="1367" customFormat="false" ht="11.25" hidden="false" customHeight="false" outlineLevel="0" collapsed="false">
      <c r="A1367" s="199" t="n">
        <v>36909</v>
      </c>
      <c r="B1367" s="192" t="n">
        <v>36909</v>
      </c>
      <c r="C1367" s="308" t="n">
        <f aca="false">IF(B1367&lt;&gt;"",MONTH(B1367),0)</f>
        <v>1</v>
      </c>
      <c r="D1367" s="3" t="n">
        <f aca="false">VLOOKUP($B1367,data!$A$6:$M$15000,8)</f>
        <v>264000</v>
      </c>
    </row>
    <row r="1368" customFormat="false" ht="11.25" hidden="false" customHeight="false" outlineLevel="0" collapsed="false">
      <c r="A1368" s="199" t="n">
        <v>36910</v>
      </c>
      <c r="B1368" s="192" t="n">
        <v>36910</v>
      </c>
      <c r="C1368" s="308" t="n">
        <f aca="false">IF(B1368&lt;&gt;"",MONTH(B1368),0)</f>
        <v>1</v>
      </c>
      <c r="D1368" s="3" t="n">
        <f aca="false">VLOOKUP($B1368,data!$A$6:$M$15000,8)</f>
        <v>261000</v>
      </c>
    </row>
    <row r="1369" customFormat="false" ht="11.25" hidden="false" customHeight="false" outlineLevel="0" collapsed="false">
      <c r="A1369" s="199" t="n">
        <v>36911</v>
      </c>
      <c r="B1369" s="192" t="n">
        <v>36911</v>
      </c>
      <c r="C1369" s="308" t="n">
        <f aca="false">IF(B1369&lt;&gt;"",MONTH(B1369),0)</f>
        <v>1</v>
      </c>
      <c r="D1369" s="3" t="n">
        <f aca="false">VLOOKUP($B1369,data!$A$6:$M$15000,8)</f>
        <v>299000</v>
      </c>
    </row>
    <row r="1370" customFormat="false" ht="11.25" hidden="false" customHeight="false" outlineLevel="0" collapsed="false">
      <c r="A1370" s="199" t="n">
        <v>36912</v>
      </c>
      <c r="B1370" s="192" t="n">
        <v>36912</v>
      </c>
      <c r="C1370" s="308" t="n">
        <f aca="false">IF(B1370&lt;&gt;"",MONTH(B1370),0)</f>
        <v>1</v>
      </c>
      <c r="D1370" s="3" t="n">
        <f aca="false">VLOOKUP($B1370,data!$A$6:$M$15000,8)</f>
        <v>312000</v>
      </c>
    </row>
    <row r="1371" customFormat="false" ht="11.25" hidden="false" customHeight="false" outlineLevel="0" collapsed="false">
      <c r="A1371" s="199" t="n">
        <v>36913</v>
      </c>
      <c r="B1371" s="192" t="n">
        <v>36913</v>
      </c>
      <c r="C1371" s="308" t="n">
        <f aca="false">IF(B1371&lt;&gt;"",MONTH(B1371),0)</f>
        <v>1</v>
      </c>
      <c r="D1371" s="3" t="n">
        <f aca="false">VLOOKUP($B1371,data!$A$6:$M$15000,8)</f>
        <v>307000</v>
      </c>
    </row>
    <row r="1372" customFormat="false" ht="11.25" hidden="false" customHeight="false" outlineLevel="0" collapsed="false">
      <c r="A1372" s="199" t="n">
        <v>36914</v>
      </c>
      <c r="B1372" s="192" t="n">
        <v>36914</v>
      </c>
      <c r="C1372" s="308" t="n">
        <f aca="false">IF(B1372&lt;&gt;"",MONTH(B1372),0)</f>
        <v>1</v>
      </c>
      <c r="D1372" s="3" t="n">
        <f aca="false">VLOOKUP($B1372,data!$A$6:$M$15000,8)</f>
        <v>290000</v>
      </c>
    </row>
    <row r="1373" customFormat="false" ht="11.25" hidden="false" customHeight="false" outlineLevel="0" collapsed="false">
      <c r="A1373" s="199" t="n">
        <v>36915</v>
      </c>
      <c r="B1373" s="192" t="n">
        <v>36915</v>
      </c>
      <c r="C1373" s="308" t="n">
        <f aca="false">IF(B1373&lt;&gt;"",MONTH(B1373),0)</f>
        <v>1</v>
      </c>
      <c r="D1373" s="3" t="n">
        <f aca="false">VLOOKUP($B1373,data!$A$6:$M$15000,8)</f>
        <v>309000</v>
      </c>
    </row>
    <row r="1374" customFormat="false" ht="11.25" hidden="false" customHeight="false" outlineLevel="0" collapsed="false">
      <c r="A1374" s="199" t="n">
        <v>36916</v>
      </c>
      <c r="B1374" s="192" t="n">
        <v>36916</v>
      </c>
      <c r="C1374" s="308" t="n">
        <f aca="false">IF(B1374&lt;&gt;"",MONTH(B1374),0)</f>
        <v>1</v>
      </c>
      <c r="D1374" s="3" t="n">
        <f aca="false">VLOOKUP($B1374,data!$A$6:$M$15000,8)</f>
        <v>313000</v>
      </c>
    </row>
    <row r="1375" customFormat="false" ht="11.25" hidden="false" customHeight="false" outlineLevel="0" collapsed="false">
      <c r="A1375" s="199" t="n">
        <v>36917</v>
      </c>
      <c r="B1375" s="192" t="n">
        <v>36917</v>
      </c>
      <c r="C1375" s="308" t="n">
        <f aca="false">IF(B1375&lt;&gt;"",MONTH(B1375),0)</f>
        <v>1</v>
      </c>
      <c r="D1375" s="3" t="n">
        <f aca="false">VLOOKUP($B1375,data!$A$6:$M$15000,8)</f>
        <v>304000</v>
      </c>
    </row>
    <row r="1376" customFormat="false" ht="11.25" hidden="false" customHeight="false" outlineLevel="0" collapsed="false">
      <c r="A1376" s="199" t="n">
        <v>36918</v>
      </c>
      <c r="B1376" s="192" t="n">
        <v>36918</v>
      </c>
      <c r="C1376" s="308" t="n">
        <f aca="false">IF(B1376&lt;&gt;"",MONTH(B1376),0)</f>
        <v>1</v>
      </c>
      <c r="D1376" s="3" t="n">
        <f aca="false">VLOOKUP($B1376,data!$A$6:$M$15000,8)</f>
        <v>297000</v>
      </c>
    </row>
    <row r="1377" customFormat="false" ht="11.25" hidden="false" customHeight="false" outlineLevel="0" collapsed="false">
      <c r="A1377" s="199" t="n">
        <v>36919</v>
      </c>
      <c r="B1377" s="192" t="n">
        <v>36919</v>
      </c>
      <c r="C1377" s="308" t="n">
        <f aca="false">IF(B1377&lt;&gt;"",MONTH(B1377),0)</f>
        <v>1</v>
      </c>
      <c r="D1377" s="3" t="n">
        <f aca="false">VLOOKUP($B1377,data!$A$6:$M$15000,8)</f>
        <v>271000</v>
      </c>
    </row>
    <row r="1378" customFormat="false" ht="11.25" hidden="false" customHeight="false" outlineLevel="0" collapsed="false">
      <c r="A1378" s="199" t="n">
        <v>36920</v>
      </c>
      <c r="B1378" s="192" t="n">
        <v>36920</v>
      </c>
      <c r="C1378" s="308" t="n">
        <f aca="false">IF(B1378&lt;&gt;"",MONTH(B1378),0)</f>
        <v>1</v>
      </c>
      <c r="D1378" s="3" t="n">
        <f aca="false">VLOOKUP($B1378,data!$A$6:$M$15000,8)</f>
        <v>277000</v>
      </c>
    </row>
    <row r="1379" customFormat="false" ht="11.25" hidden="false" customHeight="false" outlineLevel="0" collapsed="false">
      <c r="A1379" s="199" t="n">
        <v>36921</v>
      </c>
      <c r="B1379" s="192" t="n">
        <v>36921</v>
      </c>
      <c r="C1379" s="308" t="n">
        <f aca="false">IF(B1379&lt;&gt;"",MONTH(B1379),0)</f>
        <v>1</v>
      </c>
      <c r="D1379" s="3" t="n">
        <f aca="false">VLOOKUP($B1379,data!$A$6:$M$15000,8)</f>
        <v>298000</v>
      </c>
    </row>
    <row r="1380" customFormat="false" ht="11.25" hidden="false" customHeight="false" outlineLevel="0" collapsed="false">
      <c r="A1380" s="199" t="n">
        <v>36922</v>
      </c>
      <c r="B1380" s="192" t="n">
        <v>36922</v>
      </c>
      <c r="C1380" s="308" t="n">
        <f aca="false">IF(B1380&lt;&gt;"",MONTH(B1380),0)</f>
        <v>1</v>
      </c>
      <c r="D1380" s="3" t="n">
        <f aca="false">VLOOKUP($B1380,data!$A$6:$M$15000,8)</f>
        <v>290000</v>
      </c>
    </row>
    <row r="1381" customFormat="false" ht="11.25" hidden="false" customHeight="false" outlineLevel="0" collapsed="false">
      <c r="A1381" s="199" t="n">
        <v>36923</v>
      </c>
      <c r="B1381" s="192" t="n">
        <v>36923</v>
      </c>
      <c r="C1381" s="308" t="n">
        <f aca="false">IF(B1381&lt;&gt;"",MONTH(B1381),0)</f>
        <v>2</v>
      </c>
      <c r="D1381" s="3" t="n">
        <f aca="false">VLOOKUP($B1381,data!$A$6:$M$15000,8)</f>
        <v>283000</v>
      </c>
    </row>
    <row r="1382" customFormat="false" ht="11.25" hidden="false" customHeight="false" outlineLevel="0" collapsed="false">
      <c r="A1382" s="199" t="n">
        <v>36924</v>
      </c>
      <c r="B1382" s="192" t="n">
        <v>36924</v>
      </c>
      <c r="C1382" s="308" t="n">
        <f aca="false">IF(B1382&lt;&gt;"",MONTH(B1382),0)</f>
        <v>2</v>
      </c>
      <c r="D1382" s="3" t="n">
        <f aca="false">VLOOKUP($B1382,data!$A$6:$M$15000,8)</f>
        <v>273000</v>
      </c>
    </row>
    <row r="1383" customFormat="false" ht="11.25" hidden="false" customHeight="false" outlineLevel="0" collapsed="false">
      <c r="A1383" s="199" t="n">
        <v>36925</v>
      </c>
      <c r="B1383" s="192" t="n">
        <v>36925</v>
      </c>
      <c r="C1383" s="308" t="n">
        <f aca="false">IF(B1383&lt;&gt;"",MONTH(B1383),0)</f>
        <v>2</v>
      </c>
      <c r="D1383" s="3" t="n">
        <f aca="false">VLOOKUP($B1383,data!$A$6:$M$15000,8)</f>
        <v>281000</v>
      </c>
    </row>
    <row r="1384" customFormat="false" ht="11.25" hidden="false" customHeight="false" outlineLevel="0" collapsed="false">
      <c r="A1384" s="199" t="n">
        <v>36926</v>
      </c>
      <c r="B1384" s="192" t="n">
        <v>36926</v>
      </c>
      <c r="C1384" s="308" t="n">
        <f aca="false">IF(B1384&lt;&gt;"",MONTH(B1384),0)</f>
        <v>2</v>
      </c>
      <c r="D1384" s="3" t="n">
        <f aca="false">VLOOKUP($B1384,data!$A$6:$M$15000,8)</f>
        <v>318000</v>
      </c>
    </row>
    <row r="1385" customFormat="false" ht="11.25" hidden="false" customHeight="false" outlineLevel="0" collapsed="false">
      <c r="A1385" s="199" t="n">
        <v>36927</v>
      </c>
      <c r="B1385" s="192" t="n">
        <v>36927</v>
      </c>
      <c r="C1385" s="308" t="n">
        <f aca="false">IF(B1385&lt;&gt;"",MONTH(B1385),0)</f>
        <v>2</v>
      </c>
      <c r="D1385" s="3" t="n">
        <f aca="false">VLOOKUP($B1385,data!$A$6:$M$15000,8)</f>
        <v>314000</v>
      </c>
    </row>
    <row r="1386" customFormat="false" ht="11.25" hidden="false" customHeight="false" outlineLevel="0" collapsed="false">
      <c r="A1386" s="199" t="n">
        <v>36928</v>
      </c>
      <c r="B1386" s="192" t="n">
        <v>36928</v>
      </c>
      <c r="C1386" s="308" t="n">
        <f aca="false">IF(B1386&lt;&gt;"",MONTH(B1386),0)</f>
        <v>2</v>
      </c>
      <c r="D1386" s="3" t="n">
        <f aca="false">VLOOKUP($B1386,data!$A$6:$M$15000,8)</f>
        <v>316000</v>
      </c>
    </row>
    <row r="1387" customFormat="false" ht="11.25" hidden="false" customHeight="false" outlineLevel="0" collapsed="false">
      <c r="A1387" s="199" t="n">
        <v>36929</v>
      </c>
      <c r="B1387" s="192" t="n">
        <v>36929</v>
      </c>
      <c r="C1387" s="308" t="n">
        <f aca="false">IF(B1387&lt;&gt;"",MONTH(B1387),0)</f>
        <v>2</v>
      </c>
      <c r="D1387" s="3" t="n">
        <f aca="false">VLOOKUP($B1387,data!$A$6:$M$15000,8)</f>
        <v>321000</v>
      </c>
    </row>
    <row r="1388" customFormat="false" ht="11.25" hidden="false" customHeight="false" outlineLevel="0" collapsed="false">
      <c r="A1388" s="199" t="n">
        <v>36930</v>
      </c>
      <c r="B1388" s="192" t="n">
        <v>36930</v>
      </c>
      <c r="C1388" s="308" t="n">
        <f aca="false">IF(B1388&lt;&gt;"",MONTH(B1388),0)</f>
        <v>2</v>
      </c>
      <c r="D1388" s="3" t="n">
        <f aca="false">VLOOKUP($B1388,data!$A$6:$M$15000,8)</f>
        <v>320000</v>
      </c>
    </row>
    <row r="1389" customFormat="false" ht="11.25" hidden="false" customHeight="false" outlineLevel="0" collapsed="false">
      <c r="A1389" s="199" t="n">
        <v>36931</v>
      </c>
      <c r="B1389" s="192" t="n">
        <v>36931</v>
      </c>
      <c r="C1389" s="308" t="n">
        <f aca="false">IF(B1389&lt;&gt;"",MONTH(B1389),0)</f>
        <v>2</v>
      </c>
      <c r="D1389" s="3" t="n">
        <f aca="false">VLOOKUP($B1389,data!$A$6:$M$15000,8)</f>
        <v>330000</v>
      </c>
    </row>
    <row r="1390" customFormat="false" ht="11.25" hidden="false" customHeight="false" outlineLevel="0" collapsed="false">
      <c r="A1390" s="199" t="n">
        <v>36932</v>
      </c>
      <c r="B1390" s="192" t="n">
        <v>36932</v>
      </c>
      <c r="C1390" s="308" t="n">
        <f aca="false">IF(B1390&lt;&gt;"",MONTH(B1390),0)</f>
        <v>2</v>
      </c>
      <c r="D1390" s="3" t="n">
        <f aca="false">VLOOKUP($B1390,data!$A$6:$M$15000,8)</f>
        <v>328000</v>
      </c>
    </row>
    <row r="1391" customFormat="false" ht="11.25" hidden="false" customHeight="false" outlineLevel="0" collapsed="false">
      <c r="A1391" s="199" t="n">
        <v>36933</v>
      </c>
      <c r="B1391" s="192" t="n">
        <v>36933</v>
      </c>
      <c r="C1391" s="308" t="n">
        <f aca="false">IF(B1391&lt;&gt;"",MONTH(B1391),0)</f>
        <v>2</v>
      </c>
      <c r="D1391" s="3" t="n">
        <f aca="false">VLOOKUP($B1391,data!$A$6:$M$15000,8)</f>
        <v>329000</v>
      </c>
    </row>
    <row r="1392" customFormat="false" ht="11.25" hidden="false" customHeight="false" outlineLevel="0" collapsed="false">
      <c r="A1392" s="199" t="n">
        <v>36934</v>
      </c>
      <c r="B1392" s="192" t="n">
        <v>36934</v>
      </c>
      <c r="C1392" s="308" t="n">
        <f aca="false">IF(B1392&lt;&gt;"",MONTH(B1392),0)</f>
        <v>2</v>
      </c>
      <c r="D1392" s="3" t="n">
        <f aca="false">VLOOKUP($B1392,data!$A$6:$M$15000,8)</f>
        <v>295000</v>
      </c>
    </row>
    <row r="1393" customFormat="false" ht="11.25" hidden="false" customHeight="false" outlineLevel="0" collapsed="false">
      <c r="A1393" s="199" t="n">
        <v>36935</v>
      </c>
      <c r="B1393" s="192" t="n">
        <v>36935</v>
      </c>
      <c r="C1393" s="308" t="n">
        <f aca="false">IF(B1393&lt;&gt;"",MONTH(B1393),0)</f>
        <v>2</v>
      </c>
      <c r="D1393" s="3" t="n">
        <f aca="false">VLOOKUP($B1393,data!$A$6:$M$15000,8)</f>
        <v>263000</v>
      </c>
    </row>
    <row r="1394" customFormat="false" ht="11.25" hidden="false" customHeight="false" outlineLevel="0" collapsed="false">
      <c r="A1394" s="199" t="n">
        <v>36936</v>
      </c>
      <c r="B1394" s="192" t="n">
        <v>36936</v>
      </c>
      <c r="C1394" s="308" t="n">
        <f aca="false">IF(B1394&lt;&gt;"",MONTH(B1394),0)</f>
        <v>2</v>
      </c>
      <c r="D1394" s="3" t="n">
        <f aca="false">VLOOKUP($B1394,data!$A$6:$M$15000,8)</f>
        <v>314000</v>
      </c>
    </row>
    <row r="1395" customFormat="false" ht="11.25" hidden="false" customHeight="false" outlineLevel="0" collapsed="false">
      <c r="A1395" s="199" t="n">
        <v>36937</v>
      </c>
      <c r="B1395" s="192" t="n">
        <v>36937</v>
      </c>
      <c r="C1395" s="308" t="n">
        <f aca="false">IF(B1395&lt;&gt;"",MONTH(B1395),0)</f>
        <v>2</v>
      </c>
      <c r="D1395" s="3" t="n">
        <f aca="false">VLOOKUP($B1395,data!$A$6:$M$15000,8)</f>
        <v>324000</v>
      </c>
    </row>
    <row r="1396" customFormat="false" ht="11.25" hidden="false" customHeight="false" outlineLevel="0" collapsed="false">
      <c r="A1396" s="199" t="n">
        <v>36938</v>
      </c>
      <c r="B1396" s="192" t="n">
        <v>36938</v>
      </c>
      <c r="C1396" s="308" t="n">
        <f aca="false">IF(B1396&lt;&gt;"",MONTH(B1396),0)</f>
        <v>2</v>
      </c>
      <c r="D1396" s="3" t="n">
        <f aca="false">VLOOKUP($B1396,data!$A$6:$M$15000,8)</f>
        <v>311000</v>
      </c>
    </row>
    <row r="1397" customFormat="false" ht="11.25" hidden="false" customHeight="false" outlineLevel="0" collapsed="false">
      <c r="A1397" s="199" t="n">
        <v>36939</v>
      </c>
      <c r="B1397" s="192" t="n">
        <v>36939</v>
      </c>
      <c r="C1397" s="308" t="n">
        <f aca="false">IF(B1397&lt;&gt;"",MONTH(B1397),0)</f>
        <v>2</v>
      </c>
      <c r="D1397" s="3" t="n">
        <f aca="false">VLOOKUP($B1397,data!$A$6:$M$15000,8)</f>
        <v>323000</v>
      </c>
    </row>
    <row r="1398" customFormat="false" ht="11.25" hidden="false" customHeight="false" outlineLevel="0" collapsed="false">
      <c r="A1398" s="199" t="n">
        <v>36940</v>
      </c>
      <c r="B1398" s="192" t="n">
        <v>36940</v>
      </c>
      <c r="C1398" s="308" t="n">
        <f aca="false">IF(B1398&lt;&gt;"",MONTH(B1398),0)</f>
        <v>2</v>
      </c>
      <c r="D1398" s="3" t="n">
        <f aca="false">VLOOKUP($B1398,data!$A$6:$M$15000,8)</f>
        <v>309000</v>
      </c>
    </row>
    <row r="1399" customFormat="false" ht="11.25" hidden="false" customHeight="false" outlineLevel="0" collapsed="false">
      <c r="A1399" s="199" t="n">
        <v>36941</v>
      </c>
      <c r="B1399" s="192" t="n">
        <v>36941</v>
      </c>
      <c r="C1399" s="308" t="n">
        <f aca="false">IF(B1399&lt;&gt;"",MONTH(B1399),0)</f>
        <v>2</v>
      </c>
      <c r="D1399" s="3" t="n">
        <f aca="false">VLOOKUP($B1399,data!$A$6:$M$15000,8)</f>
        <v>308000</v>
      </c>
    </row>
    <row r="1400" customFormat="false" ht="11.25" hidden="false" customHeight="false" outlineLevel="0" collapsed="false">
      <c r="A1400" s="199" t="n">
        <v>36942</v>
      </c>
      <c r="B1400" s="192" t="n">
        <v>36942</v>
      </c>
      <c r="C1400" s="308" t="n">
        <f aca="false">IF(B1400&lt;&gt;"",MONTH(B1400),0)</f>
        <v>2</v>
      </c>
      <c r="D1400" s="3" t="n">
        <f aca="false">VLOOKUP($B1400,data!$A$6:$M$15000,8)</f>
        <v>319000</v>
      </c>
    </row>
    <row r="1401" customFormat="false" ht="11.25" hidden="false" customHeight="false" outlineLevel="0" collapsed="false">
      <c r="A1401" s="199" t="n">
        <v>36943</v>
      </c>
      <c r="B1401" s="192" t="n">
        <v>36943</v>
      </c>
      <c r="C1401" s="308" t="n">
        <f aca="false">IF(B1401&lt;&gt;"",MONTH(B1401),0)</f>
        <v>2</v>
      </c>
      <c r="D1401" s="3" t="n">
        <f aca="false">VLOOKUP($B1401,data!$A$6:$M$15000,8)</f>
        <v>328000</v>
      </c>
    </row>
    <row r="1402" customFormat="false" ht="11.25" hidden="false" customHeight="false" outlineLevel="0" collapsed="false">
      <c r="A1402" s="199" t="n">
        <v>36944</v>
      </c>
      <c r="B1402" s="192" t="n">
        <v>36944</v>
      </c>
      <c r="C1402" s="308" t="n">
        <f aca="false">IF(B1402&lt;&gt;"",MONTH(B1402),0)</f>
        <v>2</v>
      </c>
      <c r="D1402" s="3" t="n">
        <f aca="false">VLOOKUP($B1402,data!$A$6:$M$15000,8)</f>
        <v>331000</v>
      </c>
    </row>
    <row r="1403" customFormat="false" ht="11.25" hidden="false" customHeight="false" outlineLevel="0" collapsed="false">
      <c r="A1403" s="199" t="n">
        <v>36945</v>
      </c>
      <c r="B1403" s="192" t="n">
        <v>36945</v>
      </c>
      <c r="C1403" s="308" t="n">
        <f aca="false">IF(B1403&lt;&gt;"",MONTH(B1403),0)</f>
        <v>2</v>
      </c>
      <c r="D1403" s="3" t="n">
        <f aca="false">VLOOKUP($B1403,data!$A$6:$M$15000,8)</f>
        <v>334000</v>
      </c>
    </row>
    <row r="1404" customFormat="false" ht="11.25" hidden="false" customHeight="false" outlineLevel="0" collapsed="false">
      <c r="A1404" s="199" t="n">
        <v>36946</v>
      </c>
      <c r="B1404" s="192" t="n">
        <v>36946</v>
      </c>
      <c r="C1404" s="308" t="n">
        <f aca="false">IF(B1404&lt;&gt;"",MONTH(B1404),0)</f>
        <v>2</v>
      </c>
      <c r="D1404" s="3" t="n">
        <f aca="false">VLOOKUP($B1404,data!$A$6:$M$15000,8)</f>
        <v>338000</v>
      </c>
    </row>
    <row r="1405" customFormat="false" ht="11.25" hidden="false" customHeight="false" outlineLevel="0" collapsed="false">
      <c r="A1405" s="199" t="n">
        <v>36947</v>
      </c>
      <c r="B1405" s="192" t="n">
        <v>36947</v>
      </c>
      <c r="C1405" s="308" t="n">
        <f aca="false">IF(B1405&lt;&gt;"",MONTH(B1405),0)</f>
        <v>2</v>
      </c>
      <c r="D1405" s="3" t="n">
        <f aca="false">VLOOKUP($B1405,data!$A$6:$M$15000,8)</f>
        <v>340000</v>
      </c>
    </row>
    <row r="1406" customFormat="false" ht="11.25" hidden="false" customHeight="false" outlineLevel="0" collapsed="false">
      <c r="A1406" s="199" t="n">
        <v>36948</v>
      </c>
      <c r="B1406" s="192" t="n">
        <v>36948</v>
      </c>
      <c r="C1406" s="308" t="n">
        <f aca="false">IF(B1406&lt;&gt;"",MONTH(B1406),0)</f>
        <v>2</v>
      </c>
      <c r="D1406" s="3" t="n">
        <f aca="false">VLOOKUP($B1406,data!$A$6:$M$15000,8)</f>
        <v>331000</v>
      </c>
    </row>
    <row r="1407" customFormat="false" ht="11.25" hidden="false" customHeight="false" outlineLevel="0" collapsed="false">
      <c r="A1407" s="199" t="n">
        <v>36949</v>
      </c>
      <c r="B1407" s="192" t="n">
        <v>36949</v>
      </c>
      <c r="C1407" s="308" t="n">
        <f aca="false">IF(B1407&lt;&gt;"",MONTH(B1407),0)</f>
        <v>2</v>
      </c>
      <c r="D1407" s="3" t="n">
        <f aca="false">VLOOKUP($B1407,data!$A$6:$M$15000,8)</f>
        <v>324000</v>
      </c>
    </row>
    <row r="1408" customFormat="false" ht="11.25" hidden="false" customHeight="false" outlineLevel="0" collapsed="false">
      <c r="A1408" s="199" t="n">
        <v>36950</v>
      </c>
      <c r="B1408" s="192" t="n">
        <v>36950</v>
      </c>
      <c r="C1408" s="308" t="n">
        <f aca="false">IF(B1408&lt;&gt;"",MONTH(B1408),0)</f>
        <v>2</v>
      </c>
      <c r="D1408" s="3" t="n">
        <f aca="false">VLOOKUP($B1408,data!$A$6:$M$15000,8)</f>
        <v>309000</v>
      </c>
    </row>
    <row r="1409" customFormat="false" ht="11.25" hidden="false" customHeight="false" outlineLevel="0" collapsed="false">
      <c r="A1409" s="199" t="n">
        <v>36951</v>
      </c>
      <c r="B1409" s="192" t="n">
        <v>36951</v>
      </c>
      <c r="C1409" s="308" t="n">
        <f aca="false">IF(B1409&lt;&gt;"",MONTH(B1409),0)</f>
        <v>3</v>
      </c>
      <c r="D1409" s="3" t="n">
        <f aca="false">VLOOKUP($B1409,data!$A$6:$M$15000,8)</f>
        <v>307000</v>
      </c>
    </row>
    <row r="1410" customFormat="false" ht="11.25" hidden="false" customHeight="false" outlineLevel="0" collapsed="false">
      <c r="A1410" s="199" t="n">
        <v>36952</v>
      </c>
      <c r="B1410" s="192" t="n">
        <v>36952</v>
      </c>
      <c r="C1410" s="308" t="n">
        <f aca="false">IF(B1410&lt;&gt;"",MONTH(B1410),0)</f>
        <v>3</v>
      </c>
      <c r="D1410" s="3" t="n">
        <f aca="false">VLOOKUP($B1410,data!$A$6:$M$15000,8)</f>
        <v>327000</v>
      </c>
    </row>
    <row r="1411" customFormat="false" ht="11.25" hidden="false" customHeight="false" outlineLevel="0" collapsed="false">
      <c r="A1411" s="199" t="n">
        <v>36953</v>
      </c>
      <c r="B1411" s="192" t="n">
        <v>36953</v>
      </c>
      <c r="C1411" s="308" t="n">
        <f aca="false">IF(B1411&lt;&gt;"",MONTH(B1411),0)</f>
        <v>3</v>
      </c>
      <c r="D1411" s="3" t="n">
        <f aca="false">VLOOKUP($B1411,data!$A$6:$M$15000,8)</f>
        <v>331000</v>
      </c>
    </row>
    <row r="1412" customFormat="false" ht="11.25" hidden="false" customHeight="false" outlineLevel="0" collapsed="false">
      <c r="A1412" s="199" t="n">
        <v>36954</v>
      </c>
      <c r="B1412" s="192" t="n">
        <v>36954</v>
      </c>
      <c r="C1412" s="308" t="n">
        <f aca="false">IF(B1412&lt;&gt;"",MONTH(B1412),0)</f>
        <v>3</v>
      </c>
      <c r="D1412" s="3" t="n">
        <f aca="false">VLOOKUP($B1412,data!$A$6:$M$15000,8)</f>
        <v>315000</v>
      </c>
    </row>
    <row r="1413" customFormat="false" ht="11.25" hidden="false" customHeight="false" outlineLevel="0" collapsed="false">
      <c r="A1413" s="199" t="n">
        <v>36955</v>
      </c>
      <c r="B1413" s="192" t="n">
        <v>36955</v>
      </c>
      <c r="C1413" s="308" t="n">
        <f aca="false">IF(B1413&lt;&gt;"",MONTH(B1413),0)</f>
        <v>3</v>
      </c>
      <c r="D1413" s="3" t="n">
        <f aca="false">VLOOKUP($B1413,data!$A$6:$M$15000,8)</f>
        <v>309000</v>
      </c>
    </row>
    <row r="1414" customFormat="false" ht="11.25" hidden="false" customHeight="false" outlineLevel="0" collapsed="false">
      <c r="A1414" s="199" t="n">
        <v>36956</v>
      </c>
      <c r="B1414" s="192" t="n">
        <v>36956</v>
      </c>
      <c r="C1414" s="308" t="n">
        <f aca="false">IF(B1414&lt;&gt;"",MONTH(B1414),0)</f>
        <v>3</v>
      </c>
      <c r="D1414" s="3" t="n">
        <f aca="false">VLOOKUP($B1414,data!$A$6:$M$15000,8)</f>
        <v>313000</v>
      </c>
    </row>
    <row r="1415" customFormat="false" ht="11.25" hidden="false" customHeight="false" outlineLevel="0" collapsed="false">
      <c r="A1415" s="199" t="n">
        <v>36957</v>
      </c>
      <c r="B1415" s="192" t="n">
        <v>36957</v>
      </c>
      <c r="C1415" s="308" t="n">
        <f aca="false">IF(B1415&lt;&gt;"",MONTH(B1415),0)</f>
        <v>3</v>
      </c>
      <c r="D1415" s="3" t="n">
        <f aca="false">VLOOKUP($B1415,data!$A$6:$M$15000,8)</f>
        <v>314000</v>
      </c>
    </row>
    <row r="1416" customFormat="false" ht="11.25" hidden="false" customHeight="false" outlineLevel="0" collapsed="false">
      <c r="A1416" s="199" t="n">
        <v>36958</v>
      </c>
      <c r="B1416" s="192" t="n">
        <v>36958</v>
      </c>
      <c r="C1416" s="308" t="n">
        <f aca="false">IF(B1416&lt;&gt;"",MONTH(B1416),0)</f>
        <v>3</v>
      </c>
      <c r="D1416" s="3" t="n">
        <f aca="false">VLOOKUP($B1416,data!$A$6:$M$15000,8)</f>
        <v>326000</v>
      </c>
    </row>
    <row r="1417" customFormat="false" ht="11.25" hidden="false" customHeight="false" outlineLevel="0" collapsed="false">
      <c r="A1417" s="199" t="n">
        <v>36959</v>
      </c>
      <c r="B1417" s="192" t="n">
        <v>36959</v>
      </c>
      <c r="C1417" s="308" t="n">
        <f aca="false">IF(B1417&lt;&gt;"",MONTH(B1417),0)</f>
        <v>3</v>
      </c>
      <c r="D1417" s="3" t="n">
        <f aca="false">VLOOKUP($B1417,data!$A$6:$M$15000,8)</f>
        <v>335000</v>
      </c>
    </row>
    <row r="1418" customFormat="false" ht="11.25" hidden="false" customHeight="false" outlineLevel="0" collapsed="false">
      <c r="A1418" s="199" t="n">
        <v>36960</v>
      </c>
      <c r="B1418" s="192" t="n">
        <v>36960</v>
      </c>
      <c r="C1418" s="308" t="n">
        <f aca="false">IF(B1418&lt;&gt;"",MONTH(B1418),0)</f>
        <v>3</v>
      </c>
      <c r="D1418" s="3" t="n">
        <f aca="false">VLOOKUP($B1418,data!$A$6:$M$15000,8)</f>
        <v>326000</v>
      </c>
    </row>
    <row r="1419" customFormat="false" ht="11.25" hidden="false" customHeight="false" outlineLevel="0" collapsed="false">
      <c r="A1419" s="199" t="n">
        <v>36961</v>
      </c>
      <c r="B1419" s="192" t="n">
        <v>36961</v>
      </c>
      <c r="C1419" s="308" t="n">
        <f aca="false">IF(B1419&lt;&gt;"",MONTH(B1419),0)</f>
        <v>3</v>
      </c>
      <c r="D1419" s="3" t="n">
        <f aca="false">VLOOKUP($B1419,data!$A$6:$M$15000,8)</f>
        <v>324000</v>
      </c>
    </row>
    <row r="1420" customFormat="false" ht="11.25" hidden="false" customHeight="false" outlineLevel="0" collapsed="false">
      <c r="A1420" s="199" t="n">
        <v>36962</v>
      </c>
      <c r="B1420" s="192" t="n">
        <v>36962</v>
      </c>
      <c r="C1420" s="308" t="n">
        <f aca="false">IF(B1420&lt;&gt;"",MONTH(B1420),0)</f>
        <v>3</v>
      </c>
      <c r="D1420" s="3" t="n">
        <f aca="false">VLOOKUP($B1420,data!$A$6:$M$15000,8)</f>
        <v>324000</v>
      </c>
    </row>
    <row r="1421" customFormat="false" ht="11.25" hidden="false" customHeight="false" outlineLevel="0" collapsed="false">
      <c r="A1421" s="199" t="n">
        <v>36963</v>
      </c>
      <c r="B1421" s="192" t="n">
        <v>36963</v>
      </c>
      <c r="C1421" s="308" t="n">
        <f aca="false">IF(B1421&lt;&gt;"",MONTH(B1421),0)</f>
        <v>3</v>
      </c>
      <c r="D1421" s="3" t="n">
        <f aca="false">VLOOKUP($B1421,data!$A$6:$M$15000,8)</f>
        <v>332000</v>
      </c>
    </row>
    <row r="1422" customFormat="false" ht="11.25" hidden="false" customHeight="false" outlineLevel="0" collapsed="false">
      <c r="A1422" s="199" t="n">
        <v>36964</v>
      </c>
      <c r="B1422" s="192" t="n">
        <v>36964</v>
      </c>
      <c r="C1422" s="308" t="n">
        <f aca="false">IF(B1422&lt;&gt;"",MONTH(B1422),0)</f>
        <v>3</v>
      </c>
      <c r="D1422" s="3" t="n">
        <f aca="false">VLOOKUP($B1422,data!$A$6:$M$15000,8)</f>
        <v>331000</v>
      </c>
    </row>
    <row r="1423" customFormat="false" ht="11.25" hidden="false" customHeight="false" outlineLevel="0" collapsed="false">
      <c r="A1423" s="199" t="n">
        <v>36965</v>
      </c>
      <c r="B1423" s="192" t="n">
        <v>36965</v>
      </c>
      <c r="C1423" s="308" t="n">
        <f aca="false">IF(B1423&lt;&gt;"",MONTH(B1423),0)</f>
        <v>3</v>
      </c>
      <c r="D1423" s="3" t="n">
        <f aca="false">VLOOKUP($B1423,data!$A$6:$M$15000,8)</f>
        <v>332000</v>
      </c>
    </row>
    <row r="1424" customFormat="false" ht="11.25" hidden="false" customHeight="false" outlineLevel="0" collapsed="false">
      <c r="A1424" s="199" t="n">
        <v>36966</v>
      </c>
      <c r="B1424" s="192" t="n">
        <v>36966</v>
      </c>
      <c r="C1424" s="308" t="n">
        <f aca="false">IF(B1424&lt;&gt;"",MONTH(B1424),0)</f>
        <v>3</v>
      </c>
      <c r="D1424" s="3" t="n">
        <f aca="false">VLOOKUP($B1424,data!$A$6:$M$15000,8)</f>
        <v>311000</v>
      </c>
    </row>
    <row r="1425" customFormat="false" ht="11.25" hidden="false" customHeight="false" outlineLevel="0" collapsed="false">
      <c r="A1425" s="199" t="n">
        <v>36967</v>
      </c>
      <c r="B1425" s="192" t="n">
        <v>36967</v>
      </c>
      <c r="C1425" s="308" t="n">
        <f aca="false">IF(B1425&lt;&gt;"",MONTH(B1425),0)</f>
        <v>3</v>
      </c>
      <c r="D1425" s="3" t="n">
        <f aca="false">VLOOKUP($B1425,data!$A$6:$M$15000,8)</f>
        <v>277000</v>
      </c>
    </row>
    <row r="1426" customFormat="false" ht="11.25" hidden="false" customHeight="false" outlineLevel="0" collapsed="false">
      <c r="A1426" s="199" t="n">
        <v>36968</v>
      </c>
      <c r="B1426" s="192" t="n">
        <v>36968</v>
      </c>
      <c r="C1426" s="308" t="n">
        <f aca="false">IF(B1426&lt;&gt;"",MONTH(B1426),0)</f>
        <v>3</v>
      </c>
      <c r="D1426" s="3" t="n">
        <f aca="false">VLOOKUP($B1426,data!$A$6:$M$15000,8)</f>
        <v>220000</v>
      </c>
    </row>
    <row r="1427" customFormat="false" ht="11.25" hidden="false" customHeight="false" outlineLevel="0" collapsed="false">
      <c r="A1427" s="199" t="n">
        <v>36969</v>
      </c>
      <c r="B1427" s="192" t="n">
        <v>36969</v>
      </c>
      <c r="C1427" s="308" t="n">
        <f aca="false">IF(B1427&lt;&gt;"",MONTH(B1427),0)</f>
        <v>3</v>
      </c>
      <c r="D1427" s="3" t="n">
        <f aca="false">VLOOKUP($B1427,data!$A$6:$M$15000,8)</f>
        <v>265000</v>
      </c>
    </row>
    <row r="1428" customFormat="false" ht="11.25" hidden="false" customHeight="false" outlineLevel="0" collapsed="false">
      <c r="A1428" s="199" t="n">
        <v>36970</v>
      </c>
      <c r="B1428" s="192" t="n">
        <v>36970</v>
      </c>
      <c r="C1428" s="308" t="n">
        <f aca="false">IF(B1428&lt;&gt;"",MONTH(B1428),0)</f>
        <v>3</v>
      </c>
      <c r="D1428" s="3" t="n">
        <f aca="false">VLOOKUP($B1428,data!$A$6:$M$15000,8)</f>
        <v>291000</v>
      </c>
    </row>
    <row r="1429" customFormat="false" ht="11.25" hidden="false" customHeight="false" outlineLevel="0" collapsed="false">
      <c r="A1429" s="199" t="n">
        <v>36971</v>
      </c>
      <c r="B1429" s="192" t="n">
        <v>36971</v>
      </c>
      <c r="C1429" s="308" t="n">
        <f aca="false">IF(B1429&lt;&gt;"",MONTH(B1429),0)</f>
        <v>3</v>
      </c>
      <c r="D1429" s="3" t="n">
        <f aca="false">VLOOKUP($B1429,data!$A$6:$M$15000,8)</f>
        <v>291000</v>
      </c>
    </row>
    <row r="1430" customFormat="false" ht="11.25" hidden="false" customHeight="false" outlineLevel="0" collapsed="false">
      <c r="A1430" s="199" t="n">
        <v>36972</v>
      </c>
      <c r="B1430" s="192" t="n">
        <v>36972</v>
      </c>
      <c r="C1430" s="308" t="n">
        <f aca="false">IF(B1430&lt;&gt;"",MONTH(B1430),0)</f>
        <v>3</v>
      </c>
      <c r="D1430" s="3" t="n">
        <f aca="false">VLOOKUP($B1430,data!$A$6:$M$15000,8)</f>
        <v>301000</v>
      </c>
    </row>
    <row r="1431" customFormat="false" ht="11.25" hidden="false" customHeight="false" outlineLevel="0" collapsed="false">
      <c r="A1431" s="199" t="n">
        <v>36973</v>
      </c>
      <c r="B1431" s="192" t="n">
        <v>36973</v>
      </c>
      <c r="C1431" s="308" t="n">
        <f aca="false">IF(B1431&lt;&gt;"",MONTH(B1431),0)</f>
        <v>3</v>
      </c>
      <c r="D1431" s="3" t="n">
        <f aca="false">VLOOKUP($B1431,data!$A$6:$M$15000,8)</f>
        <v>307000</v>
      </c>
    </row>
    <row r="1432" customFormat="false" ht="11.25" hidden="false" customHeight="false" outlineLevel="0" collapsed="false">
      <c r="A1432" s="199" t="n">
        <v>36974</v>
      </c>
      <c r="B1432" s="192" t="n">
        <v>36974</v>
      </c>
      <c r="C1432" s="308" t="n">
        <f aca="false">IF(B1432&lt;&gt;"",MONTH(B1432),0)</f>
        <v>3</v>
      </c>
      <c r="D1432" s="3" t="n">
        <f aca="false">VLOOKUP($B1432,data!$A$6:$M$15000,8)</f>
        <v>283000</v>
      </c>
    </row>
    <row r="1433" customFormat="false" ht="11.25" hidden="false" customHeight="false" outlineLevel="0" collapsed="false">
      <c r="A1433" s="199" t="n">
        <v>36975</v>
      </c>
      <c r="B1433" s="192" t="n">
        <v>36975</v>
      </c>
      <c r="C1433" s="308" t="n">
        <f aca="false">IF(B1433&lt;&gt;"",MONTH(B1433),0)</f>
        <v>3</v>
      </c>
      <c r="D1433" s="3" t="n">
        <f aca="false">VLOOKUP($B1433,data!$A$6:$M$15000,8)</f>
        <v>305000</v>
      </c>
    </row>
    <row r="1434" customFormat="false" ht="11.25" hidden="false" customHeight="false" outlineLevel="0" collapsed="false">
      <c r="A1434" s="199" t="n">
        <v>36976</v>
      </c>
      <c r="B1434" s="192" t="n">
        <v>36976</v>
      </c>
      <c r="C1434" s="308" t="n">
        <f aca="false">IF(B1434&lt;&gt;"",MONTH(B1434),0)</f>
        <v>3</v>
      </c>
      <c r="D1434" s="3" t="n">
        <f aca="false">VLOOKUP($B1434,data!$A$6:$M$15000,8)</f>
        <v>313000</v>
      </c>
    </row>
    <row r="1435" customFormat="false" ht="11.25" hidden="false" customHeight="false" outlineLevel="0" collapsed="false">
      <c r="A1435" s="199" t="n">
        <v>36977</v>
      </c>
      <c r="B1435" s="192" t="n">
        <v>36977</v>
      </c>
      <c r="C1435" s="308" t="n">
        <f aca="false">IF(B1435&lt;&gt;"",MONTH(B1435),0)</f>
        <v>3</v>
      </c>
      <c r="D1435" s="3" t="n">
        <f aca="false">VLOOKUP($B1435,data!$A$6:$M$15000,8)</f>
        <v>310000</v>
      </c>
    </row>
    <row r="1436" customFormat="false" ht="11.25" hidden="false" customHeight="false" outlineLevel="0" collapsed="false">
      <c r="A1436" s="199" t="n">
        <v>36978</v>
      </c>
      <c r="B1436" s="192" t="n">
        <v>36978</v>
      </c>
      <c r="C1436" s="308" t="n">
        <f aca="false">IF(B1436&lt;&gt;"",MONTH(B1436),0)</f>
        <v>3</v>
      </c>
      <c r="D1436" s="3" t="n">
        <f aca="false">VLOOKUP($B1436,data!$A$6:$M$15000,8)</f>
        <v>301000</v>
      </c>
    </row>
    <row r="1437" customFormat="false" ht="11.25" hidden="false" customHeight="false" outlineLevel="0" collapsed="false">
      <c r="A1437" s="199" t="n">
        <v>36979</v>
      </c>
      <c r="B1437" s="192" t="n">
        <v>36979</v>
      </c>
      <c r="C1437" s="308" t="n">
        <f aca="false">IF(B1437&lt;&gt;"",MONTH(B1437),0)</f>
        <v>3</v>
      </c>
      <c r="D1437" s="3" t="n">
        <f aca="false">VLOOKUP($B1437,data!$A$6:$M$15000,8)</f>
        <v>319000</v>
      </c>
    </row>
    <row r="1438" customFormat="false" ht="11.25" hidden="false" customHeight="false" outlineLevel="0" collapsed="false">
      <c r="A1438" s="199" t="n">
        <v>36980</v>
      </c>
      <c r="B1438" s="192" t="n">
        <v>36980</v>
      </c>
      <c r="C1438" s="308" t="n">
        <f aca="false">IF(B1438&lt;&gt;"",MONTH(B1438),0)</f>
        <v>3</v>
      </c>
      <c r="D1438" s="3" t="n">
        <f aca="false">VLOOKUP($B1438,data!$A$6:$M$15000,8)</f>
        <v>306000</v>
      </c>
    </row>
    <row r="1439" customFormat="false" ht="11.25" hidden="false" customHeight="false" outlineLevel="0" collapsed="false">
      <c r="A1439" s="199" t="n">
        <v>36981</v>
      </c>
      <c r="B1439" s="192" t="n">
        <v>36981</v>
      </c>
      <c r="C1439" s="308" t="n">
        <f aca="false">IF(B1439&lt;&gt;"",MONTH(B1439),0)</f>
        <v>3</v>
      </c>
      <c r="D1439" s="3" t="n">
        <f aca="false">VLOOKUP($B1439,data!$A$6:$M$15000,8)</f>
        <v>316000</v>
      </c>
    </row>
    <row r="1440" customFormat="false" ht="11.25" hidden="false" customHeight="false" outlineLevel="0" collapsed="false">
      <c r="A1440" s="199" t="n">
        <v>36982</v>
      </c>
      <c r="B1440" s="192" t="n">
        <v>36982</v>
      </c>
      <c r="C1440" s="308" t="n">
        <f aca="false">IF(B1440&lt;&gt;"",MONTH(B1440),0)</f>
        <v>4</v>
      </c>
      <c r="D1440" s="3" t="n">
        <f aca="false">VLOOKUP($B1440,data!$A$6:$M$15000,8)</f>
        <v>277000</v>
      </c>
    </row>
    <row r="1441" customFormat="false" ht="11.25" hidden="false" customHeight="false" outlineLevel="0" collapsed="false">
      <c r="A1441" s="199" t="n">
        <v>36983</v>
      </c>
      <c r="B1441" s="192" t="n">
        <v>36983</v>
      </c>
      <c r="C1441" s="308" t="n">
        <f aca="false">IF(B1441&lt;&gt;"",MONTH(B1441),0)</f>
        <v>4</v>
      </c>
      <c r="D1441" s="3" t="n">
        <f aca="false">VLOOKUP($B1441,data!$A$6:$M$15000,8)</f>
        <v>275000</v>
      </c>
    </row>
    <row r="1442" customFormat="false" ht="11.25" hidden="false" customHeight="false" outlineLevel="0" collapsed="false">
      <c r="A1442" s="199" t="n">
        <v>36984</v>
      </c>
      <c r="B1442" s="192" t="n">
        <v>36984</v>
      </c>
      <c r="C1442" s="308" t="n">
        <f aca="false">IF(B1442&lt;&gt;"",MONTH(B1442),0)</f>
        <v>4</v>
      </c>
      <c r="D1442" s="3" t="n">
        <f aca="false">VLOOKUP($B1442,data!$A$6:$M$15000,8)</f>
        <v>278000</v>
      </c>
    </row>
    <row r="1443" customFormat="false" ht="11.25" hidden="false" customHeight="false" outlineLevel="0" collapsed="false">
      <c r="A1443" s="199" t="n">
        <v>36985</v>
      </c>
      <c r="B1443" s="192" t="n">
        <v>36985</v>
      </c>
      <c r="C1443" s="308" t="n">
        <f aca="false">IF(B1443&lt;&gt;"",MONTH(B1443),0)</f>
        <v>4</v>
      </c>
      <c r="D1443" s="3" t="n">
        <f aca="false">VLOOKUP($B1443,data!$A$6:$M$15000,8)</f>
        <v>278000</v>
      </c>
    </row>
    <row r="1444" customFormat="false" ht="11.25" hidden="false" customHeight="false" outlineLevel="0" collapsed="false">
      <c r="A1444" s="199" t="n">
        <v>36986</v>
      </c>
      <c r="B1444" s="192" t="n">
        <v>36986</v>
      </c>
      <c r="C1444" s="308" t="n">
        <f aca="false">IF(B1444&lt;&gt;"",MONTH(B1444),0)</f>
        <v>4</v>
      </c>
      <c r="D1444" s="3" t="n">
        <f aca="false">VLOOKUP($B1444,data!$A$6:$M$15000,8)</f>
        <v>309000</v>
      </c>
    </row>
    <row r="1445" customFormat="false" ht="11.25" hidden="false" customHeight="false" outlineLevel="0" collapsed="false">
      <c r="A1445" s="199" t="n">
        <v>36987</v>
      </c>
      <c r="B1445" s="192" t="n">
        <v>36987</v>
      </c>
      <c r="C1445" s="308" t="n">
        <f aca="false">IF(B1445&lt;&gt;"",MONTH(B1445),0)</f>
        <v>4</v>
      </c>
      <c r="D1445" s="3" t="str">
        <f aca="false">VLOOKUP($B1445,data!$A$6:$M$15000,8)</f>
        <v>N/A</v>
      </c>
    </row>
    <row r="1446" customFormat="false" ht="11.25" hidden="false" customHeight="false" outlineLevel="0" collapsed="false">
      <c r="A1446" s="199" t="n">
        <v>36988</v>
      </c>
      <c r="B1446" s="192" t="n">
        <v>36988</v>
      </c>
      <c r="C1446" s="308" t="n">
        <f aca="false">IF(B1446&lt;&gt;"",MONTH(B1446),0)</f>
        <v>4</v>
      </c>
      <c r="D1446" s="3" t="str">
        <f aca="false">VLOOKUP($B1446,data!$A$6:$M$15000,8)</f>
        <v>N/A</v>
      </c>
    </row>
    <row r="1447" customFormat="false" ht="11.25" hidden="false" customHeight="false" outlineLevel="0" collapsed="false">
      <c r="A1447" s="199" t="n">
        <v>36989</v>
      </c>
      <c r="B1447" s="192" t="n">
        <v>36989</v>
      </c>
      <c r="C1447" s="308" t="n">
        <f aca="false">IF(B1447&lt;&gt;"",MONTH(B1447),0)</f>
        <v>4</v>
      </c>
      <c r="D1447" s="3" t="str">
        <f aca="false">VLOOKUP($B1447,data!$A$6:$M$15000,8)</f>
        <v>N/A</v>
      </c>
    </row>
    <row r="1448" customFormat="false" ht="11.25" hidden="false" customHeight="false" outlineLevel="0" collapsed="false">
      <c r="A1448" s="199" t="n">
        <v>36990</v>
      </c>
      <c r="B1448" s="192" t="n">
        <v>36990</v>
      </c>
      <c r="C1448" s="308" t="n">
        <f aca="false">IF(B1448&lt;&gt;"",MONTH(B1448),0)</f>
        <v>4</v>
      </c>
      <c r="D1448" s="3" t="str">
        <f aca="false">VLOOKUP($B1448,data!$A$6:$M$15000,8)</f>
        <v>N/A</v>
      </c>
    </row>
    <row r="1449" customFormat="false" ht="11.25" hidden="false" customHeight="false" outlineLevel="0" collapsed="false">
      <c r="A1449" s="199" t="n">
        <v>36991</v>
      </c>
      <c r="B1449" s="192" t="n">
        <v>36991</v>
      </c>
      <c r="C1449" s="308" t="n">
        <f aca="false">IF(B1449&lt;&gt;"",MONTH(B1449),0)</f>
        <v>4</v>
      </c>
      <c r="D1449" s="3" t="str">
        <f aca="false">VLOOKUP($B1449,data!$A$6:$M$15000,8)</f>
        <v>N/A</v>
      </c>
    </row>
    <row r="1450" customFormat="false" ht="11.25" hidden="false" customHeight="false" outlineLevel="0" collapsed="false">
      <c r="A1450" s="199" t="n">
        <v>36992</v>
      </c>
      <c r="B1450" s="192" t="n">
        <v>36992</v>
      </c>
      <c r="C1450" s="308" t="n">
        <f aca="false">IF(B1450&lt;&gt;"",MONTH(B1450),0)</f>
        <v>4</v>
      </c>
      <c r="D1450" s="3" t="str">
        <f aca="false">VLOOKUP($B1450,data!$A$6:$M$15000,8)</f>
        <v>N/A</v>
      </c>
    </row>
    <row r="1451" customFormat="false" ht="11.25" hidden="false" customHeight="false" outlineLevel="0" collapsed="false">
      <c r="A1451" s="199" t="n">
        <v>36993</v>
      </c>
      <c r="B1451" s="192" t="n">
        <v>36993</v>
      </c>
      <c r="C1451" s="308" t="n">
        <f aca="false">IF(B1451&lt;&gt;"",MONTH(B1451),0)</f>
        <v>4</v>
      </c>
      <c r="D1451" s="3" t="str">
        <f aca="false">VLOOKUP($B1451,data!$A$6:$M$15000,8)</f>
        <v>N/A</v>
      </c>
    </row>
    <row r="1452" customFormat="false" ht="11.25" hidden="false" customHeight="false" outlineLevel="0" collapsed="false">
      <c r="A1452" s="199" t="n">
        <v>36994</v>
      </c>
      <c r="B1452" s="192" t="n">
        <v>36994</v>
      </c>
      <c r="C1452" s="308" t="n">
        <f aca="false">IF(B1452&lt;&gt;"",MONTH(B1452),0)</f>
        <v>4</v>
      </c>
      <c r="D1452" s="3" t="str">
        <f aca="false">VLOOKUP($B1452,data!$A$6:$M$15000,8)</f>
        <v>N/A</v>
      </c>
    </row>
    <row r="1453" customFormat="false" ht="11.25" hidden="false" customHeight="false" outlineLevel="0" collapsed="false">
      <c r="A1453" s="199" t="n">
        <v>36995</v>
      </c>
      <c r="B1453" s="192" t="n">
        <v>36995</v>
      </c>
      <c r="C1453" s="308" t="n">
        <f aca="false">IF(B1453&lt;&gt;"",MONTH(B1453),0)</f>
        <v>4</v>
      </c>
      <c r="D1453" s="3" t="str">
        <f aca="false">VLOOKUP($B1453,data!$A$6:$M$15000,8)</f>
        <v>N/A</v>
      </c>
    </row>
    <row r="1454" customFormat="false" ht="11.25" hidden="false" customHeight="false" outlineLevel="0" collapsed="false">
      <c r="A1454" s="199" t="n">
        <v>36996</v>
      </c>
      <c r="B1454" s="192" t="n">
        <v>36996</v>
      </c>
      <c r="C1454" s="308" t="n">
        <f aca="false">IF(B1454&lt;&gt;"",MONTH(B1454),0)</f>
        <v>4</v>
      </c>
      <c r="D1454" s="3" t="str">
        <f aca="false">VLOOKUP($B1454,data!$A$6:$M$15000,8)</f>
        <v>N/A</v>
      </c>
    </row>
    <row r="1455" customFormat="false" ht="11.25" hidden="false" customHeight="false" outlineLevel="0" collapsed="false">
      <c r="A1455" s="199" t="n">
        <v>36997</v>
      </c>
      <c r="B1455" s="192" t="n">
        <v>36997</v>
      </c>
      <c r="C1455" s="308" t="n">
        <f aca="false">IF(B1455&lt;&gt;"",MONTH(B1455),0)</f>
        <v>4</v>
      </c>
      <c r="D1455" s="3" t="str">
        <f aca="false">VLOOKUP($B1455,data!$A$6:$M$15000,8)</f>
        <v>N/A</v>
      </c>
    </row>
    <row r="1456" customFormat="false" ht="11.25" hidden="false" customHeight="false" outlineLevel="0" collapsed="false">
      <c r="A1456" s="199" t="n">
        <v>36998</v>
      </c>
      <c r="B1456" s="192" t="n">
        <v>36998</v>
      </c>
      <c r="C1456" s="308" t="n">
        <f aca="false">IF(B1456&lt;&gt;"",MONTH(B1456),0)</f>
        <v>4</v>
      </c>
      <c r="D1456" s="3" t="str">
        <f aca="false">VLOOKUP($B1456,data!$A$6:$M$15000,8)</f>
        <v>N/A</v>
      </c>
    </row>
    <row r="1457" customFormat="false" ht="11.25" hidden="false" customHeight="false" outlineLevel="0" collapsed="false">
      <c r="A1457" s="199" t="n">
        <v>36999</v>
      </c>
      <c r="B1457" s="192" t="n">
        <v>36999</v>
      </c>
      <c r="C1457" s="308" t="n">
        <f aca="false">IF(B1457&lt;&gt;"",MONTH(B1457),0)</f>
        <v>4</v>
      </c>
      <c r="D1457" s="3" t="str">
        <f aca="false">VLOOKUP($B1457,data!$A$6:$M$15000,8)</f>
        <v>N/A</v>
      </c>
    </row>
    <row r="1458" customFormat="false" ht="11.25" hidden="false" customHeight="false" outlineLevel="0" collapsed="false">
      <c r="A1458" s="199" t="n">
        <v>37000</v>
      </c>
      <c r="B1458" s="192" t="n">
        <v>37000</v>
      </c>
      <c r="C1458" s="308" t="n">
        <f aca="false">IF(B1458&lt;&gt;"",MONTH(B1458),0)</f>
        <v>4</v>
      </c>
      <c r="D1458" s="3" t="str">
        <f aca="false">VLOOKUP($B1458,data!$A$6:$M$15000,8)</f>
        <v>N/A</v>
      </c>
    </row>
    <row r="1459" customFormat="false" ht="11.25" hidden="false" customHeight="false" outlineLevel="0" collapsed="false">
      <c r="A1459" s="199" t="n">
        <v>37001</v>
      </c>
      <c r="B1459" s="192" t="n">
        <v>37001</v>
      </c>
      <c r="C1459" s="308" t="n">
        <f aca="false">IF(B1459&lt;&gt;"",MONTH(B1459),0)</f>
        <v>4</v>
      </c>
      <c r="D1459" s="3" t="str">
        <f aca="false">VLOOKUP($B1459,data!$A$6:$M$15000,8)</f>
        <v>N/A</v>
      </c>
    </row>
    <row r="1460" customFormat="false" ht="11.25" hidden="false" customHeight="false" outlineLevel="0" collapsed="false">
      <c r="A1460" s="199" t="n">
        <v>37002</v>
      </c>
      <c r="B1460" s="192" t="n">
        <v>37002</v>
      </c>
      <c r="C1460" s="308" t="n">
        <f aca="false">IF(B1460&lt;&gt;"",MONTH(B1460),0)</f>
        <v>4</v>
      </c>
      <c r="D1460" s="3" t="str">
        <f aca="false">VLOOKUP($B1460,data!$A$6:$M$15000,8)</f>
        <v>N/A</v>
      </c>
    </row>
    <row r="1461" customFormat="false" ht="11.25" hidden="false" customHeight="false" outlineLevel="0" collapsed="false">
      <c r="A1461" s="199" t="n">
        <v>37003</v>
      </c>
      <c r="B1461" s="192" t="n">
        <v>37003</v>
      </c>
      <c r="C1461" s="308" t="n">
        <f aca="false">IF(B1461&lt;&gt;"",MONTH(B1461),0)</f>
        <v>4</v>
      </c>
      <c r="D1461" s="3" t="str">
        <f aca="false">VLOOKUP($B1461,data!$A$6:$M$15000,8)</f>
        <v>N/A</v>
      </c>
    </row>
    <row r="1462" customFormat="false" ht="11.25" hidden="false" customHeight="false" outlineLevel="0" collapsed="false">
      <c r="A1462" s="199" t="n">
        <v>37004</v>
      </c>
      <c r="B1462" s="192" t="n">
        <v>37004</v>
      </c>
      <c r="C1462" s="308" t="n">
        <f aca="false">IF(B1462&lt;&gt;"",MONTH(B1462),0)</f>
        <v>4</v>
      </c>
      <c r="D1462" s="3" t="str">
        <f aca="false">VLOOKUP($B1462,data!$A$6:$M$15000,8)</f>
        <v>N/A</v>
      </c>
    </row>
    <row r="1463" customFormat="false" ht="11.25" hidden="false" customHeight="false" outlineLevel="0" collapsed="false">
      <c r="A1463" s="199" t="n">
        <v>37005</v>
      </c>
      <c r="B1463" s="192" t="n">
        <v>37005</v>
      </c>
      <c r="C1463" s="308" t="n">
        <f aca="false">IF(B1463&lt;&gt;"",MONTH(B1463),0)</f>
        <v>4</v>
      </c>
      <c r="D1463" s="3" t="str">
        <f aca="false">VLOOKUP($B1463,data!$A$6:$M$15000,8)</f>
        <v>N/A</v>
      </c>
    </row>
    <row r="1464" customFormat="false" ht="11.25" hidden="false" customHeight="false" outlineLevel="0" collapsed="false">
      <c r="A1464" s="199" t="n">
        <v>37006</v>
      </c>
      <c r="B1464" s="192" t="n">
        <v>37006</v>
      </c>
      <c r="C1464" s="308" t="n">
        <f aca="false">IF(B1464&lt;&gt;"",MONTH(B1464),0)</f>
        <v>4</v>
      </c>
      <c r="D1464" s="3" t="str">
        <f aca="false">VLOOKUP($B1464,data!$A$6:$M$15000,8)</f>
        <v>N/A</v>
      </c>
    </row>
    <row r="1465" customFormat="false" ht="11.25" hidden="false" customHeight="false" outlineLevel="0" collapsed="false">
      <c r="A1465" s="199" t="n">
        <v>37007</v>
      </c>
      <c r="B1465" s="192" t="n">
        <v>37007</v>
      </c>
      <c r="C1465" s="308" t="n">
        <f aca="false">IF(B1465&lt;&gt;"",MONTH(B1465),0)</f>
        <v>4</v>
      </c>
      <c r="D1465" s="3" t="str">
        <f aca="false">VLOOKUP($B1465,data!$A$6:$M$15000,8)</f>
        <v>N/A</v>
      </c>
    </row>
    <row r="1466" customFormat="false" ht="11.25" hidden="false" customHeight="false" outlineLevel="0" collapsed="false">
      <c r="A1466" s="199" t="n">
        <v>37008</v>
      </c>
      <c r="B1466" s="192" t="n">
        <v>37008</v>
      </c>
      <c r="C1466" s="308" t="n">
        <f aca="false">IF(B1466&lt;&gt;"",MONTH(B1466),0)</f>
        <v>4</v>
      </c>
      <c r="D1466" s="3" t="str">
        <f aca="false">VLOOKUP($B1466,data!$A$6:$M$15000,8)</f>
        <v>N/A</v>
      </c>
    </row>
    <row r="1467" customFormat="false" ht="11.25" hidden="false" customHeight="false" outlineLevel="0" collapsed="false">
      <c r="A1467" s="199" t="n">
        <v>37009</v>
      </c>
      <c r="B1467" s="192" t="n">
        <v>37009</v>
      </c>
      <c r="C1467" s="308" t="n">
        <f aca="false">IF(B1467&lt;&gt;"",MONTH(B1467),0)</f>
        <v>4</v>
      </c>
      <c r="D1467" s="3" t="str">
        <f aca="false">VLOOKUP($B1467,data!$A$6:$M$15000,8)</f>
        <v>N/A</v>
      </c>
    </row>
    <row r="1468" customFormat="false" ht="11.25" hidden="false" customHeight="false" outlineLevel="0" collapsed="false">
      <c r="A1468" s="199" t="n">
        <v>37010</v>
      </c>
      <c r="B1468" s="192" t="n">
        <v>37010</v>
      </c>
      <c r="C1468" s="308" t="n">
        <f aca="false">IF(B1468&lt;&gt;"",MONTH(B1468),0)</f>
        <v>4</v>
      </c>
      <c r="D1468" s="3" t="str">
        <f aca="false">VLOOKUP($B1468,data!$A$6:$M$15000,8)</f>
        <v>N/A</v>
      </c>
    </row>
    <row r="1469" customFormat="false" ht="11.25" hidden="false" customHeight="false" outlineLevel="0" collapsed="false">
      <c r="A1469" s="199" t="n">
        <v>37011</v>
      </c>
      <c r="B1469" s="192" t="n">
        <v>37011</v>
      </c>
      <c r="C1469" s="308" t="n">
        <f aca="false">IF(B1469&lt;&gt;"",MONTH(B1469),0)</f>
        <v>4</v>
      </c>
      <c r="D1469" s="3" t="str">
        <f aca="false">VLOOKUP($B1469,data!$A$6:$M$15000,8)</f>
        <v>N/A</v>
      </c>
    </row>
    <row r="1470" customFormat="false" ht="11.25" hidden="false" customHeight="false" outlineLevel="0" collapsed="false">
      <c r="A1470" s="199" t="n">
        <v>37012</v>
      </c>
      <c r="B1470" s="192" t="n">
        <v>37012</v>
      </c>
      <c r="C1470" s="308" t="n">
        <f aca="false">IF(B1470&lt;&gt;"",MONTH(B1470),0)</f>
        <v>5</v>
      </c>
      <c r="D1470" s="3" t="str">
        <f aca="false">VLOOKUP($B1470,data!$A$6:$M$15000,8)</f>
        <v>N/A</v>
      </c>
    </row>
    <row r="1471" customFormat="false" ht="11.25" hidden="false" customHeight="false" outlineLevel="0" collapsed="false">
      <c r="A1471" s="199" t="n">
        <v>37013</v>
      </c>
      <c r="B1471" s="192" t="n">
        <v>37013</v>
      </c>
      <c r="C1471" s="308" t="n">
        <f aca="false">IF(B1471&lt;&gt;"",MONTH(B1471),0)</f>
        <v>5</v>
      </c>
      <c r="D1471" s="3" t="str">
        <f aca="false">VLOOKUP($B1471,data!$A$6:$M$15000,8)</f>
        <v>N/A</v>
      </c>
    </row>
    <row r="1472" customFormat="false" ht="11.25" hidden="false" customHeight="false" outlineLevel="0" collapsed="false">
      <c r="A1472" s="199" t="n">
        <v>37014</v>
      </c>
      <c r="B1472" s="192" t="n">
        <v>37014</v>
      </c>
      <c r="C1472" s="308" t="n">
        <f aca="false">IF(B1472&lt;&gt;"",MONTH(B1472),0)</f>
        <v>5</v>
      </c>
      <c r="D1472" s="3" t="str">
        <f aca="false">VLOOKUP($B1472,data!$A$6:$M$15000,8)</f>
        <v>N/A</v>
      </c>
    </row>
    <row r="1473" customFormat="false" ht="11.25" hidden="false" customHeight="false" outlineLevel="0" collapsed="false">
      <c r="A1473" s="199" t="n">
        <v>37015</v>
      </c>
      <c r="B1473" s="192" t="n">
        <v>37015</v>
      </c>
      <c r="C1473" s="308" t="n">
        <f aca="false">IF(B1473&lt;&gt;"",MONTH(B1473),0)</f>
        <v>5</v>
      </c>
      <c r="D1473" s="3" t="str">
        <f aca="false">VLOOKUP($B1473,data!$A$6:$M$15000,8)</f>
        <v>N/A</v>
      </c>
    </row>
    <row r="1474" customFormat="false" ht="11.25" hidden="false" customHeight="false" outlineLevel="0" collapsed="false">
      <c r="A1474" s="199" t="n">
        <v>37016</v>
      </c>
      <c r="B1474" s="192" t="n">
        <v>37016</v>
      </c>
      <c r="C1474" s="308" t="n">
        <f aca="false">IF(B1474&lt;&gt;"",MONTH(B1474),0)</f>
        <v>5</v>
      </c>
      <c r="D1474" s="3" t="str">
        <f aca="false">VLOOKUP($B1474,data!$A$6:$M$15000,8)</f>
        <v>N/A</v>
      </c>
    </row>
    <row r="1475" customFormat="false" ht="11.25" hidden="false" customHeight="false" outlineLevel="0" collapsed="false">
      <c r="A1475" s="199" t="n">
        <v>37017</v>
      </c>
      <c r="B1475" s="192" t="n">
        <v>37017</v>
      </c>
      <c r="C1475" s="308" t="n">
        <f aca="false">IF(B1475&lt;&gt;"",MONTH(B1475),0)</f>
        <v>5</v>
      </c>
      <c r="D1475" s="3" t="str">
        <f aca="false">VLOOKUP($B1475,data!$A$6:$M$15000,8)</f>
        <v>N/A</v>
      </c>
    </row>
    <row r="1476" customFormat="false" ht="11.25" hidden="false" customHeight="false" outlineLevel="0" collapsed="false">
      <c r="A1476" s="199" t="n">
        <v>37018</v>
      </c>
      <c r="B1476" s="192" t="n">
        <v>37018</v>
      </c>
      <c r="C1476" s="308" t="n">
        <f aca="false">IF(B1476&lt;&gt;"",MONTH(B1476),0)</f>
        <v>5</v>
      </c>
      <c r="D1476" s="3" t="str">
        <f aca="false">VLOOKUP($B1476,data!$A$6:$M$15000,8)</f>
        <v>N/A</v>
      </c>
    </row>
    <row r="1477" customFormat="false" ht="11.25" hidden="false" customHeight="false" outlineLevel="0" collapsed="false">
      <c r="A1477" s="199" t="n">
        <v>37019</v>
      </c>
      <c r="B1477" s="192" t="n">
        <v>37019</v>
      </c>
      <c r="C1477" s="308" t="n">
        <f aca="false">IF(B1477&lt;&gt;"",MONTH(B1477),0)</f>
        <v>5</v>
      </c>
      <c r="D1477" s="3" t="str">
        <f aca="false">VLOOKUP($B1477,data!$A$6:$M$15000,8)</f>
        <v>N/A</v>
      </c>
    </row>
    <row r="1478" customFormat="false" ht="11.25" hidden="false" customHeight="false" outlineLevel="0" collapsed="false">
      <c r="A1478" s="199" t="n">
        <v>37020</v>
      </c>
      <c r="B1478" s="192" t="n">
        <v>37020</v>
      </c>
      <c r="C1478" s="308" t="n">
        <f aca="false">IF(B1478&lt;&gt;"",MONTH(B1478),0)</f>
        <v>5</v>
      </c>
      <c r="D1478" s="3" t="str">
        <f aca="false">VLOOKUP($B1478,data!$A$6:$M$15000,8)</f>
        <v>N/A</v>
      </c>
    </row>
    <row r="1479" customFormat="false" ht="11.25" hidden="false" customHeight="false" outlineLevel="0" collapsed="false">
      <c r="A1479" s="199" t="n">
        <v>37021</v>
      </c>
      <c r="B1479" s="192" t="n">
        <v>37021</v>
      </c>
      <c r="C1479" s="308" t="n">
        <f aca="false">IF(B1479&lt;&gt;"",MONTH(B1479),0)</f>
        <v>5</v>
      </c>
      <c r="D1479" s="3" t="str">
        <f aca="false">VLOOKUP($B1479,data!$A$6:$M$15000,8)</f>
        <v>N/A</v>
      </c>
    </row>
    <row r="1480" customFormat="false" ht="11.25" hidden="false" customHeight="false" outlineLevel="0" collapsed="false">
      <c r="A1480" s="199" t="n">
        <v>37022</v>
      </c>
      <c r="B1480" s="192" t="n">
        <v>37022</v>
      </c>
      <c r="C1480" s="308" t="n">
        <f aca="false">IF(B1480&lt;&gt;"",MONTH(B1480),0)</f>
        <v>5</v>
      </c>
      <c r="D1480" s="3" t="str">
        <f aca="false">VLOOKUP($B1480,data!$A$6:$M$15000,8)</f>
        <v>N/A</v>
      </c>
    </row>
    <row r="1481" customFormat="false" ht="11.25" hidden="false" customHeight="false" outlineLevel="0" collapsed="false">
      <c r="A1481" s="199" t="n">
        <v>37023</v>
      </c>
      <c r="B1481" s="192" t="n">
        <v>37023</v>
      </c>
      <c r="C1481" s="308" t="n">
        <f aca="false">IF(B1481&lt;&gt;"",MONTH(B1481),0)</f>
        <v>5</v>
      </c>
      <c r="D1481" s="3" t="str">
        <f aca="false">VLOOKUP($B1481,data!$A$6:$M$15000,8)</f>
        <v>N/A</v>
      </c>
    </row>
    <row r="1482" customFormat="false" ht="11.25" hidden="false" customHeight="false" outlineLevel="0" collapsed="false">
      <c r="A1482" s="199" t="n">
        <v>37024</v>
      </c>
      <c r="B1482" s="192" t="n">
        <v>37024</v>
      </c>
      <c r="C1482" s="308" t="n">
        <f aca="false">IF(B1482&lt;&gt;"",MONTH(B1482),0)</f>
        <v>5</v>
      </c>
      <c r="D1482" s="3" t="str">
        <f aca="false">VLOOKUP($B1482,data!$A$6:$M$15000,8)</f>
        <v>N/A</v>
      </c>
    </row>
    <row r="1483" customFormat="false" ht="11.25" hidden="false" customHeight="false" outlineLevel="0" collapsed="false">
      <c r="A1483" s="199" t="n">
        <v>37025</v>
      </c>
      <c r="B1483" s="192" t="n">
        <v>37025</v>
      </c>
      <c r="C1483" s="308" t="n">
        <f aca="false">IF(B1483&lt;&gt;"",MONTH(B1483),0)</f>
        <v>5</v>
      </c>
      <c r="D1483" s="3" t="str">
        <f aca="false">VLOOKUP($B1483,data!$A$6:$M$15000,8)</f>
        <v>N/A</v>
      </c>
    </row>
    <row r="1484" customFormat="false" ht="11.25" hidden="false" customHeight="false" outlineLevel="0" collapsed="false">
      <c r="A1484" s="199" t="n">
        <v>37026</v>
      </c>
      <c r="B1484" s="192" t="n">
        <v>37026</v>
      </c>
      <c r="C1484" s="308" t="n">
        <f aca="false">IF(B1484&lt;&gt;"",MONTH(B1484),0)</f>
        <v>5</v>
      </c>
      <c r="D1484" s="3" t="str">
        <f aca="false">VLOOKUP($B1484,data!$A$6:$M$15000,8)</f>
        <v>N/A</v>
      </c>
    </row>
    <row r="1485" customFormat="false" ht="11.25" hidden="false" customHeight="false" outlineLevel="0" collapsed="false">
      <c r="A1485" s="199" t="n">
        <v>37027</v>
      </c>
      <c r="B1485" s="192" t="n">
        <v>37027</v>
      </c>
      <c r="C1485" s="308" t="n">
        <f aca="false">IF(B1485&lt;&gt;"",MONTH(B1485),0)</f>
        <v>5</v>
      </c>
      <c r="D1485" s="3" t="str">
        <f aca="false">VLOOKUP($B1485,data!$A$6:$M$15000,8)</f>
        <v>N/A</v>
      </c>
    </row>
    <row r="1486" customFormat="false" ht="11.25" hidden="false" customHeight="false" outlineLevel="0" collapsed="false">
      <c r="A1486" s="199" t="n">
        <v>37028</v>
      </c>
      <c r="B1486" s="192" t="n">
        <v>37028</v>
      </c>
      <c r="C1486" s="308" t="n">
        <f aca="false">IF(B1486&lt;&gt;"",MONTH(B1486),0)</f>
        <v>5</v>
      </c>
      <c r="D1486" s="3" t="str">
        <f aca="false">VLOOKUP($B1486,data!$A$6:$M$15000,8)</f>
        <v>N/A</v>
      </c>
    </row>
    <row r="1487" customFormat="false" ht="11.25" hidden="false" customHeight="false" outlineLevel="0" collapsed="false">
      <c r="A1487" s="199" t="n">
        <v>37029</v>
      </c>
      <c r="B1487" s="192" t="n">
        <v>37029</v>
      </c>
      <c r="C1487" s="308" t="n">
        <f aca="false">IF(B1487&lt;&gt;"",MONTH(B1487),0)</f>
        <v>5</v>
      </c>
      <c r="D1487" s="3" t="str">
        <f aca="false">VLOOKUP($B1487,data!$A$6:$M$15000,8)</f>
        <v>N/A</v>
      </c>
    </row>
    <row r="1488" customFormat="false" ht="11.25" hidden="false" customHeight="false" outlineLevel="0" collapsed="false">
      <c r="A1488" s="199" t="n">
        <v>37030</v>
      </c>
      <c r="B1488" s="192" t="n">
        <v>37030</v>
      </c>
      <c r="C1488" s="308" t="n">
        <f aca="false">IF(B1488&lt;&gt;"",MONTH(B1488),0)</f>
        <v>5</v>
      </c>
      <c r="D1488" s="3" t="str">
        <f aca="false">VLOOKUP($B1488,data!$A$6:$M$15000,8)</f>
        <v>N/A</v>
      </c>
    </row>
    <row r="1489" customFormat="false" ht="11.25" hidden="false" customHeight="false" outlineLevel="0" collapsed="false">
      <c r="A1489" s="199" t="n">
        <v>37031</v>
      </c>
      <c r="B1489" s="192" t="n">
        <v>37031</v>
      </c>
      <c r="C1489" s="308" t="n">
        <f aca="false">IF(B1489&lt;&gt;"",MONTH(B1489),0)</f>
        <v>5</v>
      </c>
      <c r="D1489" s="3" t="str">
        <f aca="false">VLOOKUP($B1489,data!$A$6:$M$15000,8)</f>
        <v>N/A</v>
      </c>
    </row>
    <row r="1490" customFormat="false" ht="11.25" hidden="false" customHeight="false" outlineLevel="0" collapsed="false">
      <c r="A1490" s="199" t="n">
        <v>37032</v>
      </c>
      <c r="B1490" s="192" t="n">
        <v>37032</v>
      </c>
      <c r="C1490" s="308" t="n">
        <f aca="false">IF(B1490&lt;&gt;"",MONTH(B1490),0)</f>
        <v>5</v>
      </c>
      <c r="D1490" s="3" t="str">
        <f aca="false">VLOOKUP($B1490,data!$A$6:$M$15000,8)</f>
        <v>N/A</v>
      </c>
    </row>
    <row r="1491" customFormat="false" ht="11.25" hidden="false" customHeight="false" outlineLevel="0" collapsed="false">
      <c r="A1491" s="199" t="n">
        <v>37033</v>
      </c>
      <c r="B1491" s="192" t="n">
        <v>37033</v>
      </c>
      <c r="C1491" s="308" t="n">
        <f aca="false">IF(B1491&lt;&gt;"",MONTH(B1491),0)</f>
        <v>5</v>
      </c>
      <c r="D1491" s="3" t="str">
        <f aca="false">VLOOKUP($B1491,data!$A$6:$M$15000,8)</f>
        <v>N/A</v>
      </c>
    </row>
    <row r="1492" customFormat="false" ht="11.25" hidden="false" customHeight="false" outlineLevel="0" collapsed="false">
      <c r="A1492" s="199" t="n">
        <v>37034</v>
      </c>
      <c r="B1492" s="192" t="n">
        <v>37034</v>
      </c>
      <c r="C1492" s="308" t="n">
        <f aca="false">IF(B1492&lt;&gt;"",MONTH(B1492),0)</f>
        <v>5</v>
      </c>
      <c r="D1492" s="3" t="str">
        <f aca="false">VLOOKUP($B1492,data!$A$6:$M$15000,8)</f>
        <v>N/A</v>
      </c>
    </row>
    <row r="1493" customFormat="false" ht="11.25" hidden="false" customHeight="false" outlineLevel="0" collapsed="false">
      <c r="A1493" s="199" t="n">
        <v>37035</v>
      </c>
      <c r="B1493" s="192" t="n">
        <v>37035</v>
      </c>
      <c r="C1493" s="308" t="n">
        <f aca="false">IF(B1493&lt;&gt;"",MONTH(B1493),0)</f>
        <v>5</v>
      </c>
      <c r="D1493" s="3" t="str">
        <f aca="false">VLOOKUP($B1493,data!$A$6:$M$15000,8)</f>
        <v>N/A</v>
      </c>
    </row>
    <row r="1494" customFormat="false" ht="11.25" hidden="false" customHeight="false" outlineLevel="0" collapsed="false">
      <c r="A1494" s="199" t="n">
        <v>37036</v>
      </c>
      <c r="B1494" s="192" t="n">
        <v>37036</v>
      </c>
      <c r="C1494" s="308" t="n">
        <f aca="false">IF(B1494&lt;&gt;"",MONTH(B1494),0)</f>
        <v>5</v>
      </c>
      <c r="D1494" s="3" t="str">
        <f aca="false">VLOOKUP($B1494,data!$A$6:$M$15000,8)</f>
        <v>N/A</v>
      </c>
    </row>
    <row r="1495" customFormat="false" ht="11.25" hidden="false" customHeight="false" outlineLevel="0" collapsed="false">
      <c r="A1495" s="199" t="n">
        <v>37037</v>
      </c>
      <c r="B1495" s="192" t="n">
        <v>37037</v>
      </c>
      <c r="C1495" s="308" t="n">
        <f aca="false">IF(B1495&lt;&gt;"",MONTH(B1495),0)</f>
        <v>5</v>
      </c>
      <c r="D1495" s="3" t="str">
        <f aca="false">VLOOKUP($B1495,data!$A$6:$M$15000,8)</f>
        <v>N/A</v>
      </c>
    </row>
    <row r="1496" customFormat="false" ht="11.25" hidden="false" customHeight="false" outlineLevel="0" collapsed="false">
      <c r="A1496" s="199" t="n">
        <v>37038</v>
      </c>
      <c r="B1496" s="192" t="n">
        <v>37038</v>
      </c>
      <c r="C1496" s="308" t="n">
        <f aca="false">IF(B1496&lt;&gt;"",MONTH(B1496),0)</f>
        <v>5</v>
      </c>
      <c r="D1496" s="3" t="str">
        <f aca="false">VLOOKUP($B1496,data!$A$6:$M$15000,8)</f>
        <v>N/A</v>
      </c>
    </row>
    <row r="1497" customFormat="false" ht="11.25" hidden="false" customHeight="false" outlineLevel="0" collapsed="false">
      <c r="A1497" s="199" t="n">
        <v>37039</v>
      </c>
      <c r="B1497" s="192" t="n">
        <v>37039</v>
      </c>
      <c r="C1497" s="308" t="n">
        <f aca="false">IF(B1497&lt;&gt;"",MONTH(B1497),0)</f>
        <v>5</v>
      </c>
      <c r="D1497" s="3" t="str">
        <f aca="false">VLOOKUP($B1497,data!$A$6:$M$15000,8)</f>
        <v>N/A</v>
      </c>
    </row>
    <row r="1498" customFormat="false" ht="11.25" hidden="false" customHeight="false" outlineLevel="0" collapsed="false">
      <c r="A1498" s="199" t="n">
        <v>37040</v>
      </c>
      <c r="B1498" s="192" t="n">
        <v>37040</v>
      </c>
      <c r="C1498" s="308" t="n">
        <f aca="false">IF(B1498&lt;&gt;"",MONTH(B1498),0)</f>
        <v>5</v>
      </c>
      <c r="D1498" s="3" t="str">
        <f aca="false">VLOOKUP($B1498,data!$A$6:$M$15000,8)</f>
        <v>N/A</v>
      </c>
    </row>
    <row r="1499" customFormat="false" ht="11.25" hidden="false" customHeight="false" outlineLevel="0" collapsed="false">
      <c r="A1499" s="199" t="n">
        <v>37041</v>
      </c>
      <c r="B1499" s="192" t="n">
        <v>37041</v>
      </c>
      <c r="C1499" s="308" t="n">
        <f aca="false">IF(B1499&lt;&gt;"",MONTH(B1499),0)</f>
        <v>5</v>
      </c>
      <c r="D1499" s="3" t="str">
        <f aca="false">VLOOKUP($B1499,data!$A$6:$M$15000,8)</f>
        <v>N/A</v>
      </c>
    </row>
    <row r="1500" customFormat="false" ht="11.25" hidden="false" customHeight="false" outlineLevel="0" collapsed="false">
      <c r="A1500" s="199" t="n">
        <v>37042</v>
      </c>
      <c r="B1500" s="192" t="n">
        <v>37042</v>
      </c>
      <c r="C1500" s="308" t="n">
        <f aca="false">IF(B1500&lt;&gt;"",MONTH(B1500),0)</f>
        <v>5</v>
      </c>
      <c r="D1500" s="3" t="str">
        <f aca="false">VLOOKUP($B1500,data!$A$6:$M$15000,8)</f>
        <v>N/A</v>
      </c>
    </row>
    <row r="1501" customFormat="false" ht="11.25" hidden="false" customHeight="false" outlineLevel="0" collapsed="false">
      <c r="A1501" s="199" t="n">
        <v>37043</v>
      </c>
      <c r="B1501" s="192" t="n">
        <v>37043</v>
      </c>
      <c r="C1501" s="308" t="n">
        <f aca="false">IF(B1501&lt;&gt;"",MONTH(B1501),0)</f>
        <v>6</v>
      </c>
      <c r="D1501" s="3" t="str">
        <f aca="false">VLOOKUP($B1501,data!$A$6:$M$15000,8)</f>
        <v>N/A</v>
      </c>
    </row>
    <row r="1502" customFormat="false" ht="11.25" hidden="false" customHeight="false" outlineLevel="0" collapsed="false">
      <c r="A1502" s="199" t="n">
        <v>37044</v>
      </c>
      <c r="B1502" s="192" t="n">
        <v>37044</v>
      </c>
      <c r="C1502" s="308" t="n">
        <f aca="false">IF(B1502&lt;&gt;"",MONTH(B1502),0)</f>
        <v>6</v>
      </c>
      <c r="D1502" s="3" t="str">
        <f aca="false">VLOOKUP($B1502,data!$A$6:$M$15000,8)</f>
        <v>N/A</v>
      </c>
    </row>
    <row r="1503" customFormat="false" ht="11.25" hidden="false" customHeight="false" outlineLevel="0" collapsed="false">
      <c r="A1503" s="199" t="n">
        <v>37045</v>
      </c>
      <c r="B1503" s="192" t="n">
        <v>37045</v>
      </c>
      <c r="C1503" s="308" t="n">
        <f aca="false">IF(B1503&lt;&gt;"",MONTH(B1503),0)</f>
        <v>6</v>
      </c>
      <c r="D1503" s="3" t="str">
        <f aca="false">VLOOKUP($B1503,data!$A$6:$M$15000,8)</f>
        <v>N/A</v>
      </c>
    </row>
    <row r="1504" customFormat="false" ht="11.25" hidden="false" customHeight="false" outlineLevel="0" collapsed="false">
      <c r="A1504" s="199" t="n">
        <v>37046</v>
      </c>
      <c r="B1504" s="192" t="n">
        <v>37046</v>
      </c>
      <c r="C1504" s="308" t="n">
        <f aca="false">IF(B1504&lt;&gt;"",MONTH(B1504),0)</f>
        <v>6</v>
      </c>
      <c r="D1504" s="3" t="str">
        <f aca="false">VLOOKUP($B1504,data!$A$6:$M$15000,8)</f>
        <v>N/A</v>
      </c>
    </row>
    <row r="1505" customFormat="false" ht="11.25" hidden="false" customHeight="false" outlineLevel="0" collapsed="false">
      <c r="A1505" s="199" t="n">
        <v>37047</v>
      </c>
      <c r="B1505" s="192" t="n">
        <v>37047</v>
      </c>
      <c r="C1505" s="308" t="n">
        <f aca="false">IF(B1505&lt;&gt;"",MONTH(B1505),0)</f>
        <v>6</v>
      </c>
      <c r="D1505" s="3" t="str">
        <f aca="false">VLOOKUP($B1505,data!$A$6:$M$15000,8)</f>
        <v>N/A</v>
      </c>
    </row>
    <row r="1506" customFormat="false" ht="11.25" hidden="false" customHeight="false" outlineLevel="0" collapsed="false">
      <c r="A1506" s="199" t="n">
        <v>37048</v>
      </c>
      <c r="B1506" s="192" t="n">
        <v>37048</v>
      </c>
      <c r="C1506" s="308" t="n">
        <f aca="false">IF(B1506&lt;&gt;"",MONTH(B1506),0)</f>
        <v>6</v>
      </c>
      <c r="D1506" s="3" t="str">
        <f aca="false">VLOOKUP($B1506,data!$A$6:$M$15000,8)</f>
        <v>N/A</v>
      </c>
    </row>
    <row r="1507" customFormat="false" ht="11.25" hidden="false" customHeight="false" outlineLevel="0" collapsed="false">
      <c r="A1507" s="199" t="n">
        <v>37049</v>
      </c>
      <c r="B1507" s="192" t="n">
        <v>37049</v>
      </c>
      <c r="C1507" s="308" t="n">
        <f aca="false">IF(B1507&lt;&gt;"",MONTH(B1507),0)</f>
        <v>6</v>
      </c>
      <c r="D1507" s="3" t="str">
        <f aca="false">VLOOKUP($B1507,data!$A$6:$M$15000,8)</f>
        <v>N/A</v>
      </c>
    </row>
    <row r="1508" customFormat="false" ht="11.25" hidden="false" customHeight="false" outlineLevel="0" collapsed="false">
      <c r="A1508" s="199" t="n">
        <v>37050</v>
      </c>
      <c r="B1508" s="192" t="n">
        <v>37050</v>
      </c>
      <c r="C1508" s="308" t="n">
        <f aca="false">IF(B1508&lt;&gt;"",MONTH(B1508),0)</f>
        <v>6</v>
      </c>
      <c r="D1508" s="3" t="str">
        <f aca="false">VLOOKUP($B1508,data!$A$6:$M$15000,8)</f>
        <v>N/A</v>
      </c>
    </row>
    <row r="1509" customFormat="false" ht="11.25" hidden="false" customHeight="false" outlineLevel="0" collapsed="false">
      <c r="A1509" s="199" t="n">
        <v>37051</v>
      </c>
      <c r="B1509" s="192" t="n">
        <v>37051</v>
      </c>
      <c r="C1509" s="308" t="n">
        <f aca="false">IF(B1509&lt;&gt;"",MONTH(B1509),0)</f>
        <v>6</v>
      </c>
      <c r="D1509" s="3" t="str">
        <f aca="false">VLOOKUP($B1509,data!$A$6:$M$15000,8)</f>
        <v>N/A</v>
      </c>
    </row>
    <row r="1510" customFormat="false" ht="11.25" hidden="false" customHeight="false" outlineLevel="0" collapsed="false">
      <c r="A1510" s="199" t="n">
        <v>37052</v>
      </c>
      <c r="B1510" s="192" t="n">
        <v>37052</v>
      </c>
      <c r="C1510" s="308" t="n">
        <f aca="false">IF(B1510&lt;&gt;"",MONTH(B1510),0)</f>
        <v>6</v>
      </c>
      <c r="D1510" s="3" t="str">
        <f aca="false">VLOOKUP($B1510,data!$A$6:$M$15000,8)</f>
        <v>N/A</v>
      </c>
    </row>
    <row r="1511" customFormat="false" ht="11.25" hidden="false" customHeight="false" outlineLevel="0" collapsed="false">
      <c r="A1511" s="199" t="n">
        <v>37053</v>
      </c>
      <c r="B1511" s="192" t="n">
        <v>37053</v>
      </c>
      <c r="C1511" s="308" t="n">
        <f aca="false">IF(B1511&lt;&gt;"",MONTH(B1511),0)</f>
        <v>6</v>
      </c>
      <c r="D1511" s="3" t="str">
        <f aca="false">VLOOKUP($B1511,data!$A$6:$M$15000,8)</f>
        <v>N/A</v>
      </c>
    </row>
    <row r="1512" customFormat="false" ht="11.25" hidden="false" customHeight="false" outlineLevel="0" collapsed="false">
      <c r="A1512" s="199" t="n">
        <v>37054</v>
      </c>
      <c r="B1512" s="192" t="n">
        <v>37054</v>
      </c>
      <c r="C1512" s="308" t="n">
        <f aca="false">IF(B1512&lt;&gt;"",MONTH(B1512),0)</f>
        <v>6</v>
      </c>
      <c r="D1512" s="3" t="str">
        <f aca="false">VLOOKUP($B1512,data!$A$6:$M$15000,8)</f>
        <v>N/A</v>
      </c>
    </row>
    <row r="1513" customFormat="false" ht="11.25" hidden="false" customHeight="false" outlineLevel="0" collapsed="false">
      <c r="A1513" s="199" t="n">
        <v>37055</v>
      </c>
      <c r="B1513" s="192" t="n">
        <v>37055</v>
      </c>
      <c r="C1513" s="308" t="n">
        <f aca="false">IF(B1513&lt;&gt;"",MONTH(B1513),0)</f>
        <v>6</v>
      </c>
      <c r="D1513" s="3" t="str">
        <f aca="false">VLOOKUP($B1513,data!$A$6:$M$15000,8)</f>
        <v>N/A</v>
      </c>
    </row>
    <row r="1514" customFormat="false" ht="11.25" hidden="false" customHeight="false" outlineLevel="0" collapsed="false">
      <c r="A1514" s="199" t="n">
        <v>37056</v>
      </c>
      <c r="B1514" s="192" t="n">
        <v>37056</v>
      </c>
      <c r="C1514" s="308" t="n">
        <f aca="false">IF(B1514&lt;&gt;"",MONTH(B1514),0)</f>
        <v>6</v>
      </c>
      <c r="D1514" s="3" t="str">
        <f aca="false">VLOOKUP($B1514,data!$A$6:$M$15000,8)</f>
        <v>N/A</v>
      </c>
    </row>
    <row r="1515" customFormat="false" ht="11.25" hidden="false" customHeight="false" outlineLevel="0" collapsed="false">
      <c r="A1515" s="199" t="n">
        <v>37057</v>
      </c>
      <c r="B1515" s="192" t="n">
        <v>37057</v>
      </c>
      <c r="C1515" s="308" t="n">
        <f aca="false">IF(B1515&lt;&gt;"",MONTH(B1515),0)</f>
        <v>6</v>
      </c>
      <c r="D1515" s="3" t="str">
        <f aca="false">VLOOKUP($B1515,data!$A$6:$M$15000,8)</f>
        <v>N/A</v>
      </c>
    </row>
    <row r="1516" customFormat="false" ht="11.25" hidden="false" customHeight="false" outlineLevel="0" collapsed="false">
      <c r="A1516" s="199" t="n">
        <v>37058</v>
      </c>
      <c r="B1516" s="192" t="n">
        <v>37058</v>
      </c>
      <c r="C1516" s="308" t="n">
        <f aca="false">IF(B1516&lt;&gt;"",MONTH(B1516),0)</f>
        <v>6</v>
      </c>
      <c r="D1516" s="3" t="str">
        <f aca="false">VLOOKUP($B1516,data!$A$6:$M$15000,8)</f>
        <v>N/A</v>
      </c>
    </row>
    <row r="1517" customFormat="false" ht="11.25" hidden="false" customHeight="false" outlineLevel="0" collapsed="false">
      <c r="A1517" s="199" t="n">
        <v>37059</v>
      </c>
      <c r="B1517" s="192" t="n">
        <v>37059</v>
      </c>
      <c r="C1517" s="308" t="n">
        <f aca="false">IF(B1517&lt;&gt;"",MONTH(B1517),0)</f>
        <v>6</v>
      </c>
      <c r="D1517" s="3" t="str">
        <f aca="false">VLOOKUP($B1517,data!$A$6:$M$15000,8)</f>
        <v>N/A</v>
      </c>
    </row>
    <row r="1518" customFormat="false" ht="11.25" hidden="false" customHeight="false" outlineLevel="0" collapsed="false">
      <c r="A1518" s="199" t="n">
        <v>37060</v>
      </c>
      <c r="B1518" s="192" t="n">
        <v>37060</v>
      </c>
      <c r="C1518" s="308" t="n">
        <f aca="false">IF(B1518&lt;&gt;"",MONTH(B1518),0)</f>
        <v>6</v>
      </c>
      <c r="D1518" s="3" t="str">
        <f aca="false">VLOOKUP($B1518,data!$A$6:$M$15000,8)</f>
        <v>N/A</v>
      </c>
    </row>
    <row r="1519" customFormat="false" ht="11.25" hidden="false" customHeight="false" outlineLevel="0" collapsed="false">
      <c r="A1519" s="199" t="n">
        <v>37061</v>
      </c>
      <c r="B1519" s="192" t="n">
        <v>37061</v>
      </c>
      <c r="C1519" s="308" t="n">
        <f aca="false">IF(B1519&lt;&gt;"",MONTH(B1519),0)</f>
        <v>6</v>
      </c>
      <c r="D1519" s="3" t="str">
        <f aca="false">VLOOKUP($B1519,data!$A$6:$M$15000,8)</f>
        <v>N/A</v>
      </c>
    </row>
    <row r="1520" customFormat="false" ht="11.25" hidden="false" customHeight="false" outlineLevel="0" collapsed="false">
      <c r="A1520" s="199" t="n">
        <v>37062</v>
      </c>
      <c r="B1520" s="192" t="n">
        <v>37062</v>
      </c>
      <c r="C1520" s="308" t="n">
        <f aca="false">IF(B1520&lt;&gt;"",MONTH(B1520),0)</f>
        <v>6</v>
      </c>
      <c r="D1520" s="3" t="str">
        <f aca="false">VLOOKUP($B1520,data!$A$6:$M$15000,8)</f>
        <v>N/A</v>
      </c>
    </row>
    <row r="1521" customFormat="false" ht="11.25" hidden="false" customHeight="false" outlineLevel="0" collapsed="false">
      <c r="A1521" s="199" t="n">
        <v>37063</v>
      </c>
      <c r="B1521" s="192" t="n">
        <v>37063</v>
      </c>
      <c r="C1521" s="308" t="n">
        <f aca="false">IF(B1521&lt;&gt;"",MONTH(B1521),0)</f>
        <v>6</v>
      </c>
      <c r="D1521" s="3" t="str">
        <f aca="false">VLOOKUP($B1521,data!$A$6:$M$15000,8)</f>
        <v>N/A</v>
      </c>
    </row>
    <row r="1522" customFormat="false" ht="11.25" hidden="false" customHeight="false" outlineLevel="0" collapsed="false">
      <c r="A1522" s="199" t="n">
        <v>37064</v>
      </c>
      <c r="B1522" s="192" t="n">
        <v>37064</v>
      </c>
      <c r="C1522" s="308" t="n">
        <f aca="false">IF(B1522&lt;&gt;"",MONTH(B1522),0)</f>
        <v>6</v>
      </c>
      <c r="D1522" s="3" t="str">
        <f aca="false">VLOOKUP($B1522,data!$A$6:$M$15000,8)</f>
        <v>N/A</v>
      </c>
    </row>
    <row r="1523" customFormat="false" ht="11.25" hidden="false" customHeight="false" outlineLevel="0" collapsed="false">
      <c r="A1523" s="199" t="n">
        <v>37065</v>
      </c>
      <c r="B1523" s="192" t="n">
        <v>37065</v>
      </c>
      <c r="C1523" s="308" t="n">
        <f aca="false">IF(B1523&lt;&gt;"",MONTH(B1523),0)</f>
        <v>6</v>
      </c>
      <c r="D1523" s="3" t="str">
        <f aca="false">VLOOKUP($B1523,data!$A$6:$M$15000,8)</f>
        <v>N/A</v>
      </c>
    </row>
    <row r="1524" customFormat="false" ht="11.25" hidden="false" customHeight="false" outlineLevel="0" collapsed="false">
      <c r="A1524" s="199" t="n">
        <v>37066</v>
      </c>
      <c r="B1524" s="192" t="n">
        <v>37066</v>
      </c>
      <c r="C1524" s="308" t="n">
        <f aca="false">IF(B1524&lt;&gt;"",MONTH(B1524),0)</f>
        <v>6</v>
      </c>
      <c r="D1524" s="3" t="str">
        <f aca="false">VLOOKUP($B1524,data!$A$6:$M$15000,8)</f>
        <v>N/A</v>
      </c>
    </row>
    <row r="1525" customFormat="false" ht="11.25" hidden="false" customHeight="false" outlineLevel="0" collapsed="false">
      <c r="A1525" s="199" t="n">
        <v>37067</v>
      </c>
      <c r="B1525" s="192" t="n">
        <v>37067</v>
      </c>
      <c r="C1525" s="308" t="n">
        <f aca="false">IF(B1525&lt;&gt;"",MONTH(B1525),0)</f>
        <v>6</v>
      </c>
      <c r="D1525" s="3" t="str">
        <f aca="false">VLOOKUP($B1525,data!$A$6:$M$15000,8)</f>
        <v>N/A</v>
      </c>
    </row>
    <row r="1526" customFormat="false" ht="11.25" hidden="false" customHeight="false" outlineLevel="0" collapsed="false">
      <c r="A1526" s="199" t="n">
        <v>37068</v>
      </c>
      <c r="B1526" s="192" t="n">
        <v>37068</v>
      </c>
      <c r="C1526" s="308" t="n">
        <f aca="false">IF(B1526&lt;&gt;"",MONTH(B1526),0)</f>
        <v>6</v>
      </c>
      <c r="D1526" s="3" t="str">
        <f aca="false">VLOOKUP($B1526,data!$A$6:$M$15000,8)</f>
        <v>N/A</v>
      </c>
    </row>
    <row r="1527" customFormat="false" ht="11.25" hidden="false" customHeight="false" outlineLevel="0" collapsed="false">
      <c r="A1527" s="199" t="n">
        <v>37069</v>
      </c>
      <c r="B1527" s="192" t="n">
        <v>37069</v>
      </c>
      <c r="C1527" s="308" t="n">
        <f aca="false">IF(B1527&lt;&gt;"",MONTH(B1527),0)</f>
        <v>6</v>
      </c>
      <c r="D1527" s="3" t="str">
        <f aca="false">VLOOKUP($B1527,data!$A$6:$M$15000,8)</f>
        <v>N/A</v>
      </c>
    </row>
    <row r="1528" customFormat="false" ht="11.25" hidden="false" customHeight="false" outlineLevel="0" collapsed="false">
      <c r="A1528" s="199" t="n">
        <v>37070</v>
      </c>
      <c r="B1528" s="192" t="n">
        <v>37070</v>
      </c>
      <c r="C1528" s="308" t="n">
        <f aca="false">IF(B1528&lt;&gt;"",MONTH(B1528),0)</f>
        <v>6</v>
      </c>
      <c r="D1528" s="3" t="str">
        <f aca="false">VLOOKUP($B1528,data!$A$6:$M$15000,8)</f>
        <v>N/A</v>
      </c>
    </row>
    <row r="1529" customFormat="false" ht="11.25" hidden="false" customHeight="false" outlineLevel="0" collapsed="false">
      <c r="A1529" s="199" t="n">
        <v>37071</v>
      </c>
      <c r="B1529" s="192" t="n">
        <v>37071</v>
      </c>
      <c r="C1529" s="308" t="n">
        <f aca="false">IF(B1529&lt;&gt;"",MONTH(B1529),0)</f>
        <v>6</v>
      </c>
      <c r="D1529" s="3" t="str">
        <f aca="false">VLOOKUP($B1529,data!$A$6:$M$15000,8)</f>
        <v>N/A</v>
      </c>
    </row>
    <row r="1530" customFormat="false" ht="11.25" hidden="false" customHeight="false" outlineLevel="0" collapsed="false">
      <c r="A1530" s="199" t="n">
        <v>37072</v>
      </c>
      <c r="B1530" s="192" t="n">
        <v>37072</v>
      </c>
      <c r="C1530" s="308" t="n">
        <f aca="false">IF(B1530&lt;&gt;"",MONTH(B1530),0)</f>
        <v>6</v>
      </c>
      <c r="D1530" s="3" t="str">
        <f aca="false">VLOOKUP($B1530,data!$A$6:$M$15000,8)</f>
        <v>N/A</v>
      </c>
    </row>
    <row r="1531" customFormat="false" ht="11.25" hidden="false" customHeight="false" outlineLevel="0" collapsed="false">
      <c r="A1531" s="199" t="n">
        <v>37073</v>
      </c>
      <c r="B1531" s="192" t="n">
        <v>37073</v>
      </c>
      <c r="C1531" s="308" t="n">
        <f aca="false">IF(B1531&lt;&gt;"",MONTH(B1531),0)</f>
        <v>7</v>
      </c>
      <c r="D1531" s="3" t="str">
        <f aca="false">VLOOKUP($B1531,data!$A$6:$M$15000,8)</f>
        <v>N/A</v>
      </c>
    </row>
    <row r="1532" customFormat="false" ht="11.25" hidden="false" customHeight="false" outlineLevel="0" collapsed="false">
      <c r="A1532" s="199" t="n">
        <v>37074</v>
      </c>
      <c r="B1532" s="192" t="n">
        <v>37074</v>
      </c>
      <c r="C1532" s="308" t="n">
        <f aca="false">IF(B1532&lt;&gt;"",MONTH(B1532),0)</f>
        <v>7</v>
      </c>
      <c r="D1532" s="3" t="str">
        <f aca="false">VLOOKUP($B1532,data!$A$6:$M$15000,8)</f>
        <v>N/A</v>
      </c>
    </row>
    <row r="1533" customFormat="false" ht="11.25" hidden="false" customHeight="false" outlineLevel="0" collapsed="false">
      <c r="A1533" s="199" t="n">
        <v>37075</v>
      </c>
      <c r="B1533" s="192" t="n">
        <v>37075</v>
      </c>
      <c r="C1533" s="308" t="n">
        <f aca="false">IF(B1533&lt;&gt;"",MONTH(B1533),0)</f>
        <v>7</v>
      </c>
      <c r="D1533" s="3" t="str">
        <f aca="false">VLOOKUP($B1533,data!$A$6:$M$15000,8)</f>
        <v>N/A</v>
      </c>
    </row>
    <row r="1534" customFormat="false" ht="11.25" hidden="false" customHeight="false" outlineLevel="0" collapsed="false">
      <c r="A1534" s="199" t="n">
        <v>37076</v>
      </c>
      <c r="B1534" s="192" t="n">
        <v>37076</v>
      </c>
      <c r="C1534" s="308" t="n">
        <f aca="false">IF(B1534&lt;&gt;"",MONTH(B1534),0)</f>
        <v>7</v>
      </c>
      <c r="D1534" s="3" t="str">
        <f aca="false">VLOOKUP($B1534,data!$A$6:$M$15000,8)</f>
        <v>N/A</v>
      </c>
    </row>
    <row r="1535" customFormat="false" ht="11.25" hidden="false" customHeight="false" outlineLevel="0" collapsed="false">
      <c r="A1535" s="199" t="n">
        <v>37077</v>
      </c>
      <c r="B1535" s="192" t="n">
        <v>37077</v>
      </c>
      <c r="C1535" s="308" t="n">
        <f aca="false">IF(B1535&lt;&gt;"",MONTH(B1535),0)</f>
        <v>7</v>
      </c>
      <c r="D1535" s="3" t="str">
        <f aca="false">VLOOKUP($B1535,data!$A$6:$M$15000,8)</f>
        <v>N/A</v>
      </c>
    </row>
    <row r="1536" customFormat="false" ht="11.25" hidden="false" customHeight="false" outlineLevel="0" collapsed="false">
      <c r="A1536" s="199" t="n">
        <v>37078</v>
      </c>
      <c r="B1536" s="192" t="n">
        <v>37078</v>
      </c>
      <c r="C1536" s="308" t="n">
        <f aca="false">IF(B1536&lt;&gt;"",MONTH(B1536),0)</f>
        <v>7</v>
      </c>
      <c r="D1536" s="3" t="str">
        <f aca="false">VLOOKUP($B1536,data!$A$6:$M$15000,8)</f>
        <v>N/A</v>
      </c>
    </row>
    <row r="1537" customFormat="false" ht="11.25" hidden="false" customHeight="false" outlineLevel="0" collapsed="false">
      <c r="A1537" s="199" t="n">
        <v>37079</v>
      </c>
      <c r="B1537" s="192" t="n">
        <v>37079</v>
      </c>
      <c r="C1537" s="308" t="n">
        <f aca="false">IF(B1537&lt;&gt;"",MONTH(B1537),0)</f>
        <v>7</v>
      </c>
      <c r="D1537" s="3" t="str">
        <f aca="false">VLOOKUP($B1537,data!$A$6:$M$15000,8)</f>
        <v>N/A</v>
      </c>
    </row>
    <row r="1538" customFormat="false" ht="11.25" hidden="false" customHeight="false" outlineLevel="0" collapsed="false">
      <c r="A1538" s="199" t="n">
        <v>37080</v>
      </c>
      <c r="B1538" s="192" t="n">
        <v>37080</v>
      </c>
      <c r="C1538" s="308" t="n">
        <f aca="false">IF(B1538&lt;&gt;"",MONTH(B1538),0)</f>
        <v>7</v>
      </c>
      <c r="D1538" s="3" t="str">
        <f aca="false">VLOOKUP($B1538,data!$A$6:$M$15000,8)</f>
        <v>N/A</v>
      </c>
    </row>
    <row r="1539" customFormat="false" ht="11.25" hidden="false" customHeight="false" outlineLevel="0" collapsed="false">
      <c r="A1539" s="199" t="n">
        <v>37081</v>
      </c>
      <c r="B1539" s="192" t="n">
        <v>37081</v>
      </c>
      <c r="C1539" s="308" t="n">
        <f aca="false">IF(B1539&lt;&gt;"",MONTH(B1539),0)</f>
        <v>7</v>
      </c>
      <c r="D1539" s="3" t="str">
        <f aca="false">VLOOKUP($B1539,data!$A$6:$M$15000,8)</f>
        <v>N/A</v>
      </c>
    </row>
    <row r="1540" customFormat="false" ht="11.25" hidden="false" customHeight="false" outlineLevel="0" collapsed="false">
      <c r="A1540" s="199" t="n">
        <v>37082</v>
      </c>
      <c r="B1540" s="192" t="n">
        <v>37082</v>
      </c>
      <c r="C1540" s="308" t="n">
        <f aca="false">IF(B1540&lt;&gt;"",MONTH(B1540),0)</f>
        <v>7</v>
      </c>
      <c r="D1540" s="3" t="str">
        <f aca="false">VLOOKUP($B1540,data!$A$6:$M$15000,8)</f>
        <v>N/A</v>
      </c>
    </row>
    <row r="1541" customFormat="false" ht="11.25" hidden="false" customHeight="false" outlineLevel="0" collapsed="false">
      <c r="A1541" s="199" t="n">
        <v>37083</v>
      </c>
      <c r="B1541" s="192" t="n">
        <v>37083</v>
      </c>
      <c r="C1541" s="308" t="n">
        <f aca="false">IF(B1541&lt;&gt;"",MONTH(B1541),0)</f>
        <v>7</v>
      </c>
      <c r="D1541" s="3" t="str">
        <f aca="false">VLOOKUP($B1541,data!$A$6:$M$15000,8)</f>
        <v>N/A</v>
      </c>
    </row>
    <row r="1542" customFormat="false" ht="11.25" hidden="false" customHeight="false" outlineLevel="0" collapsed="false">
      <c r="A1542" s="199" t="n">
        <v>37084</v>
      </c>
      <c r="B1542" s="192" t="n">
        <v>37084</v>
      </c>
      <c r="C1542" s="308" t="n">
        <f aca="false">IF(B1542&lt;&gt;"",MONTH(B1542),0)</f>
        <v>7</v>
      </c>
      <c r="D1542" s="3" t="str">
        <f aca="false">VLOOKUP($B1542,data!$A$6:$M$15000,8)</f>
        <v>N/A</v>
      </c>
    </row>
    <row r="1543" customFormat="false" ht="11.25" hidden="false" customHeight="false" outlineLevel="0" collapsed="false">
      <c r="A1543" s="199" t="n">
        <v>37085</v>
      </c>
      <c r="B1543" s="192" t="n">
        <v>37085</v>
      </c>
      <c r="C1543" s="308" t="n">
        <f aca="false">IF(B1543&lt;&gt;"",MONTH(B1543),0)</f>
        <v>7</v>
      </c>
      <c r="D1543" s="3" t="str">
        <f aca="false">VLOOKUP($B1543,data!$A$6:$M$15000,8)</f>
        <v>N/A</v>
      </c>
    </row>
    <row r="1544" customFormat="false" ht="11.25" hidden="false" customHeight="false" outlineLevel="0" collapsed="false">
      <c r="A1544" s="199" t="n">
        <v>37086</v>
      </c>
      <c r="B1544" s="192" t="n">
        <v>37086</v>
      </c>
      <c r="C1544" s="308" t="n">
        <f aca="false">IF(B1544&lt;&gt;"",MONTH(B1544),0)</f>
        <v>7</v>
      </c>
      <c r="D1544" s="3" t="str">
        <f aca="false">VLOOKUP($B1544,data!$A$6:$M$15000,8)</f>
        <v>N/A</v>
      </c>
    </row>
    <row r="1545" customFormat="false" ht="11.25" hidden="false" customHeight="false" outlineLevel="0" collapsed="false">
      <c r="A1545" s="199" t="n">
        <v>37087</v>
      </c>
      <c r="B1545" s="192" t="n">
        <v>37087</v>
      </c>
      <c r="C1545" s="308" t="n">
        <f aca="false">IF(B1545&lt;&gt;"",MONTH(B1545),0)</f>
        <v>7</v>
      </c>
      <c r="D1545" s="3" t="str">
        <f aca="false">VLOOKUP($B1545,data!$A$6:$M$15000,8)</f>
        <v>N/A</v>
      </c>
    </row>
    <row r="1546" customFormat="false" ht="11.25" hidden="false" customHeight="false" outlineLevel="0" collapsed="false">
      <c r="A1546" s="199" t="n">
        <v>37088</v>
      </c>
      <c r="B1546" s="192" t="n">
        <v>37088</v>
      </c>
      <c r="C1546" s="308" t="n">
        <f aca="false">IF(B1546&lt;&gt;"",MONTH(B1546),0)</f>
        <v>7</v>
      </c>
      <c r="D1546" s="3" t="str">
        <f aca="false">VLOOKUP($B1546,data!$A$6:$M$15000,8)</f>
        <v>N/A</v>
      </c>
    </row>
    <row r="1547" customFormat="false" ht="11.25" hidden="false" customHeight="false" outlineLevel="0" collapsed="false">
      <c r="A1547" s="199" t="n">
        <v>37089</v>
      </c>
      <c r="B1547" s="192" t="n">
        <v>37089</v>
      </c>
      <c r="C1547" s="308" t="n">
        <f aca="false">IF(B1547&lt;&gt;"",MONTH(B1547),0)</f>
        <v>7</v>
      </c>
      <c r="D1547" s="3" t="str">
        <f aca="false">VLOOKUP($B1547,data!$A$6:$M$15000,8)</f>
        <v>N/A</v>
      </c>
    </row>
    <row r="1548" customFormat="false" ht="11.25" hidden="false" customHeight="false" outlineLevel="0" collapsed="false">
      <c r="A1548" s="199" t="n">
        <v>37090</v>
      </c>
      <c r="B1548" s="192" t="n">
        <v>37090</v>
      </c>
      <c r="C1548" s="308" t="n">
        <f aca="false">IF(B1548&lt;&gt;"",MONTH(B1548),0)</f>
        <v>7</v>
      </c>
      <c r="D1548" s="3" t="str">
        <f aca="false">VLOOKUP($B1548,data!$A$6:$M$15000,8)</f>
        <v>N/A</v>
      </c>
    </row>
    <row r="1549" customFormat="false" ht="11.25" hidden="false" customHeight="false" outlineLevel="0" collapsed="false">
      <c r="A1549" s="199" t="n">
        <v>37091</v>
      </c>
      <c r="B1549" s="192" t="n">
        <v>37091</v>
      </c>
      <c r="C1549" s="308" t="n">
        <f aca="false">IF(B1549&lt;&gt;"",MONTH(B1549),0)</f>
        <v>7</v>
      </c>
      <c r="D1549" s="3" t="str">
        <f aca="false">VLOOKUP($B1549,data!$A$6:$M$15000,8)</f>
        <v>N/A</v>
      </c>
    </row>
    <row r="1550" customFormat="false" ht="11.25" hidden="false" customHeight="false" outlineLevel="0" collapsed="false">
      <c r="A1550" s="199" t="n">
        <v>37092</v>
      </c>
      <c r="B1550" s="192" t="n">
        <v>37092</v>
      </c>
      <c r="C1550" s="308" t="n">
        <f aca="false">IF(B1550&lt;&gt;"",MONTH(B1550),0)</f>
        <v>7</v>
      </c>
      <c r="D1550" s="3" t="str">
        <f aca="false">VLOOKUP($B1550,data!$A$6:$M$15000,8)</f>
        <v>N/A</v>
      </c>
    </row>
    <row r="1551" customFormat="false" ht="11.25" hidden="false" customHeight="false" outlineLevel="0" collapsed="false">
      <c r="A1551" s="199" t="n">
        <v>37093</v>
      </c>
      <c r="B1551" s="192" t="n">
        <v>37093</v>
      </c>
      <c r="C1551" s="308" t="n">
        <f aca="false">IF(B1551&lt;&gt;"",MONTH(B1551),0)</f>
        <v>7</v>
      </c>
      <c r="D1551" s="3" t="str">
        <f aca="false">VLOOKUP($B1551,data!$A$6:$M$15000,8)</f>
        <v>N/A</v>
      </c>
    </row>
    <row r="1552" customFormat="false" ht="11.25" hidden="false" customHeight="false" outlineLevel="0" collapsed="false">
      <c r="A1552" s="199" t="n">
        <v>37094</v>
      </c>
      <c r="B1552" s="192" t="n">
        <v>37094</v>
      </c>
      <c r="C1552" s="308" t="n">
        <f aca="false">IF(B1552&lt;&gt;"",MONTH(B1552),0)</f>
        <v>7</v>
      </c>
      <c r="D1552" s="3" t="str">
        <f aca="false">VLOOKUP($B1552,data!$A$6:$M$15000,8)</f>
        <v>N/A</v>
      </c>
    </row>
    <row r="1553" customFormat="false" ht="11.25" hidden="false" customHeight="false" outlineLevel="0" collapsed="false">
      <c r="A1553" s="199" t="n">
        <v>37095</v>
      </c>
      <c r="B1553" s="192" t="n">
        <v>37095</v>
      </c>
      <c r="C1553" s="308" t="n">
        <f aca="false">IF(B1553&lt;&gt;"",MONTH(B1553),0)</f>
        <v>7</v>
      </c>
      <c r="D1553" s="3" t="str">
        <f aca="false">VLOOKUP($B1553,data!$A$6:$M$15000,8)</f>
        <v>N/A</v>
      </c>
    </row>
    <row r="1554" customFormat="false" ht="11.25" hidden="false" customHeight="false" outlineLevel="0" collapsed="false">
      <c r="A1554" s="199" t="n">
        <v>37096</v>
      </c>
      <c r="B1554" s="192" t="n">
        <v>37096</v>
      </c>
      <c r="C1554" s="308" t="n">
        <f aca="false">IF(B1554&lt;&gt;"",MONTH(B1554),0)</f>
        <v>7</v>
      </c>
      <c r="D1554" s="3" t="str">
        <f aca="false">VLOOKUP($B1554,data!$A$6:$M$15000,8)</f>
        <v>N/A</v>
      </c>
    </row>
    <row r="1555" customFormat="false" ht="11.25" hidden="false" customHeight="false" outlineLevel="0" collapsed="false">
      <c r="A1555" s="199" t="n">
        <v>37097</v>
      </c>
      <c r="B1555" s="192" t="n">
        <v>37097</v>
      </c>
      <c r="C1555" s="308" t="n">
        <f aca="false">IF(B1555&lt;&gt;"",MONTH(B1555),0)</f>
        <v>7</v>
      </c>
      <c r="D1555" s="3" t="str">
        <f aca="false">VLOOKUP($B1555,data!$A$6:$M$15000,8)</f>
        <v>N/A</v>
      </c>
    </row>
    <row r="1556" customFormat="false" ht="11.25" hidden="false" customHeight="false" outlineLevel="0" collapsed="false">
      <c r="A1556" s="199" t="n">
        <v>37098</v>
      </c>
      <c r="B1556" s="192" t="n">
        <v>37098</v>
      </c>
      <c r="C1556" s="308" t="n">
        <f aca="false">IF(B1556&lt;&gt;"",MONTH(B1556),0)</f>
        <v>7</v>
      </c>
      <c r="D1556" s="3" t="str">
        <f aca="false">VLOOKUP($B1556,data!$A$6:$M$15000,8)</f>
        <v>N/A</v>
      </c>
    </row>
    <row r="1557" customFormat="false" ht="11.25" hidden="false" customHeight="false" outlineLevel="0" collapsed="false">
      <c r="A1557" s="199" t="n">
        <v>37099</v>
      </c>
      <c r="B1557" s="192" t="n">
        <v>37099</v>
      </c>
      <c r="C1557" s="308" t="n">
        <f aca="false">IF(B1557&lt;&gt;"",MONTH(B1557),0)</f>
        <v>7</v>
      </c>
      <c r="D1557" s="3" t="str">
        <f aca="false">VLOOKUP($B1557,data!$A$6:$M$15000,8)</f>
        <v>N/A</v>
      </c>
    </row>
    <row r="1558" customFormat="false" ht="11.25" hidden="false" customHeight="false" outlineLevel="0" collapsed="false">
      <c r="A1558" s="199" t="n">
        <v>37100</v>
      </c>
      <c r="B1558" s="192" t="n">
        <v>37100</v>
      </c>
      <c r="C1558" s="308" t="n">
        <f aca="false">IF(B1558&lt;&gt;"",MONTH(B1558),0)</f>
        <v>7</v>
      </c>
      <c r="D1558" s="3" t="str">
        <f aca="false">VLOOKUP($B1558,data!$A$6:$M$15000,8)</f>
        <v>N/A</v>
      </c>
    </row>
    <row r="1559" customFormat="false" ht="11.25" hidden="false" customHeight="false" outlineLevel="0" collapsed="false">
      <c r="A1559" s="199" t="n">
        <v>37101</v>
      </c>
      <c r="B1559" s="192" t="n">
        <v>37101</v>
      </c>
      <c r="C1559" s="308" t="n">
        <f aca="false">IF(B1559&lt;&gt;"",MONTH(B1559),0)</f>
        <v>7</v>
      </c>
      <c r="D1559" s="3" t="str">
        <f aca="false">VLOOKUP($B1559,data!$A$6:$M$15000,8)</f>
        <v>N/A</v>
      </c>
    </row>
    <row r="1560" customFormat="false" ht="11.25" hidden="false" customHeight="false" outlineLevel="0" collapsed="false">
      <c r="A1560" s="199" t="n">
        <v>37102</v>
      </c>
      <c r="B1560" s="192" t="n">
        <v>37102</v>
      </c>
      <c r="C1560" s="308" t="n">
        <f aca="false">IF(B1560&lt;&gt;"",MONTH(B1560),0)</f>
        <v>7</v>
      </c>
      <c r="D1560" s="3" t="str">
        <f aca="false">VLOOKUP($B1560,data!$A$6:$M$15000,8)</f>
        <v>N/A</v>
      </c>
    </row>
    <row r="1561" customFormat="false" ht="11.25" hidden="false" customHeight="false" outlineLevel="0" collapsed="false">
      <c r="A1561" s="199" t="n">
        <v>37103</v>
      </c>
      <c r="B1561" s="192" t="n">
        <v>37103</v>
      </c>
      <c r="C1561" s="308" t="n">
        <f aca="false">IF(B1561&lt;&gt;"",MONTH(B1561),0)</f>
        <v>7</v>
      </c>
      <c r="D1561" s="3" t="str">
        <f aca="false">VLOOKUP($B1561,data!$A$6:$M$15000,8)</f>
        <v>N/A</v>
      </c>
    </row>
    <row r="1562" customFormat="false" ht="11.25" hidden="false" customHeight="false" outlineLevel="0" collapsed="false">
      <c r="A1562" s="199" t="n">
        <v>37104</v>
      </c>
      <c r="B1562" s="192" t="n">
        <v>37104</v>
      </c>
      <c r="C1562" s="308" t="n">
        <f aca="false">IF(B1562&lt;&gt;"",MONTH(B1562),0)</f>
        <v>8</v>
      </c>
      <c r="D1562" s="3" t="str">
        <f aca="false">VLOOKUP($B1562,data!$A$6:$M$15000,8)</f>
        <v>N/A</v>
      </c>
    </row>
    <row r="1563" customFormat="false" ht="11.25" hidden="false" customHeight="false" outlineLevel="0" collapsed="false">
      <c r="A1563" s="199" t="n">
        <v>37105</v>
      </c>
      <c r="B1563" s="192" t="n">
        <v>37105</v>
      </c>
      <c r="C1563" s="308" t="n">
        <f aca="false">IF(B1563&lt;&gt;"",MONTH(B1563),0)</f>
        <v>8</v>
      </c>
      <c r="D1563" s="3" t="str">
        <f aca="false">VLOOKUP($B1563,data!$A$6:$M$15000,8)</f>
        <v>N/A</v>
      </c>
    </row>
    <row r="1564" customFormat="false" ht="11.25" hidden="false" customHeight="false" outlineLevel="0" collapsed="false">
      <c r="A1564" s="199" t="n">
        <v>37106</v>
      </c>
      <c r="B1564" s="192" t="n">
        <v>37106</v>
      </c>
      <c r="C1564" s="308" t="n">
        <f aca="false">IF(B1564&lt;&gt;"",MONTH(B1564),0)</f>
        <v>8</v>
      </c>
      <c r="D1564" s="3" t="str">
        <f aca="false">VLOOKUP($B1564,data!$A$6:$M$15000,8)</f>
        <v>N/A</v>
      </c>
    </row>
    <row r="1565" customFormat="false" ht="11.25" hidden="false" customHeight="false" outlineLevel="0" collapsed="false">
      <c r="A1565" s="199" t="n">
        <v>37107</v>
      </c>
      <c r="B1565" s="192" t="n">
        <v>37107</v>
      </c>
      <c r="C1565" s="308" t="n">
        <f aca="false">IF(B1565&lt;&gt;"",MONTH(B1565),0)</f>
        <v>8</v>
      </c>
      <c r="D1565" s="3" t="str">
        <f aca="false">VLOOKUP($B1565,data!$A$6:$M$15000,8)</f>
        <v>N/A</v>
      </c>
    </row>
    <row r="1566" customFormat="false" ht="11.25" hidden="false" customHeight="false" outlineLevel="0" collapsed="false">
      <c r="A1566" s="199" t="n">
        <v>37108</v>
      </c>
      <c r="B1566" s="192" t="n">
        <v>37108</v>
      </c>
      <c r="C1566" s="308" t="n">
        <f aca="false">IF(B1566&lt;&gt;"",MONTH(B1566),0)</f>
        <v>8</v>
      </c>
      <c r="D1566" s="3" t="str">
        <f aca="false">VLOOKUP($B1566,data!$A$6:$M$15000,8)</f>
        <v>N/A</v>
      </c>
    </row>
    <row r="1567" customFormat="false" ht="11.25" hidden="false" customHeight="false" outlineLevel="0" collapsed="false">
      <c r="A1567" s="199" t="n">
        <v>37109</v>
      </c>
      <c r="B1567" s="192" t="n">
        <v>37109</v>
      </c>
      <c r="C1567" s="308" t="n">
        <f aca="false">IF(B1567&lt;&gt;"",MONTH(B1567),0)</f>
        <v>8</v>
      </c>
      <c r="D1567" s="3" t="str">
        <f aca="false">VLOOKUP($B1567,data!$A$6:$M$15000,8)</f>
        <v>N/A</v>
      </c>
    </row>
    <row r="1568" customFormat="false" ht="11.25" hidden="false" customHeight="false" outlineLevel="0" collapsed="false">
      <c r="A1568" s="199" t="n">
        <v>37110</v>
      </c>
      <c r="B1568" s="192" t="n">
        <v>37110</v>
      </c>
      <c r="C1568" s="308" t="n">
        <f aca="false">IF(B1568&lt;&gt;"",MONTH(B1568),0)</f>
        <v>8</v>
      </c>
      <c r="D1568" s="3" t="str">
        <f aca="false">VLOOKUP($B1568,data!$A$6:$M$15000,8)</f>
        <v>N/A</v>
      </c>
    </row>
    <row r="1569" customFormat="false" ht="11.25" hidden="false" customHeight="false" outlineLevel="0" collapsed="false">
      <c r="A1569" s="199" t="n">
        <v>37111</v>
      </c>
      <c r="B1569" s="192" t="n">
        <v>37111</v>
      </c>
      <c r="C1569" s="308" t="n">
        <f aca="false">IF(B1569&lt;&gt;"",MONTH(B1569),0)</f>
        <v>8</v>
      </c>
      <c r="D1569" s="3" t="str">
        <f aca="false">VLOOKUP($B1569,data!$A$6:$M$15000,8)</f>
        <v>N/A</v>
      </c>
    </row>
    <row r="1570" customFormat="false" ht="11.25" hidden="false" customHeight="false" outlineLevel="0" collapsed="false">
      <c r="A1570" s="199" t="n">
        <v>37112</v>
      </c>
      <c r="B1570" s="192" t="n">
        <v>37112</v>
      </c>
      <c r="C1570" s="308" t="n">
        <f aca="false">IF(B1570&lt;&gt;"",MONTH(B1570),0)</f>
        <v>8</v>
      </c>
      <c r="D1570" s="3" t="str">
        <f aca="false">VLOOKUP($B1570,data!$A$6:$M$15000,8)</f>
        <v>N/A</v>
      </c>
    </row>
    <row r="1571" customFormat="false" ht="11.25" hidden="false" customHeight="false" outlineLevel="0" collapsed="false">
      <c r="A1571" s="199" t="n">
        <v>37113</v>
      </c>
      <c r="B1571" s="192" t="n">
        <v>37113</v>
      </c>
      <c r="C1571" s="308" t="n">
        <f aca="false">IF(B1571&lt;&gt;"",MONTH(B1571),0)</f>
        <v>8</v>
      </c>
      <c r="D1571" s="3" t="str">
        <f aca="false">VLOOKUP($B1571,data!$A$6:$M$15000,8)</f>
        <v>N/A</v>
      </c>
    </row>
    <row r="1572" customFormat="false" ht="11.25" hidden="false" customHeight="false" outlineLevel="0" collapsed="false">
      <c r="A1572" s="199" t="n">
        <v>37114</v>
      </c>
      <c r="B1572" s="192" t="n">
        <v>37114</v>
      </c>
      <c r="C1572" s="308" t="n">
        <f aca="false">IF(B1572&lt;&gt;"",MONTH(B1572),0)</f>
        <v>8</v>
      </c>
      <c r="D1572" s="3" t="str">
        <f aca="false">VLOOKUP($B1572,data!$A$6:$M$15000,8)</f>
        <v>N/A</v>
      </c>
    </row>
    <row r="1573" customFormat="false" ht="11.25" hidden="false" customHeight="false" outlineLevel="0" collapsed="false">
      <c r="A1573" s="199" t="n">
        <v>37115</v>
      </c>
      <c r="B1573" s="192" t="n">
        <v>37115</v>
      </c>
      <c r="C1573" s="308" t="n">
        <f aca="false">IF(B1573&lt;&gt;"",MONTH(B1573),0)</f>
        <v>8</v>
      </c>
      <c r="D1573" s="3" t="str">
        <f aca="false">VLOOKUP($B1573,data!$A$6:$M$15000,8)</f>
        <v>N/A</v>
      </c>
    </row>
    <row r="1574" customFormat="false" ht="11.25" hidden="false" customHeight="false" outlineLevel="0" collapsed="false">
      <c r="A1574" s="199" t="n">
        <v>37116</v>
      </c>
      <c r="B1574" s="192" t="n">
        <v>37116</v>
      </c>
      <c r="C1574" s="308" t="n">
        <f aca="false">IF(B1574&lt;&gt;"",MONTH(B1574),0)</f>
        <v>8</v>
      </c>
      <c r="D1574" s="3" t="str">
        <f aca="false">VLOOKUP($B1574,data!$A$6:$M$15000,8)</f>
        <v>N/A</v>
      </c>
    </row>
    <row r="1575" customFormat="false" ht="11.25" hidden="false" customHeight="false" outlineLevel="0" collapsed="false">
      <c r="A1575" s="199" t="n">
        <v>37117</v>
      </c>
      <c r="B1575" s="192" t="n">
        <v>37117</v>
      </c>
      <c r="C1575" s="308" t="n">
        <f aca="false">IF(B1575&lt;&gt;"",MONTH(B1575),0)</f>
        <v>8</v>
      </c>
      <c r="D1575" s="3" t="str">
        <f aca="false">VLOOKUP($B1575,data!$A$6:$M$15000,8)</f>
        <v>N/A</v>
      </c>
    </row>
    <row r="1576" customFormat="false" ht="11.25" hidden="false" customHeight="false" outlineLevel="0" collapsed="false">
      <c r="A1576" s="199" t="n">
        <v>37118</v>
      </c>
      <c r="B1576" s="192" t="n">
        <v>37118</v>
      </c>
      <c r="C1576" s="308" t="n">
        <f aca="false">IF(B1576&lt;&gt;"",MONTH(B1576),0)</f>
        <v>8</v>
      </c>
      <c r="D1576" s="3" t="str">
        <f aca="false">VLOOKUP($B1576,data!$A$6:$M$15000,8)</f>
        <v>N/A</v>
      </c>
    </row>
    <row r="1577" customFormat="false" ht="11.25" hidden="false" customHeight="false" outlineLevel="0" collapsed="false">
      <c r="A1577" s="199" t="n">
        <v>37119</v>
      </c>
      <c r="B1577" s="192" t="n">
        <v>37119</v>
      </c>
      <c r="C1577" s="308" t="n">
        <f aca="false">IF(B1577&lt;&gt;"",MONTH(B1577),0)</f>
        <v>8</v>
      </c>
      <c r="D1577" s="3" t="str">
        <f aca="false">VLOOKUP($B1577,data!$A$6:$M$15000,8)</f>
        <v>N/A</v>
      </c>
    </row>
    <row r="1578" customFormat="false" ht="11.25" hidden="false" customHeight="false" outlineLevel="0" collapsed="false">
      <c r="A1578" s="199" t="n">
        <v>37120</v>
      </c>
      <c r="B1578" s="192" t="n">
        <v>37120</v>
      </c>
      <c r="C1578" s="308" t="n">
        <f aca="false">IF(B1578&lt;&gt;"",MONTH(B1578),0)</f>
        <v>8</v>
      </c>
      <c r="D1578" s="3" t="str">
        <f aca="false">VLOOKUP($B1578,data!$A$6:$M$15000,8)</f>
        <v>N/A</v>
      </c>
    </row>
    <row r="1579" customFormat="false" ht="11.25" hidden="false" customHeight="false" outlineLevel="0" collapsed="false">
      <c r="A1579" s="199" t="n">
        <v>37121</v>
      </c>
      <c r="B1579" s="192" t="n">
        <v>37121</v>
      </c>
      <c r="C1579" s="308" t="n">
        <f aca="false">IF(B1579&lt;&gt;"",MONTH(B1579),0)</f>
        <v>8</v>
      </c>
      <c r="D1579" s="3" t="str">
        <f aca="false">VLOOKUP($B1579,data!$A$6:$M$15000,8)</f>
        <v>N/A</v>
      </c>
    </row>
    <row r="1580" customFormat="false" ht="11.25" hidden="false" customHeight="false" outlineLevel="0" collapsed="false">
      <c r="A1580" s="199" t="n">
        <v>37122</v>
      </c>
      <c r="B1580" s="192" t="n">
        <v>37122</v>
      </c>
      <c r="C1580" s="308" t="n">
        <f aca="false">IF(B1580&lt;&gt;"",MONTH(B1580),0)</f>
        <v>8</v>
      </c>
      <c r="D1580" s="3" t="str">
        <f aca="false">VLOOKUP($B1580,data!$A$6:$M$15000,8)</f>
        <v>N/A</v>
      </c>
    </row>
    <row r="1581" customFormat="false" ht="11.25" hidden="false" customHeight="false" outlineLevel="0" collapsed="false">
      <c r="A1581" s="199" t="n">
        <v>37123</v>
      </c>
      <c r="B1581" s="192" t="n">
        <v>37123</v>
      </c>
      <c r="C1581" s="308" t="n">
        <f aca="false">IF(B1581&lt;&gt;"",MONTH(B1581),0)</f>
        <v>8</v>
      </c>
      <c r="D1581" s="3" t="str">
        <f aca="false">VLOOKUP($B1581,data!$A$6:$M$15000,8)</f>
        <v>N/A</v>
      </c>
    </row>
    <row r="1582" customFormat="false" ht="11.25" hidden="false" customHeight="false" outlineLevel="0" collapsed="false">
      <c r="A1582" s="199" t="n">
        <v>37124</v>
      </c>
      <c r="B1582" s="192" t="n">
        <v>37124</v>
      </c>
      <c r="C1582" s="308" t="n">
        <f aca="false">IF(B1582&lt;&gt;"",MONTH(B1582),0)</f>
        <v>8</v>
      </c>
      <c r="D1582" s="3" t="str">
        <f aca="false">VLOOKUP($B1582,data!$A$6:$M$15000,8)</f>
        <v>N/A</v>
      </c>
    </row>
    <row r="1583" customFormat="false" ht="11.25" hidden="false" customHeight="false" outlineLevel="0" collapsed="false">
      <c r="A1583" s="199" t="n">
        <v>37125</v>
      </c>
      <c r="B1583" s="192" t="n">
        <v>37125</v>
      </c>
      <c r="C1583" s="308" t="n">
        <f aca="false">IF(B1583&lt;&gt;"",MONTH(B1583),0)</f>
        <v>8</v>
      </c>
      <c r="D1583" s="3" t="str">
        <f aca="false">VLOOKUP($B1583,data!$A$6:$M$15000,8)</f>
        <v>N/A</v>
      </c>
    </row>
    <row r="1584" customFormat="false" ht="11.25" hidden="false" customHeight="false" outlineLevel="0" collapsed="false">
      <c r="A1584" s="199" t="n">
        <v>37126</v>
      </c>
      <c r="B1584" s="192" t="n">
        <v>37126</v>
      </c>
      <c r="C1584" s="308" t="n">
        <f aca="false">IF(B1584&lt;&gt;"",MONTH(B1584),0)</f>
        <v>8</v>
      </c>
      <c r="D1584" s="3" t="str">
        <f aca="false">VLOOKUP($B1584,data!$A$6:$M$15000,8)</f>
        <v>N/A</v>
      </c>
    </row>
    <row r="1585" customFormat="false" ht="11.25" hidden="false" customHeight="false" outlineLevel="0" collapsed="false">
      <c r="A1585" s="199" t="n">
        <v>37127</v>
      </c>
      <c r="B1585" s="192" t="n">
        <v>37127</v>
      </c>
      <c r="C1585" s="308" t="n">
        <f aca="false">IF(B1585&lt;&gt;"",MONTH(B1585),0)</f>
        <v>8</v>
      </c>
      <c r="D1585" s="3" t="str">
        <f aca="false">VLOOKUP($B1585,data!$A$6:$M$15000,8)</f>
        <v>N/A</v>
      </c>
    </row>
    <row r="1586" customFormat="false" ht="11.25" hidden="false" customHeight="false" outlineLevel="0" collapsed="false">
      <c r="A1586" s="199" t="n">
        <v>37128</v>
      </c>
      <c r="B1586" s="192" t="n">
        <v>37128</v>
      </c>
      <c r="C1586" s="308" t="n">
        <f aca="false">IF(B1586&lt;&gt;"",MONTH(B1586),0)</f>
        <v>8</v>
      </c>
      <c r="D1586" s="3" t="str">
        <f aca="false">VLOOKUP($B1586,data!$A$6:$M$15000,8)</f>
        <v>N/A</v>
      </c>
    </row>
    <row r="1587" customFormat="false" ht="11.25" hidden="false" customHeight="false" outlineLevel="0" collapsed="false">
      <c r="A1587" s="199" t="n">
        <v>37129</v>
      </c>
      <c r="B1587" s="192" t="n">
        <v>37129</v>
      </c>
      <c r="C1587" s="308" t="n">
        <f aca="false">IF(B1587&lt;&gt;"",MONTH(B1587),0)</f>
        <v>8</v>
      </c>
      <c r="D1587" s="3" t="str">
        <f aca="false">VLOOKUP($B1587,data!$A$6:$M$15000,8)</f>
        <v>N/A</v>
      </c>
    </row>
    <row r="1588" customFormat="false" ht="11.25" hidden="false" customHeight="false" outlineLevel="0" collapsed="false">
      <c r="A1588" s="199" t="n">
        <v>37130</v>
      </c>
      <c r="B1588" s="192" t="n">
        <v>37130</v>
      </c>
      <c r="C1588" s="308" t="n">
        <f aca="false">IF(B1588&lt;&gt;"",MONTH(B1588),0)</f>
        <v>8</v>
      </c>
      <c r="D1588" s="3" t="str">
        <f aca="false">VLOOKUP($B1588,data!$A$6:$M$15000,8)</f>
        <v>N/A</v>
      </c>
    </row>
    <row r="1589" customFormat="false" ht="11.25" hidden="false" customHeight="false" outlineLevel="0" collapsed="false">
      <c r="A1589" s="199" t="n">
        <v>37131</v>
      </c>
      <c r="B1589" s="192" t="n">
        <v>37131</v>
      </c>
      <c r="C1589" s="308" t="n">
        <f aca="false">IF(B1589&lt;&gt;"",MONTH(B1589),0)</f>
        <v>8</v>
      </c>
      <c r="D1589" s="3" t="str">
        <f aca="false">VLOOKUP($B1589,data!$A$6:$M$15000,8)</f>
        <v>N/A</v>
      </c>
    </row>
    <row r="1590" customFormat="false" ht="11.25" hidden="false" customHeight="false" outlineLevel="0" collapsed="false">
      <c r="A1590" s="199" t="n">
        <v>37132</v>
      </c>
      <c r="B1590" s="192" t="n">
        <v>37132</v>
      </c>
      <c r="C1590" s="308" t="n">
        <f aca="false">IF(B1590&lt;&gt;"",MONTH(B1590),0)</f>
        <v>8</v>
      </c>
      <c r="D1590" s="3" t="str">
        <f aca="false">VLOOKUP($B1590,data!$A$6:$M$15000,8)</f>
        <v>N/A</v>
      </c>
    </row>
    <row r="1591" customFormat="false" ht="11.25" hidden="false" customHeight="false" outlineLevel="0" collapsed="false">
      <c r="A1591" s="199" t="n">
        <v>37133</v>
      </c>
      <c r="B1591" s="192" t="n">
        <v>37133</v>
      </c>
      <c r="C1591" s="308" t="n">
        <f aca="false">IF(B1591&lt;&gt;"",MONTH(B1591),0)</f>
        <v>8</v>
      </c>
      <c r="D1591" s="3" t="str">
        <f aca="false">VLOOKUP($B1591,data!$A$6:$M$15000,8)</f>
        <v>N/A</v>
      </c>
    </row>
    <row r="1592" customFormat="false" ht="11.25" hidden="false" customHeight="false" outlineLevel="0" collapsed="false">
      <c r="A1592" s="199" t="n">
        <v>37134</v>
      </c>
      <c r="B1592" s="192" t="n">
        <v>37134</v>
      </c>
      <c r="C1592" s="308" t="n">
        <f aca="false">IF(B1592&lt;&gt;"",MONTH(B1592),0)</f>
        <v>8</v>
      </c>
      <c r="D1592" s="3" t="str">
        <f aca="false">VLOOKUP($B1592,data!$A$6:$M$15000,8)</f>
        <v>N/A</v>
      </c>
    </row>
    <row r="1593" customFormat="false" ht="11.25" hidden="false" customHeight="false" outlineLevel="0" collapsed="false">
      <c r="A1593" s="199" t="n">
        <v>37135</v>
      </c>
      <c r="B1593" s="192" t="n">
        <v>37135</v>
      </c>
      <c r="C1593" s="308" t="n">
        <f aca="false">IF(B1593&lt;&gt;"",MONTH(B1593),0)</f>
        <v>9</v>
      </c>
      <c r="D1593" s="3" t="str">
        <f aca="false">VLOOKUP($B1593,data!$A$6:$M$15000,8)</f>
        <v>N/A</v>
      </c>
    </row>
    <row r="1594" customFormat="false" ht="11.25" hidden="false" customHeight="false" outlineLevel="0" collapsed="false">
      <c r="A1594" s="199" t="n">
        <v>37136</v>
      </c>
      <c r="B1594" s="192" t="n">
        <v>37136</v>
      </c>
      <c r="C1594" s="308" t="n">
        <f aca="false">IF(B1594&lt;&gt;"",MONTH(B1594),0)</f>
        <v>9</v>
      </c>
      <c r="D1594" s="3" t="str">
        <f aca="false">VLOOKUP($B1594,data!$A$6:$M$15000,8)</f>
        <v>N/A</v>
      </c>
    </row>
    <row r="1595" customFormat="false" ht="11.25" hidden="false" customHeight="false" outlineLevel="0" collapsed="false">
      <c r="A1595" s="199" t="n">
        <v>37137</v>
      </c>
      <c r="B1595" s="192" t="n">
        <v>37137</v>
      </c>
      <c r="C1595" s="308" t="n">
        <f aca="false">IF(B1595&lt;&gt;"",MONTH(B1595),0)</f>
        <v>9</v>
      </c>
      <c r="D1595" s="3" t="str">
        <f aca="false">VLOOKUP($B1595,data!$A$6:$M$15000,8)</f>
        <v>N/A</v>
      </c>
    </row>
    <row r="1596" customFormat="false" ht="11.25" hidden="false" customHeight="false" outlineLevel="0" collapsed="false">
      <c r="A1596" s="199" t="n">
        <v>37138</v>
      </c>
      <c r="B1596" s="192" t="n">
        <v>37138</v>
      </c>
      <c r="C1596" s="308" t="n">
        <f aca="false">IF(B1596&lt;&gt;"",MONTH(B1596),0)</f>
        <v>9</v>
      </c>
      <c r="D1596" s="3" t="str">
        <f aca="false">VLOOKUP($B1596,data!$A$6:$M$15000,8)</f>
        <v>N/A</v>
      </c>
    </row>
    <row r="1597" customFormat="false" ht="11.25" hidden="false" customHeight="false" outlineLevel="0" collapsed="false">
      <c r="A1597" s="199" t="n">
        <v>37139</v>
      </c>
      <c r="B1597" s="192" t="n">
        <v>37139</v>
      </c>
      <c r="C1597" s="308" t="n">
        <f aca="false">IF(B1597&lt;&gt;"",MONTH(B1597),0)</f>
        <v>9</v>
      </c>
      <c r="D1597" s="3" t="str">
        <f aca="false">VLOOKUP($B1597,data!$A$6:$M$15000,8)</f>
        <v>N/A</v>
      </c>
    </row>
    <row r="1598" customFormat="false" ht="11.25" hidden="false" customHeight="false" outlineLevel="0" collapsed="false">
      <c r="A1598" s="199" t="n">
        <v>37140</v>
      </c>
      <c r="B1598" s="192" t="n">
        <v>37140</v>
      </c>
      <c r="C1598" s="308" t="n">
        <f aca="false">IF(B1598&lt;&gt;"",MONTH(B1598),0)</f>
        <v>9</v>
      </c>
      <c r="D1598" s="3" t="str">
        <f aca="false">VLOOKUP($B1598,data!$A$6:$M$15000,8)</f>
        <v>N/A</v>
      </c>
    </row>
    <row r="1599" customFormat="false" ht="11.25" hidden="false" customHeight="false" outlineLevel="0" collapsed="false">
      <c r="A1599" s="199" t="n">
        <v>37141</v>
      </c>
      <c r="B1599" s="192" t="n">
        <v>37141</v>
      </c>
      <c r="C1599" s="308" t="n">
        <f aca="false">IF(B1599&lt;&gt;"",MONTH(B1599),0)</f>
        <v>9</v>
      </c>
      <c r="D1599" s="3" t="str">
        <f aca="false">VLOOKUP($B1599,data!$A$6:$M$15000,8)</f>
        <v>N/A</v>
      </c>
    </row>
    <row r="1600" customFormat="false" ht="11.25" hidden="false" customHeight="false" outlineLevel="0" collapsed="false">
      <c r="A1600" s="199" t="n">
        <v>37142</v>
      </c>
      <c r="B1600" s="192" t="n">
        <v>37142</v>
      </c>
      <c r="C1600" s="308" t="n">
        <f aca="false">IF(B1600&lt;&gt;"",MONTH(B1600),0)</f>
        <v>9</v>
      </c>
      <c r="D1600" s="3" t="str">
        <f aca="false">VLOOKUP($B1600,data!$A$6:$M$15000,8)</f>
        <v>N/A</v>
      </c>
    </row>
    <row r="1601" customFormat="false" ht="11.25" hidden="false" customHeight="false" outlineLevel="0" collapsed="false">
      <c r="A1601" s="199" t="n">
        <v>37143</v>
      </c>
      <c r="B1601" s="192" t="n">
        <v>37143</v>
      </c>
      <c r="C1601" s="308" t="n">
        <f aca="false">IF(B1601&lt;&gt;"",MONTH(B1601),0)</f>
        <v>9</v>
      </c>
      <c r="D1601" s="3" t="str">
        <f aca="false">VLOOKUP($B1601,data!$A$6:$M$15000,8)</f>
        <v>N/A</v>
      </c>
    </row>
    <row r="1602" customFormat="false" ht="11.25" hidden="false" customHeight="false" outlineLevel="0" collapsed="false">
      <c r="A1602" s="199" t="n">
        <v>37144</v>
      </c>
      <c r="B1602" s="192" t="n">
        <v>37144</v>
      </c>
      <c r="C1602" s="308" t="n">
        <f aca="false">IF(B1602&lt;&gt;"",MONTH(B1602),0)</f>
        <v>9</v>
      </c>
      <c r="D1602" s="3" t="str">
        <f aca="false">VLOOKUP($B1602,data!$A$6:$M$15000,8)</f>
        <v>N/A</v>
      </c>
    </row>
    <row r="1603" customFormat="false" ht="11.25" hidden="false" customHeight="false" outlineLevel="0" collapsed="false">
      <c r="A1603" s="199" t="n">
        <v>37145</v>
      </c>
      <c r="B1603" s="192" t="n">
        <v>37145</v>
      </c>
      <c r="C1603" s="308" t="n">
        <f aca="false">IF(B1603&lt;&gt;"",MONTH(B1603),0)</f>
        <v>9</v>
      </c>
      <c r="D1603" s="3" t="str">
        <f aca="false">VLOOKUP($B1603,data!$A$6:$M$15000,8)</f>
        <v>N/A</v>
      </c>
    </row>
    <row r="1604" customFormat="false" ht="11.25" hidden="false" customHeight="false" outlineLevel="0" collapsed="false">
      <c r="A1604" s="199" t="n">
        <v>37146</v>
      </c>
      <c r="B1604" s="192" t="n">
        <v>37146</v>
      </c>
      <c r="C1604" s="308" t="n">
        <f aca="false">IF(B1604&lt;&gt;"",MONTH(B1604),0)</f>
        <v>9</v>
      </c>
      <c r="D1604" s="3" t="str">
        <f aca="false">VLOOKUP($B1604,data!$A$6:$M$15000,8)</f>
        <v>N/A</v>
      </c>
    </row>
    <row r="1605" customFormat="false" ht="11.25" hidden="false" customHeight="false" outlineLevel="0" collapsed="false">
      <c r="A1605" s="199" t="n">
        <v>37147</v>
      </c>
      <c r="B1605" s="192" t="n">
        <v>37147</v>
      </c>
      <c r="C1605" s="308" t="n">
        <f aca="false">IF(B1605&lt;&gt;"",MONTH(B1605),0)</f>
        <v>9</v>
      </c>
      <c r="D1605" s="3" t="str">
        <f aca="false">VLOOKUP($B1605,data!$A$6:$M$15000,8)</f>
        <v>N/A</v>
      </c>
    </row>
    <row r="1606" customFormat="false" ht="11.25" hidden="false" customHeight="false" outlineLevel="0" collapsed="false">
      <c r="A1606" s="199" t="n">
        <v>37148</v>
      </c>
      <c r="B1606" s="192" t="n">
        <v>37148</v>
      </c>
      <c r="C1606" s="308" t="n">
        <f aca="false">IF(B1606&lt;&gt;"",MONTH(B1606),0)</f>
        <v>9</v>
      </c>
      <c r="D1606" s="3" t="str">
        <f aca="false">VLOOKUP($B1606,data!$A$6:$M$15000,8)</f>
        <v>N/A</v>
      </c>
    </row>
    <row r="1607" customFormat="false" ht="11.25" hidden="false" customHeight="false" outlineLevel="0" collapsed="false">
      <c r="A1607" s="199" t="n">
        <v>37149</v>
      </c>
      <c r="B1607" s="192" t="n">
        <v>37149</v>
      </c>
      <c r="C1607" s="308" t="n">
        <f aca="false">IF(B1607&lt;&gt;"",MONTH(B1607),0)</f>
        <v>9</v>
      </c>
      <c r="D1607" s="3" t="str">
        <f aca="false">VLOOKUP($B1607,data!$A$6:$M$15000,8)</f>
        <v>N/A</v>
      </c>
    </row>
    <row r="1608" customFormat="false" ht="11.25" hidden="false" customHeight="false" outlineLevel="0" collapsed="false">
      <c r="A1608" s="199" t="n">
        <v>37150</v>
      </c>
      <c r="B1608" s="192" t="n">
        <v>37150</v>
      </c>
      <c r="C1608" s="308" t="n">
        <f aca="false">IF(B1608&lt;&gt;"",MONTH(B1608),0)</f>
        <v>9</v>
      </c>
      <c r="D1608" s="3" t="str">
        <f aca="false">VLOOKUP($B1608,data!$A$6:$M$15000,8)</f>
        <v>N/A</v>
      </c>
    </row>
    <row r="1609" customFormat="false" ht="11.25" hidden="false" customHeight="false" outlineLevel="0" collapsed="false">
      <c r="A1609" s="199" t="n">
        <v>37151</v>
      </c>
      <c r="B1609" s="192" t="n">
        <v>37151</v>
      </c>
      <c r="C1609" s="308" t="n">
        <f aca="false">IF(B1609&lt;&gt;"",MONTH(B1609),0)</f>
        <v>9</v>
      </c>
      <c r="D1609" s="3" t="str">
        <f aca="false">VLOOKUP($B1609,data!$A$6:$M$15000,8)</f>
        <v>N/A</v>
      </c>
    </row>
    <row r="1610" customFormat="false" ht="11.25" hidden="false" customHeight="false" outlineLevel="0" collapsed="false">
      <c r="A1610" s="199" t="n">
        <v>37152</v>
      </c>
      <c r="B1610" s="192" t="n">
        <v>37152</v>
      </c>
      <c r="C1610" s="308" t="n">
        <f aca="false">IF(B1610&lt;&gt;"",MONTH(B1610),0)</f>
        <v>9</v>
      </c>
      <c r="D1610" s="3" t="str">
        <f aca="false">VLOOKUP($B1610,data!$A$6:$M$15000,8)</f>
        <v>N/A</v>
      </c>
    </row>
    <row r="1611" customFormat="false" ht="11.25" hidden="false" customHeight="false" outlineLevel="0" collapsed="false">
      <c r="A1611" s="199" t="n">
        <v>37153</v>
      </c>
      <c r="B1611" s="192" t="n">
        <v>37153</v>
      </c>
      <c r="C1611" s="308" t="n">
        <f aca="false">IF(B1611&lt;&gt;"",MONTH(B1611),0)</f>
        <v>9</v>
      </c>
      <c r="D1611" s="3" t="str">
        <f aca="false">VLOOKUP($B1611,data!$A$6:$M$15000,8)</f>
        <v>N/A</v>
      </c>
    </row>
    <row r="1612" customFormat="false" ht="11.25" hidden="false" customHeight="false" outlineLevel="0" collapsed="false">
      <c r="A1612" s="199" t="n">
        <v>37154</v>
      </c>
      <c r="B1612" s="192" t="n">
        <v>37154</v>
      </c>
      <c r="C1612" s="308" t="n">
        <f aca="false">IF(B1612&lt;&gt;"",MONTH(B1612),0)</f>
        <v>9</v>
      </c>
      <c r="D1612" s="3" t="str">
        <f aca="false">VLOOKUP($B1612,data!$A$6:$M$15000,8)</f>
        <v>N/A</v>
      </c>
    </row>
    <row r="1613" customFormat="false" ht="11.25" hidden="false" customHeight="false" outlineLevel="0" collapsed="false">
      <c r="A1613" s="199" t="n">
        <v>37155</v>
      </c>
      <c r="B1613" s="192" t="n">
        <v>37155</v>
      </c>
      <c r="C1613" s="308" t="n">
        <f aca="false">IF(B1613&lt;&gt;"",MONTH(B1613),0)</f>
        <v>9</v>
      </c>
      <c r="D1613" s="3" t="str">
        <f aca="false">VLOOKUP($B1613,data!$A$6:$M$15000,8)</f>
        <v>N/A</v>
      </c>
    </row>
    <row r="1614" customFormat="false" ht="11.25" hidden="false" customHeight="false" outlineLevel="0" collapsed="false">
      <c r="A1614" s="199" t="n">
        <v>37156</v>
      </c>
      <c r="B1614" s="192" t="n">
        <v>37156</v>
      </c>
      <c r="C1614" s="308" t="n">
        <f aca="false">IF(B1614&lt;&gt;"",MONTH(B1614),0)</f>
        <v>9</v>
      </c>
      <c r="D1614" s="3" t="str">
        <f aca="false">VLOOKUP($B1614,data!$A$6:$M$15000,8)</f>
        <v>N/A</v>
      </c>
    </row>
    <row r="1615" customFormat="false" ht="11.25" hidden="false" customHeight="false" outlineLevel="0" collapsed="false">
      <c r="A1615" s="199" t="n">
        <v>37157</v>
      </c>
      <c r="B1615" s="192" t="n">
        <v>37157</v>
      </c>
      <c r="C1615" s="308" t="n">
        <f aca="false">IF(B1615&lt;&gt;"",MONTH(B1615),0)</f>
        <v>9</v>
      </c>
      <c r="D1615" s="3" t="str">
        <f aca="false">VLOOKUP($B1615,data!$A$6:$M$15000,8)</f>
        <v>N/A</v>
      </c>
    </row>
    <row r="1616" customFormat="false" ht="11.25" hidden="false" customHeight="false" outlineLevel="0" collapsed="false">
      <c r="A1616" s="199" t="n">
        <v>37158</v>
      </c>
      <c r="B1616" s="192" t="n">
        <v>37158</v>
      </c>
      <c r="C1616" s="308" t="n">
        <f aca="false">IF(B1616&lt;&gt;"",MONTH(B1616),0)</f>
        <v>9</v>
      </c>
      <c r="D1616" s="3" t="str">
        <f aca="false">VLOOKUP($B1616,data!$A$6:$M$15000,8)</f>
        <v>N/A</v>
      </c>
    </row>
    <row r="1617" customFormat="false" ht="11.25" hidden="false" customHeight="false" outlineLevel="0" collapsed="false">
      <c r="A1617" s="199" t="n">
        <v>37159</v>
      </c>
      <c r="B1617" s="192" t="n">
        <v>37159</v>
      </c>
      <c r="C1617" s="308" t="n">
        <f aca="false">IF(B1617&lt;&gt;"",MONTH(B1617),0)</f>
        <v>9</v>
      </c>
      <c r="D1617" s="3" t="str">
        <f aca="false">VLOOKUP($B1617,data!$A$6:$M$15000,8)</f>
        <v>N/A</v>
      </c>
    </row>
    <row r="1618" customFormat="false" ht="11.25" hidden="false" customHeight="false" outlineLevel="0" collapsed="false">
      <c r="A1618" s="199" t="n">
        <v>37160</v>
      </c>
      <c r="B1618" s="192" t="n">
        <v>37160</v>
      </c>
      <c r="C1618" s="308" t="n">
        <f aca="false">IF(B1618&lt;&gt;"",MONTH(B1618),0)</f>
        <v>9</v>
      </c>
      <c r="D1618" s="3" t="str">
        <f aca="false">VLOOKUP($B1618,data!$A$6:$M$15000,8)</f>
        <v>N/A</v>
      </c>
    </row>
    <row r="1619" customFormat="false" ht="11.25" hidden="false" customHeight="false" outlineLevel="0" collapsed="false">
      <c r="A1619" s="199" t="n">
        <v>37161</v>
      </c>
      <c r="B1619" s="192" t="n">
        <v>37161</v>
      </c>
      <c r="C1619" s="308" t="n">
        <f aca="false">IF(B1619&lt;&gt;"",MONTH(B1619),0)</f>
        <v>9</v>
      </c>
      <c r="D1619" s="3" t="str">
        <f aca="false">VLOOKUP($B1619,data!$A$6:$M$15000,8)</f>
        <v>N/A</v>
      </c>
    </row>
    <row r="1620" customFormat="false" ht="11.25" hidden="false" customHeight="false" outlineLevel="0" collapsed="false">
      <c r="A1620" s="199" t="n">
        <v>37162</v>
      </c>
      <c r="B1620" s="192" t="n">
        <v>37162</v>
      </c>
      <c r="C1620" s="308" t="n">
        <f aca="false">IF(B1620&lt;&gt;"",MONTH(B1620),0)</f>
        <v>9</v>
      </c>
      <c r="D1620" s="3" t="str">
        <f aca="false">VLOOKUP($B1620,data!$A$6:$M$15000,8)</f>
        <v>N/A</v>
      </c>
    </row>
    <row r="1621" customFormat="false" ht="11.25" hidden="false" customHeight="false" outlineLevel="0" collapsed="false">
      <c r="A1621" s="199" t="n">
        <v>37163</v>
      </c>
      <c r="B1621" s="192" t="n">
        <v>37163</v>
      </c>
      <c r="C1621" s="308" t="n">
        <f aca="false">IF(B1621&lt;&gt;"",MONTH(B1621),0)</f>
        <v>9</v>
      </c>
      <c r="D1621" s="3" t="str">
        <f aca="false">VLOOKUP($B1621,data!$A$6:$M$15000,8)</f>
        <v>N/A</v>
      </c>
    </row>
    <row r="1622" customFormat="false" ht="11.25" hidden="false" customHeight="false" outlineLevel="0" collapsed="false">
      <c r="A1622" s="199" t="n">
        <v>37164</v>
      </c>
      <c r="B1622" s="192" t="n">
        <v>37164</v>
      </c>
      <c r="C1622" s="308" t="n">
        <f aca="false">IF(B1622&lt;&gt;"",MONTH(B1622),0)</f>
        <v>9</v>
      </c>
      <c r="D1622" s="3" t="str">
        <f aca="false">VLOOKUP($B1622,data!$A$6:$M$15000,8)</f>
        <v>N/A</v>
      </c>
    </row>
    <row r="1623" customFormat="false" ht="11.25" hidden="false" customHeight="false" outlineLevel="0" collapsed="false">
      <c r="A1623" s="199" t="n">
        <v>37165</v>
      </c>
      <c r="B1623" s="192" t="n">
        <v>37165</v>
      </c>
      <c r="C1623" s="308" t="n">
        <f aca="false">IF(B1623&lt;&gt;"",MONTH(B1623),0)</f>
        <v>10</v>
      </c>
      <c r="D1623" s="3" t="str">
        <f aca="false">VLOOKUP($B1623,data!$A$6:$M$15000,8)</f>
        <v>N/A</v>
      </c>
    </row>
    <row r="1624" customFormat="false" ht="11.25" hidden="false" customHeight="false" outlineLevel="0" collapsed="false">
      <c r="A1624" s="199" t="n">
        <v>37166</v>
      </c>
      <c r="B1624" s="192" t="n">
        <v>37166</v>
      </c>
      <c r="C1624" s="308" t="n">
        <f aca="false">IF(B1624&lt;&gt;"",MONTH(B1624),0)</f>
        <v>10</v>
      </c>
      <c r="D1624" s="3" t="str">
        <f aca="false">VLOOKUP($B1624,data!$A$6:$M$15000,8)</f>
        <v>N/A</v>
      </c>
    </row>
    <row r="1625" customFormat="false" ht="11.25" hidden="false" customHeight="false" outlineLevel="0" collapsed="false">
      <c r="A1625" s="199" t="n">
        <v>37167</v>
      </c>
      <c r="B1625" s="192" t="n">
        <v>37167</v>
      </c>
      <c r="C1625" s="308" t="n">
        <f aca="false">IF(B1625&lt;&gt;"",MONTH(B1625),0)</f>
        <v>10</v>
      </c>
      <c r="D1625" s="3" t="str">
        <f aca="false">VLOOKUP($B1625,data!$A$6:$M$15000,8)</f>
        <v>N/A</v>
      </c>
    </row>
    <row r="1626" customFormat="false" ht="11.25" hidden="false" customHeight="false" outlineLevel="0" collapsed="false">
      <c r="A1626" s="199" t="n">
        <v>37168</v>
      </c>
      <c r="B1626" s="192" t="n">
        <v>37168</v>
      </c>
      <c r="C1626" s="308" t="n">
        <f aca="false">IF(B1626&lt;&gt;"",MONTH(B1626),0)</f>
        <v>10</v>
      </c>
      <c r="D1626" s="3" t="str">
        <f aca="false">VLOOKUP($B1626,data!$A$6:$M$15000,8)</f>
        <v>N/A</v>
      </c>
    </row>
    <row r="1627" customFormat="false" ht="11.25" hidden="false" customHeight="false" outlineLevel="0" collapsed="false">
      <c r="A1627" s="199" t="n">
        <v>37169</v>
      </c>
      <c r="B1627" s="192" t="n">
        <v>37169</v>
      </c>
      <c r="C1627" s="308" t="n">
        <f aca="false">IF(B1627&lt;&gt;"",MONTH(B1627),0)</f>
        <v>10</v>
      </c>
      <c r="D1627" s="3" t="str">
        <f aca="false">VLOOKUP($B1627,data!$A$6:$M$15000,8)</f>
        <v>N/A</v>
      </c>
    </row>
    <row r="1628" customFormat="false" ht="11.25" hidden="false" customHeight="false" outlineLevel="0" collapsed="false">
      <c r="A1628" s="199" t="n">
        <v>37170</v>
      </c>
      <c r="B1628" s="192" t="n">
        <v>37170</v>
      </c>
      <c r="C1628" s="308" t="n">
        <f aca="false">IF(B1628&lt;&gt;"",MONTH(B1628),0)</f>
        <v>10</v>
      </c>
      <c r="D1628" s="3" t="str">
        <f aca="false">VLOOKUP($B1628,data!$A$6:$M$15000,8)</f>
        <v>N/A</v>
      </c>
    </row>
    <row r="1629" customFormat="false" ht="11.25" hidden="false" customHeight="false" outlineLevel="0" collapsed="false">
      <c r="A1629" s="199" t="n">
        <v>37171</v>
      </c>
      <c r="B1629" s="192" t="n">
        <v>37171</v>
      </c>
      <c r="C1629" s="308" t="n">
        <f aca="false">IF(B1629&lt;&gt;"",MONTH(B1629),0)</f>
        <v>10</v>
      </c>
      <c r="D1629" s="3" t="str">
        <f aca="false">VLOOKUP($B1629,data!$A$6:$M$15000,8)</f>
        <v>N/A</v>
      </c>
    </row>
    <row r="1630" customFormat="false" ht="11.25" hidden="false" customHeight="false" outlineLevel="0" collapsed="false">
      <c r="A1630" s="199" t="n">
        <v>37172</v>
      </c>
      <c r="B1630" s="192" t="n">
        <v>37172</v>
      </c>
      <c r="C1630" s="308" t="n">
        <f aca="false">IF(B1630&lt;&gt;"",MONTH(B1630),0)</f>
        <v>10</v>
      </c>
      <c r="D1630" s="3" t="str">
        <f aca="false">VLOOKUP($B1630,data!$A$6:$M$15000,8)</f>
        <v>N/A</v>
      </c>
    </row>
    <row r="1631" customFormat="false" ht="11.25" hidden="false" customHeight="false" outlineLevel="0" collapsed="false">
      <c r="A1631" s="199" t="n">
        <v>37173</v>
      </c>
      <c r="B1631" s="192" t="n">
        <v>37173</v>
      </c>
      <c r="C1631" s="308" t="n">
        <f aca="false">IF(B1631&lt;&gt;"",MONTH(B1631),0)</f>
        <v>10</v>
      </c>
      <c r="D1631" s="3" t="str">
        <f aca="false">VLOOKUP($B1631,data!$A$6:$M$15000,8)</f>
        <v>N/A</v>
      </c>
    </row>
    <row r="1632" customFormat="false" ht="11.25" hidden="false" customHeight="false" outlineLevel="0" collapsed="false">
      <c r="A1632" s="199" t="n">
        <v>37174</v>
      </c>
      <c r="B1632" s="192" t="n">
        <v>37174</v>
      </c>
      <c r="C1632" s="308" t="n">
        <f aca="false">IF(B1632&lt;&gt;"",MONTH(B1632),0)</f>
        <v>10</v>
      </c>
      <c r="D1632" s="3" t="str">
        <f aca="false">VLOOKUP($B1632,data!$A$6:$M$15000,8)</f>
        <v>N/A</v>
      </c>
    </row>
    <row r="1633" customFormat="false" ht="11.25" hidden="false" customHeight="false" outlineLevel="0" collapsed="false">
      <c r="A1633" s="199" t="n">
        <v>37175</v>
      </c>
      <c r="B1633" s="192" t="n">
        <v>37175</v>
      </c>
      <c r="C1633" s="308" t="n">
        <f aca="false">IF(B1633&lt;&gt;"",MONTH(B1633),0)</f>
        <v>10</v>
      </c>
      <c r="D1633" s="3" t="str">
        <f aca="false">VLOOKUP($B1633,data!$A$6:$M$15000,8)</f>
        <v>N/A</v>
      </c>
    </row>
    <row r="1634" customFormat="false" ht="11.25" hidden="false" customHeight="false" outlineLevel="0" collapsed="false">
      <c r="A1634" s="199" t="n">
        <v>37176</v>
      </c>
      <c r="B1634" s="192" t="n">
        <v>37176</v>
      </c>
      <c r="C1634" s="308" t="n">
        <f aca="false">IF(B1634&lt;&gt;"",MONTH(B1634),0)</f>
        <v>10</v>
      </c>
      <c r="D1634" s="3" t="str">
        <f aca="false">VLOOKUP($B1634,data!$A$6:$M$15000,8)</f>
        <v>N/A</v>
      </c>
    </row>
    <row r="1635" customFormat="false" ht="11.25" hidden="false" customHeight="false" outlineLevel="0" collapsed="false">
      <c r="A1635" s="199" t="n">
        <v>37177</v>
      </c>
      <c r="B1635" s="192" t="n">
        <v>37177</v>
      </c>
      <c r="C1635" s="308" t="n">
        <f aca="false">IF(B1635&lt;&gt;"",MONTH(B1635),0)</f>
        <v>10</v>
      </c>
      <c r="D1635" s="3" t="str">
        <f aca="false">VLOOKUP($B1635,data!$A$6:$M$15000,8)</f>
        <v>N/A</v>
      </c>
    </row>
    <row r="1636" customFormat="false" ht="11.25" hidden="false" customHeight="false" outlineLevel="0" collapsed="false">
      <c r="A1636" s="199" t="n">
        <v>37178</v>
      </c>
      <c r="B1636" s="192" t="n">
        <v>37178</v>
      </c>
      <c r="C1636" s="308" t="n">
        <f aca="false">IF(B1636&lt;&gt;"",MONTH(B1636),0)</f>
        <v>10</v>
      </c>
      <c r="D1636" s="3" t="str">
        <f aca="false">VLOOKUP($B1636,data!$A$6:$M$15000,8)</f>
        <v>N/A</v>
      </c>
    </row>
    <row r="1637" customFormat="false" ht="11.25" hidden="false" customHeight="false" outlineLevel="0" collapsed="false">
      <c r="A1637" s="199" t="n">
        <v>37179</v>
      </c>
      <c r="B1637" s="192" t="n">
        <v>37179</v>
      </c>
      <c r="C1637" s="308" t="n">
        <f aca="false">IF(B1637&lt;&gt;"",MONTH(B1637),0)</f>
        <v>10</v>
      </c>
      <c r="D1637" s="3" t="str">
        <f aca="false">VLOOKUP($B1637,data!$A$6:$M$15000,8)</f>
        <v>N/A</v>
      </c>
    </row>
    <row r="1638" customFormat="false" ht="11.25" hidden="false" customHeight="false" outlineLevel="0" collapsed="false">
      <c r="A1638" s="199" t="n">
        <v>37180</v>
      </c>
      <c r="B1638" s="192" t="n">
        <v>37180</v>
      </c>
      <c r="C1638" s="308" t="n">
        <f aca="false">IF(B1638&lt;&gt;"",MONTH(B1638),0)</f>
        <v>10</v>
      </c>
      <c r="D1638" s="3" t="str">
        <f aca="false">VLOOKUP($B1638,data!$A$6:$M$15000,8)</f>
        <v>N/A</v>
      </c>
    </row>
    <row r="1639" customFormat="false" ht="11.25" hidden="false" customHeight="false" outlineLevel="0" collapsed="false">
      <c r="A1639" s="199" t="n">
        <v>37181</v>
      </c>
      <c r="B1639" s="192" t="n">
        <v>37181</v>
      </c>
      <c r="C1639" s="308" t="n">
        <f aca="false">IF(B1639&lt;&gt;"",MONTH(B1639),0)</f>
        <v>10</v>
      </c>
      <c r="D1639" s="3" t="str">
        <f aca="false">VLOOKUP($B1639,data!$A$6:$M$15000,8)</f>
        <v>N/A</v>
      </c>
    </row>
    <row r="1640" customFormat="false" ht="11.25" hidden="false" customHeight="false" outlineLevel="0" collapsed="false">
      <c r="A1640" s="199" t="n">
        <v>37182</v>
      </c>
      <c r="B1640" s="192" t="n">
        <v>37182</v>
      </c>
      <c r="C1640" s="308" t="n">
        <f aca="false">IF(B1640&lt;&gt;"",MONTH(B1640),0)</f>
        <v>10</v>
      </c>
      <c r="D1640" s="3" t="str">
        <f aca="false">VLOOKUP($B1640,data!$A$6:$M$15000,8)</f>
        <v>N/A</v>
      </c>
    </row>
    <row r="1641" customFormat="false" ht="11.25" hidden="false" customHeight="false" outlineLevel="0" collapsed="false">
      <c r="A1641" s="199" t="n">
        <v>37183</v>
      </c>
      <c r="B1641" s="192" t="n">
        <v>37183</v>
      </c>
      <c r="C1641" s="308" t="n">
        <f aca="false">IF(B1641&lt;&gt;"",MONTH(B1641),0)</f>
        <v>10</v>
      </c>
      <c r="D1641" s="3" t="str">
        <f aca="false">VLOOKUP($B1641,data!$A$6:$M$15000,8)</f>
        <v>N/A</v>
      </c>
    </row>
    <row r="1642" customFormat="false" ht="11.25" hidden="false" customHeight="false" outlineLevel="0" collapsed="false">
      <c r="A1642" s="199" t="n">
        <v>37184</v>
      </c>
      <c r="B1642" s="192" t="n">
        <v>37184</v>
      </c>
      <c r="C1642" s="308" t="n">
        <f aca="false">IF(B1642&lt;&gt;"",MONTH(B1642),0)</f>
        <v>10</v>
      </c>
      <c r="D1642" s="3" t="str">
        <f aca="false">VLOOKUP($B1642,data!$A$6:$M$15000,8)</f>
        <v>N/A</v>
      </c>
    </row>
    <row r="1643" customFormat="false" ht="11.25" hidden="false" customHeight="false" outlineLevel="0" collapsed="false">
      <c r="A1643" s="199" t="n">
        <v>37185</v>
      </c>
      <c r="B1643" s="192" t="n">
        <v>37185</v>
      </c>
      <c r="C1643" s="308" t="n">
        <f aca="false">IF(B1643&lt;&gt;"",MONTH(B1643),0)</f>
        <v>10</v>
      </c>
      <c r="D1643" s="3" t="str">
        <f aca="false">VLOOKUP($B1643,data!$A$6:$M$15000,8)</f>
        <v>N/A</v>
      </c>
    </row>
    <row r="1644" customFormat="false" ht="11.25" hidden="false" customHeight="false" outlineLevel="0" collapsed="false">
      <c r="A1644" s="199" t="n">
        <v>37186</v>
      </c>
      <c r="B1644" s="192" t="n">
        <v>37186</v>
      </c>
      <c r="C1644" s="308" t="n">
        <f aca="false">IF(B1644&lt;&gt;"",MONTH(B1644),0)</f>
        <v>10</v>
      </c>
      <c r="D1644" s="3" t="str">
        <f aca="false">VLOOKUP($B1644,data!$A$6:$M$15000,8)</f>
        <v>N/A</v>
      </c>
    </row>
    <row r="1645" customFormat="false" ht="11.25" hidden="false" customHeight="false" outlineLevel="0" collapsed="false">
      <c r="A1645" s="199" t="n">
        <v>37187</v>
      </c>
      <c r="B1645" s="192" t="n">
        <v>37187</v>
      </c>
      <c r="C1645" s="308" t="n">
        <f aca="false">IF(B1645&lt;&gt;"",MONTH(B1645),0)</f>
        <v>10</v>
      </c>
      <c r="D1645" s="3" t="str">
        <f aca="false">VLOOKUP($B1645,data!$A$6:$M$15000,8)</f>
        <v>N/A</v>
      </c>
    </row>
    <row r="1646" customFormat="false" ht="11.25" hidden="false" customHeight="false" outlineLevel="0" collapsed="false">
      <c r="A1646" s="199" t="n">
        <v>37188</v>
      </c>
      <c r="B1646" s="192" t="n">
        <v>37188</v>
      </c>
      <c r="C1646" s="308" t="n">
        <f aca="false">IF(B1646&lt;&gt;"",MONTH(B1646),0)</f>
        <v>10</v>
      </c>
      <c r="D1646" s="3" t="str">
        <f aca="false">VLOOKUP($B1646,data!$A$6:$M$15000,8)</f>
        <v>N/A</v>
      </c>
    </row>
    <row r="1647" customFormat="false" ht="11.25" hidden="false" customHeight="false" outlineLevel="0" collapsed="false">
      <c r="A1647" s="199" t="n">
        <v>37189</v>
      </c>
      <c r="B1647" s="192" t="n">
        <v>37189</v>
      </c>
      <c r="C1647" s="308" t="n">
        <f aca="false">IF(B1647&lt;&gt;"",MONTH(B1647),0)</f>
        <v>10</v>
      </c>
      <c r="D1647" s="3" t="str">
        <f aca="false">VLOOKUP($B1647,data!$A$6:$M$15000,8)</f>
        <v>N/A</v>
      </c>
    </row>
    <row r="1648" customFormat="false" ht="11.25" hidden="false" customHeight="false" outlineLevel="0" collapsed="false">
      <c r="A1648" s="199" t="n">
        <v>37190</v>
      </c>
      <c r="B1648" s="192" t="n">
        <v>37190</v>
      </c>
      <c r="C1648" s="308" t="n">
        <f aca="false">IF(B1648&lt;&gt;"",MONTH(B1648),0)</f>
        <v>10</v>
      </c>
      <c r="D1648" s="3" t="str">
        <f aca="false">VLOOKUP($B1648,data!$A$6:$M$15000,8)</f>
        <v>N/A</v>
      </c>
    </row>
    <row r="1649" customFormat="false" ht="11.25" hidden="false" customHeight="false" outlineLevel="0" collapsed="false">
      <c r="A1649" s="199" t="n">
        <v>37191</v>
      </c>
      <c r="B1649" s="192" t="n">
        <v>37191</v>
      </c>
      <c r="C1649" s="308" t="n">
        <f aca="false">IF(B1649&lt;&gt;"",MONTH(B1649),0)</f>
        <v>10</v>
      </c>
      <c r="D1649" s="3" t="str">
        <f aca="false">VLOOKUP($B1649,data!$A$6:$M$15000,8)</f>
        <v>N/A</v>
      </c>
    </row>
    <row r="1650" customFormat="false" ht="11.25" hidden="false" customHeight="false" outlineLevel="0" collapsed="false">
      <c r="A1650" s="199" t="n">
        <v>37192</v>
      </c>
      <c r="B1650" s="192" t="n">
        <v>37192</v>
      </c>
      <c r="C1650" s="308" t="n">
        <f aca="false">IF(B1650&lt;&gt;"",MONTH(B1650),0)</f>
        <v>10</v>
      </c>
      <c r="D1650" s="3" t="str">
        <f aca="false">VLOOKUP($B1650,data!$A$6:$M$15000,8)</f>
        <v>N/A</v>
      </c>
    </row>
    <row r="1651" customFormat="false" ht="11.25" hidden="false" customHeight="false" outlineLevel="0" collapsed="false">
      <c r="A1651" s="199" t="n">
        <v>37193</v>
      </c>
      <c r="B1651" s="192" t="n">
        <v>37193</v>
      </c>
      <c r="C1651" s="308" t="n">
        <f aca="false">IF(B1651&lt;&gt;"",MONTH(B1651),0)</f>
        <v>10</v>
      </c>
      <c r="D1651" s="3" t="str">
        <f aca="false">VLOOKUP($B1651,data!$A$6:$M$15000,8)</f>
        <v>N/A</v>
      </c>
    </row>
    <row r="1652" customFormat="false" ht="11.25" hidden="false" customHeight="false" outlineLevel="0" collapsed="false">
      <c r="A1652" s="199" t="n">
        <v>37194</v>
      </c>
      <c r="B1652" s="192" t="n">
        <v>37194</v>
      </c>
      <c r="C1652" s="308" t="n">
        <f aca="false">IF(B1652&lt;&gt;"",MONTH(B1652),0)</f>
        <v>10</v>
      </c>
      <c r="D1652" s="3" t="str">
        <f aca="false">VLOOKUP($B1652,data!$A$6:$M$15000,8)</f>
        <v>N/A</v>
      </c>
    </row>
    <row r="1653" customFormat="false" ht="11.25" hidden="false" customHeight="false" outlineLevel="0" collapsed="false">
      <c r="A1653" s="199" t="n">
        <v>37195</v>
      </c>
      <c r="B1653" s="192" t="n">
        <v>37195</v>
      </c>
      <c r="C1653" s="308" t="n">
        <f aca="false">IF(B1653&lt;&gt;"",MONTH(B1653),0)</f>
        <v>10</v>
      </c>
      <c r="D1653" s="3" t="str">
        <f aca="false">VLOOKUP($B1653,data!$A$6:$M$15000,8)</f>
        <v>N/A</v>
      </c>
    </row>
    <row r="1654" customFormat="false" ht="11.25" hidden="false" customHeight="false" outlineLevel="0" collapsed="false">
      <c r="A1654" s="199" t="n">
        <v>37196</v>
      </c>
      <c r="B1654" s="192" t="n">
        <v>37196</v>
      </c>
      <c r="C1654" s="308" t="n">
        <f aca="false">IF(B1654&lt;&gt;"",MONTH(B1654),0)</f>
        <v>11</v>
      </c>
      <c r="D1654" s="3" t="str">
        <f aca="false">VLOOKUP($B1654,data!$A$6:$M$15000,8)</f>
        <v>N/A</v>
      </c>
    </row>
    <row r="1655" customFormat="false" ht="11.25" hidden="false" customHeight="false" outlineLevel="0" collapsed="false">
      <c r="A1655" s="199" t="n">
        <v>37197</v>
      </c>
      <c r="B1655" s="192" t="n">
        <v>37197</v>
      </c>
      <c r="C1655" s="308" t="n">
        <f aca="false">IF(B1655&lt;&gt;"",MONTH(B1655),0)</f>
        <v>11</v>
      </c>
      <c r="D1655" s="3" t="str">
        <f aca="false">VLOOKUP($B1655,data!$A$6:$M$15000,8)</f>
        <v>N/A</v>
      </c>
    </row>
    <row r="1656" customFormat="false" ht="11.25" hidden="false" customHeight="false" outlineLevel="0" collapsed="false">
      <c r="A1656" s="199" t="n">
        <v>37198</v>
      </c>
      <c r="B1656" s="192" t="n">
        <v>37198</v>
      </c>
      <c r="C1656" s="308" t="n">
        <f aca="false">IF(B1656&lt;&gt;"",MONTH(B1656),0)</f>
        <v>11</v>
      </c>
      <c r="D1656" s="3" t="str">
        <f aca="false">VLOOKUP($B1656,data!$A$6:$M$15000,8)</f>
        <v>N/A</v>
      </c>
    </row>
    <row r="1657" customFormat="false" ht="11.25" hidden="false" customHeight="false" outlineLevel="0" collapsed="false">
      <c r="A1657" s="199" t="n">
        <v>37199</v>
      </c>
      <c r="B1657" s="192" t="n">
        <v>37199</v>
      </c>
      <c r="C1657" s="308" t="n">
        <f aca="false">IF(B1657&lt;&gt;"",MONTH(B1657),0)</f>
        <v>11</v>
      </c>
      <c r="D1657" s="3" t="str">
        <f aca="false">VLOOKUP($B1657,data!$A$6:$M$15000,8)</f>
        <v>N/A</v>
      </c>
    </row>
    <row r="1658" customFormat="false" ht="11.25" hidden="false" customHeight="false" outlineLevel="0" collapsed="false">
      <c r="A1658" s="199" t="n">
        <v>37200</v>
      </c>
      <c r="B1658" s="192" t="n">
        <v>37200</v>
      </c>
      <c r="C1658" s="308" t="n">
        <f aca="false">IF(B1658&lt;&gt;"",MONTH(B1658),0)</f>
        <v>11</v>
      </c>
      <c r="D1658" s="3" t="str">
        <f aca="false">VLOOKUP($B1658,data!$A$6:$M$15000,8)</f>
        <v>N/A</v>
      </c>
    </row>
    <row r="1659" customFormat="false" ht="11.25" hidden="false" customHeight="false" outlineLevel="0" collapsed="false">
      <c r="A1659" s="199" t="n">
        <v>37201</v>
      </c>
      <c r="B1659" s="192" t="n">
        <v>37201</v>
      </c>
      <c r="C1659" s="308" t="n">
        <f aca="false">IF(B1659&lt;&gt;"",MONTH(B1659),0)</f>
        <v>11</v>
      </c>
      <c r="D1659" s="3" t="str">
        <f aca="false">VLOOKUP($B1659,data!$A$6:$M$15000,8)</f>
        <v>N/A</v>
      </c>
    </row>
    <row r="1660" customFormat="false" ht="11.25" hidden="false" customHeight="false" outlineLevel="0" collapsed="false">
      <c r="A1660" s="199" t="n">
        <v>37202</v>
      </c>
      <c r="B1660" s="192" t="n">
        <v>37202</v>
      </c>
      <c r="C1660" s="308" t="n">
        <f aca="false">IF(B1660&lt;&gt;"",MONTH(B1660),0)</f>
        <v>11</v>
      </c>
      <c r="D1660" s="3" t="str">
        <f aca="false">VLOOKUP($B1660,data!$A$6:$M$15000,8)</f>
        <v>N/A</v>
      </c>
    </row>
    <row r="1661" customFormat="false" ht="11.25" hidden="false" customHeight="false" outlineLevel="0" collapsed="false">
      <c r="A1661" s="199" t="n">
        <v>37203</v>
      </c>
      <c r="B1661" s="192" t="n">
        <v>37203</v>
      </c>
      <c r="C1661" s="308" t="n">
        <f aca="false">IF(B1661&lt;&gt;"",MONTH(B1661),0)</f>
        <v>11</v>
      </c>
      <c r="D1661" s="3" t="str">
        <f aca="false">VLOOKUP($B1661,data!$A$6:$M$15000,8)</f>
        <v>N/A</v>
      </c>
    </row>
    <row r="1662" customFormat="false" ht="11.25" hidden="false" customHeight="false" outlineLevel="0" collapsed="false">
      <c r="A1662" s="199" t="n">
        <v>37204</v>
      </c>
      <c r="B1662" s="192" t="n">
        <v>37204</v>
      </c>
      <c r="C1662" s="308" t="n">
        <f aca="false">IF(B1662&lt;&gt;"",MONTH(B1662),0)</f>
        <v>11</v>
      </c>
      <c r="D1662" s="3" t="str">
        <f aca="false">VLOOKUP($B1662,data!$A$6:$M$15000,8)</f>
        <v>N/A</v>
      </c>
    </row>
    <row r="1663" customFormat="false" ht="11.25" hidden="false" customHeight="false" outlineLevel="0" collapsed="false">
      <c r="A1663" s="199" t="n">
        <v>37205</v>
      </c>
      <c r="B1663" s="192" t="n">
        <v>37205</v>
      </c>
      <c r="C1663" s="308" t="n">
        <f aca="false">IF(B1663&lt;&gt;"",MONTH(B1663),0)</f>
        <v>11</v>
      </c>
      <c r="D1663" s="3" t="str">
        <f aca="false">VLOOKUP($B1663,data!$A$6:$M$15000,8)</f>
        <v>N/A</v>
      </c>
    </row>
    <row r="1664" customFormat="false" ht="11.25" hidden="false" customHeight="false" outlineLevel="0" collapsed="false">
      <c r="A1664" s="199" t="n">
        <v>37206</v>
      </c>
      <c r="B1664" s="192" t="n">
        <v>37206</v>
      </c>
      <c r="C1664" s="308" t="n">
        <f aca="false">IF(B1664&lt;&gt;"",MONTH(B1664),0)</f>
        <v>11</v>
      </c>
      <c r="D1664" s="3" t="str">
        <f aca="false">VLOOKUP($B1664,data!$A$6:$M$15000,8)</f>
        <v>N/A</v>
      </c>
    </row>
    <row r="1665" customFormat="false" ht="11.25" hidden="false" customHeight="false" outlineLevel="0" collapsed="false">
      <c r="A1665" s="199" t="n">
        <v>37207</v>
      </c>
      <c r="B1665" s="192" t="n">
        <v>37207</v>
      </c>
      <c r="C1665" s="308" t="n">
        <f aca="false">IF(B1665&lt;&gt;"",MONTH(B1665),0)</f>
        <v>11</v>
      </c>
      <c r="D1665" s="3" t="str">
        <f aca="false">VLOOKUP($B1665,data!$A$6:$M$15000,8)</f>
        <v>N/A</v>
      </c>
    </row>
    <row r="1666" customFormat="false" ht="11.25" hidden="false" customHeight="false" outlineLevel="0" collapsed="false">
      <c r="A1666" s="199" t="n">
        <v>37208</v>
      </c>
      <c r="B1666" s="192" t="n">
        <v>37208</v>
      </c>
      <c r="C1666" s="308" t="n">
        <f aca="false">IF(B1666&lt;&gt;"",MONTH(B1666),0)</f>
        <v>11</v>
      </c>
      <c r="D1666" s="3" t="str">
        <f aca="false">VLOOKUP($B1666,data!$A$6:$M$15000,8)</f>
        <v>N/A</v>
      </c>
    </row>
    <row r="1667" customFormat="false" ht="11.25" hidden="false" customHeight="false" outlineLevel="0" collapsed="false">
      <c r="A1667" s="199" t="n">
        <v>37209</v>
      </c>
      <c r="B1667" s="192" t="n">
        <v>37209</v>
      </c>
      <c r="C1667" s="308" t="n">
        <f aca="false">IF(B1667&lt;&gt;"",MONTH(B1667),0)</f>
        <v>11</v>
      </c>
      <c r="D1667" s="3" t="str">
        <f aca="false">VLOOKUP($B1667,data!$A$6:$M$15000,8)</f>
        <v>N/A</v>
      </c>
    </row>
    <row r="1668" customFormat="false" ht="11.25" hidden="false" customHeight="false" outlineLevel="0" collapsed="false">
      <c r="A1668" s="199" t="n">
        <v>37210</v>
      </c>
      <c r="B1668" s="192" t="n">
        <v>37210</v>
      </c>
      <c r="C1668" s="308" t="n">
        <f aca="false">IF(B1668&lt;&gt;"",MONTH(B1668),0)</f>
        <v>11</v>
      </c>
      <c r="D1668" s="3" t="str">
        <f aca="false">VLOOKUP($B1668,data!$A$6:$M$15000,8)</f>
        <v>N/A</v>
      </c>
    </row>
    <row r="1669" customFormat="false" ht="11.25" hidden="false" customHeight="false" outlineLevel="0" collapsed="false">
      <c r="A1669" s="199" t="n">
        <v>37211</v>
      </c>
      <c r="B1669" s="192" t="n">
        <v>37211</v>
      </c>
      <c r="C1669" s="308" t="n">
        <f aca="false">IF(B1669&lt;&gt;"",MONTH(B1669),0)</f>
        <v>11</v>
      </c>
      <c r="D1669" s="3" t="str">
        <f aca="false">VLOOKUP($B1669,data!$A$6:$M$15000,8)</f>
        <v>N/A</v>
      </c>
    </row>
    <row r="1670" customFormat="false" ht="11.25" hidden="false" customHeight="false" outlineLevel="0" collapsed="false">
      <c r="A1670" s="199" t="n">
        <v>37212</v>
      </c>
      <c r="B1670" s="192" t="n">
        <v>37212</v>
      </c>
      <c r="C1670" s="308" t="n">
        <f aca="false">IF(B1670&lt;&gt;"",MONTH(B1670),0)</f>
        <v>11</v>
      </c>
      <c r="D1670" s="3" t="str">
        <f aca="false">VLOOKUP($B1670,data!$A$6:$M$15000,8)</f>
        <v>N/A</v>
      </c>
    </row>
    <row r="1671" customFormat="false" ht="11.25" hidden="false" customHeight="false" outlineLevel="0" collapsed="false">
      <c r="A1671" s="199" t="n">
        <v>37213</v>
      </c>
      <c r="B1671" s="192" t="n">
        <v>37213</v>
      </c>
      <c r="C1671" s="308" t="n">
        <f aca="false">IF(B1671&lt;&gt;"",MONTH(B1671),0)</f>
        <v>11</v>
      </c>
      <c r="D1671" s="3" t="str">
        <f aca="false">VLOOKUP($B1671,data!$A$6:$M$15000,8)</f>
        <v>N/A</v>
      </c>
    </row>
    <row r="1672" customFormat="false" ht="11.25" hidden="false" customHeight="false" outlineLevel="0" collapsed="false">
      <c r="A1672" s="199" t="n">
        <v>37214</v>
      </c>
      <c r="B1672" s="192" t="n">
        <v>37214</v>
      </c>
      <c r="C1672" s="308" t="n">
        <f aca="false">IF(B1672&lt;&gt;"",MONTH(B1672),0)</f>
        <v>11</v>
      </c>
      <c r="D1672" s="3" t="str">
        <f aca="false">VLOOKUP($B1672,data!$A$6:$M$15000,8)</f>
        <v>N/A</v>
      </c>
    </row>
    <row r="1673" customFormat="false" ht="11.25" hidden="false" customHeight="false" outlineLevel="0" collapsed="false">
      <c r="A1673" s="199" t="n">
        <v>37215</v>
      </c>
      <c r="B1673" s="192" t="n">
        <v>37215</v>
      </c>
      <c r="C1673" s="308" t="n">
        <f aca="false">IF(B1673&lt;&gt;"",MONTH(B1673),0)</f>
        <v>11</v>
      </c>
      <c r="D1673" s="3" t="str">
        <f aca="false">VLOOKUP($B1673,data!$A$6:$M$15000,8)</f>
        <v>N/A</v>
      </c>
    </row>
    <row r="1674" customFormat="false" ht="11.25" hidden="false" customHeight="false" outlineLevel="0" collapsed="false">
      <c r="A1674" s="199" t="n">
        <v>37216</v>
      </c>
      <c r="B1674" s="192" t="n">
        <v>37216</v>
      </c>
      <c r="C1674" s="308" t="n">
        <f aca="false">IF(B1674&lt;&gt;"",MONTH(B1674),0)</f>
        <v>11</v>
      </c>
      <c r="D1674" s="3" t="str">
        <f aca="false">VLOOKUP($B1674,data!$A$6:$M$15000,8)</f>
        <v>N/A</v>
      </c>
    </row>
    <row r="1675" customFormat="false" ht="11.25" hidden="false" customHeight="false" outlineLevel="0" collapsed="false">
      <c r="A1675" s="199" t="n">
        <v>37217</v>
      </c>
      <c r="B1675" s="192" t="n">
        <v>37217</v>
      </c>
      <c r="C1675" s="308" t="n">
        <f aca="false">IF(B1675&lt;&gt;"",MONTH(B1675),0)</f>
        <v>11</v>
      </c>
      <c r="D1675" s="3" t="str">
        <f aca="false">VLOOKUP($B1675,data!$A$6:$M$15000,8)</f>
        <v>N/A</v>
      </c>
    </row>
    <row r="1676" customFormat="false" ht="11.25" hidden="false" customHeight="false" outlineLevel="0" collapsed="false">
      <c r="A1676" s="199" t="n">
        <v>37218</v>
      </c>
      <c r="B1676" s="192" t="n">
        <v>37218</v>
      </c>
      <c r="C1676" s="308" t="n">
        <f aca="false">IF(B1676&lt;&gt;"",MONTH(B1676),0)</f>
        <v>11</v>
      </c>
      <c r="D1676" s="3" t="str">
        <f aca="false">VLOOKUP($B1676,data!$A$6:$M$15000,8)</f>
        <v>N/A</v>
      </c>
    </row>
    <row r="1677" customFormat="false" ht="11.25" hidden="false" customHeight="false" outlineLevel="0" collapsed="false">
      <c r="A1677" s="199" t="n">
        <v>37219</v>
      </c>
      <c r="B1677" s="192" t="n">
        <v>37219</v>
      </c>
      <c r="C1677" s="308" t="n">
        <f aca="false">IF(B1677&lt;&gt;"",MONTH(B1677),0)</f>
        <v>11</v>
      </c>
      <c r="D1677" s="3" t="str">
        <f aca="false">VLOOKUP($B1677,data!$A$6:$M$15000,8)</f>
        <v>N/A</v>
      </c>
    </row>
    <row r="1678" customFormat="false" ht="11.25" hidden="false" customHeight="false" outlineLevel="0" collapsed="false">
      <c r="A1678" s="199" t="n">
        <v>37220</v>
      </c>
      <c r="B1678" s="192" t="n">
        <v>37220</v>
      </c>
      <c r="C1678" s="308" t="n">
        <f aca="false">IF(B1678&lt;&gt;"",MONTH(B1678),0)</f>
        <v>11</v>
      </c>
      <c r="D1678" s="3" t="str">
        <f aca="false">VLOOKUP($B1678,data!$A$6:$M$15000,8)</f>
        <v>N/A</v>
      </c>
    </row>
    <row r="1679" customFormat="false" ht="11.25" hidden="false" customHeight="false" outlineLevel="0" collapsed="false">
      <c r="A1679" s="199" t="n">
        <v>37221</v>
      </c>
      <c r="B1679" s="192" t="n">
        <v>37221</v>
      </c>
      <c r="C1679" s="308" t="n">
        <f aca="false">IF(B1679&lt;&gt;"",MONTH(B1679),0)</f>
        <v>11</v>
      </c>
      <c r="D1679" s="3" t="str">
        <f aca="false">VLOOKUP($B1679,data!$A$6:$M$15000,8)</f>
        <v>N/A</v>
      </c>
    </row>
    <row r="1680" customFormat="false" ht="11.25" hidden="false" customHeight="false" outlineLevel="0" collapsed="false">
      <c r="A1680" s="199" t="n">
        <v>37222</v>
      </c>
      <c r="B1680" s="192" t="n">
        <v>37222</v>
      </c>
      <c r="C1680" s="308" t="n">
        <f aca="false">IF(B1680&lt;&gt;"",MONTH(B1680),0)</f>
        <v>11</v>
      </c>
      <c r="D1680" s="3" t="str">
        <f aca="false">VLOOKUP($B1680,data!$A$6:$M$15000,8)</f>
        <v>N/A</v>
      </c>
    </row>
    <row r="1681" customFormat="false" ht="11.25" hidden="false" customHeight="false" outlineLevel="0" collapsed="false">
      <c r="A1681" s="199" t="n">
        <v>37223</v>
      </c>
      <c r="B1681" s="192" t="n">
        <v>37223</v>
      </c>
      <c r="C1681" s="308" t="n">
        <f aca="false">IF(B1681&lt;&gt;"",MONTH(B1681),0)</f>
        <v>11</v>
      </c>
      <c r="D1681" s="3" t="str">
        <f aca="false">VLOOKUP($B1681,data!$A$6:$M$15000,8)</f>
        <v>N/A</v>
      </c>
    </row>
    <row r="1682" customFormat="false" ht="11.25" hidden="false" customHeight="false" outlineLevel="0" collapsed="false">
      <c r="A1682" s="199" t="n">
        <v>37224</v>
      </c>
      <c r="B1682" s="192" t="n">
        <v>37224</v>
      </c>
      <c r="C1682" s="308" t="n">
        <f aca="false">IF(B1682&lt;&gt;"",MONTH(B1682),0)</f>
        <v>11</v>
      </c>
      <c r="D1682" s="3" t="str">
        <f aca="false">VLOOKUP($B1682,data!$A$6:$M$15000,8)</f>
        <v>N/A</v>
      </c>
    </row>
    <row r="1683" customFormat="false" ht="11.25" hidden="false" customHeight="false" outlineLevel="0" collapsed="false">
      <c r="A1683" s="199" t="n">
        <v>37225</v>
      </c>
      <c r="B1683" s="192" t="n">
        <v>37225</v>
      </c>
      <c r="C1683" s="308" t="n">
        <f aca="false">IF(B1683&lt;&gt;"",MONTH(B1683),0)</f>
        <v>11</v>
      </c>
      <c r="D1683" s="3" t="str">
        <f aca="false">VLOOKUP($B1683,data!$A$6:$M$15000,8)</f>
        <v>N/A</v>
      </c>
    </row>
    <row r="1684" customFormat="false" ht="11.25" hidden="false" customHeight="false" outlineLevel="0" collapsed="false">
      <c r="A1684" s="199" t="n">
        <v>37226</v>
      </c>
      <c r="B1684" s="192" t="n">
        <v>37226</v>
      </c>
      <c r="C1684" s="308" t="n">
        <f aca="false">IF(B1684&lt;&gt;"",MONTH(B1684),0)</f>
        <v>12</v>
      </c>
      <c r="D1684" s="3" t="str">
        <f aca="false">VLOOKUP($B1684,data!$A$6:$M$15000,8)</f>
        <v>N/A</v>
      </c>
    </row>
    <row r="1685" customFormat="false" ht="11.25" hidden="false" customHeight="false" outlineLevel="0" collapsed="false">
      <c r="A1685" s="199" t="n">
        <v>37227</v>
      </c>
      <c r="B1685" s="192" t="n">
        <v>37227</v>
      </c>
      <c r="C1685" s="308" t="n">
        <f aca="false">IF(B1685&lt;&gt;"",MONTH(B1685),0)</f>
        <v>12</v>
      </c>
      <c r="D1685" s="3" t="str">
        <f aca="false">VLOOKUP($B1685,data!$A$6:$M$15000,8)</f>
        <v>N/A</v>
      </c>
    </row>
    <row r="1686" customFormat="false" ht="11.25" hidden="false" customHeight="false" outlineLevel="0" collapsed="false">
      <c r="A1686" s="199" t="n">
        <v>37228</v>
      </c>
      <c r="B1686" s="192" t="n">
        <v>37228</v>
      </c>
      <c r="C1686" s="308" t="n">
        <f aca="false">IF(B1686&lt;&gt;"",MONTH(B1686),0)</f>
        <v>12</v>
      </c>
      <c r="D1686" s="3" t="str">
        <f aca="false">VLOOKUP($B1686,data!$A$6:$M$15000,8)</f>
        <v>N/A</v>
      </c>
    </row>
    <row r="1687" customFormat="false" ht="11.25" hidden="false" customHeight="false" outlineLevel="0" collapsed="false">
      <c r="A1687" s="199" t="n">
        <v>37229</v>
      </c>
      <c r="B1687" s="192" t="n">
        <v>37229</v>
      </c>
      <c r="C1687" s="308" t="n">
        <f aca="false">IF(B1687&lt;&gt;"",MONTH(B1687),0)</f>
        <v>12</v>
      </c>
      <c r="D1687" s="3" t="str">
        <f aca="false">VLOOKUP($B1687,data!$A$6:$M$15000,8)</f>
        <v>N/A</v>
      </c>
    </row>
    <row r="1688" customFormat="false" ht="11.25" hidden="false" customHeight="false" outlineLevel="0" collapsed="false">
      <c r="A1688" s="199" t="n">
        <v>37230</v>
      </c>
      <c r="B1688" s="192" t="n">
        <v>37230</v>
      </c>
      <c r="C1688" s="308" t="n">
        <f aca="false">IF(B1688&lt;&gt;"",MONTH(B1688),0)</f>
        <v>12</v>
      </c>
      <c r="D1688" s="3" t="str">
        <f aca="false">VLOOKUP($B1688,data!$A$6:$M$15000,8)</f>
        <v>N/A</v>
      </c>
    </row>
    <row r="1689" customFormat="false" ht="11.25" hidden="false" customHeight="false" outlineLevel="0" collapsed="false">
      <c r="A1689" s="199" t="n">
        <v>37231</v>
      </c>
      <c r="B1689" s="192" t="n">
        <v>37231</v>
      </c>
      <c r="C1689" s="308" t="n">
        <f aca="false">IF(B1689&lt;&gt;"",MONTH(B1689),0)</f>
        <v>12</v>
      </c>
      <c r="D1689" s="3" t="str">
        <f aca="false">VLOOKUP($B1689,data!$A$6:$M$15000,8)</f>
        <v>N/A</v>
      </c>
    </row>
    <row r="1690" customFormat="false" ht="11.25" hidden="false" customHeight="false" outlineLevel="0" collapsed="false">
      <c r="A1690" s="199" t="n">
        <v>37232</v>
      </c>
      <c r="B1690" s="192" t="n">
        <v>37232</v>
      </c>
      <c r="C1690" s="308" t="n">
        <f aca="false">IF(B1690&lt;&gt;"",MONTH(B1690),0)</f>
        <v>12</v>
      </c>
      <c r="D1690" s="3" t="str">
        <f aca="false">VLOOKUP($B1690,data!$A$6:$M$15000,8)</f>
        <v>N/A</v>
      </c>
    </row>
    <row r="1691" customFormat="false" ht="11.25" hidden="false" customHeight="false" outlineLevel="0" collapsed="false">
      <c r="A1691" s="199" t="n">
        <v>37233</v>
      </c>
      <c r="B1691" s="192" t="n">
        <v>37233</v>
      </c>
      <c r="C1691" s="308" t="n">
        <f aca="false">IF(B1691&lt;&gt;"",MONTH(B1691),0)</f>
        <v>12</v>
      </c>
      <c r="D1691" s="3" t="str">
        <f aca="false">VLOOKUP($B1691,data!$A$6:$M$15000,8)</f>
        <v>N/A</v>
      </c>
    </row>
    <row r="1692" customFormat="false" ht="11.25" hidden="false" customHeight="false" outlineLevel="0" collapsed="false">
      <c r="A1692" s="199" t="n">
        <v>37234</v>
      </c>
      <c r="B1692" s="192" t="n">
        <v>37234</v>
      </c>
      <c r="C1692" s="308" t="n">
        <f aca="false">IF(B1692&lt;&gt;"",MONTH(B1692),0)</f>
        <v>12</v>
      </c>
      <c r="D1692" s="3" t="str">
        <f aca="false">VLOOKUP($B1692,data!$A$6:$M$15000,8)</f>
        <v>N/A</v>
      </c>
    </row>
    <row r="1693" customFormat="false" ht="11.25" hidden="false" customHeight="false" outlineLevel="0" collapsed="false">
      <c r="A1693" s="199" t="n">
        <v>37235</v>
      </c>
      <c r="B1693" s="192" t="n">
        <v>37235</v>
      </c>
      <c r="C1693" s="308" t="n">
        <f aca="false">IF(B1693&lt;&gt;"",MONTH(B1693),0)</f>
        <v>12</v>
      </c>
      <c r="D1693" s="3" t="str">
        <f aca="false">VLOOKUP($B1693,data!$A$6:$M$15000,8)</f>
        <v>N/A</v>
      </c>
    </row>
    <row r="1694" customFormat="false" ht="11.25" hidden="false" customHeight="false" outlineLevel="0" collapsed="false">
      <c r="A1694" s="199" t="n">
        <v>37236</v>
      </c>
      <c r="B1694" s="192" t="n">
        <v>37236</v>
      </c>
      <c r="C1694" s="308" t="n">
        <f aca="false">IF(B1694&lt;&gt;"",MONTH(B1694),0)</f>
        <v>12</v>
      </c>
      <c r="D1694" s="3" t="str">
        <f aca="false">VLOOKUP($B1694,data!$A$6:$M$15000,8)</f>
        <v>N/A</v>
      </c>
    </row>
    <row r="1695" customFormat="false" ht="11.25" hidden="false" customHeight="false" outlineLevel="0" collapsed="false">
      <c r="A1695" s="199" t="n">
        <v>37237</v>
      </c>
      <c r="B1695" s="192" t="n">
        <v>37237</v>
      </c>
      <c r="C1695" s="308" t="n">
        <f aca="false">IF(B1695&lt;&gt;"",MONTH(B1695),0)</f>
        <v>12</v>
      </c>
      <c r="D1695" s="3" t="str">
        <f aca="false">VLOOKUP($B1695,data!$A$6:$M$15000,8)</f>
        <v>N/A</v>
      </c>
    </row>
    <row r="1696" customFormat="false" ht="11.25" hidden="false" customHeight="false" outlineLevel="0" collapsed="false">
      <c r="A1696" s="199" t="n">
        <v>37238</v>
      </c>
      <c r="B1696" s="192" t="n">
        <v>37238</v>
      </c>
      <c r="C1696" s="308" t="n">
        <f aca="false">IF(B1696&lt;&gt;"",MONTH(B1696),0)</f>
        <v>12</v>
      </c>
      <c r="D1696" s="3" t="str">
        <f aca="false">VLOOKUP($B1696,data!$A$6:$M$15000,8)</f>
        <v>N/A</v>
      </c>
    </row>
    <row r="1697" customFormat="false" ht="11.25" hidden="false" customHeight="false" outlineLevel="0" collapsed="false">
      <c r="A1697" s="199" t="n">
        <v>37239</v>
      </c>
      <c r="B1697" s="192" t="n">
        <v>37239</v>
      </c>
      <c r="C1697" s="308" t="n">
        <f aca="false">IF(B1697&lt;&gt;"",MONTH(B1697),0)</f>
        <v>12</v>
      </c>
      <c r="D1697" s="3" t="str">
        <f aca="false">VLOOKUP($B1697,data!$A$6:$M$15000,8)</f>
        <v>N/A</v>
      </c>
    </row>
    <row r="1698" customFormat="false" ht="11.25" hidden="false" customHeight="false" outlineLevel="0" collapsed="false">
      <c r="A1698" s="199" t="n">
        <v>37240</v>
      </c>
      <c r="B1698" s="192" t="n">
        <v>37240</v>
      </c>
      <c r="C1698" s="308" t="n">
        <f aca="false">IF(B1698&lt;&gt;"",MONTH(B1698),0)</f>
        <v>12</v>
      </c>
      <c r="D1698" s="3" t="str">
        <f aca="false">VLOOKUP($B1698,data!$A$6:$M$15000,8)</f>
        <v>N/A</v>
      </c>
    </row>
    <row r="1699" customFormat="false" ht="11.25" hidden="false" customHeight="false" outlineLevel="0" collapsed="false">
      <c r="A1699" s="199" t="n">
        <v>37241</v>
      </c>
      <c r="B1699" s="192" t="n">
        <v>37241</v>
      </c>
      <c r="C1699" s="308" t="n">
        <f aca="false">IF(B1699&lt;&gt;"",MONTH(B1699),0)</f>
        <v>12</v>
      </c>
      <c r="D1699" s="3" t="str">
        <f aca="false">VLOOKUP($B1699,data!$A$6:$M$15000,8)</f>
        <v>N/A</v>
      </c>
    </row>
    <row r="1700" customFormat="false" ht="11.25" hidden="false" customHeight="false" outlineLevel="0" collapsed="false">
      <c r="A1700" s="199" t="n">
        <v>37242</v>
      </c>
      <c r="B1700" s="192" t="n">
        <v>37242</v>
      </c>
      <c r="C1700" s="308" t="n">
        <f aca="false">IF(B1700&lt;&gt;"",MONTH(B1700),0)</f>
        <v>12</v>
      </c>
      <c r="D1700" s="3" t="str">
        <f aca="false">VLOOKUP($B1700,data!$A$6:$M$15000,8)</f>
        <v>N/A</v>
      </c>
    </row>
    <row r="1701" customFormat="false" ht="11.25" hidden="false" customHeight="false" outlineLevel="0" collapsed="false">
      <c r="A1701" s="199" t="n">
        <v>37243</v>
      </c>
      <c r="B1701" s="192" t="n">
        <v>37243</v>
      </c>
      <c r="C1701" s="308" t="n">
        <f aca="false">IF(B1701&lt;&gt;"",MONTH(B1701),0)</f>
        <v>12</v>
      </c>
      <c r="D1701" s="3" t="str">
        <f aca="false">VLOOKUP($B1701,data!$A$6:$M$15000,8)</f>
        <v>N/A</v>
      </c>
    </row>
    <row r="1702" customFormat="false" ht="11.25" hidden="false" customHeight="false" outlineLevel="0" collapsed="false">
      <c r="A1702" s="199" t="n">
        <v>37244</v>
      </c>
      <c r="B1702" s="192" t="n">
        <v>37244</v>
      </c>
      <c r="C1702" s="308" t="n">
        <f aca="false">IF(B1702&lt;&gt;"",MONTH(B1702),0)</f>
        <v>12</v>
      </c>
      <c r="D1702" s="3" t="str">
        <f aca="false">VLOOKUP($B1702,data!$A$6:$M$15000,8)</f>
        <v>N/A</v>
      </c>
    </row>
    <row r="1703" customFormat="false" ht="11.25" hidden="false" customHeight="false" outlineLevel="0" collapsed="false">
      <c r="A1703" s="199" t="n">
        <v>37245</v>
      </c>
      <c r="B1703" s="192" t="n">
        <v>37245</v>
      </c>
      <c r="C1703" s="308" t="n">
        <f aca="false">IF(B1703&lt;&gt;"",MONTH(B1703),0)</f>
        <v>12</v>
      </c>
      <c r="D1703" s="3" t="str">
        <f aca="false">VLOOKUP($B1703,data!$A$6:$M$15000,8)</f>
        <v>N/A</v>
      </c>
    </row>
    <row r="1704" customFormat="false" ht="11.25" hidden="false" customHeight="false" outlineLevel="0" collapsed="false">
      <c r="A1704" s="199" t="n">
        <v>37246</v>
      </c>
      <c r="B1704" s="192" t="n">
        <v>37246</v>
      </c>
      <c r="C1704" s="308" t="n">
        <f aca="false">IF(B1704&lt;&gt;"",MONTH(B1704),0)</f>
        <v>12</v>
      </c>
      <c r="D1704" s="3" t="str">
        <f aca="false">VLOOKUP($B1704,data!$A$6:$M$15000,8)</f>
        <v>N/A</v>
      </c>
    </row>
    <row r="1705" customFormat="false" ht="11.25" hidden="false" customHeight="false" outlineLevel="0" collapsed="false">
      <c r="A1705" s="199" t="n">
        <v>37247</v>
      </c>
      <c r="B1705" s="192" t="n">
        <v>37247</v>
      </c>
      <c r="C1705" s="308" t="n">
        <f aca="false">IF(B1705&lt;&gt;"",MONTH(B1705),0)</f>
        <v>12</v>
      </c>
      <c r="D1705" s="3" t="str">
        <f aca="false">VLOOKUP($B1705,data!$A$6:$M$15000,8)</f>
        <v>N/A</v>
      </c>
    </row>
    <row r="1706" customFormat="false" ht="11.25" hidden="false" customHeight="false" outlineLevel="0" collapsed="false">
      <c r="A1706" s="199" t="n">
        <v>37248</v>
      </c>
      <c r="B1706" s="192" t="n">
        <v>37248</v>
      </c>
      <c r="C1706" s="308" t="n">
        <f aca="false">IF(B1706&lt;&gt;"",MONTH(B1706),0)</f>
        <v>12</v>
      </c>
      <c r="D1706" s="3" t="str">
        <f aca="false">VLOOKUP($B1706,data!$A$6:$M$15000,8)</f>
        <v>N/A</v>
      </c>
    </row>
    <row r="1707" customFormat="false" ht="11.25" hidden="false" customHeight="false" outlineLevel="0" collapsed="false">
      <c r="A1707" s="199" t="n">
        <v>37249</v>
      </c>
      <c r="B1707" s="192" t="n">
        <v>37249</v>
      </c>
      <c r="C1707" s="308" t="n">
        <f aca="false">IF(B1707&lt;&gt;"",MONTH(B1707),0)</f>
        <v>12</v>
      </c>
      <c r="D1707" s="3" t="str">
        <f aca="false">VLOOKUP($B1707,data!$A$6:$M$15000,8)</f>
        <v>N/A</v>
      </c>
    </row>
    <row r="1708" customFormat="false" ht="11.25" hidden="false" customHeight="false" outlineLevel="0" collapsed="false">
      <c r="A1708" s="199" t="n">
        <v>37250</v>
      </c>
      <c r="B1708" s="192" t="n">
        <v>37250</v>
      </c>
      <c r="C1708" s="308" t="n">
        <f aca="false">IF(B1708&lt;&gt;"",MONTH(B1708),0)</f>
        <v>12</v>
      </c>
      <c r="D1708" s="3" t="str">
        <f aca="false">VLOOKUP($B1708,data!$A$6:$M$15000,8)</f>
        <v>N/A</v>
      </c>
    </row>
    <row r="1709" customFormat="false" ht="11.25" hidden="false" customHeight="false" outlineLevel="0" collapsed="false">
      <c r="A1709" s="199" t="n">
        <v>37251</v>
      </c>
      <c r="B1709" s="192" t="n">
        <v>37251</v>
      </c>
      <c r="C1709" s="308" t="n">
        <f aca="false">IF(B1709&lt;&gt;"",MONTH(B1709),0)</f>
        <v>12</v>
      </c>
      <c r="D1709" s="3" t="str">
        <f aca="false">VLOOKUP($B1709,data!$A$6:$M$15000,8)</f>
        <v>N/A</v>
      </c>
    </row>
    <row r="1710" customFormat="false" ht="11.25" hidden="false" customHeight="false" outlineLevel="0" collapsed="false">
      <c r="A1710" s="199" t="n">
        <v>37252</v>
      </c>
      <c r="B1710" s="192" t="n">
        <v>37252</v>
      </c>
      <c r="C1710" s="308" t="n">
        <f aca="false">IF(B1710&lt;&gt;"",MONTH(B1710),0)</f>
        <v>12</v>
      </c>
      <c r="D1710" s="3" t="str">
        <f aca="false">VLOOKUP($B1710,data!$A$6:$M$15000,8)</f>
        <v>N/A</v>
      </c>
    </row>
    <row r="1711" customFormat="false" ht="11.25" hidden="false" customHeight="false" outlineLevel="0" collapsed="false">
      <c r="A1711" s="199" t="n">
        <v>37253</v>
      </c>
      <c r="B1711" s="192" t="n">
        <v>37253</v>
      </c>
      <c r="C1711" s="308" t="n">
        <f aca="false">IF(B1711&lt;&gt;"",MONTH(B1711),0)</f>
        <v>12</v>
      </c>
      <c r="D1711" s="3" t="str">
        <f aca="false">VLOOKUP($B1711,data!$A$6:$M$15000,8)</f>
        <v>N/A</v>
      </c>
    </row>
    <row r="1712" customFormat="false" ht="11.25" hidden="false" customHeight="false" outlineLevel="0" collapsed="false">
      <c r="A1712" s="199" t="n">
        <v>37254</v>
      </c>
      <c r="B1712" s="192" t="n">
        <v>37254</v>
      </c>
      <c r="C1712" s="308" t="n">
        <f aca="false">IF(B1712&lt;&gt;"",MONTH(B1712),0)</f>
        <v>12</v>
      </c>
      <c r="D1712" s="3" t="str">
        <f aca="false">VLOOKUP($B1712,data!$A$6:$M$15000,8)</f>
        <v>N/A</v>
      </c>
    </row>
    <row r="1713" customFormat="false" ht="11.25" hidden="false" customHeight="false" outlineLevel="0" collapsed="false">
      <c r="A1713" s="199" t="n">
        <v>37255</v>
      </c>
      <c r="B1713" s="192" t="n">
        <v>37255</v>
      </c>
      <c r="C1713" s="308" t="n">
        <f aca="false">IF(B1713&lt;&gt;"",MONTH(B1713),0)</f>
        <v>12</v>
      </c>
      <c r="D1713" s="3" t="str">
        <f aca="false">VLOOKUP($B1713,data!$A$6:$M$15000,8)</f>
        <v>N/A</v>
      </c>
    </row>
    <row r="1714" customFormat="false" ht="11.25" hidden="false" customHeight="false" outlineLevel="0" collapsed="false">
      <c r="A1714" s="199" t="n">
        <v>37256</v>
      </c>
      <c r="B1714" s="192" t="n">
        <v>37256</v>
      </c>
      <c r="C1714" s="308" t="n">
        <f aca="false">IF(B1714&lt;&gt;"",MONTH(B1714),0)</f>
        <v>12</v>
      </c>
      <c r="D1714" s="3" t="str">
        <f aca="false">VLOOKUP($B1714,data!$A$6:$M$15000,8)</f>
        <v>N/A</v>
      </c>
    </row>
    <row r="1715" customFormat="false" ht="11.25" hidden="false" customHeight="false" outlineLevel="0" collapsed="false">
      <c r="A1715" s="199"/>
      <c r="C1715" s="308"/>
    </row>
    <row r="1716" customFormat="false" ht="11.25" hidden="false" customHeight="false" outlineLevel="0" collapsed="false">
      <c r="A1716" s="199"/>
      <c r="C1716" s="308"/>
    </row>
    <row r="1717" customFormat="false" ht="11.25" hidden="false" customHeight="false" outlineLevel="0" collapsed="false">
      <c r="A1717" s="199"/>
      <c r="C1717" s="308"/>
    </row>
    <row r="1718" customFormat="false" ht="11.25" hidden="false" customHeight="false" outlineLevel="0" collapsed="false">
      <c r="A1718" s="199"/>
      <c r="C1718" s="308"/>
    </row>
    <row r="1719" customFormat="false" ht="11.25" hidden="false" customHeight="false" outlineLevel="0" collapsed="false">
      <c r="A1719" s="199"/>
      <c r="C1719" s="308"/>
    </row>
    <row r="1720" customFormat="false" ht="11.25" hidden="false" customHeight="false" outlineLevel="0" collapsed="false">
      <c r="A1720" s="199"/>
      <c r="C1720" s="308"/>
    </row>
    <row r="1721" customFormat="false" ht="11.25" hidden="false" customHeight="false" outlineLevel="0" collapsed="false">
      <c r="A1721" s="199"/>
      <c r="C1721" s="308"/>
    </row>
    <row r="1722" customFormat="false" ht="11.25" hidden="false" customHeight="false" outlineLevel="0" collapsed="false">
      <c r="A1722" s="199"/>
      <c r="C1722" s="308"/>
    </row>
    <row r="1723" customFormat="false" ht="11.25" hidden="false" customHeight="false" outlineLevel="0" collapsed="false">
      <c r="A1723" s="199"/>
      <c r="C1723" s="308"/>
    </row>
    <row r="1724" customFormat="false" ht="11.25" hidden="false" customHeight="false" outlineLevel="0" collapsed="false">
      <c r="A1724" s="199"/>
      <c r="C1724" s="308"/>
    </row>
    <row r="1725" customFormat="false" ht="11.25" hidden="false" customHeight="false" outlineLevel="0" collapsed="false">
      <c r="A1725" s="199"/>
      <c r="C1725" s="308"/>
    </row>
    <row r="1726" customFormat="false" ht="11.25" hidden="false" customHeight="false" outlineLevel="0" collapsed="false">
      <c r="A1726" s="199"/>
      <c r="C1726" s="308"/>
    </row>
    <row r="1727" customFormat="false" ht="11.25" hidden="false" customHeight="false" outlineLevel="0" collapsed="false">
      <c r="A1727" s="199"/>
      <c r="C1727" s="308"/>
    </row>
    <row r="1728" customFormat="false" ht="11.25" hidden="false" customHeight="false" outlineLevel="0" collapsed="false">
      <c r="A1728" s="199"/>
      <c r="C1728" s="308"/>
    </row>
    <row r="1729" customFormat="false" ht="11.25" hidden="false" customHeight="false" outlineLevel="0" collapsed="false">
      <c r="A1729" s="199"/>
      <c r="C1729" s="308"/>
    </row>
    <row r="1730" customFormat="false" ht="11.25" hidden="false" customHeight="false" outlineLevel="0" collapsed="false">
      <c r="A1730" s="199"/>
      <c r="C1730" s="308"/>
    </row>
    <row r="1731" customFormat="false" ht="11.25" hidden="false" customHeight="false" outlineLevel="0" collapsed="false">
      <c r="A1731" s="199"/>
      <c r="C1731" s="308"/>
    </row>
    <row r="1732" customFormat="false" ht="11.25" hidden="false" customHeight="false" outlineLevel="0" collapsed="false">
      <c r="A1732" s="199"/>
      <c r="C1732" s="308"/>
    </row>
    <row r="1733" customFormat="false" ht="11.25" hidden="false" customHeight="false" outlineLevel="0" collapsed="false">
      <c r="A1733" s="199"/>
      <c r="C1733" s="308"/>
    </row>
    <row r="1734" customFormat="false" ht="11.25" hidden="false" customHeight="false" outlineLevel="0" collapsed="false">
      <c r="A1734" s="199"/>
      <c r="C1734" s="308"/>
    </row>
    <row r="1735" customFormat="false" ht="11.25" hidden="false" customHeight="false" outlineLevel="0" collapsed="false">
      <c r="A1735" s="199"/>
      <c r="C1735" s="308"/>
    </row>
    <row r="1736" customFormat="false" ht="11.25" hidden="false" customHeight="false" outlineLevel="0" collapsed="false">
      <c r="A1736" s="199"/>
      <c r="C1736" s="308"/>
    </row>
    <row r="1737" customFormat="false" ht="11.25" hidden="false" customHeight="false" outlineLevel="0" collapsed="false">
      <c r="A1737" s="199"/>
      <c r="C1737" s="308"/>
    </row>
    <row r="1738" customFormat="false" ht="11.25" hidden="false" customHeight="false" outlineLevel="0" collapsed="false">
      <c r="A1738" s="199"/>
      <c r="C1738" s="308"/>
    </row>
    <row r="1739" customFormat="false" ht="11.25" hidden="false" customHeight="false" outlineLevel="0" collapsed="false">
      <c r="A1739" s="199"/>
      <c r="C1739" s="308"/>
    </row>
    <row r="1740" customFormat="false" ht="11.25" hidden="false" customHeight="false" outlineLevel="0" collapsed="false">
      <c r="A1740" s="199"/>
      <c r="C1740" s="30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Z1987"/>
  <sheetViews>
    <sheetView showFormulas="false" showGridLines="true" showRowColHeaders="true" showZeros="true" rightToLeft="false" tabSelected="false" showOutlineSymbols="true" defaultGridColor="true" view="normal" topLeftCell="A18" colorId="64" zoomScale="100" zoomScaleNormal="100" zoomScalePageLayoutView="100" workbookViewId="0">
      <selection pane="topLeft" activeCell="N36" activeCellId="0" sqref="N36"/>
    </sheetView>
  </sheetViews>
  <sheetFormatPr defaultColWidth="8.70703125" defaultRowHeight="11.25" customHeight="true" zeroHeight="false" outlineLevelRow="0" outlineLevelCol="0"/>
  <cols>
    <col collapsed="false" customWidth="false" hidden="false" outlineLevel="0" max="1" min="1" style="9" width="8.7"/>
    <col collapsed="false" customWidth="true" hidden="false" outlineLevel="0" max="3" min="2" style="192" width="9.28"/>
    <col collapsed="false" customWidth="true" hidden="false" outlineLevel="0" max="4" min="4" style="331" width="9.28"/>
    <col collapsed="false" customWidth="false" hidden="false" outlineLevel="0" max="5" min="5" style="9" width="8.7"/>
    <col collapsed="false" customWidth="true" hidden="false" outlineLevel="0" max="7" min="6" style="9" width="9.85"/>
    <col collapsed="false" customWidth="false" hidden="false" outlineLevel="0" max="8" min="8" style="9" width="8.7"/>
    <col collapsed="false" customWidth="true" hidden="false" outlineLevel="0" max="11" min="9" style="9" width="9.28"/>
    <col collapsed="false" customWidth="false" hidden="false" outlineLevel="0" max="12" min="12" style="9" width="8.7"/>
    <col collapsed="false" customWidth="true" hidden="false" outlineLevel="0" max="13" min="13" style="9" width="9.85"/>
    <col collapsed="false" customWidth="false" hidden="false" outlineLevel="0" max="14" min="14" style="9" width="8.7"/>
    <col collapsed="false" customWidth="true" hidden="false" outlineLevel="0" max="15" min="15" style="9" width="9.28"/>
    <col collapsed="false" customWidth="true" hidden="false" outlineLevel="0" max="17" min="16" style="9" width="9.85"/>
    <col collapsed="false" customWidth="false" hidden="false" outlineLevel="0" max="19" min="18" style="9" width="8.7"/>
    <col collapsed="false" customWidth="false" hidden="false" outlineLevel="0" max="20" min="20" style="148" width="8.7"/>
    <col collapsed="false" customWidth="true" hidden="false" outlineLevel="0" max="21" min="21" style="9" width="11.56"/>
    <col collapsed="false" customWidth="false" hidden="false" outlineLevel="0" max="257" min="22" style="9" width="8.7"/>
  </cols>
  <sheetData>
    <row r="2" customFormat="false" ht="12" hidden="false" customHeight="false" outlineLevel="0" collapsed="false">
      <c r="A2" s="327" t="s">
        <v>70</v>
      </c>
      <c r="B2" s="195" t="s">
        <v>71</v>
      </c>
      <c r="C2" s="195" t="s">
        <v>99</v>
      </c>
      <c r="D2" s="332" t="s">
        <v>79</v>
      </c>
    </row>
    <row r="3" customFormat="false" ht="12" hidden="false" customHeight="false" outlineLevel="0" collapsed="false">
      <c r="A3" s="333" t="n">
        <f aca="false">B3</f>
        <v>35551</v>
      </c>
      <c r="B3" s="192" t="n">
        <v>35551</v>
      </c>
      <c r="C3" s="308" t="n">
        <f aca="false">IF(B3&lt;&gt;"",MONTH(B3),0)</f>
        <v>5</v>
      </c>
      <c r="D3" s="331" t="n">
        <v>703000</v>
      </c>
      <c r="F3" s="334" t="s">
        <v>133</v>
      </c>
      <c r="T3" s="335" t="s">
        <v>128</v>
      </c>
      <c r="U3" s="290" t="s">
        <v>134</v>
      </c>
    </row>
    <row r="4" customFormat="false" ht="11.25" hidden="false" customHeight="false" outlineLevel="0" collapsed="false">
      <c r="A4" s="333" t="n">
        <f aca="false">B4</f>
        <v>35552</v>
      </c>
      <c r="B4" s="192" t="n">
        <v>35552</v>
      </c>
      <c r="C4" s="308" t="n">
        <f aca="false">IF(B4&lt;&gt;"",MONTH(B4),0)</f>
        <v>5</v>
      </c>
      <c r="D4" s="331" t="n">
        <v>867000</v>
      </c>
      <c r="F4" s="336" t="n">
        <v>35431</v>
      </c>
      <c r="G4" s="337" t="n">
        <v>35462</v>
      </c>
      <c r="H4" s="337" t="n">
        <v>35490</v>
      </c>
      <c r="I4" s="337" t="n">
        <v>35521</v>
      </c>
      <c r="J4" s="337" t="n">
        <v>35551</v>
      </c>
      <c r="K4" s="337" t="n">
        <v>35582</v>
      </c>
      <c r="L4" s="337" t="n">
        <v>35612</v>
      </c>
      <c r="M4" s="337" t="n">
        <v>35643</v>
      </c>
      <c r="N4" s="337" t="n">
        <v>35674</v>
      </c>
      <c r="O4" s="337" t="n">
        <v>35704</v>
      </c>
      <c r="P4" s="337" t="n">
        <v>35735</v>
      </c>
      <c r="Q4" s="338" t="n">
        <v>35765</v>
      </c>
      <c r="S4" s="291" t="n">
        <v>35551</v>
      </c>
      <c r="T4" s="148" t="n">
        <f aca="false">HLOOKUP(S4,$F$4:$Q$8,2)</f>
        <v>566806.451612903</v>
      </c>
      <c r="U4" s="148" t="n">
        <f aca="false">HLOOKUP(S4,$F$37:$Q$41,2)</f>
        <v>17571000</v>
      </c>
      <c r="W4" s="290" t="s">
        <v>135</v>
      </c>
      <c r="X4" s="290" t="s">
        <v>136</v>
      </c>
      <c r="Y4" s="290" t="s">
        <v>137</v>
      </c>
      <c r="Z4" s="290"/>
    </row>
    <row r="5" customFormat="false" ht="11.25" hidden="false" customHeight="false" outlineLevel="0" collapsed="false">
      <c r="A5" s="333" t="n">
        <f aca="false">B5</f>
        <v>35553</v>
      </c>
      <c r="B5" s="192" t="n">
        <v>35553</v>
      </c>
      <c r="C5" s="308" t="n">
        <f aca="false">IF(B5&lt;&gt;"",MONTH(B5),0)</f>
        <v>5</v>
      </c>
      <c r="D5" s="331" t="n">
        <v>893000</v>
      </c>
      <c r="F5" s="138" t="e">
        <f aca="false">DAVERAGE(inj97,4,F7:F8)</f>
        <v>#DIV/0!</v>
      </c>
      <c r="G5" s="139" t="e">
        <f aca="false">DAVERAGE(inj97,4,G7:G8)</f>
        <v>#DIV/0!</v>
      </c>
      <c r="H5" s="139" t="e">
        <f aca="false">DAVERAGE(inj97,4,H7:H8)</f>
        <v>#DIV/0!</v>
      </c>
      <c r="I5" s="139" t="e">
        <f aca="false">DAVERAGE(inj97,4,I7:I8)</f>
        <v>#DIV/0!</v>
      </c>
      <c r="J5" s="139" t="n">
        <f aca="false">DAVERAGE(inj97,4,J7:J8)</f>
        <v>566806.451612903</v>
      </c>
      <c r="K5" s="139" t="n">
        <f aca="false">DAVERAGE(inj97,4,K7:K8)</f>
        <v>586100</v>
      </c>
      <c r="L5" s="139" t="n">
        <f aca="false">DAVERAGE(inj97,4,L7:L8)</f>
        <v>271741.935483871</v>
      </c>
      <c r="M5" s="139" t="n">
        <f aca="false">DAVERAGE(inj97,4,M7:M8)</f>
        <v>175032.258064516</v>
      </c>
      <c r="N5" s="139" t="n">
        <f aca="false">DAVERAGE(inj97,4,N7:N8)</f>
        <v>139866.666666667</v>
      </c>
      <c r="O5" s="139" t="n">
        <f aca="false">DAVERAGE(inj97,4,O7:O8)</f>
        <v>320000</v>
      </c>
      <c r="P5" s="139" t="n">
        <f aca="false">DAVERAGE(inj97,4,P7:P8)</f>
        <v>-34933.3333333333</v>
      </c>
      <c r="Q5" s="141" t="n">
        <f aca="false">DAVERAGE(inj97,4,Q7:Q8)</f>
        <v>-1209580.64516129</v>
      </c>
      <c r="S5" s="291" t="n">
        <v>35582</v>
      </c>
      <c r="T5" s="148" t="n">
        <f aca="false">HLOOKUP(S5,$F$4:$Q$8,2)</f>
        <v>586100</v>
      </c>
      <c r="U5" s="148" t="n">
        <f aca="false">HLOOKUP(S5,$F$37:$Q$41,2)</f>
        <v>17583000</v>
      </c>
      <c r="V5" s="279" t="s">
        <v>138</v>
      </c>
      <c r="X5" s="148" t="n">
        <v>-34933.3333333333</v>
      </c>
      <c r="Y5" s="148" t="n">
        <v>204133.333333333</v>
      </c>
    </row>
    <row r="6" customFormat="false" ht="11.25" hidden="false" customHeight="false" outlineLevel="0" collapsed="false">
      <c r="A6" s="333" t="n">
        <f aca="false">B6</f>
        <v>35554</v>
      </c>
      <c r="B6" s="192" t="n">
        <v>35554</v>
      </c>
      <c r="C6" s="308" t="n">
        <f aca="false">IF(B6&lt;&gt;"",MONTH(B6),0)</f>
        <v>5</v>
      </c>
      <c r="D6" s="331" t="n">
        <v>899000</v>
      </c>
      <c r="F6" s="339"/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341"/>
      <c r="S6" s="291" t="n">
        <v>35612</v>
      </c>
      <c r="T6" s="148" t="n">
        <f aca="false">HLOOKUP(S6,$F$4:$Q$8,2)</f>
        <v>271741.935483871</v>
      </c>
      <c r="U6" s="148" t="n">
        <f aca="false">HLOOKUP(S6,$F$37:$Q$41,2)</f>
        <v>8424000</v>
      </c>
      <c r="V6" s="279" t="s">
        <v>139</v>
      </c>
      <c r="X6" s="148" t="n">
        <v>-1209580.64516129</v>
      </c>
      <c r="Y6" s="148" t="n">
        <v>-559096.774193548</v>
      </c>
    </row>
    <row r="7" customFormat="false" ht="11.25" hidden="false" customHeight="false" outlineLevel="0" collapsed="false">
      <c r="A7" s="333" t="n">
        <f aca="false">B7</f>
        <v>35555</v>
      </c>
      <c r="B7" s="192" t="n">
        <v>35555</v>
      </c>
      <c r="C7" s="308" t="n">
        <f aca="false">IF(B7&lt;&gt;"",MONTH(B7),0)</f>
        <v>5</v>
      </c>
      <c r="D7" s="331" t="n">
        <v>479000</v>
      </c>
      <c r="F7" s="339" t="s">
        <v>99</v>
      </c>
      <c r="G7" s="340" t="s">
        <v>99</v>
      </c>
      <c r="H7" s="340" t="s">
        <v>99</v>
      </c>
      <c r="I7" s="340" t="s">
        <v>99</v>
      </c>
      <c r="J7" s="340" t="s">
        <v>99</v>
      </c>
      <c r="K7" s="340" t="s">
        <v>99</v>
      </c>
      <c r="L7" s="340" t="s">
        <v>99</v>
      </c>
      <c r="M7" s="340" t="s">
        <v>99</v>
      </c>
      <c r="N7" s="340" t="s">
        <v>99</v>
      </c>
      <c r="O7" s="340" t="s">
        <v>99</v>
      </c>
      <c r="P7" s="340" t="s">
        <v>99</v>
      </c>
      <c r="Q7" s="341" t="s">
        <v>99</v>
      </c>
      <c r="S7" s="291" t="n">
        <v>35643</v>
      </c>
      <c r="T7" s="148" t="n">
        <f aca="false">HLOOKUP(S7,$F$4:$Q$8,2)</f>
        <v>175032.258064516</v>
      </c>
      <c r="U7" s="148" t="n">
        <f aca="false">HLOOKUP(S7,$F$37:$Q$41,2)</f>
        <v>5426000</v>
      </c>
      <c r="V7" s="279" t="s">
        <v>140</v>
      </c>
      <c r="X7" s="148" t="n">
        <v>-490709.677419355</v>
      </c>
      <c r="Y7" s="148" t="n">
        <v>-545258.064516129</v>
      </c>
    </row>
    <row r="8" customFormat="false" ht="12" hidden="false" customHeight="false" outlineLevel="0" collapsed="false">
      <c r="A8" s="333" t="n">
        <f aca="false">B8</f>
        <v>35556</v>
      </c>
      <c r="B8" s="192" t="n">
        <v>35556</v>
      </c>
      <c r="C8" s="308" t="n">
        <f aca="false">IF(B8&lt;&gt;"",MONTH(B8),0)</f>
        <v>5</v>
      </c>
      <c r="D8" s="331" t="n">
        <v>312000</v>
      </c>
      <c r="F8" s="342" t="n">
        <v>1</v>
      </c>
      <c r="G8" s="343" t="n">
        <v>2</v>
      </c>
      <c r="H8" s="343" t="n">
        <v>3</v>
      </c>
      <c r="I8" s="343" t="n">
        <v>4</v>
      </c>
      <c r="J8" s="343" t="n">
        <v>5</v>
      </c>
      <c r="K8" s="343" t="n">
        <v>6</v>
      </c>
      <c r="L8" s="343" t="n">
        <v>7</v>
      </c>
      <c r="M8" s="343" t="n">
        <v>8</v>
      </c>
      <c r="N8" s="343" t="n">
        <v>9</v>
      </c>
      <c r="O8" s="343" t="n">
        <v>10</v>
      </c>
      <c r="P8" s="343" t="n">
        <v>11</v>
      </c>
      <c r="Q8" s="344" t="n">
        <v>12</v>
      </c>
      <c r="S8" s="291" t="n">
        <v>35674</v>
      </c>
      <c r="T8" s="148" t="n">
        <f aca="false">HLOOKUP(S8,$F$4:$Q$8,2)</f>
        <v>139866.666666667</v>
      </c>
      <c r="U8" s="148" t="n">
        <f aca="false">HLOOKUP(S8,$F$37:$Q$41,2)</f>
        <v>4196000</v>
      </c>
      <c r="V8" s="279" t="s">
        <v>141</v>
      </c>
      <c r="X8" s="148" t="n">
        <v>-656928.571428572</v>
      </c>
      <c r="Y8" s="148" t="n">
        <v>-471357.142857143</v>
      </c>
    </row>
    <row r="9" customFormat="false" ht="12" hidden="false" customHeight="false" outlineLevel="0" collapsed="false">
      <c r="A9" s="333" t="n">
        <f aca="false">B9</f>
        <v>35557</v>
      </c>
      <c r="B9" s="192" t="n">
        <v>35557</v>
      </c>
      <c r="C9" s="308" t="n">
        <f aca="false">IF(B9&lt;&gt;"",MONTH(B9),0)</f>
        <v>5</v>
      </c>
      <c r="D9" s="331" t="n">
        <v>339000</v>
      </c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S9" s="291" t="n">
        <v>35704</v>
      </c>
      <c r="T9" s="148" t="n">
        <f aca="false">HLOOKUP(S9,$F$4:$Q$8,2)</f>
        <v>320000</v>
      </c>
      <c r="U9" s="148" t="n">
        <f aca="false">HLOOKUP(S9,$F$37:$Q$41,2)</f>
        <v>9920000</v>
      </c>
      <c r="V9" s="279" t="s">
        <v>142</v>
      </c>
      <c r="X9" s="148" t="n">
        <v>59258.064516129</v>
      </c>
      <c r="Y9" s="148" t="n">
        <v>-214322.580645161</v>
      </c>
    </row>
    <row r="10" customFormat="false" ht="11.25" hidden="false" customHeight="false" outlineLevel="0" collapsed="false">
      <c r="A10" s="333" t="n">
        <f aca="false">B10</f>
        <v>35558</v>
      </c>
      <c r="B10" s="192" t="n">
        <v>35558</v>
      </c>
      <c r="C10" s="308" t="n">
        <f aca="false">IF(B10&lt;&gt;"",MONTH(B10),0)</f>
        <v>5</v>
      </c>
      <c r="D10" s="331" t="n">
        <v>454000</v>
      </c>
      <c r="F10" s="336" t="n">
        <v>35796</v>
      </c>
      <c r="G10" s="337" t="n">
        <v>35827</v>
      </c>
      <c r="H10" s="337" t="n">
        <v>35855</v>
      </c>
      <c r="I10" s="337" t="n">
        <v>35886</v>
      </c>
      <c r="J10" s="337" t="n">
        <v>35916</v>
      </c>
      <c r="K10" s="337" t="n">
        <v>35947</v>
      </c>
      <c r="L10" s="337" t="n">
        <v>35977</v>
      </c>
      <c r="M10" s="337" t="n">
        <v>36008</v>
      </c>
      <c r="N10" s="337" t="n">
        <v>36039</v>
      </c>
      <c r="O10" s="337" t="n">
        <v>36069</v>
      </c>
      <c r="P10" s="337" t="n">
        <v>36100</v>
      </c>
      <c r="Q10" s="338" t="n">
        <v>36130</v>
      </c>
      <c r="S10" s="291" t="n">
        <v>35735</v>
      </c>
      <c r="T10" s="148" t="n">
        <f aca="false">HLOOKUP(S10,$F$4:$Q$8,2)</f>
        <v>-34933.3333333333</v>
      </c>
      <c r="U10" s="148" t="n">
        <f aca="false">HLOOKUP(S10,$F$37:$Q$41,2)</f>
        <v>-1048000</v>
      </c>
      <c r="V10" s="279" t="s">
        <v>143</v>
      </c>
      <c r="X10" s="148" t="n">
        <v>170233.333333333</v>
      </c>
      <c r="Y10" s="148" t="n">
        <v>-232400</v>
      </c>
    </row>
    <row r="11" customFormat="false" ht="11.25" hidden="false" customHeight="false" outlineLevel="0" collapsed="false">
      <c r="A11" s="333" t="n">
        <f aca="false">B11</f>
        <v>35559</v>
      </c>
      <c r="B11" s="192" t="n">
        <v>35559</v>
      </c>
      <c r="C11" s="308" t="n">
        <f aca="false">IF(B11&lt;&gt;"",MONTH(B11),0)</f>
        <v>5</v>
      </c>
      <c r="D11" s="331" t="n">
        <v>584000</v>
      </c>
      <c r="F11" s="138" t="n">
        <f aca="false">DAVERAGE(inj98,4,F13:F14)</f>
        <v>-490709.677419355</v>
      </c>
      <c r="G11" s="139" t="n">
        <f aca="false">DAVERAGE(inj98,4,G13:G14)</f>
        <v>-656928.571428572</v>
      </c>
      <c r="H11" s="139" t="n">
        <f aca="false">DAVERAGE(inj98,4,H13:H14)</f>
        <v>59258.064516129</v>
      </c>
      <c r="I11" s="139" t="n">
        <f aca="false">DAVERAGE(inj98,4,I13:I14)</f>
        <v>170233.333333333</v>
      </c>
      <c r="J11" s="139" t="e">
        <f aca="false">DAVERAGE(inj98,4,J13:J14)</f>
        <v>#DIV/0!</v>
      </c>
      <c r="K11" s="139" t="e">
        <f aca="false">DAVERAGE(inj98,4,K13:K14)</f>
        <v>#DIV/0!</v>
      </c>
      <c r="L11" s="139" t="e">
        <f aca="false">DAVERAGE(inj98,4,L13:L14)</f>
        <v>#DIV/0!</v>
      </c>
      <c r="M11" s="139" t="n">
        <f aca="false">DAVERAGE(inj98,4,M13:M14)</f>
        <v>82322.5806451613</v>
      </c>
      <c r="N11" s="139" t="n">
        <f aca="false">DAVERAGE(inj98,4,N13:N14)</f>
        <v>184300</v>
      </c>
      <c r="O11" s="139" t="n">
        <f aca="false">DAVERAGE(inj98,4,O13:O14)</f>
        <v>521161.290322581</v>
      </c>
      <c r="P11" s="139" t="n">
        <f aca="false">DAVERAGE(inj98,4,P13:P14)</f>
        <v>184833.333333333</v>
      </c>
      <c r="Q11" s="141" t="n">
        <f aca="false">DAVERAGE(inj98,4,Q13:Q14)</f>
        <v>-571354.838709678</v>
      </c>
      <c r="S11" s="291" t="n">
        <v>35765</v>
      </c>
      <c r="T11" s="148" t="n">
        <f aca="false">HLOOKUP(S11,$F$4:$Q$8,2)</f>
        <v>-1209580.64516129</v>
      </c>
      <c r="U11" s="148" t="n">
        <f aca="false">HLOOKUP(S11,$F$37:$Q$41,2)</f>
        <v>-37497000</v>
      </c>
      <c r="V11" s="279" t="s">
        <v>144</v>
      </c>
      <c r="W11" s="148" t="n">
        <v>566806.451612903</v>
      </c>
      <c r="X11" s="148" t="e">
        <f aca="false"/>
        <v>#DIV/0!</v>
      </c>
      <c r="Y11" s="148" t="n">
        <v>535258.064516129</v>
      </c>
    </row>
    <row r="12" customFormat="false" ht="11.25" hidden="false" customHeight="false" outlineLevel="0" collapsed="false">
      <c r="A12" s="333" t="n">
        <f aca="false">B12</f>
        <v>35560</v>
      </c>
      <c r="B12" s="192" t="n">
        <v>35560</v>
      </c>
      <c r="C12" s="308" t="n">
        <f aca="false">IF(B12&lt;&gt;"",MONTH(B12),0)</f>
        <v>5</v>
      </c>
      <c r="D12" s="331" t="n">
        <v>848000</v>
      </c>
      <c r="F12" s="339"/>
      <c r="G12" s="340"/>
      <c r="H12" s="340"/>
      <c r="I12" s="340"/>
      <c r="J12" s="340"/>
      <c r="K12" s="340"/>
      <c r="L12" s="340"/>
      <c r="M12" s="340"/>
      <c r="N12" s="340"/>
      <c r="O12" s="340"/>
      <c r="P12" s="340"/>
      <c r="Q12" s="341"/>
      <c r="S12" s="291" t="n">
        <v>35796</v>
      </c>
      <c r="T12" s="148" t="n">
        <f aca="false">HLOOKUP(S12,$F$10:$Q$14,2)</f>
        <v>-490709.677419355</v>
      </c>
      <c r="U12" s="148" t="n">
        <f aca="false">HLOOKUP(S12,$F$43:$Q$47,2)</f>
        <v>-15212000</v>
      </c>
      <c r="V12" s="279" t="s">
        <v>145</v>
      </c>
      <c r="W12" s="148" t="n">
        <v>586100</v>
      </c>
      <c r="X12" s="148" t="e">
        <f aca="false"/>
        <v>#DIV/0!</v>
      </c>
      <c r="Y12" s="148" t="n">
        <v>445766.666666667</v>
      </c>
    </row>
    <row r="13" customFormat="false" ht="11.25" hidden="false" customHeight="false" outlineLevel="0" collapsed="false">
      <c r="A13" s="333" t="n">
        <f aca="false">B13</f>
        <v>35561</v>
      </c>
      <c r="B13" s="192" t="n">
        <v>35561</v>
      </c>
      <c r="C13" s="308" t="n">
        <f aca="false">IF(B13&lt;&gt;"",MONTH(B13),0)</f>
        <v>5</v>
      </c>
      <c r="D13" s="331" t="n">
        <v>859000</v>
      </c>
      <c r="F13" s="339" t="s">
        <v>99</v>
      </c>
      <c r="G13" s="340" t="s">
        <v>99</v>
      </c>
      <c r="H13" s="340" t="s">
        <v>99</v>
      </c>
      <c r="I13" s="340" t="s">
        <v>99</v>
      </c>
      <c r="J13" s="340" t="s">
        <v>99</v>
      </c>
      <c r="K13" s="340" t="s">
        <v>99</v>
      </c>
      <c r="L13" s="340" t="s">
        <v>99</v>
      </c>
      <c r="M13" s="340" t="s">
        <v>99</v>
      </c>
      <c r="N13" s="340" t="s">
        <v>99</v>
      </c>
      <c r="O13" s="340" t="s">
        <v>99</v>
      </c>
      <c r="P13" s="340" t="s">
        <v>99</v>
      </c>
      <c r="Q13" s="341" t="s">
        <v>99</v>
      </c>
      <c r="S13" s="291" t="n">
        <v>35827</v>
      </c>
      <c r="T13" s="148" t="n">
        <f aca="false">HLOOKUP(S13,$F$10:$Q$14,2)</f>
        <v>-656928.571428572</v>
      </c>
      <c r="U13" s="148" t="n">
        <f aca="false">HLOOKUP(S13,$F$43:$Q$47,2)</f>
        <v>-18394000</v>
      </c>
      <c r="V13" s="279" t="s">
        <v>146</v>
      </c>
      <c r="W13" s="148" t="n">
        <v>271741.935483871</v>
      </c>
      <c r="X13" s="148" t="e">
        <f aca="false"/>
        <v>#DIV/0!</v>
      </c>
      <c r="Y13" s="148" t="n">
        <v>255225.806451613</v>
      </c>
    </row>
    <row r="14" customFormat="false" ht="12" hidden="false" customHeight="false" outlineLevel="0" collapsed="false">
      <c r="A14" s="333" t="n">
        <f aca="false">B14</f>
        <v>35562</v>
      </c>
      <c r="B14" s="192" t="n">
        <v>35562</v>
      </c>
      <c r="C14" s="308" t="n">
        <f aca="false">IF(B14&lt;&gt;"",MONTH(B14),0)</f>
        <v>5</v>
      </c>
      <c r="D14" s="331" t="n">
        <v>641000</v>
      </c>
      <c r="F14" s="342" t="n">
        <v>1</v>
      </c>
      <c r="G14" s="343" t="n">
        <v>2</v>
      </c>
      <c r="H14" s="343" t="n">
        <v>3</v>
      </c>
      <c r="I14" s="343" t="n">
        <v>4</v>
      </c>
      <c r="J14" s="343" t="n">
        <v>5</v>
      </c>
      <c r="K14" s="343" t="n">
        <v>6</v>
      </c>
      <c r="L14" s="343" t="n">
        <v>7</v>
      </c>
      <c r="M14" s="343" t="n">
        <v>8</v>
      </c>
      <c r="N14" s="343" t="n">
        <v>9</v>
      </c>
      <c r="O14" s="343" t="n">
        <v>10</v>
      </c>
      <c r="P14" s="343" t="n">
        <v>11</v>
      </c>
      <c r="Q14" s="344" t="n">
        <v>12</v>
      </c>
      <c r="S14" s="291" t="n">
        <v>35855</v>
      </c>
      <c r="T14" s="148" t="n">
        <f aca="false">HLOOKUP(S14,$F$10:$Q$14,2)</f>
        <v>59258.064516129</v>
      </c>
      <c r="U14" s="148" t="n">
        <f aca="false">HLOOKUP(S14,$F$43:$Q$47,2)</f>
        <v>1837000</v>
      </c>
      <c r="V14" s="279" t="s">
        <v>147</v>
      </c>
      <c r="W14" s="148" t="n">
        <v>175032.258064516</v>
      </c>
      <c r="X14" s="148" t="n">
        <v>105193.548387097</v>
      </c>
      <c r="Y14" s="148" t="n">
        <v>38566.6666666667</v>
      </c>
    </row>
    <row r="15" customFormat="false" ht="12" hidden="false" customHeight="false" outlineLevel="0" collapsed="false">
      <c r="A15" s="333" t="n">
        <f aca="false">B15</f>
        <v>35563</v>
      </c>
      <c r="B15" s="192" t="n">
        <v>35563</v>
      </c>
      <c r="C15" s="308" t="n">
        <f aca="false">IF(B15&lt;&gt;"",MONTH(B15),0)</f>
        <v>5</v>
      </c>
      <c r="D15" s="331" t="n">
        <v>460000</v>
      </c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291" t="n">
        <v>35886</v>
      </c>
      <c r="T15" s="148" t="n">
        <f aca="false">HLOOKUP(S15,$F$10:$Q$14,2)</f>
        <v>170233.333333333</v>
      </c>
      <c r="U15" s="148" t="n">
        <f aca="false">HLOOKUP(S15,$F$43:$Q$47,2)</f>
        <v>5107000</v>
      </c>
      <c r="V15" s="279" t="s">
        <v>148</v>
      </c>
      <c r="W15" s="148" t="n">
        <v>139866.666666667</v>
      </c>
      <c r="X15" s="148" t="n">
        <v>152866.666666667</v>
      </c>
      <c r="Y15" s="148" t="n">
        <v>94533.3333333333</v>
      </c>
    </row>
    <row r="16" customFormat="false" ht="11.25" hidden="false" customHeight="false" outlineLevel="0" collapsed="false">
      <c r="A16" s="333" t="n">
        <f aca="false">B16</f>
        <v>35564</v>
      </c>
      <c r="B16" s="192" t="n">
        <v>35564</v>
      </c>
      <c r="C16" s="308" t="n">
        <f aca="false">IF(B16&lt;&gt;"",MONTH(B16),0)</f>
        <v>5</v>
      </c>
      <c r="D16" s="331" t="n">
        <v>545000</v>
      </c>
      <c r="F16" s="336" t="n">
        <v>36161</v>
      </c>
      <c r="G16" s="337" t="n">
        <v>36192</v>
      </c>
      <c r="H16" s="337" t="n">
        <v>36220</v>
      </c>
      <c r="I16" s="337" t="n">
        <v>36251</v>
      </c>
      <c r="J16" s="337" t="n">
        <v>36281</v>
      </c>
      <c r="K16" s="337" t="n">
        <v>36312</v>
      </c>
      <c r="L16" s="337" t="n">
        <v>36342</v>
      </c>
      <c r="M16" s="337" t="n">
        <v>36373</v>
      </c>
      <c r="N16" s="337" t="n">
        <v>36404</v>
      </c>
      <c r="O16" s="337" t="n">
        <v>36434</v>
      </c>
      <c r="P16" s="337" t="n">
        <v>36465</v>
      </c>
      <c r="Q16" s="338" t="n">
        <v>36495</v>
      </c>
      <c r="S16" s="291" t="n">
        <v>35916</v>
      </c>
      <c r="T16" s="148" t="e">
        <f aca="false">HLOOKUP(S16,$F$10:$Q$14,2)</f>
        <v>#DIV/0!</v>
      </c>
      <c r="U16" s="148" t="n">
        <f aca="false">HLOOKUP(S16,$F$43:$Q$47,2)</f>
        <v>0</v>
      </c>
      <c r="V16" s="279" t="s">
        <v>149</v>
      </c>
      <c r="W16" s="148" t="n">
        <v>320000</v>
      </c>
      <c r="X16" s="148" t="n">
        <v>510709.677419355</v>
      </c>
    </row>
    <row r="17" customFormat="false" ht="11.25" hidden="false" customHeight="false" outlineLevel="0" collapsed="false">
      <c r="A17" s="333" t="n">
        <f aca="false">B17</f>
        <v>35565</v>
      </c>
      <c r="B17" s="192" t="n">
        <v>35565</v>
      </c>
      <c r="C17" s="308" t="n">
        <f aca="false">IF(B17&lt;&gt;"",MONTH(B17),0)</f>
        <v>5</v>
      </c>
      <c r="D17" s="331" t="n">
        <v>403000</v>
      </c>
      <c r="F17" s="138" t="n">
        <f aca="false">DAVERAGE(inj99,4,F19:F20)</f>
        <v>-544838.709677419</v>
      </c>
      <c r="G17" s="139" t="n">
        <f aca="false">DAVERAGE(inj99,4,G19:G20)</f>
        <v>-446642.857142857</v>
      </c>
      <c r="H17" s="139" t="n">
        <f aca="false">DAVERAGE(inj99,4,H19:H20)</f>
        <v>-251032.258064516</v>
      </c>
      <c r="I17" s="139" t="n">
        <f aca="false">DAVERAGE(inj99,4,I19:I20)</f>
        <v>-205733.333333333</v>
      </c>
      <c r="J17" s="139" t="n">
        <f aca="false">DAVERAGE(inj99,4,J19:J20)</f>
        <v>559161.290322581</v>
      </c>
      <c r="K17" s="139" t="n">
        <f aca="false">DAVERAGE(inj99,4,K19:K20)</f>
        <v>412133.333333333</v>
      </c>
      <c r="L17" s="139" t="n">
        <f aca="false">DAVERAGE(inj99,4,L19:L20)</f>
        <v>282709.677419355</v>
      </c>
      <c r="M17" s="139" t="n">
        <f aca="false">DAVERAGE(inj99,4,M19:M20)</f>
        <v>18400</v>
      </c>
      <c r="N17" s="139" t="n">
        <f aca="false">DAVERAGE(inj99,4,N19:N20)</f>
        <v>285233.333333333</v>
      </c>
      <c r="O17" s="139" t="n">
        <f aca="false">DAVERAGE(inj99,4,O19:O20)</f>
        <v>88129.0322580645</v>
      </c>
      <c r="P17" s="139" t="n">
        <f aca="false">DAVERAGE(inj99,4,P19:P20)</f>
        <v>150933.333333333</v>
      </c>
      <c r="Q17" s="141" t="n">
        <f aca="false">DAVERAGE(inj99,4,Q19:Q20)</f>
        <v>-463645.161290323</v>
      </c>
      <c r="S17" s="291" t="n">
        <v>35947</v>
      </c>
      <c r="T17" s="148" t="e">
        <f aca="false">HLOOKUP(S17,$F$10:$Q$14,2)</f>
        <v>#DIV/0!</v>
      </c>
      <c r="U17" s="148" t="n">
        <f aca="false">HLOOKUP(S17,$F$43:$Q$47,2)</f>
        <v>0</v>
      </c>
    </row>
    <row r="18" customFormat="false" ht="11.25" hidden="false" customHeight="false" outlineLevel="0" collapsed="false">
      <c r="A18" s="333" t="n">
        <f aca="false">B18</f>
        <v>35566</v>
      </c>
      <c r="B18" s="192" t="n">
        <v>35566</v>
      </c>
      <c r="C18" s="308" t="n">
        <f aca="false">IF(B18&lt;&gt;"",MONTH(B18),0)</f>
        <v>5</v>
      </c>
      <c r="D18" s="331" t="n">
        <v>457000</v>
      </c>
      <c r="F18" s="339"/>
      <c r="G18" s="340"/>
      <c r="H18" s="340"/>
      <c r="I18" s="340"/>
      <c r="J18" s="340"/>
      <c r="K18" s="340"/>
      <c r="L18" s="340"/>
      <c r="M18" s="340"/>
      <c r="N18" s="340"/>
      <c r="O18" s="340"/>
      <c r="P18" s="340"/>
      <c r="Q18" s="341"/>
      <c r="S18" s="291" t="n">
        <v>35977</v>
      </c>
      <c r="T18" s="148" t="e">
        <f aca="false">HLOOKUP(S18,$F$10:$Q$14,2)</f>
        <v>#DIV/0!</v>
      </c>
      <c r="U18" s="148" t="n">
        <f aca="false">HLOOKUP(S18,$F$43:$Q$47,2)</f>
        <v>0</v>
      </c>
    </row>
    <row r="19" customFormat="false" ht="11.25" hidden="false" customHeight="false" outlineLevel="0" collapsed="false">
      <c r="A19" s="333" t="n">
        <f aca="false">B19</f>
        <v>35567</v>
      </c>
      <c r="B19" s="192" t="n">
        <v>35567</v>
      </c>
      <c r="C19" s="308" t="n">
        <f aca="false">IF(B19&lt;&gt;"",MONTH(B19),0)</f>
        <v>5</v>
      </c>
      <c r="D19" s="331" t="n">
        <v>705000</v>
      </c>
      <c r="F19" s="339" t="s">
        <v>99</v>
      </c>
      <c r="G19" s="340" t="s">
        <v>99</v>
      </c>
      <c r="H19" s="340" t="s">
        <v>99</v>
      </c>
      <c r="I19" s="340" t="s">
        <v>99</v>
      </c>
      <c r="J19" s="340" t="s">
        <v>99</v>
      </c>
      <c r="K19" s="340" t="s">
        <v>99</v>
      </c>
      <c r="L19" s="340" t="s">
        <v>99</v>
      </c>
      <c r="M19" s="340" t="s">
        <v>99</v>
      </c>
      <c r="N19" s="340" t="s">
        <v>99</v>
      </c>
      <c r="O19" s="340" t="s">
        <v>99</v>
      </c>
      <c r="P19" s="340" t="s">
        <v>99</v>
      </c>
      <c r="Q19" s="341" t="s">
        <v>99</v>
      </c>
      <c r="S19" s="291" t="n">
        <v>36008</v>
      </c>
      <c r="T19" s="148" t="n">
        <f aca="false">HLOOKUP(S19,$F$10:$Q$14,2)</f>
        <v>82322.5806451613</v>
      </c>
      <c r="U19" s="148" t="n">
        <f aca="false">HLOOKUP(S19,$F$43:$Q$47,2)</f>
        <v>2552000</v>
      </c>
    </row>
    <row r="20" customFormat="false" ht="12" hidden="false" customHeight="false" outlineLevel="0" collapsed="false">
      <c r="A20" s="333" t="n">
        <f aca="false">B20</f>
        <v>35568</v>
      </c>
      <c r="B20" s="192" t="n">
        <v>35568</v>
      </c>
      <c r="C20" s="308" t="n">
        <f aca="false">IF(B20&lt;&gt;"",MONTH(B20),0)</f>
        <v>5</v>
      </c>
      <c r="D20" s="331" t="n">
        <v>816000</v>
      </c>
      <c r="F20" s="342" t="n">
        <v>1</v>
      </c>
      <c r="G20" s="343" t="n">
        <v>2</v>
      </c>
      <c r="H20" s="343" t="n">
        <v>3</v>
      </c>
      <c r="I20" s="343" t="n">
        <v>4</v>
      </c>
      <c r="J20" s="343" t="n">
        <v>5</v>
      </c>
      <c r="K20" s="343" t="n">
        <v>6</v>
      </c>
      <c r="L20" s="343" t="n">
        <v>7</v>
      </c>
      <c r="M20" s="343" t="n">
        <v>8</v>
      </c>
      <c r="N20" s="343" t="n">
        <v>9</v>
      </c>
      <c r="O20" s="343" t="n">
        <v>10</v>
      </c>
      <c r="P20" s="343" t="n">
        <v>11</v>
      </c>
      <c r="Q20" s="344" t="n">
        <v>12</v>
      </c>
      <c r="S20" s="291" t="n">
        <v>36039</v>
      </c>
      <c r="T20" s="148" t="n">
        <f aca="false">HLOOKUP(S20,$F$10:$Q$14,2)</f>
        <v>184300</v>
      </c>
      <c r="U20" s="148" t="n">
        <f aca="false">HLOOKUP(S20,$F$43:$Q$47,2)</f>
        <v>5529000</v>
      </c>
    </row>
    <row r="21" customFormat="false" ht="12" hidden="false" customHeight="false" outlineLevel="0" collapsed="false">
      <c r="A21" s="333" t="n">
        <f aca="false">B21</f>
        <v>35569</v>
      </c>
      <c r="B21" s="192" t="n">
        <v>35569</v>
      </c>
      <c r="C21" s="308" t="n">
        <f aca="false">IF(B21&lt;&gt;"",MONTH(B21),0)</f>
        <v>5</v>
      </c>
      <c r="D21" s="331" t="n">
        <v>400000</v>
      </c>
      <c r="S21" s="291" t="n">
        <v>36069</v>
      </c>
      <c r="T21" s="148" t="n">
        <f aca="false">HLOOKUP(S21,$F$10:$Q$14,2)</f>
        <v>521161.290322581</v>
      </c>
      <c r="U21" s="148" t="n">
        <f aca="false">HLOOKUP(S21,$F$43:$Q$47,2)</f>
        <v>16156000</v>
      </c>
    </row>
    <row r="22" customFormat="false" ht="11.25" hidden="false" customHeight="false" outlineLevel="0" collapsed="false">
      <c r="A22" s="333" t="n">
        <f aca="false">B22</f>
        <v>35570</v>
      </c>
      <c r="B22" s="192" t="n">
        <v>35570</v>
      </c>
      <c r="C22" s="308" t="n">
        <f aca="false">IF(B22&lt;&gt;"",MONTH(B22),0)</f>
        <v>5</v>
      </c>
      <c r="D22" s="331" t="n">
        <v>584000</v>
      </c>
      <c r="F22" s="345" t="n">
        <v>36526</v>
      </c>
      <c r="G22" s="346" t="n">
        <v>36557</v>
      </c>
      <c r="H22" s="346" t="n">
        <v>36586</v>
      </c>
      <c r="I22" s="346" t="n">
        <v>36617</v>
      </c>
      <c r="J22" s="346" t="n">
        <v>36647</v>
      </c>
      <c r="K22" s="346" t="n">
        <v>36678</v>
      </c>
      <c r="L22" s="346" t="n">
        <v>36708</v>
      </c>
      <c r="M22" s="346" t="n">
        <v>36739</v>
      </c>
      <c r="N22" s="346" t="n">
        <v>36770</v>
      </c>
      <c r="O22" s="346" t="n">
        <v>36800</v>
      </c>
      <c r="P22" s="346" t="n">
        <v>36831</v>
      </c>
      <c r="Q22" s="347" t="n">
        <v>36861</v>
      </c>
      <c r="S22" s="291" t="n">
        <v>36100</v>
      </c>
      <c r="T22" s="148" t="n">
        <f aca="false">HLOOKUP(S22,$F$10:$Q$14,2)</f>
        <v>184833.333333333</v>
      </c>
      <c r="U22" s="148" t="n">
        <f aca="false">HLOOKUP(S22,$F$43:$Q$47,2)</f>
        <v>5545000</v>
      </c>
    </row>
    <row r="23" customFormat="false" ht="11.25" hidden="false" customHeight="false" outlineLevel="0" collapsed="false">
      <c r="A23" s="333" t="n">
        <f aca="false">B23</f>
        <v>35571</v>
      </c>
      <c r="B23" s="192" t="n">
        <v>35571</v>
      </c>
      <c r="C23" s="308" t="n">
        <f aca="false">IF(B23&lt;&gt;"",MONTH(B23),0)</f>
        <v>5</v>
      </c>
      <c r="D23" s="331" t="n">
        <v>626000</v>
      </c>
      <c r="F23" s="348" t="n">
        <f aca="false">DAVERAGE(inj00,4,F25:F26)</f>
        <v>-509516.129032258</v>
      </c>
      <c r="G23" s="349" t="n">
        <f aca="false">DAVERAGE(inj00,4,G25:G26)</f>
        <v>-496482.75862069</v>
      </c>
      <c r="H23" s="349" t="n">
        <f aca="false">DAVERAGE(inj00,4,H25:H26)</f>
        <v>30258.064516129</v>
      </c>
      <c r="I23" s="349" t="n">
        <f aca="false">DAVERAGE(inj00,4,I25:I26)</f>
        <v>390966.666666667</v>
      </c>
      <c r="J23" s="349" t="n">
        <f aca="false">DAVERAGE(inj00,4,J25:J26)</f>
        <v>152645.161290323</v>
      </c>
      <c r="K23" s="349" t="n">
        <f aca="false">DAVERAGE(inj00,4,K25:K26)</f>
        <v>68500</v>
      </c>
      <c r="L23" s="349" t="n">
        <f aca="false">DAVERAGE(inj00,4,L25:L26)</f>
        <v>-37709.6774193548</v>
      </c>
      <c r="M23" s="349" t="n">
        <f aca="false">DAVERAGE(inj00,4,M25:M26)</f>
        <v>-405161.290322581</v>
      </c>
      <c r="N23" s="349" t="n">
        <f aca="false">DAVERAGE(inj00,4,N25:N26)</f>
        <v>118633.333333333</v>
      </c>
      <c r="O23" s="349" t="n">
        <f aca="false">DAVERAGE(inj00,4,O25:O26)</f>
        <v>254967.741935484</v>
      </c>
      <c r="P23" s="349" t="n">
        <f aca="false">DAVERAGE(inj00,4,P25:P26)</f>
        <v>-491766.666666667</v>
      </c>
      <c r="Q23" s="350" t="n">
        <f aca="false">DAVERAGE(inj00,4,Q25:Q26)</f>
        <v>4032.25806451613</v>
      </c>
      <c r="S23" s="291" t="n">
        <v>36130</v>
      </c>
      <c r="T23" s="148" t="n">
        <f aca="false">HLOOKUP(S23,$F$10:$Q$14,2)</f>
        <v>-571354.838709678</v>
      </c>
      <c r="U23" s="148" t="n">
        <f aca="false">HLOOKUP(S23,$F$43:$Q$47,2)</f>
        <v>-17712000</v>
      </c>
    </row>
    <row r="24" customFormat="false" ht="11.25" hidden="false" customHeight="false" outlineLevel="0" collapsed="false">
      <c r="A24" s="333" t="n">
        <f aca="false">B24</f>
        <v>35572</v>
      </c>
      <c r="B24" s="192" t="n">
        <v>35572</v>
      </c>
      <c r="C24" s="308" t="n">
        <f aca="false">IF(B24&lt;&gt;"",MONTH(B24),0)</f>
        <v>5</v>
      </c>
      <c r="D24" s="331" t="n">
        <v>774000</v>
      </c>
      <c r="F24" s="351"/>
      <c r="G24" s="352"/>
      <c r="H24" s="352"/>
      <c r="I24" s="352"/>
      <c r="J24" s="352"/>
      <c r="K24" s="352"/>
      <c r="L24" s="352"/>
      <c r="M24" s="352"/>
      <c r="N24" s="352"/>
      <c r="O24" s="352"/>
      <c r="P24" s="352"/>
      <c r="Q24" s="353"/>
      <c r="S24" s="291" t="n">
        <v>36161</v>
      </c>
      <c r="T24" s="148" t="n">
        <f aca="false">HLOOKUP(S24,$F$16:$Q$20,2)</f>
        <v>-544838.709677419</v>
      </c>
      <c r="U24" s="148" t="n">
        <f aca="false">HLOOKUP(S24,$F$49:$Q$53,2)</f>
        <v>-16890000</v>
      </c>
    </row>
    <row r="25" customFormat="false" ht="11.25" hidden="false" customHeight="false" outlineLevel="0" collapsed="false">
      <c r="A25" s="333" t="n">
        <f aca="false">B25</f>
        <v>35573</v>
      </c>
      <c r="B25" s="192" t="n">
        <v>35573</v>
      </c>
      <c r="C25" s="308" t="n">
        <f aca="false">IF(B25&lt;&gt;"",MONTH(B25),0)</f>
        <v>5</v>
      </c>
      <c r="D25" s="331" t="n">
        <v>856000</v>
      </c>
      <c r="F25" s="351" t="s">
        <v>99</v>
      </c>
      <c r="G25" s="352" t="s">
        <v>99</v>
      </c>
      <c r="H25" s="352" t="s">
        <v>99</v>
      </c>
      <c r="I25" s="352" t="s">
        <v>99</v>
      </c>
      <c r="J25" s="352" t="s">
        <v>99</v>
      </c>
      <c r="K25" s="352" t="s">
        <v>99</v>
      </c>
      <c r="L25" s="352" t="s">
        <v>99</v>
      </c>
      <c r="M25" s="352" t="s">
        <v>99</v>
      </c>
      <c r="N25" s="352" t="s">
        <v>99</v>
      </c>
      <c r="O25" s="352" t="s">
        <v>99</v>
      </c>
      <c r="P25" s="352" t="s">
        <v>99</v>
      </c>
      <c r="Q25" s="353" t="s">
        <v>99</v>
      </c>
      <c r="S25" s="291" t="n">
        <v>36192</v>
      </c>
      <c r="T25" s="148" t="n">
        <f aca="false">HLOOKUP(S25,$F$16:$Q$20,2)</f>
        <v>-446642.857142857</v>
      </c>
      <c r="U25" s="148" t="n">
        <f aca="false">HLOOKUP(S25,$F$49:$Q$53,2)</f>
        <v>-12506000</v>
      </c>
    </row>
    <row r="26" customFormat="false" ht="12" hidden="false" customHeight="false" outlineLevel="0" collapsed="false">
      <c r="A26" s="333" t="n">
        <f aca="false">B26</f>
        <v>35574</v>
      </c>
      <c r="B26" s="192" t="n">
        <v>35574</v>
      </c>
      <c r="C26" s="308" t="n">
        <f aca="false">IF(B26&lt;&gt;"",MONTH(B26),0)</f>
        <v>5</v>
      </c>
      <c r="D26" s="331" t="n">
        <v>552000</v>
      </c>
      <c r="F26" s="354" t="n">
        <v>1</v>
      </c>
      <c r="G26" s="355" t="n">
        <v>2</v>
      </c>
      <c r="H26" s="355" t="n">
        <v>3</v>
      </c>
      <c r="I26" s="355" t="n">
        <v>4</v>
      </c>
      <c r="J26" s="355" t="n">
        <v>5</v>
      </c>
      <c r="K26" s="355" t="n">
        <v>6</v>
      </c>
      <c r="L26" s="355" t="n">
        <v>7</v>
      </c>
      <c r="M26" s="355" t="n">
        <v>8</v>
      </c>
      <c r="N26" s="355" t="n">
        <v>9</v>
      </c>
      <c r="O26" s="355" t="n">
        <v>10</v>
      </c>
      <c r="P26" s="355" t="n">
        <v>11</v>
      </c>
      <c r="Q26" s="356" t="n">
        <v>12</v>
      </c>
      <c r="S26" s="291" t="n">
        <v>36220</v>
      </c>
      <c r="T26" s="148" t="n">
        <f aca="false">HLOOKUP(S26,$F$16:$Q$20,2)</f>
        <v>-251032.258064516</v>
      </c>
      <c r="U26" s="148" t="n">
        <f aca="false">HLOOKUP(S26,$F$49:$Q$53,2)</f>
        <v>-7782000</v>
      </c>
    </row>
    <row r="27" customFormat="false" ht="12" hidden="false" customHeight="false" outlineLevel="0" collapsed="false">
      <c r="A27" s="333" t="n">
        <f aca="false">B27</f>
        <v>35575</v>
      </c>
      <c r="B27" s="192" t="n">
        <v>35575</v>
      </c>
      <c r="C27" s="308" t="n">
        <f aca="false">IF(B27&lt;&gt;"",MONTH(B27),0)</f>
        <v>5</v>
      </c>
      <c r="D27" s="331" t="n">
        <v>722000</v>
      </c>
      <c r="S27" s="291" t="n">
        <v>36251</v>
      </c>
      <c r="T27" s="148" t="n">
        <f aca="false">HLOOKUP(S27,$F$16:$Q$20,2)</f>
        <v>-205733.333333333</v>
      </c>
      <c r="U27" s="148" t="n">
        <f aca="false">HLOOKUP(S27,$F$49:$Q$53,2)</f>
        <v>-6172000</v>
      </c>
    </row>
    <row r="28" customFormat="false" ht="11.25" hidden="false" customHeight="false" outlineLevel="0" collapsed="false">
      <c r="A28" s="333" t="n">
        <f aca="false">B28</f>
        <v>35576</v>
      </c>
      <c r="B28" s="192" t="n">
        <v>35576</v>
      </c>
      <c r="C28" s="308" t="n">
        <f aca="false">IF(B28&lt;&gt;"",MONTH(B28),0)</f>
        <v>5</v>
      </c>
      <c r="D28" s="331" t="n">
        <v>743000</v>
      </c>
      <c r="F28" s="345" t="n">
        <v>36892</v>
      </c>
      <c r="G28" s="346" t="n">
        <v>36923</v>
      </c>
      <c r="H28" s="346" t="n">
        <v>36951</v>
      </c>
      <c r="I28" s="346" t="n">
        <v>36982</v>
      </c>
      <c r="J28" s="346" t="n">
        <v>37012</v>
      </c>
      <c r="K28" s="346" t="n">
        <v>37043</v>
      </c>
      <c r="L28" s="346" t="n">
        <v>37073</v>
      </c>
      <c r="M28" s="346" t="n">
        <v>37104</v>
      </c>
      <c r="N28" s="346" t="n">
        <v>37135</v>
      </c>
      <c r="O28" s="346" t="n">
        <v>37165</v>
      </c>
      <c r="P28" s="346" t="n">
        <v>37196</v>
      </c>
      <c r="Q28" s="347" t="n">
        <v>37226</v>
      </c>
      <c r="S28" s="291" t="n">
        <v>36281</v>
      </c>
      <c r="T28" s="148" t="n">
        <f aca="false">HLOOKUP(S28,$F$16:$Q$20,2)</f>
        <v>559161.290322581</v>
      </c>
      <c r="U28" s="148" t="n">
        <f aca="false">HLOOKUP(S28,$F$49:$Q$53,2)</f>
        <v>17334000</v>
      </c>
    </row>
    <row r="29" customFormat="false" ht="11.25" hidden="false" customHeight="false" outlineLevel="0" collapsed="false">
      <c r="A29" s="333" t="n">
        <f aca="false">B29</f>
        <v>35577</v>
      </c>
      <c r="B29" s="192" t="n">
        <v>35577</v>
      </c>
      <c r="C29" s="308" t="n">
        <f aca="false">IF(B29&lt;&gt;"",MONTH(B29),0)</f>
        <v>5</v>
      </c>
      <c r="D29" s="331" t="n">
        <v>50000</v>
      </c>
      <c r="F29" s="348" t="n">
        <f aca="false">DAVERAGE(inj01,4,F31:F32)</f>
        <v>-710129.032258065</v>
      </c>
      <c r="G29" s="349" t="n">
        <f aca="false">DAVERAGE(inj01,4,G31:G32)</f>
        <v>-512535.714285714</v>
      </c>
      <c r="H29" s="349" t="n">
        <f aca="false">DAVERAGE(inj01,4,H31:H32)</f>
        <v>275580.64516129</v>
      </c>
      <c r="I29" s="349" t="n">
        <f aca="false">DAVERAGE(inj01,4,I31:I32)</f>
        <v>192200</v>
      </c>
      <c r="J29" s="349" t="e">
        <f aca="false">DAVERAGE(inj01,4,J31:J32)</f>
        <v>#DIV/0!</v>
      </c>
      <c r="K29" s="349" t="e">
        <f aca="false">DAVERAGE(inj01,4,K31:K32)</f>
        <v>#DIV/0!</v>
      </c>
      <c r="L29" s="349" t="e">
        <f aca="false">DAVERAGE(inj01,4,L31:L32)</f>
        <v>#DIV/0!</v>
      </c>
      <c r="M29" s="349" t="e">
        <f aca="false">DAVERAGE(inj01,4,M31:M32)</f>
        <v>#DIV/0!</v>
      </c>
      <c r="N29" s="349" t="e">
        <f aca="false">DAVERAGE(inj01,4,N31:N32)</f>
        <v>#DIV/0!</v>
      </c>
      <c r="O29" s="349" t="e">
        <f aca="false">DAVERAGE(inj01,4,O31:O32)</f>
        <v>#DIV/0!</v>
      </c>
      <c r="P29" s="349" t="e">
        <f aca="false">DAVERAGE(inj01,4,P31:P32)</f>
        <v>#DIV/0!</v>
      </c>
      <c r="Q29" s="350" t="e">
        <f aca="false">DAVERAGE(inj01,4,Q31:Q32)</f>
        <v>#DIV/0!</v>
      </c>
      <c r="S29" s="291" t="n">
        <v>36312</v>
      </c>
      <c r="T29" s="148" t="n">
        <f aca="false">HLOOKUP(S29,$F$16:$Q$20,2)</f>
        <v>412133.333333333</v>
      </c>
      <c r="U29" s="148" t="n">
        <f aca="false">HLOOKUP(S29,$F$49:$Q$53,2)</f>
        <v>12364000</v>
      </c>
    </row>
    <row r="30" customFormat="false" ht="11.25" hidden="false" customHeight="false" outlineLevel="0" collapsed="false">
      <c r="A30" s="333" t="n">
        <f aca="false">B30</f>
        <v>35578</v>
      </c>
      <c r="B30" s="192" t="n">
        <v>35578</v>
      </c>
      <c r="C30" s="308" t="n">
        <f aca="false">IF(B30&lt;&gt;"",MONTH(B30),0)</f>
        <v>5</v>
      </c>
      <c r="D30" s="331" t="n">
        <v>62000</v>
      </c>
      <c r="F30" s="351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3"/>
      <c r="S30" s="291" t="n">
        <v>36342</v>
      </c>
      <c r="T30" s="148" t="n">
        <f aca="false">HLOOKUP(S30,$F$16:$Q$20,2)</f>
        <v>282709.677419355</v>
      </c>
      <c r="U30" s="148" t="n">
        <f aca="false">HLOOKUP(S30,$F$49:$Q$53,2)</f>
        <v>8764000</v>
      </c>
    </row>
    <row r="31" customFormat="false" ht="11.25" hidden="false" customHeight="false" outlineLevel="0" collapsed="false">
      <c r="A31" s="333" t="n">
        <f aca="false">B31</f>
        <v>35579</v>
      </c>
      <c r="B31" s="192" t="n">
        <v>35579</v>
      </c>
      <c r="C31" s="308" t="n">
        <f aca="false">IF(B31&lt;&gt;"",MONTH(B31),0)</f>
        <v>5</v>
      </c>
      <c r="D31" s="331" t="n">
        <v>-43000</v>
      </c>
      <c r="F31" s="351" t="s">
        <v>99</v>
      </c>
      <c r="G31" s="352" t="s">
        <v>99</v>
      </c>
      <c r="H31" s="352" t="s">
        <v>99</v>
      </c>
      <c r="I31" s="352" t="s">
        <v>99</v>
      </c>
      <c r="J31" s="352" t="s">
        <v>99</v>
      </c>
      <c r="K31" s="352" t="s">
        <v>99</v>
      </c>
      <c r="L31" s="352" t="s">
        <v>99</v>
      </c>
      <c r="M31" s="352" t="s">
        <v>99</v>
      </c>
      <c r="N31" s="352" t="s">
        <v>99</v>
      </c>
      <c r="O31" s="352" t="s">
        <v>99</v>
      </c>
      <c r="P31" s="352" t="s">
        <v>99</v>
      </c>
      <c r="Q31" s="353" t="s">
        <v>99</v>
      </c>
      <c r="S31" s="291" t="n">
        <v>36373</v>
      </c>
      <c r="T31" s="148" t="n">
        <f aca="false">HLOOKUP(S31,$F$16:$Q$20,2)</f>
        <v>18400</v>
      </c>
      <c r="U31" s="148" t="n">
        <f aca="false">HLOOKUP(S31,$F$49:$Q$53,2)</f>
        <v>552000</v>
      </c>
    </row>
    <row r="32" customFormat="false" ht="12" hidden="false" customHeight="false" outlineLevel="0" collapsed="false">
      <c r="A32" s="333" t="n">
        <f aca="false">B32</f>
        <v>35580</v>
      </c>
      <c r="B32" s="192" t="n">
        <v>35580</v>
      </c>
      <c r="C32" s="308" t="n">
        <f aca="false">IF(B32&lt;&gt;"",MONTH(B32),0)</f>
        <v>5</v>
      </c>
      <c r="D32" s="331" t="n">
        <v>359000</v>
      </c>
      <c r="F32" s="354" t="n">
        <v>1</v>
      </c>
      <c r="G32" s="355" t="n">
        <v>2</v>
      </c>
      <c r="H32" s="355" t="n">
        <v>3</v>
      </c>
      <c r="I32" s="355" t="n">
        <v>4</v>
      </c>
      <c r="J32" s="355" t="n">
        <v>5</v>
      </c>
      <c r="K32" s="355" t="n">
        <v>6</v>
      </c>
      <c r="L32" s="355" t="n">
        <v>7</v>
      </c>
      <c r="M32" s="355" t="n">
        <v>8</v>
      </c>
      <c r="N32" s="355" t="n">
        <v>9</v>
      </c>
      <c r="O32" s="355" t="n">
        <v>10</v>
      </c>
      <c r="P32" s="355" t="n">
        <v>11</v>
      </c>
      <c r="Q32" s="356" t="n">
        <v>12</v>
      </c>
      <c r="S32" s="291" t="n">
        <v>36404</v>
      </c>
      <c r="T32" s="148" t="n">
        <f aca="false">HLOOKUP(S32,$F$16:$Q$20,2)</f>
        <v>285233.333333333</v>
      </c>
      <c r="U32" s="148" t="n">
        <f aca="false">HLOOKUP(S32,$F$49:$Q$53,2)</f>
        <v>8557000</v>
      </c>
    </row>
    <row r="33" customFormat="false" ht="11.25" hidden="false" customHeight="false" outlineLevel="0" collapsed="false">
      <c r="A33" s="333" t="n">
        <f aca="false">B33</f>
        <v>35581</v>
      </c>
      <c r="B33" s="192" t="n">
        <v>35581</v>
      </c>
      <c r="C33" s="308" t="n">
        <f aca="false">IF(B33&lt;&gt;"",MONTH(B33),0)</f>
        <v>5</v>
      </c>
      <c r="D33" s="331" t="n">
        <v>622000</v>
      </c>
      <c r="S33" s="291" t="n">
        <v>36434</v>
      </c>
      <c r="T33" s="148" t="n">
        <f aca="false">HLOOKUP(S33,$F$16:$Q$20,2)</f>
        <v>88129.0322580645</v>
      </c>
      <c r="U33" s="148" t="n">
        <f aca="false">HLOOKUP(S33,$F$49:$Q$53,2)</f>
        <v>2732000</v>
      </c>
    </row>
    <row r="34" customFormat="false" ht="11.25" hidden="false" customHeight="false" outlineLevel="0" collapsed="false">
      <c r="A34" s="333" t="n">
        <f aca="false">B34</f>
        <v>35582</v>
      </c>
      <c r="B34" s="192" t="n">
        <v>35582</v>
      </c>
      <c r="C34" s="308" t="n">
        <f aca="false">IF(B34&lt;&gt;"",MONTH(B34),0)</f>
        <v>6</v>
      </c>
      <c r="D34" s="331" t="n">
        <v>508000</v>
      </c>
      <c r="S34" s="291" t="n">
        <v>36465</v>
      </c>
      <c r="T34" s="148" t="n">
        <f aca="false">HLOOKUP(S34,$F$16:$Q$20,2)</f>
        <v>150933.333333333</v>
      </c>
      <c r="U34" s="148" t="n">
        <f aca="false">HLOOKUP(S34,$F$49:$Q$53,2)</f>
        <v>4528000</v>
      </c>
    </row>
    <row r="35" customFormat="false" ht="12" hidden="false" customHeight="false" outlineLevel="0" collapsed="false">
      <c r="A35" s="333" t="n">
        <f aca="false">B35</f>
        <v>35583</v>
      </c>
      <c r="B35" s="192" t="n">
        <v>35583</v>
      </c>
      <c r="C35" s="308" t="n">
        <f aca="false">IF(B35&lt;&gt;"",MONTH(B35),0)</f>
        <v>6</v>
      </c>
      <c r="D35" s="331" t="n">
        <v>290000</v>
      </c>
      <c r="S35" s="291" t="n">
        <v>36495</v>
      </c>
      <c r="T35" s="148" t="n">
        <f aca="false">HLOOKUP(S35,$F$16:$Q$20,2)</f>
        <v>-463645.161290323</v>
      </c>
      <c r="U35" s="148" t="n">
        <f aca="false">HLOOKUP(S35,$F$49:$Q$53,2)</f>
        <v>-14373000</v>
      </c>
    </row>
    <row r="36" customFormat="false" ht="12" hidden="false" customHeight="false" outlineLevel="0" collapsed="false">
      <c r="A36" s="333" t="n">
        <f aca="false">B36</f>
        <v>35584</v>
      </c>
      <c r="B36" s="192" t="n">
        <v>35584</v>
      </c>
      <c r="C36" s="308" t="n">
        <f aca="false">IF(B36&lt;&gt;"",MONTH(B36),0)</f>
        <v>6</v>
      </c>
      <c r="D36" s="331" t="n">
        <v>512000</v>
      </c>
      <c r="F36" s="357" t="s">
        <v>150</v>
      </c>
      <c r="S36" s="291" t="n">
        <v>36526</v>
      </c>
      <c r="T36" s="148" t="n">
        <f aca="false">HLOOKUP(S36,$F$22:$Q$26,2)</f>
        <v>-509516.129032258</v>
      </c>
      <c r="U36" s="148" t="n">
        <f aca="false">HLOOKUP(S36,$F$55:$Q$59,2)</f>
        <v>-15795000</v>
      </c>
    </row>
    <row r="37" customFormat="false" ht="11.25" hidden="false" customHeight="false" outlineLevel="0" collapsed="false">
      <c r="A37" s="333" t="n">
        <f aca="false">B37</f>
        <v>35585</v>
      </c>
      <c r="B37" s="192" t="n">
        <v>35585</v>
      </c>
      <c r="C37" s="308" t="n">
        <f aca="false">IF(B37&lt;&gt;"",MONTH(B37),0)</f>
        <v>6</v>
      </c>
      <c r="D37" s="331" t="n">
        <v>417000</v>
      </c>
      <c r="F37" s="358" t="n">
        <v>35551</v>
      </c>
      <c r="G37" s="359" t="n">
        <v>35582</v>
      </c>
      <c r="H37" s="359" t="n">
        <v>35612</v>
      </c>
      <c r="I37" s="359" t="n">
        <v>35643</v>
      </c>
      <c r="J37" s="359" t="n">
        <v>35674</v>
      </c>
      <c r="K37" s="359" t="n">
        <v>35704</v>
      </c>
      <c r="L37" s="359" t="n">
        <v>35735</v>
      </c>
      <c r="M37" s="360" t="n">
        <v>35765</v>
      </c>
      <c r="N37" s="149"/>
      <c r="O37" s="149"/>
      <c r="P37" s="149"/>
      <c r="Q37" s="149"/>
      <c r="S37" s="291" t="n">
        <v>36557</v>
      </c>
      <c r="T37" s="148" t="n">
        <f aca="false">HLOOKUP(S37,$F$22:$Q$26,2)</f>
        <v>-496482.75862069</v>
      </c>
      <c r="U37" s="148" t="n">
        <f aca="false">HLOOKUP(S37,$F$55:$Q$59,2)</f>
        <v>-14398000</v>
      </c>
    </row>
    <row r="38" customFormat="false" ht="11.25" hidden="false" customHeight="false" outlineLevel="0" collapsed="false">
      <c r="A38" s="333" t="n">
        <f aca="false">B38</f>
        <v>35586</v>
      </c>
      <c r="B38" s="192" t="n">
        <v>35586</v>
      </c>
      <c r="C38" s="308" t="n">
        <f aca="false">IF(B38&lt;&gt;"",MONTH(B38),0)</f>
        <v>6</v>
      </c>
      <c r="D38" s="331" t="n">
        <v>733000</v>
      </c>
      <c r="F38" s="361" t="n">
        <f aca="false">DSUM(inj97,4,F40:F41)</f>
        <v>17571000</v>
      </c>
      <c r="G38" s="362" t="n">
        <f aca="false">DSUM(inj97,4,G40:G41)</f>
        <v>17583000</v>
      </c>
      <c r="H38" s="362" t="n">
        <f aca="false">DSUM(inj97,4,H40:H41)</f>
        <v>8424000</v>
      </c>
      <c r="I38" s="362" t="n">
        <f aca="false">DSUM(inj97,4,I40:I41)</f>
        <v>5426000</v>
      </c>
      <c r="J38" s="362" t="n">
        <f aca="false">DSUM(inj97,4,J40:J41)</f>
        <v>4196000</v>
      </c>
      <c r="K38" s="362" t="n">
        <f aca="false">DSUM(inj97,4,K40:K41)</f>
        <v>9920000</v>
      </c>
      <c r="L38" s="362" t="n">
        <f aca="false">DSUM(inj97,4,L40:L41)</f>
        <v>-1048000</v>
      </c>
      <c r="M38" s="363" t="n">
        <f aca="false">DSUM(inj97,4,M40:M41)</f>
        <v>-37497000</v>
      </c>
      <c r="N38" s="149"/>
      <c r="O38" s="149"/>
      <c r="P38" s="149"/>
      <c r="Q38" s="149"/>
      <c r="S38" s="291" t="n">
        <v>36586</v>
      </c>
      <c r="T38" s="148" t="n">
        <f aca="false">HLOOKUP(S38,$F$22:$Q$26,2)</f>
        <v>30258.064516129</v>
      </c>
      <c r="U38" s="148" t="n">
        <f aca="false">HLOOKUP(S38,$F$55:$Q$59,2)</f>
        <v>938000</v>
      </c>
    </row>
    <row r="39" customFormat="false" ht="11.25" hidden="false" customHeight="false" outlineLevel="0" collapsed="false">
      <c r="A39" s="333" t="n">
        <f aca="false">B39</f>
        <v>35587</v>
      </c>
      <c r="B39" s="192" t="n">
        <v>35587</v>
      </c>
      <c r="C39" s="308" t="n">
        <f aca="false">IF(B39&lt;&gt;"",MONTH(B39),0)</f>
        <v>6</v>
      </c>
      <c r="D39" s="331" t="n">
        <v>884000</v>
      </c>
      <c r="F39" s="364"/>
      <c r="G39" s="365"/>
      <c r="H39" s="365"/>
      <c r="I39" s="365"/>
      <c r="J39" s="365"/>
      <c r="K39" s="365"/>
      <c r="L39" s="365"/>
      <c r="M39" s="366"/>
      <c r="N39" s="149"/>
      <c r="O39" s="149"/>
      <c r="P39" s="149"/>
      <c r="Q39" s="149"/>
      <c r="S39" s="291" t="n">
        <v>36617</v>
      </c>
      <c r="T39" s="148" t="n">
        <f aca="false">HLOOKUP(S39,$F$22:$Q$26,2)</f>
        <v>390966.666666667</v>
      </c>
      <c r="U39" s="148" t="n">
        <f aca="false">HLOOKUP(S39,$F$55:$Q$59,2)</f>
        <v>11729000</v>
      </c>
    </row>
    <row r="40" customFormat="false" ht="11.25" hidden="false" customHeight="false" outlineLevel="0" collapsed="false">
      <c r="A40" s="333" t="n">
        <f aca="false">B40</f>
        <v>35588</v>
      </c>
      <c r="B40" s="192" t="n">
        <v>35588</v>
      </c>
      <c r="C40" s="308" t="n">
        <f aca="false">IF(B40&lt;&gt;"",MONTH(B40),0)</f>
        <v>6</v>
      </c>
      <c r="D40" s="331" t="n">
        <v>512000</v>
      </c>
      <c r="F40" s="364" t="s">
        <v>99</v>
      </c>
      <c r="G40" s="365" t="s">
        <v>99</v>
      </c>
      <c r="H40" s="365" t="s">
        <v>99</v>
      </c>
      <c r="I40" s="365" t="s">
        <v>99</v>
      </c>
      <c r="J40" s="365" t="s">
        <v>99</v>
      </c>
      <c r="K40" s="365" t="s">
        <v>99</v>
      </c>
      <c r="L40" s="365" t="s">
        <v>99</v>
      </c>
      <c r="M40" s="366" t="s">
        <v>99</v>
      </c>
      <c r="N40" s="149"/>
      <c r="O40" s="149"/>
      <c r="P40" s="149"/>
      <c r="Q40" s="149"/>
      <c r="S40" s="291" t="n">
        <v>36647</v>
      </c>
      <c r="T40" s="148" t="n">
        <f aca="false">HLOOKUP(S40,$F$22:$Q$26,2)</f>
        <v>152645.161290323</v>
      </c>
      <c r="U40" s="148" t="n">
        <f aca="false">HLOOKUP(S40,$F$55:$Q$59,2)</f>
        <v>4732000</v>
      </c>
    </row>
    <row r="41" customFormat="false" ht="12" hidden="false" customHeight="false" outlineLevel="0" collapsed="false">
      <c r="A41" s="333" t="n">
        <f aca="false">B41</f>
        <v>35589</v>
      </c>
      <c r="B41" s="192" t="n">
        <v>35589</v>
      </c>
      <c r="C41" s="308" t="n">
        <f aca="false">IF(B41&lt;&gt;"",MONTH(B41),0)</f>
        <v>6</v>
      </c>
      <c r="D41" s="331" t="n">
        <v>546000</v>
      </c>
      <c r="F41" s="367" t="n">
        <v>5</v>
      </c>
      <c r="G41" s="368" t="n">
        <v>6</v>
      </c>
      <c r="H41" s="368" t="n">
        <v>7</v>
      </c>
      <c r="I41" s="368" t="n">
        <v>8</v>
      </c>
      <c r="J41" s="368" t="n">
        <v>9</v>
      </c>
      <c r="K41" s="368" t="n">
        <v>10</v>
      </c>
      <c r="L41" s="368" t="n">
        <v>11</v>
      </c>
      <c r="M41" s="369" t="n">
        <v>12</v>
      </c>
      <c r="N41" s="149"/>
      <c r="O41" s="149"/>
      <c r="P41" s="149"/>
      <c r="Q41" s="149"/>
      <c r="S41" s="291" t="n">
        <v>36678</v>
      </c>
      <c r="T41" s="148" t="n">
        <f aca="false">HLOOKUP(S41,$F$22:$Q$26,2)</f>
        <v>68500</v>
      </c>
      <c r="U41" s="148" t="n">
        <f aca="false">HLOOKUP(S41,$F$55:$Q$59,2)</f>
        <v>2055000</v>
      </c>
    </row>
    <row r="42" customFormat="false" ht="12" hidden="false" customHeight="false" outlineLevel="0" collapsed="false">
      <c r="A42" s="333" t="n">
        <f aca="false">B42</f>
        <v>35590</v>
      </c>
      <c r="B42" s="192" t="n">
        <v>35590</v>
      </c>
      <c r="C42" s="308" t="n">
        <f aca="false">IF(B42&lt;&gt;"",MONTH(B42),0)</f>
        <v>6</v>
      </c>
      <c r="D42" s="331" t="n">
        <v>589000</v>
      </c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S42" s="291" t="n">
        <v>36708</v>
      </c>
      <c r="T42" s="148" t="n">
        <f aca="false">HLOOKUP(S42,$F$22:$Q$26,2)</f>
        <v>-37709.6774193548</v>
      </c>
      <c r="U42" s="148" t="n">
        <f aca="false">HLOOKUP(S42,$F$55:$Q$59,2)</f>
        <v>-1169000</v>
      </c>
    </row>
    <row r="43" customFormat="false" ht="11.25" hidden="false" customHeight="false" outlineLevel="0" collapsed="false">
      <c r="A43" s="333" t="n">
        <f aca="false">B43</f>
        <v>35591</v>
      </c>
      <c r="B43" s="192" t="n">
        <v>35591</v>
      </c>
      <c r="C43" s="308" t="n">
        <f aca="false">IF(B43&lt;&gt;"",MONTH(B43),0)</f>
        <v>6</v>
      </c>
      <c r="D43" s="331" t="n">
        <v>606000</v>
      </c>
      <c r="F43" s="358" t="n">
        <v>35796</v>
      </c>
      <c r="G43" s="359" t="n">
        <v>35827</v>
      </c>
      <c r="H43" s="359" t="n">
        <v>35855</v>
      </c>
      <c r="I43" s="359" t="n">
        <v>35886</v>
      </c>
      <c r="J43" s="359" t="n">
        <v>35916</v>
      </c>
      <c r="K43" s="359" t="n">
        <v>35947</v>
      </c>
      <c r="L43" s="359" t="n">
        <v>35977</v>
      </c>
      <c r="M43" s="359" t="n">
        <v>36008</v>
      </c>
      <c r="N43" s="359" t="n">
        <v>36039</v>
      </c>
      <c r="O43" s="359" t="n">
        <v>36069</v>
      </c>
      <c r="P43" s="359" t="n">
        <v>36100</v>
      </c>
      <c r="Q43" s="360" t="n">
        <v>36130</v>
      </c>
      <c r="S43" s="291" t="n">
        <v>36739</v>
      </c>
      <c r="T43" s="148" t="n">
        <f aca="false">HLOOKUP(S43,$F$22:$Q$26,2)</f>
        <v>-405161.290322581</v>
      </c>
      <c r="U43" s="148" t="n">
        <f aca="false">HLOOKUP(S43,$F$55:$Q$59,2)</f>
        <v>-12560000</v>
      </c>
    </row>
    <row r="44" customFormat="false" ht="11.25" hidden="false" customHeight="false" outlineLevel="0" collapsed="false">
      <c r="A44" s="333" t="n">
        <f aca="false">B44</f>
        <v>35592</v>
      </c>
      <c r="B44" s="192" t="n">
        <v>35592</v>
      </c>
      <c r="C44" s="308" t="n">
        <f aca="false">IF(B44&lt;&gt;"",MONTH(B44),0)</f>
        <v>6</v>
      </c>
      <c r="D44" s="331" t="n">
        <v>631000</v>
      </c>
      <c r="F44" s="361" t="n">
        <f aca="false">DSUM(inj98,4,F46:F47)</f>
        <v>-15212000</v>
      </c>
      <c r="G44" s="362" t="n">
        <f aca="false">DSUM(inj98,4,G46:G47)</f>
        <v>-18394000</v>
      </c>
      <c r="H44" s="362" t="n">
        <f aca="false">DSUM(inj98,4,H46:H47)</f>
        <v>1837000</v>
      </c>
      <c r="I44" s="362" t="n">
        <f aca="false">DSUM(inj98,4,I46:I47)</f>
        <v>5107000</v>
      </c>
      <c r="J44" s="362" t="n">
        <f aca="false">DSUM(inj98,4,J46:J47)</f>
        <v>0</v>
      </c>
      <c r="K44" s="362" t="n">
        <f aca="false">DSUM(inj98,4,K46:K47)</f>
        <v>0</v>
      </c>
      <c r="L44" s="362" t="n">
        <f aca="false">DSUM(inj98,4,L46:L47)</f>
        <v>0</v>
      </c>
      <c r="M44" s="362" t="n">
        <f aca="false">DSUM(inj98,4,M46:M47)</f>
        <v>2552000</v>
      </c>
      <c r="N44" s="362" t="n">
        <f aca="false">DSUM(inj98,4,N46:N47)</f>
        <v>5529000</v>
      </c>
      <c r="O44" s="362" t="n">
        <f aca="false">DSUM(inj98,4,O46:O47)</f>
        <v>16156000</v>
      </c>
      <c r="P44" s="362" t="n">
        <f aca="false">DSUM(inj98,4,P46:P47)</f>
        <v>5545000</v>
      </c>
      <c r="Q44" s="363" t="n">
        <f aca="false">DSUM(inj98,4,Q46:Q47)</f>
        <v>-17712000</v>
      </c>
      <c r="S44" s="291" t="n">
        <v>36770</v>
      </c>
      <c r="T44" s="148" t="n">
        <f aca="false">HLOOKUP(S44,$F$22:$Q$26,2)</f>
        <v>118633.333333333</v>
      </c>
      <c r="U44" s="148" t="n">
        <f aca="false">HLOOKUP(S44,$F$55:$Q$59,2)</f>
        <v>3559000</v>
      </c>
    </row>
    <row r="45" customFormat="false" ht="11.25" hidden="false" customHeight="false" outlineLevel="0" collapsed="false">
      <c r="A45" s="333" t="n">
        <f aca="false">B45</f>
        <v>35593</v>
      </c>
      <c r="B45" s="192" t="n">
        <v>35593</v>
      </c>
      <c r="C45" s="308" t="n">
        <f aca="false">IF(B45&lt;&gt;"",MONTH(B45),0)</f>
        <v>6</v>
      </c>
      <c r="D45" s="331" t="n">
        <v>797000</v>
      </c>
      <c r="F45" s="364"/>
      <c r="G45" s="365"/>
      <c r="H45" s="365"/>
      <c r="I45" s="365"/>
      <c r="J45" s="365"/>
      <c r="K45" s="365"/>
      <c r="L45" s="365"/>
      <c r="M45" s="365"/>
      <c r="N45" s="365"/>
      <c r="O45" s="365"/>
      <c r="P45" s="365"/>
      <c r="Q45" s="366"/>
      <c r="S45" s="291" t="n">
        <v>36800</v>
      </c>
      <c r="T45" s="148" t="n">
        <f aca="false">HLOOKUP(S45,$F$22:$Q$26,2)</f>
        <v>254967.741935484</v>
      </c>
      <c r="U45" s="148" t="n">
        <f aca="false">HLOOKUP(S45,$F$55:$Q$59,2)</f>
        <v>7904000</v>
      </c>
    </row>
    <row r="46" customFormat="false" ht="11.25" hidden="false" customHeight="false" outlineLevel="0" collapsed="false">
      <c r="A46" s="333" t="n">
        <f aca="false">B46</f>
        <v>35594</v>
      </c>
      <c r="B46" s="192" t="n">
        <v>35594</v>
      </c>
      <c r="C46" s="308" t="n">
        <f aca="false">IF(B46&lt;&gt;"",MONTH(B46),0)</f>
        <v>6</v>
      </c>
      <c r="D46" s="331" t="n">
        <v>751000</v>
      </c>
      <c r="F46" s="364" t="s">
        <v>99</v>
      </c>
      <c r="G46" s="365" t="s">
        <v>99</v>
      </c>
      <c r="H46" s="365" t="s">
        <v>99</v>
      </c>
      <c r="I46" s="365" t="s">
        <v>99</v>
      </c>
      <c r="J46" s="365" t="s">
        <v>99</v>
      </c>
      <c r="K46" s="365" t="s">
        <v>99</v>
      </c>
      <c r="L46" s="365" t="s">
        <v>99</v>
      </c>
      <c r="M46" s="365" t="s">
        <v>99</v>
      </c>
      <c r="N46" s="365" t="s">
        <v>99</v>
      </c>
      <c r="O46" s="365" t="s">
        <v>99</v>
      </c>
      <c r="P46" s="365" t="s">
        <v>99</v>
      </c>
      <c r="Q46" s="366" t="s">
        <v>99</v>
      </c>
      <c r="S46" s="291" t="n">
        <v>36831</v>
      </c>
      <c r="T46" s="148" t="n">
        <f aca="false">HLOOKUP(S46,$F$22:$Q$26,2)</f>
        <v>-491766.666666667</v>
      </c>
      <c r="U46" s="148" t="n">
        <f aca="false">HLOOKUP(S46,$F$55:$Q$59,2)</f>
        <v>-14753000</v>
      </c>
    </row>
    <row r="47" customFormat="false" ht="12" hidden="false" customHeight="false" outlineLevel="0" collapsed="false">
      <c r="A47" s="333" t="n">
        <f aca="false">B47</f>
        <v>35595</v>
      </c>
      <c r="B47" s="192" t="n">
        <v>35595</v>
      </c>
      <c r="C47" s="308" t="n">
        <f aca="false">IF(B47&lt;&gt;"",MONTH(B47),0)</f>
        <v>6</v>
      </c>
      <c r="D47" s="331" t="n">
        <v>753000</v>
      </c>
      <c r="F47" s="367" t="n">
        <v>1</v>
      </c>
      <c r="G47" s="368" t="n">
        <v>2</v>
      </c>
      <c r="H47" s="368" t="n">
        <v>3</v>
      </c>
      <c r="I47" s="368" t="n">
        <v>4</v>
      </c>
      <c r="J47" s="368" t="n">
        <v>5</v>
      </c>
      <c r="K47" s="368" t="n">
        <v>6</v>
      </c>
      <c r="L47" s="368" t="n">
        <v>7</v>
      </c>
      <c r="M47" s="368" t="n">
        <v>8</v>
      </c>
      <c r="N47" s="368" t="n">
        <v>9</v>
      </c>
      <c r="O47" s="368" t="n">
        <v>10</v>
      </c>
      <c r="P47" s="368" t="n">
        <v>11</v>
      </c>
      <c r="Q47" s="369" t="n">
        <v>12</v>
      </c>
      <c r="S47" s="291" t="n">
        <v>36861</v>
      </c>
      <c r="T47" s="148" t="n">
        <f aca="false">HLOOKUP(S47,$F$22:$Q$26,2)</f>
        <v>4032.25806451613</v>
      </c>
      <c r="U47" s="148" t="n">
        <f aca="false">HLOOKUP(S47,$F$55:$Q$59,2)</f>
        <v>125000</v>
      </c>
    </row>
    <row r="48" customFormat="false" ht="12" hidden="false" customHeight="false" outlineLevel="0" collapsed="false">
      <c r="A48" s="333" t="n">
        <f aca="false">B48</f>
        <v>35596</v>
      </c>
      <c r="B48" s="192" t="n">
        <v>35596</v>
      </c>
      <c r="C48" s="308" t="n">
        <f aca="false">IF(B48&lt;&gt;"",MONTH(B48),0)</f>
        <v>6</v>
      </c>
      <c r="D48" s="331" t="n">
        <v>531000</v>
      </c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S48" s="291" t="n">
        <v>36892</v>
      </c>
      <c r="T48" s="148" t="n">
        <f aca="false">HLOOKUP(S48,$F$28:$Q$32,2)</f>
        <v>-710129.032258065</v>
      </c>
      <c r="U48" s="148" t="n">
        <f aca="false">HLOOKUP(S48,$F$61:$Q$65,2)</f>
        <v>-22014000</v>
      </c>
    </row>
    <row r="49" customFormat="false" ht="11.25" hidden="false" customHeight="false" outlineLevel="0" collapsed="false">
      <c r="A49" s="333" t="n">
        <f aca="false">B49</f>
        <v>35597</v>
      </c>
      <c r="B49" s="192" t="n">
        <v>35597</v>
      </c>
      <c r="C49" s="308" t="n">
        <f aca="false">IF(B49&lt;&gt;"",MONTH(B49),0)</f>
        <v>6</v>
      </c>
      <c r="D49" s="331" t="n">
        <v>447000</v>
      </c>
      <c r="F49" s="358" t="n">
        <v>36161</v>
      </c>
      <c r="G49" s="359" t="n">
        <v>36192</v>
      </c>
      <c r="H49" s="359" t="n">
        <v>36220</v>
      </c>
      <c r="I49" s="359" t="n">
        <v>36251</v>
      </c>
      <c r="J49" s="359" t="n">
        <v>36281</v>
      </c>
      <c r="K49" s="359" t="n">
        <v>36312</v>
      </c>
      <c r="L49" s="359" t="n">
        <v>36342</v>
      </c>
      <c r="M49" s="359" t="n">
        <v>36373</v>
      </c>
      <c r="N49" s="359" t="n">
        <v>36404</v>
      </c>
      <c r="O49" s="359" t="n">
        <v>36434</v>
      </c>
      <c r="P49" s="359" t="n">
        <v>36465</v>
      </c>
      <c r="Q49" s="360" t="n">
        <v>36495</v>
      </c>
      <c r="S49" s="291" t="n">
        <v>36923</v>
      </c>
      <c r="T49" s="148" t="n">
        <f aca="false">HLOOKUP(S49,$F$28:$Q$32,2)</f>
        <v>-512535.714285714</v>
      </c>
      <c r="U49" s="148" t="n">
        <f aca="false">HLOOKUP(S49,$F$61:$Q$65,2)</f>
        <v>-14351000</v>
      </c>
    </row>
    <row r="50" customFormat="false" ht="11.25" hidden="false" customHeight="false" outlineLevel="0" collapsed="false">
      <c r="A50" s="333" t="n">
        <f aca="false">B50</f>
        <v>35598</v>
      </c>
      <c r="B50" s="192" t="n">
        <v>35598</v>
      </c>
      <c r="C50" s="308" t="n">
        <f aca="false">IF(B50&lt;&gt;"",MONTH(B50),0)</f>
        <v>6</v>
      </c>
      <c r="D50" s="331" t="n">
        <v>175000</v>
      </c>
      <c r="F50" s="361" t="n">
        <f aca="false">DSUM(inj99,4,F52:F53)</f>
        <v>-16890000</v>
      </c>
      <c r="G50" s="362" t="n">
        <f aca="false">DSUM(inj99,4,G52:G53)</f>
        <v>-12506000</v>
      </c>
      <c r="H50" s="362" t="n">
        <f aca="false">DSUM(inj99,4,H52:H53)</f>
        <v>-7782000</v>
      </c>
      <c r="I50" s="362" t="n">
        <f aca="false">DSUM(inj99,4,I52:I53)</f>
        <v>-6172000</v>
      </c>
      <c r="J50" s="362" t="n">
        <f aca="false">DSUM(inj99,4,J52:J53)</f>
        <v>17334000</v>
      </c>
      <c r="K50" s="362" t="n">
        <f aca="false">DSUM(inj99,4,K52:K53)</f>
        <v>12364000</v>
      </c>
      <c r="L50" s="362" t="n">
        <f aca="false">DSUM(inj99,4,L52:L53)</f>
        <v>8764000</v>
      </c>
      <c r="M50" s="362" t="n">
        <f aca="false">DSUM(inj99,4,M52:M53)</f>
        <v>552000</v>
      </c>
      <c r="N50" s="362" t="n">
        <f aca="false">DSUM(inj99,4,N52:N53)</f>
        <v>8557000</v>
      </c>
      <c r="O50" s="362" t="n">
        <f aca="false">DSUM(inj99,4,O52:O53)</f>
        <v>2732000</v>
      </c>
      <c r="P50" s="362" t="n">
        <f aca="false">DSUM(inj99,4,P52:P53)</f>
        <v>4528000</v>
      </c>
      <c r="Q50" s="363" t="n">
        <f aca="false">DSUM(inj99,4,Q52:Q53)</f>
        <v>-14373000</v>
      </c>
      <c r="S50" s="291" t="n">
        <v>36951</v>
      </c>
      <c r="T50" s="148" t="n">
        <f aca="false">HLOOKUP(S50,$F$28:$Q$32,2)</f>
        <v>275580.64516129</v>
      </c>
      <c r="U50" s="148" t="n">
        <f aca="false">HLOOKUP(S50,$F$61:$Q$65,2)</f>
        <v>8543000</v>
      </c>
    </row>
    <row r="51" customFormat="false" ht="11.25" hidden="false" customHeight="false" outlineLevel="0" collapsed="false">
      <c r="A51" s="333" t="n">
        <f aca="false">B51</f>
        <v>35599</v>
      </c>
      <c r="B51" s="192" t="n">
        <v>35599</v>
      </c>
      <c r="C51" s="308" t="n">
        <f aca="false">IF(B51&lt;&gt;"",MONTH(B51),0)</f>
        <v>6</v>
      </c>
      <c r="D51" s="331" t="n">
        <v>198000</v>
      </c>
      <c r="F51" s="364"/>
      <c r="G51" s="365"/>
      <c r="H51" s="365"/>
      <c r="I51" s="365"/>
      <c r="J51" s="365"/>
      <c r="K51" s="365"/>
      <c r="L51" s="365"/>
      <c r="M51" s="365"/>
      <c r="N51" s="365"/>
      <c r="O51" s="365"/>
      <c r="P51" s="365"/>
      <c r="Q51" s="366"/>
      <c r="S51" s="291" t="n">
        <v>36982</v>
      </c>
      <c r="T51" s="148" t="n">
        <f aca="false">HLOOKUP(S51,$F$28:$Q$32,2)</f>
        <v>192200</v>
      </c>
      <c r="U51" s="148" t="n">
        <f aca="false">HLOOKUP(S51,$F$61:$Q$65,2)</f>
        <v>961000</v>
      </c>
    </row>
    <row r="52" customFormat="false" ht="11.25" hidden="false" customHeight="false" outlineLevel="0" collapsed="false">
      <c r="A52" s="333" t="n">
        <f aca="false">B52</f>
        <v>35600</v>
      </c>
      <c r="B52" s="192" t="n">
        <v>35600</v>
      </c>
      <c r="C52" s="308" t="n">
        <f aca="false">IF(B52&lt;&gt;"",MONTH(B52),0)</f>
        <v>6</v>
      </c>
      <c r="D52" s="331" t="n">
        <v>501000</v>
      </c>
      <c r="F52" s="364" t="s">
        <v>99</v>
      </c>
      <c r="G52" s="365" t="s">
        <v>99</v>
      </c>
      <c r="H52" s="365" t="s">
        <v>99</v>
      </c>
      <c r="I52" s="365" t="s">
        <v>99</v>
      </c>
      <c r="J52" s="365" t="s">
        <v>99</v>
      </c>
      <c r="K52" s="365" t="s">
        <v>99</v>
      </c>
      <c r="L52" s="365" t="s">
        <v>99</v>
      </c>
      <c r="M52" s="365" t="s">
        <v>99</v>
      </c>
      <c r="N52" s="365" t="s">
        <v>99</v>
      </c>
      <c r="O52" s="365" t="s">
        <v>99</v>
      </c>
      <c r="P52" s="365" t="s">
        <v>99</v>
      </c>
      <c r="Q52" s="366" t="s">
        <v>99</v>
      </c>
      <c r="S52" s="291" t="n">
        <v>37012</v>
      </c>
      <c r="T52" s="148" t="e">
        <f aca="false">HLOOKUP(S52,$F$28:$Q$32,2)</f>
        <v>#DIV/0!</v>
      </c>
      <c r="U52" s="148" t="n">
        <f aca="false">HLOOKUP(S52,$F$61:$Q$65,2)</f>
        <v>0</v>
      </c>
    </row>
    <row r="53" customFormat="false" ht="12" hidden="false" customHeight="false" outlineLevel="0" collapsed="false">
      <c r="A53" s="333" t="n">
        <f aca="false">B53</f>
        <v>35601</v>
      </c>
      <c r="B53" s="192" t="n">
        <v>35601</v>
      </c>
      <c r="C53" s="308" t="n">
        <f aca="false">IF(B53&lt;&gt;"",MONTH(B53),0)</f>
        <v>6</v>
      </c>
      <c r="D53" s="331" t="n">
        <v>724000</v>
      </c>
      <c r="F53" s="367" t="n">
        <v>1</v>
      </c>
      <c r="G53" s="368" t="n">
        <v>2</v>
      </c>
      <c r="H53" s="368" t="n">
        <v>3</v>
      </c>
      <c r="I53" s="368" t="n">
        <v>4</v>
      </c>
      <c r="J53" s="368" t="n">
        <v>5</v>
      </c>
      <c r="K53" s="368" t="n">
        <v>6</v>
      </c>
      <c r="L53" s="368" t="n">
        <v>7</v>
      </c>
      <c r="M53" s="368" t="n">
        <v>8</v>
      </c>
      <c r="N53" s="368" t="n">
        <v>9</v>
      </c>
      <c r="O53" s="368" t="n">
        <v>10</v>
      </c>
      <c r="P53" s="368" t="n">
        <v>11</v>
      </c>
      <c r="Q53" s="369" t="n">
        <v>12</v>
      </c>
      <c r="S53" s="291" t="n">
        <v>37043</v>
      </c>
      <c r="T53" s="148" t="e">
        <f aca="false">HLOOKUP(S53,$F$28:$Q$32,2)</f>
        <v>#DIV/0!</v>
      </c>
      <c r="U53" s="148" t="n">
        <f aca="false">HLOOKUP(S53,$F$61:$Q$65,2)</f>
        <v>0</v>
      </c>
    </row>
    <row r="54" customFormat="false" ht="12" hidden="false" customHeight="false" outlineLevel="0" collapsed="false">
      <c r="A54" s="333" t="n">
        <f aca="false">B54</f>
        <v>35602</v>
      </c>
      <c r="B54" s="192" t="n">
        <v>35602</v>
      </c>
      <c r="C54" s="308" t="n">
        <f aca="false">IF(B54&lt;&gt;"",MONTH(B54),0)</f>
        <v>6</v>
      </c>
      <c r="D54" s="331" t="n">
        <v>824000</v>
      </c>
      <c r="S54" s="291" t="n">
        <v>37073</v>
      </c>
      <c r="T54" s="148" t="e">
        <f aca="false">HLOOKUP(S54,$F$28:$Q$32,2)</f>
        <v>#DIV/0!</v>
      </c>
      <c r="U54" s="148" t="n">
        <f aca="false">HLOOKUP(S54,$F$61:$Q$65,2)</f>
        <v>0</v>
      </c>
    </row>
    <row r="55" customFormat="false" ht="11.25" hidden="false" customHeight="false" outlineLevel="0" collapsed="false">
      <c r="A55" s="333" t="n">
        <f aca="false">B55</f>
        <v>35603</v>
      </c>
      <c r="B55" s="192" t="n">
        <v>35603</v>
      </c>
      <c r="C55" s="308" t="n">
        <f aca="false">IF(B55&lt;&gt;"",MONTH(B55),0)</f>
        <v>6</v>
      </c>
      <c r="D55" s="331" t="n">
        <v>763000</v>
      </c>
      <c r="F55" s="358" t="n">
        <v>36526</v>
      </c>
      <c r="G55" s="359" t="n">
        <v>36557</v>
      </c>
      <c r="H55" s="359" t="n">
        <v>36586</v>
      </c>
      <c r="I55" s="359" t="n">
        <v>36617</v>
      </c>
      <c r="J55" s="359" t="n">
        <v>36647</v>
      </c>
      <c r="K55" s="359" t="n">
        <v>36678</v>
      </c>
      <c r="L55" s="359" t="n">
        <v>36708</v>
      </c>
      <c r="M55" s="359" t="n">
        <v>36739</v>
      </c>
      <c r="N55" s="359" t="n">
        <v>36770</v>
      </c>
      <c r="O55" s="359" t="n">
        <v>36800</v>
      </c>
      <c r="P55" s="359" t="n">
        <v>36831</v>
      </c>
      <c r="Q55" s="360" t="n">
        <v>36861</v>
      </c>
      <c r="S55" s="291" t="n">
        <v>37104</v>
      </c>
      <c r="T55" s="148" t="e">
        <f aca="false">HLOOKUP(S55,$F$28:$Q$32,2)</f>
        <v>#DIV/0!</v>
      </c>
      <c r="U55" s="148" t="n">
        <f aca="false">HLOOKUP(S55,$F$61:$Q$65,2)</f>
        <v>0</v>
      </c>
    </row>
    <row r="56" customFormat="false" ht="11.25" hidden="false" customHeight="false" outlineLevel="0" collapsed="false">
      <c r="A56" s="333" t="n">
        <f aca="false">B56</f>
        <v>35604</v>
      </c>
      <c r="B56" s="192" t="n">
        <v>35604</v>
      </c>
      <c r="C56" s="308" t="n">
        <f aca="false">IF(B56&lt;&gt;"",MONTH(B56),0)</f>
        <v>6</v>
      </c>
      <c r="D56" s="331" t="n">
        <v>551000</v>
      </c>
      <c r="F56" s="361" t="n">
        <f aca="false">DSUM(inj00,4,F58:F59)</f>
        <v>-15795000</v>
      </c>
      <c r="G56" s="362" t="n">
        <f aca="false">DSUM(inj00,4,G58:G59)</f>
        <v>-14398000</v>
      </c>
      <c r="H56" s="362" t="n">
        <f aca="false">DSUM(inj00,4,H58:H59)</f>
        <v>938000</v>
      </c>
      <c r="I56" s="362" t="n">
        <f aca="false">DSUM(inj00,4,I58:I59)</f>
        <v>11729000</v>
      </c>
      <c r="J56" s="362" t="n">
        <f aca="false">DSUM(inj00,4,J58:J59)</f>
        <v>4732000</v>
      </c>
      <c r="K56" s="362" t="n">
        <f aca="false">DSUM(inj00,4,K58:K59)</f>
        <v>2055000</v>
      </c>
      <c r="L56" s="362" t="n">
        <f aca="false">DSUM(inj00,4,L58:L59)</f>
        <v>-1169000</v>
      </c>
      <c r="M56" s="362" t="n">
        <f aca="false">DSUM(inj00,4,M58:M59)</f>
        <v>-12560000</v>
      </c>
      <c r="N56" s="362" t="n">
        <f aca="false">DSUM(inj00,4,N58:N59)</f>
        <v>3559000</v>
      </c>
      <c r="O56" s="362" t="n">
        <f aca="false">DSUM(inj00,4,O58:O59)</f>
        <v>7904000</v>
      </c>
      <c r="P56" s="362" t="n">
        <f aca="false">DSUM(inj00,4,P58:P59)</f>
        <v>-14753000</v>
      </c>
      <c r="Q56" s="363" t="n">
        <f aca="false">DSUM(inj00,4,Q58:Q59)</f>
        <v>125000</v>
      </c>
      <c r="S56" s="291" t="n">
        <v>37135</v>
      </c>
      <c r="T56" s="148" t="e">
        <f aca="false">HLOOKUP(S56,$F$28:$Q$32,2)</f>
        <v>#DIV/0!</v>
      </c>
      <c r="U56" s="148" t="n">
        <f aca="false">HLOOKUP(S56,$F$61:$Q$65,2)</f>
        <v>0</v>
      </c>
    </row>
    <row r="57" customFormat="false" ht="11.25" hidden="false" customHeight="false" outlineLevel="0" collapsed="false">
      <c r="A57" s="333" t="n">
        <f aca="false">B57</f>
        <v>35605</v>
      </c>
      <c r="B57" s="192" t="n">
        <v>35605</v>
      </c>
      <c r="C57" s="308" t="n">
        <f aca="false">IF(B57&lt;&gt;"",MONTH(B57),0)</f>
        <v>6</v>
      </c>
      <c r="D57" s="331" t="n">
        <v>751000</v>
      </c>
      <c r="F57" s="364"/>
      <c r="G57" s="365"/>
      <c r="H57" s="365"/>
      <c r="I57" s="365"/>
      <c r="J57" s="365"/>
      <c r="K57" s="365"/>
      <c r="L57" s="365"/>
      <c r="M57" s="365"/>
      <c r="N57" s="365"/>
      <c r="O57" s="365"/>
      <c r="P57" s="365"/>
      <c r="Q57" s="366"/>
      <c r="S57" s="291" t="n">
        <v>37165</v>
      </c>
      <c r="T57" s="148" t="e">
        <f aca="false">HLOOKUP(S57,$F$28:$Q$32,2)</f>
        <v>#DIV/0!</v>
      </c>
      <c r="U57" s="148" t="n">
        <f aca="false">HLOOKUP(S57,$F$61:$Q$65,2)</f>
        <v>0</v>
      </c>
    </row>
    <row r="58" customFormat="false" ht="11.25" hidden="false" customHeight="false" outlineLevel="0" collapsed="false">
      <c r="A58" s="333" t="n">
        <f aca="false">B58</f>
        <v>35606</v>
      </c>
      <c r="B58" s="192" t="n">
        <v>35606</v>
      </c>
      <c r="C58" s="308" t="n">
        <f aca="false">IF(B58&lt;&gt;"",MONTH(B58),0)</f>
        <v>6</v>
      </c>
      <c r="D58" s="331" t="n">
        <v>568000</v>
      </c>
      <c r="F58" s="364" t="s">
        <v>99</v>
      </c>
      <c r="G58" s="365" t="s">
        <v>99</v>
      </c>
      <c r="H58" s="365" t="s">
        <v>99</v>
      </c>
      <c r="I58" s="365" t="s">
        <v>99</v>
      </c>
      <c r="J58" s="365" t="s">
        <v>99</v>
      </c>
      <c r="K58" s="365" t="s">
        <v>99</v>
      </c>
      <c r="L58" s="365" t="s">
        <v>99</v>
      </c>
      <c r="M58" s="365" t="s">
        <v>99</v>
      </c>
      <c r="N58" s="365" t="s">
        <v>99</v>
      </c>
      <c r="O58" s="365" t="s">
        <v>99</v>
      </c>
      <c r="P58" s="365" t="s">
        <v>99</v>
      </c>
      <c r="Q58" s="366" t="s">
        <v>99</v>
      </c>
      <c r="S58" s="291" t="n">
        <v>37196</v>
      </c>
      <c r="T58" s="148" t="e">
        <f aca="false">HLOOKUP(S58,$F$28:$Q$32,2)</f>
        <v>#DIV/0!</v>
      </c>
      <c r="U58" s="148" t="n">
        <f aca="false">HLOOKUP(S58,$F$61:$Q$65,2)</f>
        <v>0</v>
      </c>
    </row>
    <row r="59" customFormat="false" ht="12" hidden="false" customHeight="false" outlineLevel="0" collapsed="false">
      <c r="A59" s="333" t="n">
        <f aca="false">B59</f>
        <v>35607</v>
      </c>
      <c r="B59" s="192" t="n">
        <v>35607</v>
      </c>
      <c r="C59" s="308" t="n">
        <f aca="false">IF(B59&lt;&gt;"",MONTH(B59),0)</f>
        <v>6</v>
      </c>
      <c r="D59" s="331" t="n">
        <v>708000</v>
      </c>
      <c r="F59" s="367" t="n">
        <v>1</v>
      </c>
      <c r="G59" s="368" t="n">
        <v>2</v>
      </c>
      <c r="H59" s="368" t="n">
        <v>3</v>
      </c>
      <c r="I59" s="368" t="n">
        <v>4</v>
      </c>
      <c r="J59" s="368" t="n">
        <v>5</v>
      </c>
      <c r="K59" s="368" t="n">
        <v>6</v>
      </c>
      <c r="L59" s="368" t="n">
        <v>7</v>
      </c>
      <c r="M59" s="368" t="n">
        <v>8</v>
      </c>
      <c r="N59" s="368" t="n">
        <v>9</v>
      </c>
      <c r="O59" s="368" t="n">
        <v>10</v>
      </c>
      <c r="P59" s="368" t="n">
        <v>11</v>
      </c>
      <c r="Q59" s="369" t="n">
        <v>12</v>
      </c>
      <c r="S59" s="291" t="n">
        <v>37226</v>
      </c>
      <c r="T59" s="148" t="e">
        <f aca="false">HLOOKUP(S59,$F$28:$Q$32,2)</f>
        <v>#DIV/0!</v>
      </c>
      <c r="U59" s="148" t="n">
        <f aca="false">HLOOKUP(S59,$F$61:$Q$65,2)</f>
        <v>0</v>
      </c>
    </row>
    <row r="60" customFormat="false" ht="12" hidden="false" customHeight="false" outlineLevel="0" collapsed="false">
      <c r="A60" s="333" t="n">
        <f aca="false">B60</f>
        <v>35608</v>
      </c>
      <c r="B60" s="192" t="n">
        <v>35608</v>
      </c>
      <c r="C60" s="308" t="n">
        <f aca="false">IF(B60&lt;&gt;"",MONTH(B60),0)</f>
        <v>6</v>
      </c>
      <c r="D60" s="331" t="n">
        <v>726000</v>
      </c>
      <c r="S60" s="291"/>
      <c r="U60" s="148"/>
    </row>
    <row r="61" customFormat="false" ht="11.25" hidden="false" customHeight="false" outlineLevel="0" collapsed="false">
      <c r="A61" s="333" t="n">
        <f aca="false">B61</f>
        <v>35609</v>
      </c>
      <c r="B61" s="192" t="n">
        <v>35609</v>
      </c>
      <c r="C61" s="308" t="n">
        <f aca="false">IF(B61&lt;&gt;"",MONTH(B61),0)</f>
        <v>6</v>
      </c>
      <c r="D61" s="331" t="n">
        <v>718000</v>
      </c>
      <c r="F61" s="358" t="n">
        <v>36892</v>
      </c>
      <c r="G61" s="359" t="n">
        <v>36923</v>
      </c>
      <c r="H61" s="359" t="n">
        <v>36951</v>
      </c>
      <c r="I61" s="359" t="n">
        <v>36982</v>
      </c>
      <c r="J61" s="359" t="n">
        <v>37012</v>
      </c>
      <c r="K61" s="359" t="n">
        <v>37043</v>
      </c>
      <c r="L61" s="359" t="n">
        <v>37073</v>
      </c>
      <c r="M61" s="359" t="n">
        <v>37104</v>
      </c>
      <c r="N61" s="359" t="n">
        <v>37135</v>
      </c>
      <c r="O61" s="359" t="n">
        <v>37165</v>
      </c>
      <c r="P61" s="359" t="n">
        <v>37196</v>
      </c>
      <c r="Q61" s="360" t="n">
        <v>37226</v>
      </c>
      <c r="S61" s="291"/>
      <c r="U61" s="148"/>
    </row>
    <row r="62" customFormat="false" ht="11.25" hidden="false" customHeight="false" outlineLevel="0" collapsed="false">
      <c r="A62" s="333" t="n">
        <f aca="false">B62</f>
        <v>35610</v>
      </c>
      <c r="B62" s="192" t="n">
        <v>35610</v>
      </c>
      <c r="C62" s="308" t="n">
        <f aca="false">IF(B62&lt;&gt;"",MONTH(B62),0)</f>
        <v>6</v>
      </c>
      <c r="D62" s="331" t="n">
        <v>358000</v>
      </c>
      <c r="F62" s="361" t="n">
        <f aca="false">DSUM(inj01,4,F64:F65)</f>
        <v>-22014000</v>
      </c>
      <c r="G62" s="362" t="n">
        <f aca="false">DSUM(inj01,4,G64:G65)</f>
        <v>-14351000</v>
      </c>
      <c r="H62" s="362" t="n">
        <f aca="false">DSUM(inj01,4,H64:H65)</f>
        <v>8543000</v>
      </c>
      <c r="I62" s="362" t="n">
        <f aca="false">DSUM(inj01,4,I64:I65)</f>
        <v>961000</v>
      </c>
      <c r="J62" s="362" t="n">
        <f aca="false">DSUM(inj01,4,J64:J65)</f>
        <v>0</v>
      </c>
      <c r="K62" s="362" t="n">
        <f aca="false">DSUM(inj01,4,K64:K65)</f>
        <v>0</v>
      </c>
      <c r="L62" s="362" t="n">
        <f aca="false">DSUM(inj01,4,L64:L65)</f>
        <v>0</v>
      </c>
      <c r="M62" s="362" t="n">
        <f aca="false">DSUM(inj01,4,M64:M65)</f>
        <v>0</v>
      </c>
      <c r="N62" s="362" t="n">
        <f aca="false">DSUM(inj01,4,N64:N65)</f>
        <v>0</v>
      </c>
      <c r="O62" s="362" t="n">
        <f aca="false">DSUM(inj01,4,O64:O65)</f>
        <v>0</v>
      </c>
      <c r="P62" s="362" t="n">
        <f aca="false">DSUM(inj01,4,P64:P65)</f>
        <v>0</v>
      </c>
      <c r="Q62" s="363" t="n">
        <f aca="false">DSUM(inj01,4,Q64:Q65)</f>
        <v>0</v>
      </c>
      <c r="S62" s="291"/>
      <c r="U62" s="148"/>
    </row>
    <row r="63" customFormat="false" ht="11.25" hidden="false" customHeight="false" outlineLevel="0" collapsed="false">
      <c r="A63" s="333" t="n">
        <f aca="false">B63</f>
        <v>35611</v>
      </c>
      <c r="B63" s="192" t="n">
        <v>35611</v>
      </c>
      <c r="C63" s="308" t="n">
        <f aca="false">IF(B63&lt;&gt;"",MONTH(B63),0)</f>
        <v>6</v>
      </c>
      <c r="D63" s="331" t="n">
        <v>511000</v>
      </c>
      <c r="F63" s="364"/>
      <c r="G63" s="365"/>
      <c r="H63" s="365"/>
      <c r="I63" s="365"/>
      <c r="J63" s="365"/>
      <c r="K63" s="365"/>
      <c r="L63" s="365"/>
      <c r="M63" s="365"/>
      <c r="N63" s="365"/>
      <c r="O63" s="365"/>
      <c r="P63" s="365"/>
      <c r="Q63" s="366"/>
      <c r="S63" s="291"/>
      <c r="U63" s="148"/>
    </row>
    <row r="64" customFormat="false" ht="11.25" hidden="false" customHeight="false" outlineLevel="0" collapsed="false">
      <c r="A64" s="333" t="n">
        <f aca="false">B64</f>
        <v>35612</v>
      </c>
      <c r="B64" s="192" t="n">
        <v>35612</v>
      </c>
      <c r="C64" s="308" t="n">
        <f aca="false">IF(B64&lt;&gt;"",MONTH(B64),0)</f>
        <v>7</v>
      </c>
      <c r="D64" s="331" t="n">
        <v>391000</v>
      </c>
      <c r="F64" s="364" t="s">
        <v>99</v>
      </c>
      <c r="G64" s="365" t="s">
        <v>99</v>
      </c>
      <c r="H64" s="365" t="s">
        <v>99</v>
      </c>
      <c r="I64" s="365" t="s">
        <v>99</v>
      </c>
      <c r="J64" s="365" t="s">
        <v>99</v>
      </c>
      <c r="K64" s="365" t="s">
        <v>99</v>
      </c>
      <c r="L64" s="365" t="s">
        <v>99</v>
      </c>
      <c r="M64" s="365" t="s">
        <v>99</v>
      </c>
      <c r="N64" s="365" t="s">
        <v>99</v>
      </c>
      <c r="O64" s="365" t="s">
        <v>99</v>
      </c>
      <c r="P64" s="365" t="s">
        <v>99</v>
      </c>
      <c r="Q64" s="366" t="s">
        <v>99</v>
      </c>
      <c r="S64" s="291"/>
      <c r="U64" s="148"/>
    </row>
    <row r="65" customFormat="false" ht="12" hidden="false" customHeight="false" outlineLevel="0" collapsed="false">
      <c r="A65" s="333" t="n">
        <f aca="false">B65</f>
        <v>35613</v>
      </c>
      <c r="B65" s="192" t="n">
        <v>35613</v>
      </c>
      <c r="C65" s="308" t="n">
        <f aca="false">IF(B65&lt;&gt;"",MONTH(B65),0)</f>
        <v>7</v>
      </c>
      <c r="D65" s="331" t="n">
        <v>257000</v>
      </c>
      <c r="F65" s="367" t="n">
        <v>1</v>
      </c>
      <c r="G65" s="368" t="n">
        <v>2</v>
      </c>
      <c r="H65" s="368" t="n">
        <v>3</v>
      </c>
      <c r="I65" s="368" t="n">
        <v>4</v>
      </c>
      <c r="J65" s="368" t="n">
        <v>5</v>
      </c>
      <c r="K65" s="368" t="n">
        <v>6</v>
      </c>
      <c r="L65" s="368" t="n">
        <v>7</v>
      </c>
      <c r="M65" s="368" t="n">
        <v>8</v>
      </c>
      <c r="N65" s="368" t="n">
        <v>9</v>
      </c>
      <c r="O65" s="368" t="n">
        <v>10</v>
      </c>
      <c r="P65" s="368" t="n">
        <v>11</v>
      </c>
      <c r="Q65" s="369" t="n">
        <v>12</v>
      </c>
      <c r="S65" s="291"/>
      <c r="U65" s="148"/>
    </row>
    <row r="66" customFormat="false" ht="11.25" hidden="false" customHeight="false" outlineLevel="0" collapsed="false">
      <c r="A66" s="333" t="n">
        <f aca="false">B66</f>
        <v>35614</v>
      </c>
      <c r="B66" s="192" t="n">
        <v>35614</v>
      </c>
      <c r="C66" s="308" t="n">
        <f aca="false">IF(B66&lt;&gt;"",MONTH(B66),0)</f>
        <v>7</v>
      </c>
      <c r="D66" s="331" t="n">
        <v>181000</v>
      </c>
      <c r="S66" s="291"/>
      <c r="U66" s="148"/>
    </row>
    <row r="67" customFormat="false" ht="11.25" hidden="false" customHeight="false" outlineLevel="0" collapsed="false">
      <c r="A67" s="333" t="n">
        <f aca="false">B67</f>
        <v>35615</v>
      </c>
      <c r="B67" s="192" t="n">
        <v>35615</v>
      </c>
      <c r="C67" s="308" t="n">
        <f aca="false">IF(B67&lt;&gt;"",MONTH(B67),0)</f>
        <v>7</v>
      </c>
      <c r="D67" s="331" t="n">
        <v>272000</v>
      </c>
      <c r="S67" s="291"/>
      <c r="U67" s="148"/>
    </row>
    <row r="68" customFormat="false" ht="11.25" hidden="false" customHeight="false" outlineLevel="0" collapsed="false">
      <c r="A68" s="333" t="n">
        <f aca="false">B68</f>
        <v>35616</v>
      </c>
      <c r="B68" s="192" t="n">
        <v>35616</v>
      </c>
      <c r="C68" s="308" t="n">
        <f aca="false">IF(B68&lt;&gt;"",MONTH(B68),0)</f>
        <v>7</v>
      </c>
      <c r="D68" s="331" t="n">
        <v>161000</v>
      </c>
      <c r="S68" s="291"/>
      <c r="U68" s="148"/>
    </row>
    <row r="69" customFormat="false" ht="11.25" hidden="false" customHeight="false" outlineLevel="0" collapsed="false">
      <c r="A69" s="333" t="n">
        <f aca="false">B69</f>
        <v>35617</v>
      </c>
      <c r="B69" s="192" t="n">
        <v>35617</v>
      </c>
      <c r="C69" s="308" t="n">
        <f aca="false">IF(B69&lt;&gt;"",MONTH(B69),0)</f>
        <v>7</v>
      </c>
      <c r="D69" s="331" t="n">
        <v>122000</v>
      </c>
      <c r="S69" s="291"/>
      <c r="U69" s="148"/>
    </row>
    <row r="70" customFormat="false" ht="11.25" hidden="false" customHeight="false" outlineLevel="0" collapsed="false">
      <c r="A70" s="333" t="n">
        <f aca="false">B70</f>
        <v>35618</v>
      </c>
      <c r="B70" s="192" t="n">
        <v>35618</v>
      </c>
      <c r="C70" s="308" t="n">
        <f aca="false">IF(B70&lt;&gt;"",MONTH(B70),0)</f>
        <v>7</v>
      </c>
      <c r="D70" s="331" t="n">
        <v>-204000</v>
      </c>
      <c r="S70" s="291"/>
      <c r="U70" s="148"/>
    </row>
    <row r="71" customFormat="false" ht="11.25" hidden="false" customHeight="false" outlineLevel="0" collapsed="false">
      <c r="A71" s="333" t="n">
        <f aca="false">B71</f>
        <v>35619</v>
      </c>
      <c r="B71" s="192" t="n">
        <v>35619</v>
      </c>
      <c r="C71" s="308" t="n">
        <f aca="false">IF(B71&lt;&gt;"",MONTH(B71),0)</f>
        <v>7</v>
      </c>
      <c r="D71" s="331" t="n">
        <v>-2000</v>
      </c>
      <c r="S71" s="291"/>
      <c r="U71" s="148"/>
    </row>
    <row r="72" customFormat="false" ht="11.25" hidden="false" customHeight="false" outlineLevel="0" collapsed="false">
      <c r="A72" s="333" t="n">
        <f aca="false">B72</f>
        <v>35620</v>
      </c>
      <c r="B72" s="192" t="n">
        <v>35620</v>
      </c>
      <c r="C72" s="308" t="n">
        <f aca="false">IF(B72&lt;&gt;"",MONTH(B72),0)</f>
        <v>7</v>
      </c>
      <c r="D72" s="331" t="n">
        <v>182000</v>
      </c>
    </row>
    <row r="73" customFormat="false" ht="11.25" hidden="false" customHeight="false" outlineLevel="0" collapsed="false">
      <c r="A73" s="333" t="n">
        <f aca="false">B73</f>
        <v>35621</v>
      </c>
      <c r="B73" s="192" t="n">
        <v>35621</v>
      </c>
      <c r="C73" s="308" t="n">
        <f aca="false">IF(B73&lt;&gt;"",MONTH(B73),0)</f>
        <v>7</v>
      </c>
      <c r="D73" s="331" t="n">
        <v>386000</v>
      </c>
    </row>
    <row r="74" customFormat="false" ht="11.25" hidden="false" customHeight="false" outlineLevel="0" collapsed="false">
      <c r="A74" s="333" t="n">
        <f aca="false">B74</f>
        <v>35622</v>
      </c>
      <c r="B74" s="192" t="n">
        <v>35622</v>
      </c>
      <c r="C74" s="308" t="n">
        <f aca="false">IF(B74&lt;&gt;"",MONTH(B74),0)</f>
        <v>7</v>
      </c>
      <c r="D74" s="331" t="n">
        <v>679000</v>
      </c>
    </row>
    <row r="75" customFormat="false" ht="11.25" hidden="false" customHeight="false" outlineLevel="0" collapsed="false">
      <c r="A75" s="333" t="n">
        <f aca="false">B75</f>
        <v>35623</v>
      </c>
      <c r="B75" s="192" t="n">
        <v>35623</v>
      </c>
      <c r="C75" s="308" t="n">
        <f aca="false">IF(B75&lt;&gt;"",MONTH(B75),0)</f>
        <v>7</v>
      </c>
      <c r="D75" s="331" t="n">
        <v>161000</v>
      </c>
    </row>
    <row r="76" customFormat="false" ht="11.25" hidden="false" customHeight="false" outlineLevel="0" collapsed="false">
      <c r="A76" s="333" t="n">
        <f aca="false">B76</f>
        <v>35624</v>
      </c>
      <c r="B76" s="192" t="n">
        <v>35624</v>
      </c>
      <c r="C76" s="308" t="n">
        <f aca="false">IF(B76&lt;&gt;"",MONTH(B76),0)</f>
        <v>7</v>
      </c>
      <c r="D76" s="331" t="n">
        <v>248000</v>
      </c>
    </row>
    <row r="77" customFormat="false" ht="11.25" hidden="false" customHeight="false" outlineLevel="0" collapsed="false">
      <c r="A77" s="333" t="n">
        <f aca="false">B77</f>
        <v>35625</v>
      </c>
      <c r="B77" s="192" t="n">
        <v>35625</v>
      </c>
      <c r="C77" s="308" t="n">
        <f aca="false">IF(B77&lt;&gt;"",MONTH(B77),0)</f>
        <v>7</v>
      </c>
      <c r="D77" s="331" t="n">
        <v>-239000</v>
      </c>
    </row>
    <row r="78" customFormat="false" ht="11.25" hidden="false" customHeight="false" outlineLevel="0" collapsed="false">
      <c r="A78" s="333" t="n">
        <f aca="false">B78</f>
        <v>35626</v>
      </c>
      <c r="B78" s="192" t="n">
        <v>35626</v>
      </c>
      <c r="C78" s="308" t="n">
        <f aca="false">IF(B78&lt;&gt;"",MONTH(B78),0)</f>
        <v>7</v>
      </c>
      <c r="D78" s="331" t="n">
        <v>97000</v>
      </c>
    </row>
    <row r="79" customFormat="false" ht="11.25" hidden="false" customHeight="false" outlineLevel="0" collapsed="false">
      <c r="A79" s="333" t="n">
        <f aca="false">B79</f>
        <v>35627</v>
      </c>
      <c r="B79" s="192" t="n">
        <v>35627</v>
      </c>
      <c r="C79" s="308" t="n">
        <f aca="false">IF(B79&lt;&gt;"",MONTH(B79),0)</f>
        <v>7</v>
      </c>
      <c r="D79" s="331" t="n">
        <v>-69000</v>
      </c>
    </row>
    <row r="80" customFormat="false" ht="11.25" hidden="false" customHeight="false" outlineLevel="0" collapsed="false">
      <c r="A80" s="333" t="n">
        <f aca="false">B80</f>
        <v>35628</v>
      </c>
      <c r="B80" s="192" t="n">
        <v>35628</v>
      </c>
      <c r="C80" s="308" t="n">
        <f aca="false">IF(B80&lt;&gt;"",MONTH(B80),0)</f>
        <v>7</v>
      </c>
      <c r="D80" s="331" t="n">
        <v>9000</v>
      </c>
    </row>
    <row r="81" customFormat="false" ht="11.25" hidden="false" customHeight="false" outlineLevel="0" collapsed="false">
      <c r="A81" s="333" t="n">
        <f aca="false">B81</f>
        <v>35629</v>
      </c>
      <c r="B81" s="192" t="n">
        <v>35629</v>
      </c>
      <c r="C81" s="308" t="n">
        <f aca="false">IF(B81&lt;&gt;"",MONTH(B81),0)</f>
        <v>7</v>
      </c>
      <c r="D81" s="331" t="n">
        <v>140000</v>
      </c>
    </row>
    <row r="82" customFormat="false" ht="11.25" hidden="false" customHeight="false" outlineLevel="0" collapsed="false">
      <c r="A82" s="333" t="n">
        <f aca="false">B82</f>
        <v>35630</v>
      </c>
      <c r="B82" s="192" t="n">
        <v>35630</v>
      </c>
      <c r="C82" s="308" t="n">
        <f aca="false">IF(B82&lt;&gt;"",MONTH(B82),0)</f>
        <v>7</v>
      </c>
      <c r="D82" s="331" t="n">
        <v>529000</v>
      </c>
    </row>
    <row r="83" customFormat="false" ht="11.25" hidden="false" customHeight="false" outlineLevel="0" collapsed="false">
      <c r="A83" s="333" t="n">
        <f aca="false">B83</f>
        <v>35631</v>
      </c>
      <c r="B83" s="192" t="n">
        <v>35631</v>
      </c>
      <c r="C83" s="308" t="n">
        <f aca="false">IF(B83&lt;&gt;"",MONTH(B83),0)</f>
        <v>7</v>
      </c>
      <c r="D83" s="331" t="n">
        <v>197000</v>
      </c>
    </row>
    <row r="84" customFormat="false" ht="11.25" hidden="false" customHeight="false" outlineLevel="0" collapsed="false">
      <c r="A84" s="333" t="n">
        <f aca="false">B84</f>
        <v>35632</v>
      </c>
      <c r="B84" s="192" t="n">
        <v>35632</v>
      </c>
      <c r="C84" s="308" t="n">
        <f aca="false">IF(B84&lt;&gt;"",MONTH(B84),0)</f>
        <v>7</v>
      </c>
      <c r="D84" s="331" t="n">
        <v>216000</v>
      </c>
    </row>
    <row r="85" customFormat="false" ht="11.25" hidden="false" customHeight="false" outlineLevel="0" collapsed="false">
      <c r="A85" s="333" t="n">
        <f aca="false">B85</f>
        <v>35633</v>
      </c>
      <c r="B85" s="192" t="n">
        <v>35633</v>
      </c>
      <c r="C85" s="308" t="n">
        <f aca="false">IF(B85&lt;&gt;"",MONTH(B85),0)</f>
        <v>7</v>
      </c>
      <c r="D85" s="331" t="n">
        <v>529000</v>
      </c>
    </row>
    <row r="86" customFormat="false" ht="11.25" hidden="false" customHeight="false" outlineLevel="0" collapsed="false">
      <c r="A86" s="333" t="n">
        <f aca="false">B86</f>
        <v>35634</v>
      </c>
      <c r="B86" s="192" t="n">
        <v>35634</v>
      </c>
      <c r="C86" s="308" t="n">
        <f aca="false">IF(B86&lt;&gt;"",MONTH(B86),0)</f>
        <v>7</v>
      </c>
      <c r="D86" s="331" t="n">
        <v>462000</v>
      </c>
    </row>
    <row r="87" customFormat="false" ht="11.25" hidden="false" customHeight="false" outlineLevel="0" collapsed="false">
      <c r="A87" s="333" t="n">
        <f aca="false">B87</f>
        <v>35635</v>
      </c>
      <c r="B87" s="192" t="n">
        <v>35635</v>
      </c>
      <c r="C87" s="308" t="n">
        <f aca="false">IF(B87&lt;&gt;"",MONTH(B87),0)</f>
        <v>7</v>
      </c>
      <c r="D87" s="331" t="n">
        <v>448000</v>
      </c>
    </row>
    <row r="88" customFormat="false" ht="11.25" hidden="false" customHeight="false" outlineLevel="0" collapsed="false">
      <c r="A88" s="333" t="n">
        <f aca="false">B88</f>
        <v>35636</v>
      </c>
      <c r="B88" s="192" t="n">
        <v>35636</v>
      </c>
      <c r="C88" s="308" t="n">
        <f aca="false">IF(B88&lt;&gt;"",MONTH(B88),0)</f>
        <v>7</v>
      </c>
      <c r="D88" s="331" t="n">
        <v>318000</v>
      </c>
    </row>
    <row r="89" customFormat="false" ht="11.25" hidden="false" customHeight="false" outlineLevel="0" collapsed="false">
      <c r="A89" s="333" t="n">
        <f aca="false">B89</f>
        <v>35637</v>
      </c>
      <c r="B89" s="192" t="n">
        <v>35637</v>
      </c>
      <c r="C89" s="308" t="n">
        <f aca="false">IF(B89&lt;&gt;"",MONTH(B89),0)</f>
        <v>7</v>
      </c>
      <c r="D89" s="331" t="n">
        <v>434000</v>
      </c>
    </row>
    <row r="90" customFormat="false" ht="11.25" hidden="false" customHeight="false" outlineLevel="0" collapsed="false">
      <c r="A90" s="333" t="n">
        <f aca="false">B90</f>
        <v>35638</v>
      </c>
      <c r="B90" s="192" t="n">
        <v>35638</v>
      </c>
      <c r="C90" s="308" t="n">
        <f aca="false">IF(B90&lt;&gt;"",MONTH(B90),0)</f>
        <v>7</v>
      </c>
      <c r="D90" s="331" t="n">
        <v>585000</v>
      </c>
    </row>
    <row r="91" customFormat="false" ht="11.25" hidden="false" customHeight="false" outlineLevel="0" collapsed="false">
      <c r="A91" s="333" t="n">
        <f aca="false">B91</f>
        <v>35639</v>
      </c>
      <c r="B91" s="192" t="n">
        <v>35639</v>
      </c>
      <c r="C91" s="308" t="n">
        <f aca="false">IF(B91&lt;&gt;"",MONTH(B91),0)</f>
        <v>7</v>
      </c>
      <c r="D91" s="331" t="n">
        <v>278000</v>
      </c>
    </row>
    <row r="92" customFormat="false" ht="11.25" hidden="false" customHeight="false" outlineLevel="0" collapsed="false">
      <c r="A92" s="333" t="n">
        <f aca="false">B92</f>
        <v>35640</v>
      </c>
      <c r="B92" s="192" t="n">
        <v>35640</v>
      </c>
      <c r="C92" s="308" t="n">
        <f aca="false">IF(B92&lt;&gt;"",MONTH(B92),0)</f>
        <v>7</v>
      </c>
      <c r="D92" s="331" t="n">
        <v>646000</v>
      </c>
    </row>
    <row r="93" customFormat="false" ht="11.25" hidden="false" customHeight="false" outlineLevel="0" collapsed="false">
      <c r="A93" s="333" t="n">
        <f aca="false">B93</f>
        <v>35641</v>
      </c>
      <c r="B93" s="192" t="n">
        <v>35641</v>
      </c>
      <c r="C93" s="308" t="n">
        <f aca="false">IF(B93&lt;&gt;"",MONTH(B93),0)</f>
        <v>7</v>
      </c>
      <c r="D93" s="331" t="n">
        <v>714000</v>
      </c>
    </row>
    <row r="94" customFormat="false" ht="11.25" hidden="false" customHeight="false" outlineLevel="0" collapsed="false">
      <c r="A94" s="333" t="n">
        <f aca="false">B94</f>
        <v>35642</v>
      </c>
      <c r="B94" s="192" t="n">
        <v>35642</v>
      </c>
      <c r="C94" s="308" t="n">
        <f aca="false">IF(B94&lt;&gt;"",MONTH(B94),0)</f>
        <v>7</v>
      </c>
      <c r="D94" s="331" t="n">
        <v>296000</v>
      </c>
    </row>
    <row r="95" customFormat="false" ht="11.25" hidden="false" customHeight="false" outlineLevel="0" collapsed="false">
      <c r="A95" s="333" t="n">
        <f aca="false">B95</f>
        <v>35643</v>
      </c>
      <c r="B95" s="192" t="n">
        <v>35643</v>
      </c>
      <c r="C95" s="308" t="n">
        <f aca="false">IF(B95&lt;&gt;"",MONTH(B95),0)</f>
        <v>8</v>
      </c>
      <c r="D95" s="331" t="n">
        <v>318000</v>
      </c>
    </row>
    <row r="96" customFormat="false" ht="11.25" hidden="false" customHeight="false" outlineLevel="0" collapsed="false">
      <c r="A96" s="333" t="n">
        <f aca="false">B96</f>
        <v>35644</v>
      </c>
      <c r="B96" s="192" t="n">
        <v>35644</v>
      </c>
      <c r="C96" s="308" t="n">
        <f aca="false">IF(B96&lt;&gt;"",MONTH(B96),0)</f>
        <v>8</v>
      </c>
      <c r="D96" s="331" t="n">
        <v>-10000</v>
      </c>
    </row>
    <row r="97" customFormat="false" ht="11.25" hidden="false" customHeight="false" outlineLevel="0" collapsed="false">
      <c r="A97" s="333" t="n">
        <f aca="false">B97</f>
        <v>35645</v>
      </c>
      <c r="B97" s="192" t="n">
        <v>35645</v>
      </c>
      <c r="C97" s="308" t="n">
        <f aca="false">IF(B97&lt;&gt;"",MONTH(B97),0)</f>
        <v>8</v>
      </c>
      <c r="D97" s="331" t="n">
        <v>74000</v>
      </c>
    </row>
    <row r="98" customFormat="false" ht="11.25" hidden="false" customHeight="false" outlineLevel="0" collapsed="false">
      <c r="A98" s="333" t="n">
        <f aca="false">B98</f>
        <v>35646</v>
      </c>
      <c r="B98" s="192" t="n">
        <v>35646</v>
      </c>
      <c r="C98" s="308" t="n">
        <f aca="false">IF(B98&lt;&gt;"",MONTH(B98),0)</f>
        <v>8</v>
      </c>
      <c r="D98" s="331" t="n">
        <v>-444000</v>
      </c>
    </row>
    <row r="99" customFormat="false" ht="11.25" hidden="false" customHeight="false" outlineLevel="0" collapsed="false">
      <c r="A99" s="333" t="n">
        <f aca="false">B99</f>
        <v>35647</v>
      </c>
      <c r="B99" s="192" t="n">
        <v>35647</v>
      </c>
      <c r="C99" s="308" t="n">
        <f aca="false">IF(B99&lt;&gt;"",MONTH(B99),0)</f>
        <v>8</v>
      </c>
      <c r="D99" s="331" t="n">
        <v>-629000</v>
      </c>
    </row>
    <row r="100" customFormat="false" ht="11.25" hidden="false" customHeight="false" outlineLevel="0" collapsed="false">
      <c r="A100" s="333" t="n">
        <f aca="false">B100</f>
        <v>35648</v>
      </c>
      <c r="B100" s="192" t="n">
        <v>35648</v>
      </c>
      <c r="C100" s="308" t="n">
        <f aca="false">IF(B100&lt;&gt;"",MONTH(B100),0)</f>
        <v>8</v>
      </c>
      <c r="D100" s="331" t="n">
        <v>-395000</v>
      </c>
    </row>
    <row r="101" customFormat="false" ht="11.25" hidden="false" customHeight="false" outlineLevel="0" collapsed="false">
      <c r="A101" s="333" t="n">
        <f aca="false">B101</f>
        <v>35649</v>
      </c>
      <c r="B101" s="192" t="n">
        <v>35649</v>
      </c>
      <c r="C101" s="308" t="n">
        <f aca="false">IF(B101&lt;&gt;"",MONTH(B101),0)</f>
        <v>8</v>
      </c>
      <c r="D101" s="331" t="n">
        <v>-248000</v>
      </c>
    </row>
    <row r="102" customFormat="false" ht="11.25" hidden="false" customHeight="false" outlineLevel="0" collapsed="false">
      <c r="A102" s="333" t="n">
        <f aca="false">B102</f>
        <v>35650</v>
      </c>
      <c r="B102" s="192" t="n">
        <v>35650</v>
      </c>
      <c r="C102" s="308" t="n">
        <f aca="false">IF(B102&lt;&gt;"",MONTH(B102),0)</f>
        <v>8</v>
      </c>
      <c r="D102" s="331" t="n">
        <v>73000</v>
      </c>
    </row>
    <row r="103" customFormat="false" ht="11.25" hidden="false" customHeight="false" outlineLevel="0" collapsed="false">
      <c r="A103" s="333" t="n">
        <f aca="false">B103</f>
        <v>35651</v>
      </c>
      <c r="B103" s="192" t="n">
        <v>35651</v>
      </c>
      <c r="C103" s="308" t="n">
        <f aca="false">IF(B103&lt;&gt;"",MONTH(B103),0)</f>
        <v>8</v>
      </c>
      <c r="D103" s="331" t="n">
        <v>635000</v>
      </c>
    </row>
    <row r="104" customFormat="false" ht="11.25" hidden="false" customHeight="false" outlineLevel="0" collapsed="false">
      <c r="A104" s="333" t="n">
        <f aca="false">B104</f>
        <v>35652</v>
      </c>
      <c r="B104" s="192" t="n">
        <v>35652</v>
      </c>
      <c r="C104" s="308" t="n">
        <f aca="false">IF(B104&lt;&gt;"",MONTH(B104),0)</f>
        <v>8</v>
      </c>
      <c r="D104" s="331" t="n">
        <v>627000</v>
      </c>
    </row>
    <row r="105" customFormat="false" ht="11.25" hidden="false" customHeight="false" outlineLevel="0" collapsed="false">
      <c r="A105" s="333" t="n">
        <f aca="false">B105</f>
        <v>35653</v>
      </c>
      <c r="B105" s="192" t="n">
        <v>35653</v>
      </c>
      <c r="C105" s="308" t="n">
        <f aca="false">IF(B105&lt;&gt;"",MONTH(B105),0)</f>
        <v>8</v>
      </c>
      <c r="D105" s="331" t="n">
        <v>484000</v>
      </c>
    </row>
    <row r="106" customFormat="false" ht="11.25" hidden="false" customHeight="false" outlineLevel="0" collapsed="false">
      <c r="A106" s="333" t="n">
        <f aca="false">B106</f>
        <v>35654</v>
      </c>
      <c r="B106" s="192" t="n">
        <v>35654</v>
      </c>
      <c r="C106" s="308" t="n">
        <f aca="false">IF(B106&lt;&gt;"",MONTH(B106),0)</f>
        <v>8</v>
      </c>
      <c r="D106" s="331" t="n">
        <v>538000</v>
      </c>
    </row>
    <row r="107" customFormat="false" ht="11.25" hidden="false" customHeight="false" outlineLevel="0" collapsed="false">
      <c r="A107" s="333" t="n">
        <f aca="false">B107</f>
        <v>35655</v>
      </c>
      <c r="B107" s="192" t="n">
        <v>35655</v>
      </c>
      <c r="C107" s="308" t="n">
        <f aca="false">IF(B107&lt;&gt;"",MONTH(B107),0)</f>
        <v>8</v>
      </c>
      <c r="D107" s="331" t="n">
        <v>192000</v>
      </c>
    </row>
    <row r="108" customFormat="false" ht="11.25" hidden="false" customHeight="false" outlineLevel="0" collapsed="false">
      <c r="A108" s="333" t="n">
        <f aca="false">B108</f>
        <v>35656</v>
      </c>
      <c r="B108" s="192" t="n">
        <v>35656</v>
      </c>
      <c r="C108" s="308" t="n">
        <f aca="false">IF(B108&lt;&gt;"",MONTH(B108),0)</f>
        <v>8</v>
      </c>
      <c r="D108" s="331" t="n">
        <v>402000</v>
      </c>
    </row>
    <row r="109" customFormat="false" ht="11.25" hidden="false" customHeight="false" outlineLevel="0" collapsed="false">
      <c r="A109" s="333" t="n">
        <f aca="false">B109</f>
        <v>35657</v>
      </c>
      <c r="B109" s="192" t="n">
        <v>35657</v>
      </c>
      <c r="C109" s="308" t="n">
        <f aca="false">IF(B109&lt;&gt;"",MONTH(B109),0)</f>
        <v>8</v>
      </c>
      <c r="D109" s="331" t="n">
        <v>552000</v>
      </c>
    </row>
    <row r="110" customFormat="false" ht="11.25" hidden="false" customHeight="false" outlineLevel="0" collapsed="false">
      <c r="A110" s="333" t="n">
        <f aca="false">B110</f>
        <v>35658</v>
      </c>
      <c r="B110" s="192" t="n">
        <v>35658</v>
      </c>
      <c r="C110" s="308" t="n">
        <f aca="false">IF(B110&lt;&gt;"",MONTH(B110),0)</f>
        <v>8</v>
      </c>
      <c r="D110" s="331" t="n">
        <v>686000</v>
      </c>
    </row>
    <row r="111" customFormat="false" ht="11.25" hidden="false" customHeight="false" outlineLevel="0" collapsed="false">
      <c r="A111" s="333" t="n">
        <f aca="false">B111</f>
        <v>35659</v>
      </c>
      <c r="B111" s="192" t="n">
        <v>35659</v>
      </c>
      <c r="C111" s="308" t="n">
        <f aca="false">IF(B111&lt;&gt;"",MONTH(B111),0)</f>
        <v>8</v>
      </c>
      <c r="D111" s="331" t="n">
        <v>531000</v>
      </c>
    </row>
    <row r="112" customFormat="false" ht="11.25" hidden="false" customHeight="false" outlineLevel="0" collapsed="false">
      <c r="A112" s="333" t="n">
        <f aca="false">B112</f>
        <v>35660</v>
      </c>
      <c r="B112" s="192" t="n">
        <v>35660</v>
      </c>
      <c r="C112" s="308" t="n">
        <f aca="false">IF(B112&lt;&gt;"",MONTH(B112),0)</f>
        <v>8</v>
      </c>
      <c r="D112" s="331" t="n">
        <v>215000</v>
      </c>
    </row>
    <row r="113" customFormat="false" ht="11.25" hidden="false" customHeight="false" outlineLevel="0" collapsed="false">
      <c r="A113" s="333" t="n">
        <f aca="false">B113</f>
        <v>35661</v>
      </c>
      <c r="B113" s="192" t="n">
        <v>35661</v>
      </c>
      <c r="C113" s="308" t="n">
        <f aca="false">IF(B113&lt;&gt;"",MONTH(B113),0)</f>
        <v>8</v>
      </c>
      <c r="D113" s="331" t="n">
        <v>79000</v>
      </c>
    </row>
    <row r="114" customFormat="false" ht="11.25" hidden="false" customHeight="false" outlineLevel="0" collapsed="false">
      <c r="A114" s="333" t="n">
        <f aca="false">B114</f>
        <v>35662</v>
      </c>
      <c r="B114" s="192" t="n">
        <v>35662</v>
      </c>
      <c r="C114" s="308" t="n">
        <f aca="false">IF(B114&lt;&gt;"",MONTH(B114),0)</f>
        <v>8</v>
      </c>
      <c r="D114" s="331" t="n">
        <v>-57000</v>
      </c>
    </row>
    <row r="115" customFormat="false" ht="11.25" hidden="false" customHeight="false" outlineLevel="0" collapsed="false">
      <c r="A115" s="333" t="n">
        <f aca="false">B115</f>
        <v>35663</v>
      </c>
      <c r="B115" s="192" t="n">
        <v>35663</v>
      </c>
      <c r="C115" s="308" t="n">
        <f aca="false">IF(B115&lt;&gt;"",MONTH(B115),0)</f>
        <v>8</v>
      </c>
      <c r="D115" s="331" t="n">
        <v>-111000</v>
      </c>
    </row>
    <row r="116" customFormat="false" ht="11.25" hidden="false" customHeight="false" outlineLevel="0" collapsed="false">
      <c r="A116" s="333" t="n">
        <f aca="false">B116</f>
        <v>35664</v>
      </c>
      <c r="B116" s="192" t="n">
        <v>35664</v>
      </c>
      <c r="C116" s="308" t="n">
        <f aca="false">IF(B116&lt;&gt;"",MONTH(B116),0)</f>
        <v>8</v>
      </c>
      <c r="D116" s="331" t="n">
        <v>43000</v>
      </c>
    </row>
    <row r="117" customFormat="false" ht="11.25" hidden="false" customHeight="false" outlineLevel="0" collapsed="false">
      <c r="A117" s="333" t="n">
        <f aca="false">B117</f>
        <v>35665</v>
      </c>
      <c r="B117" s="192" t="n">
        <v>35665</v>
      </c>
      <c r="C117" s="308" t="n">
        <f aca="false">IF(B117&lt;&gt;"",MONTH(B117),0)</f>
        <v>8</v>
      </c>
      <c r="D117" s="331" t="n">
        <v>283000</v>
      </c>
    </row>
    <row r="118" customFormat="false" ht="11.25" hidden="false" customHeight="false" outlineLevel="0" collapsed="false">
      <c r="A118" s="333" t="n">
        <f aca="false">B118</f>
        <v>35666</v>
      </c>
      <c r="B118" s="192" t="n">
        <v>35666</v>
      </c>
      <c r="C118" s="308" t="n">
        <f aca="false">IF(B118&lt;&gt;"",MONTH(B118),0)</f>
        <v>8</v>
      </c>
      <c r="D118" s="331" t="n">
        <v>178000</v>
      </c>
    </row>
    <row r="119" customFormat="false" ht="11.25" hidden="false" customHeight="false" outlineLevel="0" collapsed="false">
      <c r="A119" s="333" t="n">
        <f aca="false">B119</f>
        <v>35667</v>
      </c>
      <c r="B119" s="192" t="n">
        <v>35667</v>
      </c>
      <c r="C119" s="308" t="n">
        <f aca="false">IF(B119&lt;&gt;"",MONTH(B119),0)</f>
        <v>8</v>
      </c>
      <c r="D119" s="331" t="n">
        <v>-243000</v>
      </c>
    </row>
    <row r="120" customFormat="false" ht="11.25" hidden="false" customHeight="false" outlineLevel="0" collapsed="false">
      <c r="A120" s="333" t="n">
        <f aca="false">B120</f>
        <v>35668</v>
      </c>
      <c r="B120" s="192" t="n">
        <v>35668</v>
      </c>
      <c r="C120" s="308" t="n">
        <f aca="false">IF(B120&lt;&gt;"",MONTH(B120),0)</f>
        <v>8</v>
      </c>
      <c r="D120" s="331" t="n">
        <v>138000</v>
      </c>
    </row>
    <row r="121" customFormat="false" ht="11.25" hidden="false" customHeight="false" outlineLevel="0" collapsed="false">
      <c r="A121" s="333" t="n">
        <f aca="false">B121</f>
        <v>35669</v>
      </c>
      <c r="B121" s="192" t="n">
        <v>35669</v>
      </c>
      <c r="C121" s="308" t="n">
        <f aca="false">IF(B121&lt;&gt;"",MONTH(B121),0)</f>
        <v>8</v>
      </c>
      <c r="D121" s="331" t="n">
        <v>91000</v>
      </c>
    </row>
    <row r="122" customFormat="false" ht="11.25" hidden="false" customHeight="false" outlineLevel="0" collapsed="false">
      <c r="A122" s="333" t="n">
        <f aca="false">B122</f>
        <v>35670</v>
      </c>
      <c r="B122" s="192" t="n">
        <v>35670</v>
      </c>
      <c r="C122" s="308" t="n">
        <f aca="false">IF(B122&lt;&gt;"",MONTH(B122),0)</f>
        <v>8</v>
      </c>
      <c r="D122" s="331" t="n">
        <v>107000</v>
      </c>
    </row>
    <row r="123" customFormat="false" ht="11.25" hidden="false" customHeight="false" outlineLevel="0" collapsed="false">
      <c r="A123" s="333" t="n">
        <f aca="false">B123</f>
        <v>35671</v>
      </c>
      <c r="B123" s="192" t="n">
        <v>35671</v>
      </c>
      <c r="C123" s="308" t="n">
        <f aca="false">IF(B123&lt;&gt;"",MONTH(B123),0)</f>
        <v>8</v>
      </c>
      <c r="D123" s="331" t="n">
        <v>400000</v>
      </c>
    </row>
    <row r="124" customFormat="false" ht="11.25" hidden="false" customHeight="false" outlineLevel="0" collapsed="false">
      <c r="A124" s="333" t="n">
        <f aca="false">B124</f>
        <v>35672</v>
      </c>
      <c r="B124" s="192" t="n">
        <v>35672</v>
      </c>
      <c r="C124" s="308" t="n">
        <f aca="false">IF(B124&lt;&gt;"",MONTH(B124),0)</f>
        <v>8</v>
      </c>
      <c r="D124" s="331" t="n">
        <v>535000</v>
      </c>
    </row>
    <row r="125" customFormat="false" ht="11.25" hidden="false" customHeight="false" outlineLevel="0" collapsed="false">
      <c r="A125" s="333" t="n">
        <f aca="false">B125</f>
        <v>35673</v>
      </c>
      <c r="B125" s="192" t="n">
        <v>35673</v>
      </c>
      <c r="C125" s="308" t="n">
        <f aca="false">IF(B125&lt;&gt;"",MONTH(B125),0)</f>
        <v>8</v>
      </c>
      <c r="D125" s="331" t="n">
        <v>382000</v>
      </c>
    </row>
    <row r="126" customFormat="false" ht="11.25" hidden="false" customHeight="false" outlineLevel="0" collapsed="false">
      <c r="A126" s="333" t="n">
        <f aca="false">B126</f>
        <v>35674</v>
      </c>
      <c r="B126" s="192" t="n">
        <v>35674</v>
      </c>
      <c r="C126" s="308" t="n">
        <f aca="false">IF(B126&lt;&gt;"",MONTH(B126),0)</f>
        <v>9</v>
      </c>
      <c r="D126" s="331" t="n">
        <v>264000</v>
      </c>
    </row>
    <row r="127" customFormat="false" ht="11.25" hidden="false" customHeight="false" outlineLevel="0" collapsed="false">
      <c r="A127" s="333" t="n">
        <f aca="false">B127</f>
        <v>35675</v>
      </c>
      <c r="B127" s="192" t="n">
        <v>35675</v>
      </c>
      <c r="C127" s="308" t="n">
        <f aca="false">IF(B127&lt;&gt;"",MONTH(B127),0)</f>
        <v>9</v>
      </c>
      <c r="D127" s="331" t="n">
        <v>-132000</v>
      </c>
    </row>
    <row r="128" customFormat="false" ht="11.25" hidden="false" customHeight="false" outlineLevel="0" collapsed="false">
      <c r="A128" s="333" t="n">
        <f aca="false">B128</f>
        <v>35676</v>
      </c>
      <c r="B128" s="192" t="n">
        <v>35676</v>
      </c>
      <c r="C128" s="308" t="n">
        <f aca="false">IF(B128&lt;&gt;"",MONTH(B128),0)</f>
        <v>9</v>
      </c>
      <c r="D128" s="331" t="n">
        <v>-317000</v>
      </c>
    </row>
    <row r="129" customFormat="false" ht="11.25" hidden="false" customHeight="false" outlineLevel="0" collapsed="false">
      <c r="A129" s="333" t="n">
        <f aca="false">B129</f>
        <v>35677</v>
      </c>
      <c r="B129" s="192" t="n">
        <v>35677</v>
      </c>
      <c r="C129" s="308" t="n">
        <f aca="false">IF(B129&lt;&gt;"",MONTH(B129),0)</f>
        <v>9</v>
      </c>
      <c r="D129" s="331" t="n">
        <v>-504000</v>
      </c>
    </row>
    <row r="130" customFormat="false" ht="11.25" hidden="false" customHeight="false" outlineLevel="0" collapsed="false">
      <c r="A130" s="333" t="n">
        <f aca="false">B130</f>
        <v>35678</v>
      </c>
      <c r="B130" s="192" t="n">
        <v>35678</v>
      </c>
      <c r="C130" s="308" t="n">
        <f aca="false">IF(B130&lt;&gt;"",MONTH(B130),0)</f>
        <v>9</v>
      </c>
      <c r="D130" s="331" t="n">
        <v>-495000</v>
      </c>
    </row>
    <row r="131" customFormat="false" ht="11.25" hidden="false" customHeight="false" outlineLevel="0" collapsed="false">
      <c r="A131" s="333" t="n">
        <f aca="false">B131</f>
        <v>35679</v>
      </c>
      <c r="B131" s="192" t="n">
        <v>35679</v>
      </c>
      <c r="C131" s="308" t="n">
        <f aca="false">IF(B131&lt;&gt;"",MONTH(B131),0)</f>
        <v>9</v>
      </c>
      <c r="D131" s="331" t="n">
        <v>409000</v>
      </c>
    </row>
    <row r="132" customFormat="false" ht="11.25" hidden="false" customHeight="false" outlineLevel="0" collapsed="false">
      <c r="A132" s="333" t="n">
        <f aca="false">B132</f>
        <v>35680</v>
      </c>
      <c r="B132" s="192" t="n">
        <v>35680</v>
      </c>
      <c r="C132" s="308" t="n">
        <f aca="false">IF(B132&lt;&gt;"",MONTH(B132),0)</f>
        <v>9</v>
      </c>
      <c r="D132" s="331" t="n">
        <v>246000</v>
      </c>
    </row>
    <row r="133" customFormat="false" ht="11.25" hidden="false" customHeight="false" outlineLevel="0" collapsed="false">
      <c r="A133" s="333" t="n">
        <f aca="false">B133</f>
        <v>35681</v>
      </c>
      <c r="B133" s="192" t="n">
        <v>35681</v>
      </c>
      <c r="C133" s="308" t="n">
        <f aca="false">IF(B133&lt;&gt;"",MONTH(B133),0)</f>
        <v>9</v>
      </c>
      <c r="D133" s="331" t="n">
        <v>-329000</v>
      </c>
    </row>
    <row r="134" customFormat="false" ht="11.25" hidden="false" customHeight="false" outlineLevel="0" collapsed="false">
      <c r="A134" s="333" t="n">
        <f aca="false">B134</f>
        <v>35682</v>
      </c>
      <c r="B134" s="192" t="n">
        <v>35682</v>
      </c>
      <c r="C134" s="308" t="n">
        <f aca="false">IF(B134&lt;&gt;"",MONTH(B134),0)</f>
        <v>9</v>
      </c>
      <c r="D134" s="331" t="n">
        <v>-401000</v>
      </c>
    </row>
    <row r="135" customFormat="false" ht="11.25" hidden="false" customHeight="false" outlineLevel="0" collapsed="false">
      <c r="A135" s="333" t="n">
        <f aca="false">B135</f>
        <v>35683</v>
      </c>
      <c r="B135" s="192" t="n">
        <v>35683</v>
      </c>
      <c r="C135" s="308" t="n">
        <f aca="false">IF(B135&lt;&gt;"",MONTH(B135),0)</f>
        <v>9</v>
      </c>
      <c r="D135" s="331" t="n">
        <v>-396000</v>
      </c>
    </row>
    <row r="136" customFormat="false" ht="11.25" hidden="false" customHeight="false" outlineLevel="0" collapsed="false">
      <c r="A136" s="333" t="n">
        <f aca="false">B136</f>
        <v>35684</v>
      </c>
      <c r="B136" s="192" t="n">
        <v>35684</v>
      </c>
      <c r="C136" s="308" t="n">
        <f aca="false">IF(B136&lt;&gt;"",MONTH(B136),0)</f>
        <v>9</v>
      </c>
      <c r="D136" s="331" t="n">
        <v>118000</v>
      </c>
    </row>
    <row r="137" customFormat="false" ht="11.25" hidden="false" customHeight="false" outlineLevel="0" collapsed="false">
      <c r="A137" s="333" t="n">
        <f aca="false">B137</f>
        <v>35685</v>
      </c>
      <c r="B137" s="192" t="n">
        <v>35685</v>
      </c>
      <c r="C137" s="308" t="n">
        <f aca="false">IF(B137&lt;&gt;"",MONTH(B137),0)</f>
        <v>9</v>
      </c>
      <c r="D137" s="331" t="n">
        <v>387000</v>
      </c>
    </row>
    <row r="138" customFormat="false" ht="11.25" hidden="false" customHeight="false" outlineLevel="0" collapsed="false">
      <c r="A138" s="333" t="n">
        <f aca="false">B138</f>
        <v>35686</v>
      </c>
      <c r="B138" s="192" t="n">
        <v>35686</v>
      </c>
      <c r="C138" s="308" t="n">
        <f aca="false">IF(B138&lt;&gt;"",MONTH(B138),0)</f>
        <v>9</v>
      </c>
      <c r="D138" s="331" t="n">
        <v>648000</v>
      </c>
    </row>
    <row r="139" customFormat="false" ht="11.25" hidden="false" customHeight="false" outlineLevel="0" collapsed="false">
      <c r="A139" s="333" t="n">
        <f aca="false">B139</f>
        <v>35687</v>
      </c>
      <c r="B139" s="192" t="n">
        <v>35687</v>
      </c>
      <c r="C139" s="308" t="n">
        <f aca="false">IF(B139&lt;&gt;"",MONTH(B139),0)</f>
        <v>9</v>
      </c>
      <c r="D139" s="331" t="n">
        <v>215000</v>
      </c>
    </row>
    <row r="140" customFormat="false" ht="11.25" hidden="false" customHeight="false" outlineLevel="0" collapsed="false">
      <c r="A140" s="333" t="n">
        <f aca="false">B140</f>
        <v>35688</v>
      </c>
      <c r="B140" s="192" t="n">
        <v>35688</v>
      </c>
      <c r="C140" s="308" t="n">
        <f aca="false">IF(B140&lt;&gt;"",MONTH(B140),0)</f>
        <v>9</v>
      </c>
      <c r="D140" s="331" t="n">
        <v>424000</v>
      </c>
    </row>
    <row r="141" customFormat="false" ht="11.25" hidden="false" customHeight="false" outlineLevel="0" collapsed="false">
      <c r="A141" s="333" t="n">
        <f aca="false">B141</f>
        <v>35689</v>
      </c>
      <c r="B141" s="192" t="n">
        <v>35689</v>
      </c>
      <c r="C141" s="308" t="n">
        <f aca="false">IF(B141&lt;&gt;"",MONTH(B141),0)</f>
        <v>9</v>
      </c>
      <c r="D141" s="331" t="n">
        <v>483000</v>
      </c>
    </row>
    <row r="142" customFormat="false" ht="11.25" hidden="false" customHeight="false" outlineLevel="0" collapsed="false">
      <c r="A142" s="333" t="n">
        <f aca="false">B142</f>
        <v>35690</v>
      </c>
      <c r="B142" s="192" t="n">
        <v>35690</v>
      </c>
      <c r="C142" s="308" t="n">
        <f aca="false">IF(B142&lt;&gt;"",MONTH(B142),0)</f>
        <v>9</v>
      </c>
      <c r="D142" s="331" t="n">
        <v>283000</v>
      </c>
    </row>
    <row r="143" customFormat="false" ht="11.25" hidden="false" customHeight="false" outlineLevel="0" collapsed="false">
      <c r="A143" s="333" t="n">
        <f aca="false">B143</f>
        <v>35691</v>
      </c>
      <c r="B143" s="192" t="n">
        <v>35691</v>
      </c>
      <c r="C143" s="308" t="n">
        <f aca="false">IF(B143&lt;&gt;"",MONTH(B143),0)</f>
        <v>9</v>
      </c>
      <c r="D143" s="331" t="n">
        <v>478000</v>
      </c>
    </row>
    <row r="144" customFormat="false" ht="11.25" hidden="false" customHeight="false" outlineLevel="0" collapsed="false">
      <c r="A144" s="333" t="n">
        <f aca="false">B144</f>
        <v>35692</v>
      </c>
      <c r="B144" s="192" t="n">
        <v>35692</v>
      </c>
      <c r="C144" s="308" t="n">
        <f aca="false">IF(B144&lt;&gt;"",MONTH(B144),0)</f>
        <v>9</v>
      </c>
      <c r="D144" s="331" t="n">
        <v>604000</v>
      </c>
    </row>
    <row r="145" customFormat="false" ht="11.25" hidden="false" customHeight="false" outlineLevel="0" collapsed="false">
      <c r="A145" s="333" t="n">
        <f aca="false">B145</f>
        <v>35693</v>
      </c>
      <c r="B145" s="192" t="n">
        <v>35693</v>
      </c>
      <c r="C145" s="308" t="n">
        <f aca="false">IF(B145&lt;&gt;"",MONTH(B145),0)</f>
        <v>9</v>
      </c>
      <c r="D145" s="331" t="n">
        <v>707000</v>
      </c>
    </row>
    <row r="146" customFormat="false" ht="11.25" hidden="false" customHeight="false" outlineLevel="0" collapsed="false">
      <c r="A146" s="333" t="n">
        <f aca="false">B146</f>
        <v>35694</v>
      </c>
      <c r="B146" s="192" t="n">
        <v>35694</v>
      </c>
      <c r="C146" s="308" t="n">
        <f aca="false">IF(B146&lt;&gt;"",MONTH(B146),0)</f>
        <v>9</v>
      </c>
      <c r="D146" s="331" t="n">
        <v>592000</v>
      </c>
    </row>
    <row r="147" customFormat="false" ht="11.25" hidden="false" customHeight="false" outlineLevel="0" collapsed="false">
      <c r="A147" s="333" t="n">
        <f aca="false">B147</f>
        <v>35695</v>
      </c>
      <c r="B147" s="192" t="n">
        <v>35695</v>
      </c>
      <c r="C147" s="308" t="n">
        <f aca="false">IF(B147&lt;&gt;"",MONTH(B147),0)</f>
        <v>9</v>
      </c>
      <c r="D147" s="331" t="n">
        <v>109000</v>
      </c>
    </row>
    <row r="148" customFormat="false" ht="11.25" hidden="false" customHeight="false" outlineLevel="0" collapsed="false">
      <c r="A148" s="333" t="n">
        <f aca="false">B148</f>
        <v>35696</v>
      </c>
      <c r="B148" s="192" t="n">
        <v>35696</v>
      </c>
      <c r="C148" s="308" t="n">
        <f aca="false">IF(B148&lt;&gt;"",MONTH(B148),0)</f>
        <v>9</v>
      </c>
      <c r="D148" s="331" t="n">
        <v>45000</v>
      </c>
    </row>
    <row r="149" customFormat="false" ht="11.25" hidden="false" customHeight="false" outlineLevel="0" collapsed="false">
      <c r="A149" s="333" t="n">
        <f aca="false">B149</f>
        <v>35697</v>
      </c>
      <c r="B149" s="192" t="n">
        <v>35697</v>
      </c>
      <c r="C149" s="308" t="n">
        <f aca="false">IF(B149&lt;&gt;"",MONTH(B149),0)</f>
        <v>9</v>
      </c>
      <c r="D149" s="331" t="n">
        <v>-2000</v>
      </c>
    </row>
    <row r="150" customFormat="false" ht="11.25" hidden="false" customHeight="false" outlineLevel="0" collapsed="false">
      <c r="A150" s="333" t="n">
        <f aca="false">B150</f>
        <v>35698</v>
      </c>
      <c r="B150" s="192" t="n">
        <v>35698</v>
      </c>
      <c r="C150" s="308" t="n">
        <f aca="false">IF(B150&lt;&gt;"",MONTH(B150),0)</f>
        <v>9</v>
      </c>
      <c r="D150" s="331" t="n">
        <v>251000</v>
      </c>
    </row>
    <row r="151" customFormat="false" ht="11.25" hidden="false" customHeight="false" outlineLevel="0" collapsed="false">
      <c r="A151" s="333" t="n">
        <f aca="false">B151</f>
        <v>35699</v>
      </c>
      <c r="B151" s="192" t="n">
        <v>35699</v>
      </c>
      <c r="C151" s="308" t="n">
        <f aca="false">IF(B151&lt;&gt;"",MONTH(B151),0)</f>
        <v>9</v>
      </c>
      <c r="D151" s="331" t="n">
        <v>524000</v>
      </c>
    </row>
    <row r="152" customFormat="false" ht="11.25" hidden="false" customHeight="false" outlineLevel="0" collapsed="false">
      <c r="A152" s="333" t="n">
        <f aca="false">B152</f>
        <v>35700</v>
      </c>
      <c r="B152" s="192" t="n">
        <v>35700</v>
      </c>
      <c r="C152" s="308" t="n">
        <f aca="false">IF(B152&lt;&gt;"",MONTH(B152),0)</f>
        <v>9</v>
      </c>
      <c r="D152" s="331" t="n">
        <v>306000</v>
      </c>
    </row>
    <row r="153" customFormat="false" ht="11.25" hidden="false" customHeight="false" outlineLevel="0" collapsed="false">
      <c r="A153" s="333" t="n">
        <f aca="false">B153</f>
        <v>35701</v>
      </c>
      <c r="B153" s="192" t="n">
        <v>35701</v>
      </c>
      <c r="C153" s="308" t="n">
        <f aca="false">IF(B153&lt;&gt;"",MONTH(B153),0)</f>
        <v>9</v>
      </c>
      <c r="D153" s="331" t="n">
        <v>352000</v>
      </c>
    </row>
    <row r="154" customFormat="false" ht="11.25" hidden="false" customHeight="false" outlineLevel="0" collapsed="false">
      <c r="A154" s="333" t="n">
        <f aca="false">B154</f>
        <v>35702</v>
      </c>
      <c r="B154" s="192" t="n">
        <v>35702</v>
      </c>
      <c r="C154" s="308" t="n">
        <f aca="false">IF(B154&lt;&gt;"",MONTH(B154),0)</f>
        <v>9</v>
      </c>
      <c r="D154" s="331" t="n">
        <v>-412000</v>
      </c>
    </row>
    <row r="155" customFormat="false" ht="11.25" hidden="false" customHeight="false" outlineLevel="0" collapsed="false">
      <c r="A155" s="333" t="n">
        <f aca="false">B155</f>
        <v>35703</v>
      </c>
      <c r="B155" s="192" t="n">
        <v>35703</v>
      </c>
      <c r="C155" s="308" t="n">
        <f aca="false">IF(B155&lt;&gt;"",MONTH(B155),0)</f>
        <v>9</v>
      </c>
      <c r="D155" s="331" t="n">
        <v>-261000</v>
      </c>
    </row>
    <row r="156" customFormat="false" ht="11.25" hidden="false" customHeight="false" outlineLevel="0" collapsed="false">
      <c r="A156" s="333" t="n">
        <f aca="false">B156</f>
        <v>35704</v>
      </c>
      <c r="B156" s="192" t="n">
        <v>35704</v>
      </c>
      <c r="C156" s="308" t="n">
        <f aca="false">IF(B156&lt;&gt;"",MONTH(B156),0)</f>
        <v>10</v>
      </c>
      <c r="D156" s="331" t="n">
        <v>-341000</v>
      </c>
    </row>
    <row r="157" customFormat="false" ht="11.25" hidden="false" customHeight="false" outlineLevel="0" collapsed="false">
      <c r="A157" s="333" t="n">
        <f aca="false">B157</f>
        <v>35705</v>
      </c>
      <c r="B157" s="192" t="n">
        <v>35705</v>
      </c>
      <c r="C157" s="308" t="n">
        <f aca="false">IF(B157&lt;&gt;"",MONTH(B157),0)</f>
        <v>10</v>
      </c>
      <c r="D157" s="331" t="n">
        <v>-34000</v>
      </c>
    </row>
    <row r="158" customFormat="false" ht="11.25" hidden="false" customHeight="false" outlineLevel="0" collapsed="false">
      <c r="A158" s="333" t="n">
        <f aca="false">B158</f>
        <v>35706</v>
      </c>
      <c r="B158" s="192" t="n">
        <v>35706</v>
      </c>
      <c r="C158" s="308" t="n">
        <f aca="false">IF(B158&lt;&gt;"",MONTH(B158),0)</f>
        <v>10</v>
      </c>
      <c r="D158" s="331" t="n">
        <v>210000</v>
      </c>
    </row>
    <row r="159" customFormat="false" ht="11.25" hidden="false" customHeight="false" outlineLevel="0" collapsed="false">
      <c r="A159" s="333" t="n">
        <f aca="false">B159</f>
        <v>35707</v>
      </c>
      <c r="B159" s="192" t="n">
        <v>35707</v>
      </c>
      <c r="C159" s="308" t="n">
        <f aca="false">IF(B159&lt;&gt;"",MONTH(B159),0)</f>
        <v>10</v>
      </c>
      <c r="D159" s="331" t="n">
        <v>466000</v>
      </c>
    </row>
    <row r="160" customFormat="false" ht="11.25" hidden="false" customHeight="false" outlineLevel="0" collapsed="false">
      <c r="A160" s="333" t="n">
        <f aca="false">B160</f>
        <v>35708</v>
      </c>
      <c r="B160" s="192" t="n">
        <v>35708</v>
      </c>
      <c r="C160" s="308" t="n">
        <f aca="false">IF(B160&lt;&gt;"",MONTH(B160),0)</f>
        <v>10</v>
      </c>
      <c r="D160" s="331" t="n">
        <v>479000</v>
      </c>
    </row>
    <row r="161" customFormat="false" ht="11.25" hidden="false" customHeight="false" outlineLevel="0" collapsed="false">
      <c r="A161" s="333" t="n">
        <f aca="false">B161</f>
        <v>35709</v>
      </c>
      <c r="B161" s="192" t="n">
        <v>35709</v>
      </c>
      <c r="C161" s="308" t="n">
        <f aca="false">IF(B161&lt;&gt;"",MONTH(B161),0)</f>
        <v>10</v>
      </c>
      <c r="D161" s="331" t="n">
        <v>197000</v>
      </c>
    </row>
    <row r="162" customFormat="false" ht="11.25" hidden="false" customHeight="false" outlineLevel="0" collapsed="false">
      <c r="A162" s="333" t="n">
        <f aca="false">B162</f>
        <v>35710</v>
      </c>
      <c r="B162" s="192" t="n">
        <v>35710</v>
      </c>
      <c r="C162" s="308" t="n">
        <f aca="false">IF(B162&lt;&gt;"",MONTH(B162),0)</f>
        <v>10</v>
      </c>
      <c r="D162" s="331" t="n">
        <v>670000</v>
      </c>
    </row>
    <row r="163" customFormat="false" ht="11.25" hidden="false" customHeight="false" outlineLevel="0" collapsed="false">
      <c r="A163" s="333" t="n">
        <f aca="false">B163</f>
        <v>35711</v>
      </c>
      <c r="B163" s="192" t="n">
        <v>35711</v>
      </c>
      <c r="C163" s="308" t="n">
        <f aca="false">IF(B163&lt;&gt;"",MONTH(B163),0)</f>
        <v>10</v>
      </c>
      <c r="D163" s="331" t="n">
        <v>729000</v>
      </c>
    </row>
    <row r="164" customFormat="false" ht="11.25" hidden="false" customHeight="false" outlineLevel="0" collapsed="false">
      <c r="A164" s="333" t="n">
        <f aca="false">B164</f>
        <v>35712</v>
      </c>
      <c r="B164" s="192" t="n">
        <v>35712</v>
      </c>
      <c r="C164" s="308" t="n">
        <f aca="false">IF(B164&lt;&gt;"",MONTH(B164),0)</f>
        <v>10</v>
      </c>
      <c r="D164" s="331" t="n">
        <v>615000</v>
      </c>
    </row>
    <row r="165" customFormat="false" ht="11.25" hidden="false" customHeight="false" outlineLevel="0" collapsed="false">
      <c r="A165" s="333" t="n">
        <f aca="false">B165</f>
        <v>35713</v>
      </c>
      <c r="B165" s="192" t="n">
        <v>35713</v>
      </c>
      <c r="C165" s="308" t="n">
        <f aca="false">IF(B165&lt;&gt;"",MONTH(B165),0)</f>
        <v>10</v>
      </c>
      <c r="D165" s="331" t="n">
        <v>560000</v>
      </c>
    </row>
    <row r="166" customFormat="false" ht="11.25" hidden="false" customHeight="false" outlineLevel="0" collapsed="false">
      <c r="A166" s="333" t="n">
        <f aca="false">B166</f>
        <v>35714</v>
      </c>
      <c r="B166" s="192" t="n">
        <v>35714</v>
      </c>
      <c r="C166" s="308" t="n">
        <f aca="false">IF(B166&lt;&gt;"",MONTH(B166),0)</f>
        <v>10</v>
      </c>
      <c r="D166" s="331" t="n">
        <v>548000</v>
      </c>
    </row>
    <row r="167" customFormat="false" ht="11.25" hidden="false" customHeight="false" outlineLevel="0" collapsed="false">
      <c r="A167" s="333" t="n">
        <f aca="false">B167</f>
        <v>35715</v>
      </c>
      <c r="B167" s="192" t="n">
        <v>35715</v>
      </c>
      <c r="C167" s="308" t="n">
        <f aca="false">IF(B167&lt;&gt;"",MONTH(B167),0)</f>
        <v>10</v>
      </c>
      <c r="D167" s="331" t="n">
        <v>532000</v>
      </c>
    </row>
    <row r="168" customFormat="false" ht="11.25" hidden="false" customHeight="false" outlineLevel="0" collapsed="false">
      <c r="A168" s="333" t="n">
        <f aca="false">B168</f>
        <v>35716</v>
      </c>
      <c r="B168" s="192" t="n">
        <v>35716</v>
      </c>
      <c r="C168" s="308" t="n">
        <f aca="false">IF(B168&lt;&gt;"",MONTH(B168),0)</f>
        <v>10</v>
      </c>
      <c r="D168" s="331" t="n">
        <v>436000</v>
      </c>
    </row>
    <row r="169" customFormat="false" ht="11.25" hidden="false" customHeight="false" outlineLevel="0" collapsed="false">
      <c r="A169" s="333" t="n">
        <f aca="false">B169</f>
        <v>35717</v>
      </c>
      <c r="B169" s="192" t="n">
        <v>35717</v>
      </c>
      <c r="C169" s="308" t="n">
        <f aca="false">IF(B169&lt;&gt;"",MONTH(B169),0)</f>
        <v>10</v>
      </c>
      <c r="D169" s="331" t="n">
        <v>477000</v>
      </c>
    </row>
    <row r="170" customFormat="false" ht="11.25" hidden="false" customHeight="false" outlineLevel="0" collapsed="false">
      <c r="A170" s="333" t="n">
        <f aca="false">B170</f>
        <v>35718</v>
      </c>
      <c r="B170" s="192" t="n">
        <v>35718</v>
      </c>
      <c r="C170" s="308" t="n">
        <f aca="false">IF(B170&lt;&gt;"",MONTH(B170),0)</f>
        <v>10</v>
      </c>
      <c r="D170" s="331" t="n">
        <v>326000</v>
      </c>
    </row>
    <row r="171" customFormat="false" ht="11.25" hidden="false" customHeight="false" outlineLevel="0" collapsed="false">
      <c r="A171" s="333" t="n">
        <f aca="false">B171</f>
        <v>35719</v>
      </c>
      <c r="B171" s="192" t="n">
        <v>35719</v>
      </c>
      <c r="C171" s="308" t="n">
        <f aca="false">IF(B171&lt;&gt;"",MONTH(B171),0)</f>
        <v>10</v>
      </c>
      <c r="D171" s="331" t="n">
        <v>177000</v>
      </c>
    </row>
    <row r="172" customFormat="false" ht="11.25" hidden="false" customHeight="false" outlineLevel="0" collapsed="false">
      <c r="A172" s="333" t="n">
        <f aca="false">B172</f>
        <v>35720</v>
      </c>
      <c r="B172" s="192" t="n">
        <v>35720</v>
      </c>
      <c r="C172" s="308" t="n">
        <f aca="false">IF(B172&lt;&gt;"",MONTH(B172),0)</f>
        <v>10</v>
      </c>
      <c r="D172" s="331" t="n">
        <v>444000</v>
      </c>
    </row>
    <row r="173" customFormat="false" ht="11.25" hidden="false" customHeight="false" outlineLevel="0" collapsed="false">
      <c r="A173" s="333" t="n">
        <f aca="false">B173</f>
        <v>35721</v>
      </c>
      <c r="B173" s="192" t="n">
        <v>35721</v>
      </c>
      <c r="C173" s="308" t="n">
        <f aca="false">IF(B173&lt;&gt;"",MONTH(B173),0)</f>
        <v>10</v>
      </c>
      <c r="D173" s="331" t="n">
        <v>217000</v>
      </c>
    </row>
    <row r="174" customFormat="false" ht="11.25" hidden="false" customHeight="false" outlineLevel="0" collapsed="false">
      <c r="A174" s="333" t="n">
        <f aca="false">B174</f>
        <v>35722</v>
      </c>
      <c r="B174" s="192" t="n">
        <v>35722</v>
      </c>
      <c r="C174" s="308" t="n">
        <f aca="false">IF(B174&lt;&gt;"",MONTH(B174),0)</f>
        <v>10</v>
      </c>
      <c r="D174" s="331" t="n">
        <v>438000</v>
      </c>
    </row>
    <row r="175" customFormat="false" ht="11.25" hidden="false" customHeight="false" outlineLevel="0" collapsed="false">
      <c r="A175" s="333" t="n">
        <f aca="false">B175</f>
        <v>35723</v>
      </c>
      <c r="B175" s="192" t="n">
        <v>35723</v>
      </c>
      <c r="C175" s="308" t="n">
        <f aca="false">IF(B175&lt;&gt;"",MONTH(B175),0)</f>
        <v>10</v>
      </c>
      <c r="D175" s="331" t="n">
        <v>299000</v>
      </c>
    </row>
    <row r="176" customFormat="false" ht="11.25" hidden="false" customHeight="false" outlineLevel="0" collapsed="false">
      <c r="A176" s="333" t="n">
        <f aca="false">B176</f>
        <v>35724</v>
      </c>
      <c r="B176" s="192" t="n">
        <v>35724</v>
      </c>
      <c r="C176" s="308" t="n">
        <f aca="false">IF(B176&lt;&gt;"",MONTH(B176),0)</f>
        <v>10</v>
      </c>
      <c r="D176" s="331" t="n">
        <v>228000</v>
      </c>
    </row>
    <row r="177" customFormat="false" ht="11.25" hidden="false" customHeight="false" outlineLevel="0" collapsed="false">
      <c r="A177" s="333" t="n">
        <f aca="false">B177</f>
        <v>35725</v>
      </c>
      <c r="B177" s="192" t="n">
        <v>35725</v>
      </c>
      <c r="C177" s="308" t="n">
        <f aca="false">IF(B177&lt;&gt;"",MONTH(B177),0)</f>
        <v>10</v>
      </c>
      <c r="D177" s="331" t="n">
        <v>229000</v>
      </c>
    </row>
    <row r="178" customFormat="false" ht="11.25" hidden="false" customHeight="false" outlineLevel="0" collapsed="false">
      <c r="A178" s="333" t="n">
        <f aca="false">B178</f>
        <v>35726</v>
      </c>
      <c r="B178" s="192" t="n">
        <v>35726</v>
      </c>
      <c r="C178" s="308" t="n">
        <f aca="false">IF(B178&lt;&gt;"",MONTH(B178),0)</f>
        <v>10</v>
      </c>
      <c r="D178" s="331" t="n">
        <v>406000</v>
      </c>
    </row>
    <row r="179" customFormat="false" ht="11.25" hidden="false" customHeight="false" outlineLevel="0" collapsed="false">
      <c r="A179" s="333" t="n">
        <f aca="false">B179</f>
        <v>35727</v>
      </c>
      <c r="B179" s="192" t="n">
        <v>35727</v>
      </c>
      <c r="C179" s="308" t="n">
        <f aca="false">IF(B179&lt;&gt;"",MONTH(B179),0)</f>
        <v>10</v>
      </c>
      <c r="D179" s="331" t="n">
        <v>314000</v>
      </c>
    </row>
    <row r="180" customFormat="false" ht="11.25" hidden="false" customHeight="false" outlineLevel="0" collapsed="false">
      <c r="A180" s="333" t="n">
        <f aca="false">B180</f>
        <v>35728</v>
      </c>
      <c r="B180" s="192" t="n">
        <v>35728</v>
      </c>
      <c r="C180" s="308" t="n">
        <f aca="false">IF(B180&lt;&gt;"",MONTH(B180),0)</f>
        <v>10</v>
      </c>
      <c r="D180" s="331" t="n">
        <v>33000</v>
      </c>
    </row>
    <row r="181" customFormat="false" ht="11.25" hidden="false" customHeight="false" outlineLevel="0" collapsed="false">
      <c r="A181" s="333" t="n">
        <f aca="false">B181</f>
        <v>35729</v>
      </c>
      <c r="B181" s="192" t="n">
        <v>35729</v>
      </c>
      <c r="C181" s="308" t="n">
        <f aca="false">IF(B181&lt;&gt;"",MONTH(B181),0)</f>
        <v>10</v>
      </c>
      <c r="D181" s="331" t="n">
        <v>19000</v>
      </c>
    </row>
    <row r="182" customFormat="false" ht="11.25" hidden="false" customHeight="false" outlineLevel="0" collapsed="false">
      <c r="A182" s="333" t="n">
        <f aca="false">B182</f>
        <v>35730</v>
      </c>
      <c r="B182" s="192" t="n">
        <v>35730</v>
      </c>
      <c r="C182" s="308" t="n">
        <f aca="false">IF(B182&lt;&gt;"",MONTH(B182),0)</f>
        <v>10</v>
      </c>
      <c r="D182" s="331" t="n">
        <v>-159000</v>
      </c>
    </row>
    <row r="183" customFormat="false" ht="11.25" hidden="false" customHeight="false" outlineLevel="0" collapsed="false">
      <c r="A183" s="333" t="n">
        <f aca="false">B183</f>
        <v>35731</v>
      </c>
      <c r="B183" s="192" t="n">
        <v>35731</v>
      </c>
      <c r="C183" s="308" t="n">
        <f aca="false">IF(B183&lt;&gt;"",MONTH(B183),0)</f>
        <v>10</v>
      </c>
      <c r="D183" s="331" t="n">
        <v>-32000</v>
      </c>
    </row>
    <row r="184" customFormat="false" ht="11.25" hidden="false" customHeight="false" outlineLevel="0" collapsed="false">
      <c r="A184" s="333" t="n">
        <f aca="false">B184</f>
        <v>35732</v>
      </c>
      <c r="B184" s="192" t="n">
        <v>35732</v>
      </c>
      <c r="C184" s="308" t="n">
        <f aca="false">IF(B184&lt;&gt;"",MONTH(B184),0)</f>
        <v>10</v>
      </c>
      <c r="D184" s="331" t="n">
        <v>335000</v>
      </c>
    </row>
    <row r="185" customFormat="false" ht="11.25" hidden="false" customHeight="false" outlineLevel="0" collapsed="false">
      <c r="A185" s="333" t="n">
        <f aca="false">B185</f>
        <v>35733</v>
      </c>
      <c r="B185" s="192" t="n">
        <v>35733</v>
      </c>
      <c r="C185" s="308" t="n">
        <f aca="false">IF(B185&lt;&gt;"",MONTH(B185),0)</f>
        <v>10</v>
      </c>
      <c r="D185" s="331" t="n">
        <v>520000</v>
      </c>
    </row>
    <row r="186" customFormat="false" ht="11.25" hidden="false" customHeight="false" outlineLevel="0" collapsed="false">
      <c r="A186" s="333" t="n">
        <f aca="false">B186</f>
        <v>35734</v>
      </c>
      <c r="B186" s="192" t="n">
        <v>35734</v>
      </c>
      <c r="C186" s="308" t="n">
        <f aca="false">IF(B186&lt;&gt;"",MONTH(B186),0)</f>
        <v>10</v>
      </c>
      <c r="D186" s="331" t="n">
        <v>582000</v>
      </c>
    </row>
    <row r="187" customFormat="false" ht="11.25" hidden="false" customHeight="false" outlineLevel="0" collapsed="false">
      <c r="A187" s="333" t="n">
        <f aca="false">B187</f>
        <v>35735</v>
      </c>
      <c r="B187" s="192" t="n">
        <v>35735</v>
      </c>
      <c r="C187" s="308" t="n">
        <f aca="false">IF(B187&lt;&gt;"",MONTH(B187),0)</f>
        <v>11</v>
      </c>
      <c r="D187" s="331" t="n">
        <v>306000</v>
      </c>
    </row>
    <row r="188" customFormat="false" ht="11.25" hidden="false" customHeight="false" outlineLevel="0" collapsed="false">
      <c r="A188" s="333" t="n">
        <f aca="false">B188</f>
        <v>35736</v>
      </c>
      <c r="B188" s="192" t="n">
        <v>35736</v>
      </c>
      <c r="C188" s="308" t="n">
        <f aca="false">IF(B188&lt;&gt;"",MONTH(B188),0)</f>
        <v>11</v>
      </c>
      <c r="D188" s="331" t="n">
        <v>342000</v>
      </c>
    </row>
    <row r="189" customFormat="false" ht="11.25" hidden="false" customHeight="false" outlineLevel="0" collapsed="false">
      <c r="A189" s="333" t="n">
        <f aca="false">B189</f>
        <v>35737</v>
      </c>
      <c r="B189" s="192" t="n">
        <v>35737</v>
      </c>
      <c r="C189" s="308" t="n">
        <f aca="false">IF(B189&lt;&gt;"",MONTH(B189),0)</f>
        <v>11</v>
      </c>
      <c r="D189" s="331" t="n">
        <v>221000</v>
      </c>
    </row>
    <row r="190" customFormat="false" ht="11.25" hidden="false" customHeight="false" outlineLevel="0" collapsed="false">
      <c r="A190" s="333" t="n">
        <f aca="false">B190</f>
        <v>35738</v>
      </c>
      <c r="B190" s="192" t="n">
        <v>35738</v>
      </c>
      <c r="C190" s="308" t="n">
        <f aca="false">IF(B190&lt;&gt;"",MONTH(B190),0)</f>
        <v>11</v>
      </c>
      <c r="D190" s="331" t="n">
        <v>339000</v>
      </c>
    </row>
    <row r="191" customFormat="false" ht="11.25" hidden="false" customHeight="false" outlineLevel="0" collapsed="false">
      <c r="A191" s="333" t="n">
        <f aca="false">B191</f>
        <v>35739</v>
      </c>
      <c r="B191" s="192" t="n">
        <v>35739</v>
      </c>
      <c r="C191" s="308" t="n">
        <f aca="false">IF(B191&lt;&gt;"",MONTH(B191),0)</f>
        <v>11</v>
      </c>
      <c r="D191" s="331" t="n">
        <v>62000</v>
      </c>
    </row>
    <row r="192" customFormat="false" ht="11.25" hidden="false" customHeight="false" outlineLevel="0" collapsed="false">
      <c r="A192" s="333" t="n">
        <f aca="false">B192</f>
        <v>35740</v>
      </c>
      <c r="B192" s="192" t="n">
        <v>35740</v>
      </c>
      <c r="C192" s="308" t="n">
        <f aca="false">IF(B192&lt;&gt;"",MONTH(B192),0)</f>
        <v>11</v>
      </c>
      <c r="D192" s="331" t="n">
        <v>160000</v>
      </c>
    </row>
    <row r="193" customFormat="false" ht="11.25" hidden="false" customHeight="false" outlineLevel="0" collapsed="false">
      <c r="A193" s="333" t="n">
        <f aca="false">B193</f>
        <v>35741</v>
      </c>
      <c r="B193" s="192" t="n">
        <v>35741</v>
      </c>
      <c r="C193" s="308" t="n">
        <f aca="false">IF(B193&lt;&gt;"",MONTH(B193),0)</f>
        <v>11</v>
      </c>
      <c r="D193" s="331" t="n">
        <v>269000</v>
      </c>
    </row>
    <row r="194" customFormat="false" ht="11.25" hidden="false" customHeight="false" outlineLevel="0" collapsed="false">
      <c r="A194" s="333" t="n">
        <f aca="false">B194</f>
        <v>35742</v>
      </c>
      <c r="B194" s="192" t="n">
        <v>35742</v>
      </c>
      <c r="C194" s="308" t="n">
        <f aca="false">IF(B194&lt;&gt;"",MONTH(B194),0)</f>
        <v>11</v>
      </c>
      <c r="D194" s="331" t="n">
        <v>409000</v>
      </c>
    </row>
    <row r="195" customFormat="false" ht="11.25" hidden="false" customHeight="false" outlineLevel="0" collapsed="false">
      <c r="A195" s="333" t="n">
        <f aca="false">B195</f>
        <v>35743</v>
      </c>
      <c r="B195" s="192" t="n">
        <v>35743</v>
      </c>
      <c r="C195" s="308" t="n">
        <f aca="false">IF(B195&lt;&gt;"",MONTH(B195),0)</f>
        <v>11</v>
      </c>
      <c r="D195" s="331" t="n">
        <v>338000</v>
      </c>
    </row>
    <row r="196" customFormat="false" ht="11.25" hidden="false" customHeight="false" outlineLevel="0" collapsed="false">
      <c r="A196" s="333" t="n">
        <f aca="false">B196</f>
        <v>35744</v>
      </c>
      <c r="B196" s="192" t="n">
        <v>35744</v>
      </c>
      <c r="C196" s="308" t="n">
        <f aca="false">IF(B196&lt;&gt;"",MONTH(B196),0)</f>
        <v>11</v>
      </c>
      <c r="D196" s="331" t="n">
        <v>37000</v>
      </c>
    </row>
    <row r="197" customFormat="false" ht="11.25" hidden="false" customHeight="false" outlineLevel="0" collapsed="false">
      <c r="A197" s="333" t="n">
        <f aca="false">B197</f>
        <v>35745</v>
      </c>
      <c r="B197" s="192" t="n">
        <v>35745</v>
      </c>
      <c r="C197" s="308" t="n">
        <f aca="false">IF(B197&lt;&gt;"",MONTH(B197),0)</f>
        <v>11</v>
      </c>
      <c r="D197" s="331" t="n">
        <v>-85000</v>
      </c>
    </row>
    <row r="198" customFormat="false" ht="11.25" hidden="false" customHeight="false" outlineLevel="0" collapsed="false">
      <c r="A198" s="333" t="n">
        <f aca="false">B198</f>
        <v>35746</v>
      </c>
      <c r="B198" s="192" t="n">
        <v>35746</v>
      </c>
      <c r="C198" s="308" t="n">
        <f aca="false">IF(B198&lt;&gt;"",MONTH(B198),0)</f>
        <v>11</v>
      </c>
      <c r="D198" s="331" t="n">
        <v>103000</v>
      </c>
    </row>
    <row r="199" customFormat="false" ht="11.25" hidden="false" customHeight="false" outlineLevel="0" collapsed="false">
      <c r="A199" s="333" t="n">
        <f aca="false">B199</f>
        <v>35747</v>
      </c>
      <c r="B199" s="192" t="n">
        <v>35747</v>
      </c>
      <c r="C199" s="308" t="n">
        <f aca="false">IF(B199&lt;&gt;"",MONTH(B199),0)</f>
        <v>11</v>
      </c>
      <c r="D199" s="331" t="n">
        <v>-371000</v>
      </c>
    </row>
    <row r="200" customFormat="false" ht="11.25" hidden="false" customHeight="false" outlineLevel="0" collapsed="false">
      <c r="A200" s="333" t="n">
        <f aca="false">B200</f>
        <v>35748</v>
      </c>
      <c r="B200" s="192" t="n">
        <v>35748</v>
      </c>
      <c r="C200" s="308" t="n">
        <f aca="false">IF(B200&lt;&gt;"",MONTH(B200),0)</f>
        <v>11</v>
      </c>
      <c r="D200" s="331" t="n">
        <v>-223000</v>
      </c>
    </row>
    <row r="201" customFormat="false" ht="11.25" hidden="false" customHeight="false" outlineLevel="0" collapsed="false">
      <c r="A201" s="333" t="n">
        <f aca="false">B201</f>
        <v>35749</v>
      </c>
      <c r="B201" s="192" t="n">
        <v>35749</v>
      </c>
      <c r="C201" s="308" t="n">
        <f aca="false">IF(B201&lt;&gt;"",MONTH(B201),0)</f>
        <v>11</v>
      </c>
      <c r="D201" s="331" t="n">
        <v>-142000</v>
      </c>
    </row>
    <row r="202" customFormat="false" ht="11.25" hidden="false" customHeight="false" outlineLevel="0" collapsed="false">
      <c r="A202" s="333" t="n">
        <f aca="false">B202</f>
        <v>35750</v>
      </c>
      <c r="B202" s="192" t="n">
        <v>35750</v>
      </c>
      <c r="C202" s="308" t="n">
        <f aca="false">IF(B202&lt;&gt;"",MONTH(B202),0)</f>
        <v>11</v>
      </c>
      <c r="D202" s="331" t="n">
        <v>-258000</v>
      </c>
    </row>
    <row r="203" customFormat="false" ht="11.25" hidden="false" customHeight="false" outlineLevel="0" collapsed="false">
      <c r="A203" s="333" t="n">
        <f aca="false">B203</f>
        <v>35751</v>
      </c>
      <c r="B203" s="192" t="n">
        <v>35751</v>
      </c>
      <c r="C203" s="308" t="n">
        <f aca="false">IF(B203&lt;&gt;"",MONTH(B203),0)</f>
        <v>11</v>
      </c>
      <c r="D203" s="331" t="n">
        <v>-430000</v>
      </c>
    </row>
    <row r="204" customFormat="false" ht="11.25" hidden="false" customHeight="false" outlineLevel="0" collapsed="false">
      <c r="A204" s="333" t="n">
        <f aca="false">B204</f>
        <v>35752</v>
      </c>
      <c r="B204" s="192" t="n">
        <v>35752</v>
      </c>
      <c r="C204" s="308" t="n">
        <f aca="false">IF(B204&lt;&gt;"",MONTH(B204),0)</f>
        <v>11</v>
      </c>
      <c r="D204" s="331" t="n">
        <v>-273000</v>
      </c>
    </row>
    <row r="205" customFormat="false" ht="11.25" hidden="false" customHeight="false" outlineLevel="0" collapsed="false">
      <c r="A205" s="333" t="n">
        <f aca="false">B205</f>
        <v>35753</v>
      </c>
      <c r="B205" s="192" t="n">
        <v>35753</v>
      </c>
      <c r="C205" s="308" t="n">
        <f aca="false">IF(B205&lt;&gt;"",MONTH(B205),0)</f>
        <v>11</v>
      </c>
      <c r="D205" s="331" t="n">
        <v>-366000</v>
      </c>
    </row>
    <row r="206" customFormat="false" ht="11.25" hidden="false" customHeight="false" outlineLevel="0" collapsed="false">
      <c r="A206" s="333" t="n">
        <f aca="false">B206</f>
        <v>35754</v>
      </c>
      <c r="B206" s="192" t="n">
        <v>35754</v>
      </c>
      <c r="C206" s="308" t="n">
        <f aca="false">IF(B206&lt;&gt;"",MONTH(B206),0)</f>
        <v>11</v>
      </c>
      <c r="D206" s="331" t="n">
        <v>-96000</v>
      </c>
    </row>
    <row r="207" customFormat="false" ht="11.25" hidden="false" customHeight="false" outlineLevel="0" collapsed="false">
      <c r="A207" s="333" t="n">
        <f aca="false">B207</f>
        <v>35755</v>
      </c>
      <c r="B207" s="192" t="n">
        <v>35755</v>
      </c>
      <c r="C207" s="308" t="n">
        <f aca="false">IF(B207&lt;&gt;"",MONTH(B207),0)</f>
        <v>11</v>
      </c>
      <c r="D207" s="331" t="n">
        <v>-76000</v>
      </c>
    </row>
    <row r="208" customFormat="false" ht="11.25" hidden="false" customHeight="false" outlineLevel="0" collapsed="false">
      <c r="A208" s="333" t="n">
        <f aca="false">B208</f>
        <v>35756</v>
      </c>
      <c r="B208" s="192" t="n">
        <v>35756</v>
      </c>
      <c r="C208" s="308" t="n">
        <f aca="false">IF(B208&lt;&gt;"",MONTH(B208),0)</f>
        <v>11</v>
      </c>
      <c r="D208" s="331" t="n">
        <v>129000</v>
      </c>
    </row>
    <row r="209" customFormat="false" ht="11.25" hidden="false" customHeight="false" outlineLevel="0" collapsed="false">
      <c r="A209" s="333" t="n">
        <f aca="false">B209</f>
        <v>35757</v>
      </c>
      <c r="B209" s="192" t="n">
        <v>35757</v>
      </c>
      <c r="C209" s="308" t="n">
        <f aca="false">IF(B209&lt;&gt;"",MONTH(B209),0)</f>
        <v>11</v>
      </c>
      <c r="D209" s="331" t="n">
        <v>-47000</v>
      </c>
    </row>
    <row r="210" customFormat="false" ht="11.25" hidden="false" customHeight="false" outlineLevel="0" collapsed="false">
      <c r="A210" s="333" t="n">
        <f aca="false">B210</f>
        <v>35758</v>
      </c>
      <c r="B210" s="192" t="n">
        <v>35758</v>
      </c>
      <c r="C210" s="308" t="n">
        <f aca="false">IF(B210&lt;&gt;"",MONTH(B210),0)</f>
        <v>11</v>
      </c>
      <c r="D210" s="331" t="n">
        <v>-263000</v>
      </c>
    </row>
    <row r="211" customFormat="false" ht="11.25" hidden="false" customHeight="false" outlineLevel="0" collapsed="false">
      <c r="A211" s="333" t="n">
        <f aca="false">B211</f>
        <v>35759</v>
      </c>
      <c r="B211" s="192" t="n">
        <v>35759</v>
      </c>
      <c r="C211" s="308" t="n">
        <f aca="false">IF(B211&lt;&gt;"",MONTH(B211),0)</f>
        <v>11</v>
      </c>
      <c r="D211" s="331" t="n">
        <v>-194000</v>
      </c>
    </row>
    <row r="212" customFormat="false" ht="11.25" hidden="false" customHeight="false" outlineLevel="0" collapsed="false">
      <c r="A212" s="333" t="n">
        <f aca="false">B212</f>
        <v>35760</v>
      </c>
      <c r="B212" s="192" t="n">
        <v>35760</v>
      </c>
      <c r="C212" s="308" t="n">
        <f aca="false">IF(B212&lt;&gt;"",MONTH(B212),0)</f>
        <v>11</v>
      </c>
      <c r="D212" s="331" t="n">
        <v>-310000</v>
      </c>
    </row>
    <row r="213" customFormat="false" ht="11.25" hidden="false" customHeight="false" outlineLevel="0" collapsed="false">
      <c r="A213" s="333" t="n">
        <f aca="false">B213</f>
        <v>35761</v>
      </c>
      <c r="B213" s="192" t="n">
        <v>35761</v>
      </c>
      <c r="C213" s="308" t="n">
        <f aca="false">IF(B213&lt;&gt;"",MONTH(B213),0)</f>
        <v>11</v>
      </c>
      <c r="D213" s="331" t="n">
        <v>-143000</v>
      </c>
    </row>
    <row r="214" customFormat="false" ht="11.25" hidden="false" customHeight="false" outlineLevel="0" collapsed="false">
      <c r="A214" s="333" t="n">
        <f aca="false">B214</f>
        <v>35762</v>
      </c>
      <c r="B214" s="192" t="n">
        <v>35762</v>
      </c>
      <c r="C214" s="308" t="n">
        <f aca="false">IF(B214&lt;&gt;"",MONTH(B214),0)</f>
        <v>11</v>
      </c>
      <c r="D214" s="331" t="n">
        <v>-81000</v>
      </c>
    </row>
    <row r="215" customFormat="false" ht="11.25" hidden="false" customHeight="false" outlineLevel="0" collapsed="false">
      <c r="A215" s="333" t="n">
        <f aca="false">B215</f>
        <v>35763</v>
      </c>
      <c r="B215" s="192" t="n">
        <v>35763</v>
      </c>
      <c r="C215" s="308" t="n">
        <f aca="false">IF(B215&lt;&gt;"",MONTH(B215),0)</f>
        <v>11</v>
      </c>
      <c r="D215" s="331" t="n">
        <v>-102000</v>
      </c>
    </row>
    <row r="216" customFormat="false" ht="11.25" hidden="false" customHeight="false" outlineLevel="0" collapsed="false">
      <c r="A216" s="333" t="n">
        <f aca="false">B216</f>
        <v>35764</v>
      </c>
      <c r="B216" s="192" t="n">
        <v>35764</v>
      </c>
      <c r="C216" s="308" t="n">
        <f aca="false">IF(B216&lt;&gt;"",MONTH(B216),0)</f>
        <v>11</v>
      </c>
      <c r="D216" s="331" t="n">
        <v>-303000</v>
      </c>
    </row>
    <row r="217" customFormat="false" ht="11.25" hidden="false" customHeight="false" outlineLevel="0" collapsed="false">
      <c r="A217" s="333" t="n">
        <f aca="false">B217</f>
        <v>35765</v>
      </c>
      <c r="B217" s="192" t="n">
        <v>35765</v>
      </c>
      <c r="C217" s="308" t="n">
        <f aca="false">IF(B217&lt;&gt;"",MONTH(B217),0)</f>
        <v>12</v>
      </c>
      <c r="D217" s="331" t="n">
        <v>-714000</v>
      </c>
    </row>
    <row r="218" customFormat="false" ht="11.25" hidden="false" customHeight="false" outlineLevel="0" collapsed="false">
      <c r="A218" s="333" t="n">
        <f aca="false">B218</f>
        <v>35766</v>
      </c>
      <c r="B218" s="192" t="n">
        <v>35766</v>
      </c>
      <c r="C218" s="308" t="n">
        <f aca="false">IF(B218&lt;&gt;"",MONTH(B218),0)</f>
        <v>12</v>
      </c>
      <c r="D218" s="331" t="n">
        <v>-685000</v>
      </c>
    </row>
    <row r="219" customFormat="false" ht="11.25" hidden="false" customHeight="false" outlineLevel="0" collapsed="false">
      <c r="A219" s="333" t="n">
        <f aca="false">B219</f>
        <v>35767</v>
      </c>
      <c r="B219" s="192" t="n">
        <v>35767</v>
      </c>
      <c r="C219" s="308" t="n">
        <f aca="false">IF(B219&lt;&gt;"",MONTH(B219),0)</f>
        <v>12</v>
      </c>
      <c r="D219" s="331" t="n">
        <v>-814000</v>
      </c>
    </row>
    <row r="220" customFormat="false" ht="11.25" hidden="false" customHeight="false" outlineLevel="0" collapsed="false">
      <c r="A220" s="333" t="n">
        <f aca="false">B220</f>
        <v>35768</v>
      </c>
      <c r="B220" s="192" t="n">
        <v>35768</v>
      </c>
      <c r="C220" s="308" t="n">
        <f aca="false">IF(B220&lt;&gt;"",MONTH(B220),0)</f>
        <v>12</v>
      </c>
      <c r="D220" s="331" t="n">
        <v>-923000</v>
      </c>
    </row>
    <row r="221" customFormat="false" ht="11.25" hidden="false" customHeight="false" outlineLevel="0" collapsed="false">
      <c r="A221" s="333" t="n">
        <f aca="false">B221</f>
        <v>35769</v>
      </c>
      <c r="B221" s="192" t="n">
        <v>35769</v>
      </c>
      <c r="C221" s="308" t="n">
        <f aca="false">IF(B221&lt;&gt;"",MONTH(B221),0)</f>
        <v>12</v>
      </c>
      <c r="D221" s="331" t="n">
        <v>-1000000</v>
      </c>
    </row>
    <row r="222" customFormat="false" ht="11.25" hidden="false" customHeight="false" outlineLevel="0" collapsed="false">
      <c r="A222" s="333" t="n">
        <f aca="false">B222</f>
        <v>35770</v>
      </c>
      <c r="B222" s="192" t="n">
        <v>35770</v>
      </c>
      <c r="C222" s="308" t="n">
        <f aca="false">IF(B222&lt;&gt;"",MONTH(B222),0)</f>
        <v>12</v>
      </c>
      <c r="D222" s="331" t="n">
        <v>-687000</v>
      </c>
    </row>
    <row r="223" customFormat="false" ht="11.25" hidden="false" customHeight="false" outlineLevel="0" collapsed="false">
      <c r="A223" s="333" t="n">
        <f aca="false">B223</f>
        <v>35771</v>
      </c>
      <c r="B223" s="192" t="n">
        <v>35771</v>
      </c>
      <c r="C223" s="308" t="n">
        <f aca="false">IF(B223&lt;&gt;"",MONTH(B223),0)</f>
        <v>12</v>
      </c>
      <c r="D223" s="331" t="n">
        <v>-688000</v>
      </c>
    </row>
    <row r="224" customFormat="false" ht="11.25" hidden="false" customHeight="false" outlineLevel="0" collapsed="false">
      <c r="A224" s="333" t="n">
        <f aca="false">B224</f>
        <v>35772</v>
      </c>
      <c r="B224" s="192" t="n">
        <v>35772</v>
      </c>
      <c r="C224" s="308" t="n">
        <f aca="false">IF(B224&lt;&gt;"",MONTH(B224),0)</f>
        <v>12</v>
      </c>
      <c r="D224" s="331" t="n">
        <v>-1274000</v>
      </c>
    </row>
    <row r="225" customFormat="false" ht="11.25" hidden="false" customHeight="false" outlineLevel="0" collapsed="false">
      <c r="A225" s="333" t="n">
        <f aca="false">B225</f>
        <v>35773</v>
      </c>
      <c r="B225" s="192" t="n">
        <v>35773</v>
      </c>
      <c r="C225" s="308" t="n">
        <f aca="false">IF(B225&lt;&gt;"",MONTH(B225),0)</f>
        <v>12</v>
      </c>
      <c r="D225" s="331" t="n">
        <v>-1933000</v>
      </c>
    </row>
    <row r="226" customFormat="false" ht="11.25" hidden="false" customHeight="false" outlineLevel="0" collapsed="false">
      <c r="A226" s="333" t="n">
        <f aca="false">B226</f>
        <v>35774</v>
      </c>
      <c r="B226" s="192" t="n">
        <v>35774</v>
      </c>
      <c r="C226" s="308" t="n">
        <f aca="false">IF(B226&lt;&gt;"",MONTH(B226),0)</f>
        <v>12</v>
      </c>
      <c r="D226" s="331" t="n">
        <v>-1802000</v>
      </c>
    </row>
    <row r="227" customFormat="false" ht="11.25" hidden="false" customHeight="false" outlineLevel="0" collapsed="false">
      <c r="A227" s="333" t="n">
        <f aca="false">B227</f>
        <v>35775</v>
      </c>
      <c r="B227" s="192" t="n">
        <v>35775</v>
      </c>
      <c r="C227" s="308" t="n">
        <f aca="false">IF(B227&lt;&gt;"",MONTH(B227),0)</f>
        <v>12</v>
      </c>
      <c r="D227" s="331" t="n">
        <v>-2006000</v>
      </c>
    </row>
    <row r="228" customFormat="false" ht="11.25" hidden="false" customHeight="false" outlineLevel="0" collapsed="false">
      <c r="A228" s="333" t="n">
        <f aca="false">B228</f>
        <v>35776</v>
      </c>
      <c r="B228" s="192" t="n">
        <v>35776</v>
      </c>
      <c r="C228" s="308" t="n">
        <f aca="false">IF(B228&lt;&gt;"",MONTH(B228),0)</f>
        <v>12</v>
      </c>
      <c r="D228" s="331" t="n">
        <v>-1747000</v>
      </c>
    </row>
    <row r="229" customFormat="false" ht="11.25" hidden="false" customHeight="false" outlineLevel="0" collapsed="false">
      <c r="A229" s="333" t="n">
        <f aca="false">B229</f>
        <v>35777</v>
      </c>
      <c r="B229" s="192" t="n">
        <v>35777</v>
      </c>
      <c r="C229" s="308" t="n">
        <f aca="false">IF(B229&lt;&gt;"",MONTH(B229),0)</f>
        <v>12</v>
      </c>
      <c r="D229" s="331" t="n">
        <v>-1184000</v>
      </c>
    </row>
    <row r="230" customFormat="false" ht="11.25" hidden="false" customHeight="false" outlineLevel="0" collapsed="false">
      <c r="A230" s="333" t="n">
        <f aca="false">B230</f>
        <v>35778</v>
      </c>
      <c r="B230" s="192" t="n">
        <v>35778</v>
      </c>
      <c r="C230" s="308" t="n">
        <f aca="false">IF(B230&lt;&gt;"",MONTH(B230),0)</f>
        <v>12</v>
      </c>
      <c r="D230" s="331" t="n">
        <v>-1120000</v>
      </c>
    </row>
    <row r="231" customFormat="false" ht="11.25" hidden="false" customHeight="false" outlineLevel="0" collapsed="false">
      <c r="A231" s="333" t="n">
        <f aca="false">B231</f>
        <v>35779</v>
      </c>
      <c r="B231" s="192" t="n">
        <v>35779</v>
      </c>
      <c r="C231" s="308" t="n">
        <f aca="false">IF(B231&lt;&gt;"",MONTH(B231),0)</f>
        <v>12</v>
      </c>
      <c r="D231" s="331" t="n">
        <v>-1179000</v>
      </c>
    </row>
    <row r="232" customFormat="false" ht="11.25" hidden="false" customHeight="false" outlineLevel="0" collapsed="false">
      <c r="A232" s="333" t="n">
        <f aca="false">B232</f>
        <v>35780</v>
      </c>
      <c r="B232" s="192" t="n">
        <v>35780</v>
      </c>
      <c r="C232" s="308" t="n">
        <f aca="false">IF(B232&lt;&gt;"",MONTH(B232),0)</f>
        <v>12</v>
      </c>
      <c r="D232" s="331" t="n">
        <v>-1186000</v>
      </c>
    </row>
    <row r="233" customFormat="false" ht="11.25" hidden="false" customHeight="false" outlineLevel="0" collapsed="false">
      <c r="A233" s="333" t="n">
        <f aca="false">B233</f>
        <v>35781</v>
      </c>
      <c r="B233" s="192" t="n">
        <v>35781</v>
      </c>
      <c r="C233" s="308" t="n">
        <f aca="false">IF(B233&lt;&gt;"",MONTH(B233),0)</f>
        <v>12</v>
      </c>
      <c r="D233" s="331" t="n">
        <v>-1185000</v>
      </c>
    </row>
    <row r="234" customFormat="false" ht="11.25" hidden="false" customHeight="false" outlineLevel="0" collapsed="false">
      <c r="A234" s="333" t="n">
        <f aca="false">B234</f>
        <v>35782</v>
      </c>
      <c r="B234" s="192" t="n">
        <v>35782</v>
      </c>
      <c r="C234" s="308" t="n">
        <f aca="false">IF(B234&lt;&gt;"",MONTH(B234),0)</f>
        <v>12</v>
      </c>
      <c r="D234" s="331" t="n">
        <v>-1562000</v>
      </c>
    </row>
    <row r="235" customFormat="false" ht="11.25" hidden="false" customHeight="false" outlineLevel="0" collapsed="false">
      <c r="A235" s="333" t="n">
        <f aca="false">B235</f>
        <v>35783</v>
      </c>
      <c r="B235" s="192" t="n">
        <v>35783</v>
      </c>
      <c r="C235" s="308" t="n">
        <f aca="false">IF(B235&lt;&gt;"",MONTH(B235),0)</f>
        <v>12</v>
      </c>
      <c r="D235" s="331" t="n">
        <v>-1279000</v>
      </c>
    </row>
    <row r="236" customFormat="false" ht="11.25" hidden="false" customHeight="false" outlineLevel="0" collapsed="false">
      <c r="A236" s="333" t="n">
        <f aca="false">B236</f>
        <v>35784</v>
      </c>
      <c r="B236" s="192" t="n">
        <v>35784</v>
      </c>
      <c r="C236" s="308" t="n">
        <f aca="false">IF(B236&lt;&gt;"",MONTH(B236),0)</f>
        <v>12</v>
      </c>
      <c r="D236" s="331" t="n">
        <v>-1284000</v>
      </c>
    </row>
    <row r="237" customFormat="false" ht="11.25" hidden="false" customHeight="false" outlineLevel="0" collapsed="false">
      <c r="A237" s="333" t="n">
        <f aca="false">B237</f>
        <v>35785</v>
      </c>
      <c r="B237" s="192" t="n">
        <v>35785</v>
      </c>
      <c r="C237" s="308" t="n">
        <f aca="false">IF(B237&lt;&gt;"",MONTH(B237),0)</f>
        <v>12</v>
      </c>
      <c r="D237" s="331" t="n">
        <v>-1562000</v>
      </c>
    </row>
    <row r="238" customFormat="false" ht="11.25" hidden="false" customHeight="false" outlineLevel="0" collapsed="false">
      <c r="A238" s="333" t="n">
        <f aca="false">B238</f>
        <v>35786</v>
      </c>
      <c r="B238" s="192" t="n">
        <v>35786</v>
      </c>
      <c r="C238" s="308" t="n">
        <f aca="false">IF(B238&lt;&gt;"",MONTH(B238),0)</f>
        <v>12</v>
      </c>
      <c r="D238" s="331" t="n">
        <v>-1983000</v>
      </c>
    </row>
    <row r="239" customFormat="false" ht="11.25" hidden="false" customHeight="false" outlineLevel="0" collapsed="false">
      <c r="A239" s="333" t="n">
        <f aca="false">B239</f>
        <v>35787</v>
      </c>
      <c r="B239" s="192" t="n">
        <v>35787</v>
      </c>
      <c r="C239" s="308" t="n">
        <f aca="false">IF(B239&lt;&gt;"",MONTH(B239),0)</f>
        <v>12</v>
      </c>
      <c r="D239" s="331" t="n">
        <v>-1740000</v>
      </c>
    </row>
    <row r="240" customFormat="false" ht="11.25" hidden="false" customHeight="false" outlineLevel="0" collapsed="false">
      <c r="A240" s="333" t="n">
        <f aca="false">B240</f>
        <v>35788</v>
      </c>
      <c r="B240" s="192" t="n">
        <v>35788</v>
      </c>
      <c r="C240" s="308" t="n">
        <f aca="false">IF(B240&lt;&gt;"",MONTH(B240),0)</f>
        <v>12</v>
      </c>
      <c r="D240" s="331" t="n">
        <v>-1375000</v>
      </c>
    </row>
    <row r="241" customFormat="false" ht="11.25" hidden="false" customHeight="false" outlineLevel="0" collapsed="false">
      <c r="A241" s="333" t="n">
        <f aca="false">B241</f>
        <v>35789</v>
      </c>
      <c r="B241" s="192" t="n">
        <v>35789</v>
      </c>
      <c r="C241" s="308" t="n">
        <f aca="false">IF(B241&lt;&gt;"",MONTH(B241),0)</f>
        <v>12</v>
      </c>
      <c r="D241" s="331" t="n">
        <v>-1228000</v>
      </c>
    </row>
    <row r="242" customFormat="false" ht="11.25" hidden="false" customHeight="false" outlineLevel="0" collapsed="false">
      <c r="A242" s="333" t="n">
        <f aca="false">B242</f>
        <v>35790</v>
      </c>
      <c r="B242" s="192" t="n">
        <v>35790</v>
      </c>
      <c r="C242" s="308" t="n">
        <f aca="false">IF(B242&lt;&gt;"",MONTH(B242),0)</f>
        <v>12</v>
      </c>
      <c r="D242" s="331" t="n">
        <v>-1516000</v>
      </c>
    </row>
    <row r="243" customFormat="false" ht="11.25" hidden="false" customHeight="false" outlineLevel="0" collapsed="false">
      <c r="A243" s="333" t="n">
        <f aca="false">B243</f>
        <v>35791</v>
      </c>
      <c r="B243" s="192" t="n">
        <v>35791</v>
      </c>
      <c r="C243" s="308" t="n">
        <f aca="false">IF(B243&lt;&gt;"",MONTH(B243),0)</f>
        <v>12</v>
      </c>
      <c r="D243" s="331" t="n">
        <v>-1219000</v>
      </c>
    </row>
    <row r="244" customFormat="false" ht="11.25" hidden="false" customHeight="false" outlineLevel="0" collapsed="false">
      <c r="A244" s="333" t="n">
        <f aca="false">B244</f>
        <v>35792</v>
      </c>
      <c r="B244" s="192" t="n">
        <v>35792</v>
      </c>
      <c r="C244" s="308" t="n">
        <f aca="false">IF(B244&lt;&gt;"",MONTH(B244),0)</f>
        <v>12</v>
      </c>
      <c r="D244" s="331" t="n">
        <v>-943000</v>
      </c>
    </row>
    <row r="245" customFormat="false" ht="11.25" hidden="false" customHeight="false" outlineLevel="0" collapsed="false">
      <c r="A245" s="333" t="n">
        <f aca="false">B245</f>
        <v>35793</v>
      </c>
      <c r="B245" s="192" t="n">
        <v>35793</v>
      </c>
      <c r="C245" s="308" t="n">
        <f aca="false">IF(B245&lt;&gt;"",MONTH(B245),0)</f>
        <v>12</v>
      </c>
      <c r="D245" s="331" t="n">
        <v>-833000</v>
      </c>
    </row>
    <row r="246" customFormat="false" ht="11.25" hidden="false" customHeight="false" outlineLevel="0" collapsed="false">
      <c r="A246" s="333" t="n">
        <f aca="false">B246</f>
        <v>35794</v>
      </c>
      <c r="B246" s="192" t="n">
        <v>35794</v>
      </c>
      <c r="C246" s="308" t="n">
        <f aca="false">IF(B246&lt;&gt;"",MONTH(B246),0)</f>
        <v>12</v>
      </c>
      <c r="D246" s="331" t="n">
        <v>-569000</v>
      </c>
    </row>
    <row r="247" customFormat="false" ht="11.25" hidden="false" customHeight="false" outlineLevel="0" collapsed="false">
      <c r="A247" s="333" t="n">
        <f aca="false">B247</f>
        <v>35795</v>
      </c>
      <c r="B247" s="192" t="n">
        <v>35795</v>
      </c>
      <c r="C247" s="308" t="n">
        <f aca="false">IF(B247&lt;&gt;"",MONTH(B247),0)</f>
        <v>12</v>
      </c>
      <c r="D247" s="331" t="n">
        <v>-277000</v>
      </c>
    </row>
    <row r="248" customFormat="false" ht="11.25" hidden="false" customHeight="false" outlineLevel="0" collapsed="false">
      <c r="A248" s="327" t="s">
        <v>70</v>
      </c>
      <c r="B248" s="195" t="s">
        <v>71</v>
      </c>
      <c r="C248" s="195" t="s">
        <v>99</v>
      </c>
      <c r="D248" s="332" t="s">
        <v>79</v>
      </c>
    </row>
    <row r="249" customFormat="false" ht="11.25" hidden="false" customHeight="false" outlineLevel="0" collapsed="false">
      <c r="A249" s="333" t="n">
        <f aca="false">B249</f>
        <v>35796</v>
      </c>
      <c r="B249" s="192" t="n">
        <v>35796</v>
      </c>
      <c r="C249" s="308" t="n">
        <f aca="false">IF(B249&lt;&gt;"",MONTH(B249),0)</f>
        <v>1</v>
      </c>
      <c r="D249" s="331" t="n">
        <v>79000</v>
      </c>
    </row>
    <row r="250" customFormat="false" ht="11.25" hidden="false" customHeight="false" outlineLevel="0" collapsed="false">
      <c r="A250" s="333" t="n">
        <f aca="false">B250</f>
        <v>35797</v>
      </c>
      <c r="B250" s="192" t="n">
        <v>35797</v>
      </c>
      <c r="C250" s="308" t="n">
        <f aca="false">IF(B250&lt;&gt;"",MONTH(B250),0)</f>
        <v>1</v>
      </c>
      <c r="D250" s="331" t="n">
        <v>82000</v>
      </c>
    </row>
    <row r="251" customFormat="false" ht="11.25" hidden="false" customHeight="false" outlineLevel="0" collapsed="false">
      <c r="A251" s="333" t="n">
        <f aca="false">B251</f>
        <v>35798</v>
      </c>
      <c r="B251" s="192" t="n">
        <v>35798</v>
      </c>
      <c r="C251" s="308" t="n">
        <f aca="false">IF(B251&lt;&gt;"",MONTH(B251),0)</f>
        <v>1</v>
      </c>
      <c r="D251" s="331" t="n">
        <v>-11000</v>
      </c>
    </row>
    <row r="252" customFormat="false" ht="11.25" hidden="false" customHeight="false" outlineLevel="0" collapsed="false">
      <c r="A252" s="333" t="n">
        <f aca="false">B252</f>
        <v>35799</v>
      </c>
      <c r="B252" s="192" t="n">
        <v>35799</v>
      </c>
      <c r="C252" s="308" t="n">
        <f aca="false">IF(B252&lt;&gt;"",MONTH(B252),0)</f>
        <v>1</v>
      </c>
      <c r="D252" s="331" t="n">
        <v>-930000</v>
      </c>
    </row>
    <row r="253" customFormat="false" ht="11.25" hidden="false" customHeight="false" outlineLevel="0" collapsed="false">
      <c r="A253" s="333" t="n">
        <f aca="false">B253</f>
        <v>35800</v>
      </c>
      <c r="B253" s="192" t="n">
        <v>35800</v>
      </c>
      <c r="C253" s="308" t="n">
        <f aca="false">IF(B253&lt;&gt;"",MONTH(B253),0)</f>
        <v>1</v>
      </c>
      <c r="D253" s="331" t="n">
        <v>-1357000</v>
      </c>
    </row>
    <row r="254" customFormat="false" ht="11.25" hidden="false" customHeight="false" outlineLevel="0" collapsed="false">
      <c r="A254" s="333" t="n">
        <f aca="false">B254</f>
        <v>35801</v>
      </c>
      <c r="B254" s="192" t="n">
        <v>35801</v>
      </c>
      <c r="C254" s="308" t="n">
        <f aca="false">IF(B254&lt;&gt;"",MONTH(B254),0)</f>
        <v>1</v>
      </c>
      <c r="D254" s="331" t="n">
        <v>-1649000</v>
      </c>
    </row>
    <row r="255" customFormat="false" ht="11.25" hidden="false" customHeight="false" outlineLevel="0" collapsed="false">
      <c r="A255" s="333" t="n">
        <f aca="false">B255</f>
        <v>35802</v>
      </c>
      <c r="B255" s="192" t="n">
        <v>35802</v>
      </c>
      <c r="C255" s="308" t="n">
        <f aca="false">IF(B255&lt;&gt;"",MONTH(B255),0)</f>
        <v>1</v>
      </c>
      <c r="D255" s="331" t="n">
        <v>-1308000</v>
      </c>
    </row>
    <row r="256" customFormat="false" ht="11.25" hidden="false" customHeight="false" outlineLevel="0" collapsed="false">
      <c r="A256" s="333" t="n">
        <f aca="false">B256</f>
        <v>35803</v>
      </c>
      <c r="B256" s="192" t="n">
        <v>35803</v>
      </c>
      <c r="C256" s="308" t="n">
        <f aca="false">IF(B256&lt;&gt;"",MONTH(B256),0)</f>
        <v>1</v>
      </c>
      <c r="D256" s="331" t="n">
        <v>-705000</v>
      </c>
    </row>
    <row r="257" customFormat="false" ht="11.25" hidden="false" customHeight="false" outlineLevel="0" collapsed="false">
      <c r="A257" s="333" t="n">
        <f aca="false">B257</f>
        <v>35804</v>
      </c>
      <c r="B257" s="192" t="n">
        <v>35804</v>
      </c>
      <c r="C257" s="308" t="n">
        <f aca="false">IF(B257&lt;&gt;"",MONTH(B257),0)</f>
        <v>1</v>
      </c>
      <c r="D257" s="331" t="n">
        <v>-894000</v>
      </c>
    </row>
    <row r="258" customFormat="false" ht="11.25" hidden="false" customHeight="false" outlineLevel="0" collapsed="false">
      <c r="A258" s="333" t="n">
        <f aca="false">B258</f>
        <v>35805</v>
      </c>
      <c r="B258" s="192" t="n">
        <v>35805</v>
      </c>
      <c r="C258" s="308" t="n">
        <f aca="false">IF(B258&lt;&gt;"",MONTH(B258),0)</f>
        <v>1</v>
      </c>
      <c r="D258" s="331" t="n">
        <v>-555000</v>
      </c>
    </row>
    <row r="259" customFormat="false" ht="11.25" hidden="false" customHeight="false" outlineLevel="0" collapsed="false">
      <c r="A259" s="333" t="n">
        <f aca="false">B259</f>
        <v>35806</v>
      </c>
      <c r="B259" s="192" t="n">
        <v>35806</v>
      </c>
      <c r="C259" s="308" t="n">
        <f aca="false">IF(B259&lt;&gt;"",MONTH(B259),0)</f>
        <v>1</v>
      </c>
      <c r="D259" s="331" t="n">
        <v>-425000</v>
      </c>
    </row>
    <row r="260" customFormat="false" ht="11.25" hidden="false" customHeight="false" outlineLevel="0" collapsed="false">
      <c r="A260" s="333" t="n">
        <f aca="false">B260</f>
        <v>35807</v>
      </c>
      <c r="B260" s="192" t="n">
        <v>35807</v>
      </c>
      <c r="C260" s="308" t="n">
        <f aca="false">IF(B260&lt;&gt;"",MONTH(B260),0)</f>
        <v>1</v>
      </c>
      <c r="D260" s="331" t="n">
        <v>-993000</v>
      </c>
    </row>
    <row r="261" customFormat="false" ht="11.25" hidden="false" customHeight="false" outlineLevel="0" collapsed="false">
      <c r="A261" s="333" t="n">
        <f aca="false">B261</f>
        <v>35808</v>
      </c>
      <c r="B261" s="192" t="n">
        <v>35808</v>
      </c>
      <c r="C261" s="308" t="n">
        <f aca="false">IF(B261&lt;&gt;"",MONTH(B261),0)</f>
        <v>1</v>
      </c>
      <c r="D261" s="331" t="n">
        <v>-590000</v>
      </c>
    </row>
    <row r="262" customFormat="false" ht="11.25" hidden="false" customHeight="false" outlineLevel="0" collapsed="false">
      <c r="A262" s="333" t="n">
        <f aca="false">B262</f>
        <v>35809</v>
      </c>
      <c r="B262" s="192" t="n">
        <v>35809</v>
      </c>
      <c r="C262" s="308" t="n">
        <f aca="false">IF(B262&lt;&gt;"",MONTH(B262),0)</f>
        <v>1</v>
      </c>
      <c r="D262" s="331" t="n">
        <v>-651000</v>
      </c>
    </row>
    <row r="263" customFormat="false" ht="11.25" hidden="false" customHeight="false" outlineLevel="0" collapsed="false">
      <c r="A263" s="333" t="n">
        <f aca="false">B263</f>
        <v>35810</v>
      </c>
      <c r="B263" s="192" t="n">
        <v>35810</v>
      </c>
      <c r="C263" s="308" t="n">
        <f aca="false">IF(B263&lt;&gt;"",MONTH(B263),0)</f>
        <v>1</v>
      </c>
      <c r="D263" s="331" t="n">
        <v>-551000</v>
      </c>
    </row>
    <row r="264" customFormat="false" ht="11.25" hidden="false" customHeight="false" outlineLevel="0" collapsed="false">
      <c r="A264" s="333" t="n">
        <f aca="false">B264</f>
        <v>35811</v>
      </c>
      <c r="B264" s="192" t="n">
        <v>35811</v>
      </c>
      <c r="C264" s="308" t="n">
        <f aca="false">IF(B264&lt;&gt;"",MONTH(B264),0)</f>
        <v>1</v>
      </c>
      <c r="D264" s="331" t="n">
        <v>26000</v>
      </c>
    </row>
    <row r="265" customFormat="false" ht="11.25" hidden="false" customHeight="false" outlineLevel="0" collapsed="false">
      <c r="A265" s="333" t="n">
        <f aca="false">B265</f>
        <v>35812</v>
      </c>
      <c r="B265" s="192" t="n">
        <v>35812</v>
      </c>
      <c r="C265" s="308" t="n">
        <f aca="false">IF(B265&lt;&gt;"",MONTH(B265),0)</f>
        <v>1</v>
      </c>
      <c r="D265" s="331" t="n">
        <v>108000</v>
      </c>
    </row>
    <row r="266" customFormat="false" ht="11.25" hidden="false" customHeight="false" outlineLevel="0" collapsed="false">
      <c r="A266" s="333" t="n">
        <f aca="false">B266</f>
        <v>35813</v>
      </c>
      <c r="B266" s="192" t="n">
        <v>35813</v>
      </c>
      <c r="C266" s="308" t="n">
        <f aca="false">IF(B266&lt;&gt;"",MONTH(B266),0)</f>
        <v>1</v>
      </c>
      <c r="D266" s="331" t="n">
        <v>232000</v>
      </c>
    </row>
    <row r="267" customFormat="false" ht="11.25" hidden="false" customHeight="false" outlineLevel="0" collapsed="false">
      <c r="A267" s="333" t="n">
        <f aca="false">B267</f>
        <v>35814</v>
      </c>
      <c r="B267" s="192" t="n">
        <v>35814</v>
      </c>
      <c r="C267" s="308" t="n">
        <f aca="false">IF(B267&lt;&gt;"",MONTH(B267),0)</f>
        <v>1</v>
      </c>
      <c r="D267" s="331" t="n">
        <v>-561000</v>
      </c>
    </row>
    <row r="268" customFormat="false" ht="11.25" hidden="false" customHeight="false" outlineLevel="0" collapsed="false">
      <c r="A268" s="333" t="n">
        <f aca="false">B268</f>
        <v>35815</v>
      </c>
      <c r="B268" s="192" t="n">
        <v>35815</v>
      </c>
      <c r="C268" s="308" t="n">
        <f aca="false">IF(B268&lt;&gt;"",MONTH(B268),0)</f>
        <v>1</v>
      </c>
      <c r="D268" s="331" t="n">
        <v>-751000</v>
      </c>
    </row>
    <row r="269" customFormat="false" ht="11.25" hidden="false" customHeight="false" outlineLevel="0" collapsed="false">
      <c r="A269" s="333" t="n">
        <f aca="false">B269</f>
        <v>35816</v>
      </c>
      <c r="B269" s="192" t="n">
        <v>35816</v>
      </c>
      <c r="C269" s="308" t="n">
        <f aca="false">IF(B269&lt;&gt;"",MONTH(B269),0)</f>
        <v>1</v>
      </c>
      <c r="D269" s="331" t="n">
        <v>-686000</v>
      </c>
    </row>
    <row r="270" customFormat="false" ht="11.25" hidden="false" customHeight="false" outlineLevel="0" collapsed="false">
      <c r="A270" s="333" t="n">
        <f aca="false">B270</f>
        <v>35817</v>
      </c>
      <c r="B270" s="192" t="n">
        <v>35817</v>
      </c>
      <c r="C270" s="308" t="n">
        <f aca="false">IF(B270&lt;&gt;"",MONTH(B270),0)</f>
        <v>1</v>
      </c>
      <c r="D270" s="331" t="n">
        <v>-527000</v>
      </c>
    </row>
    <row r="271" customFormat="false" ht="11.25" hidden="false" customHeight="false" outlineLevel="0" collapsed="false">
      <c r="A271" s="333" t="n">
        <f aca="false">B271</f>
        <v>35818</v>
      </c>
      <c r="B271" s="192" t="n">
        <v>35818</v>
      </c>
      <c r="C271" s="308" t="n">
        <f aca="false">IF(B271&lt;&gt;"",MONTH(B271),0)</f>
        <v>1</v>
      </c>
      <c r="D271" s="331" t="n">
        <v>-341000</v>
      </c>
    </row>
    <row r="272" customFormat="false" ht="11.25" hidden="false" customHeight="false" outlineLevel="0" collapsed="false">
      <c r="A272" s="333" t="n">
        <f aca="false">B272</f>
        <v>35819</v>
      </c>
      <c r="B272" s="192" t="n">
        <v>35819</v>
      </c>
      <c r="C272" s="308" t="n">
        <f aca="false">IF(B272&lt;&gt;"",MONTH(B272),0)</f>
        <v>1</v>
      </c>
      <c r="D272" s="331" t="n">
        <v>-23000</v>
      </c>
    </row>
    <row r="273" customFormat="false" ht="11.25" hidden="false" customHeight="false" outlineLevel="0" collapsed="false">
      <c r="A273" s="333" t="n">
        <f aca="false">B273</f>
        <v>35820</v>
      </c>
      <c r="B273" s="192" t="n">
        <v>35820</v>
      </c>
      <c r="C273" s="308" t="n">
        <f aca="false">IF(B273&lt;&gt;"",MONTH(B273),0)</f>
        <v>1</v>
      </c>
      <c r="D273" s="331" t="n">
        <v>-190000</v>
      </c>
    </row>
    <row r="274" customFormat="false" ht="11.25" hidden="false" customHeight="false" outlineLevel="0" collapsed="false">
      <c r="A274" s="333" t="n">
        <f aca="false">B274</f>
        <v>35821</v>
      </c>
      <c r="B274" s="192" t="n">
        <v>35821</v>
      </c>
      <c r="C274" s="308" t="n">
        <f aca="false">IF(B274&lt;&gt;"",MONTH(B274),0)</f>
        <v>1</v>
      </c>
      <c r="D274" s="331" t="n">
        <v>-238000</v>
      </c>
    </row>
    <row r="275" customFormat="false" ht="11.25" hidden="false" customHeight="false" outlineLevel="0" collapsed="false">
      <c r="A275" s="333" t="n">
        <f aca="false">B275</f>
        <v>35822</v>
      </c>
      <c r="B275" s="192" t="n">
        <v>35822</v>
      </c>
      <c r="C275" s="308" t="n">
        <f aca="false">IF(B275&lt;&gt;"",MONTH(B275),0)</f>
        <v>1</v>
      </c>
      <c r="D275" s="331" t="n">
        <v>-343000</v>
      </c>
    </row>
    <row r="276" customFormat="false" ht="11.25" hidden="false" customHeight="false" outlineLevel="0" collapsed="false">
      <c r="A276" s="333" t="n">
        <f aca="false">B276</f>
        <v>35823</v>
      </c>
      <c r="B276" s="192" t="n">
        <v>35823</v>
      </c>
      <c r="C276" s="308" t="n">
        <f aca="false">IF(B276&lt;&gt;"",MONTH(B276),0)</f>
        <v>1</v>
      </c>
      <c r="D276" s="331" t="n">
        <v>-356000</v>
      </c>
    </row>
    <row r="277" customFormat="false" ht="11.25" hidden="false" customHeight="false" outlineLevel="0" collapsed="false">
      <c r="A277" s="333" t="n">
        <f aca="false">B277</f>
        <v>35824</v>
      </c>
      <c r="B277" s="192" t="n">
        <v>35824</v>
      </c>
      <c r="C277" s="308" t="n">
        <f aca="false">IF(B277&lt;&gt;"",MONTH(B277),0)</f>
        <v>1</v>
      </c>
      <c r="D277" s="331" t="n">
        <v>-341000</v>
      </c>
    </row>
    <row r="278" customFormat="false" ht="11.25" hidden="false" customHeight="false" outlineLevel="0" collapsed="false">
      <c r="A278" s="333" t="n">
        <f aca="false">B278</f>
        <v>35825</v>
      </c>
      <c r="B278" s="192" t="n">
        <v>35825</v>
      </c>
      <c r="C278" s="308" t="n">
        <f aca="false">IF(B278&lt;&gt;"",MONTH(B278),0)</f>
        <v>1</v>
      </c>
      <c r="D278" s="331" t="n">
        <v>-311000</v>
      </c>
    </row>
    <row r="279" customFormat="false" ht="11.25" hidden="false" customHeight="false" outlineLevel="0" collapsed="false">
      <c r="A279" s="333" t="n">
        <f aca="false">B279</f>
        <v>35826</v>
      </c>
      <c r="B279" s="192" t="n">
        <v>35826</v>
      </c>
      <c r="C279" s="308" t="n">
        <f aca="false">IF(B279&lt;&gt;"",MONTH(B279),0)</f>
        <v>1</v>
      </c>
      <c r="D279" s="331" t="n">
        <v>-452000</v>
      </c>
    </row>
    <row r="280" customFormat="false" ht="11.25" hidden="false" customHeight="false" outlineLevel="0" collapsed="false">
      <c r="A280" s="333" t="n">
        <f aca="false">B280</f>
        <v>35827</v>
      </c>
      <c r="B280" s="192" t="n">
        <v>35827</v>
      </c>
      <c r="C280" s="308" t="n">
        <f aca="false">IF(B280&lt;&gt;"",MONTH(B280),0)</f>
        <v>2</v>
      </c>
      <c r="D280" s="331" t="n">
        <v>-348000</v>
      </c>
    </row>
    <row r="281" customFormat="false" ht="11.25" hidden="false" customHeight="false" outlineLevel="0" collapsed="false">
      <c r="A281" s="333" t="n">
        <f aca="false">B281</f>
        <v>35828</v>
      </c>
      <c r="B281" s="192" t="n">
        <v>35828</v>
      </c>
      <c r="C281" s="308" t="n">
        <f aca="false">IF(B281&lt;&gt;"",MONTH(B281),0)</f>
        <v>2</v>
      </c>
      <c r="D281" s="331" t="n">
        <v>-350000</v>
      </c>
    </row>
    <row r="282" customFormat="false" ht="11.25" hidden="false" customHeight="false" outlineLevel="0" collapsed="false">
      <c r="A282" s="333" t="n">
        <f aca="false">B282</f>
        <v>35829</v>
      </c>
      <c r="B282" s="192" t="n">
        <v>35829</v>
      </c>
      <c r="C282" s="308" t="n">
        <f aca="false">IF(B282&lt;&gt;"",MONTH(B282),0)</f>
        <v>2</v>
      </c>
      <c r="D282" s="331" t="n">
        <v>-1150000</v>
      </c>
    </row>
    <row r="283" customFormat="false" ht="11.25" hidden="false" customHeight="false" outlineLevel="0" collapsed="false">
      <c r="A283" s="333" t="n">
        <f aca="false">B283</f>
        <v>35830</v>
      </c>
      <c r="B283" s="192" t="n">
        <v>35830</v>
      </c>
      <c r="C283" s="308" t="n">
        <f aca="false">IF(B283&lt;&gt;"",MONTH(B283),0)</f>
        <v>2</v>
      </c>
      <c r="D283" s="331" t="n">
        <v>-891000</v>
      </c>
    </row>
    <row r="284" customFormat="false" ht="11.25" hidden="false" customHeight="false" outlineLevel="0" collapsed="false">
      <c r="A284" s="333" t="n">
        <f aca="false">B284</f>
        <v>35831</v>
      </c>
      <c r="B284" s="192" t="n">
        <v>35831</v>
      </c>
      <c r="C284" s="308" t="n">
        <f aca="false">IF(B284&lt;&gt;"",MONTH(B284),0)</f>
        <v>2</v>
      </c>
      <c r="D284" s="331" t="n">
        <v>-897000</v>
      </c>
    </row>
    <row r="285" customFormat="false" ht="11.25" hidden="false" customHeight="false" outlineLevel="0" collapsed="false">
      <c r="A285" s="333" t="n">
        <f aca="false">B285</f>
        <v>35832</v>
      </c>
      <c r="B285" s="192" t="n">
        <v>35832</v>
      </c>
      <c r="C285" s="308" t="n">
        <f aca="false">IF(B285&lt;&gt;"",MONTH(B285),0)</f>
        <v>2</v>
      </c>
      <c r="D285" s="331" t="n">
        <v>-877000</v>
      </c>
    </row>
    <row r="286" customFormat="false" ht="11.25" hidden="false" customHeight="false" outlineLevel="0" collapsed="false">
      <c r="A286" s="333" t="n">
        <f aca="false">B286</f>
        <v>35833</v>
      </c>
      <c r="B286" s="192" t="n">
        <v>35833</v>
      </c>
      <c r="C286" s="308" t="n">
        <f aca="false">IF(B286&lt;&gt;"",MONTH(B286),0)</f>
        <v>2</v>
      </c>
      <c r="D286" s="331" t="n">
        <v>-535000</v>
      </c>
    </row>
    <row r="287" customFormat="false" ht="11.25" hidden="false" customHeight="false" outlineLevel="0" collapsed="false">
      <c r="A287" s="333" t="n">
        <f aca="false">B287</f>
        <v>35834</v>
      </c>
      <c r="B287" s="192" t="n">
        <v>35834</v>
      </c>
      <c r="C287" s="308" t="n">
        <f aca="false">IF(B287&lt;&gt;"",MONTH(B287),0)</f>
        <v>2</v>
      </c>
      <c r="D287" s="331" t="n">
        <v>-440000</v>
      </c>
    </row>
    <row r="288" customFormat="false" ht="11.25" hidden="false" customHeight="false" outlineLevel="0" collapsed="false">
      <c r="A288" s="333" t="n">
        <f aca="false">B288</f>
        <v>35835</v>
      </c>
      <c r="B288" s="192" t="n">
        <v>35835</v>
      </c>
      <c r="C288" s="308" t="n">
        <f aca="false">IF(B288&lt;&gt;"",MONTH(B288),0)</f>
        <v>2</v>
      </c>
      <c r="D288" s="331" t="n">
        <v>-946000</v>
      </c>
    </row>
    <row r="289" customFormat="false" ht="11.25" hidden="false" customHeight="false" outlineLevel="0" collapsed="false">
      <c r="A289" s="333" t="n">
        <f aca="false">B289</f>
        <v>35836</v>
      </c>
      <c r="B289" s="192" t="n">
        <v>35836</v>
      </c>
      <c r="C289" s="308" t="n">
        <f aca="false">IF(B289&lt;&gt;"",MONTH(B289),0)</f>
        <v>2</v>
      </c>
      <c r="D289" s="331" t="n">
        <v>-792000</v>
      </c>
    </row>
    <row r="290" customFormat="false" ht="11.25" hidden="false" customHeight="false" outlineLevel="0" collapsed="false">
      <c r="A290" s="333" t="n">
        <f aca="false">B290</f>
        <v>35837</v>
      </c>
      <c r="B290" s="192" t="n">
        <v>35837</v>
      </c>
      <c r="C290" s="308" t="n">
        <f aca="false">IF(B290&lt;&gt;"",MONTH(B290),0)</f>
        <v>2</v>
      </c>
      <c r="D290" s="331" t="n">
        <v>-571000</v>
      </c>
    </row>
    <row r="291" customFormat="false" ht="11.25" hidden="false" customHeight="false" outlineLevel="0" collapsed="false">
      <c r="A291" s="333" t="n">
        <f aca="false">B291</f>
        <v>35838</v>
      </c>
      <c r="B291" s="192" t="n">
        <v>35838</v>
      </c>
      <c r="C291" s="308" t="n">
        <f aca="false">IF(B291&lt;&gt;"",MONTH(B291),0)</f>
        <v>2</v>
      </c>
      <c r="D291" s="331" t="n">
        <v>-645000</v>
      </c>
    </row>
    <row r="292" customFormat="false" ht="11.25" hidden="false" customHeight="false" outlineLevel="0" collapsed="false">
      <c r="A292" s="333" t="n">
        <f aca="false">B292</f>
        <v>35839</v>
      </c>
      <c r="B292" s="192" t="n">
        <v>35839</v>
      </c>
      <c r="C292" s="308" t="n">
        <f aca="false">IF(B292&lt;&gt;"",MONTH(B292),0)</f>
        <v>2</v>
      </c>
      <c r="D292" s="331" t="n">
        <v>-308000</v>
      </c>
    </row>
    <row r="293" customFormat="false" ht="11.25" hidden="false" customHeight="false" outlineLevel="0" collapsed="false">
      <c r="A293" s="333" t="n">
        <f aca="false">B293</f>
        <v>35840</v>
      </c>
      <c r="B293" s="192" t="n">
        <v>35840</v>
      </c>
      <c r="C293" s="308" t="n">
        <f aca="false">IF(B293&lt;&gt;"",MONTH(B293),0)</f>
        <v>2</v>
      </c>
      <c r="D293" s="331" t="n">
        <v>-471000</v>
      </c>
    </row>
    <row r="294" customFormat="false" ht="11.25" hidden="false" customHeight="false" outlineLevel="0" collapsed="false">
      <c r="A294" s="333" t="n">
        <f aca="false">B294</f>
        <v>35841</v>
      </c>
      <c r="B294" s="192" t="n">
        <v>35841</v>
      </c>
      <c r="C294" s="308" t="n">
        <f aca="false">IF(B294&lt;&gt;"",MONTH(B294),0)</f>
        <v>2</v>
      </c>
      <c r="D294" s="331" t="n">
        <v>-507000</v>
      </c>
    </row>
    <row r="295" customFormat="false" ht="11.25" hidden="false" customHeight="false" outlineLevel="0" collapsed="false">
      <c r="A295" s="333" t="n">
        <f aca="false">B295</f>
        <v>35842</v>
      </c>
      <c r="B295" s="192" t="n">
        <v>35842</v>
      </c>
      <c r="C295" s="308" t="n">
        <f aca="false">IF(B295&lt;&gt;"",MONTH(B295),0)</f>
        <v>2</v>
      </c>
      <c r="D295" s="331" t="n">
        <v>-853000</v>
      </c>
    </row>
    <row r="296" customFormat="false" ht="11.25" hidden="false" customHeight="false" outlineLevel="0" collapsed="false">
      <c r="A296" s="333" t="n">
        <f aca="false">B296</f>
        <v>35843</v>
      </c>
      <c r="B296" s="192" t="n">
        <v>35843</v>
      </c>
      <c r="C296" s="308" t="n">
        <f aca="false">IF(B296&lt;&gt;"",MONTH(B296),0)</f>
        <v>2</v>
      </c>
      <c r="D296" s="331" t="n">
        <v>-738000</v>
      </c>
    </row>
    <row r="297" customFormat="false" ht="11.25" hidden="false" customHeight="false" outlineLevel="0" collapsed="false">
      <c r="A297" s="333" t="n">
        <f aca="false">B297</f>
        <v>35844</v>
      </c>
      <c r="B297" s="192" t="n">
        <v>35844</v>
      </c>
      <c r="C297" s="308" t="n">
        <f aca="false">IF(B297&lt;&gt;"",MONTH(B297),0)</f>
        <v>2</v>
      </c>
      <c r="D297" s="331" t="n">
        <v>-692000</v>
      </c>
    </row>
    <row r="298" customFormat="false" ht="11.25" hidden="false" customHeight="false" outlineLevel="0" collapsed="false">
      <c r="A298" s="333" t="n">
        <f aca="false">B298</f>
        <v>35845</v>
      </c>
      <c r="B298" s="192" t="n">
        <v>35845</v>
      </c>
      <c r="C298" s="308" t="n">
        <f aca="false">IF(B298&lt;&gt;"",MONTH(B298),0)</f>
        <v>2</v>
      </c>
      <c r="D298" s="331" t="n">
        <v>-1056000</v>
      </c>
    </row>
    <row r="299" customFormat="false" ht="11.25" hidden="false" customHeight="false" outlineLevel="0" collapsed="false">
      <c r="A299" s="333" t="n">
        <f aca="false">B299</f>
        <v>35846</v>
      </c>
      <c r="B299" s="192" t="n">
        <v>35846</v>
      </c>
      <c r="C299" s="308" t="n">
        <f aca="false">IF(B299&lt;&gt;"",MONTH(B299),0)</f>
        <v>2</v>
      </c>
      <c r="D299" s="331" t="n">
        <v>-790000</v>
      </c>
    </row>
    <row r="300" customFormat="false" ht="11.25" hidden="false" customHeight="false" outlineLevel="0" collapsed="false">
      <c r="A300" s="333" t="n">
        <f aca="false">B300</f>
        <v>35847</v>
      </c>
      <c r="B300" s="192" t="n">
        <v>35847</v>
      </c>
      <c r="C300" s="308" t="n">
        <f aca="false">IF(B300&lt;&gt;"",MONTH(B300),0)</f>
        <v>2</v>
      </c>
      <c r="D300" s="331" t="n">
        <v>-481000</v>
      </c>
    </row>
    <row r="301" customFormat="false" ht="11.25" hidden="false" customHeight="false" outlineLevel="0" collapsed="false">
      <c r="A301" s="333" t="n">
        <f aca="false">B301</f>
        <v>35848</v>
      </c>
      <c r="B301" s="192" t="n">
        <v>35848</v>
      </c>
      <c r="C301" s="308" t="n">
        <f aca="false">IF(B301&lt;&gt;"",MONTH(B301),0)</f>
        <v>2</v>
      </c>
      <c r="D301" s="331" t="n">
        <v>-228000</v>
      </c>
    </row>
    <row r="302" customFormat="false" ht="11.25" hidden="false" customHeight="false" outlineLevel="0" collapsed="false">
      <c r="A302" s="333" t="n">
        <f aca="false">B302</f>
        <v>35849</v>
      </c>
      <c r="B302" s="192" t="n">
        <v>35849</v>
      </c>
      <c r="C302" s="308" t="n">
        <f aca="false">IF(B302&lt;&gt;"",MONTH(B302),0)</f>
        <v>2</v>
      </c>
      <c r="D302" s="331" t="n">
        <v>-892000</v>
      </c>
    </row>
    <row r="303" customFormat="false" ht="11.25" hidden="false" customHeight="false" outlineLevel="0" collapsed="false">
      <c r="A303" s="333" t="n">
        <f aca="false">B303</f>
        <v>35850</v>
      </c>
      <c r="B303" s="192" t="n">
        <v>35850</v>
      </c>
      <c r="C303" s="308" t="n">
        <f aca="false">IF(B303&lt;&gt;"",MONTH(B303),0)</f>
        <v>2</v>
      </c>
      <c r="D303" s="331" t="n">
        <v>-724000</v>
      </c>
    </row>
    <row r="304" customFormat="false" ht="11.25" hidden="false" customHeight="false" outlineLevel="0" collapsed="false">
      <c r="A304" s="333" t="n">
        <f aca="false">B304</f>
        <v>35851</v>
      </c>
      <c r="B304" s="192" t="n">
        <v>35851</v>
      </c>
      <c r="C304" s="308" t="n">
        <f aca="false">IF(B304&lt;&gt;"",MONTH(B304),0)</f>
        <v>2</v>
      </c>
      <c r="D304" s="331" t="n">
        <v>-885000</v>
      </c>
    </row>
    <row r="305" customFormat="false" ht="11.25" hidden="false" customHeight="false" outlineLevel="0" collapsed="false">
      <c r="A305" s="333" t="n">
        <f aca="false">B305</f>
        <v>35852</v>
      </c>
      <c r="B305" s="192" t="n">
        <v>35852</v>
      </c>
      <c r="C305" s="308" t="n">
        <f aca="false">IF(B305&lt;&gt;"",MONTH(B305),0)</f>
        <v>2</v>
      </c>
      <c r="D305" s="331" t="n">
        <v>-647000</v>
      </c>
    </row>
    <row r="306" customFormat="false" ht="11.25" hidden="false" customHeight="false" outlineLevel="0" collapsed="false">
      <c r="A306" s="333" t="n">
        <f aca="false">B306</f>
        <v>35853</v>
      </c>
      <c r="B306" s="192" t="n">
        <v>35853</v>
      </c>
      <c r="C306" s="308" t="n">
        <f aca="false">IF(B306&lt;&gt;"",MONTH(B306),0)</f>
        <v>2</v>
      </c>
      <c r="D306" s="331" t="n">
        <v>-519000</v>
      </c>
    </row>
    <row r="307" customFormat="false" ht="11.25" hidden="false" customHeight="false" outlineLevel="0" collapsed="false">
      <c r="A307" s="333" t="n">
        <f aca="false">B307</f>
        <v>35854</v>
      </c>
      <c r="B307" s="192" t="n">
        <v>35854</v>
      </c>
      <c r="C307" s="308" t="n">
        <f aca="false">IF(B307&lt;&gt;"",MONTH(B307),0)</f>
        <v>2</v>
      </c>
      <c r="D307" s="331" t="n">
        <v>-161000</v>
      </c>
    </row>
    <row r="308" customFormat="false" ht="11.25" hidden="false" customHeight="false" outlineLevel="0" collapsed="false">
      <c r="A308" s="333" t="n">
        <f aca="false">B308</f>
        <v>35855</v>
      </c>
      <c r="B308" s="192" t="n">
        <v>35855</v>
      </c>
      <c r="C308" s="308" t="n">
        <f aca="false">IF(B308&lt;&gt;"",MONTH(B308),0)</f>
        <v>3</v>
      </c>
      <c r="D308" s="331" t="n">
        <v>143000</v>
      </c>
    </row>
    <row r="309" customFormat="false" ht="11.25" hidden="false" customHeight="false" outlineLevel="0" collapsed="false">
      <c r="A309" s="333" t="n">
        <f aca="false">B309</f>
        <v>35856</v>
      </c>
      <c r="B309" s="192" t="n">
        <v>35856</v>
      </c>
      <c r="C309" s="308" t="n">
        <f aca="false">IF(B309&lt;&gt;"",MONTH(B309),0)</f>
        <v>3</v>
      </c>
      <c r="D309" s="331" t="n">
        <v>-65000</v>
      </c>
    </row>
    <row r="310" customFormat="false" ht="11.25" hidden="false" customHeight="false" outlineLevel="0" collapsed="false">
      <c r="A310" s="333" t="n">
        <f aca="false">B310</f>
        <v>35857</v>
      </c>
      <c r="B310" s="192" t="n">
        <v>35857</v>
      </c>
      <c r="C310" s="308" t="n">
        <f aca="false">IF(B310&lt;&gt;"",MONTH(B310),0)</f>
        <v>3</v>
      </c>
      <c r="D310" s="331" t="n">
        <v>23000</v>
      </c>
    </row>
    <row r="311" customFormat="false" ht="11.25" hidden="false" customHeight="false" outlineLevel="0" collapsed="false">
      <c r="A311" s="333" t="n">
        <f aca="false">B311</f>
        <v>35858</v>
      </c>
      <c r="B311" s="192" t="n">
        <v>35858</v>
      </c>
      <c r="C311" s="308" t="n">
        <f aca="false">IF(B311&lt;&gt;"",MONTH(B311),0)</f>
        <v>3</v>
      </c>
      <c r="D311" s="331" t="n">
        <v>-43000</v>
      </c>
    </row>
    <row r="312" customFormat="false" ht="11.25" hidden="false" customHeight="false" outlineLevel="0" collapsed="false">
      <c r="A312" s="333" t="n">
        <f aca="false">B312</f>
        <v>35859</v>
      </c>
      <c r="B312" s="192" t="n">
        <v>35859</v>
      </c>
      <c r="C312" s="308" t="n">
        <f aca="false">IF(B312&lt;&gt;"",MONTH(B312),0)</f>
        <v>3</v>
      </c>
      <c r="D312" s="331" t="n">
        <v>-74000</v>
      </c>
    </row>
    <row r="313" customFormat="false" ht="11.25" hidden="false" customHeight="false" outlineLevel="0" collapsed="false">
      <c r="A313" s="333" t="n">
        <f aca="false">B313</f>
        <v>35860</v>
      </c>
      <c r="B313" s="192" t="n">
        <v>35860</v>
      </c>
      <c r="C313" s="308" t="n">
        <f aca="false">IF(B313&lt;&gt;"",MONTH(B313),0)</f>
        <v>3</v>
      </c>
      <c r="D313" s="331" t="n">
        <v>-221000</v>
      </c>
    </row>
    <row r="314" customFormat="false" ht="11.25" hidden="false" customHeight="false" outlineLevel="0" collapsed="false">
      <c r="A314" s="333" t="n">
        <f aca="false">B314</f>
        <v>35861</v>
      </c>
      <c r="B314" s="192" t="n">
        <v>35861</v>
      </c>
      <c r="C314" s="308" t="n">
        <f aca="false">IF(B314&lt;&gt;"",MONTH(B314),0)</f>
        <v>3</v>
      </c>
      <c r="D314" s="331" t="n">
        <v>-177000</v>
      </c>
    </row>
    <row r="315" customFormat="false" ht="11.25" hidden="false" customHeight="false" outlineLevel="0" collapsed="false">
      <c r="A315" s="333" t="n">
        <f aca="false">B315</f>
        <v>35862</v>
      </c>
      <c r="B315" s="192" t="n">
        <v>35862</v>
      </c>
      <c r="C315" s="308" t="n">
        <f aca="false">IF(B315&lt;&gt;"",MONTH(B315),0)</f>
        <v>3</v>
      </c>
      <c r="D315" s="331" t="n">
        <v>191000</v>
      </c>
    </row>
    <row r="316" customFormat="false" ht="11.25" hidden="false" customHeight="false" outlineLevel="0" collapsed="false">
      <c r="A316" s="333" t="n">
        <f aca="false">B316</f>
        <v>35863</v>
      </c>
      <c r="B316" s="192" t="n">
        <v>35863</v>
      </c>
      <c r="C316" s="308" t="n">
        <f aca="false">IF(B316&lt;&gt;"",MONTH(B316),0)</f>
        <v>3</v>
      </c>
      <c r="D316" s="331" t="n">
        <v>-41000</v>
      </c>
    </row>
    <row r="317" customFormat="false" ht="11.25" hidden="false" customHeight="false" outlineLevel="0" collapsed="false">
      <c r="A317" s="333" t="n">
        <f aca="false">B317</f>
        <v>35864</v>
      </c>
      <c r="B317" s="192" t="n">
        <v>35864</v>
      </c>
      <c r="C317" s="308" t="n">
        <f aca="false">IF(B317&lt;&gt;"",MONTH(B317),0)</f>
        <v>3</v>
      </c>
      <c r="D317" s="331" t="n">
        <v>206000</v>
      </c>
    </row>
    <row r="318" customFormat="false" ht="11.25" hidden="false" customHeight="false" outlineLevel="0" collapsed="false">
      <c r="A318" s="333" t="n">
        <f aca="false">B318</f>
        <v>35865</v>
      </c>
      <c r="B318" s="192" t="n">
        <v>35865</v>
      </c>
      <c r="C318" s="308" t="n">
        <f aca="false">IF(B318&lt;&gt;"",MONTH(B318),0)</f>
        <v>3</v>
      </c>
      <c r="D318" s="331" t="n">
        <v>229000</v>
      </c>
    </row>
    <row r="319" customFormat="false" ht="11.25" hidden="false" customHeight="false" outlineLevel="0" collapsed="false">
      <c r="A319" s="333" t="n">
        <f aca="false">B319</f>
        <v>35866</v>
      </c>
      <c r="B319" s="192" t="n">
        <v>35866</v>
      </c>
      <c r="C319" s="308" t="n">
        <f aca="false">IF(B319&lt;&gt;"",MONTH(B319),0)</f>
        <v>3</v>
      </c>
      <c r="D319" s="331" t="n">
        <v>161000</v>
      </c>
    </row>
    <row r="320" customFormat="false" ht="11.25" hidden="false" customHeight="false" outlineLevel="0" collapsed="false">
      <c r="A320" s="333" t="n">
        <f aca="false">B320</f>
        <v>35867</v>
      </c>
      <c r="B320" s="192" t="n">
        <v>35867</v>
      </c>
      <c r="C320" s="308" t="n">
        <f aca="false">IF(B320&lt;&gt;"",MONTH(B320),0)</f>
        <v>3</v>
      </c>
      <c r="D320" s="331" t="n">
        <v>60000</v>
      </c>
    </row>
    <row r="321" customFormat="false" ht="11.25" hidden="false" customHeight="false" outlineLevel="0" collapsed="false">
      <c r="A321" s="333" t="n">
        <f aca="false">B321</f>
        <v>35868</v>
      </c>
      <c r="B321" s="192" t="n">
        <v>35868</v>
      </c>
      <c r="C321" s="308" t="n">
        <f aca="false">IF(B321&lt;&gt;"",MONTH(B321),0)</f>
        <v>3</v>
      </c>
      <c r="D321" s="331" t="n">
        <v>153000</v>
      </c>
    </row>
    <row r="322" customFormat="false" ht="11.25" hidden="false" customHeight="false" outlineLevel="0" collapsed="false">
      <c r="A322" s="333" t="n">
        <f aca="false">B322</f>
        <v>35869</v>
      </c>
      <c r="B322" s="192" t="n">
        <v>35869</v>
      </c>
      <c r="C322" s="308" t="n">
        <f aca="false">IF(B322&lt;&gt;"",MONTH(B322),0)</f>
        <v>3</v>
      </c>
      <c r="D322" s="331" t="n">
        <v>193000</v>
      </c>
    </row>
    <row r="323" customFormat="false" ht="11.25" hidden="false" customHeight="false" outlineLevel="0" collapsed="false">
      <c r="A323" s="333" t="n">
        <f aca="false">B323</f>
        <v>35870</v>
      </c>
      <c r="B323" s="192" t="n">
        <v>35870</v>
      </c>
      <c r="C323" s="308" t="n">
        <f aca="false">IF(B323&lt;&gt;"",MONTH(B323),0)</f>
        <v>3</v>
      </c>
      <c r="D323" s="331" t="n">
        <v>5000</v>
      </c>
    </row>
    <row r="324" customFormat="false" ht="11.25" hidden="false" customHeight="false" outlineLevel="0" collapsed="false">
      <c r="A324" s="333" t="n">
        <f aca="false">B324</f>
        <v>35871</v>
      </c>
      <c r="B324" s="192" t="n">
        <v>35871</v>
      </c>
      <c r="C324" s="308" t="n">
        <f aca="false">IF(B324&lt;&gt;"",MONTH(B324),0)</f>
        <v>3</v>
      </c>
      <c r="D324" s="331" t="n">
        <v>294000</v>
      </c>
    </row>
    <row r="325" customFormat="false" ht="11.25" hidden="false" customHeight="false" outlineLevel="0" collapsed="false">
      <c r="A325" s="333" t="n">
        <f aca="false">B325</f>
        <v>35872</v>
      </c>
      <c r="B325" s="192" t="n">
        <v>35872</v>
      </c>
      <c r="C325" s="308" t="n">
        <f aca="false">IF(B325&lt;&gt;"",MONTH(B325),0)</f>
        <v>3</v>
      </c>
      <c r="D325" s="331" t="n">
        <v>291000</v>
      </c>
    </row>
    <row r="326" customFormat="false" ht="11.25" hidden="false" customHeight="false" outlineLevel="0" collapsed="false">
      <c r="A326" s="333" t="n">
        <f aca="false">B326</f>
        <v>35873</v>
      </c>
      <c r="B326" s="192" t="n">
        <v>35873</v>
      </c>
      <c r="C326" s="308" t="n">
        <f aca="false">IF(B326&lt;&gt;"",MONTH(B326),0)</f>
        <v>3</v>
      </c>
      <c r="D326" s="331" t="n">
        <v>261000</v>
      </c>
    </row>
    <row r="327" customFormat="false" ht="11.25" hidden="false" customHeight="false" outlineLevel="0" collapsed="false">
      <c r="A327" s="333" t="n">
        <f aca="false">B327</f>
        <v>35874</v>
      </c>
      <c r="B327" s="192" t="n">
        <v>35874</v>
      </c>
      <c r="C327" s="308" t="n">
        <f aca="false">IF(B327&lt;&gt;"",MONTH(B327),0)</f>
        <v>3</v>
      </c>
      <c r="D327" s="331" t="n">
        <v>341000</v>
      </c>
    </row>
    <row r="328" customFormat="false" ht="11.25" hidden="false" customHeight="false" outlineLevel="0" collapsed="false">
      <c r="A328" s="333" t="n">
        <f aca="false">B328</f>
        <v>35875</v>
      </c>
      <c r="B328" s="192" t="n">
        <v>35875</v>
      </c>
      <c r="C328" s="308" t="n">
        <f aca="false">IF(B328&lt;&gt;"",MONTH(B328),0)</f>
        <v>3</v>
      </c>
      <c r="D328" s="331" t="n">
        <v>534000</v>
      </c>
    </row>
    <row r="329" customFormat="false" ht="11.25" hidden="false" customHeight="false" outlineLevel="0" collapsed="false">
      <c r="A329" s="333" t="n">
        <f aca="false">B329</f>
        <v>35876</v>
      </c>
      <c r="B329" s="192" t="n">
        <v>35876</v>
      </c>
      <c r="C329" s="308" t="n">
        <f aca="false">IF(B329&lt;&gt;"",MONTH(B329),0)</f>
        <v>3</v>
      </c>
      <c r="D329" s="331" t="n">
        <v>524000</v>
      </c>
    </row>
    <row r="330" customFormat="false" ht="11.25" hidden="false" customHeight="false" outlineLevel="0" collapsed="false">
      <c r="A330" s="333" t="n">
        <f aca="false">B330</f>
        <v>35877</v>
      </c>
      <c r="B330" s="192" t="n">
        <v>35877</v>
      </c>
      <c r="C330" s="308" t="n">
        <f aca="false">IF(B330&lt;&gt;"",MONTH(B330),0)</f>
        <v>3</v>
      </c>
      <c r="D330" s="331" t="n">
        <v>310000</v>
      </c>
    </row>
    <row r="331" customFormat="false" ht="11.25" hidden="false" customHeight="false" outlineLevel="0" collapsed="false">
      <c r="A331" s="333" t="n">
        <f aca="false">B331</f>
        <v>35878</v>
      </c>
      <c r="B331" s="192" t="n">
        <v>35878</v>
      </c>
      <c r="C331" s="308" t="n">
        <f aca="false">IF(B331&lt;&gt;"",MONTH(B331),0)</f>
        <v>3</v>
      </c>
      <c r="D331" s="331" t="n">
        <v>294000</v>
      </c>
    </row>
    <row r="332" customFormat="false" ht="11.25" hidden="false" customHeight="false" outlineLevel="0" collapsed="false">
      <c r="A332" s="333" t="n">
        <f aca="false">B332</f>
        <v>35879</v>
      </c>
      <c r="B332" s="192" t="n">
        <v>35879</v>
      </c>
      <c r="C332" s="308" t="n">
        <f aca="false">IF(B332&lt;&gt;"",MONTH(B332),0)</f>
        <v>3</v>
      </c>
      <c r="D332" s="331" t="n">
        <v>-236000</v>
      </c>
    </row>
    <row r="333" customFormat="false" ht="11.25" hidden="false" customHeight="false" outlineLevel="0" collapsed="false">
      <c r="A333" s="333" t="n">
        <f aca="false">B333</f>
        <v>35880</v>
      </c>
      <c r="B333" s="192" t="n">
        <v>35880</v>
      </c>
      <c r="C333" s="308" t="n">
        <f aca="false">IF(B333&lt;&gt;"",MONTH(B333),0)</f>
        <v>3</v>
      </c>
      <c r="D333" s="331" t="n">
        <v>265000</v>
      </c>
    </row>
    <row r="334" customFormat="false" ht="11.25" hidden="false" customHeight="false" outlineLevel="0" collapsed="false">
      <c r="A334" s="333" t="n">
        <f aca="false">B334</f>
        <v>35881</v>
      </c>
      <c r="B334" s="192" t="n">
        <v>35881</v>
      </c>
      <c r="C334" s="308" t="n">
        <f aca="false">IF(B334&lt;&gt;"",MONTH(B334),0)</f>
        <v>3</v>
      </c>
      <c r="D334" s="331" t="n">
        <v>-31000</v>
      </c>
    </row>
    <row r="335" customFormat="false" ht="11.25" hidden="false" customHeight="false" outlineLevel="0" collapsed="false">
      <c r="A335" s="333" t="n">
        <f aca="false">B335</f>
        <v>35882</v>
      </c>
      <c r="B335" s="192" t="n">
        <v>35882</v>
      </c>
      <c r="C335" s="308" t="n">
        <f aca="false">IF(B335&lt;&gt;"",MONTH(B335),0)</f>
        <v>3</v>
      </c>
      <c r="D335" s="331" t="n">
        <v>-424000</v>
      </c>
    </row>
    <row r="336" customFormat="false" ht="11.25" hidden="false" customHeight="false" outlineLevel="0" collapsed="false">
      <c r="A336" s="333" t="n">
        <f aca="false">B336</f>
        <v>35883</v>
      </c>
      <c r="B336" s="192" t="n">
        <v>35883</v>
      </c>
      <c r="C336" s="308" t="n">
        <f aca="false">IF(B336&lt;&gt;"",MONTH(B336),0)</f>
        <v>3</v>
      </c>
      <c r="D336" s="331" t="n">
        <v>-326000</v>
      </c>
    </row>
    <row r="337" customFormat="false" ht="11.25" hidden="false" customHeight="false" outlineLevel="0" collapsed="false">
      <c r="A337" s="333" t="n">
        <f aca="false">B337</f>
        <v>35884</v>
      </c>
      <c r="B337" s="192" t="n">
        <v>35884</v>
      </c>
      <c r="C337" s="308" t="n">
        <f aca="false">IF(B337&lt;&gt;"",MONTH(B337),0)</f>
        <v>3</v>
      </c>
      <c r="D337" s="331" t="n">
        <v>-246000</v>
      </c>
    </row>
    <row r="338" customFormat="false" ht="11.25" hidden="false" customHeight="false" outlineLevel="0" collapsed="false">
      <c r="A338" s="333" t="n">
        <f aca="false">B338</f>
        <v>35885</v>
      </c>
      <c r="B338" s="192" t="n">
        <v>35885</v>
      </c>
      <c r="C338" s="308" t="n">
        <f aca="false">IF(B338&lt;&gt;"",MONTH(B338),0)</f>
        <v>3</v>
      </c>
      <c r="D338" s="331" t="n">
        <v>-757000</v>
      </c>
    </row>
    <row r="339" customFormat="false" ht="11.25" hidden="false" customHeight="false" outlineLevel="0" collapsed="false">
      <c r="A339" s="333" t="n">
        <f aca="false">B339</f>
        <v>35886</v>
      </c>
      <c r="B339" s="192" t="n">
        <v>35886</v>
      </c>
      <c r="C339" s="308" t="n">
        <f aca="false">IF(B339&lt;&gt;"",MONTH(B339),0)</f>
        <v>4</v>
      </c>
      <c r="D339" s="331" t="n">
        <v>-977000</v>
      </c>
    </row>
    <row r="340" customFormat="false" ht="11.25" hidden="false" customHeight="false" outlineLevel="0" collapsed="false">
      <c r="A340" s="333" t="n">
        <f aca="false">B340</f>
        <v>35887</v>
      </c>
      <c r="B340" s="192" t="n">
        <v>35887</v>
      </c>
      <c r="C340" s="308" t="n">
        <f aca="false">IF(B340&lt;&gt;"",MONTH(B340),0)</f>
        <v>4</v>
      </c>
      <c r="D340" s="331" t="n">
        <v>-504000</v>
      </c>
    </row>
    <row r="341" customFormat="false" ht="11.25" hidden="false" customHeight="false" outlineLevel="0" collapsed="false">
      <c r="A341" s="333" t="n">
        <f aca="false">B341</f>
        <v>35888</v>
      </c>
      <c r="B341" s="192" t="n">
        <v>35888</v>
      </c>
      <c r="C341" s="308" t="n">
        <f aca="false">IF(B341&lt;&gt;"",MONTH(B341),0)</f>
        <v>4</v>
      </c>
      <c r="D341" s="331" t="n">
        <v>-473000</v>
      </c>
    </row>
    <row r="342" customFormat="false" ht="11.25" hidden="false" customHeight="false" outlineLevel="0" collapsed="false">
      <c r="A342" s="333" t="n">
        <f aca="false">B342</f>
        <v>35889</v>
      </c>
      <c r="B342" s="192" t="n">
        <v>35889</v>
      </c>
      <c r="C342" s="308" t="n">
        <f aca="false">IF(B342&lt;&gt;"",MONTH(B342),0)</f>
        <v>4</v>
      </c>
      <c r="D342" s="331" t="n">
        <v>-320000</v>
      </c>
    </row>
    <row r="343" customFormat="false" ht="11.25" hidden="false" customHeight="false" outlineLevel="0" collapsed="false">
      <c r="A343" s="333" t="n">
        <f aca="false">B343</f>
        <v>35890</v>
      </c>
      <c r="B343" s="192" t="n">
        <v>35890</v>
      </c>
      <c r="C343" s="308" t="n">
        <f aca="false">IF(B343&lt;&gt;"",MONTH(B343),0)</f>
        <v>4</v>
      </c>
      <c r="D343" s="331" t="n">
        <v>37000</v>
      </c>
    </row>
    <row r="344" customFormat="false" ht="11.25" hidden="false" customHeight="false" outlineLevel="0" collapsed="false">
      <c r="A344" s="333" t="n">
        <f aca="false">B344</f>
        <v>35891</v>
      </c>
      <c r="B344" s="192" t="n">
        <v>35891</v>
      </c>
      <c r="C344" s="308" t="n">
        <f aca="false">IF(B344&lt;&gt;"",MONTH(B344),0)</f>
        <v>4</v>
      </c>
      <c r="D344" s="331" t="n">
        <v>-259000</v>
      </c>
    </row>
    <row r="345" customFormat="false" ht="11.25" hidden="false" customHeight="false" outlineLevel="0" collapsed="false">
      <c r="A345" s="333" t="n">
        <f aca="false">B345</f>
        <v>35892</v>
      </c>
      <c r="B345" s="192" t="n">
        <v>35892</v>
      </c>
      <c r="C345" s="308" t="n">
        <f aca="false">IF(B345&lt;&gt;"",MONTH(B345),0)</f>
        <v>4</v>
      </c>
      <c r="D345" s="331" t="n">
        <v>-102000</v>
      </c>
    </row>
    <row r="346" customFormat="false" ht="11.25" hidden="false" customHeight="false" outlineLevel="0" collapsed="false">
      <c r="A346" s="333" t="n">
        <f aca="false">B346</f>
        <v>35893</v>
      </c>
      <c r="B346" s="192" t="n">
        <v>35893</v>
      </c>
      <c r="C346" s="308" t="n">
        <f aca="false">IF(B346&lt;&gt;"",MONTH(B346),0)</f>
        <v>4</v>
      </c>
      <c r="D346" s="331" t="n">
        <v>-23000</v>
      </c>
    </row>
    <row r="347" customFormat="false" ht="11.25" hidden="false" customHeight="false" outlineLevel="0" collapsed="false">
      <c r="A347" s="333" t="n">
        <f aca="false">B347</f>
        <v>35894</v>
      </c>
      <c r="B347" s="192" t="n">
        <v>35894</v>
      </c>
      <c r="C347" s="308" t="n">
        <f aca="false">IF(B347&lt;&gt;"",MONTH(B347),0)</f>
        <v>4</v>
      </c>
      <c r="D347" s="331" t="n">
        <v>76000</v>
      </c>
    </row>
    <row r="348" customFormat="false" ht="11.25" hidden="false" customHeight="false" outlineLevel="0" collapsed="false">
      <c r="A348" s="333" t="n">
        <f aca="false">B348</f>
        <v>35895</v>
      </c>
      <c r="B348" s="192" t="n">
        <v>35895</v>
      </c>
      <c r="C348" s="308" t="n">
        <f aca="false">IF(B348&lt;&gt;"",MONTH(B348),0)</f>
        <v>4</v>
      </c>
      <c r="D348" s="331" t="n">
        <v>329000</v>
      </c>
    </row>
    <row r="349" customFormat="false" ht="11.25" hidden="false" customHeight="false" outlineLevel="0" collapsed="false">
      <c r="A349" s="333" t="n">
        <f aca="false">B349</f>
        <v>35896</v>
      </c>
      <c r="B349" s="192" t="n">
        <v>35896</v>
      </c>
      <c r="C349" s="308" t="n">
        <f aca="false">IF(B349&lt;&gt;"",MONTH(B349),0)</f>
        <v>4</v>
      </c>
      <c r="D349" s="331" t="n">
        <v>-25000</v>
      </c>
    </row>
    <row r="350" customFormat="false" ht="11.25" hidden="false" customHeight="false" outlineLevel="0" collapsed="false">
      <c r="A350" s="333" t="n">
        <f aca="false">B350</f>
        <v>35897</v>
      </c>
      <c r="B350" s="192" t="n">
        <v>35897</v>
      </c>
      <c r="C350" s="308" t="n">
        <f aca="false">IF(B350&lt;&gt;"",MONTH(B350),0)</f>
        <v>4</v>
      </c>
      <c r="D350" s="331" t="n">
        <v>287000</v>
      </c>
    </row>
    <row r="351" customFormat="false" ht="11.25" hidden="false" customHeight="false" outlineLevel="0" collapsed="false">
      <c r="A351" s="333" t="n">
        <f aca="false">B351</f>
        <v>35898</v>
      </c>
      <c r="B351" s="192" t="n">
        <v>35898</v>
      </c>
      <c r="C351" s="308" t="n">
        <f aca="false">IF(B351&lt;&gt;"",MONTH(B351),0)</f>
        <v>4</v>
      </c>
      <c r="D351" s="331" t="n">
        <v>-437000</v>
      </c>
    </row>
    <row r="352" customFormat="false" ht="11.25" hidden="false" customHeight="false" outlineLevel="0" collapsed="false">
      <c r="A352" s="333" t="n">
        <f aca="false">B352</f>
        <v>35899</v>
      </c>
      <c r="B352" s="192" t="n">
        <v>35899</v>
      </c>
      <c r="C352" s="308" t="n">
        <f aca="false">IF(B352&lt;&gt;"",MONTH(B352),0)</f>
        <v>4</v>
      </c>
      <c r="D352" s="331" t="n">
        <v>-363000</v>
      </c>
    </row>
    <row r="353" customFormat="false" ht="11.25" hidden="false" customHeight="false" outlineLevel="0" collapsed="false">
      <c r="A353" s="333" t="n">
        <f aca="false">B353</f>
        <v>35900</v>
      </c>
      <c r="B353" s="192" t="n">
        <v>35900</v>
      </c>
      <c r="C353" s="308" t="n">
        <f aca="false">IF(B353&lt;&gt;"",MONTH(B353),0)</f>
        <v>4</v>
      </c>
      <c r="D353" s="331" t="n">
        <v>-385000</v>
      </c>
    </row>
    <row r="354" customFormat="false" ht="11.25" hidden="false" customHeight="false" outlineLevel="0" collapsed="false">
      <c r="A354" s="333" t="n">
        <f aca="false">B354</f>
        <v>35901</v>
      </c>
      <c r="B354" s="192" t="n">
        <v>35901</v>
      </c>
      <c r="C354" s="308" t="n">
        <f aca="false">IF(B354&lt;&gt;"",MONTH(B354),0)</f>
        <v>4</v>
      </c>
      <c r="D354" s="331" t="n">
        <v>-269000</v>
      </c>
    </row>
    <row r="355" customFormat="false" ht="11.25" hidden="false" customHeight="false" outlineLevel="0" collapsed="false">
      <c r="A355" s="333" t="n">
        <f aca="false">B355</f>
        <v>35902</v>
      </c>
      <c r="B355" s="192" t="n">
        <v>35902</v>
      </c>
      <c r="C355" s="308" t="n">
        <f aca="false">IF(B355&lt;&gt;"",MONTH(B355),0)</f>
        <v>4</v>
      </c>
      <c r="D355" s="331" t="n">
        <v>61000</v>
      </c>
    </row>
    <row r="356" customFormat="false" ht="11.25" hidden="false" customHeight="false" outlineLevel="0" collapsed="false">
      <c r="A356" s="333" t="n">
        <f aca="false">B356</f>
        <v>35903</v>
      </c>
      <c r="B356" s="192" t="n">
        <v>35903</v>
      </c>
      <c r="C356" s="308" t="n">
        <f aca="false">IF(B356&lt;&gt;"",MONTH(B356),0)</f>
        <v>4</v>
      </c>
      <c r="D356" s="331" t="n">
        <v>659000</v>
      </c>
    </row>
    <row r="357" customFormat="false" ht="11.25" hidden="false" customHeight="false" outlineLevel="0" collapsed="false">
      <c r="A357" s="333" t="n">
        <f aca="false">B357</f>
        <v>35904</v>
      </c>
      <c r="B357" s="192" t="n">
        <v>35904</v>
      </c>
      <c r="C357" s="308" t="n">
        <f aca="false">IF(B357&lt;&gt;"",MONTH(B357),0)</f>
        <v>4</v>
      </c>
      <c r="D357" s="331" t="n">
        <v>762000</v>
      </c>
    </row>
    <row r="358" customFormat="false" ht="11.25" hidden="false" customHeight="false" outlineLevel="0" collapsed="false">
      <c r="A358" s="333" t="n">
        <f aca="false">B358</f>
        <v>35905</v>
      </c>
      <c r="B358" s="192" t="n">
        <v>35905</v>
      </c>
      <c r="C358" s="308" t="n">
        <f aca="false">IF(B358&lt;&gt;"",MONTH(B358),0)</f>
        <v>4</v>
      </c>
      <c r="D358" s="331" t="n">
        <v>467000</v>
      </c>
    </row>
    <row r="359" customFormat="false" ht="11.25" hidden="false" customHeight="false" outlineLevel="0" collapsed="false">
      <c r="A359" s="333" t="n">
        <f aca="false">B359</f>
        <v>35906</v>
      </c>
      <c r="B359" s="192" t="n">
        <v>35906</v>
      </c>
      <c r="C359" s="308" t="n">
        <f aca="false">IF(B359&lt;&gt;"",MONTH(B359),0)</f>
        <v>4</v>
      </c>
      <c r="D359" s="331" t="n">
        <v>608000</v>
      </c>
    </row>
    <row r="360" customFormat="false" ht="11.25" hidden="false" customHeight="false" outlineLevel="0" collapsed="false">
      <c r="A360" s="333" t="n">
        <f aca="false">B360</f>
        <v>35907</v>
      </c>
      <c r="B360" s="192" t="n">
        <v>35907</v>
      </c>
      <c r="C360" s="308" t="n">
        <f aca="false">IF(B360&lt;&gt;"",MONTH(B360),0)</f>
        <v>4</v>
      </c>
      <c r="D360" s="331" t="n">
        <v>439000</v>
      </c>
    </row>
    <row r="361" customFormat="false" ht="11.25" hidden="false" customHeight="false" outlineLevel="0" collapsed="false">
      <c r="A361" s="333" t="n">
        <f aca="false">B361</f>
        <v>35908</v>
      </c>
      <c r="B361" s="192" t="n">
        <v>35908</v>
      </c>
      <c r="C361" s="308" t="n">
        <f aca="false">IF(B361&lt;&gt;"",MONTH(B361),0)</f>
        <v>4</v>
      </c>
      <c r="D361" s="331" t="n">
        <v>581000</v>
      </c>
    </row>
    <row r="362" customFormat="false" ht="11.25" hidden="false" customHeight="false" outlineLevel="0" collapsed="false">
      <c r="A362" s="333" t="n">
        <f aca="false">B362</f>
        <v>35909</v>
      </c>
      <c r="B362" s="192" t="n">
        <v>35909</v>
      </c>
      <c r="C362" s="308" t="n">
        <f aca="false">IF(B362&lt;&gt;"",MONTH(B362),0)</f>
        <v>4</v>
      </c>
      <c r="D362" s="331" t="n">
        <v>623000</v>
      </c>
    </row>
    <row r="363" customFormat="false" ht="11.25" hidden="false" customHeight="false" outlineLevel="0" collapsed="false">
      <c r="A363" s="333" t="n">
        <f aca="false">B363</f>
        <v>35910</v>
      </c>
      <c r="B363" s="192" t="n">
        <v>35910</v>
      </c>
      <c r="C363" s="308" t="n">
        <f aca="false">IF(B363&lt;&gt;"",MONTH(B363),0)</f>
        <v>4</v>
      </c>
      <c r="D363" s="331" t="n">
        <v>736000</v>
      </c>
    </row>
    <row r="364" customFormat="false" ht="11.25" hidden="false" customHeight="false" outlineLevel="0" collapsed="false">
      <c r="A364" s="333" t="n">
        <f aca="false">B364</f>
        <v>35911</v>
      </c>
      <c r="B364" s="192" t="n">
        <v>35911</v>
      </c>
      <c r="C364" s="308" t="n">
        <f aca="false">IF(B364&lt;&gt;"",MONTH(B364),0)</f>
        <v>4</v>
      </c>
      <c r="D364" s="331" t="n">
        <v>798000</v>
      </c>
    </row>
    <row r="365" customFormat="false" ht="11.25" hidden="false" customHeight="false" outlineLevel="0" collapsed="false">
      <c r="A365" s="333" t="n">
        <f aca="false">B365</f>
        <v>35912</v>
      </c>
      <c r="B365" s="192" t="n">
        <v>35912</v>
      </c>
      <c r="C365" s="308" t="n">
        <f aca="false">IF(B365&lt;&gt;"",MONTH(B365),0)</f>
        <v>4</v>
      </c>
      <c r="D365" s="331" t="n">
        <v>808000</v>
      </c>
    </row>
    <row r="366" customFormat="false" ht="11.25" hidden="false" customHeight="false" outlineLevel="0" collapsed="false">
      <c r="A366" s="333" t="n">
        <f aca="false">B366</f>
        <v>35913</v>
      </c>
      <c r="B366" s="192" t="n">
        <v>35913</v>
      </c>
      <c r="C366" s="308" t="n">
        <f aca="false">IF(B366&lt;&gt;"",MONTH(B366),0)</f>
        <v>4</v>
      </c>
      <c r="D366" s="331" t="n">
        <v>752000</v>
      </c>
    </row>
    <row r="367" customFormat="false" ht="11.25" hidden="false" customHeight="false" outlineLevel="0" collapsed="false">
      <c r="A367" s="333" t="n">
        <f aca="false">B367</f>
        <v>35914</v>
      </c>
      <c r="B367" s="192" t="n">
        <v>35914</v>
      </c>
      <c r="C367" s="308" t="n">
        <f aca="false">IF(B367&lt;&gt;"",MONTH(B367),0)</f>
        <v>4</v>
      </c>
      <c r="D367" s="331" t="n">
        <v>576000</v>
      </c>
    </row>
    <row r="368" customFormat="false" ht="11.25" hidden="false" customHeight="false" outlineLevel="0" collapsed="false">
      <c r="A368" s="333" t="n">
        <f aca="false">B368</f>
        <v>35915</v>
      </c>
      <c r="B368" s="192" t="n">
        <v>35915</v>
      </c>
      <c r="C368" s="308" t="n">
        <f aca="false">IF(B368&lt;&gt;"",MONTH(B368),0)</f>
        <v>4</v>
      </c>
      <c r="D368" s="331" t="n">
        <v>645000</v>
      </c>
    </row>
    <row r="369" customFormat="false" ht="11.25" hidden="false" customHeight="false" outlineLevel="0" collapsed="false">
      <c r="A369" s="333" t="n">
        <f aca="false">B369</f>
        <v>35916</v>
      </c>
      <c r="B369" s="192" t="n">
        <v>35916</v>
      </c>
      <c r="C369" s="308" t="n">
        <f aca="false">IF(B369&lt;&gt;"",MONTH(B369),0)</f>
        <v>5</v>
      </c>
      <c r="D369" s="370" t="s">
        <v>80</v>
      </c>
    </row>
    <row r="370" customFormat="false" ht="11.25" hidden="false" customHeight="false" outlineLevel="0" collapsed="false">
      <c r="A370" s="333" t="n">
        <f aca="false">B370</f>
        <v>35917</v>
      </c>
      <c r="B370" s="192" t="n">
        <v>35917</v>
      </c>
      <c r="C370" s="308" t="n">
        <f aca="false">IF(B370&lt;&gt;"",MONTH(B370),0)</f>
        <v>5</v>
      </c>
      <c r="D370" s="370" t="s">
        <v>80</v>
      </c>
    </row>
    <row r="371" customFormat="false" ht="11.25" hidden="false" customHeight="false" outlineLevel="0" collapsed="false">
      <c r="A371" s="333" t="n">
        <f aca="false">B371</f>
        <v>35918</v>
      </c>
      <c r="B371" s="192" t="n">
        <v>35918</v>
      </c>
      <c r="C371" s="308" t="n">
        <f aca="false">IF(B371&lt;&gt;"",MONTH(B371),0)</f>
        <v>5</v>
      </c>
      <c r="D371" s="370" t="s">
        <v>80</v>
      </c>
    </row>
    <row r="372" customFormat="false" ht="11.25" hidden="false" customHeight="false" outlineLevel="0" collapsed="false">
      <c r="A372" s="333" t="n">
        <f aca="false">B372</f>
        <v>35919</v>
      </c>
      <c r="B372" s="192" t="n">
        <v>35919</v>
      </c>
      <c r="C372" s="308" t="n">
        <f aca="false">IF(B372&lt;&gt;"",MONTH(B372),0)</f>
        <v>5</v>
      </c>
      <c r="D372" s="370" t="s">
        <v>80</v>
      </c>
    </row>
    <row r="373" customFormat="false" ht="11.25" hidden="false" customHeight="false" outlineLevel="0" collapsed="false">
      <c r="A373" s="333" t="n">
        <f aca="false">B373</f>
        <v>35920</v>
      </c>
      <c r="B373" s="192" t="n">
        <v>35920</v>
      </c>
      <c r="C373" s="308" t="n">
        <f aca="false">IF(B373&lt;&gt;"",MONTH(B373),0)</f>
        <v>5</v>
      </c>
      <c r="D373" s="370" t="s">
        <v>80</v>
      </c>
    </row>
    <row r="374" customFormat="false" ht="11.25" hidden="false" customHeight="false" outlineLevel="0" collapsed="false">
      <c r="A374" s="333" t="n">
        <f aca="false">B374</f>
        <v>35921</v>
      </c>
      <c r="B374" s="192" t="n">
        <v>35921</v>
      </c>
      <c r="C374" s="308" t="n">
        <f aca="false">IF(B374&lt;&gt;"",MONTH(B374),0)</f>
        <v>5</v>
      </c>
      <c r="D374" s="370" t="s">
        <v>80</v>
      </c>
    </row>
    <row r="375" customFormat="false" ht="11.25" hidden="false" customHeight="false" outlineLevel="0" collapsed="false">
      <c r="A375" s="333" t="n">
        <f aca="false">B375</f>
        <v>35922</v>
      </c>
      <c r="B375" s="192" t="n">
        <v>35922</v>
      </c>
      <c r="C375" s="308" t="n">
        <f aca="false">IF(B375&lt;&gt;"",MONTH(B375),0)</f>
        <v>5</v>
      </c>
      <c r="D375" s="370" t="s">
        <v>80</v>
      </c>
    </row>
    <row r="376" customFormat="false" ht="11.25" hidden="false" customHeight="false" outlineLevel="0" collapsed="false">
      <c r="A376" s="333" t="n">
        <f aca="false">B376</f>
        <v>35923</v>
      </c>
      <c r="B376" s="192" t="n">
        <v>35923</v>
      </c>
      <c r="C376" s="308" t="n">
        <f aca="false">IF(B376&lt;&gt;"",MONTH(B376),0)</f>
        <v>5</v>
      </c>
      <c r="D376" s="370" t="s">
        <v>80</v>
      </c>
    </row>
    <row r="377" customFormat="false" ht="11.25" hidden="false" customHeight="false" outlineLevel="0" collapsed="false">
      <c r="A377" s="333" t="n">
        <f aca="false">B377</f>
        <v>35924</v>
      </c>
      <c r="B377" s="192" t="n">
        <v>35924</v>
      </c>
      <c r="C377" s="308" t="n">
        <f aca="false">IF(B377&lt;&gt;"",MONTH(B377),0)</f>
        <v>5</v>
      </c>
      <c r="D377" s="370" t="s">
        <v>80</v>
      </c>
    </row>
    <row r="378" customFormat="false" ht="11.25" hidden="false" customHeight="false" outlineLevel="0" collapsed="false">
      <c r="A378" s="333" t="n">
        <f aca="false">B378</f>
        <v>35925</v>
      </c>
      <c r="B378" s="192" t="n">
        <v>35925</v>
      </c>
      <c r="C378" s="308" t="n">
        <f aca="false">IF(B378&lt;&gt;"",MONTH(B378),0)</f>
        <v>5</v>
      </c>
      <c r="D378" s="370" t="s">
        <v>80</v>
      </c>
    </row>
    <row r="379" customFormat="false" ht="11.25" hidden="false" customHeight="false" outlineLevel="0" collapsed="false">
      <c r="A379" s="333" t="n">
        <f aca="false">B379</f>
        <v>35926</v>
      </c>
      <c r="B379" s="192" t="n">
        <v>35926</v>
      </c>
      <c r="C379" s="308" t="n">
        <f aca="false">IF(B379&lt;&gt;"",MONTH(B379),0)</f>
        <v>5</v>
      </c>
      <c r="D379" s="370" t="s">
        <v>80</v>
      </c>
    </row>
    <row r="380" customFormat="false" ht="11.25" hidden="false" customHeight="false" outlineLevel="0" collapsed="false">
      <c r="A380" s="333" t="n">
        <f aca="false">B380</f>
        <v>35927</v>
      </c>
      <c r="B380" s="192" t="n">
        <v>35927</v>
      </c>
      <c r="C380" s="308" t="n">
        <f aca="false">IF(B380&lt;&gt;"",MONTH(B380),0)</f>
        <v>5</v>
      </c>
      <c r="D380" s="370" t="s">
        <v>80</v>
      </c>
    </row>
    <row r="381" customFormat="false" ht="11.25" hidden="false" customHeight="false" outlineLevel="0" collapsed="false">
      <c r="A381" s="333" t="n">
        <f aca="false">B381</f>
        <v>35928</v>
      </c>
      <c r="B381" s="192" t="n">
        <v>35928</v>
      </c>
      <c r="C381" s="308" t="n">
        <f aca="false">IF(B381&lt;&gt;"",MONTH(B381),0)</f>
        <v>5</v>
      </c>
      <c r="D381" s="370" t="s">
        <v>80</v>
      </c>
    </row>
    <row r="382" customFormat="false" ht="11.25" hidden="false" customHeight="false" outlineLevel="0" collapsed="false">
      <c r="A382" s="333" t="n">
        <f aca="false">B382</f>
        <v>35929</v>
      </c>
      <c r="B382" s="192" t="n">
        <v>35929</v>
      </c>
      <c r="C382" s="308" t="n">
        <f aca="false">IF(B382&lt;&gt;"",MONTH(B382),0)</f>
        <v>5</v>
      </c>
      <c r="D382" s="370" t="s">
        <v>80</v>
      </c>
    </row>
    <row r="383" customFormat="false" ht="11.25" hidden="false" customHeight="false" outlineLevel="0" collapsed="false">
      <c r="A383" s="333" t="n">
        <f aca="false">B383</f>
        <v>35930</v>
      </c>
      <c r="B383" s="192" t="n">
        <v>35930</v>
      </c>
      <c r="C383" s="308" t="n">
        <f aca="false">IF(B383&lt;&gt;"",MONTH(B383),0)</f>
        <v>5</v>
      </c>
      <c r="D383" s="370" t="s">
        <v>80</v>
      </c>
    </row>
    <row r="384" customFormat="false" ht="11.25" hidden="false" customHeight="false" outlineLevel="0" collapsed="false">
      <c r="A384" s="333" t="n">
        <f aca="false">B384</f>
        <v>35931</v>
      </c>
      <c r="B384" s="192" t="n">
        <v>35931</v>
      </c>
      <c r="C384" s="308" t="n">
        <f aca="false">IF(B384&lt;&gt;"",MONTH(B384),0)</f>
        <v>5</v>
      </c>
      <c r="D384" s="370" t="s">
        <v>80</v>
      </c>
    </row>
    <row r="385" customFormat="false" ht="11.25" hidden="false" customHeight="false" outlineLevel="0" collapsed="false">
      <c r="A385" s="333" t="n">
        <f aca="false">B385</f>
        <v>35932</v>
      </c>
      <c r="B385" s="192" t="n">
        <v>35932</v>
      </c>
      <c r="C385" s="308" t="n">
        <f aca="false">IF(B385&lt;&gt;"",MONTH(B385),0)</f>
        <v>5</v>
      </c>
      <c r="D385" s="370" t="s">
        <v>80</v>
      </c>
    </row>
    <row r="386" customFormat="false" ht="11.25" hidden="false" customHeight="false" outlineLevel="0" collapsed="false">
      <c r="A386" s="333" t="n">
        <f aca="false">B386</f>
        <v>35933</v>
      </c>
      <c r="B386" s="192" t="n">
        <v>35933</v>
      </c>
      <c r="C386" s="308" t="n">
        <f aca="false">IF(B386&lt;&gt;"",MONTH(B386),0)</f>
        <v>5</v>
      </c>
      <c r="D386" s="370" t="s">
        <v>80</v>
      </c>
    </row>
    <row r="387" customFormat="false" ht="11.25" hidden="false" customHeight="false" outlineLevel="0" collapsed="false">
      <c r="A387" s="333" t="n">
        <f aca="false">B387</f>
        <v>35934</v>
      </c>
      <c r="B387" s="192" t="n">
        <v>35934</v>
      </c>
      <c r="C387" s="308" t="n">
        <f aca="false">IF(B387&lt;&gt;"",MONTH(B387),0)</f>
        <v>5</v>
      </c>
      <c r="D387" s="370" t="s">
        <v>80</v>
      </c>
    </row>
    <row r="388" customFormat="false" ht="11.25" hidden="false" customHeight="false" outlineLevel="0" collapsed="false">
      <c r="A388" s="333" t="n">
        <f aca="false">B388</f>
        <v>35935</v>
      </c>
      <c r="B388" s="192" t="n">
        <v>35935</v>
      </c>
      <c r="C388" s="308" t="n">
        <f aca="false">IF(B388&lt;&gt;"",MONTH(B388),0)</f>
        <v>5</v>
      </c>
      <c r="D388" s="370" t="s">
        <v>80</v>
      </c>
    </row>
    <row r="389" customFormat="false" ht="11.25" hidden="false" customHeight="false" outlineLevel="0" collapsed="false">
      <c r="A389" s="333" t="n">
        <f aca="false">B389</f>
        <v>35936</v>
      </c>
      <c r="B389" s="192" t="n">
        <v>35936</v>
      </c>
      <c r="C389" s="308" t="n">
        <f aca="false">IF(B389&lt;&gt;"",MONTH(B389),0)</f>
        <v>5</v>
      </c>
      <c r="D389" s="370" t="s">
        <v>80</v>
      </c>
    </row>
    <row r="390" customFormat="false" ht="11.25" hidden="false" customHeight="false" outlineLevel="0" collapsed="false">
      <c r="A390" s="333" t="n">
        <f aca="false">B390</f>
        <v>35937</v>
      </c>
      <c r="B390" s="192" t="n">
        <v>35937</v>
      </c>
      <c r="C390" s="308" t="n">
        <f aca="false">IF(B390&lt;&gt;"",MONTH(B390),0)</f>
        <v>5</v>
      </c>
      <c r="D390" s="370" t="s">
        <v>80</v>
      </c>
    </row>
    <row r="391" customFormat="false" ht="11.25" hidden="false" customHeight="false" outlineLevel="0" collapsed="false">
      <c r="A391" s="333" t="n">
        <f aca="false">B391</f>
        <v>35938</v>
      </c>
      <c r="B391" s="192" t="n">
        <v>35938</v>
      </c>
      <c r="C391" s="308" t="n">
        <f aca="false">IF(B391&lt;&gt;"",MONTH(B391),0)</f>
        <v>5</v>
      </c>
      <c r="D391" s="370" t="s">
        <v>80</v>
      </c>
    </row>
    <row r="392" customFormat="false" ht="11.25" hidden="false" customHeight="false" outlineLevel="0" collapsed="false">
      <c r="A392" s="333" t="n">
        <f aca="false">B392</f>
        <v>35939</v>
      </c>
      <c r="B392" s="192" t="n">
        <v>35939</v>
      </c>
      <c r="C392" s="308" t="n">
        <f aca="false">IF(B392&lt;&gt;"",MONTH(B392),0)</f>
        <v>5</v>
      </c>
      <c r="D392" s="370" t="s">
        <v>80</v>
      </c>
    </row>
    <row r="393" customFormat="false" ht="11.25" hidden="false" customHeight="false" outlineLevel="0" collapsed="false">
      <c r="A393" s="333" t="n">
        <f aca="false">B393</f>
        <v>35940</v>
      </c>
      <c r="B393" s="192" t="n">
        <v>35940</v>
      </c>
      <c r="C393" s="308" t="n">
        <f aca="false">IF(B393&lt;&gt;"",MONTH(B393),0)</f>
        <v>5</v>
      </c>
      <c r="D393" s="370" t="s">
        <v>80</v>
      </c>
    </row>
    <row r="394" customFormat="false" ht="11.25" hidden="false" customHeight="false" outlineLevel="0" collapsed="false">
      <c r="A394" s="333" t="n">
        <f aca="false">B394</f>
        <v>35941</v>
      </c>
      <c r="B394" s="192" t="n">
        <v>35941</v>
      </c>
      <c r="C394" s="308" t="n">
        <f aca="false">IF(B394&lt;&gt;"",MONTH(B394),0)</f>
        <v>5</v>
      </c>
      <c r="D394" s="370" t="s">
        <v>80</v>
      </c>
    </row>
    <row r="395" customFormat="false" ht="11.25" hidden="false" customHeight="false" outlineLevel="0" collapsed="false">
      <c r="A395" s="333" t="n">
        <f aca="false">B395</f>
        <v>35942</v>
      </c>
      <c r="B395" s="192" t="n">
        <v>35942</v>
      </c>
      <c r="C395" s="308" t="n">
        <f aca="false">IF(B395&lt;&gt;"",MONTH(B395),0)</f>
        <v>5</v>
      </c>
      <c r="D395" s="370" t="s">
        <v>80</v>
      </c>
    </row>
    <row r="396" customFormat="false" ht="11.25" hidden="false" customHeight="false" outlineLevel="0" collapsed="false">
      <c r="A396" s="333" t="n">
        <f aca="false">B396</f>
        <v>35943</v>
      </c>
      <c r="B396" s="192" t="n">
        <v>35943</v>
      </c>
      <c r="C396" s="308" t="n">
        <f aca="false">IF(B396&lt;&gt;"",MONTH(B396),0)</f>
        <v>5</v>
      </c>
      <c r="D396" s="370" t="s">
        <v>80</v>
      </c>
    </row>
    <row r="397" customFormat="false" ht="11.25" hidden="false" customHeight="false" outlineLevel="0" collapsed="false">
      <c r="A397" s="333" t="n">
        <f aca="false">B397</f>
        <v>35944</v>
      </c>
      <c r="B397" s="192" t="n">
        <v>35944</v>
      </c>
      <c r="C397" s="308" t="n">
        <f aca="false">IF(B397&lt;&gt;"",MONTH(B397),0)</f>
        <v>5</v>
      </c>
      <c r="D397" s="370" t="s">
        <v>80</v>
      </c>
    </row>
    <row r="398" customFormat="false" ht="11.25" hidden="false" customHeight="false" outlineLevel="0" collapsed="false">
      <c r="A398" s="333" t="n">
        <f aca="false">B398</f>
        <v>35945</v>
      </c>
      <c r="B398" s="192" t="n">
        <v>35945</v>
      </c>
      <c r="C398" s="308" t="n">
        <f aca="false">IF(B398&lt;&gt;"",MONTH(B398),0)</f>
        <v>5</v>
      </c>
      <c r="D398" s="370" t="s">
        <v>80</v>
      </c>
    </row>
    <row r="399" customFormat="false" ht="11.25" hidden="false" customHeight="false" outlineLevel="0" collapsed="false">
      <c r="A399" s="333" t="n">
        <f aca="false">B399</f>
        <v>35946</v>
      </c>
      <c r="B399" s="192" t="n">
        <v>35946</v>
      </c>
      <c r="C399" s="308" t="n">
        <f aca="false">IF(B399&lt;&gt;"",MONTH(B399),0)</f>
        <v>5</v>
      </c>
      <c r="D399" s="370" t="s">
        <v>80</v>
      </c>
    </row>
    <row r="400" customFormat="false" ht="11.25" hidden="false" customHeight="false" outlineLevel="0" collapsed="false">
      <c r="A400" s="333" t="n">
        <f aca="false">B400</f>
        <v>35947</v>
      </c>
      <c r="B400" s="192" t="n">
        <v>35947</v>
      </c>
      <c r="C400" s="308" t="n">
        <f aca="false">IF(B400&lt;&gt;"",MONTH(B400),0)</f>
        <v>6</v>
      </c>
      <c r="D400" s="370" t="s">
        <v>80</v>
      </c>
    </row>
    <row r="401" customFormat="false" ht="11.25" hidden="false" customHeight="false" outlineLevel="0" collapsed="false">
      <c r="A401" s="333" t="n">
        <f aca="false">B401</f>
        <v>35948</v>
      </c>
      <c r="B401" s="192" t="n">
        <v>35948</v>
      </c>
      <c r="C401" s="308" t="n">
        <f aca="false">IF(B401&lt;&gt;"",MONTH(B401),0)</f>
        <v>6</v>
      </c>
      <c r="D401" s="370" t="s">
        <v>80</v>
      </c>
    </row>
    <row r="402" customFormat="false" ht="11.25" hidden="false" customHeight="false" outlineLevel="0" collapsed="false">
      <c r="A402" s="333" t="n">
        <f aca="false">B402</f>
        <v>35949</v>
      </c>
      <c r="B402" s="192" t="n">
        <v>35949</v>
      </c>
      <c r="C402" s="308" t="n">
        <f aca="false">IF(B402&lt;&gt;"",MONTH(B402),0)</f>
        <v>6</v>
      </c>
      <c r="D402" s="370" t="s">
        <v>80</v>
      </c>
    </row>
    <row r="403" customFormat="false" ht="11.25" hidden="false" customHeight="false" outlineLevel="0" collapsed="false">
      <c r="A403" s="333" t="n">
        <f aca="false">B403</f>
        <v>35950</v>
      </c>
      <c r="B403" s="192" t="n">
        <v>35950</v>
      </c>
      <c r="C403" s="308" t="n">
        <f aca="false">IF(B403&lt;&gt;"",MONTH(B403),0)</f>
        <v>6</v>
      </c>
      <c r="D403" s="370" t="s">
        <v>80</v>
      </c>
    </row>
    <row r="404" customFormat="false" ht="11.25" hidden="false" customHeight="false" outlineLevel="0" collapsed="false">
      <c r="A404" s="333" t="n">
        <f aca="false">B404</f>
        <v>35951</v>
      </c>
      <c r="B404" s="192" t="n">
        <v>35951</v>
      </c>
      <c r="C404" s="308" t="n">
        <f aca="false">IF(B404&lt;&gt;"",MONTH(B404),0)</f>
        <v>6</v>
      </c>
      <c r="D404" s="370" t="s">
        <v>80</v>
      </c>
    </row>
    <row r="405" customFormat="false" ht="11.25" hidden="false" customHeight="false" outlineLevel="0" collapsed="false">
      <c r="A405" s="333" t="n">
        <f aca="false">B405</f>
        <v>35952</v>
      </c>
      <c r="B405" s="192" t="n">
        <v>35952</v>
      </c>
      <c r="C405" s="308" t="n">
        <f aca="false">IF(B405&lt;&gt;"",MONTH(B405),0)</f>
        <v>6</v>
      </c>
      <c r="D405" s="370" t="s">
        <v>80</v>
      </c>
    </row>
    <row r="406" customFormat="false" ht="11.25" hidden="false" customHeight="false" outlineLevel="0" collapsed="false">
      <c r="A406" s="333" t="n">
        <f aca="false">B406</f>
        <v>35953</v>
      </c>
      <c r="B406" s="192" t="n">
        <v>35953</v>
      </c>
      <c r="C406" s="308" t="n">
        <f aca="false">IF(B406&lt;&gt;"",MONTH(B406),0)</f>
        <v>6</v>
      </c>
      <c r="D406" s="370" t="s">
        <v>80</v>
      </c>
    </row>
    <row r="407" customFormat="false" ht="11.25" hidden="false" customHeight="false" outlineLevel="0" collapsed="false">
      <c r="A407" s="333" t="n">
        <f aca="false">B407</f>
        <v>35954</v>
      </c>
      <c r="B407" s="192" t="n">
        <v>35954</v>
      </c>
      <c r="C407" s="308" t="n">
        <f aca="false">IF(B407&lt;&gt;"",MONTH(B407),0)</f>
        <v>6</v>
      </c>
      <c r="D407" s="370" t="s">
        <v>80</v>
      </c>
    </row>
    <row r="408" customFormat="false" ht="11.25" hidden="false" customHeight="false" outlineLevel="0" collapsed="false">
      <c r="A408" s="333" t="n">
        <f aca="false">B408</f>
        <v>35955</v>
      </c>
      <c r="B408" s="192" t="n">
        <v>35955</v>
      </c>
      <c r="C408" s="308" t="n">
        <f aca="false">IF(B408&lt;&gt;"",MONTH(B408),0)</f>
        <v>6</v>
      </c>
      <c r="D408" s="370" t="s">
        <v>80</v>
      </c>
    </row>
    <row r="409" customFormat="false" ht="11.25" hidden="false" customHeight="false" outlineLevel="0" collapsed="false">
      <c r="A409" s="333" t="n">
        <f aca="false">B409</f>
        <v>35956</v>
      </c>
      <c r="B409" s="192" t="n">
        <v>35956</v>
      </c>
      <c r="C409" s="308" t="n">
        <f aca="false">IF(B409&lt;&gt;"",MONTH(B409),0)</f>
        <v>6</v>
      </c>
      <c r="D409" s="370" t="s">
        <v>80</v>
      </c>
    </row>
    <row r="410" customFormat="false" ht="11.25" hidden="false" customHeight="false" outlineLevel="0" collapsed="false">
      <c r="A410" s="333" t="n">
        <f aca="false">B410</f>
        <v>35957</v>
      </c>
      <c r="B410" s="192" t="n">
        <v>35957</v>
      </c>
      <c r="C410" s="308" t="n">
        <f aca="false">IF(B410&lt;&gt;"",MONTH(B410),0)</f>
        <v>6</v>
      </c>
      <c r="D410" s="370" t="s">
        <v>80</v>
      </c>
    </row>
    <row r="411" customFormat="false" ht="11.25" hidden="false" customHeight="false" outlineLevel="0" collapsed="false">
      <c r="A411" s="333" t="n">
        <f aca="false">B411</f>
        <v>35958</v>
      </c>
      <c r="B411" s="192" t="n">
        <v>35958</v>
      </c>
      <c r="C411" s="308" t="n">
        <f aca="false">IF(B411&lt;&gt;"",MONTH(B411),0)</f>
        <v>6</v>
      </c>
      <c r="D411" s="370" t="s">
        <v>80</v>
      </c>
    </row>
    <row r="412" customFormat="false" ht="11.25" hidden="false" customHeight="false" outlineLevel="0" collapsed="false">
      <c r="A412" s="333" t="n">
        <f aca="false">B412</f>
        <v>35959</v>
      </c>
      <c r="B412" s="192" t="n">
        <v>35959</v>
      </c>
      <c r="C412" s="308" t="n">
        <f aca="false">IF(B412&lt;&gt;"",MONTH(B412),0)</f>
        <v>6</v>
      </c>
      <c r="D412" s="370" t="s">
        <v>80</v>
      </c>
    </row>
    <row r="413" customFormat="false" ht="11.25" hidden="false" customHeight="false" outlineLevel="0" collapsed="false">
      <c r="A413" s="333" t="n">
        <f aca="false">B413</f>
        <v>35960</v>
      </c>
      <c r="B413" s="192" t="n">
        <v>35960</v>
      </c>
      <c r="C413" s="308" t="n">
        <f aca="false">IF(B413&lt;&gt;"",MONTH(B413),0)</f>
        <v>6</v>
      </c>
      <c r="D413" s="370" t="s">
        <v>80</v>
      </c>
    </row>
    <row r="414" customFormat="false" ht="11.25" hidden="false" customHeight="false" outlineLevel="0" collapsed="false">
      <c r="A414" s="333" t="n">
        <f aca="false">B414</f>
        <v>35961</v>
      </c>
      <c r="B414" s="192" t="n">
        <v>35961</v>
      </c>
      <c r="C414" s="308" t="n">
        <f aca="false">IF(B414&lt;&gt;"",MONTH(B414),0)</f>
        <v>6</v>
      </c>
      <c r="D414" s="370" t="s">
        <v>80</v>
      </c>
    </row>
    <row r="415" customFormat="false" ht="11.25" hidden="false" customHeight="false" outlineLevel="0" collapsed="false">
      <c r="A415" s="333" t="n">
        <f aca="false">B415</f>
        <v>35962</v>
      </c>
      <c r="B415" s="192" t="n">
        <v>35962</v>
      </c>
      <c r="C415" s="308" t="n">
        <f aca="false">IF(B415&lt;&gt;"",MONTH(B415),0)</f>
        <v>6</v>
      </c>
      <c r="D415" s="370" t="s">
        <v>80</v>
      </c>
    </row>
    <row r="416" customFormat="false" ht="11.25" hidden="false" customHeight="false" outlineLevel="0" collapsed="false">
      <c r="A416" s="333" t="n">
        <f aca="false">B416</f>
        <v>35963</v>
      </c>
      <c r="B416" s="192" t="n">
        <v>35963</v>
      </c>
      <c r="C416" s="308" t="n">
        <f aca="false">IF(B416&lt;&gt;"",MONTH(B416),0)</f>
        <v>6</v>
      </c>
      <c r="D416" s="370" t="s">
        <v>80</v>
      </c>
    </row>
    <row r="417" customFormat="false" ht="11.25" hidden="false" customHeight="false" outlineLevel="0" collapsed="false">
      <c r="A417" s="333" t="n">
        <f aca="false">B417</f>
        <v>35964</v>
      </c>
      <c r="B417" s="192" t="n">
        <v>35964</v>
      </c>
      <c r="C417" s="308" t="n">
        <f aca="false">IF(B417&lt;&gt;"",MONTH(B417),0)</f>
        <v>6</v>
      </c>
      <c r="D417" s="370" t="s">
        <v>80</v>
      </c>
    </row>
    <row r="418" customFormat="false" ht="11.25" hidden="false" customHeight="false" outlineLevel="0" collapsed="false">
      <c r="A418" s="333" t="n">
        <f aca="false">B418</f>
        <v>35965</v>
      </c>
      <c r="B418" s="192" t="n">
        <v>35965</v>
      </c>
      <c r="C418" s="308" t="n">
        <f aca="false">IF(B418&lt;&gt;"",MONTH(B418),0)</f>
        <v>6</v>
      </c>
      <c r="D418" s="370" t="s">
        <v>80</v>
      </c>
    </row>
    <row r="419" customFormat="false" ht="11.25" hidden="false" customHeight="false" outlineLevel="0" collapsed="false">
      <c r="A419" s="333" t="n">
        <f aca="false">B419</f>
        <v>35966</v>
      </c>
      <c r="B419" s="192" t="n">
        <v>35966</v>
      </c>
      <c r="C419" s="308" t="n">
        <f aca="false">IF(B419&lt;&gt;"",MONTH(B419),0)</f>
        <v>6</v>
      </c>
      <c r="D419" s="370" t="s">
        <v>80</v>
      </c>
    </row>
    <row r="420" customFormat="false" ht="11.25" hidden="false" customHeight="false" outlineLevel="0" collapsed="false">
      <c r="A420" s="333" t="n">
        <f aca="false">B420</f>
        <v>35967</v>
      </c>
      <c r="B420" s="192" t="n">
        <v>35967</v>
      </c>
      <c r="C420" s="308" t="n">
        <f aca="false">IF(B420&lt;&gt;"",MONTH(B420),0)</f>
        <v>6</v>
      </c>
      <c r="D420" s="370" t="s">
        <v>80</v>
      </c>
    </row>
    <row r="421" customFormat="false" ht="11.25" hidden="false" customHeight="false" outlineLevel="0" collapsed="false">
      <c r="A421" s="333" t="n">
        <f aca="false">B421</f>
        <v>35968</v>
      </c>
      <c r="B421" s="192" t="n">
        <v>35968</v>
      </c>
      <c r="C421" s="308" t="n">
        <f aca="false">IF(B421&lt;&gt;"",MONTH(B421),0)</f>
        <v>6</v>
      </c>
      <c r="D421" s="370" t="s">
        <v>80</v>
      </c>
    </row>
    <row r="422" customFormat="false" ht="11.25" hidden="false" customHeight="false" outlineLevel="0" collapsed="false">
      <c r="A422" s="333" t="n">
        <f aca="false">B422</f>
        <v>35969</v>
      </c>
      <c r="B422" s="192" t="n">
        <v>35969</v>
      </c>
      <c r="C422" s="308" t="n">
        <f aca="false">IF(B422&lt;&gt;"",MONTH(B422),0)</f>
        <v>6</v>
      </c>
      <c r="D422" s="370" t="s">
        <v>80</v>
      </c>
    </row>
    <row r="423" customFormat="false" ht="11.25" hidden="false" customHeight="false" outlineLevel="0" collapsed="false">
      <c r="A423" s="333" t="n">
        <f aca="false">B423</f>
        <v>35970</v>
      </c>
      <c r="B423" s="192" t="n">
        <v>35970</v>
      </c>
      <c r="C423" s="308" t="n">
        <f aca="false">IF(B423&lt;&gt;"",MONTH(B423),0)</f>
        <v>6</v>
      </c>
      <c r="D423" s="370" t="s">
        <v>80</v>
      </c>
    </row>
    <row r="424" customFormat="false" ht="11.25" hidden="false" customHeight="false" outlineLevel="0" collapsed="false">
      <c r="A424" s="333" t="n">
        <f aca="false">B424</f>
        <v>35971</v>
      </c>
      <c r="B424" s="192" t="n">
        <v>35971</v>
      </c>
      <c r="C424" s="308" t="n">
        <f aca="false">IF(B424&lt;&gt;"",MONTH(B424),0)</f>
        <v>6</v>
      </c>
      <c r="D424" s="370" t="s">
        <v>80</v>
      </c>
    </row>
    <row r="425" customFormat="false" ht="11.25" hidden="false" customHeight="false" outlineLevel="0" collapsed="false">
      <c r="A425" s="333" t="n">
        <f aca="false">B425</f>
        <v>35972</v>
      </c>
      <c r="B425" s="192" t="n">
        <v>35972</v>
      </c>
      <c r="C425" s="308" t="n">
        <f aca="false">IF(B425&lt;&gt;"",MONTH(B425),0)</f>
        <v>6</v>
      </c>
      <c r="D425" s="370" t="s">
        <v>80</v>
      </c>
    </row>
    <row r="426" customFormat="false" ht="11.25" hidden="false" customHeight="false" outlineLevel="0" collapsed="false">
      <c r="A426" s="333" t="n">
        <f aca="false">B426</f>
        <v>35973</v>
      </c>
      <c r="B426" s="192" t="n">
        <v>35973</v>
      </c>
      <c r="C426" s="308" t="n">
        <f aca="false">IF(B426&lt;&gt;"",MONTH(B426),0)</f>
        <v>6</v>
      </c>
      <c r="D426" s="370" t="s">
        <v>80</v>
      </c>
    </row>
    <row r="427" customFormat="false" ht="11.25" hidden="false" customHeight="false" outlineLevel="0" collapsed="false">
      <c r="A427" s="333" t="n">
        <f aca="false">B427</f>
        <v>35974</v>
      </c>
      <c r="B427" s="192" t="n">
        <v>35974</v>
      </c>
      <c r="C427" s="308" t="n">
        <f aca="false">IF(B427&lt;&gt;"",MONTH(B427),0)</f>
        <v>6</v>
      </c>
      <c r="D427" s="370" t="s">
        <v>80</v>
      </c>
    </row>
    <row r="428" customFormat="false" ht="11.25" hidden="false" customHeight="false" outlineLevel="0" collapsed="false">
      <c r="A428" s="333" t="n">
        <f aca="false">B428</f>
        <v>35975</v>
      </c>
      <c r="B428" s="192" t="n">
        <v>35975</v>
      </c>
      <c r="C428" s="308" t="n">
        <f aca="false">IF(B428&lt;&gt;"",MONTH(B428),0)</f>
        <v>6</v>
      </c>
      <c r="D428" s="370" t="s">
        <v>80</v>
      </c>
    </row>
    <row r="429" customFormat="false" ht="11.25" hidden="false" customHeight="false" outlineLevel="0" collapsed="false">
      <c r="A429" s="333" t="n">
        <f aca="false">B429</f>
        <v>35976</v>
      </c>
      <c r="B429" s="192" t="n">
        <v>35976</v>
      </c>
      <c r="C429" s="308" t="n">
        <f aca="false">IF(B429&lt;&gt;"",MONTH(B429),0)</f>
        <v>6</v>
      </c>
      <c r="D429" s="370" t="s">
        <v>80</v>
      </c>
    </row>
    <row r="430" customFormat="false" ht="11.25" hidden="false" customHeight="false" outlineLevel="0" collapsed="false">
      <c r="A430" s="333" t="n">
        <f aca="false">B430</f>
        <v>35977</v>
      </c>
      <c r="B430" s="192" t="n">
        <v>35977</v>
      </c>
      <c r="C430" s="308" t="n">
        <f aca="false">IF(B430&lt;&gt;"",MONTH(B430),0)</f>
        <v>7</v>
      </c>
      <c r="D430" s="370" t="s">
        <v>80</v>
      </c>
    </row>
    <row r="431" customFormat="false" ht="11.25" hidden="false" customHeight="false" outlineLevel="0" collapsed="false">
      <c r="A431" s="333" t="n">
        <f aca="false">B431</f>
        <v>35978</v>
      </c>
      <c r="B431" s="192" t="n">
        <v>35978</v>
      </c>
      <c r="C431" s="308" t="n">
        <f aca="false">IF(B431&lt;&gt;"",MONTH(B431),0)</f>
        <v>7</v>
      </c>
      <c r="D431" s="370" t="s">
        <v>80</v>
      </c>
    </row>
    <row r="432" customFormat="false" ht="11.25" hidden="false" customHeight="false" outlineLevel="0" collapsed="false">
      <c r="A432" s="333" t="n">
        <f aca="false">B432</f>
        <v>35979</v>
      </c>
      <c r="B432" s="192" t="n">
        <v>35979</v>
      </c>
      <c r="C432" s="308" t="n">
        <f aca="false">IF(B432&lt;&gt;"",MONTH(B432),0)</f>
        <v>7</v>
      </c>
      <c r="D432" s="370" t="s">
        <v>80</v>
      </c>
    </row>
    <row r="433" customFormat="false" ht="11.25" hidden="false" customHeight="false" outlineLevel="0" collapsed="false">
      <c r="A433" s="333" t="n">
        <f aca="false">B433</f>
        <v>35980</v>
      </c>
      <c r="B433" s="192" t="n">
        <v>35980</v>
      </c>
      <c r="C433" s="308" t="n">
        <f aca="false">IF(B433&lt;&gt;"",MONTH(B433),0)</f>
        <v>7</v>
      </c>
      <c r="D433" s="370" t="s">
        <v>80</v>
      </c>
    </row>
    <row r="434" customFormat="false" ht="11.25" hidden="false" customHeight="false" outlineLevel="0" collapsed="false">
      <c r="A434" s="333" t="n">
        <f aca="false">B434</f>
        <v>35981</v>
      </c>
      <c r="B434" s="192" t="n">
        <v>35981</v>
      </c>
      <c r="C434" s="308" t="n">
        <f aca="false">IF(B434&lt;&gt;"",MONTH(B434),0)</f>
        <v>7</v>
      </c>
      <c r="D434" s="370" t="s">
        <v>80</v>
      </c>
    </row>
    <row r="435" customFormat="false" ht="11.25" hidden="false" customHeight="false" outlineLevel="0" collapsed="false">
      <c r="A435" s="333" t="n">
        <f aca="false">B435</f>
        <v>35982</v>
      </c>
      <c r="B435" s="192" t="n">
        <v>35982</v>
      </c>
      <c r="C435" s="308" t="n">
        <f aca="false">IF(B435&lt;&gt;"",MONTH(B435),0)</f>
        <v>7</v>
      </c>
      <c r="D435" s="370" t="s">
        <v>80</v>
      </c>
    </row>
    <row r="436" customFormat="false" ht="11.25" hidden="false" customHeight="false" outlineLevel="0" collapsed="false">
      <c r="A436" s="333" t="n">
        <f aca="false">B436</f>
        <v>35983</v>
      </c>
      <c r="B436" s="192" t="n">
        <v>35983</v>
      </c>
      <c r="C436" s="308" t="n">
        <f aca="false">IF(B436&lt;&gt;"",MONTH(B436),0)</f>
        <v>7</v>
      </c>
      <c r="D436" s="370" t="s">
        <v>80</v>
      </c>
    </row>
    <row r="437" customFormat="false" ht="11.25" hidden="false" customHeight="false" outlineLevel="0" collapsed="false">
      <c r="A437" s="333" t="n">
        <f aca="false">B437</f>
        <v>35984</v>
      </c>
      <c r="B437" s="192" t="n">
        <v>35984</v>
      </c>
      <c r="C437" s="308" t="n">
        <f aca="false">IF(B437&lt;&gt;"",MONTH(B437),0)</f>
        <v>7</v>
      </c>
      <c r="D437" s="370" t="s">
        <v>80</v>
      </c>
    </row>
    <row r="438" customFormat="false" ht="11.25" hidden="false" customHeight="false" outlineLevel="0" collapsed="false">
      <c r="A438" s="333" t="n">
        <f aca="false">B438</f>
        <v>35985</v>
      </c>
      <c r="B438" s="192" t="n">
        <v>35985</v>
      </c>
      <c r="C438" s="308" t="n">
        <f aca="false">IF(B438&lt;&gt;"",MONTH(B438),0)</f>
        <v>7</v>
      </c>
      <c r="D438" s="370" t="s">
        <v>80</v>
      </c>
    </row>
    <row r="439" customFormat="false" ht="11.25" hidden="false" customHeight="false" outlineLevel="0" collapsed="false">
      <c r="A439" s="333" t="n">
        <f aca="false">B439</f>
        <v>35986</v>
      </c>
      <c r="B439" s="192" t="n">
        <v>35986</v>
      </c>
      <c r="C439" s="308" t="n">
        <f aca="false">IF(B439&lt;&gt;"",MONTH(B439),0)</f>
        <v>7</v>
      </c>
      <c r="D439" s="370" t="s">
        <v>80</v>
      </c>
    </row>
    <row r="440" customFormat="false" ht="11.25" hidden="false" customHeight="false" outlineLevel="0" collapsed="false">
      <c r="A440" s="333" t="n">
        <f aca="false">B440</f>
        <v>35987</v>
      </c>
      <c r="B440" s="192" t="n">
        <v>35987</v>
      </c>
      <c r="C440" s="308" t="n">
        <f aca="false">IF(B440&lt;&gt;"",MONTH(B440),0)</f>
        <v>7</v>
      </c>
      <c r="D440" s="370" t="s">
        <v>80</v>
      </c>
    </row>
    <row r="441" customFormat="false" ht="11.25" hidden="false" customHeight="false" outlineLevel="0" collapsed="false">
      <c r="A441" s="333" t="n">
        <f aca="false">B441</f>
        <v>35988</v>
      </c>
      <c r="B441" s="192" t="n">
        <v>35988</v>
      </c>
      <c r="C441" s="308" t="n">
        <f aca="false">IF(B441&lt;&gt;"",MONTH(B441),0)</f>
        <v>7</v>
      </c>
      <c r="D441" s="370" t="s">
        <v>80</v>
      </c>
    </row>
    <row r="442" customFormat="false" ht="11.25" hidden="false" customHeight="false" outlineLevel="0" collapsed="false">
      <c r="A442" s="333" t="n">
        <f aca="false">B442</f>
        <v>35989</v>
      </c>
      <c r="B442" s="192" t="n">
        <v>35989</v>
      </c>
      <c r="C442" s="308" t="n">
        <f aca="false">IF(B442&lt;&gt;"",MONTH(B442),0)</f>
        <v>7</v>
      </c>
      <c r="D442" s="370" t="s">
        <v>80</v>
      </c>
    </row>
    <row r="443" customFormat="false" ht="11.25" hidden="false" customHeight="false" outlineLevel="0" collapsed="false">
      <c r="A443" s="333" t="n">
        <f aca="false">B443</f>
        <v>35990</v>
      </c>
      <c r="B443" s="192" t="n">
        <v>35990</v>
      </c>
      <c r="C443" s="308" t="n">
        <f aca="false">IF(B443&lt;&gt;"",MONTH(B443),0)</f>
        <v>7</v>
      </c>
      <c r="D443" s="370" t="s">
        <v>80</v>
      </c>
    </row>
    <row r="444" customFormat="false" ht="11.25" hidden="false" customHeight="false" outlineLevel="0" collapsed="false">
      <c r="A444" s="333" t="n">
        <f aca="false">B444</f>
        <v>35991</v>
      </c>
      <c r="B444" s="192" t="n">
        <v>35991</v>
      </c>
      <c r="C444" s="308" t="n">
        <f aca="false">IF(B444&lt;&gt;"",MONTH(B444),0)</f>
        <v>7</v>
      </c>
      <c r="D444" s="370" t="s">
        <v>80</v>
      </c>
    </row>
    <row r="445" customFormat="false" ht="11.25" hidden="false" customHeight="false" outlineLevel="0" collapsed="false">
      <c r="A445" s="333" t="n">
        <f aca="false">B445</f>
        <v>35992</v>
      </c>
      <c r="B445" s="192" t="n">
        <v>35992</v>
      </c>
      <c r="C445" s="308" t="n">
        <f aca="false">IF(B445&lt;&gt;"",MONTH(B445),0)</f>
        <v>7</v>
      </c>
      <c r="D445" s="370" t="s">
        <v>80</v>
      </c>
    </row>
    <row r="446" customFormat="false" ht="11.25" hidden="false" customHeight="false" outlineLevel="0" collapsed="false">
      <c r="A446" s="333" t="n">
        <f aca="false">B446</f>
        <v>35993</v>
      </c>
      <c r="B446" s="192" t="n">
        <v>35993</v>
      </c>
      <c r="C446" s="308" t="n">
        <f aca="false">IF(B446&lt;&gt;"",MONTH(B446),0)</f>
        <v>7</v>
      </c>
      <c r="D446" s="370" t="s">
        <v>80</v>
      </c>
    </row>
    <row r="447" customFormat="false" ht="11.25" hidden="false" customHeight="false" outlineLevel="0" collapsed="false">
      <c r="A447" s="333" t="n">
        <f aca="false">B447</f>
        <v>35994</v>
      </c>
      <c r="B447" s="192" t="n">
        <v>35994</v>
      </c>
      <c r="C447" s="308" t="n">
        <f aca="false">IF(B447&lt;&gt;"",MONTH(B447),0)</f>
        <v>7</v>
      </c>
      <c r="D447" s="370" t="s">
        <v>80</v>
      </c>
    </row>
    <row r="448" customFormat="false" ht="11.25" hidden="false" customHeight="false" outlineLevel="0" collapsed="false">
      <c r="A448" s="333" t="n">
        <f aca="false">B448</f>
        <v>35995</v>
      </c>
      <c r="B448" s="192" t="n">
        <v>35995</v>
      </c>
      <c r="C448" s="308" t="n">
        <f aca="false">IF(B448&lt;&gt;"",MONTH(B448),0)</f>
        <v>7</v>
      </c>
      <c r="D448" s="370" t="s">
        <v>80</v>
      </c>
    </row>
    <row r="449" customFormat="false" ht="11.25" hidden="false" customHeight="false" outlineLevel="0" collapsed="false">
      <c r="A449" s="333" t="n">
        <f aca="false">B449</f>
        <v>35996</v>
      </c>
      <c r="B449" s="192" t="n">
        <v>35996</v>
      </c>
      <c r="C449" s="308" t="n">
        <f aca="false">IF(B449&lt;&gt;"",MONTH(B449),0)</f>
        <v>7</v>
      </c>
      <c r="D449" s="370" t="s">
        <v>80</v>
      </c>
    </row>
    <row r="450" customFormat="false" ht="11.25" hidden="false" customHeight="false" outlineLevel="0" collapsed="false">
      <c r="A450" s="333" t="n">
        <f aca="false">B450</f>
        <v>35997</v>
      </c>
      <c r="B450" s="192" t="n">
        <v>35997</v>
      </c>
      <c r="C450" s="308" t="n">
        <f aca="false">IF(B450&lt;&gt;"",MONTH(B450),0)</f>
        <v>7</v>
      </c>
      <c r="D450" s="370" t="s">
        <v>80</v>
      </c>
    </row>
    <row r="451" customFormat="false" ht="11.25" hidden="false" customHeight="false" outlineLevel="0" collapsed="false">
      <c r="A451" s="333" t="n">
        <f aca="false">B451</f>
        <v>35998</v>
      </c>
      <c r="B451" s="192" t="n">
        <v>35998</v>
      </c>
      <c r="C451" s="308" t="n">
        <f aca="false">IF(B451&lt;&gt;"",MONTH(B451),0)</f>
        <v>7</v>
      </c>
      <c r="D451" s="370" t="s">
        <v>80</v>
      </c>
    </row>
    <row r="452" customFormat="false" ht="11.25" hidden="false" customHeight="false" outlineLevel="0" collapsed="false">
      <c r="A452" s="333" t="n">
        <f aca="false">B452</f>
        <v>35999</v>
      </c>
      <c r="B452" s="192" t="n">
        <v>35999</v>
      </c>
      <c r="C452" s="308" t="n">
        <f aca="false">IF(B452&lt;&gt;"",MONTH(B452),0)</f>
        <v>7</v>
      </c>
      <c r="D452" s="370" t="s">
        <v>80</v>
      </c>
    </row>
    <row r="453" customFormat="false" ht="11.25" hidden="false" customHeight="false" outlineLevel="0" collapsed="false">
      <c r="A453" s="333" t="n">
        <f aca="false">B453</f>
        <v>36000</v>
      </c>
      <c r="B453" s="192" t="n">
        <v>36000</v>
      </c>
      <c r="C453" s="308" t="n">
        <f aca="false">IF(B453&lt;&gt;"",MONTH(B453),0)</f>
        <v>7</v>
      </c>
      <c r="D453" s="370" t="s">
        <v>80</v>
      </c>
    </row>
    <row r="454" customFormat="false" ht="11.25" hidden="false" customHeight="false" outlineLevel="0" collapsed="false">
      <c r="A454" s="333" t="n">
        <f aca="false">B454</f>
        <v>36001</v>
      </c>
      <c r="B454" s="192" t="n">
        <v>36001</v>
      </c>
      <c r="C454" s="308" t="n">
        <f aca="false">IF(B454&lt;&gt;"",MONTH(B454),0)</f>
        <v>7</v>
      </c>
      <c r="D454" s="370" t="s">
        <v>80</v>
      </c>
    </row>
    <row r="455" customFormat="false" ht="11.25" hidden="false" customHeight="false" outlineLevel="0" collapsed="false">
      <c r="A455" s="333" t="n">
        <f aca="false">B455</f>
        <v>36002</v>
      </c>
      <c r="B455" s="192" t="n">
        <v>36002</v>
      </c>
      <c r="C455" s="308" t="n">
        <f aca="false">IF(B455&lt;&gt;"",MONTH(B455),0)</f>
        <v>7</v>
      </c>
      <c r="D455" s="370" t="s">
        <v>80</v>
      </c>
    </row>
    <row r="456" customFormat="false" ht="11.25" hidden="false" customHeight="false" outlineLevel="0" collapsed="false">
      <c r="A456" s="333" t="n">
        <f aca="false">B456</f>
        <v>36003</v>
      </c>
      <c r="B456" s="192" t="n">
        <v>36003</v>
      </c>
      <c r="C456" s="308" t="n">
        <f aca="false">IF(B456&lt;&gt;"",MONTH(B456),0)</f>
        <v>7</v>
      </c>
      <c r="D456" s="370" t="s">
        <v>80</v>
      </c>
    </row>
    <row r="457" customFormat="false" ht="11.25" hidden="false" customHeight="false" outlineLevel="0" collapsed="false">
      <c r="A457" s="333" t="n">
        <f aca="false">B457</f>
        <v>36004</v>
      </c>
      <c r="B457" s="192" t="n">
        <v>36004</v>
      </c>
      <c r="C457" s="308" t="n">
        <f aca="false">IF(B457&lt;&gt;"",MONTH(B457),0)</f>
        <v>7</v>
      </c>
      <c r="D457" s="370" t="s">
        <v>80</v>
      </c>
    </row>
    <row r="458" customFormat="false" ht="11.25" hidden="false" customHeight="false" outlineLevel="0" collapsed="false">
      <c r="A458" s="333" t="n">
        <f aca="false">B458</f>
        <v>36005</v>
      </c>
      <c r="B458" s="192" t="n">
        <v>36005</v>
      </c>
      <c r="C458" s="308" t="n">
        <f aca="false">IF(B458&lt;&gt;"",MONTH(B458),0)</f>
        <v>7</v>
      </c>
      <c r="D458" s="370" t="s">
        <v>80</v>
      </c>
    </row>
    <row r="459" customFormat="false" ht="11.25" hidden="false" customHeight="false" outlineLevel="0" collapsed="false">
      <c r="A459" s="333" t="n">
        <f aca="false">B459</f>
        <v>36006</v>
      </c>
      <c r="B459" s="192" t="n">
        <v>36006</v>
      </c>
      <c r="C459" s="308" t="n">
        <f aca="false">IF(B459&lt;&gt;"",MONTH(B459),0)</f>
        <v>7</v>
      </c>
      <c r="D459" s="370" t="s">
        <v>80</v>
      </c>
    </row>
    <row r="460" customFormat="false" ht="11.25" hidden="false" customHeight="false" outlineLevel="0" collapsed="false">
      <c r="A460" s="333" t="n">
        <f aca="false">B460</f>
        <v>36007</v>
      </c>
      <c r="B460" s="192" t="n">
        <v>36007</v>
      </c>
      <c r="C460" s="308" t="n">
        <f aca="false">IF(B460&lt;&gt;"",MONTH(B460),0)</f>
        <v>7</v>
      </c>
      <c r="D460" s="370" t="s">
        <v>80</v>
      </c>
    </row>
    <row r="461" customFormat="false" ht="11.25" hidden="false" customHeight="false" outlineLevel="0" collapsed="false">
      <c r="A461" s="333" t="n">
        <f aca="false">B461</f>
        <v>36008</v>
      </c>
      <c r="B461" s="192" t="n">
        <v>36008</v>
      </c>
      <c r="C461" s="308" t="n">
        <f aca="false">IF(B461&lt;&gt;"",MONTH(B461),0)</f>
        <v>8</v>
      </c>
      <c r="D461" s="370" t="n">
        <v>269000</v>
      </c>
    </row>
    <row r="462" customFormat="false" ht="11.25" hidden="false" customHeight="false" outlineLevel="0" collapsed="false">
      <c r="A462" s="333" t="n">
        <f aca="false">B462</f>
        <v>36009</v>
      </c>
      <c r="B462" s="192" t="n">
        <v>36009</v>
      </c>
      <c r="C462" s="308" t="n">
        <f aca="false">IF(B462&lt;&gt;"",MONTH(B462),0)</f>
        <v>8</v>
      </c>
      <c r="D462" s="370" t="n">
        <v>389000</v>
      </c>
    </row>
    <row r="463" customFormat="false" ht="11.25" hidden="false" customHeight="false" outlineLevel="0" collapsed="false">
      <c r="A463" s="333" t="n">
        <f aca="false">B463</f>
        <v>36010</v>
      </c>
      <c r="B463" s="192" t="n">
        <v>36010</v>
      </c>
      <c r="C463" s="308" t="n">
        <f aca="false">IF(B463&lt;&gt;"",MONTH(B463),0)</f>
        <v>8</v>
      </c>
      <c r="D463" s="370" t="n">
        <v>-276000</v>
      </c>
    </row>
    <row r="464" customFormat="false" ht="11.25" hidden="false" customHeight="false" outlineLevel="0" collapsed="false">
      <c r="A464" s="333" t="n">
        <f aca="false">B464</f>
        <v>36011</v>
      </c>
      <c r="B464" s="192" t="n">
        <v>36011</v>
      </c>
      <c r="C464" s="308" t="n">
        <f aca="false">IF(B464&lt;&gt;"",MONTH(B464),0)</f>
        <v>8</v>
      </c>
      <c r="D464" s="370" t="n">
        <v>-299000</v>
      </c>
    </row>
    <row r="465" customFormat="false" ht="11.25" hidden="false" customHeight="false" outlineLevel="0" collapsed="false">
      <c r="A465" s="333" t="n">
        <f aca="false">B465</f>
        <v>36012</v>
      </c>
      <c r="B465" s="192" t="n">
        <v>36012</v>
      </c>
      <c r="C465" s="308" t="n">
        <f aca="false">IF(B465&lt;&gt;"",MONTH(B465),0)</f>
        <v>8</v>
      </c>
      <c r="D465" s="370" t="n">
        <v>-185000</v>
      </c>
    </row>
    <row r="466" customFormat="false" ht="11.25" hidden="false" customHeight="false" outlineLevel="0" collapsed="false">
      <c r="A466" s="333" t="n">
        <f aca="false">B466</f>
        <v>36013</v>
      </c>
      <c r="B466" s="192" t="n">
        <v>36013</v>
      </c>
      <c r="C466" s="308" t="n">
        <f aca="false">IF(B466&lt;&gt;"",MONTH(B466),0)</f>
        <v>8</v>
      </c>
      <c r="D466" s="370" t="n">
        <v>-92000</v>
      </c>
    </row>
    <row r="467" customFormat="false" ht="11.25" hidden="false" customHeight="false" outlineLevel="0" collapsed="false">
      <c r="A467" s="333" t="n">
        <f aca="false">B467</f>
        <v>36014</v>
      </c>
      <c r="B467" s="192" t="n">
        <v>36014</v>
      </c>
      <c r="C467" s="308" t="n">
        <f aca="false">IF(B467&lt;&gt;"",MONTH(B467),0)</f>
        <v>8</v>
      </c>
      <c r="D467" s="370" t="n">
        <v>234000</v>
      </c>
    </row>
    <row r="468" customFormat="false" ht="11.25" hidden="false" customHeight="false" outlineLevel="0" collapsed="false">
      <c r="A468" s="333" t="n">
        <f aca="false">B468</f>
        <v>36015</v>
      </c>
      <c r="B468" s="192" t="n">
        <v>36015</v>
      </c>
      <c r="C468" s="308" t="n">
        <f aca="false">IF(B468&lt;&gt;"",MONTH(B468),0)</f>
        <v>8</v>
      </c>
      <c r="D468" s="370" t="n">
        <v>365000</v>
      </c>
    </row>
    <row r="469" customFormat="false" ht="11.25" hidden="false" customHeight="false" outlineLevel="0" collapsed="false">
      <c r="A469" s="333" t="n">
        <f aca="false">B469</f>
        <v>36016</v>
      </c>
      <c r="B469" s="192" t="n">
        <v>36016</v>
      </c>
      <c r="C469" s="308" t="n">
        <f aca="false">IF(B469&lt;&gt;"",MONTH(B469),0)</f>
        <v>8</v>
      </c>
      <c r="D469" s="370" t="n">
        <v>514000</v>
      </c>
    </row>
    <row r="470" customFormat="false" ht="11.25" hidden="false" customHeight="false" outlineLevel="0" collapsed="false">
      <c r="A470" s="333" t="n">
        <f aca="false">B470</f>
        <v>36017</v>
      </c>
      <c r="B470" s="192" t="n">
        <v>36017</v>
      </c>
      <c r="C470" s="308" t="n">
        <f aca="false">IF(B470&lt;&gt;"",MONTH(B470),0)</f>
        <v>8</v>
      </c>
      <c r="D470" s="370" t="n">
        <v>83000</v>
      </c>
    </row>
    <row r="471" customFormat="false" ht="11.25" hidden="false" customHeight="false" outlineLevel="0" collapsed="false">
      <c r="A471" s="333" t="n">
        <f aca="false">B471</f>
        <v>36018</v>
      </c>
      <c r="B471" s="192" t="n">
        <v>36018</v>
      </c>
      <c r="C471" s="308" t="n">
        <f aca="false">IF(B471&lt;&gt;"",MONTH(B471),0)</f>
        <v>8</v>
      </c>
      <c r="D471" s="370" t="n">
        <v>-201000</v>
      </c>
    </row>
    <row r="472" customFormat="false" ht="11.25" hidden="false" customHeight="false" outlineLevel="0" collapsed="false">
      <c r="A472" s="333" t="n">
        <f aca="false">B472</f>
        <v>36019</v>
      </c>
      <c r="B472" s="192" t="n">
        <v>36019</v>
      </c>
      <c r="C472" s="308" t="n">
        <f aca="false">IF(B472&lt;&gt;"",MONTH(B472),0)</f>
        <v>8</v>
      </c>
      <c r="D472" s="370" t="n">
        <v>-270000</v>
      </c>
    </row>
    <row r="473" customFormat="false" ht="11.25" hidden="false" customHeight="false" outlineLevel="0" collapsed="false">
      <c r="A473" s="333" t="n">
        <f aca="false">B473</f>
        <v>36020</v>
      </c>
      <c r="B473" s="192" t="n">
        <v>36020</v>
      </c>
      <c r="C473" s="308" t="n">
        <f aca="false">IF(B473&lt;&gt;"",MONTH(B473),0)</f>
        <v>8</v>
      </c>
      <c r="D473" s="370" t="n">
        <v>-332000</v>
      </c>
    </row>
    <row r="474" customFormat="false" ht="11.25" hidden="false" customHeight="false" outlineLevel="0" collapsed="false">
      <c r="A474" s="333" t="n">
        <f aca="false">B474</f>
        <v>36021</v>
      </c>
      <c r="B474" s="192" t="n">
        <v>36021</v>
      </c>
      <c r="C474" s="308" t="n">
        <f aca="false">IF(B474&lt;&gt;"",MONTH(B474),0)</f>
        <v>8</v>
      </c>
      <c r="D474" s="370" t="n">
        <v>-332000</v>
      </c>
    </row>
    <row r="475" customFormat="false" ht="11.25" hidden="false" customHeight="false" outlineLevel="0" collapsed="false">
      <c r="A475" s="333" t="n">
        <f aca="false">B475</f>
        <v>36022</v>
      </c>
      <c r="B475" s="192" t="n">
        <v>36022</v>
      </c>
      <c r="C475" s="308" t="n">
        <f aca="false">IF(B475&lt;&gt;"",MONTH(B475),0)</f>
        <v>8</v>
      </c>
      <c r="D475" s="370" t="n">
        <v>220000</v>
      </c>
    </row>
    <row r="476" customFormat="false" ht="11.25" hidden="false" customHeight="false" outlineLevel="0" collapsed="false">
      <c r="A476" s="333" t="n">
        <f aca="false">B476</f>
        <v>36023</v>
      </c>
      <c r="B476" s="192" t="n">
        <v>36023</v>
      </c>
      <c r="C476" s="308" t="n">
        <f aca="false">IF(B476&lt;&gt;"",MONTH(B476),0)</f>
        <v>8</v>
      </c>
      <c r="D476" s="370" t="n">
        <v>512000</v>
      </c>
    </row>
    <row r="477" customFormat="false" ht="11.25" hidden="false" customHeight="false" outlineLevel="0" collapsed="false">
      <c r="A477" s="333" t="n">
        <f aca="false">B477</f>
        <v>36024</v>
      </c>
      <c r="B477" s="192" t="n">
        <v>36024</v>
      </c>
      <c r="C477" s="308" t="n">
        <f aca="false">IF(B477&lt;&gt;"",MONTH(B477),0)</f>
        <v>8</v>
      </c>
      <c r="D477" s="370" t="n">
        <v>226000</v>
      </c>
    </row>
    <row r="478" customFormat="false" ht="11.25" hidden="false" customHeight="false" outlineLevel="0" collapsed="false">
      <c r="A478" s="333" t="n">
        <f aca="false">B478</f>
        <v>36025</v>
      </c>
      <c r="B478" s="192" t="n">
        <v>36025</v>
      </c>
      <c r="C478" s="308" t="n">
        <f aca="false">IF(B478&lt;&gt;"",MONTH(B478),0)</f>
        <v>8</v>
      </c>
      <c r="D478" s="370" t="n">
        <v>433000</v>
      </c>
    </row>
    <row r="479" customFormat="false" ht="11.25" hidden="false" customHeight="false" outlineLevel="0" collapsed="false">
      <c r="A479" s="333" t="n">
        <f aca="false">B479</f>
        <v>36026</v>
      </c>
      <c r="B479" s="192" t="n">
        <v>36026</v>
      </c>
      <c r="C479" s="308" t="n">
        <f aca="false">IF(B479&lt;&gt;"",MONTH(B479),0)</f>
        <v>8</v>
      </c>
      <c r="D479" s="370" t="n">
        <v>460000</v>
      </c>
    </row>
    <row r="480" customFormat="false" ht="11.25" hidden="false" customHeight="false" outlineLevel="0" collapsed="false">
      <c r="A480" s="333" t="n">
        <f aca="false">B480</f>
        <v>36027</v>
      </c>
      <c r="B480" s="192" t="n">
        <v>36027</v>
      </c>
      <c r="C480" s="308" t="n">
        <f aca="false">IF(B480&lt;&gt;"",MONTH(B480),0)</f>
        <v>8</v>
      </c>
      <c r="D480" s="370" t="n">
        <v>429000</v>
      </c>
    </row>
    <row r="481" customFormat="false" ht="11.25" hidden="false" customHeight="false" outlineLevel="0" collapsed="false">
      <c r="A481" s="333" t="n">
        <f aca="false">B481</f>
        <v>36028</v>
      </c>
      <c r="B481" s="192" t="n">
        <v>36028</v>
      </c>
      <c r="C481" s="308" t="n">
        <f aca="false">IF(B481&lt;&gt;"",MONTH(B481),0)</f>
        <v>8</v>
      </c>
      <c r="D481" s="370" t="n">
        <v>523000</v>
      </c>
    </row>
    <row r="482" customFormat="false" ht="11.25" hidden="false" customHeight="false" outlineLevel="0" collapsed="false">
      <c r="A482" s="333" t="n">
        <f aca="false">B482</f>
        <v>36029</v>
      </c>
      <c r="B482" s="192" t="n">
        <v>36029</v>
      </c>
      <c r="C482" s="308" t="n">
        <f aca="false">IF(B482&lt;&gt;"",MONTH(B482),0)</f>
        <v>8</v>
      </c>
      <c r="D482" s="370" t="n">
        <v>394000</v>
      </c>
    </row>
    <row r="483" customFormat="false" ht="11.25" hidden="false" customHeight="false" outlineLevel="0" collapsed="false">
      <c r="A483" s="333" t="n">
        <f aca="false">B483</f>
        <v>36030</v>
      </c>
      <c r="B483" s="192" t="n">
        <v>36030</v>
      </c>
      <c r="C483" s="308" t="n">
        <f aca="false">IF(B483&lt;&gt;"",MONTH(B483),0)</f>
        <v>8</v>
      </c>
      <c r="D483" s="370" t="n">
        <v>304000</v>
      </c>
    </row>
    <row r="484" customFormat="false" ht="11.25" hidden="false" customHeight="false" outlineLevel="0" collapsed="false">
      <c r="A484" s="333" t="n">
        <f aca="false">B484</f>
        <v>36031</v>
      </c>
      <c r="B484" s="192" t="n">
        <v>36031</v>
      </c>
      <c r="C484" s="308" t="n">
        <f aca="false">IF(B484&lt;&gt;"",MONTH(B484),0)</f>
        <v>8</v>
      </c>
      <c r="D484" s="370" t="n">
        <v>-306000</v>
      </c>
    </row>
    <row r="485" customFormat="false" ht="11.25" hidden="false" customHeight="false" outlineLevel="0" collapsed="false">
      <c r="A485" s="333" t="n">
        <f aca="false">B485</f>
        <v>36032</v>
      </c>
      <c r="B485" s="192" t="n">
        <v>36032</v>
      </c>
      <c r="C485" s="308" t="n">
        <f aca="false">IF(B485&lt;&gt;"",MONTH(B485),0)</f>
        <v>8</v>
      </c>
      <c r="D485" s="370" t="n">
        <v>-9000</v>
      </c>
    </row>
    <row r="486" customFormat="false" ht="11.25" hidden="false" customHeight="false" outlineLevel="0" collapsed="false">
      <c r="A486" s="333" t="n">
        <f aca="false">B486</f>
        <v>36033</v>
      </c>
      <c r="B486" s="192" t="n">
        <v>36033</v>
      </c>
      <c r="C486" s="308" t="n">
        <f aca="false">IF(B486&lt;&gt;"",MONTH(B486),0)</f>
        <v>8</v>
      </c>
      <c r="D486" s="370" t="n">
        <v>186000</v>
      </c>
    </row>
    <row r="487" customFormat="false" ht="11.25" hidden="false" customHeight="false" outlineLevel="0" collapsed="false">
      <c r="A487" s="333" t="n">
        <f aca="false">B487</f>
        <v>36034</v>
      </c>
      <c r="B487" s="192" t="n">
        <v>36034</v>
      </c>
      <c r="C487" s="308" t="n">
        <f aca="false">IF(B487&lt;&gt;"",MONTH(B487),0)</f>
        <v>8</v>
      </c>
      <c r="D487" s="370" t="n">
        <v>-70000</v>
      </c>
    </row>
    <row r="488" customFormat="false" ht="11.25" hidden="false" customHeight="false" outlineLevel="0" collapsed="false">
      <c r="A488" s="333" t="n">
        <f aca="false">B488</f>
        <v>36035</v>
      </c>
      <c r="B488" s="192" t="n">
        <v>36035</v>
      </c>
      <c r="C488" s="308" t="n">
        <f aca="false">IF(B488&lt;&gt;"",MONTH(B488),0)</f>
        <v>8</v>
      </c>
      <c r="D488" s="370" t="n">
        <v>-130000</v>
      </c>
    </row>
    <row r="489" customFormat="false" ht="11.25" hidden="false" customHeight="false" outlineLevel="0" collapsed="false">
      <c r="A489" s="333" t="n">
        <f aca="false">B489</f>
        <v>36036</v>
      </c>
      <c r="B489" s="192" t="n">
        <v>36036</v>
      </c>
      <c r="C489" s="308" t="n">
        <f aca="false">IF(B489&lt;&gt;"",MONTH(B489),0)</f>
        <v>8</v>
      </c>
      <c r="D489" s="370" t="n">
        <v>96000</v>
      </c>
    </row>
    <row r="490" customFormat="false" ht="11.25" hidden="false" customHeight="false" outlineLevel="0" collapsed="false">
      <c r="A490" s="333" t="n">
        <f aca="false">B490</f>
        <v>36037</v>
      </c>
      <c r="B490" s="192" t="n">
        <v>36037</v>
      </c>
      <c r="C490" s="308" t="n">
        <f aca="false">IF(B490&lt;&gt;"",MONTH(B490),0)</f>
        <v>8</v>
      </c>
      <c r="D490" s="370" t="n">
        <v>17000</v>
      </c>
    </row>
    <row r="491" customFormat="false" ht="11.25" hidden="false" customHeight="false" outlineLevel="0" collapsed="false">
      <c r="A491" s="333" t="n">
        <f aca="false">B491</f>
        <v>36038</v>
      </c>
      <c r="B491" s="192" t="n">
        <v>36038</v>
      </c>
      <c r="C491" s="308" t="n">
        <f aca="false">IF(B491&lt;&gt;"",MONTH(B491),0)</f>
        <v>8</v>
      </c>
      <c r="D491" s="370" t="n">
        <v>-600000</v>
      </c>
    </row>
    <row r="492" customFormat="false" ht="11.25" hidden="false" customHeight="false" outlineLevel="0" collapsed="false">
      <c r="A492" s="333" t="n">
        <f aca="false">B492</f>
        <v>36039</v>
      </c>
      <c r="B492" s="192" t="n">
        <v>36039</v>
      </c>
      <c r="C492" s="308" t="n">
        <f aca="false">IF(B492&lt;&gt;"",MONTH(B492),0)</f>
        <v>9</v>
      </c>
      <c r="D492" s="370" t="n">
        <v>-770000</v>
      </c>
    </row>
    <row r="493" customFormat="false" ht="11.25" hidden="false" customHeight="false" outlineLevel="0" collapsed="false">
      <c r="A493" s="333" t="n">
        <f aca="false">B493</f>
        <v>36040</v>
      </c>
      <c r="B493" s="192" t="n">
        <v>36040</v>
      </c>
      <c r="C493" s="308" t="n">
        <f aca="false">IF(B493&lt;&gt;"",MONTH(B493),0)</f>
        <v>9</v>
      </c>
      <c r="D493" s="370" t="n">
        <v>-758000</v>
      </c>
    </row>
    <row r="494" customFormat="false" ht="11.25" hidden="false" customHeight="false" outlineLevel="0" collapsed="false">
      <c r="A494" s="333" t="n">
        <f aca="false">B494</f>
        <v>36041</v>
      </c>
      <c r="B494" s="192" t="n">
        <v>36041</v>
      </c>
      <c r="C494" s="308" t="n">
        <f aca="false">IF(B494&lt;&gt;"",MONTH(B494),0)</f>
        <v>9</v>
      </c>
      <c r="D494" s="370" t="n">
        <v>-931000</v>
      </c>
    </row>
    <row r="495" customFormat="false" ht="11.25" hidden="false" customHeight="false" outlineLevel="0" collapsed="false">
      <c r="A495" s="333" t="n">
        <f aca="false">B495</f>
        <v>36042</v>
      </c>
      <c r="B495" s="192" t="n">
        <v>36042</v>
      </c>
      <c r="C495" s="308" t="n">
        <f aca="false">IF(B495&lt;&gt;"",MONTH(B495),0)</f>
        <v>9</v>
      </c>
      <c r="D495" s="370" t="n">
        <v>-201000</v>
      </c>
    </row>
    <row r="496" customFormat="false" ht="11.25" hidden="false" customHeight="false" outlineLevel="0" collapsed="false">
      <c r="A496" s="333" t="n">
        <f aca="false">B496</f>
        <v>36043</v>
      </c>
      <c r="B496" s="192" t="n">
        <v>36043</v>
      </c>
      <c r="C496" s="308" t="n">
        <f aca="false">IF(B496&lt;&gt;"",MONTH(B496),0)</f>
        <v>9</v>
      </c>
      <c r="D496" s="370" t="n">
        <v>255000</v>
      </c>
    </row>
    <row r="497" customFormat="false" ht="11.25" hidden="false" customHeight="false" outlineLevel="0" collapsed="false">
      <c r="A497" s="333" t="n">
        <f aca="false">B497</f>
        <v>36044</v>
      </c>
      <c r="B497" s="192" t="n">
        <v>36044</v>
      </c>
      <c r="C497" s="308" t="n">
        <f aca="false">IF(B497&lt;&gt;"",MONTH(B497),0)</f>
        <v>9</v>
      </c>
      <c r="D497" s="370" t="n">
        <v>454000</v>
      </c>
    </row>
    <row r="498" customFormat="false" ht="11.25" hidden="false" customHeight="false" outlineLevel="0" collapsed="false">
      <c r="A498" s="333" t="n">
        <f aca="false">B498</f>
        <v>36045</v>
      </c>
      <c r="B498" s="192" t="n">
        <v>36045</v>
      </c>
      <c r="C498" s="308" t="n">
        <f aca="false">IF(B498&lt;&gt;"",MONTH(B498),0)</f>
        <v>9</v>
      </c>
      <c r="D498" s="370" t="n">
        <v>129000</v>
      </c>
    </row>
    <row r="499" customFormat="false" ht="11.25" hidden="false" customHeight="false" outlineLevel="0" collapsed="false">
      <c r="A499" s="333" t="n">
        <f aca="false">B499</f>
        <v>36046</v>
      </c>
      <c r="B499" s="192" t="n">
        <v>36046</v>
      </c>
      <c r="C499" s="308" t="n">
        <f aca="false">IF(B499&lt;&gt;"",MONTH(B499),0)</f>
        <v>9</v>
      </c>
      <c r="D499" s="370" t="n">
        <v>-179000</v>
      </c>
    </row>
    <row r="500" customFormat="false" ht="11.25" hidden="false" customHeight="false" outlineLevel="0" collapsed="false">
      <c r="A500" s="333" t="n">
        <f aca="false">B500</f>
        <v>36047</v>
      </c>
      <c r="B500" s="192" t="n">
        <v>36047</v>
      </c>
      <c r="C500" s="308" t="n">
        <f aca="false">IF(B500&lt;&gt;"",MONTH(B500),0)</f>
        <v>9</v>
      </c>
      <c r="D500" s="370" t="n">
        <v>8000</v>
      </c>
    </row>
    <row r="501" customFormat="false" ht="11.25" hidden="false" customHeight="false" outlineLevel="0" collapsed="false">
      <c r="A501" s="333" t="n">
        <f aca="false">B501</f>
        <v>36048</v>
      </c>
      <c r="B501" s="192" t="n">
        <v>36048</v>
      </c>
      <c r="C501" s="308" t="n">
        <f aca="false">IF(B501&lt;&gt;"",MONTH(B501),0)</f>
        <v>9</v>
      </c>
      <c r="D501" s="370" t="n">
        <v>118000</v>
      </c>
    </row>
    <row r="502" customFormat="false" ht="11.25" hidden="false" customHeight="false" outlineLevel="0" collapsed="false">
      <c r="A502" s="333" t="n">
        <f aca="false">B502</f>
        <v>36049</v>
      </c>
      <c r="B502" s="192" t="n">
        <v>36049</v>
      </c>
      <c r="C502" s="308" t="n">
        <f aca="false">IF(B502&lt;&gt;"",MONTH(B502),0)</f>
        <v>9</v>
      </c>
      <c r="D502" s="370" t="n">
        <v>448000</v>
      </c>
    </row>
    <row r="503" customFormat="false" ht="11.25" hidden="false" customHeight="false" outlineLevel="0" collapsed="false">
      <c r="A503" s="333" t="n">
        <f aca="false">B503</f>
        <v>36050</v>
      </c>
      <c r="B503" s="192" t="n">
        <v>36050</v>
      </c>
      <c r="C503" s="308" t="n">
        <f aca="false">IF(B503&lt;&gt;"",MONTH(B503),0)</f>
        <v>9</v>
      </c>
      <c r="D503" s="370" t="n">
        <v>714000</v>
      </c>
    </row>
    <row r="504" customFormat="false" ht="11.25" hidden="false" customHeight="false" outlineLevel="0" collapsed="false">
      <c r="A504" s="333" t="n">
        <f aca="false">B504</f>
        <v>36051</v>
      </c>
      <c r="B504" s="192" t="n">
        <v>36051</v>
      </c>
      <c r="C504" s="308" t="n">
        <f aca="false">IF(B504&lt;&gt;"",MONTH(B504),0)</f>
        <v>9</v>
      </c>
      <c r="D504" s="370" t="n">
        <v>764000</v>
      </c>
    </row>
    <row r="505" customFormat="false" ht="11.25" hidden="false" customHeight="false" outlineLevel="0" collapsed="false">
      <c r="A505" s="333" t="n">
        <f aca="false">B505</f>
        <v>36052</v>
      </c>
      <c r="B505" s="192" t="n">
        <v>36052</v>
      </c>
      <c r="C505" s="308" t="n">
        <f aca="false">IF(B505&lt;&gt;"",MONTH(B505),0)</f>
        <v>9</v>
      </c>
      <c r="D505" s="370" t="n">
        <v>273000</v>
      </c>
    </row>
    <row r="506" customFormat="false" ht="11.25" hidden="false" customHeight="false" outlineLevel="0" collapsed="false">
      <c r="A506" s="333" t="n">
        <f aca="false">B506</f>
        <v>36053</v>
      </c>
      <c r="B506" s="192" t="n">
        <v>36053</v>
      </c>
      <c r="C506" s="308" t="n">
        <f aca="false">IF(B506&lt;&gt;"",MONTH(B506),0)</f>
        <v>9</v>
      </c>
      <c r="D506" s="370" t="n">
        <v>-3000</v>
      </c>
    </row>
    <row r="507" customFormat="false" ht="11.25" hidden="false" customHeight="false" outlineLevel="0" collapsed="false">
      <c r="A507" s="333" t="n">
        <f aca="false">B507</f>
        <v>36054</v>
      </c>
      <c r="B507" s="192" t="n">
        <v>36054</v>
      </c>
      <c r="C507" s="308" t="n">
        <f aca="false">IF(B507&lt;&gt;"",MONTH(B507),0)</f>
        <v>9</v>
      </c>
      <c r="D507" s="370" t="n">
        <v>158000</v>
      </c>
    </row>
    <row r="508" customFormat="false" ht="11.25" hidden="false" customHeight="false" outlineLevel="0" collapsed="false">
      <c r="A508" s="333" t="n">
        <f aca="false">B508</f>
        <v>36055</v>
      </c>
      <c r="B508" s="192" t="n">
        <v>36055</v>
      </c>
      <c r="C508" s="308" t="n">
        <f aca="false">IF(B508&lt;&gt;"",MONTH(B508),0)</f>
        <v>9</v>
      </c>
      <c r="D508" s="370" t="n">
        <v>290000</v>
      </c>
    </row>
    <row r="509" customFormat="false" ht="11.25" hidden="false" customHeight="false" outlineLevel="0" collapsed="false">
      <c r="A509" s="333" t="n">
        <f aca="false">B509</f>
        <v>36056</v>
      </c>
      <c r="B509" s="192" t="n">
        <v>36056</v>
      </c>
      <c r="C509" s="308" t="n">
        <f aca="false">IF(B509&lt;&gt;"",MONTH(B509),0)</f>
        <v>9</v>
      </c>
      <c r="D509" s="370" t="n">
        <v>280000</v>
      </c>
    </row>
    <row r="510" customFormat="false" ht="11.25" hidden="false" customHeight="false" outlineLevel="0" collapsed="false">
      <c r="A510" s="333" t="n">
        <f aca="false">B510</f>
        <v>36057</v>
      </c>
      <c r="B510" s="192" t="n">
        <v>36057</v>
      </c>
      <c r="C510" s="308" t="n">
        <f aca="false">IF(B510&lt;&gt;"",MONTH(B510),0)</f>
        <v>9</v>
      </c>
      <c r="D510" s="370" t="n">
        <v>599000</v>
      </c>
    </row>
    <row r="511" customFormat="false" ht="11.25" hidden="false" customHeight="false" outlineLevel="0" collapsed="false">
      <c r="A511" s="333" t="n">
        <f aca="false">B511</f>
        <v>36058</v>
      </c>
      <c r="B511" s="192" t="n">
        <v>36058</v>
      </c>
      <c r="C511" s="308" t="n">
        <f aca="false">IF(B511&lt;&gt;"",MONTH(B511),0)</f>
        <v>9</v>
      </c>
      <c r="D511" s="370" t="n">
        <v>688000</v>
      </c>
    </row>
    <row r="512" customFormat="false" ht="11.25" hidden="false" customHeight="false" outlineLevel="0" collapsed="false">
      <c r="A512" s="333" t="n">
        <f aca="false">B512</f>
        <v>36059</v>
      </c>
      <c r="B512" s="192" t="n">
        <v>36059</v>
      </c>
      <c r="C512" s="308" t="n">
        <f aca="false">IF(B512&lt;&gt;"",MONTH(B512),0)</f>
        <v>9</v>
      </c>
      <c r="D512" s="370" t="n">
        <v>261000</v>
      </c>
    </row>
    <row r="513" customFormat="false" ht="11.25" hidden="false" customHeight="false" outlineLevel="0" collapsed="false">
      <c r="A513" s="333" t="n">
        <f aca="false">B513</f>
        <v>36060</v>
      </c>
      <c r="B513" s="192" t="n">
        <v>36060</v>
      </c>
      <c r="C513" s="308" t="n">
        <f aca="false">IF(B513&lt;&gt;"",MONTH(B513),0)</f>
        <v>9</v>
      </c>
      <c r="D513" s="370" t="n">
        <v>141000</v>
      </c>
    </row>
    <row r="514" customFormat="false" ht="11.25" hidden="false" customHeight="false" outlineLevel="0" collapsed="false">
      <c r="A514" s="333" t="n">
        <f aca="false">B514</f>
        <v>36061</v>
      </c>
      <c r="B514" s="192" t="n">
        <v>36061</v>
      </c>
      <c r="C514" s="308" t="n">
        <f aca="false">IF(B514&lt;&gt;"",MONTH(B514),0)</f>
        <v>9</v>
      </c>
      <c r="D514" s="370" t="n">
        <v>59000</v>
      </c>
    </row>
    <row r="515" customFormat="false" ht="11.25" hidden="false" customHeight="false" outlineLevel="0" collapsed="false">
      <c r="A515" s="333" t="n">
        <f aca="false">B515</f>
        <v>36062</v>
      </c>
      <c r="B515" s="192" t="n">
        <v>36062</v>
      </c>
      <c r="C515" s="308" t="n">
        <f aca="false">IF(B515&lt;&gt;"",MONTH(B515),0)</f>
        <v>9</v>
      </c>
      <c r="D515" s="370" t="n">
        <v>205000</v>
      </c>
    </row>
    <row r="516" customFormat="false" ht="11.25" hidden="false" customHeight="false" outlineLevel="0" collapsed="false">
      <c r="A516" s="333" t="n">
        <f aca="false">B516</f>
        <v>36063</v>
      </c>
      <c r="B516" s="192" t="n">
        <v>36063</v>
      </c>
      <c r="C516" s="308" t="n">
        <f aca="false">IF(B516&lt;&gt;"",MONTH(B516),0)</f>
        <v>9</v>
      </c>
      <c r="D516" s="370" t="n">
        <v>513000</v>
      </c>
    </row>
    <row r="517" customFormat="false" ht="11.25" hidden="false" customHeight="false" outlineLevel="0" collapsed="false">
      <c r="A517" s="333" t="n">
        <f aca="false">B517</f>
        <v>36064</v>
      </c>
      <c r="B517" s="192" t="n">
        <v>36064</v>
      </c>
      <c r="C517" s="308" t="n">
        <f aca="false">IF(B517&lt;&gt;"",MONTH(B517),0)</f>
        <v>9</v>
      </c>
      <c r="D517" s="370" t="n">
        <v>648000</v>
      </c>
    </row>
    <row r="518" customFormat="false" ht="11.25" hidden="false" customHeight="false" outlineLevel="0" collapsed="false">
      <c r="A518" s="333" t="n">
        <f aca="false">B518</f>
        <v>36065</v>
      </c>
      <c r="B518" s="192" t="n">
        <v>36065</v>
      </c>
      <c r="C518" s="308" t="n">
        <f aca="false">IF(B518&lt;&gt;"",MONTH(B518),0)</f>
        <v>9</v>
      </c>
      <c r="D518" s="370" t="n">
        <v>548000</v>
      </c>
    </row>
    <row r="519" customFormat="false" ht="11.25" hidden="false" customHeight="false" outlineLevel="0" collapsed="false">
      <c r="A519" s="333" t="n">
        <f aca="false">B519</f>
        <v>36066</v>
      </c>
      <c r="B519" s="192" t="n">
        <v>36066</v>
      </c>
      <c r="C519" s="308" t="n">
        <f aca="false">IF(B519&lt;&gt;"",MONTH(B519),0)</f>
        <v>9</v>
      </c>
      <c r="D519" s="370" t="n">
        <v>212000</v>
      </c>
    </row>
    <row r="520" customFormat="false" ht="11.25" hidden="false" customHeight="false" outlineLevel="0" collapsed="false">
      <c r="A520" s="333" t="n">
        <f aca="false">B520</f>
        <v>36067</v>
      </c>
      <c r="B520" s="192" t="n">
        <v>36067</v>
      </c>
      <c r="C520" s="308" t="n">
        <f aca="false">IF(B520&lt;&gt;"",MONTH(B520),0)</f>
        <v>9</v>
      </c>
      <c r="D520" s="370" t="n">
        <v>263000</v>
      </c>
    </row>
    <row r="521" customFormat="false" ht="11.25" hidden="false" customHeight="false" outlineLevel="0" collapsed="false">
      <c r="A521" s="333" t="n">
        <f aca="false">B521</f>
        <v>36068</v>
      </c>
      <c r="B521" s="192" t="n">
        <v>36068</v>
      </c>
      <c r="C521" s="308" t="n">
        <f aca="false">IF(B521&lt;&gt;"",MONTH(B521),0)</f>
        <v>9</v>
      </c>
      <c r="D521" s="370" t="n">
        <v>343000</v>
      </c>
    </row>
    <row r="522" customFormat="false" ht="11.25" hidden="false" customHeight="false" outlineLevel="0" collapsed="false">
      <c r="A522" s="333" t="n">
        <f aca="false">B522</f>
        <v>36069</v>
      </c>
      <c r="B522" s="192" t="n">
        <v>36069</v>
      </c>
      <c r="C522" s="308" t="n">
        <f aca="false">IF(B522&lt;&gt;"",MONTH(B522),0)</f>
        <v>10</v>
      </c>
      <c r="D522" s="370" t="n">
        <v>213000</v>
      </c>
    </row>
    <row r="523" customFormat="false" ht="11.25" hidden="false" customHeight="false" outlineLevel="0" collapsed="false">
      <c r="A523" s="333" t="n">
        <f aca="false">B523</f>
        <v>36070</v>
      </c>
      <c r="B523" s="192" t="n">
        <v>36070</v>
      </c>
      <c r="C523" s="308" t="n">
        <f aca="false">IF(B523&lt;&gt;"",MONTH(B523),0)</f>
        <v>10</v>
      </c>
      <c r="D523" s="370" t="n">
        <v>222000</v>
      </c>
    </row>
    <row r="524" customFormat="false" ht="11.25" hidden="false" customHeight="false" outlineLevel="0" collapsed="false">
      <c r="A524" s="333" t="n">
        <f aca="false">B524</f>
        <v>36071</v>
      </c>
      <c r="B524" s="192" t="n">
        <v>36071</v>
      </c>
      <c r="C524" s="308" t="n">
        <f aca="false">IF(B524&lt;&gt;"",MONTH(B524),0)</f>
        <v>10</v>
      </c>
      <c r="D524" s="370" t="n">
        <v>479000</v>
      </c>
    </row>
    <row r="525" customFormat="false" ht="11.25" hidden="false" customHeight="false" outlineLevel="0" collapsed="false">
      <c r="A525" s="333" t="n">
        <f aca="false">B525</f>
        <v>36072</v>
      </c>
      <c r="B525" s="192" t="n">
        <v>36072</v>
      </c>
      <c r="C525" s="308" t="n">
        <f aca="false">IF(B525&lt;&gt;"",MONTH(B525),0)</f>
        <v>10</v>
      </c>
      <c r="D525" s="370" t="n">
        <v>645000</v>
      </c>
    </row>
    <row r="526" customFormat="false" ht="11.25" hidden="false" customHeight="false" outlineLevel="0" collapsed="false">
      <c r="A526" s="333" t="n">
        <f aca="false">B526</f>
        <v>36073</v>
      </c>
      <c r="B526" s="192" t="n">
        <v>36073</v>
      </c>
      <c r="C526" s="308" t="n">
        <f aca="false">IF(B526&lt;&gt;"",MONTH(B526),0)</f>
        <v>10</v>
      </c>
      <c r="D526" s="370" t="n">
        <v>387000</v>
      </c>
    </row>
    <row r="527" customFormat="false" ht="11.25" hidden="false" customHeight="false" outlineLevel="0" collapsed="false">
      <c r="A527" s="333" t="n">
        <f aca="false">B527</f>
        <v>36074</v>
      </c>
      <c r="B527" s="192" t="n">
        <v>36074</v>
      </c>
      <c r="C527" s="308" t="n">
        <f aca="false">IF(B527&lt;&gt;"",MONTH(B527),0)</f>
        <v>10</v>
      </c>
      <c r="D527" s="370" t="n">
        <v>379000</v>
      </c>
    </row>
    <row r="528" customFormat="false" ht="11.25" hidden="false" customHeight="false" outlineLevel="0" collapsed="false">
      <c r="A528" s="333" t="n">
        <f aca="false">B528</f>
        <v>36075</v>
      </c>
      <c r="B528" s="192" t="n">
        <v>36075</v>
      </c>
      <c r="C528" s="308" t="n">
        <f aca="false">IF(B528&lt;&gt;"",MONTH(B528),0)</f>
        <v>10</v>
      </c>
      <c r="D528" s="370" t="n">
        <v>297000</v>
      </c>
    </row>
    <row r="529" customFormat="false" ht="11.25" hidden="false" customHeight="false" outlineLevel="0" collapsed="false">
      <c r="A529" s="333" t="n">
        <f aca="false">B529</f>
        <v>36076</v>
      </c>
      <c r="B529" s="192" t="n">
        <v>36076</v>
      </c>
      <c r="C529" s="308" t="n">
        <f aca="false">IF(B529&lt;&gt;"",MONTH(B529),0)</f>
        <v>10</v>
      </c>
      <c r="D529" s="370" t="n">
        <v>352000</v>
      </c>
    </row>
    <row r="530" customFormat="false" ht="11.25" hidden="false" customHeight="false" outlineLevel="0" collapsed="false">
      <c r="A530" s="333" t="n">
        <f aca="false">B530</f>
        <v>36077</v>
      </c>
      <c r="B530" s="192" t="n">
        <v>36077</v>
      </c>
      <c r="C530" s="308" t="n">
        <f aca="false">IF(B530&lt;&gt;"",MONTH(B530),0)</f>
        <v>10</v>
      </c>
      <c r="D530" s="370" t="n">
        <v>479000</v>
      </c>
    </row>
    <row r="531" customFormat="false" ht="11.25" hidden="false" customHeight="false" outlineLevel="0" collapsed="false">
      <c r="A531" s="333" t="n">
        <f aca="false">B531</f>
        <v>36078</v>
      </c>
      <c r="B531" s="192" t="n">
        <v>36078</v>
      </c>
      <c r="C531" s="308" t="n">
        <f aca="false">IF(B531&lt;&gt;"",MONTH(B531),0)</f>
        <v>10</v>
      </c>
      <c r="D531" s="370" t="n">
        <v>705000</v>
      </c>
    </row>
    <row r="532" customFormat="false" ht="11.25" hidden="false" customHeight="false" outlineLevel="0" collapsed="false">
      <c r="A532" s="333" t="n">
        <f aca="false">B532</f>
        <v>36079</v>
      </c>
      <c r="B532" s="192" t="n">
        <v>36079</v>
      </c>
      <c r="C532" s="308" t="n">
        <f aca="false">IF(B532&lt;&gt;"",MONTH(B532),0)</f>
        <v>10</v>
      </c>
      <c r="D532" s="370" t="n">
        <v>697000</v>
      </c>
    </row>
    <row r="533" customFormat="false" ht="11.25" hidden="false" customHeight="false" outlineLevel="0" collapsed="false">
      <c r="A533" s="333" t="n">
        <f aca="false">B533</f>
        <v>36080</v>
      </c>
      <c r="B533" s="192" t="n">
        <v>36080</v>
      </c>
      <c r="C533" s="308" t="n">
        <f aca="false">IF(B533&lt;&gt;"",MONTH(B533),0)</f>
        <v>10</v>
      </c>
      <c r="D533" s="370" t="n">
        <v>618000</v>
      </c>
    </row>
    <row r="534" customFormat="false" ht="11.25" hidden="false" customHeight="false" outlineLevel="0" collapsed="false">
      <c r="A534" s="333" t="n">
        <f aca="false">B534</f>
        <v>36081</v>
      </c>
      <c r="B534" s="192" t="n">
        <v>36081</v>
      </c>
      <c r="C534" s="308" t="n">
        <f aca="false">IF(B534&lt;&gt;"",MONTH(B534),0)</f>
        <v>10</v>
      </c>
      <c r="D534" s="370" t="n">
        <v>455000</v>
      </c>
    </row>
    <row r="535" customFormat="false" ht="11.25" hidden="false" customHeight="false" outlineLevel="0" collapsed="false">
      <c r="A535" s="333" t="n">
        <f aca="false">B535</f>
        <v>36082</v>
      </c>
      <c r="B535" s="192" t="n">
        <v>36082</v>
      </c>
      <c r="C535" s="308" t="n">
        <f aca="false">IF(B535&lt;&gt;"",MONTH(B535),0)</f>
        <v>10</v>
      </c>
      <c r="D535" s="370" t="n">
        <v>673000</v>
      </c>
    </row>
    <row r="536" customFormat="false" ht="11.25" hidden="false" customHeight="false" outlineLevel="0" collapsed="false">
      <c r="A536" s="333" t="n">
        <f aca="false">B536</f>
        <v>36083</v>
      </c>
      <c r="B536" s="192" t="n">
        <v>36083</v>
      </c>
      <c r="C536" s="308" t="n">
        <f aca="false">IF(B536&lt;&gt;"",MONTH(B536),0)</f>
        <v>10</v>
      </c>
      <c r="D536" s="370" t="n">
        <v>666000</v>
      </c>
    </row>
    <row r="537" customFormat="false" ht="11.25" hidden="false" customHeight="false" outlineLevel="0" collapsed="false">
      <c r="A537" s="333" t="n">
        <f aca="false">B537</f>
        <v>36084</v>
      </c>
      <c r="B537" s="192" t="n">
        <v>36084</v>
      </c>
      <c r="C537" s="308" t="n">
        <f aca="false">IF(B537&lt;&gt;"",MONTH(B537),0)</f>
        <v>10</v>
      </c>
      <c r="D537" s="370" t="n">
        <v>757000</v>
      </c>
    </row>
    <row r="538" customFormat="false" ht="11.25" hidden="false" customHeight="false" outlineLevel="0" collapsed="false">
      <c r="A538" s="333" t="n">
        <f aca="false">B538</f>
        <v>36085</v>
      </c>
      <c r="B538" s="192" t="n">
        <v>36085</v>
      </c>
      <c r="C538" s="308" t="n">
        <f aca="false">IF(B538&lt;&gt;"",MONTH(B538),0)</f>
        <v>10</v>
      </c>
      <c r="D538" s="370" t="n">
        <v>563000</v>
      </c>
    </row>
    <row r="539" customFormat="false" ht="11.25" hidden="false" customHeight="false" outlineLevel="0" collapsed="false">
      <c r="A539" s="333" t="n">
        <f aca="false">B539</f>
        <v>36086</v>
      </c>
      <c r="B539" s="192" t="n">
        <v>36086</v>
      </c>
      <c r="C539" s="308" t="n">
        <f aca="false">IF(B539&lt;&gt;"",MONTH(B539),0)</f>
        <v>10</v>
      </c>
      <c r="D539" s="370" t="n">
        <v>591000</v>
      </c>
    </row>
    <row r="540" customFormat="false" ht="11.25" hidden="false" customHeight="false" outlineLevel="0" collapsed="false">
      <c r="A540" s="333" t="n">
        <f aca="false">B540</f>
        <v>36087</v>
      </c>
      <c r="B540" s="192" t="n">
        <v>36087</v>
      </c>
      <c r="C540" s="308" t="n">
        <f aca="false">IF(B540&lt;&gt;"",MONTH(B540),0)</f>
        <v>10</v>
      </c>
      <c r="D540" s="370" t="n">
        <v>354000</v>
      </c>
    </row>
    <row r="541" customFormat="false" ht="11.25" hidden="false" customHeight="false" outlineLevel="0" collapsed="false">
      <c r="A541" s="333" t="n">
        <f aca="false">B541</f>
        <v>36088</v>
      </c>
      <c r="B541" s="192" t="n">
        <v>36088</v>
      </c>
      <c r="C541" s="308" t="n">
        <f aca="false">IF(B541&lt;&gt;"",MONTH(B541),0)</f>
        <v>10</v>
      </c>
      <c r="D541" s="370" t="n">
        <v>624000</v>
      </c>
    </row>
    <row r="542" customFormat="false" ht="11.25" hidden="false" customHeight="false" outlineLevel="0" collapsed="false">
      <c r="A542" s="333" t="n">
        <f aca="false">B542</f>
        <v>36089</v>
      </c>
      <c r="B542" s="192" t="n">
        <v>36089</v>
      </c>
      <c r="C542" s="308" t="n">
        <f aca="false">IF(B542&lt;&gt;"",MONTH(B542),0)</f>
        <v>10</v>
      </c>
      <c r="D542" s="370" t="n">
        <v>559000</v>
      </c>
    </row>
    <row r="543" customFormat="false" ht="11.25" hidden="false" customHeight="false" outlineLevel="0" collapsed="false">
      <c r="A543" s="333" t="n">
        <f aca="false">B543</f>
        <v>36090</v>
      </c>
      <c r="B543" s="192" t="n">
        <v>36090</v>
      </c>
      <c r="C543" s="308" t="n">
        <f aca="false">IF(B543&lt;&gt;"",MONTH(B543),0)</f>
        <v>10</v>
      </c>
      <c r="D543" s="370" t="n">
        <v>563000</v>
      </c>
    </row>
    <row r="544" customFormat="false" ht="11.25" hidden="false" customHeight="false" outlineLevel="0" collapsed="false">
      <c r="A544" s="333" t="n">
        <f aca="false">B544</f>
        <v>36091</v>
      </c>
      <c r="B544" s="192" t="n">
        <v>36091</v>
      </c>
      <c r="C544" s="308" t="n">
        <f aca="false">IF(B544&lt;&gt;"",MONTH(B544),0)</f>
        <v>10</v>
      </c>
      <c r="D544" s="370" t="n">
        <v>642000</v>
      </c>
    </row>
    <row r="545" customFormat="false" ht="11.25" hidden="false" customHeight="false" outlineLevel="0" collapsed="false">
      <c r="A545" s="333" t="n">
        <f aca="false">B545</f>
        <v>36092</v>
      </c>
      <c r="B545" s="192" t="n">
        <v>36092</v>
      </c>
      <c r="C545" s="308" t="n">
        <f aca="false">IF(B545&lt;&gt;"",MONTH(B545),0)</f>
        <v>10</v>
      </c>
      <c r="D545" s="370" t="n">
        <v>780000</v>
      </c>
    </row>
    <row r="546" customFormat="false" ht="11.25" hidden="false" customHeight="false" outlineLevel="0" collapsed="false">
      <c r="A546" s="333" t="n">
        <f aca="false">B546</f>
        <v>36093</v>
      </c>
      <c r="B546" s="192" t="n">
        <v>36093</v>
      </c>
      <c r="C546" s="308" t="n">
        <f aca="false">IF(B546&lt;&gt;"",MONTH(B546),0)</f>
        <v>10</v>
      </c>
      <c r="D546" s="370" t="n">
        <v>733000</v>
      </c>
    </row>
    <row r="547" customFormat="false" ht="11.25" hidden="false" customHeight="false" outlineLevel="0" collapsed="false">
      <c r="A547" s="333" t="n">
        <f aca="false">B547</f>
        <v>36094</v>
      </c>
      <c r="B547" s="192" t="n">
        <v>36094</v>
      </c>
      <c r="C547" s="308" t="n">
        <f aca="false">IF(B547&lt;&gt;"",MONTH(B547),0)</f>
        <v>10</v>
      </c>
      <c r="D547" s="370" t="n">
        <v>292000</v>
      </c>
    </row>
    <row r="548" customFormat="false" ht="11.25" hidden="false" customHeight="false" outlineLevel="0" collapsed="false">
      <c r="A548" s="333" t="n">
        <f aca="false">B548</f>
        <v>36095</v>
      </c>
      <c r="B548" s="192" t="n">
        <v>36095</v>
      </c>
      <c r="C548" s="308" t="n">
        <f aca="false">IF(B548&lt;&gt;"",MONTH(B548),0)</f>
        <v>10</v>
      </c>
      <c r="D548" s="370" t="n">
        <v>359000</v>
      </c>
    </row>
    <row r="549" customFormat="false" ht="11.25" hidden="false" customHeight="false" outlineLevel="0" collapsed="false">
      <c r="A549" s="333" t="n">
        <f aca="false">B549</f>
        <v>36096</v>
      </c>
      <c r="B549" s="192" t="n">
        <v>36096</v>
      </c>
      <c r="C549" s="308" t="n">
        <f aca="false">IF(B549&lt;&gt;"",MONTH(B549),0)</f>
        <v>10</v>
      </c>
      <c r="D549" s="370" t="n">
        <v>311000</v>
      </c>
    </row>
    <row r="550" customFormat="false" ht="11.25" hidden="false" customHeight="false" outlineLevel="0" collapsed="false">
      <c r="A550" s="333" t="n">
        <f aca="false">B550</f>
        <v>36097</v>
      </c>
      <c r="B550" s="192" t="n">
        <v>36097</v>
      </c>
      <c r="C550" s="308" t="n">
        <f aca="false">IF(B550&lt;&gt;"",MONTH(B550),0)</f>
        <v>10</v>
      </c>
      <c r="D550" s="370" t="n">
        <v>550000</v>
      </c>
    </row>
    <row r="551" customFormat="false" ht="11.25" hidden="false" customHeight="false" outlineLevel="0" collapsed="false">
      <c r="A551" s="333" t="n">
        <f aca="false">B551</f>
        <v>36098</v>
      </c>
      <c r="B551" s="192" t="n">
        <v>36098</v>
      </c>
      <c r="C551" s="308" t="n">
        <f aca="false">IF(B551&lt;&gt;"",MONTH(B551),0)</f>
        <v>10</v>
      </c>
      <c r="D551" s="370" t="n">
        <v>544000</v>
      </c>
    </row>
    <row r="552" customFormat="false" ht="11.25" hidden="false" customHeight="false" outlineLevel="0" collapsed="false">
      <c r="A552" s="333" t="n">
        <f aca="false">B552</f>
        <v>36099</v>
      </c>
      <c r="B552" s="192" t="n">
        <v>36099</v>
      </c>
      <c r="C552" s="308" t="n">
        <f aca="false">IF(B552&lt;&gt;"",MONTH(B552),0)</f>
        <v>10</v>
      </c>
      <c r="D552" s="205" t="n">
        <v>667000</v>
      </c>
    </row>
    <row r="553" customFormat="false" ht="11.25" hidden="false" customHeight="false" outlineLevel="0" collapsed="false">
      <c r="A553" s="333" t="n">
        <f aca="false">B553</f>
        <v>36100</v>
      </c>
      <c r="B553" s="192" t="n">
        <v>36100</v>
      </c>
      <c r="C553" s="308" t="n">
        <f aca="false">IF(B553&lt;&gt;"",MONTH(B553),0)</f>
        <v>11</v>
      </c>
      <c r="D553" s="205" t="n">
        <v>668000</v>
      </c>
    </row>
    <row r="554" customFormat="false" ht="11.25" hidden="false" customHeight="false" outlineLevel="0" collapsed="false">
      <c r="A554" s="333" t="n">
        <f aca="false">B554</f>
        <v>36101</v>
      </c>
      <c r="B554" s="192" t="n">
        <v>36101</v>
      </c>
      <c r="C554" s="308" t="n">
        <f aca="false">IF(B554&lt;&gt;"",MONTH(B554),0)</f>
        <v>11</v>
      </c>
      <c r="D554" s="205" t="n">
        <v>462000</v>
      </c>
    </row>
    <row r="555" customFormat="false" ht="11.25" hidden="false" customHeight="false" outlineLevel="0" collapsed="false">
      <c r="A555" s="333" t="n">
        <f aca="false">B555</f>
        <v>36102</v>
      </c>
      <c r="B555" s="192" t="n">
        <v>36102</v>
      </c>
      <c r="C555" s="308" t="n">
        <f aca="false">IF(B555&lt;&gt;"",MONTH(B555),0)</f>
        <v>11</v>
      </c>
      <c r="D555" s="205" t="n">
        <v>573000</v>
      </c>
    </row>
    <row r="556" customFormat="false" ht="11.25" hidden="false" customHeight="false" outlineLevel="0" collapsed="false">
      <c r="A556" s="333" t="n">
        <f aca="false">B556</f>
        <v>36103</v>
      </c>
      <c r="B556" s="192" t="n">
        <v>36103</v>
      </c>
      <c r="C556" s="308" t="n">
        <f aca="false">IF(B556&lt;&gt;"",MONTH(B556),0)</f>
        <v>11</v>
      </c>
      <c r="D556" s="205" t="n">
        <v>538000</v>
      </c>
    </row>
    <row r="557" customFormat="false" ht="11.25" hidden="false" customHeight="false" outlineLevel="0" collapsed="false">
      <c r="A557" s="333" t="n">
        <f aca="false">B557</f>
        <v>36104</v>
      </c>
      <c r="B557" s="192" t="n">
        <v>36104</v>
      </c>
      <c r="C557" s="308" t="n">
        <f aca="false">IF(B557&lt;&gt;"",MONTH(B557),0)</f>
        <v>11</v>
      </c>
      <c r="D557" s="205" t="n">
        <v>452000</v>
      </c>
    </row>
    <row r="558" customFormat="false" ht="11.25" hidden="false" customHeight="false" outlineLevel="0" collapsed="false">
      <c r="A558" s="333" t="n">
        <f aca="false">B558</f>
        <v>36105</v>
      </c>
      <c r="B558" s="192" t="n">
        <v>36105</v>
      </c>
      <c r="C558" s="308" t="n">
        <f aca="false">IF(B558&lt;&gt;"",MONTH(B558),0)</f>
        <v>11</v>
      </c>
      <c r="D558" s="205" t="n">
        <v>353000</v>
      </c>
    </row>
    <row r="559" customFormat="false" ht="11.25" hidden="false" customHeight="false" outlineLevel="0" collapsed="false">
      <c r="A559" s="333" t="n">
        <f aca="false">B559</f>
        <v>36106</v>
      </c>
      <c r="B559" s="192" t="n">
        <v>36106</v>
      </c>
      <c r="C559" s="308" t="n">
        <f aca="false">IF(B559&lt;&gt;"",MONTH(B559),0)</f>
        <v>11</v>
      </c>
      <c r="D559" s="205" t="n">
        <v>428000</v>
      </c>
    </row>
    <row r="560" customFormat="false" ht="11.25" hidden="false" customHeight="false" outlineLevel="0" collapsed="false">
      <c r="A560" s="333" t="n">
        <f aca="false">B560</f>
        <v>36107</v>
      </c>
      <c r="B560" s="192" t="n">
        <v>36107</v>
      </c>
      <c r="C560" s="308" t="n">
        <f aca="false">IF(B560&lt;&gt;"",MONTH(B560),0)</f>
        <v>11</v>
      </c>
      <c r="D560" s="205" t="n">
        <v>312000</v>
      </c>
    </row>
    <row r="561" customFormat="false" ht="11.25" hidden="false" customHeight="false" outlineLevel="0" collapsed="false">
      <c r="A561" s="333" t="n">
        <f aca="false">B561</f>
        <v>36108</v>
      </c>
      <c r="B561" s="192" t="n">
        <v>36108</v>
      </c>
      <c r="C561" s="308" t="n">
        <f aca="false">IF(B561&lt;&gt;"",MONTH(B561),0)</f>
        <v>11</v>
      </c>
      <c r="D561" s="205" t="n">
        <v>-504000</v>
      </c>
    </row>
    <row r="562" customFormat="false" ht="11.25" hidden="false" customHeight="false" outlineLevel="0" collapsed="false">
      <c r="A562" s="333" t="n">
        <f aca="false">B562</f>
        <v>36109</v>
      </c>
      <c r="B562" s="192" t="n">
        <v>36109</v>
      </c>
      <c r="C562" s="308" t="n">
        <f aca="false">IF(B562&lt;&gt;"",MONTH(B562),0)</f>
        <v>11</v>
      </c>
      <c r="D562" s="205" t="n">
        <v>-541000</v>
      </c>
    </row>
    <row r="563" customFormat="false" ht="11.25" hidden="false" customHeight="false" outlineLevel="0" collapsed="false">
      <c r="A563" s="333" t="n">
        <f aca="false">B563</f>
        <v>36110</v>
      </c>
      <c r="B563" s="192" t="n">
        <v>36110</v>
      </c>
      <c r="C563" s="308" t="n">
        <f aca="false">IF(B563&lt;&gt;"",MONTH(B563),0)</f>
        <v>11</v>
      </c>
      <c r="D563" s="205" t="n">
        <v>-998000</v>
      </c>
    </row>
    <row r="564" customFormat="false" ht="11.25" hidden="false" customHeight="false" outlineLevel="0" collapsed="false">
      <c r="A564" s="333" t="n">
        <f aca="false">B564</f>
        <v>36111</v>
      </c>
      <c r="B564" s="192" t="n">
        <v>36111</v>
      </c>
      <c r="C564" s="308" t="n">
        <f aca="false">IF(B564&lt;&gt;"",MONTH(B564),0)</f>
        <v>11</v>
      </c>
      <c r="D564" s="205" t="n">
        <v>-428000</v>
      </c>
    </row>
    <row r="565" customFormat="false" ht="11.25" hidden="false" customHeight="false" outlineLevel="0" collapsed="false">
      <c r="A565" s="333" t="n">
        <f aca="false">B565</f>
        <v>36112</v>
      </c>
      <c r="B565" s="192" t="n">
        <v>36112</v>
      </c>
      <c r="C565" s="308" t="n">
        <f aca="false">IF(B565&lt;&gt;"",MONTH(B565),0)</f>
        <v>11</v>
      </c>
      <c r="D565" s="205" t="n">
        <v>-48000</v>
      </c>
    </row>
    <row r="566" customFormat="false" ht="11.25" hidden="false" customHeight="false" outlineLevel="0" collapsed="false">
      <c r="A566" s="333" t="n">
        <f aca="false">B566</f>
        <v>36113</v>
      </c>
      <c r="B566" s="192" t="n">
        <v>36113</v>
      </c>
      <c r="C566" s="308" t="n">
        <f aca="false">IF(B566&lt;&gt;"",MONTH(B566),0)</f>
        <v>11</v>
      </c>
      <c r="D566" s="205" t="n">
        <v>328000</v>
      </c>
    </row>
    <row r="567" customFormat="false" ht="11.25" hidden="false" customHeight="false" outlineLevel="0" collapsed="false">
      <c r="A567" s="333" t="n">
        <f aca="false">B567</f>
        <v>36114</v>
      </c>
      <c r="B567" s="192" t="n">
        <v>36114</v>
      </c>
      <c r="C567" s="308" t="n">
        <f aca="false">IF(B567&lt;&gt;"",MONTH(B567),0)</f>
        <v>11</v>
      </c>
      <c r="D567" s="205" t="n">
        <v>310000</v>
      </c>
    </row>
    <row r="568" customFormat="false" ht="11.25" hidden="false" customHeight="false" outlineLevel="0" collapsed="false">
      <c r="A568" s="333" t="n">
        <f aca="false">B568</f>
        <v>36115</v>
      </c>
      <c r="B568" s="192" t="n">
        <v>36115</v>
      </c>
      <c r="C568" s="308" t="n">
        <f aca="false">IF(B568&lt;&gt;"",MONTH(B568),0)</f>
        <v>11</v>
      </c>
      <c r="D568" s="205" t="n">
        <v>-56000</v>
      </c>
    </row>
    <row r="569" customFormat="false" ht="11.25" hidden="false" customHeight="false" outlineLevel="0" collapsed="false">
      <c r="A569" s="333" t="n">
        <f aca="false">B569</f>
        <v>36116</v>
      </c>
      <c r="B569" s="192" t="n">
        <v>36116</v>
      </c>
      <c r="C569" s="308" t="n">
        <f aca="false">IF(B569&lt;&gt;"",MONTH(B569),0)</f>
        <v>11</v>
      </c>
      <c r="D569" s="205" t="n">
        <v>38000</v>
      </c>
    </row>
    <row r="570" customFormat="false" ht="11.25" hidden="false" customHeight="false" outlineLevel="0" collapsed="false">
      <c r="A570" s="333" t="n">
        <f aca="false">B570</f>
        <v>36117</v>
      </c>
      <c r="B570" s="192" t="n">
        <v>36117</v>
      </c>
      <c r="C570" s="308" t="n">
        <f aca="false">IF(B570&lt;&gt;"",MONTH(B570),0)</f>
        <v>11</v>
      </c>
      <c r="D570" s="205" t="n">
        <v>-285000</v>
      </c>
    </row>
    <row r="571" customFormat="false" ht="11.25" hidden="false" customHeight="false" outlineLevel="0" collapsed="false">
      <c r="A571" s="333" t="n">
        <f aca="false">B571</f>
        <v>36118</v>
      </c>
      <c r="B571" s="192" t="n">
        <v>36118</v>
      </c>
      <c r="C571" s="308" t="n">
        <f aca="false">IF(B571&lt;&gt;"",MONTH(B571),0)</f>
        <v>11</v>
      </c>
      <c r="D571" s="205" t="n">
        <v>-65000</v>
      </c>
    </row>
    <row r="572" customFormat="false" ht="11.25" hidden="false" customHeight="false" outlineLevel="0" collapsed="false">
      <c r="A572" s="333" t="n">
        <f aca="false">B572</f>
        <v>36119</v>
      </c>
      <c r="B572" s="192" t="n">
        <v>36119</v>
      </c>
      <c r="C572" s="308" t="n">
        <f aca="false">IF(B572&lt;&gt;"",MONTH(B572),0)</f>
        <v>11</v>
      </c>
      <c r="D572" s="205" t="n">
        <v>209000</v>
      </c>
    </row>
    <row r="573" customFormat="false" ht="11.25" hidden="false" customHeight="false" outlineLevel="0" collapsed="false">
      <c r="A573" s="333" t="n">
        <f aca="false">B573</f>
        <v>36120</v>
      </c>
      <c r="B573" s="192" t="n">
        <v>36120</v>
      </c>
      <c r="C573" s="308" t="n">
        <f aca="false">IF(B573&lt;&gt;"",MONTH(B573),0)</f>
        <v>11</v>
      </c>
      <c r="D573" s="205" t="n">
        <v>396000</v>
      </c>
    </row>
    <row r="574" customFormat="false" ht="11.25" hidden="false" customHeight="false" outlineLevel="0" collapsed="false">
      <c r="A574" s="333" t="n">
        <f aca="false">B574</f>
        <v>36121</v>
      </c>
      <c r="B574" s="192" t="n">
        <v>36121</v>
      </c>
      <c r="C574" s="308" t="n">
        <f aca="false">IF(B574&lt;&gt;"",MONTH(B574),0)</f>
        <v>11</v>
      </c>
      <c r="D574" s="205" t="n">
        <v>452000</v>
      </c>
    </row>
    <row r="575" customFormat="false" ht="11.25" hidden="false" customHeight="false" outlineLevel="0" collapsed="false">
      <c r="A575" s="333" t="n">
        <f aca="false">B575</f>
        <v>36122</v>
      </c>
      <c r="B575" s="192" t="n">
        <v>36122</v>
      </c>
      <c r="C575" s="308" t="n">
        <f aca="false">IF(B575&lt;&gt;"",MONTH(B575),0)</f>
        <v>11</v>
      </c>
      <c r="D575" s="205" t="n">
        <v>242000</v>
      </c>
    </row>
    <row r="576" customFormat="false" ht="11.25" hidden="false" customHeight="false" outlineLevel="0" collapsed="false">
      <c r="A576" s="333" t="n">
        <f aca="false">B576</f>
        <v>36123</v>
      </c>
      <c r="B576" s="192" t="n">
        <v>36123</v>
      </c>
      <c r="C576" s="308" t="n">
        <f aca="false">IF(B576&lt;&gt;"",MONTH(B576),0)</f>
        <v>11</v>
      </c>
      <c r="D576" s="205" t="n">
        <v>92000</v>
      </c>
    </row>
    <row r="577" customFormat="false" ht="11.25" hidden="false" customHeight="false" outlineLevel="0" collapsed="false">
      <c r="A577" s="333" t="n">
        <f aca="false">B577</f>
        <v>36124</v>
      </c>
      <c r="B577" s="192" t="n">
        <v>36124</v>
      </c>
      <c r="C577" s="308" t="n">
        <f aca="false">IF(B577&lt;&gt;"",MONTH(B577),0)</f>
        <v>11</v>
      </c>
      <c r="D577" s="205" t="n">
        <v>185000</v>
      </c>
    </row>
    <row r="578" customFormat="false" ht="11.25" hidden="false" customHeight="false" outlineLevel="0" collapsed="false">
      <c r="A578" s="333" t="n">
        <f aca="false">B578</f>
        <v>36125</v>
      </c>
      <c r="B578" s="192" t="n">
        <v>36125</v>
      </c>
      <c r="C578" s="308" t="n">
        <f aca="false">IF(B578&lt;&gt;"",MONTH(B578),0)</f>
        <v>11</v>
      </c>
      <c r="D578" s="205" t="n">
        <v>736000</v>
      </c>
    </row>
    <row r="579" customFormat="false" ht="11.25" hidden="false" customHeight="false" outlineLevel="0" collapsed="false">
      <c r="A579" s="333" t="n">
        <f aca="false">B579</f>
        <v>36126</v>
      </c>
      <c r="B579" s="192" t="n">
        <v>36126</v>
      </c>
      <c r="C579" s="308" t="n">
        <f aca="false">IF(B579&lt;&gt;"",MONTH(B579),0)</f>
        <v>11</v>
      </c>
      <c r="D579" s="205" t="n">
        <v>809000</v>
      </c>
    </row>
    <row r="580" customFormat="false" ht="11.25" hidden="false" customHeight="false" outlineLevel="0" collapsed="false">
      <c r="A580" s="333" t="n">
        <f aca="false">B580</f>
        <v>36127</v>
      </c>
      <c r="B580" s="192" t="n">
        <v>36127</v>
      </c>
      <c r="C580" s="308" t="n">
        <f aca="false">IF(B580&lt;&gt;"",MONTH(B580),0)</f>
        <v>11</v>
      </c>
      <c r="D580" s="205" t="n">
        <v>416000</v>
      </c>
    </row>
    <row r="581" customFormat="false" ht="11.25" hidden="false" customHeight="false" outlineLevel="0" collapsed="false">
      <c r="A581" s="333" t="n">
        <f aca="false">B581</f>
        <v>36128</v>
      </c>
      <c r="B581" s="192" t="n">
        <v>36128</v>
      </c>
      <c r="C581" s="308" t="n">
        <f aca="false">IF(B581&lt;&gt;"",MONTH(B581),0)</f>
        <v>11</v>
      </c>
      <c r="D581" s="205" t="n">
        <v>383000</v>
      </c>
    </row>
    <row r="582" customFormat="false" ht="11.25" hidden="false" customHeight="false" outlineLevel="0" collapsed="false">
      <c r="A582" s="333" t="n">
        <f aca="false">B582</f>
        <v>36129</v>
      </c>
      <c r="B582" s="192" t="n">
        <v>36129</v>
      </c>
      <c r="C582" s="308" t="n">
        <f aca="false">IF(B582&lt;&gt;"",MONTH(B582),0)</f>
        <v>11</v>
      </c>
      <c r="D582" s="205" t="n">
        <v>88000</v>
      </c>
    </row>
    <row r="583" customFormat="false" ht="11.25" hidden="false" customHeight="false" outlineLevel="0" collapsed="false">
      <c r="A583" s="333" t="n">
        <f aca="false">B583</f>
        <v>36130</v>
      </c>
      <c r="B583" s="192" t="n">
        <v>36130</v>
      </c>
      <c r="C583" s="308" t="n">
        <f aca="false">IF(B583&lt;&gt;"",MONTH(B583),0)</f>
        <v>12</v>
      </c>
      <c r="D583" s="205" t="n">
        <v>-389000</v>
      </c>
    </row>
    <row r="584" customFormat="false" ht="11.25" hidden="false" customHeight="false" outlineLevel="0" collapsed="false">
      <c r="A584" s="333" t="n">
        <f aca="false">B584</f>
        <v>36131</v>
      </c>
      <c r="B584" s="192" t="n">
        <v>36131</v>
      </c>
      <c r="C584" s="308" t="n">
        <f aca="false">IF(B584&lt;&gt;"",MONTH(B584),0)</f>
        <v>12</v>
      </c>
      <c r="D584" s="205" t="n">
        <v>-358000</v>
      </c>
    </row>
    <row r="585" customFormat="false" ht="11.25" hidden="false" customHeight="false" outlineLevel="0" collapsed="false">
      <c r="A585" s="333" t="n">
        <f aca="false">B585</f>
        <v>36132</v>
      </c>
      <c r="B585" s="192" t="n">
        <v>36132</v>
      </c>
      <c r="C585" s="308" t="n">
        <f aca="false">IF(B585&lt;&gt;"",MONTH(B585),0)</f>
        <v>12</v>
      </c>
      <c r="D585" s="205" t="n">
        <v>-127000</v>
      </c>
    </row>
    <row r="586" customFormat="false" ht="11.25" hidden="false" customHeight="false" outlineLevel="0" collapsed="false">
      <c r="A586" s="333" t="n">
        <f aca="false">B586</f>
        <v>36133</v>
      </c>
      <c r="B586" s="192" t="n">
        <v>36133</v>
      </c>
      <c r="C586" s="308" t="n">
        <f aca="false">IF(B586&lt;&gt;"",MONTH(B586),0)</f>
        <v>12</v>
      </c>
      <c r="D586" s="205" t="n">
        <v>-186000</v>
      </c>
    </row>
    <row r="587" customFormat="false" ht="11.25" hidden="false" customHeight="false" outlineLevel="0" collapsed="false">
      <c r="A587" s="333" t="n">
        <f aca="false">B587</f>
        <v>36134</v>
      </c>
      <c r="B587" s="192" t="n">
        <v>36134</v>
      </c>
      <c r="C587" s="308" t="n">
        <f aca="false">IF(B587&lt;&gt;"",MONTH(B587),0)</f>
        <v>12</v>
      </c>
      <c r="D587" s="205" t="n">
        <v>-70000</v>
      </c>
    </row>
    <row r="588" customFormat="false" ht="11.25" hidden="false" customHeight="false" outlineLevel="0" collapsed="false">
      <c r="A588" s="333" t="n">
        <f aca="false">B588</f>
        <v>36135</v>
      </c>
      <c r="B588" s="192" t="n">
        <v>36135</v>
      </c>
      <c r="C588" s="308" t="n">
        <f aca="false">IF(B588&lt;&gt;"",MONTH(B588),0)</f>
        <v>12</v>
      </c>
      <c r="D588" s="205" t="n">
        <v>-759000</v>
      </c>
    </row>
    <row r="589" customFormat="false" ht="11.25" hidden="false" customHeight="false" outlineLevel="0" collapsed="false">
      <c r="A589" s="333" t="n">
        <f aca="false">B589</f>
        <v>36136</v>
      </c>
      <c r="B589" s="192" t="n">
        <v>36136</v>
      </c>
      <c r="C589" s="308" t="n">
        <f aca="false">IF(B589&lt;&gt;"",MONTH(B589),0)</f>
        <v>12</v>
      </c>
      <c r="D589" s="205" t="n">
        <v>-1182000</v>
      </c>
    </row>
    <row r="590" customFormat="false" ht="11.25" hidden="false" customHeight="false" outlineLevel="0" collapsed="false">
      <c r="A590" s="333" t="n">
        <f aca="false">B590</f>
        <v>36137</v>
      </c>
      <c r="B590" s="192" t="n">
        <v>36137</v>
      </c>
      <c r="C590" s="308" t="n">
        <f aca="false">IF(B590&lt;&gt;"",MONTH(B590),0)</f>
        <v>12</v>
      </c>
      <c r="D590" s="205" t="n">
        <v>-1023000</v>
      </c>
    </row>
    <row r="591" customFormat="false" ht="11.25" hidden="false" customHeight="false" outlineLevel="0" collapsed="false">
      <c r="A591" s="333" t="n">
        <f aca="false">B591</f>
        <v>36138</v>
      </c>
      <c r="B591" s="192" t="n">
        <v>36138</v>
      </c>
      <c r="C591" s="308" t="n">
        <f aca="false">IF(B591&lt;&gt;"",MONTH(B591),0)</f>
        <v>12</v>
      </c>
      <c r="D591" s="205" t="n">
        <v>-1012000</v>
      </c>
    </row>
    <row r="592" customFormat="false" ht="11.25" hidden="false" customHeight="false" outlineLevel="0" collapsed="false">
      <c r="A592" s="333" t="n">
        <f aca="false">B592</f>
        <v>36139</v>
      </c>
      <c r="B592" s="192" t="n">
        <v>36139</v>
      </c>
      <c r="C592" s="308" t="n">
        <f aca="false">IF(B592&lt;&gt;"",MONTH(B592),0)</f>
        <v>12</v>
      </c>
      <c r="D592" s="205" t="n">
        <v>-875000</v>
      </c>
    </row>
    <row r="593" customFormat="false" ht="11.25" hidden="false" customHeight="false" outlineLevel="0" collapsed="false">
      <c r="A593" s="333" t="n">
        <f aca="false">B593</f>
        <v>36140</v>
      </c>
      <c r="B593" s="192" t="n">
        <v>36140</v>
      </c>
      <c r="C593" s="308" t="n">
        <f aca="false">IF(B593&lt;&gt;"",MONTH(B593),0)</f>
        <v>12</v>
      </c>
      <c r="D593" s="205" t="n">
        <v>-521000</v>
      </c>
    </row>
    <row r="594" customFormat="false" ht="11.25" hidden="false" customHeight="false" outlineLevel="0" collapsed="false">
      <c r="A594" s="333" t="n">
        <f aca="false">B594</f>
        <v>36141</v>
      </c>
      <c r="B594" s="192" t="n">
        <v>36141</v>
      </c>
      <c r="C594" s="308" t="n">
        <f aca="false">IF(B594&lt;&gt;"",MONTH(B594),0)</f>
        <v>12</v>
      </c>
      <c r="D594" s="205" t="n">
        <v>173000</v>
      </c>
    </row>
    <row r="595" customFormat="false" ht="11.25" hidden="false" customHeight="false" outlineLevel="0" collapsed="false">
      <c r="A595" s="333" t="n">
        <f aca="false">B595</f>
        <v>36142</v>
      </c>
      <c r="B595" s="192" t="n">
        <v>36142</v>
      </c>
      <c r="C595" s="308" t="n">
        <f aca="false">IF(B595&lt;&gt;"",MONTH(B595),0)</f>
        <v>12</v>
      </c>
      <c r="D595" s="205" t="n">
        <v>398000</v>
      </c>
    </row>
    <row r="596" customFormat="false" ht="11.25" hidden="false" customHeight="false" outlineLevel="0" collapsed="false">
      <c r="A596" s="333" t="n">
        <f aca="false">B596</f>
        <v>36143</v>
      </c>
      <c r="B596" s="192" t="n">
        <v>36143</v>
      </c>
      <c r="C596" s="308" t="n">
        <f aca="false">IF(B596&lt;&gt;"",MONTH(B596),0)</f>
        <v>12</v>
      </c>
      <c r="D596" s="205" t="n">
        <v>-142000</v>
      </c>
    </row>
    <row r="597" customFormat="false" ht="11.25" hidden="false" customHeight="false" outlineLevel="0" collapsed="false">
      <c r="A597" s="333" t="n">
        <f aca="false">B597</f>
        <v>36144</v>
      </c>
      <c r="B597" s="192" t="n">
        <v>36144</v>
      </c>
      <c r="C597" s="308" t="n">
        <f aca="false">IF(B597&lt;&gt;"",MONTH(B597),0)</f>
        <v>12</v>
      </c>
      <c r="D597" s="205" t="n">
        <v>65000</v>
      </c>
    </row>
    <row r="598" customFormat="false" ht="11.25" hidden="false" customHeight="false" outlineLevel="0" collapsed="false">
      <c r="A598" s="333" t="n">
        <f aca="false">B598</f>
        <v>36145</v>
      </c>
      <c r="B598" s="192" t="n">
        <v>36145</v>
      </c>
      <c r="C598" s="308" t="n">
        <f aca="false">IF(B598&lt;&gt;"",MONTH(B598),0)</f>
        <v>12</v>
      </c>
      <c r="D598" s="205" t="n">
        <v>298000</v>
      </c>
    </row>
    <row r="599" customFormat="false" ht="11.25" hidden="false" customHeight="false" outlineLevel="0" collapsed="false">
      <c r="A599" s="333" t="n">
        <f aca="false">B599</f>
        <v>36146</v>
      </c>
      <c r="B599" s="192" t="n">
        <v>36146</v>
      </c>
      <c r="C599" s="308" t="n">
        <f aca="false">IF(B599&lt;&gt;"",MONTH(B599),0)</f>
        <v>12</v>
      </c>
      <c r="D599" s="205" t="n">
        <v>152000</v>
      </c>
    </row>
    <row r="600" customFormat="false" ht="11.25" hidden="false" customHeight="false" outlineLevel="0" collapsed="false">
      <c r="A600" s="333" t="n">
        <f aca="false">B600</f>
        <v>36147</v>
      </c>
      <c r="B600" s="192" t="n">
        <v>36147</v>
      </c>
      <c r="C600" s="308" t="n">
        <f aca="false">IF(B600&lt;&gt;"",MONTH(B600),0)</f>
        <v>12</v>
      </c>
      <c r="D600" s="205" t="n">
        <v>-232000</v>
      </c>
    </row>
    <row r="601" customFormat="false" ht="11.25" hidden="false" customHeight="false" outlineLevel="0" collapsed="false">
      <c r="A601" s="333" t="n">
        <f aca="false">B601</f>
        <v>36148</v>
      </c>
      <c r="B601" s="192" t="n">
        <v>36148</v>
      </c>
      <c r="C601" s="308" t="n">
        <f aca="false">IF(B601&lt;&gt;"",MONTH(B601),0)</f>
        <v>12</v>
      </c>
      <c r="D601" s="205" t="n">
        <v>-113000</v>
      </c>
    </row>
    <row r="602" customFormat="false" ht="11.25" hidden="false" customHeight="false" outlineLevel="0" collapsed="false">
      <c r="A602" s="333" t="n">
        <f aca="false">B602</f>
        <v>36149</v>
      </c>
      <c r="B602" s="192" t="n">
        <v>36149</v>
      </c>
      <c r="C602" s="308" t="n">
        <f aca="false">IF(B602&lt;&gt;"",MONTH(B602),0)</f>
        <v>12</v>
      </c>
      <c r="D602" s="205" t="n">
        <v>-1166000</v>
      </c>
    </row>
    <row r="603" customFormat="false" ht="11.25" hidden="false" customHeight="false" outlineLevel="0" collapsed="false">
      <c r="A603" s="333" t="n">
        <f aca="false">B603</f>
        <v>36150</v>
      </c>
      <c r="B603" s="192" t="n">
        <v>36150</v>
      </c>
      <c r="C603" s="308" t="n">
        <f aca="false">IF(B603&lt;&gt;"",MONTH(B603),0)</f>
        <v>12</v>
      </c>
      <c r="D603" s="205" t="n">
        <v>-2325000</v>
      </c>
    </row>
    <row r="604" customFormat="false" ht="11.25" hidden="false" customHeight="false" outlineLevel="0" collapsed="false">
      <c r="A604" s="333" t="n">
        <f aca="false">B604</f>
        <v>36151</v>
      </c>
      <c r="B604" s="192" t="n">
        <v>36151</v>
      </c>
      <c r="C604" s="308" t="n">
        <f aca="false">IF(B604&lt;&gt;"",MONTH(B604),0)</f>
        <v>12</v>
      </c>
      <c r="D604" s="205" t="n">
        <v>-2406000</v>
      </c>
    </row>
    <row r="605" customFormat="false" ht="11.25" hidden="false" customHeight="false" outlineLevel="0" collapsed="false">
      <c r="A605" s="333" t="n">
        <f aca="false">B605</f>
        <v>36152</v>
      </c>
      <c r="B605" s="192" t="n">
        <v>36152</v>
      </c>
      <c r="C605" s="308" t="n">
        <f aca="false">IF(B605&lt;&gt;"",MONTH(B605),0)</f>
        <v>12</v>
      </c>
      <c r="D605" s="205" t="n">
        <v>-2185000</v>
      </c>
    </row>
    <row r="606" customFormat="false" ht="11.25" hidden="false" customHeight="false" outlineLevel="0" collapsed="false">
      <c r="A606" s="333" t="n">
        <f aca="false">B606</f>
        <v>36153</v>
      </c>
      <c r="B606" s="192" t="n">
        <v>36153</v>
      </c>
      <c r="C606" s="308" t="n">
        <f aca="false">IF(B606&lt;&gt;"",MONTH(B606),0)</f>
        <v>12</v>
      </c>
      <c r="D606" s="205" t="n">
        <v>-1322000</v>
      </c>
    </row>
    <row r="607" customFormat="false" ht="11.25" hidden="false" customHeight="false" outlineLevel="0" collapsed="false">
      <c r="A607" s="333" t="n">
        <f aca="false">B607</f>
        <v>36154</v>
      </c>
      <c r="B607" s="192" t="n">
        <v>36154</v>
      </c>
      <c r="C607" s="308" t="n">
        <f aca="false">IF(B607&lt;&gt;"",MONTH(B607),0)</f>
        <v>12</v>
      </c>
      <c r="D607" s="205" t="n">
        <v>-538000</v>
      </c>
    </row>
    <row r="608" customFormat="false" ht="11.25" hidden="false" customHeight="false" outlineLevel="0" collapsed="false">
      <c r="A608" s="333" t="n">
        <f aca="false">B608</f>
        <v>36155</v>
      </c>
      <c r="B608" s="192" t="n">
        <v>36155</v>
      </c>
      <c r="C608" s="308" t="n">
        <f aca="false">IF(B608&lt;&gt;"",MONTH(B608),0)</f>
        <v>12</v>
      </c>
      <c r="D608" s="205" t="n">
        <v>-284000</v>
      </c>
    </row>
    <row r="609" customFormat="false" ht="11.25" hidden="false" customHeight="false" outlineLevel="0" collapsed="false">
      <c r="A609" s="333" t="n">
        <f aca="false">B609</f>
        <v>36156</v>
      </c>
      <c r="B609" s="192" t="n">
        <v>36156</v>
      </c>
      <c r="C609" s="308" t="n">
        <f aca="false">IF(B609&lt;&gt;"",MONTH(B609),0)</f>
        <v>12</v>
      </c>
      <c r="D609" s="205" t="n">
        <v>-234000</v>
      </c>
    </row>
    <row r="610" customFormat="false" ht="11.25" hidden="false" customHeight="false" outlineLevel="0" collapsed="false">
      <c r="A610" s="333" t="n">
        <f aca="false">B610</f>
        <v>36157</v>
      </c>
      <c r="B610" s="192" t="n">
        <v>36157</v>
      </c>
      <c r="C610" s="308" t="n">
        <f aca="false">IF(B610&lt;&gt;"",MONTH(B610),0)</f>
        <v>12</v>
      </c>
      <c r="D610" s="205" t="n">
        <v>-354000</v>
      </c>
    </row>
    <row r="611" customFormat="false" ht="11.25" hidden="false" customHeight="false" outlineLevel="0" collapsed="false">
      <c r="A611" s="333" t="n">
        <f aca="false">B611</f>
        <v>36158</v>
      </c>
      <c r="B611" s="192" t="n">
        <v>36158</v>
      </c>
      <c r="C611" s="308" t="n">
        <f aca="false">IF(B611&lt;&gt;"",MONTH(B611),0)</f>
        <v>12</v>
      </c>
      <c r="D611" s="205" t="n">
        <v>-398000</v>
      </c>
    </row>
    <row r="612" customFormat="false" ht="11.25" hidden="false" customHeight="false" outlineLevel="0" collapsed="false">
      <c r="A612" s="333" t="n">
        <f aca="false">B612</f>
        <v>36159</v>
      </c>
      <c r="B612" s="192" t="n">
        <v>36159</v>
      </c>
      <c r="C612" s="308" t="n">
        <f aca="false">IF(B612&lt;&gt;"",MONTH(B612),0)</f>
        <v>12</v>
      </c>
      <c r="D612" s="205" t="n">
        <v>-305000</v>
      </c>
    </row>
    <row r="613" customFormat="false" ht="11.25" hidden="false" customHeight="false" outlineLevel="0" collapsed="false">
      <c r="A613" s="333" t="n">
        <f aca="false">B613</f>
        <v>36160</v>
      </c>
      <c r="B613" s="192" t="n">
        <v>36160</v>
      </c>
      <c r="C613" s="308" t="n">
        <f aca="false">IF(B613&lt;&gt;"",MONTH(B613),0)</f>
        <v>12</v>
      </c>
      <c r="D613" s="205" t="n">
        <v>-292000</v>
      </c>
    </row>
    <row r="614" customFormat="false" ht="11.25" hidden="false" customHeight="false" outlineLevel="0" collapsed="false">
      <c r="A614" s="327" t="s">
        <v>70</v>
      </c>
      <c r="B614" s="195" t="s">
        <v>71</v>
      </c>
      <c r="C614" s="195" t="s">
        <v>99</v>
      </c>
      <c r="D614" s="332" t="s">
        <v>79</v>
      </c>
    </row>
    <row r="615" customFormat="false" ht="11.25" hidden="false" customHeight="false" outlineLevel="0" collapsed="false">
      <c r="A615" s="333" t="n">
        <f aca="false">B615</f>
        <v>36161</v>
      </c>
      <c r="B615" s="192" t="n">
        <v>36161</v>
      </c>
      <c r="C615" s="308" t="n">
        <f aca="false">IF(B615&lt;&gt;"",MONTH(B615),0)</f>
        <v>1</v>
      </c>
      <c r="D615" s="205" t="n">
        <v>-38000</v>
      </c>
    </row>
    <row r="616" customFormat="false" ht="11.25" hidden="false" customHeight="false" outlineLevel="0" collapsed="false">
      <c r="A616" s="333" t="n">
        <f aca="false">B616</f>
        <v>36162</v>
      </c>
      <c r="B616" s="192" t="n">
        <v>36162</v>
      </c>
      <c r="C616" s="308" t="n">
        <f aca="false">IF(B616&lt;&gt;"",MONTH(B616),0)</f>
        <v>1</v>
      </c>
      <c r="D616" s="205" t="n">
        <v>-293000</v>
      </c>
    </row>
    <row r="617" customFormat="false" ht="11.25" hidden="false" customHeight="false" outlineLevel="0" collapsed="false">
      <c r="A617" s="333" t="n">
        <f aca="false">B617</f>
        <v>36163</v>
      </c>
      <c r="B617" s="192" t="n">
        <v>36163</v>
      </c>
      <c r="C617" s="308" t="n">
        <f aca="false">IF(B617&lt;&gt;"",MONTH(B617),0)</f>
        <v>1</v>
      </c>
      <c r="D617" s="205" t="n">
        <v>-184000</v>
      </c>
    </row>
    <row r="618" customFormat="false" ht="11.25" hidden="false" customHeight="false" outlineLevel="0" collapsed="false">
      <c r="A618" s="333" t="n">
        <f aca="false">B618</f>
        <v>36164</v>
      </c>
      <c r="B618" s="192" t="n">
        <v>36164</v>
      </c>
      <c r="C618" s="308" t="n">
        <f aca="false">IF(B618&lt;&gt;"",MONTH(B618),0)</f>
        <v>1</v>
      </c>
      <c r="D618" s="205" t="n">
        <v>-779000</v>
      </c>
    </row>
    <row r="619" customFormat="false" ht="11.25" hidden="false" customHeight="false" outlineLevel="0" collapsed="false">
      <c r="A619" s="333" t="n">
        <f aca="false">B619</f>
        <v>36165</v>
      </c>
      <c r="B619" s="192" t="n">
        <v>36165</v>
      </c>
      <c r="C619" s="308" t="n">
        <f aca="false">IF(B619&lt;&gt;"",MONTH(B619),0)</f>
        <v>1</v>
      </c>
      <c r="D619" s="205" t="n">
        <v>-1011000</v>
      </c>
    </row>
    <row r="620" customFormat="false" ht="11.25" hidden="false" customHeight="false" outlineLevel="0" collapsed="false">
      <c r="A620" s="333" t="n">
        <f aca="false">B620</f>
        <v>36166</v>
      </c>
      <c r="B620" s="192" t="n">
        <v>36166</v>
      </c>
      <c r="C620" s="308" t="n">
        <f aca="false">IF(B620&lt;&gt;"",MONTH(B620),0)</f>
        <v>1</v>
      </c>
      <c r="D620" s="205" t="n">
        <v>-883000</v>
      </c>
    </row>
    <row r="621" customFormat="false" ht="11.25" hidden="false" customHeight="false" outlineLevel="0" collapsed="false">
      <c r="A621" s="333" t="n">
        <f aca="false">B621</f>
        <v>36167</v>
      </c>
      <c r="B621" s="192" t="n">
        <v>36167</v>
      </c>
      <c r="C621" s="308" t="n">
        <f aca="false">IF(B621&lt;&gt;"",MONTH(B621),0)</f>
        <v>1</v>
      </c>
      <c r="D621" s="205" t="n">
        <v>-1084000</v>
      </c>
    </row>
    <row r="622" customFormat="false" ht="11.25" hidden="false" customHeight="false" outlineLevel="0" collapsed="false">
      <c r="A622" s="333" t="n">
        <f aca="false">B622</f>
        <v>36168</v>
      </c>
      <c r="B622" s="192" t="n">
        <v>36168</v>
      </c>
      <c r="C622" s="308" t="n">
        <f aca="false">IF(B622&lt;&gt;"",MONTH(B622),0)</f>
        <v>1</v>
      </c>
      <c r="D622" s="205" t="n">
        <v>-832000</v>
      </c>
    </row>
    <row r="623" customFormat="false" ht="11.25" hidden="false" customHeight="false" outlineLevel="0" collapsed="false">
      <c r="A623" s="333" t="n">
        <f aca="false">B623</f>
        <v>36169</v>
      </c>
      <c r="B623" s="192" t="n">
        <v>36169</v>
      </c>
      <c r="C623" s="308" t="n">
        <f aca="false">IF(B623&lt;&gt;"",MONTH(B623),0)</f>
        <v>1</v>
      </c>
      <c r="D623" s="205" t="n">
        <v>-233000</v>
      </c>
    </row>
    <row r="624" customFormat="false" ht="11.25" hidden="false" customHeight="false" outlineLevel="0" collapsed="false">
      <c r="A624" s="333" t="n">
        <f aca="false">B624</f>
        <v>36170</v>
      </c>
      <c r="B624" s="192" t="n">
        <v>36170</v>
      </c>
      <c r="C624" s="308" t="n">
        <f aca="false">IF(B624&lt;&gt;"",MONTH(B624),0)</f>
        <v>1</v>
      </c>
      <c r="D624" s="205" t="n">
        <v>-499000</v>
      </c>
    </row>
    <row r="625" customFormat="false" ht="11.25" hidden="false" customHeight="false" outlineLevel="0" collapsed="false">
      <c r="A625" s="333" t="n">
        <f aca="false">B625</f>
        <v>36171</v>
      </c>
      <c r="B625" s="192" t="n">
        <v>36171</v>
      </c>
      <c r="C625" s="308" t="n">
        <f aca="false">IF(B625&lt;&gt;"",MONTH(B625),0)</f>
        <v>1</v>
      </c>
      <c r="D625" s="205" t="n">
        <v>-517000</v>
      </c>
    </row>
    <row r="626" customFormat="false" ht="11.25" hidden="false" customHeight="false" outlineLevel="0" collapsed="false">
      <c r="A626" s="333" t="n">
        <f aca="false">B626</f>
        <v>36172</v>
      </c>
      <c r="B626" s="192" t="n">
        <v>36172</v>
      </c>
      <c r="C626" s="308" t="n">
        <f aca="false">IF(B626&lt;&gt;"",MONTH(B626),0)</f>
        <v>1</v>
      </c>
      <c r="D626" s="205" t="n">
        <v>-943000</v>
      </c>
    </row>
    <row r="627" customFormat="false" ht="11.25" hidden="false" customHeight="false" outlineLevel="0" collapsed="false">
      <c r="A627" s="333" t="n">
        <f aca="false">B627</f>
        <v>36173</v>
      </c>
      <c r="B627" s="192" t="n">
        <v>36173</v>
      </c>
      <c r="C627" s="308" t="n">
        <f aca="false">IF(B627&lt;&gt;"",MONTH(B627),0)</f>
        <v>1</v>
      </c>
      <c r="D627" s="205" t="n">
        <v>-1119000</v>
      </c>
    </row>
    <row r="628" customFormat="false" ht="11.25" hidden="false" customHeight="false" outlineLevel="0" collapsed="false">
      <c r="A628" s="333" t="n">
        <f aca="false">B628</f>
        <v>36174</v>
      </c>
      <c r="B628" s="192" t="n">
        <v>36174</v>
      </c>
      <c r="C628" s="308" t="n">
        <f aca="false">IF(B628&lt;&gt;"",MONTH(B628),0)</f>
        <v>1</v>
      </c>
      <c r="D628" s="205" t="n">
        <v>-489000</v>
      </c>
    </row>
    <row r="629" customFormat="false" ht="11.25" hidden="false" customHeight="false" outlineLevel="0" collapsed="false">
      <c r="A629" s="333" t="n">
        <f aca="false">B629</f>
        <v>36175</v>
      </c>
      <c r="B629" s="192" t="n">
        <v>36175</v>
      </c>
      <c r="C629" s="308" t="n">
        <f aca="false">IF(B629&lt;&gt;"",MONTH(B629),0)</f>
        <v>1</v>
      </c>
      <c r="D629" s="205" t="n">
        <v>-307000</v>
      </c>
    </row>
    <row r="630" customFormat="false" ht="11.25" hidden="false" customHeight="false" outlineLevel="0" collapsed="false">
      <c r="A630" s="333" t="n">
        <f aca="false">B630</f>
        <v>36176</v>
      </c>
      <c r="B630" s="192" t="n">
        <v>36176</v>
      </c>
      <c r="C630" s="308" t="n">
        <f aca="false">IF(B630&lt;&gt;"",MONTH(B630),0)</f>
        <v>1</v>
      </c>
      <c r="D630" s="205" t="n">
        <v>182000</v>
      </c>
    </row>
    <row r="631" customFormat="false" ht="11.25" hidden="false" customHeight="false" outlineLevel="0" collapsed="false">
      <c r="A631" s="333" t="n">
        <f aca="false">B631</f>
        <v>36177</v>
      </c>
      <c r="B631" s="192" t="n">
        <v>36177</v>
      </c>
      <c r="C631" s="308" t="n">
        <f aca="false">IF(B631&lt;&gt;"",MONTH(B631),0)</f>
        <v>1</v>
      </c>
      <c r="D631" s="205" t="n">
        <v>298000</v>
      </c>
    </row>
    <row r="632" customFormat="false" ht="11.25" hidden="false" customHeight="false" outlineLevel="0" collapsed="false">
      <c r="A632" s="333" t="n">
        <f aca="false">B632</f>
        <v>36178</v>
      </c>
      <c r="B632" s="192" t="n">
        <v>36178</v>
      </c>
      <c r="C632" s="308" t="n">
        <f aca="false">IF(B632&lt;&gt;"",MONTH(B632),0)</f>
        <v>1</v>
      </c>
      <c r="D632" s="205" t="n">
        <v>-404000</v>
      </c>
    </row>
    <row r="633" customFormat="false" ht="11.25" hidden="false" customHeight="false" outlineLevel="0" collapsed="false">
      <c r="A633" s="333" t="n">
        <f aca="false">B633</f>
        <v>36179</v>
      </c>
      <c r="B633" s="192" t="n">
        <v>36179</v>
      </c>
      <c r="C633" s="308" t="n">
        <f aca="false">IF(B633&lt;&gt;"",MONTH(B633),0)</f>
        <v>1</v>
      </c>
      <c r="D633" s="205" t="n">
        <v>-233000</v>
      </c>
    </row>
    <row r="634" customFormat="false" ht="11.25" hidden="false" customHeight="false" outlineLevel="0" collapsed="false">
      <c r="A634" s="333" t="n">
        <f aca="false">B634</f>
        <v>36180</v>
      </c>
      <c r="B634" s="192" t="n">
        <v>36180</v>
      </c>
      <c r="C634" s="308" t="n">
        <f aca="false">IF(B634&lt;&gt;"",MONTH(B634),0)</f>
        <v>1</v>
      </c>
      <c r="D634" s="205" t="n">
        <v>-221000</v>
      </c>
    </row>
    <row r="635" customFormat="false" ht="11.25" hidden="false" customHeight="false" outlineLevel="0" collapsed="false">
      <c r="A635" s="333" t="n">
        <f aca="false">B635</f>
        <v>36181</v>
      </c>
      <c r="B635" s="192" t="n">
        <v>36181</v>
      </c>
      <c r="C635" s="308" t="n">
        <f aca="false">IF(B635&lt;&gt;"",MONTH(B635),0)</f>
        <v>1</v>
      </c>
      <c r="D635" s="205" t="n">
        <v>-1241000</v>
      </c>
    </row>
    <row r="636" customFormat="false" ht="11.25" hidden="false" customHeight="false" outlineLevel="0" collapsed="false">
      <c r="A636" s="333" t="n">
        <f aca="false">B636</f>
        <v>36182</v>
      </c>
      <c r="B636" s="192" t="n">
        <v>36182</v>
      </c>
      <c r="C636" s="308" t="n">
        <f aca="false">IF(B636&lt;&gt;"",MONTH(B636),0)</f>
        <v>1</v>
      </c>
      <c r="D636" s="205" t="n">
        <v>-290000</v>
      </c>
    </row>
    <row r="637" customFormat="false" ht="11.25" hidden="false" customHeight="false" outlineLevel="0" collapsed="false">
      <c r="A637" s="333" t="n">
        <f aca="false">B637</f>
        <v>36183</v>
      </c>
      <c r="B637" s="192" t="n">
        <v>36183</v>
      </c>
      <c r="C637" s="308" t="n">
        <f aca="false">IF(B637&lt;&gt;"",MONTH(B637),0)</f>
        <v>1</v>
      </c>
      <c r="D637" s="205" t="n">
        <v>-12000</v>
      </c>
    </row>
    <row r="638" customFormat="false" ht="11.25" hidden="false" customHeight="false" outlineLevel="0" collapsed="false">
      <c r="A638" s="333" t="n">
        <f aca="false">B638</f>
        <v>36184</v>
      </c>
      <c r="B638" s="192" t="n">
        <v>36184</v>
      </c>
      <c r="C638" s="308" t="n">
        <f aca="false">IF(B638&lt;&gt;"",MONTH(B638),0)</f>
        <v>1</v>
      </c>
      <c r="D638" s="205" t="n">
        <v>12000</v>
      </c>
    </row>
    <row r="639" customFormat="false" ht="11.25" hidden="false" customHeight="false" outlineLevel="0" collapsed="false">
      <c r="A639" s="333" t="n">
        <f aca="false">B639</f>
        <v>36185</v>
      </c>
      <c r="B639" s="192" t="n">
        <v>36185</v>
      </c>
      <c r="C639" s="308" t="n">
        <f aca="false">IF(B639&lt;&gt;"",MONTH(B639),0)</f>
        <v>1</v>
      </c>
      <c r="D639" s="205" t="n">
        <v>-1099000</v>
      </c>
    </row>
    <row r="640" customFormat="false" ht="11.25" hidden="false" customHeight="false" outlineLevel="0" collapsed="false">
      <c r="A640" s="333" t="n">
        <f aca="false">B640</f>
        <v>36186</v>
      </c>
      <c r="B640" s="192" t="n">
        <v>36186</v>
      </c>
      <c r="C640" s="308" t="n">
        <f aca="false">IF(B640&lt;&gt;"",MONTH(B640),0)</f>
        <v>1</v>
      </c>
      <c r="D640" s="205" t="n">
        <v>-1241000</v>
      </c>
    </row>
    <row r="641" customFormat="false" ht="11.25" hidden="false" customHeight="false" outlineLevel="0" collapsed="false">
      <c r="A641" s="333" t="n">
        <f aca="false">B641</f>
        <v>36187</v>
      </c>
      <c r="B641" s="192" t="n">
        <v>36187</v>
      </c>
      <c r="C641" s="308" t="n">
        <f aca="false">IF(B641&lt;&gt;"",MONTH(B641),0)</f>
        <v>1</v>
      </c>
      <c r="D641" s="205" t="n">
        <v>-1080000</v>
      </c>
    </row>
    <row r="642" customFormat="false" ht="11.25" hidden="false" customHeight="false" outlineLevel="0" collapsed="false">
      <c r="A642" s="333" t="n">
        <f aca="false">B642</f>
        <v>36188</v>
      </c>
      <c r="B642" s="192" t="n">
        <v>36188</v>
      </c>
      <c r="C642" s="308" t="n">
        <f aca="false">IF(B642&lt;&gt;"",MONTH(B642),0)</f>
        <v>1</v>
      </c>
      <c r="D642" s="205" t="n">
        <v>-1072000</v>
      </c>
    </row>
    <row r="643" customFormat="false" ht="11.25" hidden="false" customHeight="false" outlineLevel="0" collapsed="false">
      <c r="A643" s="333" t="n">
        <f aca="false">B643</f>
        <v>36189</v>
      </c>
      <c r="B643" s="192" t="n">
        <v>36189</v>
      </c>
      <c r="C643" s="308" t="n">
        <f aca="false">IF(B643&lt;&gt;"",MONTH(B643),0)</f>
        <v>1</v>
      </c>
      <c r="D643" s="205" t="n">
        <v>-584000</v>
      </c>
    </row>
    <row r="644" customFormat="false" ht="11.25" hidden="false" customHeight="false" outlineLevel="0" collapsed="false">
      <c r="A644" s="333" t="n">
        <f aca="false">B644</f>
        <v>36190</v>
      </c>
      <c r="B644" s="192" t="n">
        <v>36190</v>
      </c>
      <c r="C644" s="308" t="n">
        <f aca="false">IF(B644&lt;&gt;"",MONTH(B644),0)</f>
        <v>1</v>
      </c>
      <c r="D644" s="205" t="n">
        <v>-415000</v>
      </c>
    </row>
    <row r="645" customFormat="false" ht="11.25" hidden="false" customHeight="false" outlineLevel="0" collapsed="false">
      <c r="A645" s="333" t="n">
        <f aca="false">B645</f>
        <v>36191</v>
      </c>
      <c r="B645" s="192" t="n">
        <v>36191</v>
      </c>
      <c r="C645" s="308" t="n">
        <f aca="false">IF(B645&lt;&gt;"",MONTH(B645),0)</f>
        <v>1</v>
      </c>
      <c r="D645" s="205" t="n">
        <v>-279000</v>
      </c>
    </row>
    <row r="646" customFormat="false" ht="11.25" hidden="false" customHeight="false" outlineLevel="0" collapsed="false">
      <c r="A646" s="333" t="n">
        <f aca="false">B646</f>
        <v>36192</v>
      </c>
      <c r="B646" s="192" t="n">
        <v>36192</v>
      </c>
      <c r="C646" s="308" t="n">
        <f aca="false">IF(B646&lt;&gt;"",MONTH(B646),0)</f>
        <v>2</v>
      </c>
      <c r="D646" s="205" t="n">
        <v>-1156000</v>
      </c>
    </row>
    <row r="647" customFormat="false" ht="11.25" hidden="false" customHeight="false" outlineLevel="0" collapsed="false">
      <c r="A647" s="333" t="n">
        <f aca="false">B647</f>
        <v>36193</v>
      </c>
      <c r="B647" s="192" t="n">
        <v>36193</v>
      </c>
      <c r="C647" s="308" t="n">
        <f aca="false">IF(B647&lt;&gt;"",MONTH(B647),0)</f>
        <v>2</v>
      </c>
      <c r="D647" s="205" t="n">
        <v>-654000</v>
      </c>
    </row>
    <row r="648" customFormat="false" ht="11.25" hidden="false" customHeight="false" outlineLevel="0" collapsed="false">
      <c r="A648" s="333" t="n">
        <f aca="false">B648</f>
        <v>36194</v>
      </c>
      <c r="B648" s="192" t="n">
        <v>36194</v>
      </c>
      <c r="C648" s="308" t="n">
        <f aca="false">IF(B648&lt;&gt;"",MONTH(B648),0)</f>
        <v>2</v>
      </c>
      <c r="D648" s="205" t="n">
        <v>-679000</v>
      </c>
    </row>
    <row r="649" customFormat="false" ht="11.25" hidden="false" customHeight="false" outlineLevel="0" collapsed="false">
      <c r="A649" s="333" t="n">
        <f aca="false">B649</f>
        <v>36195</v>
      </c>
      <c r="B649" s="192" t="n">
        <v>36195</v>
      </c>
      <c r="C649" s="308" t="n">
        <f aca="false">IF(B649&lt;&gt;"",MONTH(B649),0)</f>
        <v>2</v>
      </c>
      <c r="D649" s="205" t="n">
        <v>-1012000</v>
      </c>
    </row>
    <row r="650" customFormat="false" ht="11.25" hidden="false" customHeight="false" outlineLevel="0" collapsed="false">
      <c r="A650" s="333" t="n">
        <f aca="false">B650</f>
        <v>36196</v>
      </c>
      <c r="B650" s="192" t="n">
        <v>36196</v>
      </c>
      <c r="C650" s="308" t="n">
        <f aca="false">IF(B650&lt;&gt;"",MONTH(B650),0)</f>
        <v>2</v>
      </c>
      <c r="D650" s="207" t="n">
        <v>-806000</v>
      </c>
    </row>
    <row r="651" customFormat="false" ht="11.25" hidden="false" customHeight="false" outlineLevel="0" collapsed="false">
      <c r="A651" s="333" t="n">
        <f aca="false">B651</f>
        <v>36197</v>
      </c>
      <c r="B651" s="192" t="n">
        <v>36197</v>
      </c>
      <c r="C651" s="308" t="n">
        <f aca="false">IF(B651&lt;&gt;"",MONTH(B651),0)</f>
        <v>2</v>
      </c>
      <c r="D651" s="207" t="n">
        <v>-158000</v>
      </c>
    </row>
    <row r="652" customFormat="false" ht="11.25" hidden="false" customHeight="false" outlineLevel="0" collapsed="false">
      <c r="A652" s="333" t="n">
        <f aca="false">B652</f>
        <v>36198</v>
      </c>
      <c r="B652" s="192" t="n">
        <v>36198</v>
      </c>
      <c r="C652" s="308" t="n">
        <f aca="false">IF(B652&lt;&gt;"",MONTH(B652),0)</f>
        <v>2</v>
      </c>
      <c r="D652" s="207" t="n">
        <v>-265000</v>
      </c>
    </row>
    <row r="653" customFormat="false" ht="11.25" hidden="false" customHeight="false" outlineLevel="0" collapsed="false">
      <c r="A653" s="333" t="n">
        <f aca="false">B653</f>
        <v>36199</v>
      </c>
      <c r="B653" s="192" t="n">
        <v>36199</v>
      </c>
      <c r="C653" s="308" t="n">
        <f aca="false">IF(B653&lt;&gt;"",MONTH(B653),0)</f>
        <v>2</v>
      </c>
      <c r="D653" s="207" t="n">
        <v>-62000</v>
      </c>
    </row>
    <row r="654" customFormat="false" ht="11.25" hidden="false" customHeight="false" outlineLevel="0" collapsed="false">
      <c r="A654" s="333" t="n">
        <f aca="false">B654</f>
        <v>36200</v>
      </c>
      <c r="B654" s="192" t="n">
        <v>36200</v>
      </c>
      <c r="C654" s="308" t="n">
        <f aca="false">IF(B654&lt;&gt;"",MONTH(B654),0)</f>
        <v>2</v>
      </c>
      <c r="D654" s="207" t="n">
        <v>-1122000</v>
      </c>
    </row>
    <row r="655" customFormat="false" ht="11.25" hidden="false" customHeight="false" outlineLevel="0" collapsed="false">
      <c r="A655" s="333" t="n">
        <f aca="false">B655</f>
        <v>36201</v>
      </c>
      <c r="B655" s="192" t="n">
        <v>36201</v>
      </c>
      <c r="C655" s="308" t="n">
        <f aca="false">IF(B655&lt;&gt;"",MONTH(B655),0)</f>
        <v>2</v>
      </c>
      <c r="D655" s="207" t="n">
        <v>-1750000</v>
      </c>
    </row>
    <row r="656" customFormat="false" ht="11.25" hidden="false" customHeight="false" outlineLevel="0" collapsed="false">
      <c r="A656" s="333" t="n">
        <f aca="false">B656</f>
        <v>36202</v>
      </c>
      <c r="B656" s="192" t="n">
        <v>36202</v>
      </c>
      <c r="C656" s="308" t="n">
        <f aca="false">IF(B656&lt;&gt;"",MONTH(B656),0)</f>
        <v>2</v>
      </c>
      <c r="D656" s="207" t="n">
        <v>-1534000</v>
      </c>
    </row>
    <row r="657" customFormat="false" ht="11.25" hidden="false" customHeight="false" outlineLevel="0" collapsed="false">
      <c r="A657" s="333" t="n">
        <f aca="false">B657</f>
        <v>36203</v>
      </c>
      <c r="B657" s="192" t="n">
        <v>36203</v>
      </c>
      <c r="C657" s="308" t="n">
        <f aca="false">IF(B657&lt;&gt;"",MONTH(B657),0)</f>
        <v>2</v>
      </c>
      <c r="D657" s="207" t="n">
        <v>-890000</v>
      </c>
    </row>
    <row r="658" customFormat="false" ht="11.25" hidden="false" customHeight="false" outlineLevel="0" collapsed="false">
      <c r="A658" s="333" t="n">
        <f aca="false">B658</f>
        <v>36204</v>
      </c>
      <c r="B658" s="192" t="n">
        <v>36204</v>
      </c>
      <c r="C658" s="308" t="n">
        <f aca="false">IF(B658&lt;&gt;"",MONTH(B658),0)</f>
        <v>2</v>
      </c>
      <c r="D658" s="207" t="n">
        <v>-343000</v>
      </c>
    </row>
    <row r="659" customFormat="false" ht="11.25" hidden="false" customHeight="false" outlineLevel="0" collapsed="false">
      <c r="A659" s="333" t="n">
        <f aca="false">B659</f>
        <v>36205</v>
      </c>
      <c r="B659" s="192" t="n">
        <v>36205</v>
      </c>
      <c r="C659" s="308" t="n">
        <f aca="false">IF(B659&lt;&gt;"",MONTH(B659),0)</f>
        <v>2</v>
      </c>
      <c r="D659" s="207" t="n">
        <v>-161000</v>
      </c>
    </row>
    <row r="660" customFormat="false" ht="11.25" hidden="false" customHeight="false" outlineLevel="0" collapsed="false">
      <c r="A660" s="333" t="n">
        <f aca="false">B660</f>
        <v>36206</v>
      </c>
      <c r="B660" s="192" t="n">
        <v>36206</v>
      </c>
      <c r="C660" s="308" t="n">
        <f aca="false">IF(B660&lt;&gt;"",MONTH(B660),0)</f>
        <v>2</v>
      </c>
      <c r="D660" s="207" t="n">
        <v>-375000</v>
      </c>
    </row>
    <row r="661" customFormat="false" ht="11.25" hidden="false" customHeight="false" outlineLevel="0" collapsed="false">
      <c r="A661" s="333" t="n">
        <f aca="false">B661</f>
        <v>36207</v>
      </c>
      <c r="B661" s="192" t="n">
        <v>36207</v>
      </c>
      <c r="C661" s="308" t="n">
        <f aca="false">IF(B661&lt;&gt;"",MONTH(B661),0)</f>
        <v>2</v>
      </c>
      <c r="D661" s="207" t="n">
        <v>-601000</v>
      </c>
    </row>
    <row r="662" customFormat="false" ht="11.25" hidden="false" customHeight="false" outlineLevel="0" collapsed="false">
      <c r="A662" s="333" t="n">
        <f aca="false">B662</f>
        <v>36208</v>
      </c>
      <c r="B662" s="192" t="n">
        <v>36208</v>
      </c>
      <c r="C662" s="308" t="n">
        <f aca="false">IF(B662&lt;&gt;"",MONTH(B662),0)</f>
        <v>2</v>
      </c>
      <c r="D662" s="207" t="n">
        <v>-213000</v>
      </c>
    </row>
    <row r="663" customFormat="false" ht="11.25" hidden="false" customHeight="false" outlineLevel="0" collapsed="false">
      <c r="A663" s="333" t="n">
        <f aca="false">B663</f>
        <v>36209</v>
      </c>
      <c r="B663" s="192" t="n">
        <v>36209</v>
      </c>
      <c r="C663" s="308" t="n">
        <f aca="false">IF(B663&lt;&gt;"",MONTH(B663),0)</f>
        <v>2</v>
      </c>
      <c r="D663" s="207" t="n">
        <v>-468000</v>
      </c>
    </row>
    <row r="664" customFormat="false" ht="11.25" hidden="false" customHeight="false" outlineLevel="0" collapsed="false">
      <c r="A664" s="333" t="n">
        <f aca="false">B664</f>
        <v>36210</v>
      </c>
      <c r="B664" s="192" t="n">
        <v>36210</v>
      </c>
      <c r="C664" s="308" t="n">
        <f aca="false">IF(B664&lt;&gt;"",MONTH(B664),0)</f>
        <v>2</v>
      </c>
      <c r="D664" s="207" t="n">
        <v>-155000</v>
      </c>
    </row>
    <row r="665" customFormat="false" ht="11.25" hidden="false" customHeight="false" outlineLevel="0" collapsed="false">
      <c r="A665" s="333" t="n">
        <f aca="false">B665</f>
        <v>36211</v>
      </c>
      <c r="B665" s="192" t="n">
        <v>36211</v>
      </c>
      <c r="C665" s="308" t="n">
        <f aca="false">IF(B665&lt;&gt;"",MONTH(B665),0)</f>
        <v>2</v>
      </c>
      <c r="D665" s="207" t="n">
        <v>170000</v>
      </c>
    </row>
    <row r="666" customFormat="false" ht="11.25" hidden="false" customHeight="false" outlineLevel="0" collapsed="false">
      <c r="A666" s="333" t="n">
        <f aca="false">B666</f>
        <v>36212</v>
      </c>
      <c r="B666" s="192" t="n">
        <v>36212</v>
      </c>
      <c r="C666" s="308" t="n">
        <f aca="false">IF(B666&lt;&gt;"",MONTH(B666),0)</f>
        <v>2</v>
      </c>
      <c r="D666" s="207" t="n">
        <v>-68000</v>
      </c>
    </row>
    <row r="667" customFormat="false" ht="11.25" hidden="false" customHeight="false" outlineLevel="0" collapsed="false">
      <c r="A667" s="333" t="n">
        <f aca="false">B667</f>
        <v>36213</v>
      </c>
      <c r="B667" s="192" t="n">
        <v>36213</v>
      </c>
      <c r="C667" s="308" t="n">
        <f aca="false">IF(B667&lt;&gt;"",MONTH(B667),0)</f>
        <v>2</v>
      </c>
      <c r="D667" s="207" t="n">
        <v>-329000</v>
      </c>
    </row>
    <row r="668" customFormat="false" ht="11.25" hidden="false" customHeight="false" outlineLevel="0" collapsed="false">
      <c r="A668" s="333" t="n">
        <f aca="false">B668</f>
        <v>36214</v>
      </c>
      <c r="B668" s="192" t="n">
        <v>36214</v>
      </c>
      <c r="C668" s="308" t="n">
        <f aca="false">IF(B668&lt;&gt;"",MONTH(B668),0)</f>
        <v>2</v>
      </c>
      <c r="D668" s="207" t="n">
        <v>-301000</v>
      </c>
    </row>
    <row r="669" customFormat="false" ht="11.25" hidden="false" customHeight="false" outlineLevel="0" collapsed="false">
      <c r="A669" s="333" t="n">
        <f aca="false">B669</f>
        <v>36215</v>
      </c>
      <c r="B669" s="192" t="n">
        <v>36215</v>
      </c>
      <c r="C669" s="308" t="n">
        <f aca="false">IF(B669&lt;&gt;"",MONTH(B669),0)</f>
        <v>2</v>
      </c>
      <c r="D669" s="207" t="n">
        <v>-131000</v>
      </c>
    </row>
    <row r="670" customFormat="false" ht="11.25" hidden="false" customHeight="false" outlineLevel="0" collapsed="false">
      <c r="A670" s="333" t="n">
        <f aca="false">B670</f>
        <v>36216</v>
      </c>
      <c r="B670" s="192" t="n">
        <v>36216</v>
      </c>
      <c r="C670" s="308" t="n">
        <f aca="false">IF(B670&lt;&gt;"",MONTH(B670),0)</f>
        <v>2</v>
      </c>
      <c r="D670" s="207" t="n">
        <v>-85000</v>
      </c>
    </row>
    <row r="671" customFormat="false" ht="11.25" hidden="false" customHeight="false" outlineLevel="0" collapsed="false">
      <c r="A671" s="333" t="n">
        <f aca="false">B671</f>
        <v>36217</v>
      </c>
      <c r="B671" s="192" t="n">
        <v>36217</v>
      </c>
      <c r="C671" s="308" t="n">
        <f aca="false">IF(B671&lt;&gt;"",MONTH(B671),0)</f>
        <v>2</v>
      </c>
      <c r="D671" s="207" t="n">
        <v>-89000</v>
      </c>
    </row>
    <row r="672" customFormat="false" ht="11.25" hidden="false" customHeight="false" outlineLevel="0" collapsed="false">
      <c r="A672" s="333" t="n">
        <f aca="false">B672</f>
        <v>36218</v>
      </c>
      <c r="B672" s="192" t="n">
        <v>36218</v>
      </c>
      <c r="C672" s="308" t="n">
        <f aca="false">IF(B672&lt;&gt;"",MONTH(B672),0)</f>
        <v>2</v>
      </c>
      <c r="D672" s="207" t="n">
        <v>318000</v>
      </c>
    </row>
    <row r="673" customFormat="false" ht="11.25" hidden="false" customHeight="false" outlineLevel="0" collapsed="false">
      <c r="A673" s="333" t="n">
        <f aca="false">B673</f>
        <v>36219</v>
      </c>
      <c r="B673" s="192" t="n">
        <v>36219</v>
      </c>
      <c r="C673" s="308" t="n">
        <f aca="false">IF(B673&lt;&gt;"",MONTH(B673),0)</f>
        <v>2</v>
      </c>
      <c r="D673" s="207" t="n">
        <v>413000</v>
      </c>
    </row>
    <row r="674" customFormat="false" ht="11.25" hidden="false" customHeight="false" outlineLevel="0" collapsed="false">
      <c r="A674" s="333" t="n">
        <f aca="false">B674</f>
        <v>36220</v>
      </c>
      <c r="B674" s="192" t="n">
        <v>36220</v>
      </c>
      <c r="C674" s="308" t="n">
        <f aca="false">IF(B674&lt;&gt;"",MONTH(B674),0)</f>
        <v>3</v>
      </c>
      <c r="D674" s="207" t="n">
        <v>432000</v>
      </c>
    </row>
    <row r="675" customFormat="false" ht="11.25" hidden="false" customHeight="false" outlineLevel="0" collapsed="false">
      <c r="A675" s="333" t="n">
        <f aca="false">B675</f>
        <v>36221</v>
      </c>
      <c r="B675" s="192" t="n">
        <v>36221</v>
      </c>
      <c r="C675" s="308" t="n">
        <f aca="false">IF(B675&lt;&gt;"",MONTH(B675),0)</f>
        <v>3</v>
      </c>
      <c r="D675" s="207" t="n">
        <v>426000</v>
      </c>
    </row>
    <row r="676" customFormat="false" ht="11.25" hidden="false" customHeight="false" outlineLevel="0" collapsed="false">
      <c r="A676" s="333" t="n">
        <f aca="false">B676</f>
        <v>36222</v>
      </c>
      <c r="B676" s="192" t="n">
        <v>36222</v>
      </c>
      <c r="C676" s="308" t="n">
        <f aca="false">IF(B676&lt;&gt;"",MONTH(B676),0)</f>
        <v>3</v>
      </c>
      <c r="D676" s="207" t="n">
        <v>192000</v>
      </c>
    </row>
    <row r="677" customFormat="false" ht="11.25" hidden="false" customHeight="false" outlineLevel="0" collapsed="false">
      <c r="A677" s="333" t="n">
        <f aca="false">B677</f>
        <v>36223</v>
      </c>
      <c r="B677" s="192" t="n">
        <v>36223</v>
      </c>
      <c r="C677" s="308" t="n">
        <f aca="false">IF(B677&lt;&gt;"",MONTH(B677),0)</f>
        <v>3</v>
      </c>
      <c r="D677" s="207" t="n">
        <v>167000</v>
      </c>
    </row>
    <row r="678" customFormat="false" ht="11.25" hidden="false" customHeight="false" outlineLevel="0" collapsed="false">
      <c r="A678" s="333" t="n">
        <f aca="false">B678</f>
        <v>36224</v>
      </c>
      <c r="B678" s="192" t="n">
        <v>36224</v>
      </c>
      <c r="C678" s="308" t="n">
        <f aca="false">IF(B678&lt;&gt;"",MONTH(B678),0)</f>
        <v>3</v>
      </c>
      <c r="D678" s="207" t="n">
        <v>138000</v>
      </c>
    </row>
    <row r="679" customFormat="false" ht="11.25" hidden="false" customHeight="false" outlineLevel="0" collapsed="false">
      <c r="A679" s="333" t="n">
        <f aca="false">B679</f>
        <v>36225</v>
      </c>
      <c r="B679" s="192" t="n">
        <v>36225</v>
      </c>
      <c r="C679" s="308" t="n">
        <f aca="false">IF(B679&lt;&gt;"",MONTH(B679),0)</f>
        <v>3</v>
      </c>
      <c r="D679" s="207" t="n">
        <v>-10000</v>
      </c>
    </row>
    <row r="680" customFormat="false" ht="11.25" hidden="false" customHeight="false" outlineLevel="0" collapsed="false">
      <c r="A680" s="333" t="n">
        <f aca="false">B680</f>
        <v>36226</v>
      </c>
      <c r="B680" s="192" t="n">
        <v>36226</v>
      </c>
      <c r="C680" s="308" t="n">
        <f aca="false">IF(B680&lt;&gt;"",MONTH(B680),0)</f>
        <v>3</v>
      </c>
      <c r="D680" s="207" t="n">
        <v>-68000</v>
      </c>
    </row>
    <row r="681" customFormat="false" ht="11.25" hidden="false" customHeight="false" outlineLevel="0" collapsed="false">
      <c r="A681" s="333" t="n">
        <f aca="false">B681</f>
        <v>36227</v>
      </c>
      <c r="B681" s="192" t="n">
        <v>36227</v>
      </c>
      <c r="C681" s="308" t="n">
        <f aca="false">IF(B681&lt;&gt;"",MONTH(B681),0)</f>
        <v>3</v>
      </c>
      <c r="D681" s="207" t="n">
        <v>-361000</v>
      </c>
    </row>
    <row r="682" customFormat="false" ht="11.25" hidden="false" customHeight="false" outlineLevel="0" collapsed="false">
      <c r="A682" s="333" t="n">
        <f aca="false">B682</f>
        <v>36228</v>
      </c>
      <c r="B682" s="192" t="n">
        <v>36228</v>
      </c>
      <c r="C682" s="308" t="n">
        <f aca="false">IF(B682&lt;&gt;"",MONTH(B682),0)</f>
        <v>3</v>
      </c>
      <c r="D682" s="207" t="n">
        <v>-689000</v>
      </c>
    </row>
    <row r="683" customFormat="false" ht="11.25" hidden="false" customHeight="false" outlineLevel="0" collapsed="false">
      <c r="A683" s="333" t="n">
        <f aca="false">B683</f>
        <v>36229</v>
      </c>
      <c r="B683" s="192" t="n">
        <v>36229</v>
      </c>
      <c r="C683" s="308" t="n">
        <f aca="false">IF(B683&lt;&gt;"",MONTH(B683),0)</f>
        <v>3</v>
      </c>
      <c r="D683" s="207" t="n">
        <v>-1162000</v>
      </c>
    </row>
    <row r="684" customFormat="false" ht="11.25" hidden="false" customHeight="false" outlineLevel="0" collapsed="false">
      <c r="A684" s="333" t="n">
        <f aca="false">B684</f>
        <v>36230</v>
      </c>
      <c r="B684" s="192" t="n">
        <v>36230</v>
      </c>
      <c r="C684" s="308" t="n">
        <f aca="false">IF(B684&lt;&gt;"",MONTH(B684),0)</f>
        <v>3</v>
      </c>
      <c r="D684" s="207" t="n">
        <v>-1429000</v>
      </c>
    </row>
    <row r="685" customFormat="false" ht="11.25" hidden="false" customHeight="false" outlineLevel="0" collapsed="false">
      <c r="A685" s="333" t="n">
        <f aca="false">B685</f>
        <v>36231</v>
      </c>
      <c r="B685" s="192" t="n">
        <v>36231</v>
      </c>
      <c r="C685" s="308" t="n">
        <f aca="false">IF(B685&lt;&gt;"",MONTH(B685),0)</f>
        <v>3</v>
      </c>
      <c r="D685" s="207" t="n">
        <v>-626000</v>
      </c>
    </row>
    <row r="686" customFormat="false" ht="11.25" hidden="false" customHeight="false" outlineLevel="0" collapsed="false">
      <c r="A686" s="333" t="n">
        <f aca="false">B686</f>
        <v>36232</v>
      </c>
      <c r="B686" s="192" t="n">
        <v>36232</v>
      </c>
      <c r="C686" s="308" t="n">
        <f aca="false">IF(B686&lt;&gt;"",MONTH(B686),0)</f>
        <v>3</v>
      </c>
      <c r="D686" s="207" t="n">
        <v>-247000</v>
      </c>
    </row>
    <row r="687" customFormat="false" ht="11.25" hidden="false" customHeight="false" outlineLevel="0" collapsed="false">
      <c r="A687" s="333" t="n">
        <f aca="false">B687</f>
        <v>36233</v>
      </c>
      <c r="B687" s="192" t="n">
        <v>36233</v>
      </c>
      <c r="C687" s="308" t="n">
        <f aca="false">IF(B687&lt;&gt;"",MONTH(B687),0)</f>
        <v>3</v>
      </c>
      <c r="D687" s="207" t="n">
        <v>-159000</v>
      </c>
    </row>
    <row r="688" customFormat="false" ht="11.25" hidden="false" customHeight="false" outlineLevel="0" collapsed="false">
      <c r="A688" s="333" t="n">
        <f aca="false">B688</f>
        <v>36234</v>
      </c>
      <c r="B688" s="192" t="n">
        <v>36234</v>
      </c>
      <c r="C688" s="308" t="n">
        <f aca="false">IF(B688&lt;&gt;"",MONTH(B688),0)</f>
        <v>3</v>
      </c>
      <c r="D688" s="207" t="n">
        <v>-1073000</v>
      </c>
    </row>
    <row r="689" customFormat="false" ht="11.25" hidden="false" customHeight="false" outlineLevel="0" collapsed="false">
      <c r="A689" s="333" t="n">
        <f aca="false">B689</f>
        <v>36235</v>
      </c>
      <c r="B689" s="192" t="n">
        <v>36235</v>
      </c>
      <c r="C689" s="308" t="n">
        <f aca="false">IF(B689&lt;&gt;"",MONTH(B689),0)</f>
        <v>3</v>
      </c>
      <c r="D689" s="207" t="n">
        <v>-781000</v>
      </c>
    </row>
    <row r="690" customFormat="false" ht="11.25" hidden="false" customHeight="false" outlineLevel="0" collapsed="false">
      <c r="A690" s="333" t="n">
        <f aca="false">B690</f>
        <v>36236</v>
      </c>
      <c r="B690" s="192" t="n">
        <v>36236</v>
      </c>
      <c r="C690" s="308" t="n">
        <f aca="false">IF(B690&lt;&gt;"",MONTH(B690),0)</f>
        <v>3</v>
      </c>
      <c r="D690" s="207" t="n">
        <v>-621000</v>
      </c>
    </row>
    <row r="691" customFormat="false" ht="11.25" hidden="false" customHeight="false" outlineLevel="0" collapsed="false">
      <c r="A691" s="333" t="n">
        <f aca="false">B691</f>
        <v>36237</v>
      </c>
      <c r="B691" s="192" t="n">
        <v>36237</v>
      </c>
      <c r="C691" s="308" t="n">
        <f aca="false">IF(B691&lt;&gt;"",MONTH(B691),0)</f>
        <v>3</v>
      </c>
      <c r="D691" s="207" t="n">
        <v>-145000</v>
      </c>
    </row>
    <row r="692" customFormat="false" ht="11.25" hidden="false" customHeight="false" outlineLevel="0" collapsed="false">
      <c r="A692" s="333" t="n">
        <f aca="false">B692</f>
        <v>36238</v>
      </c>
      <c r="B692" s="192" t="n">
        <v>36238</v>
      </c>
      <c r="C692" s="308" t="n">
        <f aca="false">IF(B692&lt;&gt;"",MONTH(B692),0)</f>
        <v>3</v>
      </c>
      <c r="D692" s="207" t="n">
        <v>-157000</v>
      </c>
    </row>
    <row r="693" customFormat="false" ht="11.25" hidden="false" customHeight="false" outlineLevel="0" collapsed="false">
      <c r="A693" s="333" t="n">
        <f aca="false">B693</f>
        <v>36239</v>
      </c>
      <c r="B693" s="192" t="n">
        <v>36239</v>
      </c>
      <c r="C693" s="308" t="n">
        <f aca="false">IF(B693&lt;&gt;"",MONTH(B693),0)</f>
        <v>3</v>
      </c>
      <c r="D693" s="207" t="n">
        <v>199000</v>
      </c>
    </row>
    <row r="694" customFormat="false" ht="11.25" hidden="false" customHeight="false" outlineLevel="0" collapsed="false">
      <c r="A694" s="333" t="n">
        <f aca="false">B694</f>
        <v>36240</v>
      </c>
      <c r="B694" s="192" t="n">
        <v>36240</v>
      </c>
      <c r="C694" s="308" t="n">
        <f aca="false">IF(B694&lt;&gt;"",MONTH(B694),0)</f>
        <v>3</v>
      </c>
      <c r="D694" s="207" t="n">
        <v>148000</v>
      </c>
    </row>
    <row r="695" customFormat="false" ht="11.25" hidden="false" customHeight="false" outlineLevel="0" collapsed="false">
      <c r="A695" s="333" t="n">
        <f aca="false">B695</f>
        <v>36241</v>
      </c>
      <c r="B695" s="192" t="n">
        <v>36241</v>
      </c>
      <c r="C695" s="308" t="n">
        <f aca="false">IF(B695&lt;&gt;"",MONTH(B695),0)</f>
        <v>3</v>
      </c>
      <c r="D695" s="207" t="n">
        <v>14000</v>
      </c>
    </row>
    <row r="696" customFormat="false" ht="11.25" hidden="false" customHeight="false" outlineLevel="0" collapsed="false">
      <c r="A696" s="333" t="n">
        <f aca="false">B696</f>
        <v>36242</v>
      </c>
      <c r="B696" s="192" t="n">
        <v>36242</v>
      </c>
      <c r="C696" s="308" t="n">
        <f aca="false">IF(B696&lt;&gt;"",MONTH(B696),0)</f>
        <v>3</v>
      </c>
      <c r="D696" s="207" t="n">
        <v>-212000</v>
      </c>
    </row>
    <row r="697" customFormat="false" ht="11.25" hidden="false" customHeight="false" outlineLevel="0" collapsed="false">
      <c r="A697" s="333" t="n">
        <f aca="false">B697</f>
        <v>36243</v>
      </c>
      <c r="B697" s="192" t="n">
        <v>36243</v>
      </c>
      <c r="C697" s="308" t="n">
        <f aca="false">IF(B697&lt;&gt;"",MONTH(B697),0)</f>
        <v>3</v>
      </c>
      <c r="D697" s="207" t="n">
        <v>-183000</v>
      </c>
    </row>
    <row r="698" customFormat="false" ht="11.25" hidden="false" customHeight="false" outlineLevel="0" collapsed="false">
      <c r="A698" s="333" t="n">
        <f aca="false">B698</f>
        <v>36244</v>
      </c>
      <c r="B698" s="192" t="n">
        <v>36244</v>
      </c>
      <c r="C698" s="308" t="n">
        <f aca="false">IF(B698&lt;&gt;"",MONTH(B698),0)</f>
        <v>3</v>
      </c>
      <c r="D698" s="207" t="n">
        <v>-796000</v>
      </c>
    </row>
    <row r="699" customFormat="false" ht="11.25" hidden="false" customHeight="false" outlineLevel="0" collapsed="false">
      <c r="A699" s="333" t="n">
        <f aca="false">B699</f>
        <v>36245</v>
      </c>
      <c r="B699" s="192" t="n">
        <v>36245</v>
      </c>
      <c r="C699" s="308" t="n">
        <f aca="false">IF(B699&lt;&gt;"",MONTH(B699),0)</f>
        <v>3</v>
      </c>
      <c r="D699" s="207" t="n">
        <v>23000</v>
      </c>
    </row>
    <row r="700" customFormat="false" ht="11.25" hidden="false" customHeight="false" outlineLevel="0" collapsed="false">
      <c r="A700" s="333" t="n">
        <f aca="false">B700</f>
        <v>36246</v>
      </c>
      <c r="B700" s="192" t="n">
        <v>36246</v>
      </c>
      <c r="C700" s="308" t="n">
        <f aca="false">IF(B700&lt;&gt;"",MONTH(B700),0)</f>
        <v>3</v>
      </c>
      <c r="D700" s="207" t="n">
        <v>235000</v>
      </c>
    </row>
    <row r="701" customFormat="false" ht="11.25" hidden="false" customHeight="false" outlineLevel="0" collapsed="false">
      <c r="A701" s="333" t="n">
        <f aca="false">B701</f>
        <v>36247</v>
      </c>
      <c r="B701" s="192" t="n">
        <v>36247</v>
      </c>
      <c r="C701" s="308" t="n">
        <f aca="false">IF(B701&lt;&gt;"",MONTH(B701),0)</f>
        <v>3</v>
      </c>
      <c r="D701" s="207" t="n">
        <v>55000</v>
      </c>
    </row>
    <row r="702" customFormat="false" ht="11.25" hidden="false" customHeight="false" outlineLevel="0" collapsed="false">
      <c r="A702" s="333" t="n">
        <f aca="false">B702</f>
        <v>36248</v>
      </c>
      <c r="B702" s="192" t="n">
        <v>36248</v>
      </c>
      <c r="C702" s="308" t="n">
        <f aca="false">IF(B702&lt;&gt;"",MONTH(B702),0)</f>
        <v>3</v>
      </c>
      <c r="D702" s="207" t="n">
        <v>-141000</v>
      </c>
    </row>
    <row r="703" customFormat="false" ht="11.25" hidden="false" customHeight="false" outlineLevel="0" collapsed="false">
      <c r="A703" s="333" t="n">
        <f aca="false">B703</f>
        <v>36249</v>
      </c>
      <c r="B703" s="192" t="n">
        <v>36249</v>
      </c>
      <c r="C703" s="308" t="n">
        <f aca="false">IF(B703&lt;&gt;"",MONTH(B703),0)</f>
        <v>3</v>
      </c>
      <c r="D703" s="207" t="n">
        <v>-226000</v>
      </c>
    </row>
    <row r="704" customFormat="false" ht="11.25" hidden="false" customHeight="false" outlineLevel="0" collapsed="false">
      <c r="A704" s="333" t="n">
        <f aca="false">B704</f>
        <v>36250</v>
      </c>
      <c r="B704" s="192" t="n">
        <v>36250</v>
      </c>
      <c r="C704" s="308" t="n">
        <f aca="false">IF(B704&lt;&gt;"",MONTH(B704),0)</f>
        <v>3</v>
      </c>
      <c r="D704" s="209" t="n">
        <v>-725000</v>
      </c>
    </row>
    <row r="705" customFormat="false" ht="11.25" hidden="false" customHeight="false" outlineLevel="0" collapsed="false">
      <c r="A705" s="333" t="n">
        <f aca="false">B705</f>
        <v>36251</v>
      </c>
      <c r="B705" s="192" t="n">
        <v>36251</v>
      </c>
      <c r="C705" s="308" t="n">
        <f aca="false">IF(B705&lt;&gt;"",MONTH(B705),0)</f>
        <v>4</v>
      </c>
      <c r="D705" s="209" t="n">
        <v>-1477000</v>
      </c>
    </row>
    <row r="706" customFormat="false" ht="11.25" hidden="false" customHeight="false" outlineLevel="0" collapsed="false">
      <c r="A706" s="333" t="n">
        <f aca="false">B706</f>
        <v>36252</v>
      </c>
      <c r="B706" s="192" t="n">
        <v>36252</v>
      </c>
      <c r="C706" s="308" t="n">
        <f aca="false">IF(B706&lt;&gt;"",MONTH(B706),0)</f>
        <v>4</v>
      </c>
      <c r="D706" s="209" t="n">
        <v>-682000</v>
      </c>
    </row>
    <row r="707" customFormat="false" ht="11.25" hidden="false" customHeight="false" outlineLevel="0" collapsed="false">
      <c r="A707" s="333" t="n">
        <f aca="false">B707</f>
        <v>36253</v>
      </c>
      <c r="B707" s="192" t="n">
        <v>36253</v>
      </c>
      <c r="C707" s="308" t="n">
        <f aca="false">IF(B707&lt;&gt;"",MONTH(B707),0)</f>
        <v>4</v>
      </c>
      <c r="D707" s="209" t="n">
        <v>-540000</v>
      </c>
    </row>
    <row r="708" customFormat="false" ht="11.25" hidden="false" customHeight="false" outlineLevel="0" collapsed="false">
      <c r="A708" s="333" t="n">
        <f aca="false">B708</f>
        <v>36254</v>
      </c>
      <c r="B708" s="192" t="n">
        <v>36254</v>
      </c>
      <c r="C708" s="308" t="n">
        <f aca="false">IF(B708&lt;&gt;"",MONTH(B708),0)</f>
        <v>4</v>
      </c>
      <c r="D708" s="209" t="n">
        <v>-288000</v>
      </c>
    </row>
    <row r="709" customFormat="false" ht="11.25" hidden="false" customHeight="false" outlineLevel="0" collapsed="false">
      <c r="A709" s="333" t="n">
        <f aca="false">B709</f>
        <v>36255</v>
      </c>
      <c r="B709" s="192" t="n">
        <v>36255</v>
      </c>
      <c r="C709" s="308" t="n">
        <f aca="false">IF(B709&lt;&gt;"",MONTH(B709),0)</f>
        <v>4</v>
      </c>
      <c r="D709" s="209" t="n">
        <v>-856000</v>
      </c>
    </row>
    <row r="710" customFormat="false" ht="11.25" hidden="false" customHeight="false" outlineLevel="0" collapsed="false">
      <c r="A710" s="333" t="n">
        <f aca="false">B710</f>
        <v>36256</v>
      </c>
      <c r="B710" s="192" t="n">
        <v>36256</v>
      </c>
      <c r="C710" s="308" t="n">
        <f aca="false">IF(B710&lt;&gt;"",MONTH(B710),0)</f>
        <v>4</v>
      </c>
      <c r="D710" s="209" t="n">
        <v>-1273000</v>
      </c>
    </row>
    <row r="711" customFormat="false" ht="11.25" hidden="false" customHeight="false" outlineLevel="0" collapsed="false">
      <c r="A711" s="333" t="n">
        <f aca="false">B711</f>
        <v>36257</v>
      </c>
      <c r="B711" s="192" t="n">
        <v>36257</v>
      </c>
      <c r="C711" s="308" t="n">
        <f aca="false">IF(B711&lt;&gt;"",MONTH(B711),0)</f>
        <v>4</v>
      </c>
      <c r="D711" s="209" t="n">
        <v>-1265000</v>
      </c>
    </row>
    <row r="712" customFormat="false" ht="11.25" hidden="false" customHeight="false" outlineLevel="0" collapsed="false">
      <c r="A712" s="333" t="n">
        <f aca="false">B712</f>
        <v>36258</v>
      </c>
      <c r="B712" s="192" t="n">
        <v>36258</v>
      </c>
      <c r="C712" s="308" t="n">
        <f aca="false">IF(B712&lt;&gt;"",MONTH(B712),0)</f>
        <v>4</v>
      </c>
      <c r="D712" s="209" t="n">
        <v>-1353000</v>
      </c>
    </row>
    <row r="713" customFormat="false" ht="11.25" hidden="false" customHeight="false" outlineLevel="0" collapsed="false">
      <c r="A713" s="333" t="n">
        <f aca="false">B713</f>
        <v>36259</v>
      </c>
      <c r="B713" s="192" t="n">
        <v>36259</v>
      </c>
      <c r="C713" s="308" t="n">
        <f aca="false">IF(B713&lt;&gt;"",MONTH(B713),0)</f>
        <v>4</v>
      </c>
      <c r="D713" s="209" t="n">
        <v>-1365000</v>
      </c>
    </row>
    <row r="714" customFormat="false" ht="11.25" hidden="false" customHeight="false" outlineLevel="0" collapsed="false">
      <c r="A714" s="333" t="n">
        <f aca="false">B714</f>
        <v>36260</v>
      </c>
      <c r="B714" s="192" t="n">
        <v>36260</v>
      </c>
      <c r="C714" s="308" t="n">
        <f aca="false">IF(B714&lt;&gt;"",MONTH(B714),0)</f>
        <v>4</v>
      </c>
      <c r="D714" s="209" t="n">
        <v>-603000</v>
      </c>
    </row>
    <row r="715" customFormat="false" ht="11.25" hidden="false" customHeight="false" outlineLevel="0" collapsed="false">
      <c r="A715" s="333" t="n">
        <f aca="false">B715</f>
        <v>36261</v>
      </c>
      <c r="B715" s="192" t="n">
        <v>36261</v>
      </c>
      <c r="C715" s="308" t="n">
        <f aca="false">IF(B715&lt;&gt;"",MONTH(B715),0)</f>
        <v>4</v>
      </c>
      <c r="D715" s="209" t="n">
        <v>-1066000</v>
      </c>
    </row>
    <row r="716" customFormat="false" ht="11.25" hidden="false" customHeight="false" outlineLevel="0" collapsed="false">
      <c r="A716" s="333" t="n">
        <f aca="false">B716</f>
        <v>36262</v>
      </c>
      <c r="B716" s="192" t="n">
        <v>36262</v>
      </c>
      <c r="C716" s="308" t="n">
        <f aca="false">IF(B716&lt;&gt;"",MONTH(B716),0)</f>
        <v>4</v>
      </c>
      <c r="D716" s="209" t="n">
        <v>-924000</v>
      </c>
    </row>
    <row r="717" customFormat="false" ht="11.25" hidden="false" customHeight="false" outlineLevel="0" collapsed="false">
      <c r="A717" s="333" t="n">
        <f aca="false">B717</f>
        <v>36263</v>
      </c>
      <c r="B717" s="192" t="n">
        <v>36263</v>
      </c>
      <c r="C717" s="308" t="n">
        <f aca="false">IF(B717&lt;&gt;"",MONTH(B717),0)</f>
        <v>4</v>
      </c>
      <c r="D717" s="209" t="n">
        <v>-112000</v>
      </c>
    </row>
    <row r="718" customFormat="false" ht="11.25" hidden="false" customHeight="false" outlineLevel="0" collapsed="false">
      <c r="A718" s="333" t="n">
        <f aca="false">B718</f>
        <v>36264</v>
      </c>
      <c r="B718" s="192" t="n">
        <v>36264</v>
      </c>
      <c r="C718" s="308" t="n">
        <f aca="false">IF(B718&lt;&gt;"",MONTH(B718),0)</f>
        <v>4</v>
      </c>
      <c r="D718" s="209" t="n">
        <v>25000</v>
      </c>
    </row>
    <row r="719" customFormat="false" ht="11.25" hidden="false" customHeight="false" outlineLevel="0" collapsed="false">
      <c r="A719" s="333" t="n">
        <f aca="false">B719</f>
        <v>36265</v>
      </c>
      <c r="B719" s="192" t="n">
        <v>36265</v>
      </c>
      <c r="C719" s="308" t="n">
        <f aca="false">IF(B719&lt;&gt;"",MONTH(B719),0)</f>
        <v>4</v>
      </c>
      <c r="D719" s="209" t="n">
        <v>158000</v>
      </c>
    </row>
    <row r="720" customFormat="false" ht="11.25" hidden="false" customHeight="false" outlineLevel="0" collapsed="false">
      <c r="A720" s="333" t="n">
        <f aca="false">B720</f>
        <v>36266</v>
      </c>
      <c r="B720" s="192" t="n">
        <v>36266</v>
      </c>
      <c r="C720" s="308" t="n">
        <f aca="false">IF(B720&lt;&gt;"",MONTH(B720),0)</f>
        <v>4</v>
      </c>
      <c r="D720" s="209" t="n">
        <v>445000</v>
      </c>
    </row>
    <row r="721" customFormat="false" ht="11.25" hidden="false" customHeight="false" outlineLevel="0" collapsed="false">
      <c r="A721" s="333" t="n">
        <f aca="false">B721</f>
        <v>36267</v>
      </c>
      <c r="B721" s="192" t="n">
        <v>36267</v>
      </c>
      <c r="C721" s="308" t="n">
        <f aca="false">IF(B721&lt;&gt;"",MONTH(B721),0)</f>
        <v>4</v>
      </c>
      <c r="D721" s="209" t="n">
        <v>624000</v>
      </c>
    </row>
    <row r="722" customFormat="false" ht="11.25" hidden="false" customHeight="false" outlineLevel="0" collapsed="false">
      <c r="A722" s="333" t="n">
        <f aca="false">B722</f>
        <v>36268</v>
      </c>
      <c r="B722" s="192" t="n">
        <v>36268</v>
      </c>
      <c r="C722" s="308" t="n">
        <f aca="false">IF(B722&lt;&gt;"",MONTH(B722),0)</f>
        <v>4</v>
      </c>
      <c r="D722" s="209" t="n">
        <v>845000</v>
      </c>
    </row>
    <row r="723" customFormat="false" ht="11.25" hidden="false" customHeight="false" outlineLevel="0" collapsed="false">
      <c r="A723" s="333" t="n">
        <f aca="false">B723</f>
        <v>36269</v>
      </c>
      <c r="B723" s="192" t="n">
        <v>36269</v>
      </c>
      <c r="C723" s="308" t="n">
        <f aca="false">IF(B723&lt;&gt;"",MONTH(B723),0)</f>
        <v>4</v>
      </c>
      <c r="D723" s="209" t="n">
        <v>210000</v>
      </c>
    </row>
    <row r="724" customFormat="false" ht="11.25" hidden="false" customHeight="false" outlineLevel="0" collapsed="false">
      <c r="A724" s="333" t="n">
        <f aca="false">B724</f>
        <v>36270</v>
      </c>
      <c r="B724" s="192" t="n">
        <v>36270</v>
      </c>
      <c r="C724" s="308" t="n">
        <f aca="false">IF(B724&lt;&gt;"",MONTH(B724),0)</f>
        <v>4</v>
      </c>
      <c r="D724" s="209" t="n">
        <v>416000</v>
      </c>
    </row>
    <row r="725" customFormat="false" ht="11.25" hidden="false" customHeight="false" outlineLevel="0" collapsed="false">
      <c r="A725" s="333" t="n">
        <f aca="false">B725</f>
        <v>36271</v>
      </c>
      <c r="B725" s="192" t="n">
        <v>36271</v>
      </c>
      <c r="C725" s="308" t="n">
        <f aca="false">IF(B725&lt;&gt;"",MONTH(B725),0)</f>
        <v>4</v>
      </c>
      <c r="D725" s="209" t="n">
        <v>293000</v>
      </c>
    </row>
    <row r="726" customFormat="false" ht="11.25" hidden="false" customHeight="false" outlineLevel="0" collapsed="false">
      <c r="A726" s="333" t="n">
        <f aca="false">B726</f>
        <v>36272</v>
      </c>
      <c r="B726" s="192" t="n">
        <v>36272</v>
      </c>
      <c r="C726" s="308" t="n">
        <f aca="false">IF(B726&lt;&gt;"",MONTH(B726),0)</f>
        <v>4</v>
      </c>
      <c r="D726" s="209" t="n">
        <v>62000</v>
      </c>
    </row>
    <row r="727" customFormat="false" ht="11.25" hidden="false" customHeight="false" outlineLevel="0" collapsed="false">
      <c r="A727" s="333" t="n">
        <f aca="false">B727</f>
        <v>36273</v>
      </c>
      <c r="B727" s="192" t="n">
        <v>36273</v>
      </c>
      <c r="C727" s="308" t="n">
        <f aca="false">IF(B727&lt;&gt;"",MONTH(B727),0)</f>
        <v>4</v>
      </c>
      <c r="D727" s="209" t="n">
        <v>314000</v>
      </c>
    </row>
    <row r="728" customFormat="false" ht="11.25" hidden="false" customHeight="false" outlineLevel="0" collapsed="false">
      <c r="A728" s="333" t="n">
        <f aca="false">B728</f>
        <v>36274</v>
      </c>
      <c r="B728" s="192" t="n">
        <v>36274</v>
      </c>
      <c r="C728" s="308" t="n">
        <f aca="false">IF(B728&lt;&gt;"",MONTH(B728),0)</f>
        <v>4</v>
      </c>
      <c r="D728" s="209" t="n">
        <v>694000</v>
      </c>
    </row>
    <row r="729" customFormat="false" ht="11.25" hidden="false" customHeight="false" outlineLevel="0" collapsed="false">
      <c r="A729" s="333" t="n">
        <f aca="false">B729</f>
        <v>36275</v>
      </c>
      <c r="B729" s="192" t="n">
        <v>36275</v>
      </c>
      <c r="C729" s="308" t="n">
        <f aca="false">IF(B729&lt;&gt;"",MONTH(B729),0)</f>
        <v>4</v>
      </c>
      <c r="D729" s="209" t="n">
        <v>744000</v>
      </c>
    </row>
    <row r="730" customFormat="false" ht="11.25" hidden="false" customHeight="false" outlineLevel="0" collapsed="false">
      <c r="A730" s="333" t="n">
        <f aca="false">B730</f>
        <v>36276</v>
      </c>
      <c r="B730" s="192" t="n">
        <v>36276</v>
      </c>
      <c r="C730" s="308" t="n">
        <f aca="false">IF(B730&lt;&gt;"",MONTH(B730),0)</f>
        <v>4</v>
      </c>
      <c r="D730" s="209" t="n">
        <v>434000</v>
      </c>
    </row>
    <row r="731" customFormat="false" ht="11.25" hidden="false" customHeight="false" outlineLevel="0" collapsed="false">
      <c r="A731" s="333" t="n">
        <f aca="false">B731</f>
        <v>36277</v>
      </c>
      <c r="B731" s="192" t="n">
        <v>36277</v>
      </c>
      <c r="C731" s="308" t="n">
        <f aca="false">IF(B731&lt;&gt;"",MONTH(B731),0)</f>
        <v>4</v>
      </c>
      <c r="D731" s="209" t="n">
        <v>270000</v>
      </c>
    </row>
    <row r="732" customFormat="false" ht="11.25" hidden="false" customHeight="false" outlineLevel="0" collapsed="false">
      <c r="A732" s="333" t="n">
        <f aca="false">B732</f>
        <v>36278</v>
      </c>
      <c r="B732" s="192" t="n">
        <v>36278</v>
      </c>
      <c r="C732" s="308" t="n">
        <f aca="false">IF(B732&lt;&gt;"",MONTH(B732),0)</f>
        <v>4</v>
      </c>
      <c r="D732" s="209" t="n">
        <v>8000</v>
      </c>
    </row>
    <row r="733" customFormat="false" ht="11.25" hidden="false" customHeight="false" outlineLevel="0" collapsed="false">
      <c r="A733" s="333" t="n">
        <f aca="false">B733</f>
        <v>36279</v>
      </c>
      <c r="B733" s="192" t="n">
        <v>36279</v>
      </c>
      <c r="C733" s="308" t="n">
        <f aca="false">IF(B733&lt;&gt;"",MONTH(B733),0)</f>
        <v>4</v>
      </c>
      <c r="D733" s="209" t="n">
        <v>15000</v>
      </c>
    </row>
    <row r="734" customFormat="false" ht="11.25" hidden="false" customHeight="false" outlineLevel="0" collapsed="false">
      <c r="A734" s="333" t="n">
        <f aca="false">B734</f>
        <v>36280</v>
      </c>
      <c r="B734" s="192" t="n">
        <v>36280</v>
      </c>
      <c r="C734" s="308" t="n">
        <f aca="false">IF(B734&lt;&gt;"",MONTH(B734),0)</f>
        <v>4</v>
      </c>
      <c r="D734" s="209" t="n">
        <v>75000</v>
      </c>
    </row>
    <row r="735" customFormat="false" ht="11.25" hidden="false" customHeight="false" outlineLevel="0" collapsed="false">
      <c r="A735" s="333" t="n">
        <f aca="false">B735</f>
        <v>36281</v>
      </c>
      <c r="B735" s="192" t="n">
        <v>36281</v>
      </c>
      <c r="C735" s="308" t="n">
        <f aca="false">IF(B735&lt;&gt;"",MONTH(B735),0)</f>
        <v>5</v>
      </c>
      <c r="D735" s="209" t="n">
        <v>633000</v>
      </c>
    </row>
    <row r="736" customFormat="false" ht="11.25" hidden="false" customHeight="false" outlineLevel="0" collapsed="false">
      <c r="A736" s="333" t="n">
        <f aca="false">B736</f>
        <v>36282</v>
      </c>
      <c r="B736" s="192" t="n">
        <v>36282</v>
      </c>
      <c r="C736" s="308" t="n">
        <f aca="false">IF(B736&lt;&gt;"",MONTH(B736),0)</f>
        <v>5</v>
      </c>
      <c r="D736" s="209" t="n">
        <v>511000</v>
      </c>
    </row>
    <row r="737" customFormat="false" ht="11.25" hidden="false" customHeight="false" outlineLevel="0" collapsed="false">
      <c r="A737" s="333" t="n">
        <f aca="false">B737</f>
        <v>36283</v>
      </c>
      <c r="B737" s="192" t="n">
        <v>36283</v>
      </c>
      <c r="C737" s="308" t="n">
        <f aca="false">IF(B737&lt;&gt;"",MONTH(B737),0)</f>
        <v>5</v>
      </c>
      <c r="D737" s="209" t="n">
        <v>172000</v>
      </c>
    </row>
    <row r="738" customFormat="false" ht="11.25" hidden="false" customHeight="false" outlineLevel="0" collapsed="false">
      <c r="A738" s="333" t="n">
        <f aca="false">B738</f>
        <v>36284</v>
      </c>
      <c r="B738" s="192" t="n">
        <v>36284</v>
      </c>
      <c r="C738" s="308" t="n">
        <f aca="false">IF(B738&lt;&gt;"",MONTH(B738),0)</f>
        <v>5</v>
      </c>
      <c r="D738" s="209" t="n">
        <v>454000</v>
      </c>
    </row>
    <row r="739" customFormat="false" ht="11.25" hidden="false" customHeight="false" outlineLevel="0" collapsed="false">
      <c r="A739" s="333" t="n">
        <f aca="false">B739</f>
        <v>36285</v>
      </c>
      <c r="B739" s="192" t="n">
        <v>36285</v>
      </c>
      <c r="C739" s="308" t="n">
        <f aca="false">IF(B739&lt;&gt;"",MONTH(B739),0)</f>
        <v>5</v>
      </c>
      <c r="D739" s="209" t="n">
        <v>379000</v>
      </c>
    </row>
    <row r="740" customFormat="false" ht="11.25" hidden="false" customHeight="false" outlineLevel="0" collapsed="false">
      <c r="A740" s="333" t="n">
        <f aca="false">B740</f>
        <v>36286</v>
      </c>
      <c r="B740" s="192" t="n">
        <v>36286</v>
      </c>
      <c r="C740" s="308" t="n">
        <f aca="false">IF(B740&lt;&gt;"",MONTH(B740),0)</f>
        <v>5</v>
      </c>
      <c r="D740" s="209" t="n">
        <v>645000</v>
      </c>
    </row>
    <row r="741" customFormat="false" ht="11.25" hidden="false" customHeight="false" outlineLevel="0" collapsed="false">
      <c r="A741" s="333" t="n">
        <f aca="false">B741</f>
        <v>36287</v>
      </c>
      <c r="B741" s="192" t="n">
        <v>36287</v>
      </c>
      <c r="C741" s="308" t="n">
        <f aca="false">IF(B741&lt;&gt;"",MONTH(B741),0)</f>
        <v>5</v>
      </c>
      <c r="D741" s="209" t="n">
        <v>630000</v>
      </c>
    </row>
    <row r="742" customFormat="false" ht="11.25" hidden="false" customHeight="false" outlineLevel="0" collapsed="false">
      <c r="A742" s="333" t="n">
        <f aca="false">B742</f>
        <v>36288</v>
      </c>
      <c r="B742" s="192" t="n">
        <v>36288</v>
      </c>
      <c r="C742" s="308" t="n">
        <f aca="false">IF(B742&lt;&gt;"",MONTH(B742),0)</f>
        <v>5</v>
      </c>
      <c r="D742" s="209" t="n">
        <v>882000</v>
      </c>
    </row>
    <row r="743" customFormat="false" ht="11.25" hidden="false" customHeight="false" outlineLevel="0" collapsed="false">
      <c r="A743" s="333" t="n">
        <f aca="false">B743</f>
        <v>36289</v>
      </c>
      <c r="B743" s="192" t="n">
        <v>36289</v>
      </c>
      <c r="C743" s="308" t="n">
        <f aca="false">IF(B743&lt;&gt;"",MONTH(B743),0)</f>
        <v>5</v>
      </c>
      <c r="D743" s="209" t="n">
        <v>832000</v>
      </c>
    </row>
    <row r="744" customFormat="false" ht="11.25" hidden="false" customHeight="false" outlineLevel="0" collapsed="false">
      <c r="A744" s="333" t="n">
        <f aca="false">B744</f>
        <v>36290</v>
      </c>
      <c r="B744" s="192" t="n">
        <v>36290</v>
      </c>
      <c r="C744" s="308" t="n">
        <f aca="false">IF(B744&lt;&gt;"",MONTH(B744),0)</f>
        <v>5</v>
      </c>
      <c r="D744" s="209" t="n">
        <v>501000</v>
      </c>
    </row>
    <row r="745" customFormat="false" ht="11.25" hidden="false" customHeight="false" outlineLevel="0" collapsed="false">
      <c r="A745" s="333" t="n">
        <f aca="false">B745</f>
        <v>36291</v>
      </c>
      <c r="B745" s="192" t="n">
        <v>36291</v>
      </c>
      <c r="C745" s="308" t="n">
        <f aca="false">IF(B745&lt;&gt;"",MONTH(B745),0)</f>
        <v>5</v>
      </c>
      <c r="D745" s="209" t="n">
        <v>627000</v>
      </c>
    </row>
    <row r="746" customFormat="false" ht="11.25" hidden="false" customHeight="false" outlineLevel="0" collapsed="false">
      <c r="A746" s="333" t="n">
        <f aca="false">B746</f>
        <v>36292</v>
      </c>
      <c r="B746" s="192" t="n">
        <v>36292</v>
      </c>
      <c r="C746" s="308" t="n">
        <f aca="false">IF(B746&lt;&gt;"",MONTH(B746),0)</f>
        <v>5</v>
      </c>
      <c r="D746" s="209" t="n">
        <v>372000</v>
      </c>
    </row>
    <row r="747" customFormat="false" ht="11.25" hidden="false" customHeight="false" outlineLevel="0" collapsed="false">
      <c r="A747" s="333" t="n">
        <f aca="false">B747</f>
        <v>36293</v>
      </c>
      <c r="B747" s="192" t="n">
        <v>36293</v>
      </c>
      <c r="C747" s="308" t="n">
        <f aca="false">IF(B747&lt;&gt;"",MONTH(B747),0)</f>
        <v>5</v>
      </c>
      <c r="D747" s="209" t="n">
        <v>577000</v>
      </c>
    </row>
    <row r="748" customFormat="false" ht="11.25" hidden="false" customHeight="false" outlineLevel="0" collapsed="false">
      <c r="A748" s="333" t="n">
        <f aca="false">B748</f>
        <v>36294</v>
      </c>
      <c r="B748" s="192" t="n">
        <v>36294</v>
      </c>
      <c r="C748" s="308" t="n">
        <f aca="false">IF(B748&lt;&gt;"",MONTH(B748),0)</f>
        <v>5</v>
      </c>
      <c r="D748" s="209" t="n">
        <v>480000</v>
      </c>
    </row>
    <row r="749" customFormat="false" ht="11.25" hidden="false" customHeight="false" outlineLevel="0" collapsed="false">
      <c r="A749" s="333" t="n">
        <f aca="false">B749</f>
        <v>36295</v>
      </c>
      <c r="B749" s="192" t="n">
        <v>36295</v>
      </c>
      <c r="C749" s="308" t="n">
        <f aca="false">IF(B749&lt;&gt;"",MONTH(B749),0)</f>
        <v>5</v>
      </c>
      <c r="D749" s="209" t="n">
        <v>680000</v>
      </c>
    </row>
    <row r="750" customFormat="false" ht="11.25" hidden="false" customHeight="false" outlineLevel="0" collapsed="false">
      <c r="A750" s="333" t="n">
        <f aca="false">B750</f>
        <v>36296</v>
      </c>
      <c r="B750" s="192" t="n">
        <v>36296</v>
      </c>
      <c r="C750" s="308" t="n">
        <f aca="false">IF(B750&lt;&gt;"",MONTH(B750),0)</f>
        <v>5</v>
      </c>
      <c r="D750" s="209" t="n">
        <v>668000</v>
      </c>
    </row>
    <row r="751" customFormat="false" ht="11.25" hidden="false" customHeight="false" outlineLevel="0" collapsed="false">
      <c r="A751" s="333" t="n">
        <f aca="false">B751</f>
        <v>36297</v>
      </c>
      <c r="B751" s="192" t="n">
        <v>36297</v>
      </c>
      <c r="C751" s="308" t="n">
        <f aca="false">IF(B751&lt;&gt;"",MONTH(B751),0)</f>
        <v>5</v>
      </c>
      <c r="D751" s="209" t="n">
        <v>-101000</v>
      </c>
    </row>
    <row r="752" customFormat="false" ht="11.25" hidden="false" customHeight="false" outlineLevel="0" collapsed="false">
      <c r="A752" s="333" t="n">
        <f aca="false">B752</f>
        <v>36298</v>
      </c>
      <c r="B752" s="192" t="n">
        <v>36298</v>
      </c>
      <c r="C752" s="308" t="n">
        <f aca="false">IF(B752&lt;&gt;"",MONTH(B752),0)</f>
        <v>5</v>
      </c>
      <c r="D752" s="209" t="n">
        <v>236000</v>
      </c>
    </row>
    <row r="753" customFormat="false" ht="11.25" hidden="false" customHeight="false" outlineLevel="0" collapsed="false">
      <c r="A753" s="333" t="n">
        <f aca="false">B753</f>
        <v>36299</v>
      </c>
      <c r="B753" s="192" t="n">
        <v>36299</v>
      </c>
      <c r="C753" s="308" t="n">
        <f aca="false">IF(B753&lt;&gt;"",MONTH(B753),0)</f>
        <v>5</v>
      </c>
      <c r="D753" s="209" t="n">
        <v>339000</v>
      </c>
    </row>
    <row r="754" customFormat="false" ht="11.25" hidden="false" customHeight="false" outlineLevel="0" collapsed="false">
      <c r="A754" s="333" t="n">
        <f aca="false">B754</f>
        <v>36300</v>
      </c>
      <c r="B754" s="192" t="n">
        <v>36300</v>
      </c>
      <c r="C754" s="308" t="n">
        <f aca="false">IF(B754&lt;&gt;"",MONTH(B754),0)</f>
        <v>5</v>
      </c>
      <c r="D754" s="209" t="n">
        <v>461000</v>
      </c>
    </row>
    <row r="755" customFormat="false" ht="11.25" hidden="false" customHeight="false" outlineLevel="0" collapsed="false">
      <c r="A755" s="333" t="n">
        <f aca="false">B755</f>
        <v>36301</v>
      </c>
      <c r="B755" s="192" t="n">
        <v>36301</v>
      </c>
      <c r="C755" s="308" t="n">
        <f aca="false">IF(B755&lt;&gt;"",MONTH(B755),0)</f>
        <v>5</v>
      </c>
      <c r="D755" s="209" t="n">
        <v>519000</v>
      </c>
    </row>
    <row r="756" customFormat="false" ht="11.25" hidden="false" customHeight="false" outlineLevel="0" collapsed="false">
      <c r="A756" s="333" t="n">
        <f aca="false">B756</f>
        <v>36302</v>
      </c>
      <c r="B756" s="192" t="n">
        <v>36302</v>
      </c>
      <c r="C756" s="308" t="n">
        <f aca="false">IF(B756&lt;&gt;"",MONTH(B756),0)</f>
        <v>5</v>
      </c>
      <c r="D756" s="209" t="n">
        <v>737000</v>
      </c>
    </row>
    <row r="757" customFormat="false" ht="11.25" hidden="false" customHeight="false" outlineLevel="0" collapsed="false">
      <c r="A757" s="333" t="n">
        <f aca="false">B757</f>
        <v>36303</v>
      </c>
      <c r="B757" s="192" t="n">
        <v>36303</v>
      </c>
      <c r="C757" s="308" t="n">
        <f aca="false">IF(B757&lt;&gt;"",MONTH(B757),0)</f>
        <v>5</v>
      </c>
      <c r="D757" s="209" t="n">
        <v>739000</v>
      </c>
    </row>
    <row r="758" customFormat="false" ht="11.25" hidden="false" customHeight="false" outlineLevel="0" collapsed="false">
      <c r="A758" s="333" t="n">
        <f aca="false">B758</f>
        <v>36304</v>
      </c>
      <c r="B758" s="192" t="n">
        <v>36304</v>
      </c>
      <c r="C758" s="308" t="n">
        <f aca="false">IF(B758&lt;&gt;"",MONTH(B758),0)</f>
        <v>5</v>
      </c>
      <c r="D758" s="209" t="n">
        <v>596000</v>
      </c>
    </row>
    <row r="759" customFormat="false" ht="11.25" hidden="false" customHeight="false" outlineLevel="0" collapsed="false">
      <c r="A759" s="333" t="n">
        <f aca="false">B759</f>
        <v>36305</v>
      </c>
      <c r="B759" s="192" t="n">
        <v>36305</v>
      </c>
      <c r="C759" s="308" t="n">
        <f aca="false">IF(B759&lt;&gt;"",MONTH(B759),0)</f>
        <v>5</v>
      </c>
      <c r="D759" s="209" t="n">
        <v>762000</v>
      </c>
    </row>
    <row r="760" customFormat="false" ht="11.25" hidden="false" customHeight="false" outlineLevel="0" collapsed="false">
      <c r="A760" s="333" t="n">
        <f aca="false">B760</f>
        <v>36306</v>
      </c>
      <c r="B760" s="192" t="n">
        <v>36306</v>
      </c>
      <c r="C760" s="308" t="n">
        <f aca="false">IF(B760&lt;&gt;"",MONTH(B760),0)</f>
        <v>5</v>
      </c>
      <c r="D760" s="209" t="n">
        <v>578000</v>
      </c>
    </row>
    <row r="761" customFormat="false" ht="11.25" hidden="false" customHeight="false" outlineLevel="0" collapsed="false">
      <c r="A761" s="333" t="n">
        <f aca="false">B761</f>
        <v>36307</v>
      </c>
      <c r="B761" s="192" t="n">
        <v>36307</v>
      </c>
      <c r="C761" s="308" t="n">
        <f aca="false">IF(B761&lt;&gt;"",MONTH(B761),0)</f>
        <v>5</v>
      </c>
      <c r="D761" s="209" t="n">
        <v>441000</v>
      </c>
    </row>
    <row r="762" customFormat="false" ht="11.25" hidden="false" customHeight="false" outlineLevel="0" collapsed="false">
      <c r="A762" s="333" t="n">
        <f aca="false">B762</f>
        <v>36308</v>
      </c>
      <c r="B762" s="192" t="n">
        <v>36308</v>
      </c>
      <c r="C762" s="308" t="n">
        <f aca="false">IF(B762&lt;&gt;"",MONTH(B762),0)</f>
        <v>5</v>
      </c>
      <c r="D762" s="209" t="n">
        <v>615000</v>
      </c>
    </row>
    <row r="763" customFormat="false" ht="11.25" hidden="false" customHeight="false" outlineLevel="0" collapsed="false">
      <c r="A763" s="333" t="n">
        <f aca="false">B763</f>
        <v>36309</v>
      </c>
      <c r="B763" s="192" t="n">
        <v>36309</v>
      </c>
      <c r="C763" s="308" t="n">
        <f aca="false">IF(B763&lt;&gt;"",MONTH(B763),0)</f>
        <v>5</v>
      </c>
      <c r="D763" s="209" t="n">
        <v>737000</v>
      </c>
    </row>
    <row r="764" customFormat="false" ht="11.25" hidden="false" customHeight="false" outlineLevel="0" collapsed="false">
      <c r="A764" s="333" t="n">
        <f aca="false">B764</f>
        <v>36310</v>
      </c>
      <c r="B764" s="192" t="n">
        <v>36310</v>
      </c>
      <c r="C764" s="308" t="n">
        <f aca="false">IF(B764&lt;&gt;"",MONTH(B764),0)</f>
        <v>5</v>
      </c>
      <c r="D764" s="209" t="n">
        <v>816000</v>
      </c>
    </row>
    <row r="765" customFormat="false" ht="11.25" hidden="false" customHeight="false" outlineLevel="0" collapsed="false">
      <c r="A765" s="333" t="n">
        <f aca="false">B765</f>
        <v>36311</v>
      </c>
      <c r="B765" s="192" t="n">
        <v>36311</v>
      </c>
      <c r="C765" s="308" t="n">
        <f aca="false">IF(B765&lt;&gt;"",MONTH(B765),0)</f>
        <v>5</v>
      </c>
      <c r="D765" s="209" t="n">
        <v>816000</v>
      </c>
    </row>
    <row r="766" customFormat="false" ht="11.25" hidden="false" customHeight="false" outlineLevel="0" collapsed="false">
      <c r="A766" s="333" t="n">
        <f aca="false">B766</f>
        <v>36312</v>
      </c>
      <c r="B766" s="192" t="n">
        <v>36312</v>
      </c>
      <c r="C766" s="308" t="n">
        <f aca="false">IF(B766&lt;&gt;"",MONTH(B766),0)</f>
        <v>6</v>
      </c>
      <c r="D766" s="209" t="n">
        <v>579000</v>
      </c>
    </row>
    <row r="767" customFormat="false" ht="11.25" hidden="false" customHeight="false" outlineLevel="0" collapsed="false">
      <c r="A767" s="333" t="n">
        <f aca="false">B767</f>
        <v>36313</v>
      </c>
      <c r="B767" s="192" t="n">
        <v>36313</v>
      </c>
      <c r="C767" s="308" t="n">
        <f aca="false">IF(B767&lt;&gt;"",MONTH(B767),0)</f>
        <v>6</v>
      </c>
      <c r="D767" s="209" t="n">
        <v>57000</v>
      </c>
    </row>
    <row r="768" customFormat="false" ht="11.25" hidden="false" customHeight="false" outlineLevel="0" collapsed="false">
      <c r="A768" s="333" t="n">
        <f aca="false">B768</f>
        <v>36314</v>
      </c>
      <c r="B768" s="192" t="n">
        <v>36314</v>
      </c>
      <c r="C768" s="308" t="n">
        <f aca="false">IF(B768&lt;&gt;"",MONTH(B768),0)</f>
        <v>6</v>
      </c>
      <c r="D768" s="209" t="n">
        <v>289000</v>
      </c>
    </row>
    <row r="769" customFormat="false" ht="11.25" hidden="false" customHeight="false" outlineLevel="0" collapsed="false">
      <c r="A769" s="333" t="n">
        <f aca="false">B769</f>
        <v>36315</v>
      </c>
      <c r="B769" s="192" t="n">
        <v>36315</v>
      </c>
      <c r="C769" s="308" t="n">
        <f aca="false">IF(B769&lt;&gt;"",MONTH(B769),0)</f>
        <v>6</v>
      </c>
      <c r="D769" s="209" t="n">
        <v>264000</v>
      </c>
    </row>
    <row r="770" customFormat="false" ht="11.25" hidden="false" customHeight="false" outlineLevel="0" collapsed="false">
      <c r="A770" s="333" t="n">
        <f aca="false">B770</f>
        <v>36316</v>
      </c>
      <c r="B770" s="192" t="n">
        <v>36316</v>
      </c>
      <c r="C770" s="308" t="n">
        <f aca="false">IF(B770&lt;&gt;"",MONTH(B770),0)</f>
        <v>6</v>
      </c>
      <c r="D770" s="209" t="n">
        <v>621000</v>
      </c>
    </row>
    <row r="771" customFormat="false" ht="11.25" hidden="false" customHeight="false" outlineLevel="0" collapsed="false">
      <c r="A771" s="333" t="n">
        <f aca="false">B771</f>
        <v>36317</v>
      </c>
      <c r="B771" s="192" t="n">
        <v>36317</v>
      </c>
      <c r="C771" s="308" t="n">
        <f aca="false">IF(B771&lt;&gt;"",MONTH(B771),0)</f>
        <v>6</v>
      </c>
      <c r="D771" s="209" t="n">
        <v>633000</v>
      </c>
    </row>
    <row r="772" customFormat="false" ht="11.25" hidden="false" customHeight="false" outlineLevel="0" collapsed="false">
      <c r="A772" s="333" t="n">
        <f aca="false">B772</f>
        <v>36318</v>
      </c>
      <c r="B772" s="192" t="n">
        <v>36318</v>
      </c>
      <c r="C772" s="308" t="n">
        <f aca="false">IF(B772&lt;&gt;"",MONTH(B772),0)</f>
        <v>6</v>
      </c>
      <c r="D772" s="209" t="n">
        <v>476000</v>
      </c>
    </row>
    <row r="773" customFormat="false" ht="11.25" hidden="false" customHeight="false" outlineLevel="0" collapsed="false">
      <c r="A773" s="333" t="n">
        <f aca="false">B773</f>
        <v>36319</v>
      </c>
      <c r="B773" s="192" t="n">
        <v>36319</v>
      </c>
      <c r="C773" s="308" t="n">
        <f aca="false">IF(B773&lt;&gt;"",MONTH(B773),0)</f>
        <v>6</v>
      </c>
      <c r="D773" s="209" t="n">
        <v>565000</v>
      </c>
    </row>
    <row r="774" customFormat="false" ht="11.25" hidden="false" customHeight="false" outlineLevel="0" collapsed="false">
      <c r="A774" s="333" t="n">
        <f aca="false">B774</f>
        <v>36320</v>
      </c>
      <c r="B774" s="192" t="n">
        <v>36320</v>
      </c>
      <c r="C774" s="308" t="n">
        <f aca="false">IF(B774&lt;&gt;"",MONTH(B774),0)</f>
        <v>6</v>
      </c>
      <c r="D774" s="209" t="n">
        <v>394000</v>
      </c>
    </row>
    <row r="775" customFormat="false" ht="11.25" hidden="false" customHeight="false" outlineLevel="0" collapsed="false">
      <c r="A775" s="333" t="n">
        <f aca="false">B775</f>
        <v>36321</v>
      </c>
      <c r="B775" s="192" t="n">
        <v>36321</v>
      </c>
      <c r="C775" s="308" t="n">
        <f aca="false">IF(B775&lt;&gt;"",MONTH(B775),0)</f>
        <v>6</v>
      </c>
      <c r="D775" s="209" t="n">
        <v>480000</v>
      </c>
    </row>
    <row r="776" customFormat="false" ht="11.25" hidden="false" customHeight="false" outlineLevel="0" collapsed="false">
      <c r="A776" s="333" t="n">
        <f aca="false">B776</f>
        <v>36322</v>
      </c>
      <c r="B776" s="192" t="n">
        <v>36322</v>
      </c>
      <c r="C776" s="308" t="n">
        <f aca="false">IF(B776&lt;&gt;"",MONTH(B776),0)</f>
        <v>6</v>
      </c>
      <c r="D776" s="209" t="n">
        <v>578000</v>
      </c>
    </row>
    <row r="777" customFormat="false" ht="11.25" hidden="false" customHeight="false" outlineLevel="0" collapsed="false">
      <c r="A777" s="333" t="n">
        <f aca="false">B777</f>
        <v>36323</v>
      </c>
      <c r="B777" s="192" t="n">
        <v>36323</v>
      </c>
      <c r="C777" s="308" t="n">
        <f aca="false">IF(B777&lt;&gt;"",MONTH(B777),0)</f>
        <v>6</v>
      </c>
      <c r="D777" s="209" t="n">
        <v>679000</v>
      </c>
    </row>
    <row r="778" customFormat="false" ht="11.25" hidden="false" customHeight="false" outlineLevel="0" collapsed="false">
      <c r="A778" s="333" t="n">
        <f aca="false">B778</f>
        <v>36324</v>
      </c>
      <c r="B778" s="192" t="n">
        <v>36324</v>
      </c>
      <c r="C778" s="308" t="n">
        <f aca="false">IF(B778&lt;&gt;"",MONTH(B778),0)</f>
        <v>6</v>
      </c>
      <c r="D778" s="209" t="n">
        <v>635000</v>
      </c>
    </row>
    <row r="779" customFormat="false" ht="11.25" hidden="false" customHeight="false" outlineLevel="0" collapsed="false">
      <c r="A779" s="333" t="n">
        <f aca="false">B779</f>
        <v>36325</v>
      </c>
      <c r="B779" s="192" t="n">
        <v>36325</v>
      </c>
      <c r="C779" s="308" t="n">
        <f aca="false">IF(B779&lt;&gt;"",MONTH(B779),0)</f>
        <v>6</v>
      </c>
      <c r="D779" s="209" t="n">
        <v>-42000</v>
      </c>
    </row>
    <row r="780" customFormat="false" ht="11.25" hidden="false" customHeight="false" outlineLevel="0" collapsed="false">
      <c r="A780" s="333" t="n">
        <f aca="false">B780</f>
        <v>36326</v>
      </c>
      <c r="B780" s="192" t="n">
        <v>36326</v>
      </c>
      <c r="C780" s="308" t="n">
        <f aca="false">IF(B780&lt;&gt;"",MONTH(B780),0)</f>
        <v>6</v>
      </c>
      <c r="D780" s="209" t="n">
        <v>102000</v>
      </c>
    </row>
    <row r="781" customFormat="false" ht="11.25" hidden="false" customHeight="false" outlineLevel="0" collapsed="false">
      <c r="A781" s="333" t="n">
        <f aca="false">B781</f>
        <v>36327</v>
      </c>
      <c r="B781" s="192" t="n">
        <v>36327</v>
      </c>
      <c r="C781" s="308" t="n">
        <f aca="false">IF(B781&lt;&gt;"",MONTH(B781),0)</f>
        <v>6</v>
      </c>
      <c r="D781" s="209" t="n">
        <v>373000</v>
      </c>
    </row>
    <row r="782" customFormat="false" ht="11.25" hidden="false" customHeight="false" outlineLevel="0" collapsed="false">
      <c r="A782" s="333" t="n">
        <f aca="false">B782</f>
        <v>36328</v>
      </c>
      <c r="B782" s="192" t="n">
        <v>36328</v>
      </c>
      <c r="C782" s="308" t="n">
        <f aca="false">IF(B782&lt;&gt;"",MONTH(B782),0)</f>
        <v>6</v>
      </c>
      <c r="D782" s="209" t="n">
        <v>423000</v>
      </c>
    </row>
    <row r="783" customFormat="false" ht="11.25" hidden="false" customHeight="false" outlineLevel="0" collapsed="false">
      <c r="A783" s="333" t="n">
        <f aca="false">B783</f>
        <v>36329</v>
      </c>
      <c r="B783" s="192" t="n">
        <v>36329</v>
      </c>
      <c r="C783" s="308" t="n">
        <f aca="false">IF(B783&lt;&gt;"",MONTH(B783),0)</f>
        <v>6</v>
      </c>
      <c r="D783" s="209" t="n">
        <v>523000</v>
      </c>
    </row>
    <row r="784" customFormat="false" ht="11.25" hidden="false" customHeight="false" outlineLevel="0" collapsed="false">
      <c r="A784" s="333" t="n">
        <f aca="false">B784</f>
        <v>36330</v>
      </c>
      <c r="B784" s="192" t="n">
        <v>36330</v>
      </c>
      <c r="C784" s="308" t="n">
        <f aca="false">IF(B784&lt;&gt;"",MONTH(B784),0)</f>
        <v>6</v>
      </c>
      <c r="D784" s="209" t="n">
        <v>526000</v>
      </c>
    </row>
    <row r="785" customFormat="false" ht="11.25" hidden="false" customHeight="false" outlineLevel="0" collapsed="false">
      <c r="A785" s="333" t="n">
        <f aca="false">B785</f>
        <v>36331</v>
      </c>
      <c r="B785" s="192" t="n">
        <v>36331</v>
      </c>
      <c r="C785" s="308" t="n">
        <f aca="false">IF(B785&lt;&gt;"",MONTH(B785),0)</f>
        <v>6</v>
      </c>
      <c r="D785" s="209" t="n">
        <v>692000</v>
      </c>
    </row>
    <row r="786" customFormat="false" ht="11.25" hidden="false" customHeight="false" outlineLevel="0" collapsed="false">
      <c r="A786" s="333" t="n">
        <f aca="false">B786</f>
        <v>36332</v>
      </c>
      <c r="B786" s="192" t="n">
        <v>36332</v>
      </c>
      <c r="C786" s="308" t="n">
        <f aca="false">IF(B786&lt;&gt;"",MONTH(B786),0)</f>
        <v>6</v>
      </c>
      <c r="D786" s="209" t="n">
        <v>355000</v>
      </c>
    </row>
    <row r="787" customFormat="false" ht="11.25" hidden="false" customHeight="false" outlineLevel="0" collapsed="false">
      <c r="A787" s="333" t="n">
        <f aca="false">B787</f>
        <v>36333</v>
      </c>
      <c r="B787" s="192" t="n">
        <v>36333</v>
      </c>
      <c r="C787" s="308" t="n">
        <f aca="false">IF(B787&lt;&gt;"",MONTH(B787),0)</f>
        <v>6</v>
      </c>
      <c r="D787" s="209" t="n">
        <v>210000</v>
      </c>
    </row>
    <row r="788" customFormat="false" ht="11.25" hidden="false" customHeight="false" outlineLevel="0" collapsed="false">
      <c r="A788" s="333" t="n">
        <f aca="false">B788</f>
        <v>36334</v>
      </c>
      <c r="B788" s="192" t="n">
        <v>36334</v>
      </c>
      <c r="C788" s="308" t="n">
        <f aca="false">IF(B788&lt;&gt;"",MONTH(B788),0)</f>
        <v>6</v>
      </c>
      <c r="D788" s="209" t="n">
        <v>359000</v>
      </c>
    </row>
    <row r="789" customFormat="false" ht="11.25" hidden="false" customHeight="false" outlineLevel="0" collapsed="false">
      <c r="A789" s="333" t="n">
        <f aca="false">B789</f>
        <v>36335</v>
      </c>
      <c r="B789" s="192" t="n">
        <v>36335</v>
      </c>
      <c r="C789" s="308" t="n">
        <f aca="false">IF(B789&lt;&gt;"",MONTH(B789),0)</f>
        <v>6</v>
      </c>
      <c r="D789" s="209" t="n">
        <v>429000</v>
      </c>
    </row>
    <row r="790" customFormat="false" ht="11.25" hidden="false" customHeight="false" outlineLevel="0" collapsed="false">
      <c r="A790" s="333" t="n">
        <f aca="false">B790</f>
        <v>36336</v>
      </c>
      <c r="B790" s="192" t="n">
        <v>36336</v>
      </c>
      <c r="C790" s="308" t="n">
        <f aca="false">IF(B790&lt;&gt;"",MONTH(B790),0)</f>
        <v>6</v>
      </c>
      <c r="D790" s="209" t="n">
        <v>539000</v>
      </c>
    </row>
    <row r="791" customFormat="false" ht="11.25" hidden="false" customHeight="false" outlineLevel="0" collapsed="false">
      <c r="A791" s="333" t="n">
        <f aca="false">B791</f>
        <v>36337</v>
      </c>
      <c r="B791" s="192" t="n">
        <v>36337</v>
      </c>
      <c r="C791" s="308" t="n">
        <f aca="false">IF(B791&lt;&gt;"",MONTH(B791),0)</f>
        <v>6</v>
      </c>
      <c r="D791" s="209" t="n">
        <v>730000</v>
      </c>
    </row>
    <row r="792" customFormat="false" ht="11.25" hidden="false" customHeight="false" outlineLevel="0" collapsed="false">
      <c r="A792" s="333" t="n">
        <f aca="false">B792</f>
        <v>36338</v>
      </c>
      <c r="B792" s="192" t="n">
        <v>36338</v>
      </c>
      <c r="C792" s="308" t="n">
        <f aca="false">IF(B792&lt;&gt;"",MONTH(B792),0)</f>
        <v>6</v>
      </c>
      <c r="D792" s="209" t="n">
        <v>777000</v>
      </c>
    </row>
    <row r="793" customFormat="false" ht="11.25" hidden="false" customHeight="false" outlineLevel="0" collapsed="false">
      <c r="A793" s="333" t="n">
        <f aca="false">B793</f>
        <v>36339</v>
      </c>
      <c r="B793" s="192" t="n">
        <v>36339</v>
      </c>
      <c r="C793" s="308" t="n">
        <f aca="false">IF(B793&lt;&gt;"",MONTH(B793),0)</f>
        <v>6</v>
      </c>
      <c r="D793" s="209" t="n">
        <v>349000</v>
      </c>
    </row>
    <row r="794" customFormat="false" ht="11.25" hidden="false" customHeight="false" outlineLevel="0" collapsed="false">
      <c r="A794" s="333" t="n">
        <f aca="false">B794</f>
        <v>36340</v>
      </c>
      <c r="B794" s="192" t="n">
        <v>36340</v>
      </c>
      <c r="C794" s="308" t="n">
        <f aca="false">IF(B794&lt;&gt;"",MONTH(B794),0)</f>
        <v>6</v>
      </c>
      <c r="D794" s="209" t="n">
        <v>-38000</v>
      </c>
    </row>
    <row r="795" customFormat="false" ht="11.25" hidden="false" customHeight="false" outlineLevel="0" collapsed="false">
      <c r="A795" s="333" t="n">
        <f aca="false">B795</f>
        <v>36341</v>
      </c>
      <c r="B795" s="192" t="n">
        <v>36341</v>
      </c>
      <c r="C795" s="308" t="n">
        <f aca="false">IF(B795&lt;&gt;"",MONTH(B795),0)</f>
        <v>6</v>
      </c>
      <c r="D795" s="209" t="n">
        <v>-193000</v>
      </c>
    </row>
    <row r="796" customFormat="false" ht="11.25" hidden="false" customHeight="false" outlineLevel="0" collapsed="false">
      <c r="A796" s="333" t="n">
        <f aca="false">B796</f>
        <v>36342</v>
      </c>
      <c r="B796" s="192" t="n">
        <v>36342</v>
      </c>
      <c r="C796" s="308" t="n">
        <f aca="false">IF(B796&lt;&gt;"",MONTH(B796),0)</f>
        <v>7</v>
      </c>
      <c r="D796" s="209" t="n">
        <v>191000</v>
      </c>
    </row>
    <row r="797" customFormat="false" ht="11.25" hidden="false" customHeight="false" outlineLevel="0" collapsed="false">
      <c r="A797" s="333" t="n">
        <f aca="false">B797</f>
        <v>36343</v>
      </c>
      <c r="B797" s="192" t="n">
        <v>36343</v>
      </c>
      <c r="C797" s="308" t="n">
        <f aca="false">IF(B797&lt;&gt;"",MONTH(B797),0)</f>
        <v>7</v>
      </c>
      <c r="D797" s="209" t="n">
        <v>17000</v>
      </c>
    </row>
    <row r="798" customFormat="false" ht="11.25" hidden="false" customHeight="false" outlineLevel="0" collapsed="false">
      <c r="A798" s="333" t="n">
        <f aca="false">B798</f>
        <v>36344</v>
      </c>
      <c r="B798" s="192" t="n">
        <v>36344</v>
      </c>
      <c r="C798" s="308" t="n">
        <f aca="false">IF(B798&lt;&gt;"",MONTH(B798),0)</f>
        <v>7</v>
      </c>
      <c r="D798" s="209" t="n">
        <v>616000</v>
      </c>
    </row>
    <row r="799" customFormat="false" ht="11.25" hidden="false" customHeight="false" outlineLevel="0" collapsed="false">
      <c r="A799" s="333" t="n">
        <f aca="false">B799</f>
        <v>36345</v>
      </c>
      <c r="B799" s="192" t="n">
        <v>36345</v>
      </c>
      <c r="C799" s="308" t="n">
        <f aca="false">IF(B799&lt;&gt;"",MONTH(B799),0)</f>
        <v>7</v>
      </c>
      <c r="D799" s="209" t="n">
        <v>658000</v>
      </c>
    </row>
    <row r="800" customFormat="false" ht="11.25" hidden="false" customHeight="false" outlineLevel="0" collapsed="false">
      <c r="A800" s="333" t="n">
        <f aca="false">B800</f>
        <v>36346</v>
      </c>
      <c r="B800" s="192" t="n">
        <v>36346</v>
      </c>
      <c r="C800" s="308" t="n">
        <f aca="false">IF(B800&lt;&gt;"",MONTH(B800),0)</f>
        <v>7</v>
      </c>
      <c r="D800" s="209" t="n">
        <v>509000</v>
      </c>
    </row>
    <row r="801" customFormat="false" ht="11.25" hidden="false" customHeight="false" outlineLevel="0" collapsed="false">
      <c r="A801" s="333" t="n">
        <f aca="false">B801</f>
        <v>36347</v>
      </c>
      <c r="B801" s="192" t="n">
        <v>36347</v>
      </c>
      <c r="C801" s="308" t="n">
        <f aca="false">IF(B801&lt;&gt;"",MONTH(B801),0)</f>
        <v>7</v>
      </c>
      <c r="D801" s="209" t="n">
        <v>52000</v>
      </c>
    </row>
    <row r="802" customFormat="false" ht="11.25" hidden="false" customHeight="false" outlineLevel="0" collapsed="false">
      <c r="A802" s="333" t="n">
        <f aca="false">B802</f>
        <v>36348</v>
      </c>
      <c r="B802" s="192" t="n">
        <v>36348</v>
      </c>
      <c r="C802" s="308" t="n">
        <f aca="false">IF(B802&lt;&gt;"",MONTH(B802),0)</f>
        <v>7</v>
      </c>
      <c r="D802" s="209" t="n">
        <v>330000</v>
      </c>
    </row>
    <row r="803" customFormat="false" ht="11.25" hidden="false" customHeight="false" outlineLevel="0" collapsed="false">
      <c r="A803" s="333" t="n">
        <f aca="false">B803</f>
        <v>36349</v>
      </c>
      <c r="B803" s="192" t="n">
        <v>36349</v>
      </c>
      <c r="C803" s="308" t="n">
        <f aca="false">IF(B803&lt;&gt;"",MONTH(B803),0)</f>
        <v>7</v>
      </c>
      <c r="D803" s="209" t="n">
        <v>359000</v>
      </c>
    </row>
    <row r="804" customFormat="false" ht="11.25" hidden="false" customHeight="false" outlineLevel="0" collapsed="false">
      <c r="A804" s="333" t="n">
        <f aca="false">B804</f>
        <v>36350</v>
      </c>
      <c r="B804" s="192" t="n">
        <v>36350</v>
      </c>
      <c r="C804" s="308" t="n">
        <f aca="false">IF(B804&lt;&gt;"",MONTH(B804),0)</f>
        <v>7</v>
      </c>
      <c r="D804" s="209" t="n">
        <v>266000</v>
      </c>
    </row>
    <row r="805" customFormat="false" ht="11.25" hidden="false" customHeight="false" outlineLevel="0" collapsed="false">
      <c r="A805" s="333" t="n">
        <f aca="false">B805</f>
        <v>36351</v>
      </c>
      <c r="B805" s="192" t="n">
        <v>36351</v>
      </c>
      <c r="C805" s="308" t="n">
        <f aca="false">IF(B805&lt;&gt;"",MONTH(B805),0)</f>
        <v>7</v>
      </c>
      <c r="D805" s="209" t="n">
        <v>453000</v>
      </c>
    </row>
    <row r="806" customFormat="false" ht="11.25" hidden="false" customHeight="false" outlineLevel="0" collapsed="false">
      <c r="A806" s="333" t="n">
        <f aca="false">B806</f>
        <v>36352</v>
      </c>
      <c r="B806" s="192" t="n">
        <v>36352</v>
      </c>
      <c r="C806" s="308" t="n">
        <f aca="false">IF(B806&lt;&gt;"",MONTH(B806),0)</f>
        <v>7</v>
      </c>
      <c r="D806" s="209" t="n">
        <v>158000</v>
      </c>
    </row>
    <row r="807" customFormat="false" ht="11.25" hidden="false" customHeight="false" outlineLevel="0" collapsed="false">
      <c r="A807" s="333" t="n">
        <f aca="false">B807</f>
        <v>36353</v>
      </c>
      <c r="B807" s="192" t="n">
        <v>36353</v>
      </c>
      <c r="C807" s="308" t="n">
        <f aca="false">IF(B807&lt;&gt;"",MONTH(B807),0)</f>
        <v>7</v>
      </c>
      <c r="D807" s="209" t="n">
        <v>-786000</v>
      </c>
    </row>
    <row r="808" customFormat="false" ht="11.25" hidden="false" customHeight="false" outlineLevel="0" collapsed="false">
      <c r="A808" s="333" t="n">
        <f aca="false">B808</f>
        <v>36354</v>
      </c>
      <c r="B808" s="192" t="n">
        <v>36354</v>
      </c>
      <c r="C808" s="308" t="n">
        <f aca="false">IF(B808&lt;&gt;"",MONTH(B808),0)</f>
        <v>7</v>
      </c>
      <c r="D808" s="209" t="n">
        <v>-254000</v>
      </c>
    </row>
    <row r="809" customFormat="false" ht="11.25" hidden="false" customHeight="false" outlineLevel="0" collapsed="false">
      <c r="A809" s="333" t="n">
        <f aca="false">B809</f>
        <v>36355</v>
      </c>
      <c r="B809" s="192" t="n">
        <v>36355</v>
      </c>
      <c r="C809" s="308" t="n">
        <f aca="false">IF(B809&lt;&gt;"",MONTH(B809),0)</f>
        <v>7</v>
      </c>
      <c r="D809" s="209" t="n">
        <v>122000</v>
      </c>
    </row>
    <row r="810" customFormat="false" ht="11.25" hidden="false" customHeight="false" outlineLevel="0" collapsed="false">
      <c r="A810" s="333" t="n">
        <f aca="false">B810</f>
        <v>36356</v>
      </c>
      <c r="B810" s="192" t="n">
        <v>36356</v>
      </c>
      <c r="C810" s="308" t="n">
        <f aca="false">IF(B810&lt;&gt;"",MONTH(B810),0)</f>
        <v>7</v>
      </c>
      <c r="D810" s="209" t="n">
        <v>289000</v>
      </c>
    </row>
    <row r="811" customFormat="false" ht="11.25" hidden="false" customHeight="false" outlineLevel="0" collapsed="false">
      <c r="A811" s="333" t="n">
        <f aca="false">B811</f>
        <v>36357</v>
      </c>
      <c r="B811" s="192" t="n">
        <v>36357</v>
      </c>
      <c r="C811" s="308" t="n">
        <f aca="false">IF(B811&lt;&gt;"",MONTH(B811),0)</f>
        <v>7</v>
      </c>
      <c r="D811" s="209" t="n">
        <v>608000</v>
      </c>
    </row>
    <row r="812" customFormat="false" ht="11.25" hidden="false" customHeight="false" outlineLevel="0" collapsed="false">
      <c r="A812" s="333" t="n">
        <f aca="false">B812</f>
        <v>36358</v>
      </c>
      <c r="B812" s="192" t="n">
        <v>36358</v>
      </c>
      <c r="C812" s="308" t="n">
        <f aca="false">IF(B812&lt;&gt;"",MONTH(B812),0)</f>
        <v>7</v>
      </c>
      <c r="D812" s="209" t="n">
        <v>377000</v>
      </c>
    </row>
    <row r="813" customFormat="false" ht="11.25" hidden="false" customHeight="false" outlineLevel="0" collapsed="false">
      <c r="A813" s="333" t="n">
        <f aca="false">B813</f>
        <v>36359</v>
      </c>
      <c r="B813" s="192" t="n">
        <v>36359</v>
      </c>
      <c r="C813" s="308" t="n">
        <f aca="false">IF(B813&lt;&gt;"",MONTH(B813),0)</f>
        <v>7</v>
      </c>
      <c r="D813" s="209" t="n">
        <v>301000</v>
      </c>
    </row>
    <row r="814" customFormat="false" ht="11.25" hidden="false" customHeight="false" outlineLevel="0" collapsed="false">
      <c r="A814" s="333" t="n">
        <f aca="false">B814</f>
        <v>36360</v>
      </c>
      <c r="B814" s="192" t="n">
        <v>36360</v>
      </c>
      <c r="C814" s="308" t="n">
        <f aca="false">IF(B814&lt;&gt;"",MONTH(B814),0)</f>
        <v>7</v>
      </c>
      <c r="D814" s="209" t="n">
        <v>281000</v>
      </c>
    </row>
    <row r="815" customFormat="false" ht="11.25" hidden="false" customHeight="false" outlineLevel="0" collapsed="false">
      <c r="A815" s="333" t="n">
        <f aca="false">B815</f>
        <v>36361</v>
      </c>
      <c r="B815" s="192" t="n">
        <v>36361</v>
      </c>
      <c r="C815" s="308" t="n">
        <f aca="false">IF(B815&lt;&gt;"",MONTH(B815),0)</f>
        <v>7</v>
      </c>
      <c r="D815" s="209" t="n">
        <v>509000</v>
      </c>
    </row>
    <row r="816" customFormat="false" ht="11.25" hidden="false" customHeight="false" outlineLevel="0" collapsed="false">
      <c r="A816" s="333" t="n">
        <f aca="false">B816</f>
        <v>36362</v>
      </c>
      <c r="B816" s="192" t="n">
        <v>36362</v>
      </c>
      <c r="C816" s="308" t="n">
        <f aca="false">IF(B816&lt;&gt;"",MONTH(B816),0)</f>
        <v>7</v>
      </c>
      <c r="D816" s="209" t="n">
        <v>423000</v>
      </c>
    </row>
    <row r="817" customFormat="false" ht="11.25" hidden="false" customHeight="false" outlineLevel="0" collapsed="false">
      <c r="A817" s="333" t="n">
        <f aca="false">B817</f>
        <v>36363</v>
      </c>
      <c r="B817" s="192" t="n">
        <v>36363</v>
      </c>
      <c r="C817" s="308" t="n">
        <f aca="false">IF(B817&lt;&gt;"",MONTH(B817),0)</f>
        <v>7</v>
      </c>
      <c r="D817" s="209" t="n">
        <v>481000</v>
      </c>
    </row>
    <row r="818" customFormat="false" ht="11.25" hidden="false" customHeight="false" outlineLevel="0" collapsed="false">
      <c r="A818" s="333" t="n">
        <f aca="false">B818</f>
        <v>36364</v>
      </c>
      <c r="B818" s="192" t="n">
        <v>36364</v>
      </c>
      <c r="C818" s="308" t="n">
        <f aca="false">IF(B818&lt;&gt;"",MONTH(B818),0)</f>
        <v>7</v>
      </c>
      <c r="D818" s="209" t="n">
        <v>509000</v>
      </c>
    </row>
    <row r="819" customFormat="false" ht="11.25" hidden="false" customHeight="false" outlineLevel="0" collapsed="false">
      <c r="A819" s="333" t="n">
        <f aca="false">B819</f>
        <v>36365</v>
      </c>
      <c r="B819" s="192" t="n">
        <v>36365</v>
      </c>
      <c r="C819" s="308" t="n">
        <f aca="false">IF(B819&lt;&gt;"",MONTH(B819),0)</f>
        <v>7</v>
      </c>
      <c r="D819" s="209" t="n">
        <v>345000</v>
      </c>
    </row>
    <row r="820" customFormat="false" ht="11.25" hidden="false" customHeight="false" outlineLevel="0" collapsed="false">
      <c r="A820" s="333" t="n">
        <f aca="false">B820</f>
        <v>36366</v>
      </c>
      <c r="B820" s="192" t="n">
        <v>36366</v>
      </c>
      <c r="C820" s="308" t="n">
        <f aca="false">IF(B820&lt;&gt;"",MONTH(B820),0)</f>
        <v>7</v>
      </c>
      <c r="D820" s="209" t="n">
        <v>404000</v>
      </c>
    </row>
    <row r="821" customFormat="false" ht="11.25" hidden="false" customHeight="false" outlineLevel="0" collapsed="false">
      <c r="A821" s="333" t="n">
        <f aca="false">B821</f>
        <v>36367</v>
      </c>
      <c r="B821" s="192" t="n">
        <v>36367</v>
      </c>
      <c r="C821" s="308" t="n">
        <f aca="false">IF(B821&lt;&gt;"",MONTH(B821),0)</f>
        <v>7</v>
      </c>
      <c r="D821" s="209" t="n">
        <v>-172000</v>
      </c>
    </row>
    <row r="822" customFormat="false" ht="11.25" hidden="false" customHeight="false" outlineLevel="0" collapsed="false">
      <c r="A822" s="333" t="n">
        <f aca="false">B822</f>
        <v>36368</v>
      </c>
      <c r="B822" s="192" t="n">
        <v>36368</v>
      </c>
      <c r="C822" s="308" t="n">
        <f aca="false">IF(B822&lt;&gt;"",MONTH(B822),0)</f>
        <v>7</v>
      </c>
      <c r="D822" s="209" t="n">
        <v>274000</v>
      </c>
    </row>
    <row r="823" customFormat="false" ht="11.25" hidden="false" customHeight="false" outlineLevel="0" collapsed="false">
      <c r="A823" s="333" t="n">
        <f aca="false">B823</f>
        <v>36369</v>
      </c>
      <c r="B823" s="192" t="n">
        <v>36369</v>
      </c>
      <c r="C823" s="308" t="n">
        <f aca="false">IF(B823&lt;&gt;"",MONTH(B823),0)</f>
        <v>7</v>
      </c>
      <c r="D823" s="209" t="n">
        <v>108000</v>
      </c>
    </row>
    <row r="824" customFormat="false" ht="11.25" hidden="false" customHeight="false" outlineLevel="0" collapsed="false">
      <c r="A824" s="333" t="n">
        <f aca="false">B824</f>
        <v>36370</v>
      </c>
      <c r="B824" s="192" t="n">
        <v>36370</v>
      </c>
      <c r="C824" s="308" t="n">
        <f aca="false">IF(B824&lt;&gt;"",MONTH(B824),0)</f>
        <v>7</v>
      </c>
      <c r="D824" s="209" t="n">
        <v>305000</v>
      </c>
    </row>
    <row r="825" customFormat="false" ht="11.25" hidden="false" customHeight="false" outlineLevel="0" collapsed="false">
      <c r="A825" s="333" t="n">
        <f aca="false">B825</f>
        <v>36371</v>
      </c>
      <c r="B825" s="192" t="n">
        <v>36371</v>
      </c>
      <c r="C825" s="308" t="n">
        <f aca="false">IF(B825&lt;&gt;"",MONTH(B825),0)</f>
        <v>7</v>
      </c>
      <c r="D825" s="209" t="n">
        <v>372000</v>
      </c>
    </row>
    <row r="826" customFormat="false" ht="11.25" hidden="false" customHeight="false" outlineLevel="0" collapsed="false">
      <c r="A826" s="333" t="n">
        <f aca="false">B826</f>
        <v>36372</v>
      </c>
      <c r="B826" s="192" t="n">
        <v>36372</v>
      </c>
      <c r="C826" s="308" t="n">
        <f aca="false">IF(B826&lt;&gt;"",MONTH(B826),0)</f>
        <v>7</v>
      </c>
      <c r="D826" s="209" t="n">
        <v>659000</v>
      </c>
    </row>
    <row r="827" customFormat="false" ht="11.25" hidden="false" customHeight="false" outlineLevel="0" collapsed="false">
      <c r="A827" s="333" t="n">
        <f aca="false">B827</f>
        <v>36373</v>
      </c>
      <c r="B827" s="192" t="n">
        <v>36373</v>
      </c>
      <c r="C827" s="308" t="n">
        <f aca="false">IF(B827&lt;&gt;"",MONTH(B827),0)</f>
        <v>8</v>
      </c>
      <c r="D827" s="209" t="n">
        <v>656000</v>
      </c>
    </row>
    <row r="828" customFormat="false" ht="11.25" hidden="false" customHeight="false" outlineLevel="0" collapsed="false">
      <c r="A828" s="333" t="n">
        <f aca="false">B828</f>
        <v>36374</v>
      </c>
      <c r="B828" s="192" t="n">
        <v>36374</v>
      </c>
      <c r="C828" s="308" t="n">
        <f aca="false">IF(B828&lt;&gt;"",MONTH(B828),0)</f>
        <v>8</v>
      </c>
      <c r="D828" s="209" t="n">
        <v>-28000</v>
      </c>
    </row>
    <row r="829" customFormat="false" ht="11.25" hidden="false" customHeight="false" outlineLevel="0" collapsed="false">
      <c r="A829" s="333" t="n">
        <f aca="false">B829</f>
        <v>36375</v>
      </c>
      <c r="B829" s="192" t="n">
        <v>36375</v>
      </c>
      <c r="C829" s="308" t="n">
        <f aca="false">IF(B829&lt;&gt;"",MONTH(B829),0)</f>
        <v>8</v>
      </c>
      <c r="D829" s="209" t="s">
        <v>81</v>
      </c>
    </row>
    <row r="830" customFormat="false" ht="11.25" hidden="false" customHeight="false" outlineLevel="0" collapsed="false">
      <c r="A830" s="333" t="n">
        <f aca="false">B830</f>
        <v>36376</v>
      </c>
      <c r="B830" s="192" t="n">
        <v>36376</v>
      </c>
      <c r="C830" s="308" t="n">
        <f aca="false">IF(B830&lt;&gt;"",MONTH(B830),0)</f>
        <v>8</v>
      </c>
      <c r="D830" s="209" t="n">
        <v>84000</v>
      </c>
    </row>
    <row r="831" customFormat="false" ht="11.25" hidden="false" customHeight="false" outlineLevel="0" collapsed="false">
      <c r="A831" s="333" t="n">
        <f aca="false">B831</f>
        <v>36377</v>
      </c>
      <c r="B831" s="192" t="n">
        <v>36377</v>
      </c>
      <c r="C831" s="308" t="n">
        <f aca="false">IF(B831&lt;&gt;"",MONTH(B831),0)</f>
        <v>8</v>
      </c>
      <c r="D831" s="209" t="n">
        <v>257000</v>
      </c>
    </row>
    <row r="832" customFormat="false" ht="11.25" hidden="false" customHeight="false" outlineLevel="0" collapsed="false">
      <c r="A832" s="333" t="n">
        <f aca="false">B832</f>
        <v>36378</v>
      </c>
      <c r="B832" s="192" t="n">
        <v>36378</v>
      </c>
      <c r="C832" s="308" t="n">
        <f aca="false">IF(B832&lt;&gt;"",MONTH(B832),0)</f>
        <v>8</v>
      </c>
      <c r="D832" s="209" t="n">
        <v>479000</v>
      </c>
    </row>
    <row r="833" customFormat="false" ht="11.25" hidden="false" customHeight="false" outlineLevel="0" collapsed="false">
      <c r="A833" s="333" t="n">
        <f aca="false">B833</f>
        <v>36379</v>
      </c>
      <c r="B833" s="192" t="n">
        <v>36379</v>
      </c>
      <c r="C833" s="308" t="n">
        <f aca="false">IF(B833&lt;&gt;"",MONTH(B833),0)</f>
        <v>8</v>
      </c>
      <c r="D833" s="209" t="n">
        <v>515000</v>
      </c>
    </row>
    <row r="834" customFormat="false" ht="11.25" hidden="false" customHeight="false" outlineLevel="0" collapsed="false">
      <c r="A834" s="333" t="n">
        <f aca="false">B834</f>
        <v>36380</v>
      </c>
      <c r="B834" s="192" t="n">
        <v>36380</v>
      </c>
      <c r="C834" s="308" t="n">
        <f aca="false">IF(B834&lt;&gt;"",MONTH(B834),0)</f>
        <v>8</v>
      </c>
      <c r="D834" s="209" t="n">
        <v>609000</v>
      </c>
    </row>
    <row r="835" customFormat="false" ht="11.25" hidden="false" customHeight="false" outlineLevel="0" collapsed="false">
      <c r="A835" s="333" t="n">
        <f aca="false">B835</f>
        <v>36381</v>
      </c>
      <c r="B835" s="192" t="n">
        <v>36381</v>
      </c>
      <c r="C835" s="308" t="n">
        <f aca="false">IF(B835&lt;&gt;"",MONTH(B835),0)</f>
        <v>8</v>
      </c>
      <c r="D835" s="209" t="n">
        <v>158000</v>
      </c>
    </row>
    <row r="836" customFormat="false" ht="11.25" hidden="false" customHeight="false" outlineLevel="0" collapsed="false">
      <c r="A836" s="333" t="n">
        <f aca="false">B836</f>
        <v>36382</v>
      </c>
      <c r="B836" s="192" t="n">
        <v>36382</v>
      </c>
      <c r="C836" s="308" t="n">
        <f aca="false">IF(B836&lt;&gt;"",MONTH(B836),0)</f>
        <v>8</v>
      </c>
      <c r="D836" s="209" t="n">
        <v>369000</v>
      </c>
    </row>
    <row r="837" customFormat="false" ht="11.25" hidden="false" customHeight="false" outlineLevel="0" collapsed="false">
      <c r="A837" s="333" t="n">
        <f aca="false">B837</f>
        <v>36383</v>
      </c>
      <c r="B837" s="192" t="n">
        <v>36383</v>
      </c>
      <c r="C837" s="308" t="n">
        <f aca="false">IF(B837&lt;&gt;"",MONTH(B837),0)</f>
        <v>8</v>
      </c>
      <c r="D837" s="209" t="n">
        <v>351000</v>
      </c>
    </row>
    <row r="838" customFormat="false" ht="11.25" hidden="false" customHeight="false" outlineLevel="0" collapsed="false">
      <c r="A838" s="333" t="n">
        <f aca="false">B838</f>
        <v>36384</v>
      </c>
      <c r="B838" s="192" t="n">
        <v>36384</v>
      </c>
      <c r="C838" s="308" t="n">
        <f aca="false">IF(B838&lt;&gt;"",MONTH(B838),0)</f>
        <v>8</v>
      </c>
      <c r="D838" s="209" t="n">
        <v>237000</v>
      </c>
    </row>
    <row r="839" customFormat="false" ht="11.25" hidden="false" customHeight="false" outlineLevel="0" collapsed="false">
      <c r="A839" s="333" t="n">
        <f aca="false">B839</f>
        <v>36385</v>
      </c>
      <c r="B839" s="192" t="n">
        <v>36385</v>
      </c>
      <c r="C839" s="308" t="n">
        <f aca="false">IF(B839&lt;&gt;"",MONTH(B839),0)</f>
        <v>8</v>
      </c>
      <c r="D839" s="209" t="n">
        <v>268000</v>
      </c>
    </row>
    <row r="840" customFormat="false" ht="11.25" hidden="false" customHeight="false" outlineLevel="0" collapsed="false">
      <c r="A840" s="333" t="n">
        <f aca="false">B840</f>
        <v>36386</v>
      </c>
      <c r="B840" s="192" t="n">
        <v>36386</v>
      </c>
      <c r="C840" s="308" t="n">
        <f aca="false">IF(B840&lt;&gt;"",MONTH(B840),0)</f>
        <v>8</v>
      </c>
      <c r="D840" s="209" t="n">
        <v>521000</v>
      </c>
    </row>
    <row r="841" customFormat="false" ht="11.25" hidden="false" customHeight="false" outlineLevel="0" collapsed="false">
      <c r="A841" s="333" t="n">
        <f aca="false">B841</f>
        <v>36387</v>
      </c>
      <c r="B841" s="192" t="n">
        <v>36387</v>
      </c>
      <c r="C841" s="308" t="n">
        <f aca="false">IF(B841&lt;&gt;"",MONTH(B841),0)</f>
        <v>8</v>
      </c>
      <c r="D841" s="209" t="n">
        <v>567000</v>
      </c>
    </row>
    <row r="842" customFormat="false" ht="11.25" hidden="false" customHeight="false" outlineLevel="0" collapsed="false">
      <c r="A842" s="333" t="n">
        <f aca="false">B842</f>
        <v>36388</v>
      </c>
      <c r="B842" s="192" t="n">
        <v>36388</v>
      </c>
      <c r="C842" s="308" t="n">
        <f aca="false">IF(B842&lt;&gt;"",MONTH(B842),0)</f>
        <v>8</v>
      </c>
      <c r="D842" s="209" t="n">
        <v>130000</v>
      </c>
    </row>
    <row r="843" customFormat="false" ht="11.25" hidden="false" customHeight="false" outlineLevel="0" collapsed="false">
      <c r="A843" s="333" t="n">
        <f aca="false">B843</f>
        <v>36389</v>
      </c>
      <c r="B843" s="192" t="n">
        <v>36389</v>
      </c>
      <c r="C843" s="308" t="n">
        <f aca="false">IF(B843&lt;&gt;"",MONTH(B843),0)</f>
        <v>8</v>
      </c>
      <c r="D843" s="209" t="n">
        <v>24000</v>
      </c>
    </row>
    <row r="844" customFormat="false" ht="11.25" hidden="false" customHeight="false" outlineLevel="0" collapsed="false">
      <c r="A844" s="333" t="n">
        <f aca="false">B844</f>
        <v>36390</v>
      </c>
      <c r="B844" s="192" t="n">
        <v>36390</v>
      </c>
      <c r="C844" s="308" t="n">
        <f aca="false">IF(B844&lt;&gt;"",MONTH(B844),0)</f>
        <v>8</v>
      </c>
      <c r="D844" s="209" t="n">
        <v>-63000</v>
      </c>
    </row>
    <row r="845" customFormat="false" ht="11.25" hidden="false" customHeight="false" outlineLevel="0" collapsed="false">
      <c r="A845" s="333" t="n">
        <f aca="false">B845</f>
        <v>36391</v>
      </c>
      <c r="B845" s="192" t="n">
        <v>36391</v>
      </c>
      <c r="C845" s="308" t="n">
        <f aca="false">IF(B845&lt;&gt;"",MONTH(B845),0)</f>
        <v>8</v>
      </c>
      <c r="D845" s="209" t="n">
        <v>-188000</v>
      </c>
    </row>
    <row r="846" customFormat="false" ht="11.25" hidden="false" customHeight="false" outlineLevel="0" collapsed="false">
      <c r="A846" s="333" t="n">
        <f aca="false">B846</f>
        <v>36392</v>
      </c>
      <c r="B846" s="192" t="n">
        <v>36392</v>
      </c>
      <c r="C846" s="308" t="n">
        <f aca="false">IF(B846&lt;&gt;"",MONTH(B846),0)</f>
        <v>8</v>
      </c>
      <c r="D846" s="209" t="n">
        <v>-30000</v>
      </c>
    </row>
    <row r="847" customFormat="false" ht="11.25" hidden="false" customHeight="false" outlineLevel="0" collapsed="false">
      <c r="A847" s="333" t="n">
        <f aca="false">B847</f>
        <v>36393</v>
      </c>
      <c r="B847" s="192" t="n">
        <v>36393</v>
      </c>
      <c r="C847" s="308" t="n">
        <f aca="false">IF(B847&lt;&gt;"",MONTH(B847),0)</f>
        <v>8</v>
      </c>
      <c r="D847" s="209" t="n">
        <v>248000</v>
      </c>
    </row>
    <row r="848" customFormat="false" ht="11.25" hidden="false" customHeight="false" outlineLevel="0" collapsed="false">
      <c r="A848" s="333" t="n">
        <f aca="false">B848</f>
        <v>36394</v>
      </c>
      <c r="B848" s="192" t="n">
        <v>36394</v>
      </c>
      <c r="C848" s="308" t="n">
        <f aca="false">IF(B848&lt;&gt;"",MONTH(B848),0)</f>
        <v>8</v>
      </c>
      <c r="D848" s="209" t="n">
        <v>194000</v>
      </c>
    </row>
    <row r="849" customFormat="false" ht="11.25" hidden="false" customHeight="false" outlineLevel="0" collapsed="false">
      <c r="A849" s="333" t="n">
        <f aca="false">B849</f>
        <v>36395</v>
      </c>
      <c r="B849" s="192" t="n">
        <v>36395</v>
      </c>
      <c r="C849" s="308" t="n">
        <f aca="false">IF(B849&lt;&gt;"",MONTH(B849),0)</f>
        <v>8</v>
      </c>
      <c r="D849" s="209" t="n">
        <v>-863000</v>
      </c>
    </row>
    <row r="850" customFormat="false" ht="11.25" hidden="false" customHeight="false" outlineLevel="0" collapsed="false">
      <c r="A850" s="333" t="n">
        <f aca="false">B850</f>
        <v>36396</v>
      </c>
      <c r="B850" s="192" t="n">
        <v>36396</v>
      </c>
      <c r="C850" s="308" t="n">
        <f aca="false">IF(B850&lt;&gt;"",MONTH(B850),0)</f>
        <v>8</v>
      </c>
      <c r="D850" s="205" t="n">
        <f aca="false">VLOOKUP($B850,data!$A$6:$M$15000,11)</f>
        <v>-761000</v>
      </c>
    </row>
    <row r="851" customFormat="false" ht="11.25" hidden="false" customHeight="false" outlineLevel="0" collapsed="false">
      <c r="A851" s="333" t="n">
        <f aca="false">B851</f>
        <v>36397</v>
      </c>
      <c r="B851" s="192" t="n">
        <v>36397</v>
      </c>
      <c r="C851" s="308" t="n">
        <f aca="false">IF(B851&lt;&gt;"",MONTH(B851),0)</f>
        <v>8</v>
      </c>
      <c r="D851" s="205" t="n">
        <f aca="false">VLOOKUP($B851,data!$A$6:$M$15000,11)</f>
        <v>-1054000</v>
      </c>
    </row>
    <row r="852" customFormat="false" ht="11.25" hidden="false" customHeight="false" outlineLevel="0" collapsed="false">
      <c r="A852" s="333" t="n">
        <f aca="false">B852</f>
        <v>36398</v>
      </c>
      <c r="B852" s="192" t="n">
        <v>36398</v>
      </c>
      <c r="C852" s="308" t="n">
        <f aca="false">IF(B852&lt;&gt;"",MONTH(B852),0)</f>
        <v>8</v>
      </c>
      <c r="D852" s="205" t="n">
        <f aca="false">VLOOKUP($B852,data!$A$6:$M$15000,11)</f>
        <v>-1182000</v>
      </c>
    </row>
    <row r="853" customFormat="false" ht="11.25" hidden="false" customHeight="false" outlineLevel="0" collapsed="false">
      <c r="A853" s="333" t="n">
        <f aca="false">B853</f>
        <v>36399</v>
      </c>
      <c r="B853" s="192" t="n">
        <v>36399</v>
      </c>
      <c r="C853" s="308" t="n">
        <f aca="false">IF(B853&lt;&gt;"",MONTH(B853),0)</f>
        <v>8</v>
      </c>
      <c r="D853" s="205" t="n">
        <f aca="false">VLOOKUP($B853,data!$A$6:$M$15000,11)</f>
        <v>-756000</v>
      </c>
    </row>
    <row r="854" customFormat="false" ht="11.25" hidden="false" customHeight="false" outlineLevel="0" collapsed="false">
      <c r="A854" s="333" t="n">
        <f aca="false">B854</f>
        <v>36400</v>
      </c>
      <c r="B854" s="192" t="n">
        <v>36400</v>
      </c>
      <c r="C854" s="308" t="n">
        <f aca="false">IF(B854&lt;&gt;"",MONTH(B854),0)</f>
        <v>8</v>
      </c>
      <c r="D854" s="205" t="n">
        <f aca="false">VLOOKUP($B854,data!$A$6:$M$15000,11)</f>
        <v>-112000</v>
      </c>
    </row>
    <row r="855" customFormat="false" ht="11.25" hidden="false" customHeight="false" outlineLevel="0" collapsed="false">
      <c r="A855" s="333" t="n">
        <f aca="false">B855</f>
        <v>36401</v>
      </c>
      <c r="B855" s="192" t="n">
        <v>36401</v>
      </c>
      <c r="C855" s="308" t="n">
        <f aca="false">IF(B855&lt;&gt;"",MONTH(B855),0)</f>
        <v>8</v>
      </c>
      <c r="D855" s="205" t="n">
        <f aca="false">VLOOKUP($B855,data!$A$6:$M$15000,11)</f>
        <v>261000</v>
      </c>
    </row>
    <row r="856" customFormat="false" ht="11.25" hidden="false" customHeight="false" outlineLevel="0" collapsed="false">
      <c r="A856" s="333" t="n">
        <f aca="false">B856</f>
        <v>36402</v>
      </c>
      <c r="B856" s="192" t="n">
        <v>36402</v>
      </c>
      <c r="C856" s="308" t="n">
        <f aca="false">IF(B856&lt;&gt;"",MONTH(B856),0)</f>
        <v>8</v>
      </c>
      <c r="D856" s="205" t="n">
        <f aca="false">VLOOKUP($B856,data!$A$6:$M$15000,11)</f>
        <v>-393000</v>
      </c>
    </row>
    <row r="857" customFormat="false" ht="11.25" hidden="false" customHeight="false" outlineLevel="0" collapsed="false">
      <c r="A857" s="333" t="n">
        <f aca="false">B857</f>
        <v>36403</v>
      </c>
      <c r="B857" s="192" t="n">
        <v>36403</v>
      </c>
      <c r="C857" s="308" t="n">
        <f aca="false">IF(B857&lt;&gt;"",MONTH(B857),0)</f>
        <v>8</v>
      </c>
      <c r="D857" s="205" t="n">
        <f aca="false">VLOOKUP($B857,data!$A$6:$M$15000,11)</f>
        <v>54000</v>
      </c>
    </row>
    <row r="858" customFormat="false" ht="11.25" hidden="false" customHeight="false" outlineLevel="0" collapsed="false">
      <c r="A858" s="333" t="n">
        <f aca="false">B858</f>
        <v>36404</v>
      </c>
      <c r="B858" s="192" t="n">
        <v>36404</v>
      </c>
      <c r="C858" s="308" t="n">
        <f aca="false">IF(B858&lt;&gt;"",MONTH(B858),0)</f>
        <v>9</v>
      </c>
      <c r="D858" s="205" t="n">
        <f aca="false">VLOOKUP($B858,data!$A$6:$M$15000,11)</f>
        <v>315000</v>
      </c>
    </row>
    <row r="859" customFormat="false" ht="11.25" hidden="false" customHeight="false" outlineLevel="0" collapsed="false">
      <c r="A859" s="333" t="n">
        <f aca="false">B859</f>
        <v>36405</v>
      </c>
      <c r="B859" s="192" t="n">
        <v>36405</v>
      </c>
      <c r="C859" s="308" t="n">
        <f aca="false">IF(B859&lt;&gt;"",MONTH(B859),0)</f>
        <v>9</v>
      </c>
      <c r="D859" s="205" t="n">
        <f aca="false">VLOOKUP($B859,data!$A$6:$M$15000,11)</f>
        <v>575000</v>
      </c>
    </row>
    <row r="860" customFormat="false" ht="11.25" hidden="false" customHeight="false" outlineLevel="0" collapsed="false">
      <c r="A860" s="333" t="n">
        <f aca="false">B860</f>
        <v>36406</v>
      </c>
      <c r="B860" s="192" t="n">
        <v>36406</v>
      </c>
      <c r="C860" s="308" t="n">
        <f aca="false">IF(B860&lt;&gt;"",MONTH(B860),0)</f>
        <v>9</v>
      </c>
      <c r="D860" s="205" t="n">
        <f aca="false">VLOOKUP($B860,data!$A$6:$M$15000,11)</f>
        <v>561000</v>
      </c>
    </row>
    <row r="861" customFormat="false" ht="11.25" hidden="false" customHeight="false" outlineLevel="0" collapsed="false">
      <c r="A861" s="333" t="n">
        <f aca="false">B861</f>
        <v>36407</v>
      </c>
      <c r="B861" s="192" t="n">
        <v>36407</v>
      </c>
      <c r="C861" s="308" t="n">
        <f aca="false">IF(B861&lt;&gt;"",MONTH(B861),0)</f>
        <v>9</v>
      </c>
      <c r="D861" s="205" t="n">
        <f aca="false">VLOOKUP($B861,data!$A$6:$M$15000,11)</f>
        <v>561000</v>
      </c>
    </row>
    <row r="862" customFormat="false" ht="11.25" hidden="false" customHeight="false" outlineLevel="0" collapsed="false">
      <c r="A862" s="333" t="n">
        <f aca="false">B862</f>
        <v>36408</v>
      </c>
      <c r="B862" s="192" t="n">
        <v>36408</v>
      </c>
      <c r="C862" s="308" t="n">
        <f aca="false">IF(B862&lt;&gt;"",MONTH(B862),0)</f>
        <v>9</v>
      </c>
      <c r="D862" s="205" t="n">
        <f aca="false">VLOOKUP($B862,data!$A$6:$M$15000,11)</f>
        <v>506000</v>
      </c>
    </row>
    <row r="863" customFormat="false" ht="11.25" hidden="false" customHeight="false" outlineLevel="0" collapsed="false">
      <c r="A863" s="333" t="n">
        <f aca="false">B863</f>
        <v>36409</v>
      </c>
      <c r="B863" s="192" t="n">
        <v>36409</v>
      </c>
      <c r="C863" s="308" t="n">
        <f aca="false">IF(B863&lt;&gt;"",MONTH(B863),0)</f>
        <v>9</v>
      </c>
      <c r="D863" s="205" t="n">
        <f aca="false">VLOOKUP($B863,data!$A$6:$M$15000,11)</f>
        <v>264000</v>
      </c>
    </row>
    <row r="864" customFormat="false" ht="11.25" hidden="false" customHeight="false" outlineLevel="0" collapsed="false">
      <c r="A864" s="333" t="n">
        <f aca="false">B864</f>
        <v>36410</v>
      </c>
      <c r="B864" s="192" t="n">
        <v>36410</v>
      </c>
      <c r="C864" s="308" t="n">
        <f aca="false">IF(B864&lt;&gt;"",MONTH(B864),0)</f>
        <v>9</v>
      </c>
      <c r="D864" s="205" t="n">
        <f aca="false">VLOOKUP($B864,data!$A$6:$M$15000,11)</f>
        <v>131000</v>
      </c>
    </row>
    <row r="865" customFormat="false" ht="11.25" hidden="false" customHeight="false" outlineLevel="0" collapsed="false">
      <c r="A865" s="333" t="n">
        <f aca="false">B865</f>
        <v>36411</v>
      </c>
      <c r="B865" s="192" t="n">
        <v>36411</v>
      </c>
      <c r="C865" s="308" t="n">
        <f aca="false">IF(B865&lt;&gt;"",MONTH(B865),0)</f>
        <v>9</v>
      </c>
      <c r="D865" s="205" t="n">
        <f aca="false">VLOOKUP($B865,data!$A$6:$M$15000,11)</f>
        <v>62000</v>
      </c>
    </row>
    <row r="866" customFormat="false" ht="11.25" hidden="false" customHeight="false" outlineLevel="0" collapsed="false">
      <c r="A866" s="333" t="n">
        <f aca="false">B866</f>
        <v>36412</v>
      </c>
      <c r="B866" s="192" t="n">
        <v>36412</v>
      </c>
      <c r="C866" s="308" t="n">
        <f aca="false">IF(B866&lt;&gt;"",MONTH(B866),0)</f>
        <v>9</v>
      </c>
      <c r="D866" s="205" t="n">
        <f aca="false">VLOOKUP($B866,data!$A$6:$M$15000,11)</f>
        <v>171000</v>
      </c>
    </row>
    <row r="867" customFormat="false" ht="11.25" hidden="false" customHeight="false" outlineLevel="0" collapsed="false">
      <c r="A867" s="333" t="n">
        <f aca="false">B867</f>
        <v>36413</v>
      </c>
      <c r="B867" s="192" t="n">
        <v>36413</v>
      </c>
      <c r="C867" s="308" t="n">
        <f aca="false">IF(B867&lt;&gt;"",MONTH(B867),0)</f>
        <v>9</v>
      </c>
      <c r="D867" s="205" t="n">
        <f aca="false">VLOOKUP($B867,data!$A$6:$M$15000,11)</f>
        <v>138000</v>
      </c>
    </row>
    <row r="868" customFormat="false" ht="11.25" hidden="false" customHeight="false" outlineLevel="0" collapsed="false">
      <c r="A868" s="333" t="n">
        <f aca="false">B868</f>
        <v>36414</v>
      </c>
      <c r="B868" s="192" t="n">
        <v>36414</v>
      </c>
      <c r="C868" s="308" t="n">
        <f aca="false">IF(B868&lt;&gt;"",MONTH(B868),0)</f>
        <v>9</v>
      </c>
      <c r="D868" s="205" t="n">
        <f aca="false">VLOOKUP($B868,data!$A$6:$M$15000,11)</f>
        <v>487000</v>
      </c>
    </row>
    <row r="869" customFormat="false" ht="11.25" hidden="false" customHeight="false" outlineLevel="0" collapsed="false">
      <c r="A869" s="333" t="n">
        <f aca="false">B869</f>
        <v>36415</v>
      </c>
      <c r="B869" s="192" t="n">
        <v>36415</v>
      </c>
      <c r="C869" s="308" t="n">
        <f aca="false">IF(B869&lt;&gt;"",MONTH(B869),0)</f>
        <v>9</v>
      </c>
      <c r="D869" s="205" t="n">
        <f aca="false">VLOOKUP($B869,data!$A$6:$M$15000,11)</f>
        <v>304000</v>
      </c>
    </row>
    <row r="870" customFormat="false" ht="11.25" hidden="false" customHeight="false" outlineLevel="0" collapsed="false">
      <c r="A870" s="333" t="n">
        <f aca="false">B870</f>
        <v>36416</v>
      </c>
      <c r="B870" s="192" t="n">
        <v>36416</v>
      </c>
      <c r="C870" s="308" t="n">
        <f aca="false">IF(B870&lt;&gt;"",MONTH(B870),0)</f>
        <v>9</v>
      </c>
      <c r="D870" s="205" t="n">
        <f aca="false">VLOOKUP($B870,data!$A$6:$M$15000,11)</f>
        <v>-28000</v>
      </c>
    </row>
    <row r="871" customFormat="false" ht="11.25" hidden="false" customHeight="false" outlineLevel="0" collapsed="false">
      <c r="A871" s="333" t="n">
        <f aca="false">B871</f>
        <v>36417</v>
      </c>
      <c r="B871" s="192" t="n">
        <v>36417</v>
      </c>
      <c r="C871" s="308" t="n">
        <f aca="false">IF(B871&lt;&gt;"",MONTH(B871),0)</f>
        <v>9</v>
      </c>
      <c r="D871" s="205" t="n">
        <f aca="false">VLOOKUP($B871,data!$A$6:$M$15000,11)</f>
        <v>218000</v>
      </c>
    </row>
    <row r="872" customFormat="false" ht="11.25" hidden="false" customHeight="false" outlineLevel="0" collapsed="false">
      <c r="A872" s="333" t="n">
        <f aca="false">B872</f>
        <v>36418</v>
      </c>
      <c r="B872" s="192" t="n">
        <v>36418</v>
      </c>
      <c r="C872" s="308" t="n">
        <f aca="false">IF(B872&lt;&gt;"",MONTH(B872),0)</f>
        <v>9</v>
      </c>
      <c r="D872" s="205" t="n">
        <f aca="false">VLOOKUP($B872,data!$A$6:$M$15000,11)</f>
        <v>330000</v>
      </c>
    </row>
    <row r="873" customFormat="false" ht="11.25" hidden="false" customHeight="false" outlineLevel="0" collapsed="false">
      <c r="A873" s="333" t="n">
        <f aca="false">B873</f>
        <v>36419</v>
      </c>
      <c r="B873" s="192" t="n">
        <v>36419</v>
      </c>
      <c r="C873" s="308" t="n">
        <f aca="false">IF(B873&lt;&gt;"",MONTH(B873),0)</f>
        <v>9</v>
      </c>
      <c r="D873" s="205" t="n">
        <f aca="false">VLOOKUP($B873,data!$A$6:$M$15000,11)</f>
        <v>413000</v>
      </c>
    </row>
    <row r="874" customFormat="false" ht="11.25" hidden="false" customHeight="false" outlineLevel="0" collapsed="false">
      <c r="A874" s="333" t="n">
        <f aca="false">B874</f>
        <v>36420</v>
      </c>
      <c r="B874" s="192" t="n">
        <v>36420</v>
      </c>
      <c r="C874" s="308" t="n">
        <f aca="false">IF(B874&lt;&gt;"",MONTH(B874),0)</f>
        <v>9</v>
      </c>
      <c r="D874" s="205" t="n">
        <f aca="false">VLOOKUP($B874,data!$A$6:$M$15000,11)</f>
        <v>474000</v>
      </c>
    </row>
    <row r="875" customFormat="false" ht="11.25" hidden="false" customHeight="false" outlineLevel="0" collapsed="false">
      <c r="A875" s="333" t="n">
        <f aca="false">B875</f>
        <v>36421</v>
      </c>
      <c r="B875" s="192" t="n">
        <v>36421</v>
      </c>
      <c r="C875" s="308" t="n">
        <f aca="false">IF(B875&lt;&gt;"",MONTH(B875),0)</f>
        <v>9</v>
      </c>
      <c r="D875" s="205" t="n">
        <f aca="false">VLOOKUP($B875,data!$A$6:$M$15000,11)</f>
        <v>469000</v>
      </c>
    </row>
    <row r="876" customFormat="false" ht="11.25" hidden="false" customHeight="false" outlineLevel="0" collapsed="false">
      <c r="A876" s="333" t="n">
        <f aca="false">B876</f>
        <v>36422</v>
      </c>
      <c r="B876" s="192" t="n">
        <v>36422</v>
      </c>
      <c r="C876" s="308" t="n">
        <f aca="false">IF(B876&lt;&gt;"",MONTH(B876),0)</f>
        <v>9</v>
      </c>
      <c r="D876" s="205" t="n">
        <f aca="false">VLOOKUP($B876,data!$A$6:$M$15000,11)</f>
        <v>330000</v>
      </c>
    </row>
    <row r="877" customFormat="false" ht="11.25" hidden="false" customHeight="false" outlineLevel="0" collapsed="false">
      <c r="A877" s="333" t="n">
        <f aca="false">B877</f>
        <v>36423</v>
      </c>
      <c r="B877" s="192" t="n">
        <v>36423</v>
      </c>
      <c r="C877" s="308" t="n">
        <f aca="false">IF(B877&lt;&gt;"",MONTH(B877),0)</f>
        <v>9</v>
      </c>
      <c r="D877" s="205" t="n">
        <f aca="false">VLOOKUP($B877,data!$A$6:$M$15000,11)</f>
        <v>117000</v>
      </c>
    </row>
    <row r="878" customFormat="false" ht="11.25" hidden="false" customHeight="false" outlineLevel="0" collapsed="false">
      <c r="A878" s="333" t="n">
        <f aca="false">B878</f>
        <v>36424</v>
      </c>
      <c r="B878" s="192" t="n">
        <v>36424</v>
      </c>
      <c r="C878" s="308" t="n">
        <f aca="false">IF(B878&lt;&gt;"",MONTH(B878),0)</f>
        <v>9</v>
      </c>
      <c r="D878" s="205" t="n">
        <f aca="false">VLOOKUP($B878,data!$A$6:$M$15000,11)</f>
        <v>324000</v>
      </c>
    </row>
    <row r="879" customFormat="false" ht="11.25" hidden="false" customHeight="false" outlineLevel="0" collapsed="false">
      <c r="A879" s="333" t="n">
        <f aca="false">B879</f>
        <v>36425</v>
      </c>
      <c r="B879" s="192" t="n">
        <v>36425</v>
      </c>
      <c r="C879" s="308" t="n">
        <f aca="false">IF(B879&lt;&gt;"",MONTH(B879),0)</f>
        <v>9</v>
      </c>
      <c r="D879" s="205" t="n">
        <f aca="false">VLOOKUP($B879,data!$A$6:$M$15000,11)</f>
        <v>196000</v>
      </c>
    </row>
    <row r="880" customFormat="false" ht="11.25" hidden="false" customHeight="false" outlineLevel="0" collapsed="false">
      <c r="A880" s="333" t="n">
        <f aca="false">B880</f>
        <v>36426</v>
      </c>
      <c r="B880" s="192" t="n">
        <v>36426</v>
      </c>
      <c r="C880" s="308" t="n">
        <f aca="false">IF(B880&lt;&gt;"",MONTH(B880),0)</f>
        <v>9</v>
      </c>
      <c r="D880" s="205" t="n">
        <f aca="false">VLOOKUP($B880,data!$A$6:$M$15000,11)</f>
        <v>192000</v>
      </c>
    </row>
    <row r="881" customFormat="false" ht="11.25" hidden="false" customHeight="false" outlineLevel="0" collapsed="false">
      <c r="A881" s="333" t="n">
        <f aca="false">B881</f>
        <v>36427</v>
      </c>
      <c r="B881" s="192" t="n">
        <v>36427</v>
      </c>
      <c r="C881" s="308" t="n">
        <f aca="false">IF(B881&lt;&gt;"",MONTH(B881),0)</f>
        <v>9</v>
      </c>
      <c r="D881" s="205" t="n">
        <f aca="false">VLOOKUP($B881,data!$A$6:$M$15000,11)</f>
        <v>255000</v>
      </c>
    </row>
    <row r="882" customFormat="false" ht="11.25" hidden="false" customHeight="false" outlineLevel="0" collapsed="false">
      <c r="A882" s="333" t="n">
        <f aca="false">B882</f>
        <v>36428</v>
      </c>
      <c r="B882" s="192" t="n">
        <v>36428</v>
      </c>
      <c r="C882" s="308" t="n">
        <f aca="false">IF(B882&lt;&gt;"",MONTH(B882),0)</f>
        <v>9</v>
      </c>
      <c r="D882" s="205" t="n">
        <f aca="false">VLOOKUP($B882,data!$A$6:$M$15000,11)</f>
        <v>510000</v>
      </c>
    </row>
    <row r="883" customFormat="false" ht="11.25" hidden="false" customHeight="false" outlineLevel="0" collapsed="false">
      <c r="A883" s="333" t="n">
        <f aca="false">B883</f>
        <v>36429</v>
      </c>
      <c r="B883" s="192" t="n">
        <v>36429</v>
      </c>
      <c r="C883" s="308" t="n">
        <f aca="false">IF(B883&lt;&gt;"",MONTH(B883),0)</f>
        <v>9</v>
      </c>
      <c r="D883" s="205" t="n">
        <f aca="false">VLOOKUP($B883,data!$A$6:$M$15000,11)</f>
        <v>638000</v>
      </c>
    </row>
    <row r="884" customFormat="false" ht="11.25" hidden="false" customHeight="false" outlineLevel="0" collapsed="false">
      <c r="A884" s="333" t="n">
        <f aca="false">B884</f>
        <v>36430</v>
      </c>
      <c r="B884" s="192" t="n">
        <v>36430</v>
      </c>
      <c r="C884" s="308" t="n">
        <f aca="false">IF(B884&lt;&gt;"",MONTH(B884),0)</f>
        <v>9</v>
      </c>
      <c r="D884" s="205" t="n">
        <f aca="false">VLOOKUP($B884,data!$A$6:$M$15000,11)</f>
        <v>-17000</v>
      </c>
    </row>
    <row r="885" customFormat="false" ht="11.25" hidden="false" customHeight="false" outlineLevel="0" collapsed="false">
      <c r="A885" s="333" t="n">
        <f aca="false">B885</f>
        <v>36431</v>
      </c>
      <c r="B885" s="192" t="n">
        <v>36431</v>
      </c>
      <c r="C885" s="308" t="n">
        <f aca="false">IF(B885&lt;&gt;"",MONTH(B885),0)</f>
        <v>9</v>
      </c>
      <c r="D885" s="205" t="n">
        <f aca="false">VLOOKUP($B885,data!$A$6:$M$15000,11)</f>
        <v>6000</v>
      </c>
    </row>
    <row r="886" customFormat="false" ht="11.25" hidden="false" customHeight="false" outlineLevel="0" collapsed="false">
      <c r="A886" s="333" t="n">
        <f aca="false">B886</f>
        <v>36432</v>
      </c>
      <c r="B886" s="192" t="n">
        <v>36432</v>
      </c>
      <c r="C886" s="308" t="n">
        <f aca="false">IF(B886&lt;&gt;"",MONTH(B886),0)</f>
        <v>9</v>
      </c>
      <c r="D886" s="205" t="n">
        <f aca="false">VLOOKUP($B886,data!$A$6:$M$15000,11)</f>
        <v>96000</v>
      </c>
    </row>
    <row r="887" customFormat="false" ht="11.25" hidden="false" customHeight="false" outlineLevel="0" collapsed="false">
      <c r="A887" s="333" t="n">
        <f aca="false">B887</f>
        <v>36433</v>
      </c>
      <c r="B887" s="192" t="n">
        <v>36433</v>
      </c>
      <c r="C887" s="308" t="n">
        <f aca="false">IF(B887&lt;&gt;"",MONTH(B887),0)</f>
        <v>9</v>
      </c>
      <c r="D887" s="205" t="n">
        <f aca="false">VLOOKUP($B887,data!$A$6:$M$15000,11)</f>
        <v>-41000</v>
      </c>
    </row>
    <row r="888" customFormat="false" ht="11.25" hidden="false" customHeight="false" outlineLevel="0" collapsed="false">
      <c r="A888" s="333" t="n">
        <f aca="false">B888</f>
        <v>36434</v>
      </c>
      <c r="B888" s="192" t="n">
        <v>36434</v>
      </c>
      <c r="C888" s="308" t="n">
        <f aca="false">IF(B888&lt;&gt;"",MONTH(B888),0)</f>
        <v>10</v>
      </c>
      <c r="D888" s="205" t="n">
        <f aca="false">VLOOKUP($B888,data!$A$6:$M$15000,11)</f>
        <v>119000</v>
      </c>
    </row>
    <row r="889" customFormat="false" ht="11.25" hidden="false" customHeight="false" outlineLevel="0" collapsed="false">
      <c r="A889" s="333" t="n">
        <f aca="false">B889</f>
        <v>36435</v>
      </c>
      <c r="B889" s="192" t="n">
        <v>36435</v>
      </c>
      <c r="C889" s="308" t="n">
        <f aca="false">IF(B889&lt;&gt;"",MONTH(B889),0)</f>
        <v>10</v>
      </c>
      <c r="D889" s="205" t="n">
        <f aca="false">VLOOKUP($B889,data!$A$6:$M$15000,11)</f>
        <v>547000</v>
      </c>
    </row>
    <row r="890" customFormat="false" ht="11.25" hidden="false" customHeight="false" outlineLevel="0" collapsed="false">
      <c r="A890" s="333" t="n">
        <f aca="false">B890</f>
        <v>36436</v>
      </c>
      <c r="B890" s="192" t="n">
        <v>36436</v>
      </c>
      <c r="C890" s="308" t="n">
        <f aca="false">IF(B890&lt;&gt;"",MONTH(B890),0)</f>
        <v>10</v>
      </c>
      <c r="D890" s="205" t="n">
        <f aca="false">VLOOKUP($B890,data!$A$6:$M$15000,11)</f>
        <v>542000</v>
      </c>
    </row>
    <row r="891" customFormat="false" ht="11.25" hidden="false" customHeight="false" outlineLevel="0" collapsed="false">
      <c r="A891" s="333" t="n">
        <f aca="false">B891</f>
        <v>36437</v>
      </c>
      <c r="B891" s="192" t="n">
        <v>36437</v>
      </c>
      <c r="C891" s="308" t="n">
        <f aca="false">IF(B891&lt;&gt;"",MONTH(B891),0)</f>
        <v>10</v>
      </c>
      <c r="D891" s="205" t="n">
        <f aca="false">VLOOKUP($B891,data!$A$6:$M$15000,11)</f>
        <v>86000</v>
      </c>
    </row>
    <row r="892" customFormat="false" ht="11.25" hidden="false" customHeight="false" outlineLevel="0" collapsed="false">
      <c r="A892" s="333" t="n">
        <f aca="false">B892</f>
        <v>36438</v>
      </c>
      <c r="B892" s="192" t="n">
        <v>36438</v>
      </c>
      <c r="C892" s="308" t="n">
        <f aca="false">IF(B892&lt;&gt;"",MONTH(B892),0)</f>
        <v>10</v>
      </c>
      <c r="D892" s="205" t="n">
        <f aca="false">VLOOKUP($B892,data!$A$6:$M$15000,11)</f>
        <v>-113000</v>
      </c>
    </row>
    <row r="893" customFormat="false" ht="11.25" hidden="false" customHeight="false" outlineLevel="0" collapsed="false">
      <c r="A893" s="333" t="n">
        <f aca="false">B893</f>
        <v>36439</v>
      </c>
      <c r="B893" s="192" t="n">
        <v>36439</v>
      </c>
      <c r="C893" s="308" t="n">
        <f aca="false">IF(B893&lt;&gt;"",MONTH(B893),0)</f>
        <v>10</v>
      </c>
      <c r="D893" s="205" t="n">
        <f aca="false">VLOOKUP($B893,data!$A$6:$M$15000,11)</f>
        <v>-232000</v>
      </c>
    </row>
    <row r="894" customFormat="false" ht="11.25" hidden="false" customHeight="false" outlineLevel="0" collapsed="false">
      <c r="A894" s="333" t="n">
        <f aca="false">B894</f>
        <v>36440</v>
      </c>
      <c r="B894" s="192" t="n">
        <v>36440</v>
      </c>
      <c r="C894" s="308" t="n">
        <f aca="false">IF(B894&lt;&gt;"",MONTH(B894),0)</f>
        <v>10</v>
      </c>
      <c r="D894" s="205" t="n">
        <f aca="false">VLOOKUP($B894,data!$A$6:$M$15000,11)</f>
        <v>-155000</v>
      </c>
    </row>
    <row r="895" customFormat="false" ht="11.25" hidden="false" customHeight="false" outlineLevel="0" collapsed="false">
      <c r="A895" s="333" t="n">
        <f aca="false">B895</f>
        <v>36441</v>
      </c>
      <c r="B895" s="192" t="n">
        <v>36441</v>
      </c>
      <c r="C895" s="308" t="n">
        <f aca="false">IF(B895&lt;&gt;"",MONTH(B895),0)</f>
        <v>10</v>
      </c>
      <c r="D895" s="205" t="n">
        <f aca="false">VLOOKUP($B895,data!$A$6:$M$15000,11)</f>
        <v>-126000</v>
      </c>
    </row>
    <row r="896" customFormat="false" ht="11.25" hidden="false" customHeight="false" outlineLevel="0" collapsed="false">
      <c r="A896" s="333" t="n">
        <f aca="false">B896</f>
        <v>36442</v>
      </c>
      <c r="B896" s="192" t="n">
        <v>36442</v>
      </c>
      <c r="C896" s="308" t="n">
        <f aca="false">IF(B896&lt;&gt;"",MONTH(B896),0)</f>
        <v>10</v>
      </c>
      <c r="D896" s="205" t="n">
        <f aca="false">VLOOKUP($B896,data!$A$6:$M$15000,11)</f>
        <v>577000</v>
      </c>
    </row>
    <row r="897" customFormat="false" ht="11.25" hidden="false" customHeight="false" outlineLevel="0" collapsed="false">
      <c r="A897" s="333" t="n">
        <f aca="false">B897</f>
        <v>36443</v>
      </c>
      <c r="B897" s="192" t="n">
        <v>36443</v>
      </c>
      <c r="C897" s="308" t="n">
        <f aca="false">IF(B897&lt;&gt;"",MONTH(B897),0)</f>
        <v>10</v>
      </c>
      <c r="D897" s="205" t="n">
        <f aca="false">VLOOKUP($B897,data!$A$6:$M$15000,11)</f>
        <v>451000</v>
      </c>
    </row>
    <row r="898" customFormat="false" ht="11.25" hidden="false" customHeight="false" outlineLevel="0" collapsed="false">
      <c r="A898" s="333" t="n">
        <f aca="false">B898</f>
        <v>36444</v>
      </c>
      <c r="B898" s="192" t="n">
        <v>36444</v>
      </c>
      <c r="C898" s="308" t="n">
        <f aca="false">IF(B898&lt;&gt;"",MONTH(B898),0)</f>
        <v>10</v>
      </c>
      <c r="D898" s="205" t="n">
        <f aca="false">VLOOKUP($B898,data!$A$6:$M$15000,11)</f>
        <v>-167000</v>
      </c>
    </row>
    <row r="899" customFormat="false" ht="11.25" hidden="false" customHeight="false" outlineLevel="0" collapsed="false">
      <c r="A899" s="333" t="n">
        <f aca="false">B899</f>
        <v>36445</v>
      </c>
      <c r="B899" s="192" t="n">
        <v>36445</v>
      </c>
      <c r="C899" s="308" t="n">
        <f aca="false">IF(B899&lt;&gt;"",MONTH(B899),0)</f>
        <v>10</v>
      </c>
      <c r="D899" s="205" t="n">
        <f aca="false">VLOOKUP($B899,data!$A$6:$M$15000,11)</f>
        <v>-459000</v>
      </c>
    </row>
    <row r="900" customFormat="false" ht="11.25" hidden="false" customHeight="false" outlineLevel="0" collapsed="false">
      <c r="A900" s="333" t="n">
        <f aca="false">B900</f>
        <v>36446</v>
      </c>
      <c r="B900" s="192" t="n">
        <v>36446</v>
      </c>
      <c r="C900" s="308" t="n">
        <f aca="false">IF(B900&lt;&gt;"",MONTH(B900),0)</f>
        <v>10</v>
      </c>
      <c r="D900" s="205" t="n">
        <f aca="false">VLOOKUP($B900,data!$A$6:$M$15000,11)</f>
        <v>-474000</v>
      </c>
    </row>
    <row r="901" customFormat="false" ht="11.25" hidden="false" customHeight="false" outlineLevel="0" collapsed="false">
      <c r="A901" s="333" t="n">
        <f aca="false">B901</f>
        <v>36447</v>
      </c>
      <c r="B901" s="192" t="n">
        <v>36447</v>
      </c>
      <c r="C901" s="308" t="n">
        <f aca="false">IF(B901&lt;&gt;"",MONTH(B901),0)</f>
        <v>10</v>
      </c>
      <c r="D901" s="205" t="n">
        <f aca="false">VLOOKUP($B901,data!$A$6:$M$15000,11)</f>
        <v>-341000</v>
      </c>
    </row>
    <row r="902" customFormat="false" ht="11.25" hidden="false" customHeight="false" outlineLevel="0" collapsed="false">
      <c r="A902" s="333" t="n">
        <f aca="false">B902</f>
        <v>36448</v>
      </c>
      <c r="B902" s="192" t="n">
        <v>36448</v>
      </c>
      <c r="C902" s="308" t="n">
        <f aca="false">IF(B902&lt;&gt;"",MONTH(B902),0)</f>
        <v>10</v>
      </c>
      <c r="D902" s="205" t="n">
        <f aca="false">VLOOKUP($B902,data!$A$6:$M$15000,11)</f>
        <v>-102000</v>
      </c>
    </row>
    <row r="903" customFormat="false" ht="11.25" hidden="false" customHeight="false" outlineLevel="0" collapsed="false">
      <c r="A903" s="333" t="n">
        <f aca="false">B903</f>
        <v>36449</v>
      </c>
      <c r="B903" s="192" t="n">
        <v>36449</v>
      </c>
      <c r="C903" s="308" t="n">
        <f aca="false">IF(B903&lt;&gt;"",MONTH(B903),0)</f>
        <v>10</v>
      </c>
      <c r="D903" s="205" t="n">
        <f aca="false">VLOOKUP($B903,data!$A$6:$M$15000,11)</f>
        <v>152000</v>
      </c>
    </row>
    <row r="904" customFormat="false" ht="11.25" hidden="false" customHeight="false" outlineLevel="0" collapsed="false">
      <c r="A904" s="333" t="n">
        <f aca="false">B904</f>
        <v>36450</v>
      </c>
      <c r="B904" s="192" t="n">
        <v>36450</v>
      </c>
      <c r="C904" s="308" t="n">
        <f aca="false">IF(B904&lt;&gt;"",MONTH(B904),0)</f>
        <v>10</v>
      </c>
      <c r="D904" s="205" t="n">
        <f aca="false">VLOOKUP($B904,data!$A$6:$M$15000,11)</f>
        <v>586000</v>
      </c>
    </row>
    <row r="905" customFormat="false" ht="11.25" hidden="false" customHeight="false" outlineLevel="0" collapsed="false">
      <c r="A905" s="333" t="n">
        <f aca="false">B905</f>
        <v>36451</v>
      </c>
      <c r="B905" s="192" t="n">
        <v>36451</v>
      </c>
      <c r="C905" s="308" t="n">
        <f aca="false">IF(B905&lt;&gt;"",MONTH(B905),0)</f>
        <v>10</v>
      </c>
      <c r="D905" s="205" t="n">
        <f aca="false">VLOOKUP($B905,data!$A$6:$M$15000,11)</f>
        <v>35000</v>
      </c>
    </row>
    <row r="906" customFormat="false" ht="11.25" hidden="false" customHeight="false" outlineLevel="0" collapsed="false">
      <c r="A906" s="333" t="n">
        <f aca="false">B906</f>
        <v>36452</v>
      </c>
      <c r="B906" s="192" t="n">
        <v>36452</v>
      </c>
      <c r="C906" s="308" t="n">
        <f aca="false">IF(B906&lt;&gt;"",MONTH(B906),0)</f>
        <v>10</v>
      </c>
      <c r="D906" s="205" t="n">
        <f aca="false">VLOOKUP($B906,data!$A$6:$M$15000,11)</f>
        <v>37000</v>
      </c>
    </row>
    <row r="907" customFormat="false" ht="11.25" hidden="false" customHeight="false" outlineLevel="0" collapsed="false">
      <c r="A907" s="333" t="n">
        <f aca="false">B907</f>
        <v>36453</v>
      </c>
      <c r="B907" s="192" t="n">
        <v>36453</v>
      </c>
      <c r="C907" s="308" t="n">
        <f aca="false">IF(B907&lt;&gt;"",MONTH(B907),0)</f>
        <v>10</v>
      </c>
      <c r="D907" s="205" t="n">
        <f aca="false">VLOOKUP($B907,data!$A$6:$M$15000,11)</f>
        <v>-53000</v>
      </c>
    </row>
    <row r="908" customFormat="false" ht="11.25" hidden="false" customHeight="false" outlineLevel="0" collapsed="false">
      <c r="A908" s="333" t="n">
        <f aca="false">B908</f>
        <v>36454</v>
      </c>
      <c r="B908" s="192" t="n">
        <v>36454</v>
      </c>
      <c r="C908" s="308" t="n">
        <f aca="false">IF(B908&lt;&gt;"",MONTH(B908),0)</f>
        <v>10</v>
      </c>
      <c r="D908" s="205" t="n">
        <f aca="false">VLOOKUP($B908,data!$A$6:$M$15000,11)</f>
        <v>-140000</v>
      </c>
    </row>
    <row r="909" customFormat="false" ht="11.25" hidden="false" customHeight="false" outlineLevel="0" collapsed="false">
      <c r="A909" s="333" t="n">
        <f aca="false">B909</f>
        <v>36455</v>
      </c>
      <c r="B909" s="192" t="n">
        <v>36455</v>
      </c>
      <c r="C909" s="308" t="n">
        <f aca="false">IF(B909&lt;&gt;"",MONTH(B909),0)</f>
        <v>10</v>
      </c>
      <c r="D909" s="205" t="n">
        <f aca="false">VLOOKUP($B909,data!$A$6:$M$15000,11)</f>
        <v>-12000</v>
      </c>
    </row>
    <row r="910" customFormat="false" ht="11.25" hidden="false" customHeight="false" outlineLevel="0" collapsed="false">
      <c r="A910" s="333" t="n">
        <f aca="false">B910</f>
        <v>36456</v>
      </c>
      <c r="B910" s="192" t="n">
        <v>36456</v>
      </c>
      <c r="C910" s="308" t="n">
        <f aca="false">IF(B910&lt;&gt;"",MONTH(B910),0)</f>
        <v>10</v>
      </c>
      <c r="D910" s="205" t="n">
        <f aca="false">VLOOKUP($B910,data!$A$6:$M$15000,11)</f>
        <v>450000</v>
      </c>
    </row>
    <row r="911" customFormat="false" ht="11.25" hidden="false" customHeight="false" outlineLevel="0" collapsed="false">
      <c r="A911" s="333" t="n">
        <f aca="false">B911</f>
        <v>36457</v>
      </c>
      <c r="B911" s="192" t="n">
        <v>36457</v>
      </c>
      <c r="C911" s="308" t="n">
        <f aca="false">IF(B911&lt;&gt;"",MONTH(B911),0)</f>
        <v>10</v>
      </c>
      <c r="D911" s="205" t="n">
        <f aca="false">VLOOKUP($B911,data!$A$6:$M$15000,11)</f>
        <v>453000</v>
      </c>
    </row>
    <row r="912" customFormat="false" ht="11.25" hidden="false" customHeight="false" outlineLevel="0" collapsed="false">
      <c r="A912" s="333" t="n">
        <f aca="false">B912</f>
        <v>36458</v>
      </c>
      <c r="B912" s="192" t="n">
        <v>36458</v>
      </c>
      <c r="C912" s="308" t="n">
        <f aca="false">IF(B912&lt;&gt;"",MONTH(B912),0)</f>
        <v>10</v>
      </c>
      <c r="D912" s="205" t="n">
        <f aca="false">VLOOKUP($B912,data!$A$6:$M$15000,11)</f>
        <v>-125000</v>
      </c>
    </row>
    <row r="913" customFormat="false" ht="11.25" hidden="false" customHeight="false" outlineLevel="0" collapsed="false">
      <c r="A913" s="333" t="n">
        <f aca="false">B913</f>
        <v>36459</v>
      </c>
      <c r="B913" s="192" t="n">
        <v>36459</v>
      </c>
      <c r="C913" s="308" t="n">
        <f aca="false">IF(B913&lt;&gt;"",MONTH(B913),0)</f>
        <v>10</v>
      </c>
      <c r="D913" s="205" t="n">
        <f aca="false">VLOOKUP($B913,data!$A$6:$M$15000,11)</f>
        <v>39000</v>
      </c>
    </row>
    <row r="914" customFormat="false" ht="11.25" hidden="false" customHeight="false" outlineLevel="0" collapsed="false">
      <c r="A914" s="333" t="n">
        <f aca="false">B914</f>
        <v>36460</v>
      </c>
      <c r="B914" s="192" t="n">
        <v>36460</v>
      </c>
      <c r="C914" s="308" t="n">
        <f aca="false">IF(B914&lt;&gt;"",MONTH(B914),0)</f>
        <v>10</v>
      </c>
      <c r="D914" s="205" t="n">
        <f aca="false">VLOOKUP($B914,data!$A$6:$M$15000,11)</f>
        <v>-178000</v>
      </c>
    </row>
    <row r="915" customFormat="false" ht="11.25" hidden="false" customHeight="false" outlineLevel="0" collapsed="false">
      <c r="A915" s="333" t="n">
        <f aca="false">B915</f>
        <v>36461</v>
      </c>
      <c r="B915" s="192" t="n">
        <v>36461</v>
      </c>
      <c r="C915" s="308" t="n">
        <f aca="false">IF(B915&lt;&gt;"",MONTH(B915),0)</f>
        <v>10</v>
      </c>
      <c r="D915" s="205" t="n">
        <f aca="false">VLOOKUP($B915,data!$A$6:$M$15000,11)</f>
        <v>-65000</v>
      </c>
    </row>
    <row r="916" customFormat="false" ht="11.25" hidden="false" customHeight="false" outlineLevel="0" collapsed="false">
      <c r="A916" s="333" t="n">
        <f aca="false">B916</f>
        <v>36462</v>
      </c>
      <c r="B916" s="192" t="n">
        <v>36462</v>
      </c>
      <c r="C916" s="308" t="n">
        <f aca="false">IF(B916&lt;&gt;"",MONTH(B916),0)</f>
        <v>10</v>
      </c>
      <c r="D916" s="205" t="n">
        <f aca="false">VLOOKUP($B916,data!$A$6:$M$15000,11)</f>
        <v>263000</v>
      </c>
    </row>
    <row r="917" customFormat="false" ht="11.25" hidden="false" customHeight="false" outlineLevel="0" collapsed="false">
      <c r="A917" s="333" t="n">
        <f aca="false">B917</f>
        <v>36463</v>
      </c>
      <c r="B917" s="192" t="n">
        <v>36463</v>
      </c>
      <c r="C917" s="308" t="n">
        <f aca="false">IF(B917&lt;&gt;"",MONTH(B917),0)</f>
        <v>10</v>
      </c>
      <c r="D917" s="205" t="n">
        <f aca="false">VLOOKUP($B917,data!$A$6:$M$15000,11)</f>
        <v>432000</v>
      </c>
    </row>
    <row r="918" customFormat="false" ht="11.25" hidden="false" customHeight="false" outlineLevel="0" collapsed="false">
      <c r="A918" s="333" t="n">
        <f aca="false">B918</f>
        <v>36464</v>
      </c>
      <c r="B918" s="192" t="n">
        <v>36464</v>
      </c>
      <c r="C918" s="308" t="n">
        <f aca="false">IF(B918&lt;&gt;"",MONTH(B918),0)</f>
        <v>10</v>
      </c>
      <c r="D918" s="205" t="n">
        <f aca="false">VLOOKUP($B918,data!$A$6:$M$15000,11)</f>
        <v>705000</v>
      </c>
    </row>
    <row r="919" customFormat="false" ht="11.25" hidden="false" customHeight="false" outlineLevel="0" collapsed="false">
      <c r="A919" s="333" t="n">
        <f aca="false">B919</f>
        <v>36465</v>
      </c>
      <c r="B919" s="192" t="n">
        <v>36465</v>
      </c>
      <c r="C919" s="308" t="n">
        <f aca="false">IF(B919&lt;&gt;"",MONTH(B919),0)</f>
        <v>11</v>
      </c>
      <c r="D919" s="205" t="n">
        <f aca="false">VLOOKUP($B919,data!$A$6:$M$15000,11)</f>
        <v>178000</v>
      </c>
    </row>
    <row r="920" customFormat="false" ht="11.25" hidden="false" customHeight="false" outlineLevel="0" collapsed="false">
      <c r="A920" s="333" t="n">
        <f aca="false">B920</f>
        <v>36466</v>
      </c>
      <c r="B920" s="192" t="n">
        <v>36466</v>
      </c>
      <c r="C920" s="308" t="n">
        <f aca="false">IF(B920&lt;&gt;"",MONTH(B920),0)</f>
        <v>11</v>
      </c>
      <c r="D920" s="205" t="n">
        <f aca="false">VLOOKUP($B920,data!$A$6:$M$15000,11)</f>
        <v>-153000</v>
      </c>
    </row>
    <row r="921" customFormat="false" ht="11.25" hidden="false" customHeight="false" outlineLevel="0" collapsed="false">
      <c r="A921" s="333" t="n">
        <f aca="false">B921</f>
        <v>36467</v>
      </c>
      <c r="B921" s="192" t="n">
        <v>36467</v>
      </c>
      <c r="C921" s="308" t="n">
        <f aca="false">IF(B921&lt;&gt;"",MONTH(B921),0)</f>
        <v>11</v>
      </c>
      <c r="D921" s="205" t="n">
        <f aca="false">VLOOKUP($B921,data!$A$6:$M$15000,11)</f>
        <v>25000</v>
      </c>
    </row>
    <row r="922" customFormat="false" ht="11.25" hidden="false" customHeight="false" outlineLevel="0" collapsed="false">
      <c r="A922" s="333" t="n">
        <f aca="false">B922</f>
        <v>36468</v>
      </c>
      <c r="B922" s="192" t="n">
        <v>36468</v>
      </c>
      <c r="C922" s="308" t="n">
        <f aca="false">IF(B922&lt;&gt;"",MONTH(B922),0)</f>
        <v>11</v>
      </c>
      <c r="D922" s="205" t="n">
        <f aca="false">VLOOKUP($B922,data!$A$6:$M$15000,11)</f>
        <v>108000</v>
      </c>
    </row>
    <row r="923" customFormat="false" ht="11.25" hidden="false" customHeight="false" outlineLevel="0" collapsed="false">
      <c r="A923" s="333" t="n">
        <f aca="false">B923</f>
        <v>36469</v>
      </c>
      <c r="B923" s="192" t="n">
        <v>36469</v>
      </c>
      <c r="C923" s="308" t="n">
        <f aca="false">IF(B923&lt;&gt;"",MONTH(B923),0)</f>
        <v>11</v>
      </c>
      <c r="D923" s="205" t="n">
        <f aca="false">VLOOKUP($B923,data!$A$6:$M$15000,11)</f>
        <v>244000</v>
      </c>
    </row>
    <row r="924" customFormat="false" ht="11.25" hidden="false" customHeight="false" outlineLevel="0" collapsed="false">
      <c r="A924" s="333" t="n">
        <f aca="false">B924</f>
        <v>36470</v>
      </c>
      <c r="B924" s="192" t="n">
        <v>36470</v>
      </c>
      <c r="C924" s="308" t="n">
        <f aca="false">IF(B924&lt;&gt;"",MONTH(B924),0)</f>
        <v>11</v>
      </c>
      <c r="D924" s="205" t="n">
        <f aca="false">VLOOKUP($B924,data!$A$6:$M$15000,11)</f>
        <v>303000</v>
      </c>
    </row>
    <row r="925" customFormat="false" ht="11.25" hidden="false" customHeight="false" outlineLevel="0" collapsed="false">
      <c r="A925" s="333" t="n">
        <f aca="false">B925</f>
        <v>36471</v>
      </c>
      <c r="B925" s="192" t="n">
        <v>36471</v>
      </c>
      <c r="C925" s="308" t="n">
        <f aca="false">IF(B925&lt;&gt;"",MONTH(B925),0)</f>
        <v>11</v>
      </c>
      <c r="D925" s="205" t="n">
        <f aca="false">VLOOKUP($B925,data!$A$6:$M$15000,11)</f>
        <v>692000</v>
      </c>
    </row>
    <row r="926" customFormat="false" ht="11.25" hidden="false" customHeight="false" outlineLevel="0" collapsed="false">
      <c r="A926" s="333" t="n">
        <f aca="false">B926</f>
        <v>36472</v>
      </c>
      <c r="B926" s="192" t="n">
        <v>36472</v>
      </c>
      <c r="C926" s="308" t="n">
        <f aca="false">IF(B926&lt;&gt;"",MONTH(B926),0)</f>
        <v>11</v>
      </c>
      <c r="D926" s="205" t="n">
        <f aca="false">VLOOKUP($B926,data!$A$6:$M$15000,11)</f>
        <v>161000</v>
      </c>
    </row>
    <row r="927" customFormat="false" ht="11.25" hidden="false" customHeight="false" outlineLevel="0" collapsed="false">
      <c r="A927" s="333" t="n">
        <f aca="false">B927</f>
        <v>36473</v>
      </c>
      <c r="B927" s="192" t="n">
        <v>36473</v>
      </c>
      <c r="C927" s="308" t="n">
        <f aca="false">IF(B927&lt;&gt;"",MONTH(B927),0)</f>
        <v>11</v>
      </c>
      <c r="D927" s="205" t="n">
        <f aca="false">VLOOKUP($B927,data!$A$6:$M$15000,11)</f>
        <v>-14000</v>
      </c>
    </row>
    <row r="928" customFormat="false" ht="11.25" hidden="false" customHeight="false" outlineLevel="0" collapsed="false">
      <c r="A928" s="333" t="n">
        <f aca="false">B928</f>
        <v>36474</v>
      </c>
      <c r="B928" s="192" t="n">
        <v>36474</v>
      </c>
      <c r="C928" s="308" t="n">
        <f aca="false">IF(B928&lt;&gt;"",MONTH(B928),0)</f>
        <v>11</v>
      </c>
      <c r="D928" s="205" t="n">
        <f aca="false">VLOOKUP($B928,data!$A$6:$M$15000,11)</f>
        <v>-38000</v>
      </c>
    </row>
    <row r="929" customFormat="false" ht="11.25" hidden="false" customHeight="false" outlineLevel="0" collapsed="false">
      <c r="A929" s="333" t="n">
        <f aca="false">B929</f>
        <v>36475</v>
      </c>
      <c r="B929" s="192" t="n">
        <v>36475</v>
      </c>
      <c r="C929" s="308" t="n">
        <f aca="false">IF(B929&lt;&gt;"",MONTH(B929),0)</f>
        <v>11</v>
      </c>
      <c r="D929" s="205" t="n">
        <f aca="false">VLOOKUP($B929,data!$A$6:$M$15000,11)</f>
        <v>60000</v>
      </c>
    </row>
    <row r="930" customFormat="false" ht="11.25" hidden="false" customHeight="false" outlineLevel="0" collapsed="false">
      <c r="A930" s="333" t="n">
        <f aca="false">B930</f>
        <v>36476</v>
      </c>
      <c r="B930" s="192" t="n">
        <v>36476</v>
      </c>
      <c r="C930" s="308" t="n">
        <f aca="false">IF(B930&lt;&gt;"",MONTH(B930),0)</f>
        <v>11</v>
      </c>
      <c r="D930" s="205" t="n">
        <f aca="false">VLOOKUP($B930,data!$A$6:$M$15000,11)</f>
        <v>308000</v>
      </c>
    </row>
    <row r="931" customFormat="false" ht="11.25" hidden="false" customHeight="false" outlineLevel="0" collapsed="false">
      <c r="A931" s="333" t="n">
        <f aca="false">B931</f>
        <v>36477</v>
      </c>
      <c r="B931" s="192" t="n">
        <v>36477</v>
      </c>
      <c r="C931" s="308" t="n">
        <f aca="false">IF(B931&lt;&gt;"",MONTH(B931),0)</f>
        <v>11</v>
      </c>
      <c r="D931" s="205" t="n">
        <f aca="false">VLOOKUP($B931,data!$A$6:$M$15000,11)</f>
        <v>346000</v>
      </c>
    </row>
    <row r="932" customFormat="false" ht="11.25" hidden="false" customHeight="false" outlineLevel="0" collapsed="false">
      <c r="A932" s="333" t="n">
        <f aca="false">B932</f>
        <v>36478</v>
      </c>
      <c r="B932" s="192" t="n">
        <v>36478</v>
      </c>
      <c r="C932" s="308" t="n">
        <f aca="false">IF(B932&lt;&gt;"",MONTH(B932),0)</f>
        <v>11</v>
      </c>
      <c r="D932" s="205" t="n">
        <f aca="false">VLOOKUP($B932,data!$A$6:$M$15000,11)</f>
        <v>203000</v>
      </c>
    </row>
    <row r="933" customFormat="false" ht="11.25" hidden="false" customHeight="false" outlineLevel="0" collapsed="false">
      <c r="A933" s="333" t="n">
        <f aca="false">B933</f>
        <v>36479</v>
      </c>
      <c r="B933" s="192" t="n">
        <v>36479</v>
      </c>
      <c r="C933" s="308" t="n">
        <f aca="false">IF(B933&lt;&gt;"",MONTH(B933),0)</f>
        <v>11</v>
      </c>
      <c r="D933" s="205" t="n">
        <f aca="false">VLOOKUP($B933,data!$A$6:$M$15000,11)</f>
        <v>124000</v>
      </c>
    </row>
    <row r="934" customFormat="false" ht="11.25" hidden="false" customHeight="false" outlineLevel="0" collapsed="false">
      <c r="A934" s="333" t="n">
        <f aca="false">B934</f>
        <v>36480</v>
      </c>
      <c r="B934" s="192" t="n">
        <v>36480</v>
      </c>
      <c r="C934" s="308" t="n">
        <f aca="false">IF(B934&lt;&gt;"",MONTH(B934),0)</f>
        <v>11</v>
      </c>
      <c r="D934" s="205" t="n">
        <f aca="false">VLOOKUP($B934,data!$A$6:$M$15000,11)</f>
        <v>273000</v>
      </c>
    </row>
    <row r="935" customFormat="false" ht="11.25" hidden="false" customHeight="false" outlineLevel="0" collapsed="false">
      <c r="A935" s="333" t="n">
        <f aca="false">B935</f>
        <v>36481</v>
      </c>
      <c r="B935" s="192" t="n">
        <v>36481</v>
      </c>
      <c r="C935" s="308" t="n">
        <f aca="false">IF(B935&lt;&gt;"",MONTH(B935),0)</f>
        <v>11</v>
      </c>
      <c r="D935" s="205" t="n">
        <f aca="false">VLOOKUP($B935,data!$A$6:$M$15000,11)</f>
        <v>237000</v>
      </c>
    </row>
    <row r="936" customFormat="false" ht="11.25" hidden="false" customHeight="false" outlineLevel="0" collapsed="false">
      <c r="A936" s="333" t="n">
        <f aca="false">B936</f>
        <v>36482</v>
      </c>
      <c r="B936" s="192" t="n">
        <v>36482</v>
      </c>
      <c r="C936" s="308" t="n">
        <f aca="false">IF(B936&lt;&gt;"",MONTH(B936),0)</f>
        <v>11</v>
      </c>
      <c r="D936" s="205" t="n">
        <f aca="false">VLOOKUP($B936,data!$A$6:$M$15000,11)</f>
        <v>17000</v>
      </c>
    </row>
    <row r="937" customFormat="false" ht="11.25" hidden="false" customHeight="false" outlineLevel="0" collapsed="false">
      <c r="A937" s="333" t="n">
        <f aca="false">B937</f>
        <v>36483</v>
      </c>
      <c r="B937" s="192" t="n">
        <v>36483</v>
      </c>
      <c r="C937" s="308" t="n">
        <f aca="false">IF(B937&lt;&gt;"",MONTH(B937),0)</f>
        <v>11</v>
      </c>
      <c r="D937" s="205" t="n">
        <f aca="false">VLOOKUP($B937,data!$A$6:$M$15000,11)</f>
        <v>35000</v>
      </c>
    </row>
    <row r="938" customFormat="false" ht="11.25" hidden="false" customHeight="false" outlineLevel="0" collapsed="false">
      <c r="A938" s="333" t="n">
        <f aca="false">B938</f>
        <v>36484</v>
      </c>
      <c r="B938" s="192" t="n">
        <v>36484</v>
      </c>
      <c r="C938" s="308" t="n">
        <f aca="false">IF(B938&lt;&gt;"",MONTH(B938),0)</f>
        <v>11</v>
      </c>
      <c r="D938" s="205" t="n">
        <f aca="false">VLOOKUP($B938,data!$A$6:$M$15000,11)</f>
        <v>452000</v>
      </c>
    </row>
    <row r="939" customFormat="false" ht="11.25" hidden="false" customHeight="false" outlineLevel="0" collapsed="false">
      <c r="A939" s="333" t="n">
        <f aca="false">B939</f>
        <v>36485</v>
      </c>
      <c r="B939" s="192" t="n">
        <v>36485</v>
      </c>
      <c r="C939" s="308" t="n">
        <f aca="false">IF(B939&lt;&gt;"",MONTH(B939),0)</f>
        <v>11</v>
      </c>
      <c r="D939" s="205" t="n">
        <f aca="false">VLOOKUP($B939,data!$A$6:$M$15000,11)</f>
        <v>147000</v>
      </c>
    </row>
    <row r="940" customFormat="false" ht="11.25" hidden="false" customHeight="false" outlineLevel="0" collapsed="false">
      <c r="A940" s="333" t="n">
        <f aca="false">B940</f>
        <v>36486</v>
      </c>
      <c r="B940" s="192" t="n">
        <v>36486</v>
      </c>
      <c r="C940" s="308" t="n">
        <f aca="false">IF(B940&lt;&gt;"",MONTH(B940),0)</f>
        <v>11</v>
      </c>
      <c r="D940" s="205" t="n">
        <f aca="false">VLOOKUP($B940,data!$A$6:$M$15000,11)</f>
        <v>-479000</v>
      </c>
    </row>
    <row r="941" customFormat="false" ht="11.25" hidden="false" customHeight="false" outlineLevel="0" collapsed="false">
      <c r="A941" s="333" t="n">
        <f aca="false">B941</f>
        <v>36487</v>
      </c>
      <c r="B941" s="192" t="n">
        <v>36487</v>
      </c>
      <c r="C941" s="308" t="n">
        <f aca="false">IF(B941&lt;&gt;"",MONTH(B941),0)</f>
        <v>11</v>
      </c>
      <c r="D941" s="205" t="n">
        <f aca="false">VLOOKUP($B941,data!$A$6:$M$15000,11)</f>
        <v>-4000</v>
      </c>
    </row>
    <row r="942" customFormat="false" ht="11.25" hidden="false" customHeight="false" outlineLevel="0" collapsed="false">
      <c r="A942" s="333" t="n">
        <f aca="false">B942</f>
        <v>36488</v>
      </c>
      <c r="B942" s="192" t="n">
        <v>36488</v>
      </c>
      <c r="C942" s="308" t="n">
        <f aca="false">IF(B942&lt;&gt;"",MONTH(B942),0)</f>
        <v>11</v>
      </c>
      <c r="D942" s="205" t="n">
        <f aca="false">VLOOKUP($B942,data!$A$6:$M$15000,11)</f>
        <v>-152000</v>
      </c>
    </row>
    <row r="943" customFormat="false" ht="11.25" hidden="false" customHeight="false" outlineLevel="0" collapsed="false">
      <c r="A943" s="333" t="n">
        <f aca="false">B943</f>
        <v>36489</v>
      </c>
      <c r="B943" s="192" t="n">
        <v>36489</v>
      </c>
      <c r="C943" s="308" t="n">
        <f aca="false">IF(B943&lt;&gt;"",MONTH(B943),0)</f>
        <v>11</v>
      </c>
      <c r="D943" s="205" t="n">
        <f aca="false">VLOOKUP($B943,data!$A$6:$M$15000,11)</f>
        <v>378000</v>
      </c>
    </row>
    <row r="944" customFormat="false" ht="11.25" hidden="false" customHeight="false" outlineLevel="0" collapsed="false">
      <c r="A944" s="333" t="n">
        <f aca="false">B944</f>
        <v>36490</v>
      </c>
      <c r="B944" s="192" t="n">
        <v>36490</v>
      </c>
      <c r="C944" s="308" t="n">
        <f aca="false">IF(B944&lt;&gt;"",MONTH(B944),0)</f>
        <v>11</v>
      </c>
      <c r="D944" s="205" t="n">
        <f aca="false">VLOOKUP($B944,data!$A$6:$M$15000,11)</f>
        <v>572000</v>
      </c>
    </row>
    <row r="945" customFormat="false" ht="11.25" hidden="false" customHeight="false" outlineLevel="0" collapsed="false">
      <c r="A945" s="333" t="n">
        <f aca="false">B945</f>
        <v>36491</v>
      </c>
      <c r="B945" s="192" t="n">
        <v>36491</v>
      </c>
      <c r="C945" s="308" t="n">
        <f aca="false">IF(B945&lt;&gt;"",MONTH(B945),0)</f>
        <v>11</v>
      </c>
      <c r="D945" s="205" t="n">
        <f aca="false">VLOOKUP($B945,data!$A$6:$M$15000,11)</f>
        <v>531000</v>
      </c>
    </row>
    <row r="946" customFormat="false" ht="11.25" hidden="false" customHeight="false" outlineLevel="0" collapsed="false">
      <c r="A946" s="333" t="n">
        <f aca="false">B946</f>
        <v>36492</v>
      </c>
      <c r="B946" s="192" t="n">
        <v>36492</v>
      </c>
      <c r="C946" s="308" t="n">
        <f aca="false">IF(B946&lt;&gt;"",MONTH(B946),0)</f>
        <v>11</v>
      </c>
      <c r="D946" s="205" t="n">
        <f aca="false">VLOOKUP($B946,data!$A$6:$M$15000,11)</f>
        <v>121000</v>
      </c>
    </row>
    <row r="947" customFormat="false" ht="11.25" hidden="false" customHeight="false" outlineLevel="0" collapsed="false">
      <c r="A947" s="333" t="n">
        <f aca="false">B947</f>
        <v>36493</v>
      </c>
      <c r="B947" s="192" t="n">
        <v>36493</v>
      </c>
      <c r="C947" s="308" t="n">
        <f aca="false">IF(B947&lt;&gt;"",MONTH(B947),0)</f>
        <v>11</v>
      </c>
      <c r="D947" s="205" t="n">
        <f aca="false">VLOOKUP($B947,data!$A$6:$M$15000,11)</f>
        <v>29000</v>
      </c>
    </row>
    <row r="948" customFormat="false" ht="11.25" hidden="false" customHeight="false" outlineLevel="0" collapsed="false">
      <c r="A948" s="333" t="n">
        <f aca="false">B948</f>
        <v>36494</v>
      </c>
      <c r="B948" s="192" t="n">
        <v>36494</v>
      </c>
      <c r="C948" s="308" t="n">
        <f aca="false">IF(B948&lt;&gt;"",MONTH(B948),0)</f>
        <v>11</v>
      </c>
      <c r="D948" s="205" t="n">
        <f aca="false">VLOOKUP($B948,data!$A$6:$M$15000,11)</f>
        <v>-176000</v>
      </c>
    </row>
    <row r="949" customFormat="false" ht="11.25" hidden="false" customHeight="false" outlineLevel="0" collapsed="false">
      <c r="A949" s="333" t="n">
        <f aca="false">B949</f>
        <v>36495</v>
      </c>
      <c r="B949" s="192" t="n">
        <v>36495</v>
      </c>
      <c r="C949" s="308" t="n">
        <f aca="false">IF(B949&lt;&gt;"",MONTH(B949),0)</f>
        <v>12</v>
      </c>
      <c r="D949" s="205" t="n">
        <f aca="false">VLOOKUP($B949,data!$A$6:$M$15000,11)</f>
        <v>-529000</v>
      </c>
    </row>
    <row r="950" customFormat="false" ht="11.25" hidden="false" customHeight="false" outlineLevel="0" collapsed="false">
      <c r="A950" s="333" t="n">
        <f aca="false">B950</f>
        <v>36496</v>
      </c>
      <c r="B950" s="192" t="n">
        <v>36496</v>
      </c>
      <c r="C950" s="308" t="n">
        <f aca="false">IF(B950&lt;&gt;"",MONTH(B950),0)</f>
        <v>12</v>
      </c>
      <c r="D950" s="205" t="n">
        <f aca="false">VLOOKUP($B950,data!$A$6:$M$15000,11)</f>
        <v>-587000</v>
      </c>
    </row>
    <row r="951" customFormat="false" ht="11.25" hidden="false" customHeight="false" outlineLevel="0" collapsed="false">
      <c r="A951" s="333" t="n">
        <f aca="false">B951</f>
        <v>36497</v>
      </c>
      <c r="B951" s="192" t="n">
        <v>36497</v>
      </c>
      <c r="C951" s="308" t="n">
        <f aca="false">IF(B951&lt;&gt;"",MONTH(B951),0)</f>
        <v>12</v>
      </c>
      <c r="D951" s="205" t="n">
        <f aca="false">VLOOKUP($B951,data!$A$6:$M$15000,11)</f>
        <v>-327000</v>
      </c>
    </row>
    <row r="952" customFormat="false" ht="11.25" hidden="false" customHeight="false" outlineLevel="0" collapsed="false">
      <c r="A952" s="333" t="n">
        <f aca="false">B952</f>
        <v>36498</v>
      </c>
      <c r="B952" s="192" t="n">
        <v>36498</v>
      </c>
      <c r="C952" s="308" t="n">
        <f aca="false">IF(B952&lt;&gt;"",MONTH(B952),0)</f>
        <v>12</v>
      </c>
      <c r="D952" s="205" t="n">
        <f aca="false">VLOOKUP($B952,data!$A$6:$M$15000,11)</f>
        <v>-297000</v>
      </c>
    </row>
    <row r="953" customFormat="false" ht="11.25" hidden="false" customHeight="false" outlineLevel="0" collapsed="false">
      <c r="A953" s="333" t="n">
        <f aca="false">B953</f>
        <v>36499</v>
      </c>
      <c r="B953" s="192" t="n">
        <v>36499</v>
      </c>
      <c r="C953" s="308" t="n">
        <f aca="false">IF(B953&lt;&gt;"",MONTH(B953),0)</f>
        <v>12</v>
      </c>
      <c r="D953" s="205" t="n">
        <f aca="false">VLOOKUP($B953,data!$A$6:$M$15000,11)</f>
        <v>-505000</v>
      </c>
    </row>
    <row r="954" customFormat="false" ht="11.25" hidden="false" customHeight="false" outlineLevel="0" collapsed="false">
      <c r="A954" s="333" t="n">
        <f aca="false">B954</f>
        <v>36500</v>
      </c>
      <c r="B954" s="192" t="n">
        <v>36500</v>
      </c>
      <c r="C954" s="308" t="n">
        <f aca="false">IF(B954&lt;&gt;"",MONTH(B954),0)</f>
        <v>12</v>
      </c>
      <c r="D954" s="205" t="n">
        <f aca="false">VLOOKUP($B954,data!$A$6:$M$15000,11)</f>
        <v>-794000</v>
      </c>
    </row>
    <row r="955" customFormat="false" ht="11.25" hidden="false" customHeight="false" outlineLevel="0" collapsed="false">
      <c r="A955" s="333" t="n">
        <f aca="false">B955</f>
        <v>36501</v>
      </c>
      <c r="B955" s="192" t="n">
        <v>36501</v>
      </c>
      <c r="C955" s="308" t="n">
        <f aca="false">IF(B955&lt;&gt;"",MONTH(B955),0)</f>
        <v>12</v>
      </c>
      <c r="D955" s="205" t="n">
        <f aca="false">VLOOKUP($B955,data!$A$6:$M$15000,11)</f>
        <v>-1004000</v>
      </c>
    </row>
    <row r="956" customFormat="false" ht="11.25" hidden="false" customHeight="false" outlineLevel="0" collapsed="false">
      <c r="A956" s="333" t="n">
        <f aca="false">B956</f>
        <v>36502</v>
      </c>
      <c r="B956" s="192" t="n">
        <v>36502</v>
      </c>
      <c r="C956" s="308" t="n">
        <f aca="false">IF(B956&lt;&gt;"",MONTH(B956),0)</f>
        <v>12</v>
      </c>
      <c r="D956" s="205" t="n">
        <f aca="false">VLOOKUP($B956,data!$A$6:$M$15000,11)</f>
        <v>-834000</v>
      </c>
    </row>
    <row r="957" customFormat="false" ht="11.25" hidden="false" customHeight="false" outlineLevel="0" collapsed="false">
      <c r="A957" s="333" t="n">
        <f aca="false">B957</f>
        <v>36503</v>
      </c>
      <c r="B957" s="192" t="n">
        <v>36503</v>
      </c>
      <c r="C957" s="308" t="n">
        <f aca="false">IF(B957&lt;&gt;"",MONTH(B957),0)</f>
        <v>12</v>
      </c>
      <c r="D957" s="205" t="n">
        <f aca="false">VLOOKUP($B957,data!$A$6:$M$15000,11)</f>
        <v>-1035000</v>
      </c>
    </row>
    <row r="958" customFormat="false" ht="11.25" hidden="false" customHeight="false" outlineLevel="0" collapsed="false">
      <c r="A958" s="333" t="n">
        <f aca="false">B958</f>
        <v>36504</v>
      </c>
      <c r="B958" s="192" t="n">
        <v>36504</v>
      </c>
      <c r="C958" s="308" t="n">
        <f aca="false">IF(B958&lt;&gt;"",MONTH(B958),0)</f>
        <v>12</v>
      </c>
      <c r="D958" s="205" t="n">
        <f aca="false">VLOOKUP($B958,data!$A$6:$M$15000,11)</f>
        <v>-773000</v>
      </c>
    </row>
    <row r="959" customFormat="false" ht="11.25" hidden="false" customHeight="false" outlineLevel="0" collapsed="false">
      <c r="A959" s="333" t="n">
        <f aca="false">B959</f>
        <v>36505</v>
      </c>
      <c r="B959" s="192" t="n">
        <v>36505</v>
      </c>
      <c r="C959" s="308" t="n">
        <f aca="false">IF(B959&lt;&gt;"",MONTH(B959),0)</f>
        <v>12</v>
      </c>
      <c r="D959" s="205" t="n">
        <f aca="false">VLOOKUP($B959,data!$A$6:$M$15000,11)</f>
        <v>-572000</v>
      </c>
    </row>
    <row r="960" customFormat="false" ht="11.25" hidden="false" customHeight="false" outlineLevel="0" collapsed="false">
      <c r="A960" s="333" t="n">
        <f aca="false">B960</f>
        <v>36506</v>
      </c>
      <c r="B960" s="192" t="n">
        <v>36506</v>
      </c>
      <c r="C960" s="308" t="n">
        <f aca="false">IF(B960&lt;&gt;"",MONTH(B960),0)</f>
        <v>12</v>
      </c>
      <c r="D960" s="205" t="n">
        <f aca="false">VLOOKUP($B960,data!$A$6:$M$15000,11)</f>
        <v>-498000</v>
      </c>
    </row>
    <row r="961" customFormat="false" ht="11.25" hidden="false" customHeight="false" outlineLevel="0" collapsed="false">
      <c r="A961" s="333" t="n">
        <f aca="false">B961</f>
        <v>36507</v>
      </c>
      <c r="B961" s="192" t="n">
        <v>36507</v>
      </c>
      <c r="C961" s="308" t="n">
        <f aca="false">IF(B961&lt;&gt;"",MONTH(B961),0)</f>
        <v>12</v>
      </c>
      <c r="D961" s="205" t="n">
        <f aca="false">VLOOKUP($B961,data!$A$6:$M$15000,11)</f>
        <v>-1119000</v>
      </c>
    </row>
    <row r="962" customFormat="false" ht="11.25" hidden="false" customHeight="false" outlineLevel="0" collapsed="false">
      <c r="A962" s="333" t="n">
        <f aca="false">B962</f>
        <v>36508</v>
      </c>
      <c r="B962" s="192" t="n">
        <v>36508</v>
      </c>
      <c r="C962" s="308" t="n">
        <f aca="false">IF(B962&lt;&gt;"",MONTH(B962),0)</f>
        <v>12</v>
      </c>
      <c r="D962" s="205" t="n">
        <f aca="false">VLOOKUP($B962,data!$A$6:$M$15000,11)</f>
        <v>-1242000</v>
      </c>
    </row>
    <row r="963" customFormat="false" ht="11.25" hidden="false" customHeight="false" outlineLevel="0" collapsed="false">
      <c r="A963" s="333" t="n">
        <f aca="false">B963</f>
        <v>36509</v>
      </c>
      <c r="B963" s="192" t="n">
        <v>36509</v>
      </c>
      <c r="C963" s="308" t="n">
        <f aca="false">IF(B963&lt;&gt;"",MONTH(B963),0)</f>
        <v>12</v>
      </c>
      <c r="D963" s="205" t="n">
        <f aca="false">VLOOKUP($B963,data!$A$6:$M$15000,11)</f>
        <v>-1155000</v>
      </c>
    </row>
    <row r="964" customFormat="false" ht="11.25" hidden="false" customHeight="false" outlineLevel="0" collapsed="false">
      <c r="A964" s="333" t="n">
        <f aca="false">B964</f>
        <v>36510</v>
      </c>
      <c r="B964" s="192" t="n">
        <v>36510</v>
      </c>
      <c r="C964" s="308" t="n">
        <f aca="false">IF(B964&lt;&gt;"",MONTH(B964),0)</f>
        <v>12</v>
      </c>
      <c r="D964" s="205" t="n">
        <f aca="false">VLOOKUP($B964,data!$A$6:$M$15000,11)</f>
        <v>-766000</v>
      </c>
    </row>
    <row r="965" customFormat="false" ht="11.25" hidden="false" customHeight="false" outlineLevel="0" collapsed="false">
      <c r="A965" s="333" t="n">
        <f aca="false">B965</f>
        <v>36511</v>
      </c>
      <c r="B965" s="192" t="n">
        <v>36511</v>
      </c>
      <c r="C965" s="308" t="n">
        <f aca="false">IF(B965&lt;&gt;"",MONTH(B965),0)</f>
        <v>12</v>
      </c>
      <c r="D965" s="205" t="n">
        <f aca="false">VLOOKUP($B965,data!$A$6:$M$15000,11)</f>
        <v>-326000</v>
      </c>
    </row>
    <row r="966" customFormat="false" ht="11.25" hidden="false" customHeight="false" outlineLevel="0" collapsed="false">
      <c r="A966" s="333" t="n">
        <f aca="false">B966</f>
        <v>36512</v>
      </c>
      <c r="B966" s="192" t="n">
        <v>36512</v>
      </c>
      <c r="C966" s="308" t="n">
        <f aca="false">IF(B966&lt;&gt;"",MONTH(B966),0)</f>
        <v>12</v>
      </c>
      <c r="D966" s="205" t="n">
        <f aca="false">VLOOKUP($B966,data!$A$6:$M$15000,11)</f>
        <v>30000</v>
      </c>
    </row>
    <row r="967" customFormat="false" ht="11.25" hidden="false" customHeight="false" outlineLevel="0" collapsed="false">
      <c r="A967" s="333" t="n">
        <f aca="false">B967</f>
        <v>36513</v>
      </c>
      <c r="B967" s="192" t="n">
        <v>36513</v>
      </c>
      <c r="C967" s="308" t="n">
        <f aca="false">IF(B967&lt;&gt;"",MONTH(B967),0)</f>
        <v>12</v>
      </c>
      <c r="D967" s="205" t="n">
        <f aca="false">VLOOKUP($B967,data!$A$6:$M$15000,11)</f>
        <v>59000</v>
      </c>
    </row>
    <row r="968" customFormat="false" ht="11.25" hidden="false" customHeight="false" outlineLevel="0" collapsed="false">
      <c r="A968" s="333" t="n">
        <f aca="false">B968</f>
        <v>36514</v>
      </c>
      <c r="B968" s="192" t="n">
        <v>36514</v>
      </c>
      <c r="C968" s="308" t="n">
        <f aca="false">IF(B968&lt;&gt;"",MONTH(B968),0)</f>
        <v>12</v>
      </c>
      <c r="D968" s="205" t="n">
        <f aca="false">VLOOKUP($B968,data!$A$6:$M$15000,11)</f>
        <v>-61000</v>
      </c>
    </row>
    <row r="969" customFormat="false" ht="11.25" hidden="false" customHeight="false" outlineLevel="0" collapsed="false">
      <c r="A969" s="333" t="n">
        <f aca="false">B969</f>
        <v>36515</v>
      </c>
      <c r="B969" s="192" t="n">
        <v>36515</v>
      </c>
      <c r="C969" s="308" t="n">
        <f aca="false">IF(B969&lt;&gt;"",MONTH(B969),0)</f>
        <v>12</v>
      </c>
      <c r="D969" s="205" t="n">
        <f aca="false">VLOOKUP($B969,data!$A$6:$M$15000,11)</f>
        <v>-510000</v>
      </c>
    </row>
    <row r="970" customFormat="false" ht="11.25" hidden="false" customHeight="false" outlineLevel="0" collapsed="false">
      <c r="A970" s="333" t="n">
        <f aca="false">B970</f>
        <v>36516</v>
      </c>
      <c r="B970" s="192" t="n">
        <v>36516</v>
      </c>
      <c r="C970" s="308" t="n">
        <f aca="false">IF(B970&lt;&gt;"",MONTH(B970),0)</f>
        <v>12</v>
      </c>
      <c r="D970" s="205" t="n">
        <f aca="false">VLOOKUP($B970,data!$A$6:$M$15000,11)</f>
        <v>-549000</v>
      </c>
    </row>
    <row r="971" customFormat="false" ht="11.25" hidden="false" customHeight="false" outlineLevel="0" collapsed="false">
      <c r="A971" s="333" t="n">
        <f aca="false">B971</f>
        <v>36517</v>
      </c>
      <c r="B971" s="192" t="n">
        <v>36517</v>
      </c>
      <c r="C971" s="308" t="n">
        <f aca="false">IF(B971&lt;&gt;"",MONTH(B971),0)</f>
        <v>12</v>
      </c>
      <c r="D971" s="205" t="n">
        <f aca="false">VLOOKUP($B971,data!$A$6:$M$15000,11)</f>
        <v>-259000</v>
      </c>
    </row>
    <row r="972" customFormat="false" ht="11.25" hidden="false" customHeight="false" outlineLevel="0" collapsed="false">
      <c r="A972" s="333" t="n">
        <f aca="false">B972</f>
        <v>36518</v>
      </c>
      <c r="B972" s="192" t="n">
        <v>36518</v>
      </c>
      <c r="C972" s="308" t="n">
        <f aca="false">IF(B972&lt;&gt;"",MONTH(B972),0)</f>
        <v>12</v>
      </c>
      <c r="D972" s="205" t="n">
        <f aca="false">VLOOKUP($B972,data!$A$6:$M$15000,11)</f>
        <v>268000</v>
      </c>
    </row>
    <row r="973" customFormat="false" ht="11.25" hidden="false" customHeight="false" outlineLevel="0" collapsed="false">
      <c r="A973" s="333" t="n">
        <f aca="false">B973</f>
        <v>36519</v>
      </c>
      <c r="B973" s="192" t="n">
        <v>36519</v>
      </c>
      <c r="C973" s="308" t="n">
        <f aca="false">IF(B973&lt;&gt;"",MONTH(B973),0)</f>
        <v>12</v>
      </c>
      <c r="D973" s="205" t="n">
        <f aca="false">VLOOKUP($B973,data!$A$6:$M$15000,11)</f>
        <v>393000</v>
      </c>
    </row>
    <row r="974" customFormat="false" ht="11.25" hidden="false" customHeight="false" outlineLevel="0" collapsed="false">
      <c r="A974" s="333" t="n">
        <f aca="false">B974</f>
        <v>36520</v>
      </c>
      <c r="B974" s="192" t="n">
        <v>36520</v>
      </c>
      <c r="C974" s="308" t="n">
        <f aca="false">IF(B974&lt;&gt;"",MONTH(B974),0)</f>
        <v>12</v>
      </c>
      <c r="D974" s="205" t="n">
        <f aca="false">VLOOKUP($B974,data!$A$6:$M$15000,11)</f>
        <v>93000</v>
      </c>
    </row>
    <row r="975" customFormat="false" ht="11.25" hidden="false" customHeight="false" outlineLevel="0" collapsed="false">
      <c r="A975" s="333" t="n">
        <f aca="false">B975</f>
        <v>36521</v>
      </c>
      <c r="B975" s="192" t="n">
        <v>36521</v>
      </c>
      <c r="C975" s="308" t="n">
        <f aca="false">IF(B975&lt;&gt;"",MONTH(B975),0)</f>
        <v>12</v>
      </c>
      <c r="D975" s="205" t="n">
        <f aca="false">VLOOKUP($B975,data!$A$6:$M$15000,11)</f>
        <v>-68000</v>
      </c>
    </row>
    <row r="976" customFormat="false" ht="11.25" hidden="false" customHeight="false" outlineLevel="0" collapsed="false">
      <c r="A976" s="333" t="n">
        <f aca="false">B976</f>
        <v>36522</v>
      </c>
      <c r="B976" s="192" t="n">
        <v>36522</v>
      </c>
      <c r="C976" s="308" t="n">
        <f aca="false">IF(B976&lt;&gt;"",MONTH(B976),0)</f>
        <v>12</v>
      </c>
      <c r="D976" s="205" t="n">
        <f aca="false">VLOOKUP($B976,data!$A$6:$M$15000,11)</f>
        <v>-133000</v>
      </c>
    </row>
    <row r="977" customFormat="false" ht="11.25" hidden="false" customHeight="false" outlineLevel="0" collapsed="false">
      <c r="A977" s="333" t="n">
        <f aca="false">B977</f>
        <v>36523</v>
      </c>
      <c r="B977" s="192" t="n">
        <v>36523</v>
      </c>
      <c r="C977" s="308" t="n">
        <f aca="false">IF(B977&lt;&gt;"",MONTH(B977),0)</f>
        <v>12</v>
      </c>
      <c r="D977" s="205" t="n">
        <f aca="false">VLOOKUP($B977,data!$A$6:$M$15000,11)</f>
        <v>-383000</v>
      </c>
    </row>
    <row r="978" customFormat="false" ht="11.25" hidden="false" customHeight="false" outlineLevel="0" collapsed="false">
      <c r="A978" s="333" t="n">
        <f aca="false">B978</f>
        <v>36524</v>
      </c>
      <c r="B978" s="192" t="n">
        <v>36524</v>
      </c>
      <c r="C978" s="308" t="n">
        <f aca="false">IF(B978&lt;&gt;"",MONTH(B978),0)</f>
        <v>12</v>
      </c>
      <c r="D978" s="205" t="n">
        <f aca="false">VLOOKUP($B978,data!$A$6:$M$15000,11)</f>
        <v>-375000</v>
      </c>
    </row>
    <row r="979" customFormat="false" ht="11.25" hidden="false" customHeight="false" outlineLevel="0" collapsed="false">
      <c r="A979" s="333" t="n">
        <f aca="false">B979</f>
        <v>36525</v>
      </c>
      <c r="B979" s="192" t="n">
        <v>36525</v>
      </c>
      <c r="C979" s="308" t="n">
        <f aca="false">IF(B979&lt;&gt;"",MONTH(B979),0)</f>
        <v>12</v>
      </c>
      <c r="D979" s="205" t="n">
        <f aca="false">VLOOKUP($B979,data!$A$6:$M$15000,11)</f>
        <v>-515000</v>
      </c>
    </row>
    <row r="980" customFormat="false" ht="11.25" hidden="false" customHeight="false" outlineLevel="0" collapsed="false">
      <c r="A980" s="327" t="s">
        <v>70</v>
      </c>
      <c r="B980" s="195" t="s">
        <v>71</v>
      </c>
      <c r="C980" s="195" t="s">
        <v>99</v>
      </c>
      <c r="D980" s="332" t="s">
        <v>79</v>
      </c>
    </row>
    <row r="981" customFormat="false" ht="11.25" hidden="false" customHeight="false" outlineLevel="0" collapsed="false">
      <c r="A981" s="333" t="n">
        <f aca="false">B981</f>
        <v>36526</v>
      </c>
      <c r="B981" s="192" t="n">
        <v>36526</v>
      </c>
      <c r="C981" s="308" t="n">
        <f aca="false">IF(B981&lt;&gt;"",MONTH(B981),0)</f>
        <v>1</v>
      </c>
      <c r="D981" s="205" t="n">
        <f aca="false">VLOOKUP($B981,data!$A$6:$M$15000,11)</f>
        <v>-379000</v>
      </c>
    </row>
    <row r="982" customFormat="false" ht="11.25" hidden="false" customHeight="false" outlineLevel="0" collapsed="false">
      <c r="A982" s="333" t="n">
        <f aca="false">B982</f>
        <v>36527</v>
      </c>
      <c r="B982" s="192" t="n">
        <v>36527</v>
      </c>
      <c r="C982" s="308" t="n">
        <f aca="false">IF(B982&lt;&gt;"",MONTH(B982),0)</f>
        <v>1</v>
      </c>
      <c r="D982" s="205" t="n">
        <f aca="false">VLOOKUP($B982,data!$A$6:$M$15000,11)</f>
        <v>-683000</v>
      </c>
    </row>
    <row r="983" customFormat="false" ht="11.25" hidden="false" customHeight="false" outlineLevel="0" collapsed="false">
      <c r="A983" s="333" t="n">
        <f aca="false">B983</f>
        <v>36528</v>
      </c>
      <c r="B983" s="192" t="n">
        <v>36528</v>
      </c>
      <c r="C983" s="308" t="n">
        <f aca="false">IF(B983&lt;&gt;"",MONTH(B983),0)</f>
        <v>1</v>
      </c>
      <c r="D983" s="205" t="n">
        <f aca="false">VLOOKUP($B983,data!$A$6:$M$15000,11)</f>
        <v>-1251000</v>
      </c>
    </row>
    <row r="984" customFormat="false" ht="11.25" hidden="false" customHeight="false" outlineLevel="0" collapsed="false">
      <c r="A984" s="333" t="n">
        <f aca="false">B984</f>
        <v>36529</v>
      </c>
      <c r="B984" s="192" t="n">
        <v>36529</v>
      </c>
      <c r="C984" s="308" t="n">
        <f aca="false">IF(B984&lt;&gt;"",MONTH(B984),0)</f>
        <v>1</v>
      </c>
      <c r="D984" s="205" t="n">
        <f aca="false">VLOOKUP($B984,data!$A$6:$M$15000,11)</f>
        <v>-941000</v>
      </c>
    </row>
    <row r="985" customFormat="false" ht="11.25" hidden="false" customHeight="false" outlineLevel="0" collapsed="false">
      <c r="A985" s="333" t="n">
        <f aca="false">B985</f>
        <v>36530</v>
      </c>
      <c r="B985" s="192" t="n">
        <v>36530</v>
      </c>
      <c r="C985" s="308" t="n">
        <f aca="false">IF(B985&lt;&gt;"",MONTH(B985),0)</f>
        <v>1</v>
      </c>
      <c r="D985" s="205" t="n">
        <f aca="false">VLOOKUP($B985,data!$A$6:$M$15000,11)</f>
        <v>-987000</v>
      </c>
    </row>
    <row r="986" customFormat="false" ht="11.25" hidden="false" customHeight="false" outlineLevel="0" collapsed="false">
      <c r="A986" s="333" t="n">
        <f aca="false">B986</f>
        <v>36531</v>
      </c>
      <c r="B986" s="192" t="n">
        <v>36531</v>
      </c>
      <c r="C986" s="308" t="n">
        <f aca="false">IF(B986&lt;&gt;"",MONTH(B986),0)</f>
        <v>1</v>
      </c>
      <c r="D986" s="205" t="n">
        <f aca="false">VLOOKUP($B986,data!$A$6:$M$15000,11)</f>
        <v>-877000</v>
      </c>
    </row>
    <row r="987" customFormat="false" ht="11.25" hidden="false" customHeight="false" outlineLevel="0" collapsed="false">
      <c r="A987" s="333" t="n">
        <f aca="false">B987</f>
        <v>36532</v>
      </c>
      <c r="B987" s="192" t="n">
        <v>36532</v>
      </c>
      <c r="C987" s="308" t="n">
        <f aca="false">IF(B987&lt;&gt;"",MONTH(B987),0)</f>
        <v>1</v>
      </c>
      <c r="D987" s="205" t="n">
        <f aca="false">VLOOKUP($B987,data!$A$6:$M$15000,11)</f>
        <v>-1163000</v>
      </c>
    </row>
    <row r="988" customFormat="false" ht="11.25" hidden="false" customHeight="false" outlineLevel="0" collapsed="false">
      <c r="A988" s="333" t="n">
        <f aca="false">B988</f>
        <v>36533</v>
      </c>
      <c r="B988" s="192" t="n">
        <v>36533</v>
      </c>
      <c r="C988" s="308" t="n">
        <f aca="false">IF(B988&lt;&gt;"",MONTH(B988),0)</f>
        <v>1</v>
      </c>
      <c r="D988" s="205" t="n">
        <f aca="false">VLOOKUP($B988,data!$A$6:$M$15000,11)</f>
        <v>-510000</v>
      </c>
    </row>
    <row r="989" customFormat="false" ht="11.25" hidden="false" customHeight="false" outlineLevel="0" collapsed="false">
      <c r="A989" s="333" t="n">
        <f aca="false">B989</f>
        <v>36534</v>
      </c>
      <c r="B989" s="192" t="n">
        <v>36534</v>
      </c>
      <c r="C989" s="308" t="n">
        <f aca="false">IF(B989&lt;&gt;"",MONTH(B989),0)</f>
        <v>1</v>
      </c>
      <c r="D989" s="205" t="n">
        <f aca="false">VLOOKUP($B989,data!$A$6:$M$15000,11)</f>
        <v>-550000</v>
      </c>
    </row>
    <row r="990" customFormat="false" ht="11.25" hidden="false" customHeight="false" outlineLevel="0" collapsed="false">
      <c r="A990" s="333" t="n">
        <f aca="false">B990</f>
        <v>36535</v>
      </c>
      <c r="B990" s="192" t="n">
        <v>36535</v>
      </c>
      <c r="C990" s="308" t="n">
        <f aca="false">IF(B990&lt;&gt;"",MONTH(B990),0)</f>
        <v>1</v>
      </c>
      <c r="D990" s="205" t="n">
        <f aca="false">VLOOKUP($B990,data!$A$6:$M$15000,11)</f>
        <v>-868000</v>
      </c>
    </row>
    <row r="991" customFormat="false" ht="11.25" hidden="false" customHeight="false" outlineLevel="0" collapsed="false">
      <c r="A991" s="333" t="n">
        <f aca="false">B991</f>
        <v>36536</v>
      </c>
      <c r="B991" s="192" t="n">
        <v>36536</v>
      </c>
      <c r="C991" s="308" t="n">
        <f aca="false">IF(B991&lt;&gt;"",MONTH(B991),0)</f>
        <v>1</v>
      </c>
      <c r="D991" s="205" t="n">
        <f aca="false">VLOOKUP($B991,data!$A$6:$M$15000,11)</f>
        <v>-595000</v>
      </c>
    </row>
    <row r="992" customFormat="false" ht="11.25" hidden="false" customHeight="false" outlineLevel="0" collapsed="false">
      <c r="A992" s="333" t="n">
        <f aca="false">B992</f>
        <v>36537</v>
      </c>
      <c r="B992" s="192" t="n">
        <v>36537</v>
      </c>
      <c r="C992" s="308" t="n">
        <f aca="false">IF(B992&lt;&gt;"",MONTH(B992),0)</f>
        <v>1</v>
      </c>
      <c r="D992" s="205" t="n">
        <f aca="false">VLOOKUP($B992,data!$A$6:$M$15000,11)</f>
        <v>-666000</v>
      </c>
    </row>
    <row r="993" customFormat="false" ht="11.25" hidden="false" customHeight="false" outlineLevel="0" collapsed="false">
      <c r="A993" s="333" t="n">
        <f aca="false">B993</f>
        <v>36538</v>
      </c>
      <c r="B993" s="192" t="n">
        <v>36538</v>
      </c>
      <c r="C993" s="308" t="n">
        <f aca="false">IF(B993&lt;&gt;"",MONTH(B993),0)</f>
        <v>1</v>
      </c>
      <c r="D993" s="205" t="n">
        <f aca="false">VLOOKUP($B993,data!$A$6:$M$15000,11)</f>
        <v>-591000</v>
      </c>
    </row>
    <row r="994" customFormat="false" ht="11.25" hidden="false" customHeight="false" outlineLevel="0" collapsed="false">
      <c r="A994" s="333" t="n">
        <f aca="false">B994</f>
        <v>36539</v>
      </c>
      <c r="B994" s="192" t="n">
        <v>36539</v>
      </c>
      <c r="C994" s="308" t="n">
        <f aca="false">IF(B994&lt;&gt;"",MONTH(B994),0)</f>
        <v>1</v>
      </c>
      <c r="D994" s="205" t="n">
        <f aca="false">VLOOKUP($B994,data!$A$6:$M$15000,11)</f>
        <v>-188000</v>
      </c>
    </row>
    <row r="995" customFormat="false" ht="11.25" hidden="false" customHeight="false" outlineLevel="0" collapsed="false">
      <c r="A995" s="333" t="n">
        <f aca="false">B995</f>
        <v>36540</v>
      </c>
      <c r="B995" s="192" t="n">
        <v>36540</v>
      </c>
      <c r="C995" s="308" t="n">
        <f aca="false">IF(B995&lt;&gt;"",MONTH(B995),0)</f>
        <v>1</v>
      </c>
      <c r="D995" s="205" t="n">
        <f aca="false">VLOOKUP($B995,data!$A$6:$M$15000,11)</f>
        <v>314000</v>
      </c>
    </row>
    <row r="996" customFormat="false" ht="11.25" hidden="false" customHeight="false" outlineLevel="0" collapsed="false">
      <c r="A996" s="333" t="n">
        <f aca="false">B996</f>
        <v>36541</v>
      </c>
      <c r="B996" s="192" t="n">
        <v>36541</v>
      </c>
      <c r="C996" s="308" t="n">
        <f aca="false">IF(B996&lt;&gt;"",MONTH(B996),0)</f>
        <v>1</v>
      </c>
      <c r="D996" s="205" t="n">
        <f aca="false">VLOOKUP($B996,data!$A$6:$M$15000,11)</f>
        <v>142000</v>
      </c>
    </row>
    <row r="997" customFormat="false" ht="11.25" hidden="false" customHeight="false" outlineLevel="0" collapsed="false">
      <c r="A997" s="333" t="n">
        <f aca="false">B997</f>
        <v>36542</v>
      </c>
      <c r="B997" s="192" t="n">
        <v>36542</v>
      </c>
      <c r="C997" s="308" t="n">
        <f aca="false">IF(B997&lt;&gt;"",MONTH(B997),0)</f>
        <v>1</v>
      </c>
      <c r="D997" s="205" t="n">
        <f aca="false">VLOOKUP($B997,data!$A$6:$M$15000,11)</f>
        <v>-257000</v>
      </c>
    </row>
    <row r="998" customFormat="false" ht="11.25" hidden="false" customHeight="false" outlineLevel="0" collapsed="false">
      <c r="A998" s="333" t="n">
        <f aca="false">B998</f>
        <v>36543</v>
      </c>
      <c r="B998" s="192" t="n">
        <v>36543</v>
      </c>
      <c r="C998" s="308" t="n">
        <f aca="false">IF(B998&lt;&gt;"",MONTH(B998),0)</f>
        <v>1</v>
      </c>
      <c r="D998" s="205" t="n">
        <f aca="false">VLOOKUP($B998,data!$A$6:$M$15000,11)</f>
        <v>101000</v>
      </c>
    </row>
    <row r="999" customFormat="false" ht="11.25" hidden="false" customHeight="false" outlineLevel="0" collapsed="false">
      <c r="A999" s="333" t="n">
        <f aca="false">B999</f>
        <v>36544</v>
      </c>
      <c r="B999" s="192" t="n">
        <v>36544</v>
      </c>
      <c r="C999" s="308" t="n">
        <f aca="false">IF(B999&lt;&gt;"",MONTH(B999),0)</f>
        <v>1</v>
      </c>
      <c r="D999" s="205" t="n">
        <f aca="false">VLOOKUP($B999,data!$A$6:$M$15000,11)</f>
        <v>-150000</v>
      </c>
    </row>
    <row r="1000" customFormat="false" ht="11.25" hidden="false" customHeight="false" outlineLevel="0" collapsed="false">
      <c r="A1000" s="333" t="n">
        <f aca="false">B1000</f>
        <v>36545</v>
      </c>
      <c r="B1000" s="192" t="n">
        <v>36545</v>
      </c>
      <c r="C1000" s="308" t="n">
        <f aca="false">IF(B1000&lt;&gt;"",MONTH(B1000),0)</f>
        <v>1</v>
      </c>
      <c r="D1000" s="205" t="n">
        <f aca="false">VLOOKUP($B1000,data!$A$6:$M$15000,11)</f>
        <v>21000</v>
      </c>
    </row>
    <row r="1001" customFormat="false" ht="11.25" hidden="false" customHeight="false" outlineLevel="0" collapsed="false">
      <c r="A1001" s="333" t="n">
        <f aca="false">B1001</f>
        <v>36546</v>
      </c>
      <c r="B1001" s="192" t="n">
        <v>36546</v>
      </c>
      <c r="C1001" s="308" t="n">
        <f aca="false">IF(B1001&lt;&gt;"",MONTH(B1001),0)</f>
        <v>1</v>
      </c>
      <c r="D1001" s="205" t="n">
        <f aca="false">VLOOKUP($B1001,data!$A$6:$M$15000,11)</f>
        <v>7000</v>
      </c>
    </row>
    <row r="1002" customFormat="false" ht="11.25" hidden="false" customHeight="false" outlineLevel="0" collapsed="false">
      <c r="A1002" s="333" t="n">
        <f aca="false">B1002</f>
        <v>36547</v>
      </c>
      <c r="B1002" s="192" t="n">
        <v>36547</v>
      </c>
      <c r="C1002" s="308" t="n">
        <f aca="false">IF(B1002&lt;&gt;"",MONTH(B1002),0)</f>
        <v>1</v>
      </c>
      <c r="D1002" s="205" t="n">
        <f aca="false">VLOOKUP($B1002,data!$A$6:$M$15000,11)</f>
        <v>-245000</v>
      </c>
    </row>
    <row r="1003" customFormat="false" ht="11.25" hidden="false" customHeight="false" outlineLevel="0" collapsed="false">
      <c r="A1003" s="333" t="n">
        <f aca="false">B1003</f>
        <v>36548</v>
      </c>
      <c r="B1003" s="192" t="n">
        <v>36548</v>
      </c>
      <c r="C1003" s="308" t="n">
        <f aca="false">IF(B1003&lt;&gt;"",MONTH(B1003),0)</f>
        <v>1</v>
      </c>
      <c r="D1003" s="205" t="n">
        <f aca="false">VLOOKUP($B1003,data!$A$6:$M$15000,11)</f>
        <v>-137000</v>
      </c>
    </row>
    <row r="1004" customFormat="false" ht="11.25" hidden="false" customHeight="false" outlineLevel="0" collapsed="false">
      <c r="A1004" s="333" t="n">
        <f aca="false">B1004</f>
        <v>36549</v>
      </c>
      <c r="B1004" s="192" t="n">
        <v>36549</v>
      </c>
      <c r="C1004" s="308" t="n">
        <f aca="false">IF(B1004&lt;&gt;"",MONTH(B1004),0)</f>
        <v>1</v>
      </c>
      <c r="D1004" s="205" t="n">
        <f aca="false">VLOOKUP($B1004,data!$A$6:$M$15000,11)</f>
        <v>-134000</v>
      </c>
    </row>
    <row r="1005" customFormat="false" ht="11.25" hidden="false" customHeight="false" outlineLevel="0" collapsed="false">
      <c r="A1005" s="333" t="n">
        <f aca="false">B1005</f>
        <v>36550</v>
      </c>
      <c r="B1005" s="192" t="n">
        <v>36550</v>
      </c>
      <c r="C1005" s="308" t="n">
        <f aca="false">IF(B1005&lt;&gt;"",MONTH(B1005),0)</f>
        <v>1</v>
      </c>
      <c r="D1005" s="205" t="n">
        <f aca="false">VLOOKUP($B1005,data!$A$6:$M$15000,11)</f>
        <v>-258000</v>
      </c>
    </row>
    <row r="1006" customFormat="false" ht="11.25" hidden="false" customHeight="false" outlineLevel="0" collapsed="false">
      <c r="A1006" s="333" t="n">
        <f aca="false">B1006</f>
        <v>36551</v>
      </c>
      <c r="B1006" s="192" t="n">
        <v>36551</v>
      </c>
      <c r="C1006" s="308" t="n">
        <f aca="false">IF(B1006&lt;&gt;"",MONTH(B1006),0)</f>
        <v>1</v>
      </c>
      <c r="D1006" s="205" t="n">
        <f aca="false">VLOOKUP($B1006,data!$A$6:$M$15000,11)</f>
        <v>-589000</v>
      </c>
    </row>
    <row r="1007" customFormat="false" ht="11.25" hidden="false" customHeight="false" outlineLevel="0" collapsed="false">
      <c r="A1007" s="333" t="n">
        <f aca="false">B1007</f>
        <v>36552</v>
      </c>
      <c r="B1007" s="192" t="n">
        <v>36552</v>
      </c>
      <c r="C1007" s="308" t="n">
        <f aca="false">IF(B1007&lt;&gt;"",MONTH(B1007),0)</f>
        <v>1</v>
      </c>
      <c r="D1007" s="205" t="n">
        <f aca="false">VLOOKUP($B1007,data!$A$6:$M$15000,11)</f>
        <v>-987000</v>
      </c>
    </row>
    <row r="1008" customFormat="false" ht="11.25" hidden="false" customHeight="false" outlineLevel="0" collapsed="false">
      <c r="A1008" s="333" t="n">
        <f aca="false">B1008</f>
        <v>36553</v>
      </c>
      <c r="B1008" s="192" t="n">
        <v>36553</v>
      </c>
      <c r="C1008" s="308" t="n">
        <f aca="false">IF(B1008&lt;&gt;"",MONTH(B1008),0)</f>
        <v>1</v>
      </c>
      <c r="D1008" s="205" t="n">
        <f aca="false">VLOOKUP($B1008,data!$A$6:$M$15000,11)</f>
        <v>-891000</v>
      </c>
    </row>
    <row r="1009" customFormat="false" ht="11.25" hidden="false" customHeight="false" outlineLevel="0" collapsed="false">
      <c r="A1009" s="333" t="n">
        <f aca="false">B1009</f>
        <v>36554</v>
      </c>
      <c r="B1009" s="192" t="n">
        <v>36554</v>
      </c>
      <c r="C1009" s="308" t="n">
        <f aca="false">IF(B1009&lt;&gt;"",MONTH(B1009),0)</f>
        <v>1</v>
      </c>
      <c r="D1009" s="205" t="n">
        <f aca="false">VLOOKUP($B1009,data!$A$6:$M$15000,11)</f>
        <v>-766000</v>
      </c>
    </row>
    <row r="1010" customFormat="false" ht="11.25" hidden="false" customHeight="false" outlineLevel="0" collapsed="false">
      <c r="A1010" s="333" t="n">
        <f aca="false">B1010</f>
        <v>36555</v>
      </c>
      <c r="B1010" s="192" t="n">
        <v>36555</v>
      </c>
      <c r="C1010" s="308" t="n">
        <f aca="false">IF(B1010&lt;&gt;"",MONTH(B1010),0)</f>
        <v>1</v>
      </c>
      <c r="D1010" s="205" t="n">
        <f aca="false">VLOOKUP($B1010,data!$A$6:$M$15000,11)</f>
        <v>-742000</v>
      </c>
    </row>
    <row r="1011" customFormat="false" ht="11.25" hidden="false" customHeight="false" outlineLevel="0" collapsed="false">
      <c r="A1011" s="333" t="n">
        <f aca="false">B1011</f>
        <v>36556</v>
      </c>
      <c r="B1011" s="192" t="n">
        <v>36556</v>
      </c>
      <c r="C1011" s="308" t="n">
        <f aca="false">IF(B1011&lt;&gt;"",MONTH(B1011),0)</f>
        <v>1</v>
      </c>
      <c r="D1011" s="205" t="n">
        <f aca="false">VLOOKUP($B1011,data!$A$6:$M$15000,11)</f>
        <v>-975000</v>
      </c>
    </row>
    <row r="1012" customFormat="false" ht="11.25" hidden="false" customHeight="false" outlineLevel="0" collapsed="false">
      <c r="A1012" s="333" t="n">
        <f aca="false">B1012</f>
        <v>36557</v>
      </c>
      <c r="B1012" s="192" t="n">
        <v>36557</v>
      </c>
      <c r="C1012" s="308" t="n">
        <f aca="false">IF(B1012&lt;&gt;"",MONTH(B1012),0)</f>
        <v>2</v>
      </c>
      <c r="D1012" s="205" t="n">
        <f aca="false">VLOOKUP($B1012,data!$A$6:$M$15000,11)</f>
        <v>-763000</v>
      </c>
    </row>
    <row r="1013" customFormat="false" ht="11.25" hidden="false" customHeight="false" outlineLevel="0" collapsed="false">
      <c r="A1013" s="333" t="n">
        <f aca="false">B1013</f>
        <v>36558</v>
      </c>
      <c r="B1013" s="192" t="n">
        <v>36558</v>
      </c>
      <c r="C1013" s="308" t="n">
        <f aca="false">IF(B1013&lt;&gt;"",MONTH(B1013),0)</f>
        <v>2</v>
      </c>
      <c r="D1013" s="205" t="n">
        <f aca="false">VLOOKUP($B1013,data!$A$6:$M$15000,11)</f>
        <v>-396000</v>
      </c>
    </row>
    <row r="1014" customFormat="false" ht="11.25" hidden="false" customHeight="false" outlineLevel="0" collapsed="false">
      <c r="A1014" s="333" t="n">
        <f aca="false">B1014</f>
        <v>36559</v>
      </c>
      <c r="B1014" s="192" t="n">
        <v>36559</v>
      </c>
      <c r="C1014" s="308" t="n">
        <f aca="false">IF(B1014&lt;&gt;"",MONTH(B1014),0)</f>
        <v>2</v>
      </c>
      <c r="D1014" s="205" t="n">
        <f aca="false">VLOOKUP($B1014,data!$A$6:$M$15000,11)</f>
        <v>-505000</v>
      </c>
    </row>
    <row r="1015" customFormat="false" ht="11.25" hidden="false" customHeight="false" outlineLevel="0" collapsed="false">
      <c r="A1015" s="333" t="n">
        <f aca="false">B1015</f>
        <v>36560</v>
      </c>
      <c r="B1015" s="192" t="n">
        <v>36560</v>
      </c>
      <c r="C1015" s="308" t="n">
        <f aca="false">IF(B1015&lt;&gt;"",MONTH(B1015),0)</f>
        <v>2</v>
      </c>
      <c r="D1015" s="205" t="n">
        <f aca="false">VLOOKUP($B1015,data!$A$6:$M$15000,11)</f>
        <v>-558000</v>
      </c>
    </row>
    <row r="1016" customFormat="false" ht="11.25" hidden="false" customHeight="false" outlineLevel="0" collapsed="false">
      <c r="A1016" s="333" t="n">
        <f aca="false">B1016</f>
        <v>36561</v>
      </c>
      <c r="B1016" s="192" t="n">
        <v>36561</v>
      </c>
      <c r="C1016" s="308" t="n">
        <f aca="false">IF(B1016&lt;&gt;"",MONTH(B1016),0)</f>
        <v>2</v>
      </c>
      <c r="D1016" s="205" t="n">
        <f aca="false">VLOOKUP($B1016,data!$A$6:$M$15000,11)</f>
        <v>181000</v>
      </c>
    </row>
    <row r="1017" customFormat="false" ht="11.25" hidden="false" customHeight="false" outlineLevel="0" collapsed="false">
      <c r="A1017" s="333" t="n">
        <f aca="false">B1017</f>
        <v>36562</v>
      </c>
      <c r="B1017" s="192" t="n">
        <v>36562</v>
      </c>
      <c r="C1017" s="308" t="n">
        <f aca="false">IF(B1017&lt;&gt;"",MONTH(B1017),0)</f>
        <v>2</v>
      </c>
      <c r="D1017" s="205" t="n">
        <f aca="false">VLOOKUP($B1017,data!$A$6:$M$15000,11)</f>
        <v>32000</v>
      </c>
    </row>
    <row r="1018" customFormat="false" ht="11.25" hidden="false" customHeight="false" outlineLevel="0" collapsed="false">
      <c r="A1018" s="333" t="n">
        <f aca="false">B1018</f>
        <v>36563</v>
      </c>
      <c r="B1018" s="192" t="n">
        <v>36563</v>
      </c>
      <c r="C1018" s="308" t="n">
        <f aca="false">IF(B1018&lt;&gt;"",MONTH(B1018),0)</f>
        <v>2</v>
      </c>
      <c r="D1018" s="205" t="n">
        <f aca="false">VLOOKUP($B1018,data!$A$6:$M$15000,11)</f>
        <v>-163000</v>
      </c>
    </row>
    <row r="1019" customFormat="false" ht="11.25" hidden="false" customHeight="false" outlineLevel="0" collapsed="false">
      <c r="A1019" s="333" t="n">
        <f aca="false">B1019</f>
        <v>36564</v>
      </c>
      <c r="B1019" s="192" t="n">
        <v>36564</v>
      </c>
      <c r="C1019" s="308" t="n">
        <f aca="false">IF(B1019&lt;&gt;"",MONTH(B1019),0)</f>
        <v>2</v>
      </c>
      <c r="D1019" s="205" t="n">
        <f aca="false">VLOOKUP($B1019,data!$A$6:$M$15000,11)</f>
        <v>-262000</v>
      </c>
    </row>
    <row r="1020" customFormat="false" ht="11.25" hidden="false" customHeight="false" outlineLevel="0" collapsed="false">
      <c r="A1020" s="333" t="n">
        <f aca="false">B1020</f>
        <v>36565</v>
      </c>
      <c r="B1020" s="192" t="n">
        <v>36565</v>
      </c>
      <c r="C1020" s="308" t="n">
        <f aca="false">IF(B1020&lt;&gt;"",MONTH(B1020),0)</f>
        <v>2</v>
      </c>
      <c r="D1020" s="205" t="n">
        <f aca="false">VLOOKUP($B1020,data!$A$6:$M$15000,11)</f>
        <v>-364000</v>
      </c>
    </row>
    <row r="1021" customFormat="false" ht="11.25" hidden="false" customHeight="false" outlineLevel="0" collapsed="false">
      <c r="A1021" s="333" t="n">
        <f aca="false">B1021</f>
        <v>36566</v>
      </c>
      <c r="B1021" s="192" t="n">
        <v>36566</v>
      </c>
      <c r="C1021" s="308" t="n">
        <f aca="false">IF(B1021&lt;&gt;"",MONTH(B1021),0)</f>
        <v>2</v>
      </c>
      <c r="D1021" s="205" t="n">
        <f aca="false">VLOOKUP($B1021,data!$A$6:$M$15000,11)</f>
        <v>-525000</v>
      </c>
    </row>
    <row r="1022" customFormat="false" ht="11.25" hidden="false" customHeight="false" outlineLevel="0" collapsed="false">
      <c r="A1022" s="333" t="n">
        <f aca="false">B1022</f>
        <v>36567</v>
      </c>
      <c r="B1022" s="192" t="n">
        <v>36567</v>
      </c>
      <c r="C1022" s="308" t="n">
        <f aca="false">IF(B1022&lt;&gt;"",MONTH(B1022),0)</f>
        <v>2</v>
      </c>
      <c r="D1022" s="205" t="n">
        <f aca="false">VLOOKUP($B1022,data!$A$6:$M$15000,11)</f>
        <v>-360000</v>
      </c>
    </row>
    <row r="1023" customFormat="false" ht="11.25" hidden="false" customHeight="false" outlineLevel="0" collapsed="false">
      <c r="A1023" s="333" t="n">
        <f aca="false">B1023</f>
        <v>36568</v>
      </c>
      <c r="B1023" s="192" t="n">
        <v>36568</v>
      </c>
      <c r="C1023" s="308" t="n">
        <f aca="false">IF(B1023&lt;&gt;"",MONTH(B1023),0)</f>
        <v>2</v>
      </c>
      <c r="D1023" s="205" t="n">
        <f aca="false">VLOOKUP($B1023,data!$A$6:$M$15000,11)</f>
        <v>-185000</v>
      </c>
    </row>
    <row r="1024" customFormat="false" ht="11.25" hidden="false" customHeight="false" outlineLevel="0" collapsed="false">
      <c r="A1024" s="333" t="n">
        <f aca="false">B1024</f>
        <v>36569</v>
      </c>
      <c r="B1024" s="192" t="n">
        <v>36569</v>
      </c>
      <c r="C1024" s="308" t="n">
        <f aca="false">IF(B1024&lt;&gt;"",MONTH(B1024),0)</f>
        <v>2</v>
      </c>
      <c r="D1024" s="205" t="n">
        <f aca="false">VLOOKUP($B1024,data!$A$6:$M$15000,11)</f>
        <v>-340000</v>
      </c>
    </row>
    <row r="1025" customFormat="false" ht="11.25" hidden="false" customHeight="false" outlineLevel="0" collapsed="false">
      <c r="A1025" s="333" t="n">
        <f aca="false">B1025</f>
        <v>36570</v>
      </c>
      <c r="B1025" s="192" t="n">
        <v>36570</v>
      </c>
      <c r="C1025" s="308" t="n">
        <f aca="false">IF(B1025&lt;&gt;"",MONTH(B1025),0)</f>
        <v>2</v>
      </c>
      <c r="D1025" s="205" t="n">
        <f aca="false">VLOOKUP($B1025,data!$A$6:$M$15000,11)</f>
        <v>-446000</v>
      </c>
    </row>
    <row r="1026" customFormat="false" ht="11.25" hidden="false" customHeight="false" outlineLevel="0" collapsed="false">
      <c r="A1026" s="333" t="n">
        <f aca="false">B1026</f>
        <v>36571</v>
      </c>
      <c r="B1026" s="192" t="n">
        <v>36571</v>
      </c>
      <c r="C1026" s="308" t="n">
        <f aca="false">IF(B1026&lt;&gt;"",MONTH(B1026),0)</f>
        <v>2</v>
      </c>
      <c r="D1026" s="205" t="n">
        <f aca="false">VLOOKUP($B1026,data!$A$6:$M$15000,11)</f>
        <v>-385000</v>
      </c>
    </row>
    <row r="1027" customFormat="false" ht="11.25" hidden="false" customHeight="false" outlineLevel="0" collapsed="false">
      <c r="A1027" s="333" t="n">
        <f aca="false">B1027</f>
        <v>36572</v>
      </c>
      <c r="B1027" s="192" t="n">
        <v>36572</v>
      </c>
      <c r="C1027" s="308" t="n">
        <f aca="false">IF(B1027&lt;&gt;"",MONTH(B1027),0)</f>
        <v>2</v>
      </c>
      <c r="D1027" s="205" t="n">
        <f aca="false">VLOOKUP($B1027,data!$A$6:$M$15000,11)</f>
        <v>-1091000</v>
      </c>
    </row>
    <row r="1028" customFormat="false" ht="11.25" hidden="false" customHeight="false" outlineLevel="0" collapsed="false">
      <c r="A1028" s="333" t="n">
        <f aca="false">B1028</f>
        <v>36573</v>
      </c>
      <c r="B1028" s="192" t="n">
        <v>36573</v>
      </c>
      <c r="C1028" s="308" t="n">
        <f aca="false">IF(B1028&lt;&gt;"",MONTH(B1028),0)</f>
        <v>2</v>
      </c>
      <c r="D1028" s="205" t="n">
        <f aca="false">VLOOKUP($B1028,data!$A$6:$M$15000,11)</f>
        <v>-988000</v>
      </c>
    </row>
    <row r="1029" customFormat="false" ht="11.25" hidden="false" customHeight="false" outlineLevel="0" collapsed="false">
      <c r="A1029" s="333" t="n">
        <f aca="false">B1029</f>
        <v>36574</v>
      </c>
      <c r="B1029" s="192" t="n">
        <v>36574</v>
      </c>
      <c r="C1029" s="308" t="n">
        <f aca="false">IF(B1029&lt;&gt;"",MONTH(B1029),0)</f>
        <v>2</v>
      </c>
      <c r="D1029" s="205" t="n">
        <f aca="false">VLOOKUP($B1029,data!$A$6:$M$15000,11)</f>
        <v>-792000</v>
      </c>
    </row>
    <row r="1030" customFormat="false" ht="11.25" hidden="false" customHeight="false" outlineLevel="0" collapsed="false">
      <c r="A1030" s="333" t="n">
        <f aca="false">B1030</f>
        <v>36575</v>
      </c>
      <c r="B1030" s="192" t="n">
        <v>36575</v>
      </c>
      <c r="C1030" s="308" t="n">
        <f aca="false">IF(B1030&lt;&gt;"",MONTH(B1030),0)</f>
        <v>2</v>
      </c>
      <c r="D1030" s="205" t="n">
        <f aca="false">VLOOKUP($B1030,data!$A$6:$M$15000,11)</f>
        <v>-213000</v>
      </c>
    </row>
    <row r="1031" customFormat="false" ht="11.25" hidden="false" customHeight="false" outlineLevel="0" collapsed="false">
      <c r="A1031" s="333" t="n">
        <f aca="false">B1031</f>
        <v>36576</v>
      </c>
      <c r="B1031" s="192" t="n">
        <v>36576</v>
      </c>
      <c r="C1031" s="308" t="n">
        <f aca="false">IF(B1031&lt;&gt;"",MONTH(B1031),0)</f>
        <v>2</v>
      </c>
      <c r="D1031" s="205" t="n">
        <f aca="false">VLOOKUP($B1031,data!$A$6:$M$15000,11)</f>
        <v>-90000</v>
      </c>
    </row>
    <row r="1032" customFormat="false" ht="11.25" hidden="false" customHeight="false" outlineLevel="0" collapsed="false">
      <c r="A1032" s="333" t="n">
        <f aca="false">B1032</f>
        <v>36577</v>
      </c>
      <c r="B1032" s="192" t="n">
        <v>36577</v>
      </c>
      <c r="C1032" s="308" t="n">
        <f aca="false">IF(B1032&lt;&gt;"",MONTH(B1032),0)</f>
        <v>2</v>
      </c>
      <c r="D1032" s="205" t="n">
        <f aca="false">VLOOKUP($B1032,data!$A$6:$M$15000,11)</f>
        <v>-1286000</v>
      </c>
    </row>
    <row r="1033" customFormat="false" ht="11.25" hidden="false" customHeight="false" outlineLevel="0" collapsed="false">
      <c r="A1033" s="333" t="n">
        <f aca="false">B1033</f>
        <v>36578</v>
      </c>
      <c r="B1033" s="192" t="n">
        <v>36578</v>
      </c>
      <c r="C1033" s="308" t="n">
        <f aca="false">IF(B1033&lt;&gt;"",MONTH(B1033),0)</f>
        <v>2</v>
      </c>
      <c r="D1033" s="205" t="n">
        <f aca="false">VLOOKUP($B1033,data!$A$6:$M$15000,11)</f>
        <v>-767000</v>
      </c>
    </row>
    <row r="1034" customFormat="false" ht="11.25" hidden="false" customHeight="false" outlineLevel="0" collapsed="false">
      <c r="A1034" s="333" t="n">
        <f aca="false">B1034</f>
        <v>36579</v>
      </c>
      <c r="B1034" s="192" t="n">
        <v>36579</v>
      </c>
      <c r="C1034" s="308" t="n">
        <f aca="false">IF(B1034&lt;&gt;"",MONTH(B1034),0)</f>
        <v>2</v>
      </c>
      <c r="D1034" s="205" t="n">
        <f aca="false">VLOOKUP($B1034,data!$A$6:$M$15000,11)</f>
        <v>-1092000</v>
      </c>
    </row>
    <row r="1035" customFormat="false" ht="11.25" hidden="false" customHeight="false" outlineLevel="0" collapsed="false">
      <c r="A1035" s="333" t="n">
        <f aca="false">B1035</f>
        <v>36580</v>
      </c>
      <c r="B1035" s="192" t="n">
        <v>36580</v>
      </c>
      <c r="C1035" s="308" t="n">
        <f aca="false">IF(B1035&lt;&gt;"",MONTH(B1035),0)</f>
        <v>2</v>
      </c>
      <c r="D1035" s="205" t="n">
        <f aca="false">VLOOKUP($B1035,data!$A$6:$M$15000,11)</f>
        <v>-948000</v>
      </c>
    </row>
    <row r="1036" customFormat="false" ht="11.25" hidden="false" customHeight="false" outlineLevel="0" collapsed="false">
      <c r="A1036" s="333" t="n">
        <f aca="false">B1036</f>
        <v>36581</v>
      </c>
      <c r="B1036" s="192" t="n">
        <v>36581</v>
      </c>
      <c r="C1036" s="308" t="n">
        <f aca="false">IF(B1036&lt;&gt;"",MONTH(B1036),0)</f>
        <v>2</v>
      </c>
      <c r="D1036" s="205" t="n">
        <f aca="false">VLOOKUP($B1036,data!$A$6:$M$15000,11)</f>
        <v>-459000</v>
      </c>
    </row>
    <row r="1037" customFormat="false" ht="11.25" hidden="false" customHeight="false" outlineLevel="0" collapsed="false">
      <c r="A1037" s="333" t="n">
        <f aca="false">B1037</f>
        <v>36582</v>
      </c>
      <c r="B1037" s="192" t="n">
        <v>36582</v>
      </c>
      <c r="C1037" s="308" t="n">
        <f aca="false">IF(B1037&lt;&gt;"",MONTH(B1037),0)</f>
        <v>2</v>
      </c>
      <c r="D1037" s="205" t="n">
        <f aca="false">VLOOKUP($B1037,data!$A$6:$M$15000,11)</f>
        <v>-213000</v>
      </c>
    </row>
    <row r="1038" customFormat="false" ht="11.25" hidden="false" customHeight="false" outlineLevel="0" collapsed="false">
      <c r="A1038" s="333" t="n">
        <f aca="false">B1038</f>
        <v>36583</v>
      </c>
      <c r="B1038" s="192" t="n">
        <v>36583</v>
      </c>
      <c r="C1038" s="308" t="n">
        <f aca="false">IF(B1038&lt;&gt;"",MONTH(B1038),0)</f>
        <v>2</v>
      </c>
      <c r="D1038" s="205" t="n">
        <f aca="false">VLOOKUP($B1038,data!$A$6:$M$15000,11)</f>
        <v>-428000</v>
      </c>
    </row>
    <row r="1039" customFormat="false" ht="11.25" hidden="false" customHeight="false" outlineLevel="0" collapsed="false">
      <c r="A1039" s="333" t="n">
        <f aca="false">B1039</f>
        <v>36584</v>
      </c>
      <c r="B1039" s="192" t="n">
        <v>36584</v>
      </c>
      <c r="C1039" s="308" t="n">
        <f aca="false">IF(B1039&lt;&gt;"",MONTH(B1039),0)</f>
        <v>2</v>
      </c>
      <c r="D1039" s="205" t="n">
        <f aca="false">VLOOKUP($B1039,data!$A$6:$M$15000,11)</f>
        <v>-328000</v>
      </c>
    </row>
    <row r="1040" customFormat="false" ht="11.25" hidden="false" customHeight="false" outlineLevel="0" collapsed="false">
      <c r="A1040" s="333" t="n">
        <f aca="false">B1040</f>
        <v>36585</v>
      </c>
      <c r="B1040" s="192" t="n">
        <v>36585</v>
      </c>
      <c r="C1040" s="308" t="n">
        <f aca="false">IF(B1040&lt;&gt;"",MONTH(B1040),0)</f>
        <v>2</v>
      </c>
      <c r="D1040" s="205" t="n">
        <f aca="false">VLOOKUP($B1040,data!$A$6:$M$15000,11)</f>
        <v>-664000</v>
      </c>
    </row>
    <row r="1041" customFormat="false" ht="11.25" hidden="false" customHeight="false" outlineLevel="0" collapsed="false">
      <c r="A1041" s="333" t="n">
        <f aca="false">B1041</f>
        <v>36586</v>
      </c>
      <c r="B1041" s="192" t="n">
        <v>36586</v>
      </c>
      <c r="C1041" s="308" t="n">
        <f aca="false">IF(B1041&lt;&gt;"",MONTH(B1041),0)</f>
        <v>3</v>
      </c>
      <c r="D1041" s="205" t="n">
        <f aca="false">VLOOKUP($B1041,data!$A$6:$M$15000,11)</f>
        <v>-275000</v>
      </c>
    </row>
    <row r="1042" customFormat="false" ht="11.25" hidden="false" customHeight="false" outlineLevel="0" collapsed="false">
      <c r="A1042" s="333" t="n">
        <f aca="false">B1042</f>
        <v>36587</v>
      </c>
      <c r="B1042" s="192" t="n">
        <v>36587</v>
      </c>
      <c r="C1042" s="308" t="n">
        <f aca="false">IF(B1042&lt;&gt;"",MONTH(B1042),0)</f>
        <v>3</v>
      </c>
      <c r="D1042" s="205" t="n">
        <f aca="false">VLOOKUP($B1042,data!$A$6:$M$15000,11)</f>
        <v>-360000</v>
      </c>
    </row>
    <row r="1043" customFormat="false" ht="11.25" hidden="false" customHeight="false" outlineLevel="0" collapsed="false">
      <c r="A1043" s="333" t="n">
        <f aca="false">B1043</f>
        <v>36588</v>
      </c>
      <c r="B1043" s="192" t="n">
        <v>36588</v>
      </c>
      <c r="C1043" s="308" t="n">
        <f aca="false">IF(B1043&lt;&gt;"",MONTH(B1043),0)</f>
        <v>3</v>
      </c>
      <c r="D1043" s="205" t="n">
        <f aca="false">VLOOKUP($B1043,data!$A$6:$M$15000,11)</f>
        <v>-121000</v>
      </c>
    </row>
    <row r="1044" customFormat="false" ht="11.25" hidden="false" customHeight="false" outlineLevel="0" collapsed="false">
      <c r="A1044" s="333" t="n">
        <f aca="false">B1044</f>
        <v>36589</v>
      </c>
      <c r="B1044" s="192" t="n">
        <v>36589</v>
      </c>
      <c r="C1044" s="308" t="n">
        <f aca="false">IF(B1044&lt;&gt;"",MONTH(B1044),0)</f>
        <v>3</v>
      </c>
      <c r="D1044" s="205" t="n">
        <f aca="false">VLOOKUP($B1044,data!$A$6:$M$15000,11)</f>
        <v>-388000</v>
      </c>
    </row>
    <row r="1045" customFormat="false" ht="11.25" hidden="false" customHeight="false" outlineLevel="0" collapsed="false">
      <c r="A1045" s="333" t="n">
        <f aca="false">B1045</f>
        <v>36590</v>
      </c>
      <c r="B1045" s="192" t="n">
        <v>36590</v>
      </c>
      <c r="C1045" s="308" t="n">
        <f aca="false">IF(B1045&lt;&gt;"",MONTH(B1045),0)</f>
        <v>3</v>
      </c>
      <c r="D1045" s="205" t="n">
        <f aca="false">VLOOKUP($B1045,data!$A$6:$M$15000,11)</f>
        <v>-860000</v>
      </c>
    </row>
    <row r="1046" customFormat="false" ht="11.25" hidden="false" customHeight="false" outlineLevel="0" collapsed="false">
      <c r="A1046" s="333" t="n">
        <f aca="false">B1046</f>
        <v>36591</v>
      </c>
      <c r="B1046" s="192" t="n">
        <v>36591</v>
      </c>
      <c r="C1046" s="308" t="n">
        <f aca="false">IF(B1046&lt;&gt;"",MONTH(B1046),0)</f>
        <v>3</v>
      </c>
      <c r="D1046" s="205" t="n">
        <f aca="false">VLOOKUP($B1046,data!$A$6:$M$15000,11)</f>
        <v>-963000</v>
      </c>
    </row>
    <row r="1047" customFormat="false" ht="11.25" hidden="false" customHeight="false" outlineLevel="0" collapsed="false">
      <c r="A1047" s="333" t="n">
        <f aca="false">B1047</f>
        <v>36592</v>
      </c>
      <c r="B1047" s="192" t="n">
        <v>36592</v>
      </c>
      <c r="C1047" s="308" t="n">
        <f aca="false">IF(B1047&lt;&gt;"",MONTH(B1047),0)</f>
        <v>3</v>
      </c>
      <c r="D1047" s="205" t="n">
        <f aca="false">VLOOKUP($B1047,data!$A$6:$M$15000,11)</f>
        <v>-1035000</v>
      </c>
    </row>
    <row r="1048" customFormat="false" ht="11.25" hidden="false" customHeight="false" outlineLevel="0" collapsed="false">
      <c r="A1048" s="333" t="n">
        <f aca="false">B1048</f>
        <v>36593</v>
      </c>
      <c r="B1048" s="192" t="n">
        <v>36593</v>
      </c>
      <c r="C1048" s="308" t="n">
        <f aca="false">IF(B1048&lt;&gt;"",MONTH(B1048),0)</f>
        <v>3</v>
      </c>
      <c r="D1048" s="205" t="n">
        <f aca="false">VLOOKUP($B1048,data!$A$6:$M$15000,11)</f>
        <v>-760000</v>
      </c>
    </row>
    <row r="1049" customFormat="false" ht="11.25" hidden="false" customHeight="false" outlineLevel="0" collapsed="false">
      <c r="A1049" s="333" t="n">
        <f aca="false">B1049</f>
        <v>36594</v>
      </c>
      <c r="B1049" s="192" t="n">
        <v>36594</v>
      </c>
      <c r="C1049" s="308" t="n">
        <f aca="false">IF(B1049&lt;&gt;"",MONTH(B1049),0)</f>
        <v>3</v>
      </c>
      <c r="D1049" s="205" t="n">
        <f aca="false">VLOOKUP($B1049,data!$A$6:$M$15000,11)</f>
        <v>-372000</v>
      </c>
    </row>
    <row r="1050" customFormat="false" ht="11.25" hidden="false" customHeight="false" outlineLevel="0" collapsed="false">
      <c r="A1050" s="333" t="n">
        <f aca="false">B1050</f>
        <v>36595</v>
      </c>
      <c r="B1050" s="192" t="n">
        <v>36595</v>
      </c>
      <c r="C1050" s="308" t="n">
        <f aca="false">IF(B1050&lt;&gt;"",MONTH(B1050),0)</f>
        <v>3</v>
      </c>
      <c r="D1050" s="205" t="n">
        <f aca="false">VLOOKUP($B1050,data!$A$6:$M$15000,11)</f>
        <v>32000</v>
      </c>
    </row>
    <row r="1051" customFormat="false" ht="11.25" hidden="false" customHeight="false" outlineLevel="0" collapsed="false">
      <c r="A1051" s="333" t="n">
        <f aca="false">B1051</f>
        <v>36596</v>
      </c>
      <c r="B1051" s="192" t="n">
        <v>36596</v>
      </c>
      <c r="C1051" s="308" t="n">
        <f aca="false">IF(B1051&lt;&gt;"",MONTH(B1051),0)</f>
        <v>3</v>
      </c>
      <c r="D1051" s="205" t="n">
        <f aca="false">VLOOKUP($B1051,data!$A$6:$M$15000,11)</f>
        <v>535000</v>
      </c>
    </row>
    <row r="1052" customFormat="false" ht="11.25" hidden="false" customHeight="false" outlineLevel="0" collapsed="false">
      <c r="A1052" s="333" t="n">
        <f aca="false">B1052</f>
        <v>36597</v>
      </c>
      <c r="B1052" s="192" t="n">
        <v>36597</v>
      </c>
      <c r="C1052" s="308" t="n">
        <f aca="false">IF(B1052&lt;&gt;"",MONTH(B1052),0)</f>
        <v>3</v>
      </c>
      <c r="D1052" s="205" t="n">
        <f aca="false">VLOOKUP($B1052,data!$A$6:$M$15000,11)</f>
        <v>541000</v>
      </c>
    </row>
    <row r="1053" customFormat="false" ht="11.25" hidden="false" customHeight="false" outlineLevel="0" collapsed="false">
      <c r="A1053" s="333" t="n">
        <f aca="false">B1053</f>
        <v>36598</v>
      </c>
      <c r="B1053" s="192" t="n">
        <v>36598</v>
      </c>
      <c r="C1053" s="308" t="n">
        <f aca="false">IF(B1053&lt;&gt;"",MONTH(B1053),0)</f>
        <v>3</v>
      </c>
      <c r="D1053" s="205" t="n">
        <f aca="false">VLOOKUP($B1053,data!$A$6:$M$15000,11)</f>
        <v>359000</v>
      </c>
    </row>
    <row r="1054" customFormat="false" ht="11.25" hidden="false" customHeight="false" outlineLevel="0" collapsed="false">
      <c r="A1054" s="333" t="n">
        <f aca="false">B1054</f>
        <v>36599</v>
      </c>
      <c r="B1054" s="192" t="n">
        <v>36599</v>
      </c>
      <c r="C1054" s="308" t="n">
        <f aca="false">IF(B1054&lt;&gt;"",MONTH(B1054),0)</f>
        <v>3</v>
      </c>
      <c r="D1054" s="205" t="n">
        <f aca="false">VLOOKUP($B1054,data!$A$6:$M$15000,11)</f>
        <v>270000</v>
      </c>
    </row>
    <row r="1055" customFormat="false" ht="11.25" hidden="false" customHeight="false" outlineLevel="0" collapsed="false">
      <c r="A1055" s="333" t="n">
        <f aca="false">B1055</f>
        <v>36600</v>
      </c>
      <c r="B1055" s="192" t="n">
        <v>36600</v>
      </c>
      <c r="C1055" s="308" t="n">
        <f aca="false">IF(B1055&lt;&gt;"",MONTH(B1055),0)</f>
        <v>3</v>
      </c>
      <c r="D1055" s="205" t="n">
        <f aca="false">VLOOKUP($B1055,data!$A$6:$M$15000,11)</f>
        <v>501000</v>
      </c>
    </row>
    <row r="1056" customFormat="false" ht="11.25" hidden="false" customHeight="false" outlineLevel="0" collapsed="false">
      <c r="A1056" s="333" t="n">
        <f aca="false">B1056</f>
        <v>36601</v>
      </c>
      <c r="B1056" s="192" t="n">
        <v>36601</v>
      </c>
      <c r="C1056" s="308" t="n">
        <f aca="false">IF(B1056&lt;&gt;"",MONTH(B1056),0)</f>
        <v>3</v>
      </c>
      <c r="D1056" s="205" t="n">
        <f aca="false">VLOOKUP($B1056,data!$A$6:$M$15000,11)</f>
        <v>455000</v>
      </c>
    </row>
    <row r="1057" customFormat="false" ht="11.25" hidden="false" customHeight="false" outlineLevel="0" collapsed="false">
      <c r="A1057" s="333" t="n">
        <f aca="false">B1057</f>
        <v>36602</v>
      </c>
      <c r="B1057" s="192" t="n">
        <v>36602</v>
      </c>
      <c r="C1057" s="308" t="n">
        <f aca="false">IF(B1057&lt;&gt;"",MONTH(B1057),0)</f>
        <v>3</v>
      </c>
      <c r="D1057" s="205" t="n">
        <f aca="false">VLOOKUP($B1057,data!$A$6:$M$15000,11)</f>
        <v>399000</v>
      </c>
    </row>
    <row r="1058" customFormat="false" ht="11.25" hidden="false" customHeight="false" outlineLevel="0" collapsed="false">
      <c r="A1058" s="333" t="n">
        <f aca="false">B1058</f>
        <v>36603</v>
      </c>
      <c r="B1058" s="192" t="n">
        <v>36603</v>
      </c>
      <c r="C1058" s="308" t="n">
        <f aca="false">IF(B1058&lt;&gt;"",MONTH(B1058),0)</f>
        <v>3</v>
      </c>
      <c r="D1058" s="205" t="n">
        <f aca="false">VLOOKUP($B1058,data!$A$6:$M$15000,11)</f>
        <v>331000</v>
      </c>
    </row>
    <row r="1059" customFormat="false" ht="11.25" hidden="false" customHeight="false" outlineLevel="0" collapsed="false">
      <c r="A1059" s="333" t="n">
        <f aca="false">B1059</f>
        <v>36604</v>
      </c>
      <c r="B1059" s="192" t="n">
        <v>36604</v>
      </c>
      <c r="C1059" s="308" t="n">
        <f aca="false">IF(B1059&lt;&gt;"",MONTH(B1059),0)</f>
        <v>3</v>
      </c>
      <c r="D1059" s="205" t="n">
        <f aca="false">VLOOKUP($B1059,data!$A$6:$M$15000,11)</f>
        <v>126000</v>
      </c>
    </row>
    <row r="1060" customFormat="false" ht="11.25" hidden="false" customHeight="false" outlineLevel="0" collapsed="false">
      <c r="A1060" s="333" t="n">
        <f aca="false">B1060</f>
        <v>36605</v>
      </c>
      <c r="B1060" s="192" t="n">
        <v>36605</v>
      </c>
      <c r="C1060" s="308" t="n">
        <f aca="false">IF(B1060&lt;&gt;"",MONTH(B1060),0)</f>
        <v>3</v>
      </c>
      <c r="D1060" s="205" t="n">
        <f aca="false">VLOOKUP($B1060,data!$A$6:$M$15000,11)</f>
        <v>-45000</v>
      </c>
    </row>
    <row r="1061" customFormat="false" ht="11.25" hidden="false" customHeight="false" outlineLevel="0" collapsed="false">
      <c r="A1061" s="333" t="n">
        <f aca="false">B1061</f>
        <v>36606</v>
      </c>
      <c r="B1061" s="192" t="n">
        <v>36606</v>
      </c>
      <c r="C1061" s="308" t="n">
        <f aca="false">IF(B1061&lt;&gt;"",MONTH(B1061),0)</f>
        <v>3</v>
      </c>
      <c r="D1061" s="205" t="n">
        <f aca="false">VLOOKUP($B1061,data!$A$6:$M$15000,11)</f>
        <v>-41000</v>
      </c>
    </row>
    <row r="1062" customFormat="false" ht="11.25" hidden="false" customHeight="false" outlineLevel="0" collapsed="false">
      <c r="A1062" s="333" t="n">
        <f aca="false">B1062</f>
        <v>36607</v>
      </c>
      <c r="B1062" s="192" t="n">
        <v>36607</v>
      </c>
      <c r="C1062" s="308" t="n">
        <f aca="false">IF(B1062&lt;&gt;"",MONTH(B1062),0)</f>
        <v>3</v>
      </c>
      <c r="D1062" s="205" t="n">
        <f aca="false">VLOOKUP($B1062,data!$A$6:$M$15000,11)</f>
        <v>-24000</v>
      </c>
    </row>
    <row r="1063" customFormat="false" ht="11.25" hidden="false" customHeight="false" outlineLevel="0" collapsed="false">
      <c r="A1063" s="333" t="n">
        <f aca="false">B1063</f>
        <v>36608</v>
      </c>
      <c r="B1063" s="192" t="n">
        <v>36608</v>
      </c>
      <c r="C1063" s="308" t="n">
        <f aca="false">IF(B1063&lt;&gt;"",MONTH(B1063),0)</f>
        <v>3</v>
      </c>
      <c r="D1063" s="205" t="n">
        <f aca="false">VLOOKUP($B1063,data!$A$6:$M$15000,11)</f>
        <v>27000</v>
      </c>
    </row>
    <row r="1064" customFormat="false" ht="11.25" hidden="false" customHeight="false" outlineLevel="0" collapsed="false">
      <c r="A1064" s="333" t="n">
        <f aca="false">B1064</f>
        <v>36609</v>
      </c>
      <c r="B1064" s="192" t="n">
        <v>36609</v>
      </c>
      <c r="C1064" s="308" t="n">
        <f aca="false">IF(B1064&lt;&gt;"",MONTH(B1064),0)</f>
        <v>3</v>
      </c>
      <c r="D1064" s="205" t="n">
        <f aca="false">VLOOKUP($B1064,data!$A$6:$M$15000,11)</f>
        <v>40000</v>
      </c>
    </row>
    <row r="1065" customFormat="false" ht="11.25" hidden="false" customHeight="false" outlineLevel="0" collapsed="false">
      <c r="A1065" s="333" t="n">
        <f aca="false">B1065</f>
        <v>36610</v>
      </c>
      <c r="B1065" s="192" t="n">
        <v>36610</v>
      </c>
      <c r="C1065" s="308" t="n">
        <f aca="false">IF(B1065&lt;&gt;"",MONTH(B1065),0)</f>
        <v>3</v>
      </c>
      <c r="D1065" s="205" t="n">
        <f aca="false">VLOOKUP($B1065,data!$A$6:$M$15000,11)</f>
        <v>354000</v>
      </c>
    </row>
    <row r="1066" customFormat="false" ht="11.25" hidden="false" customHeight="false" outlineLevel="0" collapsed="false">
      <c r="A1066" s="333" t="n">
        <f aca="false">B1066</f>
        <v>36611</v>
      </c>
      <c r="B1066" s="192" t="n">
        <v>36611</v>
      </c>
      <c r="C1066" s="308" t="n">
        <f aca="false">IF(B1066&lt;&gt;"",MONTH(B1066),0)</f>
        <v>3</v>
      </c>
      <c r="D1066" s="205" t="n">
        <f aca="false">VLOOKUP($B1066,data!$A$6:$M$15000,11)</f>
        <v>331000</v>
      </c>
    </row>
    <row r="1067" customFormat="false" ht="11.25" hidden="false" customHeight="false" outlineLevel="0" collapsed="false">
      <c r="A1067" s="333" t="n">
        <f aca="false">B1067</f>
        <v>36612</v>
      </c>
      <c r="B1067" s="192" t="n">
        <v>36612</v>
      </c>
      <c r="C1067" s="308" t="n">
        <f aca="false">IF(B1067&lt;&gt;"",MONTH(B1067),0)</f>
        <v>3</v>
      </c>
      <c r="D1067" s="205" t="n">
        <f aca="false">VLOOKUP($B1067,data!$A$6:$M$15000,11)</f>
        <v>462000</v>
      </c>
    </row>
    <row r="1068" customFormat="false" ht="11.25" hidden="false" customHeight="false" outlineLevel="0" collapsed="false">
      <c r="A1068" s="333" t="n">
        <f aca="false">B1068</f>
        <v>36613</v>
      </c>
      <c r="B1068" s="192" t="n">
        <v>36613</v>
      </c>
      <c r="C1068" s="308" t="n">
        <f aca="false">IF(B1068&lt;&gt;"",MONTH(B1068),0)</f>
        <v>3</v>
      </c>
      <c r="D1068" s="205" t="n">
        <f aca="false">VLOOKUP($B1068,data!$A$6:$M$15000,11)</f>
        <v>127000</v>
      </c>
    </row>
    <row r="1069" customFormat="false" ht="11.25" hidden="false" customHeight="false" outlineLevel="0" collapsed="false">
      <c r="A1069" s="333" t="n">
        <f aca="false">B1069</f>
        <v>36614</v>
      </c>
      <c r="B1069" s="192" t="n">
        <v>36614</v>
      </c>
      <c r="C1069" s="308" t="n">
        <f aca="false">IF(B1069&lt;&gt;"",MONTH(B1069),0)</f>
        <v>3</v>
      </c>
      <c r="D1069" s="205" t="n">
        <f aca="false">VLOOKUP($B1069,data!$A$6:$M$15000,11)</f>
        <v>265000</v>
      </c>
    </row>
    <row r="1070" customFormat="false" ht="11.25" hidden="false" customHeight="false" outlineLevel="0" collapsed="false">
      <c r="A1070" s="333" t="n">
        <f aca="false">B1070</f>
        <v>36615</v>
      </c>
      <c r="B1070" s="192" t="n">
        <v>36615</v>
      </c>
      <c r="C1070" s="308" t="n">
        <f aca="false">IF(B1070&lt;&gt;"",MONTH(B1070),0)</f>
        <v>3</v>
      </c>
      <c r="D1070" s="205" t="n">
        <f aca="false">VLOOKUP($B1070,data!$A$6:$M$15000,11)</f>
        <v>336000</v>
      </c>
    </row>
    <row r="1071" customFormat="false" ht="11.25" hidden="false" customHeight="false" outlineLevel="0" collapsed="false">
      <c r="A1071" s="333" t="n">
        <f aca="false">B1071</f>
        <v>36616</v>
      </c>
      <c r="B1071" s="192" t="n">
        <v>36616</v>
      </c>
      <c r="C1071" s="308" t="n">
        <f aca="false">IF(B1071&lt;&gt;"",MONTH(B1071),0)</f>
        <v>3</v>
      </c>
      <c r="D1071" s="205" t="n">
        <f aca="false">VLOOKUP($B1071,data!$A$6:$M$15000,11)</f>
        <v>691000</v>
      </c>
    </row>
    <row r="1072" customFormat="false" ht="11.25" hidden="false" customHeight="false" outlineLevel="0" collapsed="false">
      <c r="A1072" s="333" t="n">
        <f aca="false">B1072</f>
        <v>36617</v>
      </c>
      <c r="B1072" s="192" t="n">
        <v>36617</v>
      </c>
      <c r="C1072" s="308" t="n">
        <f aca="false">IF(B1072&lt;&gt;"",MONTH(B1072),0)</f>
        <v>4</v>
      </c>
      <c r="D1072" s="205" t="n">
        <f aca="false">VLOOKUP($B1072,data!$A$6:$M$15000,11)</f>
        <v>641000</v>
      </c>
    </row>
    <row r="1073" customFormat="false" ht="11.25" hidden="false" customHeight="false" outlineLevel="0" collapsed="false">
      <c r="A1073" s="333" t="n">
        <f aca="false">B1073</f>
        <v>36618</v>
      </c>
      <c r="B1073" s="192" t="n">
        <v>36618</v>
      </c>
      <c r="C1073" s="308" t="n">
        <f aca="false">IF(B1073&lt;&gt;"",MONTH(B1073),0)</f>
        <v>4</v>
      </c>
      <c r="D1073" s="205" t="n">
        <f aca="false">VLOOKUP($B1073,data!$A$6:$M$15000,11)</f>
        <v>679000</v>
      </c>
    </row>
    <row r="1074" customFormat="false" ht="11.25" hidden="false" customHeight="false" outlineLevel="0" collapsed="false">
      <c r="A1074" s="333" t="n">
        <f aca="false">B1074</f>
        <v>36619</v>
      </c>
      <c r="B1074" s="192" t="n">
        <v>36619</v>
      </c>
      <c r="C1074" s="308" t="n">
        <f aca="false">IF(B1074&lt;&gt;"",MONTH(B1074),0)</f>
        <v>4</v>
      </c>
      <c r="D1074" s="205" t="n">
        <f aca="false">VLOOKUP($B1074,data!$A$6:$M$15000,11)</f>
        <v>127000</v>
      </c>
    </row>
    <row r="1075" customFormat="false" ht="11.25" hidden="false" customHeight="false" outlineLevel="0" collapsed="false">
      <c r="A1075" s="333" t="n">
        <f aca="false">B1075</f>
        <v>36620</v>
      </c>
      <c r="B1075" s="192" t="n">
        <v>36620</v>
      </c>
      <c r="C1075" s="308" t="n">
        <f aca="false">IF(B1075&lt;&gt;"",MONTH(B1075),0)</f>
        <v>4</v>
      </c>
      <c r="D1075" s="205" t="n">
        <f aca="false">VLOOKUP($B1075,data!$A$6:$M$15000,11)</f>
        <v>77000</v>
      </c>
    </row>
    <row r="1076" customFormat="false" ht="11.25" hidden="false" customHeight="false" outlineLevel="0" collapsed="false">
      <c r="A1076" s="333" t="n">
        <f aca="false">B1076</f>
        <v>36621</v>
      </c>
      <c r="B1076" s="192" t="n">
        <v>36621</v>
      </c>
      <c r="C1076" s="308" t="n">
        <f aca="false">IF(B1076&lt;&gt;"",MONTH(B1076),0)</f>
        <v>4</v>
      </c>
      <c r="D1076" s="205" t="n">
        <f aca="false">VLOOKUP($B1076,data!$A$6:$M$15000,11)</f>
        <v>-1000</v>
      </c>
    </row>
    <row r="1077" customFormat="false" ht="11.25" hidden="false" customHeight="false" outlineLevel="0" collapsed="false">
      <c r="A1077" s="333" t="n">
        <f aca="false">B1077</f>
        <v>36622</v>
      </c>
      <c r="B1077" s="192" t="n">
        <v>36622</v>
      </c>
      <c r="C1077" s="308" t="n">
        <f aca="false">IF(B1077&lt;&gt;"",MONTH(B1077),0)</f>
        <v>4</v>
      </c>
      <c r="D1077" s="205" t="n">
        <f aca="false">VLOOKUP($B1077,data!$A$6:$M$15000,11)</f>
        <v>51000</v>
      </c>
    </row>
    <row r="1078" customFormat="false" ht="11.25" hidden="false" customHeight="false" outlineLevel="0" collapsed="false">
      <c r="A1078" s="333" t="n">
        <f aca="false">B1078</f>
        <v>36623</v>
      </c>
      <c r="B1078" s="192" t="n">
        <v>36623</v>
      </c>
      <c r="C1078" s="308" t="n">
        <f aca="false">IF(B1078&lt;&gt;"",MONTH(B1078),0)</f>
        <v>4</v>
      </c>
      <c r="D1078" s="205" t="n">
        <f aca="false">VLOOKUP($B1078,data!$A$6:$M$15000,11)</f>
        <v>449000</v>
      </c>
    </row>
    <row r="1079" customFormat="false" ht="11.25" hidden="false" customHeight="false" outlineLevel="0" collapsed="false">
      <c r="A1079" s="333" t="n">
        <f aca="false">B1079</f>
        <v>36624</v>
      </c>
      <c r="B1079" s="192" t="n">
        <v>36624</v>
      </c>
      <c r="C1079" s="308" t="n">
        <f aca="false">IF(B1079&lt;&gt;"",MONTH(B1079),0)</f>
        <v>4</v>
      </c>
      <c r="D1079" s="205" t="n">
        <f aca="false">VLOOKUP($B1079,data!$A$6:$M$15000,11)</f>
        <v>594000</v>
      </c>
    </row>
    <row r="1080" customFormat="false" ht="11.25" hidden="false" customHeight="false" outlineLevel="0" collapsed="false">
      <c r="A1080" s="333" t="n">
        <f aca="false">B1080</f>
        <v>36625</v>
      </c>
      <c r="B1080" s="192" t="n">
        <v>36625</v>
      </c>
      <c r="C1080" s="308" t="n">
        <f aca="false">IF(B1080&lt;&gt;"",MONTH(B1080),0)</f>
        <v>4</v>
      </c>
      <c r="D1080" s="205" t="n">
        <f aca="false">VLOOKUP($B1080,data!$A$6:$M$15000,11)</f>
        <v>632000</v>
      </c>
    </row>
    <row r="1081" customFormat="false" ht="11.25" hidden="false" customHeight="false" outlineLevel="0" collapsed="false">
      <c r="A1081" s="333" t="n">
        <f aca="false">B1081</f>
        <v>36626</v>
      </c>
      <c r="B1081" s="192" t="n">
        <v>36626</v>
      </c>
      <c r="C1081" s="308" t="n">
        <f aca="false">IF(B1081&lt;&gt;"",MONTH(B1081),0)</f>
        <v>4</v>
      </c>
      <c r="D1081" s="205" t="n">
        <f aca="false">VLOOKUP($B1081,data!$A$6:$M$15000,11)</f>
        <v>155000</v>
      </c>
    </row>
    <row r="1082" customFormat="false" ht="11.25" hidden="false" customHeight="false" outlineLevel="0" collapsed="false">
      <c r="A1082" s="333" t="n">
        <f aca="false">B1082</f>
        <v>36627</v>
      </c>
      <c r="B1082" s="192" t="n">
        <v>36627</v>
      </c>
      <c r="C1082" s="308" t="n">
        <f aca="false">IF(B1082&lt;&gt;"",MONTH(B1082),0)</f>
        <v>4</v>
      </c>
      <c r="D1082" s="205" t="n">
        <f aca="false">VLOOKUP($B1082,data!$A$6:$M$15000,11)</f>
        <v>328000</v>
      </c>
    </row>
    <row r="1083" customFormat="false" ht="11.25" hidden="false" customHeight="false" outlineLevel="0" collapsed="false">
      <c r="A1083" s="333" t="n">
        <f aca="false">B1083</f>
        <v>36628</v>
      </c>
      <c r="B1083" s="192" t="n">
        <v>36628</v>
      </c>
      <c r="C1083" s="308" t="n">
        <f aca="false">IF(B1083&lt;&gt;"",MONTH(B1083),0)</f>
        <v>4</v>
      </c>
      <c r="D1083" s="205" t="n">
        <f aca="false">VLOOKUP($B1083,data!$A$6:$M$15000,11)</f>
        <v>308000</v>
      </c>
    </row>
    <row r="1084" customFormat="false" ht="11.25" hidden="false" customHeight="false" outlineLevel="0" collapsed="false">
      <c r="A1084" s="333" t="n">
        <f aca="false">B1084</f>
        <v>36629</v>
      </c>
      <c r="B1084" s="192" t="n">
        <v>36629</v>
      </c>
      <c r="C1084" s="308" t="n">
        <f aca="false">IF(B1084&lt;&gt;"",MONTH(B1084),0)</f>
        <v>4</v>
      </c>
      <c r="D1084" s="205" t="n">
        <f aca="false">VLOOKUP($B1084,data!$A$6:$M$15000,11)</f>
        <v>529000</v>
      </c>
    </row>
    <row r="1085" customFormat="false" ht="11.25" hidden="false" customHeight="false" outlineLevel="0" collapsed="false">
      <c r="A1085" s="333" t="n">
        <f aca="false">B1085</f>
        <v>36630</v>
      </c>
      <c r="B1085" s="192" t="n">
        <v>36630</v>
      </c>
      <c r="C1085" s="308" t="n">
        <f aca="false">IF(B1085&lt;&gt;"",MONTH(B1085),0)</f>
        <v>4</v>
      </c>
      <c r="D1085" s="205" t="n">
        <f aca="false">VLOOKUP($B1085,data!$A$6:$M$15000,11)</f>
        <v>585000</v>
      </c>
    </row>
    <row r="1086" customFormat="false" ht="11.25" hidden="false" customHeight="false" outlineLevel="0" collapsed="false">
      <c r="A1086" s="333" t="n">
        <f aca="false">B1086</f>
        <v>36631</v>
      </c>
      <c r="B1086" s="192" t="n">
        <v>36631</v>
      </c>
      <c r="C1086" s="308" t="n">
        <f aca="false">IF(B1086&lt;&gt;"",MONTH(B1086),0)</f>
        <v>4</v>
      </c>
      <c r="D1086" s="205" t="n">
        <f aca="false">VLOOKUP($B1086,data!$A$6:$M$15000,11)</f>
        <v>673000</v>
      </c>
    </row>
    <row r="1087" customFormat="false" ht="11.25" hidden="false" customHeight="false" outlineLevel="0" collapsed="false">
      <c r="A1087" s="333" t="n">
        <f aca="false">B1087</f>
        <v>36632</v>
      </c>
      <c r="B1087" s="192" t="n">
        <v>36632</v>
      </c>
      <c r="C1087" s="308" t="n">
        <f aca="false">IF(B1087&lt;&gt;"",MONTH(B1087),0)</f>
        <v>4</v>
      </c>
      <c r="D1087" s="205" t="n">
        <f aca="false">VLOOKUP($B1087,data!$A$6:$M$15000,11)</f>
        <v>682000</v>
      </c>
    </row>
    <row r="1088" customFormat="false" ht="11.25" hidden="false" customHeight="false" outlineLevel="0" collapsed="false">
      <c r="A1088" s="333" t="n">
        <f aca="false">B1088</f>
        <v>36633</v>
      </c>
      <c r="B1088" s="192" t="n">
        <v>36633</v>
      </c>
      <c r="C1088" s="308" t="n">
        <f aca="false">IF(B1088&lt;&gt;"",MONTH(B1088),0)</f>
        <v>4</v>
      </c>
      <c r="D1088" s="205" t="n">
        <f aca="false">VLOOKUP($B1088,data!$A$6:$M$15000,11)</f>
        <v>12000</v>
      </c>
    </row>
    <row r="1089" customFormat="false" ht="11.25" hidden="false" customHeight="false" outlineLevel="0" collapsed="false">
      <c r="A1089" s="333" t="n">
        <f aca="false">B1089</f>
        <v>36634</v>
      </c>
      <c r="B1089" s="192" t="n">
        <v>36634</v>
      </c>
      <c r="C1089" s="308" t="n">
        <f aca="false">IF(B1089&lt;&gt;"",MONTH(B1089),0)</f>
        <v>4</v>
      </c>
      <c r="D1089" s="205" t="n">
        <f aca="false">VLOOKUP($B1089,data!$A$6:$M$15000,11)</f>
        <v>152000</v>
      </c>
    </row>
    <row r="1090" customFormat="false" ht="11.25" hidden="false" customHeight="false" outlineLevel="0" collapsed="false">
      <c r="A1090" s="333" t="n">
        <f aca="false">B1090</f>
        <v>36635</v>
      </c>
      <c r="B1090" s="192" t="n">
        <v>36635</v>
      </c>
      <c r="C1090" s="308" t="n">
        <f aca="false">IF(B1090&lt;&gt;"",MONTH(B1090),0)</f>
        <v>4</v>
      </c>
      <c r="D1090" s="205" t="n">
        <f aca="false">VLOOKUP($B1090,data!$A$6:$M$15000,11)</f>
        <v>230000</v>
      </c>
    </row>
    <row r="1091" customFormat="false" ht="11.25" hidden="false" customHeight="false" outlineLevel="0" collapsed="false">
      <c r="A1091" s="333" t="n">
        <f aca="false">B1091</f>
        <v>36636</v>
      </c>
      <c r="B1091" s="192" t="n">
        <v>36636</v>
      </c>
      <c r="C1091" s="308" t="n">
        <f aca="false">IF(B1091&lt;&gt;"",MONTH(B1091),0)</f>
        <v>4</v>
      </c>
      <c r="D1091" s="205" t="n">
        <f aca="false">VLOOKUP($B1091,data!$A$6:$M$15000,11)</f>
        <v>434000</v>
      </c>
    </row>
    <row r="1092" customFormat="false" ht="11.25" hidden="false" customHeight="false" outlineLevel="0" collapsed="false">
      <c r="A1092" s="333" t="n">
        <f aca="false">B1092</f>
        <v>36637</v>
      </c>
      <c r="B1092" s="192" t="n">
        <v>36637</v>
      </c>
      <c r="C1092" s="308" t="n">
        <f aca="false">IF(B1092&lt;&gt;"",MONTH(B1092),0)</f>
        <v>4</v>
      </c>
      <c r="D1092" s="205" t="n">
        <f aca="false">VLOOKUP($B1092,data!$A$6:$M$15000,11)</f>
        <v>665000</v>
      </c>
    </row>
    <row r="1093" customFormat="false" ht="11.25" hidden="false" customHeight="false" outlineLevel="0" collapsed="false">
      <c r="A1093" s="333" t="n">
        <f aca="false">B1093</f>
        <v>36638</v>
      </c>
      <c r="B1093" s="192" t="n">
        <v>36638</v>
      </c>
      <c r="C1093" s="308" t="n">
        <f aca="false">IF(B1093&lt;&gt;"",MONTH(B1093),0)</f>
        <v>4</v>
      </c>
      <c r="D1093" s="205" t="n">
        <f aca="false">VLOOKUP($B1093,data!$A$6:$M$15000,11)</f>
        <v>609000</v>
      </c>
    </row>
    <row r="1094" customFormat="false" ht="11.25" hidden="false" customHeight="false" outlineLevel="0" collapsed="false">
      <c r="A1094" s="333" t="n">
        <f aca="false">B1094</f>
        <v>36639</v>
      </c>
      <c r="B1094" s="192" t="n">
        <v>36639</v>
      </c>
      <c r="C1094" s="308" t="n">
        <f aca="false">IF(B1094&lt;&gt;"",MONTH(B1094),0)</f>
        <v>4</v>
      </c>
      <c r="D1094" s="205" t="n">
        <f aca="false">VLOOKUP($B1094,data!$A$6:$M$15000,11)</f>
        <v>627000</v>
      </c>
    </row>
    <row r="1095" customFormat="false" ht="11.25" hidden="false" customHeight="false" outlineLevel="0" collapsed="false">
      <c r="A1095" s="333" t="n">
        <f aca="false">B1095</f>
        <v>36640</v>
      </c>
      <c r="B1095" s="192" t="n">
        <v>36640</v>
      </c>
      <c r="C1095" s="308" t="n">
        <f aca="false">IF(B1095&lt;&gt;"",MONTH(B1095),0)</f>
        <v>4</v>
      </c>
      <c r="D1095" s="205" t="n">
        <f aca="false">VLOOKUP($B1095,data!$A$6:$M$15000,11)</f>
        <v>467000</v>
      </c>
    </row>
    <row r="1096" customFormat="false" ht="11.25" hidden="false" customHeight="false" outlineLevel="0" collapsed="false">
      <c r="A1096" s="333" t="n">
        <f aca="false">B1096</f>
        <v>36641</v>
      </c>
      <c r="B1096" s="192" t="n">
        <v>36641</v>
      </c>
      <c r="C1096" s="308" t="n">
        <f aca="false">IF(B1096&lt;&gt;"",MONTH(B1096),0)</f>
        <v>4</v>
      </c>
      <c r="D1096" s="205" t="n">
        <f aca="false">VLOOKUP($B1096,data!$A$6:$M$15000,11)</f>
        <v>431000</v>
      </c>
    </row>
    <row r="1097" customFormat="false" ht="11.25" hidden="false" customHeight="false" outlineLevel="0" collapsed="false">
      <c r="A1097" s="333" t="n">
        <f aca="false">B1097</f>
        <v>36642</v>
      </c>
      <c r="B1097" s="192" t="n">
        <v>36642</v>
      </c>
      <c r="C1097" s="308" t="n">
        <f aca="false">IF(B1097&lt;&gt;"",MONTH(B1097),0)</f>
        <v>4</v>
      </c>
      <c r="D1097" s="205" t="n">
        <f aca="false">VLOOKUP($B1097,data!$A$6:$M$15000,11)</f>
        <v>159000</v>
      </c>
    </row>
    <row r="1098" customFormat="false" ht="11.25" hidden="false" customHeight="false" outlineLevel="0" collapsed="false">
      <c r="A1098" s="333" t="n">
        <f aca="false">B1098</f>
        <v>36643</v>
      </c>
      <c r="B1098" s="192" t="n">
        <v>36643</v>
      </c>
      <c r="C1098" s="308" t="n">
        <f aca="false">IF(B1098&lt;&gt;"",MONTH(B1098),0)</f>
        <v>4</v>
      </c>
      <c r="D1098" s="205" t="n">
        <f aca="false">VLOOKUP($B1098,data!$A$6:$M$15000,11)</f>
        <v>354000</v>
      </c>
    </row>
    <row r="1099" customFormat="false" ht="11.25" hidden="false" customHeight="false" outlineLevel="0" collapsed="false">
      <c r="A1099" s="333" t="n">
        <f aca="false">B1099</f>
        <v>36644</v>
      </c>
      <c r="B1099" s="192" t="n">
        <v>36644</v>
      </c>
      <c r="C1099" s="308" t="n">
        <f aca="false">IF(B1099&lt;&gt;"",MONTH(B1099),0)</f>
        <v>4</v>
      </c>
      <c r="D1099" s="205" t="n">
        <f aca="false">VLOOKUP($B1099,data!$A$6:$M$15000,11)</f>
        <v>473000</v>
      </c>
    </row>
    <row r="1100" customFormat="false" ht="11.25" hidden="false" customHeight="false" outlineLevel="0" collapsed="false">
      <c r="A1100" s="333" t="n">
        <f aca="false">B1100</f>
        <v>36645</v>
      </c>
      <c r="B1100" s="192" t="n">
        <v>36645</v>
      </c>
      <c r="C1100" s="308" t="n">
        <f aca="false">IF(B1100&lt;&gt;"",MONTH(B1100),0)</f>
        <v>4</v>
      </c>
      <c r="D1100" s="205" t="n">
        <f aca="false">VLOOKUP($B1100,data!$A$6:$M$15000,11)</f>
        <v>280000</v>
      </c>
    </row>
    <row r="1101" customFormat="false" ht="11.25" hidden="false" customHeight="false" outlineLevel="0" collapsed="false">
      <c r="A1101" s="333" t="n">
        <f aca="false">B1101</f>
        <v>36646</v>
      </c>
      <c r="B1101" s="192" t="n">
        <v>36646</v>
      </c>
      <c r="C1101" s="308" t="n">
        <f aca="false">IF(B1101&lt;&gt;"",MONTH(B1101),0)</f>
        <v>4</v>
      </c>
      <c r="D1101" s="205" t="n">
        <f aca="false">VLOOKUP($B1101,data!$A$6:$M$15000,11)</f>
        <v>327000</v>
      </c>
    </row>
    <row r="1102" customFormat="false" ht="11.25" hidden="false" customHeight="false" outlineLevel="0" collapsed="false">
      <c r="A1102" s="333" t="n">
        <f aca="false">B1102</f>
        <v>36647</v>
      </c>
      <c r="B1102" s="192" t="n">
        <v>36647</v>
      </c>
      <c r="C1102" s="308" t="n">
        <f aca="false">IF(B1102&lt;&gt;"",MONTH(B1102),0)</f>
        <v>5</v>
      </c>
      <c r="D1102" s="205" t="n">
        <f aca="false">VLOOKUP($B1102,data!$A$6:$M$15000,11)</f>
        <v>-28000</v>
      </c>
    </row>
    <row r="1103" customFormat="false" ht="11.25" hidden="false" customHeight="false" outlineLevel="0" collapsed="false">
      <c r="A1103" s="333" t="n">
        <f aca="false">B1103</f>
        <v>36648</v>
      </c>
      <c r="B1103" s="192" t="n">
        <v>36648</v>
      </c>
      <c r="C1103" s="308" t="n">
        <f aca="false">IF(B1103&lt;&gt;"",MONTH(B1103),0)</f>
        <v>5</v>
      </c>
      <c r="D1103" s="205" t="n">
        <f aca="false">VLOOKUP($B1103,data!$A$6:$M$15000,11)</f>
        <v>191000</v>
      </c>
    </row>
    <row r="1104" customFormat="false" ht="11.25" hidden="false" customHeight="false" outlineLevel="0" collapsed="false">
      <c r="A1104" s="333" t="n">
        <f aca="false">B1104</f>
        <v>36649</v>
      </c>
      <c r="B1104" s="192" t="n">
        <v>36649</v>
      </c>
      <c r="C1104" s="308" t="n">
        <f aca="false">IF(B1104&lt;&gt;"",MONTH(B1104),0)</f>
        <v>5</v>
      </c>
      <c r="D1104" s="205" t="n">
        <f aca="false">VLOOKUP($B1104,data!$A$6:$M$15000,11)</f>
        <v>-177000</v>
      </c>
    </row>
    <row r="1105" customFormat="false" ht="11.25" hidden="false" customHeight="false" outlineLevel="0" collapsed="false">
      <c r="A1105" s="333" t="n">
        <f aca="false">B1105</f>
        <v>36650</v>
      </c>
      <c r="B1105" s="192" t="n">
        <v>36650</v>
      </c>
      <c r="C1105" s="308" t="n">
        <f aca="false">IF(B1105&lt;&gt;"",MONTH(B1105),0)</f>
        <v>5</v>
      </c>
      <c r="D1105" s="205" t="n">
        <f aca="false">VLOOKUP($B1105,data!$A$6:$M$15000,11)</f>
        <v>-37000</v>
      </c>
    </row>
    <row r="1106" customFormat="false" ht="11.25" hidden="false" customHeight="false" outlineLevel="0" collapsed="false">
      <c r="A1106" s="333" t="n">
        <f aca="false">B1106</f>
        <v>36651</v>
      </c>
      <c r="B1106" s="192" t="n">
        <v>36651</v>
      </c>
      <c r="C1106" s="308" t="n">
        <f aca="false">IF(B1106&lt;&gt;"",MONTH(B1106),0)</f>
        <v>5</v>
      </c>
      <c r="D1106" s="205" t="n">
        <f aca="false">VLOOKUP($B1106,data!$A$6:$M$15000,11)</f>
        <v>375000</v>
      </c>
    </row>
    <row r="1107" customFormat="false" ht="11.25" hidden="false" customHeight="false" outlineLevel="0" collapsed="false">
      <c r="A1107" s="333" t="n">
        <f aca="false">B1107</f>
        <v>36652</v>
      </c>
      <c r="B1107" s="192" t="n">
        <v>36652</v>
      </c>
      <c r="C1107" s="308" t="n">
        <f aca="false">IF(B1107&lt;&gt;"",MONTH(B1107),0)</f>
        <v>5</v>
      </c>
      <c r="D1107" s="205" t="n">
        <f aca="false">VLOOKUP($B1107,data!$A$6:$M$15000,11)</f>
        <v>487000</v>
      </c>
    </row>
    <row r="1108" customFormat="false" ht="11.25" hidden="false" customHeight="false" outlineLevel="0" collapsed="false">
      <c r="A1108" s="333" t="n">
        <f aca="false">B1108</f>
        <v>36653</v>
      </c>
      <c r="B1108" s="192" t="n">
        <v>36653</v>
      </c>
      <c r="C1108" s="308" t="n">
        <f aca="false">IF(B1108&lt;&gt;"",MONTH(B1108),0)</f>
        <v>5</v>
      </c>
      <c r="D1108" s="205" t="n">
        <f aca="false">VLOOKUP($B1108,data!$A$6:$M$15000,11)</f>
        <v>693000</v>
      </c>
    </row>
    <row r="1109" customFormat="false" ht="11.25" hidden="false" customHeight="false" outlineLevel="0" collapsed="false">
      <c r="A1109" s="333" t="n">
        <f aca="false">B1109</f>
        <v>36654</v>
      </c>
      <c r="B1109" s="192" t="n">
        <v>36654</v>
      </c>
      <c r="C1109" s="308" t="n">
        <f aca="false">IF(B1109&lt;&gt;"",MONTH(B1109),0)</f>
        <v>5</v>
      </c>
      <c r="D1109" s="205" t="n">
        <f aca="false">VLOOKUP($B1109,data!$A$6:$M$15000,11)</f>
        <v>119000</v>
      </c>
    </row>
    <row r="1110" customFormat="false" ht="11.25" hidden="false" customHeight="false" outlineLevel="0" collapsed="false">
      <c r="A1110" s="333" t="n">
        <f aca="false">B1110</f>
        <v>36655</v>
      </c>
      <c r="B1110" s="192" t="n">
        <v>36655</v>
      </c>
      <c r="C1110" s="308" t="n">
        <f aca="false">IF(B1110&lt;&gt;"",MONTH(B1110),0)</f>
        <v>5</v>
      </c>
      <c r="D1110" s="205" t="n">
        <f aca="false">VLOOKUP($B1110,data!$A$6:$M$15000,11)</f>
        <v>215000</v>
      </c>
    </row>
    <row r="1111" customFormat="false" ht="11.25" hidden="false" customHeight="false" outlineLevel="0" collapsed="false">
      <c r="A1111" s="333" t="n">
        <f aca="false">B1111</f>
        <v>36656</v>
      </c>
      <c r="B1111" s="192" t="n">
        <v>36656</v>
      </c>
      <c r="C1111" s="308" t="n">
        <f aca="false">IF(B1111&lt;&gt;"",MONTH(B1111),0)</f>
        <v>5</v>
      </c>
      <c r="D1111" s="205" t="n">
        <f aca="false">VLOOKUP($B1111,data!$A$6:$M$15000,11)</f>
        <v>-29000</v>
      </c>
    </row>
    <row r="1112" customFormat="false" ht="11.25" hidden="false" customHeight="false" outlineLevel="0" collapsed="false">
      <c r="A1112" s="333" t="n">
        <f aca="false">B1112</f>
        <v>36657</v>
      </c>
      <c r="B1112" s="192" t="n">
        <v>36657</v>
      </c>
      <c r="C1112" s="308" t="n">
        <f aca="false">IF(B1112&lt;&gt;"",MONTH(B1112),0)</f>
        <v>5</v>
      </c>
      <c r="D1112" s="205" t="n">
        <f aca="false">VLOOKUP($B1112,data!$A$6:$M$15000,11)</f>
        <v>102000</v>
      </c>
    </row>
    <row r="1113" customFormat="false" ht="11.25" hidden="false" customHeight="false" outlineLevel="0" collapsed="false">
      <c r="A1113" s="333" t="n">
        <f aca="false">B1113</f>
        <v>36658</v>
      </c>
      <c r="B1113" s="192" t="n">
        <v>36658</v>
      </c>
      <c r="C1113" s="308" t="n">
        <f aca="false">IF(B1113&lt;&gt;"",MONTH(B1113),0)</f>
        <v>5</v>
      </c>
      <c r="D1113" s="205" t="n">
        <f aca="false">VLOOKUP($B1113,data!$A$6:$M$15000,11)</f>
        <v>145000</v>
      </c>
    </row>
    <row r="1114" customFormat="false" ht="11.25" hidden="false" customHeight="false" outlineLevel="0" collapsed="false">
      <c r="A1114" s="333" t="n">
        <f aca="false">B1114</f>
        <v>36659</v>
      </c>
      <c r="B1114" s="192" t="n">
        <v>36659</v>
      </c>
      <c r="C1114" s="308" t="n">
        <f aca="false">IF(B1114&lt;&gt;"",MONTH(B1114),0)</f>
        <v>5</v>
      </c>
      <c r="D1114" s="205" t="n">
        <f aca="false">VLOOKUP($B1114,data!$A$6:$M$15000,11)</f>
        <v>474000</v>
      </c>
    </row>
    <row r="1115" customFormat="false" ht="11.25" hidden="false" customHeight="false" outlineLevel="0" collapsed="false">
      <c r="A1115" s="333" t="n">
        <f aca="false">B1115</f>
        <v>36660</v>
      </c>
      <c r="B1115" s="192" t="n">
        <v>36660</v>
      </c>
      <c r="C1115" s="308" t="n">
        <f aca="false">IF(B1115&lt;&gt;"",MONTH(B1115),0)</f>
        <v>5</v>
      </c>
      <c r="D1115" s="205" t="n">
        <f aca="false">VLOOKUP($B1115,data!$A$6:$M$15000,11)</f>
        <v>567000</v>
      </c>
    </row>
    <row r="1116" customFormat="false" ht="11.25" hidden="false" customHeight="false" outlineLevel="0" collapsed="false">
      <c r="A1116" s="333" t="n">
        <f aca="false">B1116</f>
        <v>36661</v>
      </c>
      <c r="B1116" s="192" t="n">
        <v>36661</v>
      </c>
      <c r="C1116" s="308" t="n">
        <f aca="false">IF(B1116&lt;&gt;"",MONTH(B1116),0)</f>
        <v>5</v>
      </c>
      <c r="D1116" s="205" t="n">
        <f aca="false">VLOOKUP($B1116,data!$A$6:$M$15000,11)</f>
        <v>66000</v>
      </c>
    </row>
    <row r="1117" customFormat="false" ht="11.25" hidden="false" customHeight="false" outlineLevel="0" collapsed="false">
      <c r="A1117" s="333" t="n">
        <f aca="false">B1117</f>
        <v>36662</v>
      </c>
      <c r="B1117" s="192" t="n">
        <v>36662</v>
      </c>
      <c r="C1117" s="308" t="n">
        <f aca="false">IF(B1117&lt;&gt;"",MONTH(B1117),0)</f>
        <v>5</v>
      </c>
      <c r="D1117" s="205" t="n">
        <f aca="false">VLOOKUP($B1117,data!$A$6:$M$15000,11)</f>
        <v>-47000</v>
      </c>
    </row>
    <row r="1118" customFormat="false" ht="11.25" hidden="false" customHeight="false" outlineLevel="0" collapsed="false">
      <c r="A1118" s="333" t="n">
        <f aca="false">B1118</f>
        <v>36663</v>
      </c>
      <c r="B1118" s="192" t="n">
        <v>36663</v>
      </c>
      <c r="C1118" s="308" t="n">
        <f aca="false">IF(B1118&lt;&gt;"",MONTH(B1118),0)</f>
        <v>5</v>
      </c>
      <c r="D1118" s="205" t="n">
        <f aca="false">VLOOKUP($B1118,data!$A$6:$M$15000,11)</f>
        <v>91000</v>
      </c>
    </row>
    <row r="1119" customFormat="false" ht="11.25" hidden="false" customHeight="false" outlineLevel="0" collapsed="false">
      <c r="A1119" s="333" t="n">
        <f aca="false">B1119</f>
        <v>36664</v>
      </c>
      <c r="B1119" s="192" t="n">
        <v>36664</v>
      </c>
      <c r="C1119" s="308" t="n">
        <f aca="false">IF(B1119&lt;&gt;"",MONTH(B1119),0)</f>
        <v>5</v>
      </c>
      <c r="D1119" s="205" t="n">
        <f aca="false">VLOOKUP($B1119,data!$A$6:$M$15000,11)</f>
        <v>414000</v>
      </c>
    </row>
    <row r="1120" customFormat="false" ht="11.25" hidden="false" customHeight="false" outlineLevel="0" collapsed="false">
      <c r="A1120" s="333" t="n">
        <f aca="false">B1120</f>
        <v>36665</v>
      </c>
      <c r="B1120" s="192" t="n">
        <v>36665</v>
      </c>
      <c r="C1120" s="308" t="n">
        <f aca="false">IF(B1120&lt;&gt;"",MONTH(B1120),0)</f>
        <v>5</v>
      </c>
      <c r="D1120" s="205" t="n">
        <f aca="false">VLOOKUP($B1120,data!$A$6:$M$15000,11)</f>
        <v>421000</v>
      </c>
    </row>
    <row r="1121" customFormat="false" ht="11.25" hidden="false" customHeight="false" outlineLevel="0" collapsed="false">
      <c r="A1121" s="333" t="n">
        <f aca="false">B1121</f>
        <v>36666</v>
      </c>
      <c r="B1121" s="192" t="n">
        <v>36666</v>
      </c>
      <c r="C1121" s="308" t="n">
        <f aca="false">IF(B1121&lt;&gt;"",MONTH(B1121),0)</f>
        <v>5</v>
      </c>
      <c r="D1121" s="205" t="n">
        <f aca="false">VLOOKUP($B1121,data!$A$6:$M$15000,11)</f>
        <v>159000</v>
      </c>
    </row>
    <row r="1122" customFormat="false" ht="11.25" hidden="false" customHeight="false" outlineLevel="0" collapsed="false">
      <c r="A1122" s="333" t="n">
        <f aca="false">B1122</f>
        <v>36667</v>
      </c>
      <c r="B1122" s="192" t="n">
        <v>36667</v>
      </c>
      <c r="C1122" s="308" t="n">
        <f aca="false">IF(B1122&lt;&gt;"",MONTH(B1122),0)</f>
        <v>5</v>
      </c>
      <c r="D1122" s="205" t="n">
        <f aca="false">VLOOKUP($B1122,data!$A$6:$M$15000,11)</f>
        <v>277000</v>
      </c>
    </row>
    <row r="1123" customFormat="false" ht="11.25" hidden="false" customHeight="false" outlineLevel="0" collapsed="false">
      <c r="A1123" s="333" t="n">
        <f aca="false">B1123</f>
        <v>36668</v>
      </c>
      <c r="B1123" s="192" t="n">
        <v>36668</v>
      </c>
      <c r="C1123" s="308" t="n">
        <f aca="false">IF(B1123&lt;&gt;"",MONTH(B1123),0)</f>
        <v>5</v>
      </c>
      <c r="D1123" s="205" t="n">
        <f aca="false">VLOOKUP($B1123,data!$A$6:$M$15000,11)</f>
        <v>-617000</v>
      </c>
    </row>
    <row r="1124" customFormat="false" ht="11.25" hidden="false" customHeight="false" outlineLevel="0" collapsed="false">
      <c r="A1124" s="333" t="n">
        <f aca="false">B1124</f>
        <v>36669</v>
      </c>
      <c r="B1124" s="192" t="n">
        <v>36669</v>
      </c>
      <c r="C1124" s="308" t="n">
        <f aca="false">IF(B1124&lt;&gt;"",MONTH(B1124),0)</f>
        <v>5</v>
      </c>
      <c r="D1124" s="205" t="n">
        <f aca="false">VLOOKUP($B1124,data!$A$6:$M$15000,11)</f>
        <v>-76000</v>
      </c>
    </row>
    <row r="1125" customFormat="false" ht="11.25" hidden="false" customHeight="false" outlineLevel="0" collapsed="false">
      <c r="A1125" s="333" t="n">
        <f aca="false">B1125</f>
        <v>36670</v>
      </c>
      <c r="B1125" s="192" t="n">
        <v>36670</v>
      </c>
      <c r="C1125" s="308" t="n">
        <f aca="false">IF(B1125&lt;&gt;"",MONTH(B1125),0)</f>
        <v>5</v>
      </c>
      <c r="D1125" s="205" t="n">
        <f aca="false">VLOOKUP($B1125,data!$A$6:$M$15000,11)</f>
        <v>103000</v>
      </c>
    </row>
    <row r="1126" customFormat="false" ht="11.25" hidden="false" customHeight="false" outlineLevel="0" collapsed="false">
      <c r="A1126" s="333" t="n">
        <f aca="false">B1126</f>
        <v>36671</v>
      </c>
      <c r="B1126" s="192" t="n">
        <v>36671</v>
      </c>
      <c r="C1126" s="308" t="n">
        <f aca="false">IF(B1126&lt;&gt;"",MONTH(B1126),0)</f>
        <v>5</v>
      </c>
      <c r="D1126" s="205" t="n">
        <f aca="false">VLOOKUP($B1126,data!$A$6:$M$15000,11)</f>
        <v>-32000</v>
      </c>
    </row>
    <row r="1127" customFormat="false" ht="11.25" hidden="false" customHeight="false" outlineLevel="0" collapsed="false">
      <c r="A1127" s="333" t="n">
        <f aca="false">B1127</f>
        <v>36672</v>
      </c>
      <c r="B1127" s="192" t="n">
        <v>36672</v>
      </c>
      <c r="C1127" s="308" t="n">
        <f aca="false">IF(B1127&lt;&gt;"",MONTH(B1127),0)</f>
        <v>5</v>
      </c>
      <c r="D1127" s="205" t="n">
        <f aca="false">VLOOKUP($B1127,data!$A$6:$M$15000,11)</f>
        <v>370000</v>
      </c>
    </row>
    <row r="1128" customFormat="false" ht="11.25" hidden="false" customHeight="false" outlineLevel="0" collapsed="false">
      <c r="A1128" s="333" t="n">
        <f aca="false">B1128</f>
        <v>36673</v>
      </c>
      <c r="B1128" s="192" t="n">
        <v>36673</v>
      </c>
      <c r="C1128" s="308" t="n">
        <f aca="false">IF(B1128&lt;&gt;"",MONTH(B1128),0)</f>
        <v>5</v>
      </c>
      <c r="D1128" s="205" t="n">
        <f aca="false">VLOOKUP($B1128,data!$A$6:$M$15000,11)</f>
        <v>137000</v>
      </c>
    </row>
    <row r="1129" customFormat="false" ht="11.25" hidden="false" customHeight="false" outlineLevel="0" collapsed="false">
      <c r="A1129" s="333" t="n">
        <f aca="false">B1129</f>
        <v>36674</v>
      </c>
      <c r="B1129" s="192" t="n">
        <v>36674</v>
      </c>
      <c r="C1129" s="308" t="n">
        <f aca="false">IF(B1129&lt;&gt;"",MONTH(B1129),0)</f>
        <v>5</v>
      </c>
      <c r="D1129" s="205" t="n">
        <f aca="false">VLOOKUP($B1129,data!$A$6:$M$15000,11)</f>
        <v>241000</v>
      </c>
    </row>
    <row r="1130" customFormat="false" ht="11.25" hidden="false" customHeight="false" outlineLevel="0" collapsed="false">
      <c r="A1130" s="333" t="n">
        <f aca="false">B1130</f>
        <v>36675</v>
      </c>
      <c r="B1130" s="192" t="n">
        <v>36675</v>
      </c>
      <c r="C1130" s="308" t="n">
        <f aca="false">IF(B1130&lt;&gt;"",MONTH(B1130),0)</f>
        <v>5</v>
      </c>
      <c r="D1130" s="205" t="n">
        <f aca="false">VLOOKUP($B1130,data!$A$6:$M$15000,11)</f>
        <v>111000</v>
      </c>
    </row>
    <row r="1131" customFormat="false" ht="11.25" hidden="false" customHeight="false" outlineLevel="0" collapsed="false">
      <c r="A1131" s="333" t="n">
        <f aca="false">B1131</f>
        <v>36676</v>
      </c>
      <c r="B1131" s="192" t="n">
        <v>36676</v>
      </c>
      <c r="C1131" s="308" t="n">
        <f aca="false">IF(B1131&lt;&gt;"",MONTH(B1131),0)</f>
        <v>5</v>
      </c>
      <c r="D1131" s="205" t="n">
        <f aca="false">VLOOKUP($B1131,data!$A$6:$M$15000,11)</f>
        <v>-157000</v>
      </c>
    </row>
    <row r="1132" customFormat="false" ht="11.25" hidden="false" customHeight="false" outlineLevel="0" collapsed="false">
      <c r="A1132" s="333" t="n">
        <f aca="false">B1132</f>
        <v>36677</v>
      </c>
      <c r="B1132" s="192" t="n">
        <v>36677</v>
      </c>
      <c r="C1132" s="308" t="n">
        <f aca="false">IF(B1132&lt;&gt;"",MONTH(B1132),0)</f>
        <v>5</v>
      </c>
      <c r="D1132" s="205" t="n">
        <f aca="false">VLOOKUP($B1132,data!$A$6:$M$15000,11)</f>
        <v>174000</v>
      </c>
    </row>
    <row r="1133" customFormat="false" ht="11.25" hidden="false" customHeight="false" outlineLevel="0" collapsed="false">
      <c r="A1133" s="333" t="n">
        <f aca="false">B1133</f>
        <v>36678</v>
      </c>
      <c r="B1133" s="192" t="n">
        <v>36678</v>
      </c>
      <c r="C1133" s="308" t="n">
        <f aca="false">IF(B1133&lt;&gt;"",MONTH(B1133),0)</f>
        <v>6</v>
      </c>
      <c r="D1133" s="205" t="n">
        <f aca="false">VLOOKUP($B1133,data!$A$6:$M$15000,11)</f>
        <v>183000</v>
      </c>
    </row>
    <row r="1134" customFormat="false" ht="11.25" hidden="false" customHeight="false" outlineLevel="0" collapsed="false">
      <c r="A1134" s="333" t="n">
        <f aca="false">B1134</f>
        <v>36679</v>
      </c>
      <c r="B1134" s="192" t="n">
        <v>36679</v>
      </c>
      <c r="C1134" s="308" t="n">
        <f aca="false">IF(B1134&lt;&gt;"",MONTH(B1134),0)</f>
        <v>6</v>
      </c>
      <c r="D1134" s="205" t="n">
        <f aca="false">VLOOKUP($B1134,data!$A$6:$M$15000,11)</f>
        <v>315000</v>
      </c>
    </row>
    <row r="1135" customFormat="false" ht="11.25" hidden="false" customHeight="false" outlineLevel="0" collapsed="false">
      <c r="A1135" s="333" t="n">
        <f aca="false">B1135</f>
        <v>36680</v>
      </c>
      <c r="B1135" s="192" t="n">
        <v>36680</v>
      </c>
      <c r="C1135" s="308" t="n">
        <f aca="false">IF(B1135&lt;&gt;"",MONTH(B1135),0)</f>
        <v>6</v>
      </c>
      <c r="D1135" s="205" t="n">
        <f aca="false">VLOOKUP($B1135,data!$A$6:$M$15000,11)</f>
        <v>249000</v>
      </c>
    </row>
    <row r="1136" customFormat="false" ht="11.25" hidden="false" customHeight="false" outlineLevel="0" collapsed="false">
      <c r="A1136" s="333" t="n">
        <f aca="false">B1136</f>
        <v>36681</v>
      </c>
      <c r="B1136" s="192" t="n">
        <v>36681</v>
      </c>
      <c r="C1136" s="308" t="n">
        <f aca="false">IF(B1136&lt;&gt;"",MONTH(B1136),0)</f>
        <v>6</v>
      </c>
      <c r="D1136" s="205" t="n">
        <f aca="false">VLOOKUP($B1136,data!$A$6:$M$15000,11)</f>
        <v>232000</v>
      </c>
    </row>
    <row r="1137" customFormat="false" ht="11.25" hidden="false" customHeight="false" outlineLevel="0" collapsed="false">
      <c r="A1137" s="333" t="n">
        <f aca="false">B1137</f>
        <v>36682</v>
      </c>
      <c r="B1137" s="192" t="n">
        <v>36682</v>
      </c>
      <c r="C1137" s="308" t="n">
        <f aca="false">IF(B1137&lt;&gt;"",MONTH(B1137),0)</f>
        <v>6</v>
      </c>
      <c r="D1137" s="205" t="n">
        <f aca="false">VLOOKUP($B1137,data!$A$6:$M$15000,11)</f>
        <v>-135000</v>
      </c>
    </row>
    <row r="1138" customFormat="false" ht="11.25" hidden="false" customHeight="false" outlineLevel="0" collapsed="false">
      <c r="A1138" s="333" t="n">
        <f aca="false">B1138</f>
        <v>36683</v>
      </c>
      <c r="B1138" s="192" t="n">
        <v>36683</v>
      </c>
      <c r="C1138" s="308" t="n">
        <f aca="false">IF(B1138&lt;&gt;"",MONTH(B1138),0)</f>
        <v>6</v>
      </c>
      <c r="D1138" s="205" t="n">
        <f aca="false">VLOOKUP($B1138,data!$A$6:$M$15000,11)</f>
        <v>-40000</v>
      </c>
    </row>
    <row r="1139" customFormat="false" ht="11.25" hidden="false" customHeight="false" outlineLevel="0" collapsed="false">
      <c r="A1139" s="333" t="n">
        <f aca="false">B1139</f>
        <v>36684</v>
      </c>
      <c r="B1139" s="192" t="n">
        <v>36684</v>
      </c>
      <c r="C1139" s="308" t="n">
        <f aca="false">IF(B1139&lt;&gt;"",MONTH(B1139),0)</f>
        <v>6</v>
      </c>
      <c r="D1139" s="205" t="n">
        <f aca="false">VLOOKUP($B1139,data!$A$6:$M$15000,11)</f>
        <v>-75000</v>
      </c>
    </row>
    <row r="1140" customFormat="false" ht="11.25" hidden="false" customHeight="false" outlineLevel="0" collapsed="false">
      <c r="A1140" s="333" t="n">
        <f aca="false">B1140</f>
        <v>36685</v>
      </c>
      <c r="B1140" s="192" t="n">
        <v>36685</v>
      </c>
      <c r="C1140" s="308" t="n">
        <f aca="false">IF(B1140&lt;&gt;"",MONTH(B1140),0)</f>
        <v>6</v>
      </c>
      <c r="D1140" s="205" t="n">
        <f aca="false">VLOOKUP($B1140,data!$A$6:$M$15000,11)</f>
        <v>260000</v>
      </c>
    </row>
    <row r="1141" customFormat="false" ht="11.25" hidden="false" customHeight="false" outlineLevel="0" collapsed="false">
      <c r="A1141" s="333" t="n">
        <f aca="false">B1141</f>
        <v>36686</v>
      </c>
      <c r="B1141" s="192" t="n">
        <v>36686</v>
      </c>
      <c r="C1141" s="308" t="n">
        <f aca="false">IF(B1141&lt;&gt;"",MONTH(B1141),0)</f>
        <v>6</v>
      </c>
      <c r="D1141" s="205" t="n">
        <f aca="false">VLOOKUP($B1141,data!$A$6:$M$15000,11)</f>
        <v>263000</v>
      </c>
    </row>
    <row r="1142" customFormat="false" ht="11.25" hidden="false" customHeight="false" outlineLevel="0" collapsed="false">
      <c r="A1142" s="333" t="n">
        <f aca="false">B1142</f>
        <v>36687</v>
      </c>
      <c r="B1142" s="192" t="n">
        <v>36687</v>
      </c>
      <c r="C1142" s="308" t="n">
        <f aca="false">IF(B1142&lt;&gt;"",MONTH(B1142),0)</f>
        <v>6</v>
      </c>
      <c r="D1142" s="205" t="n">
        <f aca="false">VLOOKUP($B1142,data!$A$6:$M$15000,11)</f>
        <v>417000</v>
      </c>
    </row>
    <row r="1143" customFormat="false" ht="11.25" hidden="false" customHeight="false" outlineLevel="0" collapsed="false">
      <c r="A1143" s="333" t="n">
        <f aca="false">B1143</f>
        <v>36688</v>
      </c>
      <c r="B1143" s="192" t="n">
        <v>36688</v>
      </c>
      <c r="C1143" s="308" t="n">
        <f aca="false">IF(B1143&lt;&gt;"",MONTH(B1143),0)</f>
        <v>6</v>
      </c>
      <c r="D1143" s="205" t="n">
        <f aca="false">VLOOKUP($B1143,data!$A$6:$M$15000,11)</f>
        <v>712000</v>
      </c>
    </row>
    <row r="1144" customFormat="false" ht="11.25" hidden="false" customHeight="false" outlineLevel="0" collapsed="false">
      <c r="A1144" s="333" t="n">
        <f aca="false">B1144</f>
        <v>36689</v>
      </c>
      <c r="B1144" s="192" t="n">
        <v>36689</v>
      </c>
      <c r="C1144" s="308" t="n">
        <f aca="false">IF(B1144&lt;&gt;"",MONTH(B1144),0)</f>
        <v>6</v>
      </c>
      <c r="D1144" s="205" t="n">
        <f aca="false">VLOOKUP($B1144,data!$A$6:$M$15000,11)</f>
        <v>-38000</v>
      </c>
    </row>
    <row r="1145" customFormat="false" ht="11.25" hidden="false" customHeight="false" outlineLevel="0" collapsed="false">
      <c r="A1145" s="333" t="n">
        <f aca="false">B1145</f>
        <v>36690</v>
      </c>
      <c r="B1145" s="192" t="n">
        <v>36690</v>
      </c>
      <c r="C1145" s="308" t="n">
        <f aca="false">IF(B1145&lt;&gt;"",MONTH(B1145),0)</f>
        <v>6</v>
      </c>
      <c r="D1145" s="205" t="n">
        <f aca="false">VLOOKUP($B1145,data!$A$6:$M$15000,11)</f>
        <v>-140000</v>
      </c>
    </row>
    <row r="1146" customFormat="false" ht="11.25" hidden="false" customHeight="false" outlineLevel="0" collapsed="false">
      <c r="A1146" s="333" t="n">
        <f aca="false">B1146</f>
        <v>36691</v>
      </c>
      <c r="B1146" s="192" t="n">
        <v>36691</v>
      </c>
      <c r="C1146" s="308" t="n">
        <f aca="false">IF(B1146&lt;&gt;"",MONTH(B1146),0)</f>
        <v>6</v>
      </c>
      <c r="D1146" s="205" t="n">
        <f aca="false">VLOOKUP($B1146,data!$A$6:$M$15000,11)</f>
        <v>-464000</v>
      </c>
    </row>
    <row r="1147" customFormat="false" ht="11.25" hidden="false" customHeight="false" outlineLevel="0" collapsed="false">
      <c r="A1147" s="333" t="n">
        <f aca="false">B1147</f>
        <v>36692</v>
      </c>
      <c r="B1147" s="192" t="n">
        <v>36692</v>
      </c>
      <c r="C1147" s="308" t="n">
        <f aca="false">IF(B1147&lt;&gt;"",MONTH(B1147),0)</f>
        <v>6</v>
      </c>
      <c r="D1147" s="205" t="n">
        <f aca="false">VLOOKUP($B1147,data!$A$6:$M$15000,11)</f>
        <v>-295000</v>
      </c>
    </row>
    <row r="1148" customFormat="false" ht="11.25" hidden="false" customHeight="false" outlineLevel="0" collapsed="false">
      <c r="A1148" s="333" t="n">
        <f aca="false">B1148</f>
        <v>36693</v>
      </c>
      <c r="B1148" s="192" t="n">
        <v>36693</v>
      </c>
      <c r="C1148" s="308" t="n">
        <f aca="false">IF(B1148&lt;&gt;"",MONTH(B1148),0)</f>
        <v>6</v>
      </c>
      <c r="D1148" s="205" t="n">
        <f aca="false">VLOOKUP($B1148,data!$A$6:$M$15000,11)</f>
        <v>-11000</v>
      </c>
    </row>
    <row r="1149" customFormat="false" ht="11.25" hidden="false" customHeight="false" outlineLevel="0" collapsed="false">
      <c r="A1149" s="333" t="n">
        <f aca="false">B1149</f>
        <v>36694</v>
      </c>
      <c r="B1149" s="192" t="n">
        <v>36694</v>
      </c>
      <c r="C1149" s="308" t="n">
        <f aca="false">IF(B1149&lt;&gt;"",MONTH(B1149),0)</f>
        <v>6</v>
      </c>
      <c r="D1149" s="205" t="n">
        <f aca="false">VLOOKUP($B1149,data!$A$6:$M$15000,11)</f>
        <v>268000</v>
      </c>
    </row>
    <row r="1150" customFormat="false" ht="11.25" hidden="false" customHeight="false" outlineLevel="0" collapsed="false">
      <c r="A1150" s="333" t="n">
        <f aca="false">B1150</f>
        <v>36695</v>
      </c>
      <c r="B1150" s="192" t="n">
        <v>36695</v>
      </c>
      <c r="C1150" s="308" t="n">
        <f aca="false">IF(B1150&lt;&gt;"",MONTH(B1150),0)</f>
        <v>6</v>
      </c>
      <c r="D1150" s="205" t="n">
        <f aca="false">VLOOKUP($B1150,data!$A$6:$M$15000,11)</f>
        <v>479000</v>
      </c>
    </row>
    <row r="1151" customFormat="false" ht="11.25" hidden="false" customHeight="false" outlineLevel="0" collapsed="false">
      <c r="A1151" s="333" t="n">
        <f aca="false">B1151</f>
        <v>36696</v>
      </c>
      <c r="B1151" s="192" t="n">
        <v>36696</v>
      </c>
      <c r="C1151" s="308" t="n">
        <f aca="false">IF(B1151&lt;&gt;"",MONTH(B1151),0)</f>
        <v>6</v>
      </c>
      <c r="D1151" s="205" t="n">
        <f aca="false">VLOOKUP($B1151,data!$A$6:$M$15000,11)</f>
        <v>-214000</v>
      </c>
    </row>
    <row r="1152" customFormat="false" ht="11.25" hidden="false" customHeight="false" outlineLevel="0" collapsed="false">
      <c r="A1152" s="333" t="n">
        <f aca="false">B1152</f>
        <v>36697</v>
      </c>
      <c r="B1152" s="192" t="n">
        <v>36697</v>
      </c>
      <c r="C1152" s="308" t="n">
        <f aca="false">IF(B1152&lt;&gt;"",MONTH(B1152),0)</f>
        <v>6</v>
      </c>
      <c r="D1152" s="205" t="n">
        <f aca="false">VLOOKUP($B1152,data!$A$6:$M$15000,11)</f>
        <v>33000</v>
      </c>
    </row>
    <row r="1153" customFormat="false" ht="11.25" hidden="false" customHeight="false" outlineLevel="0" collapsed="false">
      <c r="A1153" s="333" t="n">
        <f aca="false">B1153</f>
        <v>36698</v>
      </c>
      <c r="B1153" s="192" t="n">
        <v>36698</v>
      </c>
      <c r="C1153" s="308" t="n">
        <f aca="false">IF(B1153&lt;&gt;"",MONTH(B1153),0)</f>
        <v>6</v>
      </c>
      <c r="D1153" s="205" t="n">
        <f aca="false">VLOOKUP($B1153,data!$A$6:$M$15000,11)</f>
        <v>136000</v>
      </c>
    </row>
    <row r="1154" customFormat="false" ht="11.25" hidden="false" customHeight="false" outlineLevel="0" collapsed="false">
      <c r="A1154" s="333" t="n">
        <f aca="false">B1154</f>
        <v>36699</v>
      </c>
      <c r="B1154" s="192" t="n">
        <v>36699</v>
      </c>
      <c r="C1154" s="308" t="n">
        <f aca="false">IF(B1154&lt;&gt;"",MONTH(B1154),0)</f>
        <v>6</v>
      </c>
      <c r="D1154" s="205" t="n">
        <f aca="false">VLOOKUP($B1154,data!$A$6:$M$15000,11)</f>
        <v>236000</v>
      </c>
    </row>
    <row r="1155" customFormat="false" ht="11.25" hidden="false" customHeight="false" outlineLevel="0" collapsed="false">
      <c r="A1155" s="333" t="n">
        <f aca="false">B1155</f>
        <v>36700</v>
      </c>
      <c r="B1155" s="192" t="n">
        <v>36700</v>
      </c>
      <c r="C1155" s="308" t="n">
        <f aca="false">IF(B1155&lt;&gt;"",MONTH(B1155),0)</f>
        <v>6</v>
      </c>
      <c r="D1155" s="205" t="n">
        <f aca="false">VLOOKUP($B1155,data!$A$6:$M$15000,11)</f>
        <v>260000</v>
      </c>
    </row>
    <row r="1156" customFormat="false" ht="11.25" hidden="false" customHeight="false" outlineLevel="0" collapsed="false">
      <c r="A1156" s="333" t="n">
        <f aca="false">B1156</f>
        <v>36701</v>
      </c>
      <c r="B1156" s="192" t="n">
        <v>36701</v>
      </c>
      <c r="C1156" s="308" t="n">
        <f aca="false">IF(B1156&lt;&gt;"",MONTH(B1156),0)</f>
        <v>6</v>
      </c>
      <c r="D1156" s="205" t="n">
        <f aca="false">VLOOKUP($B1156,data!$A$6:$M$15000,11)</f>
        <v>415000</v>
      </c>
    </row>
    <row r="1157" customFormat="false" ht="11.25" hidden="false" customHeight="false" outlineLevel="0" collapsed="false">
      <c r="A1157" s="333" t="n">
        <f aca="false">B1157</f>
        <v>36702</v>
      </c>
      <c r="B1157" s="192" t="n">
        <v>36702</v>
      </c>
      <c r="C1157" s="308" t="n">
        <f aca="false">IF(B1157&lt;&gt;"",MONTH(B1157),0)</f>
        <v>6</v>
      </c>
      <c r="D1157" s="205" t="n">
        <f aca="false">VLOOKUP($B1157,data!$A$6:$M$15000,11)</f>
        <v>593000</v>
      </c>
    </row>
    <row r="1158" customFormat="false" ht="11.25" hidden="false" customHeight="false" outlineLevel="0" collapsed="false">
      <c r="A1158" s="333" t="n">
        <f aca="false">B1158</f>
        <v>36703</v>
      </c>
      <c r="B1158" s="192" t="n">
        <v>36703</v>
      </c>
      <c r="C1158" s="308" t="n">
        <f aca="false">IF(B1158&lt;&gt;"",MONTH(B1158),0)</f>
        <v>6</v>
      </c>
      <c r="D1158" s="205" t="n">
        <f aca="false">VLOOKUP($B1158,data!$A$6:$M$15000,11)</f>
        <v>-549000</v>
      </c>
    </row>
    <row r="1159" customFormat="false" ht="11.25" hidden="false" customHeight="false" outlineLevel="0" collapsed="false">
      <c r="A1159" s="333" t="n">
        <f aca="false">B1159</f>
        <v>36704</v>
      </c>
      <c r="B1159" s="192" t="n">
        <v>36704</v>
      </c>
      <c r="C1159" s="308" t="n">
        <f aca="false">IF(B1159&lt;&gt;"",MONTH(B1159),0)</f>
        <v>6</v>
      </c>
      <c r="D1159" s="205" t="n">
        <f aca="false">VLOOKUP($B1159,data!$A$6:$M$15000,11)</f>
        <v>-321000</v>
      </c>
    </row>
    <row r="1160" customFormat="false" ht="11.25" hidden="false" customHeight="false" outlineLevel="0" collapsed="false">
      <c r="A1160" s="333" t="n">
        <f aca="false">B1160</f>
        <v>36705</v>
      </c>
      <c r="B1160" s="192" t="n">
        <v>36705</v>
      </c>
      <c r="C1160" s="308" t="n">
        <f aca="false">IF(B1160&lt;&gt;"",MONTH(B1160),0)</f>
        <v>6</v>
      </c>
      <c r="D1160" s="205" t="n">
        <f aca="false">VLOOKUP($B1160,data!$A$6:$M$15000,11)</f>
        <v>-445000</v>
      </c>
    </row>
    <row r="1161" customFormat="false" ht="11.25" hidden="false" customHeight="false" outlineLevel="0" collapsed="false">
      <c r="A1161" s="333" t="n">
        <f aca="false">B1161</f>
        <v>36706</v>
      </c>
      <c r="B1161" s="192" t="n">
        <v>36706</v>
      </c>
      <c r="C1161" s="308" t="n">
        <f aca="false">IF(B1161&lt;&gt;"",MONTH(B1161),0)</f>
        <v>6</v>
      </c>
      <c r="D1161" s="205" t="n">
        <f aca="false">VLOOKUP($B1161,data!$A$6:$M$15000,11)</f>
        <v>-217000</v>
      </c>
    </row>
    <row r="1162" customFormat="false" ht="11.25" hidden="false" customHeight="false" outlineLevel="0" collapsed="false">
      <c r="A1162" s="333" t="n">
        <f aca="false">B1162</f>
        <v>36707</v>
      </c>
      <c r="B1162" s="192" t="n">
        <v>36707</v>
      </c>
      <c r="C1162" s="308" t="n">
        <f aca="false">IF(B1162&lt;&gt;"",MONTH(B1162),0)</f>
        <v>6</v>
      </c>
      <c r="D1162" s="205" t="n">
        <f aca="false">VLOOKUP($B1162,data!$A$6:$M$15000,11)</f>
        <v>-52000</v>
      </c>
    </row>
    <row r="1163" customFormat="false" ht="11.25" hidden="false" customHeight="false" outlineLevel="0" collapsed="false">
      <c r="A1163" s="333" t="n">
        <f aca="false">B1163</f>
        <v>36708</v>
      </c>
      <c r="B1163" s="192" t="n">
        <v>36708</v>
      </c>
      <c r="C1163" s="308" t="n">
        <f aca="false">IF(B1163&lt;&gt;"",MONTH(B1163),0)</f>
        <v>7</v>
      </c>
      <c r="D1163" s="205" t="n">
        <f aca="false">VLOOKUP($B1163,data!$A$6:$M$15000,11)</f>
        <v>85000</v>
      </c>
    </row>
    <row r="1164" customFormat="false" ht="11.25" hidden="false" customHeight="false" outlineLevel="0" collapsed="false">
      <c r="A1164" s="333" t="n">
        <f aca="false">B1164</f>
        <v>36709</v>
      </c>
      <c r="B1164" s="192" t="n">
        <v>36709</v>
      </c>
      <c r="C1164" s="308" t="n">
        <f aca="false">IF(B1164&lt;&gt;"",MONTH(B1164),0)</f>
        <v>7</v>
      </c>
      <c r="D1164" s="205" t="n">
        <f aca="false">VLOOKUP($B1164,data!$A$6:$M$15000,11)</f>
        <v>600000</v>
      </c>
    </row>
    <row r="1165" customFormat="false" ht="11.25" hidden="false" customHeight="false" outlineLevel="0" collapsed="false">
      <c r="A1165" s="333" t="n">
        <f aca="false">B1165</f>
        <v>36710</v>
      </c>
      <c r="B1165" s="192" t="n">
        <v>36710</v>
      </c>
      <c r="C1165" s="308" t="n">
        <f aca="false">IF(B1165&lt;&gt;"",MONTH(B1165),0)</f>
        <v>7</v>
      </c>
      <c r="D1165" s="205" t="n">
        <f aca="false">VLOOKUP($B1165,data!$A$6:$M$15000,11)</f>
        <v>194000</v>
      </c>
    </row>
    <row r="1166" customFormat="false" ht="11.25" hidden="false" customHeight="false" outlineLevel="0" collapsed="false">
      <c r="A1166" s="333" t="n">
        <f aca="false">B1166</f>
        <v>36711</v>
      </c>
      <c r="B1166" s="192" t="n">
        <v>36711</v>
      </c>
      <c r="C1166" s="308" t="n">
        <f aca="false">IF(B1166&lt;&gt;"",MONTH(B1166),0)</f>
        <v>7</v>
      </c>
      <c r="D1166" s="205" t="n">
        <f aca="false">VLOOKUP($B1166,data!$A$6:$M$15000,11)</f>
        <v>655000</v>
      </c>
    </row>
    <row r="1167" customFormat="false" ht="11.25" hidden="false" customHeight="false" outlineLevel="0" collapsed="false">
      <c r="A1167" s="333" t="n">
        <f aca="false">B1167</f>
        <v>36712</v>
      </c>
      <c r="B1167" s="192" t="n">
        <v>36712</v>
      </c>
      <c r="C1167" s="308" t="n">
        <f aca="false">IF(B1167&lt;&gt;"",MONTH(B1167),0)</f>
        <v>7</v>
      </c>
      <c r="D1167" s="205" t="n">
        <f aca="false">VLOOKUP($B1167,data!$A$6:$M$15000,11)</f>
        <v>150000</v>
      </c>
    </row>
    <row r="1168" customFormat="false" ht="11.25" hidden="false" customHeight="false" outlineLevel="0" collapsed="false">
      <c r="A1168" s="333" t="n">
        <f aca="false">B1168</f>
        <v>36713</v>
      </c>
      <c r="B1168" s="192" t="n">
        <v>36713</v>
      </c>
      <c r="C1168" s="308" t="n">
        <f aca="false">IF(B1168&lt;&gt;"",MONTH(B1168),0)</f>
        <v>7</v>
      </c>
      <c r="D1168" s="205" t="n">
        <f aca="false">VLOOKUP($B1168,data!$A$6:$M$15000,11)</f>
        <v>223000</v>
      </c>
    </row>
    <row r="1169" customFormat="false" ht="11.25" hidden="false" customHeight="false" outlineLevel="0" collapsed="false">
      <c r="A1169" s="333" t="n">
        <f aca="false">B1169</f>
        <v>36714</v>
      </c>
      <c r="B1169" s="192" t="n">
        <v>36714</v>
      </c>
      <c r="C1169" s="308" t="n">
        <f aca="false">IF(B1169&lt;&gt;"",MONTH(B1169),0)</f>
        <v>7</v>
      </c>
      <c r="D1169" s="205" t="n">
        <f aca="false">VLOOKUP($B1169,data!$A$6:$M$15000,11)</f>
        <v>355000</v>
      </c>
    </row>
    <row r="1170" customFormat="false" ht="11.25" hidden="false" customHeight="false" outlineLevel="0" collapsed="false">
      <c r="A1170" s="333" t="n">
        <f aca="false">B1170</f>
        <v>36715</v>
      </c>
      <c r="B1170" s="192" t="n">
        <v>36715</v>
      </c>
      <c r="C1170" s="308" t="n">
        <f aca="false">IF(B1170&lt;&gt;"",MONTH(B1170),0)</f>
        <v>7</v>
      </c>
      <c r="D1170" s="205" t="n">
        <f aca="false">VLOOKUP($B1170,data!$A$6:$M$15000,11)</f>
        <v>431000</v>
      </c>
    </row>
    <row r="1171" customFormat="false" ht="11.25" hidden="false" customHeight="false" outlineLevel="0" collapsed="false">
      <c r="A1171" s="333" t="n">
        <f aca="false">B1171</f>
        <v>36716</v>
      </c>
      <c r="B1171" s="192" t="n">
        <v>36716</v>
      </c>
      <c r="C1171" s="308" t="n">
        <f aca="false">IF(B1171&lt;&gt;"",MONTH(B1171),0)</f>
        <v>7</v>
      </c>
      <c r="D1171" s="205" t="n">
        <f aca="false">VLOOKUP($B1171,data!$A$6:$M$15000,11)</f>
        <v>624000</v>
      </c>
    </row>
    <row r="1172" customFormat="false" ht="11.25" hidden="false" customHeight="false" outlineLevel="0" collapsed="false">
      <c r="A1172" s="333" t="n">
        <f aca="false">B1172</f>
        <v>36717</v>
      </c>
      <c r="B1172" s="192" t="n">
        <v>36717</v>
      </c>
      <c r="C1172" s="308" t="n">
        <f aca="false">IF(B1172&lt;&gt;"",MONTH(B1172),0)</f>
        <v>7</v>
      </c>
      <c r="D1172" s="205" t="n">
        <f aca="false">VLOOKUP($B1172,data!$A$6:$M$15000,11)</f>
        <v>-178000</v>
      </c>
    </row>
    <row r="1173" customFormat="false" ht="11.25" hidden="false" customHeight="false" outlineLevel="0" collapsed="false">
      <c r="A1173" s="333" t="n">
        <f aca="false">B1173</f>
        <v>36718</v>
      </c>
      <c r="B1173" s="192" t="n">
        <v>36718</v>
      </c>
      <c r="C1173" s="308" t="n">
        <f aca="false">IF(B1173&lt;&gt;"",MONTH(B1173),0)</f>
        <v>7</v>
      </c>
      <c r="D1173" s="205" t="n">
        <f aca="false">VLOOKUP($B1173,data!$A$6:$M$15000,11)</f>
        <v>-182000</v>
      </c>
    </row>
    <row r="1174" customFormat="false" ht="11.25" hidden="false" customHeight="false" outlineLevel="0" collapsed="false">
      <c r="A1174" s="333" t="n">
        <f aca="false">B1174</f>
        <v>36719</v>
      </c>
      <c r="B1174" s="192" t="n">
        <v>36719</v>
      </c>
      <c r="C1174" s="308" t="n">
        <f aca="false">IF(B1174&lt;&gt;"",MONTH(B1174),0)</f>
        <v>7</v>
      </c>
      <c r="D1174" s="205" t="n">
        <f aca="false">VLOOKUP($B1174,data!$A$6:$M$15000,11)</f>
        <v>-24000</v>
      </c>
    </row>
    <row r="1175" customFormat="false" ht="11.25" hidden="false" customHeight="false" outlineLevel="0" collapsed="false">
      <c r="A1175" s="333" t="n">
        <f aca="false">B1175</f>
        <v>36720</v>
      </c>
      <c r="B1175" s="192" t="n">
        <v>36720</v>
      </c>
      <c r="C1175" s="308" t="n">
        <f aca="false">IF(B1175&lt;&gt;"",MONTH(B1175),0)</f>
        <v>7</v>
      </c>
      <c r="D1175" s="205" t="n">
        <f aca="false">VLOOKUP($B1175,data!$A$6:$M$15000,11)</f>
        <v>-22000</v>
      </c>
    </row>
    <row r="1176" customFormat="false" ht="11.25" hidden="false" customHeight="false" outlineLevel="0" collapsed="false">
      <c r="A1176" s="333" t="n">
        <f aca="false">B1176</f>
        <v>36721</v>
      </c>
      <c r="B1176" s="192" t="n">
        <v>36721</v>
      </c>
      <c r="C1176" s="308" t="n">
        <f aca="false">IF(B1176&lt;&gt;"",MONTH(B1176),0)</f>
        <v>7</v>
      </c>
      <c r="D1176" s="205" t="n">
        <f aca="false">VLOOKUP($B1176,data!$A$6:$M$15000,11)</f>
        <v>121000</v>
      </c>
    </row>
    <row r="1177" customFormat="false" ht="11.25" hidden="false" customHeight="false" outlineLevel="0" collapsed="false">
      <c r="A1177" s="333" t="n">
        <f aca="false">B1177</f>
        <v>36722</v>
      </c>
      <c r="B1177" s="192" t="n">
        <v>36722</v>
      </c>
      <c r="C1177" s="308" t="n">
        <f aca="false">IF(B1177&lt;&gt;"",MONTH(B1177),0)</f>
        <v>7</v>
      </c>
      <c r="D1177" s="205" t="n">
        <f aca="false">VLOOKUP($B1177,data!$A$6:$M$15000,11)</f>
        <v>384000</v>
      </c>
    </row>
    <row r="1178" customFormat="false" ht="11.25" hidden="false" customHeight="false" outlineLevel="0" collapsed="false">
      <c r="A1178" s="333" t="n">
        <f aca="false">B1178</f>
        <v>36723</v>
      </c>
      <c r="B1178" s="192" t="n">
        <v>36723</v>
      </c>
      <c r="C1178" s="308" t="n">
        <f aca="false">IF(B1178&lt;&gt;"",MONTH(B1178),0)</f>
        <v>7</v>
      </c>
      <c r="D1178" s="205" t="n">
        <f aca="false">VLOOKUP($B1178,data!$A$6:$M$15000,11)</f>
        <v>201000</v>
      </c>
    </row>
    <row r="1179" customFormat="false" ht="11.25" hidden="false" customHeight="false" outlineLevel="0" collapsed="false">
      <c r="A1179" s="333" t="n">
        <f aca="false">B1179</f>
        <v>36724</v>
      </c>
      <c r="B1179" s="192" t="n">
        <v>36724</v>
      </c>
      <c r="C1179" s="308" t="n">
        <f aca="false">IF(B1179&lt;&gt;"",MONTH(B1179),0)</f>
        <v>7</v>
      </c>
      <c r="D1179" s="205" t="n">
        <f aca="false">VLOOKUP($B1179,data!$A$6:$M$15000,11)</f>
        <v>-223000</v>
      </c>
    </row>
    <row r="1180" customFormat="false" ht="11.25" hidden="false" customHeight="false" outlineLevel="0" collapsed="false">
      <c r="A1180" s="333" t="n">
        <f aca="false">B1180</f>
        <v>36725</v>
      </c>
      <c r="B1180" s="192" t="n">
        <v>36725</v>
      </c>
      <c r="C1180" s="308" t="n">
        <f aca="false">IF(B1180&lt;&gt;"",MONTH(B1180),0)</f>
        <v>7</v>
      </c>
      <c r="D1180" s="205" t="n">
        <f aca="false">VLOOKUP($B1180,data!$A$6:$M$15000,11)</f>
        <v>-464000</v>
      </c>
    </row>
    <row r="1181" customFormat="false" ht="11.25" hidden="false" customHeight="false" outlineLevel="0" collapsed="false">
      <c r="A1181" s="333" t="n">
        <f aca="false">B1181</f>
        <v>36726</v>
      </c>
      <c r="B1181" s="192" t="n">
        <v>36726</v>
      </c>
      <c r="C1181" s="308" t="n">
        <f aca="false">IF(B1181&lt;&gt;"",MONTH(B1181),0)</f>
        <v>7</v>
      </c>
      <c r="D1181" s="205" t="n">
        <f aca="false">VLOOKUP($B1181,data!$A$6:$M$15000,11)</f>
        <v>-553000</v>
      </c>
    </row>
    <row r="1182" customFormat="false" ht="11.25" hidden="false" customHeight="false" outlineLevel="0" collapsed="false">
      <c r="A1182" s="333" t="n">
        <f aca="false">B1182</f>
        <v>36727</v>
      </c>
      <c r="B1182" s="192" t="n">
        <v>36727</v>
      </c>
      <c r="C1182" s="308" t="n">
        <f aca="false">IF(B1182&lt;&gt;"",MONTH(B1182),0)</f>
        <v>7</v>
      </c>
      <c r="D1182" s="205" t="n">
        <f aca="false">VLOOKUP($B1182,data!$A$6:$M$15000,11)</f>
        <v>-566000</v>
      </c>
    </row>
    <row r="1183" customFormat="false" ht="11.25" hidden="false" customHeight="false" outlineLevel="0" collapsed="false">
      <c r="A1183" s="333" t="n">
        <f aca="false">B1183</f>
        <v>36728</v>
      </c>
      <c r="B1183" s="192" t="n">
        <v>36728</v>
      </c>
      <c r="C1183" s="308" t="n">
        <f aca="false">IF(B1183&lt;&gt;"",MONTH(B1183),0)</f>
        <v>7</v>
      </c>
      <c r="D1183" s="205" t="n">
        <f aca="false">VLOOKUP($B1183,data!$A$6:$M$15000,11)</f>
        <v>-161000</v>
      </c>
    </row>
    <row r="1184" customFormat="false" ht="11.25" hidden="false" customHeight="false" outlineLevel="0" collapsed="false">
      <c r="A1184" s="333" t="n">
        <f aca="false">B1184</f>
        <v>36729</v>
      </c>
      <c r="B1184" s="192" t="n">
        <v>36729</v>
      </c>
      <c r="C1184" s="308" t="n">
        <f aca="false">IF(B1184&lt;&gt;"",MONTH(B1184),0)</f>
        <v>7</v>
      </c>
      <c r="D1184" s="205" t="n">
        <f aca="false">VLOOKUP($B1184,data!$A$6:$M$15000,11)</f>
        <v>132000</v>
      </c>
    </row>
    <row r="1185" customFormat="false" ht="11.25" hidden="false" customHeight="false" outlineLevel="0" collapsed="false">
      <c r="A1185" s="333" t="n">
        <f aca="false">B1185</f>
        <v>36730</v>
      </c>
      <c r="B1185" s="192" t="n">
        <v>36730</v>
      </c>
      <c r="C1185" s="308" t="n">
        <f aca="false">IF(B1185&lt;&gt;"",MONTH(B1185),0)</f>
        <v>7</v>
      </c>
      <c r="D1185" s="205" t="n">
        <f aca="false">VLOOKUP($B1185,data!$A$6:$M$15000,11)</f>
        <v>264000</v>
      </c>
    </row>
    <row r="1186" customFormat="false" ht="11.25" hidden="false" customHeight="false" outlineLevel="0" collapsed="false">
      <c r="A1186" s="333" t="n">
        <f aca="false">B1186</f>
        <v>36731</v>
      </c>
      <c r="B1186" s="192" t="n">
        <v>36731</v>
      </c>
      <c r="C1186" s="308" t="n">
        <f aca="false">IF(B1186&lt;&gt;"",MONTH(B1186),0)</f>
        <v>7</v>
      </c>
      <c r="D1186" s="205" t="n">
        <f aca="false">VLOOKUP($B1186,data!$A$6:$M$15000,11)</f>
        <v>-412000</v>
      </c>
    </row>
    <row r="1187" customFormat="false" ht="11.25" hidden="false" customHeight="false" outlineLevel="0" collapsed="false">
      <c r="A1187" s="333" t="n">
        <f aca="false">B1187</f>
        <v>36732</v>
      </c>
      <c r="B1187" s="192" t="n">
        <v>36732</v>
      </c>
      <c r="C1187" s="308" t="n">
        <f aca="false">IF(B1187&lt;&gt;"",MONTH(B1187),0)</f>
        <v>7</v>
      </c>
      <c r="D1187" s="205" t="n">
        <f aca="false">VLOOKUP($B1187,data!$A$6:$M$15000,11)</f>
        <v>-550000</v>
      </c>
    </row>
    <row r="1188" customFormat="false" ht="11.25" hidden="false" customHeight="false" outlineLevel="0" collapsed="false">
      <c r="A1188" s="333" t="n">
        <f aca="false">B1188</f>
        <v>36733</v>
      </c>
      <c r="B1188" s="192" t="n">
        <v>36733</v>
      </c>
      <c r="C1188" s="308" t="n">
        <f aca="false">IF(B1188&lt;&gt;"",MONTH(B1188),0)</f>
        <v>7</v>
      </c>
      <c r="D1188" s="205" t="n">
        <f aca="false">VLOOKUP($B1188,data!$A$6:$M$15000,11)</f>
        <v>-482000</v>
      </c>
    </row>
    <row r="1189" customFormat="false" ht="11.25" hidden="false" customHeight="false" outlineLevel="0" collapsed="false">
      <c r="A1189" s="333" t="n">
        <f aca="false">B1189</f>
        <v>36734</v>
      </c>
      <c r="B1189" s="192" t="n">
        <v>36734</v>
      </c>
      <c r="C1189" s="308" t="n">
        <f aca="false">IF(B1189&lt;&gt;"",MONTH(B1189),0)</f>
        <v>7</v>
      </c>
      <c r="D1189" s="205" t="n">
        <f aca="false">VLOOKUP($B1189,data!$A$6:$M$15000,11)</f>
        <v>-479000</v>
      </c>
    </row>
    <row r="1190" customFormat="false" ht="11.25" hidden="false" customHeight="false" outlineLevel="0" collapsed="false">
      <c r="A1190" s="333" t="n">
        <f aca="false">B1190</f>
        <v>36735</v>
      </c>
      <c r="B1190" s="192" t="n">
        <v>36735</v>
      </c>
      <c r="C1190" s="308" t="n">
        <f aca="false">IF(B1190&lt;&gt;"",MONTH(B1190),0)</f>
        <v>7</v>
      </c>
      <c r="D1190" s="205" t="n">
        <f aca="false">VLOOKUP($B1190,data!$A$6:$M$15000,11)</f>
        <v>-491000</v>
      </c>
    </row>
    <row r="1191" customFormat="false" ht="11.25" hidden="false" customHeight="false" outlineLevel="0" collapsed="false">
      <c r="A1191" s="333" t="n">
        <f aca="false">B1191</f>
        <v>36736</v>
      </c>
      <c r="B1191" s="192" t="n">
        <v>36736</v>
      </c>
      <c r="C1191" s="308" t="n">
        <f aca="false">IF(B1191&lt;&gt;"",MONTH(B1191),0)</f>
        <v>7</v>
      </c>
      <c r="D1191" s="205" t="n">
        <f aca="false">VLOOKUP($B1191,data!$A$6:$M$15000,11)</f>
        <v>-91000</v>
      </c>
    </row>
    <row r="1192" customFormat="false" ht="11.25" hidden="false" customHeight="false" outlineLevel="0" collapsed="false">
      <c r="A1192" s="333" t="n">
        <f aca="false">B1192</f>
        <v>36737</v>
      </c>
      <c r="B1192" s="192" t="n">
        <v>36737</v>
      </c>
      <c r="C1192" s="308" t="n">
        <f aca="false">IF(B1192&lt;&gt;"",MONTH(B1192),0)</f>
        <v>7</v>
      </c>
      <c r="D1192" s="205" t="n">
        <f aca="false">VLOOKUP($B1192,data!$A$6:$M$15000,11)</f>
        <v>-34000</v>
      </c>
    </row>
    <row r="1193" customFormat="false" ht="11.25" hidden="false" customHeight="false" outlineLevel="0" collapsed="false">
      <c r="A1193" s="333" t="n">
        <f aca="false">B1193</f>
        <v>36738</v>
      </c>
      <c r="B1193" s="192" t="n">
        <v>36738</v>
      </c>
      <c r="C1193" s="308" t="n">
        <f aca="false">IF(B1193&lt;&gt;"",MONTH(B1193),0)</f>
        <v>7</v>
      </c>
      <c r="D1193" s="205" t="n">
        <f aca="false">VLOOKUP($B1193,data!$A$6:$M$15000,11)</f>
        <v>-676000</v>
      </c>
    </row>
    <row r="1194" customFormat="false" ht="11.25" hidden="false" customHeight="false" outlineLevel="0" collapsed="false">
      <c r="A1194" s="333" t="n">
        <f aca="false">B1194</f>
        <v>36739</v>
      </c>
      <c r="B1194" s="192" t="n">
        <v>36739</v>
      </c>
      <c r="C1194" s="308" t="n">
        <f aca="false">IF(B1194&lt;&gt;"",MONTH(B1194),0)</f>
        <v>8</v>
      </c>
      <c r="D1194" s="205" t="n">
        <f aca="false">VLOOKUP($B1194,data!$A$6:$M$15000,11)</f>
        <v>-832000</v>
      </c>
    </row>
    <row r="1195" customFormat="false" ht="11.25" hidden="false" customHeight="false" outlineLevel="0" collapsed="false">
      <c r="A1195" s="333" t="n">
        <f aca="false">B1195</f>
        <v>36740</v>
      </c>
      <c r="B1195" s="192" t="n">
        <v>36740</v>
      </c>
      <c r="C1195" s="308" t="n">
        <f aca="false">IF(B1195&lt;&gt;"",MONTH(B1195),0)</f>
        <v>8</v>
      </c>
      <c r="D1195" s="205" t="n">
        <f aca="false">VLOOKUP($B1195,data!$A$6:$M$15000,11)</f>
        <v>-801000</v>
      </c>
    </row>
    <row r="1196" customFormat="false" ht="11.25" hidden="false" customHeight="false" outlineLevel="0" collapsed="false">
      <c r="A1196" s="333" t="n">
        <f aca="false">B1196</f>
        <v>36741</v>
      </c>
      <c r="B1196" s="192" t="n">
        <v>36741</v>
      </c>
      <c r="C1196" s="308" t="n">
        <f aca="false">IF(B1196&lt;&gt;"",MONTH(B1196),0)</f>
        <v>8</v>
      </c>
      <c r="D1196" s="205" t="n">
        <f aca="false">VLOOKUP($B1196,data!$A$6:$M$15000,11)</f>
        <v>-643000</v>
      </c>
    </row>
    <row r="1197" customFormat="false" ht="11.25" hidden="false" customHeight="false" outlineLevel="0" collapsed="false">
      <c r="A1197" s="333" t="n">
        <f aca="false">B1197</f>
        <v>36742</v>
      </c>
      <c r="B1197" s="192" t="n">
        <v>36742</v>
      </c>
      <c r="C1197" s="308" t="n">
        <f aca="false">IF(B1197&lt;&gt;"",MONTH(B1197),0)</f>
        <v>8</v>
      </c>
      <c r="D1197" s="205" t="n">
        <f aca="false">VLOOKUP($B1197,data!$A$6:$M$15000,11)</f>
        <v>-506000</v>
      </c>
    </row>
    <row r="1198" customFormat="false" ht="11.25" hidden="false" customHeight="false" outlineLevel="0" collapsed="false">
      <c r="A1198" s="333" t="n">
        <f aca="false">B1198</f>
        <v>36743</v>
      </c>
      <c r="B1198" s="192" t="n">
        <v>36743</v>
      </c>
      <c r="C1198" s="308" t="n">
        <f aca="false">IF(B1198&lt;&gt;"",MONTH(B1198),0)</f>
        <v>8</v>
      </c>
      <c r="D1198" s="205" t="n">
        <f aca="false">VLOOKUP($B1198,data!$A$6:$M$15000,11)</f>
        <v>-268000</v>
      </c>
    </row>
    <row r="1199" customFormat="false" ht="11.25" hidden="false" customHeight="false" outlineLevel="0" collapsed="false">
      <c r="A1199" s="333" t="n">
        <f aca="false">B1199</f>
        <v>36744</v>
      </c>
      <c r="B1199" s="192" t="n">
        <v>36744</v>
      </c>
      <c r="C1199" s="308" t="n">
        <f aca="false">IF(B1199&lt;&gt;"",MONTH(B1199),0)</f>
        <v>8</v>
      </c>
      <c r="D1199" s="205" t="n">
        <f aca="false">VLOOKUP($B1199,data!$A$6:$M$15000,11)</f>
        <v>175000</v>
      </c>
    </row>
    <row r="1200" customFormat="false" ht="11.25" hidden="false" customHeight="false" outlineLevel="0" collapsed="false">
      <c r="A1200" s="333" t="n">
        <f aca="false">B1200</f>
        <v>36745</v>
      </c>
      <c r="B1200" s="192" t="n">
        <v>36745</v>
      </c>
      <c r="C1200" s="308" t="n">
        <f aca="false">IF(B1200&lt;&gt;"",MONTH(B1200),0)</f>
        <v>8</v>
      </c>
      <c r="D1200" s="205" t="n">
        <f aca="false">VLOOKUP($B1200,data!$A$6:$M$15000,11)</f>
        <v>-370000</v>
      </c>
    </row>
    <row r="1201" customFormat="false" ht="11.25" hidden="false" customHeight="false" outlineLevel="0" collapsed="false">
      <c r="A1201" s="333" t="n">
        <f aca="false">B1201</f>
        <v>36746</v>
      </c>
      <c r="B1201" s="192" t="n">
        <v>36746</v>
      </c>
      <c r="C1201" s="308" t="n">
        <f aca="false">IF(B1201&lt;&gt;"",MONTH(B1201),0)</f>
        <v>8</v>
      </c>
      <c r="D1201" s="205" t="n">
        <f aca="false">VLOOKUP($B1201,data!$A$6:$M$15000,11)</f>
        <v>-109000</v>
      </c>
    </row>
    <row r="1202" customFormat="false" ht="11.25" hidden="false" customHeight="false" outlineLevel="0" collapsed="false">
      <c r="A1202" s="333" t="n">
        <f aca="false">B1202</f>
        <v>36747</v>
      </c>
      <c r="B1202" s="192" t="n">
        <v>36747</v>
      </c>
      <c r="C1202" s="308" t="n">
        <f aca="false">IF(B1202&lt;&gt;"",MONTH(B1202),0)</f>
        <v>8</v>
      </c>
      <c r="D1202" s="205" t="n">
        <f aca="false">VLOOKUP($B1202,data!$A$6:$M$15000,11)</f>
        <v>-315000</v>
      </c>
    </row>
    <row r="1203" customFormat="false" ht="11.25" hidden="false" customHeight="false" outlineLevel="0" collapsed="false">
      <c r="A1203" s="333" t="n">
        <f aca="false">B1203</f>
        <v>36748</v>
      </c>
      <c r="B1203" s="192" t="n">
        <v>36748</v>
      </c>
      <c r="C1203" s="308" t="n">
        <f aca="false">IF(B1203&lt;&gt;"",MONTH(B1203),0)</f>
        <v>8</v>
      </c>
      <c r="D1203" s="205" t="n">
        <f aca="false">VLOOKUP($B1203,data!$A$6:$M$15000,11)</f>
        <v>-329000</v>
      </c>
    </row>
    <row r="1204" customFormat="false" ht="11.25" hidden="false" customHeight="false" outlineLevel="0" collapsed="false">
      <c r="A1204" s="333" t="n">
        <f aca="false">B1204</f>
        <v>36749</v>
      </c>
      <c r="B1204" s="192" t="n">
        <v>36749</v>
      </c>
      <c r="C1204" s="308" t="n">
        <f aca="false">IF(B1204&lt;&gt;"",MONTH(B1204),0)</f>
        <v>8</v>
      </c>
      <c r="D1204" s="205" t="n">
        <f aca="false">VLOOKUP($B1204,data!$A$6:$M$15000,11)</f>
        <v>-461000</v>
      </c>
    </row>
    <row r="1205" customFormat="false" ht="11.25" hidden="false" customHeight="false" outlineLevel="0" collapsed="false">
      <c r="A1205" s="333" t="n">
        <f aca="false">B1205</f>
        <v>36750</v>
      </c>
      <c r="B1205" s="192" t="n">
        <v>36750</v>
      </c>
      <c r="C1205" s="308" t="n">
        <f aca="false">IF(B1205&lt;&gt;"",MONTH(B1205),0)</f>
        <v>8</v>
      </c>
      <c r="D1205" s="205" t="n">
        <f aca="false">VLOOKUP($B1205,data!$A$6:$M$15000,11)</f>
        <v>-4000</v>
      </c>
    </row>
    <row r="1206" customFormat="false" ht="11.25" hidden="false" customHeight="false" outlineLevel="0" collapsed="false">
      <c r="A1206" s="333" t="n">
        <f aca="false">B1206</f>
        <v>36751</v>
      </c>
      <c r="B1206" s="192" t="n">
        <v>36751</v>
      </c>
      <c r="C1206" s="308" t="n">
        <f aca="false">IF(B1206&lt;&gt;"",MONTH(B1206),0)</f>
        <v>8</v>
      </c>
      <c r="D1206" s="205" t="n">
        <f aca="false">VLOOKUP($B1206,data!$A$6:$M$15000,11)</f>
        <v>266000</v>
      </c>
    </row>
    <row r="1207" customFormat="false" ht="11.25" hidden="false" customHeight="false" outlineLevel="0" collapsed="false">
      <c r="A1207" s="333" t="n">
        <f aca="false">B1207</f>
        <v>36752</v>
      </c>
      <c r="B1207" s="192" t="n">
        <v>36752</v>
      </c>
      <c r="C1207" s="308" t="n">
        <f aca="false">IF(B1207&lt;&gt;"",MONTH(B1207),0)</f>
        <v>8</v>
      </c>
      <c r="D1207" s="205" t="n">
        <f aca="false">VLOOKUP($B1207,data!$A$6:$M$15000,11)</f>
        <v>-432000</v>
      </c>
    </row>
    <row r="1208" customFormat="false" ht="11.25" hidden="false" customHeight="false" outlineLevel="0" collapsed="false">
      <c r="A1208" s="333" t="n">
        <f aca="false">B1208</f>
        <v>36753</v>
      </c>
      <c r="B1208" s="192" t="n">
        <v>36753</v>
      </c>
      <c r="C1208" s="308" t="n">
        <f aca="false">IF(B1208&lt;&gt;"",MONTH(B1208),0)</f>
        <v>8</v>
      </c>
      <c r="D1208" s="205" t="n">
        <f aca="false">VLOOKUP($B1208,data!$A$6:$M$15000,11)</f>
        <v>-425000</v>
      </c>
    </row>
    <row r="1209" customFormat="false" ht="11.25" hidden="false" customHeight="false" outlineLevel="0" collapsed="false">
      <c r="A1209" s="333" t="n">
        <f aca="false">B1209</f>
        <v>36754</v>
      </c>
      <c r="B1209" s="192" t="n">
        <v>36754</v>
      </c>
      <c r="C1209" s="308" t="n">
        <f aca="false">IF(B1209&lt;&gt;"",MONTH(B1209),0)</f>
        <v>8</v>
      </c>
      <c r="D1209" s="205" t="n">
        <f aca="false">VLOOKUP($B1209,data!$A$6:$M$15000,11)</f>
        <v>-441000</v>
      </c>
    </row>
    <row r="1210" customFormat="false" ht="11.25" hidden="false" customHeight="false" outlineLevel="0" collapsed="false">
      <c r="A1210" s="333" t="n">
        <f aca="false">B1210</f>
        <v>36755</v>
      </c>
      <c r="B1210" s="192" t="n">
        <v>36755</v>
      </c>
      <c r="C1210" s="308" t="n">
        <f aca="false">IF(B1210&lt;&gt;"",MONTH(B1210),0)</f>
        <v>8</v>
      </c>
      <c r="D1210" s="205" t="n">
        <f aca="false">VLOOKUP($B1210,data!$A$6:$M$15000,11)</f>
        <v>-467000</v>
      </c>
    </row>
    <row r="1211" customFormat="false" ht="11.25" hidden="false" customHeight="false" outlineLevel="0" collapsed="false">
      <c r="A1211" s="333" t="n">
        <f aca="false">B1211</f>
        <v>36756</v>
      </c>
      <c r="B1211" s="192" t="n">
        <v>36756</v>
      </c>
      <c r="C1211" s="308" t="n">
        <f aca="false">IF(B1211&lt;&gt;"",MONTH(B1211),0)</f>
        <v>8</v>
      </c>
      <c r="D1211" s="205" t="n">
        <f aca="false">VLOOKUP($B1211,data!$A$6:$M$15000,11)</f>
        <v>-212000</v>
      </c>
    </row>
    <row r="1212" customFormat="false" ht="11.25" hidden="false" customHeight="false" outlineLevel="0" collapsed="false">
      <c r="A1212" s="333" t="n">
        <f aca="false">B1212</f>
        <v>36757</v>
      </c>
      <c r="B1212" s="192" t="n">
        <v>36757</v>
      </c>
      <c r="C1212" s="308" t="n">
        <f aca="false">IF(B1212&lt;&gt;"",MONTH(B1212),0)</f>
        <v>8</v>
      </c>
      <c r="D1212" s="205" t="n">
        <f aca="false">VLOOKUP($B1212,data!$A$6:$M$15000,11)</f>
        <v>-211000</v>
      </c>
    </row>
    <row r="1213" customFormat="false" ht="11.25" hidden="false" customHeight="false" outlineLevel="0" collapsed="false">
      <c r="A1213" s="333" t="n">
        <f aca="false">B1213</f>
        <v>36758</v>
      </c>
      <c r="B1213" s="192" t="n">
        <v>36758</v>
      </c>
      <c r="C1213" s="308" t="n">
        <f aca="false">IF(B1213&lt;&gt;"",MONTH(B1213),0)</f>
        <v>8</v>
      </c>
      <c r="D1213" s="205" t="n">
        <f aca="false">VLOOKUP($B1213,data!$A$6:$M$15000,11)</f>
        <v>-289000</v>
      </c>
    </row>
    <row r="1214" customFormat="false" ht="11.25" hidden="false" customHeight="false" outlineLevel="0" collapsed="false">
      <c r="A1214" s="333" t="n">
        <f aca="false">B1214</f>
        <v>36759</v>
      </c>
      <c r="B1214" s="192" t="n">
        <v>36759</v>
      </c>
      <c r="C1214" s="308" t="n">
        <f aca="false">IF(B1214&lt;&gt;"",MONTH(B1214),0)</f>
        <v>8</v>
      </c>
      <c r="D1214" s="205" t="n">
        <f aca="false">VLOOKUP($B1214,data!$A$6:$M$15000,11)</f>
        <v>-691000</v>
      </c>
    </row>
    <row r="1215" customFormat="false" ht="11.25" hidden="false" customHeight="false" outlineLevel="0" collapsed="false">
      <c r="A1215" s="333" t="n">
        <f aca="false">B1215</f>
        <v>36760</v>
      </c>
      <c r="B1215" s="192" t="n">
        <v>36760</v>
      </c>
      <c r="C1215" s="308" t="n">
        <f aca="false">IF(B1215&lt;&gt;"",MONTH(B1215),0)</f>
        <v>8</v>
      </c>
      <c r="D1215" s="205" t="n">
        <f aca="false">VLOOKUP($B1215,data!$A$6:$M$15000,11)</f>
        <v>-844000</v>
      </c>
    </row>
    <row r="1216" customFormat="false" ht="11.25" hidden="false" customHeight="false" outlineLevel="0" collapsed="false">
      <c r="A1216" s="333" t="n">
        <f aca="false">B1216</f>
        <v>36761</v>
      </c>
      <c r="B1216" s="192" t="n">
        <v>36761</v>
      </c>
      <c r="C1216" s="308" t="n">
        <f aca="false">IF(B1216&lt;&gt;"",MONTH(B1216),0)</f>
        <v>8</v>
      </c>
      <c r="D1216" s="205" t="n">
        <f aca="false">VLOOKUP($B1216,data!$A$6:$M$15000,11)</f>
        <v>-772000</v>
      </c>
    </row>
    <row r="1217" customFormat="false" ht="11.25" hidden="false" customHeight="false" outlineLevel="0" collapsed="false">
      <c r="A1217" s="333" t="n">
        <f aca="false">B1217</f>
        <v>36762</v>
      </c>
      <c r="B1217" s="192" t="n">
        <v>36762</v>
      </c>
      <c r="C1217" s="308" t="n">
        <f aca="false">IF(B1217&lt;&gt;"",MONTH(B1217),0)</f>
        <v>8</v>
      </c>
      <c r="D1217" s="205" t="n">
        <f aca="false">VLOOKUP($B1217,data!$A$6:$M$15000,11)</f>
        <v>-801000</v>
      </c>
    </row>
    <row r="1218" customFormat="false" ht="11.25" hidden="false" customHeight="false" outlineLevel="0" collapsed="false">
      <c r="A1218" s="333" t="n">
        <f aca="false">B1218</f>
        <v>36763</v>
      </c>
      <c r="B1218" s="192" t="n">
        <v>36763</v>
      </c>
      <c r="C1218" s="308" t="n">
        <f aca="false">IF(B1218&lt;&gt;"",MONTH(B1218),0)</f>
        <v>8</v>
      </c>
      <c r="D1218" s="205" t="n">
        <f aca="false">VLOOKUP($B1218,data!$A$6:$M$15000,11)</f>
        <v>-790000</v>
      </c>
    </row>
    <row r="1219" customFormat="false" ht="11.25" hidden="false" customHeight="false" outlineLevel="0" collapsed="false">
      <c r="A1219" s="333" t="n">
        <f aca="false">B1219</f>
        <v>36764</v>
      </c>
      <c r="B1219" s="192" t="n">
        <v>36764</v>
      </c>
      <c r="C1219" s="308" t="n">
        <f aca="false">IF(B1219&lt;&gt;"",MONTH(B1219),0)</f>
        <v>8</v>
      </c>
      <c r="D1219" s="205" t="n">
        <f aca="false">VLOOKUP($B1219,data!$A$6:$M$15000,11)</f>
        <v>-522000</v>
      </c>
    </row>
    <row r="1220" customFormat="false" ht="11.25" hidden="false" customHeight="false" outlineLevel="0" collapsed="false">
      <c r="A1220" s="333" t="n">
        <f aca="false">B1220</f>
        <v>36765</v>
      </c>
      <c r="B1220" s="192" t="n">
        <v>36765</v>
      </c>
      <c r="C1220" s="308" t="n">
        <f aca="false">IF(B1220&lt;&gt;"",MONTH(B1220),0)</f>
        <v>8</v>
      </c>
      <c r="D1220" s="205" t="n">
        <f aca="false">VLOOKUP($B1220,data!$A$6:$M$15000,11)</f>
        <v>-294000</v>
      </c>
    </row>
    <row r="1221" customFormat="false" ht="11.25" hidden="false" customHeight="false" outlineLevel="0" collapsed="false">
      <c r="A1221" s="333" t="n">
        <f aca="false">B1221</f>
        <v>36766</v>
      </c>
      <c r="B1221" s="192" t="n">
        <v>36766</v>
      </c>
      <c r="C1221" s="308" t="n">
        <f aca="false">IF(B1221&lt;&gt;"",MONTH(B1221),0)</f>
        <v>8</v>
      </c>
      <c r="D1221" s="205" t="n">
        <f aca="false">VLOOKUP($B1221,data!$A$6:$M$15000,11)</f>
        <v>-837000</v>
      </c>
    </row>
    <row r="1222" customFormat="false" ht="11.25" hidden="false" customHeight="false" outlineLevel="0" collapsed="false">
      <c r="A1222" s="333" t="n">
        <f aca="false">B1222</f>
        <v>36767</v>
      </c>
      <c r="B1222" s="192" t="n">
        <v>36767</v>
      </c>
      <c r="C1222" s="308" t="n">
        <f aca="false">IF(B1222&lt;&gt;"",MONTH(B1222),0)</f>
        <v>8</v>
      </c>
      <c r="D1222" s="205" t="n">
        <f aca="false">VLOOKUP($B1222,data!$A$6:$M$15000,11)</f>
        <v>-320000</v>
      </c>
    </row>
    <row r="1223" customFormat="false" ht="11.25" hidden="false" customHeight="false" outlineLevel="0" collapsed="false">
      <c r="A1223" s="333" t="n">
        <f aca="false">B1223</f>
        <v>36768</v>
      </c>
      <c r="B1223" s="192" t="n">
        <v>36768</v>
      </c>
      <c r="C1223" s="308" t="n">
        <f aca="false">IF(B1223&lt;&gt;"",MONTH(B1223),0)</f>
        <v>8</v>
      </c>
      <c r="D1223" s="205" t="n">
        <f aca="false">VLOOKUP($B1223,data!$A$6:$M$15000,11)</f>
        <v>-127000</v>
      </c>
    </row>
    <row r="1224" customFormat="false" ht="11.25" hidden="false" customHeight="false" outlineLevel="0" collapsed="false">
      <c r="A1224" s="333" t="n">
        <f aca="false">B1224</f>
        <v>36769</v>
      </c>
      <c r="B1224" s="192" t="n">
        <v>36769</v>
      </c>
      <c r="C1224" s="308" t="n">
        <f aca="false">IF(B1224&lt;&gt;"",MONTH(B1224),0)</f>
        <v>8</v>
      </c>
      <c r="D1224" s="205" t="n">
        <f aca="false">VLOOKUP($B1224,data!$A$6:$M$15000,11)</f>
        <v>112000</v>
      </c>
    </row>
    <row r="1225" customFormat="false" ht="11.25" hidden="false" customHeight="false" outlineLevel="0" collapsed="false">
      <c r="A1225" s="333" t="n">
        <f aca="false">B1225</f>
        <v>36770</v>
      </c>
      <c r="B1225" s="192" t="n">
        <v>36770</v>
      </c>
      <c r="C1225" s="308" t="n">
        <f aca="false">IF(B1225&lt;&gt;"",MONTH(B1225),0)</f>
        <v>9</v>
      </c>
      <c r="D1225" s="205" t="n">
        <f aca="false">VLOOKUP($B1225,data!$A$6:$M$15000,11)</f>
        <v>612000</v>
      </c>
    </row>
    <row r="1226" customFormat="false" ht="11.25" hidden="false" customHeight="false" outlineLevel="0" collapsed="false">
      <c r="A1226" s="333" t="n">
        <f aca="false">B1226</f>
        <v>36771</v>
      </c>
      <c r="B1226" s="192" t="n">
        <v>36771</v>
      </c>
      <c r="C1226" s="308" t="n">
        <f aca="false">IF(B1226&lt;&gt;"",MONTH(B1226),0)</f>
        <v>9</v>
      </c>
      <c r="D1226" s="205" t="n">
        <f aca="false">VLOOKUP($B1226,data!$A$6:$M$15000,11)</f>
        <v>795000</v>
      </c>
    </row>
    <row r="1227" customFormat="false" ht="11.25" hidden="false" customHeight="false" outlineLevel="0" collapsed="false">
      <c r="A1227" s="333" t="n">
        <f aca="false">B1227</f>
        <v>36772</v>
      </c>
      <c r="B1227" s="192" t="n">
        <v>36772</v>
      </c>
      <c r="C1227" s="308" t="n">
        <f aca="false">IF(B1227&lt;&gt;"",MONTH(B1227),0)</f>
        <v>9</v>
      </c>
      <c r="D1227" s="205" t="n">
        <f aca="false">VLOOKUP($B1227,data!$A$6:$M$15000,11)</f>
        <v>836000</v>
      </c>
    </row>
    <row r="1228" customFormat="false" ht="11.25" hidden="false" customHeight="false" outlineLevel="0" collapsed="false">
      <c r="A1228" s="333" t="n">
        <f aca="false">B1228</f>
        <v>36773</v>
      </c>
      <c r="B1228" s="192" t="n">
        <v>36773</v>
      </c>
      <c r="C1228" s="308" t="n">
        <f aca="false">IF(B1228&lt;&gt;"",MONTH(B1228),0)</f>
        <v>9</v>
      </c>
      <c r="D1228" s="205" t="n">
        <f aca="false">VLOOKUP($B1228,data!$A$6:$M$15000,11)</f>
        <v>817000</v>
      </c>
    </row>
    <row r="1229" customFormat="false" ht="11.25" hidden="false" customHeight="false" outlineLevel="0" collapsed="false">
      <c r="A1229" s="333" t="n">
        <f aca="false">B1229</f>
        <v>36774</v>
      </c>
      <c r="B1229" s="192" t="n">
        <v>36774</v>
      </c>
      <c r="C1229" s="308" t="n">
        <f aca="false">IF(B1229&lt;&gt;"",MONTH(B1229),0)</f>
        <v>9</v>
      </c>
      <c r="D1229" s="205" t="n">
        <f aca="false">VLOOKUP($B1229,data!$A$6:$M$15000,11)</f>
        <v>180000</v>
      </c>
    </row>
    <row r="1230" customFormat="false" ht="11.25" hidden="false" customHeight="false" outlineLevel="0" collapsed="false">
      <c r="A1230" s="333" t="n">
        <f aca="false">B1230</f>
        <v>36775</v>
      </c>
      <c r="B1230" s="192" t="n">
        <v>36775</v>
      </c>
      <c r="C1230" s="308" t="n">
        <f aca="false">IF(B1230&lt;&gt;"",MONTH(B1230),0)</f>
        <v>9</v>
      </c>
      <c r="D1230" s="205" t="n">
        <f aca="false">VLOOKUP($B1230,data!$A$6:$M$15000,11)</f>
        <v>105000</v>
      </c>
    </row>
    <row r="1231" customFormat="false" ht="11.25" hidden="false" customHeight="false" outlineLevel="0" collapsed="false">
      <c r="A1231" s="333" t="n">
        <f aca="false">B1231</f>
        <v>36776</v>
      </c>
      <c r="B1231" s="192" t="n">
        <v>36776</v>
      </c>
      <c r="C1231" s="308" t="n">
        <f aca="false">IF(B1231&lt;&gt;"",MONTH(B1231),0)</f>
        <v>9</v>
      </c>
      <c r="D1231" s="205" t="n">
        <f aca="false">VLOOKUP($B1231,data!$A$6:$M$15000,11)</f>
        <v>-95000</v>
      </c>
    </row>
    <row r="1232" customFormat="false" ht="11.25" hidden="false" customHeight="false" outlineLevel="0" collapsed="false">
      <c r="A1232" s="333" t="n">
        <f aca="false">B1232</f>
        <v>36777</v>
      </c>
      <c r="B1232" s="192" t="n">
        <v>36777</v>
      </c>
      <c r="C1232" s="308" t="n">
        <f aca="false">IF(B1232&lt;&gt;"",MONTH(B1232),0)</f>
        <v>9</v>
      </c>
      <c r="D1232" s="205" t="n">
        <f aca="false">VLOOKUP($B1232,data!$A$6:$M$15000,11)</f>
        <v>-29000</v>
      </c>
    </row>
    <row r="1233" customFormat="false" ht="11.25" hidden="false" customHeight="false" outlineLevel="0" collapsed="false">
      <c r="A1233" s="333" t="n">
        <f aca="false">B1233</f>
        <v>36778</v>
      </c>
      <c r="B1233" s="192" t="n">
        <v>36778</v>
      </c>
      <c r="C1233" s="308" t="n">
        <f aca="false">IF(B1233&lt;&gt;"",MONTH(B1233),0)</f>
        <v>9</v>
      </c>
      <c r="D1233" s="205" t="n">
        <f aca="false">VLOOKUP($B1233,data!$A$6:$M$15000,11)</f>
        <v>381000</v>
      </c>
    </row>
    <row r="1234" customFormat="false" ht="11.25" hidden="false" customHeight="false" outlineLevel="0" collapsed="false">
      <c r="A1234" s="333" t="n">
        <f aca="false">B1234</f>
        <v>36779</v>
      </c>
      <c r="B1234" s="192" t="n">
        <v>36779</v>
      </c>
      <c r="C1234" s="308" t="n">
        <f aca="false">IF(B1234&lt;&gt;"",MONTH(B1234),0)</f>
        <v>9</v>
      </c>
      <c r="D1234" s="205" t="n">
        <f aca="false">VLOOKUP($B1234,data!$A$6:$M$15000,11)</f>
        <v>597000</v>
      </c>
    </row>
    <row r="1235" customFormat="false" ht="11.25" hidden="false" customHeight="false" outlineLevel="0" collapsed="false">
      <c r="A1235" s="333" t="n">
        <f aca="false">B1235</f>
        <v>36780</v>
      </c>
      <c r="B1235" s="192" t="n">
        <v>36780</v>
      </c>
      <c r="C1235" s="308" t="n">
        <f aca="false">IF(B1235&lt;&gt;"",MONTH(B1235),0)</f>
        <v>9</v>
      </c>
      <c r="D1235" s="205" t="n">
        <f aca="false">VLOOKUP($B1235,data!$A$6:$M$15000,11)</f>
        <v>-213000</v>
      </c>
    </row>
    <row r="1236" customFormat="false" ht="11.25" hidden="false" customHeight="false" outlineLevel="0" collapsed="false">
      <c r="A1236" s="333" t="n">
        <f aca="false">B1236</f>
        <v>36781</v>
      </c>
      <c r="B1236" s="192" t="n">
        <v>36781</v>
      </c>
      <c r="C1236" s="308" t="n">
        <f aca="false">IF(B1236&lt;&gt;"",MONTH(B1236),0)</f>
        <v>9</v>
      </c>
      <c r="D1236" s="205" t="n">
        <f aca="false">VLOOKUP($B1236,data!$A$6:$M$15000,11)</f>
        <v>-99000</v>
      </c>
    </row>
    <row r="1237" customFormat="false" ht="11.25" hidden="false" customHeight="false" outlineLevel="0" collapsed="false">
      <c r="A1237" s="333" t="n">
        <f aca="false">B1237</f>
        <v>36782</v>
      </c>
      <c r="B1237" s="192" t="n">
        <v>36782</v>
      </c>
      <c r="C1237" s="308" t="n">
        <f aca="false">IF(B1237&lt;&gt;"",MONTH(B1237),0)</f>
        <v>9</v>
      </c>
      <c r="D1237" s="205" t="n">
        <f aca="false">VLOOKUP($B1237,data!$A$6:$M$15000,11)</f>
        <v>-438000</v>
      </c>
    </row>
    <row r="1238" customFormat="false" ht="11.25" hidden="false" customHeight="false" outlineLevel="0" collapsed="false">
      <c r="A1238" s="333" t="n">
        <f aca="false">B1238</f>
        <v>36783</v>
      </c>
      <c r="B1238" s="192" t="n">
        <v>36783</v>
      </c>
      <c r="C1238" s="308" t="n">
        <f aca="false">IF(B1238&lt;&gt;"",MONTH(B1238),0)</f>
        <v>9</v>
      </c>
      <c r="D1238" s="205" t="n">
        <f aca="false">VLOOKUP($B1238,data!$A$6:$M$15000,11)</f>
        <v>-577000</v>
      </c>
    </row>
    <row r="1239" customFormat="false" ht="11.25" hidden="false" customHeight="false" outlineLevel="0" collapsed="false">
      <c r="A1239" s="333" t="n">
        <f aca="false">B1239</f>
        <v>36784</v>
      </c>
      <c r="B1239" s="192" t="n">
        <v>36784</v>
      </c>
      <c r="C1239" s="308" t="n">
        <f aca="false">IF(B1239&lt;&gt;"",MONTH(B1239),0)</f>
        <v>9</v>
      </c>
      <c r="D1239" s="205" t="n">
        <f aca="false">VLOOKUP($B1239,data!$A$6:$M$15000,11)</f>
        <v>-377000</v>
      </c>
    </row>
    <row r="1240" customFormat="false" ht="11.25" hidden="false" customHeight="false" outlineLevel="0" collapsed="false">
      <c r="A1240" s="333" t="n">
        <f aca="false">B1240</f>
        <v>36785</v>
      </c>
      <c r="B1240" s="192" t="n">
        <v>36785</v>
      </c>
      <c r="C1240" s="308" t="n">
        <f aca="false">IF(B1240&lt;&gt;"",MONTH(B1240),0)</f>
        <v>9</v>
      </c>
      <c r="D1240" s="205" t="n">
        <f aca="false">VLOOKUP($B1240,data!$A$6:$M$15000,11)</f>
        <v>-11000</v>
      </c>
    </row>
    <row r="1241" customFormat="false" ht="11.25" hidden="false" customHeight="false" outlineLevel="0" collapsed="false">
      <c r="A1241" s="333" t="n">
        <f aca="false">B1241</f>
        <v>36786</v>
      </c>
      <c r="B1241" s="192" t="n">
        <v>36786</v>
      </c>
      <c r="C1241" s="308" t="n">
        <f aca="false">IF(B1241&lt;&gt;"",MONTH(B1241),0)</f>
        <v>9</v>
      </c>
      <c r="D1241" s="205" t="n">
        <f aca="false">VLOOKUP($B1241,data!$A$6:$M$15000,11)</f>
        <v>-14000</v>
      </c>
    </row>
    <row r="1242" customFormat="false" ht="11.25" hidden="false" customHeight="false" outlineLevel="0" collapsed="false">
      <c r="A1242" s="333" t="n">
        <f aca="false">B1242</f>
        <v>36787</v>
      </c>
      <c r="B1242" s="192" t="n">
        <v>36787</v>
      </c>
      <c r="C1242" s="308" t="n">
        <f aca="false">IF(B1242&lt;&gt;"",MONTH(B1242),0)</f>
        <v>9</v>
      </c>
      <c r="D1242" s="205" t="n">
        <f aca="false">VLOOKUP($B1242,data!$A$6:$M$15000,11)</f>
        <v>-403000</v>
      </c>
    </row>
    <row r="1243" customFormat="false" ht="11.25" hidden="false" customHeight="false" outlineLevel="0" collapsed="false">
      <c r="A1243" s="333" t="n">
        <f aca="false">B1243</f>
        <v>36788</v>
      </c>
      <c r="B1243" s="192" t="n">
        <v>36788</v>
      </c>
      <c r="C1243" s="308" t="n">
        <f aca="false">IF(B1243&lt;&gt;"",MONTH(B1243),0)</f>
        <v>9</v>
      </c>
      <c r="D1243" s="205" t="n">
        <f aca="false">VLOOKUP($B1243,data!$A$6:$M$15000,11)</f>
        <v>-224000</v>
      </c>
    </row>
    <row r="1244" customFormat="false" ht="11.25" hidden="false" customHeight="false" outlineLevel="0" collapsed="false">
      <c r="A1244" s="333" t="n">
        <f aca="false">B1244</f>
        <v>36789</v>
      </c>
      <c r="B1244" s="192" t="n">
        <v>36789</v>
      </c>
      <c r="C1244" s="308" t="n">
        <f aca="false">IF(B1244&lt;&gt;"",MONTH(B1244),0)</f>
        <v>9</v>
      </c>
      <c r="D1244" s="205" t="n">
        <f aca="false">VLOOKUP($B1244,data!$A$6:$M$15000,11)</f>
        <v>-162000</v>
      </c>
    </row>
    <row r="1245" customFormat="false" ht="11.25" hidden="false" customHeight="false" outlineLevel="0" collapsed="false">
      <c r="A1245" s="333" t="n">
        <f aca="false">B1245</f>
        <v>36790</v>
      </c>
      <c r="B1245" s="192" t="n">
        <v>36790</v>
      </c>
      <c r="C1245" s="308" t="n">
        <f aca="false">IF(B1245&lt;&gt;"",MONTH(B1245),0)</f>
        <v>9</v>
      </c>
      <c r="D1245" s="205" t="n">
        <f aca="false">VLOOKUP($B1245,data!$A$6:$M$15000,11)</f>
        <v>167000</v>
      </c>
    </row>
    <row r="1246" customFormat="false" ht="11.25" hidden="false" customHeight="false" outlineLevel="0" collapsed="false">
      <c r="A1246" s="333" t="n">
        <f aca="false">B1246</f>
        <v>36791</v>
      </c>
      <c r="B1246" s="192" t="n">
        <v>36791</v>
      </c>
      <c r="C1246" s="308" t="n">
        <f aca="false">IF(B1246&lt;&gt;"",MONTH(B1246),0)</f>
        <v>9</v>
      </c>
      <c r="D1246" s="205" t="n">
        <f aca="false">VLOOKUP($B1246,data!$A$6:$M$15000,11)</f>
        <v>451000</v>
      </c>
    </row>
    <row r="1247" customFormat="false" ht="11.25" hidden="false" customHeight="false" outlineLevel="0" collapsed="false">
      <c r="A1247" s="333" t="n">
        <f aca="false">B1247</f>
        <v>36792</v>
      </c>
      <c r="B1247" s="192" t="n">
        <v>36792</v>
      </c>
      <c r="C1247" s="308" t="n">
        <f aca="false">IF(B1247&lt;&gt;"",MONTH(B1247),0)</f>
        <v>9</v>
      </c>
      <c r="D1247" s="205" t="n">
        <f aca="false">VLOOKUP($B1247,data!$A$6:$M$15000,11)</f>
        <v>536000</v>
      </c>
    </row>
    <row r="1248" customFormat="false" ht="11.25" hidden="false" customHeight="false" outlineLevel="0" collapsed="false">
      <c r="A1248" s="333" t="n">
        <f aca="false">B1248</f>
        <v>36793</v>
      </c>
      <c r="B1248" s="192" t="n">
        <v>36793</v>
      </c>
      <c r="C1248" s="308" t="n">
        <f aca="false">IF(B1248&lt;&gt;"",MONTH(B1248),0)</f>
        <v>9</v>
      </c>
      <c r="D1248" s="205" t="n">
        <f aca="false">VLOOKUP($B1248,data!$A$6:$M$15000,11)</f>
        <v>483000</v>
      </c>
    </row>
    <row r="1249" customFormat="false" ht="11.25" hidden="false" customHeight="false" outlineLevel="0" collapsed="false">
      <c r="A1249" s="333" t="n">
        <f aca="false">B1249</f>
        <v>36794</v>
      </c>
      <c r="B1249" s="192" t="n">
        <v>36794</v>
      </c>
      <c r="C1249" s="308" t="n">
        <f aca="false">IF(B1249&lt;&gt;"",MONTH(B1249),0)</f>
        <v>9</v>
      </c>
      <c r="D1249" s="205" t="n">
        <f aca="false">VLOOKUP($B1249,data!$A$6:$M$15000,11)</f>
        <v>-159000</v>
      </c>
    </row>
    <row r="1250" customFormat="false" ht="11.25" hidden="false" customHeight="false" outlineLevel="0" collapsed="false">
      <c r="A1250" s="333" t="n">
        <f aca="false">B1250</f>
        <v>36795</v>
      </c>
      <c r="B1250" s="192" t="n">
        <v>36795</v>
      </c>
      <c r="C1250" s="308" t="n">
        <f aca="false">IF(B1250&lt;&gt;"",MONTH(B1250),0)</f>
        <v>9</v>
      </c>
      <c r="D1250" s="205" t="n">
        <f aca="false">VLOOKUP($B1250,data!$A$6:$M$15000,11)</f>
        <v>107000</v>
      </c>
    </row>
    <row r="1251" customFormat="false" ht="11.25" hidden="false" customHeight="false" outlineLevel="0" collapsed="false">
      <c r="A1251" s="333" t="n">
        <f aca="false">B1251</f>
        <v>36796</v>
      </c>
      <c r="B1251" s="192" t="n">
        <v>36796</v>
      </c>
      <c r="C1251" s="308" t="n">
        <f aca="false">IF(B1251&lt;&gt;"",MONTH(B1251),0)</f>
        <v>9</v>
      </c>
      <c r="D1251" s="205" t="n">
        <f aca="false">VLOOKUP($B1251,data!$A$6:$M$15000,11)</f>
        <v>27000</v>
      </c>
    </row>
    <row r="1252" customFormat="false" ht="11.25" hidden="false" customHeight="false" outlineLevel="0" collapsed="false">
      <c r="A1252" s="333" t="n">
        <f aca="false">B1252</f>
        <v>36797</v>
      </c>
      <c r="B1252" s="192" t="n">
        <v>36797</v>
      </c>
      <c r="C1252" s="308" t="n">
        <f aca="false">IF(B1252&lt;&gt;"",MONTH(B1252),0)</f>
        <v>9</v>
      </c>
      <c r="D1252" s="205" t="n">
        <f aca="false">VLOOKUP($B1252,data!$A$6:$M$15000,11)</f>
        <v>-61000</v>
      </c>
    </row>
    <row r="1253" customFormat="false" ht="11.25" hidden="false" customHeight="false" outlineLevel="0" collapsed="false">
      <c r="A1253" s="333" t="n">
        <f aca="false">B1253</f>
        <v>36798</v>
      </c>
      <c r="B1253" s="192" t="n">
        <v>36798</v>
      </c>
      <c r="C1253" s="308" t="n">
        <f aca="false">IF(B1253&lt;&gt;"",MONTH(B1253),0)</f>
        <v>9</v>
      </c>
      <c r="D1253" s="205" t="n">
        <f aca="false">VLOOKUP($B1253,data!$A$6:$M$15000,11)</f>
        <v>-21000</v>
      </c>
    </row>
    <row r="1254" customFormat="false" ht="11.25" hidden="false" customHeight="false" outlineLevel="0" collapsed="false">
      <c r="A1254" s="333" t="n">
        <f aca="false">B1254</f>
        <v>36799</v>
      </c>
      <c r="B1254" s="192" t="n">
        <v>36799</v>
      </c>
      <c r="C1254" s="308" t="n">
        <f aca="false">IF(B1254&lt;&gt;"",MONTH(B1254),0)</f>
        <v>9</v>
      </c>
      <c r="D1254" s="205" t="n">
        <f aca="false">VLOOKUP($B1254,data!$A$6:$M$15000,11)</f>
        <v>348000</v>
      </c>
    </row>
    <row r="1255" customFormat="false" ht="11.25" hidden="false" customHeight="false" outlineLevel="0" collapsed="false">
      <c r="A1255" s="333" t="n">
        <f aca="false">B1255</f>
        <v>36800</v>
      </c>
      <c r="B1255" s="192" t="n">
        <v>36800</v>
      </c>
      <c r="C1255" s="308" t="n">
        <f aca="false">IF(B1255&lt;&gt;"",MONTH(B1255),0)</f>
        <v>10</v>
      </c>
      <c r="D1255" s="205" t="n">
        <f aca="false">VLOOKUP($B1255,data!$A$6:$M$15000,11)</f>
        <v>388000</v>
      </c>
    </row>
    <row r="1256" customFormat="false" ht="11.25" hidden="false" customHeight="false" outlineLevel="0" collapsed="false">
      <c r="A1256" s="333" t="n">
        <f aca="false">B1256</f>
        <v>36801</v>
      </c>
      <c r="B1256" s="192" t="n">
        <v>36801</v>
      </c>
      <c r="C1256" s="308" t="n">
        <f aca="false">IF(B1256&lt;&gt;"",MONTH(B1256),0)</f>
        <v>10</v>
      </c>
      <c r="D1256" s="205" t="n">
        <f aca="false">VLOOKUP($B1256,data!$A$6:$M$15000,11)</f>
        <v>-124000</v>
      </c>
    </row>
    <row r="1257" customFormat="false" ht="11.25" hidden="false" customHeight="false" outlineLevel="0" collapsed="false">
      <c r="A1257" s="333" t="n">
        <f aca="false">B1257</f>
        <v>36802</v>
      </c>
      <c r="B1257" s="192" t="n">
        <v>36802</v>
      </c>
      <c r="C1257" s="308" t="n">
        <f aca="false">IF(B1257&lt;&gt;"",MONTH(B1257),0)</f>
        <v>10</v>
      </c>
      <c r="D1257" s="205" t="n">
        <f aca="false">VLOOKUP($B1257,data!$A$6:$M$15000,11)</f>
        <v>-249000</v>
      </c>
    </row>
    <row r="1258" customFormat="false" ht="11.25" hidden="false" customHeight="false" outlineLevel="0" collapsed="false">
      <c r="A1258" s="333" t="n">
        <f aca="false">B1258</f>
        <v>36803</v>
      </c>
      <c r="B1258" s="192" t="n">
        <v>36803</v>
      </c>
      <c r="C1258" s="308" t="n">
        <f aca="false">IF(B1258&lt;&gt;"",MONTH(B1258),0)</f>
        <v>10</v>
      </c>
      <c r="D1258" s="205" t="n">
        <f aca="false">VLOOKUP($B1258,data!$A$6:$M$15000,11)</f>
        <v>-185000</v>
      </c>
    </row>
    <row r="1259" customFormat="false" ht="11.25" hidden="false" customHeight="false" outlineLevel="0" collapsed="false">
      <c r="A1259" s="333" t="n">
        <f aca="false">B1259</f>
        <v>36804</v>
      </c>
      <c r="B1259" s="192" t="n">
        <v>36804</v>
      </c>
      <c r="C1259" s="308" t="n">
        <f aca="false">IF(B1259&lt;&gt;"",MONTH(B1259),0)</f>
        <v>10</v>
      </c>
      <c r="D1259" s="205" t="n">
        <f aca="false">VLOOKUP($B1259,data!$A$6:$M$15000,11)</f>
        <v>44000</v>
      </c>
    </row>
    <row r="1260" customFormat="false" ht="11.25" hidden="false" customHeight="false" outlineLevel="0" collapsed="false">
      <c r="A1260" s="333" t="n">
        <f aca="false">B1260</f>
        <v>36805</v>
      </c>
      <c r="B1260" s="192" t="n">
        <v>36805</v>
      </c>
      <c r="C1260" s="308" t="n">
        <f aca="false">IF(B1260&lt;&gt;"",MONTH(B1260),0)</f>
        <v>10</v>
      </c>
      <c r="D1260" s="205" t="n">
        <f aca="false">VLOOKUP($B1260,data!$A$6:$M$15000,11)</f>
        <v>219000</v>
      </c>
    </row>
    <row r="1261" customFormat="false" ht="11.25" hidden="false" customHeight="false" outlineLevel="0" collapsed="false">
      <c r="A1261" s="333" t="n">
        <f aca="false">B1261</f>
        <v>36806</v>
      </c>
      <c r="B1261" s="192" t="n">
        <v>36806</v>
      </c>
      <c r="C1261" s="308" t="n">
        <f aca="false">IF(B1261&lt;&gt;"",MONTH(B1261),0)</f>
        <v>10</v>
      </c>
      <c r="D1261" s="205" t="n">
        <f aca="false">VLOOKUP($B1261,data!$A$6:$M$15000,11)</f>
        <v>594000</v>
      </c>
    </row>
    <row r="1262" customFormat="false" ht="11.25" hidden="false" customHeight="false" outlineLevel="0" collapsed="false">
      <c r="A1262" s="333" t="n">
        <f aca="false">B1262</f>
        <v>36807</v>
      </c>
      <c r="B1262" s="192" t="n">
        <v>36807</v>
      </c>
      <c r="C1262" s="308" t="n">
        <f aca="false">IF(B1262&lt;&gt;"",MONTH(B1262),0)</f>
        <v>10</v>
      </c>
      <c r="D1262" s="205" t="n">
        <f aca="false">VLOOKUP($B1262,data!$A$6:$M$15000,11)</f>
        <v>436000</v>
      </c>
    </row>
    <row r="1263" customFormat="false" ht="11.25" hidden="false" customHeight="false" outlineLevel="0" collapsed="false">
      <c r="A1263" s="333" t="n">
        <f aca="false">B1263</f>
        <v>36808</v>
      </c>
      <c r="B1263" s="192" t="n">
        <v>36808</v>
      </c>
      <c r="C1263" s="308" t="n">
        <f aca="false">IF(B1263&lt;&gt;"",MONTH(B1263),0)</f>
        <v>10</v>
      </c>
      <c r="D1263" s="205" t="n">
        <f aca="false">VLOOKUP($B1263,data!$A$6:$M$15000,11)</f>
        <v>112000</v>
      </c>
    </row>
    <row r="1264" customFormat="false" ht="11.25" hidden="false" customHeight="false" outlineLevel="0" collapsed="false">
      <c r="A1264" s="333" t="n">
        <f aca="false">B1264</f>
        <v>36809</v>
      </c>
      <c r="B1264" s="192" t="n">
        <v>36809</v>
      </c>
      <c r="C1264" s="308" t="n">
        <f aca="false">IF(B1264&lt;&gt;"",MONTH(B1264),0)</f>
        <v>10</v>
      </c>
      <c r="D1264" s="205" t="n">
        <f aca="false">VLOOKUP($B1264,data!$A$6:$M$15000,11)</f>
        <v>297000</v>
      </c>
    </row>
    <row r="1265" customFormat="false" ht="11.25" hidden="false" customHeight="false" outlineLevel="0" collapsed="false">
      <c r="A1265" s="333" t="n">
        <f aca="false">B1265</f>
        <v>36810</v>
      </c>
      <c r="B1265" s="192" t="n">
        <v>36810</v>
      </c>
      <c r="C1265" s="308" t="n">
        <f aca="false">IF(B1265&lt;&gt;"",MONTH(B1265),0)</f>
        <v>10</v>
      </c>
      <c r="D1265" s="205" t="n">
        <f aca="false">VLOOKUP($B1265,data!$A$6:$M$15000,11)</f>
        <v>68000</v>
      </c>
    </row>
    <row r="1266" customFormat="false" ht="11.25" hidden="false" customHeight="false" outlineLevel="0" collapsed="false">
      <c r="A1266" s="333" t="n">
        <f aca="false">B1266</f>
        <v>36811</v>
      </c>
      <c r="B1266" s="192" t="n">
        <v>36811</v>
      </c>
      <c r="C1266" s="308" t="n">
        <f aca="false">IF(B1266&lt;&gt;"",MONTH(B1266),0)</f>
        <v>10</v>
      </c>
      <c r="D1266" s="205" t="n">
        <f aca="false">VLOOKUP($B1266,data!$A$6:$M$15000,11)</f>
        <v>56000</v>
      </c>
    </row>
    <row r="1267" customFormat="false" ht="11.25" hidden="false" customHeight="false" outlineLevel="0" collapsed="false">
      <c r="A1267" s="333" t="n">
        <f aca="false">B1267</f>
        <v>36812</v>
      </c>
      <c r="B1267" s="192" t="n">
        <v>36812</v>
      </c>
      <c r="C1267" s="308" t="n">
        <f aca="false">IF(B1267&lt;&gt;"",MONTH(B1267),0)</f>
        <v>10</v>
      </c>
      <c r="D1267" s="205" t="n">
        <f aca="false">VLOOKUP($B1267,data!$A$6:$M$15000,11)</f>
        <v>283000</v>
      </c>
    </row>
    <row r="1268" customFormat="false" ht="11.25" hidden="false" customHeight="false" outlineLevel="0" collapsed="false">
      <c r="A1268" s="333" t="n">
        <f aca="false">B1268</f>
        <v>36813</v>
      </c>
      <c r="B1268" s="192" t="n">
        <v>36813</v>
      </c>
      <c r="C1268" s="308" t="n">
        <f aca="false">IF(B1268&lt;&gt;"",MONTH(B1268),0)</f>
        <v>10</v>
      </c>
      <c r="D1268" s="205" t="n">
        <f aca="false">VLOOKUP($B1268,data!$A$6:$M$15000,11)</f>
        <v>313000</v>
      </c>
    </row>
    <row r="1269" customFormat="false" ht="11.25" hidden="false" customHeight="false" outlineLevel="0" collapsed="false">
      <c r="A1269" s="333" t="n">
        <f aca="false">B1269</f>
        <v>36814</v>
      </c>
      <c r="B1269" s="192" t="n">
        <v>36814</v>
      </c>
      <c r="C1269" s="308" t="n">
        <f aca="false">IF(B1269&lt;&gt;"",MONTH(B1269),0)</f>
        <v>10</v>
      </c>
      <c r="D1269" s="205" t="n">
        <f aca="false">VLOOKUP($B1269,data!$A$6:$M$15000,11)</f>
        <v>572000</v>
      </c>
    </row>
    <row r="1270" customFormat="false" ht="11.25" hidden="false" customHeight="false" outlineLevel="0" collapsed="false">
      <c r="A1270" s="333" t="n">
        <f aca="false">B1270</f>
        <v>36815</v>
      </c>
      <c r="B1270" s="192" t="n">
        <v>36815</v>
      </c>
      <c r="C1270" s="308" t="n">
        <f aca="false">IF(B1270&lt;&gt;"",MONTH(B1270),0)</f>
        <v>10</v>
      </c>
      <c r="D1270" s="205" t="n">
        <f aca="false">VLOOKUP($B1270,data!$A$6:$M$15000,11)</f>
        <v>57000</v>
      </c>
    </row>
    <row r="1271" customFormat="false" ht="11.25" hidden="false" customHeight="false" outlineLevel="0" collapsed="false">
      <c r="A1271" s="333" t="n">
        <f aca="false">B1271</f>
        <v>36816</v>
      </c>
      <c r="B1271" s="192" t="n">
        <v>36816</v>
      </c>
      <c r="C1271" s="308" t="n">
        <f aca="false">IF(B1271&lt;&gt;"",MONTH(B1271),0)</f>
        <v>10</v>
      </c>
      <c r="D1271" s="205" t="n">
        <f aca="false">VLOOKUP($B1271,data!$A$6:$M$15000,11)</f>
        <v>188000</v>
      </c>
    </row>
    <row r="1272" customFormat="false" ht="11.25" hidden="false" customHeight="false" outlineLevel="0" collapsed="false">
      <c r="A1272" s="333" t="n">
        <f aca="false">B1272</f>
        <v>36817</v>
      </c>
      <c r="B1272" s="192" t="n">
        <v>36817</v>
      </c>
      <c r="C1272" s="308" t="n">
        <f aca="false">IF(B1272&lt;&gt;"",MONTH(B1272),0)</f>
        <v>10</v>
      </c>
      <c r="D1272" s="205" t="n">
        <f aca="false">VLOOKUP($B1272,data!$A$6:$M$15000,11)</f>
        <v>-30000</v>
      </c>
    </row>
    <row r="1273" customFormat="false" ht="11.25" hidden="false" customHeight="false" outlineLevel="0" collapsed="false">
      <c r="A1273" s="333" t="n">
        <f aca="false">B1273</f>
        <v>36818</v>
      </c>
      <c r="B1273" s="192" t="n">
        <v>36818</v>
      </c>
      <c r="C1273" s="308" t="n">
        <f aca="false">IF(B1273&lt;&gt;"",MONTH(B1273),0)</f>
        <v>10</v>
      </c>
      <c r="D1273" s="205" t="n">
        <f aca="false">VLOOKUP($B1273,data!$A$6:$M$15000,11)</f>
        <v>37000</v>
      </c>
    </row>
    <row r="1274" customFormat="false" ht="11.25" hidden="false" customHeight="false" outlineLevel="0" collapsed="false">
      <c r="A1274" s="333" t="n">
        <f aca="false">B1274</f>
        <v>36819</v>
      </c>
      <c r="B1274" s="192" t="n">
        <v>36819</v>
      </c>
      <c r="C1274" s="308" t="n">
        <f aca="false">IF(B1274&lt;&gt;"",MONTH(B1274),0)</f>
        <v>10</v>
      </c>
      <c r="D1274" s="205" t="n">
        <f aca="false">VLOOKUP($B1274,data!$A$6:$M$15000,11)</f>
        <v>361000</v>
      </c>
    </row>
    <row r="1275" customFormat="false" ht="11.25" hidden="false" customHeight="false" outlineLevel="0" collapsed="false">
      <c r="A1275" s="333" t="n">
        <f aca="false">B1275</f>
        <v>36820</v>
      </c>
      <c r="B1275" s="192" t="n">
        <v>36820</v>
      </c>
      <c r="C1275" s="308" t="n">
        <f aca="false">IF(B1275&lt;&gt;"",MONTH(B1275),0)</f>
        <v>10</v>
      </c>
      <c r="D1275" s="205" t="n">
        <f aca="false">VLOOKUP($B1275,data!$A$6:$M$15000,11)</f>
        <v>744000</v>
      </c>
    </row>
    <row r="1276" customFormat="false" ht="11.25" hidden="false" customHeight="false" outlineLevel="0" collapsed="false">
      <c r="A1276" s="333" t="n">
        <f aca="false">B1276</f>
        <v>36821</v>
      </c>
      <c r="B1276" s="192" t="n">
        <v>36821</v>
      </c>
      <c r="C1276" s="308" t="n">
        <f aca="false">IF(B1276&lt;&gt;"",MONTH(B1276),0)</f>
        <v>10</v>
      </c>
      <c r="D1276" s="205" t="n">
        <f aca="false">VLOOKUP($B1276,data!$A$6:$M$15000,11)</f>
        <v>758000</v>
      </c>
    </row>
    <row r="1277" customFormat="false" ht="11.25" hidden="false" customHeight="false" outlineLevel="0" collapsed="false">
      <c r="A1277" s="333" t="n">
        <f aca="false">B1277</f>
        <v>36822</v>
      </c>
      <c r="B1277" s="192" t="n">
        <v>36822</v>
      </c>
      <c r="C1277" s="308" t="n">
        <f aca="false">IF(B1277&lt;&gt;"",MONTH(B1277),0)</f>
        <v>10</v>
      </c>
      <c r="D1277" s="205" t="n">
        <f aca="false">VLOOKUP($B1277,data!$A$6:$M$15000,11)</f>
        <v>439000</v>
      </c>
    </row>
    <row r="1278" customFormat="false" ht="11.25" hidden="false" customHeight="false" outlineLevel="0" collapsed="false">
      <c r="A1278" s="333" t="n">
        <f aca="false">B1278</f>
        <v>36823</v>
      </c>
      <c r="B1278" s="192" t="n">
        <v>36823</v>
      </c>
      <c r="C1278" s="308" t="n">
        <f aca="false">IF(B1278&lt;&gt;"",MONTH(B1278),0)</f>
        <v>10</v>
      </c>
      <c r="D1278" s="205" t="n">
        <f aca="false">VLOOKUP($B1278,data!$A$6:$M$15000,11)</f>
        <v>470000</v>
      </c>
    </row>
    <row r="1279" customFormat="false" ht="11.25" hidden="false" customHeight="false" outlineLevel="0" collapsed="false">
      <c r="A1279" s="333" t="n">
        <f aca="false">B1279</f>
        <v>36824</v>
      </c>
      <c r="B1279" s="192" t="n">
        <v>36824</v>
      </c>
      <c r="C1279" s="308" t="n">
        <f aca="false">IF(B1279&lt;&gt;"",MONTH(B1279),0)</f>
        <v>10</v>
      </c>
      <c r="D1279" s="205" t="n">
        <f aca="false">VLOOKUP($B1279,data!$A$6:$M$15000,11)</f>
        <v>316000</v>
      </c>
    </row>
    <row r="1280" customFormat="false" ht="11.25" hidden="false" customHeight="false" outlineLevel="0" collapsed="false">
      <c r="A1280" s="333" t="n">
        <f aca="false">B1280</f>
        <v>36825</v>
      </c>
      <c r="B1280" s="192" t="n">
        <v>36825</v>
      </c>
      <c r="C1280" s="308" t="n">
        <f aca="false">IF(B1280&lt;&gt;"",MONTH(B1280),0)</f>
        <v>10</v>
      </c>
      <c r="D1280" s="205" t="n">
        <f aca="false">VLOOKUP($B1280,data!$A$6:$M$15000,11)</f>
        <v>314000</v>
      </c>
    </row>
    <row r="1281" customFormat="false" ht="11.25" hidden="false" customHeight="false" outlineLevel="0" collapsed="false">
      <c r="A1281" s="333" t="n">
        <f aca="false">B1281</f>
        <v>36826</v>
      </c>
      <c r="B1281" s="192" t="n">
        <v>36826</v>
      </c>
      <c r="C1281" s="308" t="n">
        <f aca="false">IF(B1281&lt;&gt;"",MONTH(B1281),0)</f>
        <v>10</v>
      </c>
      <c r="D1281" s="205" t="n">
        <f aca="false">VLOOKUP($B1281,data!$A$6:$M$15000,11)</f>
        <v>384000</v>
      </c>
    </row>
    <row r="1282" customFormat="false" ht="11.25" hidden="false" customHeight="false" outlineLevel="0" collapsed="false">
      <c r="A1282" s="333" t="n">
        <f aca="false">B1282</f>
        <v>36827</v>
      </c>
      <c r="B1282" s="192" t="n">
        <v>36827</v>
      </c>
      <c r="C1282" s="308" t="n">
        <f aca="false">IF(B1282&lt;&gt;"",MONTH(B1282),0)</f>
        <v>10</v>
      </c>
      <c r="D1282" s="205" t="n">
        <f aca="false">VLOOKUP($B1282,data!$A$6:$M$15000,11)</f>
        <v>613000</v>
      </c>
    </row>
    <row r="1283" customFormat="false" ht="11.25" hidden="false" customHeight="false" outlineLevel="0" collapsed="false">
      <c r="A1283" s="333" t="n">
        <f aca="false">B1283</f>
        <v>36828</v>
      </c>
      <c r="B1283" s="192" t="n">
        <v>36828</v>
      </c>
      <c r="C1283" s="308" t="n">
        <f aca="false">IF(B1283&lt;&gt;"",MONTH(B1283),0)</f>
        <v>10</v>
      </c>
      <c r="D1283" s="205" t="n">
        <f aca="false">VLOOKUP($B1283,data!$A$6:$M$15000,11)</f>
        <v>738000</v>
      </c>
    </row>
    <row r="1284" customFormat="false" ht="11.25" hidden="false" customHeight="false" outlineLevel="0" collapsed="false">
      <c r="A1284" s="333" t="n">
        <f aca="false">B1284</f>
        <v>36829</v>
      </c>
      <c r="B1284" s="192" t="n">
        <v>36829</v>
      </c>
      <c r="C1284" s="308" t="n">
        <f aca="false">IF(B1284&lt;&gt;"",MONTH(B1284),0)</f>
        <v>10</v>
      </c>
      <c r="D1284" s="205" t="n">
        <f aca="false">VLOOKUP($B1284,data!$A$6:$M$15000,11)</f>
        <v>1000</v>
      </c>
    </row>
    <row r="1285" customFormat="false" ht="11.25" hidden="false" customHeight="false" outlineLevel="0" collapsed="false">
      <c r="A1285" s="333" t="n">
        <f aca="false">B1285</f>
        <v>36830</v>
      </c>
      <c r="B1285" s="192" t="n">
        <v>36830</v>
      </c>
      <c r="C1285" s="308" t="n">
        <f aca="false">IF(B1285&lt;&gt;"",MONTH(B1285),0)</f>
        <v>10</v>
      </c>
      <c r="D1285" s="205" t="n">
        <f aca="false">VLOOKUP($B1285,data!$A$6:$M$15000,11)</f>
        <v>-310000</v>
      </c>
    </row>
    <row r="1286" customFormat="false" ht="11.25" hidden="false" customHeight="false" outlineLevel="0" collapsed="false">
      <c r="A1286" s="333" t="n">
        <f aca="false">B1286</f>
        <v>36831</v>
      </c>
      <c r="B1286" s="192" t="n">
        <v>36831</v>
      </c>
      <c r="C1286" s="308" t="n">
        <f aca="false">IF(B1286&lt;&gt;"",MONTH(B1286),0)</f>
        <v>11</v>
      </c>
      <c r="D1286" s="205" t="n">
        <f aca="false">VLOOKUP($B1286,data!$A$6:$M$15000,11)</f>
        <v>-456000</v>
      </c>
    </row>
    <row r="1287" customFormat="false" ht="11.25" hidden="false" customHeight="false" outlineLevel="0" collapsed="false">
      <c r="A1287" s="333" t="n">
        <f aca="false">B1287</f>
        <v>36832</v>
      </c>
      <c r="B1287" s="192" t="n">
        <v>36832</v>
      </c>
      <c r="C1287" s="308" t="n">
        <f aca="false">IF(B1287&lt;&gt;"",MONTH(B1287),0)</f>
        <v>11</v>
      </c>
      <c r="D1287" s="205" t="n">
        <f aca="false">VLOOKUP($B1287,data!$A$6:$M$15000,11)</f>
        <v>-225000</v>
      </c>
    </row>
    <row r="1288" customFormat="false" ht="11.25" hidden="false" customHeight="false" outlineLevel="0" collapsed="false">
      <c r="A1288" s="333" t="n">
        <f aca="false">B1288</f>
        <v>36833</v>
      </c>
      <c r="B1288" s="192" t="n">
        <v>36833</v>
      </c>
      <c r="C1288" s="308" t="n">
        <f aca="false">IF(B1288&lt;&gt;"",MONTH(B1288),0)</f>
        <v>11</v>
      </c>
      <c r="D1288" s="205" t="n">
        <f aca="false">VLOOKUP($B1288,data!$A$6:$M$15000,11)</f>
        <v>-87000</v>
      </c>
    </row>
    <row r="1289" customFormat="false" ht="11.25" hidden="false" customHeight="false" outlineLevel="0" collapsed="false">
      <c r="A1289" s="333" t="n">
        <f aca="false">B1289</f>
        <v>36834</v>
      </c>
      <c r="B1289" s="192" t="n">
        <v>36834</v>
      </c>
      <c r="C1289" s="308" t="n">
        <f aca="false">IF(B1289&lt;&gt;"",MONTH(B1289),0)</f>
        <v>11</v>
      </c>
      <c r="D1289" s="205" t="n">
        <f aca="false">VLOOKUP($B1289,data!$A$6:$M$15000,11)</f>
        <v>361000</v>
      </c>
    </row>
    <row r="1290" customFormat="false" ht="11.25" hidden="false" customHeight="false" outlineLevel="0" collapsed="false">
      <c r="A1290" s="333" t="n">
        <f aca="false">B1290</f>
        <v>36835</v>
      </c>
      <c r="B1290" s="192" t="n">
        <v>36835</v>
      </c>
      <c r="C1290" s="308" t="n">
        <f aca="false">IF(B1290&lt;&gt;"",MONTH(B1290),0)</f>
        <v>11</v>
      </c>
      <c r="D1290" s="205" t="n">
        <f aca="false">VLOOKUP($B1290,data!$A$6:$M$15000,11)</f>
        <v>46000</v>
      </c>
    </row>
    <row r="1291" customFormat="false" ht="11.25" hidden="false" customHeight="false" outlineLevel="0" collapsed="false">
      <c r="A1291" s="333" t="n">
        <f aca="false">B1291</f>
        <v>36836</v>
      </c>
      <c r="B1291" s="192" t="n">
        <v>36836</v>
      </c>
      <c r="C1291" s="308" t="n">
        <f aca="false">IF(B1291&lt;&gt;"",MONTH(B1291),0)</f>
        <v>11</v>
      </c>
      <c r="D1291" s="205" t="n">
        <f aca="false">VLOOKUP($B1291,data!$A$6:$M$15000,11)</f>
        <v>-372000</v>
      </c>
    </row>
    <row r="1292" customFormat="false" ht="11.25" hidden="false" customHeight="false" outlineLevel="0" collapsed="false">
      <c r="A1292" s="333" t="n">
        <f aca="false">B1292</f>
        <v>36837</v>
      </c>
      <c r="B1292" s="192" t="n">
        <v>36837</v>
      </c>
      <c r="C1292" s="308" t="n">
        <f aca="false">IF(B1292&lt;&gt;"",MONTH(B1292),0)</f>
        <v>11</v>
      </c>
      <c r="D1292" s="205" t="n">
        <f aca="false">VLOOKUP($B1292,data!$A$6:$M$15000,11)</f>
        <v>-789000</v>
      </c>
    </row>
    <row r="1293" customFormat="false" ht="11.25" hidden="false" customHeight="false" outlineLevel="0" collapsed="false">
      <c r="A1293" s="333" t="n">
        <f aca="false">B1293</f>
        <v>36838</v>
      </c>
      <c r="B1293" s="192" t="n">
        <v>36838</v>
      </c>
      <c r="C1293" s="308" t="n">
        <f aca="false">IF(B1293&lt;&gt;"",MONTH(B1293),0)</f>
        <v>11</v>
      </c>
      <c r="D1293" s="205" t="n">
        <f aca="false">VLOOKUP($B1293,data!$A$6:$M$15000,11)</f>
        <v>-1008000</v>
      </c>
    </row>
    <row r="1294" customFormat="false" ht="11.25" hidden="false" customHeight="false" outlineLevel="0" collapsed="false">
      <c r="A1294" s="333" t="n">
        <f aca="false">B1294</f>
        <v>36839</v>
      </c>
      <c r="B1294" s="192" t="n">
        <v>36839</v>
      </c>
      <c r="C1294" s="308" t="n">
        <f aca="false">IF(B1294&lt;&gt;"",MONTH(B1294),0)</f>
        <v>11</v>
      </c>
      <c r="D1294" s="205" t="n">
        <f aca="false">VLOOKUP($B1294,data!$A$6:$M$15000,11)</f>
        <v>-951000</v>
      </c>
    </row>
    <row r="1295" customFormat="false" ht="11.25" hidden="false" customHeight="false" outlineLevel="0" collapsed="false">
      <c r="A1295" s="333" t="n">
        <f aca="false">B1295</f>
        <v>36840</v>
      </c>
      <c r="B1295" s="192" t="n">
        <v>36840</v>
      </c>
      <c r="C1295" s="308" t="n">
        <f aca="false">IF(B1295&lt;&gt;"",MONTH(B1295),0)</f>
        <v>11</v>
      </c>
      <c r="D1295" s="205" t="n">
        <f aca="false">VLOOKUP($B1295,data!$A$6:$M$15000,11)</f>
        <v>-1220000</v>
      </c>
    </row>
    <row r="1296" customFormat="false" ht="11.25" hidden="false" customHeight="false" outlineLevel="0" collapsed="false">
      <c r="A1296" s="333" t="n">
        <f aca="false">B1296</f>
        <v>36841</v>
      </c>
      <c r="B1296" s="192" t="n">
        <v>36841</v>
      </c>
      <c r="C1296" s="308" t="n">
        <f aca="false">IF(B1296&lt;&gt;"",MONTH(B1296),0)</f>
        <v>11</v>
      </c>
      <c r="D1296" s="205" t="n">
        <f aca="false">VLOOKUP($B1296,data!$A$6:$M$15000,11)</f>
        <v>-617000</v>
      </c>
    </row>
    <row r="1297" customFormat="false" ht="11.25" hidden="false" customHeight="false" outlineLevel="0" collapsed="false">
      <c r="A1297" s="333" t="n">
        <f aca="false">B1297</f>
        <v>36842</v>
      </c>
      <c r="B1297" s="192" t="n">
        <v>36842</v>
      </c>
      <c r="C1297" s="308" t="n">
        <f aca="false">IF(B1297&lt;&gt;"",MONTH(B1297),0)</f>
        <v>11</v>
      </c>
      <c r="D1297" s="205" t="n">
        <f aca="false">VLOOKUP($B1297,data!$A$6:$M$15000,11)</f>
        <v>-804000</v>
      </c>
    </row>
    <row r="1298" customFormat="false" ht="11.25" hidden="false" customHeight="false" outlineLevel="0" collapsed="false">
      <c r="A1298" s="333" t="n">
        <f aca="false">B1298</f>
        <v>36843</v>
      </c>
      <c r="B1298" s="192" t="n">
        <v>36843</v>
      </c>
      <c r="C1298" s="308" t="n">
        <f aca="false">IF(B1298&lt;&gt;"",MONTH(B1298),0)</f>
        <v>11</v>
      </c>
      <c r="D1298" s="205" t="n">
        <f aca="false">VLOOKUP($B1298,data!$A$6:$M$15000,11)</f>
        <v>-1436000</v>
      </c>
    </row>
    <row r="1299" customFormat="false" ht="11.25" hidden="false" customHeight="false" outlineLevel="0" collapsed="false">
      <c r="A1299" s="333" t="n">
        <f aca="false">B1299</f>
        <v>36844</v>
      </c>
      <c r="B1299" s="192" t="n">
        <v>36844</v>
      </c>
      <c r="C1299" s="308" t="n">
        <f aca="false">IF(B1299&lt;&gt;"",MONTH(B1299),0)</f>
        <v>11</v>
      </c>
      <c r="D1299" s="205" t="n">
        <f aca="false">VLOOKUP($B1299,data!$A$6:$M$15000,11)</f>
        <v>-1729000</v>
      </c>
    </row>
    <row r="1300" customFormat="false" ht="11.25" hidden="false" customHeight="false" outlineLevel="0" collapsed="false">
      <c r="A1300" s="333" t="n">
        <f aca="false">B1300</f>
        <v>36845</v>
      </c>
      <c r="B1300" s="192" t="n">
        <v>36845</v>
      </c>
      <c r="C1300" s="308" t="n">
        <f aca="false">IF(B1300&lt;&gt;"",MONTH(B1300),0)</f>
        <v>11</v>
      </c>
      <c r="D1300" s="205" t="n">
        <f aca="false">VLOOKUP($B1300,data!$A$6:$M$15000,11)</f>
        <v>-1686000</v>
      </c>
    </row>
    <row r="1301" customFormat="false" ht="11.25" hidden="false" customHeight="false" outlineLevel="0" collapsed="false">
      <c r="A1301" s="333" t="n">
        <f aca="false">B1301</f>
        <v>36846</v>
      </c>
      <c r="B1301" s="192" t="n">
        <v>36846</v>
      </c>
      <c r="C1301" s="308" t="n">
        <f aca="false">IF(B1301&lt;&gt;"",MONTH(B1301),0)</f>
        <v>11</v>
      </c>
      <c r="D1301" s="205" t="n">
        <f aca="false">VLOOKUP($B1301,data!$A$6:$M$15000,11)</f>
        <v>-1453000</v>
      </c>
    </row>
    <row r="1302" customFormat="false" ht="11.25" hidden="false" customHeight="false" outlineLevel="0" collapsed="false">
      <c r="A1302" s="333" t="n">
        <f aca="false">B1302</f>
        <v>36847</v>
      </c>
      <c r="B1302" s="192" t="n">
        <v>36847</v>
      </c>
      <c r="C1302" s="308" t="n">
        <f aca="false">IF(B1302&lt;&gt;"",MONTH(B1302),0)</f>
        <v>11</v>
      </c>
      <c r="D1302" s="205" t="n">
        <f aca="false">VLOOKUP($B1302,data!$A$6:$M$15000,11)</f>
        <v>-1051000</v>
      </c>
    </row>
    <row r="1303" customFormat="false" ht="11.25" hidden="false" customHeight="false" outlineLevel="0" collapsed="false">
      <c r="A1303" s="333" t="n">
        <f aca="false">B1303</f>
        <v>36848</v>
      </c>
      <c r="B1303" s="192" t="n">
        <v>36848</v>
      </c>
      <c r="C1303" s="308" t="n">
        <f aca="false">IF(B1303&lt;&gt;"",MONTH(B1303),0)</f>
        <v>11</v>
      </c>
      <c r="D1303" s="205" t="n">
        <f aca="false">VLOOKUP($B1303,data!$A$6:$M$15000,11)</f>
        <v>-909000</v>
      </c>
    </row>
    <row r="1304" customFormat="false" ht="11.25" hidden="false" customHeight="false" outlineLevel="0" collapsed="false">
      <c r="A1304" s="333" t="n">
        <f aca="false">B1304</f>
        <v>36849</v>
      </c>
      <c r="B1304" s="192" t="n">
        <v>36849</v>
      </c>
      <c r="C1304" s="308" t="n">
        <f aca="false">IF(B1304&lt;&gt;"",MONTH(B1304),0)</f>
        <v>11</v>
      </c>
      <c r="D1304" s="205" t="n">
        <f aca="false">VLOOKUP($B1304,data!$A$6:$M$15000,11)</f>
        <v>-534000</v>
      </c>
    </row>
    <row r="1305" customFormat="false" ht="11.25" hidden="false" customHeight="false" outlineLevel="0" collapsed="false">
      <c r="A1305" s="333" t="n">
        <f aca="false">B1305</f>
        <v>36850</v>
      </c>
      <c r="B1305" s="192" t="n">
        <v>36850</v>
      </c>
      <c r="C1305" s="308" t="n">
        <f aca="false">IF(B1305&lt;&gt;"",MONTH(B1305),0)</f>
        <v>11</v>
      </c>
      <c r="D1305" s="205" t="n">
        <f aca="false">VLOOKUP($B1305,data!$A$6:$M$15000,11)</f>
        <v>-606000</v>
      </c>
    </row>
    <row r="1306" customFormat="false" ht="11.25" hidden="false" customHeight="false" outlineLevel="0" collapsed="false">
      <c r="A1306" s="333" t="n">
        <f aca="false">B1306</f>
        <v>36851</v>
      </c>
      <c r="B1306" s="192" t="n">
        <v>36851</v>
      </c>
      <c r="C1306" s="308" t="n">
        <f aca="false">IF(B1306&lt;&gt;"",MONTH(B1306),0)</f>
        <v>11</v>
      </c>
      <c r="D1306" s="205" t="n">
        <f aca="false">VLOOKUP($B1306,data!$A$6:$M$15000,11)</f>
        <v>-350000</v>
      </c>
    </row>
    <row r="1307" customFormat="false" ht="11.25" hidden="false" customHeight="false" outlineLevel="0" collapsed="false">
      <c r="A1307" s="333" t="n">
        <f aca="false">B1307</f>
        <v>36852</v>
      </c>
      <c r="B1307" s="192" t="n">
        <v>36852</v>
      </c>
      <c r="C1307" s="308" t="n">
        <f aca="false">IF(B1307&lt;&gt;"",MONTH(B1307),0)</f>
        <v>11</v>
      </c>
      <c r="D1307" s="205" t="n">
        <f aca="false">VLOOKUP($B1307,data!$A$6:$M$15000,11)</f>
        <v>-95000</v>
      </c>
    </row>
    <row r="1308" customFormat="false" ht="11.25" hidden="false" customHeight="false" outlineLevel="0" collapsed="false">
      <c r="A1308" s="333" t="n">
        <f aca="false">B1308</f>
        <v>36853</v>
      </c>
      <c r="B1308" s="192" t="n">
        <v>36853</v>
      </c>
      <c r="C1308" s="308" t="n">
        <f aca="false">IF(B1308&lt;&gt;"",MONTH(B1308),0)</f>
        <v>11</v>
      </c>
      <c r="D1308" s="205" t="n">
        <f aca="false">VLOOKUP($B1308,data!$A$6:$M$15000,11)</f>
        <v>219000</v>
      </c>
    </row>
    <row r="1309" customFormat="false" ht="11.25" hidden="false" customHeight="false" outlineLevel="0" collapsed="false">
      <c r="A1309" s="333" t="n">
        <f aca="false">B1309</f>
        <v>36854</v>
      </c>
      <c r="B1309" s="192" t="n">
        <v>36854</v>
      </c>
      <c r="C1309" s="308" t="n">
        <f aca="false">IF(B1309&lt;&gt;"",MONTH(B1309),0)</f>
        <v>11</v>
      </c>
      <c r="D1309" s="205" t="n">
        <f aca="false">VLOOKUP($B1309,data!$A$6:$M$15000,11)</f>
        <v>494000</v>
      </c>
    </row>
    <row r="1310" customFormat="false" ht="11.25" hidden="false" customHeight="false" outlineLevel="0" collapsed="false">
      <c r="A1310" s="333" t="n">
        <f aca="false">B1310</f>
        <v>36855</v>
      </c>
      <c r="B1310" s="192" t="n">
        <v>36855</v>
      </c>
      <c r="C1310" s="308" t="n">
        <f aca="false">IF(B1310&lt;&gt;"",MONTH(B1310),0)</f>
        <v>11</v>
      </c>
      <c r="D1310" s="205" t="n">
        <f aca="false">VLOOKUP($B1310,data!$A$6:$M$15000,11)</f>
        <v>545000</v>
      </c>
    </row>
    <row r="1311" customFormat="false" ht="11.25" hidden="false" customHeight="false" outlineLevel="0" collapsed="false">
      <c r="A1311" s="333" t="n">
        <f aca="false">B1311</f>
        <v>36856</v>
      </c>
      <c r="B1311" s="192" t="n">
        <v>36856</v>
      </c>
      <c r="C1311" s="308" t="n">
        <f aca="false">IF(B1311&lt;&gt;"",MONTH(B1311),0)</f>
        <v>11</v>
      </c>
      <c r="D1311" s="205" t="n">
        <f aca="false">VLOOKUP($B1311,data!$A$6:$M$15000,11)</f>
        <v>554000</v>
      </c>
    </row>
    <row r="1312" customFormat="false" ht="11.25" hidden="false" customHeight="false" outlineLevel="0" collapsed="false">
      <c r="A1312" s="333" t="n">
        <f aca="false">B1312</f>
        <v>36857</v>
      </c>
      <c r="B1312" s="192" t="n">
        <v>36857</v>
      </c>
      <c r="C1312" s="308" t="n">
        <f aca="false">IF(B1312&lt;&gt;"",MONTH(B1312),0)</f>
        <v>11</v>
      </c>
      <c r="D1312" s="205" t="n">
        <f aca="false">VLOOKUP($B1312,data!$A$6:$M$15000,11)</f>
        <v>-75000</v>
      </c>
    </row>
    <row r="1313" customFormat="false" ht="11.25" hidden="false" customHeight="false" outlineLevel="0" collapsed="false">
      <c r="A1313" s="333" t="n">
        <f aca="false">B1313</f>
        <v>36858</v>
      </c>
      <c r="B1313" s="192" t="n">
        <v>36858</v>
      </c>
      <c r="C1313" s="308" t="n">
        <f aca="false">IF(B1313&lt;&gt;"",MONTH(B1313),0)</f>
        <v>11</v>
      </c>
      <c r="D1313" s="205" t="n">
        <f aca="false">VLOOKUP($B1313,data!$A$6:$M$15000,11)</f>
        <v>-15000</v>
      </c>
    </row>
    <row r="1314" customFormat="false" ht="11.25" hidden="false" customHeight="false" outlineLevel="0" collapsed="false">
      <c r="A1314" s="333" t="n">
        <f aca="false">B1314</f>
        <v>36859</v>
      </c>
      <c r="B1314" s="192" t="n">
        <v>36859</v>
      </c>
      <c r="C1314" s="308" t="n">
        <f aca="false">IF(B1314&lt;&gt;"",MONTH(B1314),0)</f>
        <v>11</v>
      </c>
      <c r="D1314" s="205" t="n">
        <f aca="false">VLOOKUP($B1314,data!$A$6:$M$15000,11)</f>
        <v>-253000</v>
      </c>
    </row>
    <row r="1315" customFormat="false" ht="11.25" hidden="false" customHeight="false" outlineLevel="0" collapsed="false">
      <c r="A1315" s="333" t="n">
        <f aca="false">B1315</f>
        <v>36860</v>
      </c>
      <c r="B1315" s="192" t="n">
        <v>36860</v>
      </c>
      <c r="C1315" s="308" t="n">
        <f aca="false">IF(B1315&lt;&gt;"",MONTH(B1315),0)</f>
        <v>11</v>
      </c>
      <c r="D1315" s="205" t="n">
        <f aca="false">VLOOKUP($B1315,data!$A$6:$M$15000,11)</f>
        <v>-251000</v>
      </c>
    </row>
    <row r="1316" customFormat="false" ht="11.25" hidden="false" customHeight="false" outlineLevel="0" collapsed="false">
      <c r="A1316" s="333" t="n">
        <f aca="false">B1316</f>
        <v>36861</v>
      </c>
      <c r="B1316" s="192" t="n">
        <v>36861</v>
      </c>
      <c r="C1316" s="308" t="n">
        <f aca="false">IF(B1316&lt;&gt;"",MONTH(B1316),0)</f>
        <v>12</v>
      </c>
      <c r="D1316" s="205" t="n">
        <f aca="false">VLOOKUP($B1316,data!$A$6:$M$15000,11)</f>
        <v>78000</v>
      </c>
    </row>
    <row r="1317" customFormat="false" ht="11.25" hidden="false" customHeight="false" outlineLevel="0" collapsed="false">
      <c r="A1317" s="333" t="n">
        <f aca="false">B1317</f>
        <v>36862</v>
      </c>
      <c r="B1317" s="192" t="n">
        <v>36862</v>
      </c>
      <c r="C1317" s="308" t="n">
        <f aca="false">IF(B1317&lt;&gt;"",MONTH(B1317),0)</f>
        <v>12</v>
      </c>
      <c r="D1317" s="205" t="n">
        <f aca="false">VLOOKUP($B1317,data!$A$6:$M$15000,11)</f>
        <v>526000</v>
      </c>
    </row>
    <row r="1318" customFormat="false" ht="11.25" hidden="false" customHeight="false" outlineLevel="0" collapsed="false">
      <c r="A1318" s="333" t="n">
        <f aca="false">B1318</f>
        <v>36863</v>
      </c>
      <c r="B1318" s="192" t="n">
        <v>36863</v>
      </c>
      <c r="C1318" s="308" t="n">
        <f aca="false">IF(B1318&lt;&gt;"",MONTH(B1318),0)</f>
        <v>12</v>
      </c>
      <c r="D1318" s="205" t="n">
        <f aca="false">VLOOKUP($B1318,data!$A$6:$M$15000,11)</f>
        <v>447000</v>
      </c>
    </row>
    <row r="1319" customFormat="false" ht="11.25" hidden="false" customHeight="false" outlineLevel="0" collapsed="false">
      <c r="A1319" s="333" t="n">
        <f aca="false">B1319</f>
        <v>36864</v>
      </c>
      <c r="B1319" s="192" t="n">
        <v>36864</v>
      </c>
      <c r="C1319" s="308" t="n">
        <f aca="false">IF(B1319&lt;&gt;"",MONTH(B1319),0)</f>
        <v>12</v>
      </c>
      <c r="D1319" s="205" t="n">
        <f aca="false">VLOOKUP($B1319,data!$A$6:$M$15000,11)</f>
        <v>-100000</v>
      </c>
    </row>
    <row r="1320" customFormat="false" ht="11.25" hidden="false" customHeight="false" outlineLevel="0" collapsed="false">
      <c r="A1320" s="333" t="n">
        <f aca="false">B1320</f>
        <v>36865</v>
      </c>
      <c r="B1320" s="192" t="n">
        <v>36865</v>
      </c>
      <c r="C1320" s="308" t="n">
        <f aca="false">IF(B1320&lt;&gt;"",MONTH(B1320),0)</f>
        <v>12</v>
      </c>
      <c r="D1320" s="205" t="n">
        <f aca="false">VLOOKUP($B1320,data!$A$6:$M$15000,11)</f>
        <v>152000</v>
      </c>
    </row>
    <row r="1321" customFormat="false" ht="11.25" hidden="false" customHeight="false" outlineLevel="0" collapsed="false">
      <c r="A1321" s="333" t="n">
        <f aca="false">B1321</f>
        <v>36866</v>
      </c>
      <c r="B1321" s="192" t="n">
        <v>36866</v>
      </c>
      <c r="C1321" s="308" t="n">
        <f aca="false">IF(B1321&lt;&gt;"",MONTH(B1321),0)</f>
        <v>12</v>
      </c>
      <c r="D1321" s="205" t="n">
        <f aca="false">VLOOKUP($B1321,data!$A$6:$M$15000,11)</f>
        <v>-191000</v>
      </c>
    </row>
    <row r="1322" customFormat="false" ht="11.25" hidden="false" customHeight="false" outlineLevel="0" collapsed="false">
      <c r="A1322" s="333" t="n">
        <f aca="false">B1322</f>
        <v>36867</v>
      </c>
      <c r="B1322" s="192" t="n">
        <v>36867</v>
      </c>
      <c r="C1322" s="308" t="n">
        <f aca="false">IF(B1322&lt;&gt;"",MONTH(B1322),0)</f>
        <v>12</v>
      </c>
      <c r="D1322" s="205" t="n">
        <f aca="false">VLOOKUP($B1322,data!$A$6:$M$15000,11)</f>
        <v>-146000</v>
      </c>
    </row>
    <row r="1323" customFormat="false" ht="11.25" hidden="false" customHeight="false" outlineLevel="0" collapsed="false">
      <c r="A1323" s="333" t="n">
        <f aca="false">B1323</f>
        <v>36868</v>
      </c>
      <c r="B1323" s="192" t="n">
        <v>36868</v>
      </c>
      <c r="C1323" s="308" t="n">
        <f aca="false">IF(B1323&lt;&gt;"",MONTH(B1323),0)</f>
        <v>12</v>
      </c>
      <c r="D1323" s="205" t="n">
        <f aca="false">VLOOKUP($B1323,data!$A$6:$M$15000,11)</f>
        <v>63000</v>
      </c>
    </row>
    <row r="1324" customFormat="false" ht="11.25" hidden="false" customHeight="false" outlineLevel="0" collapsed="false">
      <c r="A1324" s="333" t="n">
        <f aca="false">B1324</f>
        <v>36869</v>
      </c>
      <c r="B1324" s="192" t="n">
        <v>36869</v>
      </c>
      <c r="C1324" s="308" t="n">
        <f aca="false">IF(B1324&lt;&gt;"",MONTH(B1324),0)</f>
        <v>12</v>
      </c>
      <c r="D1324" s="205" t="n">
        <f aca="false">VLOOKUP($B1324,data!$A$6:$M$15000,11)</f>
        <v>527000</v>
      </c>
    </row>
    <row r="1325" customFormat="false" ht="11.25" hidden="false" customHeight="false" outlineLevel="0" collapsed="false">
      <c r="A1325" s="333" t="n">
        <f aca="false">B1325</f>
        <v>36870</v>
      </c>
      <c r="B1325" s="192" t="n">
        <v>36870</v>
      </c>
      <c r="C1325" s="308" t="n">
        <f aca="false">IF(B1325&lt;&gt;"",MONTH(B1325),0)</f>
        <v>12</v>
      </c>
      <c r="D1325" s="205" t="n">
        <f aca="false">VLOOKUP($B1325,data!$A$6:$M$15000,11)</f>
        <v>490000</v>
      </c>
    </row>
    <row r="1326" customFormat="false" ht="11.25" hidden="false" customHeight="false" outlineLevel="0" collapsed="false">
      <c r="A1326" s="333" t="n">
        <f aca="false">B1326</f>
        <v>36871</v>
      </c>
      <c r="B1326" s="192" t="n">
        <v>36871</v>
      </c>
      <c r="C1326" s="308" t="n">
        <f aca="false">IF(B1326&lt;&gt;"",MONTH(B1326),0)</f>
        <v>12</v>
      </c>
      <c r="D1326" s="205" t="n">
        <f aca="false">VLOOKUP($B1326,data!$A$6:$M$15000,11)</f>
        <v>-382000</v>
      </c>
    </row>
    <row r="1327" customFormat="false" ht="11.25" hidden="false" customHeight="false" outlineLevel="0" collapsed="false">
      <c r="A1327" s="333" t="n">
        <f aca="false">B1327</f>
        <v>36872</v>
      </c>
      <c r="B1327" s="192" t="n">
        <v>36872</v>
      </c>
      <c r="C1327" s="308" t="n">
        <f aca="false">IF(B1327&lt;&gt;"",MONTH(B1327),0)</f>
        <v>12</v>
      </c>
      <c r="D1327" s="205" t="n">
        <f aca="false">VLOOKUP($B1327,data!$A$6:$M$15000,11)</f>
        <v>-119000</v>
      </c>
    </row>
    <row r="1328" customFormat="false" ht="11.25" hidden="false" customHeight="false" outlineLevel="0" collapsed="false">
      <c r="A1328" s="333" t="n">
        <f aca="false">B1328</f>
        <v>36873</v>
      </c>
      <c r="B1328" s="192" t="n">
        <v>36873</v>
      </c>
      <c r="C1328" s="308" t="n">
        <f aca="false">IF(B1328&lt;&gt;"",MONTH(B1328),0)</f>
        <v>12</v>
      </c>
      <c r="D1328" s="205" t="n">
        <f aca="false">VLOOKUP($B1328,data!$A$6:$M$15000,11)</f>
        <v>-731000</v>
      </c>
    </row>
    <row r="1329" customFormat="false" ht="11.25" hidden="false" customHeight="false" outlineLevel="0" collapsed="false">
      <c r="A1329" s="333" t="n">
        <f aca="false">B1329</f>
        <v>36874</v>
      </c>
      <c r="B1329" s="192" t="n">
        <v>36874</v>
      </c>
      <c r="C1329" s="308" t="n">
        <f aca="false">IF(B1329&lt;&gt;"",MONTH(B1329),0)</f>
        <v>12</v>
      </c>
      <c r="D1329" s="205" t="n">
        <f aca="false">VLOOKUP($B1329,data!$A$6:$M$15000,11)</f>
        <v>-590000</v>
      </c>
    </row>
    <row r="1330" customFormat="false" ht="11.25" hidden="false" customHeight="false" outlineLevel="0" collapsed="false">
      <c r="A1330" s="333" t="n">
        <f aca="false">B1330</f>
        <v>36875</v>
      </c>
      <c r="B1330" s="192" t="n">
        <v>36875</v>
      </c>
      <c r="C1330" s="308" t="n">
        <f aca="false">IF(B1330&lt;&gt;"",MONTH(B1330),0)</f>
        <v>12</v>
      </c>
      <c r="D1330" s="205" t="n">
        <f aca="false">VLOOKUP($B1330,data!$A$6:$M$15000,11)</f>
        <v>-446000</v>
      </c>
    </row>
    <row r="1331" customFormat="false" ht="11.25" hidden="false" customHeight="false" outlineLevel="0" collapsed="false">
      <c r="A1331" s="333" t="n">
        <f aca="false">B1331</f>
        <v>36876</v>
      </c>
      <c r="B1331" s="192" t="n">
        <v>36876</v>
      </c>
      <c r="C1331" s="308" t="n">
        <f aca="false">IF(B1331&lt;&gt;"",MONTH(B1331),0)</f>
        <v>12</v>
      </c>
      <c r="D1331" s="205" t="n">
        <f aca="false">VLOOKUP($B1331,data!$A$6:$M$15000,11)</f>
        <v>-102000</v>
      </c>
    </row>
    <row r="1332" customFormat="false" ht="11.25" hidden="false" customHeight="false" outlineLevel="0" collapsed="false">
      <c r="A1332" s="333" t="n">
        <f aca="false">B1332</f>
        <v>36877</v>
      </c>
      <c r="B1332" s="192" t="n">
        <v>36877</v>
      </c>
      <c r="C1332" s="308" t="n">
        <f aca="false">IF(B1332&lt;&gt;"",MONTH(B1332),0)</f>
        <v>12</v>
      </c>
      <c r="D1332" s="205" t="n">
        <f aca="false">VLOOKUP($B1332,data!$A$6:$M$15000,11)</f>
        <v>155000</v>
      </c>
    </row>
    <row r="1333" customFormat="false" ht="11.25" hidden="false" customHeight="false" outlineLevel="0" collapsed="false">
      <c r="A1333" s="333" t="n">
        <f aca="false">B1333</f>
        <v>36878</v>
      </c>
      <c r="B1333" s="192" t="n">
        <v>36878</v>
      </c>
      <c r="C1333" s="308" t="n">
        <f aca="false">IF(B1333&lt;&gt;"",MONTH(B1333),0)</f>
        <v>12</v>
      </c>
      <c r="D1333" s="205" t="n">
        <f aca="false">VLOOKUP($B1333,data!$A$6:$M$15000,11)</f>
        <v>-396000</v>
      </c>
    </row>
    <row r="1334" customFormat="false" ht="11.25" hidden="false" customHeight="false" outlineLevel="0" collapsed="false">
      <c r="A1334" s="333" t="n">
        <f aca="false">B1334</f>
        <v>36879</v>
      </c>
      <c r="B1334" s="192" t="n">
        <v>36879</v>
      </c>
      <c r="C1334" s="308" t="n">
        <f aca="false">IF(B1334&lt;&gt;"",MONTH(B1334),0)</f>
        <v>12</v>
      </c>
      <c r="D1334" s="205" t="n">
        <f aca="false">VLOOKUP($B1334,data!$A$6:$M$15000,11)</f>
        <v>-587000</v>
      </c>
    </row>
    <row r="1335" customFormat="false" ht="11.25" hidden="false" customHeight="false" outlineLevel="0" collapsed="false">
      <c r="A1335" s="333" t="n">
        <f aca="false">B1335</f>
        <v>36880</v>
      </c>
      <c r="B1335" s="192" t="n">
        <v>36880</v>
      </c>
      <c r="C1335" s="308" t="n">
        <f aca="false">IF(B1335&lt;&gt;"",MONTH(B1335),0)</f>
        <v>12</v>
      </c>
      <c r="D1335" s="205" t="n">
        <f aca="false">VLOOKUP($B1335,data!$A$6:$M$15000,11)</f>
        <v>-520000</v>
      </c>
    </row>
    <row r="1336" customFormat="false" ht="11.25" hidden="false" customHeight="false" outlineLevel="0" collapsed="false">
      <c r="A1336" s="333" t="n">
        <f aca="false">B1336</f>
        <v>36881</v>
      </c>
      <c r="B1336" s="192" t="n">
        <v>36881</v>
      </c>
      <c r="C1336" s="308" t="n">
        <f aca="false">IF(B1336&lt;&gt;"",MONTH(B1336),0)</f>
        <v>12</v>
      </c>
      <c r="D1336" s="205" t="n">
        <f aca="false">VLOOKUP($B1336,data!$A$6:$M$15000,11)</f>
        <v>-613000</v>
      </c>
    </row>
    <row r="1337" customFormat="false" ht="11.25" hidden="false" customHeight="false" outlineLevel="0" collapsed="false">
      <c r="A1337" s="333" t="n">
        <f aca="false">B1337</f>
        <v>36882</v>
      </c>
      <c r="B1337" s="192" t="n">
        <v>36882</v>
      </c>
      <c r="C1337" s="308" t="n">
        <f aca="false">IF(B1337&lt;&gt;"",MONTH(B1337),0)</f>
        <v>12</v>
      </c>
      <c r="D1337" s="205" t="n">
        <f aca="false">VLOOKUP($B1337,data!$A$6:$M$15000,11)</f>
        <v>-249000</v>
      </c>
    </row>
    <row r="1338" customFormat="false" ht="11.25" hidden="false" customHeight="false" outlineLevel="0" collapsed="false">
      <c r="A1338" s="333" t="n">
        <f aca="false">B1338</f>
        <v>36883</v>
      </c>
      <c r="B1338" s="192" t="n">
        <v>36883</v>
      </c>
      <c r="C1338" s="308" t="n">
        <f aca="false">IF(B1338&lt;&gt;"",MONTH(B1338),0)</f>
        <v>12</v>
      </c>
      <c r="D1338" s="205" t="n">
        <f aca="false">VLOOKUP($B1338,data!$A$6:$M$15000,11)</f>
        <v>183000</v>
      </c>
    </row>
    <row r="1339" customFormat="false" ht="11.25" hidden="false" customHeight="false" outlineLevel="0" collapsed="false">
      <c r="A1339" s="333" t="n">
        <f aca="false">B1339</f>
        <v>36884</v>
      </c>
      <c r="B1339" s="192" t="n">
        <v>36884</v>
      </c>
      <c r="C1339" s="308" t="n">
        <f aca="false">IF(B1339&lt;&gt;"",MONTH(B1339),0)</f>
        <v>12</v>
      </c>
      <c r="D1339" s="205" t="n">
        <f aca="false">VLOOKUP($B1339,data!$A$6:$M$15000,11)</f>
        <v>369000</v>
      </c>
    </row>
    <row r="1340" customFormat="false" ht="11.25" hidden="false" customHeight="false" outlineLevel="0" collapsed="false">
      <c r="A1340" s="333" t="n">
        <f aca="false">B1340</f>
        <v>36885</v>
      </c>
      <c r="B1340" s="192" t="n">
        <v>36885</v>
      </c>
      <c r="C1340" s="308" t="n">
        <f aca="false">IF(B1340&lt;&gt;"",MONTH(B1340),0)</f>
        <v>12</v>
      </c>
      <c r="D1340" s="205" t="n">
        <f aca="false">VLOOKUP($B1340,data!$A$6:$M$15000,11)</f>
        <v>659000</v>
      </c>
    </row>
    <row r="1341" customFormat="false" ht="11.25" hidden="false" customHeight="false" outlineLevel="0" collapsed="false">
      <c r="A1341" s="333" t="n">
        <f aca="false">B1341</f>
        <v>36886</v>
      </c>
      <c r="B1341" s="192" t="n">
        <v>36886</v>
      </c>
      <c r="C1341" s="308" t="n">
        <f aca="false">IF(B1341&lt;&gt;"",MONTH(B1341),0)</f>
        <v>12</v>
      </c>
      <c r="D1341" s="205" t="n">
        <f aca="false">VLOOKUP($B1341,data!$A$6:$M$15000,11)</f>
        <v>50000</v>
      </c>
    </row>
    <row r="1342" customFormat="false" ht="11.25" hidden="false" customHeight="false" outlineLevel="0" collapsed="false">
      <c r="A1342" s="333" t="n">
        <f aca="false">B1342</f>
        <v>36887</v>
      </c>
      <c r="B1342" s="192" t="n">
        <v>36887</v>
      </c>
      <c r="C1342" s="308" t="n">
        <f aca="false">IF(B1342&lt;&gt;"",MONTH(B1342),0)</f>
        <v>12</v>
      </c>
      <c r="D1342" s="205" t="n">
        <f aca="false">VLOOKUP($B1342,data!$A$6:$M$15000,11)</f>
        <v>-106000</v>
      </c>
    </row>
    <row r="1343" customFormat="false" ht="11.25" hidden="false" customHeight="false" outlineLevel="0" collapsed="false">
      <c r="A1343" s="333" t="n">
        <f aca="false">B1343</f>
        <v>36888</v>
      </c>
      <c r="B1343" s="192" t="n">
        <v>36888</v>
      </c>
      <c r="C1343" s="308" t="n">
        <f aca="false">IF(B1343&lt;&gt;"",MONTH(B1343),0)</f>
        <v>12</v>
      </c>
      <c r="D1343" s="205" t="n">
        <f aca="false">VLOOKUP($B1343,data!$A$6:$M$15000,11)</f>
        <v>170000</v>
      </c>
    </row>
    <row r="1344" customFormat="false" ht="11.25" hidden="false" customHeight="false" outlineLevel="0" collapsed="false">
      <c r="A1344" s="333" t="n">
        <f aca="false">B1344</f>
        <v>36889</v>
      </c>
      <c r="B1344" s="192" t="n">
        <v>36889</v>
      </c>
      <c r="C1344" s="308" t="n">
        <f aca="false">IF(B1344&lt;&gt;"",MONTH(B1344),0)</f>
        <v>12</v>
      </c>
      <c r="D1344" s="205" t="n">
        <f aca="false">VLOOKUP($B1344,data!$A$6:$M$15000,11)</f>
        <v>197000</v>
      </c>
    </row>
    <row r="1345" customFormat="false" ht="11.25" hidden="false" customHeight="false" outlineLevel="0" collapsed="false">
      <c r="A1345" s="333" t="n">
        <f aca="false">B1345</f>
        <v>36890</v>
      </c>
      <c r="B1345" s="192" t="n">
        <v>36890</v>
      </c>
      <c r="C1345" s="308" t="n">
        <f aca="false">IF(B1345&lt;&gt;"",MONTH(B1345),0)</f>
        <v>12</v>
      </c>
      <c r="D1345" s="205" t="n">
        <f aca="false">VLOOKUP($B1345,data!$A$6:$M$15000,11)</f>
        <v>618000</v>
      </c>
    </row>
    <row r="1346" customFormat="false" ht="11.25" hidden="false" customHeight="false" outlineLevel="0" collapsed="false">
      <c r="A1346" s="333" t="n">
        <f aca="false">B1346</f>
        <v>36891</v>
      </c>
      <c r="B1346" s="192" t="n">
        <v>36891</v>
      </c>
      <c r="C1346" s="308" t="n">
        <f aca="false">IF(B1346&lt;&gt;"",MONTH(B1346),0)</f>
        <v>12</v>
      </c>
      <c r="D1346" s="205" t="n">
        <f aca="false">VLOOKUP($B1346,data!$A$6:$M$15000,11)</f>
        <v>719000</v>
      </c>
    </row>
    <row r="1347" customFormat="false" ht="11.25" hidden="false" customHeight="false" outlineLevel="0" collapsed="false">
      <c r="A1347" s="371" t="s">
        <v>70</v>
      </c>
      <c r="B1347" s="321" t="s">
        <v>71</v>
      </c>
      <c r="C1347" s="322" t="s">
        <v>99</v>
      </c>
      <c r="D1347" s="323" t="s">
        <v>151</v>
      </c>
    </row>
    <row r="1348" customFormat="false" ht="11.25" hidden="false" customHeight="false" outlineLevel="0" collapsed="false">
      <c r="A1348" s="333" t="n">
        <f aca="false">B1348</f>
        <v>36892</v>
      </c>
      <c r="B1348" s="192" t="n">
        <v>36892</v>
      </c>
      <c r="C1348" s="308" t="n">
        <f aca="false">IF(B1348&lt;&gt;"",MONTH(B1348),0)</f>
        <v>1</v>
      </c>
      <c r="D1348" s="205" t="n">
        <f aca="false">VLOOKUP($B1348,data!$A$6:$M$15000,11)</f>
        <v>560000</v>
      </c>
    </row>
    <row r="1349" customFormat="false" ht="11.25" hidden="false" customHeight="false" outlineLevel="0" collapsed="false">
      <c r="A1349" s="333" t="n">
        <f aca="false">B1349</f>
        <v>36893</v>
      </c>
      <c r="B1349" s="192" t="n">
        <v>36893</v>
      </c>
      <c r="C1349" s="308" t="n">
        <f aca="false">IF(B1349&lt;&gt;"",MONTH(B1349),0)</f>
        <v>1</v>
      </c>
      <c r="D1349" s="205" t="n">
        <f aca="false">VLOOKUP($B1349,data!$A$6:$M$15000,11)</f>
        <v>8000</v>
      </c>
    </row>
    <row r="1350" customFormat="false" ht="11.25" hidden="false" customHeight="false" outlineLevel="0" collapsed="false">
      <c r="A1350" s="333" t="n">
        <f aca="false">B1350</f>
        <v>36894</v>
      </c>
      <c r="B1350" s="192" t="n">
        <v>36894</v>
      </c>
      <c r="C1350" s="308" t="n">
        <f aca="false">IF(B1350&lt;&gt;"",MONTH(B1350),0)</f>
        <v>1</v>
      </c>
      <c r="D1350" s="205" t="n">
        <f aca="false">VLOOKUP($B1350,data!$A$6:$M$15000,11)</f>
        <v>141000</v>
      </c>
    </row>
    <row r="1351" customFormat="false" ht="11.25" hidden="false" customHeight="false" outlineLevel="0" collapsed="false">
      <c r="A1351" s="333" t="n">
        <f aca="false">B1351</f>
        <v>36895</v>
      </c>
      <c r="B1351" s="192" t="n">
        <v>36895</v>
      </c>
      <c r="C1351" s="308" t="n">
        <f aca="false">IF(B1351&lt;&gt;"",MONTH(B1351),0)</f>
        <v>1</v>
      </c>
      <c r="D1351" s="205" t="n">
        <f aca="false">VLOOKUP($B1351,data!$A$6:$M$15000,11)</f>
        <v>193000</v>
      </c>
    </row>
    <row r="1352" customFormat="false" ht="11.25" hidden="false" customHeight="false" outlineLevel="0" collapsed="false">
      <c r="A1352" s="333" t="n">
        <f aca="false">B1352</f>
        <v>36896</v>
      </c>
      <c r="B1352" s="192" t="n">
        <v>36896</v>
      </c>
      <c r="C1352" s="308" t="n">
        <f aca="false">IF(B1352&lt;&gt;"",MONTH(B1352),0)</f>
        <v>1</v>
      </c>
      <c r="D1352" s="205" t="n">
        <f aca="false">VLOOKUP($B1352,data!$A$6:$M$15000,11)</f>
        <v>131000</v>
      </c>
    </row>
    <row r="1353" customFormat="false" ht="11.25" hidden="false" customHeight="false" outlineLevel="0" collapsed="false">
      <c r="A1353" s="333" t="n">
        <f aca="false">B1353</f>
        <v>36897</v>
      </c>
      <c r="B1353" s="192" t="n">
        <v>36897</v>
      </c>
      <c r="C1353" s="308" t="n">
        <f aca="false">IF(B1353&lt;&gt;"",MONTH(B1353),0)</f>
        <v>1</v>
      </c>
      <c r="D1353" s="205" t="n">
        <f aca="false">VLOOKUP($B1353,data!$A$6:$M$15000,11)</f>
        <v>554000</v>
      </c>
    </row>
    <row r="1354" customFormat="false" ht="11.25" hidden="false" customHeight="false" outlineLevel="0" collapsed="false">
      <c r="A1354" s="333" t="n">
        <f aca="false">B1354</f>
        <v>36898</v>
      </c>
      <c r="B1354" s="192" t="n">
        <v>36898</v>
      </c>
      <c r="C1354" s="308" t="n">
        <f aca="false">IF(B1354&lt;&gt;"",MONTH(B1354),0)</f>
        <v>1</v>
      </c>
      <c r="D1354" s="205" t="n">
        <f aca="false">VLOOKUP($B1354,data!$A$6:$M$15000,11)</f>
        <v>329000</v>
      </c>
    </row>
    <row r="1355" customFormat="false" ht="11.25" hidden="false" customHeight="false" outlineLevel="0" collapsed="false">
      <c r="A1355" s="333" t="n">
        <f aca="false">B1355</f>
        <v>36899</v>
      </c>
      <c r="B1355" s="192" t="n">
        <v>36899</v>
      </c>
      <c r="C1355" s="308" t="n">
        <f aca="false">IF(B1355&lt;&gt;"",MONTH(B1355),0)</f>
        <v>1</v>
      </c>
      <c r="D1355" s="205" t="n">
        <f aca="false">VLOOKUP($B1355,data!$A$6:$M$15000,11)</f>
        <v>-888000</v>
      </c>
    </row>
    <row r="1356" customFormat="false" ht="11.25" hidden="false" customHeight="false" outlineLevel="0" collapsed="false">
      <c r="A1356" s="333" t="n">
        <f aca="false">B1356</f>
        <v>36900</v>
      </c>
      <c r="B1356" s="192" t="n">
        <v>36900</v>
      </c>
      <c r="C1356" s="308" t="n">
        <f aca="false">IF(B1356&lt;&gt;"",MONTH(B1356),0)</f>
        <v>1</v>
      </c>
      <c r="D1356" s="205" t="n">
        <f aca="false">VLOOKUP($B1356,data!$A$6:$M$15000,11)</f>
        <v>-744000</v>
      </c>
    </row>
    <row r="1357" customFormat="false" ht="11.25" hidden="false" customHeight="false" outlineLevel="0" collapsed="false">
      <c r="A1357" s="333" t="n">
        <f aca="false">B1357</f>
        <v>36901</v>
      </c>
      <c r="B1357" s="192" t="n">
        <v>36901</v>
      </c>
      <c r="C1357" s="308" t="n">
        <f aca="false">IF(B1357&lt;&gt;"",MONTH(B1357),0)</f>
        <v>1</v>
      </c>
      <c r="D1357" s="205" t="n">
        <f aca="false">VLOOKUP($B1357,data!$A$6:$M$15000,11)</f>
        <v>-1549000</v>
      </c>
    </row>
    <row r="1358" customFormat="false" ht="11.25" hidden="false" customHeight="false" outlineLevel="0" collapsed="false">
      <c r="A1358" s="333" t="n">
        <f aca="false">B1358</f>
        <v>36902</v>
      </c>
      <c r="B1358" s="192" t="n">
        <v>36902</v>
      </c>
      <c r="C1358" s="308" t="n">
        <f aca="false">IF(B1358&lt;&gt;"",MONTH(B1358),0)</f>
        <v>1</v>
      </c>
      <c r="D1358" s="205" t="n">
        <f aca="false">VLOOKUP($B1358,data!$A$6:$M$15000,11)</f>
        <v>-1092000</v>
      </c>
    </row>
    <row r="1359" customFormat="false" ht="11.25" hidden="false" customHeight="false" outlineLevel="0" collapsed="false">
      <c r="A1359" s="333" t="n">
        <f aca="false">B1359</f>
        <v>36903</v>
      </c>
      <c r="B1359" s="192" t="n">
        <v>36903</v>
      </c>
      <c r="C1359" s="308" t="n">
        <f aca="false">IF(B1359&lt;&gt;"",MONTH(B1359),0)</f>
        <v>1</v>
      </c>
      <c r="D1359" s="205" t="n">
        <f aca="false">VLOOKUP($B1359,data!$A$6:$M$15000,11)</f>
        <v>-1086000</v>
      </c>
    </row>
    <row r="1360" customFormat="false" ht="11.25" hidden="false" customHeight="false" outlineLevel="0" collapsed="false">
      <c r="A1360" s="333" t="n">
        <f aca="false">B1360</f>
        <v>36904</v>
      </c>
      <c r="B1360" s="192" t="n">
        <v>36904</v>
      </c>
      <c r="C1360" s="308" t="n">
        <f aca="false">IF(B1360&lt;&gt;"",MONTH(B1360),0)</f>
        <v>1</v>
      </c>
      <c r="D1360" s="205" t="n">
        <f aca="false">VLOOKUP($B1360,data!$A$6:$M$15000,11)</f>
        <v>-610000</v>
      </c>
    </row>
    <row r="1361" customFormat="false" ht="11.25" hidden="false" customHeight="false" outlineLevel="0" collapsed="false">
      <c r="A1361" s="333" t="n">
        <f aca="false">B1361</f>
        <v>36905</v>
      </c>
      <c r="B1361" s="192" t="n">
        <v>36905</v>
      </c>
      <c r="C1361" s="308" t="n">
        <f aca="false">IF(B1361&lt;&gt;"",MONTH(B1361),0)</f>
        <v>1</v>
      </c>
      <c r="D1361" s="205" t="n">
        <f aca="false">VLOOKUP($B1361,data!$A$6:$M$15000,11)</f>
        <v>-435000</v>
      </c>
    </row>
    <row r="1362" customFormat="false" ht="11.25" hidden="false" customHeight="false" outlineLevel="0" collapsed="false">
      <c r="A1362" s="333" t="n">
        <f aca="false">B1362</f>
        <v>36906</v>
      </c>
      <c r="B1362" s="192" t="n">
        <v>36906</v>
      </c>
      <c r="C1362" s="308" t="n">
        <f aca="false">IF(B1362&lt;&gt;"",MONTH(B1362),0)</f>
        <v>1</v>
      </c>
      <c r="D1362" s="205" t="n">
        <f aca="false">VLOOKUP($B1362,data!$A$6:$M$15000,11)</f>
        <v>-1459000</v>
      </c>
    </row>
    <row r="1363" customFormat="false" ht="11.25" hidden="false" customHeight="false" outlineLevel="0" collapsed="false">
      <c r="A1363" s="333" t="n">
        <f aca="false">B1363</f>
        <v>36907</v>
      </c>
      <c r="B1363" s="192" t="n">
        <v>36907</v>
      </c>
      <c r="C1363" s="308" t="n">
        <f aca="false">IF(B1363&lt;&gt;"",MONTH(B1363),0)</f>
        <v>1</v>
      </c>
      <c r="D1363" s="205" t="n">
        <f aca="false">VLOOKUP($B1363,data!$A$6:$M$15000,11)</f>
        <v>-1597000</v>
      </c>
    </row>
    <row r="1364" customFormat="false" ht="11.25" hidden="false" customHeight="false" outlineLevel="0" collapsed="false">
      <c r="A1364" s="333" t="n">
        <f aca="false">B1364</f>
        <v>36908</v>
      </c>
      <c r="B1364" s="192" t="n">
        <v>36908</v>
      </c>
      <c r="C1364" s="308" t="n">
        <f aca="false">IF(B1364&lt;&gt;"",MONTH(B1364),0)</f>
        <v>1</v>
      </c>
      <c r="D1364" s="205" t="n">
        <f aca="false">VLOOKUP($B1364,data!$A$6:$M$15000,11)</f>
        <v>-1520000</v>
      </c>
    </row>
    <row r="1365" customFormat="false" ht="11.25" hidden="false" customHeight="false" outlineLevel="0" collapsed="false">
      <c r="A1365" s="333" t="n">
        <f aca="false">B1365</f>
        <v>36909</v>
      </c>
      <c r="B1365" s="192" t="n">
        <v>36909</v>
      </c>
      <c r="C1365" s="308" t="n">
        <f aca="false">IF(B1365&lt;&gt;"",MONTH(B1365),0)</f>
        <v>1</v>
      </c>
      <c r="D1365" s="205" t="n">
        <f aca="false">VLOOKUP($B1365,data!$A$6:$M$15000,11)</f>
        <v>-1429000</v>
      </c>
    </row>
    <row r="1366" customFormat="false" ht="11.25" hidden="false" customHeight="false" outlineLevel="0" collapsed="false">
      <c r="A1366" s="333" t="n">
        <f aca="false">B1366</f>
        <v>36910</v>
      </c>
      <c r="B1366" s="192" t="n">
        <v>36910</v>
      </c>
      <c r="C1366" s="308" t="n">
        <f aca="false">IF(B1366&lt;&gt;"",MONTH(B1366),0)</f>
        <v>1</v>
      </c>
      <c r="D1366" s="205" t="n">
        <f aca="false">VLOOKUP($B1366,data!$A$6:$M$15000,11)</f>
        <v>-1054000</v>
      </c>
    </row>
    <row r="1367" customFormat="false" ht="11.25" hidden="false" customHeight="false" outlineLevel="0" collapsed="false">
      <c r="A1367" s="333" t="n">
        <f aca="false">B1367</f>
        <v>36911</v>
      </c>
      <c r="B1367" s="192" t="n">
        <v>36911</v>
      </c>
      <c r="C1367" s="308" t="n">
        <f aca="false">IF(B1367&lt;&gt;"",MONTH(B1367),0)</f>
        <v>1</v>
      </c>
      <c r="D1367" s="205" t="n">
        <f aca="false">VLOOKUP($B1367,data!$A$6:$M$15000,11)</f>
        <v>-137000</v>
      </c>
    </row>
    <row r="1368" customFormat="false" ht="11.25" hidden="false" customHeight="false" outlineLevel="0" collapsed="false">
      <c r="A1368" s="333" t="n">
        <f aca="false">B1368</f>
        <v>36912</v>
      </c>
      <c r="B1368" s="192" t="n">
        <v>36912</v>
      </c>
      <c r="C1368" s="308" t="n">
        <f aca="false">IF(B1368&lt;&gt;"",MONTH(B1368),0)</f>
        <v>1</v>
      </c>
      <c r="D1368" s="205" t="n">
        <f aca="false">VLOOKUP($B1368,data!$A$6:$M$15000,11)</f>
        <v>-224000</v>
      </c>
    </row>
    <row r="1369" customFormat="false" ht="11.25" hidden="false" customHeight="false" outlineLevel="0" collapsed="false">
      <c r="A1369" s="333" t="n">
        <f aca="false">B1369</f>
        <v>36913</v>
      </c>
      <c r="B1369" s="192" t="n">
        <v>36913</v>
      </c>
      <c r="C1369" s="308" t="n">
        <f aca="false">IF(B1369&lt;&gt;"",MONTH(B1369),0)</f>
        <v>1</v>
      </c>
      <c r="D1369" s="205" t="n">
        <f aca="false">VLOOKUP($B1369,data!$A$6:$M$15000,11)</f>
        <v>-618000</v>
      </c>
    </row>
    <row r="1370" customFormat="false" ht="11.25" hidden="false" customHeight="false" outlineLevel="0" collapsed="false">
      <c r="A1370" s="333" t="n">
        <f aca="false">B1370</f>
        <v>36914</v>
      </c>
      <c r="B1370" s="192" t="n">
        <v>36914</v>
      </c>
      <c r="C1370" s="308" t="n">
        <f aca="false">IF(B1370&lt;&gt;"",MONTH(B1370),0)</f>
        <v>1</v>
      </c>
      <c r="D1370" s="205" t="n">
        <f aca="false">VLOOKUP($B1370,data!$A$6:$M$15000,11)</f>
        <v>-745000</v>
      </c>
    </row>
    <row r="1371" customFormat="false" ht="11.25" hidden="false" customHeight="false" outlineLevel="0" collapsed="false">
      <c r="A1371" s="333" t="n">
        <f aca="false">B1371</f>
        <v>36915</v>
      </c>
      <c r="B1371" s="192" t="n">
        <v>36915</v>
      </c>
      <c r="C1371" s="308" t="n">
        <f aca="false">IF(B1371&lt;&gt;"",MONTH(B1371),0)</f>
        <v>1</v>
      </c>
      <c r="D1371" s="205" t="n">
        <f aca="false">VLOOKUP($B1371,data!$A$6:$M$15000,11)</f>
        <v>-1062000</v>
      </c>
    </row>
    <row r="1372" customFormat="false" ht="11.25" hidden="false" customHeight="false" outlineLevel="0" collapsed="false">
      <c r="A1372" s="333" t="n">
        <f aca="false">B1372</f>
        <v>36916</v>
      </c>
      <c r="B1372" s="192" t="n">
        <v>36916</v>
      </c>
      <c r="C1372" s="308" t="n">
        <f aca="false">IF(B1372&lt;&gt;"",MONTH(B1372),0)</f>
        <v>1</v>
      </c>
      <c r="D1372" s="205" t="n">
        <f aca="false">VLOOKUP($B1372,data!$A$6:$M$15000,11)</f>
        <v>-1181000</v>
      </c>
    </row>
    <row r="1373" customFormat="false" ht="11.25" hidden="false" customHeight="false" outlineLevel="0" collapsed="false">
      <c r="A1373" s="333" t="n">
        <f aca="false">B1373</f>
        <v>36917</v>
      </c>
      <c r="B1373" s="192" t="n">
        <v>36917</v>
      </c>
      <c r="C1373" s="308" t="n">
        <f aca="false">IF(B1373&lt;&gt;"",MONTH(B1373),0)</f>
        <v>1</v>
      </c>
      <c r="D1373" s="205" t="n">
        <f aca="false">VLOOKUP($B1373,data!$A$6:$M$15000,11)</f>
        <v>-1447000</v>
      </c>
    </row>
    <row r="1374" customFormat="false" ht="11.25" hidden="false" customHeight="false" outlineLevel="0" collapsed="false">
      <c r="A1374" s="333" t="n">
        <f aca="false">B1374</f>
        <v>36918</v>
      </c>
      <c r="B1374" s="192" t="n">
        <v>36918</v>
      </c>
      <c r="C1374" s="308" t="n">
        <f aca="false">IF(B1374&lt;&gt;"",MONTH(B1374),0)</f>
        <v>1</v>
      </c>
      <c r="D1374" s="205" t="n">
        <f aca="false">VLOOKUP($B1374,data!$A$6:$M$15000,11)</f>
        <v>-903000</v>
      </c>
    </row>
    <row r="1375" customFormat="false" ht="11.25" hidden="false" customHeight="false" outlineLevel="0" collapsed="false">
      <c r="A1375" s="333" t="n">
        <f aca="false">B1375</f>
        <v>36919</v>
      </c>
      <c r="B1375" s="192" t="n">
        <v>36919</v>
      </c>
      <c r="C1375" s="308" t="n">
        <f aca="false">IF(B1375&lt;&gt;"",MONTH(B1375),0)</f>
        <v>1</v>
      </c>
      <c r="D1375" s="205" t="n">
        <f aca="false">VLOOKUP($B1375,data!$A$6:$M$15000,11)</f>
        <v>-528000</v>
      </c>
    </row>
    <row r="1376" customFormat="false" ht="11.25" hidden="false" customHeight="false" outlineLevel="0" collapsed="false">
      <c r="A1376" s="333" t="n">
        <f aca="false">B1376</f>
        <v>36920</v>
      </c>
      <c r="B1376" s="192" t="n">
        <v>36920</v>
      </c>
      <c r="C1376" s="308" t="n">
        <f aca="false">IF(B1376&lt;&gt;"",MONTH(B1376),0)</f>
        <v>1</v>
      </c>
      <c r="D1376" s="205" t="n">
        <f aca="false">VLOOKUP($B1376,data!$A$6:$M$15000,11)</f>
        <v>-1309000</v>
      </c>
    </row>
    <row r="1377" customFormat="false" ht="11.25" hidden="false" customHeight="false" outlineLevel="0" collapsed="false">
      <c r="A1377" s="333" t="n">
        <f aca="false">B1377</f>
        <v>36921</v>
      </c>
      <c r="B1377" s="192" t="n">
        <v>36921</v>
      </c>
      <c r="C1377" s="308" t="n">
        <f aca="false">IF(B1377&lt;&gt;"",MONTH(B1377),0)</f>
        <v>1</v>
      </c>
      <c r="D1377" s="205" t="n">
        <f aca="false">VLOOKUP($B1377,data!$A$6:$M$15000,11)</f>
        <v>-1072000</v>
      </c>
    </row>
    <row r="1378" customFormat="false" ht="11.25" hidden="false" customHeight="false" outlineLevel="0" collapsed="false">
      <c r="A1378" s="333" t="n">
        <f aca="false">B1378</f>
        <v>36922</v>
      </c>
      <c r="B1378" s="192" t="n">
        <v>36922</v>
      </c>
      <c r="C1378" s="308" t="n">
        <f aca="false">IF(B1378&lt;&gt;"",MONTH(B1378),0)</f>
        <v>1</v>
      </c>
      <c r="D1378" s="205" t="n">
        <f aca="false">VLOOKUP($B1378,data!$A$6:$M$15000,11)</f>
        <v>-1241000</v>
      </c>
    </row>
    <row r="1379" customFormat="false" ht="11.25" hidden="false" customHeight="false" outlineLevel="0" collapsed="false">
      <c r="A1379" s="333" t="n">
        <f aca="false">B1379</f>
        <v>36923</v>
      </c>
      <c r="B1379" s="192" t="n">
        <v>36923</v>
      </c>
      <c r="C1379" s="308" t="n">
        <f aca="false">IF(B1379&lt;&gt;"",MONTH(B1379),0)</f>
        <v>2</v>
      </c>
      <c r="D1379" s="205" t="n">
        <f aca="false">VLOOKUP($B1379,data!$A$6:$M$15000,11)</f>
        <v>-771000</v>
      </c>
    </row>
    <row r="1380" customFormat="false" ht="11.25" hidden="false" customHeight="false" outlineLevel="0" collapsed="false">
      <c r="A1380" s="333" t="n">
        <f aca="false">B1380</f>
        <v>36924</v>
      </c>
      <c r="B1380" s="192" t="n">
        <v>36924</v>
      </c>
      <c r="C1380" s="308" t="n">
        <f aca="false">IF(B1380&lt;&gt;"",MONTH(B1380),0)</f>
        <v>2</v>
      </c>
      <c r="D1380" s="205" t="n">
        <f aca="false">VLOOKUP($B1380,data!$A$6:$M$15000,11)</f>
        <v>-428000</v>
      </c>
    </row>
    <row r="1381" customFormat="false" ht="11.25" hidden="false" customHeight="false" outlineLevel="0" collapsed="false">
      <c r="A1381" s="333" t="n">
        <f aca="false">B1381</f>
        <v>36925</v>
      </c>
      <c r="B1381" s="192" t="n">
        <v>36925</v>
      </c>
      <c r="C1381" s="308" t="n">
        <f aca="false">IF(B1381&lt;&gt;"",MONTH(B1381),0)</f>
        <v>2</v>
      </c>
      <c r="D1381" s="205" t="n">
        <f aca="false">VLOOKUP($B1381,data!$A$6:$M$15000,11)</f>
        <v>435000</v>
      </c>
    </row>
    <row r="1382" customFormat="false" ht="11.25" hidden="false" customHeight="false" outlineLevel="0" collapsed="false">
      <c r="A1382" s="333" t="n">
        <f aca="false">B1382</f>
        <v>36926</v>
      </c>
      <c r="B1382" s="192" t="n">
        <v>36926</v>
      </c>
      <c r="C1382" s="308" t="n">
        <f aca="false">IF(B1382&lt;&gt;"",MONTH(B1382),0)</f>
        <v>2</v>
      </c>
      <c r="D1382" s="205" t="n">
        <f aca="false">VLOOKUP($B1382,data!$A$6:$M$15000,11)</f>
        <v>831000</v>
      </c>
    </row>
    <row r="1383" customFormat="false" ht="11.25" hidden="false" customHeight="false" outlineLevel="0" collapsed="false">
      <c r="A1383" s="333" t="n">
        <f aca="false">B1383</f>
        <v>36927</v>
      </c>
      <c r="B1383" s="192" t="n">
        <v>36927</v>
      </c>
      <c r="C1383" s="308" t="n">
        <f aca="false">IF(B1383&lt;&gt;"",MONTH(B1383),0)</f>
        <v>2</v>
      </c>
      <c r="D1383" s="205" t="n">
        <f aca="false">VLOOKUP($B1383,data!$A$6:$M$15000,11)</f>
        <v>416000</v>
      </c>
    </row>
    <row r="1384" customFormat="false" ht="11.25" hidden="false" customHeight="false" outlineLevel="0" collapsed="false">
      <c r="A1384" s="333" t="n">
        <f aca="false">B1384</f>
        <v>36928</v>
      </c>
      <c r="B1384" s="192" t="n">
        <v>36928</v>
      </c>
      <c r="C1384" s="308" t="n">
        <f aca="false">IF(B1384&lt;&gt;"",MONTH(B1384),0)</f>
        <v>2</v>
      </c>
      <c r="D1384" s="205" t="n">
        <f aca="false">VLOOKUP($B1384,data!$A$6:$M$15000,11)</f>
        <v>78000</v>
      </c>
    </row>
    <row r="1385" customFormat="false" ht="11.25" hidden="false" customHeight="false" outlineLevel="0" collapsed="false">
      <c r="A1385" s="333" t="n">
        <f aca="false">B1385</f>
        <v>36929</v>
      </c>
      <c r="B1385" s="192" t="n">
        <v>36929</v>
      </c>
      <c r="C1385" s="308" t="n">
        <f aca="false">IF(B1385&lt;&gt;"",MONTH(B1385),0)</f>
        <v>2</v>
      </c>
      <c r="D1385" s="205" t="n">
        <f aca="false">VLOOKUP($B1385,data!$A$6:$M$15000,11)</f>
        <v>-935000</v>
      </c>
    </row>
    <row r="1386" customFormat="false" ht="11.25" hidden="false" customHeight="false" outlineLevel="0" collapsed="false">
      <c r="A1386" s="333" t="n">
        <f aca="false">B1386</f>
        <v>36930</v>
      </c>
      <c r="B1386" s="192" t="n">
        <v>36930</v>
      </c>
      <c r="C1386" s="308" t="n">
        <f aca="false">IF(B1386&lt;&gt;"",MONTH(B1386),0)</f>
        <v>2</v>
      </c>
      <c r="D1386" s="205" t="n">
        <f aca="false">VLOOKUP($B1386,data!$A$6:$M$15000,11)</f>
        <v>-1069000</v>
      </c>
    </row>
    <row r="1387" customFormat="false" ht="11.25" hidden="false" customHeight="false" outlineLevel="0" collapsed="false">
      <c r="A1387" s="333" t="n">
        <f aca="false">B1387</f>
        <v>36931</v>
      </c>
      <c r="B1387" s="192" t="n">
        <v>36931</v>
      </c>
      <c r="C1387" s="308" t="n">
        <f aca="false">IF(B1387&lt;&gt;"",MONTH(B1387),0)</f>
        <v>2</v>
      </c>
      <c r="D1387" s="205" t="n">
        <f aca="false">VLOOKUP($B1387,data!$A$6:$M$15000,11)</f>
        <v>-1110000</v>
      </c>
    </row>
    <row r="1388" customFormat="false" ht="11.25" hidden="false" customHeight="false" outlineLevel="0" collapsed="false">
      <c r="A1388" s="333" t="n">
        <f aca="false">B1388</f>
        <v>36932</v>
      </c>
      <c r="B1388" s="192" t="n">
        <v>36932</v>
      </c>
      <c r="C1388" s="308" t="n">
        <f aca="false">IF(B1388&lt;&gt;"",MONTH(B1388),0)</f>
        <v>2</v>
      </c>
      <c r="D1388" s="205" t="n">
        <f aca="false">VLOOKUP($B1388,data!$A$6:$M$15000,11)</f>
        <v>-864000</v>
      </c>
    </row>
    <row r="1389" customFormat="false" ht="11.25" hidden="false" customHeight="false" outlineLevel="0" collapsed="false">
      <c r="A1389" s="333" t="n">
        <f aca="false">B1389</f>
        <v>36933</v>
      </c>
      <c r="B1389" s="192" t="n">
        <v>36933</v>
      </c>
      <c r="C1389" s="308" t="n">
        <f aca="false">IF(B1389&lt;&gt;"",MONTH(B1389),0)</f>
        <v>2</v>
      </c>
      <c r="D1389" s="205" t="n">
        <f aca="false">VLOOKUP($B1389,data!$A$6:$M$15000,11)</f>
        <v>-809000</v>
      </c>
    </row>
    <row r="1390" customFormat="false" ht="11.25" hidden="false" customHeight="false" outlineLevel="0" collapsed="false">
      <c r="A1390" s="333" t="n">
        <f aca="false">B1390</f>
        <v>36934</v>
      </c>
      <c r="B1390" s="192" t="n">
        <v>36934</v>
      </c>
      <c r="C1390" s="308" t="n">
        <f aca="false">IF(B1390&lt;&gt;"",MONTH(B1390),0)</f>
        <v>2</v>
      </c>
      <c r="D1390" s="205" t="n">
        <f aca="false">VLOOKUP($B1390,data!$A$6:$M$15000,11)</f>
        <v>-1454000</v>
      </c>
    </row>
    <row r="1391" customFormat="false" ht="11.25" hidden="false" customHeight="false" outlineLevel="0" collapsed="false">
      <c r="A1391" s="333" t="n">
        <f aca="false">B1391</f>
        <v>36935</v>
      </c>
      <c r="B1391" s="192" t="n">
        <v>36935</v>
      </c>
      <c r="C1391" s="308" t="n">
        <f aca="false">IF(B1391&lt;&gt;"",MONTH(B1391),0)</f>
        <v>2</v>
      </c>
      <c r="D1391" s="205" t="n">
        <f aca="false">VLOOKUP($B1391,data!$A$6:$M$15000,11)</f>
        <v>-1582000</v>
      </c>
    </row>
    <row r="1392" customFormat="false" ht="11.25" hidden="false" customHeight="false" outlineLevel="0" collapsed="false">
      <c r="A1392" s="333" t="n">
        <f aca="false">B1392</f>
        <v>36936</v>
      </c>
      <c r="B1392" s="192" t="n">
        <v>36936</v>
      </c>
      <c r="C1392" s="308" t="n">
        <f aca="false">IF(B1392&lt;&gt;"",MONTH(B1392),0)</f>
        <v>2</v>
      </c>
      <c r="D1392" s="205" t="n">
        <f aca="false">VLOOKUP($B1392,data!$A$6:$M$15000,11)</f>
        <v>-1151000</v>
      </c>
    </row>
    <row r="1393" customFormat="false" ht="11.25" hidden="false" customHeight="false" outlineLevel="0" collapsed="false">
      <c r="A1393" s="333" t="n">
        <f aca="false">B1393</f>
        <v>36937</v>
      </c>
      <c r="B1393" s="192" t="n">
        <v>36937</v>
      </c>
      <c r="C1393" s="308" t="n">
        <f aca="false">IF(B1393&lt;&gt;"",MONTH(B1393),0)</f>
        <v>2</v>
      </c>
      <c r="D1393" s="205" t="n">
        <f aca="false">VLOOKUP($B1393,data!$A$6:$M$15000,11)</f>
        <v>-1162000</v>
      </c>
    </row>
    <row r="1394" customFormat="false" ht="11.25" hidden="false" customHeight="false" outlineLevel="0" collapsed="false">
      <c r="A1394" s="333" t="n">
        <f aca="false">B1394</f>
        <v>36938</v>
      </c>
      <c r="B1394" s="192" t="n">
        <v>36938</v>
      </c>
      <c r="C1394" s="308" t="n">
        <f aca="false">IF(B1394&lt;&gt;"",MONTH(B1394),0)</f>
        <v>2</v>
      </c>
      <c r="D1394" s="205" t="n">
        <f aca="false">VLOOKUP($B1394,data!$A$6:$M$15000,11)</f>
        <v>-528000</v>
      </c>
    </row>
    <row r="1395" customFormat="false" ht="11.25" hidden="false" customHeight="false" outlineLevel="0" collapsed="false">
      <c r="A1395" s="333" t="n">
        <f aca="false">B1395</f>
        <v>36939</v>
      </c>
      <c r="B1395" s="192" t="n">
        <v>36939</v>
      </c>
      <c r="C1395" s="308" t="n">
        <f aca="false">IF(B1395&lt;&gt;"",MONTH(B1395),0)</f>
        <v>2</v>
      </c>
      <c r="D1395" s="205" t="n">
        <f aca="false">VLOOKUP($B1395,data!$A$6:$M$15000,11)</f>
        <v>-58000</v>
      </c>
    </row>
    <row r="1396" customFormat="false" ht="11.25" hidden="false" customHeight="false" outlineLevel="0" collapsed="false">
      <c r="A1396" s="333" t="n">
        <f aca="false">B1396</f>
        <v>36940</v>
      </c>
      <c r="B1396" s="192" t="n">
        <v>36940</v>
      </c>
      <c r="C1396" s="308" t="n">
        <f aca="false">IF(B1396&lt;&gt;"",MONTH(B1396),0)</f>
        <v>2</v>
      </c>
      <c r="D1396" s="205" t="n">
        <f aca="false">VLOOKUP($B1396,data!$A$6:$M$15000,11)</f>
        <v>190000</v>
      </c>
    </row>
    <row r="1397" customFormat="false" ht="11.25" hidden="false" customHeight="false" outlineLevel="0" collapsed="false">
      <c r="A1397" s="333" t="n">
        <f aca="false">B1397</f>
        <v>36941</v>
      </c>
      <c r="B1397" s="192" t="n">
        <v>36941</v>
      </c>
      <c r="C1397" s="308" t="n">
        <f aca="false">IF(B1397&lt;&gt;"",MONTH(B1397),0)</f>
        <v>2</v>
      </c>
      <c r="D1397" s="205" t="n">
        <f aca="false">VLOOKUP($B1397,data!$A$6:$M$15000,11)</f>
        <v>-339000</v>
      </c>
    </row>
    <row r="1398" customFormat="false" ht="11.25" hidden="false" customHeight="false" outlineLevel="0" collapsed="false">
      <c r="A1398" s="333" t="n">
        <f aca="false">B1398</f>
        <v>36942</v>
      </c>
      <c r="B1398" s="192" t="n">
        <v>36942</v>
      </c>
      <c r="C1398" s="308" t="n">
        <f aca="false">IF(B1398&lt;&gt;"",MONTH(B1398),0)</f>
        <v>2</v>
      </c>
      <c r="D1398" s="205" t="n">
        <f aca="false">VLOOKUP($B1398,data!$A$6:$M$15000,11)</f>
        <v>-172000</v>
      </c>
    </row>
    <row r="1399" customFormat="false" ht="11.25" hidden="false" customHeight="false" outlineLevel="0" collapsed="false">
      <c r="A1399" s="333" t="n">
        <f aca="false">B1399</f>
        <v>36943</v>
      </c>
      <c r="B1399" s="192" t="n">
        <v>36943</v>
      </c>
      <c r="C1399" s="308" t="n">
        <f aca="false">IF(B1399&lt;&gt;"",MONTH(B1399),0)</f>
        <v>2</v>
      </c>
      <c r="D1399" s="205" t="n">
        <f aca="false">VLOOKUP($B1399,data!$A$6:$M$15000,11)</f>
        <v>-82000</v>
      </c>
    </row>
    <row r="1400" customFormat="false" ht="11.25" hidden="false" customHeight="false" outlineLevel="0" collapsed="false">
      <c r="A1400" s="333" t="n">
        <f aca="false">B1400</f>
        <v>36944</v>
      </c>
      <c r="B1400" s="192" t="n">
        <v>36944</v>
      </c>
      <c r="C1400" s="308" t="n">
        <f aca="false">IF(B1400&lt;&gt;"",MONTH(B1400),0)</f>
        <v>2</v>
      </c>
      <c r="D1400" s="205" t="n">
        <f aca="false">VLOOKUP($B1400,data!$A$6:$M$15000,11)</f>
        <v>-157000</v>
      </c>
    </row>
    <row r="1401" customFormat="false" ht="11.25" hidden="false" customHeight="false" outlineLevel="0" collapsed="false">
      <c r="A1401" s="333" t="n">
        <f aca="false">B1401</f>
        <v>36945</v>
      </c>
      <c r="B1401" s="192" t="n">
        <v>36945</v>
      </c>
      <c r="C1401" s="308" t="n">
        <f aca="false">IF(B1401&lt;&gt;"",MONTH(B1401),0)</f>
        <v>2</v>
      </c>
      <c r="D1401" s="205" t="n">
        <f aca="false">VLOOKUP($B1401,data!$A$6:$M$15000,11)</f>
        <v>-494000</v>
      </c>
    </row>
    <row r="1402" customFormat="false" ht="11.25" hidden="false" customHeight="false" outlineLevel="0" collapsed="false">
      <c r="A1402" s="333" t="n">
        <f aca="false">B1402</f>
        <v>36946</v>
      </c>
      <c r="B1402" s="192" t="n">
        <v>36946</v>
      </c>
      <c r="C1402" s="308" t="n">
        <f aca="false">IF(B1402&lt;&gt;"",MONTH(B1402),0)</f>
        <v>2</v>
      </c>
      <c r="D1402" s="205" t="n">
        <f aca="false">VLOOKUP($B1402,data!$A$6:$M$15000,11)</f>
        <v>-607000</v>
      </c>
    </row>
    <row r="1403" customFormat="false" ht="11.25" hidden="false" customHeight="false" outlineLevel="0" collapsed="false">
      <c r="A1403" s="333" t="n">
        <f aca="false">B1403</f>
        <v>36947</v>
      </c>
      <c r="B1403" s="192" t="n">
        <v>36947</v>
      </c>
      <c r="C1403" s="308" t="n">
        <f aca="false">IF(B1403&lt;&gt;"",MONTH(B1403),0)</f>
        <v>2</v>
      </c>
      <c r="D1403" s="205" t="n">
        <f aca="false">VLOOKUP($B1403,data!$A$6:$M$15000,11)</f>
        <v>-199000</v>
      </c>
    </row>
    <row r="1404" customFormat="false" ht="11.25" hidden="false" customHeight="false" outlineLevel="0" collapsed="false">
      <c r="A1404" s="333" t="n">
        <f aca="false">B1404</f>
        <v>36948</v>
      </c>
      <c r="B1404" s="192" t="n">
        <v>36948</v>
      </c>
      <c r="C1404" s="308" t="n">
        <f aca="false">IF(B1404&lt;&gt;"",MONTH(B1404),0)</f>
        <v>2</v>
      </c>
      <c r="D1404" s="205" t="n">
        <f aca="false">VLOOKUP($B1404,data!$A$6:$M$15000,11)</f>
        <v>-451000</v>
      </c>
    </row>
    <row r="1405" customFormat="false" ht="11.25" hidden="false" customHeight="false" outlineLevel="0" collapsed="false">
      <c r="A1405" s="333" t="n">
        <f aca="false">B1405</f>
        <v>36949</v>
      </c>
      <c r="B1405" s="192" t="n">
        <v>36949</v>
      </c>
      <c r="C1405" s="308" t="n">
        <f aca="false">IF(B1405&lt;&gt;"",MONTH(B1405),0)</f>
        <v>2</v>
      </c>
      <c r="D1405" s="205" t="n">
        <f aca="false">VLOOKUP($B1405,data!$A$6:$M$15000,11)</f>
        <v>-768000</v>
      </c>
    </row>
    <row r="1406" customFormat="false" ht="11.25" hidden="false" customHeight="false" outlineLevel="0" collapsed="false">
      <c r="A1406" s="333" t="n">
        <f aca="false">B1406</f>
        <v>36950</v>
      </c>
      <c r="B1406" s="192" t="n">
        <v>36950</v>
      </c>
      <c r="C1406" s="308" t="n">
        <f aca="false">IF(B1406&lt;&gt;"",MONTH(B1406),0)</f>
        <v>2</v>
      </c>
      <c r="D1406" s="205" t="n">
        <f aca="false">VLOOKUP($B1406,data!$A$6:$M$15000,11)</f>
        <v>-1111000</v>
      </c>
    </row>
    <row r="1407" customFormat="false" ht="11.25" hidden="false" customHeight="false" outlineLevel="0" collapsed="false">
      <c r="A1407" s="333" t="n">
        <f aca="false">B1407</f>
        <v>36951</v>
      </c>
      <c r="B1407" s="192" t="n">
        <v>36951</v>
      </c>
      <c r="C1407" s="308" t="n">
        <f aca="false">IF(B1407&lt;&gt;"",MONTH(B1407),0)</f>
        <v>3</v>
      </c>
      <c r="D1407" s="205" t="n">
        <f aca="false">VLOOKUP($B1407,data!$A$6:$M$15000,11)</f>
        <v>-584000</v>
      </c>
    </row>
    <row r="1408" customFormat="false" ht="11.25" hidden="false" customHeight="false" outlineLevel="0" collapsed="false">
      <c r="A1408" s="333" t="n">
        <f aca="false">B1408</f>
        <v>36952</v>
      </c>
      <c r="B1408" s="192" t="n">
        <v>36952</v>
      </c>
      <c r="C1408" s="308" t="n">
        <f aca="false">IF(B1408&lt;&gt;"",MONTH(B1408),0)</f>
        <v>3</v>
      </c>
      <c r="D1408" s="205" t="n">
        <f aca="false">VLOOKUP($B1408,data!$A$6:$M$15000,11)</f>
        <v>-441000</v>
      </c>
    </row>
    <row r="1409" customFormat="false" ht="11.25" hidden="false" customHeight="false" outlineLevel="0" collapsed="false">
      <c r="A1409" s="333" t="n">
        <f aca="false">B1409</f>
        <v>36953</v>
      </c>
      <c r="B1409" s="192" t="n">
        <v>36953</v>
      </c>
      <c r="C1409" s="308" t="n">
        <f aca="false">IF(B1409&lt;&gt;"",MONTH(B1409),0)</f>
        <v>3</v>
      </c>
      <c r="D1409" s="205" t="n">
        <f aca="false">VLOOKUP($B1409,data!$A$6:$M$15000,11)</f>
        <v>16000</v>
      </c>
    </row>
    <row r="1410" customFormat="false" ht="11.25" hidden="false" customHeight="false" outlineLevel="0" collapsed="false">
      <c r="A1410" s="333" t="n">
        <f aca="false">B1410</f>
        <v>36954</v>
      </c>
      <c r="B1410" s="192" t="n">
        <v>36954</v>
      </c>
      <c r="C1410" s="308" t="n">
        <f aca="false">IF(B1410&lt;&gt;"",MONTH(B1410),0)</f>
        <v>3</v>
      </c>
      <c r="D1410" s="205" t="n">
        <f aca="false">VLOOKUP($B1410,data!$A$6:$M$15000,11)</f>
        <v>-124000</v>
      </c>
    </row>
    <row r="1411" customFormat="false" ht="11.25" hidden="false" customHeight="false" outlineLevel="0" collapsed="false">
      <c r="A1411" s="333" t="n">
        <f aca="false">B1411</f>
        <v>36955</v>
      </c>
      <c r="B1411" s="192" t="n">
        <v>36955</v>
      </c>
      <c r="C1411" s="308" t="n">
        <f aca="false">IF(B1411&lt;&gt;"",MONTH(B1411),0)</f>
        <v>3</v>
      </c>
      <c r="D1411" s="205" t="n">
        <f aca="false">VLOOKUP($B1411,data!$A$6:$M$15000,11)</f>
        <v>-105000</v>
      </c>
    </row>
    <row r="1412" customFormat="false" ht="11.25" hidden="false" customHeight="false" outlineLevel="0" collapsed="false">
      <c r="A1412" s="333" t="n">
        <f aca="false">B1412</f>
        <v>36956</v>
      </c>
      <c r="B1412" s="192" t="n">
        <v>36956</v>
      </c>
      <c r="C1412" s="308" t="n">
        <f aca="false">IF(B1412&lt;&gt;"",MONTH(B1412),0)</f>
        <v>3</v>
      </c>
      <c r="D1412" s="205" t="n">
        <f aca="false">VLOOKUP($B1412,data!$A$6:$M$15000,11)</f>
        <v>153000</v>
      </c>
    </row>
    <row r="1413" customFormat="false" ht="11.25" hidden="false" customHeight="false" outlineLevel="0" collapsed="false">
      <c r="A1413" s="333" t="n">
        <f aca="false">B1413</f>
        <v>36957</v>
      </c>
      <c r="B1413" s="192" t="n">
        <v>36957</v>
      </c>
      <c r="C1413" s="308" t="n">
        <f aca="false">IF(B1413&lt;&gt;"",MONTH(B1413),0)</f>
        <v>3</v>
      </c>
      <c r="D1413" s="205" t="n">
        <f aca="false">VLOOKUP($B1413,data!$A$6:$M$15000,11)</f>
        <v>287000</v>
      </c>
    </row>
    <row r="1414" customFormat="false" ht="11.25" hidden="false" customHeight="false" outlineLevel="0" collapsed="false">
      <c r="A1414" s="333" t="n">
        <f aca="false">B1414</f>
        <v>36958</v>
      </c>
      <c r="B1414" s="192" t="n">
        <v>36958</v>
      </c>
      <c r="C1414" s="308" t="n">
        <f aca="false">IF(B1414&lt;&gt;"",MONTH(B1414),0)</f>
        <v>3</v>
      </c>
      <c r="D1414" s="205" t="n">
        <f aca="false">VLOOKUP($B1414,data!$A$6:$M$15000,11)</f>
        <v>257000</v>
      </c>
    </row>
    <row r="1415" customFormat="false" ht="11.25" hidden="false" customHeight="false" outlineLevel="0" collapsed="false">
      <c r="A1415" s="333" t="n">
        <f aca="false">B1415</f>
        <v>36959</v>
      </c>
      <c r="B1415" s="192" t="n">
        <v>36959</v>
      </c>
      <c r="C1415" s="308" t="n">
        <f aca="false">IF(B1415&lt;&gt;"",MONTH(B1415),0)</f>
        <v>3</v>
      </c>
      <c r="D1415" s="205" t="n">
        <f aca="false">VLOOKUP($B1415,data!$A$6:$M$15000,11)</f>
        <v>99000</v>
      </c>
    </row>
    <row r="1416" customFormat="false" ht="11.25" hidden="false" customHeight="false" outlineLevel="0" collapsed="false">
      <c r="A1416" s="333" t="n">
        <f aca="false">B1416</f>
        <v>36960</v>
      </c>
      <c r="B1416" s="192" t="n">
        <v>36960</v>
      </c>
      <c r="C1416" s="308" t="n">
        <f aca="false">IF(B1416&lt;&gt;"",MONTH(B1416),0)</f>
        <v>3</v>
      </c>
      <c r="D1416" s="205" t="n">
        <f aca="false">VLOOKUP($B1416,data!$A$6:$M$15000,11)</f>
        <v>458000</v>
      </c>
    </row>
    <row r="1417" customFormat="false" ht="11.25" hidden="false" customHeight="false" outlineLevel="0" collapsed="false">
      <c r="A1417" s="333" t="n">
        <f aca="false">B1417</f>
        <v>36961</v>
      </c>
      <c r="B1417" s="192" t="n">
        <v>36961</v>
      </c>
      <c r="C1417" s="308" t="n">
        <f aca="false">IF(B1417&lt;&gt;"",MONTH(B1417),0)</f>
        <v>3</v>
      </c>
      <c r="D1417" s="205" t="n">
        <f aca="false">VLOOKUP($B1417,data!$A$6:$M$15000,11)</f>
        <v>330000</v>
      </c>
    </row>
    <row r="1418" customFormat="false" ht="11.25" hidden="false" customHeight="false" outlineLevel="0" collapsed="false">
      <c r="A1418" s="333" t="n">
        <f aca="false">B1418</f>
        <v>36962</v>
      </c>
      <c r="B1418" s="192" t="n">
        <v>36962</v>
      </c>
      <c r="C1418" s="308" t="n">
        <f aca="false">IF(B1418&lt;&gt;"",MONTH(B1418),0)</f>
        <v>3</v>
      </c>
      <c r="D1418" s="205" t="n">
        <f aca="false">VLOOKUP($B1418,data!$A$6:$M$15000,11)</f>
        <v>296000</v>
      </c>
    </row>
    <row r="1419" customFormat="false" ht="11.25" hidden="false" customHeight="false" outlineLevel="0" collapsed="false">
      <c r="A1419" s="333" t="n">
        <f aca="false">B1419</f>
        <v>36963</v>
      </c>
      <c r="B1419" s="192" t="n">
        <v>36963</v>
      </c>
      <c r="C1419" s="308" t="n">
        <f aca="false">IF(B1419&lt;&gt;"",MONTH(B1419),0)</f>
        <v>3</v>
      </c>
      <c r="D1419" s="205" t="n">
        <f aca="false">VLOOKUP($B1419,data!$A$6:$M$15000,11)</f>
        <v>337000</v>
      </c>
    </row>
    <row r="1420" customFormat="false" ht="11.25" hidden="false" customHeight="false" outlineLevel="0" collapsed="false">
      <c r="A1420" s="333" t="n">
        <f aca="false">B1420</f>
        <v>36964</v>
      </c>
      <c r="B1420" s="192" t="n">
        <v>36964</v>
      </c>
      <c r="C1420" s="308" t="n">
        <f aca="false">IF(B1420&lt;&gt;"",MONTH(B1420),0)</f>
        <v>3</v>
      </c>
      <c r="D1420" s="205" t="n">
        <f aca="false">VLOOKUP($B1420,data!$A$6:$M$15000,11)</f>
        <v>342000</v>
      </c>
    </row>
    <row r="1421" customFormat="false" ht="11.25" hidden="false" customHeight="false" outlineLevel="0" collapsed="false">
      <c r="A1421" s="333" t="n">
        <f aca="false">B1421</f>
        <v>36965</v>
      </c>
      <c r="B1421" s="192" t="n">
        <v>36965</v>
      </c>
      <c r="C1421" s="308" t="n">
        <f aca="false">IF(B1421&lt;&gt;"",MONTH(B1421),0)</f>
        <v>3</v>
      </c>
      <c r="D1421" s="205" t="n">
        <f aca="false">VLOOKUP($B1421,data!$A$6:$M$15000,11)</f>
        <v>263000</v>
      </c>
    </row>
    <row r="1422" customFormat="false" ht="11.25" hidden="false" customHeight="false" outlineLevel="0" collapsed="false">
      <c r="A1422" s="333" t="n">
        <f aca="false">B1422</f>
        <v>36966</v>
      </c>
      <c r="B1422" s="192" t="n">
        <v>36966</v>
      </c>
      <c r="C1422" s="308" t="n">
        <f aca="false">IF(B1422&lt;&gt;"",MONTH(B1422),0)</f>
        <v>3</v>
      </c>
      <c r="D1422" s="205" t="n">
        <f aca="false">VLOOKUP($B1422,data!$A$6:$M$15000,11)</f>
        <v>192000</v>
      </c>
    </row>
    <row r="1423" customFormat="false" ht="11.25" hidden="false" customHeight="false" outlineLevel="0" collapsed="false">
      <c r="A1423" s="333" t="n">
        <f aca="false">B1423</f>
        <v>36967</v>
      </c>
      <c r="B1423" s="192" t="n">
        <v>36967</v>
      </c>
      <c r="C1423" s="308" t="n">
        <f aca="false">IF(B1423&lt;&gt;"",MONTH(B1423),0)</f>
        <v>3</v>
      </c>
      <c r="D1423" s="205" t="n">
        <f aca="false">VLOOKUP($B1423,data!$A$6:$M$15000,11)</f>
        <v>484000</v>
      </c>
    </row>
    <row r="1424" customFormat="false" ht="11.25" hidden="false" customHeight="false" outlineLevel="0" collapsed="false">
      <c r="A1424" s="333" t="n">
        <f aca="false">B1424</f>
        <v>36968</v>
      </c>
      <c r="B1424" s="192" t="n">
        <v>36968</v>
      </c>
      <c r="C1424" s="308" t="n">
        <f aca="false">IF(B1424&lt;&gt;"",MONTH(B1424),0)</f>
        <v>3</v>
      </c>
      <c r="D1424" s="205" t="n">
        <f aca="false">VLOOKUP($B1424,data!$A$6:$M$15000,11)</f>
        <v>622000</v>
      </c>
    </row>
    <row r="1425" customFormat="false" ht="11.25" hidden="false" customHeight="false" outlineLevel="0" collapsed="false">
      <c r="A1425" s="333" t="n">
        <f aca="false">B1425</f>
        <v>36969</v>
      </c>
      <c r="B1425" s="192" t="n">
        <v>36969</v>
      </c>
      <c r="C1425" s="308" t="n">
        <f aca="false">IF(B1425&lt;&gt;"",MONTH(B1425),0)</f>
        <v>3</v>
      </c>
      <c r="D1425" s="205" t="n">
        <f aca="false">VLOOKUP($B1425,data!$A$6:$M$15000,11)</f>
        <v>321000</v>
      </c>
    </row>
    <row r="1426" customFormat="false" ht="11.25" hidden="false" customHeight="false" outlineLevel="0" collapsed="false">
      <c r="A1426" s="333" t="n">
        <f aca="false">B1426</f>
        <v>36970</v>
      </c>
      <c r="B1426" s="192" t="n">
        <v>36970</v>
      </c>
      <c r="C1426" s="308" t="n">
        <f aca="false">IF(B1426&lt;&gt;"",MONTH(B1426),0)</f>
        <v>3</v>
      </c>
      <c r="D1426" s="205" t="n">
        <f aca="false">VLOOKUP($B1426,data!$A$6:$M$15000,11)</f>
        <v>506000</v>
      </c>
    </row>
    <row r="1427" customFormat="false" ht="11.25" hidden="false" customHeight="false" outlineLevel="0" collapsed="false">
      <c r="A1427" s="333" t="n">
        <f aca="false">B1427</f>
        <v>36971</v>
      </c>
      <c r="B1427" s="192" t="n">
        <v>36971</v>
      </c>
      <c r="C1427" s="308" t="n">
        <f aca="false">IF(B1427&lt;&gt;"",MONTH(B1427),0)</f>
        <v>3</v>
      </c>
      <c r="D1427" s="205" t="n">
        <f aca="false">VLOOKUP($B1427,data!$A$6:$M$15000,11)</f>
        <v>288000</v>
      </c>
    </row>
    <row r="1428" customFormat="false" ht="11.25" hidden="false" customHeight="false" outlineLevel="0" collapsed="false">
      <c r="A1428" s="333" t="n">
        <f aca="false">B1428</f>
        <v>36972</v>
      </c>
      <c r="B1428" s="192" t="n">
        <v>36972</v>
      </c>
      <c r="C1428" s="308" t="n">
        <f aca="false">IF(B1428&lt;&gt;"",MONTH(B1428),0)</f>
        <v>3</v>
      </c>
      <c r="D1428" s="205" t="n">
        <f aca="false">VLOOKUP($B1428,data!$A$6:$M$15000,11)</f>
        <v>117000</v>
      </c>
    </row>
    <row r="1429" customFormat="false" ht="11.25" hidden="false" customHeight="false" outlineLevel="0" collapsed="false">
      <c r="A1429" s="333" t="n">
        <f aca="false">B1429</f>
        <v>36973</v>
      </c>
      <c r="B1429" s="192" t="n">
        <v>36973</v>
      </c>
      <c r="C1429" s="308" t="n">
        <f aca="false">IF(B1429&lt;&gt;"",MONTH(B1429),0)</f>
        <v>3</v>
      </c>
      <c r="D1429" s="205" t="n">
        <f aca="false">VLOOKUP($B1429,data!$A$6:$M$15000,11)</f>
        <v>279000</v>
      </c>
    </row>
    <row r="1430" customFormat="false" ht="11.25" hidden="false" customHeight="false" outlineLevel="0" collapsed="false">
      <c r="A1430" s="333" t="n">
        <f aca="false">B1430</f>
        <v>36974</v>
      </c>
      <c r="B1430" s="192" t="n">
        <v>36974</v>
      </c>
      <c r="C1430" s="308" t="n">
        <f aca="false">IF(B1430&lt;&gt;"",MONTH(B1430),0)</f>
        <v>3</v>
      </c>
      <c r="D1430" s="205" t="n">
        <f aca="false">VLOOKUP($B1430,data!$A$6:$M$15000,11)</f>
        <v>603000</v>
      </c>
    </row>
    <row r="1431" customFormat="false" ht="11.25" hidden="false" customHeight="false" outlineLevel="0" collapsed="false">
      <c r="A1431" s="333" t="n">
        <f aca="false">B1431</f>
        <v>36975</v>
      </c>
      <c r="B1431" s="192" t="n">
        <v>36975</v>
      </c>
      <c r="C1431" s="308" t="n">
        <f aca="false">IF(B1431&lt;&gt;"",MONTH(B1431),0)</f>
        <v>3</v>
      </c>
      <c r="D1431" s="205" t="n">
        <f aca="false">VLOOKUP($B1431,data!$A$6:$M$15000,11)</f>
        <v>629000</v>
      </c>
    </row>
    <row r="1432" customFormat="false" ht="11.25" hidden="false" customHeight="false" outlineLevel="0" collapsed="false">
      <c r="A1432" s="333" t="n">
        <f aca="false">B1432</f>
        <v>36976</v>
      </c>
      <c r="B1432" s="192" t="n">
        <v>36976</v>
      </c>
      <c r="C1432" s="308" t="n">
        <f aca="false">IF(B1432&lt;&gt;"",MONTH(B1432),0)</f>
        <v>3</v>
      </c>
      <c r="D1432" s="205" t="n">
        <f aca="false">VLOOKUP($B1432,data!$A$6:$M$15000,11)</f>
        <v>418000</v>
      </c>
    </row>
    <row r="1433" customFormat="false" ht="11.25" hidden="false" customHeight="false" outlineLevel="0" collapsed="false">
      <c r="A1433" s="333" t="n">
        <f aca="false">B1433</f>
        <v>36977</v>
      </c>
      <c r="B1433" s="192" t="n">
        <v>36977</v>
      </c>
      <c r="C1433" s="308" t="n">
        <f aca="false">IF(B1433&lt;&gt;"",MONTH(B1433),0)</f>
        <v>3</v>
      </c>
      <c r="D1433" s="205" t="n">
        <f aca="false">VLOOKUP($B1433,data!$A$6:$M$15000,11)</f>
        <v>395000</v>
      </c>
    </row>
    <row r="1434" customFormat="false" ht="11.25" hidden="false" customHeight="false" outlineLevel="0" collapsed="false">
      <c r="A1434" s="333" t="n">
        <f aca="false">B1434</f>
        <v>36978</v>
      </c>
      <c r="B1434" s="192" t="n">
        <v>36978</v>
      </c>
      <c r="C1434" s="308" t="n">
        <f aca="false">IF(B1434&lt;&gt;"",MONTH(B1434),0)</f>
        <v>3</v>
      </c>
      <c r="D1434" s="205" t="n">
        <f aca="false">VLOOKUP($B1434,data!$A$6:$M$15000,11)</f>
        <v>547000</v>
      </c>
    </row>
    <row r="1435" customFormat="false" ht="11.25" hidden="false" customHeight="false" outlineLevel="0" collapsed="false">
      <c r="A1435" s="333" t="n">
        <f aca="false">B1435</f>
        <v>36979</v>
      </c>
      <c r="B1435" s="192" t="n">
        <v>36979</v>
      </c>
      <c r="C1435" s="308" t="n">
        <f aca="false">IF(B1435&lt;&gt;"",MONTH(B1435),0)</f>
        <v>3</v>
      </c>
      <c r="D1435" s="205" t="n">
        <f aca="false">VLOOKUP($B1435,data!$A$6:$M$15000,11)</f>
        <v>476000</v>
      </c>
    </row>
    <row r="1436" customFormat="false" ht="11.25" hidden="false" customHeight="false" outlineLevel="0" collapsed="false">
      <c r="A1436" s="333" t="n">
        <f aca="false">B1436</f>
        <v>36980</v>
      </c>
      <c r="B1436" s="192" t="n">
        <v>36980</v>
      </c>
      <c r="C1436" s="308" t="n">
        <f aca="false">IF(B1436&lt;&gt;"",MONTH(B1436),0)</f>
        <v>3</v>
      </c>
      <c r="D1436" s="205" t="n">
        <f aca="false">VLOOKUP($B1436,data!$A$6:$M$15000,11)</f>
        <v>573000</v>
      </c>
    </row>
    <row r="1437" customFormat="false" ht="11.25" hidden="false" customHeight="false" outlineLevel="0" collapsed="false">
      <c r="A1437" s="333" t="n">
        <f aca="false">B1437</f>
        <v>36981</v>
      </c>
      <c r="B1437" s="192" t="n">
        <v>36981</v>
      </c>
      <c r="C1437" s="308" t="n">
        <f aca="false">IF(B1437&lt;&gt;"",MONTH(B1437),0)</f>
        <v>3</v>
      </c>
      <c r="D1437" s="205" t="n">
        <f aca="false">VLOOKUP($B1437,data!$A$6:$M$15000,11)</f>
        <v>509000</v>
      </c>
    </row>
    <row r="1438" customFormat="false" ht="11.25" hidden="false" customHeight="false" outlineLevel="0" collapsed="false">
      <c r="A1438" s="333" t="n">
        <f aca="false">B1438</f>
        <v>36982</v>
      </c>
      <c r="B1438" s="192" t="n">
        <v>36982</v>
      </c>
      <c r="C1438" s="308" t="n">
        <f aca="false">IF(B1438&lt;&gt;"",MONTH(B1438),0)</f>
        <v>4</v>
      </c>
      <c r="D1438" s="205" t="n">
        <f aca="false">VLOOKUP($B1438,data!$A$6:$M$15000,11)</f>
        <v>676000</v>
      </c>
    </row>
    <row r="1439" customFormat="false" ht="11.25" hidden="false" customHeight="false" outlineLevel="0" collapsed="false">
      <c r="A1439" s="333" t="n">
        <f aca="false">B1439</f>
        <v>36983</v>
      </c>
      <c r="B1439" s="192" t="n">
        <v>36983</v>
      </c>
      <c r="C1439" s="308" t="n">
        <f aca="false">IF(B1439&lt;&gt;"",MONTH(B1439),0)</f>
        <v>4</v>
      </c>
      <c r="D1439" s="205" t="n">
        <f aca="false">VLOOKUP($B1439,data!$A$6:$M$15000,11)</f>
        <v>160000</v>
      </c>
    </row>
    <row r="1440" customFormat="false" ht="11.25" hidden="false" customHeight="false" outlineLevel="0" collapsed="false">
      <c r="A1440" s="333" t="n">
        <f aca="false">B1440</f>
        <v>36984</v>
      </c>
      <c r="B1440" s="192" t="n">
        <v>36984</v>
      </c>
      <c r="C1440" s="308" t="n">
        <f aca="false">IF(B1440&lt;&gt;"",MONTH(B1440),0)</f>
        <v>4</v>
      </c>
      <c r="D1440" s="205" t="n">
        <f aca="false">VLOOKUP($B1440,data!$A$6:$M$15000,11)</f>
        <v>96000</v>
      </c>
    </row>
    <row r="1441" customFormat="false" ht="11.25" hidden="false" customHeight="false" outlineLevel="0" collapsed="false">
      <c r="A1441" s="333" t="n">
        <f aca="false">B1441</f>
        <v>36985</v>
      </c>
      <c r="B1441" s="192" t="n">
        <v>36985</v>
      </c>
      <c r="C1441" s="308" t="n">
        <f aca="false">IF(B1441&lt;&gt;"",MONTH(B1441),0)</f>
        <v>4</v>
      </c>
      <c r="D1441" s="205" t="n">
        <f aca="false">VLOOKUP($B1441,data!$A$6:$M$15000,11)</f>
        <v>1000</v>
      </c>
    </row>
    <row r="1442" customFormat="false" ht="11.25" hidden="false" customHeight="false" outlineLevel="0" collapsed="false">
      <c r="A1442" s="333" t="n">
        <f aca="false">B1442</f>
        <v>36986</v>
      </c>
      <c r="B1442" s="192" t="n">
        <v>36986</v>
      </c>
      <c r="C1442" s="308" t="n">
        <f aca="false">IF(B1442&lt;&gt;"",MONTH(B1442),0)</f>
        <v>4</v>
      </c>
      <c r="D1442" s="205" t="n">
        <f aca="false">VLOOKUP($B1442,data!$A$6:$M$15000,11)</f>
        <v>28000</v>
      </c>
    </row>
    <row r="1443" customFormat="false" ht="11.25" hidden="false" customHeight="false" outlineLevel="0" collapsed="false">
      <c r="A1443" s="333" t="n">
        <f aca="false">B1443</f>
        <v>36987</v>
      </c>
      <c r="B1443" s="192" t="n">
        <v>36987</v>
      </c>
      <c r="C1443" s="308" t="n">
        <f aca="false">IF(B1443&lt;&gt;"",MONTH(B1443),0)</f>
        <v>4</v>
      </c>
      <c r="D1443" s="205" t="str">
        <f aca="false">VLOOKUP($B1443,data!$A$6:$M$15000,11)</f>
        <v>N/A</v>
      </c>
    </row>
    <row r="1444" customFormat="false" ht="11.25" hidden="false" customHeight="false" outlineLevel="0" collapsed="false">
      <c r="A1444" s="333" t="n">
        <f aca="false">B1444</f>
        <v>36988</v>
      </c>
      <c r="B1444" s="192" t="n">
        <v>36988</v>
      </c>
      <c r="C1444" s="308" t="n">
        <f aca="false">IF(B1444&lt;&gt;"",MONTH(B1444),0)</f>
        <v>4</v>
      </c>
      <c r="D1444" s="205" t="str">
        <f aca="false">VLOOKUP($B1444,data!$A$6:$M$15000,11)</f>
        <v>N/A</v>
      </c>
    </row>
    <row r="1445" customFormat="false" ht="11.25" hidden="false" customHeight="false" outlineLevel="0" collapsed="false">
      <c r="A1445" s="333" t="n">
        <f aca="false">B1445</f>
        <v>36989</v>
      </c>
      <c r="B1445" s="192" t="n">
        <v>36989</v>
      </c>
      <c r="C1445" s="308" t="n">
        <f aca="false">IF(B1445&lt;&gt;"",MONTH(B1445),0)</f>
        <v>4</v>
      </c>
      <c r="D1445" s="205" t="str">
        <f aca="false">VLOOKUP($B1445,data!$A$6:$M$15000,11)</f>
        <v>N/A</v>
      </c>
    </row>
    <row r="1446" customFormat="false" ht="11.25" hidden="false" customHeight="false" outlineLevel="0" collapsed="false">
      <c r="A1446" s="333" t="n">
        <f aca="false">B1446</f>
        <v>36990</v>
      </c>
      <c r="B1446" s="192" t="n">
        <v>36990</v>
      </c>
      <c r="C1446" s="308" t="n">
        <f aca="false">IF(B1446&lt;&gt;"",MONTH(B1446),0)</f>
        <v>4</v>
      </c>
      <c r="D1446" s="205" t="str">
        <f aca="false">VLOOKUP($B1446,data!$A$6:$M$15000,11)</f>
        <v>N/A</v>
      </c>
    </row>
    <row r="1447" customFormat="false" ht="11.25" hidden="false" customHeight="false" outlineLevel="0" collapsed="false">
      <c r="A1447" s="333" t="n">
        <f aca="false">B1447</f>
        <v>36991</v>
      </c>
      <c r="B1447" s="192" t="n">
        <v>36991</v>
      </c>
      <c r="C1447" s="308" t="n">
        <f aca="false">IF(B1447&lt;&gt;"",MONTH(B1447),0)</f>
        <v>4</v>
      </c>
      <c r="D1447" s="205" t="str">
        <f aca="false">VLOOKUP($B1447,data!$A$6:$M$15000,11)</f>
        <v>N/A</v>
      </c>
    </row>
    <row r="1448" customFormat="false" ht="11.25" hidden="false" customHeight="false" outlineLevel="0" collapsed="false">
      <c r="A1448" s="333" t="n">
        <f aca="false">B1448</f>
        <v>36992</v>
      </c>
      <c r="B1448" s="192" t="n">
        <v>36992</v>
      </c>
      <c r="C1448" s="308" t="n">
        <f aca="false">IF(B1448&lt;&gt;"",MONTH(B1448),0)</f>
        <v>4</v>
      </c>
      <c r="D1448" s="205" t="str">
        <f aca="false">VLOOKUP($B1448,data!$A$6:$M$15000,11)</f>
        <v>N/A</v>
      </c>
    </row>
    <row r="1449" customFormat="false" ht="11.25" hidden="false" customHeight="false" outlineLevel="0" collapsed="false">
      <c r="A1449" s="333" t="n">
        <f aca="false">B1449</f>
        <v>36993</v>
      </c>
      <c r="B1449" s="192" t="n">
        <v>36993</v>
      </c>
      <c r="C1449" s="308" t="n">
        <f aca="false">IF(B1449&lt;&gt;"",MONTH(B1449),0)</f>
        <v>4</v>
      </c>
      <c r="D1449" s="205" t="str">
        <f aca="false">VLOOKUP($B1449,data!$A$6:$M$15000,11)</f>
        <v>N/A</v>
      </c>
    </row>
    <row r="1450" customFormat="false" ht="11.25" hidden="false" customHeight="false" outlineLevel="0" collapsed="false">
      <c r="A1450" s="333" t="n">
        <f aca="false">B1450</f>
        <v>36994</v>
      </c>
      <c r="B1450" s="192" t="n">
        <v>36994</v>
      </c>
      <c r="C1450" s="308" t="n">
        <f aca="false">IF(B1450&lt;&gt;"",MONTH(B1450),0)</f>
        <v>4</v>
      </c>
      <c r="D1450" s="205" t="str">
        <f aca="false">VLOOKUP($B1450,data!$A$6:$M$15000,11)</f>
        <v>N/A</v>
      </c>
    </row>
    <row r="1451" customFormat="false" ht="11.25" hidden="false" customHeight="false" outlineLevel="0" collapsed="false">
      <c r="A1451" s="333" t="n">
        <f aca="false">B1451</f>
        <v>36995</v>
      </c>
      <c r="B1451" s="192" t="n">
        <v>36995</v>
      </c>
      <c r="C1451" s="308" t="n">
        <f aca="false">IF(B1451&lt;&gt;"",MONTH(B1451),0)</f>
        <v>4</v>
      </c>
      <c r="D1451" s="205" t="str">
        <f aca="false">VLOOKUP($B1451,data!$A$6:$M$15000,11)</f>
        <v>N/A</v>
      </c>
    </row>
    <row r="1452" customFormat="false" ht="11.25" hidden="false" customHeight="false" outlineLevel="0" collapsed="false">
      <c r="A1452" s="333" t="n">
        <f aca="false">B1452</f>
        <v>36996</v>
      </c>
      <c r="B1452" s="192" t="n">
        <v>36996</v>
      </c>
      <c r="C1452" s="308" t="n">
        <f aca="false">IF(B1452&lt;&gt;"",MONTH(B1452),0)</f>
        <v>4</v>
      </c>
      <c r="D1452" s="205" t="str">
        <f aca="false">VLOOKUP($B1452,data!$A$6:$M$15000,11)</f>
        <v>N/A</v>
      </c>
    </row>
    <row r="1453" customFormat="false" ht="11.25" hidden="false" customHeight="false" outlineLevel="0" collapsed="false">
      <c r="A1453" s="333" t="n">
        <f aca="false">B1453</f>
        <v>36997</v>
      </c>
      <c r="B1453" s="192" t="n">
        <v>36997</v>
      </c>
      <c r="C1453" s="308" t="n">
        <f aca="false">IF(B1453&lt;&gt;"",MONTH(B1453),0)</f>
        <v>4</v>
      </c>
      <c r="D1453" s="205" t="str">
        <f aca="false">VLOOKUP($B1453,data!$A$6:$M$15000,11)</f>
        <v>N/A</v>
      </c>
    </row>
    <row r="1454" customFormat="false" ht="11.25" hidden="false" customHeight="false" outlineLevel="0" collapsed="false">
      <c r="A1454" s="333" t="n">
        <f aca="false">B1454</f>
        <v>36998</v>
      </c>
      <c r="B1454" s="192" t="n">
        <v>36998</v>
      </c>
      <c r="C1454" s="308" t="n">
        <f aca="false">IF(B1454&lt;&gt;"",MONTH(B1454),0)</f>
        <v>4</v>
      </c>
      <c r="D1454" s="205" t="str">
        <f aca="false">VLOOKUP($B1454,data!$A$6:$M$15000,11)</f>
        <v>N/A</v>
      </c>
    </row>
    <row r="1455" customFormat="false" ht="11.25" hidden="false" customHeight="false" outlineLevel="0" collapsed="false">
      <c r="A1455" s="333" t="n">
        <f aca="false">B1455</f>
        <v>36999</v>
      </c>
      <c r="B1455" s="192" t="n">
        <v>36999</v>
      </c>
      <c r="C1455" s="308" t="n">
        <f aca="false">IF(B1455&lt;&gt;"",MONTH(B1455),0)</f>
        <v>4</v>
      </c>
      <c r="D1455" s="205" t="str">
        <f aca="false">VLOOKUP($B1455,data!$A$6:$M$15000,11)</f>
        <v>N/A</v>
      </c>
    </row>
    <row r="1456" customFormat="false" ht="11.25" hidden="false" customHeight="false" outlineLevel="0" collapsed="false">
      <c r="A1456" s="333" t="n">
        <f aca="false">B1456</f>
        <v>37000</v>
      </c>
      <c r="B1456" s="192" t="n">
        <v>37000</v>
      </c>
      <c r="C1456" s="308" t="n">
        <f aca="false">IF(B1456&lt;&gt;"",MONTH(B1456),0)</f>
        <v>4</v>
      </c>
      <c r="D1456" s="205" t="str">
        <f aca="false">VLOOKUP($B1456,data!$A$6:$M$15000,11)</f>
        <v>N/A</v>
      </c>
    </row>
    <row r="1457" customFormat="false" ht="11.25" hidden="false" customHeight="false" outlineLevel="0" collapsed="false">
      <c r="A1457" s="333" t="n">
        <f aca="false">B1457</f>
        <v>37001</v>
      </c>
      <c r="B1457" s="192" t="n">
        <v>37001</v>
      </c>
      <c r="C1457" s="308" t="n">
        <f aca="false">IF(B1457&lt;&gt;"",MONTH(B1457),0)</f>
        <v>4</v>
      </c>
      <c r="D1457" s="205" t="str">
        <f aca="false">VLOOKUP($B1457,data!$A$6:$M$15000,11)</f>
        <v>N/A</v>
      </c>
    </row>
    <row r="1458" customFormat="false" ht="11.25" hidden="false" customHeight="false" outlineLevel="0" collapsed="false">
      <c r="A1458" s="333" t="n">
        <f aca="false">B1458</f>
        <v>37002</v>
      </c>
      <c r="B1458" s="192" t="n">
        <v>37002</v>
      </c>
      <c r="C1458" s="308" t="n">
        <f aca="false">IF(B1458&lt;&gt;"",MONTH(B1458),0)</f>
        <v>4</v>
      </c>
      <c r="D1458" s="205" t="str">
        <f aca="false">VLOOKUP($B1458,data!$A$6:$M$15000,11)</f>
        <v>N/A</v>
      </c>
    </row>
    <row r="1459" customFormat="false" ht="11.25" hidden="false" customHeight="false" outlineLevel="0" collapsed="false">
      <c r="A1459" s="333" t="n">
        <f aca="false">B1459</f>
        <v>37003</v>
      </c>
      <c r="B1459" s="192" t="n">
        <v>37003</v>
      </c>
      <c r="C1459" s="308" t="n">
        <f aca="false">IF(B1459&lt;&gt;"",MONTH(B1459),0)</f>
        <v>4</v>
      </c>
      <c r="D1459" s="205" t="str">
        <f aca="false">VLOOKUP($B1459,data!$A$6:$M$15000,11)</f>
        <v>N/A</v>
      </c>
    </row>
    <row r="1460" customFormat="false" ht="11.25" hidden="false" customHeight="false" outlineLevel="0" collapsed="false">
      <c r="A1460" s="333" t="n">
        <f aca="false">B1460</f>
        <v>37004</v>
      </c>
      <c r="B1460" s="192" t="n">
        <v>37004</v>
      </c>
      <c r="C1460" s="308" t="n">
        <f aca="false">IF(B1460&lt;&gt;"",MONTH(B1460),0)</f>
        <v>4</v>
      </c>
      <c r="D1460" s="205" t="str">
        <f aca="false">VLOOKUP($B1460,data!$A$6:$M$15000,11)</f>
        <v>N/A</v>
      </c>
    </row>
    <row r="1461" customFormat="false" ht="11.25" hidden="false" customHeight="false" outlineLevel="0" collapsed="false">
      <c r="A1461" s="333" t="n">
        <f aca="false">B1461</f>
        <v>37005</v>
      </c>
      <c r="B1461" s="192" t="n">
        <v>37005</v>
      </c>
      <c r="C1461" s="308" t="n">
        <f aca="false">IF(B1461&lt;&gt;"",MONTH(B1461),0)</f>
        <v>4</v>
      </c>
      <c r="D1461" s="205" t="str">
        <f aca="false">VLOOKUP($B1461,data!$A$6:$M$15000,11)</f>
        <v>N/A</v>
      </c>
    </row>
    <row r="1462" customFormat="false" ht="11.25" hidden="false" customHeight="false" outlineLevel="0" collapsed="false">
      <c r="A1462" s="333" t="n">
        <f aca="false">B1462</f>
        <v>37006</v>
      </c>
      <c r="B1462" s="192" t="n">
        <v>37006</v>
      </c>
      <c r="C1462" s="308" t="n">
        <f aca="false">IF(B1462&lt;&gt;"",MONTH(B1462),0)</f>
        <v>4</v>
      </c>
      <c r="D1462" s="205" t="str">
        <f aca="false">VLOOKUP($B1462,data!$A$6:$M$15000,11)</f>
        <v>N/A</v>
      </c>
    </row>
    <row r="1463" customFormat="false" ht="11.25" hidden="false" customHeight="false" outlineLevel="0" collapsed="false">
      <c r="A1463" s="333" t="n">
        <f aca="false">B1463</f>
        <v>37007</v>
      </c>
      <c r="B1463" s="192" t="n">
        <v>37007</v>
      </c>
      <c r="C1463" s="308" t="n">
        <f aca="false">IF(B1463&lt;&gt;"",MONTH(B1463),0)</f>
        <v>4</v>
      </c>
      <c r="D1463" s="205" t="str">
        <f aca="false">VLOOKUP($B1463,data!$A$6:$M$15000,11)</f>
        <v>N/A</v>
      </c>
    </row>
    <row r="1464" customFormat="false" ht="11.25" hidden="false" customHeight="false" outlineLevel="0" collapsed="false">
      <c r="A1464" s="333" t="n">
        <f aca="false">B1464</f>
        <v>37008</v>
      </c>
      <c r="B1464" s="192" t="n">
        <v>37008</v>
      </c>
      <c r="C1464" s="308" t="n">
        <f aca="false">IF(B1464&lt;&gt;"",MONTH(B1464),0)</f>
        <v>4</v>
      </c>
      <c r="D1464" s="205" t="str">
        <f aca="false">VLOOKUP($B1464,data!$A$6:$M$15000,11)</f>
        <v>N/A</v>
      </c>
    </row>
    <row r="1465" customFormat="false" ht="11.25" hidden="false" customHeight="false" outlineLevel="0" collapsed="false">
      <c r="A1465" s="333" t="n">
        <f aca="false">B1465</f>
        <v>37009</v>
      </c>
      <c r="B1465" s="192" t="n">
        <v>37009</v>
      </c>
      <c r="C1465" s="308" t="n">
        <f aca="false">IF(B1465&lt;&gt;"",MONTH(B1465),0)</f>
        <v>4</v>
      </c>
      <c r="D1465" s="205" t="str">
        <f aca="false">VLOOKUP($B1465,data!$A$6:$M$15000,11)</f>
        <v>N/A</v>
      </c>
    </row>
    <row r="1466" customFormat="false" ht="11.25" hidden="false" customHeight="false" outlineLevel="0" collapsed="false">
      <c r="A1466" s="333" t="n">
        <f aca="false">B1466</f>
        <v>37010</v>
      </c>
      <c r="B1466" s="192" t="n">
        <v>37010</v>
      </c>
      <c r="C1466" s="308" t="n">
        <f aca="false">IF(B1466&lt;&gt;"",MONTH(B1466),0)</f>
        <v>4</v>
      </c>
      <c r="D1466" s="205" t="str">
        <f aca="false">VLOOKUP($B1466,data!$A$6:$M$15000,11)</f>
        <v>N/A</v>
      </c>
    </row>
    <row r="1467" customFormat="false" ht="11.25" hidden="false" customHeight="false" outlineLevel="0" collapsed="false">
      <c r="A1467" s="333" t="n">
        <f aca="false">B1467</f>
        <v>37011</v>
      </c>
      <c r="B1467" s="192" t="n">
        <v>37011</v>
      </c>
      <c r="C1467" s="308" t="n">
        <f aca="false">IF(B1467&lt;&gt;"",MONTH(B1467),0)</f>
        <v>4</v>
      </c>
      <c r="D1467" s="205" t="str">
        <f aca="false">VLOOKUP($B1467,data!$A$6:$M$15000,11)</f>
        <v>N/A</v>
      </c>
    </row>
    <row r="1468" customFormat="false" ht="11.25" hidden="false" customHeight="false" outlineLevel="0" collapsed="false">
      <c r="A1468" s="333" t="n">
        <f aca="false">B1468</f>
        <v>37012</v>
      </c>
      <c r="B1468" s="192" t="n">
        <v>37012</v>
      </c>
      <c r="C1468" s="308" t="n">
        <f aca="false">IF(B1468&lt;&gt;"",MONTH(B1468),0)</f>
        <v>5</v>
      </c>
      <c r="D1468" s="205" t="str">
        <f aca="false">VLOOKUP($B1468,data!$A$6:$M$15000,11)</f>
        <v>N/A</v>
      </c>
    </row>
    <row r="1469" customFormat="false" ht="11.25" hidden="false" customHeight="false" outlineLevel="0" collapsed="false">
      <c r="A1469" s="333" t="n">
        <f aca="false">B1469</f>
        <v>37013</v>
      </c>
      <c r="B1469" s="192" t="n">
        <v>37013</v>
      </c>
      <c r="C1469" s="308" t="n">
        <f aca="false">IF(B1469&lt;&gt;"",MONTH(B1469),0)</f>
        <v>5</v>
      </c>
      <c r="D1469" s="205" t="str">
        <f aca="false">VLOOKUP($B1469,data!$A$6:$M$15000,11)</f>
        <v>N/A</v>
      </c>
    </row>
    <row r="1470" customFormat="false" ht="11.25" hidden="false" customHeight="false" outlineLevel="0" collapsed="false">
      <c r="A1470" s="333" t="n">
        <f aca="false">B1470</f>
        <v>37014</v>
      </c>
      <c r="B1470" s="192" t="n">
        <v>37014</v>
      </c>
      <c r="C1470" s="308" t="n">
        <f aca="false">IF(B1470&lt;&gt;"",MONTH(B1470),0)</f>
        <v>5</v>
      </c>
      <c r="D1470" s="205" t="str">
        <f aca="false">VLOOKUP($B1470,data!$A$6:$M$15000,11)</f>
        <v>N/A</v>
      </c>
    </row>
    <row r="1471" customFormat="false" ht="11.25" hidden="false" customHeight="false" outlineLevel="0" collapsed="false">
      <c r="A1471" s="333" t="n">
        <f aca="false">B1471</f>
        <v>37015</v>
      </c>
      <c r="B1471" s="192" t="n">
        <v>37015</v>
      </c>
      <c r="C1471" s="308" t="n">
        <f aca="false">IF(B1471&lt;&gt;"",MONTH(B1471),0)</f>
        <v>5</v>
      </c>
      <c r="D1471" s="205" t="str">
        <f aca="false">VLOOKUP($B1471,data!$A$6:$M$15000,11)</f>
        <v>N/A</v>
      </c>
    </row>
    <row r="1472" customFormat="false" ht="11.25" hidden="false" customHeight="false" outlineLevel="0" collapsed="false">
      <c r="A1472" s="333" t="n">
        <f aca="false">B1472</f>
        <v>37016</v>
      </c>
      <c r="B1472" s="192" t="n">
        <v>37016</v>
      </c>
      <c r="C1472" s="308" t="n">
        <f aca="false">IF(B1472&lt;&gt;"",MONTH(B1472),0)</f>
        <v>5</v>
      </c>
      <c r="D1472" s="205" t="str">
        <f aca="false">VLOOKUP($B1472,data!$A$6:$M$15000,11)</f>
        <v>N/A</v>
      </c>
    </row>
    <row r="1473" customFormat="false" ht="11.25" hidden="false" customHeight="false" outlineLevel="0" collapsed="false">
      <c r="A1473" s="333" t="n">
        <f aca="false">B1473</f>
        <v>37017</v>
      </c>
      <c r="B1473" s="192" t="n">
        <v>37017</v>
      </c>
      <c r="C1473" s="308" t="n">
        <f aca="false">IF(B1473&lt;&gt;"",MONTH(B1473),0)</f>
        <v>5</v>
      </c>
      <c r="D1473" s="205" t="str">
        <f aca="false">VLOOKUP($B1473,data!$A$6:$M$15000,11)</f>
        <v>N/A</v>
      </c>
    </row>
    <row r="1474" customFormat="false" ht="11.25" hidden="false" customHeight="false" outlineLevel="0" collapsed="false">
      <c r="A1474" s="333" t="n">
        <f aca="false">B1474</f>
        <v>37018</v>
      </c>
      <c r="B1474" s="192" t="n">
        <v>37018</v>
      </c>
      <c r="C1474" s="308" t="n">
        <f aca="false">IF(B1474&lt;&gt;"",MONTH(B1474),0)</f>
        <v>5</v>
      </c>
      <c r="D1474" s="205" t="str">
        <f aca="false">VLOOKUP($B1474,data!$A$6:$M$15000,11)</f>
        <v>N/A</v>
      </c>
    </row>
    <row r="1475" customFormat="false" ht="11.25" hidden="false" customHeight="false" outlineLevel="0" collapsed="false">
      <c r="A1475" s="333" t="n">
        <f aca="false">B1475</f>
        <v>37019</v>
      </c>
      <c r="B1475" s="192" t="n">
        <v>37019</v>
      </c>
      <c r="C1475" s="308" t="n">
        <f aca="false">IF(B1475&lt;&gt;"",MONTH(B1475),0)</f>
        <v>5</v>
      </c>
      <c r="D1475" s="205" t="str">
        <f aca="false">VLOOKUP($B1475,data!$A$6:$M$15000,11)</f>
        <v>N/A</v>
      </c>
    </row>
    <row r="1476" customFormat="false" ht="11.25" hidden="false" customHeight="false" outlineLevel="0" collapsed="false">
      <c r="A1476" s="333" t="n">
        <f aca="false">B1476</f>
        <v>37020</v>
      </c>
      <c r="B1476" s="192" t="n">
        <v>37020</v>
      </c>
      <c r="C1476" s="308" t="n">
        <f aca="false">IF(B1476&lt;&gt;"",MONTH(B1476),0)</f>
        <v>5</v>
      </c>
      <c r="D1476" s="205" t="str">
        <f aca="false">VLOOKUP($B1476,data!$A$6:$M$15000,11)</f>
        <v>N/A</v>
      </c>
    </row>
    <row r="1477" customFormat="false" ht="11.25" hidden="false" customHeight="false" outlineLevel="0" collapsed="false">
      <c r="A1477" s="333" t="n">
        <f aca="false">B1477</f>
        <v>37021</v>
      </c>
      <c r="B1477" s="192" t="n">
        <v>37021</v>
      </c>
      <c r="C1477" s="308" t="n">
        <f aca="false">IF(B1477&lt;&gt;"",MONTH(B1477),0)</f>
        <v>5</v>
      </c>
      <c r="D1477" s="205" t="str">
        <f aca="false">VLOOKUP($B1477,data!$A$6:$M$15000,11)</f>
        <v>N/A</v>
      </c>
    </row>
    <row r="1478" customFormat="false" ht="11.25" hidden="false" customHeight="false" outlineLevel="0" collapsed="false">
      <c r="A1478" s="333" t="n">
        <f aca="false">B1478</f>
        <v>37022</v>
      </c>
      <c r="B1478" s="192" t="n">
        <v>37022</v>
      </c>
      <c r="C1478" s="308" t="n">
        <f aca="false">IF(B1478&lt;&gt;"",MONTH(B1478),0)</f>
        <v>5</v>
      </c>
      <c r="D1478" s="205" t="str">
        <f aca="false">VLOOKUP($B1478,data!$A$6:$M$15000,11)</f>
        <v>N/A</v>
      </c>
    </row>
    <row r="1479" customFormat="false" ht="11.25" hidden="false" customHeight="false" outlineLevel="0" collapsed="false">
      <c r="A1479" s="333" t="n">
        <f aca="false">B1479</f>
        <v>37023</v>
      </c>
      <c r="B1479" s="192" t="n">
        <v>37023</v>
      </c>
      <c r="C1479" s="308" t="n">
        <f aca="false">IF(B1479&lt;&gt;"",MONTH(B1479),0)</f>
        <v>5</v>
      </c>
      <c r="D1479" s="205" t="str">
        <f aca="false">VLOOKUP($B1479,data!$A$6:$M$15000,11)</f>
        <v>N/A</v>
      </c>
    </row>
    <row r="1480" customFormat="false" ht="11.25" hidden="false" customHeight="false" outlineLevel="0" collapsed="false">
      <c r="A1480" s="333" t="n">
        <f aca="false">B1480</f>
        <v>37024</v>
      </c>
      <c r="B1480" s="192" t="n">
        <v>37024</v>
      </c>
      <c r="C1480" s="308" t="n">
        <f aca="false">IF(B1480&lt;&gt;"",MONTH(B1480),0)</f>
        <v>5</v>
      </c>
      <c r="D1480" s="205" t="str">
        <f aca="false">VLOOKUP($B1480,data!$A$6:$M$15000,11)</f>
        <v>N/A</v>
      </c>
    </row>
    <row r="1481" customFormat="false" ht="11.25" hidden="false" customHeight="false" outlineLevel="0" collapsed="false">
      <c r="A1481" s="333" t="n">
        <f aca="false">B1481</f>
        <v>37025</v>
      </c>
      <c r="B1481" s="192" t="n">
        <v>37025</v>
      </c>
      <c r="C1481" s="308" t="n">
        <f aca="false">IF(B1481&lt;&gt;"",MONTH(B1481),0)</f>
        <v>5</v>
      </c>
      <c r="D1481" s="205" t="str">
        <f aca="false">VLOOKUP($B1481,data!$A$6:$M$15000,11)</f>
        <v>N/A</v>
      </c>
    </row>
    <row r="1482" customFormat="false" ht="11.25" hidden="false" customHeight="false" outlineLevel="0" collapsed="false">
      <c r="A1482" s="333" t="n">
        <f aca="false">B1482</f>
        <v>37026</v>
      </c>
      <c r="B1482" s="192" t="n">
        <v>37026</v>
      </c>
      <c r="C1482" s="308" t="n">
        <f aca="false">IF(B1482&lt;&gt;"",MONTH(B1482),0)</f>
        <v>5</v>
      </c>
      <c r="D1482" s="205" t="str">
        <f aca="false">VLOOKUP($B1482,data!$A$6:$M$15000,11)</f>
        <v>N/A</v>
      </c>
    </row>
    <row r="1483" customFormat="false" ht="11.25" hidden="false" customHeight="false" outlineLevel="0" collapsed="false">
      <c r="A1483" s="333" t="n">
        <f aca="false">B1483</f>
        <v>37027</v>
      </c>
      <c r="B1483" s="192" t="n">
        <v>37027</v>
      </c>
      <c r="C1483" s="308" t="n">
        <f aca="false">IF(B1483&lt;&gt;"",MONTH(B1483),0)</f>
        <v>5</v>
      </c>
      <c r="D1483" s="205" t="str">
        <f aca="false">VLOOKUP($B1483,data!$A$6:$M$15000,11)</f>
        <v>N/A</v>
      </c>
    </row>
    <row r="1484" customFormat="false" ht="11.25" hidden="false" customHeight="false" outlineLevel="0" collapsed="false">
      <c r="A1484" s="333" t="n">
        <f aca="false">B1484</f>
        <v>37028</v>
      </c>
      <c r="B1484" s="192" t="n">
        <v>37028</v>
      </c>
      <c r="C1484" s="308" t="n">
        <f aca="false">IF(B1484&lt;&gt;"",MONTH(B1484),0)</f>
        <v>5</v>
      </c>
      <c r="D1484" s="205" t="str">
        <f aca="false">VLOOKUP($B1484,data!$A$6:$M$15000,11)</f>
        <v>N/A</v>
      </c>
    </row>
    <row r="1485" customFormat="false" ht="11.25" hidden="false" customHeight="false" outlineLevel="0" collapsed="false">
      <c r="A1485" s="333" t="n">
        <f aca="false">B1485</f>
        <v>37029</v>
      </c>
      <c r="B1485" s="192" t="n">
        <v>37029</v>
      </c>
      <c r="C1485" s="308" t="n">
        <f aca="false">IF(B1485&lt;&gt;"",MONTH(B1485),0)</f>
        <v>5</v>
      </c>
      <c r="D1485" s="205" t="str">
        <f aca="false">VLOOKUP($B1485,data!$A$6:$M$15000,11)</f>
        <v>N/A</v>
      </c>
    </row>
    <row r="1486" customFormat="false" ht="11.25" hidden="false" customHeight="false" outlineLevel="0" collapsed="false">
      <c r="A1486" s="333" t="n">
        <f aca="false">B1486</f>
        <v>37030</v>
      </c>
      <c r="B1486" s="192" t="n">
        <v>37030</v>
      </c>
      <c r="C1486" s="308" t="n">
        <f aca="false">IF(B1486&lt;&gt;"",MONTH(B1486),0)</f>
        <v>5</v>
      </c>
      <c r="D1486" s="205" t="str">
        <f aca="false">VLOOKUP($B1486,data!$A$6:$M$15000,11)</f>
        <v>N/A</v>
      </c>
    </row>
    <row r="1487" customFormat="false" ht="11.25" hidden="false" customHeight="false" outlineLevel="0" collapsed="false">
      <c r="A1487" s="333" t="n">
        <f aca="false">B1487</f>
        <v>37031</v>
      </c>
      <c r="B1487" s="192" t="n">
        <v>37031</v>
      </c>
      <c r="C1487" s="308" t="n">
        <f aca="false">IF(B1487&lt;&gt;"",MONTH(B1487),0)</f>
        <v>5</v>
      </c>
      <c r="D1487" s="205" t="str">
        <f aca="false">VLOOKUP($B1487,data!$A$6:$M$15000,11)</f>
        <v>N/A</v>
      </c>
    </row>
    <row r="1488" customFormat="false" ht="11.25" hidden="false" customHeight="false" outlineLevel="0" collapsed="false">
      <c r="A1488" s="333" t="n">
        <f aca="false">B1488</f>
        <v>37032</v>
      </c>
      <c r="B1488" s="192" t="n">
        <v>37032</v>
      </c>
      <c r="C1488" s="308" t="n">
        <f aca="false">IF(B1488&lt;&gt;"",MONTH(B1488),0)</f>
        <v>5</v>
      </c>
      <c r="D1488" s="205" t="str">
        <f aca="false">VLOOKUP($B1488,data!$A$6:$M$15000,11)</f>
        <v>N/A</v>
      </c>
    </row>
    <row r="1489" customFormat="false" ht="11.25" hidden="false" customHeight="false" outlineLevel="0" collapsed="false">
      <c r="A1489" s="333" t="n">
        <f aca="false">B1489</f>
        <v>37033</v>
      </c>
      <c r="B1489" s="192" t="n">
        <v>37033</v>
      </c>
      <c r="C1489" s="308" t="n">
        <f aca="false">IF(B1489&lt;&gt;"",MONTH(B1489),0)</f>
        <v>5</v>
      </c>
      <c r="D1489" s="205" t="str">
        <f aca="false">VLOOKUP($B1489,data!$A$6:$M$15000,11)</f>
        <v>N/A</v>
      </c>
    </row>
    <row r="1490" customFormat="false" ht="11.25" hidden="false" customHeight="false" outlineLevel="0" collapsed="false">
      <c r="A1490" s="333" t="n">
        <f aca="false">B1490</f>
        <v>37034</v>
      </c>
      <c r="B1490" s="192" t="n">
        <v>37034</v>
      </c>
      <c r="C1490" s="308" t="n">
        <f aca="false">IF(B1490&lt;&gt;"",MONTH(B1490),0)</f>
        <v>5</v>
      </c>
      <c r="D1490" s="205" t="str">
        <f aca="false">VLOOKUP($B1490,data!$A$6:$M$15000,11)</f>
        <v>N/A</v>
      </c>
    </row>
    <row r="1491" customFormat="false" ht="11.25" hidden="false" customHeight="false" outlineLevel="0" collapsed="false">
      <c r="A1491" s="333" t="n">
        <f aca="false">B1491</f>
        <v>37035</v>
      </c>
      <c r="B1491" s="192" t="n">
        <v>37035</v>
      </c>
      <c r="C1491" s="308" t="n">
        <f aca="false">IF(B1491&lt;&gt;"",MONTH(B1491),0)</f>
        <v>5</v>
      </c>
      <c r="D1491" s="205" t="str">
        <f aca="false">VLOOKUP($B1491,data!$A$6:$M$15000,11)</f>
        <v>N/A</v>
      </c>
    </row>
    <row r="1492" customFormat="false" ht="11.25" hidden="false" customHeight="false" outlineLevel="0" collapsed="false">
      <c r="A1492" s="333" t="n">
        <f aca="false">B1492</f>
        <v>37036</v>
      </c>
      <c r="B1492" s="192" t="n">
        <v>37036</v>
      </c>
      <c r="C1492" s="308" t="n">
        <f aca="false">IF(B1492&lt;&gt;"",MONTH(B1492),0)</f>
        <v>5</v>
      </c>
      <c r="D1492" s="205" t="str">
        <f aca="false">VLOOKUP($B1492,data!$A$6:$M$15000,11)</f>
        <v>N/A</v>
      </c>
    </row>
    <row r="1493" customFormat="false" ht="11.25" hidden="false" customHeight="false" outlineLevel="0" collapsed="false">
      <c r="A1493" s="333" t="n">
        <f aca="false">B1493</f>
        <v>37037</v>
      </c>
      <c r="B1493" s="192" t="n">
        <v>37037</v>
      </c>
      <c r="C1493" s="308" t="n">
        <f aca="false">IF(B1493&lt;&gt;"",MONTH(B1493),0)</f>
        <v>5</v>
      </c>
      <c r="D1493" s="205" t="str">
        <f aca="false">VLOOKUP($B1493,data!$A$6:$M$15000,11)</f>
        <v>N/A</v>
      </c>
    </row>
    <row r="1494" customFormat="false" ht="11.25" hidden="false" customHeight="false" outlineLevel="0" collapsed="false">
      <c r="A1494" s="333" t="n">
        <f aca="false">B1494</f>
        <v>37038</v>
      </c>
      <c r="B1494" s="192" t="n">
        <v>37038</v>
      </c>
      <c r="C1494" s="308" t="n">
        <f aca="false">IF(B1494&lt;&gt;"",MONTH(B1494),0)</f>
        <v>5</v>
      </c>
      <c r="D1494" s="205" t="str">
        <f aca="false">VLOOKUP($B1494,data!$A$6:$M$15000,11)</f>
        <v>N/A</v>
      </c>
    </row>
    <row r="1495" customFormat="false" ht="11.25" hidden="false" customHeight="false" outlineLevel="0" collapsed="false">
      <c r="A1495" s="333" t="n">
        <f aca="false">B1495</f>
        <v>37039</v>
      </c>
      <c r="B1495" s="192" t="n">
        <v>37039</v>
      </c>
      <c r="C1495" s="308" t="n">
        <f aca="false">IF(B1495&lt;&gt;"",MONTH(B1495),0)</f>
        <v>5</v>
      </c>
      <c r="D1495" s="205" t="str">
        <f aca="false">VLOOKUP($B1495,data!$A$6:$M$15000,11)</f>
        <v>N/A</v>
      </c>
    </row>
    <row r="1496" customFormat="false" ht="11.25" hidden="false" customHeight="false" outlineLevel="0" collapsed="false">
      <c r="A1496" s="333" t="n">
        <f aca="false">B1496</f>
        <v>37040</v>
      </c>
      <c r="B1496" s="192" t="n">
        <v>37040</v>
      </c>
      <c r="C1496" s="308" t="n">
        <f aca="false">IF(B1496&lt;&gt;"",MONTH(B1496),0)</f>
        <v>5</v>
      </c>
      <c r="D1496" s="205" t="str">
        <f aca="false">VLOOKUP($B1496,data!$A$6:$M$15000,11)</f>
        <v>N/A</v>
      </c>
    </row>
    <row r="1497" customFormat="false" ht="11.25" hidden="false" customHeight="false" outlineLevel="0" collapsed="false">
      <c r="A1497" s="333" t="n">
        <f aca="false">B1497</f>
        <v>37041</v>
      </c>
      <c r="B1497" s="192" t="n">
        <v>37041</v>
      </c>
      <c r="C1497" s="308" t="n">
        <f aca="false">IF(B1497&lt;&gt;"",MONTH(B1497),0)</f>
        <v>5</v>
      </c>
      <c r="D1497" s="205" t="str">
        <f aca="false">VLOOKUP($B1497,data!$A$6:$M$15000,11)</f>
        <v>N/A</v>
      </c>
    </row>
    <row r="1498" customFormat="false" ht="11.25" hidden="false" customHeight="false" outlineLevel="0" collapsed="false">
      <c r="A1498" s="333" t="n">
        <f aca="false">B1498</f>
        <v>37042</v>
      </c>
      <c r="B1498" s="192" t="n">
        <v>37042</v>
      </c>
      <c r="C1498" s="308" t="n">
        <f aca="false">IF(B1498&lt;&gt;"",MONTH(B1498),0)</f>
        <v>5</v>
      </c>
      <c r="D1498" s="205" t="str">
        <f aca="false">VLOOKUP($B1498,data!$A$6:$M$15000,11)</f>
        <v>N/A</v>
      </c>
    </row>
    <row r="1499" customFormat="false" ht="11.25" hidden="false" customHeight="false" outlineLevel="0" collapsed="false">
      <c r="A1499" s="333" t="n">
        <f aca="false">B1499</f>
        <v>37043</v>
      </c>
      <c r="B1499" s="192" t="n">
        <v>37043</v>
      </c>
      <c r="C1499" s="308" t="n">
        <f aca="false">IF(B1499&lt;&gt;"",MONTH(B1499),0)</f>
        <v>6</v>
      </c>
      <c r="D1499" s="205" t="str">
        <f aca="false">VLOOKUP($B1499,data!$A$6:$M$15000,11)</f>
        <v>N/A</v>
      </c>
    </row>
    <row r="1500" customFormat="false" ht="11.25" hidden="false" customHeight="false" outlineLevel="0" collapsed="false">
      <c r="A1500" s="333" t="n">
        <f aca="false">B1500</f>
        <v>37044</v>
      </c>
      <c r="B1500" s="192" t="n">
        <v>37044</v>
      </c>
      <c r="C1500" s="308" t="n">
        <f aca="false">IF(B1500&lt;&gt;"",MONTH(B1500),0)</f>
        <v>6</v>
      </c>
      <c r="D1500" s="205" t="str">
        <f aca="false">VLOOKUP($B1500,data!$A$6:$M$15000,11)</f>
        <v>N/A</v>
      </c>
    </row>
    <row r="1501" customFormat="false" ht="11.25" hidden="false" customHeight="false" outlineLevel="0" collapsed="false">
      <c r="A1501" s="333" t="n">
        <f aca="false">B1501</f>
        <v>37045</v>
      </c>
      <c r="B1501" s="192" t="n">
        <v>37045</v>
      </c>
      <c r="C1501" s="308" t="n">
        <f aca="false">IF(B1501&lt;&gt;"",MONTH(B1501),0)</f>
        <v>6</v>
      </c>
      <c r="D1501" s="205" t="str">
        <f aca="false">VLOOKUP($B1501,data!$A$6:$M$15000,11)</f>
        <v>N/A</v>
      </c>
    </row>
    <row r="1502" customFormat="false" ht="11.25" hidden="false" customHeight="false" outlineLevel="0" collapsed="false">
      <c r="A1502" s="333" t="n">
        <f aca="false">B1502</f>
        <v>37046</v>
      </c>
      <c r="B1502" s="192" t="n">
        <v>37046</v>
      </c>
      <c r="C1502" s="308" t="n">
        <f aca="false">IF(B1502&lt;&gt;"",MONTH(B1502),0)</f>
        <v>6</v>
      </c>
      <c r="D1502" s="205" t="str">
        <f aca="false">VLOOKUP($B1502,data!$A$6:$M$15000,11)</f>
        <v>N/A</v>
      </c>
    </row>
    <row r="1503" customFormat="false" ht="11.25" hidden="false" customHeight="false" outlineLevel="0" collapsed="false">
      <c r="A1503" s="333" t="n">
        <f aca="false">B1503</f>
        <v>37047</v>
      </c>
      <c r="B1503" s="192" t="n">
        <v>37047</v>
      </c>
      <c r="C1503" s="308" t="n">
        <f aca="false">IF(B1503&lt;&gt;"",MONTH(B1503),0)</f>
        <v>6</v>
      </c>
      <c r="D1503" s="205" t="str">
        <f aca="false">VLOOKUP($B1503,data!$A$6:$M$15000,11)</f>
        <v>N/A</v>
      </c>
    </row>
    <row r="1504" customFormat="false" ht="11.25" hidden="false" customHeight="false" outlineLevel="0" collapsed="false">
      <c r="A1504" s="333" t="n">
        <f aca="false">B1504</f>
        <v>37048</v>
      </c>
      <c r="B1504" s="192" t="n">
        <v>37048</v>
      </c>
      <c r="C1504" s="308" t="n">
        <f aca="false">IF(B1504&lt;&gt;"",MONTH(B1504),0)</f>
        <v>6</v>
      </c>
      <c r="D1504" s="205" t="str">
        <f aca="false">VLOOKUP($B1504,data!$A$6:$M$15000,11)</f>
        <v>N/A</v>
      </c>
    </row>
    <row r="1505" customFormat="false" ht="11.25" hidden="false" customHeight="false" outlineLevel="0" collapsed="false">
      <c r="A1505" s="333" t="n">
        <f aca="false">B1505</f>
        <v>37049</v>
      </c>
      <c r="B1505" s="192" t="n">
        <v>37049</v>
      </c>
      <c r="C1505" s="308" t="n">
        <f aca="false">IF(B1505&lt;&gt;"",MONTH(B1505),0)</f>
        <v>6</v>
      </c>
      <c r="D1505" s="205" t="str">
        <f aca="false">VLOOKUP($B1505,data!$A$6:$M$15000,11)</f>
        <v>N/A</v>
      </c>
    </row>
    <row r="1506" customFormat="false" ht="11.25" hidden="false" customHeight="false" outlineLevel="0" collapsed="false">
      <c r="A1506" s="333" t="n">
        <f aca="false">B1506</f>
        <v>37050</v>
      </c>
      <c r="B1506" s="192" t="n">
        <v>37050</v>
      </c>
      <c r="C1506" s="308" t="n">
        <f aca="false">IF(B1506&lt;&gt;"",MONTH(B1506),0)</f>
        <v>6</v>
      </c>
      <c r="D1506" s="205" t="str">
        <f aca="false">VLOOKUP($B1506,data!$A$6:$M$15000,11)</f>
        <v>N/A</v>
      </c>
    </row>
    <row r="1507" customFormat="false" ht="11.25" hidden="false" customHeight="false" outlineLevel="0" collapsed="false">
      <c r="A1507" s="333" t="n">
        <f aca="false">B1507</f>
        <v>37051</v>
      </c>
      <c r="B1507" s="192" t="n">
        <v>37051</v>
      </c>
      <c r="C1507" s="308" t="n">
        <f aca="false">IF(B1507&lt;&gt;"",MONTH(B1507),0)</f>
        <v>6</v>
      </c>
      <c r="D1507" s="205" t="str">
        <f aca="false">VLOOKUP($B1507,data!$A$6:$M$15000,11)</f>
        <v>N/A</v>
      </c>
    </row>
    <row r="1508" customFormat="false" ht="11.25" hidden="false" customHeight="false" outlineLevel="0" collapsed="false">
      <c r="A1508" s="333" t="n">
        <f aca="false">B1508</f>
        <v>37052</v>
      </c>
      <c r="B1508" s="192" t="n">
        <v>37052</v>
      </c>
      <c r="C1508" s="308" t="n">
        <f aca="false">IF(B1508&lt;&gt;"",MONTH(B1508),0)</f>
        <v>6</v>
      </c>
      <c r="D1508" s="205" t="str">
        <f aca="false">VLOOKUP($B1508,data!$A$6:$M$15000,11)</f>
        <v>N/A</v>
      </c>
    </row>
    <row r="1509" customFormat="false" ht="11.25" hidden="false" customHeight="false" outlineLevel="0" collapsed="false">
      <c r="A1509" s="333" t="n">
        <f aca="false">B1509</f>
        <v>37053</v>
      </c>
      <c r="B1509" s="192" t="n">
        <v>37053</v>
      </c>
      <c r="C1509" s="308" t="n">
        <f aca="false">IF(B1509&lt;&gt;"",MONTH(B1509),0)</f>
        <v>6</v>
      </c>
      <c r="D1509" s="205" t="str">
        <f aca="false">VLOOKUP($B1509,data!$A$6:$M$15000,11)</f>
        <v>N/A</v>
      </c>
    </row>
    <row r="1510" customFormat="false" ht="11.25" hidden="false" customHeight="false" outlineLevel="0" collapsed="false">
      <c r="A1510" s="333" t="n">
        <f aca="false">B1510</f>
        <v>37054</v>
      </c>
      <c r="B1510" s="192" t="n">
        <v>37054</v>
      </c>
      <c r="C1510" s="308" t="n">
        <f aca="false">IF(B1510&lt;&gt;"",MONTH(B1510),0)</f>
        <v>6</v>
      </c>
      <c r="D1510" s="205" t="str">
        <f aca="false">VLOOKUP($B1510,data!$A$6:$M$15000,11)</f>
        <v>N/A</v>
      </c>
    </row>
    <row r="1511" customFormat="false" ht="11.25" hidden="false" customHeight="false" outlineLevel="0" collapsed="false">
      <c r="A1511" s="333" t="n">
        <f aca="false">B1511</f>
        <v>37055</v>
      </c>
      <c r="B1511" s="192" t="n">
        <v>37055</v>
      </c>
      <c r="C1511" s="308" t="n">
        <f aca="false">IF(B1511&lt;&gt;"",MONTH(B1511),0)</f>
        <v>6</v>
      </c>
      <c r="D1511" s="205" t="str">
        <f aca="false">VLOOKUP($B1511,data!$A$6:$M$15000,11)</f>
        <v>N/A</v>
      </c>
    </row>
    <row r="1512" customFormat="false" ht="11.25" hidden="false" customHeight="false" outlineLevel="0" collapsed="false">
      <c r="A1512" s="333" t="n">
        <f aca="false">B1512</f>
        <v>37056</v>
      </c>
      <c r="B1512" s="192" t="n">
        <v>37056</v>
      </c>
      <c r="C1512" s="308" t="n">
        <f aca="false">IF(B1512&lt;&gt;"",MONTH(B1512),0)</f>
        <v>6</v>
      </c>
      <c r="D1512" s="205" t="str">
        <f aca="false">VLOOKUP($B1512,data!$A$6:$M$15000,11)</f>
        <v>N/A</v>
      </c>
    </row>
    <row r="1513" customFormat="false" ht="11.25" hidden="false" customHeight="false" outlineLevel="0" collapsed="false">
      <c r="A1513" s="333" t="n">
        <f aca="false">B1513</f>
        <v>37057</v>
      </c>
      <c r="B1513" s="192" t="n">
        <v>37057</v>
      </c>
      <c r="C1513" s="308" t="n">
        <f aca="false">IF(B1513&lt;&gt;"",MONTH(B1513),0)</f>
        <v>6</v>
      </c>
      <c r="D1513" s="205" t="str">
        <f aca="false">VLOOKUP($B1513,data!$A$6:$M$15000,11)</f>
        <v>N/A</v>
      </c>
    </row>
    <row r="1514" customFormat="false" ht="11.25" hidden="false" customHeight="false" outlineLevel="0" collapsed="false">
      <c r="A1514" s="333" t="n">
        <f aca="false">B1514</f>
        <v>37058</v>
      </c>
      <c r="B1514" s="192" t="n">
        <v>37058</v>
      </c>
      <c r="C1514" s="308" t="n">
        <f aca="false">IF(B1514&lt;&gt;"",MONTH(B1514),0)</f>
        <v>6</v>
      </c>
      <c r="D1514" s="205" t="str">
        <f aca="false">VLOOKUP($B1514,data!$A$6:$M$15000,11)</f>
        <v>N/A</v>
      </c>
    </row>
    <row r="1515" customFormat="false" ht="11.25" hidden="false" customHeight="false" outlineLevel="0" collapsed="false">
      <c r="A1515" s="333" t="n">
        <f aca="false">B1515</f>
        <v>37059</v>
      </c>
      <c r="B1515" s="192" t="n">
        <v>37059</v>
      </c>
      <c r="C1515" s="308" t="n">
        <f aca="false">IF(B1515&lt;&gt;"",MONTH(B1515),0)</f>
        <v>6</v>
      </c>
      <c r="D1515" s="205" t="str">
        <f aca="false">VLOOKUP($B1515,data!$A$6:$M$15000,11)</f>
        <v>N/A</v>
      </c>
    </row>
    <row r="1516" customFormat="false" ht="11.25" hidden="false" customHeight="false" outlineLevel="0" collapsed="false">
      <c r="A1516" s="333" t="n">
        <f aca="false">B1516</f>
        <v>37060</v>
      </c>
      <c r="B1516" s="192" t="n">
        <v>37060</v>
      </c>
      <c r="C1516" s="308" t="n">
        <f aca="false">IF(B1516&lt;&gt;"",MONTH(B1516),0)</f>
        <v>6</v>
      </c>
      <c r="D1516" s="205" t="str">
        <f aca="false">VLOOKUP($B1516,data!$A$6:$M$15000,11)</f>
        <v>N/A</v>
      </c>
    </row>
    <row r="1517" customFormat="false" ht="11.25" hidden="false" customHeight="false" outlineLevel="0" collapsed="false">
      <c r="A1517" s="333" t="n">
        <f aca="false">B1517</f>
        <v>37061</v>
      </c>
      <c r="B1517" s="192" t="n">
        <v>37061</v>
      </c>
      <c r="C1517" s="308" t="n">
        <f aca="false">IF(B1517&lt;&gt;"",MONTH(B1517),0)</f>
        <v>6</v>
      </c>
      <c r="D1517" s="205" t="str">
        <f aca="false">VLOOKUP($B1517,data!$A$6:$M$15000,11)</f>
        <v>N/A</v>
      </c>
    </row>
    <row r="1518" customFormat="false" ht="11.25" hidden="false" customHeight="false" outlineLevel="0" collapsed="false">
      <c r="A1518" s="333" t="n">
        <f aca="false">B1518</f>
        <v>37062</v>
      </c>
      <c r="B1518" s="192" t="n">
        <v>37062</v>
      </c>
      <c r="C1518" s="308" t="n">
        <f aca="false">IF(B1518&lt;&gt;"",MONTH(B1518),0)</f>
        <v>6</v>
      </c>
      <c r="D1518" s="205" t="str">
        <f aca="false">VLOOKUP($B1518,data!$A$6:$M$15000,11)</f>
        <v>N/A</v>
      </c>
    </row>
    <row r="1519" customFormat="false" ht="11.25" hidden="false" customHeight="false" outlineLevel="0" collapsed="false">
      <c r="A1519" s="333" t="n">
        <f aca="false">B1519</f>
        <v>37063</v>
      </c>
      <c r="B1519" s="192" t="n">
        <v>37063</v>
      </c>
      <c r="C1519" s="308" t="n">
        <f aca="false">IF(B1519&lt;&gt;"",MONTH(B1519),0)</f>
        <v>6</v>
      </c>
      <c r="D1519" s="205" t="str">
        <f aca="false">VLOOKUP($B1519,data!$A$6:$M$15000,11)</f>
        <v>N/A</v>
      </c>
    </row>
    <row r="1520" customFormat="false" ht="11.25" hidden="false" customHeight="false" outlineLevel="0" collapsed="false">
      <c r="A1520" s="333" t="n">
        <f aca="false">B1520</f>
        <v>37064</v>
      </c>
      <c r="B1520" s="192" t="n">
        <v>37064</v>
      </c>
      <c r="C1520" s="308" t="n">
        <f aca="false">IF(B1520&lt;&gt;"",MONTH(B1520),0)</f>
        <v>6</v>
      </c>
      <c r="D1520" s="205" t="str">
        <f aca="false">VLOOKUP($B1520,data!$A$6:$M$15000,11)</f>
        <v>N/A</v>
      </c>
    </row>
    <row r="1521" customFormat="false" ht="11.25" hidden="false" customHeight="false" outlineLevel="0" collapsed="false">
      <c r="A1521" s="333" t="n">
        <f aca="false">B1521</f>
        <v>37065</v>
      </c>
      <c r="B1521" s="192" t="n">
        <v>37065</v>
      </c>
      <c r="C1521" s="308" t="n">
        <f aca="false">IF(B1521&lt;&gt;"",MONTH(B1521),0)</f>
        <v>6</v>
      </c>
      <c r="D1521" s="205" t="str">
        <f aca="false">VLOOKUP($B1521,data!$A$6:$M$15000,11)</f>
        <v>N/A</v>
      </c>
    </row>
    <row r="1522" customFormat="false" ht="11.25" hidden="false" customHeight="false" outlineLevel="0" collapsed="false">
      <c r="A1522" s="333" t="n">
        <f aca="false">B1522</f>
        <v>37066</v>
      </c>
      <c r="B1522" s="192" t="n">
        <v>37066</v>
      </c>
      <c r="C1522" s="308" t="n">
        <f aca="false">IF(B1522&lt;&gt;"",MONTH(B1522),0)</f>
        <v>6</v>
      </c>
      <c r="D1522" s="205" t="str">
        <f aca="false">VLOOKUP($B1522,data!$A$6:$M$15000,11)</f>
        <v>N/A</v>
      </c>
    </row>
    <row r="1523" customFormat="false" ht="11.25" hidden="false" customHeight="false" outlineLevel="0" collapsed="false">
      <c r="A1523" s="333" t="n">
        <f aca="false">B1523</f>
        <v>37067</v>
      </c>
      <c r="B1523" s="192" t="n">
        <v>37067</v>
      </c>
      <c r="C1523" s="308" t="n">
        <f aca="false">IF(B1523&lt;&gt;"",MONTH(B1523),0)</f>
        <v>6</v>
      </c>
      <c r="D1523" s="205" t="str">
        <f aca="false">VLOOKUP($B1523,data!$A$6:$M$15000,11)</f>
        <v>N/A</v>
      </c>
    </row>
    <row r="1524" customFormat="false" ht="11.25" hidden="false" customHeight="false" outlineLevel="0" collapsed="false">
      <c r="A1524" s="333" t="n">
        <f aca="false">B1524</f>
        <v>37068</v>
      </c>
      <c r="B1524" s="192" t="n">
        <v>37068</v>
      </c>
      <c r="C1524" s="308" t="n">
        <f aca="false">IF(B1524&lt;&gt;"",MONTH(B1524),0)</f>
        <v>6</v>
      </c>
      <c r="D1524" s="205" t="str">
        <f aca="false">VLOOKUP($B1524,data!$A$6:$M$15000,11)</f>
        <v>N/A</v>
      </c>
    </row>
    <row r="1525" customFormat="false" ht="11.25" hidden="false" customHeight="false" outlineLevel="0" collapsed="false">
      <c r="A1525" s="333" t="n">
        <f aca="false">B1525</f>
        <v>37069</v>
      </c>
      <c r="B1525" s="192" t="n">
        <v>37069</v>
      </c>
      <c r="C1525" s="308" t="n">
        <f aca="false">IF(B1525&lt;&gt;"",MONTH(B1525),0)</f>
        <v>6</v>
      </c>
      <c r="D1525" s="205" t="str">
        <f aca="false">VLOOKUP($B1525,data!$A$6:$M$15000,11)</f>
        <v>N/A</v>
      </c>
    </row>
    <row r="1526" customFormat="false" ht="11.25" hidden="false" customHeight="false" outlineLevel="0" collapsed="false">
      <c r="A1526" s="333" t="n">
        <f aca="false">B1526</f>
        <v>37070</v>
      </c>
      <c r="B1526" s="192" t="n">
        <v>37070</v>
      </c>
      <c r="C1526" s="308" t="n">
        <f aca="false">IF(B1526&lt;&gt;"",MONTH(B1526),0)</f>
        <v>6</v>
      </c>
      <c r="D1526" s="205" t="str">
        <f aca="false">VLOOKUP($B1526,data!$A$6:$M$15000,11)</f>
        <v>N/A</v>
      </c>
    </row>
    <row r="1527" customFormat="false" ht="11.25" hidden="false" customHeight="false" outlineLevel="0" collapsed="false">
      <c r="A1527" s="333" t="n">
        <f aca="false">B1527</f>
        <v>37071</v>
      </c>
      <c r="B1527" s="192" t="n">
        <v>37071</v>
      </c>
      <c r="C1527" s="308" t="n">
        <f aca="false">IF(B1527&lt;&gt;"",MONTH(B1527),0)</f>
        <v>6</v>
      </c>
      <c r="D1527" s="205" t="str">
        <f aca="false">VLOOKUP($B1527,data!$A$6:$M$15000,11)</f>
        <v>N/A</v>
      </c>
    </row>
    <row r="1528" customFormat="false" ht="11.25" hidden="false" customHeight="false" outlineLevel="0" collapsed="false">
      <c r="A1528" s="333" t="n">
        <f aca="false">B1528</f>
        <v>37072</v>
      </c>
      <c r="B1528" s="192" t="n">
        <v>37072</v>
      </c>
      <c r="C1528" s="308" t="n">
        <f aca="false">IF(B1528&lt;&gt;"",MONTH(B1528),0)</f>
        <v>6</v>
      </c>
      <c r="D1528" s="205" t="str">
        <f aca="false">VLOOKUP($B1528,data!$A$6:$M$15000,11)</f>
        <v>N/A</v>
      </c>
    </row>
    <row r="1529" customFormat="false" ht="11.25" hidden="false" customHeight="false" outlineLevel="0" collapsed="false">
      <c r="A1529" s="333" t="n">
        <f aca="false">B1529</f>
        <v>37073</v>
      </c>
      <c r="B1529" s="192" t="n">
        <v>37073</v>
      </c>
      <c r="C1529" s="308" t="n">
        <f aca="false">IF(B1529&lt;&gt;"",MONTH(B1529),0)</f>
        <v>7</v>
      </c>
      <c r="D1529" s="205" t="str">
        <f aca="false">VLOOKUP($B1529,data!$A$6:$M$15000,11)</f>
        <v>N/A</v>
      </c>
    </row>
    <row r="1530" customFormat="false" ht="11.25" hidden="false" customHeight="false" outlineLevel="0" collapsed="false">
      <c r="A1530" s="333" t="n">
        <f aca="false">B1530</f>
        <v>37074</v>
      </c>
      <c r="B1530" s="192" t="n">
        <v>37074</v>
      </c>
      <c r="C1530" s="308" t="n">
        <f aca="false">IF(B1530&lt;&gt;"",MONTH(B1530),0)</f>
        <v>7</v>
      </c>
      <c r="D1530" s="205" t="str">
        <f aca="false">VLOOKUP($B1530,data!$A$6:$M$15000,11)</f>
        <v>N/A</v>
      </c>
    </row>
    <row r="1531" customFormat="false" ht="11.25" hidden="false" customHeight="false" outlineLevel="0" collapsed="false">
      <c r="A1531" s="333" t="n">
        <f aca="false">B1531</f>
        <v>37075</v>
      </c>
      <c r="B1531" s="192" t="n">
        <v>37075</v>
      </c>
      <c r="C1531" s="308" t="n">
        <f aca="false">IF(B1531&lt;&gt;"",MONTH(B1531),0)</f>
        <v>7</v>
      </c>
      <c r="D1531" s="205" t="str">
        <f aca="false">VLOOKUP($B1531,data!$A$6:$M$15000,11)</f>
        <v>N/A</v>
      </c>
    </row>
    <row r="1532" customFormat="false" ht="11.25" hidden="false" customHeight="false" outlineLevel="0" collapsed="false">
      <c r="A1532" s="333" t="n">
        <f aca="false">B1532</f>
        <v>37076</v>
      </c>
      <c r="B1532" s="192" t="n">
        <v>37076</v>
      </c>
      <c r="C1532" s="308" t="n">
        <f aca="false">IF(B1532&lt;&gt;"",MONTH(B1532),0)</f>
        <v>7</v>
      </c>
      <c r="D1532" s="205" t="str">
        <f aca="false">VLOOKUP($B1532,data!$A$6:$M$15000,11)</f>
        <v>N/A</v>
      </c>
    </row>
    <row r="1533" customFormat="false" ht="11.25" hidden="false" customHeight="false" outlineLevel="0" collapsed="false">
      <c r="A1533" s="333" t="n">
        <f aca="false">B1533</f>
        <v>37077</v>
      </c>
      <c r="B1533" s="192" t="n">
        <v>37077</v>
      </c>
      <c r="C1533" s="308" t="n">
        <f aca="false">IF(B1533&lt;&gt;"",MONTH(B1533),0)</f>
        <v>7</v>
      </c>
      <c r="D1533" s="205" t="str">
        <f aca="false">VLOOKUP($B1533,data!$A$6:$M$15000,11)</f>
        <v>N/A</v>
      </c>
    </row>
    <row r="1534" customFormat="false" ht="11.25" hidden="false" customHeight="false" outlineLevel="0" collapsed="false">
      <c r="A1534" s="333" t="n">
        <f aca="false">B1534</f>
        <v>37078</v>
      </c>
      <c r="B1534" s="192" t="n">
        <v>37078</v>
      </c>
      <c r="C1534" s="308" t="n">
        <f aca="false">IF(B1534&lt;&gt;"",MONTH(B1534),0)</f>
        <v>7</v>
      </c>
      <c r="D1534" s="205" t="str">
        <f aca="false">VLOOKUP($B1534,data!$A$6:$M$15000,11)</f>
        <v>N/A</v>
      </c>
    </row>
    <row r="1535" customFormat="false" ht="11.25" hidden="false" customHeight="false" outlineLevel="0" collapsed="false">
      <c r="A1535" s="333" t="n">
        <f aca="false">B1535</f>
        <v>37079</v>
      </c>
      <c r="B1535" s="192" t="n">
        <v>37079</v>
      </c>
      <c r="C1535" s="308" t="n">
        <f aca="false">IF(B1535&lt;&gt;"",MONTH(B1535),0)</f>
        <v>7</v>
      </c>
      <c r="D1535" s="205" t="str">
        <f aca="false">VLOOKUP($B1535,data!$A$6:$M$15000,11)</f>
        <v>N/A</v>
      </c>
    </row>
    <row r="1536" customFormat="false" ht="11.25" hidden="false" customHeight="false" outlineLevel="0" collapsed="false">
      <c r="A1536" s="333" t="n">
        <f aca="false">B1536</f>
        <v>37080</v>
      </c>
      <c r="B1536" s="192" t="n">
        <v>37080</v>
      </c>
      <c r="C1536" s="308" t="n">
        <f aca="false">IF(B1536&lt;&gt;"",MONTH(B1536),0)</f>
        <v>7</v>
      </c>
      <c r="D1536" s="205" t="str">
        <f aca="false">VLOOKUP($B1536,data!$A$6:$M$15000,11)</f>
        <v>N/A</v>
      </c>
    </row>
    <row r="1537" customFormat="false" ht="11.25" hidden="false" customHeight="false" outlineLevel="0" collapsed="false">
      <c r="A1537" s="333" t="n">
        <f aca="false">B1537</f>
        <v>37081</v>
      </c>
      <c r="B1537" s="192" t="n">
        <v>37081</v>
      </c>
      <c r="C1537" s="308" t="n">
        <f aca="false">IF(B1537&lt;&gt;"",MONTH(B1537),0)</f>
        <v>7</v>
      </c>
      <c r="D1537" s="205" t="str">
        <f aca="false">VLOOKUP($B1537,data!$A$6:$M$15000,11)</f>
        <v>N/A</v>
      </c>
    </row>
    <row r="1538" customFormat="false" ht="11.25" hidden="false" customHeight="false" outlineLevel="0" collapsed="false">
      <c r="A1538" s="333" t="n">
        <f aca="false">B1538</f>
        <v>37082</v>
      </c>
      <c r="B1538" s="192" t="n">
        <v>37082</v>
      </c>
      <c r="C1538" s="308" t="n">
        <f aca="false">IF(B1538&lt;&gt;"",MONTH(B1538),0)</f>
        <v>7</v>
      </c>
      <c r="D1538" s="205" t="str">
        <f aca="false">VLOOKUP($B1538,data!$A$6:$M$15000,11)</f>
        <v>N/A</v>
      </c>
    </row>
    <row r="1539" customFormat="false" ht="11.25" hidden="false" customHeight="false" outlineLevel="0" collapsed="false">
      <c r="A1539" s="333" t="n">
        <f aca="false">B1539</f>
        <v>37083</v>
      </c>
      <c r="B1539" s="192" t="n">
        <v>37083</v>
      </c>
      <c r="C1539" s="308" t="n">
        <f aca="false">IF(B1539&lt;&gt;"",MONTH(B1539),0)</f>
        <v>7</v>
      </c>
      <c r="D1539" s="205" t="str">
        <f aca="false">VLOOKUP($B1539,data!$A$6:$M$15000,11)</f>
        <v>N/A</v>
      </c>
    </row>
    <row r="1540" customFormat="false" ht="11.25" hidden="false" customHeight="false" outlineLevel="0" collapsed="false">
      <c r="A1540" s="333" t="n">
        <f aca="false">B1540</f>
        <v>37084</v>
      </c>
      <c r="B1540" s="192" t="n">
        <v>37084</v>
      </c>
      <c r="C1540" s="308" t="n">
        <f aca="false">IF(B1540&lt;&gt;"",MONTH(B1540),0)</f>
        <v>7</v>
      </c>
      <c r="D1540" s="205" t="str">
        <f aca="false">VLOOKUP($B1540,data!$A$6:$M$15000,11)</f>
        <v>N/A</v>
      </c>
    </row>
    <row r="1541" customFormat="false" ht="11.25" hidden="false" customHeight="false" outlineLevel="0" collapsed="false">
      <c r="A1541" s="333" t="n">
        <f aca="false">B1541</f>
        <v>37085</v>
      </c>
      <c r="B1541" s="192" t="n">
        <v>37085</v>
      </c>
      <c r="C1541" s="308" t="n">
        <f aca="false">IF(B1541&lt;&gt;"",MONTH(B1541),0)</f>
        <v>7</v>
      </c>
      <c r="D1541" s="205" t="str">
        <f aca="false">VLOOKUP($B1541,data!$A$6:$M$15000,11)</f>
        <v>N/A</v>
      </c>
    </row>
    <row r="1542" customFormat="false" ht="11.25" hidden="false" customHeight="false" outlineLevel="0" collapsed="false">
      <c r="A1542" s="333" t="n">
        <f aca="false">B1542</f>
        <v>37086</v>
      </c>
      <c r="B1542" s="192" t="n">
        <v>37086</v>
      </c>
      <c r="C1542" s="308" t="n">
        <f aca="false">IF(B1542&lt;&gt;"",MONTH(B1542),0)</f>
        <v>7</v>
      </c>
      <c r="D1542" s="205" t="str">
        <f aca="false">VLOOKUP($B1542,data!$A$6:$M$15000,11)</f>
        <v>N/A</v>
      </c>
    </row>
    <row r="1543" customFormat="false" ht="11.25" hidden="false" customHeight="false" outlineLevel="0" collapsed="false">
      <c r="A1543" s="333" t="n">
        <f aca="false">B1543</f>
        <v>37087</v>
      </c>
      <c r="B1543" s="192" t="n">
        <v>37087</v>
      </c>
      <c r="C1543" s="308" t="n">
        <f aca="false">IF(B1543&lt;&gt;"",MONTH(B1543),0)</f>
        <v>7</v>
      </c>
      <c r="D1543" s="205" t="str">
        <f aca="false">VLOOKUP($B1543,data!$A$6:$M$15000,11)</f>
        <v>N/A</v>
      </c>
    </row>
    <row r="1544" customFormat="false" ht="11.25" hidden="false" customHeight="false" outlineLevel="0" collapsed="false">
      <c r="A1544" s="333" t="n">
        <f aca="false">B1544</f>
        <v>37088</v>
      </c>
      <c r="B1544" s="192" t="n">
        <v>37088</v>
      </c>
      <c r="C1544" s="308" t="n">
        <f aca="false">IF(B1544&lt;&gt;"",MONTH(B1544),0)</f>
        <v>7</v>
      </c>
      <c r="D1544" s="205" t="str">
        <f aca="false">VLOOKUP($B1544,data!$A$6:$M$15000,11)</f>
        <v>N/A</v>
      </c>
    </row>
    <row r="1545" customFormat="false" ht="11.25" hidden="false" customHeight="false" outlineLevel="0" collapsed="false">
      <c r="A1545" s="333" t="n">
        <f aca="false">B1545</f>
        <v>37089</v>
      </c>
      <c r="B1545" s="192" t="n">
        <v>37089</v>
      </c>
      <c r="C1545" s="308" t="n">
        <f aca="false">IF(B1545&lt;&gt;"",MONTH(B1545),0)</f>
        <v>7</v>
      </c>
      <c r="D1545" s="205" t="str">
        <f aca="false">VLOOKUP($B1545,data!$A$6:$M$15000,11)</f>
        <v>N/A</v>
      </c>
    </row>
    <row r="1546" customFormat="false" ht="11.25" hidden="false" customHeight="false" outlineLevel="0" collapsed="false">
      <c r="A1546" s="333" t="n">
        <f aca="false">B1546</f>
        <v>37090</v>
      </c>
      <c r="B1546" s="192" t="n">
        <v>37090</v>
      </c>
      <c r="C1546" s="308" t="n">
        <f aca="false">IF(B1546&lt;&gt;"",MONTH(B1546),0)</f>
        <v>7</v>
      </c>
      <c r="D1546" s="205" t="str">
        <f aca="false">VLOOKUP($B1546,data!$A$6:$M$15000,11)</f>
        <v>N/A</v>
      </c>
    </row>
    <row r="1547" customFormat="false" ht="11.25" hidden="false" customHeight="false" outlineLevel="0" collapsed="false">
      <c r="A1547" s="333" t="n">
        <f aca="false">B1547</f>
        <v>37091</v>
      </c>
      <c r="B1547" s="192" t="n">
        <v>37091</v>
      </c>
      <c r="C1547" s="308" t="n">
        <f aca="false">IF(B1547&lt;&gt;"",MONTH(B1547),0)</f>
        <v>7</v>
      </c>
      <c r="D1547" s="205" t="str">
        <f aca="false">VLOOKUP($B1547,data!$A$6:$M$15000,11)</f>
        <v>N/A</v>
      </c>
    </row>
    <row r="1548" customFormat="false" ht="11.25" hidden="false" customHeight="false" outlineLevel="0" collapsed="false">
      <c r="A1548" s="333" t="n">
        <f aca="false">B1548</f>
        <v>37092</v>
      </c>
      <c r="B1548" s="192" t="n">
        <v>37092</v>
      </c>
      <c r="C1548" s="308" t="n">
        <f aca="false">IF(B1548&lt;&gt;"",MONTH(B1548),0)</f>
        <v>7</v>
      </c>
      <c r="D1548" s="205" t="str">
        <f aca="false">VLOOKUP($B1548,data!$A$6:$M$15000,11)</f>
        <v>N/A</v>
      </c>
    </row>
    <row r="1549" customFormat="false" ht="11.25" hidden="false" customHeight="false" outlineLevel="0" collapsed="false">
      <c r="A1549" s="333" t="n">
        <f aca="false">B1549</f>
        <v>37093</v>
      </c>
      <c r="B1549" s="192" t="n">
        <v>37093</v>
      </c>
      <c r="C1549" s="308" t="n">
        <f aca="false">IF(B1549&lt;&gt;"",MONTH(B1549),0)</f>
        <v>7</v>
      </c>
      <c r="D1549" s="205" t="str">
        <f aca="false">VLOOKUP($B1549,data!$A$6:$M$15000,11)</f>
        <v>N/A</v>
      </c>
    </row>
    <row r="1550" customFormat="false" ht="11.25" hidden="false" customHeight="false" outlineLevel="0" collapsed="false">
      <c r="A1550" s="333" t="n">
        <f aca="false">B1550</f>
        <v>37094</v>
      </c>
      <c r="B1550" s="192" t="n">
        <v>37094</v>
      </c>
      <c r="C1550" s="308" t="n">
        <f aca="false">IF(B1550&lt;&gt;"",MONTH(B1550),0)</f>
        <v>7</v>
      </c>
      <c r="D1550" s="205" t="str">
        <f aca="false">VLOOKUP($B1550,data!$A$6:$M$15000,11)</f>
        <v>N/A</v>
      </c>
    </row>
    <row r="1551" customFormat="false" ht="11.25" hidden="false" customHeight="false" outlineLevel="0" collapsed="false">
      <c r="A1551" s="333" t="n">
        <f aca="false">B1551</f>
        <v>37095</v>
      </c>
      <c r="B1551" s="192" t="n">
        <v>37095</v>
      </c>
      <c r="C1551" s="308" t="n">
        <f aca="false">IF(B1551&lt;&gt;"",MONTH(B1551),0)</f>
        <v>7</v>
      </c>
      <c r="D1551" s="205" t="str">
        <f aca="false">VLOOKUP($B1551,data!$A$6:$M$15000,11)</f>
        <v>N/A</v>
      </c>
    </row>
    <row r="1552" customFormat="false" ht="11.25" hidden="false" customHeight="false" outlineLevel="0" collapsed="false">
      <c r="A1552" s="333" t="n">
        <f aca="false">B1552</f>
        <v>37096</v>
      </c>
      <c r="B1552" s="192" t="n">
        <v>37096</v>
      </c>
      <c r="C1552" s="308" t="n">
        <f aca="false">IF(B1552&lt;&gt;"",MONTH(B1552),0)</f>
        <v>7</v>
      </c>
      <c r="D1552" s="205" t="str">
        <f aca="false">VLOOKUP($B1552,data!$A$6:$M$15000,11)</f>
        <v>N/A</v>
      </c>
    </row>
    <row r="1553" customFormat="false" ht="11.25" hidden="false" customHeight="false" outlineLevel="0" collapsed="false">
      <c r="A1553" s="333" t="n">
        <f aca="false">B1553</f>
        <v>37097</v>
      </c>
      <c r="B1553" s="192" t="n">
        <v>37097</v>
      </c>
      <c r="C1553" s="308" t="n">
        <f aca="false">IF(B1553&lt;&gt;"",MONTH(B1553),0)</f>
        <v>7</v>
      </c>
      <c r="D1553" s="205" t="str">
        <f aca="false">VLOOKUP($B1553,data!$A$6:$M$15000,11)</f>
        <v>N/A</v>
      </c>
    </row>
    <row r="1554" customFormat="false" ht="11.25" hidden="false" customHeight="false" outlineLevel="0" collapsed="false">
      <c r="A1554" s="333" t="n">
        <f aca="false">B1554</f>
        <v>37098</v>
      </c>
      <c r="B1554" s="192" t="n">
        <v>37098</v>
      </c>
      <c r="C1554" s="308" t="n">
        <f aca="false">IF(B1554&lt;&gt;"",MONTH(B1554),0)</f>
        <v>7</v>
      </c>
      <c r="D1554" s="205" t="str">
        <f aca="false">VLOOKUP($B1554,data!$A$6:$M$15000,11)</f>
        <v>N/A</v>
      </c>
    </row>
    <row r="1555" customFormat="false" ht="11.25" hidden="false" customHeight="false" outlineLevel="0" collapsed="false">
      <c r="A1555" s="333" t="n">
        <f aca="false">B1555</f>
        <v>37099</v>
      </c>
      <c r="B1555" s="192" t="n">
        <v>37099</v>
      </c>
      <c r="C1555" s="308" t="n">
        <f aca="false">IF(B1555&lt;&gt;"",MONTH(B1555),0)</f>
        <v>7</v>
      </c>
      <c r="D1555" s="205" t="str">
        <f aca="false">VLOOKUP($B1555,data!$A$6:$M$15000,11)</f>
        <v>N/A</v>
      </c>
    </row>
    <row r="1556" customFormat="false" ht="11.25" hidden="false" customHeight="false" outlineLevel="0" collapsed="false">
      <c r="A1556" s="333" t="n">
        <f aca="false">B1556</f>
        <v>37100</v>
      </c>
      <c r="B1556" s="192" t="n">
        <v>37100</v>
      </c>
      <c r="C1556" s="308" t="n">
        <f aca="false">IF(B1556&lt;&gt;"",MONTH(B1556),0)</f>
        <v>7</v>
      </c>
      <c r="D1556" s="205" t="str">
        <f aca="false">VLOOKUP($B1556,data!$A$6:$M$15000,11)</f>
        <v>N/A</v>
      </c>
    </row>
    <row r="1557" customFormat="false" ht="11.25" hidden="false" customHeight="false" outlineLevel="0" collapsed="false">
      <c r="A1557" s="333" t="n">
        <f aca="false">B1557</f>
        <v>37101</v>
      </c>
      <c r="B1557" s="192" t="n">
        <v>37101</v>
      </c>
      <c r="C1557" s="308" t="n">
        <f aca="false">IF(B1557&lt;&gt;"",MONTH(B1557),0)</f>
        <v>7</v>
      </c>
      <c r="D1557" s="205" t="str">
        <f aca="false">VLOOKUP($B1557,data!$A$6:$M$15000,11)</f>
        <v>N/A</v>
      </c>
    </row>
    <row r="1558" customFormat="false" ht="11.25" hidden="false" customHeight="false" outlineLevel="0" collapsed="false">
      <c r="A1558" s="333" t="n">
        <f aca="false">B1558</f>
        <v>37102</v>
      </c>
      <c r="B1558" s="192" t="n">
        <v>37102</v>
      </c>
      <c r="C1558" s="308" t="n">
        <f aca="false">IF(B1558&lt;&gt;"",MONTH(B1558),0)</f>
        <v>7</v>
      </c>
      <c r="D1558" s="205" t="str">
        <f aca="false">VLOOKUP($B1558,data!$A$6:$M$15000,11)</f>
        <v>N/A</v>
      </c>
    </row>
    <row r="1559" customFormat="false" ht="11.25" hidden="false" customHeight="false" outlineLevel="0" collapsed="false">
      <c r="A1559" s="333" t="n">
        <f aca="false">B1559</f>
        <v>37103</v>
      </c>
      <c r="B1559" s="192" t="n">
        <v>37103</v>
      </c>
      <c r="C1559" s="308" t="n">
        <f aca="false">IF(B1559&lt;&gt;"",MONTH(B1559),0)</f>
        <v>7</v>
      </c>
      <c r="D1559" s="205" t="str">
        <f aca="false">VLOOKUP($B1559,data!$A$6:$M$15000,11)</f>
        <v>N/A</v>
      </c>
    </row>
    <row r="1560" customFormat="false" ht="11.25" hidden="false" customHeight="false" outlineLevel="0" collapsed="false">
      <c r="A1560" s="333" t="n">
        <f aca="false">B1560</f>
        <v>37104</v>
      </c>
      <c r="B1560" s="192" t="n">
        <v>37104</v>
      </c>
      <c r="C1560" s="308" t="n">
        <f aca="false">IF(B1560&lt;&gt;"",MONTH(B1560),0)</f>
        <v>8</v>
      </c>
      <c r="D1560" s="205" t="str">
        <f aca="false">VLOOKUP($B1560,data!$A$6:$M$15000,11)</f>
        <v>N/A</v>
      </c>
    </row>
    <row r="1561" customFormat="false" ht="11.25" hidden="false" customHeight="false" outlineLevel="0" collapsed="false">
      <c r="A1561" s="333" t="n">
        <f aca="false">B1561</f>
        <v>37105</v>
      </c>
      <c r="B1561" s="192" t="n">
        <v>37105</v>
      </c>
      <c r="C1561" s="308" t="n">
        <f aca="false">IF(B1561&lt;&gt;"",MONTH(B1561),0)</f>
        <v>8</v>
      </c>
      <c r="D1561" s="205" t="str">
        <f aca="false">VLOOKUP($B1561,data!$A$6:$M$15000,11)</f>
        <v>N/A</v>
      </c>
    </row>
    <row r="1562" customFormat="false" ht="11.25" hidden="false" customHeight="false" outlineLevel="0" collapsed="false">
      <c r="A1562" s="333" t="n">
        <f aca="false">B1562</f>
        <v>37106</v>
      </c>
      <c r="B1562" s="192" t="n">
        <v>37106</v>
      </c>
      <c r="C1562" s="308" t="n">
        <f aca="false">IF(B1562&lt;&gt;"",MONTH(B1562),0)</f>
        <v>8</v>
      </c>
      <c r="D1562" s="205" t="str">
        <f aca="false">VLOOKUP($B1562,data!$A$6:$M$15000,11)</f>
        <v>N/A</v>
      </c>
    </row>
    <row r="1563" customFormat="false" ht="11.25" hidden="false" customHeight="false" outlineLevel="0" collapsed="false">
      <c r="A1563" s="333" t="n">
        <f aca="false">B1563</f>
        <v>37107</v>
      </c>
      <c r="B1563" s="192" t="n">
        <v>37107</v>
      </c>
      <c r="C1563" s="308" t="n">
        <f aca="false">IF(B1563&lt;&gt;"",MONTH(B1563),0)</f>
        <v>8</v>
      </c>
      <c r="D1563" s="205" t="str">
        <f aca="false">VLOOKUP($B1563,data!$A$6:$M$15000,11)</f>
        <v>N/A</v>
      </c>
    </row>
    <row r="1564" customFormat="false" ht="11.25" hidden="false" customHeight="false" outlineLevel="0" collapsed="false">
      <c r="A1564" s="333" t="n">
        <f aca="false">B1564</f>
        <v>37108</v>
      </c>
      <c r="B1564" s="192" t="n">
        <v>37108</v>
      </c>
      <c r="C1564" s="308" t="n">
        <f aca="false">IF(B1564&lt;&gt;"",MONTH(B1564),0)</f>
        <v>8</v>
      </c>
      <c r="D1564" s="205" t="str">
        <f aca="false">VLOOKUP($B1564,data!$A$6:$M$15000,11)</f>
        <v>N/A</v>
      </c>
    </row>
    <row r="1565" customFormat="false" ht="11.25" hidden="false" customHeight="false" outlineLevel="0" collapsed="false">
      <c r="A1565" s="333" t="n">
        <f aca="false">B1565</f>
        <v>37109</v>
      </c>
      <c r="B1565" s="192" t="n">
        <v>37109</v>
      </c>
      <c r="C1565" s="308" t="n">
        <f aca="false">IF(B1565&lt;&gt;"",MONTH(B1565),0)</f>
        <v>8</v>
      </c>
      <c r="D1565" s="205" t="str">
        <f aca="false">VLOOKUP($B1565,data!$A$6:$M$15000,11)</f>
        <v>N/A</v>
      </c>
    </row>
    <row r="1566" customFormat="false" ht="11.25" hidden="false" customHeight="false" outlineLevel="0" collapsed="false">
      <c r="A1566" s="333" t="n">
        <f aca="false">B1566</f>
        <v>37110</v>
      </c>
      <c r="B1566" s="192" t="n">
        <v>37110</v>
      </c>
      <c r="C1566" s="308" t="n">
        <f aca="false">IF(B1566&lt;&gt;"",MONTH(B1566),0)</f>
        <v>8</v>
      </c>
      <c r="D1566" s="205" t="str">
        <f aca="false">VLOOKUP($B1566,data!$A$6:$M$15000,11)</f>
        <v>N/A</v>
      </c>
    </row>
    <row r="1567" customFormat="false" ht="11.25" hidden="false" customHeight="false" outlineLevel="0" collapsed="false">
      <c r="A1567" s="333" t="n">
        <f aca="false">B1567</f>
        <v>37111</v>
      </c>
      <c r="B1567" s="192" t="n">
        <v>37111</v>
      </c>
      <c r="C1567" s="308" t="n">
        <f aca="false">IF(B1567&lt;&gt;"",MONTH(B1567),0)</f>
        <v>8</v>
      </c>
      <c r="D1567" s="205" t="str">
        <f aca="false">VLOOKUP($B1567,data!$A$6:$M$15000,11)</f>
        <v>N/A</v>
      </c>
    </row>
    <row r="1568" customFormat="false" ht="11.25" hidden="false" customHeight="false" outlineLevel="0" collapsed="false">
      <c r="A1568" s="333" t="n">
        <f aca="false">B1568</f>
        <v>37112</v>
      </c>
      <c r="B1568" s="192" t="n">
        <v>37112</v>
      </c>
      <c r="C1568" s="308" t="n">
        <f aca="false">IF(B1568&lt;&gt;"",MONTH(B1568),0)</f>
        <v>8</v>
      </c>
      <c r="D1568" s="205" t="str">
        <f aca="false">VLOOKUP($B1568,data!$A$6:$M$15000,11)</f>
        <v>N/A</v>
      </c>
    </row>
    <row r="1569" customFormat="false" ht="11.25" hidden="false" customHeight="false" outlineLevel="0" collapsed="false">
      <c r="A1569" s="333" t="n">
        <f aca="false">B1569</f>
        <v>37113</v>
      </c>
      <c r="B1569" s="192" t="n">
        <v>37113</v>
      </c>
      <c r="C1569" s="308" t="n">
        <f aca="false">IF(B1569&lt;&gt;"",MONTH(B1569),0)</f>
        <v>8</v>
      </c>
      <c r="D1569" s="205" t="str">
        <f aca="false">VLOOKUP($B1569,data!$A$6:$M$15000,11)</f>
        <v>N/A</v>
      </c>
    </row>
    <row r="1570" customFormat="false" ht="11.25" hidden="false" customHeight="false" outlineLevel="0" collapsed="false">
      <c r="A1570" s="333" t="n">
        <f aca="false">B1570</f>
        <v>37114</v>
      </c>
      <c r="B1570" s="192" t="n">
        <v>37114</v>
      </c>
      <c r="C1570" s="308" t="n">
        <f aca="false">IF(B1570&lt;&gt;"",MONTH(B1570),0)</f>
        <v>8</v>
      </c>
      <c r="D1570" s="205" t="str">
        <f aca="false">VLOOKUP($B1570,data!$A$6:$M$15000,11)</f>
        <v>N/A</v>
      </c>
    </row>
    <row r="1571" customFormat="false" ht="11.25" hidden="false" customHeight="false" outlineLevel="0" collapsed="false">
      <c r="A1571" s="333" t="n">
        <f aca="false">B1571</f>
        <v>37115</v>
      </c>
      <c r="B1571" s="192" t="n">
        <v>37115</v>
      </c>
      <c r="C1571" s="308" t="n">
        <f aca="false">IF(B1571&lt;&gt;"",MONTH(B1571),0)</f>
        <v>8</v>
      </c>
      <c r="D1571" s="205" t="str">
        <f aca="false">VLOOKUP($B1571,data!$A$6:$M$15000,11)</f>
        <v>N/A</v>
      </c>
    </row>
    <row r="1572" customFormat="false" ht="11.25" hidden="false" customHeight="false" outlineLevel="0" collapsed="false">
      <c r="A1572" s="333" t="n">
        <f aca="false">B1572</f>
        <v>37116</v>
      </c>
      <c r="B1572" s="192" t="n">
        <v>37116</v>
      </c>
      <c r="C1572" s="308" t="n">
        <f aca="false">IF(B1572&lt;&gt;"",MONTH(B1572),0)</f>
        <v>8</v>
      </c>
      <c r="D1572" s="205" t="str">
        <f aca="false">VLOOKUP($B1572,data!$A$6:$M$15000,11)</f>
        <v>N/A</v>
      </c>
    </row>
    <row r="1573" customFormat="false" ht="11.25" hidden="false" customHeight="false" outlineLevel="0" collapsed="false">
      <c r="A1573" s="333" t="n">
        <f aca="false">B1573</f>
        <v>37117</v>
      </c>
      <c r="B1573" s="192" t="n">
        <v>37117</v>
      </c>
      <c r="C1573" s="308" t="n">
        <f aca="false">IF(B1573&lt;&gt;"",MONTH(B1573),0)</f>
        <v>8</v>
      </c>
      <c r="D1573" s="205" t="str">
        <f aca="false">VLOOKUP($B1573,data!$A$6:$M$15000,11)</f>
        <v>N/A</v>
      </c>
    </row>
    <row r="1574" customFormat="false" ht="11.25" hidden="false" customHeight="false" outlineLevel="0" collapsed="false">
      <c r="A1574" s="333" t="n">
        <f aca="false">B1574</f>
        <v>37118</v>
      </c>
      <c r="B1574" s="192" t="n">
        <v>37118</v>
      </c>
      <c r="C1574" s="308" t="n">
        <f aca="false">IF(B1574&lt;&gt;"",MONTH(B1574),0)</f>
        <v>8</v>
      </c>
      <c r="D1574" s="205" t="str">
        <f aca="false">VLOOKUP($B1574,data!$A$6:$M$15000,11)</f>
        <v>N/A</v>
      </c>
    </row>
    <row r="1575" customFormat="false" ht="11.25" hidden="false" customHeight="false" outlineLevel="0" collapsed="false">
      <c r="A1575" s="333" t="n">
        <f aca="false">B1575</f>
        <v>37119</v>
      </c>
      <c r="B1575" s="192" t="n">
        <v>37119</v>
      </c>
      <c r="C1575" s="308" t="n">
        <f aca="false">IF(B1575&lt;&gt;"",MONTH(B1575),0)</f>
        <v>8</v>
      </c>
      <c r="D1575" s="205" t="str">
        <f aca="false">VLOOKUP($B1575,data!$A$6:$M$15000,11)</f>
        <v>N/A</v>
      </c>
    </row>
    <row r="1576" customFormat="false" ht="11.25" hidden="false" customHeight="false" outlineLevel="0" collapsed="false">
      <c r="A1576" s="333" t="n">
        <f aca="false">B1576</f>
        <v>37120</v>
      </c>
      <c r="B1576" s="192" t="n">
        <v>37120</v>
      </c>
      <c r="C1576" s="308" t="n">
        <f aca="false">IF(B1576&lt;&gt;"",MONTH(B1576),0)</f>
        <v>8</v>
      </c>
      <c r="D1576" s="205" t="str">
        <f aca="false">VLOOKUP($B1576,data!$A$6:$M$15000,11)</f>
        <v>N/A</v>
      </c>
    </row>
    <row r="1577" customFormat="false" ht="11.25" hidden="false" customHeight="false" outlineLevel="0" collapsed="false">
      <c r="A1577" s="333" t="n">
        <f aca="false">B1577</f>
        <v>37121</v>
      </c>
      <c r="B1577" s="192" t="n">
        <v>37121</v>
      </c>
      <c r="C1577" s="308" t="n">
        <f aca="false">IF(B1577&lt;&gt;"",MONTH(B1577),0)</f>
        <v>8</v>
      </c>
      <c r="D1577" s="205" t="str">
        <f aca="false">VLOOKUP($B1577,data!$A$6:$M$15000,11)</f>
        <v>N/A</v>
      </c>
    </row>
    <row r="1578" customFormat="false" ht="11.25" hidden="false" customHeight="false" outlineLevel="0" collapsed="false">
      <c r="A1578" s="333" t="n">
        <f aca="false">B1578</f>
        <v>37122</v>
      </c>
      <c r="B1578" s="192" t="n">
        <v>37122</v>
      </c>
      <c r="C1578" s="308" t="n">
        <f aca="false">IF(B1578&lt;&gt;"",MONTH(B1578),0)</f>
        <v>8</v>
      </c>
      <c r="D1578" s="205" t="str">
        <f aca="false">VLOOKUP($B1578,data!$A$6:$M$15000,11)</f>
        <v>N/A</v>
      </c>
    </row>
    <row r="1579" customFormat="false" ht="11.25" hidden="false" customHeight="false" outlineLevel="0" collapsed="false">
      <c r="A1579" s="333" t="n">
        <f aca="false">B1579</f>
        <v>37123</v>
      </c>
      <c r="B1579" s="192" t="n">
        <v>37123</v>
      </c>
      <c r="C1579" s="308" t="n">
        <f aca="false">IF(B1579&lt;&gt;"",MONTH(B1579),0)</f>
        <v>8</v>
      </c>
      <c r="D1579" s="205" t="str">
        <f aca="false">VLOOKUP($B1579,data!$A$6:$M$15000,11)</f>
        <v>N/A</v>
      </c>
    </row>
    <row r="1580" customFormat="false" ht="11.25" hidden="false" customHeight="false" outlineLevel="0" collapsed="false">
      <c r="A1580" s="333" t="n">
        <f aca="false">B1580</f>
        <v>37124</v>
      </c>
      <c r="B1580" s="192" t="n">
        <v>37124</v>
      </c>
      <c r="C1580" s="308" t="n">
        <f aca="false">IF(B1580&lt;&gt;"",MONTH(B1580),0)</f>
        <v>8</v>
      </c>
      <c r="D1580" s="205" t="str">
        <f aca="false">VLOOKUP($B1580,data!$A$6:$M$15000,11)</f>
        <v>N/A</v>
      </c>
    </row>
    <row r="1581" customFormat="false" ht="11.25" hidden="false" customHeight="false" outlineLevel="0" collapsed="false">
      <c r="A1581" s="333" t="n">
        <f aca="false">B1581</f>
        <v>37125</v>
      </c>
      <c r="B1581" s="192" t="n">
        <v>37125</v>
      </c>
      <c r="C1581" s="308" t="n">
        <f aca="false">IF(B1581&lt;&gt;"",MONTH(B1581),0)</f>
        <v>8</v>
      </c>
      <c r="D1581" s="205" t="str">
        <f aca="false">VLOOKUP($B1581,data!$A$6:$M$15000,11)</f>
        <v>N/A</v>
      </c>
    </row>
    <row r="1582" customFormat="false" ht="11.25" hidden="false" customHeight="false" outlineLevel="0" collapsed="false">
      <c r="A1582" s="333" t="n">
        <f aca="false">B1582</f>
        <v>37126</v>
      </c>
      <c r="B1582" s="192" t="n">
        <v>37126</v>
      </c>
      <c r="C1582" s="308" t="n">
        <f aca="false">IF(B1582&lt;&gt;"",MONTH(B1582),0)</f>
        <v>8</v>
      </c>
      <c r="D1582" s="205" t="str">
        <f aca="false">VLOOKUP($B1582,data!$A$6:$M$15000,11)</f>
        <v>N/A</v>
      </c>
    </row>
    <row r="1583" customFormat="false" ht="11.25" hidden="false" customHeight="false" outlineLevel="0" collapsed="false">
      <c r="A1583" s="333" t="n">
        <f aca="false">B1583</f>
        <v>37127</v>
      </c>
      <c r="B1583" s="192" t="n">
        <v>37127</v>
      </c>
      <c r="C1583" s="308" t="n">
        <f aca="false">IF(B1583&lt;&gt;"",MONTH(B1583),0)</f>
        <v>8</v>
      </c>
      <c r="D1583" s="205" t="str">
        <f aca="false">VLOOKUP($B1583,data!$A$6:$M$15000,11)</f>
        <v>N/A</v>
      </c>
    </row>
    <row r="1584" customFormat="false" ht="11.25" hidden="false" customHeight="false" outlineLevel="0" collapsed="false">
      <c r="A1584" s="333" t="n">
        <f aca="false">B1584</f>
        <v>37128</v>
      </c>
      <c r="B1584" s="192" t="n">
        <v>37128</v>
      </c>
      <c r="C1584" s="308" t="n">
        <f aca="false">IF(B1584&lt;&gt;"",MONTH(B1584),0)</f>
        <v>8</v>
      </c>
      <c r="D1584" s="205" t="str">
        <f aca="false">VLOOKUP($B1584,data!$A$6:$M$15000,11)</f>
        <v>N/A</v>
      </c>
    </row>
    <row r="1585" customFormat="false" ht="11.25" hidden="false" customHeight="false" outlineLevel="0" collapsed="false">
      <c r="A1585" s="333" t="n">
        <f aca="false">B1585</f>
        <v>37129</v>
      </c>
      <c r="B1585" s="192" t="n">
        <v>37129</v>
      </c>
      <c r="C1585" s="308" t="n">
        <f aca="false">IF(B1585&lt;&gt;"",MONTH(B1585),0)</f>
        <v>8</v>
      </c>
      <c r="D1585" s="205" t="str">
        <f aca="false">VLOOKUP($B1585,data!$A$6:$M$15000,11)</f>
        <v>N/A</v>
      </c>
    </row>
    <row r="1586" customFormat="false" ht="11.25" hidden="false" customHeight="false" outlineLevel="0" collapsed="false">
      <c r="A1586" s="333" t="n">
        <f aca="false">B1586</f>
        <v>37130</v>
      </c>
      <c r="B1586" s="192" t="n">
        <v>37130</v>
      </c>
      <c r="C1586" s="308" t="n">
        <f aca="false">IF(B1586&lt;&gt;"",MONTH(B1586),0)</f>
        <v>8</v>
      </c>
      <c r="D1586" s="205" t="str">
        <f aca="false">VLOOKUP($B1586,data!$A$6:$M$15000,11)</f>
        <v>N/A</v>
      </c>
    </row>
    <row r="1587" customFormat="false" ht="11.25" hidden="false" customHeight="false" outlineLevel="0" collapsed="false">
      <c r="A1587" s="333" t="n">
        <f aca="false">B1587</f>
        <v>37131</v>
      </c>
      <c r="B1587" s="192" t="n">
        <v>37131</v>
      </c>
      <c r="C1587" s="308" t="n">
        <f aca="false">IF(B1587&lt;&gt;"",MONTH(B1587),0)</f>
        <v>8</v>
      </c>
      <c r="D1587" s="205" t="str">
        <f aca="false">VLOOKUP($B1587,data!$A$6:$M$15000,11)</f>
        <v>N/A</v>
      </c>
    </row>
    <row r="1588" customFormat="false" ht="11.25" hidden="false" customHeight="false" outlineLevel="0" collapsed="false">
      <c r="A1588" s="333" t="n">
        <f aca="false">B1588</f>
        <v>37132</v>
      </c>
      <c r="B1588" s="192" t="n">
        <v>37132</v>
      </c>
      <c r="C1588" s="308" t="n">
        <f aca="false">IF(B1588&lt;&gt;"",MONTH(B1588),0)</f>
        <v>8</v>
      </c>
      <c r="D1588" s="205" t="str">
        <f aca="false">VLOOKUP($B1588,data!$A$6:$M$15000,11)</f>
        <v>N/A</v>
      </c>
    </row>
    <row r="1589" customFormat="false" ht="11.25" hidden="false" customHeight="false" outlineLevel="0" collapsed="false">
      <c r="A1589" s="333" t="n">
        <f aca="false">B1589</f>
        <v>37133</v>
      </c>
      <c r="B1589" s="192" t="n">
        <v>37133</v>
      </c>
      <c r="C1589" s="308" t="n">
        <f aca="false">IF(B1589&lt;&gt;"",MONTH(B1589),0)</f>
        <v>8</v>
      </c>
      <c r="D1589" s="205" t="str">
        <f aca="false">VLOOKUP($B1589,data!$A$6:$M$15000,11)</f>
        <v>N/A</v>
      </c>
    </row>
    <row r="1590" customFormat="false" ht="11.25" hidden="false" customHeight="false" outlineLevel="0" collapsed="false">
      <c r="A1590" s="333" t="n">
        <f aca="false">B1590</f>
        <v>37134</v>
      </c>
      <c r="B1590" s="192" t="n">
        <v>37134</v>
      </c>
      <c r="C1590" s="308" t="n">
        <f aca="false">IF(B1590&lt;&gt;"",MONTH(B1590),0)</f>
        <v>8</v>
      </c>
      <c r="D1590" s="205" t="str">
        <f aca="false">VLOOKUP($B1590,data!$A$6:$M$15000,11)</f>
        <v>N/A</v>
      </c>
    </row>
    <row r="1591" customFormat="false" ht="11.25" hidden="false" customHeight="false" outlineLevel="0" collapsed="false">
      <c r="A1591" s="333" t="n">
        <f aca="false">B1591</f>
        <v>37135</v>
      </c>
      <c r="B1591" s="192" t="n">
        <v>37135</v>
      </c>
      <c r="C1591" s="308" t="n">
        <f aca="false">IF(B1591&lt;&gt;"",MONTH(B1591),0)</f>
        <v>9</v>
      </c>
      <c r="D1591" s="205" t="str">
        <f aca="false">VLOOKUP($B1591,data!$A$6:$M$15000,11)</f>
        <v>N/A</v>
      </c>
    </row>
    <row r="1592" customFormat="false" ht="11.25" hidden="false" customHeight="false" outlineLevel="0" collapsed="false">
      <c r="A1592" s="333" t="n">
        <f aca="false">B1592</f>
        <v>37136</v>
      </c>
      <c r="B1592" s="192" t="n">
        <v>37136</v>
      </c>
      <c r="C1592" s="308" t="n">
        <f aca="false">IF(B1592&lt;&gt;"",MONTH(B1592),0)</f>
        <v>9</v>
      </c>
      <c r="D1592" s="205" t="str">
        <f aca="false">VLOOKUP($B1592,data!$A$6:$M$15000,11)</f>
        <v>N/A</v>
      </c>
    </row>
    <row r="1593" customFormat="false" ht="11.25" hidden="false" customHeight="false" outlineLevel="0" collapsed="false">
      <c r="A1593" s="333" t="n">
        <f aca="false">B1593</f>
        <v>37137</v>
      </c>
      <c r="B1593" s="192" t="n">
        <v>37137</v>
      </c>
      <c r="C1593" s="308" t="n">
        <f aca="false">IF(B1593&lt;&gt;"",MONTH(B1593),0)</f>
        <v>9</v>
      </c>
      <c r="D1593" s="205" t="str">
        <f aca="false">VLOOKUP($B1593,data!$A$6:$M$15000,11)</f>
        <v>N/A</v>
      </c>
    </row>
    <row r="1594" customFormat="false" ht="11.25" hidden="false" customHeight="false" outlineLevel="0" collapsed="false">
      <c r="A1594" s="333" t="n">
        <f aca="false">B1594</f>
        <v>37138</v>
      </c>
      <c r="B1594" s="192" t="n">
        <v>37138</v>
      </c>
      <c r="C1594" s="308" t="n">
        <f aca="false">IF(B1594&lt;&gt;"",MONTH(B1594),0)</f>
        <v>9</v>
      </c>
      <c r="D1594" s="205" t="str">
        <f aca="false">VLOOKUP($B1594,data!$A$6:$M$15000,11)</f>
        <v>N/A</v>
      </c>
    </row>
    <row r="1595" customFormat="false" ht="11.25" hidden="false" customHeight="false" outlineLevel="0" collapsed="false">
      <c r="A1595" s="333" t="n">
        <f aca="false">B1595</f>
        <v>37139</v>
      </c>
      <c r="B1595" s="192" t="n">
        <v>37139</v>
      </c>
      <c r="C1595" s="308" t="n">
        <f aca="false">IF(B1595&lt;&gt;"",MONTH(B1595),0)</f>
        <v>9</v>
      </c>
      <c r="D1595" s="205" t="str">
        <f aca="false">VLOOKUP($B1595,data!$A$6:$M$15000,11)</f>
        <v>N/A</v>
      </c>
    </row>
    <row r="1596" customFormat="false" ht="11.25" hidden="false" customHeight="false" outlineLevel="0" collapsed="false">
      <c r="A1596" s="333" t="n">
        <f aca="false">B1596</f>
        <v>37140</v>
      </c>
      <c r="B1596" s="192" t="n">
        <v>37140</v>
      </c>
      <c r="C1596" s="308" t="n">
        <f aca="false">IF(B1596&lt;&gt;"",MONTH(B1596),0)</f>
        <v>9</v>
      </c>
      <c r="D1596" s="205" t="str">
        <f aca="false">VLOOKUP($B1596,data!$A$6:$M$15000,11)</f>
        <v>N/A</v>
      </c>
    </row>
    <row r="1597" customFormat="false" ht="11.25" hidden="false" customHeight="false" outlineLevel="0" collapsed="false">
      <c r="A1597" s="333" t="n">
        <f aca="false">B1597</f>
        <v>37141</v>
      </c>
      <c r="B1597" s="192" t="n">
        <v>37141</v>
      </c>
      <c r="C1597" s="308" t="n">
        <f aca="false">IF(B1597&lt;&gt;"",MONTH(B1597),0)</f>
        <v>9</v>
      </c>
      <c r="D1597" s="205" t="str">
        <f aca="false">VLOOKUP($B1597,data!$A$6:$M$15000,11)</f>
        <v>N/A</v>
      </c>
    </row>
    <row r="1598" customFormat="false" ht="11.25" hidden="false" customHeight="false" outlineLevel="0" collapsed="false">
      <c r="A1598" s="333" t="n">
        <f aca="false">B1598</f>
        <v>37142</v>
      </c>
      <c r="B1598" s="192" t="n">
        <v>37142</v>
      </c>
      <c r="C1598" s="308" t="n">
        <f aca="false">IF(B1598&lt;&gt;"",MONTH(B1598),0)</f>
        <v>9</v>
      </c>
      <c r="D1598" s="205" t="str">
        <f aca="false">VLOOKUP($B1598,data!$A$6:$M$15000,11)</f>
        <v>N/A</v>
      </c>
    </row>
    <row r="1599" customFormat="false" ht="11.25" hidden="false" customHeight="false" outlineLevel="0" collapsed="false">
      <c r="A1599" s="333" t="n">
        <f aca="false">B1599</f>
        <v>37143</v>
      </c>
      <c r="B1599" s="192" t="n">
        <v>37143</v>
      </c>
      <c r="C1599" s="308" t="n">
        <f aca="false">IF(B1599&lt;&gt;"",MONTH(B1599),0)</f>
        <v>9</v>
      </c>
      <c r="D1599" s="205" t="str">
        <f aca="false">VLOOKUP($B1599,data!$A$6:$M$15000,11)</f>
        <v>N/A</v>
      </c>
    </row>
    <row r="1600" customFormat="false" ht="11.25" hidden="false" customHeight="false" outlineLevel="0" collapsed="false">
      <c r="A1600" s="333" t="n">
        <f aca="false">B1600</f>
        <v>37144</v>
      </c>
      <c r="B1600" s="192" t="n">
        <v>37144</v>
      </c>
      <c r="C1600" s="308" t="n">
        <f aca="false">IF(B1600&lt;&gt;"",MONTH(B1600),0)</f>
        <v>9</v>
      </c>
      <c r="D1600" s="205" t="str">
        <f aca="false">VLOOKUP($B1600,data!$A$6:$M$15000,11)</f>
        <v>N/A</v>
      </c>
    </row>
    <row r="1601" customFormat="false" ht="11.25" hidden="false" customHeight="false" outlineLevel="0" collapsed="false">
      <c r="A1601" s="333" t="n">
        <f aca="false">B1601</f>
        <v>37145</v>
      </c>
      <c r="B1601" s="192" t="n">
        <v>37145</v>
      </c>
      <c r="C1601" s="308" t="n">
        <f aca="false">IF(B1601&lt;&gt;"",MONTH(B1601),0)</f>
        <v>9</v>
      </c>
      <c r="D1601" s="205" t="str">
        <f aca="false">VLOOKUP($B1601,data!$A$6:$M$15000,11)</f>
        <v>N/A</v>
      </c>
    </row>
    <row r="1602" customFormat="false" ht="11.25" hidden="false" customHeight="false" outlineLevel="0" collapsed="false">
      <c r="A1602" s="333" t="n">
        <f aca="false">B1602</f>
        <v>37146</v>
      </c>
      <c r="B1602" s="192" t="n">
        <v>37146</v>
      </c>
      <c r="C1602" s="308" t="n">
        <f aca="false">IF(B1602&lt;&gt;"",MONTH(B1602),0)</f>
        <v>9</v>
      </c>
      <c r="D1602" s="205" t="str">
        <f aca="false">VLOOKUP($B1602,data!$A$6:$M$15000,11)</f>
        <v>N/A</v>
      </c>
    </row>
    <row r="1603" customFormat="false" ht="11.25" hidden="false" customHeight="false" outlineLevel="0" collapsed="false">
      <c r="A1603" s="333" t="n">
        <f aca="false">B1603</f>
        <v>37147</v>
      </c>
      <c r="B1603" s="192" t="n">
        <v>37147</v>
      </c>
      <c r="C1603" s="308" t="n">
        <f aca="false">IF(B1603&lt;&gt;"",MONTH(B1603),0)</f>
        <v>9</v>
      </c>
      <c r="D1603" s="205" t="str">
        <f aca="false">VLOOKUP($B1603,data!$A$6:$M$15000,11)</f>
        <v>N/A</v>
      </c>
    </row>
    <row r="1604" customFormat="false" ht="11.25" hidden="false" customHeight="false" outlineLevel="0" collapsed="false">
      <c r="A1604" s="333" t="n">
        <f aca="false">B1604</f>
        <v>37148</v>
      </c>
      <c r="B1604" s="192" t="n">
        <v>37148</v>
      </c>
      <c r="C1604" s="308" t="n">
        <f aca="false">IF(B1604&lt;&gt;"",MONTH(B1604),0)</f>
        <v>9</v>
      </c>
      <c r="D1604" s="205" t="str">
        <f aca="false">VLOOKUP($B1604,data!$A$6:$M$15000,11)</f>
        <v>N/A</v>
      </c>
    </row>
    <row r="1605" customFormat="false" ht="11.25" hidden="false" customHeight="false" outlineLevel="0" collapsed="false">
      <c r="A1605" s="333" t="n">
        <f aca="false">B1605</f>
        <v>37149</v>
      </c>
      <c r="B1605" s="192" t="n">
        <v>37149</v>
      </c>
      <c r="C1605" s="308" t="n">
        <f aca="false">IF(B1605&lt;&gt;"",MONTH(B1605),0)</f>
        <v>9</v>
      </c>
      <c r="D1605" s="205" t="str">
        <f aca="false">VLOOKUP($B1605,data!$A$6:$M$15000,11)</f>
        <v>N/A</v>
      </c>
    </row>
    <row r="1606" customFormat="false" ht="11.25" hidden="false" customHeight="false" outlineLevel="0" collapsed="false">
      <c r="A1606" s="333" t="n">
        <f aca="false">B1606</f>
        <v>37150</v>
      </c>
      <c r="B1606" s="192" t="n">
        <v>37150</v>
      </c>
      <c r="C1606" s="308" t="n">
        <f aca="false">IF(B1606&lt;&gt;"",MONTH(B1606),0)</f>
        <v>9</v>
      </c>
      <c r="D1606" s="205" t="str">
        <f aca="false">VLOOKUP($B1606,data!$A$6:$M$15000,11)</f>
        <v>N/A</v>
      </c>
    </row>
    <row r="1607" customFormat="false" ht="11.25" hidden="false" customHeight="false" outlineLevel="0" collapsed="false">
      <c r="A1607" s="333" t="n">
        <f aca="false">B1607</f>
        <v>37151</v>
      </c>
      <c r="B1607" s="192" t="n">
        <v>37151</v>
      </c>
      <c r="C1607" s="308" t="n">
        <f aca="false">IF(B1607&lt;&gt;"",MONTH(B1607),0)</f>
        <v>9</v>
      </c>
      <c r="D1607" s="205" t="str">
        <f aca="false">VLOOKUP($B1607,data!$A$6:$M$15000,11)</f>
        <v>N/A</v>
      </c>
    </row>
    <row r="1608" customFormat="false" ht="11.25" hidden="false" customHeight="false" outlineLevel="0" collapsed="false">
      <c r="A1608" s="333" t="n">
        <f aca="false">B1608</f>
        <v>37152</v>
      </c>
      <c r="B1608" s="192" t="n">
        <v>37152</v>
      </c>
      <c r="C1608" s="308" t="n">
        <f aca="false">IF(B1608&lt;&gt;"",MONTH(B1608),0)</f>
        <v>9</v>
      </c>
      <c r="D1608" s="205" t="str">
        <f aca="false">VLOOKUP($B1608,data!$A$6:$M$15000,11)</f>
        <v>N/A</v>
      </c>
    </row>
    <row r="1609" customFormat="false" ht="11.25" hidden="false" customHeight="false" outlineLevel="0" collapsed="false">
      <c r="A1609" s="333" t="n">
        <f aca="false">B1609</f>
        <v>37153</v>
      </c>
      <c r="B1609" s="192" t="n">
        <v>37153</v>
      </c>
      <c r="C1609" s="308" t="n">
        <f aca="false">IF(B1609&lt;&gt;"",MONTH(B1609),0)</f>
        <v>9</v>
      </c>
      <c r="D1609" s="205" t="str">
        <f aca="false">VLOOKUP($B1609,data!$A$6:$M$15000,11)</f>
        <v>N/A</v>
      </c>
    </row>
    <row r="1610" customFormat="false" ht="11.25" hidden="false" customHeight="false" outlineLevel="0" collapsed="false">
      <c r="A1610" s="333" t="n">
        <f aca="false">B1610</f>
        <v>37154</v>
      </c>
      <c r="B1610" s="192" t="n">
        <v>37154</v>
      </c>
      <c r="C1610" s="308" t="n">
        <f aca="false">IF(B1610&lt;&gt;"",MONTH(B1610),0)</f>
        <v>9</v>
      </c>
      <c r="D1610" s="205" t="str">
        <f aca="false">VLOOKUP($B1610,data!$A$6:$M$15000,11)</f>
        <v>N/A</v>
      </c>
    </row>
    <row r="1611" customFormat="false" ht="11.25" hidden="false" customHeight="false" outlineLevel="0" collapsed="false">
      <c r="A1611" s="333" t="n">
        <f aca="false">B1611</f>
        <v>37155</v>
      </c>
      <c r="B1611" s="192" t="n">
        <v>37155</v>
      </c>
      <c r="C1611" s="308" t="n">
        <f aca="false">IF(B1611&lt;&gt;"",MONTH(B1611),0)</f>
        <v>9</v>
      </c>
      <c r="D1611" s="205" t="str">
        <f aca="false">VLOOKUP($B1611,data!$A$6:$M$15000,11)</f>
        <v>N/A</v>
      </c>
    </row>
    <row r="1612" customFormat="false" ht="11.25" hidden="false" customHeight="false" outlineLevel="0" collapsed="false">
      <c r="A1612" s="333" t="n">
        <f aca="false">B1612</f>
        <v>37156</v>
      </c>
      <c r="B1612" s="192" t="n">
        <v>37156</v>
      </c>
      <c r="C1612" s="308" t="n">
        <f aca="false">IF(B1612&lt;&gt;"",MONTH(B1612),0)</f>
        <v>9</v>
      </c>
      <c r="D1612" s="205" t="str">
        <f aca="false">VLOOKUP($B1612,data!$A$6:$M$15000,11)</f>
        <v>N/A</v>
      </c>
    </row>
    <row r="1613" customFormat="false" ht="11.25" hidden="false" customHeight="false" outlineLevel="0" collapsed="false">
      <c r="A1613" s="333" t="n">
        <f aca="false">B1613</f>
        <v>37157</v>
      </c>
      <c r="B1613" s="192" t="n">
        <v>37157</v>
      </c>
      <c r="C1613" s="308" t="n">
        <f aca="false">IF(B1613&lt;&gt;"",MONTH(B1613),0)</f>
        <v>9</v>
      </c>
      <c r="D1613" s="205" t="str">
        <f aca="false">VLOOKUP($B1613,data!$A$6:$M$15000,11)</f>
        <v>N/A</v>
      </c>
    </row>
    <row r="1614" customFormat="false" ht="11.25" hidden="false" customHeight="false" outlineLevel="0" collapsed="false">
      <c r="A1614" s="333" t="n">
        <f aca="false">B1614</f>
        <v>37158</v>
      </c>
      <c r="B1614" s="192" t="n">
        <v>37158</v>
      </c>
      <c r="C1614" s="308" t="n">
        <f aca="false">IF(B1614&lt;&gt;"",MONTH(B1614),0)</f>
        <v>9</v>
      </c>
      <c r="D1614" s="205" t="str">
        <f aca="false">VLOOKUP($B1614,data!$A$6:$M$15000,11)</f>
        <v>N/A</v>
      </c>
    </row>
    <row r="1615" customFormat="false" ht="11.25" hidden="false" customHeight="false" outlineLevel="0" collapsed="false">
      <c r="A1615" s="333" t="n">
        <f aca="false">B1615</f>
        <v>37159</v>
      </c>
      <c r="B1615" s="192" t="n">
        <v>37159</v>
      </c>
      <c r="C1615" s="308" t="n">
        <f aca="false">IF(B1615&lt;&gt;"",MONTH(B1615),0)</f>
        <v>9</v>
      </c>
      <c r="D1615" s="205" t="str">
        <f aca="false">VLOOKUP($B1615,data!$A$6:$M$15000,11)</f>
        <v>N/A</v>
      </c>
    </row>
    <row r="1616" customFormat="false" ht="11.25" hidden="false" customHeight="false" outlineLevel="0" collapsed="false">
      <c r="A1616" s="333" t="n">
        <f aca="false">B1616</f>
        <v>37160</v>
      </c>
      <c r="B1616" s="192" t="n">
        <v>37160</v>
      </c>
      <c r="C1616" s="308" t="n">
        <f aca="false">IF(B1616&lt;&gt;"",MONTH(B1616),0)</f>
        <v>9</v>
      </c>
      <c r="D1616" s="205" t="str">
        <f aca="false">VLOOKUP($B1616,data!$A$6:$M$15000,11)</f>
        <v>N/A</v>
      </c>
    </row>
    <row r="1617" customFormat="false" ht="11.25" hidden="false" customHeight="false" outlineLevel="0" collapsed="false">
      <c r="A1617" s="333" t="n">
        <f aca="false">B1617</f>
        <v>37161</v>
      </c>
      <c r="B1617" s="192" t="n">
        <v>37161</v>
      </c>
      <c r="C1617" s="308" t="n">
        <f aca="false">IF(B1617&lt;&gt;"",MONTH(B1617),0)</f>
        <v>9</v>
      </c>
      <c r="D1617" s="205" t="str">
        <f aca="false">VLOOKUP($B1617,data!$A$6:$M$15000,11)</f>
        <v>N/A</v>
      </c>
    </row>
    <row r="1618" customFormat="false" ht="11.25" hidden="false" customHeight="false" outlineLevel="0" collapsed="false">
      <c r="A1618" s="333" t="n">
        <f aca="false">B1618</f>
        <v>37162</v>
      </c>
      <c r="B1618" s="192" t="n">
        <v>37162</v>
      </c>
      <c r="C1618" s="308" t="n">
        <f aca="false">IF(B1618&lt;&gt;"",MONTH(B1618),0)</f>
        <v>9</v>
      </c>
      <c r="D1618" s="205" t="str">
        <f aca="false">VLOOKUP($B1618,data!$A$6:$M$15000,11)</f>
        <v>N/A</v>
      </c>
    </row>
    <row r="1619" customFormat="false" ht="11.25" hidden="false" customHeight="false" outlineLevel="0" collapsed="false">
      <c r="A1619" s="333" t="n">
        <f aca="false">B1619</f>
        <v>37163</v>
      </c>
      <c r="B1619" s="192" t="n">
        <v>37163</v>
      </c>
      <c r="C1619" s="308" t="n">
        <f aca="false">IF(B1619&lt;&gt;"",MONTH(B1619),0)</f>
        <v>9</v>
      </c>
      <c r="D1619" s="205" t="str">
        <f aca="false">VLOOKUP($B1619,data!$A$6:$M$15000,11)</f>
        <v>N/A</v>
      </c>
    </row>
    <row r="1620" customFormat="false" ht="11.25" hidden="false" customHeight="false" outlineLevel="0" collapsed="false">
      <c r="A1620" s="333" t="n">
        <f aca="false">B1620</f>
        <v>37164</v>
      </c>
      <c r="B1620" s="192" t="n">
        <v>37164</v>
      </c>
      <c r="C1620" s="308" t="n">
        <f aca="false">IF(B1620&lt;&gt;"",MONTH(B1620),0)</f>
        <v>9</v>
      </c>
      <c r="D1620" s="205" t="str">
        <f aca="false">VLOOKUP($B1620,data!$A$6:$M$15000,11)</f>
        <v>N/A</v>
      </c>
    </row>
    <row r="1621" customFormat="false" ht="11.25" hidden="false" customHeight="false" outlineLevel="0" collapsed="false">
      <c r="A1621" s="333" t="n">
        <f aca="false">B1621</f>
        <v>37165</v>
      </c>
      <c r="B1621" s="192" t="n">
        <v>37165</v>
      </c>
      <c r="C1621" s="308" t="n">
        <f aca="false">IF(B1621&lt;&gt;"",MONTH(B1621),0)</f>
        <v>10</v>
      </c>
      <c r="D1621" s="205" t="str">
        <f aca="false">VLOOKUP($B1621,data!$A$6:$M$15000,11)</f>
        <v>N/A</v>
      </c>
    </row>
    <row r="1622" customFormat="false" ht="11.25" hidden="false" customHeight="false" outlineLevel="0" collapsed="false">
      <c r="A1622" s="333" t="n">
        <f aca="false">B1622</f>
        <v>37166</v>
      </c>
      <c r="B1622" s="192" t="n">
        <v>37166</v>
      </c>
      <c r="C1622" s="308" t="n">
        <f aca="false">IF(B1622&lt;&gt;"",MONTH(B1622),0)</f>
        <v>10</v>
      </c>
      <c r="D1622" s="205" t="str">
        <f aca="false">VLOOKUP($B1622,data!$A$6:$M$15000,11)</f>
        <v>N/A</v>
      </c>
    </row>
    <row r="1623" customFormat="false" ht="11.25" hidden="false" customHeight="false" outlineLevel="0" collapsed="false">
      <c r="A1623" s="333" t="n">
        <f aca="false">B1623</f>
        <v>37167</v>
      </c>
      <c r="B1623" s="192" t="n">
        <v>37167</v>
      </c>
      <c r="C1623" s="308" t="n">
        <f aca="false">IF(B1623&lt;&gt;"",MONTH(B1623),0)</f>
        <v>10</v>
      </c>
      <c r="D1623" s="205" t="str">
        <f aca="false">VLOOKUP($B1623,data!$A$6:$M$15000,11)</f>
        <v>N/A</v>
      </c>
    </row>
    <row r="1624" customFormat="false" ht="11.25" hidden="false" customHeight="false" outlineLevel="0" collapsed="false">
      <c r="A1624" s="333" t="n">
        <f aca="false">B1624</f>
        <v>37168</v>
      </c>
      <c r="B1624" s="192" t="n">
        <v>37168</v>
      </c>
      <c r="C1624" s="308" t="n">
        <f aca="false">IF(B1624&lt;&gt;"",MONTH(B1624),0)</f>
        <v>10</v>
      </c>
      <c r="D1624" s="205" t="str">
        <f aca="false">VLOOKUP($B1624,data!$A$6:$M$15000,11)</f>
        <v>N/A</v>
      </c>
    </row>
    <row r="1625" customFormat="false" ht="11.25" hidden="false" customHeight="false" outlineLevel="0" collapsed="false">
      <c r="A1625" s="333" t="n">
        <f aca="false">B1625</f>
        <v>37169</v>
      </c>
      <c r="B1625" s="192" t="n">
        <v>37169</v>
      </c>
      <c r="C1625" s="308" t="n">
        <f aca="false">IF(B1625&lt;&gt;"",MONTH(B1625),0)</f>
        <v>10</v>
      </c>
      <c r="D1625" s="205" t="str">
        <f aca="false">VLOOKUP($B1625,data!$A$6:$M$15000,11)</f>
        <v>N/A</v>
      </c>
    </row>
    <row r="1626" customFormat="false" ht="11.25" hidden="false" customHeight="false" outlineLevel="0" collapsed="false">
      <c r="A1626" s="333" t="n">
        <f aca="false">B1626</f>
        <v>37170</v>
      </c>
      <c r="B1626" s="192" t="n">
        <v>37170</v>
      </c>
      <c r="C1626" s="308" t="n">
        <f aca="false">IF(B1626&lt;&gt;"",MONTH(B1626),0)</f>
        <v>10</v>
      </c>
      <c r="D1626" s="205" t="str">
        <f aca="false">VLOOKUP($B1626,data!$A$6:$M$15000,11)</f>
        <v>N/A</v>
      </c>
    </row>
    <row r="1627" customFormat="false" ht="11.25" hidden="false" customHeight="false" outlineLevel="0" collapsed="false">
      <c r="A1627" s="333" t="n">
        <f aca="false">B1627</f>
        <v>37171</v>
      </c>
      <c r="B1627" s="192" t="n">
        <v>37171</v>
      </c>
      <c r="C1627" s="308" t="n">
        <f aca="false">IF(B1627&lt;&gt;"",MONTH(B1627),0)</f>
        <v>10</v>
      </c>
      <c r="D1627" s="205" t="str">
        <f aca="false">VLOOKUP($B1627,data!$A$6:$M$15000,11)</f>
        <v>N/A</v>
      </c>
    </row>
    <row r="1628" customFormat="false" ht="11.25" hidden="false" customHeight="false" outlineLevel="0" collapsed="false">
      <c r="A1628" s="333" t="n">
        <f aca="false">B1628</f>
        <v>37172</v>
      </c>
      <c r="B1628" s="192" t="n">
        <v>37172</v>
      </c>
      <c r="C1628" s="308" t="n">
        <f aca="false">IF(B1628&lt;&gt;"",MONTH(B1628),0)</f>
        <v>10</v>
      </c>
      <c r="D1628" s="205" t="str">
        <f aca="false">VLOOKUP($B1628,data!$A$6:$M$15000,11)</f>
        <v>N/A</v>
      </c>
    </row>
    <row r="1629" customFormat="false" ht="11.25" hidden="false" customHeight="false" outlineLevel="0" collapsed="false">
      <c r="A1629" s="333" t="n">
        <f aca="false">B1629</f>
        <v>37173</v>
      </c>
      <c r="B1629" s="192" t="n">
        <v>37173</v>
      </c>
      <c r="C1629" s="308" t="n">
        <f aca="false">IF(B1629&lt;&gt;"",MONTH(B1629),0)</f>
        <v>10</v>
      </c>
      <c r="D1629" s="205" t="str">
        <f aca="false">VLOOKUP($B1629,data!$A$6:$M$15000,11)</f>
        <v>N/A</v>
      </c>
    </row>
    <row r="1630" customFormat="false" ht="11.25" hidden="false" customHeight="false" outlineLevel="0" collapsed="false">
      <c r="A1630" s="333" t="n">
        <f aca="false">B1630</f>
        <v>37174</v>
      </c>
      <c r="B1630" s="192" t="n">
        <v>37174</v>
      </c>
      <c r="C1630" s="308" t="n">
        <f aca="false">IF(B1630&lt;&gt;"",MONTH(B1630),0)</f>
        <v>10</v>
      </c>
      <c r="D1630" s="205" t="str">
        <f aca="false">VLOOKUP($B1630,data!$A$6:$M$15000,11)</f>
        <v>N/A</v>
      </c>
    </row>
    <row r="1631" customFormat="false" ht="11.25" hidden="false" customHeight="false" outlineLevel="0" collapsed="false">
      <c r="A1631" s="333" t="n">
        <f aca="false">B1631</f>
        <v>37175</v>
      </c>
      <c r="B1631" s="192" t="n">
        <v>37175</v>
      </c>
      <c r="C1631" s="308" t="n">
        <f aca="false">IF(B1631&lt;&gt;"",MONTH(B1631),0)</f>
        <v>10</v>
      </c>
      <c r="D1631" s="205" t="str">
        <f aca="false">VLOOKUP($B1631,data!$A$6:$M$15000,11)</f>
        <v>N/A</v>
      </c>
    </row>
    <row r="1632" customFormat="false" ht="11.25" hidden="false" customHeight="false" outlineLevel="0" collapsed="false">
      <c r="A1632" s="333" t="n">
        <f aca="false">B1632</f>
        <v>37176</v>
      </c>
      <c r="B1632" s="192" t="n">
        <v>37176</v>
      </c>
      <c r="C1632" s="308" t="n">
        <f aca="false">IF(B1632&lt;&gt;"",MONTH(B1632),0)</f>
        <v>10</v>
      </c>
      <c r="D1632" s="205" t="str">
        <f aca="false">VLOOKUP($B1632,data!$A$6:$M$15000,11)</f>
        <v>N/A</v>
      </c>
    </row>
    <row r="1633" customFormat="false" ht="11.25" hidden="false" customHeight="false" outlineLevel="0" collapsed="false">
      <c r="A1633" s="333" t="n">
        <f aca="false">B1633</f>
        <v>37177</v>
      </c>
      <c r="B1633" s="192" t="n">
        <v>37177</v>
      </c>
      <c r="C1633" s="308" t="n">
        <f aca="false">IF(B1633&lt;&gt;"",MONTH(B1633),0)</f>
        <v>10</v>
      </c>
      <c r="D1633" s="205" t="str">
        <f aca="false">VLOOKUP($B1633,data!$A$6:$M$15000,11)</f>
        <v>N/A</v>
      </c>
    </row>
    <row r="1634" customFormat="false" ht="11.25" hidden="false" customHeight="false" outlineLevel="0" collapsed="false">
      <c r="A1634" s="333" t="n">
        <f aca="false">B1634</f>
        <v>37178</v>
      </c>
      <c r="B1634" s="192" t="n">
        <v>37178</v>
      </c>
      <c r="C1634" s="308" t="n">
        <f aca="false">IF(B1634&lt;&gt;"",MONTH(B1634),0)</f>
        <v>10</v>
      </c>
      <c r="D1634" s="205" t="str">
        <f aca="false">VLOOKUP($B1634,data!$A$6:$M$15000,11)</f>
        <v>N/A</v>
      </c>
    </row>
    <row r="1635" customFormat="false" ht="11.25" hidden="false" customHeight="false" outlineLevel="0" collapsed="false">
      <c r="A1635" s="333" t="n">
        <f aca="false">B1635</f>
        <v>37179</v>
      </c>
      <c r="B1635" s="192" t="n">
        <v>37179</v>
      </c>
      <c r="C1635" s="308" t="n">
        <f aca="false">IF(B1635&lt;&gt;"",MONTH(B1635),0)</f>
        <v>10</v>
      </c>
      <c r="D1635" s="205" t="str">
        <f aca="false">VLOOKUP($B1635,data!$A$6:$M$15000,11)</f>
        <v>N/A</v>
      </c>
    </row>
    <row r="1636" customFormat="false" ht="11.25" hidden="false" customHeight="false" outlineLevel="0" collapsed="false">
      <c r="A1636" s="333" t="n">
        <f aca="false">B1636</f>
        <v>37180</v>
      </c>
      <c r="B1636" s="192" t="n">
        <v>37180</v>
      </c>
      <c r="C1636" s="308" t="n">
        <f aca="false">IF(B1636&lt;&gt;"",MONTH(B1636),0)</f>
        <v>10</v>
      </c>
      <c r="D1636" s="205" t="str">
        <f aca="false">VLOOKUP($B1636,data!$A$6:$M$15000,11)</f>
        <v>N/A</v>
      </c>
    </row>
    <row r="1637" customFormat="false" ht="11.25" hidden="false" customHeight="false" outlineLevel="0" collapsed="false">
      <c r="A1637" s="333" t="n">
        <f aca="false">B1637</f>
        <v>37181</v>
      </c>
      <c r="B1637" s="192" t="n">
        <v>37181</v>
      </c>
      <c r="C1637" s="308" t="n">
        <f aca="false">IF(B1637&lt;&gt;"",MONTH(B1637),0)</f>
        <v>10</v>
      </c>
      <c r="D1637" s="205" t="str">
        <f aca="false">VLOOKUP($B1637,data!$A$6:$M$15000,11)</f>
        <v>N/A</v>
      </c>
    </row>
    <row r="1638" customFormat="false" ht="11.25" hidden="false" customHeight="false" outlineLevel="0" collapsed="false">
      <c r="A1638" s="333" t="n">
        <f aca="false">B1638</f>
        <v>37182</v>
      </c>
      <c r="B1638" s="192" t="n">
        <v>37182</v>
      </c>
      <c r="C1638" s="308" t="n">
        <f aca="false">IF(B1638&lt;&gt;"",MONTH(B1638),0)</f>
        <v>10</v>
      </c>
      <c r="D1638" s="205" t="str">
        <f aca="false">VLOOKUP($B1638,data!$A$6:$M$15000,11)</f>
        <v>N/A</v>
      </c>
    </row>
    <row r="1639" customFormat="false" ht="11.25" hidden="false" customHeight="false" outlineLevel="0" collapsed="false">
      <c r="A1639" s="333" t="n">
        <f aca="false">B1639</f>
        <v>37183</v>
      </c>
      <c r="B1639" s="192" t="n">
        <v>37183</v>
      </c>
      <c r="C1639" s="308" t="n">
        <f aca="false">IF(B1639&lt;&gt;"",MONTH(B1639),0)</f>
        <v>10</v>
      </c>
      <c r="D1639" s="205" t="str">
        <f aca="false">VLOOKUP($B1639,data!$A$6:$M$15000,11)</f>
        <v>N/A</v>
      </c>
    </row>
    <row r="1640" customFormat="false" ht="11.25" hidden="false" customHeight="false" outlineLevel="0" collapsed="false">
      <c r="A1640" s="333" t="n">
        <f aca="false">B1640</f>
        <v>37184</v>
      </c>
      <c r="B1640" s="192" t="n">
        <v>37184</v>
      </c>
      <c r="C1640" s="308" t="n">
        <f aca="false">IF(B1640&lt;&gt;"",MONTH(B1640),0)</f>
        <v>10</v>
      </c>
      <c r="D1640" s="205" t="str">
        <f aca="false">VLOOKUP($B1640,data!$A$6:$M$15000,11)</f>
        <v>N/A</v>
      </c>
    </row>
    <row r="1641" customFormat="false" ht="11.25" hidden="false" customHeight="false" outlineLevel="0" collapsed="false">
      <c r="A1641" s="333" t="n">
        <f aca="false">B1641</f>
        <v>37185</v>
      </c>
      <c r="B1641" s="192" t="n">
        <v>37185</v>
      </c>
      <c r="C1641" s="308" t="n">
        <f aca="false">IF(B1641&lt;&gt;"",MONTH(B1641),0)</f>
        <v>10</v>
      </c>
      <c r="D1641" s="205" t="str">
        <f aca="false">VLOOKUP($B1641,data!$A$6:$M$15000,11)</f>
        <v>N/A</v>
      </c>
    </row>
    <row r="1642" customFormat="false" ht="11.25" hidden="false" customHeight="false" outlineLevel="0" collapsed="false">
      <c r="A1642" s="333" t="n">
        <f aca="false">B1642</f>
        <v>37186</v>
      </c>
      <c r="B1642" s="192" t="n">
        <v>37186</v>
      </c>
      <c r="C1642" s="308" t="n">
        <f aca="false">IF(B1642&lt;&gt;"",MONTH(B1642),0)</f>
        <v>10</v>
      </c>
      <c r="D1642" s="205" t="str">
        <f aca="false">VLOOKUP($B1642,data!$A$6:$M$15000,11)</f>
        <v>N/A</v>
      </c>
    </row>
    <row r="1643" customFormat="false" ht="11.25" hidden="false" customHeight="false" outlineLevel="0" collapsed="false">
      <c r="A1643" s="333" t="n">
        <f aca="false">B1643</f>
        <v>37187</v>
      </c>
      <c r="B1643" s="192" t="n">
        <v>37187</v>
      </c>
      <c r="C1643" s="308" t="n">
        <f aca="false">IF(B1643&lt;&gt;"",MONTH(B1643),0)</f>
        <v>10</v>
      </c>
      <c r="D1643" s="205" t="str">
        <f aca="false">VLOOKUP($B1643,data!$A$6:$M$15000,11)</f>
        <v>N/A</v>
      </c>
    </row>
    <row r="1644" customFormat="false" ht="11.25" hidden="false" customHeight="false" outlineLevel="0" collapsed="false">
      <c r="A1644" s="333" t="n">
        <f aca="false">B1644</f>
        <v>37188</v>
      </c>
      <c r="B1644" s="192" t="n">
        <v>37188</v>
      </c>
      <c r="C1644" s="308" t="n">
        <f aca="false">IF(B1644&lt;&gt;"",MONTH(B1644),0)</f>
        <v>10</v>
      </c>
      <c r="D1644" s="205" t="str">
        <f aca="false">VLOOKUP($B1644,data!$A$6:$M$15000,11)</f>
        <v>N/A</v>
      </c>
    </row>
    <row r="1645" customFormat="false" ht="11.25" hidden="false" customHeight="false" outlineLevel="0" collapsed="false">
      <c r="A1645" s="333" t="n">
        <f aca="false">B1645</f>
        <v>37189</v>
      </c>
      <c r="B1645" s="192" t="n">
        <v>37189</v>
      </c>
      <c r="C1645" s="308" t="n">
        <f aca="false">IF(B1645&lt;&gt;"",MONTH(B1645),0)</f>
        <v>10</v>
      </c>
      <c r="D1645" s="205" t="str">
        <f aca="false">VLOOKUP($B1645,data!$A$6:$M$15000,11)</f>
        <v>N/A</v>
      </c>
    </row>
    <row r="1646" customFormat="false" ht="11.25" hidden="false" customHeight="false" outlineLevel="0" collapsed="false">
      <c r="A1646" s="333" t="n">
        <f aca="false">B1646</f>
        <v>37190</v>
      </c>
      <c r="B1646" s="192" t="n">
        <v>37190</v>
      </c>
      <c r="C1646" s="308" t="n">
        <f aca="false">IF(B1646&lt;&gt;"",MONTH(B1646),0)</f>
        <v>10</v>
      </c>
      <c r="D1646" s="205" t="str">
        <f aca="false">VLOOKUP($B1646,data!$A$6:$M$15000,11)</f>
        <v>N/A</v>
      </c>
    </row>
    <row r="1647" customFormat="false" ht="11.25" hidden="false" customHeight="false" outlineLevel="0" collapsed="false">
      <c r="A1647" s="333" t="n">
        <f aca="false">B1647</f>
        <v>37191</v>
      </c>
      <c r="B1647" s="192" t="n">
        <v>37191</v>
      </c>
      <c r="C1647" s="308" t="n">
        <f aca="false">IF(B1647&lt;&gt;"",MONTH(B1647),0)</f>
        <v>10</v>
      </c>
      <c r="D1647" s="205" t="str">
        <f aca="false">VLOOKUP($B1647,data!$A$6:$M$15000,11)</f>
        <v>N/A</v>
      </c>
    </row>
    <row r="1648" customFormat="false" ht="11.25" hidden="false" customHeight="false" outlineLevel="0" collapsed="false">
      <c r="A1648" s="333" t="n">
        <f aca="false">B1648</f>
        <v>37192</v>
      </c>
      <c r="B1648" s="192" t="n">
        <v>37192</v>
      </c>
      <c r="C1648" s="308" t="n">
        <f aca="false">IF(B1648&lt;&gt;"",MONTH(B1648),0)</f>
        <v>10</v>
      </c>
      <c r="D1648" s="205" t="str">
        <f aca="false">VLOOKUP($B1648,data!$A$6:$M$15000,11)</f>
        <v>N/A</v>
      </c>
    </row>
    <row r="1649" customFormat="false" ht="11.25" hidden="false" customHeight="false" outlineLevel="0" collapsed="false">
      <c r="A1649" s="333" t="n">
        <f aca="false">B1649</f>
        <v>37193</v>
      </c>
      <c r="B1649" s="192" t="n">
        <v>37193</v>
      </c>
      <c r="C1649" s="308" t="n">
        <f aca="false">IF(B1649&lt;&gt;"",MONTH(B1649),0)</f>
        <v>10</v>
      </c>
      <c r="D1649" s="205" t="str">
        <f aca="false">VLOOKUP($B1649,data!$A$6:$M$15000,11)</f>
        <v>N/A</v>
      </c>
    </row>
    <row r="1650" customFormat="false" ht="11.25" hidden="false" customHeight="false" outlineLevel="0" collapsed="false">
      <c r="A1650" s="333" t="n">
        <f aca="false">B1650</f>
        <v>37194</v>
      </c>
      <c r="B1650" s="192" t="n">
        <v>37194</v>
      </c>
      <c r="C1650" s="308" t="n">
        <f aca="false">IF(B1650&lt;&gt;"",MONTH(B1650),0)</f>
        <v>10</v>
      </c>
      <c r="D1650" s="205" t="str">
        <f aca="false">VLOOKUP($B1650,data!$A$6:$M$15000,11)</f>
        <v>N/A</v>
      </c>
    </row>
    <row r="1651" customFormat="false" ht="11.25" hidden="false" customHeight="false" outlineLevel="0" collapsed="false">
      <c r="A1651" s="333" t="n">
        <f aca="false">B1651</f>
        <v>37195</v>
      </c>
      <c r="B1651" s="192" t="n">
        <v>37195</v>
      </c>
      <c r="C1651" s="308" t="n">
        <f aca="false">IF(B1651&lt;&gt;"",MONTH(B1651),0)</f>
        <v>10</v>
      </c>
      <c r="D1651" s="205" t="str">
        <f aca="false">VLOOKUP($B1651,data!$A$6:$M$15000,11)</f>
        <v>N/A</v>
      </c>
    </row>
    <row r="1652" customFormat="false" ht="11.25" hidden="false" customHeight="false" outlineLevel="0" collapsed="false">
      <c r="A1652" s="333" t="n">
        <f aca="false">B1652</f>
        <v>37196</v>
      </c>
      <c r="B1652" s="192" t="n">
        <v>37196</v>
      </c>
      <c r="C1652" s="308" t="n">
        <f aca="false">IF(B1652&lt;&gt;"",MONTH(B1652),0)</f>
        <v>11</v>
      </c>
      <c r="D1652" s="205" t="str">
        <f aca="false">VLOOKUP($B1652,data!$A$6:$M$15000,11)</f>
        <v>N/A</v>
      </c>
    </row>
    <row r="1653" customFormat="false" ht="11.25" hidden="false" customHeight="false" outlineLevel="0" collapsed="false">
      <c r="A1653" s="333" t="n">
        <f aca="false">B1653</f>
        <v>37197</v>
      </c>
      <c r="B1653" s="192" t="n">
        <v>37197</v>
      </c>
      <c r="C1653" s="308" t="n">
        <f aca="false">IF(B1653&lt;&gt;"",MONTH(B1653),0)</f>
        <v>11</v>
      </c>
      <c r="D1653" s="205" t="str">
        <f aca="false">VLOOKUP($B1653,data!$A$6:$M$15000,11)</f>
        <v>N/A</v>
      </c>
    </row>
    <row r="1654" customFormat="false" ht="11.25" hidden="false" customHeight="false" outlineLevel="0" collapsed="false">
      <c r="A1654" s="333" t="n">
        <f aca="false">B1654</f>
        <v>37198</v>
      </c>
      <c r="B1654" s="192" t="n">
        <v>37198</v>
      </c>
      <c r="C1654" s="308" t="n">
        <f aca="false">IF(B1654&lt;&gt;"",MONTH(B1654),0)</f>
        <v>11</v>
      </c>
      <c r="D1654" s="205" t="str">
        <f aca="false">VLOOKUP($B1654,data!$A$6:$M$15000,11)</f>
        <v>N/A</v>
      </c>
    </row>
    <row r="1655" customFormat="false" ht="11.25" hidden="false" customHeight="false" outlineLevel="0" collapsed="false">
      <c r="A1655" s="333" t="n">
        <f aca="false">B1655</f>
        <v>37199</v>
      </c>
      <c r="B1655" s="192" t="n">
        <v>37199</v>
      </c>
      <c r="C1655" s="308" t="n">
        <f aca="false">IF(B1655&lt;&gt;"",MONTH(B1655),0)</f>
        <v>11</v>
      </c>
      <c r="D1655" s="205" t="str">
        <f aca="false">VLOOKUP($B1655,data!$A$6:$M$15000,11)</f>
        <v>N/A</v>
      </c>
    </row>
    <row r="1656" customFormat="false" ht="11.25" hidden="false" customHeight="false" outlineLevel="0" collapsed="false">
      <c r="A1656" s="333" t="n">
        <f aca="false">B1656</f>
        <v>37200</v>
      </c>
      <c r="B1656" s="192" t="n">
        <v>37200</v>
      </c>
      <c r="C1656" s="308" t="n">
        <f aca="false">IF(B1656&lt;&gt;"",MONTH(B1656),0)</f>
        <v>11</v>
      </c>
      <c r="D1656" s="205" t="str">
        <f aca="false">VLOOKUP($B1656,data!$A$6:$M$15000,11)</f>
        <v>N/A</v>
      </c>
    </row>
    <row r="1657" customFormat="false" ht="11.25" hidden="false" customHeight="false" outlineLevel="0" collapsed="false">
      <c r="A1657" s="333" t="n">
        <f aca="false">B1657</f>
        <v>37201</v>
      </c>
      <c r="B1657" s="192" t="n">
        <v>37201</v>
      </c>
      <c r="C1657" s="308" t="n">
        <f aca="false">IF(B1657&lt;&gt;"",MONTH(B1657),0)</f>
        <v>11</v>
      </c>
      <c r="D1657" s="205" t="str">
        <f aca="false">VLOOKUP($B1657,data!$A$6:$M$15000,11)</f>
        <v>N/A</v>
      </c>
    </row>
    <row r="1658" customFormat="false" ht="11.25" hidden="false" customHeight="false" outlineLevel="0" collapsed="false">
      <c r="A1658" s="333" t="n">
        <f aca="false">B1658</f>
        <v>37202</v>
      </c>
      <c r="B1658" s="192" t="n">
        <v>37202</v>
      </c>
      <c r="C1658" s="308" t="n">
        <f aca="false">IF(B1658&lt;&gt;"",MONTH(B1658),0)</f>
        <v>11</v>
      </c>
      <c r="D1658" s="205" t="str">
        <f aca="false">VLOOKUP($B1658,data!$A$6:$M$15000,11)</f>
        <v>N/A</v>
      </c>
    </row>
    <row r="1659" customFormat="false" ht="11.25" hidden="false" customHeight="false" outlineLevel="0" collapsed="false">
      <c r="A1659" s="333" t="n">
        <f aca="false">B1659</f>
        <v>37203</v>
      </c>
      <c r="B1659" s="192" t="n">
        <v>37203</v>
      </c>
      <c r="C1659" s="308" t="n">
        <f aca="false">IF(B1659&lt;&gt;"",MONTH(B1659),0)</f>
        <v>11</v>
      </c>
      <c r="D1659" s="205" t="str">
        <f aca="false">VLOOKUP($B1659,data!$A$6:$M$15000,11)</f>
        <v>N/A</v>
      </c>
    </row>
    <row r="1660" customFormat="false" ht="11.25" hidden="false" customHeight="false" outlineLevel="0" collapsed="false">
      <c r="A1660" s="333" t="n">
        <f aca="false">B1660</f>
        <v>37204</v>
      </c>
      <c r="B1660" s="192" t="n">
        <v>37204</v>
      </c>
      <c r="C1660" s="308" t="n">
        <f aca="false">IF(B1660&lt;&gt;"",MONTH(B1660),0)</f>
        <v>11</v>
      </c>
      <c r="D1660" s="205" t="str">
        <f aca="false">VLOOKUP($B1660,data!$A$6:$M$15000,11)</f>
        <v>N/A</v>
      </c>
    </row>
    <row r="1661" customFormat="false" ht="11.25" hidden="false" customHeight="false" outlineLevel="0" collapsed="false">
      <c r="A1661" s="333" t="n">
        <f aca="false">B1661</f>
        <v>37205</v>
      </c>
      <c r="B1661" s="192" t="n">
        <v>37205</v>
      </c>
      <c r="C1661" s="308" t="n">
        <f aca="false">IF(B1661&lt;&gt;"",MONTH(B1661),0)</f>
        <v>11</v>
      </c>
      <c r="D1661" s="205" t="str">
        <f aca="false">VLOOKUP($B1661,data!$A$6:$M$15000,11)</f>
        <v>N/A</v>
      </c>
    </row>
    <row r="1662" customFormat="false" ht="11.25" hidden="false" customHeight="false" outlineLevel="0" collapsed="false">
      <c r="A1662" s="333" t="n">
        <f aca="false">B1662</f>
        <v>37206</v>
      </c>
      <c r="B1662" s="192" t="n">
        <v>37206</v>
      </c>
      <c r="C1662" s="308" t="n">
        <f aca="false">IF(B1662&lt;&gt;"",MONTH(B1662),0)</f>
        <v>11</v>
      </c>
      <c r="D1662" s="205" t="str">
        <f aca="false">VLOOKUP($B1662,data!$A$6:$M$15000,11)</f>
        <v>N/A</v>
      </c>
    </row>
    <row r="1663" customFormat="false" ht="11.25" hidden="false" customHeight="false" outlineLevel="0" collapsed="false">
      <c r="A1663" s="333" t="n">
        <f aca="false">B1663</f>
        <v>37207</v>
      </c>
      <c r="B1663" s="192" t="n">
        <v>37207</v>
      </c>
      <c r="C1663" s="308" t="n">
        <f aca="false">IF(B1663&lt;&gt;"",MONTH(B1663),0)</f>
        <v>11</v>
      </c>
      <c r="D1663" s="205" t="str">
        <f aca="false">VLOOKUP($B1663,data!$A$6:$M$15000,11)</f>
        <v>N/A</v>
      </c>
    </row>
    <row r="1664" customFormat="false" ht="11.25" hidden="false" customHeight="false" outlineLevel="0" collapsed="false">
      <c r="A1664" s="333" t="n">
        <f aca="false">B1664</f>
        <v>37208</v>
      </c>
      <c r="B1664" s="192" t="n">
        <v>37208</v>
      </c>
      <c r="C1664" s="308" t="n">
        <f aca="false">IF(B1664&lt;&gt;"",MONTH(B1664),0)</f>
        <v>11</v>
      </c>
      <c r="D1664" s="205" t="str">
        <f aca="false">VLOOKUP($B1664,data!$A$6:$M$15000,11)</f>
        <v>N/A</v>
      </c>
    </row>
    <row r="1665" customFormat="false" ht="11.25" hidden="false" customHeight="false" outlineLevel="0" collapsed="false">
      <c r="A1665" s="333" t="n">
        <f aca="false">B1665</f>
        <v>37209</v>
      </c>
      <c r="B1665" s="192" t="n">
        <v>37209</v>
      </c>
      <c r="C1665" s="308" t="n">
        <f aca="false">IF(B1665&lt;&gt;"",MONTH(B1665),0)</f>
        <v>11</v>
      </c>
      <c r="D1665" s="205" t="str">
        <f aca="false">VLOOKUP($B1665,data!$A$6:$M$15000,11)</f>
        <v>N/A</v>
      </c>
    </row>
    <row r="1666" customFormat="false" ht="11.25" hidden="false" customHeight="false" outlineLevel="0" collapsed="false">
      <c r="A1666" s="333" t="n">
        <f aca="false">B1666</f>
        <v>37210</v>
      </c>
      <c r="B1666" s="192" t="n">
        <v>37210</v>
      </c>
      <c r="C1666" s="308" t="n">
        <f aca="false">IF(B1666&lt;&gt;"",MONTH(B1666),0)</f>
        <v>11</v>
      </c>
      <c r="D1666" s="205" t="str">
        <f aca="false">VLOOKUP($B1666,data!$A$6:$M$15000,11)</f>
        <v>N/A</v>
      </c>
    </row>
    <row r="1667" customFormat="false" ht="11.25" hidden="false" customHeight="false" outlineLevel="0" collapsed="false">
      <c r="A1667" s="333" t="n">
        <f aca="false">B1667</f>
        <v>37211</v>
      </c>
      <c r="B1667" s="192" t="n">
        <v>37211</v>
      </c>
      <c r="C1667" s="308" t="n">
        <f aca="false">IF(B1667&lt;&gt;"",MONTH(B1667),0)</f>
        <v>11</v>
      </c>
      <c r="D1667" s="205" t="str">
        <f aca="false">VLOOKUP($B1667,data!$A$6:$M$15000,11)</f>
        <v>N/A</v>
      </c>
    </row>
    <row r="1668" customFormat="false" ht="11.25" hidden="false" customHeight="false" outlineLevel="0" collapsed="false">
      <c r="A1668" s="333" t="n">
        <f aca="false">B1668</f>
        <v>37212</v>
      </c>
      <c r="B1668" s="192" t="n">
        <v>37212</v>
      </c>
      <c r="C1668" s="308" t="n">
        <f aca="false">IF(B1668&lt;&gt;"",MONTH(B1668),0)</f>
        <v>11</v>
      </c>
      <c r="D1668" s="205" t="str">
        <f aca="false">VLOOKUP($B1668,data!$A$6:$M$15000,11)</f>
        <v>N/A</v>
      </c>
    </row>
    <row r="1669" customFormat="false" ht="11.25" hidden="false" customHeight="false" outlineLevel="0" collapsed="false">
      <c r="A1669" s="333" t="n">
        <f aca="false">B1669</f>
        <v>37213</v>
      </c>
      <c r="B1669" s="192" t="n">
        <v>37213</v>
      </c>
      <c r="C1669" s="308" t="n">
        <f aca="false">IF(B1669&lt;&gt;"",MONTH(B1669),0)</f>
        <v>11</v>
      </c>
      <c r="D1669" s="205" t="str">
        <f aca="false">VLOOKUP($B1669,data!$A$6:$M$15000,11)</f>
        <v>N/A</v>
      </c>
    </row>
    <row r="1670" customFormat="false" ht="11.25" hidden="false" customHeight="false" outlineLevel="0" collapsed="false">
      <c r="A1670" s="333" t="n">
        <f aca="false">B1670</f>
        <v>37214</v>
      </c>
      <c r="B1670" s="192" t="n">
        <v>37214</v>
      </c>
      <c r="C1670" s="308" t="n">
        <f aca="false">IF(B1670&lt;&gt;"",MONTH(B1670),0)</f>
        <v>11</v>
      </c>
      <c r="D1670" s="205" t="str">
        <f aca="false">VLOOKUP($B1670,data!$A$6:$M$15000,11)</f>
        <v>N/A</v>
      </c>
    </row>
    <row r="1671" customFormat="false" ht="11.25" hidden="false" customHeight="false" outlineLevel="0" collapsed="false">
      <c r="A1671" s="333" t="n">
        <f aca="false">B1671</f>
        <v>37215</v>
      </c>
      <c r="B1671" s="192" t="n">
        <v>37215</v>
      </c>
      <c r="C1671" s="308" t="n">
        <f aca="false">IF(B1671&lt;&gt;"",MONTH(B1671),0)</f>
        <v>11</v>
      </c>
      <c r="D1671" s="205" t="str">
        <f aca="false">VLOOKUP($B1671,data!$A$6:$M$15000,11)</f>
        <v>N/A</v>
      </c>
    </row>
    <row r="1672" customFormat="false" ht="11.25" hidden="false" customHeight="false" outlineLevel="0" collapsed="false">
      <c r="A1672" s="333" t="n">
        <f aca="false">B1672</f>
        <v>37216</v>
      </c>
      <c r="B1672" s="192" t="n">
        <v>37216</v>
      </c>
      <c r="C1672" s="308" t="n">
        <f aca="false">IF(B1672&lt;&gt;"",MONTH(B1672),0)</f>
        <v>11</v>
      </c>
      <c r="D1672" s="205" t="str">
        <f aca="false">VLOOKUP($B1672,data!$A$6:$M$15000,11)</f>
        <v>N/A</v>
      </c>
    </row>
    <row r="1673" customFormat="false" ht="11.25" hidden="false" customHeight="false" outlineLevel="0" collapsed="false">
      <c r="A1673" s="333" t="n">
        <f aca="false">B1673</f>
        <v>37217</v>
      </c>
      <c r="B1673" s="192" t="n">
        <v>37217</v>
      </c>
      <c r="C1673" s="308" t="n">
        <f aca="false">IF(B1673&lt;&gt;"",MONTH(B1673),0)</f>
        <v>11</v>
      </c>
      <c r="D1673" s="205" t="str">
        <f aca="false">VLOOKUP($B1673,data!$A$6:$M$15000,11)</f>
        <v>N/A</v>
      </c>
    </row>
    <row r="1674" customFormat="false" ht="11.25" hidden="false" customHeight="false" outlineLevel="0" collapsed="false">
      <c r="A1674" s="333" t="n">
        <f aca="false">B1674</f>
        <v>37218</v>
      </c>
      <c r="B1674" s="192" t="n">
        <v>37218</v>
      </c>
      <c r="C1674" s="308" t="n">
        <f aca="false">IF(B1674&lt;&gt;"",MONTH(B1674),0)</f>
        <v>11</v>
      </c>
      <c r="D1674" s="205" t="str">
        <f aca="false">VLOOKUP($B1674,data!$A$6:$M$15000,11)</f>
        <v>N/A</v>
      </c>
    </row>
    <row r="1675" customFormat="false" ht="11.25" hidden="false" customHeight="false" outlineLevel="0" collapsed="false">
      <c r="A1675" s="333" t="n">
        <f aca="false">B1675</f>
        <v>37219</v>
      </c>
      <c r="B1675" s="192" t="n">
        <v>37219</v>
      </c>
      <c r="C1675" s="308" t="n">
        <f aca="false">IF(B1675&lt;&gt;"",MONTH(B1675),0)</f>
        <v>11</v>
      </c>
      <c r="D1675" s="205" t="str">
        <f aca="false">VLOOKUP($B1675,data!$A$6:$M$15000,11)</f>
        <v>N/A</v>
      </c>
    </row>
    <row r="1676" customFormat="false" ht="11.25" hidden="false" customHeight="false" outlineLevel="0" collapsed="false">
      <c r="A1676" s="333" t="n">
        <f aca="false">B1676</f>
        <v>37220</v>
      </c>
      <c r="B1676" s="192" t="n">
        <v>37220</v>
      </c>
      <c r="C1676" s="308" t="n">
        <f aca="false">IF(B1676&lt;&gt;"",MONTH(B1676),0)</f>
        <v>11</v>
      </c>
      <c r="D1676" s="205" t="str">
        <f aca="false">VLOOKUP($B1676,data!$A$6:$M$15000,11)</f>
        <v>N/A</v>
      </c>
    </row>
    <row r="1677" customFormat="false" ht="11.25" hidden="false" customHeight="false" outlineLevel="0" collapsed="false">
      <c r="A1677" s="333" t="n">
        <f aca="false">B1677</f>
        <v>37221</v>
      </c>
      <c r="B1677" s="192" t="n">
        <v>37221</v>
      </c>
      <c r="C1677" s="308" t="n">
        <f aca="false">IF(B1677&lt;&gt;"",MONTH(B1677),0)</f>
        <v>11</v>
      </c>
      <c r="D1677" s="205" t="str">
        <f aca="false">VLOOKUP($B1677,data!$A$6:$M$15000,11)</f>
        <v>N/A</v>
      </c>
    </row>
    <row r="1678" customFormat="false" ht="11.25" hidden="false" customHeight="false" outlineLevel="0" collapsed="false">
      <c r="A1678" s="333" t="n">
        <f aca="false">B1678</f>
        <v>37222</v>
      </c>
      <c r="B1678" s="192" t="n">
        <v>37222</v>
      </c>
      <c r="C1678" s="308" t="n">
        <f aca="false">IF(B1678&lt;&gt;"",MONTH(B1678),0)</f>
        <v>11</v>
      </c>
      <c r="D1678" s="205" t="str">
        <f aca="false">VLOOKUP($B1678,data!$A$6:$M$15000,11)</f>
        <v>N/A</v>
      </c>
    </row>
    <row r="1679" customFormat="false" ht="11.25" hidden="false" customHeight="false" outlineLevel="0" collapsed="false">
      <c r="A1679" s="333" t="n">
        <f aca="false">B1679</f>
        <v>37223</v>
      </c>
      <c r="B1679" s="192" t="n">
        <v>37223</v>
      </c>
      <c r="C1679" s="308" t="n">
        <f aca="false">IF(B1679&lt;&gt;"",MONTH(B1679),0)</f>
        <v>11</v>
      </c>
      <c r="D1679" s="205" t="str">
        <f aca="false">VLOOKUP($B1679,data!$A$6:$M$15000,11)</f>
        <v>N/A</v>
      </c>
    </row>
    <row r="1680" customFormat="false" ht="11.25" hidden="false" customHeight="false" outlineLevel="0" collapsed="false">
      <c r="A1680" s="333" t="n">
        <f aca="false">B1680</f>
        <v>37224</v>
      </c>
      <c r="B1680" s="192" t="n">
        <v>37224</v>
      </c>
      <c r="C1680" s="308" t="n">
        <f aca="false">IF(B1680&lt;&gt;"",MONTH(B1680),0)</f>
        <v>11</v>
      </c>
      <c r="D1680" s="205" t="str">
        <f aca="false">VLOOKUP($B1680,data!$A$6:$M$15000,11)</f>
        <v>N/A</v>
      </c>
    </row>
    <row r="1681" customFormat="false" ht="11.25" hidden="false" customHeight="false" outlineLevel="0" collapsed="false">
      <c r="A1681" s="333" t="n">
        <f aca="false">B1681</f>
        <v>37225</v>
      </c>
      <c r="B1681" s="192" t="n">
        <v>37225</v>
      </c>
      <c r="C1681" s="308" t="n">
        <f aca="false">IF(B1681&lt;&gt;"",MONTH(B1681),0)</f>
        <v>11</v>
      </c>
      <c r="D1681" s="205" t="str">
        <f aca="false">VLOOKUP($B1681,data!$A$6:$M$15000,11)</f>
        <v>N/A</v>
      </c>
    </row>
    <row r="1682" customFormat="false" ht="11.25" hidden="false" customHeight="false" outlineLevel="0" collapsed="false">
      <c r="A1682" s="333" t="n">
        <f aca="false">B1682</f>
        <v>37226</v>
      </c>
      <c r="B1682" s="192" t="n">
        <v>37226</v>
      </c>
      <c r="C1682" s="308" t="n">
        <f aca="false">IF(B1682&lt;&gt;"",MONTH(B1682),0)</f>
        <v>12</v>
      </c>
      <c r="D1682" s="205" t="str">
        <f aca="false">VLOOKUP($B1682,data!$A$6:$M$15000,11)</f>
        <v>N/A</v>
      </c>
    </row>
    <row r="1683" customFormat="false" ht="11.25" hidden="false" customHeight="false" outlineLevel="0" collapsed="false">
      <c r="A1683" s="333" t="n">
        <f aca="false">B1683</f>
        <v>37227</v>
      </c>
      <c r="B1683" s="192" t="n">
        <v>37227</v>
      </c>
      <c r="C1683" s="308" t="n">
        <f aca="false">IF(B1683&lt;&gt;"",MONTH(B1683),0)</f>
        <v>12</v>
      </c>
      <c r="D1683" s="205" t="str">
        <f aca="false">VLOOKUP($B1683,data!$A$6:$M$15000,11)</f>
        <v>N/A</v>
      </c>
    </row>
    <row r="1684" customFormat="false" ht="11.25" hidden="false" customHeight="false" outlineLevel="0" collapsed="false">
      <c r="A1684" s="333" t="n">
        <f aca="false">B1684</f>
        <v>37228</v>
      </c>
      <c r="B1684" s="192" t="n">
        <v>37228</v>
      </c>
      <c r="C1684" s="308" t="n">
        <f aca="false">IF(B1684&lt;&gt;"",MONTH(B1684),0)</f>
        <v>12</v>
      </c>
      <c r="D1684" s="205" t="str">
        <f aca="false">VLOOKUP($B1684,data!$A$6:$M$15000,11)</f>
        <v>N/A</v>
      </c>
    </row>
    <row r="1685" customFormat="false" ht="11.25" hidden="false" customHeight="false" outlineLevel="0" collapsed="false">
      <c r="A1685" s="333" t="n">
        <f aca="false">B1685</f>
        <v>37229</v>
      </c>
      <c r="B1685" s="192" t="n">
        <v>37229</v>
      </c>
      <c r="C1685" s="308" t="n">
        <f aca="false">IF(B1685&lt;&gt;"",MONTH(B1685),0)</f>
        <v>12</v>
      </c>
      <c r="D1685" s="205" t="str">
        <f aca="false">VLOOKUP($B1685,data!$A$6:$M$15000,11)</f>
        <v>N/A</v>
      </c>
    </row>
    <row r="1686" customFormat="false" ht="11.25" hidden="false" customHeight="false" outlineLevel="0" collapsed="false">
      <c r="A1686" s="333" t="n">
        <f aca="false">B1686</f>
        <v>37230</v>
      </c>
      <c r="B1686" s="192" t="n">
        <v>37230</v>
      </c>
      <c r="C1686" s="308" t="n">
        <f aca="false">IF(B1686&lt;&gt;"",MONTH(B1686),0)</f>
        <v>12</v>
      </c>
      <c r="D1686" s="205" t="str">
        <f aca="false">VLOOKUP($B1686,data!$A$6:$M$15000,11)</f>
        <v>N/A</v>
      </c>
    </row>
    <row r="1687" customFormat="false" ht="11.25" hidden="false" customHeight="false" outlineLevel="0" collapsed="false">
      <c r="A1687" s="333" t="n">
        <f aca="false">B1687</f>
        <v>37231</v>
      </c>
      <c r="B1687" s="192" t="n">
        <v>37231</v>
      </c>
      <c r="C1687" s="308" t="n">
        <f aca="false">IF(B1687&lt;&gt;"",MONTH(B1687),0)</f>
        <v>12</v>
      </c>
      <c r="D1687" s="205" t="str">
        <f aca="false">VLOOKUP($B1687,data!$A$6:$M$15000,11)</f>
        <v>N/A</v>
      </c>
    </row>
    <row r="1688" customFormat="false" ht="11.25" hidden="false" customHeight="false" outlineLevel="0" collapsed="false">
      <c r="A1688" s="333" t="n">
        <f aca="false">B1688</f>
        <v>37232</v>
      </c>
      <c r="B1688" s="192" t="n">
        <v>37232</v>
      </c>
      <c r="C1688" s="308" t="n">
        <f aca="false">IF(B1688&lt;&gt;"",MONTH(B1688),0)</f>
        <v>12</v>
      </c>
      <c r="D1688" s="205" t="str">
        <f aca="false">VLOOKUP($B1688,data!$A$6:$M$15000,11)</f>
        <v>N/A</v>
      </c>
    </row>
    <row r="1689" customFormat="false" ht="11.25" hidden="false" customHeight="false" outlineLevel="0" collapsed="false">
      <c r="A1689" s="333" t="n">
        <f aca="false">B1689</f>
        <v>37233</v>
      </c>
      <c r="B1689" s="192" t="n">
        <v>37233</v>
      </c>
      <c r="C1689" s="308" t="n">
        <f aca="false">IF(B1689&lt;&gt;"",MONTH(B1689),0)</f>
        <v>12</v>
      </c>
      <c r="D1689" s="205" t="str">
        <f aca="false">VLOOKUP($B1689,data!$A$6:$M$15000,11)</f>
        <v>N/A</v>
      </c>
    </row>
    <row r="1690" customFormat="false" ht="11.25" hidden="false" customHeight="false" outlineLevel="0" collapsed="false">
      <c r="A1690" s="333" t="n">
        <f aca="false">B1690</f>
        <v>37234</v>
      </c>
      <c r="B1690" s="192" t="n">
        <v>37234</v>
      </c>
      <c r="C1690" s="308" t="n">
        <f aca="false">IF(B1690&lt;&gt;"",MONTH(B1690),0)</f>
        <v>12</v>
      </c>
      <c r="D1690" s="205" t="str">
        <f aca="false">VLOOKUP($B1690,data!$A$6:$M$15000,11)</f>
        <v>N/A</v>
      </c>
    </row>
    <row r="1691" customFormat="false" ht="11.25" hidden="false" customHeight="false" outlineLevel="0" collapsed="false">
      <c r="A1691" s="333" t="n">
        <f aca="false">B1691</f>
        <v>37235</v>
      </c>
      <c r="B1691" s="192" t="n">
        <v>37235</v>
      </c>
      <c r="C1691" s="308" t="n">
        <f aca="false">IF(B1691&lt;&gt;"",MONTH(B1691),0)</f>
        <v>12</v>
      </c>
      <c r="D1691" s="205" t="str">
        <f aca="false">VLOOKUP($B1691,data!$A$6:$M$15000,11)</f>
        <v>N/A</v>
      </c>
    </row>
    <row r="1692" customFormat="false" ht="11.25" hidden="false" customHeight="false" outlineLevel="0" collapsed="false">
      <c r="A1692" s="333" t="n">
        <f aca="false">B1692</f>
        <v>37236</v>
      </c>
      <c r="B1692" s="192" t="n">
        <v>37236</v>
      </c>
      <c r="C1692" s="308" t="n">
        <f aca="false">IF(B1692&lt;&gt;"",MONTH(B1692),0)</f>
        <v>12</v>
      </c>
      <c r="D1692" s="205" t="str">
        <f aca="false">VLOOKUP($B1692,data!$A$6:$M$15000,11)</f>
        <v>N/A</v>
      </c>
    </row>
    <row r="1693" customFormat="false" ht="11.25" hidden="false" customHeight="false" outlineLevel="0" collapsed="false">
      <c r="A1693" s="333" t="n">
        <f aca="false">B1693</f>
        <v>37237</v>
      </c>
      <c r="B1693" s="192" t="n">
        <v>37237</v>
      </c>
      <c r="C1693" s="308" t="n">
        <f aca="false">IF(B1693&lt;&gt;"",MONTH(B1693),0)</f>
        <v>12</v>
      </c>
      <c r="D1693" s="205" t="str">
        <f aca="false">VLOOKUP($B1693,data!$A$6:$M$15000,11)</f>
        <v>N/A</v>
      </c>
    </row>
    <row r="1694" customFormat="false" ht="11.25" hidden="false" customHeight="false" outlineLevel="0" collapsed="false">
      <c r="A1694" s="333" t="n">
        <f aca="false">B1694</f>
        <v>37238</v>
      </c>
      <c r="B1694" s="192" t="n">
        <v>37238</v>
      </c>
      <c r="C1694" s="308" t="n">
        <f aca="false">IF(B1694&lt;&gt;"",MONTH(B1694),0)</f>
        <v>12</v>
      </c>
      <c r="D1694" s="205" t="str">
        <f aca="false">VLOOKUP($B1694,data!$A$6:$M$15000,11)</f>
        <v>N/A</v>
      </c>
    </row>
    <row r="1695" customFormat="false" ht="11.25" hidden="false" customHeight="false" outlineLevel="0" collapsed="false">
      <c r="A1695" s="333" t="n">
        <f aca="false">B1695</f>
        <v>37239</v>
      </c>
      <c r="B1695" s="192" t="n">
        <v>37239</v>
      </c>
      <c r="C1695" s="308" t="n">
        <f aca="false">IF(B1695&lt;&gt;"",MONTH(B1695),0)</f>
        <v>12</v>
      </c>
      <c r="D1695" s="205" t="str">
        <f aca="false">VLOOKUP($B1695,data!$A$6:$M$15000,11)</f>
        <v>N/A</v>
      </c>
    </row>
    <row r="1696" customFormat="false" ht="11.25" hidden="false" customHeight="false" outlineLevel="0" collapsed="false">
      <c r="A1696" s="333" t="n">
        <f aca="false">B1696</f>
        <v>37240</v>
      </c>
      <c r="B1696" s="192" t="n">
        <v>37240</v>
      </c>
      <c r="C1696" s="308" t="n">
        <f aca="false">IF(B1696&lt;&gt;"",MONTH(B1696),0)</f>
        <v>12</v>
      </c>
      <c r="D1696" s="205" t="str">
        <f aca="false">VLOOKUP($B1696,data!$A$6:$M$15000,11)</f>
        <v>N/A</v>
      </c>
    </row>
    <row r="1697" customFormat="false" ht="11.25" hidden="false" customHeight="false" outlineLevel="0" collapsed="false">
      <c r="A1697" s="333" t="n">
        <f aca="false">B1697</f>
        <v>37241</v>
      </c>
      <c r="B1697" s="192" t="n">
        <v>37241</v>
      </c>
      <c r="C1697" s="308" t="n">
        <f aca="false">IF(B1697&lt;&gt;"",MONTH(B1697),0)</f>
        <v>12</v>
      </c>
      <c r="D1697" s="205" t="str">
        <f aca="false">VLOOKUP($B1697,data!$A$6:$M$15000,11)</f>
        <v>N/A</v>
      </c>
    </row>
    <row r="1698" customFormat="false" ht="11.25" hidden="false" customHeight="false" outlineLevel="0" collapsed="false">
      <c r="A1698" s="333" t="n">
        <f aca="false">B1698</f>
        <v>37242</v>
      </c>
      <c r="B1698" s="192" t="n">
        <v>37242</v>
      </c>
      <c r="C1698" s="308" t="n">
        <f aca="false">IF(B1698&lt;&gt;"",MONTH(B1698),0)</f>
        <v>12</v>
      </c>
      <c r="D1698" s="205" t="str">
        <f aca="false">VLOOKUP($B1698,data!$A$6:$M$15000,11)</f>
        <v>N/A</v>
      </c>
    </row>
    <row r="1699" customFormat="false" ht="11.25" hidden="false" customHeight="false" outlineLevel="0" collapsed="false">
      <c r="A1699" s="333" t="n">
        <f aca="false">B1699</f>
        <v>37243</v>
      </c>
      <c r="B1699" s="192" t="n">
        <v>37243</v>
      </c>
      <c r="C1699" s="308" t="n">
        <f aca="false">IF(B1699&lt;&gt;"",MONTH(B1699),0)</f>
        <v>12</v>
      </c>
      <c r="D1699" s="205" t="str">
        <f aca="false">VLOOKUP($B1699,data!$A$6:$M$15000,11)</f>
        <v>N/A</v>
      </c>
    </row>
    <row r="1700" customFormat="false" ht="11.25" hidden="false" customHeight="false" outlineLevel="0" collapsed="false">
      <c r="A1700" s="333" t="n">
        <f aca="false">B1700</f>
        <v>37244</v>
      </c>
      <c r="B1700" s="192" t="n">
        <v>37244</v>
      </c>
      <c r="C1700" s="308" t="n">
        <f aca="false">IF(B1700&lt;&gt;"",MONTH(B1700),0)</f>
        <v>12</v>
      </c>
      <c r="D1700" s="205" t="str">
        <f aca="false">VLOOKUP($B1700,data!$A$6:$M$15000,11)</f>
        <v>N/A</v>
      </c>
    </row>
    <row r="1701" customFormat="false" ht="11.25" hidden="false" customHeight="false" outlineLevel="0" collapsed="false">
      <c r="A1701" s="333" t="n">
        <f aca="false">B1701</f>
        <v>37245</v>
      </c>
      <c r="B1701" s="192" t="n">
        <v>37245</v>
      </c>
      <c r="C1701" s="308" t="n">
        <f aca="false">IF(B1701&lt;&gt;"",MONTH(B1701),0)</f>
        <v>12</v>
      </c>
      <c r="D1701" s="205" t="str">
        <f aca="false">VLOOKUP($B1701,data!$A$6:$M$15000,11)</f>
        <v>N/A</v>
      </c>
    </row>
    <row r="1702" customFormat="false" ht="11.25" hidden="false" customHeight="false" outlineLevel="0" collapsed="false">
      <c r="A1702" s="333" t="n">
        <f aca="false">B1702</f>
        <v>37246</v>
      </c>
      <c r="B1702" s="192" t="n">
        <v>37246</v>
      </c>
      <c r="C1702" s="308" t="n">
        <f aca="false">IF(B1702&lt;&gt;"",MONTH(B1702),0)</f>
        <v>12</v>
      </c>
      <c r="D1702" s="205" t="str">
        <f aca="false">VLOOKUP($B1702,data!$A$6:$M$15000,11)</f>
        <v>N/A</v>
      </c>
    </row>
    <row r="1703" customFormat="false" ht="11.25" hidden="false" customHeight="false" outlineLevel="0" collapsed="false">
      <c r="A1703" s="333" t="n">
        <f aca="false">B1703</f>
        <v>37247</v>
      </c>
      <c r="B1703" s="192" t="n">
        <v>37247</v>
      </c>
      <c r="C1703" s="308" t="n">
        <f aca="false">IF(B1703&lt;&gt;"",MONTH(B1703),0)</f>
        <v>12</v>
      </c>
      <c r="D1703" s="205" t="str">
        <f aca="false">VLOOKUP($B1703,data!$A$6:$M$15000,11)</f>
        <v>N/A</v>
      </c>
    </row>
    <row r="1704" customFormat="false" ht="11.25" hidden="false" customHeight="false" outlineLevel="0" collapsed="false">
      <c r="A1704" s="333" t="n">
        <f aca="false">B1704</f>
        <v>37248</v>
      </c>
      <c r="B1704" s="192" t="n">
        <v>37248</v>
      </c>
      <c r="C1704" s="308" t="n">
        <f aca="false">IF(B1704&lt;&gt;"",MONTH(B1704),0)</f>
        <v>12</v>
      </c>
      <c r="D1704" s="205" t="str">
        <f aca="false">VLOOKUP($B1704,data!$A$6:$M$15000,11)</f>
        <v>N/A</v>
      </c>
    </row>
    <row r="1705" customFormat="false" ht="11.25" hidden="false" customHeight="false" outlineLevel="0" collapsed="false">
      <c r="A1705" s="333" t="n">
        <f aca="false">B1705</f>
        <v>37249</v>
      </c>
      <c r="B1705" s="192" t="n">
        <v>37249</v>
      </c>
      <c r="C1705" s="308" t="n">
        <f aca="false">IF(B1705&lt;&gt;"",MONTH(B1705),0)</f>
        <v>12</v>
      </c>
      <c r="D1705" s="205" t="str">
        <f aca="false">VLOOKUP($B1705,data!$A$6:$M$15000,11)</f>
        <v>N/A</v>
      </c>
    </row>
    <row r="1706" customFormat="false" ht="11.25" hidden="false" customHeight="false" outlineLevel="0" collapsed="false">
      <c r="A1706" s="333" t="n">
        <f aca="false">B1706</f>
        <v>37250</v>
      </c>
      <c r="B1706" s="192" t="n">
        <v>37250</v>
      </c>
      <c r="C1706" s="308" t="n">
        <f aca="false">IF(B1706&lt;&gt;"",MONTH(B1706),0)</f>
        <v>12</v>
      </c>
      <c r="D1706" s="205" t="str">
        <f aca="false">VLOOKUP($B1706,data!$A$6:$M$15000,11)</f>
        <v>N/A</v>
      </c>
    </row>
    <row r="1707" customFormat="false" ht="11.25" hidden="false" customHeight="false" outlineLevel="0" collapsed="false">
      <c r="A1707" s="333" t="n">
        <f aca="false">B1707</f>
        <v>37251</v>
      </c>
      <c r="B1707" s="192" t="n">
        <v>37251</v>
      </c>
      <c r="C1707" s="308" t="n">
        <f aca="false">IF(B1707&lt;&gt;"",MONTH(B1707),0)</f>
        <v>12</v>
      </c>
      <c r="D1707" s="205" t="str">
        <f aca="false">VLOOKUP($B1707,data!$A$6:$M$15000,11)</f>
        <v>N/A</v>
      </c>
    </row>
    <row r="1708" customFormat="false" ht="11.25" hidden="false" customHeight="false" outlineLevel="0" collapsed="false">
      <c r="A1708" s="333" t="n">
        <f aca="false">B1708</f>
        <v>37252</v>
      </c>
      <c r="B1708" s="192" t="n">
        <v>37252</v>
      </c>
      <c r="C1708" s="308" t="n">
        <f aca="false">IF(B1708&lt;&gt;"",MONTH(B1708),0)</f>
        <v>12</v>
      </c>
      <c r="D1708" s="205" t="str">
        <f aca="false">VLOOKUP($B1708,data!$A$6:$M$15000,11)</f>
        <v>N/A</v>
      </c>
    </row>
    <row r="1709" customFormat="false" ht="11.25" hidden="false" customHeight="false" outlineLevel="0" collapsed="false">
      <c r="A1709" s="333" t="n">
        <f aca="false">B1709</f>
        <v>37253</v>
      </c>
      <c r="B1709" s="192" t="n">
        <v>37253</v>
      </c>
      <c r="C1709" s="308" t="n">
        <f aca="false">IF(B1709&lt;&gt;"",MONTH(B1709),0)</f>
        <v>12</v>
      </c>
      <c r="D1709" s="205" t="str">
        <f aca="false">VLOOKUP($B1709,data!$A$6:$M$15000,11)</f>
        <v>N/A</v>
      </c>
    </row>
    <row r="1710" customFormat="false" ht="11.25" hidden="false" customHeight="false" outlineLevel="0" collapsed="false">
      <c r="A1710" s="333" t="n">
        <f aca="false">B1710</f>
        <v>37254</v>
      </c>
      <c r="B1710" s="192" t="n">
        <v>37254</v>
      </c>
      <c r="C1710" s="308" t="n">
        <f aca="false">IF(B1710&lt;&gt;"",MONTH(B1710),0)</f>
        <v>12</v>
      </c>
      <c r="D1710" s="205" t="str">
        <f aca="false">VLOOKUP($B1710,data!$A$6:$M$15000,11)</f>
        <v>N/A</v>
      </c>
    </row>
    <row r="1711" customFormat="false" ht="11.25" hidden="false" customHeight="false" outlineLevel="0" collapsed="false">
      <c r="A1711" s="333" t="n">
        <f aca="false">B1711</f>
        <v>37255</v>
      </c>
      <c r="B1711" s="192" t="n">
        <v>37255</v>
      </c>
      <c r="C1711" s="308" t="n">
        <f aca="false">IF(B1711&lt;&gt;"",MONTH(B1711),0)</f>
        <v>12</v>
      </c>
      <c r="D1711" s="205" t="str">
        <f aca="false">VLOOKUP($B1711,data!$A$6:$M$15000,11)</f>
        <v>N/A</v>
      </c>
    </row>
    <row r="1712" customFormat="false" ht="11.25" hidden="false" customHeight="false" outlineLevel="0" collapsed="false">
      <c r="A1712" s="333" t="n">
        <f aca="false">B1712</f>
        <v>37256</v>
      </c>
      <c r="B1712" s="192" t="n">
        <v>37256</v>
      </c>
      <c r="C1712" s="308" t="n">
        <f aca="false">IF(B1712&lt;&gt;"",MONTH(B1712),0)</f>
        <v>12</v>
      </c>
      <c r="D1712" s="205" t="str">
        <f aca="false">VLOOKUP($B1712,data!$A$6:$M$15000,11)</f>
        <v>N/A</v>
      </c>
    </row>
    <row r="1713" customFormat="false" ht="11.25" hidden="false" customHeight="false" outlineLevel="0" collapsed="false">
      <c r="A1713" s="333" t="n">
        <f aca="false">B1713</f>
        <v>37257</v>
      </c>
      <c r="B1713" s="192" t="n">
        <v>37257</v>
      </c>
      <c r="C1713" s="308" t="n">
        <f aca="false">IF(B1713&lt;&gt;"",MONTH(B1713),0)</f>
        <v>1</v>
      </c>
      <c r="D1713" s="205" t="str">
        <f aca="false">VLOOKUP($B1713,data!$A$6:$M$15000,11)</f>
        <v>N/A</v>
      </c>
    </row>
    <row r="1714" customFormat="false" ht="11.25" hidden="false" customHeight="false" outlineLevel="0" collapsed="false">
      <c r="A1714" s="333" t="n">
        <f aca="false">B1714</f>
        <v>37258</v>
      </c>
      <c r="B1714" s="192" t="n">
        <v>37258</v>
      </c>
      <c r="C1714" s="308" t="n">
        <f aca="false">IF(B1714&lt;&gt;"",MONTH(B1714),0)</f>
        <v>1</v>
      </c>
      <c r="D1714" s="205" t="str">
        <f aca="false">VLOOKUP($B1714,data!$A$6:$M$15000,11)</f>
        <v>N/A</v>
      </c>
    </row>
    <row r="1715" customFormat="false" ht="11.25" hidden="false" customHeight="false" outlineLevel="0" collapsed="false">
      <c r="A1715" s="333" t="n">
        <f aca="false">B1715</f>
        <v>37259</v>
      </c>
      <c r="B1715" s="192" t="n">
        <v>37259</v>
      </c>
      <c r="C1715" s="308" t="n">
        <f aca="false">IF(B1715&lt;&gt;"",MONTH(B1715),0)</f>
        <v>1</v>
      </c>
      <c r="D1715" s="205" t="str">
        <f aca="false">VLOOKUP($B1715,data!$A$6:$M$15000,11)</f>
        <v>N/A</v>
      </c>
    </row>
    <row r="1716" customFormat="false" ht="11.25" hidden="false" customHeight="false" outlineLevel="0" collapsed="false">
      <c r="A1716" s="333" t="n">
        <f aca="false">B1716</f>
        <v>37260</v>
      </c>
      <c r="B1716" s="192" t="n">
        <v>37260</v>
      </c>
      <c r="C1716" s="308" t="n">
        <f aca="false">IF(B1716&lt;&gt;"",MONTH(B1716),0)</f>
        <v>1</v>
      </c>
      <c r="D1716" s="205" t="str">
        <f aca="false">VLOOKUP($B1716,data!$A$6:$M$15000,11)</f>
        <v>N/A</v>
      </c>
    </row>
    <row r="1717" customFormat="false" ht="11.25" hidden="false" customHeight="false" outlineLevel="0" collapsed="false">
      <c r="A1717" s="333" t="n">
        <f aca="false">B1717</f>
        <v>37261</v>
      </c>
      <c r="B1717" s="192" t="n">
        <v>37261</v>
      </c>
      <c r="C1717" s="308" t="n">
        <f aca="false">IF(B1717&lt;&gt;"",MONTH(B1717),0)</f>
        <v>1</v>
      </c>
      <c r="D1717" s="205" t="str">
        <f aca="false">VLOOKUP($B1717,data!$A$6:$M$15000,11)</f>
        <v>N/A</v>
      </c>
    </row>
    <row r="1718" customFormat="false" ht="11.25" hidden="false" customHeight="false" outlineLevel="0" collapsed="false">
      <c r="A1718" s="333" t="n">
        <f aca="false">B1718</f>
        <v>37262</v>
      </c>
      <c r="B1718" s="192" t="n">
        <v>37262</v>
      </c>
      <c r="C1718" s="308" t="n">
        <f aca="false">IF(B1718&lt;&gt;"",MONTH(B1718),0)</f>
        <v>1</v>
      </c>
      <c r="D1718" s="205" t="str">
        <f aca="false">VLOOKUP($B1718,data!$A$6:$M$15000,11)</f>
        <v>N/A</v>
      </c>
    </row>
    <row r="1719" customFormat="false" ht="11.25" hidden="false" customHeight="false" outlineLevel="0" collapsed="false">
      <c r="A1719" s="333" t="n">
        <f aca="false">B1719</f>
        <v>37263</v>
      </c>
      <c r="B1719" s="192" t="n">
        <v>37263</v>
      </c>
      <c r="C1719" s="308" t="n">
        <f aca="false">IF(B1719&lt;&gt;"",MONTH(B1719),0)</f>
        <v>1</v>
      </c>
      <c r="D1719" s="205" t="str">
        <f aca="false">VLOOKUP($B1719,data!$A$6:$M$15000,11)</f>
        <v>N/A</v>
      </c>
    </row>
    <row r="1720" customFormat="false" ht="11.25" hidden="false" customHeight="false" outlineLevel="0" collapsed="false">
      <c r="A1720" s="333" t="n">
        <f aca="false">B1720</f>
        <v>37264</v>
      </c>
      <c r="B1720" s="192" t="n">
        <v>37264</v>
      </c>
      <c r="C1720" s="308" t="n">
        <f aca="false">IF(B1720&lt;&gt;"",MONTH(B1720),0)</f>
        <v>1</v>
      </c>
      <c r="D1720" s="205" t="str">
        <f aca="false">VLOOKUP($B1720,data!$A$6:$M$15000,11)</f>
        <v>N/A</v>
      </c>
    </row>
    <row r="1721" customFormat="false" ht="11.25" hidden="false" customHeight="false" outlineLevel="0" collapsed="false">
      <c r="A1721" s="333" t="n">
        <f aca="false">B1721</f>
        <v>37265</v>
      </c>
      <c r="B1721" s="192" t="n">
        <v>37265</v>
      </c>
      <c r="C1721" s="308" t="n">
        <f aca="false">IF(B1721&lt;&gt;"",MONTH(B1721),0)</f>
        <v>1</v>
      </c>
      <c r="D1721" s="205" t="str">
        <f aca="false">VLOOKUP($B1721,data!$A$6:$M$15000,11)</f>
        <v>N/A</v>
      </c>
    </row>
    <row r="1722" customFormat="false" ht="11.25" hidden="false" customHeight="false" outlineLevel="0" collapsed="false">
      <c r="A1722" s="333" t="n">
        <f aca="false">B1722</f>
        <v>37266</v>
      </c>
      <c r="B1722" s="192" t="n">
        <v>37266</v>
      </c>
      <c r="C1722" s="308" t="n">
        <f aca="false">IF(B1722&lt;&gt;"",MONTH(B1722),0)</f>
        <v>1</v>
      </c>
      <c r="D1722" s="205" t="str">
        <f aca="false">VLOOKUP($B1722,data!$A$6:$M$15000,11)</f>
        <v>N/A</v>
      </c>
    </row>
    <row r="1723" customFormat="false" ht="11.25" hidden="false" customHeight="false" outlineLevel="0" collapsed="false">
      <c r="A1723" s="333" t="n">
        <f aca="false">B1723</f>
        <v>37267</v>
      </c>
      <c r="B1723" s="192" t="n">
        <v>37267</v>
      </c>
      <c r="C1723" s="308" t="n">
        <f aca="false">IF(B1723&lt;&gt;"",MONTH(B1723),0)</f>
        <v>1</v>
      </c>
      <c r="D1723" s="205" t="str">
        <f aca="false">VLOOKUP($B1723,data!$A$6:$M$15000,11)</f>
        <v>N/A</v>
      </c>
    </row>
    <row r="1724" customFormat="false" ht="11.25" hidden="false" customHeight="false" outlineLevel="0" collapsed="false">
      <c r="A1724" s="333" t="n">
        <f aca="false">B1724</f>
        <v>37268</v>
      </c>
      <c r="B1724" s="192" t="n">
        <v>37268</v>
      </c>
      <c r="C1724" s="308" t="n">
        <f aca="false">IF(B1724&lt;&gt;"",MONTH(B1724),0)</f>
        <v>1</v>
      </c>
      <c r="D1724" s="205" t="str">
        <f aca="false">VLOOKUP($B1724,data!$A$6:$M$15000,11)</f>
        <v>N/A</v>
      </c>
    </row>
    <row r="1725" customFormat="false" ht="11.25" hidden="false" customHeight="false" outlineLevel="0" collapsed="false">
      <c r="A1725" s="333" t="n">
        <f aca="false">B1725</f>
        <v>37269</v>
      </c>
      <c r="B1725" s="192" t="n">
        <v>37269</v>
      </c>
      <c r="C1725" s="308" t="n">
        <f aca="false">IF(B1725&lt;&gt;"",MONTH(B1725),0)</f>
        <v>1</v>
      </c>
      <c r="D1725" s="205" t="str">
        <f aca="false">VLOOKUP($B1725,data!$A$6:$M$15000,11)</f>
        <v>N/A</v>
      </c>
    </row>
    <row r="1726" customFormat="false" ht="11.25" hidden="false" customHeight="false" outlineLevel="0" collapsed="false">
      <c r="A1726" s="333" t="n">
        <f aca="false">B1726</f>
        <v>37270</v>
      </c>
      <c r="B1726" s="192" t="n">
        <v>37270</v>
      </c>
      <c r="C1726" s="308" t="n">
        <f aca="false">IF(B1726&lt;&gt;"",MONTH(B1726),0)</f>
        <v>1</v>
      </c>
      <c r="D1726" s="205" t="str">
        <f aca="false">VLOOKUP($B1726,data!$A$6:$M$15000,11)</f>
        <v>N/A</v>
      </c>
    </row>
    <row r="1727" customFormat="false" ht="11.25" hidden="false" customHeight="false" outlineLevel="0" collapsed="false">
      <c r="A1727" s="333" t="n">
        <f aca="false">B1727</f>
        <v>37271</v>
      </c>
      <c r="B1727" s="192" t="n">
        <v>37271</v>
      </c>
      <c r="C1727" s="308" t="n">
        <f aca="false">IF(B1727&lt;&gt;"",MONTH(B1727),0)</f>
        <v>1</v>
      </c>
      <c r="D1727" s="205" t="str">
        <f aca="false">VLOOKUP($B1727,data!$A$6:$M$15000,11)</f>
        <v>N/A</v>
      </c>
    </row>
    <row r="1728" customFormat="false" ht="11.25" hidden="false" customHeight="false" outlineLevel="0" collapsed="false">
      <c r="A1728" s="333" t="n">
        <f aca="false">B1728</f>
        <v>37272</v>
      </c>
      <c r="B1728" s="192" t="n">
        <v>37272</v>
      </c>
      <c r="C1728" s="308" t="n">
        <f aca="false">IF(B1728&lt;&gt;"",MONTH(B1728),0)</f>
        <v>1</v>
      </c>
      <c r="D1728" s="205" t="str">
        <f aca="false">VLOOKUP($B1728,data!$A$6:$M$15000,11)</f>
        <v>N/A</v>
      </c>
    </row>
    <row r="1729" customFormat="false" ht="11.25" hidden="false" customHeight="false" outlineLevel="0" collapsed="false">
      <c r="A1729" s="333" t="n">
        <f aca="false">B1729</f>
        <v>37273</v>
      </c>
      <c r="B1729" s="192" t="n">
        <v>37273</v>
      </c>
      <c r="C1729" s="308" t="n">
        <f aca="false">IF(B1729&lt;&gt;"",MONTH(B1729),0)</f>
        <v>1</v>
      </c>
      <c r="D1729" s="205" t="str">
        <f aca="false">VLOOKUP($B1729,data!$A$6:$M$15000,11)</f>
        <v>N/A</v>
      </c>
    </row>
    <row r="1730" customFormat="false" ht="11.25" hidden="false" customHeight="false" outlineLevel="0" collapsed="false">
      <c r="A1730" s="333" t="n">
        <f aca="false">B1730</f>
        <v>37274</v>
      </c>
      <c r="B1730" s="192" t="n">
        <v>37274</v>
      </c>
      <c r="C1730" s="308" t="n">
        <f aca="false">IF(B1730&lt;&gt;"",MONTH(B1730),0)</f>
        <v>1</v>
      </c>
      <c r="D1730" s="205" t="str">
        <f aca="false">VLOOKUP($B1730,data!$A$6:$M$15000,11)</f>
        <v>N/A</v>
      </c>
    </row>
    <row r="1731" customFormat="false" ht="11.25" hidden="false" customHeight="false" outlineLevel="0" collapsed="false">
      <c r="A1731" s="333" t="n">
        <f aca="false">B1731</f>
        <v>37275</v>
      </c>
      <c r="B1731" s="192" t="n">
        <v>37275</v>
      </c>
      <c r="C1731" s="308" t="n">
        <f aca="false">IF(B1731&lt;&gt;"",MONTH(B1731),0)</f>
        <v>1</v>
      </c>
      <c r="D1731" s="205" t="str">
        <f aca="false">VLOOKUP($B1731,data!$A$6:$M$15000,11)</f>
        <v>N/A</v>
      </c>
    </row>
    <row r="1732" customFormat="false" ht="11.25" hidden="false" customHeight="false" outlineLevel="0" collapsed="false">
      <c r="A1732" s="333" t="n">
        <f aca="false">B1732</f>
        <v>37276</v>
      </c>
      <c r="B1732" s="192" t="n">
        <v>37276</v>
      </c>
      <c r="C1732" s="308" t="n">
        <f aca="false">IF(B1732&lt;&gt;"",MONTH(B1732),0)</f>
        <v>1</v>
      </c>
      <c r="D1732" s="205" t="str">
        <f aca="false">VLOOKUP($B1732,data!$A$6:$M$15000,11)</f>
        <v>N/A</v>
      </c>
    </row>
    <row r="1733" customFormat="false" ht="11.25" hidden="false" customHeight="false" outlineLevel="0" collapsed="false">
      <c r="A1733" s="333" t="n">
        <f aca="false">B1733</f>
        <v>37277</v>
      </c>
      <c r="B1733" s="192" t="n">
        <v>37277</v>
      </c>
      <c r="C1733" s="308" t="n">
        <f aca="false">IF(B1733&lt;&gt;"",MONTH(B1733),0)</f>
        <v>1</v>
      </c>
      <c r="D1733" s="205" t="str">
        <f aca="false">VLOOKUP($B1733,data!$A$6:$M$15000,11)</f>
        <v>N/A</v>
      </c>
    </row>
    <row r="1734" customFormat="false" ht="11.25" hidden="false" customHeight="false" outlineLevel="0" collapsed="false">
      <c r="A1734" s="333" t="n">
        <f aca="false">B1734</f>
        <v>37278</v>
      </c>
      <c r="B1734" s="192" t="n">
        <v>37278</v>
      </c>
      <c r="C1734" s="308" t="n">
        <f aca="false">IF(B1734&lt;&gt;"",MONTH(B1734),0)</f>
        <v>1</v>
      </c>
      <c r="D1734" s="205" t="str">
        <f aca="false">VLOOKUP($B1734,data!$A$6:$M$15000,11)</f>
        <v>N/A</v>
      </c>
    </row>
    <row r="1735" customFormat="false" ht="11.25" hidden="false" customHeight="false" outlineLevel="0" collapsed="false">
      <c r="A1735" s="333" t="n">
        <f aca="false">B1735</f>
        <v>37279</v>
      </c>
      <c r="B1735" s="192" t="n">
        <v>37279</v>
      </c>
      <c r="C1735" s="308" t="n">
        <f aca="false">IF(B1735&lt;&gt;"",MONTH(B1735),0)</f>
        <v>1</v>
      </c>
      <c r="D1735" s="205" t="str">
        <f aca="false">VLOOKUP($B1735,data!$A$6:$M$15000,11)</f>
        <v>N/A</v>
      </c>
    </row>
    <row r="1736" customFormat="false" ht="11.25" hidden="false" customHeight="false" outlineLevel="0" collapsed="false">
      <c r="A1736" s="333" t="n">
        <f aca="false">B1736</f>
        <v>37280</v>
      </c>
      <c r="B1736" s="192" t="n">
        <v>37280</v>
      </c>
      <c r="C1736" s="308" t="n">
        <f aca="false">IF(B1736&lt;&gt;"",MONTH(B1736),0)</f>
        <v>1</v>
      </c>
      <c r="D1736" s="205" t="str">
        <f aca="false">VLOOKUP($B1736,data!$A$6:$M$15000,11)</f>
        <v>N/A</v>
      </c>
    </row>
    <row r="1737" customFormat="false" ht="11.25" hidden="false" customHeight="false" outlineLevel="0" collapsed="false">
      <c r="A1737" s="333" t="n">
        <f aca="false">B1737</f>
        <v>37281</v>
      </c>
      <c r="B1737" s="192" t="n">
        <v>37281</v>
      </c>
      <c r="C1737" s="308" t="n">
        <f aca="false">IF(B1737&lt;&gt;"",MONTH(B1737),0)</f>
        <v>1</v>
      </c>
      <c r="D1737" s="205" t="str">
        <f aca="false">VLOOKUP($B1737,data!$A$6:$M$15000,11)</f>
        <v>N/A</v>
      </c>
    </row>
    <row r="1738" customFormat="false" ht="11.25" hidden="false" customHeight="false" outlineLevel="0" collapsed="false">
      <c r="A1738" s="333" t="n">
        <f aca="false">B1738</f>
        <v>37282</v>
      </c>
      <c r="B1738" s="192" t="n">
        <v>37282</v>
      </c>
      <c r="C1738" s="308" t="n">
        <f aca="false">IF(B1738&lt;&gt;"",MONTH(B1738),0)</f>
        <v>1</v>
      </c>
      <c r="D1738" s="205" t="str">
        <f aca="false">VLOOKUP($B1738,data!$A$6:$M$15000,11)</f>
        <v>N/A</v>
      </c>
    </row>
    <row r="1739" customFormat="false" ht="11.25" hidden="false" customHeight="false" outlineLevel="0" collapsed="false">
      <c r="A1739" s="333" t="n">
        <f aca="false">B1739</f>
        <v>37283</v>
      </c>
      <c r="B1739" s="192" t="n">
        <v>37283</v>
      </c>
      <c r="C1739" s="308" t="n">
        <f aca="false">IF(B1739&lt;&gt;"",MONTH(B1739),0)</f>
        <v>1</v>
      </c>
      <c r="D1739" s="205" t="str">
        <f aca="false">VLOOKUP($B1739,data!$A$6:$M$15000,11)</f>
        <v>N/A</v>
      </c>
    </row>
    <row r="1740" customFormat="false" ht="11.25" hidden="false" customHeight="false" outlineLevel="0" collapsed="false">
      <c r="A1740" s="333" t="n">
        <f aca="false">B1740</f>
        <v>37284</v>
      </c>
      <c r="B1740" s="192" t="n">
        <v>37284</v>
      </c>
      <c r="C1740" s="308" t="n">
        <f aca="false">IF(B1740&lt;&gt;"",MONTH(B1740),0)</f>
        <v>1</v>
      </c>
      <c r="D1740" s="205" t="str">
        <f aca="false">VLOOKUP($B1740,data!$A$6:$M$15000,11)</f>
        <v>N/A</v>
      </c>
    </row>
    <row r="1741" customFormat="false" ht="11.25" hidden="false" customHeight="false" outlineLevel="0" collapsed="false">
      <c r="A1741" s="333" t="n">
        <f aca="false">B1741</f>
        <v>37285</v>
      </c>
      <c r="B1741" s="192" t="n">
        <v>37285</v>
      </c>
      <c r="C1741" s="308" t="n">
        <f aca="false">IF(B1741&lt;&gt;"",MONTH(B1741),0)</f>
        <v>1</v>
      </c>
      <c r="D1741" s="205" t="str">
        <f aca="false">VLOOKUP($B1741,data!$A$6:$M$15000,11)</f>
        <v>N/A</v>
      </c>
    </row>
    <row r="1742" customFormat="false" ht="11.25" hidden="false" customHeight="false" outlineLevel="0" collapsed="false">
      <c r="A1742" s="333" t="n">
        <f aca="false">B1742</f>
        <v>37286</v>
      </c>
      <c r="B1742" s="192" t="n">
        <v>37286</v>
      </c>
      <c r="C1742" s="308" t="n">
        <f aca="false">IF(B1742&lt;&gt;"",MONTH(B1742),0)</f>
        <v>1</v>
      </c>
      <c r="D1742" s="205" t="str">
        <f aca="false">VLOOKUP($B1742,data!$A$6:$M$15000,11)</f>
        <v>N/A</v>
      </c>
    </row>
    <row r="1743" customFormat="false" ht="11.25" hidden="false" customHeight="false" outlineLevel="0" collapsed="false">
      <c r="A1743" s="333" t="n">
        <f aca="false">B1743</f>
        <v>37287</v>
      </c>
      <c r="B1743" s="192" t="n">
        <v>37287</v>
      </c>
      <c r="C1743" s="308" t="n">
        <f aca="false">IF(B1743&lt;&gt;"",MONTH(B1743),0)</f>
        <v>1</v>
      </c>
      <c r="D1743" s="205" t="str">
        <f aca="false">VLOOKUP($B1743,data!$A$6:$M$15000,11)</f>
        <v>N/A</v>
      </c>
    </row>
    <row r="1744" customFormat="false" ht="11.25" hidden="false" customHeight="false" outlineLevel="0" collapsed="false">
      <c r="A1744" s="333" t="n">
        <f aca="false">B1744</f>
        <v>37288</v>
      </c>
      <c r="B1744" s="192" t="n">
        <v>37288</v>
      </c>
      <c r="C1744" s="308" t="n">
        <f aca="false">IF(B1744&lt;&gt;"",MONTH(B1744),0)</f>
        <v>2</v>
      </c>
      <c r="D1744" s="205" t="str">
        <f aca="false">VLOOKUP($B1744,data!$A$6:$M$15000,11)</f>
        <v>N/A</v>
      </c>
    </row>
    <row r="1745" customFormat="false" ht="11.25" hidden="false" customHeight="false" outlineLevel="0" collapsed="false">
      <c r="A1745" s="333" t="n">
        <f aca="false">B1745</f>
        <v>37289</v>
      </c>
      <c r="B1745" s="192" t="n">
        <v>37289</v>
      </c>
      <c r="C1745" s="308" t="n">
        <f aca="false">IF(B1745&lt;&gt;"",MONTH(B1745),0)</f>
        <v>2</v>
      </c>
      <c r="D1745" s="205" t="str">
        <f aca="false">VLOOKUP($B1745,data!$A$6:$M$15000,11)</f>
        <v>N/A</v>
      </c>
    </row>
    <row r="1746" customFormat="false" ht="11.25" hidden="false" customHeight="false" outlineLevel="0" collapsed="false">
      <c r="A1746" s="333" t="n">
        <f aca="false">B1746</f>
        <v>37290</v>
      </c>
      <c r="B1746" s="192" t="n">
        <v>37290</v>
      </c>
      <c r="C1746" s="308" t="n">
        <f aca="false">IF(B1746&lt;&gt;"",MONTH(B1746),0)</f>
        <v>2</v>
      </c>
      <c r="D1746" s="205" t="str">
        <f aca="false">VLOOKUP($B1746,data!$A$6:$M$15000,11)</f>
        <v>N/A</v>
      </c>
    </row>
    <row r="1747" customFormat="false" ht="11.25" hidden="false" customHeight="false" outlineLevel="0" collapsed="false">
      <c r="A1747" s="333" t="n">
        <f aca="false">B1747</f>
        <v>37291</v>
      </c>
      <c r="B1747" s="192" t="n">
        <v>37291</v>
      </c>
      <c r="C1747" s="308" t="n">
        <f aca="false">IF(B1747&lt;&gt;"",MONTH(B1747),0)</f>
        <v>2</v>
      </c>
      <c r="D1747" s="205" t="str">
        <f aca="false">VLOOKUP($B1747,data!$A$6:$M$15000,11)</f>
        <v>N/A</v>
      </c>
    </row>
    <row r="1748" customFormat="false" ht="11.25" hidden="false" customHeight="false" outlineLevel="0" collapsed="false">
      <c r="A1748" s="333" t="n">
        <f aca="false">B1748</f>
        <v>37292</v>
      </c>
      <c r="B1748" s="192" t="n">
        <v>37292</v>
      </c>
      <c r="C1748" s="308" t="n">
        <f aca="false">IF(B1748&lt;&gt;"",MONTH(B1748),0)</f>
        <v>2</v>
      </c>
      <c r="D1748" s="205" t="str">
        <f aca="false">VLOOKUP($B1748,data!$A$6:$M$15000,11)</f>
        <v>N/A</v>
      </c>
    </row>
    <row r="1749" customFormat="false" ht="11.25" hidden="false" customHeight="false" outlineLevel="0" collapsed="false">
      <c r="A1749" s="333" t="n">
        <f aca="false">B1749</f>
        <v>37293</v>
      </c>
      <c r="B1749" s="192" t="n">
        <v>37293</v>
      </c>
      <c r="C1749" s="308" t="n">
        <f aca="false">IF(B1749&lt;&gt;"",MONTH(B1749),0)</f>
        <v>2</v>
      </c>
      <c r="D1749" s="205" t="str">
        <f aca="false">VLOOKUP($B1749,data!$A$6:$M$15000,11)</f>
        <v>N/A</v>
      </c>
    </row>
    <row r="1750" customFormat="false" ht="11.25" hidden="false" customHeight="false" outlineLevel="0" collapsed="false">
      <c r="A1750" s="333" t="n">
        <f aca="false">B1750</f>
        <v>37294</v>
      </c>
      <c r="B1750" s="192" t="n">
        <v>37294</v>
      </c>
      <c r="C1750" s="308" t="n">
        <f aca="false">IF(B1750&lt;&gt;"",MONTH(B1750),0)</f>
        <v>2</v>
      </c>
      <c r="D1750" s="205" t="str">
        <f aca="false">VLOOKUP($B1750,data!$A$6:$M$15000,11)</f>
        <v>N/A</v>
      </c>
    </row>
    <row r="1751" customFormat="false" ht="11.25" hidden="false" customHeight="false" outlineLevel="0" collapsed="false">
      <c r="A1751" s="333" t="n">
        <f aca="false">B1751</f>
        <v>37295</v>
      </c>
      <c r="B1751" s="192" t="n">
        <v>37295</v>
      </c>
      <c r="C1751" s="308" t="n">
        <f aca="false">IF(B1751&lt;&gt;"",MONTH(B1751),0)</f>
        <v>2</v>
      </c>
      <c r="D1751" s="205" t="str">
        <f aca="false">VLOOKUP($B1751,data!$A$6:$M$15000,11)</f>
        <v>N/A</v>
      </c>
    </row>
    <row r="1752" customFormat="false" ht="11.25" hidden="false" customHeight="false" outlineLevel="0" collapsed="false">
      <c r="A1752" s="333" t="n">
        <f aca="false">B1752</f>
        <v>37296</v>
      </c>
      <c r="B1752" s="192" t="n">
        <v>37296</v>
      </c>
      <c r="C1752" s="308" t="n">
        <f aca="false">IF(B1752&lt;&gt;"",MONTH(B1752),0)</f>
        <v>2</v>
      </c>
      <c r="D1752" s="205" t="str">
        <f aca="false">VLOOKUP($B1752,data!$A$6:$M$15000,11)</f>
        <v>N/A</v>
      </c>
    </row>
    <row r="1753" customFormat="false" ht="11.25" hidden="false" customHeight="false" outlineLevel="0" collapsed="false">
      <c r="A1753" s="333" t="n">
        <f aca="false">B1753</f>
        <v>37297</v>
      </c>
      <c r="B1753" s="192" t="n">
        <v>37297</v>
      </c>
      <c r="C1753" s="308" t="n">
        <f aca="false">IF(B1753&lt;&gt;"",MONTH(B1753),0)</f>
        <v>2</v>
      </c>
      <c r="D1753" s="205" t="str">
        <f aca="false">VLOOKUP($B1753,data!$A$6:$M$15000,11)</f>
        <v>N/A</v>
      </c>
    </row>
    <row r="1754" customFormat="false" ht="11.25" hidden="false" customHeight="false" outlineLevel="0" collapsed="false">
      <c r="A1754" s="333" t="n">
        <f aca="false">B1754</f>
        <v>37298</v>
      </c>
      <c r="B1754" s="192" t="n">
        <v>37298</v>
      </c>
      <c r="C1754" s="308" t="n">
        <f aca="false">IF(B1754&lt;&gt;"",MONTH(B1754),0)</f>
        <v>2</v>
      </c>
      <c r="D1754" s="205" t="str">
        <f aca="false">VLOOKUP($B1754,data!$A$6:$M$15000,11)</f>
        <v>N/A</v>
      </c>
    </row>
    <row r="1755" customFormat="false" ht="11.25" hidden="false" customHeight="false" outlineLevel="0" collapsed="false">
      <c r="A1755" s="333" t="n">
        <f aca="false">B1755</f>
        <v>37299</v>
      </c>
      <c r="B1755" s="192" t="n">
        <v>37299</v>
      </c>
      <c r="C1755" s="308" t="n">
        <f aca="false">IF(B1755&lt;&gt;"",MONTH(B1755),0)</f>
        <v>2</v>
      </c>
      <c r="D1755" s="205" t="str">
        <f aca="false">VLOOKUP($B1755,data!$A$6:$M$15000,11)</f>
        <v>N/A</v>
      </c>
    </row>
    <row r="1756" customFormat="false" ht="11.25" hidden="false" customHeight="false" outlineLevel="0" collapsed="false">
      <c r="A1756" s="333" t="n">
        <f aca="false">B1756</f>
        <v>37300</v>
      </c>
      <c r="B1756" s="192" t="n">
        <v>37300</v>
      </c>
      <c r="C1756" s="308" t="n">
        <f aca="false">IF(B1756&lt;&gt;"",MONTH(B1756),0)</f>
        <v>2</v>
      </c>
      <c r="D1756" s="205" t="str">
        <f aca="false">VLOOKUP($B1756,data!$A$6:$M$15000,11)</f>
        <v>N/A</v>
      </c>
    </row>
    <row r="1757" customFormat="false" ht="11.25" hidden="false" customHeight="false" outlineLevel="0" collapsed="false">
      <c r="A1757" s="333" t="n">
        <f aca="false">B1757</f>
        <v>37301</v>
      </c>
      <c r="B1757" s="192" t="n">
        <v>37301</v>
      </c>
      <c r="C1757" s="308" t="n">
        <f aca="false">IF(B1757&lt;&gt;"",MONTH(B1757),0)</f>
        <v>2</v>
      </c>
      <c r="D1757" s="205" t="str">
        <f aca="false">VLOOKUP($B1757,data!$A$6:$M$15000,11)</f>
        <v>N/A</v>
      </c>
    </row>
    <row r="1758" customFormat="false" ht="11.25" hidden="false" customHeight="false" outlineLevel="0" collapsed="false">
      <c r="A1758" s="333" t="n">
        <f aca="false">B1758</f>
        <v>37302</v>
      </c>
      <c r="B1758" s="192" t="n">
        <v>37302</v>
      </c>
      <c r="C1758" s="308" t="n">
        <f aca="false">IF(B1758&lt;&gt;"",MONTH(B1758),0)</f>
        <v>2</v>
      </c>
      <c r="D1758" s="205" t="str">
        <f aca="false">VLOOKUP($B1758,data!$A$6:$M$15000,11)</f>
        <v>N/A</v>
      </c>
    </row>
    <row r="1759" customFormat="false" ht="11.25" hidden="false" customHeight="false" outlineLevel="0" collapsed="false">
      <c r="A1759" s="333" t="n">
        <f aca="false">B1759</f>
        <v>37303</v>
      </c>
      <c r="B1759" s="192" t="n">
        <v>37303</v>
      </c>
      <c r="C1759" s="308" t="n">
        <f aca="false">IF(B1759&lt;&gt;"",MONTH(B1759),0)</f>
        <v>2</v>
      </c>
      <c r="D1759" s="205" t="str">
        <f aca="false">VLOOKUP($B1759,data!$A$6:$M$15000,11)</f>
        <v>N/A</v>
      </c>
    </row>
    <row r="1760" customFormat="false" ht="11.25" hidden="false" customHeight="false" outlineLevel="0" collapsed="false">
      <c r="A1760" s="333" t="n">
        <f aca="false">B1760</f>
        <v>37304</v>
      </c>
      <c r="B1760" s="192" t="n">
        <v>37304</v>
      </c>
      <c r="C1760" s="308" t="n">
        <f aca="false">IF(B1760&lt;&gt;"",MONTH(B1760),0)</f>
        <v>2</v>
      </c>
      <c r="D1760" s="205" t="str">
        <f aca="false">VLOOKUP($B1760,data!$A$6:$M$15000,11)</f>
        <v>N/A</v>
      </c>
    </row>
    <row r="1761" customFormat="false" ht="11.25" hidden="false" customHeight="false" outlineLevel="0" collapsed="false">
      <c r="A1761" s="333" t="n">
        <f aca="false">B1761</f>
        <v>37305</v>
      </c>
      <c r="B1761" s="192" t="n">
        <v>37305</v>
      </c>
      <c r="C1761" s="308" t="n">
        <f aca="false">IF(B1761&lt;&gt;"",MONTH(B1761),0)</f>
        <v>2</v>
      </c>
      <c r="D1761" s="205" t="str">
        <f aca="false">VLOOKUP($B1761,data!$A$6:$M$15000,11)</f>
        <v>N/A</v>
      </c>
    </row>
    <row r="1762" customFormat="false" ht="11.25" hidden="false" customHeight="false" outlineLevel="0" collapsed="false">
      <c r="A1762" s="333" t="n">
        <f aca="false">B1762</f>
        <v>37306</v>
      </c>
      <c r="B1762" s="192" t="n">
        <v>37306</v>
      </c>
      <c r="C1762" s="308" t="n">
        <f aca="false">IF(B1762&lt;&gt;"",MONTH(B1762),0)</f>
        <v>2</v>
      </c>
      <c r="D1762" s="205" t="str">
        <f aca="false">VLOOKUP($B1762,data!$A$6:$M$15000,11)</f>
        <v>N/A</v>
      </c>
    </row>
    <row r="1763" customFormat="false" ht="11.25" hidden="false" customHeight="false" outlineLevel="0" collapsed="false">
      <c r="A1763" s="333" t="n">
        <f aca="false">B1763</f>
        <v>37307</v>
      </c>
      <c r="B1763" s="192" t="n">
        <v>37307</v>
      </c>
      <c r="C1763" s="308" t="n">
        <f aca="false">IF(B1763&lt;&gt;"",MONTH(B1763),0)</f>
        <v>2</v>
      </c>
      <c r="D1763" s="205" t="str">
        <f aca="false">VLOOKUP($B1763,data!$A$6:$M$15000,11)</f>
        <v>N/A</v>
      </c>
    </row>
    <row r="1764" customFormat="false" ht="11.25" hidden="false" customHeight="false" outlineLevel="0" collapsed="false">
      <c r="A1764" s="333" t="n">
        <f aca="false">B1764</f>
        <v>37308</v>
      </c>
      <c r="B1764" s="192" t="n">
        <v>37308</v>
      </c>
      <c r="C1764" s="308" t="n">
        <f aca="false">IF(B1764&lt;&gt;"",MONTH(B1764),0)</f>
        <v>2</v>
      </c>
      <c r="D1764" s="205" t="str">
        <f aca="false">VLOOKUP($B1764,data!$A$6:$M$15000,11)</f>
        <v>N/A</v>
      </c>
    </row>
    <row r="1765" customFormat="false" ht="11.25" hidden="false" customHeight="false" outlineLevel="0" collapsed="false">
      <c r="A1765" s="333" t="n">
        <f aca="false">B1765</f>
        <v>37309</v>
      </c>
      <c r="B1765" s="192" t="n">
        <v>37309</v>
      </c>
      <c r="C1765" s="308" t="n">
        <f aca="false">IF(B1765&lt;&gt;"",MONTH(B1765),0)</f>
        <v>2</v>
      </c>
      <c r="D1765" s="205" t="str">
        <f aca="false">VLOOKUP($B1765,data!$A$6:$M$15000,11)</f>
        <v>N/A</v>
      </c>
    </row>
    <row r="1766" customFormat="false" ht="11.25" hidden="false" customHeight="false" outlineLevel="0" collapsed="false">
      <c r="A1766" s="333" t="n">
        <f aca="false">B1766</f>
        <v>37310</v>
      </c>
      <c r="B1766" s="192" t="n">
        <v>37310</v>
      </c>
      <c r="C1766" s="308" t="n">
        <f aca="false">IF(B1766&lt;&gt;"",MONTH(B1766),0)</f>
        <v>2</v>
      </c>
      <c r="D1766" s="205" t="str">
        <f aca="false">VLOOKUP($B1766,data!$A$6:$M$15000,11)</f>
        <v>N/A</v>
      </c>
    </row>
    <row r="1767" customFormat="false" ht="11.25" hidden="false" customHeight="false" outlineLevel="0" collapsed="false">
      <c r="A1767" s="333" t="n">
        <f aca="false">B1767</f>
        <v>37311</v>
      </c>
      <c r="B1767" s="192" t="n">
        <v>37311</v>
      </c>
      <c r="C1767" s="308" t="n">
        <f aca="false">IF(B1767&lt;&gt;"",MONTH(B1767),0)</f>
        <v>2</v>
      </c>
      <c r="D1767" s="205" t="str">
        <f aca="false">VLOOKUP($B1767,data!$A$6:$M$15000,11)</f>
        <v>N/A</v>
      </c>
    </row>
    <row r="1768" customFormat="false" ht="11.25" hidden="false" customHeight="false" outlineLevel="0" collapsed="false">
      <c r="A1768" s="333" t="n">
        <f aca="false">B1768</f>
        <v>37312</v>
      </c>
      <c r="B1768" s="192" t="n">
        <v>37312</v>
      </c>
      <c r="C1768" s="308" t="n">
        <f aca="false">IF(B1768&lt;&gt;"",MONTH(B1768),0)</f>
        <v>2</v>
      </c>
      <c r="D1768" s="205" t="str">
        <f aca="false">VLOOKUP($B1768,data!$A$6:$M$15000,11)</f>
        <v>N/A</v>
      </c>
    </row>
    <row r="1769" customFormat="false" ht="11.25" hidden="false" customHeight="false" outlineLevel="0" collapsed="false">
      <c r="A1769" s="333" t="n">
        <f aca="false">B1769</f>
        <v>37313</v>
      </c>
      <c r="B1769" s="192" t="n">
        <v>37313</v>
      </c>
      <c r="C1769" s="308" t="n">
        <f aca="false">IF(B1769&lt;&gt;"",MONTH(B1769),0)</f>
        <v>2</v>
      </c>
      <c r="D1769" s="205" t="str">
        <f aca="false">VLOOKUP($B1769,data!$A$6:$M$15000,11)</f>
        <v>N/A</v>
      </c>
    </row>
    <row r="1770" customFormat="false" ht="11.25" hidden="false" customHeight="false" outlineLevel="0" collapsed="false">
      <c r="A1770" s="333" t="n">
        <f aca="false">B1770</f>
        <v>37314</v>
      </c>
      <c r="B1770" s="192" t="n">
        <v>37314</v>
      </c>
      <c r="C1770" s="308" t="n">
        <f aca="false">IF(B1770&lt;&gt;"",MONTH(B1770),0)</f>
        <v>2</v>
      </c>
      <c r="D1770" s="205" t="str">
        <f aca="false">VLOOKUP($B1770,data!$A$6:$M$15000,11)</f>
        <v>N/A</v>
      </c>
    </row>
    <row r="1771" customFormat="false" ht="11.25" hidden="false" customHeight="false" outlineLevel="0" collapsed="false">
      <c r="A1771" s="333" t="n">
        <f aca="false">B1771</f>
        <v>37315</v>
      </c>
      <c r="B1771" s="192" t="n">
        <v>37315</v>
      </c>
      <c r="C1771" s="308" t="n">
        <f aca="false">IF(B1771&lt;&gt;"",MONTH(B1771),0)</f>
        <v>2</v>
      </c>
      <c r="D1771" s="205" t="str">
        <f aca="false">VLOOKUP($B1771,data!$A$6:$M$15000,11)</f>
        <v>N/A</v>
      </c>
    </row>
    <row r="1772" customFormat="false" ht="11.25" hidden="false" customHeight="false" outlineLevel="0" collapsed="false">
      <c r="A1772" s="333" t="n">
        <f aca="false">B1772</f>
        <v>37316</v>
      </c>
      <c r="B1772" s="192" t="n">
        <v>37316</v>
      </c>
      <c r="C1772" s="308" t="n">
        <f aca="false">IF(B1772&lt;&gt;"",MONTH(B1772),0)</f>
        <v>3</v>
      </c>
      <c r="D1772" s="205" t="str">
        <f aca="false">VLOOKUP($B1772,data!$A$6:$M$15000,11)</f>
        <v>N/A</v>
      </c>
    </row>
    <row r="1773" customFormat="false" ht="11.25" hidden="false" customHeight="false" outlineLevel="0" collapsed="false">
      <c r="A1773" s="333" t="n">
        <f aca="false">B1773</f>
        <v>37317</v>
      </c>
      <c r="B1773" s="192" t="n">
        <v>37317</v>
      </c>
      <c r="C1773" s="308" t="n">
        <f aca="false">IF(B1773&lt;&gt;"",MONTH(B1773),0)</f>
        <v>3</v>
      </c>
      <c r="D1773" s="205" t="str">
        <f aca="false">VLOOKUP($B1773,data!$A$6:$M$15000,11)</f>
        <v>N/A</v>
      </c>
    </row>
    <row r="1774" customFormat="false" ht="11.25" hidden="false" customHeight="false" outlineLevel="0" collapsed="false">
      <c r="A1774" s="333" t="n">
        <f aca="false">B1774</f>
        <v>37318</v>
      </c>
      <c r="B1774" s="192" t="n">
        <v>37318</v>
      </c>
      <c r="C1774" s="308" t="n">
        <f aca="false">IF(B1774&lt;&gt;"",MONTH(B1774),0)</f>
        <v>3</v>
      </c>
      <c r="D1774" s="205" t="str">
        <f aca="false">VLOOKUP($B1774,data!$A$6:$M$15000,11)</f>
        <v>N/A</v>
      </c>
    </row>
    <row r="1775" customFormat="false" ht="11.25" hidden="false" customHeight="false" outlineLevel="0" collapsed="false">
      <c r="A1775" s="333" t="n">
        <f aca="false">B1775</f>
        <v>37319</v>
      </c>
      <c r="B1775" s="192" t="n">
        <v>37319</v>
      </c>
      <c r="C1775" s="308" t="n">
        <f aca="false">IF(B1775&lt;&gt;"",MONTH(B1775),0)</f>
        <v>3</v>
      </c>
      <c r="D1775" s="205" t="str">
        <f aca="false">VLOOKUP($B1775,data!$A$6:$M$15000,11)</f>
        <v>N/A</v>
      </c>
    </row>
    <row r="1776" customFormat="false" ht="11.25" hidden="false" customHeight="false" outlineLevel="0" collapsed="false">
      <c r="A1776" s="333" t="n">
        <f aca="false">B1776</f>
        <v>37320</v>
      </c>
      <c r="B1776" s="192" t="n">
        <v>37320</v>
      </c>
      <c r="C1776" s="308" t="n">
        <f aca="false">IF(B1776&lt;&gt;"",MONTH(B1776),0)</f>
        <v>3</v>
      </c>
      <c r="D1776" s="205" t="str">
        <f aca="false">VLOOKUP($B1776,data!$A$6:$M$15000,11)</f>
        <v>N/A</v>
      </c>
    </row>
    <row r="1777" customFormat="false" ht="11.25" hidden="false" customHeight="false" outlineLevel="0" collapsed="false">
      <c r="A1777" s="333" t="n">
        <f aca="false">B1777</f>
        <v>37321</v>
      </c>
      <c r="B1777" s="192" t="n">
        <v>37321</v>
      </c>
      <c r="C1777" s="308" t="n">
        <f aca="false">IF(B1777&lt;&gt;"",MONTH(B1777),0)</f>
        <v>3</v>
      </c>
      <c r="D1777" s="205" t="str">
        <f aca="false">VLOOKUP($B1777,data!$A$6:$M$15000,11)</f>
        <v>N/A</v>
      </c>
    </row>
    <row r="1778" customFormat="false" ht="11.25" hidden="false" customHeight="false" outlineLevel="0" collapsed="false">
      <c r="A1778" s="333" t="n">
        <f aca="false">B1778</f>
        <v>37322</v>
      </c>
      <c r="B1778" s="192" t="n">
        <v>37322</v>
      </c>
      <c r="C1778" s="308" t="n">
        <f aca="false">IF(B1778&lt;&gt;"",MONTH(B1778),0)</f>
        <v>3</v>
      </c>
      <c r="D1778" s="205" t="str">
        <f aca="false">VLOOKUP($B1778,data!$A$6:$M$15000,11)</f>
        <v>N/A</v>
      </c>
    </row>
    <row r="1779" customFormat="false" ht="11.25" hidden="false" customHeight="false" outlineLevel="0" collapsed="false">
      <c r="A1779" s="333" t="n">
        <f aca="false">B1779</f>
        <v>37323</v>
      </c>
      <c r="B1779" s="192" t="n">
        <v>37323</v>
      </c>
      <c r="C1779" s="308" t="n">
        <f aca="false">IF(B1779&lt;&gt;"",MONTH(B1779),0)</f>
        <v>3</v>
      </c>
      <c r="D1779" s="205" t="str">
        <f aca="false">VLOOKUP($B1779,data!$A$6:$M$15000,11)</f>
        <v>N/A</v>
      </c>
    </row>
    <row r="1780" customFormat="false" ht="11.25" hidden="false" customHeight="false" outlineLevel="0" collapsed="false">
      <c r="A1780" s="333" t="n">
        <f aca="false">B1780</f>
        <v>37324</v>
      </c>
      <c r="B1780" s="192" t="n">
        <v>37324</v>
      </c>
      <c r="C1780" s="308" t="n">
        <f aca="false">IF(B1780&lt;&gt;"",MONTH(B1780),0)</f>
        <v>3</v>
      </c>
      <c r="D1780" s="205" t="str">
        <f aca="false">VLOOKUP($B1780,data!$A$6:$M$15000,11)</f>
        <v>N/A</v>
      </c>
    </row>
    <row r="1781" customFormat="false" ht="11.25" hidden="false" customHeight="false" outlineLevel="0" collapsed="false">
      <c r="A1781" s="333" t="n">
        <f aca="false">B1781</f>
        <v>37325</v>
      </c>
      <c r="B1781" s="192" t="n">
        <v>37325</v>
      </c>
      <c r="C1781" s="308" t="n">
        <f aca="false">IF(B1781&lt;&gt;"",MONTH(B1781),0)</f>
        <v>3</v>
      </c>
      <c r="D1781" s="205" t="str">
        <f aca="false">VLOOKUP($B1781,data!$A$6:$M$15000,11)</f>
        <v>N/A</v>
      </c>
    </row>
    <row r="1782" customFormat="false" ht="11.25" hidden="false" customHeight="false" outlineLevel="0" collapsed="false">
      <c r="A1782" s="333" t="n">
        <f aca="false">B1782</f>
        <v>37326</v>
      </c>
      <c r="B1782" s="192" t="n">
        <v>37326</v>
      </c>
      <c r="C1782" s="308" t="n">
        <f aca="false">IF(B1782&lt;&gt;"",MONTH(B1782),0)</f>
        <v>3</v>
      </c>
      <c r="D1782" s="205" t="str">
        <f aca="false">VLOOKUP($B1782,data!$A$6:$M$15000,11)</f>
        <v>N/A</v>
      </c>
    </row>
    <row r="1783" customFormat="false" ht="11.25" hidden="false" customHeight="false" outlineLevel="0" collapsed="false">
      <c r="A1783" s="333" t="n">
        <f aca="false">B1783</f>
        <v>37327</v>
      </c>
      <c r="B1783" s="192" t="n">
        <v>37327</v>
      </c>
      <c r="C1783" s="308" t="n">
        <f aca="false">IF(B1783&lt;&gt;"",MONTH(B1783),0)</f>
        <v>3</v>
      </c>
      <c r="D1783" s="205" t="str">
        <f aca="false">VLOOKUP($B1783,data!$A$6:$M$15000,11)</f>
        <v>N/A</v>
      </c>
    </row>
    <row r="1784" customFormat="false" ht="11.25" hidden="false" customHeight="false" outlineLevel="0" collapsed="false">
      <c r="A1784" s="333" t="n">
        <f aca="false">B1784</f>
        <v>37328</v>
      </c>
      <c r="B1784" s="192" t="n">
        <v>37328</v>
      </c>
      <c r="C1784" s="308" t="n">
        <f aca="false">IF(B1784&lt;&gt;"",MONTH(B1784),0)</f>
        <v>3</v>
      </c>
      <c r="D1784" s="205" t="str">
        <f aca="false">VLOOKUP($B1784,data!$A$6:$M$15000,11)</f>
        <v>N/A</v>
      </c>
    </row>
    <row r="1785" customFormat="false" ht="11.25" hidden="false" customHeight="false" outlineLevel="0" collapsed="false">
      <c r="A1785" s="333" t="n">
        <f aca="false">B1785</f>
        <v>37329</v>
      </c>
      <c r="B1785" s="192" t="n">
        <v>37329</v>
      </c>
      <c r="C1785" s="308" t="n">
        <f aca="false">IF(B1785&lt;&gt;"",MONTH(B1785),0)</f>
        <v>3</v>
      </c>
      <c r="D1785" s="205" t="str">
        <f aca="false">VLOOKUP($B1785,data!$A$6:$M$15000,11)</f>
        <v>N/A</v>
      </c>
    </row>
    <row r="1786" customFormat="false" ht="11.25" hidden="false" customHeight="false" outlineLevel="0" collapsed="false">
      <c r="A1786" s="333" t="n">
        <f aca="false">B1786</f>
        <v>37330</v>
      </c>
      <c r="B1786" s="192" t="n">
        <v>37330</v>
      </c>
      <c r="C1786" s="308" t="n">
        <f aca="false">IF(B1786&lt;&gt;"",MONTH(B1786),0)</f>
        <v>3</v>
      </c>
      <c r="D1786" s="205" t="str">
        <f aca="false">VLOOKUP($B1786,data!$A$6:$M$15000,11)</f>
        <v>N/A</v>
      </c>
    </row>
    <row r="1787" customFormat="false" ht="11.25" hidden="false" customHeight="false" outlineLevel="0" collapsed="false">
      <c r="A1787" s="333" t="n">
        <f aca="false">B1787</f>
        <v>37331</v>
      </c>
      <c r="B1787" s="192" t="n">
        <v>37331</v>
      </c>
      <c r="C1787" s="308" t="n">
        <f aca="false">IF(B1787&lt;&gt;"",MONTH(B1787),0)</f>
        <v>3</v>
      </c>
      <c r="D1787" s="205" t="str">
        <f aca="false">VLOOKUP($B1787,data!$A$6:$M$15000,11)</f>
        <v>N/A</v>
      </c>
    </row>
    <row r="1788" customFormat="false" ht="11.25" hidden="false" customHeight="false" outlineLevel="0" collapsed="false">
      <c r="A1788" s="333" t="n">
        <f aca="false">B1788</f>
        <v>37332</v>
      </c>
      <c r="B1788" s="192" t="n">
        <v>37332</v>
      </c>
      <c r="C1788" s="308" t="n">
        <f aca="false">IF(B1788&lt;&gt;"",MONTH(B1788),0)</f>
        <v>3</v>
      </c>
      <c r="D1788" s="205" t="str">
        <f aca="false">VLOOKUP($B1788,data!$A$6:$M$15000,11)</f>
        <v>N/A</v>
      </c>
    </row>
    <row r="1789" customFormat="false" ht="11.25" hidden="false" customHeight="false" outlineLevel="0" collapsed="false">
      <c r="A1789" s="333" t="n">
        <f aca="false">B1789</f>
        <v>37333</v>
      </c>
      <c r="B1789" s="192" t="n">
        <v>37333</v>
      </c>
      <c r="C1789" s="308" t="n">
        <f aca="false">IF(B1789&lt;&gt;"",MONTH(B1789),0)</f>
        <v>3</v>
      </c>
      <c r="D1789" s="205" t="str">
        <f aca="false">VLOOKUP($B1789,data!$A$6:$M$15000,11)</f>
        <v>N/A</v>
      </c>
    </row>
    <row r="1790" customFormat="false" ht="11.25" hidden="false" customHeight="false" outlineLevel="0" collapsed="false">
      <c r="A1790" s="333" t="n">
        <f aca="false">B1790</f>
        <v>37334</v>
      </c>
      <c r="B1790" s="192" t="n">
        <v>37334</v>
      </c>
      <c r="C1790" s="308" t="n">
        <f aca="false">IF(B1790&lt;&gt;"",MONTH(B1790),0)</f>
        <v>3</v>
      </c>
      <c r="D1790" s="205" t="str">
        <f aca="false">VLOOKUP($B1790,data!$A$6:$M$15000,11)</f>
        <v>N/A</v>
      </c>
    </row>
    <row r="1791" customFormat="false" ht="11.25" hidden="false" customHeight="false" outlineLevel="0" collapsed="false">
      <c r="A1791" s="333" t="n">
        <f aca="false">B1791</f>
        <v>37335</v>
      </c>
      <c r="B1791" s="192" t="n">
        <v>37335</v>
      </c>
      <c r="C1791" s="308" t="n">
        <f aca="false">IF(B1791&lt;&gt;"",MONTH(B1791),0)</f>
        <v>3</v>
      </c>
      <c r="D1791" s="205" t="str">
        <f aca="false">VLOOKUP($B1791,data!$A$6:$M$15000,11)</f>
        <v>N/A</v>
      </c>
    </row>
    <row r="1792" customFormat="false" ht="11.25" hidden="false" customHeight="false" outlineLevel="0" collapsed="false">
      <c r="A1792" s="333" t="n">
        <f aca="false">B1792</f>
        <v>37336</v>
      </c>
      <c r="B1792" s="192" t="n">
        <v>37336</v>
      </c>
      <c r="C1792" s="308" t="n">
        <f aca="false">IF(B1792&lt;&gt;"",MONTH(B1792),0)</f>
        <v>3</v>
      </c>
      <c r="D1792" s="205" t="str">
        <f aca="false">VLOOKUP($B1792,data!$A$6:$M$15000,11)</f>
        <v>N/A</v>
      </c>
    </row>
    <row r="1793" customFormat="false" ht="11.25" hidden="false" customHeight="false" outlineLevel="0" collapsed="false">
      <c r="A1793" s="333" t="n">
        <f aca="false">B1793</f>
        <v>37337</v>
      </c>
      <c r="B1793" s="192" t="n">
        <v>37337</v>
      </c>
      <c r="C1793" s="308" t="n">
        <f aca="false">IF(B1793&lt;&gt;"",MONTH(B1793),0)</f>
        <v>3</v>
      </c>
      <c r="D1793" s="205" t="str">
        <f aca="false">VLOOKUP($B1793,data!$A$6:$M$15000,11)</f>
        <v>N/A</v>
      </c>
    </row>
    <row r="1794" customFormat="false" ht="11.25" hidden="false" customHeight="false" outlineLevel="0" collapsed="false">
      <c r="A1794" s="333" t="n">
        <f aca="false">B1794</f>
        <v>37338</v>
      </c>
      <c r="B1794" s="192" t="n">
        <v>37338</v>
      </c>
      <c r="C1794" s="308" t="n">
        <f aca="false">IF(B1794&lt;&gt;"",MONTH(B1794),0)</f>
        <v>3</v>
      </c>
      <c r="D1794" s="205" t="str">
        <f aca="false">VLOOKUP($B1794,data!$A$6:$M$15000,11)</f>
        <v>N/A</v>
      </c>
    </row>
    <row r="1795" customFormat="false" ht="11.25" hidden="false" customHeight="false" outlineLevel="0" collapsed="false">
      <c r="A1795" s="333" t="n">
        <f aca="false">B1795</f>
        <v>37339</v>
      </c>
      <c r="B1795" s="192" t="n">
        <v>37339</v>
      </c>
      <c r="C1795" s="308" t="n">
        <f aca="false">IF(B1795&lt;&gt;"",MONTH(B1795),0)</f>
        <v>3</v>
      </c>
      <c r="D1795" s="205" t="str">
        <f aca="false">VLOOKUP($B1795,data!$A$6:$M$15000,11)</f>
        <v>N/A</v>
      </c>
    </row>
    <row r="1796" customFormat="false" ht="11.25" hidden="false" customHeight="false" outlineLevel="0" collapsed="false">
      <c r="A1796" s="333" t="n">
        <f aca="false">B1796</f>
        <v>37340</v>
      </c>
      <c r="B1796" s="192" t="n">
        <v>37340</v>
      </c>
      <c r="C1796" s="308" t="n">
        <f aca="false">IF(B1796&lt;&gt;"",MONTH(B1796),0)</f>
        <v>3</v>
      </c>
      <c r="D1796" s="205" t="str">
        <f aca="false">VLOOKUP($B1796,data!$A$6:$M$15000,11)</f>
        <v>N/A</v>
      </c>
    </row>
    <row r="1797" customFormat="false" ht="11.25" hidden="false" customHeight="false" outlineLevel="0" collapsed="false">
      <c r="A1797" s="333" t="n">
        <f aca="false">B1797</f>
        <v>37341</v>
      </c>
      <c r="B1797" s="192" t="n">
        <v>37341</v>
      </c>
      <c r="C1797" s="308" t="n">
        <f aca="false">IF(B1797&lt;&gt;"",MONTH(B1797),0)</f>
        <v>3</v>
      </c>
      <c r="D1797" s="205" t="str">
        <f aca="false">VLOOKUP($B1797,data!$A$6:$M$15000,11)</f>
        <v>N/A</v>
      </c>
    </row>
    <row r="1798" customFormat="false" ht="11.25" hidden="false" customHeight="false" outlineLevel="0" collapsed="false">
      <c r="A1798" s="333" t="n">
        <f aca="false">B1798</f>
        <v>37342</v>
      </c>
      <c r="B1798" s="192" t="n">
        <v>37342</v>
      </c>
      <c r="C1798" s="308" t="n">
        <f aca="false">IF(B1798&lt;&gt;"",MONTH(B1798),0)</f>
        <v>3</v>
      </c>
      <c r="D1798" s="205" t="str">
        <f aca="false">VLOOKUP($B1798,data!$A$6:$M$15000,11)</f>
        <v>N/A</v>
      </c>
    </row>
    <row r="1799" customFormat="false" ht="11.25" hidden="false" customHeight="false" outlineLevel="0" collapsed="false">
      <c r="A1799" s="333" t="n">
        <f aca="false">B1799</f>
        <v>37343</v>
      </c>
      <c r="B1799" s="192" t="n">
        <v>37343</v>
      </c>
      <c r="C1799" s="308" t="n">
        <f aca="false">IF(B1799&lt;&gt;"",MONTH(B1799),0)</f>
        <v>3</v>
      </c>
      <c r="D1799" s="205" t="str">
        <f aca="false">VLOOKUP($B1799,data!$A$6:$M$15000,11)</f>
        <v>N/A</v>
      </c>
    </row>
    <row r="1800" customFormat="false" ht="11.25" hidden="false" customHeight="false" outlineLevel="0" collapsed="false">
      <c r="A1800" s="333" t="n">
        <f aca="false">B1800</f>
        <v>37344</v>
      </c>
      <c r="B1800" s="192" t="n">
        <v>37344</v>
      </c>
      <c r="C1800" s="308" t="n">
        <f aca="false">IF(B1800&lt;&gt;"",MONTH(B1800),0)</f>
        <v>3</v>
      </c>
      <c r="D1800" s="205" t="str">
        <f aca="false">VLOOKUP($B1800,data!$A$6:$M$15000,11)</f>
        <v>N/A</v>
      </c>
    </row>
    <row r="1801" customFormat="false" ht="11.25" hidden="false" customHeight="false" outlineLevel="0" collapsed="false">
      <c r="A1801" s="333" t="n">
        <f aca="false">B1801</f>
        <v>37345</v>
      </c>
      <c r="B1801" s="192" t="n">
        <v>37345</v>
      </c>
      <c r="C1801" s="308" t="n">
        <f aca="false">IF(B1801&lt;&gt;"",MONTH(B1801),0)</f>
        <v>3</v>
      </c>
      <c r="D1801" s="205" t="str">
        <f aca="false">VLOOKUP($B1801,data!$A$6:$M$15000,11)</f>
        <v>N/A</v>
      </c>
    </row>
    <row r="1802" customFormat="false" ht="11.25" hidden="false" customHeight="false" outlineLevel="0" collapsed="false">
      <c r="A1802" s="333" t="n">
        <f aca="false">B1802</f>
        <v>37346</v>
      </c>
      <c r="B1802" s="192" t="n">
        <v>37346</v>
      </c>
      <c r="C1802" s="308" t="n">
        <f aca="false">IF(B1802&lt;&gt;"",MONTH(B1802),0)</f>
        <v>3</v>
      </c>
      <c r="D1802" s="205" t="str">
        <f aca="false">VLOOKUP($B1802,data!$A$6:$M$15000,11)</f>
        <v>N/A</v>
      </c>
    </row>
    <row r="1803" customFormat="false" ht="11.25" hidden="false" customHeight="false" outlineLevel="0" collapsed="false">
      <c r="A1803" s="333" t="n">
        <f aca="false">B1803</f>
        <v>37347</v>
      </c>
      <c r="B1803" s="192" t="n">
        <v>37347</v>
      </c>
      <c r="C1803" s="308" t="n">
        <f aca="false">IF(B1803&lt;&gt;"",MONTH(B1803),0)</f>
        <v>4</v>
      </c>
      <c r="D1803" s="205" t="str">
        <f aca="false">VLOOKUP($B1803,data!$A$6:$M$15000,11)</f>
        <v>N/A</v>
      </c>
    </row>
    <row r="1804" customFormat="false" ht="11.25" hidden="false" customHeight="false" outlineLevel="0" collapsed="false">
      <c r="A1804" s="333" t="n">
        <f aca="false">B1804</f>
        <v>37348</v>
      </c>
      <c r="B1804" s="192" t="n">
        <v>37348</v>
      </c>
      <c r="C1804" s="308" t="n">
        <f aca="false">IF(B1804&lt;&gt;"",MONTH(B1804),0)</f>
        <v>4</v>
      </c>
      <c r="D1804" s="205" t="str">
        <f aca="false">VLOOKUP($B1804,data!$A$6:$M$15000,11)</f>
        <v>N/A</v>
      </c>
    </row>
    <row r="1805" customFormat="false" ht="11.25" hidden="false" customHeight="false" outlineLevel="0" collapsed="false">
      <c r="A1805" s="333" t="n">
        <f aca="false">B1805</f>
        <v>37349</v>
      </c>
      <c r="B1805" s="192" t="n">
        <v>37349</v>
      </c>
      <c r="C1805" s="308" t="n">
        <f aca="false">IF(B1805&lt;&gt;"",MONTH(B1805),0)</f>
        <v>4</v>
      </c>
      <c r="D1805" s="205" t="str">
        <f aca="false">VLOOKUP($B1805,data!$A$6:$M$15000,11)</f>
        <v>N/A</v>
      </c>
    </row>
    <row r="1806" customFormat="false" ht="11.25" hidden="false" customHeight="false" outlineLevel="0" collapsed="false">
      <c r="A1806" s="333" t="n">
        <f aca="false">B1806</f>
        <v>37350</v>
      </c>
      <c r="B1806" s="192" t="n">
        <v>37350</v>
      </c>
      <c r="C1806" s="308" t="n">
        <f aca="false">IF(B1806&lt;&gt;"",MONTH(B1806),0)</f>
        <v>4</v>
      </c>
      <c r="D1806" s="205" t="str">
        <f aca="false">VLOOKUP($B1806,data!$A$6:$M$15000,11)</f>
        <v>N/A</v>
      </c>
    </row>
    <row r="1807" customFormat="false" ht="11.25" hidden="false" customHeight="false" outlineLevel="0" collapsed="false">
      <c r="A1807" s="333" t="n">
        <f aca="false">B1807</f>
        <v>37351</v>
      </c>
      <c r="B1807" s="192" t="n">
        <v>37351</v>
      </c>
      <c r="C1807" s="308" t="n">
        <f aca="false">IF(B1807&lt;&gt;"",MONTH(B1807),0)</f>
        <v>4</v>
      </c>
      <c r="D1807" s="205" t="str">
        <f aca="false">VLOOKUP($B1807,data!$A$6:$M$15000,11)</f>
        <v>N/A</v>
      </c>
    </row>
    <row r="1808" customFormat="false" ht="11.25" hidden="false" customHeight="false" outlineLevel="0" collapsed="false">
      <c r="A1808" s="333" t="n">
        <f aca="false">B1808</f>
        <v>37352</v>
      </c>
      <c r="B1808" s="192" t="n">
        <v>37352</v>
      </c>
      <c r="C1808" s="308" t="n">
        <f aca="false">IF(B1808&lt;&gt;"",MONTH(B1808),0)</f>
        <v>4</v>
      </c>
      <c r="D1808" s="205" t="str">
        <f aca="false">VLOOKUP($B1808,data!$A$6:$M$15000,11)</f>
        <v>N/A</v>
      </c>
    </row>
    <row r="1809" customFormat="false" ht="11.25" hidden="false" customHeight="false" outlineLevel="0" collapsed="false">
      <c r="A1809" s="333" t="n">
        <f aca="false">B1809</f>
        <v>37353</v>
      </c>
      <c r="B1809" s="192" t="n">
        <v>37353</v>
      </c>
      <c r="C1809" s="308" t="n">
        <f aca="false">IF(B1809&lt;&gt;"",MONTH(B1809),0)</f>
        <v>4</v>
      </c>
      <c r="D1809" s="205" t="str">
        <f aca="false">VLOOKUP($B1809,data!$A$6:$M$15000,11)</f>
        <v>N/A</v>
      </c>
    </row>
    <row r="1810" customFormat="false" ht="11.25" hidden="false" customHeight="false" outlineLevel="0" collapsed="false">
      <c r="A1810" s="333" t="n">
        <f aca="false">B1810</f>
        <v>37354</v>
      </c>
      <c r="B1810" s="192" t="n">
        <v>37354</v>
      </c>
      <c r="C1810" s="308" t="n">
        <f aca="false">IF(B1810&lt;&gt;"",MONTH(B1810),0)</f>
        <v>4</v>
      </c>
      <c r="D1810" s="205" t="str">
        <f aca="false">VLOOKUP($B1810,data!$A$6:$M$15000,11)</f>
        <v>N/A</v>
      </c>
    </row>
    <row r="1811" customFormat="false" ht="11.25" hidden="false" customHeight="false" outlineLevel="0" collapsed="false">
      <c r="A1811" s="333" t="n">
        <f aca="false">B1811</f>
        <v>37355</v>
      </c>
      <c r="B1811" s="192" t="n">
        <v>37355</v>
      </c>
      <c r="C1811" s="308" t="n">
        <f aca="false">IF(B1811&lt;&gt;"",MONTH(B1811),0)</f>
        <v>4</v>
      </c>
      <c r="D1811" s="205" t="str">
        <f aca="false">VLOOKUP($B1811,data!$A$6:$M$15000,11)</f>
        <v>N/A</v>
      </c>
    </row>
    <row r="1812" customFormat="false" ht="11.25" hidden="false" customHeight="false" outlineLevel="0" collapsed="false">
      <c r="A1812" s="333" t="n">
        <f aca="false">B1812</f>
        <v>37356</v>
      </c>
      <c r="B1812" s="192" t="n">
        <v>37356</v>
      </c>
      <c r="C1812" s="308" t="n">
        <f aca="false">IF(B1812&lt;&gt;"",MONTH(B1812),0)</f>
        <v>4</v>
      </c>
      <c r="D1812" s="205" t="str">
        <f aca="false">VLOOKUP($B1812,data!$A$6:$M$15000,11)</f>
        <v>N/A</v>
      </c>
    </row>
    <row r="1813" customFormat="false" ht="11.25" hidden="false" customHeight="false" outlineLevel="0" collapsed="false">
      <c r="A1813" s="333" t="n">
        <f aca="false">B1813</f>
        <v>37357</v>
      </c>
      <c r="B1813" s="192" t="n">
        <v>37357</v>
      </c>
      <c r="C1813" s="308" t="n">
        <f aca="false">IF(B1813&lt;&gt;"",MONTH(B1813),0)</f>
        <v>4</v>
      </c>
      <c r="D1813" s="205" t="str">
        <f aca="false">VLOOKUP($B1813,data!$A$6:$M$15000,11)</f>
        <v>N/A</v>
      </c>
    </row>
    <row r="1814" customFormat="false" ht="11.25" hidden="false" customHeight="false" outlineLevel="0" collapsed="false">
      <c r="A1814" s="333" t="n">
        <f aca="false">B1814</f>
        <v>37358</v>
      </c>
      <c r="B1814" s="192" t="n">
        <v>37358</v>
      </c>
      <c r="C1814" s="308" t="n">
        <f aca="false">IF(B1814&lt;&gt;"",MONTH(B1814),0)</f>
        <v>4</v>
      </c>
      <c r="D1814" s="205" t="str">
        <f aca="false">VLOOKUP($B1814,data!$A$6:$M$15000,11)</f>
        <v>N/A</v>
      </c>
    </row>
    <row r="1815" customFormat="false" ht="11.25" hidden="false" customHeight="false" outlineLevel="0" collapsed="false">
      <c r="A1815" s="333" t="n">
        <f aca="false">B1815</f>
        <v>37359</v>
      </c>
      <c r="B1815" s="192" t="n">
        <v>37359</v>
      </c>
      <c r="C1815" s="308" t="n">
        <f aca="false">IF(B1815&lt;&gt;"",MONTH(B1815),0)</f>
        <v>4</v>
      </c>
      <c r="D1815" s="205" t="str">
        <f aca="false">VLOOKUP($B1815,data!$A$6:$M$15000,11)</f>
        <v>N/A</v>
      </c>
    </row>
    <row r="1816" customFormat="false" ht="11.25" hidden="false" customHeight="false" outlineLevel="0" collapsed="false">
      <c r="A1816" s="333" t="n">
        <f aca="false">B1816</f>
        <v>37360</v>
      </c>
      <c r="B1816" s="192" t="n">
        <v>37360</v>
      </c>
      <c r="C1816" s="308" t="n">
        <f aca="false">IF(B1816&lt;&gt;"",MONTH(B1816),0)</f>
        <v>4</v>
      </c>
      <c r="D1816" s="205" t="str">
        <f aca="false">VLOOKUP($B1816,data!$A$6:$M$15000,11)</f>
        <v>N/A</v>
      </c>
    </row>
    <row r="1817" customFormat="false" ht="11.25" hidden="false" customHeight="false" outlineLevel="0" collapsed="false">
      <c r="A1817" s="333" t="n">
        <f aca="false">B1817</f>
        <v>37361</v>
      </c>
      <c r="B1817" s="192" t="n">
        <v>37361</v>
      </c>
      <c r="C1817" s="308" t="n">
        <f aca="false">IF(B1817&lt;&gt;"",MONTH(B1817),0)</f>
        <v>4</v>
      </c>
      <c r="D1817" s="205" t="str">
        <f aca="false">VLOOKUP($B1817,data!$A$6:$M$15000,11)</f>
        <v>N/A</v>
      </c>
    </row>
    <row r="1818" customFormat="false" ht="11.25" hidden="false" customHeight="false" outlineLevel="0" collapsed="false">
      <c r="A1818" s="333" t="n">
        <f aca="false">B1818</f>
        <v>37362</v>
      </c>
      <c r="B1818" s="192" t="n">
        <v>37362</v>
      </c>
      <c r="C1818" s="308" t="n">
        <f aca="false">IF(B1818&lt;&gt;"",MONTH(B1818),0)</f>
        <v>4</v>
      </c>
      <c r="D1818" s="205" t="str">
        <f aca="false">VLOOKUP($B1818,data!$A$6:$M$15000,11)</f>
        <v>N/A</v>
      </c>
    </row>
    <row r="1819" customFormat="false" ht="11.25" hidden="false" customHeight="false" outlineLevel="0" collapsed="false">
      <c r="A1819" s="333" t="n">
        <f aca="false">B1819</f>
        <v>37363</v>
      </c>
      <c r="B1819" s="192" t="n">
        <v>37363</v>
      </c>
      <c r="C1819" s="308" t="n">
        <f aca="false">IF(B1819&lt;&gt;"",MONTH(B1819),0)</f>
        <v>4</v>
      </c>
      <c r="D1819" s="205" t="str">
        <f aca="false">VLOOKUP($B1819,data!$A$6:$M$15000,11)</f>
        <v>N/A</v>
      </c>
    </row>
    <row r="1820" customFormat="false" ht="11.25" hidden="false" customHeight="false" outlineLevel="0" collapsed="false">
      <c r="A1820" s="333" t="n">
        <f aca="false">B1820</f>
        <v>37364</v>
      </c>
      <c r="B1820" s="192" t="n">
        <v>37364</v>
      </c>
      <c r="C1820" s="308" t="n">
        <f aca="false">IF(B1820&lt;&gt;"",MONTH(B1820),0)</f>
        <v>4</v>
      </c>
      <c r="D1820" s="205" t="str">
        <f aca="false">VLOOKUP($B1820,data!$A$6:$M$15000,11)</f>
        <v>N/A</v>
      </c>
    </row>
    <row r="1821" customFormat="false" ht="11.25" hidden="false" customHeight="false" outlineLevel="0" collapsed="false">
      <c r="A1821" s="333" t="n">
        <f aca="false">B1821</f>
        <v>37365</v>
      </c>
      <c r="B1821" s="192" t="n">
        <v>37365</v>
      </c>
      <c r="C1821" s="308" t="n">
        <f aca="false">IF(B1821&lt;&gt;"",MONTH(B1821),0)</f>
        <v>4</v>
      </c>
      <c r="D1821" s="205" t="str">
        <f aca="false">VLOOKUP($B1821,data!$A$6:$M$15000,11)</f>
        <v>N/A</v>
      </c>
    </row>
    <row r="1822" customFormat="false" ht="11.25" hidden="false" customHeight="false" outlineLevel="0" collapsed="false">
      <c r="A1822" s="333" t="n">
        <f aca="false">B1822</f>
        <v>37366</v>
      </c>
      <c r="B1822" s="192" t="n">
        <v>37366</v>
      </c>
      <c r="C1822" s="308" t="n">
        <f aca="false">IF(B1822&lt;&gt;"",MONTH(B1822),0)</f>
        <v>4</v>
      </c>
      <c r="D1822" s="205" t="str">
        <f aca="false">VLOOKUP($B1822,data!$A$6:$M$15000,11)</f>
        <v>N/A</v>
      </c>
    </row>
    <row r="1823" customFormat="false" ht="11.25" hidden="false" customHeight="false" outlineLevel="0" collapsed="false">
      <c r="A1823" s="333" t="n">
        <f aca="false">B1823</f>
        <v>37367</v>
      </c>
      <c r="B1823" s="192" t="n">
        <v>37367</v>
      </c>
      <c r="C1823" s="308" t="n">
        <f aca="false">IF(B1823&lt;&gt;"",MONTH(B1823),0)</f>
        <v>4</v>
      </c>
      <c r="D1823" s="205" t="str">
        <f aca="false">VLOOKUP($B1823,data!$A$6:$M$15000,11)</f>
        <v>N/A</v>
      </c>
    </row>
    <row r="1824" customFormat="false" ht="11.25" hidden="false" customHeight="false" outlineLevel="0" collapsed="false">
      <c r="A1824" s="333" t="n">
        <f aca="false">B1824</f>
        <v>37368</v>
      </c>
      <c r="B1824" s="192" t="n">
        <v>37368</v>
      </c>
      <c r="C1824" s="308" t="n">
        <f aca="false">IF(B1824&lt;&gt;"",MONTH(B1824),0)</f>
        <v>4</v>
      </c>
      <c r="D1824" s="205" t="str">
        <f aca="false">VLOOKUP($B1824,data!$A$6:$M$15000,11)</f>
        <v>N/A</v>
      </c>
    </row>
    <row r="1825" customFormat="false" ht="11.25" hidden="false" customHeight="false" outlineLevel="0" collapsed="false">
      <c r="A1825" s="333" t="n">
        <f aca="false">B1825</f>
        <v>37369</v>
      </c>
      <c r="B1825" s="192" t="n">
        <v>37369</v>
      </c>
      <c r="C1825" s="308" t="n">
        <f aca="false">IF(B1825&lt;&gt;"",MONTH(B1825),0)</f>
        <v>4</v>
      </c>
      <c r="D1825" s="205" t="str">
        <f aca="false">VLOOKUP($B1825,data!$A$6:$M$15000,11)</f>
        <v>N/A</v>
      </c>
    </row>
    <row r="1826" customFormat="false" ht="11.25" hidden="false" customHeight="false" outlineLevel="0" collapsed="false">
      <c r="A1826" s="333" t="n">
        <f aca="false">B1826</f>
        <v>37370</v>
      </c>
      <c r="B1826" s="192" t="n">
        <v>37370</v>
      </c>
      <c r="C1826" s="308" t="n">
        <f aca="false">IF(B1826&lt;&gt;"",MONTH(B1826),0)</f>
        <v>4</v>
      </c>
      <c r="D1826" s="205" t="str">
        <f aca="false">VLOOKUP($B1826,data!$A$6:$M$15000,11)</f>
        <v>N/A</v>
      </c>
    </row>
    <row r="1827" customFormat="false" ht="11.25" hidden="false" customHeight="false" outlineLevel="0" collapsed="false">
      <c r="A1827" s="333" t="n">
        <f aca="false">B1827</f>
        <v>37371</v>
      </c>
      <c r="B1827" s="192" t="n">
        <v>37371</v>
      </c>
      <c r="C1827" s="308" t="n">
        <f aca="false">IF(B1827&lt;&gt;"",MONTH(B1827),0)</f>
        <v>4</v>
      </c>
      <c r="D1827" s="205" t="str">
        <f aca="false">VLOOKUP($B1827,data!$A$6:$M$15000,11)</f>
        <v>N/A</v>
      </c>
    </row>
    <row r="1828" customFormat="false" ht="11.25" hidden="false" customHeight="false" outlineLevel="0" collapsed="false">
      <c r="A1828" s="333" t="n">
        <f aca="false">B1828</f>
        <v>37372</v>
      </c>
      <c r="B1828" s="192" t="n">
        <v>37372</v>
      </c>
      <c r="C1828" s="308" t="n">
        <f aca="false">IF(B1828&lt;&gt;"",MONTH(B1828),0)</f>
        <v>4</v>
      </c>
      <c r="D1828" s="205" t="str">
        <f aca="false">VLOOKUP($B1828,data!$A$6:$M$15000,11)</f>
        <v>N/A</v>
      </c>
    </row>
    <row r="1829" customFormat="false" ht="11.25" hidden="false" customHeight="false" outlineLevel="0" collapsed="false">
      <c r="A1829" s="333" t="n">
        <f aca="false">B1829</f>
        <v>37373</v>
      </c>
      <c r="B1829" s="192" t="n">
        <v>37373</v>
      </c>
      <c r="C1829" s="308" t="n">
        <f aca="false">IF(B1829&lt;&gt;"",MONTH(B1829),0)</f>
        <v>4</v>
      </c>
      <c r="D1829" s="205" t="str">
        <f aca="false">VLOOKUP($B1829,data!$A$6:$M$15000,11)</f>
        <v>N/A</v>
      </c>
    </row>
    <row r="1830" customFormat="false" ht="11.25" hidden="false" customHeight="false" outlineLevel="0" collapsed="false">
      <c r="A1830" s="333" t="n">
        <f aca="false">B1830</f>
        <v>37374</v>
      </c>
      <c r="B1830" s="192" t="n">
        <v>37374</v>
      </c>
      <c r="C1830" s="308" t="n">
        <f aca="false">IF(B1830&lt;&gt;"",MONTH(B1830),0)</f>
        <v>4</v>
      </c>
      <c r="D1830" s="205" t="str">
        <f aca="false">VLOOKUP($B1830,data!$A$6:$M$15000,11)</f>
        <v>N/A</v>
      </c>
    </row>
    <row r="1831" customFormat="false" ht="11.25" hidden="false" customHeight="false" outlineLevel="0" collapsed="false">
      <c r="A1831" s="333" t="n">
        <f aca="false">B1831</f>
        <v>37375</v>
      </c>
      <c r="B1831" s="192" t="n">
        <v>37375</v>
      </c>
      <c r="C1831" s="308" t="n">
        <f aca="false">IF(B1831&lt;&gt;"",MONTH(B1831),0)</f>
        <v>4</v>
      </c>
      <c r="D1831" s="205" t="str">
        <f aca="false">VLOOKUP($B1831,data!$A$6:$M$15000,11)</f>
        <v>N/A</v>
      </c>
    </row>
    <row r="1832" customFormat="false" ht="11.25" hidden="false" customHeight="false" outlineLevel="0" collapsed="false">
      <c r="A1832" s="333" t="n">
        <f aca="false">B1832</f>
        <v>37376</v>
      </c>
      <c r="B1832" s="192" t="n">
        <v>37376</v>
      </c>
      <c r="C1832" s="308" t="n">
        <f aca="false">IF(B1832&lt;&gt;"",MONTH(B1832),0)</f>
        <v>4</v>
      </c>
      <c r="D1832" s="205" t="str">
        <f aca="false">VLOOKUP($B1832,data!$A$6:$M$15000,11)</f>
        <v>N/A</v>
      </c>
    </row>
    <row r="1833" customFormat="false" ht="11.25" hidden="false" customHeight="false" outlineLevel="0" collapsed="false">
      <c r="A1833" s="333" t="n">
        <f aca="false">B1833</f>
        <v>37377</v>
      </c>
      <c r="B1833" s="192" t="n">
        <v>37377</v>
      </c>
      <c r="C1833" s="308" t="n">
        <f aca="false">IF(B1833&lt;&gt;"",MONTH(B1833),0)</f>
        <v>5</v>
      </c>
      <c r="D1833" s="205" t="str">
        <f aca="false">VLOOKUP($B1833,data!$A$6:$M$15000,11)</f>
        <v>N/A</v>
      </c>
    </row>
    <row r="1834" customFormat="false" ht="11.25" hidden="false" customHeight="false" outlineLevel="0" collapsed="false">
      <c r="A1834" s="333" t="n">
        <f aca="false">B1834</f>
        <v>37378</v>
      </c>
      <c r="B1834" s="192" t="n">
        <v>37378</v>
      </c>
      <c r="C1834" s="308" t="n">
        <f aca="false">IF(B1834&lt;&gt;"",MONTH(B1834),0)</f>
        <v>5</v>
      </c>
      <c r="D1834" s="205" t="str">
        <f aca="false">VLOOKUP($B1834,data!$A$6:$M$15000,11)</f>
        <v>N/A</v>
      </c>
    </row>
    <row r="1835" customFormat="false" ht="11.25" hidden="false" customHeight="false" outlineLevel="0" collapsed="false">
      <c r="A1835" s="333" t="n">
        <f aca="false">B1835</f>
        <v>37379</v>
      </c>
      <c r="B1835" s="192" t="n">
        <v>37379</v>
      </c>
      <c r="C1835" s="308" t="n">
        <f aca="false">IF(B1835&lt;&gt;"",MONTH(B1835),0)</f>
        <v>5</v>
      </c>
      <c r="D1835" s="205" t="str">
        <f aca="false">VLOOKUP($B1835,data!$A$6:$M$15000,11)</f>
        <v>N/A</v>
      </c>
    </row>
    <row r="1836" customFormat="false" ht="11.25" hidden="false" customHeight="false" outlineLevel="0" collapsed="false">
      <c r="A1836" s="333" t="n">
        <f aca="false">B1836</f>
        <v>37380</v>
      </c>
      <c r="B1836" s="192" t="n">
        <v>37380</v>
      </c>
      <c r="C1836" s="308" t="n">
        <f aca="false">IF(B1836&lt;&gt;"",MONTH(B1836),0)</f>
        <v>5</v>
      </c>
      <c r="D1836" s="205" t="str">
        <f aca="false">VLOOKUP($B1836,data!$A$6:$M$15000,11)</f>
        <v>N/A</v>
      </c>
    </row>
    <row r="1837" customFormat="false" ht="11.25" hidden="false" customHeight="false" outlineLevel="0" collapsed="false">
      <c r="A1837" s="333" t="n">
        <f aca="false">B1837</f>
        <v>37381</v>
      </c>
      <c r="B1837" s="192" t="n">
        <v>37381</v>
      </c>
      <c r="C1837" s="308" t="n">
        <f aca="false">IF(B1837&lt;&gt;"",MONTH(B1837),0)</f>
        <v>5</v>
      </c>
      <c r="D1837" s="205" t="str">
        <f aca="false">VLOOKUP($B1837,data!$A$6:$M$15000,11)</f>
        <v>N/A</v>
      </c>
    </row>
    <row r="1838" customFormat="false" ht="11.25" hidden="false" customHeight="false" outlineLevel="0" collapsed="false">
      <c r="A1838" s="333" t="n">
        <f aca="false">B1838</f>
        <v>37382</v>
      </c>
      <c r="B1838" s="192" t="n">
        <v>37382</v>
      </c>
      <c r="C1838" s="308" t="n">
        <f aca="false">IF(B1838&lt;&gt;"",MONTH(B1838),0)</f>
        <v>5</v>
      </c>
      <c r="D1838" s="205" t="str">
        <f aca="false">VLOOKUP($B1838,data!$A$6:$M$15000,11)</f>
        <v>N/A</v>
      </c>
    </row>
    <row r="1839" customFormat="false" ht="11.25" hidden="false" customHeight="false" outlineLevel="0" collapsed="false">
      <c r="A1839" s="333" t="n">
        <f aca="false">B1839</f>
        <v>37383</v>
      </c>
      <c r="B1839" s="192" t="n">
        <v>37383</v>
      </c>
      <c r="C1839" s="308" t="n">
        <f aca="false">IF(B1839&lt;&gt;"",MONTH(B1839),0)</f>
        <v>5</v>
      </c>
      <c r="D1839" s="205" t="str">
        <f aca="false">VLOOKUP($B1839,data!$A$6:$M$15000,11)</f>
        <v>N/A</v>
      </c>
    </row>
    <row r="1840" customFormat="false" ht="11.25" hidden="false" customHeight="false" outlineLevel="0" collapsed="false">
      <c r="A1840" s="333" t="n">
        <f aca="false">B1840</f>
        <v>37384</v>
      </c>
      <c r="B1840" s="192" t="n">
        <v>37384</v>
      </c>
      <c r="C1840" s="308" t="n">
        <f aca="false">IF(B1840&lt;&gt;"",MONTH(B1840),0)</f>
        <v>5</v>
      </c>
      <c r="D1840" s="205" t="str">
        <f aca="false">VLOOKUP($B1840,data!$A$6:$M$15000,11)</f>
        <v>N/A</v>
      </c>
    </row>
    <row r="1841" customFormat="false" ht="11.25" hidden="false" customHeight="false" outlineLevel="0" collapsed="false">
      <c r="A1841" s="333" t="n">
        <f aca="false">B1841</f>
        <v>37385</v>
      </c>
      <c r="B1841" s="192" t="n">
        <v>37385</v>
      </c>
      <c r="C1841" s="308" t="n">
        <f aca="false">IF(B1841&lt;&gt;"",MONTH(B1841),0)</f>
        <v>5</v>
      </c>
      <c r="D1841" s="205" t="str">
        <f aca="false">VLOOKUP($B1841,data!$A$6:$M$15000,11)</f>
        <v>N/A</v>
      </c>
    </row>
    <row r="1842" customFormat="false" ht="11.25" hidden="false" customHeight="false" outlineLevel="0" collapsed="false">
      <c r="A1842" s="333" t="n">
        <f aca="false">B1842</f>
        <v>37386</v>
      </c>
      <c r="B1842" s="192" t="n">
        <v>37386</v>
      </c>
      <c r="C1842" s="308" t="n">
        <f aca="false">IF(B1842&lt;&gt;"",MONTH(B1842),0)</f>
        <v>5</v>
      </c>
      <c r="D1842" s="205" t="str">
        <f aca="false">VLOOKUP($B1842,data!$A$6:$M$15000,11)</f>
        <v>N/A</v>
      </c>
    </row>
    <row r="1843" customFormat="false" ht="11.25" hidden="false" customHeight="false" outlineLevel="0" collapsed="false">
      <c r="A1843" s="333" t="n">
        <f aca="false">B1843</f>
        <v>37387</v>
      </c>
      <c r="B1843" s="192" t="n">
        <v>37387</v>
      </c>
      <c r="C1843" s="308" t="n">
        <f aca="false">IF(B1843&lt;&gt;"",MONTH(B1843),0)</f>
        <v>5</v>
      </c>
      <c r="D1843" s="205" t="str">
        <f aca="false">VLOOKUP($B1843,data!$A$6:$M$15000,11)</f>
        <v>N/A</v>
      </c>
    </row>
    <row r="1844" customFormat="false" ht="11.25" hidden="false" customHeight="false" outlineLevel="0" collapsed="false">
      <c r="A1844" s="333" t="n">
        <f aca="false">B1844</f>
        <v>37388</v>
      </c>
      <c r="B1844" s="192" t="n">
        <v>37388</v>
      </c>
      <c r="C1844" s="308" t="n">
        <f aca="false">IF(B1844&lt;&gt;"",MONTH(B1844),0)</f>
        <v>5</v>
      </c>
      <c r="D1844" s="205" t="str">
        <f aca="false">VLOOKUP($B1844,data!$A$6:$M$15000,11)</f>
        <v>N/A</v>
      </c>
    </row>
    <row r="1845" customFormat="false" ht="11.25" hidden="false" customHeight="false" outlineLevel="0" collapsed="false">
      <c r="A1845" s="333" t="n">
        <f aca="false">B1845</f>
        <v>37389</v>
      </c>
      <c r="B1845" s="192" t="n">
        <v>37389</v>
      </c>
      <c r="C1845" s="308" t="n">
        <f aca="false">IF(B1845&lt;&gt;"",MONTH(B1845),0)</f>
        <v>5</v>
      </c>
      <c r="D1845" s="205" t="str">
        <f aca="false">VLOOKUP($B1845,data!$A$6:$M$15000,11)</f>
        <v>N/A</v>
      </c>
    </row>
    <row r="1846" customFormat="false" ht="11.25" hidden="false" customHeight="false" outlineLevel="0" collapsed="false">
      <c r="A1846" s="333" t="n">
        <f aca="false">B1846</f>
        <v>37390</v>
      </c>
      <c r="B1846" s="192" t="n">
        <v>37390</v>
      </c>
      <c r="C1846" s="308" t="n">
        <f aca="false">IF(B1846&lt;&gt;"",MONTH(B1846),0)</f>
        <v>5</v>
      </c>
      <c r="D1846" s="205" t="str">
        <f aca="false">VLOOKUP($B1846,data!$A$6:$M$15000,11)</f>
        <v>N/A</v>
      </c>
    </row>
    <row r="1847" customFormat="false" ht="11.25" hidden="false" customHeight="false" outlineLevel="0" collapsed="false">
      <c r="A1847" s="333" t="n">
        <f aca="false">B1847</f>
        <v>37391</v>
      </c>
      <c r="B1847" s="192" t="n">
        <v>37391</v>
      </c>
      <c r="C1847" s="308" t="n">
        <f aca="false">IF(B1847&lt;&gt;"",MONTH(B1847),0)</f>
        <v>5</v>
      </c>
      <c r="D1847" s="205" t="str">
        <f aca="false">VLOOKUP($B1847,data!$A$6:$M$15000,11)</f>
        <v>N/A</v>
      </c>
    </row>
    <row r="1848" customFormat="false" ht="11.25" hidden="false" customHeight="false" outlineLevel="0" collapsed="false">
      <c r="A1848" s="333" t="n">
        <f aca="false">B1848</f>
        <v>37392</v>
      </c>
      <c r="B1848" s="192" t="n">
        <v>37392</v>
      </c>
      <c r="C1848" s="308" t="n">
        <f aca="false">IF(B1848&lt;&gt;"",MONTH(B1848),0)</f>
        <v>5</v>
      </c>
      <c r="D1848" s="205" t="str">
        <f aca="false">VLOOKUP($B1848,data!$A$6:$M$15000,11)</f>
        <v>N/A</v>
      </c>
    </row>
    <row r="1849" customFormat="false" ht="11.25" hidden="false" customHeight="false" outlineLevel="0" collapsed="false">
      <c r="A1849" s="333" t="n">
        <f aca="false">B1849</f>
        <v>37393</v>
      </c>
      <c r="B1849" s="192" t="n">
        <v>37393</v>
      </c>
      <c r="C1849" s="308" t="n">
        <f aca="false">IF(B1849&lt;&gt;"",MONTH(B1849),0)</f>
        <v>5</v>
      </c>
      <c r="D1849" s="205" t="str">
        <f aca="false">VLOOKUP($B1849,data!$A$6:$M$15000,11)</f>
        <v>N/A</v>
      </c>
    </row>
    <row r="1850" customFormat="false" ht="11.25" hidden="false" customHeight="false" outlineLevel="0" collapsed="false">
      <c r="A1850" s="333" t="n">
        <f aca="false">B1850</f>
        <v>37394</v>
      </c>
      <c r="B1850" s="192" t="n">
        <v>37394</v>
      </c>
      <c r="C1850" s="308" t="n">
        <f aca="false">IF(B1850&lt;&gt;"",MONTH(B1850),0)</f>
        <v>5</v>
      </c>
      <c r="D1850" s="205" t="str">
        <f aca="false">VLOOKUP($B1850,data!$A$6:$M$15000,11)</f>
        <v>N/A</v>
      </c>
    </row>
    <row r="1851" customFormat="false" ht="11.25" hidden="false" customHeight="false" outlineLevel="0" collapsed="false">
      <c r="A1851" s="333" t="n">
        <f aca="false">B1851</f>
        <v>37395</v>
      </c>
      <c r="B1851" s="192" t="n">
        <v>37395</v>
      </c>
      <c r="C1851" s="308" t="n">
        <f aca="false">IF(B1851&lt;&gt;"",MONTH(B1851),0)</f>
        <v>5</v>
      </c>
      <c r="D1851" s="205" t="str">
        <f aca="false">VLOOKUP($B1851,data!$A$6:$M$15000,11)</f>
        <v>N/A</v>
      </c>
    </row>
    <row r="1852" customFormat="false" ht="11.25" hidden="false" customHeight="false" outlineLevel="0" collapsed="false">
      <c r="A1852" s="333" t="n">
        <f aca="false">B1852</f>
        <v>37396</v>
      </c>
      <c r="B1852" s="192" t="n">
        <v>37396</v>
      </c>
      <c r="C1852" s="308" t="n">
        <f aca="false">IF(B1852&lt;&gt;"",MONTH(B1852),0)</f>
        <v>5</v>
      </c>
      <c r="D1852" s="205" t="str">
        <f aca="false">VLOOKUP($B1852,data!$A$6:$M$15000,11)</f>
        <v>N/A</v>
      </c>
    </row>
    <row r="1853" customFormat="false" ht="11.25" hidden="false" customHeight="false" outlineLevel="0" collapsed="false">
      <c r="A1853" s="333" t="n">
        <f aca="false">B1853</f>
        <v>37397</v>
      </c>
      <c r="B1853" s="192" t="n">
        <v>37397</v>
      </c>
      <c r="C1853" s="308" t="n">
        <f aca="false">IF(B1853&lt;&gt;"",MONTH(B1853),0)</f>
        <v>5</v>
      </c>
      <c r="D1853" s="205" t="str">
        <f aca="false">VLOOKUP($B1853,data!$A$6:$M$15000,11)</f>
        <v>N/A</v>
      </c>
    </row>
    <row r="1854" customFormat="false" ht="11.25" hidden="false" customHeight="false" outlineLevel="0" collapsed="false">
      <c r="A1854" s="333" t="n">
        <f aca="false">B1854</f>
        <v>37398</v>
      </c>
      <c r="B1854" s="192" t="n">
        <v>37398</v>
      </c>
      <c r="C1854" s="308" t="n">
        <f aca="false">IF(B1854&lt;&gt;"",MONTH(B1854),0)</f>
        <v>5</v>
      </c>
      <c r="D1854" s="205" t="str">
        <f aca="false">VLOOKUP($B1854,data!$A$6:$M$15000,11)</f>
        <v>N/A</v>
      </c>
    </row>
    <row r="1855" customFormat="false" ht="11.25" hidden="false" customHeight="false" outlineLevel="0" collapsed="false">
      <c r="A1855" s="333" t="n">
        <f aca="false">B1855</f>
        <v>37399</v>
      </c>
      <c r="B1855" s="192" t="n">
        <v>37399</v>
      </c>
      <c r="C1855" s="308" t="n">
        <f aca="false">IF(B1855&lt;&gt;"",MONTH(B1855),0)</f>
        <v>5</v>
      </c>
      <c r="D1855" s="205" t="str">
        <f aca="false">VLOOKUP($B1855,data!$A$6:$M$15000,11)</f>
        <v>N/A</v>
      </c>
    </row>
    <row r="1856" customFormat="false" ht="11.25" hidden="false" customHeight="false" outlineLevel="0" collapsed="false">
      <c r="A1856" s="333" t="n">
        <f aca="false">B1856</f>
        <v>37400</v>
      </c>
      <c r="B1856" s="192" t="n">
        <v>37400</v>
      </c>
      <c r="C1856" s="308" t="n">
        <f aca="false">IF(B1856&lt;&gt;"",MONTH(B1856),0)</f>
        <v>5</v>
      </c>
      <c r="D1856" s="205" t="str">
        <f aca="false">VLOOKUP($B1856,data!$A$6:$M$15000,11)</f>
        <v>N/A</v>
      </c>
    </row>
    <row r="1857" customFormat="false" ht="11.25" hidden="false" customHeight="false" outlineLevel="0" collapsed="false">
      <c r="A1857" s="333" t="n">
        <f aca="false">B1857</f>
        <v>37401</v>
      </c>
      <c r="B1857" s="192" t="n">
        <v>37401</v>
      </c>
      <c r="C1857" s="308" t="n">
        <f aca="false">IF(B1857&lt;&gt;"",MONTH(B1857),0)</f>
        <v>5</v>
      </c>
      <c r="D1857" s="205" t="str">
        <f aca="false">VLOOKUP($B1857,data!$A$6:$M$15000,11)</f>
        <v>N/A</v>
      </c>
    </row>
    <row r="1858" customFormat="false" ht="11.25" hidden="false" customHeight="false" outlineLevel="0" collapsed="false">
      <c r="A1858" s="333" t="n">
        <f aca="false">B1858</f>
        <v>37402</v>
      </c>
      <c r="B1858" s="192" t="n">
        <v>37402</v>
      </c>
      <c r="C1858" s="308" t="n">
        <f aca="false">IF(B1858&lt;&gt;"",MONTH(B1858),0)</f>
        <v>5</v>
      </c>
      <c r="D1858" s="205" t="str">
        <f aca="false">VLOOKUP($B1858,data!$A$6:$M$15000,11)</f>
        <v>N/A</v>
      </c>
    </row>
    <row r="1859" customFormat="false" ht="11.25" hidden="false" customHeight="false" outlineLevel="0" collapsed="false">
      <c r="A1859" s="333" t="n">
        <f aca="false">B1859</f>
        <v>37403</v>
      </c>
      <c r="B1859" s="192" t="n">
        <v>37403</v>
      </c>
      <c r="C1859" s="308" t="n">
        <f aca="false">IF(B1859&lt;&gt;"",MONTH(B1859),0)</f>
        <v>5</v>
      </c>
      <c r="D1859" s="205" t="str">
        <f aca="false">VLOOKUP($B1859,data!$A$6:$M$15000,11)</f>
        <v>N/A</v>
      </c>
    </row>
    <row r="1860" customFormat="false" ht="11.25" hidden="false" customHeight="false" outlineLevel="0" collapsed="false">
      <c r="A1860" s="333" t="n">
        <f aca="false">B1860</f>
        <v>37404</v>
      </c>
      <c r="B1860" s="192" t="n">
        <v>37404</v>
      </c>
      <c r="C1860" s="308" t="n">
        <f aca="false">IF(B1860&lt;&gt;"",MONTH(B1860),0)</f>
        <v>5</v>
      </c>
      <c r="D1860" s="205" t="str">
        <f aca="false">VLOOKUP($B1860,data!$A$6:$M$15000,11)</f>
        <v>N/A</v>
      </c>
    </row>
    <row r="1861" customFormat="false" ht="11.25" hidden="false" customHeight="false" outlineLevel="0" collapsed="false">
      <c r="A1861" s="333" t="n">
        <f aca="false">B1861</f>
        <v>37405</v>
      </c>
      <c r="B1861" s="192" t="n">
        <v>37405</v>
      </c>
      <c r="C1861" s="308" t="n">
        <f aca="false">IF(B1861&lt;&gt;"",MONTH(B1861),0)</f>
        <v>5</v>
      </c>
      <c r="D1861" s="205" t="str">
        <f aca="false">VLOOKUP($B1861,data!$A$6:$M$15000,11)</f>
        <v>N/A</v>
      </c>
    </row>
    <row r="1862" customFormat="false" ht="11.25" hidden="false" customHeight="false" outlineLevel="0" collapsed="false">
      <c r="A1862" s="333" t="n">
        <f aca="false">B1862</f>
        <v>37406</v>
      </c>
      <c r="B1862" s="192" t="n">
        <v>37406</v>
      </c>
      <c r="C1862" s="308" t="n">
        <f aca="false">IF(B1862&lt;&gt;"",MONTH(B1862),0)</f>
        <v>5</v>
      </c>
      <c r="D1862" s="205" t="str">
        <f aca="false">VLOOKUP($B1862,data!$A$6:$M$15000,11)</f>
        <v>N/A</v>
      </c>
    </row>
    <row r="1863" customFormat="false" ht="11.25" hidden="false" customHeight="false" outlineLevel="0" collapsed="false">
      <c r="A1863" s="333" t="n">
        <f aca="false">B1863</f>
        <v>37407</v>
      </c>
      <c r="B1863" s="192" t="n">
        <v>37407</v>
      </c>
      <c r="C1863" s="308" t="n">
        <f aca="false">IF(B1863&lt;&gt;"",MONTH(B1863),0)</f>
        <v>5</v>
      </c>
      <c r="D1863" s="205" t="str">
        <f aca="false">VLOOKUP($B1863,data!$A$6:$M$15000,11)</f>
        <v>N/A</v>
      </c>
    </row>
    <row r="1864" customFormat="false" ht="11.25" hidden="false" customHeight="false" outlineLevel="0" collapsed="false">
      <c r="A1864" s="333" t="n">
        <f aca="false">B1864</f>
        <v>37408</v>
      </c>
      <c r="B1864" s="192" t="n">
        <v>37408</v>
      </c>
      <c r="C1864" s="308" t="n">
        <f aca="false">IF(B1864&lt;&gt;"",MONTH(B1864),0)</f>
        <v>6</v>
      </c>
      <c r="D1864" s="205" t="str">
        <f aca="false">VLOOKUP($B1864,data!$A$6:$M$15000,11)</f>
        <v>N/A</v>
      </c>
    </row>
    <row r="1865" customFormat="false" ht="11.25" hidden="false" customHeight="false" outlineLevel="0" collapsed="false">
      <c r="A1865" s="333" t="n">
        <f aca="false">B1865</f>
        <v>37409</v>
      </c>
      <c r="B1865" s="192" t="n">
        <v>37409</v>
      </c>
      <c r="C1865" s="308" t="n">
        <f aca="false">IF(B1865&lt;&gt;"",MONTH(B1865),0)</f>
        <v>6</v>
      </c>
      <c r="D1865" s="205" t="str">
        <f aca="false">VLOOKUP($B1865,data!$A$6:$M$15000,11)</f>
        <v>N/A</v>
      </c>
    </row>
    <row r="1866" customFormat="false" ht="11.25" hidden="false" customHeight="false" outlineLevel="0" collapsed="false">
      <c r="A1866" s="333" t="n">
        <f aca="false">B1866</f>
        <v>37410</v>
      </c>
      <c r="B1866" s="192" t="n">
        <v>37410</v>
      </c>
      <c r="C1866" s="308" t="n">
        <f aca="false">IF(B1866&lt;&gt;"",MONTH(B1866),0)</f>
        <v>6</v>
      </c>
      <c r="D1866" s="205" t="str">
        <f aca="false">VLOOKUP($B1866,data!$A$6:$M$15000,11)</f>
        <v>N/A</v>
      </c>
    </row>
    <row r="1867" customFormat="false" ht="11.25" hidden="false" customHeight="false" outlineLevel="0" collapsed="false">
      <c r="A1867" s="333" t="n">
        <f aca="false">B1867</f>
        <v>37411</v>
      </c>
      <c r="B1867" s="192" t="n">
        <v>37411</v>
      </c>
      <c r="C1867" s="308" t="n">
        <f aca="false">IF(B1867&lt;&gt;"",MONTH(B1867),0)</f>
        <v>6</v>
      </c>
      <c r="D1867" s="205" t="str">
        <f aca="false">VLOOKUP($B1867,data!$A$6:$M$15000,11)</f>
        <v>N/A</v>
      </c>
    </row>
    <row r="1868" customFormat="false" ht="11.25" hidden="false" customHeight="false" outlineLevel="0" collapsed="false">
      <c r="A1868" s="333" t="n">
        <f aca="false">B1868</f>
        <v>37412</v>
      </c>
      <c r="B1868" s="192" t="n">
        <v>37412</v>
      </c>
      <c r="C1868" s="308" t="n">
        <f aca="false">IF(B1868&lt;&gt;"",MONTH(B1868),0)</f>
        <v>6</v>
      </c>
      <c r="D1868" s="205" t="str">
        <f aca="false">VLOOKUP($B1868,data!$A$6:$M$15000,11)</f>
        <v>N/A</v>
      </c>
    </row>
    <row r="1869" customFormat="false" ht="11.25" hidden="false" customHeight="false" outlineLevel="0" collapsed="false">
      <c r="A1869" s="333" t="n">
        <f aca="false">B1869</f>
        <v>37413</v>
      </c>
      <c r="B1869" s="192" t="n">
        <v>37413</v>
      </c>
      <c r="C1869" s="308" t="n">
        <f aca="false">IF(B1869&lt;&gt;"",MONTH(B1869),0)</f>
        <v>6</v>
      </c>
      <c r="D1869" s="205" t="str">
        <f aca="false">VLOOKUP($B1869,data!$A$6:$M$15000,11)</f>
        <v>N/A</v>
      </c>
    </row>
    <row r="1870" customFormat="false" ht="11.25" hidden="false" customHeight="false" outlineLevel="0" collapsed="false">
      <c r="A1870" s="333" t="n">
        <f aca="false">B1870</f>
        <v>37414</v>
      </c>
      <c r="B1870" s="192" t="n">
        <v>37414</v>
      </c>
      <c r="C1870" s="308" t="n">
        <f aca="false">IF(B1870&lt;&gt;"",MONTH(B1870),0)</f>
        <v>6</v>
      </c>
      <c r="D1870" s="205" t="str">
        <f aca="false">VLOOKUP($B1870,data!$A$6:$M$15000,11)</f>
        <v>N/A</v>
      </c>
    </row>
    <row r="1871" customFormat="false" ht="11.25" hidden="false" customHeight="false" outlineLevel="0" collapsed="false">
      <c r="A1871" s="333" t="n">
        <f aca="false">B1871</f>
        <v>37415</v>
      </c>
      <c r="B1871" s="192" t="n">
        <v>37415</v>
      </c>
      <c r="C1871" s="308" t="n">
        <f aca="false">IF(B1871&lt;&gt;"",MONTH(B1871),0)</f>
        <v>6</v>
      </c>
      <c r="D1871" s="205" t="str">
        <f aca="false">VLOOKUP($B1871,data!$A$6:$M$15000,11)</f>
        <v>N/A</v>
      </c>
    </row>
    <row r="1872" customFormat="false" ht="11.25" hidden="false" customHeight="false" outlineLevel="0" collapsed="false">
      <c r="A1872" s="333" t="n">
        <f aca="false">B1872</f>
        <v>37416</v>
      </c>
      <c r="B1872" s="192" t="n">
        <v>37416</v>
      </c>
      <c r="C1872" s="308" t="n">
        <f aca="false">IF(B1872&lt;&gt;"",MONTH(B1872),0)</f>
        <v>6</v>
      </c>
      <c r="D1872" s="205" t="str">
        <f aca="false">VLOOKUP($B1872,data!$A$6:$M$15000,11)</f>
        <v>N/A</v>
      </c>
    </row>
    <row r="1873" customFormat="false" ht="11.25" hidden="false" customHeight="false" outlineLevel="0" collapsed="false">
      <c r="A1873" s="333" t="n">
        <f aca="false">B1873</f>
        <v>37417</v>
      </c>
      <c r="B1873" s="192" t="n">
        <v>37417</v>
      </c>
      <c r="C1873" s="308" t="n">
        <f aca="false">IF(B1873&lt;&gt;"",MONTH(B1873),0)</f>
        <v>6</v>
      </c>
      <c r="D1873" s="205" t="str">
        <f aca="false">VLOOKUP($B1873,data!$A$6:$M$15000,11)</f>
        <v>N/A</v>
      </c>
    </row>
    <row r="1874" customFormat="false" ht="11.25" hidden="false" customHeight="false" outlineLevel="0" collapsed="false">
      <c r="A1874" s="333" t="n">
        <f aca="false">B1874</f>
        <v>37418</v>
      </c>
      <c r="B1874" s="192" t="n">
        <v>37418</v>
      </c>
      <c r="C1874" s="308" t="n">
        <f aca="false">IF(B1874&lt;&gt;"",MONTH(B1874),0)</f>
        <v>6</v>
      </c>
      <c r="D1874" s="205" t="str">
        <f aca="false">VLOOKUP($B1874,data!$A$6:$M$15000,11)</f>
        <v>N/A</v>
      </c>
    </row>
    <row r="1875" customFormat="false" ht="11.25" hidden="false" customHeight="false" outlineLevel="0" collapsed="false">
      <c r="A1875" s="333" t="n">
        <f aca="false">B1875</f>
        <v>37419</v>
      </c>
      <c r="B1875" s="192" t="n">
        <v>37419</v>
      </c>
      <c r="C1875" s="308" t="n">
        <f aca="false">IF(B1875&lt;&gt;"",MONTH(B1875),0)</f>
        <v>6</v>
      </c>
      <c r="D1875" s="205" t="str">
        <f aca="false">VLOOKUP($B1875,data!$A$6:$M$15000,11)</f>
        <v>N/A</v>
      </c>
    </row>
    <row r="1876" customFormat="false" ht="11.25" hidden="false" customHeight="false" outlineLevel="0" collapsed="false">
      <c r="A1876" s="333" t="n">
        <f aca="false">B1876</f>
        <v>37420</v>
      </c>
      <c r="B1876" s="192" t="n">
        <v>37420</v>
      </c>
      <c r="C1876" s="308" t="n">
        <f aca="false">IF(B1876&lt;&gt;"",MONTH(B1876),0)</f>
        <v>6</v>
      </c>
      <c r="D1876" s="205" t="str">
        <f aca="false">VLOOKUP($B1876,data!$A$6:$M$15000,11)</f>
        <v>N/A</v>
      </c>
    </row>
    <row r="1877" customFormat="false" ht="11.25" hidden="false" customHeight="false" outlineLevel="0" collapsed="false">
      <c r="A1877" s="333" t="n">
        <f aca="false">B1877</f>
        <v>37421</v>
      </c>
      <c r="B1877" s="192" t="n">
        <v>37421</v>
      </c>
      <c r="C1877" s="308" t="n">
        <f aca="false">IF(B1877&lt;&gt;"",MONTH(B1877),0)</f>
        <v>6</v>
      </c>
      <c r="D1877" s="205" t="str">
        <f aca="false">VLOOKUP($B1877,data!$A$6:$M$15000,11)</f>
        <v>N/A</v>
      </c>
    </row>
    <row r="1878" customFormat="false" ht="11.25" hidden="false" customHeight="false" outlineLevel="0" collapsed="false">
      <c r="A1878" s="333" t="n">
        <f aca="false">B1878</f>
        <v>37422</v>
      </c>
      <c r="B1878" s="192" t="n">
        <v>37422</v>
      </c>
      <c r="C1878" s="308" t="n">
        <f aca="false">IF(B1878&lt;&gt;"",MONTH(B1878),0)</f>
        <v>6</v>
      </c>
      <c r="D1878" s="205" t="str">
        <f aca="false">VLOOKUP($B1878,data!$A$6:$M$15000,11)</f>
        <v>N/A</v>
      </c>
    </row>
    <row r="1879" customFormat="false" ht="11.25" hidden="false" customHeight="false" outlineLevel="0" collapsed="false">
      <c r="A1879" s="333" t="n">
        <f aca="false">B1879</f>
        <v>37423</v>
      </c>
      <c r="B1879" s="192" t="n">
        <v>37423</v>
      </c>
      <c r="C1879" s="308" t="n">
        <f aca="false">IF(B1879&lt;&gt;"",MONTH(B1879),0)</f>
        <v>6</v>
      </c>
      <c r="D1879" s="205" t="str">
        <f aca="false">VLOOKUP($B1879,data!$A$6:$M$15000,11)</f>
        <v>N/A</v>
      </c>
    </row>
    <row r="1880" customFormat="false" ht="11.25" hidden="false" customHeight="false" outlineLevel="0" collapsed="false">
      <c r="A1880" s="333" t="n">
        <f aca="false">B1880</f>
        <v>37424</v>
      </c>
      <c r="B1880" s="192" t="n">
        <v>37424</v>
      </c>
      <c r="C1880" s="308" t="n">
        <f aca="false">IF(B1880&lt;&gt;"",MONTH(B1880),0)</f>
        <v>6</v>
      </c>
      <c r="D1880" s="205" t="str">
        <f aca="false">VLOOKUP($B1880,data!$A$6:$M$15000,11)</f>
        <v>N/A</v>
      </c>
    </row>
    <row r="1881" customFormat="false" ht="11.25" hidden="false" customHeight="false" outlineLevel="0" collapsed="false">
      <c r="A1881" s="333" t="n">
        <f aca="false">B1881</f>
        <v>37425</v>
      </c>
      <c r="B1881" s="192" t="n">
        <v>37425</v>
      </c>
      <c r="C1881" s="308" t="n">
        <f aca="false">IF(B1881&lt;&gt;"",MONTH(B1881),0)</f>
        <v>6</v>
      </c>
      <c r="D1881" s="205" t="str">
        <f aca="false">VLOOKUP($B1881,data!$A$6:$M$15000,11)</f>
        <v>N/A</v>
      </c>
    </row>
    <row r="1882" customFormat="false" ht="11.25" hidden="false" customHeight="false" outlineLevel="0" collapsed="false">
      <c r="A1882" s="333" t="n">
        <f aca="false">B1882</f>
        <v>37426</v>
      </c>
      <c r="B1882" s="192" t="n">
        <v>37426</v>
      </c>
      <c r="C1882" s="308" t="n">
        <f aca="false">IF(B1882&lt;&gt;"",MONTH(B1882),0)</f>
        <v>6</v>
      </c>
      <c r="D1882" s="205" t="str">
        <f aca="false">VLOOKUP($B1882,data!$A$6:$M$15000,11)</f>
        <v>N/A</v>
      </c>
    </row>
    <row r="1883" customFormat="false" ht="11.25" hidden="false" customHeight="false" outlineLevel="0" collapsed="false">
      <c r="A1883" s="333" t="n">
        <f aca="false">B1883</f>
        <v>37427</v>
      </c>
      <c r="B1883" s="192" t="n">
        <v>37427</v>
      </c>
      <c r="C1883" s="308" t="n">
        <f aca="false">IF(B1883&lt;&gt;"",MONTH(B1883),0)</f>
        <v>6</v>
      </c>
      <c r="D1883" s="205" t="str">
        <f aca="false">VLOOKUP($B1883,data!$A$6:$M$15000,11)</f>
        <v>N/A</v>
      </c>
    </row>
    <row r="1884" customFormat="false" ht="11.25" hidden="false" customHeight="false" outlineLevel="0" collapsed="false">
      <c r="A1884" s="333" t="n">
        <f aca="false">B1884</f>
        <v>37428</v>
      </c>
      <c r="B1884" s="192" t="n">
        <v>37428</v>
      </c>
      <c r="C1884" s="308" t="n">
        <f aca="false">IF(B1884&lt;&gt;"",MONTH(B1884),0)</f>
        <v>6</v>
      </c>
      <c r="D1884" s="205" t="str">
        <f aca="false">VLOOKUP($B1884,data!$A$6:$M$15000,11)</f>
        <v>N/A</v>
      </c>
    </row>
    <row r="1885" customFormat="false" ht="11.25" hidden="false" customHeight="false" outlineLevel="0" collapsed="false">
      <c r="A1885" s="333" t="n">
        <f aca="false">B1885</f>
        <v>37429</v>
      </c>
      <c r="B1885" s="192" t="n">
        <v>37429</v>
      </c>
      <c r="C1885" s="308" t="n">
        <f aca="false">IF(B1885&lt;&gt;"",MONTH(B1885),0)</f>
        <v>6</v>
      </c>
      <c r="D1885" s="205" t="str">
        <f aca="false">VLOOKUP($B1885,data!$A$6:$M$15000,11)</f>
        <v>N/A</v>
      </c>
    </row>
    <row r="1886" customFormat="false" ht="11.25" hidden="false" customHeight="false" outlineLevel="0" collapsed="false">
      <c r="A1886" s="333" t="n">
        <f aca="false">B1886</f>
        <v>37430</v>
      </c>
      <c r="B1886" s="192" t="n">
        <v>37430</v>
      </c>
      <c r="C1886" s="308" t="n">
        <f aca="false">IF(B1886&lt;&gt;"",MONTH(B1886),0)</f>
        <v>6</v>
      </c>
      <c r="D1886" s="205" t="str">
        <f aca="false">VLOOKUP($B1886,data!$A$6:$M$15000,11)</f>
        <v>N/A</v>
      </c>
    </row>
    <row r="1887" customFormat="false" ht="11.25" hidden="false" customHeight="false" outlineLevel="0" collapsed="false">
      <c r="A1887" s="333" t="n">
        <f aca="false">B1887</f>
        <v>37431</v>
      </c>
      <c r="B1887" s="192" t="n">
        <v>37431</v>
      </c>
      <c r="C1887" s="308" t="n">
        <f aca="false">IF(B1887&lt;&gt;"",MONTH(B1887),0)</f>
        <v>6</v>
      </c>
      <c r="D1887" s="205" t="str">
        <f aca="false">VLOOKUP($B1887,data!$A$6:$M$15000,11)</f>
        <v>N/A</v>
      </c>
    </row>
    <row r="1888" customFormat="false" ht="11.25" hidden="false" customHeight="false" outlineLevel="0" collapsed="false">
      <c r="A1888" s="333" t="n">
        <f aca="false">B1888</f>
        <v>37432</v>
      </c>
      <c r="B1888" s="192" t="n">
        <v>37432</v>
      </c>
      <c r="C1888" s="308" t="n">
        <f aca="false">IF(B1888&lt;&gt;"",MONTH(B1888),0)</f>
        <v>6</v>
      </c>
      <c r="D1888" s="205" t="str">
        <f aca="false">VLOOKUP($B1888,data!$A$6:$M$15000,11)</f>
        <v>N/A</v>
      </c>
    </row>
    <row r="1889" customFormat="false" ht="11.25" hidden="false" customHeight="false" outlineLevel="0" collapsed="false">
      <c r="A1889" s="333" t="n">
        <f aca="false">B1889</f>
        <v>37433</v>
      </c>
      <c r="B1889" s="192" t="n">
        <v>37433</v>
      </c>
      <c r="C1889" s="308" t="n">
        <f aca="false">IF(B1889&lt;&gt;"",MONTH(B1889),0)</f>
        <v>6</v>
      </c>
      <c r="D1889" s="205" t="str">
        <f aca="false">VLOOKUP($B1889,data!$A$6:$M$15000,11)</f>
        <v>N/A</v>
      </c>
    </row>
    <row r="1890" customFormat="false" ht="11.25" hidden="false" customHeight="false" outlineLevel="0" collapsed="false">
      <c r="A1890" s="333" t="n">
        <f aca="false">B1890</f>
        <v>37434</v>
      </c>
      <c r="B1890" s="192" t="n">
        <v>37434</v>
      </c>
      <c r="C1890" s="308" t="n">
        <f aca="false">IF(B1890&lt;&gt;"",MONTH(B1890),0)</f>
        <v>6</v>
      </c>
      <c r="D1890" s="205" t="str">
        <f aca="false">VLOOKUP($B1890,data!$A$6:$M$15000,11)</f>
        <v>N/A</v>
      </c>
    </row>
    <row r="1891" customFormat="false" ht="11.25" hidden="false" customHeight="false" outlineLevel="0" collapsed="false">
      <c r="A1891" s="333" t="n">
        <f aca="false">B1891</f>
        <v>37435</v>
      </c>
      <c r="B1891" s="192" t="n">
        <v>37435</v>
      </c>
      <c r="C1891" s="308" t="n">
        <f aca="false">IF(B1891&lt;&gt;"",MONTH(B1891),0)</f>
        <v>6</v>
      </c>
      <c r="D1891" s="205" t="str">
        <f aca="false">VLOOKUP($B1891,data!$A$6:$M$15000,11)</f>
        <v>N/A</v>
      </c>
    </row>
    <row r="1892" customFormat="false" ht="11.25" hidden="false" customHeight="false" outlineLevel="0" collapsed="false">
      <c r="A1892" s="333" t="n">
        <f aca="false">B1892</f>
        <v>37436</v>
      </c>
      <c r="B1892" s="192" t="n">
        <v>37436</v>
      </c>
      <c r="C1892" s="308" t="n">
        <f aca="false">IF(B1892&lt;&gt;"",MONTH(B1892),0)</f>
        <v>6</v>
      </c>
      <c r="D1892" s="205" t="str">
        <f aca="false">VLOOKUP($B1892,data!$A$6:$M$15000,11)</f>
        <v>N/A</v>
      </c>
    </row>
    <row r="1893" customFormat="false" ht="11.25" hidden="false" customHeight="false" outlineLevel="0" collapsed="false">
      <c r="A1893" s="333" t="n">
        <f aca="false">B1893</f>
        <v>37437</v>
      </c>
      <c r="B1893" s="192" t="n">
        <v>37437</v>
      </c>
      <c r="C1893" s="308" t="n">
        <f aca="false">IF(B1893&lt;&gt;"",MONTH(B1893),0)</f>
        <v>6</v>
      </c>
      <c r="D1893" s="205" t="str">
        <f aca="false">VLOOKUP($B1893,data!$A$6:$M$15000,11)</f>
        <v>N/A</v>
      </c>
    </row>
    <row r="1894" customFormat="false" ht="11.25" hidden="false" customHeight="false" outlineLevel="0" collapsed="false">
      <c r="A1894" s="333" t="n">
        <f aca="false">B1894</f>
        <v>37438</v>
      </c>
      <c r="B1894" s="192" t="n">
        <v>37438</v>
      </c>
      <c r="C1894" s="308" t="n">
        <f aca="false">IF(B1894&lt;&gt;"",MONTH(B1894),0)</f>
        <v>7</v>
      </c>
      <c r="D1894" s="205" t="str">
        <f aca="false">VLOOKUP($B1894,data!$A$6:$M$15000,11)</f>
        <v>N/A</v>
      </c>
    </row>
    <row r="1895" customFormat="false" ht="11.25" hidden="false" customHeight="false" outlineLevel="0" collapsed="false">
      <c r="A1895" s="333" t="n">
        <f aca="false">B1895</f>
        <v>37439</v>
      </c>
      <c r="B1895" s="192" t="n">
        <v>37439</v>
      </c>
      <c r="C1895" s="308" t="n">
        <f aca="false">IF(B1895&lt;&gt;"",MONTH(B1895),0)</f>
        <v>7</v>
      </c>
      <c r="D1895" s="205" t="str">
        <f aca="false">VLOOKUP($B1895,data!$A$6:$M$15000,11)</f>
        <v>N/A</v>
      </c>
    </row>
    <row r="1896" customFormat="false" ht="11.25" hidden="false" customHeight="false" outlineLevel="0" collapsed="false">
      <c r="A1896" s="333" t="n">
        <f aca="false">B1896</f>
        <v>37440</v>
      </c>
      <c r="B1896" s="192" t="n">
        <v>37440</v>
      </c>
      <c r="C1896" s="308" t="n">
        <f aca="false">IF(B1896&lt;&gt;"",MONTH(B1896),0)</f>
        <v>7</v>
      </c>
      <c r="D1896" s="205" t="str">
        <f aca="false">VLOOKUP($B1896,data!$A$6:$M$15000,11)</f>
        <v>N/A</v>
      </c>
    </row>
    <row r="1897" customFormat="false" ht="11.25" hidden="false" customHeight="false" outlineLevel="0" collapsed="false">
      <c r="A1897" s="333" t="n">
        <f aca="false">B1897</f>
        <v>37441</v>
      </c>
      <c r="B1897" s="192" t="n">
        <v>37441</v>
      </c>
      <c r="C1897" s="308" t="n">
        <f aca="false">IF(B1897&lt;&gt;"",MONTH(B1897),0)</f>
        <v>7</v>
      </c>
      <c r="D1897" s="205" t="str">
        <f aca="false">VLOOKUP($B1897,data!$A$6:$M$15000,11)</f>
        <v>N/A</v>
      </c>
    </row>
    <row r="1898" customFormat="false" ht="11.25" hidden="false" customHeight="false" outlineLevel="0" collapsed="false">
      <c r="A1898" s="333" t="n">
        <f aca="false">B1898</f>
        <v>37442</v>
      </c>
      <c r="B1898" s="192" t="n">
        <v>37442</v>
      </c>
      <c r="C1898" s="308" t="n">
        <f aca="false">IF(B1898&lt;&gt;"",MONTH(B1898),0)</f>
        <v>7</v>
      </c>
      <c r="D1898" s="205" t="str">
        <f aca="false">VLOOKUP($B1898,data!$A$6:$M$15000,11)</f>
        <v>N/A</v>
      </c>
    </row>
    <row r="1899" customFormat="false" ht="11.25" hidden="false" customHeight="false" outlineLevel="0" collapsed="false">
      <c r="A1899" s="333" t="n">
        <f aca="false">B1899</f>
        <v>37443</v>
      </c>
      <c r="B1899" s="192" t="n">
        <v>37443</v>
      </c>
      <c r="C1899" s="308" t="n">
        <f aca="false">IF(B1899&lt;&gt;"",MONTH(B1899),0)</f>
        <v>7</v>
      </c>
      <c r="D1899" s="205" t="str">
        <f aca="false">VLOOKUP($B1899,data!$A$6:$M$15000,11)</f>
        <v>N/A</v>
      </c>
    </row>
    <row r="1900" customFormat="false" ht="11.25" hidden="false" customHeight="false" outlineLevel="0" collapsed="false">
      <c r="A1900" s="333" t="n">
        <f aca="false">B1900</f>
        <v>37444</v>
      </c>
      <c r="B1900" s="192" t="n">
        <v>37444</v>
      </c>
      <c r="C1900" s="308" t="n">
        <f aca="false">IF(B1900&lt;&gt;"",MONTH(B1900),0)</f>
        <v>7</v>
      </c>
      <c r="D1900" s="205" t="str">
        <f aca="false">VLOOKUP($B1900,data!$A$6:$M$15000,11)</f>
        <v>N/A</v>
      </c>
    </row>
    <row r="1901" customFormat="false" ht="11.25" hidden="false" customHeight="false" outlineLevel="0" collapsed="false">
      <c r="A1901" s="333" t="n">
        <f aca="false">B1901</f>
        <v>37445</v>
      </c>
      <c r="B1901" s="192" t="n">
        <v>37445</v>
      </c>
      <c r="C1901" s="308" t="n">
        <f aca="false">IF(B1901&lt;&gt;"",MONTH(B1901),0)</f>
        <v>7</v>
      </c>
      <c r="D1901" s="205" t="str">
        <f aca="false">VLOOKUP($B1901,data!$A$6:$M$15000,11)</f>
        <v>N/A</v>
      </c>
    </row>
    <row r="1902" customFormat="false" ht="11.25" hidden="false" customHeight="false" outlineLevel="0" collapsed="false">
      <c r="A1902" s="333" t="n">
        <f aca="false">B1902</f>
        <v>37446</v>
      </c>
      <c r="B1902" s="192" t="n">
        <v>37446</v>
      </c>
      <c r="C1902" s="308" t="n">
        <f aca="false">IF(B1902&lt;&gt;"",MONTH(B1902),0)</f>
        <v>7</v>
      </c>
      <c r="D1902" s="205" t="str">
        <f aca="false">VLOOKUP($B1902,data!$A$6:$M$15000,11)</f>
        <v>N/A</v>
      </c>
    </row>
    <row r="1903" customFormat="false" ht="11.25" hidden="false" customHeight="false" outlineLevel="0" collapsed="false">
      <c r="A1903" s="333" t="n">
        <f aca="false">B1903</f>
        <v>37447</v>
      </c>
      <c r="B1903" s="192" t="n">
        <v>37447</v>
      </c>
      <c r="C1903" s="308" t="n">
        <f aca="false">IF(B1903&lt;&gt;"",MONTH(B1903),0)</f>
        <v>7</v>
      </c>
      <c r="D1903" s="205" t="str">
        <f aca="false">VLOOKUP($B1903,data!$A$6:$M$15000,11)</f>
        <v>N/A</v>
      </c>
    </row>
    <row r="1904" customFormat="false" ht="11.25" hidden="false" customHeight="false" outlineLevel="0" collapsed="false">
      <c r="A1904" s="333" t="n">
        <f aca="false">B1904</f>
        <v>37448</v>
      </c>
      <c r="B1904" s="192" t="n">
        <v>37448</v>
      </c>
      <c r="C1904" s="308" t="n">
        <f aca="false">IF(B1904&lt;&gt;"",MONTH(B1904),0)</f>
        <v>7</v>
      </c>
      <c r="D1904" s="205" t="str">
        <f aca="false">VLOOKUP($B1904,data!$A$6:$M$15000,11)</f>
        <v>N/A</v>
      </c>
    </row>
    <row r="1905" customFormat="false" ht="11.25" hidden="false" customHeight="false" outlineLevel="0" collapsed="false">
      <c r="A1905" s="333" t="n">
        <f aca="false">B1905</f>
        <v>37449</v>
      </c>
      <c r="B1905" s="192" t="n">
        <v>37449</v>
      </c>
      <c r="C1905" s="308" t="n">
        <f aca="false">IF(B1905&lt;&gt;"",MONTH(B1905),0)</f>
        <v>7</v>
      </c>
      <c r="D1905" s="205" t="str">
        <f aca="false">VLOOKUP($B1905,data!$A$6:$M$15000,11)</f>
        <v>N/A</v>
      </c>
    </row>
    <row r="1906" customFormat="false" ht="11.25" hidden="false" customHeight="false" outlineLevel="0" collapsed="false">
      <c r="A1906" s="333" t="n">
        <f aca="false">B1906</f>
        <v>37450</v>
      </c>
      <c r="B1906" s="192" t="n">
        <v>37450</v>
      </c>
      <c r="C1906" s="308" t="n">
        <f aca="false">IF(B1906&lt;&gt;"",MONTH(B1906),0)</f>
        <v>7</v>
      </c>
      <c r="D1906" s="205" t="str">
        <f aca="false">VLOOKUP($B1906,data!$A$6:$M$15000,11)</f>
        <v>N/A</v>
      </c>
    </row>
    <row r="1907" customFormat="false" ht="11.25" hidden="false" customHeight="false" outlineLevel="0" collapsed="false">
      <c r="A1907" s="333" t="n">
        <f aca="false">B1907</f>
        <v>37451</v>
      </c>
      <c r="B1907" s="192" t="n">
        <v>37451</v>
      </c>
      <c r="C1907" s="308" t="n">
        <f aca="false">IF(B1907&lt;&gt;"",MONTH(B1907),0)</f>
        <v>7</v>
      </c>
      <c r="D1907" s="205" t="str">
        <f aca="false">VLOOKUP($B1907,data!$A$6:$M$15000,11)</f>
        <v>N/A</v>
      </c>
    </row>
    <row r="1908" customFormat="false" ht="11.25" hidden="false" customHeight="false" outlineLevel="0" collapsed="false">
      <c r="A1908" s="333" t="n">
        <f aca="false">B1908</f>
        <v>37452</v>
      </c>
      <c r="B1908" s="192" t="n">
        <v>37452</v>
      </c>
      <c r="C1908" s="308" t="n">
        <f aca="false">IF(B1908&lt;&gt;"",MONTH(B1908),0)</f>
        <v>7</v>
      </c>
      <c r="D1908" s="205" t="str">
        <f aca="false">VLOOKUP($B1908,data!$A$6:$M$15000,11)</f>
        <v>N/A</v>
      </c>
    </row>
    <row r="1909" customFormat="false" ht="11.25" hidden="false" customHeight="false" outlineLevel="0" collapsed="false">
      <c r="A1909" s="333" t="n">
        <f aca="false">B1909</f>
        <v>37453</v>
      </c>
      <c r="B1909" s="192" t="n">
        <v>37453</v>
      </c>
      <c r="C1909" s="308" t="n">
        <f aca="false">IF(B1909&lt;&gt;"",MONTH(B1909),0)</f>
        <v>7</v>
      </c>
      <c r="D1909" s="205" t="str">
        <f aca="false">VLOOKUP($B1909,data!$A$6:$M$15000,11)</f>
        <v>N/A</v>
      </c>
    </row>
    <row r="1910" customFormat="false" ht="11.25" hidden="false" customHeight="false" outlineLevel="0" collapsed="false">
      <c r="A1910" s="333" t="n">
        <f aca="false">B1910</f>
        <v>37454</v>
      </c>
      <c r="B1910" s="192" t="n">
        <v>37454</v>
      </c>
      <c r="C1910" s="308" t="n">
        <f aca="false">IF(B1910&lt;&gt;"",MONTH(B1910),0)</f>
        <v>7</v>
      </c>
      <c r="D1910" s="205" t="str">
        <f aca="false">VLOOKUP($B1910,data!$A$6:$M$15000,11)</f>
        <v>N/A</v>
      </c>
    </row>
    <row r="1911" customFormat="false" ht="11.25" hidden="false" customHeight="false" outlineLevel="0" collapsed="false">
      <c r="A1911" s="333" t="n">
        <f aca="false">B1911</f>
        <v>37455</v>
      </c>
      <c r="B1911" s="192" t="n">
        <v>37455</v>
      </c>
      <c r="C1911" s="308" t="n">
        <f aca="false">IF(B1911&lt;&gt;"",MONTH(B1911),0)</f>
        <v>7</v>
      </c>
      <c r="D1911" s="205" t="str">
        <f aca="false">VLOOKUP($B1911,data!$A$6:$M$15000,11)</f>
        <v>N/A</v>
      </c>
    </row>
    <row r="1912" customFormat="false" ht="11.25" hidden="false" customHeight="false" outlineLevel="0" collapsed="false">
      <c r="A1912" s="333" t="n">
        <f aca="false">B1912</f>
        <v>37456</v>
      </c>
      <c r="B1912" s="192" t="n">
        <v>37456</v>
      </c>
      <c r="C1912" s="308" t="n">
        <f aca="false">IF(B1912&lt;&gt;"",MONTH(B1912),0)</f>
        <v>7</v>
      </c>
      <c r="D1912" s="205" t="str">
        <f aca="false">VLOOKUP($B1912,data!$A$6:$M$15000,11)</f>
        <v>N/A</v>
      </c>
    </row>
    <row r="1913" customFormat="false" ht="11.25" hidden="false" customHeight="false" outlineLevel="0" collapsed="false">
      <c r="A1913" s="333" t="n">
        <f aca="false">B1913</f>
        <v>37457</v>
      </c>
      <c r="B1913" s="192" t="n">
        <v>37457</v>
      </c>
      <c r="C1913" s="308" t="n">
        <f aca="false">IF(B1913&lt;&gt;"",MONTH(B1913),0)</f>
        <v>7</v>
      </c>
      <c r="D1913" s="205" t="str">
        <f aca="false">VLOOKUP($B1913,data!$A$6:$M$15000,11)</f>
        <v>N/A</v>
      </c>
    </row>
    <row r="1914" customFormat="false" ht="11.25" hidden="false" customHeight="false" outlineLevel="0" collapsed="false">
      <c r="A1914" s="333" t="n">
        <f aca="false">B1914</f>
        <v>37458</v>
      </c>
      <c r="B1914" s="192" t="n">
        <v>37458</v>
      </c>
      <c r="C1914" s="308" t="n">
        <f aca="false">IF(B1914&lt;&gt;"",MONTH(B1914),0)</f>
        <v>7</v>
      </c>
      <c r="D1914" s="205" t="str">
        <f aca="false">VLOOKUP($B1914,data!$A$6:$M$15000,11)</f>
        <v>N/A</v>
      </c>
    </row>
    <row r="1915" customFormat="false" ht="11.25" hidden="false" customHeight="false" outlineLevel="0" collapsed="false">
      <c r="A1915" s="333" t="n">
        <f aca="false">B1915</f>
        <v>37459</v>
      </c>
      <c r="B1915" s="192" t="n">
        <v>37459</v>
      </c>
      <c r="C1915" s="308" t="n">
        <f aca="false">IF(B1915&lt;&gt;"",MONTH(B1915),0)</f>
        <v>7</v>
      </c>
      <c r="D1915" s="205" t="str">
        <f aca="false">VLOOKUP($B1915,data!$A$6:$M$15000,11)</f>
        <v>N/A</v>
      </c>
    </row>
    <row r="1916" customFormat="false" ht="11.25" hidden="false" customHeight="false" outlineLevel="0" collapsed="false">
      <c r="A1916" s="333" t="n">
        <f aca="false">B1916</f>
        <v>37460</v>
      </c>
      <c r="B1916" s="192" t="n">
        <v>37460</v>
      </c>
      <c r="C1916" s="308" t="n">
        <f aca="false">IF(B1916&lt;&gt;"",MONTH(B1916),0)</f>
        <v>7</v>
      </c>
      <c r="D1916" s="205" t="str">
        <f aca="false">VLOOKUP($B1916,data!$A$6:$M$15000,11)</f>
        <v>N/A</v>
      </c>
    </row>
    <row r="1917" customFormat="false" ht="11.25" hidden="false" customHeight="false" outlineLevel="0" collapsed="false">
      <c r="A1917" s="333" t="n">
        <f aca="false">B1917</f>
        <v>37461</v>
      </c>
      <c r="B1917" s="192" t="n">
        <v>37461</v>
      </c>
      <c r="C1917" s="308" t="n">
        <f aca="false">IF(B1917&lt;&gt;"",MONTH(B1917),0)</f>
        <v>7</v>
      </c>
      <c r="D1917" s="205" t="str">
        <f aca="false">VLOOKUP($B1917,data!$A$6:$M$15000,11)</f>
        <v>N/A</v>
      </c>
    </row>
    <row r="1918" customFormat="false" ht="11.25" hidden="false" customHeight="false" outlineLevel="0" collapsed="false">
      <c r="A1918" s="333" t="n">
        <f aca="false">B1918</f>
        <v>37462</v>
      </c>
      <c r="B1918" s="192" t="n">
        <v>37462</v>
      </c>
      <c r="C1918" s="308" t="n">
        <f aca="false">IF(B1918&lt;&gt;"",MONTH(B1918),0)</f>
        <v>7</v>
      </c>
      <c r="D1918" s="205" t="str">
        <f aca="false">VLOOKUP($B1918,data!$A$6:$M$15000,11)</f>
        <v>N/A</v>
      </c>
    </row>
    <row r="1919" customFormat="false" ht="11.25" hidden="false" customHeight="false" outlineLevel="0" collapsed="false">
      <c r="A1919" s="333" t="n">
        <f aca="false">B1919</f>
        <v>37463</v>
      </c>
      <c r="B1919" s="192" t="n">
        <v>37463</v>
      </c>
      <c r="C1919" s="308" t="n">
        <f aca="false">IF(B1919&lt;&gt;"",MONTH(B1919),0)</f>
        <v>7</v>
      </c>
      <c r="D1919" s="205" t="str">
        <f aca="false">VLOOKUP($B1919,data!$A$6:$M$15000,11)</f>
        <v>N/A</v>
      </c>
    </row>
    <row r="1920" customFormat="false" ht="11.25" hidden="false" customHeight="false" outlineLevel="0" collapsed="false">
      <c r="A1920" s="333" t="n">
        <f aca="false">B1920</f>
        <v>37464</v>
      </c>
      <c r="B1920" s="192" t="n">
        <v>37464</v>
      </c>
      <c r="C1920" s="308" t="n">
        <f aca="false">IF(B1920&lt;&gt;"",MONTH(B1920),0)</f>
        <v>7</v>
      </c>
      <c r="D1920" s="205" t="str">
        <f aca="false">VLOOKUP($B1920,data!$A$6:$M$15000,11)</f>
        <v>N/A</v>
      </c>
    </row>
    <row r="1921" customFormat="false" ht="11.25" hidden="false" customHeight="false" outlineLevel="0" collapsed="false">
      <c r="A1921" s="333" t="n">
        <f aca="false">B1921</f>
        <v>37465</v>
      </c>
      <c r="B1921" s="192" t="n">
        <v>37465</v>
      </c>
      <c r="C1921" s="308" t="n">
        <f aca="false">IF(B1921&lt;&gt;"",MONTH(B1921),0)</f>
        <v>7</v>
      </c>
      <c r="D1921" s="205" t="str">
        <f aca="false">VLOOKUP($B1921,data!$A$6:$M$15000,11)</f>
        <v>N/A</v>
      </c>
    </row>
    <row r="1922" customFormat="false" ht="11.25" hidden="false" customHeight="false" outlineLevel="0" collapsed="false">
      <c r="A1922" s="333" t="n">
        <f aca="false">B1922</f>
        <v>37466</v>
      </c>
      <c r="B1922" s="192" t="n">
        <v>37466</v>
      </c>
      <c r="C1922" s="308" t="n">
        <f aca="false">IF(B1922&lt;&gt;"",MONTH(B1922),0)</f>
        <v>7</v>
      </c>
      <c r="D1922" s="205" t="str">
        <f aca="false">VLOOKUP($B1922,data!$A$6:$M$15000,11)</f>
        <v>N/A</v>
      </c>
    </row>
    <row r="1923" customFormat="false" ht="11.25" hidden="false" customHeight="false" outlineLevel="0" collapsed="false">
      <c r="A1923" s="333" t="n">
        <f aca="false">B1923</f>
        <v>37467</v>
      </c>
      <c r="B1923" s="192" t="n">
        <v>37467</v>
      </c>
      <c r="C1923" s="308" t="n">
        <f aca="false">IF(B1923&lt;&gt;"",MONTH(B1923),0)</f>
        <v>7</v>
      </c>
      <c r="D1923" s="205" t="str">
        <f aca="false">VLOOKUP($B1923,data!$A$6:$M$15000,11)</f>
        <v>N/A</v>
      </c>
    </row>
    <row r="1924" customFormat="false" ht="11.25" hidden="false" customHeight="false" outlineLevel="0" collapsed="false">
      <c r="A1924" s="333" t="n">
        <f aca="false">B1924</f>
        <v>37468</v>
      </c>
      <c r="B1924" s="192" t="n">
        <v>37468</v>
      </c>
      <c r="C1924" s="308" t="n">
        <f aca="false">IF(B1924&lt;&gt;"",MONTH(B1924),0)</f>
        <v>7</v>
      </c>
      <c r="D1924" s="205" t="str">
        <f aca="false">VLOOKUP($B1924,data!$A$6:$M$15000,11)</f>
        <v>N/A</v>
      </c>
    </row>
    <row r="1925" customFormat="false" ht="11.25" hidden="false" customHeight="false" outlineLevel="0" collapsed="false">
      <c r="A1925" s="333" t="n">
        <f aca="false">B1925</f>
        <v>37469</v>
      </c>
      <c r="B1925" s="192" t="n">
        <v>37469</v>
      </c>
      <c r="C1925" s="308" t="n">
        <f aca="false">IF(B1925&lt;&gt;"",MONTH(B1925),0)</f>
        <v>8</v>
      </c>
      <c r="D1925" s="205" t="str">
        <f aca="false">VLOOKUP($B1925,data!$A$6:$M$15000,11)</f>
        <v>N/A</v>
      </c>
    </row>
    <row r="1926" customFormat="false" ht="11.25" hidden="false" customHeight="false" outlineLevel="0" collapsed="false">
      <c r="A1926" s="333" t="n">
        <f aca="false">B1926</f>
        <v>37470</v>
      </c>
      <c r="B1926" s="192" t="n">
        <v>37470</v>
      </c>
      <c r="C1926" s="308" t="n">
        <f aca="false">IF(B1926&lt;&gt;"",MONTH(B1926),0)</f>
        <v>8</v>
      </c>
      <c r="D1926" s="205" t="str">
        <f aca="false">VLOOKUP($B1926,data!$A$6:$M$15000,11)</f>
        <v>N/A</v>
      </c>
    </row>
    <row r="1927" customFormat="false" ht="11.25" hidden="false" customHeight="false" outlineLevel="0" collapsed="false">
      <c r="A1927" s="333" t="n">
        <f aca="false">B1927</f>
        <v>37471</v>
      </c>
      <c r="B1927" s="192" t="n">
        <v>37471</v>
      </c>
      <c r="C1927" s="308" t="n">
        <f aca="false">IF(B1927&lt;&gt;"",MONTH(B1927),0)</f>
        <v>8</v>
      </c>
      <c r="D1927" s="205" t="str">
        <f aca="false">VLOOKUP($B1927,data!$A$6:$M$15000,11)</f>
        <v>N/A</v>
      </c>
    </row>
    <row r="1928" customFormat="false" ht="11.25" hidden="false" customHeight="false" outlineLevel="0" collapsed="false">
      <c r="A1928" s="333" t="n">
        <f aca="false">B1928</f>
        <v>37472</v>
      </c>
      <c r="B1928" s="192" t="n">
        <v>37472</v>
      </c>
      <c r="C1928" s="308" t="n">
        <f aca="false">IF(B1928&lt;&gt;"",MONTH(B1928),0)</f>
        <v>8</v>
      </c>
      <c r="D1928" s="205" t="str">
        <f aca="false">VLOOKUP($B1928,data!$A$6:$M$15000,11)</f>
        <v>N/A</v>
      </c>
    </row>
    <row r="1929" customFormat="false" ht="11.25" hidden="false" customHeight="false" outlineLevel="0" collapsed="false">
      <c r="A1929" s="333" t="n">
        <f aca="false">B1929</f>
        <v>37473</v>
      </c>
      <c r="B1929" s="192" t="n">
        <v>37473</v>
      </c>
      <c r="C1929" s="308" t="n">
        <f aca="false">IF(B1929&lt;&gt;"",MONTH(B1929),0)</f>
        <v>8</v>
      </c>
      <c r="D1929" s="205" t="str">
        <f aca="false">VLOOKUP($B1929,data!$A$6:$M$15000,11)</f>
        <v>N/A</v>
      </c>
    </row>
    <row r="1930" customFormat="false" ht="11.25" hidden="false" customHeight="false" outlineLevel="0" collapsed="false">
      <c r="A1930" s="333" t="n">
        <f aca="false">B1930</f>
        <v>37474</v>
      </c>
      <c r="B1930" s="192" t="n">
        <v>37474</v>
      </c>
      <c r="C1930" s="308" t="n">
        <f aca="false">IF(B1930&lt;&gt;"",MONTH(B1930),0)</f>
        <v>8</v>
      </c>
      <c r="D1930" s="205" t="str">
        <f aca="false">VLOOKUP($B1930,data!$A$6:$M$15000,11)</f>
        <v>N/A</v>
      </c>
    </row>
    <row r="1931" customFormat="false" ht="11.25" hidden="false" customHeight="false" outlineLevel="0" collapsed="false">
      <c r="A1931" s="333" t="n">
        <f aca="false">B1931</f>
        <v>37475</v>
      </c>
      <c r="B1931" s="192" t="n">
        <v>37475</v>
      </c>
      <c r="C1931" s="308" t="n">
        <f aca="false">IF(B1931&lt;&gt;"",MONTH(B1931),0)</f>
        <v>8</v>
      </c>
      <c r="D1931" s="205" t="str">
        <f aca="false">VLOOKUP($B1931,data!$A$6:$M$15000,11)</f>
        <v>N/A</v>
      </c>
    </row>
    <row r="1932" customFormat="false" ht="11.25" hidden="false" customHeight="false" outlineLevel="0" collapsed="false">
      <c r="A1932" s="333" t="n">
        <f aca="false">B1932</f>
        <v>37476</v>
      </c>
      <c r="B1932" s="192" t="n">
        <v>37476</v>
      </c>
      <c r="C1932" s="308" t="n">
        <f aca="false">IF(B1932&lt;&gt;"",MONTH(B1932),0)</f>
        <v>8</v>
      </c>
      <c r="D1932" s="205" t="str">
        <f aca="false">VLOOKUP($B1932,data!$A$6:$M$15000,11)</f>
        <v>N/A</v>
      </c>
    </row>
    <row r="1933" customFormat="false" ht="11.25" hidden="false" customHeight="false" outlineLevel="0" collapsed="false">
      <c r="A1933" s="333" t="n">
        <f aca="false">B1933</f>
        <v>37477</v>
      </c>
      <c r="B1933" s="192" t="n">
        <v>37477</v>
      </c>
      <c r="C1933" s="308" t="n">
        <f aca="false">IF(B1933&lt;&gt;"",MONTH(B1933),0)</f>
        <v>8</v>
      </c>
      <c r="D1933" s="205" t="str">
        <f aca="false">VLOOKUP($B1933,data!$A$6:$M$15000,11)</f>
        <v>N/A</v>
      </c>
    </row>
    <row r="1934" customFormat="false" ht="11.25" hidden="false" customHeight="false" outlineLevel="0" collapsed="false">
      <c r="A1934" s="333" t="n">
        <f aca="false">B1934</f>
        <v>37478</v>
      </c>
      <c r="B1934" s="192" t="n">
        <v>37478</v>
      </c>
      <c r="C1934" s="308" t="n">
        <f aca="false">IF(B1934&lt;&gt;"",MONTH(B1934),0)</f>
        <v>8</v>
      </c>
      <c r="D1934" s="205" t="str">
        <f aca="false">VLOOKUP($B1934,data!$A$6:$M$15000,11)</f>
        <v>N/A</v>
      </c>
    </row>
    <row r="1935" customFormat="false" ht="11.25" hidden="false" customHeight="false" outlineLevel="0" collapsed="false">
      <c r="A1935" s="333" t="n">
        <f aca="false">B1935</f>
        <v>37479</v>
      </c>
      <c r="B1935" s="192" t="n">
        <v>37479</v>
      </c>
      <c r="C1935" s="308" t="n">
        <f aca="false">IF(B1935&lt;&gt;"",MONTH(B1935),0)</f>
        <v>8</v>
      </c>
      <c r="D1935" s="205" t="str">
        <f aca="false">VLOOKUP($B1935,data!$A$6:$M$15000,11)</f>
        <v>N/A</v>
      </c>
    </row>
    <row r="1936" customFormat="false" ht="11.25" hidden="false" customHeight="false" outlineLevel="0" collapsed="false">
      <c r="A1936" s="333" t="n">
        <f aca="false">B1936</f>
        <v>37480</v>
      </c>
      <c r="B1936" s="192" t="n">
        <v>37480</v>
      </c>
      <c r="C1936" s="308" t="n">
        <f aca="false">IF(B1936&lt;&gt;"",MONTH(B1936),0)</f>
        <v>8</v>
      </c>
      <c r="D1936" s="205" t="str">
        <f aca="false">VLOOKUP($B1936,data!$A$6:$M$15000,11)</f>
        <v>N/A</v>
      </c>
    </row>
    <row r="1937" customFormat="false" ht="11.25" hidden="false" customHeight="false" outlineLevel="0" collapsed="false">
      <c r="A1937" s="333" t="n">
        <f aca="false">B1937</f>
        <v>37481</v>
      </c>
      <c r="B1937" s="192" t="n">
        <v>37481</v>
      </c>
      <c r="C1937" s="308" t="n">
        <f aca="false">IF(B1937&lt;&gt;"",MONTH(B1937),0)</f>
        <v>8</v>
      </c>
      <c r="D1937" s="205" t="str">
        <f aca="false">VLOOKUP($B1937,data!$A$6:$M$15000,11)</f>
        <v>N/A</v>
      </c>
    </row>
    <row r="1938" customFormat="false" ht="11.25" hidden="false" customHeight="false" outlineLevel="0" collapsed="false">
      <c r="A1938" s="333" t="n">
        <f aca="false">B1938</f>
        <v>37482</v>
      </c>
      <c r="B1938" s="192" t="n">
        <v>37482</v>
      </c>
      <c r="C1938" s="308" t="n">
        <f aca="false">IF(B1938&lt;&gt;"",MONTH(B1938),0)</f>
        <v>8</v>
      </c>
      <c r="D1938" s="205" t="str">
        <f aca="false">VLOOKUP($B1938,data!$A$6:$M$15000,11)</f>
        <v>N/A</v>
      </c>
    </row>
    <row r="1939" customFormat="false" ht="11.25" hidden="false" customHeight="false" outlineLevel="0" collapsed="false">
      <c r="A1939" s="333" t="n">
        <f aca="false">B1939</f>
        <v>37483</v>
      </c>
      <c r="B1939" s="192" t="n">
        <v>37483</v>
      </c>
      <c r="C1939" s="308" t="n">
        <f aca="false">IF(B1939&lt;&gt;"",MONTH(B1939),0)</f>
        <v>8</v>
      </c>
      <c r="D1939" s="205" t="str">
        <f aca="false">VLOOKUP($B1939,data!$A$6:$M$15000,11)</f>
        <v>N/A</v>
      </c>
    </row>
    <row r="1940" customFormat="false" ht="11.25" hidden="false" customHeight="false" outlineLevel="0" collapsed="false">
      <c r="A1940" s="333" t="n">
        <f aca="false">B1940</f>
        <v>37484</v>
      </c>
      <c r="B1940" s="192" t="n">
        <v>37484</v>
      </c>
      <c r="C1940" s="308" t="n">
        <f aca="false">IF(B1940&lt;&gt;"",MONTH(B1940),0)</f>
        <v>8</v>
      </c>
      <c r="D1940" s="205" t="str">
        <f aca="false">VLOOKUP($B1940,data!$A$6:$M$15000,11)</f>
        <v>N/A</v>
      </c>
    </row>
    <row r="1941" customFormat="false" ht="11.25" hidden="false" customHeight="false" outlineLevel="0" collapsed="false">
      <c r="A1941" s="333" t="n">
        <f aca="false">B1941</f>
        <v>37485</v>
      </c>
      <c r="B1941" s="192" t="n">
        <v>37485</v>
      </c>
      <c r="C1941" s="308" t="n">
        <f aca="false">IF(B1941&lt;&gt;"",MONTH(B1941),0)</f>
        <v>8</v>
      </c>
      <c r="D1941" s="205" t="str">
        <f aca="false">VLOOKUP($B1941,data!$A$6:$M$15000,11)</f>
        <v>N/A</v>
      </c>
    </row>
    <row r="1942" customFormat="false" ht="11.25" hidden="false" customHeight="false" outlineLevel="0" collapsed="false">
      <c r="A1942" s="333" t="n">
        <f aca="false">B1942</f>
        <v>37486</v>
      </c>
      <c r="B1942" s="192" t="n">
        <v>37486</v>
      </c>
      <c r="C1942" s="308" t="n">
        <f aca="false">IF(B1942&lt;&gt;"",MONTH(B1942),0)</f>
        <v>8</v>
      </c>
      <c r="D1942" s="205" t="str">
        <f aca="false">VLOOKUP($B1942,data!$A$6:$M$15000,11)</f>
        <v>N/A</v>
      </c>
    </row>
    <row r="1943" customFormat="false" ht="11.25" hidden="false" customHeight="false" outlineLevel="0" collapsed="false">
      <c r="A1943" s="333" t="n">
        <f aca="false">B1943</f>
        <v>37487</v>
      </c>
      <c r="B1943" s="192" t="n">
        <v>37487</v>
      </c>
      <c r="C1943" s="308" t="n">
        <f aca="false">IF(B1943&lt;&gt;"",MONTH(B1943),0)</f>
        <v>8</v>
      </c>
      <c r="D1943" s="205" t="str">
        <f aca="false">VLOOKUP($B1943,data!$A$6:$M$15000,11)</f>
        <v>N/A</v>
      </c>
    </row>
    <row r="1944" customFormat="false" ht="11.25" hidden="false" customHeight="false" outlineLevel="0" collapsed="false">
      <c r="A1944" s="333" t="n">
        <f aca="false">B1944</f>
        <v>37488</v>
      </c>
      <c r="B1944" s="192" t="n">
        <v>37488</v>
      </c>
      <c r="C1944" s="308" t="n">
        <f aca="false">IF(B1944&lt;&gt;"",MONTH(B1944),0)</f>
        <v>8</v>
      </c>
      <c r="D1944" s="205" t="str">
        <f aca="false">VLOOKUP($B1944,data!$A$6:$M$15000,11)</f>
        <v>N/A</v>
      </c>
    </row>
    <row r="1945" customFormat="false" ht="11.25" hidden="false" customHeight="false" outlineLevel="0" collapsed="false">
      <c r="A1945" s="333" t="n">
        <f aca="false">B1945</f>
        <v>37489</v>
      </c>
      <c r="B1945" s="192" t="n">
        <v>37489</v>
      </c>
      <c r="C1945" s="308" t="n">
        <f aca="false">IF(B1945&lt;&gt;"",MONTH(B1945),0)</f>
        <v>8</v>
      </c>
      <c r="D1945" s="205" t="str">
        <f aca="false">VLOOKUP($B1945,data!$A$6:$M$15000,11)</f>
        <v>N/A</v>
      </c>
    </row>
    <row r="1946" customFormat="false" ht="11.25" hidden="false" customHeight="false" outlineLevel="0" collapsed="false">
      <c r="A1946" s="333" t="n">
        <f aca="false">B1946</f>
        <v>37490</v>
      </c>
      <c r="B1946" s="192" t="n">
        <v>37490</v>
      </c>
      <c r="C1946" s="308" t="n">
        <f aca="false">IF(B1946&lt;&gt;"",MONTH(B1946),0)</f>
        <v>8</v>
      </c>
      <c r="D1946" s="205" t="str">
        <f aca="false">VLOOKUP($B1946,data!$A$6:$M$15000,11)</f>
        <v>N/A</v>
      </c>
    </row>
    <row r="1947" customFormat="false" ht="11.25" hidden="false" customHeight="false" outlineLevel="0" collapsed="false">
      <c r="A1947" s="333" t="n">
        <f aca="false">B1947</f>
        <v>37491</v>
      </c>
      <c r="B1947" s="192" t="n">
        <v>37491</v>
      </c>
      <c r="C1947" s="308" t="n">
        <f aca="false">IF(B1947&lt;&gt;"",MONTH(B1947),0)</f>
        <v>8</v>
      </c>
      <c r="D1947" s="205" t="str">
        <f aca="false">VLOOKUP($B1947,data!$A$6:$M$15000,11)</f>
        <v>N/A</v>
      </c>
    </row>
    <row r="1948" customFormat="false" ht="11.25" hidden="false" customHeight="false" outlineLevel="0" collapsed="false">
      <c r="A1948" s="333" t="n">
        <f aca="false">B1948</f>
        <v>37492</v>
      </c>
      <c r="B1948" s="192" t="n">
        <v>37492</v>
      </c>
      <c r="C1948" s="308" t="n">
        <f aca="false">IF(B1948&lt;&gt;"",MONTH(B1948),0)</f>
        <v>8</v>
      </c>
      <c r="D1948" s="205" t="str">
        <f aca="false">VLOOKUP($B1948,data!$A$6:$M$15000,11)</f>
        <v>N/A</v>
      </c>
    </row>
    <row r="1949" customFormat="false" ht="11.25" hidden="false" customHeight="false" outlineLevel="0" collapsed="false">
      <c r="A1949" s="333" t="n">
        <f aca="false">B1949</f>
        <v>37493</v>
      </c>
      <c r="B1949" s="192" t="n">
        <v>37493</v>
      </c>
      <c r="C1949" s="308" t="n">
        <f aca="false">IF(B1949&lt;&gt;"",MONTH(B1949),0)</f>
        <v>8</v>
      </c>
      <c r="D1949" s="205" t="str">
        <f aca="false">VLOOKUP($B1949,data!$A$6:$M$15000,11)</f>
        <v>N/A</v>
      </c>
    </row>
    <row r="1950" customFormat="false" ht="11.25" hidden="false" customHeight="false" outlineLevel="0" collapsed="false">
      <c r="A1950" s="333" t="n">
        <f aca="false">B1950</f>
        <v>37494</v>
      </c>
      <c r="B1950" s="192" t="n">
        <v>37494</v>
      </c>
      <c r="C1950" s="308" t="n">
        <f aca="false">IF(B1950&lt;&gt;"",MONTH(B1950),0)</f>
        <v>8</v>
      </c>
      <c r="D1950" s="205" t="str">
        <f aca="false">VLOOKUP($B1950,data!$A$6:$M$15000,11)</f>
        <v>N/A</v>
      </c>
    </row>
    <row r="1951" customFormat="false" ht="11.25" hidden="false" customHeight="false" outlineLevel="0" collapsed="false">
      <c r="A1951" s="333" t="n">
        <f aca="false">B1951</f>
        <v>37495</v>
      </c>
      <c r="B1951" s="192" t="n">
        <v>37495</v>
      </c>
      <c r="C1951" s="308" t="n">
        <f aca="false">IF(B1951&lt;&gt;"",MONTH(B1951),0)</f>
        <v>8</v>
      </c>
      <c r="D1951" s="205" t="str">
        <f aca="false">VLOOKUP($B1951,data!$A$6:$M$15000,11)</f>
        <v>N/A</v>
      </c>
    </row>
    <row r="1952" customFormat="false" ht="11.25" hidden="false" customHeight="false" outlineLevel="0" collapsed="false">
      <c r="A1952" s="333" t="n">
        <f aca="false">B1952</f>
        <v>37496</v>
      </c>
      <c r="B1952" s="192" t="n">
        <v>37496</v>
      </c>
      <c r="C1952" s="308" t="n">
        <f aca="false">IF(B1952&lt;&gt;"",MONTH(B1952),0)</f>
        <v>8</v>
      </c>
      <c r="D1952" s="205" t="str">
        <f aca="false">VLOOKUP($B1952,data!$A$6:$M$15000,11)</f>
        <v>N/A</v>
      </c>
    </row>
    <row r="1953" customFormat="false" ht="11.25" hidden="false" customHeight="false" outlineLevel="0" collapsed="false">
      <c r="A1953" s="333" t="n">
        <f aca="false">B1953</f>
        <v>37497</v>
      </c>
      <c r="B1953" s="192" t="n">
        <v>37497</v>
      </c>
      <c r="C1953" s="308" t="n">
        <f aca="false">IF(B1953&lt;&gt;"",MONTH(B1953),0)</f>
        <v>8</v>
      </c>
      <c r="D1953" s="205" t="str">
        <f aca="false">VLOOKUP($B1953,data!$A$6:$M$15000,11)</f>
        <v>N/A</v>
      </c>
    </row>
    <row r="1954" customFormat="false" ht="11.25" hidden="false" customHeight="false" outlineLevel="0" collapsed="false">
      <c r="A1954" s="333" t="n">
        <f aca="false">B1954</f>
        <v>37498</v>
      </c>
      <c r="B1954" s="192" t="n">
        <v>37498</v>
      </c>
      <c r="C1954" s="308" t="n">
        <f aca="false">IF(B1954&lt;&gt;"",MONTH(B1954),0)</f>
        <v>8</v>
      </c>
      <c r="D1954" s="205" t="str">
        <f aca="false">VLOOKUP($B1954,data!$A$6:$M$15000,11)</f>
        <v>N/A</v>
      </c>
    </row>
    <row r="1955" customFormat="false" ht="11.25" hidden="false" customHeight="false" outlineLevel="0" collapsed="false">
      <c r="A1955" s="333" t="n">
        <f aca="false">B1955</f>
        <v>37499</v>
      </c>
      <c r="B1955" s="192" t="n">
        <v>37499</v>
      </c>
      <c r="C1955" s="308" t="n">
        <f aca="false">IF(B1955&lt;&gt;"",MONTH(B1955),0)</f>
        <v>8</v>
      </c>
      <c r="D1955" s="205" t="str">
        <f aca="false">VLOOKUP($B1955,data!$A$6:$M$15000,11)</f>
        <v>N/A</v>
      </c>
    </row>
    <row r="1956" customFormat="false" ht="11.25" hidden="false" customHeight="false" outlineLevel="0" collapsed="false">
      <c r="A1956" s="333" t="n">
        <f aca="false">B1956</f>
        <v>37500</v>
      </c>
      <c r="B1956" s="192" t="n">
        <v>37500</v>
      </c>
      <c r="C1956" s="308" t="n">
        <f aca="false">IF(B1956&lt;&gt;"",MONTH(B1956),0)</f>
        <v>9</v>
      </c>
      <c r="D1956" s="205" t="str">
        <f aca="false">VLOOKUP($B1956,data!$A$6:$M$15000,11)</f>
        <v>N/A</v>
      </c>
    </row>
    <row r="1957" customFormat="false" ht="11.25" hidden="false" customHeight="false" outlineLevel="0" collapsed="false">
      <c r="A1957" s="333" t="n">
        <f aca="false">B1957</f>
        <v>37501</v>
      </c>
      <c r="B1957" s="192" t="n">
        <v>37501</v>
      </c>
      <c r="C1957" s="308" t="n">
        <f aca="false">IF(B1957&lt;&gt;"",MONTH(B1957),0)</f>
        <v>9</v>
      </c>
      <c r="D1957" s="205" t="str">
        <f aca="false">VLOOKUP($B1957,data!$A$6:$M$15000,11)</f>
        <v>N/A</v>
      </c>
    </row>
    <row r="1958" customFormat="false" ht="11.25" hidden="false" customHeight="false" outlineLevel="0" collapsed="false">
      <c r="A1958" s="333" t="n">
        <f aca="false">B1958</f>
        <v>37502</v>
      </c>
      <c r="B1958" s="192" t="n">
        <v>37502</v>
      </c>
      <c r="C1958" s="308" t="n">
        <f aca="false">IF(B1958&lt;&gt;"",MONTH(B1958),0)</f>
        <v>9</v>
      </c>
      <c r="D1958" s="205" t="str">
        <f aca="false">VLOOKUP($B1958,data!$A$6:$M$15000,11)</f>
        <v>N/A</v>
      </c>
    </row>
    <row r="1959" customFormat="false" ht="11.25" hidden="false" customHeight="false" outlineLevel="0" collapsed="false">
      <c r="A1959" s="333" t="n">
        <f aca="false">B1959</f>
        <v>37503</v>
      </c>
      <c r="B1959" s="192" t="n">
        <v>37503</v>
      </c>
      <c r="C1959" s="308" t="n">
        <f aca="false">IF(B1959&lt;&gt;"",MONTH(B1959),0)</f>
        <v>9</v>
      </c>
      <c r="D1959" s="205" t="str">
        <f aca="false">VLOOKUP($B1959,data!$A$6:$M$15000,11)</f>
        <v>N/A</v>
      </c>
    </row>
    <row r="1960" customFormat="false" ht="11.25" hidden="false" customHeight="false" outlineLevel="0" collapsed="false">
      <c r="A1960" s="333" t="n">
        <f aca="false">B1960</f>
        <v>37504</v>
      </c>
      <c r="B1960" s="192" t="n">
        <v>37504</v>
      </c>
      <c r="C1960" s="308" t="n">
        <f aca="false">IF(B1960&lt;&gt;"",MONTH(B1960),0)</f>
        <v>9</v>
      </c>
      <c r="D1960" s="205" t="str">
        <f aca="false">VLOOKUP($B1960,data!$A$6:$M$15000,11)</f>
        <v>N/A</v>
      </c>
    </row>
    <row r="1961" customFormat="false" ht="11.25" hidden="false" customHeight="false" outlineLevel="0" collapsed="false">
      <c r="A1961" s="333" t="n">
        <f aca="false">B1961</f>
        <v>37505</v>
      </c>
      <c r="B1961" s="192" t="n">
        <v>37505</v>
      </c>
      <c r="C1961" s="308" t="n">
        <f aca="false">IF(B1961&lt;&gt;"",MONTH(B1961),0)</f>
        <v>9</v>
      </c>
      <c r="D1961" s="205" t="str">
        <f aca="false">VLOOKUP($B1961,data!$A$6:$M$15000,11)</f>
        <v>N/A</v>
      </c>
    </row>
    <row r="1962" customFormat="false" ht="11.25" hidden="false" customHeight="false" outlineLevel="0" collapsed="false">
      <c r="A1962" s="333" t="n">
        <f aca="false">B1962</f>
        <v>37506</v>
      </c>
      <c r="B1962" s="192" t="n">
        <v>37506</v>
      </c>
      <c r="C1962" s="308" t="n">
        <f aca="false">IF(B1962&lt;&gt;"",MONTH(B1962),0)</f>
        <v>9</v>
      </c>
      <c r="D1962" s="205" t="str">
        <f aca="false">VLOOKUP($B1962,data!$A$6:$M$15000,11)</f>
        <v>N/A</v>
      </c>
    </row>
    <row r="1963" customFormat="false" ht="11.25" hidden="false" customHeight="false" outlineLevel="0" collapsed="false">
      <c r="A1963" s="333" t="n">
        <f aca="false">B1963</f>
        <v>37507</v>
      </c>
      <c r="B1963" s="192" t="n">
        <v>37507</v>
      </c>
      <c r="C1963" s="308" t="n">
        <f aca="false">IF(B1963&lt;&gt;"",MONTH(B1963),0)</f>
        <v>9</v>
      </c>
      <c r="D1963" s="205" t="str">
        <f aca="false">VLOOKUP($B1963,data!$A$6:$M$15000,11)</f>
        <v>N/A</v>
      </c>
    </row>
    <row r="1964" customFormat="false" ht="11.25" hidden="false" customHeight="false" outlineLevel="0" collapsed="false">
      <c r="A1964" s="333" t="n">
        <f aca="false">B1964</f>
        <v>37508</v>
      </c>
      <c r="B1964" s="192" t="n">
        <v>37508</v>
      </c>
      <c r="C1964" s="308" t="n">
        <f aca="false">IF(B1964&lt;&gt;"",MONTH(B1964),0)</f>
        <v>9</v>
      </c>
      <c r="D1964" s="205" t="str">
        <f aca="false">VLOOKUP($B1964,data!$A$6:$M$15000,11)</f>
        <v>N/A</v>
      </c>
    </row>
    <row r="1965" customFormat="false" ht="11.25" hidden="false" customHeight="false" outlineLevel="0" collapsed="false">
      <c r="A1965" s="333" t="n">
        <f aca="false">B1965</f>
        <v>37509</v>
      </c>
      <c r="B1965" s="192" t="n">
        <v>37509</v>
      </c>
      <c r="C1965" s="308" t="n">
        <f aca="false">IF(B1965&lt;&gt;"",MONTH(B1965),0)</f>
        <v>9</v>
      </c>
      <c r="D1965" s="205" t="str">
        <f aca="false">VLOOKUP($B1965,data!$A$6:$M$15000,11)</f>
        <v>N/A</v>
      </c>
    </row>
    <row r="1966" customFormat="false" ht="11.25" hidden="false" customHeight="false" outlineLevel="0" collapsed="false">
      <c r="A1966" s="333" t="n">
        <f aca="false">B1966</f>
        <v>37510</v>
      </c>
      <c r="B1966" s="192" t="n">
        <v>37510</v>
      </c>
      <c r="C1966" s="308" t="n">
        <f aca="false">IF(B1966&lt;&gt;"",MONTH(B1966),0)</f>
        <v>9</v>
      </c>
      <c r="D1966" s="205" t="str">
        <f aca="false">VLOOKUP($B1966,data!$A$6:$M$15000,11)</f>
        <v>N/A</v>
      </c>
    </row>
    <row r="1967" customFormat="false" ht="11.25" hidden="false" customHeight="false" outlineLevel="0" collapsed="false">
      <c r="A1967" s="333" t="n">
        <f aca="false">B1967</f>
        <v>37511</v>
      </c>
      <c r="B1967" s="192" t="n">
        <v>37511</v>
      </c>
      <c r="C1967" s="308" t="n">
        <f aca="false">IF(B1967&lt;&gt;"",MONTH(B1967),0)</f>
        <v>9</v>
      </c>
      <c r="D1967" s="205" t="str">
        <f aca="false">VLOOKUP($B1967,data!$A$6:$M$15000,11)</f>
        <v>N/A</v>
      </c>
    </row>
    <row r="1968" customFormat="false" ht="11.25" hidden="false" customHeight="false" outlineLevel="0" collapsed="false">
      <c r="A1968" s="333" t="n">
        <f aca="false">B1968</f>
        <v>37512</v>
      </c>
      <c r="B1968" s="192" t="n">
        <v>37512</v>
      </c>
      <c r="C1968" s="308" t="n">
        <f aca="false">IF(B1968&lt;&gt;"",MONTH(B1968),0)</f>
        <v>9</v>
      </c>
      <c r="D1968" s="205" t="str">
        <f aca="false">VLOOKUP($B1968,data!$A$6:$M$15000,11)</f>
        <v>N/A</v>
      </c>
    </row>
    <row r="1969" customFormat="false" ht="11.25" hidden="false" customHeight="false" outlineLevel="0" collapsed="false">
      <c r="A1969" s="333" t="n">
        <f aca="false">B1969</f>
        <v>37513</v>
      </c>
      <c r="B1969" s="192" t="n">
        <v>37513</v>
      </c>
      <c r="C1969" s="308" t="n">
        <f aca="false">IF(B1969&lt;&gt;"",MONTH(B1969),0)</f>
        <v>9</v>
      </c>
      <c r="D1969" s="205" t="str">
        <f aca="false">VLOOKUP($B1969,data!$A$6:$M$15000,11)</f>
        <v>N/A</v>
      </c>
    </row>
    <row r="1970" customFormat="false" ht="11.25" hidden="false" customHeight="false" outlineLevel="0" collapsed="false">
      <c r="A1970" s="333" t="n">
        <f aca="false">B1970</f>
        <v>37514</v>
      </c>
      <c r="B1970" s="192" t="n">
        <v>37514</v>
      </c>
      <c r="C1970" s="308" t="n">
        <f aca="false">IF(B1970&lt;&gt;"",MONTH(B1970),0)</f>
        <v>9</v>
      </c>
      <c r="D1970" s="205" t="str">
        <f aca="false">VLOOKUP($B1970,data!$A$6:$M$15000,11)</f>
        <v>N/A</v>
      </c>
    </row>
    <row r="1971" customFormat="false" ht="11.25" hidden="false" customHeight="false" outlineLevel="0" collapsed="false">
      <c r="A1971" s="333" t="n">
        <f aca="false">B1971</f>
        <v>37515</v>
      </c>
      <c r="B1971" s="192" t="n">
        <v>37515</v>
      </c>
      <c r="C1971" s="308" t="n">
        <f aca="false">IF(B1971&lt;&gt;"",MONTH(B1971),0)</f>
        <v>9</v>
      </c>
      <c r="D1971" s="205" t="str">
        <f aca="false">VLOOKUP($B1971,data!$A$6:$M$15000,11)</f>
        <v>N/A</v>
      </c>
    </row>
    <row r="1972" customFormat="false" ht="11.25" hidden="false" customHeight="false" outlineLevel="0" collapsed="false">
      <c r="A1972" s="333" t="n">
        <f aca="false">B1972</f>
        <v>37516</v>
      </c>
      <c r="B1972" s="192" t="n">
        <v>37516</v>
      </c>
      <c r="C1972" s="308" t="n">
        <f aca="false">IF(B1972&lt;&gt;"",MONTH(B1972),0)</f>
        <v>9</v>
      </c>
      <c r="D1972" s="205" t="str">
        <f aca="false">VLOOKUP($B1972,data!$A$6:$M$15000,11)</f>
        <v>N/A</v>
      </c>
    </row>
    <row r="1973" customFormat="false" ht="11.25" hidden="false" customHeight="false" outlineLevel="0" collapsed="false">
      <c r="A1973" s="333" t="n">
        <f aca="false">B1973</f>
        <v>37517</v>
      </c>
      <c r="B1973" s="192" t="n">
        <v>37517</v>
      </c>
      <c r="C1973" s="308" t="n">
        <f aca="false">IF(B1973&lt;&gt;"",MONTH(B1973),0)</f>
        <v>9</v>
      </c>
      <c r="D1973" s="205" t="str">
        <f aca="false">VLOOKUP($B1973,data!$A$6:$M$15000,11)</f>
        <v>N/A</v>
      </c>
    </row>
    <row r="1974" customFormat="false" ht="11.25" hidden="false" customHeight="false" outlineLevel="0" collapsed="false">
      <c r="A1974" s="333" t="n">
        <f aca="false">B1974</f>
        <v>37518</v>
      </c>
      <c r="B1974" s="192" t="n">
        <v>37518</v>
      </c>
      <c r="C1974" s="308" t="n">
        <f aca="false">IF(B1974&lt;&gt;"",MONTH(B1974),0)</f>
        <v>9</v>
      </c>
      <c r="D1974" s="205" t="str">
        <f aca="false">VLOOKUP($B1974,data!$A$6:$M$15000,11)</f>
        <v>N/A</v>
      </c>
    </row>
    <row r="1975" customFormat="false" ht="11.25" hidden="false" customHeight="false" outlineLevel="0" collapsed="false">
      <c r="A1975" s="333" t="n">
        <f aca="false">B1975</f>
        <v>37519</v>
      </c>
      <c r="B1975" s="192" t="n">
        <v>37519</v>
      </c>
      <c r="C1975" s="308" t="n">
        <f aca="false">IF(B1975&lt;&gt;"",MONTH(B1975),0)</f>
        <v>9</v>
      </c>
      <c r="D1975" s="205" t="str">
        <f aca="false">VLOOKUP($B1975,data!$A$6:$M$15000,11)</f>
        <v>N/A</v>
      </c>
    </row>
    <row r="1976" customFormat="false" ht="11.25" hidden="false" customHeight="false" outlineLevel="0" collapsed="false">
      <c r="A1976" s="333" t="n">
        <f aca="false">B1976</f>
        <v>37520</v>
      </c>
      <c r="B1976" s="192" t="n">
        <v>37520</v>
      </c>
      <c r="C1976" s="308" t="n">
        <f aca="false">IF(B1976&lt;&gt;"",MONTH(B1976),0)</f>
        <v>9</v>
      </c>
      <c r="D1976" s="205" t="str">
        <f aca="false">VLOOKUP($B1976,data!$A$6:$M$15000,11)</f>
        <v>N/A</v>
      </c>
    </row>
    <row r="1977" customFormat="false" ht="11.25" hidden="false" customHeight="false" outlineLevel="0" collapsed="false">
      <c r="A1977" s="333" t="n">
        <f aca="false">B1977</f>
        <v>37521</v>
      </c>
      <c r="B1977" s="192" t="n">
        <v>37521</v>
      </c>
      <c r="C1977" s="308" t="n">
        <f aca="false">IF(B1977&lt;&gt;"",MONTH(B1977),0)</f>
        <v>9</v>
      </c>
      <c r="D1977" s="205" t="str">
        <f aca="false">VLOOKUP($B1977,data!$A$6:$M$15000,11)</f>
        <v>N/A</v>
      </c>
    </row>
    <row r="1978" customFormat="false" ht="11.25" hidden="false" customHeight="false" outlineLevel="0" collapsed="false">
      <c r="A1978" s="333" t="n">
        <f aca="false">B1978</f>
        <v>37522</v>
      </c>
      <c r="B1978" s="192" t="n">
        <v>37522</v>
      </c>
      <c r="C1978" s="308" t="n">
        <f aca="false">IF(B1978&lt;&gt;"",MONTH(B1978),0)</f>
        <v>9</v>
      </c>
      <c r="D1978" s="205" t="str">
        <f aca="false">VLOOKUP($B1978,data!$A$6:$M$15000,11)</f>
        <v>N/A</v>
      </c>
    </row>
    <row r="1979" customFormat="false" ht="11.25" hidden="false" customHeight="false" outlineLevel="0" collapsed="false">
      <c r="A1979" s="333" t="n">
        <f aca="false">B1979</f>
        <v>37523</v>
      </c>
      <c r="B1979" s="192" t="n">
        <v>37523</v>
      </c>
      <c r="C1979" s="308" t="n">
        <f aca="false">IF(B1979&lt;&gt;"",MONTH(B1979),0)</f>
        <v>9</v>
      </c>
      <c r="D1979" s="205" t="str">
        <f aca="false">VLOOKUP($B1979,data!$A$6:$M$15000,11)</f>
        <v>N/A</v>
      </c>
    </row>
    <row r="1980" customFormat="false" ht="11.25" hidden="false" customHeight="false" outlineLevel="0" collapsed="false">
      <c r="A1980" s="333" t="n">
        <f aca="false">B1980</f>
        <v>37524</v>
      </c>
      <c r="B1980" s="192" t="n">
        <v>37524</v>
      </c>
      <c r="C1980" s="308" t="n">
        <f aca="false">IF(B1980&lt;&gt;"",MONTH(B1980),0)</f>
        <v>9</v>
      </c>
      <c r="D1980" s="205" t="str">
        <f aca="false">VLOOKUP($B1980,data!$A$6:$M$15000,11)</f>
        <v>N/A</v>
      </c>
    </row>
    <row r="1981" customFormat="false" ht="11.25" hidden="false" customHeight="false" outlineLevel="0" collapsed="false">
      <c r="A1981" s="333" t="n">
        <f aca="false">B1981</f>
        <v>37525</v>
      </c>
      <c r="B1981" s="192" t="n">
        <v>37525</v>
      </c>
      <c r="C1981" s="308" t="n">
        <f aca="false">IF(B1981&lt;&gt;"",MONTH(B1981),0)</f>
        <v>9</v>
      </c>
      <c r="D1981" s="205" t="str">
        <f aca="false">VLOOKUP($B1981,data!$A$6:$M$15000,11)</f>
        <v>N/A</v>
      </c>
    </row>
    <row r="1982" customFormat="false" ht="11.25" hidden="false" customHeight="false" outlineLevel="0" collapsed="false">
      <c r="A1982" s="333" t="n">
        <f aca="false">B1982</f>
        <v>37526</v>
      </c>
      <c r="B1982" s="192" t="n">
        <v>37526</v>
      </c>
      <c r="C1982" s="308" t="n">
        <f aca="false">IF(B1982&lt;&gt;"",MONTH(B1982),0)</f>
        <v>9</v>
      </c>
      <c r="D1982" s="205" t="str">
        <f aca="false">VLOOKUP($B1982,data!$A$6:$M$15000,11)</f>
        <v>N/A</v>
      </c>
    </row>
    <row r="1983" customFormat="false" ht="11.25" hidden="false" customHeight="false" outlineLevel="0" collapsed="false">
      <c r="A1983" s="333" t="n">
        <f aca="false">B1983</f>
        <v>37527</v>
      </c>
      <c r="B1983" s="192" t="n">
        <v>37527</v>
      </c>
      <c r="C1983" s="308" t="n">
        <f aca="false">IF(B1983&lt;&gt;"",MONTH(B1983),0)</f>
        <v>9</v>
      </c>
      <c r="D1983" s="205" t="str">
        <f aca="false">VLOOKUP($B1983,data!$A$6:$M$15000,11)</f>
        <v>N/A</v>
      </c>
    </row>
    <row r="1984" customFormat="false" ht="11.25" hidden="false" customHeight="false" outlineLevel="0" collapsed="false">
      <c r="A1984" s="333" t="n">
        <f aca="false">B1984</f>
        <v>37528</v>
      </c>
      <c r="B1984" s="192" t="n">
        <v>37528</v>
      </c>
      <c r="C1984" s="308" t="n">
        <f aca="false">IF(B1984&lt;&gt;"",MONTH(B1984),0)</f>
        <v>9</v>
      </c>
      <c r="D1984" s="205" t="str">
        <f aca="false">VLOOKUP($B1984,data!$A$6:$M$15000,11)</f>
        <v>N/A</v>
      </c>
    </row>
    <row r="1985" customFormat="false" ht="11.25" hidden="false" customHeight="false" outlineLevel="0" collapsed="false">
      <c r="A1985" s="333" t="n">
        <f aca="false">B1985</f>
        <v>37529</v>
      </c>
      <c r="B1985" s="192" t="n">
        <v>37529</v>
      </c>
      <c r="C1985" s="308" t="n">
        <f aca="false">IF(B1985&lt;&gt;"",MONTH(B1985),0)</f>
        <v>9</v>
      </c>
      <c r="D1985" s="205" t="str">
        <f aca="false">VLOOKUP($B1985,data!$A$6:$M$15000,11)</f>
        <v>N/A</v>
      </c>
    </row>
    <row r="1986" customFormat="false" ht="11.25" hidden="false" customHeight="false" outlineLevel="0" collapsed="false">
      <c r="A1986" s="333" t="n">
        <f aca="false">B1986</f>
        <v>37530</v>
      </c>
      <c r="B1986" s="192" t="n">
        <v>37530</v>
      </c>
      <c r="C1986" s="308" t="n">
        <f aca="false">IF(B1986&lt;&gt;"",MONTH(B1986),0)</f>
        <v>10</v>
      </c>
      <c r="D1986" s="205" t="str">
        <f aca="false">VLOOKUP($B1986,data!$A$6:$M$15000,11)</f>
        <v>N/A</v>
      </c>
    </row>
    <row r="1987" customFormat="false" ht="11.25" hidden="false" customHeight="false" outlineLevel="0" collapsed="false">
      <c r="A1987" s="333" t="n">
        <f aca="false">B1987</f>
        <v>37531</v>
      </c>
      <c r="B1987" s="192" t="n">
        <v>37531</v>
      </c>
      <c r="C1987" s="308" t="n">
        <f aca="false">IF(B1987&lt;&gt;"",MONTH(B1987),0)</f>
        <v>10</v>
      </c>
      <c r="D1987" s="205" t="str">
        <f aca="false">VLOOKUP($B1987,data!$A$6:$M$15000,11)</f>
        <v>N/A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W21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X9" activeCellId="0" sqref="X9"/>
    </sheetView>
  </sheetViews>
  <sheetFormatPr defaultColWidth="8.70703125" defaultRowHeight="11.25" customHeight="true" zeroHeight="false" outlineLevelRow="0" outlineLevelCol="0"/>
  <cols>
    <col collapsed="false" customWidth="true" hidden="false" outlineLevel="0" max="1" min="1" style="191" width="9.28"/>
    <col collapsed="false" customWidth="true" hidden="false" outlineLevel="0" max="2" min="2" style="192" width="9.28"/>
    <col collapsed="false" customWidth="true" hidden="false" outlineLevel="0" max="3" min="3" style="9" width="11.85"/>
    <col collapsed="false" customWidth="false" hidden="false" outlineLevel="0" max="21" min="4" style="9" width="8.7"/>
    <col collapsed="false" customWidth="true" hidden="false" outlineLevel="0" max="22" min="22" style="148" width="11.42"/>
    <col collapsed="false" customWidth="false" hidden="false" outlineLevel="0" max="257" min="23" style="9" width="8.7"/>
  </cols>
  <sheetData>
    <row r="3" customFormat="false" ht="11.25" hidden="false" customHeight="false" outlineLevel="0" collapsed="false">
      <c r="A3" s="193" t="s">
        <v>69</v>
      </c>
    </row>
    <row r="4" customFormat="false" ht="12" hidden="false" customHeight="false" outlineLevel="0" collapsed="false">
      <c r="A4" s="194" t="s">
        <v>70</v>
      </c>
      <c r="B4" s="195" t="s">
        <v>71</v>
      </c>
      <c r="C4" s="327" t="s">
        <v>152</v>
      </c>
      <c r="D4" s="327" t="s">
        <v>99</v>
      </c>
      <c r="E4" s="327" t="s">
        <v>127</v>
      </c>
      <c r="F4" s="327" t="s">
        <v>153</v>
      </c>
      <c r="H4" s="9" t="s">
        <v>128</v>
      </c>
      <c r="V4" s="335" t="s">
        <v>154</v>
      </c>
    </row>
    <row r="5" customFormat="false" ht="11.25" hidden="false" customHeight="false" outlineLevel="0" collapsed="false">
      <c r="A5" s="199" t="n">
        <v>35551</v>
      </c>
      <c r="B5" s="192" t="n">
        <v>35551</v>
      </c>
      <c r="C5" s="306" t="n">
        <f aca="false">VLOOKUP($B5,data!$A$6:$M$15000,12)</f>
        <v>2211000</v>
      </c>
      <c r="D5" s="9" t="n">
        <f aca="false">IF(B5&lt;&gt;"",MONTH(B5),0)</f>
        <v>5</v>
      </c>
      <c r="H5" s="310" t="n">
        <v>35551</v>
      </c>
      <c r="I5" s="311" t="n">
        <v>35582</v>
      </c>
      <c r="J5" s="311" t="n">
        <v>35612</v>
      </c>
      <c r="K5" s="311" t="n">
        <v>35643</v>
      </c>
      <c r="L5" s="311" t="n">
        <v>35674</v>
      </c>
      <c r="M5" s="311" t="n">
        <v>35704</v>
      </c>
      <c r="N5" s="311" t="n">
        <v>35735</v>
      </c>
      <c r="O5" s="312" t="n">
        <v>35765</v>
      </c>
      <c r="U5" s="291" t="n">
        <v>35551</v>
      </c>
      <c r="V5" s="148" t="n">
        <f aca="false">HLOOKUP(U5,$H$5:$S$9,2)</f>
        <v>2216129.03225806</v>
      </c>
      <c r="W5" s="148" t="n">
        <f aca="false">HLOOKUP($U5,$H$37:$S$41,2)</f>
        <v>2669000</v>
      </c>
    </row>
    <row r="6" customFormat="false" ht="11.25" hidden="false" customHeight="false" outlineLevel="0" collapsed="false">
      <c r="A6" s="199" t="n">
        <v>35552</v>
      </c>
      <c r="B6" s="192" t="n">
        <v>35552</v>
      </c>
      <c r="C6" s="306" t="n">
        <f aca="false">VLOOKUP($B6,data!$A$6:$M$15000,12)</f>
        <v>2149000</v>
      </c>
      <c r="D6" s="9" t="n">
        <f aca="false">IF(B6&lt;&gt;"",MONTH(B6),0)</f>
        <v>5</v>
      </c>
      <c r="H6" s="313" t="n">
        <f aca="false">DAVERAGE(send97,3,H8:H9)</f>
        <v>2216129.03225806</v>
      </c>
      <c r="I6" s="72" t="n">
        <f aca="false">DAVERAGE(send97,3,I8:I9)</f>
        <v>2185300</v>
      </c>
      <c r="J6" s="72" t="n">
        <f aca="false">DAVERAGE(send97,3,J8:J9)</f>
        <v>2460935.48387097</v>
      </c>
      <c r="K6" s="72" t="n">
        <f aca="false">DAVERAGE(send97,3,K8:K9)</f>
        <v>2513838.70967742</v>
      </c>
      <c r="L6" s="72" t="n">
        <f aca="false">DAVERAGE(send97,3,L8:L9)</f>
        <v>2709566.66666667</v>
      </c>
      <c r="M6" s="72" t="n">
        <f aca="false">DAVERAGE(send97,3,M8:M9)</f>
        <v>2319903.22580645</v>
      </c>
      <c r="N6" s="72" t="n">
        <f aca="false">DAVERAGE(send97,3,N8:N9)</f>
        <v>2419633.33333333</v>
      </c>
      <c r="O6" s="314" t="n">
        <f aca="false">DAVERAGE(send97,3,O8:O9)</f>
        <v>3118516.12903226</v>
      </c>
      <c r="U6" s="291" t="n">
        <v>35582</v>
      </c>
      <c r="V6" s="148" t="n">
        <f aca="false">HLOOKUP(U6,$H$5:$S$9,2)</f>
        <v>2185300</v>
      </c>
      <c r="W6" s="148" t="n">
        <f aca="false">HLOOKUP($U6,$H$37:$S$41,2)</f>
        <v>2602000</v>
      </c>
    </row>
    <row r="7" customFormat="false" ht="11.25" hidden="false" customHeight="false" outlineLevel="0" collapsed="false">
      <c r="A7" s="199" t="n">
        <v>35553</v>
      </c>
      <c r="B7" s="192" t="n">
        <v>35553</v>
      </c>
      <c r="C7" s="306" t="n">
        <f aca="false">VLOOKUP($B7,data!$A$6:$M$15000,12)</f>
        <v>1921000</v>
      </c>
      <c r="D7" s="9" t="n">
        <f aca="false">IF(B7&lt;&gt;"",MONTH(B7),0)</f>
        <v>5</v>
      </c>
      <c r="H7" s="54"/>
      <c r="I7" s="32"/>
      <c r="J7" s="32"/>
      <c r="K7" s="32"/>
      <c r="L7" s="32"/>
      <c r="M7" s="32"/>
      <c r="N7" s="32"/>
      <c r="O7" s="38"/>
      <c r="U7" s="291" t="n">
        <v>35612</v>
      </c>
      <c r="V7" s="148" t="n">
        <f aca="false">HLOOKUP(U7,$H$5:$S$9,2)</f>
        <v>2460935.48387097</v>
      </c>
      <c r="W7" s="148" t="n">
        <f aca="false">HLOOKUP($U7,$H$37:$S$41,2)</f>
        <v>2968000</v>
      </c>
    </row>
    <row r="8" customFormat="false" ht="11.25" hidden="false" customHeight="false" outlineLevel="0" collapsed="false">
      <c r="A8" s="199" t="n">
        <v>35554</v>
      </c>
      <c r="B8" s="192" t="n">
        <v>35554</v>
      </c>
      <c r="C8" s="306" t="n">
        <f aca="false">VLOOKUP($B8,data!$A$6:$M$15000,12)</f>
        <v>1908000</v>
      </c>
      <c r="D8" s="9" t="n">
        <f aca="false">IF(B8&lt;&gt;"",MONTH(B8),0)</f>
        <v>5</v>
      </c>
      <c r="H8" s="54" t="s">
        <v>99</v>
      </c>
      <c r="I8" s="32" t="s">
        <v>99</v>
      </c>
      <c r="J8" s="32" t="s">
        <v>99</v>
      </c>
      <c r="K8" s="32" t="s">
        <v>99</v>
      </c>
      <c r="L8" s="32" t="s">
        <v>99</v>
      </c>
      <c r="M8" s="32" t="s">
        <v>99</v>
      </c>
      <c r="N8" s="32" t="s">
        <v>99</v>
      </c>
      <c r="O8" s="38" t="s">
        <v>99</v>
      </c>
      <c r="U8" s="291" t="n">
        <v>35643</v>
      </c>
      <c r="V8" s="148" t="n">
        <f aca="false">HLOOKUP(U8,$H$5:$S$9,2)</f>
        <v>2513838.70967742</v>
      </c>
      <c r="W8" s="148" t="n">
        <f aca="false">HLOOKUP($U8,$H$37:$S$41,2)</f>
        <v>3183000</v>
      </c>
    </row>
    <row r="9" customFormat="false" ht="12" hidden="false" customHeight="false" outlineLevel="0" collapsed="false">
      <c r="A9" s="199" t="n">
        <v>35555</v>
      </c>
      <c r="B9" s="192" t="n">
        <v>35555</v>
      </c>
      <c r="C9" s="306" t="n">
        <f aca="false">VLOOKUP($B9,data!$A$6:$M$15000,12)</f>
        <v>2388000</v>
      </c>
      <c r="D9" s="9" t="n">
        <f aca="false">IF(B9&lt;&gt;"",MONTH(B9),0)</f>
        <v>5</v>
      </c>
      <c r="H9" s="55" t="n">
        <v>5</v>
      </c>
      <c r="I9" s="56" t="n">
        <v>6</v>
      </c>
      <c r="J9" s="56" t="n">
        <v>7</v>
      </c>
      <c r="K9" s="56" t="n">
        <v>8</v>
      </c>
      <c r="L9" s="56" t="n">
        <v>9</v>
      </c>
      <c r="M9" s="56" t="n">
        <v>10</v>
      </c>
      <c r="N9" s="56" t="n">
        <v>11</v>
      </c>
      <c r="O9" s="57" t="n">
        <v>12</v>
      </c>
      <c r="U9" s="291" t="n">
        <v>35674</v>
      </c>
      <c r="V9" s="148" t="n">
        <f aca="false">HLOOKUP(U9,$H$5:$S$9,2)</f>
        <v>2709566.66666667</v>
      </c>
      <c r="W9" s="148" t="n">
        <f aca="false">HLOOKUP($U9,$H$37:$S$41,2)</f>
        <v>3329000</v>
      </c>
    </row>
    <row r="10" customFormat="false" ht="12" hidden="false" customHeight="false" outlineLevel="0" collapsed="false">
      <c r="A10" s="199" t="n">
        <v>35556</v>
      </c>
      <c r="B10" s="192" t="n">
        <v>35556</v>
      </c>
      <c r="C10" s="306" t="n">
        <f aca="false">VLOOKUP($B10,data!$A$6:$M$15000,12)</f>
        <v>2328000</v>
      </c>
      <c r="D10" s="9" t="n">
        <f aca="false">IF(B10&lt;&gt;"",MONTH(B10),0)</f>
        <v>5</v>
      </c>
      <c r="U10" s="291" t="n">
        <v>35704</v>
      </c>
      <c r="V10" s="148" t="n">
        <f aca="false">HLOOKUP(U10,$H$5:$S$9,2)</f>
        <v>2319903.22580645</v>
      </c>
      <c r="W10" s="148" t="n">
        <f aca="false">HLOOKUP($U10,$H$37:$S$41,2)</f>
        <v>2755000</v>
      </c>
    </row>
    <row r="11" customFormat="false" ht="11.25" hidden="false" customHeight="false" outlineLevel="0" collapsed="false">
      <c r="A11" s="199" t="n">
        <v>35557</v>
      </c>
      <c r="B11" s="192" t="n">
        <v>35557</v>
      </c>
      <c r="C11" s="306" t="n">
        <f aca="false">VLOOKUP($B11,data!$A$6:$M$15000,12)</f>
        <v>2420000</v>
      </c>
      <c r="D11" s="9" t="n">
        <f aca="false">IF(B11&lt;&gt;"",MONTH(B11),0)</f>
        <v>5</v>
      </c>
      <c r="E11" s="306" t="n">
        <f aca="false">AVERAGE(C5:C11)</f>
        <v>2189285.71428571</v>
      </c>
      <c r="H11" s="310" t="n">
        <v>35796</v>
      </c>
      <c r="I11" s="311" t="n">
        <v>35827</v>
      </c>
      <c r="J11" s="311" t="n">
        <v>35855</v>
      </c>
      <c r="K11" s="311" t="n">
        <v>35886</v>
      </c>
      <c r="L11" s="311" t="n">
        <v>35916</v>
      </c>
      <c r="M11" s="311" t="n">
        <v>35947</v>
      </c>
      <c r="N11" s="311" t="n">
        <v>35977</v>
      </c>
      <c r="O11" s="311" t="n">
        <v>36008</v>
      </c>
      <c r="P11" s="311" t="n">
        <v>36039</v>
      </c>
      <c r="Q11" s="311" t="n">
        <v>36069</v>
      </c>
      <c r="R11" s="311" t="n">
        <v>36100</v>
      </c>
      <c r="S11" s="312" t="n">
        <v>36130</v>
      </c>
      <c r="U11" s="291" t="n">
        <v>35735</v>
      </c>
      <c r="V11" s="148" t="n">
        <f aca="false">HLOOKUP(U11,$H$5:$S$9,2)</f>
        <v>2419633.33333333</v>
      </c>
      <c r="W11" s="148" t="n">
        <f aca="false">HLOOKUP($U11,$H$37:$S$41,2)</f>
        <v>2873000</v>
      </c>
    </row>
    <row r="12" customFormat="false" ht="11.25" hidden="false" customHeight="false" outlineLevel="0" collapsed="false">
      <c r="A12" s="199" t="n">
        <v>35558</v>
      </c>
      <c r="B12" s="192" t="n">
        <v>35558</v>
      </c>
      <c r="C12" s="306" t="n">
        <f aca="false">VLOOKUP($B12,data!$A$6:$M$15000,12)</f>
        <v>2376000</v>
      </c>
      <c r="D12" s="9" t="n">
        <f aca="false">IF(B12&lt;&gt;"",MONTH(B12),0)</f>
        <v>5</v>
      </c>
      <c r="E12" s="306" t="n">
        <f aca="false">AVERAGE(C6:C12)</f>
        <v>2212857.14285714</v>
      </c>
      <c r="H12" s="313" t="n">
        <f aca="false">DAVERAGE(send98,3,H14:H15)</f>
        <v>2979709.67741935</v>
      </c>
      <c r="I12" s="72" t="n">
        <f aca="false">DAVERAGE(send98,3,I14:I15)</f>
        <v>3107285.71428571</v>
      </c>
      <c r="J12" s="72" t="n">
        <f aca="false">DAVERAGE(send98,3,J14:J15)</f>
        <v>2722354.83870968</v>
      </c>
      <c r="K12" s="72" t="n">
        <f aca="false">DAVERAGE(send98,3,K14:K15)</f>
        <v>2586866.66666667</v>
      </c>
      <c r="L12" s="72" t="e">
        <f aca="false">DAVERAGE(send98,3,L14:L15)</f>
        <v>#DIV/0!</v>
      </c>
      <c r="M12" s="72" t="e">
        <f aca="false">DAVERAGE(send98,3,M14:M15)</f>
        <v>#DIV/0!</v>
      </c>
      <c r="N12" s="72" t="e">
        <f aca="false">DAVERAGE(send98,3,N14:N15)</f>
        <v>#DIV/0!</v>
      </c>
      <c r="O12" s="72" t="n">
        <f aca="false">DAVERAGE(send98,3,O14:O15)</f>
        <v>2905967.74193548</v>
      </c>
      <c r="P12" s="72" t="n">
        <f aca="false">DAVERAGE(send98,3,P14:P15)</f>
        <v>2551133.33333333</v>
      </c>
      <c r="Q12" s="72" t="n">
        <f aca="false">DAVERAGE(send98,3,Q14:Q15)</f>
        <v>2319483.87096774</v>
      </c>
      <c r="R12" s="72" t="n">
        <f aca="false">DAVERAGE(send98,3,R14:R15)</f>
        <v>2501400</v>
      </c>
      <c r="S12" s="314" t="n">
        <f aca="false">DAVERAGE(send98,3,S14:S15)</f>
        <v>3137766.66666667</v>
      </c>
      <c r="U12" s="291" t="n">
        <v>35765</v>
      </c>
      <c r="V12" s="148" t="n">
        <f aca="false">HLOOKUP(U12,$H$5:$S$9,2)</f>
        <v>3118516.12903226</v>
      </c>
      <c r="W12" s="148" t="n">
        <f aca="false">HLOOKUP($U12,$H$37:$S$41,2)</f>
        <v>3837000</v>
      </c>
    </row>
    <row r="13" customFormat="false" ht="11.25" hidden="false" customHeight="false" outlineLevel="0" collapsed="false">
      <c r="A13" s="199" t="n">
        <v>35559</v>
      </c>
      <c r="B13" s="192" t="n">
        <v>35559</v>
      </c>
      <c r="C13" s="306" t="n">
        <f aca="false">VLOOKUP($B13,data!$A$6:$M$15000,12)</f>
        <v>2307000</v>
      </c>
      <c r="D13" s="9" t="n">
        <f aca="false">IF(B13&lt;&gt;"",MONTH(B13),0)</f>
        <v>5</v>
      </c>
      <c r="E13" s="306" t="n">
        <f aca="false">AVERAGE(C7:C13)</f>
        <v>2235428.57142857</v>
      </c>
      <c r="H13" s="54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8"/>
      <c r="U13" s="291" t="n">
        <v>35796</v>
      </c>
      <c r="V13" s="148" t="n">
        <f aca="false">HLOOKUP(U13,$H$11:$S$15,2)</f>
        <v>2979709.67741935</v>
      </c>
      <c r="W13" s="148" t="n">
        <f aca="false">HLOOKUP($U13,$H$43:$S$47,2)</f>
        <v>3858000</v>
      </c>
    </row>
    <row r="14" customFormat="false" ht="11.25" hidden="false" customHeight="false" outlineLevel="0" collapsed="false">
      <c r="A14" s="199" t="n">
        <v>35560</v>
      </c>
      <c r="B14" s="192" t="n">
        <v>35560</v>
      </c>
      <c r="C14" s="306" t="n">
        <f aca="false">VLOOKUP($B14,data!$A$6:$M$15000,12)</f>
        <v>1981000</v>
      </c>
      <c r="D14" s="9" t="n">
        <f aca="false">IF(B14&lt;&gt;"",MONTH(B14),0)</f>
        <v>5</v>
      </c>
      <c r="E14" s="306" t="n">
        <f aca="false">AVERAGE(C8:C14)</f>
        <v>2244000</v>
      </c>
      <c r="H14" s="54" t="s">
        <v>99</v>
      </c>
      <c r="I14" s="32" t="s">
        <v>99</v>
      </c>
      <c r="J14" s="32" t="s">
        <v>99</v>
      </c>
      <c r="K14" s="32" t="s">
        <v>99</v>
      </c>
      <c r="L14" s="32" t="s">
        <v>99</v>
      </c>
      <c r="M14" s="32" t="s">
        <v>99</v>
      </c>
      <c r="N14" s="32" t="s">
        <v>99</v>
      </c>
      <c r="O14" s="32" t="s">
        <v>99</v>
      </c>
      <c r="P14" s="32" t="s">
        <v>99</v>
      </c>
      <c r="Q14" s="32" t="s">
        <v>99</v>
      </c>
      <c r="R14" s="32" t="s">
        <v>99</v>
      </c>
      <c r="S14" s="38" t="s">
        <v>99</v>
      </c>
      <c r="U14" s="291" t="n">
        <v>35827</v>
      </c>
      <c r="V14" s="148" t="n">
        <f aca="false">HLOOKUP(U14,$H$11:$S$15,2)</f>
        <v>3107285.71428571</v>
      </c>
      <c r="W14" s="148" t="n">
        <f aca="false">HLOOKUP($U14,$H$43:$S$47,2)</f>
        <v>3650000</v>
      </c>
    </row>
    <row r="15" customFormat="false" ht="12" hidden="false" customHeight="false" outlineLevel="0" collapsed="false">
      <c r="A15" s="199" t="n">
        <v>35561</v>
      </c>
      <c r="B15" s="192" t="n">
        <v>35561</v>
      </c>
      <c r="C15" s="306" t="n">
        <f aca="false">VLOOKUP($B15,data!$A$6:$M$15000,12)</f>
        <v>1872000</v>
      </c>
      <c r="D15" s="9" t="n">
        <f aca="false">IF(B15&lt;&gt;"",MONTH(B15),0)</f>
        <v>5</v>
      </c>
      <c r="E15" s="306" t="n">
        <f aca="false">AVERAGE(C9:C15)</f>
        <v>2238857.14285714</v>
      </c>
      <c r="H15" s="55" t="n">
        <v>1</v>
      </c>
      <c r="I15" s="56" t="n">
        <v>2</v>
      </c>
      <c r="J15" s="56" t="n">
        <v>3</v>
      </c>
      <c r="K15" s="56" t="n">
        <v>4</v>
      </c>
      <c r="L15" s="56" t="n">
        <v>5</v>
      </c>
      <c r="M15" s="56" t="n">
        <v>6</v>
      </c>
      <c r="N15" s="56" t="n">
        <v>7</v>
      </c>
      <c r="O15" s="56" t="n">
        <v>8</v>
      </c>
      <c r="P15" s="56" t="n">
        <v>9</v>
      </c>
      <c r="Q15" s="56" t="n">
        <v>10</v>
      </c>
      <c r="R15" s="56" t="n">
        <v>11</v>
      </c>
      <c r="S15" s="57" t="n">
        <v>12</v>
      </c>
      <c r="U15" s="291" t="n">
        <v>35855</v>
      </c>
      <c r="V15" s="148" t="n">
        <f aca="false">HLOOKUP(U15,$H$11:$S$15,2)</f>
        <v>2722354.83870968</v>
      </c>
      <c r="W15" s="148" t="n">
        <f aca="false">HLOOKUP($U15,$H$43:$S$47,2)</f>
        <v>3600000</v>
      </c>
    </row>
    <row r="16" customFormat="false" ht="12" hidden="false" customHeight="false" outlineLevel="0" collapsed="false">
      <c r="A16" s="199" t="n">
        <v>35562</v>
      </c>
      <c r="B16" s="192" t="n">
        <v>35562</v>
      </c>
      <c r="C16" s="306" t="n">
        <f aca="false">VLOOKUP($B16,data!$A$6:$M$15000,12)</f>
        <v>2221000</v>
      </c>
      <c r="D16" s="9" t="n">
        <f aca="false">IF(B16&lt;&gt;"",MONTH(B16),0)</f>
        <v>5</v>
      </c>
      <c r="E16" s="306" t="n">
        <f aca="false">AVERAGE(C10:C16)</f>
        <v>2215000</v>
      </c>
      <c r="U16" s="291" t="n">
        <v>35886</v>
      </c>
      <c r="V16" s="148" t="n">
        <f aca="false">HLOOKUP(U16,$H$11:$S$15,2)</f>
        <v>2586866.66666667</v>
      </c>
      <c r="W16" s="148" t="n">
        <f aca="false">HLOOKUP($U16,$H$43:$S$47,2)</f>
        <v>3543000</v>
      </c>
    </row>
    <row r="17" customFormat="false" ht="11.25" hidden="false" customHeight="false" outlineLevel="0" collapsed="false">
      <c r="A17" s="199" t="n">
        <v>35563</v>
      </c>
      <c r="B17" s="192" t="n">
        <v>35563</v>
      </c>
      <c r="C17" s="306" t="n">
        <f aca="false">VLOOKUP($B17,data!$A$6:$M$15000,12)</f>
        <v>2305000</v>
      </c>
      <c r="D17" s="9" t="n">
        <f aca="false">IF(B17&lt;&gt;"",MONTH(B17),0)</f>
        <v>5</v>
      </c>
      <c r="E17" s="306" t="n">
        <f aca="false">AVERAGE(C11:C17)</f>
        <v>2211714.28571429</v>
      </c>
      <c r="H17" s="310" t="n">
        <v>36161</v>
      </c>
      <c r="I17" s="311" t="n">
        <v>36192</v>
      </c>
      <c r="J17" s="311" t="n">
        <v>36220</v>
      </c>
      <c r="K17" s="311" t="n">
        <v>36251</v>
      </c>
      <c r="L17" s="311" t="n">
        <v>36281</v>
      </c>
      <c r="M17" s="311" t="n">
        <v>36312</v>
      </c>
      <c r="N17" s="311" t="n">
        <v>36342</v>
      </c>
      <c r="O17" s="311" t="n">
        <v>36373</v>
      </c>
      <c r="P17" s="311" t="n">
        <v>36404</v>
      </c>
      <c r="Q17" s="311" t="n">
        <v>36434</v>
      </c>
      <c r="R17" s="311" t="n">
        <v>36465</v>
      </c>
      <c r="S17" s="312" t="n">
        <v>36495</v>
      </c>
      <c r="U17" s="291" t="n">
        <v>35916</v>
      </c>
      <c r="V17" s="148" t="e">
        <f aca="false">HLOOKUP(U17,$H$11:$S$15,2)</f>
        <v>#DIV/0!</v>
      </c>
      <c r="W17" s="148" t="n">
        <f aca="false">HLOOKUP($U17,$H$43:$S$47,2)</f>
        <v>0</v>
      </c>
    </row>
    <row r="18" customFormat="false" ht="11.25" hidden="false" customHeight="false" outlineLevel="0" collapsed="false">
      <c r="A18" s="199" t="n">
        <v>35564</v>
      </c>
      <c r="B18" s="192" t="n">
        <v>35564</v>
      </c>
      <c r="C18" s="306" t="n">
        <f aca="false">VLOOKUP($B18,data!$A$6:$M$15000,12)</f>
        <v>2314000</v>
      </c>
      <c r="D18" s="9" t="n">
        <f aca="false">IF(B18&lt;&gt;"",MONTH(B18),0)</f>
        <v>5</v>
      </c>
      <c r="E18" s="306" t="n">
        <f aca="false">AVERAGE(C12:C18)</f>
        <v>2196571.42857143</v>
      </c>
      <c r="H18" s="313" t="n">
        <f aca="false">DAVERAGE(send99,3,H20:H21)</f>
        <v>2987387.09677419</v>
      </c>
      <c r="I18" s="72" t="n">
        <f aca="false">DAVERAGE(send99,3,I20:I21)</f>
        <v>2933071.42857143</v>
      </c>
      <c r="J18" s="72" t="n">
        <f aca="false">DAVERAGE(send99,3,J20:J21)</f>
        <v>2835258.06451613</v>
      </c>
      <c r="K18" s="72" t="n">
        <f aca="false">DAVERAGE(send99,3,K20:K21)</f>
        <v>2801266.66666667</v>
      </c>
      <c r="L18" s="72" t="n">
        <f aca="false">DAVERAGE(send99,3,L20:L21)</f>
        <v>2214161.29032258</v>
      </c>
      <c r="M18" s="72" t="n">
        <f aca="false">DAVERAGE(send99,3,M20:M21)</f>
        <v>2421600</v>
      </c>
      <c r="N18" s="72" t="n">
        <f aca="false">DAVERAGE(send99,3,N20:N21)</f>
        <v>2643096.77419355</v>
      </c>
      <c r="O18" s="72" t="n">
        <f aca="false">DAVERAGE(send99,3,O20:O21)</f>
        <v>2706516.12903226</v>
      </c>
      <c r="P18" s="72" t="n">
        <f aca="false">DAVERAGE(send99,3,P20:P21)</f>
        <v>2645233.33333333</v>
      </c>
      <c r="Q18" s="72" t="n">
        <f aca="false">DAVERAGE(send99,3,Q20:Q21)</f>
        <v>2964096.77419355</v>
      </c>
      <c r="R18" s="72" t="n">
        <f aca="false">DAVERAGE(send99,3,R20:R21)</f>
        <v>2738600</v>
      </c>
      <c r="S18" s="314" t="n">
        <f aca="false">DAVERAGE(send99,3,S20:S21)</f>
        <v>3114903.22580645</v>
      </c>
      <c r="U18" s="291" t="n">
        <v>35947</v>
      </c>
      <c r="V18" s="148" t="e">
        <f aca="false">HLOOKUP(U18,$H$11:$S$15,2)</f>
        <v>#DIV/0!</v>
      </c>
      <c r="W18" s="148" t="n">
        <f aca="false">HLOOKUP($U18,$H$43:$S$47,2)</f>
        <v>0</v>
      </c>
    </row>
    <row r="19" customFormat="false" ht="11.25" hidden="false" customHeight="false" outlineLevel="0" collapsed="false">
      <c r="A19" s="199" t="n">
        <v>35565</v>
      </c>
      <c r="B19" s="192" t="n">
        <v>35565</v>
      </c>
      <c r="C19" s="306" t="n">
        <f aca="false">VLOOKUP($B19,data!$A$6:$M$15000,12)</f>
        <v>2428000</v>
      </c>
      <c r="D19" s="9" t="n">
        <f aca="false">IF(B19&lt;&gt;"",MONTH(B19),0)</f>
        <v>5</v>
      </c>
      <c r="E19" s="306" t="n">
        <f aca="false">AVERAGE(C13:C19)</f>
        <v>2204000</v>
      </c>
      <c r="H19" s="54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8"/>
      <c r="U19" s="291" t="n">
        <v>35977</v>
      </c>
      <c r="V19" s="148" t="e">
        <f aca="false">HLOOKUP(U19,$H$11:$S$15,2)</f>
        <v>#DIV/0!</v>
      </c>
      <c r="W19" s="148" t="n">
        <f aca="false">HLOOKUP($U19,$H$43:$S$47,2)</f>
        <v>0</v>
      </c>
    </row>
    <row r="20" customFormat="false" ht="11.25" hidden="false" customHeight="false" outlineLevel="0" collapsed="false">
      <c r="A20" s="199" t="n">
        <v>35566</v>
      </c>
      <c r="B20" s="192" t="n">
        <v>35566</v>
      </c>
      <c r="C20" s="306" t="n">
        <f aca="false">VLOOKUP($B20,data!$A$6:$M$15000,12)</f>
        <v>2428000</v>
      </c>
      <c r="D20" s="9" t="n">
        <f aca="false">IF(B20&lt;&gt;"",MONTH(B20),0)</f>
        <v>5</v>
      </c>
      <c r="E20" s="306" t="n">
        <f aca="false">AVERAGE(C14:C20)</f>
        <v>2221285.71428571</v>
      </c>
      <c r="H20" s="54" t="s">
        <v>99</v>
      </c>
      <c r="I20" s="32" t="s">
        <v>99</v>
      </c>
      <c r="J20" s="32" t="s">
        <v>99</v>
      </c>
      <c r="K20" s="32" t="s">
        <v>99</v>
      </c>
      <c r="L20" s="32" t="s">
        <v>99</v>
      </c>
      <c r="M20" s="32" t="s">
        <v>99</v>
      </c>
      <c r="N20" s="32" t="s">
        <v>99</v>
      </c>
      <c r="O20" s="32" t="s">
        <v>99</v>
      </c>
      <c r="P20" s="32" t="s">
        <v>99</v>
      </c>
      <c r="Q20" s="32" t="s">
        <v>99</v>
      </c>
      <c r="R20" s="32" t="s">
        <v>99</v>
      </c>
      <c r="S20" s="38" t="s">
        <v>99</v>
      </c>
      <c r="U20" s="291" t="n">
        <v>36008</v>
      </c>
      <c r="V20" s="148" t="n">
        <f aca="false">HLOOKUP(U20,$H$11:$S$15,2)</f>
        <v>2905967.74193548</v>
      </c>
      <c r="W20" s="148" t="n">
        <f aca="false">HLOOKUP($U20,$H$43:$S$47,2)</f>
        <v>3507000</v>
      </c>
    </row>
    <row r="21" customFormat="false" ht="12" hidden="false" customHeight="false" outlineLevel="0" collapsed="false">
      <c r="A21" s="199" t="n">
        <v>35567</v>
      </c>
      <c r="B21" s="192" t="n">
        <v>35567</v>
      </c>
      <c r="C21" s="306" t="n">
        <f aca="false">VLOOKUP($B21,data!$A$6:$M$15000,12)</f>
        <v>2114000</v>
      </c>
      <c r="D21" s="9" t="n">
        <f aca="false">IF(B21&lt;&gt;"",MONTH(B21),0)</f>
        <v>5</v>
      </c>
      <c r="E21" s="306" t="n">
        <f aca="false">AVERAGE(C15:C21)</f>
        <v>2240285.71428571</v>
      </c>
      <c r="H21" s="55" t="n">
        <v>1</v>
      </c>
      <c r="I21" s="56" t="n">
        <v>2</v>
      </c>
      <c r="J21" s="56" t="n">
        <v>3</v>
      </c>
      <c r="K21" s="56" t="n">
        <v>4</v>
      </c>
      <c r="L21" s="56" t="n">
        <v>5</v>
      </c>
      <c r="M21" s="56" t="n">
        <v>6</v>
      </c>
      <c r="N21" s="56" t="n">
        <v>7</v>
      </c>
      <c r="O21" s="56" t="n">
        <v>8</v>
      </c>
      <c r="P21" s="56" t="n">
        <v>9</v>
      </c>
      <c r="Q21" s="56" t="n">
        <v>10</v>
      </c>
      <c r="R21" s="56" t="n">
        <v>11</v>
      </c>
      <c r="S21" s="57" t="n">
        <v>12</v>
      </c>
      <c r="U21" s="291" t="n">
        <v>36039</v>
      </c>
      <c r="V21" s="148" t="n">
        <f aca="false">HLOOKUP(U21,$H$11:$S$15,2)</f>
        <v>2551133.33333333</v>
      </c>
      <c r="W21" s="148" t="n">
        <f aca="false">HLOOKUP($U21,$H$43:$S$47,2)</f>
        <v>3576000</v>
      </c>
    </row>
    <row r="22" customFormat="false" ht="12" hidden="false" customHeight="false" outlineLevel="0" collapsed="false">
      <c r="A22" s="199" t="n">
        <v>35568</v>
      </c>
      <c r="B22" s="192" t="n">
        <v>35568</v>
      </c>
      <c r="C22" s="306" t="n">
        <f aca="false">VLOOKUP($B22,data!$A$6:$M$15000,12)</f>
        <v>2009000</v>
      </c>
      <c r="D22" s="9" t="n">
        <f aca="false">IF(B22&lt;&gt;"",MONTH(B22),0)</f>
        <v>5</v>
      </c>
      <c r="E22" s="306" t="n">
        <f aca="false">AVERAGE(C16:C22)</f>
        <v>2259857.14285714</v>
      </c>
      <c r="U22" s="291" t="n">
        <v>36069</v>
      </c>
      <c r="V22" s="148" t="n">
        <f aca="false">HLOOKUP(U22,$H$11:$S$15,2)</f>
        <v>2319483.87096774</v>
      </c>
      <c r="W22" s="148" t="n">
        <f aca="false">HLOOKUP($U22,$H$43:$S$47,2)</f>
        <v>4628000</v>
      </c>
    </row>
    <row r="23" customFormat="false" ht="11.25" hidden="false" customHeight="false" outlineLevel="0" collapsed="false">
      <c r="A23" s="199" t="n">
        <v>35569</v>
      </c>
      <c r="B23" s="192" t="n">
        <v>35569</v>
      </c>
      <c r="C23" s="306" t="n">
        <f aca="false">VLOOKUP($B23,data!$A$6:$M$15000,12)</f>
        <v>2420000</v>
      </c>
      <c r="D23" s="9" t="n">
        <f aca="false">IF(B23&lt;&gt;"",MONTH(B23),0)</f>
        <v>5</v>
      </c>
      <c r="E23" s="306" t="n">
        <f aca="false">AVERAGE(C17:C23)</f>
        <v>2288285.71428571</v>
      </c>
      <c r="H23" s="310" t="n">
        <v>36526</v>
      </c>
      <c r="I23" s="311" t="n">
        <v>36557</v>
      </c>
      <c r="J23" s="311" t="n">
        <v>36586</v>
      </c>
      <c r="K23" s="311" t="n">
        <v>36617</v>
      </c>
      <c r="L23" s="311" t="n">
        <v>36647</v>
      </c>
      <c r="M23" s="311" t="n">
        <v>36678</v>
      </c>
      <c r="N23" s="311" t="n">
        <v>36708</v>
      </c>
      <c r="O23" s="311" t="n">
        <v>36739</v>
      </c>
      <c r="P23" s="311" t="n">
        <v>36770</v>
      </c>
      <c r="Q23" s="311" t="n">
        <v>36800</v>
      </c>
      <c r="R23" s="311" t="n">
        <v>36831</v>
      </c>
      <c r="S23" s="312" t="n">
        <v>36861</v>
      </c>
      <c r="U23" s="291" t="n">
        <v>36100</v>
      </c>
      <c r="V23" s="148" t="n">
        <f aca="false">HLOOKUP(U23,$H$11:$S$15,2)</f>
        <v>2501400</v>
      </c>
      <c r="W23" s="148" t="n">
        <f aca="false">HLOOKUP($U23,$H$43:$S$47,2)</f>
        <v>3042000</v>
      </c>
    </row>
    <row r="24" customFormat="false" ht="11.25" hidden="false" customHeight="false" outlineLevel="0" collapsed="false">
      <c r="A24" s="199" t="n">
        <v>35570</v>
      </c>
      <c r="B24" s="192" t="n">
        <v>35570</v>
      </c>
      <c r="C24" s="306" t="n">
        <f aca="false">VLOOKUP($B24,data!$A$6:$M$15000,12)</f>
        <v>2373000</v>
      </c>
      <c r="D24" s="9" t="n">
        <f aca="false">IF(B24&lt;&gt;"",MONTH(B24),0)</f>
        <v>5</v>
      </c>
      <c r="E24" s="306" t="n">
        <f aca="false">AVERAGE(C18:C24)</f>
        <v>2298000</v>
      </c>
      <c r="H24" s="313" t="n">
        <f aca="false">DAVERAGE(send00,3,H26:H27)</f>
        <v>3123483.87096774</v>
      </c>
      <c r="I24" s="72" t="n">
        <f aca="false">DAVERAGE(send00,3,I26:I27)</f>
        <v>3069448.27586207</v>
      </c>
      <c r="J24" s="72" t="n">
        <f aca="false">DAVERAGE(send00,3,J26:J27)</f>
        <v>2825354.83870968</v>
      </c>
      <c r="K24" s="72" t="n">
        <f aca="false">DAVERAGE(send00,3,K26:K27)</f>
        <v>2422966.66666667</v>
      </c>
      <c r="L24" s="72" t="n">
        <f aca="false">DAVERAGE(send00,3,L26:L27)</f>
        <v>2665677.41935484</v>
      </c>
      <c r="M24" s="72" t="n">
        <f aca="false">DAVERAGE(send00,3,M26:M27)</f>
        <v>3097900</v>
      </c>
      <c r="N24" s="72" t="n">
        <f aca="false">DAVERAGE(send00,3,N26:N27)</f>
        <v>3320806.4516129</v>
      </c>
      <c r="O24" s="72" t="n">
        <f aca="false">DAVERAGE(send00,3,O26:O27)</f>
        <v>3616161.29032258</v>
      </c>
      <c r="P24" s="72" t="n">
        <f aca="false">DAVERAGE(send00,3,P26:P27)</f>
        <v>3191666.66666667</v>
      </c>
      <c r="Q24" s="72" t="n">
        <f aca="false">DAVERAGE(send00,3,Q26:Q27)</f>
        <v>3104806.4516129</v>
      </c>
      <c r="R24" s="72" t="n">
        <f aca="false">DAVERAGE(send00,3,R26:R27)</f>
        <v>3509000</v>
      </c>
      <c r="S24" s="314" t="n">
        <f aca="false">DAVERAGE(send00,3,S26:S27)</f>
        <v>3433677.41935484</v>
      </c>
      <c r="U24" s="291" t="n">
        <v>36130</v>
      </c>
      <c r="V24" s="148" t="n">
        <f aca="false">HLOOKUP(U24,$H$11:$S$15,2)</f>
        <v>3137766.66666667</v>
      </c>
      <c r="W24" s="148" t="n">
        <f aca="false">HLOOKUP($U24,$H$43:$S$47,2)</f>
        <v>4648000</v>
      </c>
    </row>
    <row r="25" customFormat="false" ht="11.25" hidden="false" customHeight="false" outlineLevel="0" collapsed="false">
      <c r="A25" s="199" t="n">
        <v>35571</v>
      </c>
      <c r="B25" s="192" t="n">
        <v>35571</v>
      </c>
      <c r="C25" s="306" t="n">
        <f aca="false">VLOOKUP($B25,data!$A$6:$M$15000,12)</f>
        <v>2204000</v>
      </c>
      <c r="D25" s="9" t="n">
        <f aca="false">IF(B25&lt;&gt;"",MONTH(B25),0)</f>
        <v>5</v>
      </c>
      <c r="E25" s="306" t="n">
        <f aca="false">AVERAGE(C19:C25)</f>
        <v>2282285.71428571</v>
      </c>
      <c r="H25" s="54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8"/>
      <c r="U25" s="291" t="n">
        <v>36161</v>
      </c>
      <c r="V25" s="148" t="n">
        <f aca="false">HLOOKUP(U25,$H$17:$S$21,2)</f>
        <v>2987387.09677419</v>
      </c>
      <c r="W25" s="148" t="n">
        <f aca="false">HLOOKUP($U25,$H$49:$S$53,2)</f>
        <v>3964000</v>
      </c>
    </row>
    <row r="26" customFormat="false" ht="11.25" hidden="false" customHeight="false" outlineLevel="0" collapsed="false">
      <c r="A26" s="199" t="n">
        <v>35572</v>
      </c>
      <c r="B26" s="192" t="n">
        <v>35572</v>
      </c>
      <c r="C26" s="306" t="n">
        <f aca="false">VLOOKUP($B26,data!$A$6:$M$15000,12)</f>
        <v>2194000</v>
      </c>
      <c r="D26" s="9" t="n">
        <f aca="false">IF(B26&lt;&gt;"",MONTH(B26),0)</f>
        <v>5</v>
      </c>
      <c r="E26" s="306" t="n">
        <f aca="false">AVERAGE(C20:C26)</f>
        <v>2248857.14285714</v>
      </c>
      <c r="H26" s="54" t="s">
        <v>99</v>
      </c>
      <c r="I26" s="32" t="s">
        <v>99</v>
      </c>
      <c r="J26" s="32" t="s">
        <v>99</v>
      </c>
      <c r="K26" s="32" t="s">
        <v>99</v>
      </c>
      <c r="L26" s="32" t="s">
        <v>99</v>
      </c>
      <c r="M26" s="32" t="s">
        <v>99</v>
      </c>
      <c r="N26" s="32" t="s">
        <v>99</v>
      </c>
      <c r="O26" s="32" t="s">
        <v>99</v>
      </c>
      <c r="P26" s="32" t="s">
        <v>99</v>
      </c>
      <c r="Q26" s="32" t="s">
        <v>99</v>
      </c>
      <c r="R26" s="32" t="s">
        <v>99</v>
      </c>
      <c r="S26" s="38" t="s">
        <v>99</v>
      </c>
      <c r="U26" s="291" t="n">
        <v>36192</v>
      </c>
      <c r="V26" s="148" t="n">
        <f aca="false">HLOOKUP(U26,$H$17:$S$21,2)</f>
        <v>2933071.42857143</v>
      </c>
      <c r="W26" s="148" t="n">
        <f aca="false">HLOOKUP($U26,$H$49:$S$53,2)</f>
        <v>4011000</v>
      </c>
    </row>
    <row r="27" customFormat="false" ht="12" hidden="false" customHeight="false" outlineLevel="0" collapsed="false">
      <c r="A27" s="199" t="n">
        <v>35573</v>
      </c>
      <c r="B27" s="192" t="n">
        <v>35573</v>
      </c>
      <c r="C27" s="306" t="n">
        <f aca="false">VLOOKUP($B27,data!$A$6:$M$15000,12)</f>
        <v>2034000</v>
      </c>
      <c r="D27" s="9" t="n">
        <f aca="false">IF(B27&lt;&gt;"",MONTH(B27),0)</f>
        <v>5</v>
      </c>
      <c r="E27" s="306" t="n">
        <f aca="false">AVERAGE(C21:C27)</f>
        <v>2192571.42857143</v>
      </c>
      <c r="H27" s="55" t="n">
        <v>1</v>
      </c>
      <c r="I27" s="56" t="n">
        <v>2</v>
      </c>
      <c r="J27" s="56" t="n">
        <v>3</v>
      </c>
      <c r="K27" s="56" t="n">
        <v>4</v>
      </c>
      <c r="L27" s="56" t="n">
        <v>5</v>
      </c>
      <c r="M27" s="56" t="n">
        <v>6</v>
      </c>
      <c r="N27" s="56" t="n">
        <v>7</v>
      </c>
      <c r="O27" s="56" t="n">
        <v>8</v>
      </c>
      <c r="P27" s="56" t="n">
        <v>9</v>
      </c>
      <c r="Q27" s="56" t="n">
        <v>10</v>
      </c>
      <c r="R27" s="56" t="n">
        <v>11</v>
      </c>
      <c r="S27" s="57" t="n">
        <v>12</v>
      </c>
      <c r="U27" s="291" t="n">
        <v>36220</v>
      </c>
      <c r="V27" s="148" t="n">
        <f aca="false">HLOOKUP(U27,$H$17:$S$21,2)</f>
        <v>2835258.06451613</v>
      </c>
      <c r="W27" s="148" t="n">
        <f aca="false">HLOOKUP($U27,$H$49:$S$53,2)</f>
        <v>3609000</v>
      </c>
    </row>
    <row r="28" customFormat="false" ht="12" hidden="false" customHeight="false" outlineLevel="0" collapsed="false">
      <c r="A28" s="199" t="n">
        <v>35574</v>
      </c>
      <c r="B28" s="192" t="n">
        <v>35574</v>
      </c>
      <c r="C28" s="306" t="n">
        <f aca="false">VLOOKUP($B28,data!$A$6:$M$15000,12)</f>
        <v>1889000</v>
      </c>
      <c r="D28" s="9" t="n">
        <f aca="false">IF(B28&lt;&gt;"",MONTH(B28),0)</f>
        <v>5</v>
      </c>
      <c r="E28" s="306" t="n">
        <f aca="false">AVERAGE(C22:C28)</f>
        <v>2160428.57142857</v>
      </c>
      <c r="U28" s="291" t="n">
        <v>36251</v>
      </c>
      <c r="V28" s="148" t="n">
        <f aca="false">HLOOKUP(U28,$H$17:$S$21,2)</f>
        <v>2801266.66666667</v>
      </c>
      <c r="W28" s="148" t="n">
        <f aca="false">HLOOKUP($U28,$H$49:$S$53,2)</f>
        <v>3671000</v>
      </c>
    </row>
    <row r="29" customFormat="false" ht="11.25" hidden="false" customHeight="false" outlineLevel="0" collapsed="false">
      <c r="A29" s="199" t="n">
        <v>35575</v>
      </c>
      <c r="B29" s="192" t="n">
        <v>35575</v>
      </c>
      <c r="C29" s="306" t="n">
        <f aca="false">VLOOKUP($B29,data!$A$6:$M$15000,12)</f>
        <v>1597000</v>
      </c>
      <c r="D29" s="9" t="n">
        <f aca="false">IF(B29&lt;&gt;"",MONTH(B29),0)</f>
        <v>5</v>
      </c>
      <c r="E29" s="306" t="n">
        <f aca="false">AVERAGE(C23:C29)</f>
        <v>2101571.42857143</v>
      </c>
      <c r="H29" s="310" t="n">
        <v>36892</v>
      </c>
      <c r="I29" s="311" t="n">
        <v>36923</v>
      </c>
      <c r="J29" s="311" t="n">
        <v>36951</v>
      </c>
      <c r="K29" s="311" t="n">
        <v>36982</v>
      </c>
      <c r="L29" s="311" t="n">
        <v>37012</v>
      </c>
      <c r="M29" s="311" t="n">
        <v>37043</v>
      </c>
      <c r="N29" s="311" t="n">
        <v>37073</v>
      </c>
      <c r="O29" s="311" t="n">
        <v>37104</v>
      </c>
      <c r="P29" s="311" t="n">
        <v>37135</v>
      </c>
      <c r="Q29" s="311" t="n">
        <v>37165</v>
      </c>
      <c r="R29" s="311" t="n">
        <v>37196</v>
      </c>
      <c r="S29" s="312" t="n">
        <v>37226</v>
      </c>
      <c r="U29" s="291" t="n">
        <v>36281</v>
      </c>
      <c r="V29" s="148" t="n">
        <f aca="false">HLOOKUP(U29,$H$17:$S$21,2)</f>
        <v>2214161.29032258</v>
      </c>
      <c r="W29" s="148" t="n">
        <f aca="false">HLOOKUP($U29,$H$49:$S$53,2)</f>
        <v>2733000</v>
      </c>
    </row>
    <row r="30" customFormat="false" ht="11.25" hidden="false" customHeight="false" outlineLevel="0" collapsed="false">
      <c r="A30" s="199" t="n">
        <v>35576</v>
      </c>
      <c r="B30" s="192" t="n">
        <v>35576</v>
      </c>
      <c r="C30" s="306" t="n">
        <f aca="false">VLOOKUP($B30,data!$A$6:$M$15000,12)</f>
        <v>1805000</v>
      </c>
      <c r="D30" s="9" t="n">
        <f aca="false">IF(B30&lt;&gt;"",MONTH(B30),0)</f>
        <v>5</v>
      </c>
      <c r="E30" s="306" t="n">
        <f aca="false">AVERAGE(C24:C30)</f>
        <v>2013714.28571429</v>
      </c>
      <c r="H30" s="313" t="n">
        <f aca="false">DAVERAGE(send01,3,H32:H33)</f>
        <v>4231161.29032258</v>
      </c>
      <c r="I30" s="72" t="n">
        <f aca="false">DAVERAGE(send01,3,I32:I33)</f>
        <v>4093750</v>
      </c>
      <c r="J30" s="72" t="n">
        <f aca="false">DAVERAGE(send01,3,J32:J33)</f>
        <v>3280838.70967742</v>
      </c>
      <c r="K30" s="72" t="n">
        <f aca="false">DAVERAGE(send01,3,K32:K33)</f>
        <v>3248200</v>
      </c>
      <c r="L30" s="72" t="e">
        <f aca="false">DAVERAGE(send01,3,L32:L33)</f>
        <v>#DIV/0!</v>
      </c>
      <c r="M30" s="72" t="e">
        <f aca="false">DAVERAGE(send01,3,M32:M33)</f>
        <v>#DIV/0!</v>
      </c>
      <c r="N30" s="72" t="e">
        <f aca="false">DAVERAGE(send01,3,N32:N33)</f>
        <v>#DIV/0!</v>
      </c>
      <c r="O30" s="72" t="e">
        <f aca="false">DAVERAGE(send01,3,O32:O33)</f>
        <v>#DIV/0!</v>
      </c>
      <c r="P30" s="72" t="e">
        <f aca="false">DAVERAGE(send01,3,P32:P33)</f>
        <v>#DIV/0!</v>
      </c>
      <c r="Q30" s="72" t="e">
        <f aca="false">DAVERAGE(send01,3,Q32:Q33)</f>
        <v>#DIV/0!</v>
      </c>
      <c r="R30" s="72" t="e">
        <f aca="false">DAVERAGE(send01,3,R32:R33)</f>
        <v>#DIV/0!</v>
      </c>
      <c r="S30" s="314" t="e">
        <f aca="false">DAVERAGE(send01,3,S32:S33)</f>
        <v>#DIV/0!</v>
      </c>
      <c r="U30" s="291" t="n">
        <v>36312</v>
      </c>
      <c r="V30" s="148" t="n">
        <f aca="false">HLOOKUP(U30,$H$17:$S$21,2)</f>
        <v>2421600</v>
      </c>
      <c r="W30" s="148" t="n">
        <f aca="false">HLOOKUP($U30,$H$49:$S$53,2)</f>
        <v>3102000</v>
      </c>
    </row>
    <row r="31" customFormat="false" ht="11.25" hidden="false" customHeight="false" outlineLevel="0" collapsed="false">
      <c r="A31" s="199" t="n">
        <v>35577</v>
      </c>
      <c r="B31" s="192" t="n">
        <v>35577</v>
      </c>
      <c r="C31" s="306" t="n">
        <f aca="false">VLOOKUP($B31,data!$A$6:$M$15000,12)</f>
        <v>2490000</v>
      </c>
      <c r="D31" s="9" t="n">
        <f aca="false">IF(B31&lt;&gt;"",MONTH(B31),0)</f>
        <v>5</v>
      </c>
      <c r="E31" s="306" t="n">
        <f aca="false">AVERAGE(C25:C31)</f>
        <v>2030428.57142857</v>
      </c>
      <c r="H31" s="54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8"/>
      <c r="U31" s="291" t="n">
        <v>36342</v>
      </c>
      <c r="V31" s="148" t="n">
        <f aca="false">HLOOKUP(U31,$H$17:$S$21,2)</f>
        <v>2643096.77419355</v>
      </c>
      <c r="W31" s="148" t="n">
        <f aca="false">HLOOKUP($U31,$H$49:$S$53,2)</f>
        <v>3456000</v>
      </c>
    </row>
    <row r="32" customFormat="false" ht="11.25" hidden="false" customHeight="false" outlineLevel="0" collapsed="false">
      <c r="A32" s="199" t="n">
        <v>35578</v>
      </c>
      <c r="B32" s="192" t="n">
        <v>35578</v>
      </c>
      <c r="C32" s="306" t="n">
        <f aca="false">VLOOKUP($B32,data!$A$6:$M$15000,12)</f>
        <v>2668000</v>
      </c>
      <c r="D32" s="9" t="n">
        <f aca="false">IF(B32&lt;&gt;"",MONTH(B32),0)</f>
        <v>5</v>
      </c>
      <c r="E32" s="306" t="n">
        <f aca="false">AVERAGE(C26:C32)</f>
        <v>2096714.28571429</v>
      </c>
      <c r="H32" s="54" t="s">
        <v>99</v>
      </c>
      <c r="I32" s="32" t="s">
        <v>99</v>
      </c>
      <c r="J32" s="32" t="s">
        <v>99</v>
      </c>
      <c r="K32" s="32" t="s">
        <v>99</v>
      </c>
      <c r="L32" s="32" t="s">
        <v>99</v>
      </c>
      <c r="M32" s="32" t="s">
        <v>99</v>
      </c>
      <c r="N32" s="32" t="s">
        <v>99</v>
      </c>
      <c r="O32" s="32" t="s">
        <v>99</v>
      </c>
      <c r="P32" s="32" t="s">
        <v>99</v>
      </c>
      <c r="Q32" s="32" t="s">
        <v>99</v>
      </c>
      <c r="R32" s="32" t="s">
        <v>99</v>
      </c>
      <c r="S32" s="38" t="s">
        <v>99</v>
      </c>
      <c r="U32" s="291" t="n">
        <v>36373</v>
      </c>
      <c r="V32" s="148" t="n">
        <f aca="false">HLOOKUP(U32,$H$17:$S$21,2)</f>
        <v>2706516.12903226</v>
      </c>
      <c r="W32" s="148" t="n">
        <f aca="false">HLOOKUP($U32,$H$49:$S$53,2)</f>
        <v>3691000</v>
      </c>
    </row>
    <row r="33" customFormat="false" ht="12" hidden="false" customHeight="false" outlineLevel="0" collapsed="false">
      <c r="A33" s="199" t="n">
        <v>35579</v>
      </c>
      <c r="B33" s="192" t="n">
        <v>35579</v>
      </c>
      <c r="C33" s="306" t="n">
        <f aca="false">VLOOKUP($B33,data!$A$6:$M$15000,12)</f>
        <v>2669000</v>
      </c>
      <c r="D33" s="9" t="n">
        <f aca="false">IF(B33&lt;&gt;"",MONTH(B33),0)</f>
        <v>5</v>
      </c>
      <c r="E33" s="306" t="n">
        <f aca="false">AVERAGE(C27:C33)</f>
        <v>2164571.42857143</v>
      </c>
      <c r="H33" s="55" t="n">
        <v>1</v>
      </c>
      <c r="I33" s="56" t="n">
        <v>2</v>
      </c>
      <c r="J33" s="56" t="n">
        <v>3</v>
      </c>
      <c r="K33" s="56" t="n">
        <v>4</v>
      </c>
      <c r="L33" s="56" t="n">
        <v>5</v>
      </c>
      <c r="M33" s="56" t="n">
        <v>6</v>
      </c>
      <c r="N33" s="56" t="n">
        <v>7</v>
      </c>
      <c r="O33" s="56" t="n">
        <v>8</v>
      </c>
      <c r="P33" s="56" t="n">
        <v>9</v>
      </c>
      <c r="Q33" s="56" t="n">
        <v>10</v>
      </c>
      <c r="R33" s="56" t="n">
        <v>11</v>
      </c>
      <c r="S33" s="57" t="n">
        <v>12</v>
      </c>
      <c r="U33" s="291" t="n">
        <v>36404</v>
      </c>
      <c r="V33" s="148" t="n">
        <f aca="false">HLOOKUP(U33,$H$17:$S$21,2)</f>
        <v>2645233.33333333</v>
      </c>
      <c r="W33" s="148" t="n">
        <f aca="false">HLOOKUP($U33,$H$49:$S$53,2)</f>
        <v>3168000</v>
      </c>
    </row>
    <row r="34" customFormat="false" ht="11.25" hidden="false" customHeight="false" outlineLevel="0" collapsed="false">
      <c r="A34" s="199" t="n">
        <v>35580</v>
      </c>
      <c r="B34" s="192" t="n">
        <v>35580</v>
      </c>
      <c r="C34" s="306" t="n">
        <f aca="false">VLOOKUP($B34,data!$A$6:$M$15000,12)</f>
        <v>2490000</v>
      </c>
      <c r="D34" s="9" t="n">
        <f aca="false">IF(B34&lt;&gt;"",MONTH(B34),0)</f>
        <v>5</v>
      </c>
      <c r="E34" s="306" t="n">
        <f aca="false">AVERAGE(C28:C34)</f>
        <v>2229714.28571429</v>
      </c>
      <c r="F34" s="306" t="n">
        <f aca="false">AVERAGE(C5:C34)</f>
        <v>2217100</v>
      </c>
      <c r="U34" s="291" t="n">
        <v>36434</v>
      </c>
      <c r="V34" s="148" t="n">
        <f aca="false">HLOOKUP(U34,$H$17:$S$21,2)</f>
        <v>2964096.77419355</v>
      </c>
      <c r="W34" s="148" t="n">
        <f aca="false">HLOOKUP($U34,$H$49:$S$53,2)</f>
        <v>3387000</v>
      </c>
    </row>
    <row r="35" customFormat="false" ht="11.25" hidden="false" customHeight="false" outlineLevel="0" collapsed="false">
      <c r="A35" s="199" t="n">
        <v>35581</v>
      </c>
      <c r="B35" s="192" t="n">
        <v>35581</v>
      </c>
      <c r="C35" s="306" t="n">
        <f aca="false">VLOOKUP($B35,data!$A$6:$M$15000,12)</f>
        <v>2187000</v>
      </c>
      <c r="D35" s="9" t="n">
        <f aca="false">IF(B35&lt;&gt;"",MONTH(B35),0)</f>
        <v>5</v>
      </c>
      <c r="E35" s="306" t="n">
        <f aca="false">AVERAGE(C29:C35)</f>
        <v>2272285.71428571</v>
      </c>
      <c r="F35" s="306" t="n">
        <f aca="false">AVERAGE(C6:C35)</f>
        <v>2216300</v>
      </c>
      <c r="U35" s="291" t="n">
        <v>36465</v>
      </c>
      <c r="V35" s="148" t="n">
        <f aca="false">HLOOKUP(U35,$H$17:$S$21,2)</f>
        <v>2738600</v>
      </c>
      <c r="W35" s="148" t="n">
        <f aca="false">HLOOKUP($U35,$H$49:$S$53,2)</f>
        <v>3360000</v>
      </c>
    </row>
    <row r="36" customFormat="false" ht="12" hidden="false" customHeight="false" outlineLevel="0" collapsed="false">
      <c r="A36" s="199" t="n">
        <v>35582</v>
      </c>
      <c r="B36" s="192" t="n">
        <v>35582</v>
      </c>
      <c r="C36" s="306" t="n">
        <f aca="false">VLOOKUP($B36,data!$A$6:$M$15000,12)</f>
        <v>2108000</v>
      </c>
      <c r="D36" s="9" t="n">
        <f aca="false">IF(B36&lt;&gt;"",MONTH(B36),0)</f>
        <v>6</v>
      </c>
      <c r="E36" s="306" t="n">
        <f aca="false">AVERAGE(C30:C36)</f>
        <v>2345285.71428571</v>
      </c>
      <c r="F36" s="306" t="n">
        <f aca="false">AVERAGE(C7:C36)</f>
        <v>2214933.33333333</v>
      </c>
      <c r="H36" s="9" t="s">
        <v>155</v>
      </c>
      <c r="U36" s="291" t="n">
        <v>36495</v>
      </c>
      <c r="V36" s="148" t="n">
        <f aca="false">HLOOKUP(U36,$H$17:$S$21,2)</f>
        <v>3114903.22580645</v>
      </c>
      <c r="W36" s="148" t="n">
        <f aca="false">HLOOKUP($U36,$H$49:$S$53,2)</f>
        <v>3813000</v>
      </c>
    </row>
    <row r="37" customFormat="false" ht="11.25" hidden="false" customHeight="false" outlineLevel="0" collapsed="false">
      <c r="A37" s="199" t="n">
        <v>35583</v>
      </c>
      <c r="B37" s="192" t="n">
        <v>35583</v>
      </c>
      <c r="C37" s="306" t="n">
        <f aca="false">VLOOKUP($B37,data!$A$6:$M$15000,12)</f>
        <v>2409000</v>
      </c>
      <c r="D37" s="9" t="n">
        <f aca="false">IF(B37&lt;&gt;"",MONTH(B37),0)</f>
        <v>6</v>
      </c>
      <c r="E37" s="306" t="n">
        <f aca="false">AVERAGE(C31:C37)</f>
        <v>2431571.42857143</v>
      </c>
      <c r="F37" s="306" t="n">
        <f aca="false">AVERAGE(C8:C37)</f>
        <v>2231200</v>
      </c>
      <c r="H37" s="358" t="n">
        <v>35551</v>
      </c>
      <c r="I37" s="359" t="n">
        <v>35582</v>
      </c>
      <c r="J37" s="359" t="n">
        <v>35612</v>
      </c>
      <c r="K37" s="359" t="n">
        <v>35643</v>
      </c>
      <c r="L37" s="359" t="n">
        <v>35674</v>
      </c>
      <c r="M37" s="359" t="n">
        <v>35704</v>
      </c>
      <c r="N37" s="359" t="n">
        <v>35735</v>
      </c>
      <c r="O37" s="360" t="n">
        <v>35765</v>
      </c>
      <c r="P37" s="149"/>
      <c r="Q37" s="149"/>
      <c r="R37" s="149"/>
      <c r="S37" s="149"/>
      <c r="U37" s="291" t="n">
        <v>36526</v>
      </c>
      <c r="V37" s="148" t="n">
        <f aca="false">HLOOKUP(U37,$H$23:$S$27,2)</f>
        <v>3123483.87096774</v>
      </c>
      <c r="W37" s="148" t="n">
        <f aca="false">HLOOKUP($U37,$H$55:$S$59,2)</f>
        <v>3783000</v>
      </c>
    </row>
    <row r="38" customFormat="false" ht="11.25" hidden="false" customHeight="false" outlineLevel="0" collapsed="false">
      <c r="A38" s="199" t="n">
        <v>35584</v>
      </c>
      <c r="B38" s="192" t="n">
        <v>35584</v>
      </c>
      <c r="C38" s="306" t="n">
        <f aca="false">VLOOKUP($B38,data!$A$6:$M$15000,12)</f>
        <v>2353000</v>
      </c>
      <c r="D38" s="9" t="n">
        <f aca="false">IF(B38&lt;&gt;"",MONTH(B38),0)</f>
        <v>6</v>
      </c>
      <c r="E38" s="306" t="n">
        <f aca="false">AVERAGE(C32:C38)</f>
        <v>2412000</v>
      </c>
      <c r="F38" s="306" t="n">
        <f aca="false">AVERAGE(C9:C38)</f>
        <v>2246033.33333333</v>
      </c>
      <c r="H38" s="372" t="n">
        <f aca="false">DMAX(send97,3,H40:H41)</f>
        <v>2669000</v>
      </c>
      <c r="I38" s="373" t="n">
        <f aca="false">DMAX(send97,3,I40:I41)</f>
        <v>2602000</v>
      </c>
      <c r="J38" s="373" t="n">
        <f aca="false">DMAX(send97,3,J40:J41)</f>
        <v>2968000</v>
      </c>
      <c r="K38" s="373" t="n">
        <f aca="false">DMAX(send97,3,K40:K41)</f>
        <v>3183000</v>
      </c>
      <c r="L38" s="373" t="n">
        <f aca="false">DMAX(send97,3,L40:L41)</f>
        <v>3329000</v>
      </c>
      <c r="M38" s="373" t="n">
        <f aca="false">DMAX(send97,3,M40:M41)</f>
        <v>2755000</v>
      </c>
      <c r="N38" s="373" t="n">
        <f aca="false">DMAX(send97,3,N40:N41)</f>
        <v>2873000</v>
      </c>
      <c r="O38" s="374" t="n">
        <f aca="false">DMAX(send97,3,O40:O41)</f>
        <v>3837000</v>
      </c>
      <c r="P38" s="149"/>
      <c r="Q38" s="149"/>
      <c r="R38" s="149"/>
      <c r="S38" s="149"/>
      <c r="U38" s="291" t="n">
        <v>36557</v>
      </c>
      <c r="V38" s="148" t="n">
        <f aca="false">HLOOKUP(U38,$H$23:$S$27,2)</f>
        <v>3069448.27586207</v>
      </c>
      <c r="W38" s="148" t="n">
        <f aca="false">HLOOKUP($U38,$H$55:$S$59,2)</f>
        <v>3904000</v>
      </c>
    </row>
    <row r="39" customFormat="false" ht="11.25" hidden="false" customHeight="false" outlineLevel="0" collapsed="false">
      <c r="A39" s="199" t="n">
        <v>35585</v>
      </c>
      <c r="B39" s="192" t="n">
        <v>35585</v>
      </c>
      <c r="C39" s="306" t="n">
        <f aca="false">VLOOKUP($B39,data!$A$6:$M$15000,12)</f>
        <v>2479000</v>
      </c>
      <c r="D39" s="9" t="n">
        <f aca="false">IF(B39&lt;&gt;"",MONTH(B39),0)</f>
        <v>6</v>
      </c>
      <c r="E39" s="306" t="n">
        <f aca="false">AVERAGE(C33:C39)</f>
        <v>2385000</v>
      </c>
      <c r="F39" s="306" t="n">
        <f aca="false">AVERAGE(C10:C39)</f>
        <v>2249066.66666667</v>
      </c>
      <c r="H39" s="364"/>
      <c r="I39" s="365"/>
      <c r="J39" s="365"/>
      <c r="K39" s="365"/>
      <c r="L39" s="365"/>
      <c r="M39" s="365"/>
      <c r="N39" s="365"/>
      <c r="O39" s="366"/>
      <c r="P39" s="149"/>
      <c r="Q39" s="149"/>
      <c r="R39" s="149"/>
      <c r="S39" s="149"/>
      <c r="U39" s="291" t="n">
        <v>36586</v>
      </c>
      <c r="V39" s="148" t="n">
        <f aca="false">HLOOKUP(U39,$H$23:$S$27,2)</f>
        <v>2825354.83870968</v>
      </c>
      <c r="W39" s="148" t="n">
        <f aca="false">HLOOKUP($U39,$H$55:$S$59,2)</f>
        <v>3871000</v>
      </c>
    </row>
    <row r="40" customFormat="false" ht="11.25" hidden="false" customHeight="false" outlineLevel="0" collapsed="false">
      <c r="A40" s="199" t="n">
        <v>35586</v>
      </c>
      <c r="B40" s="192" t="n">
        <v>35586</v>
      </c>
      <c r="C40" s="306" t="n">
        <f aca="false">VLOOKUP($B40,data!$A$6:$M$15000,12)</f>
        <v>2101000</v>
      </c>
      <c r="D40" s="9" t="n">
        <f aca="false">IF(B40&lt;&gt;"",MONTH(B40),0)</f>
        <v>6</v>
      </c>
      <c r="E40" s="306" t="n">
        <f aca="false">AVERAGE(C34:C40)</f>
        <v>2303857.14285714</v>
      </c>
      <c r="F40" s="306" t="n">
        <f aca="false">AVERAGE(C11:C40)</f>
        <v>2241500</v>
      </c>
      <c r="H40" s="364" t="s">
        <v>99</v>
      </c>
      <c r="I40" s="365" t="s">
        <v>99</v>
      </c>
      <c r="J40" s="365" t="s">
        <v>99</v>
      </c>
      <c r="K40" s="365" t="s">
        <v>99</v>
      </c>
      <c r="L40" s="365" t="s">
        <v>99</v>
      </c>
      <c r="M40" s="365" t="s">
        <v>99</v>
      </c>
      <c r="N40" s="365" t="s">
        <v>99</v>
      </c>
      <c r="O40" s="366" t="s">
        <v>99</v>
      </c>
      <c r="P40" s="149"/>
      <c r="Q40" s="149"/>
      <c r="R40" s="149"/>
      <c r="S40" s="149"/>
      <c r="U40" s="291" t="n">
        <v>36617</v>
      </c>
      <c r="V40" s="148" t="n">
        <f aca="false">HLOOKUP(U40,$H$23:$S$27,2)</f>
        <v>2422966.66666667</v>
      </c>
      <c r="W40" s="148" t="n">
        <f aca="false">HLOOKUP($U40,$H$55:$S$59,2)</f>
        <v>2976000</v>
      </c>
    </row>
    <row r="41" customFormat="false" ht="12" hidden="false" customHeight="false" outlineLevel="0" collapsed="false">
      <c r="A41" s="199" t="n">
        <v>35587</v>
      </c>
      <c r="B41" s="192" t="n">
        <v>35587</v>
      </c>
      <c r="C41" s="306" t="n">
        <f aca="false">VLOOKUP($B41,data!$A$6:$M$15000,12)</f>
        <v>2098000</v>
      </c>
      <c r="D41" s="9" t="n">
        <f aca="false">IF(B41&lt;&gt;"",MONTH(B41),0)</f>
        <v>6</v>
      </c>
      <c r="E41" s="306" t="n">
        <f aca="false">AVERAGE(C35:C41)</f>
        <v>2247857.14285714</v>
      </c>
      <c r="F41" s="306" t="n">
        <f aca="false">AVERAGE(C12:C41)</f>
        <v>2230766.66666667</v>
      </c>
      <c r="H41" s="367" t="n">
        <v>5</v>
      </c>
      <c r="I41" s="368" t="n">
        <v>6</v>
      </c>
      <c r="J41" s="368" t="n">
        <v>7</v>
      </c>
      <c r="K41" s="368" t="n">
        <v>8</v>
      </c>
      <c r="L41" s="368" t="n">
        <v>9</v>
      </c>
      <c r="M41" s="368" t="n">
        <v>10</v>
      </c>
      <c r="N41" s="368" t="n">
        <v>11</v>
      </c>
      <c r="O41" s="369" t="n">
        <v>12</v>
      </c>
      <c r="P41" s="149"/>
      <c r="Q41" s="149"/>
      <c r="R41" s="149"/>
      <c r="S41" s="149"/>
      <c r="U41" s="291" t="n">
        <v>36647</v>
      </c>
      <c r="V41" s="148" t="n">
        <f aca="false">HLOOKUP(U41,$H$23:$S$27,2)</f>
        <v>2665677.41935484</v>
      </c>
      <c r="W41" s="148" t="n">
        <f aca="false">HLOOKUP($U41,$H$55:$S$59,2)</f>
        <v>3250000</v>
      </c>
    </row>
    <row r="42" customFormat="false" ht="12" hidden="false" customHeight="false" outlineLevel="0" collapsed="false">
      <c r="A42" s="199" t="n">
        <v>35588</v>
      </c>
      <c r="B42" s="192" t="n">
        <v>35588</v>
      </c>
      <c r="C42" s="306" t="n">
        <f aca="false">VLOOKUP($B42,data!$A$6:$M$15000,12)</f>
        <v>2022000</v>
      </c>
      <c r="D42" s="9" t="n">
        <f aca="false">IF(B42&lt;&gt;"",MONTH(B42),0)</f>
        <v>6</v>
      </c>
      <c r="E42" s="306" t="n">
        <f aca="false">AVERAGE(C36:C42)</f>
        <v>2224285.71428571</v>
      </c>
      <c r="F42" s="306" t="n">
        <f aca="false">AVERAGE(C13:C42)</f>
        <v>2218966.66666667</v>
      </c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U42" s="291" t="n">
        <v>36678</v>
      </c>
      <c r="V42" s="148" t="n">
        <f aca="false">HLOOKUP(U42,$H$23:$S$27,2)</f>
        <v>3097900</v>
      </c>
      <c r="W42" s="148" t="n">
        <f aca="false">HLOOKUP($U42,$H$55:$S$59,2)</f>
        <v>3760000</v>
      </c>
    </row>
    <row r="43" customFormat="false" ht="11.25" hidden="false" customHeight="false" outlineLevel="0" collapsed="false">
      <c r="A43" s="199" t="n">
        <v>35589</v>
      </c>
      <c r="B43" s="192" t="n">
        <v>35589</v>
      </c>
      <c r="C43" s="306" t="n">
        <f aca="false">VLOOKUP($B43,data!$A$6:$M$15000,12)</f>
        <v>2004000</v>
      </c>
      <c r="D43" s="9" t="n">
        <f aca="false">IF(B43&lt;&gt;"",MONTH(B43),0)</f>
        <v>6</v>
      </c>
      <c r="E43" s="306" t="n">
        <f aca="false">AVERAGE(C37:C43)</f>
        <v>2209428.57142857</v>
      </c>
      <c r="F43" s="306" t="n">
        <f aca="false">AVERAGE(C14:C43)</f>
        <v>2208866.66666667</v>
      </c>
      <c r="H43" s="358" t="n">
        <v>35796</v>
      </c>
      <c r="I43" s="359" t="n">
        <v>35827</v>
      </c>
      <c r="J43" s="359" t="n">
        <v>35855</v>
      </c>
      <c r="K43" s="359" t="n">
        <v>35886</v>
      </c>
      <c r="L43" s="359" t="n">
        <v>35916</v>
      </c>
      <c r="M43" s="359" t="n">
        <v>35947</v>
      </c>
      <c r="N43" s="359" t="n">
        <v>35977</v>
      </c>
      <c r="O43" s="359" t="n">
        <v>36008</v>
      </c>
      <c r="P43" s="359" t="n">
        <v>36039</v>
      </c>
      <c r="Q43" s="359" t="n">
        <v>36069</v>
      </c>
      <c r="R43" s="359" t="n">
        <v>36100</v>
      </c>
      <c r="S43" s="360" t="n">
        <v>36130</v>
      </c>
      <c r="U43" s="291" t="n">
        <v>36708</v>
      </c>
      <c r="V43" s="148" t="n">
        <f aca="false">HLOOKUP(U43,$H$23:$S$27,2)</f>
        <v>3320806.4516129</v>
      </c>
      <c r="W43" s="148" t="n">
        <f aca="false">HLOOKUP($U43,$H$55:$S$59,2)</f>
        <v>3919000</v>
      </c>
    </row>
    <row r="44" customFormat="false" ht="11.25" hidden="false" customHeight="false" outlineLevel="0" collapsed="false">
      <c r="A44" s="199" t="n">
        <v>35590</v>
      </c>
      <c r="B44" s="192" t="n">
        <v>35590</v>
      </c>
      <c r="C44" s="306" t="n">
        <f aca="false">VLOOKUP($B44,data!$A$6:$M$15000,12)</f>
        <v>2270000</v>
      </c>
      <c r="D44" s="9" t="n">
        <f aca="false">IF(B44&lt;&gt;"",MONTH(B44),0)</f>
        <v>6</v>
      </c>
      <c r="E44" s="306" t="n">
        <f aca="false">AVERAGE(C38:C44)</f>
        <v>2189571.42857143</v>
      </c>
      <c r="F44" s="306" t="n">
        <f aca="false">AVERAGE(C15:C44)</f>
        <v>2218500</v>
      </c>
      <c r="H44" s="372" t="n">
        <f aca="false">DMAX(send98,3,H46:H47)</f>
        <v>3858000</v>
      </c>
      <c r="I44" s="373" t="n">
        <f aca="false">DMAX(send98,3,I46:I47)</f>
        <v>3650000</v>
      </c>
      <c r="J44" s="373" t="n">
        <f aca="false">DMAX(send98,3,J46:J47)</f>
        <v>3600000</v>
      </c>
      <c r="K44" s="373" t="n">
        <f aca="false">DMAX(send98,3,K46:K47)</f>
        <v>3543000</v>
      </c>
      <c r="L44" s="373" t="n">
        <f aca="false">DMAX(send98,3,L46:L47)</f>
        <v>0</v>
      </c>
      <c r="M44" s="373" t="n">
        <f aca="false">DMAX(send98,3,M46:M47)</f>
        <v>0</v>
      </c>
      <c r="N44" s="373" t="n">
        <f aca="false">DMAX(send98,3,N46:N47)</f>
        <v>0</v>
      </c>
      <c r="O44" s="373" t="n">
        <f aca="false">DMAX(send98,3,O46:O47)</f>
        <v>3507000</v>
      </c>
      <c r="P44" s="373" t="n">
        <f aca="false">DMAX(send98,3,P46:P47)</f>
        <v>3576000</v>
      </c>
      <c r="Q44" s="373" t="n">
        <f aca="false">DMAX(send98,3,Q46:Q47)</f>
        <v>4628000</v>
      </c>
      <c r="R44" s="373" t="n">
        <f aca="false">DMAX(send98,3,R46:R47)</f>
        <v>3042000</v>
      </c>
      <c r="S44" s="374" t="n">
        <f aca="false">DMAX(send98,3,S46:S47)</f>
        <v>4648000</v>
      </c>
      <c r="U44" s="291" t="n">
        <v>36739</v>
      </c>
      <c r="V44" s="148" t="n">
        <f aca="false">HLOOKUP(U44,$H$23:$S$27,2)</f>
        <v>3616161.29032258</v>
      </c>
      <c r="W44" s="148" t="n">
        <f aca="false">HLOOKUP($U44,$H$55:$S$59,2)</f>
        <v>4016000</v>
      </c>
    </row>
    <row r="45" customFormat="false" ht="11.25" hidden="false" customHeight="false" outlineLevel="0" collapsed="false">
      <c r="A45" s="199" t="n">
        <v>35591</v>
      </c>
      <c r="B45" s="192" t="n">
        <v>35591</v>
      </c>
      <c r="C45" s="306" t="n">
        <f aca="false">VLOOKUP($B45,data!$A$6:$M$15000,12)</f>
        <v>2237000</v>
      </c>
      <c r="D45" s="9" t="n">
        <f aca="false">IF(B45&lt;&gt;"",MONTH(B45),0)</f>
        <v>6</v>
      </c>
      <c r="E45" s="306" t="n">
        <f aca="false">AVERAGE(C39:C45)</f>
        <v>2173000</v>
      </c>
      <c r="F45" s="306" t="n">
        <f aca="false">AVERAGE(C16:C45)</f>
        <v>2230666.66666667</v>
      </c>
      <c r="H45" s="364"/>
      <c r="I45" s="365"/>
      <c r="J45" s="365"/>
      <c r="K45" s="365"/>
      <c r="L45" s="365"/>
      <c r="M45" s="365"/>
      <c r="N45" s="365"/>
      <c r="O45" s="365"/>
      <c r="P45" s="365"/>
      <c r="Q45" s="365"/>
      <c r="R45" s="365"/>
      <c r="S45" s="366"/>
      <c r="U45" s="291" t="n">
        <v>36770</v>
      </c>
      <c r="V45" s="148" t="n">
        <f aca="false">HLOOKUP(U45,$H$23:$S$27,2)</f>
        <v>3191666.66666667</v>
      </c>
      <c r="W45" s="148" t="n">
        <f aca="false">HLOOKUP($U45,$H$55:$S$59,2)</f>
        <v>3847000</v>
      </c>
    </row>
    <row r="46" customFormat="false" ht="11.25" hidden="false" customHeight="false" outlineLevel="0" collapsed="false">
      <c r="A46" s="199" t="n">
        <v>35592</v>
      </c>
      <c r="B46" s="192" t="n">
        <v>35592</v>
      </c>
      <c r="C46" s="306" t="n">
        <f aca="false">VLOOKUP($B46,data!$A$6:$M$15000,12)</f>
        <v>2194000</v>
      </c>
      <c r="D46" s="9" t="n">
        <f aca="false">IF(B46&lt;&gt;"",MONTH(B46),0)</f>
        <v>6</v>
      </c>
      <c r="E46" s="306" t="n">
        <f aca="false">AVERAGE(C40:C46)</f>
        <v>2132285.71428571</v>
      </c>
      <c r="F46" s="306" t="n">
        <f aca="false">AVERAGE(C17:C46)</f>
        <v>2229766.66666667</v>
      </c>
      <c r="H46" s="364" t="s">
        <v>99</v>
      </c>
      <c r="I46" s="365" t="s">
        <v>99</v>
      </c>
      <c r="J46" s="365" t="s">
        <v>99</v>
      </c>
      <c r="K46" s="365" t="s">
        <v>99</v>
      </c>
      <c r="L46" s="365" t="s">
        <v>99</v>
      </c>
      <c r="M46" s="365" t="s">
        <v>99</v>
      </c>
      <c r="N46" s="365" t="s">
        <v>99</v>
      </c>
      <c r="O46" s="365" t="s">
        <v>99</v>
      </c>
      <c r="P46" s="365" t="s">
        <v>99</v>
      </c>
      <c r="Q46" s="365" t="s">
        <v>99</v>
      </c>
      <c r="R46" s="365" t="s">
        <v>99</v>
      </c>
      <c r="S46" s="366" t="s">
        <v>99</v>
      </c>
      <c r="U46" s="291" t="n">
        <v>36800</v>
      </c>
      <c r="V46" s="148" t="n">
        <f aca="false">HLOOKUP(U46,$H$23:$S$27,2)</f>
        <v>3104806.4516129</v>
      </c>
      <c r="W46" s="148" t="n">
        <f aca="false">HLOOKUP($U46,$H$55:$S$59,2)</f>
        <v>3459000</v>
      </c>
    </row>
    <row r="47" customFormat="false" ht="12" hidden="false" customHeight="false" outlineLevel="0" collapsed="false">
      <c r="A47" s="199" t="n">
        <v>35593</v>
      </c>
      <c r="B47" s="192" t="n">
        <v>35593</v>
      </c>
      <c r="C47" s="306" t="n">
        <f aca="false">VLOOKUP($B47,data!$A$6:$M$15000,12)</f>
        <v>2133000</v>
      </c>
      <c r="D47" s="9" t="n">
        <f aca="false">IF(B47&lt;&gt;"",MONTH(B47),0)</f>
        <v>6</v>
      </c>
      <c r="E47" s="306" t="n">
        <f aca="false">AVERAGE(C41:C47)</f>
        <v>2136857.14285714</v>
      </c>
      <c r="F47" s="306" t="n">
        <f aca="false">AVERAGE(C18:C47)</f>
        <v>2224033.33333333</v>
      </c>
      <c r="H47" s="367" t="n">
        <v>1</v>
      </c>
      <c r="I47" s="368" t="n">
        <v>2</v>
      </c>
      <c r="J47" s="368" t="n">
        <v>3</v>
      </c>
      <c r="K47" s="368" t="n">
        <v>4</v>
      </c>
      <c r="L47" s="368" t="n">
        <v>5</v>
      </c>
      <c r="M47" s="368" t="n">
        <v>6</v>
      </c>
      <c r="N47" s="368" t="n">
        <v>7</v>
      </c>
      <c r="O47" s="368" t="n">
        <v>8</v>
      </c>
      <c r="P47" s="368" t="n">
        <v>9</v>
      </c>
      <c r="Q47" s="368" t="n">
        <v>10</v>
      </c>
      <c r="R47" s="368" t="n">
        <v>11</v>
      </c>
      <c r="S47" s="369" t="n">
        <v>12</v>
      </c>
      <c r="U47" s="291" t="n">
        <v>36831</v>
      </c>
      <c r="V47" s="148" t="n">
        <f aca="false">HLOOKUP(U47,$H$23:$S$27,2)</f>
        <v>3509000</v>
      </c>
      <c r="W47" s="148" t="n">
        <f aca="false">HLOOKUP($U47,$H$55:$S$59,2)</f>
        <v>4552000</v>
      </c>
    </row>
    <row r="48" customFormat="false" ht="12" hidden="false" customHeight="false" outlineLevel="0" collapsed="false">
      <c r="A48" s="199" t="n">
        <v>35594</v>
      </c>
      <c r="B48" s="192" t="n">
        <v>35594</v>
      </c>
      <c r="C48" s="306" t="n">
        <f aca="false">VLOOKUP($B48,data!$A$6:$M$15000,12)</f>
        <v>2090000</v>
      </c>
      <c r="D48" s="9" t="n">
        <f aca="false">IF(B48&lt;&gt;"",MONTH(B48),0)</f>
        <v>6</v>
      </c>
      <c r="E48" s="306" t="n">
        <f aca="false">AVERAGE(C42:C48)</f>
        <v>2135714.28571429</v>
      </c>
      <c r="F48" s="306" t="n">
        <f aca="false">AVERAGE(C19:C48)</f>
        <v>2216566.66666667</v>
      </c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U48" s="291" t="n">
        <v>36861</v>
      </c>
      <c r="V48" s="148" t="n">
        <f aca="false">HLOOKUP(U48,$H$23:$S$27,2)</f>
        <v>3433677.41935484</v>
      </c>
      <c r="W48" s="148" t="n">
        <f aca="false">HLOOKUP($U48,$H$55:$S$59,2)</f>
        <v>4014000</v>
      </c>
    </row>
    <row r="49" customFormat="false" ht="11.25" hidden="false" customHeight="false" outlineLevel="0" collapsed="false">
      <c r="A49" s="199" t="n">
        <v>35595</v>
      </c>
      <c r="B49" s="192" t="n">
        <v>35595</v>
      </c>
      <c r="C49" s="306" t="n">
        <f aca="false">VLOOKUP($B49,data!$A$6:$M$15000,12)</f>
        <v>2053000</v>
      </c>
      <c r="D49" s="9" t="n">
        <f aca="false">IF(B49&lt;&gt;"",MONTH(B49),0)</f>
        <v>6</v>
      </c>
      <c r="E49" s="306" t="n">
        <f aca="false">AVERAGE(C43:C49)</f>
        <v>2140142.85714286</v>
      </c>
      <c r="F49" s="306" t="n">
        <f aca="false">AVERAGE(C20:C49)</f>
        <v>2204066.66666667</v>
      </c>
      <c r="H49" s="358" t="n">
        <v>36161</v>
      </c>
      <c r="I49" s="359" t="n">
        <v>36192</v>
      </c>
      <c r="J49" s="359" t="n">
        <v>36220</v>
      </c>
      <c r="K49" s="359" t="n">
        <v>36251</v>
      </c>
      <c r="L49" s="359" t="n">
        <v>36281</v>
      </c>
      <c r="M49" s="359" t="n">
        <v>36312</v>
      </c>
      <c r="N49" s="359" t="n">
        <v>36342</v>
      </c>
      <c r="O49" s="359" t="n">
        <v>36373</v>
      </c>
      <c r="P49" s="359" t="n">
        <v>36404</v>
      </c>
      <c r="Q49" s="359" t="n">
        <v>36434</v>
      </c>
      <c r="R49" s="359" t="n">
        <v>36465</v>
      </c>
      <c r="S49" s="360" t="n">
        <v>36495</v>
      </c>
      <c r="U49" s="291" t="n">
        <v>36892</v>
      </c>
      <c r="V49" s="148" t="n">
        <f aca="false">HLOOKUP(U49,$H$29:$S$33,2)</f>
        <v>4231161.29032258</v>
      </c>
      <c r="W49" s="148" t="n">
        <f aca="false">HLOOKUP($U49,$H$61:$S$65,2)</f>
        <v>5211000</v>
      </c>
    </row>
    <row r="50" customFormat="false" ht="11.25" hidden="false" customHeight="false" outlineLevel="0" collapsed="false">
      <c r="A50" s="199" t="n">
        <v>35596</v>
      </c>
      <c r="B50" s="192" t="n">
        <v>35596</v>
      </c>
      <c r="C50" s="306" t="n">
        <f aca="false">VLOOKUP($B50,data!$A$6:$M$15000,12)</f>
        <v>1974000</v>
      </c>
      <c r="D50" s="9" t="n">
        <f aca="false">IF(B50&lt;&gt;"",MONTH(B50),0)</f>
        <v>6</v>
      </c>
      <c r="E50" s="306" t="n">
        <f aca="false">AVERAGE(C44:C50)</f>
        <v>2135857.14285714</v>
      </c>
      <c r="F50" s="306" t="n">
        <f aca="false">AVERAGE(C21:C50)</f>
        <v>2188933.33333333</v>
      </c>
      <c r="H50" s="372" t="n">
        <f aca="false">DMAX(send99,3,H52:H53)</f>
        <v>3964000</v>
      </c>
      <c r="I50" s="373" t="n">
        <f aca="false">DMAX(send99,3,I52:I53)</f>
        <v>4011000</v>
      </c>
      <c r="J50" s="373" t="n">
        <f aca="false">DMAX(send99,3,J52:J53)</f>
        <v>3609000</v>
      </c>
      <c r="K50" s="373" t="n">
        <f aca="false">DMAX(send99,3,K52:K53)</f>
        <v>3671000</v>
      </c>
      <c r="L50" s="373" t="n">
        <f aca="false">DMAX(send99,3,L52:L53)</f>
        <v>2733000</v>
      </c>
      <c r="M50" s="373" t="n">
        <f aca="false">DMAX(send99,3,M52:M53)</f>
        <v>3102000</v>
      </c>
      <c r="N50" s="373" t="n">
        <f aca="false">DMAX(send99,3,N52:N53)</f>
        <v>3456000</v>
      </c>
      <c r="O50" s="373" t="n">
        <f aca="false">DMAX(send99,3,O52:O53)</f>
        <v>3691000</v>
      </c>
      <c r="P50" s="373" t="n">
        <f aca="false">DMAX(send99,3,P52:P53)</f>
        <v>3168000</v>
      </c>
      <c r="Q50" s="373" t="n">
        <f aca="false">DMAX(send99,3,Q52:Q53)</f>
        <v>3387000</v>
      </c>
      <c r="R50" s="373" t="n">
        <f aca="false">DMAX(send99,3,R52:R53)</f>
        <v>3360000</v>
      </c>
      <c r="S50" s="374" t="n">
        <f aca="false">DMAX(send99,3,S52:S53)</f>
        <v>3813000</v>
      </c>
      <c r="U50" s="291" t="n">
        <v>36923</v>
      </c>
      <c r="V50" s="148" t="n">
        <f aca="false">HLOOKUP(U50,$H$29:$S$33,2)</f>
        <v>4093750</v>
      </c>
      <c r="W50" s="148" t="n">
        <f aca="false">HLOOKUP($U50,$H$61:$S$65,2)</f>
        <v>5177000</v>
      </c>
    </row>
    <row r="51" customFormat="false" ht="11.25" hidden="false" customHeight="false" outlineLevel="0" collapsed="false">
      <c r="A51" s="199" t="n">
        <v>35597</v>
      </c>
      <c r="B51" s="192" t="n">
        <v>35597</v>
      </c>
      <c r="C51" s="306" t="n">
        <f aca="false">VLOOKUP($B51,data!$A$6:$M$15000,12)</f>
        <v>2297000</v>
      </c>
      <c r="D51" s="9" t="n">
        <f aca="false">IF(B51&lt;&gt;"",MONTH(B51),0)</f>
        <v>6</v>
      </c>
      <c r="E51" s="306" t="n">
        <f aca="false">AVERAGE(C45:C51)</f>
        <v>2139714.28571429</v>
      </c>
      <c r="F51" s="306" t="n">
        <f aca="false">AVERAGE(C22:C51)</f>
        <v>2195033.33333333</v>
      </c>
      <c r="H51" s="364"/>
      <c r="I51" s="365"/>
      <c r="J51" s="365"/>
      <c r="K51" s="365"/>
      <c r="L51" s="365"/>
      <c r="M51" s="365"/>
      <c r="N51" s="365"/>
      <c r="O51" s="365"/>
      <c r="P51" s="365"/>
      <c r="Q51" s="365"/>
      <c r="R51" s="365"/>
      <c r="S51" s="366"/>
      <c r="U51" s="291" t="n">
        <v>36951</v>
      </c>
      <c r="V51" s="148" t="n">
        <f aca="false">HLOOKUP(U51,$H$29:$S$33,2)</f>
        <v>3280838.70967742</v>
      </c>
      <c r="W51" s="148" t="n">
        <f aca="false">HLOOKUP($U51,$H$61:$S$65,2)</f>
        <v>4131000</v>
      </c>
    </row>
    <row r="52" customFormat="false" ht="11.25" hidden="false" customHeight="false" outlineLevel="0" collapsed="false">
      <c r="A52" s="199" t="n">
        <v>35598</v>
      </c>
      <c r="B52" s="192" t="n">
        <v>35598</v>
      </c>
      <c r="C52" s="306" t="n">
        <f aca="false">VLOOKUP($B52,data!$A$6:$M$15000,12)</f>
        <v>2517000</v>
      </c>
      <c r="D52" s="9" t="n">
        <f aca="false">IF(B52&lt;&gt;"",MONTH(B52),0)</f>
        <v>6</v>
      </c>
      <c r="E52" s="306" t="n">
        <f aca="false">AVERAGE(C46:C52)</f>
        <v>2179714.28571429</v>
      </c>
      <c r="F52" s="306" t="n">
        <f aca="false">AVERAGE(C23:C52)</f>
        <v>2211966.66666667</v>
      </c>
      <c r="H52" s="364" t="s">
        <v>99</v>
      </c>
      <c r="I52" s="365" t="s">
        <v>99</v>
      </c>
      <c r="J52" s="365" t="s">
        <v>99</v>
      </c>
      <c r="K52" s="365" t="s">
        <v>99</v>
      </c>
      <c r="L52" s="365" t="s">
        <v>99</v>
      </c>
      <c r="M52" s="365" t="s">
        <v>99</v>
      </c>
      <c r="N52" s="365" t="s">
        <v>99</v>
      </c>
      <c r="O52" s="365" t="s">
        <v>99</v>
      </c>
      <c r="P52" s="365" t="s">
        <v>99</v>
      </c>
      <c r="Q52" s="365" t="s">
        <v>99</v>
      </c>
      <c r="R52" s="365" t="s">
        <v>99</v>
      </c>
      <c r="S52" s="366" t="s">
        <v>99</v>
      </c>
      <c r="U52" s="291" t="n">
        <v>36982</v>
      </c>
      <c r="V52" s="148" t="n">
        <f aca="false">HLOOKUP(U52,$H$29:$S$33,2)</f>
        <v>3248200</v>
      </c>
      <c r="W52" s="148" t="n">
        <f aca="false">HLOOKUP($U52,$H$61:$S$65,2)</f>
        <v>3450000</v>
      </c>
    </row>
    <row r="53" customFormat="false" ht="12" hidden="false" customHeight="false" outlineLevel="0" collapsed="false">
      <c r="A53" s="199" t="n">
        <v>35599</v>
      </c>
      <c r="B53" s="192" t="n">
        <v>35599</v>
      </c>
      <c r="C53" s="306" t="n">
        <f aca="false">VLOOKUP($B53,data!$A$6:$M$15000,12)</f>
        <v>2602000</v>
      </c>
      <c r="D53" s="9" t="n">
        <f aca="false">IF(B53&lt;&gt;"",MONTH(B53),0)</f>
        <v>6</v>
      </c>
      <c r="E53" s="306" t="n">
        <f aca="false">AVERAGE(C47:C53)</f>
        <v>2238000</v>
      </c>
      <c r="F53" s="306" t="n">
        <f aca="false">AVERAGE(C24:C53)</f>
        <v>2218033.33333333</v>
      </c>
      <c r="H53" s="367" t="n">
        <v>1</v>
      </c>
      <c r="I53" s="368" t="n">
        <v>2</v>
      </c>
      <c r="J53" s="368" t="n">
        <v>3</v>
      </c>
      <c r="K53" s="368" t="n">
        <v>4</v>
      </c>
      <c r="L53" s="368" t="n">
        <v>5</v>
      </c>
      <c r="M53" s="368" t="n">
        <v>6</v>
      </c>
      <c r="N53" s="368" t="n">
        <v>7</v>
      </c>
      <c r="O53" s="368" t="n">
        <v>8</v>
      </c>
      <c r="P53" s="368" t="n">
        <v>9</v>
      </c>
      <c r="Q53" s="368" t="n">
        <v>10</v>
      </c>
      <c r="R53" s="368" t="n">
        <v>11</v>
      </c>
      <c r="S53" s="369" t="n">
        <v>12</v>
      </c>
      <c r="U53" s="291" t="n">
        <v>37012</v>
      </c>
      <c r="V53" s="148" t="e">
        <f aca="false">HLOOKUP(U53,$H$29:$S$33,2)</f>
        <v>#DIV/0!</v>
      </c>
      <c r="W53" s="148" t="n">
        <f aca="false">HLOOKUP($U53,$H$61:$S$65,2)</f>
        <v>0</v>
      </c>
    </row>
    <row r="54" customFormat="false" ht="12" hidden="false" customHeight="false" outlineLevel="0" collapsed="false">
      <c r="A54" s="199" t="n">
        <v>35600</v>
      </c>
      <c r="B54" s="192" t="n">
        <v>35600</v>
      </c>
      <c r="C54" s="306" t="n">
        <f aca="false">VLOOKUP($B54,data!$A$6:$M$15000,12)</f>
        <v>2452000</v>
      </c>
      <c r="D54" s="9" t="n">
        <f aca="false">IF(B54&lt;&gt;"",MONTH(B54),0)</f>
        <v>6</v>
      </c>
      <c r="E54" s="306" t="n">
        <f aca="false">AVERAGE(C48:C54)</f>
        <v>2283571.42857143</v>
      </c>
      <c r="F54" s="306" t="n">
        <f aca="false">AVERAGE(C25:C54)</f>
        <v>2220666.66666667</v>
      </c>
      <c r="U54" s="291" t="n">
        <v>37043</v>
      </c>
      <c r="V54" s="148" t="e">
        <f aca="false">HLOOKUP(U54,$H$29:$S$33,2)</f>
        <v>#DIV/0!</v>
      </c>
      <c r="W54" s="148" t="n">
        <f aca="false">HLOOKUP($U54,$H$61:$S$65,2)</f>
        <v>0</v>
      </c>
    </row>
    <row r="55" customFormat="false" ht="11.25" hidden="false" customHeight="false" outlineLevel="0" collapsed="false">
      <c r="A55" s="199" t="n">
        <v>35601</v>
      </c>
      <c r="B55" s="192" t="n">
        <v>35601</v>
      </c>
      <c r="C55" s="306" t="n">
        <f aca="false">VLOOKUP($B55,data!$A$6:$M$15000,12)</f>
        <v>2166000</v>
      </c>
      <c r="D55" s="9" t="n">
        <f aca="false">IF(B55&lt;&gt;"",MONTH(B55),0)</f>
        <v>6</v>
      </c>
      <c r="E55" s="306" t="n">
        <f aca="false">AVERAGE(C49:C55)</f>
        <v>2294428.57142857</v>
      </c>
      <c r="F55" s="306" t="n">
        <f aca="false">AVERAGE(C26:C55)</f>
        <v>2219400</v>
      </c>
      <c r="H55" s="358" t="n">
        <v>36526</v>
      </c>
      <c r="I55" s="359" t="n">
        <v>36557</v>
      </c>
      <c r="J55" s="359" t="n">
        <v>36586</v>
      </c>
      <c r="K55" s="359" t="n">
        <v>36617</v>
      </c>
      <c r="L55" s="359" t="n">
        <v>36647</v>
      </c>
      <c r="M55" s="359" t="n">
        <v>36678</v>
      </c>
      <c r="N55" s="359" t="n">
        <v>36708</v>
      </c>
      <c r="O55" s="359" t="n">
        <v>36739</v>
      </c>
      <c r="P55" s="359" t="n">
        <v>36770</v>
      </c>
      <c r="Q55" s="359" t="n">
        <v>36800</v>
      </c>
      <c r="R55" s="359" t="n">
        <v>36831</v>
      </c>
      <c r="S55" s="360" t="n">
        <v>36861</v>
      </c>
      <c r="U55" s="291" t="n">
        <v>37073</v>
      </c>
      <c r="V55" s="148" t="e">
        <f aca="false">HLOOKUP(U55,$H$29:$S$33,2)</f>
        <v>#DIV/0!</v>
      </c>
      <c r="W55" s="148" t="n">
        <f aca="false">HLOOKUP($U55,$H$61:$S$65,2)</f>
        <v>0</v>
      </c>
    </row>
    <row r="56" customFormat="false" ht="11.25" hidden="false" customHeight="false" outlineLevel="0" collapsed="false">
      <c r="A56" s="199" t="n">
        <v>35602</v>
      </c>
      <c r="B56" s="192" t="n">
        <v>35602</v>
      </c>
      <c r="C56" s="306" t="n">
        <f aca="false">VLOOKUP($B56,data!$A$6:$M$15000,12)</f>
        <v>1871000</v>
      </c>
      <c r="D56" s="9" t="n">
        <f aca="false">IF(B56&lt;&gt;"",MONTH(B56),0)</f>
        <v>6</v>
      </c>
      <c r="E56" s="306" t="n">
        <f aca="false">AVERAGE(C50:C56)</f>
        <v>2268428.57142857</v>
      </c>
      <c r="F56" s="306" t="n">
        <f aca="false">AVERAGE(C27:C56)</f>
        <v>2208633.33333333</v>
      </c>
      <c r="H56" s="372" t="n">
        <f aca="false">DMAX(send00,3,H58:H59)</f>
        <v>3783000</v>
      </c>
      <c r="I56" s="373" t="n">
        <f aca="false">DMAX(send00,3,I58:I59)</f>
        <v>3904000</v>
      </c>
      <c r="J56" s="373" t="n">
        <f aca="false">DMAX(send00,3,J58:J59)</f>
        <v>3871000</v>
      </c>
      <c r="K56" s="373" t="n">
        <f aca="false">DMAX(send00,3,K58:K59)</f>
        <v>2976000</v>
      </c>
      <c r="L56" s="373" t="n">
        <f aca="false">DMAX(send00,3,L58:L59)</f>
        <v>3250000</v>
      </c>
      <c r="M56" s="373" t="n">
        <f aca="false">DMAX(send00,3,M58:M59)</f>
        <v>3760000</v>
      </c>
      <c r="N56" s="373" t="n">
        <f aca="false">DMAX(send00,3,N58:N59)</f>
        <v>3919000</v>
      </c>
      <c r="O56" s="373" t="n">
        <f aca="false">DMAX(send00,3,O58:O59)</f>
        <v>4016000</v>
      </c>
      <c r="P56" s="373" t="n">
        <f aca="false">DMAX(send00,3,P58:P59)</f>
        <v>3847000</v>
      </c>
      <c r="Q56" s="373" t="n">
        <f aca="false">DMAX(send00,3,Q58:Q59)</f>
        <v>3459000</v>
      </c>
      <c r="R56" s="373" t="n">
        <f aca="false">DMAX(send00,3,R58:R59)</f>
        <v>4552000</v>
      </c>
      <c r="S56" s="374" t="n">
        <f aca="false">DMAX(send00,3,S58:S59)</f>
        <v>4014000</v>
      </c>
      <c r="U56" s="291" t="n">
        <v>37104</v>
      </c>
      <c r="V56" s="148" t="e">
        <f aca="false">HLOOKUP(U56,$H$29:$S$33,2)</f>
        <v>#DIV/0!</v>
      </c>
      <c r="W56" s="148" t="n">
        <f aca="false">HLOOKUP($U56,$H$61:$S$65,2)</f>
        <v>0</v>
      </c>
    </row>
    <row r="57" customFormat="false" ht="11.25" hidden="false" customHeight="false" outlineLevel="0" collapsed="false">
      <c r="A57" s="199" t="n">
        <v>35603</v>
      </c>
      <c r="B57" s="192" t="n">
        <v>35603</v>
      </c>
      <c r="C57" s="306" t="n">
        <f aca="false">VLOOKUP($B57,data!$A$6:$M$15000,12)</f>
        <v>1856000</v>
      </c>
      <c r="D57" s="9" t="n">
        <f aca="false">IF(B57&lt;&gt;"",MONTH(B57),0)</f>
        <v>6</v>
      </c>
      <c r="E57" s="306" t="n">
        <f aca="false">AVERAGE(C51:C57)</f>
        <v>2251571.42857143</v>
      </c>
      <c r="F57" s="306" t="n">
        <f aca="false">AVERAGE(C28:C57)</f>
        <v>2202700</v>
      </c>
      <c r="H57" s="364"/>
      <c r="I57" s="365"/>
      <c r="J57" s="365"/>
      <c r="K57" s="365"/>
      <c r="L57" s="365"/>
      <c r="M57" s="365"/>
      <c r="N57" s="365"/>
      <c r="O57" s="365"/>
      <c r="P57" s="365"/>
      <c r="Q57" s="365"/>
      <c r="R57" s="365"/>
      <c r="S57" s="366"/>
      <c r="U57" s="291" t="n">
        <v>37135</v>
      </c>
      <c r="V57" s="148" t="e">
        <f aca="false">HLOOKUP(U57,$H$29:$S$33,2)</f>
        <v>#DIV/0!</v>
      </c>
      <c r="W57" s="148" t="n">
        <f aca="false">HLOOKUP($U57,$H$61:$S$65,2)</f>
        <v>0</v>
      </c>
    </row>
    <row r="58" customFormat="false" ht="11.25" hidden="false" customHeight="false" outlineLevel="0" collapsed="false">
      <c r="A58" s="199" t="n">
        <v>35604</v>
      </c>
      <c r="B58" s="192" t="n">
        <v>35604</v>
      </c>
      <c r="C58" s="306" t="n">
        <f aca="false">VLOOKUP($B58,data!$A$6:$M$15000,12)</f>
        <v>2185000</v>
      </c>
      <c r="D58" s="9" t="n">
        <f aca="false">IF(B58&lt;&gt;"",MONTH(B58),0)</f>
        <v>6</v>
      </c>
      <c r="E58" s="306" t="n">
        <f aca="false">AVERAGE(C52:C58)</f>
        <v>2235571.42857143</v>
      </c>
      <c r="F58" s="306" t="n">
        <f aca="false">AVERAGE(C29:C58)</f>
        <v>2212566.66666667</v>
      </c>
      <c r="H58" s="364" t="s">
        <v>99</v>
      </c>
      <c r="I58" s="365" t="s">
        <v>99</v>
      </c>
      <c r="J58" s="365" t="s">
        <v>99</v>
      </c>
      <c r="K58" s="365" t="s">
        <v>99</v>
      </c>
      <c r="L58" s="365" t="s">
        <v>99</v>
      </c>
      <c r="M58" s="365" t="s">
        <v>99</v>
      </c>
      <c r="N58" s="365" t="s">
        <v>99</v>
      </c>
      <c r="O58" s="365" t="s">
        <v>99</v>
      </c>
      <c r="P58" s="365" t="s">
        <v>99</v>
      </c>
      <c r="Q58" s="365" t="s">
        <v>99</v>
      </c>
      <c r="R58" s="365" t="s">
        <v>99</v>
      </c>
      <c r="S58" s="366" t="s">
        <v>99</v>
      </c>
      <c r="U58" s="291" t="n">
        <v>37165</v>
      </c>
      <c r="V58" s="148" t="e">
        <f aca="false">HLOOKUP(U58,$H$29:$S$33,2)</f>
        <v>#DIV/0!</v>
      </c>
      <c r="W58" s="148" t="n">
        <f aca="false">HLOOKUP($U58,$H$61:$S$65,2)</f>
        <v>0</v>
      </c>
    </row>
    <row r="59" customFormat="false" ht="12" hidden="false" customHeight="false" outlineLevel="0" collapsed="false">
      <c r="A59" s="199" t="n">
        <v>35605</v>
      </c>
      <c r="B59" s="192" t="n">
        <v>35605</v>
      </c>
      <c r="C59" s="306" t="n">
        <f aca="false">VLOOKUP($B59,data!$A$6:$M$15000,12)</f>
        <v>2252000</v>
      </c>
      <c r="D59" s="9" t="n">
        <f aca="false">IF(B59&lt;&gt;"",MONTH(B59),0)</f>
        <v>6</v>
      </c>
      <c r="E59" s="306" t="n">
        <f aca="false">AVERAGE(C53:C59)</f>
        <v>2197714.28571429</v>
      </c>
      <c r="F59" s="306" t="n">
        <f aca="false">AVERAGE(C30:C59)</f>
        <v>2234400</v>
      </c>
      <c r="H59" s="367" t="n">
        <v>1</v>
      </c>
      <c r="I59" s="368" t="n">
        <v>2</v>
      </c>
      <c r="J59" s="368" t="n">
        <v>3</v>
      </c>
      <c r="K59" s="368" t="n">
        <v>4</v>
      </c>
      <c r="L59" s="368" t="n">
        <v>5</v>
      </c>
      <c r="M59" s="368" t="n">
        <v>6</v>
      </c>
      <c r="N59" s="368" t="n">
        <v>7</v>
      </c>
      <c r="O59" s="368" t="n">
        <v>8</v>
      </c>
      <c r="P59" s="368" t="n">
        <v>9</v>
      </c>
      <c r="Q59" s="368" t="n">
        <v>10</v>
      </c>
      <c r="R59" s="368" t="n">
        <v>11</v>
      </c>
      <c r="S59" s="369" t="n">
        <v>12</v>
      </c>
      <c r="U59" s="291" t="n">
        <v>37196</v>
      </c>
      <c r="V59" s="148" t="e">
        <f aca="false">HLOOKUP(U59,$H$29:$S$33,2)</f>
        <v>#DIV/0!</v>
      </c>
      <c r="W59" s="148" t="n">
        <f aca="false">HLOOKUP($U59,$H$61:$S$65,2)</f>
        <v>0</v>
      </c>
    </row>
    <row r="60" customFormat="false" ht="12" hidden="false" customHeight="false" outlineLevel="0" collapsed="false">
      <c r="A60" s="199" t="n">
        <v>35606</v>
      </c>
      <c r="B60" s="192" t="n">
        <v>35606</v>
      </c>
      <c r="C60" s="306" t="n">
        <f aca="false">VLOOKUP($B60,data!$A$6:$M$15000,12)</f>
        <v>2324000</v>
      </c>
      <c r="D60" s="9" t="n">
        <f aca="false">IF(B60&lt;&gt;"",MONTH(B60),0)</f>
        <v>6</v>
      </c>
      <c r="E60" s="306" t="n">
        <f aca="false">AVERAGE(C54:C60)</f>
        <v>2158000</v>
      </c>
      <c r="F60" s="306" t="n">
        <f aca="false">AVERAGE(C31:C60)</f>
        <v>2251700</v>
      </c>
      <c r="U60" s="291" t="n">
        <v>37226</v>
      </c>
      <c r="V60" s="148" t="e">
        <f aca="false">HLOOKUP(U60,$H$29:$S$33,2)</f>
        <v>#DIV/0!</v>
      </c>
      <c r="W60" s="148" t="n">
        <f aca="false">HLOOKUP($U60,$H$61:$S$65,2)</f>
        <v>0</v>
      </c>
    </row>
    <row r="61" customFormat="false" ht="11.25" hidden="false" customHeight="false" outlineLevel="0" collapsed="false">
      <c r="A61" s="199" t="n">
        <v>35607</v>
      </c>
      <c r="B61" s="192" t="n">
        <v>35607</v>
      </c>
      <c r="C61" s="306" t="n">
        <f aca="false">VLOOKUP($B61,data!$A$6:$M$15000,12)</f>
        <v>2190000</v>
      </c>
      <c r="D61" s="9" t="n">
        <f aca="false">IF(B61&lt;&gt;"",MONTH(B61),0)</f>
        <v>6</v>
      </c>
      <c r="E61" s="306" t="n">
        <f aca="false">AVERAGE(C55:C61)</f>
        <v>2120571.42857143</v>
      </c>
      <c r="F61" s="306" t="n">
        <f aca="false">AVERAGE(C32:C61)</f>
        <v>2241700</v>
      </c>
      <c r="H61" s="358" t="n">
        <v>36892</v>
      </c>
      <c r="I61" s="359" t="n">
        <v>36923</v>
      </c>
      <c r="J61" s="359" t="n">
        <v>36951</v>
      </c>
      <c r="K61" s="359" t="n">
        <v>36982</v>
      </c>
      <c r="L61" s="359" t="n">
        <v>37012</v>
      </c>
      <c r="M61" s="359" t="n">
        <v>37043</v>
      </c>
      <c r="N61" s="359" t="n">
        <v>37073</v>
      </c>
      <c r="O61" s="359" t="n">
        <v>37104</v>
      </c>
      <c r="P61" s="359" t="n">
        <v>37135</v>
      </c>
      <c r="Q61" s="359" t="n">
        <v>37165</v>
      </c>
      <c r="R61" s="359" t="n">
        <v>37196</v>
      </c>
      <c r="S61" s="360" t="n">
        <v>37226</v>
      </c>
    </row>
    <row r="62" customFormat="false" ht="11.25" hidden="false" customHeight="false" outlineLevel="0" collapsed="false">
      <c r="A62" s="199" t="n">
        <v>35608</v>
      </c>
      <c r="B62" s="192" t="n">
        <v>35608</v>
      </c>
      <c r="C62" s="306" t="n">
        <f aca="false">VLOOKUP($B62,data!$A$6:$M$15000,12)</f>
        <v>2079000</v>
      </c>
      <c r="D62" s="9" t="n">
        <f aca="false">IF(B62&lt;&gt;"",MONTH(B62),0)</f>
        <v>6</v>
      </c>
      <c r="E62" s="306" t="n">
        <f aca="false">AVERAGE(C56:C62)</f>
        <v>2108142.85714286</v>
      </c>
      <c r="F62" s="306" t="n">
        <f aca="false">AVERAGE(C33:C62)</f>
        <v>2222066.66666667</v>
      </c>
      <c r="H62" s="372" t="n">
        <f aca="false">DMAX(send01,3,H64:H65)</f>
        <v>5211000</v>
      </c>
      <c r="I62" s="373" t="n">
        <f aca="false">DMAX(send01,3,I64:I65)</f>
        <v>5177000</v>
      </c>
      <c r="J62" s="373" t="n">
        <f aca="false">DMAX(send01,3,J64:J65)</f>
        <v>4131000</v>
      </c>
      <c r="K62" s="373" t="n">
        <f aca="false">DMAX(send01,3,K64:K65)</f>
        <v>3450000</v>
      </c>
      <c r="L62" s="373" t="n">
        <f aca="false">DMAX(send01,3,L64:L65)</f>
        <v>0</v>
      </c>
      <c r="M62" s="373" t="n">
        <f aca="false">DMAX(send01,3,M64:M65)</f>
        <v>0</v>
      </c>
      <c r="N62" s="373" t="n">
        <f aca="false">DMAX(send01,3,N64:N65)</f>
        <v>0</v>
      </c>
      <c r="O62" s="373" t="n">
        <f aca="false">DMAX(send01,3,O64:O65)</f>
        <v>0</v>
      </c>
      <c r="P62" s="373" t="n">
        <f aca="false">DMAX(send01,3,P64:P65)</f>
        <v>0</v>
      </c>
      <c r="Q62" s="373" t="n">
        <f aca="false">DMAX(send01,3,Q64:Q65)</f>
        <v>0</v>
      </c>
      <c r="R62" s="373" t="n">
        <f aca="false">DMAX(send01,3,R64:R65)</f>
        <v>0</v>
      </c>
      <c r="S62" s="374" t="n">
        <f aca="false">DMAX(send01,3,S64:S65)</f>
        <v>0</v>
      </c>
    </row>
    <row r="63" customFormat="false" ht="11.25" hidden="false" customHeight="false" outlineLevel="0" collapsed="false">
      <c r="A63" s="199" t="n">
        <v>35609</v>
      </c>
      <c r="B63" s="192" t="n">
        <v>35609</v>
      </c>
      <c r="C63" s="306" t="n">
        <f aca="false">VLOOKUP($B63,data!$A$6:$M$15000,12)</f>
        <v>1969000</v>
      </c>
      <c r="D63" s="9" t="n">
        <f aca="false">IF(B63&lt;&gt;"",MONTH(B63),0)</f>
        <v>6</v>
      </c>
      <c r="E63" s="306" t="n">
        <f aca="false">AVERAGE(C57:C63)</f>
        <v>2122142.85714286</v>
      </c>
      <c r="F63" s="306" t="n">
        <f aca="false">AVERAGE(C34:C63)</f>
        <v>2198733.33333333</v>
      </c>
      <c r="H63" s="364"/>
      <c r="I63" s="365"/>
      <c r="J63" s="365"/>
      <c r="K63" s="365"/>
      <c r="L63" s="365"/>
      <c r="M63" s="365"/>
      <c r="N63" s="365"/>
      <c r="O63" s="365"/>
      <c r="P63" s="365"/>
      <c r="Q63" s="365"/>
      <c r="R63" s="365"/>
      <c r="S63" s="366"/>
    </row>
    <row r="64" customFormat="false" ht="11.25" hidden="false" customHeight="false" outlineLevel="0" collapsed="false">
      <c r="A64" s="199" t="n">
        <v>35610</v>
      </c>
      <c r="B64" s="192" t="n">
        <v>35610</v>
      </c>
      <c r="C64" s="306" t="n">
        <f aca="false">VLOOKUP($B64,data!$A$6:$M$15000,12)</f>
        <v>1983000</v>
      </c>
      <c r="D64" s="9" t="n">
        <f aca="false">IF(B64&lt;&gt;"",MONTH(B64),0)</f>
        <v>6</v>
      </c>
      <c r="E64" s="306" t="n">
        <f aca="false">AVERAGE(C58:C64)</f>
        <v>2140285.71428571</v>
      </c>
      <c r="F64" s="306" t="n">
        <f aca="false">AVERAGE(C35:C64)</f>
        <v>2181833.33333333</v>
      </c>
      <c r="H64" s="364" t="s">
        <v>99</v>
      </c>
      <c r="I64" s="365" t="s">
        <v>99</v>
      </c>
      <c r="J64" s="365" t="s">
        <v>99</v>
      </c>
      <c r="K64" s="365" t="s">
        <v>99</v>
      </c>
      <c r="L64" s="365" t="s">
        <v>99</v>
      </c>
      <c r="M64" s="365" t="s">
        <v>99</v>
      </c>
      <c r="N64" s="365" t="s">
        <v>99</v>
      </c>
      <c r="O64" s="365" t="s">
        <v>99</v>
      </c>
      <c r="P64" s="365" t="s">
        <v>99</v>
      </c>
      <c r="Q64" s="365" t="s">
        <v>99</v>
      </c>
      <c r="R64" s="365" t="s">
        <v>99</v>
      </c>
      <c r="S64" s="366" t="s">
        <v>99</v>
      </c>
    </row>
    <row r="65" customFormat="false" ht="12" hidden="false" customHeight="false" outlineLevel="0" collapsed="false">
      <c r="A65" s="199" t="n">
        <v>35611</v>
      </c>
      <c r="B65" s="192" t="n">
        <v>35611</v>
      </c>
      <c r="C65" s="306" t="n">
        <f aca="false">VLOOKUP($B65,data!$A$6:$M$15000,12)</f>
        <v>2291000</v>
      </c>
      <c r="D65" s="9" t="n">
        <f aca="false">IF(B65&lt;&gt;"",MONTH(B65),0)</f>
        <v>6</v>
      </c>
      <c r="E65" s="306" t="n">
        <f aca="false">AVERAGE(C59:C65)</f>
        <v>2155428.57142857</v>
      </c>
      <c r="F65" s="306" t="n">
        <f aca="false">AVERAGE(C36:C65)</f>
        <v>2185300</v>
      </c>
      <c r="H65" s="367" t="n">
        <v>1</v>
      </c>
      <c r="I65" s="368" t="n">
        <v>2</v>
      </c>
      <c r="J65" s="368" t="n">
        <v>3</v>
      </c>
      <c r="K65" s="368" t="n">
        <v>4</v>
      </c>
      <c r="L65" s="368" t="n">
        <v>5</v>
      </c>
      <c r="M65" s="368" t="n">
        <v>6</v>
      </c>
      <c r="N65" s="368" t="n">
        <v>7</v>
      </c>
      <c r="O65" s="368" t="n">
        <v>8</v>
      </c>
      <c r="P65" s="368" t="n">
        <v>9</v>
      </c>
      <c r="Q65" s="368" t="n">
        <v>10</v>
      </c>
      <c r="R65" s="368" t="n">
        <v>11</v>
      </c>
      <c r="S65" s="369" t="n">
        <v>12</v>
      </c>
    </row>
    <row r="66" customFormat="false" ht="11.25" hidden="false" customHeight="false" outlineLevel="0" collapsed="false">
      <c r="A66" s="199" t="n">
        <v>35612</v>
      </c>
      <c r="B66" s="192" t="n">
        <v>35612</v>
      </c>
      <c r="C66" s="306" t="n">
        <f aca="false">VLOOKUP($B66,data!$A$6:$M$15000,12)</f>
        <v>2412000</v>
      </c>
      <c r="D66" s="9" t="n">
        <f aca="false">IF(B66&lt;&gt;"",MONTH(B66),0)</f>
        <v>7</v>
      </c>
      <c r="E66" s="306" t="n">
        <f aca="false">AVERAGE(C60:C66)</f>
        <v>2178285.71428571</v>
      </c>
      <c r="F66" s="306" t="n">
        <f aca="false">AVERAGE(C37:C66)</f>
        <v>2195433.33333333</v>
      </c>
    </row>
    <row r="67" customFormat="false" ht="11.25" hidden="false" customHeight="false" outlineLevel="0" collapsed="false">
      <c r="A67" s="199" t="n">
        <v>35613</v>
      </c>
      <c r="B67" s="192" t="n">
        <v>35613</v>
      </c>
      <c r="C67" s="306" t="n">
        <f aca="false">VLOOKUP($B67,data!$A$6:$M$15000,12)</f>
        <v>2568000</v>
      </c>
      <c r="D67" s="9" t="n">
        <f aca="false">IF(B67&lt;&gt;"",MONTH(B67),0)</f>
        <v>7</v>
      </c>
      <c r="E67" s="306" t="n">
        <f aca="false">AVERAGE(C61:C67)</f>
        <v>2213142.85714286</v>
      </c>
      <c r="F67" s="306" t="n">
        <f aca="false">AVERAGE(C38:C67)</f>
        <v>2200733.33333333</v>
      </c>
    </row>
    <row r="68" customFormat="false" ht="11.25" hidden="false" customHeight="false" outlineLevel="0" collapsed="false">
      <c r="A68" s="199" t="n">
        <v>35614</v>
      </c>
      <c r="B68" s="192" t="n">
        <v>35614</v>
      </c>
      <c r="C68" s="306" t="n">
        <f aca="false">VLOOKUP($B68,data!$A$6:$M$15000,12)</f>
        <v>2618000</v>
      </c>
      <c r="D68" s="9" t="n">
        <f aca="false">IF(B68&lt;&gt;"",MONTH(B68),0)</f>
        <v>7</v>
      </c>
      <c r="E68" s="306" t="n">
        <f aca="false">AVERAGE(C62:C68)</f>
        <v>2274285.71428571</v>
      </c>
      <c r="F68" s="306" t="n">
        <f aca="false">AVERAGE(C39:C68)</f>
        <v>2209566.66666667</v>
      </c>
    </row>
    <row r="69" customFormat="false" ht="11.25" hidden="false" customHeight="false" outlineLevel="0" collapsed="false">
      <c r="A69" s="199" t="n">
        <v>35615</v>
      </c>
      <c r="B69" s="192" t="n">
        <v>35615</v>
      </c>
      <c r="C69" s="306" t="n">
        <f aca="false">VLOOKUP($B69,data!$A$6:$M$15000,12)</f>
        <v>2266000</v>
      </c>
      <c r="D69" s="9" t="n">
        <f aca="false">IF(B69&lt;&gt;"",MONTH(B69),0)</f>
        <v>7</v>
      </c>
      <c r="E69" s="306" t="n">
        <f aca="false">AVERAGE(C63:C69)</f>
        <v>2301000</v>
      </c>
      <c r="F69" s="306" t="n">
        <f aca="false">AVERAGE(C40:C69)</f>
        <v>2202466.66666667</v>
      </c>
    </row>
    <row r="70" customFormat="false" ht="11.25" hidden="false" customHeight="false" outlineLevel="0" collapsed="false">
      <c r="A70" s="199" t="n">
        <v>35616</v>
      </c>
      <c r="B70" s="192" t="n">
        <v>35616</v>
      </c>
      <c r="C70" s="306" t="n">
        <f aca="false">VLOOKUP($B70,data!$A$6:$M$15000,12)</f>
        <v>2238000</v>
      </c>
      <c r="D70" s="9" t="n">
        <f aca="false">IF(B70&lt;&gt;"",MONTH(B70),0)</f>
        <v>7</v>
      </c>
      <c r="E70" s="306" t="n">
        <f aca="false">AVERAGE(C64:C70)</f>
        <v>2339428.57142857</v>
      </c>
      <c r="F70" s="306" t="n">
        <f aca="false">AVERAGE(C41:C70)</f>
        <v>2207033.33333333</v>
      </c>
    </row>
    <row r="71" customFormat="false" ht="11.25" hidden="false" customHeight="false" outlineLevel="0" collapsed="false">
      <c r="A71" s="199" t="n">
        <v>35617</v>
      </c>
      <c r="B71" s="192" t="n">
        <v>35617</v>
      </c>
      <c r="C71" s="306" t="n">
        <f aca="false">VLOOKUP($B71,data!$A$6:$M$15000,12)</f>
        <v>2380000</v>
      </c>
      <c r="D71" s="9" t="n">
        <f aca="false">IF(B71&lt;&gt;"",MONTH(B71),0)</f>
        <v>7</v>
      </c>
      <c r="E71" s="306" t="n">
        <f aca="false">AVERAGE(C65:C71)</f>
        <v>2396142.85714286</v>
      </c>
      <c r="F71" s="306" t="n">
        <f aca="false">AVERAGE(C42:C71)</f>
        <v>2216433.33333333</v>
      </c>
    </row>
    <row r="72" customFormat="false" ht="11.25" hidden="false" customHeight="false" outlineLevel="0" collapsed="false">
      <c r="A72" s="199" t="n">
        <v>35618</v>
      </c>
      <c r="B72" s="192" t="n">
        <v>35618</v>
      </c>
      <c r="C72" s="306" t="n">
        <f aca="false">VLOOKUP($B72,data!$A$6:$M$15000,12)</f>
        <v>2714000</v>
      </c>
      <c r="D72" s="9" t="n">
        <f aca="false">IF(B72&lt;&gt;"",MONTH(B72),0)</f>
        <v>7</v>
      </c>
      <c r="E72" s="306" t="n">
        <f aca="false">AVERAGE(C66:C72)</f>
        <v>2456571.42857143</v>
      </c>
      <c r="F72" s="306" t="n">
        <f aca="false">AVERAGE(C43:C72)</f>
        <v>2239500</v>
      </c>
    </row>
    <row r="73" customFormat="false" ht="11.25" hidden="false" customHeight="false" outlineLevel="0" collapsed="false">
      <c r="A73" s="199" t="n">
        <v>35619</v>
      </c>
      <c r="B73" s="192" t="n">
        <v>35619</v>
      </c>
      <c r="C73" s="306" t="n">
        <f aca="false">VLOOKUP($B73,data!$A$6:$M$15000,12)</f>
        <v>2849000</v>
      </c>
      <c r="D73" s="9" t="n">
        <f aca="false">IF(B73&lt;&gt;"",MONTH(B73),0)</f>
        <v>7</v>
      </c>
      <c r="E73" s="306" t="n">
        <f aca="false">AVERAGE(C67:C73)</f>
        <v>2519000</v>
      </c>
      <c r="F73" s="306" t="n">
        <f aca="false">AVERAGE(C44:C73)</f>
        <v>2267666.66666667</v>
      </c>
    </row>
    <row r="74" customFormat="false" ht="11.25" hidden="false" customHeight="false" outlineLevel="0" collapsed="false">
      <c r="A74" s="199" t="n">
        <v>35620</v>
      </c>
      <c r="B74" s="192" t="n">
        <v>35620</v>
      </c>
      <c r="C74" s="306" t="n">
        <f aca="false">VLOOKUP($B74,data!$A$6:$M$15000,12)</f>
        <v>2765000</v>
      </c>
      <c r="D74" s="9" t="n">
        <f aca="false">IF(B74&lt;&gt;"",MONTH(B74),0)</f>
        <v>7</v>
      </c>
      <c r="E74" s="306" t="n">
        <f aca="false">AVERAGE(C68:C74)</f>
        <v>2547142.85714286</v>
      </c>
      <c r="F74" s="306" t="n">
        <f aca="false">AVERAGE(C45:C74)</f>
        <v>2284166.66666667</v>
      </c>
    </row>
    <row r="75" customFormat="false" ht="11.25" hidden="false" customHeight="false" outlineLevel="0" collapsed="false">
      <c r="A75" s="199" t="n">
        <v>35621</v>
      </c>
      <c r="B75" s="192" t="n">
        <v>35621</v>
      </c>
      <c r="C75" s="306" t="n">
        <f aca="false">VLOOKUP($B75,data!$A$6:$M$15000,12)</f>
        <v>2589000</v>
      </c>
      <c r="D75" s="9" t="n">
        <f aca="false">IF(B75&lt;&gt;"",MONTH(B75),0)</f>
        <v>7</v>
      </c>
      <c r="E75" s="306" t="n">
        <f aca="false">AVERAGE(C69:C75)</f>
        <v>2543000</v>
      </c>
      <c r="F75" s="306" t="n">
        <f aca="false">AVERAGE(C46:C75)</f>
        <v>2295900</v>
      </c>
    </row>
    <row r="76" customFormat="false" ht="11.25" hidden="false" customHeight="false" outlineLevel="0" collapsed="false">
      <c r="A76" s="199" t="n">
        <v>35622</v>
      </c>
      <c r="B76" s="192" t="n">
        <v>35622</v>
      </c>
      <c r="C76" s="306" t="n">
        <f aca="false">VLOOKUP($B76,data!$A$6:$M$15000,12)</f>
        <v>2422000</v>
      </c>
      <c r="D76" s="9" t="n">
        <f aca="false">IF(B76&lt;&gt;"",MONTH(B76),0)</f>
        <v>7</v>
      </c>
      <c r="E76" s="306" t="n">
        <f aca="false">AVERAGE(C70:C76)</f>
        <v>2565285.71428571</v>
      </c>
      <c r="F76" s="306" t="n">
        <f aca="false">AVERAGE(C47:C76)</f>
        <v>2303500</v>
      </c>
    </row>
    <row r="77" customFormat="false" ht="11.25" hidden="false" customHeight="false" outlineLevel="0" collapsed="false">
      <c r="A77" s="199" t="n">
        <v>35623</v>
      </c>
      <c r="B77" s="192" t="n">
        <v>35623</v>
      </c>
      <c r="C77" s="306" t="n">
        <f aca="false">VLOOKUP($B77,data!$A$6:$M$15000,12)</f>
        <v>2394000</v>
      </c>
      <c r="D77" s="9" t="n">
        <f aca="false">IF(B77&lt;&gt;"",MONTH(B77),0)</f>
        <v>7</v>
      </c>
      <c r="E77" s="306" t="n">
        <f aca="false">AVERAGE(C71:C77)</f>
        <v>2587571.42857143</v>
      </c>
      <c r="F77" s="306" t="n">
        <f aca="false">AVERAGE(C48:C77)</f>
        <v>2312200</v>
      </c>
    </row>
    <row r="78" customFormat="false" ht="11.25" hidden="false" customHeight="false" outlineLevel="0" collapsed="false">
      <c r="A78" s="199" t="n">
        <v>35624</v>
      </c>
      <c r="B78" s="192" t="n">
        <v>35624</v>
      </c>
      <c r="C78" s="306" t="n">
        <f aca="false">VLOOKUP($B78,data!$A$6:$M$15000,12)</f>
        <v>2354000</v>
      </c>
      <c r="D78" s="9" t="n">
        <f aca="false">IF(B78&lt;&gt;"",MONTH(B78),0)</f>
        <v>7</v>
      </c>
      <c r="E78" s="306" t="n">
        <f aca="false">AVERAGE(C72:C78)</f>
        <v>2583857.14285714</v>
      </c>
      <c r="F78" s="306" t="n">
        <f aca="false">AVERAGE(C49:C78)</f>
        <v>2321000</v>
      </c>
    </row>
    <row r="79" customFormat="false" ht="11.25" hidden="false" customHeight="false" outlineLevel="0" collapsed="false">
      <c r="A79" s="199" t="n">
        <v>35625</v>
      </c>
      <c r="B79" s="192" t="n">
        <v>35625</v>
      </c>
      <c r="C79" s="306" t="n">
        <f aca="false">VLOOKUP($B79,data!$A$6:$M$15000,12)</f>
        <v>2853000</v>
      </c>
      <c r="D79" s="9" t="n">
        <f aca="false">IF(B79&lt;&gt;"",MONTH(B79),0)</f>
        <v>7</v>
      </c>
      <c r="E79" s="306" t="n">
        <f aca="false">AVERAGE(C73:C79)</f>
        <v>2603714.28571429</v>
      </c>
      <c r="F79" s="306" t="n">
        <f aca="false">AVERAGE(C50:C79)</f>
        <v>2347666.66666667</v>
      </c>
    </row>
    <row r="80" customFormat="false" ht="11.25" hidden="false" customHeight="false" outlineLevel="0" collapsed="false">
      <c r="A80" s="199" t="n">
        <v>35626</v>
      </c>
      <c r="B80" s="192" t="n">
        <v>35626</v>
      </c>
      <c r="C80" s="306" t="n">
        <f aca="false">VLOOKUP($B80,data!$A$6:$M$15000,12)</f>
        <v>2896000</v>
      </c>
      <c r="D80" s="9" t="n">
        <f aca="false">IF(B80&lt;&gt;"",MONTH(B80),0)</f>
        <v>7</v>
      </c>
      <c r="E80" s="306" t="n">
        <f aca="false">AVERAGE(C74:C80)</f>
        <v>2610428.57142857</v>
      </c>
      <c r="F80" s="306" t="n">
        <f aca="false">AVERAGE(C51:C80)</f>
        <v>2378400</v>
      </c>
    </row>
    <row r="81" customFormat="false" ht="11.25" hidden="false" customHeight="false" outlineLevel="0" collapsed="false">
      <c r="A81" s="199" t="n">
        <v>35627</v>
      </c>
      <c r="B81" s="192" t="n">
        <v>35627</v>
      </c>
      <c r="C81" s="306" t="n">
        <f aca="false">VLOOKUP($B81,data!$A$6:$M$15000,12)</f>
        <v>2968000</v>
      </c>
      <c r="D81" s="9" t="n">
        <f aca="false">IF(B81&lt;&gt;"",MONTH(B81),0)</f>
        <v>7</v>
      </c>
      <c r="E81" s="306" t="n">
        <f aca="false">AVERAGE(C75:C81)</f>
        <v>2639428.57142857</v>
      </c>
      <c r="F81" s="306" t="n">
        <f aca="false">AVERAGE(C52:C81)</f>
        <v>2400766.66666667</v>
      </c>
    </row>
    <row r="82" customFormat="false" ht="11.25" hidden="false" customHeight="false" outlineLevel="0" collapsed="false">
      <c r="A82" s="199" t="n">
        <v>35628</v>
      </c>
      <c r="B82" s="192" t="n">
        <v>35628</v>
      </c>
      <c r="C82" s="306" t="n">
        <f aca="false">VLOOKUP($B82,data!$A$6:$M$15000,12)</f>
        <v>2919000</v>
      </c>
      <c r="D82" s="9" t="n">
        <f aca="false">IF(B82&lt;&gt;"",MONTH(B82),0)</f>
        <v>7</v>
      </c>
      <c r="E82" s="306" t="n">
        <f aca="false">AVERAGE(C76:C82)</f>
        <v>2686571.42857143</v>
      </c>
      <c r="F82" s="306" t="n">
        <f aca="false">AVERAGE(C53:C82)</f>
        <v>2414166.66666667</v>
      </c>
    </row>
    <row r="83" customFormat="false" ht="11.25" hidden="false" customHeight="false" outlineLevel="0" collapsed="false">
      <c r="A83" s="199" t="n">
        <v>35629</v>
      </c>
      <c r="B83" s="192" t="n">
        <v>35629</v>
      </c>
      <c r="C83" s="306" t="n">
        <f aca="false">VLOOKUP($B83,data!$A$6:$M$15000,12)</f>
        <v>2713000</v>
      </c>
      <c r="D83" s="9" t="n">
        <f aca="false">IF(B83&lt;&gt;"",MONTH(B83),0)</f>
        <v>7</v>
      </c>
      <c r="E83" s="306" t="n">
        <f aca="false">AVERAGE(C77:C83)</f>
        <v>2728142.85714286</v>
      </c>
      <c r="F83" s="306" t="n">
        <f aca="false">AVERAGE(C54:C83)</f>
        <v>2417866.66666667</v>
      </c>
    </row>
    <row r="84" customFormat="false" ht="11.25" hidden="false" customHeight="false" outlineLevel="0" collapsed="false">
      <c r="A84" s="199" t="n">
        <v>35630</v>
      </c>
      <c r="B84" s="192" t="n">
        <v>35630</v>
      </c>
      <c r="C84" s="306" t="n">
        <f aca="false">VLOOKUP($B84,data!$A$6:$M$15000,12)</f>
        <v>2254000</v>
      </c>
      <c r="D84" s="9" t="n">
        <f aca="false">IF(B84&lt;&gt;"",MONTH(B84),0)</f>
        <v>7</v>
      </c>
      <c r="E84" s="306" t="n">
        <f aca="false">AVERAGE(C78:C84)</f>
        <v>2708142.85714286</v>
      </c>
      <c r="F84" s="306" t="n">
        <f aca="false">AVERAGE(C55:C84)</f>
        <v>2411266.66666667</v>
      </c>
    </row>
    <row r="85" customFormat="false" ht="11.25" hidden="false" customHeight="false" outlineLevel="0" collapsed="false">
      <c r="A85" s="199" t="n">
        <v>35631</v>
      </c>
      <c r="B85" s="192" t="n">
        <v>35631</v>
      </c>
      <c r="C85" s="306" t="n">
        <f aca="false">VLOOKUP($B85,data!$A$6:$M$15000,12)</f>
        <v>2180000</v>
      </c>
      <c r="D85" s="9" t="n">
        <f aca="false">IF(B85&lt;&gt;"",MONTH(B85),0)</f>
        <v>7</v>
      </c>
      <c r="E85" s="306" t="n">
        <f aca="false">AVERAGE(C79:C85)</f>
        <v>2683285.71428571</v>
      </c>
      <c r="F85" s="306" t="n">
        <f aca="false">AVERAGE(C56:C85)</f>
        <v>2411733.33333333</v>
      </c>
    </row>
    <row r="86" customFormat="false" ht="11.25" hidden="false" customHeight="false" outlineLevel="0" collapsed="false">
      <c r="A86" s="199" t="n">
        <v>35632</v>
      </c>
      <c r="B86" s="192" t="n">
        <v>35632</v>
      </c>
      <c r="C86" s="306" t="n">
        <f aca="false">VLOOKUP($B86,data!$A$6:$M$15000,12)</f>
        <v>2466000</v>
      </c>
      <c r="D86" s="9" t="n">
        <f aca="false">IF(B86&lt;&gt;"",MONTH(B86),0)</f>
        <v>7</v>
      </c>
      <c r="E86" s="306" t="n">
        <f aca="false">AVERAGE(C80:C86)</f>
        <v>2628000</v>
      </c>
      <c r="F86" s="306" t="n">
        <f aca="false">AVERAGE(C57:C86)</f>
        <v>2431566.66666667</v>
      </c>
    </row>
    <row r="87" customFormat="false" ht="11.25" hidden="false" customHeight="false" outlineLevel="0" collapsed="false">
      <c r="A87" s="199" t="n">
        <v>35633</v>
      </c>
      <c r="B87" s="192" t="n">
        <v>35633</v>
      </c>
      <c r="C87" s="306" t="n">
        <f aca="false">VLOOKUP($B87,data!$A$6:$M$15000,12)</f>
        <v>2315000</v>
      </c>
      <c r="D87" s="9" t="n">
        <f aca="false">IF(B87&lt;&gt;"",MONTH(B87),0)</f>
        <v>7</v>
      </c>
      <c r="E87" s="306" t="n">
        <f aca="false">AVERAGE(C81:C87)</f>
        <v>2545000</v>
      </c>
      <c r="F87" s="306" t="n">
        <f aca="false">AVERAGE(C58:C87)</f>
        <v>2446866.66666667</v>
      </c>
    </row>
    <row r="88" customFormat="false" ht="11.25" hidden="false" customHeight="false" outlineLevel="0" collapsed="false">
      <c r="A88" s="199" t="n">
        <v>35634</v>
      </c>
      <c r="B88" s="192" t="n">
        <v>35634</v>
      </c>
      <c r="C88" s="306" t="n">
        <f aca="false">VLOOKUP($B88,data!$A$6:$M$15000,12)</f>
        <v>2468000</v>
      </c>
      <c r="D88" s="9" t="n">
        <f aca="false">IF(B88&lt;&gt;"",MONTH(B88),0)</f>
        <v>7</v>
      </c>
      <c r="E88" s="306" t="n">
        <f aca="false">AVERAGE(C82:C88)</f>
        <v>2473571.42857143</v>
      </c>
      <c r="F88" s="306" t="n">
        <f aca="false">AVERAGE(C59:C88)</f>
        <v>2456300</v>
      </c>
    </row>
    <row r="89" customFormat="false" ht="11.25" hidden="false" customHeight="false" outlineLevel="0" collapsed="false">
      <c r="A89" s="199" t="n">
        <v>35635</v>
      </c>
      <c r="B89" s="192" t="n">
        <v>35635</v>
      </c>
      <c r="C89" s="306" t="n">
        <f aca="false">VLOOKUP($B89,data!$A$6:$M$15000,12)</f>
        <v>2391000</v>
      </c>
      <c r="D89" s="9" t="n">
        <f aca="false">IF(B89&lt;&gt;"",MONTH(B89),0)</f>
        <v>7</v>
      </c>
      <c r="E89" s="306" t="n">
        <f aca="false">AVERAGE(C83:C89)</f>
        <v>2398142.85714286</v>
      </c>
      <c r="F89" s="306" t="n">
        <f aca="false">AVERAGE(C60:C89)</f>
        <v>2460933.33333333</v>
      </c>
    </row>
    <row r="90" customFormat="false" ht="11.25" hidden="false" customHeight="false" outlineLevel="0" collapsed="false">
      <c r="A90" s="199" t="n">
        <v>35636</v>
      </c>
      <c r="B90" s="192" t="n">
        <v>35636</v>
      </c>
      <c r="C90" s="306" t="n">
        <f aca="false">VLOOKUP($B90,data!$A$6:$M$15000,12)</f>
        <v>2248000</v>
      </c>
      <c r="D90" s="9" t="n">
        <f aca="false">IF(B90&lt;&gt;"",MONTH(B90),0)</f>
        <v>7</v>
      </c>
      <c r="E90" s="306" t="n">
        <f aca="false">AVERAGE(C84:C90)</f>
        <v>2331714.28571429</v>
      </c>
      <c r="F90" s="306" t="n">
        <f aca="false">AVERAGE(C61:C90)</f>
        <v>2458400</v>
      </c>
    </row>
    <row r="91" customFormat="false" ht="11.25" hidden="false" customHeight="false" outlineLevel="0" collapsed="false">
      <c r="A91" s="199" t="n">
        <v>35637</v>
      </c>
      <c r="B91" s="192" t="n">
        <v>35637</v>
      </c>
      <c r="C91" s="306" t="n">
        <f aca="false">VLOOKUP($B91,data!$A$6:$M$15000,12)</f>
        <v>2031000</v>
      </c>
      <c r="D91" s="9" t="n">
        <f aca="false">IF(B91&lt;&gt;"",MONTH(B91),0)</f>
        <v>7</v>
      </c>
      <c r="E91" s="306" t="n">
        <f aca="false">AVERAGE(C85:C91)</f>
        <v>2299857.14285714</v>
      </c>
      <c r="F91" s="306" t="n">
        <f aca="false">AVERAGE(C62:C91)</f>
        <v>2453100</v>
      </c>
    </row>
    <row r="92" customFormat="false" ht="11.25" hidden="false" customHeight="false" outlineLevel="0" collapsed="false">
      <c r="A92" s="199" t="n">
        <v>35638</v>
      </c>
      <c r="B92" s="192" t="n">
        <v>35638</v>
      </c>
      <c r="C92" s="306" t="n">
        <f aca="false">VLOOKUP($B92,data!$A$6:$M$15000,12)</f>
        <v>1986000</v>
      </c>
      <c r="D92" s="9" t="n">
        <f aca="false">IF(B92&lt;&gt;"",MONTH(B92),0)</f>
        <v>7</v>
      </c>
      <c r="E92" s="306" t="n">
        <f aca="false">AVERAGE(C86:C92)</f>
        <v>2272142.85714286</v>
      </c>
      <c r="F92" s="306" t="n">
        <f aca="false">AVERAGE(C63:C92)</f>
        <v>2450000</v>
      </c>
    </row>
    <row r="93" customFormat="false" ht="11.25" hidden="false" customHeight="false" outlineLevel="0" collapsed="false">
      <c r="A93" s="199" t="n">
        <v>35639</v>
      </c>
      <c r="B93" s="192" t="n">
        <v>35639</v>
      </c>
      <c r="C93" s="306" t="n">
        <f aca="false">VLOOKUP($B93,data!$A$6:$M$15000,12)</f>
        <v>2240000</v>
      </c>
      <c r="D93" s="9" t="n">
        <f aca="false">IF(B93&lt;&gt;"",MONTH(B93),0)</f>
        <v>7</v>
      </c>
      <c r="E93" s="306" t="n">
        <f aca="false">AVERAGE(C87:C93)</f>
        <v>2239857.14285714</v>
      </c>
      <c r="F93" s="306" t="n">
        <f aca="false">AVERAGE(C64:C93)</f>
        <v>2459033.33333333</v>
      </c>
    </row>
    <row r="94" customFormat="false" ht="11.25" hidden="false" customHeight="false" outlineLevel="0" collapsed="false">
      <c r="A94" s="199" t="n">
        <v>35640</v>
      </c>
      <c r="B94" s="192" t="n">
        <v>35640</v>
      </c>
      <c r="C94" s="306" t="n">
        <f aca="false">VLOOKUP($B94,data!$A$6:$M$15000,12)</f>
        <v>2153000</v>
      </c>
      <c r="D94" s="9" t="n">
        <f aca="false">IF(B94&lt;&gt;"",MONTH(B94),0)</f>
        <v>7</v>
      </c>
      <c r="E94" s="306" t="n">
        <f aca="false">AVERAGE(C88:C94)</f>
        <v>2216714.28571429</v>
      </c>
      <c r="F94" s="306" t="n">
        <f aca="false">AVERAGE(C65:C94)</f>
        <v>2464700</v>
      </c>
    </row>
    <row r="95" customFormat="false" ht="11.25" hidden="false" customHeight="false" outlineLevel="0" collapsed="false">
      <c r="A95" s="199" t="n">
        <v>35641</v>
      </c>
      <c r="B95" s="192" t="n">
        <v>35641</v>
      </c>
      <c r="C95" s="306" t="n">
        <f aca="false">VLOOKUP($B95,data!$A$6:$M$15000,12)</f>
        <v>2298000</v>
      </c>
      <c r="D95" s="9" t="n">
        <f aca="false">IF(B95&lt;&gt;"",MONTH(B95),0)</f>
        <v>7</v>
      </c>
      <c r="E95" s="306" t="n">
        <f aca="false">AVERAGE(C89:C95)</f>
        <v>2192428.57142857</v>
      </c>
      <c r="F95" s="306" t="n">
        <f aca="false">AVERAGE(C66:C95)</f>
        <v>2464933.33333333</v>
      </c>
    </row>
    <row r="96" customFormat="false" ht="11.25" hidden="false" customHeight="false" outlineLevel="0" collapsed="false">
      <c r="A96" s="199" t="n">
        <v>35642</v>
      </c>
      <c r="B96" s="192" t="n">
        <v>35642</v>
      </c>
      <c r="C96" s="306" t="n">
        <f aca="false">VLOOKUP($B96,data!$A$6:$M$15000,12)</f>
        <v>2341000</v>
      </c>
      <c r="D96" s="9" t="n">
        <f aca="false">IF(B96&lt;&gt;"",MONTH(B96),0)</f>
        <v>7</v>
      </c>
      <c r="E96" s="306" t="n">
        <f aca="false">AVERAGE(C90:C96)</f>
        <v>2185285.71428571</v>
      </c>
      <c r="F96" s="306" t="n">
        <f aca="false">AVERAGE(C67:C96)</f>
        <v>2462566.66666667</v>
      </c>
    </row>
    <row r="97" customFormat="false" ht="11.25" hidden="false" customHeight="false" outlineLevel="0" collapsed="false">
      <c r="A97" s="199" t="n">
        <v>35643</v>
      </c>
      <c r="B97" s="192" t="n">
        <v>35643</v>
      </c>
      <c r="C97" s="306" t="n">
        <f aca="false">VLOOKUP($B97,data!$A$6:$M$15000,12)</f>
        <v>2476000</v>
      </c>
      <c r="D97" s="9" t="n">
        <f aca="false">IF(B97&lt;&gt;"",MONTH(B97),0)</f>
        <v>8</v>
      </c>
      <c r="E97" s="306" t="n">
        <f aca="false">AVERAGE(C91:C97)</f>
        <v>2217857.14285714</v>
      </c>
      <c r="F97" s="306" t="n">
        <f aca="false">AVERAGE(C68:C97)</f>
        <v>2459500</v>
      </c>
    </row>
    <row r="98" customFormat="false" ht="11.25" hidden="false" customHeight="false" outlineLevel="0" collapsed="false">
      <c r="A98" s="199" t="n">
        <v>35644</v>
      </c>
      <c r="B98" s="192" t="n">
        <v>35644</v>
      </c>
      <c r="C98" s="306" t="n">
        <f aca="false">VLOOKUP($B98,data!$A$6:$M$15000,12)</f>
        <v>2435000</v>
      </c>
      <c r="D98" s="9" t="n">
        <f aca="false">IF(B98&lt;&gt;"",MONTH(B98),0)</f>
        <v>8</v>
      </c>
      <c r="E98" s="306" t="n">
        <f aca="false">AVERAGE(C92:C98)</f>
        <v>2275571.42857143</v>
      </c>
      <c r="F98" s="306" t="n">
        <f aca="false">AVERAGE(C69:C98)</f>
        <v>2453400</v>
      </c>
    </row>
    <row r="99" customFormat="false" ht="11.25" hidden="false" customHeight="false" outlineLevel="0" collapsed="false">
      <c r="A99" s="199" t="n">
        <v>35645</v>
      </c>
      <c r="B99" s="192" t="n">
        <v>35645</v>
      </c>
      <c r="C99" s="306" t="n">
        <f aca="false">VLOOKUP($B99,data!$A$6:$M$15000,12)</f>
        <v>2396000</v>
      </c>
      <c r="D99" s="9" t="n">
        <f aca="false">IF(B99&lt;&gt;"",MONTH(B99),0)</f>
        <v>8</v>
      </c>
      <c r="E99" s="306" t="n">
        <f aca="false">AVERAGE(C93:C99)</f>
        <v>2334142.85714286</v>
      </c>
      <c r="F99" s="306" t="n">
        <f aca="false">AVERAGE(C70:C99)</f>
        <v>2457733.33333333</v>
      </c>
    </row>
    <row r="100" customFormat="false" ht="11.25" hidden="false" customHeight="false" outlineLevel="0" collapsed="false">
      <c r="A100" s="199" t="n">
        <v>35646</v>
      </c>
      <c r="B100" s="192" t="n">
        <v>35646</v>
      </c>
      <c r="C100" s="306" t="n">
        <f aca="false">VLOOKUP($B100,data!$A$6:$M$15000,12)</f>
        <v>2981000</v>
      </c>
      <c r="D100" s="9" t="n">
        <f aca="false">IF(B100&lt;&gt;"",MONTH(B100),0)</f>
        <v>8</v>
      </c>
      <c r="E100" s="306" t="n">
        <f aca="false">AVERAGE(C94:C100)</f>
        <v>2440000</v>
      </c>
      <c r="F100" s="306" t="n">
        <f aca="false">AVERAGE(C71:C100)</f>
        <v>2482500</v>
      </c>
    </row>
    <row r="101" customFormat="false" ht="11.25" hidden="false" customHeight="false" outlineLevel="0" collapsed="false">
      <c r="A101" s="199" t="n">
        <v>35647</v>
      </c>
      <c r="B101" s="192" t="n">
        <v>35647</v>
      </c>
      <c r="C101" s="306" t="n">
        <f aca="false">VLOOKUP($B101,data!$A$6:$M$15000,12)</f>
        <v>3183000</v>
      </c>
      <c r="D101" s="9" t="n">
        <f aca="false">IF(B101&lt;&gt;"",MONTH(B101),0)</f>
        <v>8</v>
      </c>
      <c r="E101" s="306" t="n">
        <f aca="false">AVERAGE(C95:C101)</f>
        <v>2587142.85714286</v>
      </c>
      <c r="F101" s="306" t="n">
        <f aca="false">AVERAGE(C72:C101)</f>
        <v>2509266.66666667</v>
      </c>
    </row>
    <row r="102" customFormat="false" ht="11.25" hidden="false" customHeight="false" outlineLevel="0" collapsed="false">
      <c r="A102" s="199" t="n">
        <v>35648</v>
      </c>
      <c r="B102" s="192" t="n">
        <v>35648</v>
      </c>
      <c r="C102" s="306" t="n">
        <f aca="false">VLOOKUP($B102,data!$A$6:$M$15000,12)</f>
        <v>3077000</v>
      </c>
      <c r="D102" s="9" t="n">
        <f aca="false">IF(B102&lt;&gt;"",MONTH(B102),0)</f>
        <v>8</v>
      </c>
      <c r="E102" s="306" t="n">
        <f aca="false">AVERAGE(C96:C102)</f>
        <v>2698428.57142857</v>
      </c>
      <c r="F102" s="306" t="n">
        <f aca="false">AVERAGE(C73:C102)</f>
        <v>2521366.66666667</v>
      </c>
    </row>
    <row r="103" customFormat="false" ht="11.25" hidden="false" customHeight="false" outlineLevel="0" collapsed="false">
      <c r="A103" s="199" t="n">
        <v>35649</v>
      </c>
      <c r="B103" s="192" t="n">
        <v>35649</v>
      </c>
      <c r="C103" s="306" t="n">
        <f aca="false">VLOOKUP($B103,data!$A$6:$M$15000,12)</f>
        <v>2901000</v>
      </c>
      <c r="D103" s="9" t="n">
        <f aca="false">IF(B103&lt;&gt;"",MONTH(B103),0)</f>
        <v>8</v>
      </c>
      <c r="E103" s="306" t="n">
        <f aca="false">AVERAGE(C97:C103)</f>
        <v>2778428.57142857</v>
      </c>
      <c r="F103" s="306" t="n">
        <f aca="false">AVERAGE(C74:C103)</f>
        <v>2523100</v>
      </c>
    </row>
    <row r="104" customFormat="false" ht="11.25" hidden="false" customHeight="false" outlineLevel="0" collapsed="false">
      <c r="A104" s="199" t="n">
        <v>35650</v>
      </c>
      <c r="B104" s="192" t="n">
        <v>35650</v>
      </c>
      <c r="C104" s="306" t="n">
        <f aca="false">VLOOKUP($B104,data!$A$6:$M$15000,12)</f>
        <v>2685000</v>
      </c>
      <c r="D104" s="9" t="n">
        <f aca="false">IF(B104&lt;&gt;"",MONTH(B104),0)</f>
        <v>8</v>
      </c>
      <c r="E104" s="306" t="n">
        <f aca="false">AVERAGE(C98:C104)</f>
        <v>2808285.71428571</v>
      </c>
      <c r="F104" s="306" t="n">
        <f aca="false">AVERAGE(C75:C104)</f>
        <v>2520433.33333333</v>
      </c>
    </row>
    <row r="105" customFormat="false" ht="11.25" hidden="false" customHeight="false" outlineLevel="0" collapsed="false">
      <c r="A105" s="199" t="n">
        <v>35651</v>
      </c>
      <c r="B105" s="192" t="n">
        <v>35651</v>
      </c>
      <c r="C105" s="306" t="n">
        <f aca="false">VLOOKUP($B105,data!$A$6:$M$15000,12)</f>
        <v>2171000</v>
      </c>
      <c r="D105" s="9" t="n">
        <f aca="false">IF(B105&lt;&gt;"",MONTH(B105),0)</f>
        <v>8</v>
      </c>
      <c r="E105" s="306" t="n">
        <f aca="false">AVERAGE(C99:C105)</f>
        <v>2770571.42857143</v>
      </c>
      <c r="F105" s="306" t="n">
        <f aca="false">AVERAGE(C76:C105)</f>
        <v>2506500</v>
      </c>
    </row>
    <row r="106" customFormat="false" ht="11.25" hidden="false" customHeight="false" outlineLevel="0" collapsed="false">
      <c r="A106" s="199" t="n">
        <v>35652</v>
      </c>
      <c r="B106" s="192" t="n">
        <v>35652</v>
      </c>
      <c r="C106" s="306" t="n">
        <f aca="false">VLOOKUP($B106,data!$A$6:$M$15000,12)</f>
        <v>2050000</v>
      </c>
      <c r="D106" s="9" t="n">
        <f aca="false">IF(B106&lt;&gt;"",MONTH(B106),0)</f>
        <v>8</v>
      </c>
      <c r="E106" s="306" t="n">
        <f aca="false">AVERAGE(C100:C106)</f>
        <v>2721142.85714286</v>
      </c>
      <c r="F106" s="306" t="n">
        <f aca="false">AVERAGE(C77:C106)</f>
        <v>2494100</v>
      </c>
    </row>
    <row r="107" customFormat="false" ht="11.25" hidden="false" customHeight="false" outlineLevel="0" collapsed="false">
      <c r="A107" s="199" t="n">
        <v>35653</v>
      </c>
      <c r="B107" s="192" t="n">
        <v>35653</v>
      </c>
      <c r="C107" s="306" t="n">
        <f aca="false">VLOOKUP($B107,data!$A$6:$M$15000,12)</f>
        <v>2426000</v>
      </c>
      <c r="D107" s="9" t="n">
        <f aca="false">IF(B107&lt;&gt;"",MONTH(B107),0)</f>
        <v>8</v>
      </c>
      <c r="E107" s="306" t="n">
        <f aca="false">AVERAGE(C101:C107)</f>
        <v>2641857.14285714</v>
      </c>
      <c r="F107" s="306" t="n">
        <f aca="false">AVERAGE(C78:C107)</f>
        <v>2495166.66666667</v>
      </c>
    </row>
    <row r="108" customFormat="false" ht="11.25" hidden="false" customHeight="false" outlineLevel="0" collapsed="false">
      <c r="A108" s="199" t="n">
        <v>35654</v>
      </c>
      <c r="B108" s="192" t="n">
        <v>35654</v>
      </c>
      <c r="C108" s="306" t="n">
        <f aca="false">VLOOKUP($B108,data!$A$6:$M$15000,12)</f>
        <v>2399000</v>
      </c>
      <c r="D108" s="9" t="n">
        <f aca="false">IF(B108&lt;&gt;"",MONTH(B108),0)</f>
        <v>8</v>
      </c>
      <c r="E108" s="306" t="n">
        <f aca="false">AVERAGE(C102:C108)</f>
        <v>2529857.14285714</v>
      </c>
      <c r="F108" s="306" t="n">
        <f aca="false">AVERAGE(C79:C108)</f>
        <v>2496666.66666667</v>
      </c>
    </row>
    <row r="109" customFormat="false" ht="11.25" hidden="false" customHeight="false" outlineLevel="0" collapsed="false">
      <c r="A109" s="199" t="n">
        <v>35655</v>
      </c>
      <c r="B109" s="192" t="n">
        <v>35655</v>
      </c>
      <c r="C109" s="306" t="n">
        <f aca="false">VLOOKUP($B109,data!$A$6:$M$15000,12)</f>
        <v>2427000</v>
      </c>
      <c r="D109" s="9" t="n">
        <f aca="false">IF(B109&lt;&gt;"",MONTH(B109),0)</f>
        <v>8</v>
      </c>
      <c r="E109" s="306" t="n">
        <f aca="false">AVERAGE(C103:C109)</f>
        <v>2437000</v>
      </c>
      <c r="F109" s="306" t="n">
        <f aca="false">AVERAGE(C80:C109)</f>
        <v>2482466.66666667</v>
      </c>
    </row>
    <row r="110" customFormat="false" ht="11.25" hidden="false" customHeight="false" outlineLevel="0" collapsed="false">
      <c r="A110" s="199" t="n">
        <v>35656</v>
      </c>
      <c r="B110" s="192" t="n">
        <v>35656</v>
      </c>
      <c r="C110" s="306" t="n">
        <f aca="false">VLOOKUP($B110,data!$A$6:$M$15000,12)</f>
        <v>2417000</v>
      </c>
      <c r="D110" s="9" t="n">
        <f aca="false">IF(B110&lt;&gt;"",MONTH(B110),0)</f>
        <v>8</v>
      </c>
      <c r="E110" s="306" t="n">
        <f aca="false">AVERAGE(C104:C110)</f>
        <v>2367857.14285714</v>
      </c>
      <c r="F110" s="306" t="n">
        <f aca="false">AVERAGE(C81:C110)</f>
        <v>2466500</v>
      </c>
    </row>
    <row r="111" customFormat="false" ht="11.25" hidden="false" customHeight="false" outlineLevel="0" collapsed="false">
      <c r="A111" s="199" t="n">
        <v>35657</v>
      </c>
      <c r="B111" s="192" t="n">
        <v>35657</v>
      </c>
      <c r="C111" s="306" t="n">
        <f aca="false">VLOOKUP($B111,data!$A$6:$M$15000,12)</f>
        <v>2223000</v>
      </c>
      <c r="D111" s="9" t="n">
        <f aca="false">IF(B111&lt;&gt;"",MONTH(B111),0)</f>
        <v>8</v>
      </c>
      <c r="E111" s="306" t="n">
        <f aca="false">AVERAGE(C105:C111)</f>
        <v>2301857.14285714</v>
      </c>
      <c r="F111" s="306" t="n">
        <f aca="false">AVERAGE(C82:C111)</f>
        <v>2441666.66666667</v>
      </c>
    </row>
    <row r="112" customFormat="false" ht="11.25" hidden="false" customHeight="false" outlineLevel="0" collapsed="false">
      <c r="A112" s="199" t="n">
        <v>35658</v>
      </c>
      <c r="B112" s="192" t="n">
        <v>35658</v>
      </c>
      <c r="C112" s="306" t="n">
        <f aca="false">VLOOKUP($B112,data!$A$6:$M$15000,12)</f>
        <v>1893000</v>
      </c>
      <c r="D112" s="9" t="n">
        <f aca="false">IF(B112&lt;&gt;"",MONTH(B112),0)</f>
        <v>8</v>
      </c>
      <c r="E112" s="306" t="n">
        <f aca="false">AVERAGE(C106:C112)</f>
        <v>2262142.85714286</v>
      </c>
      <c r="F112" s="306" t="n">
        <f aca="false">AVERAGE(C83:C112)</f>
        <v>2407466.66666667</v>
      </c>
    </row>
    <row r="113" customFormat="false" ht="11.25" hidden="false" customHeight="false" outlineLevel="0" collapsed="false">
      <c r="A113" s="199" t="n">
        <v>35659</v>
      </c>
      <c r="B113" s="192" t="n">
        <v>35659</v>
      </c>
      <c r="C113" s="306" t="n">
        <f aca="false">VLOOKUP($B113,data!$A$6:$M$15000,12)</f>
        <v>2026000</v>
      </c>
      <c r="D113" s="9" t="n">
        <f aca="false">IF(B113&lt;&gt;"",MONTH(B113),0)</f>
        <v>8</v>
      </c>
      <c r="E113" s="306" t="n">
        <f aca="false">AVERAGE(C107:C113)</f>
        <v>2258714.28571429</v>
      </c>
      <c r="F113" s="306" t="n">
        <f aca="false">AVERAGE(C84:C113)</f>
        <v>2384566.66666667</v>
      </c>
    </row>
    <row r="114" customFormat="false" ht="11.25" hidden="false" customHeight="false" outlineLevel="0" collapsed="false">
      <c r="A114" s="199" t="n">
        <v>35660</v>
      </c>
      <c r="B114" s="192" t="n">
        <v>35660</v>
      </c>
      <c r="C114" s="306" t="n">
        <f aca="false">VLOOKUP($B114,data!$A$6:$M$15000,12)</f>
        <v>2343000</v>
      </c>
      <c r="D114" s="9" t="n">
        <f aca="false">IF(B114&lt;&gt;"",MONTH(B114),0)</f>
        <v>8</v>
      </c>
      <c r="E114" s="306" t="n">
        <f aca="false">AVERAGE(C108:C114)</f>
        <v>2246857.14285714</v>
      </c>
      <c r="F114" s="306" t="n">
        <f aca="false">AVERAGE(C85:C114)</f>
        <v>2387533.33333333</v>
      </c>
    </row>
    <row r="115" customFormat="false" ht="11.25" hidden="false" customHeight="false" outlineLevel="0" collapsed="false">
      <c r="A115" s="199" t="n">
        <v>35661</v>
      </c>
      <c r="B115" s="192" t="n">
        <v>35661</v>
      </c>
      <c r="C115" s="306" t="n">
        <f aca="false">VLOOKUP($B115,data!$A$6:$M$15000,12)</f>
        <v>2637000</v>
      </c>
      <c r="D115" s="9" t="n">
        <f aca="false">IF(B115&lt;&gt;"",MONTH(B115),0)</f>
        <v>8</v>
      </c>
      <c r="E115" s="306" t="n">
        <f aca="false">AVERAGE(C109:C115)</f>
        <v>2280857.14285714</v>
      </c>
      <c r="F115" s="306" t="n">
        <f aca="false">AVERAGE(C86:C115)</f>
        <v>2402766.66666667</v>
      </c>
    </row>
    <row r="116" customFormat="false" ht="11.25" hidden="false" customHeight="false" outlineLevel="0" collapsed="false">
      <c r="A116" s="199" t="n">
        <v>35662</v>
      </c>
      <c r="B116" s="192" t="n">
        <v>35662</v>
      </c>
      <c r="C116" s="306" t="n">
        <f aca="false">VLOOKUP($B116,data!$A$6:$M$15000,12)</f>
        <v>2841000</v>
      </c>
      <c r="D116" s="9" t="n">
        <f aca="false">IF(B116&lt;&gt;"",MONTH(B116),0)</f>
        <v>8</v>
      </c>
      <c r="E116" s="306" t="n">
        <f aca="false">AVERAGE(C110:C116)</f>
        <v>2340000</v>
      </c>
      <c r="F116" s="306" t="n">
        <f aca="false">AVERAGE(C87:C116)</f>
        <v>2415266.66666667</v>
      </c>
    </row>
    <row r="117" customFormat="false" ht="11.25" hidden="false" customHeight="false" outlineLevel="0" collapsed="false">
      <c r="A117" s="199" t="n">
        <v>35663</v>
      </c>
      <c r="B117" s="192" t="n">
        <v>35663</v>
      </c>
      <c r="C117" s="306" t="n">
        <f aca="false">VLOOKUP($B117,data!$A$6:$M$15000,12)</f>
        <v>2791000</v>
      </c>
      <c r="D117" s="9" t="n">
        <f aca="false">IF(B117&lt;&gt;"",MONTH(B117),0)</f>
        <v>8</v>
      </c>
      <c r="E117" s="306" t="n">
        <f aca="false">AVERAGE(C111:C117)</f>
        <v>2393428.57142857</v>
      </c>
      <c r="F117" s="306" t="n">
        <f aca="false">AVERAGE(C88:C117)</f>
        <v>2431133.33333333</v>
      </c>
    </row>
    <row r="118" customFormat="false" ht="11.25" hidden="false" customHeight="false" outlineLevel="0" collapsed="false">
      <c r="A118" s="199" t="n">
        <v>35664</v>
      </c>
      <c r="B118" s="192" t="n">
        <v>35664</v>
      </c>
      <c r="C118" s="306" t="n">
        <f aca="false">VLOOKUP($B118,data!$A$6:$M$15000,12)</f>
        <v>2660000</v>
      </c>
      <c r="D118" s="9" t="n">
        <f aca="false">IF(B118&lt;&gt;"",MONTH(B118),0)</f>
        <v>8</v>
      </c>
      <c r="E118" s="306" t="n">
        <f aca="false">AVERAGE(C112:C118)</f>
        <v>2455857.14285714</v>
      </c>
      <c r="F118" s="306" t="n">
        <f aca="false">AVERAGE(C89:C118)</f>
        <v>2437533.33333333</v>
      </c>
    </row>
    <row r="119" customFormat="false" ht="11.25" hidden="false" customHeight="false" outlineLevel="0" collapsed="false">
      <c r="A119" s="199" t="n">
        <v>35665</v>
      </c>
      <c r="B119" s="192" t="n">
        <v>35665</v>
      </c>
      <c r="C119" s="306" t="n">
        <f aca="false">VLOOKUP($B119,data!$A$6:$M$15000,12)</f>
        <v>2373000</v>
      </c>
      <c r="D119" s="9" t="n">
        <f aca="false">IF(B119&lt;&gt;"",MONTH(B119),0)</f>
        <v>8</v>
      </c>
      <c r="E119" s="306" t="n">
        <f aca="false">AVERAGE(C113:C119)</f>
        <v>2524428.57142857</v>
      </c>
      <c r="F119" s="306" t="n">
        <f aca="false">AVERAGE(C90:C119)</f>
        <v>2436933.33333333</v>
      </c>
    </row>
    <row r="120" customFormat="false" ht="11.25" hidden="false" customHeight="false" outlineLevel="0" collapsed="false">
      <c r="A120" s="199" t="n">
        <v>35666</v>
      </c>
      <c r="B120" s="192" t="n">
        <v>35666</v>
      </c>
      <c r="C120" s="306" t="n">
        <f aca="false">VLOOKUP($B120,data!$A$6:$M$15000,12)</f>
        <v>2426000</v>
      </c>
      <c r="D120" s="9" t="n">
        <f aca="false">IF(B120&lt;&gt;"",MONTH(B120),0)</f>
        <v>8</v>
      </c>
      <c r="E120" s="306" t="n">
        <f aca="false">AVERAGE(C114:C120)</f>
        <v>2581571.42857143</v>
      </c>
      <c r="F120" s="306" t="n">
        <f aca="false">AVERAGE(C91:C120)</f>
        <v>2442866.66666667</v>
      </c>
    </row>
    <row r="121" customFormat="false" ht="11.25" hidden="false" customHeight="false" outlineLevel="0" collapsed="false">
      <c r="A121" s="199" t="n">
        <v>35667</v>
      </c>
      <c r="B121" s="192" t="n">
        <v>35667</v>
      </c>
      <c r="C121" s="306" t="n">
        <f aca="false">VLOOKUP($B121,data!$A$6:$M$15000,12)</f>
        <v>2757000</v>
      </c>
      <c r="D121" s="9" t="n">
        <f aca="false">IF(B121&lt;&gt;"",MONTH(B121),0)</f>
        <v>8</v>
      </c>
      <c r="E121" s="306" t="n">
        <f aca="false">AVERAGE(C115:C121)</f>
        <v>2640714.28571429</v>
      </c>
      <c r="F121" s="306" t="n">
        <f aca="false">AVERAGE(C92:C121)</f>
        <v>2467066.66666667</v>
      </c>
    </row>
    <row r="122" customFormat="false" ht="11.25" hidden="false" customHeight="false" outlineLevel="0" collapsed="false">
      <c r="A122" s="199" t="n">
        <v>35668</v>
      </c>
      <c r="B122" s="192" t="n">
        <v>35668</v>
      </c>
      <c r="C122" s="306" t="n">
        <f aca="false">VLOOKUP($B122,data!$A$6:$M$15000,12)</f>
        <v>2721000</v>
      </c>
      <c r="D122" s="9" t="n">
        <f aca="false">IF(B122&lt;&gt;"",MONTH(B122),0)</f>
        <v>8</v>
      </c>
      <c r="E122" s="306" t="n">
        <f aca="false">AVERAGE(C116:C122)</f>
        <v>2652714.28571429</v>
      </c>
      <c r="F122" s="306" t="n">
        <f aca="false">AVERAGE(C93:C122)</f>
        <v>2491566.66666667</v>
      </c>
    </row>
    <row r="123" customFormat="false" ht="11.25" hidden="false" customHeight="false" outlineLevel="0" collapsed="false">
      <c r="A123" s="199" t="n">
        <v>35669</v>
      </c>
      <c r="B123" s="192" t="n">
        <v>35669</v>
      </c>
      <c r="C123" s="306" t="n">
        <f aca="false">VLOOKUP($B123,data!$A$6:$M$15000,12)</f>
        <v>2886000</v>
      </c>
      <c r="D123" s="9" t="n">
        <f aca="false">IF(B123&lt;&gt;"",MONTH(B123),0)</f>
        <v>8</v>
      </c>
      <c r="E123" s="306" t="n">
        <f aca="false">AVERAGE(C117:C123)</f>
        <v>2659142.85714286</v>
      </c>
      <c r="F123" s="306" t="n">
        <f aca="false">AVERAGE(C94:C123)</f>
        <v>2513100</v>
      </c>
    </row>
    <row r="124" customFormat="false" ht="11.25" hidden="false" customHeight="false" outlineLevel="0" collapsed="false">
      <c r="A124" s="199" t="n">
        <v>35670</v>
      </c>
      <c r="B124" s="192" t="n">
        <v>35670</v>
      </c>
      <c r="C124" s="306" t="n">
        <f aca="false">VLOOKUP($B124,data!$A$6:$M$15000,12)</f>
        <v>2827000</v>
      </c>
      <c r="D124" s="9" t="n">
        <f aca="false">IF(B124&lt;&gt;"",MONTH(B124),0)</f>
        <v>8</v>
      </c>
      <c r="E124" s="306" t="n">
        <f aca="false">AVERAGE(C118:C124)</f>
        <v>2664285.71428571</v>
      </c>
      <c r="F124" s="306" t="n">
        <f aca="false">AVERAGE(C95:C124)</f>
        <v>2535566.66666667</v>
      </c>
    </row>
    <row r="125" customFormat="false" ht="11.25" hidden="false" customHeight="false" outlineLevel="0" collapsed="false">
      <c r="A125" s="199" t="n">
        <v>35671</v>
      </c>
      <c r="B125" s="192" t="n">
        <v>35671</v>
      </c>
      <c r="C125" s="306" t="n">
        <f aca="false">VLOOKUP($B125,data!$A$6:$M$15000,12)</f>
        <v>2382000</v>
      </c>
      <c r="D125" s="9" t="n">
        <f aca="false">IF(B125&lt;&gt;"",MONTH(B125),0)</f>
        <v>8</v>
      </c>
      <c r="E125" s="306" t="n">
        <f aca="false">AVERAGE(C119:C125)</f>
        <v>2624571.42857143</v>
      </c>
      <c r="F125" s="306" t="n">
        <f aca="false">AVERAGE(C96:C125)</f>
        <v>2538366.66666667</v>
      </c>
    </row>
    <row r="126" customFormat="false" ht="11.25" hidden="false" customHeight="false" outlineLevel="0" collapsed="false">
      <c r="A126" s="199" t="n">
        <v>35672</v>
      </c>
      <c r="B126" s="192" t="n">
        <v>35672</v>
      </c>
      <c r="C126" s="306" t="n">
        <f aca="false">VLOOKUP($B126,data!$A$6:$M$15000,12)</f>
        <v>2081000</v>
      </c>
      <c r="D126" s="9" t="n">
        <f aca="false">IF(B126&lt;&gt;"",MONTH(B126),0)</f>
        <v>8</v>
      </c>
      <c r="E126" s="306" t="n">
        <f aca="false">AVERAGE(C120:C126)</f>
        <v>2582857.14285714</v>
      </c>
      <c r="F126" s="306" t="n">
        <f aca="false">AVERAGE(C97:C126)</f>
        <v>2529700</v>
      </c>
    </row>
    <row r="127" customFormat="false" ht="11.25" hidden="false" customHeight="false" outlineLevel="0" collapsed="false">
      <c r="A127" s="199" t="n">
        <v>35673</v>
      </c>
      <c r="B127" s="192" t="n">
        <v>35673</v>
      </c>
      <c r="C127" s="306" t="n">
        <f aca="false">VLOOKUP($B127,data!$A$6:$M$15000,12)</f>
        <v>2038000</v>
      </c>
      <c r="D127" s="9" t="n">
        <f aca="false">IF(B127&lt;&gt;"",MONTH(B127),0)</f>
        <v>8</v>
      </c>
      <c r="E127" s="306" t="n">
        <f aca="false">AVERAGE(C121:C127)</f>
        <v>2527428.57142857</v>
      </c>
      <c r="F127" s="306" t="n">
        <f aca="false">AVERAGE(C98:C127)</f>
        <v>2515100</v>
      </c>
    </row>
    <row r="128" customFormat="false" ht="11.25" hidden="false" customHeight="false" outlineLevel="0" collapsed="false">
      <c r="A128" s="199" t="n">
        <v>35674</v>
      </c>
      <c r="B128" s="192" t="n">
        <v>35674</v>
      </c>
      <c r="C128" s="306" t="n">
        <f aca="false">VLOOKUP($B128,data!$A$6:$M$15000,12)</f>
        <v>2412000</v>
      </c>
      <c r="D128" s="9" t="n">
        <f aca="false">IF(B128&lt;&gt;"",MONTH(B128),0)</f>
        <v>9</v>
      </c>
      <c r="E128" s="306" t="n">
        <f aca="false">AVERAGE(C122:C128)</f>
        <v>2478142.85714286</v>
      </c>
      <c r="F128" s="306" t="n">
        <f aca="false">AVERAGE(C99:C128)</f>
        <v>2514333.33333333</v>
      </c>
    </row>
    <row r="129" customFormat="false" ht="11.25" hidden="false" customHeight="false" outlineLevel="0" collapsed="false">
      <c r="A129" s="199" t="n">
        <v>35675</v>
      </c>
      <c r="B129" s="192" t="n">
        <v>35675</v>
      </c>
      <c r="C129" s="306" t="n">
        <f aca="false">VLOOKUP($B129,data!$A$6:$M$15000,12)</f>
        <v>2815000</v>
      </c>
      <c r="D129" s="9" t="n">
        <f aca="false">IF(B129&lt;&gt;"",MONTH(B129),0)</f>
        <v>9</v>
      </c>
      <c r="E129" s="306" t="n">
        <f aca="false">AVERAGE(C123:C129)</f>
        <v>2491571.42857143</v>
      </c>
      <c r="F129" s="306" t="n">
        <f aca="false">AVERAGE(C100:C129)</f>
        <v>2528300</v>
      </c>
    </row>
    <row r="130" customFormat="false" ht="11.25" hidden="false" customHeight="false" outlineLevel="0" collapsed="false">
      <c r="A130" s="199" t="n">
        <v>35676</v>
      </c>
      <c r="B130" s="192" t="n">
        <v>35676</v>
      </c>
      <c r="C130" s="306" t="n">
        <f aca="false">VLOOKUP($B130,data!$A$6:$M$15000,12)</f>
        <v>3047000</v>
      </c>
      <c r="D130" s="9" t="n">
        <f aca="false">IF(B130&lt;&gt;"",MONTH(B130),0)</f>
        <v>9</v>
      </c>
      <c r="E130" s="306" t="n">
        <f aca="false">AVERAGE(C124:C130)</f>
        <v>2514571.42857143</v>
      </c>
      <c r="F130" s="306" t="n">
        <f aca="false">AVERAGE(C101:C130)</f>
        <v>2530500</v>
      </c>
    </row>
    <row r="131" customFormat="false" ht="11.25" hidden="false" customHeight="false" outlineLevel="0" collapsed="false">
      <c r="A131" s="199" t="n">
        <v>35677</v>
      </c>
      <c r="B131" s="192" t="n">
        <v>35677</v>
      </c>
      <c r="C131" s="306" t="n">
        <f aca="false">VLOOKUP($B131,data!$A$6:$M$15000,12)</f>
        <v>3308000</v>
      </c>
      <c r="D131" s="9" t="n">
        <f aca="false">IF(B131&lt;&gt;"",MONTH(B131),0)</f>
        <v>9</v>
      </c>
      <c r="E131" s="306" t="n">
        <f aca="false">AVERAGE(C125:C131)</f>
        <v>2583285.71428571</v>
      </c>
      <c r="F131" s="306" t="n">
        <f aca="false">AVERAGE(C102:C131)</f>
        <v>2534666.66666667</v>
      </c>
    </row>
    <row r="132" customFormat="false" ht="11.25" hidden="false" customHeight="false" outlineLevel="0" collapsed="false">
      <c r="A132" s="199" t="n">
        <v>35678</v>
      </c>
      <c r="B132" s="192" t="n">
        <v>35678</v>
      </c>
      <c r="C132" s="306" t="n">
        <f aca="false">VLOOKUP($B132,data!$A$6:$M$15000,12)</f>
        <v>3124000</v>
      </c>
      <c r="D132" s="9" t="n">
        <f aca="false">IF(B132&lt;&gt;"",MONTH(B132),0)</f>
        <v>9</v>
      </c>
      <c r="E132" s="306" t="n">
        <f aca="false">AVERAGE(C126:C132)</f>
        <v>2689285.71428571</v>
      </c>
      <c r="F132" s="306" t="n">
        <f aca="false">AVERAGE(C103:C132)</f>
        <v>2536233.33333333</v>
      </c>
    </row>
    <row r="133" customFormat="false" ht="11.25" hidden="false" customHeight="false" outlineLevel="0" collapsed="false">
      <c r="A133" s="199" t="n">
        <v>35679</v>
      </c>
      <c r="B133" s="192" t="n">
        <v>35679</v>
      </c>
      <c r="C133" s="306" t="n">
        <f aca="false">VLOOKUP($B133,data!$A$6:$M$15000,12)</f>
        <v>2737000</v>
      </c>
      <c r="D133" s="9" t="n">
        <f aca="false">IF(B133&lt;&gt;"",MONTH(B133),0)</f>
        <v>9</v>
      </c>
      <c r="E133" s="306" t="n">
        <f aca="false">AVERAGE(C127:C133)</f>
        <v>2783000</v>
      </c>
      <c r="F133" s="306" t="n">
        <f aca="false">AVERAGE(C104:C133)</f>
        <v>2530766.66666667</v>
      </c>
    </row>
    <row r="134" customFormat="false" ht="11.25" hidden="false" customHeight="false" outlineLevel="0" collapsed="false">
      <c r="A134" s="199" t="n">
        <v>35680</v>
      </c>
      <c r="B134" s="192" t="n">
        <v>35680</v>
      </c>
      <c r="C134" s="306" t="n">
        <f aca="false">VLOOKUP($B134,data!$A$6:$M$15000,12)</f>
        <v>2822000</v>
      </c>
      <c r="D134" s="9" t="n">
        <f aca="false">IF(B134&lt;&gt;"",MONTH(B134),0)</f>
        <v>9</v>
      </c>
      <c r="E134" s="306" t="n">
        <f aca="false">AVERAGE(C128:C134)</f>
        <v>2895000</v>
      </c>
      <c r="F134" s="306" t="n">
        <f aca="false">AVERAGE(C105:C134)</f>
        <v>2535333.33333333</v>
      </c>
    </row>
    <row r="135" customFormat="false" ht="11.25" hidden="false" customHeight="false" outlineLevel="0" collapsed="false">
      <c r="A135" s="199" t="n">
        <v>35681</v>
      </c>
      <c r="B135" s="192" t="n">
        <v>35681</v>
      </c>
      <c r="C135" s="306" t="n">
        <f aca="false">VLOOKUP($B135,data!$A$6:$M$15000,12)</f>
        <v>3188000</v>
      </c>
      <c r="D135" s="9" t="n">
        <f aca="false">IF(B135&lt;&gt;"",MONTH(B135),0)</f>
        <v>9</v>
      </c>
      <c r="E135" s="306" t="n">
        <f aca="false">AVERAGE(C129:C135)</f>
        <v>3005857.14285714</v>
      </c>
      <c r="F135" s="306" t="n">
        <f aca="false">AVERAGE(C106:C135)</f>
        <v>2569233.33333333</v>
      </c>
    </row>
    <row r="136" customFormat="false" ht="11.25" hidden="false" customHeight="false" outlineLevel="0" collapsed="false">
      <c r="A136" s="199" t="n">
        <v>35682</v>
      </c>
      <c r="B136" s="192" t="n">
        <v>35682</v>
      </c>
      <c r="C136" s="306" t="n">
        <f aca="false">VLOOKUP($B136,data!$A$6:$M$15000,12)</f>
        <v>3329000</v>
      </c>
      <c r="D136" s="9" t="n">
        <f aca="false">IF(B136&lt;&gt;"",MONTH(B136),0)</f>
        <v>9</v>
      </c>
      <c r="E136" s="306" t="n">
        <f aca="false">AVERAGE(C130:C136)</f>
        <v>3079285.71428571</v>
      </c>
      <c r="F136" s="306" t="n">
        <f aca="false">AVERAGE(C107:C136)</f>
        <v>2611866.66666667</v>
      </c>
    </row>
    <row r="137" customFormat="false" ht="11.25" hidden="false" customHeight="false" outlineLevel="0" collapsed="false">
      <c r="A137" s="199" t="n">
        <v>35683</v>
      </c>
      <c r="B137" s="192" t="n">
        <v>35683</v>
      </c>
      <c r="C137" s="306" t="n">
        <f aca="false">VLOOKUP($B137,data!$A$6:$M$15000,12)</f>
        <v>3221000</v>
      </c>
      <c r="D137" s="9" t="n">
        <f aca="false">IF(B137&lt;&gt;"",MONTH(B137),0)</f>
        <v>9</v>
      </c>
      <c r="E137" s="306" t="n">
        <f aca="false">AVERAGE(C131:C137)</f>
        <v>3104142.85714286</v>
      </c>
      <c r="F137" s="306" t="n">
        <f aca="false">AVERAGE(C108:C137)</f>
        <v>2638366.66666667</v>
      </c>
    </row>
    <row r="138" customFormat="false" ht="11.25" hidden="false" customHeight="false" outlineLevel="0" collapsed="false">
      <c r="A138" s="199" t="n">
        <v>35684</v>
      </c>
      <c r="B138" s="192" t="n">
        <v>35684</v>
      </c>
      <c r="C138" s="306" t="n">
        <f aca="false">VLOOKUP($B138,data!$A$6:$M$15000,12)</f>
        <v>2809000</v>
      </c>
      <c r="D138" s="9" t="n">
        <f aca="false">IF(B138&lt;&gt;"",MONTH(B138),0)</f>
        <v>9</v>
      </c>
      <c r="E138" s="306" t="n">
        <f aca="false">AVERAGE(C132:C138)</f>
        <v>3032857.14285714</v>
      </c>
      <c r="F138" s="306" t="n">
        <f aca="false">AVERAGE(C109:C138)</f>
        <v>2652033.33333333</v>
      </c>
    </row>
    <row r="139" customFormat="false" ht="11.25" hidden="false" customHeight="false" outlineLevel="0" collapsed="false">
      <c r="A139" s="199" t="n">
        <v>35685</v>
      </c>
      <c r="B139" s="192" t="n">
        <v>35685</v>
      </c>
      <c r="C139" s="306" t="n">
        <f aca="false">VLOOKUP($B139,data!$A$6:$M$15000,12)</f>
        <v>2618000</v>
      </c>
      <c r="D139" s="9" t="n">
        <f aca="false">IF(B139&lt;&gt;"",MONTH(B139),0)</f>
        <v>9</v>
      </c>
      <c r="E139" s="306" t="n">
        <f aca="false">AVERAGE(C133:C139)</f>
        <v>2960571.42857143</v>
      </c>
      <c r="F139" s="306" t="n">
        <f aca="false">AVERAGE(C110:C139)</f>
        <v>2658400</v>
      </c>
    </row>
    <row r="140" customFormat="false" ht="11.25" hidden="false" customHeight="false" outlineLevel="0" collapsed="false">
      <c r="A140" s="199" t="n">
        <v>35686</v>
      </c>
      <c r="B140" s="192" t="n">
        <v>35686</v>
      </c>
      <c r="C140" s="306" t="n">
        <f aca="false">VLOOKUP($B140,data!$A$6:$M$15000,12)</f>
        <v>2398000</v>
      </c>
      <c r="D140" s="9" t="n">
        <f aca="false">IF(B140&lt;&gt;"",MONTH(B140),0)</f>
        <v>9</v>
      </c>
      <c r="E140" s="306" t="n">
        <f aca="false">AVERAGE(C134:C140)</f>
        <v>2912142.85714286</v>
      </c>
      <c r="F140" s="306" t="n">
        <f aca="false">AVERAGE(C111:C140)</f>
        <v>2657766.66666667</v>
      </c>
    </row>
    <row r="141" customFormat="false" ht="11.25" hidden="false" customHeight="false" outlineLevel="0" collapsed="false">
      <c r="A141" s="199" t="n">
        <v>35687</v>
      </c>
      <c r="B141" s="192" t="n">
        <v>35687</v>
      </c>
      <c r="C141" s="306" t="n">
        <f aca="false">VLOOKUP($B141,data!$A$6:$M$15000,12)</f>
        <v>2502000</v>
      </c>
      <c r="D141" s="9" t="n">
        <f aca="false">IF(B141&lt;&gt;"",MONTH(B141),0)</f>
        <v>9</v>
      </c>
      <c r="E141" s="306" t="n">
        <f aca="false">AVERAGE(C135:C141)</f>
        <v>2866428.57142857</v>
      </c>
      <c r="F141" s="306" t="n">
        <f aca="false">AVERAGE(C112:C141)</f>
        <v>2667066.66666667</v>
      </c>
    </row>
    <row r="142" customFormat="false" ht="11.25" hidden="false" customHeight="false" outlineLevel="0" collapsed="false">
      <c r="A142" s="199" t="n">
        <v>35688</v>
      </c>
      <c r="B142" s="192" t="n">
        <v>35688</v>
      </c>
      <c r="C142" s="306" t="n">
        <f aca="false">VLOOKUP($B142,data!$A$6:$M$15000,12)</f>
        <v>2653000</v>
      </c>
      <c r="D142" s="9" t="n">
        <f aca="false">IF(B142&lt;&gt;"",MONTH(B142),0)</f>
        <v>9</v>
      </c>
      <c r="E142" s="306" t="n">
        <f aca="false">AVERAGE(C136:C142)</f>
        <v>2790000</v>
      </c>
      <c r="F142" s="306" t="n">
        <f aca="false">AVERAGE(C113:C142)</f>
        <v>2692400</v>
      </c>
    </row>
    <row r="143" customFormat="false" ht="11.25" hidden="false" customHeight="false" outlineLevel="0" collapsed="false">
      <c r="A143" s="199" t="n">
        <v>35689</v>
      </c>
      <c r="B143" s="192" t="n">
        <v>35689</v>
      </c>
      <c r="C143" s="306" t="n">
        <f aca="false">VLOOKUP($B143,data!$A$6:$M$15000,12)</f>
        <v>2638000</v>
      </c>
      <c r="D143" s="9" t="n">
        <f aca="false">IF(B143&lt;&gt;"",MONTH(B143),0)</f>
        <v>9</v>
      </c>
      <c r="E143" s="306" t="n">
        <f aca="false">AVERAGE(C137:C143)</f>
        <v>2691285.71428571</v>
      </c>
      <c r="F143" s="306" t="n">
        <f aca="false">AVERAGE(C114:C143)</f>
        <v>2712800</v>
      </c>
    </row>
    <row r="144" customFormat="false" ht="11.25" hidden="false" customHeight="false" outlineLevel="0" collapsed="false">
      <c r="A144" s="199" t="n">
        <v>35690</v>
      </c>
      <c r="B144" s="192" t="n">
        <v>35690</v>
      </c>
      <c r="C144" s="306" t="n">
        <f aca="false">VLOOKUP($B144,data!$A$6:$M$15000,12)</f>
        <v>2676000</v>
      </c>
      <c r="D144" s="9" t="n">
        <f aca="false">IF(B144&lt;&gt;"",MONTH(B144),0)</f>
        <v>9</v>
      </c>
      <c r="E144" s="306" t="n">
        <f aca="false">AVERAGE(C138:C144)</f>
        <v>2613428.57142857</v>
      </c>
      <c r="F144" s="306" t="n">
        <f aca="false">AVERAGE(C115:C144)</f>
        <v>2723900</v>
      </c>
    </row>
    <row r="145" customFormat="false" ht="11.25" hidden="false" customHeight="false" outlineLevel="0" collapsed="false">
      <c r="A145" s="199" t="n">
        <v>35691</v>
      </c>
      <c r="B145" s="192" t="n">
        <v>35691</v>
      </c>
      <c r="C145" s="306" t="n">
        <f aca="false">VLOOKUP($B145,data!$A$6:$M$15000,12)</f>
        <v>2676000</v>
      </c>
      <c r="D145" s="9" t="n">
        <f aca="false">IF(B145&lt;&gt;"",MONTH(B145),0)</f>
        <v>9</v>
      </c>
      <c r="E145" s="306" t="n">
        <f aca="false">AVERAGE(C139:C145)</f>
        <v>2594428.57142857</v>
      </c>
      <c r="F145" s="306" t="n">
        <f aca="false">AVERAGE(C116:C145)</f>
        <v>2725200</v>
      </c>
    </row>
    <row r="146" customFormat="false" ht="11.25" hidden="false" customHeight="false" outlineLevel="0" collapsed="false">
      <c r="A146" s="199" t="n">
        <v>35692</v>
      </c>
      <c r="B146" s="192" t="n">
        <v>35692</v>
      </c>
      <c r="C146" s="306" t="n">
        <f aca="false">VLOOKUP($B146,data!$A$6:$M$15000,12)</f>
        <v>2429000</v>
      </c>
      <c r="D146" s="9" t="n">
        <f aca="false">IF(B146&lt;&gt;"",MONTH(B146),0)</f>
        <v>9</v>
      </c>
      <c r="E146" s="306" t="n">
        <f aca="false">AVERAGE(C140:C146)</f>
        <v>2567428.57142857</v>
      </c>
      <c r="F146" s="306" t="n">
        <f aca="false">AVERAGE(C117:C146)</f>
        <v>2711466.66666667</v>
      </c>
    </row>
    <row r="147" customFormat="false" ht="11.25" hidden="false" customHeight="false" outlineLevel="0" collapsed="false">
      <c r="A147" s="199" t="n">
        <v>35693</v>
      </c>
      <c r="B147" s="192" t="n">
        <v>35693</v>
      </c>
      <c r="C147" s="306" t="n">
        <f aca="false">VLOOKUP($B147,data!$A$6:$M$15000,12)</f>
        <v>2040000</v>
      </c>
      <c r="D147" s="9" t="n">
        <f aca="false">IF(B147&lt;&gt;"",MONTH(B147),0)</f>
        <v>9</v>
      </c>
      <c r="E147" s="306" t="n">
        <f aca="false">AVERAGE(C141:C147)</f>
        <v>2516285.71428571</v>
      </c>
      <c r="F147" s="306" t="n">
        <f aca="false">AVERAGE(C118:C147)</f>
        <v>2686433.33333333</v>
      </c>
    </row>
    <row r="148" customFormat="false" ht="11.25" hidden="false" customHeight="false" outlineLevel="0" collapsed="false">
      <c r="A148" s="199" t="n">
        <v>35694</v>
      </c>
      <c r="B148" s="192" t="n">
        <v>35694</v>
      </c>
      <c r="C148" s="306" t="n">
        <f aca="false">VLOOKUP($B148,data!$A$6:$M$15000,12)</f>
        <v>2177000</v>
      </c>
      <c r="D148" s="9" t="n">
        <f aca="false">IF(B148&lt;&gt;"",MONTH(B148),0)</f>
        <v>9</v>
      </c>
      <c r="E148" s="306" t="n">
        <f aca="false">AVERAGE(C142:C148)</f>
        <v>2469857.14285714</v>
      </c>
      <c r="F148" s="306" t="n">
        <f aca="false">AVERAGE(C119:C148)</f>
        <v>2670333.33333333</v>
      </c>
    </row>
    <row r="149" customFormat="false" ht="11.25" hidden="false" customHeight="false" outlineLevel="0" collapsed="false">
      <c r="A149" s="199" t="n">
        <v>35695</v>
      </c>
      <c r="B149" s="192" t="n">
        <v>35695</v>
      </c>
      <c r="C149" s="306" t="n">
        <f aca="false">VLOOKUP($B149,data!$A$6:$M$15000,12)</f>
        <v>2637000</v>
      </c>
      <c r="D149" s="9" t="n">
        <f aca="false">IF(B149&lt;&gt;"",MONTH(B149),0)</f>
        <v>9</v>
      </c>
      <c r="E149" s="306" t="n">
        <f aca="false">AVERAGE(C143:C149)</f>
        <v>2467571.42857143</v>
      </c>
      <c r="F149" s="306" t="n">
        <f aca="false">AVERAGE(C120:C149)</f>
        <v>2679133.33333333</v>
      </c>
    </row>
    <row r="150" customFormat="false" ht="11.25" hidden="false" customHeight="false" outlineLevel="0" collapsed="false">
      <c r="A150" s="199" t="n">
        <v>35696</v>
      </c>
      <c r="B150" s="192" t="n">
        <v>35696</v>
      </c>
      <c r="C150" s="306" t="n">
        <f aca="false">VLOOKUP($B150,data!$A$6:$M$15000,12)</f>
        <v>2873000</v>
      </c>
      <c r="D150" s="9" t="n">
        <f aca="false">IF(B150&lt;&gt;"",MONTH(B150),0)</f>
        <v>9</v>
      </c>
      <c r="E150" s="306" t="n">
        <f aca="false">AVERAGE(C144:C150)</f>
        <v>2501142.85714286</v>
      </c>
      <c r="F150" s="306" t="n">
        <f aca="false">AVERAGE(C121:C150)</f>
        <v>2694033.33333333</v>
      </c>
    </row>
    <row r="151" customFormat="false" ht="11.25" hidden="false" customHeight="false" outlineLevel="0" collapsed="false">
      <c r="A151" s="199" t="n">
        <v>35697</v>
      </c>
      <c r="B151" s="192" t="n">
        <v>35697</v>
      </c>
      <c r="C151" s="306" t="n">
        <f aca="false">VLOOKUP($B151,data!$A$6:$M$15000,12)</f>
        <v>2782000</v>
      </c>
      <c r="D151" s="9" t="n">
        <f aca="false">IF(B151&lt;&gt;"",MONTH(B151),0)</f>
        <v>9</v>
      </c>
      <c r="E151" s="306" t="n">
        <f aca="false">AVERAGE(C145:C151)</f>
        <v>2516285.71428571</v>
      </c>
      <c r="F151" s="306" t="n">
        <f aca="false">AVERAGE(C122:C151)</f>
        <v>2694866.66666667</v>
      </c>
    </row>
    <row r="152" customFormat="false" ht="11.25" hidden="false" customHeight="false" outlineLevel="0" collapsed="false">
      <c r="A152" s="199" t="n">
        <v>35698</v>
      </c>
      <c r="B152" s="192" t="n">
        <v>35698</v>
      </c>
      <c r="C152" s="306" t="n">
        <f aca="false">VLOOKUP($B152,data!$A$6:$M$15000,12)</f>
        <v>2465000</v>
      </c>
      <c r="D152" s="9" t="n">
        <f aca="false">IF(B152&lt;&gt;"",MONTH(B152),0)</f>
        <v>9</v>
      </c>
      <c r="E152" s="306" t="n">
        <f aca="false">AVERAGE(C146:C152)</f>
        <v>2486142.85714286</v>
      </c>
      <c r="F152" s="306" t="n">
        <f aca="false">AVERAGE(C123:C152)</f>
        <v>2686333.33333333</v>
      </c>
    </row>
    <row r="153" customFormat="false" ht="11.25" hidden="false" customHeight="false" outlineLevel="0" collapsed="false">
      <c r="A153" s="199" t="n">
        <v>35699</v>
      </c>
      <c r="B153" s="192" t="n">
        <v>35699</v>
      </c>
      <c r="C153" s="306" t="n">
        <f aca="false">VLOOKUP($B153,data!$A$6:$M$15000,12)</f>
        <v>2350000</v>
      </c>
      <c r="D153" s="9" t="n">
        <f aca="false">IF(B153&lt;&gt;"",MONTH(B153),0)</f>
        <v>9</v>
      </c>
      <c r="E153" s="306" t="n">
        <f aca="false">AVERAGE(C147:C153)</f>
        <v>2474857.14285714</v>
      </c>
      <c r="F153" s="306" t="n">
        <f aca="false">AVERAGE(C124:C153)</f>
        <v>2668466.66666667</v>
      </c>
    </row>
    <row r="154" customFormat="false" ht="11.25" hidden="false" customHeight="false" outlineLevel="0" collapsed="false">
      <c r="A154" s="199" t="n">
        <v>35700</v>
      </c>
      <c r="B154" s="192" t="n">
        <v>35700</v>
      </c>
      <c r="C154" s="306" t="n">
        <f aca="false">VLOOKUP($B154,data!$A$6:$M$15000,12)</f>
        <v>2348000</v>
      </c>
      <c r="D154" s="9" t="n">
        <f aca="false">IF(B154&lt;&gt;"",MONTH(B154),0)</f>
        <v>9</v>
      </c>
      <c r="E154" s="306" t="n">
        <f aca="false">AVERAGE(C148:C154)</f>
        <v>2518857.14285714</v>
      </c>
      <c r="F154" s="306" t="n">
        <f aca="false">AVERAGE(C125:C154)</f>
        <v>2652500</v>
      </c>
    </row>
    <row r="155" customFormat="false" ht="11.25" hidden="false" customHeight="false" outlineLevel="0" collapsed="false">
      <c r="A155" s="199" t="n">
        <v>35701</v>
      </c>
      <c r="B155" s="192" t="n">
        <v>35701</v>
      </c>
      <c r="C155" s="306" t="n">
        <f aca="false">VLOOKUP($B155,data!$A$6:$M$15000,12)</f>
        <v>2533000</v>
      </c>
      <c r="D155" s="9" t="n">
        <f aca="false">IF(B155&lt;&gt;"",MONTH(B155),0)</f>
        <v>9</v>
      </c>
      <c r="E155" s="306" t="n">
        <f aca="false">AVERAGE(C149:C155)</f>
        <v>2569714.28571429</v>
      </c>
      <c r="F155" s="306" t="n">
        <f aca="false">AVERAGE(C126:C155)</f>
        <v>2657533.33333333</v>
      </c>
    </row>
    <row r="156" customFormat="false" ht="11.25" hidden="false" customHeight="false" outlineLevel="0" collapsed="false">
      <c r="A156" s="199" t="n">
        <v>35702</v>
      </c>
      <c r="B156" s="192" t="n">
        <v>35702</v>
      </c>
      <c r="C156" s="306" t="n">
        <f aca="false">VLOOKUP($B156,data!$A$6:$M$15000,12)</f>
        <v>2882000</v>
      </c>
      <c r="D156" s="9" t="n">
        <f aca="false">IF(B156&lt;&gt;"",MONTH(B156),0)</f>
        <v>9</v>
      </c>
      <c r="E156" s="306" t="n">
        <f aca="false">AVERAGE(C150:C156)</f>
        <v>2604714.28571429</v>
      </c>
      <c r="F156" s="306" t="n">
        <f aca="false">AVERAGE(C127:C156)</f>
        <v>2684233.33333333</v>
      </c>
    </row>
    <row r="157" customFormat="false" ht="11.25" hidden="false" customHeight="false" outlineLevel="0" collapsed="false">
      <c r="A157" s="199" t="n">
        <v>35703</v>
      </c>
      <c r="B157" s="192" t="n">
        <v>35703</v>
      </c>
      <c r="C157" s="306" t="n">
        <f aca="false">VLOOKUP($B157,data!$A$6:$M$15000,12)</f>
        <v>2798000</v>
      </c>
      <c r="D157" s="9" t="n">
        <f aca="false">IF(B157&lt;&gt;"",MONTH(B157),0)</f>
        <v>9</v>
      </c>
      <c r="E157" s="306" t="n">
        <f aca="false">AVERAGE(C151:C157)</f>
        <v>2594000</v>
      </c>
      <c r="F157" s="306" t="n">
        <f aca="false">AVERAGE(C128:C157)</f>
        <v>2709566.66666667</v>
      </c>
    </row>
    <row r="158" customFormat="false" ht="11.25" hidden="false" customHeight="false" outlineLevel="0" collapsed="false">
      <c r="A158" s="199" t="n">
        <v>35704</v>
      </c>
      <c r="B158" s="192" t="n">
        <v>35704</v>
      </c>
      <c r="C158" s="306" t="n">
        <f aca="false">VLOOKUP($B158,data!$A$6:$M$15000,12)</f>
        <v>2755000</v>
      </c>
      <c r="D158" s="9" t="n">
        <f aca="false">IF(B158&lt;&gt;"",MONTH(B158),0)</f>
        <v>10</v>
      </c>
      <c r="E158" s="306" t="n">
        <f aca="false">AVERAGE(C152:C158)</f>
        <v>2590142.85714286</v>
      </c>
      <c r="F158" s="306" t="n">
        <f aca="false">AVERAGE(C129:C158)</f>
        <v>2721000</v>
      </c>
    </row>
    <row r="159" customFormat="false" ht="11.25" hidden="false" customHeight="false" outlineLevel="0" collapsed="false">
      <c r="A159" s="199" t="n">
        <v>35705</v>
      </c>
      <c r="B159" s="192" t="n">
        <v>35705</v>
      </c>
      <c r="C159" s="306" t="n">
        <f aca="false">VLOOKUP($B159,data!$A$6:$M$15000,12)</f>
        <v>2584000</v>
      </c>
      <c r="D159" s="9" t="n">
        <f aca="false">IF(B159&lt;&gt;"",MONTH(B159),0)</f>
        <v>10</v>
      </c>
      <c r="E159" s="306" t="n">
        <f aca="false">AVERAGE(C153:C159)</f>
        <v>2607142.85714286</v>
      </c>
      <c r="F159" s="306" t="n">
        <f aca="false">AVERAGE(C130:C159)</f>
        <v>2713300</v>
      </c>
    </row>
    <row r="160" customFormat="false" ht="11.25" hidden="false" customHeight="false" outlineLevel="0" collapsed="false">
      <c r="A160" s="199" t="n">
        <v>35706</v>
      </c>
      <c r="B160" s="192" t="n">
        <v>35706</v>
      </c>
      <c r="C160" s="306" t="n">
        <f aca="false">VLOOKUP($B160,data!$A$6:$M$15000,12)</f>
        <v>2502000</v>
      </c>
      <c r="D160" s="9" t="n">
        <f aca="false">IF(B160&lt;&gt;"",MONTH(B160),0)</f>
        <v>10</v>
      </c>
      <c r="E160" s="306" t="n">
        <f aca="false">AVERAGE(C154:C160)</f>
        <v>2628857.14285714</v>
      </c>
      <c r="F160" s="306" t="n">
        <f aca="false">AVERAGE(C131:C160)</f>
        <v>2695133.33333333</v>
      </c>
    </row>
    <row r="161" customFormat="false" ht="11.25" hidden="false" customHeight="false" outlineLevel="0" collapsed="false">
      <c r="A161" s="199" t="n">
        <v>35707</v>
      </c>
      <c r="B161" s="192" t="n">
        <v>35707</v>
      </c>
      <c r="C161" s="306" t="n">
        <f aca="false">VLOOKUP($B161,data!$A$6:$M$15000,12)</f>
        <v>2135000</v>
      </c>
      <c r="D161" s="9" t="n">
        <f aca="false">IF(B161&lt;&gt;"",MONTH(B161),0)</f>
        <v>10</v>
      </c>
      <c r="E161" s="306" t="n">
        <f aca="false">AVERAGE(C155:C161)</f>
        <v>2598428.57142857</v>
      </c>
      <c r="F161" s="306" t="n">
        <f aca="false">AVERAGE(C132:C161)</f>
        <v>2656033.33333333</v>
      </c>
    </row>
    <row r="162" customFormat="false" ht="11.25" hidden="false" customHeight="false" outlineLevel="0" collapsed="false">
      <c r="A162" s="199" t="n">
        <v>35708</v>
      </c>
      <c r="B162" s="192" t="n">
        <v>35708</v>
      </c>
      <c r="C162" s="306" t="n">
        <f aca="false">VLOOKUP($B162,data!$A$6:$M$15000,12)</f>
        <v>2076000</v>
      </c>
      <c r="D162" s="9" t="n">
        <f aca="false">IF(B162&lt;&gt;"",MONTH(B162),0)</f>
        <v>10</v>
      </c>
      <c r="E162" s="306" t="n">
        <f aca="false">AVERAGE(C156:C162)</f>
        <v>2533142.85714286</v>
      </c>
      <c r="F162" s="306" t="n">
        <f aca="false">AVERAGE(C133:C162)</f>
        <v>2621100</v>
      </c>
    </row>
    <row r="163" customFormat="false" ht="11.25" hidden="false" customHeight="false" outlineLevel="0" collapsed="false">
      <c r="A163" s="199" t="n">
        <v>35709</v>
      </c>
      <c r="B163" s="192" t="n">
        <v>35709</v>
      </c>
      <c r="C163" s="306" t="n">
        <f aca="false">VLOOKUP($B163,data!$A$6:$M$15000,12)</f>
        <v>2404000</v>
      </c>
      <c r="D163" s="9" t="n">
        <f aca="false">IF(B163&lt;&gt;"",MONTH(B163),0)</f>
        <v>10</v>
      </c>
      <c r="E163" s="306" t="n">
        <f aca="false">AVERAGE(C157:C163)</f>
        <v>2464857.14285714</v>
      </c>
      <c r="F163" s="306" t="n">
        <f aca="false">AVERAGE(C134:C163)</f>
        <v>2610000</v>
      </c>
    </row>
    <row r="164" customFormat="false" ht="11.25" hidden="false" customHeight="false" outlineLevel="0" collapsed="false">
      <c r="A164" s="199" t="n">
        <v>35710</v>
      </c>
      <c r="B164" s="192" t="n">
        <v>35710</v>
      </c>
      <c r="C164" s="306" t="n">
        <f aca="false">VLOOKUP($B164,data!$A$6:$M$15000,12)</f>
        <v>2261000</v>
      </c>
      <c r="D164" s="9" t="n">
        <f aca="false">IF(B164&lt;&gt;"",MONTH(B164),0)</f>
        <v>10</v>
      </c>
      <c r="E164" s="306" t="n">
        <f aca="false">AVERAGE(C158:C164)</f>
        <v>2388142.85714286</v>
      </c>
      <c r="F164" s="306" t="n">
        <f aca="false">AVERAGE(C135:C164)</f>
        <v>2591300</v>
      </c>
    </row>
    <row r="165" customFormat="false" ht="11.25" hidden="false" customHeight="false" outlineLevel="0" collapsed="false">
      <c r="A165" s="199" t="n">
        <v>35711</v>
      </c>
      <c r="B165" s="192" t="n">
        <v>35711</v>
      </c>
      <c r="C165" s="306" t="n">
        <f aca="false">VLOOKUP($B165,data!$A$6:$M$15000,12)</f>
        <v>2198000</v>
      </c>
      <c r="D165" s="9" t="n">
        <f aca="false">IF(B165&lt;&gt;"",MONTH(B165),0)</f>
        <v>10</v>
      </c>
      <c r="E165" s="306" t="n">
        <f aca="false">AVERAGE(C159:C165)</f>
        <v>2308571.42857143</v>
      </c>
      <c r="F165" s="306" t="n">
        <f aca="false">AVERAGE(C136:C165)</f>
        <v>2558300</v>
      </c>
    </row>
    <row r="166" customFormat="false" ht="11.25" hidden="false" customHeight="false" outlineLevel="0" collapsed="false">
      <c r="A166" s="199" t="n">
        <v>35712</v>
      </c>
      <c r="B166" s="192" t="n">
        <v>35712</v>
      </c>
      <c r="C166" s="306" t="n">
        <f aca="false">VLOOKUP($B166,data!$A$6:$M$15000,12)</f>
        <v>2228000</v>
      </c>
      <c r="D166" s="9" t="n">
        <f aca="false">IF(B166&lt;&gt;"",MONTH(B166),0)</f>
        <v>10</v>
      </c>
      <c r="E166" s="306" t="n">
        <f aca="false">AVERAGE(C160:C166)</f>
        <v>2257714.28571429</v>
      </c>
      <c r="F166" s="306" t="n">
        <f aca="false">AVERAGE(C137:C166)</f>
        <v>2521600</v>
      </c>
    </row>
    <row r="167" customFormat="false" ht="11.25" hidden="false" customHeight="false" outlineLevel="0" collapsed="false">
      <c r="A167" s="199" t="n">
        <v>35713</v>
      </c>
      <c r="B167" s="192" t="n">
        <v>35713</v>
      </c>
      <c r="C167" s="306" t="n">
        <f aca="false">VLOOKUP($B167,data!$A$6:$M$15000,12)</f>
        <v>2207000</v>
      </c>
      <c r="D167" s="9" t="n">
        <f aca="false">IF(B167&lt;&gt;"",MONTH(B167),0)</f>
        <v>10</v>
      </c>
      <c r="E167" s="306" t="n">
        <f aca="false">AVERAGE(C161:C167)</f>
        <v>2215571.42857143</v>
      </c>
      <c r="F167" s="306" t="n">
        <f aca="false">AVERAGE(C138:C167)</f>
        <v>2487800</v>
      </c>
    </row>
    <row r="168" customFormat="false" ht="11.25" hidden="false" customHeight="false" outlineLevel="0" collapsed="false">
      <c r="A168" s="199" t="n">
        <v>35714</v>
      </c>
      <c r="B168" s="192" t="n">
        <v>35714</v>
      </c>
      <c r="C168" s="306" t="n">
        <f aca="false">VLOOKUP($B168,data!$A$6:$M$15000,12)</f>
        <v>2027000</v>
      </c>
      <c r="D168" s="9" t="n">
        <f aca="false">IF(B168&lt;&gt;"",MONTH(B168),0)</f>
        <v>10</v>
      </c>
      <c r="E168" s="306" t="n">
        <f aca="false">AVERAGE(C162:C168)</f>
        <v>2200142.85714286</v>
      </c>
      <c r="F168" s="306" t="n">
        <f aca="false">AVERAGE(C139:C168)</f>
        <v>2461733.33333333</v>
      </c>
    </row>
    <row r="169" customFormat="false" ht="11.25" hidden="false" customHeight="false" outlineLevel="0" collapsed="false">
      <c r="A169" s="199" t="n">
        <v>35715</v>
      </c>
      <c r="B169" s="192" t="n">
        <v>35715</v>
      </c>
      <c r="C169" s="306" t="n">
        <f aca="false">VLOOKUP($B169,data!$A$6:$M$15000,12)</f>
        <v>2025000</v>
      </c>
      <c r="D169" s="9" t="n">
        <f aca="false">IF(B169&lt;&gt;"",MONTH(B169),0)</f>
        <v>10</v>
      </c>
      <c r="E169" s="306" t="n">
        <f aca="false">AVERAGE(C163:C169)</f>
        <v>2192857.14285714</v>
      </c>
      <c r="F169" s="306" t="n">
        <f aca="false">AVERAGE(C140:C169)</f>
        <v>2441966.66666667</v>
      </c>
    </row>
    <row r="170" customFormat="false" ht="11.25" hidden="false" customHeight="false" outlineLevel="0" collapsed="false">
      <c r="A170" s="199" t="n">
        <v>35716</v>
      </c>
      <c r="B170" s="192" t="n">
        <v>35716</v>
      </c>
      <c r="C170" s="306" t="n">
        <f aca="false">VLOOKUP($B170,data!$A$6:$M$15000,12)</f>
        <v>2198000</v>
      </c>
      <c r="D170" s="9" t="n">
        <f aca="false">IF(B170&lt;&gt;"",MONTH(B170),0)</f>
        <v>10</v>
      </c>
      <c r="E170" s="306" t="n">
        <f aca="false">AVERAGE(C164:C170)</f>
        <v>2163428.57142857</v>
      </c>
      <c r="F170" s="306" t="n">
        <f aca="false">AVERAGE(C141:C170)</f>
        <v>2435300</v>
      </c>
    </row>
    <row r="171" customFormat="false" ht="11.25" hidden="false" customHeight="false" outlineLevel="0" collapsed="false">
      <c r="A171" s="199" t="n">
        <v>35717</v>
      </c>
      <c r="B171" s="192" t="n">
        <v>35717</v>
      </c>
      <c r="C171" s="306" t="n">
        <f aca="false">VLOOKUP($B171,data!$A$6:$M$15000,12)</f>
        <v>2413000</v>
      </c>
      <c r="D171" s="9" t="n">
        <f aca="false">IF(B171&lt;&gt;"",MONTH(B171),0)</f>
        <v>10</v>
      </c>
      <c r="E171" s="306" t="n">
        <f aca="false">AVERAGE(C165:C171)</f>
        <v>2185142.85714286</v>
      </c>
      <c r="F171" s="306" t="n">
        <f aca="false">AVERAGE(C142:C171)</f>
        <v>2432333.33333333</v>
      </c>
    </row>
    <row r="172" customFormat="false" ht="11.25" hidden="false" customHeight="false" outlineLevel="0" collapsed="false">
      <c r="A172" s="199" t="n">
        <v>35718</v>
      </c>
      <c r="B172" s="192" t="n">
        <v>35718</v>
      </c>
      <c r="C172" s="306" t="n">
        <f aca="false">VLOOKUP($B172,data!$A$6:$M$15000,12)</f>
        <v>2520000</v>
      </c>
      <c r="D172" s="9" t="n">
        <f aca="false">IF(B172&lt;&gt;"",MONTH(B172),0)</f>
        <v>10</v>
      </c>
      <c r="E172" s="306" t="n">
        <f aca="false">AVERAGE(C166:C172)</f>
        <v>2231142.85714286</v>
      </c>
      <c r="F172" s="306" t="n">
        <f aca="false">AVERAGE(C143:C172)</f>
        <v>2427900</v>
      </c>
    </row>
    <row r="173" customFormat="false" ht="11.25" hidden="false" customHeight="false" outlineLevel="0" collapsed="false">
      <c r="A173" s="199" t="n">
        <v>35719</v>
      </c>
      <c r="B173" s="192" t="n">
        <v>35719</v>
      </c>
      <c r="C173" s="306" t="n">
        <f aca="false">VLOOKUP($B173,data!$A$6:$M$15000,12)</f>
        <v>2574000</v>
      </c>
      <c r="D173" s="9" t="n">
        <f aca="false">IF(B173&lt;&gt;"",MONTH(B173),0)</f>
        <v>10</v>
      </c>
      <c r="E173" s="306" t="n">
        <f aca="false">AVERAGE(C167:C173)</f>
        <v>2280571.42857143</v>
      </c>
      <c r="F173" s="306" t="n">
        <f aca="false">AVERAGE(C144:C173)</f>
        <v>2425766.66666667</v>
      </c>
    </row>
    <row r="174" customFormat="false" ht="11.25" hidden="false" customHeight="false" outlineLevel="0" collapsed="false">
      <c r="A174" s="199" t="n">
        <v>35720</v>
      </c>
      <c r="B174" s="192" t="n">
        <v>35720</v>
      </c>
      <c r="C174" s="306" t="n">
        <f aca="false">VLOOKUP($B174,data!$A$6:$M$15000,12)</f>
        <v>2282000</v>
      </c>
      <c r="D174" s="9" t="n">
        <f aca="false">IF(B174&lt;&gt;"",MONTH(B174),0)</f>
        <v>10</v>
      </c>
      <c r="E174" s="306" t="n">
        <f aca="false">AVERAGE(C168:C174)</f>
        <v>2291285.71428571</v>
      </c>
      <c r="F174" s="306" t="n">
        <f aca="false">AVERAGE(C145:C174)</f>
        <v>2412633.33333333</v>
      </c>
    </row>
    <row r="175" customFormat="false" ht="11.25" hidden="false" customHeight="false" outlineLevel="0" collapsed="false">
      <c r="A175" s="199" t="n">
        <v>35721</v>
      </c>
      <c r="B175" s="192" t="n">
        <v>35721</v>
      </c>
      <c r="C175" s="306" t="n">
        <f aca="false">VLOOKUP($B175,data!$A$6:$M$15000,12)</f>
        <v>2258000</v>
      </c>
      <c r="D175" s="9" t="n">
        <f aca="false">IF(B175&lt;&gt;"",MONTH(B175),0)</f>
        <v>10</v>
      </c>
      <c r="E175" s="306" t="n">
        <f aca="false">AVERAGE(C169:C175)</f>
        <v>2324285.71428571</v>
      </c>
      <c r="F175" s="306" t="n">
        <f aca="false">AVERAGE(C146:C175)</f>
        <v>2398700</v>
      </c>
    </row>
    <row r="176" customFormat="false" ht="11.25" hidden="false" customHeight="false" outlineLevel="0" collapsed="false">
      <c r="A176" s="199" t="n">
        <v>35722</v>
      </c>
      <c r="B176" s="192" t="n">
        <v>35722</v>
      </c>
      <c r="C176" s="306" t="n">
        <f aca="false">VLOOKUP($B176,data!$A$6:$M$15000,12)</f>
        <v>1995000</v>
      </c>
      <c r="D176" s="9" t="n">
        <f aca="false">IF(B176&lt;&gt;"",MONTH(B176),0)</f>
        <v>10</v>
      </c>
      <c r="E176" s="306" t="n">
        <f aca="false">AVERAGE(C170:C176)</f>
        <v>2320000</v>
      </c>
      <c r="F176" s="306" t="n">
        <f aca="false">AVERAGE(C147:C176)</f>
        <v>2384233.33333333</v>
      </c>
    </row>
    <row r="177" customFormat="false" ht="11.25" hidden="false" customHeight="false" outlineLevel="0" collapsed="false">
      <c r="A177" s="199" t="n">
        <v>35723</v>
      </c>
      <c r="B177" s="192" t="n">
        <v>35723</v>
      </c>
      <c r="C177" s="306" t="n">
        <f aca="false">VLOOKUP($B177,data!$A$6:$M$15000,12)</f>
        <v>2364000</v>
      </c>
      <c r="D177" s="9" t="n">
        <f aca="false">IF(B177&lt;&gt;"",MONTH(B177),0)</f>
        <v>10</v>
      </c>
      <c r="E177" s="306" t="n">
        <f aca="false">AVERAGE(C171:C177)</f>
        <v>2343714.28571429</v>
      </c>
      <c r="F177" s="306" t="n">
        <f aca="false">AVERAGE(C148:C177)</f>
        <v>2395033.33333333</v>
      </c>
    </row>
    <row r="178" customFormat="false" ht="11.25" hidden="false" customHeight="false" outlineLevel="0" collapsed="false">
      <c r="A178" s="199" t="n">
        <v>35724</v>
      </c>
      <c r="B178" s="192" t="n">
        <v>35724</v>
      </c>
      <c r="C178" s="306" t="n">
        <f aca="false">VLOOKUP($B178,data!$A$6:$M$15000,12)</f>
        <v>2383000</v>
      </c>
      <c r="D178" s="9" t="n">
        <f aca="false">IF(B178&lt;&gt;"",MONTH(B178),0)</f>
        <v>10</v>
      </c>
      <c r="E178" s="306" t="n">
        <f aca="false">AVERAGE(C172:C178)</f>
        <v>2339428.57142857</v>
      </c>
      <c r="F178" s="306" t="n">
        <f aca="false">AVERAGE(C149:C178)</f>
        <v>2401900</v>
      </c>
    </row>
    <row r="179" customFormat="false" ht="11.25" hidden="false" customHeight="false" outlineLevel="0" collapsed="false">
      <c r="A179" s="199" t="n">
        <v>35725</v>
      </c>
      <c r="B179" s="192" t="n">
        <v>35725</v>
      </c>
      <c r="C179" s="306" t="n">
        <f aca="false">VLOOKUP($B179,data!$A$6:$M$15000,12)</f>
        <v>2383000</v>
      </c>
      <c r="D179" s="9" t="n">
        <f aca="false">IF(B179&lt;&gt;"",MONTH(B179),0)</f>
        <v>10</v>
      </c>
      <c r="E179" s="306" t="n">
        <f aca="false">AVERAGE(C173:C179)</f>
        <v>2319857.14285714</v>
      </c>
      <c r="F179" s="306" t="n">
        <f aca="false">AVERAGE(C150:C179)</f>
        <v>2393433.33333333</v>
      </c>
    </row>
    <row r="180" customFormat="false" ht="11.25" hidden="false" customHeight="false" outlineLevel="0" collapsed="false">
      <c r="A180" s="199" t="n">
        <v>35726</v>
      </c>
      <c r="B180" s="192" t="n">
        <v>35726</v>
      </c>
      <c r="C180" s="306" t="n">
        <f aca="false">VLOOKUP($B180,data!$A$6:$M$15000,12)</f>
        <v>2283000</v>
      </c>
      <c r="D180" s="9" t="n">
        <f aca="false">IF(B180&lt;&gt;"",MONTH(B180),0)</f>
        <v>10</v>
      </c>
      <c r="E180" s="306" t="n">
        <f aca="false">AVERAGE(C174:C180)</f>
        <v>2278285.71428571</v>
      </c>
      <c r="F180" s="306" t="n">
        <f aca="false">AVERAGE(C151:C180)</f>
        <v>2373766.66666667</v>
      </c>
    </row>
    <row r="181" customFormat="false" ht="11.25" hidden="false" customHeight="false" outlineLevel="0" collapsed="false">
      <c r="A181" s="199" t="n">
        <v>35727</v>
      </c>
      <c r="B181" s="192" t="n">
        <v>35727</v>
      </c>
      <c r="C181" s="306" t="n">
        <f aca="false">VLOOKUP($B181,data!$A$6:$M$15000,12)</f>
        <v>2377000</v>
      </c>
      <c r="D181" s="9" t="n">
        <f aca="false">IF(B181&lt;&gt;"",MONTH(B181),0)</f>
        <v>10</v>
      </c>
      <c r="E181" s="306" t="n">
        <f aca="false">AVERAGE(C175:C181)</f>
        <v>2291857.14285714</v>
      </c>
      <c r="F181" s="306" t="n">
        <f aca="false">AVERAGE(C152:C181)</f>
        <v>2360266.66666667</v>
      </c>
    </row>
    <row r="182" customFormat="false" ht="11.25" hidden="false" customHeight="false" outlineLevel="0" collapsed="false">
      <c r="A182" s="199" t="n">
        <v>35728</v>
      </c>
      <c r="B182" s="192" t="n">
        <v>35728</v>
      </c>
      <c r="C182" s="306" t="n">
        <f aca="false">VLOOKUP($B182,data!$A$6:$M$15000,12)</f>
        <v>2209000</v>
      </c>
      <c r="D182" s="9" t="n">
        <f aca="false">IF(B182&lt;&gt;"",MONTH(B182),0)</f>
        <v>10</v>
      </c>
      <c r="E182" s="306" t="n">
        <f aca="false">AVERAGE(C176:C182)</f>
        <v>2284857.14285714</v>
      </c>
      <c r="F182" s="306" t="n">
        <f aca="false">AVERAGE(C153:C182)</f>
        <v>2351733.33333333</v>
      </c>
    </row>
    <row r="183" customFormat="false" ht="11.25" hidden="false" customHeight="false" outlineLevel="0" collapsed="false">
      <c r="A183" s="199" t="n">
        <v>35729</v>
      </c>
      <c r="B183" s="192" t="n">
        <v>35729</v>
      </c>
      <c r="C183" s="306" t="n">
        <f aca="false">VLOOKUP($B183,data!$A$6:$M$15000,12)</f>
        <v>2216000</v>
      </c>
      <c r="D183" s="9" t="n">
        <f aca="false">IF(B183&lt;&gt;"",MONTH(B183),0)</f>
        <v>10</v>
      </c>
      <c r="E183" s="306" t="n">
        <f aca="false">AVERAGE(C177:C183)</f>
        <v>2316428.57142857</v>
      </c>
      <c r="F183" s="306" t="n">
        <f aca="false">AVERAGE(C154:C183)</f>
        <v>2347266.66666667</v>
      </c>
    </row>
    <row r="184" customFormat="false" ht="11.25" hidden="false" customHeight="false" outlineLevel="0" collapsed="false">
      <c r="A184" s="199" t="n">
        <v>35730</v>
      </c>
      <c r="B184" s="192" t="n">
        <v>35730</v>
      </c>
      <c r="C184" s="306" t="n">
        <f aca="false">VLOOKUP($B184,data!$A$6:$M$15000,12)</f>
        <v>2645000</v>
      </c>
      <c r="D184" s="9" t="n">
        <f aca="false">IF(B184&lt;&gt;"",MONTH(B184),0)</f>
        <v>10</v>
      </c>
      <c r="E184" s="306" t="n">
        <f aca="false">AVERAGE(C178:C184)</f>
        <v>2356571.42857143</v>
      </c>
      <c r="F184" s="306" t="n">
        <f aca="false">AVERAGE(C155:C184)</f>
        <v>2357166.66666667</v>
      </c>
    </row>
    <row r="185" customFormat="false" ht="11.25" hidden="false" customHeight="false" outlineLevel="0" collapsed="false">
      <c r="A185" s="199" t="n">
        <v>35731</v>
      </c>
      <c r="B185" s="192" t="n">
        <v>35731</v>
      </c>
      <c r="C185" s="306" t="n">
        <f aca="false">VLOOKUP($B185,data!$A$6:$M$15000,12)</f>
        <v>2585000</v>
      </c>
      <c r="D185" s="9" t="n">
        <f aca="false">IF(B185&lt;&gt;"",MONTH(B185),0)</f>
        <v>10</v>
      </c>
      <c r="E185" s="306" t="n">
        <f aca="false">AVERAGE(C179:C185)</f>
        <v>2385428.57142857</v>
      </c>
      <c r="F185" s="306" t="n">
        <f aca="false">AVERAGE(C156:C185)</f>
        <v>2358900</v>
      </c>
    </row>
    <row r="186" customFormat="false" ht="11.25" hidden="false" customHeight="false" outlineLevel="0" collapsed="false">
      <c r="A186" s="199" t="n">
        <v>35732</v>
      </c>
      <c r="B186" s="192" t="n">
        <v>35732</v>
      </c>
      <c r="C186" s="306" t="n">
        <f aca="false">VLOOKUP($B186,data!$A$6:$M$15000,12)</f>
        <v>2414000</v>
      </c>
      <c r="D186" s="9" t="n">
        <f aca="false">IF(B186&lt;&gt;"",MONTH(B186),0)</f>
        <v>10</v>
      </c>
      <c r="E186" s="306" t="n">
        <f aca="false">AVERAGE(C180:C186)</f>
        <v>2389857.14285714</v>
      </c>
      <c r="F186" s="306" t="n">
        <f aca="false">AVERAGE(C157:C186)</f>
        <v>2343300</v>
      </c>
    </row>
    <row r="187" customFormat="false" ht="11.25" hidden="false" customHeight="false" outlineLevel="0" collapsed="false">
      <c r="A187" s="199" t="n">
        <v>35733</v>
      </c>
      <c r="B187" s="192" t="n">
        <v>35733</v>
      </c>
      <c r="C187" s="306" t="n">
        <f aca="false">VLOOKUP($B187,data!$A$6:$M$15000,12)</f>
        <v>2277000</v>
      </c>
      <c r="D187" s="9" t="n">
        <f aca="false">IF(B187&lt;&gt;"",MONTH(B187),0)</f>
        <v>10</v>
      </c>
      <c r="E187" s="306" t="n">
        <f aca="false">AVERAGE(C181:C187)</f>
        <v>2389000</v>
      </c>
      <c r="F187" s="306" t="n">
        <f aca="false">AVERAGE(C158:C187)</f>
        <v>2325933.33333333</v>
      </c>
    </row>
    <row r="188" customFormat="false" ht="11.25" hidden="false" customHeight="false" outlineLevel="0" collapsed="false">
      <c r="A188" s="199" t="n">
        <v>35734</v>
      </c>
      <c r="B188" s="192" t="n">
        <v>35734</v>
      </c>
      <c r="C188" s="306" t="n">
        <f aca="false">VLOOKUP($B188,data!$A$6:$M$15000,12)</f>
        <v>2139000</v>
      </c>
      <c r="D188" s="9" t="n">
        <f aca="false">IF(B188&lt;&gt;"",MONTH(B188),0)</f>
        <v>10</v>
      </c>
      <c r="E188" s="306" t="n">
        <f aca="false">AVERAGE(C182:C188)</f>
        <v>2355000</v>
      </c>
      <c r="F188" s="306" t="n">
        <f aca="false">AVERAGE(C159:C188)</f>
        <v>2305400</v>
      </c>
    </row>
    <row r="189" customFormat="false" ht="11.25" hidden="false" customHeight="false" outlineLevel="0" collapsed="false">
      <c r="A189" s="199" t="n">
        <v>35735</v>
      </c>
      <c r="B189" s="192" t="n">
        <v>35735</v>
      </c>
      <c r="C189" s="306" t="n">
        <f aca="false">VLOOKUP($B189,data!$A$6:$M$15000,12)</f>
        <v>1986000</v>
      </c>
      <c r="D189" s="9" t="n">
        <f aca="false">IF(B189&lt;&gt;"",MONTH(B189),0)</f>
        <v>11</v>
      </c>
      <c r="E189" s="306" t="n">
        <f aca="false">AVERAGE(C183:C189)</f>
        <v>2323142.85714286</v>
      </c>
      <c r="F189" s="306" t="n">
        <f aca="false">AVERAGE(C160:C189)</f>
        <v>2285466.66666667</v>
      </c>
    </row>
    <row r="190" customFormat="false" ht="11.25" hidden="false" customHeight="false" outlineLevel="0" collapsed="false">
      <c r="A190" s="199" t="n">
        <v>35736</v>
      </c>
      <c r="B190" s="192" t="n">
        <v>35736</v>
      </c>
      <c r="C190" s="306" t="n">
        <f aca="false">VLOOKUP($B190,data!$A$6:$M$15000,12)</f>
        <v>2083000</v>
      </c>
      <c r="D190" s="9" t="n">
        <f aca="false">IF(B190&lt;&gt;"",MONTH(B190),0)</f>
        <v>11</v>
      </c>
      <c r="E190" s="306" t="n">
        <f aca="false">AVERAGE(C184:C190)</f>
        <v>2304142.85714286</v>
      </c>
      <c r="F190" s="306" t="n">
        <f aca="false">AVERAGE(C161:C190)</f>
        <v>2271500</v>
      </c>
    </row>
    <row r="191" customFormat="false" ht="11.25" hidden="false" customHeight="false" outlineLevel="0" collapsed="false">
      <c r="A191" s="199" t="n">
        <v>35737</v>
      </c>
      <c r="B191" s="192" t="n">
        <v>35737</v>
      </c>
      <c r="C191" s="306" t="n">
        <f aca="false">VLOOKUP($B191,data!$A$6:$M$15000,12)</f>
        <v>2456000</v>
      </c>
      <c r="D191" s="9" t="n">
        <f aca="false">IF(B191&lt;&gt;"",MONTH(B191),0)</f>
        <v>11</v>
      </c>
      <c r="E191" s="306" t="n">
        <f aca="false">AVERAGE(C185:C191)</f>
        <v>2277142.85714286</v>
      </c>
      <c r="F191" s="306" t="n">
        <f aca="false">AVERAGE(C162:C191)</f>
        <v>2282200</v>
      </c>
    </row>
    <row r="192" customFormat="false" ht="11.25" hidden="false" customHeight="false" outlineLevel="0" collapsed="false">
      <c r="A192" s="199" t="n">
        <v>35738</v>
      </c>
      <c r="B192" s="192" t="n">
        <v>35738</v>
      </c>
      <c r="C192" s="306" t="n">
        <f aca="false">VLOOKUP($B192,data!$A$6:$M$15000,12)</f>
        <v>2280000</v>
      </c>
      <c r="D192" s="9" t="n">
        <f aca="false">IF(B192&lt;&gt;"",MONTH(B192),0)</f>
        <v>11</v>
      </c>
      <c r="E192" s="306" t="n">
        <f aca="false">AVERAGE(C186:C192)</f>
        <v>2233571.42857143</v>
      </c>
      <c r="F192" s="306" t="n">
        <f aca="false">AVERAGE(C163:C192)</f>
        <v>2289000</v>
      </c>
    </row>
    <row r="193" customFormat="false" ht="11.25" hidden="false" customHeight="false" outlineLevel="0" collapsed="false">
      <c r="A193" s="199" t="n">
        <v>35739</v>
      </c>
      <c r="B193" s="192" t="n">
        <v>35739</v>
      </c>
      <c r="C193" s="306" t="n">
        <f aca="false">VLOOKUP($B193,data!$A$6:$M$15000,12)</f>
        <v>2405000</v>
      </c>
      <c r="D193" s="9" t="n">
        <f aca="false">IF(B193&lt;&gt;"",MONTH(B193),0)</f>
        <v>11</v>
      </c>
      <c r="E193" s="306" t="n">
        <f aca="false">AVERAGE(C187:C193)</f>
        <v>2232285.71428571</v>
      </c>
      <c r="F193" s="306" t="n">
        <f aca="false">AVERAGE(C164:C193)</f>
        <v>2289033.33333333</v>
      </c>
    </row>
    <row r="194" customFormat="false" ht="11.25" hidden="false" customHeight="false" outlineLevel="0" collapsed="false">
      <c r="A194" s="199" t="n">
        <v>35740</v>
      </c>
      <c r="B194" s="192" t="n">
        <v>35740</v>
      </c>
      <c r="C194" s="306" t="n">
        <f aca="false">VLOOKUP($B194,data!$A$6:$M$15000,12)</f>
        <v>2300000</v>
      </c>
      <c r="D194" s="9" t="n">
        <f aca="false">IF(B194&lt;&gt;"",MONTH(B194),0)</f>
        <v>11</v>
      </c>
      <c r="E194" s="306" t="n">
        <f aca="false">AVERAGE(C188:C194)</f>
        <v>2235571.42857143</v>
      </c>
      <c r="F194" s="306" t="n">
        <f aca="false">AVERAGE(C165:C194)</f>
        <v>2290333.33333333</v>
      </c>
    </row>
    <row r="195" customFormat="false" ht="11.25" hidden="false" customHeight="false" outlineLevel="0" collapsed="false">
      <c r="A195" s="199" t="n">
        <v>35741</v>
      </c>
      <c r="B195" s="192" t="n">
        <v>35741</v>
      </c>
      <c r="C195" s="306" t="n">
        <f aca="false">VLOOKUP($B195,data!$A$6:$M$15000,12)</f>
        <v>2141000</v>
      </c>
      <c r="D195" s="9" t="n">
        <f aca="false">IF(B195&lt;&gt;"",MONTH(B195),0)</f>
        <v>11</v>
      </c>
      <c r="E195" s="306" t="n">
        <f aca="false">AVERAGE(C189:C195)</f>
        <v>2235857.14285714</v>
      </c>
      <c r="F195" s="306" t="n">
        <f aca="false">AVERAGE(C166:C195)</f>
        <v>2288433.33333333</v>
      </c>
    </row>
    <row r="196" customFormat="false" ht="11.25" hidden="false" customHeight="false" outlineLevel="0" collapsed="false">
      <c r="A196" s="199" t="n">
        <v>35742</v>
      </c>
      <c r="B196" s="192" t="n">
        <v>35742</v>
      </c>
      <c r="C196" s="306" t="n">
        <f aca="false">VLOOKUP($B196,data!$A$6:$M$15000,12)</f>
        <v>2041000</v>
      </c>
      <c r="D196" s="9" t="n">
        <f aca="false">IF(B196&lt;&gt;"",MONTH(B196),0)</f>
        <v>11</v>
      </c>
      <c r="E196" s="306" t="n">
        <f aca="false">AVERAGE(C190:C196)</f>
        <v>2243714.28571429</v>
      </c>
      <c r="F196" s="306" t="n">
        <f aca="false">AVERAGE(C167:C196)</f>
        <v>2282200</v>
      </c>
    </row>
    <row r="197" customFormat="false" ht="11.25" hidden="false" customHeight="false" outlineLevel="0" collapsed="false">
      <c r="A197" s="199" t="n">
        <v>35743</v>
      </c>
      <c r="B197" s="192" t="n">
        <v>35743</v>
      </c>
      <c r="C197" s="306" t="n">
        <f aca="false">VLOOKUP($B197,data!$A$6:$M$15000,12)</f>
        <v>2068000</v>
      </c>
      <c r="D197" s="9" t="n">
        <f aca="false">IF(B197&lt;&gt;"",MONTH(B197),0)</f>
        <v>11</v>
      </c>
      <c r="E197" s="306" t="n">
        <f aca="false">AVERAGE(C191:C197)</f>
        <v>2241571.42857143</v>
      </c>
      <c r="F197" s="306" t="n">
        <f aca="false">AVERAGE(C168:C197)</f>
        <v>2277566.66666667</v>
      </c>
    </row>
    <row r="198" customFormat="false" ht="11.25" hidden="false" customHeight="false" outlineLevel="0" collapsed="false">
      <c r="A198" s="199" t="n">
        <v>35744</v>
      </c>
      <c r="B198" s="192" t="n">
        <v>35744</v>
      </c>
      <c r="C198" s="306" t="n">
        <f aca="false">VLOOKUP($B198,data!$A$6:$M$15000,12)</f>
        <v>2489000</v>
      </c>
      <c r="D198" s="9" t="n">
        <f aca="false">IF(B198&lt;&gt;"",MONTH(B198),0)</f>
        <v>11</v>
      </c>
      <c r="E198" s="306" t="n">
        <f aca="false">AVERAGE(C192:C198)</f>
        <v>2246285.71428571</v>
      </c>
      <c r="F198" s="306" t="n">
        <f aca="false">AVERAGE(C169:C198)</f>
        <v>2292966.66666667</v>
      </c>
    </row>
    <row r="199" customFormat="false" ht="11.25" hidden="false" customHeight="false" outlineLevel="0" collapsed="false">
      <c r="A199" s="199" t="n">
        <v>35745</v>
      </c>
      <c r="B199" s="192" t="n">
        <v>35745</v>
      </c>
      <c r="C199" s="306" t="n">
        <f aca="false">VLOOKUP($B199,data!$A$6:$M$15000,12)</f>
        <v>2464000</v>
      </c>
      <c r="D199" s="9" t="n">
        <f aca="false">IF(B199&lt;&gt;"",MONTH(B199),0)</f>
        <v>11</v>
      </c>
      <c r="E199" s="306" t="n">
        <f aca="false">AVERAGE(C193:C199)</f>
        <v>2272571.42857143</v>
      </c>
      <c r="F199" s="306" t="n">
        <f aca="false">AVERAGE(C170:C199)</f>
        <v>2307600</v>
      </c>
    </row>
    <row r="200" customFormat="false" ht="11.25" hidden="false" customHeight="false" outlineLevel="0" collapsed="false">
      <c r="A200" s="199" t="n">
        <v>35746</v>
      </c>
      <c r="B200" s="192" t="n">
        <v>35746</v>
      </c>
      <c r="C200" s="306" t="n">
        <f aca="false">VLOOKUP($B200,data!$A$6:$M$15000,12)</f>
        <v>2478000</v>
      </c>
      <c r="D200" s="9" t="n">
        <f aca="false">IF(B200&lt;&gt;"",MONTH(B200),0)</f>
        <v>11</v>
      </c>
      <c r="E200" s="306" t="n">
        <f aca="false">AVERAGE(C194:C200)</f>
        <v>2283000</v>
      </c>
      <c r="F200" s="306" t="n">
        <f aca="false">AVERAGE(C171:C200)</f>
        <v>2316933.33333333</v>
      </c>
    </row>
    <row r="201" customFormat="false" ht="11.25" hidden="false" customHeight="false" outlineLevel="0" collapsed="false">
      <c r="A201" s="199" t="n">
        <v>35747</v>
      </c>
      <c r="B201" s="192" t="n">
        <v>35747</v>
      </c>
      <c r="C201" s="306" t="n">
        <f aca="false">VLOOKUP($B201,data!$A$6:$M$15000,12)</f>
        <v>2873000</v>
      </c>
      <c r="D201" s="9" t="n">
        <f aca="false">IF(B201&lt;&gt;"",MONTH(B201),0)</f>
        <v>11</v>
      </c>
      <c r="E201" s="306" t="n">
        <f aca="false">AVERAGE(C195:C201)</f>
        <v>2364857.14285714</v>
      </c>
      <c r="F201" s="306" t="n">
        <f aca="false">AVERAGE(C172:C201)</f>
        <v>2332266.66666667</v>
      </c>
    </row>
    <row r="202" customFormat="false" ht="11.25" hidden="false" customHeight="false" outlineLevel="0" collapsed="false">
      <c r="A202" s="199" t="n">
        <v>35748</v>
      </c>
      <c r="B202" s="192" t="n">
        <v>35748</v>
      </c>
      <c r="C202" s="306" t="n">
        <f aca="false">VLOOKUP($B202,data!$A$6:$M$15000,12)</f>
        <v>2618000</v>
      </c>
      <c r="D202" s="9" t="n">
        <f aca="false">IF(B202&lt;&gt;"",MONTH(B202),0)</f>
        <v>11</v>
      </c>
      <c r="E202" s="306" t="n">
        <f aca="false">AVERAGE(C196:C202)</f>
        <v>2433000</v>
      </c>
      <c r="F202" s="306" t="n">
        <f aca="false">AVERAGE(C173:C202)</f>
        <v>2335533.33333333</v>
      </c>
    </row>
    <row r="203" customFormat="false" ht="11.25" hidden="false" customHeight="false" outlineLevel="0" collapsed="false">
      <c r="A203" s="199" t="n">
        <v>35749</v>
      </c>
      <c r="B203" s="192" t="n">
        <v>35749</v>
      </c>
      <c r="C203" s="306" t="n">
        <f aca="false">VLOOKUP($B203,data!$A$6:$M$15000,12)</f>
        <v>2478000</v>
      </c>
      <c r="D203" s="9" t="n">
        <f aca="false">IF(B203&lt;&gt;"",MONTH(B203),0)</f>
        <v>11</v>
      </c>
      <c r="E203" s="306" t="n">
        <f aca="false">AVERAGE(C197:C203)</f>
        <v>2495428.57142857</v>
      </c>
      <c r="F203" s="306" t="n">
        <f aca="false">AVERAGE(C174:C203)</f>
        <v>2332333.33333333</v>
      </c>
    </row>
    <row r="204" customFormat="false" ht="11.25" hidden="false" customHeight="false" outlineLevel="0" collapsed="false">
      <c r="A204" s="199" t="n">
        <v>35750</v>
      </c>
      <c r="B204" s="192" t="n">
        <v>35750</v>
      </c>
      <c r="C204" s="306" t="n">
        <f aca="false">VLOOKUP($B204,data!$A$6:$M$15000,12)</f>
        <v>2517000</v>
      </c>
      <c r="D204" s="9" t="n">
        <f aca="false">IF(B204&lt;&gt;"",MONTH(B204),0)</f>
        <v>11</v>
      </c>
      <c r="E204" s="306" t="n">
        <f aca="false">AVERAGE(C198:C204)</f>
        <v>2559571.42857143</v>
      </c>
      <c r="F204" s="306" t="n">
        <f aca="false">AVERAGE(C175:C204)</f>
        <v>2340166.66666667</v>
      </c>
    </row>
    <row r="205" customFormat="false" ht="11.25" hidden="false" customHeight="false" outlineLevel="0" collapsed="false">
      <c r="A205" s="199" t="n">
        <v>35751</v>
      </c>
      <c r="B205" s="192" t="n">
        <v>35751</v>
      </c>
      <c r="C205" s="306" t="n">
        <f aca="false">VLOOKUP($B205,data!$A$6:$M$15000,12)</f>
        <v>2809000</v>
      </c>
      <c r="D205" s="9" t="n">
        <f aca="false">IF(B205&lt;&gt;"",MONTH(B205),0)</f>
        <v>11</v>
      </c>
      <c r="E205" s="306" t="n">
        <f aca="false">AVERAGE(C199:C205)</f>
        <v>2605285.71428571</v>
      </c>
      <c r="F205" s="306" t="n">
        <f aca="false">AVERAGE(C176:C205)</f>
        <v>2358533.33333333</v>
      </c>
    </row>
    <row r="206" customFormat="false" ht="11.25" hidden="false" customHeight="false" outlineLevel="0" collapsed="false">
      <c r="A206" s="199" t="n">
        <v>35752</v>
      </c>
      <c r="B206" s="192" t="n">
        <v>35752</v>
      </c>
      <c r="C206" s="306" t="n">
        <f aca="false">VLOOKUP($B206,data!$A$6:$M$15000,12)</f>
        <v>2664000</v>
      </c>
      <c r="D206" s="9" t="n">
        <f aca="false">IF(B206&lt;&gt;"",MONTH(B206),0)</f>
        <v>11</v>
      </c>
      <c r="E206" s="306" t="n">
        <f aca="false">AVERAGE(C200:C206)</f>
        <v>2633857.14285714</v>
      </c>
      <c r="F206" s="306" t="n">
        <f aca="false">AVERAGE(C177:C206)</f>
        <v>2380833.33333333</v>
      </c>
    </row>
    <row r="207" customFormat="false" ht="11.25" hidden="false" customHeight="false" outlineLevel="0" collapsed="false">
      <c r="A207" s="199" t="n">
        <v>35753</v>
      </c>
      <c r="B207" s="192" t="n">
        <v>35753</v>
      </c>
      <c r="C207" s="306" t="n">
        <f aca="false">VLOOKUP($B207,data!$A$6:$M$15000,12)</f>
        <v>2509000</v>
      </c>
      <c r="D207" s="9" t="n">
        <f aca="false">IF(B207&lt;&gt;"",MONTH(B207),0)</f>
        <v>11</v>
      </c>
      <c r="E207" s="306" t="n">
        <f aca="false">AVERAGE(C201:C207)</f>
        <v>2638285.71428571</v>
      </c>
      <c r="F207" s="306" t="n">
        <f aca="false">AVERAGE(C178:C207)</f>
        <v>2385666.66666667</v>
      </c>
    </row>
    <row r="208" customFormat="false" ht="11.25" hidden="false" customHeight="false" outlineLevel="0" collapsed="false">
      <c r="A208" s="199" t="n">
        <v>35754</v>
      </c>
      <c r="B208" s="192" t="n">
        <v>35754</v>
      </c>
      <c r="C208" s="306" t="n">
        <f aca="false">VLOOKUP($B208,data!$A$6:$M$15000,12)</f>
        <v>2507000</v>
      </c>
      <c r="D208" s="9" t="n">
        <f aca="false">IF(B208&lt;&gt;"",MONTH(B208),0)</f>
        <v>11</v>
      </c>
      <c r="E208" s="306" t="n">
        <f aca="false">AVERAGE(C202:C208)</f>
        <v>2586000</v>
      </c>
      <c r="F208" s="306" t="n">
        <f aca="false">AVERAGE(C179:C208)</f>
        <v>2389800</v>
      </c>
    </row>
    <row r="209" customFormat="false" ht="11.25" hidden="false" customHeight="false" outlineLevel="0" collapsed="false">
      <c r="A209" s="199" t="n">
        <v>35755</v>
      </c>
      <c r="B209" s="192" t="n">
        <v>35755</v>
      </c>
      <c r="C209" s="306" t="n">
        <f aca="false">VLOOKUP($B209,data!$A$6:$M$15000,12)</f>
        <v>2271000</v>
      </c>
      <c r="D209" s="9" t="n">
        <f aca="false">IF(B209&lt;&gt;"",MONTH(B209),0)</f>
        <v>11</v>
      </c>
      <c r="E209" s="306" t="n">
        <f aca="false">AVERAGE(C203:C209)</f>
        <v>2536428.57142857</v>
      </c>
      <c r="F209" s="306" t="n">
        <f aca="false">AVERAGE(C180:C209)</f>
        <v>2386066.66666667</v>
      </c>
    </row>
    <row r="210" customFormat="false" ht="11.25" hidden="false" customHeight="false" outlineLevel="0" collapsed="false">
      <c r="A210" s="199" t="n">
        <v>35756</v>
      </c>
      <c r="B210" s="192" t="n">
        <v>35756</v>
      </c>
      <c r="C210" s="306" t="n">
        <f aca="false">VLOOKUP($B210,data!$A$6:$M$15000,12)</f>
        <v>2251000</v>
      </c>
      <c r="D210" s="9" t="n">
        <f aca="false">IF(B210&lt;&gt;"",MONTH(B210),0)</f>
        <v>11</v>
      </c>
      <c r="E210" s="306" t="n">
        <f aca="false">AVERAGE(C204:C210)</f>
        <v>2504000</v>
      </c>
      <c r="F210" s="306" t="n">
        <f aca="false">AVERAGE(C181:C210)</f>
        <v>2385000</v>
      </c>
    </row>
    <row r="211" customFormat="false" ht="11.25" hidden="false" customHeight="false" outlineLevel="0" collapsed="false">
      <c r="A211" s="199" t="n">
        <v>35757</v>
      </c>
      <c r="B211" s="192" t="n">
        <v>35757</v>
      </c>
      <c r="C211" s="306" t="n">
        <f aca="false">VLOOKUP($B211,data!$A$6:$M$15000,12)</f>
        <v>2247000</v>
      </c>
      <c r="D211" s="9" t="n">
        <f aca="false">IF(B211&lt;&gt;"",MONTH(B211),0)</f>
        <v>11</v>
      </c>
      <c r="E211" s="306" t="n">
        <f aca="false">AVERAGE(C205:C211)</f>
        <v>2465428.57142857</v>
      </c>
      <c r="F211" s="306" t="n">
        <f aca="false">AVERAGE(C182:C211)</f>
        <v>2380666.66666667</v>
      </c>
    </row>
    <row r="212" customFormat="false" ht="11.25" hidden="false" customHeight="false" outlineLevel="0" collapsed="false">
      <c r="A212" s="199" t="n">
        <v>35758</v>
      </c>
      <c r="B212" s="192" t="n">
        <v>35758</v>
      </c>
      <c r="C212" s="306" t="n">
        <f aca="false">VLOOKUP($B212,data!$A$6:$M$15000,12)</f>
        <v>2574000</v>
      </c>
      <c r="D212" s="9" t="n">
        <f aca="false">IF(B212&lt;&gt;"",MONTH(B212),0)</f>
        <v>11</v>
      </c>
      <c r="E212" s="306" t="n">
        <f aca="false">AVERAGE(C206:C212)</f>
        <v>2431857.14285714</v>
      </c>
      <c r="F212" s="306" t="n">
        <f aca="false">AVERAGE(C183:C212)</f>
        <v>2392833.33333333</v>
      </c>
    </row>
    <row r="213" customFormat="false" ht="11.25" hidden="false" customHeight="false" outlineLevel="0" collapsed="false">
      <c r="A213" s="199" t="n">
        <v>35759</v>
      </c>
      <c r="B213" s="192" t="n">
        <v>35759</v>
      </c>
      <c r="C213" s="306" t="n">
        <f aca="false">VLOOKUP($B213,data!$A$6:$M$15000,12)</f>
        <v>2446000</v>
      </c>
      <c r="D213" s="9" t="n">
        <f aca="false">IF(B213&lt;&gt;"",MONTH(B213),0)</f>
        <v>11</v>
      </c>
      <c r="E213" s="306" t="n">
        <f aca="false">AVERAGE(C207:C213)</f>
        <v>2400714.28571429</v>
      </c>
      <c r="F213" s="306" t="n">
        <f aca="false">AVERAGE(C184:C213)</f>
        <v>2400500</v>
      </c>
    </row>
    <row r="214" customFormat="false" ht="11.25" hidden="false" customHeight="false" outlineLevel="0" collapsed="false">
      <c r="A214" s="199" t="n">
        <v>35760</v>
      </c>
      <c r="B214" s="192" t="n">
        <v>35760</v>
      </c>
      <c r="C214" s="306" t="n">
        <f aca="false">VLOOKUP($B214,data!$A$6:$M$15000,12)</f>
        <v>2687000</v>
      </c>
      <c r="D214" s="9" t="n">
        <f aca="false">IF(B214&lt;&gt;"",MONTH(B214),0)</f>
        <v>11</v>
      </c>
      <c r="E214" s="306" t="n">
        <f aca="false">AVERAGE(C208:C214)</f>
        <v>2426142.85714286</v>
      </c>
      <c r="F214" s="306" t="n">
        <f aca="false">AVERAGE(C185:C214)</f>
        <v>2401900</v>
      </c>
    </row>
    <row r="215" customFormat="false" ht="11.25" hidden="false" customHeight="false" outlineLevel="0" collapsed="false">
      <c r="A215" s="199" t="n">
        <v>35761</v>
      </c>
      <c r="B215" s="192" t="n">
        <v>35761</v>
      </c>
      <c r="C215" s="306" t="n">
        <f aca="false">VLOOKUP($B215,data!$A$6:$M$15000,12)</f>
        <v>2454000</v>
      </c>
      <c r="D215" s="9" t="n">
        <f aca="false">IF(B215&lt;&gt;"",MONTH(B215),0)</f>
        <v>11</v>
      </c>
      <c r="E215" s="306" t="n">
        <f aca="false">AVERAGE(C209:C215)</f>
        <v>2418571.42857143</v>
      </c>
      <c r="F215" s="306" t="n">
        <f aca="false">AVERAGE(C186:C215)</f>
        <v>2397533.33333333</v>
      </c>
    </row>
    <row r="216" customFormat="false" ht="11.25" hidden="false" customHeight="false" outlineLevel="0" collapsed="false">
      <c r="A216" s="199" t="n">
        <v>35762</v>
      </c>
      <c r="B216" s="192" t="n">
        <v>35762</v>
      </c>
      <c r="C216" s="306" t="n">
        <f aca="false">VLOOKUP($B216,data!$A$6:$M$15000,12)</f>
        <v>2460000</v>
      </c>
      <c r="D216" s="9" t="n">
        <f aca="false">IF(B216&lt;&gt;"",MONTH(B216),0)</f>
        <v>11</v>
      </c>
      <c r="E216" s="306" t="n">
        <f aca="false">AVERAGE(C210:C216)</f>
        <v>2445571.42857143</v>
      </c>
      <c r="F216" s="306" t="n">
        <f aca="false">AVERAGE(C187:C216)</f>
        <v>2399066.66666667</v>
      </c>
    </row>
    <row r="217" customFormat="false" ht="11.25" hidden="false" customHeight="false" outlineLevel="0" collapsed="false">
      <c r="A217" s="199" t="n">
        <v>35763</v>
      </c>
      <c r="B217" s="192" t="n">
        <v>35763</v>
      </c>
      <c r="C217" s="306" t="n">
        <f aca="false">VLOOKUP($B217,data!$A$6:$M$15000,12)</f>
        <v>2281000</v>
      </c>
      <c r="D217" s="9" t="n">
        <f aca="false">IF(B217&lt;&gt;"",MONTH(B217),0)</f>
        <v>11</v>
      </c>
      <c r="E217" s="306" t="n">
        <f aca="false">AVERAGE(C211:C217)</f>
        <v>2449857.14285714</v>
      </c>
      <c r="F217" s="306" t="n">
        <f aca="false">AVERAGE(C188:C217)</f>
        <v>2399200</v>
      </c>
    </row>
    <row r="218" customFormat="false" ht="11.25" hidden="false" customHeight="false" outlineLevel="0" collapsed="false">
      <c r="A218" s="199" t="n">
        <v>35764</v>
      </c>
      <c r="B218" s="192" t="n">
        <v>35764</v>
      </c>
      <c r="C218" s="306" t="n">
        <f aca="false">VLOOKUP($B218,data!$A$6:$M$15000,12)</f>
        <v>2752000</v>
      </c>
      <c r="D218" s="9" t="n">
        <f aca="false">IF(B218&lt;&gt;"",MONTH(B218),0)</f>
        <v>11</v>
      </c>
      <c r="E218" s="306" t="n">
        <f aca="false">AVERAGE(C212:C218)</f>
        <v>2522000</v>
      </c>
      <c r="F218" s="306" t="n">
        <f aca="false">AVERAGE(C189:C218)</f>
        <v>2419633.33333333</v>
      </c>
    </row>
    <row r="219" customFormat="false" ht="11.25" hidden="false" customHeight="false" outlineLevel="0" collapsed="false">
      <c r="A219" s="199" t="n">
        <v>35765</v>
      </c>
      <c r="B219" s="192" t="n">
        <v>35765</v>
      </c>
      <c r="C219" s="306" t="n">
        <f aca="false">VLOOKUP($B219,data!$A$6:$M$15000,12)</f>
        <v>2794000</v>
      </c>
      <c r="D219" s="9" t="n">
        <f aca="false">IF(B219&lt;&gt;"",MONTH(B219),0)</f>
        <v>12</v>
      </c>
      <c r="E219" s="306" t="n">
        <f aca="false">AVERAGE(C213:C219)</f>
        <v>2553428.57142857</v>
      </c>
      <c r="F219" s="306" t="n">
        <f aca="false">AVERAGE(C190:C219)</f>
        <v>2446566.66666667</v>
      </c>
    </row>
    <row r="220" customFormat="false" ht="11.25" hidden="false" customHeight="false" outlineLevel="0" collapsed="false">
      <c r="A220" s="199" t="n">
        <v>35766</v>
      </c>
      <c r="B220" s="192" t="n">
        <v>35766</v>
      </c>
      <c r="C220" s="306" t="n">
        <f aca="false">VLOOKUP($B220,data!$A$6:$M$15000,12)</f>
        <v>2794000</v>
      </c>
      <c r="D220" s="9" t="n">
        <f aca="false">IF(B220&lt;&gt;"",MONTH(B220),0)</f>
        <v>12</v>
      </c>
      <c r="E220" s="306" t="n">
        <f aca="false">AVERAGE(C214:C220)</f>
        <v>2603142.85714286</v>
      </c>
      <c r="F220" s="306" t="n">
        <f aca="false">AVERAGE(C191:C220)</f>
        <v>2470266.66666667</v>
      </c>
    </row>
    <row r="221" customFormat="false" ht="11.25" hidden="false" customHeight="false" outlineLevel="0" collapsed="false">
      <c r="A221" s="199" t="n">
        <v>35767</v>
      </c>
      <c r="B221" s="192" t="n">
        <v>35767</v>
      </c>
      <c r="C221" s="306" t="n">
        <f aca="false">VLOOKUP($B221,data!$A$6:$M$15000,12)</f>
        <v>2823000</v>
      </c>
      <c r="D221" s="9" t="n">
        <f aca="false">IF(B221&lt;&gt;"",MONTH(B221),0)</f>
        <v>12</v>
      </c>
      <c r="E221" s="306" t="n">
        <f aca="false">AVERAGE(C215:C221)</f>
        <v>2622571.42857143</v>
      </c>
      <c r="F221" s="306" t="n">
        <f aca="false">AVERAGE(C192:C221)</f>
        <v>2482500</v>
      </c>
    </row>
    <row r="222" customFormat="false" ht="11.25" hidden="false" customHeight="false" outlineLevel="0" collapsed="false">
      <c r="A222" s="199" t="n">
        <v>35768</v>
      </c>
      <c r="B222" s="192" t="n">
        <v>35768</v>
      </c>
      <c r="C222" s="306" t="n">
        <f aca="false">VLOOKUP($B222,data!$A$6:$M$15000,12)</f>
        <v>2761000</v>
      </c>
      <c r="D222" s="9" t="n">
        <f aca="false">IF(B222&lt;&gt;"",MONTH(B222),0)</f>
        <v>12</v>
      </c>
      <c r="E222" s="306" t="n">
        <f aca="false">AVERAGE(C216:C222)</f>
        <v>2666428.57142857</v>
      </c>
      <c r="F222" s="306" t="n">
        <f aca="false">AVERAGE(C193:C222)</f>
        <v>2498533.33333333</v>
      </c>
    </row>
    <row r="223" customFormat="false" ht="11.25" hidden="false" customHeight="false" outlineLevel="0" collapsed="false">
      <c r="A223" s="199" t="n">
        <v>35769</v>
      </c>
      <c r="B223" s="192" t="n">
        <v>35769</v>
      </c>
      <c r="C223" s="306" t="n">
        <f aca="false">VLOOKUP($B223,data!$A$6:$M$15000,12)</f>
        <v>2785000</v>
      </c>
      <c r="D223" s="9" t="n">
        <f aca="false">IF(B223&lt;&gt;"",MONTH(B223),0)</f>
        <v>12</v>
      </c>
      <c r="E223" s="306" t="n">
        <f aca="false">AVERAGE(C217:C223)</f>
        <v>2712857.14285714</v>
      </c>
      <c r="F223" s="306" t="n">
        <f aca="false">AVERAGE(C194:C223)</f>
        <v>2511200</v>
      </c>
    </row>
    <row r="224" customFormat="false" ht="11.25" hidden="false" customHeight="false" outlineLevel="0" collapsed="false">
      <c r="A224" s="199" t="n">
        <v>35770</v>
      </c>
      <c r="B224" s="192" t="n">
        <v>35770</v>
      </c>
      <c r="C224" s="306" t="n">
        <f aca="false">VLOOKUP($B224,data!$A$6:$M$15000,12)</f>
        <v>2705000</v>
      </c>
      <c r="D224" s="9" t="n">
        <f aca="false">IF(B224&lt;&gt;"",MONTH(B224),0)</f>
        <v>12</v>
      </c>
      <c r="E224" s="306" t="n">
        <f aca="false">AVERAGE(C218:C224)</f>
        <v>2773428.57142857</v>
      </c>
      <c r="F224" s="306" t="n">
        <f aca="false">AVERAGE(C195:C224)</f>
        <v>2524700</v>
      </c>
    </row>
    <row r="225" customFormat="false" ht="11.25" hidden="false" customHeight="false" outlineLevel="0" collapsed="false">
      <c r="A225" s="199" t="n">
        <v>35771</v>
      </c>
      <c r="B225" s="192" t="n">
        <v>35771</v>
      </c>
      <c r="C225" s="306" t="n">
        <f aca="false">VLOOKUP($B225,data!$A$6:$M$15000,12)</f>
        <v>2745000</v>
      </c>
      <c r="D225" s="9" t="n">
        <f aca="false">IF(B225&lt;&gt;"",MONTH(B225),0)</f>
        <v>12</v>
      </c>
      <c r="E225" s="306" t="n">
        <f aca="false">AVERAGE(C219:C225)</f>
        <v>2772428.57142857</v>
      </c>
      <c r="F225" s="306" t="n">
        <f aca="false">AVERAGE(C196:C225)</f>
        <v>2544833.33333333</v>
      </c>
    </row>
    <row r="226" customFormat="false" ht="11.25" hidden="false" customHeight="false" outlineLevel="0" collapsed="false">
      <c r="A226" s="199" t="n">
        <v>35772</v>
      </c>
      <c r="B226" s="192" t="n">
        <v>35772</v>
      </c>
      <c r="C226" s="306" t="n">
        <f aca="false">VLOOKUP($B226,data!$A$6:$M$15000,12)</f>
        <v>3368000</v>
      </c>
      <c r="D226" s="9" t="n">
        <f aca="false">IF(B226&lt;&gt;"",MONTH(B226),0)</f>
        <v>12</v>
      </c>
      <c r="E226" s="306" t="n">
        <f aca="false">AVERAGE(C220:C226)</f>
        <v>2854428.57142857</v>
      </c>
      <c r="F226" s="306" t="n">
        <f aca="false">AVERAGE(C197:C226)</f>
        <v>2589066.66666667</v>
      </c>
    </row>
    <row r="227" customFormat="false" ht="11.25" hidden="false" customHeight="false" outlineLevel="0" collapsed="false">
      <c r="A227" s="199" t="n">
        <v>35773</v>
      </c>
      <c r="B227" s="192" t="n">
        <v>35773</v>
      </c>
      <c r="C227" s="306" t="n">
        <f aca="false">VLOOKUP($B227,data!$A$6:$M$15000,12)</f>
        <v>3656000</v>
      </c>
      <c r="D227" s="9" t="n">
        <f aca="false">IF(B227&lt;&gt;"",MONTH(B227),0)</f>
        <v>12</v>
      </c>
      <c r="E227" s="306" t="n">
        <f aca="false">AVERAGE(C221:C227)</f>
        <v>2977571.42857143</v>
      </c>
      <c r="F227" s="306" t="n">
        <f aca="false">AVERAGE(C198:C227)</f>
        <v>2642000</v>
      </c>
    </row>
    <row r="228" customFormat="false" ht="11.25" hidden="false" customHeight="false" outlineLevel="0" collapsed="false">
      <c r="A228" s="199" t="n">
        <v>35774</v>
      </c>
      <c r="B228" s="192" t="n">
        <v>35774</v>
      </c>
      <c r="C228" s="306" t="n">
        <f aca="false">VLOOKUP($B228,data!$A$6:$M$15000,12)</f>
        <v>3636000</v>
      </c>
      <c r="D228" s="9" t="n">
        <f aca="false">IF(B228&lt;&gt;"",MONTH(B228),0)</f>
        <v>12</v>
      </c>
      <c r="E228" s="306" t="n">
        <f aca="false">AVERAGE(C222:C228)</f>
        <v>3093714.28571429</v>
      </c>
      <c r="F228" s="306" t="n">
        <f aca="false">AVERAGE(C199:C228)</f>
        <v>2680233.33333333</v>
      </c>
    </row>
    <row r="229" customFormat="false" ht="11.25" hidden="false" customHeight="false" outlineLevel="0" collapsed="false">
      <c r="A229" s="199" t="n">
        <v>35775</v>
      </c>
      <c r="B229" s="192" t="n">
        <v>35775</v>
      </c>
      <c r="C229" s="306" t="n">
        <f aca="false">VLOOKUP($B229,data!$A$6:$M$15000,12)</f>
        <v>3758000</v>
      </c>
      <c r="D229" s="9" t="n">
        <f aca="false">IF(B229&lt;&gt;"",MONTH(B229),0)</f>
        <v>12</v>
      </c>
      <c r="E229" s="306" t="n">
        <f aca="false">AVERAGE(C223:C229)</f>
        <v>3236142.85714286</v>
      </c>
      <c r="F229" s="306" t="n">
        <f aca="false">AVERAGE(C200:C229)</f>
        <v>2723366.66666667</v>
      </c>
    </row>
    <row r="230" customFormat="false" ht="11.25" hidden="false" customHeight="false" outlineLevel="0" collapsed="false">
      <c r="A230" s="199" t="n">
        <v>35776</v>
      </c>
      <c r="B230" s="192" t="n">
        <v>35776</v>
      </c>
      <c r="C230" s="306" t="n">
        <f aca="false">VLOOKUP($B230,data!$A$6:$M$15000,12)</f>
        <v>3505000</v>
      </c>
      <c r="D230" s="9" t="n">
        <f aca="false">IF(B230&lt;&gt;"",MONTH(B230),0)</f>
        <v>12</v>
      </c>
      <c r="E230" s="306" t="n">
        <f aca="false">AVERAGE(C224:C230)</f>
        <v>3339000</v>
      </c>
      <c r="F230" s="306" t="n">
        <f aca="false">AVERAGE(C201:C230)</f>
        <v>2757600</v>
      </c>
    </row>
    <row r="231" customFormat="false" ht="11.25" hidden="false" customHeight="false" outlineLevel="0" collapsed="false">
      <c r="A231" s="199" t="n">
        <v>35777</v>
      </c>
      <c r="B231" s="192" t="n">
        <v>35777</v>
      </c>
      <c r="C231" s="306" t="n">
        <f aca="false">VLOOKUP($B231,data!$A$6:$M$15000,12)</f>
        <v>3047000</v>
      </c>
      <c r="D231" s="9" t="n">
        <f aca="false">IF(B231&lt;&gt;"",MONTH(B231),0)</f>
        <v>12</v>
      </c>
      <c r="E231" s="306" t="n">
        <f aca="false">AVERAGE(C225:C231)</f>
        <v>3387857.14285714</v>
      </c>
      <c r="F231" s="306" t="n">
        <f aca="false">AVERAGE(C202:C231)</f>
        <v>2763400</v>
      </c>
    </row>
    <row r="232" customFormat="false" ht="11.25" hidden="false" customHeight="false" outlineLevel="0" collapsed="false">
      <c r="A232" s="199" t="n">
        <v>35778</v>
      </c>
      <c r="B232" s="192" t="n">
        <v>35778</v>
      </c>
      <c r="C232" s="306" t="n">
        <f aca="false">VLOOKUP($B232,data!$A$6:$M$15000,12)</f>
        <v>2904000</v>
      </c>
      <c r="D232" s="9" t="n">
        <f aca="false">IF(B232&lt;&gt;"",MONTH(B232),0)</f>
        <v>12</v>
      </c>
      <c r="E232" s="306" t="n">
        <f aca="false">AVERAGE(C226:C232)</f>
        <v>3410571.42857143</v>
      </c>
      <c r="F232" s="306" t="n">
        <f aca="false">AVERAGE(C203:C232)</f>
        <v>2772933.33333333</v>
      </c>
    </row>
    <row r="233" customFormat="false" ht="11.25" hidden="false" customHeight="false" outlineLevel="0" collapsed="false">
      <c r="A233" s="199" t="n">
        <v>35779</v>
      </c>
      <c r="B233" s="192" t="n">
        <v>35779</v>
      </c>
      <c r="C233" s="306" t="n">
        <f aca="false">VLOOKUP($B233,data!$A$6:$M$15000,12)</f>
        <v>3114000</v>
      </c>
      <c r="D233" s="9" t="n">
        <f aca="false">IF(B233&lt;&gt;"",MONTH(B233),0)</f>
        <v>12</v>
      </c>
      <c r="E233" s="306" t="n">
        <f aca="false">AVERAGE(C227:C233)</f>
        <v>3374285.71428571</v>
      </c>
      <c r="F233" s="306" t="n">
        <f aca="false">AVERAGE(C204:C233)</f>
        <v>2794133.33333333</v>
      </c>
    </row>
    <row r="234" customFormat="false" ht="11.25" hidden="false" customHeight="false" outlineLevel="0" collapsed="false">
      <c r="A234" s="199" t="n">
        <v>35780</v>
      </c>
      <c r="B234" s="192" t="n">
        <v>35780</v>
      </c>
      <c r="C234" s="306" t="n">
        <f aca="false">VLOOKUP($B234,data!$A$6:$M$15000,12)</f>
        <v>3071000</v>
      </c>
      <c r="D234" s="9" t="n">
        <f aca="false">IF(B234&lt;&gt;"",MONTH(B234),0)</f>
        <v>12</v>
      </c>
      <c r="E234" s="306" t="n">
        <f aca="false">AVERAGE(C228:C234)</f>
        <v>3290714.28571429</v>
      </c>
      <c r="F234" s="306" t="n">
        <f aca="false">AVERAGE(C205:C234)</f>
        <v>2812600</v>
      </c>
    </row>
    <row r="235" customFormat="false" ht="11.25" hidden="false" customHeight="false" outlineLevel="0" collapsed="false">
      <c r="A235" s="199" t="n">
        <v>35781</v>
      </c>
      <c r="B235" s="192" t="n">
        <v>35781</v>
      </c>
      <c r="C235" s="306" t="n">
        <f aca="false">VLOOKUP($B235,data!$A$6:$M$15000,12)</f>
        <v>3050000</v>
      </c>
      <c r="D235" s="9" t="n">
        <f aca="false">IF(B235&lt;&gt;"",MONTH(B235),0)</f>
        <v>12</v>
      </c>
      <c r="E235" s="306" t="n">
        <f aca="false">AVERAGE(C229:C235)</f>
        <v>3207000</v>
      </c>
      <c r="F235" s="306" t="n">
        <f aca="false">AVERAGE(C206:C235)</f>
        <v>2820633.33333333</v>
      </c>
    </row>
    <row r="236" customFormat="false" ht="11.25" hidden="false" customHeight="false" outlineLevel="0" collapsed="false">
      <c r="A236" s="199" t="n">
        <v>35782</v>
      </c>
      <c r="B236" s="192" t="n">
        <v>35782</v>
      </c>
      <c r="C236" s="306" t="n">
        <f aca="false">VLOOKUP($B236,data!$A$6:$M$15000,12)</f>
        <v>3452000</v>
      </c>
      <c r="D236" s="9" t="n">
        <f aca="false">IF(B236&lt;&gt;"",MONTH(B236),0)</f>
        <v>12</v>
      </c>
      <c r="E236" s="306" t="n">
        <f aca="false">AVERAGE(C230:C236)</f>
        <v>3163285.71428571</v>
      </c>
      <c r="F236" s="306" t="n">
        <f aca="false">AVERAGE(C207:C236)</f>
        <v>2846900</v>
      </c>
    </row>
    <row r="237" customFormat="false" ht="11.25" hidden="false" customHeight="false" outlineLevel="0" collapsed="false">
      <c r="A237" s="199" t="n">
        <v>35783</v>
      </c>
      <c r="B237" s="192" t="n">
        <v>35783</v>
      </c>
      <c r="C237" s="306" t="n">
        <f aca="false">VLOOKUP($B237,data!$A$6:$M$15000,12)</f>
        <v>3222000</v>
      </c>
      <c r="D237" s="9" t="n">
        <f aca="false">IF(B237&lt;&gt;"",MONTH(B237),0)</f>
        <v>12</v>
      </c>
      <c r="E237" s="306" t="n">
        <f aca="false">AVERAGE(C231:C237)</f>
        <v>3122857.14285714</v>
      </c>
      <c r="F237" s="306" t="n">
        <f aca="false">AVERAGE(C208:C237)</f>
        <v>2870666.66666667</v>
      </c>
    </row>
    <row r="238" customFormat="false" ht="11.25" hidden="false" customHeight="false" outlineLevel="0" collapsed="false">
      <c r="A238" s="199" t="n">
        <v>35784</v>
      </c>
      <c r="B238" s="192" t="n">
        <v>35784</v>
      </c>
      <c r="C238" s="306" t="n">
        <f aca="false">VLOOKUP($B238,data!$A$6:$M$15000,12)</f>
        <v>3053000</v>
      </c>
      <c r="D238" s="9" t="n">
        <f aca="false">IF(B238&lt;&gt;"",MONTH(B238),0)</f>
        <v>12</v>
      </c>
      <c r="E238" s="306" t="n">
        <f aca="false">AVERAGE(C232:C238)</f>
        <v>3123714.28571429</v>
      </c>
      <c r="F238" s="306" t="n">
        <f aca="false">AVERAGE(C209:C238)</f>
        <v>2888866.66666667</v>
      </c>
    </row>
    <row r="239" customFormat="false" ht="11.25" hidden="false" customHeight="false" outlineLevel="0" collapsed="false">
      <c r="A239" s="199" t="n">
        <v>35785</v>
      </c>
      <c r="B239" s="192" t="n">
        <v>35785</v>
      </c>
      <c r="C239" s="306" t="n">
        <f aca="false">VLOOKUP($B239,data!$A$6:$M$15000,12)</f>
        <v>3552000</v>
      </c>
      <c r="D239" s="9" t="n">
        <f aca="false">IF(B239&lt;&gt;"",MONTH(B239),0)</f>
        <v>12</v>
      </c>
      <c r="E239" s="306" t="n">
        <f aca="false">AVERAGE(C233:C239)</f>
        <v>3216285.71428571</v>
      </c>
      <c r="F239" s="306" t="n">
        <f aca="false">AVERAGE(C210:C239)</f>
        <v>2931566.66666667</v>
      </c>
    </row>
    <row r="240" customFormat="false" ht="11.25" hidden="false" customHeight="false" outlineLevel="0" collapsed="false">
      <c r="A240" s="199" t="n">
        <v>35786</v>
      </c>
      <c r="B240" s="192" t="n">
        <v>35786</v>
      </c>
      <c r="C240" s="306" t="n">
        <f aca="false">VLOOKUP($B240,data!$A$6:$M$15000,12)</f>
        <v>3837000</v>
      </c>
      <c r="D240" s="9" t="n">
        <f aca="false">IF(B240&lt;&gt;"",MONTH(B240),0)</f>
        <v>12</v>
      </c>
      <c r="E240" s="306" t="n">
        <f aca="false">AVERAGE(C234:C240)</f>
        <v>3319571.42857143</v>
      </c>
      <c r="F240" s="306" t="n">
        <f aca="false">AVERAGE(C211:C240)</f>
        <v>2984433.33333333</v>
      </c>
    </row>
    <row r="241" customFormat="false" ht="11.25" hidden="false" customHeight="false" outlineLevel="0" collapsed="false">
      <c r="A241" s="199" t="n">
        <v>35787</v>
      </c>
      <c r="B241" s="192" t="n">
        <v>35787</v>
      </c>
      <c r="C241" s="306" t="n">
        <f aca="false">VLOOKUP($B241,data!$A$6:$M$15000,12)</f>
        <v>3481000</v>
      </c>
      <c r="D241" s="9" t="n">
        <f aca="false">IF(B241&lt;&gt;"",MONTH(B241),0)</f>
        <v>12</v>
      </c>
      <c r="E241" s="306" t="n">
        <f aca="false">AVERAGE(C235:C241)</f>
        <v>3378142.85714286</v>
      </c>
      <c r="F241" s="306" t="n">
        <f aca="false">AVERAGE(C212:C241)</f>
        <v>3025566.66666667</v>
      </c>
    </row>
    <row r="242" customFormat="false" ht="11.25" hidden="false" customHeight="false" outlineLevel="0" collapsed="false">
      <c r="A242" s="199" t="n">
        <v>35788</v>
      </c>
      <c r="B242" s="192" t="n">
        <v>35788</v>
      </c>
      <c r="C242" s="306" t="n">
        <f aca="false">VLOOKUP($B242,data!$A$6:$M$15000,12)</f>
        <v>3311000</v>
      </c>
      <c r="D242" s="9" t="n">
        <f aca="false">IF(B242&lt;&gt;"",MONTH(B242),0)</f>
        <v>12</v>
      </c>
      <c r="E242" s="306" t="n">
        <f aca="false">AVERAGE(C236:C242)</f>
        <v>3415428.57142857</v>
      </c>
      <c r="F242" s="306" t="n">
        <f aca="false">AVERAGE(C213:C242)</f>
        <v>3050133.33333333</v>
      </c>
    </row>
    <row r="243" customFormat="false" ht="11.25" hidden="false" customHeight="false" outlineLevel="0" collapsed="false">
      <c r="A243" s="199" t="n">
        <v>35789</v>
      </c>
      <c r="B243" s="192" t="n">
        <v>35789</v>
      </c>
      <c r="C243" s="306" t="n">
        <f aca="false">VLOOKUP($B243,data!$A$6:$M$15000,12)</f>
        <v>3265000</v>
      </c>
      <c r="D243" s="9" t="n">
        <f aca="false">IF(B243&lt;&gt;"",MONTH(B243),0)</f>
        <v>12</v>
      </c>
      <c r="E243" s="306" t="n">
        <f aca="false">AVERAGE(C237:C243)</f>
        <v>3388714.28571429</v>
      </c>
      <c r="F243" s="306" t="n">
        <f aca="false">AVERAGE(C214:C243)</f>
        <v>3077433.33333333</v>
      </c>
    </row>
    <row r="244" customFormat="false" ht="11.25" hidden="false" customHeight="false" outlineLevel="0" collapsed="false">
      <c r="A244" s="199" t="n">
        <v>35790</v>
      </c>
      <c r="B244" s="192" t="n">
        <v>35790</v>
      </c>
      <c r="C244" s="306" t="n">
        <f aca="false">VLOOKUP($B244,data!$A$6:$M$15000,12)</f>
        <v>3497000</v>
      </c>
      <c r="D244" s="9" t="n">
        <f aca="false">IF(B244&lt;&gt;"",MONTH(B244),0)</f>
        <v>12</v>
      </c>
      <c r="E244" s="306" t="n">
        <f aca="false">AVERAGE(C238:C244)</f>
        <v>3428000</v>
      </c>
      <c r="F244" s="306" t="n">
        <f aca="false">AVERAGE(C215:C244)</f>
        <v>3104433.33333333</v>
      </c>
    </row>
    <row r="245" customFormat="false" ht="11.25" hidden="false" customHeight="false" outlineLevel="0" collapsed="false">
      <c r="A245" s="199" t="n">
        <v>35791</v>
      </c>
      <c r="B245" s="192" t="n">
        <v>35791</v>
      </c>
      <c r="C245" s="306" t="n">
        <f aca="false">VLOOKUP($B245,data!$A$6:$M$15000,12)</f>
        <v>3199000</v>
      </c>
      <c r="D245" s="9" t="n">
        <f aca="false">IF(B245&lt;&gt;"",MONTH(B245),0)</f>
        <v>12</v>
      </c>
      <c r="E245" s="306" t="n">
        <f aca="false">AVERAGE(C239:C245)</f>
        <v>3448857.14285714</v>
      </c>
      <c r="F245" s="306" t="n">
        <f aca="false">AVERAGE(C216:C245)</f>
        <v>3129266.66666667</v>
      </c>
    </row>
    <row r="246" customFormat="false" ht="11.25" hidden="false" customHeight="false" outlineLevel="0" collapsed="false">
      <c r="A246" s="199" t="n">
        <v>35792</v>
      </c>
      <c r="B246" s="192" t="n">
        <v>35792</v>
      </c>
      <c r="C246" s="306" t="n">
        <f aca="false">VLOOKUP($B246,data!$A$6:$M$15000,12)</f>
        <v>2760000</v>
      </c>
      <c r="D246" s="9" t="n">
        <f aca="false">IF(B246&lt;&gt;"",MONTH(B246),0)</f>
        <v>12</v>
      </c>
      <c r="E246" s="306" t="n">
        <f aca="false">AVERAGE(C240:C246)</f>
        <v>3335714.28571429</v>
      </c>
      <c r="F246" s="306" t="n">
        <f aca="false">AVERAGE(C217:C246)</f>
        <v>3139266.66666667</v>
      </c>
    </row>
    <row r="247" customFormat="false" ht="11.25" hidden="false" customHeight="false" outlineLevel="0" collapsed="false">
      <c r="A247" s="199" t="n">
        <v>35793</v>
      </c>
      <c r="B247" s="192" t="n">
        <v>35793</v>
      </c>
      <c r="C247" s="306" t="n">
        <f aca="false">VLOOKUP($B247,data!$A$6:$M$15000,12)</f>
        <v>2784000</v>
      </c>
      <c r="D247" s="9" t="n">
        <f aca="false">IF(B247&lt;&gt;"",MONTH(B247),0)</f>
        <v>12</v>
      </c>
      <c r="E247" s="306" t="n">
        <f aca="false">AVERAGE(C241:C247)</f>
        <v>3185285.71428571</v>
      </c>
      <c r="F247" s="306" t="n">
        <f aca="false">AVERAGE(C218:C247)</f>
        <v>3156033.33333333</v>
      </c>
    </row>
    <row r="248" customFormat="false" ht="11.25" hidden="false" customHeight="false" outlineLevel="0" collapsed="false">
      <c r="A248" s="199" t="n">
        <v>35794</v>
      </c>
      <c r="B248" s="192" t="n">
        <v>35794</v>
      </c>
      <c r="C248" s="306" t="n">
        <f aca="false">VLOOKUP($B248,data!$A$6:$M$15000,12)</f>
        <v>2469000</v>
      </c>
      <c r="D248" s="9" t="n">
        <f aca="false">IF(B248&lt;&gt;"",MONTH(B248),0)</f>
        <v>12</v>
      </c>
      <c r="E248" s="306" t="n">
        <f aca="false">AVERAGE(C242:C248)</f>
        <v>3040714.28571429</v>
      </c>
      <c r="F248" s="306" t="n">
        <f aca="false">AVERAGE(C219:C248)</f>
        <v>3146600</v>
      </c>
    </row>
    <row r="249" customFormat="false" ht="11.25" hidden="false" customHeight="false" outlineLevel="0" collapsed="false">
      <c r="A249" s="199" t="n">
        <v>35795</v>
      </c>
      <c r="B249" s="192" t="n">
        <v>35795</v>
      </c>
      <c r="C249" s="306" t="n">
        <f aca="false">VLOOKUP($B249,data!$A$6:$M$15000,12)</f>
        <v>2276000</v>
      </c>
      <c r="D249" s="9" t="n">
        <f aca="false">IF(B249&lt;&gt;"",MONTH(B249),0)</f>
        <v>12</v>
      </c>
      <c r="E249" s="306" t="n">
        <f aca="false">AVERAGE(C243:C249)</f>
        <v>2892857.14285714</v>
      </c>
      <c r="F249" s="306" t="n">
        <f aca="false">AVERAGE(C220:C249)</f>
        <v>3129333.33333333</v>
      </c>
    </row>
    <row r="250" customFormat="false" ht="11.25" hidden="false" customHeight="false" outlineLevel="0" collapsed="false">
      <c r="A250" s="194" t="s">
        <v>70</v>
      </c>
      <c r="B250" s="195" t="s">
        <v>71</v>
      </c>
      <c r="C250" s="327" t="s">
        <v>152</v>
      </c>
      <c r="D250" s="327" t="s">
        <v>99</v>
      </c>
      <c r="E250" s="306" t="n">
        <f aca="false">AVERAGE(C244:C250)</f>
        <v>2830833.33333333</v>
      </c>
      <c r="F250" s="306" t="n">
        <f aca="false">AVERAGE(C221:C250)</f>
        <v>3140896.55172414</v>
      </c>
    </row>
    <row r="251" customFormat="false" ht="11.25" hidden="false" customHeight="false" outlineLevel="0" collapsed="false">
      <c r="A251" s="199" t="n">
        <v>35796</v>
      </c>
      <c r="B251" s="192" t="n">
        <v>35796</v>
      </c>
      <c r="C251" s="306" t="n">
        <f aca="false">VLOOKUP($B251,data!$A$6:$M$15000,12)</f>
        <v>2225000</v>
      </c>
      <c r="D251" s="9" t="n">
        <f aca="false">IF(B251&lt;&gt;"",MONTH(B251),0)</f>
        <v>1</v>
      </c>
      <c r="E251" s="306" t="n">
        <f aca="false">AVERAGE(C245:C251)</f>
        <v>2618833.33333333</v>
      </c>
      <c r="F251" s="306" t="n">
        <f aca="false">AVERAGE(C222:C251)</f>
        <v>3120275.86206897</v>
      </c>
    </row>
    <row r="252" customFormat="false" ht="11.25" hidden="false" customHeight="false" outlineLevel="0" collapsed="false">
      <c r="A252" s="199" t="n">
        <v>35797</v>
      </c>
      <c r="B252" s="192" t="n">
        <v>35797</v>
      </c>
      <c r="C252" s="306" t="n">
        <f aca="false">VLOOKUP($B252,data!$A$6:$M$15000,12)</f>
        <v>2474000</v>
      </c>
      <c r="D252" s="9" t="n">
        <f aca="false">IF(B252&lt;&gt;"",MONTH(B252),0)</f>
        <v>1</v>
      </c>
      <c r="E252" s="306" t="n">
        <f aca="false">AVERAGE(C246:C252)</f>
        <v>2498000</v>
      </c>
      <c r="F252" s="306" t="n">
        <f aca="false">AVERAGE(C223:C252)</f>
        <v>3110379.31034483</v>
      </c>
    </row>
    <row r="253" customFormat="false" ht="11.25" hidden="false" customHeight="false" outlineLevel="0" collapsed="false">
      <c r="A253" s="199" t="n">
        <v>35798</v>
      </c>
      <c r="B253" s="192" t="n">
        <v>35798</v>
      </c>
      <c r="C253" s="306" t="n">
        <f aca="false">VLOOKUP($B253,data!$A$6:$M$15000,12)</f>
        <v>2628000</v>
      </c>
      <c r="D253" s="9" t="n">
        <f aca="false">IF(B253&lt;&gt;"",MONTH(B253),0)</f>
        <v>1</v>
      </c>
      <c r="E253" s="306" t="n">
        <f aca="false">AVERAGE(C247:C253)</f>
        <v>2476000</v>
      </c>
      <c r="F253" s="306" t="n">
        <f aca="false">AVERAGE(C224:C253)</f>
        <v>3104965.51724138</v>
      </c>
    </row>
    <row r="254" customFormat="false" ht="11.25" hidden="false" customHeight="false" outlineLevel="0" collapsed="false">
      <c r="A254" s="199" t="n">
        <v>35799</v>
      </c>
      <c r="B254" s="192" t="n">
        <v>35799</v>
      </c>
      <c r="C254" s="306" t="n">
        <f aca="false">VLOOKUP($B254,data!$A$6:$M$15000,12)</f>
        <v>3314000</v>
      </c>
      <c r="D254" s="9" t="n">
        <f aca="false">IF(B254&lt;&gt;"",MONTH(B254),0)</f>
        <v>1</v>
      </c>
      <c r="E254" s="306" t="n">
        <f aca="false">AVERAGE(C248:C254)</f>
        <v>2564333.33333333</v>
      </c>
      <c r="F254" s="306" t="n">
        <f aca="false">AVERAGE(C225:C254)</f>
        <v>3125965.51724138</v>
      </c>
    </row>
    <row r="255" customFormat="false" ht="11.25" hidden="false" customHeight="false" outlineLevel="0" collapsed="false">
      <c r="A255" s="199" t="n">
        <v>35800</v>
      </c>
      <c r="B255" s="192" t="n">
        <v>35800</v>
      </c>
      <c r="C255" s="306" t="n">
        <f aca="false">VLOOKUP($B255,data!$A$6:$M$15000,12)</f>
        <v>3796000</v>
      </c>
      <c r="D255" s="9" t="n">
        <f aca="false">IF(B255&lt;&gt;"",MONTH(B255),0)</f>
        <v>1</v>
      </c>
      <c r="E255" s="306" t="n">
        <f aca="false">AVERAGE(C249:C255)</f>
        <v>2785500</v>
      </c>
      <c r="F255" s="306" t="n">
        <f aca="false">AVERAGE(C226:C255)</f>
        <v>3162206.89655172</v>
      </c>
    </row>
    <row r="256" customFormat="false" ht="11.25" hidden="false" customHeight="false" outlineLevel="0" collapsed="false">
      <c r="A256" s="199" t="n">
        <v>35801</v>
      </c>
      <c r="B256" s="192" t="n">
        <v>35801</v>
      </c>
      <c r="C256" s="306" t="n">
        <f aca="false">VLOOKUP($B256,data!$A$6:$M$15000,12)</f>
        <v>3858000</v>
      </c>
      <c r="D256" s="9" t="n">
        <f aca="false">IF(B256&lt;&gt;"",MONTH(B256),0)</f>
        <v>1</v>
      </c>
      <c r="E256" s="306" t="n">
        <f aca="false">AVERAGE(C250:C256)</f>
        <v>3049166.66666667</v>
      </c>
      <c r="F256" s="306" t="n">
        <f aca="false">AVERAGE(C227:C256)</f>
        <v>3179103.44827586</v>
      </c>
    </row>
    <row r="257" customFormat="false" ht="11.25" hidden="false" customHeight="false" outlineLevel="0" collapsed="false">
      <c r="A257" s="199" t="n">
        <v>35802</v>
      </c>
      <c r="B257" s="192" t="n">
        <v>35802</v>
      </c>
      <c r="C257" s="306" t="n">
        <f aca="false">VLOOKUP($B257,data!$A$6:$M$15000,12)</f>
        <v>3489000</v>
      </c>
      <c r="D257" s="9" t="n">
        <f aca="false">IF(B257&lt;&gt;"",MONTH(B257),0)</f>
        <v>1</v>
      </c>
      <c r="E257" s="306" t="n">
        <f aca="false">AVERAGE(C251:C257)</f>
        <v>3112000</v>
      </c>
      <c r="F257" s="306" t="n">
        <f aca="false">AVERAGE(C228:C257)</f>
        <v>3173344.82758621</v>
      </c>
    </row>
    <row r="258" customFormat="false" ht="11.25" hidden="false" customHeight="false" outlineLevel="0" collapsed="false">
      <c r="A258" s="199" t="n">
        <v>35803</v>
      </c>
      <c r="B258" s="192" t="n">
        <v>35803</v>
      </c>
      <c r="C258" s="306" t="n">
        <f aca="false">VLOOKUP($B258,data!$A$6:$M$15000,12)</f>
        <v>3213000</v>
      </c>
      <c r="D258" s="9" t="n">
        <f aca="false">IF(B258&lt;&gt;"",MONTH(B258),0)</f>
        <v>1</v>
      </c>
      <c r="E258" s="306" t="n">
        <f aca="false">AVERAGE(C252:C258)</f>
        <v>3253142.85714286</v>
      </c>
      <c r="F258" s="306" t="n">
        <f aca="false">AVERAGE(C229:C258)</f>
        <v>3158758.62068966</v>
      </c>
    </row>
    <row r="259" customFormat="false" ht="11.25" hidden="false" customHeight="false" outlineLevel="0" collapsed="false">
      <c r="A259" s="199" t="n">
        <v>35804</v>
      </c>
      <c r="B259" s="192" t="n">
        <v>35804</v>
      </c>
      <c r="C259" s="306" t="n">
        <f aca="false">VLOOKUP($B259,data!$A$6:$M$15000,12)</f>
        <v>3206000</v>
      </c>
      <c r="D259" s="9" t="n">
        <f aca="false">IF(B259&lt;&gt;"",MONTH(B259),0)</f>
        <v>1</v>
      </c>
      <c r="E259" s="306" t="n">
        <f aca="false">AVERAGE(C253:C259)</f>
        <v>3357714.28571429</v>
      </c>
      <c r="F259" s="306" t="n">
        <f aca="false">AVERAGE(C230:C259)</f>
        <v>3139724.13793103</v>
      </c>
    </row>
    <row r="260" customFormat="false" ht="11.25" hidden="false" customHeight="false" outlineLevel="0" collapsed="false">
      <c r="A260" s="199" t="n">
        <v>35805</v>
      </c>
      <c r="B260" s="192" t="n">
        <v>35805</v>
      </c>
      <c r="C260" s="306" t="n">
        <f aca="false">VLOOKUP($B260,data!$A$6:$M$15000,12)</f>
        <v>2786000</v>
      </c>
      <c r="D260" s="9" t="n">
        <f aca="false">IF(B260&lt;&gt;"",MONTH(B260),0)</f>
        <v>1</v>
      </c>
      <c r="E260" s="306" t="n">
        <f aca="false">AVERAGE(C254:C260)</f>
        <v>3380285.71428571</v>
      </c>
      <c r="F260" s="306" t="n">
        <f aca="false">AVERAGE(C231:C260)</f>
        <v>3114931.03448276</v>
      </c>
    </row>
    <row r="261" customFormat="false" ht="11.25" hidden="false" customHeight="false" outlineLevel="0" collapsed="false">
      <c r="A261" s="199" t="n">
        <v>35806</v>
      </c>
      <c r="B261" s="192" t="n">
        <v>35806</v>
      </c>
      <c r="C261" s="306" t="n">
        <f aca="false">VLOOKUP($B261,data!$A$6:$M$15000,12)</f>
        <v>2768000</v>
      </c>
      <c r="D261" s="9" t="n">
        <f aca="false">IF(B261&lt;&gt;"",MONTH(B261),0)</f>
        <v>1</v>
      </c>
      <c r="E261" s="306" t="n">
        <f aca="false">AVERAGE(C255:C261)</f>
        <v>3302285.71428571</v>
      </c>
      <c r="F261" s="306" t="n">
        <f aca="false">AVERAGE(C232:C261)</f>
        <v>3105310.34482759</v>
      </c>
    </row>
    <row r="262" customFormat="false" ht="11.25" hidden="false" customHeight="false" outlineLevel="0" collapsed="false">
      <c r="A262" s="199" t="n">
        <v>35807</v>
      </c>
      <c r="B262" s="192" t="n">
        <v>35807</v>
      </c>
      <c r="C262" s="306" t="n">
        <f aca="false">VLOOKUP($B262,data!$A$6:$M$15000,12)</f>
        <v>3185000</v>
      </c>
      <c r="D262" s="9" t="n">
        <f aca="false">IF(B262&lt;&gt;"",MONTH(B262),0)</f>
        <v>1</v>
      </c>
      <c r="E262" s="306" t="n">
        <f aca="false">AVERAGE(C256:C262)</f>
        <v>3215000</v>
      </c>
      <c r="F262" s="306" t="n">
        <f aca="false">AVERAGE(C233:C262)</f>
        <v>3115000</v>
      </c>
    </row>
    <row r="263" customFormat="false" ht="11.25" hidden="false" customHeight="false" outlineLevel="0" collapsed="false">
      <c r="A263" s="199" t="n">
        <v>35808</v>
      </c>
      <c r="B263" s="192" t="n">
        <v>35808</v>
      </c>
      <c r="C263" s="306" t="n">
        <f aca="false">VLOOKUP($B263,data!$A$6:$M$15000,12)</f>
        <v>2960000</v>
      </c>
      <c r="D263" s="9" t="n">
        <f aca="false">IF(B263&lt;&gt;"",MONTH(B263),0)</f>
        <v>1</v>
      </c>
      <c r="E263" s="306" t="n">
        <f aca="false">AVERAGE(C257:C263)</f>
        <v>3086714.28571429</v>
      </c>
      <c r="F263" s="306" t="n">
        <f aca="false">AVERAGE(C234:C263)</f>
        <v>3109689.65517241</v>
      </c>
    </row>
    <row r="264" customFormat="false" ht="11.25" hidden="false" customHeight="false" outlineLevel="0" collapsed="false">
      <c r="A264" s="199" t="n">
        <v>35809</v>
      </c>
      <c r="B264" s="192" t="n">
        <v>35809</v>
      </c>
      <c r="C264" s="306" t="n">
        <f aca="false">VLOOKUP($B264,data!$A$6:$M$15000,12)</f>
        <v>2989000</v>
      </c>
      <c r="D264" s="9" t="n">
        <f aca="false">IF(B264&lt;&gt;"",MONTH(B264),0)</f>
        <v>1</v>
      </c>
      <c r="E264" s="306" t="n">
        <f aca="false">AVERAGE(C258:C264)</f>
        <v>3015285.71428571</v>
      </c>
      <c r="F264" s="306" t="n">
        <f aca="false">AVERAGE(C235:C264)</f>
        <v>3106862.06896552</v>
      </c>
    </row>
    <row r="265" customFormat="false" ht="11.25" hidden="false" customHeight="false" outlineLevel="0" collapsed="false">
      <c r="A265" s="199" t="n">
        <v>35810</v>
      </c>
      <c r="B265" s="192" t="n">
        <v>35810</v>
      </c>
      <c r="C265" s="306" t="n">
        <f aca="false">VLOOKUP($B265,data!$A$6:$M$15000,12)</f>
        <v>2971000</v>
      </c>
      <c r="D265" s="9" t="n">
        <f aca="false">IF(B265&lt;&gt;"",MONTH(B265),0)</f>
        <v>1</v>
      </c>
      <c r="E265" s="306" t="n">
        <f aca="false">AVERAGE(C259:C265)</f>
        <v>2980714.28571429</v>
      </c>
      <c r="F265" s="306" t="n">
        <f aca="false">AVERAGE(C236:C265)</f>
        <v>3104137.93103448</v>
      </c>
    </row>
    <row r="266" customFormat="false" ht="11.25" hidden="false" customHeight="false" outlineLevel="0" collapsed="false">
      <c r="A266" s="199" t="n">
        <v>35811</v>
      </c>
      <c r="B266" s="192" t="n">
        <v>35811</v>
      </c>
      <c r="C266" s="306" t="n">
        <f aca="false">VLOOKUP($B266,data!$A$6:$M$15000,12)</f>
        <v>2548000</v>
      </c>
      <c r="D266" s="9" t="n">
        <f aca="false">IF(B266&lt;&gt;"",MONTH(B266),0)</f>
        <v>1</v>
      </c>
      <c r="E266" s="306" t="n">
        <f aca="false">AVERAGE(C260:C266)</f>
        <v>2886714.28571429</v>
      </c>
      <c r="F266" s="306" t="n">
        <f aca="false">AVERAGE(C237:C266)</f>
        <v>3072965.51724138</v>
      </c>
    </row>
    <row r="267" customFormat="false" ht="11.25" hidden="false" customHeight="false" outlineLevel="0" collapsed="false">
      <c r="A267" s="199" t="n">
        <v>35812</v>
      </c>
      <c r="B267" s="192" t="n">
        <v>35812</v>
      </c>
      <c r="C267" s="306" t="n">
        <f aca="false">VLOOKUP($B267,data!$A$6:$M$15000,12)</f>
        <v>2344000</v>
      </c>
      <c r="D267" s="9" t="n">
        <f aca="false">IF(B267&lt;&gt;"",MONTH(B267),0)</f>
        <v>1</v>
      </c>
      <c r="E267" s="306" t="n">
        <f aca="false">AVERAGE(C261:C267)</f>
        <v>2823571.42857143</v>
      </c>
      <c r="F267" s="306" t="n">
        <f aca="false">AVERAGE(C238:C267)</f>
        <v>3042689.65517241</v>
      </c>
    </row>
    <row r="268" customFormat="false" ht="11.25" hidden="false" customHeight="false" outlineLevel="0" collapsed="false">
      <c r="A268" s="199" t="n">
        <v>35813</v>
      </c>
      <c r="B268" s="192" t="n">
        <v>35813</v>
      </c>
      <c r="C268" s="306" t="n">
        <f aca="false">VLOOKUP($B268,data!$A$6:$M$15000,12)</f>
        <v>2397000</v>
      </c>
      <c r="D268" s="9" t="n">
        <f aca="false">IF(B268&lt;&gt;"",MONTH(B268),0)</f>
        <v>1</v>
      </c>
      <c r="E268" s="306" t="n">
        <f aca="false">AVERAGE(C262:C268)</f>
        <v>2770571.42857143</v>
      </c>
      <c r="F268" s="306" t="n">
        <f aca="false">AVERAGE(C239:C268)</f>
        <v>3020068.96551724</v>
      </c>
    </row>
    <row r="269" customFormat="false" ht="11.25" hidden="false" customHeight="false" outlineLevel="0" collapsed="false">
      <c r="A269" s="199" t="n">
        <v>35814</v>
      </c>
      <c r="B269" s="192" t="n">
        <v>35814</v>
      </c>
      <c r="C269" s="306" t="n">
        <f aca="false">VLOOKUP($B269,data!$A$6:$M$15000,12)</f>
        <v>3152000</v>
      </c>
      <c r="D269" s="9" t="n">
        <f aca="false">IF(B269&lt;&gt;"",MONTH(B269),0)</f>
        <v>1</v>
      </c>
      <c r="E269" s="306" t="n">
        <f aca="false">AVERAGE(C263:C269)</f>
        <v>2765857.14285714</v>
      </c>
      <c r="F269" s="306" t="n">
        <f aca="false">AVERAGE(C240:C269)</f>
        <v>3006275.86206897</v>
      </c>
    </row>
    <row r="270" customFormat="false" ht="11.25" hidden="false" customHeight="false" outlineLevel="0" collapsed="false">
      <c r="A270" s="199" t="n">
        <v>35815</v>
      </c>
      <c r="B270" s="192" t="n">
        <v>35815</v>
      </c>
      <c r="C270" s="306" t="n">
        <f aca="false">VLOOKUP($B270,data!$A$6:$M$15000,12)</f>
        <v>3360000</v>
      </c>
      <c r="D270" s="9" t="n">
        <f aca="false">IF(B270&lt;&gt;"",MONTH(B270),0)</f>
        <v>1</v>
      </c>
      <c r="E270" s="306" t="n">
        <f aca="false">AVERAGE(C264:C270)</f>
        <v>2823000</v>
      </c>
      <c r="F270" s="306" t="n">
        <f aca="false">AVERAGE(C241:C270)</f>
        <v>2989827.5862069</v>
      </c>
    </row>
    <row r="271" customFormat="false" ht="11.25" hidden="false" customHeight="false" outlineLevel="0" collapsed="false">
      <c r="A271" s="199" t="n">
        <v>35816</v>
      </c>
      <c r="B271" s="192" t="n">
        <v>35816</v>
      </c>
      <c r="C271" s="306" t="n">
        <f aca="false">VLOOKUP($B271,data!$A$6:$M$15000,12)</f>
        <v>3218000</v>
      </c>
      <c r="D271" s="9" t="n">
        <f aca="false">IF(B271&lt;&gt;"",MONTH(B271),0)</f>
        <v>1</v>
      </c>
      <c r="E271" s="306" t="n">
        <f aca="false">AVERAGE(C265:C271)</f>
        <v>2855714.28571429</v>
      </c>
      <c r="F271" s="306" t="n">
        <f aca="false">AVERAGE(C242:C271)</f>
        <v>2980758.62068966</v>
      </c>
    </row>
    <row r="272" customFormat="false" ht="11.25" hidden="false" customHeight="false" outlineLevel="0" collapsed="false">
      <c r="A272" s="199" t="n">
        <v>35817</v>
      </c>
      <c r="B272" s="192" t="n">
        <v>35817</v>
      </c>
      <c r="C272" s="306" t="n">
        <f aca="false">VLOOKUP($B272,data!$A$6:$M$15000,12)</f>
        <v>3140000</v>
      </c>
      <c r="D272" s="9" t="n">
        <f aca="false">IF(B272&lt;&gt;"",MONTH(B272),0)</f>
        <v>1</v>
      </c>
      <c r="E272" s="306" t="n">
        <f aca="false">AVERAGE(C266:C272)</f>
        <v>2879857.14285714</v>
      </c>
      <c r="F272" s="306" t="n">
        <f aca="false">AVERAGE(C243:C272)</f>
        <v>2974862.06896552</v>
      </c>
    </row>
    <row r="273" customFormat="false" ht="11.25" hidden="false" customHeight="false" outlineLevel="0" collapsed="false">
      <c r="A273" s="199" t="n">
        <v>35818</v>
      </c>
      <c r="B273" s="192" t="n">
        <v>35818</v>
      </c>
      <c r="C273" s="306" t="n">
        <f aca="false">VLOOKUP($B273,data!$A$6:$M$15000,12)</f>
        <v>2939000</v>
      </c>
      <c r="D273" s="9" t="n">
        <f aca="false">IF(B273&lt;&gt;"",MONTH(B273),0)</f>
        <v>1</v>
      </c>
      <c r="E273" s="306" t="n">
        <f aca="false">AVERAGE(C267:C273)</f>
        <v>2935714.28571429</v>
      </c>
      <c r="F273" s="306" t="n">
        <f aca="false">AVERAGE(C244:C273)</f>
        <v>2963620.68965517</v>
      </c>
    </row>
    <row r="274" customFormat="false" ht="11.25" hidden="false" customHeight="false" outlineLevel="0" collapsed="false">
      <c r="A274" s="199" t="n">
        <v>35819</v>
      </c>
      <c r="B274" s="192" t="n">
        <v>35819</v>
      </c>
      <c r="C274" s="306" t="n">
        <f aca="false">VLOOKUP($B274,data!$A$6:$M$15000,12)</f>
        <v>2768000</v>
      </c>
      <c r="D274" s="9" t="n">
        <f aca="false">IF(B274&lt;&gt;"",MONTH(B274),0)</f>
        <v>1</v>
      </c>
      <c r="E274" s="306" t="n">
        <f aca="false">AVERAGE(C268:C274)</f>
        <v>2996285.71428571</v>
      </c>
      <c r="F274" s="306" t="n">
        <f aca="false">AVERAGE(C245:C274)</f>
        <v>2938482.75862069</v>
      </c>
    </row>
    <row r="275" customFormat="false" ht="11.25" hidden="false" customHeight="false" outlineLevel="0" collapsed="false">
      <c r="A275" s="199" t="n">
        <v>35820</v>
      </c>
      <c r="B275" s="192" t="n">
        <v>35820</v>
      </c>
      <c r="C275" s="306" t="n">
        <f aca="false">VLOOKUP($B275,data!$A$6:$M$15000,12)</f>
        <v>2681000</v>
      </c>
      <c r="D275" s="9" t="n">
        <f aca="false">IF(B275&lt;&gt;"",MONTH(B275),0)</f>
        <v>1</v>
      </c>
      <c r="E275" s="306" t="n">
        <f aca="false">AVERAGE(C269:C275)</f>
        <v>3036857.14285714</v>
      </c>
      <c r="F275" s="306" t="n">
        <f aca="false">AVERAGE(C246:C275)</f>
        <v>2920620.68965517</v>
      </c>
    </row>
    <row r="276" customFormat="false" ht="11.25" hidden="false" customHeight="false" outlineLevel="0" collapsed="false">
      <c r="A276" s="199" t="n">
        <v>35821</v>
      </c>
      <c r="B276" s="192" t="n">
        <v>35821</v>
      </c>
      <c r="C276" s="306" t="n">
        <f aca="false">VLOOKUP($B276,data!$A$6:$M$15000,12)</f>
        <v>3000000</v>
      </c>
      <c r="D276" s="9" t="n">
        <f aca="false">IF(B276&lt;&gt;"",MONTH(B276),0)</f>
        <v>1</v>
      </c>
      <c r="E276" s="306" t="n">
        <f aca="false">AVERAGE(C270:C276)</f>
        <v>3015142.85714286</v>
      </c>
      <c r="F276" s="306" t="n">
        <f aca="false">AVERAGE(C247:C276)</f>
        <v>2928896.55172414</v>
      </c>
    </row>
    <row r="277" customFormat="false" ht="11.25" hidden="false" customHeight="false" outlineLevel="0" collapsed="false">
      <c r="A277" s="199" t="n">
        <v>35822</v>
      </c>
      <c r="B277" s="192" t="n">
        <v>35822</v>
      </c>
      <c r="C277" s="306" t="n">
        <f aca="false">VLOOKUP($B277,data!$A$6:$M$15000,12)</f>
        <v>2955000</v>
      </c>
      <c r="D277" s="9" t="n">
        <f aca="false">IF(B277&lt;&gt;"",MONTH(B277),0)</f>
        <v>1</v>
      </c>
      <c r="E277" s="306" t="n">
        <f aca="false">AVERAGE(C271:C277)</f>
        <v>2957285.71428571</v>
      </c>
      <c r="F277" s="306" t="n">
        <f aca="false">AVERAGE(C248:C277)</f>
        <v>2934793.10344828</v>
      </c>
    </row>
    <row r="278" customFormat="false" ht="11.25" hidden="false" customHeight="false" outlineLevel="0" collapsed="false">
      <c r="A278" s="199" t="n">
        <v>35823</v>
      </c>
      <c r="B278" s="192" t="n">
        <v>35823</v>
      </c>
      <c r="C278" s="306" t="n">
        <f aca="false">VLOOKUP($B278,data!$A$6:$M$15000,12)</f>
        <v>2929000</v>
      </c>
      <c r="D278" s="9" t="n">
        <f aca="false">IF(B278&lt;&gt;"",MONTH(B278),0)</f>
        <v>1</v>
      </c>
      <c r="E278" s="306" t="n">
        <f aca="false">AVERAGE(C272:C278)</f>
        <v>2916000</v>
      </c>
      <c r="F278" s="306" t="n">
        <f aca="false">AVERAGE(C249:C278)</f>
        <v>2950655.17241379</v>
      </c>
    </row>
    <row r="279" customFormat="false" ht="11.25" hidden="false" customHeight="false" outlineLevel="0" collapsed="false">
      <c r="A279" s="199" t="n">
        <v>35824</v>
      </c>
      <c r="B279" s="192" t="n">
        <v>35824</v>
      </c>
      <c r="C279" s="306" t="n">
        <f aca="false">VLOOKUP($B279,data!$A$6:$M$15000,12)</f>
        <v>3152000</v>
      </c>
      <c r="D279" s="9" t="n">
        <f aca="false">IF(B279&lt;&gt;"",MONTH(B279),0)</f>
        <v>1</v>
      </c>
      <c r="E279" s="306" t="n">
        <f aca="false">AVERAGE(C273:C279)</f>
        <v>2917714.28571429</v>
      </c>
      <c r="F279" s="306" t="n">
        <f aca="false">AVERAGE(C250:C279)</f>
        <v>2980862.06896552</v>
      </c>
    </row>
    <row r="280" customFormat="false" ht="11.25" hidden="false" customHeight="false" outlineLevel="0" collapsed="false">
      <c r="A280" s="199" t="n">
        <v>35825</v>
      </c>
      <c r="B280" s="192" t="n">
        <v>35825</v>
      </c>
      <c r="C280" s="306" t="n">
        <f aca="false">VLOOKUP($B280,data!$A$6:$M$15000,12)</f>
        <v>2891000</v>
      </c>
      <c r="D280" s="9" t="n">
        <f aca="false">IF(B280&lt;&gt;"",MONTH(B280),0)</f>
        <v>1</v>
      </c>
      <c r="E280" s="306" t="n">
        <f aca="false">AVERAGE(C274:C280)</f>
        <v>2910857.14285714</v>
      </c>
      <c r="F280" s="306" t="n">
        <f aca="false">AVERAGE(C251:C280)</f>
        <v>2977866.66666667</v>
      </c>
    </row>
    <row r="281" customFormat="false" ht="11.25" hidden="false" customHeight="false" outlineLevel="0" collapsed="false">
      <c r="A281" s="199" t="n">
        <v>35826</v>
      </c>
      <c r="B281" s="192" t="n">
        <v>35826</v>
      </c>
      <c r="C281" s="306" t="n">
        <f aca="false">VLOOKUP($B281,data!$A$6:$M$15000,12)</f>
        <v>3035000</v>
      </c>
      <c r="D281" s="9" t="n">
        <f aca="false">IF(B281&lt;&gt;"",MONTH(B281),0)</f>
        <v>1</v>
      </c>
      <c r="E281" s="306" t="n">
        <f aca="false">AVERAGE(C275:C281)</f>
        <v>2949000</v>
      </c>
      <c r="F281" s="306" t="n">
        <f aca="false">AVERAGE(C252:C281)</f>
        <v>3004866.66666667</v>
      </c>
    </row>
    <row r="282" customFormat="false" ht="11.25" hidden="false" customHeight="false" outlineLevel="0" collapsed="false">
      <c r="A282" s="199" t="n">
        <v>35827</v>
      </c>
      <c r="B282" s="192" t="n">
        <v>35827</v>
      </c>
      <c r="C282" s="306" t="n">
        <f aca="false">VLOOKUP($B282,data!$A$6:$M$15000,12)</f>
        <v>2769000</v>
      </c>
      <c r="D282" s="9" t="n">
        <f aca="false">IF(B282&lt;&gt;"",MONTH(B282),0)</f>
        <v>2</v>
      </c>
      <c r="E282" s="306" t="n">
        <f aca="false">AVERAGE(C276:C282)</f>
        <v>2961571.42857143</v>
      </c>
      <c r="F282" s="306" t="n">
        <f aca="false">AVERAGE(C253:C282)</f>
        <v>3014700</v>
      </c>
    </row>
    <row r="283" customFormat="false" ht="11.25" hidden="false" customHeight="false" outlineLevel="0" collapsed="false">
      <c r="A283" s="199" t="n">
        <v>35828</v>
      </c>
      <c r="B283" s="192" t="n">
        <v>35828</v>
      </c>
      <c r="C283" s="306" t="n">
        <f aca="false">VLOOKUP($B283,data!$A$6:$M$15000,12)</f>
        <v>3003000</v>
      </c>
      <c r="D283" s="9" t="n">
        <f aca="false">IF(B283&lt;&gt;"",MONTH(B283),0)</f>
        <v>2</v>
      </c>
      <c r="E283" s="306" t="n">
        <f aca="false">AVERAGE(C277:C283)</f>
        <v>2962000</v>
      </c>
      <c r="F283" s="306" t="n">
        <f aca="false">AVERAGE(C254:C283)</f>
        <v>3027200</v>
      </c>
    </row>
    <row r="284" customFormat="false" ht="11.25" hidden="false" customHeight="false" outlineLevel="0" collapsed="false">
      <c r="A284" s="199" t="n">
        <v>35829</v>
      </c>
      <c r="B284" s="192" t="n">
        <v>35829</v>
      </c>
      <c r="C284" s="306" t="n">
        <f aca="false">VLOOKUP($B284,data!$A$6:$M$15000,12)</f>
        <v>3650000</v>
      </c>
      <c r="D284" s="9" t="n">
        <f aca="false">IF(B284&lt;&gt;"",MONTH(B284),0)</f>
        <v>2</v>
      </c>
      <c r="E284" s="306" t="n">
        <f aca="false">AVERAGE(C278:C284)</f>
        <v>3061285.71428571</v>
      </c>
      <c r="F284" s="306" t="n">
        <f aca="false">AVERAGE(C255:C284)</f>
        <v>3038400</v>
      </c>
    </row>
    <row r="285" customFormat="false" ht="11.25" hidden="false" customHeight="false" outlineLevel="0" collapsed="false">
      <c r="A285" s="199" t="n">
        <v>35830</v>
      </c>
      <c r="B285" s="192" t="n">
        <v>35830</v>
      </c>
      <c r="C285" s="306" t="n">
        <f aca="false">VLOOKUP($B285,data!$A$6:$M$15000,12)</f>
        <v>3324000</v>
      </c>
      <c r="D285" s="9" t="n">
        <f aca="false">IF(B285&lt;&gt;"",MONTH(B285),0)</f>
        <v>2</v>
      </c>
      <c r="E285" s="306" t="n">
        <f aca="false">AVERAGE(C279:C285)</f>
        <v>3117714.28571429</v>
      </c>
      <c r="F285" s="306" t="n">
        <f aca="false">AVERAGE(C256:C285)</f>
        <v>3022666.66666667</v>
      </c>
    </row>
    <row r="286" customFormat="false" ht="11.25" hidden="false" customHeight="false" outlineLevel="0" collapsed="false">
      <c r="A286" s="199" t="n">
        <v>35831</v>
      </c>
      <c r="B286" s="192" t="n">
        <v>35831</v>
      </c>
      <c r="C286" s="306" t="n">
        <f aca="false">VLOOKUP($B286,data!$A$6:$M$15000,12)</f>
        <v>3134000</v>
      </c>
      <c r="D286" s="9" t="n">
        <f aca="false">IF(B286&lt;&gt;"",MONTH(B286),0)</f>
        <v>2</v>
      </c>
      <c r="E286" s="306" t="n">
        <f aca="false">AVERAGE(C280:C286)</f>
        <v>3115142.85714286</v>
      </c>
      <c r="F286" s="306" t="n">
        <f aca="false">AVERAGE(C257:C286)</f>
        <v>2998533.33333333</v>
      </c>
    </row>
    <row r="287" customFormat="false" ht="11.25" hidden="false" customHeight="false" outlineLevel="0" collapsed="false">
      <c r="A287" s="199" t="n">
        <v>35832</v>
      </c>
      <c r="B287" s="192" t="n">
        <v>35832</v>
      </c>
      <c r="C287" s="306" t="n">
        <f aca="false">VLOOKUP($B287,data!$A$6:$M$15000,12)</f>
        <v>3359000</v>
      </c>
      <c r="D287" s="9" t="n">
        <f aca="false">IF(B287&lt;&gt;"",MONTH(B287),0)</f>
        <v>2</v>
      </c>
      <c r="E287" s="306" t="n">
        <f aca="false">AVERAGE(C281:C287)</f>
        <v>3182000</v>
      </c>
      <c r="F287" s="306" t="n">
        <f aca="false">AVERAGE(C258:C287)</f>
        <v>2994200</v>
      </c>
    </row>
    <row r="288" customFormat="false" ht="11.25" hidden="false" customHeight="false" outlineLevel="0" collapsed="false">
      <c r="A288" s="199" t="n">
        <v>35833</v>
      </c>
      <c r="B288" s="192" t="n">
        <v>35833</v>
      </c>
      <c r="C288" s="306" t="n">
        <f aca="false">VLOOKUP($B288,data!$A$6:$M$15000,12)</f>
        <v>2962000</v>
      </c>
      <c r="D288" s="9" t="n">
        <f aca="false">IF(B288&lt;&gt;"",MONTH(B288),0)</f>
        <v>2</v>
      </c>
      <c r="E288" s="306" t="n">
        <f aca="false">AVERAGE(C282:C288)</f>
        <v>3171571.42857143</v>
      </c>
      <c r="F288" s="306" t="n">
        <f aca="false">AVERAGE(C259:C288)</f>
        <v>2985833.33333333</v>
      </c>
    </row>
    <row r="289" customFormat="false" ht="11.25" hidden="false" customHeight="false" outlineLevel="0" collapsed="false">
      <c r="A289" s="199" t="n">
        <v>35834</v>
      </c>
      <c r="B289" s="192" t="n">
        <v>35834</v>
      </c>
      <c r="C289" s="306" t="n">
        <f aca="false">VLOOKUP($B289,data!$A$6:$M$15000,12)</f>
        <v>2935000</v>
      </c>
      <c r="D289" s="9" t="n">
        <f aca="false">IF(B289&lt;&gt;"",MONTH(B289),0)</f>
        <v>2</v>
      </c>
      <c r="E289" s="306" t="n">
        <f aca="false">AVERAGE(C283:C289)</f>
        <v>3195285.71428571</v>
      </c>
      <c r="F289" s="306" t="n">
        <f aca="false">AVERAGE(C260:C289)</f>
        <v>2976800</v>
      </c>
    </row>
    <row r="290" customFormat="false" ht="11.25" hidden="false" customHeight="false" outlineLevel="0" collapsed="false">
      <c r="A290" s="199" t="n">
        <v>35835</v>
      </c>
      <c r="B290" s="192" t="n">
        <v>35835</v>
      </c>
      <c r="C290" s="306" t="n">
        <f aca="false">VLOOKUP($B290,data!$A$6:$M$15000,12)</f>
        <v>3374000</v>
      </c>
      <c r="D290" s="9" t="n">
        <f aca="false">IF(B290&lt;&gt;"",MONTH(B290),0)</f>
        <v>2</v>
      </c>
      <c r="E290" s="306" t="n">
        <f aca="false">AVERAGE(C284:C290)</f>
        <v>3248285.71428571</v>
      </c>
      <c r="F290" s="306" t="n">
        <f aca="false">AVERAGE(C261:C290)</f>
        <v>2996400</v>
      </c>
    </row>
    <row r="291" customFormat="false" ht="11.25" hidden="false" customHeight="false" outlineLevel="0" collapsed="false">
      <c r="A291" s="199" t="n">
        <v>35836</v>
      </c>
      <c r="B291" s="192" t="n">
        <v>35836</v>
      </c>
      <c r="C291" s="306" t="n">
        <f aca="false">VLOOKUP($B291,data!$A$6:$M$15000,12)</f>
        <v>3212000</v>
      </c>
      <c r="D291" s="9" t="n">
        <f aca="false">IF(B291&lt;&gt;"",MONTH(B291),0)</f>
        <v>2</v>
      </c>
      <c r="E291" s="306" t="n">
        <f aca="false">AVERAGE(C285:C291)</f>
        <v>3185714.28571429</v>
      </c>
      <c r="F291" s="306" t="n">
        <f aca="false">AVERAGE(C262:C291)</f>
        <v>3011200</v>
      </c>
    </row>
    <row r="292" customFormat="false" ht="11.25" hidden="false" customHeight="false" outlineLevel="0" collapsed="false">
      <c r="A292" s="199" t="n">
        <v>35837</v>
      </c>
      <c r="B292" s="192" t="n">
        <v>35837</v>
      </c>
      <c r="C292" s="306" t="n">
        <f aca="false">VLOOKUP($B292,data!$A$6:$M$15000,12)</f>
        <v>3126000</v>
      </c>
      <c r="D292" s="9" t="n">
        <f aca="false">IF(B292&lt;&gt;"",MONTH(B292),0)</f>
        <v>2</v>
      </c>
      <c r="E292" s="306" t="n">
        <f aca="false">AVERAGE(C286:C292)</f>
        <v>3157428.57142857</v>
      </c>
      <c r="F292" s="306" t="n">
        <f aca="false">AVERAGE(C263:C292)</f>
        <v>3009233.33333333</v>
      </c>
    </row>
    <row r="293" customFormat="false" ht="11.25" hidden="false" customHeight="false" outlineLevel="0" collapsed="false">
      <c r="A293" s="199" t="n">
        <v>35838</v>
      </c>
      <c r="B293" s="192" t="n">
        <v>35838</v>
      </c>
      <c r="C293" s="306" t="n">
        <f aca="false">VLOOKUP($B293,data!$A$6:$M$15000,12)</f>
        <v>3029000</v>
      </c>
      <c r="D293" s="9" t="n">
        <f aca="false">IF(B293&lt;&gt;"",MONTH(B293),0)</f>
        <v>2</v>
      </c>
      <c r="E293" s="306" t="n">
        <f aca="false">AVERAGE(C287:C293)</f>
        <v>3142428.57142857</v>
      </c>
      <c r="F293" s="306" t="n">
        <f aca="false">AVERAGE(C264:C293)</f>
        <v>3011533.33333333</v>
      </c>
    </row>
    <row r="294" customFormat="false" ht="11.25" hidden="false" customHeight="false" outlineLevel="0" collapsed="false">
      <c r="A294" s="199" t="n">
        <v>35839</v>
      </c>
      <c r="B294" s="192" t="n">
        <v>35839</v>
      </c>
      <c r="C294" s="306" t="n">
        <f aca="false">VLOOKUP($B294,data!$A$6:$M$15000,12)</f>
        <v>2719000</v>
      </c>
      <c r="D294" s="9" t="n">
        <f aca="false">IF(B294&lt;&gt;"",MONTH(B294),0)</f>
        <v>2</v>
      </c>
      <c r="E294" s="306" t="n">
        <f aca="false">AVERAGE(C288:C294)</f>
        <v>3051000</v>
      </c>
      <c r="F294" s="306" t="n">
        <f aca="false">AVERAGE(C265:C294)</f>
        <v>3002533.33333333</v>
      </c>
    </row>
    <row r="295" customFormat="false" ht="11.25" hidden="false" customHeight="false" outlineLevel="0" collapsed="false">
      <c r="A295" s="199" t="n">
        <v>35840</v>
      </c>
      <c r="B295" s="192" t="n">
        <v>35840</v>
      </c>
      <c r="C295" s="306" t="n">
        <f aca="false">VLOOKUP($B295,data!$A$6:$M$15000,12)</f>
        <v>3091000</v>
      </c>
      <c r="D295" s="9" t="n">
        <f aca="false">IF(B295&lt;&gt;"",MONTH(B295),0)</f>
        <v>2</v>
      </c>
      <c r="E295" s="306" t="n">
        <f aca="false">AVERAGE(C289:C295)</f>
        <v>3069428.57142857</v>
      </c>
      <c r="F295" s="306" t="n">
        <f aca="false">AVERAGE(C266:C295)</f>
        <v>3006533.33333333</v>
      </c>
    </row>
    <row r="296" customFormat="false" ht="11.25" hidden="false" customHeight="false" outlineLevel="0" collapsed="false">
      <c r="A296" s="199" t="n">
        <v>35841</v>
      </c>
      <c r="B296" s="192" t="n">
        <v>35841</v>
      </c>
      <c r="C296" s="306" t="n">
        <f aca="false">VLOOKUP($B296,data!$A$6:$M$15000,12)</f>
        <v>3055000</v>
      </c>
      <c r="D296" s="9" t="n">
        <f aca="false">IF(B296&lt;&gt;"",MONTH(B296),0)</f>
        <v>2</v>
      </c>
      <c r="E296" s="306" t="n">
        <f aca="false">AVERAGE(C290:C296)</f>
        <v>3086571.42857143</v>
      </c>
      <c r="F296" s="306" t="n">
        <f aca="false">AVERAGE(C267:C296)</f>
        <v>3023433.33333333</v>
      </c>
    </row>
    <row r="297" customFormat="false" ht="11.25" hidden="false" customHeight="false" outlineLevel="0" collapsed="false">
      <c r="A297" s="199" t="n">
        <v>35842</v>
      </c>
      <c r="B297" s="192" t="n">
        <v>35842</v>
      </c>
      <c r="C297" s="306" t="n">
        <f aca="false">VLOOKUP($B297,data!$A$6:$M$15000,12)</f>
        <v>3276000</v>
      </c>
      <c r="D297" s="9" t="n">
        <f aca="false">IF(B297&lt;&gt;"",MONTH(B297),0)</f>
        <v>2</v>
      </c>
      <c r="E297" s="306" t="n">
        <f aca="false">AVERAGE(C291:C297)</f>
        <v>3072571.42857143</v>
      </c>
      <c r="F297" s="306" t="n">
        <f aca="false">AVERAGE(C268:C297)</f>
        <v>3054500</v>
      </c>
    </row>
    <row r="298" customFormat="false" ht="11.25" hidden="false" customHeight="false" outlineLevel="0" collapsed="false">
      <c r="A298" s="199" t="n">
        <v>35843</v>
      </c>
      <c r="B298" s="192" t="n">
        <v>35843</v>
      </c>
      <c r="C298" s="306" t="n">
        <f aca="false">VLOOKUP($B298,data!$A$6:$M$15000,12)</f>
        <v>3321000</v>
      </c>
      <c r="D298" s="9" t="n">
        <f aca="false">IF(B298&lt;&gt;"",MONTH(B298),0)</f>
        <v>2</v>
      </c>
      <c r="E298" s="306" t="n">
        <f aca="false">AVERAGE(C292:C298)</f>
        <v>3088142.85714286</v>
      </c>
      <c r="F298" s="306" t="n">
        <f aca="false">AVERAGE(C269:C298)</f>
        <v>3085300</v>
      </c>
    </row>
    <row r="299" customFormat="false" ht="11.25" hidden="false" customHeight="false" outlineLevel="0" collapsed="false">
      <c r="A299" s="199" t="n">
        <v>35844</v>
      </c>
      <c r="B299" s="192" t="n">
        <v>35844</v>
      </c>
      <c r="C299" s="306" t="n">
        <f aca="false">VLOOKUP($B299,data!$A$6:$M$15000,12)</f>
        <v>3043000</v>
      </c>
      <c r="D299" s="9" t="n">
        <f aca="false">IF(B299&lt;&gt;"",MONTH(B299),0)</f>
        <v>2</v>
      </c>
      <c r="E299" s="306" t="n">
        <f aca="false">AVERAGE(C293:C299)</f>
        <v>3076285.71428571</v>
      </c>
      <c r="F299" s="306" t="n">
        <f aca="false">AVERAGE(C270:C299)</f>
        <v>3081666.66666667</v>
      </c>
    </row>
    <row r="300" customFormat="false" ht="11.25" hidden="false" customHeight="false" outlineLevel="0" collapsed="false">
      <c r="A300" s="199" t="n">
        <v>35845</v>
      </c>
      <c r="B300" s="192" t="n">
        <v>35845</v>
      </c>
      <c r="C300" s="306" t="n">
        <f aca="false">VLOOKUP($B300,data!$A$6:$M$15000,12)</f>
        <v>3516000</v>
      </c>
      <c r="D300" s="9" t="n">
        <f aca="false">IF(B300&lt;&gt;"",MONTH(B300),0)</f>
        <v>2</v>
      </c>
      <c r="E300" s="306" t="n">
        <f aca="false">AVERAGE(C294:C300)</f>
        <v>3145857.14285714</v>
      </c>
      <c r="F300" s="306" t="n">
        <f aca="false">AVERAGE(C271:C300)</f>
        <v>3086866.66666667</v>
      </c>
    </row>
    <row r="301" customFormat="false" ht="11.25" hidden="false" customHeight="false" outlineLevel="0" collapsed="false">
      <c r="A301" s="199" t="n">
        <v>35846</v>
      </c>
      <c r="B301" s="192" t="n">
        <v>35846</v>
      </c>
      <c r="C301" s="306" t="n">
        <f aca="false">VLOOKUP($B301,data!$A$6:$M$15000,12)</f>
        <v>3247000</v>
      </c>
      <c r="D301" s="9" t="n">
        <f aca="false">IF(B301&lt;&gt;"",MONTH(B301),0)</f>
        <v>2</v>
      </c>
      <c r="E301" s="306" t="n">
        <f aca="false">AVERAGE(C295:C301)</f>
        <v>3221285.71428571</v>
      </c>
      <c r="F301" s="306" t="n">
        <f aca="false">AVERAGE(C272:C301)</f>
        <v>3087833.33333333</v>
      </c>
    </row>
    <row r="302" customFormat="false" ht="11.25" hidden="false" customHeight="false" outlineLevel="0" collapsed="false">
      <c r="A302" s="199" t="n">
        <v>35847</v>
      </c>
      <c r="B302" s="192" t="n">
        <v>35847</v>
      </c>
      <c r="C302" s="306" t="n">
        <f aca="false">VLOOKUP($B302,data!$A$6:$M$15000,12)</f>
        <v>2881000</v>
      </c>
      <c r="D302" s="9" t="n">
        <f aca="false">IF(B302&lt;&gt;"",MONTH(B302),0)</f>
        <v>2</v>
      </c>
      <c r="E302" s="306" t="n">
        <f aca="false">AVERAGE(C296:C302)</f>
        <v>3191285.71428571</v>
      </c>
      <c r="F302" s="306" t="n">
        <f aca="false">AVERAGE(C273:C302)</f>
        <v>3079200</v>
      </c>
    </row>
    <row r="303" customFormat="false" ht="11.25" hidden="false" customHeight="false" outlineLevel="0" collapsed="false">
      <c r="A303" s="199" t="n">
        <v>35848</v>
      </c>
      <c r="B303" s="192" t="n">
        <v>35848</v>
      </c>
      <c r="C303" s="306" t="n">
        <f aca="false">VLOOKUP($B303,data!$A$6:$M$15000,12)</f>
        <v>2738000</v>
      </c>
      <c r="D303" s="9" t="n">
        <f aca="false">IF(B303&lt;&gt;"",MONTH(B303),0)</f>
        <v>2</v>
      </c>
      <c r="E303" s="306" t="n">
        <f aca="false">AVERAGE(C297:C303)</f>
        <v>3146000</v>
      </c>
      <c r="F303" s="306" t="n">
        <f aca="false">AVERAGE(C274:C303)</f>
        <v>3072500</v>
      </c>
    </row>
    <row r="304" customFormat="false" ht="11.25" hidden="false" customHeight="false" outlineLevel="0" collapsed="false">
      <c r="A304" s="199" t="n">
        <v>35849</v>
      </c>
      <c r="B304" s="192" t="n">
        <v>35849</v>
      </c>
      <c r="C304" s="306" t="n">
        <f aca="false">VLOOKUP($B304,data!$A$6:$M$15000,12)</f>
        <v>3332000</v>
      </c>
      <c r="D304" s="9" t="n">
        <f aca="false">IF(B304&lt;&gt;"",MONTH(B304),0)</f>
        <v>2</v>
      </c>
      <c r="E304" s="306" t="n">
        <f aca="false">AVERAGE(C298:C304)</f>
        <v>3154000</v>
      </c>
      <c r="F304" s="306" t="n">
        <f aca="false">AVERAGE(C275:C304)</f>
        <v>3091300</v>
      </c>
    </row>
    <row r="305" customFormat="false" ht="11.25" hidden="false" customHeight="false" outlineLevel="0" collapsed="false">
      <c r="A305" s="199" t="n">
        <v>35850</v>
      </c>
      <c r="B305" s="192" t="n">
        <v>35850</v>
      </c>
      <c r="C305" s="306" t="n">
        <f aca="false">VLOOKUP($B305,data!$A$6:$M$15000,12)</f>
        <v>3322000</v>
      </c>
      <c r="D305" s="9" t="n">
        <f aca="false">IF(B305&lt;&gt;"",MONTH(B305),0)</f>
        <v>2</v>
      </c>
      <c r="E305" s="306" t="n">
        <f aca="false">AVERAGE(C299:C305)</f>
        <v>3154142.85714286</v>
      </c>
      <c r="F305" s="306" t="n">
        <f aca="false">AVERAGE(C276:C305)</f>
        <v>3112666.66666667</v>
      </c>
    </row>
    <row r="306" customFormat="false" ht="11.25" hidden="false" customHeight="false" outlineLevel="0" collapsed="false">
      <c r="A306" s="199" t="n">
        <v>35851</v>
      </c>
      <c r="B306" s="192" t="n">
        <v>35851</v>
      </c>
      <c r="C306" s="306" t="n">
        <f aca="false">VLOOKUP($B306,data!$A$6:$M$15000,12)</f>
        <v>3195000</v>
      </c>
      <c r="D306" s="9" t="n">
        <f aca="false">IF(B306&lt;&gt;"",MONTH(B306),0)</f>
        <v>2</v>
      </c>
      <c r="E306" s="306" t="n">
        <f aca="false">AVERAGE(C300:C306)</f>
        <v>3175857.14285714</v>
      </c>
      <c r="F306" s="306" t="n">
        <f aca="false">AVERAGE(C277:C306)</f>
        <v>3119166.66666667</v>
      </c>
    </row>
    <row r="307" customFormat="false" ht="11.25" hidden="false" customHeight="false" outlineLevel="0" collapsed="false">
      <c r="A307" s="199" t="n">
        <v>35852</v>
      </c>
      <c r="B307" s="192" t="n">
        <v>35852</v>
      </c>
      <c r="C307" s="306" t="n">
        <f aca="false">VLOOKUP($B307,data!$A$6:$M$15000,12)</f>
        <v>3063000</v>
      </c>
      <c r="D307" s="9" t="n">
        <f aca="false">IF(B307&lt;&gt;"",MONTH(B307),0)</f>
        <v>2</v>
      </c>
      <c r="E307" s="306" t="n">
        <f aca="false">AVERAGE(C301:C307)</f>
        <v>3111142.85714286</v>
      </c>
      <c r="F307" s="306" t="n">
        <f aca="false">AVERAGE(C278:C307)</f>
        <v>3122766.66666667</v>
      </c>
    </row>
    <row r="308" customFormat="false" ht="11.25" hidden="false" customHeight="false" outlineLevel="0" collapsed="false">
      <c r="A308" s="199" t="n">
        <v>35853</v>
      </c>
      <c r="B308" s="192" t="n">
        <v>35853</v>
      </c>
      <c r="C308" s="306" t="n">
        <f aca="false">VLOOKUP($B308,data!$A$6:$M$15000,12)</f>
        <v>2847000</v>
      </c>
      <c r="D308" s="9" t="n">
        <f aca="false">IF(B308&lt;&gt;"",MONTH(B308),0)</f>
        <v>2</v>
      </c>
      <c r="E308" s="306" t="n">
        <f aca="false">AVERAGE(C302:C308)</f>
        <v>3054000</v>
      </c>
      <c r="F308" s="306" t="n">
        <f aca="false">AVERAGE(C279:C308)</f>
        <v>3120033.33333333</v>
      </c>
    </row>
    <row r="309" customFormat="false" ht="11.25" hidden="false" customHeight="false" outlineLevel="0" collapsed="false">
      <c r="A309" s="199" t="n">
        <v>35854</v>
      </c>
      <c r="B309" s="192" t="n">
        <v>35854</v>
      </c>
      <c r="C309" s="306" t="n">
        <f aca="false">VLOOKUP($B309,data!$A$6:$M$15000,12)</f>
        <v>2481000</v>
      </c>
      <c r="D309" s="9" t="n">
        <f aca="false">IF(B309&lt;&gt;"",MONTH(B309),0)</f>
        <v>2</v>
      </c>
      <c r="E309" s="306" t="n">
        <f aca="false">AVERAGE(C303:C309)</f>
        <v>2996857.14285714</v>
      </c>
      <c r="F309" s="306" t="n">
        <f aca="false">AVERAGE(C280:C309)</f>
        <v>3097666.66666667</v>
      </c>
    </row>
    <row r="310" customFormat="false" ht="11.25" hidden="false" customHeight="false" outlineLevel="0" collapsed="false">
      <c r="A310" s="199" t="n">
        <v>35855</v>
      </c>
      <c r="B310" s="192" t="n">
        <v>35855</v>
      </c>
      <c r="C310" s="306" t="n">
        <f aca="false">VLOOKUP($B310,data!$A$6:$M$15000,12)</f>
        <v>2573000</v>
      </c>
      <c r="D310" s="9" t="n">
        <f aca="false">IF(B310&lt;&gt;"",MONTH(B310),0)</f>
        <v>3</v>
      </c>
      <c r="E310" s="306" t="n">
        <f aca="false">AVERAGE(C304:C310)</f>
        <v>2973285.71428571</v>
      </c>
      <c r="F310" s="306" t="n">
        <f aca="false">AVERAGE(C281:C310)</f>
        <v>3087066.66666667</v>
      </c>
    </row>
    <row r="311" customFormat="false" ht="11.25" hidden="false" customHeight="false" outlineLevel="0" collapsed="false">
      <c r="A311" s="199" t="n">
        <v>35856</v>
      </c>
      <c r="B311" s="192" t="n">
        <v>35856</v>
      </c>
      <c r="C311" s="306" t="n">
        <f aca="false">VLOOKUP($B311,data!$A$6:$M$15000,12)</f>
        <v>2722000</v>
      </c>
      <c r="D311" s="9" t="n">
        <f aca="false">IF(B311&lt;&gt;"",MONTH(B311),0)</f>
        <v>3</v>
      </c>
      <c r="E311" s="306" t="n">
        <f aca="false">AVERAGE(C305:C311)</f>
        <v>2886142.85714286</v>
      </c>
      <c r="F311" s="306" t="n">
        <f aca="false">AVERAGE(C282:C311)</f>
        <v>3076633.33333333</v>
      </c>
    </row>
    <row r="312" customFormat="false" ht="11.25" hidden="false" customHeight="false" outlineLevel="0" collapsed="false">
      <c r="A312" s="199" t="n">
        <v>35857</v>
      </c>
      <c r="B312" s="192" t="n">
        <v>35857</v>
      </c>
      <c r="C312" s="306" t="n">
        <f aca="false">VLOOKUP($B312,data!$A$6:$M$15000,12)</f>
        <v>2787000</v>
      </c>
      <c r="D312" s="9" t="n">
        <f aca="false">IF(B312&lt;&gt;"",MONTH(B312),0)</f>
        <v>3</v>
      </c>
      <c r="E312" s="306" t="n">
        <f aca="false">AVERAGE(C306:C312)</f>
        <v>2809714.28571429</v>
      </c>
      <c r="F312" s="306" t="n">
        <f aca="false">AVERAGE(C283:C312)</f>
        <v>3077233.33333333</v>
      </c>
    </row>
    <row r="313" customFormat="false" ht="11.25" hidden="false" customHeight="false" outlineLevel="0" collapsed="false">
      <c r="A313" s="199" t="n">
        <v>35858</v>
      </c>
      <c r="B313" s="192" t="n">
        <v>35858</v>
      </c>
      <c r="C313" s="306" t="n">
        <f aca="false">VLOOKUP($B313,data!$A$6:$M$15000,12)</f>
        <v>2665000</v>
      </c>
      <c r="D313" s="9" t="n">
        <f aca="false">IF(B313&lt;&gt;"",MONTH(B313),0)</f>
        <v>3</v>
      </c>
      <c r="E313" s="306" t="n">
        <f aca="false">AVERAGE(C307:C313)</f>
        <v>2734000</v>
      </c>
      <c r="F313" s="306" t="n">
        <f aca="false">AVERAGE(C284:C313)</f>
        <v>3065966.66666667</v>
      </c>
    </row>
    <row r="314" customFormat="false" ht="11.25" hidden="false" customHeight="false" outlineLevel="0" collapsed="false">
      <c r="A314" s="199" t="n">
        <v>35859</v>
      </c>
      <c r="B314" s="192" t="n">
        <v>35859</v>
      </c>
      <c r="C314" s="306" t="n">
        <f aca="false">VLOOKUP($B314,data!$A$6:$M$15000,12)</f>
        <v>2908000</v>
      </c>
      <c r="D314" s="9" t="n">
        <f aca="false">IF(B314&lt;&gt;"",MONTH(B314),0)</f>
        <v>3</v>
      </c>
      <c r="E314" s="306" t="n">
        <f aca="false">AVERAGE(C308:C314)</f>
        <v>2711857.14285714</v>
      </c>
      <c r="F314" s="306" t="n">
        <f aca="false">AVERAGE(C285:C314)</f>
        <v>3041233.33333333</v>
      </c>
    </row>
    <row r="315" customFormat="false" ht="11.25" hidden="false" customHeight="false" outlineLevel="0" collapsed="false">
      <c r="A315" s="199" t="n">
        <v>35860</v>
      </c>
      <c r="B315" s="192" t="n">
        <v>35860</v>
      </c>
      <c r="C315" s="306" t="n">
        <f aca="false">VLOOKUP($B315,data!$A$6:$M$15000,12)</f>
        <v>3063000</v>
      </c>
      <c r="D315" s="9" t="n">
        <f aca="false">IF(B315&lt;&gt;"",MONTH(B315),0)</f>
        <v>3</v>
      </c>
      <c r="E315" s="306" t="n">
        <f aca="false">AVERAGE(C309:C315)</f>
        <v>2742714.28571429</v>
      </c>
      <c r="F315" s="306" t="n">
        <f aca="false">AVERAGE(C286:C315)</f>
        <v>3032533.33333333</v>
      </c>
    </row>
    <row r="316" customFormat="false" ht="11.25" hidden="false" customHeight="false" outlineLevel="0" collapsed="false">
      <c r="A316" s="199" t="n">
        <v>35861</v>
      </c>
      <c r="B316" s="192" t="n">
        <v>35861</v>
      </c>
      <c r="C316" s="306" t="n">
        <f aca="false">VLOOKUP($B316,data!$A$6:$M$15000,12)</f>
        <v>2838000</v>
      </c>
      <c r="D316" s="9" t="n">
        <f aca="false">IF(B316&lt;&gt;"",MONTH(B316),0)</f>
        <v>3</v>
      </c>
      <c r="E316" s="306" t="n">
        <f aca="false">AVERAGE(C310:C316)</f>
        <v>2793714.28571429</v>
      </c>
      <c r="F316" s="306" t="n">
        <f aca="false">AVERAGE(C287:C316)</f>
        <v>3022666.66666667</v>
      </c>
    </row>
    <row r="317" customFormat="false" ht="11.25" hidden="false" customHeight="false" outlineLevel="0" collapsed="false">
      <c r="A317" s="199" t="n">
        <v>35862</v>
      </c>
      <c r="B317" s="192" t="n">
        <v>35862</v>
      </c>
      <c r="C317" s="306" t="n">
        <f aca="false">VLOOKUP($B317,data!$A$6:$M$15000,12)</f>
        <v>2648000</v>
      </c>
      <c r="D317" s="9" t="n">
        <f aca="false">IF(B317&lt;&gt;"",MONTH(B317),0)</f>
        <v>3</v>
      </c>
      <c r="E317" s="306" t="n">
        <f aca="false">AVERAGE(C311:C317)</f>
        <v>2804428.57142857</v>
      </c>
      <c r="F317" s="306" t="n">
        <f aca="false">AVERAGE(C288:C317)</f>
        <v>2998966.66666667</v>
      </c>
    </row>
    <row r="318" customFormat="false" ht="11.25" hidden="false" customHeight="false" outlineLevel="0" collapsed="false">
      <c r="A318" s="199" t="n">
        <v>35863</v>
      </c>
      <c r="B318" s="192" t="n">
        <v>35863</v>
      </c>
      <c r="C318" s="306" t="n">
        <f aca="false">VLOOKUP($B318,data!$A$6:$M$15000,12)</f>
        <v>2738000</v>
      </c>
      <c r="D318" s="9" t="n">
        <f aca="false">IF(B318&lt;&gt;"",MONTH(B318),0)</f>
        <v>3</v>
      </c>
      <c r="E318" s="306" t="n">
        <f aca="false">AVERAGE(C312:C318)</f>
        <v>2806714.28571429</v>
      </c>
      <c r="F318" s="306" t="n">
        <f aca="false">AVERAGE(C289:C318)</f>
        <v>2991500</v>
      </c>
    </row>
    <row r="319" customFormat="false" ht="11.25" hidden="false" customHeight="false" outlineLevel="0" collapsed="false">
      <c r="A319" s="199" t="n">
        <v>35864</v>
      </c>
      <c r="B319" s="192" t="n">
        <v>35864</v>
      </c>
      <c r="C319" s="306" t="n">
        <f aca="false">VLOOKUP($B319,data!$A$6:$M$15000,12)</f>
        <v>2563000</v>
      </c>
      <c r="D319" s="9" t="n">
        <f aca="false">IF(B319&lt;&gt;"",MONTH(B319),0)</f>
        <v>3</v>
      </c>
      <c r="E319" s="306" t="n">
        <f aca="false">AVERAGE(C313:C319)</f>
        <v>2774714.28571429</v>
      </c>
      <c r="F319" s="306" t="n">
        <f aca="false">AVERAGE(C290:C319)</f>
        <v>2979100</v>
      </c>
    </row>
    <row r="320" customFormat="false" ht="11.25" hidden="false" customHeight="false" outlineLevel="0" collapsed="false">
      <c r="A320" s="199" t="n">
        <v>35865</v>
      </c>
      <c r="B320" s="192" t="n">
        <v>35865</v>
      </c>
      <c r="C320" s="306" t="n">
        <f aca="false">VLOOKUP($B320,data!$A$6:$M$15000,12)</f>
        <v>2494000</v>
      </c>
      <c r="D320" s="9" t="n">
        <f aca="false">IF(B320&lt;&gt;"",MONTH(B320),0)</f>
        <v>3</v>
      </c>
      <c r="E320" s="306" t="n">
        <f aca="false">AVERAGE(C314:C320)</f>
        <v>2750285.71428571</v>
      </c>
      <c r="F320" s="306" t="n">
        <f aca="false">AVERAGE(C291:C320)</f>
        <v>2949766.66666667</v>
      </c>
    </row>
    <row r="321" customFormat="false" ht="11.25" hidden="false" customHeight="false" outlineLevel="0" collapsed="false">
      <c r="A321" s="199" t="n">
        <v>35866</v>
      </c>
      <c r="B321" s="192" t="n">
        <v>35866</v>
      </c>
      <c r="C321" s="306" t="n">
        <f aca="false">VLOOKUP($B321,data!$A$6:$M$15000,12)</f>
        <v>2484000</v>
      </c>
      <c r="D321" s="9" t="n">
        <f aca="false">IF(B321&lt;&gt;"",MONTH(B321),0)</f>
        <v>3</v>
      </c>
      <c r="E321" s="306" t="n">
        <f aca="false">AVERAGE(C315:C321)</f>
        <v>2689714.28571429</v>
      </c>
      <c r="F321" s="306" t="n">
        <f aca="false">AVERAGE(C292:C321)</f>
        <v>2925500</v>
      </c>
    </row>
    <row r="322" customFormat="false" ht="11.25" hidden="false" customHeight="false" outlineLevel="0" collapsed="false">
      <c r="A322" s="199" t="n">
        <v>35867</v>
      </c>
      <c r="B322" s="192" t="n">
        <v>35867</v>
      </c>
      <c r="C322" s="306" t="n">
        <f aca="false">VLOOKUP($B322,data!$A$6:$M$15000,12)</f>
        <v>2627000</v>
      </c>
      <c r="D322" s="9" t="n">
        <f aca="false">IF(B322&lt;&gt;"",MONTH(B322),0)</f>
        <v>3</v>
      </c>
      <c r="E322" s="306" t="n">
        <f aca="false">AVERAGE(C316:C322)</f>
        <v>2627428.57142857</v>
      </c>
      <c r="F322" s="306" t="n">
        <f aca="false">AVERAGE(C293:C322)</f>
        <v>2908866.66666667</v>
      </c>
    </row>
    <row r="323" customFormat="false" ht="11.25" hidden="false" customHeight="false" outlineLevel="0" collapsed="false">
      <c r="A323" s="199" t="n">
        <v>35868</v>
      </c>
      <c r="B323" s="192" t="n">
        <v>35868</v>
      </c>
      <c r="C323" s="306" t="n">
        <f aca="false">VLOOKUP($B323,data!$A$6:$M$15000,12)</f>
        <v>2597000</v>
      </c>
      <c r="D323" s="9" t="n">
        <f aca="false">IF(B323&lt;&gt;"",MONTH(B323),0)</f>
        <v>3</v>
      </c>
      <c r="E323" s="306" t="n">
        <f aca="false">AVERAGE(C317:C323)</f>
        <v>2593000</v>
      </c>
      <c r="F323" s="306" t="n">
        <f aca="false">AVERAGE(C294:C323)</f>
        <v>2894466.66666667</v>
      </c>
    </row>
    <row r="324" customFormat="false" ht="11.25" hidden="false" customHeight="false" outlineLevel="0" collapsed="false">
      <c r="A324" s="199" t="n">
        <v>35869</v>
      </c>
      <c r="B324" s="192" t="n">
        <v>35869</v>
      </c>
      <c r="C324" s="306" t="n">
        <f aca="false">VLOOKUP($B324,data!$A$6:$M$15000,12)</f>
        <v>2390000</v>
      </c>
      <c r="D324" s="9" t="n">
        <f aca="false">IF(B324&lt;&gt;"",MONTH(B324),0)</f>
        <v>3</v>
      </c>
      <c r="E324" s="306" t="n">
        <f aca="false">AVERAGE(C318:C324)</f>
        <v>2556142.85714286</v>
      </c>
      <c r="F324" s="306" t="n">
        <f aca="false">AVERAGE(C295:C324)</f>
        <v>2883500</v>
      </c>
    </row>
    <row r="325" customFormat="false" ht="11.25" hidden="false" customHeight="false" outlineLevel="0" collapsed="false">
      <c r="A325" s="199" t="n">
        <v>35870</v>
      </c>
      <c r="B325" s="192" t="n">
        <v>35870</v>
      </c>
      <c r="C325" s="306" t="n">
        <f aca="false">VLOOKUP($B325,data!$A$6:$M$15000,12)</f>
        <v>2700000</v>
      </c>
      <c r="D325" s="9" t="n">
        <f aca="false">IF(B325&lt;&gt;"",MONTH(B325),0)</f>
        <v>3</v>
      </c>
      <c r="E325" s="306" t="n">
        <f aca="false">AVERAGE(C319:C325)</f>
        <v>2550714.28571429</v>
      </c>
      <c r="F325" s="306" t="n">
        <f aca="false">AVERAGE(C296:C325)</f>
        <v>2870466.66666667</v>
      </c>
    </row>
    <row r="326" customFormat="false" ht="11.25" hidden="false" customHeight="false" outlineLevel="0" collapsed="false">
      <c r="A326" s="199" t="n">
        <v>35871</v>
      </c>
      <c r="B326" s="192" t="n">
        <v>35871</v>
      </c>
      <c r="C326" s="306" t="n">
        <f aca="false">VLOOKUP($B326,data!$A$6:$M$15000,12)</f>
        <v>2543000</v>
      </c>
      <c r="D326" s="9" t="n">
        <f aca="false">IF(B326&lt;&gt;"",MONTH(B326),0)</f>
        <v>3</v>
      </c>
      <c r="E326" s="306" t="n">
        <f aca="false">AVERAGE(C320:C326)</f>
        <v>2547857.14285714</v>
      </c>
      <c r="F326" s="306" t="n">
        <f aca="false">AVERAGE(C297:C326)</f>
        <v>2853400</v>
      </c>
    </row>
    <row r="327" customFormat="false" ht="11.25" hidden="false" customHeight="false" outlineLevel="0" collapsed="false">
      <c r="A327" s="199" t="n">
        <v>35872</v>
      </c>
      <c r="B327" s="192" t="n">
        <v>35872</v>
      </c>
      <c r="C327" s="306" t="n">
        <f aca="false">VLOOKUP($B327,data!$A$6:$M$15000,12)</f>
        <v>2579000</v>
      </c>
      <c r="D327" s="9" t="n">
        <f aca="false">IF(B327&lt;&gt;"",MONTH(B327),0)</f>
        <v>3</v>
      </c>
      <c r="E327" s="306" t="n">
        <f aca="false">AVERAGE(C321:C327)</f>
        <v>2560000</v>
      </c>
      <c r="F327" s="306" t="n">
        <f aca="false">AVERAGE(C298:C327)</f>
        <v>2830166.66666667</v>
      </c>
    </row>
    <row r="328" customFormat="false" ht="11.25" hidden="false" customHeight="false" outlineLevel="0" collapsed="false">
      <c r="A328" s="199" t="n">
        <v>35873</v>
      </c>
      <c r="B328" s="192" t="n">
        <v>35873</v>
      </c>
      <c r="C328" s="306" t="n">
        <f aca="false">VLOOKUP($B328,data!$A$6:$M$15000,12)</f>
        <v>2589000</v>
      </c>
      <c r="D328" s="9" t="n">
        <f aca="false">IF(B328&lt;&gt;"",MONTH(B328),0)</f>
        <v>3</v>
      </c>
      <c r="E328" s="306" t="n">
        <f aca="false">AVERAGE(C322:C328)</f>
        <v>2575000</v>
      </c>
      <c r="F328" s="306" t="n">
        <f aca="false">AVERAGE(C299:C328)</f>
        <v>2805766.66666667</v>
      </c>
    </row>
    <row r="329" customFormat="false" ht="11.25" hidden="false" customHeight="false" outlineLevel="0" collapsed="false">
      <c r="A329" s="199" t="n">
        <v>35874</v>
      </c>
      <c r="B329" s="192" t="n">
        <v>35874</v>
      </c>
      <c r="C329" s="306" t="n">
        <f aca="false">VLOOKUP($B329,data!$A$6:$M$15000,12)</f>
        <v>2529000</v>
      </c>
      <c r="D329" s="9" t="n">
        <f aca="false">IF(B329&lt;&gt;"",MONTH(B329),0)</f>
        <v>3</v>
      </c>
      <c r="E329" s="306" t="n">
        <f aca="false">AVERAGE(C323:C329)</f>
        <v>2561000</v>
      </c>
      <c r="F329" s="306" t="n">
        <f aca="false">AVERAGE(C300:C329)</f>
        <v>2788633.33333333</v>
      </c>
    </row>
    <row r="330" customFormat="false" ht="11.25" hidden="false" customHeight="false" outlineLevel="0" collapsed="false">
      <c r="A330" s="199" t="n">
        <v>35875</v>
      </c>
      <c r="B330" s="192" t="n">
        <v>35875</v>
      </c>
      <c r="C330" s="306" t="n">
        <f aca="false">VLOOKUP($B330,data!$A$6:$M$15000,12)</f>
        <v>2251000</v>
      </c>
      <c r="D330" s="9" t="n">
        <f aca="false">IF(B330&lt;&gt;"",MONTH(B330),0)</f>
        <v>3</v>
      </c>
      <c r="E330" s="306" t="n">
        <f aca="false">AVERAGE(C324:C330)</f>
        <v>2511571.42857143</v>
      </c>
      <c r="F330" s="306" t="n">
        <f aca="false">AVERAGE(C301:C330)</f>
        <v>2746466.66666667</v>
      </c>
    </row>
    <row r="331" customFormat="false" ht="11.25" hidden="false" customHeight="false" outlineLevel="0" collapsed="false">
      <c r="A331" s="199" t="n">
        <v>35876</v>
      </c>
      <c r="B331" s="192" t="n">
        <v>35876</v>
      </c>
      <c r="C331" s="306" t="n">
        <f aca="false">VLOOKUP($B331,data!$A$6:$M$15000,12)</f>
        <v>2199000</v>
      </c>
      <c r="D331" s="9" t="n">
        <f aca="false">IF(B331&lt;&gt;"",MONTH(B331),0)</f>
        <v>3</v>
      </c>
      <c r="E331" s="306" t="n">
        <f aca="false">AVERAGE(C325:C331)</f>
        <v>2484285.71428571</v>
      </c>
      <c r="F331" s="306" t="n">
        <f aca="false">AVERAGE(C302:C331)</f>
        <v>2711533.33333333</v>
      </c>
    </row>
    <row r="332" customFormat="false" ht="11.25" hidden="false" customHeight="false" outlineLevel="0" collapsed="false">
      <c r="A332" s="199" t="n">
        <v>35877</v>
      </c>
      <c r="B332" s="192" t="n">
        <v>35877</v>
      </c>
      <c r="C332" s="306" t="n">
        <f aca="false">VLOOKUP($B332,data!$A$6:$M$15000,12)</f>
        <v>2443000</v>
      </c>
      <c r="D332" s="9" t="n">
        <f aca="false">IF(B332&lt;&gt;"",MONTH(B332),0)</f>
        <v>3</v>
      </c>
      <c r="E332" s="306" t="n">
        <f aca="false">AVERAGE(C326:C332)</f>
        <v>2447571.42857143</v>
      </c>
      <c r="F332" s="306" t="n">
        <f aca="false">AVERAGE(C303:C332)</f>
        <v>2696933.33333333</v>
      </c>
    </row>
    <row r="333" customFormat="false" ht="11.25" hidden="false" customHeight="false" outlineLevel="0" collapsed="false">
      <c r="A333" s="199" t="n">
        <v>35878</v>
      </c>
      <c r="B333" s="192" t="n">
        <v>35878</v>
      </c>
      <c r="C333" s="306" t="n">
        <f aca="false">VLOOKUP($B333,data!$A$6:$M$15000,12)</f>
        <v>2554000</v>
      </c>
      <c r="D333" s="9" t="n">
        <f aca="false">IF(B333&lt;&gt;"",MONTH(B333),0)</f>
        <v>3</v>
      </c>
      <c r="E333" s="306" t="n">
        <f aca="false">AVERAGE(C327:C333)</f>
        <v>2449142.85714286</v>
      </c>
      <c r="F333" s="306" t="n">
        <f aca="false">AVERAGE(C304:C333)</f>
        <v>2690800</v>
      </c>
    </row>
    <row r="334" customFormat="false" ht="11.25" hidden="false" customHeight="false" outlineLevel="0" collapsed="false">
      <c r="A334" s="199" t="n">
        <v>35879</v>
      </c>
      <c r="B334" s="192" t="n">
        <v>35879</v>
      </c>
      <c r="C334" s="306" t="n">
        <f aca="false">VLOOKUP($B334,data!$A$6:$M$15000,12)</f>
        <v>3113000</v>
      </c>
      <c r="D334" s="9" t="n">
        <f aca="false">IF(B334&lt;&gt;"",MONTH(B334),0)</f>
        <v>3</v>
      </c>
      <c r="E334" s="306" t="n">
        <f aca="false">AVERAGE(C328:C334)</f>
        <v>2525428.57142857</v>
      </c>
      <c r="F334" s="306" t="n">
        <f aca="false">AVERAGE(C305:C334)</f>
        <v>2683500</v>
      </c>
    </row>
    <row r="335" customFormat="false" ht="11.25" hidden="false" customHeight="false" outlineLevel="0" collapsed="false">
      <c r="A335" s="199" t="n">
        <v>35880</v>
      </c>
      <c r="B335" s="192" t="n">
        <v>35880</v>
      </c>
      <c r="C335" s="306" t="n">
        <f aca="false">VLOOKUP($B335,data!$A$6:$M$15000,12)</f>
        <v>2753000</v>
      </c>
      <c r="D335" s="9" t="n">
        <f aca="false">IF(B335&lt;&gt;"",MONTH(B335),0)</f>
        <v>3</v>
      </c>
      <c r="E335" s="306" t="n">
        <f aca="false">AVERAGE(C329:C335)</f>
        <v>2548857.14285714</v>
      </c>
      <c r="F335" s="306" t="n">
        <f aca="false">AVERAGE(C306:C335)</f>
        <v>2664533.33333333</v>
      </c>
    </row>
    <row r="336" customFormat="false" ht="11.25" hidden="false" customHeight="false" outlineLevel="0" collapsed="false">
      <c r="A336" s="199" t="n">
        <v>35881</v>
      </c>
      <c r="B336" s="192" t="n">
        <v>35881</v>
      </c>
      <c r="C336" s="306" t="n">
        <f aca="false">VLOOKUP($B336,data!$A$6:$M$15000,12)</f>
        <v>2893000</v>
      </c>
      <c r="D336" s="9" t="n">
        <f aca="false">IF(B336&lt;&gt;"",MONTH(B336),0)</f>
        <v>3</v>
      </c>
      <c r="E336" s="306" t="n">
        <f aca="false">AVERAGE(C330:C336)</f>
        <v>2600857.14285714</v>
      </c>
      <c r="F336" s="306" t="n">
        <f aca="false">AVERAGE(C307:C336)</f>
        <v>2654466.66666667</v>
      </c>
    </row>
    <row r="337" customFormat="false" ht="11.25" hidden="false" customHeight="false" outlineLevel="0" collapsed="false">
      <c r="A337" s="199" t="n">
        <v>35882</v>
      </c>
      <c r="B337" s="192" t="n">
        <v>35882</v>
      </c>
      <c r="C337" s="306" t="n">
        <f aca="false">VLOOKUP($B337,data!$A$6:$M$15000,12)</f>
        <v>3324000</v>
      </c>
      <c r="D337" s="9" t="n">
        <f aca="false">IF(B337&lt;&gt;"",MONTH(B337),0)</f>
        <v>3</v>
      </c>
      <c r="E337" s="306" t="n">
        <f aca="false">AVERAGE(C331:C337)</f>
        <v>2754142.85714286</v>
      </c>
      <c r="F337" s="306" t="n">
        <f aca="false">AVERAGE(C308:C337)</f>
        <v>2663166.66666667</v>
      </c>
    </row>
    <row r="338" customFormat="false" ht="11.25" hidden="false" customHeight="false" outlineLevel="0" collapsed="false">
      <c r="A338" s="199" t="n">
        <v>35883</v>
      </c>
      <c r="B338" s="192" t="n">
        <v>35883</v>
      </c>
      <c r="C338" s="306" t="n">
        <f aca="false">VLOOKUP($B338,data!$A$6:$M$15000,12)</f>
        <v>3181000</v>
      </c>
      <c r="D338" s="9" t="n">
        <f aca="false">IF(B338&lt;&gt;"",MONTH(B338),0)</f>
        <v>3</v>
      </c>
      <c r="E338" s="306" t="n">
        <f aca="false">AVERAGE(C332:C338)</f>
        <v>2894428.57142857</v>
      </c>
      <c r="F338" s="306" t="n">
        <f aca="false">AVERAGE(C309:C338)</f>
        <v>2674300</v>
      </c>
    </row>
    <row r="339" customFormat="false" ht="11.25" hidden="false" customHeight="false" outlineLevel="0" collapsed="false">
      <c r="A339" s="199" t="n">
        <v>35884</v>
      </c>
      <c r="B339" s="192" t="n">
        <v>35884</v>
      </c>
      <c r="C339" s="306" t="n">
        <f aca="false">VLOOKUP($B339,data!$A$6:$M$15000,12)</f>
        <v>3045000</v>
      </c>
      <c r="D339" s="9" t="n">
        <f aca="false">IF(B339&lt;&gt;"",MONTH(B339),0)</f>
        <v>3</v>
      </c>
      <c r="E339" s="306" t="n">
        <f aca="false">AVERAGE(C333:C339)</f>
        <v>2980428.57142857</v>
      </c>
      <c r="F339" s="306" t="n">
        <f aca="false">AVERAGE(C310:C339)</f>
        <v>2693100</v>
      </c>
    </row>
    <row r="340" customFormat="false" ht="11.25" hidden="false" customHeight="false" outlineLevel="0" collapsed="false">
      <c r="A340" s="199" t="n">
        <v>35885</v>
      </c>
      <c r="B340" s="192" t="n">
        <v>35885</v>
      </c>
      <c r="C340" s="306" t="n">
        <f aca="false">VLOOKUP($B340,data!$A$6:$M$15000,12)</f>
        <v>3600000</v>
      </c>
      <c r="D340" s="9" t="n">
        <f aca="false">IF(B340&lt;&gt;"",MONTH(B340),0)</f>
        <v>3</v>
      </c>
      <c r="E340" s="306" t="n">
        <f aca="false">AVERAGE(C334:C340)</f>
        <v>3129857.14285714</v>
      </c>
      <c r="F340" s="306" t="n">
        <f aca="false">AVERAGE(C311:C340)</f>
        <v>2727333.33333333</v>
      </c>
    </row>
    <row r="341" customFormat="false" ht="11.25" hidden="false" customHeight="false" outlineLevel="0" collapsed="false">
      <c r="A341" s="199" t="n">
        <v>35886</v>
      </c>
      <c r="B341" s="192" t="n">
        <v>35886</v>
      </c>
      <c r="C341" s="306" t="n">
        <f aca="false">VLOOKUP($B341,data!$A$6:$M$15000,12)</f>
        <v>3543000</v>
      </c>
      <c r="D341" s="9" t="n">
        <f aca="false">IF(B341&lt;&gt;"",MONTH(B341),0)</f>
        <v>4</v>
      </c>
      <c r="E341" s="306" t="n">
        <f aca="false">AVERAGE(C335:C341)</f>
        <v>3191285.71428571</v>
      </c>
      <c r="F341" s="306" t="n">
        <f aca="false">AVERAGE(C312:C341)</f>
        <v>2754700</v>
      </c>
    </row>
    <row r="342" customFormat="false" ht="11.25" hidden="false" customHeight="false" outlineLevel="0" collapsed="false">
      <c r="A342" s="199" t="n">
        <v>35887</v>
      </c>
      <c r="B342" s="192" t="n">
        <v>35887</v>
      </c>
      <c r="C342" s="306" t="n">
        <f aca="false">VLOOKUP($B342,data!$A$6:$M$15000,12)</f>
        <v>3009000</v>
      </c>
      <c r="D342" s="9" t="n">
        <f aca="false">IF(B342&lt;&gt;"",MONTH(B342),0)</f>
        <v>4</v>
      </c>
      <c r="E342" s="306" t="n">
        <f aca="false">AVERAGE(C336:C342)</f>
        <v>3227857.14285714</v>
      </c>
      <c r="F342" s="306" t="n">
        <f aca="false">AVERAGE(C313:C342)</f>
        <v>2762100</v>
      </c>
    </row>
    <row r="343" customFormat="false" ht="11.25" hidden="false" customHeight="false" outlineLevel="0" collapsed="false">
      <c r="A343" s="199" t="n">
        <v>35888</v>
      </c>
      <c r="B343" s="192" t="n">
        <v>35888</v>
      </c>
      <c r="C343" s="306" t="n">
        <f aca="false">VLOOKUP($B343,data!$A$6:$M$15000,12)</f>
        <v>3120000</v>
      </c>
      <c r="D343" s="9" t="n">
        <f aca="false">IF(B343&lt;&gt;"",MONTH(B343),0)</f>
        <v>4</v>
      </c>
      <c r="E343" s="306" t="n">
        <f aca="false">AVERAGE(C337:C343)</f>
        <v>3260285.71428571</v>
      </c>
      <c r="F343" s="306" t="n">
        <f aca="false">AVERAGE(C314:C343)</f>
        <v>2777266.66666667</v>
      </c>
    </row>
    <row r="344" customFormat="false" ht="11.25" hidden="false" customHeight="false" outlineLevel="0" collapsed="false">
      <c r="A344" s="199" t="n">
        <v>35889</v>
      </c>
      <c r="B344" s="192" t="n">
        <v>35889</v>
      </c>
      <c r="C344" s="306" t="n">
        <f aca="false">VLOOKUP($B344,data!$A$6:$M$15000,12)</f>
        <v>2854000</v>
      </c>
      <c r="D344" s="9" t="n">
        <f aca="false">IF(B344&lt;&gt;"",MONTH(B344),0)</f>
        <v>4</v>
      </c>
      <c r="E344" s="306" t="n">
        <f aca="false">AVERAGE(C338:C344)</f>
        <v>3193142.85714286</v>
      </c>
      <c r="F344" s="306" t="n">
        <f aca="false">AVERAGE(C315:C344)</f>
        <v>2775466.66666667</v>
      </c>
    </row>
    <row r="345" customFormat="false" ht="11.25" hidden="false" customHeight="false" outlineLevel="0" collapsed="false">
      <c r="A345" s="199" t="n">
        <v>35890</v>
      </c>
      <c r="B345" s="192" t="n">
        <v>35890</v>
      </c>
      <c r="C345" s="306" t="n">
        <f aca="false">VLOOKUP($B345,data!$A$6:$M$15000,12)</f>
        <v>2646000</v>
      </c>
      <c r="D345" s="9" t="n">
        <f aca="false">IF(B345&lt;&gt;"",MONTH(B345),0)</f>
        <v>4</v>
      </c>
      <c r="E345" s="306" t="n">
        <f aca="false">AVERAGE(C339:C345)</f>
        <v>3116714.28571429</v>
      </c>
      <c r="F345" s="306" t="n">
        <f aca="false">AVERAGE(C316:C345)</f>
        <v>2761566.66666667</v>
      </c>
    </row>
    <row r="346" customFormat="false" ht="11.25" hidden="false" customHeight="false" outlineLevel="0" collapsed="false">
      <c r="A346" s="199" t="n">
        <v>35891</v>
      </c>
      <c r="B346" s="192" t="n">
        <v>35891</v>
      </c>
      <c r="C346" s="306" t="n">
        <f aca="false">VLOOKUP($B346,data!$A$6:$M$15000,12)</f>
        <v>2992000</v>
      </c>
      <c r="D346" s="9" t="n">
        <f aca="false">IF(B346&lt;&gt;"",MONTH(B346),0)</f>
        <v>4</v>
      </c>
      <c r="E346" s="306" t="n">
        <f aca="false">AVERAGE(C340:C346)</f>
        <v>3109142.85714286</v>
      </c>
      <c r="F346" s="306" t="n">
        <f aca="false">AVERAGE(C317:C346)</f>
        <v>2766700</v>
      </c>
    </row>
    <row r="347" customFormat="false" ht="11.25" hidden="false" customHeight="false" outlineLevel="0" collapsed="false">
      <c r="A347" s="199" t="n">
        <v>35892</v>
      </c>
      <c r="B347" s="192" t="n">
        <v>35892</v>
      </c>
      <c r="C347" s="306" t="n">
        <f aca="false">VLOOKUP($B347,data!$A$6:$M$15000,12)</f>
        <v>2840000</v>
      </c>
      <c r="D347" s="9" t="n">
        <f aca="false">IF(B347&lt;&gt;"",MONTH(B347),0)</f>
        <v>4</v>
      </c>
      <c r="E347" s="306" t="n">
        <f aca="false">AVERAGE(C341:C347)</f>
        <v>3000571.42857143</v>
      </c>
      <c r="F347" s="306" t="n">
        <f aca="false">AVERAGE(C318:C347)</f>
        <v>2773100</v>
      </c>
    </row>
    <row r="348" customFormat="false" ht="11.25" hidden="false" customHeight="false" outlineLevel="0" collapsed="false">
      <c r="A348" s="199" t="n">
        <v>35893</v>
      </c>
      <c r="B348" s="192" t="n">
        <v>35893</v>
      </c>
      <c r="C348" s="306" t="n">
        <f aca="false">VLOOKUP($B348,data!$A$6:$M$15000,12)</f>
        <v>2663000</v>
      </c>
      <c r="D348" s="9" t="n">
        <f aca="false">IF(B348&lt;&gt;"",MONTH(B348),0)</f>
        <v>4</v>
      </c>
      <c r="E348" s="306" t="n">
        <f aca="false">AVERAGE(C342:C348)</f>
        <v>2874857.14285714</v>
      </c>
      <c r="F348" s="306" t="n">
        <f aca="false">AVERAGE(C319:C348)</f>
        <v>2770600</v>
      </c>
    </row>
    <row r="349" customFormat="false" ht="11.25" hidden="false" customHeight="false" outlineLevel="0" collapsed="false">
      <c r="A349" s="199" t="n">
        <v>35894</v>
      </c>
      <c r="B349" s="192" t="n">
        <v>35894</v>
      </c>
      <c r="C349" s="306" t="n">
        <f aca="false">VLOOKUP($B349,data!$A$6:$M$15000,12)</f>
        <v>2507000</v>
      </c>
      <c r="D349" s="9" t="n">
        <f aca="false">IF(B349&lt;&gt;"",MONTH(B349),0)</f>
        <v>4</v>
      </c>
      <c r="E349" s="306" t="n">
        <f aca="false">AVERAGE(C343:C349)</f>
        <v>2803142.85714286</v>
      </c>
      <c r="F349" s="306" t="n">
        <f aca="false">AVERAGE(C320:C349)</f>
        <v>2768733.33333333</v>
      </c>
    </row>
    <row r="350" customFormat="false" ht="11.25" hidden="false" customHeight="false" outlineLevel="0" collapsed="false">
      <c r="A350" s="199" t="n">
        <v>35895</v>
      </c>
      <c r="B350" s="192" t="n">
        <v>35895</v>
      </c>
      <c r="C350" s="306" t="n">
        <f aca="false">VLOOKUP($B350,data!$A$6:$M$15000,12)</f>
        <v>2376000</v>
      </c>
      <c r="D350" s="9" t="n">
        <f aca="false">IF(B350&lt;&gt;"",MONTH(B350),0)</f>
        <v>4</v>
      </c>
      <c r="E350" s="306" t="n">
        <f aca="false">AVERAGE(C344:C350)</f>
        <v>2696857.14285714</v>
      </c>
      <c r="F350" s="306" t="n">
        <f aca="false">AVERAGE(C321:C350)</f>
        <v>2764800</v>
      </c>
    </row>
    <row r="351" customFormat="false" ht="11.25" hidden="false" customHeight="false" outlineLevel="0" collapsed="false">
      <c r="A351" s="199" t="n">
        <v>35896</v>
      </c>
      <c r="B351" s="192" t="n">
        <v>35896</v>
      </c>
      <c r="C351" s="306" t="n">
        <f aca="false">VLOOKUP($B351,data!$A$6:$M$15000,12)</f>
        <v>2862000</v>
      </c>
      <c r="D351" s="9" t="n">
        <f aca="false">IF(B351&lt;&gt;"",MONTH(B351),0)</f>
        <v>4</v>
      </c>
      <c r="E351" s="306" t="n">
        <f aca="false">AVERAGE(C345:C351)</f>
        <v>2698000</v>
      </c>
      <c r="F351" s="306" t="n">
        <f aca="false">AVERAGE(C322:C351)</f>
        <v>2777400</v>
      </c>
    </row>
    <row r="352" customFormat="false" ht="11.25" hidden="false" customHeight="false" outlineLevel="0" collapsed="false">
      <c r="A352" s="199" t="n">
        <v>35897</v>
      </c>
      <c r="B352" s="192" t="n">
        <v>35897</v>
      </c>
      <c r="C352" s="306" t="n">
        <f aca="false">VLOOKUP($B352,data!$A$6:$M$15000,12)</f>
        <v>2619000</v>
      </c>
      <c r="D352" s="9" t="n">
        <f aca="false">IF(B352&lt;&gt;"",MONTH(B352),0)</f>
        <v>4</v>
      </c>
      <c r="E352" s="306" t="n">
        <f aca="false">AVERAGE(C346:C352)</f>
        <v>2694142.85714286</v>
      </c>
      <c r="F352" s="306" t="n">
        <f aca="false">AVERAGE(C323:C352)</f>
        <v>2777133.33333333</v>
      </c>
    </row>
    <row r="353" customFormat="false" ht="11.25" hidden="false" customHeight="false" outlineLevel="0" collapsed="false">
      <c r="A353" s="199" t="n">
        <v>35898</v>
      </c>
      <c r="B353" s="192" t="n">
        <v>35898</v>
      </c>
      <c r="C353" s="306" t="n">
        <f aca="false">VLOOKUP($B353,data!$A$6:$M$15000,12)</f>
        <v>3156000</v>
      </c>
      <c r="D353" s="9" t="n">
        <f aca="false">IF(B353&lt;&gt;"",MONTH(B353),0)</f>
        <v>4</v>
      </c>
      <c r="E353" s="306" t="n">
        <f aca="false">AVERAGE(C347:C353)</f>
        <v>2717571.42857143</v>
      </c>
      <c r="F353" s="306" t="n">
        <f aca="false">AVERAGE(C324:C353)</f>
        <v>2795766.66666667</v>
      </c>
    </row>
    <row r="354" customFormat="false" ht="11.25" hidden="false" customHeight="false" outlineLevel="0" collapsed="false">
      <c r="A354" s="199" t="n">
        <v>35899</v>
      </c>
      <c r="B354" s="192" t="n">
        <v>35899</v>
      </c>
      <c r="C354" s="306" t="n">
        <f aca="false">VLOOKUP($B354,data!$A$6:$M$15000,12)</f>
        <v>3004000</v>
      </c>
      <c r="D354" s="9" t="n">
        <f aca="false">IF(B354&lt;&gt;"",MONTH(B354),0)</f>
        <v>4</v>
      </c>
      <c r="E354" s="306" t="n">
        <f aca="false">AVERAGE(C348:C354)</f>
        <v>2741000</v>
      </c>
      <c r="F354" s="306" t="n">
        <f aca="false">AVERAGE(C325:C354)</f>
        <v>2816233.33333333</v>
      </c>
    </row>
    <row r="355" customFormat="false" ht="11.25" hidden="false" customHeight="false" outlineLevel="0" collapsed="false">
      <c r="A355" s="199" t="n">
        <v>35900</v>
      </c>
      <c r="B355" s="192" t="n">
        <v>35900</v>
      </c>
      <c r="C355" s="306" t="n">
        <f aca="false">VLOOKUP($B355,data!$A$6:$M$15000,12)</f>
        <v>3055000</v>
      </c>
      <c r="D355" s="9" t="n">
        <f aca="false">IF(B355&lt;&gt;"",MONTH(B355),0)</f>
        <v>4</v>
      </c>
      <c r="E355" s="306" t="n">
        <f aca="false">AVERAGE(C349:C355)</f>
        <v>2797000</v>
      </c>
      <c r="F355" s="306" t="n">
        <f aca="false">AVERAGE(C326:C355)</f>
        <v>2828066.66666667</v>
      </c>
    </row>
    <row r="356" customFormat="false" ht="11.25" hidden="false" customHeight="false" outlineLevel="0" collapsed="false">
      <c r="A356" s="199" t="n">
        <v>35901</v>
      </c>
      <c r="B356" s="192" t="n">
        <v>35901</v>
      </c>
      <c r="C356" s="306" t="n">
        <f aca="false">VLOOKUP($B356,data!$A$6:$M$15000,12)</f>
        <v>2824000</v>
      </c>
      <c r="D356" s="9" t="n">
        <f aca="false">IF(B356&lt;&gt;"",MONTH(B356),0)</f>
        <v>4</v>
      </c>
      <c r="E356" s="306" t="n">
        <f aca="false">AVERAGE(C350:C356)</f>
        <v>2842285.71428571</v>
      </c>
      <c r="F356" s="306" t="n">
        <f aca="false">AVERAGE(C327:C356)</f>
        <v>2837433.33333333</v>
      </c>
    </row>
    <row r="357" customFormat="false" ht="11.25" hidden="false" customHeight="false" outlineLevel="0" collapsed="false">
      <c r="A357" s="199" t="n">
        <v>35902</v>
      </c>
      <c r="B357" s="192" t="n">
        <v>35902</v>
      </c>
      <c r="C357" s="306" t="n">
        <f aca="false">VLOOKUP($B357,data!$A$6:$M$15000,12)</f>
        <v>2523000</v>
      </c>
      <c r="D357" s="9" t="n">
        <f aca="false">IF(B357&lt;&gt;"",MONTH(B357),0)</f>
        <v>4</v>
      </c>
      <c r="E357" s="306" t="n">
        <f aca="false">AVERAGE(C351:C357)</f>
        <v>2863285.71428571</v>
      </c>
      <c r="F357" s="306" t="n">
        <f aca="false">AVERAGE(C328:C357)</f>
        <v>2835566.66666667</v>
      </c>
    </row>
    <row r="358" customFormat="false" ht="11.25" hidden="false" customHeight="false" outlineLevel="0" collapsed="false">
      <c r="A358" s="199" t="n">
        <v>35903</v>
      </c>
      <c r="B358" s="192" t="n">
        <v>35903</v>
      </c>
      <c r="C358" s="306" t="n">
        <f aca="false">VLOOKUP($B358,data!$A$6:$M$15000,12)</f>
        <v>2192000</v>
      </c>
      <c r="D358" s="9" t="n">
        <f aca="false">IF(B358&lt;&gt;"",MONTH(B358),0)</f>
        <v>4</v>
      </c>
      <c r="E358" s="306" t="n">
        <f aca="false">AVERAGE(C352:C358)</f>
        <v>2767571.42857143</v>
      </c>
      <c r="F358" s="306" t="n">
        <f aca="false">AVERAGE(C329:C358)</f>
        <v>2822333.33333333</v>
      </c>
    </row>
    <row r="359" customFormat="false" ht="11.25" hidden="false" customHeight="false" outlineLevel="0" collapsed="false">
      <c r="A359" s="199" t="n">
        <v>35904</v>
      </c>
      <c r="B359" s="192" t="n">
        <v>35904</v>
      </c>
      <c r="C359" s="306" t="n">
        <f aca="false">VLOOKUP($B359,data!$A$6:$M$15000,12)</f>
        <v>2086000</v>
      </c>
      <c r="D359" s="9" t="n">
        <f aca="false">IF(B359&lt;&gt;"",MONTH(B359),0)</f>
        <v>4</v>
      </c>
      <c r="E359" s="306" t="n">
        <f aca="false">AVERAGE(C353:C359)</f>
        <v>2691428.57142857</v>
      </c>
      <c r="F359" s="306" t="n">
        <f aca="false">AVERAGE(C330:C359)</f>
        <v>2807566.66666667</v>
      </c>
    </row>
    <row r="360" customFormat="false" ht="11.25" hidden="false" customHeight="false" outlineLevel="0" collapsed="false">
      <c r="A360" s="199" t="n">
        <v>35905</v>
      </c>
      <c r="B360" s="192" t="n">
        <v>35905</v>
      </c>
      <c r="C360" s="306" t="n">
        <f aca="false">VLOOKUP($B360,data!$A$6:$M$15000,12)</f>
        <v>2408000</v>
      </c>
      <c r="D360" s="9" t="n">
        <f aca="false">IF(B360&lt;&gt;"",MONTH(B360),0)</f>
        <v>4</v>
      </c>
      <c r="E360" s="306" t="n">
        <f aca="false">AVERAGE(C354:C360)</f>
        <v>2584571.42857143</v>
      </c>
      <c r="F360" s="306" t="n">
        <f aca="false">AVERAGE(C331:C360)</f>
        <v>2812800</v>
      </c>
    </row>
    <row r="361" customFormat="false" ht="11.25" hidden="false" customHeight="false" outlineLevel="0" collapsed="false">
      <c r="A361" s="199" t="n">
        <v>35906</v>
      </c>
      <c r="B361" s="192" t="n">
        <v>35906</v>
      </c>
      <c r="C361" s="306" t="n">
        <f aca="false">VLOOKUP($B361,data!$A$6:$M$15000,12)</f>
        <v>2320000</v>
      </c>
      <c r="D361" s="9" t="n">
        <f aca="false">IF(B361&lt;&gt;"",MONTH(B361),0)</f>
        <v>4</v>
      </c>
      <c r="E361" s="306" t="n">
        <f aca="false">AVERAGE(C355:C361)</f>
        <v>2486857.14285714</v>
      </c>
      <c r="F361" s="306" t="n">
        <f aca="false">AVERAGE(C332:C361)</f>
        <v>2816833.33333333</v>
      </c>
    </row>
    <row r="362" customFormat="false" ht="11.25" hidden="false" customHeight="false" outlineLevel="0" collapsed="false">
      <c r="A362" s="199" t="n">
        <v>35907</v>
      </c>
      <c r="B362" s="192" t="n">
        <v>35907</v>
      </c>
      <c r="C362" s="306" t="n">
        <f aca="false">VLOOKUP($B362,data!$A$6:$M$15000,12)</f>
        <v>2331000</v>
      </c>
      <c r="D362" s="9" t="n">
        <f aca="false">IF(B362&lt;&gt;"",MONTH(B362),0)</f>
        <v>4</v>
      </c>
      <c r="E362" s="306" t="n">
        <f aca="false">AVERAGE(C356:C362)</f>
        <v>2383428.57142857</v>
      </c>
      <c r="F362" s="306" t="n">
        <f aca="false">AVERAGE(C333:C362)</f>
        <v>2813100</v>
      </c>
    </row>
    <row r="363" customFormat="false" ht="11.25" hidden="false" customHeight="false" outlineLevel="0" collapsed="false">
      <c r="A363" s="199" t="n">
        <v>35908</v>
      </c>
      <c r="B363" s="192" t="n">
        <v>35908</v>
      </c>
      <c r="C363" s="306" t="n">
        <f aca="false">VLOOKUP($B363,data!$A$6:$M$15000,12)</f>
        <v>2352000</v>
      </c>
      <c r="D363" s="9" t="n">
        <f aca="false">IF(B363&lt;&gt;"",MONTH(B363),0)</f>
        <v>4</v>
      </c>
      <c r="E363" s="306" t="n">
        <f aca="false">AVERAGE(C357:C363)</f>
        <v>2316000</v>
      </c>
      <c r="F363" s="306" t="n">
        <f aca="false">AVERAGE(C334:C363)</f>
        <v>2806366.66666667</v>
      </c>
    </row>
    <row r="364" customFormat="false" ht="11.25" hidden="false" customHeight="false" outlineLevel="0" collapsed="false">
      <c r="A364" s="199" t="n">
        <v>35909</v>
      </c>
      <c r="B364" s="192" t="n">
        <v>35909</v>
      </c>
      <c r="C364" s="306" t="n">
        <f aca="false">VLOOKUP($B364,data!$A$6:$M$15000,12)</f>
        <v>2266000</v>
      </c>
      <c r="D364" s="9" t="n">
        <f aca="false">IF(B364&lt;&gt;"",MONTH(B364),0)</f>
        <v>4</v>
      </c>
      <c r="E364" s="306" t="n">
        <f aca="false">AVERAGE(C358:C364)</f>
        <v>2279285.71428571</v>
      </c>
      <c r="F364" s="306" t="n">
        <f aca="false">AVERAGE(C335:C364)</f>
        <v>2778133.33333333</v>
      </c>
    </row>
    <row r="365" customFormat="false" ht="11.25" hidden="false" customHeight="false" outlineLevel="0" collapsed="false">
      <c r="A365" s="199" t="n">
        <v>35910</v>
      </c>
      <c r="B365" s="192" t="n">
        <v>35910</v>
      </c>
      <c r="C365" s="306" t="n">
        <f aca="false">VLOOKUP($B365,data!$A$6:$M$15000,12)</f>
        <v>2063000</v>
      </c>
      <c r="D365" s="9" t="n">
        <f aca="false">IF(B365&lt;&gt;"",MONTH(B365),0)</f>
        <v>4</v>
      </c>
      <c r="E365" s="306" t="n">
        <f aca="false">AVERAGE(C359:C365)</f>
        <v>2260857.14285714</v>
      </c>
      <c r="F365" s="306" t="n">
        <f aca="false">AVERAGE(C336:C365)</f>
        <v>2755133.33333333</v>
      </c>
    </row>
    <row r="366" customFormat="false" ht="11.25" hidden="false" customHeight="false" outlineLevel="0" collapsed="false">
      <c r="A366" s="199" t="n">
        <v>35911</v>
      </c>
      <c r="B366" s="192" t="n">
        <v>35911</v>
      </c>
      <c r="C366" s="306" t="n">
        <f aca="false">VLOOKUP($B366,data!$A$6:$M$15000,12)</f>
        <v>2016000</v>
      </c>
      <c r="D366" s="9" t="n">
        <f aca="false">IF(B366&lt;&gt;"",MONTH(B366),0)</f>
        <v>4</v>
      </c>
      <c r="E366" s="306" t="n">
        <f aca="false">AVERAGE(C360:C366)</f>
        <v>2250857.14285714</v>
      </c>
      <c r="F366" s="306" t="n">
        <f aca="false">AVERAGE(C337:C366)</f>
        <v>2725900</v>
      </c>
    </row>
    <row r="367" customFormat="false" ht="11.25" hidden="false" customHeight="false" outlineLevel="0" collapsed="false">
      <c r="A367" s="199" t="n">
        <v>35912</v>
      </c>
      <c r="B367" s="192" t="n">
        <v>35912</v>
      </c>
      <c r="C367" s="306" t="n">
        <f aca="false">VLOOKUP($B367,data!$A$6:$M$15000,12)</f>
        <v>2236000</v>
      </c>
      <c r="D367" s="9" t="n">
        <f aca="false">IF(B367&lt;&gt;"",MONTH(B367),0)</f>
        <v>4</v>
      </c>
      <c r="E367" s="306" t="n">
        <f aca="false">AVERAGE(C361:C367)</f>
        <v>2226285.71428571</v>
      </c>
      <c r="F367" s="306" t="n">
        <f aca="false">AVERAGE(C338:C367)</f>
        <v>2689633.33333333</v>
      </c>
    </row>
    <row r="368" customFormat="false" ht="11.25" hidden="false" customHeight="false" outlineLevel="0" collapsed="false">
      <c r="A368" s="199" t="n">
        <v>35913</v>
      </c>
      <c r="B368" s="192" t="n">
        <v>35913</v>
      </c>
      <c r="C368" s="306" t="n">
        <f aca="false">VLOOKUP($B368,data!$A$6:$M$15000,12)</f>
        <v>2217000</v>
      </c>
      <c r="D368" s="9" t="n">
        <f aca="false">IF(B368&lt;&gt;"",MONTH(B368),0)</f>
        <v>4</v>
      </c>
      <c r="E368" s="306" t="n">
        <f aca="false">AVERAGE(C362:C368)</f>
        <v>2211571.42857143</v>
      </c>
      <c r="F368" s="306" t="n">
        <f aca="false">AVERAGE(C339:C368)</f>
        <v>2657500</v>
      </c>
    </row>
    <row r="369" customFormat="false" ht="11.25" hidden="false" customHeight="false" outlineLevel="0" collapsed="false">
      <c r="A369" s="199" t="n">
        <v>35914</v>
      </c>
      <c r="B369" s="192" t="n">
        <v>35914</v>
      </c>
      <c r="C369" s="306" t="n">
        <f aca="false">VLOOKUP($B369,data!$A$6:$M$15000,12)</f>
        <v>2272000</v>
      </c>
      <c r="D369" s="9" t="n">
        <f aca="false">IF(B369&lt;&gt;"",MONTH(B369),0)</f>
        <v>4</v>
      </c>
      <c r="E369" s="306" t="n">
        <f aca="false">AVERAGE(C363:C369)</f>
        <v>2203142.85714286</v>
      </c>
      <c r="F369" s="306" t="n">
        <f aca="false">AVERAGE(C340:C369)</f>
        <v>2631733.33333333</v>
      </c>
    </row>
    <row r="370" customFormat="false" ht="11.25" hidden="false" customHeight="false" outlineLevel="0" collapsed="false">
      <c r="A370" s="199" t="n">
        <v>35915</v>
      </c>
      <c r="B370" s="192" t="n">
        <v>35915</v>
      </c>
      <c r="C370" s="306" t="n">
        <f aca="false">VLOOKUP($B370,data!$A$6:$M$15000,12)</f>
        <v>2254000</v>
      </c>
      <c r="D370" s="9" t="n">
        <f aca="false">IF(B370&lt;&gt;"",MONTH(B370),0)</f>
        <v>4</v>
      </c>
      <c r="E370" s="306" t="n">
        <f aca="false">AVERAGE(C364:C370)</f>
        <v>2189142.85714286</v>
      </c>
      <c r="F370" s="306" t="n">
        <f aca="false">AVERAGE(C341:C370)</f>
        <v>2586866.66666667</v>
      </c>
    </row>
    <row r="371" customFormat="false" ht="11.25" hidden="false" customHeight="false" outlineLevel="0" collapsed="false">
      <c r="A371" s="199" t="n">
        <v>35916</v>
      </c>
      <c r="B371" s="192" t="n">
        <v>35916</v>
      </c>
      <c r="C371" s="306" t="str">
        <f aca="false">VLOOKUP($B371,data!$A$6:$M$15000,12)</f>
        <v>N/A</v>
      </c>
      <c r="D371" s="9" t="n">
        <f aca="false">IF(B371&lt;&gt;"",MONTH(B371),0)</f>
        <v>5</v>
      </c>
      <c r="E371" s="306" t="n">
        <f aca="false">AVERAGE(C365:C371)</f>
        <v>2176333.33333333</v>
      </c>
      <c r="F371" s="306" t="n">
        <f aca="false">AVERAGE(C342:C371)</f>
        <v>2553896.55172414</v>
      </c>
    </row>
    <row r="372" customFormat="false" ht="11.25" hidden="false" customHeight="false" outlineLevel="0" collapsed="false">
      <c r="A372" s="199" t="n">
        <v>35917</v>
      </c>
      <c r="B372" s="192" t="n">
        <v>35917</v>
      </c>
      <c r="C372" s="306" t="str">
        <f aca="false">VLOOKUP($B372,data!$A$6:$M$15000,12)</f>
        <v>N/A</v>
      </c>
      <c r="D372" s="9" t="n">
        <f aca="false">IF(B372&lt;&gt;"",MONTH(B372),0)</f>
        <v>5</v>
      </c>
      <c r="E372" s="306" t="n">
        <f aca="false">AVERAGE(C366:C372)</f>
        <v>2199000</v>
      </c>
      <c r="F372" s="306" t="n">
        <f aca="false">AVERAGE(C343:C372)</f>
        <v>2537642.85714286</v>
      </c>
    </row>
    <row r="373" customFormat="false" ht="11.25" hidden="false" customHeight="false" outlineLevel="0" collapsed="false">
      <c r="A373" s="199" t="n">
        <v>35918</v>
      </c>
      <c r="B373" s="192" t="n">
        <v>35918</v>
      </c>
      <c r="C373" s="306" t="str">
        <f aca="false">VLOOKUP($B373,data!$A$6:$M$15000,12)</f>
        <v>N/A</v>
      </c>
      <c r="D373" s="9" t="n">
        <f aca="false">IF(B373&lt;&gt;"",MONTH(B373),0)</f>
        <v>5</v>
      </c>
      <c r="E373" s="306" t="n">
        <f aca="false">AVERAGE(C367:C373)</f>
        <v>2244750</v>
      </c>
      <c r="F373" s="306" t="n">
        <f aca="false">AVERAGE(C344:C373)</f>
        <v>2516074.07407407</v>
      </c>
    </row>
    <row r="374" customFormat="false" ht="11.25" hidden="false" customHeight="false" outlineLevel="0" collapsed="false">
      <c r="A374" s="199" t="n">
        <v>35919</v>
      </c>
      <c r="B374" s="192" t="n">
        <v>35919</v>
      </c>
      <c r="C374" s="306" t="str">
        <f aca="false">VLOOKUP($B374,data!$A$6:$M$15000,12)</f>
        <v>N/A</v>
      </c>
      <c r="D374" s="9" t="n">
        <f aca="false">IF(B374&lt;&gt;"",MONTH(B374),0)</f>
        <v>5</v>
      </c>
      <c r="E374" s="306" t="n">
        <f aca="false">AVERAGE(C368:C374)</f>
        <v>2247666.66666667</v>
      </c>
      <c r="F374" s="306" t="n">
        <f aca="false">AVERAGE(C345:C374)</f>
        <v>2503076.92307692</v>
      </c>
    </row>
    <row r="375" customFormat="false" ht="11.25" hidden="false" customHeight="false" outlineLevel="0" collapsed="false">
      <c r="A375" s="199" t="n">
        <v>35920</v>
      </c>
      <c r="B375" s="192" t="n">
        <v>35920</v>
      </c>
      <c r="C375" s="306" t="str">
        <f aca="false">VLOOKUP($B375,data!$A$6:$M$15000,12)</f>
        <v>N/A</v>
      </c>
      <c r="D375" s="9" t="n">
        <f aca="false">IF(B375&lt;&gt;"",MONTH(B375),0)</f>
        <v>5</v>
      </c>
      <c r="E375" s="306" t="n">
        <f aca="false">AVERAGE(C369:C375)</f>
        <v>2263000</v>
      </c>
      <c r="F375" s="306" t="n">
        <f aca="false">AVERAGE(C346:C375)</f>
        <v>2497360</v>
      </c>
    </row>
    <row r="376" customFormat="false" ht="11.25" hidden="false" customHeight="false" outlineLevel="0" collapsed="false">
      <c r="A376" s="199" t="n">
        <v>35921</v>
      </c>
      <c r="B376" s="192" t="n">
        <v>35921</v>
      </c>
      <c r="C376" s="306" t="str">
        <f aca="false">VLOOKUP($B376,data!$A$6:$M$15000,12)</f>
        <v>N/A</v>
      </c>
      <c r="D376" s="9" t="n">
        <f aca="false">IF(B376&lt;&gt;"",MONTH(B376),0)</f>
        <v>5</v>
      </c>
      <c r="E376" s="306" t="n">
        <f aca="false">AVERAGE(C370:C376)</f>
        <v>2254000</v>
      </c>
      <c r="F376" s="306" t="n">
        <f aca="false">AVERAGE(C347:C376)</f>
        <v>2476750</v>
      </c>
    </row>
    <row r="377" customFormat="false" ht="11.25" hidden="false" customHeight="false" outlineLevel="0" collapsed="false">
      <c r="A377" s="199" t="n">
        <v>35922</v>
      </c>
      <c r="B377" s="192" t="n">
        <v>35922</v>
      </c>
      <c r="C377" s="306" t="str">
        <f aca="false">VLOOKUP($B377,data!$A$6:$M$15000,12)</f>
        <v>N/A</v>
      </c>
      <c r="D377" s="9" t="n">
        <f aca="false">IF(B377&lt;&gt;"",MONTH(B377),0)</f>
        <v>5</v>
      </c>
      <c r="E377" s="306" t="e">
        <f aca="false">AVERAGE(C371:C377)</f>
        <v>#DIV/0!</v>
      </c>
      <c r="F377" s="306" t="n">
        <f aca="false">AVERAGE(C348:C377)</f>
        <v>2460956.52173913</v>
      </c>
    </row>
    <row r="378" customFormat="false" ht="11.25" hidden="false" customHeight="false" outlineLevel="0" collapsed="false">
      <c r="A378" s="199" t="n">
        <v>35923</v>
      </c>
      <c r="B378" s="192" t="n">
        <v>35923</v>
      </c>
      <c r="C378" s="306" t="str">
        <f aca="false">VLOOKUP($B378,data!$A$6:$M$15000,12)</f>
        <v>N/A</v>
      </c>
      <c r="D378" s="9" t="n">
        <f aca="false">IF(B378&lt;&gt;"",MONTH(B378),0)</f>
        <v>5</v>
      </c>
      <c r="E378" s="306" t="e">
        <f aca="false">AVERAGE(C372:C378)</f>
        <v>#DIV/0!</v>
      </c>
      <c r="F378" s="306" t="n">
        <f aca="false">AVERAGE(C349:C378)</f>
        <v>2451772.72727273</v>
      </c>
    </row>
    <row r="379" customFormat="false" ht="11.25" hidden="false" customHeight="false" outlineLevel="0" collapsed="false">
      <c r="A379" s="199" t="n">
        <v>35924</v>
      </c>
      <c r="B379" s="192" t="n">
        <v>35924</v>
      </c>
      <c r="C379" s="306" t="str">
        <f aca="false">VLOOKUP($B379,data!$A$6:$M$15000,12)</f>
        <v>N/A</v>
      </c>
      <c r="D379" s="9" t="n">
        <f aca="false">IF(B379&lt;&gt;"",MONTH(B379),0)</f>
        <v>5</v>
      </c>
      <c r="E379" s="306" t="e">
        <f aca="false">AVERAGE(C373:C379)</f>
        <v>#DIV/0!</v>
      </c>
      <c r="F379" s="306" t="n">
        <f aca="false">AVERAGE(C350:C379)</f>
        <v>2449142.85714286</v>
      </c>
    </row>
    <row r="380" customFormat="false" ht="11.25" hidden="false" customHeight="false" outlineLevel="0" collapsed="false">
      <c r="A380" s="199" t="n">
        <v>35925</v>
      </c>
      <c r="B380" s="192" t="n">
        <v>35925</v>
      </c>
      <c r="C380" s="306" t="str">
        <f aca="false">VLOOKUP($B380,data!$A$6:$M$15000,12)</f>
        <v>N/A</v>
      </c>
      <c r="D380" s="9" t="n">
        <f aca="false">IF(B380&lt;&gt;"",MONTH(B380),0)</f>
        <v>5</v>
      </c>
      <c r="E380" s="306" t="e">
        <f aca="false">AVERAGE(C374:C380)</f>
        <v>#DIV/0!</v>
      </c>
      <c r="F380" s="306" t="n">
        <f aca="false">AVERAGE(C351:C380)</f>
        <v>2452800</v>
      </c>
    </row>
    <row r="381" customFormat="false" ht="11.25" hidden="false" customHeight="false" outlineLevel="0" collapsed="false">
      <c r="A381" s="199" t="n">
        <v>35926</v>
      </c>
      <c r="B381" s="192" t="n">
        <v>35926</v>
      </c>
      <c r="C381" s="306" t="str">
        <f aca="false">VLOOKUP($B381,data!$A$6:$M$15000,12)</f>
        <v>N/A</v>
      </c>
      <c r="D381" s="9" t="n">
        <f aca="false">IF(B381&lt;&gt;"",MONTH(B381),0)</f>
        <v>5</v>
      </c>
      <c r="E381" s="306" t="e">
        <f aca="false">AVERAGE(C375:C381)</f>
        <v>#DIV/0!</v>
      </c>
      <c r="F381" s="306" t="n">
        <f aca="false">AVERAGE(C352:C381)</f>
        <v>2431263.15789474</v>
      </c>
    </row>
    <row r="382" customFormat="false" ht="11.25" hidden="false" customHeight="false" outlineLevel="0" collapsed="false">
      <c r="A382" s="199" t="n">
        <v>35927</v>
      </c>
      <c r="B382" s="192" t="n">
        <v>35927</v>
      </c>
      <c r="C382" s="306" t="str">
        <f aca="false">VLOOKUP($B382,data!$A$6:$M$15000,12)</f>
        <v>N/A</v>
      </c>
      <c r="D382" s="9" t="n">
        <f aca="false">IF(B382&lt;&gt;"",MONTH(B382),0)</f>
        <v>5</v>
      </c>
      <c r="E382" s="306" t="e">
        <f aca="false">AVERAGE(C376:C382)</f>
        <v>#DIV/0!</v>
      </c>
      <c r="F382" s="306" t="n">
        <f aca="false">AVERAGE(C353:C382)</f>
        <v>2420833.33333333</v>
      </c>
    </row>
    <row r="383" customFormat="false" ht="11.25" hidden="false" customHeight="false" outlineLevel="0" collapsed="false">
      <c r="A383" s="199" t="n">
        <v>35928</v>
      </c>
      <c r="B383" s="192" t="n">
        <v>35928</v>
      </c>
      <c r="C383" s="306" t="str">
        <f aca="false">VLOOKUP($B383,data!$A$6:$M$15000,12)</f>
        <v>N/A</v>
      </c>
      <c r="D383" s="9" t="n">
        <f aca="false">IF(B383&lt;&gt;"",MONTH(B383),0)</f>
        <v>5</v>
      </c>
      <c r="E383" s="306" t="e">
        <f aca="false">AVERAGE(C377:C383)</f>
        <v>#DIV/0!</v>
      </c>
      <c r="F383" s="306" t="n">
        <f aca="false">AVERAGE(C354:C383)</f>
        <v>2377588.23529412</v>
      </c>
    </row>
    <row r="384" customFormat="false" ht="11.25" hidden="false" customHeight="false" outlineLevel="0" collapsed="false">
      <c r="A384" s="199" t="n">
        <v>35929</v>
      </c>
      <c r="B384" s="192" t="n">
        <v>35929</v>
      </c>
      <c r="C384" s="306" t="str">
        <f aca="false">VLOOKUP($B384,data!$A$6:$M$15000,12)</f>
        <v>N/A</v>
      </c>
      <c r="D384" s="9" t="n">
        <f aca="false">IF(B384&lt;&gt;"",MONTH(B384),0)</f>
        <v>5</v>
      </c>
      <c r="E384" s="306" t="e">
        <f aca="false">AVERAGE(C378:C384)</f>
        <v>#DIV/0!</v>
      </c>
      <c r="F384" s="306" t="n">
        <f aca="false">AVERAGE(C355:C384)</f>
        <v>2338437.5</v>
      </c>
    </row>
    <row r="385" customFormat="false" ht="11.25" hidden="false" customHeight="false" outlineLevel="0" collapsed="false">
      <c r="A385" s="199" t="n">
        <v>35930</v>
      </c>
      <c r="B385" s="192" t="n">
        <v>35930</v>
      </c>
      <c r="C385" s="306" t="str">
        <f aca="false">VLOOKUP($B385,data!$A$6:$M$15000,12)</f>
        <v>N/A</v>
      </c>
      <c r="D385" s="9" t="n">
        <f aca="false">IF(B385&lt;&gt;"",MONTH(B385),0)</f>
        <v>5</v>
      </c>
      <c r="E385" s="306" t="e">
        <f aca="false">AVERAGE(C379:C385)</f>
        <v>#DIV/0!</v>
      </c>
      <c r="F385" s="306" t="n">
        <f aca="false">AVERAGE(C356:C385)</f>
        <v>2290666.66666667</v>
      </c>
    </row>
    <row r="386" customFormat="false" ht="11.25" hidden="false" customHeight="false" outlineLevel="0" collapsed="false">
      <c r="A386" s="199" t="n">
        <v>35931</v>
      </c>
      <c r="B386" s="192" t="n">
        <v>35931</v>
      </c>
      <c r="C386" s="306" t="str">
        <f aca="false">VLOOKUP($B386,data!$A$6:$M$15000,12)</f>
        <v>N/A</v>
      </c>
      <c r="D386" s="9" t="n">
        <f aca="false">IF(B386&lt;&gt;"",MONTH(B386),0)</f>
        <v>5</v>
      </c>
      <c r="E386" s="306" t="e">
        <f aca="false">AVERAGE(C380:C386)</f>
        <v>#DIV/0!</v>
      </c>
      <c r="F386" s="306" t="n">
        <f aca="false">AVERAGE(C357:C386)</f>
        <v>2252571.42857143</v>
      </c>
    </row>
    <row r="387" customFormat="false" ht="11.25" hidden="false" customHeight="false" outlineLevel="0" collapsed="false">
      <c r="A387" s="199" t="n">
        <v>35932</v>
      </c>
      <c r="B387" s="192" t="n">
        <v>35932</v>
      </c>
      <c r="C387" s="306" t="str">
        <f aca="false">VLOOKUP($B387,data!$A$6:$M$15000,12)</f>
        <v>N/A</v>
      </c>
      <c r="D387" s="9" t="n">
        <f aca="false">IF(B387&lt;&gt;"",MONTH(B387),0)</f>
        <v>5</v>
      </c>
      <c r="E387" s="306" t="e">
        <f aca="false">AVERAGE(C381:C387)</f>
        <v>#DIV/0!</v>
      </c>
      <c r="F387" s="306" t="n">
        <f aca="false">AVERAGE(C358:C387)</f>
        <v>2231769.23076923</v>
      </c>
    </row>
    <row r="388" customFormat="false" ht="11.25" hidden="false" customHeight="false" outlineLevel="0" collapsed="false">
      <c r="A388" s="199" t="n">
        <v>35933</v>
      </c>
      <c r="B388" s="192" t="n">
        <v>35933</v>
      </c>
      <c r="C388" s="306" t="str">
        <f aca="false">VLOOKUP($B388,data!$A$6:$M$15000,12)</f>
        <v>N/A</v>
      </c>
      <c r="D388" s="9" t="n">
        <f aca="false">IF(B388&lt;&gt;"",MONTH(B388),0)</f>
        <v>5</v>
      </c>
      <c r="E388" s="306" t="e">
        <f aca="false">AVERAGE(C382:C388)</f>
        <v>#DIV/0!</v>
      </c>
      <c r="F388" s="306" t="n">
        <f aca="false">AVERAGE(C359:C388)</f>
        <v>2235083.33333333</v>
      </c>
    </row>
    <row r="389" customFormat="false" ht="11.25" hidden="false" customHeight="false" outlineLevel="0" collapsed="false">
      <c r="A389" s="199" t="n">
        <v>35934</v>
      </c>
      <c r="B389" s="192" t="n">
        <v>35934</v>
      </c>
      <c r="C389" s="306" t="str">
        <f aca="false">VLOOKUP($B389,data!$A$6:$M$15000,12)</f>
        <v>N/A</v>
      </c>
      <c r="D389" s="9" t="n">
        <f aca="false">IF(B389&lt;&gt;"",MONTH(B389),0)</f>
        <v>5</v>
      </c>
      <c r="E389" s="306" t="e">
        <f aca="false">AVERAGE(C383:C389)</f>
        <v>#DIV/0!</v>
      </c>
      <c r="F389" s="306" t="n">
        <f aca="false">AVERAGE(C360:C389)</f>
        <v>2248636.36363636</v>
      </c>
    </row>
    <row r="390" customFormat="false" ht="11.25" hidden="false" customHeight="false" outlineLevel="0" collapsed="false">
      <c r="A390" s="199" t="n">
        <v>35935</v>
      </c>
      <c r="B390" s="192" t="n">
        <v>35935</v>
      </c>
      <c r="C390" s="306" t="str">
        <f aca="false">VLOOKUP($B390,data!$A$6:$M$15000,12)</f>
        <v>N/A</v>
      </c>
      <c r="D390" s="9" t="n">
        <f aca="false">IF(B390&lt;&gt;"",MONTH(B390),0)</f>
        <v>5</v>
      </c>
      <c r="E390" s="306" t="e">
        <f aca="false">AVERAGE(C384:C390)</f>
        <v>#DIV/0!</v>
      </c>
      <c r="F390" s="306" t="n">
        <f aca="false">AVERAGE(C361:C390)</f>
        <v>2232700</v>
      </c>
    </row>
    <row r="391" customFormat="false" ht="11.25" hidden="false" customHeight="false" outlineLevel="0" collapsed="false">
      <c r="A391" s="199" t="n">
        <v>35936</v>
      </c>
      <c r="B391" s="192" t="n">
        <v>35936</v>
      </c>
      <c r="C391" s="306" t="str">
        <f aca="false">VLOOKUP($B391,data!$A$6:$M$15000,12)</f>
        <v>N/A</v>
      </c>
      <c r="D391" s="9" t="n">
        <f aca="false">IF(B391&lt;&gt;"",MONTH(B391),0)</f>
        <v>5</v>
      </c>
      <c r="E391" s="306" t="e">
        <f aca="false">AVERAGE(C385:C391)</f>
        <v>#DIV/0!</v>
      </c>
      <c r="F391" s="306" t="n">
        <f aca="false">AVERAGE(C362:C391)</f>
        <v>2223000</v>
      </c>
    </row>
    <row r="392" customFormat="false" ht="11.25" hidden="false" customHeight="false" outlineLevel="0" collapsed="false">
      <c r="A392" s="199" t="n">
        <v>35937</v>
      </c>
      <c r="B392" s="192" t="n">
        <v>35937</v>
      </c>
      <c r="C392" s="306" t="str">
        <f aca="false">VLOOKUP($B392,data!$A$6:$M$15000,12)</f>
        <v>N/A</v>
      </c>
      <c r="D392" s="9" t="n">
        <f aca="false">IF(B392&lt;&gt;"",MONTH(B392),0)</f>
        <v>5</v>
      </c>
      <c r="E392" s="306" t="e">
        <f aca="false">AVERAGE(C386:C392)</f>
        <v>#DIV/0!</v>
      </c>
      <c r="F392" s="306" t="n">
        <f aca="false">AVERAGE(C363:C392)</f>
        <v>2209500</v>
      </c>
    </row>
    <row r="393" customFormat="false" ht="11.25" hidden="false" customHeight="false" outlineLevel="0" collapsed="false">
      <c r="A393" s="199" t="n">
        <v>35938</v>
      </c>
      <c r="B393" s="192" t="n">
        <v>35938</v>
      </c>
      <c r="C393" s="306" t="str">
        <f aca="false">VLOOKUP($B393,data!$A$6:$M$15000,12)</f>
        <v>N/A</v>
      </c>
      <c r="D393" s="9" t="n">
        <f aca="false">IF(B393&lt;&gt;"",MONTH(B393),0)</f>
        <v>5</v>
      </c>
      <c r="E393" s="306" t="e">
        <f aca="false">AVERAGE(C387:C393)</f>
        <v>#DIV/0!</v>
      </c>
      <c r="F393" s="306" t="n">
        <f aca="false">AVERAGE(C364:C393)</f>
        <v>2189142.85714286</v>
      </c>
    </row>
    <row r="394" customFormat="false" ht="11.25" hidden="false" customHeight="false" outlineLevel="0" collapsed="false">
      <c r="A394" s="199" t="n">
        <v>35939</v>
      </c>
      <c r="B394" s="192" t="n">
        <v>35939</v>
      </c>
      <c r="C394" s="306" t="str">
        <f aca="false">VLOOKUP($B394,data!$A$6:$M$15000,12)</f>
        <v>N/A</v>
      </c>
      <c r="D394" s="9" t="n">
        <f aca="false">IF(B394&lt;&gt;"",MONTH(B394),0)</f>
        <v>5</v>
      </c>
      <c r="E394" s="306" t="e">
        <f aca="false">AVERAGE(C388:C394)</f>
        <v>#DIV/0!</v>
      </c>
      <c r="F394" s="306" t="n">
        <f aca="false">AVERAGE(C365:C394)</f>
        <v>2176333.33333333</v>
      </c>
    </row>
    <row r="395" customFormat="false" ht="11.25" hidden="false" customHeight="false" outlineLevel="0" collapsed="false">
      <c r="A395" s="199" t="n">
        <v>35940</v>
      </c>
      <c r="B395" s="192" t="n">
        <v>35940</v>
      </c>
      <c r="C395" s="306" t="str">
        <f aca="false">VLOOKUP($B395,data!$A$6:$M$15000,12)</f>
        <v>N/A</v>
      </c>
      <c r="D395" s="9" t="n">
        <f aca="false">IF(B395&lt;&gt;"",MONTH(B395),0)</f>
        <v>5</v>
      </c>
      <c r="E395" s="306" t="e">
        <f aca="false">AVERAGE(C389:C395)</f>
        <v>#DIV/0!</v>
      </c>
      <c r="F395" s="306" t="n">
        <f aca="false">AVERAGE(C366:C395)</f>
        <v>2199000</v>
      </c>
    </row>
    <row r="396" customFormat="false" ht="11.25" hidden="false" customHeight="false" outlineLevel="0" collapsed="false">
      <c r="A396" s="199" t="n">
        <v>35941</v>
      </c>
      <c r="B396" s="192" t="n">
        <v>35941</v>
      </c>
      <c r="C396" s="306" t="str">
        <f aca="false">VLOOKUP($B396,data!$A$6:$M$15000,12)</f>
        <v>N/A</v>
      </c>
      <c r="D396" s="9" t="n">
        <f aca="false">IF(B396&lt;&gt;"",MONTH(B396),0)</f>
        <v>5</v>
      </c>
      <c r="E396" s="306" t="e">
        <f aca="false">AVERAGE(C390:C396)</f>
        <v>#DIV/0!</v>
      </c>
      <c r="F396" s="306" t="n">
        <f aca="false">AVERAGE(C367:C396)</f>
        <v>2244750</v>
      </c>
    </row>
    <row r="397" customFormat="false" ht="11.25" hidden="false" customHeight="false" outlineLevel="0" collapsed="false">
      <c r="A397" s="199" t="n">
        <v>35942</v>
      </c>
      <c r="B397" s="192" t="n">
        <v>35942</v>
      </c>
      <c r="C397" s="306" t="str">
        <f aca="false">VLOOKUP($B397,data!$A$6:$M$15000,12)</f>
        <v>N/A</v>
      </c>
      <c r="D397" s="9" t="n">
        <f aca="false">IF(B397&lt;&gt;"",MONTH(B397),0)</f>
        <v>5</v>
      </c>
      <c r="E397" s="306" t="e">
        <f aca="false">AVERAGE(C391:C397)</f>
        <v>#DIV/0!</v>
      </c>
      <c r="F397" s="306" t="n">
        <f aca="false">AVERAGE(C368:C397)</f>
        <v>2247666.66666667</v>
      </c>
    </row>
    <row r="398" customFormat="false" ht="11.25" hidden="false" customHeight="false" outlineLevel="0" collapsed="false">
      <c r="A398" s="199" t="n">
        <v>35943</v>
      </c>
      <c r="B398" s="192" t="n">
        <v>35943</v>
      </c>
      <c r="C398" s="306" t="str">
        <f aca="false">VLOOKUP($B398,data!$A$6:$M$15000,12)</f>
        <v>N/A</v>
      </c>
      <c r="D398" s="9" t="n">
        <f aca="false">IF(B398&lt;&gt;"",MONTH(B398),0)</f>
        <v>5</v>
      </c>
      <c r="E398" s="306" t="e">
        <f aca="false">AVERAGE(C392:C398)</f>
        <v>#DIV/0!</v>
      </c>
      <c r="F398" s="306" t="n">
        <f aca="false">AVERAGE(C369:C398)</f>
        <v>2263000</v>
      </c>
    </row>
    <row r="399" customFormat="false" ht="11.25" hidden="false" customHeight="false" outlineLevel="0" collapsed="false">
      <c r="A399" s="199" t="n">
        <v>35944</v>
      </c>
      <c r="B399" s="192" t="n">
        <v>35944</v>
      </c>
      <c r="C399" s="306" t="str">
        <f aca="false">VLOOKUP($B399,data!$A$6:$M$15000,12)</f>
        <v>N/A</v>
      </c>
      <c r="D399" s="9" t="n">
        <f aca="false">IF(B399&lt;&gt;"",MONTH(B399),0)</f>
        <v>5</v>
      </c>
      <c r="E399" s="306" t="e">
        <f aca="false">AVERAGE(C393:C399)</f>
        <v>#DIV/0!</v>
      </c>
      <c r="F399" s="306" t="n">
        <f aca="false">AVERAGE(C370:C399)</f>
        <v>2254000</v>
      </c>
    </row>
    <row r="400" customFormat="false" ht="11.25" hidden="false" customHeight="false" outlineLevel="0" collapsed="false">
      <c r="A400" s="199" t="n">
        <v>35945</v>
      </c>
      <c r="B400" s="192" t="n">
        <v>35945</v>
      </c>
      <c r="C400" s="306" t="str">
        <f aca="false">VLOOKUP($B400,data!$A$6:$M$15000,12)</f>
        <v>N/A</v>
      </c>
      <c r="D400" s="9" t="n">
        <f aca="false">IF(B400&lt;&gt;"",MONTH(B400),0)</f>
        <v>5</v>
      </c>
      <c r="E400" s="306" t="e">
        <f aca="false">AVERAGE(C394:C400)</f>
        <v>#DIV/0!</v>
      </c>
      <c r="F400" s="306" t="e">
        <f aca="false">AVERAGE(C371:C400)</f>
        <v>#DIV/0!</v>
      </c>
    </row>
    <row r="401" customFormat="false" ht="11.25" hidden="false" customHeight="false" outlineLevel="0" collapsed="false">
      <c r="A401" s="199" t="n">
        <v>35946</v>
      </c>
      <c r="B401" s="192" t="n">
        <v>35946</v>
      </c>
      <c r="C401" s="306" t="str">
        <f aca="false">VLOOKUP($B401,data!$A$6:$M$15000,12)</f>
        <v>N/A</v>
      </c>
      <c r="D401" s="9" t="n">
        <f aca="false">IF(B401&lt;&gt;"",MONTH(B401),0)</f>
        <v>5</v>
      </c>
      <c r="E401" s="306" t="e">
        <f aca="false">AVERAGE(C395:C401)</f>
        <v>#DIV/0!</v>
      </c>
      <c r="F401" s="306" t="e">
        <f aca="false">AVERAGE(C372:C401)</f>
        <v>#DIV/0!</v>
      </c>
    </row>
    <row r="402" customFormat="false" ht="11.25" hidden="false" customHeight="false" outlineLevel="0" collapsed="false">
      <c r="A402" s="199" t="n">
        <v>35947</v>
      </c>
      <c r="B402" s="192" t="n">
        <v>35947</v>
      </c>
      <c r="C402" s="306" t="str">
        <f aca="false">VLOOKUP($B402,data!$A$6:$M$15000,12)</f>
        <v>N/A</v>
      </c>
      <c r="D402" s="9" t="n">
        <f aca="false">IF(B402&lt;&gt;"",MONTH(B402),0)</f>
        <v>6</v>
      </c>
      <c r="E402" s="306" t="e">
        <f aca="false">AVERAGE(C396:C402)</f>
        <v>#DIV/0!</v>
      </c>
      <c r="F402" s="306" t="e">
        <f aca="false">AVERAGE(C373:C402)</f>
        <v>#DIV/0!</v>
      </c>
    </row>
    <row r="403" customFormat="false" ht="11.25" hidden="false" customHeight="false" outlineLevel="0" collapsed="false">
      <c r="A403" s="199" t="n">
        <v>35948</v>
      </c>
      <c r="B403" s="192" t="n">
        <v>35948</v>
      </c>
      <c r="C403" s="306" t="str">
        <f aca="false">VLOOKUP($B403,data!$A$6:$M$15000,12)</f>
        <v>N/A</v>
      </c>
      <c r="D403" s="9" t="n">
        <f aca="false">IF(B403&lt;&gt;"",MONTH(B403),0)</f>
        <v>6</v>
      </c>
      <c r="E403" s="306" t="e">
        <f aca="false">AVERAGE(C397:C403)</f>
        <v>#DIV/0!</v>
      </c>
      <c r="F403" s="306" t="e">
        <f aca="false">AVERAGE(C374:C403)</f>
        <v>#DIV/0!</v>
      </c>
    </row>
    <row r="404" customFormat="false" ht="11.25" hidden="false" customHeight="false" outlineLevel="0" collapsed="false">
      <c r="A404" s="199" t="n">
        <v>35949</v>
      </c>
      <c r="B404" s="192" t="n">
        <v>35949</v>
      </c>
      <c r="C404" s="306" t="str">
        <f aca="false">VLOOKUP($B404,data!$A$6:$M$15000,12)</f>
        <v>N/A</v>
      </c>
      <c r="D404" s="9" t="n">
        <f aca="false">IF(B404&lt;&gt;"",MONTH(B404),0)</f>
        <v>6</v>
      </c>
      <c r="E404" s="306" t="e">
        <f aca="false">AVERAGE(C398:C404)</f>
        <v>#DIV/0!</v>
      </c>
      <c r="F404" s="306" t="e">
        <f aca="false">AVERAGE(C375:C404)</f>
        <v>#DIV/0!</v>
      </c>
    </row>
    <row r="405" customFormat="false" ht="11.25" hidden="false" customHeight="false" outlineLevel="0" collapsed="false">
      <c r="A405" s="199" t="n">
        <v>35950</v>
      </c>
      <c r="B405" s="192" t="n">
        <v>35950</v>
      </c>
      <c r="C405" s="306" t="str">
        <f aca="false">VLOOKUP($B405,data!$A$6:$M$15000,12)</f>
        <v>N/A</v>
      </c>
      <c r="D405" s="9" t="n">
        <f aca="false">IF(B405&lt;&gt;"",MONTH(B405),0)</f>
        <v>6</v>
      </c>
      <c r="E405" s="306" t="e">
        <f aca="false">AVERAGE(C399:C405)</f>
        <v>#DIV/0!</v>
      </c>
      <c r="F405" s="306" t="e">
        <f aca="false">AVERAGE(C376:C405)</f>
        <v>#DIV/0!</v>
      </c>
    </row>
    <row r="406" customFormat="false" ht="11.25" hidden="false" customHeight="false" outlineLevel="0" collapsed="false">
      <c r="A406" s="199" t="n">
        <v>35951</v>
      </c>
      <c r="B406" s="192" t="n">
        <v>35951</v>
      </c>
      <c r="C406" s="306" t="str">
        <f aca="false">VLOOKUP($B406,data!$A$6:$M$15000,12)</f>
        <v>N/A</v>
      </c>
      <c r="D406" s="9" t="n">
        <f aca="false">IF(B406&lt;&gt;"",MONTH(B406),0)</f>
        <v>6</v>
      </c>
      <c r="E406" s="306" t="e">
        <f aca="false">AVERAGE(C400:C406)</f>
        <v>#DIV/0!</v>
      </c>
      <c r="F406" s="306" t="e">
        <f aca="false">AVERAGE(C377:C406)</f>
        <v>#DIV/0!</v>
      </c>
    </row>
    <row r="407" customFormat="false" ht="11.25" hidden="false" customHeight="false" outlineLevel="0" collapsed="false">
      <c r="A407" s="199" t="n">
        <v>35952</v>
      </c>
      <c r="B407" s="192" t="n">
        <v>35952</v>
      </c>
      <c r="C407" s="306" t="str">
        <f aca="false">VLOOKUP($B407,data!$A$6:$M$15000,12)</f>
        <v>N/A</v>
      </c>
      <c r="D407" s="9" t="n">
        <f aca="false">IF(B407&lt;&gt;"",MONTH(B407),0)</f>
        <v>6</v>
      </c>
      <c r="E407" s="306" t="e">
        <f aca="false">AVERAGE(C401:C407)</f>
        <v>#DIV/0!</v>
      </c>
      <c r="F407" s="306" t="e">
        <f aca="false">AVERAGE(C378:C407)</f>
        <v>#DIV/0!</v>
      </c>
    </row>
    <row r="408" customFormat="false" ht="11.25" hidden="false" customHeight="false" outlineLevel="0" collapsed="false">
      <c r="A408" s="199" t="n">
        <v>35953</v>
      </c>
      <c r="B408" s="192" t="n">
        <v>35953</v>
      </c>
      <c r="C408" s="306" t="str">
        <f aca="false">VLOOKUP($B408,data!$A$6:$M$15000,12)</f>
        <v>N/A</v>
      </c>
      <c r="D408" s="9" t="n">
        <f aca="false">IF(B408&lt;&gt;"",MONTH(B408),0)</f>
        <v>6</v>
      </c>
      <c r="E408" s="306" t="e">
        <f aca="false">AVERAGE(C402:C408)</f>
        <v>#DIV/0!</v>
      </c>
      <c r="F408" s="306" t="e">
        <f aca="false">AVERAGE(C379:C408)</f>
        <v>#DIV/0!</v>
      </c>
    </row>
    <row r="409" customFormat="false" ht="11.25" hidden="false" customHeight="false" outlineLevel="0" collapsed="false">
      <c r="A409" s="199" t="n">
        <v>35954</v>
      </c>
      <c r="B409" s="192" t="n">
        <v>35954</v>
      </c>
      <c r="C409" s="306" t="str">
        <f aca="false">VLOOKUP($B409,data!$A$6:$M$15000,12)</f>
        <v>N/A</v>
      </c>
      <c r="D409" s="9" t="n">
        <f aca="false">IF(B409&lt;&gt;"",MONTH(B409),0)</f>
        <v>6</v>
      </c>
      <c r="E409" s="306" t="e">
        <f aca="false">AVERAGE(C403:C409)</f>
        <v>#DIV/0!</v>
      </c>
      <c r="F409" s="306" t="e">
        <f aca="false">AVERAGE(C380:C409)</f>
        <v>#DIV/0!</v>
      </c>
    </row>
    <row r="410" customFormat="false" ht="11.25" hidden="false" customHeight="false" outlineLevel="0" collapsed="false">
      <c r="A410" s="199" t="n">
        <v>35955</v>
      </c>
      <c r="B410" s="192" t="n">
        <v>35955</v>
      </c>
      <c r="C410" s="306" t="str">
        <f aca="false">VLOOKUP($B410,data!$A$6:$M$15000,12)</f>
        <v>N/A</v>
      </c>
      <c r="D410" s="9" t="n">
        <f aca="false">IF(B410&lt;&gt;"",MONTH(B410),0)</f>
        <v>6</v>
      </c>
      <c r="E410" s="306" t="e">
        <f aca="false">AVERAGE(C404:C410)</f>
        <v>#DIV/0!</v>
      </c>
      <c r="F410" s="306" t="e">
        <f aca="false">AVERAGE(C381:C410)</f>
        <v>#DIV/0!</v>
      </c>
    </row>
    <row r="411" customFormat="false" ht="11.25" hidden="false" customHeight="false" outlineLevel="0" collapsed="false">
      <c r="A411" s="199" t="n">
        <v>35956</v>
      </c>
      <c r="B411" s="192" t="n">
        <v>35956</v>
      </c>
      <c r="C411" s="306" t="str">
        <f aca="false">VLOOKUP($B411,data!$A$6:$M$15000,12)</f>
        <v>N/A</v>
      </c>
      <c r="D411" s="9" t="n">
        <f aca="false">IF(B411&lt;&gt;"",MONTH(B411),0)</f>
        <v>6</v>
      </c>
      <c r="E411" s="306" t="e">
        <f aca="false">AVERAGE(C405:C411)</f>
        <v>#DIV/0!</v>
      </c>
      <c r="F411" s="306" t="e">
        <f aca="false">AVERAGE(C382:C411)</f>
        <v>#DIV/0!</v>
      </c>
    </row>
    <row r="412" customFormat="false" ht="11.25" hidden="false" customHeight="false" outlineLevel="0" collapsed="false">
      <c r="A412" s="199" t="n">
        <v>35957</v>
      </c>
      <c r="B412" s="192" t="n">
        <v>35957</v>
      </c>
      <c r="C412" s="306" t="str">
        <f aca="false">VLOOKUP($B412,data!$A$6:$M$15000,12)</f>
        <v>N/A</v>
      </c>
      <c r="D412" s="9" t="n">
        <f aca="false">IF(B412&lt;&gt;"",MONTH(B412),0)</f>
        <v>6</v>
      </c>
      <c r="E412" s="306" t="e">
        <f aca="false">AVERAGE(C406:C412)</f>
        <v>#DIV/0!</v>
      </c>
      <c r="F412" s="306" t="e">
        <f aca="false">AVERAGE(C383:C412)</f>
        <v>#DIV/0!</v>
      </c>
    </row>
    <row r="413" customFormat="false" ht="11.25" hidden="false" customHeight="false" outlineLevel="0" collapsed="false">
      <c r="A413" s="199" t="n">
        <v>35958</v>
      </c>
      <c r="B413" s="192" t="n">
        <v>35958</v>
      </c>
      <c r="C413" s="306" t="str">
        <f aca="false">VLOOKUP($B413,data!$A$6:$M$15000,12)</f>
        <v>N/A</v>
      </c>
      <c r="D413" s="9" t="n">
        <f aca="false">IF(B413&lt;&gt;"",MONTH(B413),0)</f>
        <v>6</v>
      </c>
      <c r="E413" s="306" t="e">
        <f aca="false">AVERAGE(C407:C413)</f>
        <v>#DIV/0!</v>
      </c>
      <c r="F413" s="306" t="e">
        <f aca="false">AVERAGE(C384:C413)</f>
        <v>#DIV/0!</v>
      </c>
    </row>
    <row r="414" customFormat="false" ht="11.25" hidden="false" customHeight="false" outlineLevel="0" collapsed="false">
      <c r="A414" s="199" t="n">
        <v>35959</v>
      </c>
      <c r="B414" s="192" t="n">
        <v>35959</v>
      </c>
      <c r="C414" s="306" t="str">
        <f aca="false">VLOOKUP($B414,data!$A$6:$M$15000,12)</f>
        <v>N/A</v>
      </c>
      <c r="D414" s="9" t="n">
        <f aca="false">IF(B414&lt;&gt;"",MONTH(B414),0)</f>
        <v>6</v>
      </c>
      <c r="E414" s="306" t="e">
        <f aca="false">AVERAGE(C408:C414)</f>
        <v>#DIV/0!</v>
      </c>
      <c r="F414" s="306" t="e">
        <f aca="false">AVERAGE(C385:C414)</f>
        <v>#DIV/0!</v>
      </c>
    </row>
    <row r="415" customFormat="false" ht="11.25" hidden="false" customHeight="false" outlineLevel="0" collapsed="false">
      <c r="A415" s="199" t="n">
        <v>35960</v>
      </c>
      <c r="B415" s="192" t="n">
        <v>35960</v>
      </c>
      <c r="C415" s="306" t="str">
        <f aca="false">VLOOKUP($B415,data!$A$6:$M$15000,12)</f>
        <v>N/A</v>
      </c>
      <c r="D415" s="9" t="n">
        <f aca="false">IF(B415&lt;&gt;"",MONTH(B415),0)</f>
        <v>6</v>
      </c>
      <c r="E415" s="306" t="e">
        <f aca="false">AVERAGE(C409:C415)</f>
        <v>#DIV/0!</v>
      </c>
      <c r="F415" s="306" t="e">
        <f aca="false">AVERAGE(C386:C415)</f>
        <v>#DIV/0!</v>
      </c>
    </row>
    <row r="416" customFormat="false" ht="11.25" hidden="false" customHeight="false" outlineLevel="0" collapsed="false">
      <c r="A416" s="199" t="n">
        <v>35961</v>
      </c>
      <c r="B416" s="192" t="n">
        <v>35961</v>
      </c>
      <c r="C416" s="306" t="str">
        <f aca="false">VLOOKUP($B416,data!$A$6:$M$15000,12)</f>
        <v>N/A</v>
      </c>
      <c r="D416" s="9" t="n">
        <f aca="false">IF(B416&lt;&gt;"",MONTH(B416),0)</f>
        <v>6</v>
      </c>
      <c r="E416" s="306" t="e">
        <f aca="false">AVERAGE(C410:C416)</f>
        <v>#DIV/0!</v>
      </c>
      <c r="F416" s="306" t="e">
        <f aca="false">AVERAGE(C387:C416)</f>
        <v>#DIV/0!</v>
      </c>
    </row>
    <row r="417" customFormat="false" ht="11.25" hidden="false" customHeight="false" outlineLevel="0" collapsed="false">
      <c r="A417" s="199" t="n">
        <v>35962</v>
      </c>
      <c r="B417" s="192" t="n">
        <v>35962</v>
      </c>
      <c r="C417" s="306" t="str">
        <f aca="false">VLOOKUP($B417,data!$A$6:$M$15000,12)</f>
        <v>N/A</v>
      </c>
      <c r="D417" s="9" t="n">
        <f aca="false">IF(B417&lt;&gt;"",MONTH(B417),0)</f>
        <v>6</v>
      </c>
      <c r="E417" s="306" t="e">
        <f aca="false">AVERAGE(C411:C417)</f>
        <v>#DIV/0!</v>
      </c>
      <c r="F417" s="306" t="e">
        <f aca="false">AVERAGE(C388:C417)</f>
        <v>#DIV/0!</v>
      </c>
    </row>
    <row r="418" customFormat="false" ht="11.25" hidden="false" customHeight="false" outlineLevel="0" collapsed="false">
      <c r="A418" s="199" t="n">
        <v>35963</v>
      </c>
      <c r="B418" s="192" t="n">
        <v>35963</v>
      </c>
      <c r="C418" s="306" t="str">
        <f aca="false">VLOOKUP($B418,data!$A$6:$M$15000,12)</f>
        <v>N/A</v>
      </c>
      <c r="D418" s="9" t="n">
        <f aca="false">IF(B418&lt;&gt;"",MONTH(B418),0)</f>
        <v>6</v>
      </c>
      <c r="E418" s="306" t="e">
        <f aca="false">AVERAGE(C412:C418)</f>
        <v>#DIV/0!</v>
      </c>
      <c r="F418" s="306" t="e">
        <f aca="false">AVERAGE(C389:C418)</f>
        <v>#DIV/0!</v>
      </c>
    </row>
    <row r="419" customFormat="false" ht="11.25" hidden="false" customHeight="false" outlineLevel="0" collapsed="false">
      <c r="A419" s="199" t="n">
        <v>35964</v>
      </c>
      <c r="B419" s="192" t="n">
        <v>35964</v>
      </c>
      <c r="C419" s="306" t="str">
        <f aca="false">VLOOKUP($B419,data!$A$6:$M$15000,12)</f>
        <v>N/A</v>
      </c>
      <c r="D419" s="9" t="n">
        <f aca="false">IF(B419&lt;&gt;"",MONTH(B419),0)</f>
        <v>6</v>
      </c>
      <c r="E419" s="306" t="e">
        <f aca="false">AVERAGE(C413:C419)</f>
        <v>#DIV/0!</v>
      </c>
      <c r="F419" s="306" t="e">
        <f aca="false">AVERAGE(C390:C419)</f>
        <v>#DIV/0!</v>
      </c>
    </row>
    <row r="420" customFormat="false" ht="11.25" hidden="false" customHeight="false" outlineLevel="0" collapsed="false">
      <c r="A420" s="199" t="n">
        <v>35965</v>
      </c>
      <c r="B420" s="192" t="n">
        <v>35965</v>
      </c>
      <c r="C420" s="306" t="str">
        <f aca="false">VLOOKUP($B420,data!$A$6:$M$15000,12)</f>
        <v>N/A</v>
      </c>
      <c r="D420" s="9" t="n">
        <f aca="false">IF(B420&lt;&gt;"",MONTH(B420),0)</f>
        <v>6</v>
      </c>
      <c r="E420" s="306" t="e">
        <f aca="false">AVERAGE(C414:C420)</f>
        <v>#DIV/0!</v>
      </c>
      <c r="F420" s="306" t="e">
        <f aca="false">AVERAGE(C391:C420)</f>
        <v>#DIV/0!</v>
      </c>
    </row>
    <row r="421" customFormat="false" ht="11.25" hidden="false" customHeight="false" outlineLevel="0" collapsed="false">
      <c r="A421" s="199" t="n">
        <v>35966</v>
      </c>
      <c r="B421" s="192" t="n">
        <v>35966</v>
      </c>
      <c r="C421" s="306" t="str">
        <f aca="false">VLOOKUP($B421,data!$A$6:$M$15000,12)</f>
        <v>N/A</v>
      </c>
      <c r="D421" s="9" t="n">
        <f aca="false">IF(B421&lt;&gt;"",MONTH(B421),0)</f>
        <v>6</v>
      </c>
      <c r="E421" s="306" t="e">
        <f aca="false">AVERAGE(C415:C421)</f>
        <v>#DIV/0!</v>
      </c>
      <c r="F421" s="306" t="e">
        <f aca="false">AVERAGE(C392:C421)</f>
        <v>#DIV/0!</v>
      </c>
    </row>
    <row r="422" customFormat="false" ht="11.25" hidden="false" customHeight="false" outlineLevel="0" collapsed="false">
      <c r="A422" s="199" t="n">
        <v>35967</v>
      </c>
      <c r="B422" s="192" t="n">
        <v>35967</v>
      </c>
      <c r="C422" s="306" t="str">
        <f aca="false">VLOOKUP($B422,data!$A$6:$M$15000,12)</f>
        <v>N/A</v>
      </c>
      <c r="D422" s="9" t="n">
        <f aca="false">IF(B422&lt;&gt;"",MONTH(B422),0)</f>
        <v>6</v>
      </c>
      <c r="E422" s="306" t="e">
        <f aca="false">AVERAGE(C416:C422)</f>
        <v>#DIV/0!</v>
      </c>
      <c r="F422" s="306" t="e">
        <f aca="false">AVERAGE(C393:C422)</f>
        <v>#DIV/0!</v>
      </c>
    </row>
    <row r="423" customFormat="false" ht="11.25" hidden="false" customHeight="false" outlineLevel="0" collapsed="false">
      <c r="A423" s="199" t="n">
        <v>35968</v>
      </c>
      <c r="B423" s="192" t="n">
        <v>35968</v>
      </c>
      <c r="C423" s="306" t="str">
        <f aca="false">VLOOKUP($B423,data!$A$6:$M$15000,12)</f>
        <v>N/A</v>
      </c>
      <c r="D423" s="9" t="n">
        <f aca="false">IF(B423&lt;&gt;"",MONTH(B423),0)</f>
        <v>6</v>
      </c>
      <c r="E423" s="306" t="e">
        <f aca="false">AVERAGE(C417:C423)</f>
        <v>#DIV/0!</v>
      </c>
      <c r="F423" s="306" t="e">
        <f aca="false">AVERAGE(C394:C423)</f>
        <v>#DIV/0!</v>
      </c>
    </row>
    <row r="424" customFormat="false" ht="11.25" hidden="false" customHeight="false" outlineLevel="0" collapsed="false">
      <c r="A424" s="199" t="n">
        <v>35969</v>
      </c>
      <c r="B424" s="192" t="n">
        <v>35969</v>
      </c>
      <c r="C424" s="306" t="str">
        <f aca="false">VLOOKUP($B424,data!$A$6:$M$15000,12)</f>
        <v>N/A</v>
      </c>
      <c r="D424" s="9" t="n">
        <f aca="false">IF(B424&lt;&gt;"",MONTH(B424),0)</f>
        <v>6</v>
      </c>
      <c r="E424" s="306" t="e">
        <f aca="false">AVERAGE(C418:C424)</f>
        <v>#DIV/0!</v>
      </c>
      <c r="F424" s="306" t="e">
        <f aca="false">AVERAGE(C395:C424)</f>
        <v>#DIV/0!</v>
      </c>
    </row>
    <row r="425" customFormat="false" ht="11.25" hidden="false" customHeight="false" outlineLevel="0" collapsed="false">
      <c r="A425" s="199" t="n">
        <v>35970</v>
      </c>
      <c r="B425" s="192" t="n">
        <v>35970</v>
      </c>
      <c r="C425" s="306" t="str">
        <f aca="false">VLOOKUP($B425,data!$A$6:$M$15000,12)</f>
        <v>N/A</v>
      </c>
      <c r="D425" s="9" t="n">
        <f aca="false">IF(B425&lt;&gt;"",MONTH(B425),0)</f>
        <v>6</v>
      </c>
      <c r="E425" s="306" t="e">
        <f aca="false">AVERAGE(C419:C425)</f>
        <v>#DIV/0!</v>
      </c>
      <c r="F425" s="306" t="e">
        <f aca="false">AVERAGE(C396:C425)</f>
        <v>#DIV/0!</v>
      </c>
    </row>
    <row r="426" customFormat="false" ht="11.25" hidden="false" customHeight="false" outlineLevel="0" collapsed="false">
      <c r="A426" s="199" t="n">
        <v>35971</v>
      </c>
      <c r="B426" s="192" t="n">
        <v>35971</v>
      </c>
      <c r="C426" s="306" t="str">
        <f aca="false">VLOOKUP($B426,data!$A$6:$M$15000,12)</f>
        <v>N/A</v>
      </c>
      <c r="D426" s="9" t="n">
        <f aca="false">IF(B426&lt;&gt;"",MONTH(B426),0)</f>
        <v>6</v>
      </c>
      <c r="E426" s="306" t="e">
        <f aca="false">AVERAGE(C420:C426)</f>
        <v>#DIV/0!</v>
      </c>
      <c r="F426" s="306" t="e">
        <f aca="false">AVERAGE(C397:C426)</f>
        <v>#DIV/0!</v>
      </c>
    </row>
    <row r="427" customFormat="false" ht="11.25" hidden="false" customHeight="false" outlineLevel="0" collapsed="false">
      <c r="A427" s="199" t="n">
        <v>35972</v>
      </c>
      <c r="B427" s="192" t="n">
        <v>35972</v>
      </c>
      <c r="C427" s="306" t="str">
        <f aca="false">VLOOKUP($B427,data!$A$6:$M$15000,12)</f>
        <v>N/A</v>
      </c>
      <c r="D427" s="9" t="n">
        <f aca="false">IF(B427&lt;&gt;"",MONTH(B427),0)</f>
        <v>6</v>
      </c>
      <c r="E427" s="306" t="e">
        <f aca="false">AVERAGE(C421:C427)</f>
        <v>#DIV/0!</v>
      </c>
      <c r="F427" s="306" t="e">
        <f aca="false">AVERAGE(C398:C427)</f>
        <v>#DIV/0!</v>
      </c>
    </row>
    <row r="428" customFormat="false" ht="11.25" hidden="false" customHeight="false" outlineLevel="0" collapsed="false">
      <c r="A428" s="199" t="n">
        <v>35973</v>
      </c>
      <c r="B428" s="192" t="n">
        <v>35973</v>
      </c>
      <c r="C428" s="306" t="str">
        <f aca="false">VLOOKUP($B428,data!$A$6:$M$15000,12)</f>
        <v>N/A</v>
      </c>
      <c r="D428" s="9" t="n">
        <f aca="false">IF(B428&lt;&gt;"",MONTH(B428),0)</f>
        <v>6</v>
      </c>
      <c r="E428" s="306" t="e">
        <f aca="false">AVERAGE(C422:C428)</f>
        <v>#DIV/0!</v>
      </c>
      <c r="F428" s="306" t="e">
        <f aca="false">AVERAGE(C399:C428)</f>
        <v>#DIV/0!</v>
      </c>
    </row>
    <row r="429" customFormat="false" ht="11.25" hidden="false" customHeight="false" outlineLevel="0" collapsed="false">
      <c r="A429" s="199" t="n">
        <v>35974</v>
      </c>
      <c r="B429" s="192" t="n">
        <v>35974</v>
      </c>
      <c r="C429" s="306" t="str">
        <f aca="false">VLOOKUP($B429,data!$A$6:$M$15000,12)</f>
        <v>N/A</v>
      </c>
      <c r="D429" s="9" t="n">
        <f aca="false">IF(B429&lt;&gt;"",MONTH(B429),0)</f>
        <v>6</v>
      </c>
      <c r="E429" s="306" t="e">
        <f aca="false">AVERAGE(C423:C429)</f>
        <v>#DIV/0!</v>
      </c>
      <c r="F429" s="306" t="e">
        <f aca="false">AVERAGE(C400:C429)</f>
        <v>#DIV/0!</v>
      </c>
    </row>
    <row r="430" customFormat="false" ht="11.25" hidden="false" customHeight="false" outlineLevel="0" collapsed="false">
      <c r="A430" s="199" t="n">
        <v>35975</v>
      </c>
      <c r="B430" s="192" t="n">
        <v>35975</v>
      </c>
      <c r="C430" s="306" t="str">
        <f aca="false">VLOOKUP($B430,data!$A$6:$M$15000,12)</f>
        <v>N/A</v>
      </c>
      <c r="D430" s="9" t="n">
        <f aca="false">IF(B430&lt;&gt;"",MONTH(B430),0)</f>
        <v>6</v>
      </c>
      <c r="E430" s="306" t="e">
        <f aca="false">AVERAGE(C424:C430)</f>
        <v>#DIV/0!</v>
      </c>
      <c r="F430" s="306" t="e">
        <f aca="false">AVERAGE(C401:C430)</f>
        <v>#DIV/0!</v>
      </c>
    </row>
    <row r="431" customFormat="false" ht="11.25" hidden="false" customHeight="false" outlineLevel="0" collapsed="false">
      <c r="A431" s="199" t="n">
        <v>35976</v>
      </c>
      <c r="B431" s="192" t="n">
        <v>35976</v>
      </c>
      <c r="C431" s="306" t="str">
        <f aca="false">VLOOKUP($B431,data!$A$6:$M$15000,12)</f>
        <v>N/A</v>
      </c>
      <c r="D431" s="9" t="n">
        <f aca="false">IF(B431&lt;&gt;"",MONTH(B431),0)</f>
        <v>6</v>
      </c>
      <c r="E431" s="306" t="e">
        <f aca="false">AVERAGE(C425:C431)</f>
        <v>#DIV/0!</v>
      </c>
      <c r="F431" s="306" t="e">
        <f aca="false">AVERAGE(C402:C431)</f>
        <v>#DIV/0!</v>
      </c>
    </row>
    <row r="432" customFormat="false" ht="11.25" hidden="false" customHeight="false" outlineLevel="0" collapsed="false">
      <c r="A432" s="199" t="n">
        <v>35977</v>
      </c>
      <c r="B432" s="192" t="n">
        <v>35977</v>
      </c>
      <c r="C432" s="306" t="str">
        <f aca="false">VLOOKUP($B432,data!$A$6:$M$15000,12)</f>
        <v>N/A</v>
      </c>
      <c r="D432" s="9" t="n">
        <f aca="false">IF(B432&lt;&gt;"",MONTH(B432),0)</f>
        <v>7</v>
      </c>
      <c r="E432" s="306" t="e">
        <f aca="false">AVERAGE(C426:C432)</f>
        <v>#DIV/0!</v>
      </c>
      <c r="F432" s="306" t="e">
        <f aca="false">AVERAGE(C403:C432)</f>
        <v>#DIV/0!</v>
      </c>
    </row>
    <row r="433" customFormat="false" ht="11.25" hidden="false" customHeight="false" outlineLevel="0" collapsed="false">
      <c r="A433" s="199" t="n">
        <v>35978</v>
      </c>
      <c r="B433" s="192" t="n">
        <v>35978</v>
      </c>
      <c r="C433" s="306" t="str">
        <f aca="false">VLOOKUP($B433,data!$A$6:$M$15000,12)</f>
        <v>N/A</v>
      </c>
      <c r="D433" s="9" t="n">
        <f aca="false">IF(B433&lt;&gt;"",MONTH(B433),0)</f>
        <v>7</v>
      </c>
      <c r="E433" s="306" t="e">
        <f aca="false">AVERAGE(C427:C433)</f>
        <v>#DIV/0!</v>
      </c>
      <c r="F433" s="306" t="e">
        <f aca="false">AVERAGE(C404:C433)</f>
        <v>#DIV/0!</v>
      </c>
    </row>
    <row r="434" customFormat="false" ht="11.25" hidden="false" customHeight="false" outlineLevel="0" collapsed="false">
      <c r="A434" s="199" t="n">
        <v>35979</v>
      </c>
      <c r="B434" s="192" t="n">
        <v>35979</v>
      </c>
      <c r="C434" s="306" t="str">
        <f aca="false">VLOOKUP($B434,data!$A$6:$M$15000,12)</f>
        <v>N/A</v>
      </c>
      <c r="D434" s="9" t="n">
        <f aca="false">IF(B434&lt;&gt;"",MONTH(B434),0)</f>
        <v>7</v>
      </c>
      <c r="E434" s="306" t="e">
        <f aca="false">AVERAGE(C428:C434)</f>
        <v>#DIV/0!</v>
      </c>
      <c r="F434" s="306" t="e">
        <f aca="false">AVERAGE(C405:C434)</f>
        <v>#DIV/0!</v>
      </c>
    </row>
    <row r="435" customFormat="false" ht="11.25" hidden="false" customHeight="false" outlineLevel="0" collapsed="false">
      <c r="A435" s="199" t="n">
        <v>35980</v>
      </c>
      <c r="B435" s="192" t="n">
        <v>35980</v>
      </c>
      <c r="C435" s="306" t="str">
        <f aca="false">VLOOKUP($B435,data!$A$6:$M$15000,12)</f>
        <v>N/A</v>
      </c>
      <c r="D435" s="9" t="n">
        <f aca="false">IF(B435&lt;&gt;"",MONTH(B435),0)</f>
        <v>7</v>
      </c>
      <c r="E435" s="306" t="e">
        <f aca="false">AVERAGE(C429:C435)</f>
        <v>#DIV/0!</v>
      </c>
      <c r="F435" s="306" t="e">
        <f aca="false">AVERAGE(C406:C435)</f>
        <v>#DIV/0!</v>
      </c>
    </row>
    <row r="436" customFormat="false" ht="11.25" hidden="false" customHeight="false" outlineLevel="0" collapsed="false">
      <c r="A436" s="199" t="n">
        <v>35981</v>
      </c>
      <c r="B436" s="192" t="n">
        <v>35981</v>
      </c>
      <c r="C436" s="306" t="str">
        <f aca="false">VLOOKUP($B436,data!$A$6:$M$15000,12)</f>
        <v>N/A</v>
      </c>
      <c r="D436" s="9" t="n">
        <f aca="false">IF(B436&lt;&gt;"",MONTH(B436),0)</f>
        <v>7</v>
      </c>
      <c r="E436" s="306" t="e">
        <f aca="false">AVERAGE(C430:C436)</f>
        <v>#DIV/0!</v>
      </c>
      <c r="F436" s="306" t="e">
        <f aca="false">AVERAGE(C407:C436)</f>
        <v>#DIV/0!</v>
      </c>
    </row>
    <row r="437" customFormat="false" ht="11.25" hidden="false" customHeight="false" outlineLevel="0" collapsed="false">
      <c r="A437" s="199" t="n">
        <v>35982</v>
      </c>
      <c r="B437" s="192" t="n">
        <v>35982</v>
      </c>
      <c r="C437" s="306" t="str">
        <f aca="false">VLOOKUP($B437,data!$A$6:$M$15000,12)</f>
        <v>N/A</v>
      </c>
      <c r="D437" s="9" t="n">
        <f aca="false">IF(B437&lt;&gt;"",MONTH(B437),0)</f>
        <v>7</v>
      </c>
      <c r="E437" s="306" t="e">
        <f aca="false">AVERAGE(C431:C437)</f>
        <v>#DIV/0!</v>
      </c>
      <c r="F437" s="306" t="e">
        <f aca="false">AVERAGE(C408:C437)</f>
        <v>#DIV/0!</v>
      </c>
    </row>
    <row r="438" customFormat="false" ht="11.25" hidden="false" customHeight="false" outlineLevel="0" collapsed="false">
      <c r="A438" s="199" t="n">
        <v>35983</v>
      </c>
      <c r="B438" s="192" t="n">
        <v>35983</v>
      </c>
      <c r="C438" s="306" t="str">
        <f aca="false">VLOOKUP($B438,data!$A$6:$M$15000,12)</f>
        <v>N/A</v>
      </c>
      <c r="D438" s="9" t="n">
        <f aca="false">IF(B438&lt;&gt;"",MONTH(B438),0)</f>
        <v>7</v>
      </c>
      <c r="E438" s="306" t="e">
        <f aca="false">AVERAGE(C432:C438)</f>
        <v>#DIV/0!</v>
      </c>
      <c r="F438" s="306" t="e">
        <f aca="false">AVERAGE(C409:C438)</f>
        <v>#DIV/0!</v>
      </c>
    </row>
    <row r="439" customFormat="false" ht="11.25" hidden="false" customHeight="false" outlineLevel="0" collapsed="false">
      <c r="A439" s="199" t="n">
        <v>35984</v>
      </c>
      <c r="B439" s="192" t="n">
        <v>35984</v>
      </c>
      <c r="C439" s="306" t="str">
        <f aca="false">VLOOKUP($B439,data!$A$6:$M$15000,12)</f>
        <v>N/A</v>
      </c>
      <c r="D439" s="9" t="n">
        <f aca="false">IF(B439&lt;&gt;"",MONTH(B439),0)</f>
        <v>7</v>
      </c>
      <c r="E439" s="306" t="e">
        <f aca="false">AVERAGE(C433:C439)</f>
        <v>#DIV/0!</v>
      </c>
      <c r="F439" s="306" t="e">
        <f aca="false">AVERAGE(C410:C439)</f>
        <v>#DIV/0!</v>
      </c>
    </row>
    <row r="440" customFormat="false" ht="11.25" hidden="false" customHeight="false" outlineLevel="0" collapsed="false">
      <c r="A440" s="199" t="n">
        <v>35985</v>
      </c>
      <c r="B440" s="192" t="n">
        <v>35985</v>
      </c>
      <c r="C440" s="306" t="str">
        <f aca="false">VLOOKUP($B440,data!$A$6:$M$15000,12)</f>
        <v>N/A</v>
      </c>
      <c r="D440" s="9" t="n">
        <f aca="false">IF(B440&lt;&gt;"",MONTH(B440),0)</f>
        <v>7</v>
      </c>
      <c r="E440" s="306" t="e">
        <f aca="false">AVERAGE(C434:C440)</f>
        <v>#DIV/0!</v>
      </c>
      <c r="F440" s="306" t="e">
        <f aca="false">AVERAGE(C411:C440)</f>
        <v>#DIV/0!</v>
      </c>
    </row>
    <row r="441" customFormat="false" ht="11.25" hidden="false" customHeight="false" outlineLevel="0" collapsed="false">
      <c r="A441" s="199" t="n">
        <v>35986</v>
      </c>
      <c r="B441" s="192" t="n">
        <v>35986</v>
      </c>
      <c r="C441" s="306" t="str">
        <f aca="false">VLOOKUP($B441,data!$A$6:$M$15000,12)</f>
        <v>N/A</v>
      </c>
      <c r="D441" s="9" t="n">
        <f aca="false">IF(B441&lt;&gt;"",MONTH(B441),0)</f>
        <v>7</v>
      </c>
      <c r="E441" s="306" t="e">
        <f aca="false">AVERAGE(C435:C441)</f>
        <v>#DIV/0!</v>
      </c>
      <c r="F441" s="306" t="e">
        <f aca="false">AVERAGE(C412:C441)</f>
        <v>#DIV/0!</v>
      </c>
    </row>
    <row r="442" customFormat="false" ht="11.25" hidden="false" customHeight="false" outlineLevel="0" collapsed="false">
      <c r="A442" s="199" t="n">
        <v>35987</v>
      </c>
      <c r="B442" s="192" t="n">
        <v>35987</v>
      </c>
      <c r="C442" s="306" t="str">
        <f aca="false">VLOOKUP($B442,data!$A$6:$M$15000,12)</f>
        <v>N/A</v>
      </c>
      <c r="D442" s="9" t="n">
        <f aca="false">IF(B442&lt;&gt;"",MONTH(B442),0)</f>
        <v>7</v>
      </c>
      <c r="E442" s="306" t="e">
        <f aca="false">AVERAGE(C436:C442)</f>
        <v>#DIV/0!</v>
      </c>
      <c r="F442" s="306" t="e">
        <f aca="false">AVERAGE(C413:C442)</f>
        <v>#DIV/0!</v>
      </c>
    </row>
    <row r="443" customFormat="false" ht="11.25" hidden="false" customHeight="false" outlineLevel="0" collapsed="false">
      <c r="A443" s="199" t="n">
        <v>35988</v>
      </c>
      <c r="B443" s="192" t="n">
        <v>35988</v>
      </c>
      <c r="C443" s="306" t="str">
        <f aca="false">VLOOKUP($B443,data!$A$6:$M$15000,12)</f>
        <v>N/A</v>
      </c>
      <c r="D443" s="9" t="n">
        <f aca="false">IF(B443&lt;&gt;"",MONTH(B443),0)</f>
        <v>7</v>
      </c>
      <c r="E443" s="306" t="e">
        <f aca="false">AVERAGE(C437:C443)</f>
        <v>#DIV/0!</v>
      </c>
      <c r="F443" s="306" t="e">
        <f aca="false">AVERAGE(C414:C443)</f>
        <v>#DIV/0!</v>
      </c>
    </row>
    <row r="444" customFormat="false" ht="11.25" hidden="false" customHeight="false" outlineLevel="0" collapsed="false">
      <c r="A444" s="199" t="n">
        <v>35989</v>
      </c>
      <c r="B444" s="192" t="n">
        <v>35989</v>
      </c>
      <c r="C444" s="306" t="str">
        <f aca="false">VLOOKUP($B444,data!$A$6:$M$15000,12)</f>
        <v>N/A</v>
      </c>
      <c r="D444" s="9" t="n">
        <f aca="false">IF(B444&lt;&gt;"",MONTH(B444),0)</f>
        <v>7</v>
      </c>
      <c r="E444" s="306" t="e">
        <f aca="false">AVERAGE(C438:C444)</f>
        <v>#DIV/0!</v>
      </c>
      <c r="F444" s="306" t="e">
        <f aca="false">AVERAGE(C415:C444)</f>
        <v>#DIV/0!</v>
      </c>
    </row>
    <row r="445" customFormat="false" ht="11.25" hidden="false" customHeight="false" outlineLevel="0" collapsed="false">
      <c r="A445" s="199" t="n">
        <v>35990</v>
      </c>
      <c r="B445" s="192" t="n">
        <v>35990</v>
      </c>
      <c r="C445" s="306" t="str">
        <f aca="false">VLOOKUP($B445,data!$A$6:$M$15000,12)</f>
        <v>N/A</v>
      </c>
      <c r="D445" s="9" t="n">
        <f aca="false">IF(B445&lt;&gt;"",MONTH(B445),0)</f>
        <v>7</v>
      </c>
      <c r="E445" s="306" t="e">
        <f aca="false">AVERAGE(C439:C445)</f>
        <v>#DIV/0!</v>
      </c>
      <c r="F445" s="306" t="e">
        <f aca="false">AVERAGE(C416:C445)</f>
        <v>#DIV/0!</v>
      </c>
    </row>
    <row r="446" customFormat="false" ht="11.25" hidden="false" customHeight="false" outlineLevel="0" collapsed="false">
      <c r="A446" s="199" t="n">
        <v>35991</v>
      </c>
      <c r="B446" s="192" t="n">
        <v>35991</v>
      </c>
      <c r="C446" s="306" t="str">
        <f aca="false">VLOOKUP($B446,data!$A$6:$M$15000,12)</f>
        <v>N/A</v>
      </c>
      <c r="D446" s="9" t="n">
        <f aca="false">IF(B446&lt;&gt;"",MONTH(B446),0)</f>
        <v>7</v>
      </c>
      <c r="E446" s="306" t="e">
        <f aca="false">AVERAGE(C440:C446)</f>
        <v>#DIV/0!</v>
      </c>
      <c r="F446" s="306" t="e">
        <f aca="false">AVERAGE(C417:C446)</f>
        <v>#DIV/0!</v>
      </c>
    </row>
    <row r="447" customFormat="false" ht="11.25" hidden="false" customHeight="false" outlineLevel="0" collapsed="false">
      <c r="A447" s="199" t="n">
        <v>35992</v>
      </c>
      <c r="B447" s="192" t="n">
        <v>35992</v>
      </c>
      <c r="C447" s="306" t="str">
        <f aca="false">VLOOKUP($B447,data!$A$6:$M$15000,12)</f>
        <v>N/A</v>
      </c>
      <c r="D447" s="9" t="n">
        <f aca="false">IF(B447&lt;&gt;"",MONTH(B447),0)</f>
        <v>7</v>
      </c>
      <c r="E447" s="306" t="e">
        <f aca="false">AVERAGE(C441:C447)</f>
        <v>#DIV/0!</v>
      </c>
      <c r="F447" s="306" t="e">
        <f aca="false">AVERAGE(C418:C447)</f>
        <v>#DIV/0!</v>
      </c>
    </row>
    <row r="448" customFormat="false" ht="11.25" hidden="false" customHeight="false" outlineLevel="0" collapsed="false">
      <c r="A448" s="199" t="n">
        <v>35993</v>
      </c>
      <c r="B448" s="192" t="n">
        <v>35993</v>
      </c>
      <c r="C448" s="306" t="str">
        <f aca="false">VLOOKUP($B448,data!$A$6:$M$15000,12)</f>
        <v>N/A</v>
      </c>
      <c r="D448" s="9" t="n">
        <f aca="false">IF(B448&lt;&gt;"",MONTH(B448),0)</f>
        <v>7</v>
      </c>
      <c r="E448" s="306" t="e">
        <f aca="false">AVERAGE(C442:C448)</f>
        <v>#DIV/0!</v>
      </c>
      <c r="F448" s="306" t="e">
        <f aca="false">AVERAGE(C419:C448)</f>
        <v>#DIV/0!</v>
      </c>
    </row>
    <row r="449" customFormat="false" ht="11.25" hidden="false" customHeight="false" outlineLevel="0" collapsed="false">
      <c r="A449" s="199" t="n">
        <v>35994</v>
      </c>
      <c r="B449" s="192" t="n">
        <v>35994</v>
      </c>
      <c r="C449" s="306" t="str">
        <f aca="false">VLOOKUP($B449,data!$A$6:$M$15000,12)</f>
        <v>N/A</v>
      </c>
      <c r="D449" s="9" t="n">
        <f aca="false">IF(B449&lt;&gt;"",MONTH(B449),0)</f>
        <v>7</v>
      </c>
      <c r="E449" s="306" t="e">
        <f aca="false">AVERAGE(C443:C449)</f>
        <v>#DIV/0!</v>
      </c>
      <c r="F449" s="306" t="e">
        <f aca="false">AVERAGE(C420:C449)</f>
        <v>#DIV/0!</v>
      </c>
    </row>
    <row r="450" customFormat="false" ht="11.25" hidden="false" customHeight="false" outlineLevel="0" collapsed="false">
      <c r="A450" s="199" t="n">
        <v>35995</v>
      </c>
      <c r="B450" s="192" t="n">
        <v>35995</v>
      </c>
      <c r="C450" s="306" t="str">
        <f aca="false">VLOOKUP($B450,data!$A$6:$M$15000,12)</f>
        <v>N/A</v>
      </c>
      <c r="D450" s="9" t="n">
        <f aca="false">IF(B450&lt;&gt;"",MONTH(B450),0)</f>
        <v>7</v>
      </c>
      <c r="E450" s="306" t="e">
        <f aca="false">AVERAGE(C444:C450)</f>
        <v>#DIV/0!</v>
      </c>
      <c r="F450" s="306" t="e">
        <f aca="false">AVERAGE(C421:C450)</f>
        <v>#DIV/0!</v>
      </c>
    </row>
    <row r="451" customFormat="false" ht="11.25" hidden="false" customHeight="false" outlineLevel="0" collapsed="false">
      <c r="A451" s="199" t="n">
        <v>35996</v>
      </c>
      <c r="B451" s="192" t="n">
        <v>35996</v>
      </c>
      <c r="C451" s="306" t="str">
        <f aca="false">VLOOKUP($B451,data!$A$6:$M$15000,12)</f>
        <v>N/A</v>
      </c>
      <c r="D451" s="9" t="n">
        <f aca="false">IF(B451&lt;&gt;"",MONTH(B451),0)</f>
        <v>7</v>
      </c>
      <c r="E451" s="306" t="e">
        <f aca="false">AVERAGE(C445:C451)</f>
        <v>#DIV/0!</v>
      </c>
      <c r="F451" s="306" t="e">
        <f aca="false">AVERAGE(C422:C451)</f>
        <v>#DIV/0!</v>
      </c>
    </row>
    <row r="452" customFormat="false" ht="11.25" hidden="false" customHeight="false" outlineLevel="0" collapsed="false">
      <c r="A452" s="199" t="n">
        <v>35997</v>
      </c>
      <c r="B452" s="192" t="n">
        <v>35997</v>
      </c>
      <c r="C452" s="306" t="str">
        <f aca="false">VLOOKUP($B452,data!$A$6:$M$15000,12)</f>
        <v>N/A</v>
      </c>
      <c r="D452" s="9" t="n">
        <f aca="false">IF(B452&lt;&gt;"",MONTH(B452),0)</f>
        <v>7</v>
      </c>
      <c r="E452" s="306" t="e">
        <f aca="false">AVERAGE(C446:C452)</f>
        <v>#DIV/0!</v>
      </c>
      <c r="F452" s="306" t="e">
        <f aca="false">AVERAGE(C423:C452)</f>
        <v>#DIV/0!</v>
      </c>
    </row>
    <row r="453" customFormat="false" ht="11.25" hidden="false" customHeight="false" outlineLevel="0" collapsed="false">
      <c r="A453" s="199" t="n">
        <v>35998</v>
      </c>
      <c r="B453" s="192" t="n">
        <v>35998</v>
      </c>
      <c r="C453" s="306" t="str">
        <f aca="false">VLOOKUP($B453,data!$A$6:$M$15000,12)</f>
        <v>N/A</v>
      </c>
      <c r="D453" s="9" t="n">
        <f aca="false">IF(B453&lt;&gt;"",MONTH(B453),0)</f>
        <v>7</v>
      </c>
      <c r="E453" s="306" t="e">
        <f aca="false">AVERAGE(C447:C453)</f>
        <v>#DIV/0!</v>
      </c>
      <c r="F453" s="306" t="e">
        <f aca="false">AVERAGE(C424:C453)</f>
        <v>#DIV/0!</v>
      </c>
    </row>
    <row r="454" customFormat="false" ht="11.25" hidden="false" customHeight="false" outlineLevel="0" collapsed="false">
      <c r="A454" s="199" t="n">
        <v>35999</v>
      </c>
      <c r="B454" s="192" t="n">
        <v>35999</v>
      </c>
      <c r="C454" s="306" t="str">
        <f aca="false">VLOOKUP($B454,data!$A$6:$M$15000,12)</f>
        <v>N/A</v>
      </c>
      <c r="D454" s="9" t="n">
        <f aca="false">IF(B454&lt;&gt;"",MONTH(B454),0)</f>
        <v>7</v>
      </c>
      <c r="E454" s="306" t="e">
        <f aca="false">AVERAGE(C448:C454)</f>
        <v>#DIV/0!</v>
      </c>
      <c r="F454" s="306" t="e">
        <f aca="false">AVERAGE(C425:C454)</f>
        <v>#DIV/0!</v>
      </c>
    </row>
    <row r="455" customFormat="false" ht="11.25" hidden="false" customHeight="false" outlineLevel="0" collapsed="false">
      <c r="A455" s="199" t="n">
        <v>36000</v>
      </c>
      <c r="B455" s="192" t="n">
        <v>36000</v>
      </c>
      <c r="C455" s="306" t="str">
        <f aca="false">VLOOKUP($B455,data!$A$6:$M$15000,12)</f>
        <v>N/A</v>
      </c>
      <c r="D455" s="9" t="n">
        <f aca="false">IF(B455&lt;&gt;"",MONTH(B455),0)</f>
        <v>7</v>
      </c>
      <c r="E455" s="306" t="e">
        <f aca="false">AVERAGE(C449:C455)</f>
        <v>#DIV/0!</v>
      </c>
      <c r="F455" s="306" t="e">
        <f aca="false">AVERAGE(C426:C455)</f>
        <v>#DIV/0!</v>
      </c>
    </row>
    <row r="456" customFormat="false" ht="11.25" hidden="false" customHeight="false" outlineLevel="0" collapsed="false">
      <c r="A456" s="199" t="n">
        <v>36001</v>
      </c>
      <c r="B456" s="192" t="n">
        <v>36001</v>
      </c>
      <c r="C456" s="306" t="str">
        <f aca="false">VLOOKUP($B456,data!$A$6:$M$15000,12)</f>
        <v>N/A</v>
      </c>
      <c r="D456" s="9" t="n">
        <f aca="false">IF(B456&lt;&gt;"",MONTH(B456),0)</f>
        <v>7</v>
      </c>
      <c r="E456" s="306" t="e">
        <f aca="false">AVERAGE(C450:C456)</f>
        <v>#DIV/0!</v>
      </c>
      <c r="F456" s="306" t="e">
        <f aca="false">AVERAGE(C427:C456)</f>
        <v>#DIV/0!</v>
      </c>
    </row>
    <row r="457" customFormat="false" ht="11.25" hidden="false" customHeight="false" outlineLevel="0" collapsed="false">
      <c r="A457" s="199" t="n">
        <v>36002</v>
      </c>
      <c r="B457" s="192" t="n">
        <v>36002</v>
      </c>
      <c r="C457" s="306" t="str">
        <f aca="false">VLOOKUP($B457,data!$A$6:$M$15000,12)</f>
        <v>N/A</v>
      </c>
      <c r="D457" s="9" t="n">
        <f aca="false">IF(B457&lt;&gt;"",MONTH(B457),0)</f>
        <v>7</v>
      </c>
      <c r="E457" s="306" t="e">
        <f aca="false">AVERAGE(C451:C457)</f>
        <v>#DIV/0!</v>
      </c>
      <c r="F457" s="306" t="e">
        <f aca="false">AVERAGE(C428:C457)</f>
        <v>#DIV/0!</v>
      </c>
    </row>
    <row r="458" customFormat="false" ht="11.25" hidden="false" customHeight="false" outlineLevel="0" collapsed="false">
      <c r="A458" s="199" t="n">
        <v>36003</v>
      </c>
      <c r="B458" s="192" t="n">
        <v>36003</v>
      </c>
      <c r="C458" s="306" t="str">
        <f aca="false">VLOOKUP($B458,data!$A$6:$M$15000,12)</f>
        <v>N/A</v>
      </c>
      <c r="D458" s="9" t="n">
        <f aca="false">IF(B458&lt;&gt;"",MONTH(B458),0)</f>
        <v>7</v>
      </c>
      <c r="E458" s="306" t="e">
        <f aca="false">AVERAGE(C452:C458)</f>
        <v>#DIV/0!</v>
      </c>
      <c r="F458" s="306" t="e">
        <f aca="false">AVERAGE(C429:C458)</f>
        <v>#DIV/0!</v>
      </c>
    </row>
    <row r="459" customFormat="false" ht="11.25" hidden="false" customHeight="false" outlineLevel="0" collapsed="false">
      <c r="A459" s="199" t="n">
        <v>36004</v>
      </c>
      <c r="B459" s="192" t="n">
        <v>36004</v>
      </c>
      <c r="C459" s="306" t="str">
        <f aca="false">VLOOKUP($B459,data!$A$6:$M$15000,12)</f>
        <v>N/A</v>
      </c>
      <c r="D459" s="9" t="n">
        <f aca="false">IF(B459&lt;&gt;"",MONTH(B459),0)</f>
        <v>7</v>
      </c>
      <c r="E459" s="306" t="e">
        <f aca="false">AVERAGE(C453:C459)</f>
        <v>#DIV/0!</v>
      </c>
      <c r="F459" s="306" t="e">
        <f aca="false">AVERAGE(C430:C459)</f>
        <v>#DIV/0!</v>
      </c>
    </row>
    <row r="460" customFormat="false" ht="11.25" hidden="false" customHeight="false" outlineLevel="0" collapsed="false">
      <c r="A460" s="199" t="n">
        <v>36005</v>
      </c>
      <c r="B460" s="192" t="n">
        <v>36005</v>
      </c>
      <c r="C460" s="306" t="str">
        <f aca="false">VLOOKUP($B460,data!$A$6:$M$15000,12)</f>
        <v>N/A</v>
      </c>
      <c r="D460" s="9" t="n">
        <f aca="false">IF(B460&lt;&gt;"",MONTH(B460),0)</f>
        <v>7</v>
      </c>
      <c r="E460" s="306" t="e">
        <f aca="false">AVERAGE(C454:C460)</f>
        <v>#DIV/0!</v>
      </c>
      <c r="F460" s="306" t="e">
        <f aca="false">AVERAGE(C431:C460)</f>
        <v>#DIV/0!</v>
      </c>
    </row>
    <row r="461" customFormat="false" ht="11.25" hidden="false" customHeight="false" outlineLevel="0" collapsed="false">
      <c r="A461" s="199" t="n">
        <v>36006</v>
      </c>
      <c r="B461" s="192" t="n">
        <v>36006</v>
      </c>
      <c r="C461" s="306" t="str">
        <f aca="false">VLOOKUP($B461,data!$A$6:$M$15000,12)</f>
        <v>N/A</v>
      </c>
      <c r="D461" s="9" t="n">
        <f aca="false">IF(B461&lt;&gt;"",MONTH(B461),0)</f>
        <v>7</v>
      </c>
      <c r="E461" s="306" t="e">
        <f aca="false">AVERAGE(C455:C461)</f>
        <v>#DIV/0!</v>
      </c>
      <c r="F461" s="306" t="e">
        <f aca="false">AVERAGE(C432:C461)</f>
        <v>#DIV/0!</v>
      </c>
    </row>
    <row r="462" customFormat="false" ht="11.25" hidden="false" customHeight="false" outlineLevel="0" collapsed="false">
      <c r="A462" s="199" t="n">
        <v>36007</v>
      </c>
      <c r="B462" s="192" t="n">
        <v>36007</v>
      </c>
      <c r="C462" s="306" t="str">
        <f aca="false">VLOOKUP($B462,data!$A$6:$M$15000,12)</f>
        <v>N/A</v>
      </c>
      <c r="D462" s="9" t="n">
        <f aca="false">IF(B462&lt;&gt;"",MONTH(B462),0)</f>
        <v>7</v>
      </c>
      <c r="E462" s="306" t="e">
        <f aca="false">AVERAGE(C456:C462)</f>
        <v>#DIV/0!</v>
      </c>
      <c r="F462" s="306" t="e">
        <f aca="false">AVERAGE(C433:C462)</f>
        <v>#DIV/0!</v>
      </c>
    </row>
    <row r="463" customFormat="false" ht="11.25" hidden="false" customHeight="false" outlineLevel="0" collapsed="false">
      <c r="A463" s="199" t="n">
        <v>36008</v>
      </c>
      <c r="B463" s="192" t="n">
        <v>36008</v>
      </c>
      <c r="C463" s="306" t="n">
        <f aca="false">VLOOKUP($B463,data!$A$6:$M$15000,12)</f>
        <v>2562000</v>
      </c>
      <c r="D463" s="9" t="n">
        <f aca="false">IF(B463&lt;&gt;"",MONTH(B463),0)</f>
        <v>8</v>
      </c>
      <c r="E463" s="306" t="n">
        <f aca="false">AVERAGE(C457:C463)</f>
        <v>2562000</v>
      </c>
      <c r="F463" s="306" t="n">
        <f aca="false">AVERAGE(C434:C463)</f>
        <v>2562000</v>
      </c>
    </row>
    <row r="464" customFormat="false" ht="11.25" hidden="false" customHeight="false" outlineLevel="0" collapsed="false">
      <c r="A464" s="199" t="n">
        <v>36009</v>
      </c>
      <c r="B464" s="192" t="n">
        <v>36009</v>
      </c>
      <c r="C464" s="306" t="n">
        <f aca="false">VLOOKUP($B464,data!$A$6:$M$15000,12)</f>
        <v>2608000</v>
      </c>
      <c r="D464" s="9" t="n">
        <f aca="false">IF(B464&lt;&gt;"",MONTH(B464),0)</f>
        <v>8</v>
      </c>
      <c r="E464" s="306" t="n">
        <f aca="false">AVERAGE(C458:C464)</f>
        <v>2585000</v>
      </c>
      <c r="F464" s="306" t="n">
        <f aca="false">AVERAGE(C435:C464)</f>
        <v>2585000</v>
      </c>
    </row>
    <row r="465" customFormat="false" ht="11.25" hidden="false" customHeight="false" outlineLevel="0" collapsed="false">
      <c r="A465" s="199" t="n">
        <v>36010</v>
      </c>
      <c r="B465" s="192" t="n">
        <v>36010</v>
      </c>
      <c r="C465" s="306" t="n">
        <f aca="false">VLOOKUP($B465,data!$A$6:$M$15000,12)</f>
        <v>3247000</v>
      </c>
      <c r="D465" s="9" t="n">
        <f aca="false">IF(B465&lt;&gt;"",MONTH(B465),0)</f>
        <v>8</v>
      </c>
      <c r="E465" s="306" t="n">
        <f aca="false">AVERAGE(C459:C465)</f>
        <v>2805666.66666667</v>
      </c>
      <c r="F465" s="306" t="n">
        <f aca="false">AVERAGE(C436:C465)</f>
        <v>2805666.66666667</v>
      </c>
    </row>
    <row r="466" customFormat="false" ht="11.25" hidden="false" customHeight="false" outlineLevel="0" collapsed="false">
      <c r="A466" s="199" t="n">
        <v>36011</v>
      </c>
      <c r="B466" s="192" t="n">
        <v>36011</v>
      </c>
      <c r="C466" s="306" t="n">
        <f aca="false">VLOOKUP($B466,data!$A$6:$M$15000,12)</f>
        <v>3266000</v>
      </c>
      <c r="D466" s="9" t="n">
        <f aca="false">IF(B466&lt;&gt;"",MONTH(B466),0)</f>
        <v>8</v>
      </c>
      <c r="E466" s="306" t="n">
        <f aca="false">AVERAGE(C460:C466)</f>
        <v>2920750</v>
      </c>
      <c r="F466" s="306" t="n">
        <f aca="false">AVERAGE(C437:C466)</f>
        <v>2920750</v>
      </c>
    </row>
    <row r="467" customFormat="false" ht="11.25" hidden="false" customHeight="false" outlineLevel="0" collapsed="false">
      <c r="A467" s="199" t="n">
        <v>36012</v>
      </c>
      <c r="B467" s="192" t="n">
        <v>36012</v>
      </c>
      <c r="C467" s="306" t="n">
        <f aca="false">VLOOKUP($B467,data!$A$6:$M$15000,12)</f>
        <v>3286000</v>
      </c>
      <c r="D467" s="9" t="n">
        <f aca="false">IF(B467&lt;&gt;"",MONTH(B467),0)</f>
        <v>8</v>
      </c>
      <c r="E467" s="306" t="n">
        <f aca="false">AVERAGE(C461:C467)</f>
        <v>2993800</v>
      </c>
      <c r="F467" s="306" t="n">
        <f aca="false">AVERAGE(C438:C467)</f>
        <v>2993800</v>
      </c>
    </row>
    <row r="468" customFormat="false" ht="11.25" hidden="false" customHeight="false" outlineLevel="0" collapsed="false">
      <c r="A468" s="199" t="n">
        <v>36013</v>
      </c>
      <c r="B468" s="192" t="n">
        <v>36013</v>
      </c>
      <c r="C468" s="306" t="n">
        <f aca="false">VLOOKUP($B468,data!$A$6:$M$15000,12)</f>
        <v>3019000</v>
      </c>
      <c r="D468" s="9" t="n">
        <f aca="false">IF(B468&lt;&gt;"",MONTH(B468),0)</f>
        <v>8</v>
      </c>
      <c r="E468" s="306" t="n">
        <f aca="false">AVERAGE(C462:C468)</f>
        <v>2998000</v>
      </c>
      <c r="F468" s="306" t="n">
        <f aca="false">AVERAGE(C439:C468)</f>
        <v>2998000</v>
      </c>
    </row>
    <row r="469" customFormat="false" ht="11.25" hidden="false" customHeight="false" outlineLevel="0" collapsed="false">
      <c r="A469" s="199" t="n">
        <v>36014</v>
      </c>
      <c r="B469" s="192" t="n">
        <v>36014</v>
      </c>
      <c r="C469" s="306" t="n">
        <f aca="false">VLOOKUP($B469,data!$A$6:$M$15000,12)</f>
        <v>2850000</v>
      </c>
      <c r="D469" s="9" t="n">
        <f aca="false">IF(B469&lt;&gt;"",MONTH(B469),0)</f>
        <v>8</v>
      </c>
      <c r="E469" s="306" t="n">
        <f aca="false">AVERAGE(C463:C469)</f>
        <v>2976857.14285714</v>
      </c>
      <c r="F469" s="306" t="n">
        <f aca="false">AVERAGE(C440:C469)</f>
        <v>2976857.14285714</v>
      </c>
    </row>
    <row r="470" customFormat="false" ht="11.25" hidden="false" customHeight="false" outlineLevel="0" collapsed="false">
      <c r="A470" s="199" t="n">
        <v>36015</v>
      </c>
      <c r="B470" s="192" t="n">
        <v>36015</v>
      </c>
      <c r="C470" s="306" t="n">
        <f aca="false">VLOOKUP($B470,data!$A$6:$M$15000,12)</f>
        <v>2481000</v>
      </c>
      <c r="D470" s="9" t="n">
        <f aca="false">IF(B470&lt;&gt;"",MONTH(B470),0)</f>
        <v>8</v>
      </c>
      <c r="E470" s="306" t="n">
        <f aca="false">AVERAGE(C464:C470)</f>
        <v>2965285.71428571</v>
      </c>
      <c r="F470" s="306" t="n">
        <f aca="false">AVERAGE(C441:C470)</f>
        <v>2914875</v>
      </c>
    </row>
    <row r="471" customFormat="false" ht="11.25" hidden="false" customHeight="false" outlineLevel="0" collapsed="false">
      <c r="A471" s="199" t="n">
        <v>36016</v>
      </c>
      <c r="B471" s="192" t="n">
        <v>36016</v>
      </c>
      <c r="C471" s="306" t="n">
        <f aca="false">VLOOKUP($B471,data!$A$6:$M$15000,12)</f>
        <v>2436000</v>
      </c>
      <c r="D471" s="9" t="n">
        <f aca="false">IF(B471&lt;&gt;"",MONTH(B471),0)</f>
        <v>8</v>
      </c>
      <c r="E471" s="306" t="n">
        <f aca="false">AVERAGE(C465:C471)</f>
        <v>2940714.28571429</v>
      </c>
      <c r="F471" s="306" t="n">
        <f aca="false">AVERAGE(C442:C471)</f>
        <v>2861666.66666667</v>
      </c>
    </row>
    <row r="472" customFormat="false" ht="11.25" hidden="false" customHeight="false" outlineLevel="0" collapsed="false">
      <c r="A472" s="199" t="n">
        <v>36017</v>
      </c>
      <c r="B472" s="192" t="n">
        <v>36017</v>
      </c>
      <c r="C472" s="306" t="n">
        <f aca="false">VLOOKUP($B472,data!$A$6:$M$15000,12)</f>
        <v>2936000</v>
      </c>
      <c r="D472" s="9" t="n">
        <f aca="false">IF(B472&lt;&gt;"",MONTH(B472),0)</f>
        <v>8</v>
      </c>
      <c r="E472" s="306" t="n">
        <f aca="false">AVERAGE(C466:C472)</f>
        <v>2896285.71428571</v>
      </c>
      <c r="F472" s="306" t="n">
        <f aca="false">AVERAGE(C443:C472)</f>
        <v>2869100</v>
      </c>
    </row>
    <row r="473" customFormat="false" ht="11.25" hidden="false" customHeight="false" outlineLevel="0" collapsed="false">
      <c r="A473" s="199" t="n">
        <v>36018</v>
      </c>
      <c r="B473" s="192" t="n">
        <v>36018</v>
      </c>
      <c r="C473" s="306" t="n">
        <f aca="false">VLOOKUP($B473,data!$A$6:$M$15000,12)</f>
        <v>3161000</v>
      </c>
      <c r="D473" s="9" t="n">
        <f aca="false">IF(B473&lt;&gt;"",MONTH(B473),0)</f>
        <v>8</v>
      </c>
      <c r="E473" s="306" t="n">
        <f aca="false">AVERAGE(C467:C473)</f>
        <v>2881285.71428571</v>
      </c>
      <c r="F473" s="306" t="n">
        <f aca="false">AVERAGE(C444:C473)</f>
        <v>2895636.36363636</v>
      </c>
    </row>
    <row r="474" customFormat="false" ht="11.25" hidden="false" customHeight="false" outlineLevel="0" collapsed="false">
      <c r="A474" s="199" t="n">
        <v>36019</v>
      </c>
      <c r="B474" s="192" t="n">
        <v>36019</v>
      </c>
      <c r="C474" s="306" t="n">
        <f aca="false">VLOOKUP($B474,data!$A$6:$M$15000,12)</f>
        <v>3243000</v>
      </c>
      <c r="D474" s="9" t="n">
        <f aca="false">IF(B474&lt;&gt;"",MONTH(B474),0)</f>
        <v>8</v>
      </c>
      <c r="E474" s="306" t="n">
        <f aca="false">AVERAGE(C468:C474)</f>
        <v>2875142.85714286</v>
      </c>
      <c r="F474" s="306" t="n">
        <f aca="false">AVERAGE(C445:C474)</f>
        <v>2924583.33333333</v>
      </c>
    </row>
    <row r="475" customFormat="false" ht="11.25" hidden="false" customHeight="false" outlineLevel="0" collapsed="false">
      <c r="A475" s="199" t="n">
        <v>36020</v>
      </c>
      <c r="B475" s="192" t="n">
        <v>36020</v>
      </c>
      <c r="C475" s="306" t="n">
        <f aca="false">VLOOKUP($B475,data!$A$6:$M$15000,12)</f>
        <v>3221000</v>
      </c>
      <c r="D475" s="9" t="n">
        <f aca="false">IF(B475&lt;&gt;"",MONTH(B475),0)</f>
        <v>8</v>
      </c>
      <c r="E475" s="306" t="n">
        <f aca="false">AVERAGE(C469:C475)</f>
        <v>2904000</v>
      </c>
      <c r="F475" s="306" t="n">
        <f aca="false">AVERAGE(C446:C475)</f>
        <v>2947384.61538462</v>
      </c>
    </row>
    <row r="476" customFormat="false" ht="11.25" hidden="false" customHeight="false" outlineLevel="0" collapsed="false">
      <c r="A476" s="199" t="n">
        <v>36021</v>
      </c>
      <c r="B476" s="192" t="n">
        <v>36021</v>
      </c>
      <c r="C476" s="306" t="n">
        <f aca="false">VLOOKUP($B476,data!$A$6:$M$15000,12)</f>
        <v>3221000</v>
      </c>
      <c r="D476" s="9" t="n">
        <f aca="false">IF(B476&lt;&gt;"",MONTH(B476),0)</f>
        <v>8</v>
      </c>
      <c r="E476" s="306" t="n">
        <f aca="false">AVERAGE(C470:C476)</f>
        <v>2957000</v>
      </c>
      <c r="F476" s="306" t="n">
        <f aca="false">AVERAGE(C447:C476)</f>
        <v>2966928.57142857</v>
      </c>
    </row>
    <row r="477" customFormat="false" ht="11.25" hidden="false" customHeight="false" outlineLevel="0" collapsed="false">
      <c r="A477" s="199" t="n">
        <v>36022</v>
      </c>
      <c r="B477" s="192" t="n">
        <v>36022</v>
      </c>
      <c r="C477" s="306" t="n">
        <f aca="false">VLOOKUP($B477,data!$A$6:$M$15000,12)</f>
        <v>2740000</v>
      </c>
      <c r="D477" s="9" t="n">
        <f aca="false">IF(B477&lt;&gt;"",MONTH(B477),0)</f>
        <v>8</v>
      </c>
      <c r="E477" s="306" t="n">
        <f aca="false">AVERAGE(C471:C477)</f>
        <v>2994000</v>
      </c>
      <c r="F477" s="306" t="n">
        <f aca="false">AVERAGE(C448:C477)</f>
        <v>2951800</v>
      </c>
    </row>
    <row r="478" customFormat="false" ht="11.25" hidden="false" customHeight="false" outlineLevel="0" collapsed="false">
      <c r="A478" s="199" t="n">
        <v>36023</v>
      </c>
      <c r="B478" s="192" t="n">
        <v>36023</v>
      </c>
      <c r="C478" s="306" t="n">
        <f aca="false">VLOOKUP($B478,data!$A$6:$M$15000,12)</f>
        <v>2446000</v>
      </c>
      <c r="D478" s="9" t="n">
        <f aca="false">IF(B478&lt;&gt;"",MONTH(B478),0)</f>
        <v>8</v>
      </c>
      <c r="E478" s="306" t="n">
        <f aca="false">AVERAGE(C472:C478)</f>
        <v>2995428.57142857</v>
      </c>
      <c r="F478" s="306" t="n">
        <f aca="false">AVERAGE(C449:C478)</f>
        <v>2920187.5</v>
      </c>
    </row>
    <row r="479" customFormat="false" ht="11.25" hidden="false" customHeight="false" outlineLevel="0" collapsed="false">
      <c r="A479" s="199" t="n">
        <v>36024</v>
      </c>
      <c r="B479" s="192" t="n">
        <v>36024</v>
      </c>
      <c r="C479" s="306" t="n">
        <f aca="false">VLOOKUP($B479,data!$A$6:$M$15000,12)</f>
        <v>2745000</v>
      </c>
      <c r="D479" s="9" t="n">
        <f aca="false">IF(B479&lt;&gt;"",MONTH(B479),0)</f>
        <v>8</v>
      </c>
      <c r="E479" s="306" t="n">
        <f aca="false">AVERAGE(C473:C479)</f>
        <v>2968142.85714286</v>
      </c>
      <c r="F479" s="306" t="n">
        <f aca="false">AVERAGE(C450:C479)</f>
        <v>2909882.35294118</v>
      </c>
    </row>
    <row r="480" customFormat="false" ht="11.25" hidden="false" customHeight="false" outlineLevel="0" collapsed="false">
      <c r="A480" s="199" t="n">
        <v>36025</v>
      </c>
      <c r="B480" s="192" t="n">
        <v>36025</v>
      </c>
      <c r="C480" s="306" t="n">
        <f aca="false">VLOOKUP($B480,data!$A$6:$M$15000,12)</f>
        <v>2758000</v>
      </c>
      <c r="D480" s="9" t="n">
        <f aca="false">IF(B480&lt;&gt;"",MONTH(B480),0)</f>
        <v>8</v>
      </c>
      <c r="E480" s="306" t="n">
        <f aca="false">AVERAGE(C474:C480)</f>
        <v>2910571.42857143</v>
      </c>
      <c r="F480" s="306" t="n">
        <f aca="false">AVERAGE(C451:C480)</f>
        <v>2901444.44444444</v>
      </c>
    </row>
    <row r="481" customFormat="false" ht="11.25" hidden="false" customHeight="false" outlineLevel="0" collapsed="false">
      <c r="A481" s="199" t="n">
        <v>36026</v>
      </c>
      <c r="B481" s="192" t="n">
        <v>36026</v>
      </c>
      <c r="C481" s="306" t="n">
        <f aca="false">VLOOKUP($B481,data!$A$6:$M$15000,12)</f>
        <v>2698000</v>
      </c>
      <c r="D481" s="9" t="n">
        <f aca="false">IF(B481&lt;&gt;"",MONTH(B481),0)</f>
        <v>8</v>
      </c>
      <c r="E481" s="306" t="n">
        <f aca="false">AVERAGE(C475:C481)</f>
        <v>2832714.28571429</v>
      </c>
      <c r="F481" s="306" t="n">
        <f aca="false">AVERAGE(C452:C481)</f>
        <v>2890736.84210526</v>
      </c>
    </row>
    <row r="482" customFormat="false" ht="11.25" hidden="false" customHeight="false" outlineLevel="0" collapsed="false">
      <c r="A482" s="199" t="n">
        <v>36027</v>
      </c>
      <c r="B482" s="192" t="n">
        <v>36027</v>
      </c>
      <c r="C482" s="306" t="n">
        <f aca="false">VLOOKUP($B482,data!$A$6:$M$15000,12)</f>
        <v>2759000</v>
      </c>
      <c r="D482" s="9" t="n">
        <f aca="false">IF(B482&lt;&gt;"",MONTH(B482),0)</f>
        <v>8</v>
      </c>
      <c r="E482" s="306" t="n">
        <f aca="false">AVERAGE(C476:C482)</f>
        <v>2766714.28571429</v>
      </c>
      <c r="F482" s="306" t="n">
        <f aca="false">AVERAGE(C453:C482)</f>
        <v>2884150</v>
      </c>
    </row>
    <row r="483" customFormat="false" ht="11.25" hidden="false" customHeight="false" outlineLevel="0" collapsed="false">
      <c r="A483" s="199" t="n">
        <v>36028</v>
      </c>
      <c r="B483" s="192" t="n">
        <v>36028</v>
      </c>
      <c r="C483" s="306" t="n">
        <f aca="false">VLOOKUP($B483,data!$A$6:$M$15000,12)</f>
        <v>2669000</v>
      </c>
      <c r="D483" s="9" t="n">
        <f aca="false">IF(B483&lt;&gt;"",MONTH(B483),0)</f>
        <v>8</v>
      </c>
      <c r="E483" s="306" t="n">
        <f aca="false">AVERAGE(C477:C483)</f>
        <v>2687857.14285714</v>
      </c>
      <c r="F483" s="306" t="n">
        <f aca="false">AVERAGE(C454:C483)</f>
        <v>2873904.76190476</v>
      </c>
    </row>
    <row r="484" customFormat="false" ht="11.25" hidden="false" customHeight="false" outlineLevel="0" collapsed="false">
      <c r="A484" s="199" t="n">
        <v>36029</v>
      </c>
      <c r="B484" s="192" t="n">
        <v>36029</v>
      </c>
      <c r="C484" s="306" t="n">
        <f aca="false">VLOOKUP($B484,data!$A$6:$M$15000,12)</f>
        <v>2510000</v>
      </c>
      <c r="D484" s="9" t="n">
        <f aca="false">IF(B484&lt;&gt;"",MONTH(B484),0)</f>
        <v>8</v>
      </c>
      <c r="E484" s="306" t="n">
        <f aca="false">AVERAGE(C478:C484)</f>
        <v>2655000</v>
      </c>
      <c r="F484" s="306" t="n">
        <f aca="false">AVERAGE(C455:C484)</f>
        <v>2857363.63636364</v>
      </c>
    </row>
    <row r="485" customFormat="false" ht="11.25" hidden="false" customHeight="false" outlineLevel="0" collapsed="false">
      <c r="A485" s="199" t="n">
        <v>36030</v>
      </c>
      <c r="B485" s="192" t="n">
        <v>36030</v>
      </c>
      <c r="C485" s="306" t="n">
        <f aca="false">VLOOKUP($B485,data!$A$6:$M$15000,12)</f>
        <v>2450000</v>
      </c>
      <c r="D485" s="9" t="n">
        <f aca="false">IF(B485&lt;&gt;"",MONTH(B485),0)</f>
        <v>8</v>
      </c>
      <c r="E485" s="306" t="n">
        <f aca="false">AVERAGE(C479:C485)</f>
        <v>2655571.42857143</v>
      </c>
      <c r="F485" s="306" t="n">
        <f aca="false">AVERAGE(C456:C485)</f>
        <v>2839652.17391304</v>
      </c>
    </row>
    <row r="486" customFormat="false" ht="11.25" hidden="false" customHeight="false" outlineLevel="0" collapsed="false">
      <c r="A486" s="199" t="n">
        <v>36031</v>
      </c>
      <c r="B486" s="192" t="n">
        <v>36031</v>
      </c>
      <c r="C486" s="306" t="n">
        <f aca="false">VLOOKUP($B486,data!$A$6:$M$15000,12)</f>
        <v>3048000</v>
      </c>
      <c r="D486" s="9" t="n">
        <f aca="false">IF(B486&lt;&gt;"",MONTH(B486),0)</f>
        <v>8</v>
      </c>
      <c r="E486" s="306" t="n">
        <f aca="false">AVERAGE(C480:C486)</f>
        <v>2698857.14285714</v>
      </c>
      <c r="F486" s="306" t="n">
        <f aca="false">AVERAGE(C457:C486)</f>
        <v>2848333.33333333</v>
      </c>
    </row>
    <row r="487" customFormat="false" ht="11.25" hidden="false" customHeight="false" outlineLevel="0" collapsed="false">
      <c r="A487" s="199" t="n">
        <v>36032</v>
      </c>
      <c r="B487" s="192" t="n">
        <v>36032</v>
      </c>
      <c r="C487" s="306" t="n">
        <f aca="false">VLOOKUP($B487,data!$A$6:$M$15000,12)</f>
        <v>2992000</v>
      </c>
      <c r="D487" s="9" t="n">
        <f aca="false">IF(B487&lt;&gt;"",MONTH(B487),0)</f>
        <v>8</v>
      </c>
      <c r="E487" s="306" t="n">
        <f aca="false">AVERAGE(C481:C487)</f>
        <v>2732285.71428571</v>
      </c>
      <c r="F487" s="306" t="n">
        <f aca="false">AVERAGE(C458:C487)</f>
        <v>2854080</v>
      </c>
    </row>
    <row r="488" customFormat="false" ht="11.25" hidden="false" customHeight="false" outlineLevel="0" collapsed="false">
      <c r="A488" s="199" t="n">
        <v>36033</v>
      </c>
      <c r="B488" s="192" t="n">
        <v>36033</v>
      </c>
      <c r="C488" s="306" t="n">
        <f aca="false">VLOOKUP($B488,data!$A$6:$M$15000,12)</f>
        <v>2991000</v>
      </c>
      <c r="D488" s="9" t="n">
        <f aca="false">IF(B488&lt;&gt;"",MONTH(B488),0)</f>
        <v>8</v>
      </c>
      <c r="E488" s="306" t="n">
        <f aca="false">AVERAGE(C482:C488)</f>
        <v>2774142.85714286</v>
      </c>
      <c r="F488" s="306" t="n">
        <f aca="false">AVERAGE(C459:C488)</f>
        <v>2859346.15384615</v>
      </c>
    </row>
    <row r="489" customFormat="false" ht="11.25" hidden="false" customHeight="false" outlineLevel="0" collapsed="false">
      <c r="A489" s="199" t="n">
        <v>36034</v>
      </c>
      <c r="B489" s="192" t="n">
        <v>36034</v>
      </c>
      <c r="C489" s="306" t="n">
        <f aca="false">VLOOKUP($B489,data!$A$6:$M$15000,12)</f>
        <v>3153000</v>
      </c>
      <c r="D489" s="9" t="n">
        <f aca="false">IF(B489&lt;&gt;"",MONTH(B489),0)</f>
        <v>8</v>
      </c>
      <c r="E489" s="306" t="n">
        <f aca="false">AVERAGE(C483:C489)</f>
        <v>2830428.57142857</v>
      </c>
      <c r="F489" s="306" t="n">
        <f aca="false">AVERAGE(C460:C489)</f>
        <v>2870222.22222222</v>
      </c>
    </row>
    <row r="490" customFormat="false" ht="11.25" hidden="false" customHeight="false" outlineLevel="0" collapsed="false">
      <c r="A490" s="199" t="n">
        <v>36035</v>
      </c>
      <c r="B490" s="192" t="n">
        <v>36035</v>
      </c>
      <c r="C490" s="306" t="n">
        <f aca="false">VLOOKUP($B490,data!$A$6:$M$15000,12)</f>
        <v>3162000</v>
      </c>
      <c r="D490" s="9" t="n">
        <f aca="false">IF(B490&lt;&gt;"",MONTH(B490),0)</f>
        <v>8</v>
      </c>
      <c r="E490" s="306" t="n">
        <f aca="false">AVERAGE(C484:C490)</f>
        <v>2900857.14285714</v>
      </c>
      <c r="F490" s="306" t="n">
        <f aca="false">AVERAGE(C461:C490)</f>
        <v>2880642.85714286</v>
      </c>
    </row>
    <row r="491" customFormat="false" ht="11.25" hidden="false" customHeight="false" outlineLevel="0" collapsed="false">
      <c r="A491" s="199" t="n">
        <v>36036</v>
      </c>
      <c r="B491" s="192" t="n">
        <v>36036</v>
      </c>
      <c r="C491" s="306" t="n">
        <f aca="false">VLOOKUP($B491,data!$A$6:$M$15000,12)</f>
        <v>2948000</v>
      </c>
      <c r="D491" s="9" t="n">
        <f aca="false">IF(B491&lt;&gt;"",MONTH(B491),0)</f>
        <v>8</v>
      </c>
      <c r="E491" s="306" t="n">
        <f aca="false">AVERAGE(C485:C491)</f>
        <v>2963428.57142857</v>
      </c>
      <c r="F491" s="306" t="n">
        <f aca="false">AVERAGE(C462:C491)</f>
        <v>2882965.51724138</v>
      </c>
    </row>
    <row r="492" customFormat="false" ht="11.25" hidden="false" customHeight="false" outlineLevel="0" collapsed="false">
      <c r="A492" s="199" t="n">
        <v>36037</v>
      </c>
      <c r="B492" s="192" t="n">
        <v>36037</v>
      </c>
      <c r="C492" s="306" t="n">
        <f aca="false">VLOOKUP($B492,data!$A$6:$M$15000,12)</f>
        <v>2972000</v>
      </c>
      <c r="D492" s="9" t="n">
        <f aca="false">IF(B492&lt;&gt;"",MONTH(B492),0)</f>
        <v>8</v>
      </c>
      <c r="E492" s="306" t="n">
        <f aca="false">AVERAGE(C486:C492)</f>
        <v>3038000</v>
      </c>
      <c r="F492" s="306" t="n">
        <f aca="false">AVERAGE(C463:C492)</f>
        <v>2885933.33333333</v>
      </c>
    </row>
    <row r="493" customFormat="false" ht="11.25" hidden="false" customHeight="false" outlineLevel="0" collapsed="false">
      <c r="A493" s="199" t="n">
        <v>36038</v>
      </c>
      <c r="B493" s="192" t="n">
        <v>36038</v>
      </c>
      <c r="C493" s="306" t="n">
        <f aca="false">VLOOKUP($B493,data!$A$6:$M$15000,12)</f>
        <v>3507000</v>
      </c>
      <c r="D493" s="9" t="n">
        <f aca="false">IF(B493&lt;&gt;"",MONTH(B493),0)</f>
        <v>8</v>
      </c>
      <c r="E493" s="306" t="n">
        <f aca="false">AVERAGE(C487:C493)</f>
        <v>3103571.42857143</v>
      </c>
      <c r="F493" s="306" t="n">
        <f aca="false">AVERAGE(C464:C493)</f>
        <v>2917433.33333333</v>
      </c>
    </row>
    <row r="494" customFormat="false" ht="11.25" hidden="false" customHeight="false" outlineLevel="0" collapsed="false">
      <c r="A494" s="199" t="n">
        <v>36039</v>
      </c>
      <c r="B494" s="192" t="n">
        <v>36039</v>
      </c>
      <c r="C494" s="306" t="n">
        <f aca="false">VLOOKUP($B494,data!$A$6:$M$15000,12)</f>
        <v>3512000</v>
      </c>
      <c r="D494" s="9" t="n">
        <f aca="false">IF(B494&lt;&gt;"",MONTH(B494),0)</f>
        <v>9</v>
      </c>
      <c r="E494" s="306" t="n">
        <f aca="false">AVERAGE(C488:C494)</f>
        <v>3177857.14285714</v>
      </c>
      <c r="F494" s="306" t="n">
        <f aca="false">AVERAGE(C465:C494)</f>
        <v>2947566.66666667</v>
      </c>
    </row>
    <row r="495" customFormat="false" ht="11.25" hidden="false" customHeight="false" outlineLevel="0" collapsed="false">
      <c r="A495" s="199" t="n">
        <v>36040</v>
      </c>
      <c r="B495" s="192" t="n">
        <v>36040</v>
      </c>
      <c r="C495" s="306" t="n">
        <f aca="false">VLOOKUP($B495,data!$A$6:$M$15000,12)</f>
        <v>3443000</v>
      </c>
      <c r="D495" s="9" t="n">
        <f aca="false">IF(B495&lt;&gt;"",MONTH(B495),0)</f>
        <v>9</v>
      </c>
      <c r="E495" s="306" t="n">
        <f aca="false">AVERAGE(C489:C495)</f>
        <v>3242428.57142857</v>
      </c>
      <c r="F495" s="306" t="n">
        <f aca="false">AVERAGE(C466:C495)</f>
        <v>2954100</v>
      </c>
    </row>
    <row r="496" customFormat="false" ht="11.25" hidden="false" customHeight="false" outlineLevel="0" collapsed="false">
      <c r="A496" s="199" t="n">
        <v>36041</v>
      </c>
      <c r="B496" s="192" t="n">
        <v>36041</v>
      </c>
      <c r="C496" s="306" t="n">
        <f aca="false">VLOOKUP($B496,data!$A$6:$M$15000,12)</f>
        <v>3576000</v>
      </c>
      <c r="D496" s="9" t="n">
        <f aca="false">IF(B496&lt;&gt;"",MONTH(B496),0)</f>
        <v>9</v>
      </c>
      <c r="E496" s="306" t="n">
        <f aca="false">AVERAGE(C490:C496)</f>
        <v>3302857.14285714</v>
      </c>
      <c r="F496" s="306" t="n">
        <f aca="false">AVERAGE(C467:C496)</f>
        <v>2964433.33333333</v>
      </c>
    </row>
    <row r="497" customFormat="false" ht="11.25" hidden="false" customHeight="false" outlineLevel="0" collapsed="false">
      <c r="A497" s="199" t="n">
        <v>36042</v>
      </c>
      <c r="B497" s="192" t="n">
        <v>36042</v>
      </c>
      <c r="C497" s="306" t="n">
        <f aca="false">VLOOKUP($B497,data!$A$6:$M$15000,12)</f>
        <v>2977000</v>
      </c>
      <c r="D497" s="9" t="n">
        <f aca="false">IF(B497&lt;&gt;"",MONTH(B497),0)</f>
        <v>9</v>
      </c>
      <c r="E497" s="306" t="n">
        <f aca="false">AVERAGE(C491:C497)</f>
        <v>3276428.57142857</v>
      </c>
      <c r="F497" s="306" t="n">
        <f aca="false">AVERAGE(C468:C497)</f>
        <v>2954133.33333333</v>
      </c>
    </row>
    <row r="498" customFormat="false" ht="11.25" hidden="false" customHeight="false" outlineLevel="0" collapsed="false">
      <c r="A498" s="199" t="n">
        <v>36043</v>
      </c>
      <c r="B498" s="192" t="n">
        <v>36043</v>
      </c>
      <c r="C498" s="306" t="n">
        <f aca="false">VLOOKUP($B498,data!$A$6:$M$15000,12)</f>
        <v>2657000</v>
      </c>
      <c r="D498" s="9" t="n">
        <f aca="false">IF(B498&lt;&gt;"",MONTH(B498),0)</f>
        <v>9</v>
      </c>
      <c r="E498" s="306" t="n">
        <f aca="false">AVERAGE(C492:C498)</f>
        <v>3234857.14285714</v>
      </c>
      <c r="F498" s="306" t="n">
        <f aca="false">AVERAGE(C469:C498)</f>
        <v>2942066.66666667</v>
      </c>
    </row>
    <row r="499" customFormat="false" ht="11.25" hidden="false" customHeight="false" outlineLevel="0" collapsed="false">
      <c r="A499" s="199" t="n">
        <v>36044</v>
      </c>
      <c r="B499" s="192" t="n">
        <v>36044</v>
      </c>
      <c r="C499" s="306" t="n">
        <f aca="false">VLOOKUP($B499,data!$A$6:$M$15000,12)</f>
        <v>2405000</v>
      </c>
      <c r="D499" s="9" t="n">
        <f aca="false">IF(B499&lt;&gt;"",MONTH(B499),0)</f>
        <v>9</v>
      </c>
      <c r="E499" s="306" t="n">
        <f aca="false">AVERAGE(C493:C499)</f>
        <v>3153857.14285714</v>
      </c>
      <c r="F499" s="306" t="n">
        <f aca="false">AVERAGE(C470:C499)</f>
        <v>2927233.33333333</v>
      </c>
    </row>
    <row r="500" customFormat="false" ht="11.25" hidden="false" customHeight="false" outlineLevel="0" collapsed="false">
      <c r="A500" s="199" t="n">
        <v>36045</v>
      </c>
      <c r="B500" s="192" t="n">
        <v>36045</v>
      </c>
      <c r="C500" s="306" t="n">
        <f aca="false">VLOOKUP($B500,data!$A$6:$M$15000,12)</f>
        <v>2696000</v>
      </c>
      <c r="D500" s="9" t="n">
        <f aca="false">IF(B500&lt;&gt;"",MONTH(B500),0)</f>
        <v>9</v>
      </c>
      <c r="E500" s="306" t="n">
        <f aca="false">AVERAGE(C494:C500)</f>
        <v>3038000</v>
      </c>
      <c r="F500" s="306" t="n">
        <f aca="false">AVERAGE(C471:C500)</f>
        <v>2934400</v>
      </c>
    </row>
    <row r="501" customFormat="false" ht="11.25" hidden="false" customHeight="false" outlineLevel="0" collapsed="false">
      <c r="A501" s="199" t="n">
        <v>36046</v>
      </c>
      <c r="B501" s="192" t="n">
        <v>36046</v>
      </c>
      <c r="C501" s="306" t="n">
        <f aca="false">VLOOKUP($B501,data!$A$6:$M$15000,12)</f>
        <v>3110000</v>
      </c>
      <c r="D501" s="9" t="n">
        <f aca="false">IF(B501&lt;&gt;"",MONTH(B501),0)</f>
        <v>9</v>
      </c>
      <c r="E501" s="306" t="n">
        <f aca="false">AVERAGE(C495:C501)</f>
        <v>2980571.42857143</v>
      </c>
      <c r="F501" s="306" t="n">
        <f aca="false">AVERAGE(C472:C501)</f>
        <v>2956866.66666667</v>
      </c>
    </row>
    <row r="502" customFormat="false" ht="11.25" hidden="false" customHeight="false" outlineLevel="0" collapsed="false">
      <c r="A502" s="199" t="n">
        <v>36047</v>
      </c>
      <c r="B502" s="192" t="n">
        <v>36047</v>
      </c>
      <c r="C502" s="306" t="n">
        <f aca="false">VLOOKUP($B502,data!$A$6:$M$15000,12)</f>
        <v>2773000</v>
      </c>
      <c r="D502" s="9" t="n">
        <f aca="false">IF(B502&lt;&gt;"",MONTH(B502),0)</f>
        <v>9</v>
      </c>
      <c r="E502" s="306" t="n">
        <f aca="false">AVERAGE(C496:C502)</f>
        <v>2884857.14285714</v>
      </c>
      <c r="F502" s="306" t="n">
        <f aca="false">AVERAGE(C473:C502)</f>
        <v>2951433.33333333</v>
      </c>
    </row>
    <row r="503" customFormat="false" ht="11.25" hidden="false" customHeight="false" outlineLevel="0" collapsed="false">
      <c r="A503" s="199" t="n">
        <v>36048</v>
      </c>
      <c r="B503" s="192" t="n">
        <v>36048</v>
      </c>
      <c r="C503" s="306" t="n">
        <f aca="false">VLOOKUP($B503,data!$A$6:$M$15000,12)</f>
        <v>2768000</v>
      </c>
      <c r="D503" s="9" t="n">
        <f aca="false">IF(B503&lt;&gt;"",MONTH(B503),0)</f>
        <v>9</v>
      </c>
      <c r="E503" s="306" t="n">
        <f aca="false">AVERAGE(C497:C503)</f>
        <v>2769428.57142857</v>
      </c>
      <c r="F503" s="306" t="n">
        <f aca="false">AVERAGE(C474:C503)</f>
        <v>2938333.33333333</v>
      </c>
    </row>
    <row r="504" customFormat="false" ht="11.25" hidden="false" customHeight="false" outlineLevel="0" collapsed="false">
      <c r="A504" s="199" t="n">
        <v>36049</v>
      </c>
      <c r="B504" s="192" t="n">
        <v>36049</v>
      </c>
      <c r="C504" s="306" t="n">
        <f aca="false">VLOOKUP($B504,data!$A$6:$M$15000,12)</f>
        <v>2506000</v>
      </c>
      <c r="D504" s="9" t="n">
        <f aca="false">IF(B504&lt;&gt;"",MONTH(B504),0)</f>
        <v>9</v>
      </c>
      <c r="E504" s="306" t="n">
        <f aca="false">AVERAGE(C498:C504)</f>
        <v>2702142.85714286</v>
      </c>
      <c r="F504" s="306" t="n">
        <f aca="false">AVERAGE(C475:C504)</f>
        <v>2913766.66666667</v>
      </c>
    </row>
    <row r="505" customFormat="false" ht="11.25" hidden="false" customHeight="false" outlineLevel="0" collapsed="false">
      <c r="A505" s="199" t="n">
        <v>36050</v>
      </c>
      <c r="B505" s="192" t="n">
        <v>36050</v>
      </c>
      <c r="C505" s="306" t="n">
        <f aca="false">VLOOKUP($B505,data!$A$6:$M$15000,12)</f>
        <v>2247000</v>
      </c>
      <c r="D505" s="9" t="n">
        <f aca="false">IF(B505&lt;&gt;"",MONTH(B505),0)</f>
        <v>9</v>
      </c>
      <c r="E505" s="306" t="n">
        <f aca="false">AVERAGE(C499:C505)</f>
        <v>2643571.42857143</v>
      </c>
      <c r="F505" s="306" t="n">
        <f aca="false">AVERAGE(C476:C505)</f>
        <v>2881300</v>
      </c>
    </row>
    <row r="506" customFormat="false" ht="11.25" hidden="false" customHeight="false" outlineLevel="0" collapsed="false">
      <c r="A506" s="199" t="n">
        <v>36051</v>
      </c>
      <c r="B506" s="192" t="n">
        <v>36051</v>
      </c>
      <c r="C506" s="306" t="n">
        <f aca="false">VLOOKUP($B506,data!$A$6:$M$15000,12)</f>
        <v>2181000</v>
      </c>
      <c r="D506" s="9" t="n">
        <f aca="false">IF(B506&lt;&gt;"",MONTH(B506),0)</f>
        <v>9</v>
      </c>
      <c r="E506" s="306" t="n">
        <f aca="false">AVERAGE(C500:C506)</f>
        <v>2611571.42857143</v>
      </c>
      <c r="F506" s="306" t="n">
        <f aca="false">AVERAGE(C477:C506)</f>
        <v>2846633.33333333</v>
      </c>
    </row>
    <row r="507" customFormat="false" ht="11.25" hidden="false" customHeight="false" outlineLevel="0" collapsed="false">
      <c r="A507" s="199" t="n">
        <v>36052</v>
      </c>
      <c r="B507" s="192" t="n">
        <v>36052</v>
      </c>
      <c r="C507" s="306" t="n">
        <f aca="false">VLOOKUP($B507,data!$A$6:$M$15000,12)</f>
        <v>2678000</v>
      </c>
      <c r="D507" s="9" t="n">
        <f aca="false">IF(B507&lt;&gt;"",MONTH(B507),0)</f>
        <v>9</v>
      </c>
      <c r="E507" s="306" t="n">
        <f aca="false">AVERAGE(C501:C507)</f>
        <v>2609000</v>
      </c>
      <c r="F507" s="306" t="n">
        <f aca="false">AVERAGE(C478:C507)</f>
        <v>2844566.66666667</v>
      </c>
    </row>
    <row r="508" customFormat="false" ht="11.25" hidden="false" customHeight="false" outlineLevel="0" collapsed="false">
      <c r="A508" s="199" t="n">
        <v>36053</v>
      </c>
      <c r="B508" s="192" t="n">
        <v>36053</v>
      </c>
      <c r="C508" s="306" t="n">
        <f aca="false">VLOOKUP($B508,data!$A$6:$M$15000,12)</f>
        <v>2669000</v>
      </c>
      <c r="D508" s="9" t="n">
        <f aca="false">IF(B508&lt;&gt;"",MONTH(B508),0)</f>
        <v>9</v>
      </c>
      <c r="E508" s="306" t="n">
        <f aca="false">AVERAGE(C502:C508)</f>
        <v>2546000</v>
      </c>
      <c r="F508" s="306" t="n">
        <f aca="false">AVERAGE(C479:C508)</f>
        <v>2852000</v>
      </c>
    </row>
    <row r="509" customFormat="false" ht="11.25" hidden="false" customHeight="false" outlineLevel="0" collapsed="false">
      <c r="A509" s="199" t="n">
        <v>36054</v>
      </c>
      <c r="B509" s="192" t="n">
        <v>36054</v>
      </c>
      <c r="C509" s="306" t="n">
        <f aca="false">VLOOKUP($B509,data!$A$6:$M$15000,12)</f>
        <v>2511000</v>
      </c>
      <c r="D509" s="9" t="n">
        <f aca="false">IF(B509&lt;&gt;"",MONTH(B509),0)</f>
        <v>9</v>
      </c>
      <c r="E509" s="306" t="n">
        <f aca="false">AVERAGE(C503:C509)</f>
        <v>2508571.42857143</v>
      </c>
      <c r="F509" s="306" t="n">
        <f aca="false">AVERAGE(C480:C509)</f>
        <v>2844200</v>
      </c>
    </row>
    <row r="510" customFormat="false" ht="11.25" hidden="false" customHeight="false" outlineLevel="0" collapsed="false">
      <c r="A510" s="199" t="n">
        <v>36055</v>
      </c>
      <c r="B510" s="192" t="n">
        <v>36055</v>
      </c>
      <c r="C510" s="306" t="n">
        <f aca="false">VLOOKUP($B510,data!$A$6:$M$15000,12)</f>
        <v>2406000</v>
      </c>
      <c r="D510" s="9" t="n">
        <f aca="false">IF(B510&lt;&gt;"",MONTH(B510),0)</f>
        <v>9</v>
      </c>
      <c r="E510" s="306" t="n">
        <f aca="false">AVERAGE(C504:C510)</f>
        <v>2456857.14285714</v>
      </c>
      <c r="F510" s="306" t="n">
        <f aca="false">AVERAGE(C481:C510)</f>
        <v>2832466.66666667</v>
      </c>
    </row>
    <row r="511" customFormat="false" ht="11.25" hidden="false" customHeight="false" outlineLevel="0" collapsed="false">
      <c r="A511" s="199" t="n">
        <v>36056</v>
      </c>
      <c r="B511" s="192" t="n">
        <v>36056</v>
      </c>
      <c r="C511" s="306" t="n">
        <f aca="false">VLOOKUP($B511,data!$A$6:$M$15000,12)</f>
        <v>2358000</v>
      </c>
      <c r="D511" s="9" t="n">
        <f aca="false">IF(B511&lt;&gt;"",MONTH(B511),0)</f>
        <v>9</v>
      </c>
      <c r="E511" s="306" t="n">
        <f aca="false">AVERAGE(C505:C511)</f>
        <v>2435714.28571429</v>
      </c>
      <c r="F511" s="306" t="n">
        <f aca="false">AVERAGE(C482:C511)</f>
        <v>2821133.33333333</v>
      </c>
    </row>
    <row r="512" customFormat="false" ht="11.25" hidden="false" customHeight="false" outlineLevel="0" collapsed="false">
      <c r="A512" s="199" t="n">
        <v>36057</v>
      </c>
      <c r="B512" s="192" t="n">
        <v>36057</v>
      </c>
      <c r="C512" s="306" t="n">
        <f aca="false">VLOOKUP($B512,data!$A$6:$M$15000,12)</f>
        <v>2085000</v>
      </c>
      <c r="D512" s="9" t="n">
        <f aca="false">IF(B512&lt;&gt;"",MONTH(B512),0)</f>
        <v>9</v>
      </c>
      <c r="E512" s="306" t="n">
        <f aca="false">AVERAGE(C506:C512)</f>
        <v>2412571.42857143</v>
      </c>
      <c r="F512" s="306" t="n">
        <f aca="false">AVERAGE(C483:C512)</f>
        <v>2798666.66666667</v>
      </c>
    </row>
    <row r="513" customFormat="false" ht="11.25" hidden="false" customHeight="false" outlineLevel="0" collapsed="false">
      <c r="A513" s="199" t="n">
        <v>36058</v>
      </c>
      <c r="B513" s="192" t="n">
        <v>36058</v>
      </c>
      <c r="C513" s="306" t="n">
        <f aca="false">VLOOKUP($B513,data!$A$6:$M$15000,12)</f>
        <v>2036000</v>
      </c>
      <c r="D513" s="9" t="n">
        <f aca="false">IF(B513&lt;&gt;"",MONTH(B513),0)</f>
        <v>9</v>
      </c>
      <c r="E513" s="306" t="n">
        <f aca="false">AVERAGE(C507:C513)</f>
        <v>2391857.14285714</v>
      </c>
      <c r="F513" s="306" t="n">
        <f aca="false">AVERAGE(C484:C513)</f>
        <v>2777566.66666667</v>
      </c>
    </row>
    <row r="514" customFormat="false" ht="11.25" hidden="false" customHeight="false" outlineLevel="0" collapsed="false">
      <c r="A514" s="199" t="n">
        <v>36059</v>
      </c>
      <c r="B514" s="192" t="n">
        <v>36059</v>
      </c>
      <c r="C514" s="306" t="n">
        <f aca="false">VLOOKUP($B514,data!$A$6:$M$15000,12)</f>
        <v>2496000</v>
      </c>
      <c r="D514" s="9" t="n">
        <f aca="false">IF(B514&lt;&gt;"",MONTH(B514),0)</f>
        <v>9</v>
      </c>
      <c r="E514" s="306" t="n">
        <f aca="false">AVERAGE(C508:C514)</f>
        <v>2365857.14285714</v>
      </c>
      <c r="F514" s="306" t="n">
        <f aca="false">AVERAGE(C485:C514)</f>
        <v>2777100</v>
      </c>
    </row>
    <row r="515" customFormat="false" ht="11.25" hidden="false" customHeight="false" outlineLevel="0" collapsed="false">
      <c r="A515" s="199" t="n">
        <v>36060</v>
      </c>
      <c r="B515" s="192" t="n">
        <v>36060</v>
      </c>
      <c r="C515" s="306" t="n">
        <f aca="false">VLOOKUP($B515,data!$A$6:$M$15000,12)</f>
        <v>2520000</v>
      </c>
      <c r="D515" s="9" t="n">
        <f aca="false">IF(B515&lt;&gt;"",MONTH(B515),0)</f>
        <v>9</v>
      </c>
      <c r="E515" s="306" t="n">
        <f aca="false">AVERAGE(C509:C515)</f>
        <v>2344571.42857143</v>
      </c>
      <c r="F515" s="306" t="n">
        <f aca="false">AVERAGE(C486:C515)</f>
        <v>2779433.33333333</v>
      </c>
    </row>
    <row r="516" customFormat="false" ht="11.25" hidden="false" customHeight="false" outlineLevel="0" collapsed="false">
      <c r="A516" s="199" t="n">
        <v>36061</v>
      </c>
      <c r="B516" s="192" t="n">
        <v>36061</v>
      </c>
      <c r="C516" s="306" t="n">
        <f aca="false">VLOOKUP($B516,data!$A$6:$M$15000,12)</f>
        <v>2436000</v>
      </c>
      <c r="D516" s="9" t="n">
        <f aca="false">IF(B516&lt;&gt;"",MONTH(B516),0)</f>
        <v>9</v>
      </c>
      <c r="E516" s="306" t="n">
        <f aca="false">AVERAGE(C510:C516)</f>
        <v>2333857.14285714</v>
      </c>
      <c r="F516" s="306" t="n">
        <f aca="false">AVERAGE(C487:C516)</f>
        <v>2759033.33333333</v>
      </c>
    </row>
    <row r="517" customFormat="false" ht="11.25" hidden="false" customHeight="false" outlineLevel="0" collapsed="false">
      <c r="A517" s="199" t="n">
        <v>36062</v>
      </c>
      <c r="B517" s="192" t="n">
        <v>36062</v>
      </c>
      <c r="C517" s="306" t="n">
        <f aca="false">VLOOKUP($B517,data!$A$6:$M$15000,12)</f>
        <v>2356000</v>
      </c>
      <c r="D517" s="9" t="n">
        <f aca="false">IF(B517&lt;&gt;"",MONTH(B517),0)</f>
        <v>9</v>
      </c>
      <c r="E517" s="306" t="n">
        <f aca="false">AVERAGE(C511:C517)</f>
        <v>2326714.28571429</v>
      </c>
      <c r="F517" s="306" t="n">
        <f aca="false">AVERAGE(C488:C517)</f>
        <v>2737833.33333333</v>
      </c>
    </row>
    <row r="518" customFormat="false" ht="11.25" hidden="false" customHeight="false" outlineLevel="0" collapsed="false">
      <c r="A518" s="199" t="n">
        <v>36063</v>
      </c>
      <c r="B518" s="192" t="n">
        <v>36063</v>
      </c>
      <c r="C518" s="306" t="n">
        <f aca="false">VLOOKUP($B518,data!$A$6:$M$15000,12)</f>
        <v>2221000</v>
      </c>
      <c r="D518" s="9" t="n">
        <f aca="false">IF(B518&lt;&gt;"",MONTH(B518),0)</f>
        <v>9</v>
      </c>
      <c r="E518" s="306" t="n">
        <f aca="false">AVERAGE(C512:C518)</f>
        <v>2307142.85714286</v>
      </c>
      <c r="F518" s="306" t="n">
        <f aca="false">AVERAGE(C489:C518)</f>
        <v>2712166.66666667</v>
      </c>
    </row>
    <row r="519" customFormat="false" ht="11.25" hidden="false" customHeight="false" outlineLevel="0" collapsed="false">
      <c r="A519" s="199" t="n">
        <v>36064</v>
      </c>
      <c r="B519" s="192" t="n">
        <v>36064</v>
      </c>
      <c r="C519" s="306" t="n">
        <f aca="false">VLOOKUP($B519,data!$A$6:$M$15000,12)</f>
        <v>1961000</v>
      </c>
      <c r="D519" s="9" t="n">
        <f aca="false">IF(B519&lt;&gt;"",MONTH(B519),0)</f>
        <v>9</v>
      </c>
      <c r="E519" s="306" t="n">
        <f aca="false">AVERAGE(C513:C519)</f>
        <v>2289428.57142857</v>
      </c>
      <c r="F519" s="306" t="n">
        <f aca="false">AVERAGE(C490:C519)</f>
        <v>2672433.33333333</v>
      </c>
    </row>
    <row r="520" customFormat="false" ht="11.25" hidden="false" customHeight="false" outlineLevel="0" collapsed="false">
      <c r="A520" s="199" t="n">
        <v>36065</v>
      </c>
      <c r="B520" s="192" t="n">
        <v>36065</v>
      </c>
      <c r="C520" s="306" t="n">
        <f aca="false">VLOOKUP($B520,data!$A$6:$M$15000,12)</f>
        <v>2071000</v>
      </c>
      <c r="D520" s="9" t="n">
        <f aca="false">IF(B520&lt;&gt;"",MONTH(B520),0)</f>
        <v>9</v>
      </c>
      <c r="E520" s="306" t="n">
        <f aca="false">AVERAGE(C514:C520)</f>
        <v>2294428.57142857</v>
      </c>
      <c r="F520" s="306" t="n">
        <f aca="false">AVERAGE(C491:C520)</f>
        <v>2636066.66666667</v>
      </c>
    </row>
    <row r="521" customFormat="false" ht="11.25" hidden="false" customHeight="false" outlineLevel="0" collapsed="false">
      <c r="A521" s="199" t="n">
        <v>36066</v>
      </c>
      <c r="B521" s="192" t="n">
        <v>36066</v>
      </c>
      <c r="C521" s="306" t="n">
        <f aca="false">VLOOKUP($B521,data!$A$6:$M$15000,12)</f>
        <v>2316000</v>
      </c>
      <c r="D521" s="9" t="n">
        <f aca="false">IF(B521&lt;&gt;"",MONTH(B521),0)</f>
        <v>9</v>
      </c>
      <c r="E521" s="306" t="n">
        <f aca="false">AVERAGE(C515:C521)</f>
        <v>2268714.28571429</v>
      </c>
      <c r="F521" s="306" t="n">
        <f aca="false">AVERAGE(C492:C521)</f>
        <v>2615000</v>
      </c>
    </row>
    <row r="522" customFormat="false" ht="11.25" hidden="false" customHeight="false" outlineLevel="0" collapsed="false">
      <c r="A522" s="199" t="n">
        <v>36067</v>
      </c>
      <c r="B522" s="192" t="n">
        <v>36067</v>
      </c>
      <c r="C522" s="306" t="n">
        <f aca="false">VLOOKUP($B522,data!$A$6:$M$15000,12)</f>
        <v>2287000</v>
      </c>
      <c r="D522" s="9" t="n">
        <f aca="false">IF(B522&lt;&gt;"",MONTH(B522),0)</f>
        <v>9</v>
      </c>
      <c r="E522" s="306" t="n">
        <f aca="false">AVERAGE(C516:C522)</f>
        <v>2235428.57142857</v>
      </c>
      <c r="F522" s="306" t="n">
        <f aca="false">AVERAGE(C493:C522)</f>
        <v>2592166.66666667</v>
      </c>
    </row>
    <row r="523" customFormat="false" ht="11.25" hidden="false" customHeight="false" outlineLevel="0" collapsed="false">
      <c r="A523" s="199" t="n">
        <v>36068</v>
      </c>
      <c r="B523" s="192" t="n">
        <v>36068</v>
      </c>
      <c r="C523" s="306" t="n">
        <f aca="false">VLOOKUP($B523,data!$A$6:$M$15000,12)</f>
        <v>2276000</v>
      </c>
      <c r="D523" s="9" t="n">
        <f aca="false">IF(B523&lt;&gt;"",MONTH(B523),0)</f>
        <v>9</v>
      </c>
      <c r="E523" s="306" t="n">
        <f aca="false">AVERAGE(C517:C523)</f>
        <v>2212571.42857143</v>
      </c>
      <c r="F523" s="306" t="n">
        <f aca="false">AVERAGE(C494:C523)</f>
        <v>2551133.33333333</v>
      </c>
    </row>
    <row r="524" customFormat="false" ht="11.25" hidden="false" customHeight="false" outlineLevel="0" collapsed="false">
      <c r="A524" s="199" t="n">
        <v>36069</v>
      </c>
      <c r="B524" s="192" t="n">
        <v>36069</v>
      </c>
      <c r="C524" s="306" t="n">
        <f aca="false">VLOOKUP($B524,data!$A$6:$M$15000,12)</f>
        <v>2300000</v>
      </c>
      <c r="D524" s="9" t="n">
        <f aca="false">IF(B524&lt;&gt;"",MONTH(B524),0)</f>
        <v>10</v>
      </c>
      <c r="E524" s="306" t="n">
        <f aca="false">AVERAGE(C518:C524)</f>
        <v>2204571.42857143</v>
      </c>
      <c r="F524" s="306" t="n">
        <f aca="false">AVERAGE(C495:C524)</f>
        <v>2510733.33333333</v>
      </c>
    </row>
    <row r="525" customFormat="false" ht="11.25" hidden="false" customHeight="false" outlineLevel="0" collapsed="false">
      <c r="A525" s="199" t="n">
        <v>36070</v>
      </c>
      <c r="B525" s="192" t="n">
        <v>36070</v>
      </c>
      <c r="C525" s="306" t="n">
        <f aca="false">VLOOKUP($B525,data!$A$6:$M$15000,12)</f>
        <v>2240000</v>
      </c>
      <c r="D525" s="9" t="n">
        <f aca="false">IF(B525&lt;&gt;"",MONTH(B525),0)</f>
        <v>10</v>
      </c>
      <c r="E525" s="306" t="n">
        <f aca="false">AVERAGE(C519:C525)</f>
        <v>2207285.71428571</v>
      </c>
      <c r="F525" s="306" t="n">
        <f aca="false">AVERAGE(C496:C525)</f>
        <v>2470633.33333333</v>
      </c>
    </row>
    <row r="526" customFormat="false" ht="11.25" hidden="false" customHeight="false" outlineLevel="0" collapsed="false">
      <c r="A526" s="199" t="n">
        <v>36071</v>
      </c>
      <c r="B526" s="192" t="n">
        <v>36071</v>
      </c>
      <c r="C526" s="306" t="n">
        <f aca="false">VLOOKUP($B526,data!$A$6:$M$15000,12)</f>
        <v>2027000</v>
      </c>
      <c r="D526" s="9" t="n">
        <f aca="false">IF(B526&lt;&gt;"",MONTH(B526),0)</f>
        <v>10</v>
      </c>
      <c r="E526" s="306" t="n">
        <f aca="false">AVERAGE(C520:C526)</f>
        <v>2216714.28571429</v>
      </c>
      <c r="F526" s="306" t="n">
        <f aca="false">AVERAGE(C497:C526)</f>
        <v>2419000</v>
      </c>
    </row>
    <row r="527" customFormat="false" ht="11.25" hidden="false" customHeight="false" outlineLevel="0" collapsed="false">
      <c r="A527" s="199" t="n">
        <v>36072</v>
      </c>
      <c r="B527" s="192" t="n">
        <v>36072</v>
      </c>
      <c r="C527" s="306" t="n">
        <f aca="false">VLOOKUP($B527,data!$A$6:$M$15000,12)</f>
        <v>1940000</v>
      </c>
      <c r="D527" s="9" t="n">
        <f aca="false">IF(B527&lt;&gt;"",MONTH(B527),0)</f>
        <v>10</v>
      </c>
      <c r="E527" s="306" t="n">
        <f aca="false">AVERAGE(C521:C527)</f>
        <v>2198000</v>
      </c>
      <c r="F527" s="306" t="n">
        <f aca="false">AVERAGE(C498:C527)</f>
        <v>2384433.33333333</v>
      </c>
    </row>
    <row r="528" customFormat="false" ht="11.25" hidden="false" customHeight="false" outlineLevel="0" collapsed="false">
      <c r="A528" s="199" t="n">
        <v>36073</v>
      </c>
      <c r="B528" s="192" t="n">
        <v>36073</v>
      </c>
      <c r="C528" s="306" t="n">
        <f aca="false">VLOOKUP($B528,data!$A$6:$M$15000,12)</f>
        <v>2320000</v>
      </c>
      <c r="D528" s="9" t="n">
        <f aca="false">IF(B528&lt;&gt;"",MONTH(B528),0)</f>
        <v>10</v>
      </c>
      <c r="E528" s="306" t="n">
        <f aca="false">AVERAGE(C522:C528)</f>
        <v>2198571.42857143</v>
      </c>
      <c r="F528" s="306" t="n">
        <f aca="false">AVERAGE(C499:C528)</f>
        <v>2373200</v>
      </c>
    </row>
    <row r="529" customFormat="false" ht="11.25" hidden="false" customHeight="false" outlineLevel="0" collapsed="false">
      <c r="A529" s="199" t="n">
        <v>36074</v>
      </c>
      <c r="B529" s="192" t="n">
        <v>36074</v>
      </c>
      <c r="C529" s="306" t="n">
        <f aca="false">VLOOKUP($B529,data!$A$6:$M$15000,12)</f>
        <v>2380000</v>
      </c>
      <c r="D529" s="9" t="n">
        <f aca="false">IF(B529&lt;&gt;"",MONTH(B529),0)</f>
        <v>10</v>
      </c>
      <c r="E529" s="306" t="n">
        <f aca="false">AVERAGE(C523:C529)</f>
        <v>2211857.14285714</v>
      </c>
      <c r="F529" s="306" t="n">
        <f aca="false">AVERAGE(C500:C529)</f>
        <v>2372366.66666667</v>
      </c>
    </row>
    <row r="530" customFormat="false" ht="11.25" hidden="false" customHeight="false" outlineLevel="0" collapsed="false">
      <c r="A530" s="199" t="n">
        <v>36075</v>
      </c>
      <c r="B530" s="192" t="n">
        <v>36075</v>
      </c>
      <c r="C530" s="306" t="n">
        <f aca="false">VLOOKUP($B530,data!$A$6:$M$15000,12)</f>
        <v>2324000</v>
      </c>
      <c r="D530" s="9" t="n">
        <f aca="false">IF(B530&lt;&gt;"",MONTH(B530),0)</f>
        <v>10</v>
      </c>
      <c r="E530" s="306" t="n">
        <f aca="false">AVERAGE(C524:C530)</f>
        <v>2218714.28571429</v>
      </c>
      <c r="F530" s="306" t="n">
        <f aca="false">AVERAGE(C501:C530)</f>
        <v>2359966.66666667</v>
      </c>
    </row>
    <row r="531" customFormat="false" ht="11.25" hidden="false" customHeight="false" outlineLevel="0" collapsed="false">
      <c r="A531" s="199" t="n">
        <v>36076</v>
      </c>
      <c r="B531" s="192" t="n">
        <v>36076</v>
      </c>
      <c r="C531" s="306" t="n">
        <f aca="false">VLOOKUP($B531,data!$A$6:$M$15000,12)</f>
        <v>2365000</v>
      </c>
      <c r="D531" s="9" t="n">
        <f aca="false">IF(B531&lt;&gt;"",MONTH(B531),0)</f>
        <v>10</v>
      </c>
      <c r="E531" s="306" t="n">
        <f aca="false">AVERAGE(C525:C531)</f>
        <v>2228000</v>
      </c>
      <c r="F531" s="306" t="n">
        <f aca="false">AVERAGE(C502:C531)</f>
        <v>2335133.33333333</v>
      </c>
    </row>
    <row r="532" customFormat="false" ht="11.25" hidden="false" customHeight="false" outlineLevel="0" collapsed="false">
      <c r="A532" s="199" t="n">
        <v>36077</v>
      </c>
      <c r="B532" s="192" t="n">
        <v>36077</v>
      </c>
      <c r="C532" s="306" t="n">
        <f aca="false">VLOOKUP($B532,data!$A$6:$M$15000,12)</f>
        <v>2249000</v>
      </c>
      <c r="D532" s="9" t="n">
        <f aca="false">IF(B532&lt;&gt;"",MONTH(B532),0)</f>
        <v>10</v>
      </c>
      <c r="E532" s="306" t="n">
        <f aca="false">AVERAGE(C526:C532)</f>
        <v>2229285.71428571</v>
      </c>
      <c r="F532" s="306" t="n">
        <f aca="false">AVERAGE(C503:C532)</f>
        <v>2317666.66666667</v>
      </c>
    </row>
    <row r="533" customFormat="false" ht="11.25" hidden="false" customHeight="false" outlineLevel="0" collapsed="false">
      <c r="A533" s="199" t="n">
        <v>36078</v>
      </c>
      <c r="B533" s="192" t="n">
        <v>36078</v>
      </c>
      <c r="C533" s="306" t="n">
        <f aca="false">VLOOKUP($B533,data!$A$6:$M$15000,12)</f>
        <v>1936000</v>
      </c>
      <c r="D533" s="9" t="n">
        <f aca="false">IF(B533&lt;&gt;"",MONTH(B533),0)</f>
        <v>10</v>
      </c>
      <c r="E533" s="306" t="n">
        <f aca="false">AVERAGE(C527:C533)</f>
        <v>2216285.71428571</v>
      </c>
      <c r="F533" s="306" t="n">
        <f aca="false">AVERAGE(C504:C533)</f>
        <v>2289933.33333333</v>
      </c>
    </row>
    <row r="534" customFormat="false" ht="11.25" hidden="false" customHeight="false" outlineLevel="0" collapsed="false">
      <c r="A534" s="199" t="n">
        <v>36079</v>
      </c>
      <c r="B534" s="192" t="n">
        <v>36079</v>
      </c>
      <c r="C534" s="306" t="n">
        <f aca="false">VLOOKUP($B534,data!$A$6:$M$15000,12)</f>
        <v>1939000</v>
      </c>
      <c r="D534" s="9" t="n">
        <f aca="false">IF(B534&lt;&gt;"",MONTH(B534),0)</f>
        <v>10</v>
      </c>
      <c r="E534" s="306" t="n">
        <f aca="false">AVERAGE(C528:C534)</f>
        <v>2216142.85714286</v>
      </c>
      <c r="F534" s="306" t="n">
        <f aca="false">AVERAGE(C505:C534)</f>
        <v>2271033.33333333</v>
      </c>
    </row>
    <row r="535" customFormat="false" ht="11.25" hidden="false" customHeight="false" outlineLevel="0" collapsed="false">
      <c r="A535" s="199" t="n">
        <v>36080</v>
      </c>
      <c r="B535" s="192" t="n">
        <v>36080</v>
      </c>
      <c r="C535" s="306" t="n">
        <f aca="false">VLOOKUP($B535,data!$A$6:$M$15000,12)</f>
        <v>2267000</v>
      </c>
      <c r="D535" s="9" t="n">
        <f aca="false">IF(B535&lt;&gt;"",MONTH(B535),0)</f>
        <v>10</v>
      </c>
      <c r="E535" s="306" t="n">
        <f aca="false">AVERAGE(C529:C535)</f>
        <v>2208571.42857143</v>
      </c>
      <c r="F535" s="306" t="n">
        <f aca="false">AVERAGE(C506:C535)</f>
        <v>2271700</v>
      </c>
    </row>
    <row r="536" customFormat="false" ht="11.25" hidden="false" customHeight="false" outlineLevel="0" collapsed="false">
      <c r="A536" s="199" t="n">
        <v>36081</v>
      </c>
      <c r="B536" s="192" t="n">
        <v>36081</v>
      </c>
      <c r="C536" s="306" t="n">
        <f aca="false">VLOOKUP($B536,data!$A$6:$M$15000,12)</f>
        <v>2351000</v>
      </c>
      <c r="D536" s="9" t="n">
        <f aca="false">IF(B536&lt;&gt;"",MONTH(B536),0)</f>
        <v>10</v>
      </c>
      <c r="E536" s="306" t="n">
        <f aca="false">AVERAGE(C530:C536)</f>
        <v>2204428.57142857</v>
      </c>
      <c r="F536" s="306" t="n">
        <f aca="false">AVERAGE(C507:C536)</f>
        <v>2277366.66666667</v>
      </c>
    </row>
    <row r="537" customFormat="false" ht="11.25" hidden="false" customHeight="false" outlineLevel="0" collapsed="false">
      <c r="A537" s="199" t="n">
        <v>36082</v>
      </c>
      <c r="B537" s="192" t="n">
        <v>36082</v>
      </c>
      <c r="C537" s="306" t="n">
        <f aca="false">VLOOKUP($B537,data!$A$6:$M$15000,12)</f>
        <v>2325000</v>
      </c>
      <c r="D537" s="9" t="n">
        <f aca="false">IF(B537&lt;&gt;"",MONTH(B537),0)</f>
        <v>10</v>
      </c>
      <c r="E537" s="306" t="n">
        <f aca="false">AVERAGE(C531:C537)</f>
        <v>2204571.42857143</v>
      </c>
      <c r="F537" s="306" t="n">
        <f aca="false">AVERAGE(C508:C537)</f>
        <v>2265600</v>
      </c>
    </row>
    <row r="538" customFormat="false" ht="11.25" hidden="false" customHeight="false" outlineLevel="0" collapsed="false">
      <c r="A538" s="199" t="n">
        <v>36083</v>
      </c>
      <c r="B538" s="192" t="n">
        <v>36083</v>
      </c>
      <c r="C538" s="306" t="n">
        <f aca="false">VLOOKUP($B538,data!$A$6:$M$15000,12)</f>
        <v>4628000</v>
      </c>
      <c r="D538" s="9" t="n">
        <f aca="false">IF(B538&lt;&gt;"",MONTH(B538),0)</f>
        <v>10</v>
      </c>
      <c r="E538" s="306" t="n">
        <f aca="false">AVERAGE(C532:C538)</f>
        <v>2527857.14285714</v>
      </c>
      <c r="F538" s="306" t="n">
        <f aca="false">AVERAGE(C509:C538)</f>
        <v>2330900</v>
      </c>
    </row>
    <row r="539" customFormat="false" ht="11.25" hidden="false" customHeight="false" outlineLevel="0" collapsed="false">
      <c r="A539" s="199" t="n">
        <v>36084</v>
      </c>
      <c r="B539" s="192" t="n">
        <v>36084</v>
      </c>
      <c r="C539" s="306" t="n">
        <f aca="false">VLOOKUP($B539,data!$A$6:$M$15000,12)</f>
        <v>2215000</v>
      </c>
      <c r="D539" s="9" t="n">
        <f aca="false">IF(B539&lt;&gt;"",MONTH(B539),0)</f>
        <v>10</v>
      </c>
      <c r="E539" s="306" t="n">
        <f aca="false">AVERAGE(C533:C539)</f>
        <v>2523000</v>
      </c>
      <c r="F539" s="306" t="n">
        <f aca="false">AVERAGE(C510:C539)</f>
        <v>2321033.33333333</v>
      </c>
    </row>
    <row r="540" customFormat="false" ht="11.25" hidden="false" customHeight="false" outlineLevel="0" collapsed="false">
      <c r="A540" s="199" t="n">
        <v>36085</v>
      </c>
      <c r="B540" s="192" t="n">
        <v>36085</v>
      </c>
      <c r="C540" s="306" t="n">
        <f aca="false">VLOOKUP($B540,data!$A$6:$M$15000,12)</f>
        <v>1960000</v>
      </c>
      <c r="D540" s="9" t="n">
        <f aca="false">IF(B540&lt;&gt;"",MONTH(B540),0)</f>
        <v>10</v>
      </c>
      <c r="E540" s="306" t="n">
        <f aca="false">AVERAGE(C534:C540)</f>
        <v>2526428.57142857</v>
      </c>
      <c r="F540" s="306" t="n">
        <f aca="false">AVERAGE(C511:C540)</f>
        <v>2306166.66666667</v>
      </c>
    </row>
    <row r="541" customFormat="false" ht="11.25" hidden="false" customHeight="false" outlineLevel="0" collapsed="false">
      <c r="A541" s="199" t="n">
        <v>36086</v>
      </c>
      <c r="B541" s="192" t="n">
        <v>36086</v>
      </c>
      <c r="C541" s="306" t="n">
        <f aca="false">VLOOKUP($B541,data!$A$6:$M$15000,12)</f>
        <v>2047000</v>
      </c>
      <c r="D541" s="9" t="n">
        <f aca="false">IF(B541&lt;&gt;"",MONTH(B541),0)</f>
        <v>10</v>
      </c>
      <c r="E541" s="306" t="n">
        <f aca="false">AVERAGE(C535:C541)</f>
        <v>2541857.14285714</v>
      </c>
      <c r="F541" s="306" t="n">
        <f aca="false">AVERAGE(C512:C541)</f>
        <v>2295800</v>
      </c>
    </row>
    <row r="542" customFormat="false" ht="11.25" hidden="false" customHeight="false" outlineLevel="0" collapsed="false">
      <c r="A542" s="199" t="n">
        <v>36087</v>
      </c>
      <c r="B542" s="192" t="n">
        <v>36087</v>
      </c>
      <c r="C542" s="306" t="n">
        <f aca="false">VLOOKUP($B542,data!$A$6:$M$15000,12)</f>
        <v>2413000</v>
      </c>
      <c r="D542" s="9" t="n">
        <f aca="false">IF(B542&lt;&gt;"",MONTH(B542),0)</f>
        <v>10</v>
      </c>
      <c r="E542" s="306" t="n">
        <f aca="false">AVERAGE(C536:C542)</f>
        <v>2562714.28571429</v>
      </c>
      <c r="F542" s="306" t="n">
        <f aca="false">AVERAGE(C513:C542)</f>
        <v>2306733.33333333</v>
      </c>
    </row>
    <row r="543" customFormat="false" ht="11.25" hidden="false" customHeight="false" outlineLevel="0" collapsed="false">
      <c r="A543" s="199" t="n">
        <v>36088</v>
      </c>
      <c r="B543" s="192" t="n">
        <v>36088</v>
      </c>
      <c r="C543" s="306" t="n">
        <f aca="false">VLOOKUP($B543,data!$A$6:$M$15000,12)</f>
        <v>2410000</v>
      </c>
      <c r="D543" s="9" t="n">
        <f aca="false">IF(B543&lt;&gt;"",MONTH(B543),0)</f>
        <v>10</v>
      </c>
      <c r="E543" s="306" t="n">
        <f aca="false">AVERAGE(C537:C543)</f>
        <v>2571142.85714286</v>
      </c>
      <c r="F543" s="306" t="n">
        <f aca="false">AVERAGE(C514:C543)</f>
        <v>2319200</v>
      </c>
    </row>
    <row r="544" customFormat="false" ht="11.25" hidden="false" customHeight="false" outlineLevel="0" collapsed="false">
      <c r="A544" s="199" t="n">
        <v>36089</v>
      </c>
      <c r="B544" s="192" t="n">
        <v>36089</v>
      </c>
      <c r="C544" s="306" t="n">
        <f aca="false">VLOOKUP($B544,data!$A$6:$M$15000,12)</f>
        <v>2468000</v>
      </c>
      <c r="D544" s="9" t="n">
        <f aca="false">IF(B544&lt;&gt;"",MONTH(B544),0)</f>
        <v>10</v>
      </c>
      <c r="E544" s="306" t="n">
        <f aca="false">AVERAGE(C538:C544)</f>
        <v>2591571.42857143</v>
      </c>
      <c r="F544" s="306" t="n">
        <f aca="false">AVERAGE(C515:C544)</f>
        <v>2318266.66666667</v>
      </c>
    </row>
    <row r="545" customFormat="false" ht="11.25" hidden="false" customHeight="false" outlineLevel="0" collapsed="false">
      <c r="A545" s="199" t="n">
        <v>36090</v>
      </c>
      <c r="B545" s="192" t="n">
        <v>36090</v>
      </c>
      <c r="C545" s="306" t="n">
        <f aca="false">VLOOKUP($B545,data!$A$6:$M$15000,12)</f>
        <v>2386000</v>
      </c>
      <c r="D545" s="9" t="n">
        <f aca="false">IF(B545&lt;&gt;"",MONTH(B545),0)</f>
        <v>10</v>
      </c>
      <c r="E545" s="306" t="n">
        <f aca="false">AVERAGE(C539:C545)</f>
        <v>2271285.71428571</v>
      </c>
      <c r="F545" s="306" t="n">
        <f aca="false">AVERAGE(C516:C545)</f>
        <v>2313800</v>
      </c>
    </row>
    <row r="546" customFormat="false" ht="11.25" hidden="false" customHeight="false" outlineLevel="0" collapsed="false">
      <c r="A546" s="199" t="n">
        <v>36091</v>
      </c>
      <c r="B546" s="192" t="n">
        <v>36091</v>
      </c>
      <c r="C546" s="306" t="n">
        <f aca="false">VLOOKUP($B546,data!$A$6:$M$15000,12)</f>
        <v>2295000</v>
      </c>
      <c r="D546" s="9" t="n">
        <f aca="false">IF(B546&lt;&gt;"",MONTH(B546),0)</f>
        <v>10</v>
      </c>
      <c r="E546" s="306" t="n">
        <f aca="false">AVERAGE(C540:C546)</f>
        <v>2282714.28571429</v>
      </c>
      <c r="F546" s="306" t="n">
        <f aca="false">AVERAGE(C517:C546)</f>
        <v>2309100</v>
      </c>
    </row>
    <row r="547" customFormat="false" ht="11.25" hidden="false" customHeight="false" outlineLevel="0" collapsed="false">
      <c r="A547" s="199" t="n">
        <v>36092</v>
      </c>
      <c r="B547" s="192" t="n">
        <v>36092</v>
      </c>
      <c r="C547" s="306" t="n">
        <f aca="false">VLOOKUP($B547,data!$A$6:$M$15000,12)</f>
        <v>2130000</v>
      </c>
      <c r="D547" s="9" t="n">
        <f aca="false">IF(B547&lt;&gt;"",MONTH(B547),0)</f>
        <v>10</v>
      </c>
      <c r="E547" s="306" t="n">
        <f aca="false">AVERAGE(C541:C547)</f>
        <v>2307000</v>
      </c>
      <c r="F547" s="306" t="n">
        <f aca="false">AVERAGE(C518:C547)</f>
        <v>2301566.66666667</v>
      </c>
    </row>
    <row r="548" customFormat="false" ht="11.25" hidden="false" customHeight="false" outlineLevel="0" collapsed="false">
      <c r="A548" s="199" t="n">
        <v>36093</v>
      </c>
      <c r="B548" s="192" t="n">
        <v>36093</v>
      </c>
      <c r="C548" s="306" t="n">
        <f aca="false">VLOOKUP($B548,data!$A$6:$M$15000,12)</f>
        <v>2050000</v>
      </c>
      <c r="D548" s="9" t="n">
        <f aca="false">IF(B548&lt;&gt;"",MONTH(B548),0)</f>
        <v>10</v>
      </c>
      <c r="E548" s="306" t="n">
        <f aca="false">AVERAGE(C542:C548)</f>
        <v>2307428.57142857</v>
      </c>
      <c r="F548" s="306" t="n">
        <f aca="false">AVERAGE(C519:C548)</f>
        <v>2295866.66666667</v>
      </c>
    </row>
    <row r="549" customFormat="false" ht="11.25" hidden="false" customHeight="false" outlineLevel="0" collapsed="false">
      <c r="A549" s="199" t="n">
        <v>36094</v>
      </c>
      <c r="B549" s="192" t="n">
        <v>36094</v>
      </c>
      <c r="C549" s="306" t="n">
        <f aca="false">VLOOKUP($B549,data!$A$6:$M$15000,12)</f>
        <v>2410000</v>
      </c>
      <c r="D549" s="9" t="n">
        <f aca="false">IF(B549&lt;&gt;"",MONTH(B549),0)</f>
        <v>10</v>
      </c>
      <c r="E549" s="306" t="n">
        <f aca="false">AVERAGE(C543:C549)</f>
        <v>2307000</v>
      </c>
      <c r="F549" s="306" t="n">
        <f aca="false">AVERAGE(C520:C549)</f>
        <v>2310833.33333333</v>
      </c>
    </row>
    <row r="550" customFormat="false" ht="11.25" hidden="false" customHeight="false" outlineLevel="0" collapsed="false">
      <c r="A550" s="199" t="n">
        <v>36095</v>
      </c>
      <c r="B550" s="192" t="n">
        <v>36095</v>
      </c>
      <c r="C550" s="306" t="n">
        <f aca="false">VLOOKUP($B550,data!$A$6:$M$15000,12)</f>
        <v>2457000</v>
      </c>
      <c r="D550" s="9" t="n">
        <f aca="false">IF(B550&lt;&gt;"",MONTH(B550),0)</f>
        <v>10</v>
      </c>
      <c r="E550" s="306" t="n">
        <f aca="false">AVERAGE(C544:C550)</f>
        <v>2313714.28571429</v>
      </c>
      <c r="F550" s="306" t="n">
        <f aca="false">AVERAGE(C521:C550)</f>
        <v>2323700</v>
      </c>
    </row>
    <row r="551" customFormat="false" ht="11.25" hidden="false" customHeight="false" outlineLevel="0" collapsed="false">
      <c r="A551" s="199" t="n">
        <v>36096</v>
      </c>
      <c r="B551" s="192" t="n">
        <v>36096</v>
      </c>
      <c r="C551" s="306" t="n">
        <f aca="false">VLOOKUP($B551,data!$A$6:$M$15000,12)</f>
        <v>2357000</v>
      </c>
      <c r="D551" s="9" t="n">
        <f aca="false">IF(B551&lt;&gt;"",MONTH(B551),0)</f>
        <v>10</v>
      </c>
      <c r="E551" s="306" t="n">
        <f aca="false">AVERAGE(C545:C551)</f>
        <v>2297857.14285714</v>
      </c>
      <c r="F551" s="306" t="n">
        <f aca="false">AVERAGE(C522:C551)</f>
        <v>2325066.66666667</v>
      </c>
    </row>
    <row r="552" customFormat="false" ht="11.25" hidden="false" customHeight="false" outlineLevel="0" collapsed="false">
      <c r="A552" s="199" t="n">
        <v>36097</v>
      </c>
      <c r="B552" s="192" t="n">
        <v>36097</v>
      </c>
      <c r="C552" s="306" t="n">
        <f aca="false">VLOOKUP($B552,data!$A$6:$M$15000,12)</f>
        <v>2415000</v>
      </c>
      <c r="D552" s="9" t="n">
        <f aca="false">IF(B552&lt;&gt;"",MONTH(B552),0)</f>
        <v>10</v>
      </c>
      <c r="E552" s="306" t="n">
        <f aca="false">AVERAGE(C546:C552)</f>
        <v>2302000</v>
      </c>
      <c r="F552" s="306" t="n">
        <f aca="false">AVERAGE(C523:C552)</f>
        <v>2329333.33333333</v>
      </c>
    </row>
    <row r="553" customFormat="false" ht="11.25" hidden="false" customHeight="false" outlineLevel="0" collapsed="false">
      <c r="A553" s="199" t="n">
        <v>36098</v>
      </c>
      <c r="B553" s="192" t="n">
        <v>36098</v>
      </c>
      <c r="C553" s="306" t="n">
        <f aca="false">VLOOKUP($B553,data!$A$6:$M$15000,12)</f>
        <v>2239000</v>
      </c>
      <c r="D553" s="9" t="n">
        <f aca="false">IF(B553&lt;&gt;"",MONTH(B553),0)</f>
        <v>10</v>
      </c>
      <c r="E553" s="306" t="n">
        <f aca="false">AVERAGE(C547:C553)</f>
        <v>2294000</v>
      </c>
      <c r="F553" s="306" t="n">
        <f aca="false">AVERAGE(C524:C553)</f>
        <v>2328100</v>
      </c>
    </row>
    <row r="554" customFormat="false" ht="11.25" hidden="false" customHeight="false" outlineLevel="0" collapsed="false">
      <c r="A554" s="199" t="n">
        <v>36099</v>
      </c>
      <c r="B554" s="192" t="n">
        <v>36099</v>
      </c>
      <c r="C554" s="306" t="n">
        <f aca="false">VLOOKUP($B554,data!$A$6:$M$15000,12)</f>
        <v>2061000</v>
      </c>
      <c r="D554" s="9" t="n">
        <f aca="false">IF(B554&lt;&gt;"",MONTH(B554),0)</f>
        <v>10</v>
      </c>
      <c r="E554" s="306" t="n">
        <f aca="false">AVERAGE(C548:C554)</f>
        <v>2284142.85714286</v>
      </c>
      <c r="F554" s="306" t="n">
        <f aca="false">AVERAGE(C525:C554)</f>
        <v>2320133.33333333</v>
      </c>
    </row>
    <row r="555" customFormat="false" ht="11.25" hidden="false" customHeight="false" outlineLevel="0" collapsed="false">
      <c r="A555" s="199" t="n">
        <v>36100</v>
      </c>
      <c r="B555" s="192" t="n">
        <v>36100</v>
      </c>
      <c r="C555" s="306" t="n">
        <f aca="false">VLOOKUP($B555,data!$A$6:$M$15000,12)</f>
        <v>2123000</v>
      </c>
      <c r="D555" s="9" t="n">
        <f aca="false">IF(B555&lt;&gt;"",MONTH(B555),0)</f>
        <v>11</v>
      </c>
      <c r="E555" s="306" t="n">
        <f aca="false">AVERAGE(C549:C555)</f>
        <v>2294571.42857143</v>
      </c>
      <c r="F555" s="306" t="n">
        <f aca="false">AVERAGE(C526:C555)</f>
        <v>2316233.33333333</v>
      </c>
    </row>
    <row r="556" customFormat="false" ht="11.25" hidden="false" customHeight="false" outlineLevel="0" collapsed="false">
      <c r="A556" s="199" t="n">
        <v>36101</v>
      </c>
      <c r="B556" s="192" t="n">
        <v>36101</v>
      </c>
      <c r="C556" s="306" t="n">
        <f aca="false">VLOOKUP($B556,data!$A$6:$M$15000,12)</f>
        <v>2406000</v>
      </c>
      <c r="D556" s="9" t="n">
        <f aca="false">IF(B556&lt;&gt;"",MONTH(B556),0)</f>
        <v>11</v>
      </c>
      <c r="E556" s="306" t="n">
        <f aca="false">AVERAGE(C550:C556)</f>
        <v>2294000</v>
      </c>
      <c r="F556" s="306" t="n">
        <f aca="false">AVERAGE(C527:C556)</f>
        <v>2328866.66666667</v>
      </c>
    </row>
    <row r="557" customFormat="false" ht="11.25" hidden="false" customHeight="false" outlineLevel="0" collapsed="false">
      <c r="A557" s="199" t="n">
        <v>36102</v>
      </c>
      <c r="B557" s="192" t="n">
        <v>36102</v>
      </c>
      <c r="C557" s="306" t="n">
        <f aca="false">VLOOKUP($B557,data!$A$6:$M$15000,12)</f>
        <v>2272000</v>
      </c>
      <c r="D557" s="9" t="n">
        <f aca="false">IF(B557&lt;&gt;"",MONTH(B557),0)</f>
        <v>11</v>
      </c>
      <c r="E557" s="306" t="n">
        <f aca="false">AVERAGE(C551:C557)</f>
        <v>2267571.42857143</v>
      </c>
      <c r="F557" s="306" t="n">
        <f aca="false">AVERAGE(C528:C557)</f>
        <v>2339933.33333333</v>
      </c>
    </row>
    <row r="558" customFormat="false" ht="11.25" hidden="false" customHeight="false" outlineLevel="0" collapsed="false">
      <c r="A558" s="199" t="n">
        <v>36103</v>
      </c>
      <c r="B558" s="192" t="n">
        <v>36103</v>
      </c>
      <c r="C558" s="306" t="n">
        <f aca="false">VLOOKUP($B558,data!$A$6:$M$15000,12)</f>
        <v>2369000</v>
      </c>
      <c r="D558" s="9" t="n">
        <f aca="false">IF(B558&lt;&gt;"",MONTH(B558),0)</f>
        <v>11</v>
      </c>
      <c r="E558" s="306" t="n">
        <f aca="false">AVERAGE(C552:C558)</f>
        <v>2269285.71428571</v>
      </c>
      <c r="F558" s="306" t="n">
        <f aca="false">AVERAGE(C529:C558)</f>
        <v>2341566.66666667</v>
      </c>
    </row>
    <row r="559" customFormat="false" ht="11.25" hidden="false" customHeight="false" outlineLevel="0" collapsed="false">
      <c r="A559" s="199" t="n">
        <v>36104</v>
      </c>
      <c r="B559" s="192" t="n">
        <v>36104</v>
      </c>
      <c r="C559" s="306" t="n">
        <f aca="false">VLOOKUP($B559,data!$A$6:$M$15000,12)</f>
        <v>2301000</v>
      </c>
      <c r="D559" s="9" t="n">
        <f aca="false">IF(B559&lt;&gt;"",MONTH(B559),0)</f>
        <v>11</v>
      </c>
      <c r="E559" s="306" t="n">
        <f aca="false">AVERAGE(C553:C559)</f>
        <v>2253000</v>
      </c>
      <c r="F559" s="306" t="n">
        <f aca="false">AVERAGE(C530:C559)</f>
        <v>2338933.33333333</v>
      </c>
    </row>
    <row r="560" customFormat="false" ht="11.25" hidden="false" customHeight="false" outlineLevel="0" collapsed="false">
      <c r="A560" s="199" t="n">
        <v>36105</v>
      </c>
      <c r="B560" s="192" t="n">
        <v>36105</v>
      </c>
      <c r="C560" s="306" t="n">
        <f aca="false">VLOOKUP($B560,data!$A$6:$M$15000,12)</f>
        <v>2327000</v>
      </c>
      <c r="D560" s="9" t="n">
        <f aca="false">IF(B560&lt;&gt;"",MONTH(B560),0)</f>
        <v>11</v>
      </c>
      <c r="E560" s="306" t="n">
        <f aca="false">AVERAGE(C554:C560)</f>
        <v>2265571.42857143</v>
      </c>
      <c r="F560" s="306" t="n">
        <f aca="false">AVERAGE(C531:C560)</f>
        <v>2339033.33333333</v>
      </c>
    </row>
    <row r="561" customFormat="false" ht="11.25" hidden="false" customHeight="false" outlineLevel="0" collapsed="false">
      <c r="A561" s="199" t="n">
        <v>36106</v>
      </c>
      <c r="B561" s="192" t="n">
        <v>36106</v>
      </c>
      <c r="C561" s="306" t="n">
        <f aca="false">VLOOKUP($B561,data!$A$6:$M$15000,12)</f>
        <v>2157000</v>
      </c>
      <c r="D561" s="9" t="n">
        <f aca="false">IF(B561&lt;&gt;"",MONTH(B561),0)</f>
        <v>11</v>
      </c>
      <c r="E561" s="306" t="n">
        <f aca="false">AVERAGE(C555:C561)</f>
        <v>2279285.71428571</v>
      </c>
      <c r="F561" s="306" t="n">
        <f aca="false">AVERAGE(C532:C561)</f>
        <v>2332100</v>
      </c>
    </row>
    <row r="562" customFormat="false" ht="11.25" hidden="false" customHeight="false" outlineLevel="0" collapsed="false">
      <c r="A562" s="199" t="n">
        <v>36107</v>
      </c>
      <c r="B562" s="192" t="n">
        <v>36107</v>
      </c>
      <c r="C562" s="306" t="n">
        <f aca="false">VLOOKUP($B562,data!$A$6:$M$15000,12)</f>
        <v>2386000</v>
      </c>
      <c r="D562" s="9" t="n">
        <f aca="false">IF(B562&lt;&gt;"",MONTH(B562),0)</f>
        <v>11</v>
      </c>
      <c r="E562" s="306" t="n">
        <f aca="false">AVERAGE(C556:C562)</f>
        <v>2316857.14285714</v>
      </c>
      <c r="F562" s="306" t="n">
        <f aca="false">AVERAGE(C533:C562)</f>
        <v>2336666.66666667</v>
      </c>
    </row>
    <row r="563" customFormat="false" ht="11.25" hidden="false" customHeight="false" outlineLevel="0" collapsed="false">
      <c r="A563" s="199" t="n">
        <v>36108</v>
      </c>
      <c r="B563" s="192" t="n">
        <v>36108</v>
      </c>
      <c r="C563" s="306" t="n">
        <f aca="false">VLOOKUP($B563,data!$A$6:$M$15000,12)</f>
        <v>2766000</v>
      </c>
      <c r="D563" s="9" t="n">
        <f aca="false">IF(B563&lt;&gt;"",MONTH(B563),0)</f>
        <v>11</v>
      </c>
      <c r="E563" s="306" t="n">
        <f aca="false">AVERAGE(C557:C563)</f>
        <v>2368285.71428571</v>
      </c>
      <c r="F563" s="306" t="n">
        <f aca="false">AVERAGE(C534:C563)</f>
        <v>2364333.33333333</v>
      </c>
    </row>
    <row r="564" customFormat="false" ht="11.25" hidden="false" customHeight="false" outlineLevel="0" collapsed="false">
      <c r="A564" s="199" t="n">
        <v>36109</v>
      </c>
      <c r="B564" s="192" t="n">
        <v>36109</v>
      </c>
      <c r="C564" s="306" t="n">
        <f aca="false">VLOOKUP($B564,data!$A$6:$M$15000,12)</f>
        <v>2661000</v>
      </c>
      <c r="D564" s="9" t="n">
        <f aca="false">IF(B564&lt;&gt;"",MONTH(B564),0)</f>
        <v>11</v>
      </c>
      <c r="E564" s="306" t="n">
        <f aca="false">AVERAGE(C558:C564)</f>
        <v>2423857.14285714</v>
      </c>
      <c r="F564" s="306" t="n">
        <f aca="false">AVERAGE(C535:C564)</f>
        <v>2388400</v>
      </c>
    </row>
    <row r="565" customFormat="false" ht="11.25" hidden="false" customHeight="false" outlineLevel="0" collapsed="false">
      <c r="A565" s="199" t="n">
        <v>36110</v>
      </c>
      <c r="B565" s="192" t="n">
        <v>36110</v>
      </c>
      <c r="C565" s="306" t="n">
        <f aca="false">VLOOKUP($B565,data!$A$6:$M$15000,12)</f>
        <v>3042000</v>
      </c>
      <c r="D565" s="9" t="n">
        <f aca="false">IF(B565&lt;&gt;"",MONTH(B565),0)</f>
        <v>11</v>
      </c>
      <c r="E565" s="306" t="n">
        <f aca="false">AVERAGE(C559:C565)</f>
        <v>2520000</v>
      </c>
      <c r="F565" s="306" t="n">
        <f aca="false">AVERAGE(C536:C565)</f>
        <v>2414233.33333333</v>
      </c>
    </row>
    <row r="566" customFormat="false" ht="11.25" hidden="false" customHeight="false" outlineLevel="0" collapsed="false">
      <c r="A566" s="199" t="n">
        <v>36111</v>
      </c>
      <c r="B566" s="192" t="n">
        <v>36111</v>
      </c>
      <c r="C566" s="306" t="n">
        <f aca="false">VLOOKUP($B566,data!$A$6:$M$15000,12)</f>
        <v>2782000</v>
      </c>
      <c r="D566" s="9" t="n">
        <f aca="false">IF(B566&lt;&gt;"",MONTH(B566),0)</f>
        <v>11</v>
      </c>
      <c r="E566" s="306" t="n">
        <f aca="false">AVERAGE(C560:C566)</f>
        <v>2588714.28571429</v>
      </c>
      <c r="F566" s="306" t="n">
        <f aca="false">AVERAGE(C537:C566)</f>
        <v>2428600</v>
      </c>
    </row>
    <row r="567" customFormat="false" ht="11.25" hidden="false" customHeight="false" outlineLevel="0" collapsed="false">
      <c r="A567" s="199" t="n">
        <v>36112</v>
      </c>
      <c r="B567" s="192" t="n">
        <v>36112</v>
      </c>
      <c r="C567" s="306" t="n">
        <f aca="false">VLOOKUP($B567,data!$A$6:$M$15000,12)</f>
        <v>2550000</v>
      </c>
      <c r="D567" s="9" t="n">
        <f aca="false">IF(B567&lt;&gt;"",MONTH(B567),0)</f>
        <v>11</v>
      </c>
      <c r="E567" s="306" t="n">
        <f aca="false">AVERAGE(C561:C567)</f>
        <v>2620571.42857143</v>
      </c>
      <c r="F567" s="306" t="n">
        <f aca="false">AVERAGE(C538:C567)</f>
        <v>2436100</v>
      </c>
    </row>
    <row r="568" customFormat="false" ht="11.25" hidden="false" customHeight="false" outlineLevel="0" collapsed="false">
      <c r="A568" s="199" t="n">
        <v>36113</v>
      </c>
      <c r="B568" s="192" t="n">
        <v>36113</v>
      </c>
      <c r="C568" s="306" t="n">
        <f aca="false">VLOOKUP($B568,data!$A$6:$M$15000,12)</f>
        <v>2328000</v>
      </c>
      <c r="D568" s="9" t="n">
        <f aca="false">IF(B568&lt;&gt;"",MONTH(B568),0)</f>
        <v>11</v>
      </c>
      <c r="E568" s="306" t="n">
        <f aca="false">AVERAGE(C562:C568)</f>
        <v>2645000</v>
      </c>
      <c r="F568" s="306" t="n">
        <f aca="false">AVERAGE(C539:C568)</f>
        <v>2359433.33333333</v>
      </c>
    </row>
    <row r="569" customFormat="false" ht="11.25" hidden="false" customHeight="false" outlineLevel="0" collapsed="false">
      <c r="A569" s="199" t="n">
        <v>36114</v>
      </c>
      <c r="B569" s="192" t="n">
        <v>36114</v>
      </c>
      <c r="C569" s="306" t="n">
        <f aca="false">VLOOKUP($B569,data!$A$6:$M$15000,12)</f>
        <v>2365000</v>
      </c>
      <c r="D569" s="9" t="n">
        <f aca="false">IF(B569&lt;&gt;"",MONTH(B569),0)</f>
        <v>11</v>
      </c>
      <c r="E569" s="306" t="n">
        <f aca="false">AVERAGE(C563:C569)</f>
        <v>2642000</v>
      </c>
      <c r="F569" s="306" t="n">
        <f aca="false">AVERAGE(C540:C569)</f>
        <v>2364433.33333333</v>
      </c>
    </row>
    <row r="570" customFormat="false" ht="11.25" hidden="false" customHeight="false" outlineLevel="0" collapsed="false">
      <c r="A570" s="199" t="n">
        <v>36115</v>
      </c>
      <c r="B570" s="192" t="n">
        <v>36115</v>
      </c>
      <c r="C570" s="306" t="n">
        <f aca="false">VLOOKUP($B570,data!$A$6:$M$15000,12)</f>
        <v>2623000</v>
      </c>
      <c r="D570" s="9" t="n">
        <f aca="false">IF(B570&lt;&gt;"",MONTH(B570),0)</f>
        <v>11</v>
      </c>
      <c r="E570" s="306" t="n">
        <f aca="false">AVERAGE(C564:C570)</f>
        <v>2621571.42857143</v>
      </c>
      <c r="F570" s="306" t="n">
        <f aca="false">AVERAGE(C541:C570)</f>
        <v>2386533.33333333</v>
      </c>
    </row>
    <row r="571" customFormat="false" ht="11.25" hidden="false" customHeight="false" outlineLevel="0" collapsed="false">
      <c r="A571" s="199" t="n">
        <v>36116</v>
      </c>
      <c r="B571" s="192" t="n">
        <v>36116</v>
      </c>
      <c r="C571" s="306" t="n">
        <f aca="false">VLOOKUP($B571,data!$A$6:$M$15000,12)</f>
        <v>2748000</v>
      </c>
      <c r="D571" s="9" t="n">
        <f aca="false">IF(B571&lt;&gt;"",MONTH(B571),0)</f>
        <v>11</v>
      </c>
      <c r="E571" s="306" t="n">
        <f aca="false">AVERAGE(C565:C571)</f>
        <v>2634000</v>
      </c>
      <c r="F571" s="306" t="n">
        <f aca="false">AVERAGE(C542:C571)</f>
        <v>2409900</v>
      </c>
    </row>
    <row r="572" customFormat="false" ht="11.25" hidden="false" customHeight="false" outlineLevel="0" collapsed="false">
      <c r="A572" s="199" t="n">
        <v>36117</v>
      </c>
      <c r="B572" s="192" t="n">
        <v>36117</v>
      </c>
      <c r="C572" s="306" t="n">
        <f aca="false">VLOOKUP($B572,data!$A$6:$M$15000,12)</f>
        <v>2806000</v>
      </c>
      <c r="D572" s="9" t="n">
        <f aca="false">IF(B572&lt;&gt;"",MONTH(B572),0)</f>
        <v>11</v>
      </c>
      <c r="E572" s="306" t="n">
        <f aca="false">AVERAGE(C566:C572)</f>
        <v>2600285.71428571</v>
      </c>
      <c r="F572" s="306" t="n">
        <f aca="false">AVERAGE(C543:C572)</f>
        <v>2423000</v>
      </c>
    </row>
    <row r="573" customFormat="false" ht="11.25" hidden="false" customHeight="false" outlineLevel="0" collapsed="false">
      <c r="A573" s="199" t="n">
        <v>36118</v>
      </c>
      <c r="B573" s="192" t="n">
        <v>36118</v>
      </c>
      <c r="C573" s="306" t="n">
        <f aca="false">VLOOKUP($B573,data!$A$6:$M$15000,12)</f>
        <v>2657000</v>
      </c>
      <c r="D573" s="9" t="n">
        <f aca="false">IF(B573&lt;&gt;"",MONTH(B573),0)</f>
        <v>11</v>
      </c>
      <c r="E573" s="306" t="n">
        <f aca="false">AVERAGE(C567:C573)</f>
        <v>2582428.57142857</v>
      </c>
      <c r="F573" s="306" t="n">
        <f aca="false">AVERAGE(C544:C573)</f>
        <v>2431233.33333333</v>
      </c>
    </row>
    <row r="574" customFormat="false" ht="11.25" hidden="false" customHeight="false" outlineLevel="0" collapsed="false">
      <c r="A574" s="199" t="n">
        <v>36119</v>
      </c>
      <c r="B574" s="192" t="n">
        <v>36119</v>
      </c>
      <c r="C574" s="306" t="n">
        <f aca="false">VLOOKUP($B574,data!$A$6:$M$15000,12)</f>
        <v>2536000</v>
      </c>
      <c r="D574" s="9" t="n">
        <f aca="false">IF(B574&lt;&gt;"",MONTH(B574),0)</f>
        <v>11</v>
      </c>
      <c r="E574" s="306" t="n">
        <f aca="false">AVERAGE(C568:C574)</f>
        <v>2580428.57142857</v>
      </c>
      <c r="F574" s="306" t="n">
        <f aca="false">AVERAGE(C545:C574)</f>
        <v>2433500</v>
      </c>
    </row>
    <row r="575" customFormat="false" ht="11.25" hidden="false" customHeight="false" outlineLevel="0" collapsed="false">
      <c r="A575" s="199" t="n">
        <v>36120</v>
      </c>
      <c r="B575" s="192" t="n">
        <v>36120</v>
      </c>
      <c r="C575" s="306" t="n">
        <f aca="false">VLOOKUP($B575,data!$A$6:$M$15000,12)</f>
        <v>2398000</v>
      </c>
      <c r="D575" s="9" t="n">
        <f aca="false">IF(B575&lt;&gt;"",MONTH(B575),0)</f>
        <v>11</v>
      </c>
      <c r="E575" s="306" t="n">
        <f aca="false">AVERAGE(C569:C575)</f>
        <v>2590428.57142857</v>
      </c>
      <c r="F575" s="306" t="n">
        <f aca="false">AVERAGE(C546:C575)</f>
        <v>2433900</v>
      </c>
    </row>
    <row r="576" customFormat="false" ht="11.25" hidden="false" customHeight="false" outlineLevel="0" collapsed="false">
      <c r="A576" s="199" t="n">
        <v>36121</v>
      </c>
      <c r="B576" s="192" t="n">
        <v>36121</v>
      </c>
      <c r="C576" s="306" t="n">
        <f aca="false">VLOOKUP($B576,data!$A$6:$M$15000,12)</f>
        <v>2394000</v>
      </c>
      <c r="D576" s="9" t="n">
        <f aca="false">IF(B576&lt;&gt;"",MONTH(B576),0)</f>
        <v>11</v>
      </c>
      <c r="E576" s="306" t="n">
        <f aca="false">AVERAGE(C570:C576)</f>
        <v>2594571.42857143</v>
      </c>
      <c r="F576" s="306" t="n">
        <f aca="false">AVERAGE(C547:C576)</f>
        <v>2437200</v>
      </c>
    </row>
    <row r="577" customFormat="false" ht="11.25" hidden="false" customHeight="false" outlineLevel="0" collapsed="false">
      <c r="A577" s="199" t="n">
        <v>36122</v>
      </c>
      <c r="B577" s="192" t="n">
        <v>36122</v>
      </c>
      <c r="C577" s="306" t="n">
        <f aca="false">VLOOKUP($B577,data!$A$6:$M$15000,12)</f>
        <v>2628000</v>
      </c>
      <c r="D577" s="9" t="n">
        <f aca="false">IF(B577&lt;&gt;"",MONTH(B577),0)</f>
        <v>11</v>
      </c>
      <c r="E577" s="306" t="n">
        <f aca="false">AVERAGE(C571:C577)</f>
        <v>2595285.71428571</v>
      </c>
      <c r="F577" s="306" t="n">
        <f aca="false">AVERAGE(C548:C577)</f>
        <v>2453800</v>
      </c>
    </row>
    <row r="578" customFormat="false" ht="11.25" hidden="false" customHeight="false" outlineLevel="0" collapsed="false">
      <c r="A578" s="199" t="n">
        <v>36123</v>
      </c>
      <c r="B578" s="192" t="n">
        <v>36123</v>
      </c>
      <c r="C578" s="306" t="n">
        <f aca="false">VLOOKUP($B578,data!$A$6:$M$15000,12)</f>
        <v>2614000</v>
      </c>
      <c r="D578" s="9" t="n">
        <f aca="false">IF(B578&lt;&gt;"",MONTH(B578),0)</f>
        <v>11</v>
      </c>
      <c r="E578" s="306" t="n">
        <f aca="false">AVERAGE(C572:C578)</f>
        <v>2576142.85714286</v>
      </c>
      <c r="F578" s="306" t="n">
        <f aca="false">AVERAGE(C549:C578)</f>
        <v>2472600</v>
      </c>
    </row>
    <row r="579" customFormat="false" ht="11.25" hidden="false" customHeight="false" outlineLevel="0" collapsed="false">
      <c r="A579" s="199" t="n">
        <v>36124</v>
      </c>
      <c r="B579" s="192" t="n">
        <v>36124</v>
      </c>
      <c r="C579" s="306" t="n">
        <f aca="false">VLOOKUP($B579,data!$A$6:$M$15000,12)</f>
        <v>2475000</v>
      </c>
      <c r="D579" s="9" t="n">
        <f aca="false">IF(B579&lt;&gt;"",MONTH(B579),0)</f>
        <v>11</v>
      </c>
      <c r="E579" s="306" t="n">
        <f aca="false">AVERAGE(C573:C579)</f>
        <v>2528857.14285714</v>
      </c>
      <c r="F579" s="306" t="n">
        <f aca="false">AVERAGE(C550:C579)</f>
        <v>2474766.66666667</v>
      </c>
    </row>
    <row r="580" customFormat="false" ht="11.25" hidden="false" customHeight="false" outlineLevel="0" collapsed="false">
      <c r="A580" s="199" t="n">
        <v>36125</v>
      </c>
      <c r="B580" s="192" t="n">
        <v>36125</v>
      </c>
      <c r="C580" s="306" t="n">
        <f aca="false">VLOOKUP($B580,data!$A$6:$M$15000,12)</f>
        <v>2274000</v>
      </c>
      <c r="D580" s="9" t="n">
        <f aca="false">IF(B580&lt;&gt;"",MONTH(B580),0)</f>
        <v>11</v>
      </c>
      <c r="E580" s="306" t="n">
        <f aca="false">AVERAGE(C574:C580)</f>
        <v>2474142.85714286</v>
      </c>
      <c r="F580" s="306" t="n">
        <f aca="false">AVERAGE(C551:C580)</f>
        <v>2468666.66666667</v>
      </c>
    </row>
    <row r="581" customFormat="false" ht="11.25" hidden="false" customHeight="false" outlineLevel="0" collapsed="false">
      <c r="A581" s="199" t="n">
        <v>36126</v>
      </c>
      <c r="B581" s="192" t="n">
        <v>36126</v>
      </c>
      <c r="C581" s="306" t="n">
        <f aca="false">VLOOKUP($B581,data!$A$6:$M$15000,12)</f>
        <v>2230000</v>
      </c>
      <c r="D581" s="9" t="n">
        <f aca="false">IF(B581&lt;&gt;"",MONTH(B581),0)</f>
        <v>11</v>
      </c>
      <c r="E581" s="306" t="n">
        <f aca="false">AVERAGE(C575:C581)</f>
        <v>2430428.57142857</v>
      </c>
      <c r="F581" s="306" t="n">
        <f aca="false">AVERAGE(C552:C581)</f>
        <v>2464433.33333333</v>
      </c>
    </row>
    <row r="582" customFormat="false" ht="11.25" hidden="false" customHeight="false" outlineLevel="0" collapsed="false">
      <c r="A582" s="199" t="n">
        <v>36127</v>
      </c>
      <c r="B582" s="192" t="n">
        <v>36127</v>
      </c>
      <c r="C582" s="306" t="n">
        <f aca="false">VLOOKUP($B582,data!$A$6:$M$15000,12)</f>
        <v>2450000</v>
      </c>
      <c r="D582" s="9" t="n">
        <f aca="false">IF(B582&lt;&gt;"",MONTH(B582),0)</f>
        <v>11</v>
      </c>
      <c r="E582" s="306" t="n">
        <f aca="false">AVERAGE(C576:C582)</f>
        <v>2437857.14285714</v>
      </c>
      <c r="F582" s="306" t="n">
        <f aca="false">AVERAGE(C553:C582)</f>
        <v>2465600</v>
      </c>
    </row>
    <row r="583" customFormat="false" ht="11.25" hidden="false" customHeight="false" outlineLevel="0" collapsed="false">
      <c r="A583" s="199" t="n">
        <v>36128</v>
      </c>
      <c r="B583" s="192" t="n">
        <v>36128</v>
      </c>
      <c r="C583" s="306" t="n">
        <f aca="false">VLOOKUP($B583,data!$A$6:$M$15000,12)</f>
        <v>2595000</v>
      </c>
      <c r="D583" s="9" t="n">
        <f aca="false">IF(B583&lt;&gt;"",MONTH(B583),0)</f>
        <v>11</v>
      </c>
      <c r="E583" s="306" t="n">
        <f aca="false">AVERAGE(C577:C583)</f>
        <v>2466571.42857143</v>
      </c>
      <c r="F583" s="306" t="n">
        <f aca="false">AVERAGE(C554:C583)</f>
        <v>2477466.66666667</v>
      </c>
    </row>
    <row r="584" customFormat="false" ht="11.25" hidden="false" customHeight="false" outlineLevel="0" collapsed="false">
      <c r="A584" s="199" t="n">
        <v>36129</v>
      </c>
      <c r="B584" s="192" t="n">
        <v>36129</v>
      </c>
      <c r="C584" s="306" t="n">
        <f aca="false">VLOOKUP($B584,data!$A$6:$M$15000,12)</f>
        <v>2779000</v>
      </c>
      <c r="D584" s="9" t="n">
        <f aca="false">IF(B584&lt;&gt;"",MONTH(B584),0)</f>
        <v>11</v>
      </c>
      <c r="E584" s="306" t="n">
        <f aca="false">AVERAGE(C578:C584)</f>
        <v>2488142.85714286</v>
      </c>
      <c r="F584" s="306" t="n">
        <f aca="false">AVERAGE(C555:C584)</f>
        <v>2501400</v>
      </c>
    </row>
    <row r="585" customFormat="false" ht="11.25" hidden="false" customHeight="false" outlineLevel="0" collapsed="false">
      <c r="A585" s="199" t="n">
        <v>36130</v>
      </c>
      <c r="B585" s="192" t="n">
        <v>36130</v>
      </c>
      <c r="C585" s="306" t="n">
        <f aca="false">VLOOKUP($B585,data!$A$6:$M$15000,12)</f>
        <v>2932000</v>
      </c>
      <c r="D585" s="9" t="n">
        <f aca="false">IF(B585&lt;&gt;"",MONTH(B585),0)</f>
        <v>12</v>
      </c>
      <c r="E585" s="306" t="n">
        <f aca="false">AVERAGE(C579:C585)</f>
        <v>2533571.42857143</v>
      </c>
      <c r="F585" s="306" t="n">
        <f aca="false">AVERAGE(C556:C585)</f>
        <v>2528366.66666667</v>
      </c>
    </row>
    <row r="586" customFormat="false" ht="11.25" hidden="false" customHeight="false" outlineLevel="0" collapsed="false">
      <c r="A586" s="199" t="n">
        <v>36131</v>
      </c>
      <c r="B586" s="192" t="n">
        <v>36131</v>
      </c>
      <c r="C586" s="306" t="n">
        <f aca="false">VLOOKUP($B586,data!$A$6:$M$15000,12)</f>
        <v>2848000</v>
      </c>
      <c r="D586" s="9" t="n">
        <f aca="false">IF(B586&lt;&gt;"",MONTH(B586),0)</f>
        <v>12</v>
      </c>
      <c r="E586" s="306" t="n">
        <f aca="false">AVERAGE(C580:C586)</f>
        <v>2586857.14285714</v>
      </c>
      <c r="F586" s="306" t="n">
        <f aca="false">AVERAGE(C557:C586)</f>
        <v>2543100</v>
      </c>
    </row>
    <row r="587" customFormat="false" ht="11.25" hidden="false" customHeight="false" outlineLevel="0" collapsed="false">
      <c r="A587" s="199" t="n">
        <v>36132</v>
      </c>
      <c r="B587" s="192" t="n">
        <v>36132</v>
      </c>
      <c r="C587" s="306" t="n">
        <f aca="false">VLOOKUP($B587,data!$A$6:$M$15000,12)</f>
        <v>2952000</v>
      </c>
      <c r="D587" s="9" t="n">
        <f aca="false">IF(B587&lt;&gt;"",MONTH(B587),0)</f>
        <v>12</v>
      </c>
      <c r="E587" s="306" t="n">
        <f aca="false">AVERAGE(C581:C587)</f>
        <v>2683714.28571429</v>
      </c>
      <c r="F587" s="306" t="n">
        <f aca="false">AVERAGE(C558:C587)</f>
        <v>2565766.66666667</v>
      </c>
    </row>
    <row r="588" customFormat="false" ht="11.25" hidden="false" customHeight="false" outlineLevel="0" collapsed="false">
      <c r="A588" s="199" t="n">
        <v>36133</v>
      </c>
      <c r="B588" s="192" t="n">
        <v>36133</v>
      </c>
      <c r="C588" s="306" t="n">
        <f aca="false">VLOOKUP($B588,data!$A$6:$M$15000,12)</f>
        <v>3122000</v>
      </c>
      <c r="D588" s="9" t="n">
        <f aca="false">IF(B588&lt;&gt;"",MONTH(B588),0)</f>
        <v>12</v>
      </c>
      <c r="E588" s="306" t="n">
        <f aca="false">AVERAGE(C582:C588)</f>
        <v>2811142.85714286</v>
      </c>
      <c r="F588" s="306" t="n">
        <f aca="false">AVERAGE(C559:C588)</f>
        <v>2590866.66666667</v>
      </c>
    </row>
    <row r="589" customFormat="false" ht="11.25" hidden="false" customHeight="false" outlineLevel="0" collapsed="false">
      <c r="A589" s="199" t="n">
        <v>36134</v>
      </c>
      <c r="B589" s="192" t="n">
        <v>36134</v>
      </c>
      <c r="C589" s="306" t="str">
        <f aca="false">VLOOKUP($B589,data!$A$6:$M$15000,12)</f>
        <v>N/A</v>
      </c>
      <c r="D589" s="9" t="n">
        <f aca="false">IF(B589&lt;&gt;"",MONTH(B589),0)</f>
        <v>12</v>
      </c>
      <c r="E589" s="306" t="n">
        <f aca="false">AVERAGE(C583:C589)</f>
        <v>2871333.33333333</v>
      </c>
      <c r="F589" s="306" t="n">
        <f aca="false">AVERAGE(C560:C589)</f>
        <v>2600862.06896552</v>
      </c>
    </row>
    <row r="590" customFormat="false" ht="11.25" hidden="false" customHeight="false" outlineLevel="0" collapsed="false">
      <c r="A590" s="199" t="n">
        <v>36135</v>
      </c>
      <c r="B590" s="192" t="n">
        <v>36135</v>
      </c>
      <c r="C590" s="306" t="n">
        <f aca="false">VLOOKUP($B590,data!$A$6:$M$15000,12)</f>
        <v>3599000</v>
      </c>
      <c r="D590" s="9" t="n">
        <f aca="false">IF(B590&lt;&gt;"",MONTH(B590),0)</f>
        <v>12</v>
      </c>
      <c r="E590" s="306" t="n">
        <f aca="false">AVERAGE(C584:C590)</f>
        <v>3038666.66666667</v>
      </c>
      <c r="F590" s="306" t="n">
        <f aca="false">AVERAGE(C561:C590)</f>
        <v>2644724.13793103</v>
      </c>
    </row>
    <row r="591" customFormat="false" ht="11.25" hidden="false" customHeight="false" outlineLevel="0" collapsed="false">
      <c r="A591" s="199" t="n">
        <v>36136</v>
      </c>
      <c r="B591" s="192" t="n">
        <v>36136</v>
      </c>
      <c r="C591" s="306" t="n">
        <f aca="false">VLOOKUP($B591,data!$A$6:$M$15000,12)</f>
        <v>3903000</v>
      </c>
      <c r="D591" s="9" t="n">
        <f aca="false">IF(B591&lt;&gt;"",MONTH(B591),0)</f>
        <v>12</v>
      </c>
      <c r="E591" s="306" t="n">
        <f aca="false">AVERAGE(C585:C591)</f>
        <v>3226000</v>
      </c>
      <c r="F591" s="306" t="n">
        <f aca="false">AVERAGE(C562:C591)</f>
        <v>2704931.03448276</v>
      </c>
    </row>
    <row r="592" customFormat="false" ht="11.25" hidden="false" customHeight="false" outlineLevel="0" collapsed="false">
      <c r="A592" s="199" t="n">
        <v>36137</v>
      </c>
      <c r="B592" s="192" t="n">
        <v>36137</v>
      </c>
      <c r="C592" s="306" t="n">
        <f aca="false">VLOOKUP($B592,data!$A$6:$M$15000,12)</f>
        <v>3524000</v>
      </c>
      <c r="D592" s="9" t="n">
        <f aca="false">IF(B592&lt;&gt;"",MONTH(B592),0)</f>
        <v>12</v>
      </c>
      <c r="E592" s="306" t="n">
        <f aca="false">AVERAGE(C586:C592)</f>
        <v>3324666.66666667</v>
      </c>
      <c r="F592" s="306" t="n">
        <f aca="false">AVERAGE(C563:C592)</f>
        <v>2744172.4137931</v>
      </c>
    </row>
    <row r="593" customFormat="false" ht="11.25" hidden="false" customHeight="false" outlineLevel="0" collapsed="false">
      <c r="A593" s="199" t="n">
        <v>36138</v>
      </c>
      <c r="B593" s="192" t="n">
        <v>36138</v>
      </c>
      <c r="C593" s="306" t="n">
        <f aca="false">VLOOKUP($B593,data!$A$6:$M$15000,12)</f>
        <v>3482000</v>
      </c>
      <c r="D593" s="9" t="n">
        <f aca="false">IF(B593&lt;&gt;"",MONTH(B593),0)</f>
        <v>12</v>
      </c>
      <c r="E593" s="306" t="n">
        <f aca="false">AVERAGE(C587:C593)</f>
        <v>3430333.33333333</v>
      </c>
      <c r="F593" s="306" t="n">
        <f aca="false">AVERAGE(C564:C593)</f>
        <v>2768862.06896552</v>
      </c>
    </row>
    <row r="594" customFormat="false" ht="11.25" hidden="false" customHeight="false" outlineLevel="0" collapsed="false">
      <c r="A594" s="199" t="n">
        <v>36139</v>
      </c>
      <c r="B594" s="192" t="n">
        <v>36139</v>
      </c>
      <c r="C594" s="306" t="n">
        <f aca="false">VLOOKUP($B594,data!$A$6:$M$15000,12)</f>
        <v>3382000</v>
      </c>
      <c r="D594" s="9" t="n">
        <f aca="false">IF(B594&lt;&gt;"",MONTH(B594),0)</f>
        <v>12</v>
      </c>
      <c r="E594" s="306" t="n">
        <f aca="false">AVERAGE(C588:C594)</f>
        <v>3502000</v>
      </c>
      <c r="F594" s="306" t="n">
        <f aca="false">AVERAGE(C565:C594)</f>
        <v>2793724.13793103</v>
      </c>
    </row>
    <row r="595" customFormat="false" ht="11.25" hidden="false" customHeight="false" outlineLevel="0" collapsed="false">
      <c r="A595" s="199" t="n">
        <v>36140</v>
      </c>
      <c r="B595" s="192" t="n">
        <v>36140</v>
      </c>
      <c r="C595" s="306" t="n">
        <f aca="false">VLOOKUP($B595,data!$A$6:$M$15000,12)</f>
        <v>3192000</v>
      </c>
      <c r="D595" s="9" t="n">
        <f aca="false">IF(B595&lt;&gt;"",MONTH(B595),0)</f>
        <v>12</v>
      </c>
      <c r="E595" s="306" t="n">
        <f aca="false">AVERAGE(C589:C595)</f>
        <v>3513666.66666667</v>
      </c>
      <c r="F595" s="306" t="n">
        <f aca="false">AVERAGE(C566:C595)</f>
        <v>2798896.55172414</v>
      </c>
    </row>
    <row r="596" customFormat="false" ht="11.25" hidden="false" customHeight="false" outlineLevel="0" collapsed="false">
      <c r="A596" s="199" t="n">
        <v>36141</v>
      </c>
      <c r="B596" s="192" t="n">
        <v>36141</v>
      </c>
      <c r="C596" s="306" t="n">
        <f aca="false">VLOOKUP($B596,data!$A$6:$M$15000,12)</f>
        <v>2646000</v>
      </c>
      <c r="D596" s="9" t="n">
        <f aca="false">IF(B596&lt;&gt;"",MONTH(B596),0)</f>
        <v>12</v>
      </c>
      <c r="E596" s="306" t="n">
        <f aca="false">AVERAGE(C590:C596)</f>
        <v>3389714.28571429</v>
      </c>
      <c r="F596" s="306" t="n">
        <f aca="false">AVERAGE(C567:C596)</f>
        <v>2794206.89655172</v>
      </c>
    </row>
    <row r="597" customFormat="false" ht="11.25" hidden="false" customHeight="false" outlineLevel="0" collapsed="false">
      <c r="A597" s="199" t="n">
        <v>36142</v>
      </c>
      <c r="B597" s="192" t="n">
        <v>36142</v>
      </c>
      <c r="C597" s="306" t="n">
        <f aca="false">VLOOKUP($B597,data!$A$6:$M$15000,12)</f>
        <v>2503000</v>
      </c>
      <c r="D597" s="9" t="n">
        <f aca="false">IF(B597&lt;&gt;"",MONTH(B597),0)</f>
        <v>12</v>
      </c>
      <c r="E597" s="306" t="n">
        <f aca="false">AVERAGE(C591:C597)</f>
        <v>3233142.85714286</v>
      </c>
      <c r="F597" s="306" t="n">
        <f aca="false">AVERAGE(C568:C597)</f>
        <v>2792586.20689655</v>
      </c>
    </row>
    <row r="598" customFormat="false" ht="11.25" hidden="false" customHeight="false" outlineLevel="0" collapsed="false">
      <c r="A598" s="199" t="n">
        <v>36143</v>
      </c>
      <c r="B598" s="192" t="n">
        <v>36143</v>
      </c>
      <c r="C598" s="306" t="n">
        <f aca="false">VLOOKUP($B598,data!$A$6:$M$15000,12)</f>
        <v>3089000</v>
      </c>
      <c r="D598" s="9" t="n">
        <f aca="false">IF(B598&lt;&gt;"",MONTH(B598),0)</f>
        <v>12</v>
      </c>
      <c r="E598" s="306" t="n">
        <f aca="false">AVERAGE(C592:C598)</f>
        <v>3116857.14285714</v>
      </c>
      <c r="F598" s="306" t="n">
        <f aca="false">AVERAGE(C569:C598)</f>
        <v>2818827.5862069</v>
      </c>
    </row>
    <row r="599" customFormat="false" ht="11.25" hidden="false" customHeight="false" outlineLevel="0" collapsed="false">
      <c r="A599" s="199" t="n">
        <v>36144</v>
      </c>
      <c r="B599" s="192" t="n">
        <v>36144</v>
      </c>
      <c r="C599" s="306" t="n">
        <f aca="false">VLOOKUP($B599,data!$A$6:$M$15000,12)</f>
        <v>2613000</v>
      </c>
      <c r="D599" s="9" t="n">
        <f aca="false">IF(B599&lt;&gt;"",MONTH(B599),0)</f>
        <v>12</v>
      </c>
      <c r="E599" s="306" t="n">
        <f aca="false">AVERAGE(C593:C599)</f>
        <v>2986714.28571429</v>
      </c>
      <c r="F599" s="306" t="n">
        <f aca="false">AVERAGE(C570:C599)</f>
        <v>2827379.31034483</v>
      </c>
    </row>
    <row r="600" customFormat="false" ht="11.25" hidden="false" customHeight="false" outlineLevel="0" collapsed="false">
      <c r="A600" s="199" t="n">
        <v>36145</v>
      </c>
      <c r="B600" s="192" t="n">
        <v>36145</v>
      </c>
      <c r="C600" s="306" t="n">
        <f aca="false">VLOOKUP($B600,data!$A$6:$M$15000,12)</f>
        <v>2460000</v>
      </c>
      <c r="D600" s="9" t="n">
        <f aca="false">IF(B600&lt;&gt;"",MONTH(B600),0)</f>
        <v>12</v>
      </c>
      <c r="E600" s="306" t="n">
        <f aca="false">AVERAGE(C594:C600)</f>
        <v>2840714.28571429</v>
      </c>
      <c r="F600" s="306" t="n">
        <f aca="false">AVERAGE(C571:C600)</f>
        <v>2821758.62068966</v>
      </c>
    </row>
    <row r="601" customFormat="false" ht="11.25" hidden="false" customHeight="false" outlineLevel="0" collapsed="false">
      <c r="A601" s="199" t="n">
        <v>36146</v>
      </c>
      <c r="B601" s="192" t="n">
        <v>36146</v>
      </c>
      <c r="C601" s="306" t="n">
        <f aca="false">VLOOKUP($B601,data!$A$6:$M$15000,12)</f>
        <v>2568000</v>
      </c>
      <c r="D601" s="9" t="n">
        <f aca="false">IF(B601&lt;&gt;"",MONTH(B601),0)</f>
        <v>12</v>
      </c>
      <c r="E601" s="306" t="n">
        <f aca="false">AVERAGE(C595:C601)</f>
        <v>2724428.57142857</v>
      </c>
      <c r="F601" s="306" t="n">
        <f aca="false">AVERAGE(C572:C601)</f>
        <v>2815551.72413793</v>
      </c>
    </row>
    <row r="602" customFormat="false" ht="11.25" hidden="false" customHeight="false" outlineLevel="0" collapsed="false">
      <c r="A602" s="199" t="n">
        <v>36147</v>
      </c>
      <c r="B602" s="192" t="n">
        <v>36147</v>
      </c>
      <c r="C602" s="306" t="n">
        <f aca="false">VLOOKUP($B602,data!$A$6:$M$15000,12)</f>
        <v>2684000</v>
      </c>
      <c r="D602" s="9" t="n">
        <f aca="false">IF(B602&lt;&gt;"",MONTH(B602),0)</f>
        <v>12</v>
      </c>
      <c r="E602" s="306" t="n">
        <f aca="false">AVERAGE(C596:C602)</f>
        <v>2651857.14285714</v>
      </c>
      <c r="F602" s="306" t="n">
        <f aca="false">AVERAGE(C573:C602)</f>
        <v>2811344.82758621</v>
      </c>
    </row>
    <row r="603" customFormat="false" ht="11.25" hidden="false" customHeight="false" outlineLevel="0" collapsed="false">
      <c r="A603" s="199" t="n">
        <v>36148</v>
      </c>
      <c r="B603" s="192" t="n">
        <v>36148</v>
      </c>
      <c r="C603" s="306" t="n">
        <f aca="false">VLOOKUP($B603,data!$A$6:$M$15000,12)</f>
        <v>2733000</v>
      </c>
      <c r="D603" s="9" t="n">
        <f aca="false">IF(B603&lt;&gt;"",MONTH(B603),0)</f>
        <v>12</v>
      </c>
      <c r="E603" s="306" t="n">
        <f aca="false">AVERAGE(C597:C603)</f>
        <v>2664285.71428571</v>
      </c>
      <c r="F603" s="306" t="n">
        <f aca="false">AVERAGE(C574:C603)</f>
        <v>2813965.51724138</v>
      </c>
    </row>
    <row r="604" customFormat="false" ht="11.25" hidden="false" customHeight="false" outlineLevel="0" collapsed="false">
      <c r="A604" s="199" t="n">
        <v>36149</v>
      </c>
      <c r="B604" s="192" t="n">
        <v>36149</v>
      </c>
      <c r="C604" s="306" t="n">
        <f aca="false">VLOOKUP($B604,data!$A$6:$M$15000,12)</f>
        <v>3605000</v>
      </c>
      <c r="D604" s="9" t="n">
        <f aca="false">IF(B604&lt;&gt;"",MONTH(B604),0)</f>
        <v>12</v>
      </c>
      <c r="E604" s="306" t="n">
        <f aca="false">AVERAGE(C598:C604)</f>
        <v>2821714.28571429</v>
      </c>
      <c r="F604" s="306" t="n">
        <f aca="false">AVERAGE(C575:C604)</f>
        <v>2850827.5862069</v>
      </c>
    </row>
    <row r="605" customFormat="false" ht="11.25" hidden="false" customHeight="false" outlineLevel="0" collapsed="false">
      <c r="A605" s="199" t="n">
        <v>36150</v>
      </c>
      <c r="B605" s="192" t="n">
        <v>36150</v>
      </c>
      <c r="C605" s="306" t="n">
        <f aca="false">VLOOKUP($B605,data!$A$6:$M$15000,12)</f>
        <v>4629000</v>
      </c>
      <c r="D605" s="9" t="n">
        <f aca="false">IF(B605&lt;&gt;"",MONTH(B605),0)</f>
        <v>12</v>
      </c>
      <c r="E605" s="306" t="n">
        <f aca="false">AVERAGE(C599:C605)</f>
        <v>3041714.28571429</v>
      </c>
      <c r="F605" s="306" t="n">
        <f aca="false">AVERAGE(C576:C605)</f>
        <v>2927758.62068966</v>
      </c>
    </row>
    <row r="606" customFormat="false" ht="11.25" hidden="false" customHeight="false" outlineLevel="0" collapsed="false">
      <c r="A606" s="199" t="n">
        <v>36151</v>
      </c>
      <c r="B606" s="192" t="n">
        <v>36151</v>
      </c>
      <c r="C606" s="306" t="n">
        <f aca="false">VLOOKUP($B606,data!$A$6:$M$15000,12)</f>
        <v>4648000</v>
      </c>
      <c r="D606" s="9" t="n">
        <f aca="false">IF(B606&lt;&gt;"",MONTH(B606),0)</f>
        <v>12</v>
      </c>
      <c r="E606" s="306" t="n">
        <f aca="false">AVERAGE(C600:C606)</f>
        <v>3332428.57142857</v>
      </c>
      <c r="F606" s="306" t="n">
        <f aca="false">AVERAGE(C577:C606)</f>
        <v>3005482.75862069</v>
      </c>
    </row>
    <row r="607" customFormat="false" ht="11.25" hidden="false" customHeight="false" outlineLevel="0" collapsed="false">
      <c r="A607" s="199" t="n">
        <v>36152</v>
      </c>
      <c r="B607" s="192" t="n">
        <v>36152</v>
      </c>
      <c r="C607" s="306" t="n">
        <f aca="false">VLOOKUP($B607,data!$A$6:$M$15000,12)</f>
        <v>4351000</v>
      </c>
      <c r="D607" s="9" t="n">
        <f aca="false">IF(B607&lt;&gt;"",MONTH(B607),0)</f>
        <v>12</v>
      </c>
      <c r="E607" s="306" t="n">
        <f aca="false">AVERAGE(C601:C607)</f>
        <v>3602571.42857143</v>
      </c>
      <c r="F607" s="306" t="n">
        <f aca="false">AVERAGE(C578:C607)</f>
        <v>3064896.55172414</v>
      </c>
    </row>
    <row r="608" customFormat="false" ht="11.25" hidden="false" customHeight="false" outlineLevel="0" collapsed="false">
      <c r="A608" s="199" t="n">
        <v>36153</v>
      </c>
      <c r="B608" s="192" t="n">
        <v>36153</v>
      </c>
      <c r="C608" s="306" t="n">
        <f aca="false">VLOOKUP($B608,data!$A$6:$M$15000,12)</f>
        <v>3505000</v>
      </c>
      <c r="D608" s="9" t="n">
        <f aca="false">IF(B608&lt;&gt;"",MONTH(B608),0)</f>
        <v>12</v>
      </c>
      <c r="E608" s="306" t="n">
        <f aca="false">AVERAGE(C602:C608)</f>
        <v>3736428.57142857</v>
      </c>
      <c r="F608" s="306" t="n">
        <f aca="false">AVERAGE(C579:C608)</f>
        <v>3095620.68965517</v>
      </c>
    </row>
    <row r="609" customFormat="false" ht="11.25" hidden="false" customHeight="false" outlineLevel="0" collapsed="false">
      <c r="A609" s="199" t="n">
        <v>36154</v>
      </c>
      <c r="B609" s="192" t="n">
        <v>36154</v>
      </c>
      <c r="C609" s="306" t="n">
        <f aca="false">VLOOKUP($B609,data!$A$6:$M$15000,12)</f>
        <v>2697000</v>
      </c>
      <c r="D609" s="9" t="n">
        <f aca="false">IF(B609&lt;&gt;"",MONTH(B609),0)</f>
        <v>12</v>
      </c>
      <c r="E609" s="306" t="n">
        <f aca="false">AVERAGE(C603:C609)</f>
        <v>3738285.71428571</v>
      </c>
      <c r="F609" s="306" t="n">
        <f aca="false">AVERAGE(C580:C609)</f>
        <v>3103275.86206897</v>
      </c>
    </row>
    <row r="610" customFormat="false" ht="11.25" hidden="false" customHeight="false" outlineLevel="0" collapsed="false">
      <c r="A610" s="199" t="n">
        <v>36155</v>
      </c>
      <c r="B610" s="192" t="n">
        <v>36155</v>
      </c>
      <c r="C610" s="306" t="n">
        <f aca="false">VLOOKUP($B610,data!$A$6:$M$15000,12)</f>
        <v>2737000</v>
      </c>
      <c r="D610" s="9" t="n">
        <f aca="false">IF(B610&lt;&gt;"",MONTH(B610),0)</f>
        <v>12</v>
      </c>
      <c r="E610" s="306" t="n">
        <f aca="false">AVERAGE(C604:C610)</f>
        <v>3738857.14285714</v>
      </c>
      <c r="F610" s="306" t="n">
        <f aca="false">AVERAGE(C581:C610)</f>
        <v>3119241.37931035</v>
      </c>
    </row>
    <row r="611" customFormat="false" ht="11.25" hidden="false" customHeight="false" outlineLevel="0" collapsed="false">
      <c r="A611" s="199" t="n">
        <v>36156</v>
      </c>
      <c r="B611" s="192" t="n">
        <v>36156</v>
      </c>
      <c r="C611" s="306" t="n">
        <f aca="false">VLOOKUP($B611,data!$A$6:$M$15000,12)</f>
        <v>2702000</v>
      </c>
      <c r="D611" s="9" t="n">
        <f aca="false">IF(B611&lt;&gt;"",MONTH(B611),0)</f>
        <v>12</v>
      </c>
      <c r="E611" s="306" t="n">
        <f aca="false">AVERAGE(C605:C611)</f>
        <v>3609857.14285714</v>
      </c>
      <c r="F611" s="306" t="n">
        <f aca="false">AVERAGE(C582:C611)</f>
        <v>3135517.24137931</v>
      </c>
    </row>
    <row r="612" customFormat="false" ht="11.25" hidden="false" customHeight="false" outlineLevel="0" collapsed="false">
      <c r="A612" s="199" t="n">
        <v>36157</v>
      </c>
      <c r="B612" s="192" t="n">
        <v>36157</v>
      </c>
      <c r="C612" s="306" t="n">
        <f aca="false">VLOOKUP($B612,data!$A$6:$M$15000,12)</f>
        <v>2859000</v>
      </c>
      <c r="D612" s="9" t="n">
        <f aca="false">IF(B612&lt;&gt;"",MONTH(B612),0)</f>
        <v>12</v>
      </c>
      <c r="E612" s="306" t="n">
        <f aca="false">AVERAGE(C606:C612)</f>
        <v>3357000</v>
      </c>
      <c r="F612" s="306" t="n">
        <f aca="false">AVERAGE(C583:C612)</f>
        <v>3149620.68965517</v>
      </c>
    </row>
    <row r="613" customFormat="false" ht="11.25" hidden="false" customHeight="false" outlineLevel="0" collapsed="false">
      <c r="A613" s="199" t="n">
        <v>36158</v>
      </c>
      <c r="B613" s="192" t="n">
        <v>36158</v>
      </c>
      <c r="C613" s="306" t="n">
        <f aca="false">VLOOKUP($B613,data!$A$6:$M$15000,12)</f>
        <v>2733000</v>
      </c>
      <c r="D613" s="9" t="n">
        <f aca="false">IF(B613&lt;&gt;"",MONTH(B613),0)</f>
        <v>12</v>
      </c>
      <c r="E613" s="306" t="n">
        <f aca="false">AVERAGE(C607:C613)</f>
        <v>3083428.57142857</v>
      </c>
      <c r="F613" s="306" t="n">
        <f aca="false">AVERAGE(C584:C613)</f>
        <v>3154379.31034483</v>
      </c>
    </row>
    <row r="614" customFormat="false" ht="11.25" hidden="false" customHeight="false" outlineLevel="0" collapsed="false">
      <c r="A614" s="199" t="n">
        <v>36159</v>
      </c>
      <c r="B614" s="192" t="n">
        <v>36159</v>
      </c>
      <c r="C614" s="306" t="n">
        <f aca="false">VLOOKUP($B614,data!$A$6:$M$15000,12)</f>
        <v>2643000</v>
      </c>
      <c r="D614" s="9" t="n">
        <f aca="false">IF(B614&lt;&gt;"",MONTH(B614),0)</f>
        <v>12</v>
      </c>
      <c r="E614" s="306" t="n">
        <f aca="false">AVERAGE(C608:C614)</f>
        <v>2839428.57142857</v>
      </c>
      <c r="F614" s="306" t="n">
        <f aca="false">AVERAGE(C585:C614)</f>
        <v>3149689.65517241</v>
      </c>
    </row>
    <row r="615" customFormat="false" ht="11.25" hidden="false" customHeight="false" outlineLevel="0" collapsed="false">
      <c r="A615" s="199" t="n">
        <v>36160</v>
      </c>
      <c r="B615" s="192" t="n">
        <v>36160</v>
      </c>
      <c r="C615" s="306" t="n">
        <f aca="false">VLOOKUP($B615,data!$A$6:$M$15000,12)</f>
        <v>2792000</v>
      </c>
      <c r="D615" s="9" t="n">
        <f aca="false">IF(B615&lt;&gt;"",MONTH(B615),0)</f>
        <v>12</v>
      </c>
      <c r="E615" s="306" t="n">
        <f aca="false">AVERAGE(C609:C615)</f>
        <v>2737571.42857143</v>
      </c>
      <c r="F615" s="306" t="n">
        <f aca="false">AVERAGE(C586:C615)</f>
        <v>3144862.06896552</v>
      </c>
    </row>
    <row r="616" customFormat="false" ht="11.25" hidden="false" customHeight="false" outlineLevel="0" collapsed="false">
      <c r="A616" s="194" t="s">
        <v>70</v>
      </c>
      <c r="B616" s="195" t="s">
        <v>71</v>
      </c>
      <c r="C616" s="327" t="s">
        <v>152</v>
      </c>
      <c r="D616" s="327" t="s">
        <v>99</v>
      </c>
      <c r="E616" s="306" t="n">
        <f aca="false">AVERAGE(C610:C616)</f>
        <v>2744333.33333333</v>
      </c>
      <c r="F616" s="306" t="n">
        <f aca="false">AVERAGE(C587:C616)</f>
        <v>3155464.28571429</v>
      </c>
    </row>
    <row r="617" customFormat="false" ht="11.25" hidden="false" customHeight="false" outlineLevel="0" collapsed="false">
      <c r="A617" s="199" t="n">
        <v>36161</v>
      </c>
      <c r="B617" s="192" t="n">
        <v>36161</v>
      </c>
      <c r="C617" s="306" t="n">
        <f aca="false">VLOOKUP($B617,data!$A$6:$M$15000,12)</f>
        <v>2578000</v>
      </c>
      <c r="D617" s="9" t="n">
        <f aca="false">IF(B617&lt;&gt;"",MONTH(B617),0)</f>
        <v>1</v>
      </c>
      <c r="E617" s="306" t="n">
        <f aca="false">AVERAGE(C611:C617)</f>
        <v>2717833.33333333</v>
      </c>
      <c r="F617" s="306" t="n">
        <f aca="false">AVERAGE(C588:C617)</f>
        <v>3142107.14285714</v>
      </c>
    </row>
    <row r="618" customFormat="false" ht="11.25" hidden="false" customHeight="false" outlineLevel="0" collapsed="false">
      <c r="A618" s="199" t="n">
        <v>36162</v>
      </c>
      <c r="B618" s="192" t="n">
        <v>36162</v>
      </c>
      <c r="C618" s="306" t="n">
        <f aca="false">VLOOKUP($B618,data!$A$6:$M$15000,12)</f>
        <v>2620000</v>
      </c>
      <c r="D618" s="9" t="n">
        <f aca="false">IF(B618&lt;&gt;"",MONTH(B618),0)</f>
        <v>1</v>
      </c>
      <c r="E618" s="306" t="n">
        <f aca="false">AVERAGE(C612:C618)</f>
        <v>2704166.66666667</v>
      </c>
      <c r="F618" s="306" t="n">
        <f aca="false">AVERAGE(C589:C618)</f>
        <v>3124178.57142857</v>
      </c>
    </row>
    <row r="619" customFormat="false" ht="11.25" hidden="false" customHeight="false" outlineLevel="0" collapsed="false">
      <c r="A619" s="199" t="n">
        <v>36163</v>
      </c>
      <c r="B619" s="192" t="n">
        <v>36163</v>
      </c>
      <c r="C619" s="306" t="n">
        <f aca="false">VLOOKUP($B619,data!$A$6:$M$15000,12)</f>
        <v>2637000</v>
      </c>
      <c r="D619" s="9" t="n">
        <f aca="false">IF(B619&lt;&gt;"",MONTH(B619),0)</f>
        <v>1</v>
      </c>
      <c r="E619" s="306" t="n">
        <f aca="false">AVERAGE(C613:C619)</f>
        <v>2667166.66666667</v>
      </c>
      <c r="F619" s="306" t="n">
        <f aca="false">AVERAGE(C590:C619)</f>
        <v>3107379.31034483</v>
      </c>
    </row>
    <row r="620" customFormat="false" ht="11.25" hidden="false" customHeight="false" outlineLevel="0" collapsed="false">
      <c r="A620" s="199" t="n">
        <v>36164</v>
      </c>
      <c r="B620" s="192" t="n">
        <v>36164</v>
      </c>
      <c r="C620" s="306" t="n">
        <f aca="false">VLOOKUP($B620,data!$A$6:$M$15000,12)</f>
        <v>3068000</v>
      </c>
      <c r="D620" s="9" t="n">
        <f aca="false">IF(B620&lt;&gt;"",MONTH(B620),0)</f>
        <v>1</v>
      </c>
      <c r="E620" s="306" t="n">
        <f aca="false">AVERAGE(C614:C620)</f>
        <v>2723000</v>
      </c>
      <c r="F620" s="306" t="n">
        <f aca="false">AVERAGE(C591:C620)</f>
        <v>3089068.96551724</v>
      </c>
    </row>
    <row r="621" customFormat="false" ht="11.25" hidden="false" customHeight="false" outlineLevel="0" collapsed="false">
      <c r="A621" s="199" t="n">
        <v>36165</v>
      </c>
      <c r="B621" s="192" t="n">
        <v>36165</v>
      </c>
      <c r="C621" s="306" t="n">
        <f aca="false">VLOOKUP($B621,data!$A$6:$M$15000,12)</f>
        <v>3021000</v>
      </c>
      <c r="D621" s="9" t="n">
        <f aca="false">IF(B621&lt;&gt;"",MONTH(B621),0)</f>
        <v>1</v>
      </c>
      <c r="E621" s="306" t="n">
        <f aca="false">AVERAGE(C615:C621)</f>
        <v>2786000</v>
      </c>
      <c r="F621" s="306" t="n">
        <f aca="false">AVERAGE(C592:C621)</f>
        <v>3058655.17241379</v>
      </c>
    </row>
    <row r="622" customFormat="false" ht="11.25" hidden="false" customHeight="false" outlineLevel="0" collapsed="false">
      <c r="A622" s="199" t="n">
        <v>36166</v>
      </c>
      <c r="B622" s="192" t="n">
        <v>36166</v>
      </c>
      <c r="C622" s="306" t="n">
        <f aca="false">VLOOKUP($B622,data!$A$6:$M$15000,12)</f>
        <v>2959000</v>
      </c>
      <c r="D622" s="9" t="n">
        <f aca="false">IF(B622&lt;&gt;"",MONTH(B622),0)</f>
        <v>1</v>
      </c>
      <c r="E622" s="306" t="n">
        <f aca="false">AVERAGE(C616:C622)</f>
        <v>2813833.33333333</v>
      </c>
      <c r="F622" s="306" t="n">
        <f aca="false">AVERAGE(C593:C622)</f>
        <v>3039172.4137931</v>
      </c>
    </row>
    <row r="623" customFormat="false" ht="11.25" hidden="false" customHeight="false" outlineLevel="0" collapsed="false">
      <c r="A623" s="199" t="n">
        <v>36167</v>
      </c>
      <c r="B623" s="192" t="n">
        <v>36167</v>
      </c>
      <c r="C623" s="306" t="n">
        <f aca="false">VLOOKUP($B623,data!$A$6:$M$15000,12)</f>
        <v>3196000</v>
      </c>
      <c r="D623" s="9" t="n">
        <f aca="false">IF(B623&lt;&gt;"",MONTH(B623),0)</f>
        <v>1</v>
      </c>
      <c r="E623" s="306" t="n">
        <f aca="false">AVERAGE(C617:C623)</f>
        <v>2868428.57142857</v>
      </c>
      <c r="F623" s="306" t="n">
        <f aca="false">AVERAGE(C594:C623)</f>
        <v>3029310.34482759</v>
      </c>
    </row>
    <row r="624" customFormat="false" ht="11.25" hidden="false" customHeight="false" outlineLevel="0" collapsed="false">
      <c r="A624" s="199" t="n">
        <v>36168</v>
      </c>
      <c r="B624" s="192" t="n">
        <v>36168</v>
      </c>
      <c r="C624" s="306" t="n">
        <f aca="false">VLOOKUP($B624,data!$A$6:$M$15000,12)</f>
        <v>2952000</v>
      </c>
      <c r="D624" s="9" t="n">
        <f aca="false">IF(B624&lt;&gt;"",MONTH(B624),0)</f>
        <v>1</v>
      </c>
      <c r="E624" s="306" t="n">
        <f aca="false">AVERAGE(C618:C624)</f>
        <v>2921857.14285714</v>
      </c>
      <c r="F624" s="306" t="n">
        <f aca="false">AVERAGE(C595:C624)</f>
        <v>3014482.75862069</v>
      </c>
    </row>
    <row r="625" customFormat="false" ht="11.25" hidden="false" customHeight="false" outlineLevel="0" collapsed="false">
      <c r="A625" s="199" t="n">
        <v>36169</v>
      </c>
      <c r="B625" s="192" t="n">
        <v>36169</v>
      </c>
      <c r="C625" s="306" t="n">
        <f aca="false">VLOOKUP($B625,data!$A$6:$M$15000,12)</f>
        <v>2649000</v>
      </c>
      <c r="D625" s="9" t="n">
        <f aca="false">IF(B625&lt;&gt;"",MONTH(B625),0)</f>
        <v>1</v>
      </c>
      <c r="E625" s="306" t="n">
        <f aca="false">AVERAGE(C619:C625)</f>
        <v>2926000</v>
      </c>
      <c r="F625" s="306" t="n">
        <f aca="false">AVERAGE(C596:C625)</f>
        <v>2995758.62068966</v>
      </c>
    </row>
    <row r="626" customFormat="false" ht="11.25" hidden="false" customHeight="false" outlineLevel="0" collapsed="false">
      <c r="A626" s="199" t="n">
        <v>36170</v>
      </c>
      <c r="B626" s="192" t="n">
        <v>36170</v>
      </c>
      <c r="C626" s="306" t="n">
        <f aca="false">VLOOKUP($B626,data!$A$6:$M$15000,12)</f>
        <v>2661000</v>
      </c>
      <c r="D626" s="9" t="n">
        <f aca="false">IF(B626&lt;&gt;"",MONTH(B626),0)</f>
        <v>1</v>
      </c>
      <c r="E626" s="306" t="n">
        <f aca="false">AVERAGE(C620:C626)</f>
        <v>2929428.57142857</v>
      </c>
      <c r="F626" s="306" t="n">
        <f aca="false">AVERAGE(C597:C626)</f>
        <v>2996275.86206897</v>
      </c>
    </row>
    <row r="627" customFormat="false" ht="11.25" hidden="false" customHeight="false" outlineLevel="0" collapsed="false">
      <c r="A627" s="199" t="n">
        <v>36171</v>
      </c>
      <c r="B627" s="192" t="n">
        <v>36171</v>
      </c>
      <c r="C627" s="306" t="n">
        <f aca="false">VLOOKUP($B627,data!$A$6:$M$15000,12)</f>
        <v>2896000</v>
      </c>
      <c r="D627" s="9" t="n">
        <f aca="false">IF(B627&lt;&gt;"",MONTH(B627),0)</f>
        <v>1</v>
      </c>
      <c r="E627" s="306" t="n">
        <f aca="false">AVERAGE(C621:C627)</f>
        <v>2904857.14285714</v>
      </c>
      <c r="F627" s="306" t="n">
        <f aca="false">AVERAGE(C598:C627)</f>
        <v>3009827.5862069</v>
      </c>
    </row>
    <row r="628" customFormat="false" ht="11.25" hidden="false" customHeight="false" outlineLevel="0" collapsed="false">
      <c r="A628" s="199" t="n">
        <v>36172</v>
      </c>
      <c r="B628" s="192" t="n">
        <v>36172</v>
      </c>
      <c r="C628" s="306" t="n">
        <f aca="false">VLOOKUP($B628,data!$A$6:$M$15000,12)</f>
        <v>3156000</v>
      </c>
      <c r="D628" s="9" t="n">
        <f aca="false">IF(B628&lt;&gt;"",MONTH(B628),0)</f>
        <v>1</v>
      </c>
      <c r="E628" s="306" t="n">
        <f aca="false">AVERAGE(C622:C628)</f>
        <v>2924142.85714286</v>
      </c>
      <c r="F628" s="306" t="n">
        <f aca="false">AVERAGE(C599:C628)</f>
        <v>3012137.93103448</v>
      </c>
    </row>
    <row r="629" customFormat="false" ht="11.25" hidden="false" customHeight="false" outlineLevel="0" collapsed="false">
      <c r="A629" s="199" t="n">
        <v>36173</v>
      </c>
      <c r="B629" s="192" t="n">
        <v>36173</v>
      </c>
      <c r="C629" s="306" t="n">
        <f aca="false">VLOOKUP($B629,data!$A$6:$M$15000,12)</f>
        <v>3186000</v>
      </c>
      <c r="D629" s="9" t="n">
        <f aca="false">IF(B629&lt;&gt;"",MONTH(B629),0)</f>
        <v>1</v>
      </c>
      <c r="E629" s="306" t="n">
        <f aca="false">AVERAGE(C623:C629)</f>
        <v>2956571.42857143</v>
      </c>
      <c r="F629" s="306" t="n">
        <f aca="false">AVERAGE(C600:C629)</f>
        <v>3031896.55172414</v>
      </c>
    </row>
    <row r="630" customFormat="false" ht="11.25" hidden="false" customHeight="false" outlineLevel="0" collapsed="false">
      <c r="A630" s="199" t="n">
        <v>36174</v>
      </c>
      <c r="B630" s="192" t="n">
        <v>36174</v>
      </c>
      <c r="C630" s="306" t="n">
        <f aca="false">VLOOKUP($B630,data!$A$6:$M$15000,12)</f>
        <v>2768000</v>
      </c>
      <c r="D630" s="9" t="n">
        <f aca="false">IF(B630&lt;&gt;"",MONTH(B630),0)</f>
        <v>1</v>
      </c>
      <c r="E630" s="306" t="n">
        <f aca="false">AVERAGE(C624:C630)</f>
        <v>2895428.57142857</v>
      </c>
      <c r="F630" s="306" t="n">
        <f aca="false">AVERAGE(C601:C630)</f>
        <v>3042517.24137931</v>
      </c>
    </row>
    <row r="631" customFormat="false" ht="11.25" hidden="false" customHeight="false" outlineLevel="0" collapsed="false">
      <c r="A631" s="199" t="n">
        <v>36175</v>
      </c>
      <c r="B631" s="192" t="n">
        <v>36175</v>
      </c>
      <c r="C631" s="306" t="n">
        <f aca="false">VLOOKUP($B631,data!$A$6:$M$15000,12)</f>
        <v>2598000</v>
      </c>
      <c r="D631" s="9" t="n">
        <f aca="false">IF(B631&lt;&gt;"",MONTH(B631),0)</f>
        <v>1</v>
      </c>
      <c r="E631" s="306" t="n">
        <f aca="false">AVERAGE(C625:C631)</f>
        <v>2844857.14285714</v>
      </c>
      <c r="F631" s="306" t="n">
        <f aca="false">AVERAGE(C602:C631)</f>
        <v>3043551.72413793</v>
      </c>
    </row>
    <row r="632" customFormat="false" ht="11.25" hidden="false" customHeight="false" outlineLevel="0" collapsed="false">
      <c r="A632" s="199" t="n">
        <v>36176</v>
      </c>
      <c r="B632" s="192" t="n">
        <v>36176</v>
      </c>
      <c r="C632" s="306" t="n">
        <f aca="false">VLOOKUP($B632,data!$A$6:$M$15000,12)</f>
        <v>2384000</v>
      </c>
      <c r="D632" s="9" t="n">
        <f aca="false">IF(B632&lt;&gt;"",MONTH(B632),0)</f>
        <v>1</v>
      </c>
      <c r="E632" s="306" t="n">
        <f aca="false">AVERAGE(C626:C632)</f>
        <v>2807000</v>
      </c>
      <c r="F632" s="306" t="n">
        <f aca="false">AVERAGE(C603:C632)</f>
        <v>3033206.89655172</v>
      </c>
    </row>
    <row r="633" customFormat="false" ht="11.25" hidden="false" customHeight="false" outlineLevel="0" collapsed="false">
      <c r="A633" s="199" t="n">
        <v>36177</v>
      </c>
      <c r="B633" s="192" t="n">
        <v>36177</v>
      </c>
      <c r="C633" s="306" t="n">
        <f aca="false">VLOOKUP($B633,data!$A$6:$M$15000,12)</f>
        <v>2389000</v>
      </c>
      <c r="D633" s="9" t="n">
        <f aca="false">IF(B633&lt;&gt;"",MONTH(B633),0)</f>
        <v>1</v>
      </c>
      <c r="E633" s="306" t="n">
        <f aca="false">AVERAGE(C627:C633)</f>
        <v>2768142.85714286</v>
      </c>
      <c r="F633" s="306" t="n">
        <f aca="false">AVERAGE(C604:C633)</f>
        <v>3021344.82758621</v>
      </c>
    </row>
    <row r="634" customFormat="false" ht="11.25" hidden="false" customHeight="false" outlineLevel="0" collapsed="false">
      <c r="A634" s="199" t="n">
        <v>36178</v>
      </c>
      <c r="B634" s="192" t="n">
        <v>36178</v>
      </c>
      <c r="C634" s="306" t="n">
        <f aca="false">VLOOKUP($B634,data!$A$6:$M$15000,12)</f>
        <v>2963000</v>
      </c>
      <c r="D634" s="9" t="n">
        <f aca="false">IF(B634&lt;&gt;"",MONTH(B634),0)</f>
        <v>1</v>
      </c>
      <c r="E634" s="306" t="n">
        <f aca="false">AVERAGE(C628:C634)</f>
        <v>2777714.28571429</v>
      </c>
      <c r="F634" s="306" t="n">
        <f aca="false">AVERAGE(C605:C634)</f>
        <v>2999206.89655172</v>
      </c>
    </row>
    <row r="635" customFormat="false" ht="11.25" hidden="false" customHeight="false" outlineLevel="0" collapsed="false">
      <c r="A635" s="199" t="n">
        <v>36179</v>
      </c>
      <c r="B635" s="192" t="n">
        <v>36179</v>
      </c>
      <c r="C635" s="306" t="n">
        <f aca="false">VLOOKUP($B635,data!$A$6:$M$15000,12)</f>
        <v>2852000</v>
      </c>
      <c r="D635" s="9" t="n">
        <f aca="false">IF(B635&lt;&gt;"",MONTH(B635),0)</f>
        <v>1</v>
      </c>
      <c r="E635" s="306" t="n">
        <f aca="false">AVERAGE(C629:C635)</f>
        <v>2734285.71428571</v>
      </c>
      <c r="F635" s="306" t="n">
        <f aca="false">AVERAGE(C606:C635)</f>
        <v>2937931.03448276</v>
      </c>
    </row>
    <row r="636" customFormat="false" ht="11.25" hidden="false" customHeight="false" outlineLevel="0" collapsed="false">
      <c r="A636" s="199" t="n">
        <v>36180</v>
      </c>
      <c r="B636" s="192" t="n">
        <v>36180</v>
      </c>
      <c r="C636" s="306" t="n">
        <f aca="false">VLOOKUP($B636,data!$A$6:$M$15000,12)</f>
        <v>2814000</v>
      </c>
      <c r="D636" s="9" t="n">
        <f aca="false">IF(B636&lt;&gt;"",MONTH(B636),0)</f>
        <v>1</v>
      </c>
      <c r="E636" s="306" t="n">
        <f aca="false">AVERAGE(C630:C636)</f>
        <v>2681142.85714286</v>
      </c>
      <c r="F636" s="306" t="n">
        <f aca="false">AVERAGE(C607:C636)</f>
        <v>2874689.65517241</v>
      </c>
    </row>
    <row r="637" customFormat="false" ht="11.25" hidden="false" customHeight="false" outlineLevel="0" collapsed="false">
      <c r="A637" s="199" t="n">
        <v>36181</v>
      </c>
      <c r="B637" s="192" t="n">
        <v>36181</v>
      </c>
      <c r="C637" s="306" t="n">
        <f aca="false">VLOOKUP($B637,data!$A$6:$M$15000,12)</f>
        <v>3964000</v>
      </c>
      <c r="D637" s="9" t="n">
        <f aca="false">IF(B637&lt;&gt;"",MONTH(B637),0)</f>
        <v>1</v>
      </c>
      <c r="E637" s="306" t="n">
        <f aca="false">AVERAGE(C631:C637)</f>
        <v>2852000</v>
      </c>
      <c r="F637" s="306" t="n">
        <f aca="false">AVERAGE(C608:C637)</f>
        <v>2861344.82758621</v>
      </c>
    </row>
    <row r="638" customFormat="false" ht="11.25" hidden="false" customHeight="false" outlineLevel="0" collapsed="false">
      <c r="A638" s="199" t="n">
        <v>36182</v>
      </c>
      <c r="B638" s="192" t="n">
        <v>36182</v>
      </c>
      <c r="C638" s="306" t="n">
        <f aca="false">VLOOKUP($B638,data!$A$6:$M$15000,12)</f>
        <v>2812000</v>
      </c>
      <c r="D638" s="9" t="n">
        <f aca="false">IF(B638&lt;&gt;"",MONTH(B638),0)</f>
        <v>1</v>
      </c>
      <c r="E638" s="306" t="n">
        <f aca="false">AVERAGE(C632:C638)</f>
        <v>2882571.42857143</v>
      </c>
      <c r="F638" s="306" t="n">
        <f aca="false">AVERAGE(C609:C638)</f>
        <v>2837448.27586207</v>
      </c>
    </row>
    <row r="639" customFormat="false" ht="11.25" hidden="false" customHeight="false" outlineLevel="0" collapsed="false">
      <c r="A639" s="199" t="n">
        <v>36183</v>
      </c>
      <c r="B639" s="192" t="n">
        <v>36183</v>
      </c>
      <c r="C639" s="306" t="n">
        <f aca="false">VLOOKUP($B639,data!$A$6:$M$15000,12)</f>
        <v>2587000</v>
      </c>
      <c r="D639" s="9" t="n">
        <f aca="false">IF(B639&lt;&gt;"",MONTH(B639),0)</f>
        <v>1</v>
      </c>
      <c r="E639" s="306" t="n">
        <f aca="false">AVERAGE(C633:C639)</f>
        <v>2911571.42857143</v>
      </c>
      <c r="F639" s="306" t="n">
        <f aca="false">AVERAGE(C610:C639)</f>
        <v>2833655.17241379</v>
      </c>
    </row>
    <row r="640" customFormat="false" ht="11.25" hidden="false" customHeight="false" outlineLevel="0" collapsed="false">
      <c r="A640" s="199" t="n">
        <v>36184</v>
      </c>
      <c r="B640" s="192" t="n">
        <v>36184</v>
      </c>
      <c r="C640" s="306" t="n">
        <f aca="false">VLOOKUP($B640,data!$A$6:$M$15000,12)</f>
        <v>2814000</v>
      </c>
      <c r="D640" s="9" t="n">
        <f aca="false">IF(B640&lt;&gt;"",MONTH(B640),0)</f>
        <v>1</v>
      </c>
      <c r="E640" s="306" t="n">
        <f aca="false">AVERAGE(C634:C640)</f>
        <v>2972285.71428571</v>
      </c>
      <c r="F640" s="306" t="n">
        <f aca="false">AVERAGE(C611:C640)</f>
        <v>2836310.34482759</v>
      </c>
    </row>
    <row r="641" customFormat="false" ht="11.25" hidden="false" customHeight="false" outlineLevel="0" collapsed="false">
      <c r="A641" s="199" t="n">
        <v>36185</v>
      </c>
      <c r="B641" s="192" t="n">
        <v>36185</v>
      </c>
      <c r="C641" s="306" t="n">
        <f aca="false">VLOOKUP($B641,data!$A$6:$M$15000,12)</f>
        <v>3714000</v>
      </c>
      <c r="D641" s="9" t="n">
        <f aca="false">IF(B641&lt;&gt;"",MONTH(B641),0)</f>
        <v>1</v>
      </c>
      <c r="E641" s="306" t="n">
        <f aca="false">AVERAGE(C635:C641)</f>
        <v>3079571.42857143</v>
      </c>
      <c r="F641" s="306" t="n">
        <f aca="false">AVERAGE(C612:C641)</f>
        <v>2871206.89655172</v>
      </c>
    </row>
    <row r="642" customFormat="false" ht="11.25" hidden="false" customHeight="false" outlineLevel="0" collapsed="false">
      <c r="A642" s="199" t="n">
        <v>36186</v>
      </c>
      <c r="B642" s="192" t="n">
        <v>36186</v>
      </c>
      <c r="C642" s="306" t="n">
        <f aca="false">VLOOKUP($B642,data!$A$6:$M$15000,12)</f>
        <v>3964000</v>
      </c>
      <c r="D642" s="9" t="n">
        <f aca="false">IF(B642&lt;&gt;"",MONTH(B642),0)</f>
        <v>1</v>
      </c>
      <c r="E642" s="306" t="n">
        <f aca="false">AVERAGE(C636:C642)</f>
        <v>3238428.57142857</v>
      </c>
      <c r="F642" s="306" t="n">
        <f aca="false">AVERAGE(C613:C642)</f>
        <v>2909310.34482759</v>
      </c>
    </row>
    <row r="643" customFormat="false" ht="11.25" hidden="false" customHeight="false" outlineLevel="0" collapsed="false">
      <c r="A643" s="199" t="n">
        <v>36187</v>
      </c>
      <c r="B643" s="192" t="n">
        <v>36187</v>
      </c>
      <c r="C643" s="306" t="n">
        <f aca="false">VLOOKUP($B643,data!$A$6:$M$15000,12)</f>
        <v>3689000</v>
      </c>
      <c r="D643" s="9" t="n">
        <f aca="false">IF(B643&lt;&gt;"",MONTH(B643),0)</f>
        <v>1</v>
      </c>
      <c r="E643" s="306" t="n">
        <f aca="false">AVERAGE(C637:C643)</f>
        <v>3363428.57142857</v>
      </c>
      <c r="F643" s="306" t="n">
        <f aca="false">AVERAGE(C614:C643)</f>
        <v>2942275.86206897</v>
      </c>
    </row>
    <row r="644" customFormat="false" ht="11.25" hidden="false" customHeight="false" outlineLevel="0" collapsed="false">
      <c r="A644" s="199" t="n">
        <v>36188</v>
      </c>
      <c r="B644" s="192" t="n">
        <v>36188</v>
      </c>
      <c r="C644" s="306" t="n">
        <f aca="false">VLOOKUP($B644,data!$A$6:$M$15000,12)</f>
        <v>3553000</v>
      </c>
      <c r="D644" s="9" t="n">
        <f aca="false">IF(B644&lt;&gt;"",MONTH(B644),0)</f>
        <v>1</v>
      </c>
      <c r="E644" s="306" t="n">
        <f aca="false">AVERAGE(C638:C644)</f>
        <v>3304714.28571429</v>
      </c>
      <c r="F644" s="306" t="n">
        <f aca="false">AVERAGE(C615:C644)</f>
        <v>2973655.17241379</v>
      </c>
    </row>
    <row r="645" customFormat="false" ht="11.25" hidden="false" customHeight="false" outlineLevel="0" collapsed="false">
      <c r="A645" s="199" t="n">
        <v>36189</v>
      </c>
      <c r="B645" s="192" t="n">
        <v>36189</v>
      </c>
      <c r="C645" s="306" t="n">
        <f aca="false">VLOOKUP($B645,data!$A$6:$M$15000,12)</f>
        <v>3194000</v>
      </c>
      <c r="D645" s="9" t="n">
        <f aca="false">IF(B645&lt;&gt;"",MONTH(B645),0)</f>
        <v>1</v>
      </c>
      <c r="E645" s="306" t="n">
        <f aca="false">AVERAGE(C639:C645)</f>
        <v>3359285.71428571</v>
      </c>
      <c r="F645" s="306" t="n">
        <f aca="false">AVERAGE(C616:C645)</f>
        <v>2987517.24137931</v>
      </c>
    </row>
    <row r="646" customFormat="false" ht="11.25" hidden="false" customHeight="false" outlineLevel="0" collapsed="false">
      <c r="A646" s="199" t="n">
        <v>36190</v>
      </c>
      <c r="B646" s="192" t="n">
        <v>36190</v>
      </c>
      <c r="C646" s="306" t="n">
        <f aca="false">VLOOKUP($B646,data!$A$6:$M$15000,12)</f>
        <v>2830000</v>
      </c>
      <c r="D646" s="9" t="n">
        <f aca="false">IF(B646&lt;&gt;"",MONTH(B646),0)</f>
        <v>1</v>
      </c>
      <c r="E646" s="306" t="n">
        <f aca="false">AVERAGE(C640:C646)</f>
        <v>3394000</v>
      </c>
      <c r="F646" s="306" t="n">
        <f aca="false">AVERAGE(C617:C646)</f>
        <v>2982266.66666667</v>
      </c>
    </row>
    <row r="647" customFormat="false" ht="11.25" hidden="false" customHeight="false" outlineLevel="0" collapsed="false">
      <c r="A647" s="199" t="n">
        <v>36191</v>
      </c>
      <c r="B647" s="192" t="n">
        <v>36191</v>
      </c>
      <c r="C647" s="306" t="n">
        <f aca="false">VLOOKUP($B647,data!$A$6:$M$15000,12)</f>
        <v>3141000</v>
      </c>
      <c r="D647" s="9" t="n">
        <f aca="false">IF(B647&lt;&gt;"",MONTH(B647),0)</f>
        <v>1</v>
      </c>
      <c r="E647" s="306" t="n">
        <f aca="false">AVERAGE(C641:C647)</f>
        <v>3440714.28571429</v>
      </c>
      <c r="F647" s="306" t="n">
        <f aca="false">AVERAGE(C618:C647)</f>
        <v>3001033.33333333</v>
      </c>
    </row>
    <row r="648" customFormat="false" ht="11.25" hidden="false" customHeight="false" outlineLevel="0" collapsed="false">
      <c r="A648" s="199" t="n">
        <v>36192</v>
      </c>
      <c r="B648" s="192" t="n">
        <v>36192</v>
      </c>
      <c r="C648" s="306" t="n">
        <f aca="false">VLOOKUP($B648,data!$A$6:$M$15000,12)</f>
        <v>3343000</v>
      </c>
      <c r="D648" s="9" t="n">
        <f aca="false">IF(B648&lt;&gt;"",MONTH(B648),0)</f>
        <v>2</v>
      </c>
      <c r="E648" s="306" t="n">
        <f aca="false">AVERAGE(C642:C648)</f>
        <v>3387714.28571429</v>
      </c>
      <c r="F648" s="306" t="n">
        <f aca="false">AVERAGE(C619:C648)</f>
        <v>3025133.33333333</v>
      </c>
    </row>
    <row r="649" customFormat="false" ht="11.25" hidden="false" customHeight="false" outlineLevel="0" collapsed="false">
      <c r="A649" s="199" t="n">
        <v>36193</v>
      </c>
      <c r="B649" s="192" t="n">
        <v>36193</v>
      </c>
      <c r="C649" s="306" t="n">
        <f aca="false">VLOOKUP($B649,data!$A$6:$M$15000,12)</f>
        <v>3098000</v>
      </c>
      <c r="D649" s="9" t="n">
        <f aca="false">IF(B649&lt;&gt;"",MONTH(B649),0)</f>
        <v>2</v>
      </c>
      <c r="E649" s="306" t="n">
        <f aca="false">AVERAGE(C643:C649)</f>
        <v>3264000</v>
      </c>
      <c r="F649" s="306" t="n">
        <f aca="false">AVERAGE(C620:C649)</f>
        <v>3040500</v>
      </c>
    </row>
    <row r="650" customFormat="false" ht="11.25" hidden="false" customHeight="false" outlineLevel="0" collapsed="false">
      <c r="A650" s="199" t="n">
        <v>36194</v>
      </c>
      <c r="B650" s="192" t="n">
        <v>36194</v>
      </c>
      <c r="C650" s="306" t="n">
        <f aca="false">VLOOKUP($B650,data!$A$6:$M$15000,12)</f>
        <v>2946000</v>
      </c>
      <c r="D650" s="9" t="n">
        <f aca="false">IF(B650&lt;&gt;"",MONTH(B650),0)</f>
        <v>2</v>
      </c>
      <c r="E650" s="306" t="n">
        <f aca="false">AVERAGE(C644:C650)</f>
        <v>3157857.14285714</v>
      </c>
      <c r="F650" s="306" t="n">
        <f aca="false">AVERAGE(C621:C650)</f>
        <v>3036433.33333333</v>
      </c>
    </row>
    <row r="651" customFormat="false" ht="11.25" hidden="false" customHeight="false" outlineLevel="0" collapsed="false">
      <c r="A651" s="199" t="n">
        <v>36195</v>
      </c>
      <c r="B651" s="192" t="n">
        <v>36195</v>
      </c>
      <c r="C651" s="306" t="n">
        <f aca="false">VLOOKUP($B651,data!$A$6:$M$15000,12)</f>
        <v>3441000</v>
      </c>
      <c r="D651" s="9" t="n">
        <f aca="false">IF(B651&lt;&gt;"",MONTH(B651),0)</f>
        <v>2</v>
      </c>
      <c r="E651" s="306" t="n">
        <f aca="false">AVERAGE(C645:C651)</f>
        <v>3141857.14285714</v>
      </c>
      <c r="F651" s="306" t="n">
        <f aca="false">AVERAGE(C622:C651)</f>
        <v>3050433.33333333</v>
      </c>
    </row>
    <row r="652" customFormat="false" ht="11.25" hidden="false" customHeight="false" outlineLevel="0" collapsed="false">
      <c r="A652" s="199" t="n">
        <v>36196</v>
      </c>
      <c r="B652" s="192" t="n">
        <v>36196</v>
      </c>
      <c r="C652" s="306" t="n">
        <f aca="false">VLOOKUP($B652,data!$A$6:$M$15000,12)</f>
        <v>3230000</v>
      </c>
      <c r="D652" s="9" t="n">
        <f aca="false">IF(B652&lt;&gt;"",MONTH(B652),0)</f>
        <v>2</v>
      </c>
      <c r="E652" s="306" t="n">
        <f aca="false">AVERAGE(C646:C652)</f>
        <v>3147000</v>
      </c>
      <c r="F652" s="306" t="n">
        <f aca="false">AVERAGE(C623:C652)</f>
        <v>3059466.66666667</v>
      </c>
    </row>
    <row r="653" customFormat="false" ht="11.25" hidden="false" customHeight="false" outlineLevel="0" collapsed="false">
      <c r="A653" s="199" t="n">
        <v>36197</v>
      </c>
      <c r="B653" s="192" t="n">
        <v>36197</v>
      </c>
      <c r="C653" s="306" t="n">
        <f aca="false">VLOOKUP($B653,data!$A$6:$M$15000,12)</f>
        <v>2790000</v>
      </c>
      <c r="D653" s="9" t="n">
        <f aca="false">IF(B653&lt;&gt;"",MONTH(B653),0)</f>
        <v>2</v>
      </c>
      <c r="E653" s="306" t="n">
        <f aca="false">AVERAGE(C647:C653)</f>
        <v>3141285.71428571</v>
      </c>
      <c r="F653" s="306" t="n">
        <f aca="false">AVERAGE(C624:C653)</f>
        <v>3045933.33333333</v>
      </c>
    </row>
    <row r="654" customFormat="false" ht="11.25" hidden="false" customHeight="false" outlineLevel="0" collapsed="false">
      <c r="A654" s="199" t="n">
        <v>36198</v>
      </c>
      <c r="B654" s="192" t="n">
        <v>36198</v>
      </c>
      <c r="C654" s="306" t="n">
        <f aca="false">VLOOKUP($B654,data!$A$6:$M$15000,12)</f>
        <v>2729000</v>
      </c>
      <c r="D654" s="9" t="n">
        <f aca="false">IF(B654&lt;&gt;"",MONTH(B654),0)</f>
        <v>2</v>
      </c>
      <c r="E654" s="306" t="n">
        <f aca="false">AVERAGE(C648:C654)</f>
        <v>3082428.57142857</v>
      </c>
      <c r="F654" s="306" t="n">
        <f aca="false">AVERAGE(C625:C654)</f>
        <v>3038500</v>
      </c>
    </row>
    <row r="655" customFormat="false" ht="11.25" hidden="false" customHeight="false" outlineLevel="0" collapsed="false">
      <c r="A655" s="199" t="n">
        <v>36199</v>
      </c>
      <c r="B655" s="192" t="n">
        <v>36199</v>
      </c>
      <c r="C655" s="306" t="n">
        <f aca="false">VLOOKUP($B655,data!$A$6:$M$15000,12)</f>
        <v>2805000</v>
      </c>
      <c r="D655" s="9" t="n">
        <f aca="false">IF(B655&lt;&gt;"",MONTH(B655),0)</f>
        <v>2</v>
      </c>
      <c r="E655" s="306" t="n">
        <f aca="false">AVERAGE(C649:C655)</f>
        <v>3005571.42857143</v>
      </c>
      <c r="F655" s="306" t="n">
        <f aca="false">AVERAGE(C626:C655)</f>
        <v>3043700</v>
      </c>
    </row>
    <row r="656" customFormat="false" ht="11.25" hidden="false" customHeight="false" outlineLevel="0" collapsed="false">
      <c r="A656" s="199" t="n">
        <v>36200</v>
      </c>
      <c r="B656" s="192" t="n">
        <v>36200</v>
      </c>
      <c r="C656" s="306" t="n">
        <f aca="false">VLOOKUP($B656,data!$A$6:$M$15000,12)</f>
        <v>3556000</v>
      </c>
      <c r="D656" s="9" t="n">
        <f aca="false">IF(B656&lt;&gt;"",MONTH(B656),0)</f>
        <v>2</v>
      </c>
      <c r="E656" s="306" t="n">
        <f aca="false">AVERAGE(C650:C656)</f>
        <v>3071000</v>
      </c>
      <c r="F656" s="306" t="n">
        <f aca="false">AVERAGE(C627:C656)</f>
        <v>3073533.33333333</v>
      </c>
    </row>
    <row r="657" customFormat="false" ht="11.25" hidden="false" customHeight="false" outlineLevel="0" collapsed="false">
      <c r="A657" s="199" t="n">
        <v>36201</v>
      </c>
      <c r="B657" s="192" t="n">
        <v>36201</v>
      </c>
      <c r="C657" s="306" t="n">
        <f aca="false">VLOOKUP($B657,data!$A$6:$M$15000,12)</f>
        <v>4011000</v>
      </c>
      <c r="D657" s="9" t="n">
        <f aca="false">IF(B657&lt;&gt;"",MONTH(B657),0)</f>
        <v>2</v>
      </c>
      <c r="E657" s="306" t="n">
        <f aca="false">AVERAGE(C651:C657)</f>
        <v>3223142.85714286</v>
      </c>
      <c r="F657" s="306" t="n">
        <f aca="false">AVERAGE(C628:C657)</f>
        <v>3110700</v>
      </c>
    </row>
    <row r="658" customFormat="false" ht="11.25" hidden="false" customHeight="false" outlineLevel="0" collapsed="false">
      <c r="A658" s="199" t="n">
        <v>36202</v>
      </c>
      <c r="B658" s="192" t="n">
        <v>36202</v>
      </c>
      <c r="C658" s="306" t="n">
        <f aca="false">VLOOKUP($B658,data!$A$6:$M$15000,12)</f>
        <v>3797000</v>
      </c>
      <c r="D658" s="9" t="n">
        <f aca="false">IF(B658&lt;&gt;"",MONTH(B658),0)</f>
        <v>2</v>
      </c>
      <c r="E658" s="306" t="n">
        <f aca="false">AVERAGE(C652:C658)</f>
        <v>3274000</v>
      </c>
      <c r="F658" s="306" t="n">
        <f aca="false">AVERAGE(C629:C658)</f>
        <v>3132066.66666667</v>
      </c>
    </row>
    <row r="659" customFormat="false" ht="11.25" hidden="false" customHeight="false" outlineLevel="0" collapsed="false">
      <c r="A659" s="199" t="n">
        <v>36203</v>
      </c>
      <c r="B659" s="192" t="n">
        <v>36203</v>
      </c>
      <c r="C659" s="306" t="n">
        <f aca="false">VLOOKUP($B659,data!$A$6:$M$15000,12)</f>
        <v>3153000</v>
      </c>
      <c r="D659" s="9" t="n">
        <f aca="false">IF(B659&lt;&gt;"",MONTH(B659),0)</f>
        <v>2</v>
      </c>
      <c r="E659" s="306" t="n">
        <f aca="false">AVERAGE(C653:C659)</f>
        <v>3263000</v>
      </c>
      <c r="F659" s="306" t="n">
        <f aca="false">AVERAGE(C630:C659)</f>
        <v>3130966.66666667</v>
      </c>
    </row>
    <row r="660" customFormat="false" ht="11.25" hidden="false" customHeight="false" outlineLevel="0" collapsed="false">
      <c r="A660" s="199" t="n">
        <v>36204</v>
      </c>
      <c r="B660" s="192" t="n">
        <v>36204</v>
      </c>
      <c r="C660" s="306" t="n">
        <f aca="false">VLOOKUP($B660,data!$A$6:$M$15000,12)</f>
        <v>2635000</v>
      </c>
      <c r="D660" s="9" t="n">
        <f aca="false">IF(B660&lt;&gt;"",MONTH(B660),0)</f>
        <v>2</v>
      </c>
      <c r="E660" s="306" t="n">
        <f aca="false">AVERAGE(C654:C660)</f>
        <v>3240857.14285714</v>
      </c>
      <c r="F660" s="306" t="n">
        <f aca="false">AVERAGE(C631:C660)</f>
        <v>3126533.33333333</v>
      </c>
    </row>
    <row r="661" customFormat="false" ht="11.25" hidden="false" customHeight="false" outlineLevel="0" collapsed="false">
      <c r="A661" s="199" t="n">
        <v>36205</v>
      </c>
      <c r="B661" s="192" t="n">
        <v>36205</v>
      </c>
      <c r="C661" s="306" t="n">
        <f aca="false">VLOOKUP($B661,data!$A$6:$M$15000,12)</f>
        <v>2643000</v>
      </c>
      <c r="D661" s="9" t="n">
        <f aca="false">IF(B661&lt;&gt;"",MONTH(B661),0)</f>
        <v>2</v>
      </c>
      <c r="E661" s="306" t="n">
        <f aca="false">AVERAGE(C655:C661)</f>
        <v>3228571.42857143</v>
      </c>
      <c r="F661" s="306" t="n">
        <f aca="false">AVERAGE(C632:C661)</f>
        <v>3128033.33333333</v>
      </c>
    </row>
    <row r="662" customFormat="false" ht="11.25" hidden="false" customHeight="false" outlineLevel="0" collapsed="false">
      <c r="A662" s="199" t="n">
        <v>36206</v>
      </c>
      <c r="B662" s="192" t="n">
        <v>36206</v>
      </c>
      <c r="C662" s="306" t="n">
        <f aca="false">VLOOKUP($B662,data!$A$6:$M$15000,12)</f>
        <v>2946000</v>
      </c>
      <c r="D662" s="9" t="n">
        <f aca="false">IF(B662&lt;&gt;"",MONTH(B662),0)</f>
        <v>2</v>
      </c>
      <c r="E662" s="306" t="n">
        <f aca="false">AVERAGE(C656:C662)</f>
        <v>3248714.28571429</v>
      </c>
      <c r="F662" s="306" t="n">
        <f aca="false">AVERAGE(C633:C662)</f>
        <v>3146766.66666667</v>
      </c>
    </row>
    <row r="663" customFormat="false" ht="11.25" hidden="false" customHeight="false" outlineLevel="0" collapsed="false">
      <c r="A663" s="199" t="n">
        <v>36207</v>
      </c>
      <c r="B663" s="192" t="n">
        <v>36207</v>
      </c>
      <c r="C663" s="306" t="n">
        <f aca="false">VLOOKUP($B663,data!$A$6:$M$15000,12)</f>
        <v>3052000</v>
      </c>
      <c r="D663" s="9" t="n">
        <f aca="false">IF(B663&lt;&gt;"",MONTH(B663),0)</f>
        <v>2</v>
      </c>
      <c r="E663" s="306" t="n">
        <f aca="false">AVERAGE(C657:C663)</f>
        <v>3176714.28571429</v>
      </c>
      <c r="F663" s="306" t="n">
        <f aca="false">AVERAGE(C634:C663)</f>
        <v>3168866.66666667</v>
      </c>
    </row>
    <row r="664" customFormat="false" ht="11.25" hidden="false" customHeight="false" outlineLevel="0" collapsed="false">
      <c r="A664" s="199" t="n">
        <v>36208</v>
      </c>
      <c r="B664" s="192" t="n">
        <v>36208</v>
      </c>
      <c r="C664" s="306" t="n">
        <f aca="false">VLOOKUP($B664,data!$A$6:$M$15000,12)</f>
        <v>2698000</v>
      </c>
      <c r="D664" s="9" t="n">
        <f aca="false">IF(B664&lt;&gt;"",MONTH(B664),0)</f>
        <v>2</v>
      </c>
      <c r="E664" s="306" t="n">
        <f aca="false">AVERAGE(C658:C664)</f>
        <v>2989142.85714286</v>
      </c>
      <c r="F664" s="306" t="n">
        <f aca="false">AVERAGE(C635:C664)</f>
        <v>3160033.33333333</v>
      </c>
    </row>
    <row r="665" customFormat="false" ht="11.25" hidden="false" customHeight="false" outlineLevel="0" collapsed="false">
      <c r="A665" s="199" t="n">
        <v>36209</v>
      </c>
      <c r="B665" s="192" t="n">
        <v>36209</v>
      </c>
      <c r="C665" s="306" t="n">
        <f aca="false">VLOOKUP($B665,data!$A$6:$M$15000,12)</f>
        <v>2909000</v>
      </c>
      <c r="D665" s="9" t="n">
        <f aca="false">IF(B665&lt;&gt;"",MONTH(B665),0)</f>
        <v>2</v>
      </c>
      <c r="E665" s="306" t="n">
        <f aca="false">AVERAGE(C659:C665)</f>
        <v>2862285.71428571</v>
      </c>
      <c r="F665" s="306" t="n">
        <f aca="false">AVERAGE(C636:C665)</f>
        <v>3161933.33333333</v>
      </c>
    </row>
    <row r="666" customFormat="false" ht="11.25" hidden="false" customHeight="false" outlineLevel="0" collapsed="false">
      <c r="A666" s="199" t="n">
        <v>36210</v>
      </c>
      <c r="B666" s="192" t="n">
        <v>36210</v>
      </c>
      <c r="C666" s="306" t="n">
        <f aca="false">VLOOKUP($B666,data!$A$6:$M$15000,12)</f>
        <v>2732000</v>
      </c>
      <c r="D666" s="9" t="n">
        <f aca="false">IF(B666&lt;&gt;"",MONTH(B666),0)</f>
        <v>2</v>
      </c>
      <c r="E666" s="306" t="n">
        <f aca="false">AVERAGE(C660:C666)</f>
        <v>2802142.85714286</v>
      </c>
      <c r="F666" s="306" t="n">
        <f aca="false">AVERAGE(C637:C666)</f>
        <v>3159200</v>
      </c>
    </row>
    <row r="667" customFormat="false" ht="11.25" hidden="false" customHeight="false" outlineLevel="0" collapsed="false">
      <c r="A667" s="199" t="n">
        <v>36211</v>
      </c>
      <c r="B667" s="192" t="n">
        <v>36211</v>
      </c>
      <c r="C667" s="306" t="n">
        <f aca="false">VLOOKUP($B667,data!$A$6:$M$15000,12)</f>
        <v>2412000</v>
      </c>
      <c r="D667" s="9" t="n">
        <f aca="false">IF(B667&lt;&gt;"",MONTH(B667),0)</f>
        <v>2</v>
      </c>
      <c r="E667" s="306" t="n">
        <f aca="false">AVERAGE(C661:C667)</f>
        <v>2770285.71428571</v>
      </c>
      <c r="F667" s="306" t="n">
        <f aca="false">AVERAGE(C638:C667)</f>
        <v>3107466.66666667</v>
      </c>
    </row>
    <row r="668" customFormat="false" ht="11.25" hidden="false" customHeight="false" outlineLevel="0" collapsed="false">
      <c r="A668" s="199" t="n">
        <v>36212</v>
      </c>
      <c r="B668" s="192" t="n">
        <v>36212</v>
      </c>
      <c r="C668" s="306" t="n">
        <f aca="false">VLOOKUP($B668,data!$A$6:$M$15000,12)</f>
        <v>2757000</v>
      </c>
      <c r="D668" s="9" t="n">
        <f aca="false">IF(B668&lt;&gt;"",MONTH(B668),0)</f>
        <v>2</v>
      </c>
      <c r="E668" s="306" t="n">
        <f aca="false">AVERAGE(C662:C668)</f>
        <v>2786571.42857143</v>
      </c>
      <c r="F668" s="306" t="n">
        <f aca="false">AVERAGE(C639:C668)</f>
        <v>3105633.33333333</v>
      </c>
    </row>
    <row r="669" customFormat="false" ht="11.25" hidden="false" customHeight="false" outlineLevel="0" collapsed="false">
      <c r="A669" s="199" t="n">
        <v>36213</v>
      </c>
      <c r="B669" s="192" t="n">
        <v>36213</v>
      </c>
      <c r="C669" s="306" t="n">
        <f aca="false">VLOOKUP($B669,data!$A$6:$M$15000,12)</f>
        <v>2848000</v>
      </c>
      <c r="D669" s="9" t="n">
        <f aca="false">IF(B669&lt;&gt;"",MONTH(B669),0)</f>
        <v>2</v>
      </c>
      <c r="E669" s="306" t="n">
        <f aca="false">AVERAGE(C663:C669)</f>
        <v>2772571.42857143</v>
      </c>
      <c r="F669" s="306" t="n">
        <f aca="false">AVERAGE(C640:C669)</f>
        <v>3114333.33333333</v>
      </c>
    </row>
    <row r="670" customFormat="false" ht="11.25" hidden="false" customHeight="false" outlineLevel="0" collapsed="false">
      <c r="A670" s="199" t="n">
        <v>36214</v>
      </c>
      <c r="B670" s="192" t="n">
        <v>36214</v>
      </c>
      <c r="C670" s="306" t="n">
        <f aca="false">VLOOKUP($B670,data!$A$6:$M$15000,12)</f>
        <v>2780000</v>
      </c>
      <c r="D670" s="9" t="n">
        <f aca="false">IF(B670&lt;&gt;"",MONTH(B670),0)</f>
        <v>2</v>
      </c>
      <c r="E670" s="306" t="n">
        <f aca="false">AVERAGE(C664:C670)</f>
        <v>2733714.28571429</v>
      </c>
      <c r="F670" s="306" t="n">
        <f aca="false">AVERAGE(C641:C670)</f>
        <v>3113200</v>
      </c>
    </row>
    <row r="671" customFormat="false" ht="11.25" hidden="false" customHeight="false" outlineLevel="0" collapsed="false">
      <c r="A671" s="199" t="n">
        <v>36215</v>
      </c>
      <c r="B671" s="192" t="n">
        <v>36215</v>
      </c>
      <c r="C671" s="306" t="n">
        <f aca="false">VLOOKUP($B671,data!$A$6:$M$15000,12)</f>
        <v>2725000</v>
      </c>
      <c r="D671" s="9" t="n">
        <f aca="false">IF(B671&lt;&gt;"",MONTH(B671),0)</f>
        <v>2</v>
      </c>
      <c r="E671" s="306" t="n">
        <f aca="false">AVERAGE(C665:C671)</f>
        <v>2737571.42857143</v>
      </c>
      <c r="F671" s="306" t="n">
        <f aca="false">AVERAGE(C642:C671)</f>
        <v>3080233.33333333</v>
      </c>
    </row>
    <row r="672" customFormat="false" ht="11.25" hidden="false" customHeight="false" outlineLevel="0" collapsed="false">
      <c r="A672" s="199" t="n">
        <v>36216</v>
      </c>
      <c r="B672" s="192" t="n">
        <v>36216</v>
      </c>
      <c r="C672" s="306" t="n">
        <f aca="false">VLOOKUP($B672,data!$A$6:$M$15000,12)</f>
        <v>2796000</v>
      </c>
      <c r="D672" s="9" t="n">
        <f aca="false">IF(B672&lt;&gt;"",MONTH(B672),0)</f>
        <v>2</v>
      </c>
      <c r="E672" s="306" t="n">
        <f aca="false">AVERAGE(C666:C672)</f>
        <v>2721428.57142857</v>
      </c>
      <c r="F672" s="306" t="n">
        <f aca="false">AVERAGE(C643:C672)</f>
        <v>3041300</v>
      </c>
    </row>
    <row r="673" customFormat="false" ht="11.25" hidden="false" customHeight="false" outlineLevel="0" collapsed="false">
      <c r="A673" s="199" t="n">
        <v>36217</v>
      </c>
      <c r="B673" s="192" t="n">
        <v>36217</v>
      </c>
      <c r="C673" s="306" t="n">
        <f aca="false">VLOOKUP($B673,data!$A$6:$M$15000,12)</f>
        <v>2756000</v>
      </c>
      <c r="D673" s="9" t="n">
        <f aca="false">IF(B673&lt;&gt;"",MONTH(B673),0)</f>
        <v>2</v>
      </c>
      <c r="E673" s="306" t="n">
        <f aca="false">AVERAGE(C667:C673)</f>
        <v>2724857.14285714</v>
      </c>
      <c r="F673" s="306" t="n">
        <f aca="false">AVERAGE(C644:C673)</f>
        <v>3010200</v>
      </c>
    </row>
    <row r="674" customFormat="false" ht="11.25" hidden="false" customHeight="false" outlineLevel="0" collapsed="false">
      <c r="A674" s="199" t="n">
        <v>36218</v>
      </c>
      <c r="B674" s="192" t="n">
        <v>36218</v>
      </c>
      <c r="C674" s="306" t="n">
        <f aca="false">VLOOKUP($B674,data!$A$6:$M$15000,12)</f>
        <v>2305000</v>
      </c>
      <c r="D674" s="9" t="n">
        <f aca="false">IF(B674&lt;&gt;"",MONTH(B674),0)</f>
        <v>2</v>
      </c>
      <c r="E674" s="306" t="n">
        <f aca="false">AVERAGE(C668:C674)</f>
        <v>2709571.42857143</v>
      </c>
      <c r="F674" s="306" t="n">
        <f aca="false">AVERAGE(C645:C674)</f>
        <v>2968600</v>
      </c>
    </row>
    <row r="675" customFormat="false" ht="11.25" hidden="false" customHeight="false" outlineLevel="0" collapsed="false">
      <c r="A675" s="199" t="n">
        <v>36219</v>
      </c>
      <c r="B675" s="192" t="n">
        <v>36219</v>
      </c>
      <c r="C675" s="306" t="n">
        <f aca="false">VLOOKUP($B675,data!$A$6:$M$15000,12)</f>
        <v>2233000</v>
      </c>
      <c r="D675" s="9" t="n">
        <f aca="false">IF(B675&lt;&gt;"",MONTH(B675),0)</f>
        <v>2</v>
      </c>
      <c r="E675" s="306" t="n">
        <f aca="false">AVERAGE(C669:C675)</f>
        <v>2634714.28571429</v>
      </c>
      <c r="F675" s="306" t="n">
        <f aca="false">AVERAGE(C646:C675)</f>
        <v>2936566.66666667</v>
      </c>
    </row>
    <row r="676" customFormat="false" ht="11.25" hidden="false" customHeight="false" outlineLevel="0" collapsed="false">
      <c r="A676" s="199" t="n">
        <v>36220</v>
      </c>
      <c r="B676" s="192" t="n">
        <v>36220</v>
      </c>
      <c r="C676" s="306" t="n">
        <f aca="false">VLOOKUP($B676,data!$A$6:$M$15000,12)</f>
        <v>2407000</v>
      </c>
      <c r="D676" s="9" t="n">
        <f aca="false">IF(B676&lt;&gt;"",MONTH(B676),0)</f>
        <v>3</v>
      </c>
      <c r="E676" s="306" t="n">
        <f aca="false">AVERAGE(C670:C676)</f>
        <v>2571714.28571429</v>
      </c>
      <c r="F676" s="306" t="n">
        <f aca="false">AVERAGE(C647:C676)</f>
        <v>2922466.66666667</v>
      </c>
    </row>
    <row r="677" customFormat="false" ht="11.25" hidden="false" customHeight="false" outlineLevel="0" collapsed="false">
      <c r="A677" s="199" t="n">
        <v>36221</v>
      </c>
      <c r="B677" s="192" t="n">
        <v>36221</v>
      </c>
      <c r="C677" s="306" t="n">
        <f aca="false">VLOOKUP($B677,data!$A$6:$M$15000,12)</f>
        <v>2430000</v>
      </c>
      <c r="D677" s="9" t="n">
        <f aca="false">IF(B677&lt;&gt;"",MONTH(B677),0)</f>
        <v>3</v>
      </c>
      <c r="E677" s="306" t="n">
        <f aca="false">AVERAGE(C671:C677)</f>
        <v>2521714.28571429</v>
      </c>
      <c r="F677" s="306" t="n">
        <f aca="false">AVERAGE(C648:C677)</f>
        <v>2898766.66666667</v>
      </c>
    </row>
    <row r="678" customFormat="false" ht="11.25" hidden="false" customHeight="false" outlineLevel="0" collapsed="false">
      <c r="A678" s="199" t="n">
        <v>36222</v>
      </c>
      <c r="B678" s="192" t="n">
        <v>36222</v>
      </c>
      <c r="C678" s="306" t="n">
        <f aca="false">VLOOKUP($B678,data!$A$6:$M$15000,12)</f>
        <v>2498000</v>
      </c>
      <c r="D678" s="9" t="n">
        <f aca="false">IF(B678&lt;&gt;"",MONTH(B678),0)</f>
        <v>3</v>
      </c>
      <c r="E678" s="306" t="n">
        <f aca="false">AVERAGE(C672:C678)</f>
        <v>2489285.71428571</v>
      </c>
      <c r="F678" s="306" t="n">
        <f aca="false">AVERAGE(C649:C678)</f>
        <v>2870600</v>
      </c>
    </row>
    <row r="679" customFormat="false" ht="11.25" hidden="false" customHeight="false" outlineLevel="0" collapsed="false">
      <c r="A679" s="199" t="n">
        <v>36223</v>
      </c>
      <c r="B679" s="192" t="n">
        <v>36223</v>
      </c>
      <c r="C679" s="306" t="n">
        <f aca="false">VLOOKUP($B679,data!$A$6:$M$15000,12)</f>
        <v>2751000</v>
      </c>
      <c r="D679" s="9" t="n">
        <f aca="false">IF(B679&lt;&gt;"",MONTH(B679),0)</f>
        <v>3</v>
      </c>
      <c r="E679" s="306" t="n">
        <f aca="false">AVERAGE(C673:C679)</f>
        <v>2482857.14285714</v>
      </c>
      <c r="F679" s="306" t="n">
        <f aca="false">AVERAGE(C650:C679)</f>
        <v>2859033.33333333</v>
      </c>
    </row>
    <row r="680" customFormat="false" ht="11.25" hidden="false" customHeight="false" outlineLevel="0" collapsed="false">
      <c r="A680" s="199" t="n">
        <v>36224</v>
      </c>
      <c r="B680" s="192" t="n">
        <v>36224</v>
      </c>
      <c r="C680" s="306" t="n">
        <f aca="false">VLOOKUP($B680,data!$A$6:$M$15000,12)</f>
        <v>2557000</v>
      </c>
      <c r="D680" s="9" t="n">
        <f aca="false">IF(B680&lt;&gt;"",MONTH(B680),0)</f>
        <v>3</v>
      </c>
      <c r="E680" s="306" t="n">
        <f aca="false">AVERAGE(C674:C680)</f>
        <v>2454428.57142857</v>
      </c>
      <c r="F680" s="306" t="n">
        <f aca="false">AVERAGE(C651:C680)</f>
        <v>2846066.66666667</v>
      </c>
    </row>
    <row r="681" customFormat="false" ht="11.25" hidden="false" customHeight="false" outlineLevel="0" collapsed="false">
      <c r="A681" s="199" t="n">
        <v>36225</v>
      </c>
      <c r="B681" s="192" t="n">
        <v>36225</v>
      </c>
      <c r="C681" s="306" t="n">
        <f aca="false">VLOOKUP($B681,data!$A$6:$M$15000,12)</f>
        <v>2675000</v>
      </c>
      <c r="D681" s="9" t="n">
        <f aca="false">IF(B681&lt;&gt;"",MONTH(B681),0)</f>
        <v>3</v>
      </c>
      <c r="E681" s="306" t="n">
        <f aca="false">AVERAGE(C675:C681)</f>
        <v>2507285.71428571</v>
      </c>
      <c r="F681" s="306" t="n">
        <f aca="false">AVERAGE(C652:C681)</f>
        <v>2820533.33333333</v>
      </c>
    </row>
    <row r="682" customFormat="false" ht="11.25" hidden="false" customHeight="false" outlineLevel="0" collapsed="false">
      <c r="A682" s="199" t="n">
        <v>36226</v>
      </c>
      <c r="B682" s="192" t="n">
        <v>36226</v>
      </c>
      <c r="C682" s="306" t="n">
        <f aca="false">VLOOKUP($B682,data!$A$6:$M$15000,12)</f>
        <v>2793000</v>
      </c>
      <c r="D682" s="9" t="n">
        <f aca="false">IF(B682&lt;&gt;"",MONTH(B682),0)</f>
        <v>3</v>
      </c>
      <c r="E682" s="306" t="n">
        <f aca="false">AVERAGE(C676:C682)</f>
        <v>2587285.71428571</v>
      </c>
      <c r="F682" s="306" t="n">
        <f aca="false">AVERAGE(C653:C682)</f>
        <v>2805966.66666667</v>
      </c>
    </row>
    <row r="683" customFormat="false" ht="11.25" hidden="false" customHeight="false" outlineLevel="0" collapsed="false">
      <c r="A683" s="199" t="n">
        <v>36227</v>
      </c>
      <c r="B683" s="192" t="n">
        <v>36227</v>
      </c>
      <c r="C683" s="306" t="n">
        <f aca="false">VLOOKUP($B683,data!$A$6:$M$15000,12)</f>
        <v>2913000</v>
      </c>
      <c r="D683" s="9" t="n">
        <f aca="false">IF(B683&lt;&gt;"",MONTH(B683),0)</f>
        <v>3</v>
      </c>
      <c r="E683" s="306" t="n">
        <f aca="false">AVERAGE(C677:C683)</f>
        <v>2659571.42857143</v>
      </c>
      <c r="F683" s="306" t="n">
        <f aca="false">AVERAGE(C654:C683)</f>
        <v>2810066.66666667</v>
      </c>
    </row>
    <row r="684" customFormat="false" ht="11.25" hidden="false" customHeight="false" outlineLevel="0" collapsed="false">
      <c r="A684" s="199" t="n">
        <v>36228</v>
      </c>
      <c r="B684" s="192" t="n">
        <v>36228</v>
      </c>
      <c r="C684" s="306" t="n">
        <f aca="false">VLOOKUP($B684,data!$A$6:$M$15000,12)</f>
        <v>3192000</v>
      </c>
      <c r="D684" s="9" t="n">
        <f aca="false">IF(B684&lt;&gt;"",MONTH(B684),0)</f>
        <v>3</v>
      </c>
      <c r="E684" s="306" t="n">
        <f aca="false">AVERAGE(C678:C684)</f>
        <v>2768428.57142857</v>
      </c>
      <c r="F684" s="306" t="n">
        <f aca="false">AVERAGE(C655:C684)</f>
        <v>2825500</v>
      </c>
    </row>
    <row r="685" customFormat="false" ht="11.25" hidden="false" customHeight="false" outlineLevel="0" collapsed="false">
      <c r="A685" s="199" t="n">
        <v>36229</v>
      </c>
      <c r="B685" s="192" t="n">
        <v>36229</v>
      </c>
      <c r="C685" s="306" t="n">
        <f aca="false">VLOOKUP($B685,data!$A$6:$M$15000,12)</f>
        <v>3262000</v>
      </c>
      <c r="D685" s="9" t="n">
        <f aca="false">IF(B685&lt;&gt;"",MONTH(B685),0)</f>
        <v>3</v>
      </c>
      <c r="E685" s="306" t="n">
        <f aca="false">AVERAGE(C679:C685)</f>
        <v>2877571.42857143</v>
      </c>
      <c r="F685" s="306" t="n">
        <f aca="false">AVERAGE(C656:C685)</f>
        <v>2840733.33333333</v>
      </c>
    </row>
    <row r="686" customFormat="false" ht="11.25" hidden="false" customHeight="false" outlineLevel="0" collapsed="false">
      <c r="A686" s="199" t="n">
        <v>36230</v>
      </c>
      <c r="B686" s="192" t="n">
        <v>36230</v>
      </c>
      <c r="C686" s="306" t="n">
        <f aca="false">VLOOKUP($B686,data!$A$6:$M$15000,12)</f>
        <v>3532000</v>
      </c>
      <c r="D686" s="9" t="n">
        <f aca="false">IF(B686&lt;&gt;"",MONTH(B686),0)</f>
        <v>3</v>
      </c>
      <c r="E686" s="306" t="n">
        <f aca="false">AVERAGE(C680:C686)</f>
        <v>2989142.85714286</v>
      </c>
      <c r="F686" s="306" t="n">
        <f aca="false">AVERAGE(C657:C686)</f>
        <v>2839933.33333333</v>
      </c>
    </row>
    <row r="687" customFormat="false" ht="11.25" hidden="false" customHeight="false" outlineLevel="0" collapsed="false">
      <c r="A687" s="199" t="n">
        <v>36231</v>
      </c>
      <c r="B687" s="192" t="n">
        <v>36231</v>
      </c>
      <c r="C687" s="306" t="n">
        <f aca="false">VLOOKUP($B687,data!$A$6:$M$15000,12)</f>
        <v>2911000</v>
      </c>
      <c r="D687" s="9" t="n">
        <f aca="false">IF(B687&lt;&gt;"",MONTH(B687),0)</f>
        <v>3</v>
      </c>
      <c r="E687" s="306" t="n">
        <f aca="false">AVERAGE(C681:C687)</f>
        <v>3039714.28571429</v>
      </c>
      <c r="F687" s="306" t="n">
        <f aca="false">AVERAGE(C658:C687)</f>
        <v>2803266.66666667</v>
      </c>
    </row>
    <row r="688" customFormat="false" ht="11.25" hidden="false" customHeight="false" outlineLevel="0" collapsed="false">
      <c r="A688" s="199" t="n">
        <v>36232</v>
      </c>
      <c r="B688" s="192" t="n">
        <v>36232</v>
      </c>
      <c r="C688" s="306" t="n">
        <f aca="false">VLOOKUP($B688,data!$A$6:$M$15000,12)</f>
        <v>2465000</v>
      </c>
      <c r="D688" s="9" t="n">
        <f aca="false">IF(B688&lt;&gt;"",MONTH(B688),0)</f>
        <v>3</v>
      </c>
      <c r="E688" s="306" t="n">
        <f aca="false">AVERAGE(C682:C688)</f>
        <v>3009714.28571429</v>
      </c>
      <c r="F688" s="306" t="n">
        <f aca="false">AVERAGE(C659:C688)</f>
        <v>2758866.66666667</v>
      </c>
    </row>
    <row r="689" customFormat="false" ht="11.25" hidden="false" customHeight="false" outlineLevel="0" collapsed="false">
      <c r="A689" s="199" t="n">
        <v>36233</v>
      </c>
      <c r="B689" s="192" t="n">
        <v>36233</v>
      </c>
      <c r="C689" s="306" t="n">
        <f aca="false">VLOOKUP($B689,data!$A$6:$M$15000,12)</f>
        <v>2665000</v>
      </c>
      <c r="D689" s="9" t="n">
        <f aca="false">IF(B689&lt;&gt;"",MONTH(B689),0)</f>
        <v>3</v>
      </c>
      <c r="E689" s="306" t="n">
        <f aca="false">AVERAGE(C683:C689)</f>
        <v>2991428.57142857</v>
      </c>
      <c r="F689" s="306" t="n">
        <f aca="false">AVERAGE(C660:C689)</f>
        <v>2742600</v>
      </c>
    </row>
    <row r="690" customFormat="false" ht="11.25" hidden="false" customHeight="false" outlineLevel="0" collapsed="false">
      <c r="A690" s="199" t="n">
        <v>36234</v>
      </c>
      <c r="B690" s="192" t="n">
        <v>36234</v>
      </c>
      <c r="C690" s="306" t="n">
        <f aca="false">VLOOKUP($B690,data!$A$6:$M$15000,12)</f>
        <v>3609000</v>
      </c>
      <c r="D690" s="9" t="n">
        <f aca="false">IF(B690&lt;&gt;"",MONTH(B690),0)</f>
        <v>3</v>
      </c>
      <c r="E690" s="306" t="n">
        <f aca="false">AVERAGE(C684:C690)</f>
        <v>3090857.14285714</v>
      </c>
      <c r="F690" s="306" t="n">
        <f aca="false">AVERAGE(C661:C690)</f>
        <v>2775066.66666667</v>
      </c>
    </row>
    <row r="691" customFormat="false" ht="11.25" hidden="false" customHeight="false" outlineLevel="0" collapsed="false">
      <c r="A691" s="199" t="n">
        <v>36235</v>
      </c>
      <c r="B691" s="192" t="n">
        <v>36235</v>
      </c>
      <c r="C691" s="306" t="n">
        <f aca="false">VLOOKUP($B691,data!$A$6:$M$15000,12)</f>
        <v>3196000</v>
      </c>
      <c r="D691" s="9" t="n">
        <f aca="false">IF(B691&lt;&gt;"",MONTH(B691),0)</f>
        <v>3</v>
      </c>
      <c r="E691" s="306" t="n">
        <f aca="false">AVERAGE(C685:C691)</f>
        <v>3091428.57142857</v>
      </c>
      <c r="F691" s="306" t="n">
        <f aca="false">AVERAGE(C662:C691)</f>
        <v>2793500</v>
      </c>
    </row>
    <row r="692" customFormat="false" ht="11.25" hidden="false" customHeight="false" outlineLevel="0" collapsed="false">
      <c r="A692" s="199" t="n">
        <v>36236</v>
      </c>
      <c r="B692" s="192" t="n">
        <v>36236</v>
      </c>
      <c r="C692" s="306" t="n">
        <f aca="false">VLOOKUP($B692,data!$A$6:$M$15000,12)</f>
        <v>3111000</v>
      </c>
      <c r="D692" s="9" t="n">
        <f aca="false">IF(B692&lt;&gt;"",MONTH(B692),0)</f>
        <v>3</v>
      </c>
      <c r="E692" s="306" t="n">
        <f aca="false">AVERAGE(C686:C692)</f>
        <v>3069857.14285714</v>
      </c>
      <c r="F692" s="306" t="n">
        <f aca="false">AVERAGE(C663:C692)</f>
        <v>2799000</v>
      </c>
    </row>
    <row r="693" customFormat="false" ht="11.25" hidden="false" customHeight="false" outlineLevel="0" collapsed="false">
      <c r="A693" s="199" t="n">
        <v>36237</v>
      </c>
      <c r="B693" s="192" t="n">
        <v>36237</v>
      </c>
      <c r="C693" s="306" t="n">
        <f aca="false">VLOOKUP($B693,data!$A$6:$M$15000,12)</f>
        <v>2787000</v>
      </c>
      <c r="D693" s="9" t="n">
        <f aca="false">IF(B693&lt;&gt;"",MONTH(B693),0)</f>
        <v>3</v>
      </c>
      <c r="E693" s="306" t="n">
        <f aca="false">AVERAGE(C687:C693)</f>
        <v>2963428.57142857</v>
      </c>
      <c r="F693" s="306" t="n">
        <f aca="false">AVERAGE(C664:C693)</f>
        <v>2790166.66666667</v>
      </c>
    </row>
    <row r="694" customFormat="false" ht="11.25" hidden="false" customHeight="false" outlineLevel="0" collapsed="false">
      <c r="A694" s="199" t="n">
        <v>36238</v>
      </c>
      <c r="B694" s="192" t="n">
        <v>36238</v>
      </c>
      <c r="C694" s="306" t="n">
        <f aca="false">VLOOKUP($B694,data!$A$6:$M$15000,12)</f>
        <v>2651000</v>
      </c>
      <c r="D694" s="9" t="n">
        <f aca="false">IF(B694&lt;&gt;"",MONTH(B694),0)</f>
        <v>3</v>
      </c>
      <c r="E694" s="306" t="n">
        <f aca="false">AVERAGE(C688:C694)</f>
        <v>2926285.71428571</v>
      </c>
      <c r="F694" s="306" t="n">
        <f aca="false">AVERAGE(C665:C694)</f>
        <v>2788600</v>
      </c>
    </row>
    <row r="695" customFormat="false" ht="11.25" hidden="false" customHeight="false" outlineLevel="0" collapsed="false">
      <c r="A695" s="199" t="n">
        <v>36239</v>
      </c>
      <c r="B695" s="192" t="n">
        <v>36239</v>
      </c>
      <c r="C695" s="306" t="n">
        <f aca="false">VLOOKUP($B695,data!$A$6:$M$15000,12)</f>
        <v>2755000</v>
      </c>
      <c r="D695" s="9" t="n">
        <f aca="false">IF(B695&lt;&gt;"",MONTH(B695),0)</f>
        <v>3</v>
      </c>
      <c r="E695" s="306" t="n">
        <f aca="false">AVERAGE(C689:C695)</f>
        <v>2967714.28571429</v>
      </c>
      <c r="F695" s="306" t="n">
        <f aca="false">AVERAGE(C666:C695)</f>
        <v>2783466.66666667</v>
      </c>
    </row>
    <row r="696" customFormat="false" ht="11.25" hidden="false" customHeight="false" outlineLevel="0" collapsed="false">
      <c r="A696" s="199" t="n">
        <v>36240</v>
      </c>
      <c r="B696" s="192" t="n">
        <v>36240</v>
      </c>
      <c r="C696" s="306" t="n">
        <f aca="false">VLOOKUP($B696,data!$A$6:$M$15000,12)</f>
        <v>2615000</v>
      </c>
      <c r="D696" s="9" t="n">
        <f aca="false">IF(B696&lt;&gt;"",MONTH(B696),0)</f>
        <v>3</v>
      </c>
      <c r="E696" s="306" t="n">
        <f aca="false">AVERAGE(C690:C696)</f>
        <v>2960571.42857143</v>
      </c>
      <c r="F696" s="306" t="n">
        <f aca="false">AVERAGE(C667:C696)</f>
        <v>2779566.66666667</v>
      </c>
    </row>
    <row r="697" customFormat="false" ht="11.25" hidden="false" customHeight="false" outlineLevel="0" collapsed="false">
      <c r="A697" s="199" t="n">
        <v>36241</v>
      </c>
      <c r="B697" s="192" t="n">
        <v>36241</v>
      </c>
      <c r="C697" s="306" t="n">
        <f aca="false">VLOOKUP($B697,data!$A$6:$M$15000,12)</f>
        <v>2708000</v>
      </c>
      <c r="D697" s="9" t="n">
        <f aca="false">IF(B697&lt;&gt;"",MONTH(B697),0)</f>
        <v>3</v>
      </c>
      <c r="E697" s="306" t="n">
        <f aca="false">AVERAGE(C691:C697)</f>
        <v>2831857.14285714</v>
      </c>
      <c r="F697" s="306" t="n">
        <f aca="false">AVERAGE(C668:C697)</f>
        <v>2789433.33333333</v>
      </c>
    </row>
    <row r="698" customFormat="false" ht="11.25" hidden="false" customHeight="false" outlineLevel="0" collapsed="false">
      <c r="A698" s="199" t="n">
        <v>36242</v>
      </c>
      <c r="B698" s="192" t="n">
        <v>36242</v>
      </c>
      <c r="C698" s="306" t="n">
        <f aca="false">VLOOKUP($B698,data!$A$6:$M$15000,12)</f>
        <v>2898000</v>
      </c>
      <c r="D698" s="9" t="n">
        <f aca="false">IF(B698&lt;&gt;"",MONTH(B698),0)</f>
        <v>3</v>
      </c>
      <c r="E698" s="306" t="n">
        <f aca="false">AVERAGE(C692:C698)</f>
        <v>2789285.71428571</v>
      </c>
      <c r="F698" s="306" t="n">
        <f aca="false">AVERAGE(C669:C698)</f>
        <v>2794133.33333333</v>
      </c>
    </row>
    <row r="699" customFormat="false" ht="11.25" hidden="false" customHeight="false" outlineLevel="0" collapsed="false">
      <c r="A699" s="199" t="n">
        <v>36243</v>
      </c>
      <c r="B699" s="192" t="n">
        <v>36243</v>
      </c>
      <c r="C699" s="306" t="n">
        <f aca="false">VLOOKUP($B699,data!$A$6:$M$15000,12)</f>
        <v>2696000</v>
      </c>
      <c r="D699" s="9" t="n">
        <f aca="false">IF(B699&lt;&gt;"",MONTH(B699),0)</f>
        <v>3</v>
      </c>
      <c r="E699" s="306" t="n">
        <f aca="false">AVERAGE(C693:C699)</f>
        <v>2730000</v>
      </c>
      <c r="F699" s="306" t="n">
        <f aca="false">AVERAGE(C670:C699)</f>
        <v>2789066.66666667</v>
      </c>
    </row>
    <row r="700" customFormat="false" ht="11.25" hidden="false" customHeight="false" outlineLevel="0" collapsed="false">
      <c r="A700" s="199" t="n">
        <v>36244</v>
      </c>
      <c r="B700" s="192" t="n">
        <v>36244</v>
      </c>
      <c r="C700" s="306" t="n">
        <f aca="false">VLOOKUP($B700,data!$A$6:$M$15000,12)</f>
        <v>3530000</v>
      </c>
      <c r="D700" s="9" t="n">
        <f aca="false">IF(B700&lt;&gt;"",MONTH(B700),0)</f>
        <v>3</v>
      </c>
      <c r="E700" s="306" t="n">
        <f aca="false">AVERAGE(C694:C700)</f>
        <v>2836142.85714286</v>
      </c>
      <c r="F700" s="306" t="n">
        <f aca="false">AVERAGE(C671:C700)</f>
        <v>2814066.66666667</v>
      </c>
    </row>
    <row r="701" customFormat="false" ht="11.25" hidden="false" customHeight="false" outlineLevel="0" collapsed="false">
      <c r="A701" s="199" t="n">
        <v>36245</v>
      </c>
      <c r="B701" s="192" t="n">
        <v>36245</v>
      </c>
      <c r="C701" s="306" t="n">
        <f aca="false">VLOOKUP($B701,data!$A$6:$M$15000,12)</f>
        <v>2630000</v>
      </c>
      <c r="D701" s="9" t="n">
        <f aca="false">IF(B701&lt;&gt;"",MONTH(B701),0)</f>
        <v>3</v>
      </c>
      <c r="E701" s="306" t="n">
        <f aca="false">AVERAGE(C695:C701)</f>
        <v>2833142.85714286</v>
      </c>
      <c r="F701" s="306" t="n">
        <f aca="false">AVERAGE(C672:C701)</f>
        <v>2810900</v>
      </c>
    </row>
    <row r="702" customFormat="false" ht="11.25" hidden="false" customHeight="false" outlineLevel="0" collapsed="false">
      <c r="A702" s="199" t="n">
        <v>36246</v>
      </c>
      <c r="B702" s="192" t="n">
        <v>36246</v>
      </c>
      <c r="C702" s="306" t="n">
        <f aca="false">VLOOKUP($B702,data!$A$6:$M$15000,12)</f>
        <v>2467000</v>
      </c>
      <c r="D702" s="9" t="n">
        <f aca="false">IF(B702&lt;&gt;"",MONTH(B702),0)</f>
        <v>3</v>
      </c>
      <c r="E702" s="306" t="n">
        <f aca="false">AVERAGE(C696:C702)</f>
        <v>2792000</v>
      </c>
      <c r="F702" s="306" t="n">
        <f aca="false">AVERAGE(C673:C702)</f>
        <v>2799933.33333333</v>
      </c>
    </row>
    <row r="703" customFormat="false" ht="11.25" hidden="false" customHeight="false" outlineLevel="0" collapsed="false">
      <c r="A703" s="199" t="n">
        <v>36247</v>
      </c>
      <c r="B703" s="192" t="n">
        <v>36247</v>
      </c>
      <c r="C703" s="306" t="n">
        <f aca="false">VLOOKUP($B703,data!$A$6:$M$15000,12)</f>
        <v>2447000</v>
      </c>
      <c r="D703" s="9" t="n">
        <f aca="false">IF(B703&lt;&gt;"",MONTH(B703),0)</f>
        <v>3</v>
      </c>
      <c r="E703" s="306" t="n">
        <f aca="false">AVERAGE(C697:C703)</f>
        <v>2768000</v>
      </c>
      <c r="F703" s="306" t="n">
        <f aca="false">AVERAGE(C674:C703)</f>
        <v>2789633.33333333</v>
      </c>
    </row>
    <row r="704" customFormat="false" ht="11.25" hidden="false" customHeight="false" outlineLevel="0" collapsed="false">
      <c r="A704" s="199" t="n">
        <v>36248</v>
      </c>
      <c r="B704" s="192" t="n">
        <v>36248</v>
      </c>
      <c r="C704" s="306" t="n">
        <f aca="false">VLOOKUP($B704,data!$A$6:$M$15000,12)</f>
        <v>2652000</v>
      </c>
      <c r="D704" s="9" t="n">
        <f aca="false">IF(B704&lt;&gt;"",MONTH(B704),0)</f>
        <v>3</v>
      </c>
      <c r="E704" s="306" t="n">
        <f aca="false">AVERAGE(C698:C704)</f>
        <v>2760000</v>
      </c>
      <c r="F704" s="306" t="n">
        <f aca="false">AVERAGE(C675:C704)</f>
        <v>2801200</v>
      </c>
    </row>
    <row r="705" customFormat="false" ht="11.25" hidden="false" customHeight="false" outlineLevel="0" collapsed="false">
      <c r="A705" s="199" t="n">
        <v>36249</v>
      </c>
      <c r="B705" s="192" t="n">
        <v>36249</v>
      </c>
      <c r="C705" s="306" t="n">
        <f aca="false">VLOOKUP($B705,data!$A$6:$M$15000,12)</f>
        <v>2821000</v>
      </c>
      <c r="D705" s="9" t="n">
        <f aca="false">IF(B705&lt;&gt;"",MONTH(B705),0)</f>
        <v>3</v>
      </c>
      <c r="E705" s="306" t="n">
        <f aca="false">AVERAGE(C699:C705)</f>
        <v>2749000</v>
      </c>
      <c r="F705" s="306" t="n">
        <f aca="false">AVERAGE(C676:C705)</f>
        <v>2820800</v>
      </c>
    </row>
    <row r="706" customFormat="false" ht="11.25" hidden="false" customHeight="false" outlineLevel="0" collapsed="false">
      <c r="A706" s="199" t="n">
        <v>36250</v>
      </c>
      <c r="B706" s="192" t="n">
        <v>36250</v>
      </c>
      <c r="C706" s="306" t="n">
        <f aca="false">VLOOKUP($B706,data!$A$6:$M$15000,12)</f>
        <v>3269000</v>
      </c>
      <c r="D706" s="9" t="n">
        <f aca="false">IF(B706&lt;&gt;"",MONTH(B706),0)</f>
        <v>3</v>
      </c>
      <c r="E706" s="306" t="n">
        <f aca="false">AVERAGE(C700:C706)</f>
        <v>2830857.14285714</v>
      </c>
      <c r="F706" s="306" t="n">
        <f aca="false">AVERAGE(C677:C706)</f>
        <v>2849533.33333333</v>
      </c>
    </row>
    <row r="707" customFormat="false" ht="11.25" hidden="false" customHeight="false" outlineLevel="0" collapsed="false">
      <c r="A707" s="199" t="n">
        <v>36251</v>
      </c>
      <c r="B707" s="192" t="n">
        <v>36251</v>
      </c>
      <c r="C707" s="306" t="n">
        <f aca="false">VLOOKUP($B707,data!$A$6:$M$15000,12)</f>
        <v>3671000</v>
      </c>
      <c r="D707" s="9" t="n">
        <f aca="false">IF(B707&lt;&gt;"",MONTH(B707),0)</f>
        <v>4</v>
      </c>
      <c r="E707" s="306" t="n">
        <f aca="false">AVERAGE(C701:C707)</f>
        <v>2851000</v>
      </c>
      <c r="F707" s="306" t="n">
        <f aca="false">AVERAGE(C678:C707)</f>
        <v>2890900</v>
      </c>
    </row>
    <row r="708" customFormat="false" ht="11.25" hidden="false" customHeight="false" outlineLevel="0" collapsed="false">
      <c r="A708" s="199" t="n">
        <v>36252</v>
      </c>
      <c r="B708" s="192" t="n">
        <v>36252</v>
      </c>
      <c r="C708" s="306" t="n">
        <f aca="false">VLOOKUP($B708,data!$A$6:$M$15000,12)</f>
        <v>3109000</v>
      </c>
      <c r="D708" s="9" t="n">
        <f aca="false">IF(B708&lt;&gt;"",MONTH(B708),0)</f>
        <v>4</v>
      </c>
      <c r="E708" s="306" t="n">
        <f aca="false">AVERAGE(C702:C708)</f>
        <v>2919428.57142857</v>
      </c>
      <c r="F708" s="306" t="n">
        <f aca="false">AVERAGE(C679:C708)</f>
        <v>2911266.66666667</v>
      </c>
    </row>
    <row r="709" customFormat="false" ht="11.25" hidden="false" customHeight="false" outlineLevel="0" collapsed="false">
      <c r="A709" s="199" t="n">
        <v>36253</v>
      </c>
      <c r="B709" s="192" t="n">
        <v>36253</v>
      </c>
      <c r="C709" s="306" t="n">
        <f aca="false">VLOOKUP($B709,data!$A$6:$M$15000,12)</f>
        <v>3040000</v>
      </c>
      <c r="D709" s="9" t="n">
        <f aca="false">IF(B709&lt;&gt;"",MONTH(B709),0)</f>
        <v>4</v>
      </c>
      <c r="E709" s="306" t="n">
        <f aca="false">AVERAGE(C703:C709)</f>
        <v>3001285.71428571</v>
      </c>
      <c r="F709" s="306" t="n">
        <f aca="false">AVERAGE(C680:C709)</f>
        <v>2920900</v>
      </c>
    </row>
    <row r="710" customFormat="false" ht="11.25" hidden="false" customHeight="false" outlineLevel="0" collapsed="false">
      <c r="A710" s="199" t="n">
        <v>36254</v>
      </c>
      <c r="B710" s="192" t="n">
        <v>36254</v>
      </c>
      <c r="C710" s="306" t="n">
        <f aca="false">VLOOKUP($B710,data!$A$6:$M$15000,12)</f>
        <v>2660000</v>
      </c>
      <c r="D710" s="9" t="n">
        <f aca="false">IF(B710&lt;&gt;"",MONTH(B710),0)</f>
        <v>4</v>
      </c>
      <c r="E710" s="306" t="n">
        <f aca="false">AVERAGE(C704:C710)</f>
        <v>3031714.28571429</v>
      </c>
      <c r="F710" s="306" t="n">
        <f aca="false">AVERAGE(C681:C710)</f>
        <v>2924333.33333333</v>
      </c>
    </row>
    <row r="711" customFormat="false" ht="11.25" hidden="false" customHeight="false" outlineLevel="0" collapsed="false">
      <c r="A711" s="199" t="n">
        <v>36255</v>
      </c>
      <c r="B711" s="192" t="n">
        <v>36255</v>
      </c>
      <c r="C711" s="306" t="n">
        <f aca="false">VLOOKUP($B711,data!$A$6:$M$15000,12)</f>
        <v>2900000</v>
      </c>
      <c r="D711" s="9" t="n">
        <f aca="false">IF(B711&lt;&gt;"",MONTH(B711),0)</f>
        <v>4</v>
      </c>
      <c r="E711" s="306" t="n">
        <f aca="false">AVERAGE(C705:C711)</f>
        <v>3067142.85714286</v>
      </c>
      <c r="F711" s="306" t="n">
        <f aca="false">AVERAGE(C682:C711)</f>
        <v>2931833.33333333</v>
      </c>
    </row>
    <row r="712" customFormat="false" ht="11.25" hidden="false" customHeight="false" outlineLevel="0" collapsed="false">
      <c r="A712" s="199" t="n">
        <v>36256</v>
      </c>
      <c r="B712" s="192" t="n">
        <v>36256</v>
      </c>
      <c r="C712" s="306" t="n">
        <f aca="false">VLOOKUP($B712,data!$A$6:$M$15000,12)</f>
        <v>3561000</v>
      </c>
      <c r="D712" s="9" t="n">
        <f aca="false">IF(B712&lt;&gt;"",MONTH(B712),0)</f>
        <v>4</v>
      </c>
      <c r="E712" s="306" t="n">
        <f aca="false">AVERAGE(C706:C712)</f>
        <v>3172857.14285714</v>
      </c>
      <c r="F712" s="306" t="n">
        <f aca="false">AVERAGE(C683:C712)</f>
        <v>2957433.33333333</v>
      </c>
    </row>
    <row r="713" customFormat="false" ht="11.25" hidden="false" customHeight="false" outlineLevel="0" collapsed="false">
      <c r="A713" s="199" t="n">
        <v>36257</v>
      </c>
      <c r="B713" s="192" t="n">
        <v>36257</v>
      </c>
      <c r="C713" s="306" t="n">
        <f aca="false">VLOOKUP($B713,data!$A$6:$M$15000,12)</f>
        <v>3514000</v>
      </c>
      <c r="D713" s="9" t="n">
        <f aca="false">IF(B713&lt;&gt;"",MONTH(B713),0)</f>
        <v>4</v>
      </c>
      <c r="E713" s="306" t="n">
        <f aca="false">AVERAGE(C707:C713)</f>
        <v>3207857.14285714</v>
      </c>
      <c r="F713" s="306" t="n">
        <f aca="false">AVERAGE(C684:C713)</f>
        <v>2977466.66666667</v>
      </c>
    </row>
    <row r="714" customFormat="false" ht="11.25" hidden="false" customHeight="false" outlineLevel="0" collapsed="false">
      <c r="A714" s="199" t="n">
        <v>36258</v>
      </c>
      <c r="B714" s="192" t="n">
        <v>36258</v>
      </c>
      <c r="C714" s="306" t="n">
        <f aca="false">VLOOKUP($B714,data!$A$6:$M$15000,12)</f>
        <v>3621000</v>
      </c>
      <c r="D714" s="9" t="n">
        <f aca="false">IF(B714&lt;&gt;"",MONTH(B714),0)</f>
        <v>4</v>
      </c>
      <c r="E714" s="306" t="n">
        <f aca="false">AVERAGE(C708:C714)</f>
        <v>3200714.28571429</v>
      </c>
      <c r="F714" s="306" t="n">
        <f aca="false">AVERAGE(C685:C714)</f>
        <v>2991766.66666667</v>
      </c>
    </row>
    <row r="715" customFormat="false" ht="11.25" hidden="false" customHeight="false" outlineLevel="0" collapsed="false">
      <c r="A715" s="199" t="n">
        <v>36259</v>
      </c>
      <c r="B715" s="192" t="n">
        <v>36259</v>
      </c>
      <c r="C715" s="306" t="n">
        <f aca="false">VLOOKUP($B715,data!$A$6:$M$15000,12)</f>
        <v>3499000</v>
      </c>
      <c r="D715" s="9" t="n">
        <f aca="false">IF(B715&lt;&gt;"",MONTH(B715),0)</f>
        <v>4</v>
      </c>
      <c r="E715" s="306" t="n">
        <f aca="false">AVERAGE(C709:C715)</f>
        <v>3256428.57142857</v>
      </c>
      <c r="F715" s="306" t="n">
        <f aca="false">AVERAGE(C686:C715)</f>
        <v>2999666.66666667</v>
      </c>
    </row>
    <row r="716" customFormat="false" ht="11.25" hidden="false" customHeight="false" outlineLevel="0" collapsed="false">
      <c r="A716" s="199" t="n">
        <v>36260</v>
      </c>
      <c r="B716" s="192" t="n">
        <v>36260</v>
      </c>
      <c r="C716" s="306" t="n">
        <f aca="false">VLOOKUP($B716,data!$A$6:$M$15000,12)</f>
        <v>2685000</v>
      </c>
      <c r="D716" s="9" t="n">
        <f aca="false">IF(B716&lt;&gt;"",MONTH(B716),0)</f>
        <v>4</v>
      </c>
      <c r="E716" s="306" t="n">
        <f aca="false">AVERAGE(C710:C716)</f>
        <v>3205714.28571429</v>
      </c>
      <c r="F716" s="306" t="n">
        <f aca="false">AVERAGE(C687:C716)</f>
        <v>2971433.33333333</v>
      </c>
    </row>
    <row r="717" customFormat="false" ht="11.25" hidden="false" customHeight="false" outlineLevel="0" collapsed="false">
      <c r="A717" s="199" t="n">
        <v>36261</v>
      </c>
      <c r="B717" s="192" t="n">
        <v>36261</v>
      </c>
      <c r="C717" s="306" t="n">
        <f aca="false">VLOOKUP($B717,data!$A$6:$M$15000,12)</f>
        <v>3357000</v>
      </c>
      <c r="D717" s="9" t="n">
        <f aca="false">IF(B717&lt;&gt;"",MONTH(B717),0)</f>
        <v>4</v>
      </c>
      <c r="E717" s="306" t="n">
        <f aca="false">AVERAGE(C711:C717)</f>
        <v>3305285.71428571</v>
      </c>
      <c r="F717" s="306" t="n">
        <f aca="false">AVERAGE(C688:C717)</f>
        <v>2986300</v>
      </c>
    </row>
    <row r="718" customFormat="false" ht="11.25" hidden="false" customHeight="false" outlineLevel="0" collapsed="false">
      <c r="A718" s="199" t="n">
        <v>36262</v>
      </c>
      <c r="B718" s="192" t="n">
        <v>36262</v>
      </c>
      <c r="C718" s="306" t="n">
        <f aca="false">VLOOKUP($B718,data!$A$6:$M$15000,12)</f>
        <v>3308000</v>
      </c>
      <c r="D718" s="9" t="n">
        <f aca="false">IF(B718&lt;&gt;"",MONTH(B718),0)</f>
        <v>4</v>
      </c>
      <c r="E718" s="306" t="n">
        <f aca="false">AVERAGE(C712:C718)</f>
        <v>3363571.42857143</v>
      </c>
      <c r="F718" s="306" t="n">
        <f aca="false">AVERAGE(C689:C718)</f>
        <v>3014400</v>
      </c>
    </row>
    <row r="719" customFormat="false" ht="11.25" hidden="false" customHeight="false" outlineLevel="0" collapsed="false">
      <c r="A719" s="199" t="n">
        <v>36263</v>
      </c>
      <c r="B719" s="192" t="n">
        <v>36263</v>
      </c>
      <c r="C719" s="306" t="n">
        <f aca="false">VLOOKUP($B719,data!$A$6:$M$15000,12)</f>
        <v>2899000</v>
      </c>
      <c r="D719" s="9" t="n">
        <f aca="false">IF(B719&lt;&gt;"",MONTH(B719),0)</f>
        <v>4</v>
      </c>
      <c r="E719" s="306" t="n">
        <f aca="false">AVERAGE(C713:C719)</f>
        <v>3269000</v>
      </c>
      <c r="F719" s="306" t="n">
        <f aca="false">AVERAGE(C690:C719)</f>
        <v>3022200</v>
      </c>
    </row>
    <row r="720" customFormat="false" ht="11.25" hidden="false" customHeight="false" outlineLevel="0" collapsed="false">
      <c r="A720" s="199" t="n">
        <v>36264</v>
      </c>
      <c r="B720" s="192" t="n">
        <v>36264</v>
      </c>
      <c r="C720" s="306" t="n">
        <f aca="false">VLOOKUP($B720,data!$A$6:$M$15000,12)</f>
        <v>2721000</v>
      </c>
      <c r="D720" s="9" t="n">
        <f aca="false">IF(B720&lt;&gt;"",MONTH(B720),0)</f>
        <v>4</v>
      </c>
      <c r="E720" s="306" t="n">
        <f aca="false">AVERAGE(C714:C720)</f>
        <v>3155714.28571429</v>
      </c>
      <c r="F720" s="306" t="n">
        <f aca="false">AVERAGE(C691:C720)</f>
        <v>2992600</v>
      </c>
    </row>
    <row r="721" customFormat="false" ht="11.25" hidden="false" customHeight="false" outlineLevel="0" collapsed="false">
      <c r="A721" s="199" t="n">
        <v>36265</v>
      </c>
      <c r="B721" s="192" t="n">
        <v>36265</v>
      </c>
      <c r="C721" s="306" t="n">
        <f aca="false">VLOOKUP($B721,data!$A$6:$M$15000,12)</f>
        <v>2619000</v>
      </c>
      <c r="D721" s="9" t="n">
        <f aca="false">IF(B721&lt;&gt;"",MONTH(B721),0)</f>
        <v>4</v>
      </c>
      <c r="E721" s="306" t="n">
        <f aca="false">AVERAGE(C715:C721)</f>
        <v>3012571.42857143</v>
      </c>
      <c r="F721" s="306" t="n">
        <f aca="false">AVERAGE(C692:C721)</f>
        <v>2973366.66666667</v>
      </c>
    </row>
    <row r="722" customFormat="false" ht="11.25" hidden="false" customHeight="false" outlineLevel="0" collapsed="false">
      <c r="A722" s="199" t="n">
        <v>36266</v>
      </c>
      <c r="B722" s="192" t="n">
        <v>36266</v>
      </c>
      <c r="C722" s="306" t="n">
        <f aca="false">VLOOKUP($B722,data!$A$6:$M$15000,12)</f>
        <v>2312000</v>
      </c>
      <c r="D722" s="9" t="n">
        <f aca="false">IF(B722&lt;&gt;"",MONTH(B722),0)</f>
        <v>4</v>
      </c>
      <c r="E722" s="306" t="n">
        <f aca="false">AVERAGE(C716:C722)</f>
        <v>2843000</v>
      </c>
      <c r="F722" s="306" t="n">
        <f aca="false">AVERAGE(C693:C722)</f>
        <v>2946733.33333333</v>
      </c>
    </row>
    <row r="723" customFormat="false" ht="11.25" hidden="false" customHeight="false" outlineLevel="0" collapsed="false">
      <c r="A723" s="199" t="n">
        <v>36267</v>
      </c>
      <c r="B723" s="192" t="n">
        <v>36267</v>
      </c>
      <c r="C723" s="306" t="n">
        <f aca="false">VLOOKUP($B723,data!$A$6:$M$15000,12)</f>
        <v>1975000</v>
      </c>
      <c r="D723" s="9" t="n">
        <f aca="false">IF(B723&lt;&gt;"",MONTH(B723),0)</f>
        <v>4</v>
      </c>
      <c r="E723" s="306" t="n">
        <f aca="false">AVERAGE(C717:C723)</f>
        <v>2741571.42857143</v>
      </c>
      <c r="F723" s="306" t="n">
        <f aca="false">AVERAGE(C694:C723)</f>
        <v>2919666.66666667</v>
      </c>
    </row>
    <row r="724" customFormat="false" ht="11.25" hidden="false" customHeight="false" outlineLevel="0" collapsed="false">
      <c r="A724" s="199" t="n">
        <v>36268</v>
      </c>
      <c r="B724" s="192" t="n">
        <v>36268</v>
      </c>
      <c r="C724" s="306" t="n">
        <f aca="false">VLOOKUP($B724,data!$A$6:$M$15000,12)</f>
        <v>2069000</v>
      </c>
      <c r="D724" s="9" t="n">
        <f aca="false">IF(B724&lt;&gt;"",MONTH(B724),0)</f>
        <v>4</v>
      </c>
      <c r="E724" s="306" t="n">
        <f aca="false">AVERAGE(C718:C724)</f>
        <v>2557571.42857143</v>
      </c>
      <c r="F724" s="306" t="n">
        <f aca="false">AVERAGE(C695:C724)</f>
        <v>2900266.66666667</v>
      </c>
    </row>
    <row r="725" customFormat="false" ht="11.25" hidden="false" customHeight="false" outlineLevel="0" collapsed="false">
      <c r="A725" s="199" t="n">
        <v>36269</v>
      </c>
      <c r="B725" s="192" t="n">
        <v>36269</v>
      </c>
      <c r="C725" s="306" t="n">
        <f aca="false">VLOOKUP($B725,data!$A$6:$M$15000,12)</f>
        <v>2488000</v>
      </c>
      <c r="D725" s="9" t="n">
        <f aca="false">IF(B725&lt;&gt;"",MONTH(B725),0)</f>
        <v>4</v>
      </c>
      <c r="E725" s="306" t="n">
        <f aca="false">AVERAGE(C719:C725)</f>
        <v>2440428.57142857</v>
      </c>
      <c r="F725" s="306" t="n">
        <f aca="false">AVERAGE(C696:C725)</f>
        <v>2891366.66666667</v>
      </c>
    </row>
    <row r="726" customFormat="false" ht="11.25" hidden="false" customHeight="false" outlineLevel="0" collapsed="false">
      <c r="A726" s="199" t="n">
        <v>36270</v>
      </c>
      <c r="B726" s="192" t="n">
        <v>36270</v>
      </c>
      <c r="C726" s="306" t="n">
        <f aca="false">VLOOKUP($B726,data!$A$6:$M$15000,12)</f>
        <v>2399000</v>
      </c>
      <c r="D726" s="9" t="n">
        <f aca="false">IF(B726&lt;&gt;"",MONTH(B726),0)</f>
        <v>4</v>
      </c>
      <c r="E726" s="306" t="n">
        <f aca="false">AVERAGE(C720:C726)</f>
        <v>2369000</v>
      </c>
      <c r="F726" s="306" t="n">
        <f aca="false">AVERAGE(C697:C726)</f>
        <v>2884166.66666667</v>
      </c>
    </row>
    <row r="727" customFormat="false" ht="11.25" hidden="false" customHeight="false" outlineLevel="0" collapsed="false">
      <c r="A727" s="199" t="n">
        <v>36271</v>
      </c>
      <c r="B727" s="192" t="n">
        <v>36271</v>
      </c>
      <c r="C727" s="306" t="n">
        <f aca="false">VLOOKUP($B727,data!$A$6:$M$15000,12)</f>
        <v>2425000</v>
      </c>
      <c r="D727" s="9" t="n">
        <f aca="false">IF(B727&lt;&gt;"",MONTH(B727),0)</f>
        <v>4</v>
      </c>
      <c r="E727" s="306" t="n">
        <f aca="false">AVERAGE(C721:C727)</f>
        <v>2326714.28571429</v>
      </c>
      <c r="F727" s="306" t="n">
        <f aca="false">AVERAGE(C698:C727)</f>
        <v>2874733.33333333</v>
      </c>
    </row>
    <row r="728" customFormat="false" ht="11.25" hidden="false" customHeight="false" outlineLevel="0" collapsed="false">
      <c r="A728" s="199" t="n">
        <v>36272</v>
      </c>
      <c r="B728" s="192" t="n">
        <v>36272</v>
      </c>
      <c r="C728" s="306" t="n">
        <f aca="false">VLOOKUP($B728,data!$A$6:$M$15000,12)</f>
        <v>2724000</v>
      </c>
      <c r="D728" s="9" t="n">
        <f aca="false">IF(B728&lt;&gt;"",MONTH(B728),0)</f>
        <v>4</v>
      </c>
      <c r="E728" s="306" t="n">
        <f aca="false">AVERAGE(C722:C728)</f>
        <v>2341714.28571429</v>
      </c>
      <c r="F728" s="306" t="n">
        <f aca="false">AVERAGE(C699:C728)</f>
        <v>2868933.33333333</v>
      </c>
    </row>
    <row r="729" customFormat="false" ht="11.25" hidden="false" customHeight="false" outlineLevel="0" collapsed="false">
      <c r="A729" s="199" t="n">
        <v>36273</v>
      </c>
      <c r="B729" s="192" t="n">
        <v>36273</v>
      </c>
      <c r="C729" s="306" t="n">
        <f aca="false">VLOOKUP($B729,data!$A$6:$M$15000,12)</f>
        <v>2501000</v>
      </c>
      <c r="D729" s="9" t="n">
        <f aca="false">IF(B729&lt;&gt;"",MONTH(B729),0)</f>
        <v>4</v>
      </c>
      <c r="E729" s="306" t="n">
        <f aca="false">AVERAGE(C723:C729)</f>
        <v>2368714.28571429</v>
      </c>
      <c r="F729" s="306" t="n">
        <f aca="false">AVERAGE(C700:C729)</f>
        <v>2862433.33333333</v>
      </c>
    </row>
    <row r="730" customFormat="false" ht="11.25" hidden="false" customHeight="false" outlineLevel="0" collapsed="false">
      <c r="A730" s="199" t="n">
        <v>36274</v>
      </c>
      <c r="B730" s="192" t="n">
        <v>36274</v>
      </c>
      <c r="C730" s="306" t="n">
        <f aca="false">VLOOKUP($B730,data!$A$6:$M$15000,12)</f>
        <v>2310000</v>
      </c>
      <c r="D730" s="9" t="n">
        <f aca="false">IF(B730&lt;&gt;"",MONTH(B730),0)</f>
        <v>4</v>
      </c>
      <c r="E730" s="306" t="n">
        <f aca="false">AVERAGE(C724:C730)</f>
        <v>2416571.42857143</v>
      </c>
      <c r="F730" s="306" t="n">
        <f aca="false">AVERAGE(C701:C730)</f>
        <v>2821766.66666667</v>
      </c>
    </row>
    <row r="731" customFormat="false" ht="11.25" hidden="false" customHeight="false" outlineLevel="0" collapsed="false">
      <c r="A731" s="199" t="n">
        <v>36275</v>
      </c>
      <c r="B731" s="192" t="n">
        <v>36275</v>
      </c>
      <c r="C731" s="306" t="n">
        <f aca="false">VLOOKUP($B731,data!$A$6:$M$15000,12)</f>
        <v>2225000</v>
      </c>
      <c r="D731" s="9" t="n">
        <f aca="false">IF(B731&lt;&gt;"",MONTH(B731),0)</f>
        <v>4</v>
      </c>
      <c r="E731" s="306" t="n">
        <f aca="false">AVERAGE(C725:C731)</f>
        <v>2438857.14285714</v>
      </c>
      <c r="F731" s="306" t="n">
        <f aca="false">AVERAGE(C702:C731)</f>
        <v>2808266.66666667</v>
      </c>
    </row>
    <row r="732" customFormat="false" ht="11.25" hidden="false" customHeight="false" outlineLevel="0" collapsed="false">
      <c r="A732" s="199" t="n">
        <v>36276</v>
      </c>
      <c r="B732" s="192" t="n">
        <v>36276</v>
      </c>
      <c r="C732" s="306" t="n">
        <f aca="false">VLOOKUP($B732,data!$A$6:$M$15000,12)</f>
        <v>2436000</v>
      </c>
      <c r="D732" s="9" t="n">
        <f aca="false">IF(B732&lt;&gt;"",MONTH(B732),0)</f>
        <v>4</v>
      </c>
      <c r="E732" s="306" t="n">
        <f aca="false">AVERAGE(C726:C732)</f>
        <v>2431428.57142857</v>
      </c>
      <c r="F732" s="306" t="n">
        <f aca="false">AVERAGE(C703:C732)</f>
        <v>2807233.33333333</v>
      </c>
    </row>
    <row r="733" customFormat="false" ht="11.25" hidden="false" customHeight="false" outlineLevel="0" collapsed="false">
      <c r="A733" s="199" t="n">
        <v>36277</v>
      </c>
      <c r="B733" s="192" t="n">
        <v>36277</v>
      </c>
      <c r="C733" s="306" t="n">
        <f aca="false">VLOOKUP($B733,data!$A$6:$M$15000,12)</f>
        <v>2511000</v>
      </c>
      <c r="D733" s="9" t="n">
        <f aca="false">IF(B733&lt;&gt;"",MONTH(B733),0)</f>
        <v>4</v>
      </c>
      <c r="E733" s="306" t="n">
        <f aca="false">AVERAGE(C727:C733)</f>
        <v>2447428.57142857</v>
      </c>
      <c r="F733" s="306" t="n">
        <f aca="false">AVERAGE(C704:C733)</f>
        <v>2809366.66666667</v>
      </c>
    </row>
    <row r="734" customFormat="false" ht="11.25" hidden="false" customHeight="false" outlineLevel="0" collapsed="false">
      <c r="A734" s="199" t="n">
        <v>36278</v>
      </c>
      <c r="B734" s="192" t="n">
        <v>36278</v>
      </c>
      <c r="C734" s="306" t="n">
        <f aca="false">VLOOKUP($B734,data!$A$6:$M$15000,12)</f>
        <v>2857000</v>
      </c>
      <c r="D734" s="9" t="n">
        <f aca="false">IF(B734&lt;&gt;"",MONTH(B734),0)</f>
        <v>4</v>
      </c>
      <c r="E734" s="306" t="n">
        <f aca="false">AVERAGE(C728:C734)</f>
        <v>2509142.85714286</v>
      </c>
      <c r="F734" s="306" t="n">
        <f aca="false">AVERAGE(C705:C734)</f>
        <v>2816200</v>
      </c>
    </row>
    <row r="735" customFormat="false" ht="11.25" hidden="false" customHeight="false" outlineLevel="0" collapsed="false">
      <c r="A735" s="199" t="n">
        <v>36279</v>
      </c>
      <c r="B735" s="192" t="n">
        <v>36279</v>
      </c>
      <c r="C735" s="306" t="n">
        <f aca="false">VLOOKUP($B735,data!$A$6:$M$15000,12)</f>
        <v>2747000</v>
      </c>
      <c r="D735" s="9" t="n">
        <f aca="false">IF(B735&lt;&gt;"",MONTH(B735),0)</f>
        <v>4</v>
      </c>
      <c r="E735" s="306" t="n">
        <f aca="false">AVERAGE(C729:C735)</f>
        <v>2512428.57142857</v>
      </c>
      <c r="F735" s="306" t="n">
        <f aca="false">AVERAGE(C706:C735)</f>
        <v>2813733.33333333</v>
      </c>
    </row>
    <row r="736" customFormat="false" ht="11.25" hidden="false" customHeight="false" outlineLevel="0" collapsed="false">
      <c r="A736" s="199" t="n">
        <v>36280</v>
      </c>
      <c r="B736" s="192" t="n">
        <v>36280</v>
      </c>
      <c r="C736" s="306" t="n">
        <f aca="false">VLOOKUP($B736,data!$A$6:$M$15000,12)</f>
        <v>2895000</v>
      </c>
      <c r="D736" s="9" t="n">
        <f aca="false">IF(B736&lt;&gt;"",MONTH(B736),0)</f>
        <v>4</v>
      </c>
      <c r="E736" s="306" t="n">
        <f aca="false">AVERAGE(C730:C736)</f>
        <v>2568714.28571429</v>
      </c>
      <c r="F736" s="306" t="n">
        <f aca="false">AVERAGE(C707:C736)</f>
        <v>2801266.66666667</v>
      </c>
    </row>
    <row r="737" customFormat="false" ht="11.25" hidden="false" customHeight="false" outlineLevel="0" collapsed="false">
      <c r="A737" s="199" t="n">
        <v>36281</v>
      </c>
      <c r="B737" s="192" t="n">
        <v>36281</v>
      </c>
      <c r="C737" s="306" t="n">
        <f aca="false">VLOOKUP($B737,data!$A$6:$M$15000,12)</f>
        <v>2261000</v>
      </c>
      <c r="D737" s="9" t="n">
        <f aca="false">IF(B737&lt;&gt;"",MONTH(B737),0)</f>
        <v>5</v>
      </c>
      <c r="E737" s="306" t="n">
        <f aca="false">AVERAGE(C731:C737)</f>
        <v>2561714.28571429</v>
      </c>
      <c r="F737" s="306" t="n">
        <f aca="false">AVERAGE(C708:C737)</f>
        <v>2754266.66666667</v>
      </c>
    </row>
    <row r="738" customFormat="false" ht="11.25" hidden="false" customHeight="false" outlineLevel="0" collapsed="false">
      <c r="A738" s="199" t="n">
        <v>36282</v>
      </c>
      <c r="B738" s="192" t="n">
        <v>36282</v>
      </c>
      <c r="C738" s="306" t="n">
        <f aca="false">VLOOKUP($B738,data!$A$6:$M$15000,12)</f>
        <v>2404000</v>
      </c>
      <c r="D738" s="9" t="n">
        <f aca="false">IF(B738&lt;&gt;"",MONTH(B738),0)</f>
        <v>5</v>
      </c>
      <c r="E738" s="306" t="n">
        <f aca="false">AVERAGE(C732:C738)</f>
        <v>2587285.71428571</v>
      </c>
      <c r="F738" s="306" t="n">
        <f aca="false">AVERAGE(C709:C738)</f>
        <v>2730766.66666667</v>
      </c>
    </row>
    <row r="739" customFormat="false" ht="11.25" hidden="false" customHeight="false" outlineLevel="0" collapsed="false">
      <c r="A739" s="199" t="n">
        <v>36283</v>
      </c>
      <c r="B739" s="192" t="n">
        <v>36283</v>
      </c>
      <c r="C739" s="306" t="n">
        <f aca="false">VLOOKUP($B739,data!$A$6:$M$15000,12)</f>
        <v>2733000</v>
      </c>
      <c r="D739" s="9" t="n">
        <f aca="false">IF(B739&lt;&gt;"",MONTH(B739),0)</f>
        <v>5</v>
      </c>
      <c r="E739" s="306" t="n">
        <f aca="false">AVERAGE(C733:C739)</f>
        <v>2629714.28571429</v>
      </c>
      <c r="F739" s="306" t="n">
        <f aca="false">AVERAGE(C710:C739)</f>
        <v>2720533.33333333</v>
      </c>
    </row>
    <row r="740" customFormat="false" ht="11.25" hidden="false" customHeight="false" outlineLevel="0" collapsed="false">
      <c r="A740" s="199" t="n">
        <v>36284</v>
      </c>
      <c r="B740" s="192" t="n">
        <v>36284</v>
      </c>
      <c r="C740" s="306" t="n">
        <f aca="false">VLOOKUP($B740,data!$A$6:$M$15000,12)</f>
        <v>2504000</v>
      </c>
      <c r="D740" s="9" t="n">
        <f aca="false">IF(B740&lt;&gt;"",MONTH(B740),0)</f>
        <v>5</v>
      </c>
      <c r="E740" s="306" t="n">
        <f aca="false">AVERAGE(C734:C740)</f>
        <v>2628714.28571429</v>
      </c>
      <c r="F740" s="306" t="n">
        <f aca="false">AVERAGE(C711:C740)</f>
        <v>2715333.33333333</v>
      </c>
    </row>
    <row r="741" customFormat="false" ht="11.25" hidden="false" customHeight="false" outlineLevel="0" collapsed="false">
      <c r="A741" s="199" t="n">
        <v>36285</v>
      </c>
      <c r="B741" s="192" t="n">
        <v>36285</v>
      </c>
      <c r="C741" s="306" t="n">
        <f aca="false">VLOOKUP($B741,data!$A$6:$M$15000,12)</f>
        <v>2354000</v>
      </c>
      <c r="D741" s="9" t="n">
        <f aca="false">IF(B741&lt;&gt;"",MONTH(B741),0)</f>
        <v>5</v>
      </c>
      <c r="E741" s="306" t="n">
        <f aca="false">AVERAGE(C735:C741)</f>
        <v>2556857.14285714</v>
      </c>
      <c r="F741" s="306" t="n">
        <f aca="false">AVERAGE(C712:C741)</f>
        <v>2697133.33333333</v>
      </c>
    </row>
    <row r="742" customFormat="false" ht="11.25" hidden="false" customHeight="false" outlineLevel="0" collapsed="false">
      <c r="A742" s="199" t="n">
        <v>36286</v>
      </c>
      <c r="B742" s="192" t="n">
        <v>36286</v>
      </c>
      <c r="C742" s="306" t="n">
        <f aca="false">VLOOKUP($B742,data!$A$6:$M$15000,12)</f>
        <v>2286000</v>
      </c>
      <c r="D742" s="9" t="n">
        <f aca="false">IF(B742&lt;&gt;"",MONTH(B742),0)</f>
        <v>5</v>
      </c>
      <c r="E742" s="306" t="n">
        <f aca="false">AVERAGE(C736:C742)</f>
        <v>2491000</v>
      </c>
      <c r="F742" s="306" t="n">
        <f aca="false">AVERAGE(C713:C742)</f>
        <v>2654633.33333333</v>
      </c>
    </row>
    <row r="743" customFormat="false" ht="11.25" hidden="false" customHeight="false" outlineLevel="0" collapsed="false">
      <c r="A743" s="199" t="n">
        <v>36287</v>
      </c>
      <c r="B743" s="192" t="n">
        <v>36287</v>
      </c>
      <c r="C743" s="306" t="n">
        <f aca="false">VLOOKUP($B743,data!$A$6:$M$15000,12)</f>
        <v>2111000</v>
      </c>
      <c r="D743" s="9" t="n">
        <f aca="false">IF(B743&lt;&gt;"",MONTH(B743),0)</f>
        <v>5</v>
      </c>
      <c r="E743" s="306" t="n">
        <f aca="false">AVERAGE(C737:C743)</f>
        <v>2379000</v>
      </c>
      <c r="F743" s="306" t="n">
        <f aca="false">AVERAGE(C714:C743)</f>
        <v>2607866.66666667</v>
      </c>
    </row>
    <row r="744" customFormat="false" ht="11.25" hidden="false" customHeight="false" outlineLevel="0" collapsed="false">
      <c r="A744" s="199" t="n">
        <v>36288</v>
      </c>
      <c r="B744" s="192" t="n">
        <v>36288</v>
      </c>
      <c r="C744" s="306" t="n">
        <f aca="false">VLOOKUP($B744,data!$A$6:$M$15000,12)</f>
        <v>2027000</v>
      </c>
      <c r="D744" s="9" t="n">
        <f aca="false">IF(B744&lt;&gt;"",MONTH(B744),0)</f>
        <v>5</v>
      </c>
      <c r="E744" s="306" t="n">
        <f aca="false">AVERAGE(C738:C744)</f>
        <v>2345571.42857143</v>
      </c>
      <c r="F744" s="306" t="n">
        <f aca="false">AVERAGE(C715:C744)</f>
        <v>2554733.33333333</v>
      </c>
    </row>
    <row r="745" customFormat="false" ht="11.25" hidden="false" customHeight="false" outlineLevel="0" collapsed="false">
      <c r="A745" s="199" t="n">
        <v>36289</v>
      </c>
      <c r="B745" s="192" t="n">
        <v>36289</v>
      </c>
      <c r="C745" s="306" t="n">
        <f aca="false">VLOOKUP($B745,data!$A$6:$M$15000,12)</f>
        <v>2072000</v>
      </c>
      <c r="D745" s="9" t="n">
        <f aca="false">IF(B745&lt;&gt;"",MONTH(B745),0)</f>
        <v>5</v>
      </c>
      <c r="E745" s="306" t="n">
        <f aca="false">AVERAGE(C739:C745)</f>
        <v>2298142.85714286</v>
      </c>
      <c r="F745" s="306" t="n">
        <f aca="false">AVERAGE(C716:C745)</f>
        <v>2507166.66666667</v>
      </c>
    </row>
    <row r="746" customFormat="false" ht="11.25" hidden="false" customHeight="false" outlineLevel="0" collapsed="false">
      <c r="A746" s="199" t="n">
        <v>36290</v>
      </c>
      <c r="B746" s="192" t="n">
        <v>36290</v>
      </c>
      <c r="C746" s="306" t="n">
        <f aca="false">VLOOKUP($B746,data!$A$6:$M$15000,12)</f>
        <v>2293000</v>
      </c>
      <c r="D746" s="9" t="n">
        <f aca="false">IF(B746&lt;&gt;"",MONTH(B746),0)</f>
        <v>5</v>
      </c>
      <c r="E746" s="306" t="n">
        <f aca="false">AVERAGE(C740:C746)</f>
        <v>2235285.71428571</v>
      </c>
      <c r="F746" s="306" t="n">
        <f aca="false">AVERAGE(C717:C746)</f>
        <v>2494100</v>
      </c>
    </row>
    <row r="747" customFormat="false" ht="11.25" hidden="false" customHeight="false" outlineLevel="0" collapsed="false">
      <c r="A747" s="199" t="n">
        <v>36291</v>
      </c>
      <c r="B747" s="192" t="n">
        <v>36291</v>
      </c>
      <c r="C747" s="306" t="n">
        <f aca="false">VLOOKUP($B747,data!$A$6:$M$15000,12)</f>
        <v>2323000</v>
      </c>
      <c r="D747" s="9" t="n">
        <f aca="false">IF(B747&lt;&gt;"",MONTH(B747),0)</f>
        <v>5</v>
      </c>
      <c r="E747" s="306" t="n">
        <f aca="false">AVERAGE(C741:C747)</f>
        <v>2209428.57142857</v>
      </c>
      <c r="F747" s="306" t="n">
        <f aca="false">AVERAGE(C718:C747)</f>
        <v>2459633.33333333</v>
      </c>
    </row>
    <row r="748" customFormat="false" ht="11.25" hidden="false" customHeight="false" outlineLevel="0" collapsed="false">
      <c r="A748" s="199" t="n">
        <v>36292</v>
      </c>
      <c r="B748" s="192" t="n">
        <v>36292</v>
      </c>
      <c r="C748" s="306" t="n">
        <f aca="false">VLOOKUP($B748,data!$A$6:$M$15000,12)</f>
        <v>2287000</v>
      </c>
      <c r="D748" s="9" t="n">
        <f aca="false">IF(B748&lt;&gt;"",MONTH(B748),0)</f>
        <v>5</v>
      </c>
      <c r="E748" s="306" t="n">
        <f aca="false">AVERAGE(C742:C748)</f>
        <v>2199857.14285714</v>
      </c>
      <c r="F748" s="306" t="n">
        <f aca="false">AVERAGE(C719:C748)</f>
        <v>2425600</v>
      </c>
    </row>
    <row r="749" customFormat="false" ht="11.25" hidden="false" customHeight="false" outlineLevel="0" collapsed="false">
      <c r="A749" s="199" t="n">
        <v>36293</v>
      </c>
      <c r="B749" s="192" t="n">
        <v>36293</v>
      </c>
      <c r="C749" s="306" t="n">
        <f aca="false">VLOOKUP($B749,data!$A$6:$M$15000,12)</f>
        <v>2225000</v>
      </c>
      <c r="D749" s="9" t="n">
        <f aca="false">IF(B749&lt;&gt;"",MONTH(B749),0)</f>
        <v>5</v>
      </c>
      <c r="E749" s="306" t="n">
        <f aca="false">AVERAGE(C743:C749)</f>
        <v>2191142.85714286</v>
      </c>
      <c r="F749" s="306" t="n">
        <f aca="false">AVERAGE(C720:C749)</f>
        <v>2403133.33333333</v>
      </c>
    </row>
    <row r="750" customFormat="false" ht="11.25" hidden="false" customHeight="false" outlineLevel="0" collapsed="false">
      <c r="A750" s="199" t="n">
        <v>36294</v>
      </c>
      <c r="B750" s="192" t="n">
        <v>36294</v>
      </c>
      <c r="C750" s="306" t="n">
        <f aca="false">VLOOKUP($B750,data!$A$6:$M$15000,12)</f>
        <v>2230000</v>
      </c>
      <c r="D750" s="9" t="n">
        <f aca="false">IF(B750&lt;&gt;"",MONTH(B750),0)</f>
        <v>5</v>
      </c>
      <c r="E750" s="306" t="n">
        <f aca="false">AVERAGE(C744:C750)</f>
        <v>2208142.85714286</v>
      </c>
      <c r="F750" s="306" t="n">
        <f aca="false">AVERAGE(C721:C750)</f>
        <v>2386766.66666667</v>
      </c>
    </row>
    <row r="751" customFormat="false" ht="11.25" hidden="false" customHeight="false" outlineLevel="0" collapsed="false">
      <c r="A751" s="199" t="n">
        <v>36295</v>
      </c>
      <c r="B751" s="192" t="n">
        <v>36295</v>
      </c>
      <c r="C751" s="306" t="n">
        <f aca="false">VLOOKUP($B751,data!$A$6:$M$15000,12)</f>
        <v>2080000</v>
      </c>
      <c r="D751" s="9" t="n">
        <f aca="false">IF(B751&lt;&gt;"",MONTH(B751),0)</f>
        <v>5</v>
      </c>
      <c r="E751" s="306" t="n">
        <f aca="false">AVERAGE(C745:C751)</f>
        <v>2215714.28571429</v>
      </c>
      <c r="F751" s="306" t="n">
        <f aca="false">AVERAGE(C722:C751)</f>
        <v>2368800</v>
      </c>
    </row>
    <row r="752" customFormat="false" ht="11.25" hidden="false" customHeight="false" outlineLevel="0" collapsed="false">
      <c r="A752" s="199" t="n">
        <v>36296</v>
      </c>
      <c r="B752" s="192" t="n">
        <v>36296</v>
      </c>
      <c r="C752" s="306" t="n">
        <f aca="false">VLOOKUP($B752,data!$A$6:$M$15000,12)</f>
        <v>2035000</v>
      </c>
      <c r="D752" s="9" t="n">
        <f aca="false">IF(B752&lt;&gt;"",MONTH(B752),0)</f>
        <v>5</v>
      </c>
      <c r="E752" s="306" t="n">
        <f aca="false">AVERAGE(C746:C752)</f>
        <v>2210428.57142857</v>
      </c>
      <c r="F752" s="306" t="n">
        <f aca="false">AVERAGE(C723:C752)</f>
        <v>2359566.66666667</v>
      </c>
    </row>
    <row r="753" customFormat="false" ht="11.25" hidden="false" customHeight="false" outlineLevel="0" collapsed="false">
      <c r="A753" s="199" t="n">
        <v>36297</v>
      </c>
      <c r="B753" s="192" t="n">
        <v>36297</v>
      </c>
      <c r="C753" s="306" t="n">
        <f aca="false">VLOOKUP($B753,data!$A$6:$M$15000,12)</f>
        <v>2321000</v>
      </c>
      <c r="D753" s="9" t="n">
        <f aca="false">IF(B753&lt;&gt;"",MONTH(B753),0)</f>
        <v>5</v>
      </c>
      <c r="E753" s="306" t="n">
        <f aca="false">AVERAGE(C747:C753)</f>
        <v>2214428.57142857</v>
      </c>
      <c r="F753" s="306" t="n">
        <f aca="false">AVERAGE(C724:C753)</f>
        <v>2371100</v>
      </c>
    </row>
    <row r="754" customFormat="false" ht="11.25" hidden="false" customHeight="false" outlineLevel="0" collapsed="false">
      <c r="A754" s="199" t="n">
        <v>36298</v>
      </c>
      <c r="B754" s="192" t="n">
        <v>36298</v>
      </c>
      <c r="C754" s="306" t="n">
        <f aca="false">VLOOKUP($B754,data!$A$6:$M$15000,12)</f>
        <v>2266000</v>
      </c>
      <c r="D754" s="9" t="n">
        <f aca="false">IF(B754&lt;&gt;"",MONTH(B754),0)</f>
        <v>5</v>
      </c>
      <c r="E754" s="306" t="n">
        <f aca="false">AVERAGE(C748:C754)</f>
        <v>2206285.71428571</v>
      </c>
      <c r="F754" s="306" t="n">
        <f aca="false">AVERAGE(C725:C754)</f>
        <v>2377666.66666667</v>
      </c>
    </row>
    <row r="755" customFormat="false" ht="11.25" hidden="false" customHeight="false" outlineLevel="0" collapsed="false">
      <c r="A755" s="199" t="n">
        <v>36299</v>
      </c>
      <c r="B755" s="192" t="n">
        <v>36299</v>
      </c>
      <c r="C755" s="306" t="n">
        <f aca="false">VLOOKUP($B755,data!$A$6:$M$15000,12)</f>
        <v>2239000</v>
      </c>
      <c r="D755" s="9" t="n">
        <f aca="false">IF(B755&lt;&gt;"",MONTH(B755),0)</f>
        <v>5</v>
      </c>
      <c r="E755" s="306" t="n">
        <f aca="false">AVERAGE(C749:C755)</f>
        <v>2199428.57142857</v>
      </c>
      <c r="F755" s="306" t="n">
        <f aca="false">AVERAGE(C726:C755)</f>
        <v>2369366.66666667</v>
      </c>
    </row>
    <row r="756" customFormat="false" ht="11.25" hidden="false" customHeight="false" outlineLevel="0" collapsed="false">
      <c r="A756" s="199" t="n">
        <v>36300</v>
      </c>
      <c r="B756" s="192" t="n">
        <v>36300</v>
      </c>
      <c r="C756" s="306" t="n">
        <f aca="false">VLOOKUP($B756,data!$A$6:$M$15000,12)</f>
        <v>2338000</v>
      </c>
      <c r="D756" s="9" t="n">
        <f aca="false">IF(B756&lt;&gt;"",MONTH(B756),0)</f>
        <v>5</v>
      </c>
      <c r="E756" s="306" t="n">
        <f aca="false">AVERAGE(C750:C756)</f>
        <v>2215571.42857143</v>
      </c>
      <c r="F756" s="306" t="n">
        <f aca="false">AVERAGE(C727:C756)</f>
        <v>2367333.33333333</v>
      </c>
    </row>
    <row r="757" customFormat="false" ht="11.25" hidden="false" customHeight="false" outlineLevel="0" collapsed="false">
      <c r="A757" s="199" t="n">
        <v>36301</v>
      </c>
      <c r="B757" s="192" t="n">
        <v>36301</v>
      </c>
      <c r="C757" s="306" t="n">
        <f aca="false">VLOOKUP($B757,data!$A$6:$M$15000,12)</f>
        <v>2242000</v>
      </c>
      <c r="D757" s="9" t="n">
        <f aca="false">IF(B757&lt;&gt;"",MONTH(B757),0)</f>
        <v>5</v>
      </c>
      <c r="E757" s="306" t="n">
        <f aca="false">AVERAGE(C751:C757)</f>
        <v>2217285.71428571</v>
      </c>
      <c r="F757" s="306" t="n">
        <f aca="false">AVERAGE(C728:C757)</f>
        <v>2361233.33333333</v>
      </c>
    </row>
    <row r="758" customFormat="false" ht="11.25" hidden="false" customHeight="false" outlineLevel="0" collapsed="false">
      <c r="A758" s="199" t="n">
        <v>36302</v>
      </c>
      <c r="B758" s="192" t="n">
        <v>36302</v>
      </c>
      <c r="C758" s="306" t="n">
        <f aca="false">VLOOKUP($B758,data!$A$6:$M$15000,12)</f>
        <v>2007000</v>
      </c>
      <c r="D758" s="9" t="n">
        <f aca="false">IF(B758&lt;&gt;"",MONTH(B758),0)</f>
        <v>5</v>
      </c>
      <c r="E758" s="306" t="n">
        <f aca="false">AVERAGE(C752:C758)</f>
        <v>2206857.14285714</v>
      </c>
      <c r="F758" s="306" t="n">
        <f aca="false">AVERAGE(C729:C758)</f>
        <v>2337333.33333333</v>
      </c>
    </row>
    <row r="759" customFormat="false" ht="11.25" hidden="false" customHeight="false" outlineLevel="0" collapsed="false">
      <c r="A759" s="199" t="n">
        <v>36303</v>
      </c>
      <c r="B759" s="192" t="n">
        <v>36303</v>
      </c>
      <c r="C759" s="306" t="n">
        <f aca="false">VLOOKUP($B759,data!$A$6:$M$15000,12)</f>
        <v>1977000</v>
      </c>
      <c r="D759" s="9" t="n">
        <f aca="false">IF(B759&lt;&gt;"",MONTH(B759),0)</f>
        <v>5</v>
      </c>
      <c r="E759" s="306" t="n">
        <f aca="false">AVERAGE(C753:C759)</f>
        <v>2198571.42857143</v>
      </c>
      <c r="F759" s="306" t="n">
        <f aca="false">AVERAGE(C730:C759)</f>
        <v>2319866.66666667</v>
      </c>
    </row>
    <row r="760" customFormat="false" ht="11.25" hidden="false" customHeight="false" outlineLevel="0" collapsed="false">
      <c r="A760" s="199" t="n">
        <v>36304</v>
      </c>
      <c r="B760" s="192" t="n">
        <v>36304</v>
      </c>
      <c r="C760" s="306" t="n">
        <f aca="false">VLOOKUP($B760,data!$A$6:$M$15000,12)</f>
        <v>2340000</v>
      </c>
      <c r="D760" s="9" t="n">
        <f aca="false">IF(B760&lt;&gt;"",MONTH(B760),0)</f>
        <v>5</v>
      </c>
      <c r="E760" s="306" t="n">
        <f aca="false">AVERAGE(C754:C760)</f>
        <v>2201285.71428571</v>
      </c>
      <c r="F760" s="306" t="n">
        <f aca="false">AVERAGE(C731:C760)</f>
        <v>2320866.66666667</v>
      </c>
    </row>
    <row r="761" customFormat="false" ht="11.25" hidden="false" customHeight="false" outlineLevel="0" collapsed="false">
      <c r="A761" s="199" t="n">
        <v>36305</v>
      </c>
      <c r="B761" s="192" t="n">
        <v>36305</v>
      </c>
      <c r="C761" s="306" t="n">
        <f aca="false">VLOOKUP($B761,data!$A$6:$M$15000,12)</f>
        <v>2220000</v>
      </c>
      <c r="D761" s="9" t="n">
        <f aca="false">IF(B761&lt;&gt;"",MONTH(B761),0)</f>
        <v>5</v>
      </c>
      <c r="E761" s="306" t="n">
        <f aca="false">AVERAGE(C755:C761)</f>
        <v>2194714.28571429</v>
      </c>
      <c r="F761" s="306" t="n">
        <f aca="false">AVERAGE(C732:C761)</f>
        <v>2320700</v>
      </c>
    </row>
    <row r="762" customFormat="false" ht="11.25" hidden="false" customHeight="false" outlineLevel="0" collapsed="false">
      <c r="A762" s="199" t="n">
        <v>36306</v>
      </c>
      <c r="B762" s="192" t="n">
        <v>36306</v>
      </c>
      <c r="C762" s="306" t="n">
        <f aca="false">VLOOKUP($B762,data!$A$6:$M$15000,12)</f>
        <v>2375000</v>
      </c>
      <c r="D762" s="9" t="n">
        <f aca="false">IF(B762&lt;&gt;"",MONTH(B762),0)</f>
        <v>5</v>
      </c>
      <c r="E762" s="306" t="n">
        <f aca="false">AVERAGE(C756:C762)</f>
        <v>2214142.85714286</v>
      </c>
      <c r="F762" s="306" t="n">
        <f aca="false">AVERAGE(C733:C762)</f>
        <v>2318666.66666667</v>
      </c>
    </row>
    <row r="763" customFormat="false" ht="11.25" hidden="false" customHeight="false" outlineLevel="0" collapsed="false">
      <c r="A763" s="199" t="n">
        <v>36307</v>
      </c>
      <c r="B763" s="192" t="n">
        <v>36307</v>
      </c>
      <c r="C763" s="306" t="n">
        <f aca="false">VLOOKUP($B763,data!$A$6:$M$15000,12)</f>
        <v>2393000</v>
      </c>
      <c r="D763" s="9" t="n">
        <f aca="false">IF(B763&lt;&gt;"",MONTH(B763),0)</f>
        <v>5</v>
      </c>
      <c r="E763" s="306" t="n">
        <f aca="false">AVERAGE(C757:C763)</f>
        <v>2222000</v>
      </c>
      <c r="F763" s="306" t="n">
        <f aca="false">AVERAGE(C734:C763)</f>
        <v>2314733.33333333</v>
      </c>
    </row>
    <row r="764" customFormat="false" ht="11.25" hidden="false" customHeight="false" outlineLevel="0" collapsed="false">
      <c r="A764" s="199" t="n">
        <v>36308</v>
      </c>
      <c r="B764" s="192" t="n">
        <v>36308</v>
      </c>
      <c r="C764" s="306" t="n">
        <f aca="false">VLOOKUP($B764,data!$A$6:$M$15000,12)</f>
        <v>2182000</v>
      </c>
      <c r="D764" s="9" t="n">
        <f aca="false">IF(B764&lt;&gt;"",MONTH(B764),0)</f>
        <v>5</v>
      </c>
      <c r="E764" s="306" t="n">
        <f aca="false">AVERAGE(C758:C764)</f>
        <v>2213428.57142857</v>
      </c>
      <c r="F764" s="306" t="n">
        <f aca="false">AVERAGE(C735:C764)</f>
        <v>2292233.33333333</v>
      </c>
    </row>
    <row r="765" customFormat="false" ht="11.25" hidden="false" customHeight="false" outlineLevel="0" collapsed="false">
      <c r="A765" s="199" t="n">
        <v>36309</v>
      </c>
      <c r="B765" s="192" t="n">
        <v>36309</v>
      </c>
      <c r="C765" s="306" t="n">
        <f aca="false">VLOOKUP($B765,data!$A$6:$M$15000,12)</f>
        <v>1845000</v>
      </c>
      <c r="D765" s="9" t="n">
        <f aca="false">IF(B765&lt;&gt;"",MONTH(B765),0)</f>
        <v>5</v>
      </c>
      <c r="E765" s="306" t="n">
        <f aca="false">AVERAGE(C759:C765)</f>
        <v>2190285.71428571</v>
      </c>
      <c r="F765" s="306" t="n">
        <f aca="false">AVERAGE(C736:C765)</f>
        <v>2262166.66666667</v>
      </c>
    </row>
    <row r="766" customFormat="false" ht="11.25" hidden="false" customHeight="false" outlineLevel="0" collapsed="false">
      <c r="A766" s="199" t="n">
        <v>36310</v>
      </c>
      <c r="B766" s="192" t="n">
        <v>36310</v>
      </c>
      <c r="C766" s="306" t="n">
        <f aca="false">VLOOKUP($B766,data!$A$6:$M$15000,12)</f>
        <v>1772000</v>
      </c>
      <c r="D766" s="9" t="n">
        <f aca="false">IF(B766&lt;&gt;"",MONTH(B766),0)</f>
        <v>5</v>
      </c>
      <c r="E766" s="306" t="n">
        <f aca="false">AVERAGE(C760:C766)</f>
        <v>2161000</v>
      </c>
      <c r="F766" s="306" t="n">
        <f aca="false">AVERAGE(C737:C766)</f>
        <v>2224733.33333333</v>
      </c>
    </row>
    <row r="767" customFormat="false" ht="11.25" hidden="false" customHeight="false" outlineLevel="0" collapsed="false">
      <c r="A767" s="199" t="n">
        <v>36311</v>
      </c>
      <c r="B767" s="192" t="n">
        <v>36311</v>
      </c>
      <c r="C767" s="306" t="n">
        <f aca="false">VLOOKUP($B767,data!$A$6:$M$15000,12)</f>
        <v>1897000</v>
      </c>
      <c r="D767" s="9" t="n">
        <f aca="false">IF(B767&lt;&gt;"",MONTH(B767),0)</f>
        <v>5</v>
      </c>
      <c r="E767" s="306" t="n">
        <f aca="false">AVERAGE(C761:C767)</f>
        <v>2097714.28571429</v>
      </c>
      <c r="F767" s="306" t="n">
        <f aca="false">AVERAGE(C738:C767)</f>
        <v>2212600</v>
      </c>
    </row>
    <row r="768" customFormat="false" ht="11.25" hidden="false" customHeight="false" outlineLevel="0" collapsed="false">
      <c r="A768" s="199" t="n">
        <v>36312</v>
      </c>
      <c r="B768" s="192" t="n">
        <v>36312</v>
      </c>
      <c r="C768" s="306" t="n">
        <f aca="false">VLOOKUP($B768,data!$A$6:$M$15000,12)</f>
        <v>2237000</v>
      </c>
      <c r="D768" s="9" t="n">
        <f aca="false">IF(B768&lt;&gt;"",MONTH(B768),0)</f>
        <v>6</v>
      </c>
      <c r="E768" s="306" t="n">
        <f aca="false">AVERAGE(C762:C768)</f>
        <v>2100142.85714286</v>
      </c>
      <c r="F768" s="306" t="n">
        <f aca="false">AVERAGE(C739:C768)</f>
        <v>2207033.33333333</v>
      </c>
    </row>
    <row r="769" customFormat="false" ht="11.25" hidden="false" customHeight="false" outlineLevel="0" collapsed="false">
      <c r="A769" s="199" t="n">
        <v>36313</v>
      </c>
      <c r="B769" s="192" t="n">
        <v>36313</v>
      </c>
      <c r="C769" s="306" t="n">
        <f aca="false">VLOOKUP($B769,data!$A$6:$M$15000,12)</f>
        <v>2457000</v>
      </c>
      <c r="D769" s="9" t="n">
        <f aca="false">IF(B769&lt;&gt;"",MONTH(B769),0)</f>
        <v>6</v>
      </c>
      <c r="E769" s="306" t="n">
        <f aca="false">AVERAGE(C763:C769)</f>
        <v>2111857.14285714</v>
      </c>
      <c r="F769" s="306" t="n">
        <f aca="false">AVERAGE(C740:C769)</f>
        <v>2197833.33333333</v>
      </c>
    </row>
    <row r="770" customFormat="false" ht="11.25" hidden="false" customHeight="false" outlineLevel="0" collapsed="false">
      <c r="A770" s="199" t="n">
        <v>36314</v>
      </c>
      <c r="B770" s="192" t="n">
        <v>36314</v>
      </c>
      <c r="C770" s="306" t="n">
        <f aca="false">VLOOKUP($B770,data!$A$6:$M$15000,12)</f>
        <v>2519000</v>
      </c>
      <c r="D770" s="9" t="n">
        <f aca="false">IF(B770&lt;&gt;"",MONTH(B770),0)</f>
        <v>6</v>
      </c>
      <c r="E770" s="306" t="n">
        <f aca="false">AVERAGE(C764:C770)</f>
        <v>2129857.14285714</v>
      </c>
      <c r="F770" s="306" t="n">
        <f aca="false">AVERAGE(C741:C770)</f>
        <v>2198333.33333333</v>
      </c>
    </row>
    <row r="771" customFormat="false" ht="11.25" hidden="false" customHeight="false" outlineLevel="0" collapsed="false">
      <c r="A771" s="199" t="n">
        <v>36315</v>
      </c>
      <c r="B771" s="192" t="n">
        <v>36315</v>
      </c>
      <c r="C771" s="306" t="n">
        <f aca="false">VLOOKUP($B771,data!$A$6:$M$15000,12)</f>
        <v>2355000</v>
      </c>
      <c r="D771" s="9" t="n">
        <f aca="false">IF(B771&lt;&gt;"",MONTH(B771),0)</f>
        <v>6</v>
      </c>
      <c r="E771" s="306" t="n">
        <f aca="false">AVERAGE(C765:C771)</f>
        <v>2154571.42857143</v>
      </c>
      <c r="F771" s="306" t="n">
        <f aca="false">AVERAGE(C742:C771)</f>
        <v>2198366.66666667</v>
      </c>
    </row>
    <row r="772" customFormat="false" ht="11.25" hidden="false" customHeight="false" outlineLevel="0" collapsed="false">
      <c r="A772" s="199" t="n">
        <v>36316</v>
      </c>
      <c r="B772" s="192" t="n">
        <v>36316</v>
      </c>
      <c r="C772" s="306" t="n">
        <f aca="false">VLOOKUP($B772,data!$A$6:$M$15000,12)</f>
        <v>1993000</v>
      </c>
      <c r="D772" s="9" t="n">
        <f aca="false">IF(B772&lt;&gt;"",MONTH(B772),0)</f>
        <v>6</v>
      </c>
      <c r="E772" s="306" t="n">
        <f aca="false">AVERAGE(C766:C772)</f>
        <v>2175714.28571429</v>
      </c>
      <c r="F772" s="306" t="n">
        <f aca="false">AVERAGE(C743:C772)</f>
        <v>2188600</v>
      </c>
    </row>
    <row r="773" customFormat="false" ht="11.25" hidden="false" customHeight="false" outlineLevel="0" collapsed="false">
      <c r="A773" s="199" t="n">
        <v>36317</v>
      </c>
      <c r="B773" s="192" t="n">
        <v>36317</v>
      </c>
      <c r="C773" s="306" t="n">
        <f aca="false">VLOOKUP($B773,data!$A$6:$M$15000,12)</f>
        <v>1998000</v>
      </c>
      <c r="D773" s="9" t="n">
        <f aca="false">IF(B773&lt;&gt;"",MONTH(B773),0)</f>
        <v>6</v>
      </c>
      <c r="E773" s="306" t="n">
        <f aca="false">AVERAGE(C767:C773)</f>
        <v>2208000</v>
      </c>
      <c r="F773" s="306" t="n">
        <f aca="false">AVERAGE(C744:C773)</f>
        <v>2184833.33333333</v>
      </c>
    </row>
    <row r="774" customFormat="false" ht="11.25" hidden="false" customHeight="false" outlineLevel="0" collapsed="false">
      <c r="A774" s="199" t="n">
        <v>36318</v>
      </c>
      <c r="B774" s="192" t="n">
        <v>36318</v>
      </c>
      <c r="C774" s="306" t="n">
        <f aca="false">VLOOKUP($B774,data!$A$6:$M$15000,12)</f>
        <v>2189000</v>
      </c>
      <c r="D774" s="9" t="n">
        <f aca="false">IF(B774&lt;&gt;"",MONTH(B774),0)</f>
        <v>6</v>
      </c>
      <c r="E774" s="306" t="n">
        <f aca="false">AVERAGE(C768:C774)</f>
        <v>2249714.28571429</v>
      </c>
      <c r="F774" s="306" t="n">
        <f aca="false">AVERAGE(C745:C774)</f>
        <v>2190233.33333333</v>
      </c>
    </row>
    <row r="775" customFormat="false" ht="11.25" hidden="false" customHeight="false" outlineLevel="0" collapsed="false">
      <c r="A775" s="199" t="n">
        <v>36319</v>
      </c>
      <c r="B775" s="192" t="n">
        <v>36319</v>
      </c>
      <c r="C775" s="306" t="n">
        <f aca="false">VLOOKUP($B775,data!$A$6:$M$15000,12)</f>
        <v>2192000</v>
      </c>
      <c r="D775" s="9" t="n">
        <f aca="false">IF(B775&lt;&gt;"",MONTH(B775),0)</f>
        <v>6</v>
      </c>
      <c r="E775" s="306" t="n">
        <f aca="false">AVERAGE(C769:C775)</f>
        <v>2243285.71428571</v>
      </c>
      <c r="F775" s="306" t="n">
        <f aca="false">AVERAGE(C746:C775)</f>
        <v>2194233.33333333</v>
      </c>
    </row>
    <row r="776" customFormat="false" ht="11.25" hidden="false" customHeight="false" outlineLevel="0" collapsed="false">
      <c r="A776" s="199" t="n">
        <v>36320</v>
      </c>
      <c r="B776" s="192" t="n">
        <v>36320</v>
      </c>
      <c r="C776" s="306" t="n">
        <f aca="false">VLOOKUP($B776,data!$A$6:$M$15000,12)</f>
        <v>2217000</v>
      </c>
      <c r="D776" s="9" t="n">
        <f aca="false">IF(B776&lt;&gt;"",MONTH(B776),0)</f>
        <v>6</v>
      </c>
      <c r="E776" s="306" t="n">
        <f aca="false">AVERAGE(C770:C776)</f>
        <v>2209000</v>
      </c>
      <c r="F776" s="306" t="n">
        <f aca="false">AVERAGE(C747:C776)</f>
        <v>2191700</v>
      </c>
    </row>
    <row r="777" customFormat="false" ht="11.25" hidden="false" customHeight="false" outlineLevel="0" collapsed="false">
      <c r="A777" s="199" t="n">
        <v>36321</v>
      </c>
      <c r="B777" s="192" t="n">
        <v>36321</v>
      </c>
      <c r="C777" s="306" t="n">
        <f aca="false">VLOOKUP($B777,data!$A$6:$M$15000,12)</f>
        <v>2274000</v>
      </c>
      <c r="D777" s="9" t="n">
        <f aca="false">IF(B777&lt;&gt;"",MONTH(B777),0)</f>
        <v>6</v>
      </c>
      <c r="E777" s="306" t="n">
        <f aca="false">AVERAGE(C771:C777)</f>
        <v>2174000</v>
      </c>
      <c r="F777" s="306" t="n">
        <f aca="false">AVERAGE(C748:C777)</f>
        <v>2190066.66666667</v>
      </c>
    </row>
    <row r="778" customFormat="false" ht="11.25" hidden="false" customHeight="false" outlineLevel="0" collapsed="false">
      <c r="A778" s="199" t="n">
        <v>36322</v>
      </c>
      <c r="B778" s="192" t="n">
        <v>36322</v>
      </c>
      <c r="C778" s="306" t="n">
        <f aca="false">VLOOKUP($B778,data!$A$6:$M$15000,12)</f>
        <v>2146000</v>
      </c>
      <c r="D778" s="9" t="n">
        <f aca="false">IF(B778&lt;&gt;"",MONTH(B778),0)</f>
        <v>6</v>
      </c>
      <c r="E778" s="306" t="n">
        <f aca="false">AVERAGE(C772:C778)</f>
        <v>2144142.85714286</v>
      </c>
      <c r="F778" s="306" t="n">
        <f aca="false">AVERAGE(C749:C778)</f>
        <v>2185366.66666667</v>
      </c>
    </row>
    <row r="779" customFormat="false" ht="11.25" hidden="false" customHeight="false" outlineLevel="0" collapsed="false">
      <c r="A779" s="199" t="n">
        <v>36323</v>
      </c>
      <c r="B779" s="192" t="n">
        <v>36323</v>
      </c>
      <c r="C779" s="306" t="n">
        <f aca="false">VLOOKUP($B779,data!$A$6:$M$15000,12)</f>
        <v>2017000</v>
      </c>
      <c r="D779" s="9" t="n">
        <f aca="false">IF(B779&lt;&gt;"",MONTH(B779),0)</f>
        <v>6</v>
      </c>
      <c r="E779" s="306" t="n">
        <f aca="false">AVERAGE(C773:C779)</f>
        <v>2147571.42857143</v>
      </c>
      <c r="F779" s="306" t="n">
        <f aca="false">AVERAGE(C750:C779)</f>
        <v>2178433.33333333</v>
      </c>
    </row>
    <row r="780" customFormat="false" ht="11.25" hidden="false" customHeight="false" outlineLevel="0" collapsed="false">
      <c r="A780" s="199" t="n">
        <v>36324</v>
      </c>
      <c r="B780" s="192" t="n">
        <v>36324</v>
      </c>
      <c r="C780" s="306" t="n">
        <f aca="false">VLOOKUP($B780,data!$A$6:$M$15000,12)</f>
        <v>2084000</v>
      </c>
      <c r="D780" s="9" t="n">
        <f aca="false">IF(B780&lt;&gt;"",MONTH(B780),0)</f>
        <v>6</v>
      </c>
      <c r="E780" s="306" t="n">
        <f aca="false">AVERAGE(C774:C780)</f>
        <v>2159857.14285714</v>
      </c>
      <c r="F780" s="306" t="n">
        <f aca="false">AVERAGE(C751:C780)</f>
        <v>2173566.66666667</v>
      </c>
    </row>
    <row r="781" customFormat="false" ht="11.25" hidden="false" customHeight="false" outlineLevel="0" collapsed="false">
      <c r="A781" s="199" t="n">
        <v>36325</v>
      </c>
      <c r="B781" s="192" t="n">
        <v>36325</v>
      </c>
      <c r="C781" s="306" t="n">
        <f aca="false">VLOOKUP($B781,data!$A$6:$M$15000,12)</f>
        <v>2722000</v>
      </c>
      <c r="D781" s="9" t="n">
        <f aca="false">IF(B781&lt;&gt;"",MONTH(B781),0)</f>
        <v>6</v>
      </c>
      <c r="E781" s="306" t="n">
        <f aca="false">AVERAGE(C775:C781)</f>
        <v>2236000</v>
      </c>
      <c r="F781" s="306" t="n">
        <f aca="false">AVERAGE(C752:C781)</f>
        <v>2194966.66666667</v>
      </c>
    </row>
    <row r="782" customFormat="false" ht="11.25" hidden="false" customHeight="false" outlineLevel="0" collapsed="false">
      <c r="A782" s="199" t="n">
        <v>36326</v>
      </c>
      <c r="B782" s="192" t="n">
        <v>36326</v>
      </c>
      <c r="C782" s="306" t="n">
        <f aca="false">VLOOKUP($B782,data!$A$6:$M$15000,12)</f>
        <v>2701000</v>
      </c>
      <c r="D782" s="9" t="n">
        <f aca="false">IF(B782&lt;&gt;"",MONTH(B782),0)</f>
        <v>6</v>
      </c>
      <c r="E782" s="306" t="n">
        <f aca="false">AVERAGE(C776:C782)</f>
        <v>2308714.28571429</v>
      </c>
      <c r="F782" s="306" t="n">
        <f aca="false">AVERAGE(C753:C782)</f>
        <v>2217166.66666667</v>
      </c>
    </row>
    <row r="783" customFormat="false" ht="11.25" hidden="false" customHeight="false" outlineLevel="0" collapsed="false">
      <c r="A783" s="199" t="n">
        <v>36327</v>
      </c>
      <c r="B783" s="192" t="n">
        <v>36327</v>
      </c>
      <c r="C783" s="306" t="n">
        <f aca="false">VLOOKUP($B783,data!$A$6:$M$15000,12)</f>
        <v>2538000</v>
      </c>
      <c r="D783" s="9" t="n">
        <f aca="false">IF(B783&lt;&gt;"",MONTH(B783),0)</f>
        <v>6</v>
      </c>
      <c r="E783" s="306" t="n">
        <f aca="false">AVERAGE(C777:C783)</f>
        <v>2354571.42857143</v>
      </c>
      <c r="F783" s="306" t="n">
        <f aca="false">AVERAGE(C754:C783)</f>
        <v>2224400</v>
      </c>
    </row>
    <row r="784" customFormat="false" ht="11.25" hidden="false" customHeight="false" outlineLevel="0" collapsed="false">
      <c r="A784" s="199" t="n">
        <v>36328</v>
      </c>
      <c r="B784" s="192" t="n">
        <v>36328</v>
      </c>
      <c r="C784" s="306" t="n">
        <f aca="false">VLOOKUP($B784,data!$A$6:$M$15000,12)</f>
        <v>2542000</v>
      </c>
      <c r="D784" s="9" t="n">
        <f aca="false">IF(B784&lt;&gt;"",MONTH(B784),0)</f>
        <v>6</v>
      </c>
      <c r="E784" s="306" t="n">
        <f aca="false">AVERAGE(C778:C784)</f>
        <v>2392857.14285714</v>
      </c>
      <c r="F784" s="306" t="n">
        <f aca="false">AVERAGE(C755:C784)</f>
        <v>2233600</v>
      </c>
    </row>
    <row r="785" customFormat="false" ht="11.25" hidden="false" customHeight="false" outlineLevel="0" collapsed="false">
      <c r="A785" s="199" t="n">
        <v>36329</v>
      </c>
      <c r="B785" s="192" t="n">
        <v>36329</v>
      </c>
      <c r="C785" s="306" t="n">
        <f aca="false">VLOOKUP($B785,data!$A$6:$M$15000,12)</f>
        <v>2485000</v>
      </c>
      <c r="D785" s="9" t="n">
        <f aca="false">IF(B785&lt;&gt;"",MONTH(B785),0)</f>
        <v>6</v>
      </c>
      <c r="E785" s="306" t="n">
        <f aca="false">AVERAGE(C779:C785)</f>
        <v>2441285.71428571</v>
      </c>
      <c r="F785" s="306" t="n">
        <f aca="false">AVERAGE(C756:C785)</f>
        <v>2241800</v>
      </c>
    </row>
    <row r="786" customFormat="false" ht="11.25" hidden="false" customHeight="false" outlineLevel="0" collapsed="false">
      <c r="A786" s="199" t="n">
        <v>36330</v>
      </c>
      <c r="B786" s="192" t="n">
        <v>36330</v>
      </c>
      <c r="C786" s="306" t="n">
        <f aca="false">VLOOKUP($B786,data!$A$6:$M$15000,12)</f>
        <v>2327000</v>
      </c>
      <c r="D786" s="9" t="n">
        <f aca="false">IF(B786&lt;&gt;"",MONTH(B786),0)</f>
        <v>6</v>
      </c>
      <c r="E786" s="306" t="n">
        <f aca="false">AVERAGE(C780:C786)</f>
        <v>2485571.42857143</v>
      </c>
      <c r="F786" s="306" t="n">
        <f aca="false">AVERAGE(C757:C786)</f>
        <v>2241433.33333333</v>
      </c>
    </row>
    <row r="787" customFormat="false" ht="11.25" hidden="false" customHeight="false" outlineLevel="0" collapsed="false">
      <c r="A787" s="199" t="n">
        <v>36331</v>
      </c>
      <c r="B787" s="192" t="n">
        <v>36331</v>
      </c>
      <c r="C787" s="306" t="n">
        <f aca="false">VLOOKUP($B787,data!$A$6:$M$15000,12)</f>
        <v>2183000</v>
      </c>
      <c r="D787" s="9" t="n">
        <f aca="false">IF(B787&lt;&gt;"",MONTH(B787),0)</f>
        <v>6</v>
      </c>
      <c r="E787" s="306" t="n">
        <f aca="false">AVERAGE(C781:C787)</f>
        <v>2499714.28571429</v>
      </c>
      <c r="F787" s="306" t="n">
        <f aca="false">AVERAGE(C758:C787)</f>
        <v>2239466.66666667</v>
      </c>
    </row>
    <row r="788" customFormat="false" ht="11.25" hidden="false" customHeight="false" outlineLevel="0" collapsed="false">
      <c r="A788" s="199" t="n">
        <v>36332</v>
      </c>
      <c r="B788" s="192" t="n">
        <v>36332</v>
      </c>
      <c r="C788" s="306" t="n">
        <f aca="false">VLOOKUP($B788,data!$A$6:$M$15000,12)</f>
        <v>2702000</v>
      </c>
      <c r="D788" s="9" t="n">
        <f aca="false">IF(B788&lt;&gt;"",MONTH(B788),0)</f>
        <v>6</v>
      </c>
      <c r="E788" s="306" t="n">
        <f aca="false">AVERAGE(C782:C788)</f>
        <v>2496857.14285714</v>
      </c>
      <c r="F788" s="306" t="n">
        <f aca="false">AVERAGE(C759:C788)</f>
        <v>2262633.33333333</v>
      </c>
    </row>
    <row r="789" customFormat="false" ht="11.25" hidden="false" customHeight="false" outlineLevel="0" collapsed="false">
      <c r="A789" s="199" t="n">
        <v>36333</v>
      </c>
      <c r="B789" s="192" t="n">
        <v>36333</v>
      </c>
      <c r="C789" s="306" t="n">
        <f aca="false">VLOOKUP($B789,data!$A$6:$M$15000,12)</f>
        <v>2846000</v>
      </c>
      <c r="D789" s="9" t="n">
        <f aca="false">IF(B789&lt;&gt;"",MONTH(B789),0)</f>
        <v>6</v>
      </c>
      <c r="E789" s="306" t="n">
        <f aca="false">AVERAGE(C783:C789)</f>
        <v>2517571.42857143</v>
      </c>
      <c r="F789" s="306" t="n">
        <f aca="false">AVERAGE(C760:C789)</f>
        <v>2291600</v>
      </c>
    </row>
    <row r="790" customFormat="false" ht="11.25" hidden="false" customHeight="false" outlineLevel="0" collapsed="false">
      <c r="A790" s="199" t="n">
        <v>36334</v>
      </c>
      <c r="B790" s="192" t="n">
        <v>36334</v>
      </c>
      <c r="C790" s="306" t="n">
        <f aca="false">VLOOKUP($B790,data!$A$6:$M$15000,12)</f>
        <v>2715000</v>
      </c>
      <c r="D790" s="9" t="n">
        <f aca="false">IF(B790&lt;&gt;"",MONTH(B790),0)</f>
        <v>6</v>
      </c>
      <c r="E790" s="306" t="n">
        <f aca="false">AVERAGE(C784:C790)</f>
        <v>2542857.14285714</v>
      </c>
      <c r="F790" s="306" t="n">
        <f aca="false">AVERAGE(C761:C790)</f>
        <v>2304100</v>
      </c>
    </row>
    <row r="791" customFormat="false" ht="11.25" hidden="false" customHeight="false" outlineLevel="0" collapsed="false">
      <c r="A791" s="199" t="n">
        <v>36335</v>
      </c>
      <c r="B791" s="192" t="n">
        <v>36335</v>
      </c>
      <c r="C791" s="306" t="n">
        <f aca="false">VLOOKUP($B791,data!$A$6:$M$15000,12)</f>
        <v>2621000</v>
      </c>
      <c r="D791" s="9" t="n">
        <f aca="false">IF(B791&lt;&gt;"",MONTH(B791),0)</f>
        <v>6</v>
      </c>
      <c r="E791" s="306" t="n">
        <f aca="false">AVERAGE(C785:C791)</f>
        <v>2554142.85714286</v>
      </c>
      <c r="F791" s="306" t="n">
        <f aca="false">AVERAGE(C762:C791)</f>
        <v>2317466.66666667</v>
      </c>
    </row>
    <row r="792" customFormat="false" ht="11.25" hidden="false" customHeight="false" outlineLevel="0" collapsed="false">
      <c r="A792" s="199" t="n">
        <v>36336</v>
      </c>
      <c r="B792" s="192" t="n">
        <v>36336</v>
      </c>
      <c r="C792" s="306" t="n">
        <f aca="false">VLOOKUP($B792,data!$A$6:$M$15000,12)</f>
        <v>2457000</v>
      </c>
      <c r="D792" s="9" t="n">
        <f aca="false">IF(B792&lt;&gt;"",MONTH(B792),0)</f>
        <v>6</v>
      </c>
      <c r="E792" s="306" t="n">
        <f aca="false">AVERAGE(C786:C792)</f>
        <v>2550142.85714286</v>
      </c>
      <c r="F792" s="306" t="n">
        <f aca="false">AVERAGE(C763:C792)</f>
        <v>2320200</v>
      </c>
    </row>
    <row r="793" customFormat="false" ht="11.25" hidden="false" customHeight="false" outlineLevel="0" collapsed="false">
      <c r="A793" s="199" t="n">
        <v>36337</v>
      </c>
      <c r="B793" s="192" t="n">
        <v>36337</v>
      </c>
      <c r="C793" s="306" t="n">
        <f aca="false">VLOOKUP($B793,data!$A$6:$M$15000,12)</f>
        <v>2063000</v>
      </c>
      <c r="D793" s="9" t="n">
        <f aca="false">IF(B793&lt;&gt;"",MONTH(B793),0)</f>
        <v>6</v>
      </c>
      <c r="E793" s="306" t="n">
        <f aca="false">AVERAGE(C787:C793)</f>
        <v>2512428.57142857</v>
      </c>
      <c r="F793" s="306" t="n">
        <f aca="false">AVERAGE(C764:C793)</f>
        <v>2309200</v>
      </c>
    </row>
    <row r="794" customFormat="false" ht="11.25" hidden="false" customHeight="false" outlineLevel="0" collapsed="false">
      <c r="A794" s="199" t="n">
        <v>36338</v>
      </c>
      <c r="B794" s="192" t="n">
        <v>36338</v>
      </c>
      <c r="C794" s="306" t="n">
        <f aca="false">VLOOKUP($B794,data!$A$6:$M$15000,12)</f>
        <v>2072000</v>
      </c>
      <c r="D794" s="9" t="n">
        <f aca="false">IF(B794&lt;&gt;"",MONTH(B794),0)</f>
        <v>6</v>
      </c>
      <c r="E794" s="306" t="n">
        <f aca="false">AVERAGE(C788:C794)</f>
        <v>2496571.42857143</v>
      </c>
      <c r="F794" s="306" t="n">
        <f aca="false">AVERAGE(C765:C794)</f>
        <v>2305533.33333333</v>
      </c>
    </row>
    <row r="795" customFormat="false" ht="11.25" hidden="false" customHeight="false" outlineLevel="0" collapsed="false">
      <c r="A795" s="199" t="n">
        <v>36339</v>
      </c>
      <c r="B795" s="192" t="n">
        <v>36339</v>
      </c>
      <c r="C795" s="306" t="n">
        <f aca="false">VLOOKUP($B795,data!$A$6:$M$15000,12)</f>
        <v>2793000</v>
      </c>
      <c r="D795" s="9" t="n">
        <f aca="false">IF(B795&lt;&gt;"",MONTH(B795),0)</f>
        <v>6</v>
      </c>
      <c r="E795" s="306" t="n">
        <f aca="false">AVERAGE(C789:C795)</f>
        <v>2509571.42857143</v>
      </c>
      <c r="F795" s="306" t="n">
        <f aca="false">AVERAGE(C766:C795)</f>
        <v>2337133.33333333</v>
      </c>
    </row>
    <row r="796" customFormat="false" ht="11.25" hidden="false" customHeight="false" outlineLevel="0" collapsed="false">
      <c r="A796" s="199" t="n">
        <v>36340</v>
      </c>
      <c r="B796" s="192" t="n">
        <v>36340</v>
      </c>
      <c r="C796" s="306" t="n">
        <f aca="false">VLOOKUP($B796,data!$A$6:$M$15000,12)</f>
        <v>3101000</v>
      </c>
      <c r="D796" s="9" t="n">
        <f aca="false">IF(B796&lt;&gt;"",MONTH(B796),0)</f>
        <v>6</v>
      </c>
      <c r="E796" s="306" t="n">
        <f aca="false">AVERAGE(C790:C796)</f>
        <v>2546000</v>
      </c>
      <c r="F796" s="306" t="n">
        <f aca="false">AVERAGE(C767:C796)</f>
        <v>2381433.33333333</v>
      </c>
    </row>
    <row r="797" customFormat="false" ht="11.25" hidden="false" customHeight="false" outlineLevel="0" collapsed="false">
      <c r="A797" s="199" t="n">
        <v>36341</v>
      </c>
      <c r="B797" s="192" t="n">
        <v>36341</v>
      </c>
      <c r="C797" s="306" t="n">
        <f aca="false">VLOOKUP($B797,data!$A$6:$M$15000,12)</f>
        <v>3102000</v>
      </c>
      <c r="D797" s="9" t="n">
        <f aca="false">IF(B797&lt;&gt;"",MONTH(B797),0)</f>
        <v>6</v>
      </c>
      <c r="E797" s="306" t="n">
        <f aca="false">AVERAGE(C791:C797)</f>
        <v>2601285.71428571</v>
      </c>
      <c r="F797" s="306" t="n">
        <f aca="false">AVERAGE(C768:C797)</f>
        <v>2421600</v>
      </c>
    </row>
    <row r="798" customFormat="false" ht="11.25" hidden="false" customHeight="false" outlineLevel="0" collapsed="false">
      <c r="A798" s="199" t="n">
        <v>36342</v>
      </c>
      <c r="B798" s="192" t="n">
        <v>36342</v>
      </c>
      <c r="C798" s="306" t="n">
        <f aca="false">VLOOKUP($B798,data!$A$6:$M$15000,12)</f>
        <v>3058000</v>
      </c>
      <c r="D798" s="9" t="n">
        <f aca="false">IF(B798&lt;&gt;"",MONTH(B798),0)</f>
        <v>7</v>
      </c>
      <c r="E798" s="306" t="n">
        <f aca="false">AVERAGE(C792:C798)</f>
        <v>2663714.28571429</v>
      </c>
      <c r="F798" s="306" t="n">
        <f aca="false">AVERAGE(C769:C798)</f>
        <v>2448966.66666667</v>
      </c>
    </row>
    <row r="799" customFormat="false" ht="11.25" hidden="false" customHeight="false" outlineLevel="0" collapsed="false">
      <c r="A799" s="199" t="n">
        <v>36343</v>
      </c>
      <c r="B799" s="192" t="n">
        <v>36343</v>
      </c>
      <c r="C799" s="306" t="n">
        <f aca="false">VLOOKUP($B799,data!$A$6:$M$15000,12)</f>
        <v>2788000</v>
      </c>
      <c r="D799" s="9" t="n">
        <f aca="false">IF(B799&lt;&gt;"",MONTH(B799),0)</f>
        <v>7</v>
      </c>
      <c r="E799" s="306" t="n">
        <f aca="false">AVERAGE(C793:C799)</f>
        <v>2711000</v>
      </c>
      <c r="F799" s="306" t="n">
        <f aca="false">AVERAGE(C770:C799)</f>
        <v>2460000</v>
      </c>
    </row>
    <row r="800" customFormat="false" ht="11.25" hidden="false" customHeight="false" outlineLevel="0" collapsed="false">
      <c r="A800" s="199" t="n">
        <v>36344</v>
      </c>
      <c r="B800" s="192" t="n">
        <v>36344</v>
      </c>
      <c r="C800" s="306" t="n">
        <f aca="false">VLOOKUP($B800,data!$A$6:$M$15000,12)</f>
        <v>2143000</v>
      </c>
      <c r="D800" s="9" t="n">
        <f aca="false">IF(B800&lt;&gt;"",MONTH(B800),0)</f>
        <v>7</v>
      </c>
      <c r="E800" s="306" t="n">
        <f aca="false">AVERAGE(C794:C800)</f>
        <v>2722428.57142857</v>
      </c>
      <c r="F800" s="306" t="n">
        <f aca="false">AVERAGE(C771:C800)</f>
        <v>2447466.66666667</v>
      </c>
    </row>
    <row r="801" customFormat="false" ht="11.25" hidden="false" customHeight="false" outlineLevel="0" collapsed="false">
      <c r="A801" s="199" t="n">
        <v>36345</v>
      </c>
      <c r="B801" s="192" t="n">
        <v>36345</v>
      </c>
      <c r="C801" s="306" t="n">
        <f aca="false">VLOOKUP($B801,data!$A$6:$M$15000,12)</f>
        <v>1875000</v>
      </c>
      <c r="D801" s="9" t="n">
        <f aca="false">IF(B801&lt;&gt;"",MONTH(B801),0)</f>
        <v>7</v>
      </c>
      <c r="E801" s="306" t="n">
        <f aca="false">AVERAGE(C795:C801)</f>
        <v>2694285.71428571</v>
      </c>
      <c r="F801" s="306" t="n">
        <f aca="false">AVERAGE(C772:C801)</f>
        <v>2431466.66666667</v>
      </c>
    </row>
    <row r="802" customFormat="false" ht="11.25" hidden="false" customHeight="false" outlineLevel="0" collapsed="false">
      <c r="A802" s="199" t="n">
        <v>36346</v>
      </c>
      <c r="B802" s="192" t="n">
        <v>36346</v>
      </c>
      <c r="C802" s="306" t="n">
        <f aca="false">VLOOKUP($B802,data!$A$6:$M$15000,12)</f>
        <v>2242000</v>
      </c>
      <c r="D802" s="9" t="n">
        <f aca="false">IF(B802&lt;&gt;"",MONTH(B802),0)</f>
        <v>7</v>
      </c>
      <c r="E802" s="306" t="n">
        <f aca="false">AVERAGE(C796:C802)</f>
        <v>2615571.42857143</v>
      </c>
      <c r="F802" s="306" t="n">
        <f aca="false">AVERAGE(C773:C802)</f>
        <v>2439766.66666667</v>
      </c>
    </row>
    <row r="803" customFormat="false" ht="11.25" hidden="false" customHeight="false" outlineLevel="0" collapsed="false">
      <c r="A803" s="199" t="n">
        <v>36347</v>
      </c>
      <c r="B803" s="192" t="n">
        <v>36347</v>
      </c>
      <c r="C803" s="306" t="n">
        <f aca="false">VLOOKUP($B803,data!$A$6:$M$15000,12)</f>
        <v>2904000</v>
      </c>
      <c r="D803" s="9" t="n">
        <f aca="false">IF(B803&lt;&gt;"",MONTH(B803),0)</f>
        <v>7</v>
      </c>
      <c r="E803" s="306" t="n">
        <f aca="false">AVERAGE(C797:C803)</f>
        <v>2587428.57142857</v>
      </c>
      <c r="F803" s="306" t="n">
        <f aca="false">AVERAGE(C774:C803)</f>
        <v>2469966.66666667</v>
      </c>
    </row>
    <row r="804" customFormat="false" ht="11.25" hidden="false" customHeight="false" outlineLevel="0" collapsed="false">
      <c r="A804" s="199" t="n">
        <v>36348</v>
      </c>
      <c r="B804" s="192" t="n">
        <v>36348</v>
      </c>
      <c r="C804" s="306" t="n">
        <f aca="false">VLOOKUP($B804,data!$A$6:$M$15000,12)</f>
        <v>2868000</v>
      </c>
      <c r="D804" s="9" t="n">
        <f aca="false">IF(B804&lt;&gt;"",MONTH(B804),0)</f>
        <v>7</v>
      </c>
      <c r="E804" s="306" t="n">
        <f aca="false">AVERAGE(C798:C804)</f>
        <v>2554000</v>
      </c>
      <c r="F804" s="306" t="n">
        <f aca="false">AVERAGE(C775:C804)</f>
        <v>2492600</v>
      </c>
    </row>
    <row r="805" customFormat="false" ht="11.25" hidden="false" customHeight="false" outlineLevel="0" collapsed="false">
      <c r="A805" s="199" t="n">
        <v>36349</v>
      </c>
      <c r="B805" s="192" t="n">
        <v>36349</v>
      </c>
      <c r="C805" s="306" t="n">
        <f aca="false">VLOOKUP($B805,data!$A$6:$M$15000,12)</f>
        <v>2856000</v>
      </c>
      <c r="D805" s="9" t="n">
        <f aca="false">IF(B805&lt;&gt;"",MONTH(B805),0)</f>
        <v>7</v>
      </c>
      <c r="E805" s="306" t="n">
        <f aca="false">AVERAGE(C799:C805)</f>
        <v>2525142.85714286</v>
      </c>
      <c r="F805" s="306" t="n">
        <f aca="false">AVERAGE(C776:C805)</f>
        <v>2514733.33333333</v>
      </c>
    </row>
    <row r="806" customFormat="false" ht="11.25" hidden="false" customHeight="false" outlineLevel="0" collapsed="false">
      <c r="A806" s="199" t="n">
        <v>36350</v>
      </c>
      <c r="B806" s="192" t="n">
        <v>36350</v>
      </c>
      <c r="C806" s="306" t="n">
        <f aca="false">VLOOKUP($B806,data!$A$6:$M$15000,12)</f>
        <v>2839000</v>
      </c>
      <c r="D806" s="9" t="n">
        <f aca="false">IF(B806&lt;&gt;"",MONTH(B806),0)</f>
        <v>7</v>
      </c>
      <c r="E806" s="306" t="n">
        <f aca="false">AVERAGE(C800:C806)</f>
        <v>2532428.57142857</v>
      </c>
      <c r="F806" s="306" t="n">
        <f aca="false">AVERAGE(C777:C806)</f>
        <v>2535466.66666667</v>
      </c>
    </row>
    <row r="807" customFormat="false" ht="11.25" hidden="false" customHeight="false" outlineLevel="0" collapsed="false">
      <c r="A807" s="199" t="n">
        <v>36351</v>
      </c>
      <c r="B807" s="192" t="n">
        <v>36351</v>
      </c>
      <c r="C807" s="306" t="n">
        <f aca="false">VLOOKUP($B807,data!$A$6:$M$15000,12)</f>
        <v>2483000</v>
      </c>
      <c r="D807" s="9" t="n">
        <f aca="false">IF(B807&lt;&gt;"",MONTH(B807),0)</f>
        <v>7</v>
      </c>
      <c r="E807" s="306" t="n">
        <f aca="false">AVERAGE(C801:C807)</f>
        <v>2581000</v>
      </c>
      <c r="F807" s="306" t="n">
        <f aca="false">AVERAGE(C778:C807)</f>
        <v>2542433.33333333</v>
      </c>
    </row>
    <row r="808" customFormat="false" ht="11.25" hidden="false" customHeight="false" outlineLevel="0" collapsed="false">
      <c r="A808" s="199" t="n">
        <v>36352</v>
      </c>
      <c r="B808" s="192" t="n">
        <v>36352</v>
      </c>
      <c r="C808" s="306" t="n">
        <f aca="false">VLOOKUP($B808,data!$A$6:$M$15000,12)</f>
        <v>2600000</v>
      </c>
      <c r="D808" s="9" t="n">
        <f aca="false">IF(B808&lt;&gt;"",MONTH(B808),0)</f>
        <v>7</v>
      </c>
      <c r="E808" s="306" t="n">
        <f aca="false">AVERAGE(C802:C808)</f>
        <v>2684571.42857143</v>
      </c>
      <c r="F808" s="306" t="n">
        <f aca="false">AVERAGE(C779:C808)</f>
        <v>2557566.66666667</v>
      </c>
    </row>
    <row r="809" customFormat="false" ht="11.25" hidden="false" customHeight="false" outlineLevel="0" collapsed="false">
      <c r="A809" s="199" t="n">
        <v>36353</v>
      </c>
      <c r="B809" s="192" t="n">
        <v>36353</v>
      </c>
      <c r="C809" s="306" t="n">
        <f aca="false">VLOOKUP($B809,data!$A$6:$M$15000,12)</f>
        <v>3456000</v>
      </c>
      <c r="D809" s="9" t="n">
        <f aca="false">IF(B809&lt;&gt;"",MONTH(B809),0)</f>
        <v>7</v>
      </c>
      <c r="E809" s="306" t="n">
        <f aca="false">AVERAGE(C803:C809)</f>
        <v>2858000</v>
      </c>
      <c r="F809" s="306" t="n">
        <f aca="false">AVERAGE(C780:C809)</f>
        <v>2605533.33333333</v>
      </c>
    </row>
    <row r="810" customFormat="false" ht="11.25" hidden="false" customHeight="false" outlineLevel="0" collapsed="false">
      <c r="A810" s="199" t="n">
        <v>36354</v>
      </c>
      <c r="B810" s="192" t="n">
        <v>36354</v>
      </c>
      <c r="C810" s="306" t="n">
        <f aca="false">VLOOKUP($B810,data!$A$6:$M$15000,12)</f>
        <v>3389000</v>
      </c>
      <c r="D810" s="9" t="n">
        <f aca="false">IF(B810&lt;&gt;"",MONTH(B810),0)</f>
        <v>7</v>
      </c>
      <c r="E810" s="306" t="n">
        <f aca="false">AVERAGE(C804:C810)</f>
        <v>2927285.71428571</v>
      </c>
      <c r="F810" s="306" t="n">
        <f aca="false">AVERAGE(C781:C810)</f>
        <v>2649033.33333333</v>
      </c>
    </row>
    <row r="811" customFormat="false" ht="11.25" hidden="false" customHeight="false" outlineLevel="0" collapsed="false">
      <c r="A811" s="199" t="n">
        <v>36355</v>
      </c>
      <c r="B811" s="192" t="n">
        <v>36355</v>
      </c>
      <c r="C811" s="306" t="n">
        <f aca="false">VLOOKUP($B811,data!$A$6:$M$15000,12)</f>
        <v>3201000</v>
      </c>
      <c r="D811" s="9" t="n">
        <f aca="false">IF(B811&lt;&gt;"",MONTH(B811),0)</f>
        <v>7</v>
      </c>
      <c r="E811" s="306" t="n">
        <f aca="false">AVERAGE(C805:C811)</f>
        <v>2974857.14285714</v>
      </c>
      <c r="F811" s="306" t="n">
        <f aca="false">AVERAGE(C782:C811)</f>
        <v>2665000</v>
      </c>
    </row>
    <row r="812" customFormat="false" ht="11.25" hidden="false" customHeight="false" outlineLevel="0" collapsed="false">
      <c r="A812" s="199" t="n">
        <v>36356</v>
      </c>
      <c r="B812" s="192" t="n">
        <v>36356</v>
      </c>
      <c r="C812" s="306" t="n">
        <f aca="false">VLOOKUP($B812,data!$A$6:$M$15000,12)</f>
        <v>2966000</v>
      </c>
      <c r="D812" s="9" t="n">
        <f aca="false">IF(B812&lt;&gt;"",MONTH(B812),0)</f>
        <v>7</v>
      </c>
      <c r="E812" s="306" t="n">
        <f aca="false">AVERAGE(C806:C812)</f>
        <v>2990571.42857143</v>
      </c>
      <c r="F812" s="306" t="n">
        <f aca="false">AVERAGE(C783:C812)</f>
        <v>2673833.33333333</v>
      </c>
    </row>
    <row r="813" customFormat="false" ht="11.25" hidden="false" customHeight="false" outlineLevel="0" collapsed="false">
      <c r="A813" s="199" t="n">
        <v>36357</v>
      </c>
      <c r="B813" s="192" t="n">
        <v>36357</v>
      </c>
      <c r="C813" s="306" t="n">
        <f aca="false">VLOOKUP($B813,data!$A$6:$M$15000,12)</f>
        <v>2616000</v>
      </c>
      <c r="D813" s="9" t="n">
        <f aca="false">IF(B813&lt;&gt;"",MONTH(B813),0)</f>
        <v>7</v>
      </c>
      <c r="E813" s="306" t="n">
        <f aca="false">AVERAGE(C807:C813)</f>
        <v>2958714.28571429</v>
      </c>
      <c r="F813" s="306" t="n">
        <f aca="false">AVERAGE(C784:C813)</f>
        <v>2676433.33333333</v>
      </c>
    </row>
    <row r="814" customFormat="false" ht="11.25" hidden="false" customHeight="false" outlineLevel="0" collapsed="false">
      <c r="A814" s="199" t="n">
        <v>36358</v>
      </c>
      <c r="B814" s="192" t="n">
        <v>36358</v>
      </c>
      <c r="C814" s="306" t="n">
        <f aca="false">VLOOKUP($B814,data!$A$6:$M$15000,12)</f>
        <v>2356000</v>
      </c>
      <c r="D814" s="9" t="n">
        <f aca="false">IF(B814&lt;&gt;"",MONTH(B814),0)</f>
        <v>7</v>
      </c>
      <c r="E814" s="306" t="n">
        <f aca="false">AVERAGE(C808:C814)</f>
        <v>2940571.42857143</v>
      </c>
      <c r="F814" s="306" t="n">
        <f aca="false">AVERAGE(C785:C814)</f>
        <v>2670233.33333333</v>
      </c>
    </row>
    <row r="815" customFormat="false" ht="11.25" hidden="false" customHeight="false" outlineLevel="0" collapsed="false">
      <c r="A815" s="199" t="n">
        <v>36359</v>
      </c>
      <c r="B815" s="192" t="n">
        <v>36359</v>
      </c>
      <c r="C815" s="306" t="n">
        <f aca="false">VLOOKUP($B815,data!$A$6:$M$15000,12)</f>
        <v>2092000</v>
      </c>
      <c r="D815" s="9" t="n">
        <f aca="false">IF(B815&lt;&gt;"",MONTH(B815),0)</f>
        <v>7</v>
      </c>
      <c r="E815" s="306" t="n">
        <f aca="false">AVERAGE(C809:C815)</f>
        <v>2868000</v>
      </c>
      <c r="F815" s="306" t="n">
        <f aca="false">AVERAGE(C786:C815)</f>
        <v>2657133.33333333</v>
      </c>
    </row>
    <row r="816" customFormat="false" ht="11.25" hidden="false" customHeight="false" outlineLevel="0" collapsed="false">
      <c r="A816" s="199" t="n">
        <v>36360</v>
      </c>
      <c r="B816" s="192" t="n">
        <v>36360</v>
      </c>
      <c r="C816" s="306" t="n">
        <f aca="false">VLOOKUP($B816,data!$A$6:$M$15000,12)</f>
        <v>2649000</v>
      </c>
      <c r="D816" s="9" t="n">
        <f aca="false">IF(B816&lt;&gt;"",MONTH(B816),0)</f>
        <v>7</v>
      </c>
      <c r="E816" s="306" t="n">
        <f aca="false">AVERAGE(C810:C816)</f>
        <v>2752714.28571429</v>
      </c>
      <c r="F816" s="306" t="n">
        <f aca="false">AVERAGE(C787:C816)</f>
        <v>2667866.66666667</v>
      </c>
    </row>
    <row r="817" customFormat="false" ht="11.25" hidden="false" customHeight="false" outlineLevel="0" collapsed="false">
      <c r="A817" s="199" t="n">
        <v>36361</v>
      </c>
      <c r="B817" s="192" t="n">
        <v>36361</v>
      </c>
      <c r="C817" s="306" t="n">
        <f aca="false">VLOOKUP($B817,data!$A$6:$M$15000,12)</f>
        <v>2698000</v>
      </c>
      <c r="D817" s="9" t="n">
        <f aca="false">IF(B817&lt;&gt;"",MONTH(B817),0)</f>
        <v>7</v>
      </c>
      <c r="E817" s="306" t="n">
        <f aca="false">AVERAGE(C811:C817)</f>
        <v>2654000</v>
      </c>
      <c r="F817" s="306" t="n">
        <f aca="false">AVERAGE(C788:C817)</f>
        <v>2685033.33333333</v>
      </c>
    </row>
    <row r="818" customFormat="false" ht="11.25" hidden="false" customHeight="false" outlineLevel="0" collapsed="false">
      <c r="A818" s="199" t="n">
        <v>36362</v>
      </c>
      <c r="B818" s="192" t="n">
        <v>36362</v>
      </c>
      <c r="C818" s="306" t="n">
        <f aca="false">VLOOKUP($B818,data!$A$6:$M$15000,12)</f>
        <v>2684000</v>
      </c>
      <c r="D818" s="9" t="n">
        <f aca="false">IF(B818&lt;&gt;"",MONTH(B818),0)</f>
        <v>7</v>
      </c>
      <c r="E818" s="306" t="n">
        <f aca="false">AVERAGE(C812:C818)</f>
        <v>2580142.85714286</v>
      </c>
      <c r="F818" s="306" t="n">
        <f aca="false">AVERAGE(C789:C818)</f>
        <v>2684433.33333333</v>
      </c>
    </row>
    <row r="819" customFormat="false" ht="11.25" hidden="false" customHeight="false" outlineLevel="0" collapsed="false">
      <c r="A819" s="199" t="n">
        <v>36363</v>
      </c>
      <c r="B819" s="192" t="n">
        <v>36363</v>
      </c>
      <c r="C819" s="306" t="n">
        <f aca="false">VLOOKUP($B819,data!$A$6:$M$15000,12)</f>
        <v>2686000</v>
      </c>
      <c r="D819" s="9" t="n">
        <f aca="false">IF(B819&lt;&gt;"",MONTH(B819),0)</f>
        <v>7</v>
      </c>
      <c r="E819" s="306" t="n">
        <f aca="false">AVERAGE(C813:C819)</f>
        <v>2540142.85714286</v>
      </c>
      <c r="F819" s="306" t="n">
        <f aca="false">AVERAGE(C790:C819)</f>
        <v>2679100</v>
      </c>
    </row>
    <row r="820" customFormat="false" ht="11.25" hidden="false" customHeight="false" outlineLevel="0" collapsed="false">
      <c r="A820" s="199" t="n">
        <v>36364</v>
      </c>
      <c r="B820" s="192" t="n">
        <v>36364</v>
      </c>
      <c r="C820" s="306" t="n">
        <f aca="false">VLOOKUP($B820,data!$A$6:$M$15000,12)</f>
        <v>2604000</v>
      </c>
      <c r="D820" s="9" t="n">
        <f aca="false">IF(B820&lt;&gt;"",MONTH(B820),0)</f>
        <v>7</v>
      </c>
      <c r="E820" s="306" t="n">
        <f aca="false">AVERAGE(C814:C820)</f>
        <v>2538428.57142857</v>
      </c>
      <c r="F820" s="306" t="n">
        <f aca="false">AVERAGE(C791:C820)</f>
        <v>2675400</v>
      </c>
    </row>
    <row r="821" customFormat="false" ht="11.25" hidden="false" customHeight="false" outlineLevel="0" collapsed="false">
      <c r="A821" s="199" t="n">
        <v>36365</v>
      </c>
      <c r="B821" s="192" t="n">
        <v>36365</v>
      </c>
      <c r="C821" s="306" t="n">
        <f aca="false">VLOOKUP($B821,data!$A$6:$M$15000,12)</f>
        <v>2226000</v>
      </c>
      <c r="D821" s="9" t="n">
        <f aca="false">IF(B821&lt;&gt;"",MONTH(B821),0)</f>
        <v>7</v>
      </c>
      <c r="E821" s="306" t="n">
        <f aca="false">AVERAGE(C815:C821)</f>
        <v>2519857.14285714</v>
      </c>
      <c r="F821" s="306" t="n">
        <f aca="false">AVERAGE(C792:C821)</f>
        <v>2662233.33333333</v>
      </c>
    </row>
    <row r="822" customFormat="false" ht="11.25" hidden="false" customHeight="false" outlineLevel="0" collapsed="false">
      <c r="A822" s="199" t="n">
        <v>36366</v>
      </c>
      <c r="B822" s="192" t="n">
        <v>36366</v>
      </c>
      <c r="C822" s="306" t="n">
        <f aca="false">VLOOKUP($B822,data!$A$6:$M$15000,12)</f>
        <v>2145000</v>
      </c>
      <c r="D822" s="9" t="n">
        <f aca="false">IF(B822&lt;&gt;"",MONTH(B822),0)</f>
        <v>7</v>
      </c>
      <c r="E822" s="306" t="n">
        <f aca="false">AVERAGE(C816:C822)</f>
        <v>2527428.57142857</v>
      </c>
      <c r="F822" s="306" t="n">
        <f aca="false">AVERAGE(C793:C822)</f>
        <v>2651833.33333333</v>
      </c>
    </row>
    <row r="823" customFormat="false" ht="11.25" hidden="false" customHeight="false" outlineLevel="0" collapsed="false">
      <c r="A823" s="199" t="n">
        <v>36367</v>
      </c>
      <c r="B823" s="192" t="n">
        <v>36367</v>
      </c>
      <c r="C823" s="306" t="n">
        <f aca="false">VLOOKUP($B823,data!$A$6:$M$15000,12)</f>
        <v>2788000</v>
      </c>
      <c r="D823" s="9" t="n">
        <f aca="false">IF(B823&lt;&gt;"",MONTH(B823),0)</f>
        <v>7</v>
      </c>
      <c r="E823" s="306" t="n">
        <f aca="false">AVERAGE(C817:C823)</f>
        <v>2547285.71428571</v>
      </c>
      <c r="F823" s="306" t="n">
        <f aca="false">AVERAGE(C794:C823)</f>
        <v>2676000</v>
      </c>
    </row>
    <row r="824" customFormat="false" ht="11.25" hidden="false" customHeight="false" outlineLevel="0" collapsed="false">
      <c r="A824" s="199" t="n">
        <v>36368</v>
      </c>
      <c r="B824" s="192" t="n">
        <v>36368</v>
      </c>
      <c r="C824" s="306" t="n">
        <f aca="false">VLOOKUP($B824,data!$A$6:$M$15000,12)</f>
        <v>2716000</v>
      </c>
      <c r="D824" s="9" t="n">
        <f aca="false">IF(B824&lt;&gt;"",MONTH(B824),0)</f>
        <v>7</v>
      </c>
      <c r="E824" s="306" t="n">
        <f aca="false">AVERAGE(C818:C824)</f>
        <v>2549857.14285714</v>
      </c>
      <c r="F824" s="306" t="n">
        <f aca="false">AVERAGE(C795:C824)</f>
        <v>2697466.66666667</v>
      </c>
    </row>
    <row r="825" customFormat="false" ht="11.25" hidden="false" customHeight="false" outlineLevel="0" collapsed="false">
      <c r="A825" s="199" t="n">
        <v>36369</v>
      </c>
      <c r="B825" s="192" t="n">
        <v>36369</v>
      </c>
      <c r="C825" s="306" t="n">
        <f aca="false">VLOOKUP($B825,data!$A$6:$M$15000,12)</f>
        <v>2760000</v>
      </c>
      <c r="D825" s="9" t="n">
        <f aca="false">IF(B825&lt;&gt;"",MONTH(B825),0)</f>
        <v>7</v>
      </c>
      <c r="E825" s="306" t="n">
        <f aca="false">AVERAGE(C819:C825)</f>
        <v>2560714.28571429</v>
      </c>
      <c r="F825" s="306" t="n">
        <f aca="false">AVERAGE(C796:C825)</f>
        <v>2696366.66666667</v>
      </c>
    </row>
    <row r="826" customFormat="false" ht="11.25" hidden="false" customHeight="false" outlineLevel="0" collapsed="false">
      <c r="A826" s="199" t="n">
        <v>36370</v>
      </c>
      <c r="B826" s="192" t="n">
        <v>36370</v>
      </c>
      <c r="C826" s="306" t="n">
        <f aca="false">VLOOKUP($B826,data!$A$6:$M$15000,12)</f>
        <v>2638000</v>
      </c>
      <c r="D826" s="9" t="n">
        <f aca="false">IF(B826&lt;&gt;"",MONTH(B826),0)</f>
        <v>7</v>
      </c>
      <c r="E826" s="306" t="n">
        <f aca="false">AVERAGE(C820:C826)</f>
        <v>2553857.14285714</v>
      </c>
      <c r="F826" s="306" t="n">
        <f aca="false">AVERAGE(C797:C826)</f>
        <v>2680933.33333333</v>
      </c>
    </row>
    <row r="827" customFormat="false" ht="11.25" hidden="false" customHeight="false" outlineLevel="0" collapsed="false">
      <c r="A827" s="199" t="n">
        <v>36371</v>
      </c>
      <c r="B827" s="192" t="n">
        <v>36371</v>
      </c>
      <c r="C827" s="306" t="n">
        <f aca="false">VLOOKUP($B827,data!$A$6:$M$15000,12)</f>
        <v>2487000</v>
      </c>
      <c r="D827" s="9" t="n">
        <f aca="false">IF(B827&lt;&gt;"",MONTH(B827),0)</f>
        <v>7</v>
      </c>
      <c r="E827" s="306" t="n">
        <f aca="false">AVERAGE(C821:C827)</f>
        <v>2537142.85714286</v>
      </c>
      <c r="F827" s="306" t="n">
        <f aca="false">AVERAGE(C798:C827)</f>
        <v>2660433.33333333</v>
      </c>
    </row>
    <row r="828" customFormat="false" ht="11.25" hidden="false" customHeight="false" outlineLevel="0" collapsed="false">
      <c r="A828" s="199" t="n">
        <v>36372</v>
      </c>
      <c r="B828" s="192" t="n">
        <v>36372</v>
      </c>
      <c r="C828" s="306" t="n">
        <f aca="false">VLOOKUP($B828,data!$A$6:$M$15000,12)</f>
        <v>2123000</v>
      </c>
      <c r="D828" s="9" t="n">
        <f aca="false">IF(B828&lt;&gt;"",MONTH(B828),0)</f>
        <v>7</v>
      </c>
      <c r="E828" s="306" t="n">
        <f aca="false">AVERAGE(C822:C828)</f>
        <v>2522428.57142857</v>
      </c>
      <c r="F828" s="306" t="n">
        <f aca="false">AVERAGE(C799:C828)</f>
        <v>2629266.66666667</v>
      </c>
    </row>
    <row r="829" customFormat="false" ht="11.25" hidden="false" customHeight="false" outlineLevel="0" collapsed="false">
      <c r="A829" s="199" t="n">
        <v>36373</v>
      </c>
      <c r="B829" s="192" t="n">
        <v>36373</v>
      </c>
      <c r="C829" s="306" t="n">
        <f aca="false">VLOOKUP($B829,data!$A$6:$M$15000,12)</f>
        <v>2076000</v>
      </c>
      <c r="D829" s="9" t="n">
        <f aca="false">IF(B829&lt;&gt;"",MONTH(B829),0)</f>
        <v>8</v>
      </c>
      <c r="E829" s="306" t="n">
        <f aca="false">AVERAGE(C823:C829)</f>
        <v>2512571.42857143</v>
      </c>
      <c r="F829" s="306" t="n">
        <f aca="false">AVERAGE(C800:C829)</f>
        <v>2605533.33333333</v>
      </c>
    </row>
    <row r="830" customFormat="false" ht="11.25" hidden="false" customHeight="false" outlineLevel="0" collapsed="false">
      <c r="A830" s="199" t="n">
        <v>36374</v>
      </c>
      <c r="B830" s="192" t="n">
        <v>36374</v>
      </c>
      <c r="C830" s="306" t="n">
        <f aca="false">VLOOKUP($B830,data!$A$6:$M$15000,12)</f>
        <v>2787000</v>
      </c>
      <c r="D830" s="9" t="n">
        <f aca="false">IF(B830&lt;&gt;"",MONTH(B830),0)</f>
        <v>8</v>
      </c>
      <c r="E830" s="306" t="n">
        <f aca="false">AVERAGE(C824:C830)</f>
        <v>2512428.57142857</v>
      </c>
      <c r="F830" s="306" t="n">
        <f aca="false">AVERAGE(C801:C830)</f>
        <v>2627000</v>
      </c>
    </row>
    <row r="831" customFormat="false" ht="11.25" hidden="false" customHeight="false" outlineLevel="0" collapsed="false">
      <c r="A831" s="199" t="n">
        <v>36375</v>
      </c>
      <c r="B831" s="192" t="n">
        <v>36375</v>
      </c>
      <c r="C831" s="306" t="n">
        <f aca="false">VLOOKUP($B831,data!$A$6:$M$15000,12)</f>
        <v>2862000</v>
      </c>
      <c r="D831" s="9" t="n">
        <f aca="false">IF(B831&lt;&gt;"",MONTH(B831),0)</f>
        <v>8</v>
      </c>
      <c r="E831" s="306" t="n">
        <f aca="false">AVERAGE(C825:C831)</f>
        <v>2533285.71428571</v>
      </c>
      <c r="F831" s="306" t="n">
        <f aca="false">AVERAGE(C802:C831)</f>
        <v>2659900</v>
      </c>
    </row>
    <row r="832" customFormat="false" ht="11.25" hidden="false" customHeight="false" outlineLevel="0" collapsed="false">
      <c r="A832" s="199" t="n">
        <v>36376</v>
      </c>
      <c r="B832" s="192" t="n">
        <v>36376</v>
      </c>
      <c r="C832" s="306" t="n">
        <f aca="false">VLOOKUP($B832,data!$A$6:$M$15000,12)</f>
        <v>2788000</v>
      </c>
      <c r="D832" s="9" t="n">
        <f aca="false">IF(B832&lt;&gt;"",MONTH(B832),0)</f>
        <v>8</v>
      </c>
      <c r="E832" s="306" t="n">
        <f aca="false">AVERAGE(C826:C832)</f>
        <v>2537285.71428571</v>
      </c>
      <c r="F832" s="306" t="n">
        <f aca="false">AVERAGE(C803:C832)</f>
        <v>2678100</v>
      </c>
    </row>
    <row r="833" customFormat="false" ht="11.25" hidden="false" customHeight="false" outlineLevel="0" collapsed="false">
      <c r="A833" s="199" t="n">
        <v>36377</v>
      </c>
      <c r="B833" s="192" t="n">
        <v>36377</v>
      </c>
      <c r="C833" s="306" t="n">
        <f aca="false">VLOOKUP($B833,data!$A$6:$M$15000,12)</f>
        <v>2639000</v>
      </c>
      <c r="D833" s="9" t="n">
        <f aca="false">IF(B833&lt;&gt;"",MONTH(B833),0)</f>
        <v>8</v>
      </c>
      <c r="E833" s="306" t="n">
        <f aca="false">AVERAGE(C827:C833)</f>
        <v>2537428.57142857</v>
      </c>
      <c r="F833" s="306" t="n">
        <f aca="false">AVERAGE(C804:C833)</f>
        <v>2669266.66666667</v>
      </c>
    </row>
    <row r="834" customFormat="false" ht="11.25" hidden="false" customHeight="false" outlineLevel="0" collapsed="false">
      <c r="A834" s="199" t="n">
        <v>36378</v>
      </c>
      <c r="B834" s="192" t="n">
        <v>36378</v>
      </c>
      <c r="C834" s="306" t="n">
        <f aca="false">VLOOKUP($B834,data!$A$6:$M$15000,12)</f>
        <v>2466000</v>
      </c>
      <c r="D834" s="9" t="n">
        <f aca="false">IF(B834&lt;&gt;"",MONTH(B834),0)</f>
        <v>8</v>
      </c>
      <c r="E834" s="306" t="n">
        <f aca="false">AVERAGE(C828:C834)</f>
        <v>2534428.57142857</v>
      </c>
      <c r="F834" s="306" t="n">
        <f aca="false">AVERAGE(C805:C834)</f>
        <v>2655866.66666667</v>
      </c>
    </row>
    <row r="835" customFormat="false" ht="11.25" hidden="false" customHeight="false" outlineLevel="0" collapsed="false">
      <c r="A835" s="199" t="n">
        <v>36379</v>
      </c>
      <c r="B835" s="192" t="n">
        <v>36379</v>
      </c>
      <c r="C835" s="306" t="n">
        <f aca="false">VLOOKUP($B835,data!$A$6:$M$15000,12)</f>
        <v>2118000</v>
      </c>
      <c r="D835" s="9" t="n">
        <f aca="false">IF(B835&lt;&gt;"",MONTH(B835),0)</f>
        <v>8</v>
      </c>
      <c r="E835" s="306" t="n">
        <f aca="false">AVERAGE(C829:C835)</f>
        <v>2533714.28571429</v>
      </c>
      <c r="F835" s="306" t="n">
        <f aca="false">AVERAGE(C806:C835)</f>
        <v>2631266.66666667</v>
      </c>
    </row>
    <row r="836" customFormat="false" ht="11.25" hidden="false" customHeight="false" outlineLevel="0" collapsed="false">
      <c r="A836" s="199" t="n">
        <v>36380</v>
      </c>
      <c r="B836" s="192" t="n">
        <v>36380</v>
      </c>
      <c r="C836" s="306" t="n">
        <f aca="false">VLOOKUP($B836,data!$A$6:$M$15000,12)</f>
        <v>2018000</v>
      </c>
      <c r="D836" s="9" t="n">
        <f aca="false">IF(B836&lt;&gt;"",MONTH(B836),0)</f>
        <v>8</v>
      </c>
      <c r="E836" s="306" t="n">
        <f aca="false">AVERAGE(C830:C836)</f>
        <v>2525428.57142857</v>
      </c>
      <c r="F836" s="306" t="n">
        <f aca="false">AVERAGE(C807:C836)</f>
        <v>2603900</v>
      </c>
    </row>
    <row r="837" customFormat="false" ht="11.25" hidden="false" customHeight="false" outlineLevel="0" collapsed="false">
      <c r="A837" s="199" t="n">
        <v>36381</v>
      </c>
      <c r="B837" s="192" t="n">
        <v>36381</v>
      </c>
      <c r="C837" s="306" t="n">
        <f aca="false">VLOOKUP($B837,data!$A$6:$M$15000,12)</f>
        <v>2576000</v>
      </c>
      <c r="D837" s="9" t="n">
        <f aca="false">IF(B837&lt;&gt;"",MONTH(B837),0)</f>
        <v>8</v>
      </c>
      <c r="E837" s="306" t="n">
        <f aca="false">AVERAGE(C831:C837)</f>
        <v>2495285.71428571</v>
      </c>
      <c r="F837" s="306" t="n">
        <f aca="false">AVERAGE(C808:C837)</f>
        <v>2607000</v>
      </c>
    </row>
    <row r="838" customFormat="false" ht="11.25" hidden="false" customHeight="false" outlineLevel="0" collapsed="false">
      <c r="A838" s="199" t="n">
        <v>36382</v>
      </c>
      <c r="B838" s="192" t="n">
        <v>36382</v>
      </c>
      <c r="C838" s="306" t="n">
        <f aca="false">VLOOKUP($B838,data!$A$6:$M$15000,12)</f>
        <v>2502000</v>
      </c>
      <c r="D838" s="9" t="n">
        <f aca="false">IF(B838&lt;&gt;"",MONTH(B838),0)</f>
        <v>8</v>
      </c>
      <c r="E838" s="306" t="n">
        <f aca="false">AVERAGE(C832:C838)</f>
        <v>2443857.14285714</v>
      </c>
      <c r="F838" s="306" t="n">
        <f aca="false">AVERAGE(C809:C838)</f>
        <v>2603733.33333333</v>
      </c>
    </row>
    <row r="839" customFormat="false" ht="11.25" hidden="false" customHeight="false" outlineLevel="0" collapsed="false">
      <c r="A839" s="199" t="n">
        <v>36383</v>
      </c>
      <c r="B839" s="192" t="n">
        <v>36383</v>
      </c>
      <c r="C839" s="306" t="n">
        <f aca="false">VLOOKUP($B839,data!$A$6:$M$15000,12)</f>
        <v>2326000</v>
      </c>
      <c r="D839" s="9" t="n">
        <f aca="false">IF(B839&lt;&gt;"",MONTH(B839),0)</f>
        <v>8</v>
      </c>
      <c r="E839" s="306" t="n">
        <f aca="false">AVERAGE(C833:C839)</f>
        <v>2377857.14285714</v>
      </c>
      <c r="F839" s="306" t="n">
        <f aca="false">AVERAGE(C810:C839)</f>
        <v>2566066.66666667</v>
      </c>
    </row>
    <row r="840" customFormat="false" ht="11.25" hidden="false" customHeight="false" outlineLevel="0" collapsed="false">
      <c r="A840" s="199" t="n">
        <v>36384</v>
      </c>
      <c r="B840" s="192" t="n">
        <v>36384</v>
      </c>
      <c r="C840" s="306" t="n">
        <f aca="false">VLOOKUP($B840,data!$A$6:$M$15000,12)</f>
        <v>2492000</v>
      </c>
      <c r="D840" s="9" t="n">
        <f aca="false">IF(B840&lt;&gt;"",MONTH(B840),0)</f>
        <v>8</v>
      </c>
      <c r="E840" s="306" t="n">
        <f aca="false">AVERAGE(C834:C840)</f>
        <v>2356857.14285714</v>
      </c>
      <c r="F840" s="306" t="n">
        <f aca="false">AVERAGE(C811:C840)</f>
        <v>2536166.66666667</v>
      </c>
    </row>
    <row r="841" customFormat="false" ht="11.25" hidden="false" customHeight="false" outlineLevel="0" collapsed="false">
      <c r="A841" s="199" t="n">
        <v>36385</v>
      </c>
      <c r="B841" s="192" t="n">
        <v>36385</v>
      </c>
      <c r="C841" s="306" t="n">
        <f aca="false">VLOOKUP($B841,data!$A$6:$M$15000,12)</f>
        <v>2456000</v>
      </c>
      <c r="D841" s="9" t="n">
        <f aca="false">IF(B841&lt;&gt;"",MONTH(B841),0)</f>
        <v>8</v>
      </c>
      <c r="E841" s="306" t="n">
        <f aca="false">AVERAGE(C835:C841)</f>
        <v>2355428.57142857</v>
      </c>
      <c r="F841" s="306" t="n">
        <f aca="false">AVERAGE(C812:C841)</f>
        <v>2511333.33333333</v>
      </c>
    </row>
    <row r="842" customFormat="false" ht="11.25" hidden="false" customHeight="false" outlineLevel="0" collapsed="false">
      <c r="A842" s="199" t="n">
        <v>36386</v>
      </c>
      <c r="B842" s="192" t="n">
        <v>36386</v>
      </c>
      <c r="C842" s="306" t="n">
        <f aca="false">VLOOKUP($B842,data!$A$6:$M$15000,12)</f>
        <v>2141000</v>
      </c>
      <c r="D842" s="9" t="n">
        <f aca="false">IF(B842&lt;&gt;"",MONTH(B842),0)</f>
        <v>8</v>
      </c>
      <c r="E842" s="306" t="n">
        <f aca="false">AVERAGE(C836:C842)</f>
        <v>2358714.28571429</v>
      </c>
      <c r="F842" s="306" t="n">
        <f aca="false">AVERAGE(C813:C842)</f>
        <v>2483833.33333333</v>
      </c>
    </row>
    <row r="843" customFormat="false" ht="11.25" hidden="false" customHeight="false" outlineLevel="0" collapsed="false">
      <c r="A843" s="199" t="n">
        <v>36387</v>
      </c>
      <c r="B843" s="192" t="n">
        <v>36387</v>
      </c>
      <c r="C843" s="306" t="n">
        <f aca="false">VLOOKUP($B843,data!$A$6:$M$15000,12)</f>
        <v>2096000</v>
      </c>
      <c r="D843" s="9" t="n">
        <f aca="false">IF(B843&lt;&gt;"",MONTH(B843),0)</f>
        <v>8</v>
      </c>
      <c r="E843" s="306" t="n">
        <f aca="false">AVERAGE(C837:C843)</f>
        <v>2369857.14285714</v>
      </c>
      <c r="F843" s="306" t="n">
        <f aca="false">AVERAGE(C814:C843)</f>
        <v>2466500</v>
      </c>
    </row>
    <row r="844" customFormat="false" ht="11.25" hidden="false" customHeight="false" outlineLevel="0" collapsed="false">
      <c r="A844" s="199" t="n">
        <v>36388</v>
      </c>
      <c r="B844" s="192" t="n">
        <v>36388</v>
      </c>
      <c r="C844" s="306" t="n">
        <f aca="false">VLOOKUP($B844,data!$A$6:$M$15000,12)</f>
        <v>2573000</v>
      </c>
      <c r="D844" s="9" t="n">
        <f aca="false">IF(B844&lt;&gt;"",MONTH(B844),0)</f>
        <v>8</v>
      </c>
      <c r="E844" s="306" t="n">
        <f aca="false">AVERAGE(C838:C844)</f>
        <v>2369428.57142857</v>
      </c>
      <c r="F844" s="306" t="n">
        <f aca="false">AVERAGE(C815:C844)</f>
        <v>2473733.33333333</v>
      </c>
    </row>
    <row r="845" customFormat="false" ht="11.25" hidden="false" customHeight="false" outlineLevel="0" collapsed="false">
      <c r="A845" s="199" t="n">
        <v>36389</v>
      </c>
      <c r="B845" s="192" t="n">
        <v>36389</v>
      </c>
      <c r="C845" s="306" t="n">
        <f aca="false">VLOOKUP($B845,data!$A$6:$M$15000,12)</f>
        <v>2793000</v>
      </c>
      <c r="D845" s="9" t="n">
        <f aca="false">IF(B845&lt;&gt;"",MONTH(B845),0)</f>
        <v>8</v>
      </c>
      <c r="E845" s="306" t="n">
        <f aca="false">AVERAGE(C839:C845)</f>
        <v>2411000</v>
      </c>
      <c r="F845" s="306" t="n">
        <f aca="false">AVERAGE(C816:C845)</f>
        <v>2497100</v>
      </c>
    </row>
    <row r="846" customFormat="false" ht="11.25" hidden="false" customHeight="false" outlineLevel="0" collapsed="false">
      <c r="A846" s="199" t="n">
        <v>36390</v>
      </c>
      <c r="B846" s="192" t="n">
        <v>36390</v>
      </c>
      <c r="C846" s="306" t="n">
        <f aca="false">VLOOKUP($B846,data!$A$6:$M$15000,12)</f>
        <v>2806000</v>
      </c>
      <c r="D846" s="9" t="n">
        <f aca="false">IF(B846&lt;&gt;"",MONTH(B846),0)</f>
        <v>8</v>
      </c>
      <c r="E846" s="306" t="n">
        <f aca="false">AVERAGE(C840:C846)</f>
        <v>2479571.42857143</v>
      </c>
      <c r="F846" s="306" t="n">
        <f aca="false">AVERAGE(C817:C846)</f>
        <v>2502333.33333333</v>
      </c>
    </row>
    <row r="847" customFormat="false" ht="11.25" hidden="false" customHeight="false" outlineLevel="0" collapsed="false">
      <c r="A847" s="199" t="n">
        <v>36391</v>
      </c>
      <c r="B847" s="192" t="n">
        <v>36391</v>
      </c>
      <c r="C847" s="306" t="n">
        <f aca="false">VLOOKUP($B847,data!$A$6:$M$15000,12)</f>
        <v>2861000</v>
      </c>
      <c r="D847" s="9" t="n">
        <f aca="false">IF(B847&lt;&gt;"",MONTH(B847),0)</f>
        <v>8</v>
      </c>
      <c r="E847" s="306" t="n">
        <f aca="false">AVERAGE(C841:C847)</f>
        <v>2532285.71428571</v>
      </c>
      <c r="F847" s="306" t="n">
        <f aca="false">AVERAGE(C818:C847)</f>
        <v>2507766.66666667</v>
      </c>
    </row>
    <row r="848" customFormat="false" ht="11.25" hidden="false" customHeight="false" outlineLevel="0" collapsed="false">
      <c r="A848" s="199" t="n">
        <v>36392</v>
      </c>
      <c r="B848" s="192" t="n">
        <v>36392</v>
      </c>
      <c r="C848" s="306" t="n">
        <f aca="false">VLOOKUP($B848,data!$A$6:$M$15000,12)</f>
        <v>2704000</v>
      </c>
      <c r="D848" s="9" t="n">
        <f aca="false">IF(B848&lt;&gt;"",MONTH(B848),0)</f>
        <v>8</v>
      </c>
      <c r="E848" s="306" t="n">
        <f aca="false">AVERAGE(C842:C848)</f>
        <v>2567714.28571429</v>
      </c>
      <c r="F848" s="306" t="n">
        <f aca="false">AVERAGE(C819:C848)</f>
        <v>2508433.33333333</v>
      </c>
    </row>
    <row r="849" customFormat="false" ht="11.25" hidden="false" customHeight="false" outlineLevel="0" collapsed="false">
      <c r="A849" s="199" t="n">
        <v>36393</v>
      </c>
      <c r="B849" s="192" t="n">
        <v>36393</v>
      </c>
      <c r="C849" s="306" t="n">
        <f aca="false">VLOOKUP($B849,data!$A$6:$M$15000,12)</f>
        <v>2461000</v>
      </c>
      <c r="D849" s="9" t="n">
        <f aca="false">IF(B849&lt;&gt;"",MONTH(B849),0)</f>
        <v>8</v>
      </c>
      <c r="E849" s="306" t="n">
        <f aca="false">AVERAGE(C843:C849)</f>
        <v>2613428.57142857</v>
      </c>
      <c r="F849" s="306" t="n">
        <f aca="false">AVERAGE(C820:C849)</f>
        <v>2500933.33333333</v>
      </c>
    </row>
    <row r="850" customFormat="false" ht="11.25" hidden="false" customHeight="false" outlineLevel="0" collapsed="false">
      <c r="A850" s="199" t="n">
        <v>36394</v>
      </c>
      <c r="B850" s="192" t="n">
        <v>36394</v>
      </c>
      <c r="C850" s="306" t="n">
        <f aca="false">VLOOKUP($B850,data!$A$6:$M$15000,12)</f>
        <v>2428000</v>
      </c>
      <c r="D850" s="9" t="n">
        <f aca="false">IF(B850&lt;&gt;"",MONTH(B850),0)</f>
        <v>8</v>
      </c>
      <c r="E850" s="306" t="n">
        <f aca="false">AVERAGE(C844:C850)</f>
        <v>2660857.14285714</v>
      </c>
      <c r="F850" s="306" t="n">
        <f aca="false">AVERAGE(C821:C850)</f>
        <v>2495066.66666667</v>
      </c>
    </row>
    <row r="851" customFormat="false" ht="11.25" hidden="false" customHeight="false" outlineLevel="0" collapsed="false">
      <c r="A851" s="199" t="n">
        <v>36395</v>
      </c>
      <c r="B851" s="192" t="n">
        <v>36395</v>
      </c>
      <c r="C851" s="306" t="n">
        <f aca="false">VLOOKUP($B851,data!$A$6:$M$15000,12)</f>
        <v>3355000</v>
      </c>
      <c r="D851" s="9" t="n">
        <f aca="false">IF(B851&lt;&gt;"",MONTH(B851),0)</f>
        <v>8</v>
      </c>
      <c r="E851" s="306" t="n">
        <f aca="false">AVERAGE(C845:C851)</f>
        <v>2772571.42857143</v>
      </c>
      <c r="F851" s="306" t="n">
        <f aca="false">AVERAGE(C822:C851)</f>
        <v>2532700</v>
      </c>
    </row>
    <row r="852" customFormat="false" ht="11.25" hidden="false" customHeight="false" outlineLevel="0" collapsed="false">
      <c r="A852" s="199" t="n">
        <v>36396</v>
      </c>
      <c r="B852" s="192" t="n">
        <v>36396</v>
      </c>
      <c r="C852" s="306" t="n">
        <f aca="false">VLOOKUP($B852,data!$A$6:$M$15000,12)</f>
        <v>3479000</v>
      </c>
      <c r="D852" s="9" t="n">
        <f aca="false">IF(B852&lt;&gt;"",MONTH(B852),0)</f>
        <v>8</v>
      </c>
      <c r="E852" s="306" t="n">
        <f aca="false">AVERAGE(C846:C852)</f>
        <v>2870571.42857143</v>
      </c>
      <c r="F852" s="306" t="n">
        <f aca="false">AVERAGE(C823:C852)</f>
        <v>2577166.66666667</v>
      </c>
    </row>
    <row r="853" customFormat="false" ht="11.25" hidden="false" customHeight="false" outlineLevel="0" collapsed="false">
      <c r="A853" s="199" t="n">
        <v>36397</v>
      </c>
      <c r="B853" s="192" t="n">
        <v>36397</v>
      </c>
      <c r="C853" s="306" t="n">
        <f aca="false">VLOOKUP($B853,data!$A$6:$M$15000,12)</f>
        <v>3691000</v>
      </c>
      <c r="D853" s="9" t="n">
        <f aca="false">IF(B853&lt;&gt;"",MONTH(B853),0)</f>
        <v>8</v>
      </c>
      <c r="E853" s="306" t="n">
        <f aca="false">AVERAGE(C847:C853)</f>
        <v>2997000</v>
      </c>
      <c r="F853" s="306" t="n">
        <f aca="false">AVERAGE(C824:C853)</f>
        <v>2607266.66666667</v>
      </c>
    </row>
    <row r="854" customFormat="false" ht="11.25" hidden="false" customHeight="false" outlineLevel="0" collapsed="false">
      <c r="A854" s="199" t="n">
        <v>36398</v>
      </c>
      <c r="B854" s="192" t="n">
        <v>36398</v>
      </c>
      <c r="C854" s="306" t="n">
        <f aca="false">VLOOKUP($B854,data!$A$6:$M$15000,12)</f>
        <v>3639000</v>
      </c>
      <c r="D854" s="9" t="n">
        <f aca="false">IF(B854&lt;&gt;"",MONTH(B854),0)</f>
        <v>8</v>
      </c>
      <c r="E854" s="306" t="n">
        <f aca="false">AVERAGE(C848:C854)</f>
        <v>3108142.85714286</v>
      </c>
      <c r="F854" s="306" t="n">
        <f aca="false">AVERAGE(C825:C854)</f>
        <v>2638033.33333333</v>
      </c>
    </row>
    <row r="855" customFormat="false" ht="11.25" hidden="false" customHeight="false" outlineLevel="0" collapsed="false">
      <c r="A855" s="199" t="n">
        <v>36399</v>
      </c>
      <c r="B855" s="192" t="n">
        <v>36399</v>
      </c>
      <c r="C855" s="306" t="n">
        <f aca="false">VLOOKUP($B855,data!$A$6:$M$15000,12)</f>
        <v>3377000</v>
      </c>
      <c r="D855" s="9" t="n">
        <f aca="false">IF(B855&lt;&gt;"",MONTH(B855),0)</f>
        <v>8</v>
      </c>
      <c r="E855" s="306" t="n">
        <f aca="false">AVERAGE(C849:C855)</f>
        <v>3204285.71428571</v>
      </c>
      <c r="F855" s="306" t="n">
        <f aca="false">AVERAGE(C826:C855)</f>
        <v>2658600</v>
      </c>
    </row>
    <row r="856" customFormat="false" ht="11.25" hidden="false" customHeight="false" outlineLevel="0" collapsed="false">
      <c r="A856" s="199" t="n">
        <v>36400</v>
      </c>
      <c r="B856" s="192" t="n">
        <v>36400</v>
      </c>
      <c r="C856" s="306" t="n">
        <f aca="false">VLOOKUP($B856,data!$A$6:$M$15000,12)</f>
        <v>2864000</v>
      </c>
      <c r="D856" s="9" t="n">
        <f aca="false">IF(B856&lt;&gt;"",MONTH(B856),0)</f>
        <v>8</v>
      </c>
      <c r="E856" s="306" t="n">
        <f aca="false">AVERAGE(C850:C856)</f>
        <v>3261857.14285714</v>
      </c>
      <c r="F856" s="306" t="n">
        <f aca="false">AVERAGE(C827:C856)</f>
        <v>2666133.33333333</v>
      </c>
    </row>
    <row r="857" customFormat="false" ht="11.25" hidden="false" customHeight="false" outlineLevel="0" collapsed="false">
      <c r="A857" s="199" t="n">
        <v>36401</v>
      </c>
      <c r="B857" s="192" t="n">
        <v>36401</v>
      </c>
      <c r="C857" s="306" t="n">
        <f aca="false">VLOOKUP($B857,data!$A$6:$M$15000,12)</f>
        <v>2633000</v>
      </c>
      <c r="D857" s="9" t="n">
        <f aca="false">IF(B857&lt;&gt;"",MONTH(B857),0)</f>
        <v>8</v>
      </c>
      <c r="E857" s="306" t="n">
        <f aca="false">AVERAGE(C851:C857)</f>
        <v>3291142.85714286</v>
      </c>
      <c r="F857" s="306" t="n">
        <f aca="false">AVERAGE(C828:C857)</f>
        <v>2671000</v>
      </c>
    </row>
    <row r="858" customFormat="false" ht="11.25" hidden="false" customHeight="false" outlineLevel="0" collapsed="false">
      <c r="A858" s="199" t="n">
        <v>36402</v>
      </c>
      <c r="B858" s="192" t="n">
        <v>36402</v>
      </c>
      <c r="C858" s="306" t="n">
        <f aca="false">VLOOKUP($B858,data!$A$6:$M$15000,12)</f>
        <v>3054000</v>
      </c>
      <c r="D858" s="9" t="n">
        <f aca="false">IF(B858&lt;&gt;"",MONTH(B858),0)</f>
        <v>8</v>
      </c>
      <c r="E858" s="306" t="n">
        <f aca="false">AVERAGE(C852:C858)</f>
        <v>3248142.85714286</v>
      </c>
      <c r="F858" s="306" t="n">
        <f aca="false">AVERAGE(C829:C858)</f>
        <v>2702033.33333333</v>
      </c>
    </row>
    <row r="859" customFormat="false" ht="11.25" hidden="false" customHeight="false" outlineLevel="0" collapsed="false">
      <c r="A859" s="199" t="n">
        <v>36403</v>
      </c>
      <c r="B859" s="192" t="n">
        <v>36403</v>
      </c>
      <c r="C859" s="306" t="n">
        <f aca="false">VLOOKUP($B859,data!$A$6:$M$15000,12)</f>
        <v>2841000</v>
      </c>
      <c r="D859" s="9" t="n">
        <f aca="false">IF(B859&lt;&gt;"",MONTH(B859),0)</f>
        <v>8</v>
      </c>
      <c r="E859" s="306" t="n">
        <f aca="false">AVERAGE(C853:C859)</f>
        <v>3157000</v>
      </c>
      <c r="F859" s="306" t="n">
        <f aca="false">AVERAGE(C830:C859)</f>
        <v>2727533.33333333</v>
      </c>
    </row>
    <row r="860" customFormat="false" ht="11.25" hidden="false" customHeight="false" outlineLevel="0" collapsed="false">
      <c r="A860" s="199" t="n">
        <v>36404</v>
      </c>
      <c r="B860" s="192" t="n">
        <v>36404</v>
      </c>
      <c r="C860" s="306" t="n">
        <f aca="false">VLOOKUP($B860,data!$A$6:$M$15000,12)</f>
        <v>2617000</v>
      </c>
      <c r="D860" s="9" t="n">
        <f aca="false">IF(B860&lt;&gt;"",MONTH(B860),0)</f>
        <v>9</v>
      </c>
      <c r="E860" s="306" t="n">
        <f aca="false">AVERAGE(C854:C860)</f>
        <v>3003571.42857143</v>
      </c>
      <c r="F860" s="306" t="n">
        <f aca="false">AVERAGE(C831:C860)</f>
        <v>2721866.66666667</v>
      </c>
    </row>
    <row r="861" customFormat="false" ht="11.25" hidden="false" customHeight="false" outlineLevel="0" collapsed="false">
      <c r="A861" s="199" t="n">
        <v>36405</v>
      </c>
      <c r="B861" s="192" t="n">
        <v>36405</v>
      </c>
      <c r="C861" s="306" t="n">
        <f aca="false">VLOOKUP($B861,data!$A$6:$M$15000,12)</f>
        <v>2559000</v>
      </c>
      <c r="D861" s="9" t="n">
        <f aca="false">IF(B861&lt;&gt;"",MONTH(B861),0)</f>
        <v>9</v>
      </c>
      <c r="E861" s="306" t="n">
        <f aca="false">AVERAGE(C855:C861)</f>
        <v>2849285.71428571</v>
      </c>
      <c r="F861" s="306" t="n">
        <f aca="false">AVERAGE(C832:C861)</f>
        <v>2711766.66666667</v>
      </c>
    </row>
    <row r="862" customFormat="false" ht="11.25" hidden="false" customHeight="false" outlineLevel="0" collapsed="false">
      <c r="A862" s="199" t="n">
        <v>36406</v>
      </c>
      <c r="B862" s="192" t="n">
        <v>36406</v>
      </c>
      <c r="C862" s="306" t="n">
        <f aca="false">VLOOKUP($B862,data!$A$6:$M$15000,12)</f>
        <v>2412000</v>
      </c>
      <c r="D862" s="9" t="n">
        <f aca="false">IF(B862&lt;&gt;"",MONTH(B862),0)</f>
        <v>9</v>
      </c>
      <c r="E862" s="306" t="n">
        <f aca="false">AVERAGE(C856:C862)</f>
        <v>2711428.57142857</v>
      </c>
      <c r="F862" s="306" t="n">
        <f aca="false">AVERAGE(C833:C862)</f>
        <v>2699233.33333333</v>
      </c>
    </row>
    <row r="863" customFormat="false" ht="11.25" hidden="false" customHeight="false" outlineLevel="0" collapsed="false">
      <c r="A863" s="199" t="n">
        <v>36407</v>
      </c>
      <c r="B863" s="192" t="n">
        <v>36407</v>
      </c>
      <c r="C863" s="306" t="n">
        <f aca="false">VLOOKUP($B863,data!$A$6:$M$15000,12)</f>
        <v>2127000</v>
      </c>
      <c r="D863" s="9" t="n">
        <f aca="false">IF(B863&lt;&gt;"",MONTH(B863),0)</f>
        <v>9</v>
      </c>
      <c r="E863" s="306" t="n">
        <f aca="false">AVERAGE(C857:C863)</f>
        <v>2606142.85714286</v>
      </c>
      <c r="F863" s="306" t="n">
        <f aca="false">AVERAGE(C834:C863)</f>
        <v>2682166.66666667</v>
      </c>
    </row>
    <row r="864" customFormat="false" ht="11.25" hidden="false" customHeight="false" outlineLevel="0" collapsed="false">
      <c r="A864" s="199" t="n">
        <v>36408</v>
      </c>
      <c r="B864" s="192" t="n">
        <v>36408</v>
      </c>
      <c r="C864" s="306" t="n">
        <f aca="false">VLOOKUP($B864,data!$A$6:$M$15000,12)</f>
        <v>1986000</v>
      </c>
      <c r="D864" s="9" t="n">
        <f aca="false">IF(B864&lt;&gt;"",MONTH(B864),0)</f>
        <v>9</v>
      </c>
      <c r="E864" s="306" t="n">
        <f aca="false">AVERAGE(C858:C864)</f>
        <v>2513714.28571429</v>
      </c>
      <c r="F864" s="306" t="n">
        <f aca="false">AVERAGE(C835:C864)</f>
        <v>2666166.66666667</v>
      </c>
    </row>
    <row r="865" customFormat="false" ht="11.25" hidden="false" customHeight="false" outlineLevel="0" collapsed="false">
      <c r="A865" s="199" t="n">
        <v>36409</v>
      </c>
      <c r="B865" s="192" t="n">
        <v>36409</v>
      </c>
      <c r="C865" s="306" t="n">
        <f aca="false">VLOOKUP($B865,data!$A$6:$M$15000,12)</f>
        <v>2188000</v>
      </c>
      <c r="D865" s="9" t="n">
        <f aca="false">IF(B865&lt;&gt;"",MONTH(B865),0)</f>
        <v>9</v>
      </c>
      <c r="E865" s="306" t="n">
        <f aca="false">AVERAGE(C859:C865)</f>
        <v>2390000</v>
      </c>
      <c r="F865" s="306" t="n">
        <f aca="false">AVERAGE(C836:C865)</f>
        <v>2668500</v>
      </c>
    </row>
    <row r="866" customFormat="false" ht="11.25" hidden="false" customHeight="false" outlineLevel="0" collapsed="false">
      <c r="A866" s="199" t="n">
        <v>36410</v>
      </c>
      <c r="B866" s="192" t="n">
        <v>36410</v>
      </c>
      <c r="C866" s="306" t="n">
        <f aca="false">VLOOKUP($B866,data!$A$6:$M$15000,12)</f>
        <v>2676000</v>
      </c>
      <c r="D866" s="9" t="n">
        <f aca="false">IF(B866&lt;&gt;"",MONTH(B866),0)</f>
        <v>9</v>
      </c>
      <c r="E866" s="306" t="n">
        <f aca="false">AVERAGE(C860:C866)</f>
        <v>2366428.57142857</v>
      </c>
      <c r="F866" s="306" t="n">
        <f aca="false">AVERAGE(C837:C866)</f>
        <v>2690433.33333333</v>
      </c>
    </row>
    <row r="867" customFormat="false" ht="11.25" hidden="false" customHeight="false" outlineLevel="0" collapsed="false">
      <c r="A867" s="199" t="n">
        <v>36411</v>
      </c>
      <c r="B867" s="192" t="n">
        <v>36411</v>
      </c>
      <c r="C867" s="306" t="n">
        <f aca="false">VLOOKUP($B867,data!$A$6:$M$15000,12)</f>
        <v>2881000</v>
      </c>
      <c r="D867" s="9" t="n">
        <f aca="false">IF(B867&lt;&gt;"",MONTH(B867),0)</f>
        <v>9</v>
      </c>
      <c r="E867" s="306" t="n">
        <f aca="false">AVERAGE(C861:C867)</f>
        <v>2404142.85714286</v>
      </c>
      <c r="F867" s="306" t="n">
        <f aca="false">AVERAGE(C838:C867)</f>
        <v>2700600</v>
      </c>
    </row>
    <row r="868" customFormat="false" ht="11.25" hidden="false" customHeight="false" outlineLevel="0" collapsed="false">
      <c r="A868" s="199" t="n">
        <v>36412</v>
      </c>
      <c r="B868" s="192" t="n">
        <v>36412</v>
      </c>
      <c r="C868" s="306" t="n">
        <f aca="false">VLOOKUP($B868,data!$A$6:$M$15000,12)</f>
        <v>2720000</v>
      </c>
      <c r="D868" s="9" t="n">
        <f aca="false">IF(B868&lt;&gt;"",MONTH(B868),0)</f>
        <v>9</v>
      </c>
      <c r="E868" s="306" t="n">
        <f aca="false">AVERAGE(C862:C868)</f>
        <v>2427142.85714286</v>
      </c>
      <c r="F868" s="306" t="n">
        <f aca="false">AVERAGE(C839:C868)</f>
        <v>2707866.66666667</v>
      </c>
    </row>
    <row r="869" customFormat="false" ht="11.25" hidden="false" customHeight="false" outlineLevel="0" collapsed="false">
      <c r="A869" s="199" t="n">
        <v>36413</v>
      </c>
      <c r="B869" s="192" t="n">
        <v>36413</v>
      </c>
      <c r="C869" s="306" t="n">
        <f aca="false">VLOOKUP($B869,data!$A$6:$M$15000,12)</f>
        <v>2752000</v>
      </c>
      <c r="D869" s="9" t="n">
        <f aca="false">IF(B869&lt;&gt;"",MONTH(B869),0)</f>
        <v>9</v>
      </c>
      <c r="E869" s="306" t="n">
        <f aca="false">AVERAGE(C863:C869)</f>
        <v>2475714.28571429</v>
      </c>
      <c r="F869" s="306" t="n">
        <f aca="false">AVERAGE(C840:C869)</f>
        <v>2722066.66666667</v>
      </c>
    </row>
    <row r="870" customFormat="false" ht="11.25" hidden="false" customHeight="false" outlineLevel="0" collapsed="false">
      <c r="A870" s="199" t="n">
        <v>36414</v>
      </c>
      <c r="B870" s="192" t="n">
        <v>36414</v>
      </c>
      <c r="C870" s="306" t="n">
        <f aca="false">VLOOKUP($B870,data!$A$6:$M$15000,12)</f>
        <v>2397000</v>
      </c>
      <c r="D870" s="9" t="n">
        <f aca="false">IF(B870&lt;&gt;"",MONTH(B870),0)</f>
        <v>9</v>
      </c>
      <c r="E870" s="306" t="n">
        <f aca="false">AVERAGE(C864:C870)</f>
        <v>2514285.71428571</v>
      </c>
      <c r="F870" s="306" t="n">
        <f aca="false">AVERAGE(C841:C870)</f>
        <v>2718900</v>
      </c>
    </row>
    <row r="871" customFormat="false" ht="11.25" hidden="false" customHeight="false" outlineLevel="0" collapsed="false">
      <c r="A871" s="199" t="n">
        <v>36415</v>
      </c>
      <c r="B871" s="192" t="n">
        <v>36415</v>
      </c>
      <c r="C871" s="306" t="n">
        <f aca="false">VLOOKUP($B871,data!$A$6:$M$15000,12)</f>
        <v>2293000</v>
      </c>
      <c r="D871" s="9" t="n">
        <f aca="false">IF(B871&lt;&gt;"",MONTH(B871),0)</f>
        <v>9</v>
      </c>
      <c r="E871" s="306" t="n">
        <f aca="false">AVERAGE(C865:C871)</f>
        <v>2558142.85714286</v>
      </c>
      <c r="F871" s="306" t="n">
        <f aca="false">AVERAGE(C842:C871)</f>
        <v>2713466.66666667</v>
      </c>
    </row>
    <row r="872" customFormat="false" ht="11.25" hidden="false" customHeight="false" outlineLevel="0" collapsed="false">
      <c r="A872" s="199" t="n">
        <v>36416</v>
      </c>
      <c r="B872" s="192" t="n">
        <v>36416</v>
      </c>
      <c r="C872" s="306" t="n">
        <f aca="false">VLOOKUP($B872,data!$A$6:$M$15000,12)</f>
        <v>2860000</v>
      </c>
      <c r="D872" s="9" t="n">
        <f aca="false">IF(B872&lt;&gt;"",MONTH(B872),0)</f>
        <v>9</v>
      </c>
      <c r="E872" s="306" t="n">
        <f aca="false">AVERAGE(C866:C872)</f>
        <v>2654142.85714286</v>
      </c>
      <c r="F872" s="306" t="n">
        <f aca="false">AVERAGE(C843:C872)</f>
        <v>2737433.33333333</v>
      </c>
    </row>
    <row r="873" customFormat="false" ht="11.25" hidden="false" customHeight="false" outlineLevel="0" collapsed="false">
      <c r="A873" s="199" t="n">
        <v>36417</v>
      </c>
      <c r="B873" s="192" t="n">
        <v>36417</v>
      </c>
      <c r="C873" s="306" t="n">
        <f aca="false">VLOOKUP($B873,data!$A$6:$M$15000,12)</f>
        <v>2805000</v>
      </c>
      <c r="D873" s="9" t="n">
        <f aca="false">IF(B873&lt;&gt;"",MONTH(B873),0)</f>
        <v>9</v>
      </c>
      <c r="E873" s="306" t="n">
        <f aca="false">AVERAGE(C867:C873)</f>
        <v>2672571.42857143</v>
      </c>
      <c r="F873" s="306" t="n">
        <f aca="false">AVERAGE(C844:C873)</f>
        <v>2761066.66666667</v>
      </c>
    </row>
    <row r="874" customFormat="false" ht="11.25" hidden="false" customHeight="false" outlineLevel="0" collapsed="false">
      <c r="A874" s="199" t="n">
        <v>36418</v>
      </c>
      <c r="B874" s="192" t="n">
        <v>36418</v>
      </c>
      <c r="C874" s="306" t="n">
        <f aca="false">VLOOKUP($B874,data!$A$6:$M$15000,12)</f>
        <v>2834000</v>
      </c>
      <c r="D874" s="9" t="n">
        <f aca="false">IF(B874&lt;&gt;"",MONTH(B874),0)</f>
        <v>9</v>
      </c>
      <c r="E874" s="306" t="n">
        <f aca="false">AVERAGE(C868:C874)</f>
        <v>2665857.14285714</v>
      </c>
      <c r="F874" s="306" t="n">
        <f aca="false">AVERAGE(C845:C874)</f>
        <v>2769766.66666667</v>
      </c>
    </row>
    <row r="875" customFormat="false" ht="11.25" hidden="false" customHeight="false" outlineLevel="0" collapsed="false">
      <c r="A875" s="199" t="n">
        <v>36419</v>
      </c>
      <c r="B875" s="192" t="n">
        <v>36419</v>
      </c>
      <c r="C875" s="306" t="n">
        <f aca="false">VLOOKUP($B875,data!$A$6:$M$15000,12)</f>
        <v>2777000</v>
      </c>
      <c r="D875" s="9" t="n">
        <f aca="false">IF(B875&lt;&gt;"",MONTH(B875),0)</f>
        <v>9</v>
      </c>
      <c r="E875" s="306" t="n">
        <f aca="false">AVERAGE(C869:C875)</f>
        <v>2674000</v>
      </c>
      <c r="F875" s="306" t="n">
        <f aca="false">AVERAGE(C846:C875)</f>
        <v>2769233.33333333</v>
      </c>
    </row>
    <row r="876" customFormat="false" ht="11.25" hidden="false" customHeight="false" outlineLevel="0" collapsed="false">
      <c r="A876" s="199" t="n">
        <v>36420</v>
      </c>
      <c r="B876" s="192" t="n">
        <v>36420</v>
      </c>
      <c r="C876" s="306" t="n">
        <f aca="false">VLOOKUP($B876,data!$A$6:$M$15000,12)</f>
        <v>2613000</v>
      </c>
      <c r="D876" s="9" t="n">
        <f aca="false">IF(B876&lt;&gt;"",MONTH(B876),0)</f>
        <v>9</v>
      </c>
      <c r="E876" s="306" t="n">
        <f aca="false">AVERAGE(C870:C876)</f>
        <v>2654142.85714286</v>
      </c>
      <c r="F876" s="306" t="n">
        <f aca="false">AVERAGE(C847:C876)</f>
        <v>2762800</v>
      </c>
    </row>
    <row r="877" customFormat="false" ht="11.25" hidden="false" customHeight="false" outlineLevel="0" collapsed="false">
      <c r="A877" s="199" t="n">
        <v>36421</v>
      </c>
      <c r="B877" s="192" t="n">
        <v>36421</v>
      </c>
      <c r="C877" s="306" t="n">
        <f aca="false">VLOOKUP($B877,data!$A$6:$M$15000,12)</f>
        <v>2320000</v>
      </c>
      <c r="D877" s="9" t="n">
        <f aca="false">IF(B877&lt;&gt;"",MONTH(B877),0)</f>
        <v>9</v>
      </c>
      <c r="E877" s="306" t="n">
        <f aca="false">AVERAGE(C871:C877)</f>
        <v>2643142.85714286</v>
      </c>
      <c r="F877" s="306" t="n">
        <f aca="false">AVERAGE(C848:C877)</f>
        <v>2744766.66666667</v>
      </c>
    </row>
    <row r="878" customFormat="false" ht="11.25" hidden="false" customHeight="false" outlineLevel="0" collapsed="false">
      <c r="A878" s="199" t="n">
        <v>36422</v>
      </c>
      <c r="B878" s="192" t="n">
        <v>36422</v>
      </c>
      <c r="C878" s="306" t="n">
        <f aca="false">VLOOKUP($B878,data!$A$6:$M$15000,12)</f>
        <v>2210000</v>
      </c>
      <c r="D878" s="9" t="n">
        <f aca="false">IF(B878&lt;&gt;"",MONTH(B878),0)</f>
        <v>9</v>
      </c>
      <c r="E878" s="306" t="n">
        <f aca="false">AVERAGE(C872:C878)</f>
        <v>2631285.71428571</v>
      </c>
      <c r="F878" s="306" t="n">
        <f aca="false">AVERAGE(C849:C878)</f>
        <v>2728300</v>
      </c>
    </row>
    <row r="879" customFormat="false" ht="11.25" hidden="false" customHeight="false" outlineLevel="0" collapsed="false">
      <c r="A879" s="199" t="n">
        <v>36423</v>
      </c>
      <c r="B879" s="192" t="n">
        <v>36423</v>
      </c>
      <c r="C879" s="306" t="n">
        <f aca="false">VLOOKUP($B879,data!$A$6:$M$15000,12)</f>
        <v>2734000</v>
      </c>
      <c r="D879" s="9" t="n">
        <f aca="false">IF(B879&lt;&gt;"",MONTH(B879),0)</f>
        <v>9</v>
      </c>
      <c r="E879" s="306" t="n">
        <f aca="false">AVERAGE(C873:C879)</f>
        <v>2613285.71428571</v>
      </c>
      <c r="F879" s="306" t="n">
        <f aca="false">AVERAGE(C850:C879)</f>
        <v>2737400</v>
      </c>
    </row>
    <row r="880" customFormat="false" ht="11.25" hidden="false" customHeight="false" outlineLevel="0" collapsed="false">
      <c r="A880" s="199" t="n">
        <v>36424</v>
      </c>
      <c r="B880" s="192" t="n">
        <v>36424</v>
      </c>
      <c r="C880" s="306" t="n">
        <f aca="false">VLOOKUP($B880,data!$A$6:$M$15000,12)</f>
        <v>2819000</v>
      </c>
      <c r="D880" s="9" t="n">
        <f aca="false">IF(B880&lt;&gt;"",MONTH(B880),0)</f>
        <v>9</v>
      </c>
      <c r="E880" s="306" t="n">
        <f aca="false">AVERAGE(C874:C880)</f>
        <v>2615285.71428571</v>
      </c>
      <c r="F880" s="306" t="n">
        <f aca="false">AVERAGE(C851:C880)</f>
        <v>2750433.33333333</v>
      </c>
    </row>
    <row r="881" customFormat="false" ht="11.25" hidden="false" customHeight="false" outlineLevel="0" collapsed="false">
      <c r="A881" s="199" t="n">
        <v>36425</v>
      </c>
      <c r="B881" s="192" t="n">
        <v>36425</v>
      </c>
      <c r="C881" s="306" t="n">
        <f aca="false">VLOOKUP($B881,data!$A$6:$M$15000,12)</f>
        <v>2909000</v>
      </c>
      <c r="D881" s="9" t="n">
        <f aca="false">IF(B881&lt;&gt;"",MONTH(B881),0)</f>
        <v>9</v>
      </c>
      <c r="E881" s="306" t="n">
        <f aca="false">AVERAGE(C875:C881)</f>
        <v>2626000</v>
      </c>
      <c r="F881" s="306" t="n">
        <f aca="false">AVERAGE(C852:C881)</f>
        <v>2735566.66666667</v>
      </c>
    </row>
    <row r="882" customFormat="false" ht="11.25" hidden="false" customHeight="false" outlineLevel="0" collapsed="false">
      <c r="A882" s="199" t="n">
        <v>36426</v>
      </c>
      <c r="B882" s="192" t="n">
        <v>36426</v>
      </c>
      <c r="C882" s="306" t="n">
        <f aca="false">VLOOKUP($B882,data!$A$6:$M$15000,12)</f>
        <v>2872000</v>
      </c>
      <c r="D882" s="9" t="n">
        <f aca="false">IF(B882&lt;&gt;"",MONTH(B882),0)</f>
        <v>9</v>
      </c>
      <c r="E882" s="306" t="n">
        <f aca="false">AVERAGE(C876:C882)</f>
        <v>2639571.42857143</v>
      </c>
      <c r="F882" s="306" t="n">
        <f aca="false">AVERAGE(C853:C882)</f>
        <v>2715333.33333333</v>
      </c>
    </row>
    <row r="883" customFormat="false" ht="11.25" hidden="false" customHeight="false" outlineLevel="0" collapsed="false">
      <c r="A883" s="199" t="n">
        <v>36427</v>
      </c>
      <c r="B883" s="192" t="n">
        <v>36427</v>
      </c>
      <c r="C883" s="306" t="n">
        <f aca="false">VLOOKUP($B883,data!$A$6:$M$15000,12)</f>
        <v>2797000</v>
      </c>
      <c r="D883" s="9" t="n">
        <f aca="false">IF(B883&lt;&gt;"",MONTH(B883),0)</f>
        <v>9</v>
      </c>
      <c r="E883" s="306" t="n">
        <f aca="false">AVERAGE(C877:C883)</f>
        <v>2665857.14285714</v>
      </c>
      <c r="F883" s="306" t="n">
        <f aca="false">AVERAGE(C854:C883)</f>
        <v>2685533.33333333</v>
      </c>
    </row>
    <row r="884" customFormat="false" ht="11.25" hidden="false" customHeight="false" outlineLevel="0" collapsed="false">
      <c r="A884" s="199" t="n">
        <v>36428</v>
      </c>
      <c r="B884" s="192" t="n">
        <v>36428</v>
      </c>
      <c r="C884" s="306" t="n">
        <f aca="false">VLOOKUP($B884,data!$A$6:$M$15000,12)</f>
        <v>2479000</v>
      </c>
      <c r="D884" s="9" t="n">
        <f aca="false">IF(B884&lt;&gt;"",MONTH(B884),0)</f>
        <v>9</v>
      </c>
      <c r="E884" s="306" t="n">
        <f aca="false">AVERAGE(C878:C884)</f>
        <v>2688571.42857143</v>
      </c>
      <c r="F884" s="306" t="n">
        <f aca="false">AVERAGE(C855:C884)</f>
        <v>2646866.66666667</v>
      </c>
    </row>
    <row r="885" customFormat="false" ht="11.25" hidden="false" customHeight="false" outlineLevel="0" collapsed="false">
      <c r="A885" s="199" t="n">
        <v>36429</v>
      </c>
      <c r="B885" s="192" t="n">
        <v>36429</v>
      </c>
      <c r="C885" s="306" t="n">
        <f aca="false">VLOOKUP($B885,data!$A$6:$M$15000,12)</f>
        <v>2433000</v>
      </c>
      <c r="D885" s="9" t="n">
        <f aca="false">IF(B885&lt;&gt;"",MONTH(B885),0)</f>
        <v>9</v>
      </c>
      <c r="E885" s="306" t="n">
        <f aca="false">AVERAGE(C879:C885)</f>
        <v>2720428.57142857</v>
      </c>
      <c r="F885" s="306" t="n">
        <f aca="false">AVERAGE(C856:C885)</f>
        <v>2615400</v>
      </c>
    </row>
    <row r="886" customFormat="false" ht="11.25" hidden="false" customHeight="false" outlineLevel="0" collapsed="false">
      <c r="A886" s="199" t="n">
        <v>36430</v>
      </c>
      <c r="B886" s="192" t="n">
        <v>36430</v>
      </c>
      <c r="C886" s="306" t="n">
        <f aca="false">VLOOKUP($B886,data!$A$6:$M$15000,12)</f>
        <v>2999000</v>
      </c>
      <c r="D886" s="9" t="n">
        <f aca="false">IF(B886&lt;&gt;"",MONTH(B886),0)</f>
        <v>9</v>
      </c>
      <c r="E886" s="306" t="n">
        <f aca="false">AVERAGE(C880:C886)</f>
        <v>2758285.71428571</v>
      </c>
      <c r="F886" s="306" t="n">
        <f aca="false">AVERAGE(C857:C886)</f>
        <v>2619900</v>
      </c>
    </row>
    <row r="887" customFormat="false" ht="11.25" hidden="false" customHeight="false" outlineLevel="0" collapsed="false">
      <c r="A887" s="199" t="n">
        <v>36431</v>
      </c>
      <c r="B887" s="192" t="n">
        <v>36431</v>
      </c>
      <c r="C887" s="306" t="n">
        <f aca="false">VLOOKUP($B887,data!$A$6:$M$15000,12)</f>
        <v>3008000</v>
      </c>
      <c r="D887" s="9" t="n">
        <f aca="false">IF(B887&lt;&gt;"",MONTH(B887),0)</f>
        <v>9</v>
      </c>
      <c r="E887" s="306" t="n">
        <f aca="false">AVERAGE(C881:C887)</f>
        <v>2785285.71428571</v>
      </c>
      <c r="F887" s="306" t="n">
        <f aca="false">AVERAGE(C858:C887)</f>
        <v>2632400</v>
      </c>
    </row>
    <row r="888" customFormat="false" ht="11.25" hidden="false" customHeight="false" outlineLevel="0" collapsed="false">
      <c r="A888" s="199" t="n">
        <v>36432</v>
      </c>
      <c r="B888" s="192" t="n">
        <v>36432</v>
      </c>
      <c r="C888" s="306" t="n">
        <f aca="false">VLOOKUP($B888,data!$A$6:$M$15000,12)</f>
        <v>3112000</v>
      </c>
      <c r="D888" s="9" t="n">
        <f aca="false">IF(B888&lt;&gt;"",MONTH(B888),0)</f>
        <v>9</v>
      </c>
      <c r="E888" s="306" t="n">
        <f aca="false">AVERAGE(C882:C888)</f>
        <v>2814285.71428571</v>
      </c>
      <c r="F888" s="306" t="n">
        <f aca="false">AVERAGE(C859:C888)</f>
        <v>2634333.33333333</v>
      </c>
    </row>
    <row r="889" customFormat="false" ht="11.25" hidden="false" customHeight="false" outlineLevel="0" collapsed="false">
      <c r="A889" s="199" t="n">
        <v>36433</v>
      </c>
      <c r="B889" s="192" t="n">
        <v>36433</v>
      </c>
      <c r="C889" s="306" t="n">
        <f aca="false">VLOOKUP($B889,data!$A$6:$M$15000,12)</f>
        <v>3168000</v>
      </c>
      <c r="D889" s="9" t="n">
        <f aca="false">IF(B889&lt;&gt;"",MONTH(B889),0)</f>
        <v>9</v>
      </c>
      <c r="E889" s="306" t="n">
        <f aca="false">AVERAGE(C883:C889)</f>
        <v>2856571.42857143</v>
      </c>
      <c r="F889" s="306" t="n">
        <f aca="false">AVERAGE(C860:C889)</f>
        <v>2645233.33333333</v>
      </c>
    </row>
    <row r="890" customFormat="false" ht="11.25" hidden="false" customHeight="false" outlineLevel="0" collapsed="false">
      <c r="A890" s="199" t="n">
        <v>36434</v>
      </c>
      <c r="B890" s="192" t="n">
        <v>36434</v>
      </c>
      <c r="C890" s="306" t="n">
        <f aca="false">VLOOKUP($B890,data!$A$6:$M$15000,12)</f>
        <v>2905000</v>
      </c>
      <c r="D890" s="9" t="n">
        <f aca="false">IF(B890&lt;&gt;"",MONTH(B890),0)</f>
        <v>10</v>
      </c>
      <c r="E890" s="306" t="n">
        <f aca="false">AVERAGE(C884:C890)</f>
        <v>2872000</v>
      </c>
      <c r="F890" s="306" t="n">
        <f aca="false">AVERAGE(C861:C890)</f>
        <v>2654833.33333333</v>
      </c>
    </row>
    <row r="891" customFormat="false" ht="11.25" hidden="false" customHeight="false" outlineLevel="0" collapsed="false">
      <c r="A891" s="199" t="n">
        <v>36435</v>
      </c>
      <c r="B891" s="192" t="n">
        <v>36435</v>
      </c>
      <c r="C891" s="306" t="n">
        <f aca="false">VLOOKUP($B891,data!$A$6:$M$15000,12)</f>
        <v>2573000</v>
      </c>
      <c r="D891" s="9" t="n">
        <f aca="false">IF(B891&lt;&gt;"",MONTH(B891),0)</f>
        <v>10</v>
      </c>
      <c r="E891" s="306" t="n">
        <f aca="false">AVERAGE(C885:C891)</f>
        <v>2885428.57142857</v>
      </c>
      <c r="F891" s="306" t="n">
        <f aca="false">AVERAGE(C862:C891)</f>
        <v>2655300</v>
      </c>
    </row>
    <row r="892" customFormat="false" ht="11.25" hidden="false" customHeight="false" outlineLevel="0" collapsed="false">
      <c r="A892" s="199" t="n">
        <v>36436</v>
      </c>
      <c r="B892" s="192" t="n">
        <v>36436</v>
      </c>
      <c r="C892" s="306" t="n">
        <f aca="false">VLOOKUP($B892,data!$A$6:$M$15000,12)</f>
        <v>2567000</v>
      </c>
      <c r="D892" s="9" t="n">
        <f aca="false">IF(B892&lt;&gt;"",MONTH(B892),0)</f>
        <v>10</v>
      </c>
      <c r="E892" s="306" t="n">
        <f aca="false">AVERAGE(C886:C892)</f>
        <v>2904571.42857143</v>
      </c>
      <c r="F892" s="306" t="n">
        <f aca="false">AVERAGE(C863:C892)</f>
        <v>2660466.66666667</v>
      </c>
    </row>
    <row r="893" customFormat="false" ht="11.25" hidden="false" customHeight="false" outlineLevel="0" collapsed="false">
      <c r="A893" s="199" t="n">
        <v>36437</v>
      </c>
      <c r="B893" s="192" t="n">
        <v>36437</v>
      </c>
      <c r="C893" s="306" t="n">
        <f aca="false">VLOOKUP($B893,data!$A$6:$M$15000,12)</f>
        <v>2954000</v>
      </c>
      <c r="D893" s="9" t="n">
        <f aca="false">IF(B893&lt;&gt;"",MONTH(B893),0)</f>
        <v>10</v>
      </c>
      <c r="E893" s="306" t="n">
        <f aca="false">AVERAGE(C887:C893)</f>
        <v>2898142.85714286</v>
      </c>
      <c r="F893" s="306" t="n">
        <f aca="false">AVERAGE(C864:C893)</f>
        <v>2688033.33333333</v>
      </c>
    </row>
    <row r="894" customFormat="false" ht="11.25" hidden="false" customHeight="false" outlineLevel="0" collapsed="false">
      <c r="A894" s="199" t="n">
        <v>36438</v>
      </c>
      <c r="B894" s="192" t="n">
        <v>36438</v>
      </c>
      <c r="C894" s="306" t="n">
        <f aca="false">VLOOKUP($B894,data!$A$6:$M$15000,12)</f>
        <v>3049000</v>
      </c>
      <c r="D894" s="9" t="n">
        <f aca="false">IF(B894&lt;&gt;"",MONTH(B894),0)</f>
        <v>10</v>
      </c>
      <c r="E894" s="306" t="n">
        <f aca="false">AVERAGE(C888:C894)</f>
        <v>2904000</v>
      </c>
      <c r="F894" s="306" t="n">
        <f aca="false">AVERAGE(C865:C894)</f>
        <v>2723466.66666667</v>
      </c>
    </row>
    <row r="895" customFormat="false" ht="11.25" hidden="false" customHeight="false" outlineLevel="0" collapsed="false">
      <c r="A895" s="199" t="n">
        <v>36439</v>
      </c>
      <c r="B895" s="192" t="n">
        <v>36439</v>
      </c>
      <c r="C895" s="306" t="n">
        <f aca="false">VLOOKUP($B895,data!$A$6:$M$15000,12)</f>
        <v>3013000</v>
      </c>
      <c r="D895" s="9" t="n">
        <f aca="false">IF(B895&lt;&gt;"",MONTH(B895),0)</f>
        <v>10</v>
      </c>
      <c r="E895" s="306" t="n">
        <f aca="false">AVERAGE(C889:C895)</f>
        <v>2889857.14285714</v>
      </c>
      <c r="F895" s="306" t="n">
        <f aca="false">AVERAGE(C866:C895)</f>
        <v>2750966.66666667</v>
      </c>
    </row>
    <row r="896" customFormat="false" ht="11.25" hidden="false" customHeight="false" outlineLevel="0" collapsed="false">
      <c r="A896" s="199" t="n">
        <v>36440</v>
      </c>
      <c r="B896" s="192" t="n">
        <v>36440</v>
      </c>
      <c r="C896" s="306" t="n">
        <f aca="false">VLOOKUP($B896,data!$A$6:$M$15000,12)</f>
        <v>3109000</v>
      </c>
      <c r="D896" s="9" t="n">
        <f aca="false">IF(B896&lt;&gt;"",MONTH(B896),0)</f>
        <v>10</v>
      </c>
      <c r="E896" s="306" t="n">
        <f aca="false">AVERAGE(C890:C896)</f>
        <v>2881428.57142857</v>
      </c>
      <c r="F896" s="306" t="n">
        <f aca="false">AVERAGE(C867:C896)</f>
        <v>2765400</v>
      </c>
    </row>
    <row r="897" customFormat="false" ht="11.25" hidden="false" customHeight="false" outlineLevel="0" collapsed="false">
      <c r="A897" s="199" t="n">
        <v>36441</v>
      </c>
      <c r="B897" s="192" t="n">
        <v>36441</v>
      </c>
      <c r="C897" s="306" t="n">
        <f aca="false">VLOOKUP($B897,data!$A$6:$M$15000,12)</f>
        <v>3166000</v>
      </c>
      <c r="D897" s="9" t="n">
        <f aca="false">IF(B897&lt;&gt;"",MONTH(B897),0)</f>
        <v>10</v>
      </c>
      <c r="E897" s="306" t="n">
        <f aca="false">AVERAGE(C891:C897)</f>
        <v>2918714.28571429</v>
      </c>
      <c r="F897" s="306" t="n">
        <f aca="false">AVERAGE(C868:C897)</f>
        <v>2774900</v>
      </c>
    </row>
    <row r="898" customFormat="false" ht="11.25" hidden="false" customHeight="false" outlineLevel="0" collapsed="false">
      <c r="A898" s="199" t="n">
        <v>36442</v>
      </c>
      <c r="B898" s="192" t="n">
        <v>36442</v>
      </c>
      <c r="C898" s="306" t="n">
        <f aca="false">VLOOKUP($B898,data!$A$6:$M$15000,12)</f>
        <v>2520000</v>
      </c>
      <c r="D898" s="9" t="n">
        <f aca="false">IF(B898&lt;&gt;"",MONTH(B898),0)</f>
        <v>10</v>
      </c>
      <c r="E898" s="306" t="n">
        <f aca="false">AVERAGE(C892:C898)</f>
        <v>2911142.85714286</v>
      </c>
      <c r="F898" s="306" t="n">
        <f aca="false">AVERAGE(C869:C898)</f>
        <v>2768233.33333333</v>
      </c>
    </row>
    <row r="899" customFormat="false" ht="11.25" hidden="false" customHeight="false" outlineLevel="0" collapsed="false">
      <c r="A899" s="199" t="n">
        <v>36443</v>
      </c>
      <c r="B899" s="192" t="n">
        <v>36443</v>
      </c>
      <c r="C899" s="306" t="n">
        <f aca="false">VLOOKUP($B899,data!$A$6:$M$15000,12)</f>
        <v>2698000</v>
      </c>
      <c r="D899" s="9" t="n">
        <f aca="false">IF(B899&lt;&gt;"",MONTH(B899),0)</f>
        <v>10</v>
      </c>
      <c r="E899" s="306" t="n">
        <f aca="false">AVERAGE(C893:C899)</f>
        <v>2929857.14285714</v>
      </c>
      <c r="F899" s="306" t="n">
        <f aca="false">AVERAGE(C870:C899)</f>
        <v>2766433.33333333</v>
      </c>
    </row>
    <row r="900" customFormat="false" ht="11.25" hidden="false" customHeight="false" outlineLevel="0" collapsed="false">
      <c r="A900" s="199" t="n">
        <v>36444</v>
      </c>
      <c r="B900" s="192" t="n">
        <v>36444</v>
      </c>
      <c r="C900" s="306" t="n">
        <f aca="false">VLOOKUP($B900,data!$A$6:$M$15000,12)</f>
        <v>3288000</v>
      </c>
      <c r="D900" s="9" t="n">
        <f aca="false">IF(B900&lt;&gt;"",MONTH(B900),0)</f>
        <v>10</v>
      </c>
      <c r="E900" s="306" t="n">
        <f aca="false">AVERAGE(C894:C900)</f>
        <v>2977571.42857143</v>
      </c>
      <c r="F900" s="306" t="n">
        <f aca="false">AVERAGE(C871:C900)</f>
        <v>2796133.33333333</v>
      </c>
    </row>
    <row r="901" customFormat="false" ht="11.25" hidden="false" customHeight="false" outlineLevel="0" collapsed="false">
      <c r="A901" s="199" t="n">
        <v>36445</v>
      </c>
      <c r="B901" s="192" t="n">
        <v>36445</v>
      </c>
      <c r="C901" s="306" t="n">
        <f aca="false">VLOOKUP($B901,data!$A$6:$M$15000,12)</f>
        <v>3374000</v>
      </c>
      <c r="D901" s="9" t="n">
        <f aca="false">IF(B901&lt;&gt;"",MONTH(B901),0)</f>
        <v>10</v>
      </c>
      <c r="E901" s="306" t="n">
        <f aca="false">AVERAGE(C895:C901)</f>
        <v>3024000</v>
      </c>
      <c r="F901" s="306" t="n">
        <f aca="false">AVERAGE(C872:C901)</f>
        <v>2832166.66666667</v>
      </c>
    </row>
    <row r="902" customFormat="false" ht="11.25" hidden="false" customHeight="false" outlineLevel="0" collapsed="false">
      <c r="A902" s="199" t="n">
        <v>36446</v>
      </c>
      <c r="B902" s="192" t="n">
        <v>36446</v>
      </c>
      <c r="C902" s="306" t="n">
        <f aca="false">VLOOKUP($B902,data!$A$6:$M$15000,12)</f>
        <v>3387000</v>
      </c>
      <c r="D902" s="9" t="n">
        <f aca="false">IF(B902&lt;&gt;"",MONTH(B902),0)</f>
        <v>10</v>
      </c>
      <c r="E902" s="306" t="n">
        <f aca="false">AVERAGE(C896:C902)</f>
        <v>3077428.57142857</v>
      </c>
      <c r="F902" s="306" t="n">
        <f aca="false">AVERAGE(C873:C902)</f>
        <v>2849733.33333333</v>
      </c>
    </row>
    <row r="903" customFormat="false" ht="11.25" hidden="false" customHeight="false" outlineLevel="0" collapsed="false">
      <c r="A903" s="199" t="n">
        <v>36447</v>
      </c>
      <c r="B903" s="192" t="n">
        <v>36447</v>
      </c>
      <c r="C903" s="306" t="n">
        <f aca="false">VLOOKUP($B903,data!$A$6:$M$15000,12)</f>
        <v>3223000</v>
      </c>
      <c r="D903" s="9" t="n">
        <f aca="false">IF(B903&lt;&gt;"",MONTH(B903),0)</f>
        <v>10</v>
      </c>
      <c r="E903" s="306" t="n">
        <f aca="false">AVERAGE(C897:C903)</f>
        <v>3093714.28571429</v>
      </c>
      <c r="F903" s="306" t="n">
        <f aca="false">AVERAGE(C874:C903)</f>
        <v>2863666.66666667</v>
      </c>
    </row>
    <row r="904" customFormat="false" ht="11.25" hidden="false" customHeight="false" outlineLevel="0" collapsed="false">
      <c r="A904" s="199" t="n">
        <v>36448</v>
      </c>
      <c r="B904" s="192" t="n">
        <v>36448</v>
      </c>
      <c r="C904" s="306" t="n">
        <f aca="false">VLOOKUP($B904,data!$A$6:$M$15000,12)</f>
        <v>3085000</v>
      </c>
      <c r="D904" s="9" t="n">
        <f aca="false">IF(B904&lt;&gt;"",MONTH(B904),0)</f>
        <v>10</v>
      </c>
      <c r="E904" s="306" t="n">
        <f aca="false">AVERAGE(C898:C904)</f>
        <v>3082142.85714286</v>
      </c>
      <c r="F904" s="306" t="n">
        <f aca="false">AVERAGE(C875:C904)</f>
        <v>2872033.33333333</v>
      </c>
    </row>
    <row r="905" customFormat="false" ht="11.25" hidden="false" customHeight="false" outlineLevel="0" collapsed="false">
      <c r="A905" s="199" t="n">
        <v>36449</v>
      </c>
      <c r="B905" s="192" t="n">
        <v>36449</v>
      </c>
      <c r="C905" s="306" t="n">
        <f aca="false">VLOOKUP($B905,data!$A$6:$M$15000,12)</f>
        <v>2843000</v>
      </c>
      <c r="D905" s="9" t="n">
        <f aca="false">IF(B905&lt;&gt;"",MONTH(B905),0)</f>
        <v>10</v>
      </c>
      <c r="E905" s="306" t="n">
        <f aca="false">AVERAGE(C899:C905)</f>
        <v>3128285.71428571</v>
      </c>
      <c r="F905" s="306" t="n">
        <f aca="false">AVERAGE(C876:C905)</f>
        <v>2874233.33333333</v>
      </c>
    </row>
    <row r="906" customFormat="false" ht="11.25" hidden="false" customHeight="false" outlineLevel="0" collapsed="false">
      <c r="A906" s="199" t="n">
        <v>36450</v>
      </c>
      <c r="B906" s="192" t="n">
        <v>36450</v>
      </c>
      <c r="C906" s="306" t="n">
        <f aca="false">VLOOKUP($B906,data!$A$6:$M$15000,12)</f>
        <v>2616000</v>
      </c>
      <c r="D906" s="9" t="n">
        <f aca="false">IF(B906&lt;&gt;"",MONTH(B906),0)</f>
        <v>10</v>
      </c>
      <c r="E906" s="306" t="n">
        <f aca="false">AVERAGE(C900:C906)</f>
        <v>3116571.42857143</v>
      </c>
      <c r="F906" s="306" t="n">
        <f aca="false">AVERAGE(C877:C906)</f>
        <v>2874333.33333333</v>
      </c>
    </row>
    <row r="907" customFormat="false" ht="11.25" hidden="false" customHeight="false" outlineLevel="0" collapsed="false">
      <c r="A907" s="199" t="n">
        <v>36451</v>
      </c>
      <c r="B907" s="192" t="n">
        <v>36451</v>
      </c>
      <c r="C907" s="306" t="n">
        <f aca="false">VLOOKUP($B907,data!$A$6:$M$15000,12)</f>
        <v>3024000</v>
      </c>
      <c r="D907" s="9" t="n">
        <f aca="false">IF(B907&lt;&gt;"",MONTH(B907),0)</f>
        <v>10</v>
      </c>
      <c r="E907" s="306" t="n">
        <f aca="false">AVERAGE(C901:C907)</f>
        <v>3078857.14285714</v>
      </c>
      <c r="F907" s="306" t="n">
        <f aca="false">AVERAGE(C878:C907)</f>
        <v>2897800</v>
      </c>
    </row>
    <row r="908" customFormat="false" ht="11.25" hidden="false" customHeight="false" outlineLevel="0" collapsed="false">
      <c r="A908" s="199" t="n">
        <v>36452</v>
      </c>
      <c r="B908" s="192" t="n">
        <v>36452</v>
      </c>
      <c r="C908" s="306" t="n">
        <f aca="false">VLOOKUP($B908,data!$A$6:$M$15000,12)</f>
        <v>3040000</v>
      </c>
      <c r="D908" s="9" t="n">
        <f aca="false">IF(B908&lt;&gt;"",MONTH(B908),0)</f>
        <v>10</v>
      </c>
      <c r="E908" s="306" t="n">
        <f aca="false">AVERAGE(C902:C908)</f>
        <v>3031142.85714286</v>
      </c>
      <c r="F908" s="306" t="n">
        <f aca="false">AVERAGE(C879:C908)</f>
        <v>2925466.66666667</v>
      </c>
    </row>
    <row r="909" customFormat="false" ht="11.25" hidden="false" customHeight="false" outlineLevel="0" collapsed="false">
      <c r="A909" s="199" t="n">
        <v>36453</v>
      </c>
      <c r="B909" s="192" t="n">
        <v>36453</v>
      </c>
      <c r="C909" s="306" t="n">
        <f aca="false">VLOOKUP($B909,data!$A$6:$M$15000,12)</f>
        <v>3132000</v>
      </c>
      <c r="D909" s="9" t="n">
        <f aca="false">IF(B909&lt;&gt;"",MONTH(B909),0)</f>
        <v>10</v>
      </c>
      <c r="E909" s="306" t="n">
        <f aca="false">AVERAGE(C903:C909)</f>
        <v>2994714.28571429</v>
      </c>
      <c r="F909" s="306" t="n">
        <f aca="false">AVERAGE(C880:C909)</f>
        <v>2938733.33333333</v>
      </c>
    </row>
    <row r="910" customFormat="false" ht="11.25" hidden="false" customHeight="false" outlineLevel="0" collapsed="false">
      <c r="A910" s="199" t="n">
        <v>36454</v>
      </c>
      <c r="B910" s="192" t="n">
        <v>36454</v>
      </c>
      <c r="C910" s="306" t="n">
        <f aca="false">VLOOKUP($B910,data!$A$6:$M$15000,12)</f>
        <v>3147000</v>
      </c>
      <c r="D910" s="9" t="n">
        <f aca="false">IF(B910&lt;&gt;"",MONTH(B910),0)</f>
        <v>10</v>
      </c>
      <c r="E910" s="306" t="n">
        <f aca="false">AVERAGE(C904:C910)</f>
        <v>2983857.14285714</v>
      </c>
      <c r="F910" s="306" t="n">
        <f aca="false">AVERAGE(C881:C910)</f>
        <v>2949666.66666667</v>
      </c>
    </row>
    <row r="911" customFormat="false" ht="11.25" hidden="false" customHeight="false" outlineLevel="0" collapsed="false">
      <c r="A911" s="199" t="n">
        <v>36455</v>
      </c>
      <c r="B911" s="192" t="n">
        <v>36455</v>
      </c>
      <c r="C911" s="306" t="n">
        <f aca="false">VLOOKUP($B911,data!$A$6:$M$15000,12)</f>
        <v>3019000</v>
      </c>
      <c r="D911" s="9" t="n">
        <f aca="false">IF(B911&lt;&gt;"",MONTH(B911),0)</f>
        <v>10</v>
      </c>
      <c r="E911" s="306" t="n">
        <f aca="false">AVERAGE(C905:C911)</f>
        <v>2974428.57142857</v>
      </c>
      <c r="F911" s="306" t="n">
        <f aca="false">AVERAGE(C882:C911)</f>
        <v>2953333.33333333</v>
      </c>
    </row>
    <row r="912" customFormat="false" ht="11.25" hidden="false" customHeight="false" outlineLevel="0" collapsed="false">
      <c r="A912" s="199" t="n">
        <v>36456</v>
      </c>
      <c r="B912" s="192" t="n">
        <v>36456</v>
      </c>
      <c r="C912" s="306" t="n">
        <f aca="false">VLOOKUP($B912,data!$A$6:$M$15000,12)</f>
        <v>2595000</v>
      </c>
      <c r="D912" s="9" t="n">
        <f aca="false">IF(B912&lt;&gt;"",MONTH(B912),0)</f>
        <v>10</v>
      </c>
      <c r="E912" s="306" t="n">
        <f aca="false">AVERAGE(C906:C912)</f>
        <v>2939000</v>
      </c>
      <c r="F912" s="306" t="n">
        <f aca="false">AVERAGE(C883:C912)</f>
        <v>2944100</v>
      </c>
    </row>
    <row r="913" customFormat="false" ht="11.25" hidden="false" customHeight="false" outlineLevel="0" collapsed="false">
      <c r="A913" s="199" t="n">
        <v>36457</v>
      </c>
      <c r="B913" s="192" t="n">
        <v>36457</v>
      </c>
      <c r="C913" s="306" t="n">
        <f aca="false">VLOOKUP($B913,data!$A$6:$M$15000,12)</f>
        <v>2577000</v>
      </c>
      <c r="D913" s="9" t="n">
        <f aca="false">IF(B913&lt;&gt;"",MONTH(B913),0)</f>
        <v>10</v>
      </c>
      <c r="E913" s="306" t="n">
        <f aca="false">AVERAGE(C907:C913)</f>
        <v>2933428.57142857</v>
      </c>
      <c r="F913" s="306" t="n">
        <f aca="false">AVERAGE(C884:C913)</f>
        <v>2936766.66666667</v>
      </c>
    </row>
    <row r="914" customFormat="false" ht="11.25" hidden="false" customHeight="false" outlineLevel="0" collapsed="false">
      <c r="A914" s="199" t="n">
        <v>36458</v>
      </c>
      <c r="B914" s="192" t="n">
        <v>36458</v>
      </c>
      <c r="C914" s="306" t="n">
        <f aca="false">VLOOKUP($B914,data!$A$6:$M$15000,12)</f>
        <v>3071000</v>
      </c>
      <c r="D914" s="9" t="n">
        <f aca="false">IF(B914&lt;&gt;"",MONTH(B914),0)</f>
        <v>10</v>
      </c>
      <c r="E914" s="306" t="n">
        <f aca="false">AVERAGE(C908:C914)</f>
        <v>2940142.85714286</v>
      </c>
      <c r="F914" s="306" t="n">
        <f aca="false">AVERAGE(C885:C914)</f>
        <v>2956500</v>
      </c>
    </row>
    <row r="915" customFormat="false" ht="11.25" hidden="false" customHeight="false" outlineLevel="0" collapsed="false">
      <c r="A915" s="199" t="n">
        <v>36459</v>
      </c>
      <c r="B915" s="192" t="n">
        <v>36459</v>
      </c>
      <c r="C915" s="306" t="n">
        <f aca="false">VLOOKUP($B915,data!$A$6:$M$15000,12)</f>
        <v>3167000</v>
      </c>
      <c r="D915" s="9" t="n">
        <f aca="false">IF(B915&lt;&gt;"",MONTH(B915),0)</f>
        <v>10</v>
      </c>
      <c r="E915" s="306" t="n">
        <f aca="false">AVERAGE(C909:C915)</f>
        <v>2958285.71428571</v>
      </c>
      <c r="F915" s="306" t="n">
        <f aca="false">AVERAGE(C886:C915)</f>
        <v>2980966.66666667</v>
      </c>
    </row>
    <row r="916" customFormat="false" ht="11.25" hidden="false" customHeight="false" outlineLevel="0" collapsed="false">
      <c r="A916" s="199" t="n">
        <v>36460</v>
      </c>
      <c r="B916" s="192" t="n">
        <v>36460</v>
      </c>
      <c r="C916" s="306" t="n">
        <f aca="false">VLOOKUP($B916,data!$A$6:$M$15000,12)</f>
        <v>3286000</v>
      </c>
      <c r="D916" s="9" t="n">
        <f aca="false">IF(B916&lt;&gt;"",MONTH(B916),0)</f>
        <v>10</v>
      </c>
      <c r="E916" s="306" t="n">
        <f aca="false">AVERAGE(C910:C916)</f>
        <v>2980285.71428571</v>
      </c>
      <c r="F916" s="306" t="n">
        <f aca="false">AVERAGE(C887:C916)</f>
        <v>2990533.33333333</v>
      </c>
    </row>
    <row r="917" customFormat="false" ht="11.25" hidden="false" customHeight="false" outlineLevel="0" collapsed="false">
      <c r="A917" s="199" t="n">
        <v>36461</v>
      </c>
      <c r="B917" s="192" t="n">
        <v>36461</v>
      </c>
      <c r="C917" s="306" t="n">
        <f aca="false">VLOOKUP($B917,data!$A$6:$M$15000,12)</f>
        <v>3099000</v>
      </c>
      <c r="D917" s="9" t="n">
        <f aca="false">IF(B917&lt;&gt;"",MONTH(B917),0)</f>
        <v>10</v>
      </c>
      <c r="E917" s="306" t="n">
        <f aca="false">AVERAGE(C911:C917)</f>
        <v>2973428.57142857</v>
      </c>
      <c r="F917" s="306" t="n">
        <f aca="false">AVERAGE(C888:C917)</f>
        <v>2993566.66666667</v>
      </c>
    </row>
    <row r="918" customFormat="false" ht="11.25" hidden="false" customHeight="false" outlineLevel="0" collapsed="false">
      <c r="A918" s="199" t="n">
        <v>36462</v>
      </c>
      <c r="B918" s="192" t="n">
        <v>36462</v>
      </c>
      <c r="C918" s="306" t="n">
        <f aca="false">VLOOKUP($B918,data!$A$6:$M$15000,12)</f>
        <v>2962000</v>
      </c>
      <c r="D918" s="9" t="n">
        <f aca="false">IF(B918&lt;&gt;"",MONTH(B918),0)</f>
        <v>10</v>
      </c>
      <c r="E918" s="306" t="n">
        <f aca="false">AVERAGE(C912:C918)</f>
        <v>2965285.71428571</v>
      </c>
      <c r="F918" s="306" t="n">
        <f aca="false">AVERAGE(C889:C918)</f>
        <v>2988566.66666667</v>
      </c>
    </row>
    <row r="919" customFormat="false" ht="11.25" hidden="false" customHeight="false" outlineLevel="0" collapsed="false">
      <c r="A919" s="199" t="n">
        <v>36463</v>
      </c>
      <c r="B919" s="192" t="n">
        <v>36463</v>
      </c>
      <c r="C919" s="306" t="n">
        <f aca="false">VLOOKUP($B919,data!$A$6:$M$15000,12)</f>
        <v>2918000</v>
      </c>
      <c r="D919" s="9" t="n">
        <f aca="false">IF(B919&lt;&gt;"",MONTH(B919),0)</f>
        <v>10</v>
      </c>
      <c r="E919" s="306" t="n">
        <f aca="false">AVERAGE(C913:C919)</f>
        <v>3011428.57142857</v>
      </c>
      <c r="F919" s="306" t="n">
        <f aca="false">AVERAGE(C890:C919)</f>
        <v>2980233.33333333</v>
      </c>
    </row>
    <row r="920" customFormat="false" ht="11.25" hidden="false" customHeight="false" outlineLevel="0" collapsed="false">
      <c r="A920" s="199" t="n">
        <v>36464</v>
      </c>
      <c r="B920" s="192" t="n">
        <v>36464</v>
      </c>
      <c r="C920" s="306" t="n">
        <f aca="false">VLOOKUP($B920,data!$A$6:$M$15000,12)</f>
        <v>2480000</v>
      </c>
      <c r="D920" s="9" t="n">
        <f aca="false">IF(B920&lt;&gt;"",MONTH(B920),0)</f>
        <v>10</v>
      </c>
      <c r="E920" s="306" t="n">
        <f aca="false">AVERAGE(C914:C920)</f>
        <v>2997571.42857143</v>
      </c>
      <c r="F920" s="306" t="n">
        <f aca="false">AVERAGE(C891:C920)</f>
        <v>2966066.66666667</v>
      </c>
    </row>
    <row r="921" customFormat="false" ht="11.25" hidden="false" customHeight="false" outlineLevel="0" collapsed="false">
      <c r="A921" s="199" t="n">
        <v>36465</v>
      </c>
      <c r="B921" s="192" t="n">
        <v>36465</v>
      </c>
      <c r="C921" s="306" t="n">
        <f aca="false">VLOOKUP($B921,data!$A$6:$M$15000,12)</f>
        <v>2895000</v>
      </c>
      <c r="D921" s="9" t="n">
        <f aca="false">IF(B921&lt;&gt;"",MONTH(B921),0)</f>
        <v>11</v>
      </c>
      <c r="E921" s="306" t="n">
        <f aca="false">AVERAGE(C915:C921)</f>
        <v>2972428.57142857</v>
      </c>
      <c r="F921" s="306" t="n">
        <f aca="false">AVERAGE(C892:C921)</f>
        <v>2976800</v>
      </c>
    </row>
    <row r="922" customFormat="false" ht="11.25" hidden="false" customHeight="false" outlineLevel="0" collapsed="false">
      <c r="A922" s="199" t="n">
        <v>36466</v>
      </c>
      <c r="B922" s="192" t="n">
        <v>36466</v>
      </c>
      <c r="C922" s="306" t="n">
        <f aca="false">VLOOKUP($B922,data!$A$6:$M$15000,12)</f>
        <v>2990000</v>
      </c>
      <c r="D922" s="9" t="n">
        <f aca="false">IF(B922&lt;&gt;"",MONTH(B922),0)</f>
        <v>11</v>
      </c>
      <c r="E922" s="306" t="n">
        <f aca="false">AVERAGE(C916:C922)</f>
        <v>2947142.85714286</v>
      </c>
      <c r="F922" s="306" t="n">
        <f aca="false">AVERAGE(C893:C922)</f>
        <v>2990900</v>
      </c>
    </row>
    <row r="923" customFormat="false" ht="11.25" hidden="false" customHeight="false" outlineLevel="0" collapsed="false">
      <c r="A923" s="199" t="n">
        <v>36467</v>
      </c>
      <c r="B923" s="192" t="n">
        <v>36467</v>
      </c>
      <c r="C923" s="306" t="n">
        <f aca="false">VLOOKUP($B923,data!$A$6:$M$15000,12)</f>
        <v>2866000</v>
      </c>
      <c r="D923" s="9" t="n">
        <f aca="false">IF(B923&lt;&gt;"",MONTH(B923),0)</f>
        <v>11</v>
      </c>
      <c r="E923" s="306" t="n">
        <f aca="false">AVERAGE(C917:C923)</f>
        <v>2887142.85714286</v>
      </c>
      <c r="F923" s="306" t="n">
        <f aca="false">AVERAGE(C894:C923)</f>
        <v>2987966.66666667</v>
      </c>
    </row>
    <row r="924" customFormat="false" ht="11.25" hidden="false" customHeight="false" outlineLevel="0" collapsed="false">
      <c r="A924" s="199" t="n">
        <v>36468</v>
      </c>
      <c r="B924" s="192" t="n">
        <v>36468</v>
      </c>
      <c r="C924" s="306" t="n">
        <f aca="false">VLOOKUP($B924,data!$A$6:$M$15000,12)</f>
        <v>2814000</v>
      </c>
      <c r="D924" s="9" t="n">
        <f aca="false">IF(B924&lt;&gt;"",MONTH(B924),0)</f>
        <v>11</v>
      </c>
      <c r="E924" s="306" t="n">
        <f aca="false">AVERAGE(C918:C924)</f>
        <v>2846428.57142857</v>
      </c>
      <c r="F924" s="306" t="n">
        <f aca="false">AVERAGE(C895:C924)</f>
        <v>2980133.33333333</v>
      </c>
    </row>
    <row r="925" customFormat="false" ht="11.25" hidden="false" customHeight="false" outlineLevel="0" collapsed="false">
      <c r="A925" s="199" t="n">
        <v>36469</v>
      </c>
      <c r="B925" s="192" t="n">
        <v>36469</v>
      </c>
      <c r="C925" s="306" t="n">
        <f aca="false">VLOOKUP($B925,data!$A$6:$M$15000,12)</f>
        <v>2794000</v>
      </c>
      <c r="D925" s="9" t="n">
        <f aca="false">IF(B925&lt;&gt;"",MONTH(B925),0)</f>
        <v>11</v>
      </c>
      <c r="E925" s="306" t="n">
        <f aca="false">AVERAGE(C919:C925)</f>
        <v>2822428.57142857</v>
      </c>
      <c r="F925" s="306" t="n">
        <f aca="false">AVERAGE(C896:C925)</f>
        <v>2972833.33333333</v>
      </c>
    </row>
    <row r="926" customFormat="false" ht="11.25" hidden="false" customHeight="false" outlineLevel="0" collapsed="false">
      <c r="A926" s="199" t="n">
        <v>36470</v>
      </c>
      <c r="B926" s="192" t="n">
        <v>36470</v>
      </c>
      <c r="C926" s="306" t="n">
        <f aca="false">VLOOKUP($B926,data!$A$6:$M$15000,12)</f>
        <v>2508000</v>
      </c>
      <c r="D926" s="9" t="n">
        <f aca="false">IF(B926&lt;&gt;"",MONTH(B926),0)</f>
        <v>11</v>
      </c>
      <c r="E926" s="306" t="n">
        <f aca="false">AVERAGE(C920:C926)</f>
        <v>2763857.14285714</v>
      </c>
      <c r="F926" s="306" t="n">
        <f aca="false">AVERAGE(C897:C926)</f>
        <v>2952800</v>
      </c>
    </row>
    <row r="927" customFormat="false" ht="11.25" hidden="false" customHeight="false" outlineLevel="0" collapsed="false">
      <c r="A927" s="199" t="n">
        <v>36471</v>
      </c>
      <c r="B927" s="192" t="n">
        <v>36471</v>
      </c>
      <c r="C927" s="306" t="n">
        <f aca="false">VLOOKUP($B927,data!$A$6:$M$15000,12)</f>
        <v>2305000</v>
      </c>
      <c r="D927" s="9" t="n">
        <f aca="false">IF(B927&lt;&gt;"",MONTH(B927),0)</f>
        <v>11</v>
      </c>
      <c r="E927" s="306" t="n">
        <f aca="false">AVERAGE(C921:C927)</f>
        <v>2738857.14285714</v>
      </c>
      <c r="F927" s="306" t="n">
        <f aca="false">AVERAGE(C898:C927)</f>
        <v>2924100</v>
      </c>
    </row>
    <row r="928" customFormat="false" ht="11.25" hidden="false" customHeight="false" outlineLevel="0" collapsed="false">
      <c r="A928" s="199" t="n">
        <v>36472</v>
      </c>
      <c r="B928" s="192" t="n">
        <v>36472</v>
      </c>
      <c r="C928" s="306" t="n">
        <f aca="false">VLOOKUP($B928,data!$A$6:$M$15000,12)</f>
        <v>2917000</v>
      </c>
      <c r="D928" s="9" t="n">
        <f aca="false">IF(B928&lt;&gt;"",MONTH(B928),0)</f>
        <v>11</v>
      </c>
      <c r="E928" s="306" t="n">
        <f aca="false">AVERAGE(C922:C928)</f>
        <v>2742000</v>
      </c>
      <c r="F928" s="306" t="n">
        <f aca="false">AVERAGE(C899:C928)</f>
        <v>2937333.33333333</v>
      </c>
    </row>
    <row r="929" customFormat="false" ht="11.25" hidden="false" customHeight="false" outlineLevel="0" collapsed="false">
      <c r="A929" s="199" t="n">
        <v>36473</v>
      </c>
      <c r="B929" s="192" t="n">
        <v>36473</v>
      </c>
      <c r="C929" s="306" t="n">
        <f aca="false">VLOOKUP($B929,data!$A$6:$M$15000,12)</f>
        <v>2890000</v>
      </c>
      <c r="D929" s="9" t="n">
        <f aca="false">IF(B929&lt;&gt;"",MONTH(B929),0)</f>
        <v>11</v>
      </c>
      <c r="E929" s="306" t="n">
        <f aca="false">AVERAGE(C923:C929)</f>
        <v>2727714.28571429</v>
      </c>
      <c r="F929" s="306" t="n">
        <f aca="false">AVERAGE(C900:C929)</f>
        <v>2943733.33333333</v>
      </c>
    </row>
    <row r="930" customFormat="false" ht="11.25" hidden="false" customHeight="false" outlineLevel="0" collapsed="false">
      <c r="A930" s="199" t="n">
        <v>36474</v>
      </c>
      <c r="B930" s="192" t="n">
        <v>36474</v>
      </c>
      <c r="C930" s="306" t="n">
        <f aca="false">VLOOKUP($B930,data!$A$6:$M$15000,12)</f>
        <v>2919000</v>
      </c>
      <c r="D930" s="9" t="n">
        <f aca="false">IF(B930&lt;&gt;"",MONTH(B930),0)</f>
        <v>11</v>
      </c>
      <c r="E930" s="306" t="n">
        <f aca="false">AVERAGE(C924:C930)</f>
        <v>2735285.71428571</v>
      </c>
      <c r="F930" s="306" t="n">
        <f aca="false">AVERAGE(C901:C930)</f>
        <v>2931433.33333333</v>
      </c>
    </row>
    <row r="931" customFormat="false" ht="11.25" hidden="false" customHeight="false" outlineLevel="0" collapsed="false">
      <c r="A931" s="199" t="n">
        <v>36475</v>
      </c>
      <c r="B931" s="192" t="n">
        <v>36475</v>
      </c>
      <c r="C931" s="306" t="n">
        <f aca="false">VLOOKUP($B931,data!$A$6:$M$15000,12)</f>
        <v>2818000</v>
      </c>
      <c r="D931" s="9" t="n">
        <f aca="false">IF(B931&lt;&gt;"",MONTH(B931),0)</f>
        <v>11</v>
      </c>
      <c r="E931" s="306" t="n">
        <f aca="false">AVERAGE(C925:C931)</f>
        <v>2735857.14285714</v>
      </c>
      <c r="F931" s="306" t="n">
        <f aca="false">AVERAGE(C902:C931)</f>
        <v>2912900</v>
      </c>
    </row>
    <row r="932" customFormat="false" ht="11.25" hidden="false" customHeight="false" outlineLevel="0" collapsed="false">
      <c r="A932" s="199" t="n">
        <v>36476</v>
      </c>
      <c r="B932" s="192" t="n">
        <v>36476</v>
      </c>
      <c r="C932" s="306" t="n">
        <f aca="false">VLOOKUP($B932,data!$A$6:$M$15000,12)</f>
        <v>2601000</v>
      </c>
      <c r="D932" s="9" t="n">
        <f aca="false">IF(B932&lt;&gt;"",MONTH(B932),0)</f>
        <v>11</v>
      </c>
      <c r="E932" s="306" t="n">
        <f aca="false">AVERAGE(C926:C932)</f>
        <v>2708285.71428571</v>
      </c>
      <c r="F932" s="306" t="n">
        <f aca="false">AVERAGE(C903:C932)</f>
        <v>2886700</v>
      </c>
    </row>
    <row r="933" customFormat="false" ht="11.25" hidden="false" customHeight="false" outlineLevel="0" collapsed="false">
      <c r="A933" s="199" t="n">
        <v>36477</v>
      </c>
      <c r="B933" s="192" t="n">
        <v>36477</v>
      </c>
      <c r="C933" s="306" t="n">
        <f aca="false">VLOOKUP($B933,data!$A$6:$M$15000,12)</f>
        <v>2311000</v>
      </c>
      <c r="D933" s="9" t="n">
        <f aca="false">IF(B933&lt;&gt;"",MONTH(B933),0)</f>
        <v>11</v>
      </c>
      <c r="E933" s="306" t="n">
        <f aca="false">AVERAGE(C927:C933)</f>
        <v>2680142.85714286</v>
      </c>
      <c r="F933" s="306" t="n">
        <f aca="false">AVERAGE(C904:C933)</f>
        <v>2856300</v>
      </c>
    </row>
    <row r="934" customFormat="false" ht="11.25" hidden="false" customHeight="false" outlineLevel="0" collapsed="false">
      <c r="A934" s="199" t="n">
        <v>36478</v>
      </c>
      <c r="B934" s="192" t="n">
        <v>36478</v>
      </c>
      <c r="C934" s="306" t="n">
        <f aca="false">VLOOKUP($B934,data!$A$6:$M$15000,12)</f>
        <v>2280000</v>
      </c>
      <c r="D934" s="9" t="n">
        <f aca="false">IF(B934&lt;&gt;"",MONTH(B934),0)</f>
        <v>11</v>
      </c>
      <c r="E934" s="306" t="n">
        <f aca="false">AVERAGE(C928:C934)</f>
        <v>2676571.42857143</v>
      </c>
      <c r="F934" s="306" t="n">
        <f aca="false">AVERAGE(C905:C934)</f>
        <v>2829466.66666667</v>
      </c>
    </row>
    <row r="935" customFormat="false" ht="11.25" hidden="false" customHeight="false" outlineLevel="0" collapsed="false">
      <c r="A935" s="199" t="n">
        <v>36479</v>
      </c>
      <c r="B935" s="192" t="n">
        <v>36479</v>
      </c>
      <c r="C935" s="306" t="n">
        <f aca="false">VLOOKUP($B935,data!$A$6:$M$15000,12)</f>
        <v>2696000</v>
      </c>
      <c r="D935" s="9" t="n">
        <f aca="false">IF(B935&lt;&gt;"",MONTH(B935),0)</f>
        <v>11</v>
      </c>
      <c r="E935" s="306" t="n">
        <f aca="false">AVERAGE(C929:C935)</f>
        <v>2645000</v>
      </c>
      <c r="F935" s="306" t="n">
        <f aca="false">AVERAGE(C906:C935)</f>
        <v>2824566.66666667</v>
      </c>
    </row>
    <row r="936" customFormat="false" ht="11.25" hidden="false" customHeight="false" outlineLevel="0" collapsed="false">
      <c r="A936" s="199" t="n">
        <v>36480</v>
      </c>
      <c r="B936" s="192" t="n">
        <v>36480</v>
      </c>
      <c r="C936" s="306" t="n">
        <f aca="false">VLOOKUP($B936,data!$A$6:$M$15000,12)</f>
        <v>2684000</v>
      </c>
      <c r="D936" s="9" t="n">
        <f aca="false">IF(B936&lt;&gt;"",MONTH(B936),0)</f>
        <v>11</v>
      </c>
      <c r="E936" s="306" t="n">
        <f aca="false">AVERAGE(C930:C936)</f>
        <v>2615571.42857143</v>
      </c>
      <c r="F936" s="306" t="n">
        <f aca="false">AVERAGE(C907:C936)</f>
        <v>2826833.33333333</v>
      </c>
    </row>
    <row r="937" customFormat="false" ht="11.25" hidden="false" customHeight="false" outlineLevel="0" collapsed="false">
      <c r="A937" s="199" t="n">
        <v>36481</v>
      </c>
      <c r="B937" s="192" t="n">
        <v>36481</v>
      </c>
      <c r="C937" s="306" t="n">
        <f aca="false">VLOOKUP($B937,data!$A$6:$M$15000,12)</f>
        <v>2793000</v>
      </c>
      <c r="D937" s="9" t="n">
        <f aca="false">IF(B937&lt;&gt;"",MONTH(B937),0)</f>
        <v>11</v>
      </c>
      <c r="E937" s="306" t="n">
        <f aca="false">AVERAGE(C931:C937)</f>
        <v>2597571.42857143</v>
      </c>
      <c r="F937" s="306" t="n">
        <f aca="false">AVERAGE(C908:C937)</f>
        <v>2819133.33333333</v>
      </c>
    </row>
    <row r="938" customFormat="false" ht="11.25" hidden="false" customHeight="false" outlineLevel="0" collapsed="false">
      <c r="A938" s="199" t="n">
        <v>36482</v>
      </c>
      <c r="B938" s="192" t="n">
        <v>36482</v>
      </c>
      <c r="C938" s="306" t="n">
        <f aca="false">VLOOKUP($B938,data!$A$6:$M$15000,12)</f>
        <v>2905000</v>
      </c>
      <c r="D938" s="9" t="n">
        <f aca="false">IF(B938&lt;&gt;"",MONTH(B938),0)</f>
        <v>11</v>
      </c>
      <c r="E938" s="306" t="n">
        <f aca="false">AVERAGE(C932:C938)</f>
        <v>2610000</v>
      </c>
      <c r="F938" s="306" t="n">
        <f aca="false">AVERAGE(C909:C938)</f>
        <v>2814633.33333333</v>
      </c>
    </row>
    <row r="939" customFormat="false" ht="11.25" hidden="false" customHeight="false" outlineLevel="0" collapsed="false">
      <c r="A939" s="199" t="n">
        <v>36483</v>
      </c>
      <c r="B939" s="192" t="n">
        <v>36483</v>
      </c>
      <c r="C939" s="306" t="n">
        <f aca="false">VLOOKUP($B939,data!$A$6:$M$15000,12)</f>
        <v>2745000</v>
      </c>
      <c r="D939" s="9" t="n">
        <f aca="false">IF(B939&lt;&gt;"",MONTH(B939),0)</f>
        <v>11</v>
      </c>
      <c r="E939" s="306" t="n">
        <f aca="false">AVERAGE(C933:C939)</f>
        <v>2630571.42857143</v>
      </c>
      <c r="F939" s="306" t="n">
        <f aca="false">AVERAGE(C910:C939)</f>
        <v>2801733.33333333</v>
      </c>
    </row>
    <row r="940" customFormat="false" ht="11.25" hidden="false" customHeight="false" outlineLevel="0" collapsed="false">
      <c r="A940" s="199" t="n">
        <v>36484</v>
      </c>
      <c r="B940" s="192" t="n">
        <v>36484</v>
      </c>
      <c r="C940" s="306" t="n">
        <f aca="false">VLOOKUP($B940,data!$A$6:$M$15000,12)</f>
        <v>2612000</v>
      </c>
      <c r="D940" s="9" t="n">
        <f aca="false">IF(B940&lt;&gt;"",MONTH(B940),0)</f>
        <v>11</v>
      </c>
      <c r="E940" s="306" t="n">
        <f aca="false">AVERAGE(C934:C940)</f>
        <v>2673571.42857143</v>
      </c>
      <c r="F940" s="306" t="n">
        <f aca="false">AVERAGE(C911:C940)</f>
        <v>2783900</v>
      </c>
    </row>
    <row r="941" customFormat="false" ht="11.25" hidden="false" customHeight="false" outlineLevel="0" collapsed="false">
      <c r="A941" s="199" t="n">
        <v>36485</v>
      </c>
      <c r="B941" s="192" t="n">
        <v>36485</v>
      </c>
      <c r="C941" s="306" t="n">
        <f aca="false">VLOOKUP($B941,data!$A$6:$M$15000,12)</f>
        <v>2806000</v>
      </c>
      <c r="D941" s="9" t="n">
        <f aca="false">IF(B941&lt;&gt;"",MONTH(B941),0)</f>
        <v>11</v>
      </c>
      <c r="E941" s="306" t="n">
        <f aca="false">AVERAGE(C935:C941)</f>
        <v>2748714.28571429</v>
      </c>
      <c r="F941" s="306" t="n">
        <f aca="false">AVERAGE(C912:C941)</f>
        <v>2776800</v>
      </c>
    </row>
    <row r="942" customFormat="false" ht="11.25" hidden="false" customHeight="false" outlineLevel="0" collapsed="false">
      <c r="A942" s="199" t="n">
        <v>36486</v>
      </c>
      <c r="B942" s="192" t="n">
        <v>36486</v>
      </c>
      <c r="C942" s="306" t="n">
        <f aca="false">VLOOKUP($B942,data!$A$6:$M$15000,12)</f>
        <v>3360000</v>
      </c>
      <c r="D942" s="9" t="n">
        <f aca="false">IF(B942&lt;&gt;"",MONTH(B942),0)</f>
        <v>11</v>
      </c>
      <c r="E942" s="306" t="n">
        <f aca="false">AVERAGE(C936:C942)</f>
        <v>2843571.42857143</v>
      </c>
      <c r="F942" s="306" t="n">
        <f aca="false">AVERAGE(C913:C942)</f>
        <v>2802300</v>
      </c>
    </row>
    <row r="943" customFormat="false" ht="11.25" hidden="false" customHeight="false" outlineLevel="0" collapsed="false">
      <c r="A943" s="199" t="n">
        <v>36487</v>
      </c>
      <c r="B943" s="192" t="n">
        <v>36487</v>
      </c>
      <c r="C943" s="306" t="n">
        <f aca="false">VLOOKUP($B943,data!$A$6:$M$15000,12)</f>
        <v>3065000</v>
      </c>
      <c r="D943" s="9" t="n">
        <f aca="false">IF(B943&lt;&gt;"",MONTH(B943),0)</f>
        <v>11</v>
      </c>
      <c r="E943" s="306" t="n">
        <f aca="false">AVERAGE(C937:C943)</f>
        <v>2898000</v>
      </c>
      <c r="F943" s="306" t="n">
        <f aca="false">AVERAGE(C914:C943)</f>
        <v>2818566.66666667</v>
      </c>
    </row>
    <row r="944" customFormat="false" ht="11.25" hidden="false" customHeight="false" outlineLevel="0" collapsed="false">
      <c r="A944" s="199" t="n">
        <v>36488</v>
      </c>
      <c r="B944" s="192" t="n">
        <v>36488</v>
      </c>
      <c r="C944" s="306" t="n">
        <f aca="false">VLOOKUP($B944,data!$A$6:$M$15000,12)</f>
        <v>2990000</v>
      </c>
      <c r="D944" s="9" t="n">
        <f aca="false">IF(B944&lt;&gt;"",MONTH(B944),0)</f>
        <v>11</v>
      </c>
      <c r="E944" s="306" t="n">
        <f aca="false">AVERAGE(C938:C944)</f>
        <v>2926142.85714286</v>
      </c>
      <c r="F944" s="306" t="n">
        <f aca="false">AVERAGE(C915:C944)</f>
        <v>2815866.66666667</v>
      </c>
    </row>
    <row r="945" customFormat="false" ht="11.25" hidden="false" customHeight="false" outlineLevel="0" collapsed="false">
      <c r="A945" s="199" t="n">
        <v>36489</v>
      </c>
      <c r="B945" s="192" t="n">
        <v>36489</v>
      </c>
      <c r="C945" s="306" t="n">
        <f aca="false">VLOOKUP($B945,data!$A$6:$M$15000,12)</f>
        <v>2420000</v>
      </c>
      <c r="D945" s="9" t="n">
        <f aca="false">IF(B945&lt;&gt;"",MONTH(B945),0)</f>
        <v>11</v>
      </c>
      <c r="E945" s="306" t="n">
        <f aca="false">AVERAGE(C939:C945)</f>
        <v>2856857.14285714</v>
      </c>
      <c r="F945" s="306" t="n">
        <f aca="false">AVERAGE(C916:C945)</f>
        <v>2790966.66666667</v>
      </c>
    </row>
    <row r="946" customFormat="false" ht="11.25" hidden="false" customHeight="false" outlineLevel="0" collapsed="false">
      <c r="A946" s="199" t="n">
        <v>36490</v>
      </c>
      <c r="B946" s="192" t="n">
        <v>36490</v>
      </c>
      <c r="C946" s="306" t="n">
        <f aca="false">VLOOKUP($B946,data!$A$6:$M$15000,12)</f>
        <v>2331000</v>
      </c>
      <c r="D946" s="9" t="n">
        <f aca="false">IF(B946&lt;&gt;"",MONTH(B946),0)</f>
        <v>11</v>
      </c>
      <c r="E946" s="306" t="n">
        <f aca="false">AVERAGE(C940:C946)</f>
        <v>2797714.28571429</v>
      </c>
      <c r="F946" s="306" t="n">
        <f aca="false">AVERAGE(C917:C946)</f>
        <v>2759133.33333333</v>
      </c>
    </row>
    <row r="947" customFormat="false" ht="11.25" hidden="false" customHeight="false" outlineLevel="0" collapsed="false">
      <c r="A947" s="199" t="n">
        <v>36491</v>
      </c>
      <c r="B947" s="192" t="n">
        <v>36491</v>
      </c>
      <c r="C947" s="306" t="n">
        <f aca="false">VLOOKUP($B947,data!$A$6:$M$15000,12)</f>
        <v>2428000</v>
      </c>
      <c r="D947" s="9" t="n">
        <f aca="false">IF(B947&lt;&gt;"",MONTH(B947),0)</f>
        <v>11</v>
      </c>
      <c r="E947" s="306" t="n">
        <f aca="false">AVERAGE(C941:C947)</f>
        <v>2771428.57142857</v>
      </c>
      <c r="F947" s="306" t="n">
        <f aca="false">AVERAGE(C918:C947)</f>
        <v>2736766.66666667</v>
      </c>
    </row>
    <row r="948" customFormat="false" ht="11.25" hidden="false" customHeight="false" outlineLevel="0" collapsed="false">
      <c r="A948" s="199" t="n">
        <v>36492</v>
      </c>
      <c r="B948" s="192" t="n">
        <v>36492</v>
      </c>
      <c r="C948" s="306" t="n">
        <f aca="false">VLOOKUP($B948,data!$A$6:$M$15000,12)</f>
        <v>2565000</v>
      </c>
      <c r="D948" s="9" t="n">
        <f aca="false">IF(B948&lt;&gt;"",MONTH(B948),0)</f>
        <v>11</v>
      </c>
      <c r="E948" s="306" t="n">
        <f aca="false">AVERAGE(C942:C948)</f>
        <v>2737000</v>
      </c>
      <c r="F948" s="306" t="n">
        <f aca="false">AVERAGE(C919:C948)</f>
        <v>2723533.33333333</v>
      </c>
    </row>
    <row r="949" customFormat="false" ht="11.25" hidden="false" customHeight="false" outlineLevel="0" collapsed="false">
      <c r="A949" s="199" t="n">
        <v>36493</v>
      </c>
      <c r="B949" s="192" t="n">
        <v>36493</v>
      </c>
      <c r="C949" s="306" t="n">
        <f aca="false">VLOOKUP($B949,data!$A$6:$M$15000,12)</f>
        <v>2871000</v>
      </c>
      <c r="D949" s="9" t="n">
        <f aca="false">IF(B949&lt;&gt;"",MONTH(B949),0)</f>
        <v>11</v>
      </c>
      <c r="E949" s="306" t="n">
        <f aca="false">AVERAGE(C943:C949)</f>
        <v>2667142.85714286</v>
      </c>
      <c r="F949" s="306" t="n">
        <f aca="false">AVERAGE(C920:C949)</f>
        <v>2721966.66666667</v>
      </c>
    </row>
    <row r="950" customFormat="false" ht="11.25" hidden="false" customHeight="false" outlineLevel="0" collapsed="false">
      <c r="A950" s="199" t="n">
        <v>36494</v>
      </c>
      <c r="B950" s="192" t="n">
        <v>36494</v>
      </c>
      <c r="C950" s="306" t="n">
        <f aca="false">VLOOKUP($B950,data!$A$6:$M$15000,12)</f>
        <v>2979000</v>
      </c>
      <c r="D950" s="9" t="n">
        <f aca="false">IF(B950&lt;&gt;"",MONTH(B950),0)</f>
        <v>11</v>
      </c>
      <c r="E950" s="306" t="n">
        <f aca="false">AVERAGE(C944:C950)</f>
        <v>2654857.14285714</v>
      </c>
      <c r="F950" s="306" t="n">
        <f aca="false">AVERAGE(C921:C950)</f>
        <v>2738600</v>
      </c>
    </row>
    <row r="951" customFormat="false" ht="11.25" hidden="false" customHeight="false" outlineLevel="0" collapsed="false">
      <c r="A951" s="199" t="n">
        <v>36495</v>
      </c>
      <c r="B951" s="192" t="n">
        <v>36495</v>
      </c>
      <c r="C951" s="306" t="n">
        <f aca="false">VLOOKUP($B951,data!$A$6:$M$15000,12)</f>
        <v>3224000</v>
      </c>
      <c r="D951" s="9" t="n">
        <f aca="false">IF(B951&lt;&gt;"",MONTH(B951),0)</f>
        <v>12</v>
      </c>
      <c r="E951" s="306" t="n">
        <f aca="false">AVERAGE(C945:C951)</f>
        <v>2688285.71428571</v>
      </c>
      <c r="F951" s="306" t="n">
        <f aca="false">AVERAGE(C922:C951)</f>
        <v>2749566.66666667</v>
      </c>
    </row>
    <row r="952" customFormat="false" ht="11.25" hidden="false" customHeight="false" outlineLevel="0" collapsed="false">
      <c r="A952" s="199" t="n">
        <v>36496</v>
      </c>
      <c r="B952" s="192" t="n">
        <v>36496</v>
      </c>
      <c r="C952" s="306" t="n">
        <f aca="false">VLOOKUP($B952,data!$A$6:$M$15000,12)</f>
        <v>3158000</v>
      </c>
      <c r="D952" s="9" t="n">
        <f aca="false">IF(B952&lt;&gt;"",MONTH(B952),0)</f>
        <v>12</v>
      </c>
      <c r="E952" s="306" t="n">
        <f aca="false">AVERAGE(C946:C952)</f>
        <v>2793714.28571429</v>
      </c>
      <c r="F952" s="306" t="n">
        <f aca="false">AVERAGE(C923:C952)</f>
        <v>2755166.66666667</v>
      </c>
    </row>
    <row r="953" customFormat="false" ht="11.25" hidden="false" customHeight="false" outlineLevel="0" collapsed="false">
      <c r="A953" s="199" t="n">
        <v>36497</v>
      </c>
      <c r="B953" s="192" t="n">
        <v>36497</v>
      </c>
      <c r="C953" s="306" t="n">
        <f aca="false">VLOOKUP($B953,data!$A$6:$M$15000,12)</f>
        <v>3203000</v>
      </c>
      <c r="D953" s="9" t="n">
        <f aca="false">IF(B953&lt;&gt;"",MONTH(B953),0)</f>
        <v>12</v>
      </c>
      <c r="E953" s="306" t="n">
        <f aca="false">AVERAGE(C947:C953)</f>
        <v>2918285.71428571</v>
      </c>
      <c r="F953" s="306" t="n">
        <f aca="false">AVERAGE(C924:C953)</f>
        <v>2766400</v>
      </c>
    </row>
    <row r="954" customFormat="false" ht="11.25" hidden="false" customHeight="false" outlineLevel="0" collapsed="false">
      <c r="A954" s="199" t="n">
        <v>36498</v>
      </c>
      <c r="B954" s="192" t="n">
        <v>36498</v>
      </c>
      <c r="C954" s="306" t="n">
        <f aca="false">VLOOKUP($B954,data!$A$6:$M$15000,12)</f>
        <v>2990000</v>
      </c>
      <c r="D954" s="9" t="n">
        <f aca="false">IF(B954&lt;&gt;"",MONTH(B954),0)</f>
        <v>12</v>
      </c>
      <c r="E954" s="306" t="n">
        <f aca="false">AVERAGE(C948:C954)</f>
        <v>2998571.42857143</v>
      </c>
      <c r="F954" s="306" t="n">
        <f aca="false">AVERAGE(C925:C954)</f>
        <v>2772266.66666667</v>
      </c>
    </row>
    <row r="955" customFormat="false" ht="11.25" hidden="false" customHeight="false" outlineLevel="0" collapsed="false">
      <c r="A955" s="199" t="n">
        <v>36499</v>
      </c>
      <c r="B955" s="192" t="n">
        <v>36499</v>
      </c>
      <c r="C955" s="306" t="n">
        <f aca="false">VLOOKUP($B955,data!$A$6:$M$15000,12)</f>
        <v>3143000</v>
      </c>
      <c r="D955" s="9" t="n">
        <f aca="false">IF(B955&lt;&gt;"",MONTH(B955),0)</f>
        <v>12</v>
      </c>
      <c r="E955" s="306" t="n">
        <f aca="false">AVERAGE(C949:C955)</f>
        <v>3081142.85714286</v>
      </c>
      <c r="F955" s="306" t="n">
        <f aca="false">AVERAGE(C926:C955)</f>
        <v>2783900</v>
      </c>
    </row>
    <row r="956" customFormat="false" ht="11.25" hidden="false" customHeight="false" outlineLevel="0" collapsed="false">
      <c r="A956" s="199" t="n">
        <v>36500</v>
      </c>
      <c r="B956" s="192" t="n">
        <v>36500</v>
      </c>
      <c r="C956" s="306" t="n">
        <f aca="false">VLOOKUP($B956,data!$A$6:$M$15000,12)</f>
        <v>3467000</v>
      </c>
      <c r="D956" s="9" t="n">
        <f aca="false">IF(B956&lt;&gt;"",MONTH(B956),0)</f>
        <v>12</v>
      </c>
      <c r="E956" s="306" t="n">
        <f aca="false">AVERAGE(C950:C956)</f>
        <v>3166285.71428571</v>
      </c>
      <c r="F956" s="306" t="n">
        <f aca="false">AVERAGE(C927:C956)</f>
        <v>2815866.66666667</v>
      </c>
    </row>
    <row r="957" customFormat="false" ht="11.25" hidden="false" customHeight="false" outlineLevel="0" collapsed="false">
      <c r="A957" s="199" t="n">
        <v>36501</v>
      </c>
      <c r="B957" s="192" t="n">
        <v>36501</v>
      </c>
      <c r="C957" s="306" t="n">
        <f aca="false">VLOOKUP($B957,data!$A$6:$M$15000,12)</f>
        <v>3562000</v>
      </c>
      <c r="D957" s="9" t="n">
        <f aca="false">IF(B957&lt;&gt;"",MONTH(B957),0)</f>
        <v>12</v>
      </c>
      <c r="E957" s="306" t="n">
        <f aca="false">AVERAGE(C951:C957)</f>
        <v>3249571.42857143</v>
      </c>
      <c r="F957" s="306" t="n">
        <f aca="false">AVERAGE(C928:C957)</f>
        <v>2857766.66666667</v>
      </c>
    </row>
    <row r="958" customFormat="false" ht="11.25" hidden="false" customHeight="false" outlineLevel="0" collapsed="false">
      <c r="A958" s="199" t="n">
        <v>36502</v>
      </c>
      <c r="B958" s="192" t="n">
        <v>36502</v>
      </c>
      <c r="C958" s="306" t="n">
        <f aca="false">VLOOKUP($B958,data!$A$6:$M$15000,12)</f>
        <v>3659000</v>
      </c>
      <c r="D958" s="9" t="n">
        <f aca="false">IF(B958&lt;&gt;"",MONTH(B958),0)</f>
        <v>12</v>
      </c>
      <c r="E958" s="306" t="n">
        <f aca="false">AVERAGE(C952:C958)</f>
        <v>3311714.28571429</v>
      </c>
      <c r="F958" s="306" t="n">
        <f aca="false">AVERAGE(C929:C958)</f>
        <v>2882500</v>
      </c>
    </row>
    <row r="959" customFormat="false" ht="11.25" hidden="false" customHeight="false" outlineLevel="0" collapsed="false">
      <c r="A959" s="199" t="n">
        <v>36503</v>
      </c>
      <c r="B959" s="192" t="n">
        <v>36503</v>
      </c>
      <c r="C959" s="306" t="n">
        <f aca="false">VLOOKUP($B959,data!$A$6:$M$15000,12)</f>
        <v>3636000</v>
      </c>
      <c r="D959" s="9" t="n">
        <f aca="false">IF(B959&lt;&gt;"",MONTH(B959),0)</f>
        <v>12</v>
      </c>
      <c r="E959" s="306" t="n">
        <f aca="false">AVERAGE(C953:C959)</f>
        <v>3380000</v>
      </c>
      <c r="F959" s="306" t="n">
        <f aca="false">AVERAGE(C930:C959)</f>
        <v>2907366.66666667</v>
      </c>
    </row>
    <row r="960" customFormat="false" ht="11.25" hidden="false" customHeight="false" outlineLevel="0" collapsed="false">
      <c r="A960" s="199" t="n">
        <v>36504</v>
      </c>
      <c r="B960" s="192" t="n">
        <v>36504</v>
      </c>
      <c r="C960" s="306" t="n">
        <f aca="false">VLOOKUP($B960,data!$A$6:$M$15000,12)</f>
        <v>3676000</v>
      </c>
      <c r="D960" s="9" t="n">
        <f aca="false">IF(B960&lt;&gt;"",MONTH(B960),0)</f>
        <v>12</v>
      </c>
      <c r="E960" s="306" t="n">
        <f aca="false">AVERAGE(C954:C960)</f>
        <v>3447571.42857143</v>
      </c>
      <c r="F960" s="306" t="n">
        <f aca="false">AVERAGE(C931:C960)</f>
        <v>2932600</v>
      </c>
    </row>
    <row r="961" customFormat="false" ht="11.25" hidden="false" customHeight="false" outlineLevel="0" collapsed="false">
      <c r="A961" s="199" t="n">
        <v>36505</v>
      </c>
      <c r="B961" s="192" t="n">
        <v>36505</v>
      </c>
      <c r="C961" s="306" t="n">
        <f aca="false">VLOOKUP($B961,data!$A$6:$M$15000,12)</f>
        <v>3292000</v>
      </c>
      <c r="D961" s="9" t="n">
        <f aca="false">IF(B961&lt;&gt;"",MONTH(B961),0)</f>
        <v>12</v>
      </c>
      <c r="E961" s="306" t="n">
        <f aca="false">AVERAGE(C955:C961)</f>
        <v>3490714.28571429</v>
      </c>
      <c r="F961" s="306" t="n">
        <f aca="false">AVERAGE(C932:C961)</f>
        <v>2948400</v>
      </c>
    </row>
    <row r="962" customFormat="false" ht="11.25" hidden="false" customHeight="false" outlineLevel="0" collapsed="false">
      <c r="A962" s="199" t="n">
        <v>36506</v>
      </c>
      <c r="B962" s="192" t="n">
        <v>36506</v>
      </c>
      <c r="C962" s="306" t="n">
        <f aca="false">VLOOKUP($B962,data!$A$6:$M$15000,12)</f>
        <v>3256000</v>
      </c>
      <c r="D962" s="9" t="n">
        <f aca="false">IF(B962&lt;&gt;"",MONTH(B962),0)</f>
        <v>12</v>
      </c>
      <c r="E962" s="306" t="n">
        <f aca="false">AVERAGE(C956:C962)</f>
        <v>3506857.14285714</v>
      </c>
      <c r="F962" s="306" t="n">
        <f aca="false">AVERAGE(C933:C962)</f>
        <v>2970233.33333333</v>
      </c>
    </row>
    <row r="963" customFormat="false" ht="11.25" hidden="false" customHeight="false" outlineLevel="0" collapsed="false">
      <c r="A963" s="199" t="n">
        <v>36507</v>
      </c>
      <c r="B963" s="192" t="n">
        <v>36507</v>
      </c>
      <c r="C963" s="306" t="n">
        <f aca="false">VLOOKUP($B963,data!$A$6:$M$15000,12)</f>
        <v>3774000</v>
      </c>
      <c r="D963" s="9" t="n">
        <f aca="false">IF(B963&lt;&gt;"",MONTH(B963),0)</f>
        <v>12</v>
      </c>
      <c r="E963" s="306" t="n">
        <f aca="false">AVERAGE(C957:C963)</f>
        <v>3550714.28571429</v>
      </c>
      <c r="F963" s="306" t="n">
        <f aca="false">AVERAGE(C934:C963)</f>
        <v>3019000</v>
      </c>
    </row>
    <row r="964" customFormat="false" ht="11.25" hidden="false" customHeight="false" outlineLevel="0" collapsed="false">
      <c r="A964" s="199" t="n">
        <v>36508</v>
      </c>
      <c r="B964" s="192" t="n">
        <v>36508</v>
      </c>
      <c r="C964" s="306" t="n">
        <f aca="false">VLOOKUP($B964,data!$A$6:$M$15000,12)</f>
        <v>3813000</v>
      </c>
      <c r="D964" s="9" t="n">
        <f aca="false">IF(B964&lt;&gt;"",MONTH(B964),0)</f>
        <v>12</v>
      </c>
      <c r="E964" s="306" t="n">
        <f aca="false">AVERAGE(C958:C964)</f>
        <v>3586571.42857143</v>
      </c>
      <c r="F964" s="306" t="n">
        <f aca="false">AVERAGE(C935:C964)</f>
        <v>3070100</v>
      </c>
    </row>
    <row r="965" customFormat="false" ht="11.25" hidden="false" customHeight="false" outlineLevel="0" collapsed="false">
      <c r="A965" s="199" t="n">
        <v>36509</v>
      </c>
      <c r="B965" s="192" t="n">
        <v>36509</v>
      </c>
      <c r="C965" s="306" t="n">
        <f aca="false">VLOOKUP($B965,data!$A$6:$M$15000,12)</f>
        <v>3494000</v>
      </c>
      <c r="D965" s="9" t="n">
        <f aca="false">IF(B965&lt;&gt;"",MONTH(B965),0)</f>
        <v>12</v>
      </c>
      <c r="E965" s="306" t="n">
        <f aca="false">AVERAGE(C959:C965)</f>
        <v>3563000</v>
      </c>
      <c r="F965" s="306" t="n">
        <f aca="false">AVERAGE(C936:C965)</f>
        <v>3096700</v>
      </c>
    </row>
    <row r="966" customFormat="false" ht="11.25" hidden="false" customHeight="false" outlineLevel="0" collapsed="false">
      <c r="A966" s="199" t="n">
        <v>36510</v>
      </c>
      <c r="B966" s="192" t="n">
        <v>36510</v>
      </c>
      <c r="C966" s="306" t="n">
        <f aca="false">VLOOKUP($B966,data!$A$6:$M$15000,12)</f>
        <v>3143000</v>
      </c>
      <c r="D966" s="9" t="n">
        <f aca="false">IF(B966&lt;&gt;"",MONTH(B966),0)</f>
        <v>12</v>
      </c>
      <c r="E966" s="306" t="n">
        <f aca="false">AVERAGE(C960:C966)</f>
        <v>3492571.42857143</v>
      </c>
      <c r="F966" s="306" t="n">
        <f aca="false">AVERAGE(C937:C966)</f>
        <v>3112000</v>
      </c>
    </row>
    <row r="967" customFormat="false" ht="11.25" hidden="false" customHeight="false" outlineLevel="0" collapsed="false">
      <c r="A967" s="199" t="n">
        <v>36511</v>
      </c>
      <c r="B967" s="192" t="n">
        <v>36511</v>
      </c>
      <c r="C967" s="306" t="n">
        <f aca="false">VLOOKUP($B967,data!$A$6:$M$15000,12)</f>
        <v>2874000</v>
      </c>
      <c r="D967" s="9" t="n">
        <f aca="false">IF(B967&lt;&gt;"",MONTH(B967),0)</f>
        <v>12</v>
      </c>
      <c r="E967" s="306" t="n">
        <f aca="false">AVERAGE(C961:C967)</f>
        <v>3378000</v>
      </c>
      <c r="F967" s="306" t="n">
        <f aca="false">AVERAGE(C938:C967)</f>
        <v>3114700</v>
      </c>
    </row>
    <row r="968" customFormat="false" ht="11.25" hidden="false" customHeight="false" outlineLevel="0" collapsed="false">
      <c r="A968" s="199" t="n">
        <v>36512</v>
      </c>
      <c r="B968" s="192" t="n">
        <v>36512</v>
      </c>
      <c r="C968" s="306" t="n">
        <f aca="false">VLOOKUP($B968,data!$A$6:$M$15000,12)</f>
        <v>2717000</v>
      </c>
      <c r="D968" s="9" t="n">
        <f aca="false">IF(B968&lt;&gt;"",MONTH(B968),0)</f>
        <v>12</v>
      </c>
      <c r="E968" s="306" t="n">
        <f aca="false">AVERAGE(C962:C968)</f>
        <v>3295857.14285714</v>
      </c>
      <c r="F968" s="306" t="n">
        <f aca="false">AVERAGE(C939:C968)</f>
        <v>3108433.33333333</v>
      </c>
    </row>
    <row r="969" customFormat="false" ht="11.25" hidden="false" customHeight="false" outlineLevel="0" collapsed="false">
      <c r="A969" s="199" t="n">
        <v>36513</v>
      </c>
      <c r="B969" s="192" t="n">
        <v>36513</v>
      </c>
      <c r="C969" s="306" t="n">
        <f aca="false">VLOOKUP($B969,data!$A$6:$M$15000,12)</f>
        <v>2619000</v>
      </c>
      <c r="D969" s="9" t="n">
        <f aca="false">IF(B969&lt;&gt;"",MONTH(B969),0)</f>
        <v>12</v>
      </c>
      <c r="E969" s="306" t="n">
        <f aca="false">AVERAGE(C963:C969)</f>
        <v>3204857.14285714</v>
      </c>
      <c r="F969" s="306" t="n">
        <f aca="false">AVERAGE(C940:C969)</f>
        <v>3104233.33333333</v>
      </c>
    </row>
    <row r="970" customFormat="false" ht="11.25" hidden="false" customHeight="false" outlineLevel="0" collapsed="false">
      <c r="A970" s="199" t="n">
        <v>36514</v>
      </c>
      <c r="B970" s="192" t="n">
        <v>36514</v>
      </c>
      <c r="C970" s="306" t="n">
        <f aca="false">VLOOKUP($B970,data!$A$6:$M$15000,12)</f>
        <v>2880000</v>
      </c>
      <c r="D970" s="9" t="n">
        <f aca="false">IF(B970&lt;&gt;"",MONTH(B970),0)</f>
        <v>12</v>
      </c>
      <c r="E970" s="306" t="n">
        <f aca="false">AVERAGE(C964:C970)</f>
        <v>3077142.85714286</v>
      </c>
      <c r="F970" s="306" t="n">
        <f aca="false">AVERAGE(C941:C970)</f>
        <v>3113166.66666667</v>
      </c>
    </row>
    <row r="971" customFormat="false" ht="11.25" hidden="false" customHeight="false" outlineLevel="0" collapsed="false">
      <c r="A971" s="199" t="n">
        <v>36515</v>
      </c>
      <c r="B971" s="192" t="n">
        <v>36515</v>
      </c>
      <c r="C971" s="306" t="n">
        <f aca="false">VLOOKUP($B971,data!$A$6:$M$15000,12)</f>
        <v>2859000</v>
      </c>
      <c r="D971" s="9" t="n">
        <f aca="false">IF(B971&lt;&gt;"",MONTH(B971),0)</f>
        <v>12</v>
      </c>
      <c r="E971" s="306" t="n">
        <f aca="false">AVERAGE(C965:C971)</f>
        <v>2940857.14285714</v>
      </c>
      <c r="F971" s="306" t="n">
        <f aca="false">AVERAGE(C942:C971)</f>
        <v>3114933.33333333</v>
      </c>
    </row>
    <row r="972" customFormat="false" ht="11.25" hidden="false" customHeight="false" outlineLevel="0" collapsed="false">
      <c r="A972" s="199" t="n">
        <v>36516</v>
      </c>
      <c r="B972" s="192" t="n">
        <v>36516</v>
      </c>
      <c r="C972" s="306" t="n">
        <f aca="false">VLOOKUP($B972,data!$A$6:$M$15000,12)</f>
        <v>2875000</v>
      </c>
      <c r="D972" s="9" t="n">
        <f aca="false">IF(B972&lt;&gt;"",MONTH(B972),0)</f>
        <v>12</v>
      </c>
      <c r="E972" s="306" t="n">
        <f aca="false">AVERAGE(C966:C972)</f>
        <v>2852428.57142857</v>
      </c>
      <c r="F972" s="306" t="n">
        <f aca="false">AVERAGE(C943:C972)</f>
        <v>3098766.66666667</v>
      </c>
    </row>
    <row r="973" customFormat="false" ht="11.25" hidden="false" customHeight="false" outlineLevel="0" collapsed="false">
      <c r="A973" s="199" t="n">
        <v>36517</v>
      </c>
      <c r="B973" s="192" t="n">
        <v>36517</v>
      </c>
      <c r="C973" s="306" t="n">
        <f aca="false">VLOOKUP($B973,data!$A$6:$M$15000,12)</f>
        <v>2699000</v>
      </c>
      <c r="D973" s="9" t="n">
        <f aca="false">IF(B973&lt;&gt;"",MONTH(B973),0)</f>
        <v>12</v>
      </c>
      <c r="E973" s="306" t="n">
        <f aca="false">AVERAGE(C967:C973)</f>
        <v>2789000</v>
      </c>
      <c r="F973" s="306" t="n">
        <f aca="false">AVERAGE(C944:C973)</f>
        <v>3086566.66666667</v>
      </c>
    </row>
    <row r="974" customFormat="false" ht="11.25" hidden="false" customHeight="false" outlineLevel="0" collapsed="false">
      <c r="A974" s="199" t="n">
        <v>36518</v>
      </c>
      <c r="B974" s="192" t="n">
        <v>36518</v>
      </c>
      <c r="C974" s="306" t="n">
        <f aca="false">VLOOKUP($B974,data!$A$6:$M$15000,12)</f>
        <v>2440000</v>
      </c>
      <c r="D974" s="9" t="n">
        <f aca="false">IF(B974&lt;&gt;"",MONTH(B974),0)</f>
        <v>12</v>
      </c>
      <c r="E974" s="306" t="n">
        <f aca="false">AVERAGE(C968:C974)</f>
        <v>2727000</v>
      </c>
      <c r="F974" s="306" t="n">
        <f aca="false">AVERAGE(C945:C974)</f>
        <v>3068233.33333333</v>
      </c>
    </row>
    <row r="975" customFormat="false" ht="11.25" hidden="false" customHeight="false" outlineLevel="0" collapsed="false">
      <c r="A975" s="199" t="n">
        <v>36519</v>
      </c>
      <c r="B975" s="192" t="n">
        <v>36519</v>
      </c>
      <c r="C975" s="306" t="n">
        <f aca="false">VLOOKUP($B975,data!$A$6:$M$15000,12)</f>
        <v>2311000</v>
      </c>
      <c r="D975" s="9" t="n">
        <f aca="false">IF(B975&lt;&gt;"",MONTH(B975),0)</f>
        <v>12</v>
      </c>
      <c r="E975" s="306" t="n">
        <f aca="false">AVERAGE(C969:C975)</f>
        <v>2669000</v>
      </c>
      <c r="F975" s="306" t="n">
        <f aca="false">AVERAGE(C946:C975)</f>
        <v>3064600</v>
      </c>
    </row>
    <row r="976" customFormat="false" ht="11.25" hidden="false" customHeight="false" outlineLevel="0" collapsed="false">
      <c r="A976" s="199" t="n">
        <v>36520</v>
      </c>
      <c r="B976" s="192" t="n">
        <v>36520</v>
      </c>
      <c r="C976" s="306" t="n">
        <f aca="false">VLOOKUP($B976,data!$A$6:$M$15000,12)</f>
        <v>2477000</v>
      </c>
      <c r="D976" s="9" t="n">
        <f aca="false">IF(B976&lt;&gt;"",MONTH(B976),0)</f>
        <v>12</v>
      </c>
      <c r="E976" s="306" t="n">
        <f aca="false">AVERAGE(C970:C976)</f>
        <v>2648714.28571429</v>
      </c>
      <c r="F976" s="306" t="n">
        <f aca="false">AVERAGE(C947:C976)</f>
        <v>3069466.66666667</v>
      </c>
    </row>
    <row r="977" customFormat="false" ht="11.25" hidden="false" customHeight="false" outlineLevel="0" collapsed="false">
      <c r="A977" s="199" t="n">
        <v>36521</v>
      </c>
      <c r="B977" s="192" t="n">
        <v>36521</v>
      </c>
      <c r="C977" s="306" t="n">
        <f aca="false">VLOOKUP($B977,data!$A$6:$M$15000,12)</f>
        <v>2800000</v>
      </c>
      <c r="D977" s="9" t="n">
        <f aca="false">IF(B977&lt;&gt;"",MONTH(B977),0)</f>
        <v>12</v>
      </c>
      <c r="E977" s="306" t="n">
        <f aca="false">AVERAGE(C971:C977)</f>
        <v>2637285.71428571</v>
      </c>
      <c r="F977" s="306" t="n">
        <f aca="false">AVERAGE(C948:C977)</f>
        <v>3081866.66666667</v>
      </c>
    </row>
    <row r="978" customFormat="false" ht="11.25" hidden="false" customHeight="false" outlineLevel="0" collapsed="false">
      <c r="A978" s="199" t="n">
        <v>36522</v>
      </c>
      <c r="B978" s="192" t="n">
        <v>36522</v>
      </c>
      <c r="C978" s="306" t="n">
        <f aca="false">VLOOKUP($B978,data!$A$6:$M$15000,12)</f>
        <v>2929000</v>
      </c>
      <c r="D978" s="9" t="n">
        <f aca="false">IF(B978&lt;&gt;"",MONTH(B978),0)</f>
        <v>12</v>
      </c>
      <c r="E978" s="306" t="n">
        <f aca="false">AVERAGE(C972:C978)</f>
        <v>2647285.71428571</v>
      </c>
      <c r="F978" s="306" t="n">
        <f aca="false">AVERAGE(C949:C978)</f>
        <v>3094000</v>
      </c>
    </row>
    <row r="979" customFormat="false" ht="11.25" hidden="false" customHeight="false" outlineLevel="0" collapsed="false">
      <c r="A979" s="199" t="n">
        <v>36523</v>
      </c>
      <c r="B979" s="192" t="n">
        <v>36523</v>
      </c>
      <c r="C979" s="306" t="n">
        <f aca="false">VLOOKUP($B979,data!$A$6:$M$15000,12)</f>
        <v>3143000</v>
      </c>
      <c r="D979" s="9" t="n">
        <f aca="false">IF(B979&lt;&gt;"",MONTH(B979),0)</f>
        <v>12</v>
      </c>
      <c r="E979" s="306" t="n">
        <f aca="false">AVERAGE(C973:C979)</f>
        <v>2685571.42857143</v>
      </c>
      <c r="F979" s="306" t="n">
        <f aca="false">AVERAGE(C950:C979)</f>
        <v>3103066.66666667</v>
      </c>
    </row>
    <row r="980" customFormat="false" ht="11.25" hidden="false" customHeight="false" outlineLevel="0" collapsed="false">
      <c r="A980" s="199" t="n">
        <v>36524</v>
      </c>
      <c r="B980" s="192" t="n">
        <v>36524</v>
      </c>
      <c r="C980" s="306" t="n">
        <f aca="false">VLOOKUP($B980,data!$A$6:$M$15000,12)</f>
        <v>3091000</v>
      </c>
      <c r="D980" s="9" t="n">
        <f aca="false">IF(B980&lt;&gt;"",MONTH(B980),0)</f>
        <v>12</v>
      </c>
      <c r="E980" s="306" t="n">
        <f aca="false">AVERAGE(C974:C980)</f>
        <v>2741571.42857143</v>
      </c>
      <c r="F980" s="306" t="n">
        <f aca="false">AVERAGE(C951:C980)</f>
        <v>3106800</v>
      </c>
    </row>
    <row r="981" customFormat="false" ht="11.25" hidden="false" customHeight="false" outlineLevel="0" collapsed="false">
      <c r="A981" s="199" t="n">
        <v>36525</v>
      </c>
      <c r="B981" s="192" t="n">
        <v>36525</v>
      </c>
      <c r="C981" s="306" t="n">
        <f aca="false">VLOOKUP($B981,data!$A$6:$M$15000,12)</f>
        <v>3358000</v>
      </c>
      <c r="D981" s="9" t="n">
        <f aca="false">IF(B981&lt;&gt;"",MONTH(B981),0)</f>
        <v>12</v>
      </c>
      <c r="E981" s="306" t="n">
        <f aca="false">AVERAGE(C975:C981)</f>
        <v>2872714.28571429</v>
      </c>
      <c r="F981" s="306" t="n">
        <f aca="false">AVERAGE(C952:C981)</f>
        <v>3111266.66666667</v>
      </c>
    </row>
    <row r="982" customFormat="false" ht="11.25" hidden="false" customHeight="false" outlineLevel="0" collapsed="false">
      <c r="A982" s="194" t="s">
        <v>70</v>
      </c>
      <c r="B982" s="195" t="s">
        <v>71</v>
      </c>
      <c r="C982" s="327" t="s">
        <v>152</v>
      </c>
      <c r="D982" s="327" t="s">
        <v>99</v>
      </c>
      <c r="E982" s="306" t="n">
        <f aca="false">AVERAGE(C976:C982)</f>
        <v>2966333.33333333</v>
      </c>
      <c r="F982" s="306" t="n">
        <f aca="false">AVERAGE(C953:C982)</f>
        <v>3109655.17241379</v>
      </c>
    </row>
    <row r="983" customFormat="false" ht="11.25" hidden="false" customHeight="false" outlineLevel="0" collapsed="false">
      <c r="A983" s="199" t="n">
        <v>36526</v>
      </c>
      <c r="B983" s="192" t="n">
        <v>36526</v>
      </c>
      <c r="C983" s="306" t="n">
        <f aca="false">VLOOKUP($B983,data!$A$6:$M$15000,12)</f>
        <v>3030000</v>
      </c>
      <c r="D983" s="9" t="n">
        <f aca="false">IF(B983&lt;&gt;"",MONTH(B983),0)</f>
        <v>1</v>
      </c>
      <c r="E983" s="306" t="n">
        <f aca="false">AVERAGE(C977:C983)</f>
        <v>3058500</v>
      </c>
      <c r="F983" s="306" t="n">
        <f aca="false">AVERAGE(C954:C983)</f>
        <v>3103689.65517241</v>
      </c>
    </row>
    <row r="984" customFormat="false" ht="11.25" hidden="false" customHeight="false" outlineLevel="0" collapsed="false">
      <c r="A984" s="199" t="n">
        <v>36527</v>
      </c>
      <c r="B984" s="192" t="n">
        <v>36527</v>
      </c>
      <c r="C984" s="306" t="n">
        <f aca="false">VLOOKUP($B984,data!$A$6:$M$15000,12)</f>
        <v>3392000</v>
      </c>
      <c r="D984" s="9" t="n">
        <f aca="false">IF(B984&lt;&gt;"",MONTH(B984),0)</f>
        <v>1</v>
      </c>
      <c r="E984" s="306" t="n">
        <f aca="false">AVERAGE(C978:C984)</f>
        <v>3157166.66666667</v>
      </c>
      <c r="F984" s="306" t="n">
        <f aca="false">AVERAGE(C955:C984)</f>
        <v>3117551.72413793</v>
      </c>
    </row>
    <row r="985" customFormat="false" ht="11.25" hidden="false" customHeight="false" outlineLevel="0" collapsed="false">
      <c r="A985" s="199" t="n">
        <v>36528</v>
      </c>
      <c r="B985" s="192" t="n">
        <v>36528</v>
      </c>
      <c r="C985" s="306" t="n">
        <f aca="false">VLOOKUP($B985,data!$A$6:$M$15000,12)</f>
        <v>3767000</v>
      </c>
      <c r="D985" s="9" t="n">
        <f aca="false">IF(B985&lt;&gt;"",MONTH(B985),0)</f>
        <v>1</v>
      </c>
      <c r="E985" s="306" t="n">
        <f aca="false">AVERAGE(C979:C985)</f>
        <v>3296833.33333333</v>
      </c>
      <c r="F985" s="306" t="n">
        <f aca="false">AVERAGE(C956:C985)</f>
        <v>3139068.96551724</v>
      </c>
    </row>
    <row r="986" customFormat="false" ht="11.25" hidden="false" customHeight="false" outlineLevel="0" collapsed="false">
      <c r="A986" s="199" t="n">
        <v>36529</v>
      </c>
      <c r="B986" s="192" t="n">
        <v>36529</v>
      </c>
      <c r="C986" s="306" t="n">
        <f aca="false">VLOOKUP($B986,data!$A$6:$M$15000,12)</f>
        <v>3503000</v>
      </c>
      <c r="D986" s="9" t="n">
        <f aca="false">IF(B986&lt;&gt;"",MONTH(B986),0)</f>
        <v>1</v>
      </c>
      <c r="E986" s="306" t="n">
        <f aca="false">AVERAGE(C980:C986)</f>
        <v>3356833.33333333</v>
      </c>
      <c r="F986" s="306" t="n">
        <f aca="false">AVERAGE(C957:C986)</f>
        <v>3140310.34482759</v>
      </c>
    </row>
    <row r="987" customFormat="false" ht="11.25" hidden="false" customHeight="false" outlineLevel="0" collapsed="false">
      <c r="A987" s="199" t="n">
        <v>36530</v>
      </c>
      <c r="B987" s="192" t="n">
        <v>36530</v>
      </c>
      <c r="C987" s="306" t="n">
        <f aca="false">VLOOKUP($B987,data!$A$6:$M$15000,12)</f>
        <v>3509000</v>
      </c>
      <c r="D987" s="9" t="n">
        <f aca="false">IF(B987&lt;&gt;"",MONTH(B987),0)</f>
        <v>1</v>
      </c>
      <c r="E987" s="306" t="n">
        <f aca="false">AVERAGE(C981:C987)</f>
        <v>3426500</v>
      </c>
      <c r="F987" s="306" t="n">
        <f aca="false">AVERAGE(C958:C987)</f>
        <v>3138482.75862069</v>
      </c>
    </row>
    <row r="988" customFormat="false" ht="11.25" hidden="false" customHeight="false" outlineLevel="0" collapsed="false">
      <c r="A988" s="199" t="n">
        <v>36531</v>
      </c>
      <c r="B988" s="192" t="n">
        <v>36531</v>
      </c>
      <c r="C988" s="306" t="n">
        <f aca="false">VLOOKUP($B988,data!$A$6:$M$15000,12)</f>
        <v>3603000</v>
      </c>
      <c r="D988" s="9" t="n">
        <f aca="false">IF(B988&lt;&gt;"",MONTH(B988),0)</f>
        <v>1</v>
      </c>
      <c r="E988" s="306" t="n">
        <f aca="false">AVERAGE(C982:C988)</f>
        <v>3467333.33333333</v>
      </c>
      <c r="F988" s="306" t="n">
        <f aca="false">AVERAGE(C959:C988)</f>
        <v>3136551.72413793</v>
      </c>
    </row>
    <row r="989" customFormat="false" ht="11.25" hidden="false" customHeight="false" outlineLevel="0" collapsed="false">
      <c r="A989" s="199" t="n">
        <v>36532</v>
      </c>
      <c r="B989" s="192" t="n">
        <v>36532</v>
      </c>
      <c r="C989" s="306" t="n">
        <f aca="false">VLOOKUP($B989,data!$A$6:$M$15000,12)</f>
        <v>3783000</v>
      </c>
      <c r="D989" s="9" t="n">
        <f aca="false">IF(B989&lt;&gt;"",MONTH(B989),0)</f>
        <v>1</v>
      </c>
      <c r="E989" s="306" t="n">
        <f aca="false">AVERAGE(C983:C989)</f>
        <v>3512428.57142857</v>
      </c>
      <c r="F989" s="306" t="n">
        <f aca="false">AVERAGE(C960:C989)</f>
        <v>3141620.68965517</v>
      </c>
    </row>
    <row r="990" customFormat="false" ht="11.25" hidden="false" customHeight="false" outlineLevel="0" collapsed="false">
      <c r="A990" s="199" t="n">
        <v>36533</v>
      </c>
      <c r="B990" s="192" t="n">
        <v>36533</v>
      </c>
      <c r="C990" s="306" t="n">
        <f aca="false">VLOOKUP($B990,data!$A$6:$M$15000,12)</f>
        <v>3374000</v>
      </c>
      <c r="D990" s="9" t="n">
        <f aca="false">IF(B990&lt;&gt;"",MONTH(B990),0)</f>
        <v>1</v>
      </c>
      <c r="E990" s="306" t="n">
        <f aca="false">AVERAGE(C984:C990)</f>
        <v>3561571.42857143</v>
      </c>
      <c r="F990" s="306" t="n">
        <f aca="false">AVERAGE(C961:C990)</f>
        <v>3131206.89655172</v>
      </c>
    </row>
    <row r="991" customFormat="false" ht="11.25" hidden="false" customHeight="false" outlineLevel="0" collapsed="false">
      <c r="A991" s="199" t="n">
        <v>36534</v>
      </c>
      <c r="B991" s="192" t="n">
        <v>36534</v>
      </c>
      <c r="C991" s="306" t="n">
        <f aca="false">VLOOKUP($B991,data!$A$6:$M$15000,12)</f>
        <v>3433000</v>
      </c>
      <c r="D991" s="9" t="n">
        <f aca="false">IF(B991&lt;&gt;"",MONTH(B991),0)</f>
        <v>1</v>
      </c>
      <c r="E991" s="306" t="n">
        <f aca="false">AVERAGE(C985:C991)</f>
        <v>3567428.57142857</v>
      </c>
      <c r="F991" s="306" t="n">
        <f aca="false">AVERAGE(C962:C991)</f>
        <v>3136068.96551724</v>
      </c>
    </row>
    <row r="992" customFormat="false" ht="11.25" hidden="false" customHeight="false" outlineLevel="0" collapsed="false">
      <c r="A992" s="199" t="n">
        <v>36535</v>
      </c>
      <c r="B992" s="192" t="n">
        <v>36535</v>
      </c>
      <c r="C992" s="306" t="n">
        <f aca="false">VLOOKUP($B992,data!$A$6:$M$15000,12)</f>
        <v>3662000</v>
      </c>
      <c r="D992" s="9" t="n">
        <f aca="false">IF(B992&lt;&gt;"",MONTH(B992),0)</f>
        <v>1</v>
      </c>
      <c r="E992" s="306" t="n">
        <f aca="false">AVERAGE(C986:C992)</f>
        <v>3552428.57142857</v>
      </c>
      <c r="F992" s="306" t="n">
        <f aca="false">AVERAGE(C963:C992)</f>
        <v>3150068.96551724</v>
      </c>
    </row>
    <row r="993" customFormat="false" ht="11.25" hidden="false" customHeight="false" outlineLevel="0" collapsed="false">
      <c r="A993" s="199" t="n">
        <v>36536</v>
      </c>
      <c r="B993" s="192" t="n">
        <v>36536</v>
      </c>
      <c r="C993" s="306" t="n">
        <f aca="false">VLOOKUP($B993,data!$A$6:$M$15000,12)</f>
        <v>3434000</v>
      </c>
      <c r="D993" s="9" t="n">
        <f aca="false">IF(B993&lt;&gt;"",MONTH(B993),0)</f>
        <v>1</v>
      </c>
      <c r="E993" s="306" t="n">
        <f aca="false">AVERAGE(C987:C993)</f>
        <v>3542571.42857143</v>
      </c>
      <c r="F993" s="306" t="n">
        <f aca="false">AVERAGE(C964:C993)</f>
        <v>3138344.82758621</v>
      </c>
    </row>
    <row r="994" customFormat="false" ht="11.25" hidden="false" customHeight="false" outlineLevel="0" collapsed="false">
      <c r="A994" s="199" t="n">
        <v>36537</v>
      </c>
      <c r="B994" s="192" t="n">
        <v>36537</v>
      </c>
      <c r="C994" s="306" t="n">
        <f aca="false">VLOOKUP($B994,data!$A$6:$M$15000,12)</f>
        <v>3498000</v>
      </c>
      <c r="D994" s="9" t="n">
        <f aca="false">IF(B994&lt;&gt;"",MONTH(B994),0)</f>
        <v>1</v>
      </c>
      <c r="E994" s="306" t="n">
        <f aca="false">AVERAGE(C988:C994)</f>
        <v>3541000</v>
      </c>
      <c r="F994" s="306" t="n">
        <f aca="false">AVERAGE(C965:C994)</f>
        <v>3127482.75862069</v>
      </c>
    </row>
    <row r="995" customFormat="false" ht="11.25" hidden="false" customHeight="false" outlineLevel="0" collapsed="false">
      <c r="A995" s="199" t="n">
        <v>36538</v>
      </c>
      <c r="B995" s="192" t="n">
        <v>36538</v>
      </c>
      <c r="C995" s="306" t="n">
        <f aca="false">VLOOKUP($B995,data!$A$6:$M$15000,12)</f>
        <v>3234000</v>
      </c>
      <c r="D995" s="9" t="n">
        <f aca="false">IF(B995&lt;&gt;"",MONTH(B995),0)</f>
        <v>1</v>
      </c>
      <c r="E995" s="306" t="n">
        <f aca="false">AVERAGE(C989:C995)</f>
        <v>3488285.71428571</v>
      </c>
      <c r="F995" s="306" t="n">
        <f aca="false">AVERAGE(C966:C995)</f>
        <v>3118517.24137931</v>
      </c>
    </row>
    <row r="996" customFormat="false" ht="11.25" hidden="false" customHeight="false" outlineLevel="0" collapsed="false">
      <c r="A996" s="199" t="n">
        <v>36539</v>
      </c>
      <c r="B996" s="192" t="n">
        <v>36539</v>
      </c>
      <c r="C996" s="306" t="n">
        <f aca="false">VLOOKUP($B996,data!$A$6:$M$15000,12)</f>
        <v>2908000</v>
      </c>
      <c r="D996" s="9" t="n">
        <f aca="false">IF(B996&lt;&gt;"",MONTH(B996),0)</f>
        <v>1</v>
      </c>
      <c r="E996" s="306" t="n">
        <f aca="false">AVERAGE(C990:C996)</f>
        <v>3363285.71428571</v>
      </c>
      <c r="F996" s="306" t="n">
        <f aca="false">AVERAGE(C967:C996)</f>
        <v>3110413.79310345</v>
      </c>
    </row>
    <row r="997" customFormat="false" ht="11.25" hidden="false" customHeight="false" outlineLevel="0" collapsed="false">
      <c r="A997" s="199" t="n">
        <v>36540</v>
      </c>
      <c r="B997" s="192" t="n">
        <v>36540</v>
      </c>
      <c r="C997" s="306" t="n">
        <f aca="false">VLOOKUP($B997,data!$A$6:$M$15000,12)</f>
        <v>2527000</v>
      </c>
      <c r="D997" s="9" t="n">
        <f aca="false">IF(B997&lt;&gt;"",MONTH(B997),0)</f>
        <v>1</v>
      </c>
      <c r="E997" s="306" t="n">
        <f aca="false">AVERAGE(C991:C997)</f>
        <v>3242285.71428571</v>
      </c>
      <c r="F997" s="306" t="n">
        <f aca="false">AVERAGE(C968:C997)</f>
        <v>3098448.27586207</v>
      </c>
    </row>
    <row r="998" customFormat="false" ht="11.25" hidden="false" customHeight="false" outlineLevel="0" collapsed="false">
      <c r="A998" s="199" t="n">
        <v>36541</v>
      </c>
      <c r="B998" s="192" t="n">
        <v>36541</v>
      </c>
      <c r="C998" s="306" t="n">
        <f aca="false">VLOOKUP($B998,data!$A$6:$M$15000,12)</f>
        <v>2648000</v>
      </c>
      <c r="D998" s="9" t="n">
        <f aca="false">IF(B998&lt;&gt;"",MONTH(B998),0)</f>
        <v>1</v>
      </c>
      <c r="E998" s="306" t="n">
        <f aca="false">AVERAGE(C992:C998)</f>
        <v>3130142.85714286</v>
      </c>
      <c r="F998" s="306" t="n">
        <f aca="false">AVERAGE(C969:C998)</f>
        <v>3096068.96551724</v>
      </c>
    </row>
    <row r="999" customFormat="false" ht="11.25" hidden="false" customHeight="false" outlineLevel="0" collapsed="false">
      <c r="A999" s="199" t="n">
        <v>36542</v>
      </c>
      <c r="B999" s="192" t="n">
        <v>36542</v>
      </c>
      <c r="C999" s="306" t="n">
        <f aca="false">VLOOKUP($B999,data!$A$6:$M$15000,12)</f>
        <v>2896000</v>
      </c>
      <c r="D999" s="9" t="n">
        <f aca="false">IF(B999&lt;&gt;"",MONTH(B999),0)</f>
        <v>1</v>
      </c>
      <c r="E999" s="306" t="n">
        <f aca="false">AVERAGE(C993:C999)</f>
        <v>3020714.28571429</v>
      </c>
      <c r="F999" s="306" t="n">
        <f aca="false">AVERAGE(C970:C999)</f>
        <v>3105620.68965517</v>
      </c>
    </row>
    <row r="1000" customFormat="false" ht="11.25" hidden="false" customHeight="false" outlineLevel="0" collapsed="false">
      <c r="A1000" s="199" t="n">
        <v>36543</v>
      </c>
      <c r="B1000" s="192" t="n">
        <v>36543</v>
      </c>
      <c r="C1000" s="306" t="n">
        <f aca="false">VLOOKUP($B1000,data!$A$6:$M$15000,12)</f>
        <v>2701000</v>
      </c>
      <c r="D1000" s="9" t="n">
        <f aca="false">IF(B1000&lt;&gt;"",MONTH(B1000),0)</f>
        <v>1</v>
      </c>
      <c r="E1000" s="306" t="n">
        <f aca="false">AVERAGE(C994:C1000)</f>
        <v>2916000</v>
      </c>
      <c r="F1000" s="306" t="n">
        <f aca="false">AVERAGE(C971:C1000)</f>
        <v>3099448.27586207</v>
      </c>
    </row>
    <row r="1001" customFormat="false" ht="11.25" hidden="false" customHeight="false" outlineLevel="0" collapsed="false">
      <c r="A1001" s="199" t="n">
        <v>36544</v>
      </c>
      <c r="B1001" s="192" t="n">
        <v>36544</v>
      </c>
      <c r="C1001" s="306" t="n">
        <f aca="false">VLOOKUP($B1001,data!$A$6:$M$15000,12)</f>
        <v>2709000</v>
      </c>
      <c r="D1001" s="9" t="n">
        <f aca="false">IF(B1001&lt;&gt;"",MONTH(B1001),0)</f>
        <v>1</v>
      </c>
      <c r="E1001" s="306" t="n">
        <f aca="false">AVERAGE(C995:C1001)</f>
        <v>2803285.71428571</v>
      </c>
      <c r="F1001" s="306" t="n">
        <f aca="false">AVERAGE(C972:C1001)</f>
        <v>3094275.86206897</v>
      </c>
    </row>
    <row r="1002" customFormat="false" ht="11.25" hidden="false" customHeight="false" outlineLevel="0" collapsed="false">
      <c r="A1002" s="199" t="n">
        <v>36545</v>
      </c>
      <c r="B1002" s="192" t="n">
        <v>36545</v>
      </c>
      <c r="C1002" s="306" t="n">
        <f aca="false">VLOOKUP($B1002,data!$A$6:$M$15000,12)</f>
        <v>2735000</v>
      </c>
      <c r="D1002" s="9" t="n">
        <f aca="false">IF(B1002&lt;&gt;"",MONTH(B1002),0)</f>
        <v>1</v>
      </c>
      <c r="E1002" s="306" t="n">
        <f aca="false">AVERAGE(C996:C1002)</f>
        <v>2732000</v>
      </c>
      <c r="F1002" s="306" t="n">
        <f aca="false">AVERAGE(C973:C1002)</f>
        <v>3089448.27586207</v>
      </c>
    </row>
    <row r="1003" customFormat="false" ht="11.25" hidden="false" customHeight="false" outlineLevel="0" collapsed="false">
      <c r="A1003" s="199" t="n">
        <v>36546</v>
      </c>
      <c r="B1003" s="192" t="n">
        <v>36546</v>
      </c>
      <c r="C1003" s="306" t="n">
        <f aca="false">VLOOKUP($B1003,data!$A$6:$M$15000,12)</f>
        <v>2809000</v>
      </c>
      <c r="D1003" s="9" t="n">
        <f aca="false">IF(B1003&lt;&gt;"",MONTH(B1003),0)</f>
        <v>1</v>
      </c>
      <c r="E1003" s="306" t="n">
        <f aca="false">AVERAGE(C997:C1003)</f>
        <v>2717857.14285714</v>
      </c>
      <c r="F1003" s="306" t="n">
        <f aca="false">AVERAGE(C974:C1003)</f>
        <v>3093241.37931035</v>
      </c>
    </row>
    <row r="1004" customFormat="false" ht="11.25" hidden="false" customHeight="false" outlineLevel="0" collapsed="false">
      <c r="A1004" s="199" t="n">
        <v>36547</v>
      </c>
      <c r="B1004" s="192" t="n">
        <v>36547</v>
      </c>
      <c r="C1004" s="306" t="n">
        <f aca="false">VLOOKUP($B1004,data!$A$6:$M$15000,12)</f>
        <v>2828000</v>
      </c>
      <c r="D1004" s="9" t="n">
        <f aca="false">IF(B1004&lt;&gt;"",MONTH(B1004),0)</f>
        <v>1</v>
      </c>
      <c r="E1004" s="306" t="n">
        <f aca="false">AVERAGE(C998:C1004)</f>
        <v>2760857.14285714</v>
      </c>
      <c r="F1004" s="306" t="n">
        <f aca="false">AVERAGE(C975:C1004)</f>
        <v>3106620.68965517</v>
      </c>
    </row>
    <row r="1005" customFormat="false" ht="11.25" hidden="false" customHeight="false" outlineLevel="0" collapsed="false">
      <c r="A1005" s="199" t="n">
        <v>36548</v>
      </c>
      <c r="B1005" s="192" t="n">
        <v>36548</v>
      </c>
      <c r="C1005" s="306" t="n">
        <f aca="false">VLOOKUP($B1005,data!$A$6:$M$15000,12)</f>
        <v>2800000</v>
      </c>
      <c r="D1005" s="9" t="n">
        <f aca="false">IF(B1005&lt;&gt;"",MONTH(B1005),0)</f>
        <v>1</v>
      </c>
      <c r="E1005" s="306" t="n">
        <f aca="false">AVERAGE(C999:C1005)</f>
        <v>2782571.42857143</v>
      </c>
      <c r="F1005" s="306" t="n">
        <f aca="false">AVERAGE(C976:C1005)</f>
        <v>3123482.75862069</v>
      </c>
    </row>
    <row r="1006" customFormat="false" ht="11.25" hidden="false" customHeight="false" outlineLevel="0" collapsed="false">
      <c r="A1006" s="199" t="n">
        <v>36549</v>
      </c>
      <c r="B1006" s="192" t="n">
        <v>36549</v>
      </c>
      <c r="C1006" s="306" t="n">
        <f aca="false">VLOOKUP($B1006,data!$A$6:$M$15000,12)</f>
        <v>2652000</v>
      </c>
      <c r="D1006" s="9" t="n">
        <f aca="false">IF(B1006&lt;&gt;"",MONTH(B1006),0)</f>
        <v>1</v>
      </c>
      <c r="E1006" s="306" t="n">
        <f aca="false">AVERAGE(C1000:C1006)</f>
        <v>2747714.28571429</v>
      </c>
      <c r="F1006" s="306" t="n">
        <f aca="false">AVERAGE(C977:C1006)</f>
        <v>3129517.24137931</v>
      </c>
    </row>
    <row r="1007" customFormat="false" ht="11.25" hidden="false" customHeight="false" outlineLevel="0" collapsed="false">
      <c r="A1007" s="199" t="n">
        <v>36550</v>
      </c>
      <c r="B1007" s="192" t="n">
        <v>36550</v>
      </c>
      <c r="C1007" s="306" t="n">
        <f aca="false">VLOOKUP($B1007,data!$A$6:$M$15000,12)</f>
        <v>2967000</v>
      </c>
      <c r="D1007" s="9" t="n">
        <f aca="false">IF(B1007&lt;&gt;"",MONTH(B1007),0)</f>
        <v>1</v>
      </c>
      <c r="E1007" s="306" t="n">
        <f aca="false">AVERAGE(C1001:C1007)</f>
        <v>2785714.28571429</v>
      </c>
      <c r="F1007" s="306" t="n">
        <f aca="false">AVERAGE(C978:C1007)</f>
        <v>3135275.86206897</v>
      </c>
    </row>
    <row r="1008" customFormat="false" ht="11.25" hidden="false" customHeight="false" outlineLevel="0" collapsed="false">
      <c r="A1008" s="199" t="n">
        <v>36551</v>
      </c>
      <c r="B1008" s="192" t="n">
        <v>36551</v>
      </c>
      <c r="C1008" s="306" t="n">
        <f aca="false">VLOOKUP($B1008,data!$A$6:$M$15000,12)</f>
        <v>3101000</v>
      </c>
      <c r="D1008" s="9" t="n">
        <f aca="false">IF(B1008&lt;&gt;"",MONTH(B1008),0)</f>
        <v>1</v>
      </c>
      <c r="E1008" s="306" t="n">
        <f aca="false">AVERAGE(C1002:C1008)</f>
        <v>2841714.28571429</v>
      </c>
      <c r="F1008" s="306" t="n">
        <f aca="false">AVERAGE(C979:C1008)</f>
        <v>3141206.89655172</v>
      </c>
    </row>
    <row r="1009" customFormat="false" ht="11.25" hidden="false" customHeight="false" outlineLevel="0" collapsed="false">
      <c r="A1009" s="199" t="n">
        <v>36552</v>
      </c>
      <c r="B1009" s="192" t="n">
        <v>36552</v>
      </c>
      <c r="C1009" s="306" t="n">
        <f aca="false">VLOOKUP($B1009,data!$A$6:$M$15000,12)</f>
        <v>3245000</v>
      </c>
      <c r="D1009" s="9" t="n">
        <f aca="false">IF(B1009&lt;&gt;"",MONTH(B1009),0)</f>
        <v>1</v>
      </c>
      <c r="E1009" s="306" t="n">
        <f aca="false">AVERAGE(C1003:C1009)</f>
        <v>2914571.42857143</v>
      </c>
      <c r="F1009" s="306" t="n">
        <f aca="false">AVERAGE(C980:C1009)</f>
        <v>3144724.13793103</v>
      </c>
    </row>
    <row r="1010" customFormat="false" ht="11.25" hidden="false" customHeight="false" outlineLevel="0" collapsed="false">
      <c r="A1010" s="199" t="n">
        <v>36553</v>
      </c>
      <c r="B1010" s="192" t="n">
        <v>36553</v>
      </c>
      <c r="C1010" s="306" t="n">
        <f aca="false">VLOOKUP($B1010,data!$A$6:$M$15000,12)</f>
        <v>3092000</v>
      </c>
      <c r="D1010" s="9" t="n">
        <f aca="false">IF(B1010&lt;&gt;"",MONTH(B1010),0)</f>
        <v>1</v>
      </c>
      <c r="E1010" s="306" t="n">
        <f aca="false">AVERAGE(C1004:C1010)</f>
        <v>2955000</v>
      </c>
      <c r="F1010" s="306" t="n">
        <f aca="false">AVERAGE(C981:C1010)</f>
        <v>3144758.62068966</v>
      </c>
    </row>
    <row r="1011" customFormat="false" ht="11.25" hidden="false" customHeight="false" outlineLevel="0" collapsed="false">
      <c r="A1011" s="199" t="n">
        <v>36554</v>
      </c>
      <c r="B1011" s="192" t="n">
        <v>36554</v>
      </c>
      <c r="C1011" s="306" t="n">
        <f aca="false">VLOOKUP($B1011,data!$A$6:$M$15000,12)</f>
        <v>2841000</v>
      </c>
      <c r="D1011" s="9" t="n">
        <f aca="false">IF(B1011&lt;&gt;"",MONTH(B1011),0)</f>
        <v>1</v>
      </c>
      <c r="E1011" s="306" t="n">
        <f aca="false">AVERAGE(C1005:C1011)</f>
        <v>2956857.14285714</v>
      </c>
      <c r="F1011" s="306" t="n">
        <f aca="false">AVERAGE(C982:C1011)</f>
        <v>3126931.03448276</v>
      </c>
    </row>
    <row r="1012" customFormat="false" ht="11.25" hidden="false" customHeight="false" outlineLevel="0" collapsed="false">
      <c r="A1012" s="199" t="n">
        <v>36555</v>
      </c>
      <c r="B1012" s="192" t="n">
        <v>36555</v>
      </c>
      <c r="C1012" s="306" t="n">
        <f aca="false">VLOOKUP($B1012,data!$A$6:$M$15000,12)</f>
        <v>2875000</v>
      </c>
      <c r="D1012" s="9" t="n">
        <f aca="false">IF(B1012&lt;&gt;"",MONTH(B1012),0)</f>
        <v>1</v>
      </c>
      <c r="E1012" s="306" t="n">
        <f aca="false">AVERAGE(C1006:C1012)</f>
        <v>2967571.42857143</v>
      </c>
      <c r="F1012" s="306" t="n">
        <f aca="false">AVERAGE(C983:C1012)</f>
        <v>3118533.33333333</v>
      </c>
    </row>
    <row r="1013" customFormat="false" ht="11.25" hidden="false" customHeight="false" outlineLevel="0" collapsed="false">
      <c r="A1013" s="199" t="n">
        <v>36556</v>
      </c>
      <c r="B1013" s="192" t="n">
        <v>36556</v>
      </c>
      <c r="C1013" s="306" t="n">
        <f aca="false">VLOOKUP($B1013,data!$A$6:$M$15000,12)</f>
        <v>3272000</v>
      </c>
      <c r="D1013" s="9" t="n">
        <f aca="false">IF(B1013&lt;&gt;"",MONTH(B1013),0)</f>
        <v>1</v>
      </c>
      <c r="E1013" s="306" t="n">
        <f aca="false">AVERAGE(C1007:C1013)</f>
        <v>3056142.85714286</v>
      </c>
      <c r="F1013" s="306" t="n">
        <f aca="false">AVERAGE(C984:C1013)</f>
        <v>3126600</v>
      </c>
    </row>
    <row r="1014" customFormat="false" ht="11.25" hidden="false" customHeight="false" outlineLevel="0" collapsed="false">
      <c r="A1014" s="199" t="n">
        <v>36557</v>
      </c>
      <c r="B1014" s="192" t="n">
        <v>36557</v>
      </c>
      <c r="C1014" s="306" t="n">
        <f aca="false">VLOOKUP($B1014,data!$A$6:$M$15000,12)</f>
        <v>2871000</v>
      </c>
      <c r="D1014" s="9" t="n">
        <f aca="false">IF(B1014&lt;&gt;"",MONTH(B1014),0)</f>
        <v>2</v>
      </c>
      <c r="E1014" s="306" t="n">
        <f aca="false">AVERAGE(C1008:C1014)</f>
        <v>3042428.57142857</v>
      </c>
      <c r="F1014" s="306" t="n">
        <f aca="false">AVERAGE(C985:C1014)</f>
        <v>3109233.33333333</v>
      </c>
    </row>
    <row r="1015" customFormat="false" ht="11.25" hidden="false" customHeight="false" outlineLevel="0" collapsed="false">
      <c r="A1015" s="199" t="n">
        <v>36558</v>
      </c>
      <c r="B1015" s="192" t="n">
        <v>36558</v>
      </c>
      <c r="C1015" s="306" t="n">
        <f aca="false">VLOOKUP($B1015,data!$A$6:$M$15000,12)</f>
        <v>2784000</v>
      </c>
      <c r="D1015" s="9" t="n">
        <f aca="false">IF(B1015&lt;&gt;"",MONTH(B1015),0)</f>
        <v>2</v>
      </c>
      <c r="E1015" s="306" t="n">
        <f aca="false">AVERAGE(C1009:C1015)</f>
        <v>2997142.85714286</v>
      </c>
      <c r="F1015" s="306" t="n">
        <f aca="false">AVERAGE(C986:C1015)</f>
        <v>3076466.66666667</v>
      </c>
    </row>
    <row r="1016" customFormat="false" ht="11.25" hidden="false" customHeight="false" outlineLevel="0" collapsed="false">
      <c r="A1016" s="199" t="n">
        <v>36559</v>
      </c>
      <c r="B1016" s="192" t="n">
        <v>36559</v>
      </c>
      <c r="C1016" s="306" t="n">
        <f aca="false">VLOOKUP($B1016,data!$A$6:$M$15000,12)</f>
        <v>2785000</v>
      </c>
      <c r="D1016" s="9" t="n">
        <f aca="false">IF(B1016&lt;&gt;"",MONTH(B1016),0)</f>
        <v>2</v>
      </c>
      <c r="E1016" s="306" t="n">
        <f aca="false">AVERAGE(C1010:C1016)</f>
        <v>2931428.57142857</v>
      </c>
      <c r="F1016" s="306" t="n">
        <f aca="false">AVERAGE(C987:C1016)</f>
        <v>3052533.33333333</v>
      </c>
    </row>
    <row r="1017" customFormat="false" ht="11.25" hidden="false" customHeight="false" outlineLevel="0" collapsed="false">
      <c r="A1017" s="199" t="n">
        <v>36560</v>
      </c>
      <c r="B1017" s="192" t="n">
        <v>36560</v>
      </c>
      <c r="C1017" s="306" t="n">
        <f aca="false">VLOOKUP($B1017,data!$A$6:$M$15000,12)</f>
        <v>2835000</v>
      </c>
      <c r="D1017" s="9" t="n">
        <f aca="false">IF(B1017&lt;&gt;"",MONTH(B1017),0)</f>
        <v>2</v>
      </c>
      <c r="E1017" s="306" t="n">
        <f aca="false">AVERAGE(C1011:C1017)</f>
        <v>2894714.28571429</v>
      </c>
      <c r="F1017" s="306" t="n">
        <f aca="false">AVERAGE(C988:C1017)</f>
        <v>3030066.66666667</v>
      </c>
    </row>
    <row r="1018" customFormat="false" ht="11.25" hidden="false" customHeight="false" outlineLevel="0" collapsed="false">
      <c r="A1018" s="199" t="n">
        <v>36561</v>
      </c>
      <c r="B1018" s="192" t="n">
        <v>36561</v>
      </c>
      <c r="C1018" s="306" t="n">
        <f aca="false">VLOOKUP($B1018,data!$A$6:$M$15000,12)</f>
        <v>2463000</v>
      </c>
      <c r="D1018" s="9" t="n">
        <f aca="false">IF(B1018&lt;&gt;"",MONTH(B1018),0)</f>
        <v>2</v>
      </c>
      <c r="E1018" s="306" t="n">
        <f aca="false">AVERAGE(C1012:C1018)</f>
        <v>2840714.28571429</v>
      </c>
      <c r="F1018" s="306" t="n">
        <f aca="false">AVERAGE(C989:C1018)</f>
        <v>2992066.66666667</v>
      </c>
    </row>
    <row r="1019" customFormat="false" ht="11.25" hidden="false" customHeight="false" outlineLevel="0" collapsed="false">
      <c r="A1019" s="199" t="n">
        <v>36562</v>
      </c>
      <c r="B1019" s="192" t="n">
        <v>36562</v>
      </c>
      <c r="C1019" s="306" t="n">
        <f aca="false">VLOOKUP($B1019,data!$A$6:$M$15000,12)</f>
        <v>2495000</v>
      </c>
      <c r="D1019" s="9" t="n">
        <f aca="false">IF(B1019&lt;&gt;"",MONTH(B1019),0)</f>
        <v>2</v>
      </c>
      <c r="E1019" s="306" t="n">
        <f aca="false">AVERAGE(C1013:C1019)</f>
        <v>2786428.57142857</v>
      </c>
      <c r="F1019" s="306" t="n">
        <f aca="false">AVERAGE(C990:C1019)</f>
        <v>2949133.33333333</v>
      </c>
    </row>
    <row r="1020" customFormat="false" ht="11.25" hidden="false" customHeight="false" outlineLevel="0" collapsed="false">
      <c r="A1020" s="199" t="n">
        <v>36563</v>
      </c>
      <c r="B1020" s="192" t="n">
        <v>36563</v>
      </c>
      <c r="C1020" s="306" t="n">
        <f aca="false">VLOOKUP($B1020,data!$A$6:$M$15000,12)</f>
        <v>2711000</v>
      </c>
      <c r="D1020" s="9" t="n">
        <f aca="false">IF(B1020&lt;&gt;"",MONTH(B1020),0)</f>
        <v>2</v>
      </c>
      <c r="E1020" s="306" t="n">
        <f aca="false">AVERAGE(C1014:C1020)</f>
        <v>2706285.71428571</v>
      </c>
      <c r="F1020" s="306" t="n">
        <f aca="false">AVERAGE(C991:C1020)</f>
        <v>2927033.33333333</v>
      </c>
    </row>
    <row r="1021" customFormat="false" ht="11.25" hidden="false" customHeight="false" outlineLevel="0" collapsed="false">
      <c r="A1021" s="199" t="n">
        <v>36564</v>
      </c>
      <c r="B1021" s="192" t="n">
        <v>36564</v>
      </c>
      <c r="C1021" s="306" t="n">
        <f aca="false">VLOOKUP($B1021,data!$A$6:$M$15000,12)</f>
        <v>2832000</v>
      </c>
      <c r="D1021" s="9" t="n">
        <f aca="false">IF(B1021&lt;&gt;"",MONTH(B1021),0)</f>
        <v>2</v>
      </c>
      <c r="E1021" s="306" t="n">
        <f aca="false">AVERAGE(C1015:C1021)</f>
        <v>2700714.28571429</v>
      </c>
      <c r="F1021" s="306" t="n">
        <f aca="false">AVERAGE(C992:C1021)</f>
        <v>2907000</v>
      </c>
    </row>
    <row r="1022" customFormat="false" ht="11.25" hidden="false" customHeight="false" outlineLevel="0" collapsed="false">
      <c r="A1022" s="199" t="n">
        <v>36565</v>
      </c>
      <c r="B1022" s="192" t="n">
        <v>36565</v>
      </c>
      <c r="C1022" s="306" t="n">
        <f aca="false">VLOOKUP($B1022,data!$A$6:$M$15000,12)</f>
        <v>2865000</v>
      </c>
      <c r="D1022" s="9" t="n">
        <f aca="false">IF(B1022&lt;&gt;"",MONTH(B1022),0)</f>
        <v>2</v>
      </c>
      <c r="E1022" s="306" t="n">
        <f aca="false">AVERAGE(C1016:C1022)</f>
        <v>2712285.71428571</v>
      </c>
      <c r="F1022" s="306" t="n">
        <f aca="false">AVERAGE(C993:C1022)</f>
        <v>2880433.33333333</v>
      </c>
    </row>
    <row r="1023" customFormat="false" ht="11.25" hidden="false" customHeight="false" outlineLevel="0" collapsed="false">
      <c r="A1023" s="199" t="n">
        <v>36566</v>
      </c>
      <c r="B1023" s="192" t="n">
        <v>36566</v>
      </c>
      <c r="C1023" s="306" t="n">
        <f aca="false">VLOOKUP($B1023,data!$A$6:$M$15000,12)</f>
        <v>3170000</v>
      </c>
      <c r="D1023" s="9" t="n">
        <f aca="false">IF(B1023&lt;&gt;"",MONTH(B1023),0)</f>
        <v>2</v>
      </c>
      <c r="E1023" s="306" t="n">
        <f aca="false">AVERAGE(C1017:C1023)</f>
        <v>2767285.71428571</v>
      </c>
      <c r="F1023" s="306" t="n">
        <f aca="false">AVERAGE(C994:C1023)</f>
        <v>2871633.33333333</v>
      </c>
    </row>
    <row r="1024" customFormat="false" ht="11.25" hidden="false" customHeight="false" outlineLevel="0" collapsed="false">
      <c r="A1024" s="199" t="n">
        <v>36567</v>
      </c>
      <c r="B1024" s="192" t="n">
        <v>36567</v>
      </c>
      <c r="C1024" s="306" t="n">
        <f aca="false">VLOOKUP($B1024,data!$A$6:$M$15000,12)</f>
        <v>3041000</v>
      </c>
      <c r="D1024" s="9" t="n">
        <f aca="false">IF(B1024&lt;&gt;"",MONTH(B1024),0)</f>
        <v>2</v>
      </c>
      <c r="E1024" s="306" t="n">
        <f aca="false">AVERAGE(C1018:C1024)</f>
        <v>2796714.28571429</v>
      </c>
      <c r="F1024" s="306" t="n">
        <f aca="false">AVERAGE(C995:C1024)</f>
        <v>2856400</v>
      </c>
    </row>
    <row r="1025" customFormat="false" ht="11.25" hidden="false" customHeight="false" outlineLevel="0" collapsed="false">
      <c r="A1025" s="199" t="n">
        <v>36568</v>
      </c>
      <c r="B1025" s="192" t="n">
        <v>36568</v>
      </c>
      <c r="C1025" s="306" t="n">
        <f aca="false">VLOOKUP($B1025,data!$A$6:$M$15000,12)</f>
        <v>2793000</v>
      </c>
      <c r="D1025" s="9" t="n">
        <f aca="false">IF(B1025&lt;&gt;"",MONTH(B1025),0)</f>
        <v>2</v>
      </c>
      <c r="E1025" s="306" t="n">
        <f aca="false">AVERAGE(C1019:C1025)</f>
        <v>2843857.14285714</v>
      </c>
      <c r="F1025" s="306" t="n">
        <f aca="false">AVERAGE(C996:C1025)</f>
        <v>2841700</v>
      </c>
    </row>
    <row r="1026" customFormat="false" ht="11.25" hidden="false" customHeight="false" outlineLevel="0" collapsed="false">
      <c r="A1026" s="199" t="n">
        <v>36569</v>
      </c>
      <c r="B1026" s="192" t="n">
        <v>36569</v>
      </c>
      <c r="C1026" s="306" t="n">
        <f aca="false">VLOOKUP($B1026,data!$A$6:$M$15000,12)</f>
        <v>2962000</v>
      </c>
      <c r="D1026" s="9" t="n">
        <f aca="false">IF(B1026&lt;&gt;"",MONTH(B1026),0)</f>
        <v>2</v>
      </c>
      <c r="E1026" s="306" t="n">
        <f aca="false">AVERAGE(C1020:C1026)</f>
        <v>2910571.42857143</v>
      </c>
      <c r="F1026" s="306" t="n">
        <f aca="false">AVERAGE(C997:C1026)</f>
        <v>2843500</v>
      </c>
    </row>
    <row r="1027" customFormat="false" ht="11.25" hidden="false" customHeight="false" outlineLevel="0" collapsed="false">
      <c r="A1027" s="199" t="n">
        <v>36570</v>
      </c>
      <c r="B1027" s="192" t="n">
        <v>36570</v>
      </c>
      <c r="C1027" s="306" t="n">
        <f aca="false">VLOOKUP($B1027,data!$A$6:$M$15000,12)</f>
        <v>2951000</v>
      </c>
      <c r="D1027" s="9" t="n">
        <f aca="false">IF(B1027&lt;&gt;"",MONTH(B1027),0)</f>
        <v>2</v>
      </c>
      <c r="E1027" s="306" t="n">
        <f aca="false">AVERAGE(C1021:C1027)</f>
        <v>2944857.14285714</v>
      </c>
      <c r="F1027" s="306" t="n">
        <f aca="false">AVERAGE(C998:C1027)</f>
        <v>2857633.33333333</v>
      </c>
    </row>
    <row r="1028" customFormat="false" ht="11.25" hidden="false" customHeight="false" outlineLevel="0" collapsed="false">
      <c r="A1028" s="199" t="n">
        <v>36571</v>
      </c>
      <c r="B1028" s="192" t="n">
        <v>36571</v>
      </c>
      <c r="C1028" s="306" t="n">
        <f aca="false">VLOOKUP($B1028,data!$A$6:$M$15000,12)</f>
        <v>2922000</v>
      </c>
      <c r="D1028" s="9" t="n">
        <f aca="false">IF(B1028&lt;&gt;"",MONTH(B1028),0)</f>
        <v>2</v>
      </c>
      <c r="E1028" s="306" t="n">
        <f aca="false">AVERAGE(C1022:C1028)</f>
        <v>2957714.28571429</v>
      </c>
      <c r="F1028" s="306" t="n">
        <f aca="false">AVERAGE(C999:C1028)</f>
        <v>2866766.66666667</v>
      </c>
    </row>
    <row r="1029" customFormat="false" ht="11.25" hidden="false" customHeight="false" outlineLevel="0" collapsed="false">
      <c r="A1029" s="199" t="n">
        <v>36572</v>
      </c>
      <c r="B1029" s="192" t="n">
        <v>36572</v>
      </c>
      <c r="C1029" s="306" t="n">
        <f aca="false">VLOOKUP($B1029,data!$A$6:$M$15000,12)</f>
        <v>3622000</v>
      </c>
      <c r="D1029" s="9" t="n">
        <f aca="false">IF(B1029&lt;&gt;"",MONTH(B1029),0)</f>
        <v>2</v>
      </c>
      <c r="E1029" s="306" t="n">
        <f aca="false">AVERAGE(C1023:C1029)</f>
        <v>3065857.14285714</v>
      </c>
      <c r="F1029" s="306" t="n">
        <f aca="false">AVERAGE(C1000:C1029)</f>
        <v>2890966.66666667</v>
      </c>
    </row>
    <row r="1030" customFormat="false" ht="11.25" hidden="false" customHeight="false" outlineLevel="0" collapsed="false">
      <c r="A1030" s="199" t="n">
        <v>36573</v>
      </c>
      <c r="B1030" s="192" t="n">
        <v>36573</v>
      </c>
      <c r="C1030" s="306" t="n">
        <f aca="false">VLOOKUP($B1030,data!$A$6:$M$15000,12)</f>
        <v>3549000</v>
      </c>
      <c r="D1030" s="9" t="n">
        <f aca="false">IF(B1030&lt;&gt;"",MONTH(B1030),0)</f>
        <v>2</v>
      </c>
      <c r="E1030" s="306" t="n">
        <f aca="false">AVERAGE(C1024:C1030)</f>
        <v>3120000</v>
      </c>
      <c r="F1030" s="306" t="n">
        <f aca="false">AVERAGE(C1001:C1030)</f>
        <v>2919233.33333333</v>
      </c>
    </row>
    <row r="1031" customFormat="false" ht="11.25" hidden="false" customHeight="false" outlineLevel="0" collapsed="false">
      <c r="A1031" s="199" t="n">
        <v>36574</v>
      </c>
      <c r="B1031" s="192" t="n">
        <v>36574</v>
      </c>
      <c r="C1031" s="306" t="n">
        <f aca="false">VLOOKUP($B1031,data!$A$6:$M$15000,12)</f>
        <v>3243000</v>
      </c>
      <c r="D1031" s="9" t="n">
        <f aca="false">IF(B1031&lt;&gt;"",MONTH(B1031),0)</f>
        <v>2</v>
      </c>
      <c r="E1031" s="306" t="n">
        <f aca="false">AVERAGE(C1025:C1031)</f>
        <v>3148857.14285714</v>
      </c>
      <c r="F1031" s="306" t="n">
        <f aca="false">AVERAGE(C1002:C1031)</f>
        <v>2937033.33333333</v>
      </c>
    </row>
    <row r="1032" customFormat="false" ht="11.25" hidden="false" customHeight="false" outlineLevel="0" collapsed="false">
      <c r="A1032" s="199" t="n">
        <v>36575</v>
      </c>
      <c r="B1032" s="192" t="n">
        <v>36575</v>
      </c>
      <c r="C1032" s="306" t="n">
        <f aca="false">VLOOKUP($B1032,data!$A$6:$M$15000,12)</f>
        <v>2592000</v>
      </c>
      <c r="D1032" s="9" t="n">
        <f aca="false">IF(B1032&lt;&gt;"",MONTH(B1032),0)</f>
        <v>2</v>
      </c>
      <c r="E1032" s="306" t="n">
        <f aca="false">AVERAGE(C1026:C1032)</f>
        <v>3120142.85714286</v>
      </c>
      <c r="F1032" s="306" t="n">
        <f aca="false">AVERAGE(C1003:C1032)</f>
        <v>2932266.66666667</v>
      </c>
    </row>
    <row r="1033" customFormat="false" ht="11.25" hidden="false" customHeight="false" outlineLevel="0" collapsed="false">
      <c r="A1033" s="199" t="n">
        <v>36576</v>
      </c>
      <c r="B1033" s="192" t="n">
        <v>36576</v>
      </c>
      <c r="C1033" s="306" t="n">
        <f aca="false">VLOOKUP($B1033,data!$A$6:$M$15000,12)</f>
        <v>2956000</v>
      </c>
      <c r="D1033" s="9" t="n">
        <f aca="false">IF(B1033&lt;&gt;"",MONTH(B1033),0)</f>
        <v>2</v>
      </c>
      <c r="E1033" s="306" t="n">
        <f aca="false">AVERAGE(C1027:C1033)</f>
        <v>3119285.71428571</v>
      </c>
      <c r="F1033" s="306" t="n">
        <f aca="false">AVERAGE(C1004:C1033)</f>
        <v>2937166.66666667</v>
      </c>
    </row>
    <row r="1034" customFormat="false" ht="11.25" hidden="false" customHeight="false" outlineLevel="0" collapsed="false">
      <c r="A1034" s="199" t="n">
        <v>36577</v>
      </c>
      <c r="B1034" s="192" t="n">
        <v>36577</v>
      </c>
      <c r="C1034" s="306" t="n">
        <f aca="false">VLOOKUP($B1034,data!$A$6:$M$15000,12)</f>
        <v>3783000</v>
      </c>
      <c r="D1034" s="9" t="n">
        <f aca="false">IF(B1034&lt;&gt;"",MONTH(B1034),0)</f>
        <v>2</v>
      </c>
      <c r="E1034" s="306" t="n">
        <f aca="false">AVERAGE(C1028:C1034)</f>
        <v>3238142.85714286</v>
      </c>
      <c r="F1034" s="306" t="n">
        <f aca="false">AVERAGE(C1005:C1034)</f>
        <v>2969000</v>
      </c>
    </row>
    <row r="1035" customFormat="false" ht="11.25" hidden="false" customHeight="false" outlineLevel="0" collapsed="false">
      <c r="A1035" s="199" t="n">
        <v>36578</v>
      </c>
      <c r="B1035" s="192" t="n">
        <v>36578</v>
      </c>
      <c r="C1035" s="306" t="n">
        <f aca="false">VLOOKUP($B1035,data!$A$6:$M$15000,12)</f>
        <v>3387000</v>
      </c>
      <c r="D1035" s="9" t="n">
        <f aca="false">IF(B1035&lt;&gt;"",MONTH(B1035),0)</f>
        <v>2</v>
      </c>
      <c r="E1035" s="306" t="n">
        <f aca="false">AVERAGE(C1029:C1035)</f>
        <v>3304571.42857143</v>
      </c>
      <c r="F1035" s="306" t="n">
        <f aca="false">AVERAGE(C1006:C1035)</f>
        <v>2988566.66666667</v>
      </c>
    </row>
    <row r="1036" customFormat="false" ht="11.25" hidden="false" customHeight="false" outlineLevel="0" collapsed="false">
      <c r="A1036" s="199" t="n">
        <v>36579</v>
      </c>
      <c r="B1036" s="192" t="n">
        <v>36579</v>
      </c>
      <c r="C1036" s="306" t="n">
        <f aca="false">VLOOKUP($B1036,data!$A$6:$M$15000,12)</f>
        <v>3904000</v>
      </c>
      <c r="D1036" s="9" t="n">
        <f aca="false">IF(B1036&lt;&gt;"",MONTH(B1036),0)</f>
        <v>2</v>
      </c>
      <c r="E1036" s="306" t="n">
        <f aca="false">AVERAGE(C1030:C1036)</f>
        <v>3344857.14285714</v>
      </c>
      <c r="F1036" s="306" t="n">
        <f aca="false">AVERAGE(C1007:C1036)</f>
        <v>3030300</v>
      </c>
    </row>
    <row r="1037" customFormat="false" ht="11.25" hidden="false" customHeight="false" outlineLevel="0" collapsed="false">
      <c r="A1037" s="199" t="n">
        <v>36580</v>
      </c>
      <c r="B1037" s="192" t="n">
        <v>36580</v>
      </c>
      <c r="C1037" s="306" t="n">
        <f aca="false">VLOOKUP($B1037,data!$A$6:$M$15000,12)</f>
        <v>3580000</v>
      </c>
      <c r="D1037" s="9" t="n">
        <f aca="false">IF(B1037&lt;&gt;"",MONTH(B1037),0)</f>
        <v>2</v>
      </c>
      <c r="E1037" s="306" t="n">
        <f aca="false">AVERAGE(C1031:C1037)</f>
        <v>3349285.71428571</v>
      </c>
      <c r="F1037" s="306" t="n">
        <f aca="false">AVERAGE(C1008:C1037)</f>
        <v>3050733.33333333</v>
      </c>
    </row>
    <row r="1038" customFormat="false" ht="11.25" hidden="false" customHeight="false" outlineLevel="0" collapsed="false">
      <c r="A1038" s="199" t="n">
        <v>36581</v>
      </c>
      <c r="B1038" s="192" t="n">
        <v>36581</v>
      </c>
      <c r="C1038" s="306" t="n">
        <f aca="false">VLOOKUP($B1038,data!$A$6:$M$15000,12)</f>
        <v>3366000</v>
      </c>
      <c r="D1038" s="9" t="n">
        <f aca="false">IF(B1038&lt;&gt;"",MONTH(B1038),0)</f>
        <v>2</v>
      </c>
      <c r="E1038" s="306" t="n">
        <f aca="false">AVERAGE(C1032:C1038)</f>
        <v>3366857.14285714</v>
      </c>
      <c r="F1038" s="306" t="n">
        <f aca="false">AVERAGE(C1009:C1038)</f>
        <v>3059566.66666667</v>
      </c>
    </row>
    <row r="1039" customFormat="false" ht="11.25" hidden="false" customHeight="false" outlineLevel="0" collapsed="false">
      <c r="A1039" s="199" t="n">
        <v>36582</v>
      </c>
      <c r="B1039" s="192" t="n">
        <v>36582</v>
      </c>
      <c r="C1039" s="306" t="n">
        <f aca="false">VLOOKUP($B1039,data!$A$6:$M$15000,12)</f>
        <v>2764000</v>
      </c>
      <c r="D1039" s="9" t="n">
        <f aca="false">IF(B1039&lt;&gt;"",MONTH(B1039),0)</f>
        <v>2</v>
      </c>
      <c r="E1039" s="306" t="n">
        <f aca="false">AVERAGE(C1033:C1039)</f>
        <v>3391428.57142857</v>
      </c>
      <c r="F1039" s="306" t="n">
        <f aca="false">AVERAGE(C1010:C1039)</f>
        <v>3043533.33333333</v>
      </c>
    </row>
    <row r="1040" customFormat="false" ht="11.25" hidden="false" customHeight="false" outlineLevel="0" collapsed="false">
      <c r="A1040" s="199" t="n">
        <v>36583</v>
      </c>
      <c r="B1040" s="192" t="n">
        <v>36583</v>
      </c>
      <c r="C1040" s="306" t="n">
        <f aca="false">VLOOKUP($B1040,data!$A$6:$M$15000,12)</f>
        <v>3279000</v>
      </c>
      <c r="D1040" s="9" t="n">
        <f aca="false">IF(B1040&lt;&gt;"",MONTH(B1040),0)</f>
        <v>2</v>
      </c>
      <c r="E1040" s="306" t="n">
        <f aca="false">AVERAGE(C1034:C1040)</f>
        <v>3437571.42857143</v>
      </c>
      <c r="F1040" s="306" t="n">
        <f aca="false">AVERAGE(C1011:C1040)</f>
        <v>3049766.66666667</v>
      </c>
    </row>
    <row r="1041" customFormat="false" ht="11.25" hidden="false" customHeight="false" outlineLevel="0" collapsed="false">
      <c r="A1041" s="199" t="n">
        <v>36584</v>
      </c>
      <c r="B1041" s="192" t="n">
        <v>36584</v>
      </c>
      <c r="C1041" s="306" t="n">
        <f aca="false">VLOOKUP($B1041,data!$A$6:$M$15000,12)</f>
        <v>3283000</v>
      </c>
      <c r="D1041" s="9" t="n">
        <f aca="false">IF(B1041&lt;&gt;"",MONTH(B1041),0)</f>
        <v>2</v>
      </c>
      <c r="E1041" s="306" t="n">
        <f aca="false">AVERAGE(C1035:C1041)</f>
        <v>3366142.85714286</v>
      </c>
      <c r="F1041" s="306" t="n">
        <f aca="false">AVERAGE(C1012:C1041)</f>
        <v>3064500</v>
      </c>
    </row>
    <row r="1042" customFormat="false" ht="11.25" hidden="false" customHeight="false" outlineLevel="0" collapsed="false">
      <c r="A1042" s="199" t="n">
        <v>36585</v>
      </c>
      <c r="B1042" s="192" t="n">
        <v>36585</v>
      </c>
      <c r="C1042" s="306" t="n">
        <f aca="false">VLOOKUP($B1042,data!$A$6:$M$15000,12)</f>
        <v>3226000</v>
      </c>
      <c r="D1042" s="9" t="n">
        <f aca="false">IF(B1042&lt;&gt;"",MONTH(B1042),0)</f>
        <v>2</v>
      </c>
      <c r="E1042" s="306" t="n">
        <f aca="false">AVERAGE(C1036:C1042)</f>
        <v>3343142.85714286</v>
      </c>
      <c r="F1042" s="306" t="n">
        <f aca="false">AVERAGE(C1013:C1042)</f>
        <v>3076200</v>
      </c>
    </row>
    <row r="1043" customFormat="false" ht="11.25" hidden="false" customHeight="false" outlineLevel="0" collapsed="false">
      <c r="A1043" s="199" t="n">
        <v>36586</v>
      </c>
      <c r="B1043" s="192" t="n">
        <v>36586</v>
      </c>
      <c r="C1043" s="306" t="n">
        <f aca="false">VLOOKUP($B1043,data!$A$6:$M$15000,12)</f>
        <v>3170000</v>
      </c>
      <c r="D1043" s="9" t="n">
        <f aca="false">IF(B1043&lt;&gt;"",MONTH(B1043),0)</f>
        <v>3</v>
      </c>
      <c r="E1043" s="306" t="n">
        <f aca="false">AVERAGE(C1037:C1043)</f>
        <v>3238285.71428571</v>
      </c>
      <c r="F1043" s="306" t="n">
        <f aca="false">AVERAGE(C1014:C1043)</f>
        <v>3072800</v>
      </c>
    </row>
    <row r="1044" customFormat="false" ht="11.25" hidden="false" customHeight="false" outlineLevel="0" collapsed="false">
      <c r="A1044" s="199" t="n">
        <v>36587</v>
      </c>
      <c r="B1044" s="192" t="n">
        <v>36587</v>
      </c>
      <c r="C1044" s="306" t="n">
        <f aca="false">VLOOKUP($B1044,data!$A$6:$M$15000,12)</f>
        <v>2972000</v>
      </c>
      <c r="D1044" s="9" t="n">
        <f aca="false">IF(B1044&lt;&gt;"",MONTH(B1044),0)</f>
        <v>3</v>
      </c>
      <c r="E1044" s="306" t="n">
        <f aca="false">AVERAGE(C1038:C1044)</f>
        <v>3151428.57142857</v>
      </c>
      <c r="F1044" s="306" t="n">
        <f aca="false">AVERAGE(C1015:C1044)</f>
        <v>3076166.66666667</v>
      </c>
    </row>
    <row r="1045" customFormat="false" ht="11.25" hidden="false" customHeight="false" outlineLevel="0" collapsed="false">
      <c r="A1045" s="199" t="n">
        <v>36588</v>
      </c>
      <c r="B1045" s="192" t="n">
        <v>36588</v>
      </c>
      <c r="C1045" s="306" t="n">
        <f aca="false">VLOOKUP($B1045,data!$A$6:$M$15000,12)</f>
        <v>3131000</v>
      </c>
      <c r="D1045" s="9" t="n">
        <f aca="false">IF(B1045&lt;&gt;"",MONTH(B1045),0)</f>
        <v>3</v>
      </c>
      <c r="E1045" s="306" t="n">
        <f aca="false">AVERAGE(C1039:C1045)</f>
        <v>3117857.14285714</v>
      </c>
      <c r="F1045" s="306" t="n">
        <f aca="false">AVERAGE(C1016:C1045)</f>
        <v>3087733.33333333</v>
      </c>
    </row>
    <row r="1046" customFormat="false" ht="11.25" hidden="false" customHeight="false" outlineLevel="0" collapsed="false">
      <c r="A1046" s="199" t="n">
        <v>36589</v>
      </c>
      <c r="B1046" s="192" t="n">
        <v>36589</v>
      </c>
      <c r="C1046" s="306" t="n">
        <f aca="false">VLOOKUP($B1046,data!$A$6:$M$15000,12)</f>
        <v>3161000</v>
      </c>
      <c r="D1046" s="9" t="n">
        <f aca="false">IF(B1046&lt;&gt;"",MONTH(B1046),0)</f>
        <v>3</v>
      </c>
      <c r="E1046" s="306" t="n">
        <f aca="false">AVERAGE(C1040:C1046)</f>
        <v>3174571.42857143</v>
      </c>
      <c r="F1046" s="306" t="n">
        <f aca="false">AVERAGE(C1017:C1046)</f>
        <v>3100266.66666667</v>
      </c>
    </row>
    <row r="1047" customFormat="false" ht="11.25" hidden="false" customHeight="false" outlineLevel="0" collapsed="false">
      <c r="A1047" s="199" t="n">
        <v>36590</v>
      </c>
      <c r="B1047" s="192" t="n">
        <v>36590</v>
      </c>
      <c r="C1047" s="306" t="n">
        <f aca="false">VLOOKUP($B1047,data!$A$6:$M$15000,12)</f>
        <v>3871000</v>
      </c>
      <c r="D1047" s="9" t="n">
        <f aca="false">IF(B1047&lt;&gt;"",MONTH(B1047),0)</f>
        <v>3</v>
      </c>
      <c r="E1047" s="306" t="n">
        <f aca="false">AVERAGE(C1041:C1047)</f>
        <v>3259142.85714286</v>
      </c>
      <c r="F1047" s="306" t="n">
        <f aca="false">AVERAGE(C1018:C1047)</f>
        <v>3134800</v>
      </c>
    </row>
    <row r="1048" customFormat="false" ht="11.25" hidden="false" customHeight="false" outlineLevel="0" collapsed="false">
      <c r="A1048" s="199" t="n">
        <v>36591</v>
      </c>
      <c r="B1048" s="192" t="n">
        <v>36591</v>
      </c>
      <c r="C1048" s="306" t="n">
        <f aca="false">VLOOKUP($B1048,data!$A$6:$M$15000,12)</f>
        <v>3813000</v>
      </c>
      <c r="D1048" s="9" t="n">
        <f aca="false">IF(B1048&lt;&gt;"",MONTH(B1048),0)</f>
        <v>3</v>
      </c>
      <c r="E1048" s="306" t="n">
        <f aca="false">AVERAGE(C1042:C1048)</f>
        <v>3334857.14285714</v>
      </c>
      <c r="F1048" s="306" t="n">
        <f aca="false">AVERAGE(C1019:C1048)</f>
        <v>3179800</v>
      </c>
    </row>
    <row r="1049" customFormat="false" ht="11.25" hidden="false" customHeight="false" outlineLevel="0" collapsed="false">
      <c r="A1049" s="199" t="n">
        <v>36592</v>
      </c>
      <c r="B1049" s="192" t="n">
        <v>36592</v>
      </c>
      <c r="C1049" s="306" t="n">
        <f aca="false">VLOOKUP($B1049,data!$A$6:$M$15000,12)</f>
        <v>3679000</v>
      </c>
      <c r="D1049" s="9" t="n">
        <f aca="false">IF(B1049&lt;&gt;"",MONTH(B1049),0)</f>
        <v>3</v>
      </c>
      <c r="E1049" s="306" t="n">
        <f aca="false">AVERAGE(C1043:C1049)</f>
        <v>3399571.42857143</v>
      </c>
      <c r="F1049" s="306" t="n">
        <f aca="false">AVERAGE(C1020:C1049)</f>
        <v>3219266.66666667</v>
      </c>
    </row>
    <row r="1050" customFormat="false" ht="11.25" hidden="false" customHeight="false" outlineLevel="0" collapsed="false">
      <c r="A1050" s="199" t="n">
        <v>36593</v>
      </c>
      <c r="B1050" s="192" t="n">
        <v>36593</v>
      </c>
      <c r="C1050" s="306" t="n">
        <f aca="false">VLOOKUP($B1050,data!$A$6:$M$15000,12)</f>
        <v>3762000</v>
      </c>
      <c r="D1050" s="9" t="n">
        <f aca="false">IF(B1050&lt;&gt;"",MONTH(B1050),0)</f>
        <v>3</v>
      </c>
      <c r="E1050" s="306" t="n">
        <f aca="false">AVERAGE(C1044:C1050)</f>
        <v>3484142.85714286</v>
      </c>
      <c r="F1050" s="306" t="n">
        <f aca="false">AVERAGE(C1021:C1050)</f>
        <v>3254300</v>
      </c>
    </row>
    <row r="1051" customFormat="false" ht="11.25" hidden="false" customHeight="false" outlineLevel="0" collapsed="false">
      <c r="A1051" s="199" t="n">
        <v>36594</v>
      </c>
      <c r="B1051" s="192" t="n">
        <v>36594</v>
      </c>
      <c r="C1051" s="306" t="n">
        <f aca="false">VLOOKUP($B1051,data!$A$6:$M$15000,12)</f>
        <v>3425000</v>
      </c>
      <c r="D1051" s="9" t="n">
        <f aca="false">IF(B1051&lt;&gt;"",MONTH(B1051),0)</f>
        <v>3</v>
      </c>
      <c r="E1051" s="306" t="n">
        <f aca="false">AVERAGE(C1045:C1051)</f>
        <v>3548857.14285714</v>
      </c>
      <c r="F1051" s="306" t="n">
        <f aca="false">AVERAGE(C1022:C1051)</f>
        <v>3274066.66666667</v>
      </c>
    </row>
    <row r="1052" customFormat="false" ht="11.25" hidden="false" customHeight="false" outlineLevel="0" collapsed="false">
      <c r="A1052" s="199" t="n">
        <v>36595</v>
      </c>
      <c r="B1052" s="192" t="n">
        <v>36595</v>
      </c>
      <c r="C1052" s="306" t="n">
        <f aca="false">VLOOKUP($B1052,data!$A$6:$M$15000,12)</f>
        <v>2824000</v>
      </c>
      <c r="D1052" s="9" t="n">
        <f aca="false">IF(B1052&lt;&gt;"",MONTH(B1052),0)</f>
        <v>3</v>
      </c>
      <c r="E1052" s="306" t="n">
        <f aca="false">AVERAGE(C1046:C1052)</f>
        <v>3505000</v>
      </c>
      <c r="F1052" s="306" t="n">
        <f aca="false">AVERAGE(C1023:C1052)</f>
        <v>3272700</v>
      </c>
    </row>
    <row r="1053" customFormat="false" ht="11.25" hidden="false" customHeight="false" outlineLevel="0" collapsed="false">
      <c r="A1053" s="199" t="n">
        <v>36596</v>
      </c>
      <c r="B1053" s="192" t="n">
        <v>36596</v>
      </c>
      <c r="C1053" s="306" t="n">
        <f aca="false">VLOOKUP($B1053,data!$A$6:$M$15000,12)</f>
        <v>2355000</v>
      </c>
      <c r="D1053" s="9" t="n">
        <f aca="false">IF(B1053&lt;&gt;"",MONTH(B1053),0)</f>
        <v>3</v>
      </c>
      <c r="E1053" s="306" t="n">
        <f aca="false">AVERAGE(C1047:C1053)</f>
        <v>3389857.14285714</v>
      </c>
      <c r="F1053" s="306" t="n">
        <f aca="false">AVERAGE(C1024:C1053)</f>
        <v>3245533.33333333</v>
      </c>
    </row>
    <row r="1054" customFormat="false" ht="11.25" hidden="false" customHeight="false" outlineLevel="0" collapsed="false">
      <c r="A1054" s="199" t="n">
        <v>36597</v>
      </c>
      <c r="B1054" s="192" t="n">
        <v>36597</v>
      </c>
      <c r="C1054" s="306" t="n">
        <f aca="false">VLOOKUP($B1054,data!$A$6:$M$15000,12)</f>
        <v>2307000</v>
      </c>
      <c r="D1054" s="9" t="n">
        <f aca="false">IF(B1054&lt;&gt;"",MONTH(B1054),0)</f>
        <v>3</v>
      </c>
      <c r="E1054" s="306" t="n">
        <f aca="false">AVERAGE(C1048:C1054)</f>
        <v>3166428.57142857</v>
      </c>
      <c r="F1054" s="306" t="n">
        <f aca="false">AVERAGE(C1025:C1054)</f>
        <v>3221066.66666667</v>
      </c>
    </row>
    <row r="1055" customFormat="false" ht="11.25" hidden="false" customHeight="false" outlineLevel="0" collapsed="false">
      <c r="A1055" s="199" t="n">
        <v>36598</v>
      </c>
      <c r="B1055" s="192" t="n">
        <v>36598</v>
      </c>
      <c r="C1055" s="306" t="n">
        <f aca="false">VLOOKUP($B1055,data!$A$6:$M$15000,12)</f>
        <v>2887000</v>
      </c>
      <c r="D1055" s="9" t="n">
        <f aca="false">IF(B1055&lt;&gt;"",MONTH(B1055),0)</f>
        <v>3</v>
      </c>
      <c r="E1055" s="306" t="n">
        <f aca="false">AVERAGE(C1049:C1055)</f>
        <v>3034142.85714286</v>
      </c>
      <c r="F1055" s="306" t="n">
        <f aca="false">AVERAGE(C1026:C1055)</f>
        <v>3224200</v>
      </c>
    </row>
    <row r="1056" customFormat="false" ht="11.25" hidden="false" customHeight="false" outlineLevel="0" collapsed="false">
      <c r="A1056" s="199" t="n">
        <v>36599</v>
      </c>
      <c r="B1056" s="192" t="n">
        <v>36599</v>
      </c>
      <c r="C1056" s="306" t="n">
        <f aca="false">VLOOKUP($B1056,data!$A$6:$M$15000,12)</f>
        <v>2687000</v>
      </c>
      <c r="D1056" s="9" t="n">
        <f aca="false">IF(B1056&lt;&gt;"",MONTH(B1056),0)</f>
        <v>3</v>
      </c>
      <c r="E1056" s="306" t="n">
        <f aca="false">AVERAGE(C1050:C1056)</f>
        <v>2892428.57142857</v>
      </c>
      <c r="F1056" s="306" t="n">
        <f aca="false">AVERAGE(C1027:C1056)</f>
        <v>3215033.33333333</v>
      </c>
    </row>
    <row r="1057" customFormat="false" ht="11.25" hidden="false" customHeight="false" outlineLevel="0" collapsed="false">
      <c r="A1057" s="199" t="n">
        <v>36600</v>
      </c>
      <c r="B1057" s="192" t="n">
        <v>36600</v>
      </c>
      <c r="C1057" s="306" t="n">
        <f aca="false">VLOOKUP($B1057,data!$A$6:$M$15000,12)</f>
        <v>2589000</v>
      </c>
      <c r="D1057" s="9" t="n">
        <f aca="false">IF(B1057&lt;&gt;"",MONTH(B1057),0)</f>
        <v>3</v>
      </c>
      <c r="E1057" s="306" t="n">
        <f aca="false">AVERAGE(C1051:C1057)</f>
        <v>2724857.14285714</v>
      </c>
      <c r="F1057" s="306" t="n">
        <f aca="false">AVERAGE(C1028:C1057)</f>
        <v>3202966.66666667</v>
      </c>
    </row>
    <row r="1058" customFormat="false" ht="11.25" hidden="false" customHeight="false" outlineLevel="0" collapsed="false">
      <c r="A1058" s="199" t="n">
        <v>36601</v>
      </c>
      <c r="B1058" s="192" t="n">
        <v>36601</v>
      </c>
      <c r="C1058" s="306" t="n">
        <f aca="false">VLOOKUP($B1058,data!$A$6:$M$15000,12)</f>
        <v>2614000</v>
      </c>
      <c r="D1058" s="9" t="n">
        <f aca="false">IF(B1058&lt;&gt;"",MONTH(B1058),0)</f>
        <v>3</v>
      </c>
      <c r="E1058" s="306" t="n">
        <f aca="false">AVERAGE(C1052:C1058)</f>
        <v>2609000</v>
      </c>
      <c r="F1058" s="306" t="n">
        <f aca="false">AVERAGE(C1029:C1058)</f>
        <v>3192700</v>
      </c>
    </row>
    <row r="1059" customFormat="false" ht="11.25" hidden="false" customHeight="false" outlineLevel="0" collapsed="false">
      <c r="A1059" s="199" t="n">
        <v>36602</v>
      </c>
      <c r="B1059" s="192" t="n">
        <v>36602</v>
      </c>
      <c r="C1059" s="306" t="n">
        <f aca="false">VLOOKUP($B1059,data!$A$6:$M$15000,12)</f>
        <v>2502000</v>
      </c>
      <c r="D1059" s="9" t="n">
        <f aca="false">IF(B1059&lt;&gt;"",MONTH(B1059),0)</f>
        <v>3</v>
      </c>
      <c r="E1059" s="306" t="n">
        <f aca="false">AVERAGE(C1053:C1059)</f>
        <v>2563000</v>
      </c>
      <c r="F1059" s="306" t="n">
        <f aca="false">AVERAGE(C1030:C1059)</f>
        <v>3155366.66666667</v>
      </c>
    </row>
    <row r="1060" customFormat="false" ht="11.25" hidden="false" customHeight="false" outlineLevel="0" collapsed="false">
      <c r="A1060" s="199" t="n">
        <v>36603</v>
      </c>
      <c r="B1060" s="192" t="n">
        <v>36603</v>
      </c>
      <c r="C1060" s="306" t="n">
        <f aca="false">VLOOKUP($B1060,data!$A$6:$M$15000,12)</f>
        <v>2100000</v>
      </c>
      <c r="D1060" s="9" t="n">
        <f aca="false">IF(B1060&lt;&gt;"",MONTH(B1060),0)</f>
        <v>3</v>
      </c>
      <c r="E1060" s="306" t="n">
        <f aca="false">AVERAGE(C1054:C1060)</f>
        <v>2526571.42857143</v>
      </c>
      <c r="F1060" s="306" t="n">
        <f aca="false">AVERAGE(C1031:C1060)</f>
        <v>3107066.66666667</v>
      </c>
    </row>
    <row r="1061" customFormat="false" ht="11.25" hidden="false" customHeight="false" outlineLevel="0" collapsed="false">
      <c r="A1061" s="199" t="n">
        <v>36604</v>
      </c>
      <c r="B1061" s="192" t="n">
        <v>36604</v>
      </c>
      <c r="C1061" s="306" t="n">
        <f aca="false">VLOOKUP($B1061,data!$A$6:$M$15000,12)</f>
        <v>2217000</v>
      </c>
      <c r="D1061" s="9" t="n">
        <f aca="false">IF(B1061&lt;&gt;"",MONTH(B1061),0)</f>
        <v>3</v>
      </c>
      <c r="E1061" s="306" t="n">
        <f aca="false">AVERAGE(C1055:C1061)</f>
        <v>2513714.28571429</v>
      </c>
      <c r="F1061" s="306" t="n">
        <f aca="false">AVERAGE(C1032:C1061)</f>
        <v>3072866.66666667</v>
      </c>
    </row>
    <row r="1062" customFormat="false" ht="11.25" hidden="false" customHeight="false" outlineLevel="0" collapsed="false">
      <c r="A1062" s="199" t="n">
        <v>36605</v>
      </c>
      <c r="B1062" s="192" t="n">
        <v>36605</v>
      </c>
      <c r="C1062" s="306" t="n">
        <f aca="false">VLOOKUP($B1062,data!$A$6:$M$15000,12)</f>
        <v>2746000</v>
      </c>
      <c r="D1062" s="9" t="n">
        <f aca="false">IF(B1062&lt;&gt;"",MONTH(B1062),0)</f>
        <v>3</v>
      </c>
      <c r="E1062" s="306" t="n">
        <f aca="false">AVERAGE(C1056:C1062)</f>
        <v>2493571.42857143</v>
      </c>
      <c r="F1062" s="306" t="n">
        <f aca="false">AVERAGE(C1033:C1062)</f>
        <v>3078000</v>
      </c>
    </row>
    <row r="1063" customFormat="false" ht="11.25" hidden="false" customHeight="false" outlineLevel="0" collapsed="false">
      <c r="A1063" s="199" t="n">
        <v>36606</v>
      </c>
      <c r="B1063" s="192" t="n">
        <v>36606</v>
      </c>
      <c r="C1063" s="306" t="n">
        <f aca="false">VLOOKUP($B1063,data!$A$6:$M$15000,12)</f>
        <v>2795000</v>
      </c>
      <c r="D1063" s="9" t="n">
        <f aca="false">IF(B1063&lt;&gt;"",MONTH(B1063),0)</f>
        <v>3</v>
      </c>
      <c r="E1063" s="306" t="n">
        <f aca="false">AVERAGE(C1057:C1063)</f>
        <v>2509000</v>
      </c>
      <c r="F1063" s="306" t="n">
        <f aca="false">AVERAGE(C1034:C1063)</f>
        <v>3072633.33333333</v>
      </c>
    </row>
    <row r="1064" customFormat="false" ht="11.25" hidden="false" customHeight="false" outlineLevel="0" collapsed="false">
      <c r="A1064" s="199" t="n">
        <v>36607</v>
      </c>
      <c r="B1064" s="192" t="n">
        <v>36607</v>
      </c>
      <c r="C1064" s="306" t="n">
        <f aca="false">VLOOKUP($B1064,data!$A$6:$M$15000,12)</f>
        <v>2737000</v>
      </c>
      <c r="D1064" s="9" t="n">
        <f aca="false">IF(B1064&lt;&gt;"",MONTH(B1064),0)</f>
        <v>3</v>
      </c>
      <c r="E1064" s="306" t="n">
        <f aca="false">AVERAGE(C1058:C1064)</f>
        <v>2530142.85714286</v>
      </c>
      <c r="F1064" s="306" t="n">
        <f aca="false">AVERAGE(C1035:C1064)</f>
        <v>3037766.66666667</v>
      </c>
    </row>
    <row r="1065" customFormat="false" ht="11.25" hidden="false" customHeight="false" outlineLevel="0" collapsed="false">
      <c r="A1065" s="199" t="n">
        <v>36608</v>
      </c>
      <c r="B1065" s="192" t="n">
        <v>36608</v>
      </c>
      <c r="C1065" s="306" t="n">
        <f aca="false">VLOOKUP($B1065,data!$A$6:$M$15000,12)</f>
        <v>2754000</v>
      </c>
      <c r="D1065" s="9" t="n">
        <f aca="false">IF(B1065&lt;&gt;"",MONTH(B1065),0)</f>
        <v>3</v>
      </c>
      <c r="E1065" s="306" t="n">
        <f aca="false">AVERAGE(C1059:C1065)</f>
        <v>2550142.85714286</v>
      </c>
      <c r="F1065" s="306" t="n">
        <f aca="false">AVERAGE(C1036:C1065)</f>
        <v>3016666.66666667</v>
      </c>
    </row>
    <row r="1066" customFormat="false" ht="11.25" hidden="false" customHeight="false" outlineLevel="0" collapsed="false">
      <c r="A1066" s="199" t="n">
        <v>36609</v>
      </c>
      <c r="B1066" s="192" t="n">
        <v>36609</v>
      </c>
      <c r="C1066" s="306" t="n">
        <f aca="false">VLOOKUP($B1066,data!$A$6:$M$15000,12)</f>
        <v>2654000</v>
      </c>
      <c r="D1066" s="9" t="n">
        <f aca="false">IF(B1066&lt;&gt;"",MONTH(B1066),0)</f>
        <v>3</v>
      </c>
      <c r="E1066" s="306" t="n">
        <f aca="false">AVERAGE(C1060:C1066)</f>
        <v>2571857.14285714</v>
      </c>
      <c r="F1066" s="306" t="n">
        <f aca="false">AVERAGE(C1037:C1066)</f>
        <v>2975000</v>
      </c>
    </row>
    <row r="1067" customFormat="false" ht="11.25" hidden="false" customHeight="false" outlineLevel="0" collapsed="false">
      <c r="A1067" s="199" t="n">
        <v>36610</v>
      </c>
      <c r="B1067" s="192" t="n">
        <v>36610</v>
      </c>
      <c r="C1067" s="306" t="n">
        <f aca="false">VLOOKUP($B1067,data!$A$6:$M$15000,12)</f>
        <v>2450000</v>
      </c>
      <c r="D1067" s="9" t="n">
        <f aca="false">IF(B1067&lt;&gt;"",MONTH(B1067),0)</f>
        <v>3</v>
      </c>
      <c r="E1067" s="306" t="n">
        <f aca="false">AVERAGE(C1061:C1067)</f>
        <v>2621857.14285714</v>
      </c>
      <c r="F1067" s="306" t="n">
        <f aca="false">AVERAGE(C1038:C1067)</f>
        <v>2937333.33333333</v>
      </c>
    </row>
    <row r="1068" customFormat="false" ht="11.25" hidden="false" customHeight="false" outlineLevel="0" collapsed="false">
      <c r="A1068" s="199" t="n">
        <v>36611</v>
      </c>
      <c r="B1068" s="192" t="n">
        <v>36611</v>
      </c>
      <c r="C1068" s="306" t="n">
        <f aca="false">VLOOKUP($B1068,data!$A$6:$M$15000,12)</f>
        <v>2100000</v>
      </c>
      <c r="D1068" s="9" t="n">
        <f aca="false">IF(B1068&lt;&gt;"",MONTH(B1068),0)</f>
        <v>3</v>
      </c>
      <c r="E1068" s="306" t="n">
        <f aca="false">AVERAGE(C1062:C1068)</f>
        <v>2605142.85714286</v>
      </c>
      <c r="F1068" s="306" t="n">
        <f aca="false">AVERAGE(C1039:C1068)</f>
        <v>2895133.33333333</v>
      </c>
    </row>
    <row r="1069" customFormat="false" ht="11.25" hidden="false" customHeight="false" outlineLevel="0" collapsed="false">
      <c r="A1069" s="199" t="n">
        <v>36612</v>
      </c>
      <c r="B1069" s="192" t="n">
        <v>36612</v>
      </c>
      <c r="C1069" s="306" t="n">
        <f aca="false">VLOOKUP($B1069,data!$A$6:$M$15000,12)</f>
        <v>2709000</v>
      </c>
      <c r="D1069" s="9" t="n">
        <f aca="false">IF(B1069&lt;&gt;"",MONTH(B1069),0)</f>
        <v>3</v>
      </c>
      <c r="E1069" s="306" t="n">
        <f aca="false">AVERAGE(C1063:C1069)</f>
        <v>2599857.14285714</v>
      </c>
      <c r="F1069" s="306" t="n">
        <f aca="false">AVERAGE(C1040:C1069)</f>
        <v>2893300</v>
      </c>
    </row>
    <row r="1070" customFormat="false" ht="11.25" hidden="false" customHeight="false" outlineLevel="0" collapsed="false">
      <c r="A1070" s="199" t="n">
        <v>36613</v>
      </c>
      <c r="B1070" s="192" t="n">
        <v>36613</v>
      </c>
      <c r="C1070" s="306" t="n">
        <f aca="false">VLOOKUP($B1070,data!$A$6:$M$15000,12)</f>
        <v>2763000</v>
      </c>
      <c r="D1070" s="9" t="n">
        <f aca="false">IF(B1070&lt;&gt;"",MONTH(B1070),0)</f>
        <v>3</v>
      </c>
      <c r="E1070" s="306" t="n">
        <f aca="false">AVERAGE(C1064:C1070)</f>
        <v>2595285.71428571</v>
      </c>
      <c r="F1070" s="306" t="n">
        <f aca="false">AVERAGE(C1041:C1070)</f>
        <v>2876100</v>
      </c>
    </row>
    <row r="1071" customFormat="false" ht="11.25" hidden="false" customHeight="false" outlineLevel="0" collapsed="false">
      <c r="A1071" s="199" t="n">
        <v>36614</v>
      </c>
      <c r="B1071" s="192" t="n">
        <v>36614</v>
      </c>
      <c r="C1071" s="306" t="n">
        <f aca="false">VLOOKUP($B1071,data!$A$6:$M$15000,12)</f>
        <v>2767000</v>
      </c>
      <c r="D1071" s="9" t="n">
        <f aca="false">IF(B1071&lt;&gt;"",MONTH(B1071),0)</f>
        <v>3</v>
      </c>
      <c r="E1071" s="306" t="n">
        <f aca="false">AVERAGE(C1065:C1071)</f>
        <v>2599571.42857143</v>
      </c>
      <c r="F1071" s="306" t="n">
        <f aca="false">AVERAGE(C1042:C1071)</f>
        <v>2858900</v>
      </c>
    </row>
    <row r="1072" customFormat="false" ht="11.25" hidden="false" customHeight="false" outlineLevel="0" collapsed="false">
      <c r="A1072" s="199" t="n">
        <v>36615</v>
      </c>
      <c r="B1072" s="192" t="n">
        <v>36615</v>
      </c>
      <c r="C1072" s="306" t="n">
        <f aca="false">VLOOKUP($B1072,data!$A$6:$M$15000,12)</f>
        <v>2640000</v>
      </c>
      <c r="D1072" s="9" t="n">
        <f aca="false">IF(B1072&lt;&gt;"",MONTH(B1072),0)</f>
        <v>3</v>
      </c>
      <c r="E1072" s="306" t="n">
        <f aca="false">AVERAGE(C1066:C1072)</f>
        <v>2583285.71428571</v>
      </c>
      <c r="F1072" s="306" t="n">
        <f aca="false">AVERAGE(C1043:C1072)</f>
        <v>2839366.66666667</v>
      </c>
    </row>
    <row r="1073" customFormat="false" ht="11.25" hidden="false" customHeight="false" outlineLevel="0" collapsed="false">
      <c r="A1073" s="199" t="n">
        <v>36616</v>
      </c>
      <c r="B1073" s="192" t="n">
        <v>36616</v>
      </c>
      <c r="C1073" s="306" t="n">
        <f aca="false">VLOOKUP($B1073,data!$A$6:$M$15000,12)</f>
        <v>2405000</v>
      </c>
      <c r="D1073" s="9" t="n">
        <f aca="false">IF(B1073&lt;&gt;"",MONTH(B1073),0)</f>
        <v>3</v>
      </c>
      <c r="E1073" s="306" t="n">
        <f aca="false">AVERAGE(C1067:C1073)</f>
        <v>2547714.28571429</v>
      </c>
      <c r="F1073" s="306" t="n">
        <f aca="false">AVERAGE(C1044:C1073)</f>
        <v>2813866.66666667</v>
      </c>
    </row>
    <row r="1074" customFormat="false" ht="11.25" hidden="false" customHeight="false" outlineLevel="0" collapsed="false">
      <c r="A1074" s="199" t="n">
        <v>36617</v>
      </c>
      <c r="B1074" s="192" t="n">
        <v>36617</v>
      </c>
      <c r="C1074" s="306" t="n">
        <f aca="false">VLOOKUP($B1074,data!$A$6:$M$15000,12)</f>
        <v>2175000</v>
      </c>
      <c r="D1074" s="9" t="n">
        <f aca="false">IF(B1074&lt;&gt;"",MONTH(B1074),0)</f>
        <v>4</v>
      </c>
      <c r="E1074" s="306" t="n">
        <f aca="false">AVERAGE(C1068:C1074)</f>
        <v>2508428.57142857</v>
      </c>
      <c r="F1074" s="306" t="n">
        <f aca="false">AVERAGE(C1045:C1074)</f>
        <v>2787300</v>
      </c>
    </row>
    <row r="1075" customFormat="false" ht="11.25" hidden="false" customHeight="false" outlineLevel="0" collapsed="false">
      <c r="A1075" s="199" t="n">
        <v>36618</v>
      </c>
      <c r="B1075" s="192" t="n">
        <v>36618</v>
      </c>
      <c r="C1075" s="306" t="n">
        <f aca="false">VLOOKUP($B1075,data!$A$6:$M$15000,12)</f>
        <v>2181000</v>
      </c>
      <c r="D1075" s="9" t="n">
        <f aca="false">IF(B1075&lt;&gt;"",MONTH(B1075),0)</f>
        <v>4</v>
      </c>
      <c r="E1075" s="306" t="n">
        <f aca="false">AVERAGE(C1069:C1075)</f>
        <v>2520000</v>
      </c>
      <c r="F1075" s="306" t="n">
        <f aca="false">AVERAGE(C1046:C1075)</f>
        <v>2755633.33333333</v>
      </c>
    </row>
    <row r="1076" customFormat="false" ht="11.25" hidden="false" customHeight="false" outlineLevel="0" collapsed="false">
      <c r="A1076" s="199" t="n">
        <v>36619</v>
      </c>
      <c r="B1076" s="192" t="n">
        <v>36619</v>
      </c>
      <c r="C1076" s="306" t="n">
        <f aca="false">VLOOKUP($B1076,data!$A$6:$M$15000,12)</f>
        <v>2508000</v>
      </c>
      <c r="D1076" s="9" t="n">
        <f aca="false">IF(B1076&lt;&gt;"",MONTH(B1076),0)</f>
        <v>4</v>
      </c>
      <c r="E1076" s="306" t="n">
        <f aca="false">AVERAGE(C1070:C1076)</f>
        <v>2491285.71428571</v>
      </c>
      <c r="F1076" s="306" t="n">
        <f aca="false">AVERAGE(C1047:C1076)</f>
        <v>2733866.66666667</v>
      </c>
    </row>
    <row r="1077" customFormat="false" ht="11.25" hidden="false" customHeight="false" outlineLevel="0" collapsed="false">
      <c r="A1077" s="199" t="n">
        <v>36620</v>
      </c>
      <c r="B1077" s="192" t="n">
        <v>36620</v>
      </c>
      <c r="C1077" s="306" t="n">
        <f aca="false">VLOOKUP($B1077,data!$A$6:$M$15000,12)</f>
        <v>2527000</v>
      </c>
      <c r="D1077" s="9" t="n">
        <f aca="false">IF(B1077&lt;&gt;"",MONTH(B1077),0)</f>
        <v>4</v>
      </c>
      <c r="E1077" s="306" t="n">
        <f aca="false">AVERAGE(C1071:C1077)</f>
        <v>2457571.42857143</v>
      </c>
      <c r="F1077" s="306" t="n">
        <f aca="false">AVERAGE(C1048:C1077)</f>
        <v>2689066.66666667</v>
      </c>
    </row>
    <row r="1078" customFormat="false" ht="11.25" hidden="false" customHeight="false" outlineLevel="0" collapsed="false">
      <c r="A1078" s="199" t="n">
        <v>36621</v>
      </c>
      <c r="B1078" s="192" t="n">
        <v>36621</v>
      </c>
      <c r="C1078" s="306" t="n">
        <f aca="false">VLOOKUP($B1078,data!$A$6:$M$15000,12)</f>
        <v>2688000</v>
      </c>
      <c r="D1078" s="9" t="n">
        <f aca="false">IF(B1078&lt;&gt;"",MONTH(B1078),0)</f>
        <v>4</v>
      </c>
      <c r="E1078" s="306" t="n">
        <f aca="false">AVERAGE(C1072:C1078)</f>
        <v>2446285.71428571</v>
      </c>
      <c r="F1078" s="306" t="n">
        <f aca="false">AVERAGE(C1049:C1078)</f>
        <v>2651566.66666667</v>
      </c>
    </row>
    <row r="1079" customFormat="false" ht="11.25" hidden="false" customHeight="false" outlineLevel="0" collapsed="false">
      <c r="A1079" s="199" t="n">
        <v>36622</v>
      </c>
      <c r="B1079" s="192" t="n">
        <v>36622</v>
      </c>
      <c r="C1079" s="306" t="n">
        <f aca="false">VLOOKUP($B1079,data!$A$6:$M$15000,12)</f>
        <v>2639000</v>
      </c>
      <c r="D1079" s="9" t="n">
        <f aca="false">IF(B1079&lt;&gt;"",MONTH(B1079),0)</f>
        <v>4</v>
      </c>
      <c r="E1079" s="306" t="n">
        <f aca="false">AVERAGE(C1073:C1079)</f>
        <v>2446142.85714286</v>
      </c>
      <c r="F1079" s="306" t="n">
        <f aca="false">AVERAGE(C1050:C1079)</f>
        <v>2616900</v>
      </c>
    </row>
    <row r="1080" customFormat="false" ht="11.25" hidden="false" customHeight="false" outlineLevel="0" collapsed="false">
      <c r="A1080" s="199" t="n">
        <v>36623</v>
      </c>
      <c r="B1080" s="192" t="n">
        <v>36623</v>
      </c>
      <c r="C1080" s="306" t="n">
        <f aca="false">VLOOKUP($B1080,data!$A$6:$M$15000,12)</f>
        <v>2471000</v>
      </c>
      <c r="D1080" s="9" t="n">
        <f aca="false">IF(B1080&lt;&gt;"",MONTH(B1080),0)</f>
        <v>4</v>
      </c>
      <c r="E1080" s="306" t="n">
        <f aca="false">AVERAGE(C1074:C1080)</f>
        <v>2455571.42857143</v>
      </c>
      <c r="F1080" s="306" t="n">
        <f aca="false">AVERAGE(C1051:C1080)</f>
        <v>2573866.66666667</v>
      </c>
    </row>
    <row r="1081" customFormat="false" ht="11.25" hidden="false" customHeight="false" outlineLevel="0" collapsed="false">
      <c r="A1081" s="199" t="n">
        <v>36624</v>
      </c>
      <c r="B1081" s="192" t="n">
        <v>36624</v>
      </c>
      <c r="C1081" s="306" t="n">
        <f aca="false">VLOOKUP($B1081,data!$A$6:$M$15000,12)</f>
        <v>2177000</v>
      </c>
      <c r="D1081" s="9" t="n">
        <f aca="false">IF(B1081&lt;&gt;"",MONTH(B1081),0)</f>
        <v>4</v>
      </c>
      <c r="E1081" s="306" t="n">
        <f aca="false">AVERAGE(C1075:C1081)</f>
        <v>2455857.14285714</v>
      </c>
      <c r="F1081" s="306" t="n">
        <f aca="false">AVERAGE(C1052:C1081)</f>
        <v>2532266.66666667</v>
      </c>
    </row>
    <row r="1082" customFormat="false" ht="11.25" hidden="false" customHeight="false" outlineLevel="0" collapsed="false">
      <c r="A1082" s="199" t="n">
        <v>36625</v>
      </c>
      <c r="B1082" s="192" t="n">
        <v>36625</v>
      </c>
      <c r="C1082" s="306" t="n">
        <f aca="false">VLOOKUP($B1082,data!$A$6:$M$15000,12)</f>
        <v>2170000</v>
      </c>
      <c r="D1082" s="9" t="n">
        <f aca="false">IF(B1082&lt;&gt;"",MONTH(B1082),0)</f>
        <v>4</v>
      </c>
      <c r="E1082" s="306" t="n">
        <f aca="false">AVERAGE(C1076:C1082)</f>
        <v>2454285.71428571</v>
      </c>
      <c r="F1082" s="306" t="n">
        <f aca="false">AVERAGE(C1053:C1082)</f>
        <v>2510466.66666667</v>
      </c>
    </row>
    <row r="1083" customFormat="false" ht="11.25" hidden="false" customHeight="false" outlineLevel="0" collapsed="false">
      <c r="A1083" s="199" t="n">
        <v>36626</v>
      </c>
      <c r="B1083" s="192" t="n">
        <v>36626</v>
      </c>
      <c r="C1083" s="306" t="n">
        <f aca="false">VLOOKUP($B1083,data!$A$6:$M$15000,12)</f>
        <v>2619000</v>
      </c>
      <c r="D1083" s="9" t="n">
        <f aca="false">IF(B1083&lt;&gt;"",MONTH(B1083),0)</f>
        <v>4</v>
      </c>
      <c r="E1083" s="306" t="n">
        <f aca="false">AVERAGE(C1077:C1083)</f>
        <v>2470142.85714286</v>
      </c>
      <c r="F1083" s="306" t="n">
        <f aca="false">AVERAGE(C1054:C1083)</f>
        <v>2519266.66666667</v>
      </c>
    </row>
    <row r="1084" customFormat="false" ht="11.25" hidden="false" customHeight="false" outlineLevel="0" collapsed="false">
      <c r="A1084" s="199" t="n">
        <v>36627</v>
      </c>
      <c r="B1084" s="192" t="n">
        <v>36627</v>
      </c>
      <c r="C1084" s="306" t="n">
        <f aca="false">VLOOKUP($B1084,data!$A$6:$M$15000,12)</f>
        <v>2532000</v>
      </c>
      <c r="D1084" s="9" t="n">
        <f aca="false">IF(B1084&lt;&gt;"",MONTH(B1084),0)</f>
        <v>4</v>
      </c>
      <c r="E1084" s="306" t="n">
        <f aca="false">AVERAGE(C1078:C1084)</f>
        <v>2470857.14285714</v>
      </c>
      <c r="F1084" s="306" t="n">
        <f aca="false">AVERAGE(C1055:C1084)</f>
        <v>2526766.66666667</v>
      </c>
    </row>
    <row r="1085" customFormat="false" ht="11.25" hidden="false" customHeight="false" outlineLevel="0" collapsed="false">
      <c r="A1085" s="199" t="n">
        <v>36628</v>
      </c>
      <c r="B1085" s="192" t="n">
        <v>36628</v>
      </c>
      <c r="C1085" s="306" t="n">
        <f aca="false">VLOOKUP($B1085,data!$A$6:$M$15000,12)</f>
        <v>2707000</v>
      </c>
      <c r="D1085" s="9" t="n">
        <f aca="false">IF(B1085&lt;&gt;"",MONTH(B1085),0)</f>
        <v>4</v>
      </c>
      <c r="E1085" s="306" t="n">
        <f aca="false">AVERAGE(C1079:C1085)</f>
        <v>2473571.42857143</v>
      </c>
      <c r="F1085" s="306" t="n">
        <f aca="false">AVERAGE(C1056:C1085)</f>
        <v>2520766.66666667</v>
      </c>
    </row>
    <row r="1086" customFormat="false" ht="11.25" hidden="false" customHeight="false" outlineLevel="0" collapsed="false">
      <c r="A1086" s="199" t="n">
        <v>36629</v>
      </c>
      <c r="B1086" s="192" t="n">
        <v>36629</v>
      </c>
      <c r="C1086" s="306" t="n">
        <f aca="false">VLOOKUP($B1086,data!$A$6:$M$15000,12)</f>
        <v>2469000</v>
      </c>
      <c r="D1086" s="9" t="n">
        <f aca="false">IF(B1086&lt;&gt;"",MONTH(B1086),0)</f>
        <v>4</v>
      </c>
      <c r="E1086" s="306" t="n">
        <f aca="false">AVERAGE(C1080:C1086)</f>
        <v>2449285.71428571</v>
      </c>
      <c r="F1086" s="306" t="n">
        <f aca="false">AVERAGE(C1057:C1086)</f>
        <v>2513500</v>
      </c>
    </row>
    <row r="1087" customFormat="false" ht="11.25" hidden="false" customHeight="false" outlineLevel="0" collapsed="false">
      <c r="A1087" s="199" t="n">
        <v>36630</v>
      </c>
      <c r="B1087" s="192" t="n">
        <v>36630</v>
      </c>
      <c r="C1087" s="306" t="n">
        <f aca="false">VLOOKUP($B1087,data!$A$6:$M$15000,12)</f>
        <v>2540000</v>
      </c>
      <c r="D1087" s="9" t="n">
        <f aca="false">IF(B1087&lt;&gt;"",MONTH(B1087),0)</f>
        <v>4</v>
      </c>
      <c r="E1087" s="306" t="n">
        <f aca="false">AVERAGE(C1081:C1087)</f>
        <v>2459142.85714286</v>
      </c>
      <c r="F1087" s="306" t="n">
        <f aca="false">AVERAGE(C1058:C1087)</f>
        <v>2511866.66666667</v>
      </c>
    </row>
    <row r="1088" customFormat="false" ht="11.25" hidden="false" customHeight="false" outlineLevel="0" collapsed="false">
      <c r="A1088" s="199" t="n">
        <v>36631</v>
      </c>
      <c r="B1088" s="192" t="n">
        <v>36631</v>
      </c>
      <c r="C1088" s="306" t="n">
        <f aca="false">VLOOKUP($B1088,data!$A$6:$M$15000,12)</f>
        <v>2216000</v>
      </c>
      <c r="D1088" s="9" t="n">
        <f aca="false">IF(B1088&lt;&gt;"",MONTH(B1088),0)</f>
        <v>4</v>
      </c>
      <c r="E1088" s="306" t="n">
        <f aca="false">AVERAGE(C1082:C1088)</f>
        <v>2464714.28571429</v>
      </c>
      <c r="F1088" s="306" t="n">
        <f aca="false">AVERAGE(C1059:C1088)</f>
        <v>2498600</v>
      </c>
    </row>
    <row r="1089" customFormat="false" ht="11.25" hidden="false" customHeight="false" outlineLevel="0" collapsed="false">
      <c r="A1089" s="199" t="n">
        <v>36632</v>
      </c>
      <c r="B1089" s="192" t="n">
        <v>36632</v>
      </c>
      <c r="C1089" s="306" t="n">
        <f aca="false">VLOOKUP($B1089,data!$A$6:$M$15000,12)</f>
        <v>2170000</v>
      </c>
      <c r="D1089" s="9" t="n">
        <f aca="false">IF(B1089&lt;&gt;"",MONTH(B1089),0)</f>
        <v>4</v>
      </c>
      <c r="E1089" s="306" t="n">
        <f aca="false">AVERAGE(C1083:C1089)</f>
        <v>2464714.28571429</v>
      </c>
      <c r="F1089" s="306" t="n">
        <f aca="false">AVERAGE(C1060:C1089)</f>
        <v>2487533.33333333</v>
      </c>
    </row>
    <row r="1090" customFormat="false" ht="11.25" hidden="false" customHeight="false" outlineLevel="0" collapsed="false">
      <c r="A1090" s="199" t="n">
        <v>36633</v>
      </c>
      <c r="B1090" s="192" t="n">
        <v>36633</v>
      </c>
      <c r="C1090" s="306" t="n">
        <f aca="false">VLOOKUP($B1090,data!$A$6:$M$15000,12)</f>
        <v>2976000</v>
      </c>
      <c r="D1090" s="9" t="n">
        <f aca="false">IF(B1090&lt;&gt;"",MONTH(B1090),0)</f>
        <v>4</v>
      </c>
      <c r="E1090" s="306" t="n">
        <f aca="false">AVERAGE(C1084:C1090)</f>
        <v>2515714.28571429</v>
      </c>
      <c r="F1090" s="306" t="n">
        <f aca="false">AVERAGE(C1061:C1090)</f>
        <v>2516733.33333333</v>
      </c>
    </row>
    <row r="1091" customFormat="false" ht="11.25" hidden="false" customHeight="false" outlineLevel="0" collapsed="false">
      <c r="A1091" s="199" t="n">
        <v>36634</v>
      </c>
      <c r="B1091" s="192" t="n">
        <v>36634</v>
      </c>
      <c r="C1091" s="306" t="n">
        <f aca="false">VLOOKUP($B1091,data!$A$6:$M$15000,12)</f>
        <v>2728000</v>
      </c>
      <c r="D1091" s="9" t="n">
        <f aca="false">IF(B1091&lt;&gt;"",MONTH(B1091),0)</f>
        <v>4</v>
      </c>
      <c r="E1091" s="306" t="n">
        <f aca="false">AVERAGE(C1085:C1091)</f>
        <v>2543714.28571429</v>
      </c>
      <c r="F1091" s="306" t="n">
        <f aca="false">AVERAGE(C1062:C1091)</f>
        <v>2533766.66666667</v>
      </c>
    </row>
    <row r="1092" customFormat="false" ht="11.25" hidden="false" customHeight="false" outlineLevel="0" collapsed="false">
      <c r="A1092" s="199" t="n">
        <v>36635</v>
      </c>
      <c r="B1092" s="192" t="n">
        <v>36635</v>
      </c>
      <c r="C1092" s="306" t="n">
        <f aca="false">VLOOKUP($B1092,data!$A$6:$M$15000,12)</f>
        <v>2439000</v>
      </c>
      <c r="D1092" s="9" t="n">
        <f aca="false">IF(B1092&lt;&gt;"",MONTH(B1092),0)</f>
        <v>4</v>
      </c>
      <c r="E1092" s="306" t="n">
        <f aca="false">AVERAGE(C1086:C1092)</f>
        <v>2505428.57142857</v>
      </c>
      <c r="F1092" s="306" t="n">
        <f aca="false">AVERAGE(C1063:C1092)</f>
        <v>2523533.33333333</v>
      </c>
    </row>
    <row r="1093" customFormat="false" ht="11.25" hidden="false" customHeight="false" outlineLevel="0" collapsed="false">
      <c r="A1093" s="199" t="n">
        <v>36636</v>
      </c>
      <c r="B1093" s="192" t="n">
        <v>36636</v>
      </c>
      <c r="C1093" s="306" t="n">
        <f aca="false">VLOOKUP($B1093,data!$A$6:$M$15000,12)</f>
        <v>2294000</v>
      </c>
      <c r="D1093" s="9" t="n">
        <f aca="false">IF(B1093&lt;&gt;"",MONTH(B1093),0)</f>
        <v>4</v>
      </c>
      <c r="E1093" s="306" t="n">
        <f aca="false">AVERAGE(C1087:C1093)</f>
        <v>2480428.57142857</v>
      </c>
      <c r="F1093" s="306" t="n">
        <f aca="false">AVERAGE(C1064:C1093)</f>
        <v>2506833.33333333</v>
      </c>
    </row>
    <row r="1094" customFormat="false" ht="11.25" hidden="false" customHeight="false" outlineLevel="0" collapsed="false">
      <c r="A1094" s="199" t="n">
        <v>36637</v>
      </c>
      <c r="B1094" s="192" t="n">
        <v>36637</v>
      </c>
      <c r="C1094" s="306" t="n">
        <f aca="false">VLOOKUP($B1094,data!$A$6:$M$15000,12)</f>
        <v>2237000</v>
      </c>
      <c r="D1094" s="9" t="n">
        <f aca="false">IF(B1094&lt;&gt;"",MONTH(B1094),0)</f>
        <v>4</v>
      </c>
      <c r="E1094" s="306" t="n">
        <f aca="false">AVERAGE(C1088:C1094)</f>
        <v>2437142.85714286</v>
      </c>
      <c r="F1094" s="306" t="n">
        <f aca="false">AVERAGE(C1065:C1094)</f>
        <v>2490166.66666667</v>
      </c>
    </row>
    <row r="1095" customFormat="false" ht="11.25" hidden="false" customHeight="false" outlineLevel="0" collapsed="false">
      <c r="A1095" s="199" t="n">
        <v>36638</v>
      </c>
      <c r="B1095" s="192" t="n">
        <v>36638</v>
      </c>
      <c r="C1095" s="306" t="n">
        <f aca="false">VLOOKUP($B1095,data!$A$6:$M$15000,12)</f>
        <v>2177000</v>
      </c>
      <c r="D1095" s="9" t="n">
        <f aca="false">IF(B1095&lt;&gt;"",MONTH(B1095),0)</f>
        <v>4</v>
      </c>
      <c r="E1095" s="306" t="n">
        <f aca="false">AVERAGE(C1089:C1095)</f>
        <v>2431571.42857143</v>
      </c>
      <c r="F1095" s="306" t="n">
        <f aca="false">AVERAGE(C1066:C1095)</f>
        <v>2470933.33333333</v>
      </c>
    </row>
    <row r="1096" customFormat="false" ht="11.25" hidden="false" customHeight="false" outlineLevel="0" collapsed="false">
      <c r="A1096" s="199" t="n">
        <v>36639</v>
      </c>
      <c r="B1096" s="192" t="n">
        <v>36639</v>
      </c>
      <c r="C1096" s="306" t="n">
        <f aca="false">VLOOKUP($B1096,data!$A$6:$M$15000,12)</f>
        <v>2074000</v>
      </c>
      <c r="D1096" s="9" t="n">
        <f aca="false">IF(B1096&lt;&gt;"",MONTH(B1096),0)</f>
        <v>4</v>
      </c>
      <c r="E1096" s="306" t="n">
        <f aca="false">AVERAGE(C1090:C1096)</f>
        <v>2417857.14285714</v>
      </c>
      <c r="F1096" s="306" t="n">
        <f aca="false">AVERAGE(C1067:C1096)</f>
        <v>2451600</v>
      </c>
    </row>
    <row r="1097" customFormat="false" ht="11.25" hidden="false" customHeight="false" outlineLevel="0" collapsed="false">
      <c r="A1097" s="199" t="n">
        <v>36640</v>
      </c>
      <c r="B1097" s="192" t="n">
        <v>36640</v>
      </c>
      <c r="C1097" s="306" t="n">
        <f aca="false">VLOOKUP($B1097,data!$A$6:$M$15000,12)</f>
        <v>2298000</v>
      </c>
      <c r="D1097" s="9" t="n">
        <f aca="false">IF(B1097&lt;&gt;"",MONTH(B1097),0)</f>
        <v>4</v>
      </c>
      <c r="E1097" s="306" t="n">
        <f aca="false">AVERAGE(C1091:C1097)</f>
        <v>2321000</v>
      </c>
      <c r="F1097" s="306" t="n">
        <f aca="false">AVERAGE(C1068:C1097)</f>
        <v>2446533.33333333</v>
      </c>
    </row>
    <row r="1098" customFormat="false" ht="11.25" hidden="false" customHeight="false" outlineLevel="0" collapsed="false">
      <c r="A1098" s="199" t="n">
        <v>36641</v>
      </c>
      <c r="B1098" s="192" t="n">
        <v>36641</v>
      </c>
      <c r="C1098" s="306" t="n">
        <f aca="false">VLOOKUP($B1098,data!$A$6:$M$15000,12)</f>
        <v>2388000</v>
      </c>
      <c r="D1098" s="9" t="n">
        <f aca="false">IF(B1098&lt;&gt;"",MONTH(B1098),0)</f>
        <v>4</v>
      </c>
      <c r="E1098" s="306" t="n">
        <f aca="false">AVERAGE(C1092:C1098)</f>
        <v>2272428.57142857</v>
      </c>
      <c r="F1098" s="306" t="n">
        <f aca="false">AVERAGE(C1069:C1098)</f>
        <v>2456133.33333333</v>
      </c>
    </row>
    <row r="1099" customFormat="false" ht="11.25" hidden="false" customHeight="false" outlineLevel="0" collapsed="false">
      <c r="A1099" s="199" t="n">
        <v>36642</v>
      </c>
      <c r="B1099" s="192" t="n">
        <v>36642</v>
      </c>
      <c r="C1099" s="306" t="n">
        <f aca="false">VLOOKUP($B1099,data!$A$6:$M$15000,12)</f>
        <v>2580000</v>
      </c>
      <c r="D1099" s="9" t="n">
        <f aca="false">IF(B1099&lt;&gt;"",MONTH(B1099),0)</f>
        <v>4</v>
      </c>
      <c r="E1099" s="306" t="n">
        <f aca="false">AVERAGE(C1093:C1099)</f>
        <v>2292571.42857143</v>
      </c>
      <c r="F1099" s="306" t="n">
        <f aca="false">AVERAGE(C1070:C1099)</f>
        <v>2451833.33333333</v>
      </c>
    </row>
    <row r="1100" customFormat="false" ht="11.25" hidden="false" customHeight="false" outlineLevel="0" collapsed="false">
      <c r="A1100" s="199" t="n">
        <v>36643</v>
      </c>
      <c r="B1100" s="192" t="n">
        <v>36643</v>
      </c>
      <c r="C1100" s="306" t="n">
        <f aca="false">VLOOKUP($B1100,data!$A$6:$M$15000,12)</f>
        <v>2609000</v>
      </c>
      <c r="D1100" s="9" t="n">
        <f aca="false">IF(B1100&lt;&gt;"",MONTH(B1100),0)</f>
        <v>4</v>
      </c>
      <c r="E1100" s="306" t="n">
        <f aca="false">AVERAGE(C1094:C1100)</f>
        <v>2337571.42857143</v>
      </c>
      <c r="F1100" s="306" t="n">
        <f aca="false">AVERAGE(C1071:C1100)</f>
        <v>2446700</v>
      </c>
    </row>
    <row r="1101" customFormat="false" ht="11.25" hidden="false" customHeight="false" outlineLevel="0" collapsed="false">
      <c r="A1101" s="199" t="n">
        <v>36644</v>
      </c>
      <c r="B1101" s="192" t="n">
        <v>36644</v>
      </c>
      <c r="C1101" s="306" t="n">
        <f aca="false">VLOOKUP($B1101,data!$A$6:$M$15000,12)</f>
        <v>2566000</v>
      </c>
      <c r="D1101" s="9" t="n">
        <f aca="false">IF(B1101&lt;&gt;"",MONTH(B1101),0)</f>
        <v>4</v>
      </c>
      <c r="E1101" s="306" t="n">
        <f aca="false">AVERAGE(C1095:C1101)</f>
        <v>2384571.42857143</v>
      </c>
      <c r="F1101" s="306" t="n">
        <f aca="false">AVERAGE(C1072:C1101)</f>
        <v>2440000</v>
      </c>
    </row>
    <row r="1102" customFormat="false" ht="11.25" hidden="false" customHeight="false" outlineLevel="0" collapsed="false">
      <c r="A1102" s="199" t="n">
        <v>36645</v>
      </c>
      <c r="B1102" s="192" t="n">
        <v>36645</v>
      </c>
      <c r="C1102" s="306" t="n">
        <f aca="false">VLOOKUP($B1102,data!$A$6:$M$15000,12)</f>
        <v>2267000</v>
      </c>
      <c r="D1102" s="9" t="n">
        <f aca="false">IF(B1102&lt;&gt;"",MONTH(B1102),0)</f>
        <v>4</v>
      </c>
      <c r="E1102" s="306" t="n">
        <f aca="false">AVERAGE(C1096:C1102)</f>
        <v>2397428.57142857</v>
      </c>
      <c r="F1102" s="306" t="n">
        <f aca="false">AVERAGE(C1073:C1102)</f>
        <v>2427566.66666667</v>
      </c>
    </row>
    <row r="1103" customFormat="false" ht="11.25" hidden="false" customHeight="false" outlineLevel="0" collapsed="false">
      <c r="A1103" s="199" t="n">
        <v>36646</v>
      </c>
      <c r="B1103" s="192" t="n">
        <v>36646</v>
      </c>
      <c r="C1103" s="306" t="n">
        <f aca="false">VLOOKUP($B1103,data!$A$6:$M$15000,12)</f>
        <v>2267000</v>
      </c>
      <c r="D1103" s="9" t="n">
        <f aca="false">IF(B1103&lt;&gt;"",MONTH(B1103),0)</f>
        <v>4</v>
      </c>
      <c r="E1103" s="306" t="n">
        <f aca="false">AVERAGE(C1097:C1103)</f>
        <v>2425000</v>
      </c>
      <c r="F1103" s="306" t="n">
        <f aca="false">AVERAGE(C1074:C1103)</f>
        <v>2422966.66666667</v>
      </c>
    </row>
    <row r="1104" customFormat="false" ht="11.25" hidden="false" customHeight="false" outlineLevel="0" collapsed="false">
      <c r="A1104" s="199" t="n">
        <v>36647</v>
      </c>
      <c r="B1104" s="192" t="n">
        <v>36647</v>
      </c>
      <c r="C1104" s="306" t="n">
        <f aca="false">VLOOKUP($B1104,data!$A$6:$M$15000,12)</f>
        <v>2741000</v>
      </c>
      <c r="D1104" s="9" t="n">
        <f aca="false">IF(B1104&lt;&gt;"",MONTH(B1104),0)</f>
        <v>5</v>
      </c>
      <c r="E1104" s="306" t="n">
        <f aca="false">AVERAGE(C1098:C1104)</f>
        <v>2488285.71428571</v>
      </c>
      <c r="F1104" s="306" t="n">
        <f aca="false">AVERAGE(C1075:C1104)</f>
        <v>2441833.33333333</v>
      </c>
    </row>
    <row r="1105" customFormat="false" ht="11.25" hidden="false" customHeight="false" outlineLevel="0" collapsed="false">
      <c r="A1105" s="199" t="n">
        <v>36648</v>
      </c>
      <c r="B1105" s="192" t="n">
        <v>36648</v>
      </c>
      <c r="C1105" s="306" t="n">
        <f aca="false">VLOOKUP($B1105,data!$A$6:$M$15000,12)</f>
        <v>2819000</v>
      </c>
      <c r="D1105" s="9" t="n">
        <f aca="false">IF(B1105&lt;&gt;"",MONTH(B1105),0)</f>
        <v>5</v>
      </c>
      <c r="E1105" s="306" t="n">
        <f aca="false">AVERAGE(C1099:C1105)</f>
        <v>2549857.14285714</v>
      </c>
      <c r="F1105" s="306" t="n">
        <f aca="false">AVERAGE(C1076:C1105)</f>
        <v>2463100</v>
      </c>
    </row>
    <row r="1106" customFormat="false" ht="11.25" hidden="false" customHeight="false" outlineLevel="0" collapsed="false">
      <c r="A1106" s="199" t="n">
        <v>36649</v>
      </c>
      <c r="B1106" s="192" t="n">
        <v>36649</v>
      </c>
      <c r="C1106" s="306" t="n">
        <f aca="false">VLOOKUP($B1106,data!$A$6:$M$15000,12)</f>
        <v>2925000</v>
      </c>
      <c r="D1106" s="9" t="n">
        <f aca="false">IF(B1106&lt;&gt;"",MONTH(B1106),0)</f>
        <v>5</v>
      </c>
      <c r="E1106" s="306" t="n">
        <f aca="false">AVERAGE(C1100:C1106)</f>
        <v>2599142.85714286</v>
      </c>
      <c r="F1106" s="306" t="n">
        <f aca="false">AVERAGE(C1077:C1106)</f>
        <v>2477000</v>
      </c>
    </row>
    <row r="1107" customFormat="false" ht="11.25" hidden="false" customHeight="false" outlineLevel="0" collapsed="false">
      <c r="A1107" s="199" t="n">
        <v>36650</v>
      </c>
      <c r="B1107" s="192" t="n">
        <v>36650</v>
      </c>
      <c r="C1107" s="306" t="n">
        <f aca="false">VLOOKUP($B1107,data!$A$6:$M$15000,12)</f>
        <v>2792000</v>
      </c>
      <c r="D1107" s="9" t="n">
        <f aca="false">IF(B1107&lt;&gt;"",MONTH(B1107),0)</f>
        <v>5</v>
      </c>
      <c r="E1107" s="306" t="n">
        <f aca="false">AVERAGE(C1101:C1107)</f>
        <v>2625285.71428571</v>
      </c>
      <c r="F1107" s="306" t="n">
        <f aca="false">AVERAGE(C1078:C1107)</f>
        <v>2485833.33333333</v>
      </c>
    </row>
    <row r="1108" customFormat="false" ht="11.25" hidden="false" customHeight="false" outlineLevel="0" collapsed="false">
      <c r="A1108" s="199" t="n">
        <v>36651</v>
      </c>
      <c r="B1108" s="192" t="n">
        <v>36651</v>
      </c>
      <c r="C1108" s="306" t="n">
        <f aca="false">VLOOKUP($B1108,data!$A$6:$M$15000,12)</f>
        <v>2570000</v>
      </c>
      <c r="D1108" s="9" t="n">
        <f aca="false">IF(B1108&lt;&gt;"",MONTH(B1108),0)</f>
        <v>5</v>
      </c>
      <c r="E1108" s="306" t="n">
        <f aca="false">AVERAGE(C1102:C1108)</f>
        <v>2625857.14285714</v>
      </c>
      <c r="F1108" s="306" t="n">
        <f aca="false">AVERAGE(C1079:C1108)</f>
        <v>2481900</v>
      </c>
    </row>
    <row r="1109" customFormat="false" ht="11.25" hidden="false" customHeight="false" outlineLevel="0" collapsed="false">
      <c r="A1109" s="199" t="n">
        <v>36652</v>
      </c>
      <c r="B1109" s="192" t="n">
        <v>36652</v>
      </c>
      <c r="C1109" s="306" t="n">
        <f aca="false">VLOOKUP($B1109,data!$A$6:$M$15000,12)</f>
        <v>2252000</v>
      </c>
      <c r="D1109" s="9" t="n">
        <f aca="false">IF(B1109&lt;&gt;"",MONTH(B1109),0)</f>
        <v>5</v>
      </c>
      <c r="E1109" s="306" t="n">
        <f aca="false">AVERAGE(C1103:C1109)</f>
        <v>2623714.28571429</v>
      </c>
      <c r="F1109" s="306" t="n">
        <f aca="false">AVERAGE(C1080:C1109)</f>
        <v>2469000</v>
      </c>
    </row>
    <row r="1110" customFormat="false" ht="11.25" hidden="false" customHeight="false" outlineLevel="0" collapsed="false">
      <c r="A1110" s="199" t="n">
        <v>36653</v>
      </c>
      <c r="B1110" s="192" t="n">
        <v>36653</v>
      </c>
      <c r="C1110" s="306" t="n">
        <f aca="false">VLOOKUP($B1110,data!$A$6:$M$15000,12)</f>
        <v>2180000</v>
      </c>
      <c r="D1110" s="9" t="n">
        <f aca="false">IF(B1110&lt;&gt;"",MONTH(B1110),0)</f>
        <v>5</v>
      </c>
      <c r="E1110" s="306" t="n">
        <f aca="false">AVERAGE(C1104:C1110)</f>
        <v>2611285.71428571</v>
      </c>
      <c r="F1110" s="306" t="n">
        <f aca="false">AVERAGE(C1081:C1110)</f>
        <v>2459300</v>
      </c>
    </row>
    <row r="1111" customFormat="false" ht="11.25" hidden="false" customHeight="false" outlineLevel="0" collapsed="false">
      <c r="A1111" s="199" t="n">
        <v>36654</v>
      </c>
      <c r="B1111" s="192" t="n">
        <v>36654</v>
      </c>
      <c r="C1111" s="306" t="n">
        <f aca="false">VLOOKUP($B1111,data!$A$6:$M$15000,12)</f>
        <v>2622000</v>
      </c>
      <c r="D1111" s="9" t="n">
        <f aca="false">IF(B1111&lt;&gt;"",MONTH(B1111),0)</f>
        <v>5</v>
      </c>
      <c r="E1111" s="306" t="n">
        <f aca="false">AVERAGE(C1105:C1111)</f>
        <v>2594285.71428571</v>
      </c>
      <c r="F1111" s="306" t="n">
        <f aca="false">AVERAGE(C1082:C1111)</f>
        <v>2474133.33333333</v>
      </c>
    </row>
    <row r="1112" customFormat="false" ht="11.25" hidden="false" customHeight="false" outlineLevel="0" collapsed="false">
      <c r="A1112" s="199" t="n">
        <v>36655</v>
      </c>
      <c r="B1112" s="192" t="n">
        <v>36655</v>
      </c>
      <c r="C1112" s="306" t="n">
        <f aca="false">VLOOKUP($B1112,data!$A$6:$M$15000,12)</f>
        <v>2694000</v>
      </c>
      <c r="D1112" s="9" t="n">
        <f aca="false">IF(B1112&lt;&gt;"",MONTH(B1112),0)</f>
        <v>5</v>
      </c>
      <c r="E1112" s="306" t="n">
        <f aca="false">AVERAGE(C1106:C1112)</f>
        <v>2576428.57142857</v>
      </c>
      <c r="F1112" s="306" t="n">
        <f aca="false">AVERAGE(C1083:C1112)</f>
        <v>2491600</v>
      </c>
    </row>
    <row r="1113" customFormat="false" ht="11.25" hidden="false" customHeight="false" outlineLevel="0" collapsed="false">
      <c r="A1113" s="199" t="n">
        <v>36656</v>
      </c>
      <c r="B1113" s="192" t="n">
        <v>36656</v>
      </c>
      <c r="C1113" s="306" t="n">
        <f aca="false">VLOOKUP($B1113,data!$A$6:$M$15000,12)</f>
        <v>2691000</v>
      </c>
      <c r="D1113" s="9" t="n">
        <f aca="false">IF(B1113&lt;&gt;"",MONTH(B1113),0)</f>
        <v>5</v>
      </c>
      <c r="E1113" s="306" t="n">
        <f aca="false">AVERAGE(C1107:C1113)</f>
        <v>2543000</v>
      </c>
      <c r="F1113" s="306" t="n">
        <f aca="false">AVERAGE(C1084:C1113)</f>
        <v>2494000</v>
      </c>
    </row>
    <row r="1114" customFormat="false" ht="11.25" hidden="false" customHeight="false" outlineLevel="0" collapsed="false">
      <c r="A1114" s="199" t="n">
        <v>36657</v>
      </c>
      <c r="B1114" s="192" t="n">
        <v>36657</v>
      </c>
      <c r="C1114" s="306" t="n">
        <f aca="false">VLOOKUP($B1114,data!$A$6:$M$15000,12)</f>
        <v>2679000</v>
      </c>
      <c r="D1114" s="9" t="n">
        <f aca="false">IF(B1114&lt;&gt;"",MONTH(B1114),0)</f>
        <v>5</v>
      </c>
      <c r="E1114" s="306" t="n">
        <f aca="false">AVERAGE(C1108:C1114)</f>
        <v>2526857.14285714</v>
      </c>
      <c r="F1114" s="306" t="n">
        <f aca="false">AVERAGE(C1085:C1114)</f>
        <v>2498900</v>
      </c>
    </row>
    <row r="1115" customFormat="false" ht="11.25" hidden="false" customHeight="false" outlineLevel="0" collapsed="false">
      <c r="A1115" s="199" t="n">
        <v>36658</v>
      </c>
      <c r="B1115" s="192" t="n">
        <v>36658</v>
      </c>
      <c r="C1115" s="306" t="n">
        <f aca="false">VLOOKUP($B1115,data!$A$6:$M$15000,12)</f>
        <v>2473000</v>
      </c>
      <c r="D1115" s="9" t="n">
        <f aca="false">IF(B1115&lt;&gt;"",MONTH(B1115),0)</f>
        <v>5</v>
      </c>
      <c r="E1115" s="306" t="n">
        <f aca="false">AVERAGE(C1109:C1115)</f>
        <v>2513000</v>
      </c>
      <c r="F1115" s="306" t="n">
        <f aca="false">AVERAGE(C1086:C1115)</f>
        <v>2491100</v>
      </c>
    </row>
    <row r="1116" customFormat="false" ht="11.25" hidden="false" customHeight="false" outlineLevel="0" collapsed="false">
      <c r="A1116" s="199" t="n">
        <v>36659</v>
      </c>
      <c r="B1116" s="192" t="n">
        <v>36659</v>
      </c>
      <c r="C1116" s="306" t="n">
        <f aca="false">VLOOKUP($B1116,data!$A$6:$M$15000,12)</f>
        <v>2234000</v>
      </c>
      <c r="D1116" s="9" t="n">
        <f aca="false">IF(B1116&lt;&gt;"",MONTH(B1116),0)</f>
        <v>5</v>
      </c>
      <c r="E1116" s="306" t="n">
        <f aca="false">AVERAGE(C1110:C1116)</f>
        <v>2510428.57142857</v>
      </c>
      <c r="F1116" s="306" t="n">
        <f aca="false">AVERAGE(C1087:C1116)</f>
        <v>2483266.66666667</v>
      </c>
    </row>
    <row r="1117" customFormat="false" ht="11.25" hidden="false" customHeight="false" outlineLevel="0" collapsed="false">
      <c r="A1117" s="199" t="n">
        <v>36660</v>
      </c>
      <c r="B1117" s="192" t="n">
        <v>36660</v>
      </c>
      <c r="C1117" s="306" t="n">
        <f aca="false">VLOOKUP($B1117,data!$A$6:$M$15000,12)</f>
        <v>2147000</v>
      </c>
      <c r="D1117" s="9" t="n">
        <f aca="false">IF(B1117&lt;&gt;"",MONTH(B1117),0)</f>
        <v>5</v>
      </c>
      <c r="E1117" s="306" t="n">
        <f aca="false">AVERAGE(C1111:C1117)</f>
        <v>2505714.28571429</v>
      </c>
      <c r="F1117" s="306" t="n">
        <f aca="false">AVERAGE(C1088:C1117)</f>
        <v>2470166.66666667</v>
      </c>
    </row>
    <row r="1118" customFormat="false" ht="11.25" hidden="false" customHeight="false" outlineLevel="0" collapsed="false">
      <c r="A1118" s="199" t="n">
        <v>36661</v>
      </c>
      <c r="B1118" s="192" t="n">
        <v>36661</v>
      </c>
      <c r="C1118" s="306" t="n">
        <f aca="false">VLOOKUP($B1118,data!$A$6:$M$15000,12)</f>
        <v>2684000</v>
      </c>
      <c r="D1118" s="9" t="n">
        <f aca="false">IF(B1118&lt;&gt;"",MONTH(B1118),0)</f>
        <v>5</v>
      </c>
      <c r="E1118" s="306" t="n">
        <f aca="false">AVERAGE(C1112:C1118)</f>
        <v>2514571.42857143</v>
      </c>
      <c r="F1118" s="306" t="n">
        <f aca="false">AVERAGE(C1089:C1118)</f>
        <v>2485766.66666667</v>
      </c>
    </row>
    <row r="1119" customFormat="false" ht="11.25" hidden="false" customHeight="false" outlineLevel="0" collapsed="false">
      <c r="A1119" s="199" t="n">
        <v>36662</v>
      </c>
      <c r="B1119" s="192" t="n">
        <v>36662</v>
      </c>
      <c r="C1119" s="306" t="n">
        <f aca="false">VLOOKUP($B1119,data!$A$6:$M$15000,12)</f>
        <v>2748000</v>
      </c>
      <c r="D1119" s="9" t="n">
        <f aca="false">IF(B1119&lt;&gt;"",MONTH(B1119),0)</f>
        <v>5</v>
      </c>
      <c r="E1119" s="306" t="n">
        <f aca="false">AVERAGE(C1113:C1119)</f>
        <v>2522285.71428571</v>
      </c>
      <c r="F1119" s="306" t="n">
        <f aca="false">AVERAGE(C1090:C1119)</f>
        <v>2505033.33333333</v>
      </c>
    </row>
    <row r="1120" customFormat="false" ht="11.25" hidden="false" customHeight="false" outlineLevel="0" collapsed="false">
      <c r="A1120" s="199" t="n">
        <v>36663</v>
      </c>
      <c r="B1120" s="192" t="n">
        <v>36663</v>
      </c>
      <c r="C1120" s="306" t="n">
        <f aca="false">VLOOKUP($B1120,data!$A$6:$M$15000,12)</f>
        <v>2627000</v>
      </c>
      <c r="D1120" s="9" t="n">
        <f aca="false">IF(B1120&lt;&gt;"",MONTH(B1120),0)</f>
        <v>5</v>
      </c>
      <c r="E1120" s="306" t="n">
        <f aca="false">AVERAGE(C1114:C1120)</f>
        <v>2513142.85714286</v>
      </c>
      <c r="F1120" s="306" t="n">
        <f aca="false">AVERAGE(C1091:C1120)</f>
        <v>2493400</v>
      </c>
    </row>
    <row r="1121" customFormat="false" ht="11.25" hidden="false" customHeight="false" outlineLevel="0" collapsed="false">
      <c r="A1121" s="199" t="n">
        <v>36664</v>
      </c>
      <c r="B1121" s="192" t="n">
        <v>36664</v>
      </c>
      <c r="C1121" s="306" t="n">
        <f aca="false">VLOOKUP($B1121,data!$A$6:$M$15000,12)</f>
        <v>2584000</v>
      </c>
      <c r="D1121" s="9" t="n">
        <f aca="false">IF(B1121&lt;&gt;"",MONTH(B1121),0)</f>
        <v>5</v>
      </c>
      <c r="E1121" s="306" t="n">
        <f aca="false">AVERAGE(C1115:C1121)</f>
        <v>2499571.42857143</v>
      </c>
      <c r="F1121" s="306" t="n">
        <f aca="false">AVERAGE(C1092:C1121)</f>
        <v>2488600</v>
      </c>
    </row>
    <row r="1122" customFormat="false" ht="11.25" hidden="false" customHeight="false" outlineLevel="0" collapsed="false">
      <c r="A1122" s="199" t="n">
        <v>36665</v>
      </c>
      <c r="B1122" s="192" t="n">
        <v>36665</v>
      </c>
      <c r="C1122" s="306" t="n">
        <f aca="false">VLOOKUP($B1122,data!$A$6:$M$15000,12)</f>
        <v>2615000</v>
      </c>
      <c r="D1122" s="9" t="n">
        <f aca="false">IF(B1122&lt;&gt;"",MONTH(B1122),0)</f>
        <v>5</v>
      </c>
      <c r="E1122" s="306" t="n">
        <f aca="false">AVERAGE(C1116:C1122)</f>
        <v>2519857.14285714</v>
      </c>
      <c r="F1122" s="306" t="n">
        <f aca="false">AVERAGE(C1093:C1122)</f>
        <v>2494466.66666667</v>
      </c>
    </row>
    <row r="1123" customFormat="false" ht="11.25" hidden="false" customHeight="false" outlineLevel="0" collapsed="false">
      <c r="A1123" s="199" t="n">
        <v>36666</v>
      </c>
      <c r="B1123" s="192" t="n">
        <v>36666</v>
      </c>
      <c r="C1123" s="306" t="n">
        <f aca="false">VLOOKUP($B1123,data!$A$6:$M$15000,12)</f>
        <v>2495000</v>
      </c>
      <c r="D1123" s="9" t="n">
        <f aca="false">IF(B1123&lt;&gt;"",MONTH(B1123),0)</f>
        <v>5</v>
      </c>
      <c r="E1123" s="306" t="n">
        <f aca="false">AVERAGE(C1117:C1123)</f>
        <v>2557142.85714286</v>
      </c>
      <c r="F1123" s="306" t="n">
        <f aca="false">AVERAGE(C1094:C1123)</f>
        <v>2501166.66666667</v>
      </c>
    </row>
    <row r="1124" customFormat="false" ht="11.25" hidden="false" customHeight="false" outlineLevel="0" collapsed="false">
      <c r="A1124" s="199" t="n">
        <v>36667</v>
      </c>
      <c r="B1124" s="192" t="n">
        <v>36667</v>
      </c>
      <c r="C1124" s="306" t="n">
        <f aca="false">VLOOKUP($B1124,data!$A$6:$M$15000,12)</f>
        <v>2668000</v>
      </c>
      <c r="D1124" s="9" t="n">
        <f aca="false">IF(B1124&lt;&gt;"",MONTH(B1124),0)</f>
        <v>5</v>
      </c>
      <c r="E1124" s="306" t="n">
        <f aca="false">AVERAGE(C1118:C1124)</f>
        <v>2631571.42857143</v>
      </c>
      <c r="F1124" s="306" t="n">
        <f aca="false">AVERAGE(C1095:C1124)</f>
        <v>2515533.33333333</v>
      </c>
    </row>
    <row r="1125" customFormat="false" ht="11.25" hidden="false" customHeight="false" outlineLevel="0" collapsed="false">
      <c r="A1125" s="199" t="n">
        <v>36668</v>
      </c>
      <c r="B1125" s="192" t="n">
        <v>36668</v>
      </c>
      <c r="C1125" s="306" t="n">
        <f aca="false">VLOOKUP($B1125,data!$A$6:$M$15000,12)</f>
        <v>3250000</v>
      </c>
      <c r="D1125" s="9" t="n">
        <f aca="false">IF(B1125&lt;&gt;"",MONTH(B1125),0)</f>
        <v>5</v>
      </c>
      <c r="E1125" s="306" t="n">
        <f aca="false">AVERAGE(C1119:C1125)</f>
        <v>2712428.57142857</v>
      </c>
      <c r="F1125" s="306" t="n">
        <f aca="false">AVERAGE(C1096:C1125)</f>
        <v>2551300</v>
      </c>
    </row>
    <row r="1126" customFormat="false" ht="11.25" hidden="false" customHeight="false" outlineLevel="0" collapsed="false">
      <c r="A1126" s="199" t="n">
        <v>36669</v>
      </c>
      <c r="B1126" s="192" t="n">
        <v>36669</v>
      </c>
      <c r="C1126" s="306" t="n">
        <f aca="false">VLOOKUP($B1126,data!$A$6:$M$15000,12)</f>
        <v>3054000</v>
      </c>
      <c r="D1126" s="9" t="n">
        <f aca="false">IF(B1126&lt;&gt;"",MONTH(B1126),0)</f>
        <v>5</v>
      </c>
      <c r="E1126" s="306" t="n">
        <f aca="false">AVERAGE(C1120:C1126)</f>
        <v>2756142.85714286</v>
      </c>
      <c r="F1126" s="306" t="n">
        <f aca="false">AVERAGE(C1097:C1126)</f>
        <v>2583966.66666667</v>
      </c>
    </row>
    <row r="1127" customFormat="false" ht="11.25" hidden="false" customHeight="false" outlineLevel="0" collapsed="false">
      <c r="A1127" s="199" t="n">
        <v>36670</v>
      </c>
      <c r="B1127" s="192" t="n">
        <v>36670</v>
      </c>
      <c r="C1127" s="306" t="n">
        <f aca="false">VLOOKUP($B1127,data!$A$6:$M$15000,12)</f>
        <v>2961000</v>
      </c>
      <c r="D1127" s="9" t="n">
        <f aca="false">IF(B1127&lt;&gt;"",MONTH(B1127),0)</f>
        <v>5</v>
      </c>
      <c r="E1127" s="306" t="n">
        <f aca="false">AVERAGE(C1121:C1127)</f>
        <v>2803857.14285714</v>
      </c>
      <c r="F1127" s="306" t="n">
        <f aca="false">AVERAGE(C1098:C1127)</f>
        <v>2606066.66666667</v>
      </c>
    </row>
    <row r="1128" customFormat="false" ht="11.25" hidden="false" customHeight="false" outlineLevel="0" collapsed="false">
      <c r="A1128" s="199" t="n">
        <v>36671</v>
      </c>
      <c r="B1128" s="192" t="n">
        <v>36671</v>
      </c>
      <c r="C1128" s="306" t="n">
        <f aca="false">VLOOKUP($B1128,data!$A$6:$M$15000,12)</f>
        <v>2936000</v>
      </c>
      <c r="D1128" s="9" t="n">
        <f aca="false">IF(B1128&lt;&gt;"",MONTH(B1128),0)</f>
        <v>5</v>
      </c>
      <c r="E1128" s="306" t="n">
        <f aca="false">AVERAGE(C1122:C1128)</f>
        <v>2854142.85714286</v>
      </c>
      <c r="F1128" s="306" t="n">
        <f aca="false">AVERAGE(C1099:C1128)</f>
        <v>2624333.33333333</v>
      </c>
    </row>
    <row r="1129" customFormat="false" ht="11.25" hidden="false" customHeight="false" outlineLevel="0" collapsed="false">
      <c r="A1129" s="199" t="n">
        <v>36672</v>
      </c>
      <c r="B1129" s="192" t="n">
        <v>36672</v>
      </c>
      <c r="C1129" s="306" t="n">
        <f aca="false">VLOOKUP($B1129,data!$A$6:$M$15000,12)</f>
        <v>2749000</v>
      </c>
      <c r="D1129" s="9" t="n">
        <f aca="false">IF(B1129&lt;&gt;"",MONTH(B1129),0)</f>
        <v>5</v>
      </c>
      <c r="E1129" s="306" t="n">
        <f aca="false">AVERAGE(C1123:C1129)</f>
        <v>2873285.71428571</v>
      </c>
      <c r="F1129" s="306" t="n">
        <f aca="false">AVERAGE(C1100:C1129)</f>
        <v>2629966.66666667</v>
      </c>
    </row>
    <row r="1130" customFormat="false" ht="11.25" hidden="false" customHeight="false" outlineLevel="0" collapsed="false">
      <c r="A1130" s="199" t="n">
        <v>36673</v>
      </c>
      <c r="B1130" s="192" t="n">
        <v>36673</v>
      </c>
      <c r="C1130" s="306" t="n">
        <f aca="false">VLOOKUP($B1130,data!$A$6:$M$15000,12)</f>
        <v>2626000</v>
      </c>
      <c r="D1130" s="9" t="n">
        <f aca="false">IF(B1130&lt;&gt;"",MONTH(B1130),0)</f>
        <v>5</v>
      </c>
      <c r="E1130" s="306" t="n">
        <f aca="false">AVERAGE(C1124:C1130)</f>
        <v>2892000</v>
      </c>
      <c r="F1130" s="306" t="n">
        <f aca="false">AVERAGE(C1101:C1130)</f>
        <v>2630533.33333333</v>
      </c>
    </row>
    <row r="1131" customFormat="false" ht="11.25" hidden="false" customHeight="false" outlineLevel="0" collapsed="false">
      <c r="A1131" s="199" t="n">
        <v>36674</v>
      </c>
      <c r="B1131" s="192" t="n">
        <v>36674</v>
      </c>
      <c r="C1131" s="306" t="n">
        <f aca="false">VLOOKUP($B1131,data!$A$6:$M$15000,12)</f>
        <v>2485000</v>
      </c>
      <c r="D1131" s="9" t="n">
        <f aca="false">IF(B1131&lt;&gt;"",MONTH(B1131),0)</f>
        <v>5</v>
      </c>
      <c r="E1131" s="306" t="n">
        <f aca="false">AVERAGE(C1125:C1131)</f>
        <v>2865857.14285714</v>
      </c>
      <c r="F1131" s="306" t="n">
        <f aca="false">AVERAGE(C1102:C1131)</f>
        <v>2627833.33333333</v>
      </c>
    </row>
    <row r="1132" customFormat="false" ht="11.25" hidden="false" customHeight="false" outlineLevel="0" collapsed="false">
      <c r="A1132" s="199" t="n">
        <v>36675</v>
      </c>
      <c r="B1132" s="192" t="n">
        <v>36675</v>
      </c>
      <c r="C1132" s="306" t="n">
        <f aca="false">VLOOKUP($B1132,data!$A$6:$M$15000,12)</f>
        <v>2540000</v>
      </c>
      <c r="D1132" s="9" t="n">
        <f aca="false">IF(B1132&lt;&gt;"",MONTH(B1132),0)</f>
        <v>5</v>
      </c>
      <c r="E1132" s="306" t="n">
        <f aca="false">AVERAGE(C1126:C1132)</f>
        <v>2764428.57142857</v>
      </c>
      <c r="F1132" s="306" t="n">
        <f aca="false">AVERAGE(C1103:C1132)</f>
        <v>2636933.33333333</v>
      </c>
    </row>
    <row r="1133" customFormat="false" ht="11.25" hidden="false" customHeight="false" outlineLevel="0" collapsed="false">
      <c r="A1133" s="199" t="n">
        <v>36676</v>
      </c>
      <c r="B1133" s="192" t="n">
        <v>36676</v>
      </c>
      <c r="C1133" s="306" t="n">
        <f aca="false">VLOOKUP($B1133,data!$A$6:$M$15000,12)</f>
        <v>2927000</v>
      </c>
      <c r="D1133" s="9" t="n">
        <f aca="false">IF(B1133&lt;&gt;"",MONTH(B1133),0)</f>
        <v>5</v>
      </c>
      <c r="E1133" s="306" t="n">
        <f aca="false">AVERAGE(C1127:C1133)</f>
        <v>2746285.71428571</v>
      </c>
      <c r="F1133" s="306" t="n">
        <f aca="false">AVERAGE(C1104:C1133)</f>
        <v>2658933.33333333</v>
      </c>
    </row>
    <row r="1134" customFormat="false" ht="11.25" hidden="false" customHeight="false" outlineLevel="0" collapsed="false">
      <c r="A1134" s="199" t="n">
        <v>36677</v>
      </c>
      <c r="B1134" s="192" t="n">
        <v>36677</v>
      </c>
      <c r="C1134" s="306" t="n">
        <f aca="false">VLOOKUP($B1134,data!$A$6:$M$15000,12)</f>
        <v>2868000</v>
      </c>
      <c r="D1134" s="9" t="n">
        <f aca="false">IF(B1134&lt;&gt;"",MONTH(B1134),0)</f>
        <v>5</v>
      </c>
      <c r="E1134" s="306" t="n">
        <f aca="false">AVERAGE(C1128:C1134)</f>
        <v>2733000</v>
      </c>
      <c r="F1134" s="306" t="n">
        <f aca="false">AVERAGE(C1105:C1134)</f>
        <v>2663166.66666667</v>
      </c>
    </row>
    <row r="1135" customFormat="false" ht="11.25" hidden="false" customHeight="false" outlineLevel="0" collapsed="false">
      <c r="A1135" s="199" t="n">
        <v>36678</v>
      </c>
      <c r="B1135" s="192" t="n">
        <v>36678</v>
      </c>
      <c r="C1135" s="306" t="n">
        <f aca="false">VLOOKUP($B1135,data!$A$6:$M$15000,12)</f>
        <v>2946000</v>
      </c>
      <c r="D1135" s="9" t="n">
        <f aca="false">IF(B1135&lt;&gt;"",MONTH(B1135),0)</f>
        <v>6</v>
      </c>
      <c r="E1135" s="306" t="n">
        <f aca="false">AVERAGE(C1129:C1135)</f>
        <v>2734428.57142857</v>
      </c>
      <c r="F1135" s="306" t="n">
        <f aca="false">AVERAGE(C1106:C1135)</f>
        <v>2667400</v>
      </c>
    </row>
    <row r="1136" customFormat="false" ht="11.25" hidden="false" customHeight="false" outlineLevel="0" collapsed="false">
      <c r="A1136" s="199" t="n">
        <v>36679</v>
      </c>
      <c r="B1136" s="192" t="n">
        <v>36679</v>
      </c>
      <c r="C1136" s="306" t="n">
        <f aca="false">VLOOKUP($B1136,data!$A$6:$M$15000,12)</f>
        <v>2876000</v>
      </c>
      <c r="D1136" s="9" t="n">
        <f aca="false">IF(B1136&lt;&gt;"",MONTH(B1136),0)</f>
        <v>6</v>
      </c>
      <c r="E1136" s="306" t="n">
        <f aca="false">AVERAGE(C1130:C1136)</f>
        <v>2752571.42857143</v>
      </c>
      <c r="F1136" s="306" t="n">
        <f aca="false">AVERAGE(C1107:C1136)</f>
        <v>2665766.66666667</v>
      </c>
    </row>
    <row r="1137" customFormat="false" ht="11.25" hidden="false" customHeight="false" outlineLevel="0" collapsed="false">
      <c r="A1137" s="199" t="n">
        <v>36680</v>
      </c>
      <c r="B1137" s="192" t="n">
        <v>36680</v>
      </c>
      <c r="C1137" s="306" t="n">
        <f aca="false">VLOOKUP($B1137,data!$A$6:$M$15000,12)</f>
        <v>2693000</v>
      </c>
      <c r="D1137" s="9" t="n">
        <f aca="false">IF(B1137&lt;&gt;"",MONTH(B1137),0)</f>
        <v>6</v>
      </c>
      <c r="E1137" s="306" t="n">
        <f aca="false">AVERAGE(C1131:C1137)</f>
        <v>2762142.85714286</v>
      </c>
      <c r="F1137" s="306" t="n">
        <f aca="false">AVERAGE(C1108:C1137)</f>
        <v>2662466.66666667</v>
      </c>
    </row>
    <row r="1138" customFormat="false" ht="11.25" hidden="false" customHeight="false" outlineLevel="0" collapsed="false">
      <c r="A1138" s="199" t="n">
        <v>36681</v>
      </c>
      <c r="B1138" s="192" t="n">
        <v>36681</v>
      </c>
      <c r="C1138" s="306" t="n">
        <f aca="false">VLOOKUP($B1138,data!$A$6:$M$15000,12)</f>
        <v>2488000</v>
      </c>
      <c r="D1138" s="9" t="n">
        <f aca="false">IF(B1138&lt;&gt;"",MONTH(B1138),0)</f>
        <v>6</v>
      </c>
      <c r="E1138" s="306" t="n">
        <f aca="false">AVERAGE(C1132:C1138)</f>
        <v>2762571.42857143</v>
      </c>
      <c r="F1138" s="306" t="n">
        <f aca="false">AVERAGE(C1109:C1138)</f>
        <v>2659733.33333333</v>
      </c>
    </row>
    <row r="1139" customFormat="false" ht="11.25" hidden="false" customHeight="false" outlineLevel="0" collapsed="false">
      <c r="A1139" s="199" t="n">
        <v>36682</v>
      </c>
      <c r="B1139" s="192" t="n">
        <v>36682</v>
      </c>
      <c r="C1139" s="306" t="n">
        <f aca="false">VLOOKUP($B1139,data!$A$6:$M$15000,12)</f>
        <v>3117000</v>
      </c>
      <c r="D1139" s="9" t="n">
        <f aca="false">IF(B1139&lt;&gt;"",MONTH(B1139),0)</f>
        <v>6</v>
      </c>
      <c r="E1139" s="306" t="n">
        <f aca="false">AVERAGE(C1133:C1139)</f>
        <v>2845000</v>
      </c>
      <c r="F1139" s="306" t="n">
        <f aca="false">AVERAGE(C1110:C1139)</f>
        <v>2688566.66666667</v>
      </c>
    </row>
    <row r="1140" customFormat="false" ht="11.25" hidden="false" customHeight="false" outlineLevel="0" collapsed="false">
      <c r="A1140" s="199" t="n">
        <v>36683</v>
      </c>
      <c r="B1140" s="192" t="n">
        <v>36683</v>
      </c>
      <c r="C1140" s="306" t="n">
        <f aca="false">VLOOKUP($B1140,data!$A$6:$M$15000,12)</f>
        <v>3192000</v>
      </c>
      <c r="D1140" s="9" t="n">
        <f aca="false">IF(B1140&lt;&gt;"",MONTH(B1140),0)</f>
        <v>6</v>
      </c>
      <c r="E1140" s="306" t="n">
        <f aca="false">AVERAGE(C1134:C1140)</f>
        <v>2882857.14285714</v>
      </c>
      <c r="F1140" s="306" t="n">
        <f aca="false">AVERAGE(C1111:C1140)</f>
        <v>2722300</v>
      </c>
    </row>
    <row r="1141" customFormat="false" ht="11.25" hidden="false" customHeight="false" outlineLevel="0" collapsed="false">
      <c r="A1141" s="199" t="n">
        <v>36684</v>
      </c>
      <c r="B1141" s="192" t="n">
        <v>36684</v>
      </c>
      <c r="C1141" s="306" t="n">
        <f aca="false">VLOOKUP($B1141,data!$A$6:$M$15000,12)</f>
        <v>3163000</v>
      </c>
      <c r="D1141" s="9" t="n">
        <f aca="false">IF(B1141&lt;&gt;"",MONTH(B1141),0)</f>
        <v>6</v>
      </c>
      <c r="E1141" s="306" t="n">
        <f aca="false">AVERAGE(C1135:C1141)</f>
        <v>2925000</v>
      </c>
      <c r="F1141" s="306" t="n">
        <f aca="false">AVERAGE(C1112:C1141)</f>
        <v>2740333.33333333</v>
      </c>
    </row>
    <row r="1142" customFormat="false" ht="11.25" hidden="false" customHeight="false" outlineLevel="0" collapsed="false">
      <c r="A1142" s="199" t="n">
        <v>36685</v>
      </c>
      <c r="B1142" s="192" t="n">
        <v>36685</v>
      </c>
      <c r="C1142" s="306" t="n">
        <f aca="false">VLOOKUP($B1142,data!$A$6:$M$15000,12)</f>
        <v>3039000</v>
      </c>
      <c r="D1142" s="9" t="n">
        <f aca="false">IF(B1142&lt;&gt;"",MONTH(B1142),0)</f>
        <v>6</v>
      </c>
      <c r="E1142" s="306" t="n">
        <f aca="false">AVERAGE(C1136:C1142)</f>
        <v>2938285.71428571</v>
      </c>
      <c r="F1142" s="306" t="n">
        <f aca="false">AVERAGE(C1113:C1142)</f>
        <v>2751833.33333333</v>
      </c>
    </row>
    <row r="1143" customFormat="false" ht="11.25" hidden="false" customHeight="false" outlineLevel="0" collapsed="false">
      <c r="A1143" s="199" t="n">
        <v>36686</v>
      </c>
      <c r="B1143" s="192" t="n">
        <v>36686</v>
      </c>
      <c r="C1143" s="306" t="n">
        <f aca="false">VLOOKUP($B1143,data!$A$6:$M$15000,12)</f>
        <v>2956000</v>
      </c>
      <c r="D1143" s="9" t="n">
        <f aca="false">IF(B1143&lt;&gt;"",MONTH(B1143),0)</f>
        <v>6</v>
      </c>
      <c r="E1143" s="306" t="n">
        <f aca="false">AVERAGE(C1137:C1143)</f>
        <v>2949714.28571429</v>
      </c>
      <c r="F1143" s="306" t="n">
        <f aca="false">AVERAGE(C1114:C1143)</f>
        <v>2760666.66666667</v>
      </c>
    </row>
    <row r="1144" customFormat="false" ht="11.25" hidden="false" customHeight="false" outlineLevel="0" collapsed="false">
      <c r="A1144" s="199" t="n">
        <v>36687</v>
      </c>
      <c r="B1144" s="192" t="n">
        <v>36687</v>
      </c>
      <c r="C1144" s="306" t="n">
        <f aca="false">VLOOKUP($B1144,data!$A$6:$M$15000,12)</f>
        <v>2723000</v>
      </c>
      <c r="D1144" s="9" t="n">
        <f aca="false">IF(B1144&lt;&gt;"",MONTH(B1144),0)</f>
        <v>6</v>
      </c>
      <c r="E1144" s="306" t="n">
        <f aca="false">AVERAGE(C1138:C1144)</f>
        <v>2954000</v>
      </c>
      <c r="F1144" s="306" t="n">
        <f aca="false">AVERAGE(C1115:C1144)</f>
        <v>2762133.33333333</v>
      </c>
    </row>
    <row r="1145" customFormat="false" ht="11.25" hidden="false" customHeight="false" outlineLevel="0" collapsed="false">
      <c r="A1145" s="199" t="n">
        <v>36688</v>
      </c>
      <c r="B1145" s="192" t="n">
        <v>36688</v>
      </c>
      <c r="C1145" s="306" t="n">
        <f aca="false">VLOOKUP($B1145,data!$A$6:$M$15000,12)</f>
        <v>2434000</v>
      </c>
      <c r="D1145" s="9" t="n">
        <f aca="false">IF(B1145&lt;&gt;"",MONTH(B1145),0)</f>
        <v>6</v>
      </c>
      <c r="E1145" s="306" t="n">
        <f aca="false">AVERAGE(C1139:C1145)</f>
        <v>2946285.71428571</v>
      </c>
      <c r="F1145" s="306" t="n">
        <f aca="false">AVERAGE(C1116:C1145)</f>
        <v>2760833.33333333</v>
      </c>
    </row>
    <row r="1146" customFormat="false" ht="11.25" hidden="false" customHeight="false" outlineLevel="0" collapsed="false">
      <c r="A1146" s="199" t="n">
        <v>36689</v>
      </c>
      <c r="B1146" s="192" t="n">
        <v>36689</v>
      </c>
      <c r="C1146" s="306" t="n">
        <f aca="false">VLOOKUP($B1146,data!$A$6:$M$15000,12)</f>
        <v>3178000</v>
      </c>
      <c r="D1146" s="9" t="n">
        <f aca="false">IF(B1146&lt;&gt;"",MONTH(B1146),0)</f>
        <v>6</v>
      </c>
      <c r="E1146" s="306" t="n">
        <f aca="false">AVERAGE(C1140:C1146)</f>
        <v>2955000</v>
      </c>
      <c r="F1146" s="306" t="n">
        <f aca="false">AVERAGE(C1117:C1146)</f>
        <v>2792300</v>
      </c>
    </row>
    <row r="1147" customFormat="false" ht="11.25" hidden="false" customHeight="false" outlineLevel="0" collapsed="false">
      <c r="A1147" s="199" t="n">
        <v>36690</v>
      </c>
      <c r="B1147" s="192" t="n">
        <v>36690</v>
      </c>
      <c r="C1147" s="306" t="n">
        <f aca="false">VLOOKUP($B1147,data!$A$6:$M$15000,12)</f>
        <v>3454000</v>
      </c>
      <c r="D1147" s="9" t="n">
        <f aca="false">IF(B1147&lt;&gt;"",MONTH(B1147),0)</f>
        <v>6</v>
      </c>
      <c r="E1147" s="306" t="n">
        <f aca="false">AVERAGE(C1141:C1147)</f>
        <v>2992428.57142857</v>
      </c>
      <c r="F1147" s="306" t="n">
        <f aca="false">AVERAGE(C1118:C1147)</f>
        <v>2835866.66666667</v>
      </c>
    </row>
    <row r="1148" customFormat="false" ht="11.25" hidden="false" customHeight="false" outlineLevel="0" collapsed="false">
      <c r="A1148" s="199" t="n">
        <v>36691</v>
      </c>
      <c r="B1148" s="192" t="n">
        <v>36691</v>
      </c>
      <c r="C1148" s="306" t="n">
        <f aca="false">VLOOKUP($B1148,data!$A$6:$M$15000,12)</f>
        <v>3459000</v>
      </c>
      <c r="D1148" s="9" t="n">
        <f aca="false">IF(B1148&lt;&gt;"",MONTH(B1148),0)</f>
        <v>6</v>
      </c>
      <c r="E1148" s="306" t="n">
        <f aca="false">AVERAGE(C1142:C1148)</f>
        <v>3034714.28571429</v>
      </c>
      <c r="F1148" s="306" t="n">
        <f aca="false">AVERAGE(C1119:C1148)</f>
        <v>2861700</v>
      </c>
    </row>
    <row r="1149" customFormat="false" ht="11.25" hidden="false" customHeight="false" outlineLevel="0" collapsed="false">
      <c r="A1149" s="199" t="n">
        <v>36692</v>
      </c>
      <c r="B1149" s="192" t="n">
        <v>36692</v>
      </c>
      <c r="C1149" s="306" t="n">
        <f aca="false">VLOOKUP($B1149,data!$A$6:$M$15000,12)</f>
        <v>3390000</v>
      </c>
      <c r="D1149" s="9" t="n">
        <f aca="false">IF(B1149&lt;&gt;"",MONTH(B1149),0)</f>
        <v>6</v>
      </c>
      <c r="E1149" s="306" t="n">
        <f aca="false">AVERAGE(C1143:C1149)</f>
        <v>3084857.14285714</v>
      </c>
      <c r="F1149" s="306" t="n">
        <f aca="false">AVERAGE(C1120:C1149)</f>
        <v>2883100</v>
      </c>
    </row>
    <row r="1150" customFormat="false" ht="11.25" hidden="false" customHeight="false" outlineLevel="0" collapsed="false">
      <c r="A1150" s="199" t="n">
        <v>36693</v>
      </c>
      <c r="B1150" s="192" t="n">
        <v>36693</v>
      </c>
      <c r="C1150" s="306" t="n">
        <f aca="false">VLOOKUP($B1150,data!$A$6:$M$15000,12)</f>
        <v>3103000</v>
      </c>
      <c r="D1150" s="9" t="n">
        <f aca="false">IF(B1150&lt;&gt;"",MONTH(B1150),0)</f>
        <v>6</v>
      </c>
      <c r="E1150" s="306" t="n">
        <f aca="false">AVERAGE(C1144:C1150)</f>
        <v>3105857.14285714</v>
      </c>
      <c r="F1150" s="306" t="n">
        <f aca="false">AVERAGE(C1121:C1150)</f>
        <v>2898966.66666667</v>
      </c>
    </row>
    <row r="1151" customFormat="false" ht="11.25" hidden="false" customHeight="false" outlineLevel="0" collapsed="false">
      <c r="A1151" s="199" t="n">
        <v>36694</v>
      </c>
      <c r="B1151" s="192" t="n">
        <v>36694</v>
      </c>
      <c r="C1151" s="306" t="n">
        <f aca="false">VLOOKUP($B1151,data!$A$6:$M$15000,12)</f>
        <v>2797000</v>
      </c>
      <c r="D1151" s="9" t="n">
        <f aca="false">IF(B1151&lt;&gt;"",MONTH(B1151),0)</f>
        <v>6</v>
      </c>
      <c r="E1151" s="306" t="n">
        <f aca="false">AVERAGE(C1145:C1151)</f>
        <v>3116428.57142857</v>
      </c>
      <c r="F1151" s="306" t="n">
        <f aca="false">AVERAGE(C1122:C1151)</f>
        <v>2906066.66666667</v>
      </c>
    </row>
    <row r="1152" customFormat="false" ht="11.25" hidden="false" customHeight="false" outlineLevel="0" collapsed="false">
      <c r="A1152" s="199" t="n">
        <v>36695</v>
      </c>
      <c r="B1152" s="192" t="n">
        <v>36695</v>
      </c>
      <c r="C1152" s="306" t="n">
        <f aca="false">VLOOKUP($B1152,data!$A$6:$M$15000,12)</f>
        <v>2598000</v>
      </c>
      <c r="D1152" s="9" t="n">
        <f aca="false">IF(B1152&lt;&gt;"",MONTH(B1152),0)</f>
        <v>6</v>
      </c>
      <c r="E1152" s="306" t="n">
        <f aca="false">AVERAGE(C1146:C1152)</f>
        <v>3139857.14285714</v>
      </c>
      <c r="F1152" s="306" t="n">
        <f aca="false">AVERAGE(C1123:C1152)</f>
        <v>2905500</v>
      </c>
    </row>
    <row r="1153" customFormat="false" ht="11.25" hidden="false" customHeight="false" outlineLevel="0" collapsed="false">
      <c r="A1153" s="199" t="n">
        <v>36696</v>
      </c>
      <c r="B1153" s="192" t="n">
        <v>36696</v>
      </c>
      <c r="C1153" s="306" t="n">
        <f aca="false">VLOOKUP($B1153,data!$A$6:$M$15000,12)</f>
        <v>3218000</v>
      </c>
      <c r="D1153" s="9" t="n">
        <f aca="false">IF(B1153&lt;&gt;"",MONTH(B1153),0)</f>
        <v>6</v>
      </c>
      <c r="E1153" s="306" t="n">
        <f aca="false">AVERAGE(C1147:C1153)</f>
        <v>3145571.42857143</v>
      </c>
      <c r="F1153" s="306" t="n">
        <f aca="false">AVERAGE(C1124:C1153)</f>
        <v>2929600</v>
      </c>
    </row>
    <row r="1154" customFormat="false" ht="11.25" hidden="false" customHeight="false" outlineLevel="0" collapsed="false">
      <c r="A1154" s="199" t="n">
        <v>36697</v>
      </c>
      <c r="B1154" s="192" t="n">
        <v>36697</v>
      </c>
      <c r="C1154" s="306" t="n">
        <f aca="false">VLOOKUP($B1154,data!$A$6:$M$15000,12)</f>
        <v>3171000</v>
      </c>
      <c r="D1154" s="9" t="n">
        <f aca="false">IF(B1154&lt;&gt;"",MONTH(B1154),0)</f>
        <v>6</v>
      </c>
      <c r="E1154" s="306" t="n">
        <f aca="false">AVERAGE(C1148:C1154)</f>
        <v>3105142.85714286</v>
      </c>
      <c r="F1154" s="306" t="n">
        <f aca="false">AVERAGE(C1125:C1154)</f>
        <v>2946366.66666667</v>
      </c>
    </row>
    <row r="1155" customFormat="false" ht="11.25" hidden="false" customHeight="false" outlineLevel="0" collapsed="false">
      <c r="A1155" s="199" t="n">
        <v>36698</v>
      </c>
      <c r="B1155" s="192" t="n">
        <v>36698</v>
      </c>
      <c r="C1155" s="306" t="n">
        <f aca="false">VLOOKUP($B1155,data!$A$6:$M$15000,12)</f>
        <v>3090000</v>
      </c>
      <c r="D1155" s="9" t="n">
        <f aca="false">IF(B1155&lt;&gt;"",MONTH(B1155),0)</f>
        <v>6</v>
      </c>
      <c r="E1155" s="306" t="n">
        <f aca="false">AVERAGE(C1149:C1155)</f>
        <v>3052428.57142857</v>
      </c>
      <c r="F1155" s="306" t="n">
        <f aca="false">AVERAGE(C1126:C1155)</f>
        <v>2941033.33333333</v>
      </c>
    </row>
    <row r="1156" customFormat="false" ht="11.25" hidden="false" customHeight="false" outlineLevel="0" collapsed="false">
      <c r="A1156" s="199" t="n">
        <v>36699</v>
      </c>
      <c r="B1156" s="192" t="n">
        <v>36699</v>
      </c>
      <c r="C1156" s="306" t="n">
        <f aca="false">VLOOKUP($B1156,data!$A$6:$M$15000,12)</f>
        <v>3070000</v>
      </c>
      <c r="D1156" s="9" t="n">
        <f aca="false">IF(B1156&lt;&gt;"",MONTH(B1156),0)</f>
        <v>6</v>
      </c>
      <c r="E1156" s="306" t="n">
        <f aca="false">AVERAGE(C1150:C1156)</f>
        <v>3006714.28571429</v>
      </c>
      <c r="F1156" s="306" t="n">
        <f aca="false">AVERAGE(C1127:C1156)</f>
        <v>2941566.66666667</v>
      </c>
    </row>
    <row r="1157" customFormat="false" ht="11.25" hidden="false" customHeight="false" outlineLevel="0" collapsed="false">
      <c r="A1157" s="199" t="n">
        <v>36700</v>
      </c>
      <c r="B1157" s="192" t="n">
        <v>36700</v>
      </c>
      <c r="C1157" s="306" t="n">
        <f aca="false">VLOOKUP($B1157,data!$A$6:$M$15000,12)</f>
        <v>3132000</v>
      </c>
      <c r="D1157" s="9" t="n">
        <f aca="false">IF(B1157&lt;&gt;"",MONTH(B1157),0)</f>
        <v>6</v>
      </c>
      <c r="E1157" s="306" t="n">
        <f aca="false">AVERAGE(C1151:C1157)</f>
        <v>3010857.14285714</v>
      </c>
      <c r="F1157" s="306" t="n">
        <f aca="false">AVERAGE(C1128:C1157)</f>
        <v>2947266.66666667</v>
      </c>
    </row>
    <row r="1158" customFormat="false" ht="11.25" hidden="false" customHeight="false" outlineLevel="0" collapsed="false">
      <c r="A1158" s="199" t="n">
        <v>36701</v>
      </c>
      <c r="B1158" s="192" t="n">
        <v>36701</v>
      </c>
      <c r="C1158" s="306" t="n">
        <f aca="false">VLOOKUP($B1158,data!$A$6:$M$15000,12)</f>
        <v>2907000</v>
      </c>
      <c r="D1158" s="9" t="n">
        <f aca="false">IF(B1158&lt;&gt;"",MONTH(B1158),0)</f>
        <v>6</v>
      </c>
      <c r="E1158" s="306" t="n">
        <f aca="false">AVERAGE(C1152:C1158)</f>
        <v>3026571.42857143</v>
      </c>
      <c r="F1158" s="306" t="n">
        <f aca="false">AVERAGE(C1129:C1158)</f>
        <v>2946300</v>
      </c>
    </row>
    <row r="1159" customFormat="false" ht="11.25" hidden="false" customHeight="false" outlineLevel="0" collapsed="false">
      <c r="A1159" s="199" t="n">
        <v>36702</v>
      </c>
      <c r="B1159" s="192" t="n">
        <v>36702</v>
      </c>
      <c r="C1159" s="306" t="n">
        <f aca="false">VLOOKUP($B1159,data!$A$6:$M$15000,12)</f>
        <v>2772000</v>
      </c>
      <c r="D1159" s="9" t="n">
        <f aca="false">IF(B1159&lt;&gt;"",MONTH(B1159),0)</f>
        <v>6</v>
      </c>
      <c r="E1159" s="306" t="n">
        <f aca="false">AVERAGE(C1153:C1159)</f>
        <v>3051428.57142857</v>
      </c>
      <c r="F1159" s="306" t="n">
        <f aca="false">AVERAGE(C1130:C1159)</f>
        <v>2947066.66666667</v>
      </c>
    </row>
    <row r="1160" customFormat="false" ht="11.25" hidden="false" customHeight="false" outlineLevel="0" collapsed="false">
      <c r="A1160" s="199" t="n">
        <v>36703</v>
      </c>
      <c r="B1160" s="192" t="n">
        <v>36703</v>
      </c>
      <c r="C1160" s="306" t="n">
        <f aca="false">VLOOKUP($B1160,data!$A$6:$M$15000,12)</f>
        <v>3601000</v>
      </c>
      <c r="D1160" s="9" t="n">
        <f aca="false">IF(B1160&lt;&gt;"",MONTH(B1160),0)</f>
        <v>6</v>
      </c>
      <c r="E1160" s="306" t="n">
        <f aca="false">AVERAGE(C1154:C1160)</f>
        <v>3106142.85714286</v>
      </c>
      <c r="F1160" s="306" t="n">
        <f aca="false">AVERAGE(C1131:C1160)</f>
        <v>2979566.66666667</v>
      </c>
    </row>
    <row r="1161" customFormat="false" ht="11.25" hidden="false" customHeight="false" outlineLevel="0" collapsed="false">
      <c r="A1161" s="199" t="n">
        <v>36704</v>
      </c>
      <c r="B1161" s="192" t="n">
        <v>36704</v>
      </c>
      <c r="C1161" s="306" t="n">
        <f aca="false">VLOOKUP($B1161,data!$A$6:$M$15000,12)</f>
        <v>3760000</v>
      </c>
      <c r="D1161" s="9" t="n">
        <f aca="false">IF(B1161&lt;&gt;"",MONTH(B1161),0)</f>
        <v>6</v>
      </c>
      <c r="E1161" s="306" t="n">
        <f aca="false">AVERAGE(C1155:C1161)</f>
        <v>3190285.71428571</v>
      </c>
      <c r="F1161" s="306" t="n">
        <f aca="false">AVERAGE(C1132:C1161)</f>
        <v>3022066.66666667</v>
      </c>
    </row>
    <row r="1162" customFormat="false" ht="11.25" hidden="false" customHeight="false" outlineLevel="0" collapsed="false">
      <c r="A1162" s="199" t="n">
        <v>36705</v>
      </c>
      <c r="B1162" s="192" t="n">
        <v>36705</v>
      </c>
      <c r="C1162" s="306" t="n">
        <f aca="false">VLOOKUP($B1162,data!$A$6:$M$15000,12)</f>
        <v>3675000</v>
      </c>
      <c r="D1162" s="9" t="n">
        <f aca="false">IF(B1162&lt;&gt;"",MONTH(B1162),0)</f>
        <v>6</v>
      </c>
      <c r="E1162" s="306" t="n">
        <f aca="false">AVERAGE(C1156:C1162)</f>
        <v>3273857.14285714</v>
      </c>
      <c r="F1162" s="306" t="n">
        <f aca="false">AVERAGE(C1133:C1162)</f>
        <v>3059900</v>
      </c>
    </row>
    <row r="1163" customFormat="false" ht="11.25" hidden="false" customHeight="false" outlineLevel="0" collapsed="false">
      <c r="A1163" s="199" t="n">
        <v>36706</v>
      </c>
      <c r="B1163" s="192" t="n">
        <v>36706</v>
      </c>
      <c r="C1163" s="306" t="n">
        <f aca="false">VLOOKUP($B1163,data!$A$6:$M$15000,12)</f>
        <v>3588000</v>
      </c>
      <c r="D1163" s="9" t="n">
        <f aca="false">IF(B1163&lt;&gt;"",MONTH(B1163),0)</f>
        <v>6</v>
      </c>
      <c r="E1163" s="306" t="n">
        <f aca="false">AVERAGE(C1157:C1163)</f>
        <v>3347857.14285714</v>
      </c>
      <c r="F1163" s="306" t="n">
        <f aca="false">AVERAGE(C1134:C1163)</f>
        <v>3081933.33333333</v>
      </c>
    </row>
    <row r="1164" customFormat="false" ht="11.25" hidden="false" customHeight="false" outlineLevel="0" collapsed="false">
      <c r="A1164" s="199" t="n">
        <v>36707</v>
      </c>
      <c r="B1164" s="192" t="n">
        <v>36707</v>
      </c>
      <c r="C1164" s="306" t="n">
        <f aca="false">VLOOKUP($B1164,data!$A$6:$M$15000,12)</f>
        <v>3347000</v>
      </c>
      <c r="D1164" s="9" t="n">
        <f aca="false">IF(B1164&lt;&gt;"",MONTH(B1164),0)</f>
        <v>6</v>
      </c>
      <c r="E1164" s="306" t="n">
        <f aca="false">AVERAGE(C1158:C1164)</f>
        <v>3378571.42857143</v>
      </c>
      <c r="F1164" s="306" t="n">
        <f aca="false">AVERAGE(C1135:C1164)</f>
        <v>3097900</v>
      </c>
    </row>
    <row r="1165" customFormat="false" ht="11.25" hidden="false" customHeight="false" outlineLevel="0" collapsed="false">
      <c r="A1165" s="199" t="n">
        <v>36708</v>
      </c>
      <c r="B1165" s="192" t="n">
        <v>36708</v>
      </c>
      <c r="C1165" s="306" t="n">
        <f aca="false">VLOOKUP($B1165,data!$A$6:$M$15000,12)</f>
        <v>3019000</v>
      </c>
      <c r="D1165" s="9" t="n">
        <f aca="false">IF(B1165&lt;&gt;"",MONTH(B1165),0)</f>
        <v>7</v>
      </c>
      <c r="E1165" s="306" t="n">
        <f aca="false">AVERAGE(C1159:C1165)</f>
        <v>3394571.42857143</v>
      </c>
      <c r="F1165" s="306" t="n">
        <f aca="false">AVERAGE(C1136:C1165)</f>
        <v>3100333.33333333</v>
      </c>
    </row>
    <row r="1166" customFormat="false" ht="11.25" hidden="false" customHeight="false" outlineLevel="0" collapsed="false">
      <c r="A1166" s="199" t="n">
        <v>36709</v>
      </c>
      <c r="B1166" s="192" t="n">
        <v>36709</v>
      </c>
      <c r="C1166" s="306" t="n">
        <f aca="false">VLOOKUP($B1166,data!$A$6:$M$15000,12)</f>
        <v>2701000</v>
      </c>
      <c r="D1166" s="9" t="n">
        <f aca="false">IF(B1166&lt;&gt;"",MONTH(B1166),0)</f>
        <v>7</v>
      </c>
      <c r="E1166" s="306" t="n">
        <f aca="false">AVERAGE(C1160:C1166)</f>
        <v>3384428.57142857</v>
      </c>
      <c r="F1166" s="306" t="n">
        <f aca="false">AVERAGE(C1137:C1166)</f>
        <v>3094500</v>
      </c>
    </row>
    <row r="1167" customFormat="false" ht="11.25" hidden="false" customHeight="false" outlineLevel="0" collapsed="false">
      <c r="A1167" s="199" t="n">
        <v>36710</v>
      </c>
      <c r="B1167" s="192" t="n">
        <v>36710</v>
      </c>
      <c r="C1167" s="306" t="n">
        <f aca="false">VLOOKUP($B1167,data!$A$6:$M$15000,12)</f>
        <v>2953000</v>
      </c>
      <c r="D1167" s="9" t="n">
        <f aca="false">IF(B1167&lt;&gt;"",MONTH(B1167),0)</f>
        <v>7</v>
      </c>
      <c r="E1167" s="306" t="n">
        <f aca="false">AVERAGE(C1161:C1167)</f>
        <v>3291857.14285714</v>
      </c>
      <c r="F1167" s="306" t="n">
        <f aca="false">AVERAGE(C1138:C1167)</f>
        <v>3103166.66666667</v>
      </c>
    </row>
    <row r="1168" customFormat="false" ht="11.25" hidden="false" customHeight="false" outlineLevel="0" collapsed="false">
      <c r="A1168" s="199" t="n">
        <v>36711</v>
      </c>
      <c r="B1168" s="192" t="n">
        <v>36711</v>
      </c>
      <c r="C1168" s="306" t="n">
        <f aca="false">VLOOKUP($B1168,data!$A$6:$M$15000,12)</f>
        <v>2483000</v>
      </c>
      <c r="D1168" s="9" t="n">
        <f aca="false">IF(B1168&lt;&gt;"",MONTH(B1168),0)</f>
        <v>7</v>
      </c>
      <c r="E1168" s="306" t="n">
        <f aca="false">AVERAGE(C1162:C1168)</f>
        <v>3109428.57142857</v>
      </c>
      <c r="F1168" s="306" t="n">
        <f aca="false">AVERAGE(C1139:C1168)</f>
        <v>3103000</v>
      </c>
    </row>
    <row r="1169" customFormat="false" ht="11.25" hidden="false" customHeight="false" outlineLevel="0" collapsed="false">
      <c r="A1169" s="199" t="n">
        <v>36712</v>
      </c>
      <c r="B1169" s="192" t="n">
        <v>36712</v>
      </c>
      <c r="C1169" s="306" t="n">
        <f aca="false">VLOOKUP($B1169,data!$A$6:$M$15000,12)</f>
        <v>3139000</v>
      </c>
      <c r="D1169" s="9" t="n">
        <f aca="false">IF(B1169&lt;&gt;"",MONTH(B1169),0)</f>
        <v>7</v>
      </c>
      <c r="E1169" s="306" t="n">
        <f aca="false">AVERAGE(C1163:C1169)</f>
        <v>3032857.14285714</v>
      </c>
      <c r="F1169" s="306" t="n">
        <f aca="false">AVERAGE(C1140:C1169)</f>
        <v>3103733.33333333</v>
      </c>
    </row>
    <row r="1170" customFormat="false" ht="11.25" hidden="false" customHeight="false" outlineLevel="0" collapsed="false">
      <c r="A1170" s="199" t="n">
        <v>36713</v>
      </c>
      <c r="B1170" s="192" t="n">
        <v>36713</v>
      </c>
      <c r="C1170" s="306" t="n">
        <f aca="false">VLOOKUP($B1170,data!$A$6:$M$15000,12)</f>
        <v>3166000</v>
      </c>
      <c r="D1170" s="9" t="n">
        <f aca="false">IF(B1170&lt;&gt;"",MONTH(B1170),0)</f>
        <v>7</v>
      </c>
      <c r="E1170" s="306" t="n">
        <f aca="false">AVERAGE(C1164:C1170)</f>
        <v>2972571.42857143</v>
      </c>
      <c r="F1170" s="306" t="n">
        <f aca="false">AVERAGE(C1141:C1170)</f>
        <v>3102866.66666667</v>
      </c>
    </row>
    <row r="1171" customFormat="false" ht="11.25" hidden="false" customHeight="false" outlineLevel="0" collapsed="false">
      <c r="A1171" s="199" t="n">
        <v>36714</v>
      </c>
      <c r="B1171" s="192" t="n">
        <v>36714</v>
      </c>
      <c r="C1171" s="306" t="n">
        <f aca="false">VLOOKUP($B1171,data!$A$6:$M$15000,12)</f>
        <v>3008000</v>
      </c>
      <c r="D1171" s="9" t="n">
        <f aca="false">IF(B1171&lt;&gt;"",MONTH(B1171),0)</f>
        <v>7</v>
      </c>
      <c r="E1171" s="306" t="n">
        <f aca="false">AVERAGE(C1165:C1171)</f>
        <v>2924142.85714286</v>
      </c>
      <c r="F1171" s="306" t="n">
        <f aca="false">AVERAGE(C1142:C1171)</f>
        <v>3097700</v>
      </c>
    </row>
    <row r="1172" customFormat="false" ht="11.25" hidden="false" customHeight="false" outlineLevel="0" collapsed="false">
      <c r="A1172" s="199" t="n">
        <v>36715</v>
      </c>
      <c r="B1172" s="192" t="n">
        <v>36715</v>
      </c>
      <c r="C1172" s="306" t="n">
        <f aca="false">VLOOKUP($B1172,data!$A$6:$M$15000,12)</f>
        <v>2840000</v>
      </c>
      <c r="D1172" s="9" t="n">
        <f aca="false">IF(B1172&lt;&gt;"",MONTH(B1172),0)</f>
        <v>7</v>
      </c>
      <c r="E1172" s="306" t="n">
        <f aca="false">AVERAGE(C1166:C1172)</f>
        <v>2898571.42857143</v>
      </c>
      <c r="F1172" s="306" t="n">
        <f aca="false">AVERAGE(C1143:C1172)</f>
        <v>3091066.66666667</v>
      </c>
    </row>
    <row r="1173" customFormat="false" ht="11.25" hidden="false" customHeight="false" outlineLevel="0" collapsed="false">
      <c r="A1173" s="199" t="n">
        <v>36716</v>
      </c>
      <c r="B1173" s="192" t="n">
        <v>36716</v>
      </c>
      <c r="C1173" s="306" t="n">
        <f aca="false">VLOOKUP($B1173,data!$A$6:$M$15000,12)</f>
        <v>2658000</v>
      </c>
      <c r="D1173" s="9" t="n">
        <f aca="false">IF(B1173&lt;&gt;"",MONTH(B1173),0)</f>
        <v>7</v>
      </c>
      <c r="E1173" s="306" t="n">
        <f aca="false">AVERAGE(C1167:C1173)</f>
        <v>2892428.57142857</v>
      </c>
      <c r="F1173" s="306" t="n">
        <f aca="false">AVERAGE(C1144:C1173)</f>
        <v>3081133.33333333</v>
      </c>
    </row>
    <row r="1174" customFormat="false" ht="11.25" hidden="false" customHeight="false" outlineLevel="0" collapsed="false">
      <c r="A1174" s="199" t="n">
        <v>36717</v>
      </c>
      <c r="B1174" s="192" t="n">
        <v>36717</v>
      </c>
      <c r="C1174" s="306" t="n">
        <f aca="false">VLOOKUP($B1174,data!$A$6:$M$15000,12)</f>
        <v>3256000</v>
      </c>
      <c r="D1174" s="9" t="n">
        <f aca="false">IF(B1174&lt;&gt;"",MONTH(B1174),0)</f>
        <v>7</v>
      </c>
      <c r="E1174" s="306" t="n">
        <f aca="false">AVERAGE(C1168:C1174)</f>
        <v>2935714.28571429</v>
      </c>
      <c r="F1174" s="306" t="n">
        <f aca="false">AVERAGE(C1145:C1174)</f>
        <v>3098900</v>
      </c>
    </row>
    <row r="1175" customFormat="false" ht="11.25" hidden="false" customHeight="false" outlineLevel="0" collapsed="false">
      <c r="A1175" s="199" t="n">
        <v>36718</v>
      </c>
      <c r="B1175" s="192" t="n">
        <v>36718</v>
      </c>
      <c r="C1175" s="306" t="n">
        <f aca="false">VLOOKUP($B1175,data!$A$6:$M$15000,12)</f>
        <v>3342000</v>
      </c>
      <c r="D1175" s="9" t="n">
        <f aca="false">IF(B1175&lt;&gt;"",MONTH(B1175),0)</f>
        <v>7</v>
      </c>
      <c r="E1175" s="306" t="n">
        <f aca="false">AVERAGE(C1169:C1175)</f>
        <v>3058428.57142857</v>
      </c>
      <c r="F1175" s="306" t="n">
        <f aca="false">AVERAGE(C1146:C1175)</f>
        <v>3129166.66666667</v>
      </c>
    </row>
    <row r="1176" customFormat="false" ht="11.25" hidden="false" customHeight="false" outlineLevel="0" collapsed="false">
      <c r="A1176" s="199" t="n">
        <v>36719</v>
      </c>
      <c r="B1176" s="192" t="n">
        <v>36719</v>
      </c>
      <c r="C1176" s="306" t="n">
        <f aca="false">VLOOKUP($B1176,data!$A$6:$M$15000,12)</f>
        <v>3349000</v>
      </c>
      <c r="D1176" s="9" t="n">
        <f aca="false">IF(B1176&lt;&gt;"",MONTH(B1176),0)</f>
        <v>7</v>
      </c>
      <c r="E1176" s="306" t="n">
        <f aca="false">AVERAGE(C1170:C1176)</f>
        <v>3088428.57142857</v>
      </c>
      <c r="F1176" s="306" t="n">
        <f aca="false">AVERAGE(C1147:C1176)</f>
        <v>3134866.66666667</v>
      </c>
    </row>
    <row r="1177" customFormat="false" ht="11.25" hidden="false" customHeight="false" outlineLevel="0" collapsed="false">
      <c r="A1177" s="199" t="n">
        <v>36720</v>
      </c>
      <c r="B1177" s="192" t="n">
        <v>36720</v>
      </c>
      <c r="C1177" s="306" t="n">
        <f aca="false">VLOOKUP($B1177,data!$A$6:$M$15000,12)</f>
        <v>3306000</v>
      </c>
      <c r="D1177" s="9" t="n">
        <f aca="false">IF(B1177&lt;&gt;"",MONTH(B1177),0)</f>
        <v>7</v>
      </c>
      <c r="E1177" s="306" t="n">
        <f aca="false">AVERAGE(C1171:C1177)</f>
        <v>3108428.57142857</v>
      </c>
      <c r="F1177" s="306" t="n">
        <f aca="false">AVERAGE(C1148:C1177)</f>
        <v>3129933.33333333</v>
      </c>
    </row>
    <row r="1178" customFormat="false" ht="11.25" hidden="false" customHeight="false" outlineLevel="0" collapsed="false">
      <c r="A1178" s="199" t="n">
        <v>36721</v>
      </c>
      <c r="B1178" s="192" t="n">
        <v>36721</v>
      </c>
      <c r="C1178" s="306" t="n">
        <f aca="false">VLOOKUP($B1178,data!$A$6:$M$15000,12)</f>
        <v>3258000</v>
      </c>
      <c r="D1178" s="9" t="n">
        <f aca="false">IF(B1178&lt;&gt;"",MONTH(B1178),0)</f>
        <v>7</v>
      </c>
      <c r="E1178" s="306" t="n">
        <f aca="false">AVERAGE(C1172:C1178)</f>
        <v>3144142.85714286</v>
      </c>
      <c r="F1178" s="306" t="n">
        <f aca="false">AVERAGE(C1149:C1178)</f>
        <v>3123233.33333333</v>
      </c>
    </row>
    <row r="1179" customFormat="false" ht="11.25" hidden="false" customHeight="false" outlineLevel="0" collapsed="false">
      <c r="A1179" s="199" t="n">
        <v>36722</v>
      </c>
      <c r="B1179" s="192" t="n">
        <v>36722</v>
      </c>
      <c r="C1179" s="306" t="n">
        <f aca="false">VLOOKUP($B1179,data!$A$6:$M$15000,12)</f>
        <v>3013000</v>
      </c>
      <c r="D1179" s="9" t="n">
        <f aca="false">IF(B1179&lt;&gt;"",MONTH(B1179),0)</f>
        <v>7</v>
      </c>
      <c r="E1179" s="306" t="n">
        <f aca="false">AVERAGE(C1173:C1179)</f>
        <v>3168857.14285714</v>
      </c>
      <c r="F1179" s="306" t="n">
        <f aca="false">AVERAGE(C1150:C1179)</f>
        <v>3110666.66666667</v>
      </c>
    </row>
    <row r="1180" customFormat="false" ht="11.25" hidden="false" customHeight="false" outlineLevel="0" collapsed="false">
      <c r="A1180" s="199" t="n">
        <v>36723</v>
      </c>
      <c r="B1180" s="192" t="n">
        <v>36723</v>
      </c>
      <c r="C1180" s="306" t="n">
        <f aca="false">VLOOKUP($B1180,data!$A$6:$M$15000,12)</f>
        <v>2866000</v>
      </c>
      <c r="D1180" s="9" t="n">
        <f aca="false">IF(B1180&lt;&gt;"",MONTH(B1180),0)</f>
        <v>7</v>
      </c>
      <c r="E1180" s="306" t="n">
        <f aca="false">AVERAGE(C1174:C1180)</f>
        <v>3198571.42857143</v>
      </c>
      <c r="F1180" s="306" t="n">
        <f aca="false">AVERAGE(C1151:C1180)</f>
        <v>3102766.66666667</v>
      </c>
    </row>
    <row r="1181" customFormat="false" ht="11.25" hidden="false" customHeight="false" outlineLevel="0" collapsed="false">
      <c r="A1181" s="199" t="n">
        <v>36724</v>
      </c>
      <c r="B1181" s="192" t="n">
        <v>36724</v>
      </c>
      <c r="C1181" s="306" t="n">
        <f aca="false">VLOOKUP($B1181,data!$A$6:$M$15000,12)</f>
        <v>3409000</v>
      </c>
      <c r="D1181" s="9" t="n">
        <f aca="false">IF(B1181&lt;&gt;"",MONTH(B1181),0)</f>
        <v>7</v>
      </c>
      <c r="E1181" s="306" t="n">
        <f aca="false">AVERAGE(C1175:C1181)</f>
        <v>3220428.57142857</v>
      </c>
      <c r="F1181" s="306" t="n">
        <f aca="false">AVERAGE(C1152:C1181)</f>
        <v>3123166.66666667</v>
      </c>
    </row>
    <row r="1182" customFormat="false" ht="11.25" hidden="false" customHeight="false" outlineLevel="0" collapsed="false">
      <c r="A1182" s="199" t="n">
        <v>36725</v>
      </c>
      <c r="B1182" s="192" t="n">
        <v>36725</v>
      </c>
      <c r="C1182" s="306" t="n">
        <f aca="false">VLOOKUP($B1182,data!$A$6:$M$15000,12)</f>
        <v>3577000</v>
      </c>
      <c r="D1182" s="9" t="n">
        <f aca="false">IF(B1182&lt;&gt;"",MONTH(B1182),0)</f>
        <v>7</v>
      </c>
      <c r="E1182" s="306" t="n">
        <f aca="false">AVERAGE(C1176:C1182)</f>
        <v>3254000</v>
      </c>
      <c r="F1182" s="306" t="n">
        <f aca="false">AVERAGE(C1153:C1182)</f>
        <v>3155800</v>
      </c>
    </row>
    <row r="1183" customFormat="false" ht="11.25" hidden="false" customHeight="false" outlineLevel="0" collapsed="false">
      <c r="A1183" s="199" t="n">
        <v>36726</v>
      </c>
      <c r="B1183" s="192" t="n">
        <v>36726</v>
      </c>
      <c r="C1183" s="306" t="n">
        <f aca="false">VLOOKUP($B1183,data!$A$6:$M$15000,12)</f>
        <v>3792000</v>
      </c>
      <c r="D1183" s="9" t="n">
        <f aca="false">IF(B1183&lt;&gt;"",MONTH(B1183),0)</f>
        <v>7</v>
      </c>
      <c r="E1183" s="306" t="n">
        <f aca="false">AVERAGE(C1177:C1183)</f>
        <v>3317285.71428571</v>
      </c>
      <c r="F1183" s="306" t="n">
        <f aca="false">AVERAGE(C1154:C1183)</f>
        <v>3174933.33333333</v>
      </c>
    </row>
    <row r="1184" customFormat="false" ht="11.25" hidden="false" customHeight="false" outlineLevel="0" collapsed="false">
      <c r="A1184" s="199" t="n">
        <v>36727</v>
      </c>
      <c r="B1184" s="192" t="n">
        <v>36727</v>
      </c>
      <c r="C1184" s="306" t="n">
        <f aca="false">VLOOKUP($B1184,data!$A$6:$M$15000,12)</f>
        <v>3721000</v>
      </c>
      <c r="D1184" s="9" t="n">
        <f aca="false">IF(B1184&lt;&gt;"",MONTH(B1184),0)</f>
        <v>7</v>
      </c>
      <c r="E1184" s="306" t="n">
        <f aca="false">AVERAGE(C1178:C1184)</f>
        <v>3376571.42857143</v>
      </c>
      <c r="F1184" s="306" t="n">
        <f aca="false">AVERAGE(C1155:C1184)</f>
        <v>3193266.66666667</v>
      </c>
    </row>
    <row r="1185" customFormat="false" ht="11.25" hidden="false" customHeight="false" outlineLevel="0" collapsed="false">
      <c r="A1185" s="199" t="n">
        <v>36728</v>
      </c>
      <c r="B1185" s="192" t="n">
        <v>36728</v>
      </c>
      <c r="C1185" s="306" t="n">
        <f aca="false">VLOOKUP($B1185,data!$A$6:$M$15000,12)</f>
        <v>3551000</v>
      </c>
      <c r="D1185" s="9" t="n">
        <f aca="false">IF(B1185&lt;&gt;"",MONTH(B1185),0)</f>
        <v>7</v>
      </c>
      <c r="E1185" s="306" t="n">
        <f aca="false">AVERAGE(C1179:C1185)</f>
        <v>3418428.57142857</v>
      </c>
      <c r="F1185" s="306" t="n">
        <f aca="false">AVERAGE(C1156:C1185)</f>
        <v>3208633.33333333</v>
      </c>
    </row>
    <row r="1186" customFormat="false" ht="11.25" hidden="false" customHeight="false" outlineLevel="0" collapsed="false">
      <c r="A1186" s="199" t="n">
        <v>36729</v>
      </c>
      <c r="B1186" s="192" t="n">
        <v>36729</v>
      </c>
      <c r="C1186" s="306" t="n">
        <f aca="false">VLOOKUP($B1186,data!$A$6:$M$15000,12)</f>
        <v>3010000</v>
      </c>
      <c r="D1186" s="9" t="n">
        <f aca="false">IF(B1186&lt;&gt;"",MONTH(B1186),0)</f>
        <v>7</v>
      </c>
      <c r="E1186" s="306" t="n">
        <f aca="false">AVERAGE(C1180:C1186)</f>
        <v>3418000</v>
      </c>
      <c r="F1186" s="306" t="n">
        <f aca="false">AVERAGE(C1157:C1186)</f>
        <v>3206633.33333333</v>
      </c>
    </row>
    <row r="1187" customFormat="false" ht="11.25" hidden="false" customHeight="false" outlineLevel="0" collapsed="false">
      <c r="A1187" s="199" t="n">
        <v>36730</v>
      </c>
      <c r="B1187" s="192" t="n">
        <v>36730</v>
      </c>
      <c r="C1187" s="306" t="n">
        <f aca="false">VLOOKUP($B1187,data!$A$6:$M$15000,12)</f>
        <v>3226000</v>
      </c>
      <c r="D1187" s="9" t="n">
        <f aca="false">IF(B1187&lt;&gt;"",MONTH(B1187),0)</f>
        <v>7</v>
      </c>
      <c r="E1187" s="306" t="n">
        <f aca="false">AVERAGE(C1181:C1187)</f>
        <v>3469428.57142857</v>
      </c>
      <c r="F1187" s="306" t="n">
        <f aca="false">AVERAGE(C1158:C1187)</f>
        <v>3209766.66666667</v>
      </c>
    </row>
    <row r="1188" customFormat="false" ht="11.25" hidden="false" customHeight="false" outlineLevel="0" collapsed="false">
      <c r="A1188" s="199" t="n">
        <v>36731</v>
      </c>
      <c r="B1188" s="192" t="n">
        <v>36731</v>
      </c>
      <c r="C1188" s="306" t="n">
        <f aca="false">VLOOKUP($B1188,data!$A$6:$M$15000,12)</f>
        <v>3855000</v>
      </c>
      <c r="D1188" s="9" t="n">
        <f aca="false">IF(B1188&lt;&gt;"",MONTH(B1188),0)</f>
        <v>7</v>
      </c>
      <c r="E1188" s="306" t="n">
        <f aca="false">AVERAGE(C1182:C1188)</f>
        <v>3533142.85714286</v>
      </c>
      <c r="F1188" s="306" t="n">
        <f aca="false">AVERAGE(C1159:C1188)</f>
        <v>3241366.66666667</v>
      </c>
    </row>
    <row r="1189" customFormat="false" ht="11.25" hidden="false" customHeight="false" outlineLevel="0" collapsed="false">
      <c r="A1189" s="199" t="n">
        <v>36732</v>
      </c>
      <c r="B1189" s="192" t="n">
        <v>36732</v>
      </c>
      <c r="C1189" s="306" t="n">
        <f aca="false">VLOOKUP($B1189,data!$A$6:$M$15000,12)</f>
        <v>3867000</v>
      </c>
      <c r="D1189" s="9" t="n">
        <f aca="false">IF(B1189&lt;&gt;"",MONTH(B1189),0)</f>
        <v>7</v>
      </c>
      <c r="E1189" s="306" t="n">
        <f aca="false">AVERAGE(C1183:C1189)</f>
        <v>3574571.42857143</v>
      </c>
      <c r="F1189" s="306" t="n">
        <f aca="false">AVERAGE(C1160:C1189)</f>
        <v>3277866.66666667</v>
      </c>
    </row>
    <row r="1190" customFormat="false" ht="11.25" hidden="false" customHeight="false" outlineLevel="0" collapsed="false">
      <c r="A1190" s="199" t="n">
        <v>36733</v>
      </c>
      <c r="B1190" s="192" t="n">
        <v>36733</v>
      </c>
      <c r="C1190" s="306" t="n">
        <f aca="false">VLOOKUP($B1190,data!$A$6:$M$15000,12)</f>
        <v>3845000</v>
      </c>
      <c r="D1190" s="9" t="n">
        <f aca="false">IF(B1190&lt;&gt;"",MONTH(B1190),0)</f>
        <v>7</v>
      </c>
      <c r="E1190" s="306" t="n">
        <f aca="false">AVERAGE(C1184:C1190)</f>
        <v>3582142.85714286</v>
      </c>
      <c r="F1190" s="306" t="n">
        <f aca="false">AVERAGE(C1161:C1190)</f>
        <v>3286000</v>
      </c>
    </row>
    <row r="1191" customFormat="false" ht="11.25" hidden="false" customHeight="false" outlineLevel="0" collapsed="false">
      <c r="A1191" s="199" t="n">
        <v>36734</v>
      </c>
      <c r="B1191" s="192" t="n">
        <v>36734</v>
      </c>
      <c r="C1191" s="306" t="n">
        <f aca="false">VLOOKUP($B1191,data!$A$6:$M$15000,12)</f>
        <v>3919000</v>
      </c>
      <c r="D1191" s="9" t="n">
        <f aca="false">IF(B1191&lt;&gt;"",MONTH(B1191),0)</f>
        <v>7</v>
      </c>
      <c r="E1191" s="306" t="n">
        <f aca="false">AVERAGE(C1185:C1191)</f>
        <v>3610428.57142857</v>
      </c>
      <c r="F1191" s="306" t="n">
        <f aca="false">AVERAGE(C1162:C1191)</f>
        <v>3291300</v>
      </c>
    </row>
    <row r="1192" customFormat="false" ht="11.25" hidden="false" customHeight="false" outlineLevel="0" collapsed="false">
      <c r="A1192" s="199" t="n">
        <v>36735</v>
      </c>
      <c r="B1192" s="192" t="n">
        <v>36735</v>
      </c>
      <c r="C1192" s="306" t="n">
        <f aca="false">VLOOKUP($B1192,data!$A$6:$M$15000,12)</f>
        <v>3905000</v>
      </c>
      <c r="D1192" s="9" t="n">
        <f aca="false">IF(B1192&lt;&gt;"",MONTH(B1192),0)</f>
        <v>7</v>
      </c>
      <c r="E1192" s="306" t="n">
        <f aca="false">AVERAGE(C1186:C1192)</f>
        <v>3661000</v>
      </c>
      <c r="F1192" s="306" t="n">
        <f aca="false">AVERAGE(C1163:C1192)</f>
        <v>3298966.66666667</v>
      </c>
    </row>
    <row r="1193" customFormat="false" ht="11.25" hidden="false" customHeight="false" outlineLevel="0" collapsed="false">
      <c r="A1193" s="199" t="n">
        <v>36736</v>
      </c>
      <c r="B1193" s="192" t="n">
        <v>36736</v>
      </c>
      <c r="C1193" s="306" t="n">
        <f aca="false">VLOOKUP($B1193,data!$A$6:$M$15000,12)</f>
        <v>3548000</v>
      </c>
      <c r="D1193" s="9" t="n">
        <f aca="false">IF(B1193&lt;&gt;"",MONTH(B1193),0)</f>
        <v>7</v>
      </c>
      <c r="E1193" s="306" t="n">
        <f aca="false">AVERAGE(C1187:C1193)</f>
        <v>3737857.14285714</v>
      </c>
      <c r="F1193" s="306" t="n">
        <f aca="false">AVERAGE(C1164:C1193)</f>
        <v>3297633.33333333</v>
      </c>
    </row>
    <row r="1194" customFormat="false" ht="11.25" hidden="false" customHeight="false" outlineLevel="0" collapsed="false">
      <c r="A1194" s="199" t="n">
        <v>36737</v>
      </c>
      <c r="B1194" s="192" t="n">
        <v>36737</v>
      </c>
      <c r="C1194" s="306" t="n">
        <f aca="false">VLOOKUP($B1194,data!$A$6:$M$15000,12)</f>
        <v>3477000</v>
      </c>
      <c r="D1194" s="9" t="n">
        <f aca="false">IF(B1194&lt;&gt;"",MONTH(B1194),0)</f>
        <v>7</v>
      </c>
      <c r="E1194" s="306" t="n">
        <f aca="false">AVERAGE(C1188:C1194)</f>
        <v>3773714.28571429</v>
      </c>
      <c r="F1194" s="306" t="n">
        <f aca="false">AVERAGE(C1165:C1194)</f>
        <v>3301966.66666667</v>
      </c>
    </row>
    <row r="1195" customFormat="false" ht="11.25" hidden="false" customHeight="false" outlineLevel="0" collapsed="false">
      <c r="A1195" s="199" t="n">
        <v>36738</v>
      </c>
      <c r="B1195" s="192" t="n">
        <v>36738</v>
      </c>
      <c r="C1195" s="306" t="n">
        <f aca="false">VLOOKUP($B1195,data!$A$6:$M$15000,12)</f>
        <v>3886000</v>
      </c>
      <c r="D1195" s="9" t="n">
        <f aca="false">IF(B1195&lt;&gt;"",MONTH(B1195),0)</f>
        <v>7</v>
      </c>
      <c r="E1195" s="306" t="n">
        <f aca="false">AVERAGE(C1189:C1195)</f>
        <v>3778142.85714286</v>
      </c>
      <c r="F1195" s="306" t="n">
        <f aca="false">AVERAGE(C1166:C1195)</f>
        <v>3330866.66666667</v>
      </c>
    </row>
    <row r="1196" customFormat="false" ht="11.25" hidden="false" customHeight="false" outlineLevel="0" collapsed="false">
      <c r="A1196" s="199" t="n">
        <v>36739</v>
      </c>
      <c r="B1196" s="192" t="n">
        <v>36739</v>
      </c>
      <c r="C1196" s="306" t="n">
        <f aca="false">VLOOKUP($B1196,data!$A$6:$M$15000,12)</f>
        <v>4016000</v>
      </c>
      <c r="D1196" s="9" t="n">
        <f aca="false">IF(B1196&lt;&gt;"",MONTH(B1196),0)</f>
        <v>8</v>
      </c>
      <c r="E1196" s="306" t="n">
        <f aca="false">AVERAGE(C1190:C1196)</f>
        <v>3799428.57142857</v>
      </c>
      <c r="F1196" s="306" t="n">
        <f aca="false">AVERAGE(C1167:C1196)</f>
        <v>3374700</v>
      </c>
    </row>
    <row r="1197" customFormat="false" ht="11.25" hidden="false" customHeight="false" outlineLevel="0" collapsed="false">
      <c r="A1197" s="199" t="n">
        <v>36740</v>
      </c>
      <c r="B1197" s="192" t="n">
        <v>36740</v>
      </c>
      <c r="C1197" s="306" t="n">
        <f aca="false">VLOOKUP($B1197,data!$A$6:$M$15000,12)</f>
        <v>3907000</v>
      </c>
      <c r="D1197" s="9" t="n">
        <f aca="false">IF(B1197&lt;&gt;"",MONTH(B1197),0)</f>
        <v>8</v>
      </c>
      <c r="E1197" s="306" t="n">
        <f aca="false">AVERAGE(C1191:C1197)</f>
        <v>3808285.71428571</v>
      </c>
      <c r="F1197" s="306" t="n">
        <f aca="false">AVERAGE(C1168:C1197)</f>
        <v>3406500</v>
      </c>
    </row>
    <row r="1198" customFormat="false" ht="11.25" hidden="false" customHeight="false" outlineLevel="0" collapsed="false">
      <c r="A1198" s="199" t="n">
        <v>36741</v>
      </c>
      <c r="B1198" s="192" t="n">
        <v>36741</v>
      </c>
      <c r="C1198" s="306" t="n">
        <f aca="false">VLOOKUP($B1198,data!$A$6:$M$15000,12)</f>
        <v>3995000</v>
      </c>
      <c r="D1198" s="9" t="n">
        <f aca="false">IF(B1198&lt;&gt;"",MONTH(B1198),0)</f>
        <v>8</v>
      </c>
      <c r="E1198" s="306" t="n">
        <f aca="false">AVERAGE(C1192:C1198)</f>
        <v>3819142.85714286</v>
      </c>
      <c r="F1198" s="306" t="n">
        <f aca="false">AVERAGE(C1169:C1198)</f>
        <v>3456900</v>
      </c>
    </row>
    <row r="1199" customFormat="false" ht="11.25" hidden="false" customHeight="false" outlineLevel="0" collapsed="false">
      <c r="A1199" s="199" t="n">
        <v>36742</v>
      </c>
      <c r="B1199" s="192" t="n">
        <v>36742</v>
      </c>
      <c r="C1199" s="306" t="n">
        <f aca="false">VLOOKUP($B1199,data!$A$6:$M$15000,12)</f>
        <v>3851000</v>
      </c>
      <c r="D1199" s="9" t="n">
        <f aca="false">IF(B1199&lt;&gt;"",MONTH(B1199),0)</f>
        <v>8</v>
      </c>
      <c r="E1199" s="306" t="n">
        <f aca="false">AVERAGE(C1193:C1199)</f>
        <v>3811428.57142857</v>
      </c>
      <c r="F1199" s="306" t="n">
        <f aca="false">AVERAGE(C1170:C1199)</f>
        <v>3480633.33333333</v>
      </c>
    </row>
    <row r="1200" customFormat="false" ht="11.25" hidden="false" customHeight="false" outlineLevel="0" collapsed="false">
      <c r="A1200" s="199" t="n">
        <v>36743</v>
      </c>
      <c r="B1200" s="192" t="n">
        <v>36743</v>
      </c>
      <c r="C1200" s="306" t="n">
        <f aca="false">VLOOKUP($B1200,data!$A$6:$M$15000,12)</f>
        <v>3696000</v>
      </c>
      <c r="D1200" s="9" t="n">
        <f aca="false">IF(B1200&lt;&gt;"",MONTH(B1200),0)</f>
        <v>8</v>
      </c>
      <c r="E1200" s="306" t="n">
        <f aca="false">AVERAGE(C1194:C1200)</f>
        <v>3832571.42857143</v>
      </c>
      <c r="F1200" s="306" t="n">
        <f aca="false">AVERAGE(C1171:C1200)</f>
        <v>3498300</v>
      </c>
    </row>
    <row r="1201" customFormat="false" ht="11.25" hidden="false" customHeight="false" outlineLevel="0" collapsed="false">
      <c r="A1201" s="199" t="n">
        <v>36744</v>
      </c>
      <c r="B1201" s="192" t="n">
        <v>36744</v>
      </c>
      <c r="C1201" s="306" t="n">
        <f aca="false">VLOOKUP($B1201,data!$A$6:$M$15000,12)</f>
        <v>3399000</v>
      </c>
      <c r="D1201" s="9" t="n">
        <f aca="false">IF(B1201&lt;&gt;"",MONTH(B1201),0)</f>
        <v>8</v>
      </c>
      <c r="E1201" s="306" t="n">
        <f aca="false">AVERAGE(C1195:C1201)</f>
        <v>3821428.57142857</v>
      </c>
      <c r="F1201" s="306" t="n">
        <f aca="false">AVERAGE(C1172:C1201)</f>
        <v>3511333.33333333</v>
      </c>
    </row>
    <row r="1202" customFormat="false" ht="11.25" hidden="false" customHeight="false" outlineLevel="0" collapsed="false">
      <c r="A1202" s="199" t="n">
        <v>36745</v>
      </c>
      <c r="B1202" s="192" t="n">
        <v>36745</v>
      </c>
      <c r="C1202" s="306" t="n">
        <f aca="false">VLOOKUP($B1202,data!$A$6:$M$15000,12)</f>
        <v>3687000</v>
      </c>
      <c r="D1202" s="9" t="n">
        <f aca="false">IF(B1202&lt;&gt;"",MONTH(B1202),0)</f>
        <v>8</v>
      </c>
      <c r="E1202" s="306" t="n">
        <f aca="false">AVERAGE(C1196:C1202)</f>
        <v>3793000</v>
      </c>
      <c r="F1202" s="306" t="n">
        <f aca="false">AVERAGE(C1173:C1202)</f>
        <v>3539566.66666667</v>
      </c>
    </row>
    <row r="1203" customFormat="false" ht="11.25" hidden="false" customHeight="false" outlineLevel="0" collapsed="false">
      <c r="A1203" s="199" t="n">
        <v>36746</v>
      </c>
      <c r="B1203" s="192" t="n">
        <v>36746</v>
      </c>
      <c r="C1203" s="306" t="n">
        <f aca="false">VLOOKUP($B1203,data!$A$6:$M$15000,12)</f>
        <v>3625000</v>
      </c>
      <c r="D1203" s="9" t="n">
        <f aca="false">IF(B1203&lt;&gt;"",MONTH(B1203),0)</f>
        <v>8</v>
      </c>
      <c r="E1203" s="306" t="n">
        <f aca="false">AVERAGE(C1197:C1203)</f>
        <v>3737142.85714286</v>
      </c>
      <c r="F1203" s="306" t="n">
        <f aca="false">AVERAGE(C1174:C1203)</f>
        <v>3571800</v>
      </c>
    </row>
    <row r="1204" customFormat="false" ht="11.25" hidden="false" customHeight="false" outlineLevel="0" collapsed="false">
      <c r="A1204" s="199" t="n">
        <v>36747</v>
      </c>
      <c r="B1204" s="192" t="n">
        <v>36747</v>
      </c>
      <c r="C1204" s="306" t="n">
        <f aca="false">VLOOKUP($B1204,data!$A$6:$M$15000,12)</f>
        <v>3734000</v>
      </c>
      <c r="D1204" s="9" t="n">
        <f aca="false">IF(B1204&lt;&gt;"",MONTH(B1204),0)</f>
        <v>8</v>
      </c>
      <c r="E1204" s="306" t="n">
        <f aca="false">AVERAGE(C1198:C1204)</f>
        <v>3712428.57142857</v>
      </c>
      <c r="F1204" s="306" t="n">
        <f aca="false">AVERAGE(C1175:C1204)</f>
        <v>3587733.33333333</v>
      </c>
    </row>
    <row r="1205" customFormat="false" ht="11.25" hidden="false" customHeight="false" outlineLevel="0" collapsed="false">
      <c r="A1205" s="199" t="n">
        <v>36748</v>
      </c>
      <c r="B1205" s="192" t="n">
        <v>36748</v>
      </c>
      <c r="C1205" s="306" t="n">
        <f aca="false">VLOOKUP($B1205,data!$A$6:$M$15000,12)</f>
        <v>3742000</v>
      </c>
      <c r="D1205" s="9" t="n">
        <f aca="false">IF(B1205&lt;&gt;"",MONTH(B1205),0)</f>
        <v>8</v>
      </c>
      <c r="E1205" s="306" t="n">
        <f aca="false">AVERAGE(C1199:C1205)</f>
        <v>3676285.71428571</v>
      </c>
      <c r="F1205" s="306" t="n">
        <f aca="false">AVERAGE(C1176:C1205)</f>
        <v>3601066.66666667</v>
      </c>
    </row>
    <row r="1206" customFormat="false" ht="11.25" hidden="false" customHeight="false" outlineLevel="0" collapsed="false">
      <c r="A1206" s="199" t="n">
        <v>36749</v>
      </c>
      <c r="B1206" s="192" t="n">
        <v>36749</v>
      </c>
      <c r="C1206" s="306" t="n">
        <f aca="false">VLOOKUP($B1206,data!$A$6:$M$15000,12)</f>
        <v>3688000</v>
      </c>
      <c r="D1206" s="9" t="n">
        <f aca="false">IF(B1206&lt;&gt;"",MONTH(B1206),0)</f>
        <v>8</v>
      </c>
      <c r="E1206" s="306" t="n">
        <f aca="false">AVERAGE(C1200:C1206)</f>
        <v>3653000</v>
      </c>
      <c r="F1206" s="306" t="n">
        <f aca="false">AVERAGE(C1177:C1206)</f>
        <v>3612366.66666667</v>
      </c>
    </row>
    <row r="1207" customFormat="false" ht="11.25" hidden="false" customHeight="false" outlineLevel="0" collapsed="false">
      <c r="A1207" s="199" t="n">
        <v>36750</v>
      </c>
      <c r="B1207" s="192" t="n">
        <v>36750</v>
      </c>
      <c r="C1207" s="306" t="n">
        <f aca="false">VLOOKUP($B1207,data!$A$6:$M$15000,12)</f>
        <v>3371000</v>
      </c>
      <c r="D1207" s="9" t="n">
        <f aca="false">IF(B1207&lt;&gt;"",MONTH(B1207),0)</f>
        <v>8</v>
      </c>
      <c r="E1207" s="306" t="n">
        <f aca="false">AVERAGE(C1201:C1207)</f>
        <v>3606571.42857143</v>
      </c>
      <c r="F1207" s="306" t="n">
        <f aca="false">AVERAGE(C1178:C1207)</f>
        <v>3614533.33333333</v>
      </c>
    </row>
    <row r="1208" customFormat="false" ht="11.25" hidden="false" customHeight="false" outlineLevel="0" collapsed="false">
      <c r="A1208" s="199" t="n">
        <v>36751</v>
      </c>
      <c r="B1208" s="192" t="n">
        <v>36751</v>
      </c>
      <c r="C1208" s="306" t="n">
        <f aca="false">VLOOKUP($B1208,data!$A$6:$M$15000,12)</f>
        <v>3158000</v>
      </c>
      <c r="D1208" s="9" t="n">
        <f aca="false">IF(B1208&lt;&gt;"",MONTH(B1208),0)</f>
        <v>8</v>
      </c>
      <c r="E1208" s="306" t="n">
        <f aca="false">AVERAGE(C1202:C1208)</f>
        <v>3572142.85714286</v>
      </c>
      <c r="F1208" s="306" t="n">
        <f aca="false">AVERAGE(C1179:C1208)</f>
        <v>3611200</v>
      </c>
    </row>
    <row r="1209" customFormat="false" ht="11.25" hidden="false" customHeight="false" outlineLevel="0" collapsed="false">
      <c r="A1209" s="199" t="n">
        <v>36752</v>
      </c>
      <c r="B1209" s="192" t="n">
        <v>36752</v>
      </c>
      <c r="C1209" s="306" t="n">
        <f aca="false">VLOOKUP($B1209,data!$A$6:$M$15000,12)</f>
        <v>3803000</v>
      </c>
      <c r="D1209" s="9" t="n">
        <f aca="false">IF(B1209&lt;&gt;"",MONTH(B1209),0)</f>
        <v>8</v>
      </c>
      <c r="E1209" s="306" t="n">
        <f aca="false">AVERAGE(C1203:C1209)</f>
        <v>3588714.28571429</v>
      </c>
      <c r="F1209" s="306" t="n">
        <f aca="false">AVERAGE(C1180:C1209)</f>
        <v>3637533.33333333</v>
      </c>
    </row>
    <row r="1210" customFormat="false" ht="11.25" hidden="false" customHeight="false" outlineLevel="0" collapsed="false">
      <c r="A1210" s="199" t="n">
        <v>36753</v>
      </c>
      <c r="B1210" s="192" t="n">
        <v>36753</v>
      </c>
      <c r="C1210" s="306" t="n">
        <f aca="false">VLOOKUP($B1210,data!$A$6:$M$15000,12)</f>
        <v>3845000</v>
      </c>
      <c r="D1210" s="9" t="n">
        <f aca="false">IF(B1210&lt;&gt;"",MONTH(B1210),0)</f>
        <v>8</v>
      </c>
      <c r="E1210" s="306" t="n">
        <f aca="false">AVERAGE(C1204:C1210)</f>
        <v>3620142.85714286</v>
      </c>
      <c r="F1210" s="306" t="n">
        <f aca="false">AVERAGE(C1181:C1210)</f>
        <v>3670166.66666667</v>
      </c>
    </row>
    <row r="1211" customFormat="false" ht="11.25" hidden="false" customHeight="false" outlineLevel="0" collapsed="false">
      <c r="A1211" s="199" t="n">
        <v>36754</v>
      </c>
      <c r="B1211" s="192" t="n">
        <v>36754</v>
      </c>
      <c r="C1211" s="306" t="n">
        <f aca="false">VLOOKUP($B1211,data!$A$6:$M$15000,12)</f>
        <v>3939000</v>
      </c>
      <c r="D1211" s="9" t="n">
        <f aca="false">IF(B1211&lt;&gt;"",MONTH(B1211),0)</f>
        <v>8</v>
      </c>
      <c r="E1211" s="306" t="n">
        <f aca="false">AVERAGE(C1205:C1211)</f>
        <v>3649428.57142857</v>
      </c>
      <c r="F1211" s="306" t="n">
        <f aca="false">AVERAGE(C1182:C1211)</f>
        <v>3687833.33333333</v>
      </c>
    </row>
    <row r="1212" customFormat="false" ht="11.25" hidden="false" customHeight="false" outlineLevel="0" collapsed="false">
      <c r="A1212" s="199" t="n">
        <v>36755</v>
      </c>
      <c r="B1212" s="192" t="n">
        <v>36755</v>
      </c>
      <c r="C1212" s="306" t="n">
        <f aca="false">VLOOKUP($B1212,data!$A$6:$M$15000,12)</f>
        <v>3891000</v>
      </c>
      <c r="D1212" s="9" t="n">
        <f aca="false">IF(B1212&lt;&gt;"",MONTH(B1212),0)</f>
        <v>8</v>
      </c>
      <c r="E1212" s="306" t="n">
        <f aca="false">AVERAGE(C1206:C1212)</f>
        <v>3670714.28571429</v>
      </c>
      <c r="F1212" s="306" t="n">
        <f aca="false">AVERAGE(C1183:C1212)</f>
        <v>3698300</v>
      </c>
    </row>
    <row r="1213" customFormat="false" ht="11.25" hidden="false" customHeight="false" outlineLevel="0" collapsed="false">
      <c r="A1213" s="199" t="n">
        <v>36756</v>
      </c>
      <c r="B1213" s="192" t="n">
        <v>36756</v>
      </c>
      <c r="C1213" s="306" t="n">
        <f aca="false">VLOOKUP($B1213,data!$A$6:$M$15000,12)</f>
        <v>3692000</v>
      </c>
      <c r="D1213" s="9" t="n">
        <f aca="false">IF(B1213&lt;&gt;"",MONTH(B1213),0)</f>
        <v>8</v>
      </c>
      <c r="E1213" s="306" t="n">
        <f aca="false">AVERAGE(C1207:C1213)</f>
        <v>3671285.71428571</v>
      </c>
      <c r="F1213" s="306" t="n">
        <f aca="false">AVERAGE(C1184:C1213)</f>
        <v>3694966.66666667</v>
      </c>
    </row>
    <row r="1214" customFormat="false" ht="11.25" hidden="false" customHeight="false" outlineLevel="0" collapsed="false">
      <c r="A1214" s="199" t="n">
        <v>36757</v>
      </c>
      <c r="B1214" s="192" t="n">
        <v>36757</v>
      </c>
      <c r="C1214" s="306" t="n">
        <f aca="false">VLOOKUP($B1214,data!$A$6:$M$15000,12)</f>
        <v>3382000</v>
      </c>
      <c r="D1214" s="9" t="n">
        <f aca="false">IF(B1214&lt;&gt;"",MONTH(B1214),0)</f>
        <v>8</v>
      </c>
      <c r="E1214" s="306" t="n">
        <f aca="false">AVERAGE(C1208:C1214)</f>
        <v>3672857.14285714</v>
      </c>
      <c r="F1214" s="306" t="n">
        <f aca="false">AVERAGE(C1185:C1214)</f>
        <v>3683666.66666667</v>
      </c>
    </row>
    <row r="1215" customFormat="false" ht="11.25" hidden="false" customHeight="false" outlineLevel="0" collapsed="false">
      <c r="A1215" s="199" t="n">
        <v>36758</v>
      </c>
      <c r="B1215" s="192" t="n">
        <v>36758</v>
      </c>
      <c r="C1215" s="306" t="n">
        <f aca="false">VLOOKUP($B1215,data!$A$6:$M$15000,12)</f>
        <v>3252000</v>
      </c>
      <c r="D1215" s="9" t="n">
        <f aca="false">IF(B1215&lt;&gt;"",MONTH(B1215),0)</f>
        <v>8</v>
      </c>
      <c r="E1215" s="306" t="n">
        <f aca="false">AVERAGE(C1209:C1215)</f>
        <v>3686285.71428571</v>
      </c>
      <c r="F1215" s="306" t="n">
        <f aca="false">AVERAGE(C1186:C1215)</f>
        <v>3673700</v>
      </c>
    </row>
    <row r="1216" customFormat="false" ht="11.25" hidden="false" customHeight="false" outlineLevel="0" collapsed="false">
      <c r="A1216" s="199" t="n">
        <v>36759</v>
      </c>
      <c r="B1216" s="192" t="n">
        <v>36759</v>
      </c>
      <c r="C1216" s="306" t="n">
        <f aca="false">VLOOKUP($B1216,data!$A$6:$M$15000,12)</f>
        <v>3667000</v>
      </c>
      <c r="D1216" s="9" t="n">
        <f aca="false">IF(B1216&lt;&gt;"",MONTH(B1216),0)</f>
        <v>8</v>
      </c>
      <c r="E1216" s="306" t="n">
        <f aca="false">AVERAGE(C1210:C1216)</f>
        <v>3666857.14285714</v>
      </c>
      <c r="F1216" s="306" t="n">
        <f aca="false">AVERAGE(C1187:C1216)</f>
        <v>3695600</v>
      </c>
    </row>
    <row r="1217" customFormat="false" ht="11.25" hidden="false" customHeight="false" outlineLevel="0" collapsed="false">
      <c r="A1217" s="199" t="n">
        <v>36760</v>
      </c>
      <c r="B1217" s="192" t="n">
        <v>36760</v>
      </c>
      <c r="C1217" s="306" t="n">
        <f aca="false">VLOOKUP($B1217,data!$A$6:$M$15000,12)</f>
        <v>3711000</v>
      </c>
      <c r="D1217" s="9" t="n">
        <f aca="false">IF(B1217&lt;&gt;"",MONTH(B1217),0)</f>
        <v>8</v>
      </c>
      <c r="E1217" s="306" t="n">
        <f aca="false">AVERAGE(C1211:C1217)</f>
        <v>3647714.28571429</v>
      </c>
      <c r="F1217" s="306" t="n">
        <f aca="false">AVERAGE(C1188:C1217)</f>
        <v>3711766.66666667</v>
      </c>
    </row>
    <row r="1218" customFormat="false" ht="11.25" hidden="false" customHeight="false" outlineLevel="0" collapsed="false">
      <c r="A1218" s="199" t="n">
        <v>36761</v>
      </c>
      <c r="B1218" s="192" t="n">
        <v>36761</v>
      </c>
      <c r="C1218" s="306" t="n">
        <f aca="false">VLOOKUP($B1218,data!$A$6:$M$15000,12)</f>
        <v>3714000</v>
      </c>
      <c r="D1218" s="9" t="n">
        <f aca="false">IF(B1218&lt;&gt;"",MONTH(B1218),0)</f>
        <v>8</v>
      </c>
      <c r="E1218" s="306" t="n">
        <f aca="false">AVERAGE(C1212:C1218)</f>
        <v>3615571.42857143</v>
      </c>
      <c r="F1218" s="306" t="n">
        <f aca="false">AVERAGE(C1189:C1218)</f>
        <v>3707066.66666667</v>
      </c>
    </row>
    <row r="1219" customFormat="false" ht="11.25" hidden="false" customHeight="false" outlineLevel="0" collapsed="false">
      <c r="A1219" s="199" t="n">
        <v>36762</v>
      </c>
      <c r="B1219" s="192" t="n">
        <v>36762</v>
      </c>
      <c r="C1219" s="306" t="n">
        <f aca="false">VLOOKUP($B1219,data!$A$6:$M$15000,12)</f>
        <v>3826000</v>
      </c>
      <c r="D1219" s="9" t="n">
        <f aca="false">IF(B1219&lt;&gt;"",MONTH(B1219),0)</f>
        <v>8</v>
      </c>
      <c r="E1219" s="306" t="n">
        <f aca="false">AVERAGE(C1213:C1219)</f>
        <v>3606285.71428571</v>
      </c>
      <c r="F1219" s="306" t="n">
        <f aca="false">AVERAGE(C1190:C1219)</f>
        <v>3705700</v>
      </c>
    </row>
    <row r="1220" customFormat="false" ht="11.25" hidden="false" customHeight="false" outlineLevel="0" collapsed="false">
      <c r="A1220" s="199" t="n">
        <v>36763</v>
      </c>
      <c r="B1220" s="192" t="n">
        <v>36763</v>
      </c>
      <c r="C1220" s="306" t="n">
        <f aca="false">VLOOKUP($B1220,data!$A$6:$M$15000,12)</f>
        <v>3705000</v>
      </c>
      <c r="D1220" s="9" t="n">
        <f aca="false">IF(B1220&lt;&gt;"",MONTH(B1220),0)</f>
        <v>8</v>
      </c>
      <c r="E1220" s="306" t="n">
        <f aca="false">AVERAGE(C1214:C1220)</f>
        <v>3608142.85714286</v>
      </c>
      <c r="F1220" s="306" t="n">
        <f aca="false">AVERAGE(C1191:C1220)</f>
        <v>3701033.33333333</v>
      </c>
    </row>
    <row r="1221" customFormat="false" ht="11.25" hidden="false" customHeight="false" outlineLevel="0" collapsed="false">
      <c r="A1221" s="199" t="n">
        <v>36764</v>
      </c>
      <c r="B1221" s="192" t="n">
        <v>36764</v>
      </c>
      <c r="C1221" s="306" t="n">
        <f aca="false">VLOOKUP($B1221,data!$A$6:$M$15000,12)</f>
        <v>3350000</v>
      </c>
      <c r="D1221" s="9" t="n">
        <f aca="false">IF(B1221&lt;&gt;"",MONTH(B1221),0)</f>
        <v>8</v>
      </c>
      <c r="E1221" s="306" t="n">
        <f aca="false">AVERAGE(C1215:C1221)</f>
        <v>3603571.42857143</v>
      </c>
      <c r="F1221" s="306" t="n">
        <f aca="false">AVERAGE(C1192:C1221)</f>
        <v>3682066.66666667</v>
      </c>
    </row>
    <row r="1222" customFormat="false" ht="11.25" hidden="false" customHeight="false" outlineLevel="0" collapsed="false">
      <c r="A1222" s="199" t="n">
        <v>36765</v>
      </c>
      <c r="B1222" s="192" t="n">
        <v>36765</v>
      </c>
      <c r="C1222" s="306" t="n">
        <f aca="false">VLOOKUP($B1222,data!$A$6:$M$15000,12)</f>
        <v>3123000</v>
      </c>
      <c r="D1222" s="9" t="n">
        <f aca="false">IF(B1222&lt;&gt;"",MONTH(B1222),0)</f>
        <v>8</v>
      </c>
      <c r="E1222" s="306" t="n">
        <f aca="false">AVERAGE(C1216:C1222)</f>
        <v>3585142.85714286</v>
      </c>
      <c r="F1222" s="306" t="n">
        <f aca="false">AVERAGE(C1193:C1222)</f>
        <v>3656000</v>
      </c>
    </row>
    <row r="1223" customFormat="false" ht="11.25" hidden="false" customHeight="false" outlineLevel="0" collapsed="false">
      <c r="A1223" s="199" t="n">
        <v>36766</v>
      </c>
      <c r="B1223" s="192" t="n">
        <v>36766</v>
      </c>
      <c r="C1223" s="306" t="n">
        <f aca="false">VLOOKUP($B1223,data!$A$6:$M$15000,12)</f>
        <v>3616000</v>
      </c>
      <c r="D1223" s="9" t="n">
        <f aca="false">IF(B1223&lt;&gt;"",MONTH(B1223),0)</f>
        <v>8</v>
      </c>
      <c r="E1223" s="306" t="n">
        <f aca="false">AVERAGE(C1217:C1223)</f>
        <v>3577857.14285714</v>
      </c>
      <c r="F1223" s="306" t="n">
        <f aca="false">AVERAGE(C1194:C1223)</f>
        <v>3658266.66666667</v>
      </c>
    </row>
    <row r="1224" customFormat="false" ht="11.25" hidden="false" customHeight="false" outlineLevel="0" collapsed="false">
      <c r="A1224" s="199" t="n">
        <v>36767</v>
      </c>
      <c r="B1224" s="192" t="n">
        <v>36767</v>
      </c>
      <c r="C1224" s="306" t="n">
        <f aca="false">VLOOKUP($B1224,data!$A$6:$M$15000,12)</f>
        <v>3391000</v>
      </c>
      <c r="D1224" s="9" t="n">
        <f aca="false">IF(B1224&lt;&gt;"",MONTH(B1224),0)</f>
        <v>8</v>
      </c>
      <c r="E1224" s="306" t="n">
        <f aca="false">AVERAGE(C1218:C1224)</f>
        <v>3532142.85714286</v>
      </c>
      <c r="F1224" s="306" t="n">
        <f aca="false">AVERAGE(C1195:C1224)</f>
        <v>3655400</v>
      </c>
    </row>
    <row r="1225" customFormat="false" ht="11.25" hidden="false" customHeight="false" outlineLevel="0" collapsed="false">
      <c r="A1225" s="199" t="n">
        <v>36768</v>
      </c>
      <c r="B1225" s="192" t="n">
        <v>36768</v>
      </c>
      <c r="C1225" s="306" t="n">
        <f aca="false">VLOOKUP($B1225,data!$A$6:$M$15000,12)</f>
        <v>3236000</v>
      </c>
      <c r="D1225" s="9" t="n">
        <f aca="false">IF(B1225&lt;&gt;"",MONTH(B1225),0)</f>
        <v>8</v>
      </c>
      <c r="E1225" s="306" t="n">
        <f aca="false">AVERAGE(C1219:C1225)</f>
        <v>3463857.14285714</v>
      </c>
      <c r="F1225" s="306" t="n">
        <f aca="false">AVERAGE(C1196:C1225)</f>
        <v>3633733.33333333</v>
      </c>
    </row>
    <row r="1226" customFormat="false" ht="11.25" hidden="false" customHeight="false" outlineLevel="0" collapsed="false">
      <c r="A1226" s="199" t="n">
        <v>36769</v>
      </c>
      <c r="B1226" s="192" t="n">
        <v>36769</v>
      </c>
      <c r="C1226" s="306" t="n">
        <f aca="false">VLOOKUP($B1226,data!$A$6:$M$15000,12)</f>
        <v>3089000</v>
      </c>
      <c r="D1226" s="9" t="n">
        <f aca="false">IF(B1226&lt;&gt;"",MONTH(B1226),0)</f>
        <v>8</v>
      </c>
      <c r="E1226" s="306" t="n">
        <f aca="false">AVERAGE(C1220:C1226)</f>
        <v>3358571.42857143</v>
      </c>
      <c r="F1226" s="306" t="n">
        <f aca="false">AVERAGE(C1197:C1226)</f>
        <v>3602833.33333333</v>
      </c>
    </row>
    <row r="1227" customFormat="false" ht="11.25" hidden="false" customHeight="false" outlineLevel="0" collapsed="false">
      <c r="A1227" s="199" t="n">
        <v>36770</v>
      </c>
      <c r="B1227" s="192" t="n">
        <v>36770</v>
      </c>
      <c r="C1227" s="306" t="n">
        <f aca="false">VLOOKUP($B1227,data!$A$6:$M$15000,12)</f>
        <v>2891000</v>
      </c>
      <c r="D1227" s="9" t="n">
        <f aca="false">IF(B1227&lt;&gt;"",MONTH(B1227),0)</f>
        <v>9</v>
      </c>
      <c r="E1227" s="306" t="n">
        <f aca="false">AVERAGE(C1221:C1227)</f>
        <v>3242285.71428571</v>
      </c>
      <c r="F1227" s="306" t="n">
        <f aca="false">AVERAGE(C1198:C1227)</f>
        <v>3568966.66666667</v>
      </c>
    </row>
    <row r="1228" customFormat="false" ht="11.25" hidden="false" customHeight="false" outlineLevel="0" collapsed="false">
      <c r="A1228" s="199" t="n">
        <v>36771</v>
      </c>
      <c r="B1228" s="192" t="n">
        <v>36771</v>
      </c>
      <c r="C1228" s="306" t="n">
        <f aca="false">VLOOKUP($B1228,data!$A$6:$M$15000,12)</f>
        <v>2549000</v>
      </c>
      <c r="D1228" s="9" t="n">
        <f aca="false">IF(B1228&lt;&gt;"",MONTH(B1228),0)</f>
        <v>9</v>
      </c>
      <c r="E1228" s="306" t="n">
        <f aca="false">AVERAGE(C1222:C1228)</f>
        <v>3127857.14285714</v>
      </c>
      <c r="F1228" s="306" t="n">
        <f aca="false">AVERAGE(C1199:C1228)</f>
        <v>3520766.66666667</v>
      </c>
    </row>
    <row r="1229" customFormat="false" ht="11.25" hidden="false" customHeight="false" outlineLevel="0" collapsed="false">
      <c r="A1229" s="199" t="n">
        <v>36772</v>
      </c>
      <c r="B1229" s="192" t="n">
        <v>36772</v>
      </c>
      <c r="C1229" s="306" t="n">
        <f aca="false">VLOOKUP($B1229,data!$A$6:$M$15000,12)</f>
        <v>2320000</v>
      </c>
      <c r="D1229" s="9" t="n">
        <f aca="false">IF(B1229&lt;&gt;"",MONTH(B1229),0)</f>
        <v>9</v>
      </c>
      <c r="E1229" s="306" t="n">
        <f aca="false">AVERAGE(C1223:C1229)</f>
        <v>3013142.85714286</v>
      </c>
      <c r="F1229" s="306" t="n">
        <f aca="false">AVERAGE(C1200:C1229)</f>
        <v>3469733.33333333</v>
      </c>
    </row>
    <row r="1230" customFormat="false" ht="11.25" hidden="false" customHeight="false" outlineLevel="0" collapsed="false">
      <c r="A1230" s="199" t="n">
        <v>36773</v>
      </c>
      <c r="B1230" s="192" t="n">
        <v>36773</v>
      </c>
      <c r="C1230" s="306" t="n">
        <f aca="false">VLOOKUP($B1230,data!$A$6:$M$15000,12)</f>
        <v>2573000</v>
      </c>
      <c r="D1230" s="9" t="n">
        <f aca="false">IF(B1230&lt;&gt;"",MONTH(B1230),0)</f>
        <v>9</v>
      </c>
      <c r="E1230" s="306" t="n">
        <f aca="false">AVERAGE(C1224:C1230)</f>
        <v>2864142.85714286</v>
      </c>
      <c r="F1230" s="306" t="n">
        <f aca="false">AVERAGE(C1201:C1230)</f>
        <v>3432300</v>
      </c>
    </row>
    <row r="1231" customFormat="false" ht="11.25" hidden="false" customHeight="false" outlineLevel="0" collapsed="false">
      <c r="A1231" s="199" t="n">
        <v>36774</v>
      </c>
      <c r="B1231" s="192" t="n">
        <v>36774</v>
      </c>
      <c r="C1231" s="306" t="n">
        <f aca="false">VLOOKUP($B1231,data!$A$6:$M$15000,12)</f>
        <v>3080000</v>
      </c>
      <c r="D1231" s="9" t="n">
        <f aca="false">IF(B1231&lt;&gt;"",MONTH(B1231),0)</f>
        <v>9</v>
      </c>
      <c r="E1231" s="306" t="n">
        <f aca="false">AVERAGE(C1225:C1231)</f>
        <v>2819714.28571429</v>
      </c>
      <c r="F1231" s="306" t="n">
        <f aca="false">AVERAGE(C1202:C1231)</f>
        <v>3421666.66666667</v>
      </c>
    </row>
    <row r="1232" customFormat="false" ht="11.25" hidden="false" customHeight="false" outlineLevel="0" collapsed="false">
      <c r="A1232" s="199" t="n">
        <v>36775</v>
      </c>
      <c r="B1232" s="192" t="n">
        <v>36775</v>
      </c>
      <c r="C1232" s="306" t="n">
        <f aca="false">VLOOKUP($B1232,data!$A$6:$M$15000,12)</f>
        <v>3314000</v>
      </c>
      <c r="D1232" s="9" t="n">
        <f aca="false">IF(B1232&lt;&gt;"",MONTH(B1232),0)</f>
        <v>9</v>
      </c>
      <c r="E1232" s="306" t="n">
        <f aca="false">AVERAGE(C1226:C1232)</f>
        <v>2830857.14285714</v>
      </c>
      <c r="F1232" s="306" t="n">
        <f aca="false">AVERAGE(C1203:C1232)</f>
        <v>3409233.33333333</v>
      </c>
    </row>
    <row r="1233" customFormat="false" ht="11.25" hidden="false" customHeight="false" outlineLevel="0" collapsed="false">
      <c r="A1233" s="199" t="n">
        <v>36776</v>
      </c>
      <c r="B1233" s="192" t="n">
        <v>36776</v>
      </c>
      <c r="C1233" s="306" t="n">
        <f aca="false">VLOOKUP($B1233,data!$A$6:$M$15000,12)</f>
        <v>3410000</v>
      </c>
      <c r="D1233" s="9" t="n">
        <f aca="false">IF(B1233&lt;&gt;"",MONTH(B1233),0)</f>
        <v>9</v>
      </c>
      <c r="E1233" s="306" t="n">
        <f aca="false">AVERAGE(C1227:C1233)</f>
        <v>2876714.28571429</v>
      </c>
      <c r="F1233" s="306" t="n">
        <f aca="false">AVERAGE(C1204:C1233)</f>
        <v>3402066.66666667</v>
      </c>
    </row>
    <row r="1234" customFormat="false" ht="11.25" hidden="false" customHeight="false" outlineLevel="0" collapsed="false">
      <c r="A1234" s="199" t="n">
        <v>36777</v>
      </c>
      <c r="B1234" s="192" t="n">
        <v>36777</v>
      </c>
      <c r="C1234" s="306" t="n">
        <f aca="false">VLOOKUP($B1234,data!$A$6:$M$15000,12)</f>
        <v>3343000</v>
      </c>
      <c r="D1234" s="9" t="n">
        <f aca="false">IF(B1234&lt;&gt;"",MONTH(B1234),0)</f>
        <v>9</v>
      </c>
      <c r="E1234" s="306" t="n">
        <f aca="false">AVERAGE(C1228:C1234)</f>
        <v>2941285.71428571</v>
      </c>
      <c r="F1234" s="306" t="n">
        <f aca="false">AVERAGE(C1205:C1234)</f>
        <v>3389033.33333333</v>
      </c>
    </row>
    <row r="1235" customFormat="false" ht="11.25" hidden="false" customHeight="false" outlineLevel="0" collapsed="false">
      <c r="A1235" s="199" t="n">
        <v>36778</v>
      </c>
      <c r="B1235" s="192" t="n">
        <v>36778</v>
      </c>
      <c r="C1235" s="306" t="n">
        <f aca="false">VLOOKUP($B1235,data!$A$6:$M$15000,12)</f>
        <v>2989000</v>
      </c>
      <c r="D1235" s="9" t="n">
        <f aca="false">IF(B1235&lt;&gt;"",MONTH(B1235),0)</f>
        <v>9</v>
      </c>
      <c r="E1235" s="306" t="n">
        <f aca="false">AVERAGE(C1229:C1235)</f>
        <v>3004142.85714286</v>
      </c>
      <c r="F1235" s="306" t="n">
        <f aca="false">AVERAGE(C1206:C1235)</f>
        <v>3363933.33333333</v>
      </c>
    </row>
    <row r="1236" customFormat="false" ht="11.25" hidden="false" customHeight="false" outlineLevel="0" collapsed="false">
      <c r="A1236" s="199" t="n">
        <v>36779</v>
      </c>
      <c r="B1236" s="192" t="n">
        <v>36779</v>
      </c>
      <c r="C1236" s="306" t="n">
        <f aca="false">VLOOKUP($B1236,data!$A$6:$M$15000,12)</f>
        <v>2822000</v>
      </c>
      <c r="D1236" s="9" t="n">
        <f aca="false">IF(B1236&lt;&gt;"",MONTH(B1236),0)</f>
        <v>9</v>
      </c>
      <c r="E1236" s="306" t="n">
        <f aca="false">AVERAGE(C1230:C1236)</f>
        <v>3075857.14285714</v>
      </c>
      <c r="F1236" s="306" t="n">
        <f aca="false">AVERAGE(C1207:C1236)</f>
        <v>3335066.66666667</v>
      </c>
    </row>
    <row r="1237" customFormat="false" ht="11.25" hidden="false" customHeight="false" outlineLevel="0" collapsed="false">
      <c r="A1237" s="199" t="n">
        <v>36780</v>
      </c>
      <c r="B1237" s="192" t="n">
        <v>36780</v>
      </c>
      <c r="C1237" s="306" t="n">
        <f aca="false">VLOOKUP($B1237,data!$A$6:$M$15000,12)</f>
        <v>3443000</v>
      </c>
      <c r="D1237" s="9" t="n">
        <f aca="false">IF(B1237&lt;&gt;"",MONTH(B1237),0)</f>
        <v>9</v>
      </c>
      <c r="E1237" s="306" t="n">
        <f aca="false">AVERAGE(C1231:C1237)</f>
        <v>3200142.85714286</v>
      </c>
      <c r="F1237" s="306" t="n">
        <f aca="false">AVERAGE(C1208:C1237)</f>
        <v>3337466.66666667</v>
      </c>
    </row>
    <row r="1238" customFormat="false" ht="11.25" hidden="false" customHeight="false" outlineLevel="0" collapsed="false">
      <c r="A1238" s="199" t="n">
        <v>36781</v>
      </c>
      <c r="B1238" s="192" t="n">
        <v>36781</v>
      </c>
      <c r="C1238" s="306" t="n">
        <f aca="false">VLOOKUP($B1238,data!$A$6:$M$15000,12)</f>
        <v>3596000</v>
      </c>
      <c r="D1238" s="9" t="n">
        <f aca="false">IF(B1238&lt;&gt;"",MONTH(B1238),0)</f>
        <v>9</v>
      </c>
      <c r="E1238" s="306" t="n">
        <f aca="false">AVERAGE(C1232:C1238)</f>
        <v>3273857.14285714</v>
      </c>
      <c r="F1238" s="306" t="n">
        <f aca="false">AVERAGE(C1209:C1238)</f>
        <v>3352066.66666667</v>
      </c>
    </row>
    <row r="1239" customFormat="false" ht="11.25" hidden="false" customHeight="false" outlineLevel="0" collapsed="false">
      <c r="A1239" s="199" t="n">
        <v>36782</v>
      </c>
      <c r="B1239" s="192" t="n">
        <v>36782</v>
      </c>
      <c r="C1239" s="306" t="n">
        <f aca="false">VLOOKUP($B1239,data!$A$6:$M$15000,12)</f>
        <v>3847000</v>
      </c>
      <c r="D1239" s="9" t="n">
        <f aca="false">IF(B1239&lt;&gt;"",MONTH(B1239),0)</f>
        <v>9</v>
      </c>
      <c r="E1239" s="306" t="n">
        <f aca="false">AVERAGE(C1233:C1239)</f>
        <v>3350000</v>
      </c>
      <c r="F1239" s="306" t="n">
        <f aca="false">AVERAGE(C1210:C1239)</f>
        <v>3353533.33333333</v>
      </c>
    </row>
    <row r="1240" customFormat="false" ht="11.25" hidden="false" customHeight="false" outlineLevel="0" collapsed="false">
      <c r="A1240" s="199" t="n">
        <v>36783</v>
      </c>
      <c r="B1240" s="192" t="n">
        <v>36783</v>
      </c>
      <c r="C1240" s="306" t="n">
        <f aca="false">VLOOKUP($B1240,data!$A$6:$M$15000,12)</f>
        <v>3823000</v>
      </c>
      <c r="D1240" s="9" t="n">
        <f aca="false">IF(B1240&lt;&gt;"",MONTH(B1240),0)</f>
        <v>9</v>
      </c>
      <c r="E1240" s="306" t="n">
        <f aca="false">AVERAGE(C1234:C1240)</f>
        <v>3409000</v>
      </c>
      <c r="F1240" s="306" t="n">
        <f aca="false">AVERAGE(C1211:C1240)</f>
        <v>3352800</v>
      </c>
    </row>
    <row r="1241" customFormat="false" ht="11.25" hidden="false" customHeight="false" outlineLevel="0" collapsed="false">
      <c r="A1241" s="199" t="n">
        <v>36784</v>
      </c>
      <c r="B1241" s="192" t="n">
        <v>36784</v>
      </c>
      <c r="C1241" s="306" t="n">
        <f aca="false">VLOOKUP($B1241,data!$A$6:$M$15000,12)</f>
        <v>3664000</v>
      </c>
      <c r="D1241" s="9" t="n">
        <f aca="false">IF(B1241&lt;&gt;"",MONTH(B1241),0)</f>
        <v>9</v>
      </c>
      <c r="E1241" s="306" t="n">
        <f aca="false">AVERAGE(C1235:C1241)</f>
        <v>3454857.14285714</v>
      </c>
      <c r="F1241" s="306" t="n">
        <f aca="false">AVERAGE(C1212:C1241)</f>
        <v>3343633.33333333</v>
      </c>
    </row>
    <row r="1242" customFormat="false" ht="11.25" hidden="false" customHeight="false" outlineLevel="0" collapsed="false">
      <c r="A1242" s="199" t="n">
        <v>36785</v>
      </c>
      <c r="B1242" s="192" t="n">
        <v>36785</v>
      </c>
      <c r="C1242" s="306" t="n">
        <f aca="false">VLOOKUP($B1242,data!$A$6:$M$15000,12)</f>
        <v>3438000</v>
      </c>
      <c r="D1242" s="9" t="n">
        <f aca="false">IF(B1242&lt;&gt;"",MONTH(B1242),0)</f>
        <v>9</v>
      </c>
      <c r="E1242" s="306" t="n">
        <f aca="false">AVERAGE(C1236:C1242)</f>
        <v>3519000</v>
      </c>
      <c r="F1242" s="306" t="n">
        <f aca="false">AVERAGE(C1213:C1242)</f>
        <v>3328533.33333333</v>
      </c>
    </row>
    <row r="1243" customFormat="false" ht="11.25" hidden="false" customHeight="false" outlineLevel="0" collapsed="false">
      <c r="A1243" s="199" t="n">
        <v>36786</v>
      </c>
      <c r="B1243" s="192" t="n">
        <v>36786</v>
      </c>
      <c r="C1243" s="306" t="n">
        <f aca="false">VLOOKUP($B1243,data!$A$6:$M$15000,12)</f>
        <v>3323000</v>
      </c>
      <c r="D1243" s="9" t="n">
        <f aca="false">IF(B1243&lt;&gt;"",MONTH(B1243),0)</f>
        <v>9</v>
      </c>
      <c r="E1243" s="306" t="n">
        <f aca="false">AVERAGE(C1237:C1243)</f>
        <v>3590571.42857143</v>
      </c>
      <c r="F1243" s="306" t="n">
        <f aca="false">AVERAGE(C1214:C1243)</f>
        <v>3316233.33333333</v>
      </c>
    </row>
    <row r="1244" customFormat="false" ht="11.25" hidden="false" customHeight="false" outlineLevel="0" collapsed="false">
      <c r="A1244" s="199" t="n">
        <v>36787</v>
      </c>
      <c r="B1244" s="192" t="n">
        <v>36787</v>
      </c>
      <c r="C1244" s="306" t="n">
        <f aca="false">VLOOKUP($B1244,data!$A$6:$M$15000,12)</f>
        <v>3688000</v>
      </c>
      <c r="D1244" s="9" t="n">
        <f aca="false">IF(B1244&lt;&gt;"",MONTH(B1244),0)</f>
        <v>9</v>
      </c>
      <c r="E1244" s="306" t="n">
        <f aca="false">AVERAGE(C1238:C1244)</f>
        <v>3625571.42857143</v>
      </c>
      <c r="F1244" s="306" t="n">
        <f aca="false">AVERAGE(C1215:C1244)</f>
        <v>3326433.33333333</v>
      </c>
    </row>
    <row r="1245" customFormat="false" ht="11.25" hidden="false" customHeight="false" outlineLevel="0" collapsed="false">
      <c r="A1245" s="199" t="n">
        <v>36788</v>
      </c>
      <c r="B1245" s="192" t="n">
        <v>36788</v>
      </c>
      <c r="C1245" s="306" t="n">
        <f aca="false">VLOOKUP($B1245,data!$A$6:$M$15000,12)</f>
        <v>3522000</v>
      </c>
      <c r="D1245" s="9" t="n">
        <f aca="false">IF(B1245&lt;&gt;"",MONTH(B1245),0)</f>
        <v>9</v>
      </c>
      <c r="E1245" s="306" t="n">
        <f aca="false">AVERAGE(C1239:C1245)</f>
        <v>3615000</v>
      </c>
      <c r="F1245" s="306" t="n">
        <f aca="false">AVERAGE(C1216:C1245)</f>
        <v>3335433.33333333</v>
      </c>
    </row>
    <row r="1246" customFormat="false" ht="11.25" hidden="false" customHeight="false" outlineLevel="0" collapsed="false">
      <c r="A1246" s="199" t="n">
        <v>36789</v>
      </c>
      <c r="B1246" s="192" t="n">
        <v>36789</v>
      </c>
      <c r="C1246" s="306" t="n">
        <f aca="false">VLOOKUP($B1246,data!$A$6:$M$15000,12)</f>
        <v>3423000</v>
      </c>
      <c r="D1246" s="9" t="n">
        <f aca="false">IF(B1246&lt;&gt;"",MONTH(B1246),0)</f>
        <v>9</v>
      </c>
      <c r="E1246" s="306" t="n">
        <f aca="false">AVERAGE(C1240:C1246)</f>
        <v>3554428.57142857</v>
      </c>
      <c r="F1246" s="306" t="n">
        <f aca="false">AVERAGE(C1217:C1246)</f>
        <v>3327300</v>
      </c>
    </row>
    <row r="1247" customFormat="false" ht="11.25" hidden="false" customHeight="false" outlineLevel="0" collapsed="false">
      <c r="A1247" s="199" t="n">
        <v>36790</v>
      </c>
      <c r="B1247" s="192" t="n">
        <v>36790</v>
      </c>
      <c r="C1247" s="306" t="n">
        <f aca="false">VLOOKUP($B1247,data!$A$6:$M$15000,12)</f>
        <v>3244000</v>
      </c>
      <c r="D1247" s="9" t="n">
        <f aca="false">IF(B1247&lt;&gt;"",MONTH(B1247),0)</f>
        <v>9</v>
      </c>
      <c r="E1247" s="306" t="n">
        <f aca="false">AVERAGE(C1241:C1247)</f>
        <v>3471714.28571429</v>
      </c>
      <c r="F1247" s="306" t="n">
        <f aca="false">AVERAGE(C1218:C1247)</f>
        <v>3311733.33333333</v>
      </c>
    </row>
    <row r="1248" customFormat="false" ht="11.25" hidden="false" customHeight="false" outlineLevel="0" collapsed="false">
      <c r="A1248" s="199" t="n">
        <v>36791</v>
      </c>
      <c r="B1248" s="192" t="n">
        <v>36791</v>
      </c>
      <c r="C1248" s="306" t="n">
        <f aca="false">VLOOKUP($B1248,data!$A$6:$M$15000,12)</f>
        <v>2994000</v>
      </c>
      <c r="D1248" s="9" t="n">
        <f aca="false">IF(B1248&lt;&gt;"",MONTH(B1248),0)</f>
        <v>9</v>
      </c>
      <c r="E1248" s="306" t="n">
        <f aca="false">AVERAGE(C1242:C1248)</f>
        <v>3376000</v>
      </c>
      <c r="F1248" s="306" t="n">
        <f aca="false">AVERAGE(C1219:C1248)</f>
        <v>3287733.33333333</v>
      </c>
    </row>
    <row r="1249" customFormat="false" ht="11.25" hidden="false" customHeight="false" outlineLevel="0" collapsed="false">
      <c r="A1249" s="199" t="n">
        <v>36792</v>
      </c>
      <c r="B1249" s="192" t="n">
        <v>36792</v>
      </c>
      <c r="C1249" s="306" t="n">
        <f aca="false">VLOOKUP($B1249,data!$A$6:$M$15000,12)</f>
        <v>2714000</v>
      </c>
      <c r="D1249" s="9" t="n">
        <f aca="false">IF(B1249&lt;&gt;"",MONTH(B1249),0)</f>
        <v>9</v>
      </c>
      <c r="E1249" s="306" t="n">
        <f aca="false">AVERAGE(C1243:C1249)</f>
        <v>3272571.42857143</v>
      </c>
      <c r="F1249" s="306" t="n">
        <f aca="false">AVERAGE(C1220:C1249)</f>
        <v>3250666.66666667</v>
      </c>
    </row>
    <row r="1250" customFormat="false" ht="11.25" hidden="false" customHeight="false" outlineLevel="0" collapsed="false">
      <c r="A1250" s="199" t="n">
        <v>36793</v>
      </c>
      <c r="B1250" s="192" t="n">
        <v>36793</v>
      </c>
      <c r="C1250" s="306" t="n">
        <f aca="false">VLOOKUP($B1250,data!$A$6:$M$15000,12)</f>
        <v>2539000</v>
      </c>
      <c r="D1250" s="9" t="n">
        <f aca="false">IF(B1250&lt;&gt;"",MONTH(B1250),0)</f>
        <v>9</v>
      </c>
      <c r="E1250" s="306" t="n">
        <f aca="false">AVERAGE(C1244:C1250)</f>
        <v>3160571.42857143</v>
      </c>
      <c r="F1250" s="306" t="n">
        <f aca="false">AVERAGE(C1221:C1250)</f>
        <v>3211800</v>
      </c>
    </row>
    <row r="1251" customFormat="false" ht="11.25" hidden="false" customHeight="false" outlineLevel="0" collapsed="false">
      <c r="A1251" s="199" t="n">
        <v>36794</v>
      </c>
      <c r="B1251" s="192" t="n">
        <v>36794</v>
      </c>
      <c r="C1251" s="306" t="n">
        <f aca="false">VLOOKUP($B1251,data!$A$6:$M$15000,12)</f>
        <v>3262000</v>
      </c>
      <c r="D1251" s="9" t="n">
        <f aca="false">IF(B1251&lt;&gt;"",MONTH(B1251),0)</f>
        <v>9</v>
      </c>
      <c r="E1251" s="306" t="n">
        <f aca="false">AVERAGE(C1245:C1251)</f>
        <v>3099714.28571429</v>
      </c>
      <c r="F1251" s="306" t="n">
        <f aca="false">AVERAGE(C1222:C1251)</f>
        <v>3208866.66666667</v>
      </c>
    </row>
    <row r="1252" customFormat="false" ht="11.25" hidden="false" customHeight="false" outlineLevel="0" collapsed="false">
      <c r="A1252" s="199" t="n">
        <v>36795</v>
      </c>
      <c r="B1252" s="192" t="n">
        <v>36795</v>
      </c>
      <c r="C1252" s="306" t="n">
        <f aca="false">VLOOKUP($B1252,data!$A$6:$M$15000,12)</f>
        <v>3206000</v>
      </c>
      <c r="D1252" s="9" t="n">
        <f aca="false">IF(B1252&lt;&gt;"",MONTH(B1252),0)</f>
        <v>9</v>
      </c>
      <c r="E1252" s="306" t="n">
        <f aca="false">AVERAGE(C1246:C1252)</f>
        <v>3054571.42857143</v>
      </c>
      <c r="F1252" s="306" t="n">
        <f aca="false">AVERAGE(C1223:C1252)</f>
        <v>3211633.33333333</v>
      </c>
    </row>
    <row r="1253" customFormat="false" ht="11.25" hidden="false" customHeight="false" outlineLevel="0" collapsed="false">
      <c r="A1253" s="199" t="n">
        <v>36796</v>
      </c>
      <c r="B1253" s="192" t="n">
        <v>36796</v>
      </c>
      <c r="C1253" s="306" t="n">
        <f aca="false">VLOOKUP($B1253,data!$A$6:$M$15000,12)</f>
        <v>3284000</v>
      </c>
      <c r="D1253" s="9" t="n">
        <f aca="false">IF(B1253&lt;&gt;"",MONTH(B1253),0)</f>
        <v>9</v>
      </c>
      <c r="E1253" s="306" t="n">
        <f aca="false">AVERAGE(C1247:C1253)</f>
        <v>3034714.28571429</v>
      </c>
      <c r="F1253" s="306" t="n">
        <f aca="false">AVERAGE(C1224:C1253)</f>
        <v>3200566.66666667</v>
      </c>
    </row>
    <row r="1254" customFormat="false" ht="11.25" hidden="false" customHeight="false" outlineLevel="0" collapsed="false">
      <c r="A1254" s="199" t="n">
        <v>36797</v>
      </c>
      <c r="B1254" s="192" t="n">
        <v>36797</v>
      </c>
      <c r="C1254" s="306" t="n">
        <f aca="false">VLOOKUP($B1254,data!$A$6:$M$15000,12)</f>
        <v>3238000</v>
      </c>
      <c r="D1254" s="9" t="n">
        <f aca="false">IF(B1254&lt;&gt;"",MONTH(B1254),0)</f>
        <v>9</v>
      </c>
      <c r="E1254" s="306" t="n">
        <f aca="false">AVERAGE(C1248:C1254)</f>
        <v>3033857.14285714</v>
      </c>
      <c r="F1254" s="306" t="n">
        <f aca="false">AVERAGE(C1225:C1254)</f>
        <v>3195466.66666667</v>
      </c>
    </row>
    <row r="1255" customFormat="false" ht="11.25" hidden="false" customHeight="false" outlineLevel="0" collapsed="false">
      <c r="A1255" s="199" t="n">
        <v>36798</v>
      </c>
      <c r="B1255" s="192" t="n">
        <v>36798</v>
      </c>
      <c r="C1255" s="306" t="n">
        <f aca="false">VLOOKUP($B1255,data!$A$6:$M$15000,12)</f>
        <v>3245000</v>
      </c>
      <c r="D1255" s="9" t="n">
        <f aca="false">IF(B1255&lt;&gt;"",MONTH(B1255),0)</f>
        <v>9</v>
      </c>
      <c r="E1255" s="306" t="n">
        <f aca="false">AVERAGE(C1249:C1255)</f>
        <v>3069714.28571429</v>
      </c>
      <c r="F1255" s="306" t="n">
        <f aca="false">AVERAGE(C1226:C1255)</f>
        <v>3195766.66666667</v>
      </c>
    </row>
    <row r="1256" customFormat="false" ht="11.25" hidden="false" customHeight="false" outlineLevel="0" collapsed="false">
      <c r="A1256" s="199" t="n">
        <v>36799</v>
      </c>
      <c r="B1256" s="192" t="n">
        <v>36799</v>
      </c>
      <c r="C1256" s="306" t="n">
        <f aca="false">VLOOKUP($B1256,data!$A$6:$M$15000,12)</f>
        <v>2966000</v>
      </c>
      <c r="D1256" s="9" t="n">
        <f aca="false">IF(B1256&lt;&gt;"",MONTH(B1256),0)</f>
        <v>9</v>
      </c>
      <c r="E1256" s="306" t="n">
        <f aca="false">AVERAGE(C1250:C1256)</f>
        <v>3105714.28571429</v>
      </c>
      <c r="F1256" s="306" t="n">
        <f aca="false">AVERAGE(C1227:C1256)</f>
        <v>3191666.66666667</v>
      </c>
    </row>
    <row r="1257" customFormat="false" ht="11.25" hidden="false" customHeight="false" outlineLevel="0" collapsed="false">
      <c r="A1257" s="199" t="n">
        <v>36800</v>
      </c>
      <c r="B1257" s="192" t="n">
        <v>36800</v>
      </c>
      <c r="C1257" s="306" t="n">
        <f aca="false">VLOOKUP($B1257,data!$A$6:$M$15000,12)</f>
        <v>2826000</v>
      </c>
      <c r="D1257" s="9" t="n">
        <f aca="false">IF(B1257&lt;&gt;"",MONTH(B1257),0)</f>
        <v>10</v>
      </c>
      <c r="E1257" s="306" t="n">
        <f aca="false">AVERAGE(C1251:C1257)</f>
        <v>3146714.28571429</v>
      </c>
      <c r="F1257" s="306" t="n">
        <f aca="false">AVERAGE(C1228:C1257)</f>
        <v>3189500</v>
      </c>
    </row>
    <row r="1258" customFormat="false" ht="11.25" hidden="false" customHeight="false" outlineLevel="0" collapsed="false">
      <c r="A1258" s="199" t="n">
        <v>36801</v>
      </c>
      <c r="B1258" s="192" t="n">
        <v>36801</v>
      </c>
      <c r="C1258" s="306" t="n">
        <f aca="false">VLOOKUP($B1258,data!$A$6:$M$15000,12)</f>
        <v>3310000</v>
      </c>
      <c r="D1258" s="9" t="n">
        <f aca="false">IF(B1258&lt;&gt;"",MONTH(B1258),0)</f>
        <v>10</v>
      </c>
      <c r="E1258" s="306" t="n">
        <f aca="false">AVERAGE(C1252:C1258)</f>
        <v>3153571.42857143</v>
      </c>
      <c r="F1258" s="306" t="n">
        <f aca="false">AVERAGE(C1229:C1258)</f>
        <v>3214866.66666667</v>
      </c>
    </row>
    <row r="1259" customFormat="false" ht="11.25" hidden="false" customHeight="false" outlineLevel="0" collapsed="false">
      <c r="A1259" s="199" t="n">
        <v>36802</v>
      </c>
      <c r="B1259" s="192" t="n">
        <v>36802</v>
      </c>
      <c r="C1259" s="306" t="n">
        <f aca="false">VLOOKUP($B1259,data!$A$6:$M$15000,12)</f>
        <v>3423000</v>
      </c>
      <c r="D1259" s="9" t="n">
        <f aca="false">IF(B1259&lt;&gt;"",MONTH(B1259),0)</f>
        <v>10</v>
      </c>
      <c r="E1259" s="306" t="n">
        <f aca="false">AVERAGE(C1253:C1259)</f>
        <v>3184571.42857143</v>
      </c>
      <c r="F1259" s="306" t="n">
        <f aca="false">AVERAGE(C1230:C1259)</f>
        <v>3251633.33333333</v>
      </c>
    </row>
    <row r="1260" customFormat="false" ht="11.25" hidden="false" customHeight="false" outlineLevel="0" collapsed="false">
      <c r="A1260" s="199" t="n">
        <v>36803</v>
      </c>
      <c r="B1260" s="192" t="n">
        <v>36803</v>
      </c>
      <c r="C1260" s="306" t="n">
        <f aca="false">VLOOKUP($B1260,data!$A$6:$M$15000,12)</f>
        <v>3344000</v>
      </c>
      <c r="D1260" s="9" t="n">
        <f aca="false">IF(B1260&lt;&gt;"",MONTH(B1260),0)</f>
        <v>10</v>
      </c>
      <c r="E1260" s="306" t="n">
        <f aca="false">AVERAGE(C1254:C1260)</f>
        <v>3193142.85714286</v>
      </c>
      <c r="F1260" s="306" t="n">
        <f aca="false">AVERAGE(C1231:C1260)</f>
        <v>3277333.33333333</v>
      </c>
    </row>
    <row r="1261" customFormat="false" ht="11.25" hidden="false" customHeight="false" outlineLevel="0" collapsed="false">
      <c r="A1261" s="199" t="n">
        <v>36804</v>
      </c>
      <c r="B1261" s="192" t="n">
        <v>36804</v>
      </c>
      <c r="C1261" s="306" t="n">
        <f aca="false">VLOOKUP($B1261,data!$A$6:$M$15000,12)</f>
        <v>3459000</v>
      </c>
      <c r="D1261" s="9" t="n">
        <f aca="false">IF(B1261&lt;&gt;"",MONTH(B1261),0)</f>
        <v>10</v>
      </c>
      <c r="E1261" s="306" t="n">
        <f aca="false">AVERAGE(C1255:C1261)</f>
        <v>3224714.28571429</v>
      </c>
      <c r="F1261" s="306" t="n">
        <f aca="false">AVERAGE(C1232:C1261)</f>
        <v>3289966.66666667</v>
      </c>
    </row>
    <row r="1262" customFormat="false" ht="11.25" hidden="false" customHeight="false" outlineLevel="0" collapsed="false">
      <c r="A1262" s="199" t="n">
        <v>36805</v>
      </c>
      <c r="B1262" s="192" t="n">
        <v>36805</v>
      </c>
      <c r="C1262" s="306" t="n">
        <f aca="false">VLOOKUP($B1262,data!$A$6:$M$15000,12)</f>
        <v>3200000</v>
      </c>
      <c r="D1262" s="9" t="n">
        <f aca="false">IF(B1262&lt;&gt;"",MONTH(B1262),0)</f>
        <v>10</v>
      </c>
      <c r="E1262" s="306" t="n">
        <f aca="false">AVERAGE(C1256:C1262)</f>
        <v>3218285.71428571</v>
      </c>
      <c r="F1262" s="306" t="n">
        <f aca="false">AVERAGE(C1233:C1262)</f>
        <v>3286166.66666667</v>
      </c>
    </row>
    <row r="1263" customFormat="false" ht="11.25" hidden="false" customHeight="false" outlineLevel="0" collapsed="false">
      <c r="A1263" s="199" t="n">
        <v>36806</v>
      </c>
      <c r="B1263" s="192" t="n">
        <v>36806</v>
      </c>
      <c r="C1263" s="306" t="n">
        <f aca="false">VLOOKUP($B1263,data!$A$6:$M$15000,12)</f>
        <v>2873000</v>
      </c>
      <c r="D1263" s="9" t="n">
        <f aca="false">IF(B1263&lt;&gt;"",MONTH(B1263),0)</f>
        <v>10</v>
      </c>
      <c r="E1263" s="306" t="n">
        <f aca="false">AVERAGE(C1257:C1263)</f>
        <v>3205000</v>
      </c>
      <c r="F1263" s="306" t="n">
        <f aca="false">AVERAGE(C1234:C1263)</f>
        <v>3268266.66666667</v>
      </c>
    </row>
    <row r="1264" customFormat="false" ht="11.25" hidden="false" customHeight="false" outlineLevel="0" collapsed="false">
      <c r="A1264" s="199" t="n">
        <v>36807</v>
      </c>
      <c r="B1264" s="192" t="n">
        <v>36807</v>
      </c>
      <c r="C1264" s="306" t="n">
        <f aca="false">VLOOKUP($B1264,data!$A$6:$M$15000,12)</f>
        <v>2927000</v>
      </c>
      <c r="D1264" s="9" t="n">
        <f aca="false">IF(B1264&lt;&gt;"",MONTH(B1264),0)</f>
        <v>10</v>
      </c>
      <c r="E1264" s="306" t="n">
        <f aca="false">AVERAGE(C1258:C1264)</f>
        <v>3219428.57142857</v>
      </c>
      <c r="F1264" s="306" t="n">
        <f aca="false">AVERAGE(C1235:C1264)</f>
        <v>3254400</v>
      </c>
    </row>
    <row r="1265" customFormat="false" ht="11.25" hidden="false" customHeight="false" outlineLevel="0" collapsed="false">
      <c r="A1265" s="199" t="n">
        <v>36808</v>
      </c>
      <c r="B1265" s="192" t="n">
        <v>36808</v>
      </c>
      <c r="C1265" s="306" t="n">
        <f aca="false">VLOOKUP($B1265,data!$A$6:$M$15000,12)</f>
        <v>3258000</v>
      </c>
      <c r="D1265" s="9" t="n">
        <f aca="false">IF(B1265&lt;&gt;"",MONTH(B1265),0)</f>
        <v>10</v>
      </c>
      <c r="E1265" s="306" t="n">
        <f aca="false">AVERAGE(C1259:C1265)</f>
        <v>3212000</v>
      </c>
      <c r="F1265" s="306" t="n">
        <f aca="false">AVERAGE(C1236:C1265)</f>
        <v>3263366.66666667</v>
      </c>
    </row>
    <row r="1266" customFormat="false" ht="11.25" hidden="false" customHeight="false" outlineLevel="0" collapsed="false">
      <c r="A1266" s="199" t="n">
        <v>36809</v>
      </c>
      <c r="B1266" s="192" t="n">
        <v>36809</v>
      </c>
      <c r="C1266" s="306" t="n">
        <f aca="false">VLOOKUP($B1266,data!$A$6:$M$15000,12)</f>
        <v>3307000</v>
      </c>
      <c r="D1266" s="9" t="n">
        <f aca="false">IF(B1266&lt;&gt;"",MONTH(B1266),0)</f>
        <v>10</v>
      </c>
      <c r="E1266" s="306" t="n">
        <f aca="false">AVERAGE(C1260:C1266)</f>
        <v>3195428.57142857</v>
      </c>
      <c r="F1266" s="306" t="n">
        <f aca="false">AVERAGE(C1237:C1266)</f>
        <v>3279533.33333333</v>
      </c>
    </row>
    <row r="1267" customFormat="false" ht="11.25" hidden="false" customHeight="false" outlineLevel="0" collapsed="false">
      <c r="A1267" s="199" t="n">
        <v>36810</v>
      </c>
      <c r="B1267" s="192" t="n">
        <v>36810</v>
      </c>
      <c r="C1267" s="306" t="n">
        <f aca="false">VLOOKUP($B1267,data!$A$6:$M$15000,12)</f>
        <v>3350000</v>
      </c>
      <c r="D1267" s="9" t="n">
        <f aca="false">IF(B1267&lt;&gt;"",MONTH(B1267),0)</f>
        <v>10</v>
      </c>
      <c r="E1267" s="306" t="n">
        <f aca="false">AVERAGE(C1261:C1267)</f>
        <v>3196285.71428571</v>
      </c>
      <c r="F1267" s="306" t="n">
        <f aca="false">AVERAGE(C1238:C1267)</f>
        <v>3276433.33333333</v>
      </c>
    </row>
    <row r="1268" customFormat="false" ht="11.25" hidden="false" customHeight="false" outlineLevel="0" collapsed="false">
      <c r="A1268" s="199" t="n">
        <v>36811</v>
      </c>
      <c r="B1268" s="192" t="n">
        <v>36811</v>
      </c>
      <c r="C1268" s="306" t="n">
        <f aca="false">VLOOKUP($B1268,data!$A$6:$M$15000,12)</f>
        <v>3262000</v>
      </c>
      <c r="D1268" s="9" t="n">
        <f aca="false">IF(B1268&lt;&gt;"",MONTH(B1268),0)</f>
        <v>10</v>
      </c>
      <c r="E1268" s="306" t="n">
        <f aca="false">AVERAGE(C1262:C1268)</f>
        <v>3168142.85714286</v>
      </c>
      <c r="F1268" s="306" t="n">
        <f aca="false">AVERAGE(C1239:C1268)</f>
        <v>3265300</v>
      </c>
    </row>
    <row r="1269" customFormat="false" ht="11.25" hidden="false" customHeight="false" outlineLevel="0" collapsed="false">
      <c r="A1269" s="199" t="n">
        <v>36812</v>
      </c>
      <c r="B1269" s="192" t="n">
        <v>36812</v>
      </c>
      <c r="C1269" s="306" t="n">
        <f aca="false">VLOOKUP($B1269,data!$A$6:$M$15000,12)</f>
        <v>3197000</v>
      </c>
      <c r="D1269" s="9" t="n">
        <f aca="false">IF(B1269&lt;&gt;"",MONTH(B1269),0)</f>
        <v>10</v>
      </c>
      <c r="E1269" s="306" t="n">
        <f aca="false">AVERAGE(C1263:C1269)</f>
        <v>3167714.28571429</v>
      </c>
      <c r="F1269" s="306" t="n">
        <f aca="false">AVERAGE(C1240:C1269)</f>
        <v>3243633.33333333</v>
      </c>
    </row>
    <row r="1270" customFormat="false" ht="11.25" hidden="false" customHeight="false" outlineLevel="0" collapsed="false">
      <c r="A1270" s="199" t="n">
        <v>36813</v>
      </c>
      <c r="B1270" s="192" t="n">
        <v>36813</v>
      </c>
      <c r="C1270" s="306" t="n">
        <f aca="false">VLOOKUP($B1270,data!$A$6:$M$15000,12)</f>
        <v>2814000</v>
      </c>
      <c r="D1270" s="9" t="n">
        <f aca="false">IF(B1270&lt;&gt;"",MONTH(B1270),0)</f>
        <v>10</v>
      </c>
      <c r="E1270" s="306" t="n">
        <f aca="false">AVERAGE(C1264:C1270)</f>
        <v>3159285.71428571</v>
      </c>
      <c r="F1270" s="306" t="n">
        <f aca="false">AVERAGE(C1241:C1270)</f>
        <v>3210000</v>
      </c>
    </row>
    <row r="1271" customFormat="false" ht="11.25" hidden="false" customHeight="false" outlineLevel="0" collapsed="false">
      <c r="A1271" s="199" t="n">
        <v>36814</v>
      </c>
      <c r="B1271" s="192" t="n">
        <v>36814</v>
      </c>
      <c r="C1271" s="306" t="n">
        <f aca="false">VLOOKUP($B1271,data!$A$6:$M$15000,12)</f>
        <v>2737000</v>
      </c>
      <c r="D1271" s="9" t="n">
        <f aca="false">IF(B1271&lt;&gt;"",MONTH(B1271),0)</f>
        <v>10</v>
      </c>
      <c r="E1271" s="306" t="n">
        <f aca="false">AVERAGE(C1265:C1271)</f>
        <v>3132142.85714286</v>
      </c>
      <c r="F1271" s="306" t="n">
        <f aca="false">AVERAGE(C1242:C1271)</f>
        <v>3179100</v>
      </c>
    </row>
    <row r="1272" customFormat="false" ht="11.25" hidden="false" customHeight="false" outlineLevel="0" collapsed="false">
      <c r="A1272" s="199" t="n">
        <v>36815</v>
      </c>
      <c r="B1272" s="192" t="n">
        <v>36815</v>
      </c>
      <c r="C1272" s="306" t="n">
        <f aca="false">VLOOKUP($B1272,data!$A$6:$M$15000,12)</f>
        <v>3163000</v>
      </c>
      <c r="D1272" s="9" t="n">
        <f aca="false">IF(B1272&lt;&gt;"",MONTH(B1272),0)</f>
        <v>10</v>
      </c>
      <c r="E1272" s="306" t="n">
        <f aca="false">AVERAGE(C1266:C1272)</f>
        <v>3118571.42857143</v>
      </c>
      <c r="F1272" s="306" t="n">
        <f aca="false">AVERAGE(C1243:C1272)</f>
        <v>3169933.33333333</v>
      </c>
    </row>
    <row r="1273" customFormat="false" ht="11.25" hidden="false" customHeight="false" outlineLevel="0" collapsed="false">
      <c r="A1273" s="199" t="n">
        <v>36816</v>
      </c>
      <c r="B1273" s="192" t="n">
        <v>36816</v>
      </c>
      <c r="C1273" s="306" t="n">
        <f aca="false">VLOOKUP($B1273,data!$A$6:$M$15000,12)</f>
        <v>3182000</v>
      </c>
      <c r="D1273" s="9" t="n">
        <f aca="false">IF(B1273&lt;&gt;"",MONTH(B1273),0)</f>
        <v>10</v>
      </c>
      <c r="E1273" s="306" t="n">
        <f aca="false">AVERAGE(C1267:C1273)</f>
        <v>3100714.28571429</v>
      </c>
      <c r="F1273" s="306" t="n">
        <f aca="false">AVERAGE(C1244:C1273)</f>
        <v>3165233.33333333</v>
      </c>
    </row>
    <row r="1274" customFormat="false" ht="11.25" hidden="false" customHeight="false" outlineLevel="0" collapsed="false">
      <c r="A1274" s="199" t="n">
        <v>36817</v>
      </c>
      <c r="B1274" s="192" t="n">
        <v>36817</v>
      </c>
      <c r="C1274" s="306" t="n">
        <f aca="false">VLOOKUP($B1274,data!$A$6:$M$15000,12)</f>
        <v>3190000</v>
      </c>
      <c r="D1274" s="9" t="n">
        <f aca="false">IF(B1274&lt;&gt;"",MONTH(B1274),0)</f>
        <v>10</v>
      </c>
      <c r="E1274" s="306" t="n">
        <f aca="false">AVERAGE(C1268:C1274)</f>
        <v>3077857.14285714</v>
      </c>
      <c r="F1274" s="306" t="n">
        <f aca="false">AVERAGE(C1245:C1274)</f>
        <v>3148633.33333333</v>
      </c>
    </row>
    <row r="1275" customFormat="false" ht="11.25" hidden="false" customHeight="false" outlineLevel="0" collapsed="false">
      <c r="A1275" s="199" t="n">
        <v>36818</v>
      </c>
      <c r="B1275" s="192" t="n">
        <v>36818</v>
      </c>
      <c r="C1275" s="306" t="n">
        <f aca="false">VLOOKUP($B1275,data!$A$6:$M$15000,12)</f>
        <v>3226000</v>
      </c>
      <c r="D1275" s="9" t="n">
        <f aca="false">IF(B1275&lt;&gt;"",MONTH(B1275),0)</f>
        <v>10</v>
      </c>
      <c r="E1275" s="306" t="n">
        <f aca="false">AVERAGE(C1269:C1275)</f>
        <v>3072714.28571429</v>
      </c>
      <c r="F1275" s="306" t="n">
        <f aca="false">AVERAGE(C1246:C1275)</f>
        <v>3138766.66666667</v>
      </c>
    </row>
    <row r="1276" customFormat="false" ht="11.25" hidden="false" customHeight="false" outlineLevel="0" collapsed="false">
      <c r="A1276" s="199" t="n">
        <v>36819</v>
      </c>
      <c r="B1276" s="192" t="n">
        <v>36819</v>
      </c>
      <c r="C1276" s="306" t="n">
        <f aca="false">VLOOKUP($B1276,data!$A$6:$M$15000,12)</f>
        <v>3053000</v>
      </c>
      <c r="D1276" s="9" t="n">
        <f aca="false">IF(B1276&lt;&gt;"",MONTH(B1276),0)</f>
        <v>10</v>
      </c>
      <c r="E1276" s="306" t="n">
        <f aca="false">AVERAGE(C1270:C1276)</f>
        <v>3052142.85714286</v>
      </c>
      <c r="F1276" s="306" t="n">
        <f aca="false">AVERAGE(C1247:C1276)</f>
        <v>3126433.33333333</v>
      </c>
    </row>
    <row r="1277" customFormat="false" ht="11.25" hidden="false" customHeight="false" outlineLevel="0" collapsed="false">
      <c r="A1277" s="199" t="n">
        <v>36820</v>
      </c>
      <c r="B1277" s="192" t="n">
        <v>36820</v>
      </c>
      <c r="C1277" s="306" t="n">
        <f aca="false">VLOOKUP($B1277,data!$A$6:$M$15000,12)</f>
        <v>2750000</v>
      </c>
      <c r="D1277" s="9" t="n">
        <f aca="false">IF(B1277&lt;&gt;"",MONTH(B1277),0)</f>
        <v>10</v>
      </c>
      <c r="E1277" s="306" t="n">
        <f aca="false">AVERAGE(C1271:C1277)</f>
        <v>3043000</v>
      </c>
      <c r="F1277" s="306" t="n">
        <f aca="false">AVERAGE(C1248:C1277)</f>
        <v>3109966.66666667</v>
      </c>
    </row>
    <row r="1278" customFormat="false" ht="11.25" hidden="false" customHeight="false" outlineLevel="0" collapsed="false">
      <c r="A1278" s="199" t="n">
        <v>36821</v>
      </c>
      <c r="B1278" s="192" t="n">
        <v>36821</v>
      </c>
      <c r="C1278" s="306" t="n">
        <f aca="false">VLOOKUP($B1278,data!$A$6:$M$15000,12)</f>
        <v>2707000</v>
      </c>
      <c r="D1278" s="9" t="n">
        <f aca="false">IF(B1278&lt;&gt;"",MONTH(B1278),0)</f>
        <v>10</v>
      </c>
      <c r="E1278" s="306" t="n">
        <f aca="false">AVERAGE(C1272:C1278)</f>
        <v>3038714.28571429</v>
      </c>
      <c r="F1278" s="306" t="n">
        <f aca="false">AVERAGE(C1249:C1278)</f>
        <v>3100400</v>
      </c>
    </row>
    <row r="1279" customFormat="false" ht="11.25" hidden="false" customHeight="false" outlineLevel="0" collapsed="false">
      <c r="A1279" s="199" t="n">
        <v>36822</v>
      </c>
      <c r="B1279" s="192" t="n">
        <v>36822</v>
      </c>
      <c r="C1279" s="306" t="n">
        <f aca="false">VLOOKUP($B1279,data!$A$6:$M$15000,12)</f>
        <v>2960000</v>
      </c>
      <c r="D1279" s="9" t="n">
        <f aca="false">IF(B1279&lt;&gt;"",MONTH(B1279),0)</f>
        <v>10</v>
      </c>
      <c r="E1279" s="306" t="n">
        <f aca="false">AVERAGE(C1273:C1279)</f>
        <v>3009714.28571429</v>
      </c>
      <c r="F1279" s="306" t="n">
        <f aca="false">AVERAGE(C1250:C1279)</f>
        <v>3108600</v>
      </c>
    </row>
    <row r="1280" customFormat="false" ht="11.25" hidden="false" customHeight="false" outlineLevel="0" collapsed="false">
      <c r="A1280" s="199" t="n">
        <v>36823</v>
      </c>
      <c r="B1280" s="192" t="n">
        <v>36823</v>
      </c>
      <c r="C1280" s="306" t="n">
        <f aca="false">VLOOKUP($B1280,data!$A$6:$M$15000,12)</f>
        <v>3048000</v>
      </c>
      <c r="D1280" s="9" t="n">
        <f aca="false">IF(B1280&lt;&gt;"",MONTH(B1280),0)</f>
        <v>10</v>
      </c>
      <c r="E1280" s="306" t="n">
        <f aca="false">AVERAGE(C1274:C1280)</f>
        <v>2990571.42857143</v>
      </c>
      <c r="F1280" s="306" t="n">
        <f aca="false">AVERAGE(C1251:C1280)</f>
        <v>3125566.66666667</v>
      </c>
    </row>
    <row r="1281" customFormat="false" ht="11.25" hidden="false" customHeight="false" outlineLevel="0" collapsed="false">
      <c r="A1281" s="199" t="n">
        <v>36824</v>
      </c>
      <c r="B1281" s="192" t="n">
        <v>36824</v>
      </c>
      <c r="C1281" s="306" t="n">
        <f aca="false">VLOOKUP($B1281,data!$A$6:$M$15000,12)</f>
        <v>3014000</v>
      </c>
      <c r="D1281" s="9" t="n">
        <f aca="false">IF(B1281&lt;&gt;"",MONTH(B1281),0)</f>
        <v>10</v>
      </c>
      <c r="E1281" s="306" t="n">
        <f aca="false">AVERAGE(C1275:C1281)</f>
        <v>2965428.57142857</v>
      </c>
      <c r="F1281" s="306" t="n">
        <f aca="false">AVERAGE(C1252:C1281)</f>
        <v>3117300</v>
      </c>
    </row>
    <row r="1282" customFormat="false" ht="11.25" hidden="false" customHeight="false" outlineLevel="0" collapsed="false">
      <c r="A1282" s="199" t="n">
        <v>36825</v>
      </c>
      <c r="B1282" s="192" t="n">
        <v>36825</v>
      </c>
      <c r="C1282" s="306" t="n">
        <f aca="false">VLOOKUP($B1282,data!$A$6:$M$15000,12)</f>
        <v>3134000</v>
      </c>
      <c r="D1282" s="9" t="n">
        <f aca="false">IF(B1282&lt;&gt;"",MONTH(B1282),0)</f>
        <v>10</v>
      </c>
      <c r="E1282" s="306" t="n">
        <f aca="false">AVERAGE(C1276:C1282)</f>
        <v>2952285.71428571</v>
      </c>
      <c r="F1282" s="306" t="n">
        <f aca="false">AVERAGE(C1253:C1282)</f>
        <v>3114900</v>
      </c>
    </row>
    <row r="1283" customFormat="false" ht="11.25" hidden="false" customHeight="false" outlineLevel="0" collapsed="false">
      <c r="A1283" s="199" t="n">
        <v>36826</v>
      </c>
      <c r="B1283" s="192" t="n">
        <v>36826</v>
      </c>
      <c r="C1283" s="306" t="n">
        <f aca="false">VLOOKUP($B1283,data!$A$6:$M$15000,12)</f>
        <v>3053000</v>
      </c>
      <c r="D1283" s="9" t="n">
        <f aca="false">IF(B1283&lt;&gt;"",MONTH(B1283),0)</f>
        <v>10</v>
      </c>
      <c r="E1283" s="306" t="n">
        <f aca="false">AVERAGE(C1277:C1283)</f>
        <v>2952285.71428571</v>
      </c>
      <c r="F1283" s="306" t="n">
        <f aca="false">AVERAGE(C1254:C1283)</f>
        <v>3107200</v>
      </c>
    </row>
    <row r="1284" customFormat="false" ht="11.25" hidden="false" customHeight="false" outlineLevel="0" collapsed="false">
      <c r="A1284" s="199" t="n">
        <v>36827</v>
      </c>
      <c r="B1284" s="192" t="n">
        <v>36827</v>
      </c>
      <c r="C1284" s="306" t="n">
        <f aca="false">VLOOKUP($B1284,data!$A$6:$M$15000,12)</f>
        <v>2830000</v>
      </c>
      <c r="D1284" s="9" t="n">
        <f aca="false">IF(B1284&lt;&gt;"",MONTH(B1284),0)</f>
        <v>10</v>
      </c>
      <c r="E1284" s="306" t="n">
        <f aca="false">AVERAGE(C1278:C1284)</f>
        <v>2963714.28571429</v>
      </c>
      <c r="F1284" s="306" t="n">
        <f aca="false">AVERAGE(C1255:C1284)</f>
        <v>3093600</v>
      </c>
    </row>
    <row r="1285" customFormat="false" ht="11.25" hidden="false" customHeight="false" outlineLevel="0" collapsed="false">
      <c r="A1285" s="199" t="n">
        <v>36828</v>
      </c>
      <c r="B1285" s="192" t="n">
        <v>36828</v>
      </c>
      <c r="C1285" s="306" t="n">
        <f aca="false">VLOOKUP($B1285,data!$A$6:$M$15000,12)</f>
        <v>2887000</v>
      </c>
      <c r="D1285" s="9" t="n">
        <f aca="false">IF(B1285&lt;&gt;"",MONTH(B1285),0)</f>
        <v>10</v>
      </c>
      <c r="E1285" s="306" t="n">
        <f aca="false">AVERAGE(C1279:C1285)</f>
        <v>2989428.57142857</v>
      </c>
      <c r="F1285" s="306" t="n">
        <f aca="false">AVERAGE(C1256:C1285)</f>
        <v>3081666.66666667</v>
      </c>
    </row>
    <row r="1286" customFormat="false" ht="11.25" hidden="false" customHeight="false" outlineLevel="0" collapsed="false">
      <c r="A1286" s="199" t="n">
        <v>36829</v>
      </c>
      <c r="B1286" s="192" t="n">
        <v>36829</v>
      </c>
      <c r="C1286" s="306" t="n">
        <f aca="false">VLOOKUP($B1286,data!$A$6:$M$15000,12)</f>
        <v>3322000</v>
      </c>
      <c r="D1286" s="9" t="n">
        <f aca="false">IF(B1286&lt;&gt;"",MONTH(B1286),0)</f>
        <v>10</v>
      </c>
      <c r="E1286" s="306" t="n">
        <f aca="false">AVERAGE(C1280:C1286)</f>
        <v>3041142.85714286</v>
      </c>
      <c r="F1286" s="306" t="n">
        <f aca="false">AVERAGE(C1257:C1286)</f>
        <v>3093533.33333333</v>
      </c>
    </row>
    <row r="1287" customFormat="false" ht="11.25" hidden="false" customHeight="false" outlineLevel="0" collapsed="false">
      <c r="A1287" s="199" t="n">
        <v>36830</v>
      </c>
      <c r="B1287" s="192" t="n">
        <v>36830</v>
      </c>
      <c r="C1287" s="306" t="n">
        <f aca="false">VLOOKUP($B1287,data!$A$6:$M$15000,12)</f>
        <v>3443000</v>
      </c>
      <c r="D1287" s="9" t="n">
        <f aca="false">IF(B1287&lt;&gt;"",MONTH(B1287),0)</f>
        <v>10</v>
      </c>
      <c r="E1287" s="306" t="n">
        <f aca="false">AVERAGE(C1281:C1287)</f>
        <v>3097571.42857143</v>
      </c>
      <c r="F1287" s="306" t="n">
        <f aca="false">AVERAGE(C1258:C1287)</f>
        <v>3114100</v>
      </c>
    </row>
    <row r="1288" customFormat="false" ht="11.25" hidden="false" customHeight="false" outlineLevel="0" collapsed="false">
      <c r="A1288" s="199" t="n">
        <v>36831</v>
      </c>
      <c r="B1288" s="192" t="n">
        <v>36831</v>
      </c>
      <c r="C1288" s="306" t="n">
        <f aca="false">VLOOKUP($B1288,data!$A$6:$M$15000,12)</f>
        <v>3388000</v>
      </c>
      <c r="D1288" s="9" t="n">
        <f aca="false">IF(B1288&lt;&gt;"",MONTH(B1288),0)</f>
        <v>11</v>
      </c>
      <c r="E1288" s="306" t="n">
        <f aca="false">AVERAGE(C1282:C1288)</f>
        <v>3151000</v>
      </c>
      <c r="F1288" s="306" t="n">
        <f aca="false">AVERAGE(C1259:C1288)</f>
        <v>3116700</v>
      </c>
    </row>
    <row r="1289" customFormat="false" ht="11.25" hidden="false" customHeight="false" outlineLevel="0" collapsed="false">
      <c r="A1289" s="199" t="n">
        <v>36832</v>
      </c>
      <c r="B1289" s="192" t="n">
        <v>36832</v>
      </c>
      <c r="C1289" s="306" t="n">
        <f aca="false">VLOOKUP($B1289,data!$A$6:$M$15000,12)</f>
        <v>3291000</v>
      </c>
      <c r="D1289" s="9" t="n">
        <f aca="false">IF(B1289&lt;&gt;"",MONTH(B1289),0)</f>
        <v>11</v>
      </c>
      <c r="E1289" s="306" t="n">
        <f aca="false">AVERAGE(C1283:C1289)</f>
        <v>3173428.57142857</v>
      </c>
      <c r="F1289" s="306" t="n">
        <f aca="false">AVERAGE(C1260:C1289)</f>
        <v>3112300</v>
      </c>
    </row>
    <row r="1290" customFormat="false" ht="11.25" hidden="false" customHeight="false" outlineLevel="0" collapsed="false">
      <c r="A1290" s="199" t="n">
        <v>36833</v>
      </c>
      <c r="B1290" s="192" t="n">
        <v>36833</v>
      </c>
      <c r="C1290" s="306" t="n">
        <f aca="false">VLOOKUP($B1290,data!$A$6:$M$15000,12)</f>
        <v>3056000</v>
      </c>
      <c r="D1290" s="9" t="n">
        <f aca="false">IF(B1290&lt;&gt;"",MONTH(B1290),0)</f>
        <v>11</v>
      </c>
      <c r="E1290" s="306" t="n">
        <f aca="false">AVERAGE(C1284:C1290)</f>
        <v>3173857.14285714</v>
      </c>
      <c r="F1290" s="306" t="n">
        <f aca="false">AVERAGE(C1261:C1290)</f>
        <v>3102700</v>
      </c>
    </row>
    <row r="1291" customFormat="false" ht="11.25" hidden="false" customHeight="false" outlineLevel="0" collapsed="false">
      <c r="A1291" s="199" t="n">
        <v>36834</v>
      </c>
      <c r="B1291" s="192" t="n">
        <v>36834</v>
      </c>
      <c r="C1291" s="306" t="n">
        <f aca="false">VLOOKUP($B1291,data!$A$6:$M$15000,12)</f>
        <v>2849000</v>
      </c>
      <c r="D1291" s="9" t="n">
        <f aca="false">IF(B1291&lt;&gt;"",MONTH(B1291),0)</f>
        <v>11</v>
      </c>
      <c r="E1291" s="306" t="n">
        <f aca="false">AVERAGE(C1285:C1291)</f>
        <v>3176571.42857143</v>
      </c>
      <c r="F1291" s="306" t="n">
        <f aca="false">AVERAGE(C1262:C1291)</f>
        <v>3082366.66666667</v>
      </c>
    </row>
    <row r="1292" customFormat="false" ht="11.25" hidden="false" customHeight="false" outlineLevel="0" collapsed="false">
      <c r="A1292" s="199" t="n">
        <v>36835</v>
      </c>
      <c r="B1292" s="192" t="n">
        <v>36835</v>
      </c>
      <c r="C1292" s="306" t="n">
        <f aca="false">VLOOKUP($B1292,data!$A$6:$M$15000,12)</f>
        <v>2974000</v>
      </c>
      <c r="D1292" s="9" t="n">
        <f aca="false">IF(B1292&lt;&gt;"",MONTH(B1292),0)</f>
        <v>11</v>
      </c>
      <c r="E1292" s="306" t="n">
        <f aca="false">AVERAGE(C1286:C1292)</f>
        <v>3189000</v>
      </c>
      <c r="F1292" s="306" t="n">
        <f aca="false">AVERAGE(C1263:C1292)</f>
        <v>3074833.33333333</v>
      </c>
    </row>
    <row r="1293" customFormat="false" ht="11.25" hidden="false" customHeight="false" outlineLevel="0" collapsed="false">
      <c r="A1293" s="199" t="n">
        <v>36836</v>
      </c>
      <c r="B1293" s="192" t="n">
        <v>36836</v>
      </c>
      <c r="C1293" s="306" t="n">
        <f aca="false">VLOOKUP($B1293,data!$A$6:$M$15000,12)</f>
        <v>3453000</v>
      </c>
      <c r="D1293" s="9" t="n">
        <f aca="false">IF(B1293&lt;&gt;"",MONTH(B1293),0)</f>
        <v>11</v>
      </c>
      <c r="E1293" s="306" t="n">
        <f aca="false">AVERAGE(C1287:C1293)</f>
        <v>3207714.28571429</v>
      </c>
      <c r="F1293" s="306" t="n">
        <f aca="false">AVERAGE(C1264:C1293)</f>
        <v>3094166.66666667</v>
      </c>
    </row>
    <row r="1294" customFormat="false" ht="11.25" hidden="false" customHeight="false" outlineLevel="0" collapsed="false">
      <c r="A1294" s="199" t="n">
        <v>36837</v>
      </c>
      <c r="B1294" s="192" t="n">
        <v>36837</v>
      </c>
      <c r="C1294" s="306" t="n">
        <f aca="false">VLOOKUP($B1294,data!$A$6:$M$15000,12)</f>
        <v>3637000</v>
      </c>
      <c r="D1294" s="9" t="n">
        <f aca="false">IF(B1294&lt;&gt;"",MONTH(B1294),0)</f>
        <v>11</v>
      </c>
      <c r="E1294" s="306" t="n">
        <f aca="false">AVERAGE(C1288:C1294)</f>
        <v>3235428.57142857</v>
      </c>
      <c r="F1294" s="306" t="n">
        <f aca="false">AVERAGE(C1265:C1294)</f>
        <v>3117833.33333333</v>
      </c>
    </row>
    <row r="1295" customFormat="false" ht="11.25" hidden="false" customHeight="false" outlineLevel="0" collapsed="false">
      <c r="A1295" s="199" t="n">
        <v>36838</v>
      </c>
      <c r="B1295" s="192" t="n">
        <v>36838</v>
      </c>
      <c r="C1295" s="306" t="n">
        <f aca="false">VLOOKUP($B1295,data!$A$6:$M$15000,12)</f>
        <v>3609000</v>
      </c>
      <c r="D1295" s="9" t="n">
        <f aca="false">IF(B1295&lt;&gt;"",MONTH(B1295),0)</f>
        <v>11</v>
      </c>
      <c r="E1295" s="306" t="n">
        <f aca="false">AVERAGE(C1289:C1295)</f>
        <v>3267000</v>
      </c>
      <c r="F1295" s="306" t="n">
        <f aca="false">AVERAGE(C1266:C1295)</f>
        <v>3129533.33333333</v>
      </c>
    </row>
    <row r="1296" customFormat="false" ht="11.25" hidden="false" customHeight="false" outlineLevel="0" collapsed="false">
      <c r="A1296" s="199" t="n">
        <v>36839</v>
      </c>
      <c r="B1296" s="192" t="n">
        <v>36839</v>
      </c>
      <c r="C1296" s="306" t="n">
        <f aca="false">VLOOKUP($B1296,data!$A$6:$M$15000,12)</f>
        <v>3738000</v>
      </c>
      <c r="D1296" s="9" t="n">
        <f aca="false">IF(B1296&lt;&gt;"",MONTH(B1296),0)</f>
        <v>11</v>
      </c>
      <c r="E1296" s="306" t="n">
        <f aca="false">AVERAGE(C1290:C1296)</f>
        <v>3330857.14285714</v>
      </c>
      <c r="F1296" s="306" t="n">
        <f aca="false">AVERAGE(C1267:C1296)</f>
        <v>3143900</v>
      </c>
    </row>
    <row r="1297" customFormat="false" ht="11.25" hidden="false" customHeight="false" outlineLevel="0" collapsed="false">
      <c r="A1297" s="199" t="n">
        <v>36840</v>
      </c>
      <c r="B1297" s="192" t="n">
        <v>36840</v>
      </c>
      <c r="C1297" s="306" t="n">
        <f aca="false">VLOOKUP($B1297,data!$A$6:$M$15000,12)</f>
        <v>3889000</v>
      </c>
      <c r="D1297" s="9" t="n">
        <f aca="false">IF(B1297&lt;&gt;"",MONTH(B1297),0)</f>
        <v>11</v>
      </c>
      <c r="E1297" s="306" t="n">
        <f aca="false">AVERAGE(C1291:C1297)</f>
        <v>3449857.14285714</v>
      </c>
      <c r="F1297" s="306" t="n">
        <f aca="false">AVERAGE(C1268:C1297)</f>
        <v>3161866.66666667</v>
      </c>
    </row>
    <row r="1298" customFormat="false" ht="11.25" hidden="false" customHeight="false" outlineLevel="0" collapsed="false">
      <c r="A1298" s="199" t="n">
        <v>36841</v>
      </c>
      <c r="B1298" s="192" t="n">
        <v>36841</v>
      </c>
      <c r="C1298" s="306" t="n">
        <f aca="false">VLOOKUP($B1298,data!$A$6:$M$15000,12)</f>
        <v>3783000</v>
      </c>
      <c r="D1298" s="9" t="n">
        <f aca="false">IF(B1298&lt;&gt;"",MONTH(B1298),0)</f>
        <v>11</v>
      </c>
      <c r="E1298" s="306" t="n">
        <f aca="false">AVERAGE(C1292:C1298)</f>
        <v>3583285.71428571</v>
      </c>
      <c r="F1298" s="306" t="n">
        <f aca="false">AVERAGE(C1269:C1298)</f>
        <v>3179233.33333333</v>
      </c>
    </row>
    <row r="1299" customFormat="false" ht="11.25" hidden="false" customHeight="false" outlineLevel="0" collapsed="false">
      <c r="A1299" s="199" t="n">
        <v>36842</v>
      </c>
      <c r="B1299" s="192" t="n">
        <v>36842</v>
      </c>
      <c r="C1299" s="306" t="n">
        <f aca="false">VLOOKUP($B1299,data!$A$6:$M$15000,12)</f>
        <v>3874000</v>
      </c>
      <c r="D1299" s="9" t="n">
        <f aca="false">IF(B1299&lt;&gt;"",MONTH(B1299),0)</f>
        <v>11</v>
      </c>
      <c r="E1299" s="306" t="n">
        <f aca="false">AVERAGE(C1293:C1299)</f>
        <v>3711857.14285714</v>
      </c>
      <c r="F1299" s="306" t="n">
        <f aca="false">AVERAGE(C1270:C1299)</f>
        <v>3201800</v>
      </c>
    </row>
    <row r="1300" customFormat="false" ht="11.25" hidden="false" customHeight="false" outlineLevel="0" collapsed="false">
      <c r="A1300" s="199" t="n">
        <v>36843</v>
      </c>
      <c r="B1300" s="192" t="n">
        <v>36843</v>
      </c>
      <c r="C1300" s="306" t="n">
        <f aca="false">VLOOKUP($B1300,data!$A$6:$M$15000,12)</f>
        <v>4390000</v>
      </c>
      <c r="D1300" s="9" t="n">
        <f aca="false">IF(B1300&lt;&gt;"",MONTH(B1300),0)</f>
        <v>11</v>
      </c>
      <c r="E1300" s="306" t="n">
        <f aca="false">AVERAGE(C1294:C1300)</f>
        <v>3845714.28571429</v>
      </c>
      <c r="F1300" s="306" t="n">
        <f aca="false">AVERAGE(C1271:C1300)</f>
        <v>3254333.33333333</v>
      </c>
    </row>
    <row r="1301" customFormat="false" ht="11.25" hidden="false" customHeight="false" outlineLevel="0" collapsed="false">
      <c r="A1301" s="199" t="n">
        <v>36844</v>
      </c>
      <c r="B1301" s="192" t="n">
        <v>36844</v>
      </c>
      <c r="C1301" s="306" t="n">
        <f aca="false">VLOOKUP($B1301,data!$A$6:$M$15000,12)</f>
        <v>4527000</v>
      </c>
      <c r="D1301" s="9" t="n">
        <f aca="false">IF(B1301&lt;&gt;"",MONTH(B1301),0)</f>
        <v>11</v>
      </c>
      <c r="E1301" s="306" t="n">
        <f aca="false">AVERAGE(C1295:C1301)</f>
        <v>3972857.14285714</v>
      </c>
      <c r="F1301" s="306" t="n">
        <f aca="false">AVERAGE(C1272:C1301)</f>
        <v>3314000</v>
      </c>
    </row>
    <row r="1302" customFormat="false" ht="11.25" hidden="false" customHeight="false" outlineLevel="0" collapsed="false">
      <c r="A1302" s="199" t="n">
        <v>36845</v>
      </c>
      <c r="B1302" s="192" t="n">
        <v>36845</v>
      </c>
      <c r="C1302" s="306" t="n">
        <f aca="false">VLOOKUP($B1302,data!$A$6:$M$15000,12)</f>
        <v>4552000</v>
      </c>
      <c r="D1302" s="9" t="n">
        <f aca="false">IF(B1302&lt;&gt;"",MONTH(B1302),0)</f>
        <v>11</v>
      </c>
      <c r="E1302" s="306" t="n">
        <f aca="false">AVERAGE(C1296:C1302)</f>
        <v>4107571.42857143</v>
      </c>
      <c r="F1302" s="306" t="n">
        <f aca="false">AVERAGE(C1273:C1302)</f>
        <v>3360300</v>
      </c>
    </row>
    <row r="1303" customFormat="false" ht="11.25" hidden="false" customHeight="false" outlineLevel="0" collapsed="false">
      <c r="A1303" s="199" t="n">
        <v>36846</v>
      </c>
      <c r="B1303" s="192" t="n">
        <v>36846</v>
      </c>
      <c r="C1303" s="306" t="n">
        <f aca="false">VLOOKUP($B1303,data!$A$6:$M$15000,12)</f>
        <v>4250000</v>
      </c>
      <c r="D1303" s="9" t="n">
        <f aca="false">IF(B1303&lt;&gt;"",MONTH(B1303),0)</f>
        <v>11</v>
      </c>
      <c r="E1303" s="306" t="n">
        <f aca="false">AVERAGE(C1297:C1303)</f>
        <v>4180714.28571429</v>
      </c>
      <c r="F1303" s="306" t="n">
        <f aca="false">AVERAGE(C1274:C1303)</f>
        <v>3395900</v>
      </c>
    </row>
    <row r="1304" customFormat="false" ht="11.25" hidden="false" customHeight="false" outlineLevel="0" collapsed="false">
      <c r="A1304" s="199" t="n">
        <v>36847</v>
      </c>
      <c r="B1304" s="192" t="n">
        <v>36847</v>
      </c>
      <c r="C1304" s="306" t="n">
        <f aca="false">VLOOKUP($B1304,data!$A$6:$M$15000,12)</f>
        <v>3845000</v>
      </c>
      <c r="D1304" s="9" t="n">
        <f aca="false">IF(B1304&lt;&gt;"",MONTH(B1304),0)</f>
        <v>11</v>
      </c>
      <c r="E1304" s="306" t="n">
        <f aca="false">AVERAGE(C1298:C1304)</f>
        <v>4174428.57142857</v>
      </c>
      <c r="F1304" s="306" t="n">
        <f aca="false">AVERAGE(C1275:C1304)</f>
        <v>3417733.33333333</v>
      </c>
    </row>
    <row r="1305" customFormat="false" ht="11.25" hidden="false" customHeight="false" outlineLevel="0" collapsed="false">
      <c r="A1305" s="199" t="n">
        <v>36848</v>
      </c>
      <c r="B1305" s="192" t="n">
        <v>36848</v>
      </c>
      <c r="C1305" s="306" t="n">
        <f aca="false">VLOOKUP($B1305,data!$A$6:$M$15000,12)</f>
        <v>3870000</v>
      </c>
      <c r="D1305" s="9" t="n">
        <f aca="false">IF(B1305&lt;&gt;"",MONTH(B1305),0)</f>
        <v>11</v>
      </c>
      <c r="E1305" s="306" t="n">
        <f aca="false">AVERAGE(C1299:C1305)</f>
        <v>4186857.14285714</v>
      </c>
      <c r="F1305" s="306" t="n">
        <f aca="false">AVERAGE(C1276:C1305)</f>
        <v>3439200</v>
      </c>
    </row>
    <row r="1306" customFormat="false" ht="11.25" hidden="false" customHeight="false" outlineLevel="0" collapsed="false">
      <c r="A1306" s="199" t="n">
        <v>36849</v>
      </c>
      <c r="B1306" s="192" t="n">
        <v>36849</v>
      </c>
      <c r="C1306" s="306" t="n">
        <f aca="false">VLOOKUP($B1306,data!$A$6:$M$15000,12)</f>
        <v>3458000</v>
      </c>
      <c r="D1306" s="9" t="n">
        <f aca="false">IF(B1306&lt;&gt;"",MONTH(B1306),0)</f>
        <v>11</v>
      </c>
      <c r="E1306" s="306" t="n">
        <f aca="false">AVERAGE(C1300:C1306)</f>
        <v>4127428.57142857</v>
      </c>
      <c r="F1306" s="306" t="n">
        <f aca="false">AVERAGE(C1277:C1306)</f>
        <v>3452700</v>
      </c>
    </row>
    <row r="1307" customFormat="false" ht="11.25" hidden="false" customHeight="false" outlineLevel="0" collapsed="false">
      <c r="A1307" s="199" t="n">
        <v>36850</v>
      </c>
      <c r="B1307" s="192" t="n">
        <v>36850</v>
      </c>
      <c r="C1307" s="306" t="n">
        <f aca="false">VLOOKUP($B1307,data!$A$6:$M$15000,12)</f>
        <v>3595000</v>
      </c>
      <c r="D1307" s="9" t="n">
        <f aca="false">IF(B1307&lt;&gt;"",MONTH(B1307),0)</f>
        <v>11</v>
      </c>
      <c r="E1307" s="306" t="n">
        <f aca="false">AVERAGE(C1301:C1307)</f>
        <v>4013857.14285714</v>
      </c>
      <c r="F1307" s="306" t="n">
        <f aca="false">AVERAGE(C1278:C1307)</f>
        <v>3480866.66666667</v>
      </c>
    </row>
    <row r="1308" customFormat="false" ht="11.25" hidden="false" customHeight="false" outlineLevel="0" collapsed="false">
      <c r="A1308" s="199" t="n">
        <v>36851</v>
      </c>
      <c r="B1308" s="192" t="n">
        <v>36851</v>
      </c>
      <c r="C1308" s="306" t="n">
        <f aca="false">VLOOKUP($B1308,data!$A$6:$M$15000,12)</f>
        <v>3404000</v>
      </c>
      <c r="D1308" s="9" t="n">
        <f aca="false">IF(B1308&lt;&gt;"",MONTH(B1308),0)</f>
        <v>11</v>
      </c>
      <c r="E1308" s="306" t="n">
        <f aca="false">AVERAGE(C1302:C1308)</f>
        <v>3853428.57142857</v>
      </c>
      <c r="F1308" s="306" t="n">
        <f aca="false">AVERAGE(C1279:C1308)</f>
        <v>3504100</v>
      </c>
    </row>
    <row r="1309" customFormat="false" ht="11.25" hidden="false" customHeight="false" outlineLevel="0" collapsed="false">
      <c r="A1309" s="199" t="n">
        <v>36852</v>
      </c>
      <c r="B1309" s="192" t="n">
        <v>36852</v>
      </c>
      <c r="C1309" s="306" t="n">
        <f aca="false">VLOOKUP($B1309,data!$A$6:$M$15000,12)</f>
        <v>3340000</v>
      </c>
      <c r="D1309" s="9" t="n">
        <f aca="false">IF(B1309&lt;&gt;"",MONTH(B1309),0)</f>
        <v>11</v>
      </c>
      <c r="E1309" s="306" t="n">
        <f aca="false">AVERAGE(C1303:C1309)</f>
        <v>3680285.71428571</v>
      </c>
      <c r="F1309" s="306" t="n">
        <f aca="false">AVERAGE(C1280:C1309)</f>
        <v>3516766.66666667</v>
      </c>
    </row>
    <row r="1310" customFormat="false" ht="11.25" hidden="false" customHeight="false" outlineLevel="0" collapsed="false">
      <c r="A1310" s="199" t="n">
        <v>36853</v>
      </c>
      <c r="B1310" s="192" t="n">
        <v>36853</v>
      </c>
      <c r="C1310" s="306" t="n">
        <f aca="false">VLOOKUP($B1310,data!$A$6:$M$15000,12)</f>
        <v>2811000</v>
      </c>
      <c r="D1310" s="9" t="n">
        <f aca="false">IF(B1310&lt;&gt;"",MONTH(B1310),0)</f>
        <v>11</v>
      </c>
      <c r="E1310" s="306" t="n">
        <f aca="false">AVERAGE(C1304:C1310)</f>
        <v>3474714.28571429</v>
      </c>
      <c r="F1310" s="306" t="n">
        <f aca="false">AVERAGE(C1281:C1310)</f>
        <v>3508866.66666667</v>
      </c>
    </row>
    <row r="1311" customFormat="false" ht="11.25" hidden="false" customHeight="false" outlineLevel="0" collapsed="false">
      <c r="A1311" s="199" t="n">
        <v>36854</v>
      </c>
      <c r="B1311" s="192" t="n">
        <v>36854</v>
      </c>
      <c r="C1311" s="306" t="n">
        <f aca="false">VLOOKUP($B1311,data!$A$6:$M$15000,12)</f>
        <v>2867000</v>
      </c>
      <c r="D1311" s="9" t="n">
        <f aca="false">IF(B1311&lt;&gt;"",MONTH(B1311),0)</f>
        <v>11</v>
      </c>
      <c r="E1311" s="306" t="n">
        <f aca="false">AVERAGE(C1305:C1311)</f>
        <v>3335000</v>
      </c>
      <c r="F1311" s="306" t="n">
        <f aca="false">AVERAGE(C1282:C1311)</f>
        <v>3503966.66666667</v>
      </c>
    </row>
    <row r="1312" customFormat="false" ht="11.25" hidden="false" customHeight="false" outlineLevel="0" collapsed="false">
      <c r="A1312" s="199" t="n">
        <v>36855</v>
      </c>
      <c r="B1312" s="192" t="n">
        <v>36855</v>
      </c>
      <c r="C1312" s="306" t="n">
        <f aca="false">VLOOKUP($B1312,data!$A$6:$M$15000,12)</f>
        <v>2671000</v>
      </c>
      <c r="D1312" s="9" t="n">
        <f aca="false">IF(B1312&lt;&gt;"",MONTH(B1312),0)</f>
        <v>11</v>
      </c>
      <c r="E1312" s="306" t="n">
        <f aca="false">AVERAGE(C1306:C1312)</f>
        <v>3163714.28571429</v>
      </c>
      <c r="F1312" s="306" t="n">
        <f aca="false">AVERAGE(C1283:C1312)</f>
        <v>3488533.33333333</v>
      </c>
    </row>
    <row r="1313" customFormat="false" ht="11.25" hidden="false" customHeight="false" outlineLevel="0" collapsed="false">
      <c r="A1313" s="199" t="n">
        <v>36856</v>
      </c>
      <c r="B1313" s="192" t="n">
        <v>36856</v>
      </c>
      <c r="C1313" s="306" t="n">
        <f aca="false">VLOOKUP($B1313,data!$A$6:$M$15000,12)</f>
        <v>2773000</v>
      </c>
      <c r="D1313" s="9" t="n">
        <f aca="false">IF(B1313&lt;&gt;"",MONTH(B1313),0)</f>
        <v>11</v>
      </c>
      <c r="E1313" s="306" t="n">
        <f aca="false">AVERAGE(C1307:C1313)</f>
        <v>3065857.14285714</v>
      </c>
      <c r="F1313" s="306" t="n">
        <f aca="false">AVERAGE(C1284:C1313)</f>
        <v>3479200</v>
      </c>
    </row>
    <row r="1314" customFormat="false" ht="11.25" hidden="false" customHeight="false" outlineLevel="0" collapsed="false">
      <c r="A1314" s="199" t="n">
        <v>36857</v>
      </c>
      <c r="B1314" s="192" t="n">
        <v>36857</v>
      </c>
      <c r="C1314" s="306" t="n">
        <f aca="false">VLOOKUP($B1314,data!$A$6:$M$15000,12)</f>
        <v>3378000</v>
      </c>
      <c r="D1314" s="9" t="n">
        <f aca="false">IF(B1314&lt;&gt;"",MONTH(B1314),0)</f>
        <v>11</v>
      </c>
      <c r="E1314" s="306" t="n">
        <f aca="false">AVERAGE(C1308:C1314)</f>
        <v>3034857.14285714</v>
      </c>
      <c r="F1314" s="306" t="n">
        <f aca="false">AVERAGE(C1285:C1314)</f>
        <v>3497466.66666667</v>
      </c>
    </row>
    <row r="1315" customFormat="false" ht="11.25" hidden="false" customHeight="false" outlineLevel="0" collapsed="false">
      <c r="A1315" s="199" t="n">
        <v>36858</v>
      </c>
      <c r="B1315" s="192" t="n">
        <v>36858</v>
      </c>
      <c r="C1315" s="306" t="n">
        <f aca="false">VLOOKUP($B1315,data!$A$6:$M$15000,12)</f>
        <v>3179000</v>
      </c>
      <c r="D1315" s="9" t="n">
        <f aca="false">IF(B1315&lt;&gt;"",MONTH(B1315),0)</f>
        <v>11</v>
      </c>
      <c r="E1315" s="306" t="n">
        <f aca="false">AVERAGE(C1309:C1315)</f>
        <v>3002714.28571429</v>
      </c>
      <c r="F1315" s="306" t="n">
        <f aca="false">AVERAGE(C1286:C1315)</f>
        <v>3507200</v>
      </c>
    </row>
    <row r="1316" customFormat="false" ht="11.25" hidden="false" customHeight="false" outlineLevel="0" collapsed="false">
      <c r="A1316" s="199" t="n">
        <v>36859</v>
      </c>
      <c r="B1316" s="192" t="n">
        <v>36859</v>
      </c>
      <c r="C1316" s="306" t="n">
        <f aca="false">VLOOKUP($B1316,data!$A$6:$M$15000,12)</f>
        <v>3358000</v>
      </c>
      <c r="D1316" s="9" t="n">
        <f aca="false">IF(B1316&lt;&gt;"",MONTH(B1316),0)</f>
        <v>11</v>
      </c>
      <c r="E1316" s="306" t="n">
        <f aca="false">AVERAGE(C1310:C1316)</f>
        <v>3005285.71428571</v>
      </c>
      <c r="F1316" s="306" t="n">
        <f aca="false">AVERAGE(C1287:C1316)</f>
        <v>3508400</v>
      </c>
    </row>
    <row r="1317" customFormat="false" ht="11.25" hidden="false" customHeight="false" outlineLevel="0" collapsed="false">
      <c r="A1317" s="199" t="n">
        <v>36860</v>
      </c>
      <c r="B1317" s="192" t="n">
        <v>36860</v>
      </c>
      <c r="C1317" s="306" t="n">
        <f aca="false">VLOOKUP($B1317,data!$A$6:$M$15000,12)</f>
        <v>3461000</v>
      </c>
      <c r="D1317" s="9" t="n">
        <f aca="false">IF(B1317&lt;&gt;"",MONTH(B1317),0)</f>
        <v>11</v>
      </c>
      <c r="E1317" s="306" t="n">
        <f aca="false">AVERAGE(C1311:C1317)</f>
        <v>3098142.85714286</v>
      </c>
      <c r="F1317" s="306" t="n">
        <f aca="false">AVERAGE(C1288:C1317)</f>
        <v>3509000</v>
      </c>
    </row>
    <row r="1318" customFormat="false" ht="11.25" hidden="false" customHeight="false" outlineLevel="0" collapsed="false">
      <c r="A1318" s="199" t="n">
        <v>36861</v>
      </c>
      <c r="B1318" s="192" t="n">
        <v>36861</v>
      </c>
      <c r="C1318" s="306" t="n">
        <f aca="false">VLOOKUP($B1318,data!$A$6:$M$15000,12)</f>
        <v>3389000</v>
      </c>
      <c r="D1318" s="9" t="n">
        <f aca="false">IF(B1318&lt;&gt;"",MONTH(B1318),0)</f>
        <v>12</v>
      </c>
      <c r="E1318" s="306" t="n">
        <f aca="false">AVERAGE(C1312:C1318)</f>
        <v>3172714.28571429</v>
      </c>
      <c r="F1318" s="306" t="n">
        <f aca="false">AVERAGE(C1289:C1318)</f>
        <v>3509033.33333333</v>
      </c>
    </row>
    <row r="1319" customFormat="false" ht="11.25" hidden="false" customHeight="false" outlineLevel="0" collapsed="false">
      <c r="A1319" s="199" t="n">
        <v>36862</v>
      </c>
      <c r="B1319" s="192" t="n">
        <v>36862</v>
      </c>
      <c r="C1319" s="306" t="n">
        <f aca="false">VLOOKUP($B1319,data!$A$6:$M$15000,12)</f>
        <v>3054000</v>
      </c>
      <c r="D1319" s="9" t="n">
        <f aca="false">IF(B1319&lt;&gt;"",MONTH(B1319),0)</f>
        <v>12</v>
      </c>
      <c r="E1319" s="306" t="n">
        <f aca="false">AVERAGE(C1313:C1319)</f>
        <v>3227428.57142857</v>
      </c>
      <c r="F1319" s="306" t="n">
        <f aca="false">AVERAGE(C1290:C1319)</f>
        <v>3501133.33333333</v>
      </c>
    </row>
    <row r="1320" customFormat="false" ht="11.25" hidden="false" customHeight="false" outlineLevel="0" collapsed="false">
      <c r="A1320" s="199" t="n">
        <v>36863</v>
      </c>
      <c r="B1320" s="192" t="n">
        <v>36863</v>
      </c>
      <c r="C1320" s="306" t="n">
        <f aca="false">VLOOKUP($B1320,data!$A$6:$M$15000,12)</f>
        <v>3022000</v>
      </c>
      <c r="D1320" s="9" t="n">
        <f aca="false">IF(B1320&lt;&gt;"",MONTH(B1320),0)</f>
        <v>12</v>
      </c>
      <c r="E1320" s="306" t="n">
        <f aca="false">AVERAGE(C1314:C1320)</f>
        <v>3263000</v>
      </c>
      <c r="F1320" s="306" t="n">
        <f aca="false">AVERAGE(C1291:C1320)</f>
        <v>3500000</v>
      </c>
    </row>
    <row r="1321" customFormat="false" ht="11.25" hidden="false" customHeight="false" outlineLevel="0" collapsed="false">
      <c r="A1321" s="199" t="n">
        <v>36864</v>
      </c>
      <c r="B1321" s="192" t="n">
        <v>36864</v>
      </c>
      <c r="C1321" s="306" t="n">
        <f aca="false">VLOOKUP($B1321,data!$A$6:$M$15000,12)</f>
        <v>3454000</v>
      </c>
      <c r="D1321" s="9" t="n">
        <f aca="false">IF(B1321&lt;&gt;"",MONTH(B1321),0)</f>
        <v>12</v>
      </c>
      <c r="E1321" s="306" t="n">
        <f aca="false">AVERAGE(C1315:C1321)</f>
        <v>3273857.14285714</v>
      </c>
      <c r="F1321" s="306" t="n">
        <f aca="false">AVERAGE(C1292:C1321)</f>
        <v>3520166.66666667</v>
      </c>
    </row>
    <row r="1322" customFormat="false" ht="11.25" hidden="false" customHeight="false" outlineLevel="0" collapsed="false">
      <c r="A1322" s="199" t="n">
        <v>36865</v>
      </c>
      <c r="B1322" s="192" t="n">
        <v>36865</v>
      </c>
      <c r="C1322" s="306" t="n">
        <f aca="false">VLOOKUP($B1322,data!$A$6:$M$15000,12)</f>
        <v>3205000</v>
      </c>
      <c r="D1322" s="9" t="n">
        <f aca="false">IF(B1322&lt;&gt;"",MONTH(B1322),0)</f>
        <v>12</v>
      </c>
      <c r="E1322" s="306" t="n">
        <f aca="false">AVERAGE(C1316:C1322)</f>
        <v>3277571.42857143</v>
      </c>
      <c r="F1322" s="306" t="n">
        <f aca="false">AVERAGE(C1293:C1322)</f>
        <v>3527866.66666667</v>
      </c>
    </row>
    <row r="1323" customFormat="false" ht="11.25" hidden="false" customHeight="false" outlineLevel="0" collapsed="false">
      <c r="A1323" s="199" t="n">
        <v>36866</v>
      </c>
      <c r="B1323" s="192" t="n">
        <v>36866</v>
      </c>
      <c r="C1323" s="306" t="n">
        <f aca="false">VLOOKUP($B1323,data!$A$6:$M$15000,12)</f>
        <v>3517000</v>
      </c>
      <c r="D1323" s="9" t="n">
        <f aca="false">IF(B1323&lt;&gt;"",MONTH(B1323),0)</f>
        <v>12</v>
      </c>
      <c r="E1323" s="306" t="n">
        <f aca="false">AVERAGE(C1317:C1323)</f>
        <v>3300285.71428571</v>
      </c>
      <c r="F1323" s="306" t="n">
        <f aca="false">AVERAGE(C1294:C1323)</f>
        <v>3530000</v>
      </c>
    </row>
    <row r="1324" customFormat="false" ht="11.25" hidden="false" customHeight="false" outlineLevel="0" collapsed="false">
      <c r="A1324" s="199" t="n">
        <v>36867</v>
      </c>
      <c r="B1324" s="192" t="n">
        <v>36867</v>
      </c>
      <c r="C1324" s="306" t="n">
        <f aca="false">VLOOKUP($B1324,data!$A$6:$M$15000,12)</f>
        <v>3350000</v>
      </c>
      <c r="D1324" s="9" t="n">
        <f aca="false">IF(B1324&lt;&gt;"",MONTH(B1324),0)</f>
        <v>12</v>
      </c>
      <c r="E1324" s="306" t="n">
        <f aca="false">AVERAGE(C1318:C1324)</f>
        <v>3284428.57142857</v>
      </c>
      <c r="F1324" s="306" t="n">
        <f aca="false">AVERAGE(C1295:C1324)</f>
        <v>3520433.33333333</v>
      </c>
    </row>
    <row r="1325" customFormat="false" ht="11.25" hidden="false" customHeight="false" outlineLevel="0" collapsed="false">
      <c r="A1325" s="199" t="n">
        <v>36868</v>
      </c>
      <c r="B1325" s="192" t="n">
        <v>36868</v>
      </c>
      <c r="C1325" s="306" t="n">
        <f aca="false">VLOOKUP($B1325,data!$A$6:$M$15000,12)</f>
        <v>3398000</v>
      </c>
      <c r="D1325" s="9" t="n">
        <f aca="false">IF(B1325&lt;&gt;"",MONTH(B1325),0)</f>
        <v>12</v>
      </c>
      <c r="E1325" s="306" t="n">
        <f aca="false">AVERAGE(C1319:C1325)</f>
        <v>3285714.28571429</v>
      </c>
      <c r="F1325" s="306" t="n">
        <f aca="false">AVERAGE(C1296:C1325)</f>
        <v>3513400</v>
      </c>
    </row>
    <row r="1326" customFormat="false" ht="11.25" hidden="false" customHeight="false" outlineLevel="0" collapsed="false">
      <c r="A1326" s="199" t="n">
        <v>36869</v>
      </c>
      <c r="B1326" s="192" t="n">
        <v>36869</v>
      </c>
      <c r="C1326" s="306" t="n">
        <f aca="false">VLOOKUP($B1326,data!$A$6:$M$15000,12)</f>
        <v>2952000</v>
      </c>
      <c r="D1326" s="9" t="n">
        <f aca="false">IF(B1326&lt;&gt;"",MONTH(B1326),0)</f>
        <v>12</v>
      </c>
      <c r="E1326" s="306" t="n">
        <f aca="false">AVERAGE(C1320:C1326)</f>
        <v>3271142.85714286</v>
      </c>
      <c r="F1326" s="306" t="n">
        <f aca="false">AVERAGE(C1297:C1326)</f>
        <v>3487200</v>
      </c>
    </row>
    <row r="1327" customFormat="false" ht="11.25" hidden="false" customHeight="false" outlineLevel="0" collapsed="false">
      <c r="A1327" s="199" t="n">
        <v>36870</v>
      </c>
      <c r="B1327" s="192" t="n">
        <v>36870</v>
      </c>
      <c r="C1327" s="306" t="n">
        <f aca="false">VLOOKUP($B1327,data!$A$6:$M$15000,12)</f>
        <v>3063000</v>
      </c>
      <c r="D1327" s="9" t="n">
        <f aca="false">IF(B1327&lt;&gt;"",MONTH(B1327),0)</f>
        <v>12</v>
      </c>
      <c r="E1327" s="306" t="n">
        <f aca="false">AVERAGE(C1321:C1327)</f>
        <v>3277000</v>
      </c>
      <c r="F1327" s="306" t="n">
        <f aca="false">AVERAGE(C1298:C1327)</f>
        <v>3459666.66666667</v>
      </c>
    </row>
    <row r="1328" customFormat="false" ht="11.25" hidden="false" customHeight="false" outlineLevel="0" collapsed="false">
      <c r="A1328" s="199" t="n">
        <v>36871</v>
      </c>
      <c r="B1328" s="192" t="n">
        <v>36871</v>
      </c>
      <c r="C1328" s="306" t="n">
        <f aca="false">VLOOKUP($B1328,data!$A$6:$M$15000,12)</f>
        <v>3707000</v>
      </c>
      <c r="D1328" s="9" t="n">
        <f aca="false">IF(B1328&lt;&gt;"",MONTH(B1328),0)</f>
        <v>12</v>
      </c>
      <c r="E1328" s="306" t="n">
        <f aca="false">AVERAGE(C1322:C1328)</f>
        <v>3313142.85714286</v>
      </c>
      <c r="F1328" s="306" t="n">
        <f aca="false">AVERAGE(C1299:C1328)</f>
        <v>3457133.33333333</v>
      </c>
    </row>
    <row r="1329" customFormat="false" ht="11.25" hidden="false" customHeight="false" outlineLevel="0" collapsed="false">
      <c r="A1329" s="199" t="n">
        <v>36872</v>
      </c>
      <c r="B1329" s="192" t="n">
        <v>36872</v>
      </c>
      <c r="C1329" s="306" t="n">
        <f aca="false">VLOOKUP($B1329,data!$A$6:$M$15000,12)</f>
        <v>3865000</v>
      </c>
      <c r="D1329" s="9" t="n">
        <f aca="false">IF(B1329&lt;&gt;"",MONTH(B1329),0)</f>
        <v>12</v>
      </c>
      <c r="E1329" s="306" t="n">
        <f aca="false">AVERAGE(C1323:C1329)</f>
        <v>3407428.57142857</v>
      </c>
      <c r="F1329" s="306" t="n">
        <f aca="false">AVERAGE(C1300:C1329)</f>
        <v>3456833.33333333</v>
      </c>
    </row>
    <row r="1330" customFormat="false" ht="11.25" hidden="false" customHeight="false" outlineLevel="0" collapsed="false">
      <c r="A1330" s="199" t="n">
        <v>36873</v>
      </c>
      <c r="B1330" s="192" t="n">
        <v>36873</v>
      </c>
      <c r="C1330" s="306" t="n">
        <f aca="false">VLOOKUP($B1330,data!$A$6:$M$15000,12)</f>
        <v>3999000</v>
      </c>
      <c r="D1330" s="9" t="n">
        <f aca="false">IF(B1330&lt;&gt;"",MONTH(B1330),0)</f>
        <v>12</v>
      </c>
      <c r="E1330" s="306" t="n">
        <f aca="false">AVERAGE(C1324:C1330)</f>
        <v>3476285.71428571</v>
      </c>
      <c r="F1330" s="306" t="n">
        <f aca="false">AVERAGE(C1301:C1330)</f>
        <v>3443800</v>
      </c>
    </row>
    <row r="1331" customFormat="false" ht="11.25" hidden="false" customHeight="false" outlineLevel="0" collapsed="false">
      <c r="A1331" s="199" t="n">
        <v>36874</v>
      </c>
      <c r="B1331" s="192" t="n">
        <v>36874</v>
      </c>
      <c r="C1331" s="306" t="n">
        <f aca="false">VLOOKUP($B1331,data!$A$6:$M$15000,12)</f>
        <v>4014000</v>
      </c>
      <c r="D1331" s="9" t="n">
        <f aca="false">IF(B1331&lt;&gt;"",MONTH(B1331),0)</f>
        <v>12</v>
      </c>
      <c r="E1331" s="306" t="n">
        <f aca="false">AVERAGE(C1325:C1331)</f>
        <v>3571142.85714286</v>
      </c>
      <c r="F1331" s="306" t="n">
        <f aca="false">AVERAGE(C1302:C1331)</f>
        <v>3426700</v>
      </c>
    </row>
    <row r="1332" customFormat="false" ht="11.25" hidden="false" customHeight="false" outlineLevel="0" collapsed="false">
      <c r="A1332" s="199" t="n">
        <v>36875</v>
      </c>
      <c r="B1332" s="192" t="n">
        <v>36875</v>
      </c>
      <c r="C1332" s="306" t="n">
        <f aca="false">VLOOKUP($B1332,data!$A$6:$M$15000,12)</f>
        <v>3858000</v>
      </c>
      <c r="D1332" s="9" t="n">
        <f aca="false">IF(B1332&lt;&gt;"",MONTH(B1332),0)</f>
        <v>12</v>
      </c>
      <c r="E1332" s="306" t="n">
        <f aca="false">AVERAGE(C1326:C1332)</f>
        <v>3636857.14285714</v>
      </c>
      <c r="F1332" s="306" t="n">
        <f aca="false">AVERAGE(C1303:C1332)</f>
        <v>3403566.66666667</v>
      </c>
    </row>
    <row r="1333" customFormat="false" ht="11.25" hidden="false" customHeight="false" outlineLevel="0" collapsed="false">
      <c r="A1333" s="199" t="n">
        <v>36876</v>
      </c>
      <c r="B1333" s="192" t="n">
        <v>36876</v>
      </c>
      <c r="C1333" s="306" t="n">
        <f aca="false">VLOOKUP($B1333,data!$A$6:$M$15000,12)</f>
        <v>3280000</v>
      </c>
      <c r="D1333" s="9" t="n">
        <f aca="false">IF(B1333&lt;&gt;"",MONTH(B1333),0)</f>
        <v>12</v>
      </c>
      <c r="E1333" s="306" t="n">
        <f aca="false">AVERAGE(C1327:C1333)</f>
        <v>3683714.28571429</v>
      </c>
      <c r="F1333" s="306" t="n">
        <f aca="false">AVERAGE(C1304:C1333)</f>
        <v>3371233.33333333</v>
      </c>
    </row>
    <row r="1334" customFormat="false" ht="11.25" hidden="false" customHeight="false" outlineLevel="0" collapsed="false">
      <c r="A1334" s="199" t="n">
        <v>36877</v>
      </c>
      <c r="B1334" s="192" t="n">
        <v>36877</v>
      </c>
      <c r="C1334" s="306" t="n">
        <f aca="false">VLOOKUP($B1334,data!$A$6:$M$15000,12)</f>
        <v>3002000</v>
      </c>
      <c r="D1334" s="9" t="n">
        <f aca="false">IF(B1334&lt;&gt;"",MONTH(B1334),0)</f>
        <v>12</v>
      </c>
      <c r="E1334" s="306" t="n">
        <f aca="false">AVERAGE(C1328:C1334)</f>
        <v>3675000</v>
      </c>
      <c r="F1334" s="306" t="n">
        <f aca="false">AVERAGE(C1305:C1334)</f>
        <v>3343133.33333333</v>
      </c>
    </row>
    <row r="1335" customFormat="false" ht="11.25" hidden="false" customHeight="false" outlineLevel="0" collapsed="false">
      <c r="A1335" s="199" t="n">
        <v>36878</v>
      </c>
      <c r="B1335" s="192" t="n">
        <v>36878</v>
      </c>
      <c r="C1335" s="306" t="n">
        <f aca="false">VLOOKUP($B1335,data!$A$6:$M$15000,12)</f>
        <v>3808000</v>
      </c>
      <c r="D1335" s="9" t="n">
        <f aca="false">IF(B1335&lt;&gt;"",MONTH(B1335),0)</f>
        <v>12</v>
      </c>
      <c r="E1335" s="306" t="n">
        <f aca="false">AVERAGE(C1329:C1335)</f>
        <v>3689428.57142857</v>
      </c>
      <c r="F1335" s="306" t="n">
        <f aca="false">AVERAGE(C1306:C1335)</f>
        <v>3341066.66666667</v>
      </c>
    </row>
    <row r="1336" customFormat="false" ht="11.25" hidden="false" customHeight="false" outlineLevel="0" collapsed="false">
      <c r="A1336" s="199" t="n">
        <v>36879</v>
      </c>
      <c r="B1336" s="192" t="n">
        <v>36879</v>
      </c>
      <c r="C1336" s="306" t="n">
        <f aca="false">VLOOKUP($B1336,data!$A$6:$M$15000,12)</f>
        <v>3906000</v>
      </c>
      <c r="D1336" s="9" t="n">
        <f aca="false">IF(B1336&lt;&gt;"",MONTH(B1336),0)</f>
        <v>12</v>
      </c>
      <c r="E1336" s="306" t="n">
        <f aca="false">AVERAGE(C1330:C1336)</f>
        <v>3695285.71428571</v>
      </c>
      <c r="F1336" s="306" t="n">
        <f aca="false">AVERAGE(C1307:C1336)</f>
        <v>3356000</v>
      </c>
    </row>
    <row r="1337" customFormat="false" ht="11.25" hidden="false" customHeight="false" outlineLevel="0" collapsed="false">
      <c r="A1337" s="199" t="n">
        <v>36880</v>
      </c>
      <c r="B1337" s="192" t="n">
        <v>36880</v>
      </c>
      <c r="C1337" s="306" t="n">
        <f aca="false">VLOOKUP($B1337,data!$A$6:$M$15000,12)</f>
        <v>3927000</v>
      </c>
      <c r="D1337" s="9" t="n">
        <f aca="false">IF(B1337&lt;&gt;"",MONTH(B1337),0)</f>
        <v>12</v>
      </c>
      <c r="E1337" s="306" t="n">
        <f aca="false">AVERAGE(C1331:C1337)</f>
        <v>3685000</v>
      </c>
      <c r="F1337" s="306" t="n">
        <f aca="false">AVERAGE(C1308:C1337)</f>
        <v>3367066.66666667</v>
      </c>
    </row>
    <row r="1338" customFormat="false" ht="11.25" hidden="false" customHeight="false" outlineLevel="0" collapsed="false">
      <c r="A1338" s="199" t="n">
        <v>36881</v>
      </c>
      <c r="B1338" s="192" t="n">
        <v>36881</v>
      </c>
      <c r="C1338" s="306" t="n">
        <f aca="false">VLOOKUP($B1338,data!$A$6:$M$15000,12)</f>
        <v>3930000</v>
      </c>
      <c r="D1338" s="9" t="n">
        <f aca="false">IF(B1338&lt;&gt;"",MONTH(B1338),0)</f>
        <v>12</v>
      </c>
      <c r="E1338" s="306" t="n">
        <f aca="false">AVERAGE(C1332:C1338)</f>
        <v>3673000</v>
      </c>
      <c r="F1338" s="306" t="n">
        <f aca="false">AVERAGE(C1309:C1338)</f>
        <v>3384600</v>
      </c>
    </row>
    <row r="1339" customFormat="false" ht="11.25" hidden="false" customHeight="false" outlineLevel="0" collapsed="false">
      <c r="A1339" s="199" t="n">
        <v>36882</v>
      </c>
      <c r="B1339" s="192" t="n">
        <v>36882</v>
      </c>
      <c r="C1339" s="306" t="n">
        <f aca="false">VLOOKUP($B1339,data!$A$6:$M$15000,12)</f>
        <v>3763000</v>
      </c>
      <c r="D1339" s="9" t="n">
        <f aca="false">IF(B1339&lt;&gt;"",MONTH(B1339),0)</f>
        <v>12</v>
      </c>
      <c r="E1339" s="306" t="n">
        <f aca="false">AVERAGE(C1333:C1339)</f>
        <v>3659428.57142857</v>
      </c>
      <c r="F1339" s="306" t="n">
        <f aca="false">AVERAGE(C1310:C1339)</f>
        <v>3398700</v>
      </c>
    </row>
    <row r="1340" customFormat="false" ht="11.25" hidden="false" customHeight="false" outlineLevel="0" collapsed="false">
      <c r="A1340" s="199" t="n">
        <v>36883</v>
      </c>
      <c r="B1340" s="192" t="n">
        <v>36883</v>
      </c>
      <c r="C1340" s="306" t="n">
        <f aca="false">VLOOKUP($B1340,data!$A$6:$M$15000,12)</f>
        <v>3457000</v>
      </c>
      <c r="D1340" s="9" t="n">
        <f aca="false">IF(B1340&lt;&gt;"",MONTH(B1340),0)</f>
        <v>12</v>
      </c>
      <c r="E1340" s="306" t="n">
        <f aca="false">AVERAGE(C1334:C1340)</f>
        <v>3684714.28571429</v>
      </c>
      <c r="F1340" s="306" t="n">
        <f aca="false">AVERAGE(C1311:C1340)</f>
        <v>3420233.33333333</v>
      </c>
    </row>
    <row r="1341" customFormat="false" ht="11.25" hidden="false" customHeight="false" outlineLevel="0" collapsed="false">
      <c r="A1341" s="199" t="n">
        <v>36884</v>
      </c>
      <c r="B1341" s="192" t="n">
        <v>36884</v>
      </c>
      <c r="C1341" s="306" t="n">
        <f aca="false">VLOOKUP($B1341,data!$A$6:$M$15000,12)</f>
        <v>3160000</v>
      </c>
      <c r="D1341" s="9" t="n">
        <f aca="false">IF(B1341&lt;&gt;"",MONTH(B1341),0)</f>
        <v>12</v>
      </c>
      <c r="E1341" s="306" t="n">
        <f aca="false">AVERAGE(C1335:C1341)</f>
        <v>3707285.71428571</v>
      </c>
      <c r="F1341" s="306" t="n">
        <f aca="false">AVERAGE(C1312:C1341)</f>
        <v>3430000</v>
      </c>
    </row>
    <row r="1342" customFormat="false" ht="11.25" hidden="false" customHeight="false" outlineLevel="0" collapsed="false">
      <c r="A1342" s="199" t="n">
        <v>36885</v>
      </c>
      <c r="B1342" s="192" t="n">
        <v>36885</v>
      </c>
      <c r="C1342" s="306" t="n">
        <f aca="false">VLOOKUP($B1342,data!$A$6:$M$15000,12)</f>
        <v>2822000</v>
      </c>
      <c r="D1342" s="9" t="n">
        <f aca="false">IF(B1342&lt;&gt;"",MONTH(B1342),0)</f>
        <v>12</v>
      </c>
      <c r="E1342" s="306" t="n">
        <f aca="false">AVERAGE(C1336:C1342)</f>
        <v>3566428.57142857</v>
      </c>
      <c r="F1342" s="306" t="n">
        <f aca="false">AVERAGE(C1313:C1342)</f>
        <v>3435033.33333333</v>
      </c>
    </row>
    <row r="1343" customFormat="false" ht="11.25" hidden="false" customHeight="false" outlineLevel="0" collapsed="false">
      <c r="A1343" s="199" t="n">
        <v>36886</v>
      </c>
      <c r="B1343" s="192" t="n">
        <v>36886</v>
      </c>
      <c r="C1343" s="306" t="n">
        <f aca="false">VLOOKUP($B1343,data!$A$6:$M$15000,12)</f>
        <v>3435000</v>
      </c>
      <c r="D1343" s="9" t="n">
        <f aca="false">IF(B1343&lt;&gt;"",MONTH(B1343),0)</f>
        <v>12</v>
      </c>
      <c r="E1343" s="306" t="n">
        <f aca="false">AVERAGE(C1337:C1343)</f>
        <v>3499142.85714286</v>
      </c>
      <c r="F1343" s="306" t="n">
        <f aca="false">AVERAGE(C1314:C1343)</f>
        <v>3457100</v>
      </c>
    </row>
    <row r="1344" customFormat="false" ht="11.25" hidden="false" customHeight="false" outlineLevel="0" collapsed="false">
      <c r="A1344" s="199" t="n">
        <v>36887</v>
      </c>
      <c r="B1344" s="192" t="n">
        <v>36887</v>
      </c>
      <c r="C1344" s="306" t="n">
        <f aca="false">VLOOKUP($B1344,data!$A$6:$M$15000,12)</f>
        <v>3597000</v>
      </c>
      <c r="D1344" s="9" t="n">
        <f aca="false">IF(B1344&lt;&gt;"",MONTH(B1344),0)</f>
        <v>12</v>
      </c>
      <c r="E1344" s="306" t="n">
        <f aca="false">AVERAGE(C1338:C1344)</f>
        <v>3452000</v>
      </c>
      <c r="F1344" s="306" t="n">
        <f aca="false">AVERAGE(C1315:C1344)</f>
        <v>3464400</v>
      </c>
    </row>
    <row r="1345" customFormat="false" ht="11.25" hidden="false" customHeight="false" outlineLevel="0" collapsed="false">
      <c r="A1345" s="199" t="n">
        <v>36888</v>
      </c>
      <c r="B1345" s="192" t="n">
        <v>36888</v>
      </c>
      <c r="C1345" s="306" t="n">
        <f aca="false">VLOOKUP($B1345,data!$A$6:$M$15000,12)</f>
        <v>3458000</v>
      </c>
      <c r="D1345" s="9" t="n">
        <f aca="false">IF(B1345&lt;&gt;"",MONTH(B1345),0)</f>
        <v>12</v>
      </c>
      <c r="E1345" s="306" t="n">
        <f aca="false">AVERAGE(C1339:C1345)</f>
        <v>3384571.42857143</v>
      </c>
      <c r="F1345" s="306" t="n">
        <f aca="false">AVERAGE(C1316:C1345)</f>
        <v>3473700</v>
      </c>
    </row>
    <row r="1346" customFormat="false" ht="11.25" hidden="false" customHeight="false" outlineLevel="0" collapsed="false">
      <c r="A1346" s="199" t="n">
        <v>36889</v>
      </c>
      <c r="B1346" s="192" t="n">
        <v>36889</v>
      </c>
      <c r="C1346" s="306" t="n">
        <f aca="false">VLOOKUP($B1346,data!$A$6:$M$15000,12)</f>
        <v>3247000</v>
      </c>
      <c r="D1346" s="9" t="n">
        <f aca="false">IF(B1346&lt;&gt;"",MONTH(B1346),0)</f>
        <v>12</v>
      </c>
      <c r="E1346" s="306" t="n">
        <f aca="false">AVERAGE(C1340:C1346)</f>
        <v>3310857.14285714</v>
      </c>
      <c r="F1346" s="306" t="n">
        <f aca="false">AVERAGE(C1317:C1346)</f>
        <v>3470000</v>
      </c>
    </row>
    <row r="1347" customFormat="false" ht="11.25" hidden="false" customHeight="false" outlineLevel="0" collapsed="false">
      <c r="A1347" s="199" t="n">
        <v>36890</v>
      </c>
      <c r="B1347" s="192" t="n">
        <v>36890</v>
      </c>
      <c r="C1347" s="306" t="n">
        <f aca="false">VLOOKUP($B1347,data!$A$6:$M$15000,12)</f>
        <v>2988000</v>
      </c>
      <c r="D1347" s="9" t="n">
        <f aca="false">IF(B1347&lt;&gt;"",MONTH(B1347),0)</f>
        <v>12</v>
      </c>
      <c r="E1347" s="306" t="n">
        <f aca="false">AVERAGE(C1341:C1347)</f>
        <v>3243857.14285714</v>
      </c>
      <c r="F1347" s="306" t="n">
        <f aca="false">AVERAGE(C1318:C1347)</f>
        <v>3454233.33333333</v>
      </c>
    </row>
    <row r="1348" customFormat="false" ht="11.25" hidden="false" customHeight="false" outlineLevel="0" collapsed="false">
      <c r="A1348" s="199" t="n">
        <v>36891</v>
      </c>
      <c r="B1348" s="192" t="n">
        <v>36891</v>
      </c>
      <c r="C1348" s="306" t="n">
        <f aca="false">VLOOKUP($B1348,data!$A$6:$M$15000,12)</f>
        <v>2817000</v>
      </c>
      <c r="D1348" s="9" t="n">
        <f aca="false">IF(B1348&lt;&gt;"",MONTH(B1348),0)</f>
        <v>12</v>
      </c>
      <c r="E1348" s="306" t="n">
        <f aca="false">AVERAGE(C1342:C1348)</f>
        <v>3194857.14285714</v>
      </c>
      <c r="F1348" s="306" t="n">
        <f aca="false">AVERAGE(C1319:C1348)</f>
        <v>3435166.66666667</v>
      </c>
    </row>
    <row r="1349" customFormat="false" ht="11.25" hidden="false" customHeight="false" outlineLevel="0" collapsed="false">
      <c r="A1349" s="320" t="s">
        <v>70</v>
      </c>
      <c r="B1349" s="321" t="s">
        <v>71</v>
      </c>
      <c r="C1349" s="375" t="s">
        <v>84</v>
      </c>
      <c r="D1349" s="279" t="s">
        <v>99</v>
      </c>
      <c r="E1349" s="306"/>
      <c r="F1349" s="306"/>
    </row>
    <row r="1350" customFormat="false" ht="11.25" hidden="false" customHeight="false" outlineLevel="0" collapsed="false">
      <c r="A1350" s="199" t="n">
        <v>36892</v>
      </c>
      <c r="B1350" s="192" t="n">
        <v>36892</v>
      </c>
      <c r="C1350" s="306" t="n">
        <f aca="false">VLOOKUP($B1350,data!$A$6:$M$15000,12)</f>
        <v>2898000</v>
      </c>
      <c r="D1350" s="9" t="n">
        <f aca="false">IF(B1350&lt;&gt;"",MONTH(B1350),0)</f>
        <v>1</v>
      </c>
      <c r="E1350" s="306" t="n">
        <f aca="false">AVERAGE(C1343:C1350)</f>
        <v>3205714.28571429</v>
      </c>
      <c r="F1350" s="306" t="n">
        <f aca="false">AVERAGE(C1320:C1350)</f>
        <v>3429966.66666667</v>
      </c>
    </row>
    <row r="1351" customFormat="false" ht="11.25" hidden="false" customHeight="false" outlineLevel="0" collapsed="false">
      <c r="A1351" s="199" t="n">
        <v>36893</v>
      </c>
      <c r="B1351" s="192" t="n">
        <v>36893</v>
      </c>
      <c r="C1351" s="306" t="n">
        <f aca="false">VLOOKUP($B1351,data!$A$6:$M$15000,12)</f>
        <v>3361000</v>
      </c>
      <c r="D1351" s="9" t="n">
        <f aca="false">IF(B1351&lt;&gt;"",MONTH(B1351),0)</f>
        <v>1</v>
      </c>
      <c r="E1351" s="306" t="n">
        <f aca="false">AVERAGE(C1344:C1351)</f>
        <v>3195142.85714286</v>
      </c>
      <c r="F1351" s="306" t="n">
        <f aca="false">AVERAGE(C1321:C1351)</f>
        <v>3441266.66666667</v>
      </c>
    </row>
    <row r="1352" customFormat="false" ht="11.25" hidden="false" customHeight="false" outlineLevel="0" collapsed="false">
      <c r="A1352" s="199" t="n">
        <v>36894</v>
      </c>
      <c r="B1352" s="192" t="n">
        <v>36894</v>
      </c>
      <c r="C1352" s="306" t="n">
        <f aca="false">VLOOKUP($B1352,data!$A$6:$M$15000,12)</f>
        <v>3500000</v>
      </c>
      <c r="D1352" s="9" t="n">
        <f aca="false">IF(B1352&lt;&gt;"",MONTH(B1352),0)</f>
        <v>1</v>
      </c>
      <c r="E1352" s="306" t="n">
        <f aca="false">AVERAGE(C1345:C1352)</f>
        <v>3181285.71428571</v>
      </c>
      <c r="F1352" s="306" t="n">
        <f aca="false">AVERAGE(C1322:C1352)</f>
        <v>3442800</v>
      </c>
    </row>
    <row r="1353" customFormat="false" ht="11.25" hidden="false" customHeight="false" outlineLevel="0" collapsed="false">
      <c r="A1353" s="199" t="n">
        <v>36895</v>
      </c>
      <c r="B1353" s="192" t="n">
        <v>36895</v>
      </c>
      <c r="C1353" s="306" t="n">
        <f aca="false">VLOOKUP($B1353,data!$A$6:$M$15000,12)</f>
        <v>3401000</v>
      </c>
      <c r="D1353" s="9" t="n">
        <f aca="false">IF(B1353&lt;&gt;"",MONTH(B1353),0)</f>
        <v>1</v>
      </c>
      <c r="E1353" s="306" t="n">
        <f aca="false">AVERAGE(C1346:C1353)</f>
        <v>3173142.85714286</v>
      </c>
      <c r="F1353" s="306" t="n">
        <f aca="false">AVERAGE(C1323:C1353)</f>
        <v>3449333.33333333</v>
      </c>
    </row>
    <row r="1354" customFormat="false" ht="11.25" hidden="false" customHeight="false" outlineLevel="0" collapsed="false">
      <c r="A1354" s="199" t="n">
        <v>36896</v>
      </c>
      <c r="B1354" s="192" t="n">
        <v>36896</v>
      </c>
      <c r="C1354" s="306" t="n">
        <f aca="false">VLOOKUP($B1354,data!$A$6:$M$15000,12)</f>
        <v>3459000</v>
      </c>
      <c r="D1354" s="9" t="n">
        <f aca="false">IF(B1354&lt;&gt;"",MONTH(B1354),0)</f>
        <v>1</v>
      </c>
      <c r="E1354" s="306" t="n">
        <f aca="false">AVERAGE(C1347:C1354)</f>
        <v>3203428.57142857</v>
      </c>
      <c r="F1354" s="306" t="n">
        <f aca="false">AVERAGE(C1324:C1354)</f>
        <v>3447400</v>
      </c>
    </row>
    <row r="1355" customFormat="false" ht="11.25" hidden="false" customHeight="false" outlineLevel="0" collapsed="false">
      <c r="A1355" s="199" t="n">
        <v>36897</v>
      </c>
      <c r="B1355" s="192" t="n">
        <v>36897</v>
      </c>
      <c r="C1355" s="306" t="n">
        <f aca="false">VLOOKUP($B1355,data!$A$6:$M$15000,12)</f>
        <v>3074000</v>
      </c>
      <c r="D1355" s="9" t="n">
        <f aca="false">IF(B1355&lt;&gt;"",MONTH(B1355),0)</f>
        <v>1</v>
      </c>
      <c r="E1355" s="306" t="n">
        <f aca="false">AVERAGE(C1348:C1355)</f>
        <v>3215714.28571429</v>
      </c>
      <c r="F1355" s="306" t="n">
        <f aca="false">AVERAGE(C1325:C1355)</f>
        <v>3438200</v>
      </c>
    </row>
    <row r="1356" customFormat="false" ht="11.25" hidden="false" customHeight="false" outlineLevel="0" collapsed="false">
      <c r="A1356" s="199" t="n">
        <v>36898</v>
      </c>
      <c r="B1356" s="192" t="n">
        <v>36898</v>
      </c>
      <c r="C1356" s="306" t="n">
        <f aca="false">VLOOKUP($B1356,data!$A$6:$M$15000,12)</f>
        <v>3196000</v>
      </c>
      <c r="D1356" s="9" t="n">
        <f aca="false">IF(B1356&lt;&gt;"",MONTH(B1356),0)</f>
        <v>1</v>
      </c>
      <c r="E1356" s="306" t="n">
        <f aca="false">AVERAGE(C1350:C1356)</f>
        <v>3269857.14285714</v>
      </c>
      <c r="F1356" s="306" t="n">
        <f aca="false">AVERAGE(C1326:C1356)</f>
        <v>3431466.66666667</v>
      </c>
    </row>
    <row r="1357" customFormat="false" ht="11.25" hidden="false" customHeight="false" outlineLevel="0" collapsed="false">
      <c r="A1357" s="199" t="n">
        <v>36899</v>
      </c>
      <c r="B1357" s="192" t="n">
        <v>36899</v>
      </c>
      <c r="C1357" s="306" t="n">
        <f aca="false">VLOOKUP($B1357,data!$A$6:$M$15000,12)</f>
        <v>4396000</v>
      </c>
      <c r="D1357" s="9" t="n">
        <f aca="false">IF(B1357&lt;&gt;"",MONTH(B1357),0)</f>
        <v>1</v>
      </c>
      <c r="E1357" s="306" t="n">
        <f aca="false">AVERAGE(C1351:C1357)</f>
        <v>3483857.14285714</v>
      </c>
      <c r="F1357" s="306" t="n">
        <f aca="false">AVERAGE(C1327:C1357)</f>
        <v>3479600</v>
      </c>
    </row>
    <row r="1358" customFormat="false" ht="11.25" hidden="false" customHeight="false" outlineLevel="0" collapsed="false">
      <c r="A1358" s="199" t="n">
        <v>36900</v>
      </c>
      <c r="B1358" s="192" t="n">
        <v>36900</v>
      </c>
      <c r="C1358" s="306" t="n">
        <f aca="false">VLOOKUP($B1358,data!$A$6:$M$15000,12)</f>
        <v>4103000</v>
      </c>
      <c r="D1358" s="9" t="n">
        <f aca="false">IF(B1358&lt;&gt;"",MONTH(B1358),0)</f>
        <v>1</v>
      </c>
      <c r="E1358" s="306" t="n">
        <f aca="false">AVERAGE(C1352:C1358)</f>
        <v>3589857.14285714</v>
      </c>
      <c r="F1358" s="306" t="n">
        <f aca="false">AVERAGE(C1328:C1358)</f>
        <v>3514266.66666667</v>
      </c>
    </row>
    <row r="1359" customFormat="false" ht="11.25" hidden="false" customHeight="false" outlineLevel="0" collapsed="false">
      <c r="A1359" s="199" t="n">
        <v>36901</v>
      </c>
      <c r="B1359" s="192" t="n">
        <v>36901</v>
      </c>
      <c r="C1359" s="306" t="n">
        <f aca="false">VLOOKUP($B1359,data!$A$6:$M$15000,12)</f>
        <v>4614000</v>
      </c>
      <c r="D1359" s="9" t="n">
        <f aca="false">IF(B1359&lt;&gt;"",MONTH(B1359),0)</f>
        <v>1</v>
      </c>
      <c r="E1359" s="306" t="n">
        <f aca="false">AVERAGE(C1353:C1359)</f>
        <v>3749000</v>
      </c>
      <c r="F1359" s="306" t="n">
        <f aca="false">AVERAGE(C1329:C1359)</f>
        <v>3544500</v>
      </c>
    </row>
    <row r="1360" customFormat="false" ht="11.25" hidden="false" customHeight="false" outlineLevel="0" collapsed="false">
      <c r="A1360" s="199" t="n">
        <v>36902</v>
      </c>
      <c r="B1360" s="192" t="n">
        <v>36902</v>
      </c>
      <c r="C1360" s="306" t="n">
        <f aca="false">VLOOKUP($B1360,data!$A$6:$M$15000,12)</f>
        <v>4564000</v>
      </c>
      <c r="D1360" s="9" t="n">
        <f aca="false">IF(B1360&lt;&gt;"",MONTH(B1360),0)</f>
        <v>1</v>
      </c>
      <c r="E1360" s="306" t="n">
        <f aca="false">AVERAGE(C1354:C1360)</f>
        <v>3915142.85714286</v>
      </c>
      <c r="F1360" s="306" t="n">
        <f aca="false">AVERAGE(C1330:C1360)</f>
        <v>3567800</v>
      </c>
    </row>
    <row r="1361" customFormat="false" ht="11.25" hidden="false" customHeight="false" outlineLevel="0" collapsed="false">
      <c r="A1361" s="199" t="n">
        <v>36903</v>
      </c>
      <c r="B1361" s="192" t="n">
        <v>36903</v>
      </c>
      <c r="C1361" s="306" t="n">
        <f aca="false">VLOOKUP($B1361,data!$A$6:$M$15000,12)</f>
        <v>4681000</v>
      </c>
      <c r="D1361" s="9" t="n">
        <f aca="false">IF(B1361&lt;&gt;"",MONTH(B1361),0)</f>
        <v>1</v>
      </c>
      <c r="E1361" s="306" t="n">
        <f aca="false">AVERAGE(C1355:C1361)</f>
        <v>4089714.28571429</v>
      </c>
      <c r="F1361" s="306" t="n">
        <f aca="false">AVERAGE(C1331:C1361)</f>
        <v>3590533.33333333</v>
      </c>
    </row>
    <row r="1362" customFormat="false" ht="11.25" hidden="false" customHeight="false" outlineLevel="0" collapsed="false">
      <c r="A1362" s="199" t="n">
        <v>36904</v>
      </c>
      <c r="B1362" s="192" t="n">
        <v>36904</v>
      </c>
      <c r="C1362" s="306" t="n">
        <f aca="false">VLOOKUP($B1362,data!$A$6:$M$15000,12)</f>
        <v>4189000</v>
      </c>
      <c r="D1362" s="9" t="n">
        <f aca="false">IF(B1362&lt;&gt;"",MONTH(B1362),0)</f>
        <v>1</v>
      </c>
      <c r="E1362" s="306" t="n">
        <f aca="false">AVERAGE(C1356:C1362)</f>
        <v>4249000</v>
      </c>
      <c r="F1362" s="306" t="n">
        <f aca="false">AVERAGE(C1332:C1362)</f>
        <v>3596366.66666667</v>
      </c>
    </row>
    <row r="1363" customFormat="false" ht="11.25" hidden="false" customHeight="false" outlineLevel="0" collapsed="false">
      <c r="A1363" s="199" t="n">
        <v>36905</v>
      </c>
      <c r="B1363" s="192" t="n">
        <v>36905</v>
      </c>
      <c r="C1363" s="306" t="n">
        <f aca="false">VLOOKUP($B1363,data!$A$6:$M$15000,12)</f>
        <v>4091000</v>
      </c>
      <c r="D1363" s="9" t="n">
        <f aca="false">IF(B1363&lt;&gt;"",MONTH(B1363),0)</f>
        <v>1</v>
      </c>
      <c r="E1363" s="306" t="n">
        <f aca="false">AVERAGE(C1357:C1363)</f>
        <v>4376857.14285714</v>
      </c>
      <c r="F1363" s="306" t="n">
        <f aca="false">AVERAGE(C1333:C1363)</f>
        <v>3604133.33333333</v>
      </c>
    </row>
    <row r="1364" customFormat="false" ht="11.25" hidden="false" customHeight="false" outlineLevel="0" collapsed="false">
      <c r="A1364" s="199" t="n">
        <v>36906</v>
      </c>
      <c r="B1364" s="192" t="n">
        <v>36906</v>
      </c>
      <c r="C1364" s="306" t="n">
        <f aca="false">VLOOKUP($B1364,data!$A$6:$M$15000,12)</f>
        <v>5076000</v>
      </c>
      <c r="D1364" s="9" t="n">
        <f aca="false">IF(B1364&lt;&gt;"",MONTH(B1364),0)</f>
        <v>1</v>
      </c>
      <c r="E1364" s="306" t="n">
        <f aca="false">AVERAGE(C1358:C1364)</f>
        <v>4474000</v>
      </c>
      <c r="F1364" s="306" t="n">
        <f aca="false">AVERAGE(C1334:C1364)</f>
        <v>3664000</v>
      </c>
    </row>
    <row r="1365" customFormat="false" ht="11.25" hidden="false" customHeight="false" outlineLevel="0" collapsed="false">
      <c r="A1365" s="199" t="n">
        <v>36907</v>
      </c>
      <c r="B1365" s="192" t="n">
        <v>36907</v>
      </c>
      <c r="C1365" s="306" t="n">
        <f aca="false">VLOOKUP($B1365,data!$A$6:$M$15000,12)</f>
        <v>5211000</v>
      </c>
      <c r="D1365" s="9" t="n">
        <f aca="false">IF(B1365&lt;&gt;"",MONTH(B1365),0)</f>
        <v>1</v>
      </c>
      <c r="E1365" s="306" t="n">
        <f aca="false">AVERAGE(C1359:C1365)</f>
        <v>4632285.71428572</v>
      </c>
      <c r="F1365" s="306" t="n">
        <f aca="false">AVERAGE(C1335:C1365)</f>
        <v>3737633.33333333</v>
      </c>
    </row>
    <row r="1366" customFormat="false" ht="11.25" hidden="false" customHeight="false" outlineLevel="0" collapsed="false">
      <c r="A1366" s="199" t="n">
        <v>36908</v>
      </c>
      <c r="B1366" s="192" t="n">
        <v>36908</v>
      </c>
      <c r="C1366" s="306" t="n">
        <f aca="false">VLOOKUP($B1366,data!$A$6:$M$15000,12)</f>
        <v>4989000</v>
      </c>
      <c r="D1366" s="9" t="n">
        <f aca="false">IF(B1366&lt;&gt;"",MONTH(B1366),0)</f>
        <v>1</v>
      </c>
      <c r="E1366" s="306" t="n">
        <f aca="false">AVERAGE(C1360:C1366)</f>
        <v>4685857.14285714</v>
      </c>
      <c r="F1366" s="306" t="n">
        <f aca="false">AVERAGE(C1336:C1366)</f>
        <v>3777000</v>
      </c>
    </row>
    <row r="1367" customFormat="false" ht="11.25" hidden="false" customHeight="false" outlineLevel="0" collapsed="false">
      <c r="A1367" s="199" t="n">
        <v>36909</v>
      </c>
      <c r="B1367" s="192" t="n">
        <v>36909</v>
      </c>
      <c r="C1367" s="306" t="n">
        <f aca="false">VLOOKUP($B1367,data!$A$6:$M$15000,12)</f>
        <v>4675000</v>
      </c>
      <c r="D1367" s="9" t="n">
        <f aca="false">IF(B1367&lt;&gt;"",MONTH(B1367),0)</f>
        <v>1</v>
      </c>
      <c r="E1367" s="306" t="n">
        <f aca="false">AVERAGE(C1361:C1367)</f>
        <v>4701714.28571429</v>
      </c>
      <c r="F1367" s="306" t="n">
        <f aca="false">AVERAGE(C1337:C1367)</f>
        <v>3802633.33333333</v>
      </c>
    </row>
    <row r="1368" customFormat="false" ht="11.25" hidden="false" customHeight="false" outlineLevel="0" collapsed="false">
      <c r="A1368" s="199" t="n">
        <v>36910</v>
      </c>
      <c r="B1368" s="192" t="n">
        <v>36910</v>
      </c>
      <c r="C1368" s="306" t="n">
        <f aca="false">VLOOKUP($B1368,data!$A$6:$M$15000,12)</f>
        <v>4374000</v>
      </c>
      <c r="D1368" s="9" t="n">
        <f aca="false">IF(B1368&lt;&gt;"",MONTH(B1368),0)</f>
        <v>1</v>
      </c>
      <c r="E1368" s="306" t="n">
        <f aca="false">AVERAGE(C1362:C1368)</f>
        <v>4657857.14285714</v>
      </c>
      <c r="F1368" s="306" t="n">
        <f aca="false">AVERAGE(C1338:C1368)</f>
        <v>3817533.33333333</v>
      </c>
    </row>
    <row r="1369" customFormat="false" ht="11.25" hidden="false" customHeight="false" outlineLevel="0" collapsed="false">
      <c r="A1369" s="199" t="n">
        <v>36911</v>
      </c>
      <c r="B1369" s="192" t="n">
        <v>36911</v>
      </c>
      <c r="C1369" s="306" t="n">
        <f aca="false">VLOOKUP($B1369,data!$A$6:$M$15000,12)</f>
        <v>3812000</v>
      </c>
      <c r="D1369" s="9" t="n">
        <f aca="false">IF(B1369&lt;&gt;"",MONTH(B1369),0)</f>
        <v>1</v>
      </c>
      <c r="E1369" s="306" t="n">
        <f aca="false">AVERAGE(C1363:C1369)</f>
        <v>4604000</v>
      </c>
      <c r="F1369" s="306" t="n">
        <f aca="false">AVERAGE(C1339:C1369)</f>
        <v>3813600</v>
      </c>
    </row>
    <row r="1370" customFormat="false" ht="11.25" hidden="false" customHeight="false" outlineLevel="0" collapsed="false">
      <c r="A1370" s="199" t="n">
        <v>36912</v>
      </c>
      <c r="B1370" s="192" t="n">
        <v>36912</v>
      </c>
      <c r="C1370" s="306" t="n">
        <f aca="false">VLOOKUP($B1370,data!$A$6:$M$15000,12)</f>
        <v>3668000</v>
      </c>
      <c r="D1370" s="9" t="n">
        <f aca="false">IF(B1370&lt;&gt;"",MONTH(B1370),0)</f>
        <v>1</v>
      </c>
      <c r="E1370" s="306" t="n">
        <f aca="false">AVERAGE(C1364:C1370)</f>
        <v>4543571.42857143</v>
      </c>
      <c r="F1370" s="306" t="n">
        <f aca="false">AVERAGE(C1340:C1370)</f>
        <v>3810433.33333333</v>
      </c>
    </row>
    <row r="1371" customFormat="false" ht="11.25" hidden="false" customHeight="false" outlineLevel="0" collapsed="false">
      <c r="A1371" s="199" t="n">
        <v>36913</v>
      </c>
      <c r="B1371" s="192" t="n">
        <v>36913</v>
      </c>
      <c r="C1371" s="306" t="n">
        <f aca="false">VLOOKUP($B1371,data!$A$6:$M$15000,12)</f>
        <v>4284000</v>
      </c>
      <c r="D1371" s="9" t="n">
        <f aca="false">IF(B1371&lt;&gt;"",MONTH(B1371),0)</f>
        <v>1</v>
      </c>
      <c r="E1371" s="306" t="n">
        <f aca="false">AVERAGE(C1365:C1371)</f>
        <v>4430428.57142857</v>
      </c>
      <c r="F1371" s="306" t="n">
        <f aca="false">AVERAGE(C1341:C1371)</f>
        <v>3838000</v>
      </c>
    </row>
    <row r="1372" customFormat="false" ht="11.25" hidden="false" customHeight="false" outlineLevel="0" collapsed="false">
      <c r="A1372" s="199" t="n">
        <v>36914</v>
      </c>
      <c r="B1372" s="192" t="n">
        <v>36914</v>
      </c>
      <c r="C1372" s="306" t="n">
        <f aca="false">VLOOKUP($B1372,data!$A$6:$M$15000,12)</f>
        <v>4313000</v>
      </c>
      <c r="D1372" s="9" t="n">
        <f aca="false">IF(B1372&lt;&gt;"",MONTH(B1372),0)</f>
        <v>1</v>
      </c>
      <c r="E1372" s="306" t="n">
        <f aca="false">AVERAGE(C1366:C1372)</f>
        <v>4302142.85714286</v>
      </c>
      <c r="F1372" s="306" t="n">
        <f aca="false">AVERAGE(C1342:C1372)</f>
        <v>3876433.33333333</v>
      </c>
    </row>
    <row r="1373" customFormat="false" ht="11.25" hidden="false" customHeight="false" outlineLevel="0" collapsed="false">
      <c r="A1373" s="199" t="n">
        <v>36915</v>
      </c>
      <c r="B1373" s="192" t="n">
        <v>36915</v>
      </c>
      <c r="C1373" s="306" t="n">
        <f aca="false">VLOOKUP($B1373,data!$A$6:$M$15000,12)</f>
        <v>4734000</v>
      </c>
      <c r="D1373" s="9" t="n">
        <f aca="false">IF(B1373&lt;&gt;"",MONTH(B1373),0)</f>
        <v>1</v>
      </c>
      <c r="E1373" s="306" t="n">
        <f aca="false">AVERAGE(C1367:C1373)</f>
        <v>4265714.28571429</v>
      </c>
      <c r="F1373" s="306" t="n">
        <f aca="false">AVERAGE(C1343:C1373)</f>
        <v>3940166.66666667</v>
      </c>
    </row>
    <row r="1374" customFormat="false" ht="11.25" hidden="false" customHeight="false" outlineLevel="0" collapsed="false">
      <c r="A1374" s="199" t="n">
        <v>36916</v>
      </c>
      <c r="B1374" s="192" t="n">
        <v>36916</v>
      </c>
      <c r="C1374" s="306" t="n">
        <f aca="false">VLOOKUP($B1374,data!$A$6:$M$15000,12)</f>
        <v>4822000</v>
      </c>
      <c r="D1374" s="9" t="n">
        <f aca="false">IF(B1374&lt;&gt;"",MONTH(B1374),0)</f>
        <v>1</v>
      </c>
      <c r="E1374" s="306" t="n">
        <f aca="false">AVERAGE(C1368:C1374)</f>
        <v>4286714.28571429</v>
      </c>
      <c r="F1374" s="306" t="n">
        <f aca="false">AVERAGE(C1344:C1374)</f>
        <v>3986400</v>
      </c>
    </row>
    <row r="1375" customFormat="false" ht="11.25" hidden="false" customHeight="false" outlineLevel="0" collapsed="false">
      <c r="A1375" s="199" t="n">
        <v>36917</v>
      </c>
      <c r="B1375" s="192" t="n">
        <v>36917</v>
      </c>
      <c r="C1375" s="306" t="n">
        <f aca="false">VLOOKUP($B1375,data!$A$6:$M$15000,12)</f>
        <v>4982000</v>
      </c>
      <c r="D1375" s="9" t="n">
        <f aca="false">IF(B1375&lt;&gt;"",MONTH(B1375),0)</f>
        <v>1</v>
      </c>
      <c r="E1375" s="306" t="n">
        <f aca="false">AVERAGE(C1369:C1375)</f>
        <v>4373571.42857143</v>
      </c>
      <c r="F1375" s="306" t="n">
        <f aca="false">AVERAGE(C1345:C1375)</f>
        <v>4032566.66666667</v>
      </c>
    </row>
    <row r="1376" customFormat="false" ht="11.25" hidden="false" customHeight="false" outlineLevel="0" collapsed="false">
      <c r="A1376" s="199" t="n">
        <v>36918</v>
      </c>
      <c r="B1376" s="192" t="n">
        <v>36918</v>
      </c>
      <c r="C1376" s="306" t="n">
        <f aca="false">VLOOKUP($B1376,data!$A$6:$M$15000,12)</f>
        <v>4552000</v>
      </c>
      <c r="D1376" s="9" t="n">
        <f aca="false">IF(B1376&lt;&gt;"",MONTH(B1376),0)</f>
        <v>1</v>
      </c>
      <c r="E1376" s="306" t="n">
        <f aca="false">AVERAGE(C1370:C1376)</f>
        <v>4479285.71428572</v>
      </c>
      <c r="F1376" s="306" t="n">
        <f aca="false">AVERAGE(C1346:C1376)</f>
        <v>4069033.33333333</v>
      </c>
    </row>
    <row r="1377" customFormat="false" ht="11.25" hidden="false" customHeight="false" outlineLevel="0" collapsed="false">
      <c r="A1377" s="199" t="n">
        <v>36919</v>
      </c>
      <c r="B1377" s="192" t="n">
        <v>36919</v>
      </c>
      <c r="C1377" s="306" t="n">
        <f aca="false">VLOOKUP($B1377,data!$A$6:$M$15000,12)</f>
        <v>4098000</v>
      </c>
      <c r="D1377" s="9" t="n">
        <f aca="false">IF(B1377&lt;&gt;"",MONTH(B1377),0)</f>
        <v>1</v>
      </c>
      <c r="E1377" s="306" t="n">
        <f aca="false">AVERAGE(C1371:C1377)</f>
        <v>4540714.28571429</v>
      </c>
      <c r="F1377" s="306" t="n">
        <f aca="false">AVERAGE(C1347:C1377)</f>
        <v>4097400</v>
      </c>
    </row>
    <row r="1378" customFormat="false" ht="11.25" hidden="false" customHeight="false" outlineLevel="0" collapsed="false">
      <c r="A1378" s="199" t="n">
        <v>36920</v>
      </c>
      <c r="B1378" s="192" t="n">
        <v>36920</v>
      </c>
      <c r="C1378" s="306" t="n">
        <f aca="false">VLOOKUP($B1378,data!$A$6:$M$15000,12)</f>
        <v>4721000</v>
      </c>
      <c r="D1378" s="9" t="n">
        <f aca="false">IF(B1378&lt;&gt;"",MONTH(B1378),0)</f>
        <v>1</v>
      </c>
      <c r="E1378" s="306" t="n">
        <f aca="false">AVERAGE(C1372:C1378)</f>
        <v>4603142.85714286</v>
      </c>
      <c r="F1378" s="306" t="n">
        <f aca="false">AVERAGE(C1348:C1378)</f>
        <v>4155166.66666667</v>
      </c>
    </row>
    <row r="1379" customFormat="false" ht="11.25" hidden="false" customHeight="false" outlineLevel="0" collapsed="false">
      <c r="A1379" s="199" t="n">
        <v>36921</v>
      </c>
      <c r="B1379" s="192" t="n">
        <v>36921</v>
      </c>
      <c r="C1379" s="306" t="n">
        <f aca="false">VLOOKUP($B1379,data!$A$6:$M$15000,12)</f>
        <v>4627000</v>
      </c>
      <c r="D1379" s="9" t="n">
        <f aca="false">IF(B1379&lt;&gt;"",MONTH(B1379),0)</f>
        <v>1</v>
      </c>
      <c r="E1379" s="306" t="n">
        <f aca="false">AVERAGE(C1373:C1379)</f>
        <v>4648000</v>
      </c>
      <c r="F1379" s="306" t="n">
        <f aca="false">AVERAGE(C1349:C1379)</f>
        <v>4215500</v>
      </c>
    </row>
    <row r="1380" customFormat="false" ht="11.25" hidden="false" customHeight="false" outlineLevel="0" collapsed="false">
      <c r="A1380" s="199" t="n">
        <v>36922</v>
      </c>
      <c r="B1380" s="192" t="n">
        <v>36922</v>
      </c>
      <c r="C1380" s="306" t="n">
        <f aca="false">VLOOKUP($B1380,data!$A$6:$M$15000,12)</f>
        <v>4701000</v>
      </c>
      <c r="D1380" s="9" t="n">
        <f aca="false">IF(B1380&lt;&gt;"",MONTH(B1380),0)</f>
        <v>1</v>
      </c>
      <c r="E1380" s="306" t="n">
        <f aca="false">AVERAGE(C1374:C1380)</f>
        <v>4643285.71428572</v>
      </c>
      <c r="F1380" s="306" t="n">
        <f aca="false">AVERAGE(C1350:C1380)</f>
        <v>4231161.29032258</v>
      </c>
    </row>
    <row r="1381" customFormat="false" ht="11.25" hidden="false" customHeight="false" outlineLevel="0" collapsed="false">
      <c r="A1381" s="199" t="n">
        <v>36923</v>
      </c>
      <c r="B1381" s="192" t="n">
        <v>36923</v>
      </c>
      <c r="C1381" s="306" t="n">
        <f aca="false">VLOOKUP($B1381,data!$A$6:$M$15000,12)</f>
        <v>4240000</v>
      </c>
      <c r="D1381" s="9" t="n">
        <f aca="false">IF(B1381&lt;&gt;"",MONTH(B1381),0)</f>
        <v>2</v>
      </c>
      <c r="E1381" s="306" t="n">
        <f aca="false">AVERAGE(C1375:C1381)</f>
        <v>4560142.85714286</v>
      </c>
      <c r="F1381" s="306" t="n">
        <f aca="false">AVERAGE(C1351:C1381)</f>
        <v>4274451.61290323</v>
      </c>
    </row>
    <row r="1382" customFormat="false" ht="11.25" hidden="false" customHeight="false" outlineLevel="0" collapsed="false">
      <c r="A1382" s="199" t="n">
        <v>36924</v>
      </c>
      <c r="B1382" s="192" t="n">
        <v>36924</v>
      </c>
      <c r="C1382" s="306" t="n">
        <f aca="false">VLOOKUP($B1382,data!$A$6:$M$15000,12)</f>
        <v>3798000</v>
      </c>
      <c r="D1382" s="9" t="n">
        <f aca="false">IF(B1382&lt;&gt;"",MONTH(B1382),0)</f>
        <v>2</v>
      </c>
      <c r="E1382" s="306" t="n">
        <f aca="false">AVERAGE(C1376:C1382)</f>
        <v>4391000</v>
      </c>
      <c r="F1382" s="306" t="n">
        <f aca="false">AVERAGE(C1352:C1382)</f>
        <v>4288548.38709677</v>
      </c>
    </row>
    <row r="1383" customFormat="false" ht="11.25" hidden="false" customHeight="false" outlineLevel="0" collapsed="false">
      <c r="A1383" s="199" t="n">
        <v>36925</v>
      </c>
      <c r="B1383" s="192" t="n">
        <v>36925</v>
      </c>
      <c r="C1383" s="306" t="n">
        <f aca="false">VLOOKUP($B1383,data!$A$6:$M$15000,12)</f>
        <v>2973000</v>
      </c>
      <c r="D1383" s="9" t="n">
        <f aca="false">IF(B1383&lt;&gt;"",MONTH(B1383),0)</f>
        <v>2</v>
      </c>
      <c r="E1383" s="306" t="n">
        <f aca="false">AVERAGE(C1377:C1383)</f>
        <v>4165428.57142857</v>
      </c>
      <c r="F1383" s="306" t="n">
        <f aca="false">AVERAGE(C1353:C1383)</f>
        <v>4271548.38709677</v>
      </c>
    </row>
    <row r="1384" customFormat="false" ht="11.25" hidden="false" customHeight="false" outlineLevel="0" collapsed="false">
      <c r="A1384" s="199" t="n">
        <v>36926</v>
      </c>
      <c r="B1384" s="192" t="n">
        <v>36926</v>
      </c>
      <c r="C1384" s="306" t="n">
        <f aca="false">VLOOKUP($B1384,data!$A$6:$M$15000,12)</f>
        <v>2689000</v>
      </c>
      <c r="D1384" s="9" t="n">
        <f aca="false">IF(B1384&lt;&gt;"",MONTH(B1384),0)</f>
        <v>2</v>
      </c>
      <c r="E1384" s="306" t="n">
        <f aca="false">AVERAGE(C1378:C1384)</f>
        <v>3964142.85714286</v>
      </c>
      <c r="F1384" s="306" t="n">
        <f aca="false">AVERAGE(C1354:C1384)</f>
        <v>4248580.64516129</v>
      </c>
    </row>
    <row r="1385" customFormat="false" ht="11.25" hidden="false" customHeight="false" outlineLevel="0" collapsed="false">
      <c r="A1385" s="199" t="n">
        <v>36927</v>
      </c>
      <c r="B1385" s="192" t="n">
        <v>36927</v>
      </c>
      <c r="C1385" s="306" t="n">
        <f aca="false">VLOOKUP($B1385,data!$A$6:$M$15000,12)</f>
        <v>3173000</v>
      </c>
      <c r="D1385" s="9" t="n">
        <f aca="false">IF(B1385&lt;&gt;"",MONTH(B1385),0)</f>
        <v>2</v>
      </c>
      <c r="E1385" s="306" t="n">
        <f aca="false">AVERAGE(C1379:C1385)</f>
        <v>3743000</v>
      </c>
      <c r="F1385" s="306" t="n">
        <f aca="false">AVERAGE(C1355:C1385)</f>
        <v>4239354.83870968</v>
      </c>
    </row>
    <row r="1386" customFormat="false" ht="11.25" hidden="false" customHeight="false" outlineLevel="0" collapsed="false">
      <c r="A1386" s="199" t="n">
        <v>36928</v>
      </c>
      <c r="B1386" s="192" t="n">
        <v>36928</v>
      </c>
      <c r="C1386" s="306" t="n">
        <f aca="false">VLOOKUP($B1386,data!$A$6:$M$15000,12)</f>
        <v>3589000</v>
      </c>
      <c r="D1386" s="9" t="n">
        <f aca="false">IF(B1386&lt;&gt;"",MONTH(B1386),0)</f>
        <v>2</v>
      </c>
      <c r="E1386" s="306" t="n">
        <f aca="false">AVERAGE(C1380:C1386)</f>
        <v>3594714.28571429</v>
      </c>
      <c r="F1386" s="306" t="n">
        <f aca="false">AVERAGE(C1356:C1386)</f>
        <v>4255967.74193548</v>
      </c>
    </row>
    <row r="1387" customFormat="false" ht="11.25" hidden="false" customHeight="false" outlineLevel="0" collapsed="false">
      <c r="A1387" s="199" t="n">
        <v>36929</v>
      </c>
      <c r="B1387" s="192" t="n">
        <v>36929</v>
      </c>
      <c r="C1387" s="306" t="n">
        <f aca="false">VLOOKUP($B1387,data!$A$6:$M$15000,12)</f>
        <v>4567000</v>
      </c>
      <c r="D1387" s="9" t="n">
        <f aca="false">IF(B1387&lt;&gt;"",MONTH(B1387),0)</f>
        <v>2</v>
      </c>
      <c r="E1387" s="306" t="n">
        <f aca="false">AVERAGE(C1381:C1387)</f>
        <v>3575571.42857143</v>
      </c>
      <c r="F1387" s="306" t="n">
        <f aca="false">AVERAGE(C1357:C1387)</f>
        <v>4300193.5483871</v>
      </c>
    </row>
    <row r="1388" customFormat="false" ht="11.25" hidden="false" customHeight="false" outlineLevel="0" collapsed="false">
      <c r="A1388" s="199" t="n">
        <v>36930</v>
      </c>
      <c r="B1388" s="192" t="n">
        <v>36930</v>
      </c>
      <c r="C1388" s="306" t="n">
        <f aca="false">VLOOKUP($B1388,data!$A$6:$M$15000,12)</f>
        <v>4699000</v>
      </c>
      <c r="D1388" s="9" t="n">
        <f aca="false">IF(B1388&lt;&gt;"",MONTH(B1388),0)</f>
        <v>2</v>
      </c>
      <c r="E1388" s="306" t="n">
        <f aca="false">AVERAGE(C1382:C1388)</f>
        <v>3641142.85714286</v>
      </c>
      <c r="F1388" s="306" t="n">
        <f aca="false">AVERAGE(C1358:C1388)</f>
        <v>4309967.74193548</v>
      </c>
    </row>
    <row r="1389" customFormat="false" ht="11.25" hidden="false" customHeight="false" outlineLevel="0" collapsed="false">
      <c r="A1389" s="199" t="n">
        <v>36931</v>
      </c>
      <c r="B1389" s="192" t="n">
        <v>36931</v>
      </c>
      <c r="C1389" s="306" t="n">
        <f aca="false">VLOOKUP($B1389,data!$A$6:$M$15000,12)</f>
        <v>4614000</v>
      </c>
      <c r="D1389" s="9" t="n">
        <f aca="false">IF(B1389&lt;&gt;"",MONTH(B1389),0)</f>
        <v>2</v>
      </c>
      <c r="E1389" s="306" t="n">
        <f aca="false">AVERAGE(C1383:C1389)</f>
        <v>3757714.28571429</v>
      </c>
      <c r="F1389" s="306" t="n">
        <f aca="false">AVERAGE(C1359:C1389)</f>
        <v>4326451.61290323</v>
      </c>
    </row>
    <row r="1390" customFormat="false" ht="11.25" hidden="false" customHeight="false" outlineLevel="0" collapsed="false">
      <c r="A1390" s="199" t="n">
        <v>36932</v>
      </c>
      <c r="B1390" s="192" t="n">
        <v>36932</v>
      </c>
      <c r="C1390" s="306" t="n">
        <f aca="false">VLOOKUP($B1390,data!$A$6:$M$15000,12)</f>
        <v>4411000</v>
      </c>
      <c r="D1390" s="9" t="n">
        <f aca="false">IF(B1390&lt;&gt;"",MONTH(B1390),0)</f>
        <v>2</v>
      </c>
      <c r="E1390" s="306" t="n">
        <f aca="false">AVERAGE(C1384:C1390)</f>
        <v>3963142.85714286</v>
      </c>
      <c r="F1390" s="306" t="n">
        <f aca="false">AVERAGE(C1360:C1390)</f>
        <v>4319903.22580645</v>
      </c>
    </row>
    <row r="1391" customFormat="false" ht="11.25" hidden="false" customHeight="false" outlineLevel="0" collapsed="false">
      <c r="A1391" s="199" t="n">
        <v>36933</v>
      </c>
      <c r="B1391" s="192" t="n">
        <v>36933</v>
      </c>
      <c r="C1391" s="306" t="n">
        <f aca="false">VLOOKUP($B1391,data!$A$6:$M$15000,12)</f>
        <v>4290000</v>
      </c>
      <c r="D1391" s="9" t="n">
        <f aca="false">IF(B1391&lt;&gt;"",MONTH(B1391),0)</f>
        <v>2</v>
      </c>
      <c r="E1391" s="306" t="n">
        <f aca="false">AVERAGE(C1385:C1391)</f>
        <v>4191857.14285714</v>
      </c>
      <c r="F1391" s="306" t="n">
        <f aca="false">AVERAGE(C1361:C1391)</f>
        <v>4311064.51612903</v>
      </c>
    </row>
    <row r="1392" customFormat="false" ht="11.25" hidden="false" customHeight="false" outlineLevel="0" collapsed="false">
      <c r="A1392" s="199" t="n">
        <v>36934</v>
      </c>
      <c r="B1392" s="192" t="n">
        <v>36934</v>
      </c>
      <c r="C1392" s="306" t="n">
        <f aca="false">VLOOKUP($B1392,data!$A$6:$M$15000,12)</f>
        <v>4944000</v>
      </c>
      <c r="D1392" s="9" t="n">
        <f aca="false">IF(B1392&lt;&gt;"",MONTH(B1392),0)</f>
        <v>2</v>
      </c>
      <c r="E1392" s="306" t="n">
        <f aca="false">AVERAGE(C1386:C1392)</f>
        <v>4444857.14285714</v>
      </c>
      <c r="F1392" s="306" t="n">
        <f aca="false">AVERAGE(C1362:C1392)</f>
        <v>4319548.38709677</v>
      </c>
    </row>
    <row r="1393" customFormat="false" ht="11.25" hidden="false" customHeight="false" outlineLevel="0" collapsed="false">
      <c r="A1393" s="199" t="n">
        <v>36935</v>
      </c>
      <c r="B1393" s="192" t="n">
        <v>36935</v>
      </c>
      <c r="C1393" s="306" t="n">
        <f aca="false">VLOOKUP($B1393,data!$A$6:$M$15000,12)</f>
        <v>5177000</v>
      </c>
      <c r="D1393" s="9" t="n">
        <f aca="false">IF(B1393&lt;&gt;"",MONTH(B1393),0)</f>
        <v>2</v>
      </c>
      <c r="E1393" s="306" t="n">
        <f aca="false">AVERAGE(C1387:C1393)</f>
        <v>4671714.28571429</v>
      </c>
      <c r="F1393" s="306" t="n">
        <f aca="false">AVERAGE(C1363:C1393)</f>
        <v>4351419.35483871</v>
      </c>
    </row>
    <row r="1394" customFormat="false" ht="11.25" hidden="false" customHeight="false" outlineLevel="0" collapsed="false">
      <c r="A1394" s="199" t="n">
        <v>36936</v>
      </c>
      <c r="B1394" s="192" t="n">
        <v>36936</v>
      </c>
      <c r="C1394" s="306" t="n">
        <f aca="false">VLOOKUP($B1394,data!$A$6:$M$15000,12)</f>
        <v>4828000</v>
      </c>
      <c r="D1394" s="9" t="n">
        <f aca="false">IF(B1394&lt;&gt;"",MONTH(B1394),0)</f>
        <v>2</v>
      </c>
      <c r="E1394" s="306" t="n">
        <f aca="false">AVERAGE(C1388:C1394)</f>
        <v>4709000</v>
      </c>
      <c r="F1394" s="306" t="n">
        <f aca="false">AVERAGE(C1364:C1394)</f>
        <v>4375193.5483871</v>
      </c>
    </row>
    <row r="1395" customFormat="false" ht="11.25" hidden="false" customHeight="false" outlineLevel="0" collapsed="false">
      <c r="A1395" s="199" t="n">
        <v>36937</v>
      </c>
      <c r="B1395" s="192" t="n">
        <v>36937</v>
      </c>
      <c r="C1395" s="306" t="n">
        <f aca="false">VLOOKUP($B1395,data!$A$6:$M$15000,12)</f>
        <v>4521000</v>
      </c>
      <c r="D1395" s="9" t="n">
        <f aca="false">IF(B1395&lt;&gt;"",MONTH(B1395),0)</f>
        <v>2</v>
      </c>
      <c r="E1395" s="306" t="n">
        <f aca="false">AVERAGE(C1389:C1395)</f>
        <v>4683571.42857143</v>
      </c>
      <c r="F1395" s="306" t="n">
        <f aca="false">AVERAGE(C1365:C1395)</f>
        <v>4357290.32258065</v>
      </c>
    </row>
    <row r="1396" customFormat="false" ht="11.25" hidden="false" customHeight="false" outlineLevel="0" collapsed="false">
      <c r="A1396" s="199" t="n">
        <v>36938</v>
      </c>
      <c r="B1396" s="192" t="n">
        <v>36938</v>
      </c>
      <c r="C1396" s="306" t="n">
        <f aca="false">VLOOKUP($B1396,data!$A$6:$M$15000,12)</f>
        <v>4049000</v>
      </c>
      <c r="D1396" s="9" t="n">
        <f aca="false">IF(B1396&lt;&gt;"",MONTH(B1396),0)</f>
        <v>2</v>
      </c>
      <c r="E1396" s="306" t="n">
        <f aca="false">AVERAGE(C1390:C1396)</f>
        <v>4602857.14285714</v>
      </c>
      <c r="F1396" s="306" t="n">
        <f aca="false">AVERAGE(C1366:C1396)</f>
        <v>4319806.4516129</v>
      </c>
    </row>
    <row r="1397" customFormat="false" ht="11.25" hidden="false" customHeight="false" outlineLevel="0" collapsed="false">
      <c r="A1397" s="199" t="n">
        <v>36939</v>
      </c>
      <c r="B1397" s="192" t="n">
        <v>36939</v>
      </c>
      <c r="C1397" s="306" t="n">
        <f aca="false">VLOOKUP($B1397,data!$A$6:$M$15000,12)</f>
        <v>3708000</v>
      </c>
      <c r="D1397" s="9" t="n">
        <f aca="false">IF(B1397&lt;&gt;"",MONTH(B1397),0)</f>
        <v>2</v>
      </c>
      <c r="E1397" s="306" t="n">
        <f aca="false">AVERAGE(C1391:C1397)</f>
        <v>4502428.57142857</v>
      </c>
      <c r="F1397" s="306" t="n">
        <f aca="false">AVERAGE(C1367:C1397)</f>
        <v>4278483.87096774</v>
      </c>
    </row>
    <row r="1398" customFormat="false" ht="11.25" hidden="false" customHeight="false" outlineLevel="0" collapsed="false">
      <c r="A1398" s="199" t="n">
        <v>36940</v>
      </c>
      <c r="B1398" s="192" t="n">
        <v>36940</v>
      </c>
      <c r="C1398" s="306" t="n">
        <f aca="false">VLOOKUP($B1398,data!$A$6:$M$15000,12)</f>
        <v>3412000</v>
      </c>
      <c r="D1398" s="9" t="n">
        <f aca="false">IF(B1398&lt;&gt;"",MONTH(B1398),0)</f>
        <v>2</v>
      </c>
      <c r="E1398" s="306" t="n">
        <f aca="false">AVERAGE(C1392:C1398)</f>
        <v>4377000</v>
      </c>
      <c r="F1398" s="306" t="n">
        <f aca="false">AVERAGE(C1368:C1398)</f>
        <v>4237741.93548387</v>
      </c>
    </row>
    <row r="1399" customFormat="false" ht="11.25" hidden="false" customHeight="false" outlineLevel="0" collapsed="false">
      <c r="A1399" s="199" t="n">
        <v>36941</v>
      </c>
      <c r="B1399" s="192" t="n">
        <v>36941</v>
      </c>
      <c r="C1399" s="306" t="n">
        <f aca="false">VLOOKUP($B1399,data!$A$6:$M$15000,12)</f>
        <v>3985000</v>
      </c>
      <c r="D1399" s="9" t="n">
        <f aca="false">IF(B1399&lt;&gt;"",MONTH(B1399),0)</f>
        <v>2</v>
      </c>
      <c r="E1399" s="306" t="n">
        <f aca="false">AVERAGE(C1393:C1399)</f>
        <v>4240000</v>
      </c>
      <c r="F1399" s="306" t="n">
        <f aca="false">AVERAGE(C1369:C1399)</f>
        <v>4225193.5483871</v>
      </c>
    </row>
    <row r="1400" customFormat="false" ht="11.25" hidden="false" customHeight="false" outlineLevel="0" collapsed="false">
      <c r="A1400" s="199" t="n">
        <v>36942</v>
      </c>
      <c r="B1400" s="192" t="n">
        <v>36942</v>
      </c>
      <c r="C1400" s="306" t="n">
        <f aca="false">VLOOKUP($B1400,data!$A$6:$M$15000,12)</f>
        <v>3871000</v>
      </c>
      <c r="D1400" s="9" t="n">
        <f aca="false">IF(B1400&lt;&gt;"",MONTH(B1400),0)</f>
        <v>2</v>
      </c>
      <c r="E1400" s="306" t="n">
        <f aca="false">AVERAGE(C1394:C1400)</f>
        <v>4053428.57142857</v>
      </c>
      <c r="F1400" s="306" t="n">
        <f aca="false">AVERAGE(C1370:C1400)</f>
        <v>4227096.77419355</v>
      </c>
    </row>
    <row r="1401" customFormat="false" ht="11.25" hidden="false" customHeight="false" outlineLevel="0" collapsed="false">
      <c r="A1401" s="199" t="n">
        <v>36943</v>
      </c>
      <c r="B1401" s="192" t="n">
        <v>36943</v>
      </c>
      <c r="C1401" s="306" t="n">
        <f aca="false">VLOOKUP($B1401,data!$A$6:$M$15000,12)</f>
        <v>3656000</v>
      </c>
      <c r="D1401" s="9" t="n">
        <f aca="false">IF(B1401&lt;&gt;"",MONTH(B1401),0)</f>
        <v>2</v>
      </c>
      <c r="E1401" s="306" t="n">
        <f aca="false">AVERAGE(C1395:C1401)</f>
        <v>3886000</v>
      </c>
      <c r="F1401" s="306" t="n">
        <f aca="false">AVERAGE(C1371:C1401)</f>
        <v>4226709.67741936</v>
      </c>
    </row>
    <row r="1402" customFormat="false" ht="11.25" hidden="false" customHeight="false" outlineLevel="0" collapsed="false">
      <c r="A1402" s="199" t="n">
        <v>36944</v>
      </c>
      <c r="B1402" s="192" t="n">
        <v>36944</v>
      </c>
      <c r="C1402" s="306" t="n">
        <f aca="false">VLOOKUP($B1402,data!$A$6:$M$15000,12)</f>
        <v>3856000</v>
      </c>
      <c r="D1402" s="9" t="n">
        <f aca="false">IF(B1402&lt;&gt;"",MONTH(B1402),0)</f>
        <v>2</v>
      </c>
      <c r="E1402" s="306" t="n">
        <f aca="false">AVERAGE(C1396:C1402)</f>
        <v>3791000</v>
      </c>
      <c r="F1402" s="306" t="n">
        <f aca="false">AVERAGE(C1372:C1402)</f>
        <v>4212903.22580645</v>
      </c>
    </row>
    <row r="1403" customFormat="false" ht="11.25" hidden="false" customHeight="false" outlineLevel="0" collapsed="false">
      <c r="A1403" s="199" t="n">
        <v>36945</v>
      </c>
      <c r="B1403" s="192" t="n">
        <v>36945</v>
      </c>
      <c r="C1403" s="306" t="n">
        <f aca="false">VLOOKUP($B1403,data!$A$6:$M$15000,12)</f>
        <v>4164000</v>
      </c>
      <c r="D1403" s="9" t="n">
        <f aca="false">IF(B1403&lt;&gt;"",MONTH(B1403),0)</f>
        <v>2</v>
      </c>
      <c r="E1403" s="306" t="n">
        <f aca="false">AVERAGE(C1397:C1403)</f>
        <v>3807428.57142857</v>
      </c>
      <c r="F1403" s="306" t="n">
        <f aca="false">AVERAGE(C1373:C1403)</f>
        <v>4208096.77419355</v>
      </c>
    </row>
    <row r="1404" customFormat="false" ht="11.25" hidden="false" customHeight="false" outlineLevel="0" collapsed="false">
      <c r="A1404" s="199" t="n">
        <v>36946</v>
      </c>
      <c r="B1404" s="192" t="n">
        <v>36946</v>
      </c>
      <c r="C1404" s="306" t="n">
        <f aca="false">VLOOKUP($B1404,data!$A$6:$M$15000,12)</f>
        <v>4141000</v>
      </c>
      <c r="D1404" s="9" t="n">
        <f aca="false">IF(B1404&lt;&gt;"",MONTH(B1404),0)</f>
        <v>2</v>
      </c>
      <c r="E1404" s="306" t="n">
        <f aca="false">AVERAGE(C1398:C1404)</f>
        <v>3869285.71428571</v>
      </c>
      <c r="F1404" s="306" t="n">
        <f aca="false">AVERAGE(C1374:C1404)</f>
        <v>4188967.74193548</v>
      </c>
    </row>
    <row r="1405" customFormat="false" ht="11.25" hidden="false" customHeight="false" outlineLevel="0" collapsed="false">
      <c r="A1405" s="199" t="n">
        <v>36947</v>
      </c>
      <c r="B1405" s="192" t="n">
        <v>36947</v>
      </c>
      <c r="C1405" s="306" t="n">
        <f aca="false">VLOOKUP($B1405,data!$A$6:$M$15000,12)</f>
        <v>3989000</v>
      </c>
      <c r="D1405" s="9" t="n">
        <f aca="false">IF(B1405&lt;&gt;"",MONTH(B1405),0)</f>
        <v>2</v>
      </c>
      <c r="E1405" s="306" t="n">
        <f aca="false">AVERAGE(C1399:C1405)</f>
        <v>3951714.28571429</v>
      </c>
      <c r="F1405" s="306" t="n">
        <f aca="false">AVERAGE(C1375:C1405)</f>
        <v>4162096.77419355</v>
      </c>
    </row>
    <row r="1406" customFormat="false" ht="11.25" hidden="false" customHeight="false" outlineLevel="0" collapsed="false">
      <c r="A1406" s="199" t="n">
        <v>36948</v>
      </c>
      <c r="B1406" s="192" t="n">
        <v>36948</v>
      </c>
      <c r="C1406" s="306" t="n">
        <f aca="false">VLOOKUP($B1406,data!$A$6:$M$15000,12)</f>
        <v>4087000</v>
      </c>
      <c r="D1406" s="9" t="n">
        <f aca="false">IF(B1406&lt;&gt;"",MONTH(B1406),0)</f>
        <v>2</v>
      </c>
      <c r="E1406" s="306" t="n">
        <f aca="false">AVERAGE(C1400:C1406)</f>
        <v>3966285.71428571</v>
      </c>
      <c r="F1406" s="306" t="n">
        <f aca="false">AVERAGE(C1376:C1406)</f>
        <v>4133225.80645161</v>
      </c>
    </row>
    <row r="1407" customFormat="false" ht="11.25" hidden="false" customHeight="false" outlineLevel="0" collapsed="false">
      <c r="A1407" s="199" t="n">
        <v>36949</v>
      </c>
      <c r="B1407" s="192" t="n">
        <v>36949</v>
      </c>
      <c r="C1407" s="306" t="n">
        <f aca="false">VLOOKUP($B1407,data!$A$6:$M$15000,12)</f>
        <v>4490000</v>
      </c>
      <c r="D1407" s="9" t="n">
        <f aca="false">IF(B1407&lt;&gt;"",MONTH(B1407),0)</f>
        <v>2</v>
      </c>
      <c r="E1407" s="306" t="n">
        <f aca="false">AVERAGE(C1401:C1407)</f>
        <v>4054714.28571429</v>
      </c>
      <c r="F1407" s="306" t="n">
        <f aca="false">AVERAGE(C1377:C1407)</f>
        <v>4131225.80645161</v>
      </c>
    </row>
    <row r="1408" customFormat="false" ht="11.25" hidden="false" customHeight="false" outlineLevel="0" collapsed="false">
      <c r="A1408" s="199" t="n">
        <v>36950</v>
      </c>
      <c r="B1408" s="192" t="n">
        <v>36950</v>
      </c>
      <c r="C1408" s="306" t="n">
        <f aca="false">VLOOKUP($B1408,data!$A$6:$M$15000,12)</f>
        <v>4704000</v>
      </c>
      <c r="D1408" s="9" t="n">
        <f aca="false">IF(B1408&lt;&gt;"",MONTH(B1408),0)</f>
        <v>2</v>
      </c>
      <c r="E1408" s="306" t="n">
        <f aca="false">AVERAGE(C1402:C1408)</f>
        <v>4204428.57142857</v>
      </c>
      <c r="F1408" s="306" t="n">
        <f aca="false">AVERAGE(C1378:C1408)</f>
        <v>4150774.19354839</v>
      </c>
    </row>
    <row r="1409" customFormat="false" ht="11.25" hidden="false" customHeight="false" outlineLevel="0" collapsed="false">
      <c r="A1409" s="199" t="n">
        <v>36951</v>
      </c>
      <c r="B1409" s="192" t="n">
        <v>36951</v>
      </c>
      <c r="C1409" s="306" t="n">
        <f aca="false">VLOOKUP($B1409,data!$A$6:$M$15000,12)</f>
        <v>4131000</v>
      </c>
      <c r="D1409" s="9" t="n">
        <f aca="false">IF(B1409&lt;&gt;"",MONTH(B1409),0)</f>
        <v>3</v>
      </c>
      <c r="E1409" s="306" t="n">
        <f aca="false">AVERAGE(C1403:C1409)</f>
        <v>4243714.28571429</v>
      </c>
      <c r="F1409" s="306" t="n">
        <f aca="false">AVERAGE(C1379:C1409)</f>
        <v>4131741.93548387</v>
      </c>
    </row>
    <row r="1410" customFormat="false" ht="11.25" hidden="false" customHeight="false" outlineLevel="0" collapsed="false">
      <c r="A1410" s="199" t="n">
        <v>36952</v>
      </c>
      <c r="B1410" s="192" t="n">
        <v>36952</v>
      </c>
      <c r="C1410" s="306" t="n">
        <f aca="false">VLOOKUP($B1410,data!$A$6:$M$15000,12)</f>
        <v>3903000</v>
      </c>
      <c r="D1410" s="9" t="n">
        <f aca="false">IF(B1410&lt;&gt;"",MONTH(B1410),0)</f>
        <v>3</v>
      </c>
      <c r="E1410" s="306" t="n">
        <f aca="false">AVERAGE(C1404:C1410)</f>
        <v>4206428.57142857</v>
      </c>
      <c r="F1410" s="306" t="n">
        <f aca="false">AVERAGE(C1380:C1410)</f>
        <v>4108387.09677419</v>
      </c>
    </row>
    <row r="1411" customFormat="false" ht="11.25" hidden="false" customHeight="false" outlineLevel="0" collapsed="false">
      <c r="A1411" s="199" t="n">
        <v>36953</v>
      </c>
      <c r="B1411" s="192" t="n">
        <v>36953</v>
      </c>
      <c r="C1411" s="306" t="n">
        <f aca="false">VLOOKUP($B1411,data!$A$6:$M$15000,12)</f>
        <v>3521000</v>
      </c>
      <c r="D1411" s="9" t="n">
        <f aca="false">IF(B1411&lt;&gt;"",MONTH(B1411),0)</f>
        <v>3</v>
      </c>
      <c r="E1411" s="306" t="n">
        <f aca="false">AVERAGE(C1405:C1411)</f>
        <v>4117857.14285714</v>
      </c>
      <c r="F1411" s="306" t="n">
        <f aca="false">AVERAGE(C1381:C1411)</f>
        <v>4070322.58064516</v>
      </c>
    </row>
    <row r="1412" customFormat="false" ht="11.25" hidden="false" customHeight="false" outlineLevel="0" collapsed="false">
      <c r="A1412" s="199" t="n">
        <v>36954</v>
      </c>
      <c r="B1412" s="192" t="n">
        <v>36954</v>
      </c>
      <c r="C1412" s="306" t="n">
        <f aca="false">VLOOKUP($B1412,data!$A$6:$M$15000,12)</f>
        <v>3598000</v>
      </c>
      <c r="D1412" s="9" t="n">
        <f aca="false">IF(B1412&lt;&gt;"",MONTH(B1412),0)</f>
        <v>3</v>
      </c>
      <c r="E1412" s="306" t="n">
        <f aca="false">AVERAGE(C1406:C1412)</f>
        <v>4062000</v>
      </c>
      <c r="F1412" s="306" t="n">
        <f aca="false">AVERAGE(C1382:C1412)</f>
        <v>4049612.90322581</v>
      </c>
    </row>
    <row r="1413" customFormat="false" ht="11.25" hidden="false" customHeight="false" outlineLevel="0" collapsed="false">
      <c r="A1413" s="199" t="n">
        <v>36955</v>
      </c>
      <c r="B1413" s="192" t="n">
        <v>36955</v>
      </c>
      <c r="C1413" s="306" t="n">
        <f aca="false">VLOOKUP($B1413,data!$A$6:$M$15000,12)</f>
        <v>3647000</v>
      </c>
      <c r="D1413" s="9" t="n">
        <f aca="false">IF(B1413&lt;&gt;"",MONTH(B1413),0)</f>
        <v>3</v>
      </c>
      <c r="E1413" s="306" t="n">
        <f aca="false">AVERAGE(C1407:C1413)</f>
        <v>3999142.85714286</v>
      </c>
      <c r="F1413" s="306" t="n">
        <f aca="false">AVERAGE(C1383:C1413)</f>
        <v>4044741.93548387</v>
      </c>
    </row>
    <row r="1414" customFormat="false" ht="11.25" hidden="false" customHeight="false" outlineLevel="0" collapsed="false">
      <c r="A1414" s="199" t="n">
        <v>36956</v>
      </c>
      <c r="B1414" s="192" t="n">
        <v>36956</v>
      </c>
      <c r="C1414" s="306" t="n">
        <f aca="false">VLOOKUP($B1414,data!$A$6:$M$15000,12)</f>
        <v>3458000</v>
      </c>
      <c r="D1414" s="9" t="n">
        <f aca="false">IF(B1414&lt;&gt;"",MONTH(B1414),0)</f>
        <v>3</v>
      </c>
      <c r="E1414" s="306" t="n">
        <f aca="false">AVERAGE(C1408:C1414)</f>
        <v>3851714.28571429</v>
      </c>
      <c r="F1414" s="306" t="n">
        <f aca="false">AVERAGE(C1384:C1414)</f>
        <v>4060387.09677419</v>
      </c>
    </row>
    <row r="1415" customFormat="false" ht="11.25" hidden="false" customHeight="false" outlineLevel="0" collapsed="false">
      <c r="A1415" s="199" t="n">
        <v>36957</v>
      </c>
      <c r="B1415" s="192" t="n">
        <v>36957</v>
      </c>
      <c r="C1415" s="306" t="n">
        <f aca="false">VLOOKUP($B1415,data!$A$6:$M$15000,12)</f>
        <v>3385000</v>
      </c>
      <c r="D1415" s="9" t="n">
        <f aca="false">IF(B1415&lt;&gt;"",MONTH(B1415),0)</f>
        <v>3</v>
      </c>
      <c r="E1415" s="306" t="n">
        <f aca="false">AVERAGE(C1409:C1415)</f>
        <v>3663285.71428571</v>
      </c>
      <c r="F1415" s="306" t="n">
        <f aca="false">AVERAGE(C1385:C1415)</f>
        <v>4082838.70967742</v>
      </c>
    </row>
    <row r="1416" customFormat="false" ht="11.25" hidden="false" customHeight="false" outlineLevel="0" collapsed="false">
      <c r="A1416" s="199" t="n">
        <v>36958</v>
      </c>
      <c r="B1416" s="192" t="n">
        <v>36958</v>
      </c>
      <c r="C1416" s="306" t="n">
        <f aca="false">VLOOKUP($B1416,data!$A$6:$M$15000,12)</f>
        <v>3276000</v>
      </c>
      <c r="D1416" s="9" t="n">
        <f aca="false">IF(B1416&lt;&gt;"",MONTH(B1416),0)</f>
        <v>3</v>
      </c>
      <c r="E1416" s="306" t="n">
        <f aca="false">AVERAGE(C1410:C1416)</f>
        <v>3541142.85714286</v>
      </c>
      <c r="F1416" s="306" t="n">
        <f aca="false">AVERAGE(C1386:C1416)</f>
        <v>4086161.29032258</v>
      </c>
    </row>
    <row r="1417" customFormat="false" ht="11.25" hidden="false" customHeight="false" outlineLevel="0" collapsed="false">
      <c r="A1417" s="199" t="n">
        <v>36959</v>
      </c>
      <c r="B1417" s="192" t="n">
        <v>36959</v>
      </c>
      <c r="C1417" s="306" t="n">
        <f aca="false">VLOOKUP($B1417,data!$A$6:$M$15000,12)</f>
        <v>3629000</v>
      </c>
      <c r="D1417" s="9" t="n">
        <f aca="false">IF(B1417&lt;&gt;"",MONTH(B1417),0)</f>
        <v>3</v>
      </c>
      <c r="E1417" s="306" t="n">
        <f aca="false">AVERAGE(C1411:C1417)</f>
        <v>3502000</v>
      </c>
      <c r="F1417" s="306" t="n">
        <f aca="false">AVERAGE(C1387:C1417)</f>
        <v>4087451.61290323</v>
      </c>
    </row>
    <row r="1418" customFormat="false" ht="11.25" hidden="false" customHeight="false" outlineLevel="0" collapsed="false">
      <c r="A1418" s="199" t="n">
        <v>36960</v>
      </c>
      <c r="B1418" s="192" t="n">
        <v>36960</v>
      </c>
      <c r="C1418" s="306" t="n">
        <f aca="false">VLOOKUP($B1418,data!$A$6:$M$15000,12)</f>
        <v>3247000</v>
      </c>
      <c r="D1418" s="9" t="n">
        <f aca="false">IF(B1418&lt;&gt;"",MONTH(B1418),0)</f>
        <v>3</v>
      </c>
      <c r="E1418" s="306" t="n">
        <f aca="false">AVERAGE(C1412:C1418)</f>
        <v>3462857.14285714</v>
      </c>
      <c r="F1418" s="306" t="n">
        <f aca="false">AVERAGE(C1388:C1418)</f>
        <v>4044870.96774194</v>
      </c>
    </row>
    <row r="1419" customFormat="false" ht="11.25" hidden="false" customHeight="false" outlineLevel="0" collapsed="false">
      <c r="A1419" s="199" t="n">
        <v>36961</v>
      </c>
      <c r="B1419" s="192" t="n">
        <v>36961</v>
      </c>
      <c r="C1419" s="306" t="n">
        <f aca="false">VLOOKUP($B1419,data!$A$6:$M$15000,12)</f>
        <v>3266000</v>
      </c>
      <c r="D1419" s="9" t="n">
        <f aca="false">IF(B1419&lt;&gt;"",MONTH(B1419),0)</f>
        <v>3</v>
      </c>
      <c r="E1419" s="306" t="n">
        <f aca="false">AVERAGE(C1413:C1419)</f>
        <v>3415428.57142857</v>
      </c>
      <c r="F1419" s="306" t="n">
        <f aca="false">AVERAGE(C1389:C1419)</f>
        <v>3998645.16129032</v>
      </c>
    </row>
    <row r="1420" customFormat="false" ht="11.25" hidden="false" customHeight="false" outlineLevel="0" collapsed="false">
      <c r="A1420" s="199" t="n">
        <v>36962</v>
      </c>
      <c r="B1420" s="192" t="n">
        <v>36962</v>
      </c>
      <c r="C1420" s="306" t="n">
        <f aca="false">VLOOKUP($B1420,data!$A$6:$M$15000,12)</f>
        <v>3415000</v>
      </c>
      <c r="D1420" s="9" t="n">
        <f aca="false">IF(B1420&lt;&gt;"",MONTH(B1420),0)</f>
        <v>3</v>
      </c>
      <c r="E1420" s="306" t="n">
        <f aca="false">AVERAGE(C1414:C1420)</f>
        <v>3382285.71428571</v>
      </c>
      <c r="F1420" s="306" t="n">
        <f aca="false">AVERAGE(C1390:C1420)</f>
        <v>3959967.74193548</v>
      </c>
    </row>
    <row r="1421" customFormat="false" ht="11.25" hidden="false" customHeight="false" outlineLevel="0" collapsed="false">
      <c r="A1421" s="199" t="n">
        <v>36963</v>
      </c>
      <c r="B1421" s="192" t="n">
        <v>36963</v>
      </c>
      <c r="C1421" s="306" t="n">
        <f aca="false">VLOOKUP($B1421,data!$A$6:$M$15000,12)</f>
        <v>3242000</v>
      </c>
      <c r="D1421" s="9" t="n">
        <f aca="false">IF(B1421&lt;&gt;"",MONTH(B1421),0)</f>
        <v>3</v>
      </c>
      <c r="E1421" s="306" t="n">
        <f aca="false">AVERAGE(C1415:C1421)</f>
        <v>3351428.57142857</v>
      </c>
      <c r="F1421" s="306" t="n">
        <f aca="false">AVERAGE(C1391:C1421)</f>
        <v>3922258.06451613</v>
      </c>
    </row>
    <row r="1422" customFormat="false" ht="11.25" hidden="false" customHeight="false" outlineLevel="0" collapsed="false">
      <c r="A1422" s="199" t="n">
        <v>36964</v>
      </c>
      <c r="B1422" s="192" t="n">
        <v>36964</v>
      </c>
      <c r="C1422" s="306" t="n">
        <f aca="false">VLOOKUP($B1422,data!$A$6:$M$15000,12)</f>
        <v>3288000</v>
      </c>
      <c r="D1422" s="9" t="n">
        <f aca="false">IF(B1422&lt;&gt;"",MONTH(B1422),0)</f>
        <v>3</v>
      </c>
      <c r="E1422" s="306" t="n">
        <f aca="false">AVERAGE(C1416:C1422)</f>
        <v>3337571.42857143</v>
      </c>
      <c r="F1422" s="306" t="n">
        <f aca="false">AVERAGE(C1392:C1422)</f>
        <v>3889935.48387097</v>
      </c>
    </row>
    <row r="1423" customFormat="false" ht="11.25" hidden="false" customHeight="false" outlineLevel="0" collapsed="false">
      <c r="A1423" s="199" t="n">
        <v>36965</v>
      </c>
      <c r="B1423" s="192" t="n">
        <v>36965</v>
      </c>
      <c r="C1423" s="306" t="n">
        <f aca="false">VLOOKUP($B1423,data!$A$6:$M$15000,12)</f>
        <v>3454000</v>
      </c>
      <c r="D1423" s="9" t="n">
        <f aca="false">IF(B1423&lt;&gt;"",MONTH(B1423),0)</f>
        <v>3</v>
      </c>
      <c r="E1423" s="306" t="n">
        <f aca="false">AVERAGE(C1417:C1423)</f>
        <v>3363000</v>
      </c>
      <c r="F1423" s="306" t="n">
        <f aca="false">AVERAGE(C1393:C1423)</f>
        <v>3841870.96774194</v>
      </c>
    </row>
    <row r="1424" customFormat="false" ht="11.25" hidden="false" customHeight="false" outlineLevel="0" collapsed="false">
      <c r="A1424" s="199" t="n">
        <v>36966</v>
      </c>
      <c r="B1424" s="192" t="n">
        <v>36966</v>
      </c>
      <c r="C1424" s="306" t="n">
        <f aca="false">VLOOKUP($B1424,data!$A$6:$M$15000,12)</f>
        <v>3429000</v>
      </c>
      <c r="D1424" s="9" t="n">
        <f aca="false">IF(B1424&lt;&gt;"",MONTH(B1424),0)</f>
        <v>3</v>
      </c>
      <c r="E1424" s="306" t="n">
        <f aca="false">AVERAGE(C1418:C1424)</f>
        <v>3334428.57142857</v>
      </c>
      <c r="F1424" s="306" t="n">
        <f aca="false">AVERAGE(C1394:C1424)</f>
        <v>3785483.87096774</v>
      </c>
    </row>
    <row r="1425" customFormat="false" ht="11.25" hidden="false" customHeight="false" outlineLevel="0" collapsed="false">
      <c r="A1425" s="199" t="n">
        <v>36967</v>
      </c>
      <c r="B1425" s="192" t="n">
        <v>36967</v>
      </c>
      <c r="C1425" s="306" t="n">
        <f aca="false">VLOOKUP($B1425,data!$A$6:$M$15000,12)</f>
        <v>3057000</v>
      </c>
      <c r="D1425" s="9" t="n">
        <f aca="false">IF(B1425&lt;&gt;"",MONTH(B1425),0)</f>
        <v>3</v>
      </c>
      <c r="E1425" s="306" t="n">
        <f aca="false">AVERAGE(C1419:C1425)</f>
        <v>3307285.71428571</v>
      </c>
      <c r="F1425" s="306" t="n">
        <f aca="false">AVERAGE(C1395:C1425)</f>
        <v>3728354.83870968</v>
      </c>
    </row>
    <row r="1426" customFormat="false" ht="11.25" hidden="false" customHeight="false" outlineLevel="0" collapsed="false">
      <c r="A1426" s="199" t="n">
        <v>36968</v>
      </c>
      <c r="B1426" s="192" t="n">
        <v>36968</v>
      </c>
      <c r="C1426" s="306" t="n">
        <f aca="false">VLOOKUP($B1426,data!$A$6:$M$15000,12)</f>
        <v>2907000</v>
      </c>
      <c r="D1426" s="9" t="n">
        <f aca="false">IF(B1426&lt;&gt;"",MONTH(B1426),0)</f>
        <v>3</v>
      </c>
      <c r="E1426" s="306" t="n">
        <f aca="false">AVERAGE(C1420:C1426)</f>
        <v>3256000</v>
      </c>
      <c r="F1426" s="306" t="n">
        <f aca="false">AVERAGE(C1396:C1426)</f>
        <v>3676290.32258065</v>
      </c>
    </row>
    <row r="1427" customFormat="false" ht="11.25" hidden="false" customHeight="false" outlineLevel="0" collapsed="false">
      <c r="A1427" s="199" t="n">
        <v>36969</v>
      </c>
      <c r="B1427" s="192" t="n">
        <v>36969</v>
      </c>
      <c r="C1427" s="306" t="n">
        <f aca="false">VLOOKUP($B1427,data!$A$6:$M$15000,12)</f>
        <v>3165000</v>
      </c>
      <c r="D1427" s="9" t="n">
        <f aca="false">IF(B1427&lt;&gt;"",MONTH(B1427),0)</f>
        <v>3</v>
      </c>
      <c r="E1427" s="306" t="n">
        <f aca="false">AVERAGE(C1421:C1427)</f>
        <v>3220285.71428571</v>
      </c>
      <c r="F1427" s="306" t="n">
        <f aca="false">AVERAGE(C1397:C1427)</f>
        <v>3647774.19354839</v>
      </c>
    </row>
    <row r="1428" customFormat="false" ht="11.25" hidden="false" customHeight="false" outlineLevel="0" collapsed="false">
      <c r="A1428" s="199" t="n">
        <v>36970</v>
      </c>
      <c r="B1428" s="192" t="n">
        <v>36970</v>
      </c>
      <c r="C1428" s="306" t="n">
        <f aca="false">VLOOKUP($B1428,data!$A$6:$M$15000,12)</f>
        <v>3186000</v>
      </c>
      <c r="D1428" s="9" t="n">
        <f aca="false">IF(B1428&lt;&gt;"",MONTH(B1428),0)</f>
        <v>3</v>
      </c>
      <c r="E1428" s="306" t="n">
        <f aca="false">AVERAGE(C1422:C1428)</f>
        <v>3212285.71428571</v>
      </c>
      <c r="F1428" s="306" t="n">
        <f aca="false">AVERAGE(C1398:C1428)</f>
        <v>3630935.48387097</v>
      </c>
    </row>
    <row r="1429" customFormat="false" ht="11.25" hidden="false" customHeight="false" outlineLevel="0" collapsed="false">
      <c r="A1429" s="199" t="n">
        <v>36971</v>
      </c>
      <c r="B1429" s="192" t="n">
        <v>36971</v>
      </c>
      <c r="C1429" s="306" t="n">
        <f aca="false">VLOOKUP($B1429,data!$A$6:$M$15000,12)</f>
        <v>3214000</v>
      </c>
      <c r="D1429" s="9" t="n">
        <f aca="false">IF(B1429&lt;&gt;"",MONTH(B1429),0)</f>
        <v>3</v>
      </c>
      <c r="E1429" s="306" t="n">
        <f aca="false">AVERAGE(C1423:C1429)</f>
        <v>3201714.28571429</v>
      </c>
      <c r="F1429" s="306" t="n">
        <f aca="false">AVERAGE(C1399:C1429)</f>
        <v>3624548.38709677</v>
      </c>
    </row>
    <row r="1430" customFormat="false" ht="11.25" hidden="false" customHeight="false" outlineLevel="0" collapsed="false">
      <c r="A1430" s="199" t="n">
        <v>36972</v>
      </c>
      <c r="B1430" s="192" t="n">
        <v>36972</v>
      </c>
      <c r="C1430" s="306" t="n">
        <f aca="false">VLOOKUP($B1430,data!$A$6:$M$15000,12)</f>
        <v>3324000</v>
      </c>
      <c r="D1430" s="9" t="n">
        <f aca="false">IF(B1430&lt;&gt;"",MONTH(B1430),0)</f>
        <v>3</v>
      </c>
      <c r="E1430" s="306" t="n">
        <f aca="false">AVERAGE(C1424:C1430)</f>
        <v>3183142.85714286</v>
      </c>
      <c r="F1430" s="306" t="n">
        <f aca="false">AVERAGE(C1400:C1430)</f>
        <v>3603225.80645161</v>
      </c>
    </row>
    <row r="1431" customFormat="false" ht="11.25" hidden="false" customHeight="false" outlineLevel="0" collapsed="false">
      <c r="A1431" s="199" t="n">
        <v>36973</v>
      </c>
      <c r="B1431" s="192" t="n">
        <v>36973</v>
      </c>
      <c r="C1431" s="306" t="n">
        <f aca="false">VLOOKUP($B1431,data!$A$6:$M$15000,12)</f>
        <v>3127000</v>
      </c>
      <c r="D1431" s="9" t="n">
        <f aca="false">IF(B1431&lt;&gt;"",MONTH(B1431),0)</f>
        <v>3</v>
      </c>
      <c r="E1431" s="306" t="n">
        <f aca="false">AVERAGE(C1425:C1431)</f>
        <v>3140000</v>
      </c>
      <c r="F1431" s="306" t="n">
        <f aca="false">AVERAGE(C1401:C1431)</f>
        <v>3579225.80645161</v>
      </c>
    </row>
    <row r="1432" customFormat="false" ht="11.25" hidden="false" customHeight="false" outlineLevel="0" collapsed="false">
      <c r="A1432" s="199" t="n">
        <v>36974</v>
      </c>
      <c r="B1432" s="192" t="n">
        <v>36974</v>
      </c>
      <c r="C1432" s="306" t="n">
        <f aca="false">VLOOKUP($B1432,data!$A$6:$M$15000,12)</f>
        <v>2830000</v>
      </c>
      <c r="D1432" s="9" t="n">
        <f aca="false">IF(B1432&lt;&gt;"",MONTH(B1432),0)</f>
        <v>3</v>
      </c>
      <c r="E1432" s="306" t="n">
        <f aca="false">AVERAGE(C1426:C1432)</f>
        <v>3107571.42857143</v>
      </c>
      <c r="F1432" s="306" t="n">
        <f aca="false">AVERAGE(C1402:C1432)</f>
        <v>3552580.64516129</v>
      </c>
    </row>
    <row r="1433" customFormat="false" ht="11.25" hidden="false" customHeight="false" outlineLevel="0" collapsed="false">
      <c r="A1433" s="199" t="n">
        <v>36975</v>
      </c>
      <c r="B1433" s="192" t="n">
        <v>36975</v>
      </c>
      <c r="C1433" s="306" t="n">
        <f aca="false">VLOOKUP($B1433,data!$A$6:$M$15000,12)</f>
        <v>2724000</v>
      </c>
      <c r="D1433" s="9" t="n">
        <f aca="false">IF(B1433&lt;&gt;"",MONTH(B1433),0)</f>
        <v>3</v>
      </c>
      <c r="E1433" s="306" t="n">
        <f aca="false">AVERAGE(C1427:C1433)</f>
        <v>3081428.57142857</v>
      </c>
      <c r="F1433" s="306" t="n">
        <f aca="false">AVERAGE(C1403:C1433)</f>
        <v>3516064.51612903</v>
      </c>
    </row>
    <row r="1434" customFormat="false" ht="11.25" hidden="false" customHeight="false" outlineLevel="0" collapsed="false">
      <c r="A1434" s="199" t="n">
        <v>36976</v>
      </c>
      <c r="B1434" s="192" t="n">
        <v>36976</v>
      </c>
      <c r="C1434" s="306" t="n">
        <f aca="false">VLOOKUP($B1434,data!$A$6:$M$15000,12)</f>
        <v>3052000</v>
      </c>
      <c r="D1434" s="9" t="n">
        <f aca="false">IF(B1434&lt;&gt;"",MONTH(B1434),0)</f>
        <v>3</v>
      </c>
      <c r="E1434" s="306" t="n">
        <f aca="false">AVERAGE(C1428:C1434)</f>
        <v>3065285.71428571</v>
      </c>
      <c r="F1434" s="306" t="n">
        <f aca="false">AVERAGE(C1404:C1434)</f>
        <v>3480193.5483871</v>
      </c>
    </row>
    <row r="1435" customFormat="false" ht="11.25" hidden="false" customHeight="false" outlineLevel="0" collapsed="false">
      <c r="A1435" s="199" t="n">
        <v>36977</v>
      </c>
      <c r="B1435" s="192" t="n">
        <v>36977</v>
      </c>
      <c r="C1435" s="306" t="n">
        <f aca="false">VLOOKUP($B1435,data!$A$6:$M$15000,12)</f>
        <v>3097000</v>
      </c>
      <c r="D1435" s="9" t="n">
        <f aca="false">IF(B1435&lt;&gt;"",MONTH(B1435),0)</f>
        <v>3</v>
      </c>
      <c r="E1435" s="306" t="n">
        <f aca="false">AVERAGE(C1429:C1435)</f>
        <v>3052571.42857143</v>
      </c>
      <c r="F1435" s="306" t="n">
        <f aca="false">AVERAGE(C1405:C1435)</f>
        <v>3446516.12903226</v>
      </c>
    </row>
    <row r="1436" customFormat="false" ht="11.25" hidden="false" customHeight="false" outlineLevel="0" collapsed="false">
      <c r="A1436" s="199" t="n">
        <v>36978</v>
      </c>
      <c r="B1436" s="192" t="n">
        <v>36978</v>
      </c>
      <c r="C1436" s="306" t="n">
        <f aca="false">VLOOKUP($B1436,data!$A$6:$M$15000,12)</f>
        <v>3183000</v>
      </c>
      <c r="D1436" s="9" t="n">
        <f aca="false">IF(B1436&lt;&gt;"",MONTH(B1436),0)</f>
        <v>3</v>
      </c>
      <c r="E1436" s="306" t="n">
        <f aca="false">AVERAGE(C1430:C1436)</f>
        <v>3048142.85714286</v>
      </c>
      <c r="F1436" s="306" t="n">
        <f aca="false">AVERAGE(C1406:C1436)</f>
        <v>3420516.12903226</v>
      </c>
    </row>
    <row r="1437" customFormat="false" ht="11.25" hidden="false" customHeight="false" outlineLevel="0" collapsed="false">
      <c r="A1437" s="199" t="n">
        <v>36979</v>
      </c>
      <c r="B1437" s="192" t="n">
        <v>36979</v>
      </c>
      <c r="C1437" s="306" t="n">
        <f aca="false">VLOOKUP($B1437,data!$A$6:$M$15000,12)</f>
        <v>3140000</v>
      </c>
      <c r="D1437" s="9" t="n">
        <f aca="false">IF(B1437&lt;&gt;"",MONTH(B1437),0)</f>
        <v>3</v>
      </c>
      <c r="E1437" s="306" t="n">
        <f aca="false">AVERAGE(C1431:C1437)</f>
        <v>3021857.14285714</v>
      </c>
      <c r="F1437" s="306" t="n">
        <f aca="false">AVERAGE(C1407:C1437)</f>
        <v>3389967.74193548</v>
      </c>
    </row>
    <row r="1438" customFormat="false" ht="11.25" hidden="false" customHeight="false" outlineLevel="0" collapsed="false">
      <c r="A1438" s="199" t="n">
        <v>36980</v>
      </c>
      <c r="B1438" s="192" t="n">
        <v>36980</v>
      </c>
      <c r="C1438" s="306" t="n">
        <f aca="false">VLOOKUP($B1438,data!$A$6:$M$15000,12)</f>
        <v>3081000</v>
      </c>
      <c r="D1438" s="9" t="n">
        <f aca="false">IF(B1438&lt;&gt;"",MONTH(B1438),0)</f>
        <v>3</v>
      </c>
      <c r="E1438" s="306" t="n">
        <f aca="false">AVERAGE(C1432:C1438)</f>
        <v>3015285.71428571</v>
      </c>
      <c r="F1438" s="306" t="n">
        <f aca="false">AVERAGE(C1408:C1438)</f>
        <v>3344516.12903226</v>
      </c>
    </row>
    <row r="1439" customFormat="false" ht="11.25" hidden="false" customHeight="false" outlineLevel="0" collapsed="false">
      <c r="A1439" s="199" t="n">
        <v>36981</v>
      </c>
      <c r="B1439" s="192" t="n">
        <v>36981</v>
      </c>
      <c r="C1439" s="306" t="n">
        <f aca="false">VLOOKUP($B1439,data!$A$6:$M$15000,12)</f>
        <v>2730000</v>
      </c>
      <c r="D1439" s="9" t="n">
        <f aca="false">IF(B1439&lt;&gt;"",MONTH(B1439),0)</f>
        <v>3</v>
      </c>
      <c r="E1439" s="306" t="n">
        <f aca="false">AVERAGE(C1433:C1439)</f>
        <v>3001000</v>
      </c>
      <c r="F1439" s="306" t="n">
        <f aca="false">AVERAGE(C1409:C1439)</f>
        <v>3280838.70967742</v>
      </c>
    </row>
    <row r="1440" customFormat="false" ht="11.25" hidden="false" customHeight="false" outlineLevel="0" collapsed="false">
      <c r="A1440" s="199" t="n">
        <v>36982</v>
      </c>
      <c r="B1440" s="192" t="n">
        <v>36982</v>
      </c>
      <c r="C1440" s="306" t="n">
        <f aca="false">VLOOKUP($B1440,data!$A$6:$M$15000,12)</f>
        <v>2815000</v>
      </c>
      <c r="D1440" s="9" t="n">
        <f aca="false">IF(B1440&lt;&gt;"",MONTH(B1440),0)</f>
        <v>4</v>
      </c>
      <c r="E1440" s="306" t="n">
        <f aca="false">AVERAGE(C1434:C1440)</f>
        <v>3014000</v>
      </c>
      <c r="F1440" s="306" t="n">
        <f aca="false">AVERAGE(C1410:C1440)</f>
        <v>3238387.09677419</v>
      </c>
    </row>
    <row r="1441" customFormat="false" ht="11.25" hidden="false" customHeight="false" outlineLevel="0" collapsed="false">
      <c r="A1441" s="199" t="n">
        <v>36983</v>
      </c>
      <c r="B1441" s="192" t="n">
        <v>36983</v>
      </c>
      <c r="C1441" s="306" t="n">
        <f aca="false">VLOOKUP($B1441,data!$A$6:$M$15000,12)</f>
        <v>3200000</v>
      </c>
      <c r="D1441" s="9" t="n">
        <f aca="false">IF(B1441&lt;&gt;"",MONTH(B1441),0)</f>
        <v>4</v>
      </c>
      <c r="E1441" s="306" t="n">
        <f aca="false">AVERAGE(C1435:C1441)</f>
        <v>3035142.85714286</v>
      </c>
      <c r="F1441" s="306" t="n">
        <f aca="false">AVERAGE(C1411:C1441)</f>
        <v>3215709.67741935</v>
      </c>
    </row>
    <row r="1442" customFormat="false" ht="11.25" hidden="false" customHeight="false" outlineLevel="0" collapsed="false">
      <c r="A1442" s="199" t="n">
        <v>36984</v>
      </c>
      <c r="B1442" s="192" t="n">
        <v>36984</v>
      </c>
      <c r="C1442" s="306" t="n">
        <f aca="false">VLOOKUP($B1442,data!$A$6:$M$15000,12)</f>
        <v>3356000</v>
      </c>
      <c r="D1442" s="9" t="n">
        <f aca="false">IF(B1442&lt;&gt;"",MONTH(B1442),0)</f>
        <v>4</v>
      </c>
      <c r="E1442" s="306" t="n">
        <f aca="false">AVERAGE(C1436:C1442)</f>
        <v>3072142.85714286</v>
      </c>
      <c r="F1442" s="306" t="n">
        <f aca="false">AVERAGE(C1412:C1442)</f>
        <v>3210387.09677419</v>
      </c>
    </row>
    <row r="1443" customFormat="false" ht="11.25" hidden="false" customHeight="false" outlineLevel="0" collapsed="false">
      <c r="A1443" s="199" t="n">
        <v>36985</v>
      </c>
      <c r="B1443" s="192" t="n">
        <v>36985</v>
      </c>
      <c r="C1443" s="306" t="n">
        <f aca="false">VLOOKUP($B1443,data!$A$6:$M$15000,12)</f>
        <v>3420000</v>
      </c>
      <c r="D1443" s="9" t="n">
        <f aca="false">IF(B1443&lt;&gt;"",MONTH(B1443),0)</f>
        <v>4</v>
      </c>
      <c r="E1443" s="306" t="n">
        <f aca="false">AVERAGE(C1437:C1443)</f>
        <v>3106000</v>
      </c>
      <c r="F1443" s="306" t="n">
        <f aca="false">AVERAGE(C1413:C1443)</f>
        <v>3204645.16129032</v>
      </c>
    </row>
    <row r="1444" customFormat="false" ht="11.25" hidden="false" customHeight="false" outlineLevel="0" collapsed="false">
      <c r="A1444" s="199" t="n">
        <v>36986</v>
      </c>
      <c r="B1444" s="192" t="n">
        <v>36986</v>
      </c>
      <c r="C1444" s="306" t="n">
        <f aca="false">VLOOKUP($B1444,data!$A$6:$M$15000,12)</f>
        <v>3450000</v>
      </c>
      <c r="D1444" s="9" t="n">
        <f aca="false">IF(B1444&lt;&gt;"",MONTH(B1444),0)</f>
        <v>4</v>
      </c>
      <c r="E1444" s="306" t="n">
        <f aca="false">AVERAGE(C1438:C1444)</f>
        <v>3150285.71428571</v>
      </c>
      <c r="F1444" s="306" t="n">
        <f aca="false">AVERAGE(C1414:C1444)</f>
        <v>3198290.32258065</v>
      </c>
    </row>
    <row r="1445" customFormat="false" ht="11.25" hidden="false" customHeight="false" outlineLevel="0" collapsed="false">
      <c r="A1445" s="199" t="n">
        <v>36987</v>
      </c>
      <c r="B1445" s="192" t="n">
        <v>36987</v>
      </c>
      <c r="C1445" s="306" t="str">
        <f aca="false">VLOOKUP($B1445,data!$A$6:$M$15000,12)</f>
        <v>N/A</v>
      </c>
      <c r="D1445" s="9" t="n">
        <f aca="false">IF(B1445&lt;&gt;"",MONTH(B1445),0)</f>
        <v>4</v>
      </c>
      <c r="E1445" s="306" t="n">
        <f aca="false">AVERAGE(C1439:C1445)</f>
        <v>3161833.33333333</v>
      </c>
      <c r="F1445" s="306" t="n">
        <f aca="false">AVERAGE(C1415:C1445)</f>
        <v>3189633.33333333</v>
      </c>
    </row>
    <row r="1446" customFormat="false" ht="11.25" hidden="false" customHeight="false" outlineLevel="0" collapsed="false">
      <c r="A1446" s="199" t="n">
        <v>36988</v>
      </c>
      <c r="B1446" s="192" t="n">
        <v>36988</v>
      </c>
      <c r="C1446" s="306" t="str">
        <f aca="false">VLOOKUP($B1446,data!$A$6:$M$15000,12)</f>
        <v>N/A</v>
      </c>
      <c r="D1446" s="9" t="n">
        <f aca="false">IF(B1446&lt;&gt;"",MONTH(B1446),0)</f>
        <v>4</v>
      </c>
      <c r="E1446" s="306" t="n">
        <f aca="false">AVERAGE(C1440:C1446)</f>
        <v>3248200</v>
      </c>
      <c r="F1446" s="306" t="n">
        <f aca="false">AVERAGE(C1416:C1446)</f>
        <v>3182896.55172414</v>
      </c>
    </row>
    <row r="1447" customFormat="false" ht="11.25" hidden="false" customHeight="false" outlineLevel="0" collapsed="false">
      <c r="A1447" s="199" t="n">
        <v>36989</v>
      </c>
      <c r="B1447" s="192" t="n">
        <v>36989</v>
      </c>
      <c r="C1447" s="306" t="str">
        <f aca="false">VLOOKUP($B1447,data!$A$6:$M$15000,12)</f>
        <v>N/A</v>
      </c>
      <c r="D1447" s="9" t="n">
        <f aca="false">IF(B1447&lt;&gt;"",MONTH(B1447),0)</f>
        <v>4</v>
      </c>
      <c r="E1447" s="306" t="n">
        <f aca="false">AVERAGE(C1441:C1447)</f>
        <v>3356500</v>
      </c>
      <c r="F1447" s="306" t="n">
        <f aca="false">AVERAGE(C1417:C1447)</f>
        <v>3179571.42857143</v>
      </c>
    </row>
    <row r="1448" customFormat="false" ht="11.25" hidden="false" customHeight="false" outlineLevel="0" collapsed="false">
      <c r="A1448" s="199" t="n">
        <v>36990</v>
      </c>
      <c r="B1448" s="192" t="n">
        <v>36990</v>
      </c>
      <c r="C1448" s="306" t="str">
        <f aca="false">VLOOKUP($B1448,data!$A$6:$M$15000,12)</f>
        <v>N/A</v>
      </c>
      <c r="D1448" s="9" t="n">
        <f aca="false">IF(B1448&lt;&gt;"",MONTH(B1448),0)</f>
        <v>4</v>
      </c>
      <c r="E1448" s="306" t="n">
        <f aca="false">AVERAGE(C1442:C1448)</f>
        <v>3408666.66666667</v>
      </c>
      <c r="F1448" s="306" t="n">
        <f aca="false">AVERAGE(C1418:C1448)</f>
        <v>3162925.92592593</v>
      </c>
    </row>
    <row r="1449" customFormat="false" ht="11.25" hidden="false" customHeight="false" outlineLevel="0" collapsed="false">
      <c r="A1449" s="199" t="n">
        <v>36991</v>
      </c>
      <c r="B1449" s="192" t="n">
        <v>36991</v>
      </c>
      <c r="C1449" s="306" t="str">
        <f aca="false">VLOOKUP($B1449,data!$A$6:$M$15000,12)</f>
        <v>N/A</v>
      </c>
      <c r="D1449" s="9" t="n">
        <f aca="false">IF(B1449&lt;&gt;"",MONTH(B1449),0)</f>
        <v>4</v>
      </c>
      <c r="E1449" s="306" t="n">
        <f aca="false">AVERAGE(C1443:C1449)</f>
        <v>3435000</v>
      </c>
      <c r="F1449" s="306" t="n">
        <f aca="false">AVERAGE(C1419:C1449)</f>
        <v>3159692.30769231</v>
      </c>
    </row>
    <row r="1450" customFormat="false" ht="11.25" hidden="false" customHeight="false" outlineLevel="0" collapsed="false">
      <c r="A1450" s="199" t="n">
        <v>36992</v>
      </c>
      <c r="B1450" s="192" t="n">
        <v>36992</v>
      </c>
      <c r="C1450" s="306" t="str">
        <f aca="false">VLOOKUP($B1450,data!$A$6:$M$15000,12)</f>
        <v>N/A</v>
      </c>
      <c r="D1450" s="9" t="n">
        <f aca="false">IF(B1450&lt;&gt;"",MONTH(B1450),0)</f>
        <v>4</v>
      </c>
      <c r="E1450" s="306" t="n">
        <f aca="false">AVERAGE(C1444:C1450)</f>
        <v>3450000</v>
      </c>
      <c r="F1450" s="306" t="n">
        <f aca="false">AVERAGE(C1420:C1450)</f>
        <v>3155440</v>
      </c>
    </row>
    <row r="1451" customFormat="false" ht="11.25" hidden="false" customHeight="false" outlineLevel="0" collapsed="false">
      <c r="A1451" s="199" t="n">
        <v>36993</v>
      </c>
      <c r="B1451" s="192" t="n">
        <v>36993</v>
      </c>
      <c r="C1451" s="306" t="str">
        <f aca="false">VLOOKUP($B1451,data!$A$6:$M$15000,12)</f>
        <v>N/A</v>
      </c>
      <c r="D1451" s="9" t="n">
        <f aca="false">IF(B1451&lt;&gt;"",MONTH(B1451),0)</f>
        <v>4</v>
      </c>
      <c r="E1451" s="306" t="e">
        <f aca="false">AVERAGE(C1445:C1451)</f>
        <v>#DIV/0!</v>
      </c>
      <c r="F1451" s="306" t="n">
        <f aca="false">AVERAGE(C1421:C1451)</f>
        <v>3144625</v>
      </c>
    </row>
    <row r="1452" customFormat="false" ht="11.25" hidden="false" customHeight="false" outlineLevel="0" collapsed="false">
      <c r="A1452" s="199" t="n">
        <v>36994</v>
      </c>
      <c r="B1452" s="192" t="n">
        <v>36994</v>
      </c>
      <c r="C1452" s="306" t="str">
        <f aca="false">VLOOKUP($B1452,data!$A$6:$M$15000,12)</f>
        <v>N/A</v>
      </c>
      <c r="D1452" s="9" t="n">
        <f aca="false">IF(B1452&lt;&gt;"",MONTH(B1452),0)</f>
        <v>4</v>
      </c>
      <c r="E1452" s="306" t="e">
        <f aca="false">AVERAGE(C1446:C1452)</f>
        <v>#DIV/0!</v>
      </c>
      <c r="F1452" s="306" t="n">
        <f aca="false">AVERAGE(C1422:C1452)</f>
        <v>3140391.30434783</v>
      </c>
    </row>
    <row r="1453" customFormat="false" ht="11.25" hidden="false" customHeight="false" outlineLevel="0" collapsed="false">
      <c r="A1453" s="199" t="n">
        <v>36995</v>
      </c>
      <c r="B1453" s="192" t="n">
        <v>36995</v>
      </c>
      <c r="C1453" s="306" t="str">
        <f aca="false">VLOOKUP($B1453,data!$A$6:$M$15000,12)</f>
        <v>N/A</v>
      </c>
      <c r="D1453" s="9" t="n">
        <f aca="false">IF(B1453&lt;&gt;"",MONTH(B1453),0)</f>
        <v>4</v>
      </c>
      <c r="E1453" s="306" t="e">
        <f aca="false">AVERAGE(C1447:C1453)</f>
        <v>#DIV/0!</v>
      </c>
      <c r="F1453" s="306" t="n">
        <f aca="false">AVERAGE(C1423:C1453)</f>
        <v>3133681.81818182</v>
      </c>
    </row>
    <row r="1454" customFormat="false" ht="11.25" hidden="false" customHeight="false" outlineLevel="0" collapsed="false">
      <c r="A1454" s="199" t="n">
        <v>36996</v>
      </c>
      <c r="B1454" s="192" t="n">
        <v>36996</v>
      </c>
      <c r="C1454" s="306" t="str">
        <f aca="false">VLOOKUP($B1454,data!$A$6:$M$15000,12)</f>
        <v>N/A</v>
      </c>
      <c r="D1454" s="9" t="n">
        <f aca="false">IF(B1454&lt;&gt;"",MONTH(B1454),0)</f>
        <v>4</v>
      </c>
      <c r="E1454" s="306" t="e">
        <f aca="false">AVERAGE(C1448:C1454)</f>
        <v>#DIV/0!</v>
      </c>
      <c r="F1454" s="306" t="n">
        <f aca="false">AVERAGE(C1424:C1454)</f>
        <v>3118428.57142857</v>
      </c>
    </row>
    <row r="1455" customFormat="false" ht="11.25" hidden="false" customHeight="false" outlineLevel="0" collapsed="false">
      <c r="A1455" s="199" t="n">
        <v>36997</v>
      </c>
      <c r="B1455" s="192" t="n">
        <v>36997</v>
      </c>
      <c r="C1455" s="306" t="str">
        <f aca="false">VLOOKUP($B1455,data!$A$6:$M$15000,12)</f>
        <v>N/A</v>
      </c>
      <c r="D1455" s="9" t="n">
        <f aca="false">IF(B1455&lt;&gt;"",MONTH(B1455),0)</f>
        <v>4</v>
      </c>
      <c r="E1455" s="306" t="e">
        <f aca="false">AVERAGE(C1449:C1455)</f>
        <v>#DIV/0!</v>
      </c>
      <c r="F1455" s="306" t="n">
        <f aca="false">AVERAGE(C1425:C1455)</f>
        <v>3102900</v>
      </c>
    </row>
    <row r="1456" customFormat="false" ht="11.25" hidden="false" customHeight="false" outlineLevel="0" collapsed="false">
      <c r="A1456" s="199" t="n">
        <v>36998</v>
      </c>
      <c r="B1456" s="192" t="n">
        <v>36998</v>
      </c>
      <c r="C1456" s="306" t="str">
        <f aca="false">VLOOKUP($B1456,data!$A$6:$M$15000,12)</f>
        <v>N/A</v>
      </c>
      <c r="D1456" s="9" t="n">
        <f aca="false">IF(B1456&lt;&gt;"",MONTH(B1456),0)</f>
        <v>4</v>
      </c>
      <c r="E1456" s="306" t="e">
        <f aca="false">AVERAGE(C1450:C1456)</f>
        <v>#DIV/0!</v>
      </c>
      <c r="F1456" s="306" t="n">
        <f aca="false">AVERAGE(C1426:C1456)</f>
        <v>3105315.78947368</v>
      </c>
    </row>
    <row r="1457" customFormat="false" ht="11.25" hidden="false" customHeight="false" outlineLevel="0" collapsed="false">
      <c r="A1457" s="199" t="n">
        <v>36999</v>
      </c>
      <c r="B1457" s="192" t="n">
        <v>36999</v>
      </c>
      <c r="C1457" s="306" t="str">
        <f aca="false">VLOOKUP($B1457,data!$A$6:$M$15000,12)</f>
        <v>N/A</v>
      </c>
      <c r="D1457" s="9" t="n">
        <f aca="false">IF(B1457&lt;&gt;"",MONTH(B1457),0)</f>
        <v>4</v>
      </c>
      <c r="E1457" s="306" t="e">
        <f aca="false">AVERAGE(C1451:C1457)</f>
        <v>#DIV/0!</v>
      </c>
      <c r="F1457" s="306" t="n">
        <f aca="false">AVERAGE(C1427:C1457)</f>
        <v>3116333.33333333</v>
      </c>
    </row>
    <row r="1458" customFormat="false" ht="11.25" hidden="false" customHeight="false" outlineLevel="0" collapsed="false">
      <c r="A1458" s="199" t="n">
        <v>37000</v>
      </c>
      <c r="B1458" s="192" t="n">
        <v>37000</v>
      </c>
      <c r="C1458" s="306" t="str">
        <f aca="false">VLOOKUP($B1458,data!$A$6:$M$15000,12)</f>
        <v>N/A</v>
      </c>
      <c r="D1458" s="9" t="n">
        <f aca="false">IF(B1458&lt;&gt;"",MONTH(B1458),0)</f>
        <v>4</v>
      </c>
      <c r="E1458" s="306" t="e">
        <f aca="false">AVERAGE(C1452:C1458)</f>
        <v>#DIV/0!</v>
      </c>
      <c r="F1458" s="306" t="n">
        <f aca="false">AVERAGE(C1428:C1458)</f>
        <v>3113470.58823529</v>
      </c>
    </row>
    <row r="1459" customFormat="false" ht="11.25" hidden="false" customHeight="false" outlineLevel="0" collapsed="false">
      <c r="A1459" s="199" t="n">
        <v>37001</v>
      </c>
      <c r="B1459" s="192" t="n">
        <v>37001</v>
      </c>
      <c r="C1459" s="306" t="str">
        <f aca="false">VLOOKUP($B1459,data!$A$6:$M$15000,12)</f>
        <v>N/A</v>
      </c>
      <c r="D1459" s="9" t="n">
        <f aca="false">IF(B1459&lt;&gt;"",MONTH(B1459),0)</f>
        <v>4</v>
      </c>
      <c r="E1459" s="306" t="e">
        <f aca="false">AVERAGE(C1453:C1459)</f>
        <v>#DIV/0!</v>
      </c>
      <c r="F1459" s="306" t="n">
        <f aca="false">AVERAGE(C1429:C1459)</f>
        <v>3108937.5</v>
      </c>
    </row>
    <row r="1460" customFormat="false" ht="11.25" hidden="false" customHeight="false" outlineLevel="0" collapsed="false">
      <c r="A1460" s="199" t="n">
        <v>37002</v>
      </c>
      <c r="B1460" s="192" t="n">
        <v>37002</v>
      </c>
      <c r="C1460" s="306" t="str">
        <f aca="false">VLOOKUP($B1460,data!$A$6:$M$15000,12)</f>
        <v>N/A</v>
      </c>
      <c r="D1460" s="9" t="n">
        <f aca="false">IF(B1460&lt;&gt;"",MONTH(B1460),0)</f>
        <v>4</v>
      </c>
      <c r="E1460" s="306" t="e">
        <f aca="false">AVERAGE(C1454:C1460)</f>
        <v>#DIV/0!</v>
      </c>
      <c r="F1460" s="306" t="n">
        <f aca="false">AVERAGE(C1430:C1460)</f>
        <v>3101933.33333333</v>
      </c>
    </row>
    <row r="1461" customFormat="false" ht="11.25" hidden="false" customHeight="false" outlineLevel="0" collapsed="false">
      <c r="A1461" s="199" t="n">
        <v>37003</v>
      </c>
      <c r="B1461" s="192" t="n">
        <v>37003</v>
      </c>
      <c r="C1461" s="306" t="str">
        <f aca="false">VLOOKUP($B1461,data!$A$6:$M$15000,12)</f>
        <v>N/A</v>
      </c>
      <c r="D1461" s="9" t="n">
        <f aca="false">IF(B1461&lt;&gt;"",MONTH(B1461),0)</f>
        <v>4</v>
      </c>
      <c r="E1461" s="306" t="e">
        <f aca="false">AVERAGE(C1455:C1461)</f>
        <v>#DIV/0!</v>
      </c>
      <c r="F1461" s="306" t="n">
        <f aca="false">AVERAGE(C1431:C1461)</f>
        <v>3086071.42857143</v>
      </c>
    </row>
    <row r="1462" customFormat="false" ht="11.25" hidden="false" customHeight="false" outlineLevel="0" collapsed="false">
      <c r="A1462" s="199" t="n">
        <v>37004</v>
      </c>
      <c r="B1462" s="192" t="n">
        <v>37004</v>
      </c>
      <c r="C1462" s="306" t="str">
        <f aca="false">VLOOKUP($B1462,data!$A$6:$M$15000,12)</f>
        <v>N/A</v>
      </c>
      <c r="D1462" s="9" t="n">
        <f aca="false">IF(B1462&lt;&gt;"",MONTH(B1462),0)</f>
        <v>4</v>
      </c>
      <c r="E1462" s="306" t="e">
        <f aca="false">AVERAGE(C1456:C1462)</f>
        <v>#DIV/0!</v>
      </c>
      <c r="F1462" s="306" t="n">
        <f aca="false">AVERAGE(C1432:C1462)</f>
        <v>3082923.07692308</v>
      </c>
    </row>
    <row r="1463" customFormat="false" ht="11.25" hidden="false" customHeight="false" outlineLevel="0" collapsed="false">
      <c r="A1463" s="199" t="n">
        <v>37005</v>
      </c>
      <c r="B1463" s="192" t="n">
        <v>37005</v>
      </c>
      <c r="C1463" s="306" t="str">
        <f aca="false">VLOOKUP($B1463,data!$A$6:$M$15000,12)</f>
        <v>N/A</v>
      </c>
      <c r="D1463" s="9" t="n">
        <f aca="false">IF(B1463&lt;&gt;"",MONTH(B1463),0)</f>
        <v>4</v>
      </c>
      <c r="E1463" s="306" t="e">
        <f aca="false">AVERAGE(C1457:C1463)</f>
        <v>#DIV/0!</v>
      </c>
      <c r="F1463" s="306" t="n">
        <f aca="false">AVERAGE(C1433:C1463)</f>
        <v>3104000</v>
      </c>
    </row>
    <row r="1464" customFormat="false" ht="11.25" hidden="false" customHeight="false" outlineLevel="0" collapsed="false">
      <c r="A1464" s="199" t="n">
        <v>37006</v>
      </c>
      <c r="B1464" s="192" t="n">
        <v>37006</v>
      </c>
      <c r="C1464" s="306" t="str">
        <f aca="false">VLOOKUP($B1464,data!$A$6:$M$15000,12)</f>
        <v>N/A</v>
      </c>
      <c r="D1464" s="9" t="n">
        <f aca="false">IF(B1464&lt;&gt;"",MONTH(B1464),0)</f>
        <v>4</v>
      </c>
      <c r="E1464" s="306" t="e">
        <f aca="false">AVERAGE(C1458:C1464)</f>
        <v>#DIV/0!</v>
      </c>
      <c r="F1464" s="306" t="n">
        <f aca="false">AVERAGE(C1434:C1464)</f>
        <v>3138545.45454545</v>
      </c>
    </row>
    <row r="1465" customFormat="false" ht="11.25" hidden="false" customHeight="false" outlineLevel="0" collapsed="false">
      <c r="A1465" s="199" t="n">
        <v>37007</v>
      </c>
      <c r="B1465" s="192" t="n">
        <v>37007</v>
      </c>
      <c r="C1465" s="306" t="str">
        <f aca="false">VLOOKUP($B1465,data!$A$6:$M$15000,12)</f>
        <v>N/A</v>
      </c>
      <c r="D1465" s="9" t="n">
        <f aca="false">IF(B1465&lt;&gt;"",MONTH(B1465),0)</f>
        <v>4</v>
      </c>
      <c r="E1465" s="306" t="e">
        <f aca="false">AVERAGE(C1459:C1465)</f>
        <v>#DIV/0!</v>
      </c>
      <c r="F1465" s="306" t="n">
        <f aca="false">AVERAGE(C1435:C1465)</f>
        <v>3147200</v>
      </c>
    </row>
    <row r="1466" customFormat="false" ht="11.25" hidden="false" customHeight="false" outlineLevel="0" collapsed="false">
      <c r="A1466" s="199" t="n">
        <v>37008</v>
      </c>
      <c r="B1466" s="192" t="n">
        <v>37008</v>
      </c>
      <c r="C1466" s="306" t="str">
        <f aca="false">VLOOKUP($B1466,data!$A$6:$M$15000,12)</f>
        <v>N/A</v>
      </c>
      <c r="D1466" s="9" t="n">
        <f aca="false">IF(B1466&lt;&gt;"",MONTH(B1466),0)</f>
        <v>4</v>
      </c>
      <c r="E1466" s="306" t="e">
        <f aca="false">AVERAGE(C1460:C1466)</f>
        <v>#DIV/0!</v>
      </c>
      <c r="F1466" s="306" t="n">
        <f aca="false">AVERAGE(C1436:C1466)</f>
        <v>3152777.77777778</v>
      </c>
    </row>
    <row r="1467" customFormat="false" ht="11.25" hidden="false" customHeight="false" outlineLevel="0" collapsed="false">
      <c r="A1467" s="199" t="n">
        <v>37009</v>
      </c>
      <c r="B1467" s="192" t="n">
        <v>37009</v>
      </c>
      <c r="C1467" s="306" t="str">
        <f aca="false">VLOOKUP($B1467,data!$A$6:$M$15000,12)</f>
        <v>N/A</v>
      </c>
      <c r="D1467" s="9" t="n">
        <f aca="false">IF(B1467&lt;&gt;"",MONTH(B1467),0)</f>
        <v>4</v>
      </c>
      <c r="E1467" s="306" t="e">
        <f aca="false">AVERAGE(C1461:C1467)</f>
        <v>#DIV/0!</v>
      </c>
      <c r="F1467" s="306" t="n">
        <f aca="false">AVERAGE(C1437:C1467)</f>
        <v>3149000</v>
      </c>
    </row>
    <row r="1468" customFormat="false" ht="11.25" hidden="false" customHeight="false" outlineLevel="0" collapsed="false">
      <c r="A1468" s="199" t="n">
        <v>37010</v>
      </c>
      <c r="B1468" s="192" t="n">
        <v>37010</v>
      </c>
      <c r="C1468" s="306" t="str">
        <f aca="false">VLOOKUP($B1468,data!$A$6:$M$15000,12)</f>
        <v>N/A</v>
      </c>
      <c r="D1468" s="9" t="n">
        <f aca="false">IF(B1468&lt;&gt;"",MONTH(B1468),0)</f>
        <v>4</v>
      </c>
      <c r="E1468" s="306" t="e">
        <f aca="false">AVERAGE(C1462:C1468)</f>
        <v>#DIV/0!</v>
      </c>
      <c r="F1468" s="306" t="n">
        <f aca="false">AVERAGE(C1438:C1468)</f>
        <v>3150285.71428571</v>
      </c>
    </row>
    <row r="1469" customFormat="false" ht="11.25" hidden="false" customHeight="false" outlineLevel="0" collapsed="false">
      <c r="A1469" s="199" t="n">
        <v>37011</v>
      </c>
      <c r="B1469" s="192" t="n">
        <v>37011</v>
      </c>
      <c r="C1469" s="306" t="str">
        <f aca="false">VLOOKUP($B1469,data!$A$6:$M$15000,12)</f>
        <v>N/A</v>
      </c>
      <c r="D1469" s="9" t="n">
        <f aca="false">IF(B1469&lt;&gt;"",MONTH(B1469),0)</f>
        <v>4</v>
      </c>
      <c r="E1469" s="306" t="e">
        <f aca="false">AVERAGE(C1463:C1469)</f>
        <v>#DIV/0!</v>
      </c>
      <c r="F1469" s="306" t="n">
        <f aca="false">AVERAGE(C1439:C1469)</f>
        <v>3161833.33333333</v>
      </c>
    </row>
    <row r="1470" customFormat="false" ht="11.25" hidden="false" customHeight="false" outlineLevel="0" collapsed="false">
      <c r="A1470" s="199" t="n">
        <v>37012</v>
      </c>
      <c r="B1470" s="192" t="n">
        <v>37012</v>
      </c>
      <c r="C1470" s="306" t="str">
        <f aca="false">VLOOKUP($B1470,data!$A$6:$M$15000,12)</f>
        <v>N/A</v>
      </c>
      <c r="D1470" s="9" t="n">
        <f aca="false">IF(B1470&lt;&gt;"",MONTH(B1470),0)</f>
        <v>5</v>
      </c>
      <c r="E1470" s="306" t="e">
        <f aca="false">AVERAGE(C1464:C1470)</f>
        <v>#DIV/0!</v>
      </c>
      <c r="F1470" s="306" t="n">
        <f aca="false">AVERAGE(C1440:C1470)</f>
        <v>3248200</v>
      </c>
    </row>
    <row r="1471" customFormat="false" ht="11.25" hidden="false" customHeight="false" outlineLevel="0" collapsed="false">
      <c r="A1471" s="199" t="n">
        <v>37013</v>
      </c>
      <c r="B1471" s="192" t="n">
        <v>37013</v>
      </c>
      <c r="C1471" s="306" t="str">
        <f aca="false">VLOOKUP($B1471,data!$A$6:$M$15000,12)</f>
        <v>N/A</v>
      </c>
      <c r="D1471" s="9" t="n">
        <f aca="false">IF(B1471&lt;&gt;"",MONTH(B1471),0)</f>
        <v>5</v>
      </c>
      <c r="E1471" s="306" t="e">
        <f aca="false">AVERAGE(C1465:C1471)</f>
        <v>#DIV/0!</v>
      </c>
      <c r="F1471" s="306" t="n">
        <f aca="false">AVERAGE(C1441:C1471)</f>
        <v>3356500</v>
      </c>
    </row>
    <row r="1472" customFormat="false" ht="11.25" hidden="false" customHeight="false" outlineLevel="0" collapsed="false">
      <c r="A1472" s="199" t="n">
        <v>37014</v>
      </c>
      <c r="B1472" s="192" t="n">
        <v>37014</v>
      </c>
      <c r="C1472" s="306" t="str">
        <f aca="false">VLOOKUP($B1472,data!$A$6:$M$15000,12)</f>
        <v>N/A</v>
      </c>
      <c r="D1472" s="9" t="n">
        <f aca="false">IF(B1472&lt;&gt;"",MONTH(B1472),0)</f>
        <v>5</v>
      </c>
      <c r="E1472" s="306" t="e">
        <f aca="false">AVERAGE(C1466:C1472)</f>
        <v>#DIV/0!</v>
      </c>
      <c r="F1472" s="306" t="n">
        <f aca="false">AVERAGE(C1442:C1472)</f>
        <v>3408666.66666667</v>
      </c>
    </row>
    <row r="1473" customFormat="false" ht="11.25" hidden="false" customHeight="false" outlineLevel="0" collapsed="false">
      <c r="A1473" s="199" t="n">
        <v>37015</v>
      </c>
      <c r="B1473" s="192" t="n">
        <v>37015</v>
      </c>
      <c r="C1473" s="306" t="str">
        <f aca="false">VLOOKUP($B1473,data!$A$6:$M$15000,12)</f>
        <v>N/A</v>
      </c>
      <c r="D1473" s="9" t="n">
        <f aca="false">IF(B1473&lt;&gt;"",MONTH(B1473),0)</f>
        <v>5</v>
      </c>
      <c r="E1473" s="306" t="e">
        <f aca="false">AVERAGE(C1467:C1473)</f>
        <v>#DIV/0!</v>
      </c>
      <c r="F1473" s="306" t="n">
        <f aca="false">AVERAGE(C1443:C1473)</f>
        <v>3435000</v>
      </c>
    </row>
    <row r="1474" customFormat="false" ht="11.25" hidden="false" customHeight="false" outlineLevel="0" collapsed="false">
      <c r="A1474" s="199" t="n">
        <v>37016</v>
      </c>
      <c r="B1474" s="192" t="n">
        <v>37016</v>
      </c>
      <c r="C1474" s="306" t="str">
        <f aca="false">VLOOKUP($B1474,data!$A$6:$M$15000,12)</f>
        <v>N/A</v>
      </c>
      <c r="D1474" s="9" t="n">
        <f aca="false">IF(B1474&lt;&gt;"",MONTH(B1474),0)</f>
        <v>5</v>
      </c>
      <c r="E1474" s="306" t="e">
        <f aca="false">AVERAGE(C1468:C1474)</f>
        <v>#DIV/0!</v>
      </c>
      <c r="F1474" s="306" t="n">
        <f aca="false">AVERAGE(C1444:C1474)</f>
        <v>3450000</v>
      </c>
    </row>
    <row r="1475" customFormat="false" ht="11.25" hidden="false" customHeight="false" outlineLevel="0" collapsed="false">
      <c r="A1475" s="199" t="n">
        <v>37017</v>
      </c>
      <c r="B1475" s="192" t="n">
        <v>37017</v>
      </c>
      <c r="C1475" s="306" t="str">
        <f aca="false">VLOOKUP($B1475,data!$A$6:$M$15000,12)</f>
        <v>N/A</v>
      </c>
      <c r="D1475" s="9" t="n">
        <f aca="false">IF(B1475&lt;&gt;"",MONTH(B1475),0)</f>
        <v>5</v>
      </c>
      <c r="E1475" s="306" t="e">
        <f aca="false">AVERAGE(C1469:C1475)</f>
        <v>#DIV/0!</v>
      </c>
      <c r="F1475" s="306" t="e">
        <f aca="false">AVERAGE(C1445:C1475)</f>
        <v>#DIV/0!</v>
      </c>
    </row>
    <row r="1476" customFormat="false" ht="11.25" hidden="false" customHeight="false" outlineLevel="0" collapsed="false">
      <c r="A1476" s="199" t="n">
        <v>37018</v>
      </c>
      <c r="B1476" s="192" t="n">
        <v>37018</v>
      </c>
      <c r="C1476" s="306" t="str">
        <f aca="false">VLOOKUP($B1476,data!$A$6:$M$15000,12)</f>
        <v>N/A</v>
      </c>
      <c r="D1476" s="9" t="n">
        <f aca="false">IF(B1476&lt;&gt;"",MONTH(B1476),0)</f>
        <v>5</v>
      </c>
      <c r="E1476" s="306" t="e">
        <f aca="false">AVERAGE(C1470:C1476)</f>
        <v>#DIV/0!</v>
      </c>
      <c r="F1476" s="306" t="e">
        <f aca="false">AVERAGE(C1446:C1476)</f>
        <v>#DIV/0!</v>
      </c>
    </row>
    <row r="1477" customFormat="false" ht="11.25" hidden="false" customHeight="false" outlineLevel="0" collapsed="false">
      <c r="A1477" s="199" t="n">
        <v>37019</v>
      </c>
      <c r="B1477" s="192" t="n">
        <v>37019</v>
      </c>
      <c r="C1477" s="306" t="str">
        <f aca="false">VLOOKUP($B1477,data!$A$6:$M$15000,12)</f>
        <v>N/A</v>
      </c>
      <c r="D1477" s="9" t="n">
        <f aca="false">IF(B1477&lt;&gt;"",MONTH(B1477),0)</f>
        <v>5</v>
      </c>
      <c r="E1477" s="306" t="e">
        <f aca="false">AVERAGE(C1471:C1477)</f>
        <v>#DIV/0!</v>
      </c>
      <c r="F1477" s="306" t="e">
        <f aca="false">AVERAGE(C1447:C1477)</f>
        <v>#DIV/0!</v>
      </c>
    </row>
    <row r="1478" customFormat="false" ht="11.25" hidden="false" customHeight="false" outlineLevel="0" collapsed="false">
      <c r="A1478" s="199" t="n">
        <v>37020</v>
      </c>
      <c r="B1478" s="192" t="n">
        <v>37020</v>
      </c>
      <c r="C1478" s="306" t="str">
        <f aca="false">VLOOKUP($B1478,data!$A$6:$M$15000,12)</f>
        <v>N/A</v>
      </c>
      <c r="D1478" s="9" t="n">
        <f aca="false">IF(B1478&lt;&gt;"",MONTH(B1478),0)</f>
        <v>5</v>
      </c>
      <c r="E1478" s="306" t="e">
        <f aca="false">AVERAGE(C1472:C1478)</f>
        <v>#DIV/0!</v>
      </c>
      <c r="F1478" s="306" t="e">
        <f aca="false">AVERAGE(C1448:C1478)</f>
        <v>#DIV/0!</v>
      </c>
    </row>
    <row r="1479" customFormat="false" ht="11.25" hidden="false" customHeight="false" outlineLevel="0" collapsed="false">
      <c r="A1479" s="199" t="n">
        <v>37021</v>
      </c>
      <c r="B1479" s="192" t="n">
        <v>37021</v>
      </c>
      <c r="C1479" s="306" t="str">
        <f aca="false">VLOOKUP($B1479,data!$A$6:$M$15000,12)</f>
        <v>N/A</v>
      </c>
      <c r="D1479" s="9" t="n">
        <f aca="false">IF(B1479&lt;&gt;"",MONTH(B1479),0)</f>
        <v>5</v>
      </c>
      <c r="E1479" s="306" t="e">
        <f aca="false">AVERAGE(C1473:C1479)</f>
        <v>#DIV/0!</v>
      </c>
      <c r="F1479" s="306" t="e">
        <f aca="false">AVERAGE(C1449:C1479)</f>
        <v>#DIV/0!</v>
      </c>
    </row>
    <row r="1480" customFormat="false" ht="11.25" hidden="false" customHeight="false" outlineLevel="0" collapsed="false">
      <c r="A1480" s="199" t="n">
        <v>37022</v>
      </c>
      <c r="B1480" s="192" t="n">
        <v>37022</v>
      </c>
      <c r="C1480" s="306" t="str">
        <f aca="false">VLOOKUP($B1480,data!$A$6:$M$15000,12)</f>
        <v>N/A</v>
      </c>
      <c r="D1480" s="9" t="n">
        <f aca="false">IF(B1480&lt;&gt;"",MONTH(B1480),0)</f>
        <v>5</v>
      </c>
      <c r="E1480" s="306" t="e">
        <f aca="false">AVERAGE(C1474:C1480)</f>
        <v>#DIV/0!</v>
      </c>
      <c r="F1480" s="306" t="e">
        <f aca="false">AVERAGE(C1450:C1480)</f>
        <v>#DIV/0!</v>
      </c>
    </row>
    <row r="1481" customFormat="false" ht="11.25" hidden="false" customHeight="false" outlineLevel="0" collapsed="false">
      <c r="A1481" s="199" t="n">
        <v>37023</v>
      </c>
      <c r="B1481" s="192" t="n">
        <v>37023</v>
      </c>
      <c r="C1481" s="306" t="str">
        <f aca="false">VLOOKUP($B1481,data!$A$6:$M$15000,12)</f>
        <v>N/A</v>
      </c>
      <c r="D1481" s="9" t="n">
        <f aca="false">IF(B1481&lt;&gt;"",MONTH(B1481),0)</f>
        <v>5</v>
      </c>
      <c r="E1481" s="306" t="e">
        <f aca="false">AVERAGE(C1475:C1481)</f>
        <v>#DIV/0!</v>
      </c>
      <c r="F1481" s="306" t="e">
        <f aca="false">AVERAGE(C1451:C1481)</f>
        <v>#DIV/0!</v>
      </c>
    </row>
    <row r="1482" customFormat="false" ht="11.25" hidden="false" customHeight="false" outlineLevel="0" collapsed="false">
      <c r="A1482" s="199" t="n">
        <v>37024</v>
      </c>
      <c r="B1482" s="192" t="n">
        <v>37024</v>
      </c>
      <c r="C1482" s="306" t="str">
        <f aca="false">VLOOKUP($B1482,data!$A$6:$M$15000,12)</f>
        <v>N/A</v>
      </c>
      <c r="D1482" s="9" t="n">
        <f aca="false">IF(B1482&lt;&gt;"",MONTH(B1482),0)</f>
        <v>5</v>
      </c>
      <c r="E1482" s="306" t="e">
        <f aca="false">AVERAGE(C1476:C1482)</f>
        <v>#DIV/0!</v>
      </c>
      <c r="F1482" s="306" t="e">
        <f aca="false">AVERAGE(C1452:C1482)</f>
        <v>#DIV/0!</v>
      </c>
    </row>
    <row r="1483" customFormat="false" ht="11.25" hidden="false" customHeight="false" outlineLevel="0" collapsed="false">
      <c r="A1483" s="199" t="n">
        <v>37025</v>
      </c>
      <c r="B1483" s="192" t="n">
        <v>37025</v>
      </c>
      <c r="C1483" s="306" t="str">
        <f aca="false">VLOOKUP($B1483,data!$A$6:$M$15000,12)</f>
        <v>N/A</v>
      </c>
      <c r="D1483" s="9" t="n">
        <f aca="false">IF(B1483&lt;&gt;"",MONTH(B1483),0)</f>
        <v>5</v>
      </c>
      <c r="E1483" s="306" t="e">
        <f aca="false">AVERAGE(C1477:C1483)</f>
        <v>#DIV/0!</v>
      </c>
      <c r="F1483" s="306" t="e">
        <f aca="false">AVERAGE(C1453:C1483)</f>
        <v>#DIV/0!</v>
      </c>
    </row>
    <row r="1484" customFormat="false" ht="11.25" hidden="false" customHeight="false" outlineLevel="0" collapsed="false">
      <c r="A1484" s="199" t="n">
        <v>37026</v>
      </c>
      <c r="B1484" s="192" t="n">
        <v>37026</v>
      </c>
      <c r="C1484" s="306" t="str">
        <f aca="false">VLOOKUP($B1484,data!$A$6:$M$15000,12)</f>
        <v>N/A</v>
      </c>
      <c r="D1484" s="9" t="n">
        <f aca="false">IF(B1484&lt;&gt;"",MONTH(B1484),0)</f>
        <v>5</v>
      </c>
      <c r="E1484" s="306" t="e">
        <f aca="false">AVERAGE(C1478:C1484)</f>
        <v>#DIV/0!</v>
      </c>
      <c r="F1484" s="306" t="e">
        <f aca="false">AVERAGE(C1454:C1484)</f>
        <v>#DIV/0!</v>
      </c>
    </row>
    <row r="1485" customFormat="false" ht="11.25" hidden="false" customHeight="false" outlineLevel="0" collapsed="false">
      <c r="A1485" s="199" t="n">
        <v>37027</v>
      </c>
      <c r="B1485" s="192" t="n">
        <v>37027</v>
      </c>
      <c r="C1485" s="306" t="str">
        <f aca="false">VLOOKUP($B1485,data!$A$6:$M$15000,12)</f>
        <v>N/A</v>
      </c>
      <c r="D1485" s="9" t="n">
        <f aca="false">IF(B1485&lt;&gt;"",MONTH(B1485),0)</f>
        <v>5</v>
      </c>
      <c r="E1485" s="306" t="e">
        <f aca="false">AVERAGE(C1479:C1485)</f>
        <v>#DIV/0!</v>
      </c>
      <c r="F1485" s="306" t="e">
        <f aca="false">AVERAGE(C1455:C1485)</f>
        <v>#DIV/0!</v>
      </c>
    </row>
    <row r="1486" customFormat="false" ht="11.25" hidden="false" customHeight="false" outlineLevel="0" collapsed="false">
      <c r="A1486" s="199" t="n">
        <v>37028</v>
      </c>
      <c r="B1486" s="192" t="n">
        <v>37028</v>
      </c>
      <c r="C1486" s="306" t="str">
        <f aca="false">VLOOKUP($B1486,data!$A$6:$M$15000,12)</f>
        <v>N/A</v>
      </c>
      <c r="D1486" s="9" t="n">
        <f aca="false">IF(B1486&lt;&gt;"",MONTH(B1486),0)</f>
        <v>5</v>
      </c>
      <c r="E1486" s="306" t="e">
        <f aca="false">AVERAGE(C1480:C1486)</f>
        <v>#DIV/0!</v>
      </c>
      <c r="F1486" s="306" t="e">
        <f aca="false">AVERAGE(C1456:C1486)</f>
        <v>#DIV/0!</v>
      </c>
    </row>
    <row r="1487" customFormat="false" ht="11.25" hidden="false" customHeight="false" outlineLevel="0" collapsed="false">
      <c r="A1487" s="199" t="n">
        <v>37029</v>
      </c>
      <c r="B1487" s="192" t="n">
        <v>37029</v>
      </c>
      <c r="C1487" s="306" t="str">
        <f aca="false">VLOOKUP($B1487,data!$A$6:$M$15000,12)</f>
        <v>N/A</v>
      </c>
      <c r="D1487" s="9" t="n">
        <f aca="false">IF(B1487&lt;&gt;"",MONTH(B1487),0)</f>
        <v>5</v>
      </c>
      <c r="E1487" s="306" t="e">
        <f aca="false">AVERAGE(C1481:C1487)</f>
        <v>#DIV/0!</v>
      </c>
      <c r="F1487" s="306" t="e">
        <f aca="false">AVERAGE(C1457:C1487)</f>
        <v>#DIV/0!</v>
      </c>
    </row>
    <row r="1488" customFormat="false" ht="11.25" hidden="false" customHeight="false" outlineLevel="0" collapsed="false">
      <c r="A1488" s="199" t="n">
        <v>37030</v>
      </c>
      <c r="B1488" s="192" t="n">
        <v>37030</v>
      </c>
      <c r="C1488" s="306" t="str">
        <f aca="false">VLOOKUP($B1488,data!$A$6:$M$15000,12)</f>
        <v>N/A</v>
      </c>
      <c r="D1488" s="9" t="n">
        <f aca="false">IF(B1488&lt;&gt;"",MONTH(B1488),0)</f>
        <v>5</v>
      </c>
      <c r="E1488" s="306" t="e">
        <f aca="false">AVERAGE(C1482:C1488)</f>
        <v>#DIV/0!</v>
      </c>
      <c r="F1488" s="306" t="e">
        <f aca="false">AVERAGE(C1458:C1488)</f>
        <v>#DIV/0!</v>
      </c>
    </row>
    <row r="1489" customFormat="false" ht="11.25" hidden="false" customHeight="false" outlineLevel="0" collapsed="false">
      <c r="A1489" s="199" t="n">
        <v>37031</v>
      </c>
      <c r="B1489" s="192" t="n">
        <v>37031</v>
      </c>
      <c r="C1489" s="306" t="str">
        <f aca="false">VLOOKUP($B1489,data!$A$6:$M$15000,12)</f>
        <v>N/A</v>
      </c>
      <c r="D1489" s="9" t="n">
        <f aca="false">IF(B1489&lt;&gt;"",MONTH(B1489),0)</f>
        <v>5</v>
      </c>
      <c r="E1489" s="306" t="e">
        <f aca="false">AVERAGE(C1483:C1489)</f>
        <v>#DIV/0!</v>
      </c>
      <c r="F1489" s="306" t="e">
        <f aca="false">AVERAGE(C1459:C1489)</f>
        <v>#DIV/0!</v>
      </c>
    </row>
    <row r="1490" customFormat="false" ht="11.25" hidden="false" customHeight="false" outlineLevel="0" collapsed="false">
      <c r="A1490" s="199" t="n">
        <v>37032</v>
      </c>
      <c r="B1490" s="192" t="n">
        <v>37032</v>
      </c>
      <c r="C1490" s="306" t="str">
        <f aca="false">VLOOKUP($B1490,data!$A$6:$M$15000,12)</f>
        <v>N/A</v>
      </c>
      <c r="D1490" s="9" t="n">
        <f aca="false">IF(B1490&lt;&gt;"",MONTH(B1490),0)</f>
        <v>5</v>
      </c>
      <c r="E1490" s="306" t="e">
        <f aca="false">AVERAGE(C1484:C1490)</f>
        <v>#DIV/0!</v>
      </c>
      <c r="F1490" s="306" t="e">
        <f aca="false">AVERAGE(C1460:C1490)</f>
        <v>#DIV/0!</v>
      </c>
    </row>
    <row r="1491" customFormat="false" ht="11.25" hidden="false" customHeight="false" outlineLevel="0" collapsed="false">
      <c r="A1491" s="199" t="n">
        <v>37033</v>
      </c>
      <c r="B1491" s="192" t="n">
        <v>37033</v>
      </c>
      <c r="C1491" s="306" t="str">
        <f aca="false">VLOOKUP($B1491,data!$A$6:$M$15000,12)</f>
        <v>N/A</v>
      </c>
      <c r="D1491" s="9" t="n">
        <f aca="false">IF(B1491&lt;&gt;"",MONTH(B1491),0)</f>
        <v>5</v>
      </c>
      <c r="E1491" s="306" t="e">
        <f aca="false">AVERAGE(C1485:C1491)</f>
        <v>#DIV/0!</v>
      </c>
      <c r="F1491" s="306" t="e">
        <f aca="false">AVERAGE(C1461:C1491)</f>
        <v>#DIV/0!</v>
      </c>
    </row>
    <row r="1492" customFormat="false" ht="11.25" hidden="false" customHeight="false" outlineLevel="0" collapsed="false">
      <c r="A1492" s="199" t="n">
        <v>37034</v>
      </c>
      <c r="B1492" s="192" t="n">
        <v>37034</v>
      </c>
      <c r="C1492" s="306" t="str">
        <f aca="false">VLOOKUP($B1492,data!$A$6:$M$15000,12)</f>
        <v>N/A</v>
      </c>
      <c r="D1492" s="9" t="n">
        <f aca="false">IF(B1492&lt;&gt;"",MONTH(B1492),0)</f>
        <v>5</v>
      </c>
      <c r="E1492" s="306" t="e">
        <f aca="false">AVERAGE(C1486:C1492)</f>
        <v>#DIV/0!</v>
      </c>
      <c r="F1492" s="306" t="e">
        <f aca="false">AVERAGE(C1462:C1492)</f>
        <v>#DIV/0!</v>
      </c>
    </row>
    <row r="1493" customFormat="false" ht="11.25" hidden="false" customHeight="false" outlineLevel="0" collapsed="false">
      <c r="A1493" s="199" t="n">
        <v>37035</v>
      </c>
      <c r="B1493" s="192" t="n">
        <v>37035</v>
      </c>
      <c r="C1493" s="306" t="str">
        <f aca="false">VLOOKUP($B1493,data!$A$6:$M$15000,12)</f>
        <v>N/A</v>
      </c>
      <c r="D1493" s="9" t="n">
        <f aca="false">IF(B1493&lt;&gt;"",MONTH(B1493),0)</f>
        <v>5</v>
      </c>
      <c r="E1493" s="306" t="e">
        <f aca="false">AVERAGE(C1487:C1493)</f>
        <v>#DIV/0!</v>
      </c>
      <c r="F1493" s="306" t="e">
        <f aca="false">AVERAGE(C1463:C1493)</f>
        <v>#DIV/0!</v>
      </c>
    </row>
    <row r="1494" customFormat="false" ht="11.25" hidden="false" customHeight="false" outlineLevel="0" collapsed="false">
      <c r="A1494" s="199" t="n">
        <v>37036</v>
      </c>
      <c r="B1494" s="192" t="n">
        <v>37036</v>
      </c>
      <c r="C1494" s="306" t="str">
        <f aca="false">VLOOKUP($B1494,data!$A$6:$M$15000,12)</f>
        <v>N/A</v>
      </c>
      <c r="D1494" s="9" t="n">
        <f aca="false">IF(B1494&lt;&gt;"",MONTH(B1494),0)</f>
        <v>5</v>
      </c>
      <c r="E1494" s="306" t="e">
        <f aca="false">AVERAGE(C1488:C1494)</f>
        <v>#DIV/0!</v>
      </c>
      <c r="F1494" s="306" t="e">
        <f aca="false">AVERAGE(C1464:C1494)</f>
        <v>#DIV/0!</v>
      </c>
    </row>
    <row r="1495" customFormat="false" ht="11.25" hidden="false" customHeight="false" outlineLevel="0" collapsed="false">
      <c r="A1495" s="199" t="n">
        <v>37037</v>
      </c>
      <c r="B1495" s="192" t="n">
        <v>37037</v>
      </c>
      <c r="C1495" s="306" t="str">
        <f aca="false">VLOOKUP($B1495,data!$A$6:$M$15000,12)</f>
        <v>N/A</v>
      </c>
      <c r="D1495" s="9" t="n">
        <f aca="false">IF(B1495&lt;&gt;"",MONTH(B1495),0)</f>
        <v>5</v>
      </c>
      <c r="E1495" s="306" t="e">
        <f aca="false">AVERAGE(C1489:C1495)</f>
        <v>#DIV/0!</v>
      </c>
      <c r="F1495" s="306" t="e">
        <f aca="false">AVERAGE(C1465:C1495)</f>
        <v>#DIV/0!</v>
      </c>
    </row>
    <row r="1496" customFormat="false" ht="11.25" hidden="false" customHeight="false" outlineLevel="0" collapsed="false">
      <c r="A1496" s="199" t="n">
        <v>37038</v>
      </c>
      <c r="B1496" s="192" t="n">
        <v>37038</v>
      </c>
      <c r="C1496" s="306" t="str">
        <f aca="false">VLOOKUP($B1496,data!$A$6:$M$15000,12)</f>
        <v>N/A</v>
      </c>
      <c r="D1496" s="9" t="n">
        <f aca="false">IF(B1496&lt;&gt;"",MONTH(B1496),0)</f>
        <v>5</v>
      </c>
      <c r="E1496" s="306" t="e">
        <f aca="false">AVERAGE(C1490:C1496)</f>
        <v>#DIV/0!</v>
      </c>
      <c r="F1496" s="306" t="e">
        <f aca="false">AVERAGE(C1466:C1496)</f>
        <v>#DIV/0!</v>
      </c>
    </row>
    <row r="1497" customFormat="false" ht="11.25" hidden="false" customHeight="false" outlineLevel="0" collapsed="false">
      <c r="A1497" s="199" t="n">
        <v>37039</v>
      </c>
      <c r="B1497" s="192" t="n">
        <v>37039</v>
      </c>
      <c r="C1497" s="306" t="str">
        <f aca="false">VLOOKUP($B1497,data!$A$6:$M$15000,12)</f>
        <v>N/A</v>
      </c>
      <c r="D1497" s="9" t="n">
        <f aca="false">IF(B1497&lt;&gt;"",MONTH(B1497),0)</f>
        <v>5</v>
      </c>
      <c r="E1497" s="306" t="e">
        <f aca="false">AVERAGE(C1491:C1497)</f>
        <v>#DIV/0!</v>
      </c>
      <c r="F1497" s="306" t="e">
        <f aca="false">AVERAGE(C1467:C1497)</f>
        <v>#DIV/0!</v>
      </c>
    </row>
    <row r="1498" customFormat="false" ht="11.25" hidden="false" customHeight="false" outlineLevel="0" collapsed="false">
      <c r="A1498" s="199" t="n">
        <v>37040</v>
      </c>
      <c r="B1498" s="192" t="n">
        <v>37040</v>
      </c>
      <c r="C1498" s="306" t="str">
        <f aca="false">VLOOKUP($B1498,data!$A$6:$M$15000,12)</f>
        <v>N/A</v>
      </c>
      <c r="D1498" s="9" t="n">
        <f aca="false">IF(B1498&lt;&gt;"",MONTH(B1498),0)</f>
        <v>5</v>
      </c>
      <c r="E1498" s="306" t="e">
        <f aca="false">AVERAGE(C1492:C1498)</f>
        <v>#DIV/0!</v>
      </c>
      <c r="F1498" s="306" t="e">
        <f aca="false">AVERAGE(C1468:C1498)</f>
        <v>#DIV/0!</v>
      </c>
    </row>
    <row r="1499" customFormat="false" ht="11.25" hidden="false" customHeight="false" outlineLevel="0" collapsed="false">
      <c r="A1499" s="199" t="n">
        <v>37041</v>
      </c>
      <c r="B1499" s="192" t="n">
        <v>37041</v>
      </c>
      <c r="C1499" s="306" t="str">
        <f aca="false">VLOOKUP($B1499,data!$A$6:$M$15000,12)</f>
        <v>N/A</v>
      </c>
      <c r="D1499" s="9" t="n">
        <f aca="false">IF(B1499&lt;&gt;"",MONTH(B1499),0)</f>
        <v>5</v>
      </c>
      <c r="E1499" s="306" t="e">
        <f aca="false">AVERAGE(C1493:C1499)</f>
        <v>#DIV/0!</v>
      </c>
      <c r="F1499" s="306" t="e">
        <f aca="false">AVERAGE(C1469:C1499)</f>
        <v>#DIV/0!</v>
      </c>
    </row>
    <row r="1500" customFormat="false" ht="11.25" hidden="false" customHeight="false" outlineLevel="0" collapsed="false">
      <c r="A1500" s="199" t="n">
        <v>37042</v>
      </c>
      <c r="B1500" s="192" t="n">
        <v>37042</v>
      </c>
      <c r="C1500" s="306" t="str">
        <f aca="false">VLOOKUP($B1500,data!$A$6:$M$15000,12)</f>
        <v>N/A</v>
      </c>
      <c r="D1500" s="9" t="n">
        <f aca="false">IF(B1500&lt;&gt;"",MONTH(B1500),0)</f>
        <v>5</v>
      </c>
      <c r="E1500" s="306" t="e">
        <f aca="false">AVERAGE(C1494:C1500)</f>
        <v>#DIV/0!</v>
      </c>
      <c r="F1500" s="306" t="e">
        <f aca="false">AVERAGE(C1470:C1500)</f>
        <v>#DIV/0!</v>
      </c>
    </row>
    <row r="1501" customFormat="false" ht="11.25" hidden="false" customHeight="false" outlineLevel="0" collapsed="false">
      <c r="A1501" s="199" t="n">
        <v>37043</v>
      </c>
      <c r="B1501" s="192" t="n">
        <v>37043</v>
      </c>
      <c r="C1501" s="306" t="str">
        <f aca="false">VLOOKUP($B1501,data!$A$6:$M$15000,12)</f>
        <v>N/A</v>
      </c>
      <c r="D1501" s="9" t="n">
        <f aca="false">IF(B1501&lt;&gt;"",MONTH(B1501),0)</f>
        <v>6</v>
      </c>
      <c r="E1501" s="306" t="e">
        <f aca="false">AVERAGE(C1495:C1501)</f>
        <v>#DIV/0!</v>
      </c>
      <c r="F1501" s="306" t="e">
        <f aca="false">AVERAGE(C1471:C1501)</f>
        <v>#DIV/0!</v>
      </c>
    </row>
    <row r="1502" customFormat="false" ht="11.25" hidden="false" customHeight="false" outlineLevel="0" collapsed="false">
      <c r="A1502" s="199" t="n">
        <v>37044</v>
      </c>
      <c r="B1502" s="192" t="n">
        <v>37044</v>
      </c>
      <c r="C1502" s="306" t="str">
        <f aca="false">VLOOKUP($B1502,data!$A$6:$M$15000,12)</f>
        <v>N/A</v>
      </c>
      <c r="D1502" s="9" t="n">
        <f aca="false">IF(B1502&lt;&gt;"",MONTH(B1502),0)</f>
        <v>6</v>
      </c>
      <c r="E1502" s="306" t="e">
        <f aca="false">AVERAGE(C1496:C1502)</f>
        <v>#DIV/0!</v>
      </c>
      <c r="F1502" s="306" t="e">
        <f aca="false">AVERAGE(C1472:C1502)</f>
        <v>#DIV/0!</v>
      </c>
    </row>
    <row r="1503" customFormat="false" ht="11.25" hidden="false" customHeight="false" outlineLevel="0" collapsed="false">
      <c r="A1503" s="199" t="n">
        <v>37045</v>
      </c>
      <c r="B1503" s="192" t="n">
        <v>37045</v>
      </c>
      <c r="C1503" s="306" t="str">
        <f aca="false">VLOOKUP($B1503,data!$A$6:$M$15000,12)</f>
        <v>N/A</v>
      </c>
      <c r="D1503" s="9" t="n">
        <f aca="false">IF(B1503&lt;&gt;"",MONTH(B1503),0)</f>
        <v>6</v>
      </c>
      <c r="E1503" s="306" t="e">
        <f aca="false">AVERAGE(C1497:C1503)</f>
        <v>#DIV/0!</v>
      </c>
      <c r="F1503" s="306" t="e">
        <f aca="false">AVERAGE(C1473:C1503)</f>
        <v>#DIV/0!</v>
      </c>
    </row>
    <row r="1504" customFormat="false" ht="11.25" hidden="false" customHeight="false" outlineLevel="0" collapsed="false">
      <c r="A1504" s="199" t="n">
        <v>37046</v>
      </c>
      <c r="B1504" s="192" t="n">
        <v>37046</v>
      </c>
      <c r="C1504" s="306" t="str">
        <f aca="false">VLOOKUP($B1504,data!$A$6:$M$15000,12)</f>
        <v>N/A</v>
      </c>
      <c r="D1504" s="9" t="n">
        <f aca="false">IF(B1504&lt;&gt;"",MONTH(B1504),0)</f>
        <v>6</v>
      </c>
      <c r="E1504" s="306" t="e">
        <f aca="false">AVERAGE(C1498:C1504)</f>
        <v>#DIV/0!</v>
      </c>
      <c r="F1504" s="306" t="e">
        <f aca="false">AVERAGE(C1474:C1504)</f>
        <v>#DIV/0!</v>
      </c>
    </row>
    <row r="1505" customFormat="false" ht="11.25" hidden="false" customHeight="false" outlineLevel="0" collapsed="false">
      <c r="A1505" s="199" t="n">
        <v>37047</v>
      </c>
      <c r="B1505" s="192" t="n">
        <v>37047</v>
      </c>
      <c r="C1505" s="306" t="str">
        <f aca="false">VLOOKUP($B1505,data!$A$6:$M$15000,12)</f>
        <v>N/A</v>
      </c>
      <c r="D1505" s="9" t="n">
        <f aca="false">IF(B1505&lt;&gt;"",MONTH(B1505),0)</f>
        <v>6</v>
      </c>
      <c r="E1505" s="306" t="e">
        <f aca="false">AVERAGE(C1499:C1505)</f>
        <v>#DIV/0!</v>
      </c>
      <c r="F1505" s="306" t="e">
        <f aca="false">AVERAGE(C1475:C1505)</f>
        <v>#DIV/0!</v>
      </c>
    </row>
    <row r="1506" customFormat="false" ht="11.25" hidden="false" customHeight="false" outlineLevel="0" collapsed="false">
      <c r="A1506" s="199" t="n">
        <v>37048</v>
      </c>
      <c r="B1506" s="192" t="n">
        <v>37048</v>
      </c>
      <c r="C1506" s="306" t="str">
        <f aca="false">VLOOKUP($B1506,data!$A$6:$M$15000,12)</f>
        <v>N/A</v>
      </c>
      <c r="D1506" s="9" t="n">
        <f aca="false">IF(B1506&lt;&gt;"",MONTH(B1506),0)</f>
        <v>6</v>
      </c>
      <c r="E1506" s="306" t="e">
        <f aca="false">AVERAGE(C1500:C1506)</f>
        <v>#DIV/0!</v>
      </c>
      <c r="F1506" s="306" t="e">
        <f aca="false">AVERAGE(C1476:C1506)</f>
        <v>#DIV/0!</v>
      </c>
    </row>
    <row r="1507" customFormat="false" ht="11.25" hidden="false" customHeight="false" outlineLevel="0" collapsed="false">
      <c r="A1507" s="199" t="n">
        <v>37049</v>
      </c>
      <c r="B1507" s="192" t="n">
        <v>37049</v>
      </c>
      <c r="C1507" s="306" t="str">
        <f aca="false">VLOOKUP($B1507,data!$A$6:$M$15000,12)</f>
        <v>N/A</v>
      </c>
      <c r="D1507" s="9" t="n">
        <f aca="false">IF(B1507&lt;&gt;"",MONTH(B1507),0)</f>
        <v>6</v>
      </c>
      <c r="E1507" s="306" t="e">
        <f aca="false">AVERAGE(C1501:C1507)</f>
        <v>#DIV/0!</v>
      </c>
      <c r="F1507" s="306" t="e">
        <f aca="false">AVERAGE(C1477:C1507)</f>
        <v>#DIV/0!</v>
      </c>
    </row>
    <row r="1508" customFormat="false" ht="11.25" hidden="false" customHeight="false" outlineLevel="0" collapsed="false">
      <c r="A1508" s="199" t="n">
        <v>37050</v>
      </c>
      <c r="B1508" s="192" t="n">
        <v>37050</v>
      </c>
      <c r="C1508" s="306" t="str">
        <f aca="false">VLOOKUP($B1508,data!$A$6:$M$15000,12)</f>
        <v>N/A</v>
      </c>
      <c r="D1508" s="9" t="n">
        <f aca="false">IF(B1508&lt;&gt;"",MONTH(B1508),0)</f>
        <v>6</v>
      </c>
      <c r="E1508" s="306" t="e">
        <f aca="false">AVERAGE(C1502:C1508)</f>
        <v>#DIV/0!</v>
      </c>
      <c r="F1508" s="306" t="e">
        <f aca="false">AVERAGE(C1478:C1508)</f>
        <v>#DIV/0!</v>
      </c>
    </row>
    <row r="1509" customFormat="false" ht="11.25" hidden="false" customHeight="false" outlineLevel="0" collapsed="false">
      <c r="A1509" s="199" t="n">
        <v>37051</v>
      </c>
      <c r="B1509" s="192" t="n">
        <v>37051</v>
      </c>
      <c r="C1509" s="306" t="str">
        <f aca="false">VLOOKUP($B1509,data!$A$6:$M$15000,12)</f>
        <v>N/A</v>
      </c>
      <c r="D1509" s="9" t="n">
        <f aca="false">IF(B1509&lt;&gt;"",MONTH(B1509),0)</f>
        <v>6</v>
      </c>
      <c r="E1509" s="306" t="e">
        <f aca="false">AVERAGE(C1503:C1509)</f>
        <v>#DIV/0!</v>
      </c>
      <c r="F1509" s="306" t="e">
        <f aca="false">AVERAGE(C1479:C1509)</f>
        <v>#DIV/0!</v>
      </c>
    </row>
    <row r="1510" customFormat="false" ht="11.25" hidden="false" customHeight="false" outlineLevel="0" collapsed="false">
      <c r="A1510" s="199" t="n">
        <v>37052</v>
      </c>
      <c r="B1510" s="192" t="n">
        <v>37052</v>
      </c>
      <c r="C1510" s="306" t="str">
        <f aca="false">VLOOKUP($B1510,data!$A$6:$M$15000,12)</f>
        <v>N/A</v>
      </c>
      <c r="D1510" s="9" t="n">
        <f aca="false">IF(B1510&lt;&gt;"",MONTH(B1510),0)</f>
        <v>6</v>
      </c>
      <c r="E1510" s="306" t="e">
        <f aca="false">AVERAGE(C1504:C1510)</f>
        <v>#DIV/0!</v>
      </c>
      <c r="F1510" s="306" t="e">
        <f aca="false">AVERAGE(C1480:C1510)</f>
        <v>#DIV/0!</v>
      </c>
    </row>
    <row r="1511" customFormat="false" ht="11.25" hidden="false" customHeight="false" outlineLevel="0" collapsed="false">
      <c r="A1511" s="199" t="n">
        <v>37053</v>
      </c>
      <c r="B1511" s="192" t="n">
        <v>37053</v>
      </c>
      <c r="C1511" s="306" t="str">
        <f aca="false">VLOOKUP($B1511,data!$A$6:$M$15000,12)</f>
        <v>N/A</v>
      </c>
      <c r="D1511" s="9" t="n">
        <f aca="false">IF(B1511&lt;&gt;"",MONTH(B1511),0)</f>
        <v>6</v>
      </c>
      <c r="E1511" s="306" t="e">
        <f aca="false">AVERAGE(C1505:C1511)</f>
        <v>#DIV/0!</v>
      </c>
      <c r="F1511" s="306" t="e">
        <f aca="false">AVERAGE(C1481:C1511)</f>
        <v>#DIV/0!</v>
      </c>
    </row>
    <row r="1512" customFormat="false" ht="11.25" hidden="false" customHeight="false" outlineLevel="0" collapsed="false">
      <c r="A1512" s="199" t="n">
        <v>37054</v>
      </c>
      <c r="B1512" s="192" t="n">
        <v>37054</v>
      </c>
      <c r="C1512" s="306" t="str">
        <f aca="false">VLOOKUP($B1512,data!$A$6:$M$15000,12)</f>
        <v>N/A</v>
      </c>
      <c r="D1512" s="9" t="n">
        <f aca="false">IF(B1512&lt;&gt;"",MONTH(B1512),0)</f>
        <v>6</v>
      </c>
      <c r="E1512" s="306" t="e">
        <f aca="false">AVERAGE(C1506:C1512)</f>
        <v>#DIV/0!</v>
      </c>
      <c r="F1512" s="306" t="e">
        <f aca="false">AVERAGE(C1482:C1512)</f>
        <v>#DIV/0!</v>
      </c>
    </row>
    <row r="1513" customFormat="false" ht="11.25" hidden="false" customHeight="false" outlineLevel="0" collapsed="false">
      <c r="A1513" s="199" t="n">
        <v>37055</v>
      </c>
      <c r="B1513" s="192" t="n">
        <v>37055</v>
      </c>
      <c r="C1513" s="306" t="str">
        <f aca="false">VLOOKUP($B1513,data!$A$6:$M$15000,12)</f>
        <v>N/A</v>
      </c>
      <c r="D1513" s="9" t="n">
        <f aca="false">IF(B1513&lt;&gt;"",MONTH(B1513),0)</f>
        <v>6</v>
      </c>
      <c r="E1513" s="306" t="e">
        <f aca="false">AVERAGE(C1507:C1513)</f>
        <v>#DIV/0!</v>
      </c>
      <c r="F1513" s="306" t="e">
        <f aca="false">AVERAGE(C1483:C1513)</f>
        <v>#DIV/0!</v>
      </c>
    </row>
    <row r="1514" customFormat="false" ht="11.25" hidden="false" customHeight="false" outlineLevel="0" collapsed="false">
      <c r="A1514" s="199" t="n">
        <v>37056</v>
      </c>
      <c r="B1514" s="192" t="n">
        <v>37056</v>
      </c>
      <c r="C1514" s="306" t="str">
        <f aca="false">VLOOKUP($B1514,data!$A$6:$M$15000,12)</f>
        <v>N/A</v>
      </c>
      <c r="D1514" s="9" t="n">
        <f aca="false">IF(B1514&lt;&gt;"",MONTH(B1514),0)</f>
        <v>6</v>
      </c>
      <c r="E1514" s="306" t="e">
        <f aca="false">AVERAGE(C1508:C1514)</f>
        <v>#DIV/0!</v>
      </c>
      <c r="F1514" s="306" t="e">
        <f aca="false">AVERAGE(C1484:C1514)</f>
        <v>#DIV/0!</v>
      </c>
    </row>
    <row r="1515" customFormat="false" ht="11.25" hidden="false" customHeight="false" outlineLevel="0" collapsed="false">
      <c r="A1515" s="199" t="n">
        <v>37057</v>
      </c>
      <c r="B1515" s="192" t="n">
        <v>37057</v>
      </c>
      <c r="C1515" s="306" t="str">
        <f aca="false">VLOOKUP($B1515,data!$A$6:$M$15000,12)</f>
        <v>N/A</v>
      </c>
      <c r="D1515" s="9" t="n">
        <f aca="false">IF(B1515&lt;&gt;"",MONTH(B1515),0)</f>
        <v>6</v>
      </c>
      <c r="E1515" s="306" t="e">
        <f aca="false">AVERAGE(C1509:C1515)</f>
        <v>#DIV/0!</v>
      </c>
      <c r="F1515" s="306" t="e">
        <f aca="false">AVERAGE(C1485:C1515)</f>
        <v>#DIV/0!</v>
      </c>
    </row>
    <row r="1516" customFormat="false" ht="11.25" hidden="false" customHeight="false" outlineLevel="0" collapsed="false">
      <c r="A1516" s="199" t="n">
        <v>37058</v>
      </c>
      <c r="B1516" s="192" t="n">
        <v>37058</v>
      </c>
      <c r="C1516" s="306" t="str">
        <f aca="false">VLOOKUP($B1516,data!$A$6:$M$15000,12)</f>
        <v>N/A</v>
      </c>
      <c r="D1516" s="9" t="n">
        <f aca="false">IF(B1516&lt;&gt;"",MONTH(B1516),0)</f>
        <v>6</v>
      </c>
      <c r="E1516" s="306" t="e">
        <f aca="false">AVERAGE(C1510:C1516)</f>
        <v>#DIV/0!</v>
      </c>
      <c r="F1516" s="306" t="e">
        <f aca="false">AVERAGE(C1486:C1516)</f>
        <v>#DIV/0!</v>
      </c>
    </row>
    <row r="1517" customFormat="false" ht="11.25" hidden="false" customHeight="false" outlineLevel="0" collapsed="false">
      <c r="A1517" s="199" t="n">
        <v>37059</v>
      </c>
      <c r="B1517" s="192" t="n">
        <v>37059</v>
      </c>
      <c r="C1517" s="306" t="str">
        <f aca="false">VLOOKUP($B1517,data!$A$6:$M$15000,12)</f>
        <v>N/A</v>
      </c>
      <c r="D1517" s="9" t="n">
        <f aca="false">IF(B1517&lt;&gt;"",MONTH(B1517),0)</f>
        <v>6</v>
      </c>
      <c r="E1517" s="306" t="e">
        <f aca="false">AVERAGE(C1511:C1517)</f>
        <v>#DIV/0!</v>
      </c>
      <c r="F1517" s="306" t="e">
        <f aca="false">AVERAGE(C1487:C1517)</f>
        <v>#DIV/0!</v>
      </c>
    </row>
    <row r="1518" customFormat="false" ht="11.25" hidden="false" customHeight="false" outlineLevel="0" collapsed="false">
      <c r="A1518" s="199" t="n">
        <v>37060</v>
      </c>
      <c r="B1518" s="192" t="n">
        <v>37060</v>
      </c>
      <c r="C1518" s="306" t="str">
        <f aca="false">VLOOKUP($B1518,data!$A$6:$M$15000,12)</f>
        <v>N/A</v>
      </c>
      <c r="D1518" s="9" t="n">
        <f aca="false">IF(B1518&lt;&gt;"",MONTH(B1518),0)</f>
        <v>6</v>
      </c>
      <c r="E1518" s="306" t="e">
        <f aca="false">AVERAGE(C1512:C1518)</f>
        <v>#DIV/0!</v>
      </c>
      <c r="F1518" s="306" t="e">
        <f aca="false">AVERAGE(C1488:C1518)</f>
        <v>#DIV/0!</v>
      </c>
    </row>
    <row r="1519" customFormat="false" ht="11.25" hidden="false" customHeight="false" outlineLevel="0" collapsed="false">
      <c r="A1519" s="199" t="n">
        <v>37061</v>
      </c>
      <c r="B1519" s="192" t="n">
        <v>37061</v>
      </c>
      <c r="C1519" s="306" t="str">
        <f aca="false">VLOOKUP($B1519,data!$A$6:$M$15000,12)</f>
        <v>N/A</v>
      </c>
      <c r="D1519" s="9" t="n">
        <f aca="false">IF(B1519&lt;&gt;"",MONTH(B1519),0)</f>
        <v>6</v>
      </c>
      <c r="E1519" s="306" t="e">
        <f aca="false">AVERAGE(C1513:C1519)</f>
        <v>#DIV/0!</v>
      </c>
      <c r="F1519" s="306" t="e">
        <f aca="false">AVERAGE(C1489:C1519)</f>
        <v>#DIV/0!</v>
      </c>
    </row>
    <row r="1520" customFormat="false" ht="11.25" hidden="false" customHeight="false" outlineLevel="0" collapsed="false">
      <c r="A1520" s="199" t="n">
        <v>37062</v>
      </c>
      <c r="B1520" s="192" t="n">
        <v>37062</v>
      </c>
      <c r="C1520" s="306" t="str">
        <f aca="false">VLOOKUP($B1520,data!$A$6:$M$15000,12)</f>
        <v>N/A</v>
      </c>
      <c r="D1520" s="9" t="n">
        <f aca="false">IF(B1520&lt;&gt;"",MONTH(B1520),0)</f>
        <v>6</v>
      </c>
      <c r="E1520" s="306" t="e">
        <f aca="false">AVERAGE(C1514:C1520)</f>
        <v>#DIV/0!</v>
      </c>
      <c r="F1520" s="306" t="e">
        <f aca="false">AVERAGE(C1490:C1520)</f>
        <v>#DIV/0!</v>
      </c>
    </row>
    <row r="1521" customFormat="false" ht="11.25" hidden="false" customHeight="false" outlineLevel="0" collapsed="false">
      <c r="A1521" s="199" t="n">
        <v>37063</v>
      </c>
      <c r="B1521" s="192" t="n">
        <v>37063</v>
      </c>
      <c r="C1521" s="306" t="str">
        <f aca="false">VLOOKUP($B1521,data!$A$6:$M$15000,12)</f>
        <v>N/A</v>
      </c>
      <c r="D1521" s="9" t="n">
        <f aca="false">IF(B1521&lt;&gt;"",MONTH(B1521),0)</f>
        <v>6</v>
      </c>
      <c r="E1521" s="306" t="e">
        <f aca="false">AVERAGE(C1515:C1521)</f>
        <v>#DIV/0!</v>
      </c>
      <c r="F1521" s="306" t="e">
        <f aca="false">AVERAGE(C1491:C1521)</f>
        <v>#DIV/0!</v>
      </c>
    </row>
    <row r="1522" customFormat="false" ht="11.25" hidden="false" customHeight="false" outlineLevel="0" collapsed="false">
      <c r="A1522" s="199" t="n">
        <v>37064</v>
      </c>
      <c r="B1522" s="192" t="n">
        <v>37064</v>
      </c>
      <c r="C1522" s="306" t="str">
        <f aca="false">VLOOKUP($B1522,data!$A$6:$M$15000,12)</f>
        <v>N/A</v>
      </c>
      <c r="D1522" s="9" t="n">
        <f aca="false">IF(B1522&lt;&gt;"",MONTH(B1522),0)</f>
        <v>6</v>
      </c>
      <c r="E1522" s="306" t="e">
        <f aca="false">AVERAGE(C1516:C1522)</f>
        <v>#DIV/0!</v>
      </c>
      <c r="F1522" s="306" t="e">
        <f aca="false">AVERAGE(C1492:C1522)</f>
        <v>#DIV/0!</v>
      </c>
    </row>
    <row r="1523" customFormat="false" ht="11.25" hidden="false" customHeight="false" outlineLevel="0" collapsed="false">
      <c r="A1523" s="199" t="n">
        <v>37065</v>
      </c>
      <c r="B1523" s="192" t="n">
        <v>37065</v>
      </c>
      <c r="C1523" s="306" t="str">
        <f aca="false">VLOOKUP($B1523,data!$A$6:$M$15000,12)</f>
        <v>N/A</v>
      </c>
      <c r="D1523" s="9" t="n">
        <f aca="false">IF(B1523&lt;&gt;"",MONTH(B1523),0)</f>
        <v>6</v>
      </c>
      <c r="E1523" s="306" t="e">
        <f aca="false">AVERAGE(C1517:C1523)</f>
        <v>#DIV/0!</v>
      </c>
      <c r="F1523" s="306" t="e">
        <f aca="false">AVERAGE(C1493:C1523)</f>
        <v>#DIV/0!</v>
      </c>
    </row>
    <row r="1524" customFormat="false" ht="11.25" hidden="false" customHeight="false" outlineLevel="0" collapsed="false">
      <c r="A1524" s="199" t="n">
        <v>37066</v>
      </c>
      <c r="B1524" s="192" t="n">
        <v>37066</v>
      </c>
      <c r="C1524" s="306" t="str">
        <f aca="false">VLOOKUP($B1524,data!$A$6:$M$15000,12)</f>
        <v>N/A</v>
      </c>
      <c r="D1524" s="9" t="n">
        <f aca="false">IF(B1524&lt;&gt;"",MONTH(B1524),0)</f>
        <v>6</v>
      </c>
      <c r="E1524" s="306" t="e">
        <f aca="false">AVERAGE(C1518:C1524)</f>
        <v>#DIV/0!</v>
      </c>
      <c r="F1524" s="306" t="e">
        <f aca="false">AVERAGE(C1494:C1524)</f>
        <v>#DIV/0!</v>
      </c>
    </row>
    <row r="1525" customFormat="false" ht="11.25" hidden="false" customHeight="false" outlineLevel="0" collapsed="false">
      <c r="A1525" s="199" t="n">
        <v>37067</v>
      </c>
      <c r="B1525" s="192" t="n">
        <v>37067</v>
      </c>
      <c r="C1525" s="306" t="str">
        <f aca="false">VLOOKUP($B1525,data!$A$6:$M$15000,12)</f>
        <v>N/A</v>
      </c>
      <c r="D1525" s="9" t="n">
        <f aca="false">IF(B1525&lt;&gt;"",MONTH(B1525),0)</f>
        <v>6</v>
      </c>
      <c r="E1525" s="306" t="e">
        <f aca="false">AVERAGE(C1519:C1525)</f>
        <v>#DIV/0!</v>
      </c>
      <c r="F1525" s="306" t="e">
        <f aca="false">AVERAGE(C1495:C1525)</f>
        <v>#DIV/0!</v>
      </c>
    </row>
    <row r="1526" customFormat="false" ht="11.25" hidden="false" customHeight="false" outlineLevel="0" collapsed="false">
      <c r="A1526" s="199" t="n">
        <v>37068</v>
      </c>
      <c r="B1526" s="192" t="n">
        <v>37068</v>
      </c>
      <c r="C1526" s="306" t="str">
        <f aca="false">VLOOKUP($B1526,data!$A$6:$M$15000,12)</f>
        <v>N/A</v>
      </c>
      <c r="D1526" s="9" t="n">
        <f aca="false">IF(B1526&lt;&gt;"",MONTH(B1526),0)</f>
        <v>6</v>
      </c>
      <c r="E1526" s="306" t="e">
        <f aca="false">AVERAGE(C1520:C1526)</f>
        <v>#DIV/0!</v>
      </c>
      <c r="F1526" s="306" t="e">
        <f aca="false">AVERAGE(C1496:C1526)</f>
        <v>#DIV/0!</v>
      </c>
    </row>
    <row r="1527" customFormat="false" ht="11.25" hidden="false" customHeight="false" outlineLevel="0" collapsed="false">
      <c r="A1527" s="199" t="n">
        <v>37069</v>
      </c>
      <c r="B1527" s="192" t="n">
        <v>37069</v>
      </c>
      <c r="C1527" s="306" t="str">
        <f aca="false">VLOOKUP($B1527,data!$A$6:$M$15000,12)</f>
        <v>N/A</v>
      </c>
      <c r="D1527" s="9" t="n">
        <f aca="false">IF(B1527&lt;&gt;"",MONTH(B1527),0)</f>
        <v>6</v>
      </c>
      <c r="E1527" s="306" t="e">
        <f aca="false">AVERAGE(C1521:C1527)</f>
        <v>#DIV/0!</v>
      </c>
      <c r="F1527" s="306" t="e">
        <f aca="false">AVERAGE(C1497:C1527)</f>
        <v>#DIV/0!</v>
      </c>
    </row>
    <row r="1528" customFormat="false" ht="11.25" hidden="false" customHeight="false" outlineLevel="0" collapsed="false">
      <c r="A1528" s="199" t="n">
        <v>37070</v>
      </c>
      <c r="B1528" s="192" t="n">
        <v>37070</v>
      </c>
      <c r="C1528" s="306" t="str">
        <f aca="false">VLOOKUP($B1528,data!$A$6:$M$15000,12)</f>
        <v>N/A</v>
      </c>
      <c r="D1528" s="9" t="n">
        <f aca="false">IF(B1528&lt;&gt;"",MONTH(B1528),0)</f>
        <v>6</v>
      </c>
      <c r="E1528" s="306" t="e">
        <f aca="false">AVERAGE(C1522:C1528)</f>
        <v>#DIV/0!</v>
      </c>
      <c r="F1528" s="306" t="e">
        <f aca="false">AVERAGE(C1498:C1528)</f>
        <v>#DIV/0!</v>
      </c>
    </row>
    <row r="1529" customFormat="false" ht="11.25" hidden="false" customHeight="false" outlineLevel="0" collapsed="false">
      <c r="A1529" s="199" t="n">
        <v>37071</v>
      </c>
      <c r="B1529" s="192" t="n">
        <v>37071</v>
      </c>
      <c r="C1529" s="306" t="str">
        <f aca="false">VLOOKUP($B1529,data!$A$6:$M$15000,12)</f>
        <v>N/A</v>
      </c>
      <c r="D1529" s="9" t="n">
        <f aca="false">IF(B1529&lt;&gt;"",MONTH(B1529),0)</f>
        <v>6</v>
      </c>
      <c r="E1529" s="306" t="e">
        <f aca="false">AVERAGE(C1523:C1529)</f>
        <v>#DIV/0!</v>
      </c>
      <c r="F1529" s="306" t="e">
        <f aca="false">AVERAGE(C1499:C1529)</f>
        <v>#DIV/0!</v>
      </c>
    </row>
    <row r="1530" customFormat="false" ht="11.25" hidden="false" customHeight="false" outlineLevel="0" collapsed="false">
      <c r="A1530" s="199" t="n">
        <v>37072</v>
      </c>
      <c r="B1530" s="192" t="n">
        <v>37072</v>
      </c>
      <c r="C1530" s="306" t="str">
        <f aca="false">VLOOKUP($B1530,data!$A$6:$M$15000,12)</f>
        <v>N/A</v>
      </c>
      <c r="D1530" s="9" t="n">
        <f aca="false">IF(B1530&lt;&gt;"",MONTH(B1530),0)</f>
        <v>6</v>
      </c>
      <c r="E1530" s="306" t="e">
        <f aca="false">AVERAGE(C1524:C1530)</f>
        <v>#DIV/0!</v>
      </c>
      <c r="F1530" s="306" t="e">
        <f aca="false">AVERAGE(C1500:C1530)</f>
        <v>#DIV/0!</v>
      </c>
    </row>
    <row r="1531" customFormat="false" ht="11.25" hidden="false" customHeight="false" outlineLevel="0" collapsed="false">
      <c r="A1531" s="199" t="n">
        <v>37073</v>
      </c>
      <c r="B1531" s="192" t="n">
        <v>37073</v>
      </c>
      <c r="C1531" s="306" t="str">
        <f aca="false">VLOOKUP($B1531,data!$A$6:$M$15000,12)</f>
        <v>N/A</v>
      </c>
      <c r="D1531" s="9" t="n">
        <f aca="false">IF(B1531&lt;&gt;"",MONTH(B1531),0)</f>
        <v>7</v>
      </c>
      <c r="E1531" s="306" t="e">
        <f aca="false">AVERAGE(C1525:C1531)</f>
        <v>#DIV/0!</v>
      </c>
      <c r="F1531" s="306" t="e">
        <f aca="false">AVERAGE(C1501:C1531)</f>
        <v>#DIV/0!</v>
      </c>
    </row>
    <row r="1532" customFormat="false" ht="11.25" hidden="false" customHeight="false" outlineLevel="0" collapsed="false">
      <c r="A1532" s="199" t="n">
        <v>37074</v>
      </c>
      <c r="B1532" s="192" t="n">
        <v>37074</v>
      </c>
      <c r="C1532" s="306" t="str">
        <f aca="false">VLOOKUP($B1532,data!$A$6:$M$15000,12)</f>
        <v>N/A</v>
      </c>
      <c r="D1532" s="9" t="n">
        <f aca="false">IF(B1532&lt;&gt;"",MONTH(B1532),0)</f>
        <v>7</v>
      </c>
      <c r="E1532" s="306" t="e">
        <f aca="false">AVERAGE(C1526:C1532)</f>
        <v>#DIV/0!</v>
      </c>
      <c r="F1532" s="306" t="e">
        <f aca="false">AVERAGE(C1502:C1532)</f>
        <v>#DIV/0!</v>
      </c>
    </row>
    <row r="1533" customFormat="false" ht="11.25" hidden="false" customHeight="false" outlineLevel="0" collapsed="false">
      <c r="A1533" s="199" t="n">
        <v>37075</v>
      </c>
      <c r="B1533" s="192" t="n">
        <v>37075</v>
      </c>
      <c r="C1533" s="306" t="str">
        <f aca="false">VLOOKUP($B1533,data!$A$6:$M$15000,12)</f>
        <v>N/A</v>
      </c>
      <c r="D1533" s="9" t="n">
        <f aca="false">IF(B1533&lt;&gt;"",MONTH(B1533),0)</f>
        <v>7</v>
      </c>
      <c r="E1533" s="306" t="e">
        <f aca="false">AVERAGE(C1527:C1533)</f>
        <v>#DIV/0!</v>
      </c>
      <c r="F1533" s="306" t="e">
        <f aca="false">AVERAGE(C1503:C1533)</f>
        <v>#DIV/0!</v>
      </c>
    </row>
    <row r="1534" customFormat="false" ht="11.25" hidden="false" customHeight="false" outlineLevel="0" collapsed="false">
      <c r="A1534" s="199" t="n">
        <v>37076</v>
      </c>
      <c r="B1534" s="192" t="n">
        <v>37076</v>
      </c>
      <c r="C1534" s="306" t="str">
        <f aca="false">VLOOKUP($B1534,data!$A$6:$M$15000,12)</f>
        <v>N/A</v>
      </c>
      <c r="D1534" s="9" t="n">
        <f aca="false">IF(B1534&lt;&gt;"",MONTH(B1534),0)</f>
        <v>7</v>
      </c>
      <c r="E1534" s="306" t="e">
        <f aca="false">AVERAGE(C1528:C1534)</f>
        <v>#DIV/0!</v>
      </c>
      <c r="F1534" s="306" t="e">
        <f aca="false">AVERAGE(C1504:C1534)</f>
        <v>#DIV/0!</v>
      </c>
    </row>
    <row r="1535" customFormat="false" ht="11.25" hidden="false" customHeight="false" outlineLevel="0" collapsed="false">
      <c r="A1535" s="199" t="n">
        <v>37077</v>
      </c>
      <c r="B1535" s="192" t="n">
        <v>37077</v>
      </c>
      <c r="C1535" s="306" t="str">
        <f aca="false">VLOOKUP($B1535,data!$A$6:$M$15000,12)</f>
        <v>N/A</v>
      </c>
      <c r="D1535" s="9" t="n">
        <f aca="false">IF(B1535&lt;&gt;"",MONTH(B1535),0)</f>
        <v>7</v>
      </c>
      <c r="E1535" s="306" t="e">
        <f aca="false">AVERAGE(C1529:C1535)</f>
        <v>#DIV/0!</v>
      </c>
      <c r="F1535" s="306" t="e">
        <f aca="false">AVERAGE(C1505:C1535)</f>
        <v>#DIV/0!</v>
      </c>
    </row>
    <row r="1536" customFormat="false" ht="11.25" hidden="false" customHeight="false" outlineLevel="0" collapsed="false">
      <c r="A1536" s="199" t="n">
        <v>37078</v>
      </c>
      <c r="B1536" s="192" t="n">
        <v>37078</v>
      </c>
      <c r="C1536" s="306" t="str">
        <f aca="false">VLOOKUP($B1536,data!$A$6:$M$15000,12)</f>
        <v>N/A</v>
      </c>
      <c r="D1536" s="9" t="n">
        <f aca="false">IF(B1536&lt;&gt;"",MONTH(B1536),0)</f>
        <v>7</v>
      </c>
      <c r="E1536" s="306" t="e">
        <f aca="false">AVERAGE(C1530:C1536)</f>
        <v>#DIV/0!</v>
      </c>
      <c r="F1536" s="306" t="e">
        <f aca="false">AVERAGE(C1506:C1536)</f>
        <v>#DIV/0!</v>
      </c>
    </row>
    <row r="1537" customFormat="false" ht="11.25" hidden="false" customHeight="false" outlineLevel="0" collapsed="false">
      <c r="A1537" s="199" t="n">
        <v>37079</v>
      </c>
      <c r="B1537" s="192" t="n">
        <v>37079</v>
      </c>
      <c r="C1537" s="306" t="str">
        <f aca="false">VLOOKUP($B1537,data!$A$6:$M$15000,12)</f>
        <v>N/A</v>
      </c>
      <c r="D1537" s="9" t="n">
        <f aca="false">IF(B1537&lt;&gt;"",MONTH(B1537),0)</f>
        <v>7</v>
      </c>
      <c r="E1537" s="306" t="e">
        <f aca="false">AVERAGE(C1531:C1537)</f>
        <v>#DIV/0!</v>
      </c>
      <c r="F1537" s="306" t="e">
        <f aca="false">AVERAGE(C1507:C1537)</f>
        <v>#DIV/0!</v>
      </c>
    </row>
    <row r="1538" customFormat="false" ht="11.25" hidden="false" customHeight="false" outlineLevel="0" collapsed="false">
      <c r="A1538" s="199" t="n">
        <v>37080</v>
      </c>
      <c r="B1538" s="192" t="n">
        <v>37080</v>
      </c>
      <c r="C1538" s="306" t="str">
        <f aca="false">VLOOKUP($B1538,data!$A$6:$M$15000,12)</f>
        <v>N/A</v>
      </c>
      <c r="D1538" s="9" t="n">
        <f aca="false">IF(B1538&lt;&gt;"",MONTH(B1538),0)</f>
        <v>7</v>
      </c>
      <c r="E1538" s="306" t="e">
        <f aca="false">AVERAGE(C1532:C1538)</f>
        <v>#DIV/0!</v>
      </c>
      <c r="F1538" s="306" t="e">
        <f aca="false">AVERAGE(C1508:C1538)</f>
        <v>#DIV/0!</v>
      </c>
    </row>
    <row r="1539" customFormat="false" ht="11.25" hidden="false" customHeight="false" outlineLevel="0" collapsed="false">
      <c r="A1539" s="199" t="n">
        <v>37081</v>
      </c>
      <c r="B1539" s="192" t="n">
        <v>37081</v>
      </c>
      <c r="C1539" s="306" t="str">
        <f aca="false">VLOOKUP($B1539,data!$A$6:$M$15000,12)</f>
        <v>N/A</v>
      </c>
      <c r="D1539" s="9" t="n">
        <f aca="false">IF(B1539&lt;&gt;"",MONTH(B1539),0)</f>
        <v>7</v>
      </c>
      <c r="E1539" s="306" t="e">
        <f aca="false">AVERAGE(C1533:C1539)</f>
        <v>#DIV/0!</v>
      </c>
      <c r="F1539" s="306" t="e">
        <f aca="false">AVERAGE(C1509:C1539)</f>
        <v>#DIV/0!</v>
      </c>
    </row>
    <row r="1540" customFormat="false" ht="11.25" hidden="false" customHeight="false" outlineLevel="0" collapsed="false">
      <c r="A1540" s="199" t="n">
        <v>37082</v>
      </c>
      <c r="B1540" s="192" t="n">
        <v>37082</v>
      </c>
      <c r="C1540" s="306" t="str">
        <f aca="false">VLOOKUP($B1540,data!$A$6:$M$15000,12)</f>
        <v>N/A</v>
      </c>
      <c r="D1540" s="9" t="n">
        <f aca="false">IF(B1540&lt;&gt;"",MONTH(B1540),0)</f>
        <v>7</v>
      </c>
      <c r="E1540" s="306" t="e">
        <f aca="false">AVERAGE(C1534:C1540)</f>
        <v>#DIV/0!</v>
      </c>
      <c r="F1540" s="306" t="e">
        <f aca="false">AVERAGE(C1510:C1540)</f>
        <v>#DIV/0!</v>
      </c>
    </row>
    <row r="1541" customFormat="false" ht="11.25" hidden="false" customHeight="false" outlineLevel="0" collapsed="false">
      <c r="A1541" s="199" t="n">
        <v>37083</v>
      </c>
      <c r="B1541" s="192" t="n">
        <v>37083</v>
      </c>
      <c r="C1541" s="306" t="str">
        <f aca="false">VLOOKUP($B1541,data!$A$6:$M$15000,12)</f>
        <v>N/A</v>
      </c>
      <c r="D1541" s="9" t="n">
        <f aca="false">IF(B1541&lt;&gt;"",MONTH(B1541),0)</f>
        <v>7</v>
      </c>
      <c r="E1541" s="306" t="e">
        <f aca="false">AVERAGE(C1535:C1541)</f>
        <v>#DIV/0!</v>
      </c>
      <c r="F1541" s="306" t="e">
        <f aca="false">AVERAGE(C1511:C1541)</f>
        <v>#DIV/0!</v>
      </c>
    </row>
    <row r="1542" customFormat="false" ht="11.25" hidden="false" customHeight="false" outlineLevel="0" collapsed="false">
      <c r="A1542" s="199" t="n">
        <v>37084</v>
      </c>
      <c r="B1542" s="192" t="n">
        <v>37084</v>
      </c>
      <c r="C1542" s="306" t="str">
        <f aca="false">VLOOKUP($B1542,data!$A$6:$M$15000,12)</f>
        <v>N/A</v>
      </c>
      <c r="D1542" s="9" t="n">
        <f aca="false">IF(B1542&lt;&gt;"",MONTH(B1542),0)</f>
        <v>7</v>
      </c>
      <c r="E1542" s="306" t="e">
        <f aca="false">AVERAGE(C1536:C1542)</f>
        <v>#DIV/0!</v>
      </c>
      <c r="F1542" s="306" t="e">
        <f aca="false">AVERAGE(C1512:C1542)</f>
        <v>#DIV/0!</v>
      </c>
    </row>
    <row r="1543" customFormat="false" ht="11.25" hidden="false" customHeight="false" outlineLevel="0" collapsed="false">
      <c r="A1543" s="199" t="n">
        <v>37085</v>
      </c>
      <c r="B1543" s="192" t="n">
        <v>37085</v>
      </c>
      <c r="C1543" s="306" t="str">
        <f aca="false">VLOOKUP($B1543,data!$A$6:$M$15000,12)</f>
        <v>N/A</v>
      </c>
      <c r="D1543" s="9" t="n">
        <f aca="false">IF(B1543&lt;&gt;"",MONTH(B1543),0)</f>
        <v>7</v>
      </c>
      <c r="E1543" s="306" t="e">
        <f aca="false">AVERAGE(C1537:C1543)</f>
        <v>#DIV/0!</v>
      </c>
      <c r="F1543" s="306" t="e">
        <f aca="false">AVERAGE(C1513:C1543)</f>
        <v>#DIV/0!</v>
      </c>
    </row>
    <row r="1544" customFormat="false" ht="11.25" hidden="false" customHeight="false" outlineLevel="0" collapsed="false">
      <c r="A1544" s="199" t="n">
        <v>37086</v>
      </c>
      <c r="B1544" s="192" t="n">
        <v>37086</v>
      </c>
      <c r="C1544" s="306" t="str">
        <f aca="false">VLOOKUP($B1544,data!$A$6:$M$15000,12)</f>
        <v>N/A</v>
      </c>
      <c r="D1544" s="9" t="n">
        <f aca="false">IF(B1544&lt;&gt;"",MONTH(B1544),0)</f>
        <v>7</v>
      </c>
      <c r="E1544" s="306" t="e">
        <f aca="false">AVERAGE(C1538:C1544)</f>
        <v>#DIV/0!</v>
      </c>
      <c r="F1544" s="306" t="e">
        <f aca="false">AVERAGE(C1514:C1544)</f>
        <v>#DIV/0!</v>
      </c>
    </row>
    <row r="1545" customFormat="false" ht="11.25" hidden="false" customHeight="false" outlineLevel="0" collapsed="false">
      <c r="A1545" s="199" t="n">
        <v>37087</v>
      </c>
      <c r="B1545" s="192" t="n">
        <v>37087</v>
      </c>
      <c r="C1545" s="306" t="str">
        <f aca="false">VLOOKUP($B1545,data!$A$6:$M$15000,12)</f>
        <v>N/A</v>
      </c>
      <c r="D1545" s="9" t="n">
        <f aca="false">IF(B1545&lt;&gt;"",MONTH(B1545),0)</f>
        <v>7</v>
      </c>
      <c r="E1545" s="306" t="e">
        <f aca="false">AVERAGE(C1539:C1545)</f>
        <v>#DIV/0!</v>
      </c>
      <c r="F1545" s="306" t="e">
        <f aca="false">AVERAGE(C1515:C1545)</f>
        <v>#DIV/0!</v>
      </c>
    </row>
    <row r="1546" customFormat="false" ht="11.25" hidden="false" customHeight="false" outlineLevel="0" collapsed="false">
      <c r="A1546" s="199" t="n">
        <v>37088</v>
      </c>
      <c r="B1546" s="192" t="n">
        <v>37088</v>
      </c>
      <c r="C1546" s="306" t="str">
        <f aca="false">VLOOKUP($B1546,data!$A$6:$M$15000,12)</f>
        <v>N/A</v>
      </c>
      <c r="D1546" s="9" t="n">
        <f aca="false">IF(B1546&lt;&gt;"",MONTH(B1546),0)</f>
        <v>7</v>
      </c>
      <c r="E1546" s="306" t="e">
        <f aca="false">AVERAGE(C1540:C1546)</f>
        <v>#DIV/0!</v>
      </c>
      <c r="F1546" s="306" t="e">
        <f aca="false">AVERAGE(C1516:C1546)</f>
        <v>#DIV/0!</v>
      </c>
    </row>
    <row r="1547" customFormat="false" ht="11.25" hidden="false" customHeight="false" outlineLevel="0" collapsed="false">
      <c r="A1547" s="199" t="n">
        <v>37089</v>
      </c>
      <c r="B1547" s="192" t="n">
        <v>37089</v>
      </c>
      <c r="C1547" s="306" t="str">
        <f aca="false">VLOOKUP($B1547,data!$A$6:$M$15000,12)</f>
        <v>N/A</v>
      </c>
      <c r="D1547" s="9" t="n">
        <f aca="false">IF(B1547&lt;&gt;"",MONTH(B1547),0)</f>
        <v>7</v>
      </c>
      <c r="E1547" s="306" t="e">
        <f aca="false">AVERAGE(C1541:C1547)</f>
        <v>#DIV/0!</v>
      </c>
      <c r="F1547" s="306" t="e">
        <f aca="false">AVERAGE(C1517:C1547)</f>
        <v>#DIV/0!</v>
      </c>
    </row>
    <row r="1548" customFormat="false" ht="11.25" hidden="false" customHeight="false" outlineLevel="0" collapsed="false">
      <c r="A1548" s="199" t="n">
        <v>37090</v>
      </c>
      <c r="B1548" s="192" t="n">
        <v>37090</v>
      </c>
      <c r="C1548" s="306" t="str">
        <f aca="false">VLOOKUP($B1548,data!$A$6:$M$15000,12)</f>
        <v>N/A</v>
      </c>
      <c r="D1548" s="9" t="n">
        <f aca="false">IF(B1548&lt;&gt;"",MONTH(B1548),0)</f>
        <v>7</v>
      </c>
      <c r="E1548" s="306" t="e">
        <f aca="false">AVERAGE(C1542:C1548)</f>
        <v>#DIV/0!</v>
      </c>
      <c r="F1548" s="306" t="e">
        <f aca="false">AVERAGE(C1518:C1548)</f>
        <v>#DIV/0!</v>
      </c>
    </row>
    <row r="1549" customFormat="false" ht="11.25" hidden="false" customHeight="false" outlineLevel="0" collapsed="false">
      <c r="A1549" s="199" t="n">
        <v>37091</v>
      </c>
      <c r="B1549" s="192" t="n">
        <v>37091</v>
      </c>
      <c r="C1549" s="306" t="str">
        <f aca="false">VLOOKUP($B1549,data!$A$6:$M$15000,12)</f>
        <v>N/A</v>
      </c>
      <c r="D1549" s="9" t="n">
        <f aca="false">IF(B1549&lt;&gt;"",MONTH(B1549),0)</f>
        <v>7</v>
      </c>
      <c r="E1549" s="306" t="e">
        <f aca="false">AVERAGE(C1543:C1549)</f>
        <v>#DIV/0!</v>
      </c>
      <c r="F1549" s="306" t="e">
        <f aca="false">AVERAGE(C1519:C1549)</f>
        <v>#DIV/0!</v>
      </c>
    </row>
    <row r="1550" customFormat="false" ht="11.25" hidden="false" customHeight="false" outlineLevel="0" collapsed="false">
      <c r="A1550" s="199" t="n">
        <v>37092</v>
      </c>
      <c r="B1550" s="192" t="n">
        <v>37092</v>
      </c>
      <c r="C1550" s="306" t="str">
        <f aca="false">VLOOKUP($B1550,data!$A$6:$M$15000,12)</f>
        <v>N/A</v>
      </c>
      <c r="D1550" s="9" t="n">
        <f aca="false">IF(B1550&lt;&gt;"",MONTH(B1550),0)</f>
        <v>7</v>
      </c>
      <c r="E1550" s="306" t="e">
        <f aca="false">AVERAGE(C1544:C1550)</f>
        <v>#DIV/0!</v>
      </c>
      <c r="F1550" s="306" t="e">
        <f aca="false">AVERAGE(C1520:C1550)</f>
        <v>#DIV/0!</v>
      </c>
    </row>
    <row r="1551" customFormat="false" ht="11.25" hidden="false" customHeight="false" outlineLevel="0" collapsed="false">
      <c r="A1551" s="199" t="n">
        <v>37093</v>
      </c>
      <c r="B1551" s="192" t="n">
        <v>37093</v>
      </c>
      <c r="C1551" s="306" t="str">
        <f aca="false">VLOOKUP($B1551,data!$A$6:$M$15000,12)</f>
        <v>N/A</v>
      </c>
      <c r="D1551" s="9" t="n">
        <f aca="false">IF(B1551&lt;&gt;"",MONTH(B1551),0)</f>
        <v>7</v>
      </c>
      <c r="E1551" s="306" t="e">
        <f aca="false">AVERAGE(C1545:C1551)</f>
        <v>#DIV/0!</v>
      </c>
      <c r="F1551" s="306" t="e">
        <f aca="false">AVERAGE(C1521:C1551)</f>
        <v>#DIV/0!</v>
      </c>
    </row>
    <row r="1552" customFormat="false" ht="11.25" hidden="false" customHeight="false" outlineLevel="0" collapsed="false">
      <c r="A1552" s="199" t="n">
        <v>37094</v>
      </c>
      <c r="B1552" s="192" t="n">
        <v>37094</v>
      </c>
      <c r="C1552" s="306" t="str">
        <f aca="false">VLOOKUP($B1552,data!$A$6:$M$15000,12)</f>
        <v>N/A</v>
      </c>
      <c r="D1552" s="9" t="n">
        <f aca="false">IF(B1552&lt;&gt;"",MONTH(B1552),0)</f>
        <v>7</v>
      </c>
      <c r="E1552" s="306" t="e">
        <f aca="false">AVERAGE(C1546:C1552)</f>
        <v>#DIV/0!</v>
      </c>
      <c r="F1552" s="306" t="e">
        <f aca="false">AVERAGE(C1522:C1552)</f>
        <v>#DIV/0!</v>
      </c>
    </row>
    <row r="1553" customFormat="false" ht="11.25" hidden="false" customHeight="false" outlineLevel="0" collapsed="false">
      <c r="A1553" s="199" t="n">
        <v>37095</v>
      </c>
      <c r="B1553" s="192" t="n">
        <v>37095</v>
      </c>
      <c r="C1553" s="306" t="str">
        <f aca="false">VLOOKUP($B1553,data!$A$6:$M$15000,12)</f>
        <v>N/A</v>
      </c>
      <c r="D1553" s="9" t="n">
        <f aca="false">IF(B1553&lt;&gt;"",MONTH(B1553),0)</f>
        <v>7</v>
      </c>
      <c r="E1553" s="306" t="e">
        <f aca="false">AVERAGE(C1547:C1553)</f>
        <v>#DIV/0!</v>
      </c>
      <c r="F1553" s="306" t="e">
        <f aca="false">AVERAGE(C1523:C1553)</f>
        <v>#DIV/0!</v>
      </c>
    </row>
    <row r="1554" customFormat="false" ht="11.25" hidden="false" customHeight="false" outlineLevel="0" collapsed="false">
      <c r="A1554" s="199" t="n">
        <v>37096</v>
      </c>
      <c r="B1554" s="192" t="n">
        <v>37096</v>
      </c>
      <c r="C1554" s="306" t="str">
        <f aca="false">VLOOKUP($B1554,data!$A$6:$M$15000,12)</f>
        <v>N/A</v>
      </c>
      <c r="D1554" s="9" t="n">
        <f aca="false">IF(B1554&lt;&gt;"",MONTH(B1554),0)</f>
        <v>7</v>
      </c>
      <c r="E1554" s="306" t="e">
        <f aca="false">AVERAGE(C1548:C1554)</f>
        <v>#DIV/0!</v>
      </c>
      <c r="F1554" s="306" t="e">
        <f aca="false">AVERAGE(C1524:C1554)</f>
        <v>#DIV/0!</v>
      </c>
    </row>
    <row r="1555" customFormat="false" ht="11.25" hidden="false" customHeight="false" outlineLevel="0" collapsed="false">
      <c r="A1555" s="199" t="n">
        <v>37097</v>
      </c>
      <c r="B1555" s="192" t="n">
        <v>37097</v>
      </c>
      <c r="C1555" s="306" t="str">
        <f aca="false">VLOOKUP($B1555,data!$A$6:$M$15000,12)</f>
        <v>N/A</v>
      </c>
      <c r="D1555" s="9" t="n">
        <f aca="false">IF(B1555&lt;&gt;"",MONTH(B1555),0)</f>
        <v>7</v>
      </c>
      <c r="E1555" s="306" t="e">
        <f aca="false">AVERAGE(C1549:C1555)</f>
        <v>#DIV/0!</v>
      </c>
      <c r="F1555" s="306" t="e">
        <f aca="false">AVERAGE(C1525:C1555)</f>
        <v>#DIV/0!</v>
      </c>
    </row>
    <row r="1556" customFormat="false" ht="11.25" hidden="false" customHeight="false" outlineLevel="0" collapsed="false">
      <c r="A1556" s="199" t="n">
        <v>37098</v>
      </c>
      <c r="B1556" s="192" t="n">
        <v>37098</v>
      </c>
      <c r="C1556" s="306" t="str">
        <f aca="false">VLOOKUP($B1556,data!$A$6:$M$15000,12)</f>
        <v>N/A</v>
      </c>
      <c r="D1556" s="9" t="n">
        <f aca="false">IF(B1556&lt;&gt;"",MONTH(B1556),0)</f>
        <v>7</v>
      </c>
      <c r="E1556" s="306" t="e">
        <f aca="false">AVERAGE(C1550:C1556)</f>
        <v>#DIV/0!</v>
      </c>
      <c r="F1556" s="306" t="e">
        <f aca="false">AVERAGE(C1526:C1556)</f>
        <v>#DIV/0!</v>
      </c>
    </row>
    <row r="1557" customFormat="false" ht="11.25" hidden="false" customHeight="false" outlineLevel="0" collapsed="false">
      <c r="A1557" s="199" t="n">
        <v>37099</v>
      </c>
      <c r="B1557" s="192" t="n">
        <v>37099</v>
      </c>
      <c r="C1557" s="306" t="str">
        <f aca="false">VLOOKUP($B1557,data!$A$6:$M$15000,12)</f>
        <v>N/A</v>
      </c>
      <c r="D1557" s="9" t="n">
        <f aca="false">IF(B1557&lt;&gt;"",MONTH(B1557),0)</f>
        <v>7</v>
      </c>
      <c r="E1557" s="306" t="e">
        <f aca="false">AVERAGE(C1551:C1557)</f>
        <v>#DIV/0!</v>
      </c>
      <c r="F1557" s="306" t="e">
        <f aca="false">AVERAGE(C1527:C1557)</f>
        <v>#DIV/0!</v>
      </c>
    </row>
    <row r="1558" customFormat="false" ht="11.25" hidden="false" customHeight="false" outlineLevel="0" collapsed="false">
      <c r="A1558" s="199" t="n">
        <v>37100</v>
      </c>
      <c r="B1558" s="192" t="n">
        <v>37100</v>
      </c>
      <c r="C1558" s="306" t="str">
        <f aca="false">VLOOKUP($B1558,data!$A$6:$M$15000,12)</f>
        <v>N/A</v>
      </c>
      <c r="D1558" s="9" t="n">
        <f aca="false">IF(B1558&lt;&gt;"",MONTH(B1558),0)</f>
        <v>7</v>
      </c>
      <c r="E1558" s="306" t="e">
        <f aca="false">AVERAGE(C1552:C1558)</f>
        <v>#DIV/0!</v>
      </c>
      <c r="F1558" s="306" t="e">
        <f aca="false">AVERAGE(C1528:C1558)</f>
        <v>#DIV/0!</v>
      </c>
    </row>
    <row r="1559" customFormat="false" ht="11.25" hidden="false" customHeight="false" outlineLevel="0" collapsed="false">
      <c r="A1559" s="199" t="n">
        <v>37101</v>
      </c>
      <c r="B1559" s="192" t="n">
        <v>37101</v>
      </c>
      <c r="C1559" s="306" t="str">
        <f aca="false">VLOOKUP($B1559,data!$A$6:$M$15000,12)</f>
        <v>N/A</v>
      </c>
      <c r="D1559" s="9" t="n">
        <f aca="false">IF(B1559&lt;&gt;"",MONTH(B1559),0)</f>
        <v>7</v>
      </c>
      <c r="E1559" s="306" t="e">
        <f aca="false">AVERAGE(C1553:C1559)</f>
        <v>#DIV/0!</v>
      </c>
      <c r="F1559" s="306" t="e">
        <f aca="false">AVERAGE(C1529:C1559)</f>
        <v>#DIV/0!</v>
      </c>
    </row>
    <row r="1560" customFormat="false" ht="11.25" hidden="false" customHeight="false" outlineLevel="0" collapsed="false">
      <c r="A1560" s="199" t="n">
        <v>37102</v>
      </c>
      <c r="B1560" s="192" t="n">
        <v>37102</v>
      </c>
      <c r="C1560" s="306" t="str">
        <f aca="false">VLOOKUP($B1560,data!$A$6:$M$15000,12)</f>
        <v>N/A</v>
      </c>
      <c r="D1560" s="9" t="n">
        <f aca="false">IF(B1560&lt;&gt;"",MONTH(B1560),0)</f>
        <v>7</v>
      </c>
      <c r="E1560" s="306" t="e">
        <f aca="false">AVERAGE(C1554:C1560)</f>
        <v>#DIV/0!</v>
      </c>
      <c r="F1560" s="306" t="e">
        <f aca="false">AVERAGE(C1530:C1560)</f>
        <v>#DIV/0!</v>
      </c>
    </row>
    <row r="1561" customFormat="false" ht="11.25" hidden="false" customHeight="false" outlineLevel="0" collapsed="false">
      <c r="A1561" s="199" t="n">
        <v>37103</v>
      </c>
      <c r="B1561" s="192" t="n">
        <v>37103</v>
      </c>
      <c r="C1561" s="306" t="str">
        <f aca="false">VLOOKUP($B1561,data!$A$6:$M$15000,12)</f>
        <v>N/A</v>
      </c>
      <c r="D1561" s="9" t="n">
        <f aca="false">IF(B1561&lt;&gt;"",MONTH(B1561),0)</f>
        <v>7</v>
      </c>
      <c r="E1561" s="306" t="e">
        <f aca="false">AVERAGE(C1555:C1561)</f>
        <v>#DIV/0!</v>
      </c>
      <c r="F1561" s="306" t="e">
        <f aca="false">AVERAGE(C1531:C1561)</f>
        <v>#DIV/0!</v>
      </c>
    </row>
    <row r="1562" customFormat="false" ht="11.25" hidden="false" customHeight="false" outlineLevel="0" collapsed="false">
      <c r="A1562" s="199" t="n">
        <v>37104</v>
      </c>
      <c r="B1562" s="192" t="n">
        <v>37104</v>
      </c>
      <c r="C1562" s="306" t="str">
        <f aca="false">VLOOKUP($B1562,data!$A$6:$M$15000,12)</f>
        <v>N/A</v>
      </c>
      <c r="D1562" s="9" t="n">
        <f aca="false">IF(B1562&lt;&gt;"",MONTH(B1562),0)</f>
        <v>8</v>
      </c>
      <c r="E1562" s="306" t="e">
        <f aca="false">AVERAGE(C1556:C1562)</f>
        <v>#DIV/0!</v>
      </c>
      <c r="F1562" s="306" t="e">
        <f aca="false">AVERAGE(C1532:C1562)</f>
        <v>#DIV/0!</v>
      </c>
    </row>
    <row r="1563" customFormat="false" ht="11.25" hidden="false" customHeight="false" outlineLevel="0" collapsed="false">
      <c r="A1563" s="199" t="n">
        <v>37105</v>
      </c>
      <c r="B1563" s="192" t="n">
        <v>37105</v>
      </c>
      <c r="C1563" s="306" t="str">
        <f aca="false">VLOOKUP($B1563,data!$A$6:$M$15000,12)</f>
        <v>N/A</v>
      </c>
      <c r="D1563" s="9" t="n">
        <f aca="false">IF(B1563&lt;&gt;"",MONTH(B1563),0)</f>
        <v>8</v>
      </c>
      <c r="E1563" s="306" t="e">
        <f aca="false">AVERAGE(C1557:C1563)</f>
        <v>#DIV/0!</v>
      </c>
      <c r="F1563" s="306" t="e">
        <f aca="false">AVERAGE(C1533:C1563)</f>
        <v>#DIV/0!</v>
      </c>
    </row>
    <row r="1564" customFormat="false" ht="11.25" hidden="false" customHeight="false" outlineLevel="0" collapsed="false">
      <c r="A1564" s="199" t="n">
        <v>37106</v>
      </c>
      <c r="B1564" s="192" t="n">
        <v>37106</v>
      </c>
      <c r="C1564" s="306" t="str">
        <f aca="false">VLOOKUP($B1564,data!$A$6:$M$15000,12)</f>
        <v>N/A</v>
      </c>
      <c r="D1564" s="9" t="n">
        <f aca="false">IF(B1564&lt;&gt;"",MONTH(B1564),0)</f>
        <v>8</v>
      </c>
      <c r="E1564" s="306" t="e">
        <f aca="false">AVERAGE(C1558:C1564)</f>
        <v>#DIV/0!</v>
      </c>
      <c r="F1564" s="306" t="e">
        <f aca="false">AVERAGE(C1534:C1564)</f>
        <v>#DIV/0!</v>
      </c>
    </row>
    <row r="1565" customFormat="false" ht="11.25" hidden="false" customHeight="false" outlineLevel="0" collapsed="false">
      <c r="A1565" s="199" t="n">
        <v>37107</v>
      </c>
      <c r="B1565" s="192" t="n">
        <v>37107</v>
      </c>
      <c r="C1565" s="306" t="str">
        <f aca="false">VLOOKUP($B1565,data!$A$6:$M$15000,12)</f>
        <v>N/A</v>
      </c>
      <c r="D1565" s="9" t="n">
        <f aca="false">IF(B1565&lt;&gt;"",MONTH(B1565),0)</f>
        <v>8</v>
      </c>
      <c r="E1565" s="306" t="e">
        <f aca="false">AVERAGE(C1559:C1565)</f>
        <v>#DIV/0!</v>
      </c>
      <c r="F1565" s="306" t="e">
        <f aca="false">AVERAGE(C1535:C1565)</f>
        <v>#DIV/0!</v>
      </c>
    </row>
    <row r="1566" customFormat="false" ht="11.25" hidden="false" customHeight="false" outlineLevel="0" collapsed="false">
      <c r="A1566" s="199" t="n">
        <v>37108</v>
      </c>
      <c r="B1566" s="192" t="n">
        <v>37108</v>
      </c>
      <c r="C1566" s="306" t="str">
        <f aca="false">VLOOKUP($B1566,data!$A$6:$M$15000,12)</f>
        <v>N/A</v>
      </c>
      <c r="D1566" s="9" t="n">
        <f aca="false">IF(B1566&lt;&gt;"",MONTH(B1566),0)</f>
        <v>8</v>
      </c>
      <c r="E1566" s="306" t="e">
        <f aca="false">AVERAGE(C1560:C1566)</f>
        <v>#DIV/0!</v>
      </c>
      <c r="F1566" s="306" t="e">
        <f aca="false">AVERAGE(C1536:C1566)</f>
        <v>#DIV/0!</v>
      </c>
    </row>
    <row r="1567" customFormat="false" ht="11.25" hidden="false" customHeight="false" outlineLevel="0" collapsed="false">
      <c r="A1567" s="199" t="n">
        <v>37109</v>
      </c>
      <c r="B1567" s="192" t="n">
        <v>37109</v>
      </c>
      <c r="C1567" s="306" t="str">
        <f aca="false">VLOOKUP($B1567,data!$A$6:$M$15000,12)</f>
        <v>N/A</v>
      </c>
      <c r="D1567" s="9" t="n">
        <f aca="false">IF(B1567&lt;&gt;"",MONTH(B1567),0)</f>
        <v>8</v>
      </c>
      <c r="E1567" s="306" t="e">
        <f aca="false">AVERAGE(C1561:C1567)</f>
        <v>#DIV/0!</v>
      </c>
      <c r="F1567" s="306" t="e">
        <f aca="false">AVERAGE(C1537:C1567)</f>
        <v>#DIV/0!</v>
      </c>
    </row>
    <row r="1568" customFormat="false" ht="11.25" hidden="false" customHeight="false" outlineLevel="0" collapsed="false">
      <c r="A1568" s="199" t="n">
        <v>37110</v>
      </c>
      <c r="B1568" s="192" t="n">
        <v>37110</v>
      </c>
      <c r="C1568" s="306" t="str">
        <f aca="false">VLOOKUP($B1568,data!$A$6:$M$15000,12)</f>
        <v>N/A</v>
      </c>
      <c r="D1568" s="9" t="n">
        <f aca="false">IF(B1568&lt;&gt;"",MONTH(B1568),0)</f>
        <v>8</v>
      </c>
      <c r="E1568" s="306" t="e">
        <f aca="false">AVERAGE(C1562:C1568)</f>
        <v>#DIV/0!</v>
      </c>
      <c r="F1568" s="306" t="e">
        <f aca="false">AVERAGE(C1538:C1568)</f>
        <v>#DIV/0!</v>
      </c>
    </row>
    <row r="1569" customFormat="false" ht="11.25" hidden="false" customHeight="false" outlineLevel="0" collapsed="false">
      <c r="A1569" s="199" t="n">
        <v>37111</v>
      </c>
      <c r="B1569" s="192" t="n">
        <v>37111</v>
      </c>
      <c r="C1569" s="306" t="str">
        <f aca="false">VLOOKUP($B1569,data!$A$6:$M$15000,12)</f>
        <v>N/A</v>
      </c>
      <c r="D1569" s="9" t="n">
        <f aca="false">IF(B1569&lt;&gt;"",MONTH(B1569),0)</f>
        <v>8</v>
      </c>
      <c r="E1569" s="306" t="e">
        <f aca="false">AVERAGE(C1563:C1569)</f>
        <v>#DIV/0!</v>
      </c>
      <c r="F1569" s="306" t="e">
        <f aca="false">AVERAGE(C1539:C1569)</f>
        <v>#DIV/0!</v>
      </c>
    </row>
    <row r="1570" customFormat="false" ht="11.25" hidden="false" customHeight="false" outlineLevel="0" collapsed="false">
      <c r="A1570" s="199" t="n">
        <v>37112</v>
      </c>
      <c r="B1570" s="192" t="n">
        <v>37112</v>
      </c>
      <c r="C1570" s="306" t="str">
        <f aca="false">VLOOKUP($B1570,data!$A$6:$M$15000,12)</f>
        <v>N/A</v>
      </c>
      <c r="D1570" s="9" t="n">
        <f aca="false">IF(B1570&lt;&gt;"",MONTH(B1570),0)</f>
        <v>8</v>
      </c>
      <c r="E1570" s="306" t="e">
        <f aca="false">AVERAGE(C1564:C1570)</f>
        <v>#DIV/0!</v>
      </c>
      <c r="F1570" s="306" t="e">
        <f aca="false">AVERAGE(C1540:C1570)</f>
        <v>#DIV/0!</v>
      </c>
    </row>
    <row r="1571" customFormat="false" ht="11.25" hidden="false" customHeight="false" outlineLevel="0" collapsed="false">
      <c r="A1571" s="199" t="n">
        <v>37113</v>
      </c>
      <c r="B1571" s="192" t="n">
        <v>37113</v>
      </c>
      <c r="C1571" s="306" t="str">
        <f aca="false">VLOOKUP($B1571,data!$A$6:$M$15000,12)</f>
        <v>N/A</v>
      </c>
      <c r="D1571" s="9" t="n">
        <f aca="false">IF(B1571&lt;&gt;"",MONTH(B1571),0)</f>
        <v>8</v>
      </c>
      <c r="E1571" s="306" t="e">
        <f aca="false">AVERAGE(C1565:C1571)</f>
        <v>#DIV/0!</v>
      </c>
      <c r="F1571" s="306" t="e">
        <f aca="false">AVERAGE(C1541:C1571)</f>
        <v>#DIV/0!</v>
      </c>
    </row>
    <row r="1572" customFormat="false" ht="11.25" hidden="false" customHeight="false" outlineLevel="0" collapsed="false">
      <c r="A1572" s="199" t="n">
        <v>37114</v>
      </c>
      <c r="B1572" s="192" t="n">
        <v>37114</v>
      </c>
      <c r="C1572" s="306" t="str">
        <f aca="false">VLOOKUP($B1572,data!$A$6:$M$15000,12)</f>
        <v>N/A</v>
      </c>
      <c r="D1572" s="9" t="n">
        <f aca="false">IF(B1572&lt;&gt;"",MONTH(B1572),0)</f>
        <v>8</v>
      </c>
      <c r="E1572" s="306" t="e">
        <f aca="false">AVERAGE(C1566:C1572)</f>
        <v>#DIV/0!</v>
      </c>
      <c r="F1572" s="306" t="e">
        <f aca="false">AVERAGE(C1542:C1572)</f>
        <v>#DIV/0!</v>
      </c>
    </row>
    <row r="1573" customFormat="false" ht="11.25" hidden="false" customHeight="false" outlineLevel="0" collapsed="false">
      <c r="A1573" s="199" t="n">
        <v>37115</v>
      </c>
      <c r="B1573" s="192" t="n">
        <v>37115</v>
      </c>
      <c r="C1573" s="306" t="str">
        <f aca="false">VLOOKUP($B1573,data!$A$6:$M$15000,12)</f>
        <v>N/A</v>
      </c>
      <c r="D1573" s="9" t="n">
        <f aca="false">IF(B1573&lt;&gt;"",MONTH(B1573),0)</f>
        <v>8</v>
      </c>
      <c r="E1573" s="306" t="e">
        <f aca="false">AVERAGE(C1567:C1573)</f>
        <v>#DIV/0!</v>
      </c>
      <c r="F1573" s="306" t="e">
        <f aca="false">AVERAGE(C1543:C1573)</f>
        <v>#DIV/0!</v>
      </c>
    </row>
    <row r="1574" customFormat="false" ht="11.25" hidden="false" customHeight="false" outlineLevel="0" collapsed="false">
      <c r="A1574" s="199" t="n">
        <v>37116</v>
      </c>
      <c r="B1574" s="192" t="n">
        <v>37116</v>
      </c>
      <c r="C1574" s="306" t="str">
        <f aca="false">VLOOKUP($B1574,data!$A$6:$M$15000,12)</f>
        <v>N/A</v>
      </c>
      <c r="D1574" s="9" t="n">
        <f aca="false">IF(B1574&lt;&gt;"",MONTH(B1574),0)</f>
        <v>8</v>
      </c>
      <c r="E1574" s="306" t="e">
        <f aca="false">AVERAGE(C1568:C1574)</f>
        <v>#DIV/0!</v>
      </c>
      <c r="F1574" s="306" t="e">
        <f aca="false">AVERAGE(C1544:C1574)</f>
        <v>#DIV/0!</v>
      </c>
    </row>
    <row r="1575" customFormat="false" ht="11.25" hidden="false" customHeight="false" outlineLevel="0" collapsed="false">
      <c r="A1575" s="199" t="n">
        <v>37117</v>
      </c>
      <c r="B1575" s="192" t="n">
        <v>37117</v>
      </c>
      <c r="C1575" s="306" t="str">
        <f aca="false">VLOOKUP($B1575,data!$A$6:$M$15000,12)</f>
        <v>N/A</v>
      </c>
      <c r="D1575" s="9" t="n">
        <f aca="false">IF(B1575&lt;&gt;"",MONTH(B1575),0)</f>
        <v>8</v>
      </c>
      <c r="E1575" s="306" t="e">
        <f aca="false">AVERAGE(C1569:C1575)</f>
        <v>#DIV/0!</v>
      </c>
      <c r="F1575" s="306" t="e">
        <f aca="false">AVERAGE(C1545:C1575)</f>
        <v>#DIV/0!</v>
      </c>
    </row>
    <row r="1576" customFormat="false" ht="11.25" hidden="false" customHeight="false" outlineLevel="0" collapsed="false">
      <c r="A1576" s="199" t="n">
        <v>37118</v>
      </c>
      <c r="B1576" s="192" t="n">
        <v>37118</v>
      </c>
      <c r="C1576" s="306" t="str">
        <f aca="false">VLOOKUP($B1576,data!$A$6:$M$15000,12)</f>
        <v>N/A</v>
      </c>
      <c r="D1576" s="9" t="n">
        <f aca="false">IF(B1576&lt;&gt;"",MONTH(B1576),0)</f>
        <v>8</v>
      </c>
      <c r="E1576" s="306" t="e">
        <f aca="false">AVERAGE(C1570:C1576)</f>
        <v>#DIV/0!</v>
      </c>
      <c r="F1576" s="306" t="e">
        <f aca="false">AVERAGE(C1546:C1576)</f>
        <v>#DIV/0!</v>
      </c>
    </row>
    <row r="1577" customFormat="false" ht="11.25" hidden="false" customHeight="false" outlineLevel="0" collapsed="false">
      <c r="A1577" s="199" t="n">
        <v>37119</v>
      </c>
      <c r="B1577" s="192" t="n">
        <v>37119</v>
      </c>
      <c r="C1577" s="306" t="str">
        <f aca="false">VLOOKUP($B1577,data!$A$6:$M$15000,12)</f>
        <v>N/A</v>
      </c>
      <c r="D1577" s="9" t="n">
        <f aca="false">IF(B1577&lt;&gt;"",MONTH(B1577),0)</f>
        <v>8</v>
      </c>
      <c r="E1577" s="306" t="e">
        <f aca="false">AVERAGE(C1571:C1577)</f>
        <v>#DIV/0!</v>
      </c>
      <c r="F1577" s="306" t="e">
        <f aca="false">AVERAGE(C1547:C1577)</f>
        <v>#DIV/0!</v>
      </c>
    </row>
    <row r="1578" customFormat="false" ht="11.25" hidden="false" customHeight="false" outlineLevel="0" collapsed="false">
      <c r="A1578" s="199" t="n">
        <v>37120</v>
      </c>
      <c r="B1578" s="192" t="n">
        <v>37120</v>
      </c>
      <c r="C1578" s="306" t="str">
        <f aca="false">VLOOKUP($B1578,data!$A$6:$M$15000,12)</f>
        <v>N/A</v>
      </c>
      <c r="D1578" s="9" t="n">
        <f aca="false">IF(B1578&lt;&gt;"",MONTH(B1578),0)</f>
        <v>8</v>
      </c>
      <c r="E1578" s="306" t="e">
        <f aca="false">AVERAGE(C1572:C1578)</f>
        <v>#DIV/0!</v>
      </c>
      <c r="F1578" s="306" t="e">
        <f aca="false">AVERAGE(C1548:C1578)</f>
        <v>#DIV/0!</v>
      </c>
    </row>
    <row r="1579" customFormat="false" ht="11.25" hidden="false" customHeight="false" outlineLevel="0" collapsed="false">
      <c r="A1579" s="199" t="n">
        <v>37121</v>
      </c>
      <c r="B1579" s="192" t="n">
        <v>37121</v>
      </c>
      <c r="C1579" s="306" t="str">
        <f aca="false">VLOOKUP($B1579,data!$A$6:$M$15000,12)</f>
        <v>N/A</v>
      </c>
      <c r="D1579" s="9" t="n">
        <f aca="false">IF(B1579&lt;&gt;"",MONTH(B1579),0)</f>
        <v>8</v>
      </c>
      <c r="E1579" s="306" t="e">
        <f aca="false">AVERAGE(C1573:C1579)</f>
        <v>#DIV/0!</v>
      </c>
      <c r="F1579" s="306" t="e">
        <f aca="false">AVERAGE(C1549:C1579)</f>
        <v>#DIV/0!</v>
      </c>
    </row>
    <row r="1580" customFormat="false" ht="11.25" hidden="false" customHeight="false" outlineLevel="0" collapsed="false">
      <c r="A1580" s="199" t="n">
        <v>37122</v>
      </c>
      <c r="B1580" s="192" t="n">
        <v>37122</v>
      </c>
      <c r="C1580" s="306" t="str">
        <f aca="false">VLOOKUP($B1580,data!$A$6:$M$15000,12)</f>
        <v>N/A</v>
      </c>
      <c r="D1580" s="9" t="n">
        <f aca="false">IF(B1580&lt;&gt;"",MONTH(B1580),0)</f>
        <v>8</v>
      </c>
      <c r="E1580" s="306" t="e">
        <f aca="false">AVERAGE(C1574:C1580)</f>
        <v>#DIV/0!</v>
      </c>
      <c r="F1580" s="306" t="e">
        <f aca="false">AVERAGE(C1550:C1580)</f>
        <v>#DIV/0!</v>
      </c>
    </row>
    <row r="1581" customFormat="false" ht="11.25" hidden="false" customHeight="false" outlineLevel="0" collapsed="false">
      <c r="A1581" s="199" t="n">
        <v>37123</v>
      </c>
      <c r="B1581" s="192" t="n">
        <v>37123</v>
      </c>
      <c r="C1581" s="306" t="str">
        <f aca="false">VLOOKUP($B1581,data!$A$6:$M$15000,12)</f>
        <v>N/A</v>
      </c>
      <c r="D1581" s="9" t="n">
        <f aca="false">IF(B1581&lt;&gt;"",MONTH(B1581),0)</f>
        <v>8</v>
      </c>
      <c r="E1581" s="306" t="e">
        <f aca="false">AVERAGE(C1575:C1581)</f>
        <v>#DIV/0!</v>
      </c>
      <c r="F1581" s="306" t="e">
        <f aca="false">AVERAGE(C1551:C1581)</f>
        <v>#DIV/0!</v>
      </c>
    </row>
    <row r="1582" customFormat="false" ht="11.25" hidden="false" customHeight="false" outlineLevel="0" collapsed="false">
      <c r="A1582" s="199" t="n">
        <v>37124</v>
      </c>
      <c r="B1582" s="192" t="n">
        <v>37124</v>
      </c>
      <c r="C1582" s="306" t="str">
        <f aca="false">VLOOKUP($B1582,data!$A$6:$M$15000,12)</f>
        <v>N/A</v>
      </c>
      <c r="D1582" s="9" t="n">
        <f aca="false">IF(B1582&lt;&gt;"",MONTH(B1582),0)</f>
        <v>8</v>
      </c>
      <c r="E1582" s="306" t="e">
        <f aca="false">AVERAGE(C1576:C1582)</f>
        <v>#DIV/0!</v>
      </c>
      <c r="F1582" s="306" t="e">
        <f aca="false">AVERAGE(C1552:C1582)</f>
        <v>#DIV/0!</v>
      </c>
    </row>
    <row r="1583" customFormat="false" ht="11.25" hidden="false" customHeight="false" outlineLevel="0" collapsed="false">
      <c r="A1583" s="199" t="n">
        <v>37125</v>
      </c>
      <c r="B1583" s="192" t="n">
        <v>37125</v>
      </c>
      <c r="C1583" s="306" t="str">
        <f aca="false">VLOOKUP($B1583,data!$A$6:$M$15000,12)</f>
        <v>N/A</v>
      </c>
      <c r="D1583" s="9" t="n">
        <f aca="false">IF(B1583&lt;&gt;"",MONTH(B1583),0)</f>
        <v>8</v>
      </c>
      <c r="E1583" s="306" t="e">
        <f aca="false">AVERAGE(C1577:C1583)</f>
        <v>#DIV/0!</v>
      </c>
      <c r="F1583" s="306" t="e">
        <f aca="false">AVERAGE(C1553:C1583)</f>
        <v>#DIV/0!</v>
      </c>
    </row>
    <row r="1584" customFormat="false" ht="11.25" hidden="false" customHeight="false" outlineLevel="0" collapsed="false">
      <c r="A1584" s="199" t="n">
        <v>37126</v>
      </c>
      <c r="B1584" s="192" t="n">
        <v>37126</v>
      </c>
      <c r="C1584" s="306" t="str">
        <f aca="false">VLOOKUP($B1584,data!$A$6:$M$15000,12)</f>
        <v>N/A</v>
      </c>
      <c r="D1584" s="9" t="n">
        <f aca="false">IF(B1584&lt;&gt;"",MONTH(B1584),0)</f>
        <v>8</v>
      </c>
      <c r="E1584" s="306" t="e">
        <f aca="false">AVERAGE(C1578:C1584)</f>
        <v>#DIV/0!</v>
      </c>
      <c r="F1584" s="306" t="e">
        <f aca="false">AVERAGE(C1554:C1584)</f>
        <v>#DIV/0!</v>
      </c>
    </row>
    <row r="1585" customFormat="false" ht="11.25" hidden="false" customHeight="false" outlineLevel="0" collapsed="false">
      <c r="A1585" s="199" t="n">
        <v>37127</v>
      </c>
      <c r="B1585" s="192" t="n">
        <v>37127</v>
      </c>
      <c r="C1585" s="306" t="str">
        <f aca="false">VLOOKUP($B1585,data!$A$6:$M$15000,12)</f>
        <v>N/A</v>
      </c>
      <c r="D1585" s="9" t="n">
        <f aca="false">IF(B1585&lt;&gt;"",MONTH(B1585),0)</f>
        <v>8</v>
      </c>
      <c r="E1585" s="306" t="e">
        <f aca="false">AVERAGE(C1579:C1585)</f>
        <v>#DIV/0!</v>
      </c>
      <c r="F1585" s="306" t="e">
        <f aca="false">AVERAGE(C1555:C1585)</f>
        <v>#DIV/0!</v>
      </c>
    </row>
    <row r="1586" customFormat="false" ht="11.25" hidden="false" customHeight="false" outlineLevel="0" collapsed="false">
      <c r="A1586" s="199" t="n">
        <v>37128</v>
      </c>
      <c r="B1586" s="192" t="n">
        <v>37128</v>
      </c>
      <c r="C1586" s="306" t="str">
        <f aca="false">VLOOKUP($B1586,data!$A$6:$M$15000,12)</f>
        <v>N/A</v>
      </c>
      <c r="D1586" s="9" t="n">
        <f aca="false">IF(B1586&lt;&gt;"",MONTH(B1586),0)</f>
        <v>8</v>
      </c>
      <c r="E1586" s="306" t="e">
        <f aca="false">AVERAGE(C1580:C1586)</f>
        <v>#DIV/0!</v>
      </c>
      <c r="F1586" s="306" t="e">
        <f aca="false">AVERAGE(C1556:C1586)</f>
        <v>#DIV/0!</v>
      </c>
    </row>
    <row r="1587" customFormat="false" ht="11.25" hidden="false" customHeight="false" outlineLevel="0" collapsed="false">
      <c r="A1587" s="199" t="n">
        <v>37129</v>
      </c>
      <c r="B1587" s="192" t="n">
        <v>37129</v>
      </c>
      <c r="C1587" s="306" t="str">
        <f aca="false">VLOOKUP($B1587,data!$A$6:$M$15000,12)</f>
        <v>N/A</v>
      </c>
      <c r="D1587" s="9" t="n">
        <f aca="false">IF(B1587&lt;&gt;"",MONTH(B1587),0)</f>
        <v>8</v>
      </c>
      <c r="E1587" s="306" t="e">
        <f aca="false">AVERAGE(C1581:C1587)</f>
        <v>#DIV/0!</v>
      </c>
      <c r="F1587" s="306" t="e">
        <f aca="false">AVERAGE(C1557:C1587)</f>
        <v>#DIV/0!</v>
      </c>
    </row>
    <row r="1588" customFormat="false" ht="11.25" hidden="false" customHeight="false" outlineLevel="0" collapsed="false">
      <c r="A1588" s="199" t="n">
        <v>37130</v>
      </c>
      <c r="B1588" s="192" t="n">
        <v>37130</v>
      </c>
      <c r="C1588" s="306" t="str">
        <f aca="false">VLOOKUP($B1588,data!$A$6:$M$15000,12)</f>
        <v>N/A</v>
      </c>
      <c r="D1588" s="9" t="n">
        <f aca="false">IF(B1588&lt;&gt;"",MONTH(B1588),0)</f>
        <v>8</v>
      </c>
      <c r="E1588" s="306" t="e">
        <f aca="false">AVERAGE(C1582:C1588)</f>
        <v>#DIV/0!</v>
      </c>
      <c r="F1588" s="306" t="e">
        <f aca="false">AVERAGE(C1558:C1588)</f>
        <v>#DIV/0!</v>
      </c>
    </row>
    <row r="1589" customFormat="false" ht="11.25" hidden="false" customHeight="false" outlineLevel="0" collapsed="false">
      <c r="A1589" s="199" t="n">
        <v>37131</v>
      </c>
      <c r="B1589" s="192" t="n">
        <v>37131</v>
      </c>
      <c r="C1589" s="306" t="str">
        <f aca="false">VLOOKUP($B1589,data!$A$6:$M$15000,12)</f>
        <v>N/A</v>
      </c>
      <c r="D1589" s="9" t="n">
        <f aca="false">IF(B1589&lt;&gt;"",MONTH(B1589),0)</f>
        <v>8</v>
      </c>
      <c r="E1589" s="306" t="e">
        <f aca="false">AVERAGE(C1583:C1589)</f>
        <v>#DIV/0!</v>
      </c>
      <c r="F1589" s="306" t="e">
        <f aca="false">AVERAGE(C1559:C1589)</f>
        <v>#DIV/0!</v>
      </c>
    </row>
    <row r="1590" customFormat="false" ht="11.25" hidden="false" customHeight="false" outlineLevel="0" collapsed="false">
      <c r="A1590" s="199" t="n">
        <v>37132</v>
      </c>
      <c r="B1590" s="192" t="n">
        <v>37132</v>
      </c>
      <c r="C1590" s="306" t="str">
        <f aca="false">VLOOKUP($B1590,data!$A$6:$M$15000,12)</f>
        <v>N/A</v>
      </c>
      <c r="D1590" s="9" t="n">
        <f aca="false">IF(B1590&lt;&gt;"",MONTH(B1590),0)</f>
        <v>8</v>
      </c>
      <c r="E1590" s="306" t="e">
        <f aca="false">AVERAGE(C1584:C1590)</f>
        <v>#DIV/0!</v>
      </c>
      <c r="F1590" s="306" t="e">
        <f aca="false">AVERAGE(C1560:C1590)</f>
        <v>#DIV/0!</v>
      </c>
    </row>
    <row r="1591" customFormat="false" ht="11.25" hidden="false" customHeight="false" outlineLevel="0" collapsed="false">
      <c r="A1591" s="199" t="n">
        <v>37133</v>
      </c>
      <c r="B1591" s="192" t="n">
        <v>37133</v>
      </c>
      <c r="C1591" s="306" t="str">
        <f aca="false">VLOOKUP($B1591,data!$A$6:$M$15000,12)</f>
        <v>N/A</v>
      </c>
      <c r="D1591" s="9" t="n">
        <f aca="false">IF(B1591&lt;&gt;"",MONTH(B1591),0)</f>
        <v>8</v>
      </c>
      <c r="E1591" s="306" t="e">
        <f aca="false">AVERAGE(C1585:C1591)</f>
        <v>#DIV/0!</v>
      </c>
      <c r="F1591" s="306" t="e">
        <f aca="false">AVERAGE(C1561:C1591)</f>
        <v>#DIV/0!</v>
      </c>
    </row>
    <row r="1592" customFormat="false" ht="11.25" hidden="false" customHeight="false" outlineLevel="0" collapsed="false">
      <c r="A1592" s="199" t="n">
        <v>37134</v>
      </c>
      <c r="B1592" s="192" t="n">
        <v>37134</v>
      </c>
      <c r="C1592" s="306" t="str">
        <f aca="false">VLOOKUP($B1592,data!$A$6:$M$15000,12)</f>
        <v>N/A</v>
      </c>
      <c r="D1592" s="9" t="n">
        <f aca="false">IF(B1592&lt;&gt;"",MONTH(B1592),0)</f>
        <v>8</v>
      </c>
      <c r="E1592" s="306" t="e">
        <f aca="false">AVERAGE(C1586:C1592)</f>
        <v>#DIV/0!</v>
      </c>
      <c r="F1592" s="306" t="e">
        <f aca="false">AVERAGE(C1562:C1592)</f>
        <v>#DIV/0!</v>
      </c>
    </row>
    <row r="1593" customFormat="false" ht="11.25" hidden="false" customHeight="false" outlineLevel="0" collapsed="false">
      <c r="A1593" s="199" t="n">
        <v>37135</v>
      </c>
      <c r="B1593" s="192" t="n">
        <v>37135</v>
      </c>
      <c r="C1593" s="306" t="str">
        <f aca="false">VLOOKUP($B1593,data!$A$6:$M$15000,12)</f>
        <v>N/A</v>
      </c>
      <c r="D1593" s="9" t="n">
        <f aca="false">IF(B1593&lt;&gt;"",MONTH(B1593),0)</f>
        <v>9</v>
      </c>
      <c r="E1593" s="306" t="e">
        <f aca="false">AVERAGE(C1587:C1593)</f>
        <v>#DIV/0!</v>
      </c>
      <c r="F1593" s="306" t="e">
        <f aca="false">AVERAGE(C1563:C1593)</f>
        <v>#DIV/0!</v>
      </c>
    </row>
    <row r="1594" customFormat="false" ht="11.25" hidden="false" customHeight="false" outlineLevel="0" collapsed="false">
      <c r="A1594" s="199" t="n">
        <v>37136</v>
      </c>
      <c r="B1594" s="192" t="n">
        <v>37136</v>
      </c>
      <c r="C1594" s="306" t="str">
        <f aca="false">VLOOKUP($B1594,data!$A$6:$M$15000,12)</f>
        <v>N/A</v>
      </c>
      <c r="D1594" s="9" t="n">
        <f aca="false">IF(B1594&lt;&gt;"",MONTH(B1594),0)</f>
        <v>9</v>
      </c>
      <c r="E1594" s="306" t="e">
        <f aca="false">AVERAGE(C1588:C1594)</f>
        <v>#DIV/0!</v>
      </c>
      <c r="F1594" s="306" t="e">
        <f aca="false">AVERAGE(C1564:C1594)</f>
        <v>#DIV/0!</v>
      </c>
    </row>
    <row r="1595" customFormat="false" ht="11.25" hidden="false" customHeight="false" outlineLevel="0" collapsed="false">
      <c r="A1595" s="199" t="n">
        <v>37137</v>
      </c>
      <c r="B1595" s="192" t="n">
        <v>37137</v>
      </c>
      <c r="C1595" s="306" t="str">
        <f aca="false">VLOOKUP($B1595,data!$A$6:$M$15000,12)</f>
        <v>N/A</v>
      </c>
      <c r="D1595" s="9" t="n">
        <f aca="false">IF(B1595&lt;&gt;"",MONTH(B1595),0)</f>
        <v>9</v>
      </c>
      <c r="E1595" s="306" t="e">
        <f aca="false">AVERAGE(C1589:C1595)</f>
        <v>#DIV/0!</v>
      </c>
      <c r="F1595" s="306" t="e">
        <f aca="false">AVERAGE(C1565:C1595)</f>
        <v>#DIV/0!</v>
      </c>
    </row>
    <row r="1596" customFormat="false" ht="11.25" hidden="false" customHeight="false" outlineLevel="0" collapsed="false">
      <c r="A1596" s="199" t="n">
        <v>37138</v>
      </c>
      <c r="B1596" s="192" t="n">
        <v>37138</v>
      </c>
      <c r="C1596" s="306" t="str">
        <f aca="false">VLOOKUP($B1596,data!$A$6:$M$15000,12)</f>
        <v>N/A</v>
      </c>
      <c r="D1596" s="9" t="n">
        <f aca="false">IF(B1596&lt;&gt;"",MONTH(B1596),0)</f>
        <v>9</v>
      </c>
      <c r="E1596" s="306" t="e">
        <f aca="false">AVERAGE(C1590:C1596)</f>
        <v>#DIV/0!</v>
      </c>
      <c r="F1596" s="306" t="e">
        <f aca="false">AVERAGE(C1566:C1596)</f>
        <v>#DIV/0!</v>
      </c>
    </row>
    <row r="1597" customFormat="false" ht="11.25" hidden="false" customHeight="false" outlineLevel="0" collapsed="false">
      <c r="A1597" s="199" t="n">
        <v>37139</v>
      </c>
      <c r="B1597" s="192" t="n">
        <v>37139</v>
      </c>
      <c r="C1597" s="306" t="str">
        <f aca="false">VLOOKUP($B1597,data!$A$6:$M$15000,12)</f>
        <v>N/A</v>
      </c>
      <c r="D1597" s="9" t="n">
        <f aca="false">IF(B1597&lt;&gt;"",MONTH(B1597),0)</f>
        <v>9</v>
      </c>
      <c r="E1597" s="306" t="e">
        <f aca="false">AVERAGE(C1591:C1597)</f>
        <v>#DIV/0!</v>
      </c>
      <c r="F1597" s="306" t="e">
        <f aca="false">AVERAGE(C1567:C1597)</f>
        <v>#DIV/0!</v>
      </c>
    </row>
    <row r="1598" customFormat="false" ht="11.25" hidden="false" customHeight="false" outlineLevel="0" collapsed="false">
      <c r="A1598" s="199" t="n">
        <v>37140</v>
      </c>
      <c r="B1598" s="192" t="n">
        <v>37140</v>
      </c>
      <c r="C1598" s="306" t="str">
        <f aca="false">VLOOKUP($B1598,data!$A$6:$M$15000,12)</f>
        <v>N/A</v>
      </c>
      <c r="D1598" s="9" t="n">
        <f aca="false">IF(B1598&lt;&gt;"",MONTH(B1598),0)</f>
        <v>9</v>
      </c>
      <c r="E1598" s="306" t="e">
        <f aca="false">AVERAGE(C1592:C1598)</f>
        <v>#DIV/0!</v>
      </c>
      <c r="F1598" s="306" t="e">
        <f aca="false">AVERAGE(C1568:C1598)</f>
        <v>#DIV/0!</v>
      </c>
    </row>
    <row r="1599" customFormat="false" ht="11.25" hidden="false" customHeight="false" outlineLevel="0" collapsed="false">
      <c r="A1599" s="199" t="n">
        <v>37141</v>
      </c>
      <c r="B1599" s="192" t="n">
        <v>37141</v>
      </c>
      <c r="C1599" s="306" t="str">
        <f aca="false">VLOOKUP($B1599,data!$A$6:$M$15000,12)</f>
        <v>N/A</v>
      </c>
      <c r="D1599" s="9" t="n">
        <f aca="false">IF(B1599&lt;&gt;"",MONTH(B1599),0)</f>
        <v>9</v>
      </c>
      <c r="E1599" s="306" t="e">
        <f aca="false">AVERAGE(C1593:C1599)</f>
        <v>#DIV/0!</v>
      </c>
      <c r="F1599" s="306" t="e">
        <f aca="false">AVERAGE(C1569:C1599)</f>
        <v>#DIV/0!</v>
      </c>
    </row>
    <row r="1600" customFormat="false" ht="11.25" hidden="false" customHeight="false" outlineLevel="0" collapsed="false">
      <c r="A1600" s="199" t="n">
        <v>37142</v>
      </c>
      <c r="B1600" s="192" t="n">
        <v>37142</v>
      </c>
      <c r="C1600" s="306" t="str">
        <f aca="false">VLOOKUP($B1600,data!$A$6:$M$15000,12)</f>
        <v>N/A</v>
      </c>
      <c r="D1600" s="9" t="n">
        <f aca="false">IF(B1600&lt;&gt;"",MONTH(B1600),0)</f>
        <v>9</v>
      </c>
      <c r="E1600" s="306" t="e">
        <f aca="false">AVERAGE(C1594:C1600)</f>
        <v>#DIV/0!</v>
      </c>
      <c r="F1600" s="306" t="e">
        <f aca="false">AVERAGE(C1570:C1600)</f>
        <v>#DIV/0!</v>
      </c>
    </row>
    <row r="1601" customFormat="false" ht="11.25" hidden="false" customHeight="false" outlineLevel="0" collapsed="false">
      <c r="A1601" s="199" t="n">
        <v>37143</v>
      </c>
      <c r="B1601" s="192" t="n">
        <v>37143</v>
      </c>
      <c r="C1601" s="306" t="str">
        <f aca="false">VLOOKUP($B1601,data!$A$6:$M$15000,12)</f>
        <v>N/A</v>
      </c>
      <c r="D1601" s="9" t="n">
        <f aca="false">IF(B1601&lt;&gt;"",MONTH(B1601),0)</f>
        <v>9</v>
      </c>
      <c r="E1601" s="306" t="e">
        <f aca="false">AVERAGE(C1595:C1601)</f>
        <v>#DIV/0!</v>
      </c>
      <c r="F1601" s="306" t="e">
        <f aca="false">AVERAGE(C1571:C1601)</f>
        <v>#DIV/0!</v>
      </c>
    </row>
    <row r="1602" customFormat="false" ht="11.25" hidden="false" customHeight="false" outlineLevel="0" collapsed="false">
      <c r="A1602" s="199" t="n">
        <v>37144</v>
      </c>
      <c r="B1602" s="192" t="n">
        <v>37144</v>
      </c>
      <c r="C1602" s="306" t="str">
        <f aca="false">VLOOKUP($B1602,data!$A$6:$M$15000,12)</f>
        <v>N/A</v>
      </c>
      <c r="D1602" s="9" t="n">
        <f aca="false">IF(B1602&lt;&gt;"",MONTH(B1602),0)</f>
        <v>9</v>
      </c>
      <c r="E1602" s="306" t="e">
        <f aca="false">AVERAGE(C1596:C1602)</f>
        <v>#DIV/0!</v>
      </c>
      <c r="F1602" s="306" t="e">
        <f aca="false">AVERAGE(C1572:C1602)</f>
        <v>#DIV/0!</v>
      </c>
    </row>
    <row r="1603" customFormat="false" ht="11.25" hidden="false" customHeight="false" outlineLevel="0" collapsed="false">
      <c r="A1603" s="199" t="n">
        <v>37145</v>
      </c>
      <c r="B1603" s="192" t="n">
        <v>37145</v>
      </c>
      <c r="C1603" s="306" t="str">
        <f aca="false">VLOOKUP($B1603,data!$A$6:$M$15000,12)</f>
        <v>N/A</v>
      </c>
      <c r="D1603" s="9" t="n">
        <f aca="false">IF(B1603&lt;&gt;"",MONTH(B1603),0)</f>
        <v>9</v>
      </c>
      <c r="E1603" s="306" t="e">
        <f aca="false">AVERAGE(C1597:C1603)</f>
        <v>#DIV/0!</v>
      </c>
      <c r="F1603" s="306" t="e">
        <f aca="false">AVERAGE(C1573:C1603)</f>
        <v>#DIV/0!</v>
      </c>
    </row>
    <row r="1604" customFormat="false" ht="11.25" hidden="false" customHeight="false" outlineLevel="0" collapsed="false">
      <c r="A1604" s="199" t="n">
        <v>37146</v>
      </c>
      <c r="B1604" s="192" t="n">
        <v>37146</v>
      </c>
      <c r="C1604" s="306" t="str">
        <f aca="false">VLOOKUP($B1604,data!$A$6:$M$15000,12)</f>
        <v>N/A</v>
      </c>
      <c r="D1604" s="9" t="n">
        <f aca="false">IF(B1604&lt;&gt;"",MONTH(B1604),0)</f>
        <v>9</v>
      </c>
      <c r="E1604" s="306" t="e">
        <f aca="false">AVERAGE(C1598:C1604)</f>
        <v>#DIV/0!</v>
      </c>
      <c r="F1604" s="306" t="e">
        <f aca="false">AVERAGE(C1574:C1604)</f>
        <v>#DIV/0!</v>
      </c>
    </row>
    <row r="1605" customFormat="false" ht="11.25" hidden="false" customHeight="false" outlineLevel="0" collapsed="false">
      <c r="A1605" s="199" t="n">
        <v>37147</v>
      </c>
      <c r="B1605" s="192" t="n">
        <v>37147</v>
      </c>
      <c r="C1605" s="306" t="str">
        <f aca="false">VLOOKUP($B1605,data!$A$6:$M$15000,12)</f>
        <v>N/A</v>
      </c>
      <c r="D1605" s="9" t="n">
        <f aca="false">IF(B1605&lt;&gt;"",MONTH(B1605),0)</f>
        <v>9</v>
      </c>
      <c r="E1605" s="306" t="e">
        <f aca="false">AVERAGE(C1599:C1605)</f>
        <v>#DIV/0!</v>
      </c>
      <c r="F1605" s="306" t="e">
        <f aca="false">AVERAGE(C1575:C1605)</f>
        <v>#DIV/0!</v>
      </c>
    </row>
    <row r="1606" customFormat="false" ht="11.25" hidden="false" customHeight="false" outlineLevel="0" collapsed="false">
      <c r="A1606" s="199" t="n">
        <v>37148</v>
      </c>
      <c r="B1606" s="192" t="n">
        <v>37148</v>
      </c>
      <c r="C1606" s="306" t="str">
        <f aca="false">VLOOKUP($B1606,data!$A$6:$M$15000,12)</f>
        <v>N/A</v>
      </c>
      <c r="D1606" s="9" t="n">
        <f aca="false">IF(B1606&lt;&gt;"",MONTH(B1606),0)</f>
        <v>9</v>
      </c>
      <c r="E1606" s="306" t="e">
        <f aca="false">AVERAGE(C1600:C1606)</f>
        <v>#DIV/0!</v>
      </c>
      <c r="F1606" s="306" t="e">
        <f aca="false">AVERAGE(C1576:C1606)</f>
        <v>#DIV/0!</v>
      </c>
    </row>
    <row r="1607" customFormat="false" ht="11.25" hidden="false" customHeight="false" outlineLevel="0" collapsed="false">
      <c r="A1607" s="199" t="n">
        <v>37149</v>
      </c>
      <c r="B1607" s="192" t="n">
        <v>37149</v>
      </c>
      <c r="C1607" s="306" t="str">
        <f aca="false">VLOOKUP($B1607,data!$A$6:$M$15000,12)</f>
        <v>N/A</v>
      </c>
      <c r="D1607" s="9" t="n">
        <f aca="false">IF(B1607&lt;&gt;"",MONTH(B1607),0)</f>
        <v>9</v>
      </c>
      <c r="E1607" s="306" t="e">
        <f aca="false">AVERAGE(C1601:C1607)</f>
        <v>#DIV/0!</v>
      </c>
      <c r="F1607" s="306" t="e">
        <f aca="false">AVERAGE(C1577:C1607)</f>
        <v>#DIV/0!</v>
      </c>
    </row>
    <row r="1608" customFormat="false" ht="11.25" hidden="false" customHeight="false" outlineLevel="0" collapsed="false">
      <c r="A1608" s="199" t="n">
        <v>37150</v>
      </c>
      <c r="B1608" s="192" t="n">
        <v>37150</v>
      </c>
      <c r="C1608" s="306" t="str">
        <f aca="false">VLOOKUP($B1608,data!$A$6:$M$15000,12)</f>
        <v>N/A</v>
      </c>
      <c r="D1608" s="9" t="n">
        <f aca="false">IF(B1608&lt;&gt;"",MONTH(B1608),0)</f>
        <v>9</v>
      </c>
      <c r="E1608" s="306" t="e">
        <f aca="false">AVERAGE(C1602:C1608)</f>
        <v>#DIV/0!</v>
      </c>
      <c r="F1608" s="306" t="e">
        <f aca="false">AVERAGE(C1578:C1608)</f>
        <v>#DIV/0!</v>
      </c>
    </row>
    <row r="1609" customFormat="false" ht="11.25" hidden="false" customHeight="false" outlineLevel="0" collapsed="false">
      <c r="A1609" s="199" t="n">
        <v>37151</v>
      </c>
      <c r="B1609" s="192" t="n">
        <v>37151</v>
      </c>
      <c r="C1609" s="306" t="str">
        <f aca="false">VLOOKUP($B1609,data!$A$6:$M$15000,12)</f>
        <v>N/A</v>
      </c>
      <c r="D1609" s="9" t="n">
        <f aca="false">IF(B1609&lt;&gt;"",MONTH(B1609),0)</f>
        <v>9</v>
      </c>
      <c r="E1609" s="306" t="e">
        <f aca="false">AVERAGE(C1603:C1609)</f>
        <v>#DIV/0!</v>
      </c>
      <c r="F1609" s="306" t="e">
        <f aca="false">AVERAGE(C1579:C1609)</f>
        <v>#DIV/0!</v>
      </c>
    </row>
    <row r="1610" customFormat="false" ht="11.25" hidden="false" customHeight="false" outlineLevel="0" collapsed="false">
      <c r="A1610" s="199" t="n">
        <v>37152</v>
      </c>
      <c r="B1610" s="192" t="n">
        <v>37152</v>
      </c>
      <c r="C1610" s="306" t="str">
        <f aca="false">VLOOKUP($B1610,data!$A$6:$M$15000,12)</f>
        <v>N/A</v>
      </c>
      <c r="D1610" s="9" t="n">
        <f aca="false">IF(B1610&lt;&gt;"",MONTH(B1610),0)</f>
        <v>9</v>
      </c>
      <c r="E1610" s="306" t="e">
        <f aca="false">AVERAGE(C1604:C1610)</f>
        <v>#DIV/0!</v>
      </c>
      <c r="F1610" s="306" t="e">
        <f aca="false">AVERAGE(C1580:C1610)</f>
        <v>#DIV/0!</v>
      </c>
    </row>
    <row r="1611" customFormat="false" ht="11.25" hidden="false" customHeight="false" outlineLevel="0" collapsed="false">
      <c r="A1611" s="199" t="n">
        <v>37153</v>
      </c>
      <c r="B1611" s="192" t="n">
        <v>37153</v>
      </c>
      <c r="C1611" s="306" t="str">
        <f aca="false">VLOOKUP($B1611,data!$A$6:$M$15000,12)</f>
        <v>N/A</v>
      </c>
      <c r="D1611" s="9" t="n">
        <f aca="false">IF(B1611&lt;&gt;"",MONTH(B1611),0)</f>
        <v>9</v>
      </c>
      <c r="E1611" s="306" t="e">
        <f aca="false">AVERAGE(C1605:C1611)</f>
        <v>#DIV/0!</v>
      </c>
      <c r="F1611" s="306" t="e">
        <f aca="false">AVERAGE(C1581:C1611)</f>
        <v>#DIV/0!</v>
      </c>
    </row>
    <row r="1612" customFormat="false" ht="11.25" hidden="false" customHeight="false" outlineLevel="0" collapsed="false">
      <c r="A1612" s="199" t="n">
        <v>37154</v>
      </c>
      <c r="B1612" s="192" t="n">
        <v>37154</v>
      </c>
      <c r="C1612" s="306" t="str">
        <f aca="false">VLOOKUP($B1612,data!$A$6:$M$15000,12)</f>
        <v>N/A</v>
      </c>
      <c r="D1612" s="9" t="n">
        <f aca="false">IF(B1612&lt;&gt;"",MONTH(B1612),0)</f>
        <v>9</v>
      </c>
      <c r="E1612" s="306" t="e">
        <f aca="false">AVERAGE(C1606:C1612)</f>
        <v>#DIV/0!</v>
      </c>
      <c r="F1612" s="306" t="e">
        <f aca="false">AVERAGE(C1582:C1612)</f>
        <v>#DIV/0!</v>
      </c>
    </row>
    <row r="1613" customFormat="false" ht="11.25" hidden="false" customHeight="false" outlineLevel="0" collapsed="false">
      <c r="A1613" s="199" t="n">
        <v>37155</v>
      </c>
      <c r="B1613" s="192" t="n">
        <v>37155</v>
      </c>
      <c r="C1613" s="306" t="str">
        <f aca="false">VLOOKUP($B1613,data!$A$6:$M$15000,12)</f>
        <v>N/A</v>
      </c>
      <c r="D1613" s="9" t="n">
        <f aca="false">IF(B1613&lt;&gt;"",MONTH(B1613),0)</f>
        <v>9</v>
      </c>
      <c r="E1613" s="306" t="e">
        <f aca="false">AVERAGE(C1607:C1613)</f>
        <v>#DIV/0!</v>
      </c>
      <c r="F1613" s="306" t="e">
        <f aca="false">AVERAGE(C1583:C1613)</f>
        <v>#DIV/0!</v>
      </c>
    </row>
    <row r="1614" customFormat="false" ht="11.25" hidden="false" customHeight="false" outlineLevel="0" collapsed="false">
      <c r="A1614" s="199" t="n">
        <v>37156</v>
      </c>
      <c r="B1614" s="192" t="n">
        <v>37156</v>
      </c>
      <c r="C1614" s="306" t="str">
        <f aca="false">VLOOKUP($B1614,data!$A$6:$M$15000,12)</f>
        <v>N/A</v>
      </c>
      <c r="D1614" s="9" t="n">
        <f aca="false">IF(B1614&lt;&gt;"",MONTH(B1614),0)</f>
        <v>9</v>
      </c>
      <c r="E1614" s="306" t="e">
        <f aca="false">AVERAGE(C1608:C1614)</f>
        <v>#DIV/0!</v>
      </c>
      <c r="F1614" s="306" t="e">
        <f aca="false">AVERAGE(C1584:C1614)</f>
        <v>#DIV/0!</v>
      </c>
    </row>
    <row r="1615" customFormat="false" ht="11.25" hidden="false" customHeight="false" outlineLevel="0" collapsed="false">
      <c r="A1615" s="199" t="n">
        <v>37157</v>
      </c>
      <c r="B1615" s="192" t="n">
        <v>37157</v>
      </c>
      <c r="C1615" s="306" t="str">
        <f aca="false">VLOOKUP($B1615,data!$A$6:$M$15000,12)</f>
        <v>N/A</v>
      </c>
      <c r="D1615" s="9" t="n">
        <f aca="false">IF(B1615&lt;&gt;"",MONTH(B1615),0)</f>
        <v>9</v>
      </c>
      <c r="E1615" s="306" t="e">
        <f aca="false">AVERAGE(C1609:C1615)</f>
        <v>#DIV/0!</v>
      </c>
      <c r="F1615" s="306" t="e">
        <f aca="false">AVERAGE(C1585:C1615)</f>
        <v>#DIV/0!</v>
      </c>
    </row>
    <row r="1616" customFormat="false" ht="11.25" hidden="false" customHeight="false" outlineLevel="0" collapsed="false">
      <c r="A1616" s="199" t="n">
        <v>37158</v>
      </c>
      <c r="B1616" s="192" t="n">
        <v>37158</v>
      </c>
      <c r="C1616" s="306" t="str">
        <f aca="false">VLOOKUP($B1616,data!$A$6:$M$15000,12)</f>
        <v>N/A</v>
      </c>
      <c r="D1616" s="9" t="n">
        <f aca="false">IF(B1616&lt;&gt;"",MONTH(B1616),0)</f>
        <v>9</v>
      </c>
      <c r="E1616" s="306" t="e">
        <f aca="false">AVERAGE(C1610:C1616)</f>
        <v>#DIV/0!</v>
      </c>
      <c r="F1616" s="306" t="e">
        <f aca="false">AVERAGE(C1586:C1616)</f>
        <v>#DIV/0!</v>
      </c>
    </row>
    <row r="1617" customFormat="false" ht="11.25" hidden="false" customHeight="false" outlineLevel="0" collapsed="false">
      <c r="A1617" s="199" t="n">
        <v>37159</v>
      </c>
      <c r="B1617" s="192" t="n">
        <v>37159</v>
      </c>
      <c r="C1617" s="306" t="str">
        <f aca="false">VLOOKUP($B1617,data!$A$6:$M$15000,12)</f>
        <v>N/A</v>
      </c>
      <c r="D1617" s="9" t="n">
        <f aca="false">IF(B1617&lt;&gt;"",MONTH(B1617),0)</f>
        <v>9</v>
      </c>
      <c r="E1617" s="306" t="e">
        <f aca="false">AVERAGE(C1611:C1617)</f>
        <v>#DIV/0!</v>
      </c>
      <c r="F1617" s="306" t="e">
        <f aca="false">AVERAGE(C1587:C1617)</f>
        <v>#DIV/0!</v>
      </c>
    </row>
    <row r="1618" customFormat="false" ht="11.25" hidden="false" customHeight="false" outlineLevel="0" collapsed="false">
      <c r="A1618" s="199" t="n">
        <v>37160</v>
      </c>
      <c r="B1618" s="192" t="n">
        <v>37160</v>
      </c>
      <c r="C1618" s="306" t="str">
        <f aca="false">VLOOKUP($B1618,data!$A$6:$M$15000,12)</f>
        <v>N/A</v>
      </c>
      <c r="D1618" s="9" t="n">
        <f aca="false">IF(B1618&lt;&gt;"",MONTH(B1618),0)</f>
        <v>9</v>
      </c>
      <c r="E1618" s="306" t="e">
        <f aca="false">AVERAGE(C1612:C1618)</f>
        <v>#DIV/0!</v>
      </c>
      <c r="F1618" s="306" t="e">
        <f aca="false">AVERAGE(C1588:C1618)</f>
        <v>#DIV/0!</v>
      </c>
    </row>
    <row r="1619" customFormat="false" ht="11.25" hidden="false" customHeight="false" outlineLevel="0" collapsed="false">
      <c r="A1619" s="199" t="n">
        <v>37161</v>
      </c>
      <c r="B1619" s="192" t="n">
        <v>37161</v>
      </c>
      <c r="C1619" s="306" t="str">
        <f aca="false">VLOOKUP($B1619,data!$A$6:$M$15000,12)</f>
        <v>N/A</v>
      </c>
      <c r="D1619" s="9" t="n">
        <f aca="false">IF(B1619&lt;&gt;"",MONTH(B1619),0)</f>
        <v>9</v>
      </c>
      <c r="E1619" s="306" t="e">
        <f aca="false">AVERAGE(C1613:C1619)</f>
        <v>#DIV/0!</v>
      </c>
      <c r="F1619" s="306" t="e">
        <f aca="false">AVERAGE(C1589:C1619)</f>
        <v>#DIV/0!</v>
      </c>
    </row>
    <row r="1620" customFormat="false" ht="11.25" hidden="false" customHeight="false" outlineLevel="0" collapsed="false">
      <c r="A1620" s="199" t="n">
        <v>37162</v>
      </c>
      <c r="B1620" s="192" t="n">
        <v>37162</v>
      </c>
      <c r="C1620" s="306" t="str">
        <f aca="false">VLOOKUP($B1620,data!$A$6:$M$15000,12)</f>
        <v>N/A</v>
      </c>
      <c r="D1620" s="9" t="n">
        <f aca="false">IF(B1620&lt;&gt;"",MONTH(B1620),0)</f>
        <v>9</v>
      </c>
      <c r="E1620" s="306" t="e">
        <f aca="false">AVERAGE(C1614:C1620)</f>
        <v>#DIV/0!</v>
      </c>
      <c r="F1620" s="306" t="e">
        <f aca="false">AVERAGE(C1590:C1620)</f>
        <v>#DIV/0!</v>
      </c>
    </row>
    <row r="1621" customFormat="false" ht="11.25" hidden="false" customHeight="false" outlineLevel="0" collapsed="false">
      <c r="A1621" s="199" t="n">
        <v>37163</v>
      </c>
      <c r="B1621" s="192" t="n">
        <v>37163</v>
      </c>
      <c r="C1621" s="306" t="str">
        <f aca="false">VLOOKUP($B1621,data!$A$6:$M$15000,12)</f>
        <v>N/A</v>
      </c>
      <c r="D1621" s="9" t="n">
        <f aca="false">IF(B1621&lt;&gt;"",MONTH(B1621),0)</f>
        <v>9</v>
      </c>
      <c r="E1621" s="306" t="e">
        <f aca="false">AVERAGE(C1615:C1621)</f>
        <v>#DIV/0!</v>
      </c>
      <c r="F1621" s="306" t="e">
        <f aca="false">AVERAGE(C1591:C1621)</f>
        <v>#DIV/0!</v>
      </c>
    </row>
    <row r="1622" customFormat="false" ht="11.25" hidden="false" customHeight="false" outlineLevel="0" collapsed="false">
      <c r="A1622" s="199" t="n">
        <v>37164</v>
      </c>
      <c r="B1622" s="192" t="n">
        <v>37164</v>
      </c>
      <c r="C1622" s="306" t="str">
        <f aca="false">VLOOKUP($B1622,data!$A$6:$M$15000,12)</f>
        <v>N/A</v>
      </c>
      <c r="D1622" s="9" t="n">
        <f aca="false">IF(B1622&lt;&gt;"",MONTH(B1622),0)</f>
        <v>9</v>
      </c>
      <c r="E1622" s="306" t="e">
        <f aca="false">AVERAGE(C1616:C1622)</f>
        <v>#DIV/0!</v>
      </c>
      <c r="F1622" s="306" t="e">
        <f aca="false">AVERAGE(C1592:C1622)</f>
        <v>#DIV/0!</v>
      </c>
    </row>
    <row r="1623" customFormat="false" ht="11.25" hidden="false" customHeight="false" outlineLevel="0" collapsed="false">
      <c r="A1623" s="199" t="n">
        <v>37165</v>
      </c>
      <c r="B1623" s="192" t="n">
        <v>37165</v>
      </c>
      <c r="C1623" s="306" t="str">
        <f aca="false">VLOOKUP($B1623,data!$A$6:$M$15000,12)</f>
        <v>N/A</v>
      </c>
      <c r="D1623" s="9" t="n">
        <f aca="false">IF(B1623&lt;&gt;"",MONTH(B1623),0)</f>
        <v>10</v>
      </c>
      <c r="E1623" s="306" t="e">
        <f aca="false">AVERAGE(C1617:C1623)</f>
        <v>#DIV/0!</v>
      </c>
      <c r="F1623" s="306" t="e">
        <f aca="false">AVERAGE(C1593:C1623)</f>
        <v>#DIV/0!</v>
      </c>
    </row>
    <row r="1624" customFormat="false" ht="11.25" hidden="false" customHeight="false" outlineLevel="0" collapsed="false">
      <c r="A1624" s="199" t="n">
        <v>37166</v>
      </c>
      <c r="B1624" s="192" t="n">
        <v>37166</v>
      </c>
      <c r="C1624" s="306" t="str">
        <f aca="false">VLOOKUP($B1624,data!$A$6:$M$15000,12)</f>
        <v>N/A</v>
      </c>
      <c r="D1624" s="9" t="n">
        <f aca="false">IF(B1624&lt;&gt;"",MONTH(B1624),0)</f>
        <v>10</v>
      </c>
      <c r="E1624" s="306" t="e">
        <f aca="false">AVERAGE(C1618:C1624)</f>
        <v>#DIV/0!</v>
      </c>
      <c r="F1624" s="306" t="e">
        <f aca="false">AVERAGE(C1594:C1624)</f>
        <v>#DIV/0!</v>
      </c>
    </row>
    <row r="1625" customFormat="false" ht="11.25" hidden="false" customHeight="false" outlineLevel="0" collapsed="false">
      <c r="A1625" s="199" t="n">
        <v>37167</v>
      </c>
      <c r="B1625" s="192" t="n">
        <v>37167</v>
      </c>
      <c r="C1625" s="306" t="str">
        <f aca="false">VLOOKUP($B1625,data!$A$6:$M$15000,12)</f>
        <v>N/A</v>
      </c>
      <c r="D1625" s="9" t="n">
        <f aca="false">IF(B1625&lt;&gt;"",MONTH(B1625),0)</f>
        <v>10</v>
      </c>
      <c r="E1625" s="306" t="e">
        <f aca="false">AVERAGE(C1619:C1625)</f>
        <v>#DIV/0!</v>
      </c>
      <c r="F1625" s="306" t="e">
        <f aca="false">AVERAGE(C1595:C1625)</f>
        <v>#DIV/0!</v>
      </c>
    </row>
    <row r="1626" customFormat="false" ht="11.25" hidden="false" customHeight="false" outlineLevel="0" collapsed="false">
      <c r="A1626" s="199" t="n">
        <v>37168</v>
      </c>
      <c r="B1626" s="192" t="n">
        <v>37168</v>
      </c>
      <c r="C1626" s="306" t="str">
        <f aca="false">VLOOKUP($B1626,data!$A$6:$M$15000,12)</f>
        <v>N/A</v>
      </c>
      <c r="D1626" s="9" t="n">
        <f aca="false">IF(B1626&lt;&gt;"",MONTH(B1626),0)</f>
        <v>10</v>
      </c>
      <c r="E1626" s="306" t="e">
        <f aca="false">AVERAGE(C1620:C1626)</f>
        <v>#DIV/0!</v>
      </c>
      <c r="F1626" s="306" t="e">
        <f aca="false">AVERAGE(C1596:C1626)</f>
        <v>#DIV/0!</v>
      </c>
    </row>
    <row r="1627" customFormat="false" ht="11.25" hidden="false" customHeight="false" outlineLevel="0" collapsed="false">
      <c r="A1627" s="199" t="n">
        <v>37169</v>
      </c>
      <c r="B1627" s="192" t="n">
        <v>37169</v>
      </c>
      <c r="C1627" s="306" t="str">
        <f aca="false">VLOOKUP($B1627,data!$A$6:$M$15000,12)</f>
        <v>N/A</v>
      </c>
      <c r="D1627" s="9" t="n">
        <f aca="false">IF(B1627&lt;&gt;"",MONTH(B1627),0)</f>
        <v>10</v>
      </c>
      <c r="E1627" s="306" t="e">
        <f aca="false">AVERAGE(C1621:C1627)</f>
        <v>#DIV/0!</v>
      </c>
      <c r="F1627" s="306" t="e">
        <f aca="false">AVERAGE(C1597:C1627)</f>
        <v>#DIV/0!</v>
      </c>
    </row>
    <row r="1628" customFormat="false" ht="11.25" hidden="false" customHeight="false" outlineLevel="0" collapsed="false">
      <c r="A1628" s="199" t="n">
        <v>37170</v>
      </c>
      <c r="B1628" s="192" t="n">
        <v>37170</v>
      </c>
      <c r="C1628" s="306" t="str">
        <f aca="false">VLOOKUP($B1628,data!$A$6:$M$15000,12)</f>
        <v>N/A</v>
      </c>
      <c r="D1628" s="9" t="n">
        <f aca="false">IF(B1628&lt;&gt;"",MONTH(B1628),0)</f>
        <v>10</v>
      </c>
      <c r="E1628" s="306" t="e">
        <f aca="false">AVERAGE(C1622:C1628)</f>
        <v>#DIV/0!</v>
      </c>
      <c r="F1628" s="306" t="e">
        <f aca="false">AVERAGE(C1598:C1628)</f>
        <v>#DIV/0!</v>
      </c>
    </row>
    <row r="1629" customFormat="false" ht="11.25" hidden="false" customHeight="false" outlineLevel="0" collapsed="false">
      <c r="A1629" s="199" t="n">
        <v>37171</v>
      </c>
      <c r="B1629" s="192" t="n">
        <v>37171</v>
      </c>
      <c r="C1629" s="306" t="str">
        <f aca="false">VLOOKUP($B1629,data!$A$6:$M$15000,12)</f>
        <v>N/A</v>
      </c>
      <c r="D1629" s="9" t="n">
        <f aca="false">IF(B1629&lt;&gt;"",MONTH(B1629),0)</f>
        <v>10</v>
      </c>
      <c r="E1629" s="306" t="e">
        <f aca="false">AVERAGE(C1623:C1629)</f>
        <v>#DIV/0!</v>
      </c>
      <c r="F1629" s="306" t="e">
        <f aca="false">AVERAGE(C1599:C1629)</f>
        <v>#DIV/0!</v>
      </c>
    </row>
    <row r="1630" customFormat="false" ht="11.25" hidden="false" customHeight="false" outlineLevel="0" collapsed="false">
      <c r="A1630" s="199" t="n">
        <v>37172</v>
      </c>
      <c r="B1630" s="192" t="n">
        <v>37172</v>
      </c>
      <c r="C1630" s="306" t="str">
        <f aca="false">VLOOKUP($B1630,data!$A$6:$M$15000,12)</f>
        <v>N/A</v>
      </c>
      <c r="D1630" s="9" t="n">
        <f aca="false">IF(B1630&lt;&gt;"",MONTH(B1630),0)</f>
        <v>10</v>
      </c>
      <c r="E1630" s="306" t="e">
        <f aca="false">AVERAGE(C1624:C1630)</f>
        <v>#DIV/0!</v>
      </c>
      <c r="F1630" s="306" t="e">
        <f aca="false">AVERAGE(C1600:C1630)</f>
        <v>#DIV/0!</v>
      </c>
    </row>
    <row r="1631" customFormat="false" ht="11.25" hidden="false" customHeight="false" outlineLevel="0" collapsed="false">
      <c r="A1631" s="199" t="n">
        <v>37173</v>
      </c>
      <c r="B1631" s="192" t="n">
        <v>37173</v>
      </c>
      <c r="C1631" s="306" t="str">
        <f aca="false">VLOOKUP($B1631,data!$A$6:$M$15000,12)</f>
        <v>N/A</v>
      </c>
      <c r="D1631" s="9" t="n">
        <f aca="false">IF(B1631&lt;&gt;"",MONTH(B1631),0)</f>
        <v>10</v>
      </c>
      <c r="E1631" s="306" t="e">
        <f aca="false">AVERAGE(C1625:C1631)</f>
        <v>#DIV/0!</v>
      </c>
      <c r="F1631" s="306" t="e">
        <f aca="false">AVERAGE(C1601:C1631)</f>
        <v>#DIV/0!</v>
      </c>
    </row>
    <row r="1632" customFormat="false" ht="11.25" hidden="false" customHeight="false" outlineLevel="0" collapsed="false">
      <c r="A1632" s="199" t="n">
        <v>37174</v>
      </c>
      <c r="B1632" s="192" t="n">
        <v>37174</v>
      </c>
      <c r="C1632" s="306" t="str">
        <f aca="false">VLOOKUP($B1632,data!$A$6:$M$15000,12)</f>
        <v>N/A</v>
      </c>
      <c r="D1632" s="9" t="n">
        <f aca="false">IF(B1632&lt;&gt;"",MONTH(B1632),0)</f>
        <v>10</v>
      </c>
      <c r="E1632" s="306" t="e">
        <f aca="false">AVERAGE(C1626:C1632)</f>
        <v>#DIV/0!</v>
      </c>
      <c r="F1632" s="306" t="e">
        <f aca="false">AVERAGE(C1602:C1632)</f>
        <v>#DIV/0!</v>
      </c>
    </row>
    <row r="1633" customFormat="false" ht="11.25" hidden="false" customHeight="false" outlineLevel="0" collapsed="false">
      <c r="A1633" s="199" t="n">
        <v>37175</v>
      </c>
      <c r="B1633" s="192" t="n">
        <v>37175</v>
      </c>
      <c r="C1633" s="306" t="str">
        <f aca="false">VLOOKUP($B1633,data!$A$6:$M$15000,12)</f>
        <v>N/A</v>
      </c>
      <c r="D1633" s="9" t="n">
        <f aca="false">IF(B1633&lt;&gt;"",MONTH(B1633),0)</f>
        <v>10</v>
      </c>
      <c r="E1633" s="306" t="e">
        <f aca="false">AVERAGE(C1627:C1633)</f>
        <v>#DIV/0!</v>
      </c>
      <c r="F1633" s="306" t="e">
        <f aca="false">AVERAGE(C1603:C1633)</f>
        <v>#DIV/0!</v>
      </c>
    </row>
    <row r="1634" customFormat="false" ht="11.25" hidden="false" customHeight="false" outlineLevel="0" collapsed="false">
      <c r="A1634" s="199" t="n">
        <v>37176</v>
      </c>
      <c r="B1634" s="192" t="n">
        <v>37176</v>
      </c>
      <c r="C1634" s="306" t="str">
        <f aca="false">VLOOKUP($B1634,data!$A$6:$M$15000,12)</f>
        <v>N/A</v>
      </c>
      <c r="D1634" s="9" t="n">
        <f aca="false">IF(B1634&lt;&gt;"",MONTH(B1634),0)</f>
        <v>10</v>
      </c>
      <c r="E1634" s="306" t="e">
        <f aca="false">AVERAGE(C1628:C1634)</f>
        <v>#DIV/0!</v>
      </c>
      <c r="F1634" s="306" t="e">
        <f aca="false">AVERAGE(C1604:C1634)</f>
        <v>#DIV/0!</v>
      </c>
    </row>
    <row r="1635" customFormat="false" ht="11.25" hidden="false" customHeight="false" outlineLevel="0" collapsed="false">
      <c r="A1635" s="199" t="n">
        <v>37177</v>
      </c>
      <c r="B1635" s="192" t="n">
        <v>37177</v>
      </c>
      <c r="C1635" s="306" t="str">
        <f aca="false">VLOOKUP($B1635,data!$A$6:$M$15000,12)</f>
        <v>N/A</v>
      </c>
      <c r="D1635" s="9" t="n">
        <f aca="false">IF(B1635&lt;&gt;"",MONTH(B1635),0)</f>
        <v>10</v>
      </c>
      <c r="E1635" s="306" t="e">
        <f aca="false">AVERAGE(C1629:C1635)</f>
        <v>#DIV/0!</v>
      </c>
      <c r="F1635" s="306" t="e">
        <f aca="false">AVERAGE(C1605:C1635)</f>
        <v>#DIV/0!</v>
      </c>
    </row>
    <row r="1636" customFormat="false" ht="11.25" hidden="false" customHeight="false" outlineLevel="0" collapsed="false">
      <c r="A1636" s="199" t="n">
        <v>37178</v>
      </c>
      <c r="B1636" s="192" t="n">
        <v>37178</v>
      </c>
      <c r="C1636" s="306" t="str">
        <f aca="false">VLOOKUP($B1636,data!$A$6:$M$15000,12)</f>
        <v>N/A</v>
      </c>
      <c r="D1636" s="9" t="n">
        <f aca="false">IF(B1636&lt;&gt;"",MONTH(B1636),0)</f>
        <v>10</v>
      </c>
      <c r="E1636" s="306" t="e">
        <f aca="false">AVERAGE(C1630:C1636)</f>
        <v>#DIV/0!</v>
      </c>
      <c r="F1636" s="306" t="e">
        <f aca="false">AVERAGE(C1606:C1636)</f>
        <v>#DIV/0!</v>
      </c>
    </row>
    <row r="1637" customFormat="false" ht="11.25" hidden="false" customHeight="false" outlineLevel="0" collapsed="false">
      <c r="A1637" s="199" t="n">
        <v>37179</v>
      </c>
      <c r="B1637" s="192" t="n">
        <v>37179</v>
      </c>
      <c r="C1637" s="306" t="str">
        <f aca="false">VLOOKUP($B1637,data!$A$6:$M$15000,12)</f>
        <v>N/A</v>
      </c>
      <c r="D1637" s="9" t="n">
        <f aca="false">IF(B1637&lt;&gt;"",MONTH(B1637),0)</f>
        <v>10</v>
      </c>
      <c r="E1637" s="306" t="e">
        <f aca="false">AVERAGE(C1631:C1637)</f>
        <v>#DIV/0!</v>
      </c>
      <c r="F1637" s="306" t="e">
        <f aca="false">AVERAGE(C1607:C1637)</f>
        <v>#DIV/0!</v>
      </c>
    </row>
    <row r="1638" customFormat="false" ht="11.25" hidden="false" customHeight="false" outlineLevel="0" collapsed="false">
      <c r="A1638" s="199" t="n">
        <v>37180</v>
      </c>
      <c r="B1638" s="192" t="n">
        <v>37180</v>
      </c>
      <c r="C1638" s="306" t="str">
        <f aca="false">VLOOKUP($B1638,data!$A$6:$M$15000,12)</f>
        <v>N/A</v>
      </c>
      <c r="D1638" s="9" t="n">
        <f aca="false">IF(B1638&lt;&gt;"",MONTH(B1638),0)</f>
        <v>10</v>
      </c>
      <c r="E1638" s="306" t="e">
        <f aca="false">AVERAGE(C1632:C1638)</f>
        <v>#DIV/0!</v>
      </c>
      <c r="F1638" s="306" t="e">
        <f aca="false">AVERAGE(C1608:C1638)</f>
        <v>#DIV/0!</v>
      </c>
    </row>
    <row r="1639" customFormat="false" ht="11.25" hidden="false" customHeight="false" outlineLevel="0" collapsed="false">
      <c r="A1639" s="199" t="n">
        <v>37181</v>
      </c>
      <c r="B1639" s="192" t="n">
        <v>37181</v>
      </c>
      <c r="C1639" s="306" t="str">
        <f aca="false">VLOOKUP($B1639,data!$A$6:$M$15000,12)</f>
        <v>N/A</v>
      </c>
      <c r="D1639" s="9" t="n">
        <f aca="false">IF(B1639&lt;&gt;"",MONTH(B1639),0)</f>
        <v>10</v>
      </c>
      <c r="E1639" s="306" t="e">
        <f aca="false">AVERAGE(C1633:C1639)</f>
        <v>#DIV/0!</v>
      </c>
      <c r="F1639" s="306" t="e">
        <f aca="false">AVERAGE(C1609:C1639)</f>
        <v>#DIV/0!</v>
      </c>
    </row>
    <row r="1640" customFormat="false" ht="11.25" hidden="false" customHeight="false" outlineLevel="0" collapsed="false">
      <c r="A1640" s="199" t="n">
        <v>37182</v>
      </c>
      <c r="B1640" s="192" t="n">
        <v>37182</v>
      </c>
      <c r="C1640" s="306" t="str">
        <f aca="false">VLOOKUP($B1640,data!$A$6:$M$15000,12)</f>
        <v>N/A</v>
      </c>
      <c r="D1640" s="9" t="n">
        <f aca="false">IF(B1640&lt;&gt;"",MONTH(B1640),0)</f>
        <v>10</v>
      </c>
      <c r="E1640" s="306" t="e">
        <f aca="false">AVERAGE(C1634:C1640)</f>
        <v>#DIV/0!</v>
      </c>
      <c r="F1640" s="306" t="e">
        <f aca="false">AVERAGE(C1610:C1640)</f>
        <v>#DIV/0!</v>
      </c>
    </row>
    <row r="1641" customFormat="false" ht="11.25" hidden="false" customHeight="false" outlineLevel="0" collapsed="false">
      <c r="A1641" s="199" t="n">
        <v>37183</v>
      </c>
      <c r="B1641" s="192" t="n">
        <v>37183</v>
      </c>
      <c r="C1641" s="306" t="str">
        <f aca="false">VLOOKUP($B1641,data!$A$6:$M$15000,12)</f>
        <v>N/A</v>
      </c>
      <c r="D1641" s="9" t="n">
        <f aca="false">IF(B1641&lt;&gt;"",MONTH(B1641),0)</f>
        <v>10</v>
      </c>
      <c r="E1641" s="306" t="e">
        <f aca="false">AVERAGE(C1635:C1641)</f>
        <v>#DIV/0!</v>
      </c>
      <c r="F1641" s="306" t="e">
        <f aca="false">AVERAGE(C1611:C1641)</f>
        <v>#DIV/0!</v>
      </c>
    </row>
    <row r="1642" customFormat="false" ht="11.25" hidden="false" customHeight="false" outlineLevel="0" collapsed="false">
      <c r="A1642" s="199" t="n">
        <v>37184</v>
      </c>
      <c r="B1642" s="192" t="n">
        <v>37184</v>
      </c>
      <c r="C1642" s="306" t="str">
        <f aca="false">VLOOKUP($B1642,data!$A$6:$M$15000,12)</f>
        <v>N/A</v>
      </c>
      <c r="D1642" s="9" t="n">
        <f aca="false">IF(B1642&lt;&gt;"",MONTH(B1642),0)</f>
        <v>10</v>
      </c>
      <c r="E1642" s="306" t="e">
        <f aca="false">AVERAGE(C1636:C1642)</f>
        <v>#DIV/0!</v>
      </c>
      <c r="F1642" s="306" t="e">
        <f aca="false">AVERAGE(C1612:C1642)</f>
        <v>#DIV/0!</v>
      </c>
    </row>
    <row r="1643" customFormat="false" ht="11.25" hidden="false" customHeight="false" outlineLevel="0" collapsed="false">
      <c r="A1643" s="199" t="n">
        <v>37185</v>
      </c>
      <c r="B1643" s="192" t="n">
        <v>37185</v>
      </c>
      <c r="C1643" s="306" t="str">
        <f aca="false">VLOOKUP($B1643,data!$A$6:$M$15000,12)</f>
        <v>N/A</v>
      </c>
      <c r="D1643" s="9" t="n">
        <f aca="false">IF(B1643&lt;&gt;"",MONTH(B1643),0)</f>
        <v>10</v>
      </c>
      <c r="E1643" s="306" t="e">
        <f aca="false">AVERAGE(C1637:C1643)</f>
        <v>#DIV/0!</v>
      </c>
      <c r="F1643" s="306" t="e">
        <f aca="false">AVERAGE(C1613:C1643)</f>
        <v>#DIV/0!</v>
      </c>
    </row>
    <row r="1644" customFormat="false" ht="11.25" hidden="false" customHeight="false" outlineLevel="0" collapsed="false">
      <c r="A1644" s="199" t="n">
        <v>37186</v>
      </c>
      <c r="B1644" s="192" t="n">
        <v>37186</v>
      </c>
      <c r="C1644" s="306" t="str">
        <f aca="false">VLOOKUP($B1644,data!$A$6:$M$15000,12)</f>
        <v>N/A</v>
      </c>
      <c r="D1644" s="9" t="n">
        <f aca="false">IF(B1644&lt;&gt;"",MONTH(B1644),0)</f>
        <v>10</v>
      </c>
      <c r="E1644" s="306" t="e">
        <f aca="false">AVERAGE(C1638:C1644)</f>
        <v>#DIV/0!</v>
      </c>
      <c r="F1644" s="306" t="e">
        <f aca="false">AVERAGE(C1614:C1644)</f>
        <v>#DIV/0!</v>
      </c>
    </row>
    <row r="1645" customFormat="false" ht="11.25" hidden="false" customHeight="false" outlineLevel="0" collapsed="false">
      <c r="A1645" s="199" t="n">
        <v>37187</v>
      </c>
      <c r="B1645" s="192" t="n">
        <v>37187</v>
      </c>
      <c r="C1645" s="306" t="str">
        <f aca="false">VLOOKUP($B1645,data!$A$6:$M$15000,12)</f>
        <v>N/A</v>
      </c>
      <c r="D1645" s="9" t="n">
        <f aca="false">IF(B1645&lt;&gt;"",MONTH(B1645),0)</f>
        <v>10</v>
      </c>
      <c r="E1645" s="306" t="e">
        <f aca="false">AVERAGE(C1639:C1645)</f>
        <v>#DIV/0!</v>
      </c>
      <c r="F1645" s="306" t="e">
        <f aca="false">AVERAGE(C1615:C1645)</f>
        <v>#DIV/0!</v>
      </c>
    </row>
    <row r="1646" customFormat="false" ht="11.25" hidden="false" customHeight="false" outlineLevel="0" collapsed="false">
      <c r="A1646" s="199" t="n">
        <v>37188</v>
      </c>
      <c r="B1646" s="192" t="n">
        <v>37188</v>
      </c>
      <c r="C1646" s="306" t="str">
        <f aca="false">VLOOKUP($B1646,data!$A$6:$M$15000,12)</f>
        <v>N/A</v>
      </c>
      <c r="D1646" s="9" t="n">
        <f aca="false">IF(B1646&lt;&gt;"",MONTH(B1646),0)</f>
        <v>10</v>
      </c>
      <c r="E1646" s="306" t="e">
        <f aca="false">AVERAGE(C1640:C1646)</f>
        <v>#DIV/0!</v>
      </c>
      <c r="F1646" s="306" t="e">
        <f aca="false">AVERAGE(C1616:C1646)</f>
        <v>#DIV/0!</v>
      </c>
    </row>
    <row r="1647" customFormat="false" ht="11.25" hidden="false" customHeight="false" outlineLevel="0" collapsed="false">
      <c r="A1647" s="199" t="n">
        <v>37189</v>
      </c>
      <c r="B1647" s="192" t="n">
        <v>37189</v>
      </c>
      <c r="C1647" s="306" t="str">
        <f aca="false">VLOOKUP($B1647,data!$A$6:$M$15000,12)</f>
        <v>N/A</v>
      </c>
      <c r="D1647" s="9" t="n">
        <f aca="false">IF(B1647&lt;&gt;"",MONTH(B1647),0)</f>
        <v>10</v>
      </c>
      <c r="E1647" s="306" t="e">
        <f aca="false">AVERAGE(C1641:C1647)</f>
        <v>#DIV/0!</v>
      </c>
      <c r="F1647" s="306" t="e">
        <f aca="false">AVERAGE(C1617:C1647)</f>
        <v>#DIV/0!</v>
      </c>
    </row>
    <row r="1648" customFormat="false" ht="11.25" hidden="false" customHeight="false" outlineLevel="0" collapsed="false">
      <c r="A1648" s="199" t="n">
        <v>37190</v>
      </c>
      <c r="B1648" s="192" t="n">
        <v>37190</v>
      </c>
      <c r="C1648" s="306" t="str">
        <f aca="false">VLOOKUP($B1648,data!$A$6:$M$15000,12)</f>
        <v>N/A</v>
      </c>
      <c r="D1648" s="9" t="n">
        <f aca="false">IF(B1648&lt;&gt;"",MONTH(B1648),0)</f>
        <v>10</v>
      </c>
      <c r="E1648" s="306" t="e">
        <f aca="false">AVERAGE(C1642:C1648)</f>
        <v>#DIV/0!</v>
      </c>
      <c r="F1648" s="306" t="e">
        <f aca="false">AVERAGE(C1618:C1648)</f>
        <v>#DIV/0!</v>
      </c>
    </row>
    <row r="1649" customFormat="false" ht="11.25" hidden="false" customHeight="false" outlineLevel="0" collapsed="false">
      <c r="A1649" s="199" t="n">
        <v>37191</v>
      </c>
      <c r="B1649" s="192" t="n">
        <v>37191</v>
      </c>
      <c r="C1649" s="306" t="str">
        <f aca="false">VLOOKUP($B1649,data!$A$6:$M$15000,12)</f>
        <v>N/A</v>
      </c>
      <c r="D1649" s="9" t="n">
        <f aca="false">IF(B1649&lt;&gt;"",MONTH(B1649),0)</f>
        <v>10</v>
      </c>
      <c r="E1649" s="306" t="e">
        <f aca="false">AVERAGE(C1643:C1649)</f>
        <v>#DIV/0!</v>
      </c>
      <c r="F1649" s="306" t="e">
        <f aca="false">AVERAGE(C1619:C1649)</f>
        <v>#DIV/0!</v>
      </c>
    </row>
    <row r="1650" customFormat="false" ht="11.25" hidden="false" customHeight="false" outlineLevel="0" collapsed="false">
      <c r="A1650" s="199" t="n">
        <v>37192</v>
      </c>
      <c r="B1650" s="192" t="n">
        <v>37192</v>
      </c>
      <c r="C1650" s="306" t="str">
        <f aca="false">VLOOKUP($B1650,data!$A$6:$M$15000,12)</f>
        <v>N/A</v>
      </c>
      <c r="D1650" s="9" t="n">
        <f aca="false">IF(B1650&lt;&gt;"",MONTH(B1650),0)</f>
        <v>10</v>
      </c>
      <c r="E1650" s="306" t="e">
        <f aca="false">AVERAGE(C1644:C1650)</f>
        <v>#DIV/0!</v>
      </c>
      <c r="F1650" s="306" t="e">
        <f aca="false">AVERAGE(C1620:C1650)</f>
        <v>#DIV/0!</v>
      </c>
    </row>
    <row r="1651" customFormat="false" ht="11.25" hidden="false" customHeight="false" outlineLevel="0" collapsed="false">
      <c r="A1651" s="199" t="n">
        <v>37193</v>
      </c>
      <c r="B1651" s="192" t="n">
        <v>37193</v>
      </c>
      <c r="C1651" s="306" t="str">
        <f aca="false">VLOOKUP($B1651,data!$A$6:$M$15000,12)</f>
        <v>N/A</v>
      </c>
      <c r="D1651" s="9" t="n">
        <f aca="false">IF(B1651&lt;&gt;"",MONTH(B1651),0)</f>
        <v>10</v>
      </c>
      <c r="E1651" s="306" t="e">
        <f aca="false">AVERAGE(C1645:C1651)</f>
        <v>#DIV/0!</v>
      </c>
      <c r="F1651" s="306" t="e">
        <f aca="false">AVERAGE(C1621:C1651)</f>
        <v>#DIV/0!</v>
      </c>
    </row>
    <row r="1652" customFormat="false" ht="11.25" hidden="false" customHeight="false" outlineLevel="0" collapsed="false">
      <c r="A1652" s="199" t="n">
        <v>37194</v>
      </c>
      <c r="B1652" s="192" t="n">
        <v>37194</v>
      </c>
      <c r="C1652" s="306" t="str">
        <f aca="false">VLOOKUP($B1652,data!$A$6:$M$15000,12)</f>
        <v>N/A</v>
      </c>
      <c r="D1652" s="9" t="n">
        <f aca="false">IF(B1652&lt;&gt;"",MONTH(B1652),0)</f>
        <v>10</v>
      </c>
      <c r="E1652" s="306" t="e">
        <f aca="false">AVERAGE(C1646:C1652)</f>
        <v>#DIV/0!</v>
      </c>
      <c r="F1652" s="306" t="e">
        <f aca="false">AVERAGE(C1622:C1652)</f>
        <v>#DIV/0!</v>
      </c>
    </row>
    <row r="1653" customFormat="false" ht="11.25" hidden="false" customHeight="false" outlineLevel="0" collapsed="false">
      <c r="A1653" s="199" t="n">
        <v>37195</v>
      </c>
      <c r="B1653" s="192" t="n">
        <v>37195</v>
      </c>
      <c r="C1653" s="306" t="str">
        <f aca="false">VLOOKUP($B1653,data!$A$6:$M$15000,12)</f>
        <v>N/A</v>
      </c>
      <c r="D1653" s="9" t="n">
        <f aca="false">IF(B1653&lt;&gt;"",MONTH(B1653),0)</f>
        <v>10</v>
      </c>
      <c r="E1653" s="306" t="e">
        <f aca="false">AVERAGE(C1647:C1653)</f>
        <v>#DIV/0!</v>
      </c>
      <c r="F1653" s="306" t="e">
        <f aca="false">AVERAGE(C1623:C1653)</f>
        <v>#DIV/0!</v>
      </c>
    </row>
    <row r="1654" customFormat="false" ht="11.25" hidden="false" customHeight="false" outlineLevel="0" collapsed="false">
      <c r="A1654" s="199" t="n">
        <v>37196</v>
      </c>
      <c r="B1654" s="192" t="n">
        <v>37196</v>
      </c>
      <c r="C1654" s="306" t="str">
        <f aca="false">VLOOKUP($B1654,data!$A$6:$M$15000,12)</f>
        <v>N/A</v>
      </c>
      <c r="D1654" s="9" t="n">
        <f aca="false">IF(B1654&lt;&gt;"",MONTH(B1654),0)</f>
        <v>11</v>
      </c>
      <c r="E1654" s="306" t="e">
        <f aca="false">AVERAGE(C1648:C1654)</f>
        <v>#DIV/0!</v>
      </c>
      <c r="F1654" s="306" t="e">
        <f aca="false">AVERAGE(C1624:C1654)</f>
        <v>#DIV/0!</v>
      </c>
    </row>
    <row r="1655" customFormat="false" ht="11.25" hidden="false" customHeight="false" outlineLevel="0" collapsed="false">
      <c r="A1655" s="199" t="n">
        <v>37197</v>
      </c>
      <c r="B1655" s="192" t="n">
        <v>37197</v>
      </c>
      <c r="C1655" s="306" t="str">
        <f aca="false">VLOOKUP($B1655,data!$A$6:$M$15000,12)</f>
        <v>N/A</v>
      </c>
      <c r="D1655" s="9" t="n">
        <f aca="false">IF(B1655&lt;&gt;"",MONTH(B1655),0)</f>
        <v>11</v>
      </c>
      <c r="E1655" s="306" t="e">
        <f aca="false">AVERAGE(C1649:C1655)</f>
        <v>#DIV/0!</v>
      </c>
      <c r="F1655" s="306" t="e">
        <f aca="false">AVERAGE(C1625:C1655)</f>
        <v>#DIV/0!</v>
      </c>
    </row>
    <row r="1656" customFormat="false" ht="11.25" hidden="false" customHeight="false" outlineLevel="0" collapsed="false">
      <c r="A1656" s="199" t="n">
        <v>37198</v>
      </c>
      <c r="B1656" s="192" t="n">
        <v>37198</v>
      </c>
      <c r="C1656" s="306" t="str">
        <f aca="false">VLOOKUP($B1656,data!$A$6:$M$15000,12)</f>
        <v>N/A</v>
      </c>
      <c r="D1656" s="9" t="n">
        <f aca="false">IF(B1656&lt;&gt;"",MONTH(B1656),0)</f>
        <v>11</v>
      </c>
      <c r="E1656" s="306" t="e">
        <f aca="false">AVERAGE(C1650:C1656)</f>
        <v>#DIV/0!</v>
      </c>
      <c r="F1656" s="306" t="e">
        <f aca="false">AVERAGE(C1626:C1656)</f>
        <v>#DIV/0!</v>
      </c>
    </row>
    <row r="1657" customFormat="false" ht="11.25" hidden="false" customHeight="false" outlineLevel="0" collapsed="false">
      <c r="A1657" s="199" t="n">
        <v>37199</v>
      </c>
      <c r="B1657" s="192" t="n">
        <v>37199</v>
      </c>
      <c r="C1657" s="306" t="str">
        <f aca="false">VLOOKUP($B1657,data!$A$6:$M$15000,12)</f>
        <v>N/A</v>
      </c>
      <c r="D1657" s="9" t="n">
        <f aca="false">IF(B1657&lt;&gt;"",MONTH(B1657),0)</f>
        <v>11</v>
      </c>
      <c r="E1657" s="306" t="e">
        <f aca="false">AVERAGE(C1651:C1657)</f>
        <v>#DIV/0!</v>
      </c>
      <c r="F1657" s="306" t="e">
        <f aca="false">AVERAGE(C1627:C1657)</f>
        <v>#DIV/0!</v>
      </c>
    </row>
    <row r="1658" customFormat="false" ht="11.25" hidden="false" customHeight="false" outlineLevel="0" collapsed="false">
      <c r="A1658" s="199" t="n">
        <v>37200</v>
      </c>
      <c r="B1658" s="192" t="n">
        <v>37200</v>
      </c>
      <c r="C1658" s="306" t="str">
        <f aca="false">VLOOKUP($B1658,data!$A$6:$M$15000,12)</f>
        <v>N/A</v>
      </c>
      <c r="D1658" s="9" t="n">
        <f aca="false">IF(B1658&lt;&gt;"",MONTH(B1658),0)</f>
        <v>11</v>
      </c>
      <c r="E1658" s="306" t="e">
        <f aca="false">AVERAGE(C1652:C1658)</f>
        <v>#DIV/0!</v>
      </c>
      <c r="F1658" s="306" t="e">
        <f aca="false">AVERAGE(C1628:C1658)</f>
        <v>#DIV/0!</v>
      </c>
    </row>
    <row r="1659" customFormat="false" ht="11.25" hidden="false" customHeight="false" outlineLevel="0" collapsed="false">
      <c r="A1659" s="199" t="n">
        <v>37201</v>
      </c>
      <c r="B1659" s="192" t="n">
        <v>37201</v>
      </c>
      <c r="C1659" s="306" t="str">
        <f aca="false">VLOOKUP($B1659,data!$A$6:$M$15000,12)</f>
        <v>N/A</v>
      </c>
      <c r="D1659" s="9" t="n">
        <f aca="false">IF(B1659&lt;&gt;"",MONTH(B1659),0)</f>
        <v>11</v>
      </c>
      <c r="E1659" s="306" t="e">
        <f aca="false">AVERAGE(C1653:C1659)</f>
        <v>#DIV/0!</v>
      </c>
      <c r="F1659" s="306" t="e">
        <f aca="false">AVERAGE(C1629:C1659)</f>
        <v>#DIV/0!</v>
      </c>
    </row>
    <row r="1660" customFormat="false" ht="11.25" hidden="false" customHeight="false" outlineLevel="0" collapsed="false">
      <c r="A1660" s="199" t="n">
        <v>37202</v>
      </c>
      <c r="B1660" s="192" t="n">
        <v>37202</v>
      </c>
      <c r="C1660" s="306" t="str">
        <f aca="false">VLOOKUP($B1660,data!$A$6:$M$15000,12)</f>
        <v>N/A</v>
      </c>
      <c r="D1660" s="9" t="n">
        <f aca="false">IF(B1660&lt;&gt;"",MONTH(B1660),0)</f>
        <v>11</v>
      </c>
      <c r="E1660" s="306" t="e">
        <f aca="false">AVERAGE(C1654:C1660)</f>
        <v>#DIV/0!</v>
      </c>
      <c r="F1660" s="306" t="e">
        <f aca="false">AVERAGE(C1630:C1660)</f>
        <v>#DIV/0!</v>
      </c>
    </row>
    <row r="1661" customFormat="false" ht="11.25" hidden="false" customHeight="false" outlineLevel="0" collapsed="false">
      <c r="A1661" s="199" t="n">
        <v>37203</v>
      </c>
      <c r="B1661" s="192" t="n">
        <v>37203</v>
      </c>
      <c r="C1661" s="306" t="str">
        <f aca="false">VLOOKUP($B1661,data!$A$6:$M$15000,12)</f>
        <v>N/A</v>
      </c>
      <c r="D1661" s="9" t="n">
        <f aca="false">IF(B1661&lt;&gt;"",MONTH(B1661),0)</f>
        <v>11</v>
      </c>
      <c r="E1661" s="306" t="e">
        <f aca="false">AVERAGE(C1655:C1661)</f>
        <v>#DIV/0!</v>
      </c>
      <c r="F1661" s="306" t="e">
        <f aca="false">AVERAGE(C1631:C1661)</f>
        <v>#DIV/0!</v>
      </c>
    </row>
    <row r="1662" customFormat="false" ht="11.25" hidden="false" customHeight="false" outlineLevel="0" collapsed="false">
      <c r="A1662" s="199" t="n">
        <v>37204</v>
      </c>
      <c r="B1662" s="192" t="n">
        <v>37204</v>
      </c>
      <c r="C1662" s="306" t="str">
        <f aca="false">VLOOKUP($B1662,data!$A$6:$M$15000,12)</f>
        <v>N/A</v>
      </c>
      <c r="D1662" s="9" t="n">
        <f aca="false">IF(B1662&lt;&gt;"",MONTH(B1662),0)</f>
        <v>11</v>
      </c>
      <c r="E1662" s="306" t="e">
        <f aca="false">AVERAGE(C1656:C1662)</f>
        <v>#DIV/0!</v>
      </c>
      <c r="F1662" s="306" t="e">
        <f aca="false">AVERAGE(C1632:C1662)</f>
        <v>#DIV/0!</v>
      </c>
    </row>
    <row r="1663" customFormat="false" ht="11.25" hidden="false" customHeight="false" outlineLevel="0" collapsed="false">
      <c r="A1663" s="199" t="n">
        <v>37205</v>
      </c>
      <c r="B1663" s="192" t="n">
        <v>37205</v>
      </c>
      <c r="C1663" s="306" t="str">
        <f aca="false">VLOOKUP($B1663,data!$A$6:$M$15000,12)</f>
        <v>N/A</v>
      </c>
      <c r="D1663" s="9" t="n">
        <f aca="false">IF(B1663&lt;&gt;"",MONTH(B1663),0)</f>
        <v>11</v>
      </c>
      <c r="E1663" s="306" t="e">
        <f aca="false">AVERAGE(C1657:C1663)</f>
        <v>#DIV/0!</v>
      </c>
      <c r="F1663" s="306" t="e">
        <f aca="false">AVERAGE(C1633:C1663)</f>
        <v>#DIV/0!</v>
      </c>
    </row>
    <row r="1664" customFormat="false" ht="11.25" hidden="false" customHeight="false" outlineLevel="0" collapsed="false">
      <c r="A1664" s="199" t="n">
        <v>37206</v>
      </c>
      <c r="B1664" s="192" t="n">
        <v>37206</v>
      </c>
      <c r="C1664" s="306" t="str">
        <f aca="false">VLOOKUP($B1664,data!$A$6:$M$15000,12)</f>
        <v>N/A</v>
      </c>
      <c r="D1664" s="9" t="n">
        <f aca="false">IF(B1664&lt;&gt;"",MONTH(B1664),0)</f>
        <v>11</v>
      </c>
      <c r="E1664" s="306" t="e">
        <f aca="false">AVERAGE(C1658:C1664)</f>
        <v>#DIV/0!</v>
      </c>
      <c r="F1664" s="306" t="e">
        <f aca="false">AVERAGE(C1634:C1664)</f>
        <v>#DIV/0!</v>
      </c>
    </row>
    <row r="1665" customFormat="false" ht="11.25" hidden="false" customHeight="false" outlineLevel="0" collapsed="false">
      <c r="A1665" s="199" t="n">
        <v>37207</v>
      </c>
      <c r="B1665" s="192" t="n">
        <v>37207</v>
      </c>
      <c r="C1665" s="306" t="str">
        <f aca="false">VLOOKUP($B1665,data!$A$6:$M$15000,12)</f>
        <v>N/A</v>
      </c>
      <c r="D1665" s="9" t="n">
        <f aca="false">IF(B1665&lt;&gt;"",MONTH(B1665),0)</f>
        <v>11</v>
      </c>
      <c r="E1665" s="306" t="e">
        <f aca="false">AVERAGE(C1659:C1665)</f>
        <v>#DIV/0!</v>
      </c>
      <c r="F1665" s="306" t="e">
        <f aca="false">AVERAGE(C1635:C1665)</f>
        <v>#DIV/0!</v>
      </c>
    </row>
    <row r="1666" customFormat="false" ht="11.25" hidden="false" customHeight="false" outlineLevel="0" collapsed="false">
      <c r="A1666" s="199" t="n">
        <v>37208</v>
      </c>
      <c r="B1666" s="192" t="n">
        <v>37208</v>
      </c>
      <c r="C1666" s="306" t="str">
        <f aca="false">VLOOKUP($B1666,data!$A$6:$M$15000,12)</f>
        <v>N/A</v>
      </c>
      <c r="D1666" s="9" t="n">
        <f aca="false">IF(B1666&lt;&gt;"",MONTH(B1666),0)</f>
        <v>11</v>
      </c>
      <c r="E1666" s="306" t="e">
        <f aca="false">AVERAGE(C1660:C1666)</f>
        <v>#DIV/0!</v>
      </c>
      <c r="F1666" s="306" t="e">
        <f aca="false">AVERAGE(C1636:C1666)</f>
        <v>#DIV/0!</v>
      </c>
    </row>
    <row r="1667" customFormat="false" ht="11.25" hidden="false" customHeight="false" outlineLevel="0" collapsed="false">
      <c r="A1667" s="199" t="n">
        <v>37209</v>
      </c>
      <c r="B1667" s="192" t="n">
        <v>37209</v>
      </c>
      <c r="C1667" s="306" t="str">
        <f aca="false">VLOOKUP($B1667,data!$A$6:$M$15000,12)</f>
        <v>N/A</v>
      </c>
      <c r="D1667" s="9" t="n">
        <f aca="false">IF(B1667&lt;&gt;"",MONTH(B1667),0)</f>
        <v>11</v>
      </c>
      <c r="E1667" s="306" t="e">
        <f aca="false">AVERAGE(C1661:C1667)</f>
        <v>#DIV/0!</v>
      </c>
      <c r="F1667" s="306" t="e">
        <f aca="false">AVERAGE(C1637:C1667)</f>
        <v>#DIV/0!</v>
      </c>
    </row>
    <row r="1668" customFormat="false" ht="11.25" hidden="false" customHeight="false" outlineLevel="0" collapsed="false">
      <c r="A1668" s="199" t="n">
        <v>37210</v>
      </c>
      <c r="B1668" s="192" t="n">
        <v>37210</v>
      </c>
      <c r="C1668" s="306" t="str">
        <f aca="false">VLOOKUP($B1668,data!$A$6:$M$15000,12)</f>
        <v>N/A</v>
      </c>
      <c r="D1668" s="9" t="n">
        <f aca="false">IF(B1668&lt;&gt;"",MONTH(B1668),0)</f>
        <v>11</v>
      </c>
      <c r="E1668" s="306" t="e">
        <f aca="false">AVERAGE(C1662:C1668)</f>
        <v>#DIV/0!</v>
      </c>
      <c r="F1668" s="306" t="e">
        <f aca="false">AVERAGE(C1638:C1668)</f>
        <v>#DIV/0!</v>
      </c>
    </row>
    <row r="1669" customFormat="false" ht="11.25" hidden="false" customHeight="false" outlineLevel="0" collapsed="false">
      <c r="A1669" s="199" t="n">
        <v>37211</v>
      </c>
      <c r="B1669" s="192" t="n">
        <v>37211</v>
      </c>
      <c r="C1669" s="306" t="str">
        <f aca="false">VLOOKUP($B1669,data!$A$6:$M$15000,12)</f>
        <v>N/A</v>
      </c>
      <c r="D1669" s="9" t="n">
        <f aca="false">IF(B1669&lt;&gt;"",MONTH(B1669),0)</f>
        <v>11</v>
      </c>
      <c r="E1669" s="306" t="e">
        <f aca="false">AVERAGE(C1663:C1669)</f>
        <v>#DIV/0!</v>
      </c>
      <c r="F1669" s="306" t="e">
        <f aca="false">AVERAGE(C1639:C1669)</f>
        <v>#DIV/0!</v>
      </c>
    </row>
    <row r="1670" customFormat="false" ht="11.25" hidden="false" customHeight="false" outlineLevel="0" collapsed="false">
      <c r="A1670" s="199" t="n">
        <v>37212</v>
      </c>
      <c r="B1670" s="192" t="n">
        <v>37212</v>
      </c>
      <c r="C1670" s="306" t="str">
        <f aca="false">VLOOKUP($B1670,data!$A$6:$M$15000,12)</f>
        <v>N/A</v>
      </c>
      <c r="D1670" s="9" t="n">
        <f aca="false">IF(B1670&lt;&gt;"",MONTH(B1670),0)</f>
        <v>11</v>
      </c>
      <c r="E1670" s="306" t="e">
        <f aca="false">AVERAGE(C1664:C1670)</f>
        <v>#DIV/0!</v>
      </c>
      <c r="F1670" s="306" t="e">
        <f aca="false">AVERAGE(C1640:C1670)</f>
        <v>#DIV/0!</v>
      </c>
    </row>
    <row r="1671" customFormat="false" ht="11.25" hidden="false" customHeight="false" outlineLevel="0" collapsed="false">
      <c r="A1671" s="199" t="n">
        <v>37213</v>
      </c>
      <c r="B1671" s="192" t="n">
        <v>37213</v>
      </c>
      <c r="C1671" s="306" t="str">
        <f aca="false">VLOOKUP($B1671,data!$A$6:$M$15000,12)</f>
        <v>N/A</v>
      </c>
      <c r="D1671" s="9" t="n">
        <f aca="false">IF(B1671&lt;&gt;"",MONTH(B1671),0)</f>
        <v>11</v>
      </c>
      <c r="E1671" s="306" t="e">
        <f aca="false">AVERAGE(C1665:C1671)</f>
        <v>#DIV/0!</v>
      </c>
      <c r="F1671" s="306" t="e">
        <f aca="false">AVERAGE(C1641:C1671)</f>
        <v>#DIV/0!</v>
      </c>
    </row>
    <row r="1672" customFormat="false" ht="11.25" hidden="false" customHeight="false" outlineLevel="0" collapsed="false">
      <c r="A1672" s="199" t="n">
        <v>37214</v>
      </c>
      <c r="B1672" s="192" t="n">
        <v>37214</v>
      </c>
      <c r="C1672" s="306" t="str">
        <f aca="false">VLOOKUP($B1672,data!$A$6:$M$15000,12)</f>
        <v>N/A</v>
      </c>
      <c r="D1672" s="9" t="n">
        <f aca="false">IF(B1672&lt;&gt;"",MONTH(B1672),0)</f>
        <v>11</v>
      </c>
      <c r="E1672" s="306" t="e">
        <f aca="false">AVERAGE(C1666:C1672)</f>
        <v>#DIV/0!</v>
      </c>
      <c r="F1672" s="306" t="e">
        <f aca="false">AVERAGE(C1642:C1672)</f>
        <v>#DIV/0!</v>
      </c>
    </row>
    <row r="1673" customFormat="false" ht="11.25" hidden="false" customHeight="false" outlineLevel="0" collapsed="false">
      <c r="A1673" s="199" t="n">
        <v>37215</v>
      </c>
      <c r="B1673" s="192" t="n">
        <v>37215</v>
      </c>
      <c r="C1673" s="306" t="str">
        <f aca="false">VLOOKUP($B1673,data!$A$6:$M$15000,12)</f>
        <v>N/A</v>
      </c>
      <c r="D1673" s="9" t="n">
        <f aca="false">IF(B1673&lt;&gt;"",MONTH(B1673),0)</f>
        <v>11</v>
      </c>
      <c r="E1673" s="306" t="e">
        <f aca="false">AVERAGE(C1667:C1673)</f>
        <v>#DIV/0!</v>
      </c>
      <c r="F1673" s="306" t="e">
        <f aca="false">AVERAGE(C1643:C1673)</f>
        <v>#DIV/0!</v>
      </c>
    </row>
    <row r="1674" customFormat="false" ht="11.25" hidden="false" customHeight="false" outlineLevel="0" collapsed="false">
      <c r="A1674" s="199" t="n">
        <v>37216</v>
      </c>
      <c r="B1674" s="192" t="n">
        <v>37216</v>
      </c>
      <c r="C1674" s="306" t="str">
        <f aca="false">VLOOKUP($B1674,data!$A$6:$M$15000,12)</f>
        <v>N/A</v>
      </c>
      <c r="D1674" s="9" t="n">
        <f aca="false">IF(B1674&lt;&gt;"",MONTH(B1674),0)</f>
        <v>11</v>
      </c>
      <c r="E1674" s="306" t="e">
        <f aca="false">AVERAGE(C1668:C1674)</f>
        <v>#DIV/0!</v>
      </c>
      <c r="F1674" s="306" t="e">
        <f aca="false">AVERAGE(C1644:C1674)</f>
        <v>#DIV/0!</v>
      </c>
    </row>
    <row r="1675" customFormat="false" ht="11.25" hidden="false" customHeight="false" outlineLevel="0" collapsed="false">
      <c r="A1675" s="199" t="n">
        <v>37217</v>
      </c>
      <c r="B1675" s="192" t="n">
        <v>37217</v>
      </c>
      <c r="C1675" s="306" t="str">
        <f aca="false">VLOOKUP($B1675,data!$A$6:$M$15000,12)</f>
        <v>N/A</v>
      </c>
      <c r="D1675" s="9" t="n">
        <f aca="false">IF(B1675&lt;&gt;"",MONTH(B1675),0)</f>
        <v>11</v>
      </c>
      <c r="E1675" s="306" t="e">
        <f aca="false">AVERAGE(C1669:C1675)</f>
        <v>#DIV/0!</v>
      </c>
      <c r="F1675" s="306" t="e">
        <f aca="false">AVERAGE(C1645:C1675)</f>
        <v>#DIV/0!</v>
      </c>
    </row>
    <row r="1676" customFormat="false" ht="11.25" hidden="false" customHeight="false" outlineLevel="0" collapsed="false">
      <c r="A1676" s="199" t="n">
        <v>37218</v>
      </c>
      <c r="B1676" s="192" t="n">
        <v>37218</v>
      </c>
      <c r="C1676" s="306" t="str">
        <f aca="false">VLOOKUP($B1676,data!$A$6:$M$15000,12)</f>
        <v>N/A</v>
      </c>
      <c r="D1676" s="9" t="n">
        <f aca="false">IF(B1676&lt;&gt;"",MONTH(B1676),0)</f>
        <v>11</v>
      </c>
      <c r="E1676" s="306" t="e">
        <f aca="false">AVERAGE(C1670:C1676)</f>
        <v>#DIV/0!</v>
      </c>
      <c r="F1676" s="306" t="e">
        <f aca="false">AVERAGE(C1646:C1676)</f>
        <v>#DIV/0!</v>
      </c>
    </row>
    <row r="1677" customFormat="false" ht="11.25" hidden="false" customHeight="false" outlineLevel="0" collapsed="false">
      <c r="A1677" s="199" t="n">
        <v>37219</v>
      </c>
      <c r="B1677" s="192" t="n">
        <v>37219</v>
      </c>
      <c r="C1677" s="306" t="str">
        <f aca="false">VLOOKUP($B1677,data!$A$6:$M$15000,12)</f>
        <v>N/A</v>
      </c>
      <c r="D1677" s="9" t="n">
        <f aca="false">IF(B1677&lt;&gt;"",MONTH(B1677),0)</f>
        <v>11</v>
      </c>
      <c r="E1677" s="306" t="e">
        <f aca="false">AVERAGE(C1671:C1677)</f>
        <v>#DIV/0!</v>
      </c>
      <c r="F1677" s="306" t="e">
        <f aca="false">AVERAGE(C1647:C1677)</f>
        <v>#DIV/0!</v>
      </c>
    </row>
    <row r="1678" customFormat="false" ht="11.25" hidden="false" customHeight="false" outlineLevel="0" collapsed="false">
      <c r="A1678" s="199" t="n">
        <v>37220</v>
      </c>
      <c r="B1678" s="192" t="n">
        <v>37220</v>
      </c>
      <c r="C1678" s="306" t="str">
        <f aca="false">VLOOKUP($B1678,data!$A$6:$M$15000,12)</f>
        <v>N/A</v>
      </c>
      <c r="D1678" s="9" t="n">
        <f aca="false">IF(B1678&lt;&gt;"",MONTH(B1678),0)</f>
        <v>11</v>
      </c>
      <c r="E1678" s="306" t="e">
        <f aca="false">AVERAGE(C1672:C1678)</f>
        <v>#DIV/0!</v>
      </c>
      <c r="F1678" s="306" t="e">
        <f aca="false">AVERAGE(C1648:C1678)</f>
        <v>#DIV/0!</v>
      </c>
    </row>
    <row r="1679" customFormat="false" ht="11.25" hidden="false" customHeight="false" outlineLevel="0" collapsed="false">
      <c r="A1679" s="199" t="n">
        <v>37221</v>
      </c>
      <c r="B1679" s="192" t="n">
        <v>37221</v>
      </c>
      <c r="C1679" s="306" t="str">
        <f aca="false">VLOOKUP($B1679,data!$A$6:$M$15000,12)</f>
        <v>N/A</v>
      </c>
      <c r="D1679" s="9" t="n">
        <f aca="false">IF(B1679&lt;&gt;"",MONTH(B1679),0)</f>
        <v>11</v>
      </c>
      <c r="E1679" s="306" t="e">
        <f aca="false">AVERAGE(C1673:C1679)</f>
        <v>#DIV/0!</v>
      </c>
      <c r="F1679" s="306" t="e">
        <f aca="false">AVERAGE(C1649:C1679)</f>
        <v>#DIV/0!</v>
      </c>
    </row>
    <row r="1680" customFormat="false" ht="11.25" hidden="false" customHeight="false" outlineLevel="0" collapsed="false">
      <c r="A1680" s="199" t="n">
        <v>37222</v>
      </c>
      <c r="B1680" s="192" t="n">
        <v>37222</v>
      </c>
      <c r="C1680" s="306" t="str">
        <f aca="false">VLOOKUP($B1680,data!$A$6:$M$15000,12)</f>
        <v>N/A</v>
      </c>
      <c r="D1680" s="9" t="n">
        <f aca="false">IF(B1680&lt;&gt;"",MONTH(B1680),0)</f>
        <v>11</v>
      </c>
      <c r="E1680" s="306" t="e">
        <f aca="false">AVERAGE(C1674:C1680)</f>
        <v>#DIV/0!</v>
      </c>
      <c r="F1680" s="306" t="e">
        <f aca="false">AVERAGE(C1650:C1680)</f>
        <v>#DIV/0!</v>
      </c>
    </row>
    <row r="1681" customFormat="false" ht="11.25" hidden="false" customHeight="false" outlineLevel="0" collapsed="false">
      <c r="A1681" s="199" t="n">
        <v>37223</v>
      </c>
      <c r="B1681" s="192" t="n">
        <v>37223</v>
      </c>
      <c r="C1681" s="306" t="str">
        <f aca="false">VLOOKUP($B1681,data!$A$6:$M$15000,12)</f>
        <v>N/A</v>
      </c>
      <c r="D1681" s="9" t="n">
        <f aca="false">IF(B1681&lt;&gt;"",MONTH(B1681),0)</f>
        <v>11</v>
      </c>
      <c r="E1681" s="306" t="e">
        <f aca="false">AVERAGE(C1675:C1681)</f>
        <v>#DIV/0!</v>
      </c>
      <c r="F1681" s="306" t="e">
        <f aca="false">AVERAGE(C1651:C1681)</f>
        <v>#DIV/0!</v>
      </c>
    </row>
    <row r="1682" customFormat="false" ht="11.25" hidden="false" customHeight="false" outlineLevel="0" collapsed="false">
      <c r="A1682" s="199" t="n">
        <v>37224</v>
      </c>
      <c r="B1682" s="192" t="n">
        <v>37224</v>
      </c>
      <c r="C1682" s="306" t="str">
        <f aca="false">VLOOKUP($B1682,data!$A$6:$M$15000,12)</f>
        <v>N/A</v>
      </c>
      <c r="D1682" s="9" t="n">
        <f aca="false">IF(B1682&lt;&gt;"",MONTH(B1682),0)</f>
        <v>11</v>
      </c>
      <c r="E1682" s="306" t="e">
        <f aca="false">AVERAGE(C1676:C1682)</f>
        <v>#DIV/0!</v>
      </c>
      <c r="F1682" s="306" t="e">
        <f aca="false">AVERAGE(C1652:C1682)</f>
        <v>#DIV/0!</v>
      </c>
    </row>
    <row r="1683" customFormat="false" ht="11.25" hidden="false" customHeight="false" outlineLevel="0" collapsed="false">
      <c r="A1683" s="199" t="n">
        <v>37225</v>
      </c>
      <c r="B1683" s="192" t="n">
        <v>37225</v>
      </c>
      <c r="C1683" s="306" t="str">
        <f aca="false">VLOOKUP($B1683,data!$A$6:$M$15000,12)</f>
        <v>N/A</v>
      </c>
      <c r="D1683" s="9" t="n">
        <f aca="false">IF(B1683&lt;&gt;"",MONTH(B1683),0)</f>
        <v>11</v>
      </c>
      <c r="E1683" s="306" t="e">
        <f aca="false">AVERAGE(C1677:C1683)</f>
        <v>#DIV/0!</v>
      </c>
      <c r="F1683" s="306" t="e">
        <f aca="false">AVERAGE(C1653:C1683)</f>
        <v>#DIV/0!</v>
      </c>
    </row>
    <row r="1684" customFormat="false" ht="11.25" hidden="false" customHeight="false" outlineLevel="0" collapsed="false">
      <c r="A1684" s="199" t="n">
        <v>37226</v>
      </c>
      <c r="B1684" s="192" t="n">
        <v>37226</v>
      </c>
      <c r="C1684" s="306" t="str">
        <f aca="false">VLOOKUP($B1684,data!$A$6:$M$15000,12)</f>
        <v>N/A</v>
      </c>
      <c r="D1684" s="9" t="n">
        <f aca="false">IF(B1684&lt;&gt;"",MONTH(B1684),0)</f>
        <v>12</v>
      </c>
      <c r="E1684" s="306" t="e">
        <f aca="false">AVERAGE(C1678:C1684)</f>
        <v>#DIV/0!</v>
      </c>
      <c r="F1684" s="306" t="e">
        <f aca="false">AVERAGE(C1654:C1684)</f>
        <v>#DIV/0!</v>
      </c>
    </row>
    <row r="1685" customFormat="false" ht="11.25" hidden="false" customHeight="false" outlineLevel="0" collapsed="false">
      <c r="A1685" s="199" t="n">
        <v>37227</v>
      </c>
      <c r="B1685" s="192" t="n">
        <v>37227</v>
      </c>
      <c r="C1685" s="306" t="str">
        <f aca="false">VLOOKUP($B1685,data!$A$6:$M$15000,12)</f>
        <v>N/A</v>
      </c>
      <c r="D1685" s="9" t="n">
        <f aca="false">IF(B1685&lt;&gt;"",MONTH(B1685),0)</f>
        <v>12</v>
      </c>
      <c r="E1685" s="306" t="e">
        <f aca="false">AVERAGE(C1679:C1685)</f>
        <v>#DIV/0!</v>
      </c>
      <c r="F1685" s="306" t="e">
        <f aca="false">AVERAGE(C1655:C1685)</f>
        <v>#DIV/0!</v>
      </c>
    </row>
    <row r="1686" customFormat="false" ht="11.25" hidden="false" customHeight="false" outlineLevel="0" collapsed="false">
      <c r="A1686" s="199" t="n">
        <v>37228</v>
      </c>
      <c r="B1686" s="192" t="n">
        <v>37228</v>
      </c>
      <c r="C1686" s="306" t="str">
        <f aca="false">VLOOKUP($B1686,data!$A$6:$M$15000,12)</f>
        <v>N/A</v>
      </c>
      <c r="D1686" s="9" t="n">
        <f aca="false">IF(B1686&lt;&gt;"",MONTH(B1686),0)</f>
        <v>12</v>
      </c>
      <c r="E1686" s="306" t="e">
        <f aca="false">AVERAGE(C1680:C1686)</f>
        <v>#DIV/0!</v>
      </c>
      <c r="F1686" s="306" t="e">
        <f aca="false">AVERAGE(C1656:C1686)</f>
        <v>#DIV/0!</v>
      </c>
    </row>
    <row r="1687" customFormat="false" ht="11.25" hidden="false" customHeight="false" outlineLevel="0" collapsed="false">
      <c r="A1687" s="199" t="n">
        <v>37229</v>
      </c>
      <c r="B1687" s="192" t="n">
        <v>37229</v>
      </c>
      <c r="C1687" s="306" t="str">
        <f aca="false">VLOOKUP($B1687,data!$A$6:$M$15000,12)</f>
        <v>N/A</v>
      </c>
      <c r="D1687" s="9" t="n">
        <f aca="false">IF(B1687&lt;&gt;"",MONTH(B1687),0)</f>
        <v>12</v>
      </c>
      <c r="E1687" s="306" t="e">
        <f aca="false">AVERAGE(C1681:C1687)</f>
        <v>#DIV/0!</v>
      </c>
      <c r="F1687" s="306" t="e">
        <f aca="false">AVERAGE(C1657:C1687)</f>
        <v>#DIV/0!</v>
      </c>
    </row>
    <row r="1688" customFormat="false" ht="11.25" hidden="false" customHeight="false" outlineLevel="0" collapsed="false">
      <c r="A1688" s="199" t="n">
        <v>37230</v>
      </c>
      <c r="B1688" s="192" t="n">
        <v>37230</v>
      </c>
      <c r="C1688" s="306" t="str">
        <f aca="false">VLOOKUP($B1688,data!$A$6:$M$15000,12)</f>
        <v>N/A</v>
      </c>
      <c r="D1688" s="9" t="n">
        <f aca="false">IF(B1688&lt;&gt;"",MONTH(B1688),0)</f>
        <v>12</v>
      </c>
      <c r="E1688" s="306" t="e">
        <f aca="false">AVERAGE(C1682:C1688)</f>
        <v>#DIV/0!</v>
      </c>
      <c r="F1688" s="306" t="e">
        <f aca="false">AVERAGE(C1658:C1688)</f>
        <v>#DIV/0!</v>
      </c>
    </row>
    <row r="1689" customFormat="false" ht="11.25" hidden="false" customHeight="false" outlineLevel="0" collapsed="false">
      <c r="A1689" s="199" t="n">
        <v>37231</v>
      </c>
      <c r="B1689" s="192" t="n">
        <v>37231</v>
      </c>
      <c r="C1689" s="306" t="str">
        <f aca="false">VLOOKUP($B1689,data!$A$6:$M$15000,12)</f>
        <v>N/A</v>
      </c>
      <c r="D1689" s="9" t="n">
        <f aca="false">IF(B1689&lt;&gt;"",MONTH(B1689),0)</f>
        <v>12</v>
      </c>
      <c r="E1689" s="306" t="e">
        <f aca="false">AVERAGE(C1683:C1689)</f>
        <v>#DIV/0!</v>
      </c>
      <c r="F1689" s="306" t="e">
        <f aca="false">AVERAGE(C1659:C1689)</f>
        <v>#DIV/0!</v>
      </c>
    </row>
    <row r="1690" customFormat="false" ht="11.25" hidden="false" customHeight="false" outlineLevel="0" collapsed="false">
      <c r="A1690" s="199" t="n">
        <v>37232</v>
      </c>
      <c r="B1690" s="192" t="n">
        <v>37232</v>
      </c>
      <c r="C1690" s="306" t="str">
        <f aca="false">VLOOKUP($B1690,data!$A$6:$M$15000,12)</f>
        <v>N/A</v>
      </c>
      <c r="D1690" s="9" t="n">
        <f aca="false">IF(B1690&lt;&gt;"",MONTH(B1690),0)</f>
        <v>12</v>
      </c>
      <c r="E1690" s="306" t="e">
        <f aca="false">AVERAGE(C1684:C1690)</f>
        <v>#DIV/0!</v>
      </c>
      <c r="F1690" s="306" t="e">
        <f aca="false">AVERAGE(C1660:C1690)</f>
        <v>#DIV/0!</v>
      </c>
    </row>
    <row r="1691" customFormat="false" ht="11.25" hidden="false" customHeight="false" outlineLevel="0" collapsed="false">
      <c r="A1691" s="199" t="n">
        <v>37233</v>
      </c>
      <c r="B1691" s="192" t="n">
        <v>37233</v>
      </c>
      <c r="C1691" s="306" t="str">
        <f aca="false">VLOOKUP($B1691,data!$A$6:$M$15000,12)</f>
        <v>N/A</v>
      </c>
      <c r="D1691" s="9" t="n">
        <f aca="false">IF(B1691&lt;&gt;"",MONTH(B1691),0)</f>
        <v>12</v>
      </c>
      <c r="E1691" s="306" t="e">
        <f aca="false">AVERAGE(C1685:C1691)</f>
        <v>#DIV/0!</v>
      </c>
      <c r="F1691" s="306" t="e">
        <f aca="false">AVERAGE(C1661:C1691)</f>
        <v>#DIV/0!</v>
      </c>
    </row>
    <row r="1692" customFormat="false" ht="11.25" hidden="false" customHeight="false" outlineLevel="0" collapsed="false">
      <c r="A1692" s="199" t="n">
        <v>37234</v>
      </c>
      <c r="B1692" s="192" t="n">
        <v>37234</v>
      </c>
      <c r="C1692" s="306" t="str">
        <f aca="false">VLOOKUP($B1692,data!$A$6:$M$15000,12)</f>
        <v>N/A</v>
      </c>
      <c r="D1692" s="9" t="n">
        <f aca="false">IF(B1692&lt;&gt;"",MONTH(B1692),0)</f>
        <v>12</v>
      </c>
      <c r="E1692" s="306" t="e">
        <f aca="false">AVERAGE(C1686:C1692)</f>
        <v>#DIV/0!</v>
      </c>
      <c r="F1692" s="306" t="e">
        <f aca="false">AVERAGE(C1662:C1692)</f>
        <v>#DIV/0!</v>
      </c>
    </row>
    <row r="1693" customFormat="false" ht="11.25" hidden="false" customHeight="false" outlineLevel="0" collapsed="false">
      <c r="A1693" s="199" t="n">
        <v>37235</v>
      </c>
      <c r="B1693" s="192" t="n">
        <v>37235</v>
      </c>
      <c r="C1693" s="306" t="str">
        <f aca="false">VLOOKUP($B1693,data!$A$6:$M$15000,12)</f>
        <v>N/A</v>
      </c>
      <c r="D1693" s="9" t="n">
        <f aca="false">IF(B1693&lt;&gt;"",MONTH(B1693),0)</f>
        <v>12</v>
      </c>
      <c r="E1693" s="306" t="e">
        <f aca="false">AVERAGE(C1687:C1693)</f>
        <v>#DIV/0!</v>
      </c>
      <c r="F1693" s="306" t="e">
        <f aca="false">AVERAGE(C1663:C1693)</f>
        <v>#DIV/0!</v>
      </c>
    </row>
    <row r="1694" customFormat="false" ht="11.25" hidden="false" customHeight="false" outlineLevel="0" collapsed="false">
      <c r="A1694" s="199" t="n">
        <v>37236</v>
      </c>
      <c r="B1694" s="192" t="n">
        <v>37236</v>
      </c>
      <c r="C1694" s="306" t="str">
        <f aca="false">VLOOKUP($B1694,data!$A$6:$M$15000,12)</f>
        <v>N/A</v>
      </c>
      <c r="D1694" s="9" t="n">
        <f aca="false">IF(B1694&lt;&gt;"",MONTH(B1694),0)</f>
        <v>12</v>
      </c>
      <c r="E1694" s="306" t="e">
        <f aca="false">AVERAGE(C1688:C1694)</f>
        <v>#DIV/0!</v>
      </c>
      <c r="F1694" s="306" t="e">
        <f aca="false">AVERAGE(C1664:C1694)</f>
        <v>#DIV/0!</v>
      </c>
    </row>
    <row r="1695" customFormat="false" ht="11.25" hidden="false" customHeight="false" outlineLevel="0" collapsed="false">
      <c r="A1695" s="199" t="n">
        <v>37237</v>
      </c>
      <c r="B1695" s="192" t="n">
        <v>37237</v>
      </c>
      <c r="C1695" s="306" t="str">
        <f aca="false">VLOOKUP($B1695,data!$A$6:$M$15000,12)</f>
        <v>N/A</v>
      </c>
      <c r="D1695" s="9" t="n">
        <f aca="false">IF(B1695&lt;&gt;"",MONTH(B1695),0)</f>
        <v>12</v>
      </c>
      <c r="E1695" s="306" t="e">
        <f aca="false">AVERAGE(C1689:C1695)</f>
        <v>#DIV/0!</v>
      </c>
      <c r="F1695" s="306" t="e">
        <f aca="false">AVERAGE(C1665:C1695)</f>
        <v>#DIV/0!</v>
      </c>
    </row>
    <row r="1696" customFormat="false" ht="11.25" hidden="false" customHeight="false" outlineLevel="0" collapsed="false">
      <c r="A1696" s="199" t="n">
        <v>37238</v>
      </c>
      <c r="B1696" s="192" t="n">
        <v>37238</v>
      </c>
      <c r="C1696" s="306" t="str">
        <f aca="false">VLOOKUP($B1696,data!$A$6:$M$15000,12)</f>
        <v>N/A</v>
      </c>
      <c r="D1696" s="9" t="n">
        <f aca="false">IF(B1696&lt;&gt;"",MONTH(B1696),0)</f>
        <v>12</v>
      </c>
      <c r="E1696" s="306" t="e">
        <f aca="false">AVERAGE(C1690:C1696)</f>
        <v>#DIV/0!</v>
      </c>
      <c r="F1696" s="306" t="e">
        <f aca="false">AVERAGE(C1666:C1696)</f>
        <v>#DIV/0!</v>
      </c>
    </row>
    <row r="1697" customFormat="false" ht="11.25" hidden="false" customHeight="false" outlineLevel="0" collapsed="false">
      <c r="A1697" s="199" t="n">
        <v>37239</v>
      </c>
      <c r="B1697" s="192" t="n">
        <v>37239</v>
      </c>
      <c r="C1697" s="306" t="str">
        <f aca="false">VLOOKUP($B1697,data!$A$6:$M$15000,12)</f>
        <v>N/A</v>
      </c>
      <c r="D1697" s="9" t="n">
        <f aca="false">IF(B1697&lt;&gt;"",MONTH(B1697),0)</f>
        <v>12</v>
      </c>
      <c r="E1697" s="306" t="e">
        <f aca="false">AVERAGE(C1691:C1697)</f>
        <v>#DIV/0!</v>
      </c>
      <c r="F1697" s="306" t="e">
        <f aca="false">AVERAGE(C1667:C1697)</f>
        <v>#DIV/0!</v>
      </c>
    </row>
    <row r="1698" customFormat="false" ht="11.25" hidden="false" customHeight="false" outlineLevel="0" collapsed="false">
      <c r="A1698" s="199" t="n">
        <v>37240</v>
      </c>
      <c r="B1698" s="192" t="n">
        <v>37240</v>
      </c>
      <c r="C1698" s="306" t="str">
        <f aca="false">VLOOKUP($B1698,data!$A$6:$M$15000,12)</f>
        <v>N/A</v>
      </c>
      <c r="D1698" s="9" t="n">
        <f aca="false">IF(B1698&lt;&gt;"",MONTH(B1698),0)</f>
        <v>12</v>
      </c>
      <c r="E1698" s="306" t="e">
        <f aca="false">AVERAGE(C1692:C1698)</f>
        <v>#DIV/0!</v>
      </c>
      <c r="F1698" s="306" t="e">
        <f aca="false">AVERAGE(C1668:C1698)</f>
        <v>#DIV/0!</v>
      </c>
    </row>
    <row r="1699" customFormat="false" ht="11.25" hidden="false" customHeight="false" outlineLevel="0" collapsed="false">
      <c r="A1699" s="199" t="n">
        <v>37241</v>
      </c>
      <c r="B1699" s="192" t="n">
        <v>37241</v>
      </c>
      <c r="C1699" s="306" t="str">
        <f aca="false">VLOOKUP($B1699,data!$A$6:$M$15000,12)</f>
        <v>N/A</v>
      </c>
      <c r="D1699" s="9" t="n">
        <f aca="false">IF(B1699&lt;&gt;"",MONTH(B1699),0)</f>
        <v>12</v>
      </c>
      <c r="E1699" s="306" t="e">
        <f aca="false">AVERAGE(C1693:C1699)</f>
        <v>#DIV/0!</v>
      </c>
      <c r="F1699" s="306" t="e">
        <f aca="false">AVERAGE(C1669:C1699)</f>
        <v>#DIV/0!</v>
      </c>
    </row>
    <row r="1700" customFormat="false" ht="11.25" hidden="false" customHeight="false" outlineLevel="0" collapsed="false">
      <c r="A1700" s="199" t="n">
        <v>37242</v>
      </c>
      <c r="B1700" s="192" t="n">
        <v>37242</v>
      </c>
      <c r="C1700" s="306" t="str">
        <f aca="false">VLOOKUP($B1700,data!$A$6:$M$15000,12)</f>
        <v>N/A</v>
      </c>
      <c r="D1700" s="9" t="n">
        <f aca="false">IF(B1700&lt;&gt;"",MONTH(B1700),0)</f>
        <v>12</v>
      </c>
      <c r="E1700" s="306" t="e">
        <f aca="false">AVERAGE(C1694:C1700)</f>
        <v>#DIV/0!</v>
      </c>
      <c r="F1700" s="306" t="e">
        <f aca="false">AVERAGE(C1670:C1700)</f>
        <v>#DIV/0!</v>
      </c>
    </row>
    <row r="1701" customFormat="false" ht="11.25" hidden="false" customHeight="false" outlineLevel="0" collapsed="false">
      <c r="A1701" s="199" t="n">
        <v>37243</v>
      </c>
      <c r="B1701" s="192" t="n">
        <v>37243</v>
      </c>
      <c r="C1701" s="306" t="str">
        <f aca="false">VLOOKUP($B1701,data!$A$6:$M$15000,12)</f>
        <v>N/A</v>
      </c>
      <c r="D1701" s="9" t="n">
        <f aca="false">IF(B1701&lt;&gt;"",MONTH(B1701),0)</f>
        <v>12</v>
      </c>
      <c r="E1701" s="306" t="e">
        <f aca="false">AVERAGE(C1695:C1701)</f>
        <v>#DIV/0!</v>
      </c>
      <c r="F1701" s="306" t="e">
        <f aca="false">AVERAGE(C1671:C1701)</f>
        <v>#DIV/0!</v>
      </c>
    </row>
    <row r="1702" customFormat="false" ht="11.25" hidden="false" customHeight="false" outlineLevel="0" collapsed="false">
      <c r="A1702" s="199" t="n">
        <v>37244</v>
      </c>
      <c r="B1702" s="192" t="n">
        <v>37244</v>
      </c>
      <c r="C1702" s="306" t="str">
        <f aca="false">VLOOKUP($B1702,data!$A$6:$M$15000,12)</f>
        <v>N/A</v>
      </c>
      <c r="D1702" s="9" t="n">
        <f aca="false">IF(B1702&lt;&gt;"",MONTH(B1702),0)</f>
        <v>12</v>
      </c>
      <c r="E1702" s="306" t="e">
        <f aca="false">AVERAGE(C1696:C1702)</f>
        <v>#DIV/0!</v>
      </c>
      <c r="F1702" s="306" t="e">
        <f aca="false">AVERAGE(C1672:C1702)</f>
        <v>#DIV/0!</v>
      </c>
    </row>
    <row r="1703" customFormat="false" ht="11.25" hidden="false" customHeight="false" outlineLevel="0" collapsed="false">
      <c r="A1703" s="199" t="n">
        <v>37245</v>
      </c>
      <c r="B1703" s="192" t="n">
        <v>37245</v>
      </c>
      <c r="C1703" s="306" t="str">
        <f aca="false">VLOOKUP($B1703,data!$A$6:$M$15000,12)</f>
        <v>N/A</v>
      </c>
      <c r="D1703" s="9" t="n">
        <f aca="false">IF(B1703&lt;&gt;"",MONTH(B1703),0)</f>
        <v>12</v>
      </c>
      <c r="E1703" s="306" t="e">
        <f aca="false">AVERAGE(C1697:C1703)</f>
        <v>#DIV/0!</v>
      </c>
      <c r="F1703" s="306" t="e">
        <f aca="false">AVERAGE(C1673:C1703)</f>
        <v>#DIV/0!</v>
      </c>
    </row>
    <row r="1704" customFormat="false" ht="11.25" hidden="false" customHeight="false" outlineLevel="0" collapsed="false">
      <c r="A1704" s="199" t="n">
        <v>37246</v>
      </c>
      <c r="B1704" s="192" t="n">
        <v>37246</v>
      </c>
      <c r="C1704" s="306" t="str">
        <f aca="false">VLOOKUP($B1704,data!$A$6:$M$15000,12)</f>
        <v>N/A</v>
      </c>
      <c r="D1704" s="9" t="n">
        <f aca="false">IF(B1704&lt;&gt;"",MONTH(B1704),0)</f>
        <v>12</v>
      </c>
      <c r="E1704" s="306" t="e">
        <f aca="false">AVERAGE(C1698:C1704)</f>
        <v>#DIV/0!</v>
      </c>
      <c r="F1704" s="306" t="e">
        <f aca="false">AVERAGE(C1674:C1704)</f>
        <v>#DIV/0!</v>
      </c>
    </row>
    <row r="1705" customFormat="false" ht="11.25" hidden="false" customHeight="false" outlineLevel="0" collapsed="false">
      <c r="A1705" s="199" t="n">
        <v>37247</v>
      </c>
      <c r="B1705" s="192" t="n">
        <v>37247</v>
      </c>
      <c r="C1705" s="306" t="str">
        <f aca="false">VLOOKUP($B1705,data!$A$6:$M$15000,12)</f>
        <v>N/A</v>
      </c>
      <c r="D1705" s="9" t="n">
        <f aca="false">IF(B1705&lt;&gt;"",MONTH(B1705),0)</f>
        <v>12</v>
      </c>
      <c r="E1705" s="306" t="e">
        <f aca="false">AVERAGE(C1699:C1705)</f>
        <v>#DIV/0!</v>
      </c>
      <c r="F1705" s="306" t="e">
        <f aca="false">AVERAGE(C1675:C1705)</f>
        <v>#DIV/0!</v>
      </c>
    </row>
    <row r="1706" customFormat="false" ht="11.25" hidden="false" customHeight="false" outlineLevel="0" collapsed="false">
      <c r="A1706" s="199" t="n">
        <v>37248</v>
      </c>
      <c r="B1706" s="192" t="n">
        <v>37248</v>
      </c>
      <c r="C1706" s="306" t="str">
        <f aca="false">VLOOKUP($B1706,data!$A$6:$M$15000,12)</f>
        <v>N/A</v>
      </c>
      <c r="D1706" s="9" t="n">
        <f aca="false">IF(B1706&lt;&gt;"",MONTH(B1706),0)</f>
        <v>12</v>
      </c>
      <c r="E1706" s="306" t="e">
        <f aca="false">AVERAGE(C1700:C1706)</f>
        <v>#DIV/0!</v>
      </c>
      <c r="F1706" s="306" t="e">
        <f aca="false">AVERAGE(C1676:C1706)</f>
        <v>#DIV/0!</v>
      </c>
    </row>
    <row r="1707" customFormat="false" ht="11.25" hidden="false" customHeight="false" outlineLevel="0" collapsed="false">
      <c r="A1707" s="199" t="n">
        <v>37249</v>
      </c>
      <c r="B1707" s="192" t="n">
        <v>37249</v>
      </c>
      <c r="C1707" s="306" t="str">
        <f aca="false">VLOOKUP($B1707,data!$A$6:$M$15000,12)</f>
        <v>N/A</v>
      </c>
      <c r="D1707" s="9" t="n">
        <f aca="false">IF(B1707&lt;&gt;"",MONTH(B1707),0)</f>
        <v>12</v>
      </c>
      <c r="E1707" s="306" t="e">
        <f aca="false">AVERAGE(C1701:C1707)</f>
        <v>#DIV/0!</v>
      </c>
      <c r="F1707" s="306" t="e">
        <f aca="false">AVERAGE(C1677:C1707)</f>
        <v>#DIV/0!</v>
      </c>
    </row>
    <row r="1708" customFormat="false" ht="11.25" hidden="false" customHeight="false" outlineLevel="0" collapsed="false">
      <c r="A1708" s="199" t="n">
        <v>37250</v>
      </c>
      <c r="B1708" s="192" t="n">
        <v>37250</v>
      </c>
      <c r="C1708" s="306" t="str">
        <f aca="false">VLOOKUP($B1708,data!$A$6:$M$15000,12)</f>
        <v>N/A</v>
      </c>
      <c r="D1708" s="9" t="n">
        <f aca="false">IF(B1708&lt;&gt;"",MONTH(B1708),0)</f>
        <v>12</v>
      </c>
      <c r="E1708" s="306" t="e">
        <f aca="false">AVERAGE(C1702:C1708)</f>
        <v>#DIV/0!</v>
      </c>
      <c r="F1708" s="306" t="e">
        <f aca="false">AVERAGE(C1678:C1708)</f>
        <v>#DIV/0!</v>
      </c>
    </row>
    <row r="1709" customFormat="false" ht="11.25" hidden="false" customHeight="false" outlineLevel="0" collapsed="false">
      <c r="A1709" s="199" t="n">
        <v>37251</v>
      </c>
      <c r="B1709" s="192" t="n">
        <v>37251</v>
      </c>
      <c r="C1709" s="306" t="str">
        <f aca="false">VLOOKUP($B1709,data!$A$6:$M$15000,12)</f>
        <v>N/A</v>
      </c>
      <c r="D1709" s="9" t="n">
        <f aca="false">IF(B1709&lt;&gt;"",MONTH(B1709),0)</f>
        <v>12</v>
      </c>
      <c r="E1709" s="306" t="e">
        <f aca="false">AVERAGE(C1703:C1709)</f>
        <v>#DIV/0!</v>
      </c>
      <c r="F1709" s="306" t="e">
        <f aca="false">AVERAGE(C1679:C1709)</f>
        <v>#DIV/0!</v>
      </c>
    </row>
    <row r="1710" customFormat="false" ht="11.25" hidden="false" customHeight="false" outlineLevel="0" collapsed="false">
      <c r="A1710" s="199" t="n">
        <v>37252</v>
      </c>
      <c r="B1710" s="192" t="n">
        <v>37252</v>
      </c>
      <c r="C1710" s="306" t="str">
        <f aca="false">VLOOKUP($B1710,data!$A$6:$M$15000,12)</f>
        <v>N/A</v>
      </c>
      <c r="D1710" s="9" t="n">
        <f aca="false">IF(B1710&lt;&gt;"",MONTH(B1710),0)</f>
        <v>12</v>
      </c>
      <c r="E1710" s="306" t="e">
        <f aca="false">AVERAGE(C1704:C1710)</f>
        <v>#DIV/0!</v>
      </c>
      <c r="F1710" s="306" t="e">
        <f aca="false">AVERAGE(C1680:C1710)</f>
        <v>#DIV/0!</v>
      </c>
    </row>
    <row r="1711" customFormat="false" ht="11.25" hidden="false" customHeight="false" outlineLevel="0" collapsed="false">
      <c r="A1711" s="199" t="n">
        <v>37253</v>
      </c>
      <c r="B1711" s="192" t="n">
        <v>37253</v>
      </c>
      <c r="C1711" s="306" t="str">
        <f aca="false">VLOOKUP($B1711,data!$A$6:$M$15000,12)</f>
        <v>N/A</v>
      </c>
      <c r="D1711" s="9" t="n">
        <f aca="false">IF(B1711&lt;&gt;"",MONTH(B1711),0)</f>
        <v>12</v>
      </c>
      <c r="E1711" s="306" t="e">
        <f aca="false">AVERAGE(C1705:C1711)</f>
        <v>#DIV/0!</v>
      </c>
      <c r="F1711" s="306" t="e">
        <f aca="false">AVERAGE(C1681:C1711)</f>
        <v>#DIV/0!</v>
      </c>
    </row>
    <row r="1712" customFormat="false" ht="11.25" hidden="false" customHeight="false" outlineLevel="0" collapsed="false">
      <c r="A1712" s="199" t="n">
        <v>37254</v>
      </c>
      <c r="B1712" s="192" t="n">
        <v>37254</v>
      </c>
      <c r="C1712" s="306" t="str">
        <f aca="false">VLOOKUP($B1712,data!$A$6:$M$15000,12)</f>
        <v>N/A</v>
      </c>
      <c r="D1712" s="9" t="n">
        <f aca="false">IF(B1712&lt;&gt;"",MONTH(B1712),0)</f>
        <v>12</v>
      </c>
      <c r="E1712" s="306" t="e">
        <f aca="false">AVERAGE(C1706:C1712)</f>
        <v>#DIV/0!</v>
      </c>
      <c r="F1712" s="306" t="e">
        <f aca="false">AVERAGE(C1682:C1712)</f>
        <v>#DIV/0!</v>
      </c>
    </row>
    <row r="1713" customFormat="false" ht="11.25" hidden="false" customHeight="false" outlineLevel="0" collapsed="false">
      <c r="A1713" s="199" t="n">
        <v>37255</v>
      </c>
      <c r="B1713" s="192" t="n">
        <v>37255</v>
      </c>
      <c r="C1713" s="306" t="str">
        <f aca="false">VLOOKUP($B1713,data!$A$6:$M$15000,12)</f>
        <v>N/A</v>
      </c>
      <c r="D1713" s="9" t="n">
        <f aca="false">IF(B1713&lt;&gt;"",MONTH(B1713),0)</f>
        <v>12</v>
      </c>
      <c r="E1713" s="306" t="e">
        <f aca="false">AVERAGE(C1707:C1713)</f>
        <v>#DIV/0!</v>
      </c>
      <c r="F1713" s="306" t="e">
        <f aca="false">AVERAGE(C1683:C1713)</f>
        <v>#DIV/0!</v>
      </c>
    </row>
    <row r="1714" customFormat="false" ht="11.25" hidden="false" customHeight="false" outlineLevel="0" collapsed="false">
      <c r="A1714" s="199" t="n">
        <v>37256</v>
      </c>
      <c r="B1714" s="192" t="n">
        <v>37256</v>
      </c>
      <c r="C1714" s="306" t="str">
        <f aca="false">VLOOKUP($B1714,data!$A$6:$M$15000,12)</f>
        <v>N/A</v>
      </c>
      <c r="D1714" s="9" t="n">
        <f aca="false">IF(B1714&lt;&gt;"",MONTH(B1714),0)</f>
        <v>12</v>
      </c>
      <c r="E1714" s="306" t="e">
        <f aca="false">AVERAGE(C1708:C1714)</f>
        <v>#DIV/0!</v>
      </c>
      <c r="F1714" s="306" t="e">
        <f aca="false">AVERAGE(C1684:C1714)</f>
        <v>#DIV/0!</v>
      </c>
    </row>
    <row r="1715" customFormat="false" ht="11.25" hidden="false" customHeight="false" outlineLevel="0" collapsed="false">
      <c r="A1715" s="199" t="n">
        <v>37257</v>
      </c>
      <c r="B1715" s="192" t="n">
        <v>37257</v>
      </c>
      <c r="C1715" s="306" t="str">
        <f aca="false">VLOOKUP($B1715,data!$A$6:$M$15000,12)</f>
        <v>N/A</v>
      </c>
      <c r="D1715" s="9" t="n">
        <f aca="false">IF(B1715&lt;&gt;"",MONTH(B1715),0)</f>
        <v>1</v>
      </c>
      <c r="E1715" s="306" t="e">
        <f aca="false">AVERAGE(C1709:C1715)</f>
        <v>#DIV/0!</v>
      </c>
      <c r="F1715" s="306" t="e">
        <f aca="false">AVERAGE(C1685:C1715)</f>
        <v>#DIV/0!</v>
      </c>
    </row>
    <row r="1716" customFormat="false" ht="11.25" hidden="false" customHeight="false" outlineLevel="0" collapsed="false">
      <c r="A1716" s="199" t="n">
        <v>37258</v>
      </c>
      <c r="B1716" s="192" t="n">
        <v>37258</v>
      </c>
      <c r="C1716" s="306" t="str">
        <f aca="false">VLOOKUP($B1716,data!$A$6:$M$15000,12)</f>
        <v>N/A</v>
      </c>
      <c r="D1716" s="9" t="n">
        <f aca="false">IF(B1716&lt;&gt;"",MONTH(B1716),0)</f>
        <v>1</v>
      </c>
      <c r="E1716" s="306" t="e">
        <f aca="false">AVERAGE(C1710:C1716)</f>
        <v>#DIV/0!</v>
      </c>
      <c r="F1716" s="306" t="e">
        <f aca="false">AVERAGE(C1686:C1716)</f>
        <v>#DIV/0!</v>
      </c>
    </row>
    <row r="1717" customFormat="false" ht="11.25" hidden="false" customHeight="false" outlineLevel="0" collapsed="false">
      <c r="A1717" s="199" t="n">
        <v>37259</v>
      </c>
      <c r="B1717" s="192" t="n">
        <v>37259</v>
      </c>
      <c r="C1717" s="306" t="str">
        <f aca="false">VLOOKUP($B1717,data!$A$6:$M$15000,12)</f>
        <v>N/A</v>
      </c>
      <c r="D1717" s="9" t="n">
        <f aca="false">IF(B1717&lt;&gt;"",MONTH(B1717),0)</f>
        <v>1</v>
      </c>
      <c r="E1717" s="306" t="e">
        <f aca="false">AVERAGE(C1711:C1717)</f>
        <v>#DIV/0!</v>
      </c>
      <c r="F1717" s="306" t="e">
        <f aca="false">AVERAGE(C1687:C1717)</f>
        <v>#DIV/0!</v>
      </c>
    </row>
    <row r="1718" customFormat="false" ht="11.25" hidden="false" customHeight="false" outlineLevel="0" collapsed="false">
      <c r="A1718" s="199" t="n">
        <v>37260</v>
      </c>
      <c r="B1718" s="192" t="n">
        <v>37260</v>
      </c>
      <c r="C1718" s="306" t="str">
        <f aca="false">VLOOKUP($B1718,data!$A$6:$M$15000,12)</f>
        <v>N/A</v>
      </c>
      <c r="D1718" s="9" t="n">
        <f aca="false">IF(B1718&lt;&gt;"",MONTH(B1718),0)</f>
        <v>1</v>
      </c>
      <c r="E1718" s="306" t="e">
        <f aca="false">AVERAGE(C1712:C1718)</f>
        <v>#DIV/0!</v>
      </c>
      <c r="F1718" s="306" t="e">
        <f aca="false">AVERAGE(C1688:C1718)</f>
        <v>#DIV/0!</v>
      </c>
    </row>
    <row r="1719" customFormat="false" ht="11.25" hidden="false" customHeight="false" outlineLevel="0" collapsed="false">
      <c r="A1719" s="199" t="n">
        <v>37261</v>
      </c>
      <c r="B1719" s="192" t="n">
        <v>37261</v>
      </c>
      <c r="C1719" s="306" t="str">
        <f aca="false">VLOOKUP($B1719,data!$A$6:$M$15000,12)</f>
        <v>N/A</v>
      </c>
      <c r="D1719" s="9" t="n">
        <f aca="false">IF(B1719&lt;&gt;"",MONTH(B1719),0)</f>
        <v>1</v>
      </c>
      <c r="E1719" s="306" t="e">
        <f aca="false">AVERAGE(C1713:C1719)</f>
        <v>#DIV/0!</v>
      </c>
      <c r="F1719" s="306" t="e">
        <f aca="false">AVERAGE(C1689:C1719)</f>
        <v>#DIV/0!</v>
      </c>
    </row>
    <row r="1720" customFormat="false" ht="11.25" hidden="false" customHeight="false" outlineLevel="0" collapsed="false">
      <c r="A1720" s="199" t="n">
        <v>37262</v>
      </c>
      <c r="B1720" s="192" t="n">
        <v>37262</v>
      </c>
      <c r="C1720" s="306" t="str">
        <f aca="false">VLOOKUP($B1720,data!$A$6:$M$15000,12)</f>
        <v>N/A</v>
      </c>
      <c r="D1720" s="9" t="n">
        <f aca="false">IF(B1720&lt;&gt;"",MONTH(B1720),0)</f>
        <v>1</v>
      </c>
      <c r="E1720" s="306" t="e">
        <f aca="false">AVERAGE(C1714:C1720)</f>
        <v>#DIV/0!</v>
      </c>
      <c r="F1720" s="306" t="e">
        <f aca="false">AVERAGE(C1690:C1720)</f>
        <v>#DIV/0!</v>
      </c>
    </row>
    <row r="1721" customFormat="false" ht="11.25" hidden="false" customHeight="false" outlineLevel="0" collapsed="false">
      <c r="A1721" s="199" t="n">
        <v>37263</v>
      </c>
      <c r="B1721" s="192" t="n">
        <v>37263</v>
      </c>
      <c r="C1721" s="306" t="str">
        <f aca="false">VLOOKUP($B1721,data!$A$6:$M$15000,12)</f>
        <v>N/A</v>
      </c>
      <c r="D1721" s="9" t="n">
        <f aca="false">IF(B1721&lt;&gt;"",MONTH(B1721),0)</f>
        <v>1</v>
      </c>
      <c r="E1721" s="306" t="e">
        <f aca="false">AVERAGE(C1715:C1721)</f>
        <v>#DIV/0!</v>
      </c>
      <c r="F1721" s="306" t="e">
        <f aca="false">AVERAGE(C1691:C1721)</f>
        <v>#DIV/0!</v>
      </c>
    </row>
    <row r="1722" customFormat="false" ht="11.25" hidden="false" customHeight="false" outlineLevel="0" collapsed="false">
      <c r="A1722" s="199" t="n">
        <v>37264</v>
      </c>
      <c r="B1722" s="192" t="n">
        <v>37264</v>
      </c>
      <c r="C1722" s="306" t="str">
        <f aca="false">VLOOKUP($B1722,data!$A$6:$M$15000,12)</f>
        <v>N/A</v>
      </c>
      <c r="D1722" s="9" t="n">
        <f aca="false">IF(B1722&lt;&gt;"",MONTH(B1722),0)</f>
        <v>1</v>
      </c>
      <c r="E1722" s="306" t="e">
        <f aca="false">AVERAGE(C1716:C1722)</f>
        <v>#DIV/0!</v>
      </c>
      <c r="F1722" s="306" t="e">
        <f aca="false">AVERAGE(C1692:C1722)</f>
        <v>#DIV/0!</v>
      </c>
    </row>
    <row r="1723" customFormat="false" ht="11.25" hidden="false" customHeight="false" outlineLevel="0" collapsed="false">
      <c r="A1723" s="199" t="n">
        <v>37265</v>
      </c>
      <c r="B1723" s="192" t="n">
        <v>37265</v>
      </c>
      <c r="C1723" s="306" t="str">
        <f aca="false">VLOOKUP($B1723,data!$A$6:$M$15000,12)</f>
        <v>N/A</v>
      </c>
      <c r="D1723" s="9" t="n">
        <f aca="false">IF(B1723&lt;&gt;"",MONTH(B1723),0)</f>
        <v>1</v>
      </c>
      <c r="E1723" s="306" t="e">
        <f aca="false">AVERAGE(C1717:C1723)</f>
        <v>#DIV/0!</v>
      </c>
      <c r="F1723" s="306" t="e">
        <f aca="false">AVERAGE(C1693:C1723)</f>
        <v>#DIV/0!</v>
      </c>
    </row>
    <row r="1724" customFormat="false" ht="11.25" hidden="false" customHeight="false" outlineLevel="0" collapsed="false">
      <c r="A1724" s="199" t="n">
        <v>37266</v>
      </c>
      <c r="B1724" s="192" t="n">
        <v>37266</v>
      </c>
      <c r="C1724" s="306" t="str">
        <f aca="false">VLOOKUP($B1724,data!$A$6:$M$15000,12)</f>
        <v>N/A</v>
      </c>
      <c r="D1724" s="9" t="n">
        <f aca="false">IF(B1724&lt;&gt;"",MONTH(B1724),0)</f>
        <v>1</v>
      </c>
      <c r="E1724" s="306" t="e">
        <f aca="false">AVERAGE(C1718:C1724)</f>
        <v>#DIV/0!</v>
      </c>
      <c r="F1724" s="306" t="e">
        <f aca="false">AVERAGE(C1694:C1724)</f>
        <v>#DIV/0!</v>
      </c>
    </row>
    <row r="1725" customFormat="false" ht="11.25" hidden="false" customHeight="false" outlineLevel="0" collapsed="false">
      <c r="A1725" s="199" t="n">
        <v>37267</v>
      </c>
      <c r="B1725" s="192" t="n">
        <v>37267</v>
      </c>
      <c r="C1725" s="306" t="str">
        <f aca="false">VLOOKUP($B1725,data!$A$6:$M$15000,12)</f>
        <v>N/A</v>
      </c>
      <c r="D1725" s="9" t="n">
        <f aca="false">IF(B1725&lt;&gt;"",MONTH(B1725),0)</f>
        <v>1</v>
      </c>
      <c r="E1725" s="306" t="e">
        <f aca="false">AVERAGE(C1719:C1725)</f>
        <v>#DIV/0!</v>
      </c>
      <c r="F1725" s="306" t="e">
        <f aca="false">AVERAGE(C1695:C1725)</f>
        <v>#DIV/0!</v>
      </c>
    </row>
    <row r="1726" customFormat="false" ht="11.25" hidden="false" customHeight="false" outlineLevel="0" collapsed="false">
      <c r="A1726" s="199" t="n">
        <v>37268</v>
      </c>
      <c r="B1726" s="192" t="n">
        <v>37268</v>
      </c>
      <c r="C1726" s="306" t="str">
        <f aca="false">VLOOKUP($B1726,data!$A$6:$M$15000,12)</f>
        <v>N/A</v>
      </c>
      <c r="D1726" s="9" t="n">
        <f aca="false">IF(B1726&lt;&gt;"",MONTH(B1726),0)</f>
        <v>1</v>
      </c>
      <c r="E1726" s="306" t="e">
        <f aca="false">AVERAGE(C1720:C1726)</f>
        <v>#DIV/0!</v>
      </c>
      <c r="F1726" s="306" t="e">
        <f aca="false">AVERAGE(C1696:C1726)</f>
        <v>#DIV/0!</v>
      </c>
    </row>
    <row r="1727" customFormat="false" ht="11.25" hidden="false" customHeight="false" outlineLevel="0" collapsed="false">
      <c r="A1727" s="199" t="n">
        <v>37269</v>
      </c>
      <c r="B1727" s="192" t="n">
        <v>37269</v>
      </c>
      <c r="C1727" s="306" t="str">
        <f aca="false">VLOOKUP($B1727,data!$A$6:$M$15000,12)</f>
        <v>N/A</v>
      </c>
      <c r="D1727" s="9" t="n">
        <f aca="false">IF(B1727&lt;&gt;"",MONTH(B1727),0)</f>
        <v>1</v>
      </c>
      <c r="E1727" s="306" t="e">
        <f aca="false">AVERAGE(C1721:C1727)</f>
        <v>#DIV/0!</v>
      </c>
      <c r="F1727" s="306" t="e">
        <f aca="false">AVERAGE(C1697:C1727)</f>
        <v>#DIV/0!</v>
      </c>
    </row>
    <row r="1728" customFormat="false" ht="11.25" hidden="false" customHeight="false" outlineLevel="0" collapsed="false">
      <c r="A1728" s="199" t="n">
        <v>37270</v>
      </c>
      <c r="B1728" s="192" t="n">
        <v>37270</v>
      </c>
      <c r="C1728" s="306" t="str">
        <f aca="false">VLOOKUP($B1728,data!$A$6:$M$15000,12)</f>
        <v>N/A</v>
      </c>
      <c r="D1728" s="9" t="n">
        <f aca="false">IF(B1728&lt;&gt;"",MONTH(B1728),0)</f>
        <v>1</v>
      </c>
      <c r="E1728" s="306" t="e">
        <f aca="false">AVERAGE(C1722:C1728)</f>
        <v>#DIV/0!</v>
      </c>
      <c r="F1728" s="306" t="e">
        <f aca="false">AVERAGE(C1698:C1728)</f>
        <v>#DIV/0!</v>
      </c>
    </row>
    <row r="1729" customFormat="false" ht="11.25" hidden="false" customHeight="false" outlineLevel="0" collapsed="false">
      <c r="A1729" s="199" t="n">
        <v>37271</v>
      </c>
      <c r="B1729" s="192" t="n">
        <v>37271</v>
      </c>
      <c r="C1729" s="306" t="str">
        <f aca="false">VLOOKUP($B1729,data!$A$6:$M$15000,12)</f>
        <v>N/A</v>
      </c>
      <c r="D1729" s="9" t="n">
        <f aca="false">IF(B1729&lt;&gt;"",MONTH(B1729),0)</f>
        <v>1</v>
      </c>
      <c r="E1729" s="306" t="e">
        <f aca="false">AVERAGE(C1723:C1729)</f>
        <v>#DIV/0!</v>
      </c>
      <c r="F1729" s="306" t="e">
        <f aca="false">AVERAGE(C1699:C1729)</f>
        <v>#DIV/0!</v>
      </c>
    </row>
    <row r="1730" customFormat="false" ht="11.25" hidden="false" customHeight="false" outlineLevel="0" collapsed="false">
      <c r="A1730" s="199" t="n">
        <v>37272</v>
      </c>
      <c r="B1730" s="192" t="n">
        <v>37272</v>
      </c>
      <c r="C1730" s="306" t="str">
        <f aca="false">VLOOKUP($B1730,data!$A$6:$M$15000,12)</f>
        <v>N/A</v>
      </c>
      <c r="D1730" s="9" t="n">
        <f aca="false">IF(B1730&lt;&gt;"",MONTH(B1730),0)</f>
        <v>1</v>
      </c>
      <c r="E1730" s="306" t="e">
        <f aca="false">AVERAGE(C1724:C1730)</f>
        <v>#DIV/0!</v>
      </c>
      <c r="F1730" s="306" t="e">
        <f aca="false">AVERAGE(C1700:C1730)</f>
        <v>#DIV/0!</v>
      </c>
    </row>
    <row r="1731" customFormat="false" ht="11.25" hidden="false" customHeight="false" outlineLevel="0" collapsed="false">
      <c r="A1731" s="199" t="n">
        <v>37273</v>
      </c>
      <c r="B1731" s="192" t="n">
        <v>37273</v>
      </c>
      <c r="C1731" s="306" t="str">
        <f aca="false">VLOOKUP($B1731,data!$A$6:$M$15000,12)</f>
        <v>N/A</v>
      </c>
      <c r="D1731" s="9" t="n">
        <f aca="false">IF(B1731&lt;&gt;"",MONTH(B1731),0)</f>
        <v>1</v>
      </c>
      <c r="E1731" s="306" t="e">
        <f aca="false">AVERAGE(C1725:C1731)</f>
        <v>#DIV/0!</v>
      </c>
      <c r="F1731" s="306" t="e">
        <f aca="false">AVERAGE(C1701:C1731)</f>
        <v>#DIV/0!</v>
      </c>
    </row>
    <row r="1732" customFormat="false" ht="11.25" hidden="false" customHeight="false" outlineLevel="0" collapsed="false">
      <c r="A1732" s="199" t="n">
        <v>37274</v>
      </c>
      <c r="B1732" s="192" t="n">
        <v>37274</v>
      </c>
      <c r="C1732" s="306" t="str">
        <f aca="false">VLOOKUP($B1732,data!$A$6:$M$15000,12)</f>
        <v>N/A</v>
      </c>
      <c r="D1732" s="9" t="n">
        <f aca="false">IF(B1732&lt;&gt;"",MONTH(B1732),0)</f>
        <v>1</v>
      </c>
      <c r="E1732" s="306" t="e">
        <f aca="false">AVERAGE(C1726:C1732)</f>
        <v>#DIV/0!</v>
      </c>
      <c r="F1732" s="306" t="e">
        <f aca="false">AVERAGE(C1702:C1732)</f>
        <v>#DIV/0!</v>
      </c>
    </row>
    <row r="1733" customFormat="false" ht="11.25" hidden="false" customHeight="false" outlineLevel="0" collapsed="false">
      <c r="A1733" s="199" t="n">
        <v>37275</v>
      </c>
      <c r="B1733" s="192" t="n">
        <v>37275</v>
      </c>
      <c r="C1733" s="306" t="str">
        <f aca="false">VLOOKUP($B1733,data!$A$6:$M$15000,12)</f>
        <v>N/A</v>
      </c>
      <c r="D1733" s="9" t="n">
        <f aca="false">IF(B1733&lt;&gt;"",MONTH(B1733),0)</f>
        <v>1</v>
      </c>
      <c r="E1733" s="306" t="e">
        <f aca="false">AVERAGE(C1727:C1733)</f>
        <v>#DIV/0!</v>
      </c>
      <c r="F1733" s="306" t="e">
        <f aca="false">AVERAGE(C1703:C1733)</f>
        <v>#DIV/0!</v>
      </c>
    </row>
    <row r="1734" customFormat="false" ht="11.25" hidden="false" customHeight="false" outlineLevel="0" collapsed="false">
      <c r="A1734" s="199" t="n">
        <v>37276</v>
      </c>
      <c r="B1734" s="192" t="n">
        <v>37276</v>
      </c>
      <c r="C1734" s="306" t="str">
        <f aca="false">VLOOKUP($B1734,data!$A$6:$M$15000,12)</f>
        <v>N/A</v>
      </c>
      <c r="D1734" s="9" t="n">
        <f aca="false">IF(B1734&lt;&gt;"",MONTH(B1734),0)</f>
        <v>1</v>
      </c>
      <c r="E1734" s="306" t="e">
        <f aca="false">AVERAGE(C1728:C1734)</f>
        <v>#DIV/0!</v>
      </c>
      <c r="F1734" s="306" t="e">
        <f aca="false">AVERAGE(C1704:C1734)</f>
        <v>#DIV/0!</v>
      </c>
    </row>
    <row r="1735" customFormat="false" ht="11.25" hidden="false" customHeight="false" outlineLevel="0" collapsed="false">
      <c r="A1735" s="199" t="n">
        <v>37277</v>
      </c>
      <c r="B1735" s="192" t="n">
        <v>37277</v>
      </c>
      <c r="C1735" s="306" t="str">
        <f aca="false">VLOOKUP($B1735,data!$A$6:$M$15000,12)</f>
        <v>N/A</v>
      </c>
      <c r="D1735" s="9" t="n">
        <f aca="false">IF(B1735&lt;&gt;"",MONTH(B1735),0)</f>
        <v>1</v>
      </c>
      <c r="E1735" s="306" t="e">
        <f aca="false">AVERAGE(C1729:C1735)</f>
        <v>#DIV/0!</v>
      </c>
      <c r="F1735" s="306" t="e">
        <f aca="false">AVERAGE(C1705:C1735)</f>
        <v>#DIV/0!</v>
      </c>
    </row>
    <row r="1736" customFormat="false" ht="11.25" hidden="false" customHeight="false" outlineLevel="0" collapsed="false">
      <c r="A1736" s="199" t="n">
        <v>37278</v>
      </c>
      <c r="B1736" s="192" t="n">
        <v>37278</v>
      </c>
      <c r="C1736" s="306" t="str">
        <f aca="false">VLOOKUP($B1736,data!$A$6:$M$15000,12)</f>
        <v>N/A</v>
      </c>
      <c r="D1736" s="9" t="n">
        <f aca="false">IF(B1736&lt;&gt;"",MONTH(B1736),0)</f>
        <v>1</v>
      </c>
      <c r="E1736" s="306" t="e">
        <f aca="false">AVERAGE(C1730:C1736)</f>
        <v>#DIV/0!</v>
      </c>
      <c r="F1736" s="306" t="e">
        <f aca="false">AVERAGE(C1706:C1736)</f>
        <v>#DIV/0!</v>
      </c>
    </row>
    <row r="1737" customFormat="false" ht="11.25" hidden="false" customHeight="false" outlineLevel="0" collapsed="false">
      <c r="A1737" s="199" t="n">
        <v>37279</v>
      </c>
      <c r="B1737" s="192" t="n">
        <v>37279</v>
      </c>
      <c r="C1737" s="306" t="str">
        <f aca="false">VLOOKUP($B1737,data!$A$6:$M$15000,12)</f>
        <v>N/A</v>
      </c>
      <c r="D1737" s="9" t="n">
        <f aca="false">IF(B1737&lt;&gt;"",MONTH(B1737),0)</f>
        <v>1</v>
      </c>
      <c r="E1737" s="306" t="e">
        <f aca="false">AVERAGE(C1731:C1737)</f>
        <v>#DIV/0!</v>
      </c>
      <c r="F1737" s="306" t="e">
        <f aca="false">AVERAGE(C1707:C1737)</f>
        <v>#DIV/0!</v>
      </c>
    </row>
    <row r="1738" customFormat="false" ht="11.25" hidden="false" customHeight="false" outlineLevel="0" collapsed="false">
      <c r="A1738" s="199" t="n">
        <v>37280</v>
      </c>
      <c r="B1738" s="192" t="n">
        <v>37280</v>
      </c>
      <c r="C1738" s="306" t="str">
        <f aca="false">VLOOKUP($B1738,data!$A$6:$M$15000,12)</f>
        <v>N/A</v>
      </c>
      <c r="D1738" s="9" t="n">
        <f aca="false">IF(B1738&lt;&gt;"",MONTH(B1738),0)</f>
        <v>1</v>
      </c>
      <c r="E1738" s="306" t="e">
        <f aca="false">AVERAGE(C1732:C1738)</f>
        <v>#DIV/0!</v>
      </c>
      <c r="F1738" s="306" t="e">
        <f aca="false">AVERAGE(C1708:C1738)</f>
        <v>#DIV/0!</v>
      </c>
    </row>
    <row r="1739" customFormat="false" ht="11.25" hidden="false" customHeight="false" outlineLevel="0" collapsed="false">
      <c r="A1739" s="199" t="n">
        <v>37281</v>
      </c>
      <c r="B1739" s="192" t="n">
        <v>37281</v>
      </c>
      <c r="C1739" s="306" t="str">
        <f aca="false">VLOOKUP($B1739,data!$A$6:$M$15000,12)</f>
        <v>N/A</v>
      </c>
      <c r="D1739" s="9" t="n">
        <f aca="false">IF(B1739&lt;&gt;"",MONTH(B1739),0)</f>
        <v>1</v>
      </c>
      <c r="E1739" s="306" t="e">
        <f aca="false">AVERAGE(C1733:C1739)</f>
        <v>#DIV/0!</v>
      </c>
      <c r="F1739" s="306" t="e">
        <f aca="false">AVERAGE(C1709:C1739)</f>
        <v>#DIV/0!</v>
      </c>
    </row>
    <row r="1740" customFormat="false" ht="11.25" hidden="false" customHeight="false" outlineLevel="0" collapsed="false">
      <c r="A1740" s="199" t="n">
        <v>37282</v>
      </c>
      <c r="B1740" s="192" t="n">
        <v>37282</v>
      </c>
      <c r="C1740" s="306" t="str">
        <f aca="false">VLOOKUP($B1740,data!$A$6:$M$15000,12)</f>
        <v>N/A</v>
      </c>
      <c r="D1740" s="9" t="n">
        <f aca="false">IF(B1740&lt;&gt;"",MONTH(B1740),0)</f>
        <v>1</v>
      </c>
      <c r="E1740" s="306" t="e">
        <f aca="false">AVERAGE(C1734:C1740)</f>
        <v>#DIV/0!</v>
      </c>
      <c r="F1740" s="306" t="e">
        <f aca="false">AVERAGE(C1710:C1740)</f>
        <v>#DIV/0!</v>
      </c>
    </row>
    <row r="1741" customFormat="false" ht="11.25" hidden="false" customHeight="false" outlineLevel="0" collapsed="false">
      <c r="A1741" s="199" t="n">
        <v>37283</v>
      </c>
      <c r="B1741" s="192" t="n">
        <v>37283</v>
      </c>
      <c r="C1741" s="306" t="str">
        <f aca="false">VLOOKUP($B1741,data!$A$6:$M$15000,12)</f>
        <v>N/A</v>
      </c>
      <c r="D1741" s="9" t="n">
        <f aca="false">IF(B1741&lt;&gt;"",MONTH(B1741),0)</f>
        <v>1</v>
      </c>
      <c r="E1741" s="306" t="e">
        <f aca="false">AVERAGE(C1735:C1741)</f>
        <v>#DIV/0!</v>
      </c>
      <c r="F1741" s="306" t="e">
        <f aca="false">AVERAGE(C1711:C1741)</f>
        <v>#DIV/0!</v>
      </c>
    </row>
    <row r="1742" customFormat="false" ht="11.25" hidden="false" customHeight="false" outlineLevel="0" collapsed="false">
      <c r="A1742" s="199" t="n">
        <v>37284</v>
      </c>
      <c r="B1742" s="192" t="n">
        <v>37284</v>
      </c>
      <c r="C1742" s="306" t="str">
        <f aca="false">VLOOKUP($B1742,data!$A$6:$M$15000,12)</f>
        <v>N/A</v>
      </c>
      <c r="D1742" s="9" t="n">
        <f aca="false">IF(B1742&lt;&gt;"",MONTH(B1742),0)</f>
        <v>1</v>
      </c>
      <c r="E1742" s="306" t="e">
        <f aca="false">AVERAGE(C1736:C1742)</f>
        <v>#DIV/0!</v>
      </c>
      <c r="F1742" s="306" t="e">
        <f aca="false">AVERAGE(C1712:C1742)</f>
        <v>#DIV/0!</v>
      </c>
    </row>
    <row r="1743" customFormat="false" ht="11.25" hidden="false" customHeight="false" outlineLevel="0" collapsed="false">
      <c r="A1743" s="199" t="n">
        <v>37285</v>
      </c>
      <c r="B1743" s="192" t="n">
        <v>37285</v>
      </c>
      <c r="C1743" s="306" t="str">
        <f aca="false">VLOOKUP($B1743,data!$A$6:$M$15000,12)</f>
        <v>N/A</v>
      </c>
      <c r="D1743" s="9" t="n">
        <f aca="false">IF(B1743&lt;&gt;"",MONTH(B1743),0)</f>
        <v>1</v>
      </c>
      <c r="E1743" s="306" t="e">
        <f aca="false">AVERAGE(C1737:C1743)</f>
        <v>#DIV/0!</v>
      </c>
      <c r="F1743" s="306" t="e">
        <f aca="false">AVERAGE(C1713:C1743)</f>
        <v>#DIV/0!</v>
      </c>
    </row>
    <row r="1744" customFormat="false" ht="11.25" hidden="false" customHeight="false" outlineLevel="0" collapsed="false">
      <c r="A1744" s="199" t="n">
        <v>37286</v>
      </c>
      <c r="B1744" s="192" t="n">
        <v>37286</v>
      </c>
      <c r="C1744" s="306" t="str">
        <f aca="false">VLOOKUP($B1744,data!$A$6:$M$15000,12)</f>
        <v>N/A</v>
      </c>
      <c r="D1744" s="9" t="n">
        <f aca="false">IF(B1744&lt;&gt;"",MONTH(B1744),0)</f>
        <v>1</v>
      </c>
      <c r="E1744" s="306" t="e">
        <f aca="false">AVERAGE(C1738:C1744)</f>
        <v>#DIV/0!</v>
      </c>
      <c r="F1744" s="306" t="e">
        <f aca="false">AVERAGE(C1714:C1744)</f>
        <v>#DIV/0!</v>
      </c>
    </row>
    <row r="1745" customFormat="false" ht="11.25" hidden="false" customHeight="false" outlineLevel="0" collapsed="false">
      <c r="A1745" s="199" t="n">
        <v>37287</v>
      </c>
      <c r="B1745" s="192" t="n">
        <v>37287</v>
      </c>
      <c r="C1745" s="306" t="str">
        <f aca="false">VLOOKUP($B1745,data!$A$6:$M$15000,12)</f>
        <v>N/A</v>
      </c>
      <c r="D1745" s="9" t="n">
        <f aca="false">IF(B1745&lt;&gt;"",MONTH(B1745),0)</f>
        <v>1</v>
      </c>
      <c r="E1745" s="306" t="e">
        <f aca="false">AVERAGE(C1739:C1745)</f>
        <v>#DIV/0!</v>
      </c>
      <c r="F1745" s="306" t="e">
        <f aca="false">AVERAGE(C1715:C1745)</f>
        <v>#DIV/0!</v>
      </c>
    </row>
    <row r="1746" customFormat="false" ht="11.25" hidden="false" customHeight="false" outlineLevel="0" collapsed="false">
      <c r="A1746" s="199" t="n">
        <v>37288</v>
      </c>
      <c r="B1746" s="192" t="n">
        <v>37288</v>
      </c>
      <c r="C1746" s="306" t="str">
        <f aca="false">VLOOKUP($B1746,data!$A$6:$M$15000,12)</f>
        <v>N/A</v>
      </c>
      <c r="D1746" s="9" t="n">
        <f aca="false">IF(B1746&lt;&gt;"",MONTH(B1746),0)</f>
        <v>2</v>
      </c>
      <c r="E1746" s="306" t="e">
        <f aca="false">AVERAGE(C1740:C1746)</f>
        <v>#DIV/0!</v>
      </c>
      <c r="F1746" s="306" t="e">
        <f aca="false">AVERAGE(C1716:C1746)</f>
        <v>#DIV/0!</v>
      </c>
    </row>
    <row r="1747" customFormat="false" ht="11.25" hidden="false" customHeight="false" outlineLevel="0" collapsed="false">
      <c r="A1747" s="199" t="n">
        <v>37289</v>
      </c>
      <c r="B1747" s="192" t="n">
        <v>37289</v>
      </c>
      <c r="C1747" s="306" t="str">
        <f aca="false">VLOOKUP($B1747,data!$A$6:$M$15000,12)</f>
        <v>N/A</v>
      </c>
      <c r="D1747" s="9" t="n">
        <f aca="false">IF(B1747&lt;&gt;"",MONTH(B1747),0)</f>
        <v>2</v>
      </c>
      <c r="E1747" s="306" t="e">
        <f aca="false">AVERAGE(C1741:C1747)</f>
        <v>#DIV/0!</v>
      </c>
      <c r="F1747" s="306" t="e">
        <f aca="false">AVERAGE(C1717:C1747)</f>
        <v>#DIV/0!</v>
      </c>
    </row>
    <row r="1748" customFormat="false" ht="11.25" hidden="false" customHeight="false" outlineLevel="0" collapsed="false">
      <c r="A1748" s="199" t="n">
        <v>37290</v>
      </c>
      <c r="B1748" s="192" t="n">
        <v>37290</v>
      </c>
      <c r="C1748" s="306" t="str">
        <f aca="false">VLOOKUP($B1748,data!$A$6:$M$15000,12)</f>
        <v>N/A</v>
      </c>
      <c r="D1748" s="9" t="n">
        <f aca="false">IF(B1748&lt;&gt;"",MONTH(B1748),0)</f>
        <v>2</v>
      </c>
      <c r="E1748" s="306" t="e">
        <f aca="false">AVERAGE(C1742:C1748)</f>
        <v>#DIV/0!</v>
      </c>
      <c r="F1748" s="306" t="e">
        <f aca="false">AVERAGE(C1718:C1748)</f>
        <v>#DIV/0!</v>
      </c>
    </row>
    <row r="1749" customFormat="false" ht="11.25" hidden="false" customHeight="false" outlineLevel="0" collapsed="false">
      <c r="A1749" s="199" t="n">
        <v>37291</v>
      </c>
      <c r="B1749" s="192" t="n">
        <v>37291</v>
      </c>
      <c r="C1749" s="306" t="str">
        <f aca="false">VLOOKUP($B1749,data!$A$6:$M$15000,12)</f>
        <v>N/A</v>
      </c>
      <c r="D1749" s="9" t="n">
        <f aca="false">IF(B1749&lt;&gt;"",MONTH(B1749),0)</f>
        <v>2</v>
      </c>
      <c r="E1749" s="306" t="e">
        <f aca="false">AVERAGE(C1743:C1749)</f>
        <v>#DIV/0!</v>
      </c>
      <c r="F1749" s="306" t="e">
        <f aca="false">AVERAGE(C1719:C1749)</f>
        <v>#DIV/0!</v>
      </c>
    </row>
    <row r="1750" customFormat="false" ht="11.25" hidden="false" customHeight="false" outlineLevel="0" collapsed="false">
      <c r="A1750" s="199" t="n">
        <v>37292</v>
      </c>
      <c r="B1750" s="192" t="n">
        <v>37292</v>
      </c>
      <c r="C1750" s="306" t="str">
        <f aca="false">VLOOKUP($B1750,data!$A$6:$M$15000,12)</f>
        <v>N/A</v>
      </c>
      <c r="D1750" s="9" t="n">
        <f aca="false">IF(B1750&lt;&gt;"",MONTH(B1750),0)</f>
        <v>2</v>
      </c>
      <c r="E1750" s="306" t="e">
        <f aca="false">AVERAGE(C1744:C1750)</f>
        <v>#DIV/0!</v>
      </c>
      <c r="F1750" s="306" t="e">
        <f aca="false">AVERAGE(C1720:C1750)</f>
        <v>#DIV/0!</v>
      </c>
    </row>
    <row r="1751" customFormat="false" ht="11.25" hidden="false" customHeight="false" outlineLevel="0" collapsed="false">
      <c r="A1751" s="199" t="n">
        <v>37293</v>
      </c>
      <c r="B1751" s="192" t="n">
        <v>37293</v>
      </c>
      <c r="C1751" s="306" t="str">
        <f aca="false">VLOOKUP($B1751,data!$A$6:$M$15000,12)</f>
        <v>N/A</v>
      </c>
      <c r="D1751" s="9" t="n">
        <f aca="false">IF(B1751&lt;&gt;"",MONTH(B1751),0)</f>
        <v>2</v>
      </c>
      <c r="E1751" s="306" t="e">
        <f aca="false">AVERAGE(C1745:C1751)</f>
        <v>#DIV/0!</v>
      </c>
      <c r="F1751" s="306" t="e">
        <f aca="false">AVERAGE(C1721:C1751)</f>
        <v>#DIV/0!</v>
      </c>
    </row>
    <row r="1752" customFormat="false" ht="11.25" hidden="false" customHeight="false" outlineLevel="0" collapsed="false">
      <c r="A1752" s="199" t="n">
        <v>37294</v>
      </c>
      <c r="B1752" s="192" t="n">
        <v>37294</v>
      </c>
      <c r="C1752" s="306" t="str">
        <f aca="false">VLOOKUP($B1752,data!$A$6:$M$15000,12)</f>
        <v>N/A</v>
      </c>
      <c r="D1752" s="9" t="n">
        <f aca="false">IF(B1752&lt;&gt;"",MONTH(B1752),0)</f>
        <v>2</v>
      </c>
      <c r="E1752" s="306" t="e">
        <f aca="false">AVERAGE(C1746:C1752)</f>
        <v>#DIV/0!</v>
      </c>
      <c r="F1752" s="306" t="e">
        <f aca="false">AVERAGE(C1722:C1752)</f>
        <v>#DIV/0!</v>
      </c>
    </row>
    <row r="1753" customFormat="false" ht="11.25" hidden="false" customHeight="false" outlineLevel="0" collapsed="false">
      <c r="A1753" s="199" t="n">
        <v>37295</v>
      </c>
      <c r="B1753" s="192" t="n">
        <v>37295</v>
      </c>
      <c r="C1753" s="306" t="str">
        <f aca="false">VLOOKUP($B1753,data!$A$6:$M$15000,12)</f>
        <v>N/A</v>
      </c>
      <c r="D1753" s="9" t="n">
        <f aca="false">IF(B1753&lt;&gt;"",MONTH(B1753),0)</f>
        <v>2</v>
      </c>
      <c r="E1753" s="306" t="e">
        <f aca="false">AVERAGE(C1747:C1753)</f>
        <v>#DIV/0!</v>
      </c>
      <c r="F1753" s="306" t="e">
        <f aca="false">AVERAGE(C1723:C1753)</f>
        <v>#DIV/0!</v>
      </c>
    </row>
    <row r="1754" customFormat="false" ht="11.25" hidden="false" customHeight="false" outlineLevel="0" collapsed="false">
      <c r="A1754" s="199" t="n">
        <v>37296</v>
      </c>
      <c r="B1754" s="192" t="n">
        <v>37296</v>
      </c>
      <c r="C1754" s="306" t="str">
        <f aca="false">VLOOKUP($B1754,data!$A$6:$M$15000,12)</f>
        <v>N/A</v>
      </c>
      <c r="D1754" s="9" t="n">
        <f aca="false">IF(B1754&lt;&gt;"",MONTH(B1754),0)</f>
        <v>2</v>
      </c>
      <c r="E1754" s="306" t="e">
        <f aca="false">AVERAGE(C1748:C1754)</f>
        <v>#DIV/0!</v>
      </c>
      <c r="F1754" s="306" t="e">
        <f aca="false">AVERAGE(C1724:C1754)</f>
        <v>#DIV/0!</v>
      </c>
    </row>
    <row r="1755" customFormat="false" ht="11.25" hidden="false" customHeight="false" outlineLevel="0" collapsed="false">
      <c r="A1755" s="199" t="n">
        <v>37297</v>
      </c>
      <c r="B1755" s="192" t="n">
        <v>37297</v>
      </c>
      <c r="C1755" s="306" t="str">
        <f aca="false">VLOOKUP($B1755,data!$A$6:$M$15000,12)</f>
        <v>N/A</v>
      </c>
      <c r="D1755" s="9" t="n">
        <f aca="false">IF(B1755&lt;&gt;"",MONTH(B1755),0)</f>
        <v>2</v>
      </c>
      <c r="E1755" s="306" t="e">
        <f aca="false">AVERAGE(C1749:C1755)</f>
        <v>#DIV/0!</v>
      </c>
      <c r="F1755" s="306" t="e">
        <f aca="false">AVERAGE(C1725:C1755)</f>
        <v>#DIV/0!</v>
      </c>
    </row>
    <row r="1756" customFormat="false" ht="11.25" hidden="false" customHeight="false" outlineLevel="0" collapsed="false">
      <c r="A1756" s="199" t="n">
        <v>37298</v>
      </c>
      <c r="B1756" s="192" t="n">
        <v>37298</v>
      </c>
      <c r="C1756" s="306" t="str">
        <f aca="false">VLOOKUP($B1756,data!$A$6:$M$15000,12)</f>
        <v>N/A</v>
      </c>
      <c r="D1756" s="9" t="n">
        <f aca="false">IF(B1756&lt;&gt;"",MONTH(B1756),0)</f>
        <v>2</v>
      </c>
      <c r="E1756" s="306" t="e">
        <f aca="false">AVERAGE(C1750:C1756)</f>
        <v>#DIV/0!</v>
      </c>
      <c r="F1756" s="306" t="e">
        <f aca="false">AVERAGE(C1726:C1756)</f>
        <v>#DIV/0!</v>
      </c>
    </row>
    <row r="1757" customFormat="false" ht="11.25" hidden="false" customHeight="false" outlineLevel="0" collapsed="false">
      <c r="A1757" s="199" t="n">
        <v>37299</v>
      </c>
      <c r="B1757" s="192" t="n">
        <v>37299</v>
      </c>
      <c r="C1757" s="306" t="str">
        <f aca="false">VLOOKUP($B1757,data!$A$6:$M$15000,12)</f>
        <v>N/A</v>
      </c>
      <c r="D1757" s="9" t="n">
        <f aca="false">IF(B1757&lt;&gt;"",MONTH(B1757),0)</f>
        <v>2</v>
      </c>
      <c r="E1757" s="306" t="e">
        <f aca="false">AVERAGE(C1751:C1757)</f>
        <v>#DIV/0!</v>
      </c>
      <c r="F1757" s="306" t="e">
        <f aca="false">AVERAGE(C1727:C1757)</f>
        <v>#DIV/0!</v>
      </c>
    </row>
    <row r="1758" customFormat="false" ht="11.25" hidden="false" customHeight="false" outlineLevel="0" collapsed="false">
      <c r="A1758" s="199" t="n">
        <v>37300</v>
      </c>
      <c r="B1758" s="192" t="n">
        <v>37300</v>
      </c>
      <c r="C1758" s="306" t="str">
        <f aca="false">VLOOKUP($B1758,data!$A$6:$M$15000,12)</f>
        <v>N/A</v>
      </c>
      <c r="D1758" s="9" t="n">
        <f aca="false">IF(B1758&lt;&gt;"",MONTH(B1758),0)</f>
        <v>2</v>
      </c>
      <c r="E1758" s="306" t="e">
        <f aca="false">AVERAGE(C1752:C1758)</f>
        <v>#DIV/0!</v>
      </c>
      <c r="F1758" s="306" t="e">
        <f aca="false">AVERAGE(C1728:C1758)</f>
        <v>#DIV/0!</v>
      </c>
    </row>
    <row r="1759" customFormat="false" ht="11.25" hidden="false" customHeight="false" outlineLevel="0" collapsed="false">
      <c r="A1759" s="199" t="n">
        <v>37301</v>
      </c>
      <c r="B1759" s="192" t="n">
        <v>37301</v>
      </c>
      <c r="C1759" s="306" t="str">
        <f aca="false">VLOOKUP($B1759,data!$A$6:$M$15000,12)</f>
        <v>N/A</v>
      </c>
      <c r="D1759" s="9" t="n">
        <f aca="false">IF(B1759&lt;&gt;"",MONTH(B1759),0)</f>
        <v>2</v>
      </c>
      <c r="E1759" s="306" t="e">
        <f aca="false">AVERAGE(C1753:C1759)</f>
        <v>#DIV/0!</v>
      </c>
      <c r="F1759" s="306" t="e">
        <f aca="false">AVERAGE(C1729:C1759)</f>
        <v>#DIV/0!</v>
      </c>
    </row>
    <row r="1760" customFormat="false" ht="11.25" hidden="false" customHeight="false" outlineLevel="0" collapsed="false">
      <c r="A1760" s="199" t="n">
        <v>37302</v>
      </c>
      <c r="B1760" s="192" t="n">
        <v>37302</v>
      </c>
      <c r="C1760" s="306" t="str">
        <f aca="false">VLOOKUP($B1760,data!$A$6:$M$15000,12)</f>
        <v>N/A</v>
      </c>
      <c r="D1760" s="9" t="n">
        <f aca="false">IF(B1760&lt;&gt;"",MONTH(B1760),0)</f>
        <v>2</v>
      </c>
      <c r="E1760" s="306" t="e">
        <f aca="false">AVERAGE(C1754:C1760)</f>
        <v>#DIV/0!</v>
      </c>
      <c r="F1760" s="306" t="e">
        <f aca="false">AVERAGE(C1730:C1760)</f>
        <v>#DIV/0!</v>
      </c>
    </row>
    <row r="1761" customFormat="false" ht="11.25" hidden="false" customHeight="false" outlineLevel="0" collapsed="false">
      <c r="A1761" s="199" t="n">
        <v>37303</v>
      </c>
      <c r="B1761" s="192" t="n">
        <v>37303</v>
      </c>
      <c r="C1761" s="306" t="str">
        <f aca="false">VLOOKUP($B1761,data!$A$6:$M$15000,12)</f>
        <v>N/A</v>
      </c>
      <c r="D1761" s="9" t="n">
        <f aca="false">IF(B1761&lt;&gt;"",MONTH(B1761),0)</f>
        <v>2</v>
      </c>
      <c r="E1761" s="306" t="e">
        <f aca="false">AVERAGE(C1755:C1761)</f>
        <v>#DIV/0!</v>
      </c>
      <c r="F1761" s="306" t="e">
        <f aca="false">AVERAGE(C1731:C1761)</f>
        <v>#DIV/0!</v>
      </c>
    </row>
    <row r="1762" customFormat="false" ht="11.25" hidden="false" customHeight="false" outlineLevel="0" collapsed="false">
      <c r="A1762" s="199" t="n">
        <v>37304</v>
      </c>
      <c r="B1762" s="192" t="n">
        <v>37304</v>
      </c>
      <c r="C1762" s="306" t="str">
        <f aca="false">VLOOKUP($B1762,data!$A$6:$M$15000,12)</f>
        <v>N/A</v>
      </c>
      <c r="D1762" s="9" t="n">
        <f aca="false">IF(B1762&lt;&gt;"",MONTH(B1762),0)</f>
        <v>2</v>
      </c>
      <c r="E1762" s="306" t="e">
        <f aca="false">AVERAGE(C1756:C1762)</f>
        <v>#DIV/0!</v>
      </c>
      <c r="F1762" s="306" t="e">
        <f aca="false">AVERAGE(C1732:C1762)</f>
        <v>#DIV/0!</v>
      </c>
    </row>
    <row r="1763" customFormat="false" ht="11.25" hidden="false" customHeight="false" outlineLevel="0" collapsed="false">
      <c r="A1763" s="199" t="n">
        <v>37305</v>
      </c>
      <c r="B1763" s="192" t="n">
        <v>37305</v>
      </c>
      <c r="C1763" s="306" t="str">
        <f aca="false">VLOOKUP($B1763,data!$A$6:$M$15000,12)</f>
        <v>N/A</v>
      </c>
      <c r="D1763" s="9" t="n">
        <f aca="false">IF(B1763&lt;&gt;"",MONTH(B1763),0)</f>
        <v>2</v>
      </c>
      <c r="E1763" s="306" t="e">
        <f aca="false">AVERAGE(C1757:C1763)</f>
        <v>#DIV/0!</v>
      </c>
      <c r="F1763" s="306" t="e">
        <f aca="false">AVERAGE(C1733:C1763)</f>
        <v>#DIV/0!</v>
      </c>
    </row>
    <row r="1764" customFormat="false" ht="11.25" hidden="false" customHeight="false" outlineLevel="0" collapsed="false">
      <c r="A1764" s="199" t="n">
        <v>37306</v>
      </c>
      <c r="B1764" s="192" t="n">
        <v>37306</v>
      </c>
      <c r="C1764" s="306" t="str">
        <f aca="false">VLOOKUP($B1764,data!$A$6:$M$15000,12)</f>
        <v>N/A</v>
      </c>
      <c r="D1764" s="9" t="n">
        <f aca="false">IF(B1764&lt;&gt;"",MONTH(B1764),0)</f>
        <v>2</v>
      </c>
      <c r="E1764" s="306" t="e">
        <f aca="false">AVERAGE(C1758:C1764)</f>
        <v>#DIV/0!</v>
      </c>
      <c r="F1764" s="306" t="e">
        <f aca="false">AVERAGE(C1734:C1764)</f>
        <v>#DIV/0!</v>
      </c>
    </row>
    <row r="1765" customFormat="false" ht="11.25" hidden="false" customHeight="false" outlineLevel="0" collapsed="false">
      <c r="A1765" s="199" t="n">
        <v>37307</v>
      </c>
      <c r="B1765" s="192" t="n">
        <v>37307</v>
      </c>
      <c r="C1765" s="306" t="str">
        <f aca="false">VLOOKUP($B1765,data!$A$6:$M$15000,12)</f>
        <v>N/A</v>
      </c>
      <c r="D1765" s="9" t="n">
        <f aca="false">IF(B1765&lt;&gt;"",MONTH(B1765),0)</f>
        <v>2</v>
      </c>
      <c r="E1765" s="306" t="e">
        <f aca="false">AVERAGE(C1759:C1765)</f>
        <v>#DIV/0!</v>
      </c>
      <c r="F1765" s="306" t="e">
        <f aca="false">AVERAGE(C1735:C1765)</f>
        <v>#DIV/0!</v>
      </c>
    </row>
    <row r="1766" customFormat="false" ht="11.25" hidden="false" customHeight="false" outlineLevel="0" collapsed="false">
      <c r="A1766" s="199" t="n">
        <v>37308</v>
      </c>
      <c r="B1766" s="192" t="n">
        <v>37308</v>
      </c>
      <c r="C1766" s="306" t="str">
        <f aca="false">VLOOKUP($B1766,data!$A$6:$M$15000,12)</f>
        <v>N/A</v>
      </c>
      <c r="D1766" s="9" t="n">
        <f aca="false">IF(B1766&lt;&gt;"",MONTH(B1766),0)</f>
        <v>2</v>
      </c>
      <c r="E1766" s="306" t="e">
        <f aca="false">AVERAGE(C1760:C1766)</f>
        <v>#DIV/0!</v>
      </c>
      <c r="F1766" s="306" t="e">
        <f aca="false">AVERAGE(C1736:C1766)</f>
        <v>#DIV/0!</v>
      </c>
    </row>
    <row r="1767" customFormat="false" ht="11.25" hidden="false" customHeight="false" outlineLevel="0" collapsed="false">
      <c r="A1767" s="199" t="n">
        <v>37309</v>
      </c>
      <c r="B1767" s="192" t="n">
        <v>37309</v>
      </c>
      <c r="C1767" s="306" t="str">
        <f aca="false">VLOOKUP($B1767,data!$A$6:$M$15000,12)</f>
        <v>N/A</v>
      </c>
      <c r="D1767" s="9" t="n">
        <f aca="false">IF(B1767&lt;&gt;"",MONTH(B1767),0)</f>
        <v>2</v>
      </c>
      <c r="E1767" s="306" t="e">
        <f aca="false">AVERAGE(C1761:C1767)</f>
        <v>#DIV/0!</v>
      </c>
      <c r="F1767" s="306" t="e">
        <f aca="false">AVERAGE(C1737:C1767)</f>
        <v>#DIV/0!</v>
      </c>
    </row>
    <row r="1768" customFormat="false" ht="11.25" hidden="false" customHeight="false" outlineLevel="0" collapsed="false">
      <c r="A1768" s="199" t="n">
        <v>37310</v>
      </c>
      <c r="B1768" s="192" t="n">
        <v>37310</v>
      </c>
      <c r="C1768" s="306" t="str">
        <f aca="false">VLOOKUP($B1768,data!$A$6:$M$15000,12)</f>
        <v>N/A</v>
      </c>
      <c r="D1768" s="9" t="n">
        <f aca="false">IF(B1768&lt;&gt;"",MONTH(B1768),0)</f>
        <v>2</v>
      </c>
      <c r="E1768" s="306" t="e">
        <f aca="false">AVERAGE(C1762:C1768)</f>
        <v>#DIV/0!</v>
      </c>
      <c r="F1768" s="306" t="e">
        <f aca="false">AVERAGE(C1738:C1768)</f>
        <v>#DIV/0!</v>
      </c>
    </row>
    <row r="1769" customFormat="false" ht="11.25" hidden="false" customHeight="false" outlineLevel="0" collapsed="false">
      <c r="A1769" s="199" t="n">
        <v>37311</v>
      </c>
      <c r="B1769" s="192" t="n">
        <v>37311</v>
      </c>
      <c r="C1769" s="306" t="str">
        <f aca="false">VLOOKUP($B1769,data!$A$6:$M$15000,12)</f>
        <v>N/A</v>
      </c>
      <c r="D1769" s="9" t="n">
        <f aca="false">IF(B1769&lt;&gt;"",MONTH(B1769),0)</f>
        <v>2</v>
      </c>
      <c r="E1769" s="306" t="e">
        <f aca="false">AVERAGE(C1763:C1769)</f>
        <v>#DIV/0!</v>
      </c>
      <c r="F1769" s="306" t="e">
        <f aca="false">AVERAGE(C1739:C1769)</f>
        <v>#DIV/0!</v>
      </c>
    </row>
    <row r="1770" customFormat="false" ht="11.25" hidden="false" customHeight="false" outlineLevel="0" collapsed="false">
      <c r="A1770" s="199" t="n">
        <v>37312</v>
      </c>
      <c r="B1770" s="192" t="n">
        <v>37312</v>
      </c>
      <c r="C1770" s="306" t="str">
        <f aca="false">VLOOKUP($B1770,data!$A$6:$M$15000,12)</f>
        <v>N/A</v>
      </c>
      <c r="D1770" s="9" t="n">
        <f aca="false">IF(B1770&lt;&gt;"",MONTH(B1770),0)</f>
        <v>2</v>
      </c>
      <c r="E1770" s="306" t="e">
        <f aca="false">AVERAGE(C1764:C1770)</f>
        <v>#DIV/0!</v>
      </c>
      <c r="F1770" s="306" t="e">
        <f aca="false">AVERAGE(C1740:C1770)</f>
        <v>#DIV/0!</v>
      </c>
    </row>
    <row r="1771" customFormat="false" ht="11.25" hidden="false" customHeight="false" outlineLevel="0" collapsed="false">
      <c r="A1771" s="199" t="n">
        <v>37313</v>
      </c>
      <c r="B1771" s="192" t="n">
        <v>37313</v>
      </c>
      <c r="C1771" s="306" t="str">
        <f aca="false">VLOOKUP($B1771,data!$A$6:$M$15000,12)</f>
        <v>N/A</v>
      </c>
      <c r="D1771" s="9" t="n">
        <f aca="false">IF(B1771&lt;&gt;"",MONTH(B1771),0)</f>
        <v>2</v>
      </c>
      <c r="E1771" s="306" t="e">
        <f aca="false">AVERAGE(C1765:C1771)</f>
        <v>#DIV/0!</v>
      </c>
      <c r="F1771" s="306" t="e">
        <f aca="false">AVERAGE(C1741:C1771)</f>
        <v>#DIV/0!</v>
      </c>
    </row>
    <row r="1772" customFormat="false" ht="11.25" hidden="false" customHeight="false" outlineLevel="0" collapsed="false">
      <c r="A1772" s="199" t="n">
        <v>37314</v>
      </c>
      <c r="B1772" s="192" t="n">
        <v>37314</v>
      </c>
      <c r="C1772" s="306" t="str">
        <f aca="false">VLOOKUP($B1772,data!$A$6:$M$15000,12)</f>
        <v>N/A</v>
      </c>
      <c r="D1772" s="9" t="n">
        <f aca="false">IF(B1772&lt;&gt;"",MONTH(B1772),0)</f>
        <v>2</v>
      </c>
      <c r="E1772" s="306" t="e">
        <f aca="false">AVERAGE(C1766:C1772)</f>
        <v>#DIV/0!</v>
      </c>
      <c r="F1772" s="306" t="e">
        <f aca="false">AVERAGE(C1742:C1772)</f>
        <v>#DIV/0!</v>
      </c>
    </row>
    <row r="1773" customFormat="false" ht="11.25" hidden="false" customHeight="false" outlineLevel="0" collapsed="false">
      <c r="A1773" s="199" t="n">
        <v>37315</v>
      </c>
      <c r="B1773" s="192" t="n">
        <v>37315</v>
      </c>
      <c r="C1773" s="306" t="str">
        <f aca="false">VLOOKUP($B1773,data!$A$6:$M$15000,12)</f>
        <v>N/A</v>
      </c>
      <c r="D1773" s="9" t="n">
        <f aca="false">IF(B1773&lt;&gt;"",MONTH(B1773),0)</f>
        <v>2</v>
      </c>
      <c r="E1773" s="306" t="e">
        <f aca="false">AVERAGE(C1767:C1773)</f>
        <v>#DIV/0!</v>
      </c>
      <c r="F1773" s="306" t="e">
        <f aca="false">AVERAGE(C1743:C1773)</f>
        <v>#DIV/0!</v>
      </c>
    </row>
    <row r="1774" customFormat="false" ht="11.25" hidden="false" customHeight="false" outlineLevel="0" collapsed="false">
      <c r="A1774" s="199" t="n">
        <v>37316</v>
      </c>
      <c r="B1774" s="192" t="n">
        <v>37316</v>
      </c>
      <c r="C1774" s="306" t="str">
        <f aca="false">VLOOKUP($B1774,data!$A$6:$M$15000,12)</f>
        <v>N/A</v>
      </c>
      <c r="D1774" s="9" t="n">
        <f aca="false">IF(B1774&lt;&gt;"",MONTH(B1774),0)</f>
        <v>3</v>
      </c>
      <c r="E1774" s="306" t="e">
        <f aca="false">AVERAGE(C1768:C1774)</f>
        <v>#DIV/0!</v>
      </c>
      <c r="F1774" s="306" t="e">
        <f aca="false">AVERAGE(C1744:C1774)</f>
        <v>#DIV/0!</v>
      </c>
    </row>
    <row r="1775" customFormat="false" ht="11.25" hidden="false" customHeight="false" outlineLevel="0" collapsed="false">
      <c r="A1775" s="199" t="n">
        <v>37317</v>
      </c>
      <c r="B1775" s="192" t="n">
        <v>37317</v>
      </c>
      <c r="C1775" s="306" t="str">
        <f aca="false">VLOOKUP($B1775,data!$A$6:$M$15000,12)</f>
        <v>N/A</v>
      </c>
      <c r="D1775" s="9" t="n">
        <f aca="false">IF(B1775&lt;&gt;"",MONTH(B1775),0)</f>
        <v>3</v>
      </c>
      <c r="E1775" s="306" t="e">
        <f aca="false">AVERAGE(C1769:C1775)</f>
        <v>#DIV/0!</v>
      </c>
      <c r="F1775" s="306" t="e">
        <f aca="false">AVERAGE(C1745:C1775)</f>
        <v>#DIV/0!</v>
      </c>
    </row>
    <row r="1776" customFormat="false" ht="11.25" hidden="false" customHeight="false" outlineLevel="0" collapsed="false">
      <c r="A1776" s="199" t="n">
        <v>37318</v>
      </c>
      <c r="B1776" s="192" t="n">
        <v>37318</v>
      </c>
      <c r="C1776" s="306" t="str">
        <f aca="false">VLOOKUP($B1776,data!$A$6:$M$15000,12)</f>
        <v>N/A</v>
      </c>
      <c r="D1776" s="9" t="n">
        <f aca="false">IF(B1776&lt;&gt;"",MONTH(B1776),0)</f>
        <v>3</v>
      </c>
      <c r="E1776" s="306" t="e">
        <f aca="false">AVERAGE(C1770:C1776)</f>
        <v>#DIV/0!</v>
      </c>
      <c r="F1776" s="306" t="e">
        <f aca="false">AVERAGE(C1746:C1776)</f>
        <v>#DIV/0!</v>
      </c>
    </row>
    <row r="1777" customFormat="false" ht="11.25" hidden="false" customHeight="false" outlineLevel="0" collapsed="false">
      <c r="A1777" s="199" t="n">
        <v>37319</v>
      </c>
      <c r="B1777" s="192" t="n">
        <v>37319</v>
      </c>
      <c r="C1777" s="306" t="str">
        <f aca="false">VLOOKUP($B1777,data!$A$6:$M$15000,12)</f>
        <v>N/A</v>
      </c>
      <c r="D1777" s="9" t="n">
        <f aca="false">IF(B1777&lt;&gt;"",MONTH(B1777),0)</f>
        <v>3</v>
      </c>
      <c r="E1777" s="306" t="e">
        <f aca="false">AVERAGE(C1771:C1777)</f>
        <v>#DIV/0!</v>
      </c>
      <c r="F1777" s="306" t="e">
        <f aca="false">AVERAGE(C1747:C1777)</f>
        <v>#DIV/0!</v>
      </c>
    </row>
    <row r="1778" customFormat="false" ht="11.25" hidden="false" customHeight="false" outlineLevel="0" collapsed="false">
      <c r="A1778" s="199" t="n">
        <v>37320</v>
      </c>
      <c r="B1778" s="192" t="n">
        <v>37320</v>
      </c>
      <c r="C1778" s="306" t="str">
        <f aca="false">VLOOKUP($B1778,data!$A$6:$M$15000,12)</f>
        <v>N/A</v>
      </c>
      <c r="D1778" s="9" t="n">
        <f aca="false">IF(B1778&lt;&gt;"",MONTH(B1778),0)</f>
        <v>3</v>
      </c>
      <c r="E1778" s="306" t="e">
        <f aca="false">AVERAGE(C1772:C1778)</f>
        <v>#DIV/0!</v>
      </c>
      <c r="F1778" s="306" t="e">
        <f aca="false">AVERAGE(C1748:C1778)</f>
        <v>#DIV/0!</v>
      </c>
    </row>
    <row r="1779" customFormat="false" ht="11.25" hidden="false" customHeight="false" outlineLevel="0" collapsed="false">
      <c r="A1779" s="199" t="n">
        <v>37321</v>
      </c>
      <c r="B1779" s="192" t="n">
        <v>37321</v>
      </c>
      <c r="C1779" s="306" t="str">
        <f aca="false">VLOOKUP($B1779,data!$A$6:$M$15000,12)</f>
        <v>N/A</v>
      </c>
      <c r="D1779" s="9" t="n">
        <f aca="false">IF(B1779&lt;&gt;"",MONTH(B1779),0)</f>
        <v>3</v>
      </c>
      <c r="E1779" s="306" t="e">
        <f aca="false">AVERAGE(C1773:C1779)</f>
        <v>#DIV/0!</v>
      </c>
      <c r="F1779" s="306" t="e">
        <f aca="false">AVERAGE(C1749:C1779)</f>
        <v>#DIV/0!</v>
      </c>
    </row>
    <row r="1780" customFormat="false" ht="11.25" hidden="false" customHeight="false" outlineLevel="0" collapsed="false">
      <c r="A1780" s="199" t="n">
        <v>37322</v>
      </c>
      <c r="B1780" s="192" t="n">
        <v>37322</v>
      </c>
      <c r="C1780" s="306" t="str">
        <f aca="false">VLOOKUP($B1780,data!$A$6:$M$15000,12)</f>
        <v>N/A</v>
      </c>
      <c r="D1780" s="9" t="n">
        <f aca="false">IF(B1780&lt;&gt;"",MONTH(B1780),0)</f>
        <v>3</v>
      </c>
      <c r="E1780" s="306" t="e">
        <f aca="false">AVERAGE(C1774:C1780)</f>
        <v>#DIV/0!</v>
      </c>
      <c r="F1780" s="306" t="e">
        <f aca="false">AVERAGE(C1750:C1780)</f>
        <v>#DIV/0!</v>
      </c>
    </row>
    <row r="1781" customFormat="false" ht="11.25" hidden="false" customHeight="false" outlineLevel="0" collapsed="false">
      <c r="A1781" s="199" t="n">
        <v>37323</v>
      </c>
      <c r="B1781" s="192" t="n">
        <v>37323</v>
      </c>
      <c r="C1781" s="306" t="str">
        <f aca="false">VLOOKUP($B1781,data!$A$6:$M$15000,12)</f>
        <v>N/A</v>
      </c>
      <c r="D1781" s="9" t="n">
        <f aca="false">IF(B1781&lt;&gt;"",MONTH(B1781),0)</f>
        <v>3</v>
      </c>
      <c r="E1781" s="306" t="e">
        <f aca="false">AVERAGE(C1775:C1781)</f>
        <v>#DIV/0!</v>
      </c>
      <c r="F1781" s="306" t="e">
        <f aca="false">AVERAGE(C1751:C1781)</f>
        <v>#DIV/0!</v>
      </c>
    </row>
    <row r="1782" customFormat="false" ht="11.25" hidden="false" customHeight="false" outlineLevel="0" collapsed="false">
      <c r="A1782" s="199" t="n">
        <v>37324</v>
      </c>
      <c r="B1782" s="192" t="n">
        <v>37324</v>
      </c>
      <c r="C1782" s="306" t="str">
        <f aca="false">VLOOKUP($B1782,data!$A$6:$M$15000,12)</f>
        <v>N/A</v>
      </c>
      <c r="D1782" s="9" t="n">
        <f aca="false">IF(B1782&lt;&gt;"",MONTH(B1782),0)</f>
        <v>3</v>
      </c>
      <c r="E1782" s="306" t="e">
        <f aca="false">AVERAGE(C1776:C1782)</f>
        <v>#DIV/0!</v>
      </c>
      <c r="F1782" s="306" t="e">
        <f aca="false">AVERAGE(C1752:C1782)</f>
        <v>#DIV/0!</v>
      </c>
    </row>
    <row r="1783" customFormat="false" ht="11.25" hidden="false" customHeight="false" outlineLevel="0" collapsed="false">
      <c r="A1783" s="199" t="n">
        <v>37325</v>
      </c>
      <c r="B1783" s="192" t="n">
        <v>37325</v>
      </c>
      <c r="C1783" s="306" t="str">
        <f aca="false">VLOOKUP($B1783,data!$A$6:$M$15000,12)</f>
        <v>N/A</v>
      </c>
      <c r="D1783" s="9" t="n">
        <f aca="false">IF(B1783&lt;&gt;"",MONTH(B1783),0)</f>
        <v>3</v>
      </c>
      <c r="E1783" s="306" t="e">
        <f aca="false">AVERAGE(C1777:C1783)</f>
        <v>#DIV/0!</v>
      </c>
      <c r="F1783" s="306" t="e">
        <f aca="false">AVERAGE(C1753:C1783)</f>
        <v>#DIV/0!</v>
      </c>
    </row>
    <row r="1784" customFormat="false" ht="11.25" hidden="false" customHeight="false" outlineLevel="0" collapsed="false">
      <c r="A1784" s="199" t="n">
        <v>37326</v>
      </c>
      <c r="B1784" s="192" t="n">
        <v>37326</v>
      </c>
      <c r="C1784" s="306" t="str">
        <f aca="false">VLOOKUP($B1784,data!$A$6:$M$15000,12)</f>
        <v>N/A</v>
      </c>
      <c r="D1784" s="9" t="n">
        <f aca="false">IF(B1784&lt;&gt;"",MONTH(B1784),0)</f>
        <v>3</v>
      </c>
      <c r="E1784" s="306" t="e">
        <f aca="false">AVERAGE(C1778:C1784)</f>
        <v>#DIV/0!</v>
      </c>
      <c r="F1784" s="306" t="e">
        <f aca="false">AVERAGE(C1754:C1784)</f>
        <v>#DIV/0!</v>
      </c>
    </row>
    <row r="1785" customFormat="false" ht="11.25" hidden="false" customHeight="false" outlineLevel="0" collapsed="false">
      <c r="A1785" s="199" t="n">
        <v>37327</v>
      </c>
      <c r="B1785" s="192" t="n">
        <v>37327</v>
      </c>
      <c r="C1785" s="306" t="str">
        <f aca="false">VLOOKUP($B1785,data!$A$6:$M$15000,12)</f>
        <v>N/A</v>
      </c>
      <c r="D1785" s="9" t="n">
        <f aca="false">IF(B1785&lt;&gt;"",MONTH(B1785),0)</f>
        <v>3</v>
      </c>
      <c r="E1785" s="306" t="e">
        <f aca="false">AVERAGE(C1779:C1785)</f>
        <v>#DIV/0!</v>
      </c>
      <c r="F1785" s="306" t="e">
        <f aca="false">AVERAGE(C1755:C1785)</f>
        <v>#DIV/0!</v>
      </c>
    </row>
    <row r="1786" customFormat="false" ht="11.25" hidden="false" customHeight="false" outlineLevel="0" collapsed="false">
      <c r="A1786" s="199" t="n">
        <v>37328</v>
      </c>
      <c r="B1786" s="192" t="n">
        <v>37328</v>
      </c>
      <c r="C1786" s="306" t="str">
        <f aca="false">VLOOKUP($B1786,data!$A$6:$M$15000,12)</f>
        <v>N/A</v>
      </c>
      <c r="D1786" s="9" t="n">
        <f aca="false">IF(B1786&lt;&gt;"",MONTH(B1786),0)</f>
        <v>3</v>
      </c>
      <c r="E1786" s="306" t="e">
        <f aca="false">AVERAGE(C1780:C1786)</f>
        <v>#DIV/0!</v>
      </c>
      <c r="F1786" s="306" t="e">
        <f aca="false">AVERAGE(C1756:C1786)</f>
        <v>#DIV/0!</v>
      </c>
    </row>
    <row r="1787" customFormat="false" ht="11.25" hidden="false" customHeight="false" outlineLevel="0" collapsed="false">
      <c r="A1787" s="199" t="n">
        <v>37329</v>
      </c>
      <c r="B1787" s="192" t="n">
        <v>37329</v>
      </c>
      <c r="C1787" s="306" t="str">
        <f aca="false">VLOOKUP($B1787,data!$A$6:$M$15000,12)</f>
        <v>N/A</v>
      </c>
      <c r="D1787" s="9" t="n">
        <f aca="false">IF(B1787&lt;&gt;"",MONTH(B1787),0)</f>
        <v>3</v>
      </c>
      <c r="E1787" s="306" t="e">
        <f aca="false">AVERAGE(C1781:C1787)</f>
        <v>#DIV/0!</v>
      </c>
      <c r="F1787" s="306" t="e">
        <f aca="false">AVERAGE(C1757:C1787)</f>
        <v>#DIV/0!</v>
      </c>
    </row>
    <row r="1788" customFormat="false" ht="11.25" hidden="false" customHeight="false" outlineLevel="0" collapsed="false">
      <c r="A1788" s="199" t="n">
        <v>37330</v>
      </c>
      <c r="B1788" s="192" t="n">
        <v>37330</v>
      </c>
      <c r="C1788" s="306" t="str">
        <f aca="false">VLOOKUP($B1788,data!$A$6:$M$15000,12)</f>
        <v>N/A</v>
      </c>
      <c r="D1788" s="9" t="n">
        <f aca="false">IF(B1788&lt;&gt;"",MONTH(B1788),0)</f>
        <v>3</v>
      </c>
      <c r="E1788" s="306" t="e">
        <f aca="false">AVERAGE(C1782:C1788)</f>
        <v>#DIV/0!</v>
      </c>
      <c r="F1788" s="306" t="e">
        <f aca="false">AVERAGE(C1758:C1788)</f>
        <v>#DIV/0!</v>
      </c>
    </row>
    <row r="1789" customFormat="false" ht="11.25" hidden="false" customHeight="false" outlineLevel="0" collapsed="false">
      <c r="A1789" s="199" t="n">
        <v>37331</v>
      </c>
      <c r="B1789" s="192" t="n">
        <v>37331</v>
      </c>
      <c r="C1789" s="306" t="str">
        <f aca="false">VLOOKUP($B1789,data!$A$6:$M$15000,12)</f>
        <v>N/A</v>
      </c>
      <c r="D1789" s="9" t="n">
        <f aca="false">IF(B1789&lt;&gt;"",MONTH(B1789),0)</f>
        <v>3</v>
      </c>
      <c r="E1789" s="306" t="e">
        <f aca="false">AVERAGE(C1783:C1789)</f>
        <v>#DIV/0!</v>
      </c>
      <c r="F1789" s="306" t="e">
        <f aca="false">AVERAGE(C1759:C1789)</f>
        <v>#DIV/0!</v>
      </c>
    </row>
    <row r="1790" customFormat="false" ht="11.25" hidden="false" customHeight="false" outlineLevel="0" collapsed="false">
      <c r="A1790" s="199" t="n">
        <v>37332</v>
      </c>
      <c r="B1790" s="192" t="n">
        <v>37332</v>
      </c>
      <c r="C1790" s="306" t="str">
        <f aca="false">VLOOKUP($B1790,data!$A$6:$M$15000,12)</f>
        <v>N/A</v>
      </c>
      <c r="D1790" s="9" t="n">
        <f aca="false">IF(B1790&lt;&gt;"",MONTH(B1790),0)</f>
        <v>3</v>
      </c>
      <c r="E1790" s="306" t="e">
        <f aca="false">AVERAGE(C1784:C1790)</f>
        <v>#DIV/0!</v>
      </c>
      <c r="F1790" s="306" t="e">
        <f aca="false">AVERAGE(C1760:C1790)</f>
        <v>#DIV/0!</v>
      </c>
    </row>
    <row r="1791" customFormat="false" ht="11.25" hidden="false" customHeight="false" outlineLevel="0" collapsed="false">
      <c r="A1791" s="199" t="n">
        <v>37333</v>
      </c>
      <c r="B1791" s="192" t="n">
        <v>37333</v>
      </c>
      <c r="C1791" s="306" t="str">
        <f aca="false">VLOOKUP($B1791,data!$A$6:$M$15000,12)</f>
        <v>N/A</v>
      </c>
      <c r="D1791" s="9" t="n">
        <f aca="false">IF(B1791&lt;&gt;"",MONTH(B1791),0)</f>
        <v>3</v>
      </c>
      <c r="E1791" s="306" t="e">
        <f aca="false">AVERAGE(C1785:C1791)</f>
        <v>#DIV/0!</v>
      </c>
      <c r="F1791" s="306" t="e">
        <f aca="false">AVERAGE(C1761:C1791)</f>
        <v>#DIV/0!</v>
      </c>
    </row>
    <row r="1792" customFormat="false" ht="11.25" hidden="false" customHeight="false" outlineLevel="0" collapsed="false">
      <c r="A1792" s="199" t="n">
        <v>37334</v>
      </c>
      <c r="B1792" s="192" t="n">
        <v>37334</v>
      </c>
      <c r="C1792" s="306" t="str">
        <f aca="false">VLOOKUP($B1792,data!$A$6:$M$15000,12)</f>
        <v>N/A</v>
      </c>
      <c r="D1792" s="9" t="n">
        <f aca="false">IF(B1792&lt;&gt;"",MONTH(B1792),0)</f>
        <v>3</v>
      </c>
      <c r="E1792" s="306" t="e">
        <f aca="false">AVERAGE(C1786:C1792)</f>
        <v>#DIV/0!</v>
      </c>
      <c r="F1792" s="306" t="e">
        <f aca="false">AVERAGE(C1762:C1792)</f>
        <v>#DIV/0!</v>
      </c>
    </row>
    <row r="1793" customFormat="false" ht="11.25" hidden="false" customHeight="false" outlineLevel="0" collapsed="false">
      <c r="A1793" s="199" t="n">
        <v>37335</v>
      </c>
      <c r="B1793" s="192" t="n">
        <v>37335</v>
      </c>
      <c r="C1793" s="306" t="str">
        <f aca="false">VLOOKUP($B1793,data!$A$6:$M$15000,12)</f>
        <v>N/A</v>
      </c>
      <c r="D1793" s="9" t="n">
        <f aca="false">IF(B1793&lt;&gt;"",MONTH(B1793),0)</f>
        <v>3</v>
      </c>
      <c r="E1793" s="306" t="e">
        <f aca="false">AVERAGE(C1787:C1793)</f>
        <v>#DIV/0!</v>
      </c>
      <c r="F1793" s="306" t="e">
        <f aca="false">AVERAGE(C1763:C1793)</f>
        <v>#DIV/0!</v>
      </c>
    </row>
    <row r="1794" customFormat="false" ht="11.25" hidden="false" customHeight="false" outlineLevel="0" collapsed="false">
      <c r="A1794" s="199" t="n">
        <v>37336</v>
      </c>
      <c r="B1794" s="192" t="n">
        <v>37336</v>
      </c>
      <c r="C1794" s="306" t="str">
        <f aca="false">VLOOKUP($B1794,data!$A$6:$M$15000,12)</f>
        <v>N/A</v>
      </c>
      <c r="D1794" s="9" t="n">
        <f aca="false">IF(B1794&lt;&gt;"",MONTH(B1794),0)</f>
        <v>3</v>
      </c>
      <c r="E1794" s="306" t="e">
        <f aca="false">AVERAGE(C1788:C1794)</f>
        <v>#DIV/0!</v>
      </c>
      <c r="F1794" s="306" t="e">
        <f aca="false">AVERAGE(C1764:C1794)</f>
        <v>#DIV/0!</v>
      </c>
    </row>
    <row r="1795" customFormat="false" ht="11.25" hidden="false" customHeight="false" outlineLevel="0" collapsed="false">
      <c r="A1795" s="199" t="n">
        <v>37337</v>
      </c>
      <c r="B1795" s="192" t="n">
        <v>37337</v>
      </c>
      <c r="C1795" s="306" t="str">
        <f aca="false">VLOOKUP($B1795,data!$A$6:$M$15000,12)</f>
        <v>N/A</v>
      </c>
      <c r="D1795" s="9" t="n">
        <f aca="false">IF(B1795&lt;&gt;"",MONTH(B1795),0)</f>
        <v>3</v>
      </c>
      <c r="E1795" s="306" t="e">
        <f aca="false">AVERAGE(C1789:C1795)</f>
        <v>#DIV/0!</v>
      </c>
      <c r="F1795" s="306" t="e">
        <f aca="false">AVERAGE(C1765:C1795)</f>
        <v>#DIV/0!</v>
      </c>
    </row>
    <row r="1796" customFormat="false" ht="11.25" hidden="false" customHeight="false" outlineLevel="0" collapsed="false">
      <c r="A1796" s="199" t="n">
        <v>37338</v>
      </c>
      <c r="B1796" s="192" t="n">
        <v>37338</v>
      </c>
      <c r="C1796" s="306" t="str">
        <f aca="false">VLOOKUP($B1796,data!$A$6:$M$15000,12)</f>
        <v>N/A</v>
      </c>
      <c r="D1796" s="9" t="n">
        <f aca="false">IF(B1796&lt;&gt;"",MONTH(B1796),0)</f>
        <v>3</v>
      </c>
      <c r="E1796" s="306" t="e">
        <f aca="false">AVERAGE(C1790:C1796)</f>
        <v>#DIV/0!</v>
      </c>
      <c r="F1796" s="306" t="e">
        <f aca="false">AVERAGE(C1766:C1796)</f>
        <v>#DIV/0!</v>
      </c>
    </row>
    <row r="1797" customFormat="false" ht="11.25" hidden="false" customHeight="false" outlineLevel="0" collapsed="false">
      <c r="A1797" s="199" t="n">
        <v>37339</v>
      </c>
      <c r="B1797" s="192" t="n">
        <v>37339</v>
      </c>
      <c r="C1797" s="306" t="str">
        <f aca="false">VLOOKUP($B1797,data!$A$6:$M$15000,12)</f>
        <v>N/A</v>
      </c>
      <c r="D1797" s="9" t="n">
        <f aca="false">IF(B1797&lt;&gt;"",MONTH(B1797),0)</f>
        <v>3</v>
      </c>
      <c r="E1797" s="306" t="e">
        <f aca="false">AVERAGE(C1791:C1797)</f>
        <v>#DIV/0!</v>
      </c>
      <c r="F1797" s="306" t="e">
        <f aca="false">AVERAGE(C1767:C1797)</f>
        <v>#DIV/0!</v>
      </c>
    </row>
    <row r="1798" customFormat="false" ht="11.25" hidden="false" customHeight="false" outlineLevel="0" collapsed="false">
      <c r="A1798" s="199" t="n">
        <v>37340</v>
      </c>
      <c r="B1798" s="192" t="n">
        <v>37340</v>
      </c>
      <c r="C1798" s="306" t="str">
        <f aca="false">VLOOKUP($B1798,data!$A$6:$M$15000,12)</f>
        <v>N/A</v>
      </c>
      <c r="D1798" s="9" t="n">
        <f aca="false">IF(B1798&lt;&gt;"",MONTH(B1798),0)</f>
        <v>3</v>
      </c>
      <c r="E1798" s="306" t="e">
        <f aca="false">AVERAGE(C1792:C1798)</f>
        <v>#DIV/0!</v>
      </c>
      <c r="F1798" s="306" t="e">
        <f aca="false">AVERAGE(C1768:C1798)</f>
        <v>#DIV/0!</v>
      </c>
    </row>
    <row r="1799" customFormat="false" ht="11.25" hidden="false" customHeight="false" outlineLevel="0" collapsed="false">
      <c r="A1799" s="199" t="n">
        <v>37341</v>
      </c>
      <c r="B1799" s="192" t="n">
        <v>37341</v>
      </c>
      <c r="C1799" s="306" t="str">
        <f aca="false">VLOOKUP($B1799,data!$A$6:$M$15000,12)</f>
        <v>N/A</v>
      </c>
      <c r="D1799" s="9" t="n">
        <f aca="false">IF(B1799&lt;&gt;"",MONTH(B1799),0)</f>
        <v>3</v>
      </c>
      <c r="E1799" s="306" t="e">
        <f aca="false">AVERAGE(C1793:C1799)</f>
        <v>#DIV/0!</v>
      </c>
      <c r="F1799" s="306" t="e">
        <f aca="false">AVERAGE(C1769:C1799)</f>
        <v>#DIV/0!</v>
      </c>
    </row>
    <row r="1800" customFormat="false" ht="11.25" hidden="false" customHeight="false" outlineLevel="0" collapsed="false">
      <c r="A1800" s="199" t="n">
        <v>37342</v>
      </c>
      <c r="B1800" s="192" t="n">
        <v>37342</v>
      </c>
      <c r="C1800" s="306" t="str">
        <f aca="false">VLOOKUP($B1800,data!$A$6:$M$15000,12)</f>
        <v>N/A</v>
      </c>
      <c r="D1800" s="9" t="n">
        <f aca="false">IF(B1800&lt;&gt;"",MONTH(B1800),0)</f>
        <v>3</v>
      </c>
      <c r="E1800" s="306" t="e">
        <f aca="false">AVERAGE(C1794:C1800)</f>
        <v>#DIV/0!</v>
      </c>
      <c r="F1800" s="306" t="e">
        <f aca="false">AVERAGE(C1770:C1800)</f>
        <v>#DIV/0!</v>
      </c>
    </row>
    <row r="1801" customFormat="false" ht="11.25" hidden="false" customHeight="false" outlineLevel="0" collapsed="false">
      <c r="A1801" s="199" t="n">
        <v>37343</v>
      </c>
      <c r="B1801" s="192" t="n">
        <v>37343</v>
      </c>
      <c r="C1801" s="306" t="str">
        <f aca="false">VLOOKUP($B1801,data!$A$6:$M$15000,12)</f>
        <v>N/A</v>
      </c>
      <c r="D1801" s="9" t="n">
        <f aca="false">IF(B1801&lt;&gt;"",MONTH(B1801),0)</f>
        <v>3</v>
      </c>
      <c r="E1801" s="306" t="e">
        <f aca="false">AVERAGE(C1795:C1801)</f>
        <v>#DIV/0!</v>
      </c>
      <c r="F1801" s="306" t="e">
        <f aca="false">AVERAGE(C1771:C1801)</f>
        <v>#DIV/0!</v>
      </c>
    </row>
    <row r="1802" customFormat="false" ht="11.25" hidden="false" customHeight="false" outlineLevel="0" collapsed="false">
      <c r="A1802" s="199" t="n">
        <v>37344</v>
      </c>
      <c r="B1802" s="192" t="n">
        <v>37344</v>
      </c>
      <c r="C1802" s="306" t="str">
        <f aca="false">VLOOKUP($B1802,data!$A$6:$M$15000,12)</f>
        <v>N/A</v>
      </c>
      <c r="D1802" s="9" t="n">
        <f aca="false">IF(B1802&lt;&gt;"",MONTH(B1802),0)</f>
        <v>3</v>
      </c>
      <c r="E1802" s="306" t="e">
        <f aca="false">AVERAGE(C1796:C1802)</f>
        <v>#DIV/0!</v>
      </c>
      <c r="F1802" s="306" t="e">
        <f aca="false">AVERAGE(C1772:C1802)</f>
        <v>#DIV/0!</v>
      </c>
    </row>
    <row r="1803" customFormat="false" ht="11.25" hidden="false" customHeight="false" outlineLevel="0" collapsed="false">
      <c r="A1803" s="199" t="n">
        <v>37345</v>
      </c>
      <c r="B1803" s="192" t="n">
        <v>37345</v>
      </c>
      <c r="C1803" s="306" t="str">
        <f aca="false">VLOOKUP($B1803,data!$A$6:$M$15000,12)</f>
        <v>N/A</v>
      </c>
      <c r="D1803" s="9" t="n">
        <f aca="false">IF(B1803&lt;&gt;"",MONTH(B1803),0)</f>
        <v>3</v>
      </c>
      <c r="E1803" s="306" t="e">
        <f aca="false">AVERAGE(C1797:C1803)</f>
        <v>#DIV/0!</v>
      </c>
      <c r="F1803" s="306" t="e">
        <f aca="false">AVERAGE(C1773:C1803)</f>
        <v>#DIV/0!</v>
      </c>
    </row>
    <row r="1804" customFormat="false" ht="11.25" hidden="false" customHeight="false" outlineLevel="0" collapsed="false">
      <c r="A1804" s="199" t="n">
        <v>37346</v>
      </c>
      <c r="B1804" s="192" t="n">
        <v>37346</v>
      </c>
      <c r="C1804" s="306" t="str">
        <f aca="false">VLOOKUP($B1804,data!$A$6:$M$15000,12)</f>
        <v>N/A</v>
      </c>
      <c r="D1804" s="9" t="n">
        <f aca="false">IF(B1804&lt;&gt;"",MONTH(B1804),0)</f>
        <v>3</v>
      </c>
      <c r="E1804" s="306" t="e">
        <f aca="false">AVERAGE(C1798:C1804)</f>
        <v>#DIV/0!</v>
      </c>
      <c r="F1804" s="306" t="e">
        <f aca="false">AVERAGE(C1774:C1804)</f>
        <v>#DIV/0!</v>
      </c>
    </row>
    <row r="1805" customFormat="false" ht="11.25" hidden="false" customHeight="false" outlineLevel="0" collapsed="false">
      <c r="A1805" s="199" t="n">
        <v>37347</v>
      </c>
      <c r="B1805" s="192" t="n">
        <v>37347</v>
      </c>
      <c r="C1805" s="306" t="str">
        <f aca="false">VLOOKUP($B1805,data!$A$6:$M$15000,12)</f>
        <v>N/A</v>
      </c>
      <c r="D1805" s="9" t="n">
        <f aca="false">IF(B1805&lt;&gt;"",MONTH(B1805),0)</f>
        <v>4</v>
      </c>
      <c r="E1805" s="306" t="e">
        <f aca="false">AVERAGE(C1799:C1805)</f>
        <v>#DIV/0!</v>
      </c>
      <c r="F1805" s="306" t="e">
        <f aca="false">AVERAGE(C1775:C1805)</f>
        <v>#DIV/0!</v>
      </c>
    </row>
    <row r="1806" customFormat="false" ht="11.25" hidden="false" customHeight="false" outlineLevel="0" collapsed="false">
      <c r="A1806" s="199" t="n">
        <v>37348</v>
      </c>
      <c r="B1806" s="192" t="n">
        <v>37348</v>
      </c>
      <c r="C1806" s="306" t="str">
        <f aca="false">VLOOKUP($B1806,data!$A$6:$M$15000,12)</f>
        <v>N/A</v>
      </c>
      <c r="D1806" s="9" t="n">
        <f aca="false">IF(B1806&lt;&gt;"",MONTH(B1806),0)</f>
        <v>4</v>
      </c>
      <c r="E1806" s="306" t="e">
        <f aca="false">AVERAGE(C1800:C1806)</f>
        <v>#DIV/0!</v>
      </c>
      <c r="F1806" s="306" t="e">
        <f aca="false">AVERAGE(C1776:C1806)</f>
        <v>#DIV/0!</v>
      </c>
    </row>
    <row r="1807" customFormat="false" ht="11.25" hidden="false" customHeight="false" outlineLevel="0" collapsed="false">
      <c r="A1807" s="199" t="n">
        <v>37349</v>
      </c>
      <c r="B1807" s="192" t="n">
        <v>37349</v>
      </c>
      <c r="C1807" s="306" t="str">
        <f aca="false">VLOOKUP($B1807,data!$A$6:$M$15000,12)</f>
        <v>N/A</v>
      </c>
      <c r="D1807" s="9" t="n">
        <f aca="false">IF(B1807&lt;&gt;"",MONTH(B1807),0)</f>
        <v>4</v>
      </c>
      <c r="E1807" s="306" t="e">
        <f aca="false">AVERAGE(C1801:C1807)</f>
        <v>#DIV/0!</v>
      </c>
      <c r="F1807" s="306" t="e">
        <f aca="false">AVERAGE(C1777:C1807)</f>
        <v>#DIV/0!</v>
      </c>
    </row>
    <row r="1808" customFormat="false" ht="11.25" hidden="false" customHeight="false" outlineLevel="0" collapsed="false">
      <c r="A1808" s="199" t="n">
        <v>37350</v>
      </c>
      <c r="B1808" s="192" t="n">
        <v>37350</v>
      </c>
      <c r="C1808" s="306" t="str">
        <f aca="false">VLOOKUP($B1808,data!$A$6:$M$15000,12)</f>
        <v>N/A</v>
      </c>
      <c r="D1808" s="9" t="n">
        <f aca="false">IF(B1808&lt;&gt;"",MONTH(B1808),0)</f>
        <v>4</v>
      </c>
      <c r="E1808" s="306" t="e">
        <f aca="false">AVERAGE(C1802:C1808)</f>
        <v>#DIV/0!</v>
      </c>
      <c r="F1808" s="306" t="e">
        <f aca="false">AVERAGE(C1778:C1808)</f>
        <v>#DIV/0!</v>
      </c>
    </row>
    <row r="1809" customFormat="false" ht="11.25" hidden="false" customHeight="false" outlineLevel="0" collapsed="false">
      <c r="A1809" s="199" t="n">
        <v>37351</v>
      </c>
      <c r="B1809" s="192" t="n">
        <v>37351</v>
      </c>
      <c r="C1809" s="306" t="str">
        <f aca="false">VLOOKUP($B1809,data!$A$6:$M$15000,12)</f>
        <v>N/A</v>
      </c>
      <c r="D1809" s="9" t="n">
        <f aca="false">IF(B1809&lt;&gt;"",MONTH(B1809),0)</f>
        <v>4</v>
      </c>
      <c r="E1809" s="306" t="e">
        <f aca="false">AVERAGE(C1803:C1809)</f>
        <v>#DIV/0!</v>
      </c>
      <c r="F1809" s="306" t="e">
        <f aca="false">AVERAGE(C1779:C1809)</f>
        <v>#DIV/0!</v>
      </c>
    </row>
    <row r="1810" customFormat="false" ht="11.25" hidden="false" customHeight="false" outlineLevel="0" collapsed="false">
      <c r="A1810" s="199" t="n">
        <v>37352</v>
      </c>
      <c r="B1810" s="192" t="n">
        <v>37352</v>
      </c>
      <c r="C1810" s="306" t="str">
        <f aca="false">VLOOKUP($B1810,data!$A$6:$M$15000,12)</f>
        <v>N/A</v>
      </c>
      <c r="D1810" s="9" t="n">
        <f aca="false">IF(B1810&lt;&gt;"",MONTH(B1810),0)</f>
        <v>4</v>
      </c>
      <c r="E1810" s="306" t="e">
        <f aca="false">AVERAGE(C1804:C1810)</f>
        <v>#DIV/0!</v>
      </c>
      <c r="F1810" s="306" t="e">
        <f aca="false">AVERAGE(C1780:C1810)</f>
        <v>#DIV/0!</v>
      </c>
    </row>
    <row r="1811" customFormat="false" ht="11.25" hidden="false" customHeight="false" outlineLevel="0" collapsed="false">
      <c r="A1811" s="199" t="n">
        <v>37353</v>
      </c>
      <c r="B1811" s="192" t="n">
        <v>37353</v>
      </c>
      <c r="C1811" s="306" t="str">
        <f aca="false">VLOOKUP($B1811,data!$A$6:$M$15000,12)</f>
        <v>N/A</v>
      </c>
      <c r="D1811" s="9" t="n">
        <f aca="false">IF(B1811&lt;&gt;"",MONTH(B1811),0)</f>
        <v>4</v>
      </c>
      <c r="E1811" s="306" t="e">
        <f aca="false">AVERAGE(C1805:C1811)</f>
        <v>#DIV/0!</v>
      </c>
      <c r="F1811" s="306" t="e">
        <f aca="false">AVERAGE(C1781:C1811)</f>
        <v>#DIV/0!</v>
      </c>
    </row>
    <row r="1812" customFormat="false" ht="11.25" hidden="false" customHeight="false" outlineLevel="0" collapsed="false">
      <c r="A1812" s="199" t="n">
        <v>37354</v>
      </c>
      <c r="B1812" s="192" t="n">
        <v>37354</v>
      </c>
      <c r="C1812" s="306" t="str">
        <f aca="false">VLOOKUP($B1812,data!$A$6:$M$15000,12)</f>
        <v>N/A</v>
      </c>
      <c r="D1812" s="9" t="n">
        <f aca="false">IF(B1812&lt;&gt;"",MONTH(B1812),0)</f>
        <v>4</v>
      </c>
      <c r="E1812" s="306" t="e">
        <f aca="false">AVERAGE(C1806:C1812)</f>
        <v>#DIV/0!</v>
      </c>
      <c r="F1812" s="306" t="e">
        <f aca="false">AVERAGE(C1782:C1812)</f>
        <v>#DIV/0!</v>
      </c>
    </row>
    <row r="1813" customFormat="false" ht="11.25" hidden="false" customHeight="false" outlineLevel="0" collapsed="false">
      <c r="A1813" s="199" t="n">
        <v>37355</v>
      </c>
      <c r="B1813" s="192" t="n">
        <v>37355</v>
      </c>
      <c r="C1813" s="306" t="str">
        <f aca="false">VLOOKUP($B1813,data!$A$6:$M$15000,12)</f>
        <v>N/A</v>
      </c>
      <c r="D1813" s="9" t="n">
        <f aca="false">IF(B1813&lt;&gt;"",MONTH(B1813),0)</f>
        <v>4</v>
      </c>
      <c r="E1813" s="306" t="e">
        <f aca="false">AVERAGE(C1807:C1813)</f>
        <v>#DIV/0!</v>
      </c>
      <c r="F1813" s="306" t="e">
        <f aca="false">AVERAGE(C1783:C1813)</f>
        <v>#DIV/0!</v>
      </c>
    </row>
    <row r="1814" customFormat="false" ht="11.25" hidden="false" customHeight="false" outlineLevel="0" collapsed="false">
      <c r="A1814" s="199" t="n">
        <v>37356</v>
      </c>
      <c r="B1814" s="192" t="n">
        <v>37356</v>
      </c>
      <c r="C1814" s="306" t="str">
        <f aca="false">VLOOKUP($B1814,data!$A$6:$M$15000,12)</f>
        <v>N/A</v>
      </c>
      <c r="D1814" s="9" t="n">
        <f aca="false">IF(B1814&lt;&gt;"",MONTH(B1814),0)</f>
        <v>4</v>
      </c>
      <c r="E1814" s="306" t="e">
        <f aca="false">AVERAGE(C1808:C1814)</f>
        <v>#DIV/0!</v>
      </c>
      <c r="F1814" s="306" t="e">
        <f aca="false">AVERAGE(C1784:C1814)</f>
        <v>#DIV/0!</v>
      </c>
    </row>
    <row r="1815" customFormat="false" ht="11.25" hidden="false" customHeight="false" outlineLevel="0" collapsed="false">
      <c r="A1815" s="199" t="n">
        <v>37357</v>
      </c>
      <c r="B1815" s="192" t="n">
        <v>37357</v>
      </c>
      <c r="C1815" s="306" t="str">
        <f aca="false">VLOOKUP($B1815,data!$A$6:$M$15000,12)</f>
        <v>N/A</v>
      </c>
      <c r="D1815" s="9" t="n">
        <f aca="false">IF(B1815&lt;&gt;"",MONTH(B1815),0)</f>
        <v>4</v>
      </c>
      <c r="E1815" s="306" t="e">
        <f aca="false">AVERAGE(C1809:C1815)</f>
        <v>#DIV/0!</v>
      </c>
      <c r="F1815" s="306" t="e">
        <f aca="false">AVERAGE(C1785:C1815)</f>
        <v>#DIV/0!</v>
      </c>
    </row>
    <row r="1816" customFormat="false" ht="11.25" hidden="false" customHeight="false" outlineLevel="0" collapsed="false">
      <c r="A1816" s="199" t="n">
        <v>37358</v>
      </c>
      <c r="B1816" s="192" t="n">
        <v>37358</v>
      </c>
      <c r="C1816" s="306" t="str">
        <f aca="false">VLOOKUP($B1816,data!$A$6:$M$15000,12)</f>
        <v>N/A</v>
      </c>
      <c r="D1816" s="9" t="n">
        <f aca="false">IF(B1816&lt;&gt;"",MONTH(B1816),0)</f>
        <v>4</v>
      </c>
      <c r="E1816" s="306" t="e">
        <f aca="false">AVERAGE(C1810:C1816)</f>
        <v>#DIV/0!</v>
      </c>
      <c r="F1816" s="306" t="e">
        <f aca="false">AVERAGE(C1786:C1816)</f>
        <v>#DIV/0!</v>
      </c>
    </row>
    <row r="1817" customFormat="false" ht="11.25" hidden="false" customHeight="false" outlineLevel="0" collapsed="false">
      <c r="A1817" s="199" t="n">
        <v>37359</v>
      </c>
      <c r="B1817" s="192" t="n">
        <v>37359</v>
      </c>
      <c r="C1817" s="306" t="str">
        <f aca="false">VLOOKUP($B1817,data!$A$6:$M$15000,12)</f>
        <v>N/A</v>
      </c>
      <c r="D1817" s="9" t="n">
        <f aca="false">IF(B1817&lt;&gt;"",MONTH(B1817),0)</f>
        <v>4</v>
      </c>
      <c r="E1817" s="306" t="e">
        <f aca="false">AVERAGE(C1811:C1817)</f>
        <v>#DIV/0!</v>
      </c>
      <c r="F1817" s="306" t="e">
        <f aca="false">AVERAGE(C1787:C1817)</f>
        <v>#DIV/0!</v>
      </c>
    </row>
    <row r="1818" customFormat="false" ht="11.25" hidden="false" customHeight="false" outlineLevel="0" collapsed="false">
      <c r="A1818" s="199" t="n">
        <v>37360</v>
      </c>
      <c r="B1818" s="192" t="n">
        <v>37360</v>
      </c>
      <c r="C1818" s="306" t="str">
        <f aca="false">VLOOKUP($B1818,data!$A$6:$M$15000,12)</f>
        <v>N/A</v>
      </c>
      <c r="D1818" s="9" t="n">
        <f aca="false">IF(B1818&lt;&gt;"",MONTH(B1818),0)</f>
        <v>4</v>
      </c>
      <c r="E1818" s="306" t="e">
        <f aca="false">AVERAGE(C1812:C1818)</f>
        <v>#DIV/0!</v>
      </c>
      <c r="F1818" s="306" t="e">
        <f aca="false">AVERAGE(C1788:C1818)</f>
        <v>#DIV/0!</v>
      </c>
    </row>
    <row r="1819" customFormat="false" ht="11.25" hidden="false" customHeight="false" outlineLevel="0" collapsed="false">
      <c r="A1819" s="199" t="n">
        <v>37361</v>
      </c>
      <c r="B1819" s="192" t="n">
        <v>37361</v>
      </c>
      <c r="C1819" s="306" t="str">
        <f aca="false">VLOOKUP($B1819,data!$A$6:$M$15000,12)</f>
        <v>N/A</v>
      </c>
      <c r="D1819" s="9" t="n">
        <f aca="false">IF(B1819&lt;&gt;"",MONTH(B1819),0)</f>
        <v>4</v>
      </c>
      <c r="E1819" s="306" t="e">
        <f aca="false">AVERAGE(C1813:C1819)</f>
        <v>#DIV/0!</v>
      </c>
      <c r="F1819" s="306" t="e">
        <f aca="false">AVERAGE(C1789:C1819)</f>
        <v>#DIV/0!</v>
      </c>
    </row>
    <row r="1820" customFormat="false" ht="11.25" hidden="false" customHeight="false" outlineLevel="0" collapsed="false">
      <c r="A1820" s="199" t="n">
        <v>37362</v>
      </c>
      <c r="B1820" s="192" t="n">
        <v>37362</v>
      </c>
      <c r="C1820" s="306" t="str">
        <f aca="false">VLOOKUP($B1820,data!$A$6:$M$15000,12)</f>
        <v>N/A</v>
      </c>
      <c r="D1820" s="9" t="n">
        <f aca="false">IF(B1820&lt;&gt;"",MONTH(B1820),0)</f>
        <v>4</v>
      </c>
      <c r="E1820" s="306" t="e">
        <f aca="false">AVERAGE(C1814:C1820)</f>
        <v>#DIV/0!</v>
      </c>
      <c r="F1820" s="306" t="e">
        <f aca="false">AVERAGE(C1790:C1820)</f>
        <v>#DIV/0!</v>
      </c>
    </row>
    <row r="1821" customFormat="false" ht="11.25" hidden="false" customHeight="false" outlineLevel="0" collapsed="false">
      <c r="A1821" s="199" t="n">
        <v>37363</v>
      </c>
      <c r="B1821" s="192" t="n">
        <v>37363</v>
      </c>
      <c r="C1821" s="306" t="str">
        <f aca="false">VLOOKUP($B1821,data!$A$6:$M$15000,12)</f>
        <v>N/A</v>
      </c>
      <c r="D1821" s="9" t="n">
        <f aca="false">IF(B1821&lt;&gt;"",MONTH(B1821),0)</f>
        <v>4</v>
      </c>
      <c r="E1821" s="306" t="e">
        <f aca="false">AVERAGE(C1815:C1821)</f>
        <v>#DIV/0!</v>
      </c>
      <c r="F1821" s="306" t="e">
        <f aca="false">AVERAGE(C1791:C1821)</f>
        <v>#DIV/0!</v>
      </c>
    </row>
    <row r="1822" customFormat="false" ht="11.25" hidden="false" customHeight="false" outlineLevel="0" collapsed="false">
      <c r="A1822" s="199" t="n">
        <v>37364</v>
      </c>
      <c r="B1822" s="192" t="n">
        <v>37364</v>
      </c>
      <c r="C1822" s="306" t="str">
        <f aca="false">VLOOKUP($B1822,data!$A$6:$M$15000,12)</f>
        <v>N/A</v>
      </c>
      <c r="D1822" s="9" t="n">
        <f aca="false">IF(B1822&lt;&gt;"",MONTH(B1822),0)</f>
        <v>4</v>
      </c>
      <c r="E1822" s="306" t="e">
        <f aca="false">AVERAGE(C1816:C1822)</f>
        <v>#DIV/0!</v>
      </c>
      <c r="F1822" s="306" t="e">
        <f aca="false">AVERAGE(C1792:C1822)</f>
        <v>#DIV/0!</v>
      </c>
    </row>
    <row r="1823" customFormat="false" ht="11.25" hidden="false" customHeight="false" outlineLevel="0" collapsed="false">
      <c r="A1823" s="199" t="n">
        <v>37365</v>
      </c>
      <c r="B1823" s="192" t="n">
        <v>37365</v>
      </c>
      <c r="C1823" s="306" t="str">
        <f aca="false">VLOOKUP($B1823,data!$A$6:$M$15000,12)</f>
        <v>N/A</v>
      </c>
      <c r="D1823" s="9" t="n">
        <f aca="false">IF(B1823&lt;&gt;"",MONTH(B1823),0)</f>
        <v>4</v>
      </c>
      <c r="E1823" s="306" t="e">
        <f aca="false">AVERAGE(C1817:C1823)</f>
        <v>#DIV/0!</v>
      </c>
      <c r="F1823" s="306" t="e">
        <f aca="false">AVERAGE(C1793:C1823)</f>
        <v>#DIV/0!</v>
      </c>
    </row>
    <row r="1824" customFormat="false" ht="11.25" hidden="false" customHeight="false" outlineLevel="0" collapsed="false">
      <c r="A1824" s="199" t="n">
        <v>37366</v>
      </c>
      <c r="B1824" s="192" t="n">
        <v>37366</v>
      </c>
      <c r="C1824" s="306" t="str">
        <f aca="false">VLOOKUP($B1824,data!$A$6:$M$15000,12)</f>
        <v>N/A</v>
      </c>
      <c r="D1824" s="9" t="n">
        <f aca="false">IF(B1824&lt;&gt;"",MONTH(B1824),0)</f>
        <v>4</v>
      </c>
      <c r="E1824" s="306" t="e">
        <f aca="false">AVERAGE(C1818:C1824)</f>
        <v>#DIV/0!</v>
      </c>
      <c r="F1824" s="306" t="e">
        <f aca="false">AVERAGE(C1794:C1824)</f>
        <v>#DIV/0!</v>
      </c>
    </row>
    <row r="1825" customFormat="false" ht="11.25" hidden="false" customHeight="false" outlineLevel="0" collapsed="false">
      <c r="A1825" s="199" t="n">
        <v>37367</v>
      </c>
      <c r="B1825" s="192" t="n">
        <v>37367</v>
      </c>
      <c r="C1825" s="306" t="str">
        <f aca="false">VLOOKUP($B1825,data!$A$6:$M$15000,12)</f>
        <v>N/A</v>
      </c>
      <c r="D1825" s="9" t="n">
        <f aca="false">IF(B1825&lt;&gt;"",MONTH(B1825),0)</f>
        <v>4</v>
      </c>
      <c r="E1825" s="306" t="e">
        <f aca="false">AVERAGE(C1819:C1825)</f>
        <v>#DIV/0!</v>
      </c>
      <c r="F1825" s="306" t="e">
        <f aca="false">AVERAGE(C1795:C1825)</f>
        <v>#DIV/0!</v>
      </c>
    </row>
    <row r="1826" customFormat="false" ht="11.25" hidden="false" customHeight="false" outlineLevel="0" collapsed="false">
      <c r="A1826" s="199" t="n">
        <v>37368</v>
      </c>
      <c r="B1826" s="192" t="n">
        <v>37368</v>
      </c>
      <c r="C1826" s="306" t="str">
        <f aca="false">VLOOKUP($B1826,data!$A$6:$M$15000,12)</f>
        <v>N/A</v>
      </c>
      <c r="D1826" s="9" t="n">
        <f aca="false">IF(B1826&lt;&gt;"",MONTH(B1826),0)</f>
        <v>4</v>
      </c>
      <c r="E1826" s="306" t="e">
        <f aca="false">AVERAGE(C1820:C1826)</f>
        <v>#DIV/0!</v>
      </c>
      <c r="F1826" s="306" t="e">
        <f aca="false">AVERAGE(C1796:C1826)</f>
        <v>#DIV/0!</v>
      </c>
    </row>
    <row r="1827" customFormat="false" ht="11.25" hidden="false" customHeight="false" outlineLevel="0" collapsed="false">
      <c r="A1827" s="199" t="n">
        <v>37369</v>
      </c>
      <c r="B1827" s="192" t="n">
        <v>37369</v>
      </c>
      <c r="C1827" s="306" t="str">
        <f aca="false">VLOOKUP($B1827,data!$A$6:$M$15000,12)</f>
        <v>N/A</v>
      </c>
      <c r="D1827" s="9" t="n">
        <f aca="false">IF(B1827&lt;&gt;"",MONTH(B1827),0)</f>
        <v>4</v>
      </c>
      <c r="E1827" s="306" t="e">
        <f aca="false">AVERAGE(C1821:C1827)</f>
        <v>#DIV/0!</v>
      </c>
      <c r="F1827" s="306" t="e">
        <f aca="false">AVERAGE(C1797:C1827)</f>
        <v>#DIV/0!</v>
      </c>
    </row>
    <row r="1828" customFormat="false" ht="11.25" hidden="false" customHeight="false" outlineLevel="0" collapsed="false">
      <c r="A1828" s="199" t="n">
        <v>37370</v>
      </c>
      <c r="B1828" s="192" t="n">
        <v>37370</v>
      </c>
      <c r="C1828" s="306" t="str">
        <f aca="false">VLOOKUP($B1828,data!$A$6:$M$15000,12)</f>
        <v>N/A</v>
      </c>
      <c r="D1828" s="9" t="n">
        <f aca="false">IF(B1828&lt;&gt;"",MONTH(B1828),0)</f>
        <v>4</v>
      </c>
      <c r="E1828" s="306" t="e">
        <f aca="false">AVERAGE(C1822:C1828)</f>
        <v>#DIV/0!</v>
      </c>
      <c r="F1828" s="306" t="e">
        <f aca="false">AVERAGE(C1798:C1828)</f>
        <v>#DIV/0!</v>
      </c>
    </row>
    <row r="1829" customFormat="false" ht="11.25" hidden="false" customHeight="false" outlineLevel="0" collapsed="false">
      <c r="A1829" s="199" t="n">
        <v>37371</v>
      </c>
      <c r="B1829" s="192" t="n">
        <v>37371</v>
      </c>
      <c r="C1829" s="306" t="str">
        <f aca="false">VLOOKUP($B1829,data!$A$6:$M$15000,12)</f>
        <v>N/A</v>
      </c>
      <c r="D1829" s="9" t="n">
        <f aca="false">IF(B1829&lt;&gt;"",MONTH(B1829),0)</f>
        <v>4</v>
      </c>
      <c r="E1829" s="306" t="e">
        <f aca="false">AVERAGE(C1823:C1829)</f>
        <v>#DIV/0!</v>
      </c>
      <c r="F1829" s="306" t="e">
        <f aca="false">AVERAGE(C1799:C1829)</f>
        <v>#DIV/0!</v>
      </c>
    </row>
    <row r="1830" customFormat="false" ht="11.25" hidden="false" customHeight="false" outlineLevel="0" collapsed="false">
      <c r="A1830" s="199" t="n">
        <v>37372</v>
      </c>
      <c r="B1830" s="192" t="n">
        <v>37372</v>
      </c>
      <c r="C1830" s="306" t="str">
        <f aca="false">VLOOKUP($B1830,data!$A$6:$M$15000,12)</f>
        <v>N/A</v>
      </c>
      <c r="D1830" s="9" t="n">
        <f aca="false">IF(B1830&lt;&gt;"",MONTH(B1830),0)</f>
        <v>4</v>
      </c>
      <c r="E1830" s="306" t="e">
        <f aca="false">AVERAGE(C1824:C1830)</f>
        <v>#DIV/0!</v>
      </c>
      <c r="F1830" s="306" t="e">
        <f aca="false">AVERAGE(C1800:C1830)</f>
        <v>#DIV/0!</v>
      </c>
    </row>
    <row r="1831" customFormat="false" ht="11.25" hidden="false" customHeight="false" outlineLevel="0" collapsed="false">
      <c r="A1831" s="199" t="n">
        <v>37373</v>
      </c>
      <c r="B1831" s="192" t="n">
        <v>37373</v>
      </c>
      <c r="C1831" s="306" t="str">
        <f aca="false">VLOOKUP($B1831,data!$A$6:$M$15000,12)</f>
        <v>N/A</v>
      </c>
      <c r="D1831" s="9" t="n">
        <f aca="false">IF(B1831&lt;&gt;"",MONTH(B1831),0)</f>
        <v>4</v>
      </c>
      <c r="E1831" s="306" t="e">
        <f aca="false">AVERAGE(C1825:C1831)</f>
        <v>#DIV/0!</v>
      </c>
      <c r="F1831" s="306" t="e">
        <f aca="false">AVERAGE(C1801:C1831)</f>
        <v>#DIV/0!</v>
      </c>
    </row>
    <row r="1832" customFormat="false" ht="11.25" hidden="false" customHeight="false" outlineLevel="0" collapsed="false">
      <c r="A1832" s="199" t="n">
        <v>37374</v>
      </c>
      <c r="B1832" s="192" t="n">
        <v>37374</v>
      </c>
      <c r="C1832" s="306" t="str">
        <f aca="false">VLOOKUP($B1832,data!$A$6:$M$15000,12)</f>
        <v>N/A</v>
      </c>
      <c r="D1832" s="9" t="n">
        <f aca="false">IF(B1832&lt;&gt;"",MONTH(B1832),0)</f>
        <v>4</v>
      </c>
      <c r="E1832" s="306" t="e">
        <f aca="false">AVERAGE(C1826:C1832)</f>
        <v>#DIV/0!</v>
      </c>
      <c r="F1832" s="306" t="e">
        <f aca="false">AVERAGE(C1802:C1832)</f>
        <v>#DIV/0!</v>
      </c>
    </row>
    <row r="1833" customFormat="false" ht="11.25" hidden="false" customHeight="false" outlineLevel="0" collapsed="false">
      <c r="A1833" s="199" t="n">
        <v>37375</v>
      </c>
      <c r="B1833" s="192" t="n">
        <v>37375</v>
      </c>
      <c r="C1833" s="306" t="str">
        <f aca="false">VLOOKUP($B1833,data!$A$6:$M$15000,12)</f>
        <v>N/A</v>
      </c>
      <c r="D1833" s="9" t="n">
        <f aca="false">IF(B1833&lt;&gt;"",MONTH(B1833),0)</f>
        <v>4</v>
      </c>
      <c r="E1833" s="306" t="e">
        <f aca="false">AVERAGE(C1827:C1833)</f>
        <v>#DIV/0!</v>
      </c>
      <c r="F1833" s="306" t="e">
        <f aca="false">AVERAGE(C1803:C1833)</f>
        <v>#DIV/0!</v>
      </c>
    </row>
    <row r="1834" customFormat="false" ht="11.25" hidden="false" customHeight="false" outlineLevel="0" collapsed="false">
      <c r="A1834" s="199" t="n">
        <v>37376</v>
      </c>
      <c r="B1834" s="192" t="n">
        <v>37376</v>
      </c>
      <c r="C1834" s="306" t="str">
        <f aca="false">VLOOKUP($B1834,data!$A$6:$M$15000,12)</f>
        <v>N/A</v>
      </c>
      <c r="D1834" s="9" t="n">
        <f aca="false">IF(B1834&lt;&gt;"",MONTH(B1834),0)</f>
        <v>4</v>
      </c>
      <c r="E1834" s="306" t="e">
        <f aca="false">AVERAGE(C1828:C1834)</f>
        <v>#DIV/0!</v>
      </c>
      <c r="F1834" s="306" t="e">
        <f aca="false">AVERAGE(C1804:C1834)</f>
        <v>#DIV/0!</v>
      </c>
    </row>
    <row r="1835" customFormat="false" ht="11.25" hidden="false" customHeight="false" outlineLevel="0" collapsed="false">
      <c r="A1835" s="199" t="n">
        <v>37377</v>
      </c>
      <c r="B1835" s="192" t="n">
        <v>37377</v>
      </c>
      <c r="C1835" s="306" t="str">
        <f aca="false">VLOOKUP($B1835,data!$A$6:$M$15000,12)</f>
        <v>N/A</v>
      </c>
      <c r="D1835" s="9" t="n">
        <f aca="false">IF(B1835&lt;&gt;"",MONTH(B1835),0)</f>
        <v>5</v>
      </c>
      <c r="E1835" s="306" t="e">
        <f aca="false">AVERAGE(C1829:C1835)</f>
        <v>#DIV/0!</v>
      </c>
      <c r="F1835" s="306" t="e">
        <f aca="false">AVERAGE(C1805:C1835)</f>
        <v>#DIV/0!</v>
      </c>
    </row>
    <row r="1836" customFormat="false" ht="11.25" hidden="false" customHeight="false" outlineLevel="0" collapsed="false">
      <c r="A1836" s="199" t="n">
        <v>37378</v>
      </c>
      <c r="B1836" s="192" t="n">
        <v>37378</v>
      </c>
      <c r="C1836" s="306" t="str">
        <f aca="false">VLOOKUP($B1836,data!$A$6:$M$15000,12)</f>
        <v>N/A</v>
      </c>
      <c r="D1836" s="9" t="n">
        <f aca="false">IF(B1836&lt;&gt;"",MONTH(B1836),0)</f>
        <v>5</v>
      </c>
      <c r="E1836" s="306" t="e">
        <f aca="false">AVERAGE(C1830:C1836)</f>
        <v>#DIV/0!</v>
      </c>
      <c r="F1836" s="306" t="e">
        <f aca="false">AVERAGE(C1806:C1836)</f>
        <v>#DIV/0!</v>
      </c>
    </row>
    <row r="1837" customFormat="false" ht="11.25" hidden="false" customHeight="false" outlineLevel="0" collapsed="false">
      <c r="A1837" s="199" t="n">
        <v>37379</v>
      </c>
      <c r="B1837" s="192" t="n">
        <v>37379</v>
      </c>
      <c r="C1837" s="306" t="str">
        <f aca="false">VLOOKUP($B1837,data!$A$6:$M$15000,12)</f>
        <v>N/A</v>
      </c>
      <c r="D1837" s="9" t="n">
        <f aca="false">IF(B1837&lt;&gt;"",MONTH(B1837),0)</f>
        <v>5</v>
      </c>
      <c r="E1837" s="306" t="e">
        <f aca="false">AVERAGE(C1831:C1837)</f>
        <v>#DIV/0!</v>
      </c>
      <c r="F1837" s="306" t="e">
        <f aca="false">AVERAGE(C1807:C1837)</f>
        <v>#DIV/0!</v>
      </c>
    </row>
    <row r="1838" customFormat="false" ht="11.25" hidden="false" customHeight="false" outlineLevel="0" collapsed="false">
      <c r="A1838" s="199" t="n">
        <v>37380</v>
      </c>
      <c r="B1838" s="192" t="n">
        <v>37380</v>
      </c>
      <c r="C1838" s="306" t="str">
        <f aca="false">VLOOKUP($B1838,data!$A$6:$M$15000,12)</f>
        <v>N/A</v>
      </c>
      <c r="D1838" s="9" t="n">
        <f aca="false">IF(B1838&lt;&gt;"",MONTH(B1838),0)</f>
        <v>5</v>
      </c>
      <c r="E1838" s="306" t="e">
        <f aca="false">AVERAGE(C1832:C1838)</f>
        <v>#DIV/0!</v>
      </c>
      <c r="F1838" s="306" t="e">
        <f aca="false">AVERAGE(C1808:C1838)</f>
        <v>#DIV/0!</v>
      </c>
    </row>
    <row r="1839" customFormat="false" ht="11.25" hidden="false" customHeight="false" outlineLevel="0" collapsed="false">
      <c r="A1839" s="199" t="n">
        <v>37381</v>
      </c>
      <c r="B1839" s="192" t="n">
        <v>37381</v>
      </c>
      <c r="C1839" s="306" t="str">
        <f aca="false">VLOOKUP($B1839,data!$A$6:$M$15000,12)</f>
        <v>N/A</v>
      </c>
      <c r="D1839" s="9" t="n">
        <f aca="false">IF(B1839&lt;&gt;"",MONTH(B1839),0)</f>
        <v>5</v>
      </c>
      <c r="E1839" s="306" t="e">
        <f aca="false">AVERAGE(C1833:C1839)</f>
        <v>#DIV/0!</v>
      </c>
      <c r="F1839" s="306" t="e">
        <f aca="false">AVERAGE(C1809:C1839)</f>
        <v>#DIV/0!</v>
      </c>
    </row>
    <row r="1840" customFormat="false" ht="11.25" hidden="false" customHeight="false" outlineLevel="0" collapsed="false">
      <c r="A1840" s="199" t="n">
        <v>37382</v>
      </c>
      <c r="B1840" s="192" t="n">
        <v>37382</v>
      </c>
      <c r="C1840" s="306" t="str">
        <f aca="false">VLOOKUP($B1840,data!$A$6:$M$15000,12)</f>
        <v>N/A</v>
      </c>
      <c r="D1840" s="9" t="n">
        <f aca="false">IF(B1840&lt;&gt;"",MONTH(B1840),0)</f>
        <v>5</v>
      </c>
      <c r="E1840" s="306" t="e">
        <f aca="false">AVERAGE(C1834:C1840)</f>
        <v>#DIV/0!</v>
      </c>
      <c r="F1840" s="306" t="e">
        <f aca="false">AVERAGE(C1810:C1840)</f>
        <v>#DIV/0!</v>
      </c>
    </row>
    <row r="1841" customFormat="false" ht="11.25" hidden="false" customHeight="false" outlineLevel="0" collapsed="false">
      <c r="A1841" s="199" t="n">
        <v>37383</v>
      </c>
      <c r="B1841" s="192" t="n">
        <v>37383</v>
      </c>
      <c r="C1841" s="306" t="str">
        <f aca="false">VLOOKUP($B1841,data!$A$6:$M$15000,12)</f>
        <v>N/A</v>
      </c>
      <c r="D1841" s="9" t="n">
        <f aca="false">IF(B1841&lt;&gt;"",MONTH(B1841),0)</f>
        <v>5</v>
      </c>
      <c r="E1841" s="306" t="e">
        <f aca="false">AVERAGE(C1835:C1841)</f>
        <v>#DIV/0!</v>
      </c>
      <c r="F1841" s="306" t="e">
        <f aca="false">AVERAGE(C1811:C1841)</f>
        <v>#DIV/0!</v>
      </c>
    </row>
    <row r="1842" customFormat="false" ht="11.25" hidden="false" customHeight="false" outlineLevel="0" collapsed="false">
      <c r="A1842" s="199" t="n">
        <v>37384</v>
      </c>
      <c r="B1842" s="192" t="n">
        <v>37384</v>
      </c>
      <c r="C1842" s="306" t="str">
        <f aca="false">VLOOKUP($B1842,data!$A$6:$M$15000,12)</f>
        <v>N/A</v>
      </c>
      <c r="D1842" s="9" t="n">
        <f aca="false">IF(B1842&lt;&gt;"",MONTH(B1842),0)</f>
        <v>5</v>
      </c>
      <c r="E1842" s="306" t="e">
        <f aca="false">AVERAGE(C1836:C1842)</f>
        <v>#DIV/0!</v>
      </c>
      <c r="F1842" s="306" t="e">
        <f aca="false">AVERAGE(C1812:C1842)</f>
        <v>#DIV/0!</v>
      </c>
    </row>
    <row r="1843" customFormat="false" ht="11.25" hidden="false" customHeight="false" outlineLevel="0" collapsed="false">
      <c r="A1843" s="199" t="n">
        <v>37385</v>
      </c>
      <c r="B1843" s="192" t="n">
        <v>37385</v>
      </c>
      <c r="C1843" s="306" t="str">
        <f aca="false">VLOOKUP($B1843,data!$A$6:$M$15000,12)</f>
        <v>N/A</v>
      </c>
      <c r="D1843" s="9" t="n">
        <f aca="false">IF(B1843&lt;&gt;"",MONTH(B1843),0)</f>
        <v>5</v>
      </c>
      <c r="E1843" s="306" t="e">
        <f aca="false">AVERAGE(C1837:C1843)</f>
        <v>#DIV/0!</v>
      </c>
      <c r="F1843" s="306" t="e">
        <f aca="false">AVERAGE(C1813:C1843)</f>
        <v>#DIV/0!</v>
      </c>
    </row>
    <row r="1844" customFormat="false" ht="11.25" hidden="false" customHeight="false" outlineLevel="0" collapsed="false">
      <c r="A1844" s="199" t="n">
        <v>37386</v>
      </c>
      <c r="B1844" s="192" t="n">
        <v>37386</v>
      </c>
      <c r="C1844" s="306" t="str">
        <f aca="false">VLOOKUP($B1844,data!$A$6:$M$15000,12)</f>
        <v>N/A</v>
      </c>
      <c r="D1844" s="9" t="n">
        <f aca="false">IF(B1844&lt;&gt;"",MONTH(B1844),0)</f>
        <v>5</v>
      </c>
      <c r="E1844" s="306" t="e">
        <f aca="false">AVERAGE(C1838:C1844)</f>
        <v>#DIV/0!</v>
      </c>
      <c r="F1844" s="306" t="e">
        <f aca="false">AVERAGE(C1814:C1844)</f>
        <v>#DIV/0!</v>
      </c>
    </row>
    <row r="1845" customFormat="false" ht="11.25" hidden="false" customHeight="false" outlineLevel="0" collapsed="false">
      <c r="A1845" s="199" t="n">
        <v>37387</v>
      </c>
      <c r="B1845" s="192" t="n">
        <v>37387</v>
      </c>
      <c r="C1845" s="306" t="str">
        <f aca="false">VLOOKUP($B1845,data!$A$6:$M$15000,12)</f>
        <v>N/A</v>
      </c>
      <c r="D1845" s="9" t="n">
        <f aca="false">IF(B1845&lt;&gt;"",MONTH(B1845),0)</f>
        <v>5</v>
      </c>
      <c r="E1845" s="306" t="e">
        <f aca="false">AVERAGE(C1839:C1845)</f>
        <v>#DIV/0!</v>
      </c>
      <c r="F1845" s="306" t="e">
        <f aca="false">AVERAGE(C1815:C1845)</f>
        <v>#DIV/0!</v>
      </c>
    </row>
    <row r="1846" customFormat="false" ht="11.25" hidden="false" customHeight="false" outlineLevel="0" collapsed="false">
      <c r="A1846" s="199" t="n">
        <v>37388</v>
      </c>
      <c r="B1846" s="192" t="n">
        <v>37388</v>
      </c>
      <c r="C1846" s="306" t="str">
        <f aca="false">VLOOKUP($B1846,data!$A$6:$M$15000,12)</f>
        <v>N/A</v>
      </c>
      <c r="D1846" s="9" t="n">
        <f aca="false">IF(B1846&lt;&gt;"",MONTH(B1846),0)</f>
        <v>5</v>
      </c>
      <c r="E1846" s="306" t="e">
        <f aca="false">AVERAGE(C1840:C1846)</f>
        <v>#DIV/0!</v>
      </c>
      <c r="F1846" s="306" t="e">
        <f aca="false">AVERAGE(C1816:C1846)</f>
        <v>#DIV/0!</v>
      </c>
    </row>
    <row r="1847" customFormat="false" ht="11.25" hidden="false" customHeight="false" outlineLevel="0" collapsed="false">
      <c r="A1847" s="199" t="n">
        <v>37389</v>
      </c>
      <c r="B1847" s="192" t="n">
        <v>37389</v>
      </c>
      <c r="C1847" s="306" t="str">
        <f aca="false">VLOOKUP($B1847,data!$A$6:$M$15000,12)</f>
        <v>N/A</v>
      </c>
      <c r="D1847" s="9" t="n">
        <f aca="false">IF(B1847&lt;&gt;"",MONTH(B1847),0)</f>
        <v>5</v>
      </c>
      <c r="E1847" s="306" t="e">
        <f aca="false">AVERAGE(C1841:C1847)</f>
        <v>#DIV/0!</v>
      </c>
      <c r="F1847" s="306" t="e">
        <f aca="false">AVERAGE(C1817:C1847)</f>
        <v>#DIV/0!</v>
      </c>
    </row>
    <row r="1848" customFormat="false" ht="11.25" hidden="false" customHeight="false" outlineLevel="0" collapsed="false">
      <c r="A1848" s="199" t="n">
        <v>37390</v>
      </c>
      <c r="B1848" s="192" t="n">
        <v>37390</v>
      </c>
      <c r="C1848" s="306" t="str">
        <f aca="false">VLOOKUP($B1848,data!$A$6:$M$15000,12)</f>
        <v>N/A</v>
      </c>
      <c r="D1848" s="9" t="n">
        <f aca="false">IF(B1848&lt;&gt;"",MONTH(B1848),0)</f>
        <v>5</v>
      </c>
      <c r="E1848" s="306" t="e">
        <f aca="false">AVERAGE(C1842:C1848)</f>
        <v>#DIV/0!</v>
      </c>
      <c r="F1848" s="306" t="e">
        <f aca="false">AVERAGE(C1818:C1848)</f>
        <v>#DIV/0!</v>
      </c>
    </row>
    <row r="1849" customFormat="false" ht="11.25" hidden="false" customHeight="false" outlineLevel="0" collapsed="false">
      <c r="A1849" s="199" t="n">
        <v>37391</v>
      </c>
      <c r="B1849" s="192" t="n">
        <v>37391</v>
      </c>
      <c r="C1849" s="306" t="str">
        <f aca="false">VLOOKUP($B1849,data!$A$6:$M$15000,12)</f>
        <v>N/A</v>
      </c>
      <c r="D1849" s="9" t="n">
        <f aca="false">IF(B1849&lt;&gt;"",MONTH(B1849),0)</f>
        <v>5</v>
      </c>
      <c r="E1849" s="306" t="e">
        <f aca="false">AVERAGE(C1843:C1849)</f>
        <v>#DIV/0!</v>
      </c>
      <c r="F1849" s="306" t="e">
        <f aca="false">AVERAGE(C1819:C1849)</f>
        <v>#DIV/0!</v>
      </c>
    </row>
    <row r="1850" customFormat="false" ht="11.25" hidden="false" customHeight="false" outlineLevel="0" collapsed="false">
      <c r="A1850" s="199" t="n">
        <v>37392</v>
      </c>
      <c r="B1850" s="192" t="n">
        <v>37392</v>
      </c>
      <c r="C1850" s="306" t="str">
        <f aca="false">VLOOKUP($B1850,data!$A$6:$M$15000,12)</f>
        <v>N/A</v>
      </c>
      <c r="D1850" s="9" t="n">
        <f aca="false">IF(B1850&lt;&gt;"",MONTH(B1850),0)</f>
        <v>5</v>
      </c>
      <c r="E1850" s="306" t="e">
        <f aca="false">AVERAGE(C1844:C1850)</f>
        <v>#DIV/0!</v>
      </c>
      <c r="F1850" s="306" t="e">
        <f aca="false">AVERAGE(C1820:C1850)</f>
        <v>#DIV/0!</v>
      </c>
    </row>
    <row r="1851" customFormat="false" ht="11.25" hidden="false" customHeight="false" outlineLevel="0" collapsed="false">
      <c r="A1851" s="199" t="n">
        <v>37393</v>
      </c>
      <c r="B1851" s="192" t="n">
        <v>37393</v>
      </c>
      <c r="C1851" s="306" t="str">
        <f aca="false">VLOOKUP($B1851,data!$A$6:$M$15000,12)</f>
        <v>N/A</v>
      </c>
      <c r="D1851" s="9" t="n">
        <f aca="false">IF(B1851&lt;&gt;"",MONTH(B1851),0)</f>
        <v>5</v>
      </c>
      <c r="E1851" s="306" t="e">
        <f aca="false">AVERAGE(C1845:C1851)</f>
        <v>#DIV/0!</v>
      </c>
      <c r="F1851" s="306" t="e">
        <f aca="false">AVERAGE(C1821:C1851)</f>
        <v>#DIV/0!</v>
      </c>
    </row>
    <row r="1852" customFormat="false" ht="11.25" hidden="false" customHeight="false" outlineLevel="0" collapsed="false">
      <c r="A1852" s="199" t="n">
        <v>37394</v>
      </c>
      <c r="B1852" s="192" t="n">
        <v>37394</v>
      </c>
      <c r="C1852" s="306" t="str">
        <f aca="false">VLOOKUP($B1852,data!$A$6:$M$15000,12)</f>
        <v>N/A</v>
      </c>
      <c r="D1852" s="9" t="n">
        <f aca="false">IF(B1852&lt;&gt;"",MONTH(B1852),0)</f>
        <v>5</v>
      </c>
      <c r="E1852" s="306" t="e">
        <f aca="false">AVERAGE(C1846:C1852)</f>
        <v>#DIV/0!</v>
      </c>
      <c r="F1852" s="306" t="e">
        <f aca="false">AVERAGE(C1822:C1852)</f>
        <v>#DIV/0!</v>
      </c>
    </row>
    <row r="1853" customFormat="false" ht="11.25" hidden="false" customHeight="false" outlineLevel="0" collapsed="false">
      <c r="A1853" s="199" t="n">
        <v>37395</v>
      </c>
      <c r="B1853" s="192" t="n">
        <v>37395</v>
      </c>
      <c r="C1853" s="306" t="str">
        <f aca="false">VLOOKUP($B1853,data!$A$6:$M$15000,12)</f>
        <v>N/A</v>
      </c>
      <c r="D1853" s="9" t="n">
        <f aca="false">IF(B1853&lt;&gt;"",MONTH(B1853),0)</f>
        <v>5</v>
      </c>
      <c r="E1853" s="306" t="e">
        <f aca="false">AVERAGE(C1847:C1853)</f>
        <v>#DIV/0!</v>
      </c>
      <c r="F1853" s="306" t="e">
        <f aca="false">AVERAGE(C1823:C1853)</f>
        <v>#DIV/0!</v>
      </c>
    </row>
    <row r="1854" customFormat="false" ht="11.25" hidden="false" customHeight="false" outlineLevel="0" collapsed="false">
      <c r="A1854" s="199" t="n">
        <v>37396</v>
      </c>
      <c r="B1854" s="192" t="n">
        <v>37396</v>
      </c>
      <c r="C1854" s="306" t="str">
        <f aca="false">VLOOKUP($B1854,data!$A$6:$M$15000,12)</f>
        <v>N/A</v>
      </c>
      <c r="D1854" s="9" t="n">
        <f aca="false">IF(B1854&lt;&gt;"",MONTH(B1854),0)</f>
        <v>5</v>
      </c>
      <c r="E1854" s="306" t="e">
        <f aca="false">AVERAGE(C1848:C1854)</f>
        <v>#DIV/0!</v>
      </c>
      <c r="F1854" s="306" t="e">
        <f aca="false">AVERAGE(C1824:C1854)</f>
        <v>#DIV/0!</v>
      </c>
    </row>
    <row r="1855" customFormat="false" ht="11.25" hidden="false" customHeight="false" outlineLevel="0" collapsed="false">
      <c r="A1855" s="199" t="n">
        <v>37397</v>
      </c>
      <c r="B1855" s="192" t="n">
        <v>37397</v>
      </c>
      <c r="C1855" s="306" t="str">
        <f aca="false">VLOOKUP($B1855,data!$A$6:$M$15000,12)</f>
        <v>N/A</v>
      </c>
      <c r="D1855" s="9" t="n">
        <f aca="false">IF(B1855&lt;&gt;"",MONTH(B1855),0)</f>
        <v>5</v>
      </c>
      <c r="E1855" s="306" t="e">
        <f aca="false">AVERAGE(C1849:C1855)</f>
        <v>#DIV/0!</v>
      </c>
      <c r="F1855" s="306" t="e">
        <f aca="false">AVERAGE(C1825:C1855)</f>
        <v>#DIV/0!</v>
      </c>
    </row>
    <row r="1856" customFormat="false" ht="11.25" hidden="false" customHeight="false" outlineLevel="0" collapsed="false">
      <c r="A1856" s="199" t="n">
        <v>37398</v>
      </c>
      <c r="B1856" s="192" t="n">
        <v>37398</v>
      </c>
      <c r="C1856" s="306" t="str">
        <f aca="false">VLOOKUP($B1856,data!$A$6:$M$15000,12)</f>
        <v>N/A</v>
      </c>
      <c r="D1856" s="9" t="n">
        <f aca="false">IF(B1856&lt;&gt;"",MONTH(B1856),0)</f>
        <v>5</v>
      </c>
      <c r="E1856" s="306" t="e">
        <f aca="false">AVERAGE(C1850:C1856)</f>
        <v>#DIV/0!</v>
      </c>
      <c r="F1856" s="306" t="e">
        <f aca="false">AVERAGE(C1826:C1856)</f>
        <v>#DIV/0!</v>
      </c>
    </row>
    <row r="1857" customFormat="false" ht="11.25" hidden="false" customHeight="false" outlineLevel="0" collapsed="false">
      <c r="A1857" s="199" t="n">
        <v>37399</v>
      </c>
      <c r="B1857" s="192" t="n">
        <v>37399</v>
      </c>
      <c r="C1857" s="306" t="str">
        <f aca="false">VLOOKUP($B1857,data!$A$6:$M$15000,12)</f>
        <v>N/A</v>
      </c>
      <c r="D1857" s="9" t="n">
        <f aca="false">IF(B1857&lt;&gt;"",MONTH(B1857),0)</f>
        <v>5</v>
      </c>
      <c r="E1857" s="306" t="e">
        <f aca="false">AVERAGE(C1851:C1857)</f>
        <v>#DIV/0!</v>
      </c>
      <c r="F1857" s="306" t="e">
        <f aca="false">AVERAGE(C1827:C1857)</f>
        <v>#DIV/0!</v>
      </c>
    </row>
    <row r="1858" customFormat="false" ht="11.25" hidden="false" customHeight="false" outlineLevel="0" collapsed="false">
      <c r="A1858" s="199" t="n">
        <v>37400</v>
      </c>
      <c r="B1858" s="192" t="n">
        <v>37400</v>
      </c>
      <c r="C1858" s="306" t="str">
        <f aca="false">VLOOKUP($B1858,data!$A$6:$M$15000,12)</f>
        <v>N/A</v>
      </c>
      <c r="D1858" s="9" t="n">
        <f aca="false">IF(B1858&lt;&gt;"",MONTH(B1858),0)</f>
        <v>5</v>
      </c>
      <c r="E1858" s="306" t="e">
        <f aca="false">AVERAGE(C1852:C1858)</f>
        <v>#DIV/0!</v>
      </c>
      <c r="F1858" s="306" t="e">
        <f aca="false">AVERAGE(C1828:C1858)</f>
        <v>#DIV/0!</v>
      </c>
    </row>
    <row r="1859" customFormat="false" ht="11.25" hidden="false" customHeight="false" outlineLevel="0" collapsed="false">
      <c r="A1859" s="199" t="n">
        <v>37401</v>
      </c>
      <c r="B1859" s="192" t="n">
        <v>37401</v>
      </c>
      <c r="C1859" s="306" t="str">
        <f aca="false">VLOOKUP($B1859,data!$A$6:$M$15000,12)</f>
        <v>N/A</v>
      </c>
      <c r="D1859" s="9" t="n">
        <f aca="false">IF(B1859&lt;&gt;"",MONTH(B1859),0)</f>
        <v>5</v>
      </c>
      <c r="E1859" s="306" t="e">
        <f aca="false">AVERAGE(C1853:C1859)</f>
        <v>#DIV/0!</v>
      </c>
      <c r="F1859" s="306" t="e">
        <f aca="false">AVERAGE(C1829:C1859)</f>
        <v>#DIV/0!</v>
      </c>
    </row>
    <row r="1860" customFormat="false" ht="11.25" hidden="false" customHeight="false" outlineLevel="0" collapsed="false">
      <c r="A1860" s="199" t="n">
        <v>37402</v>
      </c>
      <c r="B1860" s="192" t="n">
        <v>37402</v>
      </c>
      <c r="C1860" s="306" t="str">
        <f aca="false">VLOOKUP($B1860,data!$A$6:$M$15000,12)</f>
        <v>N/A</v>
      </c>
      <c r="D1860" s="9" t="n">
        <f aca="false">IF(B1860&lt;&gt;"",MONTH(B1860),0)</f>
        <v>5</v>
      </c>
      <c r="E1860" s="306" t="e">
        <f aca="false">AVERAGE(C1854:C1860)</f>
        <v>#DIV/0!</v>
      </c>
      <c r="F1860" s="306" t="e">
        <f aca="false">AVERAGE(C1830:C1860)</f>
        <v>#DIV/0!</v>
      </c>
    </row>
    <row r="1861" customFormat="false" ht="11.25" hidden="false" customHeight="false" outlineLevel="0" collapsed="false">
      <c r="A1861" s="199" t="n">
        <v>37403</v>
      </c>
      <c r="B1861" s="192" t="n">
        <v>37403</v>
      </c>
      <c r="C1861" s="306" t="str">
        <f aca="false">VLOOKUP($B1861,data!$A$6:$M$15000,12)</f>
        <v>N/A</v>
      </c>
      <c r="D1861" s="9" t="n">
        <f aca="false">IF(B1861&lt;&gt;"",MONTH(B1861),0)</f>
        <v>5</v>
      </c>
      <c r="E1861" s="306" t="e">
        <f aca="false">AVERAGE(C1855:C1861)</f>
        <v>#DIV/0!</v>
      </c>
      <c r="F1861" s="306" t="e">
        <f aca="false">AVERAGE(C1831:C1861)</f>
        <v>#DIV/0!</v>
      </c>
    </row>
    <row r="1862" customFormat="false" ht="11.25" hidden="false" customHeight="false" outlineLevel="0" collapsed="false">
      <c r="A1862" s="199" t="n">
        <v>37404</v>
      </c>
      <c r="B1862" s="192" t="n">
        <v>37404</v>
      </c>
      <c r="C1862" s="306" t="str">
        <f aca="false">VLOOKUP($B1862,data!$A$6:$M$15000,12)</f>
        <v>N/A</v>
      </c>
      <c r="D1862" s="9" t="n">
        <f aca="false">IF(B1862&lt;&gt;"",MONTH(B1862),0)</f>
        <v>5</v>
      </c>
      <c r="E1862" s="306" t="e">
        <f aca="false">AVERAGE(C1856:C1862)</f>
        <v>#DIV/0!</v>
      </c>
      <c r="F1862" s="306" t="e">
        <f aca="false">AVERAGE(C1832:C1862)</f>
        <v>#DIV/0!</v>
      </c>
    </row>
    <row r="1863" customFormat="false" ht="11.25" hidden="false" customHeight="false" outlineLevel="0" collapsed="false">
      <c r="A1863" s="199" t="n">
        <v>37405</v>
      </c>
      <c r="B1863" s="192" t="n">
        <v>37405</v>
      </c>
      <c r="C1863" s="306" t="str">
        <f aca="false">VLOOKUP($B1863,data!$A$6:$M$15000,12)</f>
        <v>N/A</v>
      </c>
      <c r="D1863" s="9" t="n">
        <f aca="false">IF(B1863&lt;&gt;"",MONTH(B1863),0)</f>
        <v>5</v>
      </c>
      <c r="E1863" s="306" t="e">
        <f aca="false">AVERAGE(C1857:C1863)</f>
        <v>#DIV/0!</v>
      </c>
      <c r="F1863" s="306" t="e">
        <f aca="false">AVERAGE(C1833:C1863)</f>
        <v>#DIV/0!</v>
      </c>
    </row>
    <row r="1864" customFormat="false" ht="11.25" hidden="false" customHeight="false" outlineLevel="0" collapsed="false">
      <c r="A1864" s="199" t="n">
        <v>37406</v>
      </c>
      <c r="B1864" s="192" t="n">
        <v>37406</v>
      </c>
      <c r="C1864" s="306" t="str">
        <f aca="false">VLOOKUP($B1864,data!$A$6:$M$15000,12)</f>
        <v>N/A</v>
      </c>
      <c r="D1864" s="9" t="n">
        <f aca="false">IF(B1864&lt;&gt;"",MONTH(B1864),0)</f>
        <v>5</v>
      </c>
      <c r="E1864" s="306" t="e">
        <f aca="false">AVERAGE(C1858:C1864)</f>
        <v>#DIV/0!</v>
      </c>
      <c r="F1864" s="306" t="e">
        <f aca="false">AVERAGE(C1834:C1864)</f>
        <v>#DIV/0!</v>
      </c>
    </row>
    <row r="1865" customFormat="false" ht="11.25" hidden="false" customHeight="false" outlineLevel="0" collapsed="false">
      <c r="A1865" s="199" t="n">
        <v>37407</v>
      </c>
      <c r="B1865" s="192" t="n">
        <v>37407</v>
      </c>
      <c r="C1865" s="306" t="str">
        <f aca="false">VLOOKUP($B1865,data!$A$6:$M$15000,12)</f>
        <v>N/A</v>
      </c>
      <c r="D1865" s="9" t="n">
        <f aca="false">IF(B1865&lt;&gt;"",MONTH(B1865),0)</f>
        <v>5</v>
      </c>
      <c r="E1865" s="306" t="e">
        <f aca="false">AVERAGE(C1859:C1865)</f>
        <v>#DIV/0!</v>
      </c>
      <c r="F1865" s="306" t="e">
        <f aca="false">AVERAGE(C1835:C1865)</f>
        <v>#DIV/0!</v>
      </c>
    </row>
    <row r="1866" customFormat="false" ht="11.25" hidden="false" customHeight="false" outlineLevel="0" collapsed="false">
      <c r="A1866" s="199" t="n">
        <v>37408</v>
      </c>
      <c r="B1866" s="192" t="n">
        <v>37408</v>
      </c>
      <c r="C1866" s="306" t="str">
        <f aca="false">VLOOKUP($B1866,data!$A$6:$M$15000,12)</f>
        <v>N/A</v>
      </c>
      <c r="D1866" s="9" t="n">
        <f aca="false">IF(B1866&lt;&gt;"",MONTH(B1866),0)</f>
        <v>6</v>
      </c>
      <c r="E1866" s="306" t="e">
        <f aca="false">AVERAGE(C1860:C1866)</f>
        <v>#DIV/0!</v>
      </c>
      <c r="F1866" s="306" t="e">
        <f aca="false">AVERAGE(C1836:C1866)</f>
        <v>#DIV/0!</v>
      </c>
    </row>
    <row r="1867" customFormat="false" ht="11.25" hidden="false" customHeight="false" outlineLevel="0" collapsed="false">
      <c r="A1867" s="199" t="n">
        <v>37409</v>
      </c>
      <c r="B1867" s="192" t="n">
        <v>37409</v>
      </c>
      <c r="C1867" s="306" t="str">
        <f aca="false">VLOOKUP($B1867,data!$A$6:$M$15000,12)</f>
        <v>N/A</v>
      </c>
      <c r="D1867" s="9" t="n">
        <f aca="false">IF(B1867&lt;&gt;"",MONTH(B1867),0)</f>
        <v>6</v>
      </c>
      <c r="E1867" s="306" t="e">
        <f aca="false">AVERAGE(C1861:C1867)</f>
        <v>#DIV/0!</v>
      </c>
      <c r="F1867" s="306" t="e">
        <f aca="false">AVERAGE(C1837:C1867)</f>
        <v>#DIV/0!</v>
      </c>
    </row>
    <row r="1868" customFormat="false" ht="11.25" hidden="false" customHeight="false" outlineLevel="0" collapsed="false">
      <c r="A1868" s="199" t="n">
        <v>37410</v>
      </c>
      <c r="B1868" s="192" t="n">
        <v>37410</v>
      </c>
      <c r="C1868" s="306" t="str">
        <f aca="false">VLOOKUP($B1868,data!$A$6:$M$15000,12)</f>
        <v>N/A</v>
      </c>
      <c r="D1868" s="9" t="n">
        <f aca="false">IF(B1868&lt;&gt;"",MONTH(B1868),0)</f>
        <v>6</v>
      </c>
      <c r="E1868" s="306" t="e">
        <f aca="false">AVERAGE(C1862:C1868)</f>
        <v>#DIV/0!</v>
      </c>
      <c r="F1868" s="306" t="e">
        <f aca="false">AVERAGE(C1838:C1868)</f>
        <v>#DIV/0!</v>
      </c>
    </row>
    <row r="1869" customFormat="false" ht="11.25" hidden="false" customHeight="false" outlineLevel="0" collapsed="false">
      <c r="A1869" s="199" t="n">
        <v>37411</v>
      </c>
      <c r="B1869" s="192" t="n">
        <v>37411</v>
      </c>
      <c r="C1869" s="306" t="str">
        <f aca="false">VLOOKUP($B1869,data!$A$6:$M$15000,12)</f>
        <v>N/A</v>
      </c>
      <c r="D1869" s="9" t="n">
        <f aca="false">IF(B1869&lt;&gt;"",MONTH(B1869),0)</f>
        <v>6</v>
      </c>
      <c r="E1869" s="306" t="e">
        <f aca="false">AVERAGE(C1863:C1869)</f>
        <v>#DIV/0!</v>
      </c>
      <c r="F1869" s="306" t="e">
        <f aca="false">AVERAGE(C1839:C1869)</f>
        <v>#DIV/0!</v>
      </c>
    </row>
    <row r="1870" customFormat="false" ht="11.25" hidden="false" customHeight="false" outlineLevel="0" collapsed="false">
      <c r="A1870" s="199" t="n">
        <v>37412</v>
      </c>
      <c r="B1870" s="192" t="n">
        <v>37412</v>
      </c>
      <c r="C1870" s="306" t="str">
        <f aca="false">VLOOKUP($B1870,data!$A$6:$M$15000,12)</f>
        <v>N/A</v>
      </c>
      <c r="D1870" s="9" t="n">
        <f aca="false">IF(B1870&lt;&gt;"",MONTH(B1870),0)</f>
        <v>6</v>
      </c>
      <c r="E1870" s="306" t="e">
        <f aca="false">AVERAGE(C1864:C1870)</f>
        <v>#DIV/0!</v>
      </c>
      <c r="F1870" s="306" t="e">
        <f aca="false">AVERAGE(C1840:C1870)</f>
        <v>#DIV/0!</v>
      </c>
    </row>
    <row r="1871" customFormat="false" ht="11.25" hidden="false" customHeight="false" outlineLevel="0" collapsed="false">
      <c r="A1871" s="199" t="n">
        <v>37413</v>
      </c>
      <c r="B1871" s="192" t="n">
        <v>37413</v>
      </c>
      <c r="C1871" s="306" t="str">
        <f aca="false">VLOOKUP($B1871,data!$A$6:$M$15000,12)</f>
        <v>N/A</v>
      </c>
      <c r="D1871" s="9" t="n">
        <f aca="false">IF(B1871&lt;&gt;"",MONTH(B1871),0)</f>
        <v>6</v>
      </c>
      <c r="E1871" s="306" t="e">
        <f aca="false">AVERAGE(C1865:C1871)</f>
        <v>#DIV/0!</v>
      </c>
      <c r="F1871" s="306" t="e">
        <f aca="false">AVERAGE(C1841:C1871)</f>
        <v>#DIV/0!</v>
      </c>
    </row>
    <row r="1872" customFormat="false" ht="11.25" hidden="false" customHeight="false" outlineLevel="0" collapsed="false">
      <c r="A1872" s="199" t="n">
        <v>37414</v>
      </c>
      <c r="B1872" s="192" t="n">
        <v>37414</v>
      </c>
      <c r="C1872" s="306" t="str">
        <f aca="false">VLOOKUP($B1872,data!$A$6:$M$15000,12)</f>
        <v>N/A</v>
      </c>
      <c r="D1872" s="9" t="n">
        <f aca="false">IF(B1872&lt;&gt;"",MONTH(B1872),0)</f>
        <v>6</v>
      </c>
      <c r="E1872" s="306" t="e">
        <f aca="false">AVERAGE(C1866:C1872)</f>
        <v>#DIV/0!</v>
      </c>
      <c r="F1872" s="306" t="e">
        <f aca="false">AVERAGE(C1842:C1872)</f>
        <v>#DIV/0!</v>
      </c>
    </row>
    <row r="1873" customFormat="false" ht="11.25" hidden="false" customHeight="false" outlineLevel="0" collapsed="false">
      <c r="A1873" s="199" t="n">
        <v>37415</v>
      </c>
      <c r="B1873" s="192" t="n">
        <v>37415</v>
      </c>
      <c r="C1873" s="306" t="str">
        <f aca="false">VLOOKUP($B1873,data!$A$6:$M$15000,12)</f>
        <v>N/A</v>
      </c>
      <c r="D1873" s="9" t="n">
        <f aca="false">IF(B1873&lt;&gt;"",MONTH(B1873),0)</f>
        <v>6</v>
      </c>
      <c r="E1873" s="306" t="e">
        <f aca="false">AVERAGE(C1867:C1873)</f>
        <v>#DIV/0!</v>
      </c>
      <c r="F1873" s="306" t="e">
        <f aca="false">AVERAGE(C1843:C1873)</f>
        <v>#DIV/0!</v>
      </c>
    </row>
    <row r="1874" customFormat="false" ht="11.25" hidden="false" customHeight="false" outlineLevel="0" collapsed="false">
      <c r="A1874" s="199" t="n">
        <v>37416</v>
      </c>
      <c r="B1874" s="192" t="n">
        <v>37416</v>
      </c>
      <c r="C1874" s="306" t="str">
        <f aca="false">VLOOKUP($B1874,data!$A$6:$M$15000,12)</f>
        <v>N/A</v>
      </c>
      <c r="D1874" s="9" t="n">
        <f aca="false">IF(B1874&lt;&gt;"",MONTH(B1874),0)</f>
        <v>6</v>
      </c>
      <c r="E1874" s="306" t="e">
        <f aca="false">AVERAGE(C1868:C1874)</f>
        <v>#DIV/0!</v>
      </c>
      <c r="F1874" s="306" t="e">
        <f aca="false">AVERAGE(C1844:C1874)</f>
        <v>#DIV/0!</v>
      </c>
    </row>
    <row r="1875" customFormat="false" ht="11.25" hidden="false" customHeight="false" outlineLevel="0" collapsed="false">
      <c r="A1875" s="199" t="n">
        <v>37417</v>
      </c>
      <c r="B1875" s="192" t="n">
        <v>37417</v>
      </c>
      <c r="C1875" s="306" t="str">
        <f aca="false">VLOOKUP($B1875,data!$A$6:$M$15000,12)</f>
        <v>N/A</v>
      </c>
      <c r="D1875" s="9" t="n">
        <f aca="false">IF(B1875&lt;&gt;"",MONTH(B1875),0)</f>
        <v>6</v>
      </c>
      <c r="E1875" s="306" t="e">
        <f aca="false">AVERAGE(C1869:C1875)</f>
        <v>#DIV/0!</v>
      </c>
      <c r="F1875" s="306" t="e">
        <f aca="false">AVERAGE(C1845:C1875)</f>
        <v>#DIV/0!</v>
      </c>
    </row>
    <row r="1876" customFormat="false" ht="11.25" hidden="false" customHeight="false" outlineLevel="0" collapsed="false">
      <c r="A1876" s="199" t="n">
        <v>37418</v>
      </c>
      <c r="B1876" s="192" t="n">
        <v>37418</v>
      </c>
      <c r="C1876" s="306" t="str">
        <f aca="false">VLOOKUP($B1876,data!$A$6:$M$15000,12)</f>
        <v>N/A</v>
      </c>
      <c r="D1876" s="9" t="n">
        <f aca="false">IF(B1876&lt;&gt;"",MONTH(B1876),0)</f>
        <v>6</v>
      </c>
      <c r="E1876" s="306" t="e">
        <f aca="false">AVERAGE(C1870:C1876)</f>
        <v>#DIV/0!</v>
      </c>
      <c r="F1876" s="306" t="e">
        <f aca="false">AVERAGE(C1846:C1876)</f>
        <v>#DIV/0!</v>
      </c>
    </row>
    <row r="1877" customFormat="false" ht="11.25" hidden="false" customHeight="false" outlineLevel="0" collapsed="false">
      <c r="A1877" s="199" t="n">
        <v>37419</v>
      </c>
      <c r="B1877" s="192" t="n">
        <v>37419</v>
      </c>
      <c r="C1877" s="306" t="str">
        <f aca="false">VLOOKUP($B1877,data!$A$6:$M$15000,12)</f>
        <v>N/A</v>
      </c>
      <c r="D1877" s="9" t="n">
        <f aca="false">IF(B1877&lt;&gt;"",MONTH(B1877),0)</f>
        <v>6</v>
      </c>
      <c r="E1877" s="306" t="e">
        <f aca="false">AVERAGE(C1871:C1877)</f>
        <v>#DIV/0!</v>
      </c>
      <c r="F1877" s="306" t="e">
        <f aca="false">AVERAGE(C1847:C1877)</f>
        <v>#DIV/0!</v>
      </c>
    </row>
    <row r="1878" customFormat="false" ht="11.25" hidden="false" customHeight="false" outlineLevel="0" collapsed="false">
      <c r="A1878" s="199" t="n">
        <v>37420</v>
      </c>
      <c r="B1878" s="192" t="n">
        <v>37420</v>
      </c>
      <c r="C1878" s="306" t="str">
        <f aca="false">VLOOKUP($B1878,data!$A$6:$M$15000,12)</f>
        <v>N/A</v>
      </c>
      <c r="D1878" s="9" t="n">
        <f aca="false">IF(B1878&lt;&gt;"",MONTH(B1878),0)</f>
        <v>6</v>
      </c>
      <c r="E1878" s="306" t="e">
        <f aca="false">AVERAGE(C1872:C1878)</f>
        <v>#DIV/0!</v>
      </c>
      <c r="F1878" s="306" t="e">
        <f aca="false">AVERAGE(C1848:C1878)</f>
        <v>#DIV/0!</v>
      </c>
    </row>
    <row r="1879" customFormat="false" ht="11.25" hidden="false" customHeight="false" outlineLevel="0" collapsed="false">
      <c r="A1879" s="199" t="n">
        <v>37421</v>
      </c>
      <c r="B1879" s="192" t="n">
        <v>37421</v>
      </c>
      <c r="C1879" s="306" t="str">
        <f aca="false">VLOOKUP($B1879,data!$A$6:$M$15000,12)</f>
        <v>N/A</v>
      </c>
      <c r="D1879" s="9" t="n">
        <f aca="false">IF(B1879&lt;&gt;"",MONTH(B1879),0)</f>
        <v>6</v>
      </c>
      <c r="E1879" s="306" t="e">
        <f aca="false">AVERAGE(C1873:C1879)</f>
        <v>#DIV/0!</v>
      </c>
      <c r="F1879" s="306" t="e">
        <f aca="false">AVERAGE(C1849:C1879)</f>
        <v>#DIV/0!</v>
      </c>
    </row>
    <row r="1880" customFormat="false" ht="11.25" hidden="false" customHeight="false" outlineLevel="0" collapsed="false">
      <c r="A1880" s="199" t="n">
        <v>37422</v>
      </c>
      <c r="B1880" s="192" t="n">
        <v>37422</v>
      </c>
      <c r="C1880" s="306" t="str">
        <f aca="false">VLOOKUP($B1880,data!$A$6:$M$15000,12)</f>
        <v>N/A</v>
      </c>
      <c r="D1880" s="9" t="n">
        <f aca="false">IF(B1880&lt;&gt;"",MONTH(B1880),0)</f>
        <v>6</v>
      </c>
      <c r="E1880" s="306" t="e">
        <f aca="false">AVERAGE(C1874:C1880)</f>
        <v>#DIV/0!</v>
      </c>
      <c r="F1880" s="306" t="e">
        <f aca="false">AVERAGE(C1850:C1880)</f>
        <v>#DIV/0!</v>
      </c>
    </row>
    <row r="1881" customFormat="false" ht="11.25" hidden="false" customHeight="false" outlineLevel="0" collapsed="false">
      <c r="A1881" s="199" t="n">
        <v>37423</v>
      </c>
      <c r="B1881" s="192" t="n">
        <v>37423</v>
      </c>
      <c r="C1881" s="306" t="str">
        <f aca="false">VLOOKUP($B1881,data!$A$6:$M$15000,12)</f>
        <v>N/A</v>
      </c>
      <c r="D1881" s="9" t="n">
        <f aca="false">IF(B1881&lt;&gt;"",MONTH(B1881),0)</f>
        <v>6</v>
      </c>
      <c r="E1881" s="306" t="e">
        <f aca="false">AVERAGE(C1875:C1881)</f>
        <v>#DIV/0!</v>
      </c>
      <c r="F1881" s="306" t="e">
        <f aca="false">AVERAGE(C1851:C1881)</f>
        <v>#DIV/0!</v>
      </c>
    </row>
    <row r="1882" customFormat="false" ht="11.25" hidden="false" customHeight="false" outlineLevel="0" collapsed="false">
      <c r="A1882" s="199" t="n">
        <v>37424</v>
      </c>
      <c r="B1882" s="192" t="n">
        <v>37424</v>
      </c>
      <c r="C1882" s="306" t="str">
        <f aca="false">VLOOKUP($B1882,data!$A$6:$M$15000,12)</f>
        <v>N/A</v>
      </c>
      <c r="D1882" s="9" t="n">
        <f aca="false">IF(B1882&lt;&gt;"",MONTH(B1882),0)</f>
        <v>6</v>
      </c>
      <c r="E1882" s="306" t="e">
        <f aca="false">AVERAGE(C1876:C1882)</f>
        <v>#DIV/0!</v>
      </c>
      <c r="F1882" s="306" t="e">
        <f aca="false">AVERAGE(C1852:C1882)</f>
        <v>#DIV/0!</v>
      </c>
    </row>
    <row r="1883" customFormat="false" ht="11.25" hidden="false" customHeight="false" outlineLevel="0" collapsed="false">
      <c r="A1883" s="199" t="n">
        <v>37425</v>
      </c>
      <c r="B1883" s="192" t="n">
        <v>37425</v>
      </c>
      <c r="C1883" s="306" t="str">
        <f aca="false">VLOOKUP($B1883,data!$A$6:$M$15000,12)</f>
        <v>N/A</v>
      </c>
      <c r="D1883" s="9" t="n">
        <f aca="false">IF(B1883&lt;&gt;"",MONTH(B1883),0)</f>
        <v>6</v>
      </c>
      <c r="E1883" s="306" t="e">
        <f aca="false">AVERAGE(C1877:C1883)</f>
        <v>#DIV/0!</v>
      </c>
      <c r="F1883" s="306" t="e">
        <f aca="false">AVERAGE(C1853:C1883)</f>
        <v>#DIV/0!</v>
      </c>
    </row>
    <row r="1884" customFormat="false" ht="11.25" hidden="false" customHeight="false" outlineLevel="0" collapsed="false">
      <c r="A1884" s="199" t="n">
        <v>37426</v>
      </c>
      <c r="B1884" s="192" t="n">
        <v>37426</v>
      </c>
      <c r="C1884" s="306" t="str">
        <f aca="false">VLOOKUP($B1884,data!$A$6:$M$15000,12)</f>
        <v>N/A</v>
      </c>
      <c r="D1884" s="9" t="n">
        <f aca="false">IF(B1884&lt;&gt;"",MONTH(B1884),0)</f>
        <v>6</v>
      </c>
      <c r="E1884" s="306" t="e">
        <f aca="false">AVERAGE(C1878:C1884)</f>
        <v>#DIV/0!</v>
      </c>
      <c r="F1884" s="306" t="e">
        <f aca="false">AVERAGE(C1854:C1884)</f>
        <v>#DIV/0!</v>
      </c>
    </row>
    <row r="1885" customFormat="false" ht="11.25" hidden="false" customHeight="false" outlineLevel="0" collapsed="false">
      <c r="A1885" s="199" t="n">
        <v>37427</v>
      </c>
      <c r="B1885" s="192" t="n">
        <v>37427</v>
      </c>
      <c r="C1885" s="306" t="str">
        <f aca="false">VLOOKUP($B1885,data!$A$6:$M$15000,12)</f>
        <v>N/A</v>
      </c>
      <c r="D1885" s="9" t="n">
        <f aca="false">IF(B1885&lt;&gt;"",MONTH(B1885),0)</f>
        <v>6</v>
      </c>
      <c r="E1885" s="306" t="e">
        <f aca="false">AVERAGE(C1879:C1885)</f>
        <v>#DIV/0!</v>
      </c>
      <c r="F1885" s="306" t="e">
        <f aca="false">AVERAGE(C1855:C1885)</f>
        <v>#DIV/0!</v>
      </c>
    </row>
    <row r="1886" customFormat="false" ht="11.25" hidden="false" customHeight="false" outlineLevel="0" collapsed="false">
      <c r="A1886" s="199" t="n">
        <v>37428</v>
      </c>
      <c r="B1886" s="192" t="n">
        <v>37428</v>
      </c>
      <c r="C1886" s="306" t="str">
        <f aca="false">VLOOKUP($B1886,data!$A$6:$M$15000,12)</f>
        <v>N/A</v>
      </c>
      <c r="D1886" s="9" t="n">
        <f aca="false">IF(B1886&lt;&gt;"",MONTH(B1886),0)</f>
        <v>6</v>
      </c>
      <c r="E1886" s="306" t="e">
        <f aca="false">AVERAGE(C1880:C1886)</f>
        <v>#DIV/0!</v>
      </c>
      <c r="F1886" s="306" t="e">
        <f aca="false">AVERAGE(C1856:C1886)</f>
        <v>#DIV/0!</v>
      </c>
    </row>
    <row r="1887" customFormat="false" ht="11.25" hidden="false" customHeight="false" outlineLevel="0" collapsed="false">
      <c r="A1887" s="199" t="n">
        <v>37429</v>
      </c>
      <c r="B1887" s="192" t="n">
        <v>37429</v>
      </c>
      <c r="C1887" s="306" t="str">
        <f aca="false">VLOOKUP($B1887,data!$A$6:$M$15000,12)</f>
        <v>N/A</v>
      </c>
      <c r="D1887" s="9" t="n">
        <f aca="false">IF(B1887&lt;&gt;"",MONTH(B1887),0)</f>
        <v>6</v>
      </c>
      <c r="E1887" s="306" t="e">
        <f aca="false">AVERAGE(C1881:C1887)</f>
        <v>#DIV/0!</v>
      </c>
      <c r="F1887" s="306" t="e">
        <f aca="false">AVERAGE(C1857:C1887)</f>
        <v>#DIV/0!</v>
      </c>
    </row>
    <row r="1888" customFormat="false" ht="11.25" hidden="false" customHeight="false" outlineLevel="0" collapsed="false">
      <c r="A1888" s="199" t="n">
        <v>37430</v>
      </c>
      <c r="B1888" s="192" t="n">
        <v>37430</v>
      </c>
      <c r="C1888" s="306" t="str">
        <f aca="false">VLOOKUP($B1888,data!$A$6:$M$15000,12)</f>
        <v>N/A</v>
      </c>
      <c r="D1888" s="9" t="n">
        <f aca="false">IF(B1888&lt;&gt;"",MONTH(B1888),0)</f>
        <v>6</v>
      </c>
      <c r="E1888" s="306" t="e">
        <f aca="false">AVERAGE(C1882:C1888)</f>
        <v>#DIV/0!</v>
      </c>
      <c r="F1888" s="306" t="e">
        <f aca="false">AVERAGE(C1858:C1888)</f>
        <v>#DIV/0!</v>
      </c>
    </row>
    <row r="1889" customFormat="false" ht="11.25" hidden="false" customHeight="false" outlineLevel="0" collapsed="false">
      <c r="A1889" s="199" t="n">
        <v>37431</v>
      </c>
      <c r="B1889" s="192" t="n">
        <v>37431</v>
      </c>
      <c r="C1889" s="306" t="str">
        <f aca="false">VLOOKUP($B1889,data!$A$6:$M$15000,12)</f>
        <v>N/A</v>
      </c>
      <c r="D1889" s="9" t="n">
        <f aca="false">IF(B1889&lt;&gt;"",MONTH(B1889),0)</f>
        <v>6</v>
      </c>
      <c r="E1889" s="306" t="e">
        <f aca="false">AVERAGE(C1883:C1889)</f>
        <v>#DIV/0!</v>
      </c>
      <c r="F1889" s="306" t="e">
        <f aca="false">AVERAGE(C1859:C1889)</f>
        <v>#DIV/0!</v>
      </c>
    </row>
    <row r="1890" customFormat="false" ht="11.25" hidden="false" customHeight="false" outlineLevel="0" collapsed="false">
      <c r="A1890" s="199" t="n">
        <v>37432</v>
      </c>
      <c r="B1890" s="192" t="n">
        <v>37432</v>
      </c>
      <c r="C1890" s="306" t="str">
        <f aca="false">VLOOKUP($B1890,data!$A$6:$M$15000,12)</f>
        <v>N/A</v>
      </c>
      <c r="D1890" s="9" t="n">
        <f aca="false">IF(B1890&lt;&gt;"",MONTH(B1890),0)</f>
        <v>6</v>
      </c>
      <c r="E1890" s="306" t="e">
        <f aca="false">AVERAGE(C1884:C1890)</f>
        <v>#DIV/0!</v>
      </c>
      <c r="F1890" s="306" t="e">
        <f aca="false">AVERAGE(C1860:C1890)</f>
        <v>#DIV/0!</v>
      </c>
    </row>
    <row r="1891" customFormat="false" ht="11.25" hidden="false" customHeight="false" outlineLevel="0" collapsed="false">
      <c r="A1891" s="199" t="n">
        <v>37433</v>
      </c>
      <c r="B1891" s="192" t="n">
        <v>37433</v>
      </c>
      <c r="C1891" s="306" t="str">
        <f aca="false">VLOOKUP($B1891,data!$A$6:$M$15000,12)</f>
        <v>N/A</v>
      </c>
      <c r="D1891" s="9" t="n">
        <f aca="false">IF(B1891&lt;&gt;"",MONTH(B1891),0)</f>
        <v>6</v>
      </c>
      <c r="E1891" s="306" t="e">
        <f aca="false">AVERAGE(C1885:C1891)</f>
        <v>#DIV/0!</v>
      </c>
      <c r="F1891" s="306" t="e">
        <f aca="false">AVERAGE(C1861:C1891)</f>
        <v>#DIV/0!</v>
      </c>
    </row>
    <row r="1892" customFormat="false" ht="11.25" hidden="false" customHeight="false" outlineLevel="0" collapsed="false">
      <c r="A1892" s="199" t="n">
        <v>37434</v>
      </c>
      <c r="B1892" s="192" t="n">
        <v>37434</v>
      </c>
      <c r="C1892" s="306" t="str">
        <f aca="false">VLOOKUP($B1892,data!$A$6:$M$15000,12)</f>
        <v>N/A</v>
      </c>
      <c r="D1892" s="9" t="n">
        <f aca="false">IF(B1892&lt;&gt;"",MONTH(B1892),0)</f>
        <v>6</v>
      </c>
      <c r="E1892" s="306" t="e">
        <f aca="false">AVERAGE(C1886:C1892)</f>
        <v>#DIV/0!</v>
      </c>
      <c r="F1892" s="306" t="e">
        <f aca="false">AVERAGE(C1862:C1892)</f>
        <v>#DIV/0!</v>
      </c>
    </row>
    <row r="1893" customFormat="false" ht="11.25" hidden="false" customHeight="false" outlineLevel="0" collapsed="false">
      <c r="A1893" s="199" t="n">
        <v>37435</v>
      </c>
      <c r="B1893" s="192" t="n">
        <v>37435</v>
      </c>
      <c r="C1893" s="306" t="str">
        <f aca="false">VLOOKUP($B1893,data!$A$6:$M$15000,12)</f>
        <v>N/A</v>
      </c>
      <c r="D1893" s="9" t="n">
        <f aca="false">IF(B1893&lt;&gt;"",MONTH(B1893),0)</f>
        <v>6</v>
      </c>
      <c r="E1893" s="306" t="e">
        <f aca="false">AVERAGE(C1887:C1893)</f>
        <v>#DIV/0!</v>
      </c>
      <c r="F1893" s="306" t="e">
        <f aca="false">AVERAGE(C1863:C1893)</f>
        <v>#DIV/0!</v>
      </c>
    </row>
    <row r="1894" customFormat="false" ht="11.25" hidden="false" customHeight="false" outlineLevel="0" collapsed="false">
      <c r="A1894" s="199" t="n">
        <v>37436</v>
      </c>
      <c r="B1894" s="192" t="n">
        <v>37436</v>
      </c>
      <c r="C1894" s="306" t="str">
        <f aca="false">VLOOKUP($B1894,data!$A$6:$M$15000,12)</f>
        <v>N/A</v>
      </c>
      <c r="D1894" s="9" t="n">
        <f aca="false">IF(B1894&lt;&gt;"",MONTH(B1894),0)</f>
        <v>6</v>
      </c>
      <c r="E1894" s="306" t="e">
        <f aca="false">AVERAGE(C1888:C1894)</f>
        <v>#DIV/0!</v>
      </c>
      <c r="F1894" s="306" t="e">
        <f aca="false">AVERAGE(C1864:C1894)</f>
        <v>#DIV/0!</v>
      </c>
    </row>
    <row r="1895" customFormat="false" ht="11.25" hidden="false" customHeight="false" outlineLevel="0" collapsed="false">
      <c r="A1895" s="199" t="n">
        <v>37437</v>
      </c>
      <c r="B1895" s="192" t="n">
        <v>37437</v>
      </c>
      <c r="C1895" s="306" t="str">
        <f aca="false">VLOOKUP($B1895,data!$A$6:$M$15000,12)</f>
        <v>N/A</v>
      </c>
      <c r="D1895" s="9" t="n">
        <f aca="false">IF(B1895&lt;&gt;"",MONTH(B1895),0)</f>
        <v>6</v>
      </c>
      <c r="E1895" s="306" t="e">
        <f aca="false">AVERAGE(C1889:C1895)</f>
        <v>#DIV/0!</v>
      </c>
      <c r="F1895" s="306" t="e">
        <f aca="false">AVERAGE(C1865:C1895)</f>
        <v>#DIV/0!</v>
      </c>
    </row>
    <row r="1896" customFormat="false" ht="11.25" hidden="false" customHeight="false" outlineLevel="0" collapsed="false">
      <c r="A1896" s="199" t="n">
        <v>37438</v>
      </c>
      <c r="B1896" s="192" t="n">
        <v>37438</v>
      </c>
      <c r="C1896" s="306" t="str">
        <f aca="false">VLOOKUP($B1896,data!$A$6:$M$15000,12)</f>
        <v>N/A</v>
      </c>
      <c r="D1896" s="9" t="n">
        <f aca="false">IF(B1896&lt;&gt;"",MONTH(B1896),0)</f>
        <v>7</v>
      </c>
      <c r="E1896" s="306" t="e">
        <f aca="false">AVERAGE(C1890:C1896)</f>
        <v>#DIV/0!</v>
      </c>
      <c r="F1896" s="306" t="e">
        <f aca="false">AVERAGE(C1866:C1896)</f>
        <v>#DIV/0!</v>
      </c>
    </row>
    <row r="1897" customFormat="false" ht="11.25" hidden="false" customHeight="false" outlineLevel="0" collapsed="false">
      <c r="A1897" s="199" t="n">
        <v>37439</v>
      </c>
      <c r="B1897" s="192" t="n">
        <v>37439</v>
      </c>
      <c r="C1897" s="306" t="str">
        <f aca="false">VLOOKUP($B1897,data!$A$6:$M$15000,12)</f>
        <v>N/A</v>
      </c>
      <c r="D1897" s="9" t="n">
        <f aca="false">IF(B1897&lt;&gt;"",MONTH(B1897),0)</f>
        <v>7</v>
      </c>
      <c r="E1897" s="306" t="e">
        <f aca="false">AVERAGE(C1891:C1897)</f>
        <v>#DIV/0!</v>
      </c>
      <c r="F1897" s="306" t="e">
        <f aca="false">AVERAGE(C1867:C1897)</f>
        <v>#DIV/0!</v>
      </c>
    </row>
    <row r="1898" customFormat="false" ht="11.25" hidden="false" customHeight="false" outlineLevel="0" collapsed="false">
      <c r="A1898" s="199" t="n">
        <v>37440</v>
      </c>
      <c r="B1898" s="192" t="n">
        <v>37440</v>
      </c>
      <c r="C1898" s="306" t="str">
        <f aca="false">VLOOKUP($B1898,data!$A$6:$M$15000,12)</f>
        <v>N/A</v>
      </c>
      <c r="D1898" s="9" t="n">
        <f aca="false">IF(B1898&lt;&gt;"",MONTH(B1898),0)</f>
        <v>7</v>
      </c>
      <c r="E1898" s="306" t="e">
        <f aca="false">AVERAGE(C1892:C1898)</f>
        <v>#DIV/0!</v>
      </c>
      <c r="F1898" s="306" t="e">
        <f aca="false">AVERAGE(C1868:C1898)</f>
        <v>#DIV/0!</v>
      </c>
    </row>
    <row r="1899" customFormat="false" ht="11.25" hidden="false" customHeight="false" outlineLevel="0" collapsed="false">
      <c r="A1899" s="199" t="n">
        <v>37441</v>
      </c>
      <c r="B1899" s="192" t="n">
        <v>37441</v>
      </c>
      <c r="C1899" s="306" t="str">
        <f aca="false">VLOOKUP($B1899,data!$A$6:$M$15000,12)</f>
        <v>N/A</v>
      </c>
      <c r="D1899" s="9" t="n">
        <f aca="false">IF(B1899&lt;&gt;"",MONTH(B1899),0)</f>
        <v>7</v>
      </c>
      <c r="E1899" s="306" t="e">
        <f aca="false">AVERAGE(C1893:C1899)</f>
        <v>#DIV/0!</v>
      </c>
      <c r="F1899" s="306" t="e">
        <f aca="false">AVERAGE(C1869:C1899)</f>
        <v>#DIV/0!</v>
      </c>
    </row>
    <row r="1900" customFormat="false" ht="11.25" hidden="false" customHeight="false" outlineLevel="0" collapsed="false">
      <c r="A1900" s="199" t="n">
        <v>37442</v>
      </c>
      <c r="B1900" s="192" t="n">
        <v>37442</v>
      </c>
      <c r="C1900" s="306" t="str">
        <f aca="false">VLOOKUP($B1900,data!$A$6:$M$15000,12)</f>
        <v>N/A</v>
      </c>
      <c r="D1900" s="9" t="n">
        <f aca="false">IF(B1900&lt;&gt;"",MONTH(B1900),0)</f>
        <v>7</v>
      </c>
      <c r="E1900" s="306" t="e">
        <f aca="false">AVERAGE(C1894:C1900)</f>
        <v>#DIV/0!</v>
      </c>
      <c r="F1900" s="306" t="e">
        <f aca="false">AVERAGE(C1870:C1900)</f>
        <v>#DIV/0!</v>
      </c>
    </row>
    <row r="1901" customFormat="false" ht="11.25" hidden="false" customHeight="false" outlineLevel="0" collapsed="false">
      <c r="A1901" s="199" t="n">
        <v>37443</v>
      </c>
      <c r="B1901" s="192" t="n">
        <v>37443</v>
      </c>
      <c r="C1901" s="306" t="str">
        <f aca="false">VLOOKUP($B1901,data!$A$6:$M$15000,12)</f>
        <v>N/A</v>
      </c>
      <c r="D1901" s="9" t="n">
        <f aca="false">IF(B1901&lt;&gt;"",MONTH(B1901),0)</f>
        <v>7</v>
      </c>
      <c r="E1901" s="306" t="e">
        <f aca="false">AVERAGE(C1895:C1901)</f>
        <v>#DIV/0!</v>
      </c>
      <c r="F1901" s="306" t="e">
        <f aca="false">AVERAGE(C1871:C1901)</f>
        <v>#DIV/0!</v>
      </c>
    </row>
    <row r="1902" customFormat="false" ht="11.25" hidden="false" customHeight="false" outlineLevel="0" collapsed="false">
      <c r="A1902" s="199" t="n">
        <v>37444</v>
      </c>
      <c r="B1902" s="192" t="n">
        <v>37444</v>
      </c>
      <c r="C1902" s="306" t="str">
        <f aca="false">VLOOKUP($B1902,data!$A$6:$M$15000,12)</f>
        <v>N/A</v>
      </c>
      <c r="D1902" s="9" t="n">
        <f aca="false">IF(B1902&lt;&gt;"",MONTH(B1902),0)</f>
        <v>7</v>
      </c>
      <c r="E1902" s="306" t="e">
        <f aca="false">AVERAGE(C1896:C1902)</f>
        <v>#DIV/0!</v>
      </c>
      <c r="F1902" s="306" t="e">
        <f aca="false">AVERAGE(C1872:C1902)</f>
        <v>#DIV/0!</v>
      </c>
    </row>
    <row r="1903" customFormat="false" ht="11.25" hidden="false" customHeight="false" outlineLevel="0" collapsed="false">
      <c r="A1903" s="199" t="n">
        <v>37445</v>
      </c>
      <c r="B1903" s="192" t="n">
        <v>37445</v>
      </c>
      <c r="C1903" s="306" t="str">
        <f aca="false">VLOOKUP($B1903,data!$A$6:$M$15000,12)</f>
        <v>N/A</v>
      </c>
      <c r="D1903" s="9" t="n">
        <f aca="false">IF(B1903&lt;&gt;"",MONTH(B1903),0)</f>
        <v>7</v>
      </c>
      <c r="E1903" s="306" t="e">
        <f aca="false">AVERAGE(C1897:C1903)</f>
        <v>#DIV/0!</v>
      </c>
      <c r="F1903" s="306" t="e">
        <f aca="false">AVERAGE(C1873:C1903)</f>
        <v>#DIV/0!</v>
      </c>
    </row>
    <row r="1904" customFormat="false" ht="11.25" hidden="false" customHeight="false" outlineLevel="0" collapsed="false">
      <c r="A1904" s="199" t="n">
        <v>37446</v>
      </c>
      <c r="B1904" s="192" t="n">
        <v>37446</v>
      </c>
      <c r="C1904" s="306" t="str">
        <f aca="false">VLOOKUP($B1904,data!$A$6:$M$15000,12)</f>
        <v>N/A</v>
      </c>
      <c r="D1904" s="9" t="n">
        <f aca="false">IF(B1904&lt;&gt;"",MONTH(B1904),0)</f>
        <v>7</v>
      </c>
      <c r="E1904" s="306" t="e">
        <f aca="false">AVERAGE(C1898:C1904)</f>
        <v>#DIV/0!</v>
      </c>
      <c r="F1904" s="306" t="e">
        <f aca="false">AVERAGE(C1874:C1904)</f>
        <v>#DIV/0!</v>
      </c>
    </row>
    <row r="1905" customFormat="false" ht="11.25" hidden="false" customHeight="false" outlineLevel="0" collapsed="false">
      <c r="A1905" s="199" t="n">
        <v>37447</v>
      </c>
      <c r="B1905" s="192" t="n">
        <v>37447</v>
      </c>
      <c r="C1905" s="306" t="str">
        <f aca="false">VLOOKUP($B1905,data!$A$6:$M$15000,12)</f>
        <v>N/A</v>
      </c>
      <c r="D1905" s="9" t="n">
        <f aca="false">IF(B1905&lt;&gt;"",MONTH(B1905),0)</f>
        <v>7</v>
      </c>
      <c r="E1905" s="306" t="e">
        <f aca="false">AVERAGE(C1899:C1905)</f>
        <v>#DIV/0!</v>
      </c>
      <c r="F1905" s="306" t="e">
        <f aca="false">AVERAGE(C1875:C1905)</f>
        <v>#DIV/0!</v>
      </c>
    </row>
    <row r="1906" customFormat="false" ht="11.25" hidden="false" customHeight="false" outlineLevel="0" collapsed="false">
      <c r="A1906" s="199" t="n">
        <v>37448</v>
      </c>
      <c r="B1906" s="192" t="n">
        <v>37448</v>
      </c>
      <c r="C1906" s="306" t="str">
        <f aca="false">VLOOKUP($B1906,data!$A$6:$M$15000,12)</f>
        <v>N/A</v>
      </c>
      <c r="D1906" s="9" t="n">
        <f aca="false">IF(B1906&lt;&gt;"",MONTH(B1906),0)</f>
        <v>7</v>
      </c>
      <c r="E1906" s="306" t="e">
        <f aca="false">AVERAGE(C1900:C1906)</f>
        <v>#DIV/0!</v>
      </c>
      <c r="F1906" s="306" t="e">
        <f aca="false">AVERAGE(C1876:C1906)</f>
        <v>#DIV/0!</v>
      </c>
    </row>
    <row r="1907" customFormat="false" ht="11.25" hidden="false" customHeight="false" outlineLevel="0" collapsed="false">
      <c r="A1907" s="199" t="n">
        <v>37449</v>
      </c>
      <c r="B1907" s="192" t="n">
        <v>37449</v>
      </c>
      <c r="C1907" s="306" t="str">
        <f aca="false">VLOOKUP($B1907,data!$A$6:$M$15000,12)</f>
        <v>N/A</v>
      </c>
      <c r="D1907" s="9" t="n">
        <f aca="false">IF(B1907&lt;&gt;"",MONTH(B1907),0)</f>
        <v>7</v>
      </c>
      <c r="E1907" s="306" t="e">
        <f aca="false">AVERAGE(C1901:C1907)</f>
        <v>#DIV/0!</v>
      </c>
      <c r="F1907" s="306" t="e">
        <f aca="false">AVERAGE(C1877:C1907)</f>
        <v>#DIV/0!</v>
      </c>
    </row>
    <row r="1908" customFormat="false" ht="11.25" hidden="false" customHeight="false" outlineLevel="0" collapsed="false">
      <c r="A1908" s="199" t="n">
        <v>37450</v>
      </c>
      <c r="B1908" s="192" t="n">
        <v>37450</v>
      </c>
      <c r="C1908" s="306" t="str">
        <f aca="false">VLOOKUP($B1908,data!$A$6:$M$15000,12)</f>
        <v>N/A</v>
      </c>
      <c r="D1908" s="9" t="n">
        <f aca="false">IF(B1908&lt;&gt;"",MONTH(B1908),0)</f>
        <v>7</v>
      </c>
      <c r="E1908" s="306" t="e">
        <f aca="false">AVERAGE(C1902:C1908)</f>
        <v>#DIV/0!</v>
      </c>
      <c r="F1908" s="306" t="e">
        <f aca="false">AVERAGE(C1878:C1908)</f>
        <v>#DIV/0!</v>
      </c>
    </row>
    <row r="1909" customFormat="false" ht="11.25" hidden="false" customHeight="false" outlineLevel="0" collapsed="false">
      <c r="A1909" s="199" t="n">
        <v>37451</v>
      </c>
      <c r="B1909" s="192" t="n">
        <v>37451</v>
      </c>
      <c r="C1909" s="306" t="str">
        <f aca="false">VLOOKUP($B1909,data!$A$6:$M$15000,12)</f>
        <v>N/A</v>
      </c>
      <c r="D1909" s="9" t="n">
        <f aca="false">IF(B1909&lt;&gt;"",MONTH(B1909),0)</f>
        <v>7</v>
      </c>
      <c r="E1909" s="306" t="e">
        <f aca="false">AVERAGE(C1903:C1909)</f>
        <v>#DIV/0!</v>
      </c>
      <c r="F1909" s="306" t="e">
        <f aca="false">AVERAGE(C1879:C1909)</f>
        <v>#DIV/0!</v>
      </c>
    </row>
    <row r="1910" customFormat="false" ht="11.25" hidden="false" customHeight="false" outlineLevel="0" collapsed="false">
      <c r="A1910" s="199" t="n">
        <v>37452</v>
      </c>
      <c r="B1910" s="192" t="n">
        <v>37452</v>
      </c>
      <c r="C1910" s="306" t="str">
        <f aca="false">VLOOKUP($B1910,data!$A$6:$M$15000,12)</f>
        <v>N/A</v>
      </c>
      <c r="D1910" s="9" t="n">
        <f aca="false">IF(B1910&lt;&gt;"",MONTH(B1910),0)</f>
        <v>7</v>
      </c>
      <c r="E1910" s="306" t="e">
        <f aca="false">AVERAGE(C1904:C1910)</f>
        <v>#DIV/0!</v>
      </c>
      <c r="F1910" s="306" t="e">
        <f aca="false">AVERAGE(C1880:C1910)</f>
        <v>#DIV/0!</v>
      </c>
    </row>
    <row r="1911" customFormat="false" ht="11.25" hidden="false" customHeight="false" outlineLevel="0" collapsed="false">
      <c r="A1911" s="199" t="n">
        <v>37453</v>
      </c>
      <c r="B1911" s="192" t="n">
        <v>37453</v>
      </c>
      <c r="C1911" s="306" t="str">
        <f aca="false">VLOOKUP($B1911,data!$A$6:$M$15000,12)</f>
        <v>N/A</v>
      </c>
      <c r="D1911" s="9" t="n">
        <f aca="false">IF(B1911&lt;&gt;"",MONTH(B1911),0)</f>
        <v>7</v>
      </c>
      <c r="E1911" s="306" t="e">
        <f aca="false">AVERAGE(C1905:C1911)</f>
        <v>#DIV/0!</v>
      </c>
      <c r="F1911" s="306" t="e">
        <f aca="false">AVERAGE(C1881:C1911)</f>
        <v>#DIV/0!</v>
      </c>
    </row>
    <row r="1912" customFormat="false" ht="11.25" hidden="false" customHeight="false" outlineLevel="0" collapsed="false">
      <c r="A1912" s="199" t="n">
        <v>37454</v>
      </c>
      <c r="B1912" s="192" t="n">
        <v>37454</v>
      </c>
      <c r="C1912" s="306" t="str">
        <f aca="false">VLOOKUP($B1912,data!$A$6:$M$15000,12)</f>
        <v>N/A</v>
      </c>
      <c r="D1912" s="9" t="n">
        <f aca="false">IF(B1912&lt;&gt;"",MONTH(B1912),0)</f>
        <v>7</v>
      </c>
      <c r="E1912" s="306" t="e">
        <f aca="false">AVERAGE(C1906:C1912)</f>
        <v>#DIV/0!</v>
      </c>
      <c r="F1912" s="306" t="e">
        <f aca="false">AVERAGE(C1882:C1912)</f>
        <v>#DIV/0!</v>
      </c>
    </row>
    <row r="1913" customFormat="false" ht="11.25" hidden="false" customHeight="false" outlineLevel="0" collapsed="false">
      <c r="A1913" s="199" t="n">
        <v>37455</v>
      </c>
      <c r="B1913" s="192" t="n">
        <v>37455</v>
      </c>
      <c r="C1913" s="306" t="str">
        <f aca="false">VLOOKUP($B1913,data!$A$6:$M$15000,12)</f>
        <v>N/A</v>
      </c>
      <c r="D1913" s="9" t="n">
        <f aca="false">IF(B1913&lt;&gt;"",MONTH(B1913),0)</f>
        <v>7</v>
      </c>
      <c r="E1913" s="306" t="e">
        <f aca="false">AVERAGE(C1907:C1913)</f>
        <v>#DIV/0!</v>
      </c>
      <c r="F1913" s="306" t="e">
        <f aca="false">AVERAGE(C1883:C1913)</f>
        <v>#DIV/0!</v>
      </c>
    </row>
    <row r="1914" customFormat="false" ht="11.25" hidden="false" customHeight="false" outlineLevel="0" collapsed="false">
      <c r="A1914" s="199" t="n">
        <v>37456</v>
      </c>
      <c r="B1914" s="192" t="n">
        <v>37456</v>
      </c>
      <c r="C1914" s="306" t="str">
        <f aca="false">VLOOKUP($B1914,data!$A$6:$M$15000,12)</f>
        <v>N/A</v>
      </c>
      <c r="D1914" s="9" t="n">
        <f aca="false">IF(B1914&lt;&gt;"",MONTH(B1914),0)</f>
        <v>7</v>
      </c>
      <c r="E1914" s="306" t="e">
        <f aca="false">AVERAGE(C1908:C1914)</f>
        <v>#DIV/0!</v>
      </c>
      <c r="F1914" s="306" t="e">
        <f aca="false">AVERAGE(C1884:C1914)</f>
        <v>#DIV/0!</v>
      </c>
    </row>
    <row r="1915" customFormat="false" ht="11.25" hidden="false" customHeight="false" outlineLevel="0" collapsed="false">
      <c r="A1915" s="199" t="n">
        <v>37457</v>
      </c>
      <c r="B1915" s="192" t="n">
        <v>37457</v>
      </c>
      <c r="C1915" s="306" t="str">
        <f aca="false">VLOOKUP($B1915,data!$A$6:$M$15000,12)</f>
        <v>N/A</v>
      </c>
      <c r="D1915" s="9" t="n">
        <f aca="false">IF(B1915&lt;&gt;"",MONTH(B1915),0)</f>
        <v>7</v>
      </c>
      <c r="E1915" s="306" t="e">
        <f aca="false">AVERAGE(C1909:C1915)</f>
        <v>#DIV/0!</v>
      </c>
      <c r="F1915" s="306" t="e">
        <f aca="false">AVERAGE(C1885:C1915)</f>
        <v>#DIV/0!</v>
      </c>
    </row>
    <row r="1916" customFormat="false" ht="11.25" hidden="false" customHeight="false" outlineLevel="0" collapsed="false">
      <c r="A1916" s="199" t="n">
        <v>37458</v>
      </c>
      <c r="B1916" s="192" t="n">
        <v>37458</v>
      </c>
      <c r="C1916" s="306" t="str">
        <f aca="false">VLOOKUP($B1916,data!$A$6:$M$15000,12)</f>
        <v>N/A</v>
      </c>
      <c r="D1916" s="9" t="n">
        <f aca="false">IF(B1916&lt;&gt;"",MONTH(B1916),0)</f>
        <v>7</v>
      </c>
      <c r="E1916" s="306" t="e">
        <f aca="false">AVERAGE(C1910:C1916)</f>
        <v>#DIV/0!</v>
      </c>
      <c r="F1916" s="306" t="e">
        <f aca="false">AVERAGE(C1886:C1916)</f>
        <v>#DIV/0!</v>
      </c>
    </row>
    <row r="1917" customFormat="false" ht="11.25" hidden="false" customHeight="false" outlineLevel="0" collapsed="false">
      <c r="A1917" s="199" t="n">
        <v>37459</v>
      </c>
      <c r="B1917" s="192" t="n">
        <v>37459</v>
      </c>
      <c r="C1917" s="306" t="str">
        <f aca="false">VLOOKUP($B1917,data!$A$6:$M$15000,12)</f>
        <v>N/A</v>
      </c>
      <c r="D1917" s="9" t="n">
        <f aca="false">IF(B1917&lt;&gt;"",MONTH(B1917),0)</f>
        <v>7</v>
      </c>
      <c r="E1917" s="306" t="e">
        <f aca="false">AVERAGE(C1911:C1917)</f>
        <v>#DIV/0!</v>
      </c>
      <c r="F1917" s="306" t="e">
        <f aca="false">AVERAGE(C1887:C1917)</f>
        <v>#DIV/0!</v>
      </c>
    </row>
    <row r="1918" customFormat="false" ht="11.25" hidden="false" customHeight="false" outlineLevel="0" collapsed="false">
      <c r="A1918" s="199" t="n">
        <v>37460</v>
      </c>
      <c r="B1918" s="192" t="n">
        <v>37460</v>
      </c>
      <c r="C1918" s="306" t="str">
        <f aca="false">VLOOKUP($B1918,data!$A$6:$M$15000,12)</f>
        <v>N/A</v>
      </c>
      <c r="D1918" s="9" t="n">
        <f aca="false">IF(B1918&lt;&gt;"",MONTH(B1918),0)</f>
        <v>7</v>
      </c>
      <c r="E1918" s="306" t="e">
        <f aca="false">AVERAGE(C1912:C1918)</f>
        <v>#DIV/0!</v>
      </c>
      <c r="F1918" s="306" t="e">
        <f aca="false">AVERAGE(C1888:C1918)</f>
        <v>#DIV/0!</v>
      </c>
    </row>
    <row r="1919" customFormat="false" ht="11.25" hidden="false" customHeight="false" outlineLevel="0" collapsed="false">
      <c r="A1919" s="199" t="n">
        <v>37461</v>
      </c>
      <c r="B1919" s="192" t="n">
        <v>37461</v>
      </c>
      <c r="C1919" s="306" t="str">
        <f aca="false">VLOOKUP($B1919,data!$A$6:$M$15000,12)</f>
        <v>N/A</v>
      </c>
      <c r="D1919" s="9" t="n">
        <f aca="false">IF(B1919&lt;&gt;"",MONTH(B1919),0)</f>
        <v>7</v>
      </c>
      <c r="E1919" s="306" t="e">
        <f aca="false">AVERAGE(C1913:C1919)</f>
        <v>#DIV/0!</v>
      </c>
      <c r="F1919" s="306" t="e">
        <f aca="false">AVERAGE(C1889:C1919)</f>
        <v>#DIV/0!</v>
      </c>
    </row>
    <row r="1920" customFormat="false" ht="11.25" hidden="false" customHeight="false" outlineLevel="0" collapsed="false">
      <c r="A1920" s="199" t="n">
        <v>37462</v>
      </c>
      <c r="B1920" s="192" t="n">
        <v>37462</v>
      </c>
      <c r="C1920" s="306" t="str">
        <f aca="false">VLOOKUP($B1920,data!$A$6:$M$15000,12)</f>
        <v>N/A</v>
      </c>
      <c r="D1920" s="9" t="n">
        <f aca="false">IF(B1920&lt;&gt;"",MONTH(B1920),0)</f>
        <v>7</v>
      </c>
      <c r="E1920" s="306" t="e">
        <f aca="false">AVERAGE(C1914:C1920)</f>
        <v>#DIV/0!</v>
      </c>
      <c r="F1920" s="306" t="e">
        <f aca="false">AVERAGE(C1890:C1920)</f>
        <v>#DIV/0!</v>
      </c>
    </row>
    <row r="1921" customFormat="false" ht="11.25" hidden="false" customHeight="false" outlineLevel="0" collapsed="false">
      <c r="A1921" s="199" t="n">
        <v>37463</v>
      </c>
      <c r="B1921" s="192" t="n">
        <v>37463</v>
      </c>
      <c r="C1921" s="306" t="str">
        <f aca="false">VLOOKUP($B1921,data!$A$6:$M$15000,12)</f>
        <v>N/A</v>
      </c>
      <c r="D1921" s="9" t="n">
        <f aca="false">IF(B1921&lt;&gt;"",MONTH(B1921),0)</f>
        <v>7</v>
      </c>
      <c r="E1921" s="306" t="e">
        <f aca="false">AVERAGE(C1915:C1921)</f>
        <v>#DIV/0!</v>
      </c>
      <c r="F1921" s="306" t="e">
        <f aca="false">AVERAGE(C1891:C1921)</f>
        <v>#DIV/0!</v>
      </c>
    </row>
    <row r="1922" customFormat="false" ht="11.25" hidden="false" customHeight="false" outlineLevel="0" collapsed="false">
      <c r="A1922" s="199" t="n">
        <v>37464</v>
      </c>
      <c r="B1922" s="192" t="n">
        <v>37464</v>
      </c>
      <c r="C1922" s="306" t="str">
        <f aca="false">VLOOKUP($B1922,data!$A$6:$M$15000,12)</f>
        <v>N/A</v>
      </c>
      <c r="D1922" s="9" t="n">
        <f aca="false">IF(B1922&lt;&gt;"",MONTH(B1922),0)</f>
        <v>7</v>
      </c>
      <c r="E1922" s="306" t="e">
        <f aca="false">AVERAGE(C1916:C1922)</f>
        <v>#DIV/0!</v>
      </c>
      <c r="F1922" s="306" t="e">
        <f aca="false">AVERAGE(C1892:C1922)</f>
        <v>#DIV/0!</v>
      </c>
    </row>
    <row r="1923" customFormat="false" ht="11.25" hidden="false" customHeight="false" outlineLevel="0" collapsed="false">
      <c r="A1923" s="199" t="n">
        <v>37465</v>
      </c>
      <c r="B1923" s="192" t="n">
        <v>37465</v>
      </c>
      <c r="C1923" s="306" t="str">
        <f aca="false">VLOOKUP($B1923,data!$A$6:$M$15000,12)</f>
        <v>N/A</v>
      </c>
      <c r="D1923" s="9" t="n">
        <f aca="false">IF(B1923&lt;&gt;"",MONTH(B1923),0)</f>
        <v>7</v>
      </c>
      <c r="E1923" s="306" t="e">
        <f aca="false">AVERAGE(C1917:C1923)</f>
        <v>#DIV/0!</v>
      </c>
      <c r="F1923" s="306" t="e">
        <f aca="false">AVERAGE(C1893:C1923)</f>
        <v>#DIV/0!</v>
      </c>
    </row>
    <row r="1924" customFormat="false" ht="11.25" hidden="false" customHeight="false" outlineLevel="0" collapsed="false">
      <c r="A1924" s="199" t="n">
        <v>37466</v>
      </c>
      <c r="B1924" s="192" t="n">
        <v>37466</v>
      </c>
      <c r="C1924" s="306" t="str">
        <f aca="false">VLOOKUP($B1924,data!$A$6:$M$15000,12)</f>
        <v>N/A</v>
      </c>
      <c r="D1924" s="9" t="n">
        <f aca="false">IF(B1924&lt;&gt;"",MONTH(B1924),0)</f>
        <v>7</v>
      </c>
      <c r="E1924" s="306" t="e">
        <f aca="false">AVERAGE(C1918:C1924)</f>
        <v>#DIV/0!</v>
      </c>
      <c r="F1924" s="306" t="e">
        <f aca="false">AVERAGE(C1894:C1924)</f>
        <v>#DIV/0!</v>
      </c>
    </row>
    <row r="1925" customFormat="false" ht="11.25" hidden="false" customHeight="false" outlineLevel="0" collapsed="false">
      <c r="A1925" s="199" t="n">
        <v>37467</v>
      </c>
      <c r="B1925" s="192" t="n">
        <v>37467</v>
      </c>
      <c r="C1925" s="306" t="str">
        <f aca="false">VLOOKUP($B1925,data!$A$6:$M$15000,12)</f>
        <v>N/A</v>
      </c>
      <c r="D1925" s="9" t="n">
        <f aca="false">IF(B1925&lt;&gt;"",MONTH(B1925),0)</f>
        <v>7</v>
      </c>
      <c r="E1925" s="306" t="e">
        <f aca="false">AVERAGE(C1919:C1925)</f>
        <v>#DIV/0!</v>
      </c>
      <c r="F1925" s="306" t="e">
        <f aca="false">AVERAGE(C1895:C1925)</f>
        <v>#DIV/0!</v>
      </c>
    </row>
    <row r="1926" customFormat="false" ht="11.25" hidden="false" customHeight="false" outlineLevel="0" collapsed="false">
      <c r="A1926" s="199" t="n">
        <v>37468</v>
      </c>
      <c r="B1926" s="192" t="n">
        <v>37468</v>
      </c>
      <c r="C1926" s="306" t="str">
        <f aca="false">VLOOKUP($B1926,data!$A$6:$M$15000,12)</f>
        <v>N/A</v>
      </c>
      <c r="D1926" s="9" t="n">
        <f aca="false">IF(B1926&lt;&gt;"",MONTH(B1926),0)</f>
        <v>7</v>
      </c>
      <c r="E1926" s="306" t="e">
        <f aca="false">AVERAGE(C1920:C1926)</f>
        <v>#DIV/0!</v>
      </c>
      <c r="F1926" s="306" t="e">
        <f aca="false">AVERAGE(C1896:C1926)</f>
        <v>#DIV/0!</v>
      </c>
    </row>
    <row r="1927" customFormat="false" ht="11.25" hidden="false" customHeight="false" outlineLevel="0" collapsed="false">
      <c r="A1927" s="199" t="n">
        <v>37469</v>
      </c>
      <c r="B1927" s="192" t="n">
        <v>37469</v>
      </c>
      <c r="C1927" s="306" t="str">
        <f aca="false">VLOOKUP($B1927,data!$A$6:$M$15000,12)</f>
        <v>N/A</v>
      </c>
      <c r="D1927" s="9" t="n">
        <f aca="false">IF(B1927&lt;&gt;"",MONTH(B1927),0)</f>
        <v>8</v>
      </c>
      <c r="E1927" s="306" t="e">
        <f aca="false">AVERAGE(C1921:C1927)</f>
        <v>#DIV/0!</v>
      </c>
      <c r="F1927" s="306" t="e">
        <f aca="false">AVERAGE(C1897:C1927)</f>
        <v>#DIV/0!</v>
      </c>
    </row>
    <row r="1928" customFormat="false" ht="11.25" hidden="false" customHeight="false" outlineLevel="0" collapsed="false">
      <c r="A1928" s="199" t="n">
        <v>37470</v>
      </c>
      <c r="B1928" s="192" t="n">
        <v>37470</v>
      </c>
      <c r="C1928" s="306" t="str">
        <f aca="false">VLOOKUP($B1928,data!$A$6:$M$15000,12)</f>
        <v>N/A</v>
      </c>
      <c r="D1928" s="9" t="n">
        <f aca="false">IF(B1928&lt;&gt;"",MONTH(B1928),0)</f>
        <v>8</v>
      </c>
      <c r="E1928" s="306" t="e">
        <f aca="false">AVERAGE(C1922:C1928)</f>
        <v>#DIV/0!</v>
      </c>
      <c r="F1928" s="306" t="e">
        <f aca="false">AVERAGE(C1898:C1928)</f>
        <v>#DIV/0!</v>
      </c>
    </row>
    <row r="1929" customFormat="false" ht="11.25" hidden="false" customHeight="false" outlineLevel="0" collapsed="false">
      <c r="A1929" s="199" t="n">
        <v>37471</v>
      </c>
      <c r="B1929" s="192" t="n">
        <v>37471</v>
      </c>
      <c r="C1929" s="306" t="str">
        <f aca="false">VLOOKUP($B1929,data!$A$6:$M$15000,12)</f>
        <v>N/A</v>
      </c>
      <c r="D1929" s="9" t="n">
        <f aca="false">IF(B1929&lt;&gt;"",MONTH(B1929),0)</f>
        <v>8</v>
      </c>
      <c r="E1929" s="306" t="e">
        <f aca="false">AVERAGE(C1923:C1929)</f>
        <v>#DIV/0!</v>
      </c>
      <c r="F1929" s="306" t="e">
        <f aca="false">AVERAGE(C1899:C1929)</f>
        <v>#DIV/0!</v>
      </c>
    </row>
    <row r="1930" customFormat="false" ht="11.25" hidden="false" customHeight="false" outlineLevel="0" collapsed="false">
      <c r="A1930" s="199" t="n">
        <v>37472</v>
      </c>
      <c r="B1930" s="192" t="n">
        <v>37472</v>
      </c>
      <c r="C1930" s="306" t="str">
        <f aca="false">VLOOKUP($B1930,data!$A$6:$M$15000,12)</f>
        <v>N/A</v>
      </c>
      <c r="D1930" s="9" t="n">
        <f aca="false">IF(B1930&lt;&gt;"",MONTH(B1930),0)</f>
        <v>8</v>
      </c>
      <c r="E1930" s="306" t="e">
        <f aca="false">AVERAGE(C1924:C1930)</f>
        <v>#DIV/0!</v>
      </c>
      <c r="F1930" s="306" t="e">
        <f aca="false">AVERAGE(C1900:C1930)</f>
        <v>#DIV/0!</v>
      </c>
    </row>
    <row r="1931" customFormat="false" ht="11.25" hidden="false" customHeight="false" outlineLevel="0" collapsed="false">
      <c r="A1931" s="199" t="n">
        <v>37473</v>
      </c>
      <c r="B1931" s="192" t="n">
        <v>37473</v>
      </c>
      <c r="C1931" s="306" t="str">
        <f aca="false">VLOOKUP($B1931,data!$A$6:$M$15000,12)</f>
        <v>N/A</v>
      </c>
      <c r="D1931" s="9" t="n">
        <f aca="false">IF(B1931&lt;&gt;"",MONTH(B1931),0)</f>
        <v>8</v>
      </c>
      <c r="E1931" s="306" t="e">
        <f aca="false">AVERAGE(C1925:C1931)</f>
        <v>#DIV/0!</v>
      </c>
      <c r="F1931" s="306" t="e">
        <f aca="false">AVERAGE(C1901:C1931)</f>
        <v>#DIV/0!</v>
      </c>
    </row>
    <row r="1932" customFormat="false" ht="11.25" hidden="false" customHeight="false" outlineLevel="0" collapsed="false">
      <c r="A1932" s="199" t="n">
        <v>37474</v>
      </c>
      <c r="B1932" s="192" t="n">
        <v>37474</v>
      </c>
      <c r="C1932" s="306" t="str">
        <f aca="false">VLOOKUP($B1932,data!$A$6:$M$15000,12)</f>
        <v>N/A</v>
      </c>
      <c r="D1932" s="9" t="n">
        <f aca="false">IF(B1932&lt;&gt;"",MONTH(B1932),0)</f>
        <v>8</v>
      </c>
      <c r="E1932" s="306" t="e">
        <f aca="false">AVERAGE(C1926:C1932)</f>
        <v>#DIV/0!</v>
      </c>
      <c r="F1932" s="306" t="e">
        <f aca="false">AVERAGE(C1902:C1932)</f>
        <v>#DIV/0!</v>
      </c>
    </row>
    <row r="1933" customFormat="false" ht="11.25" hidden="false" customHeight="false" outlineLevel="0" collapsed="false">
      <c r="A1933" s="199" t="n">
        <v>37475</v>
      </c>
      <c r="B1933" s="192" t="n">
        <v>37475</v>
      </c>
      <c r="C1933" s="306" t="str">
        <f aca="false">VLOOKUP($B1933,data!$A$6:$M$15000,12)</f>
        <v>N/A</v>
      </c>
      <c r="D1933" s="9" t="n">
        <f aca="false">IF(B1933&lt;&gt;"",MONTH(B1933),0)</f>
        <v>8</v>
      </c>
      <c r="E1933" s="306" t="e">
        <f aca="false">AVERAGE(C1927:C1933)</f>
        <v>#DIV/0!</v>
      </c>
      <c r="F1933" s="306" t="e">
        <f aca="false">AVERAGE(C1903:C1933)</f>
        <v>#DIV/0!</v>
      </c>
    </row>
    <row r="1934" customFormat="false" ht="11.25" hidden="false" customHeight="false" outlineLevel="0" collapsed="false">
      <c r="A1934" s="199" t="n">
        <v>37476</v>
      </c>
      <c r="B1934" s="192" t="n">
        <v>37476</v>
      </c>
      <c r="C1934" s="306" t="str">
        <f aca="false">VLOOKUP($B1934,data!$A$6:$M$15000,12)</f>
        <v>N/A</v>
      </c>
      <c r="D1934" s="9" t="n">
        <f aca="false">IF(B1934&lt;&gt;"",MONTH(B1934),0)</f>
        <v>8</v>
      </c>
      <c r="E1934" s="306" t="e">
        <f aca="false">AVERAGE(C1928:C1934)</f>
        <v>#DIV/0!</v>
      </c>
      <c r="F1934" s="306" t="e">
        <f aca="false">AVERAGE(C1904:C1934)</f>
        <v>#DIV/0!</v>
      </c>
    </row>
    <row r="1935" customFormat="false" ht="11.25" hidden="false" customHeight="false" outlineLevel="0" collapsed="false">
      <c r="A1935" s="199" t="n">
        <v>37477</v>
      </c>
      <c r="B1935" s="192" t="n">
        <v>37477</v>
      </c>
      <c r="C1935" s="306" t="str">
        <f aca="false">VLOOKUP($B1935,data!$A$6:$M$15000,12)</f>
        <v>N/A</v>
      </c>
      <c r="D1935" s="9" t="n">
        <f aca="false">IF(B1935&lt;&gt;"",MONTH(B1935),0)</f>
        <v>8</v>
      </c>
      <c r="E1935" s="306" t="e">
        <f aca="false">AVERAGE(C1929:C1935)</f>
        <v>#DIV/0!</v>
      </c>
      <c r="F1935" s="306" t="e">
        <f aca="false">AVERAGE(C1905:C1935)</f>
        <v>#DIV/0!</v>
      </c>
    </row>
    <row r="1936" customFormat="false" ht="11.25" hidden="false" customHeight="false" outlineLevel="0" collapsed="false">
      <c r="A1936" s="199" t="n">
        <v>37478</v>
      </c>
      <c r="B1936" s="192" t="n">
        <v>37478</v>
      </c>
      <c r="C1936" s="306" t="str">
        <f aca="false">VLOOKUP($B1936,data!$A$6:$M$15000,12)</f>
        <v>N/A</v>
      </c>
      <c r="D1936" s="9" t="n">
        <f aca="false">IF(B1936&lt;&gt;"",MONTH(B1936),0)</f>
        <v>8</v>
      </c>
      <c r="E1936" s="306" t="e">
        <f aca="false">AVERAGE(C1930:C1936)</f>
        <v>#DIV/0!</v>
      </c>
      <c r="F1936" s="306" t="e">
        <f aca="false">AVERAGE(C1906:C1936)</f>
        <v>#DIV/0!</v>
      </c>
    </row>
    <row r="1937" customFormat="false" ht="11.25" hidden="false" customHeight="false" outlineLevel="0" collapsed="false">
      <c r="A1937" s="199" t="n">
        <v>37479</v>
      </c>
      <c r="B1937" s="192" t="n">
        <v>37479</v>
      </c>
      <c r="C1937" s="306" t="str">
        <f aca="false">VLOOKUP($B1937,data!$A$6:$M$15000,12)</f>
        <v>N/A</v>
      </c>
      <c r="D1937" s="9" t="n">
        <f aca="false">IF(B1937&lt;&gt;"",MONTH(B1937),0)</f>
        <v>8</v>
      </c>
      <c r="E1937" s="306" t="e">
        <f aca="false">AVERAGE(C1931:C1937)</f>
        <v>#DIV/0!</v>
      </c>
      <c r="F1937" s="306" t="e">
        <f aca="false">AVERAGE(C1907:C1937)</f>
        <v>#DIV/0!</v>
      </c>
    </row>
    <row r="1938" customFormat="false" ht="11.25" hidden="false" customHeight="false" outlineLevel="0" collapsed="false">
      <c r="A1938" s="199" t="n">
        <v>37480</v>
      </c>
      <c r="B1938" s="192" t="n">
        <v>37480</v>
      </c>
      <c r="C1938" s="306" t="str">
        <f aca="false">VLOOKUP($B1938,data!$A$6:$M$15000,12)</f>
        <v>N/A</v>
      </c>
      <c r="D1938" s="9" t="n">
        <f aca="false">IF(B1938&lt;&gt;"",MONTH(B1938),0)</f>
        <v>8</v>
      </c>
      <c r="E1938" s="306" t="e">
        <f aca="false">AVERAGE(C1932:C1938)</f>
        <v>#DIV/0!</v>
      </c>
      <c r="F1938" s="306" t="e">
        <f aca="false">AVERAGE(C1908:C1938)</f>
        <v>#DIV/0!</v>
      </c>
    </row>
    <row r="1939" customFormat="false" ht="11.25" hidden="false" customHeight="false" outlineLevel="0" collapsed="false">
      <c r="A1939" s="199" t="n">
        <v>37481</v>
      </c>
      <c r="B1939" s="192" t="n">
        <v>37481</v>
      </c>
      <c r="C1939" s="306" t="str">
        <f aca="false">VLOOKUP($B1939,data!$A$6:$M$15000,12)</f>
        <v>N/A</v>
      </c>
      <c r="D1939" s="9" t="n">
        <f aca="false">IF(B1939&lt;&gt;"",MONTH(B1939),0)</f>
        <v>8</v>
      </c>
      <c r="E1939" s="306" t="e">
        <f aca="false">AVERAGE(C1933:C1939)</f>
        <v>#DIV/0!</v>
      </c>
      <c r="F1939" s="306" t="e">
        <f aca="false">AVERAGE(C1909:C1939)</f>
        <v>#DIV/0!</v>
      </c>
    </row>
    <row r="1940" customFormat="false" ht="11.25" hidden="false" customHeight="false" outlineLevel="0" collapsed="false">
      <c r="A1940" s="199" t="n">
        <v>37482</v>
      </c>
      <c r="B1940" s="192" t="n">
        <v>37482</v>
      </c>
      <c r="C1940" s="306" t="str">
        <f aca="false">VLOOKUP($B1940,data!$A$6:$M$15000,12)</f>
        <v>N/A</v>
      </c>
      <c r="D1940" s="9" t="n">
        <f aca="false">IF(B1940&lt;&gt;"",MONTH(B1940),0)</f>
        <v>8</v>
      </c>
      <c r="E1940" s="306" t="e">
        <f aca="false">AVERAGE(C1934:C1940)</f>
        <v>#DIV/0!</v>
      </c>
      <c r="F1940" s="306" t="e">
        <f aca="false">AVERAGE(C1910:C1940)</f>
        <v>#DIV/0!</v>
      </c>
    </row>
    <row r="1941" customFormat="false" ht="11.25" hidden="false" customHeight="false" outlineLevel="0" collapsed="false">
      <c r="A1941" s="199" t="n">
        <v>37483</v>
      </c>
      <c r="B1941" s="192" t="n">
        <v>37483</v>
      </c>
      <c r="C1941" s="306" t="str">
        <f aca="false">VLOOKUP($B1941,data!$A$6:$M$15000,12)</f>
        <v>N/A</v>
      </c>
      <c r="D1941" s="9" t="n">
        <f aca="false">IF(B1941&lt;&gt;"",MONTH(B1941),0)</f>
        <v>8</v>
      </c>
      <c r="E1941" s="306" t="e">
        <f aca="false">AVERAGE(C1935:C1941)</f>
        <v>#DIV/0!</v>
      </c>
      <c r="F1941" s="306" t="e">
        <f aca="false">AVERAGE(C1911:C1941)</f>
        <v>#DIV/0!</v>
      </c>
    </row>
    <row r="1942" customFormat="false" ht="11.25" hidden="false" customHeight="false" outlineLevel="0" collapsed="false">
      <c r="A1942" s="199" t="n">
        <v>37484</v>
      </c>
      <c r="B1942" s="192" t="n">
        <v>37484</v>
      </c>
      <c r="C1942" s="306" t="str">
        <f aca="false">VLOOKUP($B1942,data!$A$6:$M$15000,12)</f>
        <v>N/A</v>
      </c>
      <c r="D1942" s="9" t="n">
        <f aca="false">IF(B1942&lt;&gt;"",MONTH(B1942),0)</f>
        <v>8</v>
      </c>
      <c r="E1942" s="306" t="e">
        <f aca="false">AVERAGE(C1936:C1942)</f>
        <v>#DIV/0!</v>
      </c>
      <c r="F1942" s="306" t="e">
        <f aca="false">AVERAGE(C1912:C1942)</f>
        <v>#DIV/0!</v>
      </c>
    </row>
    <row r="1943" customFormat="false" ht="11.25" hidden="false" customHeight="false" outlineLevel="0" collapsed="false">
      <c r="A1943" s="199" t="n">
        <v>37485</v>
      </c>
      <c r="B1943" s="192" t="n">
        <v>37485</v>
      </c>
      <c r="C1943" s="306" t="str">
        <f aca="false">VLOOKUP($B1943,data!$A$6:$M$15000,12)</f>
        <v>N/A</v>
      </c>
      <c r="D1943" s="9" t="n">
        <f aca="false">IF(B1943&lt;&gt;"",MONTH(B1943),0)</f>
        <v>8</v>
      </c>
      <c r="E1943" s="306" t="e">
        <f aca="false">AVERAGE(C1937:C1943)</f>
        <v>#DIV/0!</v>
      </c>
      <c r="F1943" s="306" t="e">
        <f aca="false">AVERAGE(C1913:C1943)</f>
        <v>#DIV/0!</v>
      </c>
    </row>
    <row r="1944" customFormat="false" ht="11.25" hidden="false" customHeight="false" outlineLevel="0" collapsed="false">
      <c r="A1944" s="199" t="n">
        <v>37486</v>
      </c>
      <c r="B1944" s="192" t="n">
        <v>37486</v>
      </c>
      <c r="C1944" s="306" t="str">
        <f aca="false">VLOOKUP($B1944,data!$A$6:$M$15000,12)</f>
        <v>N/A</v>
      </c>
      <c r="D1944" s="9" t="n">
        <f aca="false">IF(B1944&lt;&gt;"",MONTH(B1944),0)</f>
        <v>8</v>
      </c>
      <c r="E1944" s="306" t="e">
        <f aca="false">AVERAGE(C1938:C1944)</f>
        <v>#DIV/0!</v>
      </c>
      <c r="F1944" s="306" t="e">
        <f aca="false">AVERAGE(C1914:C1944)</f>
        <v>#DIV/0!</v>
      </c>
    </row>
    <row r="1945" customFormat="false" ht="11.25" hidden="false" customHeight="false" outlineLevel="0" collapsed="false">
      <c r="A1945" s="199" t="n">
        <v>37487</v>
      </c>
      <c r="B1945" s="192" t="n">
        <v>37487</v>
      </c>
      <c r="C1945" s="306" t="str">
        <f aca="false">VLOOKUP($B1945,data!$A$6:$M$15000,12)</f>
        <v>N/A</v>
      </c>
      <c r="D1945" s="9" t="n">
        <f aca="false">IF(B1945&lt;&gt;"",MONTH(B1945),0)</f>
        <v>8</v>
      </c>
      <c r="E1945" s="306" t="e">
        <f aca="false">AVERAGE(C1939:C1945)</f>
        <v>#DIV/0!</v>
      </c>
      <c r="F1945" s="306" t="e">
        <f aca="false">AVERAGE(C1915:C1945)</f>
        <v>#DIV/0!</v>
      </c>
    </row>
    <row r="1946" customFormat="false" ht="11.25" hidden="false" customHeight="false" outlineLevel="0" collapsed="false">
      <c r="A1946" s="199" t="n">
        <v>37488</v>
      </c>
      <c r="B1946" s="192" t="n">
        <v>37488</v>
      </c>
      <c r="C1946" s="306" t="str">
        <f aca="false">VLOOKUP($B1946,data!$A$6:$M$15000,12)</f>
        <v>N/A</v>
      </c>
      <c r="D1946" s="9" t="n">
        <f aca="false">IF(B1946&lt;&gt;"",MONTH(B1946),0)</f>
        <v>8</v>
      </c>
      <c r="E1946" s="306" t="e">
        <f aca="false">AVERAGE(C1940:C1946)</f>
        <v>#DIV/0!</v>
      </c>
      <c r="F1946" s="306" t="e">
        <f aca="false">AVERAGE(C1916:C1946)</f>
        <v>#DIV/0!</v>
      </c>
    </row>
    <row r="1947" customFormat="false" ht="11.25" hidden="false" customHeight="false" outlineLevel="0" collapsed="false">
      <c r="A1947" s="199" t="n">
        <v>37489</v>
      </c>
      <c r="B1947" s="192" t="n">
        <v>37489</v>
      </c>
      <c r="C1947" s="306" t="str">
        <f aca="false">VLOOKUP($B1947,data!$A$6:$M$15000,12)</f>
        <v>N/A</v>
      </c>
      <c r="D1947" s="9" t="n">
        <f aca="false">IF(B1947&lt;&gt;"",MONTH(B1947),0)</f>
        <v>8</v>
      </c>
      <c r="E1947" s="306" t="e">
        <f aca="false">AVERAGE(C1941:C1947)</f>
        <v>#DIV/0!</v>
      </c>
      <c r="F1947" s="306" t="e">
        <f aca="false">AVERAGE(C1917:C1947)</f>
        <v>#DIV/0!</v>
      </c>
    </row>
    <row r="1948" customFormat="false" ht="11.25" hidden="false" customHeight="false" outlineLevel="0" collapsed="false">
      <c r="A1948" s="199" t="n">
        <v>37490</v>
      </c>
      <c r="B1948" s="192" t="n">
        <v>37490</v>
      </c>
      <c r="C1948" s="306" t="str">
        <f aca="false">VLOOKUP($B1948,data!$A$6:$M$15000,12)</f>
        <v>N/A</v>
      </c>
      <c r="D1948" s="9" t="n">
        <f aca="false">IF(B1948&lt;&gt;"",MONTH(B1948),0)</f>
        <v>8</v>
      </c>
      <c r="E1948" s="306" t="e">
        <f aca="false">AVERAGE(C1942:C1948)</f>
        <v>#DIV/0!</v>
      </c>
      <c r="F1948" s="306" t="e">
        <f aca="false">AVERAGE(C1918:C1948)</f>
        <v>#DIV/0!</v>
      </c>
    </row>
    <row r="1949" customFormat="false" ht="11.25" hidden="false" customHeight="false" outlineLevel="0" collapsed="false">
      <c r="A1949" s="199" t="n">
        <v>37491</v>
      </c>
      <c r="B1949" s="192" t="n">
        <v>37491</v>
      </c>
      <c r="C1949" s="306" t="str">
        <f aca="false">VLOOKUP($B1949,data!$A$6:$M$15000,12)</f>
        <v>N/A</v>
      </c>
      <c r="D1949" s="9" t="n">
        <f aca="false">IF(B1949&lt;&gt;"",MONTH(B1949),0)</f>
        <v>8</v>
      </c>
      <c r="E1949" s="306" t="e">
        <f aca="false">AVERAGE(C1943:C1949)</f>
        <v>#DIV/0!</v>
      </c>
      <c r="F1949" s="306" t="e">
        <f aca="false">AVERAGE(C1919:C1949)</f>
        <v>#DIV/0!</v>
      </c>
    </row>
    <row r="1950" customFormat="false" ht="11.25" hidden="false" customHeight="false" outlineLevel="0" collapsed="false">
      <c r="A1950" s="199" t="n">
        <v>37492</v>
      </c>
      <c r="B1950" s="192" t="n">
        <v>37492</v>
      </c>
      <c r="C1950" s="306" t="str">
        <f aca="false">VLOOKUP($B1950,data!$A$6:$M$15000,12)</f>
        <v>N/A</v>
      </c>
      <c r="D1950" s="9" t="n">
        <f aca="false">IF(B1950&lt;&gt;"",MONTH(B1950),0)</f>
        <v>8</v>
      </c>
      <c r="E1950" s="306" t="e">
        <f aca="false">AVERAGE(C1944:C1950)</f>
        <v>#DIV/0!</v>
      </c>
      <c r="F1950" s="306" t="e">
        <f aca="false">AVERAGE(C1920:C1950)</f>
        <v>#DIV/0!</v>
      </c>
    </row>
    <row r="1951" customFormat="false" ht="11.25" hidden="false" customHeight="false" outlineLevel="0" collapsed="false">
      <c r="A1951" s="199" t="n">
        <v>37493</v>
      </c>
      <c r="B1951" s="192" t="n">
        <v>37493</v>
      </c>
      <c r="C1951" s="306" t="str">
        <f aca="false">VLOOKUP($B1951,data!$A$6:$M$15000,12)</f>
        <v>N/A</v>
      </c>
      <c r="D1951" s="9" t="n">
        <f aca="false">IF(B1951&lt;&gt;"",MONTH(B1951),0)</f>
        <v>8</v>
      </c>
      <c r="E1951" s="306" t="e">
        <f aca="false">AVERAGE(C1945:C1951)</f>
        <v>#DIV/0!</v>
      </c>
      <c r="F1951" s="306" t="e">
        <f aca="false">AVERAGE(C1921:C1951)</f>
        <v>#DIV/0!</v>
      </c>
    </row>
    <row r="1952" customFormat="false" ht="11.25" hidden="false" customHeight="false" outlineLevel="0" collapsed="false">
      <c r="A1952" s="199" t="n">
        <v>37494</v>
      </c>
      <c r="B1952" s="192" t="n">
        <v>37494</v>
      </c>
      <c r="C1952" s="306" t="str">
        <f aca="false">VLOOKUP($B1952,data!$A$6:$M$15000,12)</f>
        <v>N/A</v>
      </c>
      <c r="D1952" s="9" t="n">
        <f aca="false">IF(B1952&lt;&gt;"",MONTH(B1952),0)</f>
        <v>8</v>
      </c>
      <c r="E1952" s="306" t="e">
        <f aca="false">AVERAGE(C1946:C1952)</f>
        <v>#DIV/0!</v>
      </c>
      <c r="F1952" s="306" t="e">
        <f aca="false">AVERAGE(C1922:C1952)</f>
        <v>#DIV/0!</v>
      </c>
    </row>
    <row r="1953" customFormat="false" ht="11.25" hidden="false" customHeight="false" outlineLevel="0" collapsed="false">
      <c r="A1953" s="199" t="n">
        <v>37495</v>
      </c>
      <c r="B1953" s="192" t="n">
        <v>37495</v>
      </c>
      <c r="C1953" s="306" t="str">
        <f aca="false">VLOOKUP($B1953,data!$A$6:$M$15000,12)</f>
        <v>N/A</v>
      </c>
      <c r="D1953" s="9" t="n">
        <f aca="false">IF(B1953&lt;&gt;"",MONTH(B1953),0)</f>
        <v>8</v>
      </c>
      <c r="E1953" s="306" t="e">
        <f aca="false">AVERAGE(C1947:C1953)</f>
        <v>#DIV/0!</v>
      </c>
      <c r="F1953" s="306" t="e">
        <f aca="false">AVERAGE(C1923:C1953)</f>
        <v>#DIV/0!</v>
      </c>
    </row>
    <row r="1954" customFormat="false" ht="11.25" hidden="false" customHeight="false" outlineLevel="0" collapsed="false">
      <c r="A1954" s="199" t="n">
        <v>37496</v>
      </c>
      <c r="B1954" s="192" t="n">
        <v>37496</v>
      </c>
      <c r="C1954" s="306" t="str">
        <f aca="false">VLOOKUP($B1954,data!$A$6:$M$15000,12)</f>
        <v>N/A</v>
      </c>
      <c r="D1954" s="9" t="n">
        <f aca="false">IF(B1954&lt;&gt;"",MONTH(B1954),0)</f>
        <v>8</v>
      </c>
      <c r="E1954" s="306" t="e">
        <f aca="false">AVERAGE(C1948:C1954)</f>
        <v>#DIV/0!</v>
      </c>
      <c r="F1954" s="306" t="e">
        <f aca="false">AVERAGE(C1924:C1954)</f>
        <v>#DIV/0!</v>
      </c>
    </row>
    <row r="1955" customFormat="false" ht="11.25" hidden="false" customHeight="false" outlineLevel="0" collapsed="false">
      <c r="A1955" s="199" t="n">
        <v>37497</v>
      </c>
      <c r="B1955" s="192" t="n">
        <v>37497</v>
      </c>
      <c r="C1955" s="306" t="str">
        <f aca="false">VLOOKUP($B1955,data!$A$6:$M$15000,12)</f>
        <v>N/A</v>
      </c>
      <c r="D1955" s="9" t="n">
        <f aca="false">IF(B1955&lt;&gt;"",MONTH(B1955),0)</f>
        <v>8</v>
      </c>
      <c r="E1955" s="306" t="e">
        <f aca="false">AVERAGE(C1949:C1955)</f>
        <v>#DIV/0!</v>
      </c>
      <c r="F1955" s="306" t="e">
        <f aca="false">AVERAGE(C1925:C1955)</f>
        <v>#DIV/0!</v>
      </c>
    </row>
    <row r="1956" customFormat="false" ht="11.25" hidden="false" customHeight="false" outlineLevel="0" collapsed="false">
      <c r="A1956" s="199" t="n">
        <v>37498</v>
      </c>
      <c r="B1956" s="192" t="n">
        <v>37498</v>
      </c>
      <c r="C1956" s="306" t="str">
        <f aca="false">VLOOKUP($B1956,data!$A$6:$M$15000,12)</f>
        <v>N/A</v>
      </c>
      <c r="D1956" s="9" t="n">
        <f aca="false">IF(B1956&lt;&gt;"",MONTH(B1956),0)</f>
        <v>8</v>
      </c>
      <c r="E1956" s="306" t="e">
        <f aca="false">AVERAGE(C1950:C1956)</f>
        <v>#DIV/0!</v>
      </c>
      <c r="F1956" s="306" t="e">
        <f aca="false">AVERAGE(C1926:C1956)</f>
        <v>#DIV/0!</v>
      </c>
    </row>
    <row r="1957" customFormat="false" ht="11.25" hidden="false" customHeight="false" outlineLevel="0" collapsed="false">
      <c r="A1957" s="199" t="n">
        <v>37499</v>
      </c>
      <c r="B1957" s="192" t="n">
        <v>37499</v>
      </c>
      <c r="C1957" s="306" t="str">
        <f aca="false">VLOOKUP($B1957,data!$A$6:$M$15000,12)</f>
        <v>N/A</v>
      </c>
      <c r="D1957" s="9" t="n">
        <f aca="false">IF(B1957&lt;&gt;"",MONTH(B1957),0)</f>
        <v>8</v>
      </c>
      <c r="E1957" s="306" t="e">
        <f aca="false">AVERAGE(C1951:C1957)</f>
        <v>#DIV/0!</v>
      </c>
      <c r="F1957" s="306" t="e">
        <f aca="false">AVERAGE(C1927:C1957)</f>
        <v>#DIV/0!</v>
      </c>
    </row>
    <row r="1958" customFormat="false" ht="11.25" hidden="false" customHeight="false" outlineLevel="0" collapsed="false">
      <c r="A1958" s="199" t="n">
        <v>37500</v>
      </c>
      <c r="B1958" s="192" t="n">
        <v>37500</v>
      </c>
      <c r="C1958" s="306" t="str">
        <f aca="false">VLOOKUP($B1958,data!$A$6:$M$15000,12)</f>
        <v>N/A</v>
      </c>
      <c r="D1958" s="9" t="n">
        <f aca="false">IF(B1958&lt;&gt;"",MONTH(B1958),0)</f>
        <v>9</v>
      </c>
      <c r="E1958" s="306" t="e">
        <f aca="false">AVERAGE(C1952:C1958)</f>
        <v>#DIV/0!</v>
      </c>
      <c r="F1958" s="306" t="e">
        <f aca="false">AVERAGE(C1928:C1958)</f>
        <v>#DIV/0!</v>
      </c>
    </row>
    <row r="1959" customFormat="false" ht="11.25" hidden="false" customHeight="false" outlineLevel="0" collapsed="false">
      <c r="A1959" s="199" t="n">
        <v>37501</v>
      </c>
      <c r="B1959" s="192" t="n">
        <v>37501</v>
      </c>
      <c r="C1959" s="306" t="str">
        <f aca="false">VLOOKUP($B1959,data!$A$6:$M$15000,12)</f>
        <v>N/A</v>
      </c>
      <c r="D1959" s="9" t="n">
        <f aca="false">IF(B1959&lt;&gt;"",MONTH(B1959),0)</f>
        <v>9</v>
      </c>
      <c r="E1959" s="306" t="e">
        <f aca="false">AVERAGE(C1953:C1959)</f>
        <v>#DIV/0!</v>
      </c>
      <c r="F1959" s="306" t="e">
        <f aca="false">AVERAGE(C1929:C1959)</f>
        <v>#DIV/0!</v>
      </c>
    </row>
    <row r="1960" customFormat="false" ht="11.25" hidden="false" customHeight="false" outlineLevel="0" collapsed="false">
      <c r="A1960" s="199" t="n">
        <v>37502</v>
      </c>
      <c r="B1960" s="192" t="n">
        <v>37502</v>
      </c>
      <c r="C1960" s="306" t="str">
        <f aca="false">VLOOKUP($B1960,data!$A$6:$M$15000,12)</f>
        <v>N/A</v>
      </c>
      <c r="D1960" s="9" t="n">
        <f aca="false">IF(B1960&lt;&gt;"",MONTH(B1960),0)</f>
        <v>9</v>
      </c>
      <c r="E1960" s="306" t="e">
        <f aca="false">AVERAGE(C1954:C1960)</f>
        <v>#DIV/0!</v>
      </c>
      <c r="F1960" s="306" t="e">
        <f aca="false">AVERAGE(C1930:C1960)</f>
        <v>#DIV/0!</v>
      </c>
    </row>
    <row r="1961" customFormat="false" ht="11.25" hidden="false" customHeight="false" outlineLevel="0" collapsed="false">
      <c r="A1961" s="199" t="n">
        <v>37503</v>
      </c>
      <c r="B1961" s="192" t="n">
        <v>37503</v>
      </c>
      <c r="C1961" s="306" t="str">
        <f aca="false">VLOOKUP($B1961,data!$A$6:$M$15000,12)</f>
        <v>N/A</v>
      </c>
      <c r="D1961" s="9" t="n">
        <f aca="false">IF(B1961&lt;&gt;"",MONTH(B1961),0)</f>
        <v>9</v>
      </c>
      <c r="E1961" s="306" t="e">
        <f aca="false">AVERAGE(C1955:C1961)</f>
        <v>#DIV/0!</v>
      </c>
      <c r="F1961" s="306" t="e">
        <f aca="false">AVERAGE(C1931:C1961)</f>
        <v>#DIV/0!</v>
      </c>
    </row>
    <row r="1962" customFormat="false" ht="11.25" hidden="false" customHeight="false" outlineLevel="0" collapsed="false">
      <c r="A1962" s="199" t="n">
        <v>37504</v>
      </c>
      <c r="B1962" s="192" t="n">
        <v>37504</v>
      </c>
      <c r="C1962" s="306" t="str">
        <f aca="false">VLOOKUP($B1962,data!$A$6:$M$15000,12)</f>
        <v>N/A</v>
      </c>
      <c r="D1962" s="9" t="n">
        <f aca="false">IF(B1962&lt;&gt;"",MONTH(B1962),0)</f>
        <v>9</v>
      </c>
      <c r="E1962" s="306" t="e">
        <f aca="false">AVERAGE(C1956:C1962)</f>
        <v>#DIV/0!</v>
      </c>
      <c r="F1962" s="306" t="e">
        <f aca="false">AVERAGE(C1932:C1962)</f>
        <v>#DIV/0!</v>
      </c>
    </row>
    <row r="1963" customFormat="false" ht="11.25" hidden="false" customHeight="false" outlineLevel="0" collapsed="false">
      <c r="A1963" s="199" t="n">
        <v>37505</v>
      </c>
      <c r="B1963" s="192" t="n">
        <v>37505</v>
      </c>
      <c r="C1963" s="306" t="str">
        <f aca="false">VLOOKUP($B1963,data!$A$6:$M$15000,12)</f>
        <v>N/A</v>
      </c>
      <c r="D1963" s="9" t="n">
        <f aca="false">IF(B1963&lt;&gt;"",MONTH(B1963),0)</f>
        <v>9</v>
      </c>
      <c r="E1963" s="306" t="e">
        <f aca="false">AVERAGE(C1957:C1963)</f>
        <v>#DIV/0!</v>
      </c>
      <c r="F1963" s="306" t="e">
        <f aca="false">AVERAGE(C1933:C1963)</f>
        <v>#DIV/0!</v>
      </c>
    </row>
    <row r="1964" customFormat="false" ht="11.25" hidden="false" customHeight="false" outlineLevel="0" collapsed="false">
      <c r="A1964" s="199" t="n">
        <v>37506</v>
      </c>
      <c r="B1964" s="192" t="n">
        <v>37506</v>
      </c>
      <c r="C1964" s="306" t="str">
        <f aca="false">VLOOKUP($B1964,data!$A$6:$M$15000,12)</f>
        <v>N/A</v>
      </c>
      <c r="D1964" s="9" t="n">
        <f aca="false">IF(B1964&lt;&gt;"",MONTH(B1964),0)</f>
        <v>9</v>
      </c>
      <c r="E1964" s="306" t="e">
        <f aca="false">AVERAGE(C1958:C1964)</f>
        <v>#DIV/0!</v>
      </c>
      <c r="F1964" s="306" t="e">
        <f aca="false">AVERAGE(C1934:C1964)</f>
        <v>#DIV/0!</v>
      </c>
    </row>
    <row r="1965" customFormat="false" ht="11.25" hidden="false" customHeight="false" outlineLevel="0" collapsed="false">
      <c r="A1965" s="199" t="n">
        <v>37507</v>
      </c>
      <c r="B1965" s="192" t="n">
        <v>37507</v>
      </c>
      <c r="C1965" s="306" t="str">
        <f aca="false">VLOOKUP($B1965,data!$A$6:$M$15000,12)</f>
        <v>N/A</v>
      </c>
      <c r="D1965" s="9" t="n">
        <f aca="false">IF(B1965&lt;&gt;"",MONTH(B1965),0)</f>
        <v>9</v>
      </c>
      <c r="E1965" s="306" t="e">
        <f aca="false">AVERAGE(C1959:C1965)</f>
        <v>#DIV/0!</v>
      </c>
      <c r="F1965" s="306" t="e">
        <f aca="false">AVERAGE(C1935:C1965)</f>
        <v>#DIV/0!</v>
      </c>
    </row>
    <row r="1966" customFormat="false" ht="11.25" hidden="false" customHeight="false" outlineLevel="0" collapsed="false">
      <c r="A1966" s="199" t="n">
        <v>37508</v>
      </c>
      <c r="B1966" s="192" t="n">
        <v>37508</v>
      </c>
      <c r="C1966" s="306" t="str">
        <f aca="false">VLOOKUP($B1966,data!$A$6:$M$15000,12)</f>
        <v>N/A</v>
      </c>
      <c r="D1966" s="9" t="n">
        <f aca="false">IF(B1966&lt;&gt;"",MONTH(B1966),0)</f>
        <v>9</v>
      </c>
      <c r="E1966" s="306" t="e">
        <f aca="false">AVERAGE(C1960:C1966)</f>
        <v>#DIV/0!</v>
      </c>
      <c r="F1966" s="306" t="e">
        <f aca="false">AVERAGE(C1936:C1966)</f>
        <v>#DIV/0!</v>
      </c>
    </row>
    <row r="1967" customFormat="false" ht="11.25" hidden="false" customHeight="false" outlineLevel="0" collapsed="false">
      <c r="A1967" s="199" t="n">
        <v>37509</v>
      </c>
      <c r="B1967" s="192" t="n">
        <v>37509</v>
      </c>
      <c r="C1967" s="306" t="str">
        <f aca="false">VLOOKUP($B1967,data!$A$6:$M$15000,12)</f>
        <v>N/A</v>
      </c>
      <c r="D1967" s="9" t="n">
        <f aca="false">IF(B1967&lt;&gt;"",MONTH(B1967),0)</f>
        <v>9</v>
      </c>
      <c r="E1967" s="306" t="e">
        <f aca="false">AVERAGE(C1961:C1967)</f>
        <v>#DIV/0!</v>
      </c>
      <c r="F1967" s="306" t="e">
        <f aca="false">AVERAGE(C1937:C1967)</f>
        <v>#DIV/0!</v>
      </c>
    </row>
    <row r="1968" customFormat="false" ht="11.25" hidden="false" customHeight="false" outlineLevel="0" collapsed="false">
      <c r="A1968" s="199" t="n">
        <v>37510</v>
      </c>
      <c r="B1968" s="192" t="n">
        <v>37510</v>
      </c>
      <c r="C1968" s="306" t="str">
        <f aca="false">VLOOKUP($B1968,data!$A$6:$M$15000,12)</f>
        <v>N/A</v>
      </c>
      <c r="D1968" s="9" t="n">
        <f aca="false">IF(B1968&lt;&gt;"",MONTH(B1968),0)</f>
        <v>9</v>
      </c>
      <c r="E1968" s="306" t="e">
        <f aca="false">AVERAGE(C1962:C1968)</f>
        <v>#DIV/0!</v>
      </c>
      <c r="F1968" s="306" t="e">
        <f aca="false">AVERAGE(C1938:C1968)</f>
        <v>#DIV/0!</v>
      </c>
    </row>
    <row r="1969" customFormat="false" ht="11.25" hidden="false" customHeight="false" outlineLevel="0" collapsed="false">
      <c r="A1969" s="199" t="n">
        <v>37511</v>
      </c>
      <c r="B1969" s="192" t="n">
        <v>37511</v>
      </c>
      <c r="C1969" s="306" t="str">
        <f aca="false">VLOOKUP($B1969,data!$A$6:$M$15000,12)</f>
        <v>N/A</v>
      </c>
      <c r="D1969" s="9" t="n">
        <f aca="false">IF(B1969&lt;&gt;"",MONTH(B1969),0)</f>
        <v>9</v>
      </c>
      <c r="E1969" s="306" t="e">
        <f aca="false">AVERAGE(C1963:C1969)</f>
        <v>#DIV/0!</v>
      </c>
      <c r="F1969" s="306" t="e">
        <f aca="false">AVERAGE(C1939:C1969)</f>
        <v>#DIV/0!</v>
      </c>
    </row>
    <row r="1970" customFormat="false" ht="11.25" hidden="false" customHeight="false" outlineLevel="0" collapsed="false">
      <c r="A1970" s="199" t="n">
        <v>37512</v>
      </c>
      <c r="B1970" s="192" t="n">
        <v>37512</v>
      </c>
      <c r="C1970" s="306" t="str">
        <f aca="false">VLOOKUP($B1970,data!$A$6:$M$15000,12)</f>
        <v>N/A</v>
      </c>
      <c r="D1970" s="9" t="n">
        <f aca="false">IF(B1970&lt;&gt;"",MONTH(B1970),0)</f>
        <v>9</v>
      </c>
      <c r="E1970" s="306" t="e">
        <f aca="false">AVERAGE(C1964:C1970)</f>
        <v>#DIV/0!</v>
      </c>
      <c r="F1970" s="306" t="e">
        <f aca="false">AVERAGE(C1940:C1970)</f>
        <v>#DIV/0!</v>
      </c>
    </row>
    <row r="1971" customFormat="false" ht="11.25" hidden="false" customHeight="false" outlineLevel="0" collapsed="false">
      <c r="A1971" s="199" t="n">
        <v>37513</v>
      </c>
      <c r="B1971" s="192" t="n">
        <v>37513</v>
      </c>
      <c r="C1971" s="306" t="str">
        <f aca="false">VLOOKUP($B1971,data!$A$6:$M$15000,12)</f>
        <v>N/A</v>
      </c>
      <c r="D1971" s="9" t="n">
        <f aca="false">IF(B1971&lt;&gt;"",MONTH(B1971),0)</f>
        <v>9</v>
      </c>
      <c r="E1971" s="306" t="e">
        <f aca="false">AVERAGE(C1965:C1971)</f>
        <v>#DIV/0!</v>
      </c>
      <c r="F1971" s="306" t="e">
        <f aca="false">AVERAGE(C1941:C1971)</f>
        <v>#DIV/0!</v>
      </c>
    </row>
    <row r="1972" customFormat="false" ht="11.25" hidden="false" customHeight="false" outlineLevel="0" collapsed="false">
      <c r="A1972" s="199" t="n">
        <v>37514</v>
      </c>
      <c r="B1972" s="192" t="n">
        <v>37514</v>
      </c>
      <c r="C1972" s="306" t="str">
        <f aca="false">VLOOKUP($B1972,data!$A$6:$M$15000,12)</f>
        <v>N/A</v>
      </c>
      <c r="D1972" s="9" t="n">
        <f aca="false">IF(B1972&lt;&gt;"",MONTH(B1972),0)</f>
        <v>9</v>
      </c>
      <c r="E1972" s="306" t="e">
        <f aca="false">AVERAGE(C1966:C1972)</f>
        <v>#DIV/0!</v>
      </c>
      <c r="F1972" s="306" t="e">
        <f aca="false">AVERAGE(C1942:C1972)</f>
        <v>#DIV/0!</v>
      </c>
    </row>
    <row r="1973" customFormat="false" ht="11.25" hidden="false" customHeight="false" outlineLevel="0" collapsed="false">
      <c r="A1973" s="199" t="n">
        <v>37515</v>
      </c>
      <c r="B1973" s="192" t="n">
        <v>37515</v>
      </c>
      <c r="C1973" s="306" t="str">
        <f aca="false">VLOOKUP($B1973,data!$A$6:$M$15000,12)</f>
        <v>N/A</v>
      </c>
      <c r="D1973" s="9" t="n">
        <f aca="false">IF(B1973&lt;&gt;"",MONTH(B1973),0)</f>
        <v>9</v>
      </c>
      <c r="E1973" s="306" t="e">
        <f aca="false">AVERAGE(C1967:C1973)</f>
        <v>#DIV/0!</v>
      </c>
      <c r="F1973" s="306" t="e">
        <f aca="false">AVERAGE(C1943:C1973)</f>
        <v>#DIV/0!</v>
      </c>
    </row>
    <row r="1974" customFormat="false" ht="11.25" hidden="false" customHeight="false" outlineLevel="0" collapsed="false">
      <c r="A1974" s="199" t="n">
        <v>37516</v>
      </c>
      <c r="B1974" s="192" t="n">
        <v>37516</v>
      </c>
      <c r="C1974" s="306" t="str">
        <f aca="false">VLOOKUP($B1974,data!$A$6:$M$15000,12)</f>
        <v>N/A</v>
      </c>
      <c r="D1974" s="9" t="n">
        <f aca="false">IF(B1974&lt;&gt;"",MONTH(B1974),0)</f>
        <v>9</v>
      </c>
      <c r="E1974" s="306" t="e">
        <f aca="false">AVERAGE(C1968:C1974)</f>
        <v>#DIV/0!</v>
      </c>
      <c r="F1974" s="306" t="e">
        <f aca="false">AVERAGE(C1944:C1974)</f>
        <v>#DIV/0!</v>
      </c>
    </row>
    <row r="1975" customFormat="false" ht="11.25" hidden="false" customHeight="false" outlineLevel="0" collapsed="false">
      <c r="A1975" s="199" t="n">
        <v>37517</v>
      </c>
      <c r="B1975" s="192" t="n">
        <v>37517</v>
      </c>
      <c r="C1975" s="306" t="str">
        <f aca="false">VLOOKUP($B1975,data!$A$6:$M$15000,12)</f>
        <v>N/A</v>
      </c>
      <c r="D1975" s="9" t="n">
        <f aca="false">IF(B1975&lt;&gt;"",MONTH(B1975),0)</f>
        <v>9</v>
      </c>
      <c r="E1975" s="306" t="e">
        <f aca="false">AVERAGE(C1969:C1975)</f>
        <v>#DIV/0!</v>
      </c>
      <c r="F1975" s="306" t="e">
        <f aca="false">AVERAGE(C1945:C1975)</f>
        <v>#DIV/0!</v>
      </c>
    </row>
    <row r="1976" customFormat="false" ht="11.25" hidden="false" customHeight="false" outlineLevel="0" collapsed="false">
      <c r="A1976" s="199" t="n">
        <v>37518</v>
      </c>
      <c r="B1976" s="192" t="n">
        <v>37518</v>
      </c>
      <c r="C1976" s="306" t="str">
        <f aca="false">VLOOKUP($B1976,data!$A$6:$M$15000,12)</f>
        <v>N/A</v>
      </c>
      <c r="D1976" s="9" t="n">
        <f aca="false">IF(B1976&lt;&gt;"",MONTH(B1976),0)</f>
        <v>9</v>
      </c>
      <c r="E1976" s="306" t="e">
        <f aca="false">AVERAGE(C1970:C1976)</f>
        <v>#DIV/0!</v>
      </c>
      <c r="F1976" s="306" t="e">
        <f aca="false">AVERAGE(C1946:C1976)</f>
        <v>#DIV/0!</v>
      </c>
    </row>
    <row r="1977" customFormat="false" ht="11.25" hidden="false" customHeight="false" outlineLevel="0" collapsed="false">
      <c r="A1977" s="199" t="n">
        <v>37519</v>
      </c>
      <c r="B1977" s="192" t="n">
        <v>37519</v>
      </c>
      <c r="C1977" s="306" t="str">
        <f aca="false">VLOOKUP($B1977,data!$A$6:$M$15000,12)</f>
        <v>N/A</v>
      </c>
      <c r="D1977" s="9" t="n">
        <f aca="false">IF(B1977&lt;&gt;"",MONTH(B1977),0)</f>
        <v>9</v>
      </c>
      <c r="E1977" s="306" t="e">
        <f aca="false">AVERAGE(C1971:C1977)</f>
        <v>#DIV/0!</v>
      </c>
      <c r="F1977" s="306" t="e">
        <f aca="false">AVERAGE(C1947:C1977)</f>
        <v>#DIV/0!</v>
      </c>
    </row>
    <row r="1978" customFormat="false" ht="11.25" hidden="false" customHeight="false" outlineLevel="0" collapsed="false">
      <c r="A1978" s="199" t="n">
        <v>37520</v>
      </c>
      <c r="B1978" s="192" t="n">
        <v>37520</v>
      </c>
      <c r="C1978" s="306" t="str">
        <f aca="false">VLOOKUP($B1978,data!$A$6:$M$15000,12)</f>
        <v>N/A</v>
      </c>
      <c r="D1978" s="9" t="n">
        <f aca="false">IF(B1978&lt;&gt;"",MONTH(B1978),0)</f>
        <v>9</v>
      </c>
      <c r="E1978" s="306" t="e">
        <f aca="false">AVERAGE(C1972:C1978)</f>
        <v>#DIV/0!</v>
      </c>
      <c r="F1978" s="306" t="e">
        <f aca="false">AVERAGE(C1948:C1978)</f>
        <v>#DIV/0!</v>
      </c>
    </row>
    <row r="1979" customFormat="false" ht="11.25" hidden="false" customHeight="false" outlineLevel="0" collapsed="false">
      <c r="A1979" s="199" t="n">
        <v>37521</v>
      </c>
      <c r="B1979" s="192" t="n">
        <v>37521</v>
      </c>
      <c r="C1979" s="306" t="str">
        <f aca="false">VLOOKUP($B1979,data!$A$6:$M$15000,12)</f>
        <v>N/A</v>
      </c>
      <c r="D1979" s="9" t="n">
        <f aca="false">IF(B1979&lt;&gt;"",MONTH(B1979),0)</f>
        <v>9</v>
      </c>
      <c r="E1979" s="306" t="e">
        <f aca="false">AVERAGE(C1973:C1979)</f>
        <v>#DIV/0!</v>
      </c>
      <c r="F1979" s="306" t="e">
        <f aca="false">AVERAGE(C1949:C1979)</f>
        <v>#DIV/0!</v>
      </c>
    </row>
    <row r="1980" customFormat="false" ht="11.25" hidden="false" customHeight="false" outlineLevel="0" collapsed="false">
      <c r="A1980" s="199" t="n">
        <v>37522</v>
      </c>
      <c r="B1980" s="192" t="n">
        <v>37522</v>
      </c>
      <c r="C1980" s="306" t="str">
        <f aca="false">VLOOKUP($B1980,data!$A$6:$M$15000,12)</f>
        <v>N/A</v>
      </c>
      <c r="D1980" s="9" t="n">
        <f aca="false">IF(B1980&lt;&gt;"",MONTH(B1980),0)</f>
        <v>9</v>
      </c>
      <c r="E1980" s="306" t="e">
        <f aca="false">AVERAGE(C1974:C1980)</f>
        <v>#DIV/0!</v>
      </c>
      <c r="F1980" s="306" t="e">
        <f aca="false">AVERAGE(C1950:C1980)</f>
        <v>#DIV/0!</v>
      </c>
    </row>
    <row r="1981" customFormat="false" ht="11.25" hidden="false" customHeight="false" outlineLevel="0" collapsed="false">
      <c r="A1981" s="199" t="n">
        <v>37523</v>
      </c>
      <c r="B1981" s="192" t="n">
        <v>37523</v>
      </c>
      <c r="C1981" s="306" t="str">
        <f aca="false">VLOOKUP($B1981,data!$A$6:$M$15000,12)</f>
        <v>N/A</v>
      </c>
      <c r="D1981" s="9" t="n">
        <f aca="false">IF(B1981&lt;&gt;"",MONTH(B1981),0)</f>
        <v>9</v>
      </c>
      <c r="E1981" s="306" t="e">
        <f aca="false">AVERAGE(C1975:C1981)</f>
        <v>#DIV/0!</v>
      </c>
      <c r="F1981" s="306" t="e">
        <f aca="false">AVERAGE(C1951:C1981)</f>
        <v>#DIV/0!</v>
      </c>
    </row>
    <row r="1982" customFormat="false" ht="11.25" hidden="false" customHeight="false" outlineLevel="0" collapsed="false">
      <c r="A1982" s="199" t="n">
        <v>37524</v>
      </c>
      <c r="B1982" s="192" t="n">
        <v>37524</v>
      </c>
      <c r="C1982" s="306" t="str">
        <f aca="false">VLOOKUP($B1982,data!$A$6:$M$15000,12)</f>
        <v>N/A</v>
      </c>
      <c r="D1982" s="9" t="n">
        <f aca="false">IF(B1982&lt;&gt;"",MONTH(B1982),0)</f>
        <v>9</v>
      </c>
      <c r="E1982" s="306" t="e">
        <f aca="false">AVERAGE(C1976:C1982)</f>
        <v>#DIV/0!</v>
      </c>
      <c r="F1982" s="306" t="e">
        <f aca="false">AVERAGE(C1952:C1982)</f>
        <v>#DIV/0!</v>
      </c>
    </row>
    <row r="1983" customFormat="false" ht="11.25" hidden="false" customHeight="false" outlineLevel="0" collapsed="false">
      <c r="A1983" s="199" t="n">
        <v>37525</v>
      </c>
      <c r="B1983" s="192" t="n">
        <v>37525</v>
      </c>
      <c r="C1983" s="306" t="str">
        <f aca="false">VLOOKUP($B1983,data!$A$6:$M$15000,12)</f>
        <v>N/A</v>
      </c>
      <c r="D1983" s="9" t="n">
        <f aca="false">IF(B1983&lt;&gt;"",MONTH(B1983),0)</f>
        <v>9</v>
      </c>
      <c r="E1983" s="306" t="e">
        <f aca="false">AVERAGE(C1977:C1983)</f>
        <v>#DIV/0!</v>
      </c>
      <c r="F1983" s="306" t="e">
        <f aca="false">AVERAGE(C1953:C1983)</f>
        <v>#DIV/0!</v>
      </c>
    </row>
    <row r="1984" customFormat="false" ht="11.25" hidden="false" customHeight="false" outlineLevel="0" collapsed="false">
      <c r="A1984" s="199" t="n">
        <v>37526</v>
      </c>
      <c r="B1984" s="192" t="n">
        <v>37526</v>
      </c>
      <c r="C1984" s="306" t="str">
        <f aca="false">VLOOKUP($B1984,data!$A$6:$M$15000,12)</f>
        <v>N/A</v>
      </c>
      <c r="D1984" s="9" t="n">
        <f aca="false">IF(B1984&lt;&gt;"",MONTH(B1984),0)</f>
        <v>9</v>
      </c>
      <c r="E1984" s="306" t="e">
        <f aca="false">AVERAGE(C1978:C1984)</f>
        <v>#DIV/0!</v>
      </c>
      <c r="F1984" s="306" t="e">
        <f aca="false">AVERAGE(C1954:C1984)</f>
        <v>#DIV/0!</v>
      </c>
    </row>
    <row r="1985" customFormat="false" ht="11.25" hidden="false" customHeight="false" outlineLevel="0" collapsed="false">
      <c r="A1985" s="199" t="n">
        <v>37527</v>
      </c>
      <c r="B1985" s="192" t="n">
        <v>37527</v>
      </c>
      <c r="C1985" s="306" t="str">
        <f aca="false">VLOOKUP($B1985,data!$A$6:$M$15000,12)</f>
        <v>N/A</v>
      </c>
      <c r="D1985" s="9" t="n">
        <f aca="false">IF(B1985&lt;&gt;"",MONTH(B1985),0)</f>
        <v>9</v>
      </c>
      <c r="E1985" s="306" t="e">
        <f aca="false">AVERAGE(C1979:C1985)</f>
        <v>#DIV/0!</v>
      </c>
      <c r="F1985" s="306" t="e">
        <f aca="false">AVERAGE(C1955:C1985)</f>
        <v>#DIV/0!</v>
      </c>
    </row>
    <row r="1986" customFormat="false" ht="11.25" hidden="false" customHeight="false" outlineLevel="0" collapsed="false">
      <c r="A1986" s="199" t="n">
        <v>37528</v>
      </c>
      <c r="B1986" s="192" t="n">
        <v>37528</v>
      </c>
      <c r="C1986" s="306" t="str">
        <f aca="false">VLOOKUP($B1986,data!$A$6:$M$15000,12)</f>
        <v>N/A</v>
      </c>
      <c r="D1986" s="9" t="n">
        <f aca="false">IF(B1986&lt;&gt;"",MONTH(B1986),0)</f>
        <v>9</v>
      </c>
      <c r="E1986" s="306" t="e">
        <f aca="false">AVERAGE(C1980:C1986)</f>
        <v>#DIV/0!</v>
      </c>
      <c r="F1986" s="306" t="e">
        <f aca="false">AVERAGE(C1956:C1986)</f>
        <v>#DIV/0!</v>
      </c>
    </row>
    <row r="1987" customFormat="false" ht="11.25" hidden="false" customHeight="false" outlineLevel="0" collapsed="false">
      <c r="A1987" s="199" t="n">
        <v>37529</v>
      </c>
      <c r="B1987" s="192" t="n">
        <v>37529</v>
      </c>
      <c r="C1987" s="306" t="str">
        <f aca="false">VLOOKUP($B1987,data!$A$6:$M$15000,12)</f>
        <v>N/A</v>
      </c>
      <c r="D1987" s="9" t="n">
        <f aca="false">IF(B1987&lt;&gt;"",MONTH(B1987),0)</f>
        <v>9</v>
      </c>
      <c r="E1987" s="306" t="e">
        <f aca="false">AVERAGE(C1981:C1987)</f>
        <v>#DIV/0!</v>
      </c>
      <c r="F1987" s="306" t="e">
        <f aca="false">AVERAGE(C1957:C1987)</f>
        <v>#DIV/0!</v>
      </c>
    </row>
    <row r="1988" customFormat="false" ht="11.25" hidden="false" customHeight="false" outlineLevel="0" collapsed="false">
      <c r="A1988" s="199" t="n">
        <v>37530</v>
      </c>
      <c r="B1988" s="192" t="n">
        <v>37530</v>
      </c>
      <c r="C1988" s="306" t="str">
        <f aca="false">VLOOKUP($B1988,data!$A$6:$M$15000,12)</f>
        <v>N/A</v>
      </c>
      <c r="D1988" s="9" t="n">
        <f aca="false">IF(B1988&lt;&gt;"",MONTH(B1988),0)</f>
        <v>10</v>
      </c>
      <c r="E1988" s="306" t="e">
        <f aca="false">AVERAGE(C1982:C1988)</f>
        <v>#DIV/0!</v>
      </c>
      <c r="F1988" s="306" t="e">
        <f aca="false">AVERAGE(C1958:C1988)</f>
        <v>#DIV/0!</v>
      </c>
    </row>
    <row r="1989" customFormat="false" ht="11.25" hidden="false" customHeight="false" outlineLevel="0" collapsed="false">
      <c r="A1989" s="199" t="n">
        <v>37531</v>
      </c>
      <c r="B1989" s="192" t="n">
        <v>37531</v>
      </c>
      <c r="C1989" s="306" t="str">
        <f aca="false">VLOOKUP($B1989,data!$A$6:$M$15000,12)</f>
        <v>N/A</v>
      </c>
      <c r="D1989" s="9" t="n">
        <f aca="false">IF(B1989&lt;&gt;"",MONTH(B1989),0)</f>
        <v>10</v>
      </c>
      <c r="E1989" s="306" t="e">
        <f aca="false">AVERAGE(C1983:C1989)</f>
        <v>#DIV/0!</v>
      </c>
      <c r="F1989" s="306" t="e">
        <f aca="false">AVERAGE(C1959:C1989)</f>
        <v>#DIV/0!</v>
      </c>
    </row>
    <row r="1990" customFormat="false" ht="11.25" hidden="false" customHeight="false" outlineLevel="0" collapsed="false">
      <c r="A1990" s="199" t="n">
        <v>37532</v>
      </c>
      <c r="B1990" s="192" t="n">
        <v>37532</v>
      </c>
      <c r="C1990" s="306" t="str">
        <f aca="false">VLOOKUP($B1990,data!$A$6:$M$15000,12)</f>
        <v>N/A</v>
      </c>
      <c r="D1990" s="9" t="n">
        <f aca="false">IF(B1990&lt;&gt;"",MONTH(B1990),0)</f>
        <v>10</v>
      </c>
      <c r="E1990" s="306" t="e">
        <f aca="false">AVERAGE(C1984:C1990)</f>
        <v>#DIV/0!</v>
      </c>
      <c r="F1990" s="306" t="e">
        <f aca="false">AVERAGE(C1960:C1990)</f>
        <v>#DIV/0!</v>
      </c>
    </row>
    <row r="1991" customFormat="false" ht="11.25" hidden="false" customHeight="false" outlineLevel="0" collapsed="false">
      <c r="A1991" s="199" t="n">
        <v>37533</v>
      </c>
      <c r="B1991" s="192" t="n">
        <v>37533</v>
      </c>
      <c r="C1991" s="306" t="str">
        <f aca="false">VLOOKUP($B1991,data!$A$6:$M$15000,12)</f>
        <v>N/A</v>
      </c>
      <c r="D1991" s="9" t="n">
        <f aca="false">IF(B1991&lt;&gt;"",MONTH(B1991),0)</f>
        <v>10</v>
      </c>
      <c r="E1991" s="306" t="e">
        <f aca="false">AVERAGE(C1985:C1991)</f>
        <v>#DIV/0!</v>
      </c>
      <c r="F1991" s="306" t="e">
        <f aca="false">AVERAGE(C1961:C1991)</f>
        <v>#DIV/0!</v>
      </c>
    </row>
    <row r="1992" customFormat="false" ht="11.25" hidden="false" customHeight="false" outlineLevel="0" collapsed="false">
      <c r="A1992" s="199" t="n">
        <v>37534</v>
      </c>
      <c r="B1992" s="192" t="n">
        <v>37534</v>
      </c>
      <c r="C1992" s="306" t="str">
        <f aca="false">VLOOKUP($B1992,data!$A$6:$M$15000,12)</f>
        <v>N/A</v>
      </c>
      <c r="D1992" s="9" t="n">
        <f aca="false">IF(B1992&lt;&gt;"",MONTH(B1992),0)</f>
        <v>10</v>
      </c>
      <c r="E1992" s="306" t="e">
        <f aca="false">AVERAGE(C1986:C1992)</f>
        <v>#DIV/0!</v>
      </c>
      <c r="F1992" s="306" t="e">
        <f aca="false">AVERAGE(C1962:C1992)</f>
        <v>#DIV/0!</v>
      </c>
    </row>
    <row r="1993" customFormat="false" ht="11.25" hidden="false" customHeight="false" outlineLevel="0" collapsed="false">
      <c r="A1993" s="199" t="n">
        <v>37535</v>
      </c>
      <c r="B1993" s="192" t="n">
        <v>37535</v>
      </c>
      <c r="C1993" s="306" t="str">
        <f aca="false">VLOOKUP($B1993,data!$A$6:$M$15000,12)</f>
        <v>N/A</v>
      </c>
      <c r="D1993" s="9" t="n">
        <f aca="false">IF(B1993&lt;&gt;"",MONTH(B1993),0)</f>
        <v>10</v>
      </c>
      <c r="E1993" s="306" t="e">
        <f aca="false">AVERAGE(C1987:C1993)</f>
        <v>#DIV/0!</v>
      </c>
      <c r="F1993" s="306" t="e">
        <f aca="false">AVERAGE(C1963:C1993)</f>
        <v>#DIV/0!</v>
      </c>
    </row>
    <row r="1994" customFormat="false" ht="11.25" hidden="false" customHeight="false" outlineLevel="0" collapsed="false">
      <c r="A1994" s="199" t="n">
        <v>37536</v>
      </c>
      <c r="B1994" s="192" t="n">
        <v>37536</v>
      </c>
      <c r="C1994" s="306" t="str">
        <f aca="false">VLOOKUP($B1994,data!$A$6:$M$15000,12)</f>
        <v>N/A</v>
      </c>
      <c r="D1994" s="9" t="n">
        <f aca="false">IF(B1994&lt;&gt;"",MONTH(B1994),0)</f>
        <v>10</v>
      </c>
      <c r="E1994" s="306" t="e">
        <f aca="false">AVERAGE(C1988:C1994)</f>
        <v>#DIV/0!</v>
      </c>
      <c r="F1994" s="306" t="e">
        <f aca="false">AVERAGE(C1964:C1994)</f>
        <v>#DIV/0!</v>
      </c>
    </row>
    <row r="1995" customFormat="false" ht="11.25" hidden="false" customHeight="false" outlineLevel="0" collapsed="false">
      <c r="A1995" s="199" t="n">
        <v>37537</v>
      </c>
      <c r="B1995" s="192" t="n">
        <v>37537</v>
      </c>
      <c r="C1995" s="306" t="str">
        <f aca="false">VLOOKUP($B1995,data!$A$6:$M$15000,12)</f>
        <v>N/A</v>
      </c>
      <c r="D1995" s="9" t="n">
        <f aca="false">IF(B1995&lt;&gt;"",MONTH(B1995),0)</f>
        <v>10</v>
      </c>
      <c r="E1995" s="306" t="e">
        <f aca="false">AVERAGE(C1989:C1995)</f>
        <v>#DIV/0!</v>
      </c>
      <c r="F1995" s="306" t="e">
        <f aca="false">AVERAGE(C1965:C1995)</f>
        <v>#DIV/0!</v>
      </c>
    </row>
    <row r="1996" customFormat="false" ht="11.25" hidden="false" customHeight="false" outlineLevel="0" collapsed="false">
      <c r="A1996" s="199" t="n">
        <v>37538</v>
      </c>
      <c r="B1996" s="192" t="n">
        <v>37538</v>
      </c>
      <c r="C1996" s="306" t="str">
        <f aca="false">VLOOKUP($B1996,data!$A$6:$M$15000,12)</f>
        <v>N/A</v>
      </c>
      <c r="D1996" s="9" t="n">
        <f aca="false">IF(B1996&lt;&gt;"",MONTH(B1996),0)</f>
        <v>10</v>
      </c>
      <c r="E1996" s="306" t="e">
        <f aca="false">AVERAGE(C1990:C1996)</f>
        <v>#DIV/0!</v>
      </c>
      <c r="F1996" s="306" t="e">
        <f aca="false">AVERAGE(C1966:C1996)</f>
        <v>#DIV/0!</v>
      </c>
    </row>
    <row r="1997" customFormat="false" ht="11.25" hidden="false" customHeight="false" outlineLevel="0" collapsed="false">
      <c r="A1997" s="199" t="n">
        <v>37539</v>
      </c>
      <c r="B1997" s="192" t="n">
        <v>37539</v>
      </c>
      <c r="C1997" s="306" t="str">
        <f aca="false">VLOOKUP($B1997,data!$A$6:$M$15000,12)</f>
        <v>N/A</v>
      </c>
      <c r="D1997" s="9" t="n">
        <f aca="false">IF(B1997&lt;&gt;"",MONTH(B1997),0)</f>
        <v>10</v>
      </c>
      <c r="E1997" s="306" t="e">
        <f aca="false">AVERAGE(C1991:C1997)</f>
        <v>#DIV/0!</v>
      </c>
      <c r="F1997" s="306" t="e">
        <f aca="false">AVERAGE(C1967:C1997)</f>
        <v>#DIV/0!</v>
      </c>
    </row>
    <row r="1998" customFormat="false" ht="11.25" hidden="false" customHeight="false" outlineLevel="0" collapsed="false">
      <c r="A1998" s="199" t="n">
        <v>37540</v>
      </c>
      <c r="B1998" s="192" t="n">
        <v>37540</v>
      </c>
      <c r="C1998" s="306" t="str">
        <f aca="false">VLOOKUP($B1998,data!$A$6:$M$15000,12)</f>
        <v>N/A</v>
      </c>
      <c r="D1998" s="9" t="n">
        <f aca="false">IF(B1998&lt;&gt;"",MONTH(B1998),0)</f>
        <v>10</v>
      </c>
      <c r="E1998" s="306" t="e">
        <f aca="false">AVERAGE(C1992:C1998)</f>
        <v>#DIV/0!</v>
      </c>
      <c r="F1998" s="306" t="e">
        <f aca="false">AVERAGE(C1968:C1998)</f>
        <v>#DIV/0!</v>
      </c>
    </row>
    <row r="1999" customFormat="false" ht="11.25" hidden="false" customHeight="false" outlineLevel="0" collapsed="false">
      <c r="A1999" s="199" t="n">
        <v>37541</v>
      </c>
      <c r="B1999" s="192" t="n">
        <v>37541</v>
      </c>
      <c r="C1999" s="306" t="str">
        <f aca="false">VLOOKUP($B1999,data!$A$6:$M$15000,12)</f>
        <v>N/A</v>
      </c>
      <c r="D1999" s="9" t="n">
        <f aca="false">IF(B1999&lt;&gt;"",MONTH(B1999),0)</f>
        <v>10</v>
      </c>
      <c r="E1999" s="306" t="e">
        <f aca="false">AVERAGE(C1993:C1999)</f>
        <v>#DIV/0!</v>
      </c>
      <c r="F1999" s="306" t="e">
        <f aca="false">AVERAGE(C1969:C1999)</f>
        <v>#DIV/0!</v>
      </c>
    </row>
    <row r="2000" customFormat="false" ht="11.25" hidden="false" customHeight="false" outlineLevel="0" collapsed="false">
      <c r="A2000" s="199" t="n">
        <v>37542</v>
      </c>
      <c r="B2000" s="192" t="n">
        <v>37542</v>
      </c>
      <c r="C2000" s="306" t="str">
        <f aca="false">VLOOKUP($B2000,data!$A$6:$M$15000,12)</f>
        <v>N/A</v>
      </c>
      <c r="D2000" s="9" t="n">
        <f aca="false">IF(B2000&lt;&gt;"",MONTH(B2000),0)</f>
        <v>10</v>
      </c>
      <c r="E2000" s="306" t="e">
        <f aca="false">AVERAGE(C1994:C2000)</f>
        <v>#DIV/0!</v>
      </c>
      <c r="F2000" s="306" t="e">
        <f aca="false">AVERAGE(C1970:C2000)</f>
        <v>#DIV/0!</v>
      </c>
    </row>
    <row r="2001" customFormat="false" ht="11.25" hidden="false" customHeight="false" outlineLevel="0" collapsed="false">
      <c r="A2001" s="199" t="n">
        <v>37543</v>
      </c>
      <c r="B2001" s="192" t="n">
        <v>37543</v>
      </c>
      <c r="C2001" s="306" t="str">
        <f aca="false">VLOOKUP($B2001,data!$A$6:$M$15000,12)</f>
        <v>N/A</v>
      </c>
      <c r="D2001" s="9" t="n">
        <f aca="false">IF(B2001&lt;&gt;"",MONTH(B2001),0)</f>
        <v>10</v>
      </c>
      <c r="E2001" s="306" t="e">
        <f aca="false">AVERAGE(C1995:C2001)</f>
        <v>#DIV/0!</v>
      </c>
      <c r="F2001" s="306" t="e">
        <f aca="false">AVERAGE(C1971:C2001)</f>
        <v>#DIV/0!</v>
      </c>
    </row>
    <row r="2002" customFormat="false" ht="11.25" hidden="false" customHeight="false" outlineLevel="0" collapsed="false">
      <c r="A2002" s="199" t="n">
        <v>37544</v>
      </c>
      <c r="B2002" s="192" t="n">
        <v>37544</v>
      </c>
      <c r="C2002" s="306" t="str">
        <f aca="false">VLOOKUP($B2002,data!$A$6:$M$15000,12)</f>
        <v>N/A</v>
      </c>
      <c r="D2002" s="9" t="n">
        <f aca="false">IF(B2002&lt;&gt;"",MONTH(B2002),0)</f>
        <v>10</v>
      </c>
      <c r="E2002" s="306" t="e">
        <f aca="false">AVERAGE(C1996:C2002)</f>
        <v>#DIV/0!</v>
      </c>
      <c r="F2002" s="306" t="e">
        <f aca="false">AVERAGE(C1972:C2002)</f>
        <v>#DIV/0!</v>
      </c>
    </row>
    <row r="2003" customFormat="false" ht="11.25" hidden="false" customHeight="false" outlineLevel="0" collapsed="false">
      <c r="A2003" s="199" t="n">
        <v>37545</v>
      </c>
      <c r="B2003" s="192" t="n">
        <v>37545</v>
      </c>
      <c r="C2003" s="306" t="str">
        <f aca="false">VLOOKUP($B2003,data!$A$6:$M$15000,12)</f>
        <v>N/A</v>
      </c>
      <c r="D2003" s="9" t="n">
        <f aca="false">IF(B2003&lt;&gt;"",MONTH(B2003),0)</f>
        <v>10</v>
      </c>
      <c r="E2003" s="306" t="e">
        <f aca="false">AVERAGE(C1997:C2003)</f>
        <v>#DIV/0!</v>
      </c>
      <c r="F2003" s="306" t="e">
        <f aca="false">AVERAGE(C1973:C2003)</f>
        <v>#DIV/0!</v>
      </c>
    </row>
    <row r="2004" customFormat="false" ht="11.25" hidden="false" customHeight="false" outlineLevel="0" collapsed="false">
      <c r="A2004" s="199" t="n">
        <v>37546</v>
      </c>
      <c r="B2004" s="192" t="n">
        <v>37546</v>
      </c>
      <c r="C2004" s="306" t="str">
        <f aca="false">VLOOKUP($B2004,data!$A$6:$M$15000,12)</f>
        <v>N/A</v>
      </c>
      <c r="D2004" s="9" t="n">
        <f aca="false">IF(B2004&lt;&gt;"",MONTH(B2004),0)</f>
        <v>10</v>
      </c>
      <c r="E2004" s="306" t="e">
        <f aca="false">AVERAGE(C1998:C2004)</f>
        <v>#DIV/0!</v>
      </c>
      <c r="F2004" s="306" t="e">
        <f aca="false">AVERAGE(C1974:C2004)</f>
        <v>#DIV/0!</v>
      </c>
    </row>
    <row r="2005" customFormat="false" ht="11.25" hidden="false" customHeight="false" outlineLevel="0" collapsed="false">
      <c r="A2005" s="199" t="n">
        <v>37547</v>
      </c>
      <c r="B2005" s="192" t="n">
        <v>37547</v>
      </c>
      <c r="C2005" s="306" t="str">
        <f aca="false">VLOOKUP($B2005,data!$A$6:$M$15000,12)</f>
        <v>N/A</v>
      </c>
      <c r="D2005" s="9" t="n">
        <f aca="false">IF(B2005&lt;&gt;"",MONTH(B2005),0)</f>
        <v>10</v>
      </c>
      <c r="E2005" s="306" t="e">
        <f aca="false">AVERAGE(C1999:C2005)</f>
        <v>#DIV/0!</v>
      </c>
      <c r="F2005" s="306" t="e">
        <f aca="false">AVERAGE(C1975:C2005)</f>
        <v>#DIV/0!</v>
      </c>
    </row>
    <row r="2006" customFormat="false" ht="11.25" hidden="false" customHeight="false" outlineLevel="0" collapsed="false">
      <c r="A2006" s="199" t="n">
        <v>37548</v>
      </c>
      <c r="B2006" s="192" t="n">
        <v>37548</v>
      </c>
      <c r="C2006" s="306" t="str">
        <f aca="false">VLOOKUP($B2006,data!$A$6:$M$15000,12)</f>
        <v>N/A</v>
      </c>
      <c r="D2006" s="9" t="n">
        <f aca="false">IF(B2006&lt;&gt;"",MONTH(B2006),0)</f>
        <v>10</v>
      </c>
      <c r="E2006" s="306" t="e">
        <f aca="false">AVERAGE(C2000:C2006)</f>
        <v>#DIV/0!</v>
      </c>
      <c r="F2006" s="306" t="e">
        <f aca="false">AVERAGE(C1976:C2006)</f>
        <v>#DIV/0!</v>
      </c>
    </row>
    <row r="2007" customFormat="false" ht="11.25" hidden="false" customHeight="false" outlineLevel="0" collapsed="false">
      <c r="A2007" s="199" t="n">
        <v>37549</v>
      </c>
      <c r="B2007" s="192" t="n">
        <v>37549</v>
      </c>
      <c r="C2007" s="306" t="str">
        <f aca="false">VLOOKUP($B2007,data!$A$6:$M$15000,12)</f>
        <v>N/A</v>
      </c>
      <c r="D2007" s="9" t="n">
        <f aca="false">IF(B2007&lt;&gt;"",MONTH(B2007),0)</f>
        <v>10</v>
      </c>
      <c r="E2007" s="306" t="e">
        <f aca="false">AVERAGE(C2001:C2007)</f>
        <v>#DIV/0!</v>
      </c>
      <c r="F2007" s="306" t="e">
        <f aca="false">AVERAGE(C1977:C2007)</f>
        <v>#DIV/0!</v>
      </c>
    </row>
    <row r="2008" customFormat="false" ht="11.25" hidden="false" customHeight="false" outlineLevel="0" collapsed="false">
      <c r="A2008" s="199" t="n">
        <v>37550</v>
      </c>
      <c r="B2008" s="192" t="n">
        <v>37550</v>
      </c>
      <c r="C2008" s="306" t="str">
        <f aca="false">VLOOKUP($B2008,data!$A$6:$M$15000,12)</f>
        <v>N/A</v>
      </c>
      <c r="D2008" s="9" t="n">
        <f aca="false">IF(B2008&lt;&gt;"",MONTH(B2008),0)</f>
        <v>10</v>
      </c>
      <c r="E2008" s="306" t="e">
        <f aca="false">AVERAGE(C2002:C2008)</f>
        <v>#DIV/0!</v>
      </c>
      <c r="F2008" s="306" t="e">
        <f aca="false">AVERAGE(C1978:C2008)</f>
        <v>#DIV/0!</v>
      </c>
    </row>
    <row r="2009" customFormat="false" ht="11.25" hidden="false" customHeight="false" outlineLevel="0" collapsed="false">
      <c r="A2009" s="199" t="n">
        <v>37551</v>
      </c>
      <c r="B2009" s="192" t="n">
        <v>37551</v>
      </c>
      <c r="C2009" s="306" t="str">
        <f aca="false">VLOOKUP($B2009,data!$A$6:$M$15000,12)</f>
        <v>N/A</v>
      </c>
      <c r="D2009" s="9" t="n">
        <f aca="false">IF(B2009&lt;&gt;"",MONTH(B2009),0)</f>
        <v>10</v>
      </c>
      <c r="E2009" s="306" t="e">
        <f aca="false">AVERAGE(C2003:C2009)</f>
        <v>#DIV/0!</v>
      </c>
      <c r="F2009" s="306" t="e">
        <f aca="false">AVERAGE(C1979:C2009)</f>
        <v>#DIV/0!</v>
      </c>
    </row>
    <row r="2010" customFormat="false" ht="11.25" hidden="false" customHeight="false" outlineLevel="0" collapsed="false">
      <c r="A2010" s="199" t="n">
        <v>37552</v>
      </c>
      <c r="B2010" s="192" t="n">
        <v>37552</v>
      </c>
      <c r="C2010" s="306" t="str">
        <f aca="false">VLOOKUP($B2010,data!$A$6:$M$15000,12)</f>
        <v>N/A</v>
      </c>
      <c r="D2010" s="9" t="n">
        <f aca="false">IF(B2010&lt;&gt;"",MONTH(B2010),0)</f>
        <v>10</v>
      </c>
      <c r="E2010" s="306" t="e">
        <f aca="false">AVERAGE(C2004:C2010)</f>
        <v>#DIV/0!</v>
      </c>
      <c r="F2010" s="306" t="e">
        <f aca="false">AVERAGE(C1980:C2010)</f>
        <v>#DIV/0!</v>
      </c>
    </row>
    <row r="2011" customFormat="false" ht="11.25" hidden="false" customHeight="false" outlineLevel="0" collapsed="false">
      <c r="A2011" s="199" t="n">
        <v>37553</v>
      </c>
      <c r="B2011" s="192" t="n">
        <v>37553</v>
      </c>
      <c r="C2011" s="306" t="str">
        <f aca="false">VLOOKUP($B2011,data!$A$6:$M$15000,12)</f>
        <v>N/A</v>
      </c>
      <c r="D2011" s="9" t="n">
        <f aca="false">IF(B2011&lt;&gt;"",MONTH(B2011),0)</f>
        <v>10</v>
      </c>
      <c r="E2011" s="306" t="e">
        <f aca="false">AVERAGE(C2005:C2011)</f>
        <v>#DIV/0!</v>
      </c>
      <c r="F2011" s="306" t="e">
        <f aca="false">AVERAGE(C1981:C2011)</f>
        <v>#DIV/0!</v>
      </c>
    </row>
    <row r="2012" customFormat="false" ht="11.25" hidden="false" customHeight="false" outlineLevel="0" collapsed="false">
      <c r="A2012" s="199" t="n">
        <v>37554</v>
      </c>
      <c r="B2012" s="192" t="n">
        <v>37554</v>
      </c>
      <c r="C2012" s="306" t="str">
        <f aca="false">VLOOKUP($B2012,data!$A$6:$M$15000,12)</f>
        <v>N/A</v>
      </c>
      <c r="D2012" s="9" t="n">
        <f aca="false">IF(B2012&lt;&gt;"",MONTH(B2012),0)</f>
        <v>10</v>
      </c>
      <c r="E2012" s="306" t="e">
        <f aca="false">AVERAGE(C2006:C2012)</f>
        <v>#DIV/0!</v>
      </c>
      <c r="F2012" s="306" t="e">
        <f aca="false">AVERAGE(C1982:C2012)</f>
        <v>#DIV/0!</v>
      </c>
    </row>
    <row r="2013" customFormat="false" ht="11.25" hidden="false" customHeight="false" outlineLevel="0" collapsed="false">
      <c r="A2013" s="199" t="n">
        <v>37555</v>
      </c>
      <c r="B2013" s="192" t="n">
        <v>37555</v>
      </c>
      <c r="C2013" s="306" t="str">
        <f aca="false">VLOOKUP($B2013,data!$A$6:$M$15000,12)</f>
        <v>N/A</v>
      </c>
      <c r="D2013" s="9" t="n">
        <f aca="false">IF(B2013&lt;&gt;"",MONTH(B2013),0)</f>
        <v>10</v>
      </c>
      <c r="E2013" s="306" t="e">
        <f aca="false">AVERAGE(C2007:C2013)</f>
        <v>#DIV/0!</v>
      </c>
      <c r="F2013" s="306" t="e">
        <f aca="false">AVERAGE(C1983:C2013)</f>
        <v>#DIV/0!</v>
      </c>
    </row>
    <row r="2014" customFormat="false" ht="11.25" hidden="false" customHeight="false" outlineLevel="0" collapsed="false">
      <c r="A2014" s="199" t="n">
        <v>37556</v>
      </c>
      <c r="B2014" s="192" t="n">
        <v>37556</v>
      </c>
      <c r="C2014" s="306" t="str">
        <f aca="false">VLOOKUP($B2014,data!$A$6:$M$15000,12)</f>
        <v>N/A</v>
      </c>
      <c r="D2014" s="9" t="n">
        <f aca="false">IF(B2014&lt;&gt;"",MONTH(B2014),0)</f>
        <v>10</v>
      </c>
      <c r="E2014" s="306" t="e">
        <f aca="false">AVERAGE(C2008:C2014)</f>
        <v>#DIV/0!</v>
      </c>
      <c r="F2014" s="306" t="e">
        <f aca="false">AVERAGE(C1984:C2014)</f>
        <v>#DIV/0!</v>
      </c>
    </row>
    <row r="2015" customFormat="false" ht="11.25" hidden="false" customHeight="false" outlineLevel="0" collapsed="false">
      <c r="A2015" s="199" t="n">
        <v>37557</v>
      </c>
      <c r="B2015" s="192" t="n">
        <v>37557</v>
      </c>
      <c r="C2015" s="306" t="str">
        <f aca="false">VLOOKUP($B2015,data!$A$6:$M$15000,12)</f>
        <v>N/A</v>
      </c>
      <c r="D2015" s="9" t="n">
        <f aca="false">IF(B2015&lt;&gt;"",MONTH(B2015),0)</f>
        <v>10</v>
      </c>
      <c r="E2015" s="306" t="e">
        <f aca="false">AVERAGE(C2009:C2015)</f>
        <v>#DIV/0!</v>
      </c>
      <c r="F2015" s="306" t="e">
        <f aca="false">AVERAGE(C1985:C2015)</f>
        <v>#DIV/0!</v>
      </c>
    </row>
    <row r="2016" customFormat="false" ht="11.25" hidden="false" customHeight="false" outlineLevel="0" collapsed="false">
      <c r="A2016" s="199" t="n">
        <v>37558</v>
      </c>
      <c r="B2016" s="192" t="n">
        <v>37558</v>
      </c>
      <c r="C2016" s="306" t="str">
        <f aca="false">VLOOKUP($B2016,data!$A$6:$M$15000,12)</f>
        <v>N/A</v>
      </c>
      <c r="D2016" s="9" t="n">
        <f aca="false">IF(B2016&lt;&gt;"",MONTH(B2016),0)</f>
        <v>10</v>
      </c>
      <c r="E2016" s="306" t="e">
        <f aca="false">AVERAGE(C2010:C2016)</f>
        <v>#DIV/0!</v>
      </c>
      <c r="F2016" s="306" t="e">
        <f aca="false">AVERAGE(C1986:C2016)</f>
        <v>#DIV/0!</v>
      </c>
    </row>
    <row r="2017" customFormat="false" ht="11.25" hidden="false" customHeight="false" outlineLevel="0" collapsed="false">
      <c r="A2017" s="199" t="n">
        <v>37559</v>
      </c>
      <c r="B2017" s="192" t="n">
        <v>37559</v>
      </c>
      <c r="C2017" s="306" t="str">
        <f aca="false">VLOOKUP($B2017,data!$A$6:$M$15000,12)</f>
        <v>N/A</v>
      </c>
      <c r="D2017" s="9" t="n">
        <f aca="false">IF(B2017&lt;&gt;"",MONTH(B2017),0)</f>
        <v>10</v>
      </c>
      <c r="E2017" s="306" t="e">
        <f aca="false">AVERAGE(C2011:C2017)</f>
        <v>#DIV/0!</v>
      </c>
      <c r="F2017" s="306" t="e">
        <f aca="false">AVERAGE(C1987:C2017)</f>
        <v>#DIV/0!</v>
      </c>
    </row>
    <row r="2018" customFormat="false" ht="11.25" hidden="false" customHeight="false" outlineLevel="0" collapsed="false">
      <c r="A2018" s="199" t="n">
        <v>37560</v>
      </c>
      <c r="B2018" s="192" t="n">
        <v>37560</v>
      </c>
      <c r="C2018" s="306" t="str">
        <f aca="false">VLOOKUP($B2018,data!$A$6:$M$15000,12)</f>
        <v>N/A</v>
      </c>
      <c r="D2018" s="9" t="n">
        <f aca="false">IF(B2018&lt;&gt;"",MONTH(B2018),0)</f>
        <v>10</v>
      </c>
      <c r="E2018" s="306" t="e">
        <f aca="false">AVERAGE(C2012:C2018)</f>
        <v>#DIV/0!</v>
      </c>
      <c r="F2018" s="306" t="e">
        <f aca="false">AVERAGE(C1988:C2018)</f>
        <v>#DIV/0!</v>
      </c>
    </row>
    <row r="2019" customFormat="false" ht="11.25" hidden="false" customHeight="false" outlineLevel="0" collapsed="false">
      <c r="A2019" s="199" t="n">
        <v>37561</v>
      </c>
      <c r="B2019" s="192" t="n">
        <v>37561</v>
      </c>
      <c r="C2019" s="306" t="str">
        <f aca="false">VLOOKUP($B2019,data!$A$6:$M$15000,12)</f>
        <v>N/A</v>
      </c>
      <c r="D2019" s="9" t="n">
        <f aca="false">IF(B2019&lt;&gt;"",MONTH(B2019),0)</f>
        <v>11</v>
      </c>
      <c r="E2019" s="306" t="e">
        <f aca="false">AVERAGE(C2013:C2019)</f>
        <v>#DIV/0!</v>
      </c>
      <c r="F2019" s="306" t="e">
        <f aca="false">AVERAGE(C1989:C2019)</f>
        <v>#DIV/0!</v>
      </c>
    </row>
    <row r="2020" customFormat="false" ht="11.25" hidden="false" customHeight="false" outlineLevel="0" collapsed="false">
      <c r="A2020" s="199" t="n">
        <v>37562</v>
      </c>
      <c r="B2020" s="192" t="n">
        <v>37562</v>
      </c>
      <c r="C2020" s="306" t="str">
        <f aca="false">VLOOKUP($B2020,data!$A$6:$M$15000,12)</f>
        <v>N/A</v>
      </c>
      <c r="D2020" s="9" t="n">
        <f aca="false">IF(B2020&lt;&gt;"",MONTH(B2020),0)</f>
        <v>11</v>
      </c>
      <c r="E2020" s="306" t="e">
        <f aca="false">AVERAGE(C2014:C2020)</f>
        <v>#DIV/0!</v>
      </c>
      <c r="F2020" s="306" t="e">
        <f aca="false">AVERAGE(C1990:C2020)</f>
        <v>#DIV/0!</v>
      </c>
    </row>
    <row r="2021" customFormat="false" ht="11.25" hidden="false" customHeight="false" outlineLevel="0" collapsed="false">
      <c r="A2021" s="199" t="n">
        <v>37563</v>
      </c>
      <c r="B2021" s="192" t="n">
        <v>37563</v>
      </c>
      <c r="C2021" s="306" t="str">
        <f aca="false">VLOOKUP($B2021,data!$A$6:$M$15000,12)</f>
        <v>N/A</v>
      </c>
      <c r="D2021" s="9" t="n">
        <f aca="false">IF(B2021&lt;&gt;"",MONTH(B2021),0)</f>
        <v>11</v>
      </c>
      <c r="E2021" s="306" t="e">
        <f aca="false">AVERAGE(C2015:C2021)</f>
        <v>#DIV/0!</v>
      </c>
      <c r="F2021" s="306" t="e">
        <f aca="false">AVERAGE(C1991:C2021)</f>
        <v>#DIV/0!</v>
      </c>
    </row>
    <row r="2022" customFormat="false" ht="11.25" hidden="false" customHeight="false" outlineLevel="0" collapsed="false">
      <c r="A2022" s="199" t="n">
        <v>37564</v>
      </c>
      <c r="B2022" s="192" t="n">
        <v>37564</v>
      </c>
      <c r="C2022" s="306" t="str">
        <f aca="false">VLOOKUP($B2022,data!$A$6:$M$15000,12)</f>
        <v>N/A</v>
      </c>
      <c r="D2022" s="9" t="n">
        <f aca="false">IF(B2022&lt;&gt;"",MONTH(B2022),0)</f>
        <v>11</v>
      </c>
      <c r="E2022" s="306" t="e">
        <f aca="false">AVERAGE(C2016:C2022)</f>
        <v>#DIV/0!</v>
      </c>
      <c r="F2022" s="306" t="e">
        <f aca="false">AVERAGE(C1992:C2022)</f>
        <v>#DIV/0!</v>
      </c>
    </row>
    <row r="2023" customFormat="false" ht="11.25" hidden="false" customHeight="false" outlineLevel="0" collapsed="false">
      <c r="A2023" s="199" t="n">
        <v>37565</v>
      </c>
      <c r="B2023" s="192" t="n">
        <v>37565</v>
      </c>
      <c r="C2023" s="306" t="str">
        <f aca="false">VLOOKUP($B2023,data!$A$6:$M$15000,12)</f>
        <v>N/A</v>
      </c>
      <c r="D2023" s="9" t="n">
        <f aca="false">IF(B2023&lt;&gt;"",MONTH(B2023),0)</f>
        <v>11</v>
      </c>
      <c r="E2023" s="306" t="e">
        <f aca="false">AVERAGE(C2017:C2023)</f>
        <v>#DIV/0!</v>
      </c>
      <c r="F2023" s="306" t="e">
        <f aca="false">AVERAGE(C1993:C2023)</f>
        <v>#DIV/0!</v>
      </c>
    </row>
    <row r="2024" customFormat="false" ht="11.25" hidden="false" customHeight="false" outlineLevel="0" collapsed="false">
      <c r="A2024" s="199" t="n">
        <v>37566</v>
      </c>
      <c r="B2024" s="192" t="n">
        <v>37566</v>
      </c>
      <c r="C2024" s="306" t="str">
        <f aca="false">VLOOKUP($B2024,data!$A$6:$M$15000,12)</f>
        <v>N/A</v>
      </c>
      <c r="D2024" s="9" t="n">
        <f aca="false">IF(B2024&lt;&gt;"",MONTH(B2024),0)</f>
        <v>11</v>
      </c>
      <c r="E2024" s="306" t="e">
        <f aca="false">AVERAGE(C2018:C2024)</f>
        <v>#DIV/0!</v>
      </c>
      <c r="F2024" s="306" t="e">
        <f aca="false">AVERAGE(C1994:C2024)</f>
        <v>#DIV/0!</v>
      </c>
    </row>
    <row r="2025" customFormat="false" ht="11.25" hidden="false" customHeight="false" outlineLevel="0" collapsed="false">
      <c r="A2025" s="199" t="n">
        <v>37567</v>
      </c>
      <c r="B2025" s="192" t="n">
        <v>37567</v>
      </c>
      <c r="C2025" s="306" t="str">
        <f aca="false">VLOOKUP($B2025,data!$A$6:$M$15000,12)</f>
        <v>N/A</v>
      </c>
      <c r="D2025" s="9" t="n">
        <f aca="false">IF(B2025&lt;&gt;"",MONTH(B2025),0)</f>
        <v>11</v>
      </c>
      <c r="E2025" s="306" t="e">
        <f aca="false">AVERAGE(C2019:C2025)</f>
        <v>#DIV/0!</v>
      </c>
      <c r="F2025" s="306" t="e">
        <f aca="false">AVERAGE(C1995:C2025)</f>
        <v>#DIV/0!</v>
      </c>
    </row>
    <row r="2026" customFormat="false" ht="11.25" hidden="false" customHeight="false" outlineLevel="0" collapsed="false">
      <c r="A2026" s="199" t="n">
        <v>37568</v>
      </c>
      <c r="B2026" s="192" t="n">
        <v>37568</v>
      </c>
      <c r="C2026" s="306" t="str">
        <f aca="false">VLOOKUP($B2026,data!$A$6:$M$15000,12)</f>
        <v>N/A</v>
      </c>
      <c r="D2026" s="9" t="n">
        <f aca="false">IF(B2026&lt;&gt;"",MONTH(B2026),0)</f>
        <v>11</v>
      </c>
      <c r="E2026" s="306" t="e">
        <f aca="false">AVERAGE(C2020:C2026)</f>
        <v>#DIV/0!</v>
      </c>
      <c r="F2026" s="306" t="e">
        <f aca="false">AVERAGE(C1996:C2026)</f>
        <v>#DIV/0!</v>
      </c>
    </row>
    <row r="2027" customFormat="false" ht="11.25" hidden="false" customHeight="false" outlineLevel="0" collapsed="false">
      <c r="A2027" s="199" t="n">
        <v>37569</v>
      </c>
      <c r="B2027" s="192" t="n">
        <v>37569</v>
      </c>
      <c r="C2027" s="306" t="str">
        <f aca="false">VLOOKUP($B2027,data!$A$6:$M$15000,12)</f>
        <v>N/A</v>
      </c>
      <c r="D2027" s="9" t="n">
        <f aca="false">IF(B2027&lt;&gt;"",MONTH(B2027),0)</f>
        <v>11</v>
      </c>
      <c r="E2027" s="306" t="e">
        <f aca="false">AVERAGE(C2021:C2027)</f>
        <v>#DIV/0!</v>
      </c>
      <c r="F2027" s="306" t="e">
        <f aca="false">AVERAGE(C1997:C2027)</f>
        <v>#DIV/0!</v>
      </c>
    </row>
    <row r="2028" customFormat="false" ht="11.25" hidden="false" customHeight="false" outlineLevel="0" collapsed="false">
      <c r="A2028" s="199" t="n">
        <v>37570</v>
      </c>
      <c r="B2028" s="192" t="n">
        <v>37570</v>
      </c>
      <c r="C2028" s="306" t="str">
        <f aca="false">VLOOKUP($B2028,data!$A$6:$M$15000,12)</f>
        <v>N/A</v>
      </c>
      <c r="D2028" s="9" t="n">
        <f aca="false">IF(B2028&lt;&gt;"",MONTH(B2028),0)</f>
        <v>11</v>
      </c>
      <c r="E2028" s="306" t="e">
        <f aca="false">AVERAGE(C2022:C2028)</f>
        <v>#DIV/0!</v>
      </c>
      <c r="F2028" s="306" t="e">
        <f aca="false">AVERAGE(C1998:C2028)</f>
        <v>#DIV/0!</v>
      </c>
    </row>
    <row r="2029" customFormat="false" ht="11.25" hidden="false" customHeight="false" outlineLevel="0" collapsed="false">
      <c r="A2029" s="199" t="n">
        <v>37571</v>
      </c>
      <c r="B2029" s="192" t="n">
        <v>37571</v>
      </c>
      <c r="C2029" s="306" t="str">
        <f aca="false">VLOOKUP($B2029,data!$A$6:$M$15000,12)</f>
        <v>N/A</v>
      </c>
      <c r="D2029" s="9" t="n">
        <f aca="false">IF(B2029&lt;&gt;"",MONTH(B2029),0)</f>
        <v>11</v>
      </c>
      <c r="E2029" s="306" t="e">
        <f aca="false">AVERAGE(C2023:C2029)</f>
        <v>#DIV/0!</v>
      </c>
      <c r="F2029" s="306" t="e">
        <f aca="false">AVERAGE(C1999:C2029)</f>
        <v>#DIV/0!</v>
      </c>
    </row>
    <row r="2030" customFormat="false" ht="11.25" hidden="false" customHeight="false" outlineLevel="0" collapsed="false">
      <c r="A2030" s="199" t="n">
        <v>37572</v>
      </c>
      <c r="B2030" s="192" t="n">
        <v>37572</v>
      </c>
      <c r="C2030" s="306" t="str">
        <f aca="false">VLOOKUP($B2030,data!$A$6:$M$15000,12)</f>
        <v>N/A</v>
      </c>
      <c r="D2030" s="9" t="n">
        <f aca="false">IF(B2030&lt;&gt;"",MONTH(B2030),0)</f>
        <v>11</v>
      </c>
      <c r="E2030" s="306" t="e">
        <f aca="false">AVERAGE(C2024:C2030)</f>
        <v>#DIV/0!</v>
      </c>
      <c r="F2030" s="306" t="e">
        <f aca="false">AVERAGE(C2000:C2030)</f>
        <v>#DIV/0!</v>
      </c>
    </row>
    <row r="2031" customFormat="false" ht="11.25" hidden="false" customHeight="false" outlineLevel="0" collapsed="false">
      <c r="A2031" s="199" t="n">
        <v>37573</v>
      </c>
      <c r="B2031" s="192" t="n">
        <v>37573</v>
      </c>
      <c r="C2031" s="306" t="str">
        <f aca="false">VLOOKUP($B2031,data!$A$6:$M$15000,12)</f>
        <v>N/A</v>
      </c>
      <c r="D2031" s="9" t="n">
        <f aca="false">IF(B2031&lt;&gt;"",MONTH(B2031),0)</f>
        <v>11</v>
      </c>
      <c r="E2031" s="306" t="e">
        <f aca="false">AVERAGE(C2025:C2031)</f>
        <v>#DIV/0!</v>
      </c>
      <c r="F2031" s="306" t="e">
        <f aca="false">AVERAGE(C2001:C2031)</f>
        <v>#DIV/0!</v>
      </c>
    </row>
    <row r="2032" customFormat="false" ht="11.25" hidden="false" customHeight="false" outlineLevel="0" collapsed="false">
      <c r="A2032" s="199" t="n">
        <v>37574</v>
      </c>
      <c r="B2032" s="192" t="n">
        <v>37574</v>
      </c>
      <c r="C2032" s="306" t="str">
        <f aca="false">VLOOKUP($B2032,data!$A$6:$M$15000,12)</f>
        <v>N/A</v>
      </c>
      <c r="D2032" s="9" t="n">
        <f aca="false">IF(B2032&lt;&gt;"",MONTH(B2032),0)</f>
        <v>11</v>
      </c>
      <c r="E2032" s="306" t="e">
        <f aca="false">AVERAGE(C2026:C2032)</f>
        <v>#DIV/0!</v>
      </c>
      <c r="F2032" s="306" t="e">
        <f aca="false">AVERAGE(C2002:C2032)</f>
        <v>#DIV/0!</v>
      </c>
    </row>
    <row r="2033" customFormat="false" ht="11.25" hidden="false" customHeight="false" outlineLevel="0" collapsed="false">
      <c r="A2033" s="199" t="n">
        <v>37575</v>
      </c>
      <c r="B2033" s="192" t="n">
        <v>37575</v>
      </c>
      <c r="C2033" s="306" t="str">
        <f aca="false">VLOOKUP($B2033,data!$A$6:$M$15000,12)</f>
        <v>N/A</v>
      </c>
      <c r="D2033" s="9" t="n">
        <f aca="false">IF(B2033&lt;&gt;"",MONTH(B2033),0)</f>
        <v>11</v>
      </c>
      <c r="E2033" s="306" t="e">
        <f aca="false">AVERAGE(C2027:C2033)</f>
        <v>#DIV/0!</v>
      </c>
      <c r="F2033" s="306" t="e">
        <f aca="false">AVERAGE(C2003:C2033)</f>
        <v>#DIV/0!</v>
      </c>
    </row>
    <row r="2034" customFormat="false" ht="11.25" hidden="false" customHeight="false" outlineLevel="0" collapsed="false">
      <c r="A2034" s="199" t="n">
        <v>37576</v>
      </c>
      <c r="B2034" s="192" t="n">
        <v>37576</v>
      </c>
      <c r="C2034" s="306" t="str">
        <f aca="false">VLOOKUP($B2034,data!$A$6:$M$15000,12)</f>
        <v>N/A</v>
      </c>
      <c r="D2034" s="9" t="n">
        <f aca="false">IF(B2034&lt;&gt;"",MONTH(B2034),0)</f>
        <v>11</v>
      </c>
      <c r="E2034" s="306" t="e">
        <f aca="false">AVERAGE(C2028:C2034)</f>
        <v>#DIV/0!</v>
      </c>
      <c r="F2034" s="306" t="e">
        <f aca="false">AVERAGE(C2004:C2034)</f>
        <v>#DIV/0!</v>
      </c>
    </row>
    <row r="2035" customFormat="false" ht="11.25" hidden="false" customHeight="false" outlineLevel="0" collapsed="false">
      <c r="A2035" s="199" t="n">
        <v>37577</v>
      </c>
      <c r="B2035" s="192" t="n">
        <v>37577</v>
      </c>
      <c r="C2035" s="306" t="str">
        <f aca="false">VLOOKUP($B2035,data!$A$6:$M$15000,12)</f>
        <v>N/A</v>
      </c>
      <c r="D2035" s="9" t="n">
        <f aca="false">IF(B2035&lt;&gt;"",MONTH(B2035),0)</f>
        <v>11</v>
      </c>
      <c r="E2035" s="306" t="e">
        <f aca="false">AVERAGE(C2029:C2035)</f>
        <v>#DIV/0!</v>
      </c>
      <c r="F2035" s="306" t="e">
        <f aca="false">AVERAGE(C2005:C2035)</f>
        <v>#DIV/0!</v>
      </c>
    </row>
    <row r="2036" customFormat="false" ht="11.25" hidden="false" customHeight="false" outlineLevel="0" collapsed="false">
      <c r="A2036" s="199" t="n">
        <v>37578</v>
      </c>
      <c r="B2036" s="192" t="n">
        <v>37578</v>
      </c>
      <c r="C2036" s="306" t="str">
        <f aca="false">VLOOKUP($B2036,data!$A$6:$M$15000,12)</f>
        <v>N/A</v>
      </c>
      <c r="D2036" s="9" t="n">
        <f aca="false">IF(B2036&lt;&gt;"",MONTH(B2036),0)</f>
        <v>11</v>
      </c>
      <c r="E2036" s="306" t="e">
        <f aca="false">AVERAGE(C2030:C2036)</f>
        <v>#DIV/0!</v>
      </c>
      <c r="F2036" s="306" t="e">
        <f aca="false">AVERAGE(C2006:C2036)</f>
        <v>#DIV/0!</v>
      </c>
    </row>
    <row r="2037" customFormat="false" ht="11.25" hidden="false" customHeight="false" outlineLevel="0" collapsed="false">
      <c r="A2037" s="199" t="n">
        <v>37579</v>
      </c>
      <c r="B2037" s="192" t="n">
        <v>37579</v>
      </c>
      <c r="C2037" s="306" t="str">
        <f aca="false">VLOOKUP($B2037,data!$A$6:$M$15000,12)</f>
        <v>N/A</v>
      </c>
      <c r="D2037" s="9" t="n">
        <f aca="false">IF(B2037&lt;&gt;"",MONTH(B2037),0)</f>
        <v>11</v>
      </c>
      <c r="E2037" s="306" t="e">
        <f aca="false">AVERAGE(C2031:C2037)</f>
        <v>#DIV/0!</v>
      </c>
      <c r="F2037" s="306" t="e">
        <f aca="false">AVERAGE(C2007:C2037)</f>
        <v>#DIV/0!</v>
      </c>
    </row>
    <row r="2038" customFormat="false" ht="11.25" hidden="false" customHeight="false" outlineLevel="0" collapsed="false">
      <c r="A2038" s="199" t="n">
        <v>37580</v>
      </c>
      <c r="B2038" s="192" t="n">
        <v>37580</v>
      </c>
      <c r="C2038" s="306" t="str">
        <f aca="false">VLOOKUP($B2038,data!$A$6:$M$15000,12)</f>
        <v>N/A</v>
      </c>
      <c r="D2038" s="9" t="n">
        <f aca="false">IF(B2038&lt;&gt;"",MONTH(B2038),0)</f>
        <v>11</v>
      </c>
      <c r="E2038" s="306" t="e">
        <f aca="false">AVERAGE(C2032:C2038)</f>
        <v>#DIV/0!</v>
      </c>
      <c r="F2038" s="306" t="e">
        <f aca="false">AVERAGE(C2008:C2038)</f>
        <v>#DIV/0!</v>
      </c>
    </row>
    <row r="2039" customFormat="false" ht="11.25" hidden="false" customHeight="false" outlineLevel="0" collapsed="false">
      <c r="A2039" s="199" t="n">
        <v>37581</v>
      </c>
      <c r="B2039" s="192" t="n">
        <v>37581</v>
      </c>
      <c r="C2039" s="306" t="str">
        <f aca="false">VLOOKUP($B2039,data!$A$6:$M$15000,12)</f>
        <v>N/A</v>
      </c>
      <c r="D2039" s="9" t="n">
        <f aca="false">IF(B2039&lt;&gt;"",MONTH(B2039),0)</f>
        <v>11</v>
      </c>
      <c r="E2039" s="306" t="e">
        <f aca="false">AVERAGE(C2033:C2039)</f>
        <v>#DIV/0!</v>
      </c>
      <c r="F2039" s="306" t="e">
        <f aca="false">AVERAGE(C2009:C2039)</f>
        <v>#DIV/0!</v>
      </c>
    </row>
    <row r="2040" customFormat="false" ht="11.25" hidden="false" customHeight="false" outlineLevel="0" collapsed="false">
      <c r="A2040" s="199" t="n">
        <v>37582</v>
      </c>
      <c r="B2040" s="192" t="n">
        <v>37582</v>
      </c>
      <c r="C2040" s="306" t="str">
        <f aca="false">VLOOKUP($B2040,data!$A$6:$M$15000,12)</f>
        <v>N/A</v>
      </c>
      <c r="D2040" s="9" t="n">
        <f aca="false">IF(B2040&lt;&gt;"",MONTH(B2040),0)</f>
        <v>11</v>
      </c>
      <c r="E2040" s="306" t="e">
        <f aca="false">AVERAGE(C2034:C2040)</f>
        <v>#DIV/0!</v>
      </c>
      <c r="F2040" s="306" t="e">
        <f aca="false">AVERAGE(C2010:C2040)</f>
        <v>#DIV/0!</v>
      </c>
    </row>
    <row r="2041" customFormat="false" ht="11.25" hidden="false" customHeight="false" outlineLevel="0" collapsed="false">
      <c r="A2041" s="199" t="n">
        <v>37583</v>
      </c>
      <c r="B2041" s="192" t="n">
        <v>37583</v>
      </c>
      <c r="C2041" s="306" t="str">
        <f aca="false">VLOOKUP($B2041,data!$A$6:$M$15000,12)</f>
        <v>N/A</v>
      </c>
      <c r="D2041" s="9" t="n">
        <f aca="false">IF(B2041&lt;&gt;"",MONTH(B2041),0)</f>
        <v>11</v>
      </c>
      <c r="E2041" s="306" t="e">
        <f aca="false">AVERAGE(C2035:C2041)</f>
        <v>#DIV/0!</v>
      </c>
      <c r="F2041" s="306" t="e">
        <f aca="false">AVERAGE(C2011:C2041)</f>
        <v>#DIV/0!</v>
      </c>
    </row>
    <row r="2042" customFormat="false" ht="11.25" hidden="false" customHeight="false" outlineLevel="0" collapsed="false">
      <c r="A2042" s="199" t="n">
        <v>37584</v>
      </c>
      <c r="B2042" s="192" t="n">
        <v>37584</v>
      </c>
      <c r="C2042" s="306" t="str">
        <f aca="false">VLOOKUP($B2042,data!$A$6:$M$15000,12)</f>
        <v>N/A</v>
      </c>
      <c r="D2042" s="9" t="n">
        <f aca="false">IF(B2042&lt;&gt;"",MONTH(B2042),0)</f>
        <v>11</v>
      </c>
      <c r="E2042" s="306" t="e">
        <f aca="false">AVERAGE(C2036:C2042)</f>
        <v>#DIV/0!</v>
      </c>
      <c r="F2042" s="306" t="e">
        <f aca="false">AVERAGE(C2012:C2042)</f>
        <v>#DIV/0!</v>
      </c>
    </row>
    <row r="2043" customFormat="false" ht="11.25" hidden="false" customHeight="false" outlineLevel="0" collapsed="false">
      <c r="A2043" s="199" t="n">
        <v>37585</v>
      </c>
      <c r="B2043" s="192" t="n">
        <v>37585</v>
      </c>
      <c r="C2043" s="306" t="str">
        <f aca="false">VLOOKUP($B2043,data!$A$6:$M$15000,12)</f>
        <v>N/A</v>
      </c>
      <c r="D2043" s="9" t="n">
        <f aca="false">IF(B2043&lt;&gt;"",MONTH(B2043),0)</f>
        <v>11</v>
      </c>
      <c r="E2043" s="306" t="e">
        <f aca="false">AVERAGE(C2037:C2043)</f>
        <v>#DIV/0!</v>
      </c>
      <c r="F2043" s="306" t="e">
        <f aca="false">AVERAGE(C2013:C2043)</f>
        <v>#DIV/0!</v>
      </c>
    </row>
    <row r="2044" customFormat="false" ht="11.25" hidden="false" customHeight="false" outlineLevel="0" collapsed="false">
      <c r="A2044" s="199" t="n">
        <v>37586</v>
      </c>
      <c r="B2044" s="192" t="n">
        <v>37586</v>
      </c>
      <c r="C2044" s="306" t="str">
        <f aca="false">VLOOKUP($B2044,data!$A$6:$M$15000,12)</f>
        <v>N/A</v>
      </c>
      <c r="D2044" s="9" t="n">
        <f aca="false">IF(B2044&lt;&gt;"",MONTH(B2044),0)</f>
        <v>11</v>
      </c>
      <c r="E2044" s="306" t="e">
        <f aca="false">AVERAGE(C2038:C2044)</f>
        <v>#DIV/0!</v>
      </c>
      <c r="F2044" s="306" t="e">
        <f aca="false">AVERAGE(C2014:C2044)</f>
        <v>#DIV/0!</v>
      </c>
    </row>
    <row r="2045" customFormat="false" ht="11.25" hidden="false" customHeight="false" outlineLevel="0" collapsed="false">
      <c r="A2045" s="199" t="n">
        <v>37587</v>
      </c>
      <c r="B2045" s="192" t="n">
        <v>37587</v>
      </c>
      <c r="C2045" s="306" t="str">
        <f aca="false">VLOOKUP($B2045,data!$A$6:$M$15000,12)</f>
        <v>N/A</v>
      </c>
      <c r="D2045" s="9" t="n">
        <f aca="false">IF(B2045&lt;&gt;"",MONTH(B2045),0)</f>
        <v>11</v>
      </c>
      <c r="E2045" s="306" t="e">
        <f aca="false">AVERAGE(C2039:C2045)</f>
        <v>#DIV/0!</v>
      </c>
      <c r="F2045" s="306" t="e">
        <f aca="false">AVERAGE(C2015:C2045)</f>
        <v>#DIV/0!</v>
      </c>
    </row>
    <row r="2046" customFormat="false" ht="11.25" hidden="false" customHeight="false" outlineLevel="0" collapsed="false">
      <c r="A2046" s="199" t="n">
        <v>37588</v>
      </c>
      <c r="B2046" s="192" t="n">
        <v>37588</v>
      </c>
      <c r="C2046" s="306" t="str">
        <f aca="false">VLOOKUP($B2046,data!$A$6:$M$15000,12)</f>
        <v>N/A</v>
      </c>
      <c r="D2046" s="9" t="n">
        <f aca="false">IF(B2046&lt;&gt;"",MONTH(B2046),0)</f>
        <v>11</v>
      </c>
      <c r="E2046" s="306" t="e">
        <f aca="false">AVERAGE(C2040:C2046)</f>
        <v>#DIV/0!</v>
      </c>
      <c r="F2046" s="306" t="e">
        <f aca="false">AVERAGE(C2016:C2046)</f>
        <v>#DIV/0!</v>
      </c>
    </row>
    <row r="2047" customFormat="false" ht="11.25" hidden="false" customHeight="false" outlineLevel="0" collapsed="false">
      <c r="A2047" s="199" t="n">
        <v>37589</v>
      </c>
      <c r="B2047" s="192" t="n">
        <v>37589</v>
      </c>
      <c r="C2047" s="306" t="str">
        <f aca="false">VLOOKUP($B2047,data!$A$6:$M$15000,12)</f>
        <v>N/A</v>
      </c>
      <c r="D2047" s="9" t="n">
        <f aca="false">IF(B2047&lt;&gt;"",MONTH(B2047),0)</f>
        <v>11</v>
      </c>
      <c r="E2047" s="306" t="e">
        <f aca="false">AVERAGE(C2041:C2047)</f>
        <v>#DIV/0!</v>
      </c>
      <c r="F2047" s="306" t="e">
        <f aca="false">AVERAGE(C2017:C2047)</f>
        <v>#DIV/0!</v>
      </c>
    </row>
    <row r="2048" customFormat="false" ht="11.25" hidden="false" customHeight="false" outlineLevel="0" collapsed="false">
      <c r="A2048" s="199" t="n">
        <v>37590</v>
      </c>
      <c r="B2048" s="192" t="n">
        <v>37590</v>
      </c>
      <c r="C2048" s="306" t="str">
        <f aca="false">VLOOKUP($B2048,data!$A$6:$M$15000,12)</f>
        <v>N/A</v>
      </c>
      <c r="D2048" s="9" t="n">
        <f aca="false">IF(B2048&lt;&gt;"",MONTH(B2048),0)</f>
        <v>11</v>
      </c>
      <c r="E2048" s="306" t="e">
        <f aca="false">AVERAGE(C2042:C2048)</f>
        <v>#DIV/0!</v>
      </c>
      <c r="F2048" s="306" t="e">
        <f aca="false">AVERAGE(C2018:C2048)</f>
        <v>#DIV/0!</v>
      </c>
    </row>
    <row r="2049" customFormat="false" ht="11.25" hidden="false" customHeight="false" outlineLevel="0" collapsed="false">
      <c r="A2049" s="199" t="n">
        <v>37591</v>
      </c>
      <c r="B2049" s="192" t="n">
        <v>37591</v>
      </c>
      <c r="C2049" s="306" t="str">
        <f aca="false">VLOOKUP($B2049,data!$A$6:$M$15000,12)</f>
        <v>N/A</v>
      </c>
      <c r="D2049" s="9" t="n">
        <f aca="false">IF(B2049&lt;&gt;"",MONTH(B2049),0)</f>
        <v>12</v>
      </c>
      <c r="E2049" s="306" t="e">
        <f aca="false">AVERAGE(C2043:C2049)</f>
        <v>#DIV/0!</v>
      </c>
      <c r="F2049" s="306" t="e">
        <f aca="false">AVERAGE(C2019:C2049)</f>
        <v>#DIV/0!</v>
      </c>
    </row>
    <row r="2050" customFormat="false" ht="11.25" hidden="false" customHeight="false" outlineLevel="0" collapsed="false">
      <c r="A2050" s="199" t="n">
        <v>37592</v>
      </c>
      <c r="B2050" s="192" t="n">
        <v>37592</v>
      </c>
      <c r="C2050" s="306" t="str">
        <f aca="false">VLOOKUP($B2050,data!$A$6:$M$15000,12)</f>
        <v>N/A</v>
      </c>
      <c r="D2050" s="9" t="n">
        <f aca="false">IF(B2050&lt;&gt;"",MONTH(B2050),0)</f>
        <v>12</v>
      </c>
      <c r="E2050" s="306" t="e">
        <f aca="false">AVERAGE(C2044:C2050)</f>
        <v>#DIV/0!</v>
      </c>
      <c r="F2050" s="306" t="e">
        <f aca="false">AVERAGE(C2020:C2050)</f>
        <v>#DIV/0!</v>
      </c>
    </row>
    <row r="2051" customFormat="false" ht="11.25" hidden="false" customHeight="false" outlineLevel="0" collapsed="false">
      <c r="A2051" s="199" t="n">
        <v>37593</v>
      </c>
      <c r="B2051" s="192" t="n">
        <v>37593</v>
      </c>
      <c r="C2051" s="306" t="str">
        <f aca="false">VLOOKUP($B2051,data!$A$6:$M$15000,12)</f>
        <v>N/A</v>
      </c>
      <c r="D2051" s="9" t="n">
        <f aca="false">IF(B2051&lt;&gt;"",MONTH(B2051),0)</f>
        <v>12</v>
      </c>
      <c r="E2051" s="306" t="e">
        <f aca="false">AVERAGE(C2045:C2051)</f>
        <v>#DIV/0!</v>
      </c>
      <c r="F2051" s="306" t="e">
        <f aca="false">AVERAGE(C2021:C2051)</f>
        <v>#DIV/0!</v>
      </c>
    </row>
    <row r="2052" customFormat="false" ht="11.25" hidden="false" customHeight="false" outlineLevel="0" collapsed="false">
      <c r="A2052" s="199" t="n">
        <v>37594</v>
      </c>
      <c r="B2052" s="192" t="n">
        <v>37594</v>
      </c>
      <c r="C2052" s="306" t="str">
        <f aca="false">VLOOKUP($B2052,data!$A$6:$M$15000,12)</f>
        <v>N/A</v>
      </c>
      <c r="D2052" s="9" t="n">
        <f aca="false">IF(B2052&lt;&gt;"",MONTH(B2052),0)</f>
        <v>12</v>
      </c>
      <c r="E2052" s="306" t="e">
        <f aca="false">AVERAGE(C2046:C2052)</f>
        <v>#DIV/0!</v>
      </c>
      <c r="F2052" s="306" t="e">
        <f aca="false">AVERAGE(C2022:C2052)</f>
        <v>#DIV/0!</v>
      </c>
    </row>
    <row r="2053" customFormat="false" ht="11.25" hidden="false" customHeight="false" outlineLevel="0" collapsed="false">
      <c r="A2053" s="199" t="n">
        <v>37595</v>
      </c>
      <c r="B2053" s="192" t="n">
        <v>37595</v>
      </c>
      <c r="C2053" s="306" t="str">
        <f aca="false">VLOOKUP($B2053,data!$A$6:$M$15000,12)</f>
        <v>N/A</v>
      </c>
      <c r="D2053" s="9" t="n">
        <f aca="false">IF(B2053&lt;&gt;"",MONTH(B2053),0)</f>
        <v>12</v>
      </c>
      <c r="E2053" s="306" t="e">
        <f aca="false">AVERAGE(C2047:C2053)</f>
        <v>#DIV/0!</v>
      </c>
      <c r="F2053" s="306" t="e">
        <f aca="false">AVERAGE(C2023:C2053)</f>
        <v>#DIV/0!</v>
      </c>
    </row>
    <row r="2054" customFormat="false" ht="11.25" hidden="false" customHeight="false" outlineLevel="0" collapsed="false">
      <c r="A2054" s="199" t="n">
        <v>37596</v>
      </c>
      <c r="B2054" s="192" t="n">
        <v>37596</v>
      </c>
      <c r="C2054" s="306" t="str">
        <f aca="false">VLOOKUP($B2054,data!$A$6:$M$15000,12)</f>
        <v>N/A</v>
      </c>
      <c r="D2054" s="9" t="n">
        <f aca="false">IF(B2054&lt;&gt;"",MONTH(B2054),0)</f>
        <v>12</v>
      </c>
      <c r="E2054" s="306" t="e">
        <f aca="false">AVERAGE(C2048:C2054)</f>
        <v>#DIV/0!</v>
      </c>
      <c r="F2054" s="306" t="e">
        <f aca="false">AVERAGE(C2024:C2054)</f>
        <v>#DIV/0!</v>
      </c>
    </row>
    <row r="2055" customFormat="false" ht="11.25" hidden="false" customHeight="false" outlineLevel="0" collapsed="false">
      <c r="A2055" s="199" t="n">
        <v>37597</v>
      </c>
      <c r="B2055" s="192" t="n">
        <v>37597</v>
      </c>
      <c r="C2055" s="306" t="str">
        <f aca="false">VLOOKUP($B2055,data!$A$6:$M$15000,12)</f>
        <v>N/A</v>
      </c>
      <c r="D2055" s="9" t="n">
        <f aca="false">IF(B2055&lt;&gt;"",MONTH(B2055),0)</f>
        <v>12</v>
      </c>
      <c r="E2055" s="306" t="e">
        <f aca="false">AVERAGE(C2049:C2055)</f>
        <v>#DIV/0!</v>
      </c>
      <c r="F2055" s="306" t="e">
        <f aca="false">AVERAGE(C2025:C2055)</f>
        <v>#DIV/0!</v>
      </c>
    </row>
    <row r="2056" customFormat="false" ht="11.25" hidden="false" customHeight="false" outlineLevel="0" collapsed="false">
      <c r="A2056" s="199" t="n">
        <v>37598</v>
      </c>
      <c r="B2056" s="192" t="n">
        <v>37598</v>
      </c>
      <c r="C2056" s="306" t="str">
        <f aca="false">VLOOKUP($B2056,data!$A$6:$M$15000,12)</f>
        <v>N/A</v>
      </c>
      <c r="D2056" s="9" t="n">
        <f aca="false">IF(B2056&lt;&gt;"",MONTH(B2056),0)</f>
        <v>12</v>
      </c>
      <c r="E2056" s="306" t="e">
        <f aca="false">AVERAGE(C2050:C2056)</f>
        <v>#DIV/0!</v>
      </c>
      <c r="F2056" s="306" t="e">
        <f aca="false">AVERAGE(C2026:C2056)</f>
        <v>#DIV/0!</v>
      </c>
    </row>
    <row r="2057" customFormat="false" ht="11.25" hidden="false" customHeight="false" outlineLevel="0" collapsed="false">
      <c r="A2057" s="199" t="n">
        <v>37599</v>
      </c>
      <c r="B2057" s="192" t="n">
        <v>37599</v>
      </c>
      <c r="C2057" s="306" t="str">
        <f aca="false">VLOOKUP($B2057,data!$A$6:$M$15000,12)</f>
        <v>N/A</v>
      </c>
      <c r="D2057" s="9" t="n">
        <f aca="false">IF(B2057&lt;&gt;"",MONTH(B2057),0)</f>
        <v>12</v>
      </c>
      <c r="E2057" s="306" t="e">
        <f aca="false">AVERAGE(C2051:C2057)</f>
        <v>#DIV/0!</v>
      </c>
      <c r="F2057" s="306" t="e">
        <f aca="false">AVERAGE(C2027:C2057)</f>
        <v>#DIV/0!</v>
      </c>
    </row>
    <row r="2058" customFormat="false" ht="11.25" hidden="false" customHeight="false" outlineLevel="0" collapsed="false">
      <c r="A2058" s="199" t="n">
        <v>37600</v>
      </c>
      <c r="B2058" s="192" t="n">
        <v>37600</v>
      </c>
      <c r="C2058" s="306" t="str">
        <f aca="false">VLOOKUP($B2058,data!$A$6:$M$15000,12)</f>
        <v>N/A</v>
      </c>
      <c r="D2058" s="9" t="n">
        <f aca="false">IF(B2058&lt;&gt;"",MONTH(B2058),0)</f>
        <v>12</v>
      </c>
      <c r="E2058" s="306" t="e">
        <f aca="false">AVERAGE(C2052:C2058)</f>
        <v>#DIV/0!</v>
      </c>
      <c r="F2058" s="306" t="e">
        <f aca="false">AVERAGE(C2028:C2058)</f>
        <v>#DIV/0!</v>
      </c>
    </row>
    <row r="2059" customFormat="false" ht="11.25" hidden="false" customHeight="false" outlineLevel="0" collapsed="false">
      <c r="A2059" s="199" t="n">
        <v>37601</v>
      </c>
      <c r="B2059" s="192" t="n">
        <v>37601</v>
      </c>
      <c r="C2059" s="306" t="str">
        <f aca="false">VLOOKUP($B2059,data!$A$6:$M$15000,12)</f>
        <v>N/A</v>
      </c>
      <c r="D2059" s="9" t="n">
        <f aca="false">IF(B2059&lt;&gt;"",MONTH(B2059),0)</f>
        <v>12</v>
      </c>
      <c r="E2059" s="306" t="e">
        <f aca="false">AVERAGE(C2053:C2059)</f>
        <v>#DIV/0!</v>
      </c>
      <c r="F2059" s="306" t="e">
        <f aca="false">AVERAGE(C2029:C2059)</f>
        <v>#DIV/0!</v>
      </c>
    </row>
    <row r="2060" customFormat="false" ht="11.25" hidden="false" customHeight="false" outlineLevel="0" collapsed="false">
      <c r="A2060" s="199" t="n">
        <v>37602</v>
      </c>
      <c r="B2060" s="192" t="n">
        <v>37602</v>
      </c>
      <c r="C2060" s="306" t="str">
        <f aca="false">VLOOKUP($B2060,data!$A$6:$M$15000,12)</f>
        <v>N/A</v>
      </c>
      <c r="D2060" s="9" t="n">
        <f aca="false">IF(B2060&lt;&gt;"",MONTH(B2060),0)</f>
        <v>12</v>
      </c>
      <c r="E2060" s="306" t="e">
        <f aca="false">AVERAGE(C2054:C2060)</f>
        <v>#DIV/0!</v>
      </c>
      <c r="F2060" s="306" t="e">
        <f aca="false">AVERAGE(C2030:C2060)</f>
        <v>#DIV/0!</v>
      </c>
    </row>
    <row r="2061" customFormat="false" ht="11.25" hidden="false" customHeight="false" outlineLevel="0" collapsed="false">
      <c r="A2061" s="199" t="n">
        <v>37603</v>
      </c>
      <c r="B2061" s="192" t="n">
        <v>37603</v>
      </c>
      <c r="C2061" s="306" t="str">
        <f aca="false">VLOOKUP($B2061,data!$A$6:$M$15000,12)</f>
        <v>N/A</v>
      </c>
      <c r="D2061" s="9" t="n">
        <f aca="false">IF(B2061&lt;&gt;"",MONTH(B2061),0)</f>
        <v>12</v>
      </c>
      <c r="E2061" s="306" t="e">
        <f aca="false">AVERAGE(C2055:C2061)</f>
        <v>#DIV/0!</v>
      </c>
      <c r="F2061" s="306" t="e">
        <f aca="false">AVERAGE(C2031:C2061)</f>
        <v>#DIV/0!</v>
      </c>
    </row>
    <row r="2062" customFormat="false" ht="11.25" hidden="false" customHeight="false" outlineLevel="0" collapsed="false">
      <c r="A2062" s="199" t="n">
        <v>37604</v>
      </c>
      <c r="B2062" s="192" t="n">
        <v>37604</v>
      </c>
      <c r="C2062" s="306" t="str">
        <f aca="false">VLOOKUP($B2062,data!$A$6:$M$15000,12)</f>
        <v>N/A</v>
      </c>
      <c r="D2062" s="9" t="n">
        <f aca="false">IF(B2062&lt;&gt;"",MONTH(B2062),0)</f>
        <v>12</v>
      </c>
      <c r="E2062" s="306" t="e">
        <f aca="false">AVERAGE(C2056:C2062)</f>
        <v>#DIV/0!</v>
      </c>
      <c r="F2062" s="306" t="e">
        <f aca="false">AVERAGE(C2032:C2062)</f>
        <v>#DIV/0!</v>
      </c>
    </row>
    <row r="2063" customFormat="false" ht="11.25" hidden="false" customHeight="false" outlineLevel="0" collapsed="false">
      <c r="A2063" s="199" t="n">
        <v>37605</v>
      </c>
      <c r="B2063" s="192" t="n">
        <v>37605</v>
      </c>
      <c r="C2063" s="306" t="str">
        <f aca="false">VLOOKUP($B2063,data!$A$6:$M$15000,12)</f>
        <v>N/A</v>
      </c>
      <c r="D2063" s="9" t="n">
        <f aca="false">IF(B2063&lt;&gt;"",MONTH(B2063),0)</f>
        <v>12</v>
      </c>
      <c r="E2063" s="306" t="e">
        <f aca="false">AVERAGE(C2057:C2063)</f>
        <v>#DIV/0!</v>
      </c>
      <c r="F2063" s="306" t="e">
        <f aca="false">AVERAGE(C2033:C2063)</f>
        <v>#DIV/0!</v>
      </c>
    </row>
    <row r="2064" customFormat="false" ht="11.25" hidden="false" customHeight="false" outlineLevel="0" collapsed="false">
      <c r="A2064" s="199" t="n">
        <v>37606</v>
      </c>
      <c r="B2064" s="192" t="n">
        <v>37606</v>
      </c>
      <c r="C2064" s="306" t="str">
        <f aca="false">VLOOKUP($B2064,data!$A$6:$M$15000,12)</f>
        <v>N/A</v>
      </c>
      <c r="D2064" s="9" t="n">
        <f aca="false">IF(B2064&lt;&gt;"",MONTH(B2064),0)</f>
        <v>12</v>
      </c>
      <c r="E2064" s="306" t="e">
        <f aca="false">AVERAGE(C2058:C2064)</f>
        <v>#DIV/0!</v>
      </c>
      <c r="F2064" s="306" t="e">
        <f aca="false">AVERAGE(C2034:C2064)</f>
        <v>#DIV/0!</v>
      </c>
    </row>
    <row r="2065" customFormat="false" ht="11.25" hidden="false" customHeight="false" outlineLevel="0" collapsed="false">
      <c r="A2065" s="199" t="n">
        <v>37607</v>
      </c>
      <c r="B2065" s="192" t="n">
        <v>37607</v>
      </c>
      <c r="C2065" s="306" t="str">
        <f aca="false">VLOOKUP($B2065,data!$A$6:$M$15000,12)</f>
        <v>N/A</v>
      </c>
      <c r="D2065" s="9" t="n">
        <f aca="false">IF(B2065&lt;&gt;"",MONTH(B2065),0)</f>
        <v>12</v>
      </c>
      <c r="E2065" s="306" t="e">
        <f aca="false">AVERAGE(C2059:C2065)</f>
        <v>#DIV/0!</v>
      </c>
      <c r="F2065" s="306" t="e">
        <f aca="false">AVERAGE(C2035:C2065)</f>
        <v>#DIV/0!</v>
      </c>
    </row>
    <row r="2066" customFormat="false" ht="11.25" hidden="false" customHeight="false" outlineLevel="0" collapsed="false">
      <c r="A2066" s="199" t="n">
        <v>37608</v>
      </c>
      <c r="B2066" s="192" t="n">
        <v>37608</v>
      </c>
      <c r="C2066" s="306" t="str">
        <f aca="false">VLOOKUP($B2066,data!$A$6:$M$15000,12)</f>
        <v>N/A</v>
      </c>
      <c r="D2066" s="9" t="n">
        <f aca="false">IF(B2066&lt;&gt;"",MONTH(B2066),0)</f>
        <v>12</v>
      </c>
      <c r="E2066" s="306" t="e">
        <f aca="false">AVERAGE(C2060:C2066)</f>
        <v>#DIV/0!</v>
      </c>
      <c r="F2066" s="306" t="e">
        <f aca="false">AVERAGE(C2036:C2066)</f>
        <v>#DIV/0!</v>
      </c>
    </row>
    <row r="2067" customFormat="false" ht="11.25" hidden="false" customHeight="false" outlineLevel="0" collapsed="false">
      <c r="A2067" s="199" t="n">
        <v>37609</v>
      </c>
      <c r="B2067" s="192" t="n">
        <v>37609</v>
      </c>
      <c r="C2067" s="306" t="str">
        <f aca="false">VLOOKUP($B2067,data!$A$6:$M$15000,12)</f>
        <v>N/A</v>
      </c>
      <c r="D2067" s="9" t="n">
        <f aca="false">IF(B2067&lt;&gt;"",MONTH(B2067),0)</f>
        <v>12</v>
      </c>
      <c r="E2067" s="306" t="e">
        <f aca="false">AVERAGE(C2061:C2067)</f>
        <v>#DIV/0!</v>
      </c>
      <c r="F2067" s="306" t="e">
        <f aca="false">AVERAGE(C2037:C2067)</f>
        <v>#DIV/0!</v>
      </c>
    </row>
    <row r="2068" customFormat="false" ht="11.25" hidden="false" customHeight="false" outlineLevel="0" collapsed="false">
      <c r="A2068" s="199" t="n">
        <v>37610</v>
      </c>
      <c r="B2068" s="192" t="n">
        <v>37610</v>
      </c>
      <c r="C2068" s="306" t="str">
        <f aca="false">VLOOKUP($B2068,data!$A$6:$M$15000,12)</f>
        <v>N/A</v>
      </c>
      <c r="D2068" s="9" t="n">
        <f aca="false">IF(B2068&lt;&gt;"",MONTH(B2068),0)</f>
        <v>12</v>
      </c>
      <c r="E2068" s="306" t="e">
        <f aca="false">AVERAGE(C2062:C2068)</f>
        <v>#DIV/0!</v>
      </c>
      <c r="F2068" s="306" t="e">
        <f aca="false">AVERAGE(C2038:C2068)</f>
        <v>#DIV/0!</v>
      </c>
    </row>
    <row r="2069" customFormat="false" ht="11.25" hidden="false" customHeight="false" outlineLevel="0" collapsed="false">
      <c r="A2069" s="199" t="n">
        <v>37611</v>
      </c>
      <c r="B2069" s="192" t="n">
        <v>37611</v>
      </c>
      <c r="C2069" s="306" t="str">
        <f aca="false">VLOOKUP($B2069,data!$A$6:$M$15000,12)</f>
        <v>N/A</v>
      </c>
      <c r="D2069" s="9" t="n">
        <f aca="false">IF(B2069&lt;&gt;"",MONTH(B2069),0)</f>
        <v>12</v>
      </c>
      <c r="E2069" s="306" t="e">
        <f aca="false">AVERAGE(C2063:C2069)</f>
        <v>#DIV/0!</v>
      </c>
      <c r="F2069" s="306" t="e">
        <f aca="false">AVERAGE(C2039:C2069)</f>
        <v>#DIV/0!</v>
      </c>
    </row>
    <row r="2070" customFormat="false" ht="11.25" hidden="false" customHeight="false" outlineLevel="0" collapsed="false">
      <c r="A2070" s="199" t="n">
        <v>37612</v>
      </c>
      <c r="B2070" s="192" t="n">
        <v>37612</v>
      </c>
      <c r="C2070" s="306" t="str">
        <f aca="false">VLOOKUP($B2070,data!$A$6:$M$15000,12)</f>
        <v>N/A</v>
      </c>
      <c r="D2070" s="9" t="n">
        <f aca="false">IF(B2070&lt;&gt;"",MONTH(B2070),0)</f>
        <v>12</v>
      </c>
      <c r="E2070" s="306" t="e">
        <f aca="false">AVERAGE(C2064:C2070)</f>
        <v>#DIV/0!</v>
      </c>
      <c r="F2070" s="306" t="e">
        <f aca="false">AVERAGE(C2040:C2070)</f>
        <v>#DIV/0!</v>
      </c>
    </row>
    <row r="2071" customFormat="false" ht="11.25" hidden="false" customHeight="false" outlineLevel="0" collapsed="false">
      <c r="A2071" s="199" t="n">
        <v>37613</v>
      </c>
      <c r="B2071" s="192" t="n">
        <v>37613</v>
      </c>
      <c r="C2071" s="306" t="str">
        <f aca="false">VLOOKUP($B2071,data!$A$6:$M$15000,12)</f>
        <v>N/A</v>
      </c>
      <c r="D2071" s="9" t="n">
        <f aca="false">IF(B2071&lt;&gt;"",MONTH(B2071),0)</f>
        <v>12</v>
      </c>
      <c r="E2071" s="306" t="e">
        <f aca="false">AVERAGE(C2065:C2071)</f>
        <v>#DIV/0!</v>
      </c>
      <c r="F2071" s="306" t="e">
        <f aca="false">AVERAGE(C2041:C2071)</f>
        <v>#DIV/0!</v>
      </c>
    </row>
    <row r="2072" customFormat="false" ht="11.25" hidden="false" customHeight="false" outlineLevel="0" collapsed="false">
      <c r="A2072" s="199" t="n">
        <v>37614</v>
      </c>
      <c r="B2072" s="192" t="n">
        <v>37614</v>
      </c>
      <c r="C2072" s="306" t="str">
        <f aca="false">VLOOKUP($B2072,data!$A$6:$M$15000,12)</f>
        <v>N/A</v>
      </c>
      <c r="D2072" s="9" t="n">
        <f aca="false">IF(B2072&lt;&gt;"",MONTH(B2072),0)</f>
        <v>12</v>
      </c>
      <c r="E2072" s="306" t="e">
        <f aca="false">AVERAGE(C2066:C2072)</f>
        <v>#DIV/0!</v>
      </c>
      <c r="F2072" s="306" t="e">
        <f aca="false">AVERAGE(C2042:C2072)</f>
        <v>#DIV/0!</v>
      </c>
    </row>
    <row r="2073" customFormat="false" ht="11.25" hidden="false" customHeight="false" outlineLevel="0" collapsed="false">
      <c r="A2073" s="199" t="n">
        <v>37615</v>
      </c>
      <c r="B2073" s="192" t="n">
        <v>37615</v>
      </c>
      <c r="C2073" s="306" t="str">
        <f aca="false">VLOOKUP($B2073,data!$A$6:$M$15000,12)</f>
        <v>N/A</v>
      </c>
      <c r="D2073" s="9" t="n">
        <f aca="false">IF(B2073&lt;&gt;"",MONTH(B2073),0)</f>
        <v>12</v>
      </c>
      <c r="E2073" s="306" t="e">
        <f aca="false">AVERAGE(C2067:C2073)</f>
        <v>#DIV/0!</v>
      </c>
      <c r="F2073" s="306" t="e">
        <f aca="false">AVERAGE(C2043:C2073)</f>
        <v>#DIV/0!</v>
      </c>
    </row>
    <row r="2074" customFormat="false" ht="11.25" hidden="false" customHeight="false" outlineLevel="0" collapsed="false">
      <c r="A2074" s="199" t="n">
        <v>37616</v>
      </c>
      <c r="B2074" s="192" t="n">
        <v>37616</v>
      </c>
      <c r="C2074" s="306" t="str">
        <f aca="false">VLOOKUP($B2074,data!$A$6:$M$15000,12)</f>
        <v>N/A</v>
      </c>
      <c r="D2074" s="9" t="n">
        <f aca="false">IF(B2074&lt;&gt;"",MONTH(B2074),0)</f>
        <v>12</v>
      </c>
      <c r="E2074" s="306" t="e">
        <f aca="false">AVERAGE(C2068:C2074)</f>
        <v>#DIV/0!</v>
      </c>
      <c r="F2074" s="306" t="e">
        <f aca="false">AVERAGE(C2044:C2074)</f>
        <v>#DIV/0!</v>
      </c>
    </row>
    <row r="2075" customFormat="false" ht="11.25" hidden="false" customHeight="false" outlineLevel="0" collapsed="false">
      <c r="A2075" s="199" t="n">
        <v>37617</v>
      </c>
      <c r="B2075" s="192" t="n">
        <v>37617</v>
      </c>
      <c r="C2075" s="306" t="str">
        <f aca="false">VLOOKUP($B2075,data!$A$6:$M$15000,12)</f>
        <v>N/A</v>
      </c>
      <c r="D2075" s="9" t="n">
        <f aca="false">IF(B2075&lt;&gt;"",MONTH(B2075),0)</f>
        <v>12</v>
      </c>
      <c r="E2075" s="306" t="e">
        <f aca="false">AVERAGE(C2069:C2075)</f>
        <v>#DIV/0!</v>
      </c>
      <c r="F2075" s="306" t="e">
        <f aca="false">AVERAGE(C2045:C2075)</f>
        <v>#DIV/0!</v>
      </c>
    </row>
    <row r="2076" customFormat="false" ht="11.25" hidden="false" customHeight="false" outlineLevel="0" collapsed="false">
      <c r="A2076" s="199" t="n">
        <v>37618</v>
      </c>
      <c r="B2076" s="192" t="n">
        <v>37618</v>
      </c>
      <c r="C2076" s="306" t="str">
        <f aca="false">VLOOKUP($B2076,data!$A$6:$M$15000,12)</f>
        <v>N/A</v>
      </c>
      <c r="D2076" s="9" t="n">
        <f aca="false">IF(B2076&lt;&gt;"",MONTH(B2076),0)</f>
        <v>12</v>
      </c>
      <c r="E2076" s="306" t="e">
        <f aca="false">AVERAGE(C2070:C2076)</f>
        <v>#DIV/0!</v>
      </c>
      <c r="F2076" s="306" t="e">
        <f aca="false">AVERAGE(C2046:C2076)</f>
        <v>#DIV/0!</v>
      </c>
    </row>
    <row r="2077" customFormat="false" ht="11.25" hidden="false" customHeight="false" outlineLevel="0" collapsed="false">
      <c r="A2077" s="199" t="n">
        <v>37619</v>
      </c>
      <c r="B2077" s="192" t="n">
        <v>37619</v>
      </c>
      <c r="C2077" s="306" t="str">
        <f aca="false">VLOOKUP($B2077,data!$A$6:$M$15000,12)</f>
        <v>N/A</v>
      </c>
      <c r="D2077" s="9" t="n">
        <f aca="false">IF(B2077&lt;&gt;"",MONTH(B2077),0)</f>
        <v>12</v>
      </c>
      <c r="E2077" s="306" t="e">
        <f aca="false">AVERAGE(C2071:C2077)</f>
        <v>#DIV/0!</v>
      </c>
      <c r="F2077" s="306" t="e">
        <f aca="false">AVERAGE(C2047:C2077)</f>
        <v>#DIV/0!</v>
      </c>
    </row>
    <row r="2078" customFormat="false" ht="11.25" hidden="false" customHeight="false" outlineLevel="0" collapsed="false">
      <c r="A2078" s="199" t="n">
        <v>37620</v>
      </c>
      <c r="B2078" s="192" t="n">
        <v>37620</v>
      </c>
      <c r="C2078" s="306" t="str">
        <f aca="false">VLOOKUP($B2078,data!$A$6:$M$15000,12)</f>
        <v>N/A</v>
      </c>
      <c r="D2078" s="9" t="n">
        <f aca="false">IF(B2078&lt;&gt;"",MONTH(B2078),0)</f>
        <v>12</v>
      </c>
      <c r="E2078" s="306" t="e">
        <f aca="false">AVERAGE(C2072:C2078)</f>
        <v>#DIV/0!</v>
      </c>
      <c r="F2078" s="306" t="e">
        <f aca="false">AVERAGE(C2048:C2078)</f>
        <v>#DIV/0!</v>
      </c>
    </row>
    <row r="2079" customFormat="false" ht="11.25" hidden="false" customHeight="false" outlineLevel="0" collapsed="false">
      <c r="A2079" s="199" t="n">
        <v>37621</v>
      </c>
      <c r="B2079" s="192" t="n">
        <v>37621</v>
      </c>
      <c r="C2079" s="306" t="str">
        <f aca="false">VLOOKUP($B2079,data!$A$6:$M$15000,12)</f>
        <v>N/A</v>
      </c>
      <c r="D2079" s="9" t="n">
        <f aca="false">IF(B2079&lt;&gt;"",MONTH(B2079),0)</f>
        <v>12</v>
      </c>
      <c r="E2079" s="306" t="e">
        <f aca="false">AVERAGE(C2073:C2079)</f>
        <v>#DIV/0!</v>
      </c>
      <c r="F2079" s="306" t="e">
        <f aca="false">AVERAGE(C2049:C2079)</f>
        <v>#DIV/0!</v>
      </c>
    </row>
    <row r="2080" customFormat="false" ht="11.25" hidden="false" customHeight="false" outlineLevel="0" collapsed="false">
      <c r="A2080" s="199" t="n">
        <v>37622</v>
      </c>
      <c r="B2080" s="192" t="n">
        <v>37622</v>
      </c>
      <c r="C2080" s="306" t="str">
        <f aca="false">VLOOKUP($B2080,data!$A$6:$M$15000,12)</f>
        <v>N/A</v>
      </c>
      <c r="D2080" s="9" t="n">
        <f aca="false">IF(B2080&lt;&gt;"",MONTH(B2080),0)</f>
        <v>1</v>
      </c>
      <c r="E2080" s="306" t="e">
        <f aca="false">AVERAGE(C2074:C2080)</f>
        <v>#DIV/0!</v>
      </c>
      <c r="F2080" s="306" t="e">
        <f aca="false">AVERAGE(C2050:C2080)</f>
        <v>#DIV/0!</v>
      </c>
    </row>
    <row r="2081" customFormat="false" ht="11.25" hidden="false" customHeight="false" outlineLevel="0" collapsed="false">
      <c r="A2081" s="199" t="n">
        <v>37623</v>
      </c>
      <c r="B2081" s="192" t="n">
        <v>37623</v>
      </c>
      <c r="C2081" s="306" t="str">
        <f aca="false">VLOOKUP($B2081,data!$A$6:$M$15000,12)</f>
        <v>N/A</v>
      </c>
      <c r="D2081" s="9" t="n">
        <f aca="false">IF(B2081&lt;&gt;"",MONTH(B2081),0)</f>
        <v>1</v>
      </c>
      <c r="E2081" s="306" t="e">
        <f aca="false">AVERAGE(C2075:C2081)</f>
        <v>#DIV/0!</v>
      </c>
      <c r="F2081" s="306" t="e">
        <f aca="false">AVERAGE(C2051:C2081)</f>
        <v>#DIV/0!</v>
      </c>
    </row>
    <row r="2082" customFormat="false" ht="11.25" hidden="false" customHeight="false" outlineLevel="0" collapsed="false">
      <c r="A2082" s="199" t="n">
        <v>37624</v>
      </c>
      <c r="B2082" s="192" t="n">
        <v>37624</v>
      </c>
      <c r="C2082" s="306" t="str">
        <f aca="false">VLOOKUP($B2082,data!$A$6:$M$15000,12)</f>
        <v>N/A</v>
      </c>
      <c r="D2082" s="9" t="n">
        <f aca="false">IF(B2082&lt;&gt;"",MONTH(B2082),0)</f>
        <v>1</v>
      </c>
      <c r="E2082" s="306" t="e">
        <f aca="false">AVERAGE(C2076:C2082)</f>
        <v>#DIV/0!</v>
      </c>
      <c r="F2082" s="306" t="e">
        <f aca="false">AVERAGE(C2052:C2082)</f>
        <v>#DIV/0!</v>
      </c>
    </row>
    <row r="2083" customFormat="false" ht="11.25" hidden="false" customHeight="false" outlineLevel="0" collapsed="false">
      <c r="A2083" s="199" t="n">
        <v>37625</v>
      </c>
      <c r="B2083" s="192" t="n">
        <v>37625</v>
      </c>
      <c r="C2083" s="306" t="str">
        <f aca="false">VLOOKUP($B2083,data!$A$6:$M$15000,12)</f>
        <v>N/A</v>
      </c>
      <c r="D2083" s="9" t="n">
        <f aca="false">IF(B2083&lt;&gt;"",MONTH(B2083),0)</f>
        <v>1</v>
      </c>
      <c r="E2083" s="306" t="e">
        <f aca="false">AVERAGE(C2077:C2083)</f>
        <v>#DIV/0!</v>
      </c>
      <c r="F2083" s="306" t="e">
        <f aca="false">AVERAGE(C2053:C2083)</f>
        <v>#DIV/0!</v>
      </c>
    </row>
    <row r="2084" customFormat="false" ht="11.25" hidden="false" customHeight="false" outlineLevel="0" collapsed="false">
      <c r="A2084" s="199" t="n">
        <v>37626</v>
      </c>
      <c r="B2084" s="192" t="n">
        <v>37626</v>
      </c>
      <c r="C2084" s="306" t="str">
        <f aca="false">VLOOKUP($B2084,data!$A$6:$M$15000,12)</f>
        <v>N/A</v>
      </c>
      <c r="D2084" s="9" t="n">
        <f aca="false">IF(B2084&lt;&gt;"",MONTH(B2084),0)</f>
        <v>1</v>
      </c>
      <c r="E2084" s="306" t="e">
        <f aca="false">AVERAGE(C2078:C2084)</f>
        <v>#DIV/0!</v>
      </c>
      <c r="F2084" s="306" t="e">
        <f aca="false">AVERAGE(C2054:C2084)</f>
        <v>#DIV/0!</v>
      </c>
    </row>
    <row r="2085" customFormat="false" ht="11.25" hidden="false" customHeight="false" outlineLevel="0" collapsed="false">
      <c r="A2085" s="199" t="n">
        <v>37627</v>
      </c>
      <c r="B2085" s="192" t="n">
        <v>37627</v>
      </c>
      <c r="C2085" s="306" t="str">
        <f aca="false">VLOOKUP($B2085,data!$A$6:$M$15000,12)</f>
        <v>N/A</v>
      </c>
      <c r="D2085" s="9" t="n">
        <f aca="false">IF(B2085&lt;&gt;"",MONTH(B2085),0)</f>
        <v>1</v>
      </c>
      <c r="E2085" s="306" t="e">
        <f aca="false">AVERAGE(C2079:C2085)</f>
        <v>#DIV/0!</v>
      </c>
      <c r="F2085" s="306" t="e">
        <f aca="false">AVERAGE(C2055:C2085)</f>
        <v>#DIV/0!</v>
      </c>
    </row>
    <row r="2086" customFormat="false" ht="11.25" hidden="false" customHeight="false" outlineLevel="0" collapsed="false">
      <c r="A2086" s="199" t="n">
        <v>37628</v>
      </c>
      <c r="B2086" s="192" t="n">
        <v>37628</v>
      </c>
      <c r="C2086" s="306" t="str">
        <f aca="false">VLOOKUP($B2086,data!$A$6:$M$15000,12)</f>
        <v>N/A</v>
      </c>
      <c r="D2086" s="9" t="n">
        <f aca="false">IF(B2086&lt;&gt;"",MONTH(B2086),0)</f>
        <v>1</v>
      </c>
      <c r="E2086" s="306" t="e">
        <f aca="false">AVERAGE(C2080:C2086)</f>
        <v>#DIV/0!</v>
      </c>
      <c r="F2086" s="306" t="e">
        <f aca="false">AVERAGE(C2056:C2086)</f>
        <v>#DIV/0!</v>
      </c>
    </row>
    <row r="2087" customFormat="false" ht="11.25" hidden="false" customHeight="false" outlineLevel="0" collapsed="false">
      <c r="A2087" s="199" t="n">
        <v>37629</v>
      </c>
      <c r="B2087" s="192" t="n">
        <v>37629</v>
      </c>
      <c r="C2087" s="306" t="str">
        <f aca="false">VLOOKUP($B2087,data!$A$6:$M$15000,12)</f>
        <v>N/A</v>
      </c>
      <c r="D2087" s="9" t="n">
        <f aca="false">IF(B2087&lt;&gt;"",MONTH(B2087),0)</f>
        <v>1</v>
      </c>
      <c r="E2087" s="306" t="e">
        <f aca="false">AVERAGE(C2081:C2087)</f>
        <v>#DIV/0!</v>
      </c>
      <c r="F2087" s="306" t="e">
        <f aca="false">AVERAGE(C2057:C2087)</f>
        <v>#DIV/0!</v>
      </c>
    </row>
    <row r="2088" customFormat="false" ht="11.25" hidden="false" customHeight="false" outlineLevel="0" collapsed="false">
      <c r="A2088" s="199" t="n">
        <v>37630</v>
      </c>
      <c r="B2088" s="192" t="n">
        <v>37630</v>
      </c>
      <c r="C2088" s="306" t="str">
        <f aca="false">VLOOKUP($B2088,data!$A$6:$M$15000,12)</f>
        <v>N/A</v>
      </c>
      <c r="D2088" s="9" t="n">
        <f aca="false">IF(B2088&lt;&gt;"",MONTH(B2088),0)</f>
        <v>1</v>
      </c>
      <c r="E2088" s="306" t="e">
        <f aca="false">AVERAGE(C2082:C2088)</f>
        <v>#DIV/0!</v>
      </c>
      <c r="F2088" s="306" t="e">
        <f aca="false">AVERAGE(C2058:C2088)</f>
        <v>#DIV/0!</v>
      </c>
    </row>
    <row r="2089" customFormat="false" ht="11.25" hidden="false" customHeight="false" outlineLevel="0" collapsed="false">
      <c r="A2089" s="199" t="n">
        <v>37631</v>
      </c>
      <c r="B2089" s="192" t="n">
        <v>37631</v>
      </c>
      <c r="C2089" s="306" t="str">
        <f aca="false">VLOOKUP($B2089,data!$A$6:$M$15000,12)</f>
        <v>N/A</v>
      </c>
      <c r="D2089" s="9" t="n">
        <f aca="false">IF(B2089&lt;&gt;"",MONTH(B2089),0)</f>
        <v>1</v>
      </c>
      <c r="E2089" s="306" t="e">
        <f aca="false">AVERAGE(C2083:C2089)</f>
        <v>#DIV/0!</v>
      </c>
      <c r="F2089" s="306" t="e">
        <f aca="false">AVERAGE(C2059:C2089)</f>
        <v>#DIV/0!</v>
      </c>
    </row>
    <row r="2090" customFormat="false" ht="11.25" hidden="false" customHeight="false" outlineLevel="0" collapsed="false">
      <c r="A2090" s="199" t="n">
        <v>37632</v>
      </c>
      <c r="B2090" s="192" t="n">
        <v>37632</v>
      </c>
      <c r="C2090" s="306" t="str">
        <f aca="false">VLOOKUP($B2090,data!$A$6:$M$15000,12)</f>
        <v>N/A</v>
      </c>
      <c r="D2090" s="9" t="n">
        <f aca="false">IF(B2090&lt;&gt;"",MONTH(B2090),0)</f>
        <v>1</v>
      </c>
      <c r="E2090" s="306" t="e">
        <f aca="false">AVERAGE(C2084:C2090)</f>
        <v>#DIV/0!</v>
      </c>
      <c r="F2090" s="306" t="e">
        <f aca="false">AVERAGE(C2060:C2090)</f>
        <v>#DIV/0!</v>
      </c>
    </row>
    <row r="2091" customFormat="false" ht="11.25" hidden="false" customHeight="false" outlineLevel="0" collapsed="false">
      <c r="A2091" s="199" t="n">
        <v>37633</v>
      </c>
      <c r="B2091" s="192" t="n">
        <v>37633</v>
      </c>
      <c r="C2091" s="306" t="str">
        <f aca="false">VLOOKUP($B2091,data!$A$6:$M$15000,12)</f>
        <v>N/A</v>
      </c>
      <c r="D2091" s="9" t="n">
        <f aca="false">IF(B2091&lt;&gt;"",MONTH(B2091),0)</f>
        <v>1</v>
      </c>
      <c r="E2091" s="306" t="e">
        <f aca="false">AVERAGE(C2085:C2091)</f>
        <v>#DIV/0!</v>
      </c>
      <c r="F2091" s="306" t="e">
        <f aca="false">AVERAGE(C2061:C2091)</f>
        <v>#DIV/0!</v>
      </c>
    </row>
    <row r="2092" customFormat="false" ht="11.25" hidden="false" customHeight="false" outlineLevel="0" collapsed="false">
      <c r="A2092" s="199" t="n">
        <v>37634</v>
      </c>
      <c r="B2092" s="192" t="n">
        <v>37634</v>
      </c>
      <c r="C2092" s="306" t="str">
        <f aca="false">VLOOKUP($B2092,data!$A$6:$M$15000,12)</f>
        <v>N/A</v>
      </c>
      <c r="D2092" s="9" t="n">
        <f aca="false">IF(B2092&lt;&gt;"",MONTH(B2092),0)</f>
        <v>1</v>
      </c>
      <c r="E2092" s="306" t="e">
        <f aca="false">AVERAGE(C2086:C2092)</f>
        <v>#DIV/0!</v>
      </c>
      <c r="F2092" s="306" t="e">
        <f aca="false">AVERAGE(C2062:C2092)</f>
        <v>#DIV/0!</v>
      </c>
    </row>
    <row r="2093" customFormat="false" ht="11.25" hidden="false" customHeight="false" outlineLevel="0" collapsed="false">
      <c r="A2093" s="199" t="n">
        <v>37635</v>
      </c>
      <c r="B2093" s="192" t="n">
        <v>37635</v>
      </c>
      <c r="C2093" s="306" t="str">
        <f aca="false">VLOOKUP($B2093,data!$A$6:$M$15000,12)</f>
        <v>N/A</v>
      </c>
      <c r="D2093" s="9" t="n">
        <f aca="false">IF(B2093&lt;&gt;"",MONTH(B2093),0)</f>
        <v>1</v>
      </c>
      <c r="E2093" s="306" t="e">
        <f aca="false">AVERAGE(C2087:C2093)</f>
        <v>#DIV/0!</v>
      </c>
      <c r="F2093" s="306" t="e">
        <f aca="false">AVERAGE(C2063:C2093)</f>
        <v>#DIV/0!</v>
      </c>
    </row>
    <row r="2094" customFormat="false" ht="11.25" hidden="false" customHeight="false" outlineLevel="0" collapsed="false">
      <c r="A2094" s="199" t="n">
        <v>37636</v>
      </c>
      <c r="B2094" s="192" t="n">
        <v>37636</v>
      </c>
      <c r="C2094" s="306" t="str">
        <f aca="false">VLOOKUP($B2094,data!$A$6:$M$15000,12)</f>
        <v>N/A</v>
      </c>
      <c r="D2094" s="9" t="n">
        <f aca="false">IF(B2094&lt;&gt;"",MONTH(B2094),0)</f>
        <v>1</v>
      </c>
      <c r="E2094" s="306" t="e">
        <f aca="false">AVERAGE(C2088:C2094)</f>
        <v>#DIV/0!</v>
      </c>
      <c r="F2094" s="306" t="e">
        <f aca="false">AVERAGE(C2064:C2094)</f>
        <v>#DIV/0!</v>
      </c>
    </row>
    <row r="2095" customFormat="false" ht="11.25" hidden="false" customHeight="false" outlineLevel="0" collapsed="false">
      <c r="A2095" s="199" t="n">
        <v>37637</v>
      </c>
      <c r="B2095" s="192" t="n">
        <v>37637</v>
      </c>
      <c r="C2095" s="306" t="str">
        <f aca="false">VLOOKUP($B2095,data!$A$6:$M$15000,12)</f>
        <v>N/A</v>
      </c>
      <c r="D2095" s="9" t="n">
        <f aca="false">IF(B2095&lt;&gt;"",MONTH(B2095),0)</f>
        <v>1</v>
      </c>
      <c r="E2095" s="306" t="e">
        <f aca="false">AVERAGE(C2089:C2095)</f>
        <v>#DIV/0!</v>
      </c>
      <c r="F2095" s="306" t="e">
        <f aca="false">AVERAGE(C2065:C2095)</f>
        <v>#DIV/0!</v>
      </c>
    </row>
    <row r="2096" customFormat="false" ht="11.25" hidden="false" customHeight="false" outlineLevel="0" collapsed="false">
      <c r="A2096" s="199" t="n">
        <v>37638</v>
      </c>
      <c r="B2096" s="192" t="n">
        <v>37638</v>
      </c>
      <c r="C2096" s="306" t="str">
        <f aca="false">VLOOKUP($B2096,data!$A$6:$M$15000,12)</f>
        <v>N/A</v>
      </c>
      <c r="D2096" s="9" t="n">
        <f aca="false">IF(B2096&lt;&gt;"",MONTH(B2096),0)</f>
        <v>1</v>
      </c>
      <c r="E2096" s="306" t="e">
        <f aca="false">AVERAGE(C2090:C2096)</f>
        <v>#DIV/0!</v>
      </c>
      <c r="F2096" s="306" t="e">
        <f aca="false">AVERAGE(C2066:C2096)</f>
        <v>#DIV/0!</v>
      </c>
    </row>
    <row r="2097" customFormat="false" ht="11.25" hidden="false" customHeight="false" outlineLevel="0" collapsed="false">
      <c r="A2097" s="199" t="n">
        <v>37639</v>
      </c>
      <c r="B2097" s="192" t="n">
        <v>37639</v>
      </c>
      <c r="C2097" s="306" t="str">
        <f aca="false">VLOOKUP($B2097,data!$A$6:$M$15000,12)</f>
        <v>N/A</v>
      </c>
      <c r="D2097" s="9" t="n">
        <f aca="false">IF(B2097&lt;&gt;"",MONTH(B2097),0)</f>
        <v>1</v>
      </c>
      <c r="E2097" s="306" t="e">
        <f aca="false">AVERAGE(C2091:C2097)</f>
        <v>#DIV/0!</v>
      </c>
      <c r="F2097" s="306" t="e">
        <f aca="false">AVERAGE(C2067:C2097)</f>
        <v>#DIV/0!</v>
      </c>
    </row>
    <row r="2098" customFormat="false" ht="11.25" hidden="false" customHeight="false" outlineLevel="0" collapsed="false">
      <c r="A2098" s="199" t="n">
        <v>37640</v>
      </c>
      <c r="B2098" s="192" t="n">
        <v>37640</v>
      </c>
      <c r="C2098" s="306" t="str">
        <f aca="false">VLOOKUP($B2098,data!$A$6:$M$15000,12)</f>
        <v>N/A</v>
      </c>
      <c r="D2098" s="9" t="n">
        <f aca="false">IF(B2098&lt;&gt;"",MONTH(B2098),0)</f>
        <v>1</v>
      </c>
      <c r="E2098" s="306" t="e">
        <f aca="false">AVERAGE(C2092:C2098)</f>
        <v>#DIV/0!</v>
      </c>
      <c r="F2098" s="306" t="e">
        <f aca="false">AVERAGE(C2068:C2098)</f>
        <v>#DIV/0!</v>
      </c>
    </row>
    <row r="2099" customFormat="false" ht="11.25" hidden="false" customHeight="false" outlineLevel="0" collapsed="false">
      <c r="A2099" s="199" t="n">
        <v>37641</v>
      </c>
      <c r="B2099" s="192" t="n">
        <v>37641</v>
      </c>
      <c r="C2099" s="306" t="str">
        <f aca="false">VLOOKUP($B2099,data!$A$6:$M$15000,12)</f>
        <v>N/A</v>
      </c>
      <c r="D2099" s="9" t="n">
        <f aca="false">IF(B2099&lt;&gt;"",MONTH(B2099),0)</f>
        <v>1</v>
      </c>
      <c r="E2099" s="306" t="e">
        <f aca="false">AVERAGE(C2093:C2099)</f>
        <v>#DIV/0!</v>
      </c>
      <c r="F2099" s="306" t="e">
        <f aca="false">AVERAGE(C2069:C2099)</f>
        <v>#DIV/0!</v>
      </c>
    </row>
    <row r="2100" customFormat="false" ht="11.25" hidden="false" customHeight="false" outlineLevel="0" collapsed="false">
      <c r="A2100" s="199" t="n">
        <v>37642</v>
      </c>
      <c r="B2100" s="192" t="n">
        <v>37642</v>
      </c>
      <c r="C2100" s="306" t="str">
        <f aca="false">VLOOKUP($B2100,data!$A$6:$M$15000,12)</f>
        <v>N/A</v>
      </c>
      <c r="D2100" s="9" t="n">
        <f aca="false">IF(B2100&lt;&gt;"",MONTH(B2100),0)</f>
        <v>1</v>
      </c>
      <c r="E2100" s="306" t="e">
        <f aca="false">AVERAGE(C2094:C2100)</f>
        <v>#DIV/0!</v>
      </c>
      <c r="F2100" s="306" t="e">
        <f aca="false">AVERAGE(C2070:C2100)</f>
        <v>#DIV/0!</v>
      </c>
    </row>
    <row r="2101" customFormat="false" ht="11.25" hidden="false" customHeight="false" outlineLevel="0" collapsed="false">
      <c r="A2101" s="199" t="n">
        <v>37643</v>
      </c>
      <c r="B2101" s="192" t="n">
        <v>37643</v>
      </c>
      <c r="C2101" s="306" t="str">
        <f aca="false">VLOOKUP($B2101,data!$A$6:$M$15000,12)</f>
        <v>N/A</v>
      </c>
      <c r="D2101" s="9" t="n">
        <f aca="false">IF(B2101&lt;&gt;"",MONTH(B2101),0)</f>
        <v>1</v>
      </c>
      <c r="E2101" s="306" t="e">
        <f aca="false">AVERAGE(C2095:C2101)</f>
        <v>#DIV/0!</v>
      </c>
      <c r="F2101" s="306" t="e">
        <f aca="false">AVERAGE(C2071:C2101)</f>
        <v>#DIV/0!</v>
      </c>
    </row>
    <row r="2102" customFormat="false" ht="11.25" hidden="false" customHeight="false" outlineLevel="0" collapsed="false">
      <c r="A2102" s="199" t="n">
        <v>37644</v>
      </c>
      <c r="B2102" s="192" t="n">
        <v>37644</v>
      </c>
      <c r="C2102" s="306" t="str">
        <f aca="false">VLOOKUP($B2102,data!$A$6:$M$15000,12)</f>
        <v>N/A</v>
      </c>
      <c r="D2102" s="9" t="n">
        <f aca="false">IF(B2102&lt;&gt;"",MONTH(B2102),0)</f>
        <v>1</v>
      </c>
      <c r="E2102" s="306" t="e">
        <f aca="false">AVERAGE(C2096:C2102)</f>
        <v>#DIV/0!</v>
      </c>
      <c r="F2102" s="306" t="e">
        <f aca="false">AVERAGE(C2072:C2102)</f>
        <v>#DIV/0!</v>
      </c>
    </row>
    <row r="2103" customFormat="false" ht="11.25" hidden="false" customHeight="false" outlineLevel="0" collapsed="false">
      <c r="A2103" s="199" t="n">
        <v>37645</v>
      </c>
      <c r="B2103" s="192" t="n">
        <v>37645</v>
      </c>
      <c r="C2103" s="306" t="str">
        <f aca="false">VLOOKUP($B2103,data!$A$6:$M$15000,12)</f>
        <v>N/A</v>
      </c>
      <c r="D2103" s="9" t="n">
        <f aca="false">IF(B2103&lt;&gt;"",MONTH(B2103),0)</f>
        <v>1</v>
      </c>
      <c r="E2103" s="306" t="e">
        <f aca="false">AVERAGE(C2097:C2103)</f>
        <v>#DIV/0!</v>
      </c>
      <c r="F2103" s="306" t="e">
        <f aca="false">AVERAGE(C2073:C2103)</f>
        <v>#DIV/0!</v>
      </c>
    </row>
    <row r="2104" customFormat="false" ht="11.25" hidden="false" customHeight="false" outlineLevel="0" collapsed="false">
      <c r="A2104" s="199" t="n">
        <v>37646</v>
      </c>
      <c r="B2104" s="192" t="n">
        <v>37646</v>
      </c>
      <c r="C2104" s="306" t="str">
        <f aca="false">VLOOKUP($B2104,data!$A$6:$M$15000,12)</f>
        <v>N/A</v>
      </c>
      <c r="D2104" s="9" t="n">
        <f aca="false">IF(B2104&lt;&gt;"",MONTH(B2104),0)</f>
        <v>1</v>
      </c>
      <c r="E2104" s="306" t="e">
        <f aca="false">AVERAGE(C2098:C2104)</f>
        <v>#DIV/0!</v>
      </c>
      <c r="F2104" s="306" t="e">
        <f aca="false">AVERAGE(C2074:C2104)</f>
        <v>#DIV/0!</v>
      </c>
    </row>
    <row r="2105" customFormat="false" ht="11.25" hidden="false" customHeight="false" outlineLevel="0" collapsed="false">
      <c r="A2105" s="199" t="n">
        <v>37647</v>
      </c>
      <c r="B2105" s="192" t="n">
        <v>37647</v>
      </c>
      <c r="C2105" s="306" t="str">
        <f aca="false">VLOOKUP($B2105,data!$A$6:$M$15000,12)</f>
        <v>N/A</v>
      </c>
      <c r="D2105" s="9" t="n">
        <f aca="false">IF(B2105&lt;&gt;"",MONTH(B2105),0)</f>
        <v>1</v>
      </c>
      <c r="E2105" s="306" t="e">
        <f aca="false">AVERAGE(C2099:C2105)</f>
        <v>#DIV/0!</v>
      </c>
      <c r="F2105" s="306" t="e">
        <f aca="false">AVERAGE(C2075:C2105)</f>
        <v>#DIV/0!</v>
      </c>
    </row>
    <row r="2106" customFormat="false" ht="11.25" hidden="false" customHeight="false" outlineLevel="0" collapsed="false">
      <c r="A2106" s="199" t="n">
        <v>37648</v>
      </c>
      <c r="B2106" s="192" t="n">
        <v>37648</v>
      </c>
      <c r="C2106" s="306" t="str">
        <f aca="false">VLOOKUP($B2106,data!$A$6:$M$15000,12)</f>
        <v>N/A</v>
      </c>
      <c r="D2106" s="9" t="n">
        <f aca="false">IF(B2106&lt;&gt;"",MONTH(B2106),0)</f>
        <v>1</v>
      </c>
      <c r="E2106" s="306" t="e">
        <f aca="false">AVERAGE(C2100:C2106)</f>
        <v>#DIV/0!</v>
      </c>
      <c r="F2106" s="306" t="e">
        <f aca="false">AVERAGE(C2076:C2106)</f>
        <v>#DIV/0!</v>
      </c>
    </row>
    <row r="2107" customFormat="false" ht="11.25" hidden="false" customHeight="false" outlineLevel="0" collapsed="false">
      <c r="A2107" s="199" t="n">
        <v>37649</v>
      </c>
      <c r="B2107" s="192" t="n">
        <v>37649</v>
      </c>
      <c r="C2107" s="306" t="str">
        <f aca="false">VLOOKUP($B2107,data!$A$6:$M$15000,12)</f>
        <v>N/A</v>
      </c>
      <c r="D2107" s="9" t="n">
        <f aca="false">IF(B2107&lt;&gt;"",MONTH(B2107),0)</f>
        <v>1</v>
      </c>
      <c r="E2107" s="306" t="e">
        <f aca="false">AVERAGE(C2101:C2107)</f>
        <v>#DIV/0!</v>
      </c>
      <c r="F2107" s="306" t="e">
        <f aca="false">AVERAGE(C2077:C2107)</f>
        <v>#DIV/0!</v>
      </c>
    </row>
    <row r="2108" customFormat="false" ht="11.25" hidden="false" customHeight="false" outlineLevel="0" collapsed="false">
      <c r="A2108" s="199" t="n">
        <v>37650</v>
      </c>
      <c r="B2108" s="192" t="n">
        <v>37650</v>
      </c>
      <c r="C2108" s="306" t="str">
        <f aca="false">VLOOKUP($B2108,data!$A$6:$M$15000,12)</f>
        <v>N/A</v>
      </c>
      <c r="D2108" s="9" t="n">
        <f aca="false">IF(B2108&lt;&gt;"",MONTH(B2108),0)</f>
        <v>1</v>
      </c>
      <c r="E2108" s="306" t="e">
        <f aca="false">AVERAGE(C2102:C2108)</f>
        <v>#DIV/0!</v>
      </c>
      <c r="F2108" s="306" t="e">
        <f aca="false">AVERAGE(C2078:C2108)</f>
        <v>#DIV/0!</v>
      </c>
    </row>
    <row r="2109" customFormat="false" ht="11.25" hidden="false" customHeight="false" outlineLevel="0" collapsed="false">
      <c r="A2109" s="199" t="n">
        <v>37651</v>
      </c>
      <c r="B2109" s="192" t="n">
        <v>37651</v>
      </c>
      <c r="C2109" s="306" t="str">
        <f aca="false">VLOOKUP($B2109,data!$A$6:$M$15000,12)</f>
        <v>N/A</v>
      </c>
      <c r="D2109" s="9" t="n">
        <f aca="false">IF(B2109&lt;&gt;"",MONTH(B2109),0)</f>
        <v>1</v>
      </c>
      <c r="E2109" s="306" t="e">
        <f aca="false">AVERAGE(C2103:C2109)</f>
        <v>#DIV/0!</v>
      </c>
      <c r="F2109" s="306" t="e">
        <f aca="false">AVERAGE(C2079:C2109)</f>
        <v>#DIV/0!</v>
      </c>
    </row>
    <row r="2110" customFormat="false" ht="11.25" hidden="false" customHeight="false" outlineLevel="0" collapsed="false">
      <c r="A2110" s="199" t="n">
        <v>37652</v>
      </c>
      <c r="B2110" s="192" t="n">
        <v>37652</v>
      </c>
      <c r="C2110" s="306" t="str">
        <f aca="false">VLOOKUP($B2110,data!$A$6:$M$15000,12)</f>
        <v>N/A</v>
      </c>
      <c r="D2110" s="9" t="n">
        <f aca="false">IF(B2110&lt;&gt;"",MONTH(B2110),0)</f>
        <v>1</v>
      </c>
      <c r="E2110" s="306" t="e">
        <f aca="false">AVERAGE(C2104:C2110)</f>
        <v>#DIV/0!</v>
      </c>
      <c r="F2110" s="306" t="e">
        <f aca="false">AVERAGE(C2080:C2110)</f>
        <v>#DIV/0!</v>
      </c>
    </row>
    <row r="2111" customFormat="false" ht="11.25" hidden="false" customHeight="false" outlineLevel="0" collapsed="false">
      <c r="A2111" s="199" t="n">
        <v>37653</v>
      </c>
      <c r="B2111" s="192" t="n">
        <v>37653</v>
      </c>
      <c r="C2111" s="306" t="str">
        <f aca="false">VLOOKUP($B2111,data!$A$6:$M$15000,12)</f>
        <v>N/A</v>
      </c>
      <c r="D2111" s="9" t="n">
        <f aca="false">IF(B2111&lt;&gt;"",MONTH(B2111),0)</f>
        <v>2</v>
      </c>
      <c r="E2111" s="306" t="e">
        <f aca="false">AVERAGE(C2105:C2111)</f>
        <v>#DIV/0!</v>
      </c>
      <c r="F2111" s="306" t="e">
        <f aca="false">AVERAGE(C2081:C2111)</f>
        <v>#DIV/0!</v>
      </c>
    </row>
    <row r="2112" customFormat="false" ht="11.25" hidden="false" customHeight="false" outlineLevel="0" collapsed="false">
      <c r="A2112" s="199" t="n">
        <v>37654</v>
      </c>
      <c r="B2112" s="192" t="n">
        <v>37654</v>
      </c>
      <c r="C2112" s="306" t="str">
        <f aca="false">VLOOKUP($B2112,data!$A$6:$M$15000,12)</f>
        <v>N/A</v>
      </c>
      <c r="D2112" s="9" t="n">
        <f aca="false">IF(B2112&lt;&gt;"",MONTH(B2112),0)</f>
        <v>2</v>
      </c>
      <c r="E2112" s="306" t="e">
        <f aca="false">AVERAGE(C2106:C2112)</f>
        <v>#DIV/0!</v>
      </c>
      <c r="F2112" s="306" t="e">
        <f aca="false">AVERAGE(C2082:C2112)</f>
        <v>#DIV/0!</v>
      </c>
    </row>
    <row r="2113" customFormat="false" ht="11.25" hidden="false" customHeight="false" outlineLevel="0" collapsed="false">
      <c r="A2113" s="199" t="n">
        <v>37655</v>
      </c>
      <c r="B2113" s="192" t="n">
        <v>37655</v>
      </c>
      <c r="C2113" s="306" t="str">
        <f aca="false">VLOOKUP($B2113,data!$A$6:$M$15000,12)</f>
        <v>N/A</v>
      </c>
      <c r="D2113" s="9" t="n">
        <f aca="false">IF(B2113&lt;&gt;"",MONTH(B2113),0)</f>
        <v>2</v>
      </c>
      <c r="E2113" s="306" t="e">
        <f aca="false">AVERAGE(C2107:C2113)</f>
        <v>#DIV/0!</v>
      </c>
      <c r="F2113" s="306" t="e">
        <f aca="false">AVERAGE(C2083:C2113)</f>
        <v>#DIV/0!</v>
      </c>
    </row>
    <row r="2114" customFormat="false" ht="11.25" hidden="false" customHeight="false" outlineLevel="0" collapsed="false">
      <c r="A2114" s="199" t="n">
        <v>37656</v>
      </c>
      <c r="B2114" s="192" t="n">
        <v>37656</v>
      </c>
      <c r="C2114" s="306" t="str">
        <f aca="false">VLOOKUP($B2114,data!$A$6:$M$15000,12)</f>
        <v>N/A</v>
      </c>
      <c r="D2114" s="9" t="n">
        <f aca="false">IF(B2114&lt;&gt;"",MONTH(B2114),0)</f>
        <v>2</v>
      </c>
      <c r="E2114" s="306" t="e">
        <f aca="false">AVERAGE(C2108:C2114)</f>
        <v>#DIV/0!</v>
      </c>
      <c r="F2114" s="306" t="e">
        <f aca="false">AVERAGE(C2084:C2114)</f>
        <v>#DIV/0!</v>
      </c>
    </row>
    <row r="2115" customFormat="false" ht="11.25" hidden="false" customHeight="false" outlineLevel="0" collapsed="false">
      <c r="A2115" s="199" t="n">
        <v>37657</v>
      </c>
      <c r="B2115" s="192" t="n">
        <v>37657</v>
      </c>
      <c r="C2115" s="306" t="str">
        <f aca="false">VLOOKUP($B2115,data!$A$6:$M$15000,12)</f>
        <v>N/A</v>
      </c>
      <c r="D2115" s="9" t="n">
        <f aca="false">IF(B2115&lt;&gt;"",MONTH(B2115),0)</f>
        <v>2</v>
      </c>
      <c r="E2115" s="306" t="e">
        <f aca="false">AVERAGE(C2109:C2115)</f>
        <v>#DIV/0!</v>
      </c>
      <c r="F2115" s="306" t="e">
        <f aca="false">AVERAGE(C2085:C2115)</f>
        <v>#DIV/0!</v>
      </c>
    </row>
    <row r="2116" customFormat="false" ht="11.25" hidden="false" customHeight="false" outlineLevel="0" collapsed="false">
      <c r="A2116" s="199" t="n">
        <v>37658</v>
      </c>
      <c r="B2116" s="192" t="n">
        <v>37658</v>
      </c>
      <c r="C2116" s="306" t="str">
        <f aca="false">VLOOKUP($B2116,data!$A$6:$M$15000,12)</f>
        <v>N/A</v>
      </c>
      <c r="D2116" s="9" t="n">
        <f aca="false">IF(B2116&lt;&gt;"",MONTH(B2116),0)</f>
        <v>2</v>
      </c>
      <c r="E2116" s="306" t="e">
        <f aca="false">AVERAGE(C2110:C2116)</f>
        <v>#DIV/0!</v>
      </c>
      <c r="F2116" s="306" t="e">
        <f aca="false">AVERAGE(C2086:C2116)</f>
        <v>#DIV/0!</v>
      </c>
    </row>
    <row r="2117" customFormat="false" ht="11.25" hidden="false" customHeight="false" outlineLevel="0" collapsed="false">
      <c r="A2117" s="199" t="n">
        <v>37659</v>
      </c>
      <c r="B2117" s="192" t="n">
        <v>37659</v>
      </c>
      <c r="C2117" s="306" t="str">
        <f aca="false">VLOOKUP($B2117,data!$A$6:$M$15000,12)</f>
        <v>N/A</v>
      </c>
      <c r="D2117" s="9" t="n">
        <f aca="false">IF(B2117&lt;&gt;"",MONTH(B2117),0)</f>
        <v>2</v>
      </c>
      <c r="E2117" s="306" t="e">
        <f aca="false">AVERAGE(C2111:C2117)</f>
        <v>#DIV/0!</v>
      </c>
      <c r="F2117" s="306" t="e">
        <f aca="false">AVERAGE(C2087:C2117)</f>
        <v>#DIV/0!</v>
      </c>
    </row>
    <row r="2118" customFormat="false" ht="11.25" hidden="false" customHeight="false" outlineLevel="0" collapsed="false">
      <c r="A2118" s="199" t="n">
        <v>37660</v>
      </c>
      <c r="B2118" s="192" t="n">
        <v>37660</v>
      </c>
      <c r="C2118" s="306" t="str">
        <f aca="false">VLOOKUP($B2118,data!$A$6:$M$15000,12)</f>
        <v>N/A</v>
      </c>
      <c r="D2118" s="9" t="n">
        <f aca="false">IF(B2118&lt;&gt;"",MONTH(B2118),0)</f>
        <v>2</v>
      </c>
      <c r="E2118" s="306" t="e">
        <f aca="false">AVERAGE(C2112:C2118)</f>
        <v>#DIV/0!</v>
      </c>
      <c r="F2118" s="306" t="e">
        <f aca="false">AVERAGE(C2088:C2118)</f>
        <v>#DIV/0!</v>
      </c>
    </row>
    <row r="2119" customFormat="false" ht="11.25" hidden="false" customHeight="false" outlineLevel="0" collapsed="false">
      <c r="A2119" s="199" t="n">
        <v>37661</v>
      </c>
      <c r="B2119" s="192" t="n">
        <v>37661</v>
      </c>
      <c r="C2119" s="306" t="str">
        <f aca="false">VLOOKUP($B2119,data!$A$6:$M$15000,12)</f>
        <v>N/A</v>
      </c>
      <c r="D2119" s="9" t="n">
        <f aca="false">IF(B2119&lt;&gt;"",MONTH(B2119),0)</f>
        <v>2</v>
      </c>
      <c r="E2119" s="306" t="e">
        <f aca="false">AVERAGE(C2113:C2119)</f>
        <v>#DIV/0!</v>
      </c>
      <c r="F2119" s="306" t="e">
        <f aca="false">AVERAGE(C2089:C2119)</f>
        <v>#DIV/0!</v>
      </c>
    </row>
    <row r="2120" customFormat="false" ht="11.25" hidden="false" customHeight="false" outlineLevel="0" collapsed="false">
      <c r="A2120" s="199" t="n">
        <v>37662</v>
      </c>
      <c r="B2120" s="192" t="n">
        <v>37662</v>
      </c>
      <c r="C2120" s="306" t="str">
        <f aca="false">VLOOKUP($B2120,data!$A$6:$M$15000,12)</f>
        <v>N/A</v>
      </c>
      <c r="D2120" s="9" t="n">
        <f aca="false">IF(B2120&lt;&gt;"",MONTH(B2120),0)</f>
        <v>2</v>
      </c>
      <c r="E2120" s="306" t="e">
        <f aca="false">AVERAGE(C2114:C2120)</f>
        <v>#DIV/0!</v>
      </c>
      <c r="F2120" s="306" t="e">
        <f aca="false">AVERAGE(C2090:C2120)</f>
        <v>#DIV/0!</v>
      </c>
    </row>
    <row r="2121" customFormat="false" ht="11.25" hidden="false" customHeight="false" outlineLevel="0" collapsed="false">
      <c r="A2121" s="199" t="n">
        <v>37663</v>
      </c>
      <c r="B2121" s="192" t="n">
        <v>37663</v>
      </c>
      <c r="C2121" s="306" t="str">
        <f aca="false">VLOOKUP($B2121,data!$A$6:$M$15000,12)</f>
        <v>N/A</v>
      </c>
      <c r="D2121" s="9" t="n">
        <f aca="false">IF(B2121&lt;&gt;"",MONTH(B2121),0)</f>
        <v>2</v>
      </c>
      <c r="E2121" s="306" t="e">
        <f aca="false">AVERAGE(C2115:C2121)</f>
        <v>#DIV/0!</v>
      </c>
      <c r="F2121" s="306" t="e">
        <f aca="false">AVERAGE(C2091:C2121)</f>
        <v>#DIV/0!</v>
      </c>
    </row>
    <row r="2122" customFormat="false" ht="11.25" hidden="false" customHeight="false" outlineLevel="0" collapsed="false">
      <c r="A2122" s="199" t="n">
        <v>37664</v>
      </c>
      <c r="B2122" s="192" t="n">
        <v>37664</v>
      </c>
      <c r="C2122" s="306" t="str">
        <f aca="false">VLOOKUP($B2122,data!$A$6:$M$15000,12)</f>
        <v>N/A</v>
      </c>
      <c r="D2122" s="9" t="n">
        <f aca="false">IF(B2122&lt;&gt;"",MONTH(B2122),0)</f>
        <v>2</v>
      </c>
      <c r="E2122" s="306" t="e">
        <f aca="false">AVERAGE(C2116:C2122)</f>
        <v>#DIV/0!</v>
      </c>
      <c r="F2122" s="306" t="e">
        <f aca="false">AVERAGE(C2092:C2122)</f>
        <v>#DIV/0!</v>
      </c>
    </row>
    <row r="2123" customFormat="false" ht="11.25" hidden="false" customHeight="false" outlineLevel="0" collapsed="false">
      <c r="A2123" s="199" t="n">
        <v>37665</v>
      </c>
      <c r="B2123" s="192" t="n">
        <v>37665</v>
      </c>
      <c r="C2123" s="306" t="str">
        <f aca="false">VLOOKUP($B2123,data!$A$6:$M$15000,12)</f>
        <v>N/A</v>
      </c>
      <c r="D2123" s="9" t="n">
        <f aca="false">IF(B2123&lt;&gt;"",MONTH(B2123),0)</f>
        <v>2</v>
      </c>
      <c r="E2123" s="306" t="e">
        <f aca="false">AVERAGE(C2117:C2123)</f>
        <v>#DIV/0!</v>
      </c>
      <c r="F2123" s="306" t="e">
        <f aca="false">AVERAGE(C2093:C2123)</f>
        <v>#DIV/0!</v>
      </c>
    </row>
    <row r="2124" customFormat="false" ht="11.25" hidden="false" customHeight="false" outlineLevel="0" collapsed="false">
      <c r="A2124" s="199" t="n">
        <v>37666</v>
      </c>
      <c r="B2124" s="192" t="n">
        <v>37666</v>
      </c>
      <c r="C2124" s="306" t="str">
        <f aca="false">VLOOKUP($B2124,data!$A$6:$M$15000,12)</f>
        <v>N/A</v>
      </c>
      <c r="D2124" s="9" t="n">
        <f aca="false">IF(B2124&lt;&gt;"",MONTH(B2124),0)</f>
        <v>2</v>
      </c>
      <c r="E2124" s="306" t="e">
        <f aca="false">AVERAGE(C2118:C2124)</f>
        <v>#DIV/0!</v>
      </c>
      <c r="F2124" s="306" t="e">
        <f aca="false">AVERAGE(C2094:C2124)</f>
        <v>#DIV/0!</v>
      </c>
    </row>
    <row r="2125" customFormat="false" ht="11.25" hidden="false" customHeight="false" outlineLevel="0" collapsed="false">
      <c r="A2125" s="199" t="n">
        <v>37667</v>
      </c>
      <c r="B2125" s="192" t="n">
        <v>37667</v>
      </c>
      <c r="C2125" s="306" t="str">
        <f aca="false">VLOOKUP($B2125,data!$A$6:$M$15000,12)</f>
        <v>N/A</v>
      </c>
      <c r="D2125" s="9" t="n">
        <f aca="false">IF(B2125&lt;&gt;"",MONTH(B2125),0)</f>
        <v>2</v>
      </c>
      <c r="E2125" s="306" t="e">
        <f aca="false">AVERAGE(C2119:C2125)</f>
        <v>#DIV/0!</v>
      </c>
      <c r="F2125" s="306" t="e">
        <f aca="false">AVERAGE(C2095:C2125)</f>
        <v>#DIV/0!</v>
      </c>
    </row>
    <row r="2126" customFormat="false" ht="11.25" hidden="false" customHeight="false" outlineLevel="0" collapsed="false">
      <c r="A2126" s="199" t="n">
        <v>37668</v>
      </c>
      <c r="B2126" s="192" t="n">
        <v>37668</v>
      </c>
      <c r="C2126" s="306" t="str">
        <f aca="false">VLOOKUP($B2126,data!$A$6:$M$15000,12)</f>
        <v>N/A</v>
      </c>
      <c r="D2126" s="9" t="n">
        <f aca="false">IF(B2126&lt;&gt;"",MONTH(B2126),0)</f>
        <v>2</v>
      </c>
      <c r="E2126" s="306" t="e">
        <f aca="false">AVERAGE(C2120:C2126)</f>
        <v>#DIV/0!</v>
      </c>
      <c r="F2126" s="306" t="e">
        <f aca="false">AVERAGE(C2096:C2126)</f>
        <v>#DIV/0!</v>
      </c>
    </row>
    <row r="2127" customFormat="false" ht="11.25" hidden="false" customHeight="false" outlineLevel="0" collapsed="false">
      <c r="A2127" s="199" t="n">
        <v>37669</v>
      </c>
      <c r="B2127" s="192" t="n">
        <v>37669</v>
      </c>
      <c r="C2127" s="306" t="str">
        <f aca="false">VLOOKUP($B2127,data!$A$6:$M$15000,12)</f>
        <v>N/A</v>
      </c>
      <c r="D2127" s="9" t="n">
        <f aca="false">IF(B2127&lt;&gt;"",MONTH(B2127),0)</f>
        <v>2</v>
      </c>
      <c r="E2127" s="306" t="e">
        <f aca="false">AVERAGE(C2121:C2127)</f>
        <v>#DIV/0!</v>
      </c>
      <c r="F2127" s="306" t="e">
        <f aca="false">AVERAGE(C2097:C2127)</f>
        <v>#DIV/0!</v>
      </c>
    </row>
    <row r="2128" customFormat="false" ht="11.25" hidden="false" customHeight="false" outlineLevel="0" collapsed="false">
      <c r="A2128" s="199" t="n">
        <v>37670</v>
      </c>
      <c r="B2128" s="192" t="n">
        <v>37670</v>
      </c>
      <c r="C2128" s="306" t="str">
        <f aca="false">VLOOKUP($B2128,data!$A$6:$M$15000,12)</f>
        <v>N/A</v>
      </c>
      <c r="D2128" s="9" t="n">
        <f aca="false">IF(B2128&lt;&gt;"",MONTH(B2128),0)</f>
        <v>2</v>
      </c>
      <c r="E2128" s="306" t="e">
        <f aca="false">AVERAGE(C2122:C2128)</f>
        <v>#DIV/0!</v>
      </c>
      <c r="F2128" s="306" t="e">
        <f aca="false">AVERAGE(C2098:C2128)</f>
        <v>#DIV/0!</v>
      </c>
    </row>
    <row r="2129" customFormat="false" ht="11.25" hidden="false" customHeight="false" outlineLevel="0" collapsed="false">
      <c r="A2129" s="199" t="n">
        <v>37671</v>
      </c>
      <c r="B2129" s="192" t="n">
        <v>37671</v>
      </c>
      <c r="C2129" s="306" t="str">
        <f aca="false">VLOOKUP($B2129,data!$A$6:$M$15000,12)</f>
        <v>N/A</v>
      </c>
      <c r="D2129" s="9" t="n">
        <f aca="false">IF(B2129&lt;&gt;"",MONTH(B2129),0)</f>
        <v>2</v>
      </c>
      <c r="E2129" s="306" t="e">
        <f aca="false">AVERAGE(C2123:C2129)</f>
        <v>#DIV/0!</v>
      </c>
      <c r="F2129" s="306" t="e">
        <f aca="false">AVERAGE(C2099:C2129)</f>
        <v>#DIV/0!</v>
      </c>
    </row>
    <row r="2130" customFormat="false" ht="11.25" hidden="false" customHeight="false" outlineLevel="0" collapsed="false">
      <c r="A2130" s="199" t="n">
        <v>37672</v>
      </c>
      <c r="B2130" s="192" t="n">
        <v>37672</v>
      </c>
      <c r="C2130" s="306" t="str">
        <f aca="false">VLOOKUP($B2130,data!$A$6:$M$15000,12)</f>
        <v>N/A</v>
      </c>
      <c r="D2130" s="9" t="n">
        <f aca="false">IF(B2130&lt;&gt;"",MONTH(B2130),0)</f>
        <v>2</v>
      </c>
      <c r="E2130" s="306" t="e">
        <f aca="false">AVERAGE(C2124:C2130)</f>
        <v>#DIV/0!</v>
      </c>
      <c r="F2130" s="306" t="e">
        <f aca="false">AVERAGE(C2100:C2130)</f>
        <v>#DIV/0!</v>
      </c>
    </row>
    <row r="2131" customFormat="false" ht="11.25" hidden="false" customHeight="false" outlineLevel="0" collapsed="false">
      <c r="A2131" s="199" t="n">
        <v>37673</v>
      </c>
      <c r="B2131" s="192" t="n">
        <v>37673</v>
      </c>
      <c r="C2131" s="306" t="str">
        <f aca="false">VLOOKUP($B2131,data!$A$6:$M$15000,12)</f>
        <v>N/A</v>
      </c>
      <c r="D2131" s="9" t="n">
        <f aca="false">IF(B2131&lt;&gt;"",MONTH(B2131),0)</f>
        <v>2</v>
      </c>
      <c r="E2131" s="306" t="e">
        <f aca="false">AVERAGE(C2125:C2131)</f>
        <v>#DIV/0!</v>
      </c>
      <c r="F2131" s="306" t="e">
        <f aca="false">AVERAGE(C2101:C2131)</f>
        <v>#DIV/0!</v>
      </c>
    </row>
    <row r="2132" customFormat="false" ht="11.25" hidden="false" customHeight="false" outlineLevel="0" collapsed="false">
      <c r="A2132" s="199" t="n">
        <v>37674</v>
      </c>
      <c r="B2132" s="192" t="n">
        <v>37674</v>
      </c>
      <c r="C2132" s="306" t="str">
        <f aca="false">VLOOKUP($B2132,data!$A$6:$M$15000,12)</f>
        <v>N/A</v>
      </c>
      <c r="D2132" s="9" t="n">
        <f aca="false">IF(B2132&lt;&gt;"",MONTH(B2132),0)</f>
        <v>2</v>
      </c>
      <c r="E2132" s="306" t="e">
        <f aca="false">AVERAGE(C2126:C2132)</f>
        <v>#DIV/0!</v>
      </c>
      <c r="F2132" s="306" t="e">
        <f aca="false">AVERAGE(C2102:C2132)</f>
        <v>#DIV/0!</v>
      </c>
    </row>
    <row r="2133" customFormat="false" ht="11.25" hidden="false" customHeight="false" outlineLevel="0" collapsed="false">
      <c r="A2133" s="199" t="n">
        <v>37675</v>
      </c>
      <c r="B2133" s="192" t="n">
        <v>37675</v>
      </c>
      <c r="C2133" s="306" t="str">
        <f aca="false">VLOOKUP($B2133,data!$A$6:$M$15000,12)</f>
        <v>N/A</v>
      </c>
      <c r="D2133" s="9" t="n">
        <f aca="false">IF(B2133&lt;&gt;"",MONTH(B2133),0)</f>
        <v>2</v>
      </c>
      <c r="E2133" s="306" t="e">
        <f aca="false">AVERAGE(C2127:C2133)</f>
        <v>#DIV/0!</v>
      </c>
      <c r="F2133" s="306" t="e">
        <f aca="false">AVERAGE(C2103:C2133)</f>
        <v>#DIV/0!</v>
      </c>
    </row>
    <row r="2134" customFormat="false" ht="11.25" hidden="false" customHeight="false" outlineLevel="0" collapsed="false">
      <c r="A2134" s="199" t="n">
        <v>37676</v>
      </c>
      <c r="B2134" s="192" t="n">
        <v>37676</v>
      </c>
      <c r="C2134" s="306" t="str">
        <f aca="false">VLOOKUP($B2134,data!$A$6:$M$15000,12)</f>
        <v>N/A</v>
      </c>
      <c r="D2134" s="9" t="n">
        <f aca="false">IF(B2134&lt;&gt;"",MONTH(B2134),0)</f>
        <v>2</v>
      </c>
      <c r="E2134" s="306" t="e">
        <f aca="false">AVERAGE(C2128:C2134)</f>
        <v>#DIV/0!</v>
      </c>
      <c r="F2134" s="306" t="e">
        <f aca="false">AVERAGE(C2104:C2134)</f>
        <v>#DIV/0!</v>
      </c>
    </row>
    <row r="2135" customFormat="false" ht="11.25" hidden="false" customHeight="false" outlineLevel="0" collapsed="false">
      <c r="A2135" s="199" t="n">
        <v>37677</v>
      </c>
      <c r="B2135" s="192" t="n">
        <v>37677</v>
      </c>
      <c r="C2135" s="306" t="str">
        <f aca="false">VLOOKUP($B2135,data!$A$6:$M$15000,12)</f>
        <v>N/A</v>
      </c>
      <c r="D2135" s="9" t="n">
        <f aca="false">IF(B2135&lt;&gt;"",MONTH(B2135),0)</f>
        <v>2</v>
      </c>
      <c r="E2135" s="306" t="e">
        <f aca="false">AVERAGE(C2129:C2135)</f>
        <v>#DIV/0!</v>
      </c>
      <c r="F2135" s="306" t="e">
        <f aca="false">AVERAGE(C2105:C2135)</f>
        <v>#DIV/0!</v>
      </c>
    </row>
    <row r="2136" customFormat="false" ht="11.25" hidden="false" customHeight="false" outlineLevel="0" collapsed="false">
      <c r="A2136" s="199" t="n">
        <v>37678</v>
      </c>
      <c r="B2136" s="192" t="n">
        <v>37678</v>
      </c>
      <c r="C2136" s="306" t="str">
        <f aca="false">VLOOKUP($B2136,data!$A$6:$M$15000,12)</f>
        <v>N/A</v>
      </c>
      <c r="D2136" s="9" t="n">
        <f aca="false">IF(B2136&lt;&gt;"",MONTH(B2136),0)</f>
        <v>2</v>
      </c>
      <c r="E2136" s="306" t="e">
        <f aca="false">AVERAGE(C2130:C2136)</f>
        <v>#DIV/0!</v>
      </c>
      <c r="F2136" s="306" t="e">
        <f aca="false">AVERAGE(C2106:C2136)</f>
        <v>#DIV/0!</v>
      </c>
    </row>
    <row r="2137" customFormat="false" ht="11.25" hidden="false" customHeight="false" outlineLevel="0" collapsed="false">
      <c r="A2137" s="199" t="n">
        <v>37679</v>
      </c>
      <c r="B2137" s="192" t="n">
        <v>37679</v>
      </c>
      <c r="C2137" s="306" t="str">
        <f aca="false">VLOOKUP($B2137,data!$A$6:$M$15000,12)</f>
        <v>N/A</v>
      </c>
      <c r="D2137" s="9" t="n">
        <f aca="false">IF(B2137&lt;&gt;"",MONTH(B2137),0)</f>
        <v>2</v>
      </c>
      <c r="E2137" s="306" t="e">
        <f aca="false">AVERAGE(C2131:C2137)</f>
        <v>#DIV/0!</v>
      </c>
      <c r="F2137" s="306" t="e">
        <f aca="false">AVERAGE(C2107:C2137)</f>
        <v>#DIV/0!</v>
      </c>
    </row>
    <row r="2138" customFormat="false" ht="11.25" hidden="false" customHeight="false" outlineLevel="0" collapsed="false">
      <c r="A2138" s="199" t="n">
        <v>37680</v>
      </c>
      <c r="B2138" s="192" t="n">
        <v>37680</v>
      </c>
      <c r="C2138" s="306" t="str">
        <f aca="false">VLOOKUP($B2138,data!$A$6:$M$15000,12)</f>
        <v>N/A</v>
      </c>
      <c r="D2138" s="9" t="n">
        <f aca="false">IF(B2138&lt;&gt;"",MONTH(B2138),0)</f>
        <v>2</v>
      </c>
      <c r="E2138" s="306" t="e">
        <f aca="false">AVERAGE(C2132:C2138)</f>
        <v>#DIV/0!</v>
      </c>
      <c r="F2138" s="306" t="e">
        <f aca="false">AVERAGE(C2108:C2138)</f>
        <v>#DIV/0!</v>
      </c>
    </row>
    <row r="2139" customFormat="false" ht="11.25" hidden="false" customHeight="false" outlineLevel="0" collapsed="false">
      <c r="A2139" s="199" t="n">
        <v>37681</v>
      </c>
      <c r="B2139" s="192" t="n">
        <v>37681</v>
      </c>
      <c r="C2139" s="306" t="str">
        <f aca="false">VLOOKUP($B2139,data!$A$6:$M$15000,12)</f>
        <v>N/A</v>
      </c>
      <c r="D2139" s="9" t="n">
        <f aca="false">IF(B2139&lt;&gt;"",MONTH(B2139),0)</f>
        <v>3</v>
      </c>
      <c r="E2139" s="306" t="e">
        <f aca="false">AVERAGE(C2133:C2139)</f>
        <v>#DIV/0!</v>
      </c>
      <c r="F2139" s="306" t="e">
        <f aca="false">AVERAGE(C2109:C2139)</f>
        <v>#DIV/0!</v>
      </c>
    </row>
    <row r="2140" customFormat="false" ht="11.25" hidden="false" customHeight="false" outlineLevel="0" collapsed="false">
      <c r="A2140" s="199" t="n">
        <v>37682</v>
      </c>
      <c r="B2140" s="192" t="n">
        <v>37682</v>
      </c>
      <c r="C2140" s="306" t="str">
        <f aca="false">VLOOKUP($B2140,data!$A$6:$M$15000,12)</f>
        <v>N/A</v>
      </c>
      <c r="D2140" s="9" t="n">
        <f aca="false">IF(B2140&lt;&gt;"",MONTH(B2140),0)</f>
        <v>3</v>
      </c>
      <c r="E2140" s="306" t="e">
        <f aca="false">AVERAGE(C2134:C2140)</f>
        <v>#DIV/0!</v>
      </c>
      <c r="F2140" s="306" t="e">
        <f aca="false">AVERAGE(C2110:C2140)</f>
        <v>#DIV/0!</v>
      </c>
    </row>
    <row r="2141" customFormat="false" ht="11.25" hidden="false" customHeight="false" outlineLevel="0" collapsed="false">
      <c r="A2141" s="199" t="n">
        <v>37683</v>
      </c>
      <c r="B2141" s="192" t="n">
        <v>37683</v>
      </c>
      <c r="C2141" s="306" t="str">
        <f aca="false">VLOOKUP($B2141,data!$A$6:$M$15000,12)</f>
        <v>N/A</v>
      </c>
      <c r="D2141" s="9" t="n">
        <f aca="false">IF(B2141&lt;&gt;"",MONTH(B2141),0)</f>
        <v>3</v>
      </c>
      <c r="E2141" s="306" t="e">
        <f aca="false">AVERAGE(C2135:C2141)</f>
        <v>#DIV/0!</v>
      </c>
      <c r="F2141" s="306" t="e">
        <f aca="false">AVERAGE(C2111:C2141)</f>
        <v>#DIV/0!</v>
      </c>
    </row>
    <row r="2142" customFormat="false" ht="11.25" hidden="false" customHeight="false" outlineLevel="0" collapsed="false">
      <c r="A2142" s="199" t="n">
        <v>37684</v>
      </c>
      <c r="B2142" s="192" t="n">
        <v>37684</v>
      </c>
      <c r="C2142" s="306" t="str">
        <f aca="false">VLOOKUP($B2142,data!$A$6:$M$15000,12)</f>
        <v>N/A</v>
      </c>
      <c r="D2142" s="9" t="n">
        <f aca="false">IF(B2142&lt;&gt;"",MONTH(B2142),0)</f>
        <v>3</v>
      </c>
      <c r="E2142" s="306" t="e">
        <f aca="false">AVERAGE(C2136:C2142)</f>
        <v>#DIV/0!</v>
      </c>
      <c r="F2142" s="306" t="e">
        <f aca="false">AVERAGE(C2112:C2142)</f>
        <v>#DIV/0!</v>
      </c>
    </row>
    <row r="2143" customFormat="false" ht="11.25" hidden="false" customHeight="false" outlineLevel="0" collapsed="false">
      <c r="A2143" s="199" t="n">
        <v>37685</v>
      </c>
      <c r="B2143" s="192" t="n">
        <v>37685</v>
      </c>
      <c r="C2143" s="306" t="str">
        <f aca="false">VLOOKUP($B2143,data!$A$6:$M$15000,12)</f>
        <v>N/A</v>
      </c>
      <c r="D2143" s="9" t="n">
        <f aca="false">IF(B2143&lt;&gt;"",MONTH(B2143),0)</f>
        <v>3</v>
      </c>
      <c r="E2143" s="306" t="e">
        <f aca="false">AVERAGE(C2137:C2143)</f>
        <v>#DIV/0!</v>
      </c>
      <c r="F2143" s="306" t="e">
        <f aca="false">AVERAGE(C2113:C2143)</f>
        <v>#DIV/0!</v>
      </c>
    </row>
    <row r="2144" customFormat="false" ht="11.25" hidden="false" customHeight="false" outlineLevel="0" collapsed="false">
      <c r="A2144" s="199" t="n">
        <v>37686</v>
      </c>
      <c r="B2144" s="192" t="n">
        <v>37686</v>
      </c>
      <c r="C2144" s="306" t="str">
        <f aca="false">VLOOKUP($B2144,data!$A$6:$M$15000,12)</f>
        <v>N/A</v>
      </c>
      <c r="D2144" s="9" t="n">
        <f aca="false">IF(B2144&lt;&gt;"",MONTH(B2144),0)</f>
        <v>3</v>
      </c>
      <c r="E2144" s="306" t="e">
        <f aca="false">AVERAGE(C2138:C2144)</f>
        <v>#DIV/0!</v>
      </c>
      <c r="F2144" s="306" t="e">
        <f aca="false">AVERAGE(C2114:C2144)</f>
        <v>#DIV/0!</v>
      </c>
    </row>
    <row r="2145" customFormat="false" ht="11.25" hidden="false" customHeight="false" outlineLevel="0" collapsed="false">
      <c r="A2145" s="199" t="n">
        <v>37687</v>
      </c>
      <c r="B2145" s="192" t="n">
        <v>37687</v>
      </c>
      <c r="C2145" s="306" t="str">
        <f aca="false">VLOOKUP($B2145,data!$A$6:$M$15000,12)</f>
        <v>N/A</v>
      </c>
      <c r="D2145" s="9" t="n">
        <f aca="false">IF(B2145&lt;&gt;"",MONTH(B2145),0)</f>
        <v>3</v>
      </c>
      <c r="E2145" s="306" t="e">
        <f aca="false">AVERAGE(C2139:C2145)</f>
        <v>#DIV/0!</v>
      </c>
      <c r="F2145" s="306" t="e">
        <f aca="false">AVERAGE(C2115:C2145)</f>
        <v>#DIV/0!</v>
      </c>
    </row>
    <row r="2146" customFormat="false" ht="11.25" hidden="false" customHeight="false" outlineLevel="0" collapsed="false">
      <c r="A2146" s="199" t="n">
        <v>37688</v>
      </c>
      <c r="B2146" s="192" t="n">
        <v>37688</v>
      </c>
      <c r="C2146" s="306" t="str">
        <f aca="false">VLOOKUP($B2146,data!$A$6:$M$15000,12)</f>
        <v>N/A</v>
      </c>
      <c r="D2146" s="9" t="n">
        <f aca="false">IF(B2146&lt;&gt;"",MONTH(B2146),0)</f>
        <v>3</v>
      </c>
      <c r="E2146" s="306" t="e">
        <f aca="false">AVERAGE(C2140:C2146)</f>
        <v>#DIV/0!</v>
      </c>
      <c r="F2146" s="306" t="e">
        <f aca="false">AVERAGE(C2116:C2146)</f>
        <v>#DIV/0!</v>
      </c>
    </row>
    <row r="2147" customFormat="false" ht="11.25" hidden="false" customHeight="false" outlineLevel="0" collapsed="false">
      <c r="A2147" s="199" t="n">
        <v>37689</v>
      </c>
      <c r="B2147" s="192" t="n">
        <v>37689</v>
      </c>
      <c r="C2147" s="306" t="str">
        <f aca="false">VLOOKUP($B2147,data!$A$6:$M$15000,12)</f>
        <v>N/A</v>
      </c>
      <c r="D2147" s="9" t="n">
        <f aca="false">IF(B2147&lt;&gt;"",MONTH(B2147),0)</f>
        <v>3</v>
      </c>
      <c r="E2147" s="306" t="e">
        <f aca="false">AVERAGE(C2141:C2147)</f>
        <v>#DIV/0!</v>
      </c>
      <c r="F2147" s="306" t="e">
        <f aca="false">AVERAGE(C2117:C2147)</f>
        <v>#DIV/0!</v>
      </c>
    </row>
    <row r="2148" customFormat="false" ht="11.25" hidden="false" customHeight="false" outlineLevel="0" collapsed="false">
      <c r="A2148" s="199" t="n">
        <v>37690</v>
      </c>
      <c r="B2148" s="192" t="n">
        <v>37690</v>
      </c>
      <c r="C2148" s="306" t="str">
        <f aca="false">VLOOKUP($B2148,data!$A$6:$M$15000,12)</f>
        <v>N/A</v>
      </c>
      <c r="D2148" s="9" t="n">
        <f aca="false">IF(B2148&lt;&gt;"",MONTH(B2148),0)</f>
        <v>3</v>
      </c>
      <c r="E2148" s="306" t="e">
        <f aca="false">AVERAGE(C2142:C2148)</f>
        <v>#DIV/0!</v>
      </c>
      <c r="F2148" s="306" t="e">
        <f aca="false">AVERAGE(C2118:C2148)</f>
        <v>#DIV/0!</v>
      </c>
    </row>
    <row r="2149" customFormat="false" ht="11.25" hidden="false" customHeight="false" outlineLevel="0" collapsed="false">
      <c r="A2149" s="199" t="n">
        <v>37691</v>
      </c>
      <c r="B2149" s="192" t="n">
        <v>37691</v>
      </c>
      <c r="C2149" s="306" t="str">
        <f aca="false">VLOOKUP($B2149,data!$A$6:$M$15000,12)</f>
        <v>N/A</v>
      </c>
      <c r="D2149" s="9" t="n">
        <f aca="false">IF(B2149&lt;&gt;"",MONTH(B2149),0)</f>
        <v>3</v>
      </c>
      <c r="E2149" s="306" t="e">
        <f aca="false">AVERAGE(C2143:C2149)</f>
        <v>#DIV/0!</v>
      </c>
      <c r="F2149" s="306" t="e">
        <f aca="false">AVERAGE(C2119:C2149)</f>
        <v>#DIV/0!</v>
      </c>
    </row>
    <row r="2150" customFormat="false" ht="11.25" hidden="false" customHeight="false" outlineLevel="0" collapsed="false">
      <c r="A2150" s="199" t="n">
        <v>37692</v>
      </c>
      <c r="B2150" s="192" t="n">
        <v>37692</v>
      </c>
      <c r="C2150" s="306" t="str">
        <f aca="false">VLOOKUP($B2150,data!$A$6:$M$15000,12)</f>
        <v>N/A</v>
      </c>
      <c r="D2150" s="9" t="n">
        <f aca="false">IF(B2150&lt;&gt;"",MONTH(B2150),0)</f>
        <v>3</v>
      </c>
      <c r="E2150" s="306" t="e">
        <f aca="false">AVERAGE(C2144:C2150)</f>
        <v>#DIV/0!</v>
      </c>
      <c r="F2150" s="306" t="e">
        <f aca="false">AVERAGE(C2120:C2150)</f>
        <v>#DIV/0!</v>
      </c>
    </row>
    <row r="2151" customFormat="false" ht="11.25" hidden="false" customHeight="false" outlineLevel="0" collapsed="false">
      <c r="A2151" s="199" t="n">
        <v>37693</v>
      </c>
      <c r="B2151" s="192" t="n">
        <v>37693</v>
      </c>
      <c r="C2151" s="306" t="str">
        <f aca="false">VLOOKUP($B2151,data!$A$6:$M$15000,12)</f>
        <v>N/A</v>
      </c>
      <c r="D2151" s="9" t="n">
        <f aca="false">IF(B2151&lt;&gt;"",MONTH(B2151),0)</f>
        <v>3</v>
      </c>
      <c r="E2151" s="306" t="e">
        <f aca="false">AVERAGE(C2145:C2151)</f>
        <v>#DIV/0!</v>
      </c>
      <c r="F2151" s="306" t="e">
        <f aca="false">AVERAGE(C2121:C2151)</f>
        <v>#DIV/0!</v>
      </c>
    </row>
    <row r="2152" customFormat="false" ht="11.25" hidden="false" customHeight="false" outlineLevel="0" collapsed="false">
      <c r="A2152" s="199" t="n">
        <v>37694</v>
      </c>
      <c r="B2152" s="192" t="n">
        <v>37694</v>
      </c>
      <c r="C2152" s="306" t="str">
        <f aca="false">VLOOKUP($B2152,data!$A$6:$M$15000,12)</f>
        <v>N/A</v>
      </c>
      <c r="D2152" s="9" t="n">
        <f aca="false">IF(B2152&lt;&gt;"",MONTH(B2152),0)</f>
        <v>3</v>
      </c>
      <c r="E2152" s="306" t="e">
        <f aca="false">AVERAGE(C2146:C2152)</f>
        <v>#DIV/0!</v>
      </c>
      <c r="F2152" s="306" t="e">
        <f aca="false">AVERAGE(C2122:C2152)</f>
        <v>#DIV/0!</v>
      </c>
    </row>
    <row r="2153" customFormat="false" ht="11.25" hidden="false" customHeight="false" outlineLevel="0" collapsed="false">
      <c r="A2153" s="199" t="n">
        <v>37695</v>
      </c>
      <c r="B2153" s="192" t="n">
        <v>37695</v>
      </c>
      <c r="C2153" s="306" t="str">
        <f aca="false">VLOOKUP($B2153,data!$A$6:$M$15000,12)</f>
        <v>N/A</v>
      </c>
      <c r="D2153" s="9" t="n">
        <f aca="false">IF(B2153&lt;&gt;"",MONTH(B2153),0)</f>
        <v>3</v>
      </c>
      <c r="E2153" s="306" t="e">
        <f aca="false">AVERAGE(C2147:C2153)</f>
        <v>#DIV/0!</v>
      </c>
      <c r="F2153" s="306" t="e">
        <f aca="false">AVERAGE(C2123:C2153)</f>
        <v>#DIV/0!</v>
      </c>
    </row>
    <row r="2154" customFormat="false" ht="11.25" hidden="false" customHeight="false" outlineLevel="0" collapsed="false">
      <c r="A2154" s="199" t="n">
        <v>37696</v>
      </c>
      <c r="B2154" s="192" t="n">
        <v>37696</v>
      </c>
      <c r="C2154" s="306" t="str">
        <f aca="false">VLOOKUP($B2154,data!$A$6:$M$15000,12)</f>
        <v>N/A</v>
      </c>
      <c r="D2154" s="9" t="n">
        <f aca="false">IF(B2154&lt;&gt;"",MONTH(B2154),0)</f>
        <v>3</v>
      </c>
      <c r="E2154" s="306" t="e">
        <f aca="false">AVERAGE(C2148:C2154)</f>
        <v>#DIV/0!</v>
      </c>
      <c r="F2154" s="306" t="e">
        <f aca="false">AVERAGE(C2124:C2154)</f>
        <v>#DIV/0!</v>
      </c>
    </row>
    <row r="2155" customFormat="false" ht="11.25" hidden="false" customHeight="false" outlineLevel="0" collapsed="false">
      <c r="A2155" s="199" t="n">
        <v>37697</v>
      </c>
      <c r="B2155" s="192" t="n">
        <v>37697</v>
      </c>
      <c r="C2155" s="306" t="str">
        <f aca="false">VLOOKUP($B2155,data!$A$6:$M$15000,12)</f>
        <v>N/A</v>
      </c>
      <c r="D2155" s="9" t="n">
        <f aca="false">IF(B2155&lt;&gt;"",MONTH(B2155),0)</f>
        <v>3</v>
      </c>
      <c r="E2155" s="306" t="e">
        <f aca="false">AVERAGE(C2149:C2155)</f>
        <v>#DIV/0!</v>
      </c>
      <c r="F2155" s="306" t="e">
        <f aca="false">AVERAGE(C2125:C2155)</f>
        <v>#DIV/0!</v>
      </c>
    </row>
    <row r="2156" customFormat="false" ht="11.25" hidden="false" customHeight="false" outlineLevel="0" collapsed="false">
      <c r="A2156" s="199" t="n">
        <v>37698</v>
      </c>
      <c r="B2156" s="192" t="n">
        <v>37698</v>
      </c>
      <c r="C2156" s="306" t="str">
        <f aca="false">VLOOKUP($B2156,data!$A$6:$M$15000,12)</f>
        <v>N/A</v>
      </c>
      <c r="D2156" s="9" t="n">
        <f aca="false">IF(B2156&lt;&gt;"",MONTH(B2156),0)</f>
        <v>3</v>
      </c>
      <c r="E2156" s="306" t="e">
        <f aca="false">AVERAGE(C2150:C2156)</f>
        <v>#DIV/0!</v>
      </c>
      <c r="F2156" s="306" t="e">
        <f aca="false">AVERAGE(C2126:C2156)</f>
        <v>#DIV/0!</v>
      </c>
    </row>
    <row r="2157" customFormat="false" ht="11.25" hidden="false" customHeight="false" outlineLevel="0" collapsed="false">
      <c r="A2157" s="199" t="n">
        <v>37699</v>
      </c>
      <c r="B2157" s="192" t="n">
        <v>37699</v>
      </c>
      <c r="C2157" s="306" t="str">
        <f aca="false">VLOOKUP($B2157,data!$A$6:$M$15000,12)</f>
        <v>N/A</v>
      </c>
      <c r="D2157" s="9" t="n">
        <f aca="false">IF(B2157&lt;&gt;"",MONTH(B2157),0)</f>
        <v>3</v>
      </c>
      <c r="E2157" s="306" t="e">
        <f aca="false">AVERAGE(C2151:C2157)</f>
        <v>#DIV/0!</v>
      </c>
      <c r="F2157" s="306" t="e">
        <f aca="false">AVERAGE(C2127:C2157)</f>
        <v>#DIV/0!</v>
      </c>
    </row>
    <row r="2158" customFormat="false" ht="11.25" hidden="false" customHeight="false" outlineLevel="0" collapsed="false">
      <c r="A2158" s="199" t="n">
        <v>37700</v>
      </c>
      <c r="B2158" s="192" t="n">
        <v>37700</v>
      </c>
      <c r="C2158" s="306" t="str">
        <f aca="false">VLOOKUP($B2158,data!$A$6:$M$15000,12)</f>
        <v>N/A</v>
      </c>
      <c r="D2158" s="9" t="n">
        <f aca="false">IF(B2158&lt;&gt;"",MONTH(B2158),0)</f>
        <v>3</v>
      </c>
      <c r="E2158" s="306" t="e">
        <f aca="false">AVERAGE(C2152:C2158)</f>
        <v>#DIV/0!</v>
      </c>
      <c r="F2158" s="306" t="e">
        <f aca="false">AVERAGE(C2128:C2158)</f>
        <v>#DIV/0!</v>
      </c>
    </row>
    <row r="2159" customFormat="false" ht="11.25" hidden="false" customHeight="false" outlineLevel="0" collapsed="false">
      <c r="A2159" s="199" t="n">
        <v>37701</v>
      </c>
      <c r="B2159" s="192" t="n">
        <v>37701</v>
      </c>
      <c r="C2159" s="306" t="str">
        <f aca="false">VLOOKUP($B2159,data!$A$6:$M$15000,12)</f>
        <v>N/A</v>
      </c>
      <c r="D2159" s="9" t="n">
        <f aca="false">IF(B2159&lt;&gt;"",MONTH(B2159),0)</f>
        <v>3</v>
      </c>
      <c r="E2159" s="306" t="e">
        <f aca="false">AVERAGE(C2153:C2159)</f>
        <v>#DIV/0!</v>
      </c>
      <c r="F2159" s="306" t="e">
        <f aca="false">AVERAGE(C2129:C2159)</f>
        <v>#DIV/0!</v>
      </c>
    </row>
    <row r="2160" customFormat="false" ht="11.25" hidden="false" customHeight="false" outlineLevel="0" collapsed="false">
      <c r="A2160" s="199" t="n">
        <v>37702</v>
      </c>
      <c r="B2160" s="192" t="n">
        <v>37702</v>
      </c>
      <c r="C2160" s="306" t="str">
        <f aca="false">VLOOKUP($B2160,data!$A$6:$M$15000,12)</f>
        <v>N/A</v>
      </c>
      <c r="D2160" s="9" t="n">
        <f aca="false">IF(B2160&lt;&gt;"",MONTH(B2160),0)</f>
        <v>3</v>
      </c>
      <c r="E2160" s="306" t="e">
        <f aca="false">AVERAGE(C2154:C2160)</f>
        <v>#DIV/0!</v>
      </c>
      <c r="F2160" s="306" t="e">
        <f aca="false">AVERAGE(C2130:C2160)</f>
        <v>#DIV/0!</v>
      </c>
    </row>
    <row r="2161" customFormat="false" ht="11.25" hidden="false" customHeight="false" outlineLevel="0" collapsed="false">
      <c r="A2161" s="199" t="n">
        <v>37703</v>
      </c>
      <c r="B2161" s="192" t="n">
        <v>37703</v>
      </c>
      <c r="C2161" s="306" t="str">
        <f aca="false">VLOOKUP($B2161,data!$A$6:$M$15000,12)</f>
        <v>N/A</v>
      </c>
      <c r="D2161" s="9" t="n">
        <f aca="false">IF(B2161&lt;&gt;"",MONTH(B2161),0)</f>
        <v>3</v>
      </c>
      <c r="E2161" s="306" t="e">
        <f aca="false">AVERAGE(C2155:C2161)</f>
        <v>#DIV/0!</v>
      </c>
      <c r="F2161" s="306" t="e">
        <f aca="false">AVERAGE(C2131:C2161)</f>
        <v>#DIV/0!</v>
      </c>
    </row>
    <row r="2162" customFormat="false" ht="11.25" hidden="false" customHeight="false" outlineLevel="0" collapsed="false">
      <c r="A2162" s="199" t="n">
        <v>37704</v>
      </c>
      <c r="B2162" s="192" t="n">
        <v>37704</v>
      </c>
      <c r="C2162" s="306" t="str">
        <f aca="false">VLOOKUP($B2162,data!$A$6:$M$15000,12)</f>
        <v>N/A</v>
      </c>
      <c r="D2162" s="9" t="n">
        <f aca="false">IF(B2162&lt;&gt;"",MONTH(B2162),0)</f>
        <v>3</v>
      </c>
      <c r="E2162" s="306" t="e">
        <f aca="false">AVERAGE(C2156:C2162)</f>
        <v>#DIV/0!</v>
      </c>
      <c r="F2162" s="306" t="e">
        <f aca="false">AVERAGE(C2132:C2162)</f>
        <v>#DIV/0!</v>
      </c>
    </row>
    <row r="2163" customFormat="false" ht="11.25" hidden="false" customHeight="false" outlineLevel="0" collapsed="false">
      <c r="A2163" s="199" t="n">
        <v>37705</v>
      </c>
      <c r="B2163" s="192" t="n">
        <v>37705</v>
      </c>
      <c r="C2163" s="306" t="str">
        <f aca="false">VLOOKUP($B2163,data!$A$6:$M$15000,12)</f>
        <v>N/A</v>
      </c>
      <c r="D2163" s="9" t="n">
        <f aca="false">IF(B2163&lt;&gt;"",MONTH(B2163),0)</f>
        <v>3</v>
      </c>
      <c r="E2163" s="306" t="e">
        <f aca="false">AVERAGE(C2157:C2163)</f>
        <v>#DIV/0!</v>
      </c>
      <c r="F2163" s="306" t="e">
        <f aca="false">AVERAGE(C2133:C2163)</f>
        <v>#DIV/0!</v>
      </c>
    </row>
    <row r="2164" customFormat="false" ht="11.25" hidden="false" customHeight="false" outlineLevel="0" collapsed="false">
      <c r="A2164" s="199" t="n">
        <v>37706</v>
      </c>
      <c r="B2164" s="192" t="n">
        <v>37706</v>
      </c>
      <c r="C2164" s="306" t="str">
        <f aca="false">VLOOKUP($B2164,data!$A$6:$M$15000,12)</f>
        <v>N/A</v>
      </c>
      <c r="D2164" s="9" t="n">
        <f aca="false">IF(B2164&lt;&gt;"",MONTH(B2164),0)</f>
        <v>3</v>
      </c>
      <c r="E2164" s="306" t="e">
        <f aca="false">AVERAGE(C2158:C2164)</f>
        <v>#DIV/0!</v>
      </c>
      <c r="F2164" s="306" t="e">
        <f aca="false">AVERAGE(C2134:C2164)</f>
        <v>#DIV/0!</v>
      </c>
    </row>
    <row r="2165" customFormat="false" ht="11.25" hidden="false" customHeight="false" outlineLevel="0" collapsed="false">
      <c r="A2165" s="199" t="n">
        <v>37707</v>
      </c>
      <c r="B2165" s="192" t="n">
        <v>37707</v>
      </c>
      <c r="C2165" s="306" t="str">
        <f aca="false">VLOOKUP($B2165,data!$A$6:$M$15000,12)</f>
        <v>N/A</v>
      </c>
      <c r="D2165" s="9" t="n">
        <f aca="false">IF(B2165&lt;&gt;"",MONTH(B2165),0)</f>
        <v>3</v>
      </c>
      <c r="E2165" s="306" t="e">
        <f aca="false">AVERAGE(C2159:C2165)</f>
        <v>#DIV/0!</v>
      </c>
      <c r="F2165" s="306" t="e">
        <f aca="false">AVERAGE(C2135:C2165)</f>
        <v>#DIV/0!</v>
      </c>
    </row>
    <row r="2166" customFormat="false" ht="11.25" hidden="false" customHeight="false" outlineLevel="0" collapsed="false">
      <c r="A2166" s="199" t="n">
        <v>37708</v>
      </c>
      <c r="B2166" s="192" t="n">
        <v>37708</v>
      </c>
      <c r="C2166" s="306" t="str">
        <f aca="false">VLOOKUP($B2166,data!$A$6:$M$15000,12)</f>
        <v>N/A</v>
      </c>
      <c r="D2166" s="9" t="n">
        <f aca="false">IF(B2166&lt;&gt;"",MONTH(B2166),0)</f>
        <v>3</v>
      </c>
      <c r="E2166" s="306" t="e">
        <f aca="false">AVERAGE(C2160:C2166)</f>
        <v>#DIV/0!</v>
      </c>
      <c r="F2166" s="306" t="e">
        <f aca="false">AVERAGE(C2136:C2166)</f>
        <v>#DIV/0!</v>
      </c>
    </row>
    <row r="2167" customFormat="false" ht="11.25" hidden="false" customHeight="false" outlineLevel="0" collapsed="false">
      <c r="A2167" s="199" t="n">
        <v>37709</v>
      </c>
      <c r="B2167" s="192" t="n">
        <v>37709</v>
      </c>
      <c r="C2167" s="306" t="str">
        <f aca="false">VLOOKUP($B2167,data!$A$6:$M$15000,12)</f>
        <v>N/A</v>
      </c>
      <c r="D2167" s="9" t="n">
        <f aca="false">IF(B2167&lt;&gt;"",MONTH(B2167),0)</f>
        <v>3</v>
      </c>
      <c r="E2167" s="306" t="e">
        <f aca="false">AVERAGE(C2161:C2167)</f>
        <v>#DIV/0!</v>
      </c>
      <c r="F2167" s="306" t="e">
        <f aca="false">AVERAGE(C2137:C2167)</f>
        <v>#DIV/0!</v>
      </c>
    </row>
    <row r="2168" customFormat="false" ht="11.25" hidden="false" customHeight="false" outlineLevel="0" collapsed="false">
      <c r="A2168" s="199" t="n">
        <v>37710</v>
      </c>
      <c r="B2168" s="192" t="n">
        <v>37710</v>
      </c>
      <c r="C2168" s="306" t="str">
        <f aca="false">VLOOKUP($B2168,data!$A$6:$M$15000,12)</f>
        <v>N/A</v>
      </c>
      <c r="D2168" s="9" t="n">
        <f aca="false">IF(B2168&lt;&gt;"",MONTH(B2168),0)</f>
        <v>3</v>
      </c>
      <c r="E2168" s="306" t="e">
        <f aca="false">AVERAGE(C2162:C2168)</f>
        <v>#DIV/0!</v>
      </c>
      <c r="F2168" s="306" t="e">
        <f aca="false">AVERAGE(C2138:C2168)</f>
        <v>#DIV/0!</v>
      </c>
    </row>
    <row r="2169" customFormat="false" ht="11.25" hidden="false" customHeight="false" outlineLevel="0" collapsed="false">
      <c r="A2169" s="199" t="n">
        <v>37711</v>
      </c>
      <c r="B2169" s="192" t="n">
        <v>37711</v>
      </c>
      <c r="C2169" s="306" t="str">
        <f aca="false">VLOOKUP($B2169,data!$A$6:$M$15000,12)</f>
        <v>N/A</v>
      </c>
      <c r="D2169" s="9" t="n">
        <f aca="false">IF(B2169&lt;&gt;"",MONTH(B2169),0)</f>
        <v>3</v>
      </c>
      <c r="E2169" s="306" t="e">
        <f aca="false">AVERAGE(C2163:C2169)</f>
        <v>#DIV/0!</v>
      </c>
      <c r="F2169" s="306" t="e">
        <f aca="false">AVERAGE(C2139:C2169)</f>
        <v>#DIV/0!</v>
      </c>
    </row>
    <row r="2170" customFormat="false" ht="11.25" hidden="false" customHeight="false" outlineLevel="0" collapsed="false">
      <c r="A2170" s="199" t="n">
        <v>37712</v>
      </c>
      <c r="B2170" s="192" t="n">
        <v>37712</v>
      </c>
      <c r="C2170" s="306" t="str">
        <f aca="false">VLOOKUP($B2170,data!$A$6:$M$15000,12)</f>
        <v>N/A</v>
      </c>
      <c r="D2170" s="9" t="n">
        <f aca="false">IF(B2170&lt;&gt;"",MONTH(B2170),0)</f>
        <v>4</v>
      </c>
      <c r="E2170" s="306" t="e">
        <f aca="false">AVERAGE(C2164:C2170)</f>
        <v>#DIV/0!</v>
      </c>
      <c r="F2170" s="306" t="e">
        <f aca="false">AVERAGE(C2140:C2170)</f>
        <v>#DIV/0!</v>
      </c>
    </row>
    <row r="2171" customFormat="false" ht="11.25" hidden="false" customHeight="false" outlineLevel="0" collapsed="false">
      <c r="A2171" s="199" t="n">
        <v>37713</v>
      </c>
      <c r="B2171" s="192" t="n">
        <v>37713</v>
      </c>
      <c r="C2171" s="306" t="str">
        <f aca="false">VLOOKUP($B2171,data!$A$6:$M$15000,12)</f>
        <v>N/A</v>
      </c>
      <c r="D2171" s="9" t="n">
        <f aca="false">IF(B2171&lt;&gt;"",MONTH(B2171),0)</f>
        <v>4</v>
      </c>
      <c r="E2171" s="306" t="e">
        <f aca="false">AVERAGE(C2165:C2171)</f>
        <v>#DIV/0!</v>
      </c>
      <c r="F2171" s="306" t="e">
        <f aca="false">AVERAGE(C2141:C2171)</f>
        <v>#DIV/0!</v>
      </c>
    </row>
    <row r="2172" customFormat="false" ht="11.25" hidden="false" customHeight="false" outlineLevel="0" collapsed="false">
      <c r="A2172" s="199" t="n">
        <v>37714</v>
      </c>
      <c r="B2172" s="192" t="n">
        <v>37714</v>
      </c>
      <c r="C2172" s="306" t="str">
        <f aca="false">VLOOKUP($B2172,data!$A$6:$M$15000,12)</f>
        <v>N/A</v>
      </c>
      <c r="D2172" s="9" t="n">
        <f aca="false">IF(B2172&lt;&gt;"",MONTH(B2172),0)</f>
        <v>4</v>
      </c>
      <c r="E2172" s="306" t="e">
        <f aca="false">AVERAGE(C2166:C2172)</f>
        <v>#DIV/0!</v>
      </c>
      <c r="F2172" s="306" t="e">
        <f aca="false">AVERAGE(C2142:C2172)</f>
        <v>#DIV/0!</v>
      </c>
    </row>
    <row r="2173" customFormat="false" ht="11.25" hidden="false" customHeight="false" outlineLevel="0" collapsed="false">
      <c r="A2173" s="199" t="n">
        <v>37715</v>
      </c>
      <c r="B2173" s="192" t="n">
        <v>37715</v>
      </c>
      <c r="C2173" s="306" t="str">
        <f aca="false">VLOOKUP($B2173,data!$A$6:$M$15000,12)</f>
        <v>N/A</v>
      </c>
      <c r="D2173" s="9" t="n">
        <f aca="false">IF(B2173&lt;&gt;"",MONTH(B2173),0)</f>
        <v>4</v>
      </c>
      <c r="E2173" s="306" t="e">
        <f aca="false">AVERAGE(C2167:C2173)</f>
        <v>#DIV/0!</v>
      </c>
      <c r="F2173" s="306" t="e">
        <f aca="false">AVERAGE(C2143:C2173)</f>
        <v>#DIV/0!</v>
      </c>
    </row>
    <row r="2174" customFormat="false" ht="11.25" hidden="false" customHeight="false" outlineLevel="0" collapsed="false">
      <c r="A2174" s="199" t="n">
        <v>37716</v>
      </c>
      <c r="B2174" s="192" t="n">
        <v>37716</v>
      </c>
      <c r="C2174" s="306" t="str">
        <f aca="false">VLOOKUP($B2174,data!$A$6:$M$15000,12)</f>
        <v>N/A</v>
      </c>
      <c r="D2174" s="9" t="n">
        <f aca="false">IF(B2174&lt;&gt;"",MONTH(B2174),0)</f>
        <v>4</v>
      </c>
      <c r="E2174" s="306" t="e">
        <f aca="false">AVERAGE(C2168:C2174)</f>
        <v>#DIV/0!</v>
      </c>
      <c r="F2174" s="306" t="e">
        <f aca="false">AVERAGE(C2144:C2174)</f>
        <v>#DIV/0!</v>
      </c>
    </row>
    <row r="2175" customFormat="false" ht="11.25" hidden="false" customHeight="false" outlineLevel="0" collapsed="false">
      <c r="A2175" s="199" t="n">
        <v>37717</v>
      </c>
      <c r="B2175" s="192" t="n">
        <v>37717</v>
      </c>
      <c r="C2175" s="306" t="str">
        <f aca="false">VLOOKUP($B2175,data!$A$6:$M$15000,12)</f>
        <v>N/A</v>
      </c>
      <c r="D2175" s="9" t="n">
        <f aca="false">IF(B2175&lt;&gt;"",MONTH(B2175),0)</f>
        <v>4</v>
      </c>
      <c r="E2175" s="306" t="e">
        <f aca="false">AVERAGE(C2169:C2175)</f>
        <v>#DIV/0!</v>
      </c>
      <c r="F2175" s="306" t="e">
        <f aca="false">AVERAGE(C2145:C2175)</f>
        <v>#DIV/0!</v>
      </c>
    </row>
    <row r="2176" customFormat="false" ht="11.25" hidden="false" customHeight="false" outlineLevel="0" collapsed="false">
      <c r="A2176" s="199" t="n">
        <v>37718</v>
      </c>
      <c r="B2176" s="192" t="n">
        <v>37718</v>
      </c>
      <c r="C2176" s="306" t="str">
        <f aca="false">VLOOKUP($B2176,data!$A$6:$M$15000,12)</f>
        <v>N/A</v>
      </c>
      <c r="D2176" s="9" t="n">
        <f aca="false">IF(B2176&lt;&gt;"",MONTH(B2176),0)</f>
        <v>4</v>
      </c>
      <c r="E2176" s="306" t="e">
        <f aca="false">AVERAGE(C2170:C2176)</f>
        <v>#DIV/0!</v>
      </c>
      <c r="F2176" s="306" t="e">
        <f aca="false">AVERAGE(C2146:C2176)</f>
        <v>#DIV/0!</v>
      </c>
    </row>
    <row r="2177" customFormat="false" ht="11.25" hidden="false" customHeight="false" outlineLevel="0" collapsed="false">
      <c r="A2177" s="199" t="n">
        <v>37719</v>
      </c>
      <c r="B2177" s="192" t="n">
        <v>37719</v>
      </c>
      <c r="C2177" s="306" t="str">
        <f aca="false">VLOOKUP($B2177,data!$A$6:$M$15000,12)</f>
        <v>N/A</v>
      </c>
      <c r="D2177" s="9" t="n">
        <f aca="false">IF(B2177&lt;&gt;"",MONTH(B2177),0)</f>
        <v>4</v>
      </c>
      <c r="E2177" s="306" t="e">
        <f aca="false">AVERAGE(C2171:C2177)</f>
        <v>#DIV/0!</v>
      </c>
      <c r="F2177" s="306" t="e">
        <f aca="false">AVERAGE(C2147:C2177)</f>
        <v>#DIV/0!</v>
      </c>
    </row>
    <row r="2178" customFormat="false" ht="11.25" hidden="false" customHeight="false" outlineLevel="0" collapsed="false">
      <c r="A2178" s="199" t="n">
        <v>37720</v>
      </c>
      <c r="B2178" s="192" t="n">
        <v>37720</v>
      </c>
      <c r="C2178" s="306" t="str">
        <f aca="false">VLOOKUP($B2178,data!$A$6:$M$15000,12)</f>
        <v>N/A</v>
      </c>
      <c r="D2178" s="9" t="n">
        <f aca="false">IF(B2178&lt;&gt;"",MONTH(B2178),0)</f>
        <v>4</v>
      </c>
      <c r="E2178" s="306" t="e">
        <f aca="false">AVERAGE(C2172:C2178)</f>
        <v>#DIV/0!</v>
      </c>
      <c r="F2178" s="306" t="e">
        <f aca="false">AVERAGE(C2148:C2178)</f>
        <v>#DIV/0!</v>
      </c>
    </row>
    <row r="2179" customFormat="false" ht="11.25" hidden="false" customHeight="false" outlineLevel="0" collapsed="false">
      <c r="A2179" s="199" t="n">
        <v>37721</v>
      </c>
      <c r="B2179" s="192" t="n">
        <v>37721</v>
      </c>
      <c r="C2179" s="306" t="str">
        <f aca="false">VLOOKUP($B2179,data!$A$6:$M$15000,12)</f>
        <v>N/A</v>
      </c>
      <c r="D2179" s="9" t="n">
        <f aca="false">IF(B2179&lt;&gt;"",MONTH(B2179),0)</f>
        <v>4</v>
      </c>
      <c r="E2179" s="306" t="e">
        <f aca="false">AVERAGE(C2173:C2179)</f>
        <v>#DIV/0!</v>
      </c>
      <c r="F2179" s="306" t="e">
        <f aca="false">AVERAGE(C2149:C2179)</f>
        <v>#DIV/0!</v>
      </c>
    </row>
    <row r="2180" customFormat="false" ht="11.25" hidden="false" customHeight="false" outlineLevel="0" collapsed="false">
      <c r="A2180" s="199" t="n">
        <v>37722</v>
      </c>
      <c r="B2180" s="192" t="n">
        <v>37722</v>
      </c>
      <c r="C2180" s="306" t="str">
        <f aca="false">VLOOKUP($B2180,data!$A$6:$M$15000,12)</f>
        <v>N/A</v>
      </c>
      <c r="D2180" s="9" t="n">
        <f aca="false">IF(B2180&lt;&gt;"",MONTH(B2180),0)</f>
        <v>4</v>
      </c>
      <c r="E2180" s="306" t="e">
        <f aca="false">AVERAGE(C2174:C2180)</f>
        <v>#DIV/0!</v>
      </c>
      <c r="F2180" s="306" t="e">
        <f aca="false">AVERAGE(C2150:C2180)</f>
        <v>#DIV/0!</v>
      </c>
    </row>
    <row r="2181" customFormat="false" ht="11.25" hidden="false" customHeight="false" outlineLevel="0" collapsed="false">
      <c r="A2181" s="199" t="n">
        <v>37723</v>
      </c>
      <c r="B2181" s="192" t="n">
        <v>37723</v>
      </c>
      <c r="C2181" s="306" t="str">
        <f aca="false">VLOOKUP($B2181,data!$A$6:$M$15000,12)</f>
        <v>N/A</v>
      </c>
      <c r="D2181" s="9" t="n">
        <f aca="false">IF(B2181&lt;&gt;"",MONTH(B2181),0)</f>
        <v>4</v>
      </c>
      <c r="E2181" s="306" t="e">
        <f aca="false">AVERAGE(C2175:C2181)</f>
        <v>#DIV/0!</v>
      </c>
      <c r="F2181" s="306" t="e">
        <f aca="false">AVERAGE(C2151:C2181)</f>
        <v>#DIV/0!</v>
      </c>
    </row>
    <row r="2182" customFormat="false" ht="11.25" hidden="false" customHeight="false" outlineLevel="0" collapsed="false">
      <c r="A2182" s="199" t="n">
        <v>37724</v>
      </c>
      <c r="B2182" s="192" t="n">
        <v>37724</v>
      </c>
      <c r="C2182" s="306" t="str">
        <f aca="false">VLOOKUP($B2182,data!$A$6:$M$15000,12)</f>
        <v>N/A</v>
      </c>
      <c r="D2182" s="9" t="n">
        <f aca="false">IF(B2182&lt;&gt;"",MONTH(B2182),0)</f>
        <v>4</v>
      </c>
      <c r="E2182" s="306" t="e">
        <f aca="false">AVERAGE(C2176:C2182)</f>
        <v>#DIV/0!</v>
      </c>
      <c r="F2182" s="306" t="e">
        <f aca="false">AVERAGE(C2152:C2182)</f>
        <v>#DIV/0!</v>
      </c>
    </row>
    <row r="2183" customFormat="false" ht="11.25" hidden="false" customHeight="false" outlineLevel="0" collapsed="false">
      <c r="A2183" s="199" t="n">
        <v>37725</v>
      </c>
      <c r="B2183" s="192" t="n">
        <v>37725</v>
      </c>
      <c r="C2183" s="306" t="str">
        <f aca="false">VLOOKUP($B2183,data!$A$6:$M$15000,12)</f>
        <v>N/A</v>
      </c>
      <c r="D2183" s="9" t="n">
        <f aca="false">IF(B2183&lt;&gt;"",MONTH(B2183),0)</f>
        <v>4</v>
      </c>
      <c r="E2183" s="306" t="e">
        <f aca="false">AVERAGE(C2177:C2183)</f>
        <v>#DIV/0!</v>
      </c>
      <c r="F2183" s="306" t="e">
        <f aca="false">AVERAGE(C2153:C2183)</f>
        <v>#DIV/0!</v>
      </c>
    </row>
    <row r="2184" customFormat="false" ht="11.25" hidden="false" customHeight="false" outlineLevel="0" collapsed="false">
      <c r="A2184" s="199" t="n">
        <v>37726</v>
      </c>
      <c r="B2184" s="192" t="n">
        <v>37726</v>
      </c>
      <c r="C2184" s="306" t="str">
        <f aca="false">VLOOKUP($B2184,data!$A$6:$M$15000,12)</f>
        <v>N/A</v>
      </c>
      <c r="D2184" s="9" t="n">
        <f aca="false">IF(B2184&lt;&gt;"",MONTH(B2184),0)</f>
        <v>4</v>
      </c>
      <c r="E2184" s="306" t="e">
        <f aca="false">AVERAGE(C2178:C2184)</f>
        <v>#DIV/0!</v>
      </c>
      <c r="F2184" s="306" t="e">
        <f aca="false">AVERAGE(C2154:C2184)</f>
        <v>#DIV/0!</v>
      </c>
    </row>
    <row r="2185" customFormat="false" ht="11.25" hidden="false" customHeight="false" outlineLevel="0" collapsed="false">
      <c r="A2185" s="199" t="n">
        <v>37727</v>
      </c>
      <c r="B2185" s="192" t="n">
        <v>37727</v>
      </c>
      <c r="C2185" s="306" t="str">
        <f aca="false">VLOOKUP($B2185,data!$A$6:$M$15000,12)</f>
        <v>N/A</v>
      </c>
      <c r="D2185" s="9" t="n">
        <f aca="false">IF(B2185&lt;&gt;"",MONTH(B2185),0)</f>
        <v>4</v>
      </c>
      <c r="E2185" s="306" t="e">
        <f aca="false">AVERAGE(C2179:C2185)</f>
        <v>#DIV/0!</v>
      </c>
      <c r="F2185" s="306" t="e">
        <f aca="false">AVERAGE(C2155:C2185)</f>
        <v>#DIV/0!</v>
      </c>
    </row>
    <row r="2186" customFormat="false" ht="11.25" hidden="false" customHeight="false" outlineLevel="0" collapsed="false">
      <c r="A2186" s="199" t="n">
        <v>37728</v>
      </c>
      <c r="B2186" s="192" t="n">
        <v>37728</v>
      </c>
      <c r="C2186" s="306" t="str">
        <f aca="false">VLOOKUP($B2186,data!$A$6:$M$15000,12)</f>
        <v>N/A</v>
      </c>
      <c r="D2186" s="9" t="n">
        <f aca="false">IF(B2186&lt;&gt;"",MONTH(B2186),0)</f>
        <v>4</v>
      </c>
      <c r="E2186" s="306" t="e">
        <f aca="false">AVERAGE(C2180:C2186)</f>
        <v>#DIV/0!</v>
      </c>
      <c r="F2186" s="306" t="e">
        <f aca="false">AVERAGE(C2156:C2186)</f>
        <v>#DIV/0!</v>
      </c>
    </row>
    <row r="2187" customFormat="false" ht="11.25" hidden="false" customHeight="false" outlineLevel="0" collapsed="false">
      <c r="A2187" s="199" t="n">
        <v>37729</v>
      </c>
      <c r="B2187" s="192" t="n">
        <v>37729</v>
      </c>
      <c r="C2187" s="306" t="str">
        <f aca="false">VLOOKUP($B2187,data!$A$6:$M$15000,12)</f>
        <v>N/A</v>
      </c>
      <c r="D2187" s="9" t="n">
        <f aca="false">IF(B2187&lt;&gt;"",MONTH(B2187),0)</f>
        <v>4</v>
      </c>
      <c r="E2187" s="306" t="e">
        <f aca="false">AVERAGE(C2181:C2187)</f>
        <v>#DIV/0!</v>
      </c>
      <c r="F2187" s="306" t="e">
        <f aca="false">AVERAGE(C2157:C2187)</f>
        <v>#DIV/0!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E1861"/>
  <sheetViews>
    <sheetView showFormulas="false" showGridLines="true" showRowColHeaders="true" showZeros="true" rightToLeft="false" tabSelected="false" showOutlineSymbols="true" defaultGridColor="true" view="normal" topLeftCell="T1" colorId="64" zoomScale="100" zoomScaleNormal="100" zoomScalePageLayoutView="100" workbookViewId="0">
      <selection pane="topLeft" activeCell="AE16" activeCellId="0" sqref="AE16"/>
    </sheetView>
  </sheetViews>
  <sheetFormatPr defaultColWidth="8.70703125" defaultRowHeight="11.25" customHeight="true" zeroHeight="false" outlineLevelRow="0" outlineLevelCol="0"/>
  <cols>
    <col collapsed="false" customWidth="true" hidden="false" outlineLevel="0" max="1" min="1" style="191" width="9.28"/>
    <col collapsed="false" customWidth="true" hidden="false" outlineLevel="0" max="2" min="2" style="192" width="9.28"/>
    <col collapsed="false" customWidth="true" hidden="false" outlineLevel="0" max="3" min="3" style="9" width="12.7"/>
    <col collapsed="false" customWidth="false" hidden="false" outlineLevel="0" max="21" min="4" style="9" width="8.7"/>
    <col collapsed="false" customWidth="false" hidden="false" outlineLevel="0" max="22" min="22" style="306" width="8.7"/>
    <col collapsed="false" customWidth="true" hidden="false" outlineLevel="0" max="23" min="23" style="148" width="9.28"/>
    <col collapsed="false" customWidth="false" hidden="false" outlineLevel="0" max="24" min="24" style="291" width="8.7"/>
    <col collapsed="false" customWidth="false" hidden="false" outlineLevel="0" max="26" min="25" style="148" width="8.7"/>
    <col collapsed="false" customWidth="false" hidden="false" outlineLevel="0" max="27" min="27" style="9" width="8.7"/>
    <col collapsed="false" customWidth="true" hidden="false" outlineLevel="0" max="30" min="28" style="9" width="9.28"/>
    <col collapsed="false" customWidth="true" hidden="false" outlineLevel="0" max="31" min="31" style="9" width="10.13"/>
    <col collapsed="false" customWidth="false" hidden="false" outlineLevel="0" max="257" min="32" style="9" width="8.7"/>
  </cols>
  <sheetData>
    <row r="2" customFormat="false" ht="11.25" hidden="false" customHeight="false" outlineLevel="0" collapsed="false">
      <c r="A2" s="193" t="s">
        <v>69</v>
      </c>
      <c r="V2" s="307" t="s">
        <v>156</v>
      </c>
      <c r="W2" s="335" t="s">
        <v>157</v>
      </c>
      <c r="X2" s="376"/>
      <c r="Y2" s="335"/>
      <c r="Z2" s="335"/>
    </row>
    <row r="3" customFormat="false" ht="12" hidden="false" customHeight="false" outlineLevel="0" collapsed="false">
      <c r="A3" s="194" t="s">
        <v>70</v>
      </c>
      <c r="B3" s="195" t="s">
        <v>71</v>
      </c>
      <c r="C3" s="327" t="s">
        <v>39</v>
      </c>
      <c r="D3" s="327" t="s">
        <v>99</v>
      </c>
      <c r="E3" s="327" t="s">
        <v>127</v>
      </c>
      <c r="F3" s="327" t="s">
        <v>153</v>
      </c>
      <c r="U3" s="291" t="n">
        <v>35551</v>
      </c>
      <c r="V3" s="306" t="n">
        <f aca="false">HLOOKUP(U3,$H$4:$S$8,2)</f>
        <v>41215354.8387097</v>
      </c>
      <c r="W3" s="148" t="n">
        <f aca="false">VLOOKUP($X3,$B$4:$C$980,2)</f>
        <v>48797000</v>
      </c>
      <c r="X3" s="291" t="n">
        <v>35581</v>
      </c>
    </row>
    <row r="4" customFormat="false" ht="11.25" hidden="false" customHeight="false" outlineLevel="0" collapsed="false">
      <c r="A4" s="199" t="n">
        <v>35551</v>
      </c>
      <c r="B4" s="192" t="n">
        <v>35551</v>
      </c>
      <c r="C4" s="306" t="n">
        <f aca="false">VLOOKUP($B4,data!$A$6:$M$15000,13)</f>
        <v>32062000</v>
      </c>
      <c r="D4" s="9" t="n">
        <f aca="false">IF(B4&lt;&gt;"",MONTH(B4),0)</f>
        <v>5</v>
      </c>
      <c r="E4" s="306"/>
      <c r="H4" s="310" t="n">
        <v>35551</v>
      </c>
      <c r="I4" s="311" t="n">
        <v>35582</v>
      </c>
      <c r="J4" s="311" t="n">
        <v>35612</v>
      </c>
      <c r="K4" s="311" t="n">
        <v>35643</v>
      </c>
      <c r="L4" s="311" t="n">
        <v>35674</v>
      </c>
      <c r="M4" s="311" t="n">
        <v>35704</v>
      </c>
      <c r="N4" s="311" t="n">
        <v>35735</v>
      </c>
      <c r="O4" s="312" t="n">
        <v>35765</v>
      </c>
      <c r="U4" s="291" t="n">
        <v>35582</v>
      </c>
      <c r="V4" s="306" t="n">
        <f aca="false">HLOOKUP(U4,$H$4:$S$8,2)</f>
        <v>57797700</v>
      </c>
      <c r="W4" s="148" t="n">
        <f aca="false">VLOOKUP($X4,$B$4:$C$980,2)</f>
        <v>66511000</v>
      </c>
      <c r="X4" s="291" t="n">
        <v>35611</v>
      </c>
      <c r="AB4" s="290" t="s">
        <v>135</v>
      </c>
      <c r="AC4" s="290" t="s">
        <v>136</v>
      </c>
      <c r="AD4" s="290" t="s">
        <v>137</v>
      </c>
      <c r="AE4" s="290" t="s">
        <v>158</v>
      </c>
    </row>
    <row r="5" customFormat="false" ht="11.25" hidden="false" customHeight="false" outlineLevel="0" collapsed="false">
      <c r="A5" s="199" t="n">
        <v>35552</v>
      </c>
      <c r="B5" s="192" t="n">
        <v>35552</v>
      </c>
      <c r="C5" s="306" t="n">
        <f aca="false">VLOOKUP($B5,data!$A$6:$M$15000,13)</f>
        <v>32929000</v>
      </c>
      <c r="D5" s="9" t="n">
        <f aca="false">IF(B5&lt;&gt;"",MONTH(B5),0)</f>
        <v>5</v>
      </c>
      <c r="E5" s="306"/>
      <c r="H5" s="313" t="n">
        <f aca="false">DAVERAGE(inv97,3,H7:H8)</f>
        <v>41215354.8387097</v>
      </c>
      <c r="I5" s="72" t="n">
        <f aca="false">DAVERAGE(inv97,3,I7:I8)</f>
        <v>57797700</v>
      </c>
      <c r="J5" s="72" t="n">
        <f aca="false">DAVERAGE(inv97,3,J7:J8)</f>
        <v>69724967.7419355</v>
      </c>
      <c r="K5" s="72" t="n">
        <f aca="false">DAVERAGE(inv97,3,K7:K8)</f>
        <v>77023709.6774194</v>
      </c>
      <c r="L5" s="72" t="n">
        <f aca="false">DAVERAGE(inv97,3,L7:L8)</f>
        <v>81597866.6666667</v>
      </c>
      <c r="M5" s="72" t="n">
        <f aca="false">DAVERAGE(inv97,3,M7:M8)</f>
        <v>89421645.1612903</v>
      </c>
      <c r="N5" s="72" t="n">
        <f aca="false">DAVERAGE(inv97,3,N7:N8)</f>
        <v>94876666.6666667</v>
      </c>
      <c r="O5" s="314" t="n">
        <f aca="false">DAVERAGE(inv97,3,O7:O8)</f>
        <v>73667774.1935484</v>
      </c>
      <c r="U5" s="291" t="n">
        <v>35612</v>
      </c>
      <c r="V5" s="306" t="n">
        <f aca="false">HLOOKUP(U5,$H$4:$S$8,2)</f>
        <v>69724967.7419355</v>
      </c>
      <c r="W5" s="148" t="n">
        <f aca="false">VLOOKUP($X5,$B$4:$C$980,2)</f>
        <v>74703000</v>
      </c>
      <c r="X5" s="291" t="n">
        <v>35642</v>
      </c>
      <c r="AA5" s="279" t="s">
        <v>138</v>
      </c>
      <c r="AC5" s="114" t="n">
        <v>92893000</v>
      </c>
      <c r="AD5" s="114" t="n">
        <v>98791000</v>
      </c>
      <c r="AE5" s="114" t="n">
        <v>92944000</v>
      </c>
    </row>
    <row r="6" customFormat="false" ht="11.25" hidden="false" customHeight="false" outlineLevel="0" collapsed="false">
      <c r="A6" s="199" t="n">
        <v>35553</v>
      </c>
      <c r="B6" s="192" t="n">
        <v>35553</v>
      </c>
      <c r="C6" s="306" t="n">
        <f aca="false">VLOOKUP($B6,data!$A$6:$M$15000,13)</f>
        <v>33822000</v>
      </c>
      <c r="D6" s="9" t="n">
        <f aca="false">IF(B6&lt;&gt;"",MONTH(B6),0)</f>
        <v>5</v>
      </c>
      <c r="E6" s="306"/>
      <c r="H6" s="54"/>
      <c r="I6" s="32"/>
      <c r="J6" s="32"/>
      <c r="K6" s="32"/>
      <c r="L6" s="32"/>
      <c r="M6" s="32"/>
      <c r="N6" s="32"/>
      <c r="O6" s="38"/>
      <c r="U6" s="291" t="n">
        <v>35643</v>
      </c>
      <c r="V6" s="306" t="n">
        <f aca="false">HLOOKUP(U6,$H$4:$S$8,2)</f>
        <v>77023709.6774194</v>
      </c>
      <c r="W6" s="148" t="n">
        <f aca="false">VLOOKUP($X6,$B$4:$C$980,2)</f>
        <v>80577000</v>
      </c>
      <c r="X6" s="291" t="n">
        <v>35673</v>
      </c>
      <c r="AA6" s="279" t="s">
        <v>139</v>
      </c>
      <c r="AC6" s="114" t="n">
        <v>55335000</v>
      </c>
      <c r="AD6" s="114" t="n">
        <v>81080000</v>
      </c>
      <c r="AE6" s="114" t="n">
        <v>78580000</v>
      </c>
    </row>
    <row r="7" customFormat="false" ht="11.25" hidden="false" customHeight="false" outlineLevel="0" collapsed="false">
      <c r="A7" s="199" t="n">
        <v>35554</v>
      </c>
      <c r="B7" s="192" t="n">
        <v>35554</v>
      </c>
      <c r="C7" s="306" t="n">
        <f aca="false">VLOOKUP($B7,data!$A$6:$M$15000,13)</f>
        <v>34721000</v>
      </c>
      <c r="D7" s="9" t="n">
        <f aca="false">IF(B7&lt;&gt;"",MONTH(B7),0)</f>
        <v>5</v>
      </c>
      <c r="E7" s="306"/>
      <c r="H7" s="54" t="s">
        <v>99</v>
      </c>
      <c r="I7" s="32" t="s">
        <v>99</v>
      </c>
      <c r="J7" s="32" t="s">
        <v>99</v>
      </c>
      <c r="K7" s="32" t="s">
        <v>99</v>
      </c>
      <c r="L7" s="32" t="s">
        <v>99</v>
      </c>
      <c r="M7" s="32" t="s">
        <v>99</v>
      </c>
      <c r="N7" s="32" t="s">
        <v>99</v>
      </c>
      <c r="O7" s="38" t="s">
        <v>99</v>
      </c>
      <c r="U7" s="291" t="n">
        <v>35674</v>
      </c>
      <c r="V7" s="306" t="n">
        <f aca="false">HLOOKUP(U7,$H$4:$S$8,2)</f>
        <v>81597866.6666667</v>
      </c>
      <c r="W7" s="148" t="n">
        <f aca="false">VLOOKUP($X7,$B$4:$C$980,2)</f>
        <v>84058000</v>
      </c>
      <c r="X7" s="291" t="n">
        <v>35703</v>
      </c>
      <c r="AA7" s="279" t="s">
        <v>140</v>
      </c>
      <c r="AC7" s="114" t="n">
        <v>39934000</v>
      </c>
      <c r="AD7" s="114" t="n">
        <v>65284000</v>
      </c>
      <c r="AE7" s="114" t="n">
        <v>62970000</v>
      </c>
    </row>
    <row r="8" customFormat="false" ht="12" hidden="false" customHeight="false" outlineLevel="0" collapsed="false">
      <c r="A8" s="199" t="n">
        <v>35555</v>
      </c>
      <c r="B8" s="192" t="n">
        <v>35555</v>
      </c>
      <c r="C8" s="306" t="n">
        <f aca="false">VLOOKUP($B8,data!$A$6:$M$15000,13)</f>
        <v>35200000</v>
      </c>
      <c r="D8" s="9" t="n">
        <f aca="false">IF(B8&lt;&gt;"",MONTH(B8),0)</f>
        <v>5</v>
      </c>
      <c r="E8" s="306"/>
      <c r="H8" s="55" t="n">
        <v>5</v>
      </c>
      <c r="I8" s="56" t="n">
        <v>6</v>
      </c>
      <c r="J8" s="56" t="n">
        <v>7</v>
      </c>
      <c r="K8" s="56" t="n">
        <v>8</v>
      </c>
      <c r="L8" s="56" t="n">
        <v>9</v>
      </c>
      <c r="M8" s="56" t="n">
        <v>10</v>
      </c>
      <c r="N8" s="56" t="n">
        <v>11</v>
      </c>
      <c r="O8" s="57" t="n">
        <v>12</v>
      </c>
      <c r="U8" s="291" t="n">
        <v>35704</v>
      </c>
      <c r="V8" s="306" t="n">
        <f aca="false">HLOOKUP(U8,$H$4:$S$8,2)</f>
        <v>89421645.1612903</v>
      </c>
      <c r="W8" s="148" t="n">
        <f aca="false">VLOOKUP($X8,$B$4:$C$980,2)</f>
        <v>93976000</v>
      </c>
      <c r="X8" s="291" t="n">
        <v>35734</v>
      </c>
      <c r="AA8" s="279" t="s">
        <v>141</v>
      </c>
      <c r="AC8" s="114" t="n">
        <v>21507000</v>
      </c>
      <c r="AD8" s="114" t="n">
        <v>52783000</v>
      </c>
      <c r="AE8" s="114" t="n">
        <v>48405000</v>
      </c>
    </row>
    <row r="9" customFormat="false" ht="12" hidden="false" customHeight="false" outlineLevel="0" collapsed="false">
      <c r="A9" s="199" t="n">
        <v>35556</v>
      </c>
      <c r="B9" s="192" t="n">
        <v>35556</v>
      </c>
      <c r="C9" s="306" t="n">
        <f aca="false">VLOOKUP($B9,data!$A$6:$M$15000,13)</f>
        <v>35512000</v>
      </c>
      <c r="D9" s="9" t="n">
        <f aca="false">IF(B9&lt;&gt;"",MONTH(B9),0)</f>
        <v>5</v>
      </c>
      <c r="E9" s="306"/>
      <c r="U9" s="291" t="n">
        <v>35735</v>
      </c>
      <c r="V9" s="306" t="n">
        <f aca="false">HLOOKUP(U9,$H$4:$S$8,2)</f>
        <v>94876666.6666667</v>
      </c>
      <c r="W9" s="148" t="n">
        <f aca="false">VLOOKUP($X9,$B$4:$C$980,2)</f>
        <v>92893000</v>
      </c>
      <c r="X9" s="291" t="n">
        <v>35764</v>
      </c>
      <c r="AA9" s="279" t="s">
        <v>142</v>
      </c>
      <c r="AC9" s="114" t="n">
        <v>23218000</v>
      </c>
      <c r="AD9" s="114" t="n">
        <v>44969000</v>
      </c>
      <c r="AE9" s="114" t="n">
        <v>48405000</v>
      </c>
    </row>
    <row r="10" customFormat="false" ht="11.25" hidden="false" customHeight="false" outlineLevel="0" collapsed="false">
      <c r="A10" s="199" t="n">
        <v>35557</v>
      </c>
      <c r="B10" s="192" t="n">
        <v>35557</v>
      </c>
      <c r="C10" s="306" t="n">
        <f aca="false">VLOOKUP($B10,data!$A$6:$M$15000,13)</f>
        <v>35852000</v>
      </c>
      <c r="D10" s="9" t="n">
        <f aca="false">IF(B10&lt;&gt;"",MONTH(B10),0)</f>
        <v>5</v>
      </c>
      <c r="E10" s="306" t="n">
        <f aca="false">AVERAGE(C4:C10)</f>
        <v>34299714.2857143</v>
      </c>
      <c r="H10" s="310" t="n">
        <v>35796</v>
      </c>
      <c r="I10" s="311" t="n">
        <v>35827</v>
      </c>
      <c r="J10" s="311" t="n">
        <v>35855</v>
      </c>
      <c r="K10" s="311" t="n">
        <v>35886</v>
      </c>
      <c r="L10" s="311" t="n">
        <v>35916</v>
      </c>
      <c r="M10" s="311" t="n">
        <v>35947</v>
      </c>
      <c r="N10" s="311" t="n">
        <v>35977</v>
      </c>
      <c r="O10" s="311" t="n">
        <v>36008</v>
      </c>
      <c r="P10" s="311" t="n">
        <v>36039</v>
      </c>
      <c r="Q10" s="311" t="n">
        <v>36069</v>
      </c>
      <c r="R10" s="311" t="n">
        <v>36100</v>
      </c>
      <c r="S10" s="312" t="n">
        <v>36130</v>
      </c>
      <c r="U10" s="291" t="n">
        <v>35765</v>
      </c>
      <c r="V10" s="306" t="n">
        <f aca="false">HLOOKUP(U10,$H$4:$S$8,2)</f>
        <v>73667774.1935484</v>
      </c>
      <c r="W10" s="148" t="n">
        <f aca="false">VLOOKUP($X10,$B$4:$C$980,2)</f>
        <v>55335000</v>
      </c>
      <c r="X10" s="291" t="n">
        <v>35795</v>
      </c>
      <c r="AA10" s="279" t="s">
        <v>143</v>
      </c>
      <c r="AC10" s="114" t="n">
        <v>28262000</v>
      </c>
      <c r="AD10" s="114" t="n">
        <v>38789000</v>
      </c>
      <c r="AE10" s="114" t="n">
        <v>48405000</v>
      </c>
    </row>
    <row r="11" customFormat="false" ht="11.25" hidden="false" customHeight="false" outlineLevel="0" collapsed="false">
      <c r="A11" s="199" t="n">
        <v>35558</v>
      </c>
      <c r="B11" s="192" t="n">
        <v>35558</v>
      </c>
      <c r="C11" s="306" t="n">
        <f aca="false">VLOOKUP($B11,data!$A$6:$M$15000,13)</f>
        <v>36306000</v>
      </c>
      <c r="D11" s="9" t="n">
        <f aca="false">IF(B11&lt;&gt;"",MONTH(B11),0)</f>
        <v>5</v>
      </c>
      <c r="E11" s="306" t="n">
        <f aca="false">AVERAGE(C5:C11)</f>
        <v>34906000</v>
      </c>
      <c r="H11" s="313" t="n">
        <f aca="false">DAVERAGE(inv98,3,H13:H14)</f>
        <v>46308677.4193548</v>
      </c>
      <c r="I11" s="72" t="n">
        <f aca="false">DAVERAGE(inv98,3,I13:I14)</f>
        <v>30127035.7142857</v>
      </c>
      <c r="J11" s="72" t="n">
        <f aca="false">DAVERAGE(inv98,3,J13:J14)</f>
        <v>22765096.7741935</v>
      </c>
      <c r="K11" s="72" t="n">
        <f aca="false">DAVERAGE(inv98,3,K13:K14)</f>
        <v>22278233.3333333</v>
      </c>
      <c r="L11" s="72" t="e">
        <f aca="false">DAVERAGE(inv98,3,L13:L14)</f>
        <v>#DIV/0!</v>
      </c>
      <c r="M11" s="72" t="e">
        <f aca="false">DAVERAGE(inv98,3,M13:M14)</f>
        <v>#DIV/0!</v>
      </c>
      <c r="N11" s="72" t="e">
        <f aca="false">DAVERAGE(inv98,3,N13:N14)</f>
        <v>#DIV/0!</v>
      </c>
      <c r="O11" s="72" t="n">
        <f aca="false">DAVERAGE(inv98,3,O13:O14)</f>
        <v>73474580.6451613</v>
      </c>
      <c r="P11" s="72" t="n">
        <f aca="false">DAVERAGE(inv98,3,P13:P14)</f>
        <v>73853433.3333333</v>
      </c>
      <c r="Q11" s="72" t="n">
        <f aca="false">DAVERAGE(inv98,3,Q13:Q14)</f>
        <v>85023064.516129</v>
      </c>
      <c r="R11" s="72" t="n">
        <f aca="false">DAVERAGE(inv98,3,R13:R14)</f>
        <v>95900333.3333333</v>
      </c>
      <c r="S11" s="314" t="n">
        <f aca="false">DAVERAGE(inv98,3,S13:S14)</f>
        <v>90674903.2258064</v>
      </c>
      <c r="U11" s="291" t="n">
        <v>35796</v>
      </c>
      <c r="V11" s="306" t="n">
        <f aca="false">HLOOKUP(U11,$H$10:$S$14,2)</f>
        <v>46308677.4193548</v>
      </c>
      <c r="W11" s="148" t="n">
        <f aca="false">VLOOKUP($X11,$B$4:$C$980,2)</f>
        <v>39934000</v>
      </c>
      <c r="X11" s="291" t="n">
        <v>35826</v>
      </c>
      <c r="AA11" s="279" t="s">
        <v>144</v>
      </c>
      <c r="AB11" s="114" t="n">
        <v>48797000</v>
      </c>
      <c r="AC11" s="377" t="n">
        <v>52427000</v>
      </c>
      <c r="AD11" s="114" t="n">
        <v>56057000</v>
      </c>
      <c r="AE11" s="114" t="n">
        <v>48405000</v>
      </c>
    </row>
    <row r="12" customFormat="false" ht="11.25" hidden="false" customHeight="false" outlineLevel="0" collapsed="false">
      <c r="A12" s="199" t="n">
        <v>35559</v>
      </c>
      <c r="B12" s="192" t="n">
        <v>35559</v>
      </c>
      <c r="C12" s="306" t="n">
        <f aca="false">VLOOKUP($B12,data!$A$6:$M$15000,13)</f>
        <v>36890000</v>
      </c>
      <c r="D12" s="9" t="n">
        <f aca="false">IF(B12&lt;&gt;"",MONTH(B12),0)</f>
        <v>5</v>
      </c>
      <c r="E12" s="306" t="n">
        <f aca="false">AVERAGE(C6:C12)</f>
        <v>35471857.1428571</v>
      </c>
      <c r="H12" s="54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8"/>
      <c r="U12" s="291" t="n">
        <v>35827</v>
      </c>
      <c r="V12" s="306" t="n">
        <f aca="false">HLOOKUP(U12,$H$10:$S$14,2)</f>
        <v>30127035.7142857</v>
      </c>
      <c r="W12" s="148" t="n">
        <f aca="false">VLOOKUP($X12,$B$4:$C$980,2)</f>
        <v>21507000</v>
      </c>
      <c r="X12" s="291" t="n">
        <v>35854</v>
      </c>
      <c r="AA12" s="279" t="s">
        <v>145</v>
      </c>
      <c r="AB12" s="114" t="n">
        <v>66511000</v>
      </c>
      <c r="AC12" s="377" t="n">
        <v>67454000</v>
      </c>
      <c r="AD12" s="114" t="n">
        <v>68397000</v>
      </c>
      <c r="AE12" s="114" t="n">
        <v>48405000</v>
      </c>
    </row>
    <row r="13" customFormat="false" ht="11.25" hidden="false" customHeight="false" outlineLevel="0" collapsed="false">
      <c r="A13" s="199" t="n">
        <v>35560</v>
      </c>
      <c r="B13" s="192" t="n">
        <v>35560</v>
      </c>
      <c r="C13" s="306" t="n">
        <f aca="false">VLOOKUP($B13,data!$A$6:$M$15000,13)</f>
        <v>37738000</v>
      </c>
      <c r="D13" s="9" t="n">
        <f aca="false">IF(B13&lt;&gt;"",MONTH(B13),0)</f>
        <v>5</v>
      </c>
      <c r="E13" s="306" t="n">
        <f aca="false">AVERAGE(C7:C13)</f>
        <v>36031285.7142857</v>
      </c>
      <c r="H13" s="54" t="s">
        <v>99</v>
      </c>
      <c r="I13" s="32" t="s">
        <v>99</v>
      </c>
      <c r="J13" s="32" t="s">
        <v>99</v>
      </c>
      <c r="K13" s="32" t="s">
        <v>99</v>
      </c>
      <c r="L13" s="32" t="s">
        <v>99</v>
      </c>
      <c r="M13" s="32" t="s">
        <v>99</v>
      </c>
      <c r="N13" s="32" t="s">
        <v>99</v>
      </c>
      <c r="O13" s="32" t="s">
        <v>99</v>
      </c>
      <c r="P13" s="32" t="s">
        <v>99</v>
      </c>
      <c r="Q13" s="32" t="s">
        <v>99</v>
      </c>
      <c r="R13" s="32" t="s">
        <v>99</v>
      </c>
      <c r="S13" s="38" t="s">
        <v>99</v>
      </c>
      <c r="U13" s="291" t="n">
        <v>35855</v>
      </c>
      <c r="V13" s="306" t="n">
        <f aca="false">HLOOKUP(U13,$H$10:$S$14,2)</f>
        <v>22765096.7741935</v>
      </c>
      <c r="W13" s="148" t="n">
        <f aca="false">VLOOKUP($X13,$B$4:$C$980,2)</f>
        <v>23218000</v>
      </c>
      <c r="X13" s="291" t="n">
        <v>35885</v>
      </c>
      <c r="AA13" s="279" t="s">
        <v>146</v>
      </c>
      <c r="AB13" s="114" t="n">
        <v>74703000</v>
      </c>
      <c r="AC13" s="377" t="n">
        <v>75910000</v>
      </c>
      <c r="AD13" s="114" t="n">
        <v>77117000</v>
      </c>
      <c r="AE13" s="114" t="n">
        <v>48405000</v>
      </c>
    </row>
    <row r="14" customFormat="false" ht="12" hidden="false" customHeight="false" outlineLevel="0" collapsed="false">
      <c r="A14" s="199" t="n">
        <v>35561</v>
      </c>
      <c r="B14" s="192" t="n">
        <v>35561</v>
      </c>
      <c r="C14" s="306" t="n">
        <f aca="false">VLOOKUP($B14,data!$A$6:$M$15000,13)</f>
        <v>38597000</v>
      </c>
      <c r="D14" s="9" t="n">
        <f aca="false">IF(B14&lt;&gt;"",MONTH(B14),0)</f>
        <v>5</v>
      </c>
      <c r="E14" s="306" t="n">
        <f aca="false">AVERAGE(C8:C14)</f>
        <v>36585000</v>
      </c>
      <c r="H14" s="55" t="n">
        <v>1</v>
      </c>
      <c r="I14" s="56" t="n">
        <v>2</v>
      </c>
      <c r="J14" s="56" t="n">
        <v>3</v>
      </c>
      <c r="K14" s="56" t="n">
        <v>4</v>
      </c>
      <c r="L14" s="56" t="n">
        <v>5</v>
      </c>
      <c r="M14" s="56" t="n">
        <v>6</v>
      </c>
      <c r="N14" s="56" t="n">
        <v>7</v>
      </c>
      <c r="O14" s="56" t="n">
        <v>8</v>
      </c>
      <c r="P14" s="56" t="n">
        <v>9</v>
      </c>
      <c r="Q14" s="56" t="n">
        <v>10</v>
      </c>
      <c r="R14" s="56" t="n">
        <v>11</v>
      </c>
      <c r="S14" s="57" t="n">
        <v>12</v>
      </c>
      <c r="U14" s="291" t="n">
        <v>35886</v>
      </c>
      <c r="V14" s="306" t="n">
        <f aca="false">HLOOKUP(U14,$H$10:$S$14,2)</f>
        <v>22278233.3333333</v>
      </c>
      <c r="W14" s="148" t="n">
        <f aca="false">VLOOKUP($X14,$B$4:$C$980,2)</f>
        <v>28262000</v>
      </c>
      <c r="X14" s="291" t="n">
        <v>35915</v>
      </c>
      <c r="AA14" s="279" t="s">
        <v>147</v>
      </c>
      <c r="AB14" s="114" t="n">
        <v>80577000</v>
      </c>
      <c r="AC14" s="114" t="n">
        <v>74661000</v>
      </c>
      <c r="AD14" s="114" t="n">
        <v>78044000</v>
      </c>
      <c r="AE14" s="114" t="n">
        <v>48405000</v>
      </c>
    </row>
    <row r="15" customFormat="false" ht="12" hidden="false" customHeight="false" outlineLevel="0" collapsed="false">
      <c r="A15" s="199" t="n">
        <v>35562</v>
      </c>
      <c r="B15" s="192" t="n">
        <v>35562</v>
      </c>
      <c r="C15" s="306" t="n">
        <f aca="false">VLOOKUP($B15,data!$A$6:$M$15000,13)</f>
        <v>39238000</v>
      </c>
      <c r="D15" s="9" t="n">
        <f aca="false">IF(B15&lt;&gt;"",MONTH(B15),0)</f>
        <v>5</v>
      </c>
      <c r="E15" s="306" t="n">
        <f aca="false">AVERAGE(C9:C15)</f>
        <v>37161857.1428571</v>
      </c>
      <c r="U15" s="291" t="n">
        <v>35916</v>
      </c>
      <c r="V15" s="306" t="e">
        <f aca="false">HLOOKUP(U15,$H$10:$S$14,2)</f>
        <v>#DIV/0!</v>
      </c>
      <c r="W15" s="148" t="str">
        <f aca="false">VLOOKUP($X15,$B$4:$C$980,2)</f>
        <v>N/A</v>
      </c>
      <c r="X15" s="291" t="n">
        <v>35946</v>
      </c>
      <c r="AA15" s="279" t="s">
        <v>148</v>
      </c>
      <c r="AB15" s="114" t="n">
        <v>84058000</v>
      </c>
      <c r="AC15" s="114" t="n">
        <v>77170000</v>
      </c>
      <c r="AD15" s="114" t="n">
        <f aca="false">W31</f>
        <v>86618000</v>
      </c>
      <c r="AE15" s="114" t="n">
        <v>48405000</v>
      </c>
    </row>
    <row r="16" customFormat="false" ht="11.25" hidden="false" customHeight="false" outlineLevel="0" collapsed="false">
      <c r="A16" s="199" t="n">
        <v>35563</v>
      </c>
      <c r="B16" s="192" t="n">
        <v>35563</v>
      </c>
      <c r="C16" s="306" t="n">
        <f aca="false">VLOOKUP($B16,data!$A$6:$M$15000,13)</f>
        <v>39699000</v>
      </c>
      <c r="D16" s="9" t="n">
        <f aca="false">IF(B16&lt;&gt;"",MONTH(B16),0)</f>
        <v>5</v>
      </c>
      <c r="E16" s="306" t="n">
        <f aca="false">AVERAGE(C10:C16)</f>
        <v>37760000</v>
      </c>
      <c r="H16" s="310" t="n">
        <v>36161</v>
      </c>
      <c r="I16" s="311" t="n">
        <v>36192</v>
      </c>
      <c r="J16" s="311" t="n">
        <v>36220</v>
      </c>
      <c r="K16" s="311" t="n">
        <v>36251</v>
      </c>
      <c r="L16" s="311" t="n">
        <v>36281</v>
      </c>
      <c r="M16" s="311" t="n">
        <v>36312</v>
      </c>
      <c r="N16" s="311" t="n">
        <v>36342</v>
      </c>
      <c r="O16" s="311" t="n">
        <v>36373</v>
      </c>
      <c r="P16" s="311" t="n">
        <v>36404</v>
      </c>
      <c r="Q16" s="311" t="n">
        <v>36434</v>
      </c>
      <c r="R16" s="311" t="n">
        <v>36465</v>
      </c>
      <c r="S16" s="312" t="n">
        <v>36495</v>
      </c>
      <c r="U16" s="291" t="n">
        <v>35947</v>
      </c>
      <c r="V16" s="306" t="e">
        <f aca="false">HLOOKUP(U16,$H$10:$S$14,2)</f>
        <v>#DIV/0!</v>
      </c>
      <c r="W16" s="148" t="str">
        <f aca="false">VLOOKUP($X16,$B$4:$C$980,2)</f>
        <v>N/A</v>
      </c>
      <c r="X16" s="291" t="n">
        <v>35976</v>
      </c>
      <c r="AA16" s="279" t="s">
        <v>149</v>
      </c>
      <c r="AB16" s="114" t="n">
        <v>93976000</v>
      </c>
      <c r="AC16" s="114" t="n">
        <v>93259000</v>
      </c>
      <c r="AD16" s="114" t="n">
        <v>89228000</v>
      </c>
      <c r="AE16" s="114" t="n">
        <v>48405000</v>
      </c>
    </row>
    <row r="17" customFormat="false" ht="11.25" hidden="false" customHeight="false" outlineLevel="0" collapsed="false">
      <c r="A17" s="199" t="n">
        <v>35564</v>
      </c>
      <c r="B17" s="192" t="n">
        <v>35564</v>
      </c>
      <c r="C17" s="306" t="n">
        <f aca="false">VLOOKUP($B17,data!$A$6:$M$15000,13)</f>
        <v>40243000</v>
      </c>
      <c r="D17" s="9" t="n">
        <f aca="false">IF(B17&lt;&gt;"",MONTH(B17),0)</f>
        <v>5</v>
      </c>
      <c r="E17" s="306" t="n">
        <f aca="false">AVERAGE(C11:C17)</f>
        <v>38387285.7142857</v>
      </c>
      <c r="H17" s="313" t="n">
        <f aca="false">DAVERAGE(inv99,3,H19:H20)</f>
        <v>72865516.1290323</v>
      </c>
      <c r="I17" s="72" t="n">
        <f aca="false">DAVERAGE(inv99,3,I19:I20)</f>
        <v>56166392.8571429</v>
      </c>
      <c r="J17" s="72" t="n">
        <f aca="false">DAVERAGE(inv99,3,J19:J20)</f>
        <v>49180290.3225806</v>
      </c>
      <c r="K17" s="72" t="n">
        <f aca="false">DAVERAGE(inv99,3,K19:K20)</f>
        <v>37280100</v>
      </c>
      <c r="L17" s="72" t="n">
        <f aca="false">DAVERAGE(inv99,3,L19:L20)</f>
        <v>47259258.0645161</v>
      </c>
      <c r="M17" s="72" t="n">
        <f aca="false">DAVERAGE(inv99,3,M19:M20)</f>
        <v>62742600</v>
      </c>
      <c r="N17" s="72" t="n">
        <f aca="false">DAVERAGE(inv99,3,N19:N20)</f>
        <v>72616580.6451613</v>
      </c>
      <c r="O17" s="72" t="n">
        <f aca="false">DAVERAGE(inv99,3,O19:O20)</f>
        <v>80038387.0967742</v>
      </c>
      <c r="P17" s="72" t="n">
        <f aca="false">DAVERAGE(inv99,3,P19:P20)</f>
        <v>83061033.3333333</v>
      </c>
      <c r="Q17" s="72" t="n">
        <f aca="false">DAVERAGE(inv99,3,Q19:Q20)</f>
        <v>87650677.4193548</v>
      </c>
      <c r="R17" s="72" t="n">
        <f aca="false">DAVERAGE(inv99,3,R19:R20)</f>
        <v>91485333.3333333</v>
      </c>
      <c r="S17" s="314" t="n">
        <f aca="false">DAVERAGE(inv99,3,S19:S20)</f>
        <v>83774903.2258064</v>
      </c>
      <c r="U17" s="291" t="n">
        <v>35977</v>
      </c>
      <c r="V17" s="306" t="e">
        <f aca="false">HLOOKUP(U17,$H$10:$S$14,2)</f>
        <v>#DIV/0!</v>
      </c>
      <c r="W17" s="148" t="str">
        <f aca="false">VLOOKUP($X17,$B$4:$C$980,2)</f>
        <v>N/A</v>
      </c>
      <c r="X17" s="291" t="n">
        <v>36007</v>
      </c>
    </row>
    <row r="18" customFormat="false" ht="11.25" hidden="false" customHeight="false" outlineLevel="0" collapsed="false">
      <c r="A18" s="199" t="n">
        <v>35565</v>
      </c>
      <c r="B18" s="192" t="n">
        <v>35565</v>
      </c>
      <c r="C18" s="306" t="n">
        <f aca="false">VLOOKUP($B18,data!$A$6:$M$15000,13)</f>
        <v>40646000</v>
      </c>
      <c r="D18" s="9" t="n">
        <f aca="false">IF(B18&lt;&gt;"",MONTH(B18),0)</f>
        <v>5</v>
      </c>
      <c r="E18" s="306" t="n">
        <f aca="false">AVERAGE(C12:C18)</f>
        <v>39007285.7142857</v>
      </c>
      <c r="H18" s="54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8"/>
      <c r="U18" s="291" t="n">
        <v>36008</v>
      </c>
      <c r="V18" s="306" t="n">
        <f aca="false">HLOOKUP(U18,$H$10:$S$14,2)</f>
        <v>73474580.6451613</v>
      </c>
      <c r="W18" s="148" t="n">
        <f aca="false">VLOOKUP($X18,$B$4:$C$980,2)</f>
        <v>74661000</v>
      </c>
      <c r="X18" s="291" t="n">
        <v>36038</v>
      </c>
    </row>
    <row r="19" customFormat="false" ht="11.25" hidden="false" customHeight="false" outlineLevel="0" collapsed="false">
      <c r="A19" s="199" t="n">
        <v>35566</v>
      </c>
      <c r="B19" s="192" t="n">
        <v>35566</v>
      </c>
      <c r="C19" s="306" t="n">
        <f aca="false">VLOOKUP($B19,data!$A$6:$M$15000,13)</f>
        <v>41103000</v>
      </c>
      <c r="D19" s="9" t="n">
        <f aca="false">IF(B19&lt;&gt;"",MONTH(B19),0)</f>
        <v>5</v>
      </c>
      <c r="E19" s="306" t="n">
        <f aca="false">AVERAGE(C13:C19)</f>
        <v>39609142.8571429</v>
      </c>
      <c r="H19" s="54" t="s">
        <v>99</v>
      </c>
      <c r="I19" s="32" t="s">
        <v>99</v>
      </c>
      <c r="J19" s="32" t="s">
        <v>99</v>
      </c>
      <c r="K19" s="32" t="s">
        <v>99</v>
      </c>
      <c r="L19" s="32" t="s">
        <v>99</v>
      </c>
      <c r="M19" s="32" t="s">
        <v>99</v>
      </c>
      <c r="N19" s="32" t="s">
        <v>99</v>
      </c>
      <c r="O19" s="32" t="s">
        <v>99</v>
      </c>
      <c r="P19" s="32" t="s">
        <v>99</v>
      </c>
      <c r="Q19" s="32" t="s">
        <v>99</v>
      </c>
      <c r="R19" s="32" t="s">
        <v>99</v>
      </c>
      <c r="S19" s="38" t="s">
        <v>99</v>
      </c>
      <c r="U19" s="291" t="n">
        <v>36039</v>
      </c>
      <c r="V19" s="306" t="n">
        <f aca="false">HLOOKUP(U19,$H$10:$S$14,2)</f>
        <v>73853433.3333333</v>
      </c>
      <c r="W19" s="148" t="n">
        <f aca="false">VLOOKUP($X19,$B$4:$C$980,2)</f>
        <v>77170000</v>
      </c>
      <c r="X19" s="291" t="n">
        <v>36068</v>
      </c>
    </row>
    <row r="20" customFormat="false" ht="12" hidden="false" customHeight="false" outlineLevel="0" collapsed="false">
      <c r="A20" s="199" t="n">
        <v>35567</v>
      </c>
      <c r="B20" s="192" t="n">
        <v>35567</v>
      </c>
      <c r="C20" s="306" t="n">
        <f aca="false">VLOOKUP($B20,data!$A$6:$M$15000,13)</f>
        <v>41808000</v>
      </c>
      <c r="D20" s="9" t="n">
        <f aca="false">IF(B20&lt;&gt;"",MONTH(B20),0)</f>
        <v>5</v>
      </c>
      <c r="E20" s="306" t="n">
        <f aca="false">AVERAGE(C14:C20)</f>
        <v>40190571.4285714</v>
      </c>
      <c r="H20" s="55" t="n">
        <v>1</v>
      </c>
      <c r="I20" s="56" t="n">
        <v>2</v>
      </c>
      <c r="J20" s="56" t="n">
        <v>3</v>
      </c>
      <c r="K20" s="56" t="n">
        <v>4</v>
      </c>
      <c r="L20" s="56" t="n">
        <v>5</v>
      </c>
      <c r="M20" s="56" t="n">
        <v>6</v>
      </c>
      <c r="N20" s="56" t="n">
        <v>7</v>
      </c>
      <c r="O20" s="56" t="n">
        <v>8</v>
      </c>
      <c r="P20" s="56" t="n">
        <v>9</v>
      </c>
      <c r="Q20" s="56" t="n">
        <v>10</v>
      </c>
      <c r="R20" s="56" t="n">
        <v>11</v>
      </c>
      <c r="S20" s="57" t="n">
        <v>12</v>
      </c>
      <c r="U20" s="291" t="n">
        <v>36069</v>
      </c>
      <c r="V20" s="306" t="n">
        <f aca="false">HLOOKUP(U20,$H$10:$S$14,2)</f>
        <v>85023064.516129</v>
      </c>
      <c r="W20" s="148" t="n">
        <f aca="false">VLOOKUP($X20,$B$4:$C$980,2)</f>
        <v>93259000</v>
      </c>
      <c r="X20" s="291" t="n">
        <v>36099</v>
      </c>
    </row>
    <row r="21" customFormat="false" ht="12" hidden="false" customHeight="false" outlineLevel="0" collapsed="false">
      <c r="A21" s="199" t="n">
        <v>35568</v>
      </c>
      <c r="B21" s="192" t="n">
        <v>35568</v>
      </c>
      <c r="C21" s="306" t="n">
        <f aca="false">VLOOKUP($B21,data!$A$6:$M$15000,13)</f>
        <v>42624000</v>
      </c>
      <c r="D21" s="9" t="n">
        <f aca="false">IF(B21&lt;&gt;"",MONTH(B21),0)</f>
        <v>5</v>
      </c>
      <c r="E21" s="306" t="n">
        <f aca="false">AVERAGE(C15:C21)</f>
        <v>40765857.1428571</v>
      </c>
      <c r="U21" s="291" t="n">
        <v>36100</v>
      </c>
      <c r="V21" s="306" t="n">
        <f aca="false">HLOOKUP(U21,$H$10:$S$14,2)</f>
        <v>95900333.3333333</v>
      </c>
      <c r="W21" s="148" t="n">
        <f aca="false">VLOOKUP($X21,$B$4:$C$980,2)</f>
        <v>98791000</v>
      </c>
      <c r="X21" s="291" t="n">
        <v>36129</v>
      </c>
    </row>
    <row r="22" customFormat="false" ht="11.25" hidden="false" customHeight="false" outlineLevel="0" collapsed="false">
      <c r="A22" s="199" t="n">
        <v>35569</v>
      </c>
      <c r="B22" s="192" t="n">
        <v>35569</v>
      </c>
      <c r="C22" s="306" t="n">
        <f aca="false">VLOOKUP($B22,data!$A$6:$M$15000,13)</f>
        <v>43024000</v>
      </c>
      <c r="D22" s="9" t="n">
        <f aca="false">IF(B22&lt;&gt;"",MONTH(B22),0)</f>
        <v>5</v>
      </c>
      <c r="E22" s="306" t="n">
        <f aca="false">AVERAGE(C16:C22)</f>
        <v>41306714.2857143</v>
      </c>
      <c r="H22" s="310" t="n">
        <v>36526</v>
      </c>
      <c r="I22" s="311" t="n">
        <v>36557</v>
      </c>
      <c r="J22" s="311" t="n">
        <v>36586</v>
      </c>
      <c r="K22" s="311" t="n">
        <v>36617</v>
      </c>
      <c r="L22" s="311" t="n">
        <v>36647</v>
      </c>
      <c r="M22" s="311" t="n">
        <v>36678</v>
      </c>
      <c r="N22" s="311" t="n">
        <v>36708</v>
      </c>
      <c r="O22" s="311" t="n">
        <v>36739</v>
      </c>
      <c r="P22" s="311" t="n">
        <v>36770</v>
      </c>
      <c r="Q22" s="311" t="n">
        <v>36800</v>
      </c>
      <c r="R22" s="311" t="n">
        <v>36831</v>
      </c>
      <c r="S22" s="312" t="n">
        <v>36861</v>
      </c>
      <c r="U22" s="291" t="n">
        <v>36130</v>
      </c>
      <c r="V22" s="306" t="n">
        <f aca="false">HLOOKUP(U22,$H$10:$S$14,2)</f>
        <v>90674903.2258064</v>
      </c>
      <c r="W22" s="148" t="n">
        <f aca="false">VLOOKUP($X22,$B$4:$C$980,2)</f>
        <v>81080000</v>
      </c>
      <c r="X22" s="291" t="n">
        <v>36160</v>
      </c>
    </row>
    <row r="23" customFormat="false" ht="11.25" hidden="false" customHeight="false" outlineLevel="0" collapsed="false">
      <c r="A23" s="199" t="n">
        <v>35570</v>
      </c>
      <c r="B23" s="192" t="n">
        <v>35570</v>
      </c>
      <c r="C23" s="306" t="n">
        <f aca="false">VLOOKUP($B23,data!$A$6:$M$15000,13)</f>
        <v>43472000</v>
      </c>
      <c r="D23" s="9" t="n">
        <f aca="false">IF(B23&lt;&gt;"",MONTH(B23),0)</f>
        <v>5</v>
      </c>
      <c r="E23" s="306" t="n">
        <f aca="false">AVERAGE(C17:C23)</f>
        <v>41845714.2857143</v>
      </c>
      <c r="F23" s="306"/>
      <c r="H23" s="313" t="n">
        <f aca="false">DAVERAGE(inv00,3,H25:H26)</f>
        <v>69660225.8064516</v>
      </c>
      <c r="I23" s="72" t="n">
        <f aca="false">DAVERAGE(inv00,3,I25:I26)</f>
        <v>56236310.3448276</v>
      </c>
      <c r="J23" s="72" t="n">
        <f aca="false">DAVERAGE(inv00,3,J25:J26)</f>
        <v>46315419.3548387</v>
      </c>
      <c r="K23" s="72" t="n">
        <f aca="false">DAVERAGE(inv00,3,K25:K26)</f>
        <v>55090366.6666667</v>
      </c>
      <c r="L23" s="72" t="n">
        <f aca="false">DAVERAGE(inv00,3,L25:L26)</f>
        <v>63674548.3870968</v>
      </c>
      <c r="M23" s="72" t="n">
        <f aca="false">DAVERAGE(inv00,3,M25:M26)</f>
        <v>67432333.3333333</v>
      </c>
      <c r="N23" s="72" t="n">
        <f aca="false">DAVERAGE(inv00,3,N25:N26)</f>
        <v>69368161.2903226</v>
      </c>
      <c r="O23" s="72" t="n">
        <f aca="false">DAVERAGE(inv00,3,O25:O26)</f>
        <v>59978161.2903226</v>
      </c>
      <c r="P23" s="72" t="n">
        <f aca="false">DAVERAGE(inv00,3,P25:P26)</f>
        <v>56677800</v>
      </c>
      <c r="Q23" s="72" t="n">
        <f aca="false">DAVERAGE(inv00,3,Q25:Q26)</f>
        <v>60681548.3870968</v>
      </c>
      <c r="R23" s="72" t="n">
        <f aca="false">DAVERAGE(inv00,3,R25:R26)</f>
        <v>55849700</v>
      </c>
      <c r="S23" s="314" t="n">
        <f aca="false">DAVERAGE(inv00,3,S25:S26)</f>
        <v>49721387.0967742</v>
      </c>
      <c r="U23" s="291" t="n">
        <v>36161</v>
      </c>
      <c r="V23" s="306" t="n">
        <f aca="false">HLOOKUP(U23,$H$16:$S$20,2)</f>
        <v>72865516.1290323</v>
      </c>
      <c r="W23" s="148" t="n">
        <f aca="false">VLOOKUP($X23,$B$4:$C$980,2)</f>
        <v>65284000</v>
      </c>
      <c r="X23" s="291" t="n">
        <v>36191</v>
      </c>
    </row>
    <row r="24" customFormat="false" ht="11.25" hidden="false" customHeight="false" outlineLevel="0" collapsed="false">
      <c r="A24" s="199" t="n">
        <v>35571</v>
      </c>
      <c r="B24" s="192" t="n">
        <v>35571</v>
      </c>
      <c r="C24" s="306" t="n">
        <f aca="false">VLOOKUP($B24,data!$A$6:$M$15000,13)</f>
        <v>44099000</v>
      </c>
      <c r="D24" s="9" t="n">
        <f aca="false">IF(B24&lt;&gt;"",MONTH(B24),0)</f>
        <v>5</v>
      </c>
      <c r="E24" s="306" t="n">
        <f aca="false">AVERAGE(C18:C24)</f>
        <v>42396571.4285714</v>
      </c>
      <c r="F24" s="306"/>
      <c r="H24" s="54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8"/>
      <c r="U24" s="291" t="n">
        <v>36192</v>
      </c>
      <c r="V24" s="306" t="n">
        <f aca="false">HLOOKUP(U24,$H$16:$S$20,2)</f>
        <v>56166392.8571429</v>
      </c>
      <c r="W24" s="148" t="n">
        <f aca="false">VLOOKUP($X24,$B$4:$C$980,2)</f>
        <v>52783000</v>
      </c>
      <c r="X24" s="291" t="n">
        <v>36219</v>
      </c>
    </row>
    <row r="25" customFormat="false" ht="11.25" hidden="false" customHeight="false" outlineLevel="0" collapsed="false">
      <c r="A25" s="199" t="n">
        <v>35572</v>
      </c>
      <c r="B25" s="192" t="n">
        <v>35572</v>
      </c>
      <c r="C25" s="306" t="n">
        <f aca="false">VLOOKUP($B25,data!$A$6:$M$15000,13)</f>
        <v>44872000</v>
      </c>
      <c r="D25" s="9" t="n">
        <f aca="false">IF(B25&lt;&gt;"",MONTH(B25),0)</f>
        <v>5</v>
      </c>
      <c r="E25" s="306" t="n">
        <f aca="false">AVERAGE(C19:C25)</f>
        <v>43000285.7142857</v>
      </c>
      <c r="F25" s="306"/>
      <c r="H25" s="54" t="s">
        <v>99</v>
      </c>
      <c r="I25" s="32" t="s">
        <v>99</v>
      </c>
      <c r="J25" s="32" t="s">
        <v>99</v>
      </c>
      <c r="K25" s="32" t="s">
        <v>99</v>
      </c>
      <c r="L25" s="32" t="s">
        <v>99</v>
      </c>
      <c r="M25" s="32" t="s">
        <v>99</v>
      </c>
      <c r="N25" s="32" t="s">
        <v>99</v>
      </c>
      <c r="O25" s="32" t="s">
        <v>99</v>
      </c>
      <c r="P25" s="32" t="s">
        <v>99</v>
      </c>
      <c r="Q25" s="32" t="s">
        <v>99</v>
      </c>
      <c r="R25" s="32" t="s">
        <v>99</v>
      </c>
      <c r="S25" s="38" t="s">
        <v>99</v>
      </c>
      <c r="U25" s="291" t="n">
        <v>36220</v>
      </c>
      <c r="V25" s="306" t="n">
        <f aca="false">HLOOKUP(U25,$H$16:$S$20,2)</f>
        <v>49180290.3225806</v>
      </c>
      <c r="W25" s="148" t="n">
        <f aca="false">VLOOKUP($X25,$B$4:$C$980,2)</f>
        <v>44969000</v>
      </c>
      <c r="X25" s="291" t="n">
        <v>36250</v>
      </c>
    </row>
    <row r="26" customFormat="false" ht="12" hidden="false" customHeight="false" outlineLevel="0" collapsed="false">
      <c r="A26" s="199" t="n">
        <v>35573</v>
      </c>
      <c r="B26" s="192" t="n">
        <v>35573</v>
      </c>
      <c r="C26" s="306" t="n">
        <f aca="false">VLOOKUP($B26,data!$A$6:$M$15000,13)</f>
        <v>45728000</v>
      </c>
      <c r="D26" s="9" t="n">
        <f aca="false">IF(B26&lt;&gt;"",MONTH(B26),0)</f>
        <v>5</v>
      </c>
      <c r="E26" s="306" t="n">
        <f aca="false">AVERAGE(C20:C26)</f>
        <v>43661000</v>
      </c>
      <c r="F26" s="306"/>
      <c r="H26" s="55" t="n">
        <v>1</v>
      </c>
      <c r="I26" s="56" t="n">
        <v>2</v>
      </c>
      <c r="J26" s="56" t="n">
        <v>3</v>
      </c>
      <c r="K26" s="56" t="n">
        <v>4</v>
      </c>
      <c r="L26" s="56" t="n">
        <v>5</v>
      </c>
      <c r="M26" s="56" t="n">
        <v>6</v>
      </c>
      <c r="N26" s="56" t="n">
        <v>7</v>
      </c>
      <c r="O26" s="56" t="n">
        <v>8</v>
      </c>
      <c r="P26" s="56" t="n">
        <v>9</v>
      </c>
      <c r="Q26" s="56" t="n">
        <v>10</v>
      </c>
      <c r="R26" s="56" t="n">
        <v>11</v>
      </c>
      <c r="S26" s="57" t="n">
        <v>12</v>
      </c>
      <c r="U26" s="291" t="n">
        <v>36251</v>
      </c>
      <c r="V26" s="306" t="n">
        <f aca="false">HLOOKUP(U26,$H$16:$S$20,2)</f>
        <v>37280100</v>
      </c>
      <c r="W26" s="148" t="n">
        <f aca="false">VLOOKUP($X26,$B$4:$C$980,2)</f>
        <v>38789000</v>
      </c>
      <c r="X26" s="291" t="n">
        <v>36280</v>
      </c>
    </row>
    <row r="27" customFormat="false" ht="12" hidden="false" customHeight="false" outlineLevel="0" collapsed="false">
      <c r="A27" s="199" t="n">
        <v>35574</v>
      </c>
      <c r="B27" s="192" t="n">
        <v>35574</v>
      </c>
      <c r="C27" s="306" t="n">
        <f aca="false">VLOOKUP($B27,data!$A$6:$M$15000,13)</f>
        <v>46283000</v>
      </c>
      <c r="D27" s="9" t="n">
        <f aca="false">IF(B27&lt;&gt;"",MONTH(B27),0)</f>
        <v>5</v>
      </c>
      <c r="E27" s="306" t="n">
        <f aca="false">AVERAGE(C21:C27)</f>
        <v>44300285.7142857</v>
      </c>
      <c r="F27" s="306"/>
      <c r="U27" s="291" t="n">
        <v>36281</v>
      </c>
      <c r="V27" s="306" t="n">
        <f aca="false">HLOOKUP(U27,$H$16:$S$20,2)</f>
        <v>47259258.0645161</v>
      </c>
      <c r="W27" s="148" t="n">
        <f aca="false">VLOOKUP($X27,$B$4:$C$980,2)</f>
        <v>56057000</v>
      </c>
      <c r="X27" s="291" t="n">
        <v>36311</v>
      </c>
    </row>
    <row r="28" customFormat="false" ht="11.25" hidden="false" customHeight="false" outlineLevel="0" collapsed="false">
      <c r="A28" s="199" t="n">
        <v>35575</v>
      </c>
      <c r="B28" s="192" t="n">
        <v>35575</v>
      </c>
      <c r="C28" s="306" t="n">
        <f aca="false">VLOOKUP($B28,data!$A$6:$M$15000,13)</f>
        <v>47001000</v>
      </c>
      <c r="D28" s="9" t="n">
        <f aca="false">IF(B28&lt;&gt;"",MONTH(B28),0)</f>
        <v>5</v>
      </c>
      <c r="E28" s="306" t="n">
        <f aca="false">AVERAGE(C22:C28)</f>
        <v>44925571.4285714</v>
      </c>
      <c r="F28" s="306"/>
      <c r="H28" s="310" t="n">
        <v>36892</v>
      </c>
      <c r="I28" s="311" t="n">
        <v>36923</v>
      </c>
      <c r="J28" s="311" t="n">
        <v>36951</v>
      </c>
      <c r="K28" s="311" t="n">
        <v>36982</v>
      </c>
      <c r="L28" s="311" t="n">
        <v>37012</v>
      </c>
      <c r="M28" s="311" t="n">
        <v>37043</v>
      </c>
      <c r="N28" s="311" t="n">
        <v>37073</v>
      </c>
      <c r="O28" s="311" t="n">
        <v>37104</v>
      </c>
      <c r="P28" s="311" t="n">
        <v>37135</v>
      </c>
      <c r="Q28" s="311" t="n">
        <v>37165</v>
      </c>
      <c r="R28" s="311" t="n">
        <v>37196</v>
      </c>
      <c r="S28" s="312" t="n">
        <v>37226</v>
      </c>
      <c r="U28" s="291" t="n">
        <v>36312</v>
      </c>
      <c r="V28" s="306" t="n">
        <f aca="false">HLOOKUP(U28,$H$16:$S$20,2)</f>
        <v>62742600</v>
      </c>
      <c r="W28" s="148" t="n">
        <f aca="false">VLOOKUP($X28,$B$4:$C$980,2)</f>
        <v>68397000</v>
      </c>
      <c r="X28" s="291" t="n">
        <v>36341</v>
      </c>
    </row>
    <row r="29" customFormat="false" ht="11.25" hidden="false" customHeight="false" outlineLevel="0" collapsed="false">
      <c r="A29" s="199" t="n">
        <v>35576</v>
      </c>
      <c r="B29" s="192" t="n">
        <v>35576</v>
      </c>
      <c r="C29" s="306" t="n">
        <f aca="false">VLOOKUP($B29,data!$A$6:$M$15000,13)</f>
        <v>47749000</v>
      </c>
      <c r="D29" s="9" t="n">
        <f aca="false">IF(B29&lt;&gt;"",MONTH(B29),0)</f>
        <v>5</v>
      </c>
      <c r="E29" s="306" t="n">
        <f aca="false">AVERAGE(C23:C29)</f>
        <v>45600571.4285714</v>
      </c>
      <c r="F29" s="306"/>
      <c r="H29" s="313" t="n">
        <f aca="false">DAVERAGE(inv01,3,H31:H32)</f>
        <v>42208290.3225806</v>
      </c>
      <c r="I29" s="72" t="n">
        <f aca="false">DAVERAGE(inv01,3,I31:I32)</f>
        <v>21177464.2857143</v>
      </c>
      <c r="J29" s="72" t="n">
        <f aca="false">DAVERAGE(inv01,3,J31:J32)</f>
        <v>16072354.8387097</v>
      </c>
      <c r="K29" s="72" t="n">
        <f aca="false">DAVERAGE(inv01,3,K31:K32)</f>
        <v>23002200</v>
      </c>
      <c r="L29" s="72" t="e">
        <f aca="false">DAVERAGE(inv01,3,L31:L32)</f>
        <v>#DIV/0!</v>
      </c>
      <c r="M29" s="72" t="e">
        <f aca="false">DAVERAGE(inv01,3,M31:M32)</f>
        <v>#DIV/0!</v>
      </c>
      <c r="N29" s="72" t="e">
        <f aca="false">DAVERAGE(inv01,3,N31:N32)</f>
        <v>#DIV/0!</v>
      </c>
      <c r="O29" s="72" t="e">
        <f aca="false">DAVERAGE(inv01,3,O31:O32)</f>
        <v>#DIV/0!</v>
      </c>
      <c r="P29" s="72" t="e">
        <f aca="false">DAVERAGE(inv01,3,P31:P32)</f>
        <v>#DIV/0!</v>
      </c>
      <c r="Q29" s="72" t="e">
        <f aca="false">DAVERAGE(inv01,3,Q31:Q32)</f>
        <v>#DIV/0!</v>
      </c>
      <c r="R29" s="72" t="e">
        <f aca="false">DAVERAGE(inv01,3,R31:R32)</f>
        <v>#DIV/0!</v>
      </c>
      <c r="S29" s="314" t="e">
        <f aca="false">DAVERAGE(inv01,3,S31:S32)</f>
        <v>#DIV/0!</v>
      </c>
      <c r="U29" s="291" t="n">
        <v>36342</v>
      </c>
      <c r="V29" s="306" t="n">
        <f aca="false">HLOOKUP(U29,$H$16:$S$20,2)</f>
        <v>72616580.6451613</v>
      </c>
      <c r="W29" s="148" t="n">
        <f aca="false">VLOOKUP($X29,$B$4:$C$980,2)</f>
        <v>77117000</v>
      </c>
      <c r="X29" s="291" t="n">
        <v>36372</v>
      </c>
    </row>
    <row r="30" customFormat="false" ht="11.25" hidden="false" customHeight="false" outlineLevel="0" collapsed="false">
      <c r="A30" s="199" t="n">
        <v>35577</v>
      </c>
      <c r="B30" s="192" t="n">
        <v>35577</v>
      </c>
      <c r="C30" s="306" t="n">
        <f aca="false">VLOOKUP($B30,data!$A$6:$M$15000,13)</f>
        <v>47802000</v>
      </c>
      <c r="D30" s="9" t="n">
        <f aca="false">IF(B30&lt;&gt;"",MONTH(B30),0)</f>
        <v>5</v>
      </c>
      <c r="E30" s="306" t="n">
        <f aca="false">AVERAGE(C24:C30)</f>
        <v>46219142.8571429</v>
      </c>
      <c r="F30" s="306"/>
      <c r="H30" s="54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8"/>
      <c r="U30" s="291" t="n">
        <v>36373</v>
      </c>
      <c r="V30" s="306" t="n">
        <f aca="false">HLOOKUP(U30,$H$16:$S$20,2)</f>
        <v>80038387.0967742</v>
      </c>
      <c r="W30" s="148" t="n">
        <f aca="false">VLOOKUP($X30,$B$4:$C$980,2)</f>
        <v>78044000</v>
      </c>
      <c r="X30" s="291" t="n">
        <v>36403</v>
      </c>
    </row>
    <row r="31" customFormat="false" ht="11.25" hidden="false" customHeight="false" outlineLevel="0" collapsed="false">
      <c r="A31" s="199" t="n">
        <v>35578</v>
      </c>
      <c r="B31" s="192" t="n">
        <v>35578</v>
      </c>
      <c r="C31" s="306" t="n">
        <f aca="false">VLOOKUP($B31,data!$A$6:$M$15000,13)</f>
        <v>47863000</v>
      </c>
      <c r="D31" s="9" t="n">
        <f aca="false">IF(B31&lt;&gt;"",MONTH(B31),0)</f>
        <v>5</v>
      </c>
      <c r="E31" s="306" t="n">
        <f aca="false">AVERAGE(C25:C31)</f>
        <v>46756857.1428571</v>
      </c>
      <c r="F31" s="306"/>
      <c r="H31" s="54" t="s">
        <v>99</v>
      </c>
      <c r="I31" s="32" t="s">
        <v>99</v>
      </c>
      <c r="J31" s="32" t="s">
        <v>99</v>
      </c>
      <c r="K31" s="32" t="s">
        <v>99</v>
      </c>
      <c r="L31" s="32" t="s">
        <v>99</v>
      </c>
      <c r="M31" s="32" t="s">
        <v>99</v>
      </c>
      <c r="N31" s="32" t="s">
        <v>99</v>
      </c>
      <c r="O31" s="32" t="s">
        <v>99</v>
      </c>
      <c r="P31" s="32" t="s">
        <v>99</v>
      </c>
      <c r="Q31" s="32" t="s">
        <v>99</v>
      </c>
      <c r="R31" s="32" t="s">
        <v>99</v>
      </c>
      <c r="S31" s="38" t="s">
        <v>99</v>
      </c>
      <c r="U31" s="291" t="n">
        <v>36404</v>
      </c>
      <c r="V31" s="306" t="n">
        <f aca="false">HLOOKUP(U31,$H$16:$S$20,2)</f>
        <v>83061033.3333333</v>
      </c>
      <c r="W31" s="148" t="n">
        <f aca="false">VLOOKUP($X31,$B$4:$C$980,2)</f>
        <v>86618000</v>
      </c>
      <c r="X31" s="291" t="n">
        <v>36433</v>
      </c>
    </row>
    <row r="32" customFormat="false" ht="12" hidden="false" customHeight="false" outlineLevel="0" collapsed="false">
      <c r="A32" s="199" t="n">
        <v>35579</v>
      </c>
      <c r="B32" s="192" t="n">
        <v>35579</v>
      </c>
      <c r="C32" s="306" t="n">
        <f aca="false">VLOOKUP($B32,data!$A$6:$M$15000,13)</f>
        <v>47821000</v>
      </c>
      <c r="D32" s="9" t="n">
        <f aca="false">IF(B32&lt;&gt;"",MONTH(B32),0)</f>
        <v>5</v>
      </c>
      <c r="E32" s="306" t="n">
        <f aca="false">AVERAGE(C26:C32)</f>
        <v>47178142.8571429</v>
      </c>
      <c r="F32" s="306"/>
      <c r="H32" s="55" t="n">
        <v>1</v>
      </c>
      <c r="I32" s="56" t="n">
        <v>2</v>
      </c>
      <c r="J32" s="56" t="n">
        <v>3</v>
      </c>
      <c r="K32" s="56" t="n">
        <v>4</v>
      </c>
      <c r="L32" s="56" t="n">
        <v>5</v>
      </c>
      <c r="M32" s="56" t="n">
        <v>6</v>
      </c>
      <c r="N32" s="56" t="n">
        <v>7</v>
      </c>
      <c r="O32" s="56" t="n">
        <v>8</v>
      </c>
      <c r="P32" s="56" t="n">
        <v>9</v>
      </c>
      <c r="Q32" s="56" t="n">
        <v>10</v>
      </c>
      <c r="R32" s="56" t="n">
        <v>11</v>
      </c>
      <c r="S32" s="57" t="n">
        <v>12</v>
      </c>
      <c r="U32" s="291" t="n">
        <v>36434</v>
      </c>
      <c r="V32" s="306" t="n">
        <f aca="false">HLOOKUP(U32,$H$16:$S$20,2)</f>
        <v>87650677.4193548</v>
      </c>
      <c r="W32" s="148" t="n">
        <f aca="false">VLOOKUP($X32,$B$4:$C$980,2)</f>
        <v>89228000</v>
      </c>
      <c r="X32" s="291" t="n">
        <v>36464</v>
      </c>
    </row>
    <row r="33" customFormat="false" ht="11.25" hidden="false" customHeight="false" outlineLevel="0" collapsed="false">
      <c r="A33" s="199" t="n">
        <v>35580</v>
      </c>
      <c r="B33" s="192" t="n">
        <v>35580</v>
      </c>
      <c r="C33" s="306" t="n">
        <f aca="false">VLOOKUP($B33,data!$A$6:$M$15000,13)</f>
        <v>48175000</v>
      </c>
      <c r="D33" s="9" t="n">
        <f aca="false">IF(B33&lt;&gt;"",MONTH(B33),0)</f>
        <v>5</v>
      </c>
      <c r="E33" s="306" t="n">
        <f aca="false">AVERAGE(C27:C33)</f>
        <v>47527714.2857143</v>
      </c>
      <c r="F33" s="306" t="n">
        <f aca="false">AVERAGE(C4:C33)</f>
        <v>40962633.3333333</v>
      </c>
      <c r="U33" s="291" t="n">
        <v>36465</v>
      </c>
      <c r="V33" s="306" t="n">
        <f aca="false">HLOOKUP(U33,$H$16:$S$20,2)</f>
        <v>91485333.3333333</v>
      </c>
      <c r="W33" s="148" t="n">
        <f aca="false">VLOOKUP($X33,$B$4:$C$980,2)</f>
        <v>92944000</v>
      </c>
      <c r="X33" s="291" t="n">
        <v>36494</v>
      </c>
    </row>
    <row r="34" customFormat="false" ht="11.25" hidden="false" customHeight="false" outlineLevel="0" collapsed="false">
      <c r="A34" s="199" t="n">
        <v>35581</v>
      </c>
      <c r="B34" s="192" t="n">
        <v>35581</v>
      </c>
      <c r="C34" s="306" t="n">
        <f aca="false">VLOOKUP($B34,data!$A$6:$M$15000,13)</f>
        <v>48797000</v>
      </c>
      <c r="D34" s="9" t="n">
        <f aca="false">IF(B34&lt;&gt;"",MONTH(B34),0)</f>
        <v>5</v>
      </c>
      <c r="E34" s="306" t="n">
        <f aca="false">AVERAGE(C28:C34)</f>
        <v>47886857.1428571</v>
      </c>
      <c r="F34" s="306" t="n">
        <f aca="false">AVERAGE(C5:C34)</f>
        <v>41520466.6666667</v>
      </c>
      <c r="U34" s="291" t="n">
        <v>36495</v>
      </c>
      <c r="V34" s="306" t="n">
        <f aca="false">HLOOKUP(U34,$H$16:$S$20,2)</f>
        <v>83774903.2258064</v>
      </c>
      <c r="W34" s="148" t="n">
        <f aca="false">VLOOKUP($X34,$B$4:$C$980,2)</f>
        <v>78580000</v>
      </c>
      <c r="X34" s="291" t="n">
        <v>36525</v>
      </c>
    </row>
    <row r="35" customFormat="false" ht="11.25" hidden="false" customHeight="false" outlineLevel="0" collapsed="false">
      <c r="A35" s="199" t="n">
        <v>35582</v>
      </c>
      <c r="B35" s="192" t="n">
        <v>35582</v>
      </c>
      <c r="C35" s="306" t="n">
        <f aca="false">VLOOKUP($B35,data!$A$6:$M$15000,13)</f>
        <v>49331000</v>
      </c>
      <c r="D35" s="9" t="n">
        <f aca="false">IF(B35&lt;&gt;"",MONTH(B35),0)</f>
        <v>6</v>
      </c>
      <c r="E35" s="306" t="n">
        <f aca="false">AVERAGE(C29:C35)</f>
        <v>48219714.2857143</v>
      </c>
      <c r="F35" s="306" t="n">
        <f aca="false">AVERAGE(C6:C35)</f>
        <v>42067200</v>
      </c>
      <c r="U35" s="291" t="n">
        <v>36526</v>
      </c>
      <c r="V35" s="306" t="n">
        <f aca="false">HLOOKUP(U35,$H$22:$S$26,2)</f>
        <v>69660225.8064516</v>
      </c>
      <c r="W35" s="148" t="n">
        <f aca="false">VLOOKUP($X35,$B$4:$C$2001,2)</f>
        <v>62970000</v>
      </c>
      <c r="X35" s="291" t="n">
        <v>36556</v>
      </c>
    </row>
    <row r="36" customFormat="false" ht="11.25" hidden="false" customHeight="false" outlineLevel="0" collapsed="false">
      <c r="A36" s="199" t="n">
        <v>35583</v>
      </c>
      <c r="B36" s="192" t="n">
        <v>35583</v>
      </c>
      <c r="C36" s="306" t="n">
        <f aca="false">VLOOKUP($B36,data!$A$6:$M$15000,13)</f>
        <v>49616000</v>
      </c>
      <c r="D36" s="9" t="n">
        <f aca="false">IF(B36&lt;&gt;"",MONTH(B36),0)</f>
        <v>6</v>
      </c>
      <c r="E36" s="306" t="n">
        <f aca="false">AVERAGE(C30:C36)</f>
        <v>48486428.5714286</v>
      </c>
      <c r="F36" s="306" t="n">
        <f aca="false">AVERAGE(C7:C36)</f>
        <v>42593666.6666667</v>
      </c>
      <c r="U36" s="291" t="n">
        <v>36557</v>
      </c>
      <c r="V36" s="306" t="n">
        <f aca="false">HLOOKUP(U36,$H$22:$S$26,2)</f>
        <v>56236310.3448276</v>
      </c>
      <c r="W36" s="148" t="n">
        <f aca="false">VLOOKUP($X36,$B$4:$C$2001,2)</f>
        <v>48405000</v>
      </c>
      <c r="X36" s="291" t="n">
        <v>36585</v>
      </c>
    </row>
    <row r="37" customFormat="false" ht="11.25" hidden="false" customHeight="false" outlineLevel="0" collapsed="false">
      <c r="A37" s="199" t="n">
        <v>35584</v>
      </c>
      <c r="B37" s="192" t="n">
        <v>35584</v>
      </c>
      <c r="C37" s="306" t="n">
        <f aca="false">VLOOKUP($B37,data!$A$6:$M$15000,13)</f>
        <v>50119000</v>
      </c>
      <c r="D37" s="9" t="n">
        <f aca="false">IF(B37&lt;&gt;"",MONTH(B37),0)</f>
        <v>6</v>
      </c>
      <c r="E37" s="306" t="n">
        <f aca="false">AVERAGE(C31:C37)</f>
        <v>48817428.5714286</v>
      </c>
      <c r="F37" s="306" t="n">
        <f aca="false">AVERAGE(C8:C37)</f>
        <v>43106933.3333333</v>
      </c>
      <c r="U37" s="291" t="n">
        <v>36586</v>
      </c>
      <c r="V37" s="306" t="n">
        <f aca="false">HLOOKUP(U37,$H$22:$S$26,2)</f>
        <v>46315419.3548387</v>
      </c>
      <c r="W37" s="148" t="n">
        <f aca="false">VLOOKUP($X37,$B$4:$C$2001,2)</f>
        <v>49222000</v>
      </c>
      <c r="X37" s="291" t="n">
        <v>36616</v>
      </c>
    </row>
    <row r="38" customFormat="false" ht="11.25" hidden="false" customHeight="false" outlineLevel="0" collapsed="false">
      <c r="A38" s="199" t="n">
        <v>35585</v>
      </c>
      <c r="B38" s="192" t="n">
        <v>35585</v>
      </c>
      <c r="C38" s="306" t="n">
        <f aca="false">VLOOKUP($B38,data!$A$6:$M$15000,13)</f>
        <v>50607000</v>
      </c>
      <c r="D38" s="9" t="n">
        <f aca="false">IF(B38&lt;&gt;"",MONTH(B38),0)</f>
        <v>6</v>
      </c>
      <c r="E38" s="306" t="n">
        <f aca="false">AVERAGE(C32:C38)</f>
        <v>49209428.5714286</v>
      </c>
      <c r="F38" s="306" t="n">
        <f aca="false">AVERAGE(C9:C38)</f>
        <v>43620500</v>
      </c>
      <c r="U38" s="291" t="n">
        <v>36617</v>
      </c>
      <c r="V38" s="306" t="n">
        <f aca="false">HLOOKUP(U38,$H$22:$S$26,2)</f>
        <v>55090366.6666667</v>
      </c>
      <c r="W38" s="148" t="n">
        <f aca="false">VLOOKUP($X38,$B$4:$C$2001,2)</f>
        <v>60911000</v>
      </c>
      <c r="X38" s="291" t="n">
        <v>36646</v>
      </c>
    </row>
    <row r="39" customFormat="false" ht="11.25" hidden="false" customHeight="false" outlineLevel="0" collapsed="false">
      <c r="A39" s="199" t="n">
        <v>35586</v>
      </c>
      <c r="B39" s="192" t="n">
        <v>35586</v>
      </c>
      <c r="C39" s="306" t="n">
        <f aca="false">VLOOKUP($B39,data!$A$6:$M$15000,13)</f>
        <v>51337000</v>
      </c>
      <c r="D39" s="9" t="n">
        <f aca="false">IF(B39&lt;&gt;"",MONTH(B39),0)</f>
        <v>6</v>
      </c>
      <c r="E39" s="306" t="n">
        <f aca="false">AVERAGE(C33:C39)</f>
        <v>49711714.2857143</v>
      </c>
      <c r="F39" s="306" t="n">
        <f aca="false">AVERAGE(C10:C39)</f>
        <v>44148000</v>
      </c>
      <c r="U39" s="291" t="n">
        <v>36647</v>
      </c>
      <c r="V39" s="306" t="n">
        <f aca="false">HLOOKUP(U39,$H$22:$S$26,2)</f>
        <v>63674548.3870968</v>
      </c>
      <c r="W39" s="148" t="n">
        <f aca="false">VLOOKUP($X39,$B$4:$C$2001,2)</f>
        <v>65633000</v>
      </c>
      <c r="X39" s="291" t="n">
        <v>36677</v>
      </c>
    </row>
    <row r="40" customFormat="false" ht="11.25" hidden="false" customHeight="false" outlineLevel="0" collapsed="false">
      <c r="A40" s="199" t="n">
        <v>35587</v>
      </c>
      <c r="B40" s="192" t="n">
        <v>35587</v>
      </c>
      <c r="C40" s="306" t="n">
        <f aca="false">VLOOKUP($B40,data!$A$6:$M$15000,13)</f>
        <v>52221000</v>
      </c>
      <c r="D40" s="9" t="n">
        <f aca="false">IF(B40&lt;&gt;"",MONTH(B40),0)</f>
        <v>6</v>
      </c>
      <c r="E40" s="306" t="n">
        <f aca="false">AVERAGE(C34:C40)</f>
        <v>50289714.2857143</v>
      </c>
      <c r="F40" s="306" t="n">
        <f aca="false">AVERAGE(C11:C40)</f>
        <v>44693633.3333333</v>
      </c>
      <c r="U40" s="291" t="n">
        <v>36678</v>
      </c>
      <c r="V40" s="306" t="n">
        <f aca="false">HLOOKUP(U40,$H$22:$S$26,2)</f>
        <v>67432333.3333333</v>
      </c>
      <c r="W40" s="148" t="n">
        <f aca="false">VLOOKUP($X40,$B$4:$C$2001,2)</f>
        <v>67650000</v>
      </c>
      <c r="X40" s="291" t="n">
        <v>36707</v>
      </c>
    </row>
    <row r="41" customFormat="false" ht="11.25" hidden="false" customHeight="false" outlineLevel="0" collapsed="false">
      <c r="A41" s="199" t="n">
        <v>35588</v>
      </c>
      <c r="B41" s="192" t="n">
        <v>35588</v>
      </c>
      <c r="C41" s="306" t="n">
        <f aca="false">VLOOKUP($B41,data!$A$6:$M$15000,13)</f>
        <v>52720000</v>
      </c>
      <c r="D41" s="9" t="n">
        <f aca="false">IF(B41&lt;&gt;"",MONTH(B41),0)</f>
        <v>6</v>
      </c>
      <c r="E41" s="306" t="n">
        <f aca="false">AVERAGE(C35:C41)</f>
        <v>50850142.8571429</v>
      </c>
      <c r="F41" s="306" t="n">
        <f aca="false">AVERAGE(C12:C41)</f>
        <v>45240766.6666667</v>
      </c>
      <c r="U41" s="291" t="n">
        <v>36708</v>
      </c>
      <c r="V41" s="306" t="n">
        <f aca="false">HLOOKUP(U41,$H$22:$S$26,2)</f>
        <v>69368161.2903226</v>
      </c>
      <c r="W41" s="148" t="n">
        <f aca="false">VLOOKUP($X41,$B$4:$C$2001,2)</f>
        <v>66434000</v>
      </c>
      <c r="X41" s="291" t="n">
        <v>36738</v>
      </c>
    </row>
    <row r="42" customFormat="false" ht="11.25" hidden="false" customHeight="false" outlineLevel="0" collapsed="false">
      <c r="A42" s="199" t="n">
        <v>35589</v>
      </c>
      <c r="B42" s="192" t="n">
        <v>35589</v>
      </c>
      <c r="C42" s="306" t="n">
        <f aca="false">VLOOKUP($B42,data!$A$6:$M$15000,13)</f>
        <v>53265000</v>
      </c>
      <c r="D42" s="9" t="n">
        <f aca="false">IF(B42&lt;&gt;"",MONTH(B42),0)</f>
        <v>6</v>
      </c>
      <c r="E42" s="306" t="n">
        <f aca="false">AVERAGE(C36:C42)</f>
        <v>51412142.8571429</v>
      </c>
      <c r="F42" s="306" t="n">
        <f aca="false">AVERAGE(C13:C42)</f>
        <v>45786600</v>
      </c>
      <c r="U42" s="291" t="n">
        <v>36739</v>
      </c>
      <c r="V42" s="306" t="n">
        <f aca="false">HLOOKUP(U42,$H$22:$S$26,2)</f>
        <v>59978161.2903226</v>
      </c>
      <c r="W42" s="148" t="n">
        <f aca="false">VLOOKUP($X42,$B$4:$C$2001,2)</f>
        <v>53831000</v>
      </c>
      <c r="X42" s="291" t="n">
        <v>36769</v>
      </c>
    </row>
    <row r="43" customFormat="false" ht="11.25" hidden="false" customHeight="false" outlineLevel="0" collapsed="false">
      <c r="A43" s="199" t="n">
        <v>35590</v>
      </c>
      <c r="B43" s="192" t="n">
        <v>35590</v>
      </c>
      <c r="C43" s="306" t="n">
        <f aca="false">VLOOKUP($B43,data!$A$6:$M$15000,13)</f>
        <v>53851000</v>
      </c>
      <c r="D43" s="9" t="n">
        <f aca="false">IF(B43&lt;&gt;"",MONTH(B43),0)</f>
        <v>6</v>
      </c>
      <c r="E43" s="306" t="n">
        <f aca="false">AVERAGE(C37:C43)</f>
        <v>52017142.8571429</v>
      </c>
      <c r="F43" s="306" t="n">
        <f aca="false">AVERAGE(C14:C43)</f>
        <v>46323700</v>
      </c>
      <c r="U43" s="291" t="n">
        <v>36770</v>
      </c>
      <c r="V43" s="306" t="n">
        <f aca="false">HLOOKUP(U43,$H$22:$S$26,2)</f>
        <v>56677800</v>
      </c>
      <c r="W43" s="148" t="n">
        <f aca="false">VLOOKUP($X43,$B$4:$C$2001,2)</f>
        <v>57385000</v>
      </c>
      <c r="X43" s="291" t="n">
        <v>36799</v>
      </c>
    </row>
    <row r="44" customFormat="false" ht="11.25" hidden="false" customHeight="false" outlineLevel="0" collapsed="false">
      <c r="A44" s="199" t="n">
        <v>35591</v>
      </c>
      <c r="B44" s="192" t="n">
        <v>35591</v>
      </c>
      <c r="C44" s="306" t="n">
        <f aca="false">VLOOKUP($B44,data!$A$6:$M$15000,13)</f>
        <v>54458000</v>
      </c>
      <c r="D44" s="9" t="n">
        <f aca="false">IF(B44&lt;&gt;"",MONTH(B44),0)</f>
        <v>6</v>
      </c>
      <c r="E44" s="306" t="n">
        <f aca="false">AVERAGE(C38:C44)</f>
        <v>52637000</v>
      </c>
      <c r="F44" s="306" t="n">
        <f aca="false">AVERAGE(C15:C44)</f>
        <v>46852400</v>
      </c>
      <c r="U44" s="291" t="n">
        <v>36800</v>
      </c>
      <c r="V44" s="306" t="n">
        <f aca="false">HLOOKUP(U44,$H$22:$S$26,2)</f>
        <v>60681548.3870968</v>
      </c>
      <c r="W44" s="148" t="n">
        <f aca="false">VLOOKUP($X44,$B$4:$C$2001,2)</f>
        <v>65292000</v>
      </c>
      <c r="X44" s="291" t="n">
        <v>36830</v>
      </c>
    </row>
    <row r="45" customFormat="false" ht="11.25" hidden="false" customHeight="false" outlineLevel="0" collapsed="false">
      <c r="A45" s="199" t="n">
        <v>35592</v>
      </c>
      <c r="B45" s="192" t="n">
        <v>35592</v>
      </c>
      <c r="C45" s="306" t="n">
        <f aca="false">VLOOKUP($B45,data!$A$6:$M$15000,13)</f>
        <v>55088000</v>
      </c>
      <c r="D45" s="9" t="n">
        <f aca="false">IF(B45&lt;&gt;"",MONTH(B45),0)</f>
        <v>6</v>
      </c>
      <c r="E45" s="306" t="n">
        <f aca="false">AVERAGE(C39:C45)</f>
        <v>53277142.8571429</v>
      </c>
      <c r="F45" s="306" t="n">
        <f aca="false">AVERAGE(C16:C45)</f>
        <v>47380733.3333333</v>
      </c>
      <c r="U45" s="291" t="n">
        <v>36831</v>
      </c>
      <c r="V45" s="306" t="n">
        <f aca="false">HLOOKUP(U45,$H$22:$S$26,2)</f>
        <v>55849700</v>
      </c>
      <c r="W45" s="148" t="n">
        <f aca="false">VLOOKUP($X45,$B$4:$C$2001,2)</f>
        <v>50042000</v>
      </c>
      <c r="X45" s="291" t="n">
        <v>36860</v>
      </c>
    </row>
    <row r="46" customFormat="false" ht="11.25" hidden="false" customHeight="false" outlineLevel="0" collapsed="false">
      <c r="A46" s="199" t="n">
        <v>35593</v>
      </c>
      <c r="B46" s="192" t="n">
        <v>35593</v>
      </c>
      <c r="C46" s="306" t="n">
        <f aca="false">VLOOKUP($B46,data!$A$6:$M$15000,13)</f>
        <v>55884000</v>
      </c>
      <c r="D46" s="9" t="n">
        <f aca="false">IF(B46&lt;&gt;"",MONTH(B46),0)</f>
        <v>6</v>
      </c>
      <c r="E46" s="306" t="n">
        <f aca="false">AVERAGE(C40:C46)</f>
        <v>53926714.2857143</v>
      </c>
      <c r="F46" s="306" t="n">
        <f aca="false">AVERAGE(C17:C46)</f>
        <v>47920233.3333333</v>
      </c>
      <c r="U46" s="291" t="n">
        <v>36861</v>
      </c>
      <c r="V46" s="306" t="n">
        <f aca="false">HLOOKUP(U46,$H$22:$S$26,2)</f>
        <v>49721387.0967742</v>
      </c>
      <c r="W46" s="148" t="n">
        <f aca="false">VLOOKUP($X46,$B$4:$C$2001,2)</f>
        <v>50168000</v>
      </c>
      <c r="X46" s="291" t="n">
        <v>36891</v>
      </c>
    </row>
    <row r="47" customFormat="false" ht="11.25" hidden="false" customHeight="false" outlineLevel="0" collapsed="false">
      <c r="A47" s="199" t="n">
        <v>35594</v>
      </c>
      <c r="B47" s="192" t="n">
        <v>35594</v>
      </c>
      <c r="C47" s="306" t="n">
        <f aca="false">VLOOKUP($B47,data!$A$6:$M$15000,13)</f>
        <v>56636000</v>
      </c>
      <c r="D47" s="9" t="n">
        <f aca="false">IF(B47&lt;&gt;"",MONTH(B47),0)</f>
        <v>6</v>
      </c>
      <c r="E47" s="306" t="n">
        <f aca="false">AVERAGE(C41:C47)</f>
        <v>54557428.5714286</v>
      </c>
      <c r="F47" s="306" t="n">
        <f aca="false">AVERAGE(C18:C47)</f>
        <v>48466666.6666667</v>
      </c>
      <c r="U47" s="291" t="n">
        <v>36892</v>
      </c>
      <c r="V47" s="306" t="n">
        <f aca="false">HLOOKUP(U47,$H$28:$S$32,2)</f>
        <v>42208290.3225806</v>
      </c>
      <c r="W47" s="148" t="n">
        <f aca="false">VLOOKUP($X47,$B$4:$C$2001,2)</f>
        <v>28000000</v>
      </c>
      <c r="X47" s="291" t="n">
        <v>36922</v>
      </c>
    </row>
    <row r="48" customFormat="false" ht="11.25" hidden="false" customHeight="false" outlineLevel="0" collapsed="false">
      <c r="A48" s="199" t="n">
        <v>35595</v>
      </c>
      <c r="B48" s="192" t="n">
        <v>35595</v>
      </c>
      <c r="C48" s="306" t="n">
        <f aca="false">VLOOKUP($B48,data!$A$6:$M$15000,13)</f>
        <v>57388000</v>
      </c>
      <c r="D48" s="9" t="n">
        <f aca="false">IF(B48&lt;&gt;"",MONTH(B48),0)</f>
        <v>6</v>
      </c>
      <c r="E48" s="306" t="n">
        <f aca="false">AVERAGE(C42:C48)</f>
        <v>55224285.7142857</v>
      </c>
      <c r="F48" s="306" t="n">
        <f aca="false">AVERAGE(C19:C48)</f>
        <v>49024733.3333333</v>
      </c>
      <c r="U48" s="291" t="n">
        <v>36923</v>
      </c>
      <c r="V48" s="306" t="n">
        <f aca="false">HLOOKUP(U48,$H$28:$S$32,2)</f>
        <v>21177464.2857143</v>
      </c>
      <c r="W48" s="148" t="n">
        <f aca="false">VLOOKUP($X48,$B$4:$C$2001,2)</f>
        <v>13953000</v>
      </c>
      <c r="X48" s="291" t="n">
        <v>36950</v>
      </c>
    </row>
    <row r="49" customFormat="false" ht="11.25" hidden="false" customHeight="false" outlineLevel="0" collapsed="false">
      <c r="A49" s="199" t="n">
        <v>35596</v>
      </c>
      <c r="B49" s="192" t="n">
        <v>35596</v>
      </c>
      <c r="C49" s="306" t="n">
        <f aca="false">VLOOKUP($B49,data!$A$6:$M$15000,13)</f>
        <v>57921000</v>
      </c>
      <c r="D49" s="9" t="n">
        <f aca="false">IF(B49&lt;&gt;"",MONTH(B49),0)</f>
        <v>6</v>
      </c>
      <c r="E49" s="306" t="n">
        <f aca="false">AVERAGE(C43:C49)</f>
        <v>55889428.5714286</v>
      </c>
      <c r="F49" s="306" t="n">
        <f aca="false">AVERAGE(C20:C49)</f>
        <v>49585333.3333333</v>
      </c>
      <c r="U49" s="291" t="n">
        <v>36951</v>
      </c>
      <c r="V49" s="306" t="n">
        <f aca="false">HLOOKUP(U49,$H$28:$S$32,2)</f>
        <v>16072354.8387097</v>
      </c>
      <c r="W49" s="148" t="n">
        <f aca="false">VLOOKUP($X49,$B$4:$C$2001,2)</f>
        <v>22111000</v>
      </c>
      <c r="X49" s="291" t="n">
        <v>36981</v>
      </c>
    </row>
    <row r="50" customFormat="false" ht="11.25" hidden="false" customHeight="false" outlineLevel="0" collapsed="false">
      <c r="A50" s="199" t="n">
        <v>35597</v>
      </c>
      <c r="B50" s="192" t="n">
        <v>35597</v>
      </c>
      <c r="C50" s="306" t="n">
        <f aca="false">VLOOKUP($B50,data!$A$6:$M$15000,13)</f>
        <v>58367000</v>
      </c>
      <c r="D50" s="9" t="n">
        <f aca="false">IF(B50&lt;&gt;"",MONTH(B50),0)</f>
        <v>6</v>
      </c>
      <c r="E50" s="306" t="n">
        <f aca="false">AVERAGE(C44:C50)</f>
        <v>56534571.4285714</v>
      </c>
      <c r="F50" s="306" t="n">
        <f aca="false">AVERAGE(C21:C50)</f>
        <v>50137300</v>
      </c>
      <c r="U50" s="291" t="n">
        <v>36982</v>
      </c>
      <c r="V50" s="306" t="n">
        <f aca="false">HLOOKUP(U50,$H$28:$S$32,2)</f>
        <v>23002200</v>
      </c>
      <c r="W50" s="148" t="str">
        <f aca="false">VLOOKUP($X50,$B$4:$C$2001,2)</f>
        <v>N/A</v>
      </c>
      <c r="X50" s="291" t="n">
        <v>37011</v>
      </c>
    </row>
    <row r="51" customFormat="false" ht="11.25" hidden="false" customHeight="false" outlineLevel="0" collapsed="false">
      <c r="A51" s="199" t="n">
        <v>35598</v>
      </c>
      <c r="B51" s="192" t="n">
        <v>35598</v>
      </c>
      <c r="C51" s="306" t="n">
        <f aca="false">VLOOKUP($B51,data!$A$6:$M$15000,13)</f>
        <v>58545000</v>
      </c>
      <c r="D51" s="9" t="n">
        <f aca="false">IF(B51&lt;&gt;"",MONTH(B51),0)</f>
        <v>6</v>
      </c>
      <c r="E51" s="306" t="n">
        <f aca="false">AVERAGE(C45:C51)</f>
        <v>57118428.5714286</v>
      </c>
      <c r="F51" s="306" t="n">
        <f aca="false">AVERAGE(C22:C51)</f>
        <v>50668000</v>
      </c>
      <c r="U51" s="291" t="n">
        <v>37012</v>
      </c>
      <c r="V51" s="306" t="e">
        <f aca="false">HLOOKUP(U51,$H$28:$S$32,2)</f>
        <v>#DIV/0!</v>
      </c>
      <c r="W51" s="148" t="str">
        <f aca="false">VLOOKUP($X51,$B$4:$C$2001,2)</f>
        <v>N/A</v>
      </c>
      <c r="X51" s="291" t="n">
        <v>37042</v>
      </c>
    </row>
    <row r="52" customFormat="false" ht="11.25" hidden="false" customHeight="false" outlineLevel="0" collapsed="false">
      <c r="A52" s="199" t="n">
        <v>35599</v>
      </c>
      <c r="B52" s="192" t="n">
        <v>35599</v>
      </c>
      <c r="C52" s="306" t="n">
        <f aca="false">VLOOKUP($B52,data!$A$6:$M$15000,13)</f>
        <v>58824000</v>
      </c>
      <c r="D52" s="9" t="n">
        <f aca="false">IF(B52&lt;&gt;"",MONTH(B52),0)</f>
        <v>6</v>
      </c>
      <c r="E52" s="306" t="n">
        <f aca="false">AVERAGE(C46:C52)</f>
        <v>57652142.8571429</v>
      </c>
      <c r="F52" s="306" t="n">
        <f aca="false">AVERAGE(C23:C52)</f>
        <v>51194666.6666667</v>
      </c>
      <c r="U52" s="291" t="n">
        <v>37043</v>
      </c>
      <c r="V52" s="306" t="e">
        <f aca="false">HLOOKUP(U52,$H$28:$S$32,2)</f>
        <v>#DIV/0!</v>
      </c>
      <c r="W52" s="148" t="str">
        <f aca="false">VLOOKUP($X52,$B$4:$C$2001,2)</f>
        <v>N/A</v>
      </c>
      <c r="X52" s="291" t="n">
        <v>37072</v>
      </c>
    </row>
    <row r="53" customFormat="false" ht="11.25" hidden="false" customHeight="false" outlineLevel="0" collapsed="false">
      <c r="A53" s="199" t="n">
        <v>35600</v>
      </c>
      <c r="B53" s="192" t="n">
        <v>35600</v>
      </c>
      <c r="C53" s="306" t="n">
        <f aca="false">VLOOKUP($B53,data!$A$6:$M$15000,13)</f>
        <v>59324000</v>
      </c>
      <c r="D53" s="9" t="n">
        <f aca="false">IF(B53&lt;&gt;"",MONTH(B53),0)</f>
        <v>6</v>
      </c>
      <c r="E53" s="306" t="n">
        <f aca="false">AVERAGE(C47:C53)</f>
        <v>58143571.4285714</v>
      </c>
      <c r="F53" s="306" t="n">
        <f aca="false">AVERAGE(C24:C53)</f>
        <v>51723066.6666667</v>
      </c>
      <c r="U53" s="291" t="n">
        <v>37073</v>
      </c>
      <c r="V53" s="306" t="e">
        <f aca="false">HLOOKUP(U53,$H$28:$S$32,2)</f>
        <v>#DIV/0!</v>
      </c>
      <c r="W53" s="148" t="str">
        <f aca="false">VLOOKUP($X53,$B$4:$C$2001,2)</f>
        <v>N/A</v>
      </c>
      <c r="X53" s="291" t="n">
        <v>37103</v>
      </c>
    </row>
    <row r="54" customFormat="false" ht="11.25" hidden="false" customHeight="false" outlineLevel="0" collapsed="false">
      <c r="A54" s="199" t="n">
        <v>35601</v>
      </c>
      <c r="B54" s="192" t="n">
        <v>35601</v>
      </c>
      <c r="C54" s="306" t="n">
        <f aca="false">VLOOKUP($B54,data!$A$6:$M$15000,13)</f>
        <v>60046000</v>
      </c>
      <c r="D54" s="9" t="n">
        <f aca="false">IF(B54&lt;&gt;"",MONTH(B54),0)</f>
        <v>6</v>
      </c>
      <c r="E54" s="306" t="n">
        <f aca="false">AVERAGE(C48:C54)</f>
        <v>58630714.2857143</v>
      </c>
      <c r="F54" s="306" t="n">
        <f aca="false">AVERAGE(C25:C54)</f>
        <v>52254633.3333333</v>
      </c>
      <c r="U54" s="291" t="n">
        <v>37104</v>
      </c>
      <c r="V54" s="306" t="e">
        <f aca="false">HLOOKUP(U54,$H$28:$S$32,2)</f>
        <v>#DIV/0!</v>
      </c>
      <c r="W54" s="148" t="str">
        <f aca="false">VLOOKUP($X54,$B$4:$C$2001,2)</f>
        <v>N/A</v>
      </c>
      <c r="X54" s="291" t="n">
        <v>37134</v>
      </c>
    </row>
    <row r="55" customFormat="false" ht="11.25" hidden="false" customHeight="false" outlineLevel="0" collapsed="false">
      <c r="A55" s="199" t="n">
        <v>35602</v>
      </c>
      <c r="B55" s="192" t="n">
        <v>35602</v>
      </c>
      <c r="C55" s="306" t="n">
        <f aca="false">VLOOKUP($B55,data!$A$6:$M$15000,13)</f>
        <v>60870000</v>
      </c>
      <c r="D55" s="9" t="n">
        <f aca="false">IF(B55&lt;&gt;"",MONTH(B55),0)</f>
        <v>6</v>
      </c>
      <c r="E55" s="306" t="n">
        <f aca="false">AVERAGE(C49:C55)</f>
        <v>59128142.8571429</v>
      </c>
      <c r="F55" s="306" t="n">
        <f aca="false">AVERAGE(C26:C55)</f>
        <v>52787900</v>
      </c>
      <c r="U55" s="291" t="n">
        <v>37135</v>
      </c>
      <c r="V55" s="306" t="e">
        <f aca="false">HLOOKUP(U55,$H$28:$S$32,2)</f>
        <v>#DIV/0!</v>
      </c>
      <c r="W55" s="148" t="str">
        <f aca="false">VLOOKUP($X55,$B$4:$C$2001,2)</f>
        <v>N/A</v>
      </c>
      <c r="X55" s="291" t="n">
        <v>37164</v>
      </c>
    </row>
    <row r="56" customFormat="false" ht="11.25" hidden="false" customHeight="false" outlineLevel="0" collapsed="false">
      <c r="A56" s="199" t="n">
        <v>35603</v>
      </c>
      <c r="B56" s="192" t="n">
        <v>35603</v>
      </c>
      <c r="C56" s="306" t="n">
        <f aca="false">VLOOKUP($B56,data!$A$6:$M$15000,13)</f>
        <v>61634000</v>
      </c>
      <c r="D56" s="9" t="n">
        <f aca="false">IF(B56&lt;&gt;"",MONTH(B56),0)</f>
        <v>6</v>
      </c>
      <c r="E56" s="306" t="n">
        <f aca="false">AVERAGE(C50:C56)</f>
        <v>59658571.4285714</v>
      </c>
      <c r="F56" s="306" t="n">
        <f aca="false">AVERAGE(C27:C56)</f>
        <v>53318100</v>
      </c>
      <c r="U56" s="291" t="n">
        <v>37165</v>
      </c>
      <c r="V56" s="306" t="e">
        <f aca="false">HLOOKUP(U56,$H$28:$S$32,2)</f>
        <v>#DIV/0!</v>
      </c>
      <c r="W56" s="148" t="str">
        <f aca="false">VLOOKUP($X56,$B$4:$C$2001,2)</f>
        <v>N/A</v>
      </c>
      <c r="X56" s="291" t="n">
        <v>37195</v>
      </c>
    </row>
    <row r="57" customFormat="false" ht="11.25" hidden="false" customHeight="false" outlineLevel="0" collapsed="false">
      <c r="A57" s="199" t="n">
        <v>35604</v>
      </c>
      <c r="B57" s="192" t="n">
        <v>35604</v>
      </c>
      <c r="C57" s="306" t="n">
        <f aca="false">VLOOKUP($B57,data!$A$6:$M$15000,13)</f>
        <v>62183000</v>
      </c>
      <c r="D57" s="9" t="n">
        <f aca="false">IF(B57&lt;&gt;"",MONTH(B57),0)</f>
        <v>6</v>
      </c>
      <c r="E57" s="306" t="n">
        <f aca="false">AVERAGE(C51:C57)</f>
        <v>60203714.2857143</v>
      </c>
      <c r="F57" s="306" t="n">
        <f aca="false">AVERAGE(C28:C57)</f>
        <v>53848100</v>
      </c>
      <c r="U57" s="291" t="n">
        <v>37196</v>
      </c>
      <c r="V57" s="306" t="e">
        <f aca="false">HLOOKUP(U57,$H$28:$S$32,2)</f>
        <v>#DIV/0!</v>
      </c>
      <c r="W57" s="148" t="str">
        <f aca="false">VLOOKUP($X57,$B$4:$C$2001,2)</f>
        <v>N/A</v>
      </c>
      <c r="X57" s="291" t="n">
        <v>37225</v>
      </c>
    </row>
    <row r="58" customFormat="false" ht="11.25" hidden="false" customHeight="false" outlineLevel="0" collapsed="false">
      <c r="A58" s="199" t="n">
        <v>35605</v>
      </c>
      <c r="B58" s="192" t="n">
        <v>35605</v>
      </c>
      <c r="C58" s="306" t="n">
        <f aca="false">VLOOKUP($B58,data!$A$6:$M$15000,13)</f>
        <v>62930000</v>
      </c>
      <c r="D58" s="9" t="n">
        <f aca="false">IF(B58&lt;&gt;"",MONTH(B58),0)</f>
        <v>6</v>
      </c>
      <c r="E58" s="306" t="n">
        <f aca="false">AVERAGE(C52:C58)</f>
        <v>60830142.8571429</v>
      </c>
      <c r="F58" s="306" t="n">
        <f aca="false">AVERAGE(C29:C58)</f>
        <v>54379066.6666667</v>
      </c>
      <c r="U58" s="291" t="n">
        <v>37226</v>
      </c>
      <c r="V58" s="306" t="e">
        <f aca="false">HLOOKUP(U58,$H$28:$S$32,2)</f>
        <v>#DIV/0!</v>
      </c>
      <c r="W58" s="148" t="str">
        <f aca="false">VLOOKUP($X58,$B$4:$C$2001,2)</f>
        <v>N/A</v>
      </c>
      <c r="X58" s="291" t="n">
        <v>37256</v>
      </c>
    </row>
    <row r="59" customFormat="false" ht="11.25" hidden="false" customHeight="false" outlineLevel="0" collapsed="false">
      <c r="A59" s="199" t="n">
        <v>35606</v>
      </c>
      <c r="B59" s="192" t="n">
        <v>35606</v>
      </c>
      <c r="C59" s="306" t="n">
        <f aca="false">VLOOKUP($B59,data!$A$6:$M$15000,13)</f>
        <v>63493000</v>
      </c>
      <c r="D59" s="9" t="n">
        <f aca="false">IF(B59&lt;&gt;"",MONTH(B59),0)</f>
        <v>6</v>
      </c>
      <c r="E59" s="306" t="n">
        <f aca="false">AVERAGE(C53:C59)</f>
        <v>61497142.8571429</v>
      </c>
      <c r="F59" s="306" t="n">
        <f aca="false">AVERAGE(C30:C59)</f>
        <v>54903866.6666667</v>
      </c>
    </row>
    <row r="60" customFormat="false" ht="11.25" hidden="false" customHeight="false" outlineLevel="0" collapsed="false">
      <c r="A60" s="199" t="n">
        <v>35607</v>
      </c>
      <c r="B60" s="192" t="n">
        <v>35607</v>
      </c>
      <c r="C60" s="306" t="n">
        <f aca="false">VLOOKUP($B60,data!$A$6:$M$15000,13)</f>
        <v>64197000</v>
      </c>
      <c r="D60" s="9" t="n">
        <f aca="false">IF(B60&lt;&gt;"",MONTH(B60),0)</f>
        <v>6</v>
      </c>
      <c r="E60" s="306" t="n">
        <f aca="false">AVERAGE(C54:C60)</f>
        <v>62193285.7142857</v>
      </c>
      <c r="F60" s="306" t="n">
        <f aca="false">AVERAGE(C31:C60)</f>
        <v>55450366.6666667</v>
      </c>
    </row>
    <row r="61" customFormat="false" ht="11.25" hidden="false" customHeight="false" outlineLevel="0" collapsed="false">
      <c r="A61" s="199" t="n">
        <v>35608</v>
      </c>
      <c r="B61" s="192" t="n">
        <v>35608</v>
      </c>
      <c r="C61" s="306" t="n">
        <f aca="false">VLOOKUP($B61,data!$A$6:$M$15000,13)</f>
        <v>64921000</v>
      </c>
      <c r="D61" s="9" t="n">
        <f aca="false">IF(B61&lt;&gt;"",MONTH(B61),0)</f>
        <v>6</v>
      </c>
      <c r="E61" s="306" t="n">
        <f aca="false">AVERAGE(C55:C61)</f>
        <v>62889714.2857143</v>
      </c>
      <c r="F61" s="306" t="n">
        <f aca="false">AVERAGE(C32:C61)</f>
        <v>56018966.6666667</v>
      </c>
    </row>
    <row r="62" customFormat="false" ht="11.25" hidden="false" customHeight="false" outlineLevel="0" collapsed="false">
      <c r="A62" s="199" t="n">
        <v>35609</v>
      </c>
      <c r="B62" s="192" t="n">
        <v>35609</v>
      </c>
      <c r="C62" s="306" t="n">
        <f aca="false">VLOOKUP($B62,data!$A$6:$M$15000,13)</f>
        <v>65642000</v>
      </c>
      <c r="D62" s="9" t="n">
        <f aca="false">IF(B62&lt;&gt;"",MONTH(B62),0)</f>
        <v>6</v>
      </c>
      <c r="E62" s="306" t="n">
        <f aca="false">AVERAGE(C56:C62)</f>
        <v>63571428.5714286</v>
      </c>
      <c r="F62" s="306" t="n">
        <f aca="false">AVERAGE(C33:C62)</f>
        <v>56613000</v>
      </c>
    </row>
    <row r="63" customFormat="false" ht="11.25" hidden="false" customHeight="false" outlineLevel="0" collapsed="false">
      <c r="A63" s="199" t="n">
        <v>35610</v>
      </c>
      <c r="B63" s="192" t="n">
        <v>35610</v>
      </c>
      <c r="C63" s="306" t="n">
        <f aca="false">VLOOKUP($B63,data!$A$6:$M$15000,13)</f>
        <v>66002000</v>
      </c>
      <c r="D63" s="9" t="n">
        <f aca="false">IF(B63&lt;&gt;"",MONTH(B63),0)</f>
        <v>6</v>
      </c>
      <c r="E63" s="306" t="n">
        <f aca="false">AVERAGE(C57:C63)</f>
        <v>64195428.5714286</v>
      </c>
      <c r="F63" s="306" t="n">
        <f aca="false">AVERAGE(C34:C63)</f>
        <v>57207233.3333333</v>
      </c>
    </row>
    <row r="64" customFormat="false" ht="11.25" hidden="false" customHeight="false" outlineLevel="0" collapsed="false">
      <c r="A64" s="199" t="n">
        <v>35611</v>
      </c>
      <c r="B64" s="192" t="n">
        <v>35611</v>
      </c>
      <c r="C64" s="306" t="n">
        <f aca="false">VLOOKUP($B64,data!$A$6:$M$15000,13)</f>
        <v>66511000</v>
      </c>
      <c r="D64" s="9" t="n">
        <f aca="false">IF(B64&lt;&gt;"",MONTH(B64),0)</f>
        <v>6</v>
      </c>
      <c r="E64" s="306" t="n">
        <f aca="false">AVERAGE(C58:C64)</f>
        <v>64813714.2857143</v>
      </c>
      <c r="F64" s="306" t="n">
        <f aca="false">AVERAGE(C35:C64)</f>
        <v>57797700</v>
      </c>
    </row>
    <row r="65" customFormat="false" ht="11.25" hidden="false" customHeight="false" outlineLevel="0" collapsed="false">
      <c r="A65" s="199" t="n">
        <v>35612</v>
      </c>
      <c r="B65" s="192" t="n">
        <v>35612</v>
      </c>
      <c r="C65" s="306" t="n">
        <f aca="false">VLOOKUP($B65,data!$A$6:$M$15000,13)</f>
        <v>66901000</v>
      </c>
      <c r="D65" s="9" t="n">
        <f aca="false">IF(B65&lt;&gt;"",MONTH(B65),0)</f>
        <v>7</v>
      </c>
      <c r="E65" s="306" t="n">
        <f aca="false">AVERAGE(C59:C65)</f>
        <v>65381000</v>
      </c>
      <c r="F65" s="306" t="n">
        <f aca="false">AVERAGE(C36:C65)</f>
        <v>58383366.6666667</v>
      </c>
    </row>
    <row r="66" customFormat="false" ht="11.25" hidden="false" customHeight="false" outlineLevel="0" collapsed="false">
      <c r="A66" s="199" t="n">
        <v>35613</v>
      </c>
      <c r="B66" s="192" t="n">
        <v>35613</v>
      </c>
      <c r="C66" s="306" t="n">
        <f aca="false">VLOOKUP($B66,data!$A$6:$M$15000,13)</f>
        <v>67153000</v>
      </c>
      <c r="D66" s="9" t="n">
        <f aca="false">IF(B66&lt;&gt;"",MONTH(B66),0)</f>
        <v>7</v>
      </c>
      <c r="E66" s="306" t="n">
        <f aca="false">AVERAGE(C60:C66)</f>
        <v>65903857.1428571</v>
      </c>
      <c r="F66" s="306" t="n">
        <f aca="false">AVERAGE(C37:C66)</f>
        <v>58967933.3333333</v>
      </c>
    </row>
    <row r="67" customFormat="false" ht="11.25" hidden="false" customHeight="false" outlineLevel="0" collapsed="false">
      <c r="A67" s="199" t="n">
        <v>35614</v>
      </c>
      <c r="B67" s="192" t="n">
        <v>35614</v>
      </c>
      <c r="C67" s="306" t="n">
        <f aca="false">VLOOKUP($B67,data!$A$6:$M$15000,13)</f>
        <v>67155000</v>
      </c>
      <c r="D67" s="9" t="n">
        <f aca="false">IF(B67&lt;&gt;"",MONTH(B67),0)</f>
        <v>7</v>
      </c>
      <c r="E67" s="306" t="n">
        <f aca="false">AVERAGE(C61:C67)</f>
        <v>66326428.5714286</v>
      </c>
      <c r="F67" s="306" t="n">
        <f aca="false">AVERAGE(C38:C67)</f>
        <v>59535800</v>
      </c>
    </row>
    <row r="68" customFormat="false" ht="11.25" hidden="false" customHeight="false" outlineLevel="0" collapsed="false">
      <c r="A68" s="199" t="n">
        <v>35615</v>
      </c>
      <c r="B68" s="192" t="n">
        <v>35615</v>
      </c>
      <c r="C68" s="306" t="n">
        <f aca="false">VLOOKUP($B68,data!$A$6:$M$15000,13)</f>
        <v>67430000</v>
      </c>
      <c r="D68" s="9" t="n">
        <f aca="false">IF(B68&lt;&gt;"",MONTH(B68),0)</f>
        <v>7</v>
      </c>
      <c r="E68" s="306" t="n">
        <f aca="false">AVERAGE(C62:C68)</f>
        <v>66684857.1428571</v>
      </c>
      <c r="F68" s="306" t="n">
        <f aca="false">AVERAGE(C39:C68)</f>
        <v>60096566.6666667</v>
      </c>
    </row>
    <row r="69" customFormat="false" ht="11.25" hidden="false" customHeight="false" outlineLevel="0" collapsed="false">
      <c r="A69" s="199" t="n">
        <v>35616</v>
      </c>
      <c r="B69" s="192" t="n">
        <v>35616</v>
      </c>
      <c r="C69" s="306" t="n">
        <f aca="false">VLOOKUP($B69,data!$A$6:$M$15000,13)</f>
        <v>67592000</v>
      </c>
      <c r="D69" s="9" t="n">
        <f aca="false">IF(B69&lt;&gt;"",MONTH(B69),0)</f>
        <v>7</v>
      </c>
      <c r="E69" s="306" t="n">
        <f aca="false">AVERAGE(C63:C69)</f>
        <v>66963428.5714286</v>
      </c>
      <c r="F69" s="306" t="n">
        <f aca="false">AVERAGE(C40:C69)</f>
        <v>60638400</v>
      </c>
    </row>
    <row r="70" customFormat="false" ht="11.25" hidden="false" customHeight="false" outlineLevel="0" collapsed="false">
      <c r="A70" s="199" t="n">
        <v>35617</v>
      </c>
      <c r="B70" s="192" t="n">
        <v>35617</v>
      </c>
      <c r="C70" s="306" t="n">
        <f aca="false">VLOOKUP($B70,data!$A$6:$M$15000,13)</f>
        <v>67714000</v>
      </c>
      <c r="D70" s="9" t="n">
        <f aca="false">IF(B70&lt;&gt;"",MONTH(B70),0)</f>
        <v>7</v>
      </c>
      <c r="E70" s="306" t="n">
        <f aca="false">AVERAGE(C64:C70)</f>
        <v>67208000</v>
      </c>
      <c r="F70" s="306" t="n">
        <f aca="false">AVERAGE(C41:C70)</f>
        <v>61154833.3333333</v>
      </c>
    </row>
    <row r="71" customFormat="false" ht="11.25" hidden="false" customHeight="false" outlineLevel="0" collapsed="false">
      <c r="A71" s="199" t="n">
        <v>35618</v>
      </c>
      <c r="B71" s="192" t="n">
        <v>35618</v>
      </c>
      <c r="C71" s="306" t="n">
        <f aca="false">VLOOKUP($B71,data!$A$6:$M$15000,13)</f>
        <v>67512000</v>
      </c>
      <c r="D71" s="9" t="n">
        <f aca="false">IF(B71&lt;&gt;"",MONTH(B71),0)</f>
        <v>7</v>
      </c>
      <c r="E71" s="306" t="n">
        <f aca="false">AVERAGE(C65:C71)</f>
        <v>67351000</v>
      </c>
      <c r="F71" s="306" t="n">
        <f aca="false">AVERAGE(C42:C71)</f>
        <v>61647900</v>
      </c>
    </row>
    <row r="72" customFormat="false" ht="11.25" hidden="false" customHeight="false" outlineLevel="0" collapsed="false">
      <c r="A72" s="199" t="n">
        <v>35619</v>
      </c>
      <c r="B72" s="192" t="n">
        <v>35619</v>
      </c>
      <c r="C72" s="306" t="n">
        <f aca="false">VLOOKUP($B72,data!$A$6:$M$15000,13)</f>
        <v>67509000</v>
      </c>
      <c r="D72" s="9" t="n">
        <f aca="false">IF(B72&lt;&gt;"",MONTH(B72),0)</f>
        <v>7</v>
      </c>
      <c r="E72" s="306" t="n">
        <f aca="false">AVERAGE(C66:C72)</f>
        <v>67437857.1428572</v>
      </c>
      <c r="F72" s="306" t="n">
        <f aca="false">AVERAGE(C43:C72)</f>
        <v>62122700</v>
      </c>
    </row>
    <row r="73" customFormat="false" ht="11.25" hidden="false" customHeight="false" outlineLevel="0" collapsed="false">
      <c r="A73" s="199" t="n">
        <v>35620</v>
      </c>
      <c r="B73" s="192" t="n">
        <v>35620</v>
      </c>
      <c r="C73" s="306" t="n">
        <f aca="false">VLOOKUP($B73,data!$A$6:$M$15000,13)</f>
        <v>67629000</v>
      </c>
      <c r="D73" s="9" t="n">
        <f aca="false">IF(B73&lt;&gt;"",MONTH(B73),0)</f>
        <v>7</v>
      </c>
      <c r="E73" s="306" t="n">
        <f aca="false">AVERAGE(C67:C73)</f>
        <v>67505857.1428572</v>
      </c>
      <c r="F73" s="306" t="n">
        <f aca="false">AVERAGE(C44:C73)</f>
        <v>62581966.6666667</v>
      </c>
    </row>
    <row r="74" customFormat="false" ht="11.25" hidden="false" customHeight="false" outlineLevel="0" collapsed="false">
      <c r="A74" s="199" t="n">
        <v>35621</v>
      </c>
      <c r="B74" s="192" t="n">
        <v>35621</v>
      </c>
      <c r="C74" s="306" t="n">
        <f aca="false">VLOOKUP($B74,data!$A$6:$M$15000,13)</f>
        <v>68075000</v>
      </c>
      <c r="D74" s="9" t="n">
        <f aca="false">IF(B74&lt;&gt;"",MONTH(B74),0)</f>
        <v>7</v>
      </c>
      <c r="E74" s="306" t="n">
        <f aca="false">AVERAGE(C68:C74)</f>
        <v>67637285.7142857</v>
      </c>
      <c r="F74" s="306" t="n">
        <f aca="false">AVERAGE(C45:C74)</f>
        <v>63035866.6666667</v>
      </c>
    </row>
    <row r="75" customFormat="false" ht="11.25" hidden="false" customHeight="false" outlineLevel="0" collapsed="false">
      <c r="A75" s="199" t="n">
        <v>35622</v>
      </c>
      <c r="B75" s="192" t="n">
        <v>35622</v>
      </c>
      <c r="C75" s="306" t="n">
        <f aca="false">VLOOKUP($B75,data!$A$6:$M$15000,13)</f>
        <v>68752000</v>
      </c>
      <c r="D75" s="9" t="n">
        <f aca="false">IF(B75&lt;&gt;"",MONTH(B75),0)</f>
        <v>7</v>
      </c>
      <c r="E75" s="306" t="n">
        <f aca="false">AVERAGE(C69:C75)</f>
        <v>67826142.8571429</v>
      </c>
      <c r="F75" s="306" t="n">
        <f aca="false">AVERAGE(C46:C75)</f>
        <v>63491333.3333333</v>
      </c>
    </row>
    <row r="76" customFormat="false" ht="11.25" hidden="false" customHeight="false" outlineLevel="0" collapsed="false">
      <c r="A76" s="199" t="n">
        <v>35623</v>
      </c>
      <c r="B76" s="192" t="n">
        <v>35623</v>
      </c>
      <c r="C76" s="306" t="n">
        <f aca="false">VLOOKUP($B76,data!$A$6:$M$15000,13)</f>
        <v>68919000</v>
      </c>
      <c r="D76" s="9" t="n">
        <f aca="false">IF(B76&lt;&gt;"",MONTH(B76),0)</f>
        <v>7</v>
      </c>
      <c r="E76" s="306" t="n">
        <f aca="false">AVERAGE(C70:C76)</f>
        <v>68015714.2857143</v>
      </c>
      <c r="F76" s="306" t="n">
        <f aca="false">AVERAGE(C47:C76)</f>
        <v>63925833.3333333</v>
      </c>
    </row>
    <row r="77" customFormat="false" ht="11.25" hidden="false" customHeight="false" outlineLevel="0" collapsed="false">
      <c r="A77" s="199" t="n">
        <v>35624</v>
      </c>
      <c r="B77" s="192" t="n">
        <v>35624</v>
      </c>
      <c r="C77" s="306" t="n">
        <f aca="false">VLOOKUP($B77,data!$A$6:$M$15000,13)</f>
        <v>69165000</v>
      </c>
      <c r="D77" s="9" t="n">
        <f aca="false">IF(B77&lt;&gt;"",MONTH(B77),0)</f>
        <v>7</v>
      </c>
      <c r="E77" s="306" t="n">
        <f aca="false">AVERAGE(C71:C77)</f>
        <v>68223000</v>
      </c>
      <c r="F77" s="306" t="n">
        <f aca="false">AVERAGE(C48:C77)</f>
        <v>64343466.6666667</v>
      </c>
    </row>
    <row r="78" customFormat="false" ht="11.25" hidden="false" customHeight="false" outlineLevel="0" collapsed="false">
      <c r="A78" s="199" t="n">
        <v>35625</v>
      </c>
      <c r="B78" s="192" t="n">
        <v>35625</v>
      </c>
      <c r="C78" s="306" t="n">
        <f aca="false">VLOOKUP($B78,data!$A$6:$M$15000,13)</f>
        <v>68927000</v>
      </c>
      <c r="D78" s="9" t="n">
        <f aca="false">IF(B78&lt;&gt;"",MONTH(B78),0)</f>
        <v>7</v>
      </c>
      <c r="E78" s="306" t="n">
        <f aca="false">AVERAGE(C72:C78)</f>
        <v>68425142.8571429</v>
      </c>
      <c r="F78" s="306" t="n">
        <f aca="false">AVERAGE(C49:C78)</f>
        <v>64728100</v>
      </c>
    </row>
    <row r="79" customFormat="false" ht="11.25" hidden="false" customHeight="false" outlineLevel="0" collapsed="false">
      <c r="A79" s="199" t="n">
        <v>35626</v>
      </c>
      <c r="B79" s="192" t="n">
        <v>35626</v>
      </c>
      <c r="C79" s="306" t="n">
        <f aca="false">VLOOKUP($B79,data!$A$6:$M$15000,13)</f>
        <v>69023000</v>
      </c>
      <c r="D79" s="9" t="n">
        <f aca="false">IF(B79&lt;&gt;"",MONTH(B79),0)</f>
        <v>7</v>
      </c>
      <c r="E79" s="306" t="n">
        <f aca="false">AVERAGE(C73:C79)</f>
        <v>68641428.5714286</v>
      </c>
      <c r="F79" s="306" t="n">
        <f aca="false">AVERAGE(C50:C79)</f>
        <v>65098166.6666667</v>
      </c>
    </row>
    <row r="80" customFormat="false" ht="11.25" hidden="false" customHeight="false" outlineLevel="0" collapsed="false">
      <c r="A80" s="199" t="n">
        <v>35627</v>
      </c>
      <c r="B80" s="192" t="n">
        <v>35627</v>
      </c>
      <c r="C80" s="306" t="n">
        <f aca="false">VLOOKUP($B80,data!$A$6:$M$15000,13)</f>
        <v>68954000</v>
      </c>
      <c r="D80" s="9" t="n">
        <f aca="false">IF(B80&lt;&gt;"",MONTH(B80),0)</f>
        <v>7</v>
      </c>
      <c r="E80" s="306" t="n">
        <f aca="false">AVERAGE(C74:C80)</f>
        <v>68830714.2857143</v>
      </c>
      <c r="F80" s="306" t="n">
        <f aca="false">AVERAGE(C51:C80)</f>
        <v>65451066.6666667</v>
      </c>
    </row>
    <row r="81" customFormat="false" ht="11.25" hidden="false" customHeight="false" outlineLevel="0" collapsed="false">
      <c r="A81" s="199" t="n">
        <v>35628</v>
      </c>
      <c r="B81" s="192" t="n">
        <v>35628</v>
      </c>
      <c r="C81" s="306" t="n">
        <f aca="false">VLOOKUP($B81,data!$A$6:$M$15000,13)</f>
        <v>68963000</v>
      </c>
      <c r="D81" s="9" t="n">
        <f aca="false">IF(B81&lt;&gt;"",MONTH(B81),0)</f>
        <v>7</v>
      </c>
      <c r="E81" s="306" t="n">
        <f aca="false">AVERAGE(C75:C81)</f>
        <v>68957571.4285714</v>
      </c>
      <c r="F81" s="306" t="n">
        <f aca="false">AVERAGE(C52:C81)</f>
        <v>65798333.3333333</v>
      </c>
    </row>
    <row r="82" customFormat="false" ht="11.25" hidden="false" customHeight="false" outlineLevel="0" collapsed="false">
      <c r="A82" s="199" t="n">
        <v>35629</v>
      </c>
      <c r="B82" s="192" t="n">
        <v>35629</v>
      </c>
      <c r="C82" s="306" t="n">
        <f aca="false">VLOOKUP($B82,data!$A$6:$M$15000,13)</f>
        <v>69100000</v>
      </c>
      <c r="D82" s="9" t="n">
        <f aca="false">IF(B82&lt;&gt;"",MONTH(B82),0)</f>
        <v>7</v>
      </c>
      <c r="E82" s="306" t="n">
        <f aca="false">AVERAGE(C76:C82)</f>
        <v>69007285.7142857</v>
      </c>
      <c r="F82" s="306" t="n">
        <f aca="false">AVERAGE(C53:C82)</f>
        <v>66140866.6666667</v>
      </c>
    </row>
    <row r="83" customFormat="false" ht="11.25" hidden="false" customHeight="false" outlineLevel="0" collapsed="false">
      <c r="A83" s="199" t="n">
        <v>35630</v>
      </c>
      <c r="B83" s="192" t="n">
        <v>35630</v>
      </c>
      <c r="C83" s="306" t="n">
        <f aca="false">VLOOKUP($B83,data!$A$6:$M$15000,13)</f>
        <v>69630000</v>
      </c>
      <c r="D83" s="9" t="n">
        <f aca="false">IF(B83&lt;&gt;"",MONTH(B83),0)</f>
        <v>7</v>
      </c>
      <c r="E83" s="306" t="n">
        <f aca="false">AVERAGE(C77:C83)</f>
        <v>69108857.1428572</v>
      </c>
      <c r="F83" s="306" t="n">
        <f aca="false">AVERAGE(C54:C83)</f>
        <v>66484400</v>
      </c>
    </row>
    <row r="84" customFormat="false" ht="11.25" hidden="false" customHeight="false" outlineLevel="0" collapsed="false">
      <c r="A84" s="199" t="n">
        <v>35631</v>
      </c>
      <c r="B84" s="192" t="n">
        <v>35631</v>
      </c>
      <c r="C84" s="306" t="n">
        <f aca="false">VLOOKUP($B84,data!$A$6:$M$15000,13)</f>
        <v>69828000</v>
      </c>
      <c r="D84" s="9" t="n">
        <f aca="false">IF(B84&lt;&gt;"",MONTH(B84),0)</f>
        <v>7</v>
      </c>
      <c r="E84" s="306" t="n">
        <f aca="false">AVERAGE(C78:C84)</f>
        <v>69203571.4285714</v>
      </c>
      <c r="F84" s="306" t="n">
        <f aca="false">AVERAGE(C55:C84)</f>
        <v>66810466.6666667</v>
      </c>
    </row>
    <row r="85" customFormat="false" ht="11.25" hidden="false" customHeight="false" outlineLevel="0" collapsed="false">
      <c r="A85" s="199" t="n">
        <v>35632</v>
      </c>
      <c r="B85" s="192" t="n">
        <v>35632</v>
      </c>
      <c r="C85" s="306" t="n">
        <f aca="false">VLOOKUP($B85,data!$A$6:$M$15000,13)</f>
        <v>70040000</v>
      </c>
      <c r="D85" s="9" t="n">
        <f aca="false">IF(B85&lt;&gt;"",MONTH(B85),0)</f>
        <v>7</v>
      </c>
      <c r="E85" s="306" t="n">
        <f aca="false">AVERAGE(C79:C85)</f>
        <v>69362571.4285714</v>
      </c>
      <c r="F85" s="306" t="n">
        <f aca="false">AVERAGE(C56:C85)</f>
        <v>67116133.3333333</v>
      </c>
    </row>
    <row r="86" customFormat="false" ht="11.25" hidden="false" customHeight="false" outlineLevel="0" collapsed="false">
      <c r="A86" s="199" t="n">
        <v>35633</v>
      </c>
      <c r="B86" s="192" t="n">
        <v>35633</v>
      </c>
      <c r="C86" s="306" t="n">
        <f aca="false">VLOOKUP($B86,data!$A$6:$M$15000,13)</f>
        <v>70551000</v>
      </c>
      <c r="D86" s="9" t="n">
        <f aca="false">IF(B86&lt;&gt;"",MONTH(B86),0)</f>
        <v>7</v>
      </c>
      <c r="E86" s="306" t="n">
        <f aca="false">AVERAGE(C80:C86)</f>
        <v>69580857.1428572</v>
      </c>
      <c r="F86" s="306" t="n">
        <f aca="false">AVERAGE(C57:C86)</f>
        <v>67413366.6666667</v>
      </c>
    </row>
    <row r="87" customFormat="false" ht="11.25" hidden="false" customHeight="false" outlineLevel="0" collapsed="false">
      <c r="A87" s="199" t="n">
        <v>35634</v>
      </c>
      <c r="B87" s="192" t="n">
        <v>35634</v>
      </c>
      <c r="C87" s="306" t="n">
        <f aca="false">VLOOKUP($B87,data!$A$6:$M$15000,13)</f>
        <v>70983000</v>
      </c>
      <c r="D87" s="9" t="n">
        <f aca="false">IF(B87&lt;&gt;"",MONTH(B87),0)</f>
        <v>7</v>
      </c>
      <c r="E87" s="306" t="n">
        <f aca="false">AVERAGE(C81:C87)</f>
        <v>69870714.2857143</v>
      </c>
      <c r="F87" s="306" t="n">
        <f aca="false">AVERAGE(C58:C87)</f>
        <v>67706700</v>
      </c>
    </row>
    <row r="88" customFormat="false" ht="11.25" hidden="false" customHeight="false" outlineLevel="0" collapsed="false">
      <c r="A88" s="199" t="n">
        <v>35635</v>
      </c>
      <c r="B88" s="192" t="n">
        <v>35635</v>
      </c>
      <c r="C88" s="306" t="n">
        <f aca="false">VLOOKUP($B88,data!$A$6:$M$15000,13)</f>
        <v>71431000</v>
      </c>
      <c r="D88" s="9" t="n">
        <f aca="false">IF(B88&lt;&gt;"",MONTH(B88),0)</f>
        <v>7</v>
      </c>
      <c r="E88" s="306" t="n">
        <f aca="false">AVERAGE(C82:C88)</f>
        <v>70223285.7142857</v>
      </c>
      <c r="F88" s="306" t="n">
        <f aca="false">AVERAGE(C59:C88)</f>
        <v>67990066.6666667</v>
      </c>
    </row>
    <row r="89" customFormat="false" ht="11.25" hidden="false" customHeight="false" outlineLevel="0" collapsed="false">
      <c r="A89" s="199" t="n">
        <v>35636</v>
      </c>
      <c r="B89" s="192" t="n">
        <v>35636</v>
      </c>
      <c r="C89" s="306" t="n">
        <f aca="false">VLOOKUP($B89,data!$A$6:$M$15000,13)</f>
        <v>71749000</v>
      </c>
      <c r="D89" s="9" t="n">
        <f aca="false">IF(B89&lt;&gt;"",MONTH(B89),0)</f>
        <v>7</v>
      </c>
      <c r="E89" s="306" t="n">
        <f aca="false">AVERAGE(C83:C89)</f>
        <v>70601714.2857143</v>
      </c>
      <c r="F89" s="306" t="n">
        <f aca="false">AVERAGE(C60:C89)</f>
        <v>68265266.6666667</v>
      </c>
    </row>
    <row r="90" customFormat="false" ht="11.25" hidden="false" customHeight="false" outlineLevel="0" collapsed="false">
      <c r="A90" s="199" t="n">
        <v>35637</v>
      </c>
      <c r="B90" s="192" t="n">
        <v>35637</v>
      </c>
      <c r="C90" s="306" t="n">
        <f aca="false">VLOOKUP($B90,data!$A$6:$M$15000,13)</f>
        <v>72179000</v>
      </c>
      <c r="D90" s="9" t="n">
        <f aca="false">IF(B90&lt;&gt;"",MONTH(B90),0)</f>
        <v>7</v>
      </c>
      <c r="E90" s="306" t="n">
        <f aca="false">AVERAGE(C84:C90)</f>
        <v>70965857.1428572</v>
      </c>
      <c r="F90" s="306" t="n">
        <f aca="false">AVERAGE(C61:C90)</f>
        <v>68531333.3333333</v>
      </c>
    </row>
    <row r="91" customFormat="false" ht="11.25" hidden="false" customHeight="false" outlineLevel="0" collapsed="false">
      <c r="A91" s="199" t="n">
        <v>35638</v>
      </c>
      <c r="B91" s="192" t="n">
        <v>35638</v>
      </c>
      <c r="C91" s="306" t="n">
        <f aca="false">VLOOKUP($B91,data!$A$6:$M$15000,13)</f>
        <v>72766000</v>
      </c>
      <c r="D91" s="9" t="n">
        <f aca="false">IF(B91&lt;&gt;"",MONTH(B91),0)</f>
        <v>7</v>
      </c>
      <c r="E91" s="306" t="n">
        <f aca="false">AVERAGE(C85:C91)</f>
        <v>71385571.4285714</v>
      </c>
      <c r="F91" s="306" t="n">
        <f aca="false">AVERAGE(C62:C91)</f>
        <v>68792833.3333333</v>
      </c>
    </row>
    <row r="92" customFormat="false" ht="11.25" hidden="false" customHeight="false" outlineLevel="0" collapsed="false">
      <c r="A92" s="199" t="n">
        <v>35639</v>
      </c>
      <c r="B92" s="192" t="n">
        <v>35639</v>
      </c>
      <c r="C92" s="306" t="n">
        <f aca="false">VLOOKUP($B92,data!$A$6:$M$15000,13)</f>
        <v>73046000</v>
      </c>
      <c r="D92" s="9" t="n">
        <f aca="false">IF(B92&lt;&gt;"",MONTH(B92),0)</f>
        <v>7</v>
      </c>
      <c r="E92" s="306" t="n">
        <f aca="false">AVERAGE(C86:C92)</f>
        <v>71815000</v>
      </c>
      <c r="F92" s="306" t="n">
        <f aca="false">AVERAGE(C63:C92)</f>
        <v>69039633.3333333</v>
      </c>
    </row>
    <row r="93" customFormat="false" ht="11.25" hidden="false" customHeight="false" outlineLevel="0" collapsed="false">
      <c r="A93" s="199" t="n">
        <v>35640</v>
      </c>
      <c r="B93" s="192" t="n">
        <v>35640</v>
      </c>
      <c r="C93" s="306" t="n">
        <f aca="false">VLOOKUP($B93,data!$A$6:$M$15000,13)</f>
        <v>73690000</v>
      </c>
      <c r="D93" s="9" t="n">
        <f aca="false">IF(B93&lt;&gt;"",MONTH(B93),0)</f>
        <v>7</v>
      </c>
      <c r="E93" s="306" t="n">
        <f aca="false">AVERAGE(C87:C93)</f>
        <v>72263428.5714286</v>
      </c>
      <c r="F93" s="306" t="n">
        <f aca="false">AVERAGE(C64:C93)</f>
        <v>69295900</v>
      </c>
    </row>
    <row r="94" customFormat="false" ht="11.25" hidden="false" customHeight="false" outlineLevel="0" collapsed="false">
      <c r="A94" s="199" t="n">
        <v>35641</v>
      </c>
      <c r="B94" s="192" t="n">
        <v>35641</v>
      </c>
      <c r="C94" s="306" t="n">
        <f aca="false">VLOOKUP($B94,data!$A$6:$M$15000,13)</f>
        <v>74405000</v>
      </c>
      <c r="D94" s="9" t="n">
        <f aca="false">IF(B94&lt;&gt;"",MONTH(B94),0)</f>
        <v>7</v>
      </c>
      <c r="E94" s="306" t="n">
        <f aca="false">AVERAGE(C88:C94)</f>
        <v>72752285.7142857</v>
      </c>
      <c r="F94" s="306" t="n">
        <f aca="false">AVERAGE(C65:C94)</f>
        <v>69559033.3333333</v>
      </c>
    </row>
    <row r="95" customFormat="false" ht="11.25" hidden="false" customHeight="false" outlineLevel="0" collapsed="false">
      <c r="A95" s="199" t="n">
        <v>35642</v>
      </c>
      <c r="B95" s="192" t="n">
        <v>35642</v>
      </c>
      <c r="C95" s="306" t="n">
        <f aca="false">VLOOKUP($B95,data!$A$6:$M$15000,13)</f>
        <v>74703000</v>
      </c>
      <c r="D95" s="9" t="n">
        <f aca="false">IF(B95&lt;&gt;"",MONTH(B95),0)</f>
        <v>7</v>
      </c>
      <c r="E95" s="306" t="n">
        <f aca="false">AVERAGE(C89:C95)</f>
        <v>73219714.2857143</v>
      </c>
      <c r="F95" s="306" t="n">
        <f aca="false">AVERAGE(C66:C95)</f>
        <v>69819100</v>
      </c>
    </row>
    <row r="96" customFormat="false" ht="11.25" hidden="false" customHeight="false" outlineLevel="0" collapsed="false">
      <c r="A96" s="199" t="n">
        <v>35643</v>
      </c>
      <c r="B96" s="192" t="n">
        <v>35643</v>
      </c>
      <c r="C96" s="306" t="n">
        <f aca="false">VLOOKUP($B96,data!$A$6:$M$15000,13)</f>
        <v>75021000</v>
      </c>
      <c r="D96" s="9" t="n">
        <f aca="false">IF(B96&lt;&gt;"",MONTH(B96),0)</f>
        <v>8</v>
      </c>
      <c r="E96" s="306" t="n">
        <f aca="false">AVERAGE(C90:C96)</f>
        <v>73687142.8571429</v>
      </c>
      <c r="F96" s="306" t="n">
        <f aca="false">AVERAGE(C67:C96)</f>
        <v>70081366.6666667</v>
      </c>
    </row>
    <row r="97" customFormat="false" ht="11.25" hidden="false" customHeight="false" outlineLevel="0" collapsed="false">
      <c r="A97" s="199" t="n">
        <v>35644</v>
      </c>
      <c r="B97" s="192" t="n">
        <v>35644</v>
      </c>
      <c r="C97" s="306" t="n">
        <f aca="false">VLOOKUP($B97,data!$A$6:$M$15000,13)</f>
        <v>75012000</v>
      </c>
      <c r="D97" s="9" t="n">
        <f aca="false">IF(B97&lt;&gt;"",MONTH(B97),0)</f>
        <v>8</v>
      </c>
      <c r="E97" s="306" t="n">
        <f aca="false">AVERAGE(C91:C97)</f>
        <v>74091857.1428572</v>
      </c>
      <c r="F97" s="306" t="n">
        <f aca="false">AVERAGE(C68:C97)</f>
        <v>70343266.6666667</v>
      </c>
    </row>
    <row r="98" customFormat="false" ht="11.25" hidden="false" customHeight="false" outlineLevel="0" collapsed="false">
      <c r="A98" s="199" t="n">
        <v>35645</v>
      </c>
      <c r="B98" s="192" t="n">
        <v>35645</v>
      </c>
      <c r="C98" s="306" t="n">
        <f aca="false">VLOOKUP($B98,data!$A$6:$M$15000,13)</f>
        <v>75086000</v>
      </c>
      <c r="D98" s="9" t="n">
        <f aca="false">IF(B98&lt;&gt;"",MONTH(B98),0)</f>
        <v>8</v>
      </c>
      <c r="E98" s="306" t="n">
        <f aca="false">AVERAGE(C92:C98)</f>
        <v>74423285.7142857</v>
      </c>
      <c r="F98" s="306" t="n">
        <f aca="false">AVERAGE(C69:C98)</f>
        <v>70598466.6666667</v>
      </c>
    </row>
    <row r="99" customFormat="false" ht="11.25" hidden="false" customHeight="false" outlineLevel="0" collapsed="false">
      <c r="A99" s="199" t="n">
        <v>35646</v>
      </c>
      <c r="B99" s="192" t="n">
        <v>35646</v>
      </c>
      <c r="C99" s="306" t="n">
        <f aca="false">VLOOKUP($B99,data!$A$6:$M$15000,13)</f>
        <v>74642000</v>
      </c>
      <c r="D99" s="9" t="n">
        <f aca="false">IF(B99&lt;&gt;"",MONTH(B99),0)</f>
        <v>8</v>
      </c>
      <c r="E99" s="306" t="n">
        <f aca="false">AVERAGE(C93:C99)</f>
        <v>74651285.7142857</v>
      </c>
      <c r="F99" s="306" t="n">
        <f aca="false">AVERAGE(C70:C99)</f>
        <v>70833466.6666667</v>
      </c>
    </row>
    <row r="100" customFormat="false" ht="11.25" hidden="false" customHeight="false" outlineLevel="0" collapsed="false">
      <c r="A100" s="199" t="n">
        <v>35647</v>
      </c>
      <c r="B100" s="192" t="n">
        <v>35647</v>
      </c>
      <c r="C100" s="306" t="n">
        <f aca="false">VLOOKUP($B100,data!$A$6:$M$15000,13)</f>
        <v>74029000</v>
      </c>
      <c r="D100" s="9" t="n">
        <f aca="false">IF(B100&lt;&gt;"",MONTH(B100),0)</f>
        <v>8</v>
      </c>
      <c r="E100" s="306" t="n">
        <f aca="false">AVERAGE(C94:C100)</f>
        <v>74699714.2857143</v>
      </c>
      <c r="F100" s="306" t="n">
        <f aca="false">AVERAGE(C71:C100)</f>
        <v>71043966.6666667</v>
      </c>
    </row>
    <row r="101" customFormat="false" ht="11.25" hidden="false" customHeight="false" outlineLevel="0" collapsed="false">
      <c r="A101" s="199" t="n">
        <v>35648</v>
      </c>
      <c r="B101" s="192" t="n">
        <v>35648</v>
      </c>
      <c r="C101" s="306" t="n">
        <f aca="false">VLOOKUP($B101,data!$A$6:$M$15000,13)</f>
        <v>73633000</v>
      </c>
      <c r="D101" s="9" t="n">
        <f aca="false">IF(B101&lt;&gt;"",MONTH(B101),0)</f>
        <v>8</v>
      </c>
      <c r="E101" s="306" t="n">
        <f aca="false">AVERAGE(C95:C101)</f>
        <v>74589428.5714286</v>
      </c>
      <c r="F101" s="306" t="n">
        <f aca="false">AVERAGE(C72:C101)</f>
        <v>71248000</v>
      </c>
    </row>
    <row r="102" customFormat="false" ht="11.25" hidden="false" customHeight="false" outlineLevel="0" collapsed="false">
      <c r="A102" s="199" t="n">
        <v>35649</v>
      </c>
      <c r="B102" s="192" t="n">
        <v>35649</v>
      </c>
      <c r="C102" s="306" t="n">
        <f aca="false">VLOOKUP($B102,data!$A$6:$M$15000,13)</f>
        <v>73387000</v>
      </c>
      <c r="D102" s="9" t="n">
        <f aca="false">IF(B102&lt;&gt;"",MONTH(B102),0)</f>
        <v>8</v>
      </c>
      <c r="E102" s="306" t="n">
        <f aca="false">AVERAGE(C96:C102)</f>
        <v>74401428.5714286</v>
      </c>
      <c r="F102" s="306" t="n">
        <f aca="false">AVERAGE(C73:C102)</f>
        <v>71443933.3333333</v>
      </c>
    </row>
    <row r="103" customFormat="false" ht="11.25" hidden="false" customHeight="false" outlineLevel="0" collapsed="false">
      <c r="A103" s="199" t="n">
        <v>35650</v>
      </c>
      <c r="B103" s="192" t="n">
        <v>35650</v>
      </c>
      <c r="C103" s="306" t="n">
        <f aca="false">VLOOKUP($B103,data!$A$6:$M$15000,13)</f>
        <v>73456000</v>
      </c>
      <c r="D103" s="9" t="n">
        <f aca="false">IF(B103&lt;&gt;"",MONTH(B103),0)</f>
        <v>8</v>
      </c>
      <c r="E103" s="306" t="n">
        <f aca="false">AVERAGE(C97:C103)</f>
        <v>74177857.1428572</v>
      </c>
      <c r="F103" s="306" t="n">
        <f aca="false">AVERAGE(C74:C103)</f>
        <v>71638166.6666667</v>
      </c>
    </row>
    <row r="104" customFormat="false" ht="11.25" hidden="false" customHeight="false" outlineLevel="0" collapsed="false">
      <c r="A104" s="199" t="n">
        <v>35651</v>
      </c>
      <c r="B104" s="192" t="n">
        <v>35651</v>
      </c>
      <c r="C104" s="306" t="n">
        <f aca="false">VLOOKUP($B104,data!$A$6:$M$15000,13)</f>
        <v>74087000</v>
      </c>
      <c r="D104" s="9" t="n">
        <f aca="false">IF(B104&lt;&gt;"",MONTH(B104),0)</f>
        <v>8</v>
      </c>
      <c r="E104" s="306" t="n">
        <f aca="false">AVERAGE(C98:C104)</f>
        <v>74045714.2857143</v>
      </c>
      <c r="F104" s="306" t="n">
        <f aca="false">AVERAGE(C75:C104)</f>
        <v>71838566.6666667</v>
      </c>
    </row>
    <row r="105" customFormat="false" ht="11.25" hidden="false" customHeight="false" outlineLevel="0" collapsed="false">
      <c r="A105" s="199" t="n">
        <v>35652</v>
      </c>
      <c r="B105" s="192" t="n">
        <v>35652</v>
      </c>
      <c r="C105" s="306" t="n">
        <f aca="false">VLOOKUP($B105,data!$A$6:$M$15000,13)</f>
        <v>74715000</v>
      </c>
      <c r="D105" s="9" t="n">
        <f aca="false">IF(B105&lt;&gt;"",MONTH(B105),0)</f>
        <v>8</v>
      </c>
      <c r="E105" s="306" t="n">
        <f aca="false">AVERAGE(C99:C105)</f>
        <v>73992714.2857143</v>
      </c>
      <c r="F105" s="306" t="n">
        <f aca="false">AVERAGE(C76:C105)</f>
        <v>72037333.3333333</v>
      </c>
    </row>
    <row r="106" customFormat="false" ht="11.25" hidden="false" customHeight="false" outlineLevel="0" collapsed="false">
      <c r="A106" s="199" t="n">
        <v>35653</v>
      </c>
      <c r="B106" s="192" t="n">
        <v>35653</v>
      </c>
      <c r="C106" s="306" t="n">
        <f aca="false">VLOOKUP($B106,data!$A$6:$M$15000,13)</f>
        <v>75313000</v>
      </c>
      <c r="D106" s="9" t="n">
        <f aca="false">IF(B106&lt;&gt;"",MONTH(B106),0)</f>
        <v>8</v>
      </c>
      <c r="E106" s="306" t="n">
        <f aca="false">AVERAGE(C100:C106)</f>
        <v>74088571.4285714</v>
      </c>
      <c r="F106" s="306" t="n">
        <f aca="false">AVERAGE(C77:C106)</f>
        <v>72250466.6666667</v>
      </c>
    </row>
    <row r="107" customFormat="false" ht="11.25" hidden="false" customHeight="false" outlineLevel="0" collapsed="false">
      <c r="A107" s="199" t="n">
        <v>35654</v>
      </c>
      <c r="B107" s="192" t="n">
        <v>35654</v>
      </c>
      <c r="C107" s="306" t="n">
        <f aca="false">VLOOKUP($B107,data!$A$6:$M$15000,13)</f>
        <v>75853000</v>
      </c>
      <c r="D107" s="9" t="n">
        <f aca="false">IF(B107&lt;&gt;"",MONTH(B107),0)</f>
        <v>8</v>
      </c>
      <c r="E107" s="306" t="n">
        <f aca="false">AVERAGE(C101:C107)</f>
        <v>74349142.8571429</v>
      </c>
      <c r="F107" s="306" t="n">
        <f aca="false">AVERAGE(C78:C107)</f>
        <v>72473400</v>
      </c>
    </row>
    <row r="108" customFormat="false" ht="11.25" hidden="false" customHeight="false" outlineLevel="0" collapsed="false">
      <c r="A108" s="199" t="n">
        <v>35655</v>
      </c>
      <c r="B108" s="192" t="n">
        <v>35655</v>
      </c>
      <c r="C108" s="306" t="n">
        <f aca="false">VLOOKUP($B108,data!$A$6:$M$15000,13)</f>
        <v>76045000</v>
      </c>
      <c r="D108" s="9" t="n">
        <f aca="false">IF(B108&lt;&gt;"",MONTH(B108),0)</f>
        <v>8</v>
      </c>
      <c r="E108" s="306" t="n">
        <f aca="false">AVERAGE(C102:C108)</f>
        <v>74693714.2857143</v>
      </c>
      <c r="F108" s="306" t="n">
        <f aca="false">AVERAGE(C79:C108)</f>
        <v>72710666.6666667</v>
      </c>
    </row>
    <row r="109" customFormat="false" ht="11.25" hidden="false" customHeight="false" outlineLevel="0" collapsed="false">
      <c r="A109" s="199" t="n">
        <v>35656</v>
      </c>
      <c r="B109" s="192" t="n">
        <v>35656</v>
      </c>
      <c r="C109" s="306" t="n">
        <f aca="false">VLOOKUP($B109,data!$A$6:$M$15000,13)</f>
        <v>76444000</v>
      </c>
      <c r="D109" s="9" t="n">
        <f aca="false">IF(B109&lt;&gt;"",MONTH(B109),0)</f>
        <v>8</v>
      </c>
      <c r="E109" s="306" t="n">
        <f aca="false">AVERAGE(C103:C109)</f>
        <v>75130428.5714286</v>
      </c>
      <c r="F109" s="306" t="n">
        <f aca="false">AVERAGE(C80:C109)</f>
        <v>72958033.3333333</v>
      </c>
    </row>
    <row r="110" customFormat="false" ht="11.25" hidden="false" customHeight="false" outlineLevel="0" collapsed="false">
      <c r="A110" s="199" t="n">
        <v>35657</v>
      </c>
      <c r="B110" s="192" t="n">
        <v>35657</v>
      </c>
      <c r="C110" s="306" t="n">
        <f aca="false">VLOOKUP($B110,data!$A$6:$M$15000,13)</f>
        <v>76994000</v>
      </c>
      <c r="D110" s="9" t="n">
        <f aca="false">IF(B110&lt;&gt;"",MONTH(B110),0)</f>
        <v>8</v>
      </c>
      <c r="E110" s="306" t="n">
        <f aca="false">AVERAGE(C104:C110)</f>
        <v>75635857.1428572</v>
      </c>
      <c r="F110" s="306" t="n">
        <f aca="false">AVERAGE(C81:C110)</f>
        <v>73226033.3333333</v>
      </c>
    </row>
    <row r="111" customFormat="false" ht="11.25" hidden="false" customHeight="false" outlineLevel="0" collapsed="false">
      <c r="A111" s="199" t="n">
        <v>35658</v>
      </c>
      <c r="B111" s="192" t="n">
        <v>35658</v>
      </c>
      <c r="C111" s="306" t="n">
        <f aca="false">VLOOKUP($B111,data!$A$6:$M$15000,13)</f>
        <v>77679000</v>
      </c>
      <c r="D111" s="9" t="n">
        <f aca="false">IF(B111&lt;&gt;"",MONTH(B111),0)</f>
        <v>8</v>
      </c>
      <c r="E111" s="306" t="n">
        <f aca="false">AVERAGE(C105:C111)</f>
        <v>76149000</v>
      </c>
      <c r="F111" s="306" t="n">
        <f aca="false">AVERAGE(C82:C111)</f>
        <v>73516566.6666667</v>
      </c>
    </row>
    <row r="112" customFormat="false" ht="11.25" hidden="false" customHeight="false" outlineLevel="0" collapsed="false">
      <c r="A112" s="199" t="n">
        <v>35659</v>
      </c>
      <c r="B112" s="192" t="n">
        <v>35659</v>
      </c>
      <c r="C112" s="306" t="n">
        <f aca="false">VLOOKUP($B112,data!$A$6:$M$15000,13)</f>
        <v>78279000</v>
      </c>
      <c r="D112" s="9" t="n">
        <f aca="false">IF(B112&lt;&gt;"",MONTH(B112),0)</f>
        <v>8</v>
      </c>
      <c r="E112" s="306" t="n">
        <f aca="false">AVERAGE(C106:C112)</f>
        <v>76658142.8571429</v>
      </c>
      <c r="F112" s="306" t="n">
        <f aca="false">AVERAGE(C83:C112)</f>
        <v>73822533.3333333</v>
      </c>
    </row>
    <row r="113" customFormat="false" ht="11.25" hidden="false" customHeight="false" outlineLevel="0" collapsed="false">
      <c r="A113" s="199" t="n">
        <v>35660</v>
      </c>
      <c r="B113" s="192" t="n">
        <v>35660</v>
      </c>
      <c r="C113" s="306" t="n">
        <f aca="false">VLOOKUP($B113,data!$A$6:$M$15000,13)</f>
        <v>78495000</v>
      </c>
      <c r="D113" s="9" t="n">
        <f aca="false">IF(B113&lt;&gt;"",MONTH(B113),0)</f>
        <v>8</v>
      </c>
      <c r="E113" s="306" t="n">
        <f aca="false">AVERAGE(C107:C113)</f>
        <v>77112714.2857143</v>
      </c>
      <c r="F113" s="306" t="n">
        <f aca="false">AVERAGE(C84:C113)</f>
        <v>74118033.3333333</v>
      </c>
    </row>
    <row r="114" customFormat="false" ht="11.25" hidden="false" customHeight="false" outlineLevel="0" collapsed="false">
      <c r="A114" s="199" t="n">
        <v>35661</v>
      </c>
      <c r="B114" s="192" t="n">
        <v>35661</v>
      </c>
      <c r="C114" s="306" t="n">
        <f aca="false">VLOOKUP($B114,data!$A$6:$M$15000,13)</f>
        <v>78574000</v>
      </c>
      <c r="D114" s="9" t="n">
        <f aca="false">IF(B114&lt;&gt;"",MONTH(B114),0)</f>
        <v>8</v>
      </c>
      <c r="E114" s="306" t="n">
        <f aca="false">AVERAGE(C108:C114)</f>
        <v>77501428.5714286</v>
      </c>
      <c r="F114" s="306" t="n">
        <f aca="false">AVERAGE(C85:C114)</f>
        <v>74409566.6666667</v>
      </c>
    </row>
    <row r="115" customFormat="false" ht="11.25" hidden="false" customHeight="false" outlineLevel="0" collapsed="false">
      <c r="A115" s="199" t="n">
        <v>35662</v>
      </c>
      <c r="B115" s="192" t="n">
        <v>35662</v>
      </c>
      <c r="C115" s="306" t="n">
        <f aca="false">VLOOKUP($B115,data!$A$6:$M$15000,13)</f>
        <v>78519000</v>
      </c>
      <c r="D115" s="9" t="n">
        <f aca="false">IF(B115&lt;&gt;"",MONTH(B115),0)</f>
        <v>8</v>
      </c>
      <c r="E115" s="306" t="n">
        <f aca="false">AVERAGE(C109:C115)</f>
        <v>77854857.1428572</v>
      </c>
      <c r="F115" s="306" t="n">
        <f aca="false">AVERAGE(C86:C115)</f>
        <v>74692200</v>
      </c>
    </row>
    <row r="116" customFormat="false" ht="11.25" hidden="false" customHeight="false" outlineLevel="0" collapsed="false">
      <c r="A116" s="199" t="n">
        <v>35663</v>
      </c>
      <c r="B116" s="192" t="n">
        <v>35663</v>
      </c>
      <c r="C116" s="306" t="n">
        <f aca="false">VLOOKUP($B116,data!$A$6:$M$15000,13)</f>
        <v>78608000</v>
      </c>
      <c r="D116" s="9" t="n">
        <f aca="false">IF(B116&lt;&gt;"",MONTH(B116),0)</f>
        <v>8</v>
      </c>
      <c r="E116" s="306" t="n">
        <f aca="false">AVERAGE(C110:C116)</f>
        <v>78164000</v>
      </c>
      <c r="F116" s="306" t="n">
        <f aca="false">AVERAGE(C87:C116)</f>
        <v>74960766.6666667</v>
      </c>
    </row>
    <row r="117" customFormat="false" ht="11.25" hidden="false" customHeight="false" outlineLevel="0" collapsed="false">
      <c r="A117" s="199" t="n">
        <v>35664</v>
      </c>
      <c r="B117" s="192" t="n">
        <v>35664</v>
      </c>
      <c r="C117" s="306" t="n">
        <f aca="false">VLOOKUP($B117,data!$A$6:$M$15000,13)</f>
        <v>78650000</v>
      </c>
      <c r="D117" s="9" t="n">
        <f aca="false">IF(B117&lt;&gt;"",MONTH(B117),0)</f>
        <v>8</v>
      </c>
      <c r="E117" s="306" t="n">
        <f aca="false">AVERAGE(C111:C117)</f>
        <v>78400571.4285714</v>
      </c>
      <c r="F117" s="306" t="n">
        <f aca="false">AVERAGE(C88:C117)</f>
        <v>75216333.3333333</v>
      </c>
    </row>
    <row r="118" customFormat="false" ht="11.25" hidden="false" customHeight="false" outlineLevel="0" collapsed="false">
      <c r="A118" s="199" t="n">
        <v>35665</v>
      </c>
      <c r="B118" s="192" t="n">
        <v>35665</v>
      </c>
      <c r="C118" s="306" t="n">
        <f aca="false">VLOOKUP($B118,data!$A$6:$M$15000,13)</f>
        <v>78932000</v>
      </c>
      <c r="D118" s="9" t="n">
        <f aca="false">IF(B118&lt;&gt;"",MONTH(B118),0)</f>
        <v>8</v>
      </c>
      <c r="E118" s="306" t="n">
        <f aca="false">AVERAGE(C112:C118)</f>
        <v>78579571.4285714</v>
      </c>
      <c r="F118" s="306" t="n">
        <f aca="false">AVERAGE(C89:C118)</f>
        <v>75466366.6666667</v>
      </c>
    </row>
    <row r="119" customFormat="false" ht="11.25" hidden="false" customHeight="false" outlineLevel="0" collapsed="false">
      <c r="A119" s="199" t="n">
        <v>35666</v>
      </c>
      <c r="B119" s="192" t="n">
        <v>35666</v>
      </c>
      <c r="C119" s="306" t="n">
        <f aca="false">VLOOKUP($B119,data!$A$6:$M$15000,13)</f>
        <v>79110000</v>
      </c>
      <c r="D119" s="9" t="n">
        <f aca="false">IF(B119&lt;&gt;"",MONTH(B119),0)</f>
        <v>8</v>
      </c>
      <c r="E119" s="306" t="n">
        <f aca="false">AVERAGE(C113:C119)</f>
        <v>78698285.7142857</v>
      </c>
      <c r="F119" s="306" t="n">
        <f aca="false">AVERAGE(C90:C119)</f>
        <v>75711733.3333333</v>
      </c>
    </row>
    <row r="120" customFormat="false" ht="11.25" hidden="false" customHeight="false" outlineLevel="0" collapsed="false">
      <c r="A120" s="199" t="n">
        <v>35667</v>
      </c>
      <c r="B120" s="192" t="n">
        <v>35667</v>
      </c>
      <c r="C120" s="306" t="n">
        <f aca="false">VLOOKUP($B120,data!$A$6:$M$15000,13)</f>
        <v>79009000</v>
      </c>
      <c r="D120" s="9" t="n">
        <f aca="false">IF(B120&lt;&gt;"",MONTH(B120),0)</f>
        <v>8</v>
      </c>
      <c r="E120" s="306" t="n">
        <f aca="false">AVERAGE(C114:C120)</f>
        <v>78771714.2857143</v>
      </c>
      <c r="F120" s="306" t="n">
        <f aca="false">AVERAGE(C91:C120)</f>
        <v>75939400</v>
      </c>
    </row>
    <row r="121" customFormat="false" ht="11.25" hidden="false" customHeight="false" outlineLevel="0" collapsed="false">
      <c r="A121" s="199" t="n">
        <v>35668</v>
      </c>
      <c r="B121" s="192" t="n">
        <v>35668</v>
      </c>
      <c r="C121" s="306" t="n">
        <f aca="false">VLOOKUP($B121,data!$A$6:$M$15000,13)</f>
        <v>79145000</v>
      </c>
      <c r="D121" s="9" t="n">
        <f aca="false">IF(B121&lt;&gt;"",MONTH(B121),0)</f>
        <v>8</v>
      </c>
      <c r="E121" s="306" t="n">
        <f aca="false">AVERAGE(C115:C121)</f>
        <v>78853285.7142857</v>
      </c>
      <c r="F121" s="306" t="n">
        <f aca="false">AVERAGE(C92:C121)</f>
        <v>76152033.3333333</v>
      </c>
    </row>
    <row r="122" customFormat="false" ht="11.25" hidden="false" customHeight="false" outlineLevel="0" collapsed="false">
      <c r="A122" s="199" t="n">
        <v>35669</v>
      </c>
      <c r="B122" s="192" t="n">
        <v>35669</v>
      </c>
      <c r="C122" s="306" t="n">
        <f aca="false">VLOOKUP($B122,data!$A$6:$M$15000,13)</f>
        <v>79238000</v>
      </c>
      <c r="D122" s="9" t="n">
        <f aca="false">IF(B122&lt;&gt;"",MONTH(B122),0)</f>
        <v>8</v>
      </c>
      <c r="E122" s="306" t="n">
        <f aca="false">AVERAGE(C116:C122)</f>
        <v>78956000</v>
      </c>
      <c r="F122" s="306" t="n">
        <f aca="false">AVERAGE(C93:C122)</f>
        <v>76358433.3333333</v>
      </c>
    </row>
    <row r="123" customFormat="false" ht="11.25" hidden="false" customHeight="false" outlineLevel="0" collapsed="false">
      <c r="A123" s="199" t="n">
        <v>35670</v>
      </c>
      <c r="B123" s="192" t="n">
        <v>35670</v>
      </c>
      <c r="C123" s="306" t="n">
        <f aca="false">VLOOKUP($B123,data!$A$6:$M$15000,13)</f>
        <v>79346000</v>
      </c>
      <c r="D123" s="9" t="n">
        <f aca="false">IF(B123&lt;&gt;"",MONTH(B123),0)</f>
        <v>8</v>
      </c>
      <c r="E123" s="306" t="n">
        <f aca="false">AVERAGE(C117:C123)</f>
        <v>79061428.5714286</v>
      </c>
      <c r="F123" s="306" t="n">
        <f aca="false">AVERAGE(C94:C123)</f>
        <v>76546966.6666667</v>
      </c>
    </row>
    <row r="124" customFormat="false" ht="11.25" hidden="false" customHeight="false" outlineLevel="0" collapsed="false">
      <c r="A124" s="199" t="n">
        <v>35671</v>
      </c>
      <c r="B124" s="192" t="n">
        <v>35671</v>
      </c>
      <c r="C124" s="306" t="n">
        <f aca="false">VLOOKUP($B124,data!$A$6:$M$15000,13)</f>
        <v>79660000</v>
      </c>
      <c r="D124" s="9" t="n">
        <f aca="false">IF(B124&lt;&gt;"",MONTH(B124),0)</f>
        <v>8</v>
      </c>
      <c r="E124" s="306" t="n">
        <f aca="false">AVERAGE(C118:C124)</f>
        <v>79205714.2857143</v>
      </c>
      <c r="F124" s="306" t="n">
        <f aca="false">AVERAGE(C95:C124)</f>
        <v>76722133.3333333</v>
      </c>
    </row>
    <row r="125" customFormat="false" ht="11.25" hidden="false" customHeight="false" outlineLevel="0" collapsed="false">
      <c r="A125" s="199" t="n">
        <v>35672</v>
      </c>
      <c r="B125" s="192" t="n">
        <v>35672</v>
      </c>
      <c r="C125" s="306" t="n">
        <f aca="false">VLOOKUP($B125,data!$A$6:$M$15000,13)</f>
        <v>80197000</v>
      </c>
      <c r="D125" s="9" t="n">
        <f aca="false">IF(B125&lt;&gt;"",MONTH(B125),0)</f>
        <v>8</v>
      </c>
      <c r="E125" s="306" t="n">
        <f aca="false">AVERAGE(C119:C125)</f>
        <v>79386428.5714286</v>
      </c>
      <c r="F125" s="306" t="n">
        <f aca="false">AVERAGE(C96:C125)</f>
        <v>76905266.6666667</v>
      </c>
    </row>
    <row r="126" customFormat="false" ht="11.25" hidden="false" customHeight="false" outlineLevel="0" collapsed="false">
      <c r="A126" s="199" t="n">
        <v>35673</v>
      </c>
      <c r="B126" s="192" t="n">
        <v>35673</v>
      </c>
      <c r="C126" s="306" t="n">
        <f aca="false">VLOOKUP($B126,data!$A$6:$M$15000,13)</f>
        <v>80577000</v>
      </c>
      <c r="D126" s="9" t="n">
        <f aca="false">IF(B126&lt;&gt;"",MONTH(B126),0)</f>
        <v>8</v>
      </c>
      <c r="E126" s="306" t="n">
        <f aca="false">AVERAGE(C120:C126)</f>
        <v>79596000</v>
      </c>
      <c r="F126" s="306" t="n">
        <f aca="false">AVERAGE(C97:C126)</f>
        <v>77090466.6666667</v>
      </c>
    </row>
    <row r="127" customFormat="false" ht="11.25" hidden="false" customHeight="false" outlineLevel="0" collapsed="false">
      <c r="A127" s="199" t="n">
        <v>35674</v>
      </c>
      <c r="B127" s="192" t="n">
        <v>35674</v>
      </c>
      <c r="C127" s="306" t="n">
        <f aca="false">VLOOKUP($B127,data!$A$6:$M$15000,13)</f>
        <v>80843000</v>
      </c>
      <c r="D127" s="9" t="n">
        <f aca="false">IF(B127&lt;&gt;"",MONTH(B127),0)</f>
        <v>9</v>
      </c>
      <c r="E127" s="306" t="n">
        <f aca="false">AVERAGE(C121:C127)</f>
        <v>79858000</v>
      </c>
      <c r="F127" s="306" t="n">
        <f aca="false">AVERAGE(C98:C127)</f>
        <v>77284833.3333333</v>
      </c>
    </row>
    <row r="128" customFormat="false" ht="11.25" hidden="false" customHeight="false" outlineLevel="0" collapsed="false">
      <c r="A128" s="199" t="n">
        <v>35675</v>
      </c>
      <c r="B128" s="192" t="n">
        <v>35675</v>
      </c>
      <c r="C128" s="306" t="n">
        <f aca="false">VLOOKUP($B128,data!$A$6:$M$15000,13)</f>
        <v>80710000</v>
      </c>
      <c r="D128" s="9" t="n">
        <f aca="false">IF(B128&lt;&gt;"",MONTH(B128),0)</f>
        <v>9</v>
      </c>
      <c r="E128" s="306" t="n">
        <f aca="false">AVERAGE(C122:C128)</f>
        <v>80081571.4285714</v>
      </c>
      <c r="F128" s="306" t="n">
        <f aca="false">AVERAGE(C99:C128)</f>
        <v>77472300</v>
      </c>
    </row>
    <row r="129" customFormat="false" ht="11.25" hidden="false" customHeight="false" outlineLevel="0" collapsed="false">
      <c r="A129" s="199" t="n">
        <v>35676</v>
      </c>
      <c r="B129" s="192" t="n">
        <v>35676</v>
      </c>
      <c r="C129" s="306" t="n">
        <f aca="false">VLOOKUP($B129,data!$A$6:$M$15000,13)</f>
        <v>80393000</v>
      </c>
      <c r="D129" s="9" t="n">
        <f aca="false">IF(B129&lt;&gt;"",MONTH(B129),0)</f>
        <v>9</v>
      </c>
      <c r="E129" s="306" t="n">
        <f aca="false">AVERAGE(C123:C129)</f>
        <v>80246571.4285714</v>
      </c>
      <c r="F129" s="306" t="n">
        <f aca="false">AVERAGE(C100:C129)</f>
        <v>77664000</v>
      </c>
    </row>
    <row r="130" customFormat="false" ht="11.25" hidden="false" customHeight="false" outlineLevel="0" collapsed="false">
      <c r="A130" s="199" t="n">
        <v>35677</v>
      </c>
      <c r="B130" s="192" t="n">
        <v>35677</v>
      </c>
      <c r="C130" s="306" t="n">
        <f aca="false">VLOOKUP($B130,data!$A$6:$M$15000,13)</f>
        <v>79900000</v>
      </c>
      <c r="D130" s="9" t="n">
        <f aca="false">IF(B130&lt;&gt;"",MONTH(B130),0)</f>
        <v>9</v>
      </c>
      <c r="E130" s="306" t="n">
        <f aca="false">AVERAGE(C124:C130)</f>
        <v>80325714.2857143</v>
      </c>
      <c r="F130" s="306" t="n">
        <f aca="false">AVERAGE(C101:C130)</f>
        <v>77859700</v>
      </c>
    </row>
    <row r="131" customFormat="false" ht="11.25" hidden="false" customHeight="false" outlineLevel="0" collapsed="false">
      <c r="A131" s="199" t="n">
        <v>35678</v>
      </c>
      <c r="B131" s="192" t="n">
        <v>35678</v>
      </c>
      <c r="C131" s="306" t="n">
        <f aca="false">VLOOKUP($B131,data!$A$6:$M$15000,13)</f>
        <v>79408000</v>
      </c>
      <c r="D131" s="9" t="n">
        <f aca="false">IF(B131&lt;&gt;"",MONTH(B131),0)</f>
        <v>9</v>
      </c>
      <c r="E131" s="306" t="n">
        <f aca="false">AVERAGE(C125:C131)</f>
        <v>80289714.2857143</v>
      </c>
      <c r="F131" s="306" t="n">
        <f aca="false">AVERAGE(C102:C131)</f>
        <v>78052200</v>
      </c>
    </row>
    <row r="132" customFormat="false" ht="11.25" hidden="false" customHeight="false" outlineLevel="0" collapsed="false">
      <c r="A132" s="199" t="n">
        <v>35679</v>
      </c>
      <c r="B132" s="192" t="n">
        <v>35679</v>
      </c>
      <c r="C132" s="306" t="n">
        <f aca="false">VLOOKUP($B132,data!$A$6:$M$15000,13)</f>
        <v>79859000</v>
      </c>
      <c r="D132" s="9" t="n">
        <f aca="false">IF(B132&lt;&gt;"",MONTH(B132),0)</f>
        <v>9</v>
      </c>
      <c r="E132" s="306" t="n">
        <f aca="false">AVERAGE(C126:C132)</f>
        <v>80241428.5714286</v>
      </c>
      <c r="F132" s="306" t="n">
        <f aca="false">AVERAGE(C103:C132)</f>
        <v>78267933.3333333</v>
      </c>
    </row>
    <row r="133" customFormat="false" ht="11.25" hidden="false" customHeight="false" outlineLevel="0" collapsed="false">
      <c r="A133" s="199" t="n">
        <v>35680</v>
      </c>
      <c r="B133" s="192" t="n">
        <v>35680</v>
      </c>
      <c r="C133" s="306" t="n">
        <f aca="false">VLOOKUP($B133,data!$A$6:$M$15000,13)</f>
        <v>80062000</v>
      </c>
      <c r="D133" s="9" t="n">
        <f aca="false">IF(B133&lt;&gt;"",MONTH(B133),0)</f>
        <v>9</v>
      </c>
      <c r="E133" s="306" t="n">
        <f aca="false">AVERAGE(C127:C133)</f>
        <v>80167857.1428572</v>
      </c>
      <c r="F133" s="306" t="n">
        <f aca="false">AVERAGE(C104:C133)</f>
        <v>78488133.3333333</v>
      </c>
    </row>
    <row r="134" customFormat="false" ht="11.25" hidden="false" customHeight="false" outlineLevel="0" collapsed="false">
      <c r="A134" s="199" t="n">
        <v>35681</v>
      </c>
      <c r="B134" s="192" t="n">
        <v>35681</v>
      </c>
      <c r="C134" s="306" t="n">
        <f aca="false">VLOOKUP($B134,data!$A$6:$M$15000,13)</f>
        <v>79738000</v>
      </c>
      <c r="D134" s="9" t="n">
        <f aca="false">IF(B134&lt;&gt;"",MONTH(B134),0)</f>
        <v>9</v>
      </c>
      <c r="E134" s="306" t="n">
        <f aca="false">AVERAGE(C128:C134)</f>
        <v>80010000</v>
      </c>
      <c r="F134" s="306" t="n">
        <f aca="false">AVERAGE(C105:C134)</f>
        <v>78676500</v>
      </c>
    </row>
    <row r="135" customFormat="false" ht="11.25" hidden="false" customHeight="false" outlineLevel="0" collapsed="false">
      <c r="A135" s="199" t="n">
        <v>35682</v>
      </c>
      <c r="B135" s="192" t="n">
        <v>35682</v>
      </c>
      <c r="C135" s="306" t="n">
        <f aca="false">VLOOKUP($B135,data!$A$6:$M$15000,13)</f>
        <v>79338000</v>
      </c>
      <c r="D135" s="9" t="n">
        <f aca="false">IF(B135&lt;&gt;"",MONTH(B135),0)</f>
        <v>9</v>
      </c>
      <c r="E135" s="306" t="n">
        <f aca="false">AVERAGE(C129:C135)</f>
        <v>79814000</v>
      </c>
      <c r="F135" s="306" t="n">
        <f aca="false">AVERAGE(C106:C135)</f>
        <v>78830600</v>
      </c>
    </row>
    <row r="136" customFormat="false" ht="11.25" hidden="false" customHeight="false" outlineLevel="0" collapsed="false">
      <c r="A136" s="199" t="n">
        <v>35683</v>
      </c>
      <c r="B136" s="192" t="n">
        <v>35683</v>
      </c>
      <c r="C136" s="306" t="n">
        <f aca="false">VLOOKUP($B136,data!$A$6:$M$15000,13)</f>
        <v>78944000</v>
      </c>
      <c r="D136" s="9" t="n">
        <f aca="false">IF(B136&lt;&gt;"",MONTH(B136),0)</f>
        <v>9</v>
      </c>
      <c r="E136" s="306" t="n">
        <f aca="false">AVERAGE(C130:C136)</f>
        <v>79607000</v>
      </c>
      <c r="F136" s="306" t="n">
        <f aca="false">AVERAGE(C107:C136)</f>
        <v>78951633.3333333</v>
      </c>
    </row>
    <row r="137" customFormat="false" ht="11.25" hidden="false" customHeight="false" outlineLevel="0" collapsed="false">
      <c r="A137" s="199" t="n">
        <v>35684</v>
      </c>
      <c r="B137" s="192" t="n">
        <v>35684</v>
      </c>
      <c r="C137" s="306" t="n">
        <f aca="false">VLOOKUP($B137,data!$A$6:$M$15000,13)</f>
        <v>79059000</v>
      </c>
      <c r="D137" s="9" t="n">
        <f aca="false">IF(B137&lt;&gt;"",MONTH(B137),0)</f>
        <v>9</v>
      </c>
      <c r="E137" s="306" t="n">
        <f aca="false">AVERAGE(C131:C137)</f>
        <v>79486857.1428572</v>
      </c>
      <c r="F137" s="306" t="n">
        <f aca="false">AVERAGE(C108:C137)</f>
        <v>79058500</v>
      </c>
    </row>
    <row r="138" customFormat="false" ht="11.25" hidden="false" customHeight="false" outlineLevel="0" collapsed="false">
      <c r="A138" s="199" t="n">
        <v>35685</v>
      </c>
      <c r="B138" s="192" t="n">
        <v>35685</v>
      </c>
      <c r="C138" s="306" t="n">
        <f aca="false">VLOOKUP($B138,data!$A$6:$M$15000,13)</f>
        <v>79444000</v>
      </c>
      <c r="D138" s="9" t="n">
        <f aca="false">IF(B138&lt;&gt;"",MONTH(B138),0)</f>
        <v>9</v>
      </c>
      <c r="E138" s="306" t="n">
        <f aca="false">AVERAGE(C132:C138)</f>
        <v>79492000</v>
      </c>
      <c r="F138" s="306" t="n">
        <f aca="false">AVERAGE(C109:C138)</f>
        <v>79171800</v>
      </c>
    </row>
    <row r="139" customFormat="false" ht="11.25" hidden="false" customHeight="false" outlineLevel="0" collapsed="false">
      <c r="A139" s="199" t="n">
        <v>35686</v>
      </c>
      <c r="B139" s="192" t="n">
        <v>35686</v>
      </c>
      <c r="C139" s="306" t="n">
        <f aca="false">VLOOKUP($B139,data!$A$6:$M$15000,13)</f>
        <v>80091000</v>
      </c>
      <c r="D139" s="9" t="n">
        <f aca="false">IF(B139&lt;&gt;"",MONTH(B139),0)</f>
        <v>9</v>
      </c>
      <c r="E139" s="306" t="n">
        <f aca="false">AVERAGE(C133:C139)</f>
        <v>79525142.8571429</v>
      </c>
      <c r="F139" s="306" t="n">
        <f aca="false">AVERAGE(C110:C139)</f>
        <v>79293366.6666667</v>
      </c>
    </row>
    <row r="140" customFormat="false" ht="11.25" hidden="false" customHeight="false" outlineLevel="0" collapsed="false">
      <c r="A140" s="199" t="n">
        <v>35687</v>
      </c>
      <c r="B140" s="192" t="n">
        <v>35687</v>
      </c>
      <c r="C140" s="306" t="n">
        <f aca="false">VLOOKUP($B140,data!$A$6:$M$15000,13)</f>
        <v>80310000</v>
      </c>
      <c r="D140" s="9" t="n">
        <f aca="false">IF(B140&lt;&gt;"",MONTH(B140),0)</f>
        <v>9</v>
      </c>
      <c r="E140" s="306" t="n">
        <f aca="false">AVERAGE(C134:C140)</f>
        <v>79560571.4285714</v>
      </c>
      <c r="F140" s="306" t="n">
        <f aca="false">AVERAGE(C111:C140)</f>
        <v>79403900</v>
      </c>
    </row>
    <row r="141" customFormat="false" ht="11.25" hidden="false" customHeight="false" outlineLevel="0" collapsed="false">
      <c r="A141" s="199" t="n">
        <v>35688</v>
      </c>
      <c r="B141" s="192" t="n">
        <v>35688</v>
      </c>
      <c r="C141" s="306" t="n">
        <f aca="false">VLOOKUP($B141,data!$A$6:$M$15000,13)</f>
        <v>80729000</v>
      </c>
      <c r="D141" s="9" t="n">
        <f aca="false">IF(B141&lt;&gt;"",MONTH(B141),0)</f>
        <v>9</v>
      </c>
      <c r="E141" s="306" t="n">
        <f aca="false">AVERAGE(C135:C141)</f>
        <v>79702142.8571429</v>
      </c>
      <c r="F141" s="306" t="n">
        <f aca="false">AVERAGE(C112:C141)</f>
        <v>79505566.6666667</v>
      </c>
    </row>
    <row r="142" customFormat="false" ht="11.25" hidden="false" customHeight="false" outlineLevel="0" collapsed="false">
      <c r="A142" s="199" t="n">
        <v>35689</v>
      </c>
      <c r="B142" s="192" t="n">
        <v>35689</v>
      </c>
      <c r="C142" s="306" t="n">
        <f aca="false">VLOOKUP($B142,data!$A$6:$M$15000,13)</f>
        <v>81138000</v>
      </c>
      <c r="D142" s="9" t="n">
        <f aca="false">IF(B142&lt;&gt;"",MONTH(B142),0)</f>
        <v>9</v>
      </c>
      <c r="E142" s="306" t="n">
        <f aca="false">AVERAGE(C136:C142)</f>
        <v>79959285.7142857</v>
      </c>
      <c r="F142" s="306" t="n">
        <f aca="false">AVERAGE(C113:C142)</f>
        <v>79600866.6666667</v>
      </c>
    </row>
    <row r="143" customFormat="false" ht="11.25" hidden="false" customHeight="false" outlineLevel="0" collapsed="false">
      <c r="A143" s="199" t="n">
        <v>35690</v>
      </c>
      <c r="B143" s="192" t="n">
        <v>35690</v>
      </c>
      <c r="C143" s="306" t="n">
        <f aca="false">VLOOKUP($B143,data!$A$6:$M$15000,13)</f>
        <v>81332000</v>
      </c>
      <c r="D143" s="9" t="n">
        <f aca="false">IF(B143&lt;&gt;"",MONTH(B143),0)</f>
        <v>9</v>
      </c>
      <c r="E143" s="306" t="n">
        <f aca="false">AVERAGE(C137:C143)</f>
        <v>80300428.5714286</v>
      </c>
      <c r="F143" s="306" t="n">
        <f aca="false">AVERAGE(C114:C143)</f>
        <v>79695433.3333333</v>
      </c>
    </row>
    <row r="144" customFormat="false" ht="11.25" hidden="false" customHeight="false" outlineLevel="0" collapsed="false">
      <c r="A144" s="199" t="n">
        <v>35691</v>
      </c>
      <c r="B144" s="192" t="n">
        <v>35691</v>
      </c>
      <c r="C144" s="306" t="n">
        <f aca="false">VLOOKUP($B144,data!$A$6:$M$15000,13)</f>
        <v>81807000</v>
      </c>
      <c r="D144" s="9" t="n">
        <f aca="false">IF(B144&lt;&gt;"",MONTH(B144),0)</f>
        <v>9</v>
      </c>
      <c r="E144" s="306" t="n">
        <f aca="false">AVERAGE(C138:C144)</f>
        <v>80693000</v>
      </c>
      <c r="F144" s="306" t="n">
        <f aca="false">AVERAGE(C115:C144)</f>
        <v>79803200</v>
      </c>
    </row>
    <row r="145" customFormat="false" ht="11.25" hidden="false" customHeight="false" outlineLevel="0" collapsed="false">
      <c r="A145" s="199" t="n">
        <v>35692</v>
      </c>
      <c r="B145" s="192" t="n">
        <v>35692</v>
      </c>
      <c r="C145" s="306" t="n">
        <f aca="false">VLOOKUP($B145,data!$A$6:$M$15000,13)</f>
        <v>82342000</v>
      </c>
      <c r="D145" s="9" t="n">
        <f aca="false">IF(B145&lt;&gt;"",MONTH(B145),0)</f>
        <v>9</v>
      </c>
      <c r="E145" s="306" t="n">
        <f aca="false">AVERAGE(C139:C145)</f>
        <v>81107000</v>
      </c>
      <c r="F145" s="306" t="n">
        <f aca="false">AVERAGE(C116:C145)</f>
        <v>79930633.3333333</v>
      </c>
    </row>
    <row r="146" customFormat="false" ht="11.25" hidden="false" customHeight="false" outlineLevel="0" collapsed="false">
      <c r="A146" s="199" t="n">
        <v>35693</v>
      </c>
      <c r="B146" s="192" t="n">
        <v>35693</v>
      </c>
      <c r="C146" s="306" t="n">
        <f aca="false">VLOOKUP($B146,data!$A$6:$M$15000,13)</f>
        <v>83033000</v>
      </c>
      <c r="D146" s="9" t="n">
        <f aca="false">IF(B146&lt;&gt;"",MONTH(B146),0)</f>
        <v>9</v>
      </c>
      <c r="E146" s="306" t="n">
        <f aca="false">AVERAGE(C140:C146)</f>
        <v>81527285.7142857</v>
      </c>
      <c r="F146" s="306" t="n">
        <f aca="false">AVERAGE(C117:C146)</f>
        <v>80078133.3333333</v>
      </c>
    </row>
    <row r="147" customFormat="false" ht="11.25" hidden="false" customHeight="false" outlineLevel="0" collapsed="false">
      <c r="A147" s="199" t="n">
        <v>35694</v>
      </c>
      <c r="B147" s="192" t="n">
        <v>35694</v>
      </c>
      <c r="C147" s="306" t="n">
        <f aca="false">VLOOKUP($B147,data!$A$6:$M$15000,13)</f>
        <v>83641000</v>
      </c>
      <c r="D147" s="9" t="n">
        <f aca="false">IF(B147&lt;&gt;"",MONTH(B147),0)</f>
        <v>9</v>
      </c>
      <c r="E147" s="306" t="n">
        <f aca="false">AVERAGE(C141:C147)</f>
        <v>82003142.8571429</v>
      </c>
      <c r="F147" s="306" t="n">
        <f aca="false">AVERAGE(C118:C147)</f>
        <v>80244500</v>
      </c>
    </row>
    <row r="148" customFormat="false" ht="11.25" hidden="false" customHeight="false" outlineLevel="0" collapsed="false">
      <c r="A148" s="199" t="n">
        <v>35695</v>
      </c>
      <c r="B148" s="192" t="n">
        <v>35695</v>
      </c>
      <c r="C148" s="306" t="n">
        <f aca="false">VLOOKUP($B148,data!$A$6:$M$15000,13)</f>
        <v>83752000</v>
      </c>
      <c r="D148" s="9" t="n">
        <f aca="false">IF(B148&lt;&gt;"",MONTH(B148),0)</f>
        <v>9</v>
      </c>
      <c r="E148" s="306" t="n">
        <f aca="false">AVERAGE(C142:C148)</f>
        <v>82435000</v>
      </c>
      <c r="F148" s="306" t="n">
        <f aca="false">AVERAGE(C119:C148)</f>
        <v>80405166.6666667</v>
      </c>
    </row>
    <row r="149" customFormat="false" ht="11.25" hidden="false" customHeight="false" outlineLevel="0" collapsed="false">
      <c r="A149" s="199" t="n">
        <v>35696</v>
      </c>
      <c r="B149" s="192" t="n">
        <v>35696</v>
      </c>
      <c r="C149" s="306" t="n">
        <f aca="false">VLOOKUP($B149,data!$A$6:$M$15000,13)</f>
        <v>83567000</v>
      </c>
      <c r="D149" s="9" t="n">
        <f aca="false">IF(B149&lt;&gt;"",MONTH(B149),0)</f>
        <v>9</v>
      </c>
      <c r="E149" s="306" t="n">
        <f aca="false">AVERAGE(C143:C149)</f>
        <v>82782000</v>
      </c>
      <c r="F149" s="306" t="n">
        <f aca="false">AVERAGE(C120:C149)</f>
        <v>80553733.3333333</v>
      </c>
    </row>
    <row r="150" customFormat="false" ht="11.25" hidden="false" customHeight="false" outlineLevel="0" collapsed="false">
      <c r="A150" s="199" t="n">
        <v>35697</v>
      </c>
      <c r="B150" s="192" t="n">
        <v>35697</v>
      </c>
      <c r="C150" s="306" t="n">
        <f aca="false">VLOOKUP($B150,data!$A$6:$M$15000,13)</f>
        <v>83348000</v>
      </c>
      <c r="D150" s="9" t="n">
        <f aca="false">IF(B150&lt;&gt;"",MONTH(B150),0)</f>
        <v>9</v>
      </c>
      <c r="E150" s="306" t="n">
        <f aca="false">AVERAGE(C144:C150)</f>
        <v>83070000</v>
      </c>
      <c r="F150" s="306" t="n">
        <f aca="false">AVERAGE(C121:C150)</f>
        <v>80698366.6666667</v>
      </c>
    </row>
    <row r="151" customFormat="false" ht="11.25" hidden="false" customHeight="false" outlineLevel="0" collapsed="false">
      <c r="A151" s="199" t="n">
        <v>35698</v>
      </c>
      <c r="B151" s="192" t="n">
        <v>35698</v>
      </c>
      <c r="C151" s="306" t="n">
        <f aca="false">VLOOKUP($B151,data!$A$6:$M$15000,13)</f>
        <v>83601000</v>
      </c>
      <c r="D151" s="9" t="n">
        <f aca="false">IF(B151&lt;&gt;"",MONTH(B151),0)</f>
        <v>9</v>
      </c>
      <c r="E151" s="306" t="n">
        <f aca="false">AVERAGE(C145:C151)</f>
        <v>83326285.7142857</v>
      </c>
      <c r="F151" s="306" t="n">
        <f aca="false">AVERAGE(C122:C151)</f>
        <v>80846900</v>
      </c>
    </row>
    <row r="152" customFormat="false" ht="11.25" hidden="false" customHeight="false" outlineLevel="0" collapsed="false">
      <c r="A152" s="199" t="n">
        <v>35699</v>
      </c>
      <c r="B152" s="192" t="n">
        <v>35699</v>
      </c>
      <c r="C152" s="306" t="n">
        <f aca="false">VLOOKUP($B152,data!$A$6:$M$15000,13)</f>
        <v>84066000</v>
      </c>
      <c r="D152" s="9" t="n">
        <f aca="false">IF(B152&lt;&gt;"",MONTH(B152),0)</f>
        <v>9</v>
      </c>
      <c r="E152" s="306" t="n">
        <f aca="false">AVERAGE(C146:C152)</f>
        <v>83572571.4285714</v>
      </c>
      <c r="F152" s="306" t="n">
        <f aca="false">AVERAGE(C123:C152)</f>
        <v>81007833.3333333</v>
      </c>
    </row>
    <row r="153" customFormat="false" ht="11.25" hidden="false" customHeight="false" outlineLevel="0" collapsed="false">
      <c r="A153" s="199" t="n">
        <v>35700</v>
      </c>
      <c r="B153" s="192" t="n">
        <v>35700</v>
      </c>
      <c r="C153" s="306" t="n">
        <f aca="false">VLOOKUP($B153,data!$A$6:$M$15000,13)</f>
        <v>84377000</v>
      </c>
      <c r="D153" s="9" t="n">
        <f aca="false">IF(B153&lt;&gt;"",MONTH(B153),0)</f>
        <v>9</v>
      </c>
      <c r="E153" s="306" t="n">
        <f aca="false">AVERAGE(C147:C153)</f>
        <v>83764571.4285714</v>
      </c>
      <c r="F153" s="306" t="n">
        <f aca="false">AVERAGE(C124:C153)</f>
        <v>81175533.3333333</v>
      </c>
    </row>
    <row r="154" customFormat="false" ht="11.25" hidden="false" customHeight="false" outlineLevel="0" collapsed="false">
      <c r="A154" s="199" t="n">
        <v>35701</v>
      </c>
      <c r="B154" s="192" t="n">
        <v>35701</v>
      </c>
      <c r="C154" s="306" t="n">
        <f aca="false">VLOOKUP($B154,data!$A$6:$M$15000,13)</f>
        <v>84729000</v>
      </c>
      <c r="D154" s="9" t="n">
        <f aca="false">IF(B154&lt;&gt;"",MONTH(B154),0)</f>
        <v>9</v>
      </c>
      <c r="E154" s="306" t="n">
        <f aca="false">AVERAGE(C148:C154)</f>
        <v>83920000</v>
      </c>
      <c r="F154" s="306" t="n">
        <f aca="false">AVERAGE(C125:C154)</f>
        <v>81344500</v>
      </c>
    </row>
    <row r="155" customFormat="false" ht="11.25" hidden="false" customHeight="false" outlineLevel="0" collapsed="false">
      <c r="A155" s="199" t="n">
        <v>35702</v>
      </c>
      <c r="B155" s="192" t="n">
        <v>35702</v>
      </c>
      <c r="C155" s="306" t="n">
        <f aca="false">VLOOKUP($B155,data!$A$6:$M$15000,13)</f>
        <v>84317000</v>
      </c>
      <c r="D155" s="9" t="n">
        <f aca="false">IF(B155&lt;&gt;"",MONTH(B155),0)</f>
        <v>9</v>
      </c>
      <c r="E155" s="306" t="n">
        <f aca="false">AVERAGE(C149:C155)</f>
        <v>84000714.2857143</v>
      </c>
      <c r="F155" s="306" t="n">
        <f aca="false">AVERAGE(C126:C155)</f>
        <v>81481833.3333333</v>
      </c>
    </row>
    <row r="156" customFormat="false" ht="11.25" hidden="false" customHeight="false" outlineLevel="0" collapsed="false">
      <c r="A156" s="199" t="n">
        <v>35703</v>
      </c>
      <c r="B156" s="192" t="n">
        <v>35703</v>
      </c>
      <c r="C156" s="306" t="n">
        <f aca="false">VLOOKUP($B156,data!$A$6:$M$15000,13)</f>
        <v>84058000</v>
      </c>
      <c r="D156" s="9" t="n">
        <f aca="false">IF(B156&lt;&gt;"",MONTH(B156),0)</f>
        <v>9</v>
      </c>
      <c r="E156" s="306" t="n">
        <f aca="false">AVERAGE(C150:C156)</f>
        <v>84070857.1428572</v>
      </c>
      <c r="F156" s="306" t="n">
        <f aca="false">AVERAGE(C127:C156)</f>
        <v>81597866.6666667</v>
      </c>
    </row>
    <row r="157" customFormat="false" ht="11.25" hidden="false" customHeight="false" outlineLevel="0" collapsed="false">
      <c r="A157" s="199" t="n">
        <v>35704</v>
      </c>
      <c r="B157" s="192" t="n">
        <v>35704</v>
      </c>
      <c r="C157" s="306" t="n">
        <f aca="false">VLOOKUP($B157,data!$A$6:$M$15000,13)</f>
        <v>83717000</v>
      </c>
      <c r="D157" s="9" t="n">
        <f aca="false">IF(B157&lt;&gt;"",MONTH(B157),0)</f>
        <v>10</v>
      </c>
      <c r="E157" s="306" t="n">
        <f aca="false">AVERAGE(C151:C157)</f>
        <v>84123571.4285714</v>
      </c>
      <c r="F157" s="306" t="n">
        <f aca="false">AVERAGE(C128:C157)</f>
        <v>81693666.6666667</v>
      </c>
    </row>
    <row r="158" customFormat="false" ht="11.25" hidden="false" customHeight="false" outlineLevel="0" collapsed="false">
      <c r="A158" s="199" t="n">
        <v>35705</v>
      </c>
      <c r="B158" s="192" t="n">
        <v>35705</v>
      </c>
      <c r="C158" s="306" t="n">
        <f aca="false">VLOOKUP($B158,data!$A$6:$M$15000,13)</f>
        <v>83684000</v>
      </c>
      <c r="D158" s="9" t="n">
        <f aca="false">IF(B158&lt;&gt;"",MONTH(B158),0)</f>
        <v>10</v>
      </c>
      <c r="E158" s="306" t="n">
        <f aca="false">AVERAGE(C152:C158)</f>
        <v>84135428.5714286</v>
      </c>
      <c r="F158" s="306" t="n">
        <f aca="false">AVERAGE(C129:C158)</f>
        <v>81792800</v>
      </c>
    </row>
    <row r="159" customFormat="false" ht="11.25" hidden="false" customHeight="false" outlineLevel="0" collapsed="false">
      <c r="A159" s="199" t="n">
        <v>35706</v>
      </c>
      <c r="B159" s="192" t="n">
        <v>35706</v>
      </c>
      <c r="C159" s="306" t="n">
        <f aca="false">VLOOKUP($B159,data!$A$6:$M$15000,13)</f>
        <v>83893000</v>
      </c>
      <c r="D159" s="9" t="n">
        <f aca="false">IF(B159&lt;&gt;"",MONTH(B159),0)</f>
        <v>10</v>
      </c>
      <c r="E159" s="306" t="n">
        <f aca="false">AVERAGE(C153:C159)</f>
        <v>84110714.2857143</v>
      </c>
      <c r="F159" s="306" t="n">
        <f aca="false">AVERAGE(C130:C159)</f>
        <v>81909466.6666667</v>
      </c>
    </row>
    <row r="160" customFormat="false" ht="11.25" hidden="false" customHeight="false" outlineLevel="0" collapsed="false">
      <c r="A160" s="199" t="n">
        <v>35707</v>
      </c>
      <c r="B160" s="192" t="n">
        <v>35707</v>
      </c>
      <c r="C160" s="306" t="n">
        <f aca="false">VLOOKUP($B160,data!$A$6:$M$15000,13)</f>
        <v>84358000</v>
      </c>
      <c r="D160" s="9" t="n">
        <f aca="false">IF(B160&lt;&gt;"",MONTH(B160),0)</f>
        <v>10</v>
      </c>
      <c r="E160" s="306" t="n">
        <f aca="false">AVERAGE(C154:C160)</f>
        <v>84108000</v>
      </c>
      <c r="F160" s="306" t="n">
        <f aca="false">AVERAGE(C131:C160)</f>
        <v>82058066.6666667</v>
      </c>
    </row>
    <row r="161" customFormat="false" ht="11.25" hidden="false" customHeight="false" outlineLevel="0" collapsed="false">
      <c r="A161" s="199" t="n">
        <v>35708</v>
      </c>
      <c r="B161" s="192" t="n">
        <v>35708</v>
      </c>
      <c r="C161" s="306" t="n">
        <f aca="false">VLOOKUP($B161,data!$A$6:$M$15000,13)</f>
        <v>84839000</v>
      </c>
      <c r="D161" s="9" t="n">
        <f aca="false">IF(B161&lt;&gt;"",MONTH(B161),0)</f>
        <v>10</v>
      </c>
      <c r="E161" s="306" t="n">
        <f aca="false">AVERAGE(C155:C161)</f>
        <v>84123714.2857143</v>
      </c>
      <c r="F161" s="306" t="n">
        <f aca="false">AVERAGE(C132:C161)</f>
        <v>82239100</v>
      </c>
    </row>
    <row r="162" customFormat="false" ht="11.25" hidden="false" customHeight="false" outlineLevel="0" collapsed="false">
      <c r="A162" s="199" t="n">
        <v>35709</v>
      </c>
      <c r="B162" s="192" t="n">
        <v>35709</v>
      </c>
      <c r="C162" s="306" t="n">
        <f aca="false">VLOOKUP($B162,data!$A$6:$M$15000,13)</f>
        <v>85033000</v>
      </c>
      <c r="D162" s="9" t="n">
        <f aca="false">IF(B162&lt;&gt;"",MONTH(B162),0)</f>
        <v>10</v>
      </c>
      <c r="E162" s="306" t="n">
        <f aca="false">AVERAGE(C156:C162)</f>
        <v>84226000</v>
      </c>
      <c r="F162" s="306" t="n">
        <f aca="false">AVERAGE(C133:C162)</f>
        <v>82411566.6666667</v>
      </c>
    </row>
    <row r="163" customFormat="false" ht="11.25" hidden="false" customHeight="false" outlineLevel="0" collapsed="false">
      <c r="A163" s="199" t="n">
        <v>35710</v>
      </c>
      <c r="B163" s="192" t="n">
        <v>35710</v>
      </c>
      <c r="C163" s="306" t="n">
        <f aca="false">VLOOKUP($B163,data!$A$6:$M$15000,13)</f>
        <v>85701000</v>
      </c>
      <c r="D163" s="9" t="n">
        <f aca="false">IF(B163&lt;&gt;"",MONTH(B163),0)</f>
        <v>10</v>
      </c>
      <c r="E163" s="306" t="n">
        <f aca="false">AVERAGE(C157:C163)</f>
        <v>84460714.2857143</v>
      </c>
      <c r="F163" s="306" t="n">
        <f aca="false">AVERAGE(C134:C163)</f>
        <v>82599533.3333333</v>
      </c>
    </row>
    <row r="164" customFormat="false" ht="11.25" hidden="false" customHeight="false" outlineLevel="0" collapsed="false">
      <c r="A164" s="199" t="n">
        <v>35711</v>
      </c>
      <c r="B164" s="192" t="n">
        <v>35711</v>
      </c>
      <c r="C164" s="306" t="n">
        <f aca="false">VLOOKUP($B164,data!$A$6:$M$15000,13)</f>
        <v>86428000</v>
      </c>
      <c r="D164" s="9" t="n">
        <f aca="false">IF(B164&lt;&gt;"",MONTH(B164),0)</f>
        <v>10</v>
      </c>
      <c r="E164" s="306" t="n">
        <f aca="false">AVERAGE(C158:C164)</f>
        <v>84848000</v>
      </c>
      <c r="F164" s="306" t="n">
        <f aca="false">AVERAGE(C135:C164)</f>
        <v>82822533.3333333</v>
      </c>
    </row>
    <row r="165" customFormat="false" ht="11.25" hidden="false" customHeight="false" outlineLevel="0" collapsed="false">
      <c r="A165" s="199" t="n">
        <v>35712</v>
      </c>
      <c r="B165" s="192" t="n">
        <v>35712</v>
      </c>
      <c r="C165" s="306" t="n">
        <f aca="false">VLOOKUP($B165,data!$A$6:$M$15000,13)</f>
        <v>87043000</v>
      </c>
      <c r="D165" s="9" t="n">
        <f aca="false">IF(B165&lt;&gt;"",MONTH(B165),0)</f>
        <v>10</v>
      </c>
      <c r="E165" s="306" t="n">
        <f aca="false">AVERAGE(C159:C165)</f>
        <v>85327857.1428572</v>
      </c>
      <c r="F165" s="306" t="n">
        <f aca="false">AVERAGE(C136:C165)</f>
        <v>83079366.6666667</v>
      </c>
    </row>
    <row r="166" customFormat="false" ht="11.25" hidden="false" customHeight="false" outlineLevel="0" collapsed="false">
      <c r="A166" s="199" t="n">
        <v>35713</v>
      </c>
      <c r="B166" s="192" t="n">
        <v>35713</v>
      </c>
      <c r="C166" s="306" t="n">
        <f aca="false">VLOOKUP($B166,data!$A$6:$M$15000,13)</f>
        <v>87603000</v>
      </c>
      <c r="D166" s="9" t="n">
        <f aca="false">IF(B166&lt;&gt;"",MONTH(B166),0)</f>
        <v>10</v>
      </c>
      <c r="E166" s="306" t="n">
        <f aca="false">AVERAGE(C160:C166)</f>
        <v>85857857.1428572</v>
      </c>
      <c r="F166" s="306" t="n">
        <f aca="false">AVERAGE(C137:C166)</f>
        <v>83368000</v>
      </c>
    </row>
    <row r="167" customFormat="false" ht="11.25" hidden="false" customHeight="false" outlineLevel="0" collapsed="false">
      <c r="A167" s="199" t="n">
        <v>35714</v>
      </c>
      <c r="B167" s="192" t="n">
        <v>35714</v>
      </c>
      <c r="C167" s="306" t="n">
        <f aca="false">VLOOKUP($B167,data!$A$6:$M$15000,13)</f>
        <v>88146000</v>
      </c>
      <c r="D167" s="9" t="n">
        <f aca="false">IF(B167&lt;&gt;"",MONTH(B167),0)</f>
        <v>10</v>
      </c>
      <c r="E167" s="306" t="n">
        <f aca="false">AVERAGE(C161:C167)</f>
        <v>86399000</v>
      </c>
      <c r="F167" s="306" t="n">
        <f aca="false">AVERAGE(C138:C167)</f>
        <v>83670900</v>
      </c>
    </row>
    <row r="168" customFormat="false" ht="11.25" hidden="false" customHeight="false" outlineLevel="0" collapsed="false">
      <c r="A168" s="199" t="n">
        <v>35715</v>
      </c>
      <c r="B168" s="192" t="n">
        <v>35715</v>
      </c>
      <c r="C168" s="306" t="n">
        <f aca="false">VLOOKUP($B168,data!$A$6:$M$15000,13)</f>
        <v>88679000</v>
      </c>
      <c r="D168" s="9" t="n">
        <f aca="false">IF(B168&lt;&gt;"",MONTH(B168),0)</f>
        <v>10</v>
      </c>
      <c r="E168" s="306" t="n">
        <f aca="false">AVERAGE(C162:C168)</f>
        <v>86947571.4285714</v>
      </c>
      <c r="F168" s="306" t="n">
        <f aca="false">AVERAGE(C139:C168)</f>
        <v>83978733.3333333</v>
      </c>
    </row>
    <row r="169" customFormat="false" ht="11.25" hidden="false" customHeight="false" outlineLevel="0" collapsed="false">
      <c r="A169" s="199" t="n">
        <v>35716</v>
      </c>
      <c r="B169" s="192" t="n">
        <v>35716</v>
      </c>
      <c r="C169" s="306" t="n">
        <f aca="false">VLOOKUP($B169,data!$A$6:$M$15000,13)</f>
        <v>89114000</v>
      </c>
      <c r="D169" s="9" t="n">
        <f aca="false">IF(B169&lt;&gt;"",MONTH(B169),0)</f>
        <v>10</v>
      </c>
      <c r="E169" s="306" t="n">
        <f aca="false">AVERAGE(C163:C169)</f>
        <v>87530571.4285714</v>
      </c>
      <c r="F169" s="306" t="n">
        <f aca="false">AVERAGE(C140:C169)</f>
        <v>84279500</v>
      </c>
    </row>
    <row r="170" customFormat="false" ht="11.25" hidden="false" customHeight="false" outlineLevel="0" collapsed="false">
      <c r="A170" s="199" t="n">
        <v>35717</v>
      </c>
      <c r="B170" s="192" t="n">
        <v>35717</v>
      </c>
      <c r="C170" s="306" t="n">
        <f aca="false">VLOOKUP($B170,data!$A$6:$M$15000,13)</f>
        <v>89591000</v>
      </c>
      <c r="D170" s="9" t="n">
        <f aca="false">IF(B170&lt;&gt;"",MONTH(B170),0)</f>
        <v>10</v>
      </c>
      <c r="E170" s="306" t="n">
        <f aca="false">AVERAGE(C164:C170)</f>
        <v>88086285.7142857</v>
      </c>
      <c r="F170" s="306" t="n">
        <f aca="false">AVERAGE(C141:C170)</f>
        <v>84588866.6666667</v>
      </c>
    </row>
    <row r="171" customFormat="false" ht="11.25" hidden="false" customHeight="false" outlineLevel="0" collapsed="false">
      <c r="A171" s="199" t="n">
        <v>35718</v>
      </c>
      <c r="B171" s="192" t="n">
        <v>35718</v>
      </c>
      <c r="C171" s="306" t="n">
        <f aca="false">VLOOKUP($B171,data!$A$6:$M$15000,13)</f>
        <v>89918000</v>
      </c>
      <c r="D171" s="9" t="n">
        <f aca="false">IF(B171&lt;&gt;"",MONTH(B171),0)</f>
        <v>10</v>
      </c>
      <c r="E171" s="306" t="n">
        <f aca="false">AVERAGE(C165:C171)</f>
        <v>88584857.1428572</v>
      </c>
      <c r="F171" s="306" t="n">
        <f aca="false">AVERAGE(C142:C171)</f>
        <v>84895166.6666667</v>
      </c>
    </row>
    <row r="172" customFormat="false" ht="11.25" hidden="false" customHeight="false" outlineLevel="0" collapsed="false">
      <c r="A172" s="199" t="n">
        <v>35719</v>
      </c>
      <c r="B172" s="192" t="n">
        <v>35719</v>
      </c>
      <c r="C172" s="306" t="n">
        <f aca="false">VLOOKUP($B172,data!$A$6:$M$15000,13)</f>
        <v>90190000</v>
      </c>
      <c r="D172" s="9" t="n">
        <f aca="false">IF(B172&lt;&gt;"",MONTH(B172),0)</f>
        <v>10</v>
      </c>
      <c r="E172" s="306" t="n">
        <f aca="false">AVERAGE(C166:C172)</f>
        <v>89034428.5714286</v>
      </c>
      <c r="F172" s="306" t="n">
        <f aca="false">AVERAGE(C143:C172)</f>
        <v>85196900</v>
      </c>
    </row>
    <row r="173" customFormat="false" ht="11.25" hidden="false" customHeight="false" outlineLevel="0" collapsed="false">
      <c r="A173" s="199" t="n">
        <v>35720</v>
      </c>
      <c r="B173" s="192" t="n">
        <v>35720</v>
      </c>
      <c r="C173" s="306" t="n">
        <f aca="false">VLOOKUP($B173,data!$A$6:$M$15000,13)</f>
        <v>90633000</v>
      </c>
      <c r="D173" s="9" t="n">
        <f aca="false">IF(B173&lt;&gt;"",MONTH(B173),0)</f>
        <v>10</v>
      </c>
      <c r="E173" s="306" t="n">
        <f aca="false">AVERAGE(C167:C173)</f>
        <v>89467285.7142857</v>
      </c>
      <c r="F173" s="306" t="n">
        <f aca="false">AVERAGE(C144:C173)</f>
        <v>85506933.3333333</v>
      </c>
    </row>
    <row r="174" customFormat="false" ht="11.25" hidden="false" customHeight="false" outlineLevel="0" collapsed="false">
      <c r="A174" s="199" t="n">
        <v>35721</v>
      </c>
      <c r="B174" s="192" t="n">
        <v>35721</v>
      </c>
      <c r="C174" s="306" t="n">
        <f aca="false">VLOOKUP($B174,data!$A$6:$M$15000,13)</f>
        <v>90852000</v>
      </c>
      <c r="D174" s="9" t="n">
        <f aca="false">IF(B174&lt;&gt;"",MONTH(B174),0)</f>
        <v>10</v>
      </c>
      <c r="E174" s="306" t="n">
        <f aca="false">AVERAGE(C168:C174)</f>
        <v>89853857.1428572</v>
      </c>
      <c r="F174" s="306" t="n">
        <f aca="false">AVERAGE(C145:C174)</f>
        <v>85808433.3333333</v>
      </c>
    </row>
    <row r="175" customFormat="false" ht="11.25" hidden="false" customHeight="false" outlineLevel="0" collapsed="false">
      <c r="A175" s="199" t="n">
        <v>35722</v>
      </c>
      <c r="B175" s="192" t="n">
        <v>35722</v>
      </c>
      <c r="C175" s="306" t="n">
        <f aca="false">VLOOKUP($B175,data!$A$6:$M$15000,13)</f>
        <v>91289000</v>
      </c>
      <c r="D175" s="9" t="n">
        <f aca="false">IF(B175&lt;&gt;"",MONTH(B175),0)</f>
        <v>10</v>
      </c>
      <c r="E175" s="306" t="n">
        <f aca="false">AVERAGE(C169:C175)</f>
        <v>90226714.2857143</v>
      </c>
      <c r="F175" s="306" t="n">
        <f aca="false">AVERAGE(C146:C175)</f>
        <v>86106666.6666667</v>
      </c>
    </row>
    <row r="176" customFormat="false" ht="11.25" hidden="false" customHeight="false" outlineLevel="0" collapsed="false">
      <c r="A176" s="199" t="n">
        <v>35723</v>
      </c>
      <c r="B176" s="192" t="n">
        <v>35723</v>
      </c>
      <c r="C176" s="306" t="n">
        <f aca="false">VLOOKUP($B176,data!$A$6:$M$15000,13)</f>
        <v>91587000</v>
      </c>
      <c r="D176" s="9" t="n">
        <f aca="false">IF(B176&lt;&gt;"",MONTH(B176),0)</f>
        <v>10</v>
      </c>
      <c r="E176" s="306" t="n">
        <f aca="false">AVERAGE(C170:C176)</f>
        <v>90580000</v>
      </c>
      <c r="F176" s="306" t="n">
        <f aca="false">AVERAGE(C147:C176)</f>
        <v>86391800</v>
      </c>
    </row>
    <row r="177" customFormat="false" ht="11.25" hidden="false" customHeight="false" outlineLevel="0" collapsed="false">
      <c r="A177" s="199" t="n">
        <v>35724</v>
      </c>
      <c r="B177" s="192" t="n">
        <v>35724</v>
      </c>
      <c r="C177" s="306" t="n">
        <f aca="false">VLOOKUP($B177,data!$A$6:$M$15000,13)</f>
        <v>91815000</v>
      </c>
      <c r="D177" s="9" t="n">
        <f aca="false">IF(B177&lt;&gt;"",MONTH(B177),0)</f>
        <v>10</v>
      </c>
      <c r="E177" s="306" t="n">
        <f aca="false">AVERAGE(C171:C177)</f>
        <v>90897714.2857143</v>
      </c>
      <c r="F177" s="306" t="n">
        <f aca="false">AVERAGE(C148:C177)</f>
        <v>86664266.6666667</v>
      </c>
    </row>
    <row r="178" customFormat="false" ht="11.25" hidden="false" customHeight="false" outlineLevel="0" collapsed="false">
      <c r="A178" s="199" t="n">
        <v>35725</v>
      </c>
      <c r="B178" s="192" t="n">
        <v>35725</v>
      </c>
      <c r="C178" s="306" t="n">
        <f aca="false">VLOOKUP($B178,data!$A$6:$M$15000,13)</f>
        <v>92042000</v>
      </c>
      <c r="D178" s="9" t="n">
        <f aca="false">IF(B178&lt;&gt;"",MONTH(B178),0)</f>
        <v>10</v>
      </c>
      <c r="E178" s="306" t="n">
        <f aca="false">AVERAGE(C172:C178)</f>
        <v>91201142.8571429</v>
      </c>
      <c r="F178" s="306" t="n">
        <f aca="false">AVERAGE(C149:C178)</f>
        <v>86940600</v>
      </c>
    </row>
    <row r="179" customFormat="false" ht="11.25" hidden="false" customHeight="false" outlineLevel="0" collapsed="false">
      <c r="A179" s="199" t="n">
        <v>35726</v>
      </c>
      <c r="B179" s="192" t="n">
        <v>35726</v>
      </c>
      <c r="C179" s="306" t="n">
        <f aca="false">VLOOKUP($B179,data!$A$6:$M$15000,13)</f>
        <v>92448000</v>
      </c>
      <c r="D179" s="9" t="n">
        <f aca="false">IF(B179&lt;&gt;"",MONTH(B179),0)</f>
        <v>10</v>
      </c>
      <c r="E179" s="306" t="n">
        <f aca="false">AVERAGE(C173:C179)</f>
        <v>91523714.2857143</v>
      </c>
      <c r="F179" s="306" t="n">
        <f aca="false">AVERAGE(C150:C179)</f>
        <v>87236633.3333333</v>
      </c>
    </row>
    <row r="180" customFormat="false" ht="11.25" hidden="false" customHeight="false" outlineLevel="0" collapsed="false">
      <c r="A180" s="199" t="n">
        <v>35727</v>
      </c>
      <c r="B180" s="192" t="n">
        <v>35727</v>
      </c>
      <c r="C180" s="306" t="n">
        <f aca="false">VLOOKUP($B180,data!$A$6:$M$15000,13)</f>
        <v>92665000</v>
      </c>
      <c r="D180" s="9" t="n">
        <f aca="false">IF(B180&lt;&gt;"",MONTH(B180),0)</f>
        <v>10</v>
      </c>
      <c r="E180" s="306" t="n">
        <f aca="false">AVERAGE(C174:C180)</f>
        <v>91814000</v>
      </c>
      <c r="F180" s="306" t="n">
        <f aca="false">AVERAGE(C151:C180)</f>
        <v>87547200</v>
      </c>
    </row>
    <row r="181" customFormat="false" ht="11.25" hidden="false" customHeight="false" outlineLevel="0" collapsed="false">
      <c r="A181" s="199" t="n">
        <v>35728</v>
      </c>
      <c r="B181" s="192" t="n">
        <v>35728</v>
      </c>
      <c r="C181" s="306" t="n">
        <f aca="false">VLOOKUP($B181,data!$A$6:$M$15000,13)</f>
        <v>92696000</v>
      </c>
      <c r="D181" s="9" t="n">
        <f aca="false">IF(B181&lt;&gt;"",MONTH(B181),0)</f>
        <v>10</v>
      </c>
      <c r="E181" s="306" t="n">
        <f aca="false">AVERAGE(C175:C181)</f>
        <v>92077428.5714286</v>
      </c>
      <c r="F181" s="306" t="n">
        <f aca="false">AVERAGE(C152:C181)</f>
        <v>87850366.6666667</v>
      </c>
    </row>
    <row r="182" customFormat="false" ht="11.25" hidden="false" customHeight="false" outlineLevel="0" collapsed="false">
      <c r="A182" s="199" t="n">
        <v>35729</v>
      </c>
      <c r="B182" s="192" t="n">
        <v>35729</v>
      </c>
      <c r="C182" s="306" t="n">
        <f aca="false">VLOOKUP($B182,data!$A$6:$M$15000,13)</f>
        <v>92736000</v>
      </c>
      <c r="D182" s="9" t="n">
        <f aca="false">IF(B182&lt;&gt;"",MONTH(B182),0)</f>
        <v>10</v>
      </c>
      <c r="E182" s="306" t="n">
        <f aca="false">AVERAGE(C176:C182)</f>
        <v>92284142.8571429</v>
      </c>
      <c r="F182" s="306" t="n">
        <f aca="false">AVERAGE(C153:C182)</f>
        <v>88139366.6666667</v>
      </c>
    </row>
    <row r="183" customFormat="false" ht="11.25" hidden="false" customHeight="false" outlineLevel="0" collapsed="false">
      <c r="A183" s="199" t="n">
        <v>35730</v>
      </c>
      <c r="B183" s="192" t="n">
        <v>35730</v>
      </c>
      <c r="C183" s="306" t="n">
        <f aca="false">VLOOKUP($B183,data!$A$6:$M$15000,13)</f>
        <v>92578000</v>
      </c>
      <c r="D183" s="9" t="n">
        <f aca="false">IF(B183&lt;&gt;"",MONTH(B183),0)</f>
        <v>10</v>
      </c>
      <c r="E183" s="306" t="n">
        <f aca="false">AVERAGE(C177:C183)</f>
        <v>92425714.2857143</v>
      </c>
      <c r="F183" s="306" t="n">
        <f aca="false">AVERAGE(C154:C183)</f>
        <v>88412733.3333333</v>
      </c>
    </row>
    <row r="184" customFormat="false" ht="11.25" hidden="false" customHeight="false" outlineLevel="0" collapsed="false">
      <c r="A184" s="199" t="n">
        <v>35731</v>
      </c>
      <c r="B184" s="192" t="n">
        <v>35731</v>
      </c>
      <c r="C184" s="306" t="n">
        <f aca="false">VLOOKUP($B184,data!$A$6:$M$15000,13)</f>
        <v>92545000</v>
      </c>
      <c r="D184" s="9" t="n">
        <f aca="false">IF(B184&lt;&gt;"",MONTH(B184),0)</f>
        <v>10</v>
      </c>
      <c r="E184" s="306" t="n">
        <f aca="false">AVERAGE(C178:C184)</f>
        <v>92530000</v>
      </c>
      <c r="F184" s="306" t="n">
        <f aca="false">AVERAGE(C155:C184)</f>
        <v>88673266.6666667</v>
      </c>
    </row>
    <row r="185" customFormat="false" ht="11.25" hidden="false" customHeight="false" outlineLevel="0" collapsed="false">
      <c r="A185" s="199" t="n">
        <v>35732</v>
      </c>
      <c r="B185" s="192" t="n">
        <v>35732</v>
      </c>
      <c r="C185" s="306" t="n">
        <f aca="false">VLOOKUP($B185,data!$A$6:$M$15000,13)</f>
        <v>92876000</v>
      </c>
      <c r="D185" s="9" t="n">
        <f aca="false">IF(B185&lt;&gt;"",MONTH(B185),0)</f>
        <v>10</v>
      </c>
      <c r="E185" s="306" t="n">
        <f aca="false">AVERAGE(C179:C185)</f>
        <v>92649142.8571429</v>
      </c>
      <c r="F185" s="306" t="n">
        <f aca="false">AVERAGE(C156:C185)</f>
        <v>88958566.6666667</v>
      </c>
    </row>
    <row r="186" customFormat="false" ht="11.25" hidden="false" customHeight="false" outlineLevel="0" collapsed="false">
      <c r="A186" s="199" t="n">
        <v>35733</v>
      </c>
      <c r="B186" s="192" t="n">
        <v>35733</v>
      </c>
      <c r="C186" s="306" t="n">
        <f aca="false">VLOOKUP($B186,data!$A$6:$M$15000,13)</f>
        <v>93396000</v>
      </c>
      <c r="D186" s="9" t="n">
        <f aca="false">IF(B186&lt;&gt;"",MONTH(B186),0)</f>
        <v>10</v>
      </c>
      <c r="E186" s="306" t="n">
        <f aca="false">AVERAGE(C180:C186)</f>
        <v>92784571.4285714</v>
      </c>
      <c r="F186" s="306" t="n">
        <f aca="false">AVERAGE(C157:C186)</f>
        <v>89269833.3333333</v>
      </c>
    </row>
    <row r="187" customFormat="false" ht="11.25" hidden="false" customHeight="false" outlineLevel="0" collapsed="false">
      <c r="A187" s="199" t="n">
        <v>35734</v>
      </c>
      <c r="B187" s="192" t="n">
        <v>35734</v>
      </c>
      <c r="C187" s="306" t="n">
        <f aca="false">VLOOKUP($B187,data!$A$6:$M$15000,13)</f>
        <v>93976000</v>
      </c>
      <c r="D187" s="9" t="n">
        <f aca="false">IF(B187&lt;&gt;"",MONTH(B187),0)</f>
        <v>10</v>
      </c>
      <c r="E187" s="306" t="n">
        <f aca="false">AVERAGE(C181:C187)</f>
        <v>92971857.1428572</v>
      </c>
      <c r="F187" s="306" t="n">
        <f aca="false">AVERAGE(C158:C187)</f>
        <v>89611800</v>
      </c>
    </row>
    <row r="188" customFormat="false" ht="11.25" hidden="false" customHeight="false" outlineLevel="0" collapsed="false">
      <c r="A188" s="199" t="n">
        <v>35735</v>
      </c>
      <c r="B188" s="192" t="n">
        <v>35735</v>
      </c>
      <c r="C188" s="306" t="n">
        <f aca="false">VLOOKUP($B188,data!$A$6:$M$15000,13)</f>
        <v>94287000</v>
      </c>
      <c r="D188" s="9" t="n">
        <f aca="false">IF(B188&lt;&gt;"",MONTH(B188),0)</f>
        <v>11</v>
      </c>
      <c r="E188" s="306" t="n">
        <f aca="false">AVERAGE(C182:C188)</f>
        <v>93199142.8571429</v>
      </c>
      <c r="F188" s="306" t="n">
        <f aca="false">AVERAGE(C159:C188)</f>
        <v>89965233.3333333</v>
      </c>
    </row>
    <row r="189" customFormat="false" ht="11.25" hidden="false" customHeight="false" outlineLevel="0" collapsed="false">
      <c r="A189" s="199" t="n">
        <v>35736</v>
      </c>
      <c r="B189" s="192" t="n">
        <v>35736</v>
      </c>
      <c r="C189" s="306" t="n">
        <f aca="false">VLOOKUP($B189,data!$A$6:$M$15000,13)</f>
        <v>94627000</v>
      </c>
      <c r="D189" s="9" t="n">
        <f aca="false">IF(B189&lt;&gt;"",MONTH(B189),0)</f>
        <v>11</v>
      </c>
      <c r="E189" s="306" t="n">
        <f aca="false">AVERAGE(C183:C189)</f>
        <v>93469285.7142857</v>
      </c>
      <c r="F189" s="306" t="n">
        <f aca="false">AVERAGE(C160:C189)</f>
        <v>90323033.3333333</v>
      </c>
    </row>
    <row r="190" customFormat="false" ht="11.25" hidden="false" customHeight="false" outlineLevel="0" collapsed="false">
      <c r="A190" s="199" t="n">
        <v>35737</v>
      </c>
      <c r="B190" s="192" t="n">
        <v>35737</v>
      </c>
      <c r="C190" s="306" t="n">
        <f aca="false">VLOOKUP($B190,data!$A$6:$M$15000,13)</f>
        <v>94848000</v>
      </c>
      <c r="D190" s="9" t="n">
        <f aca="false">IF(B190&lt;&gt;"",MONTH(B190),0)</f>
        <v>11</v>
      </c>
      <c r="E190" s="306" t="n">
        <f aca="false">AVERAGE(C184:C190)</f>
        <v>93793571.4285714</v>
      </c>
      <c r="F190" s="306" t="n">
        <f aca="false">AVERAGE(C161:C190)</f>
        <v>90672700</v>
      </c>
    </row>
    <row r="191" customFormat="false" ht="11.25" hidden="false" customHeight="false" outlineLevel="0" collapsed="false">
      <c r="A191" s="199" t="n">
        <v>35738</v>
      </c>
      <c r="B191" s="192" t="n">
        <v>35738</v>
      </c>
      <c r="C191" s="306" t="n">
        <f aca="false">VLOOKUP($B191,data!$A$6:$M$15000,13)</f>
        <v>95184000</v>
      </c>
      <c r="D191" s="9" t="n">
        <f aca="false">IF(B191&lt;&gt;"",MONTH(B191),0)</f>
        <v>11</v>
      </c>
      <c r="E191" s="306" t="n">
        <f aca="false">AVERAGE(C185:C191)</f>
        <v>94170571.4285714</v>
      </c>
      <c r="F191" s="306" t="n">
        <f aca="false">AVERAGE(C162:C191)</f>
        <v>91017533.3333333</v>
      </c>
    </row>
    <row r="192" customFormat="false" ht="11.25" hidden="false" customHeight="false" outlineLevel="0" collapsed="false">
      <c r="A192" s="199" t="n">
        <v>35739</v>
      </c>
      <c r="B192" s="192" t="n">
        <v>35739</v>
      </c>
      <c r="C192" s="306" t="n">
        <f aca="false">VLOOKUP($B192,data!$A$6:$M$15000,13)</f>
        <v>95248000</v>
      </c>
      <c r="D192" s="9" t="n">
        <f aca="false">IF(B192&lt;&gt;"",MONTH(B192),0)</f>
        <v>11</v>
      </c>
      <c r="E192" s="306" t="n">
        <f aca="false">AVERAGE(C186:C192)</f>
        <v>94509428.5714286</v>
      </c>
      <c r="F192" s="306" t="n">
        <f aca="false">AVERAGE(C163:C192)</f>
        <v>91358033.3333333</v>
      </c>
    </row>
    <row r="193" customFormat="false" ht="11.25" hidden="false" customHeight="false" outlineLevel="0" collapsed="false">
      <c r="A193" s="199" t="n">
        <v>35740</v>
      </c>
      <c r="B193" s="192" t="n">
        <v>35740</v>
      </c>
      <c r="C193" s="306" t="n">
        <f aca="false">VLOOKUP($B193,data!$A$6:$M$15000,13)</f>
        <v>95406000</v>
      </c>
      <c r="D193" s="9" t="n">
        <f aca="false">IF(B193&lt;&gt;"",MONTH(B193),0)</f>
        <v>11</v>
      </c>
      <c r="E193" s="306" t="n">
        <f aca="false">AVERAGE(C187:C193)</f>
        <v>94796571.4285714</v>
      </c>
      <c r="F193" s="306" t="n">
        <f aca="false">AVERAGE(C164:C193)</f>
        <v>91681533.3333333</v>
      </c>
    </row>
    <row r="194" customFormat="false" ht="11.25" hidden="false" customHeight="false" outlineLevel="0" collapsed="false">
      <c r="A194" s="199" t="n">
        <v>35741</v>
      </c>
      <c r="B194" s="192" t="n">
        <v>35741</v>
      </c>
      <c r="C194" s="306" t="n">
        <f aca="false">VLOOKUP($B194,data!$A$6:$M$15000,13)</f>
        <v>95680000</v>
      </c>
      <c r="D194" s="9" t="n">
        <f aca="false">IF(B194&lt;&gt;"",MONTH(B194),0)</f>
        <v>11</v>
      </c>
      <c r="E194" s="306" t="n">
        <f aca="false">AVERAGE(C188:C194)</f>
        <v>95040000</v>
      </c>
      <c r="F194" s="306" t="n">
        <f aca="false">AVERAGE(C165:C194)</f>
        <v>91989933.3333333</v>
      </c>
    </row>
    <row r="195" customFormat="false" ht="11.25" hidden="false" customHeight="false" outlineLevel="0" collapsed="false">
      <c r="A195" s="199" t="n">
        <v>35742</v>
      </c>
      <c r="B195" s="192" t="n">
        <v>35742</v>
      </c>
      <c r="C195" s="306" t="n">
        <f aca="false">VLOOKUP($B195,data!$A$6:$M$15000,13)</f>
        <v>96087000</v>
      </c>
      <c r="D195" s="9" t="n">
        <f aca="false">IF(B195&lt;&gt;"",MONTH(B195),0)</f>
        <v>11</v>
      </c>
      <c r="E195" s="306" t="n">
        <f aca="false">AVERAGE(C189:C195)</f>
        <v>95297142.8571429</v>
      </c>
      <c r="F195" s="306" t="n">
        <f aca="false">AVERAGE(C166:C195)</f>
        <v>92291400</v>
      </c>
    </row>
    <row r="196" customFormat="false" ht="11.25" hidden="false" customHeight="false" outlineLevel="0" collapsed="false">
      <c r="A196" s="199" t="n">
        <v>35743</v>
      </c>
      <c r="B196" s="192" t="n">
        <v>35743</v>
      </c>
      <c r="C196" s="306" t="n">
        <f aca="false">VLOOKUP($B196,data!$A$6:$M$15000,13)</f>
        <v>96427000</v>
      </c>
      <c r="D196" s="9" t="n">
        <f aca="false">IF(B196&lt;&gt;"",MONTH(B196),0)</f>
        <v>11</v>
      </c>
      <c r="E196" s="306" t="n">
        <f aca="false">AVERAGE(C190:C196)</f>
        <v>95554285.7142857</v>
      </c>
      <c r="F196" s="306" t="n">
        <f aca="false">AVERAGE(C167:C196)</f>
        <v>92585533.3333333</v>
      </c>
    </row>
    <row r="197" customFormat="false" ht="11.25" hidden="false" customHeight="false" outlineLevel="0" collapsed="false">
      <c r="A197" s="199" t="n">
        <v>35744</v>
      </c>
      <c r="B197" s="192" t="n">
        <v>35744</v>
      </c>
      <c r="C197" s="306" t="n">
        <f aca="false">VLOOKUP($B197,data!$A$6:$M$15000,13)</f>
        <v>96466000</v>
      </c>
      <c r="D197" s="9" t="n">
        <f aca="false">IF(B197&lt;&gt;"",MONTH(B197),0)</f>
        <v>11</v>
      </c>
      <c r="E197" s="306" t="n">
        <f aca="false">AVERAGE(C191:C197)</f>
        <v>95785428.5714286</v>
      </c>
      <c r="F197" s="306" t="n">
        <f aca="false">AVERAGE(C168:C197)</f>
        <v>92862866.6666667</v>
      </c>
    </row>
    <row r="198" customFormat="false" ht="11.25" hidden="false" customHeight="false" outlineLevel="0" collapsed="false">
      <c r="A198" s="199" t="n">
        <v>35745</v>
      </c>
      <c r="B198" s="192" t="n">
        <v>35745</v>
      </c>
      <c r="C198" s="306" t="n">
        <f aca="false">VLOOKUP($B198,data!$A$6:$M$15000,13)</f>
        <v>96380000</v>
      </c>
      <c r="D198" s="9" t="n">
        <f aca="false">IF(B198&lt;&gt;"",MONTH(B198),0)</f>
        <v>11</v>
      </c>
      <c r="E198" s="306" t="n">
        <f aca="false">AVERAGE(C192:C198)</f>
        <v>95956285.7142857</v>
      </c>
      <c r="F198" s="306" t="n">
        <f aca="false">AVERAGE(C169:C198)</f>
        <v>93119566.6666667</v>
      </c>
    </row>
    <row r="199" customFormat="false" ht="11.25" hidden="false" customHeight="false" outlineLevel="0" collapsed="false">
      <c r="A199" s="199" t="n">
        <v>35746</v>
      </c>
      <c r="B199" s="192" t="n">
        <v>35746</v>
      </c>
      <c r="C199" s="306" t="n">
        <f aca="false">VLOOKUP($B199,data!$A$6:$M$15000,13)</f>
        <v>96483000</v>
      </c>
      <c r="D199" s="9" t="n">
        <f aca="false">IF(B199&lt;&gt;"",MONTH(B199),0)</f>
        <v>11</v>
      </c>
      <c r="E199" s="306" t="n">
        <f aca="false">AVERAGE(C193:C199)</f>
        <v>96132714.2857143</v>
      </c>
      <c r="F199" s="306" t="n">
        <f aca="false">AVERAGE(C170:C199)</f>
        <v>93365200</v>
      </c>
    </row>
    <row r="200" customFormat="false" ht="11.25" hidden="false" customHeight="false" outlineLevel="0" collapsed="false">
      <c r="A200" s="199" t="n">
        <v>35747</v>
      </c>
      <c r="B200" s="192" t="n">
        <v>35747</v>
      </c>
      <c r="C200" s="306" t="n">
        <f aca="false">VLOOKUP($B200,data!$A$6:$M$15000,13)</f>
        <v>96114000</v>
      </c>
      <c r="D200" s="9" t="n">
        <f aca="false">IF(B200&lt;&gt;"",MONTH(B200),0)</f>
        <v>11</v>
      </c>
      <c r="E200" s="306" t="n">
        <f aca="false">AVERAGE(C194:C200)</f>
        <v>96233857.1428572</v>
      </c>
      <c r="F200" s="306" t="n">
        <f aca="false">AVERAGE(C171:C200)</f>
        <v>93582633.3333333</v>
      </c>
    </row>
    <row r="201" customFormat="false" ht="11.25" hidden="false" customHeight="false" outlineLevel="0" collapsed="false">
      <c r="A201" s="199" t="n">
        <v>35748</v>
      </c>
      <c r="B201" s="192" t="n">
        <v>35748</v>
      </c>
      <c r="C201" s="306" t="n">
        <f aca="false">VLOOKUP($B201,data!$A$6:$M$15000,13)</f>
        <v>95889000</v>
      </c>
      <c r="D201" s="9" t="n">
        <f aca="false">IF(B201&lt;&gt;"",MONTH(B201),0)</f>
        <v>11</v>
      </c>
      <c r="E201" s="306" t="n">
        <f aca="false">AVERAGE(C195:C201)</f>
        <v>96263714.2857143</v>
      </c>
      <c r="F201" s="306" t="n">
        <f aca="false">AVERAGE(C172:C201)</f>
        <v>93781666.6666667</v>
      </c>
    </row>
    <row r="202" customFormat="false" ht="11.25" hidden="false" customHeight="false" outlineLevel="0" collapsed="false">
      <c r="A202" s="199" t="n">
        <v>35749</v>
      </c>
      <c r="B202" s="192" t="n">
        <v>35749</v>
      </c>
      <c r="C202" s="306" t="n">
        <f aca="false">VLOOKUP($B202,data!$A$6:$M$15000,13)</f>
        <v>95749000</v>
      </c>
      <c r="D202" s="9" t="n">
        <f aca="false">IF(B202&lt;&gt;"",MONTH(B202),0)</f>
        <v>11</v>
      </c>
      <c r="E202" s="306" t="n">
        <f aca="false">AVERAGE(C196:C202)</f>
        <v>96215428.5714286</v>
      </c>
      <c r="F202" s="306" t="n">
        <f aca="false">AVERAGE(C173:C202)</f>
        <v>93966966.6666667</v>
      </c>
    </row>
    <row r="203" customFormat="false" ht="11.25" hidden="false" customHeight="false" outlineLevel="0" collapsed="false">
      <c r="A203" s="199" t="n">
        <v>35750</v>
      </c>
      <c r="B203" s="192" t="n">
        <v>35750</v>
      </c>
      <c r="C203" s="306" t="n">
        <f aca="false">VLOOKUP($B203,data!$A$6:$M$15000,13)</f>
        <v>95491000</v>
      </c>
      <c r="D203" s="9" t="n">
        <f aca="false">IF(B203&lt;&gt;"",MONTH(B203),0)</f>
        <v>11</v>
      </c>
      <c r="E203" s="306" t="n">
        <f aca="false">AVERAGE(C197:C203)</f>
        <v>96081714.2857143</v>
      </c>
      <c r="F203" s="306" t="n">
        <f aca="false">AVERAGE(C174:C203)</f>
        <v>94128900</v>
      </c>
    </row>
    <row r="204" customFormat="false" ht="11.25" hidden="false" customHeight="false" outlineLevel="0" collapsed="false">
      <c r="A204" s="199" t="n">
        <v>35751</v>
      </c>
      <c r="B204" s="192" t="n">
        <v>35751</v>
      </c>
      <c r="C204" s="306" t="n">
        <f aca="false">VLOOKUP($B204,data!$A$6:$M$15000,13)</f>
        <v>95064000</v>
      </c>
      <c r="D204" s="9" t="n">
        <f aca="false">IF(B204&lt;&gt;"",MONTH(B204),0)</f>
        <v>11</v>
      </c>
      <c r="E204" s="306" t="n">
        <f aca="false">AVERAGE(C198:C204)</f>
        <v>95881428.5714286</v>
      </c>
      <c r="F204" s="306" t="n">
        <f aca="false">AVERAGE(C175:C204)</f>
        <v>94269300</v>
      </c>
    </row>
    <row r="205" customFormat="false" ht="11.25" hidden="false" customHeight="false" outlineLevel="0" collapsed="false">
      <c r="A205" s="199" t="n">
        <v>35752</v>
      </c>
      <c r="B205" s="192" t="n">
        <v>35752</v>
      </c>
      <c r="C205" s="306" t="n">
        <f aca="false">VLOOKUP($B205,data!$A$6:$M$15000,13)</f>
        <v>94791000</v>
      </c>
      <c r="D205" s="9" t="n">
        <f aca="false">IF(B205&lt;&gt;"",MONTH(B205),0)</f>
        <v>11</v>
      </c>
      <c r="E205" s="306" t="n">
        <f aca="false">AVERAGE(C199:C205)</f>
        <v>95654428.5714286</v>
      </c>
      <c r="F205" s="306" t="n">
        <f aca="false">AVERAGE(C176:C205)</f>
        <v>94386033.3333333</v>
      </c>
    </row>
    <row r="206" customFormat="false" ht="11.25" hidden="false" customHeight="false" outlineLevel="0" collapsed="false">
      <c r="A206" s="199" t="n">
        <v>35753</v>
      </c>
      <c r="B206" s="192" t="n">
        <v>35753</v>
      </c>
      <c r="C206" s="306" t="n">
        <f aca="false">VLOOKUP($B206,data!$A$6:$M$15000,13)</f>
        <v>94428000</v>
      </c>
      <c r="D206" s="9" t="n">
        <f aca="false">IF(B206&lt;&gt;"",MONTH(B206),0)</f>
        <v>11</v>
      </c>
      <c r="E206" s="306" t="n">
        <f aca="false">AVERAGE(C200:C206)</f>
        <v>95360857.1428572</v>
      </c>
      <c r="F206" s="306" t="n">
        <f aca="false">AVERAGE(C177:C206)</f>
        <v>94480733.3333333</v>
      </c>
    </row>
    <row r="207" customFormat="false" ht="11.25" hidden="false" customHeight="false" outlineLevel="0" collapsed="false">
      <c r="A207" s="199" t="n">
        <v>35754</v>
      </c>
      <c r="B207" s="192" t="n">
        <v>35754</v>
      </c>
      <c r="C207" s="306" t="n">
        <f aca="false">VLOOKUP($B207,data!$A$6:$M$15000,13)</f>
        <v>94329000</v>
      </c>
      <c r="D207" s="9" t="n">
        <f aca="false">IF(B207&lt;&gt;"",MONTH(B207),0)</f>
        <v>11</v>
      </c>
      <c r="E207" s="306" t="n">
        <f aca="false">AVERAGE(C201:C207)</f>
        <v>95105857.1428572</v>
      </c>
      <c r="F207" s="306" t="n">
        <f aca="false">AVERAGE(C178:C207)</f>
        <v>94564533.3333333</v>
      </c>
    </row>
    <row r="208" customFormat="false" ht="11.25" hidden="false" customHeight="false" outlineLevel="0" collapsed="false">
      <c r="A208" s="199" t="n">
        <v>35755</v>
      </c>
      <c r="B208" s="192" t="n">
        <v>35755</v>
      </c>
      <c r="C208" s="306" t="n">
        <f aca="false">VLOOKUP($B208,data!$A$6:$M$15000,13)</f>
        <v>94252000</v>
      </c>
      <c r="D208" s="9" t="n">
        <f aca="false">IF(B208&lt;&gt;"",MONTH(B208),0)</f>
        <v>11</v>
      </c>
      <c r="E208" s="306" t="n">
        <f aca="false">AVERAGE(C202:C208)</f>
        <v>94872000</v>
      </c>
      <c r="F208" s="306" t="n">
        <f aca="false">AVERAGE(C179:C208)</f>
        <v>94638200</v>
      </c>
    </row>
    <row r="209" customFormat="false" ht="11.25" hidden="false" customHeight="false" outlineLevel="0" collapsed="false">
      <c r="A209" s="199" t="n">
        <v>35756</v>
      </c>
      <c r="B209" s="192" t="n">
        <v>35756</v>
      </c>
      <c r="C209" s="306" t="n">
        <f aca="false">VLOOKUP($B209,data!$A$6:$M$15000,13)</f>
        <v>94381000</v>
      </c>
      <c r="D209" s="9" t="n">
        <f aca="false">IF(B209&lt;&gt;"",MONTH(B209),0)</f>
        <v>11</v>
      </c>
      <c r="E209" s="306" t="n">
        <f aca="false">AVERAGE(C203:C209)</f>
        <v>94676571.4285714</v>
      </c>
      <c r="F209" s="306" t="n">
        <f aca="false">AVERAGE(C180:C209)</f>
        <v>94702633.3333333</v>
      </c>
    </row>
    <row r="210" customFormat="false" ht="11.25" hidden="false" customHeight="false" outlineLevel="0" collapsed="false">
      <c r="A210" s="199" t="n">
        <v>35757</v>
      </c>
      <c r="B210" s="192" t="n">
        <v>35757</v>
      </c>
      <c r="C210" s="306" t="n">
        <f aca="false">VLOOKUP($B210,data!$A$6:$M$15000,13)</f>
        <v>94335000</v>
      </c>
      <c r="D210" s="9" t="n">
        <f aca="false">IF(B210&lt;&gt;"",MONTH(B210),0)</f>
        <v>11</v>
      </c>
      <c r="E210" s="306" t="n">
        <f aca="false">AVERAGE(C204:C210)</f>
        <v>94511428.5714286</v>
      </c>
      <c r="F210" s="306" t="n">
        <f aca="false">AVERAGE(C181:C210)</f>
        <v>94758300</v>
      </c>
    </row>
    <row r="211" customFormat="false" ht="11.25" hidden="false" customHeight="false" outlineLevel="0" collapsed="false">
      <c r="A211" s="199" t="n">
        <v>35758</v>
      </c>
      <c r="B211" s="192" t="n">
        <v>35758</v>
      </c>
      <c r="C211" s="306" t="n">
        <f aca="false">VLOOKUP($B211,data!$A$6:$M$15000,13)</f>
        <v>94073000</v>
      </c>
      <c r="D211" s="9" t="n">
        <f aca="false">IF(B211&lt;&gt;"",MONTH(B211),0)</f>
        <v>11</v>
      </c>
      <c r="E211" s="306" t="n">
        <f aca="false">AVERAGE(C205:C211)</f>
        <v>94369857.1428572</v>
      </c>
      <c r="F211" s="306" t="n">
        <f aca="false">AVERAGE(C182:C211)</f>
        <v>94804200</v>
      </c>
    </row>
    <row r="212" customFormat="false" ht="11.25" hidden="false" customHeight="false" outlineLevel="0" collapsed="false">
      <c r="A212" s="199" t="n">
        <v>35759</v>
      </c>
      <c r="B212" s="192" t="n">
        <v>35759</v>
      </c>
      <c r="C212" s="306" t="n">
        <f aca="false">VLOOKUP($B212,data!$A$6:$M$15000,13)</f>
        <v>93858000</v>
      </c>
      <c r="D212" s="9" t="n">
        <f aca="false">IF(B212&lt;&gt;"",MONTH(B212),0)</f>
        <v>11</v>
      </c>
      <c r="E212" s="306" t="n">
        <f aca="false">AVERAGE(C206:C212)</f>
        <v>94236571.4285714</v>
      </c>
      <c r="F212" s="306" t="n">
        <f aca="false">AVERAGE(C183:C212)</f>
        <v>94841600</v>
      </c>
    </row>
    <row r="213" customFormat="false" ht="11.25" hidden="false" customHeight="false" outlineLevel="0" collapsed="false">
      <c r="A213" s="199" t="n">
        <v>35760</v>
      </c>
      <c r="B213" s="192" t="n">
        <v>35760</v>
      </c>
      <c r="C213" s="306" t="n">
        <f aca="false">VLOOKUP($B213,data!$A$6:$M$15000,13)</f>
        <v>93558000</v>
      </c>
      <c r="D213" s="9" t="n">
        <f aca="false">IF(B213&lt;&gt;"",MONTH(B213),0)</f>
        <v>11</v>
      </c>
      <c r="E213" s="306" t="n">
        <f aca="false">AVERAGE(C207:C213)</f>
        <v>94112285.7142857</v>
      </c>
      <c r="F213" s="306" t="n">
        <f aca="false">AVERAGE(C184:C213)</f>
        <v>94874266.6666667</v>
      </c>
    </row>
    <row r="214" customFormat="false" ht="11.25" hidden="false" customHeight="false" outlineLevel="0" collapsed="false">
      <c r="A214" s="199" t="n">
        <v>35761</v>
      </c>
      <c r="B214" s="192" t="n">
        <v>35761</v>
      </c>
      <c r="C214" s="306" t="n">
        <f aca="false">VLOOKUP($B214,data!$A$6:$M$15000,13)</f>
        <v>93411000</v>
      </c>
      <c r="D214" s="9" t="n">
        <f aca="false">IF(B214&lt;&gt;"",MONTH(B214),0)</f>
        <v>11</v>
      </c>
      <c r="E214" s="306" t="n">
        <f aca="false">AVERAGE(C208:C214)</f>
        <v>93981142.8571429</v>
      </c>
      <c r="F214" s="306" t="n">
        <f aca="false">AVERAGE(C185:C214)</f>
        <v>94903133.3333333</v>
      </c>
    </row>
    <row r="215" customFormat="false" ht="11.25" hidden="false" customHeight="false" outlineLevel="0" collapsed="false">
      <c r="A215" s="199" t="n">
        <v>35762</v>
      </c>
      <c r="B215" s="192" t="n">
        <v>35762</v>
      </c>
      <c r="C215" s="306" t="n">
        <f aca="false">VLOOKUP($B215,data!$A$6:$M$15000,13)</f>
        <v>93331000</v>
      </c>
      <c r="D215" s="9" t="n">
        <f aca="false">IF(B215&lt;&gt;"",MONTH(B215),0)</f>
        <v>11</v>
      </c>
      <c r="E215" s="306" t="n">
        <f aca="false">AVERAGE(C209:C215)</f>
        <v>93849571.4285714</v>
      </c>
      <c r="F215" s="306" t="n">
        <f aca="false">AVERAGE(C186:C215)</f>
        <v>94918300</v>
      </c>
    </row>
    <row r="216" customFormat="false" ht="11.25" hidden="false" customHeight="false" outlineLevel="0" collapsed="false">
      <c r="A216" s="199" t="n">
        <v>35763</v>
      </c>
      <c r="B216" s="192" t="n">
        <v>35763</v>
      </c>
      <c r="C216" s="306" t="n">
        <f aca="false">VLOOKUP($B216,data!$A$6:$M$15000,13)</f>
        <v>93230000</v>
      </c>
      <c r="D216" s="9" t="n">
        <f aca="false">IF(B216&lt;&gt;"",MONTH(B216),0)</f>
        <v>11</v>
      </c>
      <c r="E216" s="306" t="n">
        <f aca="false">AVERAGE(C210:C216)</f>
        <v>93685142.8571429</v>
      </c>
      <c r="F216" s="306" t="n">
        <f aca="false">AVERAGE(C187:C216)</f>
        <v>94912766.6666667</v>
      </c>
    </row>
    <row r="217" customFormat="false" ht="11.25" hidden="false" customHeight="false" outlineLevel="0" collapsed="false">
      <c r="A217" s="199" t="n">
        <v>35764</v>
      </c>
      <c r="B217" s="192" t="n">
        <v>35764</v>
      </c>
      <c r="C217" s="306" t="n">
        <f aca="false">VLOOKUP($B217,data!$A$6:$M$15000,13)</f>
        <v>92893000</v>
      </c>
      <c r="D217" s="9" t="n">
        <f aca="false">IF(B217&lt;&gt;"",MONTH(B217),0)</f>
        <v>11</v>
      </c>
      <c r="E217" s="306" t="n">
        <f aca="false">AVERAGE(C211:C217)</f>
        <v>93479142.8571429</v>
      </c>
      <c r="F217" s="306" t="n">
        <f aca="false">AVERAGE(C188:C217)</f>
        <v>94876666.6666667</v>
      </c>
    </row>
    <row r="218" customFormat="false" ht="11.25" hidden="false" customHeight="false" outlineLevel="0" collapsed="false">
      <c r="A218" s="199" t="n">
        <v>35765</v>
      </c>
      <c r="B218" s="192" t="n">
        <v>35765</v>
      </c>
      <c r="C218" s="306" t="n">
        <f aca="false">VLOOKUP($B218,data!$A$6:$M$15000,13)</f>
        <v>92222000</v>
      </c>
      <c r="D218" s="9" t="n">
        <f aca="false">IF(B218&lt;&gt;"",MONTH(B218),0)</f>
        <v>12</v>
      </c>
      <c r="E218" s="306" t="n">
        <f aca="false">AVERAGE(C212:C218)</f>
        <v>93214714.2857143</v>
      </c>
      <c r="F218" s="306" t="n">
        <f aca="false">AVERAGE(C189:C218)</f>
        <v>94807833.3333333</v>
      </c>
    </row>
    <row r="219" customFormat="false" ht="11.25" hidden="false" customHeight="false" outlineLevel="0" collapsed="false">
      <c r="A219" s="199" t="n">
        <v>35766</v>
      </c>
      <c r="B219" s="192" t="n">
        <v>35766</v>
      </c>
      <c r="C219" s="306" t="n">
        <f aca="false">VLOOKUP($B219,data!$A$6:$M$15000,13)</f>
        <v>91534000</v>
      </c>
      <c r="D219" s="9" t="n">
        <f aca="false">IF(B219&lt;&gt;"",MONTH(B219),0)</f>
        <v>12</v>
      </c>
      <c r="E219" s="306" t="n">
        <f aca="false">AVERAGE(C213:C219)</f>
        <v>92882714.2857143</v>
      </c>
      <c r="F219" s="306" t="n">
        <f aca="false">AVERAGE(C190:C219)</f>
        <v>94704733.3333333</v>
      </c>
    </row>
    <row r="220" customFormat="false" ht="11.25" hidden="false" customHeight="false" outlineLevel="0" collapsed="false">
      <c r="A220" s="199" t="n">
        <v>35767</v>
      </c>
      <c r="B220" s="192" t="n">
        <v>35767</v>
      </c>
      <c r="C220" s="306" t="n">
        <f aca="false">VLOOKUP($B220,data!$A$6:$M$15000,13)</f>
        <v>90718000</v>
      </c>
      <c r="D220" s="9" t="n">
        <f aca="false">IF(B220&lt;&gt;"",MONTH(B220),0)</f>
        <v>12</v>
      </c>
      <c r="E220" s="306" t="n">
        <f aca="false">AVERAGE(C214:C220)</f>
        <v>92477000</v>
      </c>
      <c r="F220" s="306" t="n">
        <f aca="false">AVERAGE(C191:C220)</f>
        <v>94567066.6666667</v>
      </c>
    </row>
    <row r="221" customFormat="false" ht="11.25" hidden="false" customHeight="false" outlineLevel="0" collapsed="false">
      <c r="A221" s="199" t="n">
        <v>35768</v>
      </c>
      <c r="B221" s="192" t="n">
        <v>35768</v>
      </c>
      <c r="C221" s="306" t="n">
        <f aca="false">VLOOKUP($B221,data!$A$6:$M$15000,13)</f>
        <v>89810000</v>
      </c>
      <c r="D221" s="9" t="n">
        <f aca="false">IF(B221&lt;&gt;"",MONTH(B221),0)</f>
        <v>12</v>
      </c>
      <c r="E221" s="306" t="n">
        <f aca="false">AVERAGE(C215:C221)</f>
        <v>91962571.4285714</v>
      </c>
      <c r="F221" s="306" t="n">
        <f aca="false">AVERAGE(C192:C221)</f>
        <v>94387933.3333333</v>
      </c>
    </row>
    <row r="222" customFormat="false" ht="11.25" hidden="false" customHeight="false" outlineLevel="0" collapsed="false">
      <c r="A222" s="199" t="n">
        <v>35769</v>
      </c>
      <c r="B222" s="192" t="n">
        <v>35769</v>
      </c>
      <c r="C222" s="306" t="n">
        <f aca="false">VLOOKUP($B222,data!$A$6:$M$15000,13)</f>
        <v>88814000</v>
      </c>
      <c r="D222" s="9" t="n">
        <f aca="false">IF(B222&lt;&gt;"",MONTH(B222),0)</f>
        <v>12</v>
      </c>
      <c r="E222" s="306" t="n">
        <f aca="false">AVERAGE(C216:C222)</f>
        <v>91317285.7142857</v>
      </c>
      <c r="F222" s="306" t="n">
        <f aca="false">AVERAGE(C193:C222)</f>
        <v>94173466.6666667</v>
      </c>
    </row>
    <row r="223" customFormat="false" ht="11.25" hidden="false" customHeight="false" outlineLevel="0" collapsed="false">
      <c r="A223" s="199" t="n">
        <v>35770</v>
      </c>
      <c r="B223" s="192" t="n">
        <v>35770</v>
      </c>
      <c r="C223" s="306" t="n">
        <f aca="false">VLOOKUP($B223,data!$A$6:$M$15000,13)</f>
        <v>87983000</v>
      </c>
      <c r="D223" s="9" t="n">
        <f aca="false">IF(B223&lt;&gt;"",MONTH(B223),0)</f>
        <v>12</v>
      </c>
      <c r="E223" s="306" t="n">
        <f aca="false">AVERAGE(C217:C223)</f>
        <v>90567714.2857143</v>
      </c>
      <c r="F223" s="306" t="n">
        <f aca="false">AVERAGE(C194:C223)</f>
        <v>93926033.3333333</v>
      </c>
    </row>
    <row r="224" customFormat="false" ht="11.25" hidden="false" customHeight="false" outlineLevel="0" collapsed="false">
      <c r="A224" s="199" t="n">
        <v>35771</v>
      </c>
      <c r="B224" s="192" t="n">
        <v>35771</v>
      </c>
      <c r="C224" s="306" t="n">
        <f aca="false">VLOOKUP($B224,data!$A$6:$M$15000,13)</f>
        <v>87299000</v>
      </c>
      <c r="D224" s="9" t="n">
        <f aca="false">IF(B224&lt;&gt;"",MONTH(B224),0)</f>
        <v>12</v>
      </c>
      <c r="E224" s="306" t="n">
        <f aca="false">AVERAGE(C218:C224)</f>
        <v>89768571.4285714</v>
      </c>
      <c r="F224" s="306" t="n">
        <f aca="false">AVERAGE(C195:C224)</f>
        <v>93646666.6666667</v>
      </c>
    </row>
    <row r="225" customFormat="false" ht="11.25" hidden="false" customHeight="false" outlineLevel="0" collapsed="false">
      <c r="A225" s="199" t="n">
        <v>35772</v>
      </c>
      <c r="B225" s="192" t="n">
        <v>35772</v>
      </c>
      <c r="C225" s="306" t="n">
        <f aca="false">VLOOKUP($B225,data!$A$6:$M$15000,13)</f>
        <v>86028000</v>
      </c>
      <c r="D225" s="9" t="n">
        <f aca="false">IF(B225&lt;&gt;"",MONTH(B225),0)</f>
        <v>12</v>
      </c>
      <c r="E225" s="306" t="n">
        <f aca="false">AVERAGE(C219:C225)</f>
        <v>88883714.2857143</v>
      </c>
      <c r="F225" s="306" t="n">
        <f aca="false">AVERAGE(C196:C225)</f>
        <v>93311366.6666667</v>
      </c>
    </row>
    <row r="226" customFormat="false" ht="11.25" hidden="false" customHeight="false" outlineLevel="0" collapsed="false">
      <c r="A226" s="199" t="n">
        <v>35773</v>
      </c>
      <c r="B226" s="192" t="n">
        <v>35773</v>
      </c>
      <c r="C226" s="306" t="n">
        <f aca="false">VLOOKUP($B226,data!$A$6:$M$15000,13)</f>
        <v>84098000</v>
      </c>
      <c r="D226" s="9" t="n">
        <f aca="false">IF(B226&lt;&gt;"",MONTH(B226),0)</f>
        <v>12</v>
      </c>
      <c r="E226" s="306" t="n">
        <f aca="false">AVERAGE(C220:C226)</f>
        <v>87821428.5714286</v>
      </c>
      <c r="F226" s="306" t="n">
        <f aca="false">AVERAGE(C197:C226)</f>
        <v>92900400</v>
      </c>
    </row>
    <row r="227" customFormat="false" ht="11.25" hidden="false" customHeight="false" outlineLevel="0" collapsed="false">
      <c r="A227" s="199" t="n">
        <v>35774</v>
      </c>
      <c r="B227" s="192" t="n">
        <v>35774</v>
      </c>
      <c r="C227" s="306" t="n">
        <f aca="false">VLOOKUP($B227,data!$A$6:$M$15000,13)</f>
        <v>82296000</v>
      </c>
      <c r="D227" s="9" t="n">
        <f aca="false">IF(B227&lt;&gt;"",MONTH(B227),0)</f>
        <v>12</v>
      </c>
      <c r="E227" s="306" t="n">
        <f aca="false">AVERAGE(C221:C227)</f>
        <v>86618285.7142857</v>
      </c>
      <c r="F227" s="306" t="n">
        <f aca="false">AVERAGE(C198:C227)</f>
        <v>92428066.6666667</v>
      </c>
    </row>
    <row r="228" customFormat="false" ht="11.25" hidden="false" customHeight="false" outlineLevel="0" collapsed="false">
      <c r="A228" s="199" t="n">
        <v>35775</v>
      </c>
      <c r="B228" s="192" t="n">
        <v>35775</v>
      </c>
      <c r="C228" s="306" t="n">
        <f aca="false">VLOOKUP($B228,data!$A$6:$M$15000,13)</f>
        <v>80289000</v>
      </c>
      <c r="D228" s="9" t="n">
        <f aca="false">IF(B228&lt;&gt;"",MONTH(B228),0)</f>
        <v>12</v>
      </c>
      <c r="E228" s="306" t="n">
        <f aca="false">AVERAGE(C222:C228)</f>
        <v>85258142.8571429</v>
      </c>
      <c r="F228" s="306" t="n">
        <f aca="false">AVERAGE(C199:C228)</f>
        <v>91891700</v>
      </c>
    </row>
    <row r="229" customFormat="false" ht="11.25" hidden="false" customHeight="false" outlineLevel="0" collapsed="false">
      <c r="A229" s="199" t="n">
        <v>35776</v>
      </c>
      <c r="B229" s="192" t="n">
        <v>35776</v>
      </c>
      <c r="C229" s="306" t="n">
        <f aca="false">VLOOKUP($B229,data!$A$6:$M$15000,13)</f>
        <v>78542000</v>
      </c>
      <c r="D229" s="9" t="n">
        <f aca="false">IF(B229&lt;&gt;"",MONTH(B229),0)</f>
        <v>12</v>
      </c>
      <c r="E229" s="306" t="n">
        <f aca="false">AVERAGE(C223:C229)</f>
        <v>83790714.2857143</v>
      </c>
      <c r="F229" s="306" t="n">
        <f aca="false">AVERAGE(C200:C229)</f>
        <v>91293666.6666667</v>
      </c>
    </row>
    <row r="230" customFormat="false" ht="11.25" hidden="false" customHeight="false" outlineLevel="0" collapsed="false">
      <c r="A230" s="199" t="n">
        <v>35777</v>
      </c>
      <c r="B230" s="192" t="n">
        <v>35777</v>
      </c>
      <c r="C230" s="306" t="n">
        <f aca="false">VLOOKUP($B230,data!$A$6:$M$15000,13)</f>
        <v>77354000</v>
      </c>
      <c r="D230" s="9" t="n">
        <f aca="false">IF(B230&lt;&gt;"",MONTH(B230),0)</f>
        <v>12</v>
      </c>
      <c r="E230" s="306" t="n">
        <f aca="false">AVERAGE(C224:C230)</f>
        <v>82272285.7142857</v>
      </c>
      <c r="F230" s="306" t="n">
        <f aca="false">AVERAGE(C201:C230)</f>
        <v>90668333.3333333</v>
      </c>
    </row>
    <row r="231" customFormat="false" ht="11.25" hidden="false" customHeight="false" outlineLevel="0" collapsed="false">
      <c r="A231" s="199" t="n">
        <v>35778</v>
      </c>
      <c r="B231" s="192" t="n">
        <v>35778</v>
      </c>
      <c r="C231" s="306" t="n">
        <f aca="false">VLOOKUP($B231,data!$A$6:$M$15000,13)</f>
        <v>76236000</v>
      </c>
      <c r="D231" s="9" t="n">
        <f aca="false">IF(B231&lt;&gt;"",MONTH(B231),0)</f>
        <v>12</v>
      </c>
      <c r="E231" s="306" t="n">
        <f aca="false">AVERAGE(C225:C231)</f>
        <v>80691857.1428572</v>
      </c>
      <c r="F231" s="306" t="n">
        <f aca="false">AVERAGE(C202:C231)</f>
        <v>90013233.3333333</v>
      </c>
    </row>
    <row r="232" customFormat="false" ht="11.25" hidden="false" customHeight="false" outlineLevel="0" collapsed="false">
      <c r="A232" s="199" t="n">
        <v>35779</v>
      </c>
      <c r="B232" s="192" t="n">
        <v>35779</v>
      </c>
      <c r="C232" s="306" t="n">
        <f aca="false">VLOOKUP($B232,data!$A$6:$M$15000,13)</f>
        <v>75065000</v>
      </c>
      <c r="D232" s="9" t="n">
        <f aca="false">IF(B232&lt;&gt;"",MONTH(B232),0)</f>
        <v>12</v>
      </c>
      <c r="E232" s="306" t="n">
        <f aca="false">AVERAGE(C226:C232)</f>
        <v>79125714.2857143</v>
      </c>
      <c r="F232" s="306" t="n">
        <f aca="false">AVERAGE(C203:C232)</f>
        <v>89323766.6666667</v>
      </c>
    </row>
    <row r="233" customFormat="false" ht="11.25" hidden="false" customHeight="false" outlineLevel="0" collapsed="false">
      <c r="A233" s="199" t="n">
        <v>35780</v>
      </c>
      <c r="B233" s="192" t="n">
        <v>35780</v>
      </c>
      <c r="C233" s="306" t="n">
        <f aca="false">VLOOKUP($B233,data!$A$6:$M$15000,13)</f>
        <v>73882000</v>
      </c>
      <c r="D233" s="9" t="n">
        <f aca="false">IF(B233&lt;&gt;"",MONTH(B233),0)</f>
        <v>12</v>
      </c>
      <c r="E233" s="306" t="n">
        <f aca="false">AVERAGE(C227:C233)</f>
        <v>77666285.7142857</v>
      </c>
      <c r="F233" s="306" t="n">
        <f aca="false">AVERAGE(C204:C233)</f>
        <v>88603466.6666667</v>
      </c>
    </row>
    <row r="234" customFormat="false" ht="11.25" hidden="false" customHeight="false" outlineLevel="0" collapsed="false">
      <c r="A234" s="199" t="n">
        <v>35781</v>
      </c>
      <c r="B234" s="192" t="n">
        <v>35781</v>
      </c>
      <c r="C234" s="306" t="n">
        <f aca="false">VLOOKUP($B234,data!$A$6:$M$15000,13)</f>
        <v>72694000</v>
      </c>
      <c r="D234" s="9" t="n">
        <f aca="false">IF(B234&lt;&gt;"",MONTH(B234),0)</f>
        <v>12</v>
      </c>
      <c r="E234" s="306" t="n">
        <f aca="false">AVERAGE(C228:C234)</f>
        <v>76294571.4285714</v>
      </c>
      <c r="F234" s="306" t="n">
        <f aca="false">AVERAGE(C205:C234)</f>
        <v>87857800</v>
      </c>
    </row>
    <row r="235" customFormat="false" ht="11.25" hidden="false" customHeight="false" outlineLevel="0" collapsed="false">
      <c r="A235" s="199" t="n">
        <v>35782</v>
      </c>
      <c r="B235" s="192" t="n">
        <v>35782</v>
      </c>
      <c r="C235" s="306" t="n">
        <f aca="false">VLOOKUP($B235,data!$A$6:$M$15000,13)</f>
        <v>71132000</v>
      </c>
      <c r="D235" s="9" t="n">
        <f aca="false">IF(B235&lt;&gt;"",MONTH(B235),0)</f>
        <v>12</v>
      </c>
      <c r="E235" s="306" t="n">
        <f aca="false">AVERAGE(C229:C235)</f>
        <v>74986428.5714286</v>
      </c>
      <c r="F235" s="306" t="n">
        <f aca="false">AVERAGE(C206:C235)</f>
        <v>87069166.6666667</v>
      </c>
    </row>
    <row r="236" customFormat="false" ht="11.25" hidden="false" customHeight="false" outlineLevel="0" collapsed="false">
      <c r="A236" s="199" t="n">
        <v>35783</v>
      </c>
      <c r="B236" s="192" t="n">
        <v>35783</v>
      </c>
      <c r="C236" s="306" t="n">
        <f aca="false">VLOOKUP($B236,data!$A$6:$M$15000,13)</f>
        <v>69852000</v>
      </c>
      <c r="D236" s="9" t="n">
        <f aca="false">IF(B236&lt;&gt;"",MONTH(B236),0)</f>
        <v>12</v>
      </c>
      <c r="E236" s="306" t="n">
        <f aca="false">AVERAGE(C230:C236)</f>
        <v>73745000</v>
      </c>
      <c r="F236" s="306" t="n">
        <f aca="false">AVERAGE(C207:C236)</f>
        <v>86249966.6666667</v>
      </c>
    </row>
    <row r="237" customFormat="false" ht="11.25" hidden="false" customHeight="false" outlineLevel="0" collapsed="false">
      <c r="A237" s="199" t="n">
        <v>35784</v>
      </c>
      <c r="B237" s="192" t="n">
        <v>35784</v>
      </c>
      <c r="C237" s="306" t="n">
        <f aca="false">VLOOKUP($B237,data!$A$6:$M$15000,13)</f>
        <v>68576000</v>
      </c>
      <c r="D237" s="9" t="n">
        <f aca="false">IF(B237&lt;&gt;"",MONTH(B237),0)</f>
        <v>12</v>
      </c>
      <c r="E237" s="306" t="n">
        <f aca="false">AVERAGE(C231:C237)</f>
        <v>72491000</v>
      </c>
      <c r="F237" s="306" t="n">
        <f aca="false">AVERAGE(C208:C237)</f>
        <v>85391533.3333333</v>
      </c>
    </row>
    <row r="238" customFormat="false" ht="11.25" hidden="false" customHeight="false" outlineLevel="0" collapsed="false">
      <c r="A238" s="199" t="n">
        <v>35785</v>
      </c>
      <c r="B238" s="192" t="n">
        <v>35785</v>
      </c>
      <c r="C238" s="306" t="n">
        <f aca="false">VLOOKUP($B238,data!$A$6:$M$15000,13)</f>
        <v>67020000</v>
      </c>
      <c r="D238" s="9" t="n">
        <f aca="false">IF(B238&lt;&gt;"",MONTH(B238),0)</f>
        <v>12</v>
      </c>
      <c r="E238" s="306" t="n">
        <f aca="false">AVERAGE(C232:C238)</f>
        <v>71174428.5714286</v>
      </c>
      <c r="F238" s="306" t="n">
        <f aca="false">AVERAGE(C209:C238)</f>
        <v>84483800</v>
      </c>
    </row>
    <row r="239" customFormat="false" ht="11.25" hidden="false" customHeight="false" outlineLevel="0" collapsed="false">
      <c r="A239" s="199" t="n">
        <v>35786</v>
      </c>
      <c r="B239" s="192" t="n">
        <v>35786</v>
      </c>
      <c r="C239" s="306" t="n">
        <f aca="false">VLOOKUP($B239,data!$A$6:$M$15000,13)</f>
        <v>65036000</v>
      </c>
      <c r="D239" s="9" t="n">
        <f aca="false">IF(B239&lt;&gt;"",MONTH(B239),0)</f>
        <v>12</v>
      </c>
      <c r="E239" s="306" t="n">
        <f aca="false">AVERAGE(C233:C239)</f>
        <v>69741714.2857143</v>
      </c>
      <c r="F239" s="306" t="n">
        <f aca="false">AVERAGE(C210:C239)</f>
        <v>83505633.3333333</v>
      </c>
    </row>
    <row r="240" customFormat="false" ht="11.25" hidden="false" customHeight="false" outlineLevel="0" collapsed="false">
      <c r="A240" s="199" t="n">
        <v>35787</v>
      </c>
      <c r="B240" s="192" t="n">
        <v>35787</v>
      </c>
      <c r="C240" s="306" t="n">
        <f aca="false">VLOOKUP($B240,data!$A$6:$M$15000,13)</f>
        <v>63296000</v>
      </c>
      <c r="D240" s="9" t="n">
        <f aca="false">IF(B240&lt;&gt;"",MONTH(B240),0)</f>
        <v>12</v>
      </c>
      <c r="E240" s="306" t="n">
        <f aca="false">AVERAGE(C234:C240)</f>
        <v>68229428.5714286</v>
      </c>
      <c r="F240" s="306" t="n">
        <f aca="false">AVERAGE(C211:C240)</f>
        <v>82471000</v>
      </c>
    </row>
    <row r="241" customFormat="false" ht="11.25" hidden="false" customHeight="false" outlineLevel="0" collapsed="false">
      <c r="A241" s="199" t="n">
        <v>35788</v>
      </c>
      <c r="B241" s="192" t="n">
        <v>35788</v>
      </c>
      <c r="C241" s="306" t="n">
        <f aca="false">VLOOKUP($B241,data!$A$6:$M$15000,13)</f>
        <v>61926000</v>
      </c>
      <c r="D241" s="9" t="n">
        <f aca="false">IF(B241&lt;&gt;"",MONTH(B241),0)</f>
        <v>12</v>
      </c>
      <c r="E241" s="306" t="n">
        <f aca="false">AVERAGE(C235:C241)</f>
        <v>66691142.8571429</v>
      </c>
      <c r="F241" s="306" t="n">
        <f aca="false">AVERAGE(C212:C241)</f>
        <v>81399433.3333333</v>
      </c>
    </row>
    <row r="242" customFormat="false" ht="11.25" hidden="false" customHeight="false" outlineLevel="0" collapsed="false">
      <c r="A242" s="199" t="n">
        <v>35789</v>
      </c>
      <c r="B242" s="192" t="n">
        <v>35789</v>
      </c>
      <c r="C242" s="306" t="n">
        <f aca="false">VLOOKUP($B242,data!$A$6:$M$15000,13)</f>
        <v>60698000</v>
      </c>
      <c r="D242" s="9" t="n">
        <f aca="false">IF(B242&lt;&gt;"",MONTH(B242),0)</f>
        <v>12</v>
      </c>
      <c r="E242" s="306" t="n">
        <f aca="false">AVERAGE(C236:C242)</f>
        <v>65200571.4285714</v>
      </c>
      <c r="F242" s="306" t="n">
        <f aca="false">AVERAGE(C213:C242)</f>
        <v>80294100</v>
      </c>
    </row>
    <row r="243" customFormat="false" ht="11.25" hidden="false" customHeight="false" outlineLevel="0" collapsed="false">
      <c r="A243" s="199" t="n">
        <v>35790</v>
      </c>
      <c r="B243" s="192" t="n">
        <v>35790</v>
      </c>
      <c r="C243" s="306" t="n">
        <f aca="false">VLOOKUP($B243,data!$A$6:$M$15000,13)</f>
        <v>59182000</v>
      </c>
      <c r="D243" s="9" t="n">
        <f aca="false">IF(B243&lt;&gt;"",MONTH(B243),0)</f>
        <v>12</v>
      </c>
      <c r="E243" s="306" t="n">
        <f aca="false">AVERAGE(C237:C243)</f>
        <v>63676285.7142857</v>
      </c>
      <c r="F243" s="306" t="n">
        <f aca="false">AVERAGE(C214:C243)</f>
        <v>79148233.3333333</v>
      </c>
    </row>
    <row r="244" customFormat="false" ht="11.25" hidden="false" customHeight="false" outlineLevel="0" collapsed="false">
      <c r="A244" s="199" t="n">
        <v>35791</v>
      </c>
      <c r="B244" s="192" t="n">
        <v>35791</v>
      </c>
      <c r="C244" s="306" t="n">
        <f aca="false">VLOOKUP($B244,data!$A$6:$M$15000,13)</f>
        <v>57963000</v>
      </c>
      <c r="D244" s="9" t="n">
        <f aca="false">IF(B244&lt;&gt;"",MONTH(B244),0)</f>
        <v>12</v>
      </c>
      <c r="E244" s="306" t="n">
        <f aca="false">AVERAGE(C238:C244)</f>
        <v>62160142.8571429</v>
      </c>
      <c r="F244" s="306" t="n">
        <f aca="false">AVERAGE(C215:C244)</f>
        <v>77966633.3333333</v>
      </c>
    </row>
    <row r="245" customFormat="false" ht="11.25" hidden="false" customHeight="false" outlineLevel="0" collapsed="false">
      <c r="A245" s="199" t="n">
        <v>35792</v>
      </c>
      <c r="B245" s="192" t="n">
        <v>35792</v>
      </c>
      <c r="C245" s="306" t="n">
        <f aca="false">VLOOKUP($B245,data!$A$6:$M$15000,13)</f>
        <v>57021000</v>
      </c>
      <c r="D245" s="9" t="n">
        <f aca="false">IF(B245&lt;&gt;"",MONTH(B245),0)</f>
        <v>12</v>
      </c>
      <c r="E245" s="306" t="n">
        <f aca="false">AVERAGE(C239:C245)</f>
        <v>60731714.2857143</v>
      </c>
      <c r="F245" s="306" t="n">
        <f aca="false">AVERAGE(C216:C245)</f>
        <v>76756300</v>
      </c>
    </row>
    <row r="246" customFormat="false" ht="11.25" hidden="false" customHeight="false" outlineLevel="0" collapsed="false">
      <c r="A246" s="199" t="n">
        <v>35793</v>
      </c>
      <c r="B246" s="192" t="n">
        <v>35793</v>
      </c>
      <c r="C246" s="306" t="n">
        <f aca="false">VLOOKUP($B246,data!$A$6:$M$15000,13)</f>
        <v>56186000</v>
      </c>
      <c r="D246" s="9" t="n">
        <f aca="false">IF(B246&lt;&gt;"",MONTH(B246),0)</f>
        <v>12</v>
      </c>
      <c r="E246" s="306" t="n">
        <f aca="false">AVERAGE(C240:C246)</f>
        <v>59467428.5714286</v>
      </c>
      <c r="F246" s="306" t="n">
        <f aca="false">AVERAGE(C217:C246)</f>
        <v>75521500</v>
      </c>
    </row>
    <row r="247" customFormat="false" ht="11.25" hidden="false" customHeight="false" outlineLevel="0" collapsed="false">
      <c r="A247" s="199" t="n">
        <v>35794</v>
      </c>
      <c r="B247" s="192" t="n">
        <v>35794</v>
      </c>
      <c r="C247" s="306" t="n">
        <f aca="false">VLOOKUP($B247,data!$A$6:$M$15000,13)</f>
        <v>55614000</v>
      </c>
      <c r="D247" s="9" t="n">
        <f aca="false">IF(B247&lt;&gt;"",MONTH(B247),0)</f>
        <v>12</v>
      </c>
      <c r="E247" s="306" t="n">
        <f aca="false">AVERAGE(C241:C247)</f>
        <v>58370000</v>
      </c>
      <c r="F247" s="306" t="n">
        <f aca="false">AVERAGE(C218:C247)</f>
        <v>74278866.6666667</v>
      </c>
    </row>
    <row r="248" customFormat="false" ht="11.25" hidden="false" customHeight="false" outlineLevel="0" collapsed="false">
      <c r="A248" s="199" t="n">
        <v>35795</v>
      </c>
      <c r="B248" s="192" t="n">
        <v>35795</v>
      </c>
      <c r="C248" s="306" t="n">
        <f aca="false">VLOOKUP($B248,data!$A$6:$M$15000,13)</f>
        <v>55335000</v>
      </c>
      <c r="D248" s="9" t="n">
        <f aca="false">IF(B248&lt;&gt;"",MONTH(B248),0)</f>
        <v>12</v>
      </c>
      <c r="E248" s="306" t="n">
        <f aca="false">AVERAGE(C242:C248)</f>
        <v>57428428.5714286</v>
      </c>
      <c r="F248" s="306" t="n">
        <f aca="false">AVERAGE(C219:C248)</f>
        <v>73049300</v>
      </c>
    </row>
    <row r="249" customFormat="false" ht="11.25" hidden="false" customHeight="false" outlineLevel="0" collapsed="false">
      <c r="A249" s="194" t="s">
        <v>70</v>
      </c>
      <c r="B249" s="195" t="s">
        <v>71</v>
      </c>
      <c r="C249" s="327" t="s">
        <v>39</v>
      </c>
      <c r="D249" s="327" t="s">
        <v>99</v>
      </c>
      <c r="E249" s="306" t="n">
        <f aca="false">AVERAGE(C243:C249)</f>
        <v>56883500</v>
      </c>
      <c r="F249" s="306" t="n">
        <f aca="false">AVERAGE(C220:C249)</f>
        <v>72411896.5517241</v>
      </c>
    </row>
    <row r="250" customFormat="false" ht="11.25" hidden="false" customHeight="false" outlineLevel="0" collapsed="false">
      <c r="A250" s="199" t="n">
        <v>35796</v>
      </c>
      <c r="B250" s="192" t="n">
        <v>35796</v>
      </c>
      <c r="C250" s="306" t="n">
        <f aca="false">VLOOKUP($B250,data!$A$6:$M$15000,13)</f>
        <v>55413000</v>
      </c>
      <c r="D250" s="9" t="n">
        <f aca="false">IF(B250&lt;&gt;"",MONTH(B250),0)</f>
        <v>1</v>
      </c>
      <c r="E250" s="306" t="n">
        <f aca="false">AVERAGE(C244:C250)</f>
        <v>56255333.3333333</v>
      </c>
      <c r="F250" s="306" t="n">
        <f aca="false">AVERAGE(C221:C250)</f>
        <v>71194482.7586207</v>
      </c>
    </row>
    <row r="251" customFormat="false" ht="11.25" hidden="false" customHeight="false" outlineLevel="0" collapsed="false">
      <c r="A251" s="199" t="n">
        <v>35797</v>
      </c>
      <c r="B251" s="192" t="n">
        <v>35797</v>
      </c>
      <c r="C251" s="306" t="n">
        <f aca="false">VLOOKUP($B251,data!$A$6:$M$15000,13)</f>
        <v>55497000</v>
      </c>
      <c r="D251" s="9" t="n">
        <f aca="false">IF(B251&lt;&gt;"",MONTH(B251),0)</f>
        <v>1</v>
      </c>
      <c r="E251" s="306" t="n">
        <f aca="false">AVERAGE(C245:C251)</f>
        <v>55844333.3333333</v>
      </c>
      <c r="F251" s="306" t="n">
        <f aca="false">AVERAGE(C222:C251)</f>
        <v>70011275.862069</v>
      </c>
    </row>
    <row r="252" customFormat="false" ht="11.25" hidden="false" customHeight="false" outlineLevel="0" collapsed="false">
      <c r="A252" s="199" t="n">
        <v>35798</v>
      </c>
      <c r="B252" s="192" t="n">
        <v>35798</v>
      </c>
      <c r="C252" s="306" t="n">
        <f aca="false">VLOOKUP($B252,data!$A$6:$M$15000,13)</f>
        <v>55530000</v>
      </c>
      <c r="D252" s="9" t="n">
        <f aca="false">IF(B252&lt;&gt;"",MONTH(B252),0)</f>
        <v>1</v>
      </c>
      <c r="E252" s="306" t="n">
        <f aca="false">AVERAGE(C246:C252)</f>
        <v>55595833.3333333</v>
      </c>
      <c r="F252" s="306" t="n">
        <f aca="false">AVERAGE(C223:C252)</f>
        <v>68863551.7241379</v>
      </c>
    </row>
    <row r="253" customFormat="false" ht="11.25" hidden="false" customHeight="false" outlineLevel="0" collapsed="false">
      <c r="A253" s="199" t="n">
        <v>35799</v>
      </c>
      <c r="B253" s="192" t="n">
        <v>35799</v>
      </c>
      <c r="C253" s="306" t="n">
        <f aca="false">VLOOKUP($B253,data!$A$6:$M$15000,13)</f>
        <v>54605000</v>
      </c>
      <c r="D253" s="9" t="n">
        <f aca="false">IF(B253&lt;&gt;"",MONTH(B253),0)</f>
        <v>1</v>
      </c>
      <c r="E253" s="306" t="n">
        <f aca="false">AVERAGE(C247:C253)</f>
        <v>55332333.3333333</v>
      </c>
      <c r="F253" s="306" t="n">
        <f aca="false">AVERAGE(C224:C253)</f>
        <v>67712586.2068966</v>
      </c>
    </row>
    <row r="254" customFormat="false" ht="11.25" hidden="false" customHeight="false" outlineLevel="0" collapsed="false">
      <c r="A254" s="199" t="n">
        <v>35800</v>
      </c>
      <c r="B254" s="192" t="n">
        <v>35800</v>
      </c>
      <c r="C254" s="306" t="n">
        <f aca="false">VLOOKUP($B254,data!$A$6:$M$15000,13)</f>
        <v>53253000</v>
      </c>
      <c r="D254" s="9" t="n">
        <f aca="false">IF(B254&lt;&gt;"",MONTH(B254),0)</f>
        <v>1</v>
      </c>
      <c r="E254" s="306" t="n">
        <f aca="false">AVERAGE(C248:C254)</f>
        <v>54938833.3333333</v>
      </c>
      <c r="F254" s="306" t="n">
        <f aca="false">AVERAGE(C225:C254)</f>
        <v>66538586.2068966</v>
      </c>
    </row>
    <row r="255" customFormat="false" ht="11.25" hidden="false" customHeight="false" outlineLevel="0" collapsed="false">
      <c r="A255" s="199" t="n">
        <v>35801</v>
      </c>
      <c r="B255" s="192" t="n">
        <v>35801</v>
      </c>
      <c r="C255" s="306" t="n">
        <f aca="false">VLOOKUP($B255,data!$A$6:$M$15000,13)</f>
        <v>51605000</v>
      </c>
      <c r="D255" s="9" t="n">
        <f aca="false">IF(B255&lt;&gt;"",MONTH(B255),0)</f>
        <v>1</v>
      </c>
      <c r="E255" s="306" t="n">
        <f aca="false">AVERAGE(C249:C255)</f>
        <v>54317166.6666667</v>
      </c>
      <c r="F255" s="306" t="n">
        <f aca="false">AVERAGE(C226:C255)</f>
        <v>65351586.2068966</v>
      </c>
    </row>
    <row r="256" customFormat="false" ht="11.25" hidden="false" customHeight="false" outlineLevel="0" collapsed="false">
      <c r="A256" s="199" t="n">
        <v>35802</v>
      </c>
      <c r="B256" s="192" t="n">
        <v>35802</v>
      </c>
      <c r="C256" s="306" t="n">
        <f aca="false">VLOOKUP($B256,data!$A$6:$M$15000,13)</f>
        <v>50290000</v>
      </c>
      <c r="D256" s="9" t="n">
        <f aca="false">IF(B256&lt;&gt;"",MONTH(B256),0)</f>
        <v>1</v>
      </c>
      <c r="E256" s="306" t="n">
        <f aca="false">AVERAGE(C250:C256)</f>
        <v>53741857.1428571</v>
      </c>
      <c r="F256" s="306" t="n">
        <f aca="false">AVERAGE(C227:C256)</f>
        <v>64185793.1034483</v>
      </c>
    </row>
    <row r="257" customFormat="false" ht="11.25" hidden="false" customHeight="false" outlineLevel="0" collapsed="false">
      <c r="A257" s="199" t="n">
        <v>35803</v>
      </c>
      <c r="B257" s="192" t="n">
        <v>35803</v>
      </c>
      <c r="C257" s="306" t="n">
        <f aca="false">VLOOKUP($B257,data!$A$6:$M$15000,13)</f>
        <v>49587000</v>
      </c>
      <c r="D257" s="9" t="n">
        <f aca="false">IF(B257&lt;&gt;"",MONTH(B257),0)</f>
        <v>1</v>
      </c>
      <c r="E257" s="306" t="n">
        <f aca="false">AVERAGE(C251:C257)</f>
        <v>52909571.4285714</v>
      </c>
      <c r="F257" s="306" t="n">
        <f aca="false">AVERAGE(C228:C257)</f>
        <v>63057896.5517241</v>
      </c>
    </row>
    <row r="258" customFormat="false" ht="11.25" hidden="false" customHeight="false" outlineLevel="0" collapsed="false">
      <c r="A258" s="199" t="n">
        <v>35804</v>
      </c>
      <c r="B258" s="192" t="n">
        <v>35804</v>
      </c>
      <c r="C258" s="306" t="n">
        <f aca="false">VLOOKUP($B258,data!$A$6:$M$15000,13)</f>
        <v>48691000</v>
      </c>
      <c r="D258" s="9" t="n">
        <f aca="false">IF(B258&lt;&gt;"",MONTH(B258),0)</f>
        <v>1</v>
      </c>
      <c r="E258" s="306" t="n">
        <f aca="false">AVERAGE(C252:C258)</f>
        <v>51937285.7142857</v>
      </c>
      <c r="F258" s="306" t="n">
        <f aca="false">AVERAGE(C229:C258)</f>
        <v>61968310.3448276</v>
      </c>
    </row>
    <row r="259" customFormat="false" ht="11.25" hidden="false" customHeight="false" outlineLevel="0" collapsed="false">
      <c r="A259" s="199" t="n">
        <v>35805</v>
      </c>
      <c r="B259" s="192" t="n">
        <v>35805</v>
      </c>
      <c r="C259" s="306" t="n">
        <f aca="false">VLOOKUP($B259,data!$A$6:$M$15000,13)</f>
        <v>48138000</v>
      </c>
      <c r="D259" s="9" t="n">
        <f aca="false">IF(B259&lt;&gt;"",MONTH(B259),0)</f>
        <v>1</v>
      </c>
      <c r="E259" s="306" t="n">
        <f aca="false">AVERAGE(C253:C259)</f>
        <v>50881285.7142857</v>
      </c>
      <c r="F259" s="306" t="n">
        <f aca="false">AVERAGE(C230:C259)</f>
        <v>60919896.5517241</v>
      </c>
    </row>
    <row r="260" customFormat="false" ht="11.25" hidden="false" customHeight="false" outlineLevel="0" collapsed="false">
      <c r="A260" s="199" t="n">
        <v>35806</v>
      </c>
      <c r="B260" s="192" t="n">
        <v>35806</v>
      </c>
      <c r="C260" s="306" t="n">
        <f aca="false">VLOOKUP($B260,data!$A$6:$M$15000,13)</f>
        <v>47713000</v>
      </c>
      <c r="D260" s="9" t="n">
        <f aca="false">IF(B260&lt;&gt;"",MONTH(B260),0)</f>
        <v>1</v>
      </c>
      <c r="E260" s="306" t="n">
        <f aca="false">AVERAGE(C254:C260)</f>
        <v>49896714.2857143</v>
      </c>
      <c r="F260" s="306" t="n">
        <f aca="false">AVERAGE(C231:C260)</f>
        <v>59897793.1034483</v>
      </c>
    </row>
    <row r="261" customFormat="false" ht="11.25" hidden="false" customHeight="false" outlineLevel="0" collapsed="false">
      <c r="A261" s="199" t="n">
        <v>35807</v>
      </c>
      <c r="B261" s="192" t="n">
        <v>35807</v>
      </c>
      <c r="C261" s="306" t="n">
        <f aca="false">VLOOKUP($B261,data!$A$6:$M$15000,13)</f>
        <v>46727000</v>
      </c>
      <c r="D261" s="9" t="n">
        <f aca="false">IF(B261&lt;&gt;"",MONTH(B261),0)</f>
        <v>1</v>
      </c>
      <c r="E261" s="306" t="n">
        <f aca="false">AVERAGE(C255:C261)</f>
        <v>48964428.5714286</v>
      </c>
      <c r="F261" s="306" t="n">
        <f aca="false">AVERAGE(C232:C261)</f>
        <v>58880241.3793104</v>
      </c>
    </row>
    <row r="262" customFormat="false" ht="11.25" hidden="false" customHeight="false" outlineLevel="0" collapsed="false">
      <c r="A262" s="199" t="n">
        <v>35808</v>
      </c>
      <c r="B262" s="192" t="n">
        <v>35808</v>
      </c>
      <c r="C262" s="306" t="n">
        <f aca="false">VLOOKUP($B262,data!$A$6:$M$15000,13)</f>
        <v>46139000</v>
      </c>
      <c r="D262" s="9" t="n">
        <f aca="false">IF(B262&lt;&gt;"",MONTH(B262),0)</f>
        <v>1</v>
      </c>
      <c r="E262" s="306" t="n">
        <f aca="false">AVERAGE(C256:C262)</f>
        <v>48183571.4285714</v>
      </c>
      <c r="F262" s="306" t="n">
        <f aca="false">AVERAGE(C233:C262)</f>
        <v>57882793.1034483</v>
      </c>
    </row>
    <row r="263" customFormat="false" ht="11.25" hidden="false" customHeight="false" outlineLevel="0" collapsed="false">
      <c r="A263" s="199" t="n">
        <v>35809</v>
      </c>
      <c r="B263" s="192" t="n">
        <v>35809</v>
      </c>
      <c r="C263" s="306" t="n">
        <f aca="false">VLOOKUP($B263,data!$A$6:$M$15000,13)</f>
        <v>45435000</v>
      </c>
      <c r="D263" s="9" t="n">
        <f aca="false">IF(B263&lt;&gt;"",MONTH(B263),0)</f>
        <v>1</v>
      </c>
      <c r="E263" s="306" t="n">
        <f aca="false">AVERAGE(C257:C263)</f>
        <v>47490000</v>
      </c>
      <c r="F263" s="306" t="n">
        <f aca="false">AVERAGE(C234:C263)</f>
        <v>56901862.0689655</v>
      </c>
    </row>
    <row r="264" customFormat="false" ht="11.25" hidden="false" customHeight="false" outlineLevel="0" collapsed="false">
      <c r="A264" s="199" t="n">
        <v>35810</v>
      </c>
      <c r="B264" s="192" t="n">
        <v>35810</v>
      </c>
      <c r="C264" s="306" t="n">
        <f aca="false">VLOOKUP($B264,data!$A$6:$M$15000,13)</f>
        <v>44889000</v>
      </c>
      <c r="D264" s="9" t="n">
        <f aca="false">IF(B264&lt;&gt;"",MONTH(B264),0)</f>
        <v>1</v>
      </c>
      <c r="E264" s="306" t="n">
        <f aca="false">AVERAGE(C258:C264)</f>
        <v>46818857.1428571</v>
      </c>
      <c r="F264" s="306" t="n">
        <f aca="false">AVERAGE(C235:C264)</f>
        <v>55943068.9655172</v>
      </c>
    </row>
    <row r="265" customFormat="false" ht="11.25" hidden="false" customHeight="false" outlineLevel="0" collapsed="false">
      <c r="A265" s="199" t="n">
        <v>35811</v>
      </c>
      <c r="B265" s="192" t="n">
        <v>35811</v>
      </c>
      <c r="C265" s="306" t="n">
        <f aca="false">VLOOKUP($B265,data!$A$6:$M$15000,13)</f>
        <v>44912000</v>
      </c>
      <c r="D265" s="9" t="n">
        <f aca="false">IF(B265&lt;&gt;"",MONTH(B265),0)</f>
        <v>1</v>
      </c>
      <c r="E265" s="306" t="n">
        <f aca="false">AVERAGE(C259:C265)</f>
        <v>46279000</v>
      </c>
      <c r="F265" s="306" t="n">
        <f aca="false">AVERAGE(C236:C265)</f>
        <v>55038931.0344828</v>
      </c>
    </row>
    <row r="266" customFormat="false" ht="11.25" hidden="false" customHeight="false" outlineLevel="0" collapsed="false">
      <c r="A266" s="199" t="n">
        <v>35812</v>
      </c>
      <c r="B266" s="192" t="n">
        <v>35812</v>
      </c>
      <c r="C266" s="306" t="n">
        <f aca="false">VLOOKUP($B266,data!$A$6:$M$15000,13)</f>
        <v>45020000</v>
      </c>
      <c r="D266" s="9" t="n">
        <f aca="false">IF(B266&lt;&gt;"",MONTH(B266),0)</f>
        <v>1</v>
      </c>
      <c r="E266" s="306" t="n">
        <f aca="false">AVERAGE(C260:C266)</f>
        <v>45833571.4285714</v>
      </c>
      <c r="F266" s="306" t="n">
        <f aca="false">AVERAGE(C237:C266)</f>
        <v>54182655.1724138</v>
      </c>
    </row>
    <row r="267" customFormat="false" ht="11.25" hidden="false" customHeight="false" outlineLevel="0" collapsed="false">
      <c r="A267" s="199" t="n">
        <v>35813</v>
      </c>
      <c r="B267" s="192" t="n">
        <v>35813</v>
      </c>
      <c r="C267" s="306" t="n">
        <f aca="false">VLOOKUP($B267,data!$A$6:$M$15000,13)</f>
        <v>45251000</v>
      </c>
      <c r="D267" s="9" t="n">
        <f aca="false">IF(B267&lt;&gt;"",MONTH(B267),0)</f>
        <v>1</v>
      </c>
      <c r="E267" s="306" t="n">
        <f aca="false">AVERAGE(C261:C267)</f>
        <v>45481857.1428571</v>
      </c>
      <c r="F267" s="306" t="n">
        <f aca="false">AVERAGE(C238:C267)</f>
        <v>53378344.8275862</v>
      </c>
    </row>
    <row r="268" customFormat="false" ht="11.25" hidden="false" customHeight="false" outlineLevel="0" collapsed="false">
      <c r="A268" s="199" t="n">
        <v>35814</v>
      </c>
      <c r="B268" s="192" t="n">
        <v>35814</v>
      </c>
      <c r="C268" s="306" t="n">
        <f aca="false">VLOOKUP($B268,data!$A$6:$M$15000,13)</f>
        <v>44788000</v>
      </c>
      <c r="D268" s="9" t="n">
        <f aca="false">IF(B268&lt;&gt;"",MONTH(B268),0)</f>
        <v>1</v>
      </c>
      <c r="E268" s="306" t="n">
        <f aca="false">AVERAGE(C262:C268)</f>
        <v>45204857.1428571</v>
      </c>
      <c r="F268" s="306" t="n">
        <f aca="false">AVERAGE(C239:C268)</f>
        <v>52611724.137931</v>
      </c>
    </row>
    <row r="269" customFormat="false" ht="11.25" hidden="false" customHeight="false" outlineLevel="0" collapsed="false">
      <c r="A269" s="199" t="n">
        <v>35815</v>
      </c>
      <c r="B269" s="192" t="n">
        <v>35815</v>
      </c>
      <c r="C269" s="306" t="n">
        <f aca="false">VLOOKUP($B269,data!$A$6:$M$15000,13)</f>
        <v>43956000</v>
      </c>
      <c r="D269" s="9" t="n">
        <f aca="false">IF(B269&lt;&gt;"",MONTH(B269),0)</f>
        <v>1</v>
      </c>
      <c r="E269" s="306" t="n">
        <f aca="false">AVERAGE(C263:C269)</f>
        <v>44893000</v>
      </c>
      <c r="F269" s="306" t="n">
        <f aca="false">AVERAGE(C240:C269)</f>
        <v>51884827.5862069</v>
      </c>
    </row>
    <row r="270" customFormat="false" ht="11.25" hidden="false" customHeight="false" outlineLevel="0" collapsed="false">
      <c r="A270" s="199" t="n">
        <v>35816</v>
      </c>
      <c r="B270" s="192" t="n">
        <v>35816</v>
      </c>
      <c r="C270" s="306" t="n">
        <f aca="false">VLOOKUP($B270,data!$A$6:$M$15000,13)</f>
        <v>43259000</v>
      </c>
      <c r="D270" s="9" t="n">
        <f aca="false">IF(B270&lt;&gt;"",MONTH(B270),0)</f>
        <v>1</v>
      </c>
      <c r="E270" s="306" t="n">
        <f aca="false">AVERAGE(C264:C270)</f>
        <v>44582142.8571429</v>
      </c>
      <c r="F270" s="306" t="n">
        <f aca="false">AVERAGE(C241:C270)</f>
        <v>51193896.5517241</v>
      </c>
    </row>
    <row r="271" customFormat="false" ht="11.25" hidden="false" customHeight="false" outlineLevel="0" collapsed="false">
      <c r="A271" s="199" t="n">
        <v>35817</v>
      </c>
      <c r="B271" s="192" t="n">
        <v>35817</v>
      </c>
      <c r="C271" s="306" t="n">
        <f aca="false">VLOOKUP($B271,data!$A$6:$M$15000,13)</f>
        <v>42738000</v>
      </c>
      <c r="D271" s="9" t="n">
        <f aca="false">IF(B271&lt;&gt;"",MONTH(B271),0)</f>
        <v>1</v>
      </c>
      <c r="E271" s="306" t="n">
        <f aca="false">AVERAGE(C265:C271)</f>
        <v>44274857.1428571</v>
      </c>
      <c r="F271" s="306" t="n">
        <f aca="false">AVERAGE(C242:C271)</f>
        <v>50532241.3793104</v>
      </c>
    </row>
    <row r="272" customFormat="false" ht="11.25" hidden="false" customHeight="false" outlineLevel="0" collapsed="false">
      <c r="A272" s="199" t="n">
        <v>35818</v>
      </c>
      <c r="B272" s="192" t="n">
        <v>35818</v>
      </c>
      <c r="C272" s="306" t="n">
        <f aca="false">VLOOKUP($B272,data!$A$6:$M$15000,13)</f>
        <v>42344000</v>
      </c>
      <c r="D272" s="9" t="n">
        <f aca="false">IF(B272&lt;&gt;"",MONTH(B272),0)</f>
        <v>1</v>
      </c>
      <c r="E272" s="306" t="n">
        <f aca="false">AVERAGE(C266:C272)</f>
        <v>43908000</v>
      </c>
      <c r="F272" s="306" t="n">
        <f aca="false">AVERAGE(C243:C272)</f>
        <v>49899344.8275862</v>
      </c>
    </row>
    <row r="273" customFormat="false" ht="11.25" hidden="false" customHeight="false" outlineLevel="0" collapsed="false">
      <c r="A273" s="199" t="n">
        <v>35819</v>
      </c>
      <c r="B273" s="192" t="n">
        <v>35819</v>
      </c>
      <c r="C273" s="306" t="n">
        <f aca="false">VLOOKUP($B273,data!$A$6:$M$15000,13)</f>
        <v>42320000</v>
      </c>
      <c r="D273" s="9" t="n">
        <f aca="false">IF(B273&lt;&gt;"",MONTH(B273),0)</f>
        <v>1</v>
      </c>
      <c r="E273" s="306" t="n">
        <f aca="false">AVERAGE(C267:C273)</f>
        <v>43522285.7142857</v>
      </c>
      <c r="F273" s="306" t="n">
        <f aca="false">AVERAGE(C244:C273)</f>
        <v>49317896.5517241</v>
      </c>
    </row>
    <row r="274" customFormat="false" ht="11.25" hidden="false" customHeight="false" outlineLevel="0" collapsed="false">
      <c r="A274" s="199" t="n">
        <v>35820</v>
      </c>
      <c r="B274" s="192" t="n">
        <v>35820</v>
      </c>
      <c r="C274" s="306" t="n">
        <f aca="false">VLOOKUP($B274,data!$A$6:$M$15000,13)</f>
        <v>42063000</v>
      </c>
      <c r="D274" s="9" t="n">
        <f aca="false">IF(B274&lt;&gt;"",MONTH(B274),0)</f>
        <v>1</v>
      </c>
      <c r="E274" s="306" t="n">
        <f aca="false">AVERAGE(C268:C274)</f>
        <v>43066857.1428571</v>
      </c>
      <c r="F274" s="306" t="n">
        <f aca="false">AVERAGE(C245:C274)</f>
        <v>48769620.6896552</v>
      </c>
    </row>
    <row r="275" customFormat="false" ht="11.25" hidden="false" customHeight="false" outlineLevel="0" collapsed="false">
      <c r="A275" s="199" t="n">
        <v>35821</v>
      </c>
      <c r="B275" s="192" t="n">
        <v>35821</v>
      </c>
      <c r="C275" s="306" t="n">
        <f aca="false">VLOOKUP($B275,data!$A$6:$M$15000,13)</f>
        <v>41827000</v>
      </c>
      <c r="D275" s="9" t="n">
        <f aca="false">IF(B275&lt;&gt;"",MONTH(B275),0)</f>
        <v>1</v>
      </c>
      <c r="E275" s="306" t="n">
        <f aca="false">AVERAGE(C269:C275)</f>
        <v>42643857.1428571</v>
      </c>
      <c r="F275" s="306" t="n">
        <f aca="false">AVERAGE(C246:C275)</f>
        <v>48245689.6551724</v>
      </c>
    </row>
    <row r="276" customFormat="false" ht="11.25" hidden="false" customHeight="false" outlineLevel="0" collapsed="false">
      <c r="A276" s="199" t="n">
        <v>35822</v>
      </c>
      <c r="B276" s="192" t="n">
        <v>35822</v>
      </c>
      <c r="C276" s="306" t="n">
        <f aca="false">VLOOKUP($B276,data!$A$6:$M$15000,13)</f>
        <v>41488000</v>
      </c>
      <c r="D276" s="9" t="n">
        <f aca="false">IF(B276&lt;&gt;"",MONTH(B276),0)</f>
        <v>1</v>
      </c>
      <c r="E276" s="306" t="n">
        <f aca="false">AVERAGE(C270:C276)</f>
        <v>42291285.7142857</v>
      </c>
      <c r="F276" s="306" t="n">
        <f aca="false">AVERAGE(C247:C276)</f>
        <v>47738862.0689655</v>
      </c>
    </row>
    <row r="277" customFormat="false" ht="11.25" hidden="false" customHeight="false" outlineLevel="0" collapsed="false">
      <c r="A277" s="199" t="n">
        <v>35823</v>
      </c>
      <c r="B277" s="192" t="n">
        <v>35823</v>
      </c>
      <c r="C277" s="306" t="n">
        <f aca="false">VLOOKUP($B277,data!$A$6:$M$15000,13)</f>
        <v>41047000</v>
      </c>
      <c r="D277" s="9" t="n">
        <f aca="false">IF(B277&lt;&gt;"",MONTH(B277),0)</f>
        <v>1</v>
      </c>
      <c r="E277" s="306" t="n">
        <f aca="false">AVERAGE(C271:C277)</f>
        <v>41975285.7142857</v>
      </c>
      <c r="F277" s="306" t="n">
        <f aca="false">AVERAGE(C248:C277)</f>
        <v>47236551.7241379</v>
      </c>
    </row>
    <row r="278" customFormat="false" ht="11.25" hidden="false" customHeight="false" outlineLevel="0" collapsed="false">
      <c r="A278" s="199" t="n">
        <v>35824</v>
      </c>
      <c r="B278" s="192" t="n">
        <v>35824</v>
      </c>
      <c r="C278" s="306" t="n">
        <f aca="false">VLOOKUP($B278,data!$A$6:$M$15000,13)</f>
        <v>40709000</v>
      </c>
      <c r="D278" s="9" t="n">
        <f aca="false">IF(B278&lt;&gt;"",MONTH(B278),0)</f>
        <v>1</v>
      </c>
      <c r="E278" s="306" t="n">
        <f aca="false">AVERAGE(C272:C278)</f>
        <v>41685428.5714286</v>
      </c>
      <c r="F278" s="306" t="n">
        <f aca="false">AVERAGE(C249:C278)</f>
        <v>46732206.8965517</v>
      </c>
    </row>
    <row r="279" customFormat="false" ht="11.25" hidden="false" customHeight="false" outlineLevel="0" collapsed="false">
      <c r="A279" s="199" t="n">
        <v>35825</v>
      </c>
      <c r="B279" s="192" t="n">
        <v>35825</v>
      </c>
      <c r="C279" s="306" t="n">
        <f aca="false">VLOOKUP($B279,data!$A$6:$M$15000,13)</f>
        <v>40401000</v>
      </c>
      <c r="D279" s="9" t="n">
        <f aca="false">IF(B279&lt;&gt;"",MONTH(B279),0)</f>
        <v>1</v>
      </c>
      <c r="E279" s="306" t="n">
        <f aca="false">AVERAGE(C273:C279)</f>
        <v>41407857.1428571</v>
      </c>
      <c r="F279" s="306" t="n">
        <f aca="false">AVERAGE(C250:C279)</f>
        <v>46521166.6666667</v>
      </c>
    </row>
    <row r="280" customFormat="false" ht="11.25" hidden="false" customHeight="false" outlineLevel="0" collapsed="false">
      <c r="A280" s="199" t="n">
        <v>35826</v>
      </c>
      <c r="B280" s="192" t="n">
        <v>35826</v>
      </c>
      <c r="C280" s="306" t="n">
        <f aca="false">VLOOKUP($B280,data!$A$6:$M$15000,13)</f>
        <v>39934000</v>
      </c>
      <c r="D280" s="9" t="n">
        <f aca="false">IF(B280&lt;&gt;"",MONTH(B280),0)</f>
        <v>1</v>
      </c>
      <c r="E280" s="306" t="n">
        <f aca="false">AVERAGE(C274:C280)</f>
        <v>41067000</v>
      </c>
      <c r="F280" s="306" t="n">
        <f aca="false">AVERAGE(C251:C280)</f>
        <v>46005200</v>
      </c>
    </row>
    <row r="281" customFormat="false" ht="11.25" hidden="false" customHeight="false" outlineLevel="0" collapsed="false">
      <c r="A281" s="199" t="n">
        <v>35827</v>
      </c>
      <c r="B281" s="192" t="n">
        <v>35827</v>
      </c>
      <c r="C281" s="306" t="n">
        <f aca="false">VLOOKUP($B281,data!$A$6:$M$15000,13)</f>
        <v>39584000</v>
      </c>
      <c r="D281" s="9" t="n">
        <f aca="false">IF(B281&lt;&gt;"",MONTH(B281),0)</f>
        <v>2</v>
      </c>
      <c r="E281" s="306" t="n">
        <f aca="false">AVERAGE(C275:C281)</f>
        <v>40712857.1428571</v>
      </c>
      <c r="F281" s="306" t="n">
        <f aca="false">AVERAGE(C252:C281)</f>
        <v>45474766.6666667</v>
      </c>
    </row>
    <row r="282" customFormat="false" ht="11.25" hidden="false" customHeight="false" outlineLevel="0" collapsed="false">
      <c r="A282" s="199" t="n">
        <v>35828</v>
      </c>
      <c r="B282" s="192" t="n">
        <v>35828</v>
      </c>
      <c r="C282" s="306" t="n">
        <f aca="false">VLOOKUP($B282,data!$A$6:$M$15000,13)</f>
        <v>39240000</v>
      </c>
      <c r="D282" s="9" t="n">
        <f aca="false">IF(B282&lt;&gt;"",MONTH(B282),0)</f>
        <v>2</v>
      </c>
      <c r="E282" s="306" t="n">
        <f aca="false">AVERAGE(C276:C282)</f>
        <v>40343285.7142857</v>
      </c>
      <c r="F282" s="306" t="n">
        <f aca="false">AVERAGE(C253:C282)</f>
        <v>44931766.6666667</v>
      </c>
    </row>
    <row r="283" customFormat="false" ht="11.25" hidden="false" customHeight="false" outlineLevel="0" collapsed="false">
      <c r="A283" s="199" t="n">
        <v>35829</v>
      </c>
      <c r="B283" s="192" t="n">
        <v>35829</v>
      </c>
      <c r="C283" s="306" t="n">
        <f aca="false">VLOOKUP($B283,data!$A$6:$M$15000,13)</f>
        <v>38083000</v>
      </c>
      <c r="D283" s="9" t="n">
        <f aca="false">IF(B283&lt;&gt;"",MONTH(B283),0)</f>
        <v>2</v>
      </c>
      <c r="E283" s="306" t="n">
        <f aca="false">AVERAGE(C277:C283)</f>
        <v>39856857.1428571</v>
      </c>
      <c r="F283" s="306" t="n">
        <f aca="false">AVERAGE(C254:C283)</f>
        <v>44381033.3333333</v>
      </c>
    </row>
    <row r="284" customFormat="false" ht="11.25" hidden="false" customHeight="false" outlineLevel="0" collapsed="false">
      <c r="A284" s="199" t="n">
        <v>35830</v>
      </c>
      <c r="B284" s="192" t="n">
        <v>35830</v>
      </c>
      <c r="C284" s="306" t="n">
        <f aca="false">VLOOKUP($B284,data!$A$6:$M$15000,13)</f>
        <v>37231000</v>
      </c>
      <c r="D284" s="9" t="n">
        <f aca="false">IF(B284&lt;&gt;"",MONTH(B284),0)</f>
        <v>2</v>
      </c>
      <c r="E284" s="306" t="n">
        <f aca="false">AVERAGE(C278:C284)</f>
        <v>39311714.2857143</v>
      </c>
      <c r="F284" s="306" t="n">
        <f aca="false">AVERAGE(C255:C284)</f>
        <v>43846966.6666667</v>
      </c>
    </row>
    <row r="285" customFormat="false" ht="11.25" hidden="false" customHeight="false" outlineLevel="0" collapsed="false">
      <c r="A285" s="199" t="n">
        <v>35831</v>
      </c>
      <c r="B285" s="192" t="n">
        <v>35831</v>
      </c>
      <c r="C285" s="306" t="n">
        <f aca="false">VLOOKUP($B285,data!$A$6:$M$15000,13)</f>
        <v>36331000</v>
      </c>
      <c r="D285" s="9" t="n">
        <f aca="false">IF(B285&lt;&gt;"",MONTH(B285),0)</f>
        <v>2</v>
      </c>
      <c r="E285" s="306" t="n">
        <f aca="false">AVERAGE(C279:C285)</f>
        <v>38686285.7142857</v>
      </c>
      <c r="F285" s="306" t="n">
        <f aca="false">AVERAGE(C256:C285)</f>
        <v>43337833.3333333</v>
      </c>
    </row>
    <row r="286" customFormat="false" ht="11.25" hidden="false" customHeight="false" outlineLevel="0" collapsed="false">
      <c r="A286" s="199" t="n">
        <v>35832</v>
      </c>
      <c r="B286" s="192" t="n">
        <v>35832</v>
      </c>
      <c r="C286" s="306" t="n">
        <f aca="false">VLOOKUP($B286,data!$A$6:$M$15000,13)</f>
        <v>35454000</v>
      </c>
      <c r="D286" s="9" t="n">
        <f aca="false">IF(B286&lt;&gt;"",MONTH(B286),0)</f>
        <v>2</v>
      </c>
      <c r="E286" s="306" t="n">
        <f aca="false">AVERAGE(C280:C286)</f>
        <v>37979571.4285714</v>
      </c>
      <c r="F286" s="306" t="n">
        <f aca="false">AVERAGE(C257:C286)</f>
        <v>42843300</v>
      </c>
    </row>
    <row r="287" customFormat="false" ht="11.25" hidden="false" customHeight="false" outlineLevel="0" collapsed="false">
      <c r="A287" s="199" t="n">
        <v>35833</v>
      </c>
      <c r="B287" s="192" t="n">
        <v>35833</v>
      </c>
      <c r="C287" s="306" t="n">
        <f aca="false">VLOOKUP($B287,data!$A$6:$M$15000,13)</f>
        <v>34923000</v>
      </c>
      <c r="D287" s="9" t="n">
        <f aca="false">IF(B287&lt;&gt;"",MONTH(B287),0)</f>
        <v>2</v>
      </c>
      <c r="E287" s="306" t="n">
        <f aca="false">AVERAGE(C281:C287)</f>
        <v>37263714.2857143</v>
      </c>
      <c r="F287" s="306" t="n">
        <f aca="false">AVERAGE(C258:C287)</f>
        <v>42354500</v>
      </c>
    </row>
    <row r="288" customFormat="false" ht="11.25" hidden="false" customHeight="false" outlineLevel="0" collapsed="false">
      <c r="A288" s="199" t="n">
        <v>35834</v>
      </c>
      <c r="B288" s="192" t="n">
        <v>35834</v>
      </c>
      <c r="C288" s="306" t="n">
        <f aca="false">VLOOKUP($B288,data!$A$6:$M$15000,13)</f>
        <v>34477000</v>
      </c>
      <c r="D288" s="9" t="n">
        <f aca="false">IF(B288&lt;&gt;"",MONTH(B288),0)</f>
        <v>2</v>
      </c>
      <c r="E288" s="306" t="n">
        <f aca="false">AVERAGE(C282:C288)</f>
        <v>36534142.8571429</v>
      </c>
      <c r="F288" s="306" t="n">
        <f aca="false">AVERAGE(C259:C288)</f>
        <v>41880700</v>
      </c>
    </row>
    <row r="289" customFormat="false" ht="11.25" hidden="false" customHeight="false" outlineLevel="0" collapsed="false">
      <c r="A289" s="199" t="n">
        <v>35835</v>
      </c>
      <c r="B289" s="192" t="n">
        <v>35835</v>
      </c>
      <c r="C289" s="306" t="n">
        <f aca="false">VLOOKUP($B289,data!$A$6:$M$15000,13)</f>
        <v>33533000</v>
      </c>
      <c r="D289" s="9" t="n">
        <f aca="false">IF(B289&lt;&gt;"",MONTH(B289),0)</f>
        <v>2</v>
      </c>
      <c r="E289" s="306" t="n">
        <f aca="false">AVERAGE(C283:C289)</f>
        <v>35718857.1428571</v>
      </c>
      <c r="F289" s="306" t="n">
        <f aca="false">AVERAGE(C260:C289)</f>
        <v>41393866.6666667</v>
      </c>
    </row>
    <row r="290" customFormat="false" ht="11.25" hidden="false" customHeight="false" outlineLevel="0" collapsed="false">
      <c r="A290" s="199" t="n">
        <v>35836</v>
      </c>
      <c r="B290" s="192" t="n">
        <v>35836</v>
      </c>
      <c r="C290" s="306" t="n">
        <f aca="false">VLOOKUP($B290,data!$A$6:$M$15000,13)</f>
        <v>32758000</v>
      </c>
      <c r="D290" s="9" t="n">
        <f aca="false">IF(B290&lt;&gt;"",MONTH(B290),0)</f>
        <v>2</v>
      </c>
      <c r="E290" s="306" t="n">
        <f aca="false">AVERAGE(C284:C290)</f>
        <v>34958142.8571429</v>
      </c>
      <c r="F290" s="306" t="n">
        <f aca="false">AVERAGE(C261:C290)</f>
        <v>40895366.6666667</v>
      </c>
    </row>
    <row r="291" customFormat="false" ht="11.25" hidden="false" customHeight="false" outlineLevel="0" collapsed="false">
      <c r="A291" s="199" t="n">
        <v>35837</v>
      </c>
      <c r="B291" s="192" t="n">
        <v>35837</v>
      </c>
      <c r="C291" s="306" t="n">
        <f aca="false">VLOOKUP($B291,data!$A$6:$M$15000,13)</f>
        <v>32170000</v>
      </c>
      <c r="D291" s="9" t="n">
        <f aca="false">IF(B291&lt;&gt;"",MONTH(B291),0)</f>
        <v>2</v>
      </c>
      <c r="E291" s="306" t="n">
        <f aca="false">AVERAGE(C285:C291)</f>
        <v>34235142.8571429</v>
      </c>
      <c r="F291" s="306" t="n">
        <f aca="false">AVERAGE(C262:C291)</f>
        <v>40410133.3333333</v>
      </c>
    </row>
    <row r="292" customFormat="false" ht="11.25" hidden="false" customHeight="false" outlineLevel="0" collapsed="false">
      <c r="A292" s="199" t="n">
        <v>35838</v>
      </c>
      <c r="B292" s="192" t="n">
        <v>35838</v>
      </c>
      <c r="C292" s="306" t="n">
        <f aca="false">VLOOKUP($B292,data!$A$6:$M$15000,13)</f>
        <v>31525000</v>
      </c>
      <c r="D292" s="9" t="n">
        <f aca="false">IF(B292&lt;&gt;"",MONTH(B292),0)</f>
        <v>2</v>
      </c>
      <c r="E292" s="306" t="n">
        <f aca="false">AVERAGE(C286:C292)</f>
        <v>33548571.4285714</v>
      </c>
      <c r="F292" s="306" t="n">
        <f aca="false">AVERAGE(C263:C292)</f>
        <v>39923000</v>
      </c>
    </row>
    <row r="293" customFormat="false" ht="11.25" hidden="false" customHeight="false" outlineLevel="0" collapsed="false">
      <c r="A293" s="199" t="n">
        <v>35839</v>
      </c>
      <c r="B293" s="192" t="n">
        <v>35839</v>
      </c>
      <c r="C293" s="306" t="n">
        <f aca="false">VLOOKUP($B293,data!$A$6:$M$15000,13)</f>
        <v>31218000</v>
      </c>
      <c r="D293" s="9" t="n">
        <f aca="false">IF(B293&lt;&gt;"",MONTH(B293),0)</f>
        <v>2</v>
      </c>
      <c r="E293" s="306" t="n">
        <f aca="false">AVERAGE(C287:C293)</f>
        <v>32943428.5714286</v>
      </c>
      <c r="F293" s="306" t="n">
        <f aca="false">AVERAGE(C264:C293)</f>
        <v>39449100</v>
      </c>
    </row>
    <row r="294" customFormat="false" ht="11.25" hidden="false" customHeight="false" outlineLevel="0" collapsed="false">
      <c r="A294" s="199" t="n">
        <v>35840</v>
      </c>
      <c r="B294" s="192" t="n">
        <v>35840</v>
      </c>
      <c r="C294" s="306" t="n">
        <f aca="false">VLOOKUP($B294,data!$A$6:$M$15000,13)</f>
        <v>30749000</v>
      </c>
      <c r="D294" s="9" t="n">
        <f aca="false">IF(B294&lt;&gt;"",MONTH(B294),0)</f>
        <v>2</v>
      </c>
      <c r="E294" s="306" t="n">
        <f aca="false">AVERAGE(C288:C294)</f>
        <v>32347142.8571429</v>
      </c>
      <c r="F294" s="306" t="n">
        <f aca="false">AVERAGE(C265:C294)</f>
        <v>38977766.6666667</v>
      </c>
    </row>
    <row r="295" customFormat="false" ht="11.25" hidden="false" customHeight="false" outlineLevel="0" collapsed="false">
      <c r="A295" s="199" t="n">
        <v>35841</v>
      </c>
      <c r="B295" s="192" t="n">
        <v>35841</v>
      </c>
      <c r="C295" s="306" t="n">
        <f aca="false">VLOOKUP($B295,data!$A$6:$M$15000,13)</f>
        <v>30243000</v>
      </c>
      <c r="D295" s="9" t="n">
        <f aca="false">IF(B295&lt;&gt;"",MONTH(B295),0)</f>
        <v>2</v>
      </c>
      <c r="E295" s="306" t="n">
        <f aca="false">AVERAGE(C289:C295)</f>
        <v>31742285.7142857</v>
      </c>
      <c r="F295" s="306" t="n">
        <f aca="false">AVERAGE(C266:C295)</f>
        <v>38488800</v>
      </c>
    </row>
    <row r="296" customFormat="false" ht="11.25" hidden="false" customHeight="false" outlineLevel="0" collapsed="false">
      <c r="A296" s="199" t="n">
        <v>35842</v>
      </c>
      <c r="B296" s="192" t="n">
        <v>35842</v>
      </c>
      <c r="C296" s="306" t="n">
        <f aca="false">VLOOKUP($B296,data!$A$6:$M$15000,13)</f>
        <v>29431000</v>
      </c>
      <c r="D296" s="9" t="n">
        <f aca="false">IF(B296&lt;&gt;"",MONTH(B296),0)</f>
        <v>2</v>
      </c>
      <c r="E296" s="306" t="n">
        <f aca="false">AVERAGE(C290:C296)</f>
        <v>31156285.7142857</v>
      </c>
      <c r="F296" s="306" t="n">
        <f aca="false">AVERAGE(C267:C296)</f>
        <v>37969166.6666667</v>
      </c>
    </row>
    <row r="297" customFormat="false" ht="11.25" hidden="false" customHeight="false" outlineLevel="0" collapsed="false">
      <c r="A297" s="199" t="n">
        <v>35843</v>
      </c>
      <c r="B297" s="192" t="n">
        <v>35843</v>
      </c>
      <c r="C297" s="306" t="n">
        <f aca="false">VLOOKUP($B297,data!$A$6:$M$15000,13)</f>
        <v>28654000</v>
      </c>
      <c r="D297" s="9" t="n">
        <f aca="false">IF(B297&lt;&gt;"",MONTH(B297),0)</f>
        <v>2</v>
      </c>
      <c r="E297" s="306" t="n">
        <f aca="false">AVERAGE(C291:C297)</f>
        <v>30570000</v>
      </c>
      <c r="F297" s="306" t="n">
        <f aca="false">AVERAGE(C268:C297)</f>
        <v>37415933.3333333</v>
      </c>
    </row>
    <row r="298" customFormat="false" ht="11.25" hidden="false" customHeight="false" outlineLevel="0" collapsed="false">
      <c r="A298" s="199" t="n">
        <v>35844</v>
      </c>
      <c r="B298" s="192" t="n">
        <v>35844</v>
      </c>
      <c r="C298" s="306" t="n">
        <f aca="false">VLOOKUP($B298,data!$A$6:$M$15000,13)</f>
        <v>27874000</v>
      </c>
      <c r="D298" s="9" t="n">
        <f aca="false">IF(B298&lt;&gt;"",MONTH(B298),0)</f>
        <v>2</v>
      </c>
      <c r="E298" s="306" t="n">
        <f aca="false">AVERAGE(C292:C298)</f>
        <v>29956285.7142857</v>
      </c>
      <c r="F298" s="306" t="n">
        <f aca="false">AVERAGE(C269:C298)</f>
        <v>36852133.3333333</v>
      </c>
    </row>
    <row r="299" customFormat="false" ht="11.25" hidden="false" customHeight="false" outlineLevel="0" collapsed="false">
      <c r="A299" s="199" t="n">
        <v>35845</v>
      </c>
      <c r="B299" s="192" t="n">
        <v>35845</v>
      </c>
      <c r="C299" s="306" t="n">
        <f aca="false">VLOOKUP($B299,data!$A$6:$M$15000,13)</f>
        <v>26820000</v>
      </c>
      <c r="D299" s="9" t="n">
        <f aca="false">IF(B299&lt;&gt;"",MONTH(B299),0)</f>
        <v>2</v>
      </c>
      <c r="E299" s="306" t="n">
        <f aca="false">AVERAGE(C293:C299)</f>
        <v>29284142.8571429</v>
      </c>
      <c r="F299" s="306" t="n">
        <f aca="false">AVERAGE(C270:C299)</f>
        <v>36280933.3333333</v>
      </c>
    </row>
    <row r="300" customFormat="false" ht="11.25" hidden="false" customHeight="false" outlineLevel="0" collapsed="false">
      <c r="A300" s="199" t="n">
        <v>35846</v>
      </c>
      <c r="B300" s="192" t="n">
        <v>35846</v>
      </c>
      <c r="C300" s="306" t="n">
        <f aca="false">VLOOKUP($B300,data!$A$6:$M$15000,13)</f>
        <v>26040000</v>
      </c>
      <c r="D300" s="9" t="n">
        <f aca="false">IF(B300&lt;&gt;"",MONTH(B300),0)</f>
        <v>2</v>
      </c>
      <c r="E300" s="306" t="n">
        <f aca="false">AVERAGE(C294:C300)</f>
        <v>28544428.5714286</v>
      </c>
      <c r="F300" s="306" t="n">
        <f aca="false">AVERAGE(C271:C300)</f>
        <v>35706966.6666667</v>
      </c>
    </row>
    <row r="301" customFormat="false" ht="11.25" hidden="false" customHeight="false" outlineLevel="0" collapsed="false">
      <c r="A301" s="199" t="n">
        <v>35847</v>
      </c>
      <c r="B301" s="192" t="n">
        <v>35847</v>
      </c>
      <c r="C301" s="306" t="n">
        <f aca="false">VLOOKUP($B301,data!$A$6:$M$15000,13)</f>
        <v>25559000</v>
      </c>
      <c r="D301" s="9" t="n">
        <f aca="false">IF(B301&lt;&gt;"",MONTH(B301),0)</f>
        <v>2</v>
      </c>
      <c r="E301" s="306" t="n">
        <f aca="false">AVERAGE(C295:C301)</f>
        <v>27803000</v>
      </c>
      <c r="F301" s="306" t="n">
        <f aca="false">AVERAGE(C272:C301)</f>
        <v>35134333.3333333</v>
      </c>
    </row>
    <row r="302" customFormat="false" ht="11.25" hidden="false" customHeight="false" outlineLevel="0" collapsed="false">
      <c r="A302" s="199" t="n">
        <v>35848</v>
      </c>
      <c r="B302" s="192" t="n">
        <v>35848</v>
      </c>
      <c r="C302" s="306" t="n">
        <f aca="false">VLOOKUP($B302,data!$A$6:$M$15000,13)</f>
        <v>25326000</v>
      </c>
      <c r="D302" s="9" t="n">
        <f aca="false">IF(B302&lt;&gt;"",MONTH(B302),0)</f>
        <v>2</v>
      </c>
      <c r="E302" s="306" t="n">
        <f aca="false">AVERAGE(C296:C302)</f>
        <v>27100571.4285714</v>
      </c>
      <c r="F302" s="306" t="n">
        <f aca="false">AVERAGE(C273:C302)</f>
        <v>34567066.6666667</v>
      </c>
    </row>
    <row r="303" customFormat="false" ht="11.25" hidden="false" customHeight="false" outlineLevel="0" collapsed="false">
      <c r="A303" s="199" t="n">
        <v>35849</v>
      </c>
      <c r="B303" s="192" t="n">
        <v>35849</v>
      </c>
      <c r="C303" s="306" t="n">
        <f aca="false">VLOOKUP($B303,data!$A$6:$M$15000,13)</f>
        <v>24437000</v>
      </c>
      <c r="D303" s="9" t="n">
        <f aca="false">IF(B303&lt;&gt;"",MONTH(B303),0)</f>
        <v>2</v>
      </c>
      <c r="E303" s="306" t="n">
        <f aca="false">AVERAGE(C297:C303)</f>
        <v>26387142.8571429</v>
      </c>
      <c r="F303" s="306" t="n">
        <f aca="false">AVERAGE(C274:C303)</f>
        <v>33970966.6666667</v>
      </c>
    </row>
    <row r="304" customFormat="false" ht="11.25" hidden="false" customHeight="false" outlineLevel="0" collapsed="false">
      <c r="A304" s="199" t="n">
        <v>35850</v>
      </c>
      <c r="B304" s="192" t="n">
        <v>35850</v>
      </c>
      <c r="C304" s="306" t="n">
        <f aca="false">VLOOKUP($B304,data!$A$6:$M$15000,13)</f>
        <v>23711000</v>
      </c>
      <c r="D304" s="9" t="n">
        <f aca="false">IF(B304&lt;&gt;"",MONTH(B304),0)</f>
        <v>2</v>
      </c>
      <c r="E304" s="306" t="n">
        <f aca="false">AVERAGE(C298:C304)</f>
        <v>25681000</v>
      </c>
      <c r="F304" s="306" t="n">
        <f aca="false">AVERAGE(C275:C304)</f>
        <v>33359233.3333333</v>
      </c>
    </row>
    <row r="305" customFormat="false" ht="11.25" hidden="false" customHeight="false" outlineLevel="0" collapsed="false">
      <c r="A305" s="199" t="n">
        <v>35851</v>
      </c>
      <c r="B305" s="192" t="n">
        <v>35851</v>
      </c>
      <c r="C305" s="306" t="n">
        <f aca="false">VLOOKUP($B305,data!$A$6:$M$15000,13)</f>
        <v>22830000</v>
      </c>
      <c r="D305" s="9" t="n">
        <f aca="false">IF(B305&lt;&gt;"",MONTH(B305),0)</f>
        <v>2</v>
      </c>
      <c r="E305" s="306" t="n">
        <f aca="false">AVERAGE(C299:C305)</f>
        <v>24960428.5714286</v>
      </c>
      <c r="F305" s="306" t="n">
        <f aca="false">AVERAGE(C276:C305)</f>
        <v>32726000</v>
      </c>
    </row>
    <row r="306" customFormat="false" ht="11.25" hidden="false" customHeight="false" outlineLevel="0" collapsed="false">
      <c r="A306" s="199" t="n">
        <v>35852</v>
      </c>
      <c r="B306" s="192" t="n">
        <v>35852</v>
      </c>
      <c r="C306" s="306" t="n">
        <f aca="false">VLOOKUP($B306,data!$A$6:$M$15000,13)</f>
        <v>22183000</v>
      </c>
      <c r="D306" s="9" t="n">
        <f aca="false">IF(B306&lt;&gt;"",MONTH(B306),0)</f>
        <v>2</v>
      </c>
      <c r="E306" s="306" t="n">
        <f aca="false">AVERAGE(C300:C306)</f>
        <v>24298000</v>
      </c>
      <c r="F306" s="306" t="n">
        <f aca="false">AVERAGE(C277:C306)</f>
        <v>32082500</v>
      </c>
    </row>
    <row r="307" customFormat="false" ht="11.25" hidden="false" customHeight="false" outlineLevel="0" collapsed="false">
      <c r="A307" s="199" t="n">
        <v>35853</v>
      </c>
      <c r="B307" s="192" t="n">
        <v>35853</v>
      </c>
      <c r="C307" s="306" t="n">
        <f aca="false">VLOOKUP($B307,data!$A$6:$M$15000,13)</f>
        <v>21666000</v>
      </c>
      <c r="D307" s="9" t="n">
        <f aca="false">IF(B307&lt;&gt;"",MONTH(B307),0)</f>
        <v>2</v>
      </c>
      <c r="E307" s="306" t="n">
        <f aca="false">AVERAGE(C301:C307)</f>
        <v>23673142.8571429</v>
      </c>
      <c r="F307" s="306" t="n">
        <f aca="false">AVERAGE(C278:C307)</f>
        <v>31436466.6666667</v>
      </c>
    </row>
    <row r="308" customFormat="false" ht="11.25" hidden="false" customHeight="false" outlineLevel="0" collapsed="false">
      <c r="A308" s="199" t="n">
        <v>35854</v>
      </c>
      <c r="B308" s="192" t="n">
        <v>35854</v>
      </c>
      <c r="C308" s="306" t="n">
        <f aca="false">VLOOKUP($B308,data!$A$6:$M$15000,13)</f>
        <v>21507000</v>
      </c>
      <c r="D308" s="9" t="n">
        <f aca="false">IF(B308&lt;&gt;"",MONTH(B308),0)</f>
        <v>2</v>
      </c>
      <c r="E308" s="306" t="n">
        <f aca="false">AVERAGE(C302:C308)</f>
        <v>23094285.7142857</v>
      </c>
      <c r="F308" s="306" t="n">
        <f aca="false">AVERAGE(C279:C308)</f>
        <v>30796400</v>
      </c>
    </row>
    <row r="309" customFormat="false" ht="11.25" hidden="false" customHeight="false" outlineLevel="0" collapsed="false">
      <c r="A309" s="199" t="n">
        <v>35855</v>
      </c>
      <c r="B309" s="192" t="n">
        <v>35855</v>
      </c>
      <c r="C309" s="306" t="n">
        <f aca="false">VLOOKUP($B309,data!$A$6:$M$15000,13)</f>
        <v>21649000</v>
      </c>
      <c r="D309" s="9" t="n">
        <f aca="false">IF(B309&lt;&gt;"",MONTH(B309),0)</f>
        <v>3</v>
      </c>
      <c r="E309" s="306" t="n">
        <f aca="false">AVERAGE(C303:C309)</f>
        <v>22569000</v>
      </c>
      <c r="F309" s="306" t="n">
        <f aca="false">AVERAGE(C280:C309)</f>
        <v>30171333.3333333</v>
      </c>
    </row>
    <row r="310" customFormat="false" ht="11.25" hidden="false" customHeight="false" outlineLevel="0" collapsed="false">
      <c r="A310" s="199" t="n">
        <v>35856</v>
      </c>
      <c r="B310" s="192" t="n">
        <v>35856</v>
      </c>
      <c r="C310" s="306" t="n">
        <f aca="false">VLOOKUP($B310,data!$A$6:$M$15000,13)</f>
        <v>21584000</v>
      </c>
      <c r="D310" s="9" t="n">
        <f aca="false">IF(B310&lt;&gt;"",MONTH(B310),0)</f>
        <v>3</v>
      </c>
      <c r="E310" s="306" t="n">
        <f aca="false">AVERAGE(C304:C310)</f>
        <v>22161428.5714286</v>
      </c>
      <c r="F310" s="306" t="n">
        <f aca="false">AVERAGE(C281:C310)</f>
        <v>29559666.6666667</v>
      </c>
    </row>
    <row r="311" customFormat="false" ht="11.25" hidden="false" customHeight="false" outlineLevel="0" collapsed="false">
      <c r="A311" s="199" t="n">
        <v>35857</v>
      </c>
      <c r="B311" s="192" t="n">
        <v>35857</v>
      </c>
      <c r="C311" s="306" t="n">
        <f aca="false">VLOOKUP($B311,data!$A$6:$M$15000,13)</f>
        <v>21606000</v>
      </c>
      <c r="D311" s="9" t="n">
        <f aca="false">IF(B311&lt;&gt;"",MONTH(B311),0)</f>
        <v>3</v>
      </c>
      <c r="E311" s="306" t="n">
        <f aca="false">AVERAGE(C305:C311)</f>
        <v>21860714.2857143</v>
      </c>
      <c r="F311" s="306" t="n">
        <f aca="false">AVERAGE(C282:C311)</f>
        <v>28960400</v>
      </c>
    </row>
    <row r="312" customFormat="false" ht="11.25" hidden="false" customHeight="false" outlineLevel="0" collapsed="false">
      <c r="A312" s="199" t="n">
        <v>35858</v>
      </c>
      <c r="B312" s="192" t="n">
        <v>35858</v>
      </c>
      <c r="C312" s="306" t="n">
        <f aca="false">VLOOKUP($B312,data!$A$6:$M$15000,13)</f>
        <v>21563000</v>
      </c>
      <c r="D312" s="9" t="n">
        <f aca="false">IF(B312&lt;&gt;"",MONTH(B312),0)</f>
        <v>3</v>
      </c>
      <c r="E312" s="306" t="n">
        <f aca="false">AVERAGE(C306:C312)</f>
        <v>21679714.2857143</v>
      </c>
      <c r="F312" s="306" t="n">
        <f aca="false">AVERAGE(C283:C312)</f>
        <v>28371166.6666667</v>
      </c>
    </row>
    <row r="313" customFormat="false" ht="11.25" hidden="false" customHeight="false" outlineLevel="0" collapsed="false">
      <c r="A313" s="199" t="n">
        <v>35859</v>
      </c>
      <c r="B313" s="192" t="n">
        <v>35859</v>
      </c>
      <c r="C313" s="306" t="n">
        <f aca="false">VLOOKUP($B313,data!$A$6:$M$15000,13)</f>
        <v>21495000</v>
      </c>
      <c r="D313" s="9" t="n">
        <f aca="false">IF(B313&lt;&gt;"",MONTH(B313),0)</f>
        <v>3</v>
      </c>
      <c r="E313" s="306" t="n">
        <f aca="false">AVERAGE(C307:C313)</f>
        <v>21581428.5714286</v>
      </c>
      <c r="F313" s="306" t="n">
        <f aca="false">AVERAGE(C284:C313)</f>
        <v>27818233.3333333</v>
      </c>
    </row>
    <row r="314" customFormat="false" ht="11.25" hidden="false" customHeight="false" outlineLevel="0" collapsed="false">
      <c r="A314" s="199" t="n">
        <v>35860</v>
      </c>
      <c r="B314" s="192" t="n">
        <v>35860</v>
      </c>
      <c r="C314" s="306" t="n">
        <f aca="false">VLOOKUP($B314,data!$A$6:$M$15000,13)</f>
        <v>21287000</v>
      </c>
      <c r="D314" s="9" t="n">
        <f aca="false">IF(B314&lt;&gt;"",MONTH(B314),0)</f>
        <v>3</v>
      </c>
      <c r="E314" s="306" t="n">
        <f aca="false">AVERAGE(C308:C314)</f>
        <v>21527285.7142857</v>
      </c>
      <c r="F314" s="306" t="n">
        <f aca="false">AVERAGE(C285:C314)</f>
        <v>27286766.6666667</v>
      </c>
    </row>
    <row r="315" customFormat="false" ht="11.25" hidden="false" customHeight="false" outlineLevel="0" collapsed="false">
      <c r="A315" s="199" t="n">
        <v>35861</v>
      </c>
      <c r="B315" s="192" t="n">
        <v>35861</v>
      </c>
      <c r="C315" s="306" t="n">
        <f aca="false">VLOOKUP($B315,data!$A$6:$M$15000,13)</f>
        <v>21111000</v>
      </c>
      <c r="D315" s="9" t="n">
        <f aca="false">IF(B315&lt;&gt;"",MONTH(B315),0)</f>
        <v>3</v>
      </c>
      <c r="E315" s="306" t="n">
        <f aca="false">AVERAGE(C309:C315)</f>
        <v>21470714.2857143</v>
      </c>
      <c r="F315" s="306" t="n">
        <f aca="false">AVERAGE(C286:C315)</f>
        <v>26779433.3333333</v>
      </c>
    </row>
    <row r="316" customFormat="false" ht="11.25" hidden="false" customHeight="false" outlineLevel="0" collapsed="false">
      <c r="A316" s="199" t="n">
        <v>35862</v>
      </c>
      <c r="B316" s="192" t="n">
        <v>35862</v>
      </c>
      <c r="C316" s="306" t="n">
        <f aca="false">VLOOKUP($B316,data!$A$6:$M$15000,13)</f>
        <v>21244000</v>
      </c>
      <c r="D316" s="9" t="n">
        <f aca="false">IF(B316&lt;&gt;"",MONTH(B316),0)</f>
        <v>3</v>
      </c>
      <c r="E316" s="306" t="n">
        <f aca="false">AVERAGE(C310:C316)</f>
        <v>21412857.1428571</v>
      </c>
      <c r="F316" s="306" t="n">
        <f aca="false">AVERAGE(C287:C316)</f>
        <v>26305766.6666667</v>
      </c>
    </row>
    <row r="317" customFormat="false" ht="11.25" hidden="false" customHeight="false" outlineLevel="0" collapsed="false">
      <c r="A317" s="199" t="n">
        <v>35863</v>
      </c>
      <c r="B317" s="192" t="n">
        <v>35863</v>
      </c>
      <c r="C317" s="306" t="n">
        <f aca="false">VLOOKUP($B317,data!$A$6:$M$15000,13)</f>
        <v>21203000</v>
      </c>
      <c r="D317" s="9" t="n">
        <f aca="false">IF(B317&lt;&gt;"",MONTH(B317),0)</f>
        <v>3</v>
      </c>
      <c r="E317" s="306" t="n">
        <f aca="false">AVERAGE(C311:C317)</f>
        <v>21358428.5714286</v>
      </c>
      <c r="F317" s="306" t="n">
        <f aca="false">AVERAGE(C288:C317)</f>
        <v>25848433.3333333</v>
      </c>
    </row>
    <row r="318" customFormat="false" ht="11.25" hidden="false" customHeight="false" outlineLevel="0" collapsed="false">
      <c r="A318" s="199" t="n">
        <v>35864</v>
      </c>
      <c r="B318" s="192" t="n">
        <v>35864</v>
      </c>
      <c r="C318" s="306" t="n">
        <f aca="false">VLOOKUP($B318,data!$A$6:$M$15000,13)</f>
        <v>21409000</v>
      </c>
      <c r="D318" s="9" t="n">
        <f aca="false">IF(B318&lt;&gt;"",MONTH(B318),0)</f>
        <v>3</v>
      </c>
      <c r="E318" s="306" t="n">
        <f aca="false">AVERAGE(C312:C318)</f>
        <v>21330285.7142857</v>
      </c>
      <c r="F318" s="306" t="n">
        <f aca="false">AVERAGE(C289:C318)</f>
        <v>25412833.3333333</v>
      </c>
    </row>
    <row r="319" customFormat="false" ht="11.25" hidden="false" customHeight="false" outlineLevel="0" collapsed="false">
      <c r="A319" s="199" t="n">
        <v>35865</v>
      </c>
      <c r="B319" s="192" t="n">
        <v>35865</v>
      </c>
      <c r="C319" s="306" t="n">
        <f aca="false">VLOOKUP($B319,data!$A$6:$M$15000,13)</f>
        <v>21637000</v>
      </c>
      <c r="D319" s="9" t="n">
        <f aca="false">IF(B319&lt;&gt;"",MONTH(B319),0)</f>
        <v>3</v>
      </c>
      <c r="E319" s="306" t="n">
        <f aca="false">AVERAGE(C313:C319)</f>
        <v>21340857.1428571</v>
      </c>
      <c r="F319" s="306" t="n">
        <f aca="false">AVERAGE(C290:C319)</f>
        <v>25016300</v>
      </c>
    </row>
    <row r="320" customFormat="false" ht="11.25" hidden="false" customHeight="false" outlineLevel="0" collapsed="false">
      <c r="A320" s="199" t="n">
        <v>35866</v>
      </c>
      <c r="B320" s="192" t="n">
        <v>35866</v>
      </c>
      <c r="C320" s="306" t="n">
        <f aca="false">VLOOKUP($B320,data!$A$6:$M$15000,13)</f>
        <v>21798000</v>
      </c>
      <c r="D320" s="9" t="n">
        <f aca="false">IF(B320&lt;&gt;"",MONTH(B320),0)</f>
        <v>3</v>
      </c>
      <c r="E320" s="306" t="n">
        <f aca="false">AVERAGE(C314:C320)</f>
        <v>21384142.8571429</v>
      </c>
      <c r="F320" s="306" t="n">
        <f aca="false">AVERAGE(C291:C320)</f>
        <v>24650966.6666667</v>
      </c>
    </row>
    <row r="321" customFormat="false" ht="11.25" hidden="false" customHeight="false" outlineLevel="0" collapsed="false">
      <c r="A321" s="199" t="n">
        <v>35867</v>
      </c>
      <c r="B321" s="192" t="n">
        <v>35867</v>
      </c>
      <c r="C321" s="306" t="n">
        <f aca="false">VLOOKUP($B321,data!$A$6:$M$15000,13)</f>
        <v>21858000</v>
      </c>
      <c r="D321" s="9" t="n">
        <f aca="false">IF(B321&lt;&gt;"",MONTH(B321),0)</f>
        <v>3</v>
      </c>
      <c r="E321" s="306" t="n">
        <f aca="false">AVERAGE(C315:C321)</f>
        <v>21465714.2857143</v>
      </c>
      <c r="F321" s="306" t="n">
        <f aca="false">AVERAGE(C292:C321)</f>
        <v>24307233.3333333</v>
      </c>
    </row>
    <row r="322" customFormat="false" ht="11.25" hidden="false" customHeight="false" outlineLevel="0" collapsed="false">
      <c r="A322" s="199" t="n">
        <v>35868</v>
      </c>
      <c r="B322" s="192" t="n">
        <v>35868</v>
      </c>
      <c r="C322" s="306" t="n">
        <f aca="false">VLOOKUP($B322,data!$A$6:$M$15000,13)</f>
        <v>22012000</v>
      </c>
      <c r="D322" s="9" t="n">
        <f aca="false">IF(B322&lt;&gt;"",MONTH(B322),0)</f>
        <v>3</v>
      </c>
      <c r="E322" s="306" t="n">
        <f aca="false">AVERAGE(C316:C322)</f>
        <v>21594428.5714286</v>
      </c>
      <c r="F322" s="306" t="n">
        <f aca="false">AVERAGE(C293:C322)</f>
        <v>23990133.3333333</v>
      </c>
    </row>
    <row r="323" customFormat="false" ht="11.25" hidden="false" customHeight="false" outlineLevel="0" collapsed="false">
      <c r="A323" s="199" t="n">
        <v>35869</v>
      </c>
      <c r="B323" s="192" t="n">
        <v>35869</v>
      </c>
      <c r="C323" s="306" t="n">
        <f aca="false">VLOOKUP($B323,data!$A$6:$M$15000,13)</f>
        <v>22204000</v>
      </c>
      <c r="D323" s="9" t="n">
        <f aca="false">IF(B323&lt;&gt;"",MONTH(B323),0)</f>
        <v>3</v>
      </c>
      <c r="E323" s="306" t="n">
        <f aca="false">AVERAGE(C317:C323)</f>
        <v>21731571.4285714</v>
      </c>
      <c r="F323" s="306" t="n">
        <f aca="false">AVERAGE(C294:C323)</f>
        <v>23689666.6666667</v>
      </c>
    </row>
    <row r="324" customFormat="false" ht="11.25" hidden="false" customHeight="false" outlineLevel="0" collapsed="false">
      <c r="A324" s="199" t="n">
        <v>35870</v>
      </c>
      <c r="B324" s="192" t="n">
        <v>35870</v>
      </c>
      <c r="C324" s="306" t="n">
        <f aca="false">VLOOKUP($B324,data!$A$6:$M$15000,13)</f>
        <v>22248000</v>
      </c>
      <c r="D324" s="9" t="n">
        <f aca="false">IF(B324&lt;&gt;"",MONTH(B324),0)</f>
        <v>3</v>
      </c>
      <c r="E324" s="306" t="n">
        <f aca="false">AVERAGE(C318:C324)</f>
        <v>21880857.1428571</v>
      </c>
      <c r="F324" s="306" t="n">
        <f aca="false">AVERAGE(C295:C324)</f>
        <v>23406300</v>
      </c>
    </row>
    <row r="325" customFormat="false" ht="11.25" hidden="false" customHeight="false" outlineLevel="0" collapsed="false">
      <c r="A325" s="199" t="n">
        <v>35871</v>
      </c>
      <c r="B325" s="192" t="n">
        <v>35871</v>
      </c>
      <c r="C325" s="306" t="n">
        <f aca="false">VLOOKUP($B325,data!$A$6:$M$15000,13)</f>
        <v>22414000</v>
      </c>
      <c r="D325" s="9" t="n">
        <f aca="false">IF(B325&lt;&gt;"",MONTH(B325),0)</f>
        <v>3</v>
      </c>
      <c r="E325" s="306" t="n">
        <f aca="false">AVERAGE(C319:C325)</f>
        <v>22024428.5714286</v>
      </c>
      <c r="F325" s="306" t="n">
        <f aca="false">AVERAGE(C296:C325)</f>
        <v>23145333.3333333</v>
      </c>
    </row>
    <row r="326" customFormat="false" ht="11.25" hidden="false" customHeight="false" outlineLevel="0" collapsed="false">
      <c r="A326" s="199" t="n">
        <v>35872</v>
      </c>
      <c r="B326" s="192" t="n">
        <v>35872</v>
      </c>
      <c r="C326" s="306" t="n">
        <f aca="false">VLOOKUP($B326,data!$A$6:$M$15000,13)</f>
        <v>22704000</v>
      </c>
      <c r="D326" s="9" t="n">
        <f aca="false">IF(B326&lt;&gt;"",MONTH(B326),0)</f>
        <v>3</v>
      </c>
      <c r="E326" s="306" t="n">
        <f aca="false">AVERAGE(C320:C326)</f>
        <v>22176857.1428571</v>
      </c>
      <c r="F326" s="306" t="n">
        <f aca="false">AVERAGE(C297:C326)</f>
        <v>22921100</v>
      </c>
    </row>
    <row r="327" customFormat="false" ht="11.25" hidden="false" customHeight="false" outlineLevel="0" collapsed="false">
      <c r="A327" s="199" t="n">
        <v>35873</v>
      </c>
      <c r="B327" s="192" t="n">
        <v>35873</v>
      </c>
      <c r="C327" s="306" t="n">
        <f aca="false">VLOOKUP($B327,data!$A$6:$M$15000,13)</f>
        <v>22961000</v>
      </c>
      <c r="D327" s="9" t="n">
        <f aca="false">IF(B327&lt;&gt;"",MONTH(B327),0)</f>
        <v>3</v>
      </c>
      <c r="E327" s="306" t="n">
        <f aca="false">AVERAGE(C321:C327)</f>
        <v>22343000</v>
      </c>
      <c r="F327" s="306" t="n">
        <f aca="false">AVERAGE(C298:C327)</f>
        <v>22731333.3333333</v>
      </c>
    </row>
    <row r="328" customFormat="false" ht="11.25" hidden="false" customHeight="false" outlineLevel="0" collapsed="false">
      <c r="A328" s="199" t="n">
        <v>35874</v>
      </c>
      <c r="B328" s="192" t="n">
        <v>35874</v>
      </c>
      <c r="C328" s="306" t="n">
        <f aca="false">VLOOKUP($B328,data!$A$6:$M$15000,13)</f>
        <v>23304000</v>
      </c>
      <c r="D328" s="9" t="n">
        <f aca="false">IF(B328&lt;&gt;"",MONTH(B328),0)</f>
        <v>3</v>
      </c>
      <c r="E328" s="306" t="n">
        <f aca="false">AVERAGE(C322:C328)</f>
        <v>22549571.4285714</v>
      </c>
      <c r="F328" s="306" t="n">
        <f aca="false">AVERAGE(C299:C328)</f>
        <v>22579000</v>
      </c>
    </row>
    <row r="329" customFormat="false" ht="11.25" hidden="false" customHeight="false" outlineLevel="0" collapsed="false">
      <c r="A329" s="199" t="n">
        <v>35875</v>
      </c>
      <c r="B329" s="192" t="n">
        <v>35875</v>
      </c>
      <c r="C329" s="306" t="n">
        <f aca="false">VLOOKUP($B329,data!$A$6:$M$15000,13)</f>
        <v>23838000</v>
      </c>
      <c r="D329" s="9" t="n">
        <f aca="false">IF(B329&lt;&gt;"",MONTH(B329),0)</f>
        <v>3</v>
      </c>
      <c r="E329" s="306" t="n">
        <f aca="false">AVERAGE(C323:C329)</f>
        <v>22810428.5714286</v>
      </c>
      <c r="F329" s="306" t="n">
        <f aca="false">AVERAGE(C300:C329)</f>
        <v>22479600</v>
      </c>
    </row>
    <row r="330" customFormat="false" ht="11.25" hidden="false" customHeight="false" outlineLevel="0" collapsed="false">
      <c r="A330" s="199" t="n">
        <v>35876</v>
      </c>
      <c r="B330" s="192" t="n">
        <v>35876</v>
      </c>
      <c r="C330" s="306" t="n">
        <f aca="false">VLOOKUP($B330,data!$A$6:$M$15000,13)</f>
        <v>24361000</v>
      </c>
      <c r="D330" s="9" t="n">
        <f aca="false">IF(B330&lt;&gt;"",MONTH(B330),0)</f>
        <v>3</v>
      </c>
      <c r="E330" s="306" t="n">
        <f aca="false">AVERAGE(C324:C330)</f>
        <v>23118571.4285714</v>
      </c>
      <c r="F330" s="306" t="n">
        <f aca="false">AVERAGE(C301:C330)</f>
        <v>22423633.3333333</v>
      </c>
    </row>
    <row r="331" customFormat="false" ht="11.25" hidden="false" customHeight="false" outlineLevel="0" collapsed="false">
      <c r="A331" s="199" t="n">
        <v>35877</v>
      </c>
      <c r="B331" s="192" t="n">
        <v>35877</v>
      </c>
      <c r="C331" s="306" t="n">
        <f aca="false">VLOOKUP($B331,data!$A$6:$M$15000,13)</f>
        <v>24671000</v>
      </c>
      <c r="D331" s="9" t="n">
        <f aca="false">IF(B331&lt;&gt;"",MONTH(B331),0)</f>
        <v>3</v>
      </c>
      <c r="E331" s="306" t="n">
        <f aca="false">AVERAGE(C325:C331)</f>
        <v>23464714.2857143</v>
      </c>
      <c r="F331" s="306" t="n">
        <f aca="false">AVERAGE(C302:C331)</f>
        <v>22394033.3333333</v>
      </c>
    </row>
    <row r="332" customFormat="false" ht="11.25" hidden="false" customHeight="false" outlineLevel="0" collapsed="false">
      <c r="A332" s="199" t="n">
        <v>35878</v>
      </c>
      <c r="B332" s="192" t="n">
        <v>35878</v>
      </c>
      <c r="C332" s="306" t="n">
        <f aca="false">VLOOKUP($B332,data!$A$6:$M$15000,13)</f>
        <v>24965000</v>
      </c>
      <c r="D332" s="9" t="n">
        <f aca="false">IF(B332&lt;&gt;"",MONTH(B332),0)</f>
        <v>3</v>
      </c>
      <c r="E332" s="306" t="n">
        <f aca="false">AVERAGE(C326:C332)</f>
        <v>23829142.8571429</v>
      </c>
      <c r="F332" s="306" t="n">
        <f aca="false">AVERAGE(C303:C332)</f>
        <v>22382000</v>
      </c>
    </row>
    <row r="333" customFormat="false" ht="11.25" hidden="false" customHeight="false" outlineLevel="0" collapsed="false">
      <c r="A333" s="199" t="n">
        <v>35879</v>
      </c>
      <c r="B333" s="192" t="n">
        <v>35879</v>
      </c>
      <c r="C333" s="306" t="n">
        <f aca="false">VLOOKUP($B333,data!$A$6:$M$15000,13)</f>
        <v>24729000</v>
      </c>
      <c r="D333" s="9" t="n">
        <f aca="false">IF(B333&lt;&gt;"",MONTH(B333),0)</f>
        <v>3</v>
      </c>
      <c r="E333" s="306" t="n">
        <f aca="false">AVERAGE(C327:C333)</f>
        <v>24118428.5714286</v>
      </c>
      <c r="F333" s="306" t="n">
        <f aca="false">AVERAGE(C304:C333)</f>
        <v>22391733.3333333</v>
      </c>
    </row>
    <row r="334" customFormat="false" ht="11.25" hidden="false" customHeight="false" outlineLevel="0" collapsed="false">
      <c r="A334" s="199" t="n">
        <v>35880</v>
      </c>
      <c r="B334" s="192" t="n">
        <v>35880</v>
      </c>
      <c r="C334" s="306" t="n">
        <f aca="false">VLOOKUP($B334,data!$A$6:$M$15000,13)</f>
        <v>24988000</v>
      </c>
      <c r="D334" s="9" t="n">
        <f aca="false">IF(B334&lt;&gt;"",MONTH(B334),0)</f>
        <v>3</v>
      </c>
      <c r="E334" s="306" t="n">
        <f aca="false">AVERAGE(C328:C334)</f>
        <v>24408000</v>
      </c>
      <c r="F334" s="306" t="n">
        <f aca="false">AVERAGE(C305:C334)</f>
        <v>22434300</v>
      </c>
    </row>
    <row r="335" customFormat="false" ht="11.25" hidden="false" customHeight="false" outlineLevel="0" collapsed="false">
      <c r="A335" s="199" t="n">
        <v>35881</v>
      </c>
      <c r="B335" s="192" t="n">
        <v>35881</v>
      </c>
      <c r="C335" s="306" t="n">
        <f aca="false">VLOOKUP($B335,data!$A$6:$M$15000,13)</f>
        <v>24957000</v>
      </c>
      <c r="D335" s="9" t="n">
        <f aca="false">IF(B335&lt;&gt;"",MONTH(B335),0)</f>
        <v>3</v>
      </c>
      <c r="E335" s="306" t="n">
        <f aca="false">AVERAGE(C329:C335)</f>
        <v>24644142.8571429</v>
      </c>
      <c r="F335" s="306" t="n">
        <f aca="false">AVERAGE(C306:C335)</f>
        <v>22505200</v>
      </c>
    </row>
    <row r="336" customFormat="false" ht="11.25" hidden="false" customHeight="false" outlineLevel="0" collapsed="false">
      <c r="A336" s="199" t="n">
        <v>35882</v>
      </c>
      <c r="B336" s="192" t="n">
        <v>35882</v>
      </c>
      <c r="C336" s="306" t="n">
        <f aca="false">VLOOKUP($B336,data!$A$6:$M$15000,13)</f>
        <v>24531000</v>
      </c>
      <c r="D336" s="9" t="n">
        <f aca="false">IF(B336&lt;&gt;"",MONTH(B336),0)</f>
        <v>3</v>
      </c>
      <c r="E336" s="306" t="n">
        <f aca="false">AVERAGE(C330:C336)</f>
        <v>24743142.8571429</v>
      </c>
      <c r="F336" s="306" t="n">
        <f aca="false">AVERAGE(C307:C336)</f>
        <v>22583466.6666667</v>
      </c>
    </row>
    <row r="337" customFormat="false" ht="11.25" hidden="false" customHeight="false" outlineLevel="0" collapsed="false">
      <c r="A337" s="199" t="n">
        <v>35883</v>
      </c>
      <c r="B337" s="192" t="n">
        <v>35883</v>
      </c>
      <c r="C337" s="306" t="n">
        <f aca="false">VLOOKUP($B337,data!$A$6:$M$15000,13)</f>
        <v>24207000</v>
      </c>
      <c r="D337" s="9" t="n">
        <f aca="false">IF(B337&lt;&gt;"",MONTH(B337),0)</f>
        <v>3</v>
      </c>
      <c r="E337" s="306" t="n">
        <f aca="false">AVERAGE(C331:C337)</f>
        <v>24721142.8571429</v>
      </c>
      <c r="F337" s="306" t="n">
        <f aca="false">AVERAGE(C308:C337)</f>
        <v>22668166.6666667</v>
      </c>
    </row>
    <row r="338" customFormat="false" ht="11.25" hidden="false" customHeight="false" outlineLevel="0" collapsed="false">
      <c r="A338" s="199" t="n">
        <v>35884</v>
      </c>
      <c r="B338" s="192" t="n">
        <v>35884</v>
      </c>
      <c r="C338" s="306" t="n">
        <f aca="false">VLOOKUP($B338,data!$A$6:$M$15000,13)</f>
        <v>23962000</v>
      </c>
      <c r="D338" s="9" t="n">
        <f aca="false">IF(B338&lt;&gt;"",MONTH(B338),0)</f>
        <v>3</v>
      </c>
      <c r="E338" s="306" t="n">
        <f aca="false">AVERAGE(C332:C338)</f>
        <v>24619857.1428571</v>
      </c>
      <c r="F338" s="306" t="n">
        <f aca="false">AVERAGE(C309:C338)</f>
        <v>22750000</v>
      </c>
    </row>
    <row r="339" customFormat="false" ht="11.25" hidden="false" customHeight="false" outlineLevel="0" collapsed="false">
      <c r="A339" s="199" t="n">
        <v>35885</v>
      </c>
      <c r="B339" s="192" t="n">
        <v>35885</v>
      </c>
      <c r="C339" s="306" t="n">
        <f aca="false">VLOOKUP($B339,data!$A$6:$M$15000,13)</f>
        <v>23218000</v>
      </c>
      <c r="D339" s="9" t="n">
        <f aca="false">IF(B339&lt;&gt;"",MONTH(B339),0)</f>
        <v>3</v>
      </c>
      <c r="E339" s="306" t="n">
        <f aca="false">AVERAGE(C333:C339)</f>
        <v>24370285.7142857</v>
      </c>
      <c r="F339" s="306" t="n">
        <f aca="false">AVERAGE(C310:C339)</f>
        <v>22802300</v>
      </c>
    </row>
    <row r="340" customFormat="false" ht="11.25" hidden="false" customHeight="false" outlineLevel="0" collapsed="false">
      <c r="A340" s="199" t="n">
        <v>35886</v>
      </c>
      <c r="B340" s="192" t="n">
        <v>35886</v>
      </c>
      <c r="C340" s="306" t="n">
        <f aca="false">VLOOKUP($B340,data!$A$6:$M$15000,13)</f>
        <v>22243000</v>
      </c>
      <c r="D340" s="9" t="n">
        <f aca="false">IF(B340&lt;&gt;"",MONTH(B340),0)</f>
        <v>4</v>
      </c>
      <c r="E340" s="306" t="n">
        <f aca="false">AVERAGE(C334:C340)</f>
        <v>24015142.8571429</v>
      </c>
      <c r="F340" s="306" t="n">
        <f aca="false">AVERAGE(C311:C340)</f>
        <v>22824266.6666667</v>
      </c>
    </row>
    <row r="341" customFormat="false" ht="11.25" hidden="false" customHeight="false" outlineLevel="0" collapsed="false">
      <c r="A341" s="199" t="n">
        <v>35887</v>
      </c>
      <c r="B341" s="192" t="n">
        <v>35887</v>
      </c>
      <c r="C341" s="306" t="n">
        <f aca="false">VLOOKUP($B341,data!$A$6:$M$15000,13)</f>
        <v>21730000</v>
      </c>
      <c r="D341" s="9" t="n">
        <f aca="false">IF(B341&lt;&gt;"",MONTH(B341),0)</f>
        <v>4</v>
      </c>
      <c r="E341" s="306" t="n">
        <f aca="false">AVERAGE(C335:C341)</f>
        <v>23549714.2857143</v>
      </c>
      <c r="F341" s="306" t="n">
        <f aca="false">AVERAGE(C312:C341)</f>
        <v>22828400</v>
      </c>
    </row>
    <row r="342" customFormat="false" ht="11.25" hidden="false" customHeight="false" outlineLevel="0" collapsed="false">
      <c r="A342" s="199" t="n">
        <v>35888</v>
      </c>
      <c r="B342" s="192" t="n">
        <v>35888</v>
      </c>
      <c r="C342" s="306" t="n">
        <f aca="false">VLOOKUP($B342,data!$A$6:$M$15000,13)</f>
        <v>21256000</v>
      </c>
      <c r="D342" s="9" t="n">
        <f aca="false">IF(B342&lt;&gt;"",MONTH(B342),0)</f>
        <v>4</v>
      </c>
      <c r="E342" s="306" t="n">
        <f aca="false">AVERAGE(C336:C342)</f>
        <v>23021000</v>
      </c>
      <c r="F342" s="306" t="n">
        <f aca="false">AVERAGE(C313:C342)</f>
        <v>22818166.6666667</v>
      </c>
    </row>
    <row r="343" customFormat="false" ht="11.25" hidden="false" customHeight="false" outlineLevel="0" collapsed="false">
      <c r="A343" s="199" t="n">
        <v>35889</v>
      </c>
      <c r="B343" s="192" t="n">
        <v>35889</v>
      </c>
      <c r="C343" s="306" t="n">
        <f aca="false">VLOOKUP($B343,data!$A$6:$M$15000,13)</f>
        <v>20935000</v>
      </c>
      <c r="D343" s="9" t="n">
        <f aca="false">IF(B343&lt;&gt;"",MONTH(B343),0)</f>
        <v>4</v>
      </c>
      <c r="E343" s="306" t="n">
        <f aca="false">AVERAGE(C337:C343)</f>
        <v>22507285.7142857</v>
      </c>
      <c r="F343" s="306" t="n">
        <f aca="false">AVERAGE(C314:C343)</f>
        <v>22799500</v>
      </c>
    </row>
    <row r="344" customFormat="false" ht="11.25" hidden="false" customHeight="false" outlineLevel="0" collapsed="false">
      <c r="A344" s="199" t="n">
        <v>35890</v>
      </c>
      <c r="B344" s="192" t="n">
        <v>35890</v>
      </c>
      <c r="C344" s="306" t="n">
        <f aca="false">VLOOKUP($B344,data!$A$6:$M$15000,13)</f>
        <v>20971000</v>
      </c>
      <c r="D344" s="9" t="n">
        <f aca="false">IF(B344&lt;&gt;"",MONTH(B344),0)</f>
        <v>4</v>
      </c>
      <c r="E344" s="306" t="n">
        <f aca="false">AVERAGE(C338:C344)</f>
        <v>22045000</v>
      </c>
      <c r="F344" s="306" t="n">
        <f aca="false">AVERAGE(C315:C344)</f>
        <v>22788966.6666667</v>
      </c>
    </row>
    <row r="345" customFormat="false" ht="11.25" hidden="false" customHeight="false" outlineLevel="0" collapsed="false">
      <c r="A345" s="199" t="n">
        <v>35891</v>
      </c>
      <c r="B345" s="192" t="n">
        <v>35891</v>
      </c>
      <c r="C345" s="306" t="n">
        <f aca="false">VLOOKUP($B345,data!$A$6:$M$15000,13)</f>
        <v>20712000</v>
      </c>
      <c r="D345" s="9" t="n">
        <f aca="false">IF(B345&lt;&gt;"",MONTH(B345),0)</f>
        <v>4</v>
      </c>
      <c r="E345" s="306" t="n">
        <f aca="false">AVERAGE(C339:C345)</f>
        <v>21580714.2857143</v>
      </c>
      <c r="F345" s="306" t="n">
        <f aca="false">AVERAGE(C316:C345)</f>
        <v>22775666.6666667</v>
      </c>
    </row>
    <row r="346" customFormat="false" ht="11.25" hidden="false" customHeight="false" outlineLevel="0" collapsed="false">
      <c r="A346" s="199" t="n">
        <v>35892</v>
      </c>
      <c r="B346" s="192" t="n">
        <v>35892</v>
      </c>
      <c r="C346" s="306" t="n">
        <f aca="false">VLOOKUP($B346,data!$A$6:$M$15000,13)</f>
        <v>20610000</v>
      </c>
      <c r="D346" s="9" t="n">
        <f aca="false">IF(B346&lt;&gt;"",MONTH(B346),0)</f>
        <v>4</v>
      </c>
      <c r="E346" s="306" t="n">
        <f aca="false">AVERAGE(C340:C346)</f>
        <v>21208142.8571429</v>
      </c>
      <c r="F346" s="306" t="n">
        <f aca="false">AVERAGE(C317:C346)</f>
        <v>22754533.3333333</v>
      </c>
    </row>
    <row r="347" customFormat="false" ht="11.25" hidden="false" customHeight="false" outlineLevel="0" collapsed="false">
      <c r="A347" s="199" t="n">
        <v>35893</v>
      </c>
      <c r="B347" s="192" t="n">
        <v>35893</v>
      </c>
      <c r="C347" s="306" t="n">
        <f aca="false">VLOOKUP($B347,data!$A$6:$M$15000,13)</f>
        <v>20585000</v>
      </c>
      <c r="D347" s="9" t="n">
        <f aca="false">IF(B347&lt;&gt;"",MONTH(B347),0)</f>
        <v>4</v>
      </c>
      <c r="E347" s="306" t="n">
        <f aca="false">AVERAGE(C341:C347)</f>
        <v>20971285.7142857</v>
      </c>
      <c r="F347" s="306" t="n">
        <f aca="false">AVERAGE(C318:C347)</f>
        <v>22733933.3333333</v>
      </c>
    </row>
    <row r="348" customFormat="false" ht="11.25" hidden="false" customHeight="false" outlineLevel="0" collapsed="false">
      <c r="A348" s="199" t="n">
        <v>35894</v>
      </c>
      <c r="B348" s="192" t="n">
        <v>35894</v>
      </c>
      <c r="C348" s="306" t="n">
        <f aca="false">VLOOKUP($B348,data!$A$6:$M$15000,13)</f>
        <v>20663000</v>
      </c>
      <c r="D348" s="9" t="n">
        <f aca="false">IF(B348&lt;&gt;"",MONTH(B348),0)</f>
        <v>4</v>
      </c>
      <c r="E348" s="306" t="n">
        <f aca="false">AVERAGE(C342:C348)</f>
        <v>20818857.1428571</v>
      </c>
      <c r="F348" s="306" t="n">
        <f aca="false">AVERAGE(C319:C348)</f>
        <v>22709066.6666667</v>
      </c>
    </row>
    <row r="349" customFormat="false" ht="11.25" hidden="false" customHeight="false" outlineLevel="0" collapsed="false">
      <c r="A349" s="199" t="n">
        <v>35895</v>
      </c>
      <c r="B349" s="192" t="n">
        <v>35895</v>
      </c>
      <c r="C349" s="306" t="n">
        <f aca="false">VLOOKUP($B349,data!$A$6:$M$15000,13)</f>
        <v>20983000</v>
      </c>
      <c r="D349" s="9" t="n">
        <f aca="false">IF(B349&lt;&gt;"",MONTH(B349),0)</f>
        <v>4</v>
      </c>
      <c r="E349" s="306" t="n">
        <f aca="false">AVERAGE(C343:C349)</f>
        <v>20779857.1428571</v>
      </c>
      <c r="F349" s="306" t="n">
        <f aca="false">AVERAGE(C320:C349)</f>
        <v>22687266.6666667</v>
      </c>
    </row>
    <row r="350" customFormat="false" ht="11.25" hidden="false" customHeight="false" outlineLevel="0" collapsed="false">
      <c r="A350" s="199" t="n">
        <v>35896</v>
      </c>
      <c r="B350" s="192" t="n">
        <v>35896</v>
      </c>
      <c r="C350" s="306" t="n">
        <f aca="false">VLOOKUP($B350,data!$A$6:$M$15000,13)</f>
        <v>20957000</v>
      </c>
      <c r="D350" s="9" t="n">
        <f aca="false">IF(B350&lt;&gt;"",MONTH(B350),0)</f>
        <v>4</v>
      </c>
      <c r="E350" s="306" t="n">
        <f aca="false">AVERAGE(C344:C350)</f>
        <v>20783000</v>
      </c>
      <c r="F350" s="306" t="n">
        <f aca="false">AVERAGE(C321:C350)</f>
        <v>22659233.3333333</v>
      </c>
    </row>
    <row r="351" customFormat="false" ht="11.25" hidden="false" customHeight="false" outlineLevel="0" collapsed="false">
      <c r="A351" s="199" t="n">
        <v>35897</v>
      </c>
      <c r="B351" s="192" t="n">
        <v>35897</v>
      </c>
      <c r="C351" s="306" t="n">
        <f aca="false">VLOOKUP($B351,data!$A$6:$M$15000,13)</f>
        <v>21244000</v>
      </c>
      <c r="D351" s="9" t="n">
        <f aca="false">IF(B351&lt;&gt;"",MONTH(B351),0)</f>
        <v>4</v>
      </c>
      <c r="E351" s="306" t="n">
        <f aca="false">AVERAGE(C345:C351)</f>
        <v>20822000</v>
      </c>
      <c r="F351" s="306" t="n">
        <f aca="false">AVERAGE(C322:C351)</f>
        <v>22638766.6666667</v>
      </c>
    </row>
    <row r="352" customFormat="false" ht="11.25" hidden="false" customHeight="false" outlineLevel="0" collapsed="false">
      <c r="A352" s="199" t="n">
        <v>35898</v>
      </c>
      <c r="B352" s="192" t="n">
        <v>35898</v>
      </c>
      <c r="C352" s="306" t="n">
        <f aca="false">VLOOKUP($B352,data!$A$6:$M$15000,13)</f>
        <v>20807000</v>
      </c>
      <c r="D352" s="9" t="n">
        <f aca="false">IF(B352&lt;&gt;"",MONTH(B352),0)</f>
        <v>4</v>
      </c>
      <c r="E352" s="306" t="n">
        <f aca="false">AVERAGE(C346:C352)</f>
        <v>20835571.4285714</v>
      </c>
      <c r="F352" s="306" t="n">
        <f aca="false">AVERAGE(C323:C352)</f>
        <v>22598600</v>
      </c>
    </row>
    <row r="353" customFormat="false" ht="11.25" hidden="false" customHeight="false" outlineLevel="0" collapsed="false">
      <c r="A353" s="199" t="n">
        <v>35899</v>
      </c>
      <c r="B353" s="192" t="n">
        <v>35899</v>
      </c>
      <c r="C353" s="306" t="n">
        <f aca="false">VLOOKUP($B353,data!$A$6:$M$15000,13)</f>
        <v>20453000</v>
      </c>
      <c r="D353" s="9" t="n">
        <f aca="false">IF(B353&lt;&gt;"",MONTH(B353),0)</f>
        <v>4</v>
      </c>
      <c r="E353" s="306" t="n">
        <f aca="false">AVERAGE(C347:C353)</f>
        <v>20813142.8571429</v>
      </c>
      <c r="F353" s="306" t="n">
        <f aca="false">AVERAGE(C324:C353)</f>
        <v>22540233.3333333</v>
      </c>
    </row>
    <row r="354" customFormat="false" ht="11.25" hidden="false" customHeight="false" outlineLevel="0" collapsed="false">
      <c r="A354" s="199" t="n">
        <v>35900</v>
      </c>
      <c r="B354" s="192" t="n">
        <v>35900</v>
      </c>
      <c r="C354" s="306" t="n">
        <f aca="false">VLOOKUP($B354,data!$A$6:$M$15000,13)</f>
        <v>20066000</v>
      </c>
      <c r="D354" s="9" t="n">
        <f aca="false">IF(B354&lt;&gt;"",MONTH(B354),0)</f>
        <v>4</v>
      </c>
      <c r="E354" s="306" t="n">
        <f aca="false">AVERAGE(C348:C354)</f>
        <v>20739000</v>
      </c>
      <c r="F354" s="306" t="n">
        <f aca="false">AVERAGE(C325:C354)</f>
        <v>22467500</v>
      </c>
    </row>
    <row r="355" customFormat="false" ht="11.25" hidden="false" customHeight="false" outlineLevel="0" collapsed="false">
      <c r="A355" s="199" t="n">
        <v>35901</v>
      </c>
      <c r="B355" s="192" t="n">
        <v>35901</v>
      </c>
      <c r="C355" s="306" t="n">
        <f aca="false">VLOOKUP($B355,data!$A$6:$M$15000,13)</f>
        <v>19748000</v>
      </c>
      <c r="D355" s="9" t="n">
        <f aca="false">IF(B355&lt;&gt;"",MONTH(B355),0)</f>
        <v>4</v>
      </c>
      <c r="E355" s="306" t="n">
        <f aca="false">AVERAGE(C349:C355)</f>
        <v>20608285.7142857</v>
      </c>
      <c r="F355" s="306" t="n">
        <f aca="false">AVERAGE(C326:C355)</f>
        <v>22378633.3333333</v>
      </c>
    </row>
    <row r="356" customFormat="false" ht="11.25" hidden="false" customHeight="false" outlineLevel="0" collapsed="false">
      <c r="A356" s="199" t="n">
        <v>35902</v>
      </c>
      <c r="B356" s="192" t="n">
        <v>35902</v>
      </c>
      <c r="C356" s="306" t="n">
        <f aca="false">VLOOKUP($B356,data!$A$6:$M$15000,13)</f>
        <v>19809000</v>
      </c>
      <c r="D356" s="9" t="n">
        <f aca="false">IF(B356&lt;&gt;"",MONTH(B356),0)</f>
        <v>4</v>
      </c>
      <c r="E356" s="306" t="n">
        <f aca="false">AVERAGE(C350:C356)</f>
        <v>20440571.4285714</v>
      </c>
      <c r="F356" s="306" t="n">
        <f aca="false">AVERAGE(C327:C356)</f>
        <v>22282133.3333333</v>
      </c>
    </row>
    <row r="357" customFormat="false" ht="11.25" hidden="false" customHeight="false" outlineLevel="0" collapsed="false">
      <c r="A357" s="199" t="n">
        <v>35903</v>
      </c>
      <c r="B357" s="192" t="n">
        <v>35903</v>
      </c>
      <c r="C357" s="306" t="n">
        <f aca="false">VLOOKUP($B357,data!$A$6:$M$15000,13)</f>
        <v>20220000</v>
      </c>
      <c r="D357" s="9" t="n">
        <f aca="false">IF(B357&lt;&gt;"",MONTH(B357),0)</f>
        <v>4</v>
      </c>
      <c r="E357" s="306" t="n">
        <f aca="false">AVERAGE(C351:C357)</f>
        <v>20335285.7142857</v>
      </c>
      <c r="F357" s="306" t="n">
        <f aca="false">AVERAGE(C328:C357)</f>
        <v>22190766.6666667</v>
      </c>
    </row>
    <row r="358" customFormat="false" ht="11.25" hidden="false" customHeight="false" outlineLevel="0" collapsed="false">
      <c r="A358" s="199" t="n">
        <v>35904</v>
      </c>
      <c r="B358" s="192" t="n">
        <v>35904</v>
      </c>
      <c r="C358" s="306" t="n">
        <f aca="false">VLOOKUP($B358,data!$A$6:$M$15000,13)</f>
        <v>20980000</v>
      </c>
      <c r="D358" s="9" t="n">
        <f aca="false">IF(B358&lt;&gt;"",MONTH(B358),0)</f>
        <v>4</v>
      </c>
      <c r="E358" s="306" t="n">
        <f aca="false">AVERAGE(C352:C358)</f>
        <v>20297571.4285714</v>
      </c>
      <c r="F358" s="306" t="n">
        <f aca="false">AVERAGE(C329:C358)</f>
        <v>22113300</v>
      </c>
    </row>
    <row r="359" customFormat="false" ht="11.25" hidden="false" customHeight="false" outlineLevel="0" collapsed="false">
      <c r="A359" s="199" t="n">
        <v>35905</v>
      </c>
      <c r="B359" s="192" t="n">
        <v>35905</v>
      </c>
      <c r="C359" s="306" t="n">
        <f aca="false">VLOOKUP($B359,data!$A$6:$M$15000,13)</f>
        <v>21693000</v>
      </c>
      <c r="D359" s="9" t="n">
        <f aca="false">IF(B359&lt;&gt;"",MONTH(B359),0)</f>
        <v>4</v>
      </c>
      <c r="E359" s="306" t="n">
        <f aca="false">AVERAGE(C353:C359)</f>
        <v>20424142.8571429</v>
      </c>
      <c r="F359" s="306" t="n">
        <f aca="false">AVERAGE(C330:C359)</f>
        <v>22041800</v>
      </c>
    </row>
    <row r="360" customFormat="false" ht="11.25" hidden="false" customHeight="false" outlineLevel="0" collapsed="false">
      <c r="A360" s="199" t="n">
        <v>35906</v>
      </c>
      <c r="B360" s="192" t="n">
        <v>35906</v>
      </c>
      <c r="C360" s="306" t="n">
        <f aca="false">VLOOKUP($B360,data!$A$6:$M$15000,13)</f>
        <v>22303000</v>
      </c>
      <c r="D360" s="9" t="n">
        <f aca="false">IF(B360&lt;&gt;"",MONTH(B360),0)</f>
        <v>4</v>
      </c>
      <c r="E360" s="306" t="n">
        <f aca="false">AVERAGE(C354:C360)</f>
        <v>20688428.5714286</v>
      </c>
      <c r="F360" s="306" t="n">
        <f aca="false">AVERAGE(C331:C360)</f>
        <v>21973200</v>
      </c>
    </row>
    <row r="361" customFormat="false" ht="11.25" hidden="false" customHeight="false" outlineLevel="0" collapsed="false">
      <c r="A361" s="199" t="n">
        <v>35907</v>
      </c>
      <c r="B361" s="192" t="n">
        <v>35907</v>
      </c>
      <c r="C361" s="306" t="n">
        <f aca="false">VLOOKUP($B361,data!$A$6:$M$15000,13)</f>
        <v>22740000</v>
      </c>
      <c r="D361" s="9" t="n">
        <f aca="false">IF(B361&lt;&gt;"",MONTH(B361),0)</f>
        <v>4</v>
      </c>
      <c r="E361" s="306" t="n">
        <f aca="false">AVERAGE(C355:C361)</f>
        <v>21070428.5714286</v>
      </c>
      <c r="F361" s="306" t="n">
        <f aca="false">AVERAGE(C332:C361)</f>
        <v>21908833.3333333</v>
      </c>
    </row>
    <row r="362" customFormat="false" ht="11.25" hidden="false" customHeight="false" outlineLevel="0" collapsed="false">
      <c r="A362" s="199" t="n">
        <v>35908</v>
      </c>
      <c r="B362" s="192" t="n">
        <v>35908</v>
      </c>
      <c r="C362" s="306" t="n">
        <f aca="false">VLOOKUP($B362,data!$A$6:$M$15000,13)</f>
        <v>23323000</v>
      </c>
      <c r="D362" s="9" t="n">
        <f aca="false">IF(B362&lt;&gt;"",MONTH(B362),0)</f>
        <v>4</v>
      </c>
      <c r="E362" s="306" t="n">
        <f aca="false">AVERAGE(C356:C362)</f>
        <v>21581142.8571429</v>
      </c>
      <c r="F362" s="306" t="n">
        <f aca="false">AVERAGE(C333:C362)</f>
        <v>21854100</v>
      </c>
    </row>
    <row r="363" customFormat="false" ht="11.25" hidden="false" customHeight="false" outlineLevel="0" collapsed="false">
      <c r="A363" s="199" t="n">
        <v>35909</v>
      </c>
      <c r="B363" s="192" t="n">
        <v>35909</v>
      </c>
      <c r="C363" s="306" t="n">
        <f aca="false">VLOOKUP($B363,data!$A$6:$M$15000,13)</f>
        <v>23947000</v>
      </c>
      <c r="D363" s="9" t="n">
        <f aca="false">IF(B363&lt;&gt;"",MONTH(B363),0)</f>
        <v>4</v>
      </c>
      <c r="E363" s="306" t="n">
        <f aca="false">AVERAGE(C357:C363)</f>
        <v>22172285.7142857</v>
      </c>
      <c r="F363" s="306" t="n">
        <f aca="false">AVERAGE(C334:C363)</f>
        <v>21828033.3333333</v>
      </c>
    </row>
    <row r="364" customFormat="false" ht="11.25" hidden="false" customHeight="false" outlineLevel="0" collapsed="false">
      <c r="A364" s="199" t="n">
        <v>35910</v>
      </c>
      <c r="B364" s="192" t="n">
        <v>35910</v>
      </c>
      <c r="C364" s="306" t="n">
        <f aca="false">VLOOKUP($B364,data!$A$6:$M$15000,13)</f>
        <v>24682000</v>
      </c>
      <c r="D364" s="9" t="n">
        <f aca="false">IF(B364&lt;&gt;"",MONTH(B364),0)</f>
        <v>4</v>
      </c>
      <c r="E364" s="306" t="n">
        <f aca="false">AVERAGE(C358:C364)</f>
        <v>22809714.2857143</v>
      </c>
      <c r="F364" s="306" t="n">
        <f aca="false">AVERAGE(C335:C364)</f>
        <v>21817833.3333333</v>
      </c>
    </row>
    <row r="365" customFormat="false" ht="11.25" hidden="false" customHeight="false" outlineLevel="0" collapsed="false">
      <c r="A365" s="199" t="n">
        <v>35911</v>
      </c>
      <c r="B365" s="192" t="n">
        <v>35911</v>
      </c>
      <c r="C365" s="306" t="n">
        <f aca="false">VLOOKUP($B365,data!$A$6:$M$15000,13)</f>
        <v>25480000</v>
      </c>
      <c r="D365" s="9" t="n">
        <f aca="false">IF(B365&lt;&gt;"",MONTH(B365),0)</f>
        <v>4</v>
      </c>
      <c r="E365" s="306" t="n">
        <f aca="false">AVERAGE(C359:C365)</f>
        <v>23452571.4285714</v>
      </c>
      <c r="F365" s="306" t="n">
        <f aca="false">AVERAGE(C336:C365)</f>
        <v>21835266.6666667</v>
      </c>
    </row>
    <row r="366" customFormat="false" ht="11.25" hidden="false" customHeight="false" outlineLevel="0" collapsed="false">
      <c r="A366" s="199" t="n">
        <v>35912</v>
      </c>
      <c r="B366" s="192" t="n">
        <v>35912</v>
      </c>
      <c r="C366" s="306" t="n">
        <f aca="false">VLOOKUP($B366,data!$A$6:$M$15000,13)</f>
        <v>26288000</v>
      </c>
      <c r="D366" s="9" t="n">
        <f aca="false">IF(B366&lt;&gt;"",MONTH(B366),0)</f>
        <v>4</v>
      </c>
      <c r="E366" s="306" t="n">
        <f aca="false">AVERAGE(C360:C366)</f>
        <v>24109000</v>
      </c>
      <c r="F366" s="306" t="n">
        <f aca="false">AVERAGE(C337:C366)</f>
        <v>21893833.3333333</v>
      </c>
    </row>
    <row r="367" customFormat="false" ht="11.25" hidden="false" customHeight="false" outlineLevel="0" collapsed="false">
      <c r="A367" s="199" t="n">
        <v>35913</v>
      </c>
      <c r="B367" s="192" t="n">
        <v>35913</v>
      </c>
      <c r="C367" s="306" t="n">
        <f aca="false">VLOOKUP($B367,data!$A$6:$M$15000,13)</f>
        <v>27040000</v>
      </c>
      <c r="D367" s="9" t="n">
        <f aca="false">IF(B367&lt;&gt;"",MONTH(B367),0)</f>
        <v>4</v>
      </c>
      <c r="E367" s="306" t="n">
        <f aca="false">AVERAGE(C361:C367)</f>
        <v>24785714.2857143</v>
      </c>
      <c r="F367" s="306" t="n">
        <f aca="false">AVERAGE(C338:C367)</f>
        <v>21988266.6666667</v>
      </c>
    </row>
    <row r="368" customFormat="false" ht="11.25" hidden="false" customHeight="false" outlineLevel="0" collapsed="false">
      <c r="A368" s="199" t="n">
        <v>35914</v>
      </c>
      <c r="B368" s="192" t="n">
        <v>35914</v>
      </c>
      <c r="C368" s="306" t="n">
        <f aca="false">VLOOKUP($B368,data!$A$6:$M$15000,13)</f>
        <v>27617000</v>
      </c>
      <c r="D368" s="9" t="n">
        <f aca="false">IF(B368&lt;&gt;"",MONTH(B368),0)</f>
        <v>4</v>
      </c>
      <c r="E368" s="306" t="n">
        <f aca="false">AVERAGE(C362:C368)</f>
        <v>25482428.5714286</v>
      </c>
      <c r="F368" s="306" t="n">
        <f aca="false">AVERAGE(C339:C368)</f>
        <v>22110100</v>
      </c>
    </row>
    <row r="369" customFormat="false" ht="11.25" hidden="false" customHeight="false" outlineLevel="0" collapsed="false">
      <c r="A369" s="199" t="n">
        <v>35915</v>
      </c>
      <c r="B369" s="192" t="n">
        <v>35915</v>
      </c>
      <c r="C369" s="306" t="n">
        <f aca="false">VLOOKUP($B369,data!$A$6:$M$15000,13)</f>
        <v>28262000</v>
      </c>
      <c r="D369" s="9" t="n">
        <f aca="false">IF(B369&lt;&gt;"",MONTH(B369),0)</f>
        <v>4</v>
      </c>
      <c r="E369" s="306" t="n">
        <f aca="false">AVERAGE(C363:C369)</f>
        <v>26188000</v>
      </c>
      <c r="F369" s="306" t="n">
        <f aca="false">AVERAGE(C340:C369)</f>
        <v>22278233.3333333</v>
      </c>
    </row>
    <row r="370" customFormat="false" ht="11.25" hidden="false" customHeight="false" outlineLevel="0" collapsed="false">
      <c r="A370" s="199" t="n">
        <v>35916</v>
      </c>
      <c r="B370" s="192" t="n">
        <v>35916</v>
      </c>
      <c r="C370" s="306" t="str">
        <f aca="false">VLOOKUP($B370,data!$A$6:$M$15000,13)</f>
        <v>N/A</v>
      </c>
      <c r="D370" s="9" t="n">
        <f aca="false">IF(B370&lt;&gt;"",MONTH(B370),0)</f>
        <v>5</v>
      </c>
      <c r="E370" s="306" t="n">
        <f aca="false">AVERAGE(C364:C370)</f>
        <v>26561500</v>
      </c>
      <c r="F370" s="306" t="n">
        <f aca="false">AVERAGE(C341:C370)</f>
        <v>22279448.2758621</v>
      </c>
    </row>
    <row r="371" customFormat="false" ht="11.25" hidden="false" customHeight="false" outlineLevel="0" collapsed="false">
      <c r="A371" s="199" t="n">
        <v>35917</v>
      </c>
      <c r="B371" s="192" t="n">
        <v>35917</v>
      </c>
      <c r="C371" s="306" t="str">
        <f aca="false">VLOOKUP($B371,data!$A$6:$M$15000,13)</f>
        <v>N/A</v>
      </c>
      <c r="D371" s="9" t="n">
        <f aca="false">IF(B371&lt;&gt;"",MONTH(B371),0)</f>
        <v>5</v>
      </c>
      <c r="E371" s="306" t="n">
        <f aca="false">AVERAGE(C365:C371)</f>
        <v>26937400</v>
      </c>
      <c r="F371" s="306" t="n">
        <f aca="false">AVERAGE(C342:C371)</f>
        <v>22299071.4285714</v>
      </c>
    </row>
    <row r="372" customFormat="false" ht="11.25" hidden="false" customHeight="false" outlineLevel="0" collapsed="false">
      <c r="A372" s="199" t="n">
        <v>35918</v>
      </c>
      <c r="B372" s="192" t="n">
        <v>35918</v>
      </c>
      <c r="C372" s="306" t="str">
        <f aca="false">VLOOKUP($B372,data!$A$6:$M$15000,13)</f>
        <v>N/A</v>
      </c>
      <c r="D372" s="9" t="n">
        <f aca="false">IF(B372&lt;&gt;"",MONTH(B372),0)</f>
        <v>5</v>
      </c>
      <c r="E372" s="306" t="n">
        <f aca="false">AVERAGE(C366:C372)</f>
        <v>27301750</v>
      </c>
      <c r="F372" s="306" t="n">
        <f aca="false">AVERAGE(C343:C372)</f>
        <v>22337703.7037037</v>
      </c>
    </row>
    <row r="373" customFormat="false" ht="11.25" hidden="false" customHeight="false" outlineLevel="0" collapsed="false">
      <c r="A373" s="199" t="n">
        <v>35919</v>
      </c>
      <c r="B373" s="192" t="n">
        <v>35919</v>
      </c>
      <c r="C373" s="306" t="str">
        <f aca="false">VLOOKUP($B373,data!$A$6:$M$15000,13)</f>
        <v>N/A</v>
      </c>
      <c r="D373" s="9" t="n">
        <f aca="false">IF(B373&lt;&gt;"",MONTH(B373),0)</f>
        <v>5</v>
      </c>
      <c r="E373" s="306" t="n">
        <f aca="false">AVERAGE(C367:C373)</f>
        <v>27639666.6666667</v>
      </c>
      <c r="F373" s="306" t="n">
        <f aca="false">AVERAGE(C344:C373)</f>
        <v>22391653.8461538</v>
      </c>
    </row>
    <row r="374" customFormat="false" ht="11.25" hidden="false" customHeight="false" outlineLevel="0" collapsed="false">
      <c r="A374" s="199" t="n">
        <v>35920</v>
      </c>
      <c r="B374" s="192" t="n">
        <v>35920</v>
      </c>
      <c r="C374" s="306" t="str">
        <f aca="false">VLOOKUP($B374,data!$A$6:$M$15000,13)</f>
        <v>N/A</v>
      </c>
      <c r="D374" s="9" t="n">
        <f aca="false">IF(B374&lt;&gt;"",MONTH(B374),0)</f>
        <v>5</v>
      </c>
      <c r="E374" s="306" t="n">
        <f aca="false">AVERAGE(C368:C374)</f>
        <v>27939500</v>
      </c>
      <c r="F374" s="306" t="n">
        <f aca="false">AVERAGE(C345:C374)</f>
        <v>22448480</v>
      </c>
    </row>
    <row r="375" customFormat="false" ht="11.25" hidden="false" customHeight="false" outlineLevel="0" collapsed="false">
      <c r="A375" s="199" t="n">
        <v>35921</v>
      </c>
      <c r="B375" s="192" t="n">
        <v>35921</v>
      </c>
      <c r="C375" s="306" t="str">
        <f aca="false">VLOOKUP($B375,data!$A$6:$M$15000,13)</f>
        <v>N/A</v>
      </c>
      <c r="D375" s="9" t="n">
        <f aca="false">IF(B375&lt;&gt;"",MONTH(B375),0)</f>
        <v>5</v>
      </c>
      <c r="E375" s="306" t="n">
        <f aca="false">AVERAGE(C369:C375)</f>
        <v>28262000</v>
      </c>
      <c r="F375" s="306" t="n">
        <f aca="false">AVERAGE(C346:C375)</f>
        <v>22520833.3333333</v>
      </c>
    </row>
    <row r="376" customFormat="false" ht="11.25" hidden="false" customHeight="false" outlineLevel="0" collapsed="false">
      <c r="A376" s="199" t="n">
        <v>35922</v>
      </c>
      <c r="B376" s="192" t="n">
        <v>35922</v>
      </c>
      <c r="C376" s="306" t="str">
        <f aca="false">VLOOKUP($B376,data!$A$6:$M$15000,13)</f>
        <v>N/A</v>
      </c>
      <c r="D376" s="9" t="n">
        <f aca="false">IF(B376&lt;&gt;"",MONTH(B376),0)</f>
        <v>5</v>
      </c>
      <c r="E376" s="306" t="e">
        <f aca="false">AVERAGE(C370:C376)</f>
        <v>#DIV/0!</v>
      </c>
      <c r="F376" s="306" t="n">
        <f aca="false">AVERAGE(C347:C376)</f>
        <v>22603913.0434783</v>
      </c>
    </row>
    <row r="377" customFormat="false" ht="11.25" hidden="false" customHeight="false" outlineLevel="0" collapsed="false">
      <c r="A377" s="199" t="n">
        <v>35923</v>
      </c>
      <c r="B377" s="192" t="n">
        <v>35923</v>
      </c>
      <c r="C377" s="306" t="str">
        <f aca="false">VLOOKUP($B377,data!$A$6:$M$15000,13)</f>
        <v>N/A</v>
      </c>
      <c r="D377" s="9" t="n">
        <f aca="false">IF(B377&lt;&gt;"",MONTH(B377),0)</f>
        <v>5</v>
      </c>
      <c r="E377" s="306" t="e">
        <f aca="false">AVERAGE(C371:C377)</f>
        <v>#DIV/0!</v>
      </c>
      <c r="F377" s="306" t="n">
        <f aca="false">AVERAGE(C348:C377)</f>
        <v>22695681.8181818</v>
      </c>
    </row>
    <row r="378" customFormat="false" ht="11.25" hidden="false" customHeight="false" outlineLevel="0" collapsed="false">
      <c r="A378" s="199" t="n">
        <v>35924</v>
      </c>
      <c r="B378" s="192" t="n">
        <v>35924</v>
      </c>
      <c r="C378" s="306" t="str">
        <f aca="false">VLOOKUP($B378,data!$A$6:$M$15000,13)</f>
        <v>N/A</v>
      </c>
      <c r="D378" s="9" t="n">
        <f aca="false">IF(B378&lt;&gt;"",MONTH(B378),0)</f>
        <v>5</v>
      </c>
      <c r="E378" s="306" t="e">
        <f aca="false">AVERAGE(C372:C378)</f>
        <v>#DIV/0!</v>
      </c>
      <c r="F378" s="306" t="n">
        <f aca="false">AVERAGE(C349:C378)</f>
        <v>22792476.1904762</v>
      </c>
    </row>
    <row r="379" customFormat="false" ht="11.25" hidden="false" customHeight="false" outlineLevel="0" collapsed="false">
      <c r="A379" s="199" t="n">
        <v>35925</v>
      </c>
      <c r="B379" s="192" t="n">
        <v>35925</v>
      </c>
      <c r="C379" s="306" t="str">
        <f aca="false">VLOOKUP($B379,data!$A$6:$M$15000,13)</f>
        <v>N/A</v>
      </c>
      <c r="D379" s="9" t="n">
        <f aca="false">IF(B379&lt;&gt;"",MONTH(B379),0)</f>
        <v>5</v>
      </c>
      <c r="E379" s="306" t="e">
        <f aca="false">AVERAGE(C373:C379)</f>
        <v>#DIV/0!</v>
      </c>
      <c r="F379" s="306" t="n">
        <f aca="false">AVERAGE(C350:C379)</f>
        <v>22882950</v>
      </c>
    </row>
    <row r="380" customFormat="false" ht="11.25" hidden="false" customHeight="false" outlineLevel="0" collapsed="false">
      <c r="A380" s="199" t="n">
        <v>35926</v>
      </c>
      <c r="B380" s="192" t="n">
        <v>35926</v>
      </c>
      <c r="C380" s="306" t="str">
        <f aca="false">VLOOKUP($B380,data!$A$6:$M$15000,13)</f>
        <v>N/A</v>
      </c>
      <c r="D380" s="9" t="n">
        <f aca="false">IF(B380&lt;&gt;"",MONTH(B380),0)</f>
        <v>5</v>
      </c>
      <c r="E380" s="306" t="e">
        <f aca="false">AVERAGE(C374:C380)</f>
        <v>#DIV/0!</v>
      </c>
      <c r="F380" s="306" t="n">
        <f aca="false">AVERAGE(C351:C380)</f>
        <v>22984315.7894737</v>
      </c>
    </row>
    <row r="381" customFormat="false" ht="11.25" hidden="false" customHeight="false" outlineLevel="0" collapsed="false">
      <c r="A381" s="199" t="n">
        <v>35927</v>
      </c>
      <c r="B381" s="192" t="n">
        <v>35927</v>
      </c>
      <c r="C381" s="306" t="str">
        <f aca="false">VLOOKUP($B381,data!$A$6:$M$15000,13)</f>
        <v>N/A</v>
      </c>
      <c r="D381" s="9" t="n">
        <f aca="false">IF(B381&lt;&gt;"",MONTH(B381),0)</f>
        <v>5</v>
      </c>
      <c r="E381" s="306" t="e">
        <f aca="false">AVERAGE(C375:C381)</f>
        <v>#DIV/0!</v>
      </c>
      <c r="F381" s="306" t="n">
        <f aca="false">AVERAGE(C352:C381)</f>
        <v>23081000</v>
      </c>
    </row>
    <row r="382" customFormat="false" ht="11.25" hidden="false" customHeight="false" outlineLevel="0" collapsed="false">
      <c r="A382" s="199" t="n">
        <v>35928</v>
      </c>
      <c r="B382" s="192" t="n">
        <v>35928</v>
      </c>
      <c r="C382" s="306" t="str">
        <f aca="false">VLOOKUP($B382,data!$A$6:$M$15000,13)</f>
        <v>N/A</v>
      </c>
      <c r="D382" s="9" t="n">
        <f aca="false">IF(B382&lt;&gt;"",MONTH(B382),0)</f>
        <v>5</v>
      </c>
      <c r="E382" s="306" t="e">
        <f aca="false">AVERAGE(C376:C382)</f>
        <v>#DIV/0!</v>
      </c>
      <c r="F382" s="306" t="n">
        <f aca="false">AVERAGE(C353:C382)</f>
        <v>23214764.7058824</v>
      </c>
    </row>
    <row r="383" customFormat="false" ht="11.25" hidden="false" customHeight="false" outlineLevel="0" collapsed="false">
      <c r="A383" s="199" t="n">
        <v>35929</v>
      </c>
      <c r="B383" s="192" t="n">
        <v>35929</v>
      </c>
      <c r="C383" s="306" t="str">
        <f aca="false">VLOOKUP($B383,data!$A$6:$M$15000,13)</f>
        <v>N/A</v>
      </c>
      <c r="D383" s="9" t="n">
        <f aca="false">IF(B383&lt;&gt;"",MONTH(B383),0)</f>
        <v>5</v>
      </c>
      <c r="E383" s="306" t="e">
        <f aca="false">AVERAGE(C377:C383)</f>
        <v>#DIV/0!</v>
      </c>
      <c r="F383" s="306" t="n">
        <f aca="false">AVERAGE(C354:C383)</f>
        <v>23387375</v>
      </c>
    </row>
    <row r="384" customFormat="false" ht="11.25" hidden="false" customHeight="false" outlineLevel="0" collapsed="false">
      <c r="A384" s="199" t="n">
        <v>35930</v>
      </c>
      <c r="B384" s="192" t="n">
        <v>35930</v>
      </c>
      <c r="C384" s="306" t="str">
        <f aca="false">VLOOKUP($B384,data!$A$6:$M$15000,13)</f>
        <v>N/A</v>
      </c>
      <c r="D384" s="9" t="n">
        <f aca="false">IF(B384&lt;&gt;"",MONTH(B384),0)</f>
        <v>5</v>
      </c>
      <c r="E384" s="306" t="e">
        <f aca="false">AVERAGE(C378:C384)</f>
        <v>#DIV/0!</v>
      </c>
      <c r="F384" s="306" t="n">
        <f aca="false">AVERAGE(C355:C384)</f>
        <v>23608800</v>
      </c>
    </row>
    <row r="385" customFormat="false" ht="11.25" hidden="false" customHeight="false" outlineLevel="0" collapsed="false">
      <c r="A385" s="199" t="n">
        <v>35931</v>
      </c>
      <c r="B385" s="192" t="n">
        <v>35931</v>
      </c>
      <c r="C385" s="306" t="str">
        <f aca="false">VLOOKUP($B385,data!$A$6:$M$15000,13)</f>
        <v>N/A</v>
      </c>
      <c r="D385" s="9" t="n">
        <f aca="false">IF(B385&lt;&gt;"",MONTH(B385),0)</f>
        <v>5</v>
      </c>
      <c r="E385" s="306" t="e">
        <f aca="false">AVERAGE(C379:C385)</f>
        <v>#DIV/0!</v>
      </c>
      <c r="F385" s="306" t="n">
        <f aca="false">AVERAGE(C356:C385)</f>
        <v>23884571.4285714</v>
      </c>
    </row>
    <row r="386" customFormat="false" ht="11.25" hidden="false" customHeight="false" outlineLevel="0" collapsed="false">
      <c r="A386" s="199" t="n">
        <v>35932</v>
      </c>
      <c r="B386" s="192" t="n">
        <v>35932</v>
      </c>
      <c r="C386" s="306" t="str">
        <f aca="false">VLOOKUP($B386,data!$A$6:$M$15000,13)</f>
        <v>N/A</v>
      </c>
      <c r="D386" s="9" t="n">
        <f aca="false">IF(B386&lt;&gt;"",MONTH(B386),0)</f>
        <v>5</v>
      </c>
      <c r="E386" s="306" t="e">
        <f aca="false">AVERAGE(C380:C386)</f>
        <v>#DIV/0!</v>
      </c>
      <c r="F386" s="306" t="n">
        <f aca="false">AVERAGE(C357:C386)</f>
        <v>24198076.9230769</v>
      </c>
    </row>
    <row r="387" customFormat="false" ht="11.25" hidden="false" customHeight="false" outlineLevel="0" collapsed="false">
      <c r="A387" s="199" t="n">
        <v>35933</v>
      </c>
      <c r="B387" s="192" t="n">
        <v>35933</v>
      </c>
      <c r="C387" s="306" t="str">
        <f aca="false">VLOOKUP($B387,data!$A$6:$M$15000,13)</f>
        <v>N/A</v>
      </c>
      <c r="D387" s="9" t="n">
        <f aca="false">IF(B387&lt;&gt;"",MONTH(B387),0)</f>
        <v>5</v>
      </c>
      <c r="E387" s="306" t="e">
        <f aca="false">AVERAGE(C381:C387)</f>
        <v>#DIV/0!</v>
      </c>
      <c r="F387" s="306" t="n">
        <f aca="false">AVERAGE(C358:C387)</f>
        <v>24529583.3333333</v>
      </c>
    </row>
    <row r="388" customFormat="false" ht="11.25" hidden="false" customHeight="false" outlineLevel="0" collapsed="false">
      <c r="A388" s="199" t="n">
        <v>35934</v>
      </c>
      <c r="B388" s="192" t="n">
        <v>35934</v>
      </c>
      <c r="C388" s="306" t="str">
        <f aca="false">VLOOKUP($B388,data!$A$6:$M$15000,13)</f>
        <v>N/A</v>
      </c>
      <c r="D388" s="9" t="n">
        <f aca="false">IF(B388&lt;&gt;"",MONTH(B388),0)</f>
        <v>5</v>
      </c>
      <c r="E388" s="306" t="e">
        <f aca="false">AVERAGE(C382:C388)</f>
        <v>#DIV/0!</v>
      </c>
      <c r="F388" s="306" t="n">
        <f aca="false">AVERAGE(C359:C388)</f>
        <v>24852272.7272727</v>
      </c>
    </row>
    <row r="389" customFormat="false" ht="11.25" hidden="false" customHeight="false" outlineLevel="0" collapsed="false">
      <c r="A389" s="199" t="n">
        <v>35935</v>
      </c>
      <c r="B389" s="192" t="n">
        <v>35935</v>
      </c>
      <c r="C389" s="306" t="str">
        <f aca="false">VLOOKUP($B389,data!$A$6:$M$15000,13)</f>
        <v>N/A</v>
      </c>
      <c r="D389" s="9" t="n">
        <f aca="false">IF(B389&lt;&gt;"",MONTH(B389),0)</f>
        <v>5</v>
      </c>
      <c r="E389" s="306" t="e">
        <f aca="false">AVERAGE(C383:C389)</f>
        <v>#DIV/0!</v>
      </c>
      <c r="F389" s="306" t="n">
        <f aca="false">AVERAGE(C360:C389)</f>
        <v>25168200</v>
      </c>
    </row>
    <row r="390" customFormat="false" ht="11.25" hidden="false" customHeight="false" outlineLevel="0" collapsed="false">
      <c r="A390" s="199" t="n">
        <v>35936</v>
      </c>
      <c r="B390" s="192" t="n">
        <v>35936</v>
      </c>
      <c r="C390" s="306" t="str">
        <f aca="false">VLOOKUP($B390,data!$A$6:$M$15000,13)</f>
        <v>N/A</v>
      </c>
      <c r="D390" s="9" t="n">
        <f aca="false">IF(B390&lt;&gt;"",MONTH(B390),0)</f>
        <v>5</v>
      </c>
      <c r="E390" s="306" t="e">
        <f aca="false">AVERAGE(C384:C390)</f>
        <v>#DIV/0!</v>
      </c>
      <c r="F390" s="306" t="n">
        <f aca="false">AVERAGE(C361:C390)</f>
        <v>25486555.5555556</v>
      </c>
    </row>
    <row r="391" customFormat="false" ht="11.25" hidden="false" customHeight="false" outlineLevel="0" collapsed="false">
      <c r="A391" s="199" t="n">
        <v>35937</v>
      </c>
      <c r="B391" s="192" t="n">
        <v>35937</v>
      </c>
      <c r="C391" s="306" t="str">
        <f aca="false">VLOOKUP($B391,data!$A$6:$M$15000,13)</f>
        <v>N/A</v>
      </c>
      <c r="D391" s="9" t="n">
        <f aca="false">IF(B391&lt;&gt;"",MONTH(B391),0)</f>
        <v>5</v>
      </c>
      <c r="E391" s="306" t="e">
        <f aca="false">AVERAGE(C385:C391)</f>
        <v>#DIV/0!</v>
      </c>
      <c r="F391" s="306" t="n">
        <f aca="false">AVERAGE(C362:C391)</f>
        <v>25829875</v>
      </c>
    </row>
    <row r="392" customFormat="false" ht="11.25" hidden="false" customHeight="false" outlineLevel="0" collapsed="false">
      <c r="A392" s="199" t="n">
        <v>35938</v>
      </c>
      <c r="B392" s="192" t="n">
        <v>35938</v>
      </c>
      <c r="C392" s="306" t="str">
        <f aca="false">VLOOKUP($B392,data!$A$6:$M$15000,13)</f>
        <v>N/A</v>
      </c>
      <c r="D392" s="9" t="n">
        <f aca="false">IF(B392&lt;&gt;"",MONTH(B392),0)</f>
        <v>5</v>
      </c>
      <c r="E392" s="306" t="e">
        <f aca="false">AVERAGE(C386:C392)</f>
        <v>#DIV/0!</v>
      </c>
      <c r="F392" s="306" t="n">
        <f aca="false">AVERAGE(C363:C392)</f>
        <v>26188000</v>
      </c>
    </row>
    <row r="393" customFormat="false" ht="11.25" hidden="false" customHeight="false" outlineLevel="0" collapsed="false">
      <c r="A393" s="199" t="n">
        <v>35939</v>
      </c>
      <c r="B393" s="192" t="n">
        <v>35939</v>
      </c>
      <c r="C393" s="306" t="str">
        <f aca="false">VLOOKUP($B393,data!$A$6:$M$15000,13)</f>
        <v>N/A</v>
      </c>
      <c r="D393" s="9" t="n">
        <f aca="false">IF(B393&lt;&gt;"",MONTH(B393),0)</f>
        <v>5</v>
      </c>
      <c r="E393" s="306" t="e">
        <f aca="false">AVERAGE(C387:C393)</f>
        <v>#DIV/0!</v>
      </c>
      <c r="F393" s="306" t="n">
        <f aca="false">AVERAGE(C364:C393)</f>
        <v>26561500</v>
      </c>
    </row>
    <row r="394" customFormat="false" ht="11.25" hidden="false" customHeight="false" outlineLevel="0" collapsed="false">
      <c r="A394" s="199" t="n">
        <v>35940</v>
      </c>
      <c r="B394" s="192" t="n">
        <v>35940</v>
      </c>
      <c r="C394" s="306" t="str">
        <f aca="false">VLOOKUP($B394,data!$A$6:$M$15000,13)</f>
        <v>N/A</v>
      </c>
      <c r="D394" s="9" t="n">
        <f aca="false">IF(B394&lt;&gt;"",MONTH(B394),0)</f>
        <v>5</v>
      </c>
      <c r="E394" s="306" t="e">
        <f aca="false">AVERAGE(C388:C394)</f>
        <v>#DIV/0!</v>
      </c>
      <c r="F394" s="306" t="n">
        <f aca="false">AVERAGE(C365:C394)</f>
        <v>26937400</v>
      </c>
    </row>
    <row r="395" customFormat="false" ht="11.25" hidden="false" customHeight="false" outlineLevel="0" collapsed="false">
      <c r="A395" s="199" t="n">
        <v>35941</v>
      </c>
      <c r="B395" s="192" t="n">
        <v>35941</v>
      </c>
      <c r="C395" s="306" t="str">
        <f aca="false">VLOOKUP($B395,data!$A$6:$M$15000,13)</f>
        <v>N/A</v>
      </c>
      <c r="D395" s="9" t="n">
        <f aca="false">IF(B395&lt;&gt;"",MONTH(B395),0)</f>
        <v>5</v>
      </c>
      <c r="E395" s="306" t="e">
        <f aca="false">AVERAGE(C389:C395)</f>
        <v>#DIV/0!</v>
      </c>
      <c r="F395" s="306" t="n">
        <f aca="false">AVERAGE(C366:C395)</f>
        <v>27301750</v>
      </c>
    </row>
    <row r="396" customFormat="false" ht="11.25" hidden="false" customHeight="false" outlineLevel="0" collapsed="false">
      <c r="A396" s="199" t="n">
        <v>35942</v>
      </c>
      <c r="B396" s="192" t="n">
        <v>35942</v>
      </c>
      <c r="C396" s="306" t="str">
        <f aca="false">VLOOKUP($B396,data!$A$6:$M$15000,13)</f>
        <v>N/A</v>
      </c>
      <c r="D396" s="9" t="n">
        <f aca="false">IF(B396&lt;&gt;"",MONTH(B396),0)</f>
        <v>5</v>
      </c>
      <c r="E396" s="306" t="e">
        <f aca="false">AVERAGE(C390:C396)</f>
        <v>#DIV/0!</v>
      </c>
      <c r="F396" s="306" t="n">
        <f aca="false">AVERAGE(C367:C396)</f>
        <v>27639666.6666667</v>
      </c>
    </row>
    <row r="397" customFormat="false" ht="11.25" hidden="false" customHeight="false" outlineLevel="0" collapsed="false">
      <c r="A397" s="199" t="n">
        <v>35943</v>
      </c>
      <c r="B397" s="192" t="n">
        <v>35943</v>
      </c>
      <c r="C397" s="306" t="str">
        <f aca="false">VLOOKUP($B397,data!$A$6:$M$15000,13)</f>
        <v>N/A</v>
      </c>
      <c r="D397" s="9" t="n">
        <f aca="false">IF(B397&lt;&gt;"",MONTH(B397),0)</f>
        <v>5</v>
      </c>
      <c r="E397" s="306" t="e">
        <f aca="false">AVERAGE(C391:C397)</f>
        <v>#DIV/0!</v>
      </c>
      <c r="F397" s="306" t="n">
        <f aca="false">AVERAGE(C368:C397)</f>
        <v>27939500</v>
      </c>
    </row>
    <row r="398" customFormat="false" ht="11.25" hidden="false" customHeight="false" outlineLevel="0" collapsed="false">
      <c r="A398" s="199" t="n">
        <v>35944</v>
      </c>
      <c r="B398" s="192" t="n">
        <v>35944</v>
      </c>
      <c r="C398" s="306" t="str">
        <f aca="false">VLOOKUP($B398,data!$A$6:$M$15000,13)</f>
        <v>N/A</v>
      </c>
      <c r="D398" s="9" t="n">
        <f aca="false">IF(B398&lt;&gt;"",MONTH(B398),0)</f>
        <v>5</v>
      </c>
      <c r="E398" s="306" t="e">
        <f aca="false">AVERAGE(C392:C398)</f>
        <v>#DIV/0!</v>
      </c>
      <c r="F398" s="306" t="n">
        <f aca="false">AVERAGE(C369:C398)</f>
        <v>28262000</v>
      </c>
    </row>
    <row r="399" customFormat="false" ht="11.25" hidden="false" customHeight="false" outlineLevel="0" collapsed="false">
      <c r="A399" s="199" t="n">
        <v>35945</v>
      </c>
      <c r="B399" s="192" t="n">
        <v>35945</v>
      </c>
      <c r="C399" s="306" t="str">
        <f aca="false">VLOOKUP($B399,data!$A$6:$M$15000,13)</f>
        <v>N/A</v>
      </c>
      <c r="D399" s="9" t="n">
        <f aca="false">IF(B399&lt;&gt;"",MONTH(B399),0)</f>
        <v>5</v>
      </c>
      <c r="E399" s="306" t="e">
        <f aca="false">AVERAGE(C393:C399)</f>
        <v>#DIV/0!</v>
      </c>
      <c r="F399" s="306" t="e">
        <f aca="false">AVERAGE(C370:C399)</f>
        <v>#DIV/0!</v>
      </c>
    </row>
    <row r="400" customFormat="false" ht="11.25" hidden="false" customHeight="false" outlineLevel="0" collapsed="false">
      <c r="A400" s="199" t="n">
        <v>35946</v>
      </c>
      <c r="B400" s="192" t="n">
        <v>35946</v>
      </c>
      <c r="C400" s="306" t="str">
        <f aca="false">VLOOKUP($B400,data!$A$6:$M$15000,13)</f>
        <v>N/A</v>
      </c>
      <c r="D400" s="9" t="n">
        <f aca="false">IF(B400&lt;&gt;"",MONTH(B400),0)</f>
        <v>5</v>
      </c>
      <c r="E400" s="306" t="e">
        <f aca="false">AVERAGE(C394:C400)</f>
        <v>#DIV/0!</v>
      </c>
      <c r="F400" s="306" t="e">
        <f aca="false">AVERAGE(C371:C400)</f>
        <v>#DIV/0!</v>
      </c>
    </row>
    <row r="401" customFormat="false" ht="11.25" hidden="false" customHeight="false" outlineLevel="0" collapsed="false">
      <c r="A401" s="199" t="n">
        <v>35947</v>
      </c>
      <c r="B401" s="192" t="n">
        <v>35947</v>
      </c>
      <c r="C401" s="306" t="str">
        <f aca="false">VLOOKUP($B401,data!$A$6:$M$15000,13)</f>
        <v>N/A</v>
      </c>
      <c r="D401" s="9" t="n">
        <f aca="false">IF(B401&lt;&gt;"",MONTH(B401),0)</f>
        <v>6</v>
      </c>
      <c r="E401" s="306" t="e">
        <f aca="false">AVERAGE(C395:C401)</f>
        <v>#DIV/0!</v>
      </c>
      <c r="F401" s="306" t="e">
        <f aca="false">AVERAGE(C372:C401)</f>
        <v>#DIV/0!</v>
      </c>
    </row>
    <row r="402" customFormat="false" ht="11.25" hidden="false" customHeight="false" outlineLevel="0" collapsed="false">
      <c r="A402" s="199" t="n">
        <v>35948</v>
      </c>
      <c r="B402" s="192" t="n">
        <v>35948</v>
      </c>
      <c r="C402" s="306" t="str">
        <f aca="false">VLOOKUP($B402,data!$A$6:$M$15000,13)</f>
        <v>N/A</v>
      </c>
      <c r="D402" s="9" t="n">
        <f aca="false">IF(B402&lt;&gt;"",MONTH(B402),0)</f>
        <v>6</v>
      </c>
      <c r="E402" s="306" t="e">
        <f aca="false">AVERAGE(C396:C402)</f>
        <v>#DIV/0!</v>
      </c>
      <c r="F402" s="306" t="e">
        <f aca="false">AVERAGE(C373:C402)</f>
        <v>#DIV/0!</v>
      </c>
    </row>
    <row r="403" customFormat="false" ht="11.25" hidden="false" customHeight="false" outlineLevel="0" collapsed="false">
      <c r="A403" s="199" t="n">
        <v>35949</v>
      </c>
      <c r="B403" s="192" t="n">
        <v>35949</v>
      </c>
      <c r="C403" s="306" t="str">
        <f aca="false">VLOOKUP($B403,data!$A$6:$M$15000,13)</f>
        <v>N/A</v>
      </c>
      <c r="D403" s="9" t="n">
        <f aca="false">IF(B403&lt;&gt;"",MONTH(B403),0)</f>
        <v>6</v>
      </c>
      <c r="E403" s="306" t="e">
        <f aca="false">AVERAGE(C397:C403)</f>
        <v>#DIV/0!</v>
      </c>
      <c r="F403" s="306" t="e">
        <f aca="false">AVERAGE(C374:C403)</f>
        <v>#DIV/0!</v>
      </c>
    </row>
    <row r="404" customFormat="false" ht="11.25" hidden="false" customHeight="false" outlineLevel="0" collapsed="false">
      <c r="A404" s="199" t="n">
        <v>35950</v>
      </c>
      <c r="B404" s="192" t="n">
        <v>35950</v>
      </c>
      <c r="C404" s="306" t="str">
        <f aca="false">VLOOKUP($B404,data!$A$6:$M$15000,13)</f>
        <v>N/A</v>
      </c>
      <c r="D404" s="9" t="n">
        <f aca="false">IF(B404&lt;&gt;"",MONTH(B404),0)</f>
        <v>6</v>
      </c>
      <c r="E404" s="306" t="e">
        <f aca="false">AVERAGE(C398:C404)</f>
        <v>#DIV/0!</v>
      </c>
      <c r="F404" s="306" t="e">
        <f aca="false">AVERAGE(C375:C404)</f>
        <v>#DIV/0!</v>
      </c>
    </row>
    <row r="405" customFormat="false" ht="11.25" hidden="false" customHeight="false" outlineLevel="0" collapsed="false">
      <c r="A405" s="199" t="n">
        <v>35951</v>
      </c>
      <c r="B405" s="192" t="n">
        <v>35951</v>
      </c>
      <c r="C405" s="306" t="str">
        <f aca="false">VLOOKUP($B405,data!$A$6:$M$15000,13)</f>
        <v>N/A</v>
      </c>
      <c r="D405" s="9" t="n">
        <f aca="false">IF(B405&lt;&gt;"",MONTH(B405),0)</f>
        <v>6</v>
      </c>
      <c r="E405" s="306" t="e">
        <f aca="false">AVERAGE(C399:C405)</f>
        <v>#DIV/0!</v>
      </c>
      <c r="F405" s="306" t="e">
        <f aca="false">AVERAGE(C376:C405)</f>
        <v>#DIV/0!</v>
      </c>
    </row>
    <row r="406" customFormat="false" ht="11.25" hidden="false" customHeight="false" outlineLevel="0" collapsed="false">
      <c r="A406" s="199" t="n">
        <v>35952</v>
      </c>
      <c r="B406" s="192" t="n">
        <v>35952</v>
      </c>
      <c r="C406" s="306" t="str">
        <f aca="false">VLOOKUP($B406,data!$A$6:$M$15000,13)</f>
        <v>N/A</v>
      </c>
      <c r="D406" s="9" t="n">
        <f aca="false">IF(B406&lt;&gt;"",MONTH(B406),0)</f>
        <v>6</v>
      </c>
      <c r="E406" s="306" t="e">
        <f aca="false">AVERAGE(C400:C406)</f>
        <v>#DIV/0!</v>
      </c>
      <c r="F406" s="306" t="e">
        <f aca="false">AVERAGE(C377:C406)</f>
        <v>#DIV/0!</v>
      </c>
    </row>
    <row r="407" customFormat="false" ht="11.25" hidden="false" customHeight="false" outlineLevel="0" collapsed="false">
      <c r="A407" s="199" t="n">
        <v>35953</v>
      </c>
      <c r="B407" s="192" t="n">
        <v>35953</v>
      </c>
      <c r="C407" s="306" t="str">
        <f aca="false">VLOOKUP($B407,data!$A$6:$M$15000,13)</f>
        <v>N/A</v>
      </c>
      <c r="D407" s="9" t="n">
        <f aca="false">IF(B407&lt;&gt;"",MONTH(B407),0)</f>
        <v>6</v>
      </c>
      <c r="E407" s="306" t="e">
        <f aca="false">AVERAGE(C401:C407)</f>
        <v>#DIV/0!</v>
      </c>
      <c r="F407" s="306" t="e">
        <f aca="false">AVERAGE(C378:C407)</f>
        <v>#DIV/0!</v>
      </c>
    </row>
    <row r="408" customFormat="false" ht="11.25" hidden="false" customHeight="false" outlineLevel="0" collapsed="false">
      <c r="A408" s="199" t="n">
        <v>35954</v>
      </c>
      <c r="B408" s="192" t="n">
        <v>35954</v>
      </c>
      <c r="C408" s="306" t="str">
        <f aca="false">VLOOKUP($B408,data!$A$6:$M$15000,13)</f>
        <v>N/A</v>
      </c>
      <c r="D408" s="9" t="n">
        <f aca="false">IF(B408&lt;&gt;"",MONTH(B408),0)</f>
        <v>6</v>
      </c>
      <c r="E408" s="306" t="e">
        <f aca="false">AVERAGE(C402:C408)</f>
        <v>#DIV/0!</v>
      </c>
      <c r="F408" s="306" t="e">
        <f aca="false">AVERAGE(C379:C408)</f>
        <v>#DIV/0!</v>
      </c>
    </row>
    <row r="409" customFormat="false" ht="11.25" hidden="false" customHeight="false" outlineLevel="0" collapsed="false">
      <c r="A409" s="199" t="n">
        <v>35955</v>
      </c>
      <c r="B409" s="192" t="n">
        <v>35955</v>
      </c>
      <c r="C409" s="306" t="str">
        <f aca="false">VLOOKUP($B409,data!$A$6:$M$15000,13)</f>
        <v>N/A</v>
      </c>
      <c r="D409" s="9" t="n">
        <f aca="false">IF(B409&lt;&gt;"",MONTH(B409),0)</f>
        <v>6</v>
      </c>
      <c r="E409" s="306" t="e">
        <f aca="false">AVERAGE(C403:C409)</f>
        <v>#DIV/0!</v>
      </c>
      <c r="F409" s="306" t="e">
        <f aca="false">AVERAGE(C380:C409)</f>
        <v>#DIV/0!</v>
      </c>
    </row>
    <row r="410" customFormat="false" ht="11.25" hidden="false" customHeight="false" outlineLevel="0" collapsed="false">
      <c r="A410" s="199" t="n">
        <v>35956</v>
      </c>
      <c r="B410" s="192" t="n">
        <v>35956</v>
      </c>
      <c r="C410" s="306" t="str">
        <f aca="false">VLOOKUP($B410,data!$A$6:$M$15000,13)</f>
        <v>N/A</v>
      </c>
      <c r="D410" s="9" t="n">
        <f aca="false">IF(B410&lt;&gt;"",MONTH(B410),0)</f>
        <v>6</v>
      </c>
      <c r="E410" s="306" t="e">
        <f aca="false">AVERAGE(C404:C410)</f>
        <v>#DIV/0!</v>
      </c>
      <c r="F410" s="306" t="e">
        <f aca="false">AVERAGE(C381:C410)</f>
        <v>#DIV/0!</v>
      </c>
    </row>
    <row r="411" customFormat="false" ht="11.25" hidden="false" customHeight="false" outlineLevel="0" collapsed="false">
      <c r="A411" s="199" t="n">
        <v>35957</v>
      </c>
      <c r="B411" s="192" t="n">
        <v>35957</v>
      </c>
      <c r="C411" s="306" t="str">
        <f aca="false">VLOOKUP($B411,data!$A$6:$M$15000,13)</f>
        <v>N/A</v>
      </c>
      <c r="D411" s="9" t="n">
        <f aca="false">IF(B411&lt;&gt;"",MONTH(B411),0)</f>
        <v>6</v>
      </c>
      <c r="E411" s="306" t="e">
        <f aca="false">AVERAGE(C405:C411)</f>
        <v>#DIV/0!</v>
      </c>
      <c r="F411" s="306" t="e">
        <f aca="false">AVERAGE(C382:C411)</f>
        <v>#DIV/0!</v>
      </c>
    </row>
    <row r="412" customFormat="false" ht="11.25" hidden="false" customHeight="false" outlineLevel="0" collapsed="false">
      <c r="A412" s="199" t="n">
        <v>35958</v>
      </c>
      <c r="B412" s="192" t="n">
        <v>35958</v>
      </c>
      <c r="C412" s="306" t="str">
        <f aca="false">VLOOKUP($B412,data!$A$6:$M$15000,13)</f>
        <v>N/A</v>
      </c>
      <c r="D412" s="9" t="n">
        <f aca="false">IF(B412&lt;&gt;"",MONTH(B412),0)</f>
        <v>6</v>
      </c>
      <c r="E412" s="306" t="e">
        <f aca="false">AVERAGE(C406:C412)</f>
        <v>#DIV/0!</v>
      </c>
      <c r="F412" s="306" t="e">
        <f aca="false">AVERAGE(C383:C412)</f>
        <v>#DIV/0!</v>
      </c>
    </row>
    <row r="413" customFormat="false" ht="11.25" hidden="false" customHeight="false" outlineLevel="0" collapsed="false">
      <c r="A413" s="199" t="n">
        <v>35959</v>
      </c>
      <c r="B413" s="192" t="n">
        <v>35959</v>
      </c>
      <c r="C413" s="306" t="str">
        <f aca="false">VLOOKUP($B413,data!$A$6:$M$15000,13)</f>
        <v>N/A</v>
      </c>
      <c r="D413" s="9" t="n">
        <f aca="false">IF(B413&lt;&gt;"",MONTH(B413),0)</f>
        <v>6</v>
      </c>
      <c r="E413" s="306" t="e">
        <f aca="false">AVERAGE(C407:C413)</f>
        <v>#DIV/0!</v>
      </c>
      <c r="F413" s="306" t="e">
        <f aca="false">AVERAGE(C384:C413)</f>
        <v>#DIV/0!</v>
      </c>
    </row>
    <row r="414" customFormat="false" ht="11.25" hidden="false" customHeight="false" outlineLevel="0" collapsed="false">
      <c r="A414" s="199" t="n">
        <v>35960</v>
      </c>
      <c r="B414" s="192" t="n">
        <v>35960</v>
      </c>
      <c r="C414" s="306" t="str">
        <f aca="false">VLOOKUP($B414,data!$A$6:$M$15000,13)</f>
        <v>N/A</v>
      </c>
      <c r="D414" s="9" t="n">
        <f aca="false">IF(B414&lt;&gt;"",MONTH(B414),0)</f>
        <v>6</v>
      </c>
      <c r="E414" s="306" t="e">
        <f aca="false">AVERAGE(C408:C414)</f>
        <v>#DIV/0!</v>
      </c>
      <c r="F414" s="306" t="e">
        <f aca="false">AVERAGE(C385:C414)</f>
        <v>#DIV/0!</v>
      </c>
    </row>
    <row r="415" customFormat="false" ht="11.25" hidden="false" customHeight="false" outlineLevel="0" collapsed="false">
      <c r="A415" s="199" t="n">
        <v>35961</v>
      </c>
      <c r="B415" s="192" t="n">
        <v>35961</v>
      </c>
      <c r="C415" s="306" t="str">
        <f aca="false">VLOOKUP($B415,data!$A$6:$M$15000,13)</f>
        <v>N/A</v>
      </c>
      <c r="D415" s="9" t="n">
        <f aca="false">IF(B415&lt;&gt;"",MONTH(B415),0)</f>
        <v>6</v>
      </c>
      <c r="E415" s="306" t="e">
        <f aca="false">AVERAGE(C409:C415)</f>
        <v>#DIV/0!</v>
      </c>
      <c r="F415" s="306" t="e">
        <f aca="false">AVERAGE(C386:C415)</f>
        <v>#DIV/0!</v>
      </c>
    </row>
    <row r="416" customFormat="false" ht="11.25" hidden="false" customHeight="false" outlineLevel="0" collapsed="false">
      <c r="A416" s="199" t="n">
        <v>35962</v>
      </c>
      <c r="B416" s="192" t="n">
        <v>35962</v>
      </c>
      <c r="C416" s="306" t="str">
        <f aca="false">VLOOKUP($B416,data!$A$6:$M$15000,13)</f>
        <v>N/A</v>
      </c>
      <c r="D416" s="9" t="n">
        <f aca="false">IF(B416&lt;&gt;"",MONTH(B416),0)</f>
        <v>6</v>
      </c>
      <c r="E416" s="306" t="e">
        <f aca="false">AVERAGE(C410:C416)</f>
        <v>#DIV/0!</v>
      </c>
      <c r="F416" s="306" t="e">
        <f aca="false">AVERAGE(C387:C416)</f>
        <v>#DIV/0!</v>
      </c>
    </row>
    <row r="417" customFormat="false" ht="11.25" hidden="false" customHeight="false" outlineLevel="0" collapsed="false">
      <c r="A417" s="199" t="n">
        <v>35963</v>
      </c>
      <c r="B417" s="192" t="n">
        <v>35963</v>
      </c>
      <c r="C417" s="306" t="str">
        <f aca="false">VLOOKUP($B417,data!$A$6:$M$15000,13)</f>
        <v>N/A</v>
      </c>
      <c r="D417" s="9" t="n">
        <f aca="false">IF(B417&lt;&gt;"",MONTH(B417),0)</f>
        <v>6</v>
      </c>
      <c r="E417" s="306" t="e">
        <f aca="false">AVERAGE(C411:C417)</f>
        <v>#DIV/0!</v>
      </c>
      <c r="F417" s="306" t="e">
        <f aca="false">AVERAGE(C388:C417)</f>
        <v>#DIV/0!</v>
      </c>
    </row>
    <row r="418" customFormat="false" ht="11.25" hidden="false" customHeight="false" outlineLevel="0" collapsed="false">
      <c r="A418" s="199" t="n">
        <v>35964</v>
      </c>
      <c r="B418" s="192" t="n">
        <v>35964</v>
      </c>
      <c r="C418" s="306" t="str">
        <f aca="false">VLOOKUP($B418,data!$A$6:$M$15000,13)</f>
        <v>N/A</v>
      </c>
      <c r="D418" s="9" t="n">
        <f aca="false">IF(B418&lt;&gt;"",MONTH(B418),0)</f>
        <v>6</v>
      </c>
      <c r="E418" s="306" t="e">
        <f aca="false">AVERAGE(C412:C418)</f>
        <v>#DIV/0!</v>
      </c>
      <c r="F418" s="306" t="e">
        <f aca="false">AVERAGE(C389:C418)</f>
        <v>#DIV/0!</v>
      </c>
    </row>
    <row r="419" customFormat="false" ht="11.25" hidden="false" customHeight="false" outlineLevel="0" collapsed="false">
      <c r="A419" s="199" t="n">
        <v>35965</v>
      </c>
      <c r="B419" s="192" t="n">
        <v>35965</v>
      </c>
      <c r="C419" s="306" t="str">
        <f aca="false">VLOOKUP($B419,data!$A$6:$M$15000,13)</f>
        <v>N/A</v>
      </c>
      <c r="D419" s="9" t="n">
        <f aca="false">IF(B419&lt;&gt;"",MONTH(B419),0)</f>
        <v>6</v>
      </c>
      <c r="E419" s="306" t="e">
        <f aca="false">AVERAGE(C413:C419)</f>
        <v>#DIV/0!</v>
      </c>
      <c r="F419" s="306" t="e">
        <f aca="false">AVERAGE(C390:C419)</f>
        <v>#DIV/0!</v>
      </c>
    </row>
    <row r="420" customFormat="false" ht="11.25" hidden="false" customHeight="false" outlineLevel="0" collapsed="false">
      <c r="A420" s="199" t="n">
        <v>35966</v>
      </c>
      <c r="B420" s="192" t="n">
        <v>35966</v>
      </c>
      <c r="C420" s="306" t="str">
        <f aca="false">VLOOKUP($B420,data!$A$6:$M$15000,13)</f>
        <v>N/A</v>
      </c>
      <c r="D420" s="9" t="n">
        <f aca="false">IF(B420&lt;&gt;"",MONTH(B420),0)</f>
        <v>6</v>
      </c>
      <c r="E420" s="306" t="e">
        <f aca="false">AVERAGE(C414:C420)</f>
        <v>#DIV/0!</v>
      </c>
      <c r="F420" s="306" t="e">
        <f aca="false">AVERAGE(C391:C420)</f>
        <v>#DIV/0!</v>
      </c>
    </row>
    <row r="421" customFormat="false" ht="11.25" hidden="false" customHeight="false" outlineLevel="0" collapsed="false">
      <c r="A421" s="199" t="n">
        <v>35967</v>
      </c>
      <c r="B421" s="192" t="n">
        <v>35967</v>
      </c>
      <c r="C421" s="306" t="str">
        <f aca="false">VLOOKUP($B421,data!$A$6:$M$15000,13)</f>
        <v>N/A</v>
      </c>
      <c r="D421" s="9" t="n">
        <f aca="false">IF(B421&lt;&gt;"",MONTH(B421),0)</f>
        <v>6</v>
      </c>
      <c r="E421" s="306" t="e">
        <f aca="false">AVERAGE(C415:C421)</f>
        <v>#DIV/0!</v>
      </c>
      <c r="F421" s="306" t="e">
        <f aca="false">AVERAGE(C392:C421)</f>
        <v>#DIV/0!</v>
      </c>
    </row>
    <row r="422" customFormat="false" ht="11.25" hidden="false" customHeight="false" outlineLevel="0" collapsed="false">
      <c r="A422" s="199" t="n">
        <v>35968</v>
      </c>
      <c r="B422" s="192" t="n">
        <v>35968</v>
      </c>
      <c r="C422" s="306" t="str">
        <f aca="false">VLOOKUP($B422,data!$A$6:$M$15000,13)</f>
        <v>N/A</v>
      </c>
      <c r="D422" s="9" t="n">
        <f aca="false">IF(B422&lt;&gt;"",MONTH(B422),0)</f>
        <v>6</v>
      </c>
      <c r="E422" s="306" t="e">
        <f aca="false">AVERAGE(C416:C422)</f>
        <v>#DIV/0!</v>
      </c>
      <c r="F422" s="306" t="e">
        <f aca="false">AVERAGE(C393:C422)</f>
        <v>#DIV/0!</v>
      </c>
    </row>
    <row r="423" customFormat="false" ht="11.25" hidden="false" customHeight="false" outlineLevel="0" collapsed="false">
      <c r="A423" s="199" t="n">
        <v>35969</v>
      </c>
      <c r="B423" s="192" t="n">
        <v>35969</v>
      </c>
      <c r="C423" s="306" t="str">
        <f aca="false">VLOOKUP($B423,data!$A$6:$M$15000,13)</f>
        <v>N/A</v>
      </c>
      <c r="D423" s="9" t="n">
        <f aca="false">IF(B423&lt;&gt;"",MONTH(B423),0)</f>
        <v>6</v>
      </c>
      <c r="E423" s="306" t="e">
        <f aca="false">AVERAGE(C417:C423)</f>
        <v>#DIV/0!</v>
      </c>
      <c r="F423" s="306" t="e">
        <f aca="false">AVERAGE(C394:C423)</f>
        <v>#DIV/0!</v>
      </c>
    </row>
    <row r="424" customFormat="false" ht="11.25" hidden="false" customHeight="false" outlineLevel="0" collapsed="false">
      <c r="A424" s="199" t="n">
        <v>35970</v>
      </c>
      <c r="B424" s="192" t="n">
        <v>35970</v>
      </c>
      <c r="C424" s="306" t="str">
        <f aca="false">VLOOKUP($B424,data!$A$6:$M$15000,13)</f>
        <v>N/A</v>
      </c>
      <c r="D424" s="9" t="n">
        <f aca="false">IF(B424&lt;&gt;"",MONTH(B424),0)</f>
        <v>6</v>
      </c>
      <c r="E424" s="306" t="e">
        <f aca="false">AVERAGE(C418:C424)</f>
        <v>#DIV/0!</v>
      </c>
      <c r="F424" s="306" t="e">
        <f aca="false">AVERAGE(C395:C424)</f>
        <v>#DIV/0!</v>
      </c>
    </row>
    <row r="425" customFormat="false" ht="11.25" hidden="false" customHeight="false" outlineLevel="0" collapsed="false">
      <c r="A425" s="199" t="n">
        <v>35971</v>
      </c>
      <c r="B425" s="192" t="n">
        <v>35971</v>
      </c>
      <c r="C425" s="306" t="str">
        <f aca="false">VLOOKUP($B425,data!$A$6:$M$15000,13)</f>
        <v>N/A</v>
      </c>
      <c r="D425" s="9" t="n">
        <f aca="false">IF(B425&lt;&gt;"",MONTH(B425),0)</f>
        <v>6</v>
      </c>
      <c r="E425" s="306" t="e">
        <f aca="false">AVERAGE(C419:C425)</f>
        <v>#DIV/0!</v>
      </c>
      <c r="F425" s="306" t="e">
        <f aca="false">AVERAGE(C396:C425)</f>
        <v>#DIV/0!</v>
      </c>
    </row>
    <row r="426" customFormat="false" ht="11.25" hidden="false" customHeight="false" outlineLevel="0" collapsed="false">
      <c r="A426" s="199" t="n">
        <v>35972</v>
      </c>
      <c r="B426" s="192" t="n">
        <v>35972</v>
      </c>
      <c r="C426" s="306" t="str">
        <f aca="false">VLOOKUP($B426,data!$A$6:$M$15000,13)</f>
        <v>N/A</v>
      </c>
      <c r="D426" s="9" t="n">
        <f aca="false">IF(B426&lt;&gt;"",MONTH(B426),0)</f>
        <v>6</v>
      </c>
      <c r="E426" s="306" t="e">
        <f aca="false">AVERAGE(C420:C426)</f>
        <v>#DIV/0!</v>
      </c>
      <c r="F426" s="306" t="e">
        <f aca="false">AVERAGE(C397:C426)</f>
        <v>#DIV/0!</v>
      </c>
    </row>
    <row r="427" customFormat="false" ht="11.25" hidden="false" customHeight="false" outlineLevel="0" collapsed="false">
      <c r="A427" s="199" t="n">
        <v>35973</v>
      </c>
      <c r="B427" s="192" t="n">
        <v>35973</v>
      </c>
      <c r="C427" s="306" t="str">
        <f aca="false">VLOOKUP($B427,data!$A$6:$M$15000,13)</f>
        <v>N/A</v>
      </c>
      <c r="D427" s="9" t="n">
        <f aca="false">IF(B427&lt;&gt;"",MONTH(B427),0)</f>
        <v>6</v>
      </c>
      <c r="E427" s="306" t="e">
        <f aca="false">AVERAGE(C421:C427)</f>
        <v>#DIV/0!</v>
      </c>
      <c r="F427" s="306" t="e">
        <f aca="false">AVERAGE(C398:C427)</f>
        <v>#DIV/0!</v>
      </c>
    </row>
    <row r="428" customFormat="false" ht="11.25" hidden="false" customHeight="false" outlineLevel="0" collapsed="false">
      <c r="A428" s="199" t="n">
        <v>35974</v>
      </c>
      <c r="B428" s="192" t="n">
        <v>35974</v>
      </c>
      <c r="C428" s="306" t="str">
        <f aca="false">VLOOKUP($B428,data!$A$6:$M$15000,13)</f>
        <v>N/A</v>
      </c>
      <c r="D428" s="9" t="n">
        <f aca="false">IF(B428&lt;&gt;"",MONTH(B428),0)</f>
        <v>6</v>
      </c>
      <c r="E428" s="306" t="e">
        <f aca="false">AVERAGE(C422:C428)</f>
        <v>#DIV/0!</v>
      </c>
      <c r="F428" s="306" t="e">
        <f aca="false">AVERAGE(C399:C428)</f>
        <v>#DIV/0!</v>
      </c>
    </row>
    <row r="429" customFormat="false" ht="11.25" hidden="false" customHeight="false" outlineLevel="0" collapsed="false">
      <c r="A429" s="199" t="n">
        <v>35975</v>
      </c>
      <c r="B429" s="192" t="n">
        <v>35975</v>
      </c>
      <c r="C429" s="306" t="str">
        <f aca="false">VLOOKUP($B429,data!$A$6:$M$15000,13)</f>
        <v>N/A</v>
      </c>
      <c r="D429" s="9" t="n">
        <f aca="false">IF(B429&lt;&gt;"",MONTH(B429),0)</f>
        <v>6</v>
      </c>
      <c r="E429" s="306" t="e">
        <f aca="false">AVERAGE(C423:C429)</f>
        <v>#DIV/0!</v>
      </c>
      <c r="F429" s="306" t="e">
        <f aca="false">AVERAGE(C400:C429)</f>
        <v>#DIV/0!</v>
      </c>
    </row>
    <row r="430" customFormat="false" ht="11.25" hidden="false" customHeight="false" outlineLevel="0" collapsed="false">
      <c r="A430" s="199" t="n">
        <v>35976</v>
      </c>
      <c r="B430" s="192" t="n">
        <v>35976</v>
      </c>
      <c r="C430" s="306" t="str">
        <f aca="false">VLOOKUP($B430,data!$A$6:$M$15000,13)</f>
        <v>N/A</v>
      </c>
      <c r="D430" s="9" t="n">
        <f aca="false">IF(B430&lt;&gt;"",MONTH(B430),0)</f>
        <v>6</v>
      </c>
      <c r="E430" s="306" t="e">
        <f aca="false">AVERAGE(C424:C430)</f>
        <v>#DIV/0!</v>
      </c>
      <c r="F430" s="306" t="e">
        <f aca="false">AVERAGE(C401:C430)</f>
        <v>#DIV/0!</v>
      </c>
    </row>
    <row r="431" customFormat="false" ht="11.25" hidden="false" customHeight="false" outlineLevel="0" collapsed="false">
      <c r="A431" s="199" t="n">
        <v>35977</v>
      </c>
      <c r="B431" s="192" t="n">
        <v>35977</v>
      </c>
      <c r="C431" s="306" t="str">
        <f aca="false">VLOOKUP($B431,data!$A$6:$M$15000,13)</f>
        <v>N/A</v>
      </c>
      <c r="D431" s="9" t="n">
        <f aca="false">IF(B431&lt;&gt;"",MONTH(B431),0)</f>
        <v>7</v>
      </c>
      <c r="E431" s="306" t="e">
        <f aca="false">AVERAGE(C425:C431)</f>
        <v>#DIV/0!</v>
      </c>
      <c r="F431" s="306" t="e">
        <f aca="false">AVERAGE(C402:C431)</f>
        <v>#DIV/0!</v>
      </c>
    </row>
    <row r="432" customFormat="false" ht="11.25" hidden="false" customHeight="false" outlineLevel="0" collapsed="false">
      <c r="A432" s="199" t="n">
        <v>35978</v>
      </c>
      <c r="B432" s="192" t="n">
        <v>35978</v>
      </c>
      <c r="C432" s="306" t="str">
        <f aca="false">VLOOKUP($B432,data!$A$6:$M$15000,13)</f>
        <v>N/A</v>
      </c>
      <c r="D432" s="9" t="n">
        <f aca="false">IF(B432&lt;&gt;"",MONTH(B432),0)</f>
        <v>7</v>
      </c>
      <c r="E432" s="306" t="e">
        <f aca="false">AVERAGE(C426:C432)</f>
        <v>#DIV/0!</v>
      </c>
      <c r="F432" s="306" t="e">
        <f aca="false">AVERAGE(C403:C432)</f>
        <v>#DIV/0!</v>
      </c>
    </row>
    <row r="433" customFormat="false" ht="11.25" hidden="false" customHeight="false" outlineLevel="0" collapsed="false">
      <c r="A433" s="199" t="n">
        <v>35979</v>
      </c>
      <c r="B433" s="192" t="n">
        <v>35979</v>
      </c>
      <c r="C433" s="306" t="str">
        <f aca="false">VLOOKUP($B433,data!$A$6:$M$15000,13)</f>
        <v>N/A</v>
      </c>
      <c r="D433" s="9" t="n">
        <f aca="false">IF(B433&lt;&gt;"",MONTH(B433),0)</f>
        <v>7</v>
      </c>
      <c r="E433" s="306" t="e">
        <f aca="false">AVERAGE(C427:C433)</f>
        <v>#DIV/0!</v>
      </c>
      <c r="F433" s="306" t="e">
        <f aca="false">AVERAGE(C404:C433)</f>
        <v>#DIV/0!</v>
      </c>
    </row>
    <row r="434" customFormat="false" ht="11.25" hidden="false" customHeight="false" outlineLevel="0" collapsed="false">
      <c r="A434" s="199" t="n">
        <v>35980</v>
      </c>
      <c r="B434" s="192" t="n">
        <v>35980</v>
      </c>
      <c r="C434" s="306" t="str">
        <f aca="false">VLOOKUP($B434,data!$A$6:$M$15000,13)</f>
        <v>N/A</v>
      </c>
      <c r="D434" s="9" t="n">
        <f aca="false">IF(B434&lt;&gt;"",MONTH(B434),0)</f>
        <v>7</v>
      </c>
      <c r="E434" s="306" t="e">
        <f aca="false">AVERAGE(C428:C434)</f>
        <v>#DIV/0!</v>
      </c>
      <c r="F434" s="306" t="e">
        <f aca="false">AVERAGE(C405:C434)</f>
        <v>#DIV/0!</v>
      </c>
    </row>
    <row r="435" customFormat="false" ht="11.25" hidden="false" customHeight="false" outlineLevel="0" collapsed="false">
      <c r="A435" s="199" t="n">
        <v>35981</v>
      </c>
      <c r="B435" s="192" t="n">
        <v>35981</v>
      </c>
      <c r="C435" s="306" t="str">
        <f aca="false">VLOOKUP($B435,data!$A$6:$M$15000,13)</f>
        <v>N/A</v>
      </c>
      <c r="D435" s="9" t="n">
        <f aca="false">IF(B435&lt;&gt;"",MONTH(B435),0)</f>
        <v>7</v>
      </c>
      <c r="E435" s="306" t="e">
        <f aca="false">AVERAGE(C429:C435)</f>
        <v>#DIV/0!</v>
      </c>
      <c r="F435" s="306" t="e">
        <f aca="false">AVERAGE(C406:C435)</f>
        <v>#DIV/0!</v>
      </c>
    </row>
    <row r="436" customFormat="false" ht="11.25" hidden="false" customHeight="false" outlineLevel="0" collapsed="false">
      <c r="A436" s="199" t="n">
        <v>35982</v>
      </c>
      <c r="B436" s="192" t="n">
        <v>35982</v>
      </c>
      <c r="C436" s="306" t="str">
        <f aca="false">VLOOKUP($B436,data!$A$6:$M$15000,13)</f>
        <v>N/A</v>
      </c>
      <c r="D436" s="9" t="n">
        <f aca="false">IF(B436&lt;&gt;"",MONTH(B436),0)</f>
        <v>7</v>
      </c>
      <c r="E436" s="306" t="e">
        <f aca="false">AVERAGE(C430:C436)</f>
        <v>#DIV/0!</v>
      </c>
      <c r="F436" s="306" t="e">
        <f aca="false">AVERAGE(C407:C436)</f>
        <v>#DIV/0!</v>
      </c>
    </row>
    <row r="437" customFormat="false" ht="11.25" hidden="false" customHeight="false" outlineLevel="0" collapsed="false">
      <c r="A437" s="199" t="n">
        <v>35983</v>
      </c>
      <c r="B437" s="192" t="n">
        <v>35983</v>
      </c>
      <c r="C437" s="306" t="str">
        <f aca="false">VLOOKUP($B437,data!$A$6:$M$15000,13)</f>
        <v>N/A</v>
      </c>
      <c r="D437" s="9" t="n">
        <f aca="false">IF(B437&lt;&gt;"",MONTH(B437),0)</f>
        <v>7</v>
      </c>
      <c r="E437" s="306" t="e">
        <f aca="false">AVERAGE(C431:C437)</f>
        <v>#DIV/0!</v>
      </c>
      <c r="F437" s="306" t="e">
        <f aca="false">AVERAGE(C408:C437)</f>
        <v>#DIV/0!</v>
      </c>
    </row>
    <row r="438" customFormat="false" ht="11.25" hidden="false" customHeight="false" outlineLevel="0" collapsed="false">
      <c r="A438" s="199" t="n">
        <v>35984</v>
      </c>
      <c r="B438" s="192" t="n">
        <v>35984</v>
      </c>
      <c r="C438" s="306" t="str">
        <f aca="false">VLOOKUP($B438,data!$A$6:$M$15000,13)</f>
        <v>N/A</v>
      </c>
      <c r="D438" s="9" t="n">
        <f aca="false">IF(B438&lt;&gt;"",MONTH(B438),0)</f>
        <v>7</v>
      </c>
      <c r="E438" s="306" t="e">
        <f aca="false">AVERAGE(C432:C438)</f>
        <v>#DIV/0!</v>
      </c>
      <c r="F438" s="306" t="e">
        <f aca="false">AVERAGE(C409:C438)</f>
        <v>#DIV/0!</v>
      </c>
    </row>
    <row r="439" customFormat="false" ht="11.25" hidden="false" customHeight="false" outlineLevel="0" collapsed="false">
      <c r="A439" s="199" t="n">
        <v>35985</v>
      </c>
      <c r="B439" s="192" t="n">
        <v>35985</v>
      </c>
      <c r="C439" s="306" t="str">
        <f aca="false">VLOOKUP($B439,data!$A$6:$M$15000,13)</f>
        <v>N/A</v>
      </c>
      <c r="D439" s="9" t="n">
        <f aca="false">IF(B439&lt;&gt;"",MONTH(B439),0)</f>
        <v>7</v>
      </c>
      <c r="E439" s="306" t="e">
        <f aca="false">AVERAGE(C433:C439)</f>
        <v>#DIV/0!</v>
      </c>
      <c r="F439" s="306" t="e">
        <f aca="false">AVERAGE(C410:C439)</f>
        <v>#DIV/0!</v>
      </c>
    </row>
    <row r="440" customFormat="false" ht="11.25" hidden="false" customHeight="false" outlineLevel="0" collapsed="false">
      <c r="A440" s="199" t="n">
        <v>35986</v>
      </c>
      <c r="B440" s="192" t="n">
        <v>35986</v>
      </c>
      <c r="C440" s="306" t="str">
        <f aca="false">VLOOKUP($B440,data!$A$6:$M$15000,13)</f>
        <v>N/A</v>
      </c>
      <c r="D440" s="9" t="n">
        <f aca="false">IF(B440&lt;&gt;"",MONTH(B440),0)</f>
        <v>7</v>
      </c>
      <c r="E440" s="306" t="e">
        <f aca="false">AVERAGE(C434:C440)</f>
        <v>#DIV/0!</v>
      </c>
      <c r="F440" s="306" t="e">
        <f aca="false">AVERAGE(C411:C440)</f>
        <v>#DIV/0!</v>
      </c>
    </row>
    <row r="441" customFormat="false" ht="11.25" hidden="false" customHeight="false" outlineLevel="0" collapsed="false">
      <c r="A441" s="199" t="n">
        <v>35987</v>
      </c>
      <c r="B441" s="192" t="n">
        <v>35987</v>
      </c>
      <c r="C441" s="306" t="str">
        <f aca="false">VLOOKUP($B441,data!$A$6:$M$15000,13)</f>
        <v>N/A</v>
      </c>
      <c r="D441" s="9" t="n">
        <f aca="false">IF(B441&lt;&gt;"",MONTH(B441),0)</f>
        <v>7</v>
      </c>
      <c r="E441" s="306" t="e">
        <f aca="false">AVERAGE(C435:C441)</f>
        <v>#DIV/0!</v>
      </c>
      <c r="F441" s="306" t="e">
        <f aca="false">AVERAGE(C412:C441)</f>
        <v>#DIV/0!</v>
      </c>
    </row>
    <row r="442" customFormat="false" ht="11.25" hidden="false" customHeight="false" outlineLevel="0" collapsed="false">
      <c r="A442" s="199" t="n">
        <v>35988</v>
      </c>
      <c r="B442" s="192" t="n">
        <v>35988</v>
      </c>
      <c r="C442" s="306" t="str">
        <f aca="false">VLOOKUP($B442,data!$A$6:$M$15000,13)</f>
        <v>N/A</v>
      </c>
      <c r="D442" s="9" t="n">
        <f aca="false">IF(B442&lt;&gt;"",MONTH(B442),0)</f>
        <v>7</v>
      </c>
      <c r="E442" s="306" t="e">
        <f aca="false">AVERAGE(C436:C442)</f>
        <v>#DIV/0!</v>
      </c>
      <c r="F442" s="306" t="e">
        <f aca="false">AVERAGE(C413:C442)</f>
        <v>#DIV/0!</v>
      </c>
    </row>
    <row r="443" customFormat="false" ht="11.25" hidden="false" customHeight="false" outlineLevel="0" collapsed="false">
      <c r="A443" s="199" t="n">
        <v>35989</v>
      </c>
      <c r="B443" s="192" t="n">
        <v>35989</v>
      </c>
      <c r="C443" s="306" t="str">
        <f aca="false">VLOOKUP($B443,data!$A$6:$M$15000,13)</f>
        <v>N/A</v>
      </c>
      <c r="D443" s="9" t="n">
        <f aca="false">IF(B443&lt;&gt;"",MONTH(B443),0)</f>
        <v>7</v>
      </c>
      <c r="E443" s="306" t="e">
        <f aca="false">AVERAGE(C437:C443)</f>
        <v>#DIV/0!</v>
      </c>
      <c r="F443" s="306" t="e">
        <f aca="false">AVERAGE(C414:C443)</f>
        <v>#DIV/0!</v>
      </c>
    </row>
    <row r="444" customFormat="false" ht="11.25" hidden="false" customHeight="false" outlineLevel="0" collapsed="false">
      <c r="A444" s="199" t="n">
        <v>35990</v>
      </c>
      <c r="B444" s="192" t="n">
        <v>35990</v>
      </c>
      <c r="C444" s="306" t="str">
        <f aca="false">VLOOKUP($B444,data!$A$6:$M$15000,13)</f>
        <v>N/A</v>
      </c>
      <c r="D444" s="9" t="n">
        <f aca="false">IF(B444&lt;&gt;"",MONTH(B444),0)</f>
        <v>7</v>
      </c>
      <c r="E444" s="306" t="e">
        <f aca="false">AVERAGE(C438:C444)</f>
        <v>#DIV/0!</v>
      </c>
      <c r="F444" s="306" t="e">
        <f aca="false">AVERAGE(C415:C444)</f>
        <v>#DIV/0!</v>
      </c>
    </row>
    <row r="445" customFormat="false" ht="11.25" hidden="false" customHeight="false" outlineLevel="0" collapsed="false">
      <c r="A445" s="199" t="n">
        <v>35991</v>
      </c>
      <c r="B445" s="192" t="n">
        <v>35991</v>
      </c>
      <c r="C445" s="306" t="str">
        <f aca="false">VLOOKUP($B445,data!$A$6:$M$15000,13)</f>
        <v>N/A</v>
      </c>
      <c r="D445" s="9" t="n">
        <f aca="false">IF(B445&lt;&gt;"",MONTH(B445),0)</f>
        <v>7</v>
      </c>
      <c r="E445" s="306" t="e">
        <f aca="false">AVERAGE(C439:C445)</f>
        <v>#DIV/0!</v>
      </c>
      <c r="F445" s="306" t="e">
        <f aca="false">AVERAGE(C416:C445)</f>
        <v>#DIV/0!</v>
      </c>
    </row>
    <row r="446" customFormat="false" ht="11.25" hidden="false" customHeight="false" outlineLevel="0" collapsed="false">
      <c r="A446" s="199" t="n">
        <v>35992</v>
      </c>
      <c r="B446" s="192" t="n">
        <v>35992</v>
      </c>
      <c r="C446" s="306" t="str">
        <f aca="false">VLOOKUP($B446,data!$A$6:$M$15000,13)</f>
        <v>N/A</v>
      </c>
      <c r="D446" s="9" t="n">
        <f aca="false">IF(B446&lt;&gt;"",MONTH(B446),0)</f>
        <v>7</v>
      </c>
      <c r="E446" s="306" t="e">
        <f aca="false">AVERAGE(C440:C446)</f>
        <v>#DIV/0!</v>
      </c>
      <c r="F446" s="306" t="e">
        <f aca="false">AVERAGE(C417:C446)</f>
        <v>#DIV/0!</v>
      </c>
    </row>
    <row r="447" customFormat="false" ht="11.25" hidden="false" customHeight="false" outlineLevel="0" collapsed="false">
      <c r="A447" s="199" t="n">
        <v>35993</v>
      </c>
      <c r="B447" s="192" t="n">
        <v>35993</v>
      </c>
      <c r="C447" s="306" t="str">
        <f aca="false">VLOOKUP($B447,data!$A$6:$M$15000,13)</f>
        <v>N/A</v>
      </c>
      <c r="D447" s="9" t="n">
        <f aca="false">IF(B447&lt;&gt;"",MONTH(B447),0)</f>
        <v>7</v>
      </c>
      <c r="E447" s="306" t="e">
        <f aca="false">AVERAGE(C441:C447)</f>
        <v>#DIV/0!</v>
      </c>
      <c r="F447" s="306" t="e">
        <f aca="false">AVERAGE(C418:C447)</f>
        <v>#DIV/0!</v>
      </c>
    </row>
    <row r="448" customFormat="false" ht="11.25" hidden="false" customHeight="false" outlineLevel="0" collapsed="false">
      <c r="A448" s="199" t="n">
        <v>35994</v>
      </c>
      <c r="B448" s="192" t="n">
        <v>35994</v>
      </c>
      <c r="C448" s="306" t="str">
        <f aca="false">VLOOKUP($B448,data!$A$6:$M$15000,13)</f>
        <v>N/A</v>
      </c>
      <c r="D448" s="9" t="n">
        <f aca="false">IF(B448&lt;&gt;"",MONTH(B448),0)</f>
        <v>7</v>
      </c>
      <c r="E448" s="306" t="e">
        <f aca="false">AVERAGE(C442:C448)</f>
        <v>#DIV/0!</v>
      </c>
      <c r="F448" s="306" t="e">
        <f aca="false">AVERAGE(C419:C448)</f>
        <v>#DIV/0!</v>
      </c>
    </row>
    <row r="449" customFormat="false" ht="11.25" hidden="false" customHeight="false" outlineLevel="0" collapsed="false">
      <c r="A449" s="199" t="n">
        <v>35995</v>
      </c>
      <c r="B449" s="192" t="n">
        <v>35995</v>
      </c>
      <c r="C449" s="306" t="str">
        <f aca="false">VLOOKUP($B449,data!$A$6:$M$15000,13)</f>
        <v>N/A</v>
      </c>
      <c r="D449" s="9" t="n">
        <f aca="false">IF(B449&lt;&gt;"",MONTH(B449),0)</f>
        <v>7</v>
      </c>
      <c r="E449" s="306" t="e">
        <f aca="false">AVERAGE(C443:C449)</f>
        <v>#DIV/0!</v>
      </c>
      <c r="F449" s="306" t="e">
        <f aca="false">AVERAGE(C420:C449)</f>
        <v>#DIV/0!</v>
      </c>
    </row>
    <row r="450" customFormat="false" ht="11.25" hidden="false" customHeight="false" outlineLevel="0" collapsed="false">
      <c r="A450" s="199" t="n">
        <v>35996</v>
      </c>
      <c r="B450" s="192" t="n">
        <v>35996</v>
      </c>
      <c r="C450" s="306" t="str">
        <f aca="false">VLOOKUP($B450,data!$A$6:$M$15000,13)</f>
        <v>N/A</v>
      </c>
      <c r="D450" s="9" t="n">
        <f aca="false">IF(B450&lt;&gt;"",MONTH(B450),0)</f>
        <v>7</v>
      </c>
      <c r="E450" s="306" t="e">
        <f aca="false">AVERAGE(C444:C450)</f>
        <v>#DIV/0!</v>
      </c>
      <c r="F450" s="306" t="e">
        <f aca="false">AVERAGE(C421:C450)</f>
        <v>#DIV/0!</v>
      </c>
    </row>
    <row r="451" customFormat="false" ht="11.25" hidden="false" customHeight="false" outlineLevel="0" collapsed="false">
      <c r="A451" s="199" t="n">
        <v>35997</v>
      </c>
      <c r="B451" s="192" t="n">
        <v>35997</v>
      </c>
      <c r="C451" s="306" t="str">
        <f aca="false">VLOOKUP($B451,data!$A$6:$M$15000,13)</f>
        <v>N/A</v>
      </c>
      <c r="D451" s="9" t="n">
        <f aca="false">IF(B451&lt;&gt;"",MONTH(B451),0)</f>
        <v>7</v>
      </c>
      <c r="E451" s="306" t="e">
        <f aca="false">AVERAGE(C445:C451)</f>
        <v>#DIV/0!</v>
      </c>
      <c r="F451" s="306" t="e">
        <f aca="false">AVERAGE(C422:C451)</f>
        <v>#DIV/0!</v>
      </c>
    </row>
    <row r="452" customFormat="false" ht="11.25" hidden="false" customHeight="false" outlineLevel="0" collapsed="false">
      <c r="A452" s="199" t="n">
        <v>35998</v>
      </c>
      <c r="B452" s="192" t="n">
        <v>35998</v>
      </c>
      <c r="C452" s="306" t="str">
        <f aca="false">VLOOKUP($B452,data!$A$6:$M$15000,13)</f>
        <v>N/A</v>
      </c>
      <c r="D452" s="9" t="n">
        <f aca="false">IF(B452&lt;&gt;"",MONTH(B452),0)</f>
        <v>7</v>
      </c>
      <c r="E452" s="306" t="e">
        <f aca="false">AVERAGE(C446:C452)</f>
        <v>#DIV/0!</v>
      </c>
      <c r="F452" s="306" t="e">
        <f aca="false">AVERAGE(C423:C452)</f>
        <v>#DIV/0!</v>
      </c>
    </row>
    <row r="453" customFormat="false" ht="11.25" hidden="false" customHeight="false" outlineLevel="0" collapsed="false">
      <c r="A453" s="199" t="n">
        <v>35999</v>
      </c>
      <c r="B453" s="192" t="n">
        <v>35999</v>
      </c>
      <c r="C453" s="306" t="str">
        <f aca="false">VLOOKUP($B453,data!$A$6:$M$15000,13)</f>
        <v>N/A</v>
      </c>
      <c r="D453" s="9" t="n">
        <f aca="false">IF(B453&lt;&gt;"",MONTH(B453),0)</f>
        <v>7</v>
      </c>
      <c r="E453" s="306" t="e">
        <f aca="false">AVERAGE(C447:C453)</f>
        <v>#DIV/0!</v>
      </c>
      <c r="F453" s="306" t="e">
        <f aca="false">AVERAGE(C424:C453)</f>
        <v>#DIV/0!</v>
      </c>
    </row>
    <row r="454" customFormat="false" ht="11.25" hidden="false" customHeight="false" outlineLevel="0" collapsed="false">
      <c r="A454" s="199" t="n">
        <v>36000</v>
      </c>
      <c r="B454" s="192" t="n">
        <v>36000</v>
      </c>
      <c r="C454" s="306" t="str">
        <f aca="false">VLOOKUP($B454,data!$A$6:$M$15000,13)</f>
        <v>N/A</v>
      </c>
      <c r="D454" s="9" t="n">
        <f aca="false">IF(B454&lt;&gt;"",MONTH(B454),0)</f>
        <v>7</v>
      </c>
      <c r="E454" s="306" t="e">
        <f aca="false">AVERAGE(C448:C454)</f>
        <v>#DIV/0!</v>
      </c>
      <c r="F454" s="306" t="e">
        <f aca="false">AVERAGE(C425:C454)</f>
        <v>#DIV/0!</v>
      </c>
    </row>
    <row r="455" customFormat="false" ht="11.25" hidden="false" customHeight="false" outlineLevel="0" collapsed="false">
      <c r="A455" s="199" t="n">
        <v>36001</v>
      </c>
      <c r="B455" s="192" t="n">
        <v>36001</v>
      </c>
      <c r="C455" s="306" t="str">
        <f aca="false">VLOOKUP($B455,data!$A$6:$M$15000,13)</f>
        <v>N/A</v>
      </c>
      <c r="D455" s="9" t="n">
        <f aca="false">IF(B455&lt;&gt;"",MONTH(B455),0)</f>
        <v>7</v>
      </c>
      <c r="E455" s="306" t="e">
        <f aca="false">AVERAGE(C449:C455)</f>
        <v>#DIV/0!</v>
      </c>
      <c r="F455" s="306" t="e">
        <f aca="false">AVERAGE(C426:C455)</f>
        <v>#DIV/0!</v>
      </c>
    </row>
    <row r="456" customFormat="false" ht="11.25" hidden="false" customHeight="false" outlineLevel="0" collapsed="false">
      <c r="A456" s="199" t="n">
        <v>36002</v>
      </c>
      <c r="B456" s="192" t="n">
        <v>36002</v>
      </c>
      <c r="C456" s="306" t="str">
        <f aca="false">VLOOKUP($B456,data!$A$6:$M$15000,13)</f>
        <v>N/A</v>
      </c>
      <c r="D456" s="9" t="n">
        <f aca="false">IF(B456&lt;&gt;"",MONTH(B456),0)</f>
        <v>7</v>
      </c>
      <c r="E456" s="306" t="e">
        <f aca="false">AVERAGE(C450:C456)</f>
        <v>#DIV/0!</v>
      </c>
      <c r="F456" s="306" t="e">
        <f aca="false">AVERAGE(C427:C456)</f>
        <v>#DIV/0!</v>
      </c>
    </row>
    <row r="457" customFormat="false" ht="11.25" hidden="false" customHeight="false" outlineLevel="0" collapsed="false">
      <c r="A457" s="199" t="n">
        <v>36003</v>
      </c>
      <c r="B457" s="192" t="n">
        <v>36003</v>
      </c>
      <c r="C457" s="306" t="str">
        <f aca="false">VLOOKUP($B457,data!$A$6:$M$15000,13)</f>
        <v>N/A</v>
      </c>
      <c r="D457" s="9" t="n">
        <f aca="false">IF(B457&lt;&gt;"",MONTH(B457),0)</f>
        <v>7</v>
      </c>
      <c r="E457" s="306" t="e">
        <f aca="false">AVERAGE(C451:C457)</f>
        <v>#DIV/0!</v>
      </c>
      <c r="F457" s="306" t="e">
        <f aca="false">AVERAGE(C428:C457)</f>
        <v>#DIV/0!</v>
      </c>
    </row>
    <row r="458" customFormat="false" ht="11.25" hidden="false" customHeight="false" outlineLevel="0" collapsed="false">
      <c r="A458" s="199" t="n">
        <v>36004</v>
      </c>
      <c r="B458" s="192" t="n">
        <v>36004</v>
      </c>
      <c r="C458" s="306" t="str">
        <f aca="false">VLOOKUP($B458,data!$A$6:$M$15000,13)</f>
        <v>N/A</v>
      </c>
      <c r="D458" s="9" t="n">
        <f aca="false">IF(B458&lt;&gt;"",MONTH(B458),0)</f>
        <v>7</v>
      </c>
      <c r="E458" s="306" t="e">
        <f aca="false">AVERAGE(C452:C458)</f>
        <v>#DIV/0!</v>
      </c>
      <c r="F458" s="306" t="e">
        <f aca="false">AVERAGE(C429:C458)</f>
        <v>#DIV/0!</v>
      </c>
    </row>
    <row r="459" customFormat="false" ht="11.25" hidden="false" customHeight="false" outlineLevel="0" collapsed="false">
      <c r="A459" s="199" t="n">
        <v>36005</v>
      </c>
      <c r="B459" s="192" t="n">
        <v>36005</v>
      </c>
      <c r="C459" s="306" t="str">
        <f aca="false">VLOOKUP($B459,data!$A$6:$M$15000,13)</f>
        <v>N/A</v>
      </c>
      <c r="D459" s="9" t="n">
        <f aca="false">IF(B459&lt;&gt;"",MONTH(B459),0)</f>
        <v>7</v>
      </c>
      <c r="E459" s="306" t="e">
        <f aca="false">AVERAGE(C453:C459)</f>
        <v>#DIV/0!</v>
      </c>
      <c r="F459" s="306" t="e">
        <f aca="false">AVERAGE(C430:C459)</f>
        <v>#DIV/0!</v>
      </c>
    </row>
    <row r="460" customFormat="false" ht="11.25" hidden="false" customHeight="false" outlineLevel="0" collapsed="false">
      <c r="A460" s="199" t="n">
        <v>36006</v>
      </c>
      <c r="B460" s="192" t="n">
        <v>36006</v>
      </c>
      <c r="C460" s="306" t="str">
        <f aca="false">VLOOKUP($B460,data!$A$6:$M$15000,13)</f>
        <v>N/A</v>
      </c>
      <c r="D460" s="9" t="n">
        <f aca="false">IF(B460&lt;&gt;"",MONTH(B460),0)</f>
        <v>7</v>
      </c>
      <c r="E460" s="306" t="e">
        <f aca="false">AVERAGE(C454:C460)</f>
        <v>#DIV/0!</v>
      </c>
      <c r="F460" s="306" t="e">
        <f aca="false">AVERAGE(C431:C460)</f>
        <v>#DIV/0!</v>
      </c>
    </row>
    <row r="461" customFormat="false" ht="11.25" hidden="false" customHeight="false" outlineLevel="0" collapsed="false">
      <c r="A461" s="199" t="n">
        <v>36007</v>
      </c>
      <c r="B461" s="192" t="n">
        <v>36007</v>
      </c>
      <c r="C461" s="306" t="str">
        <f aca="false">VLOOKUP($B461,data!$A$6:$M$15000,13)</f>
        <v>N/A</v>
      </c>
      <c r="D461" s="9" t="n">
        <f aca="false">IF(B461&lt;&gt;"",MONTH(B461),0)</f>
        <v>7</v>
      </c>
      <c r="E461" s="306" t="e">
        <f aca="false">AVERAGE(C455:C461)</f>
        <v>#DIV/0!</v>
      </c>
      <c r="F461" s="306" t="e">
        <f aca="false">AVERAGE(C432:C461)</f>
        <v>#DIV/0!</v>
      </c>
    </row>
    <row r="462" customFormat="false" ht="11.25" hidden="false" customHeight="false" outlineLevel="0" collapsed="false">
      <c r="A462" s="199" t="n">
        <v>36008</v>
      </c>
      <c r="B462" s="192" t="n">
        <v>36008</v>
      </c>
      <c r="C462" s="306" t="n">
        <f aca="false">VLOOKUP($B462,data!$A$6:$M$15000,13)</f>
        <v>72125000</v>
      </c>
      <c r="D462" s="9" t="n">
        <f aca="false">IF(B462&lt;&gt;"",MONTH(B462),0)</f>
        <v>8</v>
      </c>
      <c r="E462" s="306" t="n">
        <f aca="false">AVERAGE(C456:C462)</f>
        <v>72125000</v>
      </c>
      <c r="F462" s="306" t="n">
        <f aca="false">AVERAGE(C433:C462)</f>
        <v>72125000</v>
      </c>
    </row>
    <row r="463" customFormat="false" ht="11.25" hidden="false" customHeight="false" outlineLevel="0" collapsed="false">
      <c r="A463" s="199" t="n">
        <v>36009</v>
      </c>
      <c r="B463" s="192" t="n">
        <v>36009</v>
      </c>
      <c r="C463" s="306" t="n">
        <f aca="false">VLOOKUP($B463,data!$A$6:$M$15000,13)</f>
        <v>72513000</v>
      </c>
      <c r="D463" s="9" t="n">
        <f aca="false">IF(B463&lt;&gt;"",MONTH(B463),0)</f>
        <v>8</v>
      </c>
      <c r="E463" s="306" t="n">
        <f aca="false">AVERAGE(C457:C463)</f>
        <v>72319000</v>
      </c>
      <c r="F463" s="306" t="n">
        <f aca="false">AVERAGE(C434:C463)</f>
        <v>72319000</v>
      </c>
    </row>
    <row r="464" customFormat="false" ht="11.25" hidden="false" customHeight="false" outlineLevel="0" collapsed="false">
      <c r="A464" s="199" t="n">
        <v>36010</v>
      </c>
      <c r="B464" s="192" t="n">
        <v>36010</v>
      </c>
      <c r="C464" s="306" t="n">
        <f aca="false">VLOOKUP($B464,data!$A$6:$M$15000,13)</f>
        <v>72266000</v>
      </c>
      <c r="D464" s="9" t="n">
        <f aca="false">IF(B464&lt;&gt;"",MONTH(B464),0)</f>
        <v>8</v>
      </c>
      <c r="E464" s="306" t="n">
        <f aca="false">AVERAGE(C458:C464)</f>
        <v>72301333.3333333</v>
      </c>
      <c r="F464" s="306" t="n">
        <f aca="false">AVERAGE(C435:C464)</f>
        <v>72301333.3333333</v>
      </c>
    </row>
    <row r="465" customFormat="false" ht="11.25" hidden="false" customHeight="false" outlineLevel="0" collapsed="false">
      <c r="A465" s="199" t="n">
        <v>36011</v>
      </c>
      <c r="B465" s="192" t="n">
        <v>36011</v>
      </c>
      <c r="C465" s="306" t="n">
        <f aca="false">VLOOKUP($B465,data!$A$6:$M$15000,13)</f>
        <v>71971000</v>
      </c>
      <c r="D465" s="9" t="n">
        <f aca="false">IF(B465&lt;&gt;"",MONTH(B465),0)</f>
        <v>8</v>
      </c>
      <c r="E465" s="306" t="n">
        <f aca="false">AVERAGE(C459:C465)</f>
        <v>72218750</v>
      </c>
      <c r="F465" s="306" t="n">
        <f aca="false">AVERAGE(C436:C465)</f>
        <v>72218750</v>
      </c>
    </row>
    <row r="466" customFormat="false" ht="11.25" hidden="false" customHeight="false" outlineLevel="0" collapsed="false">
      <c r="A466" s="199" t="n">
        <v>36012</v>
      </c>
      <c r="B466" s="192" t="n">
        <v>36012</v>
      </c>
      <c r="C466" s="306" t="n">
        <f aca="false">VLOOKUP($B466,data!$A$6:$M$15000,13)</f>
        <v>71783000</v>
      </c>
      <c r="D466" s="9" t="n">
        <f aca="false">IF(B466&lt;&gt;"",MONTH(B466),0)</f>
        <v>8</v>
      </c>
      <c r="E466" s="306" t="n">
        <f aca="false">AVERAGE(C460:C466)</f>
        <v>72131600</v>
      </c>
      <c r="F466" s="306" t="n">
        <f aca="false">AVERAGE(C437:C466)</f>
        <v>72131600</v>
      </c>
    </row>
    <row r="467" customFormat="false" ht="11.25" hidden="false" customHeight="false" outlineLevel="0" collapsed="false">
      <c r="A467" s="199" t="n">
        <v>36013</v>
      </c>
      <c r="B467" s="192" t="n">
        <v>36013</v>
      </c>
      <c r="C467" s="306" t="n">
        <f aca="false">VLOOKUP($B467,data!$A$6:$M$15000,13)</f>
        <v>71693000</v>
      </c>
      <c r="D467" s="9" t="n">
        <f aca="false">IF(B467&lt;&gt;"",MONTH(B467),0)</f>
        <v>8</v>
      </c>
      <c r="E467" s="306" t="n">
        <f aca="false">AVERAGE(C461:C467)</f>
        <v>72058500</v>
      </c>
      <c r="F467" s="306" t="n">
        <f aca="false">AVERAGE(C438:C467)</f>
        <v>72058500</v>
      </c>
    </row>
    <row r="468" customFormat="false" ht="11.25" hidden="false" customHeight="false" outlineLevel="0" collapsed="false">
      <c r="A468" s="199" t="n">
        <v>36014</v>
      </c>
      <c r="B468" s="192" t="n">
        <v>36014</v>
      </c>
      <c r="C468" s="306" t="n">
        <f aca="false">VLOOKUP($B468,data!$A$6:$M$15000,13)</f>
        <v>71927000</v>
      </c>
      <c r="D468" s="9" t="n">
        <f aca="false">IF(B468&lt;&gt;"",MONTH(B468),0)</f>
        <v>8</v>
      </c>
      <c r="E468" s="306" t="n">
        <f aca="false">AVERAGE(C462:C468)</f>
        <v>72039714.2857143</v>
      </c>
      <c r="F468" s="306" t="n">
        <f aca="false">AVERAGE(C439:C468)</f>
        <v>72039714.2857143</v>
      </c>
    </row>
    <row r="469" customFormat="false" ht="11.25" hidden="false" customHeight="false" outlineLevel="0" collapsed="false">
      <c r="A469" s="199" t="n">
        <v>36015</v>
      </c>
      <c r="B469" s="192" t="n">
        <v>36015</v>
      </c>
      <c r="C469" s="306" t="n">
        <f aca="false">VLOOKUP($B469,data!$A$6:$M$15000,13)</f>
        <v>72286000</v>
      </c>
      <c r="D469" s="9" t="n">
        <f aca="false">IF(B469&lt;&gt;"",MONTH(B469),0)</f>
        <v>8</v>
      </c>
      <c r="E469" s="306" t="n">
        <f aca="false">AVERAGE(C463:C469)</f>
        <v>72062714.2857143</v>
      </c>
      <c r="F469" s="306" t="n">
        <f aca="false">AVERAGE(C440:C469)</f>
        <v>72070500</v>
      </c>
    </row>
    <row r="470" customFormat="false" ht="11.25" hidden="false" customHeight="false" outlineLevel="0" collapsed="false">
      <c r="A470" s="199" t="n">
        <v>36016</v>
      </c>
      <c r="B470" s="192" t="n">
        <v>36016</v>
      </c>
      <c r="C470" s="306" t="n">
        <f aca="false">VLOOKUP($B470,data!$A$6:$M$15000,13)</f>
        <v>72800000</v>
      </c>
      <c r="D470" s="9" t="n">
        <f aca="false">IF(B470&lt;&gt;"",MONTH(B470),0)</f>
        <v>8</v>
      </c>
      <c r="E470" s="306" t="n">
        <f aca="false">AVERAGE(C464:C470)</f>
        <v>72103714.2857143</v>
      </c>
      <c r="F470" s="306" t="n">
        <f aca="false">AVERAGE(C441:C470)</f>
        <v>72151555.5555556</v>
      </c>
    </row>
    <row r="471" customFormat="false" ht="11.25" hidden="false" customHeight="false" outlineLevel="0" collapsed="false">
      <c r="A471" s="199" t="n">
        <v>36017</v>
      </c>
      <c r="B471" s="192" t="n">
        <v>36017</v>
      </c>
      <c r="C471" s="306" t="n">
        <f aca="false">VLOOKUP($B471,data!$A$6:$M$15000,13)</f>
        <v>72889000</v>
      </c>
      <c r="D471" s="9" t="n">
        <f aca="false">IF(B471&lt;&gt;"",MONTH(B471),0)</f>
        <v>8</v>
      </c>
      <c r="E471" s="306" t="n">
        <f aca="false">AVERAGE(C465:C471)</f>
        <v>72192714.2857143</v>
      </c>
      <c r="F471" s="306" t="n">
        <f aca="false">AVERAGE(C442:C471)</f>
        <v>72225300</v>
      </c>
    </row>
    <row r="472" customFormat="false" ht="11.25" hidden="false" customHeight="false" outlineLevel="0" collapsed="false">
      <c r="A472" s="199" t="n">
        <v>36018</v>
      </c>
      <c r="B472" s="192" t="n">
        <v>36018</v>
      </c>
      <c r="C472" s="306" t="n">
        <f aca="false">VLOOKUP($B472,data!$A$6:$M$15000,13)</f>
        <v>72686000</v>
      </c>
      <c r="D472" s="9" t="n">
        <f aca="false">IF(B472&lt;&gt;"",MONTH(B472),0)</f>
        <v>8</v>
      </c>
      <c r="E472" s="306" t="n">
        <f aca="false">AVERAGE(C466:C472)</f>
        <v>72294857.1428572</v>
      </c>
      <c r="F472" s="306" t="n">
        <f aca="false">AVERAGE(C443:C472)</f>
        <v>72267181.8181818</v>
      </c>
    </row>
    <row r="473" customFormat="false" ht="11.25" hidden="false" customHeight="false" outlineLevel="0" collapsed="false">
      <c r="A473" s="199" t="n">
        <v>36019</v>
      </c>
      <c r="B473" s="192" t="n">
        <v>36019</v>
      </c>
      <c r="C473" s="306" t="n">
        <f aca="false">VLOOKUP($B473,data!$A$6:$M$15000,13)</f>
        <v>72416000</v>
      </c>
      <c r="D473" s="9" t="n">
        <f aca="false">IF(B473&lt;&gt;"",MONTH(B473),0)</f>
        <v>8</v>
      </c>
      <c r="E473" s="306" t="n">
        <f aca="false">AVERAGE(C467:C473)</f>
        <v>72385285.7142857</v>
      </c>
      <c r="F473" s="306" t="n">
        <f aca="false">AVERAGE(C444:C473)</f>
        <v>72279583.3333333</v>
      </c>
    </row>
    <row r="474" customFormat="false" ht="11.25" hidden="false" customHeight="false" outlineLevel="0" collapsed="false">
      <c r="A474" s="199" t="n">
        <v>36020</v>
      </c>
      <c r="B474" s="192" t="n">
        <v>36020</v>
      </c>
      <c r="C474" s="306" t="n">
        <f aca="false">VLOOKUP($B474,data!$A$6:$M$15000,13)</f>
        <v>72084000</v>
      </c>
      <c r="D474" s="9" t="n">
        <f aca="false">IF(B474&lt;&gt;"",MONTH(B474),0)</f>
        <v>8</v>
      </c>
      <c r="E474" s="306" t="n">
        <f aca="false">AVERAGE(C468:C474)</f>
        <v>72441142.8571429</v>
      </c>
      <c r="F474" s="306" t="n">
        <f aca="false">AVERAGE(C445:C474)</f>
        <v>72264538.4615385</v>
      </c>
    </row>
    <row r="475" customFormat="false" ht="11.25" hidden="false" customHeight="false" outlineLevel="0" collapsed="false">
      <c r="A475" s="199" t="n">
        <v>36021</v>
      </c>
      <c r="B475" s="192" t="n">
        <v>36021</v>
      </c>
      <c r="C475" s="306" t="n">
        <f aca="false">VLOOKUP($B475,data!$A$6:$M$15000,13)</f>
        <v>72084000</v>
      </c>
      <c r="D475" s="9" t="n">
        <f aca="false">IF(B475&lt;&gt;"",MONTH(B475),0)</f>
        <v>8</v>
      </c>
      <c r="E475" s="306" t="n">
        <f aca="false">AVERAGE(C469:C475)</f>
        <v>72463571.4285714</v>
      </c>
      <c r="F475" s="306" t="n">
        <f aca="false">AVERAGE(C446:C475)</f>
        <v>72251642.8571429</v>
      </c>
    </row>
    <row r="476" customFormat="false" ht="11.25" hidden="false" customHeight="false" outlineLevel="0" collapsed="false">
      <c r="A476" s="199" t="n">
        <v>36022</v>
      </c>
      <c r="B476" s="192" t="n">
        <v>36022</v>
      </c>
      <c r="C476" s="306" t="n">
        <f aca="false">VLOOKUP($B476,data!$A$6:$M$15000,13)</f>
        <v>72208000</v>
      </c>
      <c r="D476" s="9" t="n">
        <f aca="false">IF(B476&lt;&gt;"",MONTH(B476),0)</f>
        <v>8</v>
      </c>
      <c r="E476" s="306" t="n">
        <f aca="false">AVERAGE(C470:C476)</f>
        <v>72452428.5714286</v>
      </c>
      <c r="F476" s="306" t="n">
        <f aca="false">AVERAGE(C447:C476)</f>
        <v>72248733.3333333</v>
      </c>
    </row>
    <row r="477" customFormat="false" ht="11.25" hidden="false" customHeight="false" outlineLevel="0" collapsed="false">
      <c r="A477" s="199" t="n">
        <v>36023</v>
      </c>
      <c r="B477" s="192" t="n">
        <v>36023</v>
      </c>
      <c r="C477" s="306" t="n">
        <f aca="false">VLOOKUP($B477,data!$A$6:$M$15000,13)</f>
        <v>72721000</v>
      </c>
      <c r="D477" s="9" t="n">
        <f aca="false">IF(B477&lt;&gt;"",MONTH(B477),0)</f>
        <v>8</v>
      </c>
      <c r="E477" s="306" t="n">
        <f aca="false">AVERAGE(C471:C477)</f>
        <v>72441142.8571429</v>
      </c>
      <c r="F477" s="306" t="n">
        <f aca="false">AVERAGE(C448:C477)</f>
        <v>72278250</v>
      </c>
    </row>
    <row r="478" customFormat="false" ht="11.25" hidden="false" customHeight="false" outlineLevel="0" collapsed="false">
      <c r="A478" s="199" t="n">
        <v>36024</v>
      </c>
      <c r="B478" s="192" t="n">
        <v>36024</v>
      </c>
      <c r="C478" s="306" t="n">
        <f aca="false">VLOOKUP($B478,data!$A$6:$M$15000,13)</f>
        <v>72949000</v>
      </c>
      <c r="D478" s="9" t="n">
        <f aca="false">IF(B478&lt;&gt;"",MONTH(B478),0)</f>
        <v>8</v>
      </c>
      <c r="E478" s="306" t="n">
        <f aca="false">AVERAGE(C472:C478)</f>
        <v>72449714.2857143</v>
      </c>
      <c r="F478" s="306" t="n">
        <f aca="false">AVERAGE(C449:C478)</f>
        <v>72317705.882353</v>
      </c>
    </row>
    <row r="479" customFormat="false" ht="11.25" hidden="false" customHeight="false" outlineLevel="0" collapsed="false">
      <c r="A479" s="199" t="n">
        <v>36025</v>
      </c>
      <c r="B479" s="192" t="n">
        <v>36025</v>
      </c>
      <c r="C479" s="306" t="n">
        <f aca="false">VLOOKUP($B479,data!$A$6:$M$15000,13)</f>
        <v>73381000</v>
      </c>
      <c r="D479" s="9" t="n">
        <f aca="false">IF(B479&lt;&gt;"",MONTH(B479),0)</f>
        <v>8</v>
      </c>
      <c r="E479" s="306" t="n">
        <f aca="false">AVERAGE(C473:C479)</f>
        <v>72549000</v>
      </c>
      <c r="F479" s="306" t="n">
        <f aca="false">AVERAGE(C450:C479)</f>
        <v>72376777.7777778</v>
      </c>
    </row>
    <row r="480" customFormat="false" ht="11.25" hidden="false" customHeight="false" outlineLevel="0" collapsed="false">
      <c r="A480" s="199" t="n">
        <v>36026</v>
      </c>
      <c r="B480" s="192" t="n">
        <v>36026</v>
      </c>
      <c r="C480" s="306" t="n">
        <f aca="false">VLOOKUP($B480,data!$A$6:$M$15000,13)</f>
        <v>73840000</v>
      </c>
      <c r="D480" s="9" t="n">
        <f aca="false">IF(B480&lt;&gt;"",MONTH(B480),0)</f>
        <v>8</v>
      </c>
      <c r="E480" s="306" t="n">
        <f aca="false">AVERAGE(C474:C480)</f>
        <v>72752428.5714286</v>
      </c>
      <c r="F480" s="306" t="n">
        <f aca="false">AVERAGE(C451:C480)</f>
        <v>72453789.4736842</v>
      </c>
    </row>
    <row r="481" customFormat="false" ht="11.25" hidden="false" customHeight="false" outlineLevel="0" collapsed="false">
      <c r="A481" s="199" t="n">
        <v>36027</v>
      </c>
      <c r="B481" s="192" t="n">
        <v>36027</v>
      </c>
      <c r="C481" s="306" t="n">
        <f aca="false">VLOOKUP($B481,data!$A$6:$M$15000,13)</f>
        <v>74270000</v>
      </c>
      <c r="D481" s="9" t="n">
        <f aca="false">IF(B481&lt;&gt;"",MONTH(B481),0)</f>
        <v>8</v>
      </c>
      <c r="E481" s="306" t="n">
        <f aca="false">AVERAGE(C475:C481)</f>
        <v>73064714.2857143</v>
      </c>
      <c r="F481" s="306" t="n">
        <f aca="false">AVERAGE(C452:C481)</f>
        <v>72544600</v>
      </c>
    </row>
    <row r="482" customFormat="false" ht="11.25" hidden="false" customHeight="false" outlineLevel="0" collapsed="false">
      <c r="A482" s="199" t="n">
        <v>36028</v>
      </c>
      <c r="B482" s="192" t="n">
        <v>36028</v>
      </c>
      <c r="C482" s="306" t="n">
        <f aca="false">VLOOKUP($B482,data!$A$6:$M$15000,13)</f>
        <v>74792000</v>
      </c>
      <c r="D482" s="9" t="n">
        <f aca="false">IF(B482&lt;&gt;"",MONTH(B482),0)</f>
        <v>8</v>
      </c>
      <c r="E482" s="306" t="n">
        <f aca="false">AVERAGE(C476:C482)</f>
        <v>73451571.4285714</v>
      </c>
      <c r="F482" s="306" t="n">
        <f aca="false">AVERAGE(C453:C482)</f>
        <v>72651619.047619</v>
      </c>
    </row>
    <row r="483" customFormat="false" ht="11.25" hidden="false" customHeight="false" outlineLevel="0" collapsed="false">
      <c r="A483" s="199" t="n">
        <v>36029</v>
      </c>
      <c r="B483" s="192" t="n">
        <v>36029</v>
      </c>
      <c r="C483" s="306" t="n">
        <f aca="false">VLOOKUP($B483,data!$A$6:$M$15000,13)</f>
        <v>75186000</v>
      </c>
      <c r="D483" s="9" t="n">
        <f aca="false">IF(B483&lt;&gt;"",MONTH(B483),0)</f>
        <v>8</v>
      </c>
      <c r="E483" s="306" t="n">
        <f aca="false">AVERAGE(C477:C483)</f>
        <v>73877000</v>
      </c>
      <c r="F483" s="306" t="n">
        <f aca="false">AVERAGE(C454:C483)</f>
        <v>72766818.1818182</v>
      </c>
    </row>
    <row r="484" customFormat="false" ht="11.25" hidden="false" customHeight="false" outlineLevel="0" collapsed="false">
      <c r="A484" s="199" t="n">
        <v>36030</v>
      </c>
      <c r="B484" s="192" t="n">
        <v>36030</v>
      </c>
      <c r="C484" s="306" t="n">
        <f aca="false">VLOOKUP($B484,data!$A$6:$M$15000,13)</f>
        <v>75489000</v>
      </c>
      <c r="D484" s="9" t="n">
        <f aca="false">IF(B484&lt;&gt;"",MONTH(B484),0)</f>
        <v>8</v>
      </c>
      <c r="E484" s="306" t="n">
        <f aca="false">AVERAGE(C478:C484)</f>
        <v>74272428.5714286</v>
      </c>
      <c r="F484" s="306" t="n">
        <f aca="false">AVERAGE(C455:C484)</f>
        <v>72885173.9130435</v>
      </c>
    </row>
    <row r="485" customFormat="false" ht="11.25" hidden="false" customHeight="false" outlineLevel="0" collapsed="false">
      <c r="A485" s="199" t="n">
        <v>36031</v>
      </c>
      <c r="B485" s="192" t="n">
        <v>36031</v>
      </c>
      <c r="C485" s="306" t="n">
        <f aca="false">VLOOKUP($B485,data!$A$6:$M$15000,13)</f>
        <v>75184000</v>
      </c>
      <c r="D485" s="9" t="n">
        <f aca="false">IF(B485&lt;&gt;"",MONTH(B485),0)</f>
        <v>8</v>
      </c>
      <c r="E485" s="306" t="n">
        <f aca="false">AVERAGE(C479:C485)</f>
        <v>74591714.2857143</v>
      </c>
      <c r="F485" s="306" t="n">
        <f aca="false">AVERAGE(C456:C485)</f>
        <v>72980958.3333333</v>
      </c>
    </row>
    <row r="486" customFormat="false" ht="11.25" hidden="false" customHeight="false" outlineLevel="0" collapsed="false">
      <c r="A486" s="199" t="n">
        <v>36032</v>
      </c>
      <c r="B486" s="192" t="n">
        <v>36032</v>
      </c>
      <c r="C486" s="306" t="n">
        <f aca="false">VLOOKUP($B486,data!$A$6:$M$15000,13)</f>
        <v>75184000</v>
      </c>
      <c r="D486" s="9" t="n">
        <f aca="false">IF(B486&lt;&gt;"",MONTH(B486),0)</f>
        <v>8</v>
      </c>
      <c r="E486" s="306" t="n">
        <f aca="false">AVERAGE(C480:C486)</f>
        <v>74849285.7142857</v>
      </c>
      <c r="F486" s="306" t="n">
        <f aca="false">AVERAGE(C457:C486)</f>
        <v>73069080</v>
      </c>
    </row>
    <row r="487" customFormat="false" ht="11.25" hidden="false" customHeight="false" outlineLevel="0" collapsed="false">
      <c r="A487" s="199" t="n">
        <v>36033</v>
      </c>
      <c r="B487" s="192" t="n">
        <v>36033</v>
      </c>
      <c r="C487" s="306" t="n">
        <f aca="false">VLOOKUP($B487,data!$A$6:$M$15000,13)</f>
        <v>75370000</v>
      </c>
      <c r="D487" s="9" t="n">
        <f aca="false">IF(B487&lt;&gt;"",MONTH(B487),0)</f>
        <v>8</v>
      </c>
      <c r="E487" s="306" t="n">
        <f aca="false">AVERAGE(C481:C487)</f>
        <v>75067857.1428572</v>
      </c>
      <c r="F487" s="306" t="n">
        <f aca="false">AVERAGE(C458:C487)</f>
        <v>73157576.9230769</v>
      </c>
    </row>
    <row r="488" customFormat="false" ht="11.25" hidden="false" customHeight="false" outlineLevel="0" collapsed="false">
      <c r="A488" s="199" t="n">
        <v>36034</v>
      </c>
      <c r="B488" s="192" t="n">
        <v>36034</v>
      </c>
      <c r="C488" s="306" t="n">
        <f aca="false">VLOOKUP($B488,data!$A$6:$M$15000,13)</f>
        <v>75297000</v>
      </c>
      <c r="D488" s="9" t="n">
        <f aca="false">IF(B488&lt;&gt;"",MONTH(B488),0)</f>
        <v>8</v>
      </c>
      <c r="E488" s="306" t="n">
        <f aca="false">AVERAGE(C482:C488)</f>
        <v>75214571.4285714</v>
      </c>
      <c r="F488" s="306" t="n">
        <f aca="false">AVERAGE(C459:C488)</f>
        <v>73236814.8148148</v>
      </c>
    </row>
    <row r="489" customFormat="false" ht="11.25" hidden="false" customHeight="false" outlineLevel="0" collapsed="false">
      <c r="A489" s="199" t="n">
        <v>36035</v>
      </c>
      <c r="B489" s="192" t="n">
        <v>36035</v>
      </c>
      <c r="C489" s="306" t="n">
        <f aca="false">VLOOKUP($B489,data!$A$6:$M$15000,13)</f>
        <v>75152000</v>
      </c>
      <c r="D489" s="9" t="n">
        <f aca="false">IF(B489&lt;&gt;"",MONTH(B489),0)</f>
        <v>8</v>
      </c>
      <c r="E489" s="306" t="n">
        <f aca="false">AVERAGE(C483:C489)</f>
        <v>75266000</v>
      </c>
      <c r="F489" s="306" t="n">
        <f aca="false">AVERAGE(C460:C489)</f>
        <v>73305214.2857143</v>
      </c>
    </row>
    <row r="490" customFormat="false" ht="11.25" hidden="false" customHeight="false" outlineLevel="0" collapsed="false">
      <c r="A490" s="199" t="n">
        <v>36036</v>
      </c>
      <c r="B490" s="192" t="n">
        <v>36036</v>
      </c>
      <c r="C490" s="306" t="n">
        <f aca="false">VLOOKUP($B490,data!$A$6:$M$15000,13)</f>
        <v>75244000</v>
      </c>
      <c r="D490" s="9" t="n">
        <f aca="false">IF(B490&lt;&gt;"",MONTH(B490),0)</f>
        <v>8</v>
      </c>
      <c r="E490" s="306" t="n">
        <f aca="false">AVERAGE(C484:C490)</f>
        <v>75274285.7142857</v>
      </c>
      <c r="F490" s="306" t="n">
        <f aca="false">AVERAGE(C461:C490)</f>
        <v>73372068.9655172</v>
      </c>
    </row>
    <row r="491" customFormat="false" ht="11.25" hidden="false" customHeight="false" outlineLevel="0" collapsed="false">
      <c r="A491" s="199" t="n">
        <v>36037</v>
      </c>
      <c r="B491" s="192" t="n">
        <v>36037</v>
      </c>
      <c r="C491" s="306" t="n">
        <f aca="false">VLOOKUP($B491,data!$A$6:$M$15000,13)</f>
        <v>75261000</v>
      </c>
      <c r="D491" s="9" t="n">
        <f aca="false">IF(B491&lt;&gt;"",MONTH(B491),0)</f>
        <v>8</v>
      </c>
      <c r="E491" s="306" t="n">
        <f aca="false">AVERAGE(C485:C491)</f>
        <v>75241714.2857143</v>
      </c>
      <c r="F491" s="306" t="n">
        <f aca="false">AVERAGE(C462:C491)</f>
        <v>73435033.3333333</v>
      </c>
    </row>
    <row r="492" customFormat="false" ht="11.25" hidden="false" customHeight="false" outlineLevel="0" collapsed="false">
      <c r="A492" s="199" t="n">
        <v>36038</v>
      </c>
      <c r="B492" s="192" t="n">
        <v>36038</v>
      </c>
      <c r="C492" s="306" t="n">
        <f aca="false">VLOOKUP($B492,data!$A$6:$M$15000,13)</f>
        <v>74661000</v>
      </c>
      <c r="D492" s="9" t="n">
        <f aca="false">IF(B492&lt;&gt;"",MONTH(B492),0)</f>
        <v>8</v>
      </c>
      <c r="E492" s="306" t="n">
        <f aca="false">AVERAGE(C486:C492)</f>
        <v>75167000</v>
      </c>
      <c r="F492" s="306" t="n">
        <f aca="false">AVERAGE(C463:C492)</f>
        <v>73519566.6666667</v>
      </c>
    </row>
    <row r="493" customFormat="false" ht="11.25" hidden="false" customHeight="false" outlineLevel="0" collapsed="false">
      <c r="A493" s="199" t="n">
        <v>36039</v>
      </c>
      <c r="B493" s="192" t="n">
        <v>36039</v>
      </c>
      <c r="C493" s="306" t="n">
        <f aca="false">VLOOKUP($B493,data!$A$6:$M$15000,13)</f>
        <v>73898000</v>
      </c>
      <c r="D493" s="9" t="n">
        <f aca="false">IF(B493&lt;&gt;"",MONTH(B493),0)</f>
        <v>9</v>
      </c>
      <c r="E493" s="306" t="n">
        <f aca="false">AVERAGE(C487:C493)</f>
        <v>74983285.7142857</v>
      </c>
      <c r="F493" s="306" t="n">
        <f aca="false">AVERAGE(C464:C493)</f>
        <v>73565733.3333333</v>
      </c>
    </row>
    <row r="494" customFormat="false" ht="11.25" hidden="false" customHeight="false" outlineLevel="0" collapsed="false">
      <c r="A494" s="199" t="n">
        <v>36040</v>
      </c>
      <c r="B494" s="192" t="n">
        <v>36040</v>
      </c>
      <c r="C494" s="306" t="n">
        <f aca="false">VLOOKUP($B494,data!$A$6:$M$15000,13)</f>
        <v>73136000</v>
      </c>
      <c r="D494" s="9" t="n">
        <f aca="false">IF(B494&lt;&gt;"",MONTH(B494),0)</f>
        <v>9</v>
      </c>
      <c r="E494" s="306" t="n">
        <f aca="false">AVERAGE(C488:C494)</f>
        <v>74664142.8571429</v>
      </c>
      <c r="F494" s="306" t="n">
        <f aca="false">AVERAGE(C465:C494)</f>
        <v>73594733.3333333</v>
      </c>
    </row>
    <row r="495" customFormat="false" ht="11.25" hidden="false" customHeight="false" outlineLevel="0" collapsed="false">
      <c r="A495" s="199" t="n">
        <v>36041</v>
      </c>
      <c r="B495" s="192" t="n">
        <v>36041</v>
      </c>
      <c r="C495" s="306" t="n">
        <f aca="false">VLOOKUP($B495,data!$A$6:$M$15000,13)</f>
        <v>72205000</v>
      </c>
      <c r="D495" s="9" t="n">
        <f aca="false">IF(B495&lt;&gt;"",MONTH(B495),0)</f>
        <v>9</v>
      </c>
      <c r="E495" s="306" t="n">
        <f aca="false">AVERAGE(C489:C495)</f>
        <v>74222428.5714286</v>
      </c>
      <c r="F495" s="306" t="n">
        <f aca="false">AVERAGE(C466:C495)</f>
        <v>73602533.3333333</v>
      </c>
    </row>
    <row r="496" customFormat="false" ht="11.25" hidden="false" customHeight="false" outlineLevel="0" collapsed="false">
      <c r="A496" s="199" t="n">
        <v>36042</v>
      </c>
      <c r="B496" s="192" t="n">
        <v>36042</v>
      </c>
      <c r="C496" s="306" t="n">
        <f aca="false">VLOOKUP($B496,data!$A$6:$M$15000,13)</f>
        <v>72001000</v>
      </c>
      <c r="D496" s="9" t="n">
        <f aca="false">IF(B496&lt;&gt;"",MONTH(B496),0)</f>
        <v>9</v>
      </c>
      <c r="E496" s="306" t="n">
        <f aca="false">AVERAGE(C490:C496)</f>
        <v>73772285.7142857</v>
      </c>
      <c r="F496" s="306" t="n">
        <f aca="false">AVERAGE(C467:C496)</f>
        <v>73609800</v>
      </c>
    </row>
    <row r="497" customFormat="false" ht="11.25" hidden="false" customHeight="false" outlineLevel="0" collapsed="false">
      <c r="A497" s="199" t="n">
        <v>36043</v>
      </c>
      <c r="B497" s="192" t="n">
        <v>36043</v>
      </c>
      <c r="C497" s="306" t="n">
        <f aca="false">VLOOKUP($B497,data!$A$6:$M$15000,13)</f>
        <v>72256000</v>
      </c>
      <c r="D497" s="9" t="n">
        <f aca="false">IF(B497&lt;&gt;"",MONTH(B497),0)</f>
        <v>9</v>
      </c>
      <c r="E497" s="306" t="n">
        <f aca="false">AVERAGE(C491:C497)</f>
        <v>73345428.5714286</v>
      </c>
      <c r="F497" s="306" t="n">
        <f aca="false">AVERAGE(C468:C497)</f>
        <v>73628566.6666667</v>
      </c>
    </row>
    <row r="498" customFormat="false" ht="11.25" hidden="false" customHeight="false" outlineLevel="0" collapsed="false">
      <c r="A498" s="199" t="n">
        <v>36044</v>
      </c>
      <c r="B498" s="192" t="n">
        <v>36044</v>
      </c>
      <c r="C498" s="306" t="n">
        <f aca="false">VLOOKUP($B498,data!$A$6:$M$15000,13)</f>
        <v>72411000</v>
      </c>
      <c r="D498" s="9" t="n">
        <f aca="false">IF(B498&lt;&gt;"",MONTH(B498),0)</f>
        <v>9</v>
      </c>
      <c r="E498" s="306" t="n">
        <f aca="false">AVERAGE(C492:C498)</f>
        <v>72938285.7142857</v>
      </c>
      <c r="F498" s="306" t="n">
        <f aca="false">AVERAGE(C469:C498)</f>
        <v>73644700</v>
      </c>
    </row>
    <row r="499" customFormat="false" ht="11.25" hidden="false" customHeight="false" outlineLevel="0" collapsed="false">
      <c r="A499" s="199" t="n">
        <v>36045</v>
      </c>
      <c r="B499" s="192" t="n">
        <v>36045</v>
      </c>
      <c r="C499" s="306" t="n">
        <f aca="false">VLOOKUP($B499,data!$A$6:$M$15000,13)</f>
        <v>72839000</v>
      </c>
      <c r="D499" s="9" t="n">
        <f aca="false">IF(B499&lt;&gt;"",MONTH(B499),0)</f>
        <v>9</v>
      </c>
      <c r="E499" s="306" t="n">
        <f aca="false">AVERAGE(C493:C499)</f>
        <v>72678000</v>
      </c>
      <c r="F499" s="306" t="n">
        <f aca="false">AVERAGE(C470:C499)</f>
        <v>73663133.3333333</v>
      </c>
    </row>
    <row r="500" customFormat="false" ht="11.25" hidden="false" customHeight="false" outlineLevel="0" collapsed="false">
      <c r="A500" s="199" t="n">
        <v>36046</v>
      </c>
      <c r="B500" s="192" t="n">
        <v>36046</v>
      </c>
      <c r="C500" s="306" t="n">
        <f aca="false">VLOOKUP($B500,data!$A$6:$M$15000,13)</f>
        <v>72657000</v>
      </c>
      <c r="D500" s="9" t="n">
        <f aca="false">IF(B500&lt;&gt;"",MONTH(B500),0)</f>
        <v>9</v>
      </c>
      <c r="E500" s="306" t="n">
        <f aca="false">AVERAGE(C494:C500)</f>
        <v>72500714.2857143</v>
      </c>
      <c r="F500" s="306" t="n">
        <f aca="false">AVERAGE(C471:C500)</f>
        <v>73658366.6666667</v>
      </c>
    </row>
    <row r="501" customFormat="false" ht="11.25" hidden="false" customHeight="false" outlineLevel="0" collapsed="false">
      <c r="A501" s="199" t="n">
        <v>36047</v>
      </c>
      <c r="B501" s="192" t="n">
        <v>36047</v>
      </c>
      <c r="C501" s="306" t="n">
        <f aca="false">VLOOKUP($B501,data!$A$6:$M$15000,13)</f>
        <v>72650000</v>
      </c>
      <c r="D501" s="9" t="n">
        <f aca="false">IF(B501&lt;&gt;"",MONTH(B501),0)</f>
        <v>9</v>
      </c>
      <c r="E501" s="306" t="n">
        <f aca="false">AVERAGE(C495:C501)</f>
        <v>72431285.7142857</v>
      </c>
      <c r="F501" s="306" t="n">
        <f aca="false">AVERAGE(C472:C501)</f>
        <v>73650400</v>
      </c>
    </row>
    <row r="502" customFormat="false" ht="11.25" hidden="false" customHeight="false" outlineLevel="0" collapsed="false">
      <c r="A502" s="199" t="n">
        <v>36048</v>
      </c>
      <c r="B502" s="192" t="n">
        <v>36048</v>
      </c>
      <c r="C502" s="306" t="n">
        <f aca="false">VLOOKUP($B502,data!$A$6:$M$15000,13)</f>
        <v>72780000</v>
      </c>
      <c r="D502" s="9" t="n">
        <f aca="false">IF(B502&lt;&gt;"",MONTH(B502),0)</f>
        <v>9</v>
      </c>
      <c r="E502" s="306" t="n">
        <f aca="false">AVERAGE(C496:C502)</f>
        <v>72513428.5714286</v>
      </c>
      <c r="F502" s="306" t="n">
        <f aca="false">AVERAGE(C473:C502)</f>
        <v>73653533.3333333</v>
      </c>
    </row>
    <row r="503" customFormat="false" ht="11.25" hidden="false" customHeight="false" outlineLevel="0" collapsed="false">
      <c r="A503" s="199" t="n">
        <v>36049</v>
      </c>
      <c r="B503" s="192" t="n">
        <v>36049</v>
      </c>
      <c r="C503" s="306" t="n">
        <f aca="false">VLOOKUP($B503,data!$A$6:$M$15000,13)</f>
        <v>73228000</v>
      </c>
      <c r="D503" s="9" t="n">
        <f aca="false">IF(B503&lt;&gt;"",MONTH(B503),0)</f>
        <v>9</v>
      </c>
      <c r="E503" s="306" t="n">
        <f aca="false">AVERAGE(C497:C503)</f>
        <v>72688714.2857143</v>
      </c>
      <c r="F503" s="306" t="n">
        <f aca="false">AVERAGE(C474:C503)</f>
        <v>73680600</v>
      </c>
    </row>
    <row r="504" customFormat="false" ht="11.25" hidden="false" customHeight="false" outlineLevel="0" collapsed="false">
      <c r="A504" s="199" t="n">
        <v>36050</v>
      </c>
      <c r="B504" s="192" t="n">
        <v>36050</v>
      </c>
      <c r="C504" s="306" t="n">
        <f aca="false">VLOOKUP($B504,data!$A$6:$M$15000,13)</f>
        <v>73942000</v>
      </c>
      <c r="D504" s="9" t="n">
        <f aca="false">IF(B504&lt;&gt;"",MONTH(B504),0)</f>
        <v>9</v>
      </c>
      <c r="E504" s="306" t="n">
        <f aca="false">AVERAGE(C498:C504)</f>
        <v>72929571.4285714</v>
      </c>
      <c r="F504" s="306" t="n">
        <f aca="false">AVERAGE(C475:C504)</f>
        <v>73742533.3333333</v>
      </c>
    </row>
    <row r="505" customFormat="false" ht="11.25" hidden="false" customHeight="false" outlineLevel="0" collapsed="false">
      <c r="A505" s="199" t="n">
        <v>36051</v>
      </c>
      <c r="B505" s="192" t="n">
        <v>36051</v>
      </c>
      <c r="C505" s="306" t="n">
        <f aca="false">VLOOKUP($B505,data!$A$6:$M$15000,13)</f>
        <v>74706000</v>
      </c>
      <c r="D505" s="9" t="n">
        <f aca="false">IF(B505&lt;&gt;"",MONTH(B505),0)</f>
        <v>9</v>
      </c>
      <c r="E505" s="306" t="n">
        <f aca="false">AVERAGE(C499:C505)</f>
        <v>73257428.5714286</v>
      </c>
      <c r="F505" s="306" t="n">
        <f aca="false">AVERAGE(C476:C505)</f>
        <v>73829933.3333333</v>
      </c>
    </row>
    <row r="506" customFormat="false" ht="11.25" hidden="false" customHeight="false" outlineLevel="0" collapsed="false">
      <c r="A506" s="199" t="n">
        <v>36052</v>
      </c>
      <c r="B506" s="192" t="n">
        <v>36052</v>
      </c>
      <c r="C506" s="306" t="n">
        <f aca="false">VLOOKUP($B506,data!$A$6:$M$15000,13)</f>
        <v>74979000</v>
      </c>
      <c r="D506" s="9" t="n">
        <f aca="false">IF(B506&lt;&gt;"",MONTH(B506),0)</f>
        <v>9</v>
      </c>
      <c r="E506" s="306" t="n">
        <f aca="false">AVERAGE(C500:C506)</f>
        <v>73563142.8571429</v>
      </c>
      <c r="F506" s="306" t="n">
        <f aca="false">AVERAGE(C477:C506)</f>
        <v>73922300</v>
      </c>
    </row>
    <row r="507" customFormat="false" ht="11.25" hidden="false" customHeight="false" outlineLevel="0" collapsed="false">
      <c r="A507" s="199" t="n">
        <v>36053</v>
      </c>
      <c r="B507" s="192" t="n">
        <v>36053</v>
      </c>
      <c r="C507" s="306" t="n">
        <f aca="false">VLOOKUP($B507,data!$A$6:$M$15000,13)</f>
        <v>71959000</v>
      </c>
      <c r="D507" s="9" t="n">
        <f aca="false">IF(B507&lt;&gt;"",MONTH(B507),0)</f>
        <v>9</v>
      </c>
      <c r="E507" s="306" t="n">
        <f aca="false">AVERAGE(C501:C507)</f>
        <v>73463428.5714286</v>
      </c>
      <c r="F507" s="306" t="n">
        <f aca="false">AVERAGE(C478:C507)</f>
        <v>73896900</v>
      </c>
    </row>
    <row r="508" customFormat="false" ht="11.25" hidden="false" customHeight="false" outlineLevel="0" collapsed="false">
      <c r="A508" s="199" t="n">
        <v>36054</v>
      </c>
      <c r="B508" s="192" t="n">
        <v>36054</v>
      </c>
      <c r="C508" s="306" t="n">
        <f aca="false">VLOOKUP($B508,data!$A$6:$M$15000,13)</f>
        <v>72119000</v>
      </c>
      <c r="D508" s="9" t="n">
        <f aca="false">IF(B508&lt;&gt;"",MONTH(B508),0)</f>
        <v>9</v>
      </c>
      <c r="E508" s="306" t="n">
        <f aca="false">AVERAGE(C502:C508)</f>
        <v>73387571.4285714</v>
      </c>
      <c r="F508" s="306" t="n">
        <f aca="false">AVERAGE(C479:C508)</f>
        <v>73869233.3333333</v>
      </c>
    </row>
    <row r="509" customFormat="false" ht="11.25" hidden="false" customHeight="false" outlineLevel="0" collapsed="false">
      <c r="A509" s="199" t="n">
        <v>36055</v>
      </c>
      <c r="B509" s="192" t="n">
        <v>36055</v>
      </c>
      <c r="C509" s="306" t="n">
        <f aca="false">VLOOKUP($B509,data!$A$6:$M$15000,13)</f>
        <v>72410000</v>
      </c>
      <c r="D509" s="9" t="n">
        <f aca="false">IF(B509&lt;&gt;"",MONTH(B509),0)</f>
        <v>9</v>
      </c>
      <c r="E509" s="306" t="n">
        <f aca="false">AVERAGE(C503:C509)</f>
        <v>73334714.2857143</v>
      </c>
      <c r="F509" s="306" t="n">
        <f aca="false">AVERAGE(C480:C509)</f>
        <v>73836866.6666667</v>
      </c>
    </row>
    <row r="510" customFormat="false" ht="11.25" hidden="false" customHeight="false" outlineLevel="0" collapsed="false">
      <c r="A510" s="199" t="n">
        <v>36056</v>
      </c>
      <c r="B510" s="192" t="n">
        <v>36056</v>
      </c>
      <c r="C510" s="306" t="n">
        <f aca="false">VLOOKUP($B510,data!$A$6:$M$15000,13)</f>
        <v>72683000</v>
      </c>
      <c r="D510" s="9" t="n">
        <f aca="false">IF(B510&lt;&gt;"",MONTH(B510),0)</f>
        <v>9</v>
      </c>
      <c r="E510" s="306" t="n">
        <f aca="false">AVERAGE(C504:C510)</f>
        <v>73256857.1428572</v>
      </c>
      <c r="F510" s="306" t="n">
        <f aca="false">AVERAGE(C481:C510)</f>
        <v>73798300</v>
      </c>
    </row>
    <row r="511" customFormat="false" ht="11.25" hidden="false" customHeight="false" outlineLevel="0" collapsed="false">
      <c r="A511" s="199" t="n">
        <v>36057</v>
      </c>
      <c r="B511" s="192" t="n">
        <v>36057</v>
      </c>
      <c r="C511" s="306" t="n">
        <f aca="false">VLOOKUP($B511,data!$A$6:$M$15000,13)</f>
        <v>73282000</v>
      </c>
      <c r="D511" s="9" t="n">
        <f aca="false">IF(B511&lt;&gt;"",MONTH(B511),0)</f>
        <v>9</v>
      </c>
      <c r="E511" s="306" t="n">
        <f aca="false">AVERAGE(C505:C511)</f>
        <v>73162571.4285714</v>
      </c>
      <c r="F511" s="306" t="n">
        <f aca="false">AVERAGE(C482:C511)</f>
        <v>73765366.6666667</v>
      </c>
    </row>
    <row r="512" customFormat="false" ht="11.25" hidden="false" customHeight="false" outlineLevel="0" collapsed="false">
      <c r="A512" s="199" t="n">
        <v>36058</v>
      </c>
      <c r="B512" s="192" t="n">
        <v>36058</v>
      </c>
      <c r="C512" s="306" t="n">
        <f aca="false">VLOOKUP($B512,data!$A$6:$M$15000,13)</f>
        <v>73970000</v>
      </c>
      <c r="D512" s="9" t="n">
        <f aca="false">IF(B512&lt;&gt;"",MONTH(B512),0)</f>
        <v>9</v>
      </c>
      <c r="E512" s="306" t="n">
        <f aca="false">AVERAGE(C506:C512)</f>
        <v>73057428.5714286</v>
      </c>
      <c r="F512" s="306" t="n">
        <f aca="false">AVERAGE(C483:C512)</f>
        <v>73737966.6666667</v>
      </c>
    </row>
    <row r="513" customFormat="false" ht="11.25" hidden="false" customHeight="false" outlineLevel="0" collapsed="false">
      <c r="A513" s="199" t="n">
        <v>36059</v>
      </c>
      <c r="B513" s="192" t="n">
        <v>36059</v>
      </c>
      <c r="C513" s="306" t="n">
        <f aca="false">VLOOKUP($B513,data!$A$6:$M$15000,13)</f>
        <v>74238000</v>
      </c>
      <c r="D513" s="9" t="n">
        <f aca="false">IF(B513&lt;&gt;"",MONTH(B513),0)</f>
        <v>9</v>
      </c>
      <c r="E513" s="306" t="n">
        <f aca="false">AVERAGE(C507:C513)</f>
        <v>72951571.4285714</v>
      </c>
      <c r="F513" s="306" t="n">
        <f aca="false">AVERAGE(C484:C513)</f>
        <v>73706366.6666667</v>
      </c>
    </row>
    <row r="514" customFormat="false" ht="11.25" hidden="false" customHeight="false" outlineLevel="0" collapsed="false">
      <c r="A514" s="199" t="n">
        <v>36060</v>
      </c>
      <c r="B514" s="192" t="n">
        <v>36060</v>
      </c>
      <c r="C514" s="306" t="n">
        <f aca="false">VLOOKUP($B514,data!$A$6:$M$15000,13)</f>
        <v>74379000</v>
      </c>
      <c r="D514" s="9" t="n">
        <f aca="false">IF(B514&lt;&gt;"",MONTH(B514),0)</f>
        <v>9</v>
      </c>
      <c r="E514" s="306" t="n">
        <f aca="false">AVERAGE(C508:C514)</f>
        <v>73297285.7142857</v>
      </c>
      <c r="F514" s="306" t="n">
        <f aca="false">AVERAGE(C485:C514)</f>
        <v>73669366.6666667</v>
      </c>
    </row>
    <row r="515" customFormat="false" ht="11.25" hidden="false" customHeight="false" outlineLevel="0" collapsed="false">
      <c r="A515" s="199" t="n">
        <v>36061</v>
      </c>
      <c r="B515" s="192" t="n">
        <v>36061</v>
      </c>
      <c r="C515" s="306" t="n">
        <f aca="false">VLOOKUP($B515,data!$A$6:$M$15000,13)</f>
        <v>74438000</v>
      </c>
      <c r="D515" s="9" t="n">
        <f aca="false">IF(B515&lt;&gt;"",MONTH(B515),0)</f>
        <v>9</v>
      </c>
      <c r="E515" s="306" t="n">
        <f aca="false">AVERAGE(C509:C515)</f>
        <v>73628571.4285714</v>
      </c>
      <c r="F515" s="306" t="n">
        <f aca="false">AVERAGE(C486:C515)</f>
        <v>73644500</v>
      </c>
    </row>
    <row r="516" customFormat="false" ht="11.25" hidden="false" customHeight="false" outlineLevel="0" collapsed="false">
      <c r="A516" s="199" t="n">
        <v>36062</v>
      </c>
      <c r="B516" s="192" t="n">
        <v>36062</v>
      </c>
      <c r="C516" s="306" t="n">
        <f aca="false">VLOOKUP($B516,data!$A$6:$M$15000,13)</f>
        <v>74644000</v>
      </c>
      <c r="D516" s="9" t="n">
        <f aca="false">IF(B516&lt;&gt;"",MONTH(B516),0)</f>
        <v>9</v>
      </c>
      <c r="E516" s="306" t="n">
        <f aca="false">AVERAGE(C510:C516)</f>
        <v>73947714.2857143</v>
      </c>
      <c r="F516" s="306" t="n">
        <f aca="false">AVERAGE(C487:C516)</f>
        <v>73626500</v>
      </c>
    </row>
    <row r="517" customFormat="false" ht="11.25" hidden="false" customHeight="false" outlineLevel="0" collapsed="false">
      <c r="A517" s="199" t="n">
        <v>36063</v>
      </c>
      <c r="B517" s="192" t="n">
        <v>36063</v>
      </c>
      <c r="C517" s="306" t="n">
        <f aca="false">VLOOKUP($B517,data!$A$6:$M$15000,13)</f>
        <v>75157000</v>
      </c>
      <c r="D517" s="9" t="n">
        <f aca="false">IF(B517&lt;&gt;"",MONTH(B517),0)</f>
        <v>9</v>
      </c>
      <c r="E517" s="306" t="n">
        <f aca="false">AVERAGE(C511:C517)</f>
        <v>74301142.8571429</v>
      </c>
      <c r="F517" s="306" t="n">
        <f aca="false">AVERAGE(C488:C517)</f>
        <v>73619400</v>
      </c>
    </row>
    <row r="518" customFormat="false" ht="11.25" hidden="false" customHeight="false" outlineLevel="0" collapsed="false">
      <c r="A518" s="199" t="n">
        <v>36064</v>
      </c>
      <c r="B518" s="192" t="n">
        <v>36064</v>
      </c>
      <c r="C518" s="306" t="n">
        <f aca="false">VLOOKUP($B518,data!$A$6:$M$15000,13)</f>
        <v>75805000</v>
      </c>
      <c r="D518" s="9" t="n">
        <f aca="false">IF(B518&lt;&gt;"",MONTH(B518),0)</f>
        <v>9</v>
      </c>
      <c r="E518" s="306" t="n">
        <f aca="false">AVERAGE(C512:C518)</f>
        <v>74661571.4285714</v>
      </c>
      <c r="F518" s="306" t="n">
        <f aca="false">AVERAGE(C489:C518)</f>
        <v>73636333.3333333</v>
      </c>
    </row>
    <row r="519" customFormat="false" ht="11.25" hidden="false" customHeight="false" outlineLevel="0" collapsed="false">
      <c r="A519" s="199" t="n">
        <v>36065</v>
      </c>
      <c r="B519" s="192" t="n">
        <v>36065</v>
      </c>
      <c r="C519" s="306" t="n">
        <f aca="false">VLOOKUP($B519,data!$A$6:$M$15000,13)</f>
        <v>76353000</v>
      </c>
      <c r="D519" s="9" t="n">
        <f aca="false">IF(B519&lt;&gt;"",MONTH(B519),0)</f>
        <v>9</v>
      </c>
      <c r="E519" s="306" t="n">
        <f aca="false">AVERAGE(C513:C519)</f>
        <v>75002000</v>
      </c>
      <c r="F519" s="306" t="n">
        <f aca="false">AVERAGE(C490:C519)</f>
        <v>73676366.6666667</v>
      </c>
    </row>
    <row r="520" customFormat="false" ht="11.25" hidden="false" customHeight="false" outlineLevel="0" collapsed="false">
      <c r="A520" s="199" t="n">
        <v>36066</v>
      </c>
      <c r="B520" s="192" t="n">
        <v>36066</v>
      </c>
      <c r="C520" s="306" t="n">
        <f aca="false">VLOOKUP($B520,data!$A$6:$M$15000,13)</f>
        <v>76481000</v>
      </c>
      <c r="D520" s="9" t="n">
        <f aca="false">IF(B520&lt;&gt;"",MONTH(B520),0)</f>
        <v>9</v>
      </c>
      <c r="E520" s="306" t="n">
        <f aca="false">AVERAGE(C514:C520)</f>
        <v>75322428.5714286</v>
      </c>
      <c r="F520" s="306" t="n">
        <f aca="false">AVERAGE(C491:C520)</f>
        <v>73717600</v>
      </c>
    </row>
    <row r="521" customFormat="false" ht="11.25" hidden="false" customHeight="false" outlineLevel="0" collapsed="false">
      <c r="A521" s="199" t="n">
        <v>36067</v>
      </c>
      <c r="B521" s="192" t="n">
        <v>36067</v>
      </c>
      <c r="C521" s="306" t="n">
        <f aca="false">VLOOKUP($B521,data!$A$6:$M$15000,13)</f>
        <v>76827000</v>
      </c>
      <c r="D521" s="9" t="n">
        <f aca="false">IF(B521&lt;&gt;"",MONTH(B521),0)</f>
        <v>9</v>
      </c>
      <c r="E521" s="306" t="n">
        <f aca="false">AVERAGE(C515:C521)</f>
        <v>75672142.8571429</v>
      </c>
      <c r="F521" s="306" t="n">
        <f aca="false">AVERAGE(C492:C521)</f>
        <v>73769800</v>
      </c>
    </row>
    <row r="522" customFormat="false" ht="11.25" hidden="false" customHeight="false" outlineLevel="0" collapsed="false">
      <c r="A522" s="199" t="n">
        <v>36068</v>
      </c>
      <c r="B522" s="192" t="n">
        <v>36068</v>
      </c>
      <c r="C522" s="306" t="n">
        <f aca="false">VLOOKUP($B522,data!$A$6:$M$15000,13)</f>
        <v>77170000</v>
      </c>
      <c r="D522" s="9" t="n">
        <f aca="false">IF(B522&lt;&gt;"",MONTH(B522),0)</f>
        <v>9</v>
      </c>
      <c r="E522" s="306" t="n">
        <f aca="false">AVERAGE(C516:C522)</f>
        <v>76062428.5714286</v>
      </c>
      <c r="F522" s="306" t="n">
        <f aca="false">AVERAGE(C493:C522)</f>
        <v>73853433.3333333</v>
      </c>
    </row>
    <row r="523" customFormat="false" ht="11.25" hidden="false" customHeight="false" outlineLevel="0" collapsed="false">
      <c r="A523" s="199" t="n">
        <v>36069</v>
      </c>
      <c r="B523" s="192" t="n">
        <v>36069</v>
      </c>
      <c r="C523" s="306" t="n">
        <f aca="false">VLOOKUP($B523,data!$A$6:$M$15000,13)</f>
        <v>77383000</v>
      </c>
      <c r="D523" s="9" t="n">
        <f aca="false">IF(B523&lt;&gt;"",MONTH(B523),0)</f>
        <v>10</v>
      </c>
      <c r="E523" s="306" t="n">
        <f aca="false">AVERAGE(C517:C523)</f>
        <v>76453714.2857143</v>
      </c>
      <c r="F523" s="306" t="n">
        <f aca="false">AVERAGE(C494:C523)</f>
        <v>73969600</v>
      </c>
    </row>
    <row r="524" customFormat="false" ht="11.25" hidden="false" customHeight="false" outlineLevel="0" collapsed="false">
      <c r="A524" s="199" t="n">
        <v>36070</v>
      </c>
      <c r="B524" s="192" t="n">
        <v>36070</v>
      </c>
      <c r="C524" s="306" t="n">
        <f aca="false">VLOOKUP($B524,data!$A$6:$M$15000,13)</f>
        <v>77605000</v>
      </c>
      <c r="D524" s="9" t="n">
        <f aca="false">IF(B524&lt;&gt;"",MONTH(B524),0)</f>
        <v>10</v>
      </c>
      <c r="E524" s="306" t="n">
        <f aca="false">AVERAGE(C518:C524)</f>
        <v>76803428.5714286</v>
      </c>
      <c r="F524" s="306" t="n">
        <f aca="false">AVERAGE(C495:C524)</f>
        <v>74118566.6666667</v>
      </c>
    </row>
    <row r="525" customFormat="false" ht="11.25" hidden="false" customHeight="false" outlineLevel="0" collapsed="false">
      <c r="A525" s="199" t="n">
        <v>36071</v>
      </c>
      <c r="B525" s="192" t="n">
        <v>36071</v>
      </c>
      <c r="C525" s="306" t="n">
        <f aca="false">VLOOKUP($B525,data!$A$6:$M$15000,13)</f>
        <v>78083000</v>
      </c>
      <c r="D525" s="9" t="n">
        <f aca="false">IF(B525&lt;&gt;"",MONTH(B525),0)</f>
        <v>10</v>
      </c>
      <c r="E525" s="306" t="n">
        <f aca="false">AVERAGE(C519:C525)</f>
        <v>77128857.1428572</v>
      </c>
      <c r="F525" s="306" t="n">
        <f aca="false">AVERAGE(C496:C525)</f>
        <v>74314500</v>
      </c>
    </row>
    <row r="526" customFormat="false" ht="11.25" hidden="false" customHeight="false" outlineLevel="0" collapsed="false">
      <c r="A526" s="199" t="n">
        <v>36072</v>
      </c>
      <c r="B526" s="192" t="n">
        <v>36072</v>
      </c>
      <c r="C526" s="306" t="n">
        <f aca="false">VLOOKUP($B526,data!$A$6:$M$15000,13)</f>
        <v>78728000</v>
      </c>
      <c r="D526" s="9" t="n">
        <f aca="false">IF(B526&lt;&gt;"",MONTH(B526),0)</f>
        <v>10</v>
      </c>
      <c r="E526" s="306" t="n">
        <f aca="false">AVERAGE(C520:C526)</f>
        <v>77468142.8571429</v>
      </c>
      <c r="F526" s="306" t="n">
        <f aca="false">AVERAGE(C497:C526)</f>
        <v>74538733.3333333</v>
      </c>
    </row>
    <row r="527" customFormat="false" ht="11.25" hidden="false" customHeight="false" outlineLevel="0" collapsed="false">
      <c r="A527" s="199" t="n">
        <v>36073</v>
      </c>
      <c r="B527" s="192" t="n">
        <v>36073</v>
      </c>
      <c r="C527" s="306" t="n">
        <f aca="false">VLOOKUP($B527,data!$A$6:$M$15000,13)</f>
        <v>79059000</v>
      </c>
      <c r="D527" s="9" t="n">
        <f aca="false">IF(B527&lt;&gt;"",MONTH(B527),0)</f>
        <v>10</v>
      </c>
      <c r="E527" s="306" t="n">
        <f aca="false">AVERAGE(C521:C527)</f>
        <v>77836428.5714286</v>
      </c>
      <c r="F527" s="306" t="n">
        <f aca="false">AVERAGE(C498:C527)</f>
        <v>74765500</v>
      </c>
    </row>
    <row r="528" customFormat="false" ht="11.25" hidden="false" customHeight="false" outlineLevel="0" collapsed="false">
      <c r="A528" s="199" t="n">
        <v>36074</v>
      </c>
      <c r="B528" s="192" t="n">
        <v>36074</v>
      </c>
      <c r="C528" s="306" t="n">
        <f aca="false">VLOOKUP($B528,data!$A$6:$M$15000,13)</f>
        <v>79438000</v>
      </c>
      <c r="D528" s="9" t="n">
        <f aca="false">IF(B528&lt;&gt;"",MONTH(B528),0)</f>
        <v>10</v>
      </c>
      <c r="E528" s="306" t="n">
        <f aca="false">AVERAGE(C522:C528)</f>
        <v>78209428.5714286</v>
      </c>
      <c r="F528" s="306" t="n">
        <f aca="false">AVERAGE(C499:C528)</f>
        <v>74999733.3333333</v>
      </c>
    </row>
    <row r="529" customFormat="false" ht="11.25" hidden="false" customHeight="false" outlineLevel="0" collapsed="false">
      <c r="A529" s="199" t="n">
        <v>36075</v>
      </c>
      <c r="B529" s="192" t="n">
        <v>36075</v>
      </c>
      <c r="C529" s="306" t="n">
        <f aca="false">VLOOKUP($B529,data!$A$6:$M$15000,13)</f>
        <v>79735000</v>
      </c>
      <c r="D529" s="9" t="n">
        <f aca="false">IF(B529&lt;&gt;"",MONTH(B529),0)</f>
        <v>10</v>
      </c>
      <c r="E529" s="306" t="n">
        <f aca="false">AVERAGE(C523:C529)</f>
        <v>78575857.1428572</v>
      </c>
      <c r="F529" s="306" t="n">
        <f aca="false">AVERAGE(C500:C529)</f>
        <v>75229600</v>
      </c>
    </row>
    <row r="530" customFormat="false" ht="11.25" hidden="false" customHeight="false" outlineLevel="0" collapsed="false">
      <c r="A530" s="199" t="n">
        <v>36076</v>
      </c>
      <c r="B530" s="192" t="n">
        <v>36076</v>
      </c>
      <c r="C530" s="306" t="n">
        <f aca="false">VLOOKUP($B530,data!$A$6:$M$15000,13)</f>
        <v>80087000</v>
      </c>
      <c r="D530" s="9" t="n">
        <f aca="false">IF(B530&lt;&gt;"",MONTH(B530),0)</f>
        <v>10</v>
      </c>
      <c r="E530" s="306" t="n">
        <f aca="false">AVERAGE(C524:C530)</f>
        <v>78962142.8571429</v>
      </c>
      <c r="F530" s="306" t="n">
        <f aca="false">AVERAGE(C501:C530)</f>
        <v>75477266.6666667</v>
      </c>
    </row>
    <row r="531" customFormat="false" ht="11.25" hidden="false" customHeight="false" outlineLevel="0" collapsed="false">
      <c r="A531" s="199" t="n">
        <v>36077</v>
      </c>
      <c r="B531" s="192" t="n">
        <v>36077</v>
      </c>
      <c r="C531" s="306" t="n">
        <f aca="false">VLOOKUP($B531,data!$A$6:$M$15000,13)</f>
        <v>80567000</v>
      </c>
      <c r="D531" s="9" t="n">
        <f aca="false">IF(B531&lt;&gt;"",MONTH(B531),0)</f>
        <v>10</v>
      </c>
      <c r="E531" s="306" t="n">
        <f aca="false">AVERAGE(C525:C531)</f>
        <v>79385285.7142857</v>
      </c>
      <c r="F531" s="306" t="n">
        <f aca="false">AVERAGE(C502:C531)</f>
        <v>75741166.6666667</v>
      </c>
    </row>
    <row r="532" customFormat="false" ht="11.25" hidden="false" customHeight="false" outlineLevel="0" collapsed="false">
      <c r="A532" s="199" t="n">
        <v>36078</v>
      </c>
      <c r="B532" s="192" t="n">
        <v>36078</v>
      </c>
      <c r="C532" s="306" t="n">
        <f aca="false">VLOOKUP($B532,data!$A$6:$M$15000,13)</f>
        <v>81271000</v>
      </c>
      <c r="D532" s="9" t="n">
        <f aca="false">IF(B532&lt;&gt;"",MONTH(B532),0)</f>
        <v>10</v>
      </c>
      <c r="E532" s="306" t="n">
        <f aca="false">AVERAGE(C526:C532)</f>
        <v>79840714.2857143</v>
      </c>
      <c r="F532" s="306" t="n">
        <f aca="false">AVERAGE(C503:C532)</f>
        <v>76024200</v>
      </c>
    </row>
    <row r="533" customFormat="false" ht="11.25" hidden="false" customHeight="false" outlineLevel="0" collapsed="false">
      <c r="A533" s="199" t="n">
        <v>36079</v>
      </c>
      <c r="B533" s="192" t="n">
        <v>36079</v>
      </c>
      <c r="C533" s="306" t="n">
        <f aca="false">VLOOKUP($B533,data!$A$6:$M$15000,13)</f>
        <v>81969000</v>
      </c>
      <c r="D533" s="9" t="n">
        <f aca="false">IF(B533&lt;&gt;"",MONTH(B533),0)</f>
        <v>10</v>
      </c>
      <c r="E533" s="306" t="n">
        <f aca="false">AVERAGE(C527:C533)</f>
        <v>80303714.2857143</v>
      </c>
      <c r="F533" s="306" t="n">
        <f aca="false">AVERAGE(C504:C533)</f>
        <v>76315566.6666667</v>
      </c>
    </row>
    <row r="534" customFormat="false" ht="11.25" hidden="false" customHeight="false" outlineLevel="0" collapsed="false">
      <c r="A534" s="199" t="n">
        <v>36080</v>
      </c>
      <c r="B534" s="192" t="n">
        <v>36080</v>
      </c>
      <c r="C534" s="306" t="n">
        <f aca="false">VLOOKUP($B534,data!$A$6:$M$15000,13)</f>
        <v>82589000</v>
      </c>
      <c r="D534" s="9" t="n">
        <f aca="false">IF(B534&lt;&gt;"",MONTH(B534),0)</f>
        <v>10</v>
      </c>
      <c r="E534" s="306" t="n">
        <f aca="false">AVERAGE(C528:C534)</f>
        <v>80808000</v>
      </c>
      <c r="F534" s="306" t="n">
        <f aca="false">AVERAGE(C505:C534)</f>
        <v>76603800</v>
      </c>
    </row>
    <row r="535" customFormat="false" ht="11.25" hidden="false" customHeight="false" outlineLevel="0" collapsed="false">
      <c r="A535" s="199" t="n">
        <v>36081</v>
      </c>
      <c r="B535" s="192" t="n">
        <v>36081</v>
      </c>
      <c r="C535" s="306" t="n">
        <f aca="false">VLOOKUP($B535,data!$A$6:$M$15000,13)</f>
        <v>83044000</v>
      </c>
      <c r="D535" s="9" t="n">
        <f aca="false">IF(B535&lt;&gt;"",MONTH(B535),0)</f>
        <v>10</v>
      </c>
      <c r="E535" s="306" t="n">
        <f aca="false">AVERAGE(C529:C535)</f>
        <v>81323142.8571429</v>
      </c>
      <c r="F535" s="306" t="n">
        <f aca="false">AVERAGE(C506:C535)</f>
        <v>76881733.3333333</v>
      </c>
    </row>
    <row r="536" customFormat="false" ht="11.25" hidden="false" customHeight="false" outlineLevel="0" collapsed="false">
      <c r="A536" s="199" t="n">
        <v>36082</v>
      </c>
      <c r="B536" s="192" t="n">
        <v>36082</v>
      </c>
      <c r="C536" s="306" t="n">
        <f aca="false">VLOOKUP($B536,data!$A$6:$M$15000,13)</f>
        <v>83717000</v>
      </c>
      <c r="D536" s="9" t="n">
        <f aca="false">IF(B536&lt;&gt;"",MONTH(B536),0)</f>
        <v>10</v>
      </c>
      <c r="E536" s="306" t="n">
        <f aca="false">AVERAGE(C530:C536)</f>
        <v>81892000</v>
      </c>
      <c r="F536" s="306" t="n">
        <f aca="false">AVERAGE(C507:C536)</f>
        <v>77173000</v>
      </c>
    </row>
    <row r="537" customFormat="false" ht="11.25" hidden="false" customHeight="false" outlineLevel="0" collapsed="false">
      <c r="A537" s="199" t="n">
        <v>36083</v>
      </c>
      <c r="B537" s="192" t="n">
        <v>36083</v>
      </c>
      <c r="C537" s="306" t="n">
        <f aca="false">VLOOKUP($B537,data!$A$6:$M$15000,13)</f>
        <v>84383000</v>
      </c>
      <c r="D537" s="9" t="n">
        <f aca="false">IF(B537&lt;&gt;"",MONTH(B537),0)</f>
        <v>10</v>
      </c>
      <c r="E537" s="306" t="n">
        <f aca="false">AVERAGE(C531:C537)</f>
        <v>82505714.2857143</v>
      </c>
      <c r="F537" s="306" t="n">
        <f aca="false">AVERAGE(C508:C537)</f>
        <v>77587133.3333333</v>
      </c>
    </row>
    <row r="538" customFormat="false" ht="11.25" hidden="false" customHeight="false" outlineLevel="0" collapsed="false">
      <c r="A538" s="199" t="n">
        <v>36084</v>
      </c>
      <c r="B538" s="192" t="n">
        <v>36084</v>
      </c>
      <c r="C538" s="306" t="n">
        <f aca="false">VLOOKUP($B538,data!$A$6:$M$15000,13)</f>
        <v>85141000</v>
      </c>
      <c r="D538" s="9" t="n">
        <f aca="false">IF(B538&lt;&gt;"",MONTH(B538),0)</f>
        <v>10</v>
      </c>
      <c r="E538" s="306" t="n">
        <f aca="false">AVERAGE(C532:C538)</f>
        <v>83159142.8571429</v>
      </c>
      <c r="F538" s="306" t="n">
        <f aca="false">AVERAGE(C509:C538)</f>
        <v>78021200</v>
      </c>
    </row>
    <row r="539" customFormat="false" ht="11.25" hidden="false" customHeight="false" outlineLevel="0" collapsed="false">
      <c r="A539" s="199" t="n">
        <v>36085</v>
      </c>
      <c r="B539" s="192" t="n">
        <v>36085</v>
      </c>
      <c r="C539" s="306" t="n">
        <f aca="false">VLOOKUP($B539,data!$A$6:$M$15000,13)</f>
        <v>85705000</v>
      </c>
      <c r="D539" s="9" t="n">
        <f aca="false">IF(B539&lt;&gt;"",MONTH(B539),0)</f>
        <v>10</v>
      </c>
      <c r="E539" s="306" t="n">
        <f aca="false">AVERAGE(C533:C539)</f>
        <v>83792571.4285714</v>
      </c>
      <c r="F539" s="306" t="n">
        <f aca="false">AVERAGE(C510:C539)</f>
        <v>78464366.6666667</v>
      </c>
    </row>
    <row r="540" customFormat="false" ht="11.25" hidden="false" customHeight="false" outlineLevel="0" collapsed="false">
      <c r="A540" s="199" t="n">
        <v>36086</v>
      </c>
      <c r="B540" s="192" t="n">
        <v>36086</v>
      </c>
      <c r="C540" s="306" t="n">
        <f aca="false">VLOOKUP($B540,data!$A$6:$M$15000,13)</f>
        <v>86296000</v>
      </c>
      <c r="D540" s="9" t="n">
        <f aca="false">IF(B540&lt;&gt;"",MONTH(B540),0)</f>
        <v>10</v>
      </c>
      <c r="E540" s="306" t="n">
        <f aca="false">AVERAGE(C534:C540)</f>
        <v>84410714.2857143</v>
      </c>
      <c r="F540" s="306" t="n">
        <f aca="false">AVERAGE(C511:C540)</f>
        <v>78918133.3333333</v>
      </c>
    </row>
    <row r="541" customFormat="false" ht="11.25" hidden="false" customHeight="false" outlineLevel="0" collapsed="false">
      <c r="A541" s="199" t="n">
        <v>36087</v>
      </c>
      <c r="B541" s="192" t="n">
        <v>36087</v>
      </c>
      <c r="C541" s="306" t="n">
        <f aca="false">VLOOKUP($B541,data!$A$6:$M$15000,13)</f>
        <v>86616000</v>
      </c>
      <c r="D541" s="9" t="n">
        <f aca="false">IF(B541&lt;&gt;"",MONTH(B541),0)</f>
        <v>10</v>
      </c>
      <c r="E541" s="306" t="n">
        <f aca="false">AVERAGE(C535:C541)</f>
        <v>84986000</v>
      </c>
      <c r="F541" s="306" t="n">
        <f aca="false">AVERAGE(C512:C541)</f>
        <v>79362600</v>
      </c>
    </row>
    <row r="542" customFormat="false" ht="11.25" hidden="false" customHeight="false" outlineLevel="0" collapsed="false">
      <c r="A542" s="199" t="n">
        <v>36088</v>
      </c>
      <c r="B542" s="192" t="n">
        <v>36088</v>
      </c>
      <c r="C542" s="306" t="n">
        <f aca="false">VLOOKUP($B542,data!$A$6:$M$15000,13)</f>
        <v>87264000</v>
      </c>
      <c r="D542" s="9" t="n">
        <f aca="false">IF(B542&lt;&gt;"",MONTH(B542),0)</f>
        <v>10</v>
      </c>
      <c r="E542" s="306" t="n">
        <f aca="false">AVERAGE(C536:C542)</f>
        <v>85588857.1428572</v>
      </c>
      <c r="F542" s="306" t="n">
        <f aca="false">AVERAGE(C513:C542)</f>
        <v>79805733.3333333</v>
      </c>
    </row>
    <row r="543" customFormat="false" ht="11.25" hidden="false" customHeight="false" outlineLevel="0" collapsed="false">
      <c r="A543" s="199" t="n">
        <v>36089</v>
      </c>
      <c r="B543" s="192" t="n">
        <v>36089</v>
      </c>
      <c r="C543" s="306" t="n">
        <f aca="false">VLOOKUP($B543,data!$A$6:$M$15000,13)</f>
        <v>87823000</v>
      </c>
      <c r="D543" s="9" t="n">
        <f aca="false">IF(B543&lt;&gt;"",MONTH(B543),0)</f>
        <v>10</v>
      </c>
      <c r="E543" s="306" t="n">
        <f aca="false">AVERAGE(C537:C543)</f>
        <v>86175428.5714286</v>
      </c>
      <c r="F543" s="306" t="n">
        <f aca="false">AVERAGE(C514:C543)</f>
        <v>80258566.6666667</v>
      </c>
    </row>
    <row r="544" customFormat="false" ht="11.25" hidden="false" customHeight="false" outlineLevel="0" collapsed="false">
      <c r="A544" s="199" t="n">
        <v>36090</v>
      </c>
      <c r="B544" s="192" t="n">
        <v>36090</v>
      </c>
      <c r="C544" s="306" t="n">
        <f aca="false">VLOOKUP($B544,data!$A$6:$M$15000,13)</f>
        <v>88394000</v>
      </c>
      <c r="D544" s="9" t="n">
        <f aca="false">IF(B544&lt;&gt;"",MONTH(B544),0)</f>
        <v>10</v>
      </c>
      <c r="E544" s="306" t="n">
        <f aca="false">AVERAGE(C538:C544)</f>
        <v>86748428.5714286</v>
      </c>
      <c r="F544" s="306" t="n">
        <f aca="false">AVERAGE(C515:C544)</f>
        <v>80725733.3333333</v>
      </c>
    </row>
    <row r="545" customFormat="false" ht="11.25" hidden="false" customHeight="false" outlineLevel="0" collapsed="false">
      <c r="A545" s="199" t="n">
        <v>36091</v>
      </c>
      <c r="B545" s="192" t="n">
        <v>36091</v>
      </c>
      <c r="C545" s="306" t="n">
        <f aca="false">VLOOKUP($B545,data!$A$6:$M$15000,13)</f>
        <v>89028000</v>
      </c>
      <c r="D545" s="9" t="n">
        <f aca="false">IF(B545&lt;&gt;"",MONTH(B545),0)</f>
        <v>10</v>
      </c>
      <c r="E545" s="306" t="n">
        <f aca="false">AVERAGE(C539:C545)</f>
        <v>87303714.2857143</v>
      </c>
      <c r="F545" s="306" t="n">
        <f aca="false">AVERAGE(C516:C545)</f>
        <v>81212066.6666667</v>
      </c>
    </row>
    <row r="546" customFormat="false" ht="11.25" hidden="false" customHeight="false" outlineLevel="0" collapsed="false">
      <c r="A546" s="199" t="n">
        <v>36092</v>
      </c>
      <c r="B546" s="192" t="n">
        <v>36092</v>
      </c>
      <c r="C546" s="306" t="n">
        <f aca="false">VLOOKUP($B546,data!$A$6:$M$15000,13)</f>
        <v>89808000</v>
      </c>
      <c r="D546" s="9" t="n">
        <f aca="false">IF(B546&lt;&gt;"",MONTH(B546),0)</f>
        <v>10</v>
      </c>
      <c r="E546" s="306" t="n">
        <f aca="false">AVERAGE(C540:C546)</f>
        <v>87889857.1428572</v>
      </c>
      <c r="F546" s="306" t="n">
        <f aca="false">AVERAGE(C517:C546)</f>
        <v>81717533.3333333</v>
      </c>
    </row>
    <row r="547" customFormat="false" ht="11.25" hidden="false" customHeight="false" outlineLevel="0" collapsed="false">
      <c r="A547" s="199" t="n">
        <v>36093</v>
      </c>
      <c r="B547" s="192" t="n">
        <v>36093</v>
      </c>
      <c r="C547" s="306" t="n">
        <f aca="false">VLOOKUP($B547,data!$A$6:$M$15000,13)</f>
        <v>90541000</v>
      </c>
      <c r="D547" s="9" t="n">
        <f aca="false">IF(B547&lt;&gt;"",MONTH(B547),0)</f>
        <v>10</v>
      </c>
      <c r="E547" s="306" t="n">
        <f aca="false">AVERAGE(C541:C547)</f>
        <v>88496285.7142857</v>
      </c>
      <c r="F547" s="306" t="n">
        <f aca="false">AVERAGE(C518:C547)</f>
        <v>82230333.3333333</v>
      </c>
    </row>
    <row r="548" customFormat="false" ht="11.25" hidden="false" customHeight="false" outlineLevel="0" collapsed="false">
      <c r="A548" s="199" t="n">
        <v>36094</v>
      </c>
      <c r="B548" s="192" t="n">
        <v>36094</v>
      </c>
      <c r="C548" s="306" t="n">
        <f aca="false">VLOOKUP($B548,data!$A$6:$M$15000,13)</f>
        <v>90834000</v>
      </c>
      <c r="D548" s="9" t="n">
        <f aca="false">IF(B548&lt;&gt;"",MONTH(B548),0)</f>
        <v>10</v>
      </c>
      <c r="E548" s="306" t="n">
        <f aca="false">AVERAGE(C542:C548)</f>
        <v>89098857.1428572</v>
      </c>
      <c r="F548" s="306" t="n">
        <f aca="false">AVERAGE(C519:C548)</f>
        <v>82731300</v>
      </c>
    </row>
    <row r="549" customFormat="false" ht="11.25" hidden="false" customHeight="false" outlineLevel="0" collapsed="false">
      <c r="A549" s="199" t="n">
        <v>36095</v>
      </c>
      <c r="B549" s="192" t="n">
        <v>36095</v>
      </c>
      <c r="C549" s="306" t="n">
        <f aca="false">VLOOKUP($B549,data!$A$6:$M$15000,13)</f>
        <v>91192000</v>
      </c>
      <c r="D549" s="9" t="n">
        <f aca="false">IF(B549&lt;&gt;"",MONTH(B549),0)</f>
        <v>10</v>
      </c>
      <c r="E549" s="306" t="n">
        <f aca="false">AVERAGE(C543:C549)</f>
        <v>89660000</v>
      </c>
      <c r="F549" s="306" t="n">
        <f aca="false">AVERAGE(C520:C549)</f>
        <v>83225933.3333333</v>
      </c>
    </row>
    <row r="550" customFormat="false" ht="11.25" hidden="false" customHeight="false" outlineLevel="0" collapsed="false">
      <c r="A550" s="199" t="n">
        <v>36096</v>
      </c>
      <c r="B550" s="192" t="n">
        <v>36096</v>
      </c>
      <c r="C550" s="306" t="n">
        <f aca="false">VLOOKUP($B550,data!$A$6:$M$15000,13)</f>
        <v>91504000</v>
      </c>
      <c r="D550" s="9" t="n">
        <f aca="false">IF(B550&lt;&gt;"",MONTH(B550),0)</f>
        <v>10</v>
      </c>
      <c r="E550" s="306" t="n">
        <f aca="false">AVERAGE(C544:C550)</f>
        <v>90185857.1428572</v>
      </c>
      <c r="F550" s="306" t="n">
        <f aca="false">AVERAGE(C521:C550)</f>
        <v>83726700</v>
      </c>
    </row>
    <row r="551" customFormat="false" ht="11.25" hidden="false" customHeight="false" outlineLevel="0" collapsed="false">
      <c r="A551" s="199" t="n">
        <v>36097</v>
      </c>
      <c r="B551" s="192" t="n">
        <v>36097</v>
      </c>
      <c r="C551" s="306" t="n">
        <f aca="false">VLOOKUP($B551,data!$A$6:$M$15000,13)</f>
        <v>92054000</v>
      </c>
      <c r="D551" s="9" t="n">
        <f aca="false">IF(B551&lt;&gt;"",MONTH(B551),0)</f>
        <v>10</v>
      </c>
      <c r="E551" s="306" t="n">
        <f aca="false">AVERAGE(C545:C551)</f>
        <v>90708714.2857143</v>
      </c>
      <c r="F551" s="306" t="n">
        <f aca="false">AVERAGE(C522:C551)</f>
        <v>84234266.6666667</v>
      </c>
    </row>
    <row r="552" customFormat="false" ht="11.25" hidden="false" customHeight="false" outlineLevel="0" collapsed="false">
      <c r="A552" s="199" t="n">
        <v>36098</v>
      </c>
      <c r="B552" s="192" t="n">
        <v>36098</v>
      </c>
      <c r="C552" s="306" t="n">
        <f aca="false">VLOOKUP($B552,data!$A$6:$M$15000,13)</f>
        <v>92598000</v>
      </c>
      <c r="D552" s="9" t="n">
        <f aca="false">IF(B552&lt;&gt;"",MONTH(B552),0)</f>
        <v>10</v>
      </c>
      <c r="E552" s="306" t="n">
        <f aca="false">AVERAGE(C546:C552)</f>
        <v>91218714.2857143</v>
      </c>
      <c r="F552" s="306" t="n">
        <f aca="false">AVERAGE(C523:C552)</f>
        <v>84748533.3333333</v>
      </c>
    </row>
    <row r="553" customFormat="false" ht="11.25" hidden="false" customHeight="false" outlineLevel="0" collapsed="false">
      <c r="A553" s="199" t="n">
        <v>36099</v>
      </c>
      <c r="B553" s="192" t="n">
        <v>36099</v>
      </c>
      <c r="C553" s="306" t="n">
        <f aca="false">VLOOKUP($B553,data!$A$6:$M$15000,13)</f>
        <v>93259000</v>
      </c>
      <c r="D553" s="9" t="n">
        <f aca="false">IF(B553&lt;&gt;"",MONTH(B553),0)</f>
        <v>10</v>
      </c>
      <c r="E553" s="306" t="n">
        <f aca="false">AVERAGE(C547:C553)</f>
        <v>91711714.2857143</v>
      </c>
      <c r="F553" s="306" t="n">
        <f aca="false">AVERAGE(C524:C553)</f>
        <v>85277733.3333333</v>
      </c>
    </row>
    <row r="554" customFormat="false" ht="11.25" hidden="false" customHeight="false" outlineLevel="0" collapsed="false">
      <c r="A554" s="199" t="n">
        <v>36100</v>
      </c>
      <c r="B554" s="192" t="n">
        <v>36100</v>
      </c>
      <c r="C554" s="306" t="n">
        <f aca="false">VLOOKUP($B554,data!$A$6:$M$15000,13)</f>
        <v>93927000</v>
      </c>
      <c r="D554" s="9" t="n">
        <f aca="false">IF(B554&lt;&gt;"",MONTH(B554),0)</f>
        <v>11</v>
      </c>
      <c r="E554" s="306" t="n">
        <f aca="false">AVERAGE(C548:C554)</f>
        <v>92195428.5714286</v>
      </c>
      <c r="F554" s="306" t="n">
        <f aca="false">AVERAGE(C525:C554)</f>
        <v>85821800</v>
      </c>
    </row>
    <row r="555" customFormat="false" ht="11.25" hidden="false" customHeight="false" outlineLevel="0" collapsed="false">
      <c r="A555" s="199" t="n">
        <v>36101</v>
      </c>
      <c r="B555" s="192" t="n">
        <v>36101</v>
      </c>
      <c r="C555" s="306" t="n">
        <f aca="false">VLOOKUP($B555,data!$A$6:$M$15000,13)</f>
        <v>94395000</v>
      </c>
      <c r="D555" s="9" t="n">
        <f aca="false">IF(B555&lt;&gt;"",MONTH(B555),0)</f>
        <v>11</v>
      </c>
      <c r="E555" s="306" t="n">
        <f aca="false">AVERAGE(C549:C555)</f>
        <v>92704142.8571429</v>
      </c>
      <c r="F555" s="306" t="n">
        <f aca="false">AVERAGE(C526:C555)</f>
        <v>86365533.3333333</v>
      </c>
    </row>
    <row r="556" customFormat="false" ht="11.25" hidden="false" customHeight="false" outlineLevel="0" collapsed="false">
      <c r="A556" s="199" t="n">
        <v>36102</v>
      </c>
      <c r="B556" s="192" t="n">
        <v>36102</v>
      </c>
      <c r="C556" s="306" t="n">
        <f aca="false">VLOOKUP($B556,data!$A$6:$M$15000,13)</f>
        <v>94968000</v>
      </c>
      <c r="D556" s="9" t="n">
        <f aca="false">IF(B556&lt;&gt;"",MONTH(B556),0)</f>
        <v>11</v>
      </c>
      <c r="E556" s="306" t="n">
        <f aca="false">AVERAGE(C550:C556)</f>
        <v>93243571.4285714</v>
      </c>
      <c r="F556" s="306" t="n">
        <f aca="false">AVERAGE(C527:C556)</f>
        <v>86906866.6666667</v>
      </c>
    </row>
    <row r="557" customFormat="false" ht="11.25" hidden="false" customHeight="false" outlineLevel="0" collapsed="false">
      <c r="A557" s="199" t="n">
        <v>36103</v>
      </c>
      <c r="B557" s="192" t="n">
        <v>36103</v>
      </c>
      <c r="C557" s="306" t="n">
        <f aca="false">VLOOKUP($B557,data!$A$6:$M$15000,13)</f>
        <v>95506000</v>
      </c>
      <c r="D557" s="9" t="n">
        <f aca="false">IF(B557&lt;&gt;"",MONTH(B557),0)</f>
        <v>11</v>
      </c>
      <c r="E557" s="306" t="n">
        <f aca="false">AVERAGE(C551:C557)</f>
        <v>93815285.7142857</v>
      </c>
      <c r="F557" s="306" t="n">
        <f aca="false">AVERAGE(C528:C557)</f>
        <v>87455100</v>
      </c>
    </row>
    <row r="558" customFormat="false" ht="11.25" hidden="false" customHeight="false" outlineLevel="0" collapsed="false">
      <c r="A558" s="199" t="n">
        <v>36104</v>
      </c>
      <c r="B558" s="192" t="n">
        <v>36104</v>
      </c>
      <c r="C558" s="306" t="n">
        <f aca="false">VLOOKUP($B558,data!$A$6:$M$15000,13)</f>
        <v>95959000</v>
      </c>
      <c r="D558" s="9" t="n">
        <f aca="false">IF(B558&lt;&gt;"",MONTH(B558),0)</f>
        <v>11</v>
      </c>
      <c r="E558" s="306" t="n">
        <f aca="false">AVERAGE(C552:C558)</f>
        <v>94373142.8571429</v>
      </c>
      <c r="F558" s="306" t="n">
        <f aca="false">AVERAGE(C529:C558)</f>
        <v>88005800</v>
      </c>
    </row>
    <row r="559" customFormat="false" ht="11.25" hidden="false" customHeight="false" outlineLevel="0" collapsed="false">
      <c r="A559" s="199" t="n">
        <v>36105</v>
      </c>
      <c r="B559" s="192" t="n">
        <v>36105</v>
      </c>
      <c r="C559" s="306" t="n">
        <f aca="false">VLOOKUP($B559,data!$A$6:$M$15000,13)</f>
        <v>96305000</v>
      </c>
      <c r="D559" s="9" t="n">
        <f aca="false">IF(B559&lt;&gt;"",MONTH(B559),0)</f>
        <v>11</v>
      </c>
      <c r="E559" s="306" t="n">
        <f aca="false">AVERAGE(C553:C559)</f>
        <v>94902714.2857143</v>
      </c>
      <c r="F559" s="306" t="n">
        <f aca="false">AVERAGE(C530:C559)</f>
        <v>88558133.3333333</v>
      </c>
    </row>
    <row r="560" customFormat="false" ht="11.25" hidden="false" customHeight="false" outlineLevel="0" collapsed="false">
      <c r="A560" s="199" t="n">
        <v>36106</v>
      </c>
      <c r="B560" s="192" t="n">
        <v>36106</v>
      </c>
      <c r="C560" s="306" t="n">
        <f aca="false">VLOOKUP($B560,data!$A$6:$M$15000,13)</f>
        <v>96721000</v>
      </c>
      <c r="D560" s="9" t="n">
        <f aca="false">IF(B560&lt;&gt;"",MONTH(B560),0)</f>
        <v>11</v>
      </c>
      <c r="E560" s="306" t="n">
        <f aca="false">AVERAGE(C554:C560)</f>
        <v>95397285.7142857</v>
      </c>
      <c r="F560" s="306" t="n">
        <f aca="false">AVERAGE(C531:C560)</f>
        <v>89112600</v>
      </c>
    </row>
    <row r="561" customFormat="false" ht="11.25" hidden="false" customHeight="false" outlineLevel="0" collapsed="false">
      <c r="A561" s="199" t="n">
        <v>36107</v>
      </c>
      <c r="B561" s="192" t="n">
        <v>36107</v>
      </c>
      <c r="C561" s="306" t="n">
        <f aca="false">VLOOKUP($B561,data!$A$6:$M$15000,13)</f>
        <v>97033000</v>
      </c>
      <c r="D561" s="9" t="n">
        <f aca="false">IF(B561&lt;&gt;"",MONTH(B561),0)</f>
        <v>11</v>
      </c>
      <c r="E561" s="306" t="n">
        <f aca="false">AVERAGE(C555:C561)</f>
        <v>95841000</v>
      </c>
      <c r="F561" s="306" t="n">
        <f aca="false">AVERAGE(C532:C561)</f>
        <v>89661466.6666667</v>
      </c>
    </row>
    <row r="562" customFormat="false" ht="11.25" hidden="false" customHeight="false" outlineLevel="0" collapsed="false">
      <c r="A562" s="199" t="n">
        <v>36108</v>
      </c>
      <c r="B562" s="192" t="n">
        <v>36108</v>
      </c>
      <c r="C562" s="306" t="n">
        <f aca="false">VLOOKUP($B562,data!$A$6:$M$15000,13)</f>
        <v>96551000</v>
      </c>
      <c r="D562" s="9" t="n">
        <f aca="false">IF(B562&lt;&gt;"",MONTH(B562),0)</f>
        <v>11</v>
      </c>
      <c r="E562" s="306" t="n">
        <f aca="false">AVERAGE(C556:C562)</f>
        <v>96149000</v>
      </c>
      <c r="F562" s="306" t="n">
        <f aca="false">AVERAGE(C533:C562)</f>
        <v>90170800</v>
      </c>
    </row>
    <row r="563" customFormat="false" ht="11.25" hidden="false" customHeight="false" outlineLevel="0" collapsed="false">
      <c r="A563" s="199" t="n">
        <v>36109</v>
      </c>
      <c r="B563" s="192" t="n">
        <v>36109</v>
      </c>
      <c r="C563" s="306" t="n">
        <f aca="false">VLOOKUP($B563,data!$A$6:$M$15000,13)</f>
        <v>96009000</v>
      </c>
      <c r="D563" s="9" t="n">
        <f aca="false">IF(B563&lt;&gt;"",MONTH(B563),0)</f>
        <v>11</v>
      </c>
      <c r="E563" s="306" t="n">
        <f aca="false">AVERAGE(C557:C563)</f>
        <v>96297714.2857143</v>
      </c>
      <c r="F563" s="306" t="n">
        <f aca="false">AVERAGE(C534:C563)</f>
        <v>90638800</v>
      </c>
    </row>
    <row r="564" customFormat="false" ht="11.25" hidden="false" customHeight="false" outlineLevel="0" collapsed="false">
      <c r="A564" s="199" t="n">
        <v>36110</v>
      </c>
      <c r="B564" s="192" t="n">
        <v>36110</v>
      </c>
      <c r="C564" s="306" t="n">
        <f aca="false">VLOOKUP($B564,data!$A$6:$M$15000,13)</f>
        <v>95009000</v>
      </c>
      <c r="D564" s="9" t="n">
        <f aca="false">IF(B564&lt;&gt;"",MONTH(B564),0)</f>
        <v>11</v>
      </c>
      <c r="E564" s="306" t="n">
        <f aca="false">AVERAGE(C558:C564)</f>
        <v>96226714.2857143</v>
      </c>
      <c r="F564" s="306" t="n">
        <f aca="false">AVERAGE(C535:C564)</f>
        <v>91052800</v>
      </c>
    </row>
    <row r="565" customFormat="false" ht="11.25" hidden="false" customHeight="false" outlineLevel="0" collapsed="false">
      <c r="A565" s="199" t="n">
        <v>36111</v>
      </c>
      <c r="B565" s="192" t="n">
        <v>36111</v>
      </c>
      <c r="C565" s="306" t="n">
        <f aca="false">VLOOKUP($B565,data!$A$6:$M$15000,13)</f>
        <v>94581000</v>
      </c>
      <c r="D565" s="9" t="n">
        <f aca="false">IF(B565&lt;&gt;"",MONTH(B565),0)</f>
        <v>11</v>
      </c>
      <c r="E565" s="306" t="n">
        <f aca="false">AVERAGE(C559:C565)</f>
        <v>96029857.1428572</v>
      </c>
      <c r="F565" s="306" t="n">
        <f aca="false">AVERAGE(C536:C565)</f>
        <v>91437366.6666667</v>
      </c>
    </row>
    <row r="566" customFormat="false" ht="11.25" hidden="false" customHeight="false" outlineLevel="0" collapsed="false">
      <c r="A566" s="199" t="n">
        <v>36112</v>
      </c>
      <c r="B566" s="192" t="n">
        <v>36112</v>
      </c>
      <c r="C566" s="306" t="n">
        <f aca="false">VLOOKUP($B566,data!$A$6:$M$15000,13)</f>
        <v>94532000</v>
      </c>
      <c r="D566" s="9" t="n">
        <f aca="false">IF(B566&lt;&gt;"",MONTH(B566),0)</f>
        <v>11</v>
      </c>
      <c r="E566" s="306" t="n">
        <f aca="false">AVERAGE(C560:C566)</f>
        <v>95776571.4285714</v>
      </c>
      <c r="F566" s="306" t="n">
        <f aca="false">AVERAGE(C537:C566)</f>
        <v>91797866.6666667</v>
      </c>
    </row>
    <row r="567" customFormat="false" ht="11.25" hidden="false" customHeight="false" outlineLevel="0" collapsed="false">
      <c r="A567" s="199" t="n">
        <v>36113</v>
      </c>
      <c r="B567" s="192" t="n">
        <v>36113</v>
      </c>
      <c r="C567" s="306" t="n">
        <f aca="false">VLOOKUP($B567,data!$A$6:$M$15000,13)</f>
        <v>94860000</v>
      </c>
      <c r="D567" s="9" t="n">
        <f aca="false">IF(B567&lt;&gt;"",MONTH(B567),0)</f>
        <v>11</v>
      </c>
      <c r="E567" s="306" t="n">
        <f aca="false">AVERAGE(C561:C567)</f>
        <v>95510714.2857143</v>
      </c>
      <c r="F567" s="306" t="n">
        <f aca="false">AVERAGE(C538:C567)</f>
        <v>92147100</v>
      </c>
    </row>
    <row r="568" customFormat="false" ht="11.25" hidden="false" customHeight="false" outlineLevel="0" collapsed="false">
      <c r="A568" s="199" t="n">
        <v>36114</v>
      </c>
      <c r="B568" s="192" t="n">
        <v>36114</v>
      </c>
      <c r="C568" s="306" t="n">
        <f aca="false">VLOOKUP($B568,data!$A$6:$M$15000,13)</f>
        <v>95171000</v>
      </c>
      <c r="D568" s="9" t="n">
        <f aca="false">IF(B568&lt;&gt;"",MONTH(B568),0)</f>
        <v>11</v>
      </c>
      <c r="E568" s="306" t="n">
        <f aca="false">AVERAGE(C562:C568)</f>
        <v>95244714.2857143</v>
      </c>
      <c r="F568" s="306" t="n">
        <f aca="false">AVERAGE(C539:C568)</f>
        <v>92481433.3333333</v>
      </c>
    </row>
    <row r="569" customFormat="false" ht="11.25" hidden="false" customHeight="false" outlineLevel="0" collapsed="false">
      <c r="A569" s="199" t="n">
        <v>36115</v>
      </c>
      <c r="B569" s="192" t="n">
        <v>36115</v>
      </c>
      <c r="C569" s="306" t="n">
        <f aca="false">VLOOKUP($B569,data!$A$6:$M$15000,13)</f>
        <v>95115000</v>
      </c>
      <c r="D569" s="9" t="n">
        <f aca="false">IF(B569&lt;&gt;"",MONTH(B569),0)</f>
        <v>11</v>
      </c>
      <c r="E569" s="306" t="n">
        <f aca="false">AVERAGE(C563:C569)</f>
        <v>95039571.4285714</v>
      </c>
      <c r="F569" s="306" t="n">
        <f aca="false">AVERAGE(C540:C569)</f>
        <v>92795100</v>
      </c>
    </row>
    <row r="570" customFormat="false" ht="11.25" hidden="false" customHeight="false" outlineLevel="0" collapsed="false">
      <c r="A570" s="199" t="n">
        <v>36116</v>
      </c>
      <c r="B570" s="192" t="n">
        <v>36116</v>
      </c>
      <c r="C570" s="306" t="n">
        <f aca="false">VLOOKUP($B570,data!$A$6:$M$15000,13)</f>
        <v>95146000</v>
      </c>
      <c r="D570" s="9" t="n">
        <f aca="false">IF(B570&lt;&gt;"",MONTH(B570),0)</f>
        <v>11</v>
      </c>
      <c r="E570" s="306" t="n">
        <f aca="false">AVERAGE(C564:C570)</f>
        <v>94916285.7142857</v>
      </c>
      <c r="F570" s="306" t="n">
        <f aca="false">AVERAGE(C541:C570)</f>
        <v>93090100</v>
      </c>
    </row>
    <row r="571" customFormat="false" ht="11.25" hidden="false" customHeight="false" outlineLevel="0" collapsed="false">
      <c r="A571" s="199" t="n">
        <v>36117</v>
      </c>
      <c r="B571" s="192" t="n">
        <v>36117</v>
      </c>
      <c r="C571" s="306" t="n">
        <f aca="false">VLOOKUP($B571,data!$A$6:$M$15000,13)</f>
        <v>94867000</v>
      </c>
      <c r="D571" s="9" t="n">
        <f aca="false">IF(B571&lt;&gt;"",MONTH(B571),0)</f>
        <v>11</v>
      </c>
      <c r="E571" s="306" t="n">
        <f aca="false">AVERAGE(C565:C571)</f>
        <v>94896000</v>
      </c>
      <c r="F571" s="306" t="n">
        <f aca="false">AVERAGE(C542:C571)</f>
        <v>93365133.3333333</v>
      </c>
    </row>
    <row r="572" customFormat="false" ht="11.25" hidden="false" customHeight="false" outlineLevel="0" collapsed="false">
      <c r="A572" s="199" t="n">
        <v>36118</v>
      </c>
      <c r="B572" s="192" t="n">
        <v>36118</v>
      </c>
      <c r="C572" s="306" t="n">
        <f aca="false">VLOOKUP($B572,data!$A$6:$M$15000,13)</f>
        <v>94803000</v>
      </c>
      <c r="D572" s="9" t="n">
        <f aca="false">IF(B572&lt;&gt;"",MONTH(B572),0)</f>
        <v>11</v>
      </c>
      <c r="E572" s="306" t="n">
        <f aca="false">AVERAGE(C566:C572)</f>
        <v>94927714.2857143</v>
      </c>
      <c r="F572" s="306" t="n">
        <f aca="false">AVERAGE(C543:C572)</f>
        <v>93616433.3333333</v>
      </c>
    </row>
    <row r="573" customFormat="false" ht="11.25" hidden="false" customHeight="false" outlineLevel="0" collapsed="false">
      <c r="A573" s="199" t="n">
        <v>36119</v>
      </c>
      <c r="B573" s="192" t="n">
        <v>36119</v>
      </c>
      <c r="C573" s="306" t="n">
        <f aca="false">VLOOKUP($B573,data!$A$6:$M$15000,13)</f>
        <v>95013000</v>
      </c>
      <c r="D573" s="9" t="n">
        <f aca="false">IF(B573&lt;&gt;"",MONTH(B573),0)</f>
        <v>11</v>
      </c>
      <c r="E573" s="306" t="n">
        <f aca="false">AVERAGE(C567:C573)</f>
        <v>94996428.5714286</v>
      </c>
      <c r="F573" s="306" t="n">
        <f aca="false">AVERAGE(C544:C573)</f>
        <v>93856100</v>
      </c>
    </row>
    <row r="574" customFormat="false" ht="11.25" hidden="false" customHeight="false" outlineLevel="0" collapsed="false">
      <c r="A574" s="199" t="n">
        <v>36120</v>
      </c>
      <c r="B574" s="192" t="n">
        <v>36120</v>
      </c>
      <c r="C574" s="306" t="n">
        <f aca="false">VLOOKUP($B574,data!$A$6:$M$15000,13)</f>
        <v>95224000</v>
      </c>
      <c r="D574" s="9" t="n">
        <f aca="false">IF(B574&lt;&gt;"",MONTH(B574),0)</f>
        <v>11</v>
      </c>
      <c r="E574" s="306" t="n">
        <f aca="false">AVERAGE(C568:C574)</f>
        <v>95048428.5714286</v>
      </c>
      <c r="F574" s="306" t="n">
        <f aca="false">AVERAGE(C545:C574)</f>
        <v>94083766.6666667</v>
      </c>
    </row>
    <row r="575" customFormat="false" ht="11.25" hidden="false" customHeight="false" outlineLevel="0" collapsed="false">
      <c r="A575" s="199" t="n">
        <v>36121</v>
      </c>
      <c r="B575" s="192" t="n">
        <v>36121</v>
      </c>
      <c r="C575" s="306" t="n">
        <f aca="false">VLOOKUP($B575,data!$A$6:$M$15000,13)</f>
        <v>95862000</v>
      </c>
      <c r="D575" s="9" t="n">
        <f aca="false">IF(B575&lt;&gt;"",MONTH(B575),0)</f>
        <v>11</v>
      </c>
      <c r="E575" s="306" t="n">
        <f aca="false">AVERAGE(C569:C575)</f>
        <v>95147142.8571429</v>
      </c>
      <c r="F575" s="306" t="n">
        <f aca="false">AVERAGE(C546:C575)</f>
        <v>94311566.6666667</v>
      </c>
    </row>
    <row r="576" customFormat="false" ht="11.25" hidden="false" customHeight="false" outlineLevel="0" collapsed="false">
      <c r="A576" s="199" t="n">
        <v>36122</v>
      </c>
      <c r="B576" s="192" t="n">
        <v>36122</v>
      </c>
      <c r="C576" s="306" t="n">
        <f aca="false">VLOOKUP($B576,data!$A$6:$M$15000,13)</f>
        <v>96104000</v>
      </c>
      <c r="D576" s="9" t="n">
        <f aca="false">IF(B576&lt;&gt;"",MONTH(B576),0)</f>
        <v>11</v>
      </c>
      <c r="E576" s="306" t="n">
        <f aca="false">AVERAGE(C570:C576)</f>
        <v>95288428.5714286</v>
      </c>
      <c r="F576" s="306" t="n">
        <f aca="false">AVERAGE(C547:C576)</f>
        <v>94521433.3333333</v>
      </c>
    </row>
    <row r="577" customFormat="false" ht="11.25" hidden="false" customHeight="false" outlineLevel="0" collapsed="false">
      <c r="A577" s="199" t="n">
        <v>36123</v>
      </c>
      <c r="B577" s="192" t="n">
        <v>36123</v>
      </c>
      <c r="C577" s="306" t="n">
        <f aca="false">VLOOKUP($B577,data!$A$6:$M$15000,13)</f>
        <v>96175000</v>
      </c>
      <c r="D577" s="9" t="n">
        <f aca="false">IF(B577&lt;&gt;"",MONTH(B577),0)</f>
        <v>11</v>
      </c>
      <c r="E577" s="306" t="n">
        <f aca="false">AVERAGE(C571:C577)</f>
        <v>95435428.5714286</v>
      </c>
      <c r="F577" s="306" t="n">
        <f aca="false">AVERAGE(C548:C577)</f>
        <v>94709233.3333333</v>
      </c>
    </row>
    <row r="578" customFormat="false" ht="11.25" hidden="false" customHeight="false" outlineLevel="0" collapsed="false">
      <c r="A578" s="199" t="n">
        <v>36124</v>
      </c>
      <c r="B578" s="192" t="n">
        <v>36124</v>
      </c>
      <c r="C578" s="306" t="n">
        <f aca="false">VLOOKUP($B578,data!$A$6:$M$15000,13)</f>
        <v>96360000</v>
      </c>
      <c r="D578" s="9" t="n">
        <f aca="false">IF(B578&lt;&gt;"",MONTH(B578),0)</f>
        <v>11</v>
      </c>
      <c r="E578" s="306" t="n">
        <f aca="false">AVERAGE(C572:C578)</f>
        <v>95648714.2857143</v>
      </c>
      <c r="F578" s="306" t="n">
        <f aca="false">AVERAGE(C549:C578)</f>
        <v>94893433.3333333</v>
      </c>
    </row>
    <row r="579" customFormat="false" ht="11.25" hidden="false" customHeight="false" outlineLevel="0" collapsed="false">
      <c r="A579" s="199" t="n">
        <v>36125</v>
      </c>
      <c r="B579" s="192" t="n">
        <v>36125</v>
      </c>
      <c r="C579" s="306" t="n">
        <f aca="false">VLOOKUP($B579,data!$A$6:$M$15000,13)</f>
        <v>97096000</v>
      </c>
      <c r="D579" s="9" t="n">
        <f aca="false">IF(B579&lt;&gt;"",MONTH(B579),0)</f>
        <v>11</v>
      </c>
      <c r="E579" s="306" t="n">
        <f aca="false">AVERAGE(C573:C579)</f>
        <v>95976285.7142857</v>
      </c>
      <c r="F579" s="306" t="n">
        <f aca="false">AVERAGE(C550:C579)</f>
        <v>95090233.3333333</v>
      </c>
    </row>
    <row r="580" customFormat="false" ht="11.25" hidden="false" customHeight="false" outlineLevel="0" collapsed="false">
      <c r="A580" s="199" t="n">
        <v>36126</v>
      </c>
      <c r="B580" s="192" t="n">
        <v>36126</v>
      </c>
      <c r="C580" s="306" t="n">
        <f aca="false">VLOOKUP($B580,data!$A$6:$M$15000,13)</f>
        <v>97904000</v>
      </c>
      <c r="D580" s="9" t="n">
        <f aca="false">IF(B580&lt;&gt;"",MONTH(B580),0)</f>
        <v>11</v>
      </c>
      <c r="E580" s="306" t="n">
        <f aca="false">AVERAGE(C574:C580)</f>
        <v>96389285.7142857</v>
      </c>
      <c r="F580" s="306" t="n">
        <f aca="false">AVERAGE(C551:C580)</f>
        <v>95303566.6666667</v>
      </c>
    </row>
    <row r="581" customFormat="false" ht="11.25" hidden="false" customHeight="false" outlineLevel="0" collapsed="false">
      <c r="A581" s="199" t="n">
        <v>36127</v>
      </c>
      <c r="B581" s="192" t="n">
        <v>36127</v>
      </c>
      <c r="C581" s="306" t="n">
        <f aca="false">VLOOKUP($B581,data!$A$6:$M$15000,13)</f>
        <v>98320000</v>
      </c>
      <c r="D581" s="9" t="n">
        <f aca="false">IF(B581&lt;&gt;"",MONTH(B581),0)</f>
        <v>11</v>
      </c>
      <c r="E581" s="306" t="n">
        <f aca="false">AVERAGE(C575:C581)</f>
        <v>96831571.4285714</v>
      </c>
      <c r="F581" s="306" t="n">
        <f aca="false">AVERAGE(C552:C581)</f>
        <v>95512433.3333333</v>
      </c>
    </row>
    <row r="582" customFormat="false" ht="11.25" hidden="false" customHeight="false" outlineLevel="0" collapsed="false">
      <c r="A582" s="199" t="n">
        <v>36128</v>
      </c>
      <c r="B582" s="192" t="n">
        <v>36128</v>
      </c>
      <c r="C582" s="306" t="n">
        <f aca="false">VLOOKUP($B582,data!$A$6:$M$15000,13)</f>
        <v>98703000</v>
      </c>
      <c r="D582" s="9" t="n">
        <f aca="false">IF(B582&lt;&gt;"",MONTH(B582),0)</f>
        <v>11</v>
      </c>
      <c r="E582" s="306" t="n">
        <f aca="false">AVERAGE(C576:C582)</f>
        <v>97237428.5714286</v>
      </c>
      <c r="F582" s="306" t="n">
        <f aca="false">AVERAGE(C553:C582)</f>
        <v>95715933.3333333</v>
      </c>
    </row>
    <row r="583" customFormat="false" ht="11.25" hidden="false" customHeight="false" outlineLevel="0" collapsed="false">
      <c r="A583" s="199" t="n">
        <v>36129</v>
      </c>
      <c r="B583" s="192" t="n">
        <v>36129</v>
      </c>
      <c r="C583" s="306" t="n">
        <f aca="false">VLOOKUP($B583,data!$A$6:$M$15000,13)</f>
        <v>98791000</v>
      </c>
      <c r="D583" s="9" t="n">
        <f aca="false">IF(B583&lt;&gt;"",MONTH(B583),0)</f>
        <v>11</v>
      </c>
      <c r="E583" s="306" t="n">
        <f aca="false">AVERAGE(C577:C583)</f>
        <v>97621285.7142857</v>
      </c>
      <c r="F583" s="306" t="n">
        <f aca="false">AVERAGE(C554:C583)</f>
        <v>95900333.3333333</v>
      </c>
    </row>
    <row r="584" customFormat="false" ht="11.25" hidden="false" customHeight="false" outlineLevel="0" collapsed="false">
      <c r="A584" s="199" t="n">
        <v>36130</v>
      </c>
      <c r="B584" s="192" t="n">
        <v>36130</v>
      </c>
      <c r="C584" s="306" t="n">
        <f aca="false">VLOOKUP($B584,data!$A$6:$M$15000,13)</f>
        <v>98403000</v>
      </c>
      <c r="D584" s="9" t="n">
        <f aca="false">IF(B584&lt;&gt;"",MONTH(B584),0)</f>
        <v>12</v>
      </c>
      <c r="E584" s="306" t="n">
        <f aca="false">AVERAGE(C578:C584)</f>
        <v>97939571.4285714</v>
      </c>
      <c r="F584" s="306" t="n">
        <f aca="false">AVERAGE(C555:C584)</f>
        <v>96049533.3333333</v>
      </c>
    </row>
    <row r="585" customFormat="false" ht="11.25" hidden="false" customHeight="false" outlineLevel="0" collapsed="false">
      <c r="A585" s="199" t="n">
        <v>36131</v>
      </c>
      <c r="B585" s="192" t="n">
        <v>36131</v>
      </c>
      <c r="C585" s="306" t="n">
        <f aca="false">VLOOKUP($B585,data!$A$6:$M$15000,13)</f>
        <v>98045000</v>
      </c>
      <c r="D585" s="9" t="n">
        <f aca="false">IF(B585&lt;&gt;"",MONTH(B585),0)</f>
        <v>12</v>
      </c>
      <c r="E585" s="306" t="n">
        <f aca="false">AVERAGE(C579:C585)</f>
        <v>98180285.7142857</v>
      </c>
      <c r="F585" s="306" t="n">
        <f aca="false">AVERAGE(C556:C585)</f>
        <v>96171200</v>
      </c>
    </row>
    <row r="586" customFormat="false" ht="11.25" hidden="false" customHeight="false" outlineLevel="0" collapsed="false">
      <c r="A586" s="199" t="n">
        <v>36132</v>
      </c>
      <c r="B586" s="192" t="n">
        <v>36132</v>
      </c>
      <c r="C586" s="306" t="n">
        <f aca="false">VLOOKUP($B586,data!$A$6:$M$15000,13)</f>
        <v>97917000</v>
      </c>
      <c r="D586" s="9" t="n">
        <f aca="false">IF(B586&lt;&gt;"",MONTH(B586),0)</f>
        <v>12</v>
      </c>
      <c r="E586" s="306" t="n">
        <f aca="false">AVERAGE(C580:C586)</f>
        <v>98297571.4285714</v>
      </c>
      <c r="F586" s="306" t="n">
        <f aca="false">AVERAGE(C557:C586)</f>
        <v>96269500</v>
      </c>
    </row>
    <row r="587" customFormat="false" ht="11.25" hidden="false" customHeight="false" outlineLevel="0" collapsed="false">
      <c r="A587" s="199" t="n">
        <v>36133</v>
      </c>
      <c r="B587" s="192" t="n">
        <v>36133</v>
      </c>
      <c r="C587" s="306" t="n">
        <f aca="false">VLOOKUP($B587,data!$A$6:$M$15000,13)</f>
        <v>97731000</v>
      </c>
      <c r="D587" s="9" t="n">
        <f aca="false">IF(B587&lt;&gt;"",MONTH(B587),0)</f>
        <v>12</v>
      </c>
      <c r="E587" s="306" t="n">
        <f aca="false">AVERAGE(C581:C587)</f>
        <v>98272857.1428572</v>
      </c>
      <c r="F587" s="306" t="n">
        <f aca="false">AVERAGE(C558:C587)</f>
        <v>96343666.6666667</v>
      </c>
    </row>
    <row r="588" customFormat="false" ht="11.25" hidden="false" customHeight="false" outlineLevel="0" collapsed="false">
      <c r="A588" s="199" t="n">
        <v>36134</v>
      </c>
      <c r="B588" s="192" t="n">
        <v>36134</v>
      </c>
      <c r="C588" s="306" t="n">
        <f aca="false">VLOOKUP($B588,data!$A$6:$M$15000,13)</f>
        <v>97661000</v>
      </c>
      <c r="D588" s="9" t="n">
        <f aca="false">IF(B588&lt;&gt;"",MONTH(B588),0)</f>
        <v>12</v>
      </c>
      <c r="E588" s="306" t="n">
        <f aca="false">AVERAGE(C582:C588)</f>
        <v>98178714.2857143</v>
      </c>
      <c r="F588" s="306" t="n">
        <f aca="false">AVERAGE(C559:C588)</f>
        <v>96400400</v>
      </c>
    </row>
    <row r="589" customFormat="false" ht="11.25" hidden="false" customHeight="false" outlineLevel="0" collapsed="false">
      <c r="A589" s="199" t="n">
        <v>36135</v>
      </c>
      <c r="B589" s="192" t="n">
        <v>36135</v>
      </c>
      <c r="C589" s="306" t="n">
        <f aca="false">VLOOKUP($B589,data!$A$6:$M$15000,13)</f>
        <v>96902000</v>
      </c>
      <c r="D589" s="9" t="n">
        <f aca="false">IF(B589&lt;&gt;"",MONTH(B589),0)</f>
        <v>12</v>
      </c>
      <c r="E589" s="306" t="n">
        <f aca="false">AVERAGE(C583:C589)</f>
        <v>97921428.5714286</v>
      </c>
      <c r="F589" s="306" t="n">
        <f aca="false">AVERAGE(C560:C589)</f>
        <v>96420300</v>
      </c>
    </row>
    <row r="590" customFormat="false" ht="11.25" hidden="false" customHeight="false" outlineLevel="0" collapsed="false">
      <c r="A590" s="199" t="n">
        <v>36136</v>
      </c>
      <c r="B590" s="192" t="n">
        <v>36136</v>
      </c>
      <c r="C590" s="306" t="n">
        <f aca="false">VLOOKUP($B590,data!$A$6:$M$15000,13)</f>
        <v>95721000</v>
      </c>
      <c r="D590" s="9" t="n">
        <f aca="false">IF(B590&lt;&gt;"",MONTH(B590),0)</f>
        <v>12</v>
      </c>
      <c r="E590" s="306" t="n">
        <f aca="false">AVERAGE(C584:C590)</f>
        <v>97482857.1428572</v>
      </c>
      <c r="F590" s="306" t="n">
        <f aca="false">AVERAGE(C561:C590)</f>
        <v>96386966.6666667</v>
      </c>
    </row>
    <row r="591" customFormat="false" ht="11.25" hidden="false" customHeight="false" outlineLevel="0" collapsed="false">
      <c r="A591" s="199" t="n">
        <v>36137</v>
      </c>
      <c r="B591" s="192" t="n">
        <v>36137</v>
      </c>
      <c r="C591" s="306" t="n">
        <f aca="false">VLOOKUP($B591,data!$A$6:$M$15000,13)</f>
        <v>94699000</v>
      </c>
      <c r="D591" s="9" t="n">
        <f aca="false">IF(B591&lt;&gt;"",MONTH(B591),0)</f>
        <v>12</v>
      </c>
      <c r="E591" s="306" t="n">
        <f aca="false">AVERAGE(C585:C591)</f>
        <v>96953714.2857143</v>
      </c>
      <c r="F591" s="306" t="n">
        <f aca="false">AVERAGE(C562:C591)</f>
        <v>96309166.6666667</v>
      </c>
    </row>
    <row r="592" customFormat="false" ht="11.25" hidden="false" customHeight="false" outlineLevel="0" collapsed="false">
      <c r="A592" s="199" t="n">
        <v>36138</v>
      </c>
      <c r="B592" s="192" t="n">
        <v>36138</v>
      </c>
      <c r="C592" s="306" t="n">
        <f aca="false">VLOOKUP($B592,data!$A$6:$M$15000,13)</f>
        <v>93688000</v>
      </c>
      <c r="D592" s="9" t="n">
        <f aca="false">IF(B592&lt;&gt;"",MONTH(B592),0)</f>
        <v>12</v>
      </c>
      <c r="E592" s="306" t="n">
        <f aca="false">AVERAGE(C586:C592)</f>
        <v>96331285.7142857</v>
      </c>
      <c r="F592" s="306" t="n">
        <f aca="false">AVERAGE(C563:C592)</f>
        <v>96213733.3333333</v>
      </c>
    </row>
    <row r="593" customFormat="false" ht="11.25" hidden="false" customHeight="false" outlineLevel="0" collapsed="false">
      <c r="A593" s="199" t="n">
        <v>36139</v>
      </c>
      <c r="B593" s="192" t="n">
        <v>36139</v>
      </c>
      <c r="C593" s="306" t="n">
        <f aca="false">VLOOKUP($B593,data!$A$6:$M$15000,13)</f>
        <v>92813000</v>
      </c>
      <c r="D593" s="9" t="n">
        <f aca="false">IF(B593&lt;&gt;"",MONTH(B593),0)</f>
        <v>12</v>
      </c>
      <c r="E593" s="306" t="n">
        <f aca="false">AVERAGE(C587:C593)</f>
        <v>95602142.8571429</v>
      </c>
      <c r="F593" s="306" t="n">
        <f aca="false">AVERAGE(C564:C593)</f>
        <v>96107200</v>
      </c>
    </row>
    <row r="594" customFormat="false" ht="11.25" hidden="false" customHeight="false" outlineLevel="0" collapsed="false">
      <c r="A594" s="199" t="n">
        <v>36140</v>
      </c>
      <c r="B594" s="192" t="n">
        <v>36140</v>
      </c>
      <c r="C594" s="306" t="n">
        <f aca="false">VLOOKUP($B594,data!$A$6:$M$15000,13)</f>
        <v>92292000</v>
      </c>
      <c r="D594" s="9" t="n">
        <f aca="false">IF(B594&lt;&gt;"",MONTH(B594),0)</f>
        <v>12</v>
      </c>
      <c r="E594" s="306" t="n">
        <f aca="false">AVERAGE(C588:C594)</f>
        <v>94825142.8571429</v>
      </c>
      <c r="F594" s="306" t="n">
        <f aca="false">AVERAGE(C565:C594)</f>
        <v>96016633.3333333</v>
      </c>
    </row>
    <row r="595" customFormat="false" ht="11.25" hidden="false" customHeight="false" outlineLevel="0" collapsed="false">
      <c r="A595" s="199" t="n">
        <v>36141</v>
      </c>
      <c r="B595" s="192" t="n">
        <v>36141</v>
      </c>
      <c r="C595" s="306" t="n">
        <f aca="false">VLOOKUP($B595,data!$A$6:$M$15000,13)</f>
        <v>92469000</v>
      </c>
      <c r="D595" s="9" t="n">
        <f aca="false">IF(B595&lt;&gt;"",MONTH(B595),0)</f>
        <v>12</v>
      </c>
      <c r="E595" s="306" t="n">
        <f aca="false">AVERAGE(C589:C595)</f>
        <v>94083428.5714286</v>
      </c>
      <c r="F595" s="306" t="n">
        <f aca="false">AVERAGE(C566:C595)</f>
        <v>95946233.3333333</v>
      </c>
    </row>
    <row r="596" customFormat="false" ht="11.25" hidden="false" customHeight="false" outlineLevel="0" collapsed="false">
      <c r="A596" s="199" t="n">
        <v>36142</v>
      </c>
      <c r="B596" s="192" t="n">
        <v>36142</v>
      </c>
      <c r="C596" s="306" t="n">
        <f aca="false">VLOOKUP($B596,data!$A$6:$M$15000,13)</f>
        <v>92867000</v>
      </c>
      <c r="D596" s="9" t="n">
        <f aca="false">IF(B596&lt;&gt;"",MONTH(B596),0)</f>
        <v>12</v>
      </c>
      <c r="E596" s="306" t="n">
        <f aca="false">AVERAGE(C590:C596)</f>
        <v>93507000</v>
      </c>
      <c r="F596" s="306" t="n">
        <f aca="false">AVERAGE(C567:C596)</f>
        <v>95890733.3333333</v>
      </c>
    </row>
    <row r="597" customFormat="false" ht="11.25" hidden="false" customHeight="false" outlineLevel="0" collapsed="false">
      <c r="A597" s="199" t="n">
        <v>36143</v>
      </c>
      <c r="B597" s="192" t="n">
        <v>36143</v>
      </c>
      <c r="C597" s="306" t="n">
        <f aca="false">VLOOKUP($B597,data!$A$6:$M$15000,13)</f>
        <v>92725000</v>
      </c>
      <c r="D597" s="9" t="n">
        <f aca="false">IF(B597&lt;&gt;"",MONTH(B597),0)</f>
        <v>12</v>
      </c>
      <c r="E597" s="306" t="n">
        <f aca="false">AVERAGE(C591:C597)</f>
        <v>93079000</v>
      </c>
      <c r="F597" s="306" t="n">
        <f aca="false">AVERAGE(C568:C597)</f>
        <v>95819566.6666667</v>
      </c>
    </row>
    <row r="598" customFormat="false" ht="11.25" hidden="false" customHeight="false" outlineLevel="0" collapsed="false">
      <c r="A598" s="199" t="n">
        <v>36144</v>
      </c>
      <c r="B598" s="192" t="n">
        <v>36144</v>
      </c>
      <c r="C598" s="306" t="n">
        <f aca="false">VLOOKUP($B598,data!$A$6:$M$15000,13)</f>
        <v>92790000</v>
      </c>
      <c r="D598" s="9" t="n">
        <f aca="false">IF(B598&lt;&gt;"",MONTH(B598),0)</f>
        <v>12</v>
      </c>
      <c r="E598" s="306" t="n">
        <f aca="false">AVERAGE(C592:C598)</f>
        <v>92806285.7142857</v>
      </c>
      <c r="F598" s="306" t="n">
        <f aca="false">AVERAGE(C569:C598)</f>
        <v>95740200</v>
      </c>
    </row>
    <row r="599" customFormat="false" ht="11.25" hidden="false" customHeight="false" outlineLevel="0" collapsed="false">
      <c r="A599" s="199" t="n">
        <v>36145</v>
      </c>
      <c r="B599" s="192" t="n">
        <v>36145</v>
      </c>
      <c r="C599" s="306" t="n">
        <f aca="false">VLOOKUP($B599,data!$A$6:$M$15000,13)</f>
        <v>93088000</v>
      </c>
      <c r="D599" s="9" t="n">
        <f aca="false">IF(B599&lt;&gt;"",MONTH(B599),0)</f>
        <v>12</v>
      </c>
      <c r="E599" s="306" t="n">
        <f aca="false">AVERAGE(C593:C599)</f>
        <v>92720571.4285714</v>
      </c>
      <c r="F599" s="306" t="n">
        <f aca="false">AVERAGE(C570:C599)</f>
        <v>95672633.3333333</v>
      </c>
    </row>
    <row r="600" customFormat="false" ht="11.25" hidden="false" customHeight="false" outlineLevel="0" collapsed="false">
      <c r="A600" s="199" t="n">
        <v>36146</v>
      </c>
      <c r="B600" s="192" t="n">
        <v>36146</v>
      </c>
      <c r="C600" s="306" t="n">
        <f aca="false">VLOOKUP($B600,data!$A$6:$M$15000,13)</f>
        <v>93239000</v>
      </c>
      <c r="D600" s="9" t="n">
        <f aca="false">IF(B600&lt;&gt;"",MONTH(B600),0)</f>
        <v>12</v>
      </c>
      <c r="E600" s="306" t="n">
        <f aca="false">AVERAGE(C594:C600)</f>
        <v>92781428.5714286</v>
      </c>
      <c r="F600" s="306" t="n">
        <f aca="false">AVERAGE(C571:C600)</f>
        <v>95609066.6666667</v>
      </c>
    </row>
    <row r="601" customFormat="false" ht="11.25" hidden="false" customHeight="false" outlineLevel="0" collapsed="false">
      <c r="A601" s="199" t="n">
        <v>36147</v>
      </c>
      <c r="B601" s="192" t="n">
        <v>36147</v>
      </c>
      <c r="C601" s="306" t="n">
        <f aca="false">VLOOKUP($B601,data!$A$6:$M$15000,13)</f>
        <v>93054000</v>
      </c>
      <c r="D601" s="9" t="n">
        <f aca="false">IF(B601&lt;&gt;"",MONTH(B601),0)</f>
        <v>12</v>
      </c>
      <c r="E601" s="306" t="n">
        <f aca="false">AVERAGE(C595:C601)</f>
        <v>92890285.7142857</v>
      </c>
      <c r="F601" s="306" t="n">
        <f aca="false">AVERAGE(C572:C601)</f>
        <v>95548633.3333333</v>
      </c>
    </row>
    <row r="602" customFormat="false" ht="11.25" hidden="false" customHeight="false" outlineLevel="0" collapsed="false">
      <c r="A602" s="199" t="n">
        <v>36148</v>
      </c>
      <c r="B602" s="192" t="n">
        <v>36148</v>
      </c>
      <c r="C602" s="306" t="n">
        <f aca="false">VLOOKUP($B602,data!$A$6:$M$15000,13)</f>
        <v>92941000</v>
      </c>
      <c r="D602" s="9" t="n">
        <f aca="false">IF(B602&lt;&gt;"",MONTH(B602),0)</f>
        <v>12</v>
      </c>
      <c r="E602" s="306" t="n">
        <f aca="false">AVERAGE(C596:C602)</f>
        <v>92957714.2857143</v>
      </c>
      <c r="F602" s="306" t="n">
        <f aca="false">AVERAGE(C573:C602)</f>
        <v>95486566.6666667</v>
      </c>
    </row>
    <row r="603" customFormat="false" ht="11.25" hidden="false" customHeight="false" outlineLevel="0" collapsed="false">
      <c r="A603" s="199" t="n">
        <v>36149</v>
      </c>
      <c r="B603" s="192" t="n">
        <v>36149</v>
      </c>
      <c r="C603" s="306" t="n">
        <f aca="false">VLOOKUP($B603,data!$A$6:$M$15000,13)</f>
        <v>91777000</v>
      </c>
      <c r="D603" s="9" t="n">
        <f aca="false">IF(B603&lt;&gt;"",MONTH(B603),0)</f>
        <v>12</v>
      </c>
      <c r="E603" s="306" t="n">
        <f aca="false">AVERAGE(C597:C603)</f>
        <v>92802000</v>
      </c>
      <c r="F603" s="306" t="n">
        <f aca="false">AVERAGE(C574:C603)</f>
        <v>95378700</v>
      </c>
    </row>
    <row r="604" customFormat="false" ht="11.25" hidden="false" customHeight="false" outlineLevel="0" collapsed="false">
      <c r="A604" s="199" t="n">
        <v>36150</v>
      </c>
      <c r="B604" s="192" t="n">
        <v>36150</v>
      </c>
      <c r="C604" s="306" t="n">
        <f aca="false">VLOOKUP($B604,data!$A$6:$M$15000,13)</f>
        <v>89567000</v>
      </c>
      <c r="D604" s="9" t="n">
        <f aca="false">IF(B604&lt;&gt;"",MONTH(B604),0)</f>
        <v>12</v>
      </c>
      <c r="E604" s="306" t="n">
        <f aca="false">AVERAGE(C598:C604)</f>
        <v>92350857.1428572</v>
      </c>
      <c r="F604" s="306" t="n">
        <f aca="false">AVERAGE(C575:C604)</f>
        <v>95190133.3333333</v>
      </c>
    </row>
    <row r="605" customFormat="false" ht="11.25" hidden="false" customHeight="false" outlineLevel="0" collapsed="false">
      <c r="A605" s="199" t="n">
        <v>36151</v>
      </c>
      <c r="B605" s="192" t="n">
        <v>36151</v>
      </c>
      <c r="C605" s="306" t="n">
        <f aca="false">VLOOKUP($B605,data!$A$6:$M$15000,13)</f>
        <v>87163000</v>
      </c>
      <c r="D605" s="9" t="n">
        <f aca="false">IF(B605&lt;&gt;"",MONTH(B605),0)</f>
        <v>12</v>
      </c>
      <c r="E605" s="306" t="n">
        <f aca="false">AVERAGE(C599:C605)</f>
        <v>91547000</v>
      </c>
      <c r="F605" s="306" t="n">
        <f aca="false">AVERAGE(C576:C605)</f>
        <v>94900166.6666667</v>
      </c>
    </row>
    <row r="606" customFormat="false" ht="11.25" hidden="false" customHeight="false" outlineLevel="0" collapsed="false">
      <c r="A606" s="199" t="n">
        <v>36152</v>
      </c>
      <c r="B606" s="192" t="n">
        <v>36152</v>
      </c>
      <c r="C606" s="306" t="n">
        <f aca="false">VLOOKUP($B606,data!$A$6:$M$15000,13)</f>
        <v>84978000</v>
      </c>
      <c r="D606" s="9" t="n">
        <f aca="false">IF(B606&lt;&gt;"",MONTH(B606),0)</f>
        <v>12</v>
      </c>
      <c r="E606" s="306" t="n">
        <f aca="false">AVERAGE(C600:C606)</f>
        <v>90388428.5714286</v>
      </c>
      <c r="F606" s="306" t="n">
        <f aca="false">AVERAGE(C577:C606)</f>
        <v>94529300</v>
      </c>
    </row>
    <row r="607" customFormat="false" ht="11.25" hidden="false" customHeight="false" outlineLevel="0" collapsed="false">
      <c r="A607" s="199" t="n">
        <v>36153</v>
      </c>
      <c r="B607" s="192" t="n">
        <v>36153</v>
      </c>
      <c r="C607" s="306" t="n">
        <f aca="false">VLOOKUP($B607,data!$A$6:$M$15000,13)</f>
        <v>83655000</v>
      </c>
      <c r="D607" s="9" t="n">
        <f aca="false">IF(B607&lt;&gt;"",MONTH(B607),0)</f>
        <v>12</v>
      </c>
      <c r="E607" s="306" t="n">
        <f aca="false">AVERAGE(C601:C607)</f>
        <v>89019285.7142857</v>
      </c>
      <c r="F607" s="306" t="n">
        <f aca="false">AVERAGE(C578:C607)</f>
        <v>94111966.6666667</v>
      </c>
    </row>
    <row r="608" customFormat="false" ht="11.25" hidden="false" customHeight="false" outlineLevel="0" collapsed="false">
      <c r="A608" s="199" t="n">
        <v>36154</v>
      </c>
      <c r="B608" s="192" t="n">
        <v>36154</v>
      </c>
      <c r="C608" s="306" t="n">
        <f aca="false">VLOOKUP($B608,data!$A$6:$M$15000,13)</f>
        <v>83117000</v>
      </c>
      <c r="D608" s="9" t="n">
        <f aca="false">IF(B608&lt;&gt;"",MONTH(B608),0)</f>
        <v>12</v>
      </c>
      <c r="E608" s="306" t="n">
        <f aca="false">AVERAGE(C602:C608)</f>
        <v>87599714.2857143</v>
      </c>
      <c r="F608" s="306" t="n">
        <f aca="false">AVERAGE(C579:C608)</f>
        <v>93670533.3333333</v>
      </c>
    </row>
    <row r="609" customFormat="false" ht="11.25" hidden="false" customHeight="false" outlineLevel="0" collapsed="false">
      <c r="A609" s="199" t="n">
        <v>36155</v>
      </c>
      <c r="B609" s="192" t="n">
        <v>36155</v>
      </c>
      <c r="C609" s="306" t="n">
        <f aca="false">VLOOKUP($B609,data!$A$6:$M$15000,13)</f>
        <v>82833000</v>
      </c>
      <c r="D609" s="9" t="n">
        <f aca="false">IF(B609&lt;&gt;"",MONTH(B609),0)</f>
        <v>12</v>
      </c>
      <c r="E609" s="306" t="n">
        <f aca="false">AVERAGE(C603:C609)</f>
        <v>86155714.2857143</v>
      </c>
      <c r="F609" s="306" t="n">
        <f aca="false">AVERAGE(C580:C609)</f>
        <v>93195100</v>
      </c>
    </row>
    <row r="610" customFormat="false" ht="11.25" hidden="false" customHeight="false" outlineLevel="0" collapsed="false">
      <c r="A610" s="199" t="n">
        <v>36156</v>
      </c>
      <c r="B610" s="192" t="n">
        <v>36156</v>
      </c>
      <c r="C610" s="306" t="n">
        <f aca="false">VLOOKUP($B610,data!$A$6:$M$15000,13)</f>
        <v>82598000</v>
      </c>
      <c r="D610" s="9" t="n">
        <f aca="false">IF(B610&lt;&gt;"",MONTH(B610),0)</f>
        <v>12</v>
      </c>
      <c r="E610" s="306" t="n">
        <f aca="false">AVERAGE(C604:C610)</f>
        <v>84844428.5714286</v>
      </c>
      <c r="F610" s="306" t="n">
        <f aca="false">AVERAGE(C581:C610)</f>
        <v>92684900</v>
      </c>
    </row>
    <row r="611" customFormat="false" ht="11.25" hidden="false" customHeight="false" outlineLevel="0" collapsed="false">
      <c r="A611" s="199" t="n">
        <v>36157</v>
      </c>
      <c r="B611" s="192" t="n">
        <v>36157</v>
      </c>
      <c r="C611" s="306" t="n">
        <f aca="false">VLOOKUP($B611,data!$A$6:$M$15000,13)</f>
        <v>82068000</v>
      </c>
      <c r="D611" s="9" t="n">
        <f aca="false">IF(B611&lt;&gt;"",MONTH(B611),0)</f>
        <v>12</v>
      </c>
      <c r="E611" s="306" t="n">
        <f aca="false">AVERAGE(C605:C611)</f>
        <v>83773142.8571429</v>
      </c>
      <c r="F611" s="306" t="n">
        <f aca="false">AVERAGE(C582:C611)</f>
        <v>92143166.6666667</v>
      </c>
    </row>
    <row r="612" customFormat="false" ht="11.25" hidden="false" customHeight="false" outlineLevel="0" collapsed="false">
      <c r="A612" s="199" t="n">
        <v>36158</v>
      </c>
      <c r="B612" s="192" t="n">
        <v>36158</v>
      </c>
      <c r="C612" s="306" t="n">
        <f aca="false">VLOOKUP($B612,data!$A$6:$M$15000,13)</f>
        <v>81670000</v>
      </c>
      <c r="D612" s="9" t="n">
        <f aca="false">IF(B612&lt;&gt;"",MONTH(B612),0)</f>
        <v>12</v>
      </c>
      <c r="E612" s="306" t="n">
        <f aca="false">AVERAGE(C606:C612)</f>
        <v>82988428.5714286</v>
      </c>
      <c r="F612" s="306" t="n">
        <f aca="false">AVERAGE(C583:C612)</f>
        <v>91575400</v>
      </c>
    </row>
    <row r="613" customFormat="false" ht="11.25" hidden="false" customHeight="false" outlineLevel="0" collapsed="false">
      <c r="A613" s="199" t="n">
        <v>36159</v>
      </c>
      <c r="B613" s="192" t="n">
        <v>36159</v>
      </c>
      <c r="C613" s="306" t="n">
        <f aca="false">VLOOKUP($B613,data!$A$6:$M$15000,13)</f>
        <v>81371000</v>
      </c>
      <c r="D613" s="9" t="n">
        <f aca="false">IF(B613&lt;&gt;"",MONTH(B613),0)</f>
        <v>12</v>
      </c>
      <c r="E613" s="306" t="n">
        <f aca="false">AVERAGE(C607:C613)</f>
        <v>82473142.8571429</v>
      </c>
      <c r="F613" s="306" t="n">
        <f aca="false">AVERAGE(C584:C613)</f>
        <v>90994733.3333333</v>
      </c>
    </row>
    <row r="614" customFormat="false" ht="11.25" hidden="false" customHeight="false" outlineLevel="0" collapsed="false">
      <c r="A614" s="199" t="n">
        <v>36160</v>
      </c>
      <c r="B614" s="192" t="n">
        <v>36160</v>
      </c>
      <c r="C614" s="306" t="n">
        <f aca="false">VLOOKUP($B614,data!$A$6:$M$15000,13)</f>
        <v>81080000</v>
      </c>
      <c r="D614" s="9" t="n">
        <f aca="false">IF(B614&lt;&gt;"",MONTH(B614),0)</f>
        <v>12</v>
      </c>
      <c r="E614" s="306" t="n">
        <f aca="false">AVERAGE(C608:C614)</f>
        <v>82105285.7142857</v>
      </c>
      <c r="F614" s="306" t="n">
        <f aca="false">AVERAGE(C585:C614)</f>
        <v>90417300</v>
      </c>
    </row>
    <row r="615" customFormat="false" ht="11.25" hidden="false" customHeight="false" outlineLevel="0" collapsed="false">
      <c r="A615" s="194" t="s">
        <v>70</v>
      </c>
      <c r="B615" s="195" t="s">
        <v>71</v>
      </c>
      <c r="C615" s="327" t="s">
        <v>39</v>
      </c>
      <c r="D615" s="327" t="s">
        <v>99</v>
      </c>
      <c r="E615" s="306" t="n">
        <f aca="false">AVERAGE(C609:C615)</f>
        <v>81936666.6666667</v>
      </c>
      <c r="F615" s="306" t="n">
        <f aca="false">AVERAGE(C586:C615)</f>
        <v>90154275.862069</v>
      </c>
    </row>
    <row r="616" customFormat="false" ht="11.25" hidden="false" customHeight="false" outlineLevel="0" collapsed="false">
      <c r="A616" s="199" t="n">
        <v>36161</v>
      </c>
      <c r="B616" s="192" t="n">
        <v>36161</v>
      </c>
      <c r="C616" s="306" t="n">
        <f aca="false">VLOOKUP($B616,data!$A$6:$M$15000,13)</f>
        <v>81043000</v>
      </c>
      <c r="D616" s="9" t="n">
        <f aca="false">IF(B616&lt;&gt;"",MONTH(B616),0)</f>
        <v>1</v>
      </c>
      <c r="E616" s="306" t="n">
        <f aca="false">AVERAGE(C610:C616)</f>
        <v>81638333.3333333</v>
      </c>
      <c r="F616" s="306" t="n">
        <f aca="false">AVERAGE(C587:C616)</f>
        <v>89572413.7931034</v>
      </c>
    </row>
    <row r="617" customFormat="false" ht="11.25" hidden="false" customHeight="false" outlineLevel="0" collapsed="false">
      <c r="A617" s="199" t="n">
        <v>36162</v>
      </c>
      <c r="B617" s="192" t="n">
        <v>36162</v>
      </c>
      <c r="C617" s="306" t="n">
        <f aca="false">VLOOKUP($B617,data!$A$6:$M$15000,13)</f>
        <v>80749000</v>
      </c>
      <c r="D617" s="9" t="n">
        <f aca="false">IF(B617&lt;&gt;"",MONTH(B617),0)</f>
        <v>1</v>
      </c>
      <c r="E617" s="306" t="n">
        <f aca="false">AVERAGE(C611:C617)</f>
        <v>81330166.6666667</v>
      </c>
      <c r="F617" s="306" t="n">
        <f aca="false">AVERAGE(C588:C617)</f>
        <v>88986827.5862069</v>
      </c>
    </row>
    <row r="618" customFormat="false" ht="11.25" hidden="false" customHeight="false" outlineLevel="0" collapsed="false">
      <c r="A618" s="199" t="n">
        <v>36163</v>
      </c>
      <c r="B618" s="192" t="n">
        <v>36163</v>
      </c>
      <c r="C618" s="306" t="n">
        <f aca="false">VLOOKUP($B618,data!$A$6:$M$15000,13)</f>
        <v>80566000</v>
      </c>
      <c r="D618" s="9" t="n">
        <f aca="false">IF(B618&lt;&gt;"",MONTH(B618),0)</f>
        <v>1</v>
      </c>
      <c r="E618" s="306" t="n">
        <f aca="false">AVERAGE(C612:C618)</f>
        <v>81079833.3333333</v>
      </c>
      <c r="F618" s="306" t="n">
        <f aca="false">AVERAGE(C589:C618)</f>
        <v>88397344.8275862</v>
      </c>
    </row>
    <row r="619" customFormat="false" ht="11.25" hidden="false" customHeight="false" outlineLevel="0" collapsed="false">
      <c r="A619" s="199" t="n">
        <v>36164</v>
      </c>
      <c r="B619" s="192" t="n">
        <v>36164</v>
      </c>
      <c r="C619" s="306" t="n">
        <f aca="false">VLOOKUP($B619,data!$A$6:$M$15000,13)</f>
        <v>79789000</v>
      </c>
      <c r="D619" s="9" t="n">
        <f aca="false">IF(B619&lt;&gt;"",MONTH(B619),0)</f>
        <v>1</v>
      </c>
      <c r="E619" s="306" t="n">
        <f aca="false">AVERAGE(C613:C619)</f>
        <v>80766333.3333333</v>
      </c>
      <c r="F619" s="306" t="n">
        <f aca="false">AVERAGE(C590:C619)</f>
        <v>87807241.3793103</v>
      </c>
    </row>
    <row r="620" customFormat="false" ht="11.25" hidden="false" customHeight="false" outlineLevel="0" collapsed="false">
      <c r="A620" s="199" t="n">
        <v>36165</v>
      </c>
      <c r="B620" s="192" t="n">
        <v>36165</v>
      </c>
      <c r="C620" s="306" t="n">
        <f aca="false">VLOOKUP($B620,data!$A$6:$M$15000,13)</f>
        <v>78780000</v>
      </c>
      <c r="D620" s="9" t="n">
        <f aca="false">IF(B620&lt;&gt;"",MONTH(B620),0)</f>
        <v>1</v>
      </c>
      <c r="E620" s="306" t="n">
        <f aca="false">AVERAGE(C614:C620)</f>
        <v>80334500</v>
      </c>
      <c r="F620" s="306" t="n">
        <f aca="false">AVERAGE(C591:C620)</f>
        <v>87223068.9655172</v>
      </c>
    </row>
    <row r="621" customFormat="false" ht="11.25" hidden="false" customHeight="false" outlineLevel="0" collapsed="false">
      <c r="A621" s="199" t="n">
        <v>36166</v>
      </c>
      <c r="B621" s="192" t="n">
        <v>36166</v>
      </c>
      <c r="C621" s="306" t="n">
        <f aca="false">VLOOKUP($B621,data!$A$6:$M$15000,13)</f>
        <v>77898000</v>
      </c>
      <c r="D621" s="9" t="n">
        <f aca="false">IF(B621&lt;&gt;"",MONTH(B621),0)</f>
        <v>1</v>
      </c>
      <c r="E621" s="306" t="n">
        <f aca="false">AVERAGE(C615:C621)</f>
        <v>79804166.6666667</v>
      </c>
      <c r="F621" s="306" t="n">
        <f aca="false">AVERAGE(C592:C621)</f>
        <v>86643724.137931</v>
      </c>
    </row>
    <row r="622" customFormat="false" ht="11.25" hidden="false" customHeight="false" outlineLevel="0" collapsed="false">
      <c r="A622" s="199" t="n">
        <v>36167</v>
      </c>
      <c r="B622" s="192" t="n">
        <v>36167</v>
      </c>
      <c r="C622" s="306" t="n">
        <f aca="false">VLOOKUP($B622,data!$A$6:$M$15000,13)</f>
        <v>76814000</v>
      </c>
      <c r="D622" s="9" t="n">
        <f aca="false">IF(B622&lt;&gt;"",MONTH(B622),0)</f>
        <v>1</v>
      </c>
      <c r="E622" s="306" t="n">
        <f aca="false">AVERAGE(C616:C622)</f>
        <v>79377000</v>
      </c>
      <c r="F622" s="306" t="n">
        <f aca="false">AVERAGE(C593:C622)</f>
        <v>86061862.0689655</v>
      </c>
    </row>
    <row r="623" customFormat="false" ht="11.25" hidden="false" customHeight="false" outlineLevel="0" collapsed="false">
      <c r="A623" s="199" t="n">
        <v>36168</v>
      </c>
      <c r="B623" s="192" t="n">
        <v>36168</v>
      </c>
      <c r="C623" s="306" t="n">
        <f aca="false">VLOOKUP($B623,data!$A$6:$M$15000,13)</f>
        <v>75983000</v>
      </c>
      <c r="D623" s="9" t="n">
        <f aca="false">IF(B623&lt;&gt;"",MONTH(B623),0)</f>
        <v>1</v>
      </c>
      <c r="E623" s="306" t="n">
        <f aca="false">AVERAGE(C617:C623)</f>
        <v>78654142.8571429</v>
      </c>
      <c r="F623" s="306" t="n">
        <f aca="false">AVERAGE(C594:C623)</f>
        <v>85481517.2413793</v>
      </c>
    </row>
    <row r="624" customFormat="false" ht="11.25" hidden="false" customHeight="false" outlineLevel="0" collapsed="false">
      <c r="A624" s="199" t="n">
        <v>36169</v>
      </c>
      <c r="B624" s="192" t="n">
        <v>36169</v>
      </c>
      <c r="C624" s="306" t="n">
        <f aca="false">VLOOKUP($B624,data!$A$6:$M$15000,13)</f>
        <v>75749000</v>
      </c>
      <c r="D624" s="9" t="n">
        <f aca="false">IF(B624&lt;&gt;"",MONTH(B624),0)</f>
        <v>1</v>
      </c>
      <c r="E624" s="306" t="n">
        <f aca="false">AVERAGE(C618:C624)</f>
        <v>77939857.1428572</v>
      </c>
      <c r="F624" s="306" t="n">
        <f aca="false">AVERAGE(C595:C624)</f>
        <v>84911068.9655172</v>
      </c>
    </row>
    <row r="625" customFormat="false" ht="11.25" hidden="false" customHeight="false" outlineLevel="0" collapsed="false">
      <c r="A625" s="199" t="n">
        <v>36170</v>
      </c>
      <c r="B625" s="192" t="n">
        <v>36170</v>
      </c>
      <c r="C625" s="306" t="n">
        <f aca="false">VLOOKUP($B625,data!$A$6:$M$15000,13)</f>
        <v>75251000</v>
      </c>
      <c r="D625" s="9" t="n">
        <f aca="false">IF(B625&lt;&gt;"",MONTH(B625),0)</f>
        <v>1</v>
      </c>
      <c r="E625" s="306" t="n">
        <f aca="false">AVERAGE(C619:C625)</f>
        <v>77180571.4285714</v>
      </c>
      <c r="F625" s="306" t="n">
        <f aca="false">AVERAGE(C596:C625)</f>
        <v>84317344.8275862</v>
      </c>
    </row>
    <row r="626" customFormat="false" ht="11.25" hidden="false" customHeight="false" outlineLevel="0" collapsed="false">
      <c r="A626" s="199" t="n">
        <v>36171</v>
      </c>
      <c r="B626" s="192" t="n">
        <v>36171</v>
      </c>
      <c r="C626" s="306" t="n">
        <f aca="false">VLOOKUP($B626,data!$A$6:$M$15000,13)</f>
        <v>74734000</v>
      </c>
      <c r="D626" s="9" t="n">
        <f aca="false">IF(B626&lt;&gt;"",MONTH(B626),0)</f>
        <v>1</v>
      </c>
      <c r="E626" s="306" t="n">
        <f aca="false">AVERAGE(C620:C626)</f>
        <v>76458428.5714286</v>
      </c>
      <c r="F626" s="306" t="n">
        <f aca="false">AVERAGE(C597:C626)</f>
        <v>83692068.9655172</v>
      </c>
    </row>
    <row r="627" customFormat="false" ht="11.25" hidden="false" customHeight="false" outlineLevel="0" collapsed="false">
      <c r="A627" s="199" t="n">
        <v>36172</v>
      </c>
      <c r="B627" s="192" t="n">
        <v>36172</v>
      </c>
      <c r="C627" s="306" t="n">
        <f aca="false">VLOOKUP($B627,data!$A$6:$M$15000,13)</f>
        <v>73793000</v>
      </c>
      <c r="D627" s="9" t="n">
        <f aca="false">IF(B627&lt;&gt;"",MONTH(B627),0)</f>
        <v>1</v>
      </c>
      <c r="E627" s="306" t="n">
        <f aca="false">AVERAGE(C621:C627)</f>
        <v>75746000</v>
      </c>
      <c r="F627" s="306" t="n">
        <f aca="false">AVERAGE(C598:C627)</f>
        <v>83039241.3793103</v>
      </c>
    </row>
    <row r="628" customFormat="false" ht="11.25" hidden="false" customHeight="false" outlineLevel="0" collapsed="false">
      <c r="A628" s="199" t="n">
        <v>36173</v>
      </c>
      <c r="B628" s="192" t="n">
        <v>36173</v>
      </c>
      <c r="C628" s="306" t="n">
        <f aca="false">VLOOKUP($B628,data!$A$6:$M$15000,13)</f>
        <v>72675000</v>
      </c>
      <c r="D628" s="9" t="n">
        <f aca="false">IF(B628&lt;&gt;"",MONTH(B628),0)</f>
        <v>1</v>
      </c>
      <c r="E628" s="306" t="n">
        <f aca="false">AVERAGE(C622:C628)</f>
        <v>74999857.1428572</v>
      </c>
      <c r="F628" s="306" t="n">
        <f aca="false">AVERAGE(C599:C628)</f>
        <v>82345620.6896552</v>
      </c>
    </row>
    <row r="629" customFormat="false" ht="11.25" hidden="false" customHeight="false" outlineLevel="0" collapsed="false">
      <c r="A629" s="199" t="n">
        <v>36174</v>
      </c>
      <c r="B629" s="192" t="n">
        <v>36174</v>
      </c>
      <c r="C629" s="306" t="n">
        <f aca="false">VLOOKUP($B629,data!$A$6:$M$15000,13)</f>
        <v>72190000</v>
      </c>
      <c r="D629" s="9" t="n">
        <f aca="false">IF(B629&lt;&gt;"",MONTH(B629),0)</f>
        <v>1</v>
      </c>
      <c r="E629" s="306" t="n">
        <f aca="false">AVERAGE(C623:C629)</f>
        <v>74339285.7142857</v>
      </c>
      <c r="F629" s="306" t="n">
        <f aca="false">AVERAGE(C600:C629)</f>
        <v>81625000</v>
      </c>
    </row>
    <row r="630" customFormat="false" ht="11.25" hidden="false" customHeight="false" outlineLevel="0" collapsed="false">
      <c r="A630" s="199" t="n">
        <v>36175</v>
      </c>
      <c r="B630" s="192" t="n">
        <v>36175</v>
      </c>
      <c r="C630" s="306" t="n">
        <f aca="false">VLOOKUP($B630,data!$A$6:$M$15000,13)</f>
        <v>71883000</v>
      </c>
      <c r="D630" s="9" t="n">
        <f aca="false">IF(B630&lt;&gt;"",MONTH(B630),0)</f>
        <v>1</v>
      </c>
      <c r="E630" s="306" t="n">
        <f aca="false">AVERAGE(C624:C630)</f>
        <v>73753571.4285714</v>
      </c>
      <c r="F630" s="306" t="n">
        <f aca="false">AVERAGE(C601:C630)</f>
        <v>80888586.2068966</v>
      </c>
    </row>
    <row r="631" customFormat="false" ht="11.25" hidden="false" customHeight="false" outlineLevel="0" collapsed="false">
      <c r="A631" s="199" t="n">
        <v>36176</v>
      </c>
      <c r="B631" s="192" t="n">
        <v>36176</v>
      </c>
      <c r="C631" s="306" t="n">
        <f aca="false">VLOOKUP($B631,data!$A$6:$M$15000,13)</f>
        <v>72065000</v>
      </c>
      <c r="D631" s="9" t="n">
        <f aca="false">IF(B631&lt;&gt;"",MONTH(B631),0)</f>
        <v>1</v>
      </c>
      <c r="E631" s="306" t="n">
        <f aca="false">AVERAGE(C625:C631)</f>
        <v>73227285.7142857</v>
      </c>
      <c r="F631" s="306" t="n">
        <f aca="false">AVERAGE(C602:C631)</f>
        <v>80164827.5862069</v>
      </c>
    </row>
    <row r="632" customFormat="false" ht="11.25" hidden="false" customHeight="false" outlineLevel="0" collapsed="false">
      <c r="A632" s="199" t="n">
        <v>36177</v>
      </c>
      <c r="B632" s="192" t="n">
        <v>36177</v>
      </c>
      <c r="C632" s="306" t="n">
        <f aca="false">VLOOKUP($B632,data!$A$6:$M$15000,13)</f>
        <v>72161000</v>
      </c>
      <c r="D632" s="9" t="n">
        <f aca="false">IF(B632&lt;&gt;"",MONTH(B632),0)</f>
        <v>1</v>
      </c>
      <c r="E632" s="306" t="n">
        <f aca="false">AVERAGE(C626:C632)</f>
        <v>72785857.1428572</v>
      </c>
      <c r="F632" s="306" t="n">
        <f aca="false">AVERAGE(C603:C632)</f>
        <v>79448275.862069</v>
      </c>
    </row>
    <row r="633" customFormat="false" ht="11.25" hidden="false" customHeight="false" outlineLevel="0" collapsed="false">
      <c r="A633" s="199" t="n">
        <v>36178</v>
      </c>
      <c r="B633" s="192" t="n">
        <v>36178</v>
      </c>
      <c r="C633" s="306" t="n">
        <f aca="false">VLOOKUP($B633,data!$A$6:$M$15000,13)</f>
        <v>71959000</v>
      </c>
      <c r="D633" s="9" t="n">
        <f aca="false">IF(B633&lt;&gt;"",MONTH(B633),0)</f>
        <v>1</v>
      </c>
      <c r="E633" s="306" t="n">
        <f aca="false">AVERAGE(C627:C633)</f>
        <v>72389428.5714286</v>
      </c>
      <c r="F633" s="306" t="n">
        <f aca="false">AVERAGE(C604:C633)</f>
        <v>78764896.5517241</v>
      </c>
    </row>
    <row r="634" customFormat="false" ht="11.25" hidden="false" customHeight="false" outlineLevel="0" collapsed="false">
      <c r="A634" s="199" t="n">
        <v>36179</v>
      </c>
      <c r="B634" s="192" t="n">
        <v>36179</v>
      </c>
      <c r="C634" s="306" t="n">
        <f aca="false">VLOOKUP($B634,data!$A$6:$M$15000,13)</f>
        <v>71727000</v>
      </c>
      <c r="D634" s="9" t="n">
        <f aca="false">IF(B634&lt;&gt;"",MONTH(B634),0)</f>
        <v>1</v>
      </c>
      <c r="E634" s="306" t="n">
        <f aca="false">AVERAGE(C628:C634)</f>
        <v>72094285.7142857</v>
      </c>
      <c r="F634" s="306" t="n">
        <f aca="false">AVERAGE(C605:C634)</f>
        <v>78149724.137931</v>
      </c>
    </row>
    <row r="635" customFormat="false" ht="11.25" hidden="false" customHeight="false" outlineLevel="0" collapsed="false">
      <c r="A635" s="199" t="n">
        <v>36180</v>
      </c>
      <c r="B635" s="192" t="n">
        <v>36180</v>
      </c>
      <c r="C635" s="306" t="n">
        <f aca="false">VLOOKUP($B635,data!$A$6:$M$15000,13)</f>
        <v>71507000</v>
      </c>
      <c r="D635" s="9" t="n">
        <f aca="false">IF(B635&lt;&gt;"",MONTH(B635),0)</f>
        <v>1</v>
      </c>
      <c r="E635" s="306" t="n">
        <f aca="false">AVERAGE(C629:C635)</f>
        <v>71927428.5714286</v>
      </c>
      <c r="F635" s="306" t="n">
        <f aca="false">AVERAGE(C606:C635)</f>
        <v>77609862.0689655</v>
      </c>
    </row>
    <row r="636" customFormat="false" ht="11.25" hidden="false" customHeight="false" outlineLevel="0" collapsed="false">
      <c r="A636" s="199" t="n">
        <v>36181</v>
      </c>
      <c r="B636" s="192" t="n">
        <v>36181</v>
      </c>
      <c r="C636" s="306" t="n">
        <f aca="false">VLOOKUP($B636,data!$A$6:$M$15000,13)</f>
        <v>68710000</v>
      </c>
      <c r="D636" s="9" t="n">
        <f aca="false">IF(B636&lt;&gt;"",MONTH(B636),0)</f>
        <v>1</v>
      </c>
      <c r="E636" s="306" t="n">
        <f aca="false">AVERAGE(C630:C636)</f>
        <v>71430285.7142857</v>
      </c>
      <c r="F636" s="306" t="n">
        <f aca="false">AVERAGE(C607:C636)</f>
        <v>77048896.5517241</v>
      </c>
    </row>
    <row r="637" customFormat="false" ht="11.25" hidden="false" customHeight="false" outlineLevel="0" collapsed="false">
      <c r="A637" s="199" t="n">
        <v>36182</v>
      </c>
      <c r="B637" s="192" t="n">
        <v>36182</v>
      </c>
      <c r="C637" s="306" t="n">
        <f aca="false">VLOOKUP($B637,data!$A$6:$M$15000,13)</f>
        <v>71046000</v>
      </c>
      <c r="D637" s="9" t="n">
        <f aca="false">IF(B637&lt;&gt;"",MONTH(B637),0)</f>
        <v>1</v>
      </c>
      <c r="E637" s="306" t="n">
        <f aca="false">AVERAGE(C631:C637)</f>
        <v>71310714.2857143</v>
      </c>
      <c r="F637" s="306" t="n">
        <f aca="false">AVERAGE(C608:C637)</f>
        <v>76614103.4482759</v>
      </c>
    </row>
    <row r="638" customFormat="false" ht="11.25" hidden="false" customHeight="false" outlineLevel="0" collapsed="false">
      <c r="A638" s="199" t="n">
        <v>36183</v>
      </c>
      <c r="B638" s="192" t="n">
        <v>36183</v>
      </c>
      <c r="C638" s="306" t="n">
        <f aca="false">VLOOKUP($B638,data!$A$6:$M$15000,13)</f>
        <v>71034000</v>
      </c>
      <c r="D638" s="9" t="n">
        <f aca="false">IF(B638&lt;&gt;"",MONTH(B638),0)</f>
        <v>1</v>
      </c>
      <c r="E638" s="306" t="n">
        <f aca="false">AVERAGE(C632:C638)</f>
        <v>71163428.5714286</v>
      </c>
      <c r="F638" s="306" t="n">
        <f aca="false">AVERAGE(C609:C638)</f>
        <v>76197448.2758621</v>
      </c>
    </row>
    <row r="639" customFormat="false" ht="11.25" hidden="false" customHeight="false" outlineLevel="0" collapsed="false">
      <c r="A639" s="199" t="n">
        <v>36184</v>
      </c>
      <c r="B639" s="192" t="n">
        <v>36184</v>
      </c>
      <c r="C639" s="306" t="n">
        <f aca="false">VLOOKUP($B639,data!$A$6:$M$15000,13)</f>
        <v>71050000</v>
      </c>
      <c r="D639" s="9" t="n">
        <f aca="false">IF(B639&lt;&gt;"",MONTH(B639),0)</f>
        <v>1</v>
      </c>
      <c r="E639" s="306" t="n">
        <f aca="false">AVERAGE(C633:C639)</f>
        <v>71004714.2857143</v>
      </c>
      <c r="F639" s="306" t="n">
        <f aca="false">AVERAGE(C610:C639)</f>
        <v>75791137.9310345</v>
      </c>
    </row>
    <row r="640" customFormat="false" ht="11.25" hidden="false" customHeight="false" outlineLevel="0" collapsed="false">
      <c r="A640" s="199" t="n">
        <v>36185</v>
      </c>
      <c r="B640" s="192" t="n">
        <v>36185</v>
      </c>
      <c r="C640" s="306" t="n">
        <f aca="false">VLOOKUP($B640,data!$A$6:$M$15000,13)</f>
        <v>69951000</v>
      </c>
      <c r="D640" s="9" t="n">
        <f aca="false">IF(B640&lt;&gt;"",MONTH(B640),0)</f>
        <v>1</v>
      </c>
      <c r="E640" s="306" t="n">
        <f aca="false">AVERAGE(C634:C640)</f>
        <v>70717857.1428572</v>
      </c>
      <c r="F640" s="306" t="n">
        <f aca="false">AVERAGE(C611:C640)</f>
        <v>75355034.4827586</v>
      </c>
    </row>
    <row r="641" customFormat="false" ht="11.25" hidden="false" customHeight="false" outlineLevel="0" collapsed="false">
      <c r="A641" s="199" t="n">
        <v>36186</v>
      </c>
      <c r="B641" s="192" t="n">
        <v>36186</v>
      </c>
      <c r="C641" s="306" t="n">
        <f aca="false">VLOOKUP($B641,data!$A$6:$M$15000,13)</f>
        <v>68710000</v>
      </c>
      <c r="D641" s="9" t="n">
        <f aca="false">IF(B641&lt;&gt;"",MONTH(B641),0)</f>
        <v>1</v>
      </c>
      <c r="E641" s="306" t="n">
        <f aca="false">AVERAGE(C635:C641)</f>
        <v>70286857.1428572</v>
      </c>
      <c r="F641" s="306" t="n">
        <f aca="false">AVERAGE(C612:C641)</f>
        <v>74894413.7931034</v>
      </c>
    </row>
    <row r="642" customFormat="false" ht="11.25" hidden="false" customHeight="false" outlineLevel="0" collapsed="false">
      <c r="A642" s="199" t="n">
        <v>36187</v>
      </c>
      <c r="B642" s="192" t="n">
        <v>36187</v>
      </c>
      <c r="C642" s="306" t="n">
        <f aca="false">VLOOKUP($B642,data!$A$6:$M$15000,13)</f>
        <v>67630000</v>
      </c>
      <c r="D642" s="9" t="n">
        <f aca="false">IF(B642&lt;&gt;"",MONTH(B642),0)</f>
        <v>1</v>
      </c>
      <c r="E642" s="306" t="n">
        <f aca="false">AVERAGE(C636:C642)</f>
        <v>69733000</v>
      </c>
      <c r="F642" s="306" t="n">
        <f aca="false">AVERAGE(C613:C642)</f>
        <v>74410275.862069</v>
      </c>
    </row>
    <row r="643" customFormat="false" ht="11.25" hidden="false" customHeight="false" outlineLevel="0" collapsed="false">
      <c r="A643" s="199" t="n">
        <v>36188</v>
      </c>
      <c r="B643" s="192" t="n">
        <v>36188</v>
      </c>
      <c r="C643" s="306" t="n">
        <f aca="false">VLOOKUP($B643,data!$A$6:$M$15000,13)</f>
        <v>66561000</v>
      </c>
      <c r="D643" s="9" t="n">
        <f aca="false">IF(B643&lt;&gt;"",MONTH(B643),0)</f>
        <v>1</v>
      </c>
      <c r="E643" s="306" t="n">
        <f aca="false">AVERAGE(C637:C643)</f>
        <v>69426000</v>
      </c>
      <c r="F643" s="306" t="n">
        <f aca="false">AVERAGE(C614:C643)</f>
        <v>73899586.2068966</v>
      </c>
    </row>
    <row r="644" customFormat="false" ht="11.25" hidden="false" customHeight="false" outlineLevel="0" collapsed="false">
      <c r="A644" s="199" t="n">
        <v>36189</v>
      </c>
      <c r="B644" s="192" t="n">
        <v>36189</v>
      </c>
      <c r="C644" s="306" t="n">
        <f aca="false">VLOOKUP($B644,data!$A$6:$M$15000,13)</f>
        <v>65977000</v>
      </c>
      <c r="D644" s="9" t="n">
        <f aca="false">IF(B644&lt;&gt;"",MONTH(B644),0)</f>
        <v>1</v>
      </c>
      <c r="E644" s="306" t="n">
        <f aca="false">AVERAGE(C638:C644)</f>
        <v>68701857.1428572</v>
      </c>
      <c r="F644" s="306" t="n">
        <f aca="false">AVERAGE(C615:C644)</f>
        <v>73378793.1034483</v>
      </c>
    </row>
    <row r="645" customFormat="false" ht="11.25" hidden="false" customHeight="false" outlineLevel="0" collapsed="false">
      <c r="A645" s="199" t="n">
        <v>36190</v>
      </c>
      <c r="B645" s="192" t="n">
        <v>36190</v>
      </c>
      <c r="C645" s="306" t="n">
        <f aca="false">VLOOKUP($B645,data!$A$6:$M$15000,13)</f>
        <v>65562000</v>
      </c>
      <c r="D645" s="9" t="n">
        <f aca="false">IF(B645&lt;&gt;"",MONTH(B645),0)</f>
        <v>1</v>
      </c>
      <c r="E645" s="306" t="n">
        <f aca="false">AVERAGE(C639:C645)</f>
        <v>67920142.8571429</v>
      </c>
      <c r="F645" s="306" t="n">
        <f aca="false">AVERAGE(C616:C645)</f>
        <v>73118233.3333333</v>
      </c>
    </row>
    <row r="646" customFormat="false" ht="11.25" hidden="false" customHeight="false" outlineLevel="0" collapsed="false">
      <c r="A646" s="199" t="n">
        <v>36191</v>
      </c>
      <c r="B646" s="192" t="n">
        <v>36191</v>
      </c>
      <c r="C646" s="306" t="n">
        <f aca="false">VLOOKUP($B646,data!$A$6:$M$15000,13)</f>
        <v>65284000</v>
      </c>
      <c r="D646" s="9" t="n">
        <f aca="false">IF(B646&lt;&gt;"",MONTH(B646),0)</f>
        <v>1</v>
      </c>
      <c r="E646" s="306" t="n">
        <f aca="false">AVERAGE(C640:C646)</f>
        <v>67096428.5714286</v>
      </c>
      <c r="F646" s="306" t="n">
        <f aca="false">AVERAGE(C617:C646)</f>
        <v>72592933.3333333</v>
      </c>
    </row>
    <row r="647" customFormat="false" ht="11.25" hidden="false" customHeight="false" outlineLevel="0" collapsed="false">
      <c r="A647" s="199" t="n">
        <v>36192</v>
      </c>
      <c r="B647" s="192" t="n">
        <v>36192</v>
      </c>
      <c r="C647" s="306" t="n">
        <f aca="false">VLOOKUP($B647,data!$A$6:$M$15000,13)</f>
        <v>64130000</v>
      </c>
      <c r="D647" s="9" t="n">
        <f aca="false">IF(B647&lt;&gt;"",MONTH(B647),0)</f>
        <v>2</v>
      </c>
      <c r="E647" s="306" t="n">
        <f aca="false">AVERAGE(C641:C647)</f>
        <v>66264857.1428571</v>
      </c>
      <c r="F647" s="306" t="n">
        <f aca="false">AVERAGE(C618:C647)</f>
        <v>72038966.6666667</v>
      </c>
    </row>
    <row r="648" customFormat="false" ht="11.25" hidden="false" customHeight="false" outlineLevel="0" collapsed="false">
      <c r="A648" s="199" t="n">
        <v>36193</v>
      </c>
      <c r="B648" s="192" t="n">
        <v>36193</v>
      </c>
      <c r="C648" s="306" t="n">
        <f aca="false">VLOOKUP($B648,data!$A$6:$M$15000,13)</f>
        <v>63477000</v>
      </c>
      <c r="D648" s="9" t="n">
        <f aca="false">IF(B648&lt;&gt;"",MONTH(B648),0)</f>
        <v>2</v>
      </c>
      <c r="E648" s="306" t="n">
        <f aca="false">AVERAGE(C642:C648)</f>
        <v>65517285.7142857</v>
      </c>
      <c r="F648" s="306" t="n">
        <f aca="false">AVERAGE(C619:C648)</f>
        <v>71469333.3333333</v>
      </c>
    </row>
    <row r="649" customFormat="false" ht="11.25" hidden="false" customHeight="false" outlineLevel="0" collapsed="false">
      <c r="A649" s="199" t="n">
        <v>36194</v>
      </c>
      <c r="B649" s="192" t="n">
        <v>36194</v>
      </c>
      <c r="C649" s="306" t="n">
        <f aca="false">VLOOKUP($B649,data!$A$6:$M$15000,13)</f>
        <v>62797000</v>
      </c>
      <c r="D649" s="9" t="n">
        <f aca="false">IF(B649&lt;&gt;"",MONTH(B649),0)</f>
        <v>2</v>
      </c>
      <c r="E649" s="306" t="n">
        <f aca="false">AVERAGE(C643:C649)</f>
        <v>64826857.1428571</v>
      </c>
      <c r="F649" s="306" t="n">
        <f aca="false">AVERAGE(C620:C649)</f>
        <v>70902933.3333333</v>
      </c>
    </row>
    <row r="650" customFormat="false" ht="11.25" hidden="false" customHeight="false" outlineLevel="0" collapsed="false">
      <c r="A650" s="199" t="n">
        <v>36195</v>
      </c>
      <c r="B650" s="192" t="n">
        <v>36195</v>
      </c>
      <c r="C650" s="306" t="n">
        <f aca="false">VLOOKUP($B650,data!$A$6:$M$15000,13)</f>
        <v>61785000</v>
      </c>
      <c r="D650" s="9" t="n">
        <f aca="false">IF(B650&lt;&gt;"",MONTH(B650),0)</f>
        <v>2</v>
      </c>
      <c r="E650" s="306" t="n">
        <f aca="false">AVERAGE(C644:C650)</f>
        <v>64144571.4285714</v>
      </c>
      <c r="F650" s="306" t="n">
        <f aca="false">AVERAGE(C621:C650)</f>
        <v>70336433.3333333</v>
      </c>
    </row>
    <row r="651" customFormat="false" ht="11.25" hidden="false" customHeight="false" outlineLevel="0" collapsed="false">
      <c r="A651" s="199" t="n">
        <v>36196</v>
      </c>
      <c r="B651" s="192" t="n">
        <v>36196</v>
      </c>
      <c r="C651" s="306" t="n">
        <f aca="false">VLOOKUP($B651,data!$A$6:$M$15000,13)</f>
        <v>60979000</v>
      </c>
      <c r="D651" s="9" t="n">
        <f aca="false">IF(B651&lt;&gt;"",MONTH(B651),0)</f>
        <v>2</v>
      </c>
      <c r="E651" s="306" t="n">
        <f aca="false">AVERAGE(C645:C651)</f>
        <v>63430571.4285714</v>
      </c>
      <c r="F651" s="306" t="n">
        <f aca="false">AVERAGE(C622:C651)</f>
        <v>69772466.6666667</v>
      </c>
    </row>
    <row r="652" customFormat="false" ht="11.25" hidden="false" customHeight="false" outlineLevel="0" collapsed="false">
      <c r="A652" s="199" t="n">
        <v>36197</v>
      </c>
      <c r="B652" s="192" t="n">
        <v>36197</v>
      </c>
      <c r="C652" s="306" t="n">
        <f aca="false">VLOOKUP($B652,data!$A$6:$M$15000,13)</f>
        <v>60821000</v>
      </c>
      <c r="D652" s="9" t="n">
        <f aca="false">IF(B652&lt;&gt;"",MONTH(B652),0)</f>
        <v>2</v>
      </c>
      <c r="E652" s="306" t="n">
        <f aca="false">AVERAGE(C646:C652)</f>
        <v>62753285.7142857</v>
      </c>
      <c r="F652" s="306" t="n">
        <f aca="false">AVERAGE(C623:C652)</f>
        <v>69239366.6666667</v>
      </c>
    </row>
    <row r="653" customFormat="false" ht="11.25" hidden="false" customHeight="false" outlineLevel="0" collapsed="false">
      <c r="A653" s="199" t="n">
        <v>36198</v>
      </c>
      <c r="B653" s="192" t="n">
        <v>36198</v>
      </c>
      <c r="C653" s="306" t="n">
        <f aca="false">VLOOKUP($B653,data!$A$6:$M$15000,13)</f>
        <v>60556000</v>
      </c>
      <c r="D653" s="9" t="n">
        <f aca="false">IF(B653&lt;&gt;"",MONTH(B653),0)</f>
        <v>2</v>
      </c>
      <c r="E653" s="306" t="n">
        <f aca="false">AVERAGE(C647:C653)</f>
        <v>62077857.1428571</v>
      </c>
      <c r="F653" s="306" t="n">
        <f aca="false">AVERAGE(C624:C653)</f>
        <v>68725133.3333333</v>
      </c>
    </row>
    <row r="654" customFormat="false" ht="11.25" hidden="false" customHeight="false" outlineLevel="0" collapsed="false">
      <c r="A654" s="199" t="n">
        <v>36199</v>
      </c>
      <c r="B654" s="192" t="n">
        <v>36199</v>
      </c>
      <c r="C654" s="306" t="n">
        <f aca="false">VLOOKUP($B654,data!$A$6:$M$15000,13)</f>
        <v>60493000</v>
      </c>
      <c r="D654" s="9" t="n">
        <f aca="false">IF(B654&lt;&gt;"",MONTH(B654),0)</f>
        <v>2</v>
      </c>
      <c r="E654" s="306" t="n">
        <f aca="false">AVERAGE(C648:C654)</f>
        <v>61558285.7142857</v>
      </c>
      <c r="F654" s="306" t="n">
        <f aca="false">AVERAGE(C625:C654)</f>
        <v>68216600</v>
      </c>
    </row>
    <row r="655" customFormat="false" ht="11.25" hidden="false" customHeight="false" outlineLevel="0" collapsed="false">
      <c r="A655" s="199" t="n">
        <v>36200</v>
      </c>
      <c r="B655" s="192" t="n">
        <v>36200</v>
      </c>
      <c r="C655" s="306" t="n">
        <f aca="false">VLOOKUP($B655,data!$A$6:$M$15000,13)</f>
        <v>59372000</v>
      </c>
      <c r="D655" s="9" t="n">
        <f aca="false">IF(B655&lt;&gt;"",MONTH(B655),0)</f>
        <v>2</v>
      </c>
      <c r="E655" s="306" t="n">
        <f aca="false">AVERAGE(C649:C655)</f>
        <v>60971857.1428571</v>
      </c>
      <c r="F655" s="306" t="n">
        <f aca="false">AVERAGE(C626:C655)</f>
        <v>67687300</v>
      </c>
    </row>
    <row r="656" customFormat="false" ht="11.25" hidden="false" customHeight="false" outlineLevel="0" collapsed="false">
      <c r="A656" s="199" t="n">
        <v>36201</v>
      </c>
      <c r="B656" s="192" t="n">
        <v>36201</v>
      </c>
      <c r="C656" s="306" t="n">
        <f aca="false">VLOOKUP($B656,data!$A$6:$M$15000,13)</f>
        <v>57623000</v>
      </c>
      <c r="D656" s="9" t="n">
        <f aca="false">IF(B656&lt;&gt;"",MONTH(B656),0)</f>
        <v>2</v>
      </c>
      <c r="E656" s="306" t="n">
        <f aca="false">AVERAGE(C650:C656)</f>
        <v>60232714.2857143</v>
      </c>
      <c r="F656" s="306" t="n">
        <f aca="false">AVERAGE(C627:C656)</f>
        <v>67116933.3333333</v>
      </c>
    </row>
    <row r="657" customFormat="false" ht="11.25" hidden="false" customHeight="false" outlineLevel="0" collapsed="false">
      <c r="A657" s="199" t="n">
        <v>36202</v>
      </c>
      <c r="B657" s="192" t="n">
        <v>36202</v>
      </c>
      <c r="C657" s="306" t="n">
        <f aca="false">VLOOKUP($B657,data!$A$6:$M$15000,13)</f>
        <v>56091000</v>
      </c>
      <c r="D657" s="9" t="n">
        <f aca="false">IF(B657&lt;&gt;"",MONTH(B657),0)</f>
        <v>2</v>
      </c>
      <c r="E657" s="306" t="n">
        <f aca="false">AVERAGE(C651:C657)</f>
        <v>59419285.7142857</v>
      </c>
      <c r="F657" s="306" t="n">
        <f aca="false">AVERAGE(C628:C657)</f>
        <v>66526866.6666667</v>
      </c>
    </row>
    <row r="658" customFormat="false" ht="11.25" hidden="false" customHeight="false" outlineLevel="0" collapsed="false">
      <c r="A658" s="199" t="n">
        <v>36203</v>
      </c>
      <c r="B658" s="192" t="n">
        <v>36203</v>
      </c>
      <c r="C658" s="306" t="n">
        <f aca="false">VLOOKUP($B658,data!$A$6:$M$15000,13)</f>
        <v>55201000</v>
      </c>
      <c r="D658" s="9" t="n">
        <f aca="false">IF(B658&lt;&gt;"",MONTH(B658),0)</f>
        <v>2</v>
      </c>
      <c r="E658" s="306" t="n">
        <f aca="false">AVERAGE(C652:C658)</f>
        <v>58593857.1428571</v>
      </c>
      <c r="F658" s="306" t="n">
        <f aca="false">AVERAGE(C629:C658)</f>
        <v>65944400</v>
      </c>
    </row>
    <row r="659" customFormat="false" ht="11.25" hidden="false" customHeight="false" outlineLevel="0" collapsed="false">
      <c r="A659" s="199" t="n">
        <v>36204</v>
      </c>
      <c r="B659" s="192" t="n">
        <v>36204</v>
      </c>
      <c r="C659" s="306" t="n">
        <f aca="false">VLOOKUP($B659,data!$A$6:$M$15000,13)</f>
        <v>54858000</v>
      </c>
      <c r="D659" s="9" t="n">
        <f aca="false">IF(B659&lt;&gt;"",MONTH(B659),0)</f>
        <v>2</v>
      </c>
      <c r="E659" s="306" t="n">
        <f aca="false">AVERAGE(C653:C659)</f>
        <v>57742000</v>
      </c>
      <c r="F659" s="306" t="n">
        <f aca="false">AVERAGE(C630:C659)</f>
        <v>65366666.6666667</v>
      </c>
    </row>
    <row r="660" customFormat="false" ht="11.25" hidden="false" customHeight="false" outlineLevel="0" collapsed="false">
      <c r="A660" s="199" t="n">
        <v>36205</v>
      </c>
      <c r="B660" s="192" t="n">
        <v>36205</v>
      </c>
      <c r="C660" s="306" t="n">
        <f aca="false">VLOOKUP($B660,data!$A$6:$M$15000,13)</f>
        <v>54697000</v>
      </c>
      <c r="D660" s="9" t="n">
        <f aca="false">IF(B660&lt;&gt;"",MONTH(B660),0)</f>
        <v>2</v>
      </c>
      <c r="E660" s="306" t="n">
        <f aca="false">AVERAGE(C654:C660)</f>
        <v>56905000</v>
      </c>
      <c r="F660" s="306" t="n">
        <f aca="false">AVERAGE(C631:C660)</f>
        <v>64793800</v>
      </c>
    </row>
    <row r="661" customFormat="false" ht="11.25" hidden="false" customHeight="false" outlineLevel="0" collapsed="false">
      <c r="A661" s="199" t="n">
        <v>36206</v>
      </c>
      <c r="B661" s="192" t="n">
        <v>36206</v>
      </c>
      <c r="C661" s="306" t="n">
        <f aca="false">VLOOKUP($B661,data!$A$6:$M$15000,13)</f>
        <v>54322000</v>
      </c>
      <c r="D661" s="9" t="n">
        <f aca="false">IF(B661&lt;&gt;"",MONTH(B661),0)</f>
        <v>2</v>
      </c>
      <c r="E661" s="306" t="n">
        <f aca="false">AVERAGE(C655:C661)</f>
        <v>56023428.5714286</v>
      </c>
      <c r="F661" s="306" t="n">
        <f aca="false">AVERAGE(C632:C661)</f>
        <v>64202366.6666667</v>
      </c>
    </row>
    <row r="662" customFormat="false" ht="11.25" hidden="false" customHeight="false" outlineLevel="0" collapsed="false">
      <c r="A662" s="199" t="n">
        <v>36207</v>
      </c>
      <c r="B662" s="192" t="n">
        <v>36207</v>
      </c>
      <c r="C662" s="306" t="n">
        <f aca="false">VLOOKUP($B662,data!$A$6:$M$15000,13)</f>
        <v>53720000</v>
      </c>
      <c r="D662" s="9" t="n">
        <f aca="false">IF(B662&lt;&gt;"",MONTH(B662),0)</f>
        <v>2</v>
      </c>
      <c r="E662" s="306" t="n">
        <f aca="false">AVERAGE(C656:C662)</f>
        <v>55216000</v>
      </c>
      <c r="F662" s="306" t="n">
        <f aca="false">AVERAGE(C633:C662)</f>
        <v>63587666.6666667</v>
      </c>
    </row>
    <row r="663" customFormat="false" ht="11.25" hidden="false" customHeight="false" outlineLevel="0" collapsed="false">
      <c r="A663" s="199" t="n">
        <v>36208</v>
      </c>
      <c r="B663" s="192" t="n">
        <v>36208</v>
      </c>
      <c r="C663" s="306" t="n">
        <f aca="false">VLOOKUP($B663,data!$A$6:$M$15000,13)</f>
        <v>53507000</v>
      </c>
      <c r="D663" s="9" t="n">
        <f aca="false">IF(B663&lt;&gt;"",MONTH(B663),0)</f>
        <v>2</v>
      </c>
      <c r="E663" s="306" t="n">
        <f aca="false">AVERAGE(C657:C663)</f>
        <v>54628000</v>
      </c>
      <c r="F663" s="306" t="n">
        <f aca="false">AVERAGE(C634:C663)</f>
        <v>62972600</v>
      </c>
    </row>
    <row r="664" customFormat="false" ht="11.25" hidden="false" customHeight="false" outlineLevel="0" collapsed="false">
      <c r="A664" s="199" t="n">
        <v>36209</v>
      </c>
      <c r="B664" s="192" t="n">
        <v>36209</v>
      </c>
      <c r="C664" s="306" t="n">
        <f aca="false">VLOOKUP($B664,data!$A$6:$M$15000,13)</f>
        <v>53039000</v>
      </c>
      <c r="D664" s="9" t="n">
        <f aca="false">IF(B664&lt;&gt;"",MONTH(B664),0)</f>
        <v>2</v>
      </c>
      <c r="E664" s="306" t="n">
        <f aca="false">AVERAGE(C658:C664)</f>
        <v>54192000</v>
      </c>
      <c r="F664" s="306" t="n">
        <f aca="false">AVERAGE(C635:C664)</f>
        <v>62349666.6666667</v>
      </c>
    </row>
    <row r="665" customFormat="false" ht="11.25" hidden="false" customHeight="false" outlineLevel="0" collapsed="false">
      <c r="A665" s="199" t="n">
        <v>36210</v>
      </c>
      <c r="B665" s="192" t="n">
        <v>36210</v>
      </c>
      <c r="C665" s="306" t="n">
        <f aca="false">VLOOKUP($B665,data!$A$6:$M$15000,13)</f>
        <v>52884000</v>
      </c>
      <c r="D665" s="9" t="n">
        <f aca="false">IF(B665&lt;&gt;"",MONTH(B665),0)</f>
        <v>2</v>
      </c>
      <c r="E665" s="306" t="n">
        <f aca="false">AVERAGE(C659:C665)</f>
        <v>53861000</v>
      </c>
      <c r="F665" s="306" t="n">
        <f aca="false">AVERAGE(C636:C665)</f>
        <v>61728900</v>
      </c>
    </row>
    <row r="666" customFormat="false" ht="11.25" hidden="false" customHeight="false" outlineLevel="0" collapsed="false">
      <c r="A666" s="199" t="n">
        <v>36211</v>
      </c>
      <c r="B666" s="192" t="n">
        <v>36211</v>
      </c>
      <c r="C666" s="306" t="n">
        <f aca="false">VLOOKUP($B666,data!$A$6:$M$15000,13)</f>
        <v>52735000</v>
      </c>
      <c r="D666" s="9" t="n">
        <f aca="false">IF(B666&lt;&gt;"",MONTH(B666),0)</f>
        <v>2</v>
      </c>
      <c r="E666" s="306" t="n">
        <f aca="false">AVERAGE(C660:C666)</f>
        <v>53557714.2857143</v>
      </c>
      <c r="F666" s="306" t="n">
        <f aca="false">AVERAGE(C637:C666)</f>
        <v>61196400</v>
      </c>
    </row>
    <row r="667" customFormat="false" ht="11.25" hidden="false" customHeight="false" outlineLevel="0" collapsed="false">
      <c r="A667" s="199" t="n">
        <v>36212</v>
      </c>
      <c r="B667" s="192" t="n">
        <v>36212</v>
      </c>
      <c r="C667" s="306" t="n">
        <f aca="false">VLOOKUP($B667,data!$A$6:$M$15000,13)</f>
        <v>52986000</v>
      </c>
      <c r="D667" s="9" t="n">
        <f aca="false">IF(B667&lt;&gt;"",MONTH(B667),0)</f>
        <v>2</v>
      </c>
      <c r="E667" s="306" t="n">
        <f aca="false">AVERAGE(C661:C667)</f>
        <v>53313285.7142857</v>
      </c>
      <c r="F667" s="306" t="n">
        <f aca="false">AVERAGE(C638:C667)</f>
        <v>60594400</v>
      </c>
    </row>
    <row r="668" customFormat="false" ht="11.25" hidden="false" customHeight="false" outlineLevel="0" collapsed="false">
      <c r="A668" s="199" t="n">
        <v>36213</v>
      </c>
      <c r="B668" s="192" t="n">
        <v>36213</v>
      </c>
      <c r="C668" s="306" t="n">
        <f aca="false">VLOOKUP($B668,data!$A$6:$M$15000,13)</f>
        <v>52657000</v>
      </c>
      <c r="D668" s="9" t="n">
        <f aca="false">IF(B668&lt;&gt;"",MONTH(B668),0)</f>
        <v>2</v>
      </c>
      <c r="E668" s="306" t="n">
        <f aca="false">AVERAGE(C662:C668)</f>
        <v>53075428.5714286</v>
      </c>
      <c r="F668" s="306" t="n">
        <f aca="false">AVERAGE(C639:C668)</f>
        <v>59981833.3333333</v>
      </c>
    </row>
    <row r="669" customFormat="false" ht="11.25" hidden="false" customHeight="false" outlineLevel="0" collapsed="false">
      <c r="A669" s="199" t="n">
        <v>36214</v>
      </c>
      <c r="B669" s="192" t="n">
        <v>36214</v>
      </c>
      <c r="C669" s="306" t="n">
        <f aca="false">VLOOKUP($B669,data!$A$6:$M$15000,13)</f>
        <v>52357000</v>
      </c>
      <c r="D669" s="9" t="n">
        <f aca="false">IF(B669&lt;&gt;"",MONTH(B669),0)</f>
        <v>2</v>
      </c>
      <c r="E669" s="306" t="n">
        <f aca="false">AVERAGE(C663:C669)</f>
        <v>52880714.2857143</v>
      </c>
      <c r="F669" s="306" t="n">
        <f aca="false">AVERAGE(C640:C669)</f>
        <v>59358733.3333333</v>
      </c>
    </row>
    <row r="670" customFormat="false" ht="11.25" hidden="false" customHeight="false" outlineLevel="0" collapsed="false">
      <c r="A670" s="199" t="n">
        <v>36215</v>
      </c>
      <c r="B670" s="192" t="n">
        <v>36215</v>
      </c>
      <c r="C670" s="306" t="n">
        <f aca="false">VLOOKUP($B670,data!$A$6:$M$15000,13)</f>
        <v>52226000</v>
      </c>
      <c r="D670" s="9" t="n">
        <f aca="false">IF(B670&lt;&gt;"",MONTH(B670),0)</f>
        <v>2</v>
      </c>
      <c r="E670" s="306" t="n">
        <f aca="false">AVERAGE(C664:C670)</f>
        <v>52697714.2857143</v>
      </c>
      <c r="F670" s="306" t="n">
        <f aca="false">AVERAGE(C641:C670)</f>
        <v>58767900</v>
      </c>
    </row>
    <row r="671" customFormat="false" ht="11.25" hidden="false" customHeight="false" outlineLevel="0" collapsed="false">
      <c r="A671" s="199" t="n">
        <v>36216</v>
      </c>
      <c r="B671" s="192" t="n">
        <v>36216</v>
      </c>
      <c r="C671" s="306" t="n">
        <f aca="false">VLOOKUP($B671,data!$A$6:$M$15000,13)</f>
        <v>52141000</v>
      </c>
      <c r="D671" s="9" t="n">
        <f aca="false">IF(B671&lt;&gt;"",MONTH(B671),0)</f>
        <v>2</v>
      </c>
      <c r="E671" s="306" t="n">
        <f aca="false">AVERAGE(C665:C671)</f>
        <v>52569428.5714286</v>
      </c>
      <c r="F671" s="306" t="n">
        <f aca="false">AVERAGE(C642:C671)</f>
        <v>58215600</v>
      </c>
    </row>
    <row r="672" customFormat="false" ht="11.25" hidden="false" customHeight="false" outlineLevel="0" collapsed="false">
      <c r="A672" s="199" t="n">
        <v>36217</v>
      </c>
      <c r="B672" s="192" t="n">
        <v>36217</v>
      </c>
      <c r="C672" s="306" t="n">
        <f aca="false">VLOOKUP($B672,data!$A$6:$M$15000,13)</f>
        <v>52052000</v>
      </c>
      <c r="D672" s="9" t="n">
        <f aca="false">IF(B672&lt;&gt;"",MONTH(B672),0)</f>
        <v>2</v>
      </c>
      <c r="E672" s="306" t="n">
        <f aca="false">AVERAGE(C666:C672)</f>
        <v>52450571.4285714</v>
      </c>
      <c r="F672" s="306" t="n">
        <f aca="false">AVERAGE(C643:C672)</f>
        <v>57696333.3333333</v>
      </c>
    </row>
    <row r="673" customFormat="false" ht="11.25" hidden="false" customHeight="false" outlineLevel="0" collapsed="false">
      <c r="A673" s="199" t="n">
        <v>36218</v>
      </c>
      <c r="B673" s="192" t="n">
        <v>36218</v>
      </c>
      <c r="C673" s="306" t="n">
        <f aca="false">VLOOKUP($B673,data!$A$6:$M$15000,13)</f>
        <v>52370000</v>
      </c>
      <c r="D673" s="9" t="n">
        <f aca="false">IF(B673&lt;&gt;"",MONTH(B673),0)</f>
        <v>2</v>
      </c>
      <c r="E673" s="306" t="n">
        <f aca="false">AVERAGE(C667:C673)</f>
        <v>52398428.5714286</v>
      </c>
      <c r="F673" s="306" t="n">
        <f aca="false">AVERAGE(C644:C673)</f>
        <v>57223300</v>
      </c>
    </row>
    <row r="674" customFormat="false" ht="11.25" hidden="false" customHeight="false" outlineLevel="0" collapsed="false">
      <c r="A674" s="199" t="n">
        <v>36219</v>
      </c>
      <c r="B674" s="192" t="n">
        <v>36219</v>
      </c>
      <c r="C674" s="306" t="n">
        <f aca="false">VLOOKUP($B674,data!$A$6:$M$15000,13)</f>
        <v>52783000</v>
      </c>
      <c r="D674" s="9" t="n">
        <f aca="false">IF(B674&lt;&gt;"",MONTH(B674),0)</f>
        <v>2</v>
      </c>
      <c r="E674" s="306" t="n">
        <f aca="false">AVERAGE(C668:C674)</f>
        <v>52369428.5714286</v>
      </c>
      <c r="F674" s="306" t="n">
        <f aca="false">AVERAGE(C645:C674)</f>
        <v>56783500</v>
      </c>
    </row>
    <row r="675" customFormat="false" ht="11.25" hidden="false" customHeight="false" outlineLevel="0" collapsed="false">
      <c r="A675" s="199" t="n">
        <v>36220</v>
      </c>
      <c r="B675" s="192" t="n">
        <v>36220</v>
      </c>
      <c r="C675" s="306" t="n">
        <f aca="false">VLOOKUP($B675,data!$A$6:$M$15000,13)</f>
        <v>53215000</v>
      </c>
      <c r="D675" s="9" t="n">
        <f aca="false">IF(B675&lt;&gt;"",MONTH(B675),0)</f>
        <v>3</v>
      </c>
      <c r="E675" s="306" t="n">
        <f aca="false">AVERAGE(C669:C675)</f>
        <v>52449142.8571429</v>
      </c>
      <c r="F675" s="306" t="n">
        <f aca="false">AVERAGE(C646:C675)</f>
        <v>56371933.3333333</v>
      </c>
    </row>
    <row r="676" customFormat="false" ht="11.25" hidden="false" customHeight="false" outlineLevel="0" collapsed="false">
      <c r="A676" s="199" t="n">
        <v>36221</v>
      </c>
      <c r="B676" s="192" t="n">
        <v>36221</v>
      </c>
      <c r="C676" s="306" t="n">
        <f aca="false">VLOOKUP($B676,data!$A$6:$M$15000,13)</f>
        <v>53641000</v>
      </c>
      <c r="D676" s="9" t="n">
        <f aca="false">IF(B676&lt;&gt;"",MONTH(B676),0)</f>
        <v>3</v>
      </c>
      <c r="E676" s="306" t="n">
        <f aca="false">AVERAGE(C670:C676)</f>
        <v>52632571.4285714</v>
      </c>
      <c r="F676" s="306" t="n">
        <f aca="false">AVERAGE(C647:C676)</f>
        <v>55983833.3333333</v>
      </c>
    </row>
    <row r="677" customFormat="false" ht="11.25" hidden="false" customHeight="false" outlineLevel="0" collapsed="false">
      <c r="A677" s="199" t="n">
        <v>36222</v>
      </c>
      <c r="B677" s="192" t="n">
        <v>36222</v>
      </c>
      <c r="C677" s="306" t="n">
        <f aca="false">VLOOKUP($B677,data!$A$6:$M$15000,13)</f>
        <v>53833000</v>
      </c>
      <c r="D677" s="9" t="n">
        <f aca="false">IF(B677&lt;&gt;"",MONTH(B677),0)</f>
        <v>3</v>
      </c>
      <c r="E677" s="306" t="n">
        <f aca="false">AVERAGE(C671:C677)</f>
        <v>52862142.8571429</v>
      </c>
      <c r="F677" s="306" t="n">
        <f aca="false">AVERAGE(C648:C677)</f>
        <v>55640600</v>
      </c>
    </row>
    <row r="678" customFormat="false" ht="11.25" hidden="false" customHeight="false" outlineLevel="0" collapsed="false">
      <c r="A678" s="199" t="n">
        <v>36223</v>
      </c>
      <c r="B678" s="192" t="n">
        <v>36223</v>
      </c>
      <c r="C678" s="306" t="n">
        <f aca="false">VLOOKUP($B678,data!$A$6:$M$15000,13)</f>
        <v>54000000</v>
      </c>
      <c r="D678" s="9" t="n">
        <f aca="false">IF(B678&lt;&gt;"",MONTH(B678),0)</f>
        <v>3</v>
      </c>
      <c r="E678" s="306" t="n">
        <f aca="false">AVERAGE(C672:C678)</f>
        <v>53127714.2857143</v>
      </c>
      <c r="F678" s="306" t="n">
        <f aca="false">AVERAGE(C649:C678)</f>
        <v>55324700</v>
      </c>
    </row>
    <row r="679" customFormat="false" ht="11.25" hidden="false" customHeight="false" outlineLevel="0" collapsed="false">
      <c r="A679" s="199" t="n">
        <v>36224</v>
      </c>
      <c r="B679" s="192" t="n">
        <v>36224</v>
      </c>
      <c r="C679" s="306" t="n">
        <f aca="false">VLOOKUP($B679,data!$A$6:$M$15000,13)</f>
        <v>54138000</v>
      </c>
      <c r="D679" s="9" t="n">
        <f aca="false">IF(B679&lt;&gt;"",MONTH(B679),0)</f>
        <v>3</v>
      </c>
      <c r="E679" s="306" t="n">
        <f aca="false">AVERAGE(C673:C679)</f>
        <v>53425714.2857143</v>
      </c>
      <c r="F679" s="306" t="n">
        <f aca="false">AVERAGE(C650:C679)</f>
        <v>55036066.6666667</v>
      </c>
    </row>
    <row r="680" customFormat="false" ht="11.25" hidden="false" customHeight="false" outlineLevel="0" collapsed="false">
      <c r="A680" s="199" t="n">
        <v>36225</v>
      </c>
      <c r="B680" s="192" t="n">
        <v>36225</v>
      </c>
      <c r="C680" s="306" t="n">
        <f aca="false">VLOOKUP($B680,data!$A$6:$M$15000,13)</f>
        <v>54150000</v>
      </c>
      <c r="D680" s="9" t="n">
        <f aca="false">IF(B680&lt;&gt;"",MONTH(B680),0)</f>
        <v>3</v>
      </c>
      <c r="E680" s="306" t="n">
        <f aca="false">AVERAGE(C674:C680)</f>
        <v>53680000</v>
      </c>
      <c r="F680" s="306" t="n">
        <f aca="false">AVERAGE(C651:C680)</f>
        <v>54781566.6666667</v>
      </c>
    </row>
    <row r="681" customFormat="false" ht="11.25" hidden="false" customHeight="false" outlineLevel="0" collapsed="false">
      <c r="A681" s="199" t="n">
        <v>36226</v>
      </c>
      <c r="B681" s="192" t="n">
        <v>36226</v>
      </c>
      <c r="C681" s="306" t="n">
        <f aca="false">VLOOKUP($B681,data!$A$6:$M$15000,13)</f>
        <v>54082000</v>
      </c>
      <c r="D681" s="9" t="n">
        <f aca="false">IF(B681&lt;&gt;"",MONTH(B681),0)</f>
        <v>3</v>
      </c>
      <c r="E681" s="306" t="n">
        <f aca="false">AVERAGE(C675:C681)</f>
        <v>53865571.4285714</v>
      </c>
      <c r="F681" s="306" t="n">
        <f aca="false">AVERAGE(C652:C681)</f>
        <v>54551666.6666667</v>
      </c>
    </row>
    <row r="682" customFormat="false" ht="11.25" hidden="false" customHeight="false" outlineLevel="0" collapsed="false">
      <c r="A682" s="199" t="n">
        <v>36227</v>
      </c>
      <c r="B682" s="192" t="n">
        <v>36227</v>
      </c>
      <c r="C682" s="306" t="n">
        <f aca="false">VLOOKUP($B682,data!$A$6:$M$15000,13)</f>
        <v>53698000</v>
      </c>
      <c r="D682" s="9" t="n">
        <f aca="false">IF(B682&lt;&gt;"",MONTH(B682),0)</f>
        <v>3</v>
      </c>
      <c r="E682" s="306" t="n">
        <f aca="false">AVERAGE(C676:C682)</f>
        <v>53934571.4285714</v>
      </c>
      <c r="F682" s="306" t="n">
        <f aca="false">AVERAGE(C653:C682)</f>
        <v>54314233.3333333</v>
      </c>
    </row>
    <row r="683" customFormat="false" ht="11.25" hidden="false" customHeight="false" outlineLevel="0" collapsed="false">
      <c r="A683" s="199" t="n">
        <v>36228</v>
      </c>
      <c r="B683" s="192" t="n">
        <v>36228</v>
      </c>
      <c r="C683" s="306" t="n">
        <f aca="false">VLOOKUP($B683,data!$A$6:$M$15000,13)</f>
        <v>53010000</v>
      </c>
      <c r="D683" s="9" t="n">
        <f aca="false">IF(B683&lt;&gt;"",MONTH(B683),0)</f>
        <v>3</v>
      </c>
      <c r="E683" s="306" t="n">
        <f aca="false">AVERAGE(C677:C683)</f>
        <v>53844428.5714286</v>
      </c>
      <c r="F683" s="306" t="n">
        <f aca="false">AVERAGE(C654:C683)</f>
        <v>54062700</v>
      </c>
    </row>
    <row r="684" customFormat="false" ht="11.25" hidden="false" customHeight="false" outlineLevel="0" collapsed="false">
      <c r="A684" s="199" t="n">
        <v>36229</v>
      </c>
      <c r="B684" s="192" t="n">
        <v>36229</v>
      </c>
      <c r="C684" s="306" t="n">
        <f aca="false">VLOOKUP($B684,data!$A$6:$M$15000,13)</f>
        <v>51848000</v>
      </c>
      <c r="D684" s="9" t="n">
        <f aca="false">IF(B684&lt;&gt;"",MONTH(B684),0)</f>
        <v>3</v>
      </c>
      <c r="E684" s="306" t="n">
        <f aca="false">AVERAGE(C678:C684)</f>
        <v>53560857.1428571</v>
      </c>
      <c r="F684" s="306" t="n">
        <f aca="false">AVERAGE(C655:C684)</f>
        <v>53774533.3333333</v>
      </c>
    </row>
    <row r="685" customFormat="false" ht="11.25" hidden="false" customHeight="false" outlineLevel="0" collapsed="false">
      <c r="A685" s="199" t="n">
        <v>36230</v>
      </c>
      <c r="B685" s="192" t="n">
        <v>36230</v>
      </c>
      <c r="C685" s="306" t="n">
        <f aca="false">VLOOKUP($B685,data!$A$6:$M$15000,13)</f>
        <v>50425000</v>
      </c>
      <c r="D685" s="9" t="n">
        <f aca="false">IF(B685&lt;&gt;"",MONTH(B685),0)</f>
        <v>3</v>
      </c>
      <c r="E685" s="306" t="n">
        <f aca="false">AVERAGE(C679:C685)</f>
        <v>53050142.8571429</v>
      </c>
      <c r="F685" s="306" t="n">
        <f aca="false">AVERAGE(C656:C685)</f>
        <v>53476300</v>
      </c>
    </row>
    <row r="686" customFormat="false" ht="11.25" hidden="false" customHeight="false" outlineLevel="0" collapsed="false">
      <c r="A686" s="199" t="n">
        <v>36231</v>
      </c>
      <c r="B686" s="192" t="n">
        <v>36231</v>
      </c>
      <c r="C686" s="306" t="n">
        <f aca="false">VLOOKUP($B686,data!$A$6:$M$15000,13)</f>
        <v>49794000</v>
      </c>
      <c r="D686" s="9" t="n">
        <f aca="false">IF(B686&lt;&gt;"",MONTH(B686),0)</f>
        <v>3</v>
      </c>
      <c r="E686" s="306" t="n">
        <f aca="false">AVERAGE(C680:C686)</f>
        <v>52429571.4285714</v>
      </c>
      <c r="F686" s="306" t="n">
        <f aca="false">AVERAGE(C657:C686)</f>
        <v>53215333.3333333</v>
      </c>
    </row>
    <row r="687" customFormat="false" ht="11.25" hidden="false" customHeight="false" outlineLevel="0" collapsed="false">
      <c r="A687" s="199" t="n">
        <v>36232</v>
      </c>
      <c r="B687" s="192" t="n">
        <v>36232</v>
      </c>
      <c r="C687" s="306" t="n">
        <f aca="false">VLOOKUP($B687,data!$A$6:$M$15000,13)</f>
        <v>49546000</v>
      </c>
      <c r="D687" s="9" t="n">
        <f aca="false">IF(B687&lt;&gt;"",MONTH(B687),0)</f>
        <v>3</v>
      </c>
      <c r="E687" s="306" t="n">
        <f aca="false">AVERAGE(C681:C687)</f>
        <v>51771857.1428571</v>
      </c>
      <c r="F687" s="306" t="n">
        <f aca="false">AVERAGE(C658:C687)</f>
        <v>52997166.6666667</v>
      </c>
    </row>
    <row r="688" customFormat="false" ht="11.25" hidden="false" customHeight="false" outlineLevel="0" collapsed="false">
      <c r="A688" s="199" t="n">
        <v>36233</v>
      </c>
      <c r="B688" s="192" t="n">
        <v>36233</v>
      </c>
      <c r="C688" s="306" t="n">
        <f aca="false">VLOOKUP($B688,data!$A$6:$M$15000,13)</f>
        <v>49387000</v>
      </c>
      <c r="D688" s="9" t="n">
        <f aca="false">IF(B688&lt;&gt;"",MONTH(B688),0)</f>
        <v>3</v>
      </c>
      <c r="E688" s="306" t="n">
        <f aca="false">AVERAGE(C682:C688)</f>
        <v>51101142.8571429</v>
      </c>
      <c r="F688" s="306" t="n">
        <f aca="false">AVERAGE(C659:C688)</f>
        <v>52803366.6666667</v>
      </c>
    </row>
    <row r="689" customFormat="false" ht="11.25" hidden="false" customHeight="false" outlineLevel="0" collapsed="false">
      <c r="A689" s="199" t="n">
        <v>36234</v>
      </c>
      <c r="B689" s="192" t="n">
        <v>36234</v>
      </c>
      <c r="C689" s="306" t="n">
        <f aca="false">VLOOKUP($B689,data!$A$6:$M$15000,13)</f>
        <v>48313000</v>
      </c>
      <c r="D689" s="9" t="n">
        <f aca="false">IF(B689&lt;&gt;"",MONTH(B689),0)</f>
        <v>3</v>
      </c>
      <c r="E689" s="306" t="n">
        <f aca="false">AVERAGE(C683:C689)</f>
        <v>50331857.1428571</v>
      </c>
      <c r="F689" s="306" t="n">
        <f aca="false">AVERAGE(C660:C689)</f>
        <v>52585200</v>
      </c>
    </row>
    <row r="690" customFormat="false" ht="11.25" hidden="false" customHeight="false" outlineLevel="0" collapsed="false">
      <c r="A690" s="199" t="n">
        <v>36235</v>
      </c>
      <c r="B690" s="192" t="n">
        <v>36235</v>
      </c>
      <c r="C690" s="306" t="n">
        <f aca="false">VLOOKUP($B690,data!$A$6:$M$15000,13)</f>
        <v>47263000</v>
      </c>
      <c r="D690" s="9" t="n">
        <f aca="false">IF(B690&lt;&gt;"",MONTH(B690),0)</f>
        <v>3</v>
      </c>
      <c r="E690" s="306" t="n">
        <f aca="false">AVERAGE(C684:C690)</f>
        <v>49510857.1428571</v>
      </c>
      <c r="F690" s="306" t="n">
        <f aca="false">AVERAGE(C661:C690)</f>
        <v>52337400</v>
      </c>
    </row>
    <row r="691" customFormat="false" ht="11.25" hidden="false" customHeight="false" outlineLevel="0" collapsed="false">
      <c r="A691" s="199" t="n">
        <v>36236</v>
      </c>
      <c r="B691" s="192" t="n">
        <v>36236</v>
      </c>
      <c r="C691" s="306" t="n">
        <f aca="false">VLOOKUP($B691,data!$A$6:$M$15000,13)</f>
        <v>46876000</v>
      </c>
      <c r="D691" s="9" t="n">
        <f aca="false">IF(B691&lt;&gt;"",MONTH(B691),0)</f>
        <v>3</v>
      </c>
      <c r="E691" s="306" t="n">
        <f aca="false">AVERAGE(C685:C691)</f>
        <v>48800571.4285714</v>
      </c>
      <c r="F691" s="306" t="n">
        <f aca="false">AVERAGE(C662:C691)</f>
        <v>52089200</v>
      </c>
    </row>
    <row r="692" customFormat="false" ht="11.25" hidden="false" customHeight="false" outlineLevel="0" collapsed="false">
      <c r="A692" s="199" t="n">
        <v>36237</v>
      </c>
      <c r="B692" s="192" t="n">
        <v>36237</v>
      </c>
      <c r="C692" s="306" t="n">
        <f aca="false">VLOOKUP($B692,data!$A$6:$M$15000,13)</f>
        <v>46734000</v>
      </c>
      <c r="D692" s="9" t="n">
        <f aca="false">IF(B692&lt;&gt;"",MONTH(B692),0)</f>
        <v>3</v>
      </c>
      <c r="E692" s="306" t="n">
        <f aca="false">AVERAGE(C686:C692)</f>
        <v>48273285.7142857</v>
      </c>
      <c r="F692" s="306" t="n">
        <f aca="false">AVERAGE(C663:C692)</f>
        <v>51856333.3333333</v>
      </c>
    </row>
    <row r="693" customFormat="false" ht="11.25" hidden="false" customHeight="false" outlineLevel="0" collapsed="false">
      <c r="A693" s="199" t="n">
        <v>36238</v>
      </c>
      <c r="B693" s="192" t="n">
        <v>36238</v>
      </c>
      <c r="C693" s="306" t="n">
        <f aca="false">VLOOKUP($B693,data!$A$6:$M$15000,13)</f>
        <v>46576000</v>
      </c>
      <c r="D693" s="9" t="n">
        <f aca="false">IF(B693&lt;&gt;"",MONTH(B693),0)</f>
        <v>3</v>
      </c>
      <c r="E693" s="306" t="n">
        <f aca="false">AVERAGE(C687:C693)</f>
        <v>47813571.4285714</v>
      </c>
      <c r="F693" s="306" t="n">
        <f aca="false">AVERAGE(C664:C693)</f>
        <v>51625300</v>
      </c>
    </row>
    <row r="694" customFormat="false" ht="11.25" hidden="false" customHeight="false" outlineLevel="0" collapsed="false">
      <c r="A694" s="199" t="n">
        <v>36239</v>
      </c>
      <c r="B694" s="192" t="n">
        <v>36239</v>
      </c>
      <c r="C694" s="306" t="n">
        <f aca="false">VLOOKUP($B694,data!$A$6:$M$15000,13)</f>
        <v>46775000</v>
      </c>
      <c r="D694" s="9" t="n">
        <f aca="false">IF(B694&lt;&gt;"",MONTH(B694),0)</f>
        <v>3</v>
      </c>
      <c r="E694" s="306" t="n">
        <f aca="false">AVERAGE(C688:C694)</f>
        <v>47417714.2857143</v>
      </c>
      <c r="F694" s="306" t="n">
        <f aca="false">AVERAGE(C665:C694)</f>
        <v>51416500</v>
      </c>
    </row>
    <row r="695" customFormat="false" ht="11.25" hidden="false" customHeight="false" outlineLevel="0" collapsed="false">
      <c r="A695" s="199" t="n">
        <v>36240</v>
      </c>
      <c r="B695" s="192" t="n">
        <v>36240</v>
      </c>
      <c r="C695" s="306" t="n">
        <f aca="false">VLOOKUP($B695,data!$A$6:$M$15000,13)</f>
        <v>46922000</v>
      </c>
      <c r="D695" s="9" t="n">
        <f aca="false">IF(B695&lt;&gt;"",MONTH(B695),0)</f>
        <v>3</v>
      </c>
      <c r="E695" s="306" t="n">
        <f aca="false">AVERAGE(C689:C695)</f>
        <v>47065571.4285714</v>
      </c>
      <c r="F695" s="306" t="n">
        <f aca="false">AVERAGE(C666:C695)</f>
        <v>51217766.6666667</v>
      </c>
    </row>
    <row r="696" customFormat="false" ht="11.25" hidden="false" customHeight="false" outlineLevel="0" collapsed="false">
      <c r="A696" s="199" t="n">
        <v>36241</v>
      </c>
      <c r="B696" s="192" t="n">
        <v>36241</v>
      </c>
      <c r="C696" s="306" t="n">
        <f aca="false">VLOOKUP($B696,data!$A$6:$M$15000,13)</f>
        <v>46937000</v>
      </c>
      <c r="D696" s="9" t="n">
        <f aca="false">IF(B696&lt;&gt;"",MONTH(B696),0)</f>
        <v>3</v>
      </c>
      <c r="E696" s="306" t="n">
        <f aca="false">AVERAGE(C690:C696)</f>
        <v>46869000</v>
      </c>
      <c r="F696" s="306" t="n">
        <f aca="false">AVERAGE(C667:C696)</f>
        <v>51024500</v>
      </c>
    </row>
    <row r="697" customFormat="false" ht="11.25" hidden="false" customHeight="false" outlineLevel="0" collapsed="false">
      <c r="A697" s="199" t="n">
        <v>36242</v>
      </c>
      <c r="B697" s="192" t="n">
        <v>36242</v>
      </c>
      <c r="C697" s="306" t="n">
        <f aca="false">VLOOKUP($B697,data!$A$6:$M$15000,13)</f>
        <v>46725000</v>
      </c>
      <c r="D697" s="9" t="n">
        <f aca="false">IF(B697&lt;&gt;"",MONTH(B697),0)</f>
        <v>3</v>
      </c>
      <c r="E697" s="306" t="n">
        <f aca="false">AVERAGE(C691:C697)</f>
        <v>46792142.8571429</v>
      </c>
      <c r="F697" s="306" t="n">
        <f aca="false">AVERAGE(C668:C697)</f>
        <v>50815800</v>
      </c>
    </row>
    <row r="698" customFormat="false" ht="11.25" hidden="false" customHeight="false" outlineLevel="0" collapsed="false">
      <c r="A698" s="199" t="n">
        <v>36243</v>
      </c>
      <c r="B698" s="192" t="n">
        <v>36243</v>
      </c>
      <c r="C698" s="306" t="n">
        <f aca="false">VLOOKUP($B698,data!$A$6:$M$15000,13)</f>
        <v>46541000</v>
      </c>
      <c r="D698" s="9" t="n">
        <f aca="false">IF(B698&lt;&gt;"",MONTH(B698),0)</f>
        <v>3</v>
      </c>
      <c r="E698" s="306" t="n">
        <f aca="false">AVERAGE(C692:C698)</f>
        <v>46744285.7142857</v>
      </c>
      <c r="F698" s="306" t="n">
        <f aca="false">AVERAGE(C669:C698)</f>
        <v>50611933.3333333</v>
      </c>
    </row>
    <row r="699" customFormat="false" ht="11.25" hidden="false" customHeight="false" outlineLevel="0" collapsed="false">
      <c r="A699" s="199" t="n">
        <v>36244</v>
      </c>
      <c r="B699" s="192" t="n">
        <v>36244</v>
      </c>
      <c r="C699" s="306" t="n">
        <f aca="false">VLOOKUP($B699,data!$A$6:$M$15000,13)</f>
        <v>45746000</v>
      </c>
      <c r="D699" s="9" t="n">
        <f aca="false">IF(B699&lt;&gt;"",MONTH(B699),0)</f>
        <v>3</v>
      </c>
      <c r="E699" s="306" t="n">
        <f aca="false">AVERAGE(C693:C699)</f>
        <v>46603142.8571429</v>
      </c>
      <c r="F699" s="306" t="n">
        <f aca="false">AVERAGE(C670:C699)</f>
        <v>50391566.6666667</v>
      </c>
    </row>
    <row r="700" customFormat="false" ht="11.25" hidden="false" customHeight="false" outlineLevel="0" collapsed="false">
      <c r="A700" s="199" t="n">
        <v>36245</v>
      </c>
      <c r="B700" s="192" t="n">
        <v>36245</v>
      </c>
      <c r="C700" s="306" t="n">
        <f aca="false">VLOOKUP($B700,data!$A$6:$M$15000,13)</f>
        <v>45769000</v>
      </c>
      <c r="D700" s="9" t="n">
        <f aca="false">IF(B700&lt;&gt;"",MONTH(B700),0)</f>
        <v>3</v>
      </c>
      <c r="E700" s="306" t="n">
        <f aca="false">AVERAGE(C694:C700)</f>
        <v>46487857.1428571</v>
      </c>
      <c r="F700" s="306" t="n">
        <f aca="false">AVERAGE(C671:C700)</f>
        <v>50176333.3333333</v>
      </c>
    </row>
    <row r="701" customFormat="false" ht="11.25" hidden="false" customHeight="false" outlineLevel="0" collapsed="false">
      <c r="A701" s="199" t="n">
        <v>36246</v>
      </c>
      <c r="B701" s="192" t="n">
        <v>36246</v>
      </c>
      <c r="C701" s="306" t="n">
        <f aca="false">VLOOKUP($B701,data!$A$6:$M$15000,13)</f>
        <v>46004000</v>
      </c>
      <c r="D701" s="9" t="n">
        <f aca="false">IF(B701&lt;&gt;"",MONTH(B701),0)</f>
        <v>3</v>
      </c>
      <c r="E701" s="306" t="n">
        <f aca="false">AVERAGE(C695:C701)</f>
        <v>46377714.2857143</v>
      </c>
      <c r="F701" s="306" t="n">
        <f aca="false">AVERAGE(C672:C701)</f>
        <v>49971766.6666667</v>
      </c>
    </row>
    <row r="702" customFormat="false" ht="11.25" hidden="false" customHeight="false" outlineLevel="0" collapsed="false">
      <c r="A702" s="199" t="n">
        <v>36247</v>
      </c>
      <c r="B702" s="192" t="n">
        <v>36247</v>
      </c>
      <c r="C702" s="306" t="n">
        <f aca="false">VLOOKUP($B702,data!$A$6:$M$15000,13)</f>
        <v>46059000</v>
      </c>
      <c r="D702" s="9" t="n">
        <f aca="false">IF(B702&lt;&gt;"",MONTH(B702),0)</f>
        <v>3</v>
      </c>
      <c r="E702" s="306" t="n">
        <f aca="false">AVERAGE(C696:C702)</f>
        <v>46254428.5714286</v>
      </c>
      <c r="F702" s="306" t="n">
        <f aca="false">AVERAGE(C673:C702)</f>
        <v>49772000</v>
      </c>
    </row>
    <row r="703" customFormat="false" ht="11.25" hidden="false" customHeight="false" outlineLevel="0" collapsed="false">
      <c r="A703" s="199" t="n">
        <v>36248</v>
      </c>
      <c r="B703" s="192" t="n">
        <v>36248</v>
      </c>
      <c r="C703" s="306" t="n">
        <f aca="false">VLOOKUP($B703,data!$A$6:$M$15000,13)</f>
        <v>45919000</v>
      </c>
      <c r="D703" s="9" t="n">
        <f aca="false">IF(B703&lt;&gt;"",MONTH(B703),0)</f>
        <v>3</v>
      </c>
      <c r="E703" s="306" t="n">
        <f aca="false">AVERAGE(C697:C703)</f>
        <v>46109000</v>
      </c>
      <c r="F703" s="306" t="n">
        <f aca="false">AVERAGE(C674:C703)</f>
        <v>49556966.6666667</v>
      </c>
    </row>
    <row r="704" customFormat="false" ht="11.25" hidden="false" customHeight="false" outlineLevel="0" collapsed="false">
      <c r="A704" s="199" t="n">
        <v>36249</v>
      </c>
      <c r="B704" s="192" t="n">
        <v>36249</v>
      </c>
      <c r="C704" s="306" t="n">
        <f aca="false">VLOOKUP($B704,data!$A$6:$M$15000,13)</f>
        <v>45694000</v>
      </c>
      <c r="D704" s="9" t="n">
        <f aca="false">IF(B704&lt;&gt;"",MONTH(B704),0)</f>
        <v>3</v>
      </c>
      <c r="E704" s="306" t="n">
        <f aca="false">AVERAGE(C698:C704)</f>
        <v>45961714.2857143</v>
      </c>
      <c r="F704" s="306" t="n">
        <f aca="false">AVERAGE(C675:C704)</f>
        <v>49320666.6666667</v>
      </c>
    </row>
    <row r="705" customFormat="false" ht="11.25" hidden="false" customHeight="false" outlineLevel="0" collapsed="false">
      <c r="A705" s="199" t="n">
        <v>36250</v>
      </c>
      <c r="B705" s="192" t="n">
        <v>36250</v>
      </c>
      <c r="C705" s="306" t="n">
        <f aca="false">VLOOKUP($B705,data!$A$6:$M$15000,13)</f>
        <v>44969000</v>
      </c>
      <c r="D705" s="9" t="n">
        <f aca="false">IF(B705&lt;&gt;"",MONTH(B705),0)</f>
        <v>3</v>
      </c>
      <c r="E705" s="306" t="n">
        <f aca="false">AVERAGE(C699:C705)</f>
        <v>45737142.8571429</v>
      </c>
      <c r="F705" s="306" t="n">
        <f aca="false">AVERAGE(C676:C705)</f>
        <v>49045800</v>
      </c>
    </row>
    <row r="706" customFormat="false" ht="11.25" hidden="false" customHeight="false" outlineLevel="0" collapsed="false">
      <c r="A706" s="199" t="n">
        <v>36251</v>
      </c>
      <c r="B706" s="192" t="n">
        <v>36251</v>
      </c>
      <c r="C706" s="306" t="n">
        <f aca="false">VLOOKUP($B706,data!$A$6:$M$15000,13)</f>
        <v>43492000</v>
      </c>
      <c r="D706" s="9" t="n">
        <f aca="false">IF(B706&lt;&gt;"",MONTH(B706),0)</f>
        <v>4</v>
      </c>
      <c r="E706" s="306" t="n">
        <f aca="false">AVERAGE(C700:C706)</f>
        <v>45415142.8571429</v>
      </c>
      <c r="F706" s="306" t="n">
        <f aca="false">AVERAGE(C677:C706)</f>
        <v>48707500</v>
      </c>
    </row>
    <row r="707" customFormat="false" ht="11.25" hidden="false" customHeight="false" outlineLevel="0" collapsed="false">
      <c r="A707" s="199" t="n">
        <v>36252</v>
      </c>
      <c r="B707" s="192" t="n">
        <v>36252</v>
      </c>
      <c r="C707" s="306" t="n">
        <f aca="false">VLOOKUP($B707,data!$A$6:$M$15000,13)</f>
        <v>42809000</v>
      </c>
      <c r="D707" s="9" t="n">
        <f aca="false">IF(B707&lt;&gt;"",MONTH(B707),0)</f>
        <v>4</v>
      </c>
      <c r="E707" s="306" t="n">
        <f aca="false">AVERAGE(C701:C707)</f>
        <v>44992285.7142857</v>
      </c>
      <c r="F707" s="306" t="n">
        <f aca="false">AVERAGE(C678:C707)</f>
        <v>48340033.3333333</v>
      </c>
    </row>
    <row r="708" customFormat="false" ht="11.25" hidden="false" customHeight="false" outlineLevel="0" collapsed="false">
      <c r="A708" s="199" t="n">
        <v>36253</v>
      </c>
      <c r="B708" s="192" t="n">
        <v>36253</v>
      </c>
      <c r="C708" s="306" t="n">
        <f aca="false">VLOOKUP($B708,data!$A$6:$M$15000,13)</f>
        <v>42269000</v>
      </c>
      <c r="D708" s="9" t="n">
        <f aca="false">IF(B708&lt;&gt;"",MONTH(B708),0)</f>
        <v>4</v>
      </c>
      <c r="E708" s="306" t="n">
        <f aca="false">AVERAGE(C702:C708)</f>
        <v>44458714.2857143</v>
      </c>
      <c r="F708" s="306" t="n">
        <f aca="false">AVERAGE(C679:C708)</f>
        <v>47949000</v>
      </c>
    </row>
    <row r="709" customFormat="false" ht="11.25" hidden="false" customHeight="false" outlineLevel="0" collapsed="false">
      <c r="A709" s="199" t="n">
        <v>36254</v>
      </c>
      <c r="B709" s="192" t="n">
        <v>36254</v>
      </c>
      <c r="C709" s="306" t="n">
        <f aca="false">VLOOKUP($B709,data!$A$6:$M$15000,13)</f>
        <v>41981000</v>
      </c>
      <c r="D709" s="9" t="n">
        <f aca="false">IF(B709&lt;&gt;"",MONTH(B709),0)</f>
        <v>4</v>
      </c>
      <c r="E709" s="306" t="n">
        <f aca="false">AVERAGE(C703:C709)</f>
        <v>43876142.8571429</v>
      </c>
      <c r="F709" s="306" t="n">
        <f aca="false">AVERAGE(C680:C709)</f>
        <v>47543766.6666667</v>
      </c>
    </row>
    <row r="710" customFormat="false" ht="11.25" hidden="false" customHeight="false" outlineLevel="0" collapsed="false">
      <c r="A710" s="199" t="n">
        <v>36255</v>
      </c>
      <c r="B710" s="192" t="n">
        <v>36255</v>
      </c>
      <c r="C710" s="306" t="n">
        <f aca="false">VLOOKUP($B710,data!$A$6:$M$15000,13)</f>
        <v>41124000</v>
      </c>
      <c r="D710" s="9" t="n">
        <f aca="false">IF(B710&lt;&gt;"",MONTH(B710),0)</f>
        <v>4</v>
      </c>
      <c r="E710" s="306" t="n">
        <f aca="false">AVERAGE(C704:C710)</f>
        <v>43191142.8571429</v>
      </c>
      <c r="F710" s="306" t="n">
        <f aca="false">AVERAGE(C681:C710)</f>
        <v>47109566.6666667</v>
      </c>
    </row>
    <row r="711" customFormat="false" ht="11.25" hidden="false" customHeight="false" outlineLevel="0" collapsed="false">
      <c r="A711" s="199" t="n">
        <v>36256</v>
      </c>
      <c r="B711" s="192" t="n">
        <v>36256</v>
      </c>
      <c r="C711" s="306" t="n">
        <f aca="false">VLOOKUP($B711,data!$A$6:$M$15000,13)</f>
        <v>39851000</v>
      </c>
      <c r="D711" s="9" t="n">
        <f aca="false">IF(B711&lt;&gt;"",MONTH(B711),0)</f>
        <v>4</v>
      </c>
      <c r="E711" s="306" t="n">
        <f aca="false">AVERAGE(C705:C711)</f>
        <v>42356428.5714286</v>
      </c>
      <c r="F711" s="306" t="n">
        <f aca="false">AVERAGE(C682:C711)</f>
        <v>46635200</v>
      </c>
    </row>
    <row r="712" customFormat="false" ht="11.25" hidden="false" customHeight="false" outlineLevel="0" collapsed="false">
      <c r="A712" s="199" t="n">
        <v>36257</v>
      </c>
      <c r="B712" s="192" t="n">
        <v>36257</v>
      </c>
      <c r="C712" s="306" t="n">
        <f aca="false">VLOOKUP($B712,data!$A$6:$M$15000,13)</f>
        <v>39002000</v>
      </c>
      <c r="D712" s="9" t="n">
        <f aca="false">IF(B712&lt;&gt;"",MONTH(B712),0)</f>
        <v>4</v>
      </c>
      <c r="E712" s="306" t="n">
        <f aca="false">AVERAGE(C706:C712)</f>
        <v>41504000</v>
      </c>
      <c r="F712" s="306" t="n">
        <f aca="false">AVERAGE(C683:C712)</f>
        <v>46145333.3333333</v>
      </c>
    </row>
    <row r="713" customFormat="false" ht="11.25" hidden="false" customHeight="false" outlineLevel="0" collapsed="false">
      <c r="A713" s="199" t="n">
        <v>36258</v>
      </c>
      <c r="B713" s="192" t="n">
        <v>36258</v>
      </c>
      <c r="C713" s="306" t="n">
        <f aca="false">VLOOKUP($B713,data!$A$6:$M$15000,13)</f>
        <v>37236000</v>
      </c>
      <c r="D713" s="9" t="n">
        <f aca="false">IF(B713&lt;&gt;"",MONTH(B713),0)</f>
        <v>4</v>
      </c>
      <c r="E713" s="306" t="n">
        <f aca="false">AVERAGE(C707:C713)</f>
        <v>40610285.7142857</v>
      </c>
      <c r="F713" s="306" t="n">
        <f aca="false">AVERAGE(C684:C713)</f>
        <v>45619533.3333333</v>
      </c>
    </row>
    <row r="714" customFormat="false" ht="11.25" hidden="false" customHeight="false" outlineLevel="0" collapsed="false">
      <c r="A714" s="199" t="n">
        <v>36259</v>
      </c>
      <c r="B714" s="192" t="n">
        <v>36259</v>
      </c>
      <c r="C714" s="306" t="n">
        <f aca="false">VLOOKUP($B714,data!$A$6:$M$15000,13)</f>
        <v>35872000</v>
      </c>
      <c r="D714" s="9" t="n">
        <f aca="false">IF(B714&lt;&gt;"",MONTH(B714),0)</f>
        <v>4</v>
      </c>
      <c r="E714" s="306" t="n">
        <f aca="false">AVERAGE(C708:C714)</f>
        <v>39619285.7142857</v>
      </c>
      <c r="F714" s="306" t="n">
        <f aca="false">AVERAGE(C685:C714)</f>
        <v>45087000</v>
      </c>
    </row>
    <row r="715" customFormat="false" ht="11.25" hidden="false" customHeight="false" outlineLevel="0" collapsed="false">
      <c r="A715" s="199" t="n">
        <v>36260</v>
      </c>
      <c r="B715" s="192" t="n">
        <v>36260</v>
      </c>
      <c r="C715" s="306" t="n">
        <f aca="false">VLOOKUP($B715,data!$A$6:$M$15000,13)</f>
        <v>35268000</v>
      </c>
      <c r="D715" s="9" t="n">
        <f aca="false">IF(B715&lt;&gt;"",MONTH(B715),0)</f>
        <v>4</v>
      </c>
      <c r="E715" s="306" t="n">
        <f aca="false">AVERAGE(C709:C715)</f>
        <v>38619142.8571429</v>
      </c>
      <c r="F715" s="306" t="n">
        <f aca="false">AVERAGE(C686:C715)</f>
        <v>44581766.6666667</v>
      </c>
    </row>
    <row r="716" customFormat="false" ht="11.25" hidden="false" customHeight="false" outlineLevel="0" collapsed="false">
      <c r="A716" s="199" t="n">
        <v>36261</v>
      </c>
      <c r="B716" s="192" t="n">
        <v>36261</v>
      </c>
      <c r="C716" s="306" t="n">
        <f aca="false">VLOOKUP($B716,data!$A$6:$M$15000,13)</f>
        <v>34203000</v>
      </c>
      <c r="D716" s="9" t="n">
        <f aca="false">IF(B716&lt;&gt;"",MONTH(B716),0)</f>
        <v>4</v>
      </c>
      <c r="E716" s="306" t="n">
        <f aca="false">AVERAGE(C710:C716)</f>
        <v>37508000</v>
      </c>
      <c r="F716" s="306" t="n">
        <f aca="false">AVERAGE(C687:C716)</f>
        <v>44062066.6666667</v>
      </c>
    </row>
    <row r="717" customFormat="false" ht="11.25" hidden="false" customHeight="false" outlineLevel="0" collapsed="false">
      <c r="A717" s="199" t="n">
        <v>36262</v>
      </c>
      <c r="B717" s="192" t="n">
        <v>36262</v>
      </c>
      <c r="C717" s="306" t="n">
        <f aca="false">VLOOKUP($B717,data!$A$6:$M$15000,13)</f>
        <v>33279000</v>
      </c>
      <c r="D717" s="9" t="n">
        <f aca="false">IF(B717&lt;&gt;"",MONTH(B717),0)</f>
        <v>4</v>
      </c>
      <c r="E717" s="306" t="n">
        <f aca="false">AVERAGE(C711:C717)</f>
        <v>36387285.7142857</v>
      </c>
      <c r="F717" s="306" t="n">
        <f aca="false">AVERAGE(C688:C717)</f>
        <v>43519833.3333333</v>
      </c>
    </row>
    <row r="718" customFormat="false" ht="11.25" hidden="false" customHeight="false" outlineLevel="0" collapsed="false">
      <c r="A718" s="199" t="n">
        <v>36263</v>
      </c>
      <c r="B718" s="192" t="n">
        <v>36263</v>
      </c>
      <c r="C718" s="306" t="n">
        <f aca="false">VLOOKUP($B718,data!$A$6:$M$15000,13)</f>
        <v>33167000</v>
      </c>
      <c r="D718" s="9" t="n">
        <f aca="false">IF(B718&lt;&gt;"",MONTH(B718),0)</f>
        <v>4</v>
      </c>
      <c r="E718" s="306" t="n">
        <f aca="false">AVERAGE(C712:C718)</f>
        <v>35432428.5714286</v>
      </c>
      <c r="F718" s="306" t="n">
        <f aca="false">AVERAGE(C689:C718)</f>
        <v>42979166.6666667</v>
      </c>
    </row>
    <row r="719" customFormat="false" ht="11.25" hidden="false" customHeight="false" outlineLevel="0" collapsed="false">
      <c r="A719" s="199" t="n">
        <v>36264</v>
      </c>
      <c r="B719" s="192" t="n">
        <v>36264</v>
      </c>
      <c r="C719" s="306" t="n">
        <f aca="false">VLOOKUP($B719,data!$A$6:$M$15000,13)</f>
        <v>33193000</v>
      </c>
      <c r="D719" s="9" t="n">
        <f aca="false">IF(B719&lt;&gt;"",MONTH(B719),0)</f>
        <v>4</v>
      </c>
      <c r="E719" s="306" t="n">
        <f aca="false">AVERAGE(C713:C719)</f>
        <v>34602571.4285714</v>
      </c>
      <c r="F719" s="306" t="n">
        <f aca="false">AVERAGE(C690:C719)</f>
        <v>42475166.6666667</v>
      </c>
    </row>
    <row r="720" customFormat="false" ht="11.25" hidden="false" customHeight="false" outlineLevel="0" collapsed="false">
      <c r="A720" s="199" t="n">
        <v>36265</v>
      </c>
      <c r="B720" s="192" t="n">
        <v>36265</v>
      </c>
      <c r="C720" s="306" t="n">
        <f aca="false">VLOOKUP($B720,data!$A$6:$M$15000,13)</f>
        <v>33351000</v>
      </c>
      <c r="D720" s="9" t="n">
        <f aca="false">IF(B720&lt;&gt;"",MONTH(B720),0)</f>
        <v>4</v>
      </c>
      <c r="E720" s="306" t="n">
        <f aca="false">AVERAGE(C714:C720)</f>
        <v>34047571.4285714</v>
      </c>
      <c r="F720" s="306" t="n">
        <f aca="false">AVERAGE(C691:C720)</f>
        <v>42011433.3333333</v>
      </c>
    </row>
    <row r="721" customFormat="false" ht="11.25" hidden="false" customHeight="false" outlineLevel="0" collapsed="false">
      <c r="A721" s="199" t="n">
        <v>36266</v>
      </c>
      <c r="B721" s="192" t="n">
        <v>36266</v>
      </c>
      <c r="C721" s="306" t="n">
        <f aca="false">VLOOKUP($B721,data!$A$6:$M$15000,13)</f>
        <v>33795000</v>
      </c>
      <c r="D721" s="9" t="n">
        <f aca="false">IF(B721&lt;&gt;"",MONTH(B721),0)</f>
        <v>4</v>
      </c>
      <c r="E721" s="306" t="n">
        <f aca="false">AVERAGE(C715:C721)</f>
        <v>33750857.1428571</v>
      </c>
      <c r="F721" s="306" t="n">
        <f aca="false">AVERAGE(C692:C721)</f>
        <v>41575400</v>
      </c>
    </row>
    <row r="722" customFormat="false" ht="11.25" hidden="false" customHeight="false" outlineLevel="0" collapsed="false">
      <c r="A722" s="199" t="n">
        <v>36267</v>
      </c>
      <c r="B722" s="192" t="n">
        <v>36267</v>
      </c>
      <c r="C722" s="306" t="n">
        <f aca="false">VLOOKUP($B722,data!$A$6:$M$15000,13)</f>
        <v>34411000</v>
      </c>
      <c r="D722" s="9" t="n">
        <f aca="false">IF(B722&lt;&gt;"",MONTH(B722),0)</f>
        <v>4</v>
      </c>
      <c r="E722" s="306" t="n">
        <f aca="false">AVERAGE(C716:C722)</f>
        <v>33628428.5714286</v>
      </c>
      <c r="F722" s="306" t="n">
        <f aca="false">AVERAGE(C693:C722)</f>
        <v>41164633.3333333</v>
      </c>
    </row>
    <row r="723" customFormat="false" ht="11.25" hidden="false" customHeight="false" outlineLevel="0" collapsed="false">
      <c r="A723" s="199" t="n">
        <v>36268</v>
      </c>
      <c r="B723" s="192" t="n">
        <v>36268</v>
      </c>
      <c r="C723" s="306" t="n">
        <f aca="false">VLOOKUP($B723,data!$A$6:$M$15000,13)</f>
        <v>35264000</v>
      </c>
      <c r="D723" s="9" t="n">
        <f aca="false">IF(B723&lt;&gt;"",MONTH(B723),0)</f>
        <v>4</v>
      </c>
      <c r="E723" s="306" t="n">
        <f aca="false">AVERAGE(C717:C723)</f>
        <v>33780000</v>
      </c>
      <c r="F723" s="306" t="n">
        <f aca="false">AVERAGE(C694:C723)</f>
        <v>40787566.6666667</v>
      </c>
    </row>
    <row r="724" customFormat="false" ht="11.25" hidden="false" customHeight="false" outlineLevel="0" collapsed="false">
      <c r="A724" s="199" t="n">
        <v>36269</v>
      </c>
      <c r="B724" s="192" t="n">
        <v>36269</v>
      </c>
      <c r="C724" s="306" t="n">
        <f aca="false">VLOOKUP($B724,data!$A$6:$M$15000,13)</f>
        <v>35475000</v>
      </c>
      <c r="D724" s="9" t="n">
        <f aca="false">IF(B724&lt;&gt;"",MONTH(B724),0)</f>
        <v>4</v>
      </c>
      <c r="E724" s="306" t="n">
        <f aca="false">AVERAGE(C718:C724)</f>
        <v>34093714.2857143</v>
      </c>
      <c r="F724" s="306" t="n">
        <f aca="false">AVERAGE(C695:C724)</f>
        <v>40410900</v>
      </c>
    </row>
    <row r="725" customFormat="false" ht="11.25" hidden="false" customHeight="false" outlineLevel="0" collapsed="false">
      <c r="A725" s="199" t="n">
        <v>36270</v>
      </c>
      <c r="B725" s="192" t="n">
        <v>36270</v>
      </c>
      <c r="C725" s="306" t="n">
        <f aca="false">VLOOKUP($B725,data!$A$6:$M$15000,13)</f>
        <v>35877000</v>
      </c>
      <c r="D725" s="9" t="n">
        <f aca="false">IF(B725&lt;&gt;"",MONTH(B725),0)</f>
        <v>4</v>
      </c>
      <c r="E725" s="306" t="n">
        <f aca="false">AVERAGE(C719:C725)</f>
        <v>34480857.1428571</v>
      </c>
      <c r="F725" s="306" t="n">
        <f aca="false">AVERAGE(C696:C725)</f>
        <v>40042733.3333333</v>
      </c>
    </row>
    <row r="726" customFormat="false" ht="11.25" hidden="false" customHeight="false" outlineLevel="0" collapsed="false">
      <c r="A726" s="199" t="n">
        <v>36271</v>
      </c>
      <c r="B726" s="192" t="n">
        <v>36271</v>
      </c>
      <c r="C726" s="306" t="n">
        <f aca="false">VLOOKUP($B726,data!$A$6:$M$15000,13)</f>
        <v>36170000</v>
      </c>
      <c r="D726" s="9" t="n">
        <f aca="false">IF(B726&lt;&gt;"",MONTH(B726),0)</f>
        <v>4</v>
      </c>
      <c r="E726" s="306" t="n">
        <f aca="false">AVERAGE(C720:C726)</f>
        <v>34906142.8571429</v>
      </c>
      <c r="F726" s="306" t="n">
        <f aca="false">AVERAGE(C697:C726)</f>
        <v>39683833.3333333</v>
      </c>
    </row>
    <row r="727" customFormat="false" ht="11.25" hidden="false" customHeight="false" outlineLevel="0" collapsed="false">
      <c r="A727" s="199" t="n">
        <v>36272</v>
      </c>
      <c r="B727" s="192" t="n">
        <v>36272</v>
      </c>
      <c r="C727" s="306" t="n">
        <f aca="false">VLOOKUP($B727,data!$A$6:$M$15000,13)</f>
        <v>36232000</v>
      </c>
      <c r="D727" s="9" t="n">
        <f aca="false">IF(B727&lt;&gt;"",MONTH(B727),0)</f>
        <v>4</v>
      </c>
      <c r="E727" s="306" t="n">
        <f aca="false">AVERAGE(C721:C727)</f>
        <v>35317714.2857143</v>
      </c>
      <c r="F727" s="306" t="n">
        <f aca="false">AVERAGE(C698:C727)</f>
        <v>39334066.6666667</v>
      </c>
    </row>
    <row r="728" customFormat="false" ht="11.25" hidden="false" customHeight="false" outlineLevel="0" collapsed="false">
      <c r="A728" s="199" t="n">
        <v>36273</v>
      </c>
      <c r="B728" s="192" t="n">
        <v>36273</v>
      </c>
      <c r="C728" s="306" t="n">
        <f aca="false">VLOOKUP($B728,data!$A$6:$M$15000,13)</f>
        <v>36545000</v>
      </c>
      <c r="D728" s="9" t="n">
        <f aca="false">IF(B728&lt;&gt;"",MONTH(B728),0)</f>
        <v>4</v>
      </c>
      <c r="E728" s="306" t="n">
        <f aca="false">AVERAGE(C722:C728)</f>
        <v>35710571.4285714</v>
      </c>
      <c r="F728" s="306" t="n">
        <f aca="false">AVERAGE(C699:C728)</f>
        <v>39000866.6666667</v>
      </c>
    </row>
    <row r="729" customFormat="false" ht="11.25" hidden="false" customHeight="false" outlineLevel="0" collapsed="false">
      <c r="A729" s="199" t="n">
        <v>36274</v>
      </c>
      <c r="B729" s="192" t="n">
        <v>36274</v>
      </c>
      <c r="C729" s="306" t="n">
        <f aca="false">VLOOKUP($B729,data!$A$6:$M$15000,13)</f>
        <v>37239000</v>
      </c>
      <c r="D729" s="9" t="n">
        <f aca="false">IF(B729&lt;&gt;"",MONTH(B729),0)</f>
        <v>4</v>
      </c>
      <c r="E729" s="306" t="n">
        <f aca="false">AVERAGE(C723:C729)</f>
        <v>36114571.4285714</v>
      </c>
      <c r="F729" s="306" t="n">
        <f aca="false">AVERAGE(C700:C729)</f>
        <v>38717300</v>
      </c>
    </row>
    <row r="730" customFormat="false" ht="11.25" hidden="false" customHeight="false" outlineLevel="0" collapsed="false">
      <c r="A730" s="199" t="n">
        <v>36275</v>
      </c>
      <c r="B730" s="192" t="n">
        <v>36275</v>
      </c>
      <c r="C730" s="306" t="n">
        <f aca="false">VLOOKUP($B730,data!$A$6:$M$15000,13)</f>
        <v>37983000</v>
      </c>
      <c r="D730" s="9" t="n">
        <f aca="false">IF(B730&lt;&gt;"",MONTH(B730),0)</f>
        <v>4</v>
      </c>
      <c r="E730" s="306" t="n">
        <f aca="false">AVERAGE(C724:C730)</f>
        <v>36503000</v>
      </c>
      <c r="F730" s="306" t="n">
        <f aca="false">AVERAGE(C701:C730)</f>
        <v>38457766.6666667</v>
      </c>
    </row>
    <row r="731" customFormat="false" ht="11.25" hidden="false" customHeight="false" outlineLevel="0" collapsed="false">
      <c r="A731" s="199" t="n">
        <v>36276</v>
      </c>
      <c r="B731" s="192" t="n">
        <v>36276</v>
      </c>
      <c r="C731" s="306" t="n">
        <f aca="false">VLOOKUP($B731,data!$A$6:$M$15000,13)</f>
        <v>38419000</v>
      </c>
      <c r="D731" s="9" t="n">
        <f aca="false">IF(B731&lt;&gt;"",MONTH(B731),0)</f>
        <v>4</v>
      </c>
      <c r="E731" s="306" t="n">
        <f aca="false">AVERAGE(C725:C731)</f>
        <v>36923571.4285714</v>
      </c>
      <c r="F731" s="306" t="n">
        <f aca="false">AVERAGE(C702:C731)</f>
        <v>38204933.3333333</v>
      </c>
    </row>
    <row r="732" customFormat="false" ht="11.25" hidden="false" customHeight="false" outlineLevel="0" collapsed="false">
      <c r="A732" s="199" t="n">
        <v>36277</v>
      </c>
      <c r="B732" s="192" t="n">
        <v>36277</v>
      </c>
      <c r="C732" s="306" t="n">
        <f aca="false">VLOOKUP($B732,data!$A$6:$M$15000,13)</f>
        <v>38692000</v>
      </c>
      <c r="D732" s="9" t="n">
        <f aca="false">IF(B732&lt;&gt;"",MONTH(B732),0)</f>
        <v>4</v>
      </c>
      <c r="E732" s="306" t="n">
        <f aca="false">AVERAGE(C726:C732)</f>
        <v>37325714.2857143</v>
      </c>
      <c r="F732" s="306" t="n">
        <f aca="false">AVERAGE(C703:C732)</f>
        <v>37959366.6666667</v>
      </c>
    </row>
    <row r="733" customFormat="false" ht="11.25" hidden="false" customHeight="false" outlineLevel="0" collapsed="false">
      <c r="A733" s="199" t="n">
        <v>36278</v>
      </c>
      <c r="B733" s="192" t="n">
        <v>36278</v>
      </c>
      <c r="C733" s="306" t="n">
        <f aca="false">VLOOKUP($B733,data!$A$6:$M$15000,13)</f>
        <v>38700000</v>
      </c>
      <c r="D733" s="9" t="n">
        <f aca="false">IF(B733&lt;&gt;"",MONTH(B733),0)</f>
        <v>4</v>
      </c>
      <c r="E733" s="306" t="n">
        <f aca="false">AVERAGE(C727:C733)</f>
        <v>37687142.8571429</v>
      </c>
      <c r="F733" s="306" t="n">
        <f aca="false">AVERAGE(C704:C733)</f>
        <v>37718733.3333333</v>
      </c>
    </row>
    <row r="734" customFormat="false" ht="11.25" hidden="false" customHeight="false" outlineLevel="0" collapsed="false">
      <c r="A734" s="199" t="n">
        <v>36279</v>
      </c>
      <c r="B734" s="192" t="n">
        <v>36279</v>
      </c>
      <c r="C734" s="306" t="n">
        <f aca="false">VLOOKUP($B734,data!$A$6:$M$15000,13)</f>
        <v>38715000</v>
      </c>
      <c r="D734" s="9" t="n">
        <f aca="false">IF(B734&lt;&gt;"",MONTH(B734),0)</f>
        <v>4</v>
      </c>
      <c r="E734" s="306" t="n">
        <f aca="false">AVERAGE(C728:C734)</f>
        <v>38041857.1428571</v>
      </c>
      <c r="F734" s="306" t="n">
        <f aca="false">AVERAGE(C705:C734)</f>
        <v>37486100</v>
      </c>
    </row>
    <row r="735" customFormat="false" ht="11.25" hidden="false" customHeight="false" outlineLevel="0" collapsed="false">
      <c r="A735" s="199" t="n">
        <v>36280</v>
      </c>
      <c r="B735" s="192" t="n">
        <v>36280</v>
      </c>
      <c r="C735" s="306" t="n">
        <f aca="false">VLOOKUP($B735,data!$A$6:$M$15000,13)</f>
        <v>38789000</v>
      </c>
      <c r="D735" s="9" t="n">
        <f aca="false">IF(B735&lt;&gt;"",MONTH(B735),0)</f>
        <v>4</v>
      </c>
      <c r="E735" s="306" t="n">
        <f aca="false">AVERAGE(C729:C735)</f>
        <v>38362428.5714286</v>
      </c>
      <c r="F735" s="306" t="n">
        <f aca="false">AVERAGE(C706:C735)</f>
        <v>37280100</v>
      </c>
    </row>
    <row r="736" customFormat="false" ht="11.25" hidden="false" customHeight="false" outlineLevel="0" collapsed="false">
      <c r="A736" s="199" t="n">
        <v>36281</v>
      </c>
      <c r="B736" s="192" t="n">
        <v>36281</v>
      </c>
      <c r="C736" s="306" t="n">
        <f aca="false">VLOOKUP($B736,data!$A$6:$M$15000,13)</f>
        <v>39421000</v>
      </c>
      <c r="D736" s="9" t="n">
        <f aca="false">IF(B736&lt;&gt;"",MONTH(B736),0)</f>
        <v>5</v>
      </c>
      <c r="E736" s="306" t="n">
        <f aca="false">AVERAGE(C730:C736)</f>
        <v>38674142.8571429</v>
      </c>
      <c r="F736" s="306" t="n">
        <f aca="false">AVERAGE(C707:C736)</f>
        <v>37144400</v>
      </c>
    </row>
    <row r="737" customFormat="false" ht="11.25" hidden="false" customHeight="false" outlineLevel="0" collapsed="false">
      <c r="A737" s="199" t="n">
        <v>36282</v>
      </c>
      <c r="B737" s="192" t="n">
        <v>36282</v>
      </c>
      <c r="C737" s="306" t="n">
        <f aca="false">VLOOKUP($B737,data!$A$6:$M$15000,13)</f>
        <v>39932000</v>
      </c>
      <c r="D737" s="9" t="n">
        <f aca="false">IF(B737&lt;&gt;"",MONTH(B737),0)</f>
        <v>5</v>
      </c>
      <c r="E737" s="306" t="n">
        <f aca="false">AVERAGE(C731:C737)</f>
        <v>38952571.4285714</v>
      </c>
      <c r="F737" s="306" t="n">
        <f aca="false">AVERAGE(C708:C737)</f>
        <v>37048500</v>
      </c>
    </row>
    <row r="738" customFormat="false" ht="11.25" hidden="false" customHeight="false" outlineLevel="0" collapsed="false">
      <c r="A738" s="199" t="n">
        <v>36283</v>
      </c>
      <c r="B738" s="192" t="n">
        <v>36283</v>
      </c>
      <c r="C738" s="306" t="n">
        <f aca="false">VLOOKUP($B738,data!$A$6:$M$15000,13)</f>
        <v>40101000</v>
      </c>
      <c r="D738" s="9" t="n">
        <f aca="false">IF(B738&lt;&gt;"",MONTH(B738),0)</f>
        <v>5</v>
      </c>
      <c r="E738" s="306" t="n">
        <f aca="false">AVERAGE(C732:C738)</f>
        <v>39192857.1428571</v>
      </c>
      <c r="F738" s="306" t="n">
        <f aca="false">AVERAGE(C709:C738)</f>
        <v>36976233.3333333</v>
      </c>
    </row>
    <row r="739" customFormat="false" ht="11.25" hidden="false" customHeight="false" outlineLevel="0" collapsed="false">
      <c r="A739" s="199" t="n">
        <v>36284</v>
      </c>
      <c r="B739" s="192" t="n">
        <v>36284</v>
      </c>
      <c r="C739" s="306" t="n">
        <f aca="false">VLOOKUP($B739,data!$A$6:$M$15000,13)</f>
        <v>40555000</v>
      </c>
      <c r="D739" s="9" t="n">
        <f aca="false">IF(B739&lt;&gt;"",MONTH(B739),0)</f>
        <v>5</v>
      </c>
      <c r="E739" s="306" t="n">
        <f aca="false">AVERAGE(C733:C739)</f>
        <v>39459000</v>
      </c>
      <c r="F739" s="306" t="n">
        <f aca="false">AVERAGE(C710:C739)</f>
        <v>36928700</v>
      </c>
    </row>
    <row r="740" customFormat="false" ht="11.25" hidden="false" customHeight="false" outlineLevel="0" collapsed="false">
      <c r="A740" s="199" t="n">
        <v>36285</v>
      </c>
      <c r="B740" s="192" t="n">
        <v>36285</v>
      </c>
      <c r="C740" s="306" t="n">
        <f aca="false">VLOOKUP($B740,data!$A$6:$M$15000,13)</f>
        <v>40934000</v>
      </c>
      <c r="D740" s="9" t="n">
        <f aca="false">IF(B740&lt;&gt;"",MONTH(B740),0)</f>
        <v>5</v>
      </c>
      <c r="E740" s="306" t="n">
        <f aca="false">AVERAGE(C734:C740)</f>
        <v>39778142.8571429</v>
      </c>
      <c r="F740" s="306" t="n">
        <f aca="false">AVERAGE(C711:C740)</f>
        <v>36922366.6666667</v>
      </c>
    </row>
    <row r="741" customFormat="false" ht="11.25" hidden="false" customHeight="false" outlineLevel="0" collapsed="false">
      <c r="A741" s="199" t="n">
        <v>36286</v>
      </c>
      <c r="B741" s="192" t="n">
        <v>36286</v>
      </c>
      <c r="C741" s="306" t="n">
        <f aca="false">VLOOKUP($B741,data!$A$6:$M$15000,13)</f>
        <v>41529000</v>
      </c>
      <c r="D741" s="9" t="n">
        <f aca="false">IF(B741&lt;&gt;"",MONTH(B741),0)</f>
        <v>5</v>
      </c>
      <c r="E741" s="306" t="n">
        <f aca="false">AVERAGE(C735:C741)</f>
        <v>40180142.8571429</v>
      </c>
      <c r="F741" s="306" t="n">
        <f aca="false">AVERAGE(C712:C741)</f>
        <v>36978300</v>
      </c>
    </row>
    <row r="742" customFormat="false" ht="11.25" hidden="false" customHeight="false" outlineLevel="0" collapsed="false">
      <c r="A742" s="199" t="n">
        <v>36287</v>
      </c>
      <c r="B742" s="192" t="n">
        <v>36287</v>
      </c>
      <c r="C742" s="306" t="n">
        <f aca="false">VLOOKUP($B742,data!$A$6:$M$15000,13)</f>
        <v>42140000</v>
      </c>
      <c r="D742" s="9" t="n">
        <f aca="false">IF(B742&lt;&gt;"",MONTH(B742),0)</f>
        <v>5</v>
      </c>
      <c r="E742" s="306" t="n">
        <f aca="false">AVERAGE(C736:C742)</f>
        <v>40658857.1428571</v>
      </c>
      <c r="F742" s="306" t="n">
        <f aca="false">AVERAGE(C713:C742)</f>
        <v>37082900</v>
      </c>
    </row>
    <row r="743" customFormat="false" ht="11.25" hidden="false" customHeight="false" outlineLevel="0" collapsed="false">
      <c r="A743" s="199" t="n">
        <v>36288</v>
      </c>
      <c r="B743" s="192" t="n">
        <v>36288</v>
      </c>
      <c r="C743" s="306" t="n">
        <f aca="false">VLOOKUP($B743,data!$A$6:$M$15000,13)</f>
        <v>43023000</v>
      </c>
      <c r="D743" s="9" t="n">
        <f aca="false">IF(B743&lt;&gt;"",MONTH(B743),0)</f>
        <v>5</v>
      </c>
      <c r="E743" s="306" t="n">
        <f aca="false">AVERAGE(C737:C743)</f>
        <v>41173428.5714286</v>
      </c>
      <c r="F743" s="306" t="n">
        <f aca="false">AVERAGE(C714:C743)</f>
        <v>37275800</v>
      </c>
    </row>
    <row r="744" customFormat="false" ht="11.25" hidden="false" customHeight="false" outlineLevel="0" collapsed="false">
      <c r="A744" s="199" t="n">
        <v>36289</v>
      </c>
      <c r="B744" s="192" t="n">
        <v>36289</v>
      </c>
      <c r="C744" s="306" t="n">
        <f aca="false">VLOOKUP($B744,data!$A$6:$M$15000,13)</f>
        <v>43835000</v>
      </c>
      <c r="D744" s="9" t="n">
        <f aca="false">IF(B744&lt;&gt;"",MONTH(B744),0)</f>
        <v>5</v>
      </c>
      <c r="E744" s="306" t="n">
        <f aca="false">AVERAGE(C738:C744)</f>
        <v>41731000</v>
      </c>
      <c r="F744" s="306" t="n">
        <f aca="false">AVERAGE(C715:C744)</f>
        <v>37541233.3333333</v>
      </c>
    </row>
    <row r="745" customFormat="false" ht="11.25" hidden="false" customHeight="false" outlineLevel="0" collapsed="false">
      <c r="A745" s="199" t="n">
        <v>36290</v>
      </c>
      <c r="B745" s="192" t="n">
        <v>36290</v>
      </c>
      <c r="C745" s="306" t="n">
        <f aca="false">VLOOKUP($B745,data!$A$6:$M$15000,13)</f>
        <v>44336000</v>
      </c>
      <c r="D745" s="9" t="n">
        <f aca="false">IF(B745&lt;&gt;"",MONTH(B745),0)</f>
        <v>5</v>
      </c>
      <c r="E745" s="306" t="n">
        <f aca="false">AVERAGE(C739:C745)</f>
        <v>42336000</v>
      </c>
      <c r="F745" s="306" t="n">
        <f aca="false">AVERAGE(C716:C745)</f>
        <v>37843500</v>
      </c>
    </row>
    <row r="746" customFormat="false" ht="11.25" hidden="false" customHeight="false" outlineLevel="0" collapsed="false">
      <c r="A746" s="199" t="n">
        <v>36291</v>
      </c>
      <c r="B746" s="192" t="n">
        <v>36291</v>
      </c>
      <c r="C746" s="306" t="n">
        <f aca="false">VLOOKUP($B746,data!$A$6:$M$15000,13)</f>
        <v>45052000</v>
      </c>
      <c r="D746" s="9" t="n">
        <f aca="false">IF(B746&lt;&gt;"",MONTH(B746),0)</f>
        <v>5</v>
      </c>
      <c r="E746" s="306" t="n">
        <f aca="false">AVERAGE(C740:C746)</f>
        <v>42978428.5714286</v>
      </c>
      <c r="F746" s="306" t="n">
        <f aca="false">AVERAGE(C717:C746)</f>
        <v>38205133.3333333</v>
      </c>
    </row>
    <row r="747" customFormat="false" ht="11.25" hidden="false" customHeight="false" outlineLevel="0" collapsed="false">
      <c r="A747" s="199" t="n">
        <v>36292</v>
      </c>
      <c r="B747" s="192" t="n">
        <v>36292</v>
      </c>
      <c r="C747" s="306" t="n">
        <f aca="false">VLOOKUP($B747,data!$A$6:$M$15000,13)</f>
        <v>45424000</v>
      </c>
      <c r="D747" s="9" t="n">
        <f aca="false">IF(B747&lt;&gt;"",MONTH(B747),0)</f>
        <v>5</v>
      </c>
      <c r="E747" s="306" t="n">
        <f aca="false">AVERAGE(C741:C747)</f>
        <v>43619857.1428571</v>
      </c>
      <c r="F747" s="306" t="n">
        <f aca="false">AVERAGE(C718:C747)</f>
        <v>38609966.6666667</v>
      </c>
    </row>
    <row r="748" customFormat="false" ht="11.25" hidden="false" customHeight="false" outlineLevel="0" collapsed="false">
      <c r="A748" s="199" t="n">
        <v>36293</v>
      </c>
      <c r="B748" s="192" t="n">
        <v>36293</v>
      </c>
      <c r="C748" s="306" t="n">
        <f aca="false">VLOOKUP($B748,data!$A$6:$M$15000,13)</f>
        <v>45993000</v>
      </c>
      <c r="D748" s="9" t="n">
        <f aca="false">IF(B748&lt;&gt;"",MONTH(B748),0)</f>
        <v>5</v>
      </c>
      <c r="E748" s="306" t="n">
        <f aca="false">AVERAGE(C742:C748)</f>
        <v>44257571.4285714</v>
      </c>
      <c r="F748" s="306" t="n">
        <f aca="false">AVERAGE(C719:C748)</f>
        <v>39037500</v>
      </c>
    </row>
    <row r="749" customFormat="false" ht="11.25" hidden="false" customHeight="false" outlineLevel="0" collapsed="false">
      <c r="A749" s="199" t="n">
        <v>36294</v>
      </c>
      <c r="B749" s="192" t="n">
        <v>36294</v>
      </c>
      <c r="C749" s="306" t="n">
        <f aca="false">VLOOKUP($B749,data!$A$6:$M$15000,13)</f>
        <v>46472000</v>
      </c>
      <c r="D749" s="9" t="n">
        <f aca="false">IF(B749&lt;&gt;"",MONTH(B749),0)</f>
        <v>5</v>
      </c>
      <c r="E749" s="306" t="n">
        <f aca="false">AVERAGE(C743:C749)</f>
        <v>44876428.5714286</v>
      </c>
      <c r="F749" s="306" t="n">
        <f aca="false">AVERAGE(C720:C749)</f>
        <v>39480133.3333333</v>
      </c>
    </row>
    <row r="750" customFormat="false" ht="11.25" hidden="false" customHeight="false" outlineLevel="0" collapsed="false">
      <c r="A750" s="199" t="n">
        <v>36295</v>
      </c>
      <c r="B750" s="192" t="n">
        <v>36295</v>
      </c>
      <c r="C750" s="306" t="n">
        <f aca="false">VLOOKUP($B750,data!$A$6:$M$15000,13)</f>
        <v>47153000</v>
      </c>
      <c r="D750" s="9" t="n">
        <f aca="false">IF(B750&lt;&gt;"",MONTH(B750),0)</f>
        <v>5</v>
      </c>
      <c r="E750" s="306" t="n">
        <f aca="false">AVERAGE(C744:C750)</f>
        <v>45466428.5714286</v>
      </c>
      <c r="F750" s="306" t="n">
        <f aca="false">AVERAGE(C721:C750)</f>
        <v>39940200</v>
      </c>
    </row>
    <row r="751" customFormat="false" ht="11.25" hidden="false" customHeight="false" outlineLevel="0" collapsed="false">
      <c r="A751" s="199" t="n">
        <v>36296</v>
      </c>
      <c r="B751" s="192" t="n">
        <v>36296</v>
      </c>
      <c r="C751" s="306" t="n">
        <f aca="false">VLOOKUP($B751,data!$A$6:$M$15000,13)</f>
        <v>47821000</v>
      </c>
      <c r="D751" s="9" t="n">
        <f aca="false">IF(B751&lt;&gt;"",MONTH(B751),0)</f>
        <v>5</v>
      </c>
      <c r="E751" s="306" t="n">
        <f aca="false">AVERAGE(C745:C751)</f>
        <v>46035857.1428571</v>
      </c>
      <c r="F751" s="306" t="n">
        <f aca="false">AVERAGE(C722:C751)</f>
        <v>40407733.3333333</v>
      </c>
    </row>
    <row r="752" customFormat="false" ht="11.25" hidden="false" customHeight="false" outlineLevel="0" collapsed="false">
      <c r="A752" s="199" t="n">
        <v>36297</v>
      </c>
      <c r="B752" s="192" t="n">
        <v>36297</v>
      </c>
      <c r="C752" s="306" t="n">
        <f aca="false">VLOOKUP($B752,data!$A$6:$M$15000,13)</f>
        <v>47727000</v>
      </c>
      <c r="D752" s="9" t="n">
        <f aca="false">IF(B752&lt;&gt;"",MONTH(B752),0)</f>
        <v>5</v>
      </c>
      <c r="E752" s="306" t="n">
        <f aca="false">AVERAGE(C746:C752)</f>
        <v>46520285.7142857</v>
      </c>
      <c r="F752" s="306" t="n">
        <f aca="false">AVERAGE(C723:C752)</f>
        <v>40851600</v>
      </c>
    </row>
    <row r="753" customFormat="false" ht="11.25" hidden="false" customHeight="false" outlineLevel="0" collapsed="false">
      <c r="A753" s="199" t="n">
        <v>36298</v>
      </c>
      <c r="B753" s="192" t="n">
        <v>36298</v>
      </c>
      <c r="C753" s="306" t="n">
        <f aca="false">VLOOKUP($B753,data!$A$6:$M$15000,13)</f>
        <v>47963000</v>
      </c>
      <c r="D753" s="9" t="n">
        <f aca="false">IF(B753&lt;&gt;"",MONTH(B753),0)</f>
        <v>5</v>
      </c>
      <c r="E753" s="306" t="n">
        <f aca="false">AVERAGE(C747:C753)</f>
        <v>46936142.8571429</v>
      </c>
      <c r="F753" s="306" t="n">
        <f aca="false">AVERAGE(C724:C753)</f>
        <v>41274900</v>
      </c>
    </row>
    <row r="754" customFormat="false" ht="11.25" hidden="false" customHeight="false" outlineLevel="0" collapsed="false">
      <c r="A754" s="199" t="n">
        <v>36299</v>
      </c>
      <c r="B754" s="192" t="n">
        <v>36299</v>
      </c>
      <c r="C754" s="306" t="n">
        <f aca="false">VLOOKUP($B754,data!$A$6:$M$15000,13)</f>
        <v>48302000</v>
      </c>
      <c r="D754" s="9" t="n">
        <f aca="false">IF(B754&lt;&gt;"",MONTH(B754),0)</f>
        <v>5</v>
      </c>
      <c r="E754" s="306" t="n">
        <f aca="false">AVERAGE(C748:C754)</f>
        <v>47347285.7142857</v>
      </c>
      <c r="F754" s="306" t="n">
        <f aca="false">AVERAGE(C725:C754)</f>
        <v>41702466.6666667</v>
      </c>
    </row>
    <row r="755" customFormat="false" ht="11.25" hidden="false" customHeight="false" outlineLevel="0" collapsed="false">
      <c r="A755" s="199" t="n">
        <v>36300</v>
      </c>
      <c r="B755" s="192" t="n">
        <v>36300</v>
      </c>
      <c r="C755" s="306" t="n">
        <f aca="false">VLOOKUP($B755,data!$A$6:$M$15000,13)</f>
        <v>48764000</v>
      </c>
      <c r="D755" s="9" t="n">
        <f aca="false">IF(B755&lt;&gt;"",MONTH(B755),0)</f>
        <v>5</v>
      </c>
      <c r="E755" s="306" t="n">
        <f aca="false">AVERAGE(C749:C755)</f>
        <v>47743142.8571429</v>
      </c>
      <c r="F755" s="306" t="n">
        <f aca="false">AVERAGE(C726:C755)</f>
        <v>42132033.3333333</v>
      </c>
    </row>
    <row r="756" customFormat="false" ht="11.25" hidden="false" customHeight="false" outlineLevel="0" collapsed="false">
      <c r="A756" s="199" t="n">
        <v>36301</v>
      </c>
      <c r="B756" s="192" t="n">
        <v>36301</v>
      </c>
      <c r="C756" s="306" t="n">
        <f aca="false">VLOOKUP($B756,data!$A$6:$M$15000,13)</f>
        <v>49283000</v>
      </c>
      <c r="D756" s="9" t="n">
        <f aca="false">IF(B756&lt;&gt;"",MONTH(B756),0)</f>
        <v>5</v>
      </c>
      <c r="E756" s="306" t="n">
        <f aca="false">AVERAGE(C750:C756)</f>
        <v>48144714.2857143</v>
      </c>
      <c r="F756" s="306" t="n">
        <f aca="false">AVERAGE(C727:C756)</f>
        <v>42569133.3333333</v>
      </c>
    </row>
    <row r="757" customFormat="false" ht="11.25" hidden="false" customHeight="false" outlineLevel="0" collapsed="false">
      <c r="A757" s="199" t="n">
        <v>36302</v>
      </c>
      <c r="B757" s="192" t="n">
        <v>36302</v>
      </c>
      <c r="C757" s="306" t="n">
        <f aca="false">VLOOKUP($B757,data!$A$6:$M$15000,13)</f>
        <v>50020000</v>
      </c>
      <c r="D757" s="9" t="n">
        <f aca="false">IF(B757&lt;&gt;"",MONTH(B757),0)</f>
        <v>5</v>
      </c>
      <c r="E757" s="306" t="n">
        <f aca="false">AVERAGE(C751:C757)</f>
        <v>48554285.7142857</v>
      </c>
      <c r="F757" s="306" t="n">
        <f aca="false">AVERAGE(C728:C757)</f>
        <v>43028733.3333333</v>
      </c>
    </row>
    <row r="758" customFormat="false" ht="11.25" hidden="false" customHeight="false" outlineLevel="0" collapsed="false">
      <c r="A758" s="199" t="n">
        <v>36303</v>
      </c>
      <c r="B758" s="192" t="n">
        <v>36303</v>
      </c>
      <c r="C758" s="306" t="n">
        <f aca="false">VLOOKUP($B758,data!$A$6:$M$15000,13)</f>
        <v>50791000</v>
      </c>
      <c r="D758" s="9" t="n">
        <f aca="false">IF(B758&lt;&gt;"",MONTH(B758),0)</f>
        <v>5</v>
      </c>
      <c r="E758" s="306" t="n">
        <f aca="false">AVERAGE(C752:C758)</f>
        <v>48978571.4285714</v>
      </c>
      <c r="F758" s="306" t="n">
        <f aca="false">AVERAGE(C729:C758)</f>
        <v>43503600</v>
      </c>
    </row>
    <row r="759" customFormat="false" ht="11.25" hidden="false" customHeight="false" outlineLevel="0" collapsed="false">
      <c r="A759" s="199" t="n">
        <v>36304</v>
      </c>
      <c r="B759" s="192" t="n">
        <v>36304</v>
      </c>
      <c r="C759" s="306" t="n">
        <f aca="false">VLOOKUP($B759,data!$A$6:$M$15000,13)</f>
        <v>51298000</v>
      </c>
      <c r="D759" s="9" t="n">
        <f aca="false">IF(B759&lt;&gt;"",MONTH(B759),0)</f>
        <v>5</v>
      </c>
      <c r="E759" s="306" t="n">
        <f aca="false">AVERAGE(C753:C759)</f>
        <v>49488714.2857143</v>
      </c>
      <c r="F759" s="306" t="n">
        <f aca="false">AVERAGE(C730:C759)</f>
        <v>43972233.3333333</v>
      </c>
    </row>
    <row r="760" customFormat="false" ht="11.25" hidden="false" customHeight="false" outlineLevel="0" collapsed="false">
      <c r="A760" s="199" t="n">
        <v>36305</v>
      </c>
      <c r="B760" s="192" t="n">
        <v>36305</v>
      </c>
      <c r="C760" s="306" t="n">
        <f aca="false">VLOOKUP($B760,data!$A$6:$M$15000,13)</f>
        <v>52055000</v>
      </c>
      <c r="D760" s="9" t="n">
        <f aca="false">IF(B760&lt;&gt;"",MONTH(B760),0)</f>
        <v>5</v>
      </c>
      <c r="E760" s="306" t="n">
        <f aca="false">AVERAGE(C754:C760)</f>
        <v>50073285.7142857</v>
      </c>
      <c r="F760" s="306" t="n">
        <f aca="false">AVERAGE(C731:C760)</f>
        <v>44441300</v>
      </c>
    </row>
    <row r="761" customFormat="false" ht="11.25" hidden="false" customHeight="false" outlineLevel="0" collapsed="false">
      <c r="A761" s="199" t="n">
        <v>36306</v>
      </c>
      <c r="B761" s="192" t="n">
        <v>36306</v>
      </c>
      <c r="C761" s="306" t="n">
        <f aca="false">VLOOKUP($B761,data!$A$6:$M$15000,13)</f>
        <v>52633000</v>
      </c>
      <c r="D761" s="9" t="n">
        <f aca="false">IF(B761&lt;&gt;"",MONTH(B761),0)</f>
        <v>5</v>
      </c>
      <c r="E761" s="306" t="n">
        <f aca="false">AVERAGE(C755:C761)</f>
        <v>50692000</v>
      </c>
      <c r="F761" s="306" t="n">
        <f aca="false">AVERAGE(C732:C761)</f>
        <v>44915100</v>
      </c>
    </row>
    <row r="762" customFormat="false" ht="11.25" hidden="false" customHeight="false" outlineLevel="0" collapsed="false">
      <c r="A762" s="199" t="n">
        <v>36307</v>
      </c>
      <c r="B762" s="192" t="n">
        <v>36307</v>
      </c>
      <c r="C762" s="306" t="n">
        <f aca="false">VLOOKUP($B762,data!$A$6:$M$15000,13)</f>
        <v>53073000</v>
      </c>
      <c r="D762" s="9" t="n">
        <f aca="false">IF(B762&lt;&gt;"",MONTH(B762),0)</f>
        <v>5</v>
      </c>
      <c r="E762" s="306" t="n">
        <f aca="false">AVERAGE(C756:C762)</f>
        <v>51307571.4285714</v>
      </c>
      <c r="F762" s="306" t="n">
        <f aca="false">AVERAGE(C733:C762)</f>
        <v>45394466.6666667</v>
      </c>
    </row>
    <row r="763" customFormat="false" ht="11.25" hidden="false" customHeight="false" outlineLevel="0" collapsed="false">
      <c r="A763" s="199" t="n">
        <v>36308</v>
      </c>
      <c r="B763" s="192" t="n">
        <v>36308</v>
      </c>
      <c r="C763" s="306" t="n">
        <f aca="false">VLOOKUP($B763,data!$A$6:$M$15000,13)</f>
        <v>53687000</v>
      </c>
      <c r="D763" s="9" t="n">
        <f aca="false">IF(B763&lt;&gt;"",MONTH(B763),0)</f>
        <v>5</v>
      </c>
      <c r="E763" s="306" t="n">
        <f aca="false">AVERAGE(C757:C763)</f>
        <v>51936714.2857143</v>
      </c>
      <c r="F763" s="306" t="n">
        <f aca="false">AVERAGE(C734:C763)</f>
        <v>45894033.3333333</v>
      </c>
    </row>
    <row r="764" customFormat="false" ht="11.25" hidden="false" customHeight="false" outlineLevel="0" collapsed="false">
      <c r="A764" s="199" t="n">
        <v>36309</v>
      </c>
      <c r="B764" s="192" t="n">
        <v>36309</v>
      </c>
      <c r="C764" s="306" t="n">
        <f aca="false">VLOOKUP($B764,data!$A$6:$M$15000,13)</f>
        <v>54424000</v>
      </c>
      <c r="D764" s="9" t="n">
        <f aca="false">IF(B764&lt;&gt;"",MONTH(B764),0)</f>
        <v>5</v>
      </c>
      <c r="E764" s="306" t="n">
        <f aca="false">AVERAGE(C758:C764)</f>
        <v>52565857.1428571</v>
      </c>
      <c r="F764" s="306" t="n">
        <f aca="false">AVERAGE(C735:C764)</f>
        <v>46417666.6666667</v>
      </c>
    </row>
    <row r="765" customFormat="false" ht="11.25" hidden="false" customHeight="false" outlineLevel="0" collapsed="false">
      <c r="A765" s="199" t="n">
        <v>36310</v>
      </c>
      <c r="B765" s="192" t="n">
        <v>36310</v>
      </c>
      <c r="C765" s="306" t="n">
        <f aca="false">VLOOKUP($B765,data!$A$6:$M$15000,13)</f>
        <v>55239000</v>
      </c>
      <c r="D765" s="9" t="n">
        <f aca="false">IF(B765&lt;&gt;"",MONTH(B765),0)</f>
        <v>5</v>
      </c>
      <c r="E765" s="306" t="n">
        <f aca="false">AVERAGE(C759:C765)</f>
        <v>53201285.7142857</v>
      </c>
      <c r="F765" s="306" t="n">
        <f aca="false">AVERAGE(C736:C765)</f>
        <v>46966000</v>
      </c>
    </row>
    <row r="766" customFormat="false" ht="11.25" hidden="false" customHeight="false" outlineLevel="0" collapsed="false">
      <c r="A766" s="199" t="n">
        <v>36311</v>
      </c>
      <c r="B766" s="192" t="n">
        <v>36311</v>
      </c>
      <c r="C766" s="306" t="n">
        <f aca="false">VLOOKUP($B766,data!$A$6:$M$15000,13)</f>
        <v>56057000</v>
      </c>
      <c r="D766" s="9" t="n">
        <f aca="false">IF(B766&lt;&gt;"",MONTH(B766),0)</f>
        <v>5</v>
      </c>
      <c r="E766" s="306" t="n">
        <f aca="false">AVERAGE(C760:C766)</f>
        <v>53881142.8571429</v>
      </c>
      <c r="F766" s="306" t="n">
        <f aca="false">AVERAGE(C737:C766)</f>
        <v>47520533.3333333</v>
      </c>
    </row>
    <row r="767" customFormat="false" ht="11.25" hidden="false" customHeight="false" outlineLevel="0" collapsed="false">
      <c r="A767" s="199" t="n">
        <v>36312</v>
      </c>
      <c r="B767" s="192" t="n">
        <v>36312</v>
      </c>
      <c r="C767" s="306" t="n">
        <f aca="false">VLOOKUP($B767,data!$A$6:$M$15000,13)</f>
        <v>56636000</v>
      </c>
      <c r="D767" s="9" t="n">
        <f aca="false">IF(B767&lt;&gt;"",MONTH(B767),0)</f>
        <v>6</v>
      </c>
      <c r="E767" s="306" t="n">
        <f aca="false">AVERAGE(C761:C767)</f>
        <v>54535571.4285714</v>
      </c>
      <c r="F767" s="306" t="n">
        <f aca="false">AVERAGE(C738:C767)</f>
        <v>48077333.3333333</v>
      </c>
    </row>
    <row r="768" customFormat="false" ht="11.25" hidden="false" customHeight="false" outlineLevel="0" collapsed="false">
      <c r="A768" s="199" t="n">
        <v>36313</v>
      </c>
      <c r="B768" s="192" t="n">
        <v>36313</v>
      </c>
      <c r="C768" s="306" t="n">
        <f aca="false">VLOOKUP($B768,data!$A$6:$M$15000,13)</f>
        <v>56694000</v>
      </c>
      <c r="D768" s="9" t="n">
        <f aca="false">IF(B768&lt;&gt;"",MONTH(B768),0)</f>
        <v>6</v>
      </c>
      <c r="E768" s="306" t="n">
        <f aca="false">AVERAGE(C762:C768)</f>
        <v>55115714.2857143</v>
      </c>
      <c r="F768" s="306" t="n">
        <f aca="false">AVERAGE(C739:C768)</f>
        <v>48630433.3333333</v>
      </c>
    </row>
    <row r="769" customFormat="false" ht="11.25" hidden="false" customHeight="false" outlineLevel="0" collapsed="false">
      <c r="A769" s="199" t="n">
        <v>36314</v>
      </c>
      <c r="B769" s="192" t="n">
        <v>36314</v>
      </c>
      <c r="C769" s="306" t="n">
        <f aca="false">VLOOKUP($B769,data!$A$6:$M$15000,13)</f>
        <v>56982000</v>
      </c>
      <c r="D769" s="9" t="n">
        <f aca="false">IF(B769&lt;&gt;"",MONTH(B769),0)</f>
        <v>6</v>
      </c>
      <c r="E769" s="306" t="n">
        <f aca="false">AVERAGE(C763:C769)</f>
        <v>55674142.8571429</v>
      </c>
      <c r="F769" s="306" t="n">
        <f aca="false">AVERAGE(C740:C769)</f>
        <v>49178000</v>
      </c>
    </row>
    <row r="770" customFormat="false" ht="11.25" hidden="false" customHeight="false" outlineLevel="0" collapsed="false">
      <c r="A770" s="199" t="n">
        <v>36315</v>
      </c>
      <c r="B770" s="192" t="n">
        <v>36315</v>
      </c>
      <c r="C770" s="306" t="n">
        <f aca="false">VLOOKUP($B770,data!$A$6:$M$15000,13)</f>
        <v>57245000</v>
      </c>
      <c r="D770" s="9" t="n">
        <f aca="false">IF(B770&lt;&gt;"",MONTH(B770),0)</f>
        <v>6</v>
      </c>
      <c r="E770" s="306" t="n">
        <f aca="false">AVERAGE(C764:C770)</f>
        <v>56182428.5714286</v>
      </c>
      <c r="F770" s="306" t="n">
        <f aca="false">AVERAGE(C741:C770)</f>
        <v>49721700</v>
      </c>
    </row>
    <row r="771" customFormat="false" ht="11.25" hidden="false" customHeight="false" outlineLevel="0" collapsed="false">
      <c r="A771" s="199" t="n">
        <v>36316</v>
      </c>
      <c r="B771" s="192" t="n">
        <v>36316</v>
      </c>
      <c r="C771" s="306" t="n">
        <f aca="false">VLOOKUP($B771,data!$A$6:$M$15000,13)</f>
        <v>57867000</v>
      </c>
      <c r="D771" s="9" t="n">
        <f aca="false">IF(B771&lt;&gt;"",MONTH(B771),0)</f>
        <v>6</v>
      </c>
      <c r="E771" s="306" t="n">
        <f aca="false">AVERAGE(C765:C771)</f>
        <v>56674285.7142857</v>
      </c>
      <c r="F771" s="306" t="n">
        <f aca="false">AVERAGE(C742:C771)</f>
        <v>50266300</v>
      </c>
    </row>
    <row r="772" customFormat="false" ht="11.25" hidden="false" customHeight="false" outlineLevel="0" collapsed="false">
      <c r="A772" s="199" t="n">
        <v>36317</v>
      </c>
      <c r="B772" s="192" t="n">
        <v>36317</v>
      </c>
      <c r="C772" s="306" t="n">
        <f aca="false">VLOOKUP($B772,data!$A$6:$M$15000,13)</f>
        <v>58499000</v>
      </c>
      <c r="D772" s="9" t="n">
        <f aca="false">IF(B772&lt;&gt;"",MONTH(B772),0)</f>
        <v>6</v>
      </c>
      <c r="E772" s="306" t="n">
        <f aca="false">AVERAGE(C766:C772)</f>
        <v>57140000</v>
      </c>
      <c r="F772" s="306" t="n">
        <f aca="false">AVERAGE(C743:C772)</f>
        <v>50811600</v>
      </c>
    </row>
    <row r="773" customFormat="false" ht="11.25" hidden="false" customHeight="false" outlineLevel="0" collapsed="false">
      <c r="A773" s="199" t="n">
        <v>36318</v>
      </c>
      <c r="B773" s="192" t="n">
        <v>36318</v>
      </c>
      <c r="C773" s="306" t="n">
        <f aca="false">VLOOKUP($B773,data!$A$6:$M$15000,13)</f>
        <v>58975000</v>
      </c>
      <c r="D773" s="9" t="n">
        <f aca="false">IF(B773&lt;&gt;"",MONTH(B773),0)</f>
        <v>6</v>
      </c>
      <c r="E773" s="306" t="n">
        <f aca="false">AVERAGE(C767:C773)</f>
        <v>57556857.1428571</v>
      </c>
      <c r="F773" s="306" t="n">
        <f aca="false">AVERAGE(C744:C773)</f>
        <v>51343333.3333333</v>
      </c>
    </row>
    <row r="774" customFormat="false" ht="11.25" hidden="false" customHeight="false" outlineLevel="0" collapsed="false">
      <c r="A774" s="199" t="n">
        <v>36319</v>
      </c>
      <c r="B774" s="192" t="n">
        <v>36319</v>
      </c>
      <c r="C774" s="306" t="n">
        <f aca="false">VLOOKUP($B774,data!$A$6:$M$15000,13)</f>
        <v>59541000</v>
      </c>
      <c r="D774" s="9" t="n">
        <f aca="false">IF(B774&lt;&gt;"",MONTH(B774),0)</f>
        <v>6</v>
      </c>
      <c r="E774" s="306" t="n">
        <f aca="false">AVERAGE(C768:C774)</f>
        <v>57971857.1428571</v>
      </c>
      <c r="F774" s="306" t="n">
        <f aca="false">AVERAGE(C745:C774)</f>
        <v>51866866.6666667</v>
      </c>
    </row>
    <row r="775" customFormat="false" ht="11.25" hidden="false" customHeight="false" outlineLevel="0" collapsed="false">
      <c r="A775" s="199" t="n">
        <v>36320</v>
      </c>
      <c r="B775" s="192" t="n">
        <v>36320</v>
      </c>
      <c r="C775" s="306" t="n">
        <f aca="false">VLOOKUP($B775,data!$A$6:$M$15000,13)</f>
        <v>59935000</v>
      </c>
      <c r="D775" s="9" t="n">
        <f aca="false">IF(B775&lt;&gt;"",MONTH(B775),0)</f>
        <v>6</v>
      </c>
      <c r="E775" s="306" t="n">
        <f aca="false">AVERAGE(C769:C775)</f>
        <v>58434857.1428571</v>
      </c>
      <c r="F775" s="306" t="n">
        <f aca="false">AVERAGE(C746:C775)</f>
        <v>52386833.3333333</v>
      </c>
    </row>
    <row r="776" customFormat="false" ht="11.25" hidden="false" customHeight="false" outlineLevel="0" collapsed="false">
      <c r="A776" s="199" t="n">
        <v>36321</v>
      </c>
      <c r="B776" s="192" t="n">
        <v>36321</v>
      </c>
      <c r="C776" s="306" t="n">
        <f aca="false">VLOOKUP($B776,data!$A$6:$M$15000,13)</f>
        <v>60414000</v>
      </c>
      <c r="D776" s="9" t="n">
        <f aca="false">IF(B776&lt;&gt;"",MONTH(B776),0)</f>
        <v>6</v>
      </c>
      <c r="E776" s="306" t="n">
        <f aca="false">AVERAGE(C770:C776)</f>
        <v>58925142.8571429</v>
      </c>
      <c r="F776" s="306" t="n">
        <f aca="false">AVERAGE(C747:C776)</f>
        <v>52898900</v>
      </c>
    </row>
    <row r="777" customFormat="false" ht="11.25" hidden="false" customHeight="false" outlineLevel="0" collapsed="false">
      <c r="A777" s="199" t="n">
        <v>36322</v>
      </c>
      <c r="B777" s="192" t="n">
        <v>36322</v>
      </c>
      <c r="C777" s="306" t="n">
        <f aca="false">VLOOKUP($B777,data!$A$6:$M$15000,13)</f>
        <v>60996000</v>
      </c>
      <c r="D777" s="9" t="n">
        <f aca="false">IF(B777&lt;&gt;"",MONTH(B777),0)</f>
        <v>6</v>
      </c>
      <c r="E777" s="306" t="n">
        <f aca="false">AVERAGE(C771:C777)</f>
        <v>59461000</v>
      </c>
      <c r="F777" s="306" t="n">
        <f aca="false">AVERAGE(C748:C777)</f>
        <v>53417966.6666667</v>
      </c>
    </row>
    <row r="778" customFormat="false" ht="11.25" hidden="false" customHeight="false" outlineLevel="0" collapsed="false">
      <c r="A778" s="199" t="n">
        <v>36323</v>
      </c>
      <c r="B778" s="192" t="n">
        <v>36323</v>
      </c>
      <c r="C778" s="306" t="n">
        <f aca="false">VLOOKUP($B778,data!$A$6:$M$15000,13)</f>
        <v>61674000</v>
      </c>
      <c r="D778" s="9" t="n">
        <f aca="false">IF(B778&lt;&gt;"",MONTH(B778),0)</f>
        <v>6</v>
      </c>
      <c r="E778" s="306" t="n">
        <f aca="false">AVERAGE(C772:C778)</f>
        <v>60004857.1428571</v>
      </c>
      <c r="F778" s="306" t="n">
        <f aca="false">AVERAGE(C749:C778)</f>
        <v>53940666.6666667</v>
      </c>
    </row>
    <row r="779" customFormat="false" ht="11.25" hidden="false" customHeight="false" outlineLevel="0" collapsed="false">
      <c r="A779" s="199" t="n">
        <v>36324</v>
      </c>
      <c r="B779" s="192" t="n">
        <v>36324</v>
      </c>
      <c r="C779" s="306" t="n">
        <f aca="false">VLOOKUP($B779,data!$A$6:$M$15000,13)</f>
        <v>62310000</v>
      </c>
      <c r="D779" s="9" t="n">
        <f aca="false">IF(B779&lt;&gt;"",MONTH(B779),0)</f>
        <v>6</v>
      </c>
      <c r="E779" s="306" t="n">
        <f aca="false">AVERAGE(C773:C779)</f>
        <v>60549285.7142857</v>
      </c>
      <c r="F779" s="306" t="n">
        <f aca="false">AVERAGE(C750:C779)</f>
        <v>54468600</v>
      </c>
    </row>
    <row r="780" customFormat="false" ht="11.25" hidden="false" customHeight="false" outlineLevel="0" collapsed="false">
      <c r="A780" s="199" t="n">
        <v>36325</v>
      </c>
      <c r="B780" s="192" t="n">
        <v>36325</v>
      </c>
      <c r="C780" s="306" t="n">
        <f aca="false">VLOOKUP($B780,data!$A$6:$M$15000,13)</f>
        <v>62269000</v>
      </c>
      <c r="D780" s="9" t="n">
        <f aca="false">IF(B780&lt;&gt;"",MONTH(B780),0)</f>
        <v>6</v>
      </c>
      <c r="E780" s="306" t="n">
        <f aca="false">AVERAGE(C774:C780)</f>
        <v>61019857.1428571</v>
      </c>
      <c r="F780" s="306" t="n">
        <f aca="false">AVERAGE(C751:C780)</f>
        <v>54972466.6666667</v>
      </c>
    </row>
    <row r="781" customFormat="false" ht="11.25" hidden="false" customHeight="false" outlineLevel="0" collapsed="false">
      <c r="A781" s="199" t="n">
        <v>36326</v>
      </c>
      <c r="B781" s="192" t="n">
        <v>36326</v>
      </c>
      <c r="C781" s="306" t="n">
        <f aca="false">VLOOKUP($B781,data!$A$6:$M$15000,13)</f>
        <v>62370000</v>
      </c>
      <c r="D781" s="9" t="n">
        <f aca="false">IF(B781&lt;&gt;"",MONTH(B781),0)</f>
        <v>6</v>
      </c>
      <c r="E781" s="306" t="n">
        <f aca="false">AVERAGE(C775:C781)</f>
        <v>61424000</v>
      </c>
      <c r="F781" s="306" t="n">
        <f aca="false">AVERAGE(C752:C781)</f>
        <v>55457433.3333333</v>
      </c>
    </row>
    <row r="782" customFormat="false" ht="11.25" hidden="false" customHeight="false" outlineLevel="0" collapsed="false">
      <c r="A782" s="199" t="n">
        <v>36327</v>
      </c>
      <c r="B782" s="192" t="n">
        <v>36327</v>
      </c>
      <c r="C782" s="306" t="n">
        <f aca="false">VLOOKUP($B782,data!$A$6:$M$15000,13)</f>
        <v>62744000</v>
      </c>
      <c r="D782" s="9" t="n">
        <f aca="false">IF(B782&lt;&gt;"",MONTH(B782),0)</f>
        <v>6</v>
      </c>
      <c r="E782" s="306" t="n">
        <f aca="false">AVERAGE(C776:C782)</f>
        <v>61825285.7142857</v>
      </c>
      <c r="F782" s="306" t="n">
        <f aca="false">AVERAGE(C753:C782)</f>
        <v>55958000</v>
      </c>
    </row>
    <row r="783" customFormat="false" ht="11.25" hidden="false" customHeight="false" outlineLevel="0" collapsed="false">
      <c r="A783" s="199" t="n">
        <v>36328</v>
      </c>
      <c r="B783" s="192" t="n">
        <v>36328</v>
      </c>
      <c r="C783" s="306" t="n">
        <f aca="false">VLOOKUP($B783,data!$A$6:$M$15000,13)</f>
        <v>63167000</v>
      </c>
      <c r="D783" s="9" t="n">
        <f aca="false">IF(B783&lt;&gt;"",MONTH(B783),0)</f>
        <v>6</v>
      </c>
      <c r="E783" s="306" t="n">
        <f aca="false">AVERAGE(C777:C783)</f>
        <v>62218571.4285714</v>
      </c>
      <c r="F783" s="306" t="n">
        <f aca="false">AVERAGE(C754:C783)</f>
        <v>56464800</v>
      </c>
    </row>
    <row r="784" customFormat="false" ht="11.25" hidden="false" customHeight="false" outlineLevel="0" collapsed="false">
      <c r="A784" s="199" t="n">
        <v>36329</v>
      </c>
      <c r="B784" s="192" t="n">
        <v>36329</v>
      </c>
      <c r="C784" s="306" t="n">
        <f aca="false">VLOOKUP($B784,data!$A$6:$M$15000,13)</f>
        <v>63691000</v>
      </c>
      <c r="D784" s="9" t="n">
        <f aca="false">IF(B784&lt;&gt;"",MONTH(B784),0)</f>
        <v>6</v>
      </c>
      <c r="E784" s="306" t="n">
        <f aca="false">AVERAGE(C778:C784)</f>
        <v>62603571.4285714</v>
      </c>
      <c r="F784" s="306" t="n">
        <f aca="false">AVERAGE(C755:C784)</f>
        <v>56977766.6666667</v>
      </c>
    </row>
    <row r="785" customFormat="false" ht="11.25" hidden="false" customHeight="false" outlineLevel="0" collapsed="false">
      <c r="A785" s="199" t="n">
        <v>36330</v>
      </c>
      <c r="B785" s="192" t="n">
        <v>36330</v>
      </c>
      <c r="C785" s="306" t="n">
        <f aca="false">VLOOKUP($B785,data!$A$6:$M$15000,13)</f>
        <v>64217000</v>
      </c>
      <c r="D785" s="9" t="n">
        <f aca="false">IF(B785&lt;&gt;"",MONTH(B785),0)</f>
        <v>6</v>
      </c>
      <c r="E785" s="306" t="n">
        <f aca="false">AVERAGE(C779:C785)</f>
        <v>62966857.1428571</v>
      </c>
      <c r="F785" s="306" t="n">
        <f aca="false">AVERAGE(C756:C785)</f>
        <v>57492866.6666667</v>
      </c>
    </row>
    <row r="786" customFormat="false" ht="11.25" hidden="false" customHeight="false" outlineLevel="0" collapsed="false">
      <c r="A786" s="199" t="n">
        <v>36331</v>
      </c>
      <c r="B786" s="192" t="n">
        <v>36331</v>
      </c>
      <c r="C786" s="306" t="n">
        <f aca="false">VLOOKUP($B786,data!$A$6:$M$15000,13)</f>
        <v>64909000</v>
      </c>
      <c r="D786" s="9" t="n">
        <f aca="false">IF(B786&lt;&gt;"",MONTH(B786),0)</f>
        <v>6</v>
      </c>
      <c r="E786" s="306" t="n">
        <f aca="false">AVERAGE(C780:C786)</f>
        <v>63338142.8571429</v>
      </c>
      <c r="F786" s="306" t="n">
        <f aca="false">AVERAGE(C757:C786)</f>
        <v>58013733.3333333</v>
      </c>
    </row>
    <row r="787" customFormat="false" ht="11.25" hidden="false" customHeight="false" outlineLevel="0" collapsed="false">
      <c r="A787" s="199" t="n">
        <v>36332</v>
      </c>
      <c r="B787" s="192" t="n">
        <v>36332</v>
      </c>
      <c r="C787" s="306" t="n">
        <f aca="false">VLOOKUP($B787,data!$A$6:$M$15000,13)</f>
        <v>65264000</v>
      </c>
      <c r="D787" s="9" t="n">
        <f aca="false">IF(B787&lt;&gt;"",MONTH(B787),0)</f>
        <v>6</v>
      </c>
      <c r="E787" s="306" t="n">
        <f aca="false">AVERAGE(C781:C787)</f>
        <v>63766000</v>
      </c>
      <c r="F787" s="306" t="n">
        <f aca="false">AVERAGE(C758:C787)</f>
        <v>58521866.6666667</v>
      </c>
    </row>
    <row r="788" customFormat="false" ht="11.25" hidden="false" customHeight="false" outlineLevel="0" collapsed="false">
      <c r="A788" s="199" t="n">
        <v>36333</v>
      </c>
      <c r="B788" s="192" t="n">
        <v>36333</v>
      </c>
      <c r="C788" s="306" t="n">
        <f aca="false">VLOOKUP($B788,data!$A$6:$M$15000,13)</f>
        <v>65473000</v>
      </c>
      <c r="D788" s="9" t="n">
        <f aca="false">IF(B788&lt;&gt;"",MONTH(B788),0)</f>
        <v>6</v>
      </c>
      <c r="E788" s="306" t="n">
        <f aca="false">AVERAGE(C782:C788)</f>
        <v>64209285.7142857</v>
      </c>
      <c r="F788" s="306" t="n">
        <f aca="false">AVERAGE(C759:C788)</f>
        <v>59011266.6666667</v>
      </c>
    </row>
    <row r="789" customFormat="false" ht="11.25" hidden="false" customHeight="false" outlineLevel="0" collapsed="false">
      <c r="A789" s="199" t="n">
        <v>36334</v>
      </c>
      <c r="B789" s="192" t="n">
        <v>36334</v>
      </c>
      <c r="C789" s="306" t="n">
        <f aca="false">VLOOKUP($B789,data!$A$6:$M$15000,13)</f>
        <v>65843000</v>
      </c>
      <c r="D789" s="9" t="n">
        <f aca="false">IF(B789&lt;&gt;"",MONTH(B789),0)</f>
        <v>6</v>
      </c>
      <c r="E789" s="306" t="n">
        <f aca="false">AVERAGE(C783:C789)</f>
        <v>64652000</v>
      </c>
      <c r="F789" s="306" t="n">
        <f aca="false">AVERAGE(C760:C789)</f>
        <v>59496100</v>
      </c>
    </row>
    <row r="790" customFormat="false" ht="11.25" hidden="false" customHeight="false" outlineLevel="0" collapsed="false">
      <c r="A790" s="199" t="n">
        <v>36335</v>
      </c>
      <c r="B790" s="192" t="n">
        <v>36335</v>
      </c>
      <c r="C790" s="306" t="n">
        <f aca="false">VLOOKUP($B790,data!$A$6:$M$15000,13)</f>
        <v>66272000</v>
      </c>
      <c r="D790" s="9" t="n">
        <f aca="false">IF(B790&lt;&gt;"",MONTH(B790),0)</f>
        <v>6</v>
      </c>
      <c r="E790" s="306" t="n">
        <f aca="false">AVERAGE(C784:C790)</f>
        <v>65095571.4285714</v>
      </c>
      <c r="F790" s="306" t="n">
        <f aca="false">AVERAGE(C761:C790)</f>
        <v>59970000</v>
      </c>
    </row>
    <row r="791" customFormat="false" ht="11.25" hidden="false" customHeight="false" outlineLevel="0" collapsed="false">
      <c r="A791" s="199" t="n">
        <v>36336</v>
      </c>
      <c r="B791" s="192" t="n">
        <v>36336</v>
      </c>
      <c r="C791" s="306" t="n">
        <f aca="false">VLOOKUP($B791,data!$A$6:$M$15000,13)</f>
        <v>66810000</v>
      </c>
      <c r="D791" s="9" t="n">
        <f aca="false">IF(B791&lt;&gt;"",MONTH(B791),0)</f>
        <v>6</v>
      </c>
      <c r="E791" s="306" t="n">
        <f aca="false">AVERAGE(C785:C791)</f>
        <v>65541142.8571429</v>
      </c>
      <c r="F791" s="306" t="n">
        <f aca="false">AVERAGE(C762:C791)</f>
        <v>60442566.6666667</v>
      </c>
    </row>
    <row r="792" customFormat="false" ht="11.25" hidden="false" customHeight="false" outlineLevel="0" collapsed="false">
      <c r="A792" s="199" t="n">
        <v>36337</v>
      </c>
      <c r="B792" s="192" t="n">
        <v>36337</v>
      </c>
      <c r="C792" s="306" t="n">
        <f aca="false">VLOOKUP($B792,data!$A$6:$M$15000,13)</f>
        <v>67540000</v>
      </c>
      <c r="D792" s="9" t="n">
        <f aca="false">IF(B792&lt;&gt;"",MONTH(B792),0)</f>
        <v>6</v>
      </c>
      <c r="E792" s="306" t="n">
        <f aca="false">AVERAGE(C786:C792)</f>
        <v>66015857.1428571</v>
      </c>
      <c r="F792" s="306" t="n">
        <f aca="false">AVERAGE(C763:C792)</f>
        <v>60924800</v>
      </c>
    </row>
    <row r="793" customFormat="false" ht="11.25" hidden="false" customHeight="false" outlineLevel="0" collapsed="false">
      <c r="A793" s="199" t="n">
        <v>36338</v>
      </c>
      <c r="B793" s="192" t="n">
        <v>36338</v>
      </c>
      <c r="C793" s="306" t="n">
        <f aca="false">VLOOKUP($B793,data!$A$6:$M$15000,13)</f>
        <v>68317000</v>
      </c>
      <c r="D793" s="9" t="n">
        <f aca="false">IF(B793&lt;&gt;"",MONTH(B793),0)</f>
        <v>6</v>
      </c>
      <c r="E793" s="306" t="n">
        <f aca="false">AVERAGE(C787:C793)</f>
        <v>66502714.2857143</v>
      </c>
      <c r="F793" s="306" t="n">
        <f aca="false">AVERAGE(C764:C793)</f>
        <v>61412466.6666667</v>
      </c>
    </row>
    <row r="794" customFormat="false" ht="11.25" hidden="false" customHeight="false" outlineLevel="0" collapsed="false">
      <c r="A794" s="199" t="n">
        <v>36339</v>
      </c>
      <c r="B794" s="192" t="n">
        <v>36339</v>
      </c>
      <c r="C794" s="306" t="n">
        <f aca="false">VLOOKUP($B794,data!$A$6:$M$15000,13)</f>
        <v>68666000</v>
      </c>
      <c r="D794" s="9" t="n">
        <f aca="false">IF(B794&lt;&gt;"",MONTH(B794),0)</f>
        <v>6</v>
      </c>
      <c r="E794" s="306" t="n">
        <f aca="false">AVERAGE(C788:C794)</f>
        <v>66988714.2857143</v>
      </c>
      <c r="F794" s="306" t="n">
        <f aca="false">AVERAGE(C765:C794)</f>
        <v>61887200</v>
      </c>
    </row>
    <row r="795" customFormat="false" ht="11.25" hidden="false" customHeight="false" outlineLevel="0" collapsed="false">
      <c r="A795" s="199" t="n">
        <v>36340</v>
      </c>
      <c r="B795" s="192" t="n">
        <v>36340</v>
      </c>
      <c r="C795" s="306" t="n">
        <f aca="false">VLOOKUP($B795,data!$A$6:$M$15000,13)</f>
        <v>68561000</v>
      </c>
      <c r="D795" s="9" t="n">
        <f aca="false">IF(B795&lt;&gt;"",MONTH(B795),0)</f>
        <v>6</v>
      </c>
      <c r="E795" s="306" t="n">
        <f aca="false">AVERAGE(C789:C795)</f>
        <v>67429857.1428572</v>
      </c>
      <c r="F795" s="306" t="n">
        <f aca="false">AVERAGE(C766:C795)</f>
        <v>62331266.6666667</v>
      </c>
    </row>
    <row r="796" customFormat="false" ht="11.25" hidden="false" customHeight="false" outlineLevel="0" collapsed="false">
      <c r="A796" s="199" t="n">
        <v>36341</v>
      </c>
      <c r="B796" s="192" t="n">
        <v>36341</v>
      </c>
      <c r="C796" s="306" t="n">
        <f aca="false">VLOOKUP($B796,data!$A$6:$M$15000,13)</f>
        <v>68397000</v>
      </c>
      <c r="D796" s="9" t="n">
        <f aca="false">IF(B796&lt;&gt;"",MONTH(B796),0)</f>
        <v>6</v>
      </c>
      <c r="E796" s="306" t="n">
        <f aca="false">AVERAGE(C790:C796)</f>
        <v>67794714.2857143</v>
      </c>
      <c r="F796" s="306" t="n">
        <f aca="false">AVERAGE(C767:C796)</f>
        <v>62742600</v>
      </c>
    </row>
    <row r="797" customFormat="false" ht="11.25" hidden="false" customHeight="false" outlineLevel="0" collapsed="false">
      <c r="A797" s="199" t="n">
        <v>36342</v>
      </c>
      <c r="B797" s="192" t="n">
        <v>36342</v>
      </c>
      <c r="C797" s="306" t="n">
        <f aca="false">VLOOKUP($B797,data!$A$6:$M$15000,13)</f>
        <v>68588000</v>
      </c>
      <c r="D797" s="9" t="n">
        <f aca="false">IF(B797&lt;&gt;"",MONTH(B797),0)</f>
        <v>7</v>
      </c>
      <c r="E797" s="306" t="n">
        <f aca="false">AVERAGE(C791:C797)</f>
        <v>68125571.4285714</v>
      </c>
      <c r="F797" s="306" t="n">
        <f aca="false">AVERAGE(C768:C797)</f>
        <v>63141000</v>
      </c>
    </row>
    <row r="798" customFormat="false" ht="11.25" hidden="false" customHeight="false" outlineLevel="0" collapsed="false">
      <c r="A798" s="199" t="n">
        <v>36343</v>
      </c>
      <c r="B798" s="192" t="n">
        <v>36343</v>
      </c>
      <c r="C798" s="306" t="n">
        <f aca="false">VLOOKUP($B798,data!$A$6:$M$15000,13)</f>
        <v>68572000</v>
      </c>
      <c r="D798" s="9" t="n">
        <f aca="false">IF(B798&lt;&gt;"",MONTH(B798),0)</f>
        <v>7</v>
      </c>
      <c r="E798" s="306" t="n">
        <f aca="false">AVERAGE(C792:C798)</f>
        <v>68377285.7142857</v>
      </c>
      <c r="F798" s="306" t="n">
        <f aca="false">AVERAGE(C769:C798)</f>
        <v>63536933.3333333</v>
      </c>
    </row>
    <row r="799" customFormat="false" ht="11.25" hidden="false" customHeight="false" outlineLevel="0" collapsed="false">
      <c r="A799" s="199" t="n">
        <v>36344</v>
      </c>
      <c r="B799" s="192" t="n">
        <v>36344</v>
      </c>
      <c r="C799" s="306" t="n">
        <f aca="false">VLOOKUP($B799,data!$A$6:$M$15000,13)</f>
        <v>69188000</v>
      </c>
      <c r="D799" s="9" t="n">
        <f aca="false">IF(B799&lt;&gt;"",MONTH(B799),0)</f>
        <v>7</v>
      </c>
      <c r="E799" s="306" t="n">
        <f aca="false">AVERAGE(C793:C799)</f>
        <v>68612714.2857143</v>
      </c>
      <c r="F799" s="306" t="n">
        <f aca="false">AVERAGE(C770:C799)</f>
        <v>63943800</v>
      </c>
    </row>
    <row r="800" customFormat="false" ht="11.25" hidden="false" customHeight="false" outlineLevel="0" collapsed="false">
      <c r="A800" s="199" t="n">
        <v>36345</v>
      </c>
      <c r="B800" s="192" t="n">
        <v>36345</v>
      </c>
      <c r="C800" s="306" t="n">
        <f aca="false">VLOOKUP($B800,data!$A$6:$M$15000,13)</f>
        <v>69440000</v>
      </c>
      <c r="D800" s="9" t="n">
        <f aca="false">IF(B800&lt;&gt;"",MONTH(B800),0)</f>
        <v>7</v>
      </c>
      <c r="E800" s="306" t="n">
        <f aca="false">AVERAGE(C794:C800)</f>
        <v>68773142.8571429</v>
      </c>
      <c r="F800" s="306" t="n">
        <f aca="false">AVERAGE(C771:C800)</f>
        <v>64350300</v>
      </c>
    </row>
    <row r="801" customFormat="false" ht="11.25" hidden="false" customHeight="false" outlineLevel="0" collapsed="false">
      <c r="A801" s="199" t="n">
        <v>36346</v>
      </c>
      <c r="B801" s="192" t="n">
        <v>36346</v>
      </c>
      <c r="C801" s="306" t="n">
        <f aca="false">VLOOKUP($B801,data!$A$6:$M$15000,13)</f>
        <v>70355000</v>
      </c>
      <c r="D801" s="9" t="n">
        <f aca="false">IF(B801&lt;&gt;"",MONTH(B801),0)</f>
        <v>7</v>
      </c>
      <c r="E801" s="306" t="n">
        <f aca="false">AVERAGE(C795:C801)</f>
        <v>69014428.5714286</v>
      </c>
      <c r="F801" s="306" t="n">
        <f aca="false">AVERAGE(C772:C801)</f>
        <v>64766566.6666667</v>
      </c>
    </row>
    <row r="802" customFormat="false" ht="11.25" hidden="false" customHeight="false" outlineLevel="0" collapsed="false">
      <c r="A802" s="199" t="n">
        <v>36347</v>
      </c>
      <c r="B802" s="192" t="n">
        <v>36347</v>
      </c>
      <c r="C802" s="306" t="n">
        <f aca="false">VLOOKUP($B802,data!$A$6:$M$15000,13)</f>
        <v>70404000</v>
      </c>
      <c r="D802" s="9" t="n">
        <f aca="false">IF(B802&lt;&gt;"",MONTH(B802),0)</f>
        <v>7</v>
      </c>
      <c r="E802" s="306" t="n">
        <f aca="false">AVERAGE(C796:C802)</f>
        <v>69277714.2857143</v>
      </c>
      <c r="F802" s="306" t="n">
        <f aca="false">AVERAGE(C773:C802)</f>
        <v>65163400</v>
      </c>
    </row>
    <row r="803" customFormat="false" ht="11.25" hidden="false" customHeight="false" outlineLevel="0" collapsed="false">
      <c r="A803" s="199" t="n">
        <v>36348</v>
      </c>
      <c r="B803" s="192" t="n">
        <v>36348</v>
      </c>
      <c r="C803" s="306" t="n">
        <f aca="false">VLOOKUP($B803,data!$A$6:$M$15000,13)</f>
        <v>70735000</v>
      </c>
      <c r="D803" s="9" t="n">
        <f aca="false">IF(B803&lt;&gt;"",MONTH(B803),0)</f>
        <v>7</v>
      </c>
      <c r="E803" s="306" t="n">
        <f aca="false">AVERAGE(C797:C803)</f>
        <v>69611714.2857143</v>
      </c>
      <c r="F803" s="306" t="n">
        <f aca="false">AVERAGE(C774:C803)</f>
        <v>65555400</v>
      </c>
    </row>
    <row r="804" customFormat="false" ht="11.25" hidden="false" customHeight="false" outlineLevel="0" collapsed="false">
      <c r="A804" s="199" t="n">
        <v>36349</v>
      </c>
      <c r="B804" s="192" t="n">
        <v>36349</v>
      </c>
      <c r="C804" s="306" t="n">
        <f aca="false">VLOOKUP($B804,data!$A$6:$M$15000,13)</f>
        <v>71085000</v>
      </c>
      <c r="D804" s="9" t="n">
        <f aca="false">IF(B804&lt;&gt;"",MONTH(B804),0)</f>
        <v>7</v>
      </c>
      <c r="E804" s="306" t="n">
        <f aca="false">AVERAGE(C798:C804)</f>
        <v>69968428.5714286</v>
      </c>
      <c r="F804" s="306" t="n">
        <f aca="false">AVERAGE(C775:C804)</f>
        <v>65940200</v>
      </c>
    </row>
    <row r="805" customFormat="false" ht="11.25" hidden="false" customHeight="false" outlineLevel="0" collapsed="false">
      <c r="A805" s="199" t="n">
        <v>36350</v>
      </c>
      <c r="B805" s="192" t="n">
        <v>36350</v>
      </c>
      <c r="C805" s="306" t="n">
        <f aca="false">VLOOKUP($B805,data!$A$6:$M$15000,13)</f>
        <v>71351000</v>
      </c>
      <c r="D805" s="9" t="n">
        <f aca="false">IF(B805&lt;&gt;"",MONTH(B805),0)</f>
        <v>7</v>
      </c>
      <c r="E805" s="306" t="n">
        <f aca="false">AVERAGE(C799:C805)</f>
        <v>70365428.5714286</v>
      </c>
      <c r="F805" s="306" t="n">
        <f aca="false">AVERAGE(C776:C805)</f>
        <v>66320733.3333333</v>
      </c>
    </row>
    <row r="806" customFormat="false" ht="11.25" hidden="false" customHeight="false" outlineLevel="0" collapsed="false">
      <c r="A806" s="199" t="n">
        <v>36351</v>
      </c>
      <c r="B806" s="192" t="n">
        <v>36351</v>
      </c>
      <c r="C806" s="306" t="n">
        <f aca="false">VLOOKUP($B806,data!$A$6:$M$15000,13)</f>
        <v>71804000</v>
      </c>
      <c r="D806" s="9" t="n">
        <f aca="false">IF(B806&lt;&gt;"",MONTH(B806),0)</f>
        <v>7</v>
      </c>
      <c r="E806" s="306" t="n">
        <f aca="false">AVERAGE(C800:C806)</f>
        <v>70739142.8571429</v>
      </c>
      <c r="F806" s="306" t="n">
        <f aca="false">AVERAGE(C777:C806)</f>
        <v>66700400</v>
      </c>
    </row>
    <row r="807" customFormat="false" ht="11.25" hidden="false" customHeight="false" outlineLevel="0" collapsed="false">
      <c r="A807" s="199" t="n">
        <v>36352</v>
      </c>
      <c r="B807" s="192" t="n">
        <v>36352</v>
      </c>
      <c r="C807" s="306" t="n">
        <f aca="false">VLOOKUP($B807,data!$A$6:$M$15000,13)</f>
        <v>71962000</v>
      </c>
      <c r="D807" s="9" t="n">
        <f aca="false">IF(B807&lt;&gt;"",MONTH(B807),0)</f>
        <v>7</v>
      </c>
      <c r="E807" s="306" t="n">
        <f aca="false">AVERAGE(C801:C807)</f>
        <v>71099428.5714286</v>
      </c>
      <c r="F807" s="306" t="n">
        <f aca="false">AVERAGE(C778:C807)</f>
        <v>67065933.3333333</v>
      </c>
    </row>
    <row r="808" customFormat="false" ht="11.25" hidden="false" customHeight="false" outlineLevel="0" collapsed="false">
      <c r="A808" s="199" t="n">
        <v>36353</v>
      </c>
      <c r="B808" s="192" t="n">
        <v>36353</v>
      </c>
      <c r="C808" s="306" t="n">
        <f aca="false">VLOOKUP($B808,data!$A$6:$M$15000,13)</f>
        <v>71177000</v>
      </c>
      <c r="D808" s="9" t="n">
        <f aca="false">IF(B808&lt;&gt;"",MONTH(B808),0)</f>
        <v>7</v>
      </c>
      <c r="E808" s="306" t="n">
        <f aca="false">AVERAGE(C802:C808)</f>
        <v>71216857.1428572</v>
      </c>
      <c r="F808" s="306" t="n">
        <f aca="false">AVERAGE(C779:C808)</f>
        <v>67382700</v>
      </c>
    </row>
    <row r="809" customFormat="false" ht="11.25" hidden="false" customHeight="false" outlineLevel="0" collapsed="false">
      <c r="A809" s="199" t="n">
        <v>36354</v>
      </c>
      <c r="B809" s="192" t="n">
        <v>36354</v>
      </c>
      <c r="C809" s="306" t="n">
        <f aca="false">VLOOKUP($B809,data!$A$6:$M$15000,13)</f>
        <v>70923000</v>
      </c>
      <c r="D809" s="9" t="n">
        <f aca="false">IF(B809&lt;&gt;"",MONTH(B809),0)</f>
        <v>7</v>
      </c>
      <c r="E809" s="306" t="n">
        <f aca="false">AVERAGE(C803:C809)</f>
        <v>71291000</v>
      </c>
      <c r="F809" s="306" t="n">
        <f aca="false">AVERAGE(C780:C809)</f>
        <v>67669800</v>
      </c>
    </row>
    <row r="810" customFormat="false" ht="11.25" hidden="false" customHeight="false" outlineLevel="0" collapsed="false">
      <c r="A810" s="199" t="n">
        <v>36355</v>
      </c>
      <c r="B810" s="192" t="n">
        <v>36355</v>
      </c>
      <c r="C810" s="306" t="n">
        <f aca="false">VLOOKUP($B810,data!$A$6:$M$15000,13)</f>
        <v>71044000</v>
      </c>
      <c r="D810" s="9" t="n">
        <f aca="false">IF(B810&lt;&gt;"",MONTH(B810),0)</f>
        <v>7</v>
      </c>
      <c r="E810" s="306" t="n">
        <f aca="false">AVERAGE(C804:C810)</f>
        <v>71335142.8571429</v>
      </c>
      <c r="F810" s="306" t="n">
        <f aca="false">AVERAGE(C781:C810)</f>
        <v>67962300</v>
      </c>
    </row>
    <row r="811" customFormat="false" ht="11.25" hidden="false" customHeight="false" outlineLevel="0" collapsed="false">
      <c r="A811" s="199" t="n">
        <v>36356</v>
      </c>
      <c r="B811" s="192" t="n">
        <v>36356</v>
      </c>
      <c r="C811" s="306" t="n">
        <f aca="false">VLOOKUP($B811,data!$A$6:$M$15000,13)</f>
        <v>71333000</v>
      </c>
      <c r="D811" s="9" t="n">
        <f aca="false">IF(B811&lt;&gt;"",MONTH(B811),0)</f>
        <v>7</v>
      </c>
      <c r="E811" s="306" t="n">
        <f aca="false">AVERAGE(C805:C811)</f>
        <v>71370571.4285714</v>
      </c>
      <c r="F811" s="306" t="n">
        <f aca="false">AVERAGE(C782:C811)</f>
        <v>68261066.6666667</v>
      </c>
    </row>
    <row r="812" customFormat="false" ht="11.25" hidden="false" customHeight="false" outlineLevel="0" collapsed="false">
      <c r="A812" s="199" t="n">
        <v>36357</v>
      </c>
      <c r="B812" s="192" t="n">
        <v>36357</v>
      </c>
      <c r="C812" s="306" t="n">
        <f aca="false">VLOOKUP($B812,data!$A$6:$M$15000,13)</f>
        <v>71794000</v>
      </c>
      <c r="D812" s="9" t="n">
        <f aca="false">IF(B812&lt;&gt;"",MONTH(B812),0)</f>
        <v>7</v>
      </c>
      <c r="E812" s="306" t="n">
        <f aca="false">AVERAGE(C806:C812)</f>
        <v>71433857.1428572</v>
      </c>
      <c r="F812" s="306" t="n">
        <f aca="false">AVERAGE(C783:C812)</f>
        <v>68562733.3333333</v>
      </c>
    </row>
    <row r="813" customFormat="false" ht="11.25" hidden="false" customHeight="false" outlineLevel="0" collapsed="false">
      <c r="A813" s="199" t="n">
        <v>36358</v>
      </c>
      <c r="B813" s="192" t="n">
        <v>36358</v>
      </c>
      <c r="C813" s="306" t="n">
        <f aca="false">VLOOKUP($B813,data!$A$6:$M$15000,13)</f>
        <v>72171000</v>
      </c>
      <c r="D813" s="9" t="n">
        <f aca="false">IF(B813&lt;&gt;"",MONTH(B813),0)</f>
        <v>7</v>
      </c>
      <c r="E813" s="306" t="n">
        <f aca="false">AVERAGE(C807:C813)</f>
        <v>71486285.7142857</v>
      </c>
      <c r="F813" s="306" t="n">
        <f aca="false">AVERAGE(C784:C813)</f>
        <v>68862866.6666667</v>
      </c>
    </row>
    <row r="814" customFormat="false" ht="11.25" hidden="false" customHeight="false" outlineLevel="0" collapsed="false">
      <c r="A814" s="199" t="n">
        <v>36359</v>
      </c>
      <c r="B814" s="192" t="n">
        <v>36359</v>
      </c>
      <c r="C814" s="306" t="n">
        <f aca="false">VLOOKUP($B814,data!$A$6:$M$15000,13)</f>
        <v>72625000</v>
      </c>
      <c r="D814" s="9" t="n">
        <f aca="false">IF(B814&lt;&gt;"",MONTH(B814),0)</f>
        <v>7</v>
      </c>
      <c r="E814" s="306" t="n">
        <f aca="false">AVERAGE(C808:C814)</f>
        <v>71581000</v>
      </c>
      <c r="F814" s="306" t="n">
        <f aca="false">AVERAGE(C785:C814)</f>
        <v>69160666.6666667</v>
      </c>
    </row>
    <row r="815" customFormat="false" ht="11.25" hidden="false" customHeight="false" outlineLevel="0" collapsed="false">
      <c r="A815" s="199" t="n">
        <v>36360</v>
      </c>
      <c r="B815" s="192" t="n">
        <v>36360</v>
      </c>
      <c r="C815" s="306" t="n">
        <f aca="false">VLOOKUP($B815,data!$A$6:$M$15000,13)</f>
        <v>72907000</v>
      </c>
      <c r="D815" s="9" t="n">
        <f aca="false">IF(B815&lt;&gt;"",MONTH(B815),0)</f>
        <v>7</v>
      </c>
      <c r="E815" s="306" t="n">
        <f aca="false">AVERAGE(C809:C815)</f>
        <v>71828142.8571429</v>
      </c>
      <c r="F815" s="306" t="n">
        <f aca="false">AVERAGE(C786:C815)</f>
        <v>69450333.3333333</v>
      </c>
    </row>
    <row r="816" customFormat="false" ht="11.25" hidden="false" customHeight="false" outlineLevel="0" collapsed="false">
      <c r="A816" s="199" t="n">
        <v>36361</v>
      </c>
      <c r="B816" s="192" t="n">
        <v>36361</v>
      </c>
      <c r="C816" s="306" t="n">
        <f aca="false">VLOOKUP($B816,data!$A$6:$M$15000,13)</f>
        <v>73415000</v>
      </c>
      <c r="D816" s="9" t="n">
        <f aca="false">IF(B816&lt;&gt;"",MONTH(B816),0)</f>
        <v>7</v>
      </c>
      <c r="E816" s="306" t="n">
        <f aca="false">AVERAGE(C810:C816)</f>
        <v>72184142.8571429</v>
      </c>
      <c r="F816" s="306" t="n">
        <f aca="false">AVERAGE(C787:C816)</f>
        <v>69733866.6666667</v>
      </c>
    </row>
    <row r="817" customFormat="false" ht="11.25" hidden="false" customHeight="false" outlineLevel="0" collapsed="false">
      <c r="A817" s="199" t="n">
        <v>36362</v>
      </c>
      <c r="B817" s="192" t="n">
        <v>36362</v>
      </c>
      <c r="C817" s="306" t="n">
        <f aca="false">VLOOKUP($B817,data!$A$6:$M$15000,13)</f>
        <v>73838000</v>
      </c>
      <c r="D817" s="9" t="n">
        <f aca="false">IF(B817&lt;&gt;"",MONTH(B817),0)</f>
        <v>7</v>
      </c>
      <c r="E817" s="306" t="n">
        <f aca="false">AVERAGE(C811:C817)</f>
        <v>72583285.7142857</v>
      </c>
      <c r="F817" s="306" t="n">
        <f aca="false">AVERAGE(C788:C817)</f>
        <v>70019666.6666667</v>
      </c>
    </row>
    <row r="818" customFormat="false" ht="11.25" hidden="false" customHeight="false" outlineLevel="0" collapsed="false">
      <c r="A818" s="199" t="n">
        <v>36363</v>
      </c>
      <c r="B818" s="192" t="n">
        <v>36363</v>
      </c>
      <c r="C818" s="306" t="n">
        <f aca="false">VLOOKUP($B818,data!$A$6:$M$15000,13)</f>
        <v>74314000</v>
      </c>
      <c r="D818" s="9" t="n">
        <f aca="false">IF(B818&lt;&gt;"",MONTH(B818),0)</f>
        <v>7</v>
      </c>
      <c r="E818" s="306" t="n">
        <f aca="false">AVERAGE(C812:C818)</f>
        <v>73009142.8571429</v>
      </c>
      <c r="F818" s="306" t="n">
        <f aca="false">AVERAGE(C789:C818)</f>
        <v>70314366.6666667</v>
      </c>
    </row>
    <row r="819" customFormat="false" ht="11.25" hidden="false" customHeight="false" outlineLevel="0" collapsed="false">
      <c r="A819" s="199" t="n">
        <v>36364</v>
      </c>
      <c r="B819" s="192" t="n">
        <v>36364</v>
      </c>
      <c r="C819" s="306" t="n">
        <f aca="false">VLOOKUP($B819,data!$A$6:$M$15000,13)</f>
        <v>74821000</v>
      </c>
      <c r="D819" s="9" t="n">
        <f aca="false">IF(B819&lt;&gt;"",MONTH(B819),0)</f>
        <v>7</v>
      </c>
      <c r="E819" s="306" t="n">
        <f aca="false">AVERAGE(C813:C819)</f>
        <v>73441571.4285714</v>
      </c>
      <c r="F819" s="306" t="n">
        <f aca="false">AVERAGE(C790:C819)</f>
        <v>70613633.3333333</v>
      </c>
    </row>
    <row r="820" customFormat="false" ht="11.25" hidden="false" customHeight="false" outlineLevel="0" collapsed="false">
      <c r="A820" s="199" t="n">
        <v>36365</v>
      </c>
      <c r="B820" s="192" t="n">
        <v>36365</v>
      </c>
      <c r="C820" s="306" t="n">
        <f aca="false">VLOOKUP($B820,data!$A$6:$M$15000,13)</f>
        <v>75166000</v>
      </c>
      <c r="D820" s="9" t="n">
        <f aca="false">IF(B820&lt;&gt;"",MONTH(B820),0)</f>
        <v>7</v>
      </c>
      <c r="E820" s="306" t="n">
        <f aca="false">AVERAGE(C814:C820)</f>
        <v>73869428.5714286</v>
      </c>
      <c r="F820" s="306" t="n">
        <f aca="false">AVERAGE(C791:C820)</f>
        <v>70910100</v>
      </c>
    </row>
    <row r="821" customFormat="false" ht="11.25" hidden="false" customHeight="false" outlineLevel="0" collapsed="false">
      <c r="A821" s="199" t="n">
        <v>36366</v>
      </c>
      <c r="B821" s="192" t="n">
        <v>36366</v>
      </c>
      <c r="C821" s="306" t="n">
        <f aca="false">VLOOKUP($B821,data!$A$6:$M$15000,13)</f>
        <v>75563000</v>
      </c>
      <c r="D821" s="9" t="n">
        <f aca="false">IF(B821&lt;&gt;"",MONTH(B821),0)</f>
        <v>7</v>
      </c>
      <c r="E821" s="306" t="n">
        <f aca="false">AVERAGE(C815:C821)</f>
        <v>74289142.8571429</v>
      </c>
      <c r="F821" s="306" t="n">
        <f aca="false">AVERAGE(C792:C821)</f>
        <v>71201866.6666667</v>
      </c>
    </row>
    <row r="822" customFormat="false" ht="11.25" hidden="false" customHeight="false" outlineLevel="0" collapsed="false">
      <c r="A822" s="199" t="n">
        <v>36367</v>
      </c>
      <c r="B822" s="192" t="n">
        <v>36367</v>
      </c>
      <c r="C822" s="306" t="n">
        <f aca="false">VLOOKUP($B822,data!$A$6:$M$15000,13)</f>
        <v>75422000</v>
      </c>
      <c r="D822" s="9" t="n">
        <f aca="false">IF(B822&lt;&gt;"",MONTH(B822),0)</f>
        <v>7</v>
      </c>
      <c r="E822" s="306" t="n">
        <f aca="false">AVERAGE(C816:C822)</f>
        <v>74648428.5714286</v>
      </c>
      <c r="F822" s="306" t="n">
        <f aca="false">AVERAGE(C793:C822)</f>
        <v>71464600</v>
      </c>
    </row>
    <row r="823" customFormat="false" ht="11.25" hidden="false" customHeight="false" outlineLevel="0" collapsed="false">
      <c r="A823" s="199" t="n">
        <v>36368</v>
      </c>
      <c r="B823" s="192" t="n">
        <v>36368</v>
      </c>
      <c r="C823" s="306" t="n">
        <f aca="false">VLOOKUP($B823,data!$A$6:$M$15000,13)</f>
        <v>75674000</v>
      </c>
      <c r="D823" s="9" t="n">
        <f aca="false">IF(B823&lt;&gt;"",MONTH(B823),0)</f>
        <v>7</v>
      </c>
      <c r="E823" s="306" t="n">
        <f aca="false">AVERAGE(C817:C823)</f>
        <v>74971142.8571429</v>
      </c>
      <c r="F823" s="306" t="n">
        <f aca="false">AVERAGE(C794:C823)</f>
        <v>71709833.3333333</v>
      </c>
    </row>
    <row r="824" customFormat="false" ht="11.25" hidden="false" customHeight="false" outlineLevel="0" collapsed="false">
      <c r="A824" s="199" t="n">
        <v>36369</v>
      </c>
      <c r="B824" s="192" t="n">
        <v>36369</v>
      </c>
      <c r="C824" s="306" t="n">
        <f aca="false">VLOOKUP($B824,data!$A$6:$M$15000,13)</f>
        <v>75782000</v>
      </c>
      <c r="D824" s="9" t="n">
        <f aca="false">IF(B824&lt;&gt;"",MONTH(B824),0)</f>
        <v>7</v>
      </c>
      <c r="E824" s="306" t="n">
        <f aca="false">AVERAGE(C818:C824)</f>
        <v>75248857.1428572</v>
      </c>
      <c r="F824" s="306" t="n">
        <f aca="false">AVERAGE(C795:C824)</f>
        <v>71947033.3333333</v>
      </c>
    </row>
    <row r="825" customFormat="false" ht="11.25" hidden="false" customHeight="false" outlineLevel="0" collapsed="false">
      <c r="A825" s="199" t="n">
        <v>36370</v>
      </c>
      <c r="B825" s="192" t="n">
        <v>36370</v>
      </c>
      <c r="C825" s="306" t="n">
        <f aca="false">VLOOKUP($B825,data!$A$6:$M$15000,13)</f>
        <v>76086000</v>
      </c>
      <c r="D825" s="9" t="n">
        <f aca="false">IF(B825&lt;&gt;"",MONTH(B825),0)</f>
        <v>7</v>
      </c>
      <c r="E825" s="306" t="n">
        <f aca="false">AVERAGE(C819:C825)</f>
        <v>75502000</v>
      </c>
      <c r="F825" s="306" t="n">
        <f aca="false">AVERAGE(C796:C825)</f>
        <v>72197866.6666667</v>
      </c>
    </row>
    <row r="826" customFormat="false" ht="11.25" hidden="false" customHeight="false" outlineLevel="0" collapsed="false">
      <c r="A826" s="199" t="n">
        <v>36371</v>
      </c>
      <c r="B826" s="192" t="n">
        <v>36371</v>
      </c>
      <c r="C826" s="306" t="n">
        <f aca="false">VLOOKUP($B826,data!$A$6:$M$15000,13)</f>
        <v>76458000</v>
      </c>
      <c r="D826" s="9" t="n">
        <f aca="false">IF(B826&lt;&gt;"",MONTH(B826),0)</f>
        <v>7</v>
      </c>
      <c r="E826" s="306" t="n">
        <f aca="false">AVERAGE(C820:C826)</f>
        <v>75735857.1428572</v>
      </c>
      <c r="F826" s="306" t="n">
        <f aca="false">AVERAGE(C797:C826)</f>
        <v>72466566.6666667</v>
      </c>
    </row>
    <row r="827" customFormat="false" ht="11.25" hidden="false" customHeight="false" outlineLevel="0" collapsed="false">
      <c r="A827" s="199" t="n">
        <v>36372</v>
      </c>
      <c r="B827" s="192" t="n">
        <v>36372</v>
      </c>
      <c r="C827" s="306" t="n">
        <f aca="false">VLOOKUP($B827,data!$A$6:$M$15000,13)</f>
        <v>77117000</v>
      </c>
      <c r="D827" s="9" t="n">
        <f aca="false">IF(B827&lt;&gt;"",MONTH(B827),0)</f>
        <v>7</v>
      </c>
      <c r="E827" s="306" t="n">
        <f aca="false">AVERAGE(C821:C827)</f>
        <v>76014571.4285714</v>
      </c>
      <c r="F827" s="306" t="n">
        <f aca="false">AVERAGE(C798:C827)</f>
        <v>72750866.6666667</v>
      </c>
    </row>
    <row r="828" customFormat="false" ht="11.25" hidden="false" customHeight="false" outlineLevel="0" collapsed="false">
      <c r="A828" s="199" t="n">
        <v>36373</v>
      </c>
      <c r="B828" s="192" t="n">
        <v>36373</v>
      </c>
      <c r="C828" s="306" t="n">
        <f aca="false">VLOOKUP($B828,data!$A$6:$M$15000,13)</f>
        <v>77773000</v>
      </c>
      <c r="D828" s="9" t="n">
        <f aca="false">IF(B828&lt;&gt;"",MONTH(B828),0)</f>
        <v>8</v>
      </c>
      <c r="E828" s="306" t="n">
        <f aca="false">AVERAGE(C822:C828)</f>
        <v>76330285.7142857</v>
      </c>
      <c r="F828" s="306" t="n">
        <f aca="false">AVERAGE(C799:C828)</f>
        <v>73057566.6666667</v>
      </c>
    </row>
    <row r="829" customFormat="false" ht="11.25" hidden="false" customHeight="false" outlineLevel="0" collapsed="false">
      <c r="A829" s="199" t="n">
        <v>36374</v>
      </c>
      <c r="B829" s="192" t="n">
        <v>36374</v>
      </c>
      <c r="C829" s="306" t="n">
        <f aca="false">VLOOKUP($B829,data!$A$6:$M$15000,13)</f>
        <v>77744000</v>
      </c>
      <c r="D829" s="9" t="n">
        <f aca="false">IF(B829&lt;&gt;"",MONTH(B829),0)</f>
        <v>8</v>
      </c>
      <c r="E829" s="306" t="n">
        <f aca="false">AVERAGE(C823:C829)</f>
        <v>76662000</v>
      </c>
      <c r="F829" s="306" t="n">
        <f aca="false">AVERAGE(C800:C829)</f>
        <v>73342766.6666667</v>
      </c>
    </row>
    <row r="830" customFormat="false" ht="11.25" hidden="false" customHeight="false" outlineLevel="0" collapsed="false">
      <c r="A830" s="199" t="n">
        <v>36375</v>
      </c>
      <c r="B830" s="192" t="n">
        <v>36375</v>
      </c>
      <c r="C830" s="306" t="n">
        <f aca="false">VLOOKUP($B830,data!$A$6:$M$15000,13)</f>
        <v>77745000</v>
      </c>
      <c r="D830" s="9" t="n">
        <f aca="false">IF(B830&lt;&gt;"",MONTH(B830),0)</f>
        <v>8</v>
      </c>
      <c r="E830" s="306" t="n">
        <f aca="false">AVERAGE(C824:C830)</f>
        <v>76957857.1428572</v>
      </c>
      <c r="F830" s="306" t="n">
        <f aca="false">AVERAGE(C801:C830)</f>
        <v>73619600</v>
      </c>
    </row>
    <row r="831" customFormat="false" ht="11.25" hidden="false" customHeight="false" outlineLevel="0" collapsed="false">
      <c r="A831" s="199" t="n">
        <v>36376</v>
      </c>
      <c r="B831" s="192" t="n">
        <v>36376</v>
      </c>
      <c r="C831" s="306" t="n">
        <f aca="false">VLOOKUP($B831,data!$A$6:$M$15000,13)</f>
        <v>77829000</v>
      </c>
      <c r="D831" s="9" t="n">
        <f aca="false">IF(B831&lt;&gt;"",MONTH(B831),0)</f>
        <v>8</v>
      </c>
      <c r="E831" s="306" t="n">
        <f aca="false">AVERAGE(C825:C831)</f>
        <v>77250285.7142857</v>
      </c>
      <c r="F831" s="306" t="n">
        <f aca="false">AVERAGE(C802:C831)</f>
        <v>73868733.3333333</v>
      </c>
    </row>
    <row r="832" customFormat="false" ht="11.25" hidden="false" customHeight="false" outlineLevel="0" collapsed="false">
      <c r="A832" s="199" t="n">
        <v>36377</v>
      </c>
      <c r="B832" s="192" t="n">
        <v>36377</v>
      </c>
      <c r="C832" s="306" t="n">
        <f aca="false">VLOOKUP($B832,data!$A$6:$M$15000,13)</f>
        <v>78086000</v>
      </c>
      <c r="D832" s="9" t="n">
        <f aca="false">IF(B832&lt;&gt;"",MONTH(B832),0)</f>
        <v>8</v>
      </c>
      <c r="E832" s="306" t="n">
        <f aca="false">AVERAGE(C826:C832)</f>
        <v>77536000</v>
      </c>
      <c r="F832" s="306" t="n">
        <f aca="false">AVERAGE(C803:C832)</f>
        <v>74124800</v>
      </c>
    </row>
    <row r="833" customFormat="false" ht="11.25" hidden="false" customHeight="false" outlineLevel="0" collapsed="false">
      <c r="A833" s="199" t="n">
        <v>36378</v>
      </c>
      <c r="B833" s="192" t="n">
        <v>36378</v>
      </c>
      <c r="C833" s="306" t="n">
        <f aca="false">VLOOKUP($B833,data!$A$6:$M$15000,13)</f>
        <v>78564000</v>
      </c>
      <c r="D833" s="9" t="n">
        <f aca="false">IF(B833&lt;&gt;"",MONTH(B833),0)</f>
        <v>8</v>
      </c>
      <c r="E833" s="306" t="n">
        <f aca="false">AVERAGE(C827:C833)</f>
        <v>77836857.1428572</v>
      </c>
      <c r="F833" s="306" t="n">
        <f aca="false">AVERAGE(C804:C833)</f>
        <v>74385766.6666667</v>
      </c>
    </row>
    <row r="834" customFormat="false" ht="11.25" hidden="false" customHeight="false" outlineLevel="0" collapsed="false">
      <c r="A834" s="199" t="n">
        <v>36379</v>
      </c>
      <c r="B834" s="192" t="n">
        <v>36379</v>
      </c>
      <c r="C834" s="306" t="n">
        <f aca="false">VLOOKUP($B834,data!$A$6:$M$15000,13)</f>
        <v>79080000</v>
      </c>
      <c r="D834" s="9" t="n">
        <f aca="false">IF(B834&lt;&gt;"",MONTH(B834),0)</f>
        <v>8</v>
      </c>
      <c r="E834" s="306" t="n">
        <f aca="false">AVERAGE(C828:C834)</f>
        <v>78117285.7142857</v>
      </c>
      <c r="F834" s="306" t="n">
        <f aca="false">AVERAGE(C805:C834)</f>
        <v>74652266.6666667</v>
      </c>
    </row>
    <row r="835" customFormat="false" ht="11.25" hidden="false" customHeight="false" outlineLevel="0" collapsed="false">
      <c r="A835" s="199" t="n">
        <v>36380</v>
      </c>
      <c r="B835" s="192" t="n">
        <v>36380</v>
      </c>
      <c r="C835" s="306" t="n">
        <f aca="false">VLOOKUP($B835,data!$A$6:$M$15000,13)</f>
        <v>79689000</v>
      </c>
      <c r="D835" s="9" t="n">
        <f aca="false">IF(B835&lt;&gt;"",MONTH(B835),0)</f>
        <v>8</v>
      </c>
      <c r="E835" s="306" t="n">
        <f aca="false">AVERAGE(C829:C835)</f>
        <v>78391000</v>
      </c>
      <c r="F835" s="306" t="n">
        <f aca="false">AVERAGE(C806:C835)</f>
        <v>74930200</v>
      </c>
    </row>
    <row r="836" customFormat="false" ht="11.25" hidden="false" customHeight="false" outlineLevel="0" collapsed="false">
      <c r="A836" s="199" t="n">
        <v>36381</v>
      </c>
      <c r="B836" s="192" t="n">
        <v>36381</v>
      </c>
      <c r="C836" s="306" t="n">
        <f aca="false">VLOOKUP($B836,data!$A$6:$M$15000,13)</f>
        <v>79846000</v>
      </c>
      <c r="D836" s="9" t="n">
        <f aca="false">IF(B836&lt;&gt;"",MONTH(B836),0)</f>
        <v>8</v>
      </c>
      <c r="E836" s="306" t="n">
        <f aca="false">AVERAGE(C830:C836)</f>
        <v>78691285.7142857</v>
      </c>
      <c r="F836" s="306" t="n">
        <f aca="false">AVERAGE(C807:C836)</f>
        <v>75198266.6666667</v>
      </c>
    </row>
    <row r="837" customFormat="false" ht="11.25" hidden="false" customHeight="false" outlineLevel="0" collapsed="false">
      <c r="A837" s="199" t="n">
        <v>36382</v>
      </c>
      <c r="B837" s="192" t="n">
        <v>36382</v>
      </c>
      <c r="C837" s="306" t="n">
        <f aca="false">VLOOKUP($B837,data!$A$6:$M$15000,13)</f>
        <v>80215000</v>
      </c>
      <c r="D837" s="9" t="n">
        <f aca="false">IF(B837&lt;&gt;"",MONTH(B837),0)</f>
        <v>8</v>
      </c>
      <c r="E837" s="306" t="n">
        <f aca="false">AVERAGE(C831:C837)</f>
        <v>79044142.8571429</v>
      </c>
      <c r="F837" s="306" t="n">
        <f aca="false">AVERAGE(C808:C837)</f>
        <v>75473366.6666667</v>
      </c>
    </row>
    <row r="838" customFormat="false" ht="11.25" hidden="false" customHeight="false" outlineLevel="0" collapsed="false">
      <c r="A838" s="199" t="n">
        <v>36383</v>
      </c>
      <c r="B838" s="192" t="n">
        <v>36383</v>
      </c>
      <c r="C838" s="306" t="n">
        <f aca="false">VLOOKUP($B838,data!$A$6:$M$15000,13)</f>
        <v>80565000</v>
      </c>
      <c r="D838" s="9" t="n">
        <f aca="false">IF(B838&lt;&gt;"",MONTH(B838),0)</f>
        <v>8</v>
      </c>
      <c r="E838" s="306" t="n">
        <f aca="false">AVERAGE(C832:C838)</f>
        <v>79435000</v>
      </c>
      <c r="F838" s="306" t="n">
        <f aca="false">AVERAGE(C809:C838)</f>
        <v>75786300</v>
      </c>
    </row>
    <row r="839" customFormat="false" ht="11.25" hidden="false" customHeight="false" outlineLevel="0" collapsed="false">
      <c r="A839" s="199" t="n">
        <v>36384</v>
      </c>
      <c r="B839" s="192" t="n">
        <v>36384</v>
      </c>
      <c r="C839" s="306" t="n">
        <f aca="false">VLOOKUP($B839,data!$A$6:$M$15000,13)</f>
        <v>80803000</v>
      </c>
      <c r="D839" s="9" t="n">
        <f aca="false">IF(B839&lt;&gt;"",MONTH(B839),0)</f>
        <v>8</v>
      </c>
      <c r="E839" s="306" t="n">
        <f aca="false">AVERAGE(C833:C839)</f>
        <v>79823142.8571429</v>
      </c>
      <c r="F839" s="306" t="n">
        <f aca="false">AVERAGE(C810:C839)</f>
        <v>76115633.3333333</v>
      </c>
    </row>
    <row r="840" customFormat="false" ht="11.25" hidden="false" customHeight="false" outlineLevel="0" collapsed="false">
      <c r="A840" s="199" t="n">
        <v>36385</v>
      </c>
      <c r="B840" s="192" t="n">
        <v>36385</v>
      </c>
      <c r="C840" s="306" t="n">
        <f aca="false">VLOOKUP($B840,data!$A$6:$M$15000,13)</f>
        <v>81068000</v>
      </c>
      <c r="D840" s="9" t="n">
        <f aca="false">IF(B840&lt;&gt;"",MONTH(B840),0)</f>
        <v>8</v>
      </c>
      <c r="E840" s="306" t="n">
        <f aca="false">AVERAGE(C834:C840)</f>
        <v>80180857.1428572</v>
      </c>
      <c r="F840" s="306" t="n">
        <f aca="false">AVERAGE(C811:C840)</f>
        <v>76449766.6666667</v>
      </c>
    </row>
    <row r="841" customFormat="false" ht="11.25" hidden="false" customHeight="false" outlineLevel="0" collapsed="false">
      <c r="A841" s="199" t="n">
        <v>36386</v>
      </c>
      <c r="B841" s="192" t="n">
        <v>36386</v>
      </c>
      <c r="C841" s="306" t="n">
        <f aca="false">VLOOKUP($B841,data!$A$6:$M$15000,13)</f>
        <v>81590000</v>
      </c>
      <c r="D841" s="9" t="n">
        <f aca="false">IF(B841&lt;&gt;"",MONTH(B841),0)</f>
        <v>8</v>
      </c>
      <c r="E841" s="306" t="n">
        <f aca="false">AVERAGE(C835:C841)</f>
        <v>80539428.5714286</v>
      </c>
      <c r="F841" s="306" t="n">
        <f aca="false">AVERAGE(C812:C841)</f>
        <v>76791666.6666667</v>
      </c>
    </row>
    <row r="842" customFormat="false" ht="11.25" hidden="false" customHeight="false" outlineLevel="0" collapsed="false">
      <c r="A842" s="199" t="n">
        <v>36387</v>
      </c>
      <c r="B842" s="192" t="n">
        <v>36387</v>
      </c>
      <c r="C842" s="306" t="n">
        <f aca="false">VLOOKUP($B842,data!$A$6:$M$15000,13)</f>
        <v>82157000</v>
      </c>
      <c r="D842" s="9" t="n">
        <f aca="false">IF(B842&lt;&gt;"",MONTH(B842),0)</f>
        <v>8</v>
      </c>
      <c r="E842" s="306" t="n">
        <f aca="false">AVERAGE(C836:C842)</f>
        <v>80892000</v>
      </c>
      <c r="F842" s="306" t="n">
        <f aca="false">AVERAGE(C813:C842)</f>
        <v>77137100</v>
      </c>
    </row>
    <row r="843" customFormat="false" ht="11.25" hidden="false" customHeight="false" outlineLevel="0" collapsed="false">
      <c r="A843" s="199" t="n">
        <v>36388</v>
      </c>
      <c r="B843" s="192" t="n">
        <v>36388</v>
      </c>
      <c r="C843" s="306" t="n">
        <f aca="false">VLOOKUP($B843,data!$A$6:$M$15000,13)</f>
        <v>82283000</v>
      </c>
      <c r="D843" s="9" t="n">
        <f aca="false">IF(B843&lt;&gt;"",MONTH(B843),0)</f>
        <v>8</v>
      </c>
      <c r="E843" s="306" t="n">
        <f aca="false">AVERAGE(C837:C843)</f>
        <v>81240142.8571429</v>
      </c>
      <c r="F843" s="306" t="n">
        <f aca="false">AVERAGE(C814:C843)</f>
        <v>77474166.6666667</v>
      </c>
    </row>
    <row r="844" customFormat="false" ht="11.25" hidden="false" customHeight="false" outlineLevel="0" collapsed="false">
      <c r="A844" s="199" t="n">
        <v>36389</v>
      </c>
      <c r="B844" s="192" t="n">
        <v>36389</v>
      </c>
      <c r="C844" s="306" t="n">
        <f aca="false">VLOOKUP($B844,data!$A$6:$M$15000,13)</f>
        <v>82305000</v>
      </c>
      <c r="D844" s="9" t="n">
        <f aca="false">IF(B844&lt;&gt;"",MONTH(B844),0)</f>
        <v>8</v>
      </c>
      <c r="E844" s="306" t="n">
        <f aca="false">AVERAGE(C838:C844)</f>
        <v>81538714.2857143</v>
      </c>
      <c r="F844" s="306" t="n">
        <f aca="false">AVERAGE(C815:C844)</f>
        <v>77796833.3333333</v>
      </c>
    </row>
    <row r="845" customFormat="false" ht="11.25" hidden="false" customHeight="false" outlineLevel="0" collapsed="false">
      <c r="A845" s="199" t="n">
        <v>36390</v>
      </c>
      <c r="B845" s="192" t="n">
        <v>36390</v>
      </c>
      <c r="C845" s="306" t="n">
        <f aca="false">VLOOKUP($B845,data!$A$6:$M$15000,13)</f>
        <v>82242000</v>
      </c>
      <c r="D845" s="9" t="n">
        <f aca="false">IF(B845&lt;&gt;"",MONTH(B845),0)</f>
        <v>8</v>
      </c>
      <c r="E845" s="306" t="n">
        <f aca="false">AVERAGE(C839:C845)</f>
        <v>81778285.7142857</v>
      </c>
      <c r="F845" s="306" t="n">
        <f aca="false">AVERAGE(C816:C845)</f>
        <v>78108000</v>
      </c>
    </row>
    <row r="846" customFormat="false" ht="11.25" hidden="false" customHeight="false" outlineLevel="0" collapsed="false">
      <c r="A846" s="199" t="n">
        <v>36391</v>
      </c>
      <c r="B846" s="192" t="n">
        <v>36391</v>
      </c>
      <c r="C846" s="306" t="n">
        <f aca="false">VLOOKUP($B846,data!$A$6:$M$15000,13)</f>
        <v>82054000</v>
      </c>
      <c r="D846" s="9" t="n">
        <f aca="false">IF(B846&lt;&gt;"",MONTH(B846),0)</f>
        <v>8</v>
      </c>
      <c r="E846" s="306" t="n">
        <f aca="false">AVERAGE(C840:C846)</f>
        <v>81957000</v>
      </c>
      <c r="F846" s="306" t="n">
        <f aca="false">AVERAGE(C817:C846)</f>
        <v>78395966.6666667</v>
      </c>
    </row>
    <row r="847" customFormat="false" ht="11.25" hidden="false" customHeight="false" outlineLevel="0" collapsed="false">
      <c r="A847" s="199" t="n">
        <v>36392</v>
      </c>
      <c r="B847" s="192" t="n">
        <v>36392</v>
      </c>
      <c r="C847" s="306" t="n">
        <f aca="false">VLOOKUP($B847,data!$A$6:$M$15000,13)</f>
        <v>82023000</v>
      </c>
      <c r="D847" s="9" t="n">
        <f aca="false">IF(B847&lt;&gt;"",MONTH(B847),0)</f>
        <v>8</v>
      </c>
      <c r="E847" s="306" t="n">
        <f aca="false">AVERAGE(C841:C847)</f>
        <v>82093428.5714286</v>
      </c>
      <c r="F847" s="306" t="n">
        <f aca="false">AVERAGE(C818:C847)</f>
        <v>78668800</v>
      </c>
    </row>
    <row r="848" customFormat="false" ht="11.25" hidden="false" customHeight="false" outlineLevel="0" collapsed="false">
      <c r="A848" s="199" t="n">
        <v>36393</v>
      </c>
      <c r="B848" s="192" t="n">
        <v>36393</v>
      </c>
      <c r="C848" s="306" t="n">
        <f aca="false">VLOOKUP($B848,data!$A$6:$M$15000,13)</f>
        <v>82273000</v>
      </c>
      <c r="D848" s="9" t="n">
        <f aca="false">IF(B848&lt;&gt;"",MONTH(B848),0)</f>
        <v>8</v>
      </c>
      <c r="E848" s="306" t="n">
        <f aca="false">AVERAGE(C842:C848)</f>
        <v>82191000</v>
      </c>
      <c r="F848" s="306" t="n">
        <f aca="false">AVERAGE(C819:C848)</f>
        <v>78934100</v>
      </c>
    </row>
    <row r="849" customFormat="false" ht="11.25" hidden="false" customHeight="false" outlineLevel="0" collapsed="false">
      <c r="A849" s="199" t="n">
        <v>36394</v>
      </c>
      <c r="B849" s="192" t="n">
        <v>36394</v>
      </c>
      <c r="C849" s="306" t="n">
        <f aca="false">VLOOKUP($B849,data!$A$6:$M$15000,13)</f>
        <v>82467000</v>
      </c>
      <c r="D849" s="9" t="n">
        <f aca="false">IF(B849&lt;&gt;"",MONTH(B849),0)</f>
        <v>8</v>
      </c>
      <c r="E849" s="306" t="n">
        <f aca="false">AVERAGE(C843:C849)</f>
        <v>82235285.7142857</v>
      </c>
      <c r="F849" s="306" t="n">
        <f aca="false">AVERAGE(C820:C849)</f>
        <v>79188966.6666667</v>
      </c>
    </row>
    <row r="850" customFormat="false" ht="11.25" hidden="false" customHeight="false" outlineLevel="0" collapsed="false">
      <c r="A850" s="199" t="n">
        <v>36395</v>
      </c>
      <c r="B850" s="192" t="n">
        <v>36395</v>
      </c>
      <c r="C850" s="306" t="n">
        <f aca="false">VLOOKUP($B850,data!$A$6:$M$15000,13)</f>
        <v>81604000</v>
      </c>
      <c r="D850" s="9" t="n">
        <f aca="false">IF(B850&lt;&gt;"",MONTH(B850),0)</f>
        <v>8</v>
      </c>
      <c r="E850" s="306" t="n">
        <f aca="false">AVERAGE(C844:C850)</f>
        <v>82138285.7142857</v>
      </c>
      <c r="F850" s="306" t="n">
        <f aca="false">AVERAGE(C821:C850)</f>
        <v>79403566.6666667</v>
      </c>
    </row>
    <row r="851" customFormat="false" ht="11.25" hidden="false" customHeight="false" outlineLevel="0" collapsed="false">
      <c r="A851" s="199" t="n">
        <v>36396</v>
      </c>
      <c r="B851" s="192" t="n">
        <v>36396</v>
      </c>
      <c r="C851" s="306" t="n">
        <f aca="false">VLOOKUP($B851,data!$A$6:$M$15000,13)</f>
        <v>81230000</v>
      </c>
      <c r="D851" s="9" t="n">
        <f aca="false">IF(B851&lt;&gt;"",MONTH(B851),0)</f>
        <v>8</v>
      </c>
      <c r="E851" s="306" t="n">
        <f aca="false">AVERAGE(C845:C851)</f>
        <v>81984714.2857143</v>
      </c>
      <c r="F851" s="306" t="n">
        <f aca="false">AVERAGE(C822:C851)</f>
        <v>79592466.6666667</v>
      </c>
    </row>
    <row r="852" customFormat="false" ht="11.25" hidden="false" customHeight="false" outlineLevel="0" collapsed="false">
      <c r="A852" s="199" t="n">
        <v>36397</v>
      </c>
      <c r="B852" s="192" t="n">
        <v>36397</v>
      </c>
      <c r="C852" s="306" t="n">
        <f aca="false">VLOOKUP($B852,data!$A$6:$M$15000,13)</f>
        <v>80177000</v>
      </c>
      <c r="D852" s="9" t="n">
        <f aca="false">IF(B852&lt;&gt;"",MONTH(B852),0)</f>
        <v>8</v>
      </c>
      <c r="E852" s="306" t="n">
        <f aca="false">AVERAGE(C846:C852)</f>
        <v>81689714.2857143</v>
      </c>
      <c r="F852" s="306" t="n">
        <f aca="false">AVERAGE(C823:C852)</f>
        <v>79750966.6666667</v>
      </c>
    </row>
    <row r="853" customFormat="false" ht="11.25" hidden="false" customHeight="false" outlineLevel="0" collapsed="false">
      <c r="A853" s="199" t="n">
        <v>36398</v>
      </c>
      <c r="B853" s="192" t="n">
        <v>36398</v>
      </c>
      <c r="C853" s="306" t="n">
        <f aca="false">VLOOKUP($B853,data!$A$6:$M$15000,13)</f>
        <v>78995000</v>
      </c>
      <c r="D853" s="9" t="n">
        <f aca="false">IF(B853&lt;&gt;"",MONTH(B853),0)</f>
        <v>8</v>
      </c>
      <c r="E853" s="306" t="n">
        <f aca="false">AVERAGE(C847:C853)</f>
        <v>81252714.2857143</v>
      </c>
      <c r="F853" s="306" t="n">
        <f aca="false">AVERAGE(C824:C853)</f>
        <v>79861666.6666667</v>
      </c>
    </row>
    <row r="854" customFormat="false" ht="11.25" hidden="false" customHeight="false" outlineLevel="0" collapsed="false">
      <c r="A854" s="199" t="n">
        <v>36399</v>
      </c>
      <c r="B854" s="192" t="n">
        <v>36399</v>
      </c>
      <c r="C854" s="306" t="n">
        <f aca="false">VLOOKUP($B854,data!$A$6:$M$15000,13)</f>
        <v>78239000</v>
      </c>
      <c r="D854" s="9" t="n">
        <f aca="false">IF(B854&lt;&gt;"",MONTH(B854),0)</f>
        <v>8</v>
      </c>
      <c r="E854" s="306" t="n">
        <f aca="false">AVERAGE(C848:C854)</f>
        <v>80712142.8571429</v>
      </c>
      <c r="F854" s="306" t="n">
        <f aca="false">AVERAGE(C825:C854)</f>
        <v>79943566.6666667</v>
      </c>
    </row>
    <row r="855" customFormat="false" ht="11.25" hidden="false" customHeight="false" outlineLevel="0" collapsed="false">
      <c r="A855" s="199" t="n">
        <v>36400</v>
      </c>
      <c r="B855" s="192" t="n">
        <v>36400</v>
      </c>
      <c r="C855" s="306" t="n">
        <f aca="false">VLOOKUP($B855,data!$A$6:$M$15000,13)</f>
        <v>78126000</v>
      </c>
      <c r="D855" s="9" t="n">
        <f aca="false">IF(B855&lt;&gt;"",MONTH(B855),0)</f>
        <v>8</v>
      </c>
      <c r="E855" s="306" t="n">
        <f aca="false">AVERAGE(C849:C855)</f>
        <v>80119714.2857143</v>
      </c>
      <c r="F855" s="306" t="n">
        <f aca="false">AVERAGE(C826:C855)</f>
        <v>80011566.6666667</v>
      </c>
    </row>
    <row r="856" customFormat="false" ht="11.25" hidden="false" customHeight="false" outlineLevel="0" collapsed="false">
      <c r="A856" s="199" t="n">
        <v>36401</v>
      </c>
      <c r="B856" s="192" t="n">
        <v>36401</v>
      </c>
      <c r="C856" s="306" t="n">
        <f aca="false">VLOOKUP($B856,data!$A$6:$M$15000,13)</f>
        <v>78383000</v>
      </c>
      <c r="D856" s="9" t="n">
        <f aca="false">IF(B856&lt;&gt;"",MONTH(B856),0)</f>
        <v>8</v>
      </c>
      <c r="E856" s="306" t="n">
        <f aca="false">AVERAGE(C850:C856)</f>
        <v>79536285.7142857</v>
      </c>
      <c r="F856" s="306" t="n">
        <f aca="false">AVERAGE(C827:C856)</f>
        <v>80075733.3333333</v>
      </c>
    </row>
    <row r="857" customFormat="false" ht="11.25" hidden="false" customHeight="false" outlineLevel="0" collapsed="false">
      <c r="A857" s="199" t="n">
        <v>36402</v>
      </c>
      <c r="B857" s="192" t="n">
        <v>36402</v>
      </c>
      <c r="C857" s="306" t="n">
        <f aca="false">VLOOKUP($B857,data!$A$6:$M$15000,13)</f>
        <v>77991000</v>
      </c>
      <c r="D857" s="9" t="n">
        <f aca="false">IF(B857&lt;&gt;"",MONTH(B857),0)</f>
        <v>8</v>
      </c>
      <c r="E857" s="306" t="n">
        <f aca="false">AVERAGE(C851:C857)</f>
        <v>79020142.8571429</v>
      </c>
      <c r="F857" s="306" t="n">
        <f aca="false">AVERAGE(C828:C857)</f>
        <v>80104866.6666667</v>
      </c>
    </row>
    <row r="858" customFormat="false" ht="11.25" hidden="false" customHeight="false" outlineLevel="0" collapsed="false">
      <c r="A858" s="199" t="n">
        <v>36403</v>
      </c>
      <c r="B858" s="192" t="n">
        <v>36403</v>
      </c>
      <c r="C858" s="306" t="n">
        <f aca="false">VLOOKUP($B858,data!$A$6:$M$15000,13)</f>
        <v>78044000</v>
      </c>
      <c r="D858" s="9" t="n">
        <f aca="false">IF(B858&lt;&gt;"",MONTH(B858),0)</f>
        <v>8</v>
      </c>
      <c r="E858" s="306" t="n">
        <f aca="false">AVERAGE(C852:C858)</f>
        <v>78565000</v>
      </c>
      <c r="F858" s="306" t="n">
        <f aca="false">AVERAGE(C829:C858)</f>
        <v>80113900</v>
      </c>
    </row>
    <row r="859" customFormat="false" ht="11.25" hidden="false" customHeight="false" outlineLevel="0" collapsed="false">
      <c r="A859" s="199" t="n">
        <v>36404</v>
      </c>
      <c r="B859" s="192" t="n">
        <v>36404</v>
      </c>
      <c r="C859" s="306" t="n">
        <f aca="false">VLOOKUP($B859,data!$A$6:$M$15000,13)</f>
        <v>78359000</v>
      </c>
      <c r="D859" s="9" t="n">
        <f aca="false">IF(B859&lt;&gt;"",MONTH(B859),0)</f>
        <v>9</v>
      </c>
      <c r="E859" s="306" t="n">
        <f aca="false">AVERAGE(C853:C859)</f>
        <v>78305285.7142857</v>
      </c>
      <c r="F859" s="306" t="n">
        <f aca="false">AVERAGE(C830:C859)</f>
        <v>80134400</v>
      </c>
    </row>
    <row r="860" customFormat="false" ht="11.25" hidden="false" customHeight="false" outlineLevel="0" collapsed="false">
      <c r="A860" s="199" t="n">
        <v>36405</v>
      </c>
      <c r="B860" s="192" t="n">
        <v>36405</v>
      </c>
      <c r="C860" s="306" t="n">
        <f aca="false">VLOOKUP($B860,data!$A$6:$M$15000,13)</f>
        <v>78934000</v>
      </c>
      <c r="D860" s="9" t="n">
        <f aca="false">IF(B860&lt;&gt;"",MONTH(B860),0)</f>
        <v>9</v>
      </c>
      <c r="E860" s="306" t="n">
        <f aca="false">AVERAGE(C854:C860)</f>
        <v>78296571.4285714</v>
      </c>
      <c r="F860" s="306" t="n">
        <f aca="false">AVERAGE(C831:C860)</f>
        <v>80174033.3333333</v>
      </c>
    </row>
    <row r="861" customFormat="false" ht="11.25" hidden="false" customHeight="false" outlineLevel="0" collapsed="false">
      <c r="A861" s="199" t="n">
        <v>36406</v>
      </c>
      <c r="B861" s="192" t="n">
        <v>36406</v>
      </c>
      <c r="C861" s="306" t="n">
        <f aca="false">VLOOKUP($B861,data!$A$6:$M$15000,13)</f>
        <v>79318000</v>
      </c>
      <c r="D861" s="9" t="n">
        <f aca="false">IF(B861&lt;&gt;"",MONTH(B861),0)</f>
        <v>9</v>
      </c>
      <c r="E861" s="306" t="n">
        <f aca="false">AVERAGE(C855:C861)</f>
        <v>78450714.2857143</v>
      </c>
      <c r="F861" s="306" t="n">
        <f aca="false">AVERAGE(C832:C861)</f>
        <v>80223666.6666667</v>
      </c>
    </row>
    <row r="862" customFormat="false" ht="11.25" hidden="false" customHeight="false" outlineLevel="0" collapsed="false">
      <c r="A862" s="199" t="n">
        <v>36407</v>
      </c>
      <c r="B862" s="192" t="n">
        <v>36407</v>
      </c>
      <c r="C862" s="306" t="n">
        <f aca="false">VLOOKUP($B862,data!$A$6:$M$15000,13)</f>
        <v>79879000</v>
      </c>
      <c r="D862" s="9" t="n">
        <f aca="false">IF(B862&lt;&gt;"",MONTH(B862),0)</f>
        <v>9</v>
      </c>
      <c r="E862" s="306" t="n">
        <f aca="false">AVERAGE(C856:C862)</f>
        <v>78701142.8571429</v>
      </c>
      <c r="F862" s="306" t="n">
        <f aca="false">AVERAGE(C833:C862)</f>
        <v>80283433.3333333</v>
      </c>
    </row>
    <row r="863" customFormat="false" ht="11.25" hidden="false" customHeight="false" outlineLevel="0" collapsed="false">
      <c r="A863" s="199" t="n">
        <v>36408</v>
      </c>
      <c r="B863" s="192" t="n">
        <v>36408</v>
      </c>
      <c r="C863" s="306" t="n">
        <f aca="false">VLOOKUP($B863,data!$A$6:$M$15000,13)</f>
        <v>80385000</v>
      </c>
      <c r="D863" s="9" t="n">
        <f aca="false">IF(B863&lt;&gt;"",MONTH(B863),0)</f>
        <v>9</v>
      </c>
      <c r="E863" s="306" t="n">
        <f aca="false">AVERAGE(C857:C863)</f>
        <v>78987142.8571429</v>
      </c>
      <c r="F863" s="306" t="n">
        <f aca="false">AVERAGE(C834:C863)</f>
        <v>80344133.3333333</v>
      </c>
    </row>
    <row r="864" customFormat="false" ht="11.25" hidden="false" customHeight="false" outlineLevel="0" collapsed="false">
      <c r="A864" s="199" t="n">
        <v>36409</v>
      </c>
      <c r="B864" s="192" t="n">
        <v>36409</v>
      </c>
      <c r="C864" s="306" t="n">
        <f aca="false">VLOOKUP($B864,data!$A$6:$M$15000,13)</f>
        <v>80649000</v>
      </c>
      <c r="D864" s="9" t="n">
        <f aca="false">IF(B864&lt;&gt;"",MONTH(B864),0)</f>
        <v>9</v>
      </c>
      <c r="E864" s="306" t="n">
        <f aca="false">AVERAGE(C858:C864)</f>
        <v>79366857.1428572</v>
      </c>
      <c r="F864" s="306" t="n">
        <f aca="false">AVERAGE(C835:C864)</f>
        <v>80396433.3333333</v>
      </c>
    </row>
    <row r="865" customFormat="false" ht="11.25" hidden="false" customHeight="false" outlineLevel="0" collapsed="false">
      <c r="A865" s="199" t="n">
        <v>36410</v>
      </c>
      <c r="B865" s="192" t="n">
        <v>36410</v>
      </c>
      <c r="C865" s="306" t="n">
        <f aca="false">VLOOKUP($B865,data!$A$6:$M$15000,13)</f>
        <v>80959000</v>
      </c>
      <c r="D865" s="9" t="n">
        <f aca="false">IF(B865&lt;&gt;"",MONTH(B865),0)</f>
        <v>9</v>
      </c>
      <c r="E865" s="306" t="n">
        <f aca="false">AVERAGE(C859:C865)</f>
        <v>79783285.7142857</v>
      </c>
      <c r="F865" s="306" t="n">
        <f aca="false">AVERAGE(C836:C865)</f>
        <v>80438766.6666667</v>
      </c>
    </row>
    <row r="866" customFormat="false" ht="11.25" hidden="false" customHeight="false" outlineLevel="0" collapsed="false">
      <c r="A866" s="199" t="n">
        <v>36411</v>
      </c>
      <c r="B866" s="192" t="n">
        <v>36411</v>
      </c>
      <c r="C866" s="306" t="n">
        <f aca="false">VLOOKUP($B866,data!$A$6:$M$15000,13)</f>
        <v>81019000</v>
      </c>
      <c r="D866" s="9" t="n">
        <f aca="false">IF(B866&lt;&gt;"",MONTH(B866),0)</f>
        <v>9</v>
      </c>
      <c r="E866" s="306" t="n">
        <f aca="false">AVERAGE(C860:C866)</f>
        <v>80163285.7142857</v>
      </c>
      <c r="F866" s="306" t="n">
        <f aca="false">AVERAGE(C837:C866)</f>
        <v>80477866.6666667</v>
      </c>
    </row>
    <row r="867" customFormat="false" ht="11.25" hidden="false" customHeight="false" outlineLevel="0" collapsed="false">
      <c r="A867" s="199" t="n">
        <v>36412</v>
      </c>
      <c r="B867" s="192" t="n">
        <v>36412</v>
      </c>
      <c r="C867" s="306" t="n">
        <f aca="false">VLOOKUP($B867,data!$A$6:$M$15000,13)</f>
        <v>81190000</v>
      </c>
      <c r="D867" s="9" t="n">
        <f aca="false">IF(B867&lt;&gt;"",MONTH(B867),0)</f>
        <v>9</v>
      </c>
      <c r="E867" s="306" t="n">
        <f aca="false">AVERAGE(C861:C867)</f>
        <v>80485571.4285714</v>
      </c>
      <c r="F867" s="306" t="n">
        <f aca="false">AVERAGE(C838:C867)</f>
        <v>80510366.6666667</v>
      </c>
    </row>
    <row r="868" customFormat="false" ht="11.25" hidden="false" customHeight="false" outlineLevel="0" collapsed="false">
      <c r="A868" s="199" t="n">
        <v>36413</v>
      </c>
      <c r="B868" s="192" t="n">
        <v>36413</v>
      </c>
      <c r="C868" s="306" t="n">
        <f aca="false">VLOOKUP($B868,data!$A$6:$M$15000,13)</f>
        <v>81329000</v>
      </c>
      <c r="D868" s="9" t="n">
        <f aca="false">IF(B868&lt;&gt;"",MONTH(B868),0)</f>
        <v>9</v>
      </c>
      <c r="E868" s="306" t="n">
        <f aca="false">AVERAGE(C862:C868)</f>
        <v>80772857.1428572</v>
      </c>
      <c r="F868" s="306" t="n">
        <f aca="false">AVERAGE(C839:C868)</f>
        <v>80535833.3333333</v>
      </c>
    </row>
    <row r="869" customFormat="false" ht="11.25" hidden="false" customHeight="false" outlineLevel="0" collapsed="false">
      <c r="A869" s="199" t="n">
        <v>36414</v>
      </c>
      <c r="B869" s="192" t="n">
        <v>36414</v>
      </c>
      <c r="C869" s="306" t="n">
        <f aca="false">VLOOKUP($B869,data!$A$6:$M$15000,13)</f>
        <v>81817000</v>
      </c>
      <c r="D869" s="9" t="n">
        <f aca="false">IF(B869&lt;&gt;"",MONTH(B869),0)</f>
        <v>9</v>
      </c>
      <c r="E869" s="306" t="n">
        <f aca="false">AVERAGE(C863:C869)</f>
        <v>81049714.2857143</v>
      </c>
      <c r="F869" s="306" t="n">
        <f aca="false">AVERAGE(C840:C869)</f>
        <v>80569633.3333333</v>
      </c>
    </row>
    <row r="870" customFormat="false" ht="11.25" hidden="false" customHeight="false" outlineLevel="0" collapsed="false">
      <c r="A870" s="199" t="n">
        <v>36415</v>
      </c>
      <c r="B870" s="192" t="n">
        <v>36415</v>
      </c>
      <c r="C870" s="306" t="n">
        <f aca="false">VLOOKUP($B870,data!$A$6:$M$15000,13)</f>
        <v>82121000</v>
      </c>
      <c r="D870" s="9" t="n">
        <f aca="false">IF(B870&lt;&gt;"",MONTH(B870),0)</f>
        <v>9</v>
      </c>
      <c r="E870" s="306" t="n">
        <f aca="false">AVERAGE(C864:C870)</f>
        <v>81297714.2857143</v>
      </c>
      <c r="F870" s="306" t="n">
        <f aca="false">AVERAGE(C841:C870)</f>
        <v>80604733.3333333</v>
      </c>
    </row>
    <row r="871" customFormat="false" ht="11.25" hidden="false" customHeight="false" outlineLevel="0" collapsed="false">
      <c r="A871" s="199" t="n">
        <v>36416</v>
      </c>
      <c r="B871" s="192" t="n">
        <v>36416</v>
      </c>
      <c r="C871" s="306" t="n">
        <f aca="false">VLOOKUP($B871,data!$A$6:$M$15000,13)</f>
        <v>82397000</v>
      </c>
      <c r="D871" s="9" t="n">
        <f aca="false">IF(B871&lt;&gt;"",MONTH(B871),0)</f>
        <v>9</v>
      </c>
      <c r="E871" s="306" t="n">
        <f aca="false">AVERAGE(C865:C871)</f>
        <v>81547428.5714286</v>
      </c>
      <c r="F871" s="306" t="n">
        <f aca="false">AVERAGE(C842:C871)</f>
        <v>80631633.3333333</v>
      </c>
    </row>
    <row r="872" customFormat="false" ht="11.25" hidden="false" customHeight="false" outlineLevel="0" collapsed="false">
      <c r="A872" s="199" t="n">
        <v>36417</v>
      </c>
      <c r="B872" s="192" t="n">
        <v>36417</v>
      </c>
      <c r="C872" s="306" t="n">
        <f aca="false">VLOOKUP($B872,data!$A$6:$M$15000,13)</f>
        <v>82336000</v>
      </c>
      <c r="D872" s="9" t="n">
        <f aca="false">IF(B872&lt;&gt;"",MONTH(B872),0)</f>
        <v>9</v>
      </c>
      <c r="E872" s="306" t="n">
        <f aca="false">AVERAGE(C866:C872)</f>
        <v>81744142.8571429</v>
      </c>
      <c r="F872" s="306" t="n">
        <f aca="false">AVERAGE(C843:C872)</f>
        <v>80637600</v>
      </c>
    </row>
    <row r="873" customFormat="false" ht="11.25" hidden="false" customHeight="false" outlineLevel="0" collapsed="false">
      <c r="A873" s="199" t="n">
        <v>36418</v>
      </c>
      <c r="B873" s="192" t="n">
        <v>36418</v>
      </c>
      <c r="C873" s="306" t="n">
        <f aca="false">VLOOKUP($B873,data!$A$6:$M$15000,13)</f>
        <v>82641000</v>
      </c>
      <c r="D873" s="9" t="n">
        <f aca="false">IF(B873&lt;&gt;"",MONTH(B873),0)</f>
        <v>9</v>
      </c>
      <c r="E873" s="306" t="n">
        <f aca="false">AVERAGE(C867:C873)</f>
        <v>81975857.1428572</v>
      </c>
      <c r="F873" s="306" t="n">
        <f aca="false">AVERAGE(C844:C873)</f>
        <v>80649533.3333333</v>
      </c>
    </row>
    <row r="874" customFormat="false" ht="11.25" hidden="false" customHeight="false" outlineLevel="0" collapsed="false">
      <c r="A874" s="199" t="n">
        <v>36419</v>
      </c>
      <c r="B874" s="192" t="n">
        <v>36419</v>
      </c>
      <c r="C874" s="306" t="n">
        <f aca="false">VLOOKUP($B874,data!$A$6:$M$15000,13)</f>
        <v>83053000</v>
      </c>
      <c r="D874" s="9" t="n">
        <f aca="false">IF(B874&lt;&gt;"",MONTH(B874),0)</f>
        <v>9</v>
      </c>
      <c r="E874" s="306" t="n">
        <f aca="false">AVERAGE(C868:C874)</f>
        <v>82242000</v>
      </c>
      <c r="F874" s="306" t="n">
        <f aca="false">AVERAGE(C845:C874)</f>
        <v>80674466.6666667</v>
      </c>
    </row>
    <row r="875" customFormat="false" ht="11.25" hidden="false" customHeight="false" outlineLevel="0" collapsed="false">
      <c r="A875" s="199" t="n">
        <v>36420</v>
      </c>
      <c r="B875" s="192" t="n">
        <v>36420</v>
      </c>
      <c r="C875" s="306" t="n">
        <f aca="false">VLOOKUP($B875,data!$A$6:$M$15000,13)</f>
        <v>83526000</v>
      </c>
      <c r="D875" s="9" t="n">
        <f aca="false">IF(B875&lt;&gt;"",MONTH(B875),0)</f>
        <v>9</v>
      </c>
      <c r="E875" s="306" t="n">
        <f aca="false">AVERAGE(C869:C875)</f>
        <v>82555857.1428572</v>
      </c>
      <c r="F875" s="306" t="n">
        <f aca="false">AVERAGE(C846:C875)</f>
        <v>80717266.6666667</v>
      </c>
    </row>
    <row r="876" customFormat="false" ht="11.25" hidden="false" customHeight="false" outlineLevel="0" collapsed="false">
      <c r="A876" s="199" t="n">
        <v>36421</v>
      </c>
      <c r="B876" s="192" t="n">
        <v>36421</v>
      </c>
      <c r="C876" s="306" t="n">
        <f aca="false">VLOOKUP($B876,data!$A$6:$M$15000,13)</f>
        <v>83995000</v>
      </c>
      <c r="D876" s="9" t="n">
        <f aca="false">IF(B876&lt;&gt;"",MONTH(B876),0)</f>
        <v>9</v>
      </c>
      <c r="E876" s="306" t="n">
        <f aca="false">AVERAGE(C870:C876)</f>
        <v>82867000</v>
      </c>
      <c r="F876" s="306" t="n">
        <f aca="false">AVERAGE(C847:C876)</f>
        <v>80781966.6666667</v>
      </c>
    </row>
    <row r="877" customFormat="false" ht="11.25" hidden="false" customHeight="false" outlineLevel="0" collapsed="false">
      <c r="A877" s="199" t="n">
        <v>36422</v>
      </c>
      <c r="B877" s="192" t="n">
        <v>36422</v>
      </c>
      <c r="C877" s="306" t="n">
        <f aca="false">VLOOKUP($B877,data!$A$6:$M$15000,13)</f>
        <v>84324000</v>
      </c>
      <c r="D877" s="9" t="n">
        <f aca="false">IF(B877&lt;&gt;"",MONTH(B877),0)</f>
        <v>9</v>
      </c>
      <c r="E877" s="306" t="n">
        <f aca="false">AVERAGE(C871:C877)</f>
        <v>83181714.2857143</v>
      </c>
      <c r="F877" s="306" t="n">
        <f aca="false">AVERAGE(C848:C877)</f>
        <v>80858666.6666667</v>
      </c>
    </row>
    <row r="878" customFormat="false" ht="11.25" hidden="false" customHeight="false" outlineLevel="0" collapsed="false">
      <c r="A878" s="199" t="n">
        <v>36423</v>
      </c>
      <c r="B878" s="192" t="n">
        <v>36423</v>
      </c>
      <c r="C878" s="306" t="n">
        <f aca="false">VLOOKUP($B878,data!$A$6:$M$15000,13)</f>
        <v>84440000</v>
      </c>
      <c r="D878" s="9" t="n">
        <f aca="false">IF(B878&lt;&gt;"",MONTH(B878),0)</f>
        <v>9</v>
      </c>
      <c r="E878" s="306" t="n">
        <f aca="false">AVERAGE(C872:C878)</f>
        <v>83473571.4285714</v>
      </c>
      <c r="F878" s="306" t="n">
        <f aca="false">AVERAGE(C849:C878)</f>
        <v>80930900</v>
      </c>
    </row>
    <row r="879" customFormat="false" ht="11.25" hidden="false" customHeight="false" outlineLevel="0" collapsed="false">
      <c r="A879" s="199" t="n">
        <v>36424</v>
      </c>
      <c r="B879" s="192" t="n">
        <v>36424</v>
      </c>
      <c r="C879" s="306" t="n">
        <f aca="false">VLOOKUP($B879,data!$A$6:$M$15000,13)</f>
        <v>84764000</v>
      </c>
      <c r="D879" s="9" t="n">
        <f aca="false">IF(B879&lt;&gt;"",MONTH(B879),0)</f>
        <v>9</v>
      </c>
      <c r="E879" s="306" t="n">
        <f aca="false">AVERAGE(C873:C879)</f>
        <v>83820428.5714286</v>
      </c>
      <c r="F879" s="306" t="n">
        <f aca="false">AVERAGE(C850:C879)</f>
        <v>81007466.6666667</v>
      </c>
    </row>
    <row r="880" customFormat="false" ht="11.25" hidden="false" customHeight="false" outlineLevel="0" collapsed="false">
      <c r="A880" s="199" t="n">
        <v>36425</v>
      </c>
      <c r="B880" s="192" t="n">
        <v>36425</v>
      </c>
      <c r="C880" s="306" t="n">
        <f aca="false">VLOOKUP($B880,data!$A$6:$M$15000,13)</f>
        <v>84960000</v>
      </c>
      <c r="D880" s="9" t="n">
        <f aca="false">IF(B880&lt;&gt;"",MONTH(B880),0)</f>
        <v>9</v>
      </c>
      <c r="E880" s="306" t="n">
        <f aca="false">AVERAGE(C874:C880)</f>
        <v>84151714.2857143</v>
      </c>
      <c r="F880" s="306" t="n">
        <f aca="false">AVERAGE(C851:C880)</f>
        <v>81119333.3333333</v>
      </c>
    </row>
    <row r="881" customFormat="false" ht="11.25" hidden="false" customHeight="false" outlineLevel="0" collapsed="false">
      <c r="A881" s="199" t="n">
        <v>36426</v>
      </c>
      <c r="B881" s="192" t="n">
        <v>36426</v>
      </c>
      <c r="C881" s="306" t="n">
        <f aca="false">VLOOKUP($B881,data!$A$6:$M$15000,13)</f>
        <v>85156000</v>
      </c>
      <c r="D881" s="9" t="n">
        <f aca="false">IF(B881&lt;&gt;"",MONTH(B881),0)</f>
        <v>9</v>
      </c>
      <c r="E881" s="306" t="n">
        <f aca="false">AVERAGE(C875:C881)</f>
        <v>84452142.8571429</v>
      </c>
      <c r="F881" s="306" t="n">
        <f aca="false">AVERAGE(C852:C881)</f>
        <v>81250200</v>
      </c>
    </row>
    <row r="882" customFormat="false" ht="11.25" hidden="false" customHeight="false" outlineLevel="0" collapsed="false">
      <c r="A882" s="199" t="n">
        <v>36427</v>
      </c>
      <c r="B882" s="192" t="n">
        <v>36427</v>
      </c>
      <c r="C882" s="306" t="n">
        <f aca="false">VLOOKUP($B882,data!$A$6:$M$15000,13)</f>
        <v>85409000</v>
      </c>
      <c r="D882" s="9" t="n">
        <f aca="false">IF(B882&lt;&gt;"",MONTH(B882),0)</f>
        <v>9</v>
      </c>
      <c r="E882" s="306" t="n">
        <f aca="false">AVERAGE(C876:C882)</f>
        <v>84721142.8571429</v>
      </c>
      <c r="F882" s="306" t="n">
        <f aca="false">AVERAGE(C853:C882)</f>
        <v>81424600</v>
      </c>
    </row>
    <row r="883" customFormat="false" ht="11.25" hidden="false" customHeight="false" outlineLevel="0" collapsed="false">
      <c r="A883" s="199" t="n">
        <v>36428</v>
      </c>
      <c r="B883" s="192" t="n">
        <v>36428</v>
      </c>
      <c r="C883" s="306" t="n">
        <f aca="false">VLOOKUP($B883,data!$A$6:$M$15000,13)</f>
        <v>85918000</v>
      </c>
      <c r="D883" s="9" t="n">
        <f aca="false">IF(B883&lt;&gt;"",MONTH(B883),0)</f>
        <v>9</v>
      </c>
      <c r="E883" s="306" t="n">
        <f aca="false">AVERAGE(C877:C883)</f>
        <v>84995857.1428572</v>
      </c>
      <c r="F883" s="306" t="n">
        <f aca="false">AVERAGE(C854:C883)</f>
        <v>81655366.6666667</v>
      </c>
    </row>
    <row r="884" customFormat="false" ht="11.25" hidden="false" customHeight="false" outlineLevel="0" collapsed="false">
      <c r="A884" s="199" t="n">
        <v>36429</v>
      </c>
      <c r="B884" s="192" t="n">
        <v>36429</v>
      </c>
      <c r="C884" s="306" t="n">
        <f aca="false">VLOOKUP($B884,data!$A$6:$M$15000,13)</f>
        <v>86555000</v>
      </c>
      <c r="D884" s="9" t="n">
        <f aca="false">IF(B884&lt;&gt;"",MONTH(B884),0)</f>
        <v>9</v>
      </c>
      <c r="E884" s="306" t="n">
        <f aca="false">AVERAGE(C878:C884)</f>
        <v>85314571.4285714</v>
      </c>
      <c r="F884" s="306" t="n">
        <f aca="false">AVERAGE(C855:C884)</f>
        <v>81932566.6666667</v>
      </c>
    </row>
    <row r="885" customFormat="false" ht="11.25" hidden="false" customHeight="false" outlineLevel="0" collapsed="false">
      <c r="A885" s="199" t="n">
        <v>36430</v>
      </c>
      <c r="B885" s="192" t="n">
        <v>36430</v>
      </c>
      <c r="C885" s="306" t="n">
        <f aca="false">VLOOKUP($B885,data!$A$6:$M$15000,13)</f>
        <v>86558000</v>
      </c>
      <c r="D885" s="9" t="n">
        <f aca="false">IF(B885&lt;&gt;"",MONTH(B885),0)</f>
        <v>9</v>
      </c>
      <c r="E885" s="306" t="n">
        <f aca="false">AVERAGE(C879:C885)</f>
        <v>85617142.8571429</v>
      </c>
      <c r="F885" s="306" t="n">
        <f aca="false">AVERAGE(C856:C885)</f>
        <v>82213633.3333333</v>
      </c>
    </row>
    <row r="886" customFormat="false" ht="11.25" hidden="false" customHeight="false" outlineLevel="0" collapsed="false">
      <c r="A886" s="199" t="n">
        <v>36431</v>
      </c>
      <c r="B886" s="192" t="n">
        <v>36431</v>
      </c>
      <c r="C886" s="306" t="n">
        <f aca="false">VLOOKUP($B886,data!$A$6:$M$15000,13)</f>
        <v>86563000</v>
      </c>
      <c r="D886" s="9" t="n">
        <f aca="false">IF(B886&lt;&gt;"",MONTH(B886),0)</f>
        <v>9</v>
      </c>
      <c r="E886" s="306" t="n">
        <f aca="false">AVERAGE(C880:C886)</f>
        <v>85874142.8571429</v>
      </c>
      <c r="F886" s="306" t="n">
        <f aca="false">AVERAGE(C857:C886)</f>
        <v>82486300</v>
      </c>
    </row>
    <row r="887" customFormat="false" ht="11.25" hidden="false" customHeight="false" outlineLevel="0" collapsed="false">
      <c r="A887" s="199" t="n">
        <v>36432</v>
      </c>
      <c r="B887" s="192" t="n">
        <v>36432</v>
      </c>
      <c r="C887" s="306" t="n">
        <f aca="false">VLOOKUP($B887,data!$A$6:$M$15000,13)</f>
        <v>86659000</v>
      </c>
      <c r="D887" s="9" t="n">
        <f aca="false">IF(B887&lt;&gt;"",MONTH(B887),0)</f>
        <v>9</v>
      </c>
      <c r="E887" s="306" t="n">
        <f aca="false">AVERAGE(C881:C887)</f>
        <v>86116857.1428572</v>
      </c>
      <c r="F887" s="306" t="n">
        <f aca="false">AVERAGE(C858:C887)</f>
        <v>82775233.3333333</v>
      </c>
    </row>
    <row r="888" customFormat="false" ht="11.25" hidden="false" customHeight="false" outlineLevel="0" collapsed="false">
      <c r="A888" s="199" t="n">
        <v>36433</v>
      </c>
      <c r="B888" s="192" t="n">
        <v>36433</v>
      </c>
      <c r="C888" s="306" t="n">
        <f aca="false">VLOOKUP($B888,data!$A$6:$M$15000,13)</f>
        <v>86618000</v>
      </c>
      <c r="D888" s="9" t="n">
        <f aca="false">IF(B888&lt;&gt;"",MONTH(B888),0)</f>
        <v>9</v>
      </c>
      <c r="E888" s="306" t="n">
        <f aca="false">AVERAGE(C882:C888)</f>
        <v>86325714.2857143</v>
      </c>
      <c r="F888" s="306" t="n">
        <f aca="false">AVERAGE(C859:C888)</f>
        <v>83061033.3333333</v>
      </c>
    </row>
    <row r="889" customFormat="false" ht="11.25" hidden="false" customHeight="false" outlineLevel="0" collapsed="false">
      <c r="A889" s="199" t="n">
        <v>36434</v>
      </c>
      <c r="B889" s="192" t="n">
        <v>36434</v>
      </c>
      <c r="C889" s="306" t="n">
        <f aca="false">VLOOKUP($B889,data!$A$6:$M$15000,13)</f>
        <v>86737000</v>
      </c>
      <c r="D889" s="9" t="n">
        <f aca="false">IF(B889&lt;&gt;"",MONTH(B889),0)</f>
        <v>10</v>
      </c>
      <c r="E889" s="306" t="n">
        <f aca="false">AVERAGE(C883:C889)</f>
        <v>86515428.5714286</v>
      </c>
      <c r="F889" s="306" t="n">
        <f aca="false">AVERAGE(C860:C889)</f>
        <v>83340300</v>
      </c>
    </row>
    <row r="890" customFormat="false" ht="11.25" hidden="false" customHeight="false" outlineLevel="0" collapsed="false">
      <c r="A890" s="199" t="n">
        <v>36435</v>
      </c>
      <c r="B890" s="192" t="n">
        <v>36435</v>
      </c>
      <c r="C890" s="306" t="n">
        <f aca="false">VLOOKUP($B890,data!$A$6:$M$15000,13)</f>
        <v>87284000</v>
      </c>
      <c r="D890" s="9" t="n">
        <f aca="false">IF(B890&lt;&gt;"",MONTH(B890),0)</f>
        <v>10</v>
      </c>
      <c r="E890" s="306" t="n">
        <f aca="false">AVERAGE(C884:C890)</f>
        <v>86710571.4285714</v>
      </c>
      <c r="F890" s="306" t="n">
        <f aca="false">AVERAGE(C861:C890)</f>
        <v>83618633.3333333</v>
      </c>
    </row>
    <row r="891" customFormat="false" ht="11.25" hidden="false" customHeight="false" outlineLevel="0" collapsed="false">
      <c r="A891" s="199" t="n">
        <v>36436</v>
      </c>
      <c r="B891" s="192" t="n">
        <v>36436</v>
      </c>
      <c r="C891" s="306" t="n">
        <f aca="false">VLOOKUP($B891,data!$A$6:$M$15000,13)</f>
        <v>87825000</v>
      </c>
      <c r="D891" s="9" t="n">
        <f aca="false">IF(B891&lt;&gt;"",MONTH(B891),0)</f>
        <v>10</v>
      </c>
      <c r="E891" s="306" t="n">
        <f aca="false">AVERAGE(C885:C891)</f>
        <v>86892000</v>
      </c>
      <c r="F891" s="306" t="n">
        <f aca="false">AVERAGE(C862:C891)</f>
        <v>83902200</v>
      </c>
    </row>
    <row r="892" customFormat="false" ht="11.25" hidden="false" customHeight="false" outlineLevel="0" collapsed="false">
      <c r="A892" s="199" t="n">
        <v>36437</v>
      </c>
      <c r="B892" s="192" t="n">
        <v>36437</v>
      </c>
      <c r="C892" s="306" t="n">
        <f aca="false">VLOOKUP($B892,data!$A$6:$M$15000,13)</f>
        <v>87912000</v>
      </c>
      <c r="D892" s="9" t="n">
        <f aca="false">IF(B892&lt;&gt;"",MONTH(B892),0)</f>
        <v>10</v>
      </c>
      <c r="E892" s="306" t="n">
        <f aca="false">AVERAGE(C886:C892)</f>
        <v>87085428.5714286</v>
      </c>
      <c r="F892" s="306" t="n">
        <f aca="false">AVERAGE(C863:C892)</f>
        <v>84169966.6666667</v>
      </c>
    </row>
    <row r="893" customFormat="false" ht="11.25" hidden="false" customHeight="false" outlineLevel="0" collapsed="false">
      <c r="A893" s="199" t="n">
        <v>36438</v>
      </c>
      <c r="B893" s="192" t="n">
        <v>36438</v>
      </c>
      <c r="C893" s="306" t="n">
        <f aca="false">VLOOKUP($B893,data!$A$6:$M$15000,13)</f>
        <v>87798000</v>
      </c>
      <c r="D893" s="9" t="n">
        <f aca="false">IF(B893&lt;&gt;"",MONTH(B893),0)</f>
        <v>10</v>
      </c>
      <c r="E893" s="306" t="n">
        <f aca="false">AVERAGE(C887:C893)</f>
        <v>87261857.1428572</v>
      </c>
      <c r="F893" s="306" t="n">
        <f aca="false">AVERAGE(C864:C893)</f>
        <v>84417066.6666667</v>
      </c>
    </row>
    <row r="894" customFormat="false" ht="11.25" hidden="false" customHeight="false" outlineLevel="0" collapsed="false">
      <c r="A894" s="199" t="n">
        <v>36439</v>
      </c>
      <c r="B894" s="192" t="n">
        <v>36439</v>
      </c>
      <c r="C894" s="306" t="n">
        <f aca="false">VLOOKUP($B894,data!$A$6:$M$15000,13)</f>
        <v>87567000</v>
      </c>
      <c r="D894" s="9" t="n">
        <f aca="false">IF(B894&lt;&gt;"",MONTH(B894),0)</f>
        <v>10</v>
      </c>
      <c r="E894" s="306" t="n">
        <f aca="false">AVERAGE(C888:C894)</f>
        <v>87391571.4285714</v>
      </c>
      <c r="F894" s="306" t="n">
        <f aca="false">AVERAGE(C865:C894)</f>
        <v>84647666.6666667</v>
      </c>
    </row>
    <row r="895" customFormat="false" ht="11.25" hidden="false" customHeight="false" outlineLevel="0" collapsed="false">
      <c r="A895" s="199" t="n">
        <v>36440</v>
      </c>
      <c r="B895" s="192" t="n">
        <v>36440</v>
      </c>
      <c r="C895" s="306" t="n">
        <f aca="false">VLOOKUP($B895,data!$A$6:$M$15000,13)</f>
        <v>87412000</v>
      </c>
      <c r="D895" s="9" t="n">
        <f aca="false">IF(B895&lt;&gt;"",MONTH(B895),0)</f>
        <v>10</v>
      </c>
      <c r="E895" s="306" t="n">
        <f aca="false">AVERAGE(C889:C895)</f>
        <v>87505000</v>
      </c>
      <c r="F895" s="306" t="n">
        <f aca="false">AVERAGE(C866:C895)</f>
        <v>84862766.6666667</v>
      </c>
    </row>
    <row r="896" customFormat="false" ht="11.25" hidden="false" customHeight="false" outlineLevel="0" collapsed="false">
      <c r="A896" s="199" t="n">
        <v>36441</v>
      </c>
      <c r="B896" s="192" t="n">
        <v>36441</v>
      </c>
      <c r="C896" s="306" t="n">
        <f aca="false">VLOOKUP($B896,data!$A$6:$M$15000,13)</f>
        <v>87287000</v>
      </c>
      <c r="D896" s="9" t="n">
        <f aca="false">IF(B896&lt;&gt;"",MONTH(B896),0)</f>
        <v>10</v>
      </c>
      <c r="E896" s="306" t="n">
        <f aca="false">AVERAGE(C890:C896)</f>
        <v>87583571.4285714</v>
      </c>
      <c r="F896" s="306" t="n">
        <f aca="false">AVERAGE(C867:C896)</f>
        <v>85071700</v>
      </c>
    </row>
    <row r="897" customFormat="false" ht="11.25" hidden="false" customHeight="false" outlineLevel="0" collapsed="false">
      <c r="A897" s="199" t="n">
        <v>36442</v>
      </c>
      <c r="B897" s="192" t="n">
        <v>36442</v>
      </c>
      <c r="C897" s="306" t="n">
        <f aca="false">VLOOKUP($B897,data!$A$6:$M$15000,13)</f>
        <v>87789000</v>
      </c>
      <c r="D897" s="9" t="n">
        <f aca="false">IF(B897&lt;&gt;"",MONTH(B897),0)</f>
        <v>10</v>
      </c>
      <c r="E897" s="306" t="n">
        <f aca="false">AVERAGE(C891:C897)</f>
        <v>87655714.2857143</v>
      </c>
      <c r="F897" s="306" t="n">
        <f aca="false">AVERAGE(C868:C897)</f>
        <v>85291666.6666667</v>
      </c>
    </row>
    <row r="898" customFormat="false" ht="11.25" hidden="false" customHeight="false" outlineLevel="0" collapsed="false">
      <c r="A898" s="199" t="n">
        <v>36443</v>
      </c>
      <c r="B898" s="192" t="n">
        <v>36443</v>
      </c>
      <c r="C898" s="306" t="n">
        <f aca="false">VLOOKUP($B898,data!$A$6:$M$15000,13)</f>
        <v>88239000</v>
      </c>
      <c r="D898" s="9" t="n">
        <f aca="false">IF(B898&lt;&gt;"",MONTH(B898),0)</f>
        <v>10</v>
      </c>
      <c r="E898" s="306" t="n">
        <f aca="false">AVERAGE(C892:C898)</f>
        <v>87714857.1428572</v>
      </c>
      <c r="F898" s="306" t="n">
        <f aca="false">AVERAGE(C869:C898)</f>
        <v>85522000</v>
      </c>
    </row>
    <row r="899" customFormat="false" ht="11.25" hidden="false" customHeight="false" outlineLevel="0" collapsed="false">
      <c r="A899" s="199" t="n">
        <v>36444</v>
      </c>
      <c r="B899" s="192" t="n">
        <v>36444</v>
      </c>
      <c r="C899" s="306" t="n">
        <f aca="false">VLOOKUP($B899,data!$A$6:$M$15000,13)</f>
        <v>88073000</v>
      </c>
      <c r="D899" s="9" t="n">
        <f aca="false">IF(B899&lt;&gt;"",MONTH(B899),0)</f>
        <v>10</v>
      </c>
      <c r="E899" s="306" t="n">
        <f aca="false">AVERAGE(C893:C899)</f>
        <v>87737857.1428572</v>
      </c>
      <c r="F899" s="306" t="n">
        <f aca="false">AVERAGE(C870:C899)</f>
        <v>85730533.3333333</v>
      </c>
    </row>
    <row r="900" customFormat="false" ht="11.25" hidden="false" customHeight="false" outlineLevel="0" collapsed="false">
      <c r="A900" s="199" t="n">
        <v>36445</v>
      </c>
      <c r="B900" s="192" t="n">
        <v>36445</v>
      </c>
      <c r="C900" s="306" t="n">
        <f aca="false">VLOOKUP($B900,data!$A$6:$M$15000,13)</f>
        <v>87619000</v>
      </c>
      <c r="D900" s="9" t="n">
        <f aca="false">IF(B900&lt;&gt;"",MONTH(B900),0)</f>
        <v>10</v>
      </c>
      <c r="E900" s="306" t="n">
        <f aca="false">AVERAGE(C894:C900)</f>
        <v>87712285.7142857</v>
      </c>
      <c r="F900" s="306" t="n">
        <f aca="false">AVERAGE(C871:C900)</f>
        <v>85913800</v>
      </c>
    </row>
    <row r="901" customFormat="false" ht="11.25" hidden="false" customHeight="false" outlineLevel="0" collapsed="false">
      <c r="A901" s="199" t="n">
        <v>36446</v>
      </c>
      <c r="B901" s="192" t="n">
        <v>36446</v>
      </c>
      <c r="C901" s="306" t="n">
        <f aca="false">VLOOKUP($B901,data!$A$6:$M$15000,13)</f>
        <v>87144000</v>
      </c>
      <c r="D901" s="9" t="n">
        <f aca="false">IF(B901&lt;&gt;"",MONTH(B901),0)</f>
        <v>10</v>
      </c>
      <c r="E901" s="306" t="n">
        <f aca="false">AVERAGE(C895:C901)</f>
        <v>87651857.1428572</v>
      </c>
      <c r="F901" s="306" t="n">
        <f aca="false">AVERAGE(C872:C901)</f>
        <v>86072033.3333333</v>
      </c>
    </row>
    <row r="902" customFormat="false" ht="11.25" hidden="false" customHeight="false" outlineLevel="0" collapsed="false">
      <c r="A902" s="199" t="n">
        <v>36447</v>
      </c>
      <c r="B902" s="192" t="n">
        <v>36447</v>
      </c>
      <c r="C902" s="306" t="n">
        <f aca="false">VLOOKUP($B902,data!$A$6:$M$15000,13)</f>
        <v>86804000</v>
      </c>
      <c r="D902" s="9" t="n">
        <f aca="false">IF(B902&lt;&gt;"",MONTH(B902),0)</f>
        <v>10</v>
      </c>
      <c r="E902" s="306" t="n">
        <f aca="false">AVERAGE(C896:C902)</f>
        <v>87565000</v>
      </c>
      <c r="F902" s="306" t="n">
        <f aca="false">AVERAGE(C873:C902)</f>
        <v>86220966.6666667</v>
      </c>
    </row>
    <row r="903" customFormat="false" ht="11.25" hidden="false" customHeight="false" outlineLevel="0" collapsed="false">
      <c r="A903" s="199" t="n">
        <v>36448</v>
      </c>
      <c r="B903" s="192" t="n">
        <v>36448</v>
      </c>
      <c r="C903" s="306" t="n">
        <f aca="false">VLOOKUP($B903,data!$A$6:$M$15000,13)</f>
        <v>86702000</v>
      </c>
      <c r="D903" s="9" t="n">
        <f aca="false">IF(B903&lt;&gt;"",MONTH(B903),0)</f>
        <v>10</v>
      </c>
      <c r="E903" s="306" t="n">
        <f aca="false">AVERAGE(C897:C903)</f>
        <v>87481428.5714286</v>
      </c>
      <c r="F903" s="306" t="n">
        <f aca="false">AVERAGE(C874:C903)</f>
        <v>86356333.3333333</v>
      </c>
    </row>
    <row r="904" customFormat="false" ht="11.25" hidden="false" customHeight="false" outlineLevel="0" collapsed="false">
      <c r="A904" s="199" t="n">
        <v>36449</v>
      </c>
      <c r="B904" s="192" t="n">
        <v>36449</v>
      </c>
      <c r="C904" s="306" t="n">
        <f aca="false">VLOOKUP($B904,data!$A$6:$M$15000,13)</f>
        <v>86856000</v>
      </c>
      <c r="D904" s="9" t="n">
        <f aca="false">IF(B904&lt;&gt;"",MONTH(B904),0)</f>
        <v>10</v>
      </c>
      <c r="E904" s="306" t="n">
        <f aca="false">AVERAGE(C898:C904)</f>
        <v>87348142.8571429</v>
      </c>
      <c r="F904" s="306" t="n">
        <f aca="false">AVERAGE(C875:C904)</f>
        <v>86483100</v>
      </c>
    </row>
    <row r="905" customFormat="false" ht="11.25" hidden="false" customHeight="false" outlineLevel="0" collapsed="false">
      <c r="A905" s="199" t="n">
        <v>36450</v>
      </c>
      <c r="B905" s="192" t="n">
        <v>36450</v>
      </c>
      <c r="C905" s="306" t="n">
        <f aca="false">VLOOKUP($B905,data!$A$6:$M$15000,13)</f>
        <v>87445000</v>
      </c>
      <c r="D905" s="9" t="n">
        <f aca="false">IF(B905&lt;&gt;"",MONTH(B905),0)</f>
        <v>10</v>
      </c>
      <c r="E905" s="306" t="n">
        <f aca="false">AVERAGE(C899:C905)</f>
        <v>87234714.2857143</v>
      </c>
      <c r="F905" s="306" t="n">
        <f aca="false">AVERAGE(C876:C905)</f>
        <v>86613733.3333333</v>
      </c>
    </row>
    <row r="906" customFormat="false" ht="11.25" hidden="false" customHeight="false" outlineLevel="0" collapsed="false">
      <c r="A906" s="199" t="n">
        <v>36451</v>
      </c>
      <c r="B906" s="192" t="n">
        <v>36451</v>
      </c>
      <c r="C906" s="306" t="n">
        <f aca="false">VLOOKUP($B906,data!$A$6:$M$15000,13)</f>
        <v>87481000</v>
      </c>
      <c r="D906" s="9" t="n">
        <f aca="false">IF(B906&lt;&gt;"",MONTH(B906),0)</f>
        <v>10</v>
      </c>
      <c r="E906" s="306" t="n">
        <f aca="false">AVERAGE(C900:C906)</f>
        <v>87150142.8571429</v>
      </c>
      <c r="F906" s="306" t="n">
        <f aca="false">AVERAGE(C877:C906)</f>
        <v>86729933.3333333</v>
      </c>
    </row>
    <row r="907" customFormat="false" ht="11.25" hidden="false" customHeight="false" outlineLevel="0" collapsed="false">
      <c r="A907" s="199" t="n">
        <v>36452</v>
      </c>
      <c r="B907" s="192" t="n">
        <v>36452</v>
      </c>
      <c r="C907" s="306" t="n">
        <f aca="false">VLOOKUP($B907,data!$A$6:$M$15000,13)</f>
        <v>87519000</v>
      </c>
      <c r="D907" s="9" t="n">
        <f aca="false">IF(B907&lt;&gt;"",MONTH(B907),0)</f>
        <v>10</v>
      </c>
      <c r="E907" s="306" t="n">
        <f aca="false">AVERAGE(C901:C907)</f>
        <v>87135857.1428572</v>
      </c>
      <c r="F907" s="306" t="n">
        <f aca="false">AVERAGE(C878:C907)</f>
        <v>86836433.3333333</v>
      </c>
    </row>
    <row r="908" customFormat="false" ht="11.25" hidden="false" customHeight="false" outlineLevel="0" collapsed="false">
      <c r="A908" s="199" t="n">
        <v>36453</v>
      </c>
      <c r="B908" s="192" t="n">
        <v>36453</v>
      </c>
      <c r="C908" s="306" t="n">
        <f aca="false">VLOOKUP($B908,data!$A$6:$M$15000,13)</f>
        <v>87466000</v>
      </c>
      <c r="D908" s="9" t="n">
        <f aca="false">IF(B908&lt;&gt;"",MONTH(B908),0)</f>
        <v>10</v>
      </c>
      <c r="E908" s="306" t="n">
        <f aca="false">AVERAGE(C902:C908)</f>
        <v>87181857.1428572</v>
      </c>
      <c r="F908" s="306" t="n">
        <f aca="false">AVERAGE(C879:C908)</f>
        <v>86937300</v>
      </c>
    </row>
    <row r="909" customFormat="false" ht="11.25" hidden="false" customHeight="false" outlineLevel="0" collapsed="false">
      <c r="A909" s="199" t="n">
        <v>36454</v>
      </c>
      <c r="B909" s="192" t="n">
        <v>36454</v>
      </c>
      <c r="C909" s="306" t="n">
        <f aca="false">VLOOKUP($B909,data!$A$6:$M$15000,13)</f>
        <v>87326000</v>
      </c>
      <c r="D909" s="9" t="n">
        <f aca="false">IF(B909&lt;&gt;"",MONTH(B909),0)</f>
        <v>10</v>
      </c>
      <c r="E909" s="306" t="n">
        <f aca="false">AVERAGE(C903:C909)</f>
        <v>87256428.5714286</v>
      </c>
      <c r="F909" s="306" t="n">
        <f aca="false">AVERAGE(C880:C909)</f>
        <v>87022700</v>
      </c>
    </row>
    <row r="910" customFormat="false" ht="11.25" hidden="false" customHeight="false" outlineLevel="0" collapsed="false">
      <c r="A910" s="199" t="n">
        <v>36455</v>
      </c>
      <c r="B910" s="192" t="n">
        <v>36455</v>
      </c>
      <c r="C910" s="306" t="n">
        <f aca="false">VLOOKUP($B910,data!$A$6:$M$15000,13)</f>
        <v>87321000</v>
      </c>
      <c r="D910" s="9" t="n">
        <f aca="false">IF(B910&lt;&gt;"",MONTH(B910),0)</f>
        <v>10</v>
      </c>
      <c r="E910" s="306" t="n">
        <f aca="false">AVERAGE(C904:C910)</f>
        <v>87344857.1428572</v>
      </c>
      <c r="F910" s="306" t="n">
        <f aca="false">AVERAGE(C881:C910)</f>
        <v>87101400</v>
      </c>
    </row>
    <row r="911" customFormat="false" ht="11.25" hidden="false" customHeight="false" outlineLevel="0" collapsed="false">
      <c r="A911" s="199" t="n">
        <v>36456</v>
      </c>
      <c r="B911" s="192" t="n">
        <v>36456</v>
      </c>
      <c r="C911" s="306" t="n">
        <f aca="false">VLOOKUP($B911,data!$A$6:$M$15000,13)</f>
        <v>87715000</v>
      </c>
      <c r="D911" s="9" t="n">
        <f aca="false">IF(B911&lt;&gt;"",MONTH(B911),0)</f>
        <v>10</v>
      </c>
      <c r="E911" s="306" t="n">
        <f aca="false">AVERAGE(C905:C911)</f>
        <v>87467571.4285714</v>
      </c>
      <c r="F911" s="306" t="n">
        <f aca="false">AVERAGE(C882:C911)</f>
        <v>87186700</v>
      </c>
    </row>
    <row r="912" customFormat="false" ht="11.25" hidden="false" customHeight="false" outlineLevel="0" collapsed="false">
      <c r="A912" s="199" t="n">
        <v>36457</v>
      </c>
      <c r="B912" s="192" t="n">
        <v>36457</v>
      </c>
      <c r="C912" s="306" t="n">
        <f aca="false">VLOOKUP($B912,data!$A$6:$M$15000,13)</f>
        <v>88168000</v>
      </c>
      <c r="D912" s="9" t="n">
        <f aca="false">IF(B912&lt;&gt;"",MONTH(B912),0)</f>
        <v>10</v>
      </c>
      <c r="E912" s="306" t="n">
        <f aca="false">AVERAGE(C906:C912)</f>
        <v>87570857.1428572</v>
      </c>
      <c r="F912" s="306" t="n">
        <f aca="false">AVERAGE(C883:C912)</f>
        <v>87278666.6666667</v>
      </c>
    </row>
    <row r="913" customFormat="false" ht="11.25" hidden="false" customHeight="false" outlineLevel="0" collapsed="false">
      <c r="A913" s="199" t="n">
        <v>36458</v>
      </c>
      <c r="B913" s="192" t="n">
        <v>36458</v>
      </c>
      <c r="C913" s="306" t="n">
        <f aca="false">VLOOKUP($B913,data!$A$6:$M$15000,13)</f>
        <v>88037000</v>
      </c>
      <c r="D913" s="9" t="n">
        <f aca="false">IF(B913&lt;&gt;"",MONTH(B913),0)</f>
        <v>10</v>
      </c>
      <c r="E913" s="306" t="n">
        <f aca="false">AVERAGE(C907:C913)</f>
        <v>87650285.7142857</v>
      </c>
      <c r="F913" s="306" t="n">
        <f aca="false">AVERAGE(C884:C913)</f>
        <v>87349300</v>
      </c>
    </row>
    <row r="914" customFormat="false" ht="11.25" hidden="false" customHeight="false" outlineLevel="0" collapsed="false">
      <c r="A914" s="199" t="n">
        <v>36459</v>
      </c>
      <c r="B914" s="192" t="n">
        <v>36459</v>
      </c>
      <c r="C914" s="306" t="n">
        <f aca="false">VLOOKUP($B914,data!$A$6:$M$15000,13)</f>
        <v>88076000</v>
      </c>
      <c r="D914" s="9" t="n">
        <f aca="false">IF(B914&lt;&gt;"",MONTH(B914),0)</f>
        <v>10</v>
      </c>
      <c r="E914" s="306" t="n">
        <f aca="false">AVERAGE(C908:C914)</f>
        <v>87729857.1428572</v>
      </c>
      <c r="F914" s="306" t="n">
        <f aca="false">AVERAGE(C885:C914)</f>
        <v>87400000</v>
      </c>
    </row>
    <row r="915" customFormat="false" ht="11.25" hidden="false" customHeight="false" outlineLevel="0" collapsed="false">
      <c r="A915" s="199" t="n">
        <v>36460</v>
      </c>
      <c r="B915" s="192" t="n">
        <v>36460</v>
      </c>
      <c r="C915" s="306" t="n">
        <f aca="false">VLOOKUP($B915,data!$A$6:$M$15000,13)</f>
        <v>87899000</v>
      </c>
      <c r="D915" s="9" t="n">
        <f aca="false">IF(B915&lt;&gt;"",MONTH(B915),0)</f>
        <v>10</v>
      </c>
      <c r="E915" s="306" t="n">
        <f aca="false">AVERAGE(C909:C915)</f>
        <v>87791714.2857143</v>
      </c>
      <c r="F915" s="306" t="n">
        <f aca="false">AVERAGE(C886:C915)</f>
        <v>87444700</v>
      </c>
    </row>
    <row r="916" customFormat="false" ht="11.25" hidden="false" customHeight="false" outlineLevel="0" collapsed="false">
      <c r="A916" s="199" t="n">
        <v>36461</v>
      </c>
      <c r="B916" s="192" t="n">
        <v>36461</v>
      </c>
      <c r="C916" s="306" t="n">
        <f aca="false">VLOOKUP($B916,data!$A$6:$M$15000,13)</f>
        <v>87828000</v>
      </c>
      <c r="D916" s="9" t="n">
        <f aca="false">IF(B916&lt;&gt;"",MONTH(B916),0)</f>
        <v>10</v>
      </c>
      <c r="E916" s="306" t="n">
        <f aca="false">AVERAGE(C910:C916)</f>
        <v>87863428.5714286</v>
      </c>
      <c r="F916" s="306" t="n">
        <f aca="false">AVERAGE(C887:C916)</f>
        <v>87486866.6666667</v>
      </c>
    </row>
    <row r="917" customFormat="false" ht="11.25" hidden="false" customHeight="false" outlineLevel="0" collapsed="false">
      <c r="A917" s="199" t="n">
        <v>36462</v>
      </c>
      <c r="B917" s="192" t="n">
        <v>36462</v>
      </c>
      <c r="C917" s="306" t="n">
        <f aca="false">VLOOKUP($B917,data!$A$6:$M$15000,13)</f>
        <v>88091000</v>
      </c>
      <c r="D917" s="9" t="n">
        <f aca="false">IF(B917&lt;&gt;"",MONTH(B917),0)</f>
        <v>10</v>
      </c>
      <c r="E917" s="306" t="n">
        <f aca="false">AVERAGE(C911:C917)</f>
        <v>87973428.5714286</v>
      </c>
      <c r="F917" s="306" t="n">
        <f aca="false">AVERAGE(C888:C917)</f>
        <v>87534600</v>
      </c>
    </row>
    <row r="918" customFormat="false" ht="11.25" hidden="false" customHeight="false" outlineLevel="0" collapsed="false">
      <c r="A918" s="199" t="n">
        <v>36463</v>
      </c>
      <c r="B918" s="192" t="n">
        <v>36463</v>
      </c>
      <c r="C918" s="306" t="n">
        <f aca="false">VLOOKUP($B918,data!$A$6:$M$15000,13)</f>
        <v>88523000</v>
      </c>
      <c r="D918" s="9" t="n">
        <f aca="false">IF(B918&lt;&gt;"",MONTH(B918),0)</f>
        <v>10</v>
      </c>
      <c r="E918" s="306" t="n">
        <f aca="false">AVERAGE(C912:C918)</f>
        <v>88088857.1428572</v>
      </c>
      <c r="F918" s="306" t="n">
        <f aca="false">AVERAGE(C889:C918)</f>
        <v>87598100</v>
      </c>
    </row>
    <row r="919" customFormat="false" ht="11.25" hidden="false" customHeight="false" outlineLevel="0" collapsed="false">
      <c r="A919" s="199" t="n">
        <v>36464</v>
      </c>
      <c r="B919" s="192" t="n">
        <v>36464</v>
      </c>
      <c r="C919" s="306" t="n">
        <f aca="false">VLOOKUP($B919,data!$A$6:$M$15000,13)</f>
        <v>89228000</v>
      </c>
      <c r="D919" s="9" t="n">
        <f aca="false">IF(B919&lt;&gt;"",MONTH(B919),0)</f>
        <v>10</v>
      </c>
      <c r="E919" s="306" t="n">
        <f aca="false">AVERAGE(C913:C919)</f>
        <v>88240285.7142857</v>
      </c>
      <c r="F919" s="306" t="n">
        <f aca="false">AVERAGE(C890:C919)</f>
        <v>87681133.3333333</v>
      </c>
    </row>
    <row r="920" customFormat="false" ht="11.25" hidden="false" customHeight="false" outlineLevel="0" collapsed="false">
      <c r="A920" s="199" t="n">
        <v>36465</v>
      </c>
      <c r="B920" s="192" t="n">
        <v>36465</v>
      </c>
      <c r="C920" s="306" t="n">
        <f aca="false">VLOOKUP($B920,data!$A$6:$M$15000,13)</f>
        <v>89406000</v>
      </c>
      <c r="D920" s="9" t="n">
        <f aca="false">IF(B920&lt;&gt;"",MONTH(B920),0)</f>
        <v>11</v>
      </c>
      <c r="E920" s="306" t="n">
        <f aca="false">AVERAGE(C914:C920)</f>
        <v>88435857.1428572</v>
      </c>
      <c r="F920" s="306" t="n">
        <f aca="false">AVERAGE(C891:C920)</f>
        <v>87751866.6666667</v>
      </c>
    </row>
    <row r="921" customFormat="false" ht="11.25" hidden="false" customHeight="false" outlineLevel="0" collapsed="false">
      <c r="A921" s="199" t="n">
        <v>36466</v>
      </c>
      <c r="B921" s="192" t="n">
        <v>36466</v>
      </c>
      <c r="C921" s="306" t="n">
        <f aca="false">VLOOKUP($B921,data!$A$6:$M$15000,13)</f>
        <v>89253000</v>
      </c>
      <c r="D921" s="9" t="n">
        <f aca="false">IF(B921&lt;&gt;"",MONTH(B921),0)</f>
        <v>11</v>
      </c>
      <c r="E921" s="306" t="n">
        <f aca="false">AVERAGE(C915:C921)</f>
        <v>88604000</v>
      </c>
      <c r="F921" s="306" t="n">
        <f aca="false">AVERAGE(C892:C921)</f>
        <v>87799466.6666667</v>
      </c>
    </row>
    <row r="922" customFormat="false" ht="11.25" hidden="false" customHeight="false" outlineLevel="0" collapsed="false">
      <c r="A922" s="199" t="n">
        <v>36467</v>
      </c>
      <c r="B922" s="192" t="n">
        <v>36467</v>
      </c>
      <c r="C922" s="306" t="n">
        <f aca="false">VLOOKUP($B922,data!$A$6:$M$15000,13)</f>
        <v>89274000</v>
      </c>
      <c r="D922" s="9" t="n">
        <f aca="false">IF(B922&lt;&gt;"",MONTH(B922),0)</f>
        <v>11</v>
      </c>
      <c r="E922" s="306" t="n">
        <f aca="false">AVERAGE(C916:C922)</f>
        <v>88800428.5714286</v>
      </c>
      <c r="F922" s="306" t="n">
        <f aca="false">AVERAGE(C893:C922)</f>
        <v>87844866.6666667</v>
      </c>
    </row>
    <row r="923" customFormat="false" ht="11.25" hidden="false" customHeight="false" outlineLevel="0" collapsed="false">
      <c r="A923" s="199" t="n">
        <v>36468</v>
      </c>
      <c r="B923" s="192" t="n">
        <v>36468</v>
      </c>
      <c r="C923" s="306" t="n">
        <f aca="false">VLOOKUP($B923,data!$A$6:$M$15000,13)</f>
        <v>89387000</v>
      </c>
      <c r="D923" s="9" t="n">
        <f aca="false">IF(B923&lt;&gt;"",MONTH(B923),0)</f>
        <v>11</v>
      </c>
      <c r="E923" s="306" t="n">
        <f aca="false">AVERAGE(C917:C923)</f>
        <v>89023142.8571429</v>
      </c>
      <c r="F923" s="306" t="n">
        <f aca="false">AVERAGE(C894:C923)</f>
        <v>87897833.3333333</v>
      </c>
    </row>
    <row r="924" customFormat="false" ht="11.25" hidden="false" customHeight="false" outlineLevel="0" collapsed="false">
      <c r="A924" s="199" t="n">
        <v>36469</v>
      </c>
      <c r="B924" s="192" t="n">
        <v>36469</v>
      </c>
      <c r="C924" s="306" t="n">
        <f aca="false">VLOOKUP($B924,data!$A$6:$M$15000,13)</f>
        <v>89630000</v>
      </c>
      <c r="D924" s="9" t="n">
        <f aca="false">IF(B924&lt;&gt;"",MONTH(B924),0)</f>
        <v>11</v>
      </c>
      <c r="E924" s="306" t="n">
        <f aca="false">AVERAGE(C918:C924)</f>
        <v>89243000</v>
      </c>
      <c r="F924" s="306" t="n">
        <f aca="false">AVERAGE(C895:C924)</f>
        <v>87966600</v>
      </c>
    </row>
    <row r="925" customFormat="false" ht="11.25" hidden="false" customHeight="false" outlineLevel="0" collapsed="false">
      <c r="A925" s="199" t="n">
        <v>36470</v>
      </c>
      <c r="B925" s="192" t="n">
        <v>36470</v>
      </c>
      <c r="C925" s="306" t="n">
        <f aca="false">VLOOKUP($B925,data!$A$6:$M$15000,13)</f>
        <v>89933000</v>
      </c>
      <c r="D925" s="9" t="n">
        <f aca="false">IF(B925&lt;&gt;"",MONTH(B925),0)</f>
        <v>11</v>
      </c>
      <c r="E925" s="306" t="n">
        <f aca="false">AVERAGE(C919:C925)</f>
        <v>89444428.5714286</v>
      </c>
      <c r="F925" s="306" t="n">
        <f aca="false">AVERAGE(C896:C925)</f>
        <v>88050633.3333333</v>
      </c>
    </row>
    <row r="926" customFormat="false" ht="11.25" hidden="false" customHeight="false" outlineLevel="0" collapsed="false">
      <c r="A926" s="199" t="n">
        <v>36471</v>
      </c>
      <c r="B926" s="192" t="n">
        <v>36471</v>
      </c>
      <c r="C926" s="306" t="n">
        <f aca="false">VLOOKUP($B926,data!$A$6:$M$15000,13)</f>
        <v>90625000</v>
      </c>
      <c r="D926" s="9" t="n">
        <f aca="false">IF(B926&lt;&gt;"",MONTH(B926),0)</f>
        <v>11</v>
      </c>
      <c r="E926" s="306" t="n">
        <f aca="false">AVERAGE(C920:C926)</f>
        <v>89644000</v>
      </c>
      <c r="F926" s="306" t="n">
        <f aca="false">AVERAGE(C897:C926)</f>
        <v>88161900</v>
      </c>
    </row>
    <row r="927" customFormat="false" ht="11.25" hidden="false" customHeight="false" outlineLevel="0" collapsed="false">
      <c r="A927" s="199" t="n">
        <v>36472</v>
      </c>
      <c r="B927" s="192" t="n">
        <v>36472</v>
      </c>
      <c r="C927" s="306" t="n">
        <f aca="false">VLOOKUP($B927,data!$A$6:$M$15000,13)</f>
        <v>90785000</v>
      </c>
      <c r="D927" s="9" t="n">
        <f aca="false">IF(B927&lt;&gt;"",MONTH(B927),0)</f>
        <v>11</v>
      </c>
      <c r="E927" s="306" t="n">
        <f aca="false">AVERAGE(C921:C927)</f>
        <v>89841000</v>
      </c>
      <c r="F927" s="306" t="n">
        <f aca="false">AVERAGE(C898:C927)</f>
        <v>88261766.6666667</v>
      </c>
    </row>
    <row r="928" customFormat="false" ht="11.25" hidden="false" customHeight="false" outlineLevel="0" collapsed="false">
      <c r="A928" s="199" t="n">
        <v>36473</v>
      </c>
      <c r="B928" s="192" t="n">
        <v>36473</v>
      </c>
      <c r="C928" s="306" t="n">
        <f aca="false">VLOOKUP($B928,data!$A$6:$M$15000,13)</f>
        <v>90772000</v>
      </c>
      <c r="D928" s="9" t="n">
        <f aca="false">IF(B928&lt;&gt;"",MONTH(B928),0)</f>
        <v>11</v>
      </c>
      <c r="E928" s="306" t="n">
        <f aca="false">AVERAGE(C922:C928)</f>
        <v>90058000</v>
      </c>
      <c r="F928" s="306" t="n">
        <f aca="false">AVERAGE(C899:C928)</f>
        <v>88346200</v>
      </c>
    </row>
    <row r="929" customFormat="false" ht="11.25" hidden="false" customHeight="false" outlineLevel="0" collapsed="false">
      <c r="A929" s="199" t="n">
        <v>36474</v>
      </c>
      <c r="B929" s="192" t="n">
        <v>36474</v>
      </c>
      <c r="C929" s="306" t="n">
        <f aca="false">VLOOKUP($B929,data!$A$6:$M$15000,13)</f>
        <v>90733000</v>
      </c>
      <c r="D929" s="9" t="n">
        <f aca="false">IF(B929&lt;&gt;"",MONTH(B929),0)</f>
        <v>11</v>
      </c>
      <c r="E929" s="306" t="n">
        <f aca="false">AVERAGE(C923:C929)</f>
        <v>90266428.5714286</v>
      </c>
      <c r="F929" s="306" t="n">
        <f aca="false">AVERAGE(C900:C929)</f>
        <v>88434866.6666667</v>
      </c>
    </row>
    <row r="930" customFormat="false" ht="11.25" hidden="false" customHeight="false" outlineLevel="0" collapsed="false">
      <c r="A930" s="199" t="n">
        <v>36475</v>
      </c>
      <c r="B930" s="192" t="n">
        <v>36475</v>
      </c>
      <c r="C930" s="306" t="n">
        <f aca="false">VLOOKUP($B930,data!$A$6:$M$15000,13)</f>
        <v>90793000</v>
      </c>
      <c r="D930" s="9" t="n">
        <f aca="false">IF(B930&lt;&gt;"",MONTH(B930),0)</f>
        <v>11</v>
      </c>
      <c r="E930" s="306" t="n">
        <f aca="false">AVERAGE(C924:C930)</f>
        <v>90467285.7142857</v>
      </c>
      <c r="F930" s="306" t="n">
        <f aca="false">AVERAGE(C901:C930)</f>
        <v>88540666.6666667</v>
      </c>
    </row>
    <row r="931" customFormat="false" ht="11.25" hidden="false" customHeight="false" outlineLevel="0" collapsed="false">
      <c r="A931" s="199" t="n">
        <v>36476</v>
      </c>
      <c r="B931" s="192" t="n">
        <v>36476</v>
      </c>
      <c r="C931" s="306" t="n">
        <f aca="false">VLOOKUP($B931,data!$A$6:$M$15000,13)</f>
        <v>91101000</v>
      </c>
      <c r="D931" s="9" t="n">
        <f aca="false">IF(B931&lt;&gt;"",MONTH(B931),0)</f>
        <v>11</v>
      </c>
      <c r="E931" s="306" t="n">
        <f aca="false">AVERAGE(C925:C931)</f>
        <v>90677428.5714286</v>
      </c>
      <c r="F931" s="306" t="n">
        <f aca="false">AVERAGE(C902:C931)</f>
        <v>88672566.6666667</v>
      </c>
    </row>
    <row r="932" customFormat="false" ht="11.25" hidden="false" customHeight="false" outlineLevel="0" collapsed="false">
      <c r="A932" s="199" t="n">
        <v>36477</v>
      </c>
      <c r="B932" s="192" t="n">
        <v>36477</v>
      </c>
      <c r="C932" s="306" t="n">
        <f aca="false">VLOOKUP($B932,data!$A$6:$M$15000,13)</f>
        <v>91446000</v>
      </c>
      <c r="D932" s="9" t="n">
        <f aca="false">IF(B932&lt;&gt;"",MONTH(B932),0)</f>
        <v>11</v>
      </c>
      <c r="E932" s="306" t="n">
        <f aca="false">AVERAGE(C926:C932)</f>
        <v>90893571.4285714</v>
      </c>
      <c r="F932" s="306" t="n">
        <f aca="false">AVERAGE(C903:C932)</f>
        <v>88827300</v>
      </c>
    </row>
    <row r="933" customFormat="false" ht="11.25" hidden="false" customHeight="false" outlineLevel="0" collapsed="false">
      <c r="A933" s="199" t="n">
        <v>36478</v>
      </c>
      <c r="B933" s="192" t="n">
        <v>36478</v>
      </c>
      <c r="C933" s="306" t="n">
        <f aca="false">VLOOKUP($B933,data!$A$6:$M$15000,13)</f>
        <v>91649000</v>
      </c>
      <c r="D933" s="9" t="n">
        <f aca="false">IF(B933&lt;&gt;"",MONTH(B933),0)</f>
        <v>11</v>
      </c>
      <c r="E933" s="306" t="n">
        <f aca="false">AVERAGE(C927:C933)</f>
        <v>91039857.1428572</v>
      </c>
      <c r="F933" s="306" t="n">
        <f aca="false">AVERAGE(C904:C933)</f>
        <v>88992200</v>
      </c>
    </row>
    <row r="934" customFormat="false" ht="11.25" hidden="false" customHeight="false" outlineLevel="0" collapsed="false">
      <c r="A934" s="199" t="n">
        <v>36479</v>
      </c>
      <c r="B934" s="192" t="n">
        <v>36479</v>
      </c>
      <c r="C934" s="306" t="n">
        <f aca="false">VLOOKUP($B934,data!$A$6:$M$15000,13)</f>
        <v>91768000</v>
      </c>
      <c r="D934" s="9" t="n">
        <f aca="false">IF(B934&lt;&gt;"",MONTH(B934),0)</f>
        <v>11</v>
      </c>
      <c r="E934" s="306" t="n">
        <f aca="false">AVERAGE(C928:C934)</f>
        <v>91180285.7142857</v>
      </c>
      <c r="F934" s="306" t="n">
        <f aca="false">AVERAGE(C905:C934)</f>
        <v>89155933.3333333</v>
      </c>
    </row>
    <row r="935" customFormat="false" ht="11.25" hidden="false" customHeight="false" outlineLevel="0" collapsed="false">
      <c r="A935" s="199" t="n">
        <v>36480</v>
      </c>
      <c r="B935" s="192" t="n">
        <v>36480</v>
      </c>
      <c r="C935" s="306" t="n">
        <f aca="false">VLOOKUP($B935,data!$A$6:$M$15000,13)</f>
        <v>92040000</v>
      </c>
      <c r="D935" s="9" t="n">
        <f aca="false">IF(B935&lt;&gt;"",MONTH(B935),0)</f>
        <v>11</v>
      </c>
      <c r="E935" s="306" t="n">
        <f aca="false">AVERAGE(C929:C935)</f>
        <v>91361428.5714286</v>
      </c>
      <c r="F935" s="306" t="n">
        <f aca="false">AVERAGE(C906:C935)</f>
        <v>89309100</v>
      </c>
    </row>
    <row r="936" customFormat="false" ht="11.25" hidden="false" customHeight="false" outlineLevel="0" collapsed="false">
      <c r="A936" s="199" t="n">
        <v>36481</v>
      </c>
      <c r="B936" s="192" t="n">
        <v>36481</v>
      </c>
      <c r="C936" s="306" t="n">
        <f aca="false">VLOOKUP($B936,data!$A$6:$M$15000,13)</f>
        <v>92277000</v>
      </c>
      <c r="D936" s="9" t="n">
        <f aca="false">IF(B936&lt;&gt;"",MONTH(B936),0)</f>
        <v>11</v>
      </c>
      <c r="E936" s="306" t="n">
        <f aca="false">AVERAGE(C930:C936)</f>
        <v>91582000</v>
      </c>
      <c r="F936" s="306" t="n">
        <f aca="false">AVERAGE(C907:C936)</f>
        <v>89468966.6666667</v>
      </c>
    </row>
    <row r="937" customFormat="false" ht="11.25" hidden="false" customHeight="false" outlineLevel="0" collapsed="false">
      <c r="A937" s="199" t="n">
        <v>36482</v>
      </c>
      <c r="B937" s="192" t="n">
        <v>36482</v>
      </c>
      <c r="C937" s="306" t="n">
        <f aca="false">VLOOKUP($B937,data!$A$6:$M$15000,13)</f>
        <v>92291000</v>
      </c>
      <c r="D937" s="9" t="n">
        <f aca="false">IF(B937&lt;&gt;"",MONTH(B937),0)</f>
        <v>11</v>
      </c>
      <c r="E937" s="306" t="n">
        <f aca="false">AVERAGE(C931:C937)</f>
        <v>91796000</v>
      </c>
      <c r="F937" s="306" t="n">
        <f aca="false">AVERAGE(C908:C937)</f>
        <v>89628033.3333333</v>
      </c>
    </row>
    <row r="938" customFormat="false" ht="11.25" hidden="false" customHeight="false" outlineLevel="0" collapsed="false">
      <c r="A938" s="199" t="n">
        <v>36483</v>
      </c>
      <c r="B938" s="192" t="n">
        <v>36483</v>
      </c>
      <c r="C938" s="306" t="n">
        <f aca="false">VLOOKUP($B938,data!$A$6:$M$15000,13)</f>
        <v>92326000</v>
      </c>
      <c r="D938" s="9" t="n">
        <f aca="false">IF(B938&lt;&gt;"",MONTH(B938),0)</f>
        <v>11</v>
      </c>
      <c r="E938" s="306" t="n">
        <f aca="false">AVERAGE(C932:C938)</f>
        <v>91971000</v>
      </c>
      <c r="F938" s="306" t="n">
        <f aca="false">AVERAGE(C909:C938)</f>
        <v>89790033.3333333</v>
      </c>
    </row>
    <row r="939" customFormat="false" ht="11.25" hidden="false" customHeight="false" outlineLevel="0" collapsed="false">
      <c r="A939" s="199" t="n">
        <v>36484</v>
      </c>
      <c r="B939" s="192" t="n">
        <v>36484</v>
      </c>
      <c r="C939" s="306" t="n">
        <f aca="false">VLOOKUP($B939,data!$A$6:$M$15000,13)</f>
        <v>92812000</v>
      </c>
      <c r="D939" s="9" t="n">
        <f aca="false">IF(B939&lt;&gt;"",MONTH(B939),0)</f>
        <v>11</v>
      </c>
      <c r="E939" s="306" t="n">
        <f aca="false">AVERAGE(C933:C939)</f>
        <v>92166142.8571429</v>
      </c>
      <c r="F939" s="306" t="n">
        <f aca="false">AVERAGE(C910:C939)</f>
        <v>89972900</v>
      </c>
    </row>
    <row r="940" customFormat="false" ht="11.25" hidden="false" customHeight="false" outlineLevel="0" collapsed="false">
      <c r="A940" s="199" t="n">
        <v>36485</v>
      </c>
      <c r="B940" s="192" t="n">
        <v>36485</v>
      </c>
      <c r="C940" s="306" t="n">
        <f aca="false">VLOOKUP($B940,data!$A$6:$M$15000,13)</f>
        <v>92959000</v>
      </c>
      <c r="D940" s="9" t="n">
        <f aca="false">IF(B940&lt;&gt;"",MONTH(B940),0)</f>
        <v>11</v>
      </c>
      <c r="E940" s="306" t="n">
        <f aca="false">AVERAGE(C934:C940)</f>
        <v>92353285.7142857</v>
      </c>
      <c r="F940" s="306" t="n">
        <f aca="false">AVERAGE(C911:C940)</f>
        <v>90160833.3333333</v>
      </c>
    </row>
    <row r="941" customFormat="false" ht="11.25" hidden="false" customHeight="false" outlineLevel="0" collapsed="false">
      <c r="A941" s="199" t="n">
        <v>36486</v>
      </c>
      <c r="B941" s="192" t="n">
        <v>36486</v>
      </c>
      <c r="C941" s="306" t="n">
        <f aca="false">VLOOKUP($B941,data!$A$6:$M$15000,13)</f>
        <v>92488000</v>
      </c>
      <c r="D941" s="9" t="n">
        <f aca="false">IF(B941&lt;&gt;"",MONTH(B941),0)</f>
        <v>11</v>
      </c>
      <c r="E941" s="306" t="n">
        <f aca="false">AVERAGE(C935:C941)</f>
        <v>92456142.8571429</v>
      </c>
      <c r="F941" s="306" t="n">
        <f aca="false">AVERAGE(C912:C941)</f>
        <v>90319933.3333333</v>
      </c>
    </row>
    <row r="942" customFormat="false" ht="11.25" hidden="false" customHeight="false" outlineLevel="0" collapsed="false">
      <c r="A942" s="199" t="n">
        <v>36487</v>
      </c>
      <c r="B942" s="192" t="n">
        <v>36487</v>
      </c>
      <c r="C942" s="306" t="n">
        <f aca="false">VLOOKUP($B942,data!$A$6:$M$15000,13)</f>
        <v>92484000</v>
      </c>
      <c r="D942" s="9" t="n">
        <f aca="false">IF(B942&lt;&gt;"",MONTH(B942),0)</f>
        <v>11</v>
      </c>
      <c r="E942" s="306" t="n">
        <f aca="false">AVERAGE(C936:C942)</f>
        <v>92519571.4285714</v>
      </c>
      <c r="F942" s="306" t="n">
        <f aca="false">AVERAGE(C913:C942)</f>
        <v>90463800</v>
      </c>
    </row>
    <row r="943" customFormat="false" ht="11.25" hidden="false" customHeight="false" outlineLevel="0" collapsed="false">
      <c r="A943" s="199" t="n">
        <v>36488</v>
      </c>
      <c r="B943" s="192" t="n">
        <v>36488</v>
      </c>
      <c r="C943" s="306" t="n">
        <f aca="false">VLOOKUP($B943,data!$A$6:$M$15000,13)</f>
        <v>91557000</v>
      </c>
      <c r="D943" s="9" t="n">
        <f aca="false">IF(B943&lt;&gt;"",MONTH(B943),0)</f>
        <v>11</v>
      </c>
      <c r="E943" s="306" t="n">
        <f aca="false">AVERAGE(C937:C943)</f>
        <v>92416714.2857143</v>
      </c>
      <c r="F943" s="306" t="n">
        <f aca="false">AVERAGE(C914:C943)</f>
        <v>90581133.3333333</v>
      </c>
    </row>
    <row r="944" customFormat="false" ht="11.25" hidden="false" customHeight="false" outlineLevel="0" collapsed="false">
      <c r="A944" s="199" t="n">
        <v>36489</v>
      </c>
      <c r="B944" s="192" t="n">
        <v>36489</v>
      </c>
      <c r="C944" s="306" t="n">
        <f aca="false">VLOOKUP($B944,data!$A$6:$M$15000,13)</f>
        <v>91935000</v>
      </c>
      <c r="D944" s="9" t="n">
        <f aca="false">IF(B944&lt;&gt;"",MONTH(B944),0)</f>
        <v>11</v>
      </c>
      <c r="E944" s="306" t="n">
        <f aca="false">AVERAGE(C938:C944)</f>
        <v>92365857.1428572</v>
      </c>
      <c r="F944" s="306" t="n">
        <f aca="false">AVERAGE(C915:C944)</f>
        <v>90709766.6666667</v>
      </c>
    </row>
    <row r="945" customFormat="false" ht="11.25" hidden="false" customHeight="false" outlineLevel="0" collapsed="false">
      <c r="A945" s="199" t="n">
        <v>36490</v>
      </c>
      <c r="B945" s="192" t="n">
        <v>36490</v>
      </c>
      <c r="C945" s="306" t="n">
        <f aca="false">VLOOKUP($B945,data!$A$6:$M$15000,13)</f>
        <v>92507000</v>
      </c>
      <c r="D945" s="9" t="n">
        <f aca="false">IF(B945&lt;&gt;"",MONTH(B945),0)</f>
        <v>11</v>
      </c>
      <c r="E945" s="306" t="n">
        <f aca="false">AVERAGE(C939:C945)</f>
        <v>92391714.2857143</v>
      </c>
      <c r="F945" s="306" t="n">
        <f aca="false">AVERAGE(C916:C945)</f>
        <v>90863366.6666667</v>
      </c>
    </row>
    <row r="946" customFormat="false" ht="11.25" hidden="false" customHeight="false" outlineLevel="0" collapsed="false">
      <c r="A946" s="199" t="n">
        <v>36491</v>
      </c>
      <c r="B946" s="192" t="n">
        <v>36491</v>
      </c>
      <c r="C946" s="306" t="n">
        <f aca="false">VLOOKUP($B946,data!$A$6:$M$15000,13)</f>
        <v>93038000</v>
      </c>
      <c r="D946" s="9" t="n">
        <f aca="false">IF(B946&lt;&gt;"",MONTH(B946),0)</f>
        <v>11</v>
      </c>
      <c r="E946" s="306" t="n">
        <f aca="false">AVERAGE(C940:C946)</f>
        <v>92424000</v>
      </c>
      <c r="F946" s="306" t="n">
        <f aca="false">AVERAGE(C917:C946)</f>
        <v>91037033.3333333</v>
      </c>
    </row>
    <row r="947" customFormat="false" ht="11.25" hidden="false" customHeight="false" outlineLevel="0" collapsed="false">
      <c r="A947" s="199" t="n">
        <v>36492</v>
      </c>
      <c r="B947" s="192" t="n">
        <v>36492</v>
      </c>
      <c r="C947" s="306" t="n">
        <f aca="false">VLOOKUP($B947,data!$A$6:$M$15000,13)</f>
        <v>93159000</v>
      </c>
      <c r="D947" s="9" t="n">
        <f aca="false">IF(B947&lt;&gt;"",MONTH(B947),0)</f>
        <v>11</v>
      </c>
      <c r="E947" s="306" t="n">
        <f aca="false">AVERAGE(C941:C947)</f>
        <v>92452571.4285714</v>
      </c>
      <c r="F947" s="306" t="n">
        <f aca="false">AVERAGE(C918:C947)</f>
        <v>91205966.6666667</v>
      </c>
    </row>
    <row r="948" customFormat="false" ht="11.25" hidden="false" customHeight="false" outlineLevel="0" collapsed="false">
      <c r="A948" s="199" t="n">
        <v>36493</v>
      </c>
      <c r="B948" s="192" t="n">
        <v>36493</v>
      </c>
      <c r="C948" s="306" t="n">
        <f aca="false">VLOOKUP($B948,data!$A$6:$M$15000,13)</f>
        <v>93188000</v>
      </c>
      <c r="D948" s="9" t="n">
        <f aca="false">IF(B948&lt;&gt;"",MONTH(B948),0)</f>
        <v>11</v>
      </c>
      <c r="E948" s="306" t="n">
        <f aca="false">AVERAGE(C942:C948)</f>
        <v>92552571.4285714</v>
      </c>
      <c r="F948" s="306" t="n">
        <f aca="false">AVERAGE(C919:C948)</f>
        <v>91361466.6666667</v>
      </c>
    </row>
    <row r="949" customFormat="false" ht="11.25" hidden="false" customHeight="false" outlineLevel="0" collapsed="false">
      <c r="A949" s="199" t="n">
        <v>36494</v>
      </c>
      <c r="B949" s="192" t="n">
        <v>36494</v>
      </c>
      <c r="C949" s="306" t="n">
        <f aca="false">VLOOKUP($B949,data!$A$6:$M$15000,13)</f>
        <v>92944000</v>
      </c>
      <c r="D949" s="9" t="n">
        <f aca="false">IF(B949&lt;&gt;"",MONTH(B949),0)</f>
        <v>11</v>
      </c>
      <c r="E949" s="306" t="n">
        <f aca="false">AVERAGE(C943:C949)</f>
        <v>92618285.7142857</v>
      </c>
      <c r="F949" s="306" t="n">
        <f aca="false">AVERAGE(C920:C949)</f>
        <v>91485333.3333333</v>
      </c>
    </row>
    <row r="950" customFormat="false" ht="11.25" hidden="false" customHeight="false" outlineLevel="0" collapsed="false">
      <c r="A950" s="199" t="n">
        <v>36495</v>
      </c>
      <c r="B950" s="192" t="n">
        <v>36495</v>
      </c>
      <c r="C950" s="306" t="n">
        <f aca="false">VLOOKUP($B950,data!$A$6:$M$15000,13)</f>
        <v>92417000</v>
      </c>
      <c r="D950" s="9" t="n">
        <f aca="false">IF(B950&lt;&gt;"",MONTH(B950),0)</f>
        <v>12</v>
      </c>
      <c r="E950" s="306" t="n">
        <f aca="false">AVERAGE(C944:C950)</f>
        <v>92741142.8571429</v>
      </c>
      <c r="F950" s="306" t="n">
        <f aca="false">AVERAGE(C921:C950)</f>
        <v>91585700</v>
      </c>
    </row>
    <row r="951" customFormat="false" ht="11.25" hidden="false" customHeight="false" outlineLevel="0" collapsed="false">
      <c r="A951" s="199" t="n">
        <v>36496</v>
      </c>
      <c r="B951" s="192" t="n">
        <v>36496</v>
      </c>
      <c r="C951" s="306" t="n">
        <f aca="false">VLOOKUP($B951,data!$A$6:$M$15000,13)</f>
        <v>91860000</v>
      </c>
      <c r="D951" s="9" t="n">
        <f aca="false">IF(B951&lt;&gt;"",MONTH(B951),0)</f>
        <v>12</v>
      </c>
      <c r="E951" s="306" t="n">
        <f aca="false">AVERAGE(C945:C951)</f>
        <v>92730428.5714286</v>
      </c>
      <c r="F951" s="306" t="n">
        <f aca="false">AVERAGE(C922:C951)</f>
        <v>91672600</v>
      </c>
    </row>
    <row r="952" customFormat="false" ht="11.25" hidden="false" customHeight="false" outlineLevel="0" collapsed="false">
      <c r="A952" s="199" t="n">
        <v>36497</v>
      </c>
      <c r="B952" s="192" t="n">
        <v>36497</v>
      </c>
      <c r="C952" s="306" t="n">
        <f aca="false">VLOOKUP($B952,data!$A$6:$M$15000,13)</f>
        <v>91505000</v>
      </c>
      <c r="D952" s="9" t="n">
        <f aca="false">IF(B952&lt;&gt;"",MONTH(B952),0)</f>
        <v>12</v>
      </c>
      <c r="E952" s="306" t="n">
        <f aca="false">AVERAGE(C946:C952)</f>
        <v>92587285.7142857</v>
      </c>
      <c r="F952" s="306" t="n">
        <f aca="false">AVERAGE(C923:C952)</f>
        <v>91746966.6666667</v>
      </c>
    </row>
    <row r="953" customFormat="false" ht="11.25" hidden="false" customHeight="false" outlineLevel="0" collapsed="false">
      <c r="A953" s="199" t="n">
        <v>36498</v>
      </c>
      <c r="B953" s="192" t="n">
        <v>36498</v>
      </c>
      <c r="C953" s="306" t="n">
        <f aca="false">VLOOKUP($B953,data!$A$6:$M$15000,13)</f>
        <v>91208000</v>
      </c>
      <c r="D953" s="9" t="n">
        <f aca="false">IF(B953&lt;&gt;"",MONTH(B953),0)</f>
        <v>12</v>
      </c>
      <c r="E953" s="306" t="n">
        <f aca="false">AVERAGE(C947:C953)</f>
        <v>92325857.1428572</v>
      </c>
      <c r="F953" s="306" t="n">
        <f aca="false">AVERAGE(C924:C953)</f>
        <v>91807666.6666667</v>
      </c>
    </row>
    <row r="954" customFormat="false" ht="11.25" hidden="false" customHeight="false" outlineLevel="0" collapsed="false">
      <c r="A954" s="199" t="n">
        <v>36499</v>
      </c>
      <c r="B954" s="192" t="n">
        <v>36499</v>
      </c>
      <c r="C954" s="306" t="n">
        <f aca="false">VLOOKUP($B954,data!$A$6:$M$15000,13)</f>
        <v>90704000</v>
      </c>
      <c r="D954" s="9" t="n">
        <f aca="false">IF(B954&lt;&gt;"",MONTH(B954),0)</f>
        <v>12</v>
      </c>
      <c r="E954" s="306" t="n">
        <f aca="false">AVERAGE(C948:C954)</f>
        <v>91975142.8571429</v>
      </c>
      <c r="F954" s="306" t="n">
        <f aca="false">AVERAGE(C925:C954)</f>
        <v>91843466.6666667</v>
      </c>
    </row>
    <row r="955" customFormat="false" ht="11.25" hidden="false" customHeight="false" outlineLevel="0" collapsed="false">
      <c r="A955" s="199" t="n">
        <v>36500</v>
      </c>
      <c r="B955" s="192" t="n">
        <v>36500</v>
      </c>
      <c r="C955" s="306" t="n">
        <f aca="false">VLOOKUP($B955,data!$A$6:$M$15000,13)</f>
        <v>89925000</v>
      </c>
      <c r="D955" s="9" t="n">
        <f aca="false">IF(B955&lt;&gt;"",MONTH(B955),0)</f>
        <v>12</v>
      </c>
      <c r="E955" s="306" t="n">
        <f aca="false">AVERAGE(C949:C955)</f>
        <v>91509000</v>
      </c>
      <c r="F955" s="306" t="n">
        <f aca="false">AVERAGE(C926:C955)</f>
        <v>91843200</v>
      </c>
    </row>
    <row r="956" customFormat="false" ht="11.25" hidden="false" customHeight="false" outlineLevel="0" collapsed="false">
      <c r="A956" s="199" t="n">
        <v>36501</v>
      </c>
      <c r="B956" s="192" t="n">
        <v>36501</v>
      </c>
      <c r="C956" s="306" t="n">
        <f aca="false">VLOOKUP($B956,data!$A$6:$M$15000,13)</f>
        <v>88922000</v>
      </c>
      <c r="D956" s="9" t="n">
        <f aca="false">IF(B956&lt;&gt;"",MONTH(B956),0)</f>
        <v>12</v>
      </c>
      <c r="E956" s="306" t="n">
        <f aca="false">AVERAGE(C950:C956)</f>
        <v>90934428.5714286</v>
      </c>
      <c r="F956" s="306" t="n">
        <f aca="false">AVERAGE(C927:C956)</f>
        <v>91786433.3333333</v>
      </c>
    </row>
    <row r="957" customFormat="false" ht="11.25" hidden="false" customHeight="false" outlineLevel="0" collapsed="false">
      <c r="A957" s="199" t="n">
        <v>36502</v>
      </c>
      <c r="B957" s="192" t="n">
        <v>36502</v>
      </c>
      <c r="C957" s="306" t="n">
        <f aca="false">VLOOKUP($B957,data!$A$6:$M$15000,13)</f>
        <v>88073000</v>
      </c>
      <c r="D957" s="9" t="n">
        <f aca="false">IF(B957&lt;&gt;"",MONTH(B957),0)</f>
        <v>12</v>
      </c>
      <c r="E957" s="306" t="n">
        <f aca="false">AVERAGE(C951:C957)</f>
        <v>90313857.1428572</v>
      </c>
      <c r="F957" s="306" t="n">
        <f aca="false">AVERAGE(C928:C957)</f>
        <v>91696033.3333333</v>
      </c>
    </row>
    <row r="958" customFormat="false" ht="11.25" hidden="false" customHeight="false" outlineLevel="0" collapsed="false">
      <c r="A958" s="199" t="n">
        <v>36503</v>
      </c>
      <c r="B958" s="192" t="n">
        <v>36503</v>
      </c>
      <c r="C958" s="306" t="n">
        <f aca="false">VLOOKUP($B958,data!$A$6:$M$15000,13)</f>
        <v>87038000</v>
      </c>
      <c r="D958" s="9" t="n">
        <f aca="false">IF(B958&lt;&gt;"",MONTH(B958),0)</f>
        <v>12</v>
      </c>
      <c r="E958" s="306" t="n">
        <f aca="false">AVERAGE(C952:C958)</f>
        <v>89625000</v>
      </c>
      <c r="F958" s="306" t="n">
        <f aca="false">AVERAGE(C929:C958)</f>
        <v>91571566.6666667</v>
      </c>
    </row>
    <row r="959" customFormat="false" ht="11.25" hidden="false" customHeight="false" outlineLevel="0" collapsed="false">
      <c r="A959" s="199" t="n">
        <v>36504</v>
      </c>
      <c r="B959" s="192" t="n">
        <v>36504</v>
      </c>
      <c r="C959" s="306" t="n">
        <f aca="false">VLOOKUP($B959,data!$A$6:$M$15000,13)</f>
        <v>86267000</v>
      </c>
      <c r="D959" s="9" t="n">
        <f aca="false">IF(B959&lt;&gt;"",MONTH(B959),0)</f>
        <v>12</v>
      </c>
      <c r="E959" s="306" t="n">
        <f aca="false">AVERAGE(C953:C959)</f>
        <v>88876714.2857143</v>
      </c>
      <c r="F959" s="306" t="n">
        <f aca="false">AVERAGE(C930:C959)</f>
        <v>91422700</v>
      </c>
    </row>
    <row r="960" customFormat="false" ht="11.25" hidden="false" customHeight="false" outlineLevel="0" collapsed="false">
      <c r="A960" s="199" t="n">
        <v>36505</v>
      </c>
      <c r="B960" s="192" t="n">
        <v>36505</v>
      </c>
      <c r="C960" s="306" t="n">
        <f aca="false">VLOOKUP($B960,data!$A$6:$M$15000,13)</f>
        <v>85695000</v>
      </c>
      <c r="D960" s="9" t="n">
        <f aca="false">IF(B960&lt;&gt;"",MONTH(B960),0)</f>
        <v>12</v>
      </c>
      <c r="E960" s="306" t="n">
        <f aca="false">AVERAGE(C954:C960)</f>
        <v>88089142.8571429</v>
      </c>
      <c r="F960" s="306" t="n">
        <f aca="false">AVERAGE(C931:C960)</f>
        <v>91252766.6666667</v>
      </c>
    </row>
    <row r="961" customFormat="false" ht="11.25" hidden="false" customHeight="false" outlineLevel="0" collapsed="false">
      <c r="A961" s="199" t="n">
        <v>36506</v>
      </c>
      <c r="B961" s="192" t="n">
        <v>36506</v>
      </c>
      <c r="C961" s="306" t="n">
        <f aca="false">VLOOKUP($B961,data!$A$6:$M$15000,13)</f>
        <v>85197000</v>
      </c>
      <c r="D961" s="9" t="n">
        <f aca="false">IF(B961&lt;&gt;"",MONTH(B961),0)</f>
        <v>12</v>
      </c>
      <c r="E961" s="306" t="n">
        <f aca="false">AVERAGE(C955:C961)</f>
        <v>87302428.5714286</v>
      </c>
      <c r="F961" s="306" t="n">
        <f aca="false">AVERAGE(C932:C961)</f>
        <v>91055966.6666667</v>
      </c>
    </row>
    <row r="962" customFormat="false" ht="11.25" hidden="false" customHeight="false" outlineLevel="0" collapsed="false">
      <c r="A962" s="199" t="n">
        <v>36507</v>
      </c>
      <c r="B962" s="192" t="n">
        <v>36507</v>
      </c>
      <c r="C962" s="306" t="n">
        <f aca="false">VLOOKUP($B962,data!$A$6:$M$15000,13)</f>
        <v>84086000</v>
      </c>
      <c r="D962" s="9" t="n">
        <f aca="false">IF(B962&lt;&gt;"",MONTH(B962),0)</f>
        <v>12</v>
      </c>
      <c r="E962" s="306" t="n">
        <f aca="false">AVERAGE(C956:C962)</f>
        <v>86468285.7142857</v>
      </c>
      <c r="F962" s="306" t="n">
        <f aca="false">AVERAGE(C933:C962)</f>
        <v>90810633.3333333</v>
      </c>
    </row>
    <row r="963" customFormat="false" ht="11.25" hidden="false" customHeight="false" outlineLevel="0" collapsed="false">
      <c r="A963" s="199" t="n">
        <v>36508</v>
      </c>
      <c r="B963" s="192" t="n">
        <v>36508</v>
      </c>
      <c r="C963" s="306" t="n">
        <f aca="false">VLOOKUP($B963,data!$A$6:$M$15000,13)</f>
        <v>82847000</v>
      </c>
      <c r="D963" s="9" t="n">
        <f aca="false">IF(B963&lt;&gt;"",MONTH(B963),0)</f>
        <v>12</v>
      </c>
      <c r="E963" s="306" t="n">
        <f aca="false">AVERAGE(C957:C963)</f>
        <v>85600428.5714286</v>
      </c>
      <c r="F963" s="306" t="n">
        <f aca="false">AVERAGE(C934:C963)</f>
        <v>90517233.3333333</v>
      </c>
    </row>
    <row r="964" customFormat="false" ht="11.25" hidden="false" customHeight="false" outlineLevel="0" collapsed="false">
      <c r="A964" s="199" t="n">
        <v>36509</v>
      </c>
      <c r="B964" s="192" t="n">
        <v>36509</v>
      </c>
      <c r="C964" s="306" t="n">
        <f aca="false">VLOOKUP($B964,data!$A$6:$M$15000,13)</f>
        <v>81760000</v>
      </c>
      <c r="D964" s="9" t="n">
        <f aca="false">IF(B964&lt;&gt;"",MONTH(B964),0)</f>
        <v>12</v>
      </c>
      <c r="E964" s="306" t="n">
        <f aca="false">AVERAGE(C958:C964)</f>
        <v>84698571.4285714</v>
      </c>
      <c r="F964" s="306" t="n">
        <f aca="false">AVERAGE(C935:C964)</f>
        <v>90183633.3333333</v>
      </c>
    </row>
    <row r="965" customFormat="false" ht="11.25" hidden="false" customHeight="false" outlineLevel="0" collapsed="false">
      <c r="A965" s="199" t="n">
        <v>36510</v>
      </c>
      <c r="B965" s="192" t="n">
        <v>36510</v>
      </c>
      <c r="C965" s="306" t="n">
        <f aca="false">VLOOKUP($B965,data!$A$6:$M$15000,13)</f>
        <v>80994000</v>
      </c>
      <c r="D965" s="9" t="n">
        <f aca="false">IF(B965&lt;&gt;"",MONTH(B965),0)</f>
        <v>12</v>
      </c>
      <c r="E965" s="306" t="n">
        <f aca="false">AVERAGE(C959:C965)</f>
        <v>83835142.8571429</v>
      </c>
      <c r="F965" s="306" t="n">
        <f aca="false">AVERAGE(C936:C965)</f>
        <v>89815433.3333333</v>
      </c>
    </row>
    <row r="966" customFormat="false" ht="11.25" hidden="false" customHeight="false" outlineLevel="0" collapsed="false">
      <c r="A966" s="199" t="n">
        <v>36511</v>
      </c>
      <c r="B966" s="192" t="n">
        <v>36511</v>
      </c>
      <c r="C966" s="306" t="n">
        <f aca="false">VLOOKUP($B966,data!$A$6:$M$15000,13)</f>
        <v>80667000</v>
      </c>
      <c r="D966" s="9" t="n">
        <f aca="false">IF(B966&lt;&gt;"",MONTH(B966),0)</f>
        <v>12</v>
      </c>
      <c r="E966" s="306" t="n">
        <f aca="false">AVERAGE(C960:C966)</f>
        <v>83035142.8571429</v>
      </c>
      <c r="F966" s="306" t="n">
        <f aca="false">AVERAGE(C937:C966)</f>
        <v>89428433.3333333</v>
      </c>
    </row>
    <row r="967" customFormat="false" ht="11.25" hidden="false" customHeight="false" outlineLevel="0" collapsed="false">
      <c r="A967" s="199" t="n">
        <v>36512</v>
      </c>
      <c r="B967" s="192" t="n">
        <v>36512</v>
      </c>
      <c r="C967" s="306" t="n">
        <f aca="false">VLOOKUP($B967,data!$A$6:$M$15000,13)</f>
        <v>80698000</v>
      </c>
      <c r="D967" s="9" t="n">
        <f aca="false">IF(B967&lt;&gt;"",MONTH(B967),0)</f>
        <v>12</v>
      </c>
      <c r="E967" s="306" t="n">
        <f aca="false">AVERAGE(C961:C967)</f>
        <v>82321285.7142857</v>
      </c>
      <c r="F967" s="306" t="n">
        <f aca="false">AVERAGE(C938:C967)</f>
        <v>89042000</v>
      </c>
    </row>
    <row r="968" customFormat="false" ht="11.25" hidden="false" customHeight="false" outlineLevel="0" collapsed="false">
      <c r="A968" s="199" t="n">
        <v>36513</v>
      </c>
      <c r="B968" s="192" t="n">
        <v>36513</v>
      </c>
      <c r="C968" s="306" t="n">
        <f aca="false">VLOOKUP($B968,data!$A$6:$M$15000,13)</f>
        <v>80757000</v>
      </c>
      <c r="D968" s="9" t="n">
        <f aca="false">IF(B968&lt;&gt;"",MONTH(B968),0)</f>
        <v>12</v>
      </c>
      <c r="E968" s="306" t="n">
        <f aca="false">AVERAGE(C962:C968)</f>
        <v>81687000</v>
      </c>
      <c r="F968" s="306" t="n">
        <f aca="false">AVERAGE(C939:C968)</f>
        <v>88656366.6666667</v>
      </c>
    </row>
    <row r="969" customFormat="false" ht="11.25" hidden="false" customHeight="false" outlineLevel="0" collapsed="false">
      <c r="A969" s="199" t="n">
        <v>36514</v>
      </c>
      <c r="B969" s="192" t="n">
        <v>36514</v>
      </c>
      <c r="C969" s="306" t="n">
        <f aca="false">VLOOKUP($B969,data!$A$6:$M$15000,13)</f>
        <v>80696000</v>
      </c>
      <c r="D969" s="9" t="n">
        <f aca="false">IF(B969&lt;&gt;"",MONTH(B969),0)</f>
        <v>12</v>
      </c>
      <c r="E969" s="306" t="n">
        <f aca="false">AVERAGE(C963:C969)</f>
        <v>81202714.2857143</v>
      </c>
      <c r="F969" s="306" t="n">
        <f aca="false">AVERAGE(C940:C969)</f>
        <v>88252500</v>
      </c>
    </row>
    <row r="970" customFormat="false" ht="11.25" hidden="false" customHeight="false" outlineLevel="0" collapsed="false">
      <c r="A970" s="199" t="n">
        <v>36515</v>
      </c>
      <c r="B970" s="192" t="n">
        <v>36515</v>
      </c>
      <c r="C970" s="306" t="n">
        <f aca="false">VLOOKUP($B970,data!$A$6:$M$15000,13)</f>
        <v>80187000</v>
      </c>
      <c r="D970" s="9" t="n">
        <f aca="false">IF(B970&lt;&gt;"",MONTH(B970),0)</f>
        <v>12</v>
      </c>
      <c r="E970" s="306" t="n">
        <f aca="false">AVERAGE(C964:C970)</f>
        <v>80822714.2857143</v>
      </c>
      <c r="F970" s="306" t="n">
        <f aca="false">AVERAGE(C941:C970)</f>
        <v>87826766.6666667</v>
      </c>
    </row>
    <row r="971" customFormat="false" ht="11.25" hidden="false" customHeight="false" outlineLevel="0" collapsed="false">
      <c r="A971" s="199" t="n">
        <v>36516</v>
      </c>
      <c r="B971" s="192" t="n">
        <v>36516</v>
      </c>
      <c r="C971" s="306" t="n">
        <f aca="false">VLOOKUP($B971,data!$A$6:$M$15000,13)</f>
        <v>79571000</v>
      </c>
      <c r="D971" s="9" t="n">
        <f aca="false">IF(B971&lt;&gt;"",MONTH(B971),0)</f>
        <v>12</v>
      </c>
      <c r="E971" s="306" t="n">
        <f aca="false">AVERAGE(C965:C971)</f>
        <v>80510000</v>
      </c>
      <c r="F971" s="306" t="n">
        <f aca="false">AVERAGE(C942:C971)</f>
        <v>87396200</v>
      </c>
    </row>
    <row r="972" customFormat="false" ht="11.25" hidden="false" customHeight="false" outlineLevel="0" collapsed="false">
      <c r="A972" s="199" t="n">
        <v>36517</v>
      </c>
      <c r="B972" s="192" t="n">
        <v>36517</v>
      </c>
      <c r="C972" s="306" t="n">
        <f aca="false">VLOOKUP($B972,data!$A$6:$M$15000,13)</f>
        <v>79312000</v>
      </c>
      <c r="D972" s="9" t="n">
        <f aca="false">IF(B972&lt;&gt;"",MONTH(B972),0)</f>
        <v>12</v>
      </c>
      <c r="E972" s="306" t="n">
        <f aca="false">AVERAGE(C966:C972)</f>
        <v>80269714.2857143</v>
      </c>
      <c r="F972" s="306" t="n">
        <f aca="false">AVERAGE(C943:C972)</f>
        <v>86957133.3333333</v>
      </c>
    </row>
    <row r="973" customFormat="false" ht="11.25" hidden="false" customHeight="false" outlineLevel="0" collapsed="false">
      <c r="A973" s="199" t="n">
        <v>36518</v>
      </c>
      <c r="B973" s="192" t="n">
        <v>36518</v>
      </c>
      <c r="C973" s="306" t="n">
        <f aca="false">VLOOKUP($B973,data!$A$6:$M$15000,13)</f>
        <v>79578000</v>
      </c>
      <c r="D973" s="9" t="n">
        <f aca="false">IF(B973&lt;&gt;"",MONTH(B973),0)</f>
        <v>12</v>
      </c>
      <c r="E973" s="306" t="n">
        <f aca="false">AVERAGE(C967:C973)</f>
        <v>80114142.8571429</v>
      </c>
      <c r="F973" s="306" t="n">
        <f aca="false">AVERAGE(C944:C973)</f>
        <v>86557833.3333333</v>
      </c>
    </row>
    <row r="974" customFormat="false" ht="11.25" hidden="false" customHeight="false" outlineLevel="0" collapsed="false">
      <c r="A974" s="199" t="n">
        <v>36519</v>
      </c>
      <c r="B974" s="192" t="n">
        <v>36519</v>
      </c>
      <c r="C974" s="306" t="n">
        <f aca="false">VLOOKUP($B974,data!$A$6:$M$15000,13)</f>
        <v>79972000</v>
      </c>
      <c r="D974" s="9" t="n">
        <f aca="false">IF(B974&lt;&gt;"",MONTH(B974),0)</f>
        <v>12</v>
      </c>
      <c r="E974" s="306" t="n">
        <f aca="false">AVERAGE(C968:C974)</f>
        <v>80010428.5714286</v>
      </c>
      <c r="F974" s="306" t="n">
        <f aca="false">AVERAGE(C945:C974)</f>
        <v>86159066.6666667</v>
      </c>
    </row>
    <row r="975" customFormat="false" ht="11.25" hidden="false" customHeight="false" outlineLevel="0" collapsed="false">
      <c r="A975" s="199" t="n">
        <v>36520</v>
      </c>
      <c r="B975" s="192" t="n">
        <v>36520</v>
      </c>
      <c r="C975" s="306" t="n">
        <f aca="false">VLOOKUP($B975,data!$A$6:$M$15000,13)</f>
        <v>80065000</v>
      </c>
      <c r="D975" s="9" t="n">
        <f aca="false">IF(B975&lt;&gt;"",MONTH(B975),0)</f>
        <v>12</v>
      </c>
      <c r="E975" s="306" t="n">
        <f aca="false">AVERAGE(C969:C975)</f>
        <v>79911571.4285714</v>
      </c>
      <c r="F975" s="306" t="n">
        <f aca="false">AVERAGE(C946:C975)</f>
        <v>85744333.3333333</v>
      </c>
    </row>
    <row r="976" customFormat="false" ht="11.25" hidden="false" customHeight="false" outlineLevel="0" collapsed="false">
      <c r="A976" s="199" t="n">
        <v>36521</v>
      </c>
      <c r="B976" s="192" t="n">
        <v>36521</v>
      </c>
      <c r="C976" s="306" t="n">
        <f aca="false">VLOOKUP($B976,data!$A$6:$M$15000,13)</f>
        <v>80023000</v>
      </c>
      <c r="D976" s="9" t="n">
        <f aca="false">IF(B976&lt;&gt;"",MONTH(B976),0)</f>
        <v>12</v>
      </c>
      <c r="E976" s="306" t="n">
        <f aca="false">AVERAGE(C970:C976)</f>
        <v>79815428.5714286</v>
      </c>
      <c r="F976" s="306" t="n">
        <f aca="false">AVERAGE(C947:C976)</f>
        <v>85310500</v>
      </c>
    </row>
    <row r="977" customFormat="false" ht="11.25" hidden="false" customHeight="false" outlineLevel="0" collapsed="false">
      <c r="A977" s="199" t="n">
        <v>36522</v>
      </c>
      <c r="B977" s="192" t="n">
        <v>36522</v>
      </c>
      <c r="C977" s="306" t="n">
        <f aca="false">VLOOKUP($B977,data!$A$6:$M$15000,13)</f>
        <v>79853000</v>
      </c>
      <c r="D977" s="9" t="n">
        <f aca="false">IF(B977&lt;&gt;"",MONTH(B977),0)</f>
        <v>12</v>
      </c>
      <c r="E977" s="306" t="n">
        <f aca="false">AVERAGE(C971:C977)</f>
        <v>79767714.2857143</v>
      </c>
      <c r="F977" s="306" t="n">
        <f aca="false">AVERAGE(C948:C977)</f>
        <v>84866966.6666667</v>
      </c>
    </row>
    <row r="978" customFormat="false" ht="11.25" hidden="false" customHeight="false" outlineLevel="0" collapsed="false">
      <c r="A978" s="199" t="n">
        <v>36523</v>
      </c>
      <c r="B978" s="192" t="n">
        <v>36523</v>
      </c>
      <c r="C978" s="306" t="n">
        <f aca="false">VLOOKUP($B978,data!$A$6:$M$15000,13)</f>
        <v>79470000</v>
      </c>
      <c r="D978" s="9" t="n">
        <f aca="false">IF(B978&lt;&gt;"",MONTH(B978),0)</f>
        <v>12</v>
      </c>
      <c r="E978" s="306" t="n">
        <f aca="false">AVERAGE(C972:C978)</f>
        <v>79753285.7142857</v>
      </c>
      <c r="F978" s="306" t="n">
        <f aca="false">AVERAGE(C949:C978)</f>
        <v>84409700</v>
      </c>
    </row>
    <row r="979" customFormat="false" ht="11.25" hidden="false" customHeight="false" outlineLevel="0" collapsed="false">
      <c r="A979" s="199" t="n">
        <v>36524</v>
      </c>
      <c r="B979" s="192" t="n">
        <v>36524</v>
      </c>
      <c r="C979" s="306" t="n">
        <f aca="false">VLOOKUP($B979,data!$A$6:$M$15000,13)</f>
        <v>79095000</v>
      </c>
      <c r="D979" s="9" t="n">
        <f aca="false">IF(B979&lt;&gt;"",MONTH(B979),0)</f>
        <v>12</v>
      </c>
      <c r="E979" s="306" t="n">
        <f aca="false">AVERAGE(C973:C979)</f>
        <v>79722285.7142857</v>
      </c>
      <c r="F979" s="306" t="n">
        <f aca="false">AVERAGE(C950:C979)</f>
        <v>83948066.6666667</v>
      </c>
    </row>
    <row r="980" customFormat="false" ht="11.25" hidden="false" customHeight="false" outlineLevel="0" collapsed="false">
      <c r="A980" s="199" t="n">
        <v>36525</v>
      </c>
      <c r="B980" s="192" t="n">
        <v>36525</v>
      </c>
      <c r="C980" s="306" t="n">
        <f aca="false">VLOOKUP($B980,data!$A$6:$M$15000,13)</f>
        <v>78580000</v>
      </c>
      <c r="D980" s="9" t="n">
        <f aca="false">IF(B980&lt;&gt;"",MONTH(B980),0)</f>
        <v>12</v>
      </c>
      <c r="E980" s="306" t="n">
        <f aca="false">AVERAGE(C974:C980)</f>
        <v>79579714.2857143</v>
      </c>
      <c r="F980" s="306" t="n">
        <f aca="false">AVERAGE(C951:C980)</f>
        <v>83486833.3333333</v>
      </c>
    </row>
    <row r="981" customFormat="false" ht="11.25" hidden="false" customHeight="false" outlineLevel="0" collapsed="false">
      <c r="A981" s="194" t="s">
        <v>70</v>
      </c>
      <c r="B981" s="195" t="s">
        <v>71</v>
      </c>
      <c r="C981" s="327" t="s">
        <v>39</v>
      </c>
      <c r="D981" s="327" t="s">
        <v>99</v>
      </c>
      <c r="E981" s="306" t="n">
        <f aca="false">AVERAGE(C975:C981)</f>
        <v>79514333.3333333</v>
      </c>
      <c r="F981" s="306" t="n">
        <f aca="false">AVERAGE(C952:C981)</f>
        <v>83198103.4482759</v>
      </c>
    </row>
    <row r="982" customFormat="false" ht="11.25" hidden="false" customHeight="false" outlineLevel="0" collapsed="false">
      <c r="A982" s="199" t="n">
        <v>36526</v>
      </c>
      <c r="B982" s="192" t="n">
        <v>36526</v>
      </c>
      <c r="C982" s="306" t="n">
        <f aca="false">VLOOKUP($B982,data!$A$6:$M$15000,13)</f>
        <v>78202000</v>
      </c>
      <c r="D982" s="9" t="n">
        <f aca="false">IF(B982&lt;&gt;"",MONTH(B982),0)</f>
        <v>1</v>
      </c>
      <c r="E982" s="306" t="n">
        <f aca="false">AVERAGE(C976:C982)</f>
        <v>79203833.3333333</v>
      </c>
      <c r="F982" s="306" t="n">
        <f aca="false">AVERAGE(C953:C982)</f>
        <v>82739379.3103448</v>
      </c>
    </row>
    <row r="983" customFormat="false" ht="11.25" hidden="false" customHeight="false" outlineLevel="0" collapsed="false">
      <c r="A983" s="199" t="n">
        <v>36527</v>
      </c>
      <c r="B983" s="192" t="n">
        <v>36527</v>
      </c>
      <c r="C983" s="306" t="n">
        <f aca="false">VLOOKUP($B983,data!$A$6:$M$15000,13)</f>
        <v>77519000</v>
      </c>
      <c r="D983" s="9" t="n">
        <f aca="false">IF(B983&lt;&gt;"",MONTH(B983),0)</f>
        <v>1</v>
      </c>
      <c r="E983" s="306" t="n">
        <f aca="false">AVERAGE(C977:C983)</f>
        <v>78786500</v>
      </c>
      <c r="F983" s="306" t="n">
        <f aca="false">AVERAGE(C954:C983)</f>
        <v>82267344.8275862</v>
      </c>
    </row>
    <row r="984" customFormat="false" ht="11.25" hidden="false" customHeight="false" outlineLevel="0" collapsed="false">
      <c r="A984" s="199" t="n">
        <v>36528</v>
      </c>
      <c r="B984" s="192" t="n">
        <v>36528</v>
      </c>
      <c r="C984" s="306" t="n">
        <f aca="false">VLOOKUP($B984,data!$A$6:$M$15000,13)</f>
        <v>76268000</v>
      </c>
      <c r="D984" s="9" t="n">
        <f aca="false">IF(B984&lt;&gt;"",MONTH(B984),0)</f>
        <v>1</v>
      </c>
      <c r="E984" s="306" t="n">
        <f aca="false">AVERAGE(C978:C984)</f>
        <v>78189000</v>
      </c>
      <c r="F984" s="306" t="n">
        <f aca="false">AVERAGE(C955:C984)</f>
        <v>81769551.7241379</v>
      </c>
    </row>
    <row r="985" customFormat="false" ht="11.25" hidden="false" customHeight="false" outlineLevel="0" collapsed="false">
      <c r="A985" s="199" t="n">
        <v>36529</v>
      </c>
      <c r="B985" s="192" t="n">
        <v>36529</v>
      </c>
      <c r="C985" s="306" t="n">
        <f aca="false">VLOOKUP($B985,data!$A$6:$M$15000,13)</f>
        <v>75327000</v>
      </c>
      <c r="D985" s="9" t="n">
        <f aca="false">IF(B985&lt;&gt;"",MONTH(B985),0)</f>
        <v>1</v>
      </c>
      <c r="E985" s="306" t="n">
        <f aca="false">AVERAGE(C979:C985)</f>
        <v>77498500</v>
      </c>
      <c r="F985" s="306" t="n">
        <f aca="false">AVERAGE(C956:C985)</f>
        <v>81266172.4137931</v>
      </c>
    </row>
    <row r="986" customFormat="false" ht="11.25" hidden="false" customHeight="false" outlineLevel="0" collapsed="false">
      <c r="A986" s="199" t="n">
        <v>36530</v>
      </c>
      <c r="B986" s="192" t="n">
        <v>36530</v>
      </c>
      <c r="C986" s="306" t="n">
        <f aca="false">VLOOKUP($B986,data!$A$6:$M$15000,13)</f>
        <v>74341000</v>
      </c>
      <c r="D986" s="9" t="n">
        <f aca="false">IF(B986&lt;&gt;"",MONTH(B986),0)</f>
        <v>1</v>
      </c>
      <c r="E986" s="306" t="n">
        <f aca="false">AVERAGE(C980:C986)</f>
        <v>76706166.6666667</v>
      </c>
      <c r="F986" s="306" t="n">
        <f aca="false">AVERAGE(C957:C986)</f>
        <v>80763379.3103448</v>
      </c>
    </row>
    <row r="987" customFormat="false" ht="11.25" hidden="false" customHeight="false" outlineLevel="0" collapsed="false">
      <c r="A987" s="199" t="n">
        <v>36531</v>
      </c>
      <c r="B987" s="192" t="n">
        <v>36531</v>
      </c>
      <c r="C987" s="306" t="n">
        <f aca="false">VLOOKUP($B987,data!$A$6:$M$15000,13)</f>
        <v>73464000</v>
      </c>
      <c r="D987" s="9" t="n">
        <f aca="false">IF(B987&lt;&gt;"",MONTH(B987),0)</f>
        <v>1</v>
      </c>
      <c r="E987" s="306" t="n">
        <f aca="false">AVERAGE(C981:C987)</f>
        <v>75853500</v>
      </c>
      <c r="F987" s="306" t="n">
        <f aca="false">AVERAGE(C958:C987)</f>
        <v>80259620.6896552</v>
      </c>
    </row>
    <row r="988" customFormat="false" ht="11.25" hidden="false" customHeight="false" outlineLevel="0" collapsed="false">
      <c r="A988" s="199" t="n">
        <v>36532</v>
      </c>
      <c r="B988" s="192" t="n">
        <v>36532</v>
      </c>
      <c r="C988" s="306" t="n">
        <f aca="false">VLOOKUP($B988,data!$A$6:$M$15000,13)</f>
        <v>72302000</v>
      </c>
      <c r="D988" s="9" t="n">
        <f aca="false">IF(B988&lt;&gt;"",MONTH(B988),0)</f>
        <v>1</v>
      </c>
      <c r="E988" s="306" t="n">
        <f aca="false">AVERAGE(C982:C988)</f>
        <v>75346142.8571429</v>
      </c>
      <c r="F988" s="306" t="n">
        <f aca="false">AVERAGE(C959:C988)</f>
        <v>79751482.7586207</v>
      </c>
    </row>
    <row r="989" customFormat="false" ht="11.25" hidden="false" customHeight="false" outlineLevel="0" collapsed="false">
      <c r="A989" s="199" t="n">
        <v>36533</v>
      </c>
      <c r="B989" s="192" t="n">
        <v>36533</v>
      </c>
      <c r="C989" s="306" t="n">
        <f aca="false">VLOOKUP($B989,data!$A$6:$M$15000,13)</f>
        <v>71791000</v>
      </c>
      <c r="D989" s="9" t="n">
        <f aca="false">IF(B989&lt;&gt;"",MONTH(B989),0)</f>
        <v>1</v>
      </c>
      <c r="E989" s="306" t="n">
        <f aca="false">AVERAGE(C983:C989)</f>
        <v>74430285.7142857</v>
      </c>
      <c r="F989" s="306" t="n">
        <f aca="false">AVERAGE(C960:C989)</f>
        <v>79252310.3448276</v>
      </c>
    </row>
    <row r="990" customFormat="false" ht="11.25" hidden="false" customHeight="false" outlineLevel="0" collapsed="false">
      <c r="A990" s="199" t="n">
        <v>36534</v>
      </c>
      <c r="B990" s="192" t="n">
        <v>36534</v>
      </c>
      <c r="C990" s="306" t="n">
        <f aca="false">VLOOKUP($B990,data!$A$6:$M$15000,13)</f>
        <v>71241000</v>
      </c>
      <c r="D990" s="9" t="n">
        <f aca="false">IF(B990&lt;&gt;"",MONTH(B990),0)</f>
        <v>1</v>
      </c>
      <c r="E990" s="306" t="n">
        <f aca="false">AVERAGE(C984:C990)</f>
        <v>73533428.5714286</v>
      </c>
      <c r="F990" s="306" t="n">
        <f aca="false">AVERAGE(C961:C990)</f>
        <v>78753896.5517241</v>
      </c>
    </row>
    <row r="991" customFormat="false" ht="11.25" hidden="false" customHeight="false" outlineLevel="0" collapsed="false">
      <c r="A991" s="199" t="n">
        <v>36535</v>
      </c>
      <c r="B991" s="192" t="n">
        <v>36535</v>
      </c>
      <c r="C991" s="306" t="n">
        <f aca="false">VLOOKUP($B991,data!$A$6:$M$15000,13)</f>
        <v>70372000</v>
      </c>
      <c r="D991" s="9" t="n">
        <f aca="false">IF(B991&lt;&gt;"",MONTH(B991),0)</f>
        <v>1</v>
      </c>
      <c r="E991" s="306" t="n">
        <f aca="false">AVERAGE(C985:C991)</f>
        <v>72691142.8571429</v>
      </c>
      <c r="F991" s="306" t="n">
        <f aca="false">AVERAGE(C962:C991)</f>
        <v>78242689.6551724</v>
      </c>
    </row>
    <row r="992" customFormat="false" ht="11.25" hidden="false" customHeight="false" outlineLevel="0" collapsed="false">
      <c r="A992" s="199" t="n">
        <v>36536</v>
      </c>
      <c r="B992" s="192" t="n">
        <v>36536</v>
      </c>
      <c r="C992" s="306" t="n">
        <f aca="false">VLOOKUP($B992,data!$A$6:$M$15000,13)</f>
        <v>69783000</v>
      </c>
      <c r="D992" s="9" t="n">
        <f aca="false">IF(B992&lt;&gt;"",MONTH(B992),0)</f>
        <v>1</v>
      </c>
      <c r="E992" s="306" t="n">
        <f aca="false">AVERAGE(C986:C992)</f>
        <v>71899142.8571429</v>
      </c>
      <c r="F992" s="306" t="n">
        <f aca="false">AVERAGE(C963:C992)</f>
        <v>77749482.7586207</v>
      </c>
    </row>
    <row r="993" customFormat="false" ht="11.25" hidden="false" customHeight="false" outlineLevel="0" collapsed="false">
      <c r="A993" s="199" t="n">
        <v>36537</v>
      </c>
      <c r="B993" s="192" t="n">
        <v>36537</v>
      </c>
      <c r="C993" s="306" t="n">
        <f aca="false">VLOOKUP($B993,data!$A$6:$M$15000,13)</f>
        <v>69118000</v>
      </c>
      <c r="D993" s="9" t="n">
        <f aca="false">IF(B993&lt;&gt;"",MONTH(B993),0)</f>
        <v>1</v>
      </c>
      <c r="E993" s="306" t="n">
        <f aca="false">AVERAGE(C987:C993)</f>
        <v>71153000</v>
      </c>
      <c r="F993" s="306" t="n">
        <f aca="false">AVERAGE(C964:C993)</f>
        <v>77276068.9655172</v>
      </c>
    </row>
    <row r="994" customFormat="false" ht="11.25" hidden="false" customHeight="false" outlineLevel="0" collapsed="false">
      <c r="A994" s="199" t="n">
        <v>36538</v>
      </c>
      <c r="B994" s="192" t="n">
        <v>36538</v>
      </c>
      <c r="C994" s="306" t="n">
        <f aca="false">VLOOKUP($B994,data!$A$6:$M$15000,13)</f>
        <v>68526000</v>
      </c>
      <c r="D994" s="9" t="n">
        <f aca="false">IF(B994&lt;&gt;"",MONTH(B994),0)</f>
        <v>1</v>
      </c>
      <c r="E994" s="306" t="n">
        <f aca="false">AVERAGE(C988:C994)</f>
        <v>70447571.4285714</v>
      </c>
      <c r="F994" s="306" t="n">
        <f aca="false">AVERAGE(C965:C994)</f>
        <v>76819724.137931</v>
      </c>
    </row>
    <row r="995" customFormat="false" ht="11.25" hidden="false" customHeight="false" outlineLevel="0" collapsed="false">
      <c r="A995" s="199" t="n">
        <v>36539</v>
      </c>
      <c r="B995" s="192" t="n">
        <v>36539</v>
      </c>
      <c r="C995" s="306" t="n">
        <f aca="false">VLOOKUP($B995,data!$A$6:$M$15000,13)</f>
        <v>68338000</v>
      </c>
      <c r="D995" s="9" t="n">
        <f aca="false">IF(B995&lt;&gt;"",MONTH(B995),0)</f>
        <v>1</v>
      </c>
      <c r="E995" s="306" t="n">
        <f aca="false">AVERAGE(C989:C995)</f>
        <v>69881285.7142857</v>
      </c>
      <c r="F995" s="306" t="n">
        <f aca="false">AVERAGE(C966:C995)</f>
        <v>76383310.3448276</v>
      </c>
    </row>
    <row r="996" customFormat="false" ht="11.25" hidden="false" customHeight="false" outlineLevel="0" collapsed="false">
      <c r="A996" s="199" t="n">
        <v>36540</v>
      </c>
      <c r="B996" s="192" t="n">
        <v>36540</v>
      </c>
      <c r="C996" s="306" t="n">
        <f aca="false">VLOOKUP($B996,data!$A$6:$M$15000,13)</f>
        <v>68651000</v>
      </c>
      <c r="D996" s="9" t="n">
        <f aca="false">IF(B996&lt;&gt;"",MONTH(B996),0)</f>
        <v>1</v>
      </c>
      <c r="E996" s="306" t="n">
        <f aca="false">AVERAGE(C990:C996)</f>
        <v>69432714.2857143</v>
      </c>
      <c r="F996" s="306" t="n">
        <f aca="false">AVERAGE(C967:C996)</f>
        <v>75968965.5172414</v>
      </c>
    </row>
    <row r="997" customFormat="false" ht="11.25" hidden="false" customHeight="false" outlineLevel="0" collapsed="false">
      <c r="A997" s="199" t="n">
        <v>36541</v>
      </c>
      <c r="B997" s="192" t="n">
        <v>36541</v>
      </c>
      <c r="C997" s="306" t="n">
        <f aca="false">VLOOKUP($B997,data!$A$6:$M$15000,13)</f>
        <v>68793000</v>
      </c>
      <c r="D997" s="9" t="n">
        <f aca="false">IF(B997&lt;&gt;"",MONTH(B997),0)</f>
        <v>1</v>
      </c>
      <c r="E997" s="306" t="n">
        <f aca="false">AVERAGE(C991:C997)</f>
        <v>69083000</v>
      </c>
      <c r="F997" s="306" t="n">
        <f aca="false">AVERAGE(C968:C997)</f>
        <v>75558448.2758621</v>
      </c>
    </row>
    <row r="998" customFormat="false" ht="11.25" hidden="false" customHeight="false" outlineLevel="0" collapsed="false">
      <c r="A998" s="199" t="n">
        <v>36542</v>
      </c>
      <c r="B998" s="192" t="n">
        <v>36542</v>
      </c>
      <c r="C998" s="306" t="n">
        <f aca="false">VLOOKUP($B998,data!$A$6:$M$15000,13)</f>
        <v>68655000</v>
      </c>
      <c r="D998" s="9" t="n">
        <f aca="false">IF(B998&lt;&gt;"",MONTH(B998),0)</f>
        <v>1</v>
      </c>
      <c r="E998" s="306" t="n">
        <f aca="false">AVERAGE(C992:C998)</f>
        <v>68837714.2857143</v>
      </c>
      <c r="F998" s="306" t="n">
        <f aca="false">AVERAGE(C969:C998)</f>
        <v>75141137.9310345</v>
      </c>
    </row>
    <row r="999" customFormat="false" ht="11.25" hidden="false" customHeight="false" outlineLevel="0" collapsed="false">
      <c r="A999" s="199" t="n">
        <v>36543</v>
      </c>
      <c r="B999" s="192" t="n">
        <v>36543</v>
      </c>
      <c r="C999" s="306" t="n">
        <f aca="false">VLOOKUP($B999,data!$A$6:$M$15000,13)</f>
        <v>68635000</v>
      </c>
      <c r="D999" s="9" t="n">
        <f aca="false">IF(B999&lt;&gt;"",MONTH(B999),0)</f>
        <v>1</v>
      </c>
      <c r="E999" s="306" t="n">
        <f aca="false">AVERAGE(C993:C999)</f>
        <v>68673714.2857143</v>
      </c>
      <c r="F999" s="306" t="n">
        <f aca="false">AVERAGE(C970:C999)</f>
        <v>74725241.3793103</v>
      </c>
    </row>
    <row r="1000" customFormat="false" ht="11.25" hidden="false" customHeight="false" outlineLevel="0" collapsed="false">
      <c r="A1000" s="199" t="n">
        <v>36544</v>
      </c>
      <c r="B1000" s="192" t="n">
        <v>36544</v>
      </c>
      <c r="C1000" s="306" t="n">
        <f aca="false">VLOOKUP($B1000,data!$A$6:$M$15000,13)</f>
        <v>68480000</v>
      </c>
      <c r="D1000" s="9" t="n">
        <f aca="false">IF(B1000&lt;&gt;"",MONTH(B1000),0)</f>
        <v>1</v>
      </c>
      <c r="E1000" s="306" t="n">
        <f aca="false">AVERAGE(C994:C1000)</f>
        <v>68582571.4285714</v>
      </c>
      <c r="F1000" s="306" t="n">
        <f aca="false">AVERAGE(C971:C1000)</f>
        <v>74321551.7241379</v>
      </c>
    </row>
    <row r="1001" customFormat="false" ht="11.25" hidden="false" customHeight="false" outlineLevel="0" collapsed="false">
      <c r="A1001" s="199" t="n">
        <v>36545</v>
      </c>
      <c r="B1001" s="192" t="n">
        <v>36545</v>
      </c>
      <c r="C1001" s="306" t="n">
        <f aca="false">VLOOKUP($B1001,data!$A$6:$M$15000,13)</f>
        <v>68501000</v>
      </c>
      <c r="D1001" s="9" t="n">
        <f aca="false">IF(B1001&lt;&gt;"",MONTH(B1001),0)</f>
        <v>1</v>
      </c>
      <c r="E1001" s="306" t="n">
        <f aca="false">AVERAGE(C995:C1001)</f>
        <v>68579000</v>
      </c>
      <c r="F1001" s="306" t="n">
        <f aca="false">AVERAGE(C972:C1001)</f>
        <v>73939827.5862069</v>
      </c>
    </row>
    <row r="1002" customFormat="false" ht="11.25" hidden="false" customHeight="false" outlineLevel="0" collapsed="false">
      <c r="A1002" s="199" t="n">
        <v>36546</v>
      </c>
      <c r="B1002" s="192" t="n">
        <v>36546</v>
      </c>
      <c r="C1002" s="306" t="n">
        <f aca="false">VLOOKUP($B1002,data!$A$6:$M$15000,13)</f>
        <v>68508000</v>
      </c>
      <c r="D1002" s="9" t="n">
        <f aca="false">IF(B1002&lt;&gt;"",MONTH(B1002),0)</f>
        <v>1</v>
      </c>
      <c r="E1002" s="306" t="n">
        <f aca="false">AVERAGE(C996:C1002)</f>
        <v>68603285.7142857</v>
      </c>
      <c r="F1002" s="306" t="n">
        <f aca="false">AVERAGE(C973:C1002)</f>
        <v>73567275.862069</v>
      </c>
    </row>
    <row r="1003" customFormat="false" ht="11.25" hidden="false" customHeight="false" outlineLevel="0" collapsed="false">
      <c r="A1003" s="199" t="n">
        <v>36547</v>
      </c>
      <c r="B1003" s="192" t="n">
        <v>36547</v>
      </c>
      <c r="C1003" s="306" t="n">
        <f aca="false">VLOOKUP($B1003,data!$A$6:$M$15000,13)</f>
        <v>68263000</v>
      </c>
      <c r="D1003" s="9" t="n">
        <f aca="false">IF(B1003&lt;&gt;"",MONTH(B1003),0)</f>
        <v>1</v>
      </c>
      <c r="E1003" s="306" t="n">
        <f aca="false">AVERAGE(C997:C1003)</f>
        <v>68547857.1428572</v>
      </c>
      <c r="F1003" s="306" t="n">
        <f aca="false">AVERAGE(C974:C1003)</f>
        <v>73177103.4482759</v>
      </c>
    </row>
    <row r="1004" customFormat="false" ht="11.25" hidden="false" customHeight="false" outlineLevel="0" collapsed="false">
      <c r="A1004" s="199" t="n">
        <v>36548</v>
      </c>
      <c r="B1004" s="192" t="n">
        <v>36548</v>
      </c>
      <c r="C1004" s="306" t="n">
        <f aca="false">VLOOKUP($B1004,data!$A$6:$M$15000,13)</f>
        <v>68125000</v>
      </c>
      <c r="D1004" s="9" t="n">
        <f aca="false">IF(B1004&lt;&gt;"",MONTH(B1004),0)</f>
        <v>1</v>
      </c>
      <c r="E1004" s="306" t="n">
        <f aca="false">AVERAGE(C998:C1004)</f>
        <v>68452428.5714286</v>
      </c>
      <c r="F1004" s="306" t="n">
        <f aca="false">AVERAGE(C975:C1004)</f>
        <v>72768586.2068966</v>
      </c>
    </row>
    <row r="1005" customFormat="false" ht="11.25" hidden="false" customHeight="false" outlineLevel="0" collapsed="false">
      <c r="A1005" s="199" t="n">
        <v>36549</v>
      </c>
      <c r="B1005" s="192" t="n">
        <v>36549</v>
      </c>
      <c r="C1005" s="306" t="n">
        <f aca="false">VLOOKUP($B1005,data!$A$6:$M$15000,13)</f>
        <v>67991000</v>
      </c>
      <c r="D1005" s="9" t="n">
        <f aca="false">IF(B1005&lt;&gt;"",MONTH(B1005),0)</f>
        <v>1</v>
      </c>
      <c r="E1005" s="306" t="n">
        <f aca="false">AVERAGE(C999:C1005)</f>
        <v>68357571.4285714</v>
      </c>
      <c r="F1005" s="306" t="n">
        <f aca="false">AVERAGE(C976:C1005)</f>
        <v>72352241.3793103</v>
      </c>
    </row>
    <row r="1006" customFormat="false" ht="11.25" hidden="false" customHeight="false" outlineLevel="0" collapsed="false">
      <c r="A1006" s="199" t="n">
        <v>36550</v>
      </c>
      <c r="B1006" s="192" t="n">
        <v>36550</v>
      </c>
      <c r="C1006" s="306" t="n">
        <f aca="false">VLOOKUP($B1006,data!$A$6:$M$15000,13)</f>
        <v>67733000</v>
      </c>
      <c r="D1006" s="9" t="n">
        <f aca="false">IF(B1006&lt;&gt;"",MONTH(B1006),0)</f>
        <v>1</v>
      </c>
      <c r="E1006" s="306" t="n">
        <f aca="false">AVERAGE(C1000:C1006)</f>
        <v>68228714.2857143</v>
      </c>
      <c r="F1006" s="306" t="n">
        <f aca="false">AVERAGE(C977:C1006)</f>
        <v>71928448.2758621</v>
      </c>
    </row>
    <row r="1007" customFormat="false" ht="11.25" hidden="false" customHeight="false" outlineLevel="0" collapsed="false">
      <c r="A1007" s="199" t="n">
        <v>36551</v>
      </c>
      <c r="B1007" s="192" t="n">
        <v>36551</v>
      </c>
      <c r="C1007" s="306" t="n">
        <f aca="false">VLOOKUP($B1007,data!$A$6:$M$15000,13)</f>
        <v>67145000</v>
      </c>
      <c r="D1007" s="9" t="n">
        <f aca="false">IF(B1007&lt;&gt;"",MONTH(B1007),0)</f>
        <v>1</v>
      </c>
      <c r="E1007" s="306" t="n">
        <f aca="false">AVERAGE(C1001:C1007)</f>
        <v>68038000</v>
      </c>
      <c r="F1007" s="306" t="n">
        <f aca="false">AVERAGE(C978:C1007)</f>
        <v>71490241.3793103</v>
      </c>
    </row>
    <row r="1008" customFormat="false" ht="11.25" hidden="false" customHeight="false" outlineLevel="0" collapsed="false">
      <c r="A1008" s="199" t="n">
        <v>36552</v>
      </c>
      <c r="B1008" s="192" t="n">
        <v>36552</v>
      </c>
      <c r="C1008" s="306" t="n">
        <f aca="false">VLOOKUP($B1008,data!$A$6:$M$15000,13)</f>
        <v>66343000</v>
      </c>
      <c r="D1008" s="9" t="n">
        <f aca="false">IF(B1008&lt;&gt;"",MONTH(B1008),0)</f>
        <v>1</v>
      </c>
      <c r="E1008" s="306" t="n">
        <f aca="false">AVERAGE(C1002:C1008)</f>
        <v>67729714.2857143</v>
      </c>
      <c r="F1008" s="306" t="n">
        <f aca="false">AVERAGE(C979:C1008)</f>
        <v>71037586.2068966</v>
      </c>
    </row>
    <row r="1009" customFormat="false" ht="11.25" hidden="false" customHeight="false" outlineLevel="0" collapsed="false">
      <c r="A1009" s="199" t="n">
        <v>36553</v>
      </c>
      <c r="B1009" s="192" t="n">
        <v>36553</v>
      </c>
      <c r="C1009" s="306" t="n">
        <f aca="false">VLOOKUP($B1009,data!$A$6:$M$15000,13)</f>
        <v>65452000</v>
      </c>
      <c r="D1009" s="9" t="n">
        <f aca="false">IF(B1009&lt;&gt;"",MONTH(B1009),0)</f>
        <v>1</v>
      </c>
      <c r="E1009" s="306" t="n">
        <f aca="false">AVERAGE(C1003:C1009)</f>
        <v>67293142.8571429</v>
      </c>
      <c r="F1009" s="306" t="n">
        <f aca="false">AVERAGE(C980:C1009)</f>
        <v>70567137.9310345</v>
      </c>
    </row>
    <row r="1010" customFormat="false" ht="11.25" hidden="false" customHeight="false" outlineLevel="0" collapsed="false">
      <c r="A1010" s="199" t="n">
        <v>36554</v>
      </c>
      <c r="B1010" s="192" t="n">
        <v>36554</v>
      </c>
      <c r="C1010" s="306" t="n">
        <f aca="false">VLOOKUP($B1010,data!$A$6:$M$15000,13)</f>
        <v>64686000</v>
      </c>
      <c r="D1010" s="9" t="n">
        <f aca="false">IF(B1010&lt;&gt;"",MONTH(B1010),0)</f>
        <v>1</v>
      </c>
      <c r="E1010" s="306" t="n">
        <f aca="false">AVERAGE(C1004:C1010)</f>
        <v>66782142.8571429</v>
      </c>
      <c r="F1010" s="306" t="n">
        <f aca="false">AVERAGE(C981:C1010)</f>
        <v>70088034.4827586</v>
      </c>
    </row>
    <row r="1011" customFormat="false" ht="11.25" hidden="false" customHeight="false" outlineLevel="0" collapsed="false">
      <c r="A1011" s="199" t="n">
        <v>36555</v>
      </c>
      <c r="B1011" s="192" t="n">
        <v>36555</v>
      </c>
      <c r="C1011" s="306" t="n">
        <f aca="false">VLOOKUP($B1011,data!$A$6:$M$15000,13)</f>
        <v>63944000</v>
      </c>
      <c r="D1011" s="9" t="n">
        <f aca="false">IF(B1011&lt;&gt;"",MONTH(B1011),0)</f>
        <v>1</v>
      </c>
      <c r="E1011" s="306" t="n">
        <f aca="false">AVERAGE(C1005:C1011)</f>
        <v>66184857.1428571</v>
      </c>
      <c r="F1011" s="306" t="n">
        <f aca="false">AVERAGE(C982:C1011)</f>
        <v>69883233.3333333</v>
      </c>
    </row>
    <row r="1012" customFormat="false" ht="11.25" hidden="false" customHeight="false" outlineLevel="0" collapsed="false">
      <c r="A1012" s="199" t="n">
        <v>36556</v>
      </c>
      <c r="B1012" s="192" t="n">
        <v>36556</v>
      </c>
      <c r="C1012" s="306" t="n">
        <f aca="false">VLOOKUP($B1012,data!$A$6:$M$15000,13)</f>
        <v>62970000</v>
      </c>
      <c r="D1012" s="9" t="n">
        <f aca="false">IF(B1012&lt;&gt;"",MONTH(B1012),0)</f>
        <v>1</v>
      </c>
      <c r="E1012" s="306" t="n">
        <f aca="false">AVERAGE(C1006:C1012)</f>
        <v>65467571.4285714</v>
      </c>
      <c r="F1012" s="306" t="n">
        <f aca="false">AVERAGE(C983:C1012)</f>
        <v>69375500</v>
      </c>
    </row>
    <row r="1013" customFormat="false" ht="11.25" hidden="false" customHeight="false" outlineLevel="0" collapsed="false">
      <c r="A1013" s="199" t="n">
        <v>36557</v>
      </c>
      <c r="B1013" s="192" t="n">
        <v>36557</v>
      </c>
      <c r="C1013" s="306" t="n">
        <f aca="false">VLOOKUP($B1013,data!$A$6:$M$15000,13)</f>
        <v>62020000</v>
      </c>
      <c r="D1013" s="9" t="n">
        <f aca="false">IF(B1013&lt;&gt;"",MONTH(B1013),0)</f>
        <v>2</v>
      </c>
      <c r="E1013" s="306" t="n">
        <f aca="false">AVERAGE(C1007:C1013)</f>
        <v>64651428.5714286</v>
      </c>
      <c r="F1013" s="306" t="n">
        <f aca="false">AVERAGE(C984:C1013)</f>
        <v>68858866.6666667</v>
      </c>
    </row>
    <row r="1014" customFormat="false" ht="11.25" hidden="false" customHeight="false" outlineLevel="0" collapsed="false">
      <c r="A1014" s="199" t="n">
        <v>36558</v>
      </c>
      <c r="B1014" s="192" t="n">
        <v>36558</v>
      </c>
      <c r="C1014" s="306" t="n">
        <f aca="false">VLOOKUP($B1014,data!$A$6:$M$15000,13)</f>
        <v>61626000</v>
      </c>
      <c r="D1014" s="9" t="n">
        <f aca="false">IF(B1014&lt;&gt;"",MONTH(B1014),0)</f>
        <v>2</v>
      </c>
      <c r="E1014" s="306" t="n">
        <f aca="false">AVERAGE(C1008:C1014)</f>
        <v>63863000</v>
      </c>
      <c r="F1014" s="306" t="n">
        <f aca="false">AVERAGE(C985:C1014)</f>
        <v>68370800</v>
      </c>
    </row>
    <row r="1015" customFormat="false" ht="11.25" hidden="false" customHeight="false" outlineLevel="0" collapsed="false">
      <c r="A1015" s="199" t="n">
        <v>36559</v>
      </c>
      <c r="B1015" s="192" t="n">
        <v>36559</v>
      </c>
      <c r="C1015" s="306" t="n">
        <f aca="false">VLOOKUP($B1015,data!$A$6:$M$15000,13)</f>
        <v>60984000</v>
      </c>
      <c r="D1015" s="9" t="n">
        <f aca="false">IF(B1015&lt;&gt;"",MONTH(B1015),0)</f>
        <v>2</v>
      </c>
      <c r="E1015" s="306" t="n">
        <f aca="false">AVERAGE(C1009:C1015)</f>
        <v>63097428.5714286</v>
      </c>
      <c r="F1015" s="306" t="n">
        <f aca="false">AVERAGE(C986:C1015)</f>
        <v>67892700</v>
      </c>
    </row>
    <row r="1016" customFormat="false" ht="11.25" hidden="false" customHeight="false" outlineLevel="0" collapsed="false">
      <c r="A1016" s="199" t="n">
        <v>36560</v>
      </c>
      <c r="B1016" s="192" t="n">
        <v>36560</v>
      </c>
      <c r="C1016" s="306" t="n">
        <f aca="false">VLOOKUP($B1016,data!$A$6:$M$15000,13)</f>
        <v>60728000</v>
      </c>
      <c r="D1016" s="9" t="n">
        <f aca="false">IF(B1016&lt;&gt;"",MONTH(B1016),0)</f>
        <v>2</v>
      </c>
      <c r="E1016" s="306" t="n">
        <f aca="false">AVERAGE(C1010:C1016)</f>
        <v>62422571.4285714</v>
      </c>
      <c r="F1016" s="306" t="n">
        <f aca="false">AVERAGE(C987:C1016)</f>
        <v>67438933.3333333</v>
      </c>
    </row>
    <row r="1017" customFormat="false" ht="11.25" hidden="false" customHeight="false" outlineLevel="0" collapsed="false">
      <c r="A1017" s="199" t="n">
        <v>36561</v>
      </c>
      <c r="B1017" s="192" t="n">
        <v>36561</v>
      </c>
      <c r="C1017" s="306" t="n">
        <f aca="false">VLOOKUP($B1017,data!$A$6:$M$15000,13)</f>
        <v>60767000</v>
      </c>
      <c r="D1017" s="9" t="n">
        <f aca="false">IF(B1017&lt;&gt;"",MONTH(B1017),0)</f>
        <v>2</v>
      </c>
      <c r="E1017" s="306" t="n">
        <f aca="false">AVERAGE(C1011:C1017)</f>
        <v>61862714.2857143</v>
      </c>
      <c r="F1017" s="306" t="n">
        <f aca="false">AVERAGE(C988:C1017)</f>
        <v>67015700</v>
      </c>
    </row>
    <row r="1018" customFormat="false" ht="11.25" hidden="false" customHeight="false" outlineLevel="0" collapsed="false">
      <c r="A1018" s="199" t="n">
        <v>36562</v>
      </c>
      <c r="B1018" s="192" t="n">
        <v>36562</v>
      </c>
      <c r="C1018" s="306" t="n">
        <f aca="false">VLOOKUP($B1018,data!$A$6:$M$15000,13)</f>
        <v>60777000</v>
      </c>
      <c r="D1018" s="9" t="n">
        <f aca="false">IF(B1018&lt;&gt;"",MONTH(B1018),0)</f>
        <v>2</v>
      </c>
      <c r="E1018" s="306" t="n">
        <f aca="false">AVERAGE(C1012:C1018)</f>
        <v>61410285.7142857</v>
      </c>
      <c r="F1018" s="306" t="n">
        <f aca="false">AVERAGE(C989:C1018)</f>
        <v>66631533.3333333</v>
      </c>
    </row>
    <row r="1019" customFormat="false" ht="11.25" hidden="false" customHeight="false" outlineLevel="0" collapsed="false">
      <c r="A1019" s="199" t="n">
        <v>36563</v>
      </c>
      <c r="B1019" s="192" t="n">
        <v>36563</v>
      </c>
      <c r="C1019" s="306" t="n">
        <f aca="false">VLOOKUP($B1019,data!$A$6:$M$15000,13)</f>
        <v>60614000</v>
      </c>
      <c r="D1019" s="9" t="n">
        <f aca="false">IF(B1019&lt;&gt;"",MONTH(B1019),0)</f>
        <v>2</v>
      </c>
      <c r="E1019" s="306" t="n">
        <f aca="false">AVERAGE(C1013:C1019)</f>
        <v>61073714.2857143</v>
      </c>
      <c r="F1019" s="306" t="n">
        <f aca="false">AVERAGE(C990:C1019)</f>
        <v>66258966.6666667</v>
      </c>
    </row>
    <row r="1020" customFormat="false" ht="11.25" hidden="false" customHeight="false" outlineLevel="0" collapsed="false">
      <c r="A1020" s="199" t="n">
        <v>36564</v>
      </c>
      <c r="B1020" s="192" t="n">
        <v>36564</v>
      </c>
      <c r="C1020" s="306" t="n">
        <f aca="false">VLOOKUP($B1020,data!$A$6:$M$15000,13)</f>
        <v>60352000</v>
      </c>
      <c r="D1020" s="9" t="n">
        <f aca="false">IF(B1020&lt;&gt;"",MONTH(B1020),0)</f>
        <v>2</v>
      </c>
      <c r="E1020" s="306" t="n">
        <f aca="false">AVERAGE(C1014:C1020)</f>
        <v>60835428.5714286</v>
      </c>
      <c r="F1020" s="306" t="n">
        <f aca="false">AVERAGE(C991:C1020)</f>
        <v>65896000</v>
      </c>
    </row>
    <row r="1021" customFormat="false" ht="11.25" hidden="false" customHeight="false" outlineLevel="0" collapsed="false">
      <c r="A1021" s="199" t="n">
        <v>36565</v>
      </c>
      <c r="B1021" s="192" t="n">
        <v>36565</v>
      </c>
      <c r="C1021" s="306" t="n">
        <f aca="false">VLOOKUP($B1021,data!$A$6:$M$15000,13)</f>
        <v>59988000</v>
      </c>
      <c r="D1021" s="9" t="n">
        <f aca="false">IF(B1021&lt;&gt;"",MONTH(B1021),0)</f>
        <v>2</v>
      </c>
      <c r="E1021" s="306" t="n">
        <f aca="false">AVERAGE(C1015:C1021)</f>
        <v>60601428.5714286</v>
      </c>
      <c r="F1021" s="306" t="n">
        <f aca="false">AVERAGE(C992:C1021)</f>
        <v>65549866.6666667</v>
      </c>
    </row>
    <row r="1022" customFormat="false" ht="11.25" hidden="false" customHeight="false" outlineLevel="0" collapsed="false">
      <c r="A1022" s="199" t="n">
        <v>36566</v>
      </c>
      <c r="B1022" s="192" t="n">
        <v>36566</v>
      </c>
      <c r="C1022" s="306" t="n">
        <f aca="false">VLOOKUP($B1022,data!$A$6:$M$15000,13)</f>
        <v>59643000</v>
      </c>
      <c r="D1022" s="9" t="n">
        <f aca="false">IF(B1022&lt;&gt;"",MONTH(B1022),0)</f>
        <v>2</v>
      </c>
      <c r="E1022" s="306" t="n">
        <f aca="false">AVERAGE(C1016:C1022)</f>
        <v>60409857.1428571</v>
      </c>
      <c r="F1022" s="306" t="n">
        <f aca="false">AVERAGE(C993:C1022)</f>
        <v>65211866.6666667</v>
      </c>
    </row>
    <row r="1023" customFormat="false" ht="11.25" hidden="false" customHeight="false" outlineLevel="0" collapsed="false">
      <c r="A1023" s="199" t="n">
        <v>36567</v>
      </c>
      <c r="B1023" s="192" t="n">
        <v>36567</v>
      </c>
      <c r="C1023" s="306" t="n">
        <f aca="false">VLOOKUP($B1023,data!$A$6:$M$15000,13)</f>
        <v>59107000</v>
      </c>
      <c r="D1023" s="9" t="n">
        <f aca="false">IF(B1023&lt;&gt;"",MONTH(B1023),0)</f>
        <v>2</v>
      </c>
      <c r="E1023" s="306" t="n">
        <f aca="false">AVERAGE(C1017:C1023)</f>
        <v>60178285.7142857</v>
      </c>
      <c r="F1023" s="306" t="n">
        <f aca="false">AVERAGE(C994:C1023)</f>
        <v>64878166.6666667</v>
      </c>
    </row>
    <row r="1024" customFormat="false" ht="11.25" hidden="false" customHeight="false" outlineLevel="0" collapsed="false">
      <c r="A1024" s="199" t="n">
        <v>36568</v>
      </c>
      <c r="B1024" s="192" t="n">
        <v>36568</v>
      </c>
      <c r="C1024" s="306" t="n">
        <f aca="false">VLOOKUP($B1024,data!$A$6:$M$15000,13)</f>
        <v>58923000</v>
      </c>
      <c r="D1024" s="9" t="n">
        <f aca="false">IF(B1024&lt;&gt;"",MONTH(B1024),0)</f>
        <v>2</v>
      </c>
      <c r="E1024" s="306" t="n">
        <f aca="false">AVERAGE(C1018:C1024)</f>
        <v>59914857.1428571</v>
      </c>
      <c r="F1024" s="306" t="n">
        <f aca="false">AVERAGE(C995:C1024)</f>
        <v>64558066.6666667</v>
      </c>
    </row>
    <row r="1025" customFormat="false" ht="11.25" hidden="false" customHeight="false" outlineLevel="0" collapsed="false">
      <c r="A1025" s="199" t="n">
        <v>36569</v>
      </c>
      <c r="B1025" s="192" t="n">
        <v>36569</v>
      </c>
      <c r="C1025" s="306" t="n">
        <f aca="false">VLOOKUP($B1025,data!$A$6:$M$15000,13)</f>
        <v>58451000</v>
      </c>
      <c r="D1025" s="9" t="n">
        <f aca="false">IF(B1025&lt;&gt;"",MONTH(B1025),0)</f>
        <v>2</v>
      </c>
      <c r="E1025" s="306" t="n">
        <f aca="false">AVERAGE(C1019:C1025)</f>
        <v>59582571.4285714</v>
      </c>
      <c r="F1025" s="306" t="n">
        <f aca="false">AVERAGE(C996:C1025)</f>
        <v>64228500</v>
      </c>
    </row>
    <row r="1026" customFormat="false" ht="11.25" hidden="false" customHeight="false" outlineLevel="0" collapsed="false">
      <c r="A1026" s="199" t="n">
        <v>36570</v>
      </c>
      <c r="B1026" s="192" t="n">
        <v>36570</v>
      </c>
      <c r="C1026" s="306" t="n">
        <f aca="false">VLOOKUP($B1026,data!$A$6:$M$15000,13)</f>
        <v>58137000</v>
      </c>
      <c r="D1026" s="9" t="n">
        <f aca="false">IF(B1026&lt;&gt;"",MONTH(B1026),0)</f>
        <v>2</v>
      </c>
      <c r="E1026" s="306" t="n">
        <f aca="false">AVERAGE(C1020:C1026)</f>
        <v>59228714.2857143</v>
      </c>
      <c r="F1026" s="306" t="n">
        <f aca="false">AVERAGE(C997:C1026)</f>
        <v>63878033.3333333</v>
      </c>
    </row>
    <row r="1027" customFormat="false" ht="11.25" hidden="false" customHeight="false" outlineLevel="0" collapsed="false">
      <c r="A1027" s="199" t="n">
        <v>36571</v>
      </c>
      <c r="B1027" s="192" t="n">
        <v>36571</v>
      </c>
      <c r="C1027" s="306" t="n">
        <f aca="false">VLOOKUP($B1027,data!$A$6:$M$15000,13)</f>
        <v>57755000</v>
      </c>
      <c r="D1027" s="9" t="n">
        <f aca="false">IF(B1027&lt;&gt;"",MONTH(B1027),0)</f>
        <v>2</v>
      </c>
      <c r="E1027" s="306" t="n">
        <f aca="false">AVERAGE(C1021:C1027)</f>
        <v>58857714.2857143</v>
      </c>
      <c r="F1027" s="306" t="n">
        <f aca="false">AVERAGE(C998:C1027)</f>
        <v>63510100</v>
      </c>
    </row>
    <row r="1028" customFormat="false" ht="11.25" hidden="false" customHeight="false" outlineLevel="0" collapsed="false">
      <c r="A1028" s="199" t="n">
        <v>36572</v>
      </c>
      <c r="B1028" s="192" t="n">
        <v>36572</v>
      </c>
      <c r="C1028" s="306" t="n">
        <f aca="false">VLOOKUP($B1028,data!$A$6:$M$15000,13)</f>
        <v>56663000</v>
      </c>
      <c r="D1028" s="9" t="n">
        <f aca="false">IF(B1028&lt;&gt;"",MONTH(B1028),0)</f>
        <v>2</v>
      </c>
      <c r="E1028" s="306" t="n">
        <f aca="false">AVERAGE(C1022:C1028)</f>
        <v>58382714.2857143</v>
      </c>
      <c r="F1028" s="306" t="n">
        <f aca="false">AVERAGE(C999:C1028)</f>
        <v>63110366.6666667</v>
      </c>
    </row>
    <row r="1029" customFormat="false" ht="11.25" hidden="false" customHeight="false" outlineLevel="0" collapsed="false">
      <c r="A1029" s="199" t="n">
        <v>36573</v>
      </c>
      <c r="B1029" s="192" t="n">
        <v>36573</v>
      </c>
      <c r="C1029" s="306" t="n">
        <f aca="false">VLOOKUP($B1029,data!$A$6:$M$15000,13)</f>
        <v>55678000</v>
      </c>
      <c r="D1029" s="9" t="n">
        <f aca="false">IF(B1029&lt;&gt;"",MONTH(B1029),0)</f>
        <v>2</v>
      </c>
      <c r="E1029" s="306" t="n">
        <f aca="false">AVERAGE(C1023:C1029)</f>
        <v>57816285.7142857</v>
      </c>
      <c r="F1029" s="306" t="n">
        <f aca="false">AVERAGE(C1000:C1029)</f>
        <v>62678466.6666667</v>
      </c>
    </row>
    <row r="1030" customFormat="false" ht="11.25" hidden="false" customHeight="false" outlineLevel="0" collapsed="false">
      <c r="A1030" s="199" t="n">
        <v>36574</v>
      </c>
      <c r="B1030" s="192" t="n">
        <v>36574</v>
      </c>
      <c r="C1030" s="306" t="n">
        <f aca="false">VLOOKUP($B1030,data!$A$6:$M$15000,13)</f>
        <v>54886000</v>
      </c>
      <c r="D1030" s="9" t="n">
        <f aca="false">IF(B1030&lt;&gt;"",MONTH(B1030),0)</f>
        <v>2</v>
      </c>
      <c r="E1030" s="306" t="n">
        <f aca="false">AVERAGE(C1024:C1030)</f>
        <v>57213285.7142857</v>
      </c>
      <c r="F1030" s="306" t="n">
        <f aca="false">AVERAGE(C1001:C1030)</f>
        <v>62225333.3333333</v>
      </c>
    </row>
    <row r="1031" customFormat="false" ht="11.25" hidden="false" customHeight="false" outlineLevel="0" collapsed="false">
      <c r="A1031" s="199" t="n">
        <v>36575</v>
      </c>
      <c r="B1031" s="192" t="n">
        <v>36575</v>
      </c>
      <c r="C1031" s="306" t="n">
        <f aca="false">VLOOKUP($B1031,data!$A$6:$M$15000,13)</f>
        <v>54673000</v>
      </c>
      <c r="D1031" s="9" t="n">
        <f aca="false">IF(B1031&lt;&gt;"",MONTH(B1031),0)</f>
        <v>2</v>
      </c>
      <c r="E1031" s="306" t="n">
        <f aca="false">AVERAGE(C1025:C1031)</f>
        <v>56606142.8571429</v>
      </c>
      <c r="F1031" s="306" t="n">
        <f aca="false">AVERAGE(C1002:C1031)</f>
        <v>61764400</v>
      </c>
    </row>
    <row r="1032" customFormat="false" ht="11.25" hidden="false" customHeight="false" outlineLevel="0" collapsed="false">
      <c r="A1032" s="199" t="n">
        <v>36576</v>
      </c>
      <c r="B1032" s="192" t="n">
        <v>36576</v>
      </c>
      <c r="C1032" s="306" t="n">
        <f aca="false">VLOOKUP($B1032,data!$A$6:$M$15000,13)</f>
        <v>54583000</v>
      </c>
      <c r="D1032" s="9" t="n">
        <f aca="false">IF(B1032&lt;&gt;"",MONTH(B1032),0)</f>
        <v>2</v>
      </c>
      <c r="E1032" s="306" t="n">
        <f aca="false">AVERAGE(C1026:C1032)</f>
        <v>56053571.4285714</v>
      </c>
      <c r="F1032" s="306" t="n">
        <f aca="false">AVERAGE(C1003:C1032)</f>
        <v>61300233.3333333</v>
      </c>
    </row>
    <row r="1033" customFormat="false" ht="11.25" hidden="false" customHeight="false" outlineLevel="0" collapsed="false">
      <c r="A1033" s="199" t="n">
        <v>36577</v>
      </c>
      <c r="B1033" s="192" t="n">
        <v>36577</v>
      </c>
      <c r="C1033" s="306" t="n">
        <f aca="false">VLOOKUP($B1033,data!$A$6:$M$15000,13)</f>
        <v>53298000</v>
      </c>
      <c r="D1033" s="9" t="n">
        <f aca="false">IF(B1033&lt;&gt;"",MONTH(B1033),0)</f>
        <v>2</v>
      </c>
      <c r="E1033" s="306" t="n">
        <f aca="false">AVERAGE(C1027:C1033)</f>
        <v>55362285.7142857</v>
      </c>
      <c r="F1033" s="306" t="n">
        <f aca="false">AVERAGE(C1004:C1033)</f>
        <v>60801400</v>
      </c>
    </row>
    <row r="1034" customFormat="false" ht="11.25" hidden="false" customHeight="false" outlineLevel="0" collapsed="false">
      <c r="A1034" s="199" t="n">
        <v>36578</v>
      </c>
      <c r="B1034" s="192" t="n">
        <v>36578</v>
      </c>
      <c r="C1034" s="306" t="n">
        <f aca="false">VLOOKUP($B1034,data!$A$6:$M$15000,13)</f>
        <v>52533000</v>
      </c>
      <c r="D1034" s="9" t="n">
        <f aca="false">IF(B1034&lt;&gt;"",MONTH(B1034),0)</f>
        <v>2</v>
      </c>
      <c r="E1034" s="306" t="n">
        <f aca="false">AVERAGE(C1028:C1034)</f>
        <v>54616285.7142857</v>
      </c>
      <c r="F1034" s="306" t="n">
        <f aca="false">AVERAGE(C1005:C1034)</f>
        <v>60281666.6666667</v>
      </c>
    </row>
    <row r="1035" customFormat="false" ht="11.25" hidden="false" customHeight="false" outlineLevel="0" collapsed="false">
      <c r="A1035" s="199" t="n">
        <v>36579</v>
      </c>
      <c r="B1035" s="192" t="n">
        <v>36579</v>
      </c>
      <c r="C1035" s="306" t="n">
        <f aca="false">VLOOKUP($B1035,data!$A$6:$M$15000,13)</f>
        <v>51442000</v>
      </c>
      <c r="D1035" s="9" t="n">
        <f aca="false">IF(B1035&lt;&gt;"",MONTH(B1035),0)</f>
        <v>2</v>
      </c>
      <c r="E1035" s="306" t="n">
        <f aca="false">AVERAGE(C1029:C1035)</f>
        <v>53870428.5714286</v>
      </c>
      <c r="F1035" s="306" t="n">
        <f aca="false">AVERAGE(C1006:C1035)</f>
        <v>59730033.3333333</v>
      </c>
    </row>
    <row r="1036" customFormat="false" ht="11.25" hidden="false" customHeight="false" outlineLevel="0" collapsed="false">
      <c r="A1036" s="199" t="n">
        <v>36580</v>
      </c>
      <c r="B1036" s="192" t="n">
        <v>36580</v>
      </c>
      <c r="C1036" s="306" t="n">
        <f aca="false">VLOOKUP($B1036,data!$A$6:$M$15000,13)</f>
        <v>50495000</v>
      </c>
      <c r="D1036" s="9" t="n">
        <f aca="false">IF(B1036&lt;&gt;"",MONTH(B1036),0)</f>
        <v>2</v>
      </c>
      <c r="E1036" s="306" t="n">
        <f aca="false">AVERAGE(C1030:C1036)</f>
        <v>53130000</v>
      </c>
      <c r="F1036" s="306" t="n">
        <f aca="false">AVERAGE(C1007:C1036)</f>
        <v>59155433.3333333</v>
      </c>
    </row>
    <row r="1037" customFormat="false" ht="11.25" hidden="false" customHeight="false" outlineLevel="0" collapsed="false">
      <c r="A1037" s="199" t="n">
        <v>36581</v>
      </c>
      <c r="B1037" s="192" t="n">
        <v>36581</v>
      </c>
      <c r="C1037" s="306" t="n">
        <f aca="false">VLOOKUP($B1037,data!$A$6:$M$15000,13)</f>
        <v>50036000</v>
      </c>
      <c r="D1037" s="9" t="n">
        <f aca="false">IF(B1037&lt;&gt;"",MONTH(B1037),0)</f>
        <v>2</v>
      </c>
      <c r="E1037" s="306" t="n">
        <f aca="false">AVERAGE(C1031:C1037)</f>
        <v>52437142.8571429</v>
      </c>
      <c r="F1037" s="306" t="n">
        <f aca="false">AVERAGE(C1008:C1037)</f>
        <v>58585133.3333333</v>
      </c>
    </row>
    <row r="1038" customFormat="false" ht="11.25" hidden="false" customHeight="false" outlineLevel="0" collapsed="false">
      <c r="A1038" s="199" t="n">
        <v>36582</v>
      </c>
      <c r="B1038" s="192" t="n">
        <v>36582</v>
      </c>
      <c r="C1038" s="306" t="n">
        <f aca="false">VLOOKUP($B1038,data!$A$6:$M$15000,13)</f>
        <v>49824000</v>
      </c>
      <c r="D1038" s="9" t="n">
        <f aca="false">IF(B1038&lt;&gt;"",MONTH(B1038),0)</f>
        <v>2</v>
      </c>
      <c r="E1038" s="306" t="n">
        <f aca="false">AVERAGE(C1032:C1038)</f>
        <v>51744428.5714286</v>
      </c>
      <c r="F1038" s="306" t="n">
        <f aca="false">AVERAGE(C1009:C1038)</f>
        <v>58034500</v>
      </c>
    </row>
    <row r="1039" customFormat="false" ht="11.25" hidden="false" customHeight="false" outlineLevel="0" collapsed="false">
      <c r="A1039" s="199" t="n">
        <v>36583</v>
      </c>
      <c r="B1039" s="192" t="n">
        <v>36583</v>
      </c>
      <c r="C1039" s="306" t="n">
        <f aca="false">VLOOKUP($B1039,data!$A$6:$M$15000,13)</f>
        <v>49397000</v>
      </c>
      <c r="D1039" s="9" t="n">
        <f aca="false">IF(B1039&lt;&gt;"",MONTH(B1039),0)</f>
        <v>2</v>
      </c>
      <c r="E1039" s="306" t="n">
        <f aca="false">AVERAGE(C1033:C1039)</f>
        <v>51003571.4285714</v>
      </c>
      <c r="F1039" s="306" t="n">
        <f aca="false">AVERAGE(C1010:C1039)</f>
        <v>57499333.3333333</v>
      </c>
    </row>
    <row r="1040" customFormat="false" ht="11.25" hidden="false" customHeight="false" outlineLevel="0" collapsed="false">
      <c r="A1040" s="199" t="n">
        <v>36584</v>
      </c>
      <c r="B1040" s="192" t="n">
        <v>36584</v>
      </c>
      <c r="C1040" s="306" t="n">
        <f aca="false">VLOOKUP($B1040,data!$A$6:$M$15000,13)</f>
        <v>49068000</v>
      </c>
      <c r="D1040" s="9" t="n">
        <f aca="false">IF(B1040&lt;&gt;"",MONTH(B1040),0)</f>
        <v>2</v>
      </c>
      <c r="E1040" s="306" t="n">
        <f aca="false">AVERAGE(C1034:C1040)</f>
        <v>50399285.7142857</v>
      </c>
      <c r="F1040" s="306" t="n">
        <f aca="false">AVERAGE(C1011:C1040)</f>
        <v>56978733.3333333</v>
      </c>
    </row>
    <row r="1041" customFormat="false" ht="11.25" hidden="false" customHeight="false" outlineLevel="0" collapsed="false">
      <c r="A1041" s="199" t="n">
        <v>36585</v>
      </c>
      <c r="B1041" s="192" t="n">
        <v>36585</v>
      </c>
      <c r="C1041" s="306" t="n">
        <f aca="false">VLOOKUP($B1041,data!$A$6:$M$15000,13)</f>
        <v>48405000</v>
      </c>
      <c r="D1041" s="9" t="n">
        <f aca="false">IF(B1041&lt;&gt;"",MONTH(B1041),0)</f>
        <v>2</v>
      </c>
      <c r="E1041" s="306" t="n">
        <f aca="false">AVERAGE(C1035:C1041)</f>
        <v>49809571.4285714</v>
      </c>
      <c r="F1041" s="306" t="n">
        <f aca="false">AVERAGE(C1012:C1041)</f>
        <v>56460766.6666667</v>
      </c>
    </row>
    <row r="1042" customFormat="false" ht="11.25" hidden="false" customHeight="false" outlineLevel="0" collapsed="false">
      <c r="A1042" s="199" t="n">
        <v>36586</v>
      </c>
      <c r="B1042" s="192" t="n">
        <v>36586</v>
      </c>
      <c r="C1042" s="306" t="n">
        <f aca="false">VLOOKUP($B1042,data!$A$6:$M$15000,13)</f>
        <v>48125000</v>
      </c>
      <c r="D1042" s="9" t="n">
        <f aca="false">IF(B1042&lt;&gt;"",MONTH(B1042),0)</f>
        <v>3</v>
      </c>
      <c r="E1042" s="306" t="n">
        <f aca="false">AVERAGE(C1036:C1042)</f>
        <v>49335714.2857143</v>
      </c>
      <c r="F1042" s="306" t="n">
        <f aca="false">AVERAGE(C1013:C1042)</f>
        <v>55965933.3333333</v>
      </c>
    </row>
    <row r="1043" customFormat="false" ht="11.25" hidden="false" customHeight="false" outlineLevel="0" collapsed="false">
      <c r="A1043" s="199" t="n">
        <v>36587</v>
      </c>
      <c r="B1043" s="192" t="n">
        <v>36587</v>
      </c>
      <c r="C1043" s="306" t="n">
        <f aca="false">VLOOKUP($B1043,data!$A$6:$M$15000,13)</f>
        <v>47770000</v>
      </c>
      <c r="D1043" s="9" t="n">
        <f aca="false">IF(B1043&lt;&gt;"",MONTH(B1043),0)</f>
        <v>3</v>
      </c>
      <c r="E1043" s="306" t="n">
        <f aca="false">AVERAGE(C1037:C1043)</f>
        <v>48946428.5714286</v>
      </c>
      <c r="F1043" s="306" t="n">
        <f aca="false">AVERAGE(C1014:C1043)</f>
        <v>55490933.3333333</v>
      </c>
    </row>
    <row r="1044" customFormat="false" ht="11.25" hidden="false" customHeight="false" outlineLevel="0" collapsed="false">
      <c r="A1044" s="199" t="n">
        <v>36588</v>
      </c>
      <c r="B1044" s="192" t="n">
        <v>36588</v>
      </c>
      <c r="C1044" s="306" t="n">
        <f aca="false">VLOOKUP($B1044,data!$A$6:$M$15000,13)</f>
        <v>47649000</v>
      </c>
      <c r="D1044" s="9" t="n">
        <f aca="false">IF(B1044&lt;&gt;"",MONTH(B1044),0)</f>
        <v>3</v>
      </c>
      <c r="E1044" s="306" t="n">
        <f aca="false">AVERAGE(C1038:C1044)</f>
        <v>48605428.5714286</v>
      </c>
      <c r="F1044" s="306" t="n">
        <f aca="false">AVERAGE(C1015:C1044)</f>
        <v>55025033.3333333</v>
      </c>
    </row>
    <row r="1045" customFormat="false" ht="11.25" hidden="false" customHeight="false" outlineLevel="0" collapsed="false">
      <c r="A1045" s="199" t="n">
        <v>36589</v>
      </c>
      <c r="B1045" s="192" t="n">
        <v>36589</v>
      </c>
      <c r="C1045" s="306" t="n">
        <f aca="false">VLOOKUP($B1045,data!$A$6:$M$15000,13)</f>
        <v>47261000</v>
      </c>
      <c r="D1045" s="9" t="n">
        <f aca="false">IF(B1045&lt;&gt;"",MONTH(B1045),0)</f>
        <v>3</v>
      </c>
      <c r="E1045" s="306" t="n">
        <f aca="false">AVERAGE(C1039:C1045)</f>
        <v>48239285.7142857</v>
      </c>
      <c r="F1045" s="306" t="n">
        <f aca="false">AVERAGE(C1016:C1045)</f>
        <v>54567600</v>
      </c>
    </row>
    <row r="1046" customFormat="false" ht="11.25" hidden="false" customHeight="false" outlineLevel="0" collapsed="false">
      <c r="A1046" s="199" t="n">
        <v>36590</v>
      </c>
      <c r="B1046" s="192" t="n">
        <v>36590</v>
      </c>
      <c r="C1046" s="306" t="n">
        <f aca="false">VLOOKUP($B1046,data!$A$6:$M$15000,13)</f>
        <v>46401000</v>
      </c>
      <c r="D1046" s="9" t="n">
        <f aca="false">IF(B1046&lt;&gt;"",MONTH(B1046),0)</f>
        <v>3</v>
      </c>
      <c r="E1046" s="306" t="n">
        <f aca="false">AVERAGE(C1040:C1046)</f>
        <v>47811285.7142857</v>
      </c>
      <c r="F1046" s="306" t="n">
        <f aca="false">AVERAGE(C1017:C1046)</f>
        <v>54090033.3333333</v>
      </c>
    </row>
    <row r="1047" customFormat="false" ht="11.25" hidden="false" customHeight="false" outlineLevel="0" collapsed="false">
      <c r="A1047" s="199" t="n">
        <v>36591</v>
      </c>
      <c r="B1047" s="192" t="n">
        <v>36591</v>
      </c>
      <c r="C1047" s="306" t="n">
        <f aca="false">VLOOKUP($B1047,data!$A$6:$M$15000,13)</f>
        <v>45438000</v>
      </c>
      <c r="D1047" s="9" t="n">
        <f aca="false">IF(B1047&lt;&gt;"",MONTH(B1047),0)</f>
        <v>3</v>
      </c>
      <c r="E1047" s="306" t="n">
        <f aca="false">AVERAGE(C1041:C1047)</f>
        <v>47292714.2857143</v>
      </c>
      <c r="F1047" s="306" t="n">
        <f aca="false">AVERAGE(C1018:C1047)</f>
        <v>53579066.6666667</v>
      </c>
    </row>
    <row r="1048" customFormat="false" ht="11.25" hidden="false" customHeight="false" outlineLevel="0" collapsed="false">
      <c r="A1048" s="199" t="n">
        <v>36592</v>
      </c>
      <c r="B1048" s="192" t="n">
        <v>36592</v>
      </c>
      <c r="C1048" s="306" t="n">
        <f aca="false">VLOOKUP($B1048,data!$A$6:$M$15000,13)</f>
        <v>44407000</v>
      </c>
      <c r="D1048" s="9" t="n">
        <f aca="false">IF(B1048&lt;&gt;"",MONTH(B1048),0)</f>
        <v>3</v>
      </c>
      <c r="E1048" s="306" t="n">
        <f aca="false">AVERAGE(C1042:C1048)</f>
        <v>46721571.4285714</v>
      </c>
      <c r="F1048" s="306" t="n">
        <f aca="false">AVERAGE(C1019:C1048)</f>
        <v>53033400</v>
      </c>
    </row>
    <row r="1049" customFormat="false" ht="11.25" hidden="false" customHeight="false" outlineLevel="0" collapsed="false">
      <c r="A1049" s="199" t="n">
        <v>36593</v>
      </c>
      <c r="B1049" s="192" t="n">
        <v>36593</v>
      </c>
      <c r="C1049" s="306" t="n">
        <f aca="false">VLOOKUP($B1049,data!$A$6:$M$15000,13)</f>
        <v>43647000</v>
      </c>
      <c r="D1049" s="9" t="n">
        <f aca="false">IF(B1049&lt;&gt;"",MONTH(B1049),0)</f>
        <v>3</v>
      </c>
      <c r="E1049" s="306" t="n">
        <f aca="false">AVERAGE(C1043:C1049)</f>
        <v>46081857.1428571</v>
      </c>
      <c r="F1049" s="306" t="n">
        <f aca="false">AVERAGE(C1020:C1049)</f>
        <v>52467833.3333333</v>
      </c>
    </row>
    <row r="1050" customFormat="false" ht="11.25" hidden="false" customHeight="false" outlineLevel="0" collapsed="false">
      <c r="A1050" s="199" t="n">
        <v>36594</v>
      </c>
      <c r="B1050" s="192" t="n">
        <v>36594</v>
      </c>
      <c r="C1050" s="306" t="n">
        <f aca="false">VLOOKUP($B1050,data!$A$6:$M$15000,13)</f>
        <v>43180000</v>
      </c>
      <c r="D1050" s="9" t="n">
        <f aca="false">IF(B1050&lt;&gt;"",MONTH(B1050),0)</f>
        <v>3</v>
      </c>
      <c r="E1050" s="306" t="n">
        <f aca="false">AVERAGE(C1044:C1050)</f>
        <v>45426142.8571429</v>
      </c>
      <c r="F1050" s="306" t="n">
        <f aca="false">AVERAGE(C1021:C1050)</f>
        <v>51895433.3333333</v>
      </c>
    </row>
    <row r="1051" customFormat="false" ht="11.25" hidden="false" customHeight="false" outlineLevel="0" collapsed="false">
      <c r="A1051" s="199" t="n">
        <v>36595</v>
      </c>
      <c r="B1051" s="192" t="n">
        <v>36595</v>
      </c>
      <c r="C1051" s="306" t="n">
        <f aca="false">VLOOKUP($B1051,data!$A$6:$M$15000,13)</f>
        <v>43305000</v>
      </c>
      <c r="D1051" s="9" t="n">
        <f aca="false">IF(B1051&lt;&gt;"",MONTH(B1051),0)</f>
        <v>3</v>
      </c>
      <c r="E1051" s="306" t="n">
        <f aca="false">AVERAGE(C1045:C1051)</f>
        <v>44805571.4285714</v>
      </c>
      <c r="F1051" s="306" t="n">
        <f aca="false">AVERAGE(C1022:C1051)</f>
        <v>51339333.3333333</v>
      </c>
    </row>
    <row r="1052" customFormat="false" ht="11.25" hidden="false" customHeight="false" outlineLevel="0" collapsed="false">
      <c r="A1052" s="199" t="n">
        <v>36596</v>
      </c>
      <c r="B1052" s="192" t="n">
        <v>36596</v>
      </c>
      <c r="C1052" s="306" t="n">
        <f aca="false">VLOOKUP($B1052,data!$A$6:$M$15000,13)</f>
        <v>43841000</v>
      </c>
      <c r="D1052" s="9" t="n">
        <f aca="false">IF(B1052&lt;&gt;"",MONTH(B1052),0)</f>
        <v>3</v>
      </c>
      <c r="E1052" s="306" t="n">
        <f aca="false">AVERAGE(C1046:C1052)</f>
        <v>44317000</v>
      </c>
      <c r="F1052" s="306" t="n">
        <f aca="false">AVERAGE(C1023:C1052)</f>
        <v>50812600</v>
      </c>
    </row>
    <row r="1053" customFormat="false" ht="11.25" hidden="false" customHeight="false" outlineLevel="0" collapsed="false">
      <c r="A1053" s="199" t="n">
        <v>36597</v>
      </c>
      <c r="B1053" s="192" t="n">
        <v>36597</v>
      </c>
      <c r="C1053" s="306" t="n">
        <f aca="false">VLOOKUP($B1053,data!$A$6:$M$15000,13)</f>
        <v>44382000</v>
      </c>
      <c r="D1053" s="9" t="n">
        <f aca="false">IF(B1053&lt;&gt;"",MONTH(B1053),0)</f>
        <v>3</v>
      </c>
      <c r="E1053" s="306" t="n">
        <f aca="false">AVERAGE(C1047:C1053)</f>
        <v>44028571.4285714</v>
      </c>
      <c r="F1053" s="306" t="n">
        <f aca="false">AVERAGE(C1024:C1053)</f>
        <v>50321766.6666667</v>
      </c>
    </row>
    <row r="1054" customFormat="false" ht="11.25" hidden="false" customHeight="false" outlineLevel="0" collapsed="false">
      <c r="A1054" s="199" t="n">
        <v>36598</v>
      </c>
      <c r="B1054" s="192" t="n">
        <v>36598</v>
      </c>
      <c r="C1054" s="306" t="n">
        <f aca="false">VLOOKUP($B1054,data!$A$6:$M$15000,13)</f>
        <v>44742000</v>
      </c>
      <c r="D1054" s="9" t="n">
        <f aca="false">IF(B1054&lt;&gt;"",MONTH(B1054),0)</f>
        <v>3</v>
      </c>
      <c r="E1054" s="306" t="n">
        <f aca="false">AVERAGE(C1048:C1054)</f>
        <v>43929142.8571429</v>
      </c>
      <c r="F1054" s="306" t="n">
        <f aca="false">AVERAGE(C1025:C1054)</f>
        <v>49849066.6666667</v>
      </c>
    </row>
    <row r="1055" customFormat="false" ht="11.25" hidden="false" customHeight="false" outlineLevel="0" collapsed="false">
      <c r="A1055" s="199" t="n">
        <v>36599</v>
      </c>
      <c r="B1055" s="192" t="n">
        <v>36599</v>
      </c>
      <c r="C1055" s="306" t="n">
        <f aca="false">VLOOKUP($B1055,data!$A$6:$M$15000,13)</f>
        <v>45009000</v>
      </c>
      <c r="D1055" s="9" t="n">
        <f aca="false">IF(B1055&lt;&gt;"",MONTH(B1055),0)</f>
        <v>3</v>
      </c>
      <c r="E1055" s="306" t="n">
        <f aca="false">AVERAGE(C1049:C1055)</f>
        <v>44015142.8571429</v>
      </c>
      <c r="F1055" s="306" t="n">
        <f aca="false">AVERAGE(C1026:C1055)</f>
        <v>49401000</v>
      </c>
    </row>
    <row r="1056" customFormat="false" ht="11.25" hidden="false" customHeight="false" outlineLevel="0" collapsed="false">
      <c r="A1056" s="199" t="n">
        <v>36600</v>
      </c>
      <c r="B1056" s="192" t="n">
        <v>36600</v>
      </c>
      <c r="C1056" s="306" t="n">
        <f aca="false">VLOOKUP($B1056,data!$A$6:$M$15000,13)</f>
        <v>45503000</v>
      </c>
      <c r="D1056" s="9" t="n">
        <f aca="false">IF(B1056&lt;&gt;"",MONTH(B1056),0)</f>
        <v>3</v>
      </c>
      <c r="E1056" s="306" t="n">
        <f aca="false">AVERAGE(C1050:C1056)</f>
        <v>44280285.7142857</v>
      </c>
      <c r="F1056" s="306" t="n">
        <f aca="false">AVERAGE(C1027:C1056)</f>
        <v>48979866.6666667</v>
      </c>
    </row>
    <row r="1057" customFormat="false" ht="11.25" hidden="false" customHeight="false" outlineLevel="0" collapsed="false">
      <c r="A1057" s="199" t="n">
        <v>36601</v>
      </c>
      <c r="B1057" s="192" t="n">
        <v>36601</v>
      </c>
      <c r="C1057" s="306" t="n">
        <f aca="false">VLOOKUP($B1057,data!$A$6:$M$15000,13)</f>
        <v>45958000</v>
      </c>
      <c r="D1057" s="9" t="n">
        <f aca="false">IF(B1057&lt;&gt;"",MONTH(B1057),0)</f>
        <v>3</v>
      </c>
      <c r="E1057" s="306" t="n">
        <f aca="false">AVERAGE(C1051:C1057)</f>
        <v>44677142.8571429</v>
      </c>
      <c r="F1057" s="306" t="n">
        <f aca="false">AVERAGE(C1028:C1057)</f>
        <v>48586633.3333333</v>
      </c>
    </row>
    <row r="1058" customFormat="false" ht="11.25" hidden="false" customHeight="false" outlineLevel="0" collapsed="false">
      <c r="A1058" s="199" t="n">
        <v>36602</v>
      </c>
      <c r="B1058" s="192" t="n">
        <v>36602</v>
      </c>
      <c r="C1058" s="306" t="n">
        <f aca="false">VLOOKUP($B1058,data!$A$6:$M$15000,13)</f>
        <v>46349000</v>
      </c>
      <c r="D1058" s="9" t="n">
        <f aca="false">IF(B1058&lt;&gt;"",MONTH(B1058),0)</f>
        <v>3</v>
      </c>
      <c r="E1058" s="306" t="n">
        <f aca="false">AVERAGE(C1052:C1058)</f>
        <v>45112000</v>
      </c>
      <c r="F1058" s="306" t="n">
        <f aca="false">AVERAGE(C1029:C1058)</f>
        <v>48242833.3333333</v>
      </c>
    </row>
    <row r="1059" customFormat="false" ht="11.25" hidden="false" customHeight="false" outlineLevel="0" collapsed="false">
      <c r="A1059" s="199" t="n">
        <v>36603</v>
      </c>
      <c r="B1059" s="192" t="n">
        <v>36603</v>
      </c>
      <c r="C1059" s="306" t="n">
        <f aca="false">VLOOKUP($B1059,data!$A$6:$M$15000,13)</f>
        <v>46620000</v>
      </c>
      <c r="D1059" s="9" t="n">
        <f aca="false">IF(B1059&lt;&gt;"",MONTH(B1059),0)</f>
        <v>3</v>
      </c>
      <c r="E1059" s="306" t="n">
        <f aca="false">AVERAGE(C1053:C1059)</f>
        <v>45509000</v>
      </c>
      <c r="F1059" s="306" t="n">
        <f aca="false">AVERAGE(C1030:C1059)</f>
        <v>47940900</v>
      </c>
    </row>
    <row r="1060" customFormat="false" ht="11.25" hidden="false" customHeight="false" outlineLevel="0" collapsed="false">
      <c r="A1060" s="199" t="n">
        <v>36604</v>
      </c>
      <c r="B1060" s="192" t="n">
        <v>36604</v>
      </c>
      <c r="C1060" s="306" t="n">
        <f aca="false">VLOOKUP($B1060,data!$A$6:$M$15000,13)</f>
        <v>46746000</v>
      </c>
      <c r="D1060" s="9" t="n">
        <f aca="false">IF(B1060&lt;&gt;"",MONTH(B1060),0)</f>
        <v>3</v>
      </c>
      <c r="E1060" s="306" t="n">
        <f aca="false">AVERAGE(C1054:C1060)</f>
        <v>45846714.2857143</v>
      </c>
      <c r="F1060" s="306" t="n">
        <f aca="false">AVERAGE(C1031:C1060)</f>
        <v>47669566.6666667</v>
      </c>
    </row>
    <row r="1061" customFormat="false" ht="11.25" hidden="false" customHeight="false" outlineLevel="0" collapsed="false">
      <c r="A1061" s="199" t="n">
        <v>36605</v>
      </c>
      <c r="B1061" s="192" t="n">
        <v>36605</v>
      </c>
      <c r="C1061" s="306" t="n">
        <f aca="false">VLOOKUP($B1061,data!$A$6:$M$15000,13)</f>
        <v>46703000</v>
      </c>
      <c r="D1061" s="9" t="n">
        <f aca="false">IF(B1061&lt;&gt;"",MONTH(B1061),0)</f>
        <v>3</v>
      </c>
      <c r="E1061" s="306" t="n">
        <f aca="false">AVERAGE(C1055:C1061)</f>
        <v>46126857.1428571</v>
      </c>
      <c r="F1061" s="306" t="n">
        <f aca="false">AVERAGE(C1032:C1061)</f>
        <v>47403900</v>
      </c>
    </row>
    <row r="1062" customFormat="false" ht="11.25" hidden="false" customHeight="false" outlineLevel="0" collapsed="false">
      <c r="A1062" s="199" t="n">
        <v>36606</v>
      </c>
      <c r="B1062" s="192" t="n">
        <v>36606</v>
      </c>
      <c r="C1062" s="306" t="n">
        <f aca="false">VLOOKUP($B1062,data!$A$6:$M$15000,13)</f>
        <v>46661000</v>
      </c>
      <c r="D1062" s="9" t="n">
        <f aca="false">IF(B1062&lt;&gt;"",MONTH(B1062),0)</f>
        <v>3</v>
      </c>
      <c r="E1062" s="306" t="n">
        <f aca="false">AVERAGE(C1056:C1062)</f>
        <v>46362857.1428571</v>
      </c>
      <c r="F1062" s="306" t="n">
        <f aca="false">AVERAGE(C1033:C1062)</f>
        <v>47139833.3333333</v>
      </c>
    </row>
    <row r="1063" customFormat="false" ht="11.25" hidden="false" customHeight="false" outlineLevel="0" collapsed="false">
      <c r="A1063" s="199" t="n">
        <v>36607</v>
      </c>
      <c r="B1063" s="192" t="n">
        <v>36607</v>
      </c>
      <c r="C1063" s="306" t="n">
        <f aca="false">VLOOKUP($B1063,data!$A$6:$M$15000,13)</f>
        <v>46638000</v>
      </c>
      <c r="D1063" s="9" t="n">
        <f aca="false">IF(B1063&lt;&gt;"",MONTH(B1063),0)</f>
        <v>3</v>
      </c>
      <c r="E1063" s="306" t="n">
        <f aca="false">AVERAGE(C1057:C1063)</f>
        <v>46525000</v>
      </c>
      <c r="F1063" s="306" t="n">
        <f aca="false">AVERAGE(C1034:C1063)</f>
        <v>46917833.3333333</v>
      </c>
    </row>
    <row r="1064" customFormat="false" ht="11.25" hidden="false" customHeight="false" outlineLevel="0" collapsed="false">
      <c r="A1064" s="199" t="n">
        <v>36608</v>
      </c>
      <c r="B1064" s="192" t="n">
        <v>36608</v>
      </c>
      <c r="C1064" s="306" t="n">
        <f aca="false">VLOOKUP($B1064,data!$A$6:$M$15000,13)</f>
        <v>46665000</v>
      </c>
      <c r="D1064" s="9" t="n">
        <f aca="false">IF(B1064&lt;&gt;"",MONTH(B1064),0)</f>
        <v>3</v>
      </c>
      <c r="E1064" s="306" t="n">
        <f aca="false">AVERAGE(C1058:C1064)</f>
        <v>46626000</v>
      </c>
      <c r="F1064" s="306" t="n">
        <f aca="false">AVERAGE(C1035:C1064)</f>
        <v>46722233.3333333</v>
      </c>
    </row>
    <row r="1065" customFormat="false" ht="11.25" hidden="false" customHeight="false" outlineLevel="0" collapsed="false">
      <c r="A1065" s="199" t="n">
        <v>36609</v>
      </c>
      <c r="B1065" s="192" t="n">
        <v>36609</v>
      </c>
      <c r="C1065" s="306" t="n">
        <f aca="false">VLOOKUP($B1065,data!$A$6:$M$15000,13)</f>
        <v>46706000</v>
      </c>
      <c r="D1065" s="9" t="n">
        <f aca="false">IF(B1065&lt;&gt;"",MONTH(B1065),0)</f>
        <v>3</v>
      </c>
      <c r="E1065" s="306" t="n">
        <f aca="false">AVERAGE(C1059:C1065)</f>
        <v>46677000</v>
      </c>
      <c r="F1065" s="306" t="n">
        <f aca="false">AVERAGE(C1036:C1065)</f>
        <v>46564366.6666667</v>
      </c>
    </row>
    <row r="1066" customFormat="false" ht="11.25" hidden="false" customHeight="false" outlineLevel="0" collapsed="false">
      <c r="A1066" s="199" t="n">
        <v>36610</v>
      </c>
      <c r="B1066" s="192" t="n">
        <v>36610</v>
      </c>
      <c r="C1066" s="306" t="n">
        <f aca="false">VLOOKUP($B1066,data!$A$6:$M$15000,13)</f>
        <v>47059000</v>
      </c>
      <c r="D1066" s="9" t="n">
        <f aca="false">IF(B1066&lt;&gt;"",MONTH(B1066),0)</f>
        <v>3</v>
      </c>
      <c r="E1066" s="306" t="n">
        <f aca="false">AVERAGE(C1060:C1066)</f>
        <v>46739714.2857143</v>
      </c>
      <c r="F1066" s="306" t="n">
        <f aca="false">AVERAGE(C1037:C1066)</f>
        <v>46449833.3333333</v>
      </c>
    </row>
    <row r="1067" customFormat="false" ht="11.25" hidden="false" customHeight="false" outlineLevel="0" collapsed="false">
      <c r="A1067" s="199" t="n">
        <v>36611</v>
      </c>
      <c r="B1067" s="192" t="n">
        <v>36611</v>
      </c>
      <c r="C1067" s="306" t="n">
        <f aca="false">VLOOKUP($B1067,data!$A$6:$M$15000,13)</f>
        <v>46620000</v>
      </c>
      <c r="D1067" s="9" t="n">
        <f aca="false">IF(B1067&lt;&gt;"",MONTH(B1067),0)</f>
        <v>3</v>
      </c>
      <c r="E1067" s="306" t="n">
        <f aca="false">AVERAGE(C1061:C1067)</f>
        <v>46721714.2857143</v>
      </c>
      <c r="F1067" s="306" t="n">
        <f aca="false">AVERAGE(C1038:C1067)</f>
        <v>46335966.6666667</v>
      </c>
    </row>
    <row r="1068" customFormat="false" ht="11.25" hidden="false" customHeight="false" outlineLevel="0" collapsed="false">
      <c r="A1068" s="199" t="n">
        <v>36612</v>
      </c>
      <c r="B1068" s="192" t="n">
        <v>36612</v>
      </c>
      <c r="C1068" s="306" t="n">
        <f aca="false">VLOOKUP($B1068,data!$A$6:$M$15000,13)</f>
        <v>47981000</v>
      </c>
      <c r="D1068" s="9" t="n">
        <f aca="false">IF(B1068&lt;&gt;"",MONTH(B1068),0)</f>
        <v>3</v>
      </c>
      <c r="E1068" s="306" t="n">
        <f aca="false">AVERAGE(C1062:C1068)</f>
        <v>46904285.7142857</v>
      </c>
      <c r="F1068" s="306" t="n">
        <f aca="false">AVERAGE(C1039:C1068)</f>
        <v>46274533.3333333</v>
      </c>
    </row>
    <row r="1069" customFormat="false" ht="11.25" hidden="false" customHeight="false" outlineLevel="0" collapsed="false">
      <c r="A1069" s="199" t="n">
        <v>36613</v>
      </c>
      <c r="B1069" s="192" t="n">
        <v>36613</v>
      </c>
      <c r="C1069" s="306" t="n">
        <f aca="false">VLOOKUP($B1069,data!$A$6:$M$15000,13)</f>
        <v>48108000</v>
      </c>
      <c r="D1069" s="9" t="n">
        <f aca="false">IF(B1069&lt;&gt;"",MONTH(B1069),0)</f>
        <v>3</v>
      </c>
      <c r="E1069" s="306" t="n">
        <f aca="false">AVERAGE(C1063:C1069)</f>
        <v>47111000</v>
      </c>
      <c r="F1069" s="306" t="n">
        <f aca="false">AVERAGE(C1040:C1069)</f>
        <v>46231566.6666667</v>
      </c>
    </row>
    <row r="1070" customFormat="false" ht="11.25" hidden="false" customHeight="false" outlineLevel="0" collapsed="false">
      <c r="A1070" s="199" t="n">
        <v>36614</v>
      </c>
      <c r="B1070" s="192" t="n">
        <v>36614</v>
      </c>
      <c r="C1070" s="306" t="n">
        <f aca="false">VLOOKUP($B1070,data!$A$6:$M$15000,13)</f>
        <v>48373000</v>
      </c>
      <c r="D1070" s="9" t="n">
        <f aca="false">IF(B1070&lt;&gt;"",MONTH(B1070),0)</f>
        <v>3</v>
      </c>
      <c r="E1070" s="306" t="n">
        <f aca="false">AVERAGE(C1064:C1070)</f>
        <v>47358857.1428571</v>
      </c>
      <c r="F1070" s="306" t="n">
        <f aca="false">AVERAGE(C1041:C1070)</f>
        <v>46208400</v>
      </c>
    </row>
    <row r="1071" customFormat="false" ht="11.25" hidden="false" customHeight="false" outlineLevel="0" collapsed="false">
      <c r="A1071" s="199" t="n">
        <v>36615</v>
      </c>
      <c r="B1071" s="192" t="n">
        <v>36615</v>
      </c>
      <c r="C1071" s="306" t="n">
        <f aca="false">VLOOKUP($B1071,data!$A$6:$M$15000,13)</f>
        <v>48709000</v>
      </c>
      <c r="D1071" s="9" t="n">
        <f aca="false">IF(B1071&lt;&gt;"",MONTH(B1071),0)</f>
        <v>3</v>
      </c>
      <c r="E1071" s="306" t="n">
        <f aca="false">AVERAGE(C1065:C1071)</f>
        <v>47650857.1428571</v>
      </c>
      <c r="F1071" s="306" t="n">
        <f aca="false">AVERAGE(C1042:C1071)</f>
        <v>46218533.3333333</v>
      </c>
    </row>
    <row r="1072" customFormat="false" ht="11.25" hidden="false" customHeight="false" outlineLevel="0" collapsed="false">
      <c r="A1072" s="199" t="n">
        <v>36616</v>
      </c>
      <c r="B1072" s="192" t="n">
        <v>36616</v>
      </c>
      <c r="C1072" s="306" t="n">
        <f aca="false">VLOOKUP($B1072,data!$A$6:$M$15000,13)</f>
        <v>49222000</v>
      </c>
      <c r="D1072" s="9" t="n">
        <f aca="false">IF(B1072&lt;&gt;"",MONTH(B1072),0)</f>
        <v>3</v>
      </c>
      <c r="E1072" s="306" t="n">
        <f aca="false">AVERAGE(C1066:C1072)</f>
        <v>48010285.7142857</v>
      </c>
      <c r="F1072" s="306" t="n">
        <f aca="false">AVERAGE(C1043:C1072)</f>
        <v>46255100</v>
      </c>
    </row>
    <row r="1073" customFormat="false" ht="11.25" hidden="false" customHeight="false" outlineLevel="0" collapsed="false">
      <c r="A1073" s="199" t="n">
        <v>36617</v>
      </c>
      <c r="B1073" s="192" t="n">
        <v>36617</v>
      </c>
      <c r="C1073" s="306" t="n">
        <f aca="false">VLOOKUP($B1073,data!$A$6:$M$15000,13)</f>
        <v>49849000</v>
      </c>
      <c r="D1073" s="9" t="n">
        <f aca="false">IF(B1073&lt;&gt;"",MONTH(B1073),0)</f>
        <v>4</v>
      </c>
      <c r="E1073" s="306" t="n">
        <f aca="false">AVERAGE(C1067:C1073)</f>
        <v>48408857.1428571</v>
      </c>
      <c r="F1073" s="306" t="n">
        <f aca="false">AVERAGE(C1044:C1073)</f>
        <v>46324400</v>
      </c>
    </row>
    <row r="1074" customFormat="false" ht="11.25" hidden="false" customHeight="false" outlineLevel="0" collapsed="false">
      <c r="A1074" s="199" t="n">
        <v>36618</v>
      </c>
      <c r="B1074" s="192" t="n">
        <v>36618</v>
      </c>
      <c r="C1074" s="306" t="n">
        <f aca="false">VLOOKUP($B1074,data!$A$6:$M$15000,13)</f>
        <v>50528000</v>
      </c>
      <c r="D1074" s="9" t="n">
        <f aca="false">IF(B1074&lt;&gt;"",MONTH(B1074),0)</f>
        <v>4</v>
      </c>
      <c r="E1074" s="306" t="n">
        <f aca="false">AVERAGE(C1068:C1074)</f>
        <v>48967142.8571429</v>
      </c>
      <c r="F1074" s="306" t="n">
        <f aca="false">AVERAGE(C1045:C1074)</f>
        <v>46420366.6666667</v>
      </c>
    </row>
    <row r="1075" customFormat="false" ht="11.25" hidden="false" customHeight="false" outlineLevel="0" collapsed="false">
      <c r="A1075" s="199" t="n">
        <v>36619</v>
      </c>
      <c r="B1075" s="192" t="n">
        <v>36619</v>
      </c>
      <c r="C1075" s="306" t="n">
        <f aca="false">VLOOKUP($B1075,data!$A$6:$M$15000,13)</f>
        <v>50654000</v>
      </c>
      <c r="D1075" s="9" t="n">
        <f aca="false">IF(B1075&lt;&gt;"",MONTH(B1075),0)</f>
        <v>4</v>
      </c>
      <c r="E1075" s="306" t="n">
        <f aca="false">AVERAGE(C1069:C1075)</f>
        <v>49349000</v>
      </c>
      <c r="F1075" s="306" t="n">
        <f aca="false">AVERAGE(C1046:C1075)</f>
        <v>46533466.6666667</v>
      </c>
    </row>
    <row r="1076" customFormat="false" ht="11.25" hidden="false" customHeight="false" outlineLevel="0" collapsed="false">
      <c r="A1076" s="199" t="n">
        <v>36620</v>
      </c>
      <c r="B1076" s="192" t="n">
        <v>36620</v>
      </c>
      <c r="C1076" s="306" t="n">
        <f aca="false">VLOOKUP($B1076,data!$A$6:$M$15000,13)</f>
        <v>50711000</v>
      </c>
      <c r="D1076" s="9" t="n">
        <f aca="false">IF(B1076&lt;&gt;"",MONTH(B1076),0)</f>
        <v>4</v>
      </c>
      <c r="E1076" s="306" t="n">
        <f aca="false">AVERAGE(C1070:C1076)</f>
        <v>49720857.1428571</v>
      </c>
      <c r="F1076" s="306" t="n">
        <f aca="false">AVERAGE(C1047:C1076)</f>
        <v>46677133.3333333</v>
      </c>
    </row>
    <row r="1077" customFormat="false" ht="11.25" hidden="false" customHeight="false" outlineLevel="0" collapsed="false">
      <c r="A1077" s="199" t="n">
        <v>36621</v>
      </c>
      <c r="B1077" s="192" t="n">
        <v>36621</v>
      </c>
      <c r="C1077" s="306" t="n">
        <f aca="false">VLOOKUP($B1077,data!$A$6:$M$15000,13)</f>
        <v>50710000</v>
      </c>
      <c r="D1077" s="9" t="n">
        <f aca="false">IF(B1077&lt;&gt;"",MONTH(B1077),0)</f>
        <v>4</v>
      </c>
      <c r="E1077" s="306" t="n">
        <f aca="false">AVERAGE(C1071:C1077)</f>
        <v>50054714.2857143</v>
      </c>
      <c r="F1077" s="306" t="n">
        <f aca="false">AVERAGE(C1048:C1077)</f>
        <v>46852866.6666667</v>
      </c>
    </row>
    <row r="1078" customFormat="false" ht="11.25" hidden="false" customHeight="false" outlineLevel="0" collapsed="false">
      <c r="A1078" s="199" t="n">
        <v>36622</v>
      </c>
      <c r="B1078" s="192" t="n">
        <v>36622</v>
      </c>
      <c r="C1078" s="306" t="n">
        <f aca="false">VLOOKUP($B1078,data!$A$6:$M$15000,13)</f>
        <v>50761000</v>
      </c>
      <c r="D1078" s="9" t="n">
        <f aca="false">IF(B1078&lt;&gt;"",MONTH(B1078),0)</f>
        <v>4</v>
      </c>
      <c r="E1078" s="306" t="n">
        <f aca="false">AVERAGE(C1072:C1078)</f>
        <v>50347857.1428571</v>
      </c>
      <c r="F1078" s="306" t="n">
        <f aca="false">AVERAGE(C1049:C1078)</f>
        <v>47064666.6666667</v>
      </c>
    </row>
    <row r="1079" customFormat="false" ht="11.25" hidden="false" customHeight="false" outlineLevel="0" collapsed="false">
      <c r="A1079" s="199" t="n">
        <v>36623</v>
      </c>
      <c r="B1079" s="192" t="n">
        <v>36623</v>
      </c>
      <c r="C1079" s="306" t="n">
        <f aca="false">VLOOKUP($B1079,data!$A$6:$M$15000,13)</f>
        <v>51157000</v>
      </c>
      <c r="D1079" s="9" t="n">
        <f aca="false">IF(B1079&lt;&gt;"",MONTH(B1079),0)</f>
        <v>4</v>
      </c>
      <c r="E1079" s="306" t="n">
        <f aca="false">AVERAGE(C1073:C1079)</f>
        <v>50624285.7142857</v>
      </c>
      <c r="F1079" s="306" t="n">
        <f aca="false">AVERAGE(C1050:C1079)</f>
        <v>47315000</v>
      </c>
    </row>
    <row r="1080" customFormat="false" ht="11.25" hidden="false" customHeight="false" outlineLevel="0" collapsed="false">
      <c r="A1080" s="199" t="n">
        <v>36624</v>
      </c>
      <c r="B1080" s="192" t="n">
        <v>36624</v>
      </c>
      <c r="C1080" s="306" t="n">
        <f aca="false">VLOOKUP($B1080,data!$A$6:$M$15000,13)</f>
        <v>51751000</v>
      </c>
      <c r="D1080" s="9" t="n">
        <f aca="false">IF(B1080&lt;&gt;"",MONTH(B1080),0)</f>
        <v>4</v>
      </c>
      <c r="E1080" s="306" t="n">
        <f aca="false">AVERAGE(C1074:C1080)</f>
        <v>50896000</v>
      </c>
      <c r="F1080" s="306" t="n">
        <f aca="false">AVERAGE(C1051:C1080)</f>
        <v>47600700</v>
      </c>
    </row>
    <row r="1081" customFormat="false" ht="11.25" hidden="false" customHeight="false" outlineLevel="0" collapsed="false">
      <c r="A1081" s="199" t="n">
        <v>36625</v>
      </c>
      <c r="B1081" s="192" t="n">
        <v>36625</v>
      </c>
      <c r="C1081" s="306" t="n">
        <f aca="false">VLOOKUP($B1081,data!$A$6:$M$15000,13)</f>
        <v>52379000</v>
      </c>
      <c r="D1081" s="9" t="n">
        <f aca="false">IF(B1081&lt;&gt;"",MONTH(B1081),0)</f>
        <v>4</v>
      </c>
      <c r="E1081" s="306" t="n">
        <f aca="false">AVERAGE(C1075:C1081)</f>
        <v>51160428.5714286</v>
      </c>
      <c r="F1081" s="306" t="n">
        <f aca="false">AVERAGE(C1052:C1081)</f>
        <v>47903166.6666667</v>
      </c>
    </row>
    <row r="1082" customFormat="false" ht="11.25" hidden="false" customHeight="false" outlineLevel="0" collapsed="false">
      <c r="A1082" s="199" t="n">
        <v>36626</v>
      </c>
      <c r="B1082" s="192" t="n">
        <v>36626</v>
      </c>
      <c r="C1082" s="306" t="n">
        <f aca="false">VLOOKUP($B1082,data!$A$6:$M$15000,13)</f>
        <v>52587000</v>
      </c>
      <c r="D1082" s="9" t="n">
        <f aca="false">IF(B1082&lt;&gt;"",MONTH(B1082),0)</f>
        <v>4</v>
      </c>
      <c r="E1082" s="306" t="n">
        <f aca="false">AVERAGE(C1076:C1082)</f>
        <v>51436571.4285714</v>
      </c>
      <c r="F1082" s="306" t="n">
        <f aca="false">AVERAGE(C1053:C1082)</f>
        <v>48194700</v>
      </c>
    </row>
    <row r="1083" customFormat="false" ht="11.25" hidden="false" customHeight="false" outlineLevel="0" collapsed="false">
      <c r="A1083" s="199" t="n">
        <v>36627</v>
      </c>
      <c r="B1083" s="192" t="n">
        <v>36627</v>
      </c>
      <c r="C1083" s="306" t="n">
        <f aca="false">VLOOKUP($B1083,data!$A$6:$M$15000,13)</f>
        <v>52915000</v>
      </c>
      <c r="D1083" s="9" t="n">
        <f aca="false">IF(B1083&lt;&gt;"",MONTH(B1083),0)</f>
        <v>4</v>
      </c>
      <c r="E1083" s="306" t="n">
        <f aca="false">AVERAGE(C1077:C1083)</f>
        <v>51751428.5714286</v>
      </c>
      <c r="F1083" s="306" t="n">
        <f aca="false">AVERAGE(C1054:C1083)</f>
        <v>48479133.3333333</v>
      </c>
    </row>
    <row r="1084" customFormat="false" ht="11.25" hidden="false" customHeight="false" outlineLevel="0" collapsed="false">
      <c r="A1084" s="199" t="n">
        <v>36628</v>
      </c>
      <c r="B1084" s="192" t="n">
        <v>36628</v>
      </c>
      <c r="C1084" s="306" t="n">
        <f aca="false">VLOOKUP($B1084,data!$A$6:$M$15000,13)</f>
        <v>53210000</v>
      </c>
      <c r="D1084" s="9" t="n">
        <f aca="false">IF(B1084&lt;&gt;"",MONTH(B1084),0)</f>
        <v>4</v>
      </c>
      <c r="E1084" s="306" t="n">
        <f aca="false">AVERAGE(C1078:C1084)</f>
        <v>52108571.4285714</v>
      </c>
      <c r="F1084" s="306" t="n">
        <f aca="false">AVERAGE(C1055:C1084)</f>
        <v>48761400</v>
      </c>
    </row>
    <row r="1085" customFormat="false" ht="11.25" hidden="false" customHeight="false" outlineLevel="0" collapsed="false">
      <c r="A1085" s="199" t="n">
        <v>36629</v>
      </c>
      <c r="B1085" s="192" t="n">
        <v>36629</v>
      </c>
      <c r="C1085" s="306" t="n">
        <f aca="false">VLOOKUP($B1085,data!$A$6:$M$15000,13)</f>
        <v>53750000</v>
      </c>
      <c r="D1085" s="9" t="n">
        <f aca="false">IF(B1085&lt;&gt;"",MONTH(B1085),0)</f>
        <v>4</v>
      </c>
      <c r="E1085" s="306" t="n">
        <f aca="false">AVERAGE(C1079:C1085)</f>
        <v>52535571.4285714</v>
      </c>
      <c r="F1085" s="306" t="n">
        <f aca="false">AVERAGE(C1056:C1085)</f>
        <v>49052766.6666667</v>
      </c>
    </row>
    <row r="1086" customFormat="false" ht="11.25" hidden="false" customHeight="false" outlineLevel="0" collapsed="false">
      <c r="A1086" s="199" t="n">
        <v>36630</v>
      </c>
      <c r="B1086" s="192" t="n">
        <v>36630</v>
      </c>
      <c r="C1086" s="306" t="n">
        <f aca="false">VLOOKUP($B1086,data!$A$6:$M$15000,13)</f>
        <v>54333000</v>
      </c>
      <c r="D1086" s="9" t="n">
        <f aca="false">IF(B1086&lt;&gt;"",MONTH(B1086),0)</f>
        <v>4</v>
      </c>
      <c r="E1086" s="306" t="n">
        <f aca="false">AVERAGE(C1080:C1086)</f>
        <v>52989285.7142857</v>
      </c>
      <c r="F1086" s="306" t="n">
        <f aca="false">AVERAGE(C1057:C1086)</f>
        <v>49347100</v>
      </c>
    </row>
    <row r="1087" customFormat="false" ht="11.25" hidden="false" customHeight="false" outlineLevel="0" collapsed="false">
      <c r="A1087" s="199" t="n">
        <v>36631</v>
      </c>
      <c r="B1087" s="192" t="n">
        <v>36631</v>
      </c>
      <c r="C1087" s="306" t="n">
        <f aca="false">VLOOKUP($B1087,data!$A$6:$M$15000,13)</f>
        <v>55006000</v>
      </c>
      <c r="D1087" s="9" t="n">
        <f aca="false">IF(B1087&lt;&gt;"",MONTH(B1087),0)</f>
        <v>4</v>
      </c>
      <c r="E1087" s="306" t="n">
        <f aca="false">AVERAGE(C1081:C1087)</f>
        <v>53454285.7142857</v>
      </c>
      <c r="F1087" s="306" t="n">
        <f aca="false">AVERAGE(C1058:C1087)</f>
        <v>49648700</v>
      </c>
    </row>
    <row r="1088" customFormat="false" ht="11.25" hidden="false" customHeight="false" outlineLevel="0" collapsed="false">
      <c r="A1088" s="199" t="n">
        <v>36632</v>
      </c>
      <c r="B1088" s="192" t="n">
        <v>36632</v>
      </c>
      <c r="C1088" s="306" t="n">
        <f aca="false">VLOOKUP($B1088,data!$A$6:$M$15000,13)</f>
        <v>55688000</v>
      </c>
      <c r="D1088" s="9" t="n">
        <f aca="false">IF(B1088&lt;&gt;"",MONTH(B1088),0)</f>
        <v>4</v>
      </c>
      <c r="E1088" s="306" t="n">
        <f aca="false">AVERAGE(C1082:C1088)</f>
        <v>53927000</v>
      </c>
      <c r="F1088" s="306" t="n">
        <f aca="false">AVERAGE(C1059:C1088)</f>
        <v>49960000</v>
      </c>
    </row>
    <row r="1089" customFormat="false" ht="11.25" hidden="false" customHeight="false" outlineLevel="0" collapsed="false">
      <c r="A1089" s="199" t="n">
        <v>36633</v>
      </c>
      <c r="B1089" s="192" t="n">
        <v>36633</v>
      </c>
      <c r="C1089" s="306" t="n">
        <f aca="false">VLOOKUP($B1089,data!$A$6:$M$15000,13)</f>
        <v>55701000</v>
      </c>
      <c r="D1089" s="9" t="n">
        <f aca="false">IF(B1089&lt;&gt;"",MONTH(B1089),0)</f>
        <v>4</v>
      </c>
      <c r="E1089" s="306" t="n">
        <f aca="false">AVERAGE(C1083:C1089)</f>
        <v>54371857.1428571</v>
      </c>
      <c r="F1089" s="306" t="n">
        <f aca="false">AVERAGE(C1060:C1089)</f>
        <v>50262700</v>
      </c>
    </row>
    <row r="1090" customFormat="false" ht="11.25" hidden="false" customHeight="false" outlineLevel="0" collapsed="false">
      <c r="A1090" s="199" t="n">
        <v>36634</v>
      </c>
      <c r="B1090" s="192" t="n">
        <v>36634</v>
      </c>
      <c r="C1090" s="306" t="n">
        <f aca="false">VLOOKUP($B1090,data!$A$6:$M$15000,13)</f>
        <v>55851000</v>
      </c>
      <c r="D1090" s="9" t="n">
        <f aca="false">IF(B1090&lt;&gt;"",MONTH(B1090),0)</f>
        <v>4</v>
      </c>
      <c r="E1090" s="306" t="n">
        <f aca="false">AVERAGE(C1084:C1090)</f>
        <v>54791285.7142857</v>
      </c>
      <c r="F1090" s="306" t="n">
        <f aca="false">AVERAGE(C1061:C1090)</f>
        <v>50566200</v>
      </c>
    </row>
    <row r="1091" customFormat="false" ht="11.25" hidden="false" customHeight="false" outlineLevel="0" collapsed="false">
      <c r="A1091" s="199" t="n">
        <v>36635</v>
      </c>
      <c r="B1091" s="192" t="n">
        <v>36635</v>
      </c>
      <c r="C1091" s="306" t="n">
        <f aca="false">VLOOKUP($B1091,data!$A$6:$M$15000,13)</f>
        <v>56082000</v>
      </c>
      <c r="D1091" s="9" t="n">
        <f aca="false">IF(B1091&lt;&gt;"",MONTH(B1091),0)</f>
        <v>4</v>
      </c>
      <c r="E1091" s="306" t="n">
        <f aca="false">AVERAGE(C1085:C1091)</f>
        <v>55201571.4285714</v>
      </c>
      <c r="F1091" s="306" t="n">
        <f aca="false">AVERAGE(C1062:C1091)</f>
        <v>50878833.3333333</v>
      </c>
    </row>
    <row r="1092" customFormat="false" ht="11.25" hidden="false" customHeight="false" outlineLevel="0" collapsed="false">
      <c r="A1092" s="199" t="n">
        <v>36636</v>
      </c>
      <c r="B1092" s="192" t="n">
        <v>36636</v>
      </c>
      <c r="C1092" s="306" t="n">
        <f aca="false">VLOOKUP($B1092,data!$A$6:$M$15000,13)</f>
        <v>56489000</v>
      </c>
      <c r="D1092" s="9" t="n">
        <f aca="false">IF(B1092&lt;&gt;"",MONTH(B1092),0)</f>
        <v>4</v>
      </c>
      <c r="E1092" s="306" t="n">
        <f aca="false">AVERAGE(C1086:C1092)</f>
        <v>55592857.1428571</v>
      </c>
      <c r="F1092" s="306" t="n">
        <f aca="false">AVERAGE(C1063:C1092)</f>
        <v>51206433.3333333</v>
      </c>
    </row>
    <row r="1093" customFormat="false" ht="11.25" hidden="false" customHeight="false" outlineLevel="0" collapsed="false">
      <c r="A1093" s="199" t="n">
        <v>36637</v>
      </c>
      <c r="B1093" s="192" t="n">
        <v>36637</v>
      </c>
      <c r="C1093" s="306" t="n">
        <f aca="false">VLOOKUP($B1093,data!$A$6:$M$15000,13)</f>
        <v>57154000</v>
      </c>
      <c r="D1093" s="9" t="n">
        <f aca="false">IF(B1093&lt;&gt;"",MONTH(B1093),0)</f>
        <v>4</v>
      </c>
      <c r="E1093" s="306" t="n">
        <f aca="false">AVERAGE(C1087:C1093)</f>
        <v>55995857.1428571</v>
      </c>
      <c r="F1093" s="306" t="n">
        <f aca="false">AVERAGE(C1064:C1093)</f>
        <v>51556966.6666667</v>
      </c>
    </row>
    <row r="1094" customFormat="false" ht="11.25" hidden="false" customHeight="false" outlineLevel="0" collapsed="false">
      <c r="A1094" s="199" t="n">
        <v>36638</v>
      </c>
      <c r="B1094" s="192" t="n">
        <v>36638</v>
      </c>
      <c r="C1094" s="306" t="n">
        <f aca="false">VLOOKUP($B1094,data!$A$6:$M$15000,13)</f>
        <v>57763000</v>
      </c>
      <c r="D1094" s="9" t="n">
        <f aca="false">IF(B1094&lt;&gt;"",MONTH(B1094),0)</f>
        <v>4</v>
      </c>
      <c r="E1094" s="306" t="n">
        <f aca="false">AVERAGE(C1088:C1094)</f>
        <v>56389714.2857143</v>
      </c>
      <c r="F1094" s="306" t="n">
        <f aca="false">AVERAGE(C1065:C1094)</f>
        <v>51926900</v>
      </c>
    </row>
    <row r="1095" customFormat="false" ht="11.25" hidden="false" customHeight="false" outlineLevel="0" collapsed="false">
      <c r="A1095" s="199" t="n">
        <v>36639</v>
      </c>
      <c r="B1095" s="192" t="n">
        <v>36639</v>
      </c>
      <c r="C1095" s="306" t="n">
        <f aca="false">VLOOKUP($B1095,data!$A$6:$M$15000,13)</f>
        <v>58389000</v>
      </c>
      <c r="D1095" s="9" t="n">
        <f aca="false">IF(B1095&lt;&gt;"",MONTH(B1095),0)</f>
        <v>4</v>
      </c>
      <c r="E1095" s="306" t="n">
        <f aca="false">AVERAGE(C1089:C1095)</f>
        <v>56775571.4285714</v>
      </c>
      <c r="F1095" s="306" t="n">
        <f aca="false">AVERAGE(C1066:C1095)</f>
        <v>52316333.3333333</v>
      </c>
    </row>
    <row r="1096" customFormat="false" ht="11.25" hidden="false" customHeight="false" outlineLevel="0" collapsed="false">
      <c r="A1096" s="199" t="n">
        <v>36640</v>
      </c>
      <c r="B1096" s="192" t="n">
        <v>36640</v>
      </c>
      <c r="C1096" s="306" t="n">
        <f aca="false">VLOOKUP($B1096,data!$A$6:$M$15000,13)</f>
        <v>58883000</v>
      </c>
      <c r="D1096" s="9" t="n">
        <f aca="false">IF(B1096&lt;&gt;"",MONTH(B1096),0)</f>
        <v>4</v>
      </c>
      <c r="E1096" s="306" t="n">
        <f aca="false">AVERAGE(C1090:C1096)</f>
        <v>57230142.8571429</v>
      </c>
      <c r="F1096" s="306" t="n">
        <f aca="false">AVERAGE(C1067:C1096)</f>
        <v>52710466.6666667</v>
      </c>
    </row>
    <row r="1097" customFormat="false" ht="11.25" hidden="false" customHeight="false" outlineLevel="0" collapsed="false">
      <c r="A1097" s="199" t="n">
        <v>36641</v>
      </c>
      <c r="B1097" s="192" t="n">
        <v>36641</v>
      </c>
      <c r="C1097" s="306" t="n">
        <f aca="false">VLOOKUP($B1097,data!$A$6:$M$15000,13)</f>
        <v>59314000</v>
      </c>
      <c r="D1097" s="9" t="n">
        <f aca="false">IF(B1097&lt;&gt;"",MONTH(B1097),0)</f>
        <v>4</v>
      </c>
      <c r="E1097" s="306" t="n">
        <f aca="false">AVERAGE(C1091:C1097)</f>
        <v>57724857.1428571</v>
      </c>
      <c r="F1097" s="306" t="n">
        <f aca="false">AVERAGE(C1068:C1097)</f>
        <v>53133600</v>
      </c>
    </row>
    <row r="1098" customFormat="false" ht="11.25" hidden="false" customHeight="false" outlineLevel="0" collapsed="false">
      <c r="A1098" s="199" t="n">
        <v>36642</v>
      </c>
      <c r="B1098" s="192" t="n">
        <v>36642</v>
      </c>
      <c r="C1098" s="306" t="n">
        <f aca="false">VLOOKUP($B1098,data!$A$6:$M$15000,13)</f>
        <v>59473000</v>
      </c>
      <c r="D1098" s="9" t="n">
        <f aca="false">IF(B1098&lt;&gt;"",MONTH(B1098),0)</f>
        <v>4</v>
      </c>
      <c r="E1098" s="306" t="n">
        <f aca="false">AVERAGE(C1092:C1098)</f>
        <v>58209285.7142857</v>
      </c>
      <c r="F1098" s="306" t="n">
        <f aca="false">AVERAGE(C1069:C1098)</f>
        <v>53516666.6666667</v>
      </c>
    </row>
    <row r="1099" customFormat="false" ht="11.25" hidden="false" customHeight="false" outlineLevel="0" collapsed="false">
      <c r="A1099" s="199" t="n">
        <v>36643</v>
      </c>
      <c r="B1099" s="192" t="n">
        <v>36643</v>
      </c>
      <c r="C1099" s="306" t="n">
        <f aca="false">VLOOKUP($B1099,data!$A$6:$M$15000,13)</f>
        <v>59826000</v>
      </c>
      <c r="D1099" s="9" t="n">
        <f aca="false">IF(B1099&lt;&gt;"",MONTH(B1099),0)</f>
        <v>4</v>
      </c>
      <c r="E1099" s="306" t="n">
        <f aca="false">AVERAGE(C1093:C1099)</f>
        <v>58686000</v>
      </c>
      <c r="F1099" s="306" t="n">
        <f aca="false">AVERAGE(C1070:C1099)</f>
        <v>53907266.6666667</v>
      </c>
    </row>
    <row r="1100" customFormat="false" ht="11.25" hidden="false" customHeight="false" outlineLevel="0" collapsed="false">
      <c r="A1100" s="199" t="n">
        <v>36644</v>
      </c>
      <c r="B1100" s="192" t="n">
        <v>36644</v>
      </c>
      <c r="C1100" s="306" t="n">
        <f aca="false">VLOOKUP($B1100,data!$A$6:$M$15000,13)</f>
        <v>60303000</v>
      </c>
      <c r="D1100" s="9" t="n">
        <f aca="false">IF(B1100&lt;&gt;"",MONTH(B1100),0)</f>
        <v>4</v>
      </c>
      <c r="E1100" s="306" t="n">
        <f aca="false">AVERAGE(C1094:C1100)</f>
        <v>59135857.1428571</v>
      </c>
      <c r="F1100" s="306" t="n">
        <f aca="false">AVERAGE(C1071:C1100)</f>
        <v>54304933.3333333</v>
      </c>
    </row>
    <row r="1101" customFormat="false" ht="11.25" hidden="false" customHeight="false" outlineLevel="0" collapsed="false">
      <c r="A1101" s="199" t="n">
        <v>36645</v>
      </c>
      <c r="B1101" s="192" t="n">
        <v>36645</v>
      </c>
      <c r="C1101" s="306" t="n">
        <f aca="false">VLOOKUP($B1101,data!$A$6:$M$15000,13)</f>
        <v>60583000</v>
      </c>
      <c r="D1101" s="9" t="n">
        <f aca="false">IF(B1101&lt;&gt;"",MONTH(B1101),0)</f>
        <v>4</v>
      </c>
      <c r="E1101" s="306" t="n">
        <f aca="false">AVERAGE(C1095:C1101)</f>
        <v>59538714.2857143</v>
      </c>
      <c r="F1101" s="306" t="n">
        <f aca="false">AVERAGE(C1072:C1101)</f>
        <v>54700733.3333333</v>
      </c>
    </row>
    <row r="1102" customFormat="false" ht="11.25" hidden="false" customHeight="false" outlineLevel="0" collapsed="false">
      <c r="A1102" s="199" t="n">
        <v>36646</v>
      </c>
      <c r="B1102" s="192" t="n">
        <v>36646</v>
      </c>
      <c r="C1102" s="306" t="n">
        <f aca="false">VLOOKUP($B1102,data!$A$6:$M$15000,13)</f>
        <v>60911000</v>
      </c>
      <c r="D1102" s="9" t="n">
        <f aca="false">IF(B1102&lt;&gt;"",MONTH(B1102),0)</f>
        <v>4</v>
      </c>
      <c r="E1102" s="306" t="n">
        <f aca="false">AVERAGE(C1096:C1102)</f>
        <v>59899000</v>
      </c>
      <c r="F1102" s="306" t="n">
        <f aca="false">AVERAGE(C1073:C1102)</f>
        <v>55090366.6666667</v>
      </c>
    </row>
    <row r="1103" customFormat="false" ht="11.25" hidden="false" customHeight="false" outlineLevel="0" collapsed="false">
      <c r="A1103" s="199" t="n">
        <v>36647</v>
      </c>
      <c r="B1103" s="192" t="n">
        <v>36647</v>
      </c>
      <c r="C1103" s="306" t="n">
        <f aca="false">VLOOKUP($B1103,data!$A$6:$M$15000,13)</f>
        <v>60883000</v>
      </c>
      <c r="D1103" s="9" t="n">
        <f aca="false">IF(B1103&lt;&gt;"",MONTH(B1103),0)</f>
        <v>5</v>
      </c>
      <c r="E1103" s="306" t="n">
        <f aca="false">AVERAGE(C1097:C1103)</f>
        <v>60184714.2857143</v>
      </c>
      <c r="F1103" s="306" t="n">
        <f aca="false">AVERAGE(C1074:C1103)</f>
        <v>55458166.6666667</v>
      </c>
    </row>
    <row r="1104" customFormat="false" ht="11.25" hidden="false" customHeight="false" outlineLevel="0" collapsed="false">
      <c r="A1104" s="199" t="n">
        <v>36648</v>
      </c>
      <c r="B1104" s="192" t="n">
        <v>36648</v>
      </c>
      <c r="C1104" s="306" t="n">
        <f aca="false">VLOOKUP($B1104,data!$A$6:$M$15000,13)</f>
        <v>61075000</v>
      </c>
      <c r="D1104" s="9" t="n">
        <f aca="false">IF(B1104&lt;&gt;"",MONTH(B1104),0)</f>
        <v>5</v>
      </c>
      <c r="E1104" s="306" t="n">
        <f aca="false">AVERAGE(C1098:C1104)</f>
        <v>60436285.7142857</v>
      </c>
      <c r="F1104" s="306" t="n">
        <f aca="false">AVERAGE(C1075:C1104)</f>
        <v>55809733.3333333</v>
      </c>
    </row>
    <row r="1105" customFormat="false" ht="11.25" hidden="false" customHeight="false" outlineLevel="0" collapsed="false">
      <c r="A1105" s="199" t="n">
        <v>36649</v>
      </c>
      <c r="B1105" s="192" t="n">
        <v>36649</v>
      </c>
      <c r="C1105" s="306" t="n">
        <f aca="false">VLOOKUP($B1105,data!$A$6:$M$15000,13)</f>
        <v>60898000</v>
      </c>
      <c r="D1105" s="9" t="n">
        <f aca="false">IF(B1105&lt;&gt;"",MONTH(B1105),0)</f>
        <v>5</v>
      </c>
      <c r="E1105" s="306" t="n">
        <f aca="false">AVERAGE(C1099:C1105)</f>
        <v>60639857.1428571</v>
      </c>
      <c r="F1105" s="306" t="n">
        <f aca="false">AVERAGE(C1076:C1105)</f>
        <v>56151200</v>
      </c>
    </row>
    <row r="1106" customFormat="false" ht="11.25" hidden="false" customHeight="false" outlineLevel="0" collapsed="false">
      <c r="A1106" s="199" t="n">
        <v>36650</v>
      </c>
      <c r="B1106" s="192" t="n">
        <v>36650</v>
      </c>
      <c r="C1106" s="306" t="n">
        <f aca="false">VLOOKUP($B1106,data!$A$6:$M$15000,13)</f>
        <v>60861000</v>
      </c>
      <c r="D1106" s="9" t="n">
        <f aca="false">IF(B1106&lt;&gt;"",MONTH(B1106),0)</f>
        <v>5</v>
      </c>
      <c r="E1106" s="306" t="n">
        <f aca="false">AVERAGE(C1100:C1106)</f>
        <v>60787714.2857143</v>
      </c>
      <c r="F1106" s="306" t="n">
        <f aca="false">AVERAGE(C1077:C1106)</f>
        <v>56489533.3333333</v>
      </c>
    </row>
    <row r="1107" customFormat="false" ht="11.25" hidden="false" customHeight="false" outlineLevel="0" collapsed="false">
      <c r="A1107" s="199" t="n">
        <v>36651</v>
      </c>
      <c r="B1107" s="192" t="n">
        <v>36651</v>
      </c>
      <c r="C1107" s="306" t="n">
        <f aca="false">VLOOKUP($B1107,data!$A$6:$M$15000,13)</f>
        <v>61236000</v>
      </c>
      <c r="D1107" s="9" t="n">
        <f aca="false">IF(B1107&lt;&gt;"",MONTH(B1107),0)</f>
        <v>5</v>
      </c>
      <c r="E1107" s="306" t="n">
        <f aca="false">AVERAGE(C1101:C1107)</f>
        <v>60921000</v>
      </c>
      <c r="F1107" s="306" t="n">
        <f aca="false">AVERAGE(C1078:C1107)</f>
        <v>56840400</v>
      </c>
    </row>
    <row r="1108" customFormat="false" ht="11.25" hidden="false" customHeight="false" outlineLevel="0" collapsed="false">
      <c r="A1108" s="199" t="n">
        <v>36652</v>
      </c>
      <c r="B1108" s="192" t="n">
        <v>36652</v>
      </c>
      <c r="C1108" s="306" t="n">
        <f aca="false">VLOOKUP($B1108,data!$A$6:$M$15000,13)</f>
        <v>61722000</v>
      </c>
      <c r="D1108" s="9" t="n">
        <f aca="false">IF(B1108&lt;&gt;"",MONTH(B1108),0)</f>
        <v>5</v>
      </c>
      <c r="E1108" s="306" t="n">
        <f aca="false">AVERAGE(C1102:C1108)</f>
        <v>61083714.2857143</v>
      </c>
      <c r="F1108" s="306" t="n">
        <f aca="false">AVERAGE(C1079:C1108)</f>
        <v>57205766.6666667</v>
      </c>
    </row>
    <row r="1109" customFormat="false" ht="11.25" hidden="false" customHeight="false" outlineLevel="0" collapsed="false">
      <c r="A1109" s="199" t="n">
        <v>36653</v>
      </c>
      <c r="B1109" s="192" t="n">
        <v>36653</v>
      </c>
      <c r="C1109" s="306" t="n">
        <f aca="false">VLOOKUP($B1109,data!$A$6:$M$15000,13)</f>
        <v>62260000</v>
      </c>
      <c r="D1109" s="9" t="n">
        <f aca="false">IF(B1109&lt;&gt;"",MONTH(B1109),0)</f>
        <v>5</v>
      </c>
      <c r="E1109" s="306" t="n">
        <f aca="false">AVERAGE(C1103:C1109)</f>
        <v>61276428.5714286</v>
      </c>
      <c r="F1109" s="306" t="n">
        <f aca="false">AVERAGE(C1080:C1109)</f>
        <v>57575866.6666667</v>
      </c>
    </row>
    <row r="1110" customFormat="false" ht="11.25" hidden="false" customHeight="false" outlineLevel="0" collapsed="false">
      <c r="A1110" s="199" t="n">
        <v>36654</v>
      </c>
      <c r="B1110" s="192" t="n">
        <v>36654</v>
      </c>
      <c r="C1110" s="306" t="n">
        <f aca="false">VLOOKUP($B1110,data!$A$6:$M$15000,13)</f>
        <v>62526000</v>
      </c>
      <c r="D1110" s="9" t="n">
        <f aca="false">IF(B1110&lt;&gt;"",MONTH(B1110),0)</f>
        <v>5</v>
      </c>
      <c r="E1110" s="306" t="n">
        <f aca="false">AVERAGE(C1104:C1110)</f>
        <v>61511142.8571429</v>
      </c>
      <c r="F1110" s="306" t="n">
        <f aca="false">AVERAGE(C1081:C1110)</f>
        <v>57935033.3333333</v>
      </c>
    </row>
    <row r="1111" customFormat="false" ht="11.25" hidden="false" customHeight="false" outlineLevel="0" collapsed="false">
      <c r="A1111" s="199" t="n">
        <v>36655</v>
      </c>
      <c r="B1111" s="192" t="n">
        <v>36655</v>
      </c>
      <c r="C1111" s="306" t="n">
        <f aca="false">VLOOKUP($B1111,data!$A$6:$M$15000,13)</f>
        <v>62742000</v>
      </c>
      <c r="D1111" s="9" t="n">
        <f aca="false">IF(B1111&lt;&gt;"",MONTH(B1111),0)</f>
        <v>5</v>
      </c>
      <c r="E1111" s="306" t="n">
        <f aca="false">AVERAGE(C1105:C1111)</f>
        <v>61749285.7142857</v>
      </c>
      <c r="F1111" s="306" t="n">
        <f aca="false">AVERAGE(C1082:C1111)</f>
        <v>58280466.6666667</v>
      </c>
    </row>
    <row r="1112" customFormat="false" ht="11.25" hidden="false" customHeight="false" outlineLevel="0" collapsed="false">
      <c r="A1112" s="199" t="n">
        <v>36656</v>
      </c>
      <c r="B1112" s="192" t="n">
        <v>36656</v>
      </c>
      <c r="C1112" s="306" t="n">
        <f aca="false">VLOOKUP($B1112,data!$A$6:$M$15000,13)</f>
        <v>62713000</v>
      </c>
      <c r="D1112" s="9" t="n">
        <f aca="false">IF(B1112&lt;&gt;"",MONTH(B1112),0)</f>
        <v>5</v>
      </c>
      <c r="E1112" s="306" t="n">
        <f aca="false">AVERAGE(C1106:C1112)</f>
        <v>62008571.4285714</v>
      </c>
      <c r="F1112" s="306" t="n">
        <f aca="false">AVERAGE(C1083:C1112)</f>
        <v>58618000</v>
      </c>
    </row>
    <row r="1113" customFormat="false" ht="11.25" hidden="false" customHeight="false" outlineLevel="0" collapsed="false">
      <c r="A1113" s="199" t="n">
        <v>36657</v>
      </c>
      <c r="B1113" s="192" t="n">
        <v>36657</v>
      </c>
      <c r="C1113" s="306" t="n">
        <f aca="false">VLOOKUP($B1113,data!$A$6:$M$15000,13)</f>
        <v>62816000</v>
      </c>
      <c r="D1113" s="9" t="n">
        <f aca="false">IF(B1113&lt;&gt;"",MONTH(B1113),0)</f>
        <v>5</v>
      </c>
      <c r="E1113" s="306" t="n">
        <f aca="false">AVERAGE(C1107:C1113)</f>
        <v>62287857.1428571</v>
      </c>
      <c r="F1113" s="306" t="n">
        <f aca="false">AVERAGE(C1084:C1113)</f>
        <v>58948033.3333333</v>
      </c>
    </row>
    <row r="1114" customFormat="false" ht="11.25" hidden="false" customHeight="false" outlineLevel="0" collapsed="false">
      <c r="A1114" s="199" t="n">
        <v>36658</v>
      </c>
      <c r="B1114" s="192" t="n">
        <v>36658</v>
      </c>
      <c r="C1114" s="306" t="n">
        <f aca="false">VLOOKUP($B1114,data!$A$6:$M$15000,13)</f>
        <v>62960000</v>
      </c>
      <c r="D1114" s="9" t="n">
        <f aca="false">IF(B1114&lt;&gt;"",MONTH(B1114),0)</f>
        <v>5</v>
      </c>
      <c r="E1114" s="306" t="n">
        <f aca="false">AVERAGE(C1108:C1114)</f>
        <v>62534142.8571429</v>
      </c>
      <c r="F1114" s="306" t="n">
        <f aca="false">AVERAGE(C1085:C1114)</f>
        <v>59273033.3333333</v>
      </c>
    </row>
    <row r="1115" customFormat="false" ht="11.25" hidden="false" customHeight="false" outlineLevel="0" collapsed="false">
      <c r="A1115" s="199" t="n">
        <v>36659</v>
      </c>
      <c r="B1115" s="192" t="n">
        <v>36659</v>
      </c>
      <c r="C1115" s="306" t="n">
        <f aca="false">VLOOKUP($B1115,data!$A$6:$M$15000,13)</f>
        <v>63434000</v>
      </c>
      <c r="D1115" s="9" t="n">
        <f aca="false">IF(B1115&lt;&gt;"",MONTH(B1115),0)</f>
        <v>5</v>
      </c>
      <c r="E1115" s="306" t="n">
        <f aca="false">AVERAGE(C1109:C1115)</f>
        <v>62778714.2857143</v>
      </c>
      <c r="F1115" s="306" t="n">
        <f aca="false">AVERAGE(C1086:C1115)</f>
        <v>59595833.3333333</v>
      </c>
    </row>
    <row r="1116" customFormat="false" ht="11.25" hidden="false" customHeight="false" outlineLevel="0" collapsed="false">
      <c r="A1116" s="199" t="n">
        <v>36660</v>
      </c>
      <c r="B1116" s="192" t="n">
        <v>36660</v>
      </c>
      <c r="C1116" s="306" t="n">
        <f aca="false">VLOOKUP($B1116,data!$A$6:$M$15000,13)</f>
        <v>64000000</v>
      </c>
      <c r="D1116" s="9" t="n">
        <f aca="false">IF(B1116&lt;&gt;"",MONTH(B1116),0)</f>
        <v>5</v>
      </c>
      <c r="E1116" s="306" t="n">
        <f aca="false">AVERAGE(C1110:C1116)</f>
        <v>63027285.7142857</v>
      </c>
      <c r="F1116" s="306" t="n">
        <f aca="false">AVERAGE(C1087:C1116)</f>
        <v>59918066.6666667</v>
      </c>
    </row>
    <row r="1117" customFormat="false" ht="11.25" hidden="false" customHeight="false" outlineLevel="0" collapsed="false">
      <c r="A1117" s="199" t="n">
        <v>36661</v>
      </c>
      <c r="B1117" s="192" t="n">
        <v>36661</v>
      </c>
      <c r="C1117" s="306" t="n">
        <f aca="false">VLOOKUP($B1117,data!$A$6:$M$15000,13)</f>
        <v>64061000</v>
      </c>
      <c r="D1117" s="9" t="n">
        <f aca="false">IF(B1117&lt;&gt;"",MONTH(B1117),0)</f>
        <v>5</v>
      </c>
      <c r="E1117" s="306" t="n">
        <f aca="false">AVERAGE(C1111:C1117)</f>
        <v>63246571.4285714</v>
      </c>
      <c r="F1117" s="306" t="n">
        <f aca="false">AVERAGE(C1088:C1117)</f>
        <v>60219900</v>
      </c>
    </row>
    <row r="1118" customFormat="false" ht="11.25" hidden="false" customHeight="false" outlineLevel="0" collapsed="false">
      <c r="A1118" s="199" t="n">
        <v>36662</v>
      </c>
      <c r="B1118" s="192" t="n">
        <v>36662</v>
      </c>
      <c r="C1118" s="306" t="n">
        <f aca="false">VLOOKUP($B1118,data!$A$6:$M$15000,13)</f>
        <v>64014000</v>
      </c>
      <c r="D1118" s="9" t="n">
        <f aca="false">IF(B1118&lt;&gt;"",MONTH(B1118),0)</f>
        <v>5</v>
      </c>
      <c r="E1118" s="306" t="n">
        <f aca="false">AVERAGE(C1112:C1118)</f>
        <v>63428285.7142857</v>
      </c>
      <c r="F1118" s="306" t="n">
        <f aca="false">AVERAGE(C1089:C1118)</f>
        <v>60497433.3333333</v>
      </c>
    </row>
    <row r="1119" customFormat="false" ht="11.25" hidden="false" customHeight="false" outlineLevel="0" collapsed="false">
      <c r="A1119" s="199" t="n">
        <v>36663</v>
      </c>
      <c r="B1119" s="192" t="n">
        <v>36663</v>
      </c>
      <c r="C1119" s="306" t="n">
        <f aca="false">VLOOKUP($B1119,data!$A$6:$M$15000,13)</f>
        <v>64104000</v>
      </c>
      <c r="D1119" s="9" t="n">
        <f aca="false">IF(B1119&lt;&gt;"",MONTH(B1119),0)</f>
        <v>5</v>
      </c>
      <c r="E1119" s="306" t="n">
        <f aca="false">AVERAGE(C1113:C1119)</f>
        <v>63627000</v>
      </c>
      <c r="F1119" s="306" t="n">
        <f aca="false">AVERAGE(C1090:C1119)</f>
        <v>60777533.3333333</v>
      </c>
    </row>
    <row r="1120" customFormat="false" ht="11.25" hidden="false" customHeight="false" outlineLevel="0" collapsed="false">
      <c r="A1120" s="199" t="n">
        <v>36664</v>
      </c>
      <c r="B1120" s="192" t="n">
        <v>36664</v>
      </c>
      <c r="C1120" s="306" t="n">
        <f aca="false">VLOOKUP($B1120,data!$A$6:$M$15000,13)</f>
        <v>64519000</v>
      </c>
      <c r="D1120" s="9" t="n">
        <f aca="false">IF(B1120&lt;&gt;"",MONTH(B1120),0)</f>
        <v>5</v>
      </c>
      <c r="E1120" s="306" t="n">
        <f aca="false">AVERAGE(C1114:C1120)</f>
        <v>63870285.7142857</v>
      </c>
      <c r="F1120" s="306" t="n">
        <f aca="false">AVERAGE(C1091:C1120)</f>
        <v>61066466.6666667</v>
      </c>
    </row>
    <row r="1121" customFormat="false" ht="11.25" hidden="false" customHeight="false" outlineLevel="0" collapsed="false">
      <c r="A1121" s="199" t="n">
        <v>36665</v>
      </c>
      <c r="B1121" s="192" t="n">
        <v>36665</v>
      </c>
      <c r="C1121" s="306" t="n">
        <f aca="false">VLOOKUP($B1121,data!$A$6:$M$15000,13)</f>
        <v>64939000</v>
      </c>
      <c r="D1121" s="9" t="n">
        <f aca="false">IF(B1121&lt;&gt;"",MONTH(B1121),0)</f>
        <v>5</v>
      </c>
      <c r="E1121" s="306" t="n">
        <f aca="false">AVERAGE(C1115:C1121)</f>
        <v>64153000</v>
      </c>
      <c r="F1121" s="306" t="n">
        <f aca="false">AVERAGE(C1092:C1121)</f>
        <v>61361700</v>
      </c>
    </row>
    <row r="1122" customFormat="false" ht="11.25" hidden="false" customHeight="false" outlineLevel="0" collapsed="false">
      <c r="A1122" s="199" t="n">
        <v>36666</v>
      </c>
      <c r="B1122" s="192" t="n">
        <v>36666</v>
      </c>
      <c r="C1122" s="306" t="n">
        <f aca="false">VLOOKUP($B1122,data!$A$6:$M$15000,13)</f>
        <v>65093000</v>
      </c>
      <c r="D1122" s="9" t="n">
        <f aca="false">IF(B1122&lt;&gt;"",MONTH(B1122),0)</f>
        <v>5</v>
      </c>
      <c r="E1122" s="306" t="n">
        <f aca="false">AVERAGE(C1116:C1122)</f>
        <v>64390000</v>
      </c>
      <c r="F1122" s="306" t="n">
        <f aca="false">AVERAGE(C1093:C1122)</f>
        <v>61648500</v>
      </c>
    </row>
    <row r="1123" customFormat="false" ht="11.25" hidden="false" customHeight="false" outlineLevel="0" collapsed="false">
      <c r="A1123" s="199" t="n">
        <v>36667</v>
      </c>
      <c r="B1123" s="192" t="n">
        <v>36667</v>
      </c>
      <c r="C1123" s="306" t="n">
        <f aca="false">VLOOKUP($B1123,data!$A$6:$M$15000,13)</f>
        <v>65370000</v>
      </c>
      <c r="D1123" s="9" t="n">
        <f aca="false">IF(B1123&lt;&gt;"",MONTH(B1123),0)</f>
        <v>5</v>
      </c>
      <c r="E1123" s="306" t="n">
        <f aca="false">AVERAGE(C1117:C1123)</f>
        <v>64585714.2857143</v>
      </c>
      <c r="F1123" s="306" t="n">
        <f aca="false">AVERAGE(C1094:C1123)</f>
        <v>61922366.6666667</v>
      </c>
    </row>
    <row r="1124" customFormat="false" ht="11.25" hidden="false" customHeight="false" outlineLevel="0" collapsed="false">
      <c r="A1124" s="199" t="n">
        <v>36668</v>
      </c>
      <c r="B1124" s="192" t="n">
        <v>36668</v>
      </c>
      <c r="C1124" s="306" t="n">
        <f aca="false">VLOOKUP($B1124,data!$A$6:$M$15000,13)</f>
        <v>64760000</v>
      </c>
      <c r="D1124" s="9" t="n">
        <f aca="false">IF(B1124&lt;&gt;"",MONTH(B1124),0)</f>
        <v>5</v>
      </c>
      <c r="E1124" s="306" t="n">
        <f aca="false">AVERAGE(C1118:C1124)</f>
        <v>64685571.4285714</v>
      </c>
      <c r="F1124" s="306" t="n">
        <f aca="false">AVERAGE(C1095:C1124)</f>
        <v>62155600</v>
      </c>
    </row>
    <row r="1125" customFormat="false" ht="11.25" hidden="false" customHeight="false" outlineLevel="0" collapsed="false">
      <c r="A1125" s="199" t="n">
        <v>36669</v>
      </c>
      <c r="B1125" s="192" t="n">
        <v>36669</v>
      </c>
      <c r="C1125" s="306" t="n">
        <f aca="false">VLOOKUP($B1125,data!$A$6:$M$15000,13)</f>
        <v>64685000</v>
      </c>
      <c r="D1125" s="9" t="n">
        <f aca="false">IF(B1125&lt;&gt;"",MONTH(B1125),0)</f>
        <v>5</v>
      </c>
      <c r="E1125" s="306" t="n">
        <f aca="false">AVERAGE(C1119:C1125)</f>
        <v>64781428.5714286</v>
      </c>
      <c r="F1125" s="306" t="n">
        <f aca="false">AVERAGE(C1096:C1125)</f>
        <v>62365466.6666667</v>
      </c>
    </row>
    <row r="1126" customFormat="false" ht="11.25" hidden="false" customHeight="false" outlineLevel="0" collapsed="false">
      <c r="A1126" s="199" t="n">
        <v>36670</v>
      </c>
      <c r="B1126" s="192" t="n">
        <v>36670</v>
      </c>
      <c r="C1126" s="306" t="n">
        <f aca="false">VLOOKUP($B1126,data!$A$6:$M$15000,13)</f>
        <v>64788000</v>
      </c>
      <c r="D1126" s="9" t="n">
        <f aca="false">IF(B1126&lt;&gt;"",MONTH(B1126),0)</f>
        <v>5</v>
      </c>
      <c r="E1126" s="306" t="n">
        <f aca="false">AVERAGE(C1120:C1126)</f>
        <v>64879142.8571429</v>
      </c>
      <c r="F1126" s="306" t="n">
        <f aca="false">AVERAGE(C1097:C1126)</f>
        <v>62562300</v>
      </c>
    </row>
    <row r="1127" customFormat="false" ht="11.25" hidden="false" customHeight="false" outlineLevel="0" collapsed="false">
      <c r="A1127" s="199" t="n">
        <v>36671</v>
      </c>
      <c r="B1127" s="192" t="n">
        <v>36671</v>
      </c>
      <c r="C1127" s="306" t="n">
        <f aca="false">VLOOKUP($B1127,data!$A$6:$M$15000,13)</f>
        <v>64755000</v>
      </c>
      <c r="D1127" s="9" t="n">
        <f aca="false">IF(B1127&lt;&gt;"",MONTH(B1127),0)</f>
        <v>5</v>
      </c>
      <c r="E1127" s="306" t="n">
        <f aca="false">AVERAGE(C1121:C1127)</f>
        <v>64912857.1428571</v>
      </c>
      <c r="F1127" s="306" t="n">
        <f aca="false">AVERAGE(C1098:C1127)</f>
        <v>62743666.6666667</v>
      </c>
    </row>
    <row r="1128" customFormat="false" ht="11.25" hidden="false" customHeight="false" outlineLevel="0" collapsed="false">
      <c r="A1128" s="199" t="n">
        <v>36672</v>
      </c>
      <c r="B1128" s="192" t="n">
        <v>36672</v>
      </c>
      <c r="C1128" s="306" t="n">
        <f aca="false">VLOOKUP($B1128,data!$A$6:$M$15000,13)</f>
        <v>65126000</v>
      </c>
      <c r="D1128" s="9" t="n">
        <f aca="false">IF(B1128&lt;&gt;"",MONTH(B1128),0)</f>
        <v>5</v>
      </c>
      <c r="E1128" s="306" t="n">
        <f aca="false">AVERAGE(C1122:C1128)</f>
        <v>64939571.4285714</v>
      </c>
      <c r="F1128" s="306" t="n">
        <f aca="false">AVERAGE(C1099:C1128)</f>
        <v>62932100</v>
      </c>
    </row>
    <row r="1129" customFormat="false" ht="11.25" hidden="false" customHeight="false" outlineLevel="0" collapsed="false">
      <c r="A1129" s="199" t="n">
        <v>36673</v>
      </c>
      <c r="B1129" s="192" t="n">
        <v>36673</v>
      </c>
      <c r="C1129" s="306" t="n">
        <f aca="false">VLOOKUP($B1129,data!$A$6:$M$15000,13)</f>
        <v>65262000</v>
      </c>
      <c r="D1129" s="9" t="n">
        <f aca="false">IF(B1129&lt;&gt;"",MONTH(B1129),0)</f>
        <v>5</v>
      </c>
      <c r="E1129" s="306" t="n">
        <f aca="false">AVERAGE(C1123:C1129)</f>
        <v>64963714.2857143</v>
      </c>
      <c r="F1129" s="306" t="n">
        <f aca="false">AVERAGE(C1100:C1129)</f>
        <v>63113300</v>
      </c>
    </row>
    <row r="1130" customFormat="false" ht="11.25" hidden="false" customHeight="false" outlineLevel="0" collapsed="false">
      <c r="A1130" s="199" t="n">
        <v>36674</v>
      </c>
      <c r="B1130" s="192" t="n">
        <v>36674</v>
      </c>
      <c r="C1130" s="306" t="n">
        <f aca="false">VLOOKUP($B1130,data!$A$6:$M$15000,13)</f>
        <v>65603000</v>
      </c>
      <c r="D1130" s="9" t="n">
        <f aca="false">IF(B1130&lt;&gt;"",MONTH(B1130),0)</f>
        <v>5</v>
      </c>
      <c r="E1130" s="306" t="n">
        <f aca="false">AVERAGE(C1124:C1130)</f>
        <v>64997000</v>
      </c>
      <c r="F1130" s="306" t="n">
        <f aca="false">AVERAGE(C1101:C1130)</f>
        <v>63289966.6666667</v>
      </c>
    </row>
    <row r="1131" customFormat="false" ht="11.25" hidden="false" customHeight="false" outlineLevel="0" collapsed="false">
      <c r="A1131" s="199" t="n">
        <v>36675</v>
      </c>
      <c r="B1131" s="192" t="n">
        <v>36675</v>
      </c>
      <c r="C1131" s="306" t="n">
        <f aca="false">VLOOKUP($B1131,data!$A$6:$M$15000,13)</f>
        <v>65614000</v>
      </c>
      <c r="D1131" s="9" t="n">
        <f aca="false">IF(B1131&lt;&gt;"",MONTH(B1131),0)</f>
        <v>5</v>
      </c>
      <c r="E1131" s="306" t="n">
        <f aca="false">AVERAGE(C1125:C1131)</f>
        <v>65119000</v>
      </c>
      <c r="F1131" s="306" t="n">
        <f aca="false">AVERAGE(C1102:C1131)</f>
        <v>63457666.6666667</v>
      </c>
    </row>
    <row r="1132" customFormat="false" ht="11.25" hidden="false" customHeight="false" outlineLevel="0" collapsed="false">
      <c r="A1132" s="199" t="n">
        <v>36676</v>
      </c>
      <c r="B1132" s="192" t="n">
        <v>36676</v>
      </c>
      <c r="C1132" s="306" t="n">
        <f aca="false">VLOOKUP($B1132,data!$A$6:$M$15000,13)</f>
        <v>65459000</v>
      </c>
      <c r="D1132" s="9" t="n">
        <f aca="false">IF(B1132&lt;&gt;"",MONTH(B1132),0)</f>
        <v>5</v>
      </c>
      <c r="E1132" s="306" t="n">
        <f aca="false">AVERAGE(C1126:C1132)</f>
        <v>65229571.4285714</v>
      </c>
      <c r="F1132" s="306" t="n">
        <f aca="false">AVERAGE(C1103:C1132)</f>
        <v>63609266.6666667</v>
      </c>
    </row>
    <row r="1133" customFormat="false" ht="11.25" hidden="false" customHeight="false" outlineLevel="0" collapsed="false">
      <c r="A1133" s="199" t="n">
        <v>36677</v>
      </c>
      <c r="B1133" s="192" t="n">
        <v>36677</v>
      </c>
      <c r="C1133" s="306" t="n">
        <f aca="false">VLOOKUP($B1133,data!$A$6:$M$15000,13)</f>
        <v>65633000</v>
      </c>
      <c r="D1133" s="9" t="n">
        <f aca="false">IF(B1133&lt;&gt;"",MONTH(B1133),0)</f>
        <v>5</v>
      </c>
      <c r="E1133" s="306" t="n">
        <f aca="false">AVERAGE(C1127:C1133)</f>
        <v>65350285.7142857</v>
      </c>
      <c r="F1133" s="306" t="n">
        <f aca="false">AVERAGE(C1104:C1133)</f>
        <v>63767600</v>
      </c>
    </row>
    <row r="1134" customFormat="false" ht="11.25" hidden="false" customHeight="false" outlineLevel="0" collapsed="false">
      <c r="A1134" s="199" t="n">
        <v>36678</v>
      </c>
      <c r="B1134" s="192" t="n">
        <v>36678</v>
      </c>
      <c r="C1134" s="306" t="n">
        <f aca="false">VLOOKUP($B1134,data!$A$6:$M$15000,13)</f>
        <v>65815000</v>
      </c>
      <c r="D1134" s="9" t="n">
        <f aca="false">IF(B1134&lt;&gt;"",MONTH(B1134),0)</f>
        <v>6</v>
      </c>
      <c r="E1134" s="306" t="n">
        <f aca="false">AVERAGE(C1128:C1134)</f>
        <v>65501714.2857143</v>
      </c>
      <c r="F1134" s="306" t="n">
        <f aca="false">AVERAGE(C1105:C1134)</f>
        <v>63925600</v>
      </c>
    </row>
    <row r="1135" customFormat="false" ht="11.25" hidden="false" customHeight="false" outlineLevel="0" collapsed="false">
      <c r="A1135" s="199" t="n">
        <v>36679</v>
      </c>
      <c r="B1135" s="192" t="n">
        <v>36679</v>
      </c>
      <c r="C1135" s="306" t="n">
        <f aca="false">VLOOKUP($B1135,data!$A$6:$M$15000,13)</f>
        <v>66130000</v>
      </c>
      <c r="D1135" s="9" t="n">
        <f aca="false">IF(B1135&lt;&gt;"",MONTH(B1135),0)</f>
        <v>6</v>
      </c>
      <c r="E1135" s="306" t="n">
        <f aca="false">AVERAGE(C1129:C1135)</f>
        <v>65645142.8571429</v>
      </c>
      <c r="F1135" s="306" t="n">
        <f aca="false">AVERAGE(C1106:C1135)</f>
        <v>64100000</v>
      </c>
    </row>
    <row r="1136" customFormat="false" ht="11.25" hidden="false" customHeight="false" outlineLevel="0" collapsed="false">
      <c r="A1136" s="199" t="n">
        <v>36680</v>
      </c>
      <c r="B1136" s="192" t="n">
        <v>36680</v>
      </c>
      <c r="C1136" s="306" t="n">
        <f aca="false">VLOOKUP($B1136,data!$A$6:$M$15000,13)</f>
        <v>66379000</v>
      </c>
      <c r="D1136" s="9" t="n">
        <f aca="false">IF(B1136&lt;&gt;"",MONTH(B1136),0)</f>
        <v>6</v>
      </c>
      <c r="E1136" s="306" t="n">
        <f aca="false">AVERAGE(C1130:C1136)</f>
        <v>65804714.2857143</v>
      </c>
      <c r="F1136" s="306" t="n">
        <f aca="false">AVERAGE(C1107:C1136)</f>
        <v>64283933.3333333</v>
      </c>
    </row>
    <row r="1137" customFormat="false" ht="11.25" hidden="false" customHeight="false" outlineLevel="0" collapsed="false">
      <c r="A1137" s="199" t="n">
        <v>36681</v>
      </c>
      <c r="B1137" s="192" t="n">
        <v>36681</v>
      </c>
      <c r="C1137" s="306" t="n">
        <f aca="false">VLOOKUP($B1137,data!$A$6:$M$15000,13)</f>
        <v>66611000</v>
      </c>
      <c r="D1137" s="9" t="n">
        <f aca="false">IF(B1137&lt;&gt;"",MONTH(B1137),0)</f>
        <v>6</v>
      </c>
      <c r="E1137" s="306" t="n">
        <f aca="false">AVERAGE(C1131:C1137)</f>
        <v>65948714.2857143</v>
      </c>
      <c r="F1137" s="306" t="n">
        <f aca="false">AVERAGE(C1108:C1137)</f>
        <v>64463100</v>
      </c>
    </row>
    <row r="1138" customFormat="false" ht="11.25" hidden="false" customHeight="false" outlineLevel="0" collapsed="false">
      <c r="A1138" s="199" t="n">
        <v>36682</v>
      </c>
      <c r="B1138" s="192" t="n">
        <v>36682</v>
      </c>
      <c r="C1138" s="306" t="n">
        <f aca="false">VLOOKUP($B1138,data!$A$6:$M$15000,13)</f>
        <v>66477000</v>
      </c>
      <c r="D1138" s="9" t="n">
        <f aca="false">IF(B1138&lt;&gt;"",MONTH(B1138),0)</f>
        <v>6</v>
      </c>
      <c r="E1138" s="306" t="n">
        <f aca="false">AVERAGE(C1132:C1138)</f>
        <v>66072000</v>
      </c>
      <c r="F1138" s="306" t="n">
        <f aca="false">AVERAGE(C1109:C1138)</f>
        <v>64621600</v>
      </c>
    </row>
    <row r="1139" customFormat="false" ht="11.25" hidden="false" customHeight="false" outlineLevel="0" collapsed="false">
      <c r="A1139" s="199" t="n">
        <v>36683</v>
      </c>
      <c r="B1139" s="192" t="n">
        <v>36683</v>
      </c>
      <c r="C1139" s="306" t="n">
        <f aca="false">VLOOKUP($B1139,data!$A$6:$M$15000,13)</f>
        <v>66437000</v>
      </c>
      <c r="D1139" s="9" t="n">
        <f aca="false">IF(B1139&lt;&gt;"",MONTH(B1139),0)</f>
        <v>6</v>
      </c>
      <c r="E1139" s="306" t="n">
        <f aca="false">AVERAGE(C1133:C1139)</f>
        <v>66211714.2857143</v>
      </c>
      <c r="F1139" s="306" t="n">
        <f aca="false">AVERAGE(C1110:C1139)</f>
        <v>64760833.3333333</v>
      </c>
    </row>
    <row r="1140" customFormat="false" ht="11.25" hidden="false" customHeight="false" outlineLevel="0" collapsed="false">
      <c r="A1140" s="199" t="n">
        <v>36684</v>
      </c>
      <c r="B1140" s="192" t="n">
        <v>36684</v>
      </c>
      <c r="C1140" s="306" t="n">
        <f aca="false">VLOOKUP($B1140,data!$A$6:$M$15000,13)</f>
        <v>66362000</v>
      </c>
      <c r="D1140" s="9" t="n">
        <f aca="false">IF(B1140&lt;&gt;"",MONTH(B1140),0)</f>
        <v>6</v>
      </c>
      <c r="E1140" s="306" t="n">
        <f aca="false">AVERAGE(C1134:C1140)</f>
        <v>66315857.1428571</v>
      </c>
      <c r="F1140" s="306" t="n">
        <f aca="false">AVERAGE(C1111:C1140)</f>
        <v>64888700</v>
      </c>
    </row>
    <row r="1141" customFormat="false" ht="11.25" hidden="false" customHeight="false" outlineLevel="0" collapsed="false">
      <c r="A1141" s="199" t="n">
        <v>36685</v>
      </c>
      <c r="B1141" s="192" t="n">
        <v>36685</v>
      </c>
      <c r="C1141" s="306" t="n">
        <f aca="false">VLOOKUP($B1141,data!$A$6:$M$15000,13)</f>
        <v>66622000</v>
      </c>
      <c r="D1141" s="9" t="n">
        <f aca="false">IF(B1141&lt;&gt;"",MONTH(B1141),0)</f>
        <v>6</v>
      </c>
      <c r="E1141" s="306" t="n">
        <f aca="false">AVERAGE(C1135:C1141)</f>
        <v>66431142.8571429</v>
      </c>
      <c r="F1141" s="306" t="n">
        <f aca="false">AVERAGE(C1112:C1141)</f>
        <v>65018033.3333333</v>
      </c>
    </row>
    <row r="1142" customFormat="false" ht="11.25" hidden="false" customHeight="false" outlineLevel="0" collapsed="false">
      <c r="A1142" s="199" t="n">
        <v>36686</v>
      </c>
      <c r="B1142" s="192" t="n">
        <v>36686</v>
      </c>
      <c r="C1142" s="306" t="n">
        <f aca="false">VLOOKUP($B1142,data!$A$6:$M$15000,13)</f>
        <v>66885000</v>
      </c>
      <c r="D1142" s="9" t="n">
        <f aca="false">IF(B1142&lt;&gt;"",MONTH(B1142),0)</f>
        <v>6</v>
      </c>
      <c r="E1142" s="306" t="n">
        <f aca="false">AVERAGE(C1136:C1142)</f>
        <v>66539000</v>
      </c>
      <c r="F1142" s="306" t="n">
        <f aca="false">AVERAGE(C1113:C1142)</f>
        <v>65157100</v>
      </c>
    </row>
    <row r="1143" customFormat="false" ht="11.25" hidden="false" customHeight="false" outlineLevel="0" collapsed="false">
      <c r="A1143" s="199" t="n">
        <v>36687</v>
      </c>
      <c r="B1143" s="192" t="n">
        <v>36687</v>
      </c>
      <c r="C1143" s="306" t="n">
        <f aca="false">VLOOKUP($B1143,data!$A$6:$M$15000,13)</f>
        <v>67302000</v>
      </c>
      <c r="D1143" s="9" t="n">
        <f aca="false">IF(B1143&lt;&gt;"",MONTH(B1143),0)</f>
        <v>6</v>
      </c>
      <c r="E1143" s="306" t="n">
        <f aca="false">AVERAGE(C1137:C1143)</f>
        <v>66670857.1428571</v>
      </c>
      <c r="F1143" s="306" t="n">
        <f aca="false">AVERAGE(C1114:C1143)</f>
        <v>65306633.3333333</v>
      </c>
    </row>
    <row r="1144" customFormat="false" ht="11.25" hidden="false" customHeight="false" outlineLevel="0" collapsed="false">
      <c r="A1144" s="199" t="n">
        <v>36688</v>
      </c>
      <c r="B1144" s="192" t="n">
        <v>36688</v>
      </c>
      <c r="C1144" s="306" t="n">
        <f aca="false">VLOOKUP($B1144,data!$A$6:$M$15000,13)</f>
        <v>68013000</v>
      </c>
      <c r="D1144" s="9" t="n">
        <f aca="false">IF(B1144&lt;&gt;"",MONTH(B1144),0)</f>
        <v>6</v>
      </c>
      <c r="E1144" s="306" t="n">
        <f aca="false">AVERAGE(C1138:C1144)</f>
        <v>66871142.8571429</v>
      </c>
      <c r="F1144" s="306" t="n">
        <f aca="false">AVERAGE(C1115:C1144)</f>
        <v>65475066.6666667</v>
      </c>
    </row>
    <row r="1145" customFormat="false" ht="11.25" hidden="false" customHeight="false" outlineLevel="0" collapsed="false">
      <c r="A1145" s="199" t="n">
        <v>36689</v>
      </c>
      <c r="B1145" s="192" t="n">
        <v>36689</v>
      </c>
      <c r="C1145" s="306" t="n">
        <f aca="false">VLOOKUP($B1145,data!$A$6:$M$15000,13)</f>
        <v>67974000</v>
      </c>
      <c r="D1145" s="9" t="n">
        <f aca="false">IF(B1145&lt;&gt;"",MONTH(B1145),0)</f>
        <v>6</v>
      </c>
      <c r="E1145" s="306" t="n">
        <f aca="false">AVERAGE(C1139:C1145)</f>
        <v>67085000</v>
      </c>
      <c r="F1145" s="306" t="n">
        <f aca="false">AVERAGE(C1116:C1145)</f>
        <v>65626400</v>
      </c>
    </row>
    <row r="1146" customFormat="false" ht="11.25" hidden="false" customHeight="false" outlineLevel="0" collapsed="false">
      <c r="A1146" s="199" t="n">
        <v>36690</v>
      </c>
      <c r="B1146" s="192" t="n">
        <v>36690</v>
      </c>
      <c r="C1146" s="306" t="n">
        <f aca="false">VLOOKUP($B1146,data!$A$6:$M$15000,13)</f>
        <v>67833000</v>
      </c>
      <c r="D1146" s="9" t="n">
        <f aca="false">IF(B1146&lt;&gt;"",MONTH(B1146),0)</f>
        <v>6</v>
      </c>
      <c r="E1146" s="306" t="n">
        <f aca="false">AVERAGE(C1140:C1146)</f>
        <v>67284428.5714286</v>
      </c>
      <c r="F1146" s="306" t="n">
        <f aca="false">AVERAGE(C1117:C1146)</f>
        <v>65754166.6666667</v>
      </c>
    </row>
    <row r="1147" customFormat="false" ht="11.25" hidden="false" customHeight="false" outlineLevel="0" collapsed="false">
      <c r="A1147" s="199" t="n">
        <v>36691</v>
      </c>
      <c r="B1147" s="192" t="n">
        <v>36691</v>
      </c>
      <c r="C1147" s="306" t="n">
        <f aca="false">VLOOKUP($B1147,data!$A$6:$M$15000,13)</f>
        <v>67370000</v>
      </c>
      <c r="D1147" s="9" t="n">
        <f aca="false">IF(B1147&lt;&gt;"",MONTH(B1147),0)</f>
        <v>6</v>
      </c>
      <c r="E1147" s="306" t="n">
        <f aca="false">AVERAGE(C1141:C1147)</f>
        <v>67428428.5714286</v>
      </c>
      <c r="F1147" s="306" t="n">
        <f aca="false">AVERAGE(C1118:C1147)</f>
        <v>65864466.6666667</v>
      </c>
    </row>
    <row r="1148" customFormat="false" ht="11.25" hidden="false" customHeight="false" outlineLevel="0" collapsed="false">
      <c r="A1148" s="199" t="n">
        <v>36692</v>
      </c>
      <c r="B1148" s="192" t="n">
        <v>36692</v>
      </c>
      <c r="C1148" s="306" t="n">
        <f aca="false">VLOOKUP($B1148,data!$A$6:$M$15000,13)</f>
        <v>67074000</v>
      </c>
      <c r="D1148" s="9" t="n">
        <f aca="false">IF(B1148&lt;&gt;"",MONTH(B1148),0)</f>
        <v>6</v>
      </c>
      <c r="E1148" s="306" t="n">
        <f aca="false">AVERAGE(C1142:C1148)</f>
        <v>67493000</v>
      </c>
      <c r="F1148" s="306" t="n">
        <f aca="false">AVERAGE(C1119:C1148)</f>
        <v>65966466.6666667</v>
      </c>
    </row>
    <row r="1149" customFormat="false" ht="11.25" hidden="false" customHeight="false" outlineLevel="0" collapsed="false">
      <c r="A1149" s="199" t="n">
        <v>36693</v>
      </c>
      <c r="B1149" s="192" t="n">
        <v>36693</v>
      </c>
      <c r="C1149" s="306" t="n">
        <f aca="false">VLOOKUP($B1149,data!$A$6:$M$15000,13)</f>
        <v>67063000</v>
      </c>
      <c r="D1149" s="9" t="n">
        <f aca="false">IF(B1149&lt;&gt;"",MONTH(B1149),0)</f>
        <v>6</v>
      </c>
      <c r="E1149" s="306" t="n">
        <f aca="false">AVERAGE(C1143:C1149)</f>
        <v>67518428.5714286</v>
      </c>
      <c r="F1149" s="306" t="n">
        <f aca="false">AVERAGE(C1120:C1149)</f>
        <v>66065100</v>
      </c>
    </row>
    <row r="1150" customFormat="false" ht="11.25" hidden="false" customHeight="false" outlineLevel="0" collapsed="false">
      <c r="A1150" s="199" t="n">
        <v>36694</v>
      </c>
      <c r="B1150" s="192" t="n">
        <v>36694</v>
      </c>
      <c r="C1150" s="306" t="n">
        <f aca="false">VLOOKUP($B1150,data!$A$6:$M$15000,13)</f>
        <v>67330000</v>
      </c>
      <c r="D1150" s="9" t="n">
        <f aca="false">IF(B1150&lt;&gt;"",MONTH(B1150),0)</f>
        <v>6</v>
      </c>
      <c r="E1150" s="306" t="n">
        <f aca="false">AVERAGE(C1144:C1150)</f>
        <v>67522428.5714286</v>
      </c>
      <c r="F1150" s="306" t="n">
        <f aca="false">AVERAGE(C1121:C1150)</f>
        <v>66158800</v>
      </c>
    </row>
    <row r="1151" customFormat="false" ht="11.25" hidden="false" customHeight="false" outlineLevel="0" collapsed="false">
      <c r="A1151" s="199" t="n">
        <v>36695</v>
      </c>
      <c r="B1151" s="192" t="n">
        <v>36695</v>
      </c>
      <c r="C1151" s="306" t="n">
        <f aca="false">VLOOKUP($B1151,data!$A$6:$M$15000,13)</f>
        <v>67810000</v>
      </c>
      <c r="D1151" s="9" t="n">
        <f aca="false">IF(B1151&lt;&gt;"",MONTH(B1151),0)</f>
        <v>6</v>
      </c>
      <c r="E1151" s="306" t="n">
        <f aca="false">AVERAGE(C1145:C1151)</f>
        <v>67493428.5714286</v>
      </c>
      <c r="F1151" s="306" t="n">
        <f aca="false">AVERAGE(C1122:C1151)</f>
        <v>66254500</v>
      </c>
    </row>
    <row r="1152" customFormat="false" ht="11.25" hidden="false" customHeight="false" outlineLevel="0" collapsed="false">
      <c r="A1152" s="199" t="n">
        <v>36696</v>
      </c>
      <c r="B1152" s="192" t="n">
        <v>36696</v>
      </c>
      <c r="C1152" s="306" t="n">
        <f aca="false">VLOOKUP($B1152,data!$A$6:$M$15000,13)</f>
        <v>67765000</v>
      </c>
      <c r="D1152" s="9" t="n">
        <f aca="false">IF(B1152&lt;&gt;"",MONTH(B1152),0)</f>
        <v>6</v>
      </c>
      <c r="E1152" s="306" t="n">
        <f aca="false">AVERAGE(C1146:C1152)</f>
        <v>67463571.4285714</v>
      </c>
      <c r="F1152" s="306" t="n">
        <f aca="false">AVERAGE(C1123:C1152)</f>
        <v>66343566.6666667</v>
      </c>
    </row>
    <row r="1153" customFormat="false" ht="11.25" hidden="false" customHeight="false" outlineLevel="0" collapsed="false">
      <c r="A1153" s="199" t="n">
        <v>36697</v>
      </c>
      <c r="B1153" s="192" t="n">
        <v>36697</v>
      </c>
      <c r="C1153" s="306" t="n">
        <f aca="false">VLOOKUP($B1153,data!$A$6:$M$15000,13)</f>
        <v>67598000</v>
      </c>
      <c r="D1153" s="9" t="n">
        <f aca="false">IF(B1153&lt;&gt;"",MONTH(B1153),0)</f>
        <v>6</v>
      </c>
      <c r="E1153" s="306" t="n">
        <f aca="false">AVERAGE(C1147:C1153)</f>
        <v>67430000</v>
      </c>
      <c r="F1153" s="306" t="n">
        <f aca="false">AVERAGE(C1124:C1153)</f>
        <v>66417833.3333333</v>
      </c>
    </row>
    <row r="1154" customFormat="false" ht="11.25" hidden="false" customHeight="false" outlineLevel="0" collapsed="false">
      <c r="A1154" s="199" t="n">
        <v>36698</v>
      </c>
      <c r="B1154" s="192" t="n">
        <v>36698</v>
      </c>
      <c r="C1154" s="306" t="n">
        <f aca="false">VLOOKUP($B1154,data!$A$6:$M$15000,13)</f>
        <v>67733000</v>
      </c>
      <c r="D1154" s="9" t="n">
        <f aca="false">IF(B1154&lt;&gt;"",MONTH(B1154),0)</f>
        <v>6</v>
      </c>
      <c r="E1154" s="306" t="n">
        <f aca="false">AVERAGE(C1148:C1154)</f>
        <v>67481857.1428572</v>
      </c>
      <c r="F1154" s="306" t="n">
        <f aca="false">AVERAGE(C1125:C1154)</f>
        <v>66516933.3333333</v>
      </c>
    </row>
    <row r="1155" customFormat="false" ht="11.25" hidden="false" customHeight="false" outlineLevel="0" collapsed="false">
      <c r="A1155" s="199" t="n">
        <v>36699</v>
      </c>
      <c r="B1155" s="192" t="n">
        <v>36699</v>
      </c>
      <c r="C1155" s="306" t="n">
        <f aca="false">VLOOKUP($B1155,data!$A$6:$M$15000,13)</f>
        <v>67969000</v>
      </c>
      <c r="D1155" s="9" t="n">
        <f aca="false">IF(B1155&lt;&gt;"",MONTH(B1155),0)</f>
        <v>6</v>
      </c>
      <c r="E1155" s="306" t="n">
        <f aca="false">AVERAGE(C1149:C1155)</f>
        <v>67609714.2857143</v>
      </c>
      <c r="F1155" s="306" t="n">
        <f aca="false">AVERAGE(C1126:C1155)</f>
        <v>66626400</v>
      </c>
    </row>
    <row r="1156" customFormat="false" ht="11.25" hidden="false" customHeight="false" outlineLevel="0" collapsed="false">
      <c r="A1156" s="199" t="n">
        <v>36700</v>
      </c>
      <c r="B1156" s="192" t="n">
        <v>36700</v>
      </c>
      <c r="C1156" s="306" t="n">
        <f aca="false">VLOOKUP($B1156,data!$A$6:$M$15000,13)</f>
        <v>68209000</v>
      </c>
      <c r="D1156" s="9" t="n">
        <f aca="false">IF(B1156&lt;&gt;"",MONTH(B1156),0)</f>
        <v>6</v>
      </c>
      <c r="E1156" s="306" t="n">
        <f aca="false">AVERAGE(C1150:C1156)</f>
        <v>67773428.5714286</v>
      </c>
      <c r="F1156" s="306" t="n">
        <f aca="false">AVERAGE(C1127:C1156)</f>
        <v>66740433.3333333</v>
      </c>
    </row>
    <row r="1157" customFormat="false" ht="11.25" hidden="false" customHeight="false" outlineLevel="0" collapsed="false">
      <c r="A1157" s="199" t="n">
        <v>36701</v>
      </c>
      <c r="B1157" s="192" t="n">
        <v>36701</v>
      </c>
      <c r="C1157" s="306" t="n">
        <f aca="false">VLOOKUP($B1157,data!$A$6:$M$15000,13)</f>
        <v>68644000</v>
      </c>
      <c r="D1157" s="9" t="n">
        <f aca="false">IF(B1157&lt;&gt;"",MONTH(B1157),0)</f>
        <v>6</v>
      </c>
      <c r="E1157" s="306" t="n">
        <f aca="false">AVERAGE(C1151:C1157)</f>
        <v>67961142.8571429</v>
      </c>
      <c r="F1157" s="306" t="n">
        <f aca="false">AVERAGE(C1128:C1157)</f>
        <v>66870066.6666667</v>
      </c>
    </row>
    <row r="1158" customFormat="false" ht="11.25" hidden="false" customHeight="false" outlineLevel="0" collapsed="false">
      <c r="A1158" s="199" t="n">
        <v>36702</v>
      </c>
      <c r="B1158" s="192" t="n">
        <v>36702</v>
      </c>
      <c r="C1158" s="306" t="n">
        <f aca="false">VLOOKUP($B1158,data!$A$6:$M$15000,13)</f>
        <v>69238000</v>
      </c>
      <c r="D1158" s="9" t="n">
        <f aca="false">IF(B1158&lt;&gt;"",MONTH(B1158),0)</f>
        <v>6</v>
      </c>
      <c r="E1158" s="306" t="n">
        <f aca="false">AVERAGE(C1152:C1158)</f>
        <v>68165142.8571429</v>
      </c>
      <c r="F1158" s="306" t="n">
        <f aca="false">AVERAGE(C1129:C1158)</f>
        <v>67007133.3333333</v>
      </c>
    </row>
    <row r="1159" customFormat="false" ht="11.25" hidden="false" customHeight="false" outlineLevel="0" collapsed="false">
      <c r="A1159" s="199" t="n">
        <v>36703</v>
      </c>
      <c r="B1159" s="192" t="n">
        <v>36703</v>
      </c>
      <c r="C1159" s="306" t="n">
        <f aca="false">VLOOKUP($B1159,data!$A$6:$M$15000,13)</f>
        <v>68689000</v>
      </c>
      <c r="D1159" s="9" t="n">
        <f aca="false">IF(B1159&lt;&gt;"",MONTH(B1159),0)</f>
        <v>6</v>
      </c>
      <c r="E1159" s="306" t="n">
        <f aca="false">AVERAGE(C1153:C1159)</f>
        <v>68297142.8571429</v>
      </c>
      <c r="F1159" s="306" t="n">
        <f aca="false">AVERAGE(C1130:C1159)</f>
        <v>67121366.6666667</v>
      </c>
    </row>
    <row r="1160" customFormat="false" ht="11.25" hidden="false" customHeight="false" outlineLevel="0" collapsed="false">
      <c r="A1160" s="199" t="n">
        <v>36704</v>
      </c>
      <c r="B1160" s="192" t="n">
        <v>36704</v>
      </c>
      <c r="C1160" s="306" t="n">
        <f aca="false">VLOOKUP($B1160,data!$A$6:$M$15000,13)</f>
        <v>68367000</v>
      </c>
      <c r="D1160" s="9" t="n">
        <f aca="false">IF(B1160&lt;&gt;"",MONTH(B1160),0)</f>
        <v>6</v>
      </c>
      <c r="E1160" s="306" t="n">
        <f aca="false">AVERAGE(C1154:C1160)</f>
        <v>68407000</v>
      </c>
      <c r="F1160" s="306" t="n">
        <f aca="false">AVERAGE(C1131:C1160)</f>
        <v>67213500</v>
      </c>
    </row>
    <row r="1161" customFormat="false" ht="11.25" hidden="false" customHeight="false" outlineLevel="0" collapsed="false">
      <c r="A1161" s="199" t="n">
        <v>36705</v>
      </c>
      <c r="B1161" s="192" t="n">
        <v>36705</v>
      </c>
      <c r="C1161" s="306" t="n">
        <f aca="false">VLOOKUP($B1161,data!$A$6:$M$15000,13)</f>
        <v>67919000</v>
      </c>
      <c r="D1161" s="9" t="n">
        <f aca="false">IF(B1161&lt;&gt;"",MONTH(B1161),0)</f>
        <v>6</v>
      </c>
      <c r="E1161" s="306" t="n">
        <f aca="false">AVERAGE(C1155:C1161)</f>
        <v>68433571.4285714</v>
      </c>
      <c r="F1161" s="306" t="n">
        <f aca="false">AVERAGE(C1132:C1161)</f>
        <v>67290333.3333333</v>
      </c>
    </row>
    <row r="1162" customFormat="false" ht="11.25" hidden="false" customHeight="false" outlineLevel="0" collapsed="false">
      <c r="A1162" s="199" t="n">
        <v>36706</v>
      </c>
      <c r="B1162" s="192" t="n">
        <v>36706</v>
      </c>
      <c r="C1162" s="306" t="n">
        <f aca="false">VLOOKUP($B1162,data!$A$6:$M$15000,13)</f>
        <v>67702000</v>
      </c>
      <c r="D1162" s="9" t="n">
        <f aca="false">IF(B1162&lt;&gt;"",MONTH(B1162),0)</f>
        <v>6</v>
      </c>
      <c r="E1162" s="306" t="n">
        <f aca="false">AVERAGE(C1156:C1162)</f>
        <v>68395428.5714286</v>
      </c>
      <c r="F1162" s="306" t="n">
        <f aca="false">AVERAGE(C1133:C1162)</f>
        <v>67365100</v>
      </c>
    </row>
    <row r="1163" customFormat="false" ht="11.25" hidden="false" customHeight="false" outlineLevel="0" collapsed="false">
      <c r="A1163" s="199" t="n">
        <v>36707</v>
      </c>
      <c r="B1163" s="192" t="n">
        <v>36707</v>
      </c>
      <c r="C1163" s="306" t="n">
        <f aca="false">VLOOKUP($B1163,data!$A$6:$M$15000,13)</f>
        <v>67650000</v>
      </c>
      <c r="D1163" s="9" t="n">
        <f aca="false">IF(B1163&lt;&gt;"",MONTH(B1163),0)</f>
        <v>6</v>
      </c>
      <c r="E1163" s="306" t="n">
        <f aca="false">AVERAGE(C1157:C1163)</f>
        <v>68315571.4285714</v>
      </c>
      <c r="F1163" s="306" t="n">
        <f aca="false">AVERAGE(C1134:C1163)</f>
        <v>67432333.3333333</v>
      </c>
    </row>
    <row r="1164" customFormat="false" ht="11.25" hidden="false" customHeight="false" outlineLevel="0" collapsed="false">
      <c r="A1164" s="199" t="n">
        <v>36708</v>
      </c>
      <c r="B1164" s="192" t="n">
        <v>36708</v>
      </c>
      <c r="C1164" s="306" t="n">
        <f aca="false">VLOOKUP($B1164,data!$A$6:$M$15000,13)</f>
        <v>67735000</v>
      </c>
      <c r="D1164" s="9" t="n">
        <f aca="false">IF(B1164&lt;&gt;"",MONTH(B1164),0)</f>
        <v>7</v>
      </c>
      <c r="E1164" s="306" t="n">
        <f aca="false">AVERAGE(C1158:C1164)</f>
        <v>68185714.2857143</v>
      </c>
      <c r="F1164" s="306" t="n">
        <f aca="false">AVERAGE(C1135:C1164)</f>
        <v>67496333.3333333</v>
      </c>
    </row>
    <row r="1165" customFormat="false" ht="11.25" hidden="false" customHeight="false" outlineLevel="0" collapsed="false">
      <c r="A1165" s="199" t="n">
        <v>36709</v>
      </c>
      <c r="B1165" s="192" t="n">
        <v>36709</v>
      </c>
      <c r="C1165" s="306" t="n">
        <f aca="false">VLOOKUP($B1165,data!$A$6:$M$15000,13)</f>
        <v>68335000</v>
      </c>
      <c r="D1165" s="9" t="n">
        <f aca="false">IF(B1165&lt;&gt;"",MONTH(B1165),0)</f>
        <v>7</v>
      </c>
      <c r="E1165" s="306" t="n">
        <f aca="false">AVERAGE(C1159:C1165)</f>
        <v>68056714.2857143</v>
      </c>
      <c r="F1165" s="306" t="n">
        <f aca="false">AVERAGE(C1136:C1165)</f>
        <v>67569833.3333333</v>
      </c>
    </row>
    <row r="1166" customFormat="false" ht="11.25" hidden="false" customHeight="false" outlineLevel="0" collapsed="false">
      <c r="A1166" s="199" t="n">
        <v>36710</v>
      </c>
      <c r="B1166" s="192" t="n">
        <v>36710</v>
      </c>
      <c r="C1166" s="306" t="n">
        <f aca="false">VLOOKUP($B1166,data!$A$6:$M$15000,13)</f>
        <v>68528000</v>
      </c>
      <c r="D1166" s="9" t="n">
        <f aca="false">IF(B1166&lt;&gt;"",MONTH(B1166),0)</f>
        <v>7</v>
      </c>
      <c r="E1166" s="306" t="n">
        <f aca="false">AVERAGE(C1160:C1166)</f>
        <v>68033714.2857143</v>
      </c>
      <c r="F1166" s="306" t="n">
        <f aca="false">AVERAGE(C1137:C1166)</f>
        <v>67641466.6666667</v>
      </c>
    </row>
    <row r="1167" customFormat="false" ht="11.25" hidden="false" customHeight="false" outlineLevel="0" collapsed="false">
      <c r="A1167" s="199" t="n">
        <v>36711</v>
      </c>
      <c r="B1167" s="192" t="n">
        <v>36711</v>
      </c>
      <c r="C1167" s="306" t="n">
        <f aca="false">VLOOKUP($B1167,data!$A$6:$M$15000,13)</f>
        <v>69183000</v>
      </c>
      <c r="D1167" s="9" t="n">
        <f aca="false">IF(B1167&lt;&gt;"",MONTH(B1167),0)</f>
        <v>7</v>
      </c>
      <c r="E1167" s="306" t="n">
        <f aca="false">AVERAGE(C1161:C1167)</f>
        <v>68150285.7142857</v>
      </c>
      <c r="F1167" s="306" t="n">
        <f aca="false">AVERAGE(C1138:C1167)</f>
        <v>67727200</v>
      </c>
    </row>
    <row r="1168" customFormat="false" ht="11.25" hidden="false" customHeight="false" outlineLevel="0" collapsed="false">
      <c r="A1168" s="199" t="n">
        <v>36712</v>
      </c>
      <c r="B1168" s="192" t="n">
        <v>36712</v>
      </c>
      <c r="C1168" s="306" t="n">
        <f aca="false">VLOOKUP($B1168,data!$A$6:$M$15000,13)</f>
        <v>69333000</v>
      </c>
      <c r="D1168" s="9" t="n">
        <f aca="false">IF(B1168&lt;&gt;"",MONTH(B1168),0)</f>
        <v>7</v>
      </c>
      <c r="E1168" s="306" t="n">
        <f aca="false">AVERAGE(C1162:C1168)</f>
        <v>68352285.7142857</v>
      </c>
      <c r="F1168" s="306" t="n">
        <f aca="false">AVERAGE(C1139:C1168)</f>
        <v>67822400</v>
      </c>
    </row>
    <row r="1169" customFormat="false" ht="11.25" hidden="false" customHeight="false" outlineLevel="0" collapsed="false">
      <c r="A1169" s="199" t="n">
        <v>36713</v>
      </c>
      <c r="B1169" s="192" t="n">
        <v>36713</v>
      </c>
      <c r="C1169" s="306" t="n">
        <f aca="false">VLOOKUP($B1169,data!$A$6:$M$15000,13)</f>
        <v>69555000</v>
      </c>
      <c r="D1169" s="9" t="n">
        <f aca="false">IF(B1169&lt;&gt;"",MONTH(B1169),0)</f>
        <v>7</v>
      </c>
      <c r="E1169" s="306" t="n">
        <f aca="false">AVERAGE(C1163:C1169)</f>
        <v>68617000</v>
      </c>
      <c r="F1169" s="306" t="n">
        <f aca="false">AVERAGE(C1140:C1169)</f>
        <v>67926333.3333333</v>
      </c>
    </row>
    <row r="1170" customFormat="false" ht="11.25" hidden="false" customHeight="false" outlineLevel="0" collapsed="false">
      <c r="A1170" s="199" t="n">
        <v>36714</v>
      </c>
      <c r="B1170" s="192" t="n">
        <v>36714</v>
      </c>
      <c r="C1170" s="306" t="n">
        <f aca="false">VLOOKUP($B1170,data!$A$6:$M$15000,13)</f>
        <v>69909000</v>
      </c>
      <c r="D1170" s="9" t="n">
        <f aca="false">IF(B1170&lt;&gt;"",MONTH(B1170),0)</f>
        <v>7</v>
      </c>
      <c r="E1170" s="306" t="n">
        <f aca="false">AVERAGE(C1164:C1170)</f>
        <v>68939714.2857143</v>
      </c>
      <c r="F1170" s="306" t="n">
        <f aca="false">AVERAGE(C1141:C1170)</f>
        <v>68044566.6666667</v>
      </c>
    </row>
    <row r="1171" customFormat="false" ht="11.25" hidden="false" customHeight="false" outlineLevel="0" collapsed="false">
      <c r="A1171" s="199" t="n">
        <v>36715</v>
      </c>
      <c r="B1171" s="192" t="n">
        <v>36715</v>
      </c>
      <c r="C1171" s="306" t="n">
        <f aca="false">VLOOKUP($B1171,data!$A$6:$M$15000,13)</f>
        <v>70340000</v>
      </c>
      <c r="D1171" s="9" t="n">
        <f aca="false">IF(B1171&lt;&gt;"",MONTH(B1171),0)</f>
        <v>7</v>
      </c>
      <c r="E1171" s="306" t="n">
        <f aca="false">AVERAGE(C1165:C1171)</f>
        <v>69311857.1428572</v>
      </c>
      <c r="F1171" s="306" t="n">
        <f aca="false">AVERAGE(C1142:C1171)</f>
        <v>68168500</v>
      </c>
    </row>
    <row r="1172" customFormat="false" ht="11.25" hidden="false" customHeight="false" outlineLevel="0" collapsed="false">
      <c r="A1172" s="199" t="n">
        <v>36716</v>
      </c>
      <c r="B1172" s="192" t="n">
        <v>36716</v>
      </c>
      <c r="C1172" s="306" t="n">
        <f aca="false">VLOOKUP($B1172,data!$A$6:$M$15000,13)</f>
        <v>70964000</v>
      </c>
      <c r="D1172" s="9" t="n">
        <f aca="false">IF(B1172&lt;&gt;"",MONTH(B1172),0)</f>
        <v>7</v>
      </c>
      <c r="E1172" s="306" t="n">
        <f aca="false">AVERAGE(C1166:C1172)</f>
        <v>69687428.5714286</v>
      </c>
      <c r="F1172" s="306" t="n">
        <f aca="false">AVERAGE(C1143:C1172)</f>
        <v>68304466.6666667</v>
      </c>
    </row>
    <row r="1173" customFormat="false" ht="11.25" hidden="false" customHeight="false" outlineLevel="0" collapsed="false">
      <c r="A1173" s="199" t="n">
        <v>36717</v>
      </c>
      <c r="B1173" s="192" t="n">
        <v>36717</v>
      </c>
      <c r="C1173" s="306" t="n">
        <f aca="false">VLOOKUP($B1173,data!$A$6:$M$15000,13)</f>
        <v>70707000</v>
      </c>
      <c r="D1173" s="9" t="n">
        <f aca="false">IF(B1173&lt;&gt;"",MONTH(B1173),0)</f>
        <v>7</v>
      </c>
      <c r="E1173" s="306" t="n">
        <f aca="false">AVERAGE(C1167:C1173)</f>
        <v>69998714.2857143</v>
      </c>
      <c r="F1173" s="306" t="n">
        <f aca="false">AVERAGE(C1144:C1173)</f>
        <v>68417966.6666667</v>
      </c>
    </row>
    <row r="1174" customFormat="false" ht="11.25" hidden="false" customHeight="false" outlineLevel="0" collapsed="false">
      <c r="A1174" s="199" t="n">
        <v>36718</v>
      </c>
      <c r="B1174" s="192" t="n">
        <v>36718</v>
      </c>
      <c r="C1174" s="306" t="n">
        <f aca="false">VLOOKUP($B1174,data!$A$6:$M$15000,13)</f>
        <v>70607000</v>
      </c>
      <c r="D1174" s="9" t="n">
        <f aca="false">IF(B1174&lt;&gt;"",MONTH(B1174),0)</f>
        <v>7</v>
      </c>
      <c r="E1174" s="306" t="n">
        <f aca="false">AVERAGE(C1168:C1174)</f>
        <v>70202142.8571429</v>
      </c>
      <c r="F1174" s="306" t="n">
        <f aca="false">AVERAGE(C1145:C1174)</f>
        <v>68504433.3333333</v>
      </c>
    </row>
    <row r="1175" customFormat="false" ht="11.25" hidden="false" customHeight="false" outlineLevel="0" collapsed="false">
      <c r="A1175" s="199" t="n">
        <v>36719</v>
      </c>
      <c r="B1175" s="192" t="n">
        <v>36719</v>
      </c>
      <c r="C1175" s="306" t="n">
        <f aca="false">VLOOKUP($B1175,data!$A$6:$M$15000,13)</f>
        <v>70462000</v>
      </c>
      <c r="D1175" s="9" t="n">
        <f aca="false">IF(B1175&lt;&gt;"",MONTH(B1175),0)</f>
        <v>7</v>
      </c>
      <c r="E1175" s="306" t="n">
        <f aca="false">AVERAGE(C1169:C1175)</f>
        <v>70363428.5714286</v>
      </c>
      <c r="F1175" s="306" t="n">
        <f aca="false">AVERAGE(C1146:C1175)</f>
        <v>68587366.6666667</v>
      </c>
    </row>
    <row r="1176" customFormat="false" ht="11.25" hidden="false" customHeight="false" outlineLevel="0" collapsed="false">
      <c r="A1176" s="199" t="n">
        <v>36720</v>
      </c>
      <c r="B1176" s="192" t="n">
        <v>36720</v>
      </c>
      <c r="C1176" s="306" t="n">
        <f aca="false">VLOOKUP($B1176,data!$A$6:$M$15000,13)</f>
        <v>70561000</v>
      </c>
      <c r="D1176" s="9" t="n">
        <f aca="false">IF(B1176&lt;&gt;"",MONTH(B1176),0)</f>
        <v>7</v>
      </c>
      <c r="E1176" s="306" t="n">
        <f aca="false">AVERAGE(C1170:C1176)</f>
        <v>70507142.8571429</v>
      </c>
      <c r="F1176" s="306" t="n">
        <f aca="false">AVERAGE(C1147:C1176)</f>
        <v>68678300</v>
      </c>
    </row>
    <row r="1177" customFormat="false" ht="11.25" hidden="false" customHeight="false" outlineLevel="0" collapsed="false">
      <c r="A1177" s="199" t="n">
        <v>36721</v>
      </c>
      <c r="B1177" s="192" t="n">
        <v>36721</v>
      </c>
      <c r="C1177" s="306" t="n">
        <f aca="false">VLOOKUP($B1177,data!$A$6:$M$15000,13)</f>
        <v>70682000</v>
      </c>
      <c r="D1177" s="9" t="n">
        <f aca="false">IF(B1177&lt;&gt;"",MONTH(B1177),0)</f>
        <v>7</v>
      </c>
      <c r="E1177" s="306" t="n">
        <f aca="false">AVERAGE(C1171:C1177)</f>
        <v>70617571.4285714</v>
      </c>
      <c r="F1177" s="306" t="n">
        <f aca="false">AVERAGE(C1148:C1177)</f>
        <v>68788700</v>
      </c>
    </row>
    <row r="1178" customFormat="false" ht="11.25" hidden="false" customHeight="false" outlineLevel="0" collapsed="false">
      <c r="A1178" s="199" t="n">
        <v>36722</v>
      </c>
      <c r="B1178" s="192" t="n">
        <v>36722</v>
      </c>
      <c r="C1178" s="306" t="n">
        <f aca="false">VLOOKUP($B1178,data!$A$6:$M$15000,13)</f>
        <v>71065000</v>
      </c>
      <c r="D1178" s="9" t="n">
        <f aca="false">IF(B1178&lt;&gt;"",MONTH(B1178),0)</f>
        <v>7</v>
      </c>
      <c r="E1178" s="306" t="n">
        <f aca="false">AVERAGE(C1172:C1178)</f>
        <v>70721142.8571429</v>
      </c>
      <c r="F1178" s="306" t="n">
        <f aca="false">AVERAGE(C1149:C1178)</f>
        <v>68921733.3333333</v>
      </c>
    </row>
    <row r="1179" customFormat="false" ht="11.25" hidden="false" customHeight="false" outlineLevel="0" collapsed="false">
      <c r="A1179" s="199" t="n">
        <v>36723</v>
      </c>
      <c r="B1179" s="192" t="n">
        <v>36723</v>
      </c>
      <c r="C1179" s="306" t="n">
        <f aca="false">VLOOKUP($B1179,data!$A$6:$M$15000,13)</f>
        <v>71266000</v>
      </c>
      <c r="D1179" s="9" t="n">
        <f aca="false">IF(B1179&lt;&gt;"",MONTH(B1179),0)</f>
        <v>7</v>
      </c>
      <c r="E1179" s="306" t="n">
        <f aca="false">AVERAGE(C1173:C1179)</f>
        <v>70764285.7142857</v>
      </c>
      <c r="F1179" s="306" t="n">
        <f aca="false">AVERAGE(C1150:C1179)</f>
        <v>69061833.3333333</v>
      </c>
    </row>
    <row r="1180" customFormat="false" ht="11.25" hidden="false" customHeight="false" outlineLevel="0" collapsed="false">
      <c r="A1180" s="199" t="n">
        <v>36724</v>
      </c>
      <c r="B1180" s="192" t="n">
        <v>36724</v>
      </c>
      <c r="C1180" s="306" t="n">
        <f aca="false">VLOOKUP($B1180,data!$A$6:$M$15000,13)</f>
        <v>71043000</v>
      </c>
      <c r="D1180" s="9" t="n">
        <f aca="false">IF(B1180&lt;&gt;"",MONTH(B1180),0)</f>
        <v>7</v>
      </c>
      <c r="E1180" s="306" t="n">
        <f aca="false">AVERAGE(C1174:C1180)</f>
        <v>70812285.7142857</v>
      </c>
      <c r="F1180" s="306" t="n">
        <f aca="false">AVERAGE(C1151:C1180)</f>
        <v>69185600</v>
      </c>
    </row>
    <row r="1181" customFormat="false" ht="11.25" hidden="false" customHeight="false" outlineLevel="0" collapsed="false">
      <c r="A1181" s="199" t="n">
        <v>36725</v>
      </c>
      <c r="B1181" s="192" t="n">
        <v>36725</v>
      </c>
      <c r="C1181" s="306" t="n">
        <f aca="false">VLOOKUP($B1181,data!$A$6:$M$15000,13)</f>
        <v>70580000</v>
      </c>
      <c r="D1181" s="9" t="n">
        <f aca="false">IF(B1181&lt;&gt;"",MONTH(B1181),0)</f>
        <v>7</v>
      </c>
      <c r="E1181" s="306" t="n">
        <f aca="false">AVERAGE(C1175:C1181)</f>
        <v>70808428.5714286</v>
      </c>
      <c r="F1181" s="306" t="n">
        <f aca="false">AVERAGE(C1152:C1181)</f>
        <v>69277933.3333333</v>
      </c>
    </row>
    <row r="1182" customFormat="false" ht="11.25" hidden="false" customHeight="false" outlineLevel="0" collapsed="false">
      <c r="A1182" s="199" t="n">
        <v>36726</v>
      </c>
      <c r="B1182" s="192" t="n">
        <v>36726</v>
      </c>
      <c r="C1182" s="306" t="n">
        <f aca="false">VLOOKUP($B1182,data!$A$6:$M$15000,13)</f>
        <v>70027000</v>
      </c>
      <c r="D1182" s="9" t="n">
        <f aca="false">IF(B1182&lt;&gt;"",MONTH(B1182),0)</f>
        <v>7</v>
      </c>
      <c r="E1182" s="306" t="n">
        <f aca="false">AVERAGE(C1176:C1182)</f>
        <v>70746285.7142857</v>
      </c>
      <c r="F1182" s="306" t="n">
        <f aca="false">AVERAGE(C1153:C1182)</f>
        <v>69353333.3333333</v>
      </c>
    </row>
    <row r="1183" customFormat="false" ht="11.25" hidden="false" customHeight="false" outlineLevel="0" collapsed="false">
      <c r="A1183" s="199" t="n">
        <v>36727</v>
      </c>
      <c r="B1183" s="192" t="n">
        <v>36727</v>
      </c>
      <c r="C1183" s="306" t="n">
        <f aca="false">VLOOKUP($B1183,data!$A$6:$M$15000,13)</f>
        <v>69461000</v>
      </c>
      <c r="D1183" s="9" t="n">
        <f aca="false">IF(B1183&lt;&gt;"",MONTH(B1183),0)</f>
        <v>7</v>
      </c>
      <c r="E1183" s="306" t="n">
        <f aca="false">AVERAGE(C1177:C1183)</f>
        <v>70589142.8571429</v>
      </c>
      <c r="F1183" s="306" t="n">
        <f aca="false">AVERAGE(C1154:C1183)</f>
        <v>69415433.3333333</v>
      </c>
    </row>
    <row r="1184" customFormat="false" ht="11.25" hidden="false" customHeight="false" outlineLevel="0" collapsed="false">
      <c r="A1184" s="199" t="n">
        <v>36728</v>
      </c>
      <c r="B1184" s="192" t="n">
        <v>36728</v>
      </c>
      <c r="C1184" s="306" t="n">
        <f aca="false">VLOOKUP($B1184,data!$A$6:$M$15000,13)</f>
        <v>69300000</v>
      </c>
      <c r="D1184" s="9" t="n">
        <f aca="false">IF(B1184&lt;&gt;"",MONTH(B1184),0)</f>
        <v>7</v>
      </c>
      <c r="E1184" s="306" t="n">
        <f aca="false">AVERAGE(C1178:C1184)</f>
        <v>70391714.2857143</v>
      </c>
      <c r="F1184" s="306" t="n">
        <f aca="false">AVERAGE(C1155:C1184)</f>
        <v>69467666.6666667</v>
      </c>
    </row>
    <row r="1185" customFormat="false" ht="11.25" hidden="false" customHeight="false" outlineLevel="0" collapsed="false">
      <c r="A1185" s="199" t="n">
        <v>36729</v>
      </c>
      <c r="B1185" s="192" t="n">
        <v>36729</v>
      </c>
      <c r="C1185" s="306" t="n">
        <f aca="false">VLOOKUP($B1185,data!$A$6:$M$15000,13)</f>
        <v>69371000</v>
      </c>
      <c r="D1185" s="9" t="n">
        <f aca="false">IF(B1185&lt;&gt;"",MONTH(B1185),0)</f>
        <v>7</v>
      </c>
      <c r="E1185" s="306" t="n">
        <f aca="false">AVERAGE(C1179:C1185)</f>
        <v>70149714.2857143</v>
      </c>
      <c r="F1185" s="306" t="n">
        <f aca="false">AVERAGE(C1156:C1185)</f>
        <v>69514400</v>
      </c>
    </row>
    <row r="1186" customFormat="false" ht="11.25" hidden="false" customHeight="false" outlineLevel="0" collapsed="false">
      <c r="A1186" s="199" t="n">
        <v>36730</v>
      </c>
      <c r="B1186" s="192" t="n">
        <v>36730</v>
      </c>
      <c r="C1186" s="306" t="n">
        <f aca="false">VLOOKUP($B1186,data!$A$6:$M$15000,13)</f>
        <v>69635000</v>
      </c>
      <c r="D1186" s="9" t="n">
        <f aca="false">IF(B1186&lt;&gt;"",MONTH(B1186),0)</f>
        <v>7</v>
      </c>
      <c r="E1186" s="306" t="n">
        <f aca="false">AVERAGE(C1180:C1186)</f>
        <v>69916714.2857143</v>
      </c>
      <c r="F1186" s="306" t="n">
        <f aca="false">AVERAGE(C1157:C1186)</f>
        <v>69561933.3333333</v>
      </c>
    </row>
    <row r="1187" customFormat="false" ht="11.25" hidden="false" customHeight="false" outlineLevel="0" collapsed="false">
      <c r="A1187" s="199" t="n">
        <v>36731</v>
      </c>
      <c r="B1187" s="192" t="n">
        <v>36731</v>
      </c>
      <c r="C1187" s="306" t="n">
        <f aca="false">VLOOKUP($B1187,data!$A$6:$M$15000,13)</f>
        <v>69223000</v>
      </c>
      <c r="D1187" s="9" t="n">
        <f aca="false">IF(B1187&lt;&gt;"",MONTH(B1187),0)</f>
        <v>7</v>
      </c>
      <c r="E1187" s="306" t="n">
        <f aca="false">AVERAGE(C1181:C1187)</f>
        <v>69656714.2857143</v>
      </c>
      <c r="F1187" s="306" t="n">
        <f aca="false">AVERAGE(C1158:C1187)</f>
        <v>69581233.3333333</v>
      </c>
    </row>
    <row r="1188" customFormat="false" ht="11.25" hidden="false" customHeight="false" outlineLevel="0" collapsed="false">
      <c r="A1188" s="199" t="n">
        <v>36732</v>
      </c>
      <c r="B1188" s="192" t="n">
        <v>36732</v>
      </c>
      <c r="C1188" s="306" t="n">
        <f aca="false">VLOOKUP($B1188,data!$A$6:$M$15000,13)</f>
        <v>68687000</v>
      </c>
      <c r="D1188" s="9" t="n">
        <f aca="false">IF(B1188&lt;&gt;"",MONTH(B1188),0)</f>
        <v>7</v>
      </c>
      <c r="E1188" s="306" t="n">
        <f aca="false">AVERAGE(C1182:C1188)</f>
        <v>69386285.7142857</v>
      </c>
      <c r="F1188" s="306" t="n">
        <f aca="false">AVERAGE(C1159:C1188)</f>
        <v>69562866.6666667</v>
      </c>
    </row>
    <row r="1189" customFormat="false" ht="11.25" hidden="false" customHeight="false" outlineLevel="0" collapsed="false">
      <c r="A1189" s="199" t="n">
        <v>36733</v>
      </c>
      <c r="B1189" s="192" t="n">
        <v>36733</v>
      </c>
      <c r="C1189" s="306" t="n">
        <f aca="false">VLOOKUP($B1189,data!$A$6:$M$15000,13)</f>
        <v>68205000</v>
      </c>
      <c r="D1189" s="9" t="n">
        <f aca="false">IF(B1189&lt;&gt;"",MONTH(B1189),0)</f>
        <v>7</v>
      </c>
      <c r="E1189" s="306" t="n">
        <f aca="false">AVERAGE(C1183:C1189)</f>
        <v>69126000</v>
      </c>
      <c r="F1189" s="306" t="n">
        <f aca="false">AVERAGE(C1160:C1189)</f>
        <v>69546733.3333333</v>
      </c>
    </row>
    <row r="1190" customFormat="false" ht="11.25" hidden="false" customHeight="false" outlineLevel="0" collapsed="false">
      <c r="A1190" s="199" t="n">
        <v>36734</v>
      </c>
      <c r="B1190" s="192" t="n">
        <v>36734</v>
      </c>
      <c r="C1190" s="306" t="n">
        <f aca="false">VLOOKUP($B1190,data!$A$6:$M$15000,13)</f>
        <v>67726000</v>
      </c>
      <c r="D1190" s="9" t="n">
        <f aca="false">IF(B1190&lt;&gt;"",MONTH(B1190),0)</f>
        <v>7</v>
      </c>
      <c r="E1190" s="306" t="n">
        <f aca="false">AVERAGE(C1184:C1190)</f>
        <v>68878142.8571429</v>
      </c>
      <c r="F1190" s="306" t="n">
        <f aca="false">AVERAGE(C1161:C1190)</f>
        <v>69525366.6666667</v>
      </c>
    </row>
    <row r="1191" customFormat="false" ht="11.25" hidden="false" customHeight="false" outlineLevel="0" collapsed="false">
      <c r="A1191" s="199" t="n">
        <v>36735</v>
      </c>
      <c r="B1191" s="192" t="n">
        <v>36735</v>
      </c>
      <c r="C1191" s="306" t="n">
        <f aca="false">VLOOKUP($B1191,data!$A$6:$M$15000,13)</f>
        <v>67235000</v>
      </c>
      <c r="D1191" s="9" t="n">
        <f aca="false">IF(B1191&lt;&gt;"",MONTH(B1191),0)</f>
        <v>7</v>
      </c>
      <c r="E1191" s="306" t="n">
        <f aca="false">AVERAGE(C1185:C1191)</f>
        <v>68583142.8571429</v>
      </c>
      <c r="F1191" s="306" t="n">
        <f aca="false">AVERAGE(C1162:C1191)</f>
        <v>69502566.6666667</v>
      </c>
    </row>
    <row r="1192" customFormat="false" ht="11.25" hidden="false" customHeight="false" outlineLevel="0" collapsed="false">
      <c r="A1192" s="199" t="n">
        <v>36736</v>
      </c>
      <c r="B1192" s="192" t="n">
        <v>36736</v>
      </c>
      <c r="C1192" s="306" t="n">
        <f aca="false">VLOOKUP($B1192,data!$A$6:$M$15000,13)</f>
        <v>67144000</v>
      </c>
      <c r="D1192" s="9" t="n">
        <f aca="false">IF(B1192&lt;&gt;"",MONTH(B1192),0)</f>
        <v>7</v>
      </c>
      <c r="E1192" s="306" t="n">
        <f aca="false">AVERAGE(C1186:C1192)</f>
        <v>68265000</v>
      </c>
      <c r="F1192" s="306" t="n">
        <f aca="false">AVERAGE(C1163:C1192)</f>
        <v>69483966.6666667</v>
      </c>
    </row>
    <row r="1193" customFormat="false" ht="11.25" hidden="false" customHeight="false" outlineLevel="0" collapsed="false">
      <c r="A1193" s="199" t="n">
        <v>36737</v>
      </c>
      <c r="B1193" s="192" t="n">
        <v>36737</v>
      </c>
      <c r="C1193" s="306" t="n">
        <f aca="false">VLOOKUP($B1193,data!$A$6:$M$15000,13)</f>
        <v>67110000</v>
      </c>
      <c r="D1193" s="9" t="n">
        <f aca="false">IF(B1193&lt;&gt;"",MONTH(B1193),0)</f>
        <v>7</v>
      </c>
      <c r="E1193" s="306" t="n">
        <f aca="false">AVERAGE(C1187:C1193)</f>
        <v>67904285.7142857</v>
      </c>
      <c r="F1193" s="306" t="n">
        <f aca="false">AVERAGE(C1164:C1193)</f>
        <v>69465966.6666667</v>
      </c>
    </row>
    <row r="1194" customFormat="false" ht="11.25" hidden="false" customHeight="false" outlineLevel="0" collapsed="false">
      <c r="A1194" s="199" t="n">
        <v>36738</v>
      </c>
      <c r="B1194" s="192" t="n">
        <v>36738</v>
      </c>
      <c r="C1194" s="306" t="n">
        <f aca="false">VLOOKUP($B1194,data!$A$6:$M$15000,13)</f>
        <v>66434000</v>
      </c>
      <c r="D1194" s="9" t="n">
        <f aca="false">IF(B1194&lt;&gt;"",MONTH(B1194),0)</f>
        <v>7</v>
      </c>
      <c r="E1194" s="306" t="n">
        <f aca="false">AVERAGE(C1188:C1194)</f>
        <v>67505857.1428572</v>
      </c>
      <c r="F1194" s="306" t="n">
        <f aca="false">AVERAGE(C1165:C1194)</f>
        <v>69422600</v>
      </c>
    </row>
    <row r="1195" customFormat="false" ht="11.25" hidden="false" customHeight="false" outlineLevel="0" collapsed="false">
      <c r="A1195" s="199" t="n">
        <v>36739</v>
      </c>
      <c r="B1195" s="192" t="n">
        <v>36739</v>
      </c>
      <c r="C1195" s="306" t="n">
        <f aca="false">VLOOKUP($B1195,data!$A$6:$M$15000,13)</f>
        <v>65590000</v>
      </c>
      <c r="D1195" s="9" t="n">
        <f aca="false">IF(B1195&lt;&gt;"",MONTH(B1195),0)</f>
        <v>8</v>
      </c>
      <c r="E1195" s="306" t="n">
        <f aca="false">AVERAGE(C1189:C1195)</f>
        <v>67063428.5714286</v>
      </c>
      <c r="F1195" s="306" t="n">
        <f aca="false">AVERAGE(C1166:C1195)</f>
        <v>69331100</v>
      </c>
    </row>
    <row r="1196" customFormat="false" ht="11.25" hidden="false" customHeight="false" outlineLevel="0" collapsed="false">
      <c r="A1196" s="199" t="n">
        <v>36740</v>
      </c>
      <c r="B1196" s="192" t="n">
        <v>36740</v>
      </c>
      <c r="C1196" s="306" t="n">
        <f aca="false">VLOOKUP($B1196,data!$A$6:$M$15000,13)</f>
        <v>64789000</v>
      </c>
      <c r="D1196" s="9" t="n">
        <f aca="false">IF(B1196&lt;&gt;"",MONTH(B1196),0)</f>
        <v>8</v>
      </c>
      <c r="E1196" s="306" t="n">
        <f aca="false">AVERAGE(C1190:C1196)</f>
        <v>66575428.5714286</v>
      </c>
      <c r="F1196" s="306" t="n">
        <f aca="false">AVERAGE(C1167:C1196)</f>
        <v>69206466.6666667</v>
      </c>
    </row>
    <row r="1197" customFormat="false" ht="11.25" hidden="false" customHeight="false" outlineLevel="0" collapsed="false">
      <c r="A1197" s="199" t="n">
        <v>36741</v>
      </c>
      <c r="B1197" s="192" t="n">
        <v>36741</v>
      </c>
      <c r="C1197" s="306" t="n">
        <f aca="false">VLOOKUP($B1197,data!$A$6:$M$15000,13)</f>
        <v>64146000</v>
      </c>
      <c r="D1197" s="9" t="n">
        <f aca="false">IF(B1197&lt;&gt;"",MONTH(B1197),0)</f>
        <v>8</v>
      </c>
      <c r="E1197" s="306" t="n">
        <f aca="false">AVERAGE(C1191:C1197)</f>
        <v>66064000</v>
      </c>
      <c r="F1197" s="306" t="n">
        <f aca="false">AVERAGE(C1168:C1197)</f>
        <v>69038566.6666667</v>
      </c>
    </row>
    <row r="1198" customFormat="false" ht="11.25" hidden="false" customHeight="false" outlineLevel="0" collapsed="false">
      <c r="A1198" s="199" t="n">
        <v>36742</v>
      </c>
      <c r="B1198" s="192" t="n">
        <v>36742</v>
      </c>
      <c r="C1198" s="306" t="n">
        <f aca="false">VLOOKUP($B1198,data!$A$6:$M$15000,13)</f>
        <v>63639000</v>
      </c>
      <c r="D1198" s="9" t="n">
        <f aca="false">IF(B1198&lt;&gt;"",MONTH(B1198),0)</f>
        <v>8</v>
      </c>
      <c r="E1198" s="306" t="n">
        <f aca="false">AVERAGE(C1192:C1198)</f>
        <v>65550285.7142857</v>
      </c>
      <c r="F1198" s="306" t="n">
        <f aca="false">AVERAGE(C1169:C1198)</f>
        <v>68848766.6666667</v>
      </c>
    </row>
    <row r="1199" customFormat="false" ht="11.25" hidden="false" customHeight="false" outlineLevel="0" collapsed="false">
      <c r="A1199" s="199" t="n">
        <v>36743</v>
      </c>
      <c r="B1199" s="192" t="n">
        <v>36743</v>
      </c>
      <c r="C1199" s="306" t="n">
        <f aca="false">VLOOKUP($B1199,data!$A$6:$M$15000,13)</f>
        <v>63372000</v>
      </c>
      <c r="D1199" s="9" t="n">
        <f aca="false">IF(B1199&lt;&gt;"",MONTH(B1199),0)</f>
        <v>8</v>
      </c>
      <c r="E1199" s="306" t="n">
        <f aca="false">AVERAGE(C1193:C1199)</f>
        <v>65011428.5714286</v>
      </c>
      <c r="F1199" s="306" t="n">
        <f aca="false">AVERAGE(C1170:C1199)</f>
        <v>68642666.6666667</v>
      </c>
    </row>
    <row r="1200" customFormat="false" ht="11.25" hidden="false" customHeight="false" outlineLevel="0" collapsed="false">
      <c r="A1200" s="199" t="n">
        <v>36744</v>
      </c>
      <c r="B1200" s="192" t="n">
        <v>36744</v>
      </c>
      <c r="C1200" s="306" t="n">
        <f aca="false">VLOOKUP($B1200,data!$A$6:$M$15000,13)</f>
        <v>63547000</v>
      </c>
      <c r="D1200" s="9" t="n">
        <f aca="false">IF(B1200&lt;&gt;"",MONTH(B1200),0)</f>
        <v>8</v>
      </c>
      <c r="E1200" s="306" t="n">
        <f aca="false">AVERAGE(C1194:C1200)</f>
        <v>64502428.5714286</v>
      </c>
      <c r="F1200" s="306" t="n">
        <f aca="false">AVERAGE(C1171:C1200)</f>
        <v>68430600</v>
      </c>
    </row>
    <row r="1201" customFormat="false" ht="11.25" hidden="false" customHeight="false" outlineLevel="0" collapsed="false">
      <c r="A1201" s="199" t="n">
        <v>36745</v>
      </c>
      <c r="B1201" s="192" t="n">
        <v>36745</v>
      </c>
      <c r="C1201" s="306" t="n">
        <f aca="false">VLOOKUP($B1201,data!$A$6:$M$15000,13)</f>
        <v>63182000</v>
      </c>
      <c r="D1201" s="9" t="n">
        <f aca="false">IF(B1201&lt;&gt;"",MONTH(B1201),0)</f>
        <v>8</v>
      </c>
      <c r="E1201" s="306" t="n">
        <f aca="false">AVERAGE(C1195:C1201)</f>
        <v>64037857.1428571</v>
      </c>
      <c r="F1201" s="306" t="n">
        <f aca="false">AVERAGE(C1172:C1201)</f>
        <v>68192000</v>
      </c>
    </row>
    <row r="1202" customFormat="false" ht="11.25" hidden="false" customHeight="false" outlineLevel="0" collapsed="false">
      <c r="A1202" s="199" t="n">
        <v>36746</v>
      </c>
      <c r="B1202" s="192" t="n">
        <v>36746</v>
      </c>
      <c r="C1202" s="306" t="n">
        <f aca="false">VLOOKUP($B1202,data!$A$6:$M$15000,13)</f>
        <v>63072000</v>
      </c>
      <c r="D1202" s="9" t="n">
        <f aca="false">IF(B1202&lt;&gt;"",MONTH(B1202),0)</f>
        <v>8</v>
      </c>
      <c r="E1202" s="306" t="n">
        <f aca="false">AVERAGE(C1196:C1202)</f>
        <v>63678142.8571429</v>
      </c>
      <c r="F1202" s="306" t="n">
        <f aca="false">AVERAGE(C1173:C1202)</f>
        <v>67928933.3333333</v>
      </c>
    </row>
    <row r="1203" customFormat="false" ht="11.25" hidden="false" customHeight="false" outlineLevel="0" collapsed="false">
      <c r="A1203" s="199" t="n">
        <v>36747</v>
      </c>
      <c r="B1203" s="192" t="n">
        <v>36747</v>
      </c>
      <c r="C1203" s="306" t="n">
        <f aca="false">VLOOKUP($B1203,data!$A$6:$M$15000,13)</f>
        <v>62928000</v>
      </c>
      <c r="D1203" s="9" t="n">
        <f aca="false">IF(B1203&lt;&gt;"",MONTH(B1203),0)</f>
        <v>8</v>
      </c>
      <c r="E1203" s="306" t="n">
        <f aca="false">AVERAGE(C1197:C1203)</f>
        <v>63412285.7142857</v>
      </c>
      <c r="F1203" s="306" t="n">
        <f aca="false">AVERAGE(C1174:C1203)</f>
        <v>67669633.3333333</v>
      </c>
    </row>
    <row r="1204" customFormat="false" ht="11.25" hidden="false" customHeight="false" outlineLevel="0" collapsed="false">
      <c r="A1204" s="199" t="n">
        <v>36748</v>
      </c>
      <c r="B1204" s="192" t="n">
        <v>36748</v>
      </c>
      <c r="C1204" s="306" t="n">
        <f aca="false">VLOOKUP($B1204,data!$A$6:$M$15000,13)</f>
        <v>62428000</v>
      </c>
      <c r="D1204" s="9" t="n">
        <f aca="false">IF(B1204&lt;&gt;"",MONTH(B1204),0)</f>
        <v>8</v>
      </c>
      <c r="E1204" s="306" t="n">
        <f aca="false">AVERAGE(C1198:C1204)</f>
        <v>63166857.1428571</v>
      </c>
      <c r="F1204" s="306" t="n">
        <f aca="false">AVERAGE(C1175:C1204)</f>
        <v>67397000</v>
      </c>
    </row>
    <row r="1205" customFormat="false" ht="11.25" hidden="false" customHeight="false" outlineLevel="0" collapsed="false">
      <c r="A1205" s="199" t="n">
        <v>36749</v>
      </c>
      <c r="B1205" s="192" t="n">
        <v>36749</v>
      </c>
      <c r="C1205" s="306" t="n">
        <f aca="false">VLOOKUP($B1205,data!$A$6:$M$15000,13)</f>
        <v>61968000</v>
      </c>
      <c r="D1205" s="9" t="n">
        <f aca="false">IF(B1205&lt;&gt;"",MONTH(B1205),0)</f>
        <v>8</v>
      </c>
      <c r="E1205" s="306" t="n">
        <f aca="false">AVERAGE(C1199:C1205)</f>
        <v>62928142.8571429</v>
      </c>
      <c r="F1205" s="306" t="n">
        <f aca="false">AVERAGE(C1176:C1205)</f>
        <v>67113866.6666667</v>
      </c>
    </row>
    <row r="1206" customFormat="false" ht="11.25" hidden="false" customHeight="false" outlineLevel="0" collapsed="false">
      <c r="A1206" s="199" t="n">
        <v>36750</v>
      </c>
      <c r="B1206" s="192" t="n">
        <v>36750</v>
      </c>
      <c r="C1206" s="306" t="n">
        <f aca="false">VLOOKUP($B1206,data!$A$6:$M$15000,13)</f>
        <v>61964000</v>
      </c>
      <c r="D1206" s="9" t="n">
        <f aca="false">IF(B1206&lt;&gt;"",MONTH(B1206),0)</f>
        <v>8</v>
      </c>
      <c r="E1206" s="306" t="n">
        <f aca="false">AVERAGE(C1200:C1206)</f>
        <v>62727000</v>
      </c>
      <c r="F1206" s="306" t="n">
        <f aca="false">AVERAGE(C1177:C1206)</f>
        <v>66827300</v>
      </c>
    </row>
    <row r="1207" customFormat="false" ht="11.25" hidden="false" customHeight="false" outlineLevel="0" collapsed="false">
      <c r="A1207" s="199" t="n">
        <v>36751</v>
      </c>
      <c r="B1207" s="192" t="n">
        <v>36751</v>
      </c>
      <c r="C1207" s="306" t="n">
        <f aca="false">VLOOKUP($B1207,data!$A$6:$M$15000,13)</f>
        <v>61912000</v>
      </c>
      <c r="D1207" s="9" t="n">
        <f aca="false">IF(B1207&lt;&gt;"",MONTH(B1207),0)</f>
        <v>8</v>
      </c>
      <c r="E1207" s="306" t="n">
        <f aca="false">AVERAGE(C1201:C1207)</f>
        <v>62493428.5714286</v>
      </c>
      <c r="F1207" s="306" t="n">
        <f aca="false">AVERAGE(C1178:C1207)</f>
        <v>66534966.6666667</v>
      </c>
    </row>
    <row r="1208" customFormat="false" ht="11.25" hidden="false" customHeight="false" outlineLevel="0" collapsed="false">
      <c r="A1208" s="199" t="n">
        <v>36752</v>
      </c>
      <c r="B1208" s="192" t="n">
        <v>36752</v>
      </c>
      <c r="C1208" s="306" t="n">
        <f aca="false">VLOOKUP($B1208,data!$A$6:$M$15000,13)</f>
        <v>61818000</v>
      </c>
      <c r="D1208" s="9" t="n">
        <f aca="false">IF(B1208&lt;&gt;"",MONTH(B1208),0)</f>
        <v>8</v>
      </c>
      <c r="E1208" s="306" t="n">
        <f aca="false">AVERAGE(C1202:C1208)</f>
        <v>62298571.4285714</v>
      </c>
      <c r="F1208" s="306" t="n">
        <f aca="false">AVERAGE(C1179:C1208)</f>
        <v>66226733.3333333</v>
      </c>
    </row>
    <row r="1209" customFormat="false" ht="11.25" hidden="false" customHeight="false" outlineLevel="0" collapsed="false">
      <c r="A1209" s="199" t="n">
        <v>36753</v>
      </c>
      <c r="B1209" s="192" t="n">
        <v>36753</v>
      </c>
      <c r="C1209" s="306" t="n">
        <f aca="false">VLOOKUP($B1209,data!$A$6:$M$15000,13)</f>
        <v>61371000</v>
      </c>
      <c r="D1209" s="9" t="n">
        <f aca="false">IF(B1209&lt;&gt;"",MONTH(B1209),0)</f>
        <v>8</v>
      </c>
      <c r="E1209" s="306" t="n">
        <f aca="false">AVERAGE(C1203:C1209)</f>
        <v>62055571.4285714</v>
      </c>
      <c r="F1209" s="306" t="n">
        <f aca="false">AVERAGE(C1180:C1209)</f>
        <v>65896900</v>
      </c>
    </row>
    <row r="1210" customFormat="false" ht="11.25" hidden="false" customHeight="false" outlineLevel="0" collapsed="false">
      <c r="A1210" s="199" t="n">
        <v>36754</v>
      </c>
      <c r="B1210" s="192" t="n">
        <v>36754</v>
      </c>
      <c r="C1210" s="306" t="n">
        <f aca="false">VLOOKUP($B1210,data!$A$6:$M$15000,13)</f>
        <v>60913000</v>
      </c>
      <c r="D1210" s="9" t="n">
        <f aca="false">IF(B1210&lt;&gt;"",MONTH(B1210),0)</f>
        <v>8</v>
      </c>
      <c r="E1210" s="306" t="n">
        <f aca="false">AVERAGE(C1204:C1210)</f>
        <v>61767714.2857143</v>
      </c>
      <c r="F1210" s="306" t="n">
        <f aca="false">AVERAGE(C1181:C1210)</f>
        <v>65559233.3333333</v>
      </c>
    </row>
    <row r="1211" customFormat="false" ht="11.25" hidden="false" customHeight="false" outlineLevel="0" collapsed="false">
      <c r="A1211" s="199" t="n">
        <v>36755</v>
      </c>
      <c r="B1211" s="192" t="n">
        <v>36755</v>
      </c>
      <c r="C1211" s="306" t="n">
        <f aca="false">VLOOKUP($B1211,data!$A$6:$M$15000,13)</f>
        <v>60425000</v>
      </c>
      <c r="D1211" s="9" t="n">
        <f aca="false">IF(B1211&lt;&gt;"",MONTH(B1211),0)</f>
        <v>8</v>
      </c>
      <c r="E1211" s="306" t="n">
        <f aca="false">AVERAGE(C1205:C1211)</f>
        <v>61481571.4285714</v>
      </c>
      <c r="F1211" s="306" t="n">
        <f aca="false">AVERAGE(C1182:C1211)</f>
        <v>65220733.3333333</v>
      </c>
    </row>
    <row r="1212" customFormat="false" ht="11.25" hidden="false" customHeight="false" outlineLevel="0" collapsed="false">
      <c r="A1212" s="199" t="n">
        <v>36756</v>
      </c>
      <c r="B1212" s="192" t="n">
        <v>36756</v>
      </c>
      <c r="C1212" s="306" t="n">
        <f aca="false">VLOOKUP($B1212,data!$A$6:$M$15000,13)</f>
        <v>60213000</v>
      </c>
      <c r="D1212" s="9" t="n">
        <f aca="false">IF(B1212&lt;&gt;"",MONTH(B1212),0)</f>
        <v>8</v>
      </c>
      <c r="E1212" s="306" t="n">
        <f aca="false">AVERAGE(C1206:C1212)</f>
        <v>61230857.1428571</v>
      </c>
      <c r="F1212" s="306" t="n">
        <f aca="false">AVERAGE(C1183:C1212)</f>
        <v>64893600</v>
      </c>
    </row>
    <row r="1213" customFormat="false" ht="11.25" hidden="false" customHeight="false" outlineLevel="0" collapsed="false">
      <c r="A1213" s="199" t="n">
        <v>36757</v>
      </c>
      <c r="B1213" s="192" t="n">
        <v>36757</v>
      </c>
      <c r="C1213" s="306" t="n">
        <f aca="false">VLOOKUP($B1213,data!$A$6:$M$15000,13)</f>
        <v>60002000</v>
      </c>
      <c r="D1213" s="9" t="n">
        <f aca="false">IF(B1213&lt;&gt;"",MONTH(B1213),0)</f>
        <v>8</v>
      </c>
      <c r="E1213" s="306" t="n">
        <f aca="false">AVERAGE(C1207:C1213)</f>
        <v>60950571.4285714</v>
      </c>
      <c r="F1213" s="306" t="n">
        <f aca="false">AVERAGE(C1184:C1213)</f>
        <v>64578300</v>
      </c>
    </row>
    <row r="1214" customFormat="false" ht="11.25" hidden="false" customHeight="false" outlineLevel="0" collapsed="false">
      <c r="A1214" s="199" t="n">
        <v>36758</v>
      </c>
      <c r="B1214" s="192" t="n">
        <v>36758</v>
      </c>
      <c r="C1214" s="306" t="n">
        <f aca="false">VLOOKUP($B1214,data!$A$6:$M$15000,13)</f>
        <v>59714000</v>
      </c>
      <c r="D1214" s="9" t="n">
        <f aca="false">IF(B1214&lt;&gt;"",MONTH(B1214),0)</f>
        <v>8</v>
      </c>
      <c r="E1214" s="306" t="n">
        <f aca="false">AVERAGE(C1208:C1214)</f>
        <v>60636571.4285714</v>
      </c>
      <c r="F1214" s="306" t="n">
        <f aca="false">AVERAGE(C1185:C1214)</f>
        <v>64258766.6666667</v>
      </c>
    </row>
    <row r="1215" customFormat="false" ht="11.25" hidden="false" customHeight="false" outlineLevel="0" collapsed="false">
      <c r="A1215" s="199" t="n">
        <v>36759</v>
      </c>
      <c r="B1215" s="192" t="n">
        <v>36759</v>
      </c>
      <c r="C1215" s="306" t="n">
        <f aca="false">VLOOKUP($B1215,data!$A$6:$M$15000,13)</f>
        <v>59023000</v>
      </c>
      <c r="D1215" s="9" t="n">
        <f aca="false">IF(B1215&lt;&gt;"",MONTH(B1215),0)</f>
        <v>8</v>
      </c>
      <c r="E1215" s="306" t="n">
        <f aca="false">AVERAGE(C1209:C1215)</f>
        <v>60237285.7142857</v>
      </c>
      <c r="F1215" s="306" t="n">
        <f aca="false">AVERAGE(C1186:C1215)</f>
        <v>63913833.3333333</v>
      </c>
    </row>
    <row r="1216" customFormat="false" ht="11.25" hidden="false" customHeight="false" outlineLevel="0" collapsed="false">
      <c r="A1216" s="199" t="n">
        <v>36760</v>
      </c>
      <c r="B1216" s="192" t="n">
        <v>36760</v>
      </c>
      <c r="C1216" s="306" t="n">
        <f aca="false">VLOOKUP($B1216,data!$A$6:$M$15000,13)</f>
        <v>58180000</v>
      </c>
      <c r="D1216" s="9" t="n">
        <f aca="false">IF(B1216&lt;&gt;"",MONTH(B1216),0)</f>
        <v>8</v>
      </c>
      <c r="E1216" s="306" t="n">
        <f aca="false">AVERAGE(C1210:C1216)</f>
        <v>59781428.5714286</v>
      </c>
      <c r="F1216" s="306" t="n">
        <f aca="false">AVERAGE(C1187:C1216)</f>
        <v>63532000</v>
      </c>
    </row>
    <row r="1217" customFormat="false" ht="11.25" hidden="false" customHeight="false" outlineLevel="0" collapsed="false">
      <c r="A1217" s="199" t="n">
        <v>36761</v>
      </c>
      <c r="B1217" s="192" t="n">
        <v>36761</v>
      </c>
      <c r="C1217" s="306" t="n">
        <f aca="false">VLOOKUP($B1217,data!$A$6:$M$15000,13)</f>
        <v>57408000</v>
      </c>
      <c r="D1217" s="9" t="n">
        <f aca="false">IF(B1217&lt;&gt;"",MONTH(B1217),0)</f>
        <v>8</v>
      </c>
      <c r="E1217" s="306" t="n">
        <f aca="false">AVERAGE(C1211:C1217)</f>
        <v>59280714.2857143</v>
      </c>
      <c r="F1217" s="306" t="n">
        <f aca="false">AVERAGE(C1188:C1217)</f>
        <v>63138166.6666667</v>
      </c>
    </row>
    <row r="1218" customFormat="false" ht="11.25" hidden="false" customHeight="false" outlineLevel="0" collapsed="false">
      <c r="A1218" s="199" t="n">
        <v>36762</v>
      </c>
      <c r="B1218" s="192" t="n">
        <v>36762</v>
      </c>
      <c r="C1218" s="306" t="n">
        <f aca="false">VLOOKUP($B1218,data!$A$6:$M$15000,13)</f>
        <v>56608000</v>
      </c>
      <c r="D1218" s="9" t="n">
        <f aca="false">IF(B1218&lt;&gt;"",MONTH(B1218),0)</f>
        <v>8</v>
      </c>
      <c r="E1218" s="306" t="n">
        <f aca="false">AVERAGE(C1212:C1218)</f>
        <v>58735428.5714286</v>
      </c>
      <c r="F1218" s="306" t="n">
        <f aca="false">AVERAGE(C1189:C1218)</f>
        <v>62735533.3333333</v>
      </c>
    </row>
    <row r="1219" customFormat="false" ht="11.25" hidden="false" customHeight="false" outlineLevel="0" collapsed="false">
      <c r="A1219" s="199" t="n">
        <v>36763</v>
      </c>
      <c r="B1219" s="192" t="n">
        <v>36763</v>
      </c>
      <c r="C1219" s="306" t="n">
        <f aca="false">VLOOKUP($B1219,data!$A$6:$M$15000,13)</f>
        <v>55818000</v>
      </c>
      <c r="D1219" s="9" t="n">
        <f aca="false">IF(B1219&lt;&gt;"",MONTH(B1219),0)</f>
        <v>8</v>
      </c>
      <c r="E1219" s="306" t="n">
        <f aca="false">AVERAGE(C1213:C1219)</f>
        <v>58107571.4285714</v>
      </c>
      <c r="F1219" s="306" t="n">
        <f aca="false">AVERAGE(C1190:C1219)</f>
        <v>62322633.3333333</v>
      </c>
    </row>
    <row r="1220" customFormat="false" ht="11.25" hidden="false" customHeight="false" outlineLevel="0" collapsed="false">
      <c r="A1220" s="199" t="n">
        <v>36764</v>
      </c>
      <c r="B1220" s="192" t="n">
        <v>36764</v>
      </c>
      <c r="C1220" s="306" t="n">
        <f aca="false">VLOOKUP($B1220,data!$A$6:$M$15000,13)</f>
        <v>55013000</v>
      </c>
      <c r="D1220" s="9" t="n">
        <f aca="false">IF(B1220&lt;&gt;"",MONTH(B1220),0)</f>
        <v>8</v>
      </c>
      <c r="E1220" s="306" t="n">
        <f aca="false">AVERAGE(C1214:C1220)</f>
        <v>57394857.1428571</v>
      </c>
      <c r="F1220" s="306" t="n">
        <f aca="false">AVERAGE(C1191:C1220)</f>
        <v>61898866.6666667</v>
      </c>
    </row>
    <row r="1221" customFormat="false" ht="11.25" hidden="false" customHeight="false" outlineLevel="0" collapsed="false">
      <c r="A1221" s="199" t="n">
        <v>36765</v>
      </c>
      <c r="B1221" s="192" t="n">
        <v>36765</v>
      </c>
      <c r="C1221" s="306" t="n">
        <f aca="false">VLOOKUP($B1221,data!$A$6:$M$15000,13)</f>
        <v>54720000</v>
      </c>
      <c r="D1221" s="9" t="n">
        <f aca="false">IF(B1221&lt;&gt;"",MONTH(B1221),0)</f>
        <v>8</v>
      </c>
      <c r="E1221" s="306" t="n">
        <f aca="false">AVERAGE(C1215:C1221)</f>
        <v>56681428.5714286</v>
      </c>
      <c r="F1221" s="306" t="n">
        <f aca="false">AVERAGE(C1192:C1221)</f>
        <v>61481700</v>
      </c>
    </row>
    <row r="1222" customFormat="false" ht="11.25" hidden="false" customHeight="false" outlineLevel="0" collapsed="false">
      <c r="A1222" s="199" t="n">
        <v>36766</v>
      </c>
      <c r="B1222" s="192" t="n">
        <v>36766</v>
      </c>
      <c r="C1222" s="306" t="n">
        <f aca="false">VLOOKUP($B1222,data!$A$6:$M$15000,13)</f>
        <v>54166000</v>
      </c>
      <c r="D1222" s="9" t="n">
        <f aca="false">IF(B1222&lt;&gt;"",MONTH(B1222),0)</f>
        <v>8</v>
      </c>
      <c r="E1222" s="306" t="n">
        <f aca="false">AVERAGE(C1216:C1222)</f>
        <v>55987571.4285714</v>
      </c>
      <c r="F1222" s="306" t="n">
        <f aca="false">AVERAGE(C1193:C1222)</f>
        <v>61049100</v>
      </c>
    </row>
    <row r="1223" customFormat="false" ht="11.25" hidden="false" customHeight="false" outlineLevel="0" collapsed="false">
      <c r="A1223" s="199" t="n">
        <v>36767</v>
      </c>
      <c r="B1223" s="192" t="n">
        <v>36767</v>
      </c>
      <c r="C1223" s="306" t="n">
        <f aca="false">VLOOKUP($B1223,data!$A$6:$M$15000,13)</f>
        <v>53845000</v>
      </c>
      <c r="D1223" s="9" t="n">
        <f aca="false">IF(B1223&lt;&gt;"",MONTH(B1223),0)</f>
        <v>8</v>
      </c>
      <c r="E1223" s="306" t="n">
        <f aca="false">AVERAGE(C1217:C1223)</f>
        <v>55368285.7142857</v>
      </c>
      <c r="F1223" s="306" t="n">
        <f aca="false">AVERAGE(C1194:C1223)</f>
        <v>60606933.3333333</v>
      </c>
    </row>
    <row r="1224" customFormat="false" ht="11.25" hidden="false" customHeight="false" outlineLevel="0" collapsed="false">
      <c r="A1224" s="199" t="n">
        <v>36768</v>
      </c>
      <c r="B1224" s="192" t="n">
        <v>36768</v>
      </c>
      <c r="C1224" s="306" t="n">
        <f aca="false">VLOOKUP($B1224,data!$A$6:$M$15000,13)</f>
        <v>53718000</v>
      </c>
      <c r="D1224" s="9" t="n">
        <f aca="false">IF(B1224&lt;&gt;"",MONTH(B1224),0)</f>
        <v>8</v>
      </c>
      <c r="E1224" s="306" t="n">
        <f aca="false">AVERAGE(C1218:C1224)</f>
        <v>54841142.8571429</v>
      </c>
      <c r="F1224" s="306" t="n">
        <f aca="false">AVERAGE(C1195:C1224)</f>
        <v>60183066.6666667</v>
      </c>
    </row>
    <row r="1225" customFormat="false" ht="11.25" hidden="false" customHeight="false" outlineLevel="0" collapsed="false">
      <c r="A1225" s="199" t="n">
        <v>36769</v>
      </c>
      <c r="B1225" s="192" t="n">
        <v>36769</v>
      </c>
      <c r="C1225" s="306" t="n">
        <f aca="false">VLOOKUP($B1225,data!$A$6:$M$15000,13)</f>
        <v>53831000</v>
      </c>
      <c r="D1225" s="9" t="n">
        <f aca="false">IF(B1225&lt;&gt;"",MONTH(B1225),0)</f>
        <v>8</v>
      </c>
      <c r="E1225" s="306" t="n">
        <f aca="false">AVERAGE(C1219:C1225)</f>
        <v>54444428.5714286</v>
      </c>
      <c r="F1225" s="306" t="n">
        <f aca="false">AVERAGE(C1196:C1225)</f>
        <v>59791100</v>
      </c>
    </row>
    <row r="1226" customFormat="false" ht="11.25" hidden="false" customHeight="false" outlineLevel="0" collapsed="false">
      <c r="A1226" s="199" t="n">
        <v>36770</v>
      </c>
      <c r="B1226" s="192" t="n">
        <v>36770</v>
      </c>
      <c r="C1226" s="306" t="n">
        <f aca="false">VLOOKUP($B1226,data!$A$6:$M$15000,13)</f>
        <v>54442000</v>
      </c>
      <c r="D1226" s="9" t="n">
        <f aca="false">IF(B1226&lt;&gt;"",MONTH(B1226),0)</f>
        <v>9</v>
      </c>
      <c r="E1226" s="306" t="n">
        <f aca="false">AVERAGE(C1220:C1226)</f>
        <v>54247857.1428571</v>
      </c>
      <c r="F1226" s="306" t="n">
        <f aca="false">AVERAGE(C1197:C1226)</f>
        <v>59446200</v>
      </c>
    </row>
    <row r="1227" customFormat="false" ht="11.25" hidden="false" customHeight="false" outlineLevel="0" collapsed="false">
      <c r="A1227" s="199" t="n">
        <v>36771</v>
      </c>
      <c r="B1227" s="192" t="n">
        <v>36771</v>
      </c>
      <c r="C1227" s="306" t="n">
        <f aca="false">VLOOKUP($B1227,data!$A$6:$M$15000,13)</f>
        <v>55237000</v>
      </c>
      <c r="D1227" s="9" t="n">
        <f aca="false">IF(B1227&lt;&gt;"",MONTH(B1227),0)</f>
        <v>9</v>
      </c>
      <c r="E1227" s="306" t="n">
        <f aca="false">AVERAGE(C1221:C1227)</f>
        <v>54279857.1428571</v>
      </c>
      <c r="F1227" s="306" t="n">
        <f aca="false">AVERAGE(C1198:C1227)</f>
        <v>59149233.3333333</v>
      </c>
    </row>
    <row r="1228" customFormat="false" ht="11.25" hidden="false" customHeight="false" outlineLevel="0" collapsed="false">
      <c r="A1228" s="199" t="n">
        <v>36772</v>
      </c>
      <c r="B1228" s="192" t="n">
        <v>36772</v>
      </c>
      <c r="C1228" s="306" t="n">
        <f aca="false">VLOOKUP($B1228,data!$A$6:$M$15000,13)</f>
        <v>56072000</v>
      </c>
      <c r="D1228" s="9" t="n">
        <f aca="false">IF(B1228&lt;&gt;"",MONTH(B1228),0)</f>
        <v>9</v>
      </c>
      <c r="E1228" s="306" t="n">
        <f aca="false">AVERAGE(C1222:C1228)</f>
        <v>54473000</v>
      </c>
      <c r="F1228" s="306" t="n">
        <f aca="false">AVERAGE(C1199:C1228)</f>
        <v>58897000</v>
      </c>
    </row>
    <row r="1229" customFormat="false" ht="11.25" hidden="false" customHeight="false" outlineLevel="0" collapsed="false">
      <c r="A1229" s="199" t="n">
        <v>36773</v>
      </c>
      <c r="B1229" s="192" t="n">
        <v>36773</v>
      </c>
      <c r="C1229" s="306" t="n">
        <f aca="false">VLOOKUP($B1229,data!$A$6:$M$15000,13)</f>
        <v>56889000</v>
      </c>
      <c r="D1229" s="9" t="n">
        <f aca="false">IF(B1229&lt;&gt;"",MONTH(B1229),0)</f>
        <v>9</v>
      </c>
      <c r="E1229" s="306" t="n">
        <f aca="false">AVERAGE(C1223:C1229)</f>
        <v>54862000</v>
      </c>
      <c r="F1229" s="306" t="n">
        <f aca="false">AVERAGE(C1200:C1229)</f>
        <v>58680900</v>
      </c>
    </row>
    <row r="1230" customFormat="false" ht="11.25" hidden="false" customHeight="false" outlineLevel="0" collapsed="false">
      <c r="A1230" s="199" t="n">
        <v>36774</v>
      </c>
      <c r="B1230" s="192" t="n">
        <v>36774</v>
      </c>
      <c r="C1230" s="306" t="n">
        <f aca="false">VLOOKUP($B1230,data!$A$6:$M$15000,13)</f>
        <v>57070000</v>
      </c>
      <c r="D1230" s="9" t="n">
        <f aca="false">IF(B1230&lt;&gt;"",MONTH(B1230),0)</f>
        <v>9</v>
      </c>
      <c r="E1230" s="306" t="n">
        <f aca="false">AVERAGE(C1224:C1230)</f>
        <v>55322714.2857143</v>
      </c>
      <c r="F1230" s="306" t="n">
        <f aca="false">AVERAGE(C1201:C1230)</f>
        <v>58465000</v>
      </c>
    </row>
    <row r="1231" customFormat="false" ht="11.25" hidden="false" customHeight="false" outlineLevel="0" collapsed="false">
      <c r="A1231" s="199" t="n">
        <v>36775</v>
      </c>
      <c r="B1231" s="192" t="n">
        <v>36775</v>
      </c>
      <c r="C1231" s="306" t="n">
        <f aca="false">VLOOKUP($B1231,data!$A$6:$M$15000,13)</f>
        <v>57177000</v>
      </c>
      <c r="D1231" s="9" t="n">
        <f aca="false">IF(B1231&lt;&gt;"",MONTH(B1231),0)</f>
        <v>9</v>
      </c>
      <c r="E1231" s="306" t="n">
        <f aca="false">AVERAGE(C1225:C1231)</f>
        <v>55816857.1428571</v>
      </c>
      <c r="F1231" s="306" t="n">
        <f aca="false">AVERAGE(C1202:C1231)</f>
        <v>58264833.3333333</v>
      </c>
    </row>
    <row r="1232" customFormat="false" ht="11.25" hidden="false" customHeight="false" outlineLevel="0" collapsed="false">
      <c r="A1232" s="199" t="n">
        <v>36776</v>
      </c>
      <c r="B1232" s="192" t="n">
        <v>36776</v>
      </c>
      <c r="C1232" s="306" t="n">
        <f aca="false">VLOOKUP($B1232,data!$A$6:$M$15000,13)</f>
        <v>57082000</v>
      </c>
      <c r="D1232" s="9" t="n">
        <f aca="false">IF(B1232&lt;&gt;"",MONTH(B1232),0)</f>
        <v>9</v>
      </c>
      <c r="E1232" s="306" t="n">
        <f aca="false">AVERAGE(C1226:C1232)</f>
        <v>56281285.7142857</v>
      </c>
      <c r="F1232" s="306" t="n">
        <f aca="false">AVERAGE(C1203:C1232)</f>
        <v>58065166.6666667</v>
      </c>
    </row>
    <row r="1233" customFormat="false" ht="11.25" hidden="false" customHeight="false" outlineLevel="0" collapsed="false">
      <c r="A1233" s="199" t="n">
        <v>36777</v>
      </c>
      <c r="B1233" s="192" t="n">
        <v>36777</v>
      </c>
      <c r="C1233" s="306" t="n">
        <f aca="false">VLOOKUP($B1233,data!$A$6:$M$15000,13)</f>
        <v>57053000</v>
      </c>
      <c r="D1233" s="9" t="n">
        <f aca="false">IF(B1233&lt;&gt;"",MONTH(B1233),0)</f>
        <v>9</v>
      </c>
      <c r="E1233" s="306" t="n">
        <f aca="false">AVERAGE(C1227:C1233)</f>
        <v>56654285.7142857</v>
      </c>
      <c r="F1233" s="306" t="n">
        <f aca="false">AVERAGE(C1204:C1233)</f>
        <v>57869333.3333333</v>
      </c>
    </row>
    <row r="1234" customFormat="false" ht="11.25" hidden="false" customHeight="false" outlineLevel="0" collapsed="false">
      <c r="A1234" s="199" t="n">
        <v>36778</v>
      </c>
      <c r="B1234" s="192" t="n">
        <v>36778</v>
      </c>
      <c r="C1234" s="306" t="n">
        <f aca="false">VLOOKUP($B1234,data!$A$6:$M$15000,13)</f>
        <v>57434000</v>
      </c>
      <c r="D1234" s="9" t="n">
        <f aca="false">IF(B1234&lt;&gt;"",MONTH(B1234),0)</f>
        <v>9</v>
      </c>
      <c r="E1234" s="306" t="n">
        <f aca="false">AVERAGE(C1228:C1234)</f>
        <v>56968142.8571429</v>
      </c>
      <c r="F1234" s="306" t="n">
        <f aca="false">AVERAGE(C1205:C1234)</f>
        <v>57702866.6666667</v>
      </c>
    </row>
    <row r="1235" customFormat="false" ht="11.25" hidden="false" customHeight="false" outlineLevel="0" collapsed="false">
      <c r="A1235" s="199" t="n">
        <v>36779</v>
      </c>
      <c r="B1235" s="192" t="n">
        <v>36779</v>
      </c>
      <c r="C1235" s="306" t="n">
        <f aca="false">VLOOKUP($B1235,data!$A$6:$M$15000,13)</f>
        <v>58030000</v>
      </c>
      <c r="D1235" s="9" t="n">
        <f aca="false">IF(B1235&lt;&gt;"",MONTH(B1235),0)</f>
        <v>9</v>
      </c>
      <c r="E1235" s="306" t="n">
        <f aca="false">AVERAGE(C1229:C1235)</f>
        <v>57247857.1428571</v>
      </c>
      <c r="F1235" s="306" t="n">
        <f aca="false">AVERAGE(C1206:C1235)</f>
        <v>57571600</v>
      </c>
    </row>
    <row r="1236" customFormat="false" ht="11.25" hidden="false" customHeight="false" outlineLevel="0" collapsed="false">
      <c r="A1236" s="199" t="n">
        <v>36780</v>
      </c>
      <c r="B1236" s="192" t="n">
        <v>36780</v>
      </c>
      <c r="C1236" s="306" t="n">
        <f aca="false">VLOOKUP($B1236,data!$A$6:$M$15000,13)</f>
        <v>57817000</v>
      </c>
      <c r="D1236" s="9" t="n">
        <f aca="false">IF(B1236&lt;&gt;"",MONTH(B1236),0)</f>
        <v>9</v>
      </c>
      <c r="E1236" s="306" t="n">
        <f aca="false">AVERAGE(C1230:C1236)</f>
        <v>57380428.5714286</v>
      </c>
      <c r="F1236" s="306" t="n">
        <f aca="false">AVERAGE(C1207:C1236)</f>
        <v>57433366.6666667</v>
      </c>
    </row>
    <row r="1237" customFormat="false" ht="11.25" hidden="false" customHeight="false" outlineLevel="0" collapsed="false">
      <c r="A1237" s="199" t="n">
        <v>36781</v>
      </c>
      <c r="B1237" s="192" t="n">
        <v>36781</v>
      </c>
      <c r="C1237" s="306" t="n">
        <f aca="false">VLOOKUP($B1237,data!$A$6:$M$15000,13)</f>
        <v>57718000</v>
      </c>
      <c r="D1237" s="9" t="n">
        <f aca="false">IF(B1237&lt;&gt;"",MONTH(B1237),0)</f>
        <v>9</v>
      </c>
      <c r="E1237" s="306" t="n">
        <f aca="false">AVERAGE(C1231:C1237)</f>
        <v>57473000</v>
      </c>
      <c r="F1237" s="306" t="n">
        <f aca="false">AVERAGE(C1208:C1237)</f>
        <v>57293566.6666667</v>
      </c>
    </row>
    <row r="1238" customFormat="false" ht="11.25" hidden="false" customHeight="false" outlineLevel="0" collapsed="false">
      <c r="A1238" s="199" t="n">
        <v>36782</v>
      </c>
      <c r="B1238" s="192" t="n">
        <v>36782</v>
      </c>
      <c r="C1238" s="306" t="n">
        <f aca="false">VLOOKUP($B1238,data!$A$6:$M$15000,13)</f>
        <v>57286000</v>
      </c>
      <c r="D1238" s="9" t="n">
        <f aca="false">IF(B1238&lt;&gt;"",MONTH(B1238),0)</f>
        <v>9</v>
      </c>
      <c r="E1238" s="306" t="n">
        <f aca="false">AVERAGE(C1232:C1238)</f>
        <v>57488571.4285714</v>
      </c>
      <c r="F1238" s="306" t="n">
        <f aca="false">AVERAGE(C1209:C1238)</f>
        <v>57142500</v>
      </c>
    </row>
    <row r="1239" customFormat="false" ht="11.25" hidden="false" customHeight="false" outlineLevel="0" collapsed="false">
      <c r="A1239" s="199" t="n">
        <v>36783</v>
      </c>
      <c r="B1239" s="192" t="n">
        <v>36783</v>
      </c>
      <c r="C1239" s="306" t="n">
        <f aca="false">VLOOKUP($B1239,data!$A$6:$M$15000,13)</f>
        <v>56691000</v>
      </c>
      <c r="D1239" s="9" t="n">
        <f aca="false">IF(B1239&lt;&gt;"",MONTH(B1239),0)</f>
        <v>9</v>
      </c>
      <c r="E1239" s="306" t="n">
        <f aca="false">AVERAGE(C1233:C1239)</f>
        <v>57432714.2857143</v>
      </c>
      <c r="F1239" s="306" t="n">
        <f aca="false">AVERAGE(C1210:C1239)</f>
        <v>56986500</v>
      </c>
    </row>
    <row r="1240" customFormat="false" ht="11.25" hidden="false" customHeight="false" outlineLevel="0" collapsed="false">
      <c r="A1240" s="199" t="n">
        <v>36784</v>
      </c>
      <c r="B1240" s="192" t="n">
        <v>36784</v>
      </c>
      <c r="C1240" s="306" t="n">
        <f aca="false">VLOOKUP($B1240,data!$A$6:$M$15000,13)</f>
        <v>56332000</v>
      </c>
      <c r="D1240" s="9" t="n">
        <f aca="false">IF(B1240&lt;&gt;"",MONTH(B1240),0)</f>
        <v>9</v>
      </c>
      <c r="E1240" s="306" t="n">
        <f aca="false">AVERAGE(C1234:C1240)</f>
        <v>57329714.2857143</v>
      </c>
      <c r="F1240" s="306" t="n">
        <f aca="false">AVERAGE(C1211:C1240)</f>
        <v>56833800</v>
      </c>
    </row>
    <row r="1241" customFormat="false" ht="11.25" hidden="false" customHeight="false" outlineLevel="0" collapsed="false">
      <c r="A1241" s="199" t="n">
        <v>36785</v>
      </c>
      <c r="B1241" s="192" t="n">
        <v>36785</v>
      </c>
      <c r="C1241" s="306" t="n">
        <f aca="false">VLOOKUP($B1241,data!$A$6:$M$15000,13)</f>
        <v>56322000</v>
      </c>
      <c r="D1241" s="9" t="n">
        <f aca="false">IF(B1241&lt;&gt;"",MONTH(B1241),0)</f>
        <v>9</v>
      </c>
      <c r="E1241" s="306" t="n">
        <f aca="false">AVERAGE(C1235:C1241)</f>
        <v>57170857.1428571</v>
      </c>
      <c r="F1241" s="306" t="n">
        <f aca="false">AVERAGE(C1212:C1241)</f>
        <v>56697033.3333333</v>
      </c>
    </row>
    <row r="1242" customFormat="false" ht="11.25" hidden="false" customHeight="false" outlineLevel="0" collapsed="false">
      <c r="A1242" s="199" t="n">
        <v>36786</v>
      </c>
      <c r="B1242" s="192" t="n">
        <v>36786</v>
      </c>
      <c r="C1242" s="306" t="n">
        <f aca="false">VLOOKUP($B1242,data!$A$6:$M$15000,13)</f>
        <v>56308000</v>
      </c>
      <c r="D1242" s="9" t="n">
        <f aca="false">IF(B1242&lt;&gt;"",MONTH(B1242),0)</f>
        <v>9</v>
      </c>
      <c r="E1242" s="306" t="n">
        <f aca="false">AVERAGE(C1236:C1242)</f>
        <v>56924857.1428571</v>
      </c>
      <c r="F1242" s="306" t="n">
        <f aca="false">AVERAGE(C1213:C1242)</f>
        <v>56566866.6666667</v>
      </c>
    </row>
    <row r="1243" customFormat="false" ht="11.25" hidden="false" customHeight="false" outlineLevel="0" collapsed="false">
      <c r="A1243" s="199" t="n">
        <v>36787</v>
      </c>
      <c r="B1243" s="192" t="n">
        <v>36787</v>
      </c>
      <c r="C1243" s="306" t="n">
        <f aca="false">VLOOKUP($B1243,data!$A$6:$M$15000,13)</f>
        <v>55905000</v>
      </c>
      <c r="D1243" s="9" t="n">
        <f aca="false">IF(B1243&lt;&gt;"",MONTH(B1243),0)</f>
        <v>9</v>
      </c>
      <c r="E1243" s="306" t="n">
        <f aca="false">AVERAGE(C1237:C1243)</f>
        <v>56651714.2857143</v>
      </c>
      <c r="F1243" s="306" t="n">
        <f aca="false">AVERAGE(C1214:C1243)</f>
        <v>56430300</v>
      </c>
    </row>
    <row r="1244" customFormat="false" ht="11.25" hidden="false" customHeight="false" outlineLevel="0" collapsed="false">
      <c r="A1244" s="199" t="n">
        <v>36788</v>
      </c>
      <c r="B1244" s="192" t="n">
        <v>36788</v>
      </c>
      <c r="C1244" s="306" t="n">
        <f aca="false">VLOOKUP($B1244,data!$A$6:$M$15000,13)</f>
        <v>55681000</v>
      </c>
      <c r="D1244" s="9" t="n">
        <f aca="false">IF(B1244&lt;&gt;"",MONTH(B1244),0)</f>
        <v>9</v>
      </c>
      <c r="E1244" s="306" t="n">
        <f aca="false">AVERAGE(C1238:C1244)</f>
        <v>56360714.2857143</v>
      </c>
      <c r="F1244" s="306" t="n">
        <f aca="false">AVERAGE(C1215:C1244)</f>
        <v>56295866.6666667</v>
      </c>
    </row>
    <row r="1245" customFormat="false" ht="11.25" hidden="false" customHeight="false" outlineLevel="0" collapsed="false">
      <c r="A1245" s="199" t="n">
        <v>36789</v>
      </c>
      <c r="B1245" s="192" t="n">
        <v>36789</v>
      </c>
      <c r="C1245" s="306" t="n">
        <f aca="false">VLOOKUP($B1245,data!$A$6:$M$15000,13)</f>
        <v>55520000</v>
      </c>
      <c r="D1245" s="9" t="n">
        <f aca="false">IF(B1245&lt;&gt;"",MONTH(B1245),0)</f>
        <v>9</v>
      </c>
      <c r="E1245" s="306" t="n">
        <f aca="false">AVERAGE(C1239:C1245)</f>
        <v>56108428.5714286</v>
      </c>
      <c r="F1245" s="306" t="n">
        <f aca="false">AVERAGE(C1216:C1245)</f>
        <v>56179100</v>
      </c>
    </row>
    <row r="1246" customFormat="false" ht="11.25" hidden="false" customHeight="false" outlineLevel="0" collapsed="false">
      <c r="A1246" s="199" t="n">
        <v>36790</v>
      </c>
      <c r="B1246" s="192" t="n">
        <v>36790</v>
      </c>
      <c r="C1246" s="306" t="n">
        <f aca="false">VLOOKUP($B1246,data!$A$6:$M$15000,13)</f>
        <v>55671000</v>
      </c>
      <c r="D1246" s="9" t="n">
        <f aca="false">IF(B1246&lt;&gt;"",MONTH(B1246),0)</f>
        <v>9</v>
      </c>
      <c r="E1246" s="306" t="n">
        <f aca="false">AVERAGE(C1240:C1246)</f>
        <v>55962714.2857143</v>
      </c>
      <c r="F1246" s="306" t="n">
        <f aca="false">AVERAGE(C1217:C1246)</f>
        <v>56095466.6666667</v>
      </c>
    </row>
    <row r="1247" customFormat="false" ht="11.25" hidden="false" customHeight="false" outlineLevel="0" collapsed="false">
      <c r="A1247" s="199" t="n">
        <v>36791</v>
      </c>
      <c r="B1247" s="192" t="n">
        <v>36791</v>
      </c>
      <c r="C1247" s="306" t="n">
        <f aca="false">VLOOKUP($B1247,data!$A$6:$M$15000,13)</f>
        <v>56122000</v>
      </c>
      <c r="D1247" s="9" t="n">
        <f aca="false">IF(B1247&lt;&gt;"",MONTH(B1247),0)</f>
        <v>9</v>
      </c>
      <c r="E1247" s="306" t="n">
        <f aca="false">AVERAGE(C1241:C1247)</f>
        <v>55932714.2857143</v>
      </c>
      <c r="F1247" s="306" t="n">
        <f aca="false">AVERAGE(C1218:C1247)</f>
        <v>56052600</v>
      </c>
    </row>
    <row r="1248" customFormat="false" ht="11.25" hidden="false" customHeight="false" outlineLevel="0" collapsed="false">
      <c r="A1248" s="199" t="n">
        <v>36792</v>
      </c>
      <c r="B1248" s="192" t="n">
        <v>36792</v>
      </c>
      <c r="C1248" s="306" t="n">
        <f aca="false">VLOOKUP($B1248,data!$A$6:$M$15000,13)</f>
        <v>56658000</v>
      </c>
      <c r="D1248" s="9" t="n">
        <f aca="false">IF(B1248&lt;&gt;"",MONTH(B1248),0)</f>
        <v>9</v>
      </c>
      <c r="E1248" s="306" t="n">
        <f aca="false">AVERAGE(C1242:C1248)</f>
        <v>55980714.2857143</v>
      </c>
      <c r="F1248" s="306" t="n">
        <f aca="false">AVERAGE(C1219:C1248)</f>
        <v>56054266.6666667</v>
      </c>
    </row>
    <row r="1249" customFormat="false" ht="11.25" hidden="false" customHeight="false" outlineLevel="0" collapsed="false">
      <c r="A1249" s="199" t="n">
        <v>36793</v>
      </c>
      <c r="B1249" s="192" t="n">
        <v>36793</v>
      </c>
      <c r="C1249" s="306" t="n">
        <f aca="false">VLOOKUP($B1249,data!$A$6:$M$15000,13)</f>
        <v>57141000</v>
      </c>
      <c r="D1249" s="9" t="n">
        <f aca="false">IF(B1249&lt;&gt;"",MONTH(B1249),0)</f>
        <v>9</v>
      </c>
      <c r="E1249" s="306" t="n">
        <f aca="false">AVERAGE(C1243:C1249)</f>
        <v>56099714.2857143</v>
      </c>
      <c r="F1249" s="306" t="n">
        <f aca="false">AVERAGE(C1220:C1249)</f>
        <v>56098366.6666667</v>
      </c>
    </row>
    <row r="1250" customFormat="false" ht="11.25" hidden="false" customHeight="false" outlineLevel="0" collapsed="false">
      <c r="A1250" s="199" t="n">
        <v>36794</v>
      </c>
      <c r="B1250" s="192" t="n">
        <v>36794</v>
      </c>
      <c r="C1250" s="306" t="n">
        <f aca="false">VLOOKUP($B1250,data!$A$6:$M$15000,13)</f>
        <v>56983000</v>
      </c>
      <c r="D1250" s="9" t="n">
        <f aca="false">IF(B1250&lt;&gt;"",MONTH(B1250),0)</f>
        <v>9</v>
      </c>
      <c r="E1250" s="306" t="n">
        <f aca="false">AVERAGE(C1244:C1250)</f>
        <v>56253714.2857143</v>
      </c>
      <c r="F1250" s="306" t="n">
        <f aca="false">AVERAGE(C1221:C1250)</f>
        <v>56164033.3333333</v>
      </c>
    </row>
    <row r="1251" customFormat="false" ht="11.25" hidden="false" customHeight="false" outlineLevel="0" collapsed="false">
      <c r="A1251" s="199" t="n">
        <v>36795</v>
      </c>
      <c r="B1251" s="192" t="n">
        <v>36795</v>
      </c>
      <c r="C1251" s="306" t="n">
        <f aca="false">VLOOKUP($B1251,data!$A$6:$M$15000,13)</f>
        <v>57090000</v>
      </c>
      <c r="D1251" s="9" t="n">
        <f aca="false">IF(B1251&lt;&gt;"",MONTH(B1251),0)</f>
        <v>9</v>
      </c>
      <c r="E1251" s="306" t="n">
        <f aca="false">AVERAGE(C1245:C1251)</f>
        <v>56455000</v>
      </c>
      <c r="F1251" s="306" t="n">
        <f aca="false">AVERAGE(C1222:C1251)</f>
        <v>56243033.3333333</v>
      </c>
    </row>
    <row r="1252" customFormat="false" ht="11.25" hidden="false" customHeight="false" outlineLevel="0" collapsed="false">
      <c r="A1252" s="199" t="n">
        <v>36796</v>
      </c>
      <c r="B1252" s="192" t="n">
        <v>36796</v>
      </c>
      <c r="C1252" s="306" t="n">
        <f aca="false">VLOOKUP($B1252,data!$A$6:$M$15000,13)</f>
        <v>57116000</v>
      </c>
      <c r="D1252" s="9" t="n">
        <f aca="false">IF(B1252&lt;&gt;"",MONTH(B1252),0)</f>
        <v>9</v>
      </c>
      <c r="E1252" s="306" t="n">
        <f aca="false">AVERAGE(C1246:C1252)</f>
        <v>56683000</v>
      </c>
      <c r="F1252" s="306" t="n">
        <f aca="false">AVERAGE(C1223:C1252)</f>
        <v>56341366.6666667</v>
      </c>
    </row>
    <row r="1253" customFormat="false" ht="11.25" hidden="false" customHeight="false" outlineLevel="0" collapsed="false">
      <c r="A1253" s="199" t="n">
        <v>36797</v>
      </c>
      <c r="B1253" s="192" t="n">
        <v>36797</v>
      </c>
      <c r="C1253" s="306" t="n">
        <f aca="false">VLOOKUP($B1253,data!$A$6:$M$15000,13)</f>
        <v>57067000</v>
      </c>
      <c r="D1253" s="9" t="n">
        <f aca="false">IF(B1253&lt;&gt;"",MONTH(B1253),0)</f>
        <v>9</v>
      </c>
      <c r="E1253" s="306" t="n">
        <f aca="false">AVERAGE(C1247:C1253)</f>
        <v>56882428.5714286</v>
      </c>
      <c r="F1253" s="306" t="n">
        <f aca="false">AVERAGE(C1224:C1253)</f>
        <v>56448766.6666667</v>
      </c>
    </row>
    <row r="1254" customFormat="false" ht="11.25" hidden="false" customHeight="false" outlineLevel="0" collapsed="false">
      <c r="A1254" s="199" t="n">
        <v>36798</v>
      </c>
      <c r="B1254" s="192" t="n">
        <v>36798</v>
      </c>
      <c r="C1254" s="306" t="n">
        <f aca="false">VLOOKUP($B1254,data!$A$6:$M$15000,13)</f>
        <v>57035000</v>
      </c>
      <c r="D1254" s="9" t="n">
        <f aca="false">IF(B1254&lt;&gt;"",MONTH(B1254),0)</f>
        <v>9</v>
      </c>
      <c r="E1254" s="306" t="n">
        <f aca="false">AVERAGE(C1248:C1254)</f>
        <v>57012857.1428571</v>
      </c>
      <c r="F1254" s="306" t="n">
        <f aca="false">AVERAGE(C1225:C1254)</f>
        <v>56559333.3333333</v>
      </c>
    </row>
    <row r="1255" customFormat="false" ht="11.25" hidden="false" customHeight="false" outlineLevel="0" collapsed="false">
      <c r="A1255" s="199" t="n">
        <v>36799</v>
      </c>
      <c r="B1255" s="192" t="n">
        <v>36799</v>
      </c>
      <c r="C1255" s="306" t="n">
        <f aca="false">VLOOKUP($B1255,data!$A$6:$M$15000,13)</f>
        <v>57385000</v>
      </c>
      <c r="D1255" s="9" t="n">
        <f aca="false">IF(B1255&lt;&gt;"",MONTH(B1255),0)</f>
        <v>9</v>
      </c>
      <c r="E1255" s="306" t="n">
        <f aca="false">AVERAGE(C1249:C1255)</f>
        <v>57116714.2857143</v>
      </c>
      <c r="F1255" s="306" t="n">
        <f aca="false">AVERAGE(C1226:C1255)</f>
        <v>56677800</v>
      </c>
    </row>
    <row r="1256" customFormat="false" ht="11.25" hidden="false" customHeight="false" outlineLevel="0" collapsed="false">
      <c r="A1256" s="199" t="n">
        <v>36800</v>
      </c>
      <c r="B1256" s="192" t="n">
        <v>36800</v>
      </c>
      <c r="C1256" s="306" t="n">
        <f aca="false">VLOOKUP($B1256,data!$A$6:$M$15000,13)</f>
        <v>57443000</v>
      </c>
      <c r="D1256" s="9" t="n">
        <f aca="false">IF(B1256&lt;&gt;"",MONTH(B1256),0)</f>
        <v>10</v>
      </c>
      <c r="E1256" s="306" t="n">
        <f aca="false">AVERAGE(C1250:C1256)</f>
        <v>57159857.1428571</v>
      </c>
      <c r="F1256" s="306" t="n">
        <f aca="false">AVERAGE(C1227:C1256)</f>
        <v>56777833.3333333</v>
      </c>
    </row>
    <row r="1257" customFormat="false" ht="11.25" hidden="false" customHeight="false" outlineLevel="0" collapsed="false">
      <c r="A1257" s="199" t="n">
        <v>36801</v>
      </c>
      <c r="B1257" s="192" t="n">
        <v>36801</v>
      </c>
      <c r="C1257" s="306" t="n">
        <f aca="false">VLOOKUP($B1257,data!$A$6:$M$15000,13)</f>
        <v>57649000</v>
      </c>
      <c r="D1257" s="9" t="n">
        <f aca="false">IF(B1257&lt;&gt;"",MONTH(B1257),0)</f>
        <v>10</v>
      </c>
      <c r="E1257" s="306" t="n">
        <f aca="false">AVERAGE(C1251:C1257)</f>
        <v>57255000</v>
      </c>
      <c r="F1257" s="306" t="n">
        <f aca="false">AVERAGE(C1228:C1257)</f>
        <v>56858233.3333333</v>
      </c>
    </row>
    <row r="1258" customFormat="false" ht="11.25" hidden="false" customHeight="false" outlineLevel="0" collapsed="false">
      <c r="A1258" s="199" t="n">
        <v>36802</v>
      </c>
      <c r="B1258" s="192" t="n">
        <v>36802</v>
      </c>
      <c r="C1258" s="306" t="n">
        <f aca="false">VLOOKUP($B1258,data!$A$6:$M$15000,13)</f>
        <v>57399000</v>
      </c>
      <c r="D1258" s="9" t="n">
        <f aca="false">IF(B1258&lt;&gt;"",MONTH(B1258),0)</f>
        <v>10</v>
      </c>
      <c r="E1258" s="306" t="n">
        <f aca="false">AVERAGE(C1252:C1258)</f>
        <v>57299142.8571429</v>
      </c>
      <c r="F1258" s="306" t="n">
        <f aca="false">AVERAGE(C1229:C1258)</f>
        <v>56902466.6666667</v>
      </c>
    </row>
    <row r="1259" customFormat="false" ht="11.25" hidden="false" customHeight="false" outlineLevel="0" collapsed="false">
      <c r="A1259" s="199" t="n">
        <v>36803</v>
      </c>
      <c r="B1259" s="192" t="n">
        <v>36803</v>
      </c>
      <c r="C1259" s="306" t="n">
        <f aca="false">VLOOKUP($B1259,data!$A$6:$M$15000,13)</f>
        <v>57215000</v>
      </c>
      <c r="D1259" s="9" t="n">
        <f aca="false">IF(B1259&lt;&gt;"",MONTH(B1259),0)</f>
        <v>10</v>
      </c>
      <c r="E1259" s="306" t="n">
        <f aca="false">AVERAGE(C1253:C1259)</f>
        <v>57313285.7142857</v>
      </c>
      <c r="F1259" s="306" t="n">
        <f aca="false">AVERAGE(C1230:C1259)</f>
        <v>56913333.3333333</v>
      </c>
    </row>
    <row r="1260" customFormat="false" ht="11.25" hidden="false" customHeight="false" outlineLevel="0" collapsed="false">
      <c r="A1260" s="199" t="n">
        <v>36804</v>
      </c>
      <c r="B1260" s="192" t="n">
        <v>36804</v>
      </c>
      <c r="C1260" s="306" t="n">
        <f aca="false">VLOOKUP($B1260,data!$A$6:$M$15000,13)</f>
        <v>57259000</v>
      </c>
      <c r="D1260" s="9" t="n">
        <f aca="false">IF(B1260&lt;&gt;"",MONTH(B1260),0)</f>
        <v>10</v>
      </c>
      <c r="E1260" s="306" t="n">
        <f aca="false">AVERAGE(C1254:C1260)</f>
        <v>57340714.2857143</v>
      </c>
      <c r="F1260" s="306" t="n">
        <f aca="false">AVERAGE(C1231:C1260)</f>
        <v>56919633.3333333</v>
      </c>
    </row>
    <row r="1261" customFormat="false" ht="11.25" hidden="false" customHeight="false" outlineLevel="0" collapsed="false">
      <c r="A1261" s="199" t="n">
        <v>36805</v>
      </c>
      <c r="B1261" s="192" t="n">
        <v>36805</v>
      </c>
      <c r="C1261" s="306" t="n">
        <f aca="false">VLOOKUP($B1261,data!$A$6:$M$15000,13)</f>
        <v>57478000</v>
      </c>
      <c r="D1261" s="9" t="n">
        <f aca="false">IF(B1261&lt;&gt;"",MONTH(B1261),0)</f>
        <v>10</v>
      </c>
      <c r="E1261" s="306" t="n">
        <f aca="false">AVERAGE(C1255:C1261)</f>
        <v>57404000</v>
      </c>
      <c r="F1261" s="306" t="n">
        <f aca="false">AVERAGE(C1232:C1261)</f>
        <v>56929666.6666667</v>
      </c>
    </row>
    <row r="1262" customFormat="false" ht="11.25" hidden="false" customHeight="false" outlineLevel="0" collapsed="false">
      <c r="A1262" s="199" t="n">
        <v>36806</v>
      </c>
      <c r="B1262" s="192" t="n">
        <v>36806</v>
      </c>
      <c r="C1262" s="306" t="n">
        <f aca="false">VLOOKUP($B1262,data!$A$6:$M$15000,13)</f>
        <v>58072000</v>
      </c>
      <c r="D1262" s="9" t="n">
        <f aca="false">IF(B1262&lt;&gt;"",MONTH(B1262),0)</f>
        <v>10</v>
      </c>
      <c r="E1262" s="306" t="n">
        <f aca="false">AVERAGE(C1256:C1262)</f>
        <v>57502142.8571429</v>
      </c>
      <c r="F1262" s="306" t="n">
        <f aca="false">AVERAGE(C1233:C1262)</f>
        <v>56962666.6666667</v>
      </c>
    </row>
    <row r="1263" customFormat="false" ht="11.25" hidden="false" customHeight="false" outlineLevel="0" collapsed="false">
      <c r="A1263" s="199" t="n">
        <v>36807</v>
      </c>
      <c r="B1263" s="192" t="n">
        <v>36807</v>
      </c>
      <c r="C1263" s="306" t="n">
        <f aca="false">VLOOKUP($B1263,data!$A$6:$M$15000,13)</f>
        <v>58508000</v>
      </c>
      <c r="D1263" s="9" t="n">
        <f aca="false">IF(B1263&lt;&gt;"",MONTH(B1263),0)</f>
        <v>10</v>
      </c>
      <c r="E1263" s="306" t="n">
        <f aca="false">AVERAGE(C1257:C1263)</f>
        <v>57654285.7142857</v>
      </c>
      <c r="F1263" s="306" t="n">
        <f aca="false">AVERAGE(C1234:C1263)</f>
        <v>57011166.6666667</v>
      </c>
    </row>
    <row r="1264" customFormat="false" ht="11.25" hidden="false" customHeight="false" outlineLevel="0" collapsed="false">
      <c r="A1264" s="199" t="n">
        <v>36808</v>
      </c>
      <c r="B1264" s="192" t="n">
        <v>36808</v>
      </c>
      <c r="C1264" s="306" t="n">
        <f aca="false">VLOOKUP($B1264,data!$A$6:$M$15000,13)</f>
        <v>58770000</v>
      </c>
      <c r="D1264" s="9" t="n">
        <f aca="false">IF(B1264&lt;&gt;"",MONTH(B1264),0)</f>
        <v>10</v>
      </c>
      <c r="E1264" s="306" t="n">
        <f aca="false">AVERAGE(C1258:C1264)</f>
        <v>57814428.5714286</v>
      </c>
      <c r="F1264" s="306" t="n">
        <f aca="false">AVERAGE(C1235:C1264)</f>
        <v>57055700</v>
      </c>
    </row>
    <row r="1265" customFormat="false" ht="11.25" hidden="false" customHeight="false" outlineLevel="0" collapsed="false">
      <c r="A1265" s="199" t="n">
        <v>36809</v>
      </c>
      <c r="B1265" s="192" t="n">
        <v>36809</v>
      </c>
      <c r="C1265" s="306" t="n">
        <f aca="false">VLOOKUP($B1265,data!$A$6:$M$15000,13)</f>
        <v>58916000</v>
      </c>
      <c r="D1265" s="9" t="n">
        <f aca="false">IF(B1265&lt;&gt;"",MONTH(B1265),0)</f>
        <v>10</v>
      </c>
      <c r="E1265" s="306" t="n">
        <f aca="false">AVERAGE(C1259:C1265)</f>
        <v>58031142.8571429</v>
      </c>
      <c r="F1265" s="306" t="n">
        <f aca="false">AVERAGE(C1236:C1265)</f>
        <v>57085233.3333333</v>
      </c>
    </row>
    <row r="1266" customFormat="false" ht="11.25" hidden="false" customHeight="false" outlineLevel="0" collapsed="false">
      <c r="A1266" s="199" t="n">
        <v>36810</v>
      </c>
      <c r="B1266" s="192" t="n">
        <v>36810</v>
      </c>
      <c r="C1266" s="306" t="n">
        <f aca="false">VLOOKUP($B1266,data!$A$6:$M$15000,13)</f>
        <v>58984000</v>
      </c>
      <c r="D1266" s="9" t="n">
        <f aca="false">IF(B1266&lt;&gt;"",MONTH(B1266),0)</f>
        <v>10</v>
      </c>
      <c r="E1266" s="306" t="n">
        <f aca="false">AVERAGE(C1260:C1266)</f>
        <v>58283857.1428571</v>
      </c>
      <c r="F1266" s="306" t="n">
        <f aca="false">AVERAGE(C1237:C1266)</f>
        <v>57124133.3333333</v>
      </c>
    </row>
    <row r="1267" customFormat="false" ht="11.25" hidden="false" customHeight="false" outlineLevel="0" collapsed="false">
      <c r="A1267" s="199" t="n">
        <v>36811</v>
      </c>
      <c r="B1267" s="192" t="n">
        <v>36811</v>
      </c>
      <c r="C1267" s="306" t="n">
        <f aca="false">VLOOKUP($B1267,data!$A$6:$M$15000,13)</f>
        <v>59040000</v>
      </c>
      <c r="D1267" s="9" t="n">
        <f aca="false">IF(B1267&lt;&gt;"",MONTH(B1267),0)</f>
        <v>10</v>
      </c>
      <c r="E1267" s="306" t="n">
        <f aca="false">AVERAGE(C1261:C1267)</f>
        <v>58538285.7142857</v>
      </c>
      <c r="F1267" s="306" t="n">
        <f aca="false">AVERAGE(C1238:C1267)</f>
        <v>57168200</v>
      </c>
    </row>
    <row r="1268" customFormat="false" ht="11.25" hidden="false" customHeight="false" outlineLevel="0" collapsed="false">
      <c r="A1268" s="199" t="n">
        <v>36812</v>
      </c>
      <c r="B1268" s="192" t="n">
        <v>36812</v>
      </c>
      <c r="C1268" s="306" t="n">
        <f aca="false">VLOOKUP($B1268,data!$A$6:$M$15000,13)</f>
        <v>59322000</v>
      </c>
      <c r="D1268" s="9" t="n">
        <f aca="false">IF(B1268&lt;&gt;"",MONTH(B1268),0)</f>
        <v>10</v>
      </c>
      <c r="E1268" s="306" t="n">
        <f aca="false">AVERAGE(C1262:C1268)</f>
        <v>58801714.2857143</v>
      </c>
      <c r="F1268" s="306" t="n">
        <f aca="false">AVERAGE(C1239:C1268)</f>
        <v>57236066.6666667</v>
      </c>
    </row>
    <row r="1269" customFormat="false" ht="11.25" hidden="false" customHeight="false" outlineLevel="0" collapsed="false">
      <c r="A1269" s="199" t="n">
        <v>36813</v>
      </c>
      <c r="B1269" s="192" t="n">
        <v>36813</v>
      </c>
      <c r="C1269" s="306" t="n">
        <f aca="false">VLOOKUP($B1269,data!$A$6:$M$15000,13)</f>
        <v>59635000</v>
      </c>
      <c r="D1269" s="9" t="n">
        <f aca="false">IF(B1269&lt;&gt;"",MONTH(B1269),0)</f>
        <v>10</v>
      </c>
      <c r="E1269" s="306" t="n">
        <f aca="false">AVERAGE(C1263:C1269)</f>
        <v>59025000</v>
      </c>
      <c r="F1269" s="306" t="n">
        <f aca="false">AVERAGE(C1240:C1269)</f>
        <v>57334200</v>
      </c>
    </row>
    <row r="1270" customFormat="false" ht="11.25" hidden="false" customHeight="false" outlineLevel="0" collapsed="false">
      <c r="A1270" s="199" t="n">
        <v>36814</v>
      </c>
      <c r="B1270" s="192" t="n">
        <v>36814</v>
      </c>
      <c r="C1270" s="306" t="n">
        <f aca="false">VLOOKUP($B1270,data!$A$6:$M$15000,13)</f>
        <v>60209000</v>
      </c>
      <c r="D1270" s="9" t="n">
        <f aca="false">IF(B1270&lt;&gt;"",MONTH(B1270),0)</f>
        <v>10</v>
      </c>
      <c r="E1270" s="306" t="n">
        <f aca="false">AVERAGE(C1264:C1270)</f>
        <v>59268000</v>
      </c>
      <c r="F1270" s="306" t="n">
        <f aca="false">AVERAGE(C1241:C1270)</f>
        <v>57463433.3333333</v>
      </c>
    </row>
    <row r="1271" customFormat="false" ht="11.25" hidden="false" customHeight="false" outlineLevel="0" collapsed="false">
      <c r="A1271" s="199" t="n">
        <v>36815</v>
      </c>
      <c r="B1271" s="192" t="n">
        <v>36815</v>
      </c>
      <c r="C1271" s="306" t="n">
        <f aca="false">VLOOKUP($B1271,data!$A$6:$M$15000,13)</f>
        <v>60266000</v>
      </c>
      <c r="D1271" s="9" t="n">
        <f aca="false">IF(B1271&lt;&gt;"",MONTH(B1271),0)</f>
        <v>10</v>
      </c>
      <c r="E1271" s="306" t="n">
        <f aca="false">AVERAGE(C1265:C1271)</f>
        <v>59481714.2857143</v>
      </c>
      <c r="F1271" s="306" t="n">
        <f aca="false">AVERAGE(C1242:C1271)</f>
        <v>57594900</v>
      </c>
    </row>
    <row r="1272" customFormat="false" ht="11.25" hidden="false" customHeight="false" outlineLevel="0" collapsed="false">
      <c r="A1272" s="199" t="n">
        <v>36816</v>
      </c>
      <c r="B1272" s="192" t="n">
        <v>36816</v>
      </c>
      <c r="C1272" s="306" t="n">
        <f aca="false">VLOOKUP($B1272,data!$A$6:$M$15000,13)</f>
        <v>60453000</v>
      </c>
      <c r="D1272" s="9" t="n">
        <f aca="false">IF(B1272&lt;&gt;"",MONTH(B1272),0)</f>
        <v>10</v>
      </c>
      <c r="E1272" s="306" t="n">
        <f aca="false">AVERAGE(C1266:C1272)</f>
        <v>59701285.7142857</v>
      </c>
      <c r="F1272" s="306" t="n">
        <f aca="false">AVERAGE(C1243:C1272)</f>
        <v>57733066.6666667</v>
      </c>
    </row>
    <row r="1273" customFormat="false" ht="11.25" hidden="false" customHeight="false" outlineLevel="0" collapsed="false">
      <c r="A1273" s="199" t="n">
        <v>36817</v>
      </c>
      <c r="B1273" s="192" t="n">
        <v>36817</v>
      </c>
      <c r="C1273" s="306" t="n">
        <f aca="false">VLOOKUP($B1273,data!$A$6:$M$15000,13)</f>
        <v>60424000</v>
      </c>
      <c r="D1273" s="9" t="n">
        <f aca="false">IF(B1273&lt;&gt;"",MONTH(B1273),0)</f>
        <v>10</v>
      </c>
      <c r="E1273" s="306" t="n">
        <f aca="false">AVERAGE(C1267:C1273)</f>
        <v>59907000</v>
      </c>
      <c r="F1273" s="306" t="n">
        <f aca="false">AVERAGE(C1244:C1273)</f>
        <v>57883700</v>
      </c>
    </row>
    <row r="1274" customFormat="false" ht="11.25" hidden="false" customHeight="false" outlineLevel="0" collapsed="false">
      <c r="A1274" s="199" t="n">
        <v>36818</v>
      </c>
      <c r="B1274" s="192" t="n">
        <v>36818</v>
      </c>
      <c r="C1274" s="306" t="n">
        <f aca="false">VLOOKUP($B1274,data!$A$6:$M$15000,13)</f>
        <v>60461000</v>
      </c>
      <c r="D1274" s="9" t="n">
        <f aca="false">IF(B1274&lt;&gt;"",MONTH(B1274),0)</f>
        <v>10</v>
      </c>
      <c r="E1274" s="306" t="n">
        <f aca="false">AVERAGE(C1268:C1274)</f>
        <v>60110000</v>
      </c>
      <c r="F1274" s="306" t="n">
        <f aca="false">AVERAGE(C1245:C1274)</f>
        <v>58043033.3333333</v>
      </c>
    </row>
    <row r="1275" customFormat="false" ht="11.25" hidden="false" customHeight="false" outlineLevel="0" collapsed="false">
      <c r="A1275" s="199" t="n">
        <v>36819</v>
      </c>
      <c r="B1275" s="192" t="n">
        <v>36819</v>
      </c>
      <c r="C1275" s="306" t="n">
        <f aca="false">VLOOKUP($B1275,data!$A$6:$M$15000,13)</f>
        <v>60825000</v>
      </c>
      <c r="D1275" s="9" t="n">
        <f aca="false">IF(B1275&lt;&gt;"",MONTH(B1275),0)</f>
        <v>10</v>
      </c>
      <c r="E1275" s="306" t="n">
        <f aca="false">AVERAGE(C1269:C1275)</f>
        <v>60324714.2857143</v>
      </c>
      <c r="F1275" s="306" t="n">
        <f aca="false">AVERAGE(C1246:C1275)</f>
        <v>58219866.6666667</v>
      </c>
    </row>
    <row r="1276" customFormat="false" ht="11.25" hidden="false" customHeight="false" outlineLevel="0" collapsed="false">
      <c r="A1276" s="199" t="n">
        <v>36820</v>
      </c>
      <c r="B1276" s="192" t="n">
        <v>36820</v>
      </c>
      <c r="C1276" s="306" t="n">
        <f aca="false">VLOOKUP($B1276,data!$A$6:$M$15000,13)</f>
        <v>61570000</v>
      </c>
      <c r="D1276" s="9" t="n">
        <f aca="false">IF(B1276&lt;&gt;"",MONTH(B1276),0)</f>
        <v>10</v>
      </c>
      <c r="E1276" s="306" t="n">
        <f aca="false">AVERAGE(C1270:C1276)</f>
        <v>60601142.8571429</v>
      </c>
      <c r="F1276" s="306" t="n">
        <f aca="false">AVERAGE(C1247:C1276)</f>
        <v>58416500</v>
      </c>
    </row>
    <row r="1277" customFormat="false" ht="11.25" hidden="false" customHeight="false" outlineLevel="0" collapsed="false">
      <c r="A1277" s="199" t="n">
        <v>36821</v>
      </c>
      <c r="B1277" s="192" t="n">
        <v>36821</v>
      </c>
      <c r="C1277" s="306" t="n">
        <f aca="false">VLOOKUP($B1277,data!$A$6:$M$15000,13)</f>
        <v>62327000</v>
      </c>
      <c r="D1277" s="9" t="n">
        <f aca="false">IF(B1277&lt;&gt;"",MONTH(B1277),0)</f>
        <v>10</v>
      </c>
      <c r="E1277" s="306" t="n">
        <f aca="false">AVERAGE(C1271:C1277)</f>
        <v>60903714.2857143</v>
      </c>
      <c r="F1277" s="306" t="n">
        <f aca="false">AVERAGE(C1248:C1277)</f>
        <v>58623333.3333333</v>
      </c>
    </row>
    <row r="1278" customFormat="false" ht="11.25" hidden="false" customHeight="false" outlineLevel="0" collapsed="false">
      <c r="A1278" s="199" t="n">
        <v>36822</v>
      </c>
      <c r="B1278" s="192" t="n">
        <v>36822</v>
      </c>
      <c r="C1278" s="306" t="n">
        <f aca="false">VLOOKUP($B1278,data!$A$6:$M$15000,13)</f>
        <v>62767000</v>
      </c>
      <c r="D1278" s="9" t="n">
        <f aca="false">IF(B1278&lt;&gt;"",MONTH(B1278),0)</f>
        <v>10</v>
      </c>
      <c r="E1278" s="306" t="n">
        <f aca="false">AVERAGE(C1272:C1278)</f>
        <v>61261000</v>
      </c>
      <c r="F1278" s="306" t="n">
        <f aca="false">AVERAGE(C1249:C1278)</f>
        <v>58826966.6666667</v>
      </c>
    </row>
    <row r="1279" customFormat="false" ht="11.25" hidden="false" customHeight="false" outlineLevel="0" collapsed="false">
      <c r="A1279" s="199" t="n">
        <v>36823</v>
      </c>
      <c r="B1279" s="192" t="n">
        <v>36823</v>
      </c>
      <c r="C1279" s="306" t="n">
        <f aca="false">VLOOKUP($B1279,data!$A$6:$M$15000,13)</f>
        <v>63236000</v>
      </c>
      <c r="D1279" s="9" t="n">
        <f aca="false">IF(B1279&lt;&gt;"",MONTH(B1279),0)</f>
        <v>10</v>
      </c>
      <c r="E1279" s="306" t="n">
        <f aca="false">AVERAGE(C1273:C1279)</f>
        <v>61658571.4285714</v>
      </c>
      <c r="F1279" s="306" t="n">
        <f aca="false">AVERAGE(C1250:C1279)</f>
        <v>59030133.3333333</v>
      </c>
    </row>
    <row r="1280" customFormat="false" ht="11.25" hidden="false" customHeight="false" outlineLevel="0" collapsed="false">
      <c r="A1280" s="199" t="n">
        <v>36824</v>
      </c>
      <c r="B1280" s="192" t="n">
        <v>36824</v>
      </c>
      <c r="C1280" s="306" t="n">
        <f aca="false">VLOOKUP($B1280,data!$A$6:$M$15000,13)</f>
        <v>63423000</v>
      </c>
      <c r="D1280" s="9" t="n">
        <f aca="false">IF(B1280&lt;&gt;"",MONTH(B1280),0)</f>
        <v>10</v>
      </c>
      <c r="E1280" s="306" t="n">
        <f aca="false">AVERAGE(C1274:C1280)</f>
        <v>62087000</v>
      </c>
      <c r="F1280" s="306" t="n">
        <f aca="false">AVERAGE(C1251:C1280)</f>
        <v>59244800</v>
      </c>
    </row>
    <row r="1281" customFormat="false" ht="11.25" hidden="false" customHeight="false" outlineLevel="0" collapsed="false">
      <c r="A1281" s="199" t="n">
        <v>36825</v>
      </c>
      <c r="B1281" s="192" t="n">
        <v>36825</v>
      </c>
      <c r="C1281" s="306" t="n">
        <f aca="false">VLOOKUP($B1281,data!$A$6:$M$15000,13)</f>
        <v>63867000</v>
      </c>
      <c r="D1281" s="9" t="n">
        <f aca="false">IF(B1281&lt;&gt;"",MONTH(B1281),0)</f>
        <v>10</v>
      </c>
      <c r="E1281" s="306" t="n">
        <f aca="false">AVERAGE(C1275:C1281)</f>
        <v>62573571.4285714</v>
      </c>
      <c r="F1281" s="306" t="n">
        <f aca="false">AVERAGE(C1252:C1281)</f>
        <v>59470700</v>
      </c>
    </row>
    <row r="1282" customFormat="false" ht="11.25" hidden="false" customHeight="false" outlineLevel="0" collapsed="false">
      <c r="A1282" s="199" t="n">
        <v>36826</v>
      </c>
      <c r="B1282" s="192" t="n">
        <v>36826</v>
      </c>
      <c r="C1282" s="306" t="n">
        <f aca="false">VLOOKUP($B1282,data!$A$6:$M$15000,13)</f>
        <v>64251000</v>
      </c>
      <c r="D1282" s="9" t="n">
        <f aca="false">IF(B1282&lt;&gt;"",MONTH(B1282),0)</f>
        <v>10</v>
      </c>
      <c r="E1282" s="306" t="n">
        <f aca="false">AVERAGE(C1276:C1282)</f>
        <v>63063000</v>
      </c>
      <c r="F1282" s="306" t="n">
        <f aca="false">AVERAGE(C1253:C1282)</f>
        <v>59708533.3333333</v>
      </c>
    </row>
    <row r="1283" customFormat="false" ht="11.25" hidden="false" customHeight="false" outlineLevel="0" collapsed="false">
      <c r="A1283" s="199" t="n">
        <v>36827</v>
      </c>
      <c r="B1283" s="192" t="n">
        <v>36827</v>
      </c>
      <c r="C1283" s="306" t="n">
        <f aca="false">VLOOKUP($B1283,data!$A$6:$M$15000,13)</f>
        <v>64864000</v>
      </c>
      <c r="D1283" s="9" t="n">
        <f aca="false">IF(B1283&lt;&gt;"",MONTH(B1283),0)</f>
        <v>10</v>
      </c>
      <c r="E1283" s="306" t="n">
        <f aca="false">AVERAGE(C1277:C1283)</f>
        <v>63533571.4285714</v>
      </c>
      <c r="F1283" s="306" t="n">
        <f aca="false">AVERAGE(C1254:C1283)</f>
        <v>59968433.3333333</v>
      </c>
    </row>
    <row r="1284" customFormat="false" ht="11.25" hidden="false" customHeight="false" outlineLevel="0" collapsed="false">
      <c r="A1284" s="199" t="n">
        <v>36828</v>
      </c>
      <c r="B1284" s="192" t="n">
        <v>36828</v>
      </c>
      <c r="C1284" s="306" t="n">
        <f aca="false">VLOOKUP($B1284,data!$A$6:$M$15000,13)</f>
        <v>65601000</v>
      </c>
      <c r="D1284" s="9" t="n">
        <f aca="false">IF(B1284&lt;&gt;"",MONTH(B1284),0)</f>
        <v>10</v>
      </c>
      <c r="E1284" s="306" t="n">
        <f aca="false">AVERAGE(C1278:C1284)</f>
        <v>64001285.7142857</v>
      </c>
      <c r="F1284" s="306" t="n">
        <f aca="false">AVERAGE(C1255:C1284)</f>
        <v>60253966.6666667</v>
      </c>
    </row>
    <row r="1285" customFormat="false" ht="11.25" hidden="false" customHeight="false" outlineLevel="0" collapsed="false">
      <c r="A1285" s="199" t="n">
        <v>36829</v>
      </c>
      <c r="B1285" s="192" t="n">
        <v>36829</v>
      </c>
      <c r="C1285" s="306" t="n">
        <f aca="false">VLOOKUP($B1285,data!$A$6:$M$15000,13)</f>
        <v>65602000</v>
      </c>
      <c r="D1285" s="9" t="n">
        <f aca="false">IF(B1285&lt;&gt;"",MONTH(B1285),0)</f>
        <v>10</v>
      </c>
      <c r="E1285" s="306" t="n">
        <f aca="false">AVERAGE(C1279:C1285)</f>
        <v>64406285.7142857</v>
      </c>
      <c r="F1285" s="306" t="n">
        <f aca="false">AVERAGE(C1256:C1285)</f>
        <v>60527866.6666667</v>
      </c>
    </row>
    <row r="1286" customFormat="false" ht="11.25" hidden="false" customHeight="false" outlineLevel="0" collapsed="false">
      <c r="A1286" s="199" t="n">
        <v>36830</v>
      </c>
      <c r="B1286" s="192" t="n">
        <v>36830</v>
      </c>
      <c r="C1286" s="306" t="n">
        <f aca="false">VLOOKUP($B1286,data!$A$6:$M$15000,13)</f>
        <v>65292000</v>
      </c>
      <c r="D1286" s="9" t="n">
        <f aca="false">IF(B1286&lt;&gt;"",MONTH(B1286),0)</f>
        <v>10</v>
      </c>
      <c r="E1286" s="306" t="n">
        <f aca="false">AVERAGE(C1280:C1286)</f>
        <v>64700000</v>
      </c>
      <c r="F1286" s="306" t="n">
        <f aca="false">AVERAGE(C1257:C1286)</f>
        <v>60789500</v>
      </c>
    </row>
    <row r="1287" customFormat="false" ht="11.25" hidden="false" customHeight="false" outlineLevel="0" collapsed="false">
      <c r="A1287" s="199" t="n">
        <v>36831</v>
      </c>
      <c r="B1287" s="192" t="n">
        <v>36831</v>
      </c>
      <c r="C1287" s="306" t="n">
        <f aca="false">VLOOKUP($B1287,data!$A$6:$M$15000,13)</f>
        <v>64644000</v>
      </c>
      <c r="D1287" s="9" t="n">
        <f aca="false">IF(B1287&lt;&gt;"",MONTH(B1287),0)</f>
        <v>11</v>
      </c>
      <c r="E1287" s="306" t="n">
        <f aca="false">AVERAGE(C1281:C1287)</f>
        <v>64874428.5714286</v>
      </c>
      <c r="F1287" s="306" t="n">
        <f aca="false">AVERAGE(C1258:C1287)</f>
        <v>61022666.6666667</v>
      </c>
    </row>
    <row r="1288" customFormat="false" ht="11.25" hidden="false" customHeight="false" outlineLevel="0" collapsed="false">
      <c r="A1288" s="199" t="n">
        <v>36832</v>
      </c>
      <c r="B1288" s="192" t="n">
        <v>36832</v>
      </c>
      <c r="C1288" s="306" t="n">
        <f aca="false">VLOOKUP($B1288,data!$A$6:$M$15000,13)</f>
        <v>64420000</v>
      </c>
      <c r="D1288" s="9" t="n">
        <f aca="false">IF(B1288&lt;&gt;"",MONTH(B1288),0)</f>
        <v>11</v>
      </c>
      <c r="E1288" s="306" t="n">
        <f aca="false">AVERAGE(C1282:C1288)</f>
        <v>64953428.5714286</v>
      </c>
      <c r="F1288" s="306" t="n">
        <f aca="false">AVERAGE(C1259:C1288)</f>
        <v>61256700</v>
      </c>
    </row>
    <row r="1289" customFormat="false" ht="11.25" hidden="false" customHeight="false" outlineLevel="0" collapsed="false">
      <c r="A1289" s="199" t="n">
        <v>36833</v>
      </c>
      <c r="B1289" s="192" t="n">
        <v>36833</v>
      </c>
      <c r="C1289" s="306" t="n">
        <f aca="false">VLOOKUP($B1289,data!$A$6:$M$15000,13)</f>
        <v>64332000</v>
      </c>
      <c r="D1289" s="9" t="n">
        <f aca="false">IF(B1289&lt;&gt;"",MONTH(B1289),0)</f>
        <v>11</v>
      </c>
      <c r="E1289" s="306" t="n">
        <f aca="false">AVERAGE(C1283:C1289)</f>
        <v>64965000</v>
      </c>
      <c r="F1289" s="306" t="n">
        <f aca="false">AVERAGE(C1260:C1289)</f>
        <v>61493933.3333333</v>
      </c>
    </row>
    <row r="1290" customFormat="false" ht="11.25" hidden="false" customHeight="false" outlineLevel="0" collapsed="false">
      <c r="A1290" s="199" t="n">
        <v>36834</v>
      </c>
      <c r="B1290" s="192" t="n">
        <v>36834</v>
      </c>
      <c r="C1290" s="306" t="n">
        <f aca="false">VLOOKUP($B1290,data!$A$6:$M$15000,13)</f>
        <v>64694000</v>
      </c>
      <c r="D1290" s="9" t="n">
        <f aca="false">IF(B1290&lt;&gt;"",MONTH(B1290),0)</f>
        <v>11</v>
      </c>
      <c r="E1290" s="306" t="n">
        <f aca="false">AVERAGE(C1284:C1290)</f>
        <v>64940714.2857143</v>
      </c>
      <c r="F1290" s="306" t="n">
        <f aca="false">AVERAGE(C1261:C1290)</f>
        <v>61741766.6666667</v>
      </c>
    </row>
    <row r="1291" customFormat="false" ht="11.25" hidden="false" customHeight="false" outlineLevel="0" collapsed="false">
      <c r="A1291" s="199" t="n">
        <v>36835</v>
      </c>
      <c r="B1291" s="192" t="n">
        <v>36835</v>
      </c>
      <c r="C1291" s="306" t="n">
        <f aca="false">VLOOKUP($B1291,data!$A$6:$M$15000,13)</f>
        <v>64740000</v>
      </c>
      <c r="D1291" s="9" t="n">
        <f aca="false">IF(B1291&lt;&gt;"",MONTH(B1291),0)</f>
        <v>11</v>
      </c>
      <c r="E1291" s="306" t="n">
        <f aca="false">AVERAGE(C1285:C1291)</f>
        <v>64817714.2857143</v>
      </c>
      <c r="F1291" s="306" t="n">
        <f aca="false">AVERAGE(C1262:C1291)</f>
        <v>61983833.3333333</v>
      </c>
    </row>
    <row r="1292" customFormat="false" ht="11.25" hidden="false" customHeight="false" outlineLevel="0" collapsed="false">
      <c r="A1292" s="199" t="n">
        <v>36836</v>
      </c>
      <c r="B1292" s="192" t="n">
        <v>36836</v>
      </c>
      <c r="C1292" s="306" t="n">
        <f aca="false">VLOOKUP($B1292,data!$A$6:$M$15000,13)</f>
        <v>64369000</v>
      </c>
      <c r="D1292" s="9" t="n">
        <f aca="false">IF(B1292&lt;&gt;"",MONTH(B1292),0)</f>
        <v>11</v>
      </c>
      <c r="E1292" s="306" t="n">
        <f aca="false">AVERAGE(C1286:C1292)</f>
        <v>64641571.4285714</v>
      </c>
      <c r="F1292" s="306" t="n">
        <f aca="false">AVERAGE(C1263:C1292)</f>
        <v>62193733.3333333</v>
      </c>
    </row>
    <row r="1293" customFormat="false" ht="11.25" hidden="false" customHeight="false" outlineLevel="0" collapsed="false">
      <c r="A1293" s="199" t="n">
        <v>36837</v>
      </c>
      <c r="B1293" s="192" t="n">
        <v>36837</v>
      </c>
      <c r="C1293" s="306" t="n">
        <f aca="false">VLOOKUP($B1293,data!$A$6:$M$15000,13)</f>
        <v>63580000</v>
      </c>
      <c r="D1293" s="9" t="n">
        <f aca="false">IF(B1293&lt;&gt;"",MONTH(B1293),0)</f>
        <v>11</v>
      </c>
      <c r="E1293" s="306" t="n">
        <f aca="false">AVERAGE(C1287:C1293)</f>
        <v>64397000</v>
      </c>
      <c r="F1293" s="306" t="n">
        <f aca="false">AVERAGE(C1264:C1293)</f>
        <v>62362800</v>
      </c>
    </row>
    <row r="1294" customFormat="false" ht="11.25" hidden="false" customHeight="false" outlineLevel="0" collapsed="false">
      <c r="A1294" s="199" t="n">
        <v>36838</v>
      </c>
      <c r="B1294" s="192" t="n">
        <v>36838</v>
      </c>
      <c r="C1294" s="306" t="n">
        <f aca="false">VLOOKUP($B1294,data!$A$6:$M$15000,13)</f>
        <v>62572000</v>
      </c>
      <c r="D1294" s="9" t="n">
        <f aca="false">IF(B1294&lt;&gt;"",MONTH(B1294),0)</f>
        <v>11</v>
      </c>
      <c r="E1294" s="306" t="n">
        <f aca="false">AVERAGE(C1288:C1294)</f>
        <v>64101000</v>
      </c>
      <c r="F1294" s="306" t="n">
        <f aca="false">AVERAGE(C1265:C1294)</f>
        <v>62489533.3333333</v>
      </c>
    </row>
    <row r="1295" customFormat="false" ht="11.25" hidden="false" customHeight="false" outlineLevel="0" collapsed="false">
      <c r="A1295" s="199" t="n">
        <v>36839</v>
      </c>
      <c r="B1295" s="192" t="n">
        <v>36839</v>
      </c>
      <c r="C1295" s="306" t="n">
        <f aca="false">VLOOKUP($B1295,data!$A$6:$M$15000,13)</f>
        <v>61621000</v>
      </c>
      <c r="D1295" s="9" t="n">
        <f aca="false">IF(B1295&lt;&gt;"",MONTH(B1295),0)</f>
        <v>11</v>
      </c>
      <c r="E1295" s="306" t="n">
        <f aca="false">AVERAGE(C1289:C1295)</f>
        <v>63701142.8571429</v>
      </c>
      <c r="F1295" s="306" t="n">
        <f aca="false">AVERAGE(C1266:C1295)</f>
        <v>62579700</v>
      </c>
    </row>
    <row r="1296" customFormat="false" ht="11.25" hidden="false" customHeight="false" outlineLevel="0" collapsed="false">
      <c r="A1296" s="199" t="n">
        <v>36840</v>
      </c>
      <c r="B1296" s="192" t="n">
        <v>36840</v>
      </c>
      <c r="C1296" s="306" t="n">
        <f aca="false">VLOOKUP($B1296,data!$A$6:$M$15000,13)</f>
        <v>60401000</v>
      </c>
      <c r="D1296" s="9" t="n">
        <f aca="false">IF(B1296&lt;&gt;"",MONTH(B1296),0)</f>
        <v>11</v>
      </c>
      <c r="E1296" s="306" t="n">
        <f aca="false">AVERAGE(C1290:C1296)</f>
        <v>63139571.4285714</v>
      </c>
      <c r="F1296" s="306" t="n">
        <f aca="false">AVERAGE(C1267:C1296)</f>
        <v>62626933.3333333</v>
      </c>
    </row>
    <row r="1297" customFormat="false" ht="11.25" hidden="false" customHeight="false" outlineLevel="0" collapsed="false">
      <c r="A1297" s="199" t="n">
        <v>36841</v>
      </c>
      <c r="B1297" s="192" t="n">
        <v>36841</v>
      </c>
      <c r="C1297" s="306" t="n">
        <f aca="false">VLOOKUP($B1297,data!$A$6:$M$15000,13)</f>
        <v>59784000</v>
      </c>
      <c r="D1297" s="9" t="n">
        <f aca="false">IF(B1297&lt;&gt;"",MONTH(B1297),0)</f>
        <v>11</v>
      </c>
      <c r="E1297" s="306" t="n">
        <f aca="false">AVERAGE(C1291:C1297)</f>
        <v>62438142.8571429</v>
      </c>
      <c r="F1297" s="306" t="n">
        <f aca="false">AVERAGE(C1268:C1297)</f>
        <v>62651733.3333333</v>
      </c>
    </row>
    <row r="1298" customFormat="false" ht="11.25" hidden="false" customHeight="false" outlineLevel="0" collapsed="false">
      <c r="A1298" s="199" t="n">
        <v>36842</v>
      </c>
      <c r="B1298" s="192" t="n">
        <v>36842</v>
      </c>
      <c r="C1298" s="306" t="n">
        <f aca="false">VLOOKUP($B1298,data!$A$6:$M$15000,13)</f>
        <v>58981000</v>
      </c>
      <c r="D1298" s="9" t="n">
        <f aca="false">IF(B1298&lt;&gt;"",MONTH(B1298),0)</f>
        <v>11</v>
      </c>
      <c r="E1298" s="306" t="n">
        <f aca="false">AVERAGE(C1292:C1298)</f>
        <v>61615428.5714286</v>
      </c>
      <c r="F1298" s="306" t="n">
        <f aca="false">AVERAGE(C1269:C1298)</f>
        <v>62640366.6666667</v>
      </c>
    </row>
    <row r="1299" customFormat="false" ht="11.25" hidden="false" customHeight="false" outlineLevel="0" collapsed="false">
      <c r="A1299" s="199" t="n">
        <v>36843</v>
      </c>
      <c r="B1299" s="192" t="n">
        <v>36843</v>
      </c>
      <c r="C1299" s="306" t="n">
        <f aca="false">VLOOKUP($B1299,data!$A$6:$M$15000,13)</f>
        <v>57683000</v>
      </c>
      <c r="D1299" s="9" t="n">
        <f aca="false">IF(B1299&lt;&gt;"",MONTH(B1299),0)</f>
        <v>11</v>
      </c>
      <c r="E1299" s="306" t="n">
        <f aca="false">AVERAGE(C1293:C1299)</f>
        <v>60660285.7142857</v>
      </c>
      <c r="F1299" s="306" t="n">
        <f aca="false">AVERAGE(C1270:C1299)</f>
        <v>62575300</v>
      </c>
    </row>
    <row r="1300" customFormat="false" ht="11.25" hidden="false" customHeight="false" outlineLevel="0" collapsed="false">
      <c r="A1300" s="199" t="n">
        <v>36844</v>
      </c>
      <c r="B1300" s="192" t="n">
        <v>36844</v>
      </c>
      <c r="C1300" s="306" t="n">
        <f aca="false">VLOOKUP($B1300,data!$A$6:$M$15000,13)</f>
        <v>55819000</v>
      </c>
      <c r="D1300" s="9" t="n">
        <f aca="false">IF(B1300&lt;&gt;"",MONTH(B1300),0)</f>
        <v>11</v>
      </c>
      <c r="E1300" s="306" t="n">
        <f aca="false">AVERAGE(C1294:C1300)</f>
        <v>59551571.4285714</v>
      </c>
      <c r="F1300" s="306" t="n">
        <f aca="false">AVERAGE(C1271:C1300)</f>
        <v>62428966.6666667</v>
      </c>
    </row>
    <row r="1301" customFormat="false" ht="11.25" hidden="false" customHeight="false" outlineLevel="0" collapsed="false">
      <c r="A1301" s="199" t="n">
        <v>36845</v>
      </c>
      <c r="B1301" s="192" t="n">
        <v>36845</v>
      </c>
      <c r="C1301" s="306" t="n">
        <f aca="false">VLOOKUP($B1301,data!$A$6:$M$15000,13)</f>
        <v>54449000</v>
      </c>
      <c r="D1301" s="9" t="n">
        <f aca="false">IF(B1301&lt;&gt;"",MONTH(B1301),0)</f>
        <v>11</v>
      </c>
      <c r="E1301" s="306" t="n">
        <f aca="false">AVERAGE(C1295:C1301)</f>
        <v>58391142.8571429</v>
      </c>
      <c r="F1301" s="306" t="n">
        <f aca="false">AVERAGE(C1272:C1301)</f>
        <v>62235066.6666667</v>
      </c>
    </row>
    <row r="1302" customFormat="false" ht="11.25" hidden="false" customHeight="false" outlineLevel="0" collapsed="false">
      <c r="A1302" s="199" t="n">
        <v>36846</v>
      </c>
      <c r="B1302" s="192" t="n">
        <v>36846</v>
      </c>
      <c r="C1302" s="306" t="n">
        <f aca="false">VLOOKUP($B1302,data!$A$6:$M$15000,13)</f>
        <v>52681000</v>
      </c>
      <c r="D1302" s="9" t="n">
        <f aca="false">IF(B1302&lt;&gt;"",MONTH(B1302),0)</f>
        <v>11</v>
      </c>
      <c r="E1302" s="306" t="n">
        <f aca="false">AVERAGE(C1296:C1302)</f>
        <v>57114000</v>
      </c>
      <c r="F1302" s="306" t="n">
        <f aca="false">AVERAGE(C1273:C1302)</f>
        <v>61976000</v>
      </c>
    </row>
    <row r="1303" customFormat="false" ht="11.25" hidden="false" customHeight="false" outlineLevel="0" collapsed="false">
      <c r="A1303" s="199" t="n">
        <v>36847</v>
      </c>
      <c r="B1303" s="192" t="n">
        <v>36847</v>
      </c>
      <c r="C1303" s="306" t="n">
        <f aca="false">VLOOKUP($B1303,data!$A$6:$M$15000,13)</f>
        <v>51630000</v>
      </c>
      <c r="D1303" s="9" t="n">
        <f aca="false">IF(B1303&lt;&gt;"",MONTH(B1303),0)</f>
        <v>11</v>
      </c>
      <c r="E1303" s="306" t="n">
        <f aca="false">AVERAGE(C1297:C1303)</f>
        <v>55861000</v>
      </c>
      <c r="F1303" s="306" t="n">
        <f aca="false">AVERAGE(C1274:C1303)</f>
        <v>61682866.6666667</v>
      </c>
    </row>
    <row r="1304" customFormat="false" ht="11.25" hidden="false" customHeight="false" outlineLevel="0" collapsed="false">
      <c r="A1304" s="199" t="n">
        <v>36848</v>
      </c>
      <c r="B1304" s="192" t="n">
        <v>36848</v>
      </c>
      <c r="C1304" s="306" t="n">
        <f aca="false">VLOOKUP($B1304,data!$A$6:$M$15000,13)</f>
        <v>50500000</v>
      </c>
      <c r="D1304" s="9" t="n">
        <f aca="false">IF(B1304&lt;&gt;"",MONTH(B1304),0)</f>
        <v>11</v>
      </c>
      <c r="E1304" s="306" t="n">
        <f aca="false">AVERAGE(C1298:C1304)</f>
        <v>54534714.2857143</v>
      </c>
      <c r="F1304" s="306" t="n">
        <f aca="false">AVERAGE(C1275:C1304)</f>
        <v>61350833.3333333</v>
      </c>
    </row>
    <row r="1305" customFormat="false" ht="11.25" hidden="false" customHeight="false" outlineLevel="0" collapsed="false">
      <c r="A1305" s="199" t="n">
        <v>36849</v>
      </c>
      <c r="B1305" s="192" t="n">
        <v>36849</v>
      </c>
      <c r="C1305" s="306" t="n">
        <f aca="false">VLOOKUP($B1305,data!$A$6:$M$15000,13)</f>
        <v>49965000</v>
      </c>
      <c r="D1305" s="9" t="n">
        <f aca="false">IF(B1305&lt;&gt;"",MONTH(B1305),0)</f>
        <v>11</v>
      </c>
      <c r="E1305" s="306" t="n">
        <f aca="false">AVERAGE(C1299:C1305)</f>
        <v>53246714.2857143</v>
      </c>
      <c r="F1305" s="306" t="n">
        <f aca="false">AVERAGE(C1276:C1305)</f>
        <v>60988833.3333333</v>
      </c>
    </row>
    <row r="1306" customFormat="false" ht="11.25" hidden="false" customHeight="false" outlineLevel="0" collapsed="false">
      <c r="A1306" s="199" t="n">
        <v>36850</v>
      </c>
      <c r="B1306" s="192" t="n">
        <v>36850</v>
      </c>
      <c r="C1306" s="306" t="n">
        <f aca="false">VLOOKUP($B1306,data!$A$6:$M$15000,13)</f>
        <v>49387000</v>
      </c>
      <c r="D1306" s="9" t="n">
        <f aca="false">IF(B1306&lt;&gt;"",MONTH(B1306),0)</f>
        <v>11</v>
      </c>
      <c r="E1306" s="306" t="n">
        <f aca="false">AVERAGE(C1300:C1306)</f>
        <v>52061571.4285714</v>
      </c>
      <c r="F1306" s="306" t="n">
        <f aca="false">AVERAGE(C1277:C1306)</f>
        <v>60582733.3333333</v>
      </c>
    </row>
    <row r="1307" customFormat="false" ht="11.25" hidden="false" customHeight="false" outlineLevel="0" collapsed="false">
      <c r="A1307" s="199" t="n">
        <v>36851</v>
      </c>
      <c r="B1307" s="192" t="n">
        <v>36851</v>
      </c>
      <c r="C1307" s="306" t="n">
        <f aca="false">VLOOKUP($B1307,data!$A$6:$M$15000,13)</f>
        <v>49039000</v>
      </c>
      <c r="D1307" s="9" t="n">
        <f aca="false">IF(B1307&lt;&gt;"",MONTH(B1307),0)</f>
        <v>11</v>
      </c>
      <c r="E1307" s="306" t="n">
        <f aca="false">AVERAGE(C1301:C1307)</f>
        <v>51093000</v>
      </c>
      <c r="F1307" s="306" t="n">
        <f aca="false">AVERAGE(C1278:C1307)</f>
        <v>60139800</v>
      </c>
    </row>
    <row r="1308" customFormat="false" ht="11.25" hidden="false" customHeight="false" outlineLevel="0" collapsed="false">
      <c r="A1308" s="199" t="n">
        <v>36852</v>
      </c>
      <c r="B1308" s="192" t="n">
        <v>36852</v>
      </c>
      <c r="C1308" s="306" t="n">
        <f aca="false">VLOOKUP($B1308,data!$A$6:$M$15000,13)</f>
        <v>48749000</v>
      </c>
      <c r="D1308" s="9" t="n">
        <f aca="false">IF(B1308&lt;&gt;"",MONTH(B1308),0)</f>
        <v>11</v>
      </c>
      <c r="E1308" s="306" t="n">
        <f aca="false">AVERAGE(C1302:C1308)</f>
        <v>50278714.2857143</v>
      </c>
      <c r="F1308" s="306" t="n">
        <f aca="false">AVERAGE(C1279:C1308)</f>
        <v>59672533.3333333</v>
      </c>
    </row>
    <row r="1309" customFormat="false" ht="11.25" hidden="false" customHeight="false" outlineLevel="0" collapsed="false">
      <c r="A1309" s="199" t="n">
        <v>36853</v>
      </c>
      <c r="B1309" s="192" t="n">
        <v>36853</v>
      </c>
      <c r="C1309" s="306" t="n">
        <f aca="false">VLOOKUP($B1309,data!$A$6:$M$15000,13)</f>
        <v>49162000</v>
      </c>
      <c r="D1309" s="9" t="n">
        <f aca="false">IF(B1309&lt;&gt;"",MONTH(B1309),0)</f>
        <v>11</v>
      </c>
      <c r="E1309" s="306" t="n">
        <f aca="false">AVERAGE(C1303:C1309)</f>
        <v>49776000</v>
      </c>
      <c r="F1309" s="306" t="n">
        <f aca="false">AVERAGE(C1280:C1309)</f>
        <v>59203400</v>
      </c>
    </row>
    <row r="1310" customFormat="false" ht="11.25" hidden="false" customHeight="false" outlineLevel="0" collapsed="false">
      <c r="A1310" s="199" t="n">
        <v>36854</v>
      </c>
      <c r="B1310" s="192" t="n">
        <v>36854</v>
      </c>
      <c r="C1310" s="306" t="n">
        <f aca="false">VLOOKUP($B1310,data!$A$6:$M$15000,13)</f>
        <v>49656000</v>
      </c>
      <c r="D1310" s="9" t="n">
        <f aca="false">IF(B1310&lt;&gt;"",MONTH(B1310),0)</f>
        <v>11</v>
      </c>
      <c r="E1310" s="306" t="n">
        <f aca="false">AVERAGE(C1304:C1310)</f>
        <v>49494000</v>
      </c>
      <c r="F1310" s="306" t="n">
        <f aca="false">AVERAGE(C1281:C1310)</f>
        <v>58744500</v>
      </c>
    </row>
    <row r="1311" customFormat="false" ht="11.25" hidden="false" customHeight="false" outlineLevel="0" collapsed="false">
      <c r="A1311" s="199" t="n">
        <v>36855</v>
      </c>
      <c r="B1311" s="192" t="n">
        <v>36855</v>
      </c>
      <c r="C1311" s="306" t="n">
        <f aca="false">VLOOKUP($B1311,data!$A$6:$M$15000,13)</f>
        <v>50201000</v>
      </c>
      <c r="D1311" s="9" t="n">
        <f aca="false">IF(B1311&lt;&gt;"",MONTH(B1311),0)</f>
        <v>11</v>
      </c>
      <c r="E1311" s="306" t="n">
        <f aca="false">AVERAGE(C1305:C1311)</f>
        <v>49451285.7142857</v>
      </c>
      <c r="F1311" s="306" t="n">
        <f aca="false">AVERAGE(C1282:C1311)</f>
        <v>58288966.6666667</v>
      </c>
    </row>
    <row r="1312" customFormat="false" ht="11.25" hidden="false" customHeight="false" outlineLevel="0" collapsed="false">
      <c r="A1312" s="199" t="n">
        <v>36856</v>
      </c>
      <c r="B1312" s="192" t="n">
        <v>36856</v>
      </c>
      <c r="C1312" s="306" t="n">
        <f aca="false">VLOOKUP($B1312,data!$A$6:$M$15000,13)</f>
        <v>50754000</v>
      </c>
      <c r="D1312" s="9" t="n">
        <f aca="false">IF(B1312&lt;&gt;"",MONTH(B1312),0)</f>
        <v>11</v>
      </c>
      <c r="E1312" s="306" t="n">
        <f aca="false">AVERAGE(C1306:C1312)</f>
        <v>49564000</v>
      </c>
      <c r="F1312" s="306" t="n">
        <f aca="false">AVERAGE(C1283:C1312)</f>
        <v>57839066.6666667</v>
      </c>
    </row>
    <row r="1313" customFormat="false" ht="11.25" hidden="false" customHeight="false" outlineLevel="0" collapsed="false">
      <c r="A1313" s="199" t="n">
        <v>36857</v>
      </c>
      <c r="B1313" s="192" t="n">
        <v>36857</v>
      </c>
      <c r="C1313" s="306" t="n">
        <f aca="false">VLOOKUP($B1313,data!$A$6:$M$15000,13)</f>
        <v>50679000</v>
      </c>
      <c r="D1313" s="9" t="n">
        <f aca="false">IF(B1313&lt;&gt;"",MONTH(B1313),0)</f>
        <v>11</v>
      </c>
      <c r="E1313" s="306" t="n">
        <f aca="false">AVERAGE(C1307:C1313)</f>
        <v>49748571.4285714</v>
      </c>
      <c r="F1313" s="306" t="n">
        <f aca="false">AVERAGE(C1284:C1313)</f>
        <v>57366233.3333333</v>
      </c>
    </row>
    <row r="1314" customFormat="false" ht="11.25" hidden="false" customHeight="false" outlineLevel="0" collapsed="false">
      <c r="A1314" s="199" t="n">
        <v>36858</v>
      </c>
      <c r="B1314" s="192" t="n">
        <v>36858</v>
      </c>
      <c r="C1314" s="306" t="n">
        <f aca="false">VLOOKUP($B1314,data!$A$6:$M$15000,13)</f>
        <v>50664000</v>
      </c>
      <c r="D1314" s="9" t="n">
        <f aca="false">IF(B1314&lt;&gt;"",MONTH(B1314),0)</f>
        <v>11</v>
      </c>
      <c r="E1314" s="306" t="n">
        <f aca="false">AVERAGE(C1308:C1314)</f>
        <v>49980714.2857143</v>
      </c>
      <c r="F1314" s="306" t="n">
        <f aca="false">AVERAGE(C1285:C1314)</f>
        <v>56868333.3333333</v>
      </c>
    </row>
    <row r="1315" customFormat="false" ht="11.25" hidden="false" customHeight="false" outlineLevel="0" collapsed="false">
      <c r="A1315" s="199" t="n">
        <v>36859</v>
      </c>
      <c r="B1315" s="192" t="n">
        <v>36859</v>
      </c>
      <c r="C1315" s="306" t="n">
        <f aca="false">VLOOKUP($B1315,data!$A$6:$M$15000,13)</f>
        <v>50293000</v>
      </c>
      <c r="D1315" s="9" t="n">
        <f aca="false">IF(B1315&lt;&gt;"",MONTH(B1315),0)</f>
        <v>11</v>
      </c>
      <c r="E1315" s="306" t="n">
        <f aca="false">AVERAGE(C1309:C1315)</f>
        <v>50201285.7142857</v>
      </c>
      <c r="F1315" s="306" t="n">
        <f aca="false">AVERAGE(C1286:C1315)</f>
        <v>56358033.3333333</v>
      </c>
    </row>
    <row r="1316" customFormat="false" ht="11.25" hidden="false" customHeight="false" outlineLevel="0" collapsed="false">
      <c r="A1316" s="199" t="n">
        <v>36860</v>
      </c>
      <c r="B1316" s="192" t="n">
        <v>36860</v>
      </c>
      <c r="C1316" s="306" t="n">
        <f aca="false">VLOOKUP($B1316,data!$A$6:$M$15000,13)</f>
        <v>50042000</v>
      </c>
      <c r="D1316" s="9" t="n">
        <f aca="false">IF(B1316&lt;&gt;"",MONTH(B1316),0)</f>
        <v>11</v>
      </c>
      <c r="E1316" s="306" t="n">
        <f aca="false">AVERAGE(C1310:C1316)</f>
        <v>50327000</v>
      </c>
      <c r="F1316" s="306" t="n">
        <f aca="false">AVERAGE(C1287:C1316)</f>
        <v>55849700</v>
      </c>
    </row>
    <row r="1317" customFormat="false" ht="11.25" hidden="false" customHeight="false" outlineLevel="0" collapsed="false">
      <c r="A1317" s="199" t="n">
        <v>36861</v>
      </c>
      <c r="B1317" s="192" t="n">
        <v>36861</v>
      </c>
      <c r="C1317" s="306" t="n">
        <f aca="false">VLOOKUP($B1317,data!$A$6:$M$15000,13)</f>
        <v>50119000</v>
      </c>
      <c r="D1317" s="9" t="n">
        <f aca="false">IF(B1317&lt;&gt;"",MONTH(B1317),0)</f>
        <v>12</v>
      </c>
      <c r="E1317" s="306" t="n">
        <f aca="false">AVERAGE(C1311:C1317)</f>
        <v>50393142.8571429</v>
      </c>
      <c r="F1317" s="306" t="n">
        <f aca="false">AVERAGE(C1288:C1317)</f>
        <v>55365533.3333333</v>
      </c>
    </row>
    <row r="1318" customFormat="false" ht="11.25" hidden="false" customHeight="false" outlineLevel="0" collapsed="false">
      <c r="A1318" s="199" t="n">
        <v>36862</v>
      </c>
      <c r="B1318" s="192" t="n">
        <v>36862</v>
      </c>
      <c r="C1318" s="306" t="n">
        <f aca="false">VLOOKUP($B1318,data!$A$6:$M$15000,13)</f>
        <v>50365000</v>
      </c>
      <c r="D1318" s="9" t="n">
        <f aca="false">IF(B1318&lt;&gt;"",MONTH(B1318),0)</f>
        <v>12</v>
      </c>
      <c r="E1318" s="306" t="n">
        <f aca="false">AVERAGE(C1312:C1318)</f>
        <v>50416571.4285714</v>
      </c>
      <c r="F1318" s="306" t="n">
        <f aca="false">AVERAGE(C1289:C1318)</f>
        <v>54897033.3333333</v>
      </c>
    </row>
    <row r="1319" customFormat="false" ht="11.25" hidden="false" customHeight="false" outlineLevel="0" collapsed="false">
      <c r="A1319" s="199" t="n">
        <v>36863</v>
      </c>
      <c r="B1319" s="192" t="n">
        <v>36863</v>
      </c>
      <c r="C1319" s="306" t="n">
        <f aca="false">VLOOKUP($B1319,data!$A$6:$M$15000,13)</f>
        <v>51093000</v>
      </c>
      <c r="D1319" s="9" t="n">
        <f aca="false">IF(B1319&lt;&gt;"",MONTH(B1319),0)</f>
        <v>12</v>
      </c>
      <c r="E1319" s="306" t="n">
        <f aca="false">AVERAGE(C1313:C1319)</f>
        <v>50465000</v>
      </c>
      <c r="F1319" s="306" t="n">
        <f aca="false">AVERAGE(C1290:C1319)</f>
        <v>54455733.3333333</v>
      </c>
    </row>
    <row r="1320" customFormat="false" ht="11.25" hidden="false" customHeight="false" outlineLevel="0" collapsed="false">
      <c r="A1320" s="199" t="n">
        <v>36864</v>
      </c>
      <c r="B1320" s="192" t="n">
        <v>36864</v>
      </c>
      <c r="C1320" s="306" t="n">
        <f aca="false">VLOOKUP($B1320,data!$A$6:$M$15000,13)</f>
        <v>50993000</v>
      </c>
      <c r="D1320" s="9" t="n">
        <f aca="false">IF(B1320&lt;&gt;"",MONTH(B1320),0)</f>
        <v>12</v>
      </c>
      <c r="E1320" s="306" t="n">
        <f aca="false">AVERAGE(C1314:C1320)</f>
        <v>50509857.1428571</v>
      </c>
      <c r="F1320" s="306" t="n">
        <f aca="false">AVERAGE(C1291:C1320)</f>
        <v>53999033.3333333</v>
      </c>
    </row>
    <row r="1321" customFormat="false" ht="11.25" hidden="false" customHeight="false" outlineLevel="0" collapsed="false">
      <c r="A1321" s="199" t="n">
        <v>36865</v>
      </c>
      <c r="B1321" s="192" t="n">
        <v>36865</v>
      </c>
      <c r="C1321" s="306" t="n">
        <f aca="false">VLOOKUP($B1321,data!$A$6:$M$15000,13)</f>
        <v>51145000</v>
      </c>
      <c r="D1321" s="9" t="n">
        <f aca="false">IF(B1321&lt;&gt;"",MONTH(B1321),0)</f>
        <v>12</v>
      </c>
      <c r="E1321" s="306" t="n">
        <f aca="false">AVERAGE(C1315:C1321)</f>
        <v>50578571.4285714</v>
      </c>
      <c r="F1321" s="306" t="n">
        <f aca="false">AVERAGE(C1292:C1321)</f>
        <v>53545866.6666667</v>
      </c>
    </row>
    <row r="1322" customFormat="false" ht="11.25" hidden="false" customHeight="false" outlineLevel="0" collapsed="false">
      <c r="A1322" s="199" t="n">
        <v>36866</v>
      </c>
      <c r="B1322" s="192" t="n">
        <v>36866</v>
      </c>
      <c r="C1322" s="306" t="n">
        <f aca="false">VLOOKUP($B1322,data!$A$6:$M$15000,13)</f>
        <v>50954000</v>
      </c>
      <c r="D1322" s="9" t="n">
        <f aca="false">IF(B1322&lt;&gt;"",MONTH(B1322),0)</f>
        <v>12</v>
      </c>
      <c r="E1322" s="306" t="n">
        <f aca="false">AVERAGE(C1316:C1322)</f>
        <v>50673000</v>
      </c>
      <c r="F1322" s="306" t="n">
        <f aca="false">AVERAGE(C1293:C1322)</f>
        <v>53098700</v>
      </c>
    </row>
    <row r="1323" customFormat="false" ht="11.25" hidden="false" customHeight="false" outlineLevel="0" collapsed="false">
      <c r="A1323" s="199" t="n">
        <v>36867</v>
      </c>
      <c r="B1323" s="192" t="n">
        <v>36867</v>
      </c>
      <c r="C1323" s="306" t="n">
        <f aca="false">VLOOKUP($B1323,data!$A$6:$M$15000,13)</f>
        <v>50807000</v>
      </c>
      <c r="D1323" s="9" t="n">
        <f aca="false">IF(B1323&lt;&gt;"",MONTH(B1323),0)</f>
        <v>12</v>
      </c>
      <c r="E1323" s="306" t="n">
        <f aca="false">AVERAGE(C1317:C1323)</f>
        <v>50782285.7142857</v>
      </c>
      <c r="F1323" s="306" t="n">
        <f aca="false">AVERAGE(C1294:C1323)</f>
        <v>52672933.3333333</v>
      </c>
    </row>
    <row r="1324" customFormat="false" ht="11.25" hidden="false" customHeight="false" outlineLevel="0" collapsed="false">
      <c r="A1324" s="199" t="n">
        <v>36868</v>
      </c>
      <c r="B1324" s="192" t="n">
        <v>36868</v>
      </c>
      <c r="C1324" s="306" t="n">
        <f aca="false">VLOOKUP($B1324,data!$A$6:$M$15000,13)</f>
        <v>50870000</v>
      </c>
      <c r="D1324" s="9" t="n">
        <f aca="false">IF(B1324&lt;&gt;"",MONTH(B1324),0)</f>
        <v>12</v>
      </c>
      <c r="E1324" s="306" t="n">
        <f aca="false">AVERAGE(C1318:C1324)</f>
        <v>50889571.4285714</v>
      </c>
      <c r="F1324" s="306" t="n">
        <f aca="false">AVERAGE(C1295:C1324)</f>
        <v>52282866.6666667</v>
      </c>
    </row>
    <row r="1325" customFormat="false" ht="11.25" hidden="false" customHeight="false" outlineLevel="0" collapsed="false">
      <c r="A1325" s="199" t="n">
        <v>36869</v>
      </c>
      <c r="B1325" s="192" t="n">
        <v>36869</v>
      </c>
      <c r="C1325" s="306" t="n">
        <f aca="false">VLOOKUP($B1325,data!$A$6:$M$15000,13)</f>
        <v>51397000</v>
      </c>
      <c r="D1325" s="9" t="n">
        <f aca="false">IF(B1325&lt;&gt;"",MONTH(B1325),0)</f>
        <v>12</v>
      </c>
      <c r="E1325" s="306" t="n">
        <f aca="false">AVERAGE(C1319:C1325)</f>
        <v>51037000</v>
      </c>
      <c r="F1325" s="306" t="n">
        <f aca="false">AVERAGE(C1296:C1325)</f>
        <v>51942066.6666667</v>
      </c>
    </row>
    <row r="1326" customFormat="false" ht="11.25" hidden="false" customHeight="false" outlineLevel="0" collapsed="false">
      <c r="A1326" s="199" t="n">
        <v>36870</v>
      </c>
      <c r="B1326" s="192" t="n">
        <v>36870</v>
      </c>
      <c r="C1326" s="306" t="n">
        <f aca="false">VLOOKUP($B1326,data!$A$6:$M$15000,13)</f>
        <v>51886000</v>
      </c>
      <c r="D1326" s="9" t="n">
        <f aca="false">IF(B1326&lt;&gt;"",MONTH(B1326),0)</f>
        <v>12</v>
      </c>
      <c r="E1326" s="306" t="n">
        <f aca="false">AVERAGE(C1320:C1326)</f>
        <v>51150285.7142857</v>
      </c>
      <c r="F1326" s="306" t="n">
        <f aca="false">AVERAGE(C1297:C1326)</f>
        <v>51658233.3333333</v>
      </c>
    </row>
    <row r="1327" customFormat="false" ht="11.25" hidden="false" customHeight="false" outlineLevel="0" collapsed="false">
      <c r="A1327" s="199" t="n">
        <v>36871</v>
      </c>
      <c r="B1327" s="192" t="n">
        <v>36871</v>
      </c>
      <c r="C1327" s="306" t="n">
        <f aca="false">VLOOKUP($B1327,data!$A$6:$M$15000,13)</f>
        <v>51504000</v>
      </c>
      <c r="D1327" s="9" t="n">
        <f aca="false">IF(B1327&lt;&gt;"",MONTH(B1327),0)</f>
        <v>12</v>
      </c>
      <c r="E1327" s="306" t="n">
        <f aca="false">AVERAGE(C1321:C1327)</f>
        <v>51223285.7142857</v>
      </c>
      <c r="F1327" s="306" t="n">
        <f aca="false">AVERAGE(C1298:C1327)</f>
        <v>51382233.3333333</v>
      </c>
    </row>
    <row r="1328" customFormat="false" ht="11.25" hidden="false" customHeight="false" outlineLevel="0" collapsed="false">
      <c r="A1328" s="199" t="n">
        <v>36872</v>
      </c>
      <c r="B1328" s="192" t="n">
        <v>36872</v>
      </c>
      <c r="C1328" s="306" t="n">
        <f aca="false">VLOOKUP($B1328,data!$A$6:$M$15000,13)</f>
        <v>51385000</v>
      </c>
      <c r="D1328" s="9" t="n">
        <f aca="false">IF(B1328&lt;&gt;"",MONTH(B1328),0)</f>
        <v>12</v>
      </c>
      <c r="E1328" s="306" t="n">
        <f aca="false">AVERAGE(C1322:C1328)</f>
        <v>51257571.4285714</v>
      </c>
      <c r="F1328" s="306" t="n">
        <f aca="false">AVERAGE(C1299:C1328)</f>
        <v>51129033.3333333</v>
      </c>
    </row>
    <row r="1329" customFormat="false" ht="11.25" hidden="false" customHeight="false" outlineLevel="0" collapsed="false">
      <c r="A1329" s="199" t="n">
        <v>36873</v>
      </c>
      <c r="B1329" s="192" t="n">
        <v>36873</v>
      </c>
      <c r="C1329" s="306" t="n">
        <f aca="false">VLOOKUP($B1329,data!$A$6:$M$15000,13)</f>
        <v>50655000</v>
      </c>
      <c r="D1329" s="9" t="n">
        <f aca="false">IF(B1329&lt;&gt;"",MONTH(B1329),0)</f>
        <v>12</v>
      </c>
      <c r="E1329" s="306" t="n">
        <f aca="false">AVERAGE(C1323:C1329)</f>
        <v>51214857.1428571</v>
      </c>
      <c r="F1329" s="306" t="n">
        <f aca="false">AVERAGE(C1300:C1329)</f>
        <v>50894766.6666667</v>
      </c>
    </row>
    <row r="1330" customFormat="false" ht="11.25" hidden="false" customHeight="false" outlineLevel="0" collapsed="false">
      <c r="A1330" s="199" t="n">
        <v>36874</v>
      </c>
      <c r="B1330" s="192" t="n">
        <v>36874</v>
      </c>
      <c r="C1330" s="306" t="n">
        <f aca="false">VLOOKUP($B1330,data!$A$6:$M$15000,13)</f>
        <v>50102000</v>
      </c>
      <c r="D1330" s="9" t="n">
        <f aca="false">IF(B1330&lt;&gt;"",MONTH(B1330),0)</f>
        <v>12</v>
      </c>
      <c r="E1330" s="306" t="n">
        <f aca="false">AVERAGE(C1324:C1330)</f>
        <v>51114142.8571429</v>
      </c>
      <c r="F1330" s="306" t="n">
        <f aca="false">AVERAGE(C1301:C1330)</f>
        <v>50704200</v>
      </c>
    </row>
    <row r="1331" customFormat="false" ht="11.25" hidden="false" customHeight="false" outlineLevel="0" collapsed="false">
      <c r="A1331" s="199" t="n">
        <v>36875</v>
      </c>
      <c r="B1331" s="192" t="n">
        <v>36875</v>
      </c>
      <c r="C1331" s="306" t="n">
        <f aca="false">VLOOKUP($B1331,data!$A$6:$M$15000,13)</f>
        <v>49620000</v>
      </c>
      <c r="D1331" s="9" t="n">
        <f aca="false">IF(B1331&lt;&gt;"",MONTH(B1331),0)</f>
        <v>12</v>
      </c>
      <c r="E1331" s="306" t="n">
        <f aca="false">AVERAGE(C1325:C1331)</f>
        <v>50935571.4285714</v>
      </c>
      <c r="F1331" s="306" t="n">
        <f aca="false">AVERAGE(C1302:C1331)</f>
        <v>50543233.3333333</v>
      </c>
    </row>
    <row r="1332" customFormat="false" ht="11.25" hidden="false" customHeight="false" outlineLevel="0" collapsed="false">
      <c r="A1332" s="199" t="n">
        <v>36876</v>
      </c>
      <c r="B1332" s="192" t="n">
        <v>36876</v>
      </c>
      <c r="C1332" s="306" t="n">
        <f aca="false">VLOOKUP($B1332,data!$A$6:$M$15000,13)</f>
        <v>49518000</v>
      </c>
      <c r="D1332" s="9" t="n">
        <f aca="false">IF(B1332&lt;&gt;"",MONTH(B1332),0)</f>
        <v>12</v>
      </c>
      <c r="E1332" s="306" t="n">
        <f aca="false">AVERAGE(C1326:C1332)</f>
        <v>50667142.8571429</v>
      </c>
      <c r="F1332" s="306" t="n">
        <f aca="false">AVERAGE(C1303:C1332)</f>
        <v>50437800</v>
      </c>
    </row>
    <row r="1333" customFormat="false" ht="11.25" hidden="false" customHeight="false" outlineLevel="0" collapsed="false">
      <c r="A1333" s="199" t="n">
        <v>36877</v>
      </c>
      <c r="B1333" s="192" t="n">
        <v>36877</v>
      </c>
      <c r="C1333" s="306" t="n">
        <f aca="false">VLOOKUP($B1333,data!$A$6:$M$15000,13)</f>
        <v>49673000</v>
      </c>
      <c r="D1333" s="9" t="n">
        <f aca="false">IF(B1333&lt;&gt;"",MONTH(B1333),0)</f>
        <v>12</v>
      </c>
      <c r="E1333" s="306" t="n">
        <f aca="false">AVERAGE(C1327:C1333)</f>
        <v>50351000</v>
      </c>
      <c r="F1333" s="306" t="n">
        <f aca="false">AVERAGE(C1304:C1333)</f>
        <v>50372566.6666667</v>
      </c>
    </row>
    <row r="1334" customFormat="false" ht="11.25" hidden="false" customHeight="false" outlineLevel="0" collapsed="false">
      <c r="A1334" s="199" t="n">
        <v>36878</v>
      </c>
      <c r="B1334" s="192" t="n">
        <v>36878</v>
      </c>
      <c r="C1334" s="306" t="n">
        <f aca="false">VLOOKUP($B1334,data!$A$6:$M$15000,13)</f>
        <v>49278000</v>
      </c>
      <c r="D1334" s="9" t="n">
        <f aca="false">IF(B1334&lt;&gt;"",MONTH(B1334),0)</f>
        <v>12</v>
      </c>
      <c r="E1334" s="306" t="n">
        <f aca="false">AVERAGE(C1328:C1334)</f>
        <v>50033000</v>
      </c>
      <c r="F1334" s="306" t="n">
        <f aca="false">AVERAGE(C1305:C1334)</f>
        <v>50331833.3333333</v>
      </c>
    </row>
    <row r="1335" customFormat="false" ht="11.25" hidden="false" customHeight="false" outlineLevel="0" collapsed="false">
      <c r="A1335" s="199" t="n">
        <v>36879</v>
      </c>
      <c r="B1335" s="192" t="n">
        <v>36879</v>
      </c>
      <c r="C1335" s="306" t="n">
        <f aca="false">VLOOKUP($B1335,data!$A$6:$M$15000,13)</f>
        <v>48691000</v>
      </c>
      <c r="D1335" s="9" t="n">
        <f aca="false">IF(B1335&lt;&gt;"",MONTH(B1335),0)</f>
        <v>12</v>
      </c>
      <c r="E1335" s="306" t="n">
        <f aca="false">AVERAGE(C1329:C1335)</f>
        <v>49648142.8571429</v>
      </c>
      <c r="F1335" s="306" t="n">
        <f aca="false">AVERAGE(C1306:C1335)</f>
        <v>50289366.6666667</v>
      </c>
    </row>
    <row r="1336" customFormat="false" ht="11.25" hidden="false" customHeight="false" outlineLevel="0" collapsed="false">
      <c r="A1336" s="199" t="n">
        <v>36880</v>
      </c>
      <c r="B1336" s="192" t="n">
        <v>36880</v>
      </c>
      <c r="C1336" s="306" t="n">
        <f aca="false">VLOOKUP($B1336,data!$A$6:$M$15000,13)</f>
        <v>48352000</v>
      </c>
      <c r="D1336" s="9" t="n">
        <f aca="false">IF(B1336&lt;&gt;"",MONTH(B1336),0)</f>
        <v>12</v>
      </c>
      <c r="E1336" s="306" t="n">
        <f aca="false">AVERAGE(C1330:C1336)</f>
        <v>49319142.8571429</v>
      </c>
      <c r="F1336" s="306" t="n">
        <f aca="false">AVERAGE(C1307:C1336)</f>
        <v>50254866.6666667</v>
      </c>
    </row>
    <row r="1337" customFormat="false" ht="11.25" hidden="false" customHeight="false" outlineLevel="0" collapsed="false">
      <c r="A1337" s="199" t="n">
        <v>36881</v>
      </c>
      <c r="B1337" s="192" t="n">
        <v>36881</v>
      </c>
      <c r="C1337" s="306" t="n">
        <f aca="false">VLOOKUP($B1337,data!$A$6:$M$15000,13)</f>
        <v>47669000</v>
      </c>
      <c r="D1337" s="9" t="n">
        <f aca="false">IF(B1337&lt;&gt;"",MONTH(B1337),0)</f>
        <v>12</v>
      </c>
      <c r="E1337" s="306" t="n">
        <f aca="false">AVERAGE(C1331:C1337)</f>
        <v>48971571.4285714</v>
      </c>
      <c r="F1337" s="306" t="n">
        <f aca="false">AVERAGE(C1308:C1337)</f>
        <v>50209200</v>
      </c>
    </row>
    <row r="1338" customFormat="false" ht="11.25" hidden="false" customHeight="false" outlineLevel="0" collapsed="false">
      <c r="A1338" s="199" t="n">
        <v>36882</v>
      </c>
      <c r="B1338" s="192" t="n">
        <v>36882</v>
      </c>
      <c r="C1338" s="306" t="n">
        <f aca="false">VLOOKUP($B1338,data!$A$6:$M$15000,13)</f>
        <v>47309000</v>
      </c>
      <c r="D1338" s="9" t="n">
        <f aca="false">IF(B1338&lt;&gt;"",MONTH(B1338),0)</f>
        <v>12</v>
      </c>
      <c r="E1338" s="306" t="n">
        <f aca="false">AVERAGE(C1332:C1338)</f>
        <v>48641428.5714286</v>
      </c>
      <c r="F1338" s="306" t="n">
        <f aca="false">AVERAGE(C1309:C1338)</f>
        <v>50161200</v>
      </c>
    </row>
    <row r="1339" customFormat="false" ht="11.25" hidden="false" customHeight="false" outlineLevel="0" collapsed="false">
      <c r="A1339" s="199" t="n">
        <v>36883</v>
      </c>
      <c r="B1339" s="192" t="n">
        <v>36883</v>
      </c>
      <c r="C1339" s="306" t="n">
        <f aca="false">VLOOKUP($B1339,data!$A$6:$M$15000,13)</f>
        <v>47490000</v>
      </c>
      <c r="D1339" s="9" t="n">
        <f aca="false">IF(B1339&lt;&gt;"",MONTH(B1339),0)</f>
        <v>12</v>
      </c>
      <c r="E1339" s="306" t="n">
        <f aca="false">AVERAGE(C1333:C1339)</f>
        <v>48351714.2857143</v>
      </c>
      <c r="F1339" s="306" t="n">
        <f aca="false">AVERAGE(C1310:C1339)</f>
        <v>50105466.6666667</v>
      </c>
    </row>
    <row r="1340" customFormat="false" ht="11.25" hidden="false" customHeight="false" outlineLevel="0" collapsed="false">
      <c r="A1340" s="199" t="n">
        <v>36884</v>
      </c>
      <c r="B1340" s="192" t="n">
        <v>36884</v>
      </c>
      <c r="C1340" s="306" t="n">
        <f aca="false">VLOOKUP($B1340,data!$A$6:$M$15000,13)</f>
        <v>47859000</v>
      </c>
      <c r="D1340" s="9" t="n">
        <f aca="false">IF(B1340&lt;&gt;"",MONTH(B1340),0)</f>
        <v>12</v>
      </c>
      <c r="E1340" s="306" t="n">
        <f aca="false">AVERAGE(C1334:C1340)</f>
        <v>48092571.4285714</v>
      </c>
      <c r="F1340" s="306" t="n">
        <f aca="false">AVERAGE(C1311:C1340)</f>
        <v>50045566.6666667</v>
      </c>
    </row>
    <row r="1341" customFormat="false" ht="11.25" hidden="false" customHeight="false" outlineLevel="0" collapsed="false">
      <c r="A1341" s="199" t="n">
        <v>36885</v>
      </c>
      <c r="B1341" s="192" t="n">
        <v>36885</v>
      </c>
      <c r="C1341" s="306" t="n">
        <f aca="false">VLOOKUP($B1341,data!$A$6:$M$15000,13)</f>
        <v>48518000</v>
      </c>
      <c r="D1341" s="9" t="n">
        <f aca="false">IF(B1341&lt;&gt;"",MONTH(B1341),0)</f>
        <v>12</v>
      </c>
      <c r="E1341" s="306" t="n">
        <f aca="false">AVERAGE(C1335:C1341)</f>
        <v>47984000</v>
      </c>
      <c r="F1341" s="306" t="n">
        <f aca="false">AVERAGE(C1312:C1341)</f>
        <v>49989466.6666667</v>
      </c>
    </row>
    <row r="1342" customFormat="false" ht="11.25" hidden="false" customHeight="false" outlineLevel="0" collapsed="false">
      <c r="A1342" s="199" t="n">
        <v>36886</v>
      </c>
      <c r="B1342" s="192" t="n">
        <v>36886</v>
      </c>
      <c r="C1342" s="306" t="n">
        <f aca="false">VLOOKUP($B1342,data!$A$6:$M$15000,13)</f>
        <v>48568000</v>
      </c>
      <c r="D1342" s="9" t="n">
        <f aca="false">IF(B1342&lt;&gt;"",MONTH(B1342),0)</f>
        <v>12</v>
      </c>
      <c r="E1342" s="306" t="n">
        <f aca="false">AVERAGE(C1336:C1342)</f>
        <v>47966428.5714286</v>
      </c>
      <c r="F1342" s="306" t="n">
        <f aca="false">AVERAGE(C1313:C1342)</f>
        <v>49916600</v>
      </c>
    </row>
    <row r="1343" customFormat="false" ht="11.25" hidden="false" customHeight="false" outlineLevel="0" collapsed="false">
      <c r="A1343" s="199" t="n">
        <v>36887</v>
      </c>
      <c r="B1343" s="192" t="n">
        <v>36887</v>
      </c>
      <c r="C1343" s="306" t="n">
        <f aca="false">VLOOKUP($B1343,data!$A$6:$M$15000,13)</f>
        <v>48463000</v>
      </c>
      <c r="D1343" s="9" t="n">
        <f aca="false">IF(B1343&lt;&gt;"",MONTH(B1343),0)</f>
        <v>12</v>
      </c>
      <c r="E1343" s="306" t="n">
        <f aca="false">AVERAGE(C1337:C1343)</f>
        <v>47982285.7142857</v>
      </c>
      <c r="F1343" s="306" t="n">
        <f aca="false">AVERAGE(C1314:C1343)</f>
        <v>49842733.3333333</v>
      </c>
    </row>
    <row r="1344" customFormat="false" ht="11.25" hidden="false" customHeight="false" outlineLevel="0" collapsed="false">
      <c r="A1344" s="199" t="n">
        <v>36888</v>
      </c>
      <c r="B1344" s="192" t="n">
        <v>36888</v>
      </c>
      <c r="C1344" s="306" t="n">
        <f aca="false">VLOOKUP($B1344,data!$A$6:$M$15000,13)</f>
        <v>48633000</v>
      </c>
      <c r="D1344" s="9" t="n">
        <f aca="false">IF(B1344&lt;&gt;"",MONTH(B1344),0)</f>
        <v>12</v>
      </c>
      <c r="E1344" s="306" t="n">
        <f aca="false">AVERAGE(C1338:C1344)</f>
        <v>48120000</v>
      </c>
      <c r="F1344" s="306" t="n">
        <f aca="false">AVERAGE(C1315:C1344)</f>
        <v>49775033.3333333</v>
      </c>
    </row>
    <row r="1345" customFormat="false" ht="11.25" hidden="false" customHeight="false" outlineLevel="0" collapsed="false">
      <c r="A1345" s="199" t="n">
        <v>36889</v>
      </c>
      <c r="B1345" s="192" t="n">
        <v>36889</v>
      </c>
      <c r="C1345" s="306" t="n">
        <f aca="false">VLOOKUP($B1345,data!$A$6:$M$15000,13)</f>
        <v>48830000</v>
      </c>
      <c r="D1345" s="9" t="n">
        <f aca="false">IF(B1345&lt;&gt;"",MONTH(B1345),0)</f>
        <v>12</v>
      </c>
      <c r="E1345" s="306" t="n">
        <f aca="false">AVERAGE(C1339:C1345)</f>
        <v>48337285.7142857</v>
      </c>
      <c r="F1345" s="306" t="n">
        <f aca="false">AVERAGE(C1316:C1345)</f>
        <v>49726266.6666667</v>
      </c>
    </row>
    <row r="1346" customFormat="false" ht="11.25" hidden="false" customHeight="false" outlineLevel="0" collapsed="false">
      <c r="A1346" s="199" t="n">
        <v>36890</v>
      </c>
      <c r="B1346" s="192" t="n">
        <v>36890</v>
      </c>
      <c r="C1346" s="306" t="n">
        <f aca="false">VLOOKUP($B1346,data!$A$6:$M$15000,13)</f>
        <v>49449000</v>
      </c>
      <c r="D1346" s="9" t="n">
        <f aca="false">IF(B1346&lt;&gt;"",MONTH(B1346),0)</f>
        <v>12</v>
      </c>
      <c r="E1346" s="306" t="n">
        <f aca="false">AVERAGE(C1340:C1346)</f>
        <v>48617142.8571429</v>
      </c>
      <c r="F1346" s="306" t="n">
        <f aca="false">AVERAGE(C1317:C1346)</f>
        <v>49706500</v>
      </c>
    </row>
    <row r="1347" customFormat="false" ht="11.25" hidden="false" customHeight="false" outlineLevel="0" collapsed="false">
      <c r="A1347" s="199" t="n">
        <v>36891</v>
      </c>
      <c r="B1347" s="192" t="n">
        <v>36891</v>
      </c>
      <c r="C1347" s="306" t="n">
        <f aca="false">VLOOKUP($B1347,data!$A$6:$M$15000,13)</f>
        <v>50168000</v>
      </c>
      <c r="D1347" s="9" t="n">
        <f aca="false">IF(B1347&lt;&gt;"",MONTH(B1347),0)</f>
        <v>12</v>
      </c>
      <c r="E1347" s="306" t="n">
        <f aca="false">AVERAGE(C1341:C1347)</f>
        <v>48947000</v>
      </c>
      <c r="F1347" s="306" t="n">
        <f aca="false">AVERAGE(C1318:C1347)</f>
        <v>49708133.3333333</v>
      </c>
    </row>
    <row r="1348" customFormat="false" ht="11.25" hidden="false" customHeight="false" outlineLevel="0" collapsed="false">
      <c r="A1348" s="320" t="s">
        <v>70</v>
      </c>
      <c r="B1348" s="321" t="s">
        <v>71</v>
      </c>
      <c r="C1348" s="375" t="s">
        <v>58</v>
      </c>
      <c r="D1348" s="279" t="s">
        <v>99</v>
      </c>
      <c r="E1348" s="306" t="n">
        <f aca="false">AVERAGE(C1342:C1348)</f>
        <v>49018500</v>
      </c>
      <c r="F1348" s="306" t="n">
        <f aca="false">AVERAGE(C1319:C1348)</f>
        <v>49685482.7586207</v>
      </c>
    </row>
    <row r="1349" customFormat="false" ht="11.25" hidden="false" customHeight="false" outlineLevel="0" collapsed="false">
      <c r="A1349" s="199" t="n">
        <v>36892</v>
      </c>
      <c r="B1349" s="192" t="n">
        <v>36892</v>
      </c>
      <c r="C1349" s="306" t="n">
        <f aca="false">VLOOKUP($B1349,data!$A$6:$M$15000,13)</f>
        <v>50728000</v>
      </c>
      <c r="D1349" s="9" t="n">
        <f aca="false">IF(B1349&lt;&gt;"",MONTH(B1349),0)</f>
        <v>1</v>
      </c>
      <c r="E1349" s="306" t="n">
        <f aca="false">AVERAGE(C1342:C1349)</f>
        <v>49262714.2857143</v>
      </c>
      <c r="F1349" s="306" t="n">
        <f aca="false">AVERAGE(C1319:C1349)</f>
        <v>49720233.3333333</v>
      </c>
    </row>
    <row r="1350" customFormat="false" ht="11.25" hidden="false" customHeight="false" outlineLevel="0" collapsed="false">
      <c r="A1350" s="199" t="n">
        <v>36893</v>
      </c>
      <c r="B1350" s="192" t="n">
        <v>36893</v>
      </c>
      <c r="C1350" s="306" t="n">
        <f aca="false">VLOOKUP($B1350,data!$A$6:$M$15000,13)</f>
        <v>50741000</v>
      </c>
      <c r="D1350" s="9" t="n">
        <f aca="false">IF(B1350&lt;&gt;"",MONTH(B1350),0)</f>
        <v>1</v>
      </c>
      <c r="E1350" s="306" t="n">
        <f aca="false">AVERAGE(C1343:C1350)</f>
        <v>49573142.8571429</v>
      </c>
      <c r="F1350" s="306" t="n">
        <f aca="false">AVERAGE(C1320:C1350)</f>
        <v>49708500</v>
      </c>
    </row>
    <row r="1351" customFormat="false" ht="11.25" hidden="false" customHeight="false" outlineLevel="0" collapsed="false">
      <c r="A1351" s="199" t="n">
        <v>36894</v>
      </c>
      <c r="B1351" s="192" t="n">
        <v>36894</v>
      </c>
      <c r="C1351" s="306" t="n">
        <f aca="false">VLOOKUP($B1351,data!$A$6:$M$15000,13)</f>
        <v>50883000</v>
      </c>
      <c r="D1351" s="9" t="n">
        <f aca="false">IF(B1351&lt;&gt;"",MONTH(B1351),0)</f>
        <v>1</v>
      </c>
      <c r="E1351" s="306" t="n">
        <f aca="false">AVERAGE(C1344:C1351)</f>
        <v>49918857.1428571</v>
      </c>
      <c r="F1351" s="306" t="n">
        <f aca="false">AVERAGE(C1321:C1351)</f>
        <v>49704833.3333333</v>
      </c>
    </row>
    <row r="1352" customFormat="false" ht="11.25" hidden="false" customHeight="false" outlineLevel="0" collapsed="false">
      <c r="A1352" s="199" t="n">
        <v>36895</v>
      </c>
      <c r="B1352" s="192" t="n">
        <v>36895</v>
      </c>
      <c r="C1352" s="306" t="n">
        <f aca="false">VLOOKUP($B1352,data!$A$6:$M$15000,13)</f>
        <v>51076000</v>
      </c>
      <c r="D1352" s="9" t="n">
        <f aca="false">IF(B1352&lt;&gt;"",MONTH(B1352),0)</f>
        <v>1</v>
      </c>
      <c r="E1352" s="306" t="n">
        <f aca="false">AVERAGE(C1345:C1352)</f>
        <v>50267857.1428571</v>
      </c>
      <c r="F1352" s="306" t="n">
        <f aca="false">AVERAGE(C1322:C1352)</f>
        <v>49702533.3333333</v>
      </c>
    </row>
    <row r="1353" customFormat="false" ht="11.25" hidden="false" customHeight="false" outlineLevel="0" collapsed="false">
      <c r="A1353" s="199" t="n">
        <v>36896</v>
      </c>
      <c r="B1353" s="192" t="n">
        <v>36896</v>
      </c>
      <c r="C1353" s="306" t="n">
        <f aca="false">VLOOKUP($B1353,data!$A$6:$M$15000,13)</f>
        <v>51207000</v>
      </c>
      <c r="D1353" s="9" t="n">
        <f aca="false">IF(B1353&lt;&gt;"",MONTH(B1353),0)</f>
        <v>1</v>
      </c>
      <c r="E1353" s="306" t="n">
        <f aca="false">AVERAGE(C1346:C1353)</f>
        <v>50607428.5714286</v>
      </c>
      <c r="F1353" s="306" t="n">
        <f aca="false">AVERAGE(C1323:C1353)</f>
        <v>49710966.6666667</v>
      </c>
    </row>
    <row r="1354" customFormat="false" ht="11.25" hidden="false" customHeight="false" outlineLevel="0" collapsed="false">
      <c r="A1354" s="199" t="n">
        <v>36897</v>
      </c>
      <c r="B1354" s="192" t="n">
        <v>36897</v>
      </c>
      <c r="C1354" s="306" t="n">
        <f aca="false">VLOOKUP($B1354,data!$A$6:$M$15000,13)</f>
        <v>51761000</v>
      </c>
      <c r="D1354" s="9" t="n">
        <f aca="false">IF(B1354&lt;&gt;"",MONTH(B1354),0)</f>
        <v>1</v>
      </c>
      <c r="E1354" s="306" t="n">
        <f aca="false">AVERAGE(C1347:C1354)</f>
        <v>50937714.2857143</v>
      </c>
      <c r="F1354" s="306" t="n">
        <f aca="false">AVERAGE(C1324:C1354)</f>
        <v>49742766.6666667</v>
      </c>
    </row>
    <row r="1355" customFormat="false" ht="11.25" hidden="false" customHeight="false" outlineLevel="0" collapsed="false">
      <c r="A1355" s="199" t="n">
        <v>36898</v>
      </c>
      <c r="B1355" s="192" t="n">
        <v>36898</v>
      </c>
      <c r="C1355" s="306" t="n">
        <f aca="false">VLOOKUP($B1355,data!$A$6:$M$15000,13)</f>
        <v>52091000</v>
      </c>
      <c r="D1355" s="9" t="n">
        <f aca="false">IF(B1355&lt;&gt;"",MONTH(B1355),0)</f>
        <v>1</v>
      </c>
      <c r="E1355" s="306" t="n">
        <f aca="false">AVERAGE(C1349:C1355)</f>
        <v>51212428.5714286</v>
      </c>
      <c r="F1355" s="306" t="n">
        <f aca="false">AVERAGE(C1325:C1355)</f>
        <v>49783466.6666667</v>
      </c>
    </row>
    <row r="1356" customFormat="false" ht="11.25" hidden="false" customHeight="false" outlineLevel="0" collapsed="false">
      <c r="A1356" s="199" t="n">
        <v>36899</v>
      </c>
      <c r="B1356" s="192" t="n">
        <v>36899</v>
      </c>
      <c r="C1356" s="306" t="n">
        <f aca="false">VLOOKUP($B1356,data!$A$6:$M$15000,13)</f>
        <v>51204000</v>
      </c>
      <c r="D1356" s="9" t="n">
        <f aca="false">IF(B1356&lt;&gt;"",MONTH(B1356),0)</f>
        <v>1</v>
      </c>
      <c r="E1356" s="306" t="n">
        <f aca="false">AVERAGE(C1350:C1356)</f>
        <v>51280428.5714286</v>
      </c>
      <c r="F1356" s="306" t="n">
        <f aca="false">AVERAGE(C1326:C1356)</f>
        <v>49777033.3333333</v>
      </c>
    </row>
    <row r="1357" customFormat="false" ht="11.25" hidden="false" customHeight="false" outlineLevel="0" collapsed="false">
      <c r="A1357" s="199" t="n">
        <v>36900</v>
      </c>
      <c r="B1357" s="192" t="n">
        <v>36900</v>
      </c>
      <c r="C1357" s="306" t="n">
        <f aca="false">VLOOKUP($B1357,data!$A$6:$M$15000,13)</f>
        <v>50461000</v>
      </c>
      <c r="D1357" s="9" t="n">
        <f aca="false">IF(B1357&lt;&gt;"",MONTH(B1357),0)</f>
        <v>1</v>
      </c>
      <c r="E1357" s="306" t="n">
        <f aca="false">AVERAGE(C1351:C1357)</f>
        <v>51240428.5714286</v>
      </c>
      <c r="F1357" s="306" t="n">
        <f aca="false">AVERAGE(C1327:C1357)</f>
        <v>49729533.3333333</v>
      </c>
    </row>
    <row r="1358" customFormat="false" ht="11.25" hidden="false" customHeight="false" outlineLevel="0" collapsed="false">
      <c r="A1358" s="199" t="n">
        <v>36901</v>
      </c>
      <c r="B1358" s="192" t="n">
        <v>36901</v>
      </c>
      <c r="C1358" s="306" t="n">
        <f aca="false">VLOOKUP($B1358,data!$A$6:$M$15000,13)</f>
        <v>48913000</v>
      </c>
      <c r="D1358" s="9" t="n">
        <f aca="false">IF(B1358&lt;&gt;"",MONTH(B1358),0)</f>
        <v>1</v>
      </c>
      <c r="E1358" s="306" t="n">
        <f aca="false">AVERAGE(C1352:C1358)</f>
        <v>50959000</v>
      </c>
      <c r="F1358" s="306" t="n">
        <f aca="false">AVERAGE(C1328:C1358)</f>
        <v>49643166.6666667</v>
      </c>
    </row>
    <row r="1359" customFormat="false" ht="11.25" hidden="false" customHeight="false" outlineLevel="0" collapsed="false">
      <c r="A1359" s="199" t="n">
        <v>36902</v>
      </c>
      <c r="B1359" s="192" t="n">
        <v>36902</v>
      </c>
      <c r="C1359" s="306" t="n">
        <f aca="false">VLOOKUP($B1359,data!$A$6:$M$15000,13)</f>
        <v>47821000</v>
      </c>
      <c r="D1359" s="9" t="n">
        <f aca="false">IF(B1359&lt;&gt;"",MONTH(B1359),0)</f>
        <v>1</v>
      </c>
      <c r="E1359" s="306" t="n">
        <f aca="false">AVERAGE(C1353:C1359)</f>
        <v>50494000</v>
      </c>
      <c r="F1359" s="306" t="n">
        <f aca="false">AVERAGE(C1329:C1359)</f>
        <v>49524366.6666667</v>
      </c>
    </row>
    <row r="1360" customFormat="false" ht="11.25" hidden="false" customHeight="false" outlineLevel="0" collapsed="false">
      <c r="A1360" s="199" t="n">
        <v>36903</v>
      </c>
      <c r="B1360" s="192" t="n">
        <v>36903</v>
      </c>
      <c r="C1360" s="306" t="n">
        <f aca="false">VLOOKUP($B1360,data!$A$6:$M$15000,13)</f>
        <v>46734000</v>
      </c>
      <c r="D1360" s="9" t="n">
        <f aca="false">IF(B1360&lt;&gt;"",MONTH(B1360),0)</f>
        <v>1</v>
      </c>
      <c r="E1360" s="306" t="n">
        <f aca="false">AVERAGE(C1354:C1360)</f>
        <v>49855000</v>
      </c>
      <c r="F1360" s="306" t="n">
        <f aca="false">AVERAGE(C1330:C1360)</f>
        <v>49393666.6666667</v>
      </c>
    </row>
    <row r="1361" customFormat="false" ht="11.25" hidden="false" customHeight="false" outlineLevel="0" collapsed="false">
      <c r="A1361" s="199" t="n">
        <v>36904</v>
      </c>
      <c r="B1361" s="192" t="n">
        <v>36904</v>
      </c>
      <c r="C1361" s="306" t="n">
        <f aca="false">VLOOKUP($B1361,data!$A$6:$M$15000,13)</f>
        <v>46124000</v>
      </c>
      <c r="D1361" s="9" t="n">
        <f aca="false">IF(B1361&lt;&gt;"",MONTH(B1361),0)</f>
        <v>1</v>
      </c>
      <c r="E1361" s="306" t="n">
        <f aca="false">AVERAGE(C1355:C1361)</f>
        <v>49049714.2857143</v>
      </c>
      <c r="F1361" s="306" t="n">
        <f aca="false">AVERAGE(C1331:C1361)</f>
        <v>49261066.6666667</v>
      </c>
    </row>
    <row r="1362" customFormat="false" ht="11.25" hidden="false" customHeight="false" outlineLevel="0" collapsed="false">
      <c r="A1362" s="199" t="n">
        <v>36905</v>
      </c>
      <c r="B1362" s="192" t="n">
        <v>36905</v>
      </c>
      <c r="C1362" s="306" t="n">
        <f aca="false">VLOOKUP($B1362,data!$A$6:$M$15000,13)</f>
        <v>45689000</v>
      </c>
      <c r="D1362" s="9" t="n">
        <f aca="false">IF(B1362&lt;&gt;"",MONTH(B1362),0)</f>
        <v>1</v>
      </c>
      <c r="E1362" s="306" t="n">
        <f aca="false">AVERAGE(C1356:C1362)</f>
        <v>48135142.8571429</v>
      </c>
      <c r="F1362" s="306" t="n">
        <f aca="false">AVERAGE(C1332:C1362)</f>
        <v>49130033.3333333</v>
      </c>
    </row>
    <row r="1363" customFormat="false" ht="11.25" hidden="false" customHeight="false" outlineLevel="0" collapsed="false">
      <c r="A1363" s="199" t="n">
        <v>36906</v>
      </c>
      <c r="B1363" s="192" t="n">
        <v>36906</v>
      </c>
      <c r="C1363" s="306" t="n">
        <f aca="false">VLOOKUP($B1363,data!$A$6:$M$15000,13)</f>
        <v>44231000</v>
      </c>
      <c r="D1363" s="9" t="n">
        <f aca="false">IF(B1363&lt;&gt;"",MONTH(B1363),0)</f>
        <v>1</v>
      </c>
      <c r="E1363" s="306" t="n">
        <f aca="false">AVERAGE(C1357:C1363)</f>
        <v>47139000</v>
      </c>
      <c r="F1363" s="306" t="n">
        <f aca="false">AVERAGE(C1333:C1363)</f>
        <v>48953800</v>
      </c>
    </row>
    <row r="1364" customFormat="false" ht="11.25" hidden="false" customHeight="false" outlineLevel="0" collapsed="false">
      <c r="A1364" s="199" t="n">
        <v>36907</v>
      </c>
      <c r="B1364" s="192" t="n">
        <v>36907</v>
      </c>
      <c r="C1364" s="306" t="n">
        <f aca="false">VLOOKUP($B1364,data!$A$6:$M$15000,13)</f>
        <v>42633000</v>
      </c>
      <c r="D1364" s="9" t="n">
        <f aca="false">IF(B1364&lt;&gt;"",MONTH(B1364),0)</f>
        <v>1</v>
      </c>
      <c r="E1364" s="306" t="n">
        <f aca="false">AVERAGE(C1358:C1364)</f>
        <v>46020714.2857143</v>
      </c>
      <c r="F1364" s="306" t="n">
        <f aca="false">AVERAGE(C1334:C1364)</f>
        <v>48719133.3333333</v>
      </c>
    </row>
    <row r="1365" customFormat="false" ht="11.25" hidden="false" customHeight="false" outlineLevel="0" collapsed="false">
      <c r="A1365" s="199" t="n">
        <v>36908</v>
      </c>
      <c r="B1365" s="192" t="n">
        <v>36908</v>
      </c>
      <c r="C1365" s="306" t="n">
        <f aca="false">VLOOKUP($B1365,data!$A$6:$M$15000,13)</f>
        <v>41114000</v>
      </c>
      <c r="D1365" s="9" t="n">
        <f aca="false">IF(B1365&lt;&gt;"",MONTH(B1365),0)</f>
        <v>1</v>
      </c>
      <c r="E1365" s="306" t="n">
        <f aca="false">AVERAGE(C1359:C1365)</f>
        <v>44906571.4285714</v>
      </c>
      <c r="F1365" s="306" t="n">
        <f aca="false">AVERAGE(C1335:C1365)</f>
        <v>48447000</v>
      </c>
    </row>
    <row r="1366" customFormat="false" ht="11.25" hidden="false" customHeight="false" outlineLevel="0" collapsed="false">
      <c r="A1366" s="199" t="n">
        <v>36909</v>
      </c>
      <c r="B1366" s="192" t="n">
        <v>36909</v>
      </c>
      <c r="C1366" s="306" t="n">
        <f aca="false">VLOOKUP($B1366,data!$A$6:$M$15000,13)</f>
        <v>39686000</v>
      </c>
      <c r="D1366" s="9" t="n">
        <f aca="false">IF(B1366&lt;&gt;"",MONTH(B1366),0)</f>
        <v>1</v>
      </c>
      <c r="E1366" s="306" t="n">
        <f aca="false">AVERAGE(C1360:C1366)</f>
        <v>43744428.5714286</v>
      </c>
      <c r="F1366" s="306" t="n">
        <f aca="false">AVERAGE(C1336:C1366)</f>
        <v>48146833.3333333</v>
      </c>
    </row>
    <row r="1367" customFormat="false" ht="11.25" hidden="false" customHeight="false" outlineLevel="0" collapsed="false">
      <c r="A1367" s="199" t="n">
        <v>36910</v>
      </c>
      <c r="B1367" s="192" t="n">
        <v>36910</v>
      </c>
      <c r="C1367" s="306" t="n">
        <f aca="false">VLOOKUP($B1367,data!$A$6:$M$15000,13)</f>
        <v>38633000</v>
      </c>
      <c r="D1367" s="9" t="n">
        <f aca="false">IF(B1367&lt;&gt;"",MONTH(B1367),0)</f>
        <v>1</v>
      </c>
      <c r="E1367" s="306" t="n">
        <f aca="false">AVERAGE(C1361:C1367)</f>
        <v>42587142.8571429</v>
      </c>
      <c r="F1367" s="306" t="n">
        <f aca="false">AVERAGE(C1337:C1367)</f>
        <v>47822866.6666667</v>
      </c>
    </row>
    <row r="1368" customFormat="false" ht="11.25" hidden="false" customHeight="false" outlineLevel="0" collapsed="false">
      <c r="A1368" s="199" t="n">
        <v>36911</v>
      </c>
      <c r="B1368" s="192" t="n">
        <v>36911</v>
      </c>
      <c r="C1368" s="306" t="n">
        <f aca="false">VLOOKUP($B1368,data!$A$6:$M$15000,13)</f>
        <v>38496000</v>
      </c>
      <c r="D1368" s="9" t="n">
        <f aca="false">IF(B1368&lt;&gt;"",MONTH(B1368),0)</f>
        <v>1</v>
      </c>
      <c r="E1368" s="306" t="n">
        <f aca="false">AVERAGE(C1362:C1368)</f>
        <v>41497428.5714286</v>
      </c>
      <c r="F1368" s="306" t="n">
        <f aca="false">AVERAGE(C1338:C1368)</f>
        <v>47517100</v>
      </c>
    </row>
    <row r="1369" customFormat="false" ht="11.25" hidden="false" customHeight="false" outlineLevel="0" collapsed="false">
      <c r="A1369" s="199" t="n">
        <v>36912</v>
      </c>
      <c r="B1369" s="192" t="n">
        <v>36912</v>
      </c>
      <c r="C1369" s="306" t="n">
        <f aca="false">VLOOKUP($B1369,data!$A$6:$M$15000,13)</f>
        <v>38271000</v>
      </c>
      <c r="D1369" s="9" t="n">
        <f aca="false">IF(B1369&lt;&gt;"",MONTH(B1369),0)</f>
        <v>1</v>
      </c>
      <c r="E1369" s="306" t="n">
        <f aca="false">AVERAGE(C1363:C1369)</f>
        <v>40437714.2857143</v>
      </c>
      <c r="F1369" s="306" t="n">
        <f aca="false">AVERAGE(C1339:C1369)</f>
        <v>47215833.3333333</v>
      </c>
    </row>
    <row r="1370" customFormat="false" ht="11.25" hidden="false" customHeight="false" outlineLevel="0" collapsed="false">
      <c r="A1370" s="199" t="n">
        <v>36913</v>
      </c>
      <c r="B1370" s="192" t="n">
        <v>36913</v>
      </c>
      <c r="C1370" s="306" t="n">
        <f aca="false">VLOOKUP($B1370,data!$A$6:$M$15000,13)</f>
        <v>37654000</v>
      </c>
      <c r="D1370" s="9" t="n">
        <f aca="false">IF(B1370&lt;&gt;"",MONTH(B1370),0)</f>
        <v>1</v>
      </c>
      <c r="E1370" s="306" t="n">
        <f aca="false">AVERAGE(C1363:C1370)</f>
        <v>40089750</v>
      </c>
      <c r="F1370" s="306" t="n">
        <f aca="false">AVERAGE(C1340:C1370)</f>
        <v>46887966.6666667</v>
      </c>
    </row>
    <row r="1371" customFormat="false" ht="11.25" hidden="false" customHeight="false" outlineLevel="0" collapsed="false">
      <c r="A1371" s="199" t="n">
        <v>36914</v>
      </c>
      <c r="B1371" s="192" t="n">
        <v>36914</v>
      </c>
      <c r="C1371" s="306" t="n">
        <f aca="false">VLOOKUP($B1371,data!$A$6:$M$15000,13)</f>
        <v>36910000</v>
      </c>
      <c r="D1371" s="9" t="n">
        <f aca="false">IF(B1371&lt;&gt;"",MONTH(B1371),0)</f>
        <v>1</v>
      </c>
      <c r="E1371" s="306" t="n">
        <f aca="false">AVERAGE(C1364:C1371)</f>
        <v>39174625</v>
      </c>
      <c r="F1371" s="306" t="n">
        <f aca="false">AVERAGE(C1341:C1371)</f>
        <v>46523000</v>
      </c>
    </row>
    <row r="1372" customFormat="false" ht="11.25" hidden="false" customHeight="false" outlineLevel="0" collapsed="false">
      <c r="A1372" s="199" t="n">
        <v>36915</v>
      </c>
      <c r="B1372" s="192" t="n">
        <v>36915</v>
      </c>
      <c r="C1372" s="306" t="n">
        <f aca="false">VLOOKUP($B1372,data!$A$6:$M$15000,13)</f>
        <v>35846000</v>
      </c>
      <c r="D1372" s="9" t="n">
        <f aca="false">IF(B1372&lt;&gt;"",MONTH(B1372),0)</f>
        <v>1</v>
      </c>
      <c r="E1372" s="306" t="n">
        <f aca="false">AVERAGE(C1365:C1372)</f>
        <v>38326250</v>
      </c>
      <c r="F1372" s="306" t="n">
        <f aca="false">AVERAGE(C1342:C1372)</f>
        <v>46100600</v>
      </c>
    </row>
    <row r="1373" customFormat="false" ht="11.25" hidden="false" customHeight="false" outlineLevel="0" collapsed="false">
      <c r="A1373" s="199" t="n">
        <v>36916</v>
      </c>
      <c r="B1373" s="192" t="n">
        <v>36916</v>
      </c>
      <c r="C1373" s="306" t="n">
        <f aca="false">VLOOKUP($B1373,data!$A$6:$M$15000,13)</f>
        <v>34666000</v>
      </c>
      <c r="D1373" s="9" t="n">
        <f aca="false">IF(B1373&lt;&gt;"",MONTH(B1373),0)</f>
        <v>1</v>
      </c>
      <c r="E1373" s="306" t="n">
        <f aca="false">AVERAGE(C1366:C1373)</f>
        <v>37520250</v>
      </c>
      <c r="F1373" s="306" t="n">
        <f aca="false">AVERAGE(C1343:C1373)</f>
        <v>45637200</v>
      </c>
    </row>
    <row r="1374" customFormat="false" ht="11.25" hidden="false" customHeight="false" outlineLevel="0" collapsed="false">
      <c r="A1374" s="199" t="n">
        <v>36917</v>
      </c>
      <c r="B1374" s="192" t="n">
        <v>36917</v>
      </c>
      <c r="C1374" s="306" t="n">
        <f aca="false">VLOOKUP($B1374,data!$A$6:$M$15000,13)</f>
        <v>33221000</v>
      </c>
      <c r="D1374" s="9" t="n">
        <f aca="false">IF(B1374&lt;&gt;"",MONTH(B1374),0)</f>
        <v>1</v>
      </c>
      <c r="E1374" s="306" t="n">
        <f aca="false">AVERAGE(C1367:C1374)</f>
        <v>36712125</v>
      </c>
      <c r="F1374" s="306" t="n">
        <f aca="false">AVERAGE(C1344:C1374)</f>
        <v>45129133.3333333</v>
      </c>
    </row>
    <row r="1375" customFormat="false" ht="11.25" hidden="false" customHeight="false" outlineLevel="0" collapsed="false">
      <c r="A1375" s="199" t="n">
        <v>36918</v>
      </c>
      <c r="B1375" s="192" t="n">
        <v>36918</v>
      </c>
      <c r="C1375" s="306" t="n">
        <f aca="false">VLOOKUP($B1375,data!$A$6:$M$15000,13)</f>
        <v>32319000</v>
      </c>
      <c r="D1375" s="9" t="n">
        <f aca="false">IF(B1375&lt;&gt;"",MONTH(B1375),0)</f>
        <v>1</v>
      </c>
      <c r="E1375" s="306" t="n">
        <f aca="false">AVERAGE(C1368:C1375)</f>
        <v>35922875</v>
      </c>
      <c r="F1375" s="306" t="n">
        <f aca="false">AVERAGE(C1345:C1375)</f>
        <v>44585333.3333333</v>
      </c>
    </row>
    <row r="1376" customFormat="false" ht="11.25" hidden="false" customHeight="false" outlineLevel="0" collapsed="false">
      <c r="A1376" s="199" t="n">
        <v>36919</v>
      </c>
      <c r="B1376" s="192" t="n">
        <v>36919</v>
      </c>
      <c r="C1376" s="306" t="n">
        <f aca="false">VLOOKUP($B1376,data!$A$6:$M$15000,13)</f>
        <v>31791000</v>
      </c>
      <c r="D1376" s="9" t="n">
        <f aca="false">IF(B1376&lt;&gt;"",MONTH(B1376),0)</f>
        <v>1</v>
      </c>
      <c r="E1376" s="306" t="n">
        <f aca="false">AVERAGE(C1370:C1376)</f>
        <v>34629571.4285714</v>
      </c>
      <c r="F1376" s="306" t="n">
        <f aca="false">AVERAGE(C1346:C1376)</f>
        <v>44017366.6666667</v>
      </c>
    </row>
    <row r="1377" customFormat="false" ht="11.25" hidden="false" customHeight="false" outlineLevel="0" collapsed="false">
      <c r="A1377" s="199" t="n">
        <v>36920</v>
      </c>
      <c r="B1377" s="192" t="n">
        <v>36920</v>
      </c>
      <c r="C1377" s="306" t="n">
        <f aca="false">VLOOKUP($B1377,data!$A$6:$M$15000,13)</f>
        <v>30312000</v>
      </c>
      <c r="D1377" s="9" t="n">
        <f aca="false">IF(B1377&lt;&gt;"",MONTH(B1377),0)</f>
        <v>1</v>
      </c>
      <c r="E1377" s="306" t="n">
        <f aca="false">AVERAGE(C1371:C1377)</f>
        <v>33580714.2857143</v>
      </c>
      <c r="F1377" s="306" t="n">
        <f aca="false">AVERAGE(C1347:C1377)</f>
        <v>43379466.6666667</v>
      </c>
    </row>
    <row r="1378" customFormat="false" ht="11.25" hidden="false" customHeight="false" outlineLevel="0" collapsed="false">
      <c r="A1378" s="199" t="n">
        <v>36921</v>
      </c>
      <c r="B1378" s="192" t="n">
        <v>36921</v>
      </c>
      <c r="C1378" s="306" t="n">
        <f aca="false">VLOOKUP($B1378,data!$A$6:$M$15000,13)</f>
        <v>29241000</v>
      </c>
      <c r="D1378" s="9" t="n">
        <f aca="false">IF(B1378&lt;&gt;"",MONTH(B1378),0)</f>
        <v>1</v>
      </c>
      <c r="E1378" s="306" t="n">
        <f aca="false">AVERAGE(C1372:C1378)</f>
        <v>32485142.8571429</v>
      </c>
      <c r="F1378" s="306" t="n">
        <f aca="false">AVERAGE(C1348:C1378)</f>
        <v>42681900</v>
      </c>
    </row>
    <row r="1379" customFormat="false" ht="11.25" hidden="false" customHeight="false" outlineLevel="0" collapsed="false">
      <c r="A1379" s="199" t="n">
        <v>36922</v>
      </c>
      <c r="B1379" s="192" t="n">
        <v>36922</v>
      </c>
      <c r="C1379" s="306" t="n">
        <f aca="false">VLOOKUP($B1379,data!$A$6:$M$15000,13)</f>
        <v>28000000</v>
      </c>
      <c r="D1379" s="9" t="n">
        <f aca="false">IF(B1379&lt;&gt;"",MONTH(B1379),0)</f>
        <v>1</v>
      </c>
      <c r="E1379" s="306" t="n">
        <f aca="false">AVERAGE(C1373:C1379)</f>
        <v>31364285.7142857</v>
      </c>
      <c r="F1379" s="306" t="n">
        <f aca="false">AVERAGE(C1349:C1379)</f>
        <v>42208290.3225806</v>
      </c>
    </row>
    <row r="1380" customFormat="false" ht="11.25" hidden="false" customHeight="false" outlineLevel="0" collapsed="false">
      <c r="A1380" s="199" t="n">
        <v>36923</v>
      </c>
      <c r="B1380" s="192" t="n">
        <v>36923</v>
      </c>
      <c r="C1380" s="306" t="n">
        <f aca="false">VLOOKUP($B1380,data!$A$6:$M$15000,13)</f>
        <v>27230000</v>
      </c>
      <c r="D1380" s="9" t="n">
        <f aca="false">IF(B1380&lt;&gt;"",MONTH(B1380),0)</f>
        <v>2</v>
      </c>
      <c r="E1380" s="306" t="n">
        <f aca="false">AVERAGE(C1374:C1380)</f>
        <v>30302000</v>
      </c>
      <c r="F1380" s="306" t="n">
        <f aca="false">AVERAGE(C1350:C1380)</f>
        <v>41450290.3225806</v>
      </c>
    </row>
    <row r="1381" customFormat="false" ht="11.25" hidden="false" customHeight="false" outlineLevel="0" collapsed="false">
      <c r="A1381" s="199" t="n">
        <v>36924</v>
      </c>
      <c r="B1381" s="192" t="n">
        <v>36924</v>
      </c>
      <c r="C1381" s="306" t="n">
        <f aca="false">VLOOKUP($B1381,data!$A$6:$M$15000,13)</f>
        <v>26802000</v>
      </c>
      <c r="D1381" s="9" t="n">
        <f aca="false">IF(B1381&lt;&gt;"",MONTH(B1381),0)</f>
        <v>2</v>
      </c>
      <c r="E1381" s="306" t="n">
        <f aca="false">AVERAGE(C1375:C1381)</f>
        <v>29385000</v>
      </c>
      <c r="F1381" s="306" t="n">
        <f aca="false">AVERAGE(C1351:C1381)</f>
        <v>40678064.516129</v>
      </c>
    </row>
    <row r="1382" customFormat="false" ht="11.25" hidden="false" customHeight="false" outlineLevel="0" collapsed="false">
      <c r="A1382" s="199" t="n">
        <v>36925</v>
      </c>
      <c r="B1382" s="192" t="n">
        <v>36925</v>
      </c>
      <c r="C1382" s="306" t="n">
        <f aca="false">VLOOKUP($B1382,data!$A$6:$M$15000,13)</f>
        <v>27237000</v>
      </c>
      <c r="D1382" s="9" t="n">
        <f aca="false">IF(B1382&lt;&gt;"",MONTH(B1382),0)</f>
        <v>2</v>
      </c>
      <c r="E1382" s="306" t="n">
        <f aca="false">AVERAGE(C1376:C1382)</f>
        <v>28659000</v>
      </c>
      <c r="F1382" s="306" t="n">
        <f aca="false">AVERAGE(C1352:C1382)</f>
        <v>39915290.3225806</v>
      </c>
    </row>
    <row r="1383" customFormat="false" ht="11.25" hidden="false" customHeight="false" outlineLevel="0" collapsed="false">
      <c r="A1383" s="199" t="n">
        <v>36926</v>
      </c>
      <c r="B1383" s="192" t="n">
        <v>36926</v>
      </c>
      <c r="C1383" s="306" t="n">
        <f aca="false">VLOOKUP($B1383,data!$A$6:$M$15000,13)</f>
        <v>28066000</v>
      </c>
      <c r="D1383" s="9" t="n">
        <f aca="false">IF(B1383&lt;&gt;"",MONTH(B1383),0)</f>
        <v>2</v>
      </c>
      <c r="E1383" s="306" t="n">
        <f aca="false">AVERAGE(C1377:C1383)</f>
        <v>28126857.1428571</v>
      </c>
      <c r="F1383" s="306" t="n">
        <f aca="false">AVERAGE(C1353:C1383)</f>
        <v>39173032.2580645</v>
      </c>
    </row>
    <row r="1384" customFormat="false" ht="11.25" hidden="false" customHeight="false" outlineLevel="0" collapsed="false">
      <c r="A1384" s="199" t="n">
        <v>36927</v>
      </c>
      <c r="B1384" s="192" t="n">
        <v>36927</v>
      </c>
      <c r="C1384" s="306" t="n">
        <f aca="false">VLOOKUP($B1384,data!$A$6:$M$15000,13)</f>
        <v>28482000</v>
      </c>
      <c r="D1384" s="9" t="n">
        <f aca="false">IF(B1384&lt;&gt;"",MONTH(B1384),0)</f>
        <v>2</v>
      </c>
      <c r="E1384" s="306" t="n">
        <f aca="false">AVERAGE(C1378:C1384)</f>
        <v>27865428.5714286</v>
      </c>
      <c r="F1384" s="306" t="n">
        <f aca="false">AVERAGE(C1354:C1384)</f>
        <v>38439967.7419355</v>
      </c>
    </row>
    <row r="1385" customFormat="false" ht="11.25" hidden="false" customHeight="false" outlineLevel="0" collapsed="false">
      <c r="A1385" s="199" t="n">
        <v>36928</v>
      </c>
      <c r="B1385" s="192" t="n">
        <v>36928</v>
      </c>
      <c r="C1385" s="306" t="n">
        <f aca="false">VLOOKUP($B1385,data!$A$6:$M$15000,13)</f>
        <v>28688000</v>
      </c>
      <c r="D1385" s="9" t="n">
        <f aca="false">IF(B1385&lt;&gt;"",MONTH(B1385),0)</f>
        <v>2</v>
      </c>
      <c r="E1385" s="306" t="n">
        <f aca="false">AVERAGE(C1379:C1385)</f>
        <v>27786428.5714286</v>
      </c>
      <c r="F1385" s="306" t="n">
        <f aca="false">AVERAGE(C1355:C1385)</f>
        <v>37695677.4193548</v>
      </c>
    </row>
    <row r="1386" customFormat="false" ht="11.25" hidden="false" customHeight="false" outlineLevel="0" collapsed="false">
      <c r="A1386" s="199" t="n">
        <v>36929</v>
      </c>
      <c r="B1386" s="192" t="n">
        <v>36929</v>
      </c>
      <c r="C1386" s="306" t="n">
        <f aca="false">VLOOKUP($B1386,data!$A$6:$M$15000,13)</f>
        <v>27625000</v>
      </c>
      <c r="D1386" s="9" t="n">
        <f aca="false">IF(B1386&lt;&gt;"",MONTH(B1386),0)</f>
        <v>2</v>
      </c>
      <c r="E1386" s="306" t="n">
        <f aca="false">AVERAGE(C1380:C1386)</f>
        <v>27732857.1428571</v>
      </c>
      <c r="F1386" s="306" t="n">
        <f aca="false">AVERAGE(C1356:C1386)</f>
        <v>36906451.6129032</v>
      </c>
    </row>
    <row r="1387" customFormat="false" ht="11.25" hidden="false" customHeight="false" outlineLevel="0" collapsed="false">
      <c r="A1387" s="199" t="n">
        <v>36930</v>
      </c>
      <c r="B1387" s="192" t="n">
        <v>36930</v>
      </c>
      <c r="C1387" s="306" t="n">
        <f aca="false">VLOOKUP($B1387,data!$A$6:$M$15000,13)</f>
        <v>26556000</v>
      </c>
      <c r="D1387" s="9" t="n">
        <f aca="false">IF(B1387&lt;&gt;"",MONTH(B1387),0)</f>
        <v>2</v>
      </c>
      <c r="E1387" s="306" t="n">
        <f aca="false">AVERAGE(C1381:C1387)</f>
        <v>27636571.4285714</v>
      </c>
      <c r="F1387" s="306" t="n">
        <f aca="false">AVERAGE(C1357:C1387)</f>
        <v>36111354.8387097</v>
      </c>
    </row>
    <row r="1388" customFormat="false" ht="11.25" hidden="false" customHeight="false" outlineLevel="0" collapsed="false">
      <c r="A1388" s="199" t="n">
        <v>36931</v>
      </c>
      <c r="B1388" s="192" t="n">
        <v>36931</v>
      </c>
      <c r="C1388" s="306" t="n">
        <f aca="false">VLOOKUP($B1388,data!$A$6:$M$15000,13)</f>
        <v>25448000</v>
      </c>
      <c r="D1388" s="9" t="n">
        <f aca="false">IF(B1388&lt;&gt;"",MONTH(B1388),0)</f>
        <v>2</v>
      </c>
      <c r="E1388" s="306" t="n">
        <f aca="false">AVERAGE(C1382:C1388)</f>
        <v>27443142.8571429</v>
      </c>
      <c r="F1388" s="306" t="n">
        <f aca="false">AVERAGE(C1358:C1388)</f>
        <v>35304483.8709677</v>
      </c>
    </row>
    <row r="1389" customFormat="false" ht="11.25" hidden="false" customHeight="false" outlineLevel="0" collapsed="false">
      <c r="A1389" s="199" t="n">
        <v>36932</v>
      </c>
      <c r="B1389" s="192" t="n">
        <v>36932</v>
      </c>
      <c r="C1389" s="306" t="n">
        <f aca="false">VLOOKUP($B1389,data!$A$6:$M$15000,13)</f>
        <v>24585000</v>
      </c>
      <c r="D1389" s="9" t="n">
        <f aca="false">IF(B1389&lt;&gt;"",MONTH(B1389),0)</f>
        <v>2</v>
      </c>
      <c r="E1389" s="306" t="n">
        <f aca="false">AVERAGE(C1383:C1389)</f>
        <v>27064285.7142857</v>
      </c>
      <c r="F1389" s="306" t="n">
        <f aca="false">AVERAGE(C1359:C1389)</f>
        <v>34519709.6774194</v>
      </c>
    </row>
    <row r="1390" customFormat="false" ht="11.25" hidden="false" customHeight="false" outlineLevel="0" collapsed="false">
      <c r="A1390" s="199" t="n">
        <v>36933</v>
      </c>
      <c r="B1390" s="192" t="n">
        <v>36933</v>
      </c>
      <c r="C1390" s="306" t="n">
        <f aca="false">VLOOKUP($B1390,data!$A$6:$M$15000,13)</f>
        <v>23776000</v>
      </c>
      <c r="D1390" s="9" t="n">
        <f aca="false">IF(B1390&lt;&gt;"",MONTH(B1390),0)</f>
        <v>2</v>
      </c>
      <c r="E1390" s="306" t="n">
        <f aca="false">AVERAGE(C1384:C1390)</f>
        <v>26451428.5714286</v>
      </c>
      <c r="F1390" s="306" t="n">
        <f aca="false">AVERAGE(C1360:C1390)</f>
        <v>33744064.516129</v>
      </c>
    </row>
    <row r="1391" customFormat="false" ht="11.25" hidden="false" customHeight="false" outlineLevel="0" collapsed="false">
      <c r="A1391" s="199" t="n">
        <v>36934</v>
      </c>
      <c r="B1391" s="192" t="n">
        <v>36934</v>
      </c>
      <c r="C1391" s="306" t="n">
        <f aca="false">VLOOKUP($B1391,data!$A$6:$M$15000,13)</f>
        <v>22322000</v>
      </c>
      <c r="D1391" s="9" t="n">
        <f aca="false">IF(B1391&lt;&gt;"",MONTH(B1391),0)</f>
        <v>2</v>
      </c>
      <c r="E1391" s="306" t="n">
        <f aca="false">AVERAGE(C1384:C1391)</f>
        <v>25935250</v>
      </c>
      <c r="F1391" s="306" t="n">
        <f aca="false">AVERAGE(C1361:C1391)</f>
        <v>32956580.6451613</v>
      </c>
    </row>
    <row r="1392" customFormat="false" ht="11.25" hidden="false" customHeight="false" outlineLevel="0" collapsed="false">
      <c r="A1392" s="199" t="n">
        <v>36935</v>
      </c>
      <c r="B1392" s="192" t="n">
        <v>36935</v>
      </c>
      <c r="C1392" s="306" t="n">
        <f aca="false">VLOOKUP($B1392,data!$A$6:$M$15000,13)</f>
        <v>20741000</v>
      </c>
      <c r="D1392" s="9" t="n">
        <f aca="false">IF(B1392&lt;&gt;"",MONTH(B1392),0)</f>
        <v>2</v>
      </c>
      <c r="E1392" s="306" t="n">
        <f aca="false">AVERAGE(C1385:C1392)</f>
        <v>24967625</v>
      </c>
      <c r="F1392" s="306" t="n">
        <f aca="false">AVERAGE(C1362:C1392)</f>
        <v>32137774.1935484</v>
      </c>
    </row>
    <row r="1393" customFormat="false" ht="11.25" hidden="false" customHeight="false" outlineLevel="0" collapsed="false">
      <c r="A1393" s="199" t="n">
        <v>36936</v>
      </c>
      <c r="B1393" s="192" t="n">
        <v>36936</v>
      </c>
      <c r="C1393" s="306" t="n">
        <f aca="false">VLOOKUP($B1393,data!$A$6:$M$15000,13)</f>
        <v>19495000</v>
      </c>
      <c r="D1393" s="9" t="n">
        <f aca="false">IF(B1393&lt;&gt;"",MONTH(B1393),0)</f>
        <v>2</v>
      </c>
      <c r="E1393" s="306" t="n">
        <f aca="false">AVERAGE(C1386:C1393)</f>
        <v>23818500</v>
      </c>
      <c r="F1393" s="306" t="n">
        <f aca="false">AVERAGE(C1363:C1393)</f>
        <v>31292806.4516129</v>
      </c>
    </row>
    <row r="1394" customFormat="false" ht="11.25" hidden="false" customHeight="false" outlineLevel="0" collapsed="false">
      <c r="A1394" s="199" t="n">
        <v>36937</v>
      </c>
      <c r="B1394" s="192" t="n">
        <v>36937</v>
      </c>
      <c r="C1394" s="306" t="n">
        <f aca="false">VLOOKUP($B1394,data!$A$6:$M$15000,13)</f>
        <v>18428000</v>
      </c>
      <c r="D1394" s="9" t="n">
        <f aca="false">IF(B1394&lt;&gt;"",MONTH(B1394),0)</f>
        <v>2</v>
      </c>
      <c r="E1394" s="306" t="n">
        <f aca="false">AVERAGE(C1387:C1394)</f>
        <v>22668875</v>
      </c>
      <c r="F1394" s="306" t="n">
        <f aca="false">AVERAGE(C1364:C1394)</f>
        <v>30460451.6129032</v>
      </c>
    </row>
    <row r="1395" customFormat="false" ht="11.25" hidden="false" customHeight="false" outlineLevel="0" collapsed="false">
      <c r="A1395" s="199" t="n">
        <v>36938</v>
      </c>
      <c r="B1395" s="192" t="n">
        <v>36938</v>
      </c>
      <c r="C1395" s="306" t="n">
        <f aca="false">VLOOKUP($B1395,data!$A$6:$M$15000,13)</f>
        <v>17900000</v>
      </c>
      <c r="D1395" s="9" t="n">
        <f aca="false">IF(B1395&lt;&gt;"",MONTH(B1395),0)</f>
        <v>2</v>
      </c>
      <c r="E1395" s="306" t="n">
        <f aca="false">AVERAGE(C1388:C1395)</f>
        <v>21586875</v>
      </c>
      <c r="F1395" s="306" t="n">
        <f aca="false">AVERAGE(C1365:C1395)</f>
        <v>29662612.9032258</v>
      </c>
    </row>
    <row r="1396" customFormat="false" ht="11.25" hidden="false" customHeight="false" outlineLevel="0" collapsed="false">
      <c r="A1396" s="199" t="n">
        <v>36939</v>
      </c>
      <c r="B1396" s="192" t="n">
        <v>36939</v>
      </c>
      <c r="C1396" s="306" t="n">
        <f aca="false">VLOOKUP($B1396,data!$A$6:$M$15000,13)</f>
        <v>17843000</v>
      </c>
      <c r="D1396" s="9" t="n">
        <f aca="false">IF(B1396&lt;&gt;"",MONTH(B1396),0)</f>
        <v>2</v>
      </c>
      <c r="E1396" s="306" t="n">
        <f aca="false">AVERAGE(C1389:C1396)</f>
        <v>20636250</v>
      </c>
      <c r="F1396" s="306" t="n">
        <f aca="false">AVERAGE(C1366:C1396)</f>
        <v>28911935.483871</v>
      </c>
    </row>
    <row r="1397" customFormat="false" ht="11.25" hidden="false" customHeight="false" outlineLevel="0" collapsed="false">
      <c r="A1397" s="199" t="n">
        <v>36940</v>
      </c>
      <c r="B1397" s="192" t="n">
        <v>36940</v>
      </c>
      <c r="C1397" s="306" t="n">
        <f aca="false">VLOOKUP($B1397,data!$A$6:$M$15000,13)</f>
        <v>18023000</v>
      </c>
      <c r="D1397" s="9" t="n">
        <f aca="false">IF(B1397&lt;&gt;"",MONTH(B1397),0)</f>
        <v>2</v>
      </c>
      <c r="E1397" s="306" t="n">
        <f aca="false">AVERAGE(C1391:C1397)</f>
        <v>19250285.7142857</v>
      </c>
      <c r="F1397" s="306" t="n">
        <f aca="false">AVERAGE(C1367:C1397)</f>
        <v>28213129.0322581</v>
      </c>
    </row>
    <row r="1398" customFormat="false" ht="11.25" hidden="false" customHeight="false" outlineLevel="0" collapsed="false">
      <c r="A1398" s="199" t="n">
        <v>36941</v>
      </c>
      <c r="B1398" s="192" t="n">
        <v>36941</v>
      </c>
      <c r="C1398" s="306" t="n">
        <f aca="false">VLOOKUP($B1398,data!$A$6:$M$15000,13)</f>
        <v>17697000</v>
      </c>
      <c r="D1398" s="9" t="n">
        <f aca="false">IF(B1398&lt;&gt;"",MONTH(B1398),0)</f>
        <v>2</v>
      </c>
      <c r="E1398" s="306" t="n">
        <f aca="false">AVERAGE(C1392:C1398)</f>
        <v>18589571.4285714</v>
      </c>
      <c r="F1398" s="306" t="n">
        <f aca="false">AVERAGE(C1368:C1398)</f>
        <v>27537774.1935484</v>
      </c>
    </row>
    <row r="1399" customFormat="false" ht="11.25" hidden="false" customHeight="false" outlineLevel="0" collapsed="false">
      <c r="A1399" s="199" t="n">
        <v>36942</v>
      </c>
      <c r="B1399" s="192" t="n">
        <v>36942</v>
      </c>
      <c r="C1399" s="306" t="n">
        <f aca="false">VLOOKUP($B1399,data!$A$6:$M$15000,13)</f>
        <v>17526000</v>
      </c>
      <c r="D1399" s="9" t="n">
        <f aca="false">IF(B1399&lt;&gt;"",MONTH(B1399),0)</f>
        <v>2</v>
      </c>
      <c r="E1399" s="306" t="n">
        <f aca="false">AVERAGE(C1393:C1399)</f>
        <v>18130285.7142857</v>
      </c>
      <c r="F1399" s="306" t="n">
        <f aca="false">AVERAGE(C1369:C1399)</f>
        <v>26861322.5806452</v>
      </c>
    </row>
    <row r="1400" customFormat="false" ht="11.25" hidden="false" customHeight="false" outlineLevel="0" collapsed="false">
      <c r="A1400" s="199" t="n">
        <v>36943</v>
      </c>
      <c r="B1400" s="192" t="n">
        <v>36943</v>
      </c>
      <c r="C1400" s="306" t="n">
        <f aca="false">VLOOKUP($B1400,data!$A$6:$M$15000,13)</f>
        <v>17468000</v>
      </c>
      <c r="D1400" s="9" t="n">
        <f aca="false">IF(B1400&lt;&gt;"",MONTH(B1400),0)</f>
        <v>2</v>
      </c>
      <c r="E1400" s="306" t="n">
        <f aca="false">AVERAGE(C1394:C1400)</f>
        <v>17840714.2857143</v>
      </c>
      <c r="F1400" s="306" t="n">
        <f aca="false">AVERAGE(C1370:C1400)</f>
        <v>26190258.0645161</v>
      </c>
    </row>
    <row r="1401" customFormat="false" ht="11.25" hidden="false" customHeight="false" outlineLevel="0" collapsed="false">
      <c r="A1401" s="199" t="n">
        <v>36944</v>
      </c>
      <c r="B1401" s="192" t="n">
        <v>36944</v>
      </c>
      <c r="C1401" s="306" t="n">
        <f aca="false">VLOOKUP($B1401,data!$A$6:$M$15000,13)</f>
        <v>17359000</v>
      </c>
      <c r="D1401" s="9" t="n">
        <f aca="false">IF(B1401&lt;&gt;"",MONTH(B1401),0)</f>
        <v>2</v>
      </c>
      <c r="E1401" s="306" t="n">
        <f aca="false">AVERAGE(C1395:C1401)</f>
        <v>17688000</v>
      </c>
      <c r="F1401" s="306" t="n">
        <f aca="false">AVERAGE(C1371:C1401)</f>
        <v>25535580.6451613</v>
      </c>
    </row>
    <row r="1402" customFormat="false" ht="11.25" hidden="false" customHeight="false" outlineLevel="0" collapsed="false">
      <c r="A1402" s="199" t="n">
        <v>36945</v>
      </c>
      <c r="B1402" s="192" t="n">
        <v>36945</v>
      </c>
      <c r="C1402" s="306" t="n">
        <f aca="false">VLOOKUP($B1402,data!$A$6:$M$15000,13)</f>
        <v>16882000</v>
      </c>
      <c r="D1402" s="9" t="n">
        <f aca="false">IF(B1402&lt;&gt;"",MONTH(B1402),0)</f>
        <v>2</v>
      </c>
      <c r="E1402" s="306" t="n">
        <f aca="false">AVERAGE(C1396:C1402)</f>
        <v>17542571.4285714</v>
      </c>
      <c r="F1402" s="306" t="n">
        <f aca="false">AVERAGE(C1372:C1402)</f>
        <v>24889516.1290323</v>
      </c>
    </row>
    <row r="1403" customFormat="false" ht="11.25" hidden="false" customHeight="false" outlineLevel="0" collapsed="false">
      <c r="A1403" s="199" t="n">
        <v>36946</v>
      </c>
      <c r="B1403" s="192" t="n">
        <v>36946</v>
      </c>
      <c r="C1403" s="306" t="n">
        <f aca="false">VLOOKUP($B1403,data!$A$6:$M$15000,13)</f>
        <v>16276000</v>
      </c>
      <c r="D1403" s="9" t="n">
        <f aca="false">IF(B1403&lt;&gt;"",MONTH(B1403),0)</f>
        <v>2</v>
      </c>
      <c r="E1403" s="306" t="n">
        <f aca="false">AVERAGE(C1397:C1403)</f>
        <v>17318714.2857143</v>
      </c>
      <c r="F1403" s="306" t="n">
        <f aca="false">AVERAGE(C1373:C1403)</f>
        <v>24258225.8064516</v>
      </c>
    </row>
    <row r="1404" customFormat="false" ht="11.25" hidden="false" customHeight="false" outlineLevel="0" collapsed="false">
      <c r="A1404" s="199" t="n">
        <v>36947</v>
      </c>
      <c r="B1404" s="192" t="n">
        <v>36947</v>
      </c>
      <c r="C1404" s="306" t="n">
        <f aca="false">VLOOKUP($B1404,data!$A$6:$M$15000,13)</f>
        <v>16077000</v>
      </c>
      <c r="D1404" s="9" t="n">
        <f aca="false">IF(B1404&lt;&gt;"",MONTH(B1404),0)</f>
        <v>2</v>
      </c>
      <c r="E1404" s="306" t="n">
        <f aca="false">AVERAGE(C1398:C1404)</f>
        <v>17040714.2857143</v>
      </c>
      <c r="F1404" s="306" t="n">
        <f aca="false">AVERAGE(C1374:C1404)</f>
        <v>23658580.6451613</v>
      </c>
    </row>
    <row r="1405" customFormat="false" ht="11.25" hidden="false" customHeight="false" outlineLevel="0" collapsed="false">
      <c r="A1405" s="199" t="n">
        <v>36948</v>
      </c>
      <c r="B1405" s="192" t="n">
        <v>36948</v>
      </c>
      <c r="C1405" s="306" t="n">
        <f aca="false">VLOOKUP($B1405,data!$A$6:$M$15000,13)</f>
        <v>15626000</v>
      </c>
      <c r="D1405" s="9" t="n">
        <f aca="false">IF(B1405&lt;&gt;"",MONTH(B1405),0)</f>
        <v>2</v>
      </c>
      <c r="E1405" s="306" t="n">
        <f aca="false">AVERAGE(C1399:C1405)</f>
        <v>16744857.1428571</v>
      </c>
      <c r="F1405" s="306" t="n">
        <f aca="false">AVERAGE(C1375:C1405)</f>
        <v>23091000</v>
      </c>
    </row>
    <row r="1406" customFormat="false" ht="11.25" hidden="false" customHeight="false" outlineLevel="0" collapsed="false">
      <c r="A1406" s="199" t="n">
        <v>36949</v>
      </c>
      <c r="B1406" s="192" t="n">
        <v>36949</v>
      </c>
      <c r="C1406" s="306" t="n">
        <f aca="false">VLOOKUP($B1406,data!$A$6:$M$15000,13)</f>
        <v>14858000</v>
      </c>
      <c r="D1406" s="9" t="n">
        <f aca="false">IF(B1406&lt;&gt;"",MONTH(B1406),0)</f>
        <v>2</v>
      </c>
      <c r="E1406" s="306" t="n">
        <f aca="false">AVERAGE(C1400:C1406)</f>
        <v>16363714.2857143</v>
      </c>
      <c r="F1406" s="306" t="n">
        <f aca="false">AVERAGE(C1376:C1406)</f>
        <v>22527741.9354839</v>
      </c>
    </row>
    <row r="1407" customFormat="false" ht="11.25" hidden="false" customHeight="false" outlineLevel="0" collapsed="false">
      <c r="A1407" s="199" t="n">
        <v>36950</v>
      </c>
      <c r="B1407" s="192" t="n">
        <v>36950</v>
      </c>
      <c r="C1407" s="306" t="n">
        <f aca="false">VLOOKUP($B1407,data!$A$6:$M$15000,13)</f>
        <v>13953000</v>
      </c>
      <c r="D1407" s="9" t="n">
        <f aca="false">IF(B1407&lt;&gt;"",MONTH(B1407),0)</f>
        <v>2</v>
      </c>
      <c r="E1407" s="306" t="n">
        <f aca="false">AVERAGE(C1401:C1407)</f>
        <v>15861571.4285714</v>
      </c>
      <c r="F1407" s="306" t="n">
        <f aca="false">AVERAGE(C1377:C1407)</f>
        <v>21952322.5806452</v>
      </c>
    </row>
    <row r="1408" customFormat="false" ht="11.25" hidden="false" customHeight="false" outlineLevel="0" collapsed="false">
      <c r="A1408" s="199" t="n">
        <v>36951</v>
      </c>
      <c r="B1408" s="192" t="n">
        <v>36951</v>
      </c>
      <c r="C1408" s="306" t="n">
        <f aca="false">VLOOKUP($B1408,data!$A$6:$M$15000,13)</f>
        <v>12992000</v>
      </c>
      <c r="D1408" s="9" t="n">
        <f aca="false">IF(B1408&lt;&gt;"",MONTH(B1408),0)</f>
        <v>3</v>
      </c>
      <c r="E1408" s="306" t="n">
        <f aca="false">AVERAGE(C1402:C1408)</f>
        <v>15237714.2857143</v>
      </c>
      <c r="F1408" s="306" t="n">
        <f aca="false">AVERAGE(C1378:C1408)</f>
        <v>21393612.9032258</v>
      </c>
    </row>
    <row r="1409" customFormat="false" ht="11.25" hidden="false" customHeight="false" outlineLevel="0" collapsed="false">
      <c r="A1409" s="199" t="n">
        <v>36952</v>
      </c>
      <c r="B1409" s="192" t="n">
        <v>36952</v>
      </c>
      <c r="C1409" s="306" t="n">
        <f aca="false">VLOOKUP($B1409,data!$A$6:$M$15000,13)</f>
        <v>12551000</v>
      </c>
      <c r="D1409" s="9" t="n">
        <f aca="false">IF(B1409&lt;&gt;"",MONTH(B1409),0)</f>
        <v>3</v>
      </c>
      <c r="E1409" s="306" t="n">
        <f aca="false">AVERAGE(C1403:C1409)</f>
        <v>14619000</v>
      </c>
      <c r="F1409" s="306" t="n">
        <f aca="false">AVERAGE(C1379:C1409)</f>
        <v>20855225.8064516</v>
      </c>
    </row>
    <row r="1410" customFormat="false" ht="11.25" hidden="false" customHeight="false" outlineLevel="0" collapsed="false">
      <c r="A1410" s="199" t="n">
        <v>36953</v>
      </c>
      <c r="B1410" s="192" t="n">
        <v>36953</v>
      </c>
      <c r="C1410" s="306" t="n">
        <f aca="false">VLOOKUP($B1410,data!$A$6:$M$15000,13)</f>
        <v>12567000</v>
      </c>
      <c r="D1410" s="9" t="n">
        <f aca="false">IF(B1410&lt;&gt;"",MONTH(B1410),0)</f>
        <v>3</v>
      </c>
      <c r="E1410" s="306" t="n">
        <f aca="false">AVERAGE(C1404:C1410)</f>
        <v>14089142.8571429</v>
      </c>
      <c r="F1410" s="306" t="n">
        <f aca="false">AVERAGE(C1380:C1410)</f>
        <v>20357387.0967742</v>
      </c>
    </row>
    <row r="1411" customFormat="false" ht="11.25" hidden="false" customHeight="false" outlineLevel="0" collapsed="false">
      <c r="A1411" s="199" t="n">
        <v>36954</v>
      </c>
      <c r="B1411" s="192" t="n">
        <v>36954</v>
      </c>
      <c r="C1411" s="306" t="n">
        <f aca="false">VLOOKUP($B1411,data!$A$6:$M$15000,13)</f>
        <v>12443000</v>
      </c>
      <c r="D1411" s="9" t="n">
        <f aca="false">IF(B1411&lt;&gt;"",MONTH(B1411),0)</f>
        <v>3</v>
      </c>
      <c r="E1411" s="306" t="n">
        <f aca="false">AVERAGE(C1405:C1411)</f>
        <v>13570000</v>
      </c>
      <c r="F1411" s="306" t="n">
        <f aca="false">AVERAGE(C1381:C1411)</f>
        <v>19880387.0967742</v>
      </c>
    </row>
    <row r="1412" customFormat="false" ht="11.25" hidden="false" customHeight="false" outlineLevel="0" collapsed="false">
      <c r="A1412" s="199" t="n">
        <v>36955</v>
      </c>
      <c r="B1412" s="192" t="n">
        <v>36955</v>
      </c>
      <c r="C1412" s="306" t="n">
        <f aca="false">VLOOKUP($B1412,data!$A$6:$M$15000,13)</f>
        <v>12337000</v>
      </c>
      <c r="D1412" s="9" t="n">
        <f aca="false">IF(B1412&lt;&gt;"",MONTH(B1412),0)</f>
        <v>3</v>
      </c>
      <c r="E1412" s="306" t="n">
        <f aca="false">AVERAGE(C1405:C1412)</f>
        <v>13415875</v>
      </c>
      <c r="F1412" s="306" t="n">
        <f aca="false">AVERAGE(C1382:C1412)</f>
        <v>19413774.1935484</v>
      </c>
    </row>
    <row r="1413" customFormat="false" ht="11.25" hidden="false" customHeight="false" outlineLevel="0" collapsed="false">
      <c r="A1413" s="199" t="n">
        <v>36956</v>
      </c>
      <c r="B1413" s="192" t="n">
        <v>36956</v>
      </c>
      <c r="C1413" s="306" t="n">
        <f aca="false">VLOOKUP($B1413,data!$A$6:$M$15000,13)</f>
        <v>12491000</v>
      </c>
      <c r="D1413" s="9" t="n">
        <f aca="false">IF(B1413&lt;&gt;"",MONTH(B1413),0)</f>
        <v>3</v>
      </c>
      <c r="E1413" s="306" t="n">
        <f aca="false">AVERAGE(C1406:C1413)</f>
        <v>13024000</v>
      </c>
      <c r="F1413" s="306" t="n">
        <f aca="false">AVERAGE(C1383:C1413)</f>
        <v>18938096.7741935</v>
      </c>
    </row>
    <row r="1414" customFormat="false" ht="11.25" hidden="false" customHeight="false" outlineLevel="0" collapsed="false">
      <c r="A1414" s="199" t="n">
        <v>36957</v>
      </c>
      <c r="B1414" s="192" t="n">
        <v>36957</v>
      </c>
      <c r="C1414" s="306" t="n">
        <f aca="false">VLOOKUP($B1414,data!$A$6:$M$15000,13)</f>
        <v>12778000</v>
      </c>
      <c r="D1414" s="9" t="n">
        <f aca="false">IF(B1414&lt;&gt;"",MONTH(B1414),0)</f>
        <v>3</v>
      </c>
      <c r="E1414" s="306" t="n">
        <f aca="false">AVERAGE(C1407:C1414)</f>
        <v>12764000</v>
      </c>
      <c r="F1414" s="306" t="n">
        <f aca="false">AVERAGE(C1384:C1414)</f>
        <v>18444935.483871</v>
      </c>
    </row>
    <row r="1415" customFormat="false" ht="11.25" hidden="false" customHeight="false" outlineLevel="0" collapsed="false">
      <c r="A1415" s="199" t="n">
        <v>36958</v>
      </c>
      <c r="B1415" s="192" t="n">
        <v>36958</v>
      </c>
      <c r="C1415" s="306" t="n">
        <f aca="false">VLOOKUP($B1415,data!$A$6:$M$15000,13)</f>
        <v>13035000</v>
      </c>
      <c r="D1415" s="9" t="n">
        <f aca="false">IF(B1415&lt;&gt;"",MONTH(B1415),0)</f>
        <v>3</v>
      </c>
      <c r="E1415" s="306" t="n">
        <f aca="false">AVERAGE(C1408:C1415)</f>
        <v>12649250</v>
      </c>
      <c r="F1415" s="306" t="n">
        <f aca="false">AVERAGE(C1385:C1415)</f>
        <v>17946645.1612903</v>
      </c>
    </row>
    <row r="1416" customFormat="false" ht="11.25" hidden="false" customHeight="false" outlineLevel="0" collapsed="false">
      <c r="A1416" s="199" t="n">
        <v>36959</v>
      </c>
      <c r="B1416" s="192" t="n">
        <v>36959</v>
      </c>
      <c r="C1416" s="306" t="n">
        <f aca="false">VLOOKUP($B1416,data!$A$6:$M$15000,13)</f>
        <v>13135000</v>
      </c>
      <c r="D1416" s="9" t="n">
        <f aca="false">IF(B1416&lt;&gt;"",MONTH(B1416),0)</f>
        <v>3</v>
      </c>
      <c r="E1416" s="306" t="n">
        <f aca="false">AVERAGE(C1409:C1416)</f>
        <v>12667125</v>
      </c>
      <c r="F1416" s="306" t="n">
        <f aca="false">AVERAGE(C1386:C1416)</f>
        <v>17444935.483871</v>
      </c>
    </row>
    <row r="1417" customFormat="false" ht="11.25" hidden="false" customHeight="false" outlineLevel="0" collapsed="false">
      <c r="A1417" s="199" t="n">
        <v>36960</v>
      </c>
      <c r="B1417" s="192" t="n">
        <v>36960</v>
      </c>
      <c r="C1417" s="306" t="n">
        <f aca="false">VLOOKUP($B1417,data!$A$6:$M$15000,13)</f>
        <v>13592000</v>
      </c>
      <c r="D1417" s="9" t="n">
        <f aca="false">IF(B1417&lt;&gt;"",MONTH(B1417),0)</f>
        <v>3</v>
      </c>
      <c r="E1417" s="306" t="n">
        <f aca="false">AVERAGE(C1410:C1417)</f>
        <v>12797250</v>
      </c>
      <c r="F1417" s="306" t="n">
        <f aca="false">AVERAGE(C1387:C1417)</f>
        <v>16992258.0645161</v>
      </c>
    </row>
    <row r="1418" customFormat="false" ht="11.25" hidden="false" customHeight="false" outlineLevel="0" collapsed="false">
      <c r="A1418" s="199" t="n">
        <v>36961</v>
      </c>
      <c r="B1418" s="192" t="n">
        <v>36961</v>
      </c>
      <c r="C1418" s="306" t="n">
        <f aca="false">VLOOKUP($B1418,data!$A$6:$M$15000,13)</f>
        <v>13921000</v>
      </c>
      <c r="D1418" s="9" t="n">
        <f aca="false">IF(B1418&lt;&gt;"",MONTH(B1418),0)</f>
        <v>3</v>
      </c>
      <c r="E1418" s="306" t="n">
        <f aca="false">AVERAGE(C1412:C1418)</f>
        <v>13041285.7142857</v>
      </c>
      <c r="F1418" s="306" t="n">
        <f aca="false">AVERAGE(C1388:C1418)</f>
        <v>16584677.4193548</v>
      </c>
    </row>
    <row r="1419" customFormat="false" ht="11.25" hidden="false" customHeight="false" outlineLevel="0" collapsed="false">
      <c r="A1419" s="199" t="n">
        <v>36962</v>
      </c>
      <c r="B1419" s="192" t="n">
        <v>36962</v>
      </c>
      <c r="C1419" s="306" t="n">
        <f aca="false">VLOOKUP($B1419,data!$A$6:$M$15000,13)</f>
        <v>14218000</v>
      </c>
      <c r="D1419" s="9" t="n">
        <f aca="false">IF(B1419&lt;&gt;"",MONTH(B1419),0)</f>
        <v>3</v>
      </c>
      <c r="E1419" s="306" t="n">
        <f aca="false">AVERAGE(C1413:C1419)</f>
        <v>13310000</v>
      </c>
      <c r="F1419" s="306" t="n">
        <f aca="false">AVERAGE(C1389:C1419)</f>
        <v>16222419.3548387</v>
      </c>
    </row>
    <row r="1420" customFormat="false" ht="11.25" hidden="false" customHeight="false" outlineLevel="0" collapsed="false">
      <c r="A1420" s="199" t="n">
        <v>36963</v>
      </c>
      <c r="B1420" s="192" t="n">
        <v>36963</v>
      </c>
      <c r="C1420" s="306" t="n">
        <f aca="false">VLOOKUP($B1420,data!$A$6:$M$15000,13)</f>
        <v>14554000</v>
      </c>
      <c r="D1420" s="9" t="n">
        <f aca="false">IF(B1420&lt;&gt;"",MONTH(B1420),0)</f>
        <v>3</v>
      </c>
      <c r="E1420" s="306" t="n">
        <f aca="false">AVERAGE(C1414:C1420)</f>
        <v>13604714.2857143</v>
      </c>
      <c r="F1420" s="306" t="n">
        <f aca="false">AVERAGE(C1390:C1420)</f>
        <v>15898838.7096774</v>
      </c>
    </row>
    <row r="1421" customFormat="false" ht="11.25" hidden="false" customHeight="false" outlineLevel="0" collapsed="false">
      <c r="A1421" s="199" t="n">
        <v>36964</v>
      </c>
      <c r="B1421" s="192" t="n">
        <v>36964</v>
      </c>
      <c r="C1421" s="306" t="n">
        <f aca="false">VLOOKUP($B1421,data!$A$6:$M$15000,13)</f>
        <v>14897000</v>
      </c>
      <c r="D1421" s="9" t="n">
        <f aca="false">IF(B1421&lt;&gt;"",MONTH(B1421),0)</f>
        <v>3</v>
      </c>
      <c r="E1421" s="306" t="n">
        <f aca="false">AVERAGE(C1415:C1421)</f>
        <v>13907428.5714286</v>
      </c>
      <c r="F1421" s="306" t="n">
        <f aca="false">AVERAGE(C1391:C1421)</f>
        <v>15612419.3548387</v>
      </c>
    </row>
    <row r="1422" customFormat="false" ht="11.25" hidden="false" customHeight="false" outlineLevel="0" collapsed="false">
      <c r="A1422" s="199" t="n">
        <v>36965</v>
      </c>
      <c r="B1422" s="192" t="n">
        <v>36965</v>
      </c>
      <c r="C1422" s="306" t="n">
        <f aca="false">VLOOKUP($B1422,data!$A$6:$M$15000,13)</f>
        <v>15159000</v>
      </c>
      <c r="D1422" s="9" t="n">
        <f aca="false">IF(B1422&lt;&gt;"",MONTH(B1422),0)</f>
        <v>3</v>
      </c>
      <c r="E1422" s="306" t="n">
        <f aca="false">AVERAGE(C1416:C1422)</f>
        <v>14210857.1428571</v>
      </c>
      <c r="F1422" s="306" t="n">
        <f aca="false">AVERAGE(C1392:C1422)</f>
        <v>15381354.8387097</v>
      </c>
    </row>
    <row r="1423" customFormat="false" ht="11.25" hidden="false" customHeight="false" outlineLevel="0" collapsed="false">
      <c r="A1423" s="199" t="n">
        <v>36966</v>
      </c>
      <c r="B1423" s="192" t="n">
        <v>36966</v>
      </c>
      <c r="C1423" s="306" t="n">
        <f aca="false">VLOOKUP($B1423,data!$A$6:$M$15000,13)</f>
        <v>15352000</v>
      </c>
      <c r="D1423" s="9" t="n">
        <f aca="false">IF(B1423&lt;&gt;"",MONTH(B1423),0)</f>
        <v>3</v>
      </c>
      <c r="E1423" s="306" t="n">
        <f aca="false">AVERAGE(C1417:C1423)</f>
        <v>14527571.4285714</v>
      </c>
      <c r="F1423" s="306" t="n">
        <f aca="false">AVERAGE(C1393:C1423)</f>
        <v>15207516.1290323</v>
      </c>
    </row>
    <row r="1424" customFormat="false" ht="11.25" hidden="false" customHeight="false" outlineLevel="0" collapsed="false">
      <c r="A1424" s="199" t="n">
        <v>36967</v>
      </c>
      <c r="B1424" s="192" t="n">
        <v>36967</v>
      </c>
      <c r="C1424" s="306" t="n">
        <f aca="false">VLOOKUP($B1424,data!$A$6:$M$15000,13)</f>
        <v>15834000</v>
      </c>
      <c r="D1424" s="9" t="n">
        <f aca="false">IF(B1424&lt;&gt;"",MONTH(B1424),0)</f>
        <v>3</v>
      </c>
      <c r="E1424" s="306" t="n">
        <f aca="false">AVERAGE(C1418:C1424)</f>
        <v>14847857.1428571</v>
      </c>
      <c r="F1424" s="306" t="n">
        <f aca="false">AVERAGE(C1394:C1424)</f>
        <v>15089419.3548387</v>
      </c>
    </row>
    <row r="1425" customFormat="false" ht="11.25" hidden="false" customHeight="false" outlineLevel="0" collapsed="false">
      <c r="A1425" s="199" t="n">
        <v>36968</v>
      </c>
      <c r="B1425" s="192" t="n">
        <v>36968</v>
      </c>
      <c r="C1425" s="306" t="n">
        <f aca="false">VLOOKUP($B1425,data!$A$6:$M$15000,13)</f>
        <v>16465000</v>
      </c>
      <c r="D1425" s="9" t="n">
        <f aca="false">IF(B1425&lt;&gt;"",MONTH(B1425),0)</f>
        <v>3</v>
      </c>
      <c r="E1425" s="306" t="n">
        <f aca="false">AVERAGE(C1419:C1425)</f>
        <v>15211285.7142857</v>
      </c>
      <c r="F1425" s="306" t="n">
        <f aca="false">AVERAGE(C1395:C1425)</f>
        <v>15026096.7741935</v>
      </c>
    </row>
    <row r="1426" customFormat="false" ht="11.25" hidden="false" customHeight="false" outlineLevel="0" collapsed="false">
      <c r="A1426" s="199" t="n">
        <v>36969</v>
      </c>
      <c r="B1426" s="192" t="n">
        <v>36969</v>
      </c>
      <c r="C1426" s="306" t="n">
        <f aca="false">VLOOKUP($B1426,data!$A$6:$M$15000,13)</f>
        <v>16789000</v>
      </c>
      <c r="D1426" s="9" t="n">
        <f aca="false">IF(B1426&lt;&gt;"",MONTH(B1426),0)</f>
        <v>3</v>
      </c>
      <c r="E1426" s="306" t="n">
        <f aca="false">AVERAGE(C1420:C1426)</f>
        <v>15578571.4285714</v>
      </c>
      <c r="F1426" s="306" t="n">
        <f aca="false">AVERAGE(C1396:C1426)</f>
        <v>14990258.0645161</v>
      </c>
    </row>
    <row r="1427" customFormat="false" ht="11.25" hidden="false" customHeight="false" outlineLevel="0" collapsed="false">
      <c r="A1427" s="199" t="n">
        <v>36970</v>
      </c>
      <c r="B1427" s="192" t="n">
        <v>36970</v>
      </c>
      <c r="C1427" s="306" t="n">
        <f aca="false">VLOOKUP($B1427,data!$A$6:$M$15000,13)</f>
        <v>17293000</v>
      </c>
      <c r="D1427" s="9" t="n">
        <f aca="false">IF(B1427&lt;&gt;"",MONTH(B1427),0)</f>
        <v>3</v>
      </c>
      <c r="E1427" s="306" t="n">
        <f aca="false">AVERAGE(C1421:C1427)</f>
        <v>15969857.1428571</v>
      </c>
      <c r="F1427" s="306" t="n">
        <f aca="false">AVERAGE(C1397:C1427)</f>
        <v>14972516.1290323</v>
      </c>
    </row>
    <row r="1428" customFormat="false" ht="11.25" hidden="false" customHeight="false" outlineLevel="0" collapsed="false">
      <c r="A1428" s="199" t="n">
        <v>36971</v>
      </c>
      <c r="B1428" s="192" t="n">
        <v>36971</v>
      </c>
      <c r="C1428" s="306" t="n">
        <f aca="false">VLOOKUP($B1428,data!$A$6:$M$15000,13)</f>
        <v>17580000</v>
      </c>
      <c r="D1428" s="9" t="n">
        <f aca="false">IF(B1428&lt;&gt;"",MONTH(B1428),0)</f>
        <v>3</v>
      </c>
      <c r="E1428" s="306" t="n">
        <f aca="false">AVERAGE(C1422:C1428)</f>
        <v>16353142.8571429</v>
      </c>
      <c r="F1428" s="306" t="n">
        <f aca="false">AVERAGE(C1398:C1428)</f>
        <v>14958225.8064516</v>
      </c>
    </row>
    <row r="1429" customFormat="false" ht="11.25" hidden="false" customHeight="false" outlineLevel="0" collapsed="false">
      <c r="A1429" s="199" t="n">
        <v>36972</v>
      </c>
      <c r="B1429" s="192" t="n">
        <v>36972</v>
      </c>
      <c r="C1429" s="306" t="n">
        <f aca="false">VLOOKUP($B1429,data!$A$6:$M$15000,13)</f>
        <v>17697000</v>
      </c>
      <c r="D1429" s="9" t="n">
        <f aca="false">IF(B1429&lt;&gt;"",MONTH(B1429),0)</f>
        <v>3</v>
      </c>
      <c r="E1429" s="306" t="n">
        <f aca="false">AVERAGE(C1423:C1429)</f>
        <v>16715714.2857143</v>
      </c>
      <c r="F1429" s="306" t="n">
        <f aca="false">AVERAGE(C1399:C1429)</f>
        <v>14958225.8064516</v>
      </c>
    </row>
    <row r="1430" customFormat="false" ht="11.25" hidden="false" customHeight="false" outlineLevel="0" collapsed="false">
      <c r="A1430" s="199" t="n">
        <v>36973</v>
      </c>
      <c r="B1430" s="192" t="n">
        <v>36973</v>
      </c>
      <c r="C1430" s="306" t="n">
        <f aca="false">VLOOKUP($B1430,data!$A$6:$M$15000,13)</f>
        <v>17948000</v>
      </c>
      <c r="D1430" s="9" t="n">
        <f aca="false">IF(B1430&lt;&gt;"",MONTH(B1430),0)</f>
        <v>3</v>
      </c>
      <c r="E1430" s="306" t="n">
        <f aca="false">AVERAGE(C1424:C1430)</f>
        <v>17086571.4285714</v>
      </c>
      <c r="F1430" s="306" t="n">
        <f aca="false">AVERAGE(C1400:C1430)</f>
        <v>14971838.7096774</v>
      </c>
    </row>
    <row r="1431" customFormat="false" ht="11.25" hidden="false" customHeight="false" outlineLevel="0" collapsed="false">
      <c r="A1431" s="199" t="n">
        <v>36974</v>
      </c>
      <c r="B1431" s="192" t="n">
        <v>36974</v>
      </c>
      <c r="C1431" s="306" t="n">
        <f aca="false">VLOOKUP($B1431,data!$A$6:$M$15000,13)</f>
        <v>18551000</v>
      </c>
      <c r="D1431" s="9" t="n">
        <f aca="false">IF(B1431&lt;&gt;"",MONTH(B1431),0)</f>
        <v>3</v>
      </c>
      <c r="E1431" s="306" t="n">
        <f aca="false">AVERAGE(C1425:C1431)</f>
        <v>17474714.2857143</v>
      </c>
      <c r="F1431" s="306" t="n">
        <f aca="false">AVERAGE(C1401:C1431)</f>
        <v>15006774.1935484</v>
      </c>
    </row>
    <row r="1432" customFormat="false" ht="11.25" hidden="false" customHeight="false" outlineLevel="0" collapsed="false">
      <c r="A1432" s="199" t="n">
        <v>36975</v>
      </c>
      <c r="B1432" s="192" t="n">
        <v>36975</v>
      </c>
      <c r="C1432" s="306" t="n">
        <f aca="false">VLOOKUP($B1432,data!$A$6:$M$15000,13)</f>
        <v>19180000</v>
      </c>
      <c r="D1432" s="9" t="n">
        <f aca="false">IF(B1432&lt;&gt;"",MONTH(B1432),0)</f>
        <v>3</v>
      </c>
      <c r="E1432" s="306" t="n">
        <f aca="false">AVERAGE(C1426:C1432)</f>
        <v>17862571.4285714</v>
      </c>
      <c r="F1432" s="306" t="n">
        <f aca="false">AVERAGE(C1402:C1432)</f>
        <v>15065516.1290323</v>
      </c>
    </row>
    <row r="1433" customFormat="false" ht="11.25" hidden="false" customHeight="false" outlineLevel="0" collapsed="false">
      <c r="A1433" s="199" t="n">
        <v>36976</v>
      </c>
      <c r="B1433" s="192" t="n">
        <v>36976</v>
      </c>
      <c r="C1433" s="306" t="n">
        <f aca="false">VLOOKUP($B1433,data!$A$6:$M$15000,13)</f>
        <v>19598000</v>
      </c>
      <c r="D1433" s="9" t="n">
        <f aca="false">IF(B1433&lt;&gt;"",MONTH(B1433),0)</f>
        <v>3</v>
      </c>
      <c r="E1433" s="306" t="n">
        <f aca="false">AVERAGE(C1426:C1433)</f>
        <v>18079500</v>
      </c>
      <c r="F1433" s="306" t="n">
        <f aca="false">AVERAGE(C1403:C1433)</f>
        <v>15153129.0322581</v>
      </c>
    </row>
    <row r="1434" customFormat="false" ht="11.25" hidden="false" customHeight="false" outlineLevel="0" collapsed="false">
      <c r="A1434" s="199" t="n">
        <v>36977</v>
      </c>
      <c r="B1434" s="192" t="n">
        <v>36977</v>
      </c>
      <c r="C1434" s="306" t="n">
        <f aca="false">VLOOKUP($B1434,data!$A$6:$M$15000,13)</f>
        <v>19993000</v>
      </c>
      <c r="D1434" s="9" t="n">
        <f aca="false">IF(B1434&lt;&gt;"",MONTH(B1434),0)</f>
        <v>3</v>
      </c>
      <c r="E1434" s="306" t="n">
        <f aca="false">AVERAGE(C1427:C1434)</f>
        <v>18480000</v>
      </c>
      <c r="F1434" s="306" t="n">
        <f aca="false">AVERAGE(C1404:C1434)</f>
        <v>15273032.2580645</v>
      </c>
    </row>
    <row r="1435" customFormat="false" ht="11.25" hidden="false" customHeight="false" outlineLevel="0" collapsed="false">
      <c r="A1435" s="199" t="n">
        <v>36978</v>
      </c>
      <c r="B1435" s="192" t="n">
        <v>36978</v>
      </c>
      <c r="C1435" s="306" t="n">
        <f aca="false">VLOOKUP($B1435,data!$A$6:$M$15000,13)</f>
        <v>20552000</v>
      </c>
      <c r="D1435" s="9" t="n">
        <f aca="false">IF(B1435&lt;&gt;"",MONTH(B1435),0)</f>
        <v>3</v>
      </c>
      <c r="E1435" s="306" t="n">
        <f aca="false">AVERAGE(C1428:C1435)</f>
        <v>18887375</v>
      </c>
      <c r="F1435" s="306" t="n">
        <f aca="false">AVERAGE(C1405:C1435)</f>
        <v>15417387.0967742</v>
      </c>
    </row>
    <row r="1436" customFormat="false" ht="11.25" hidden="false" customHeight="false" outlineLevel="0" collapsed="false">
      <c r="A1436" s="199" t="n">
        <v>36979</v>
      </c>
      <c r="B1436" s="192" t="n">
        <v>36979</v>
      </c>
      <c r="C1436" s="306" t="n">
        <f aca="false">VLOOKUP($B1436,data!$A$6:$M$15000,13)</f>
        <v>21028000</v>
      </c>
      <c r="D1436" s="9" t="n">
        <f aca="false">IF(B1436&lt;&gt;"",MONTH(B1436),0)</f>
        <v>3</v>
      </c>
      <c r="E1436" s="306" t="n">
        <f aca="false">AVERAGE(C1429:C1436)</f>
        <v>19318375</v>
      </c>
      <c r="F1436" s="306" t="n">
        <f aca="false">AVERAGE(C1406:C1436)</f>
        <v>15591645.1612903</v>
      </c>
    </row>
    <row r="1437" customFormat="false" ht="11.25" hidden="false" customHeight="false" outlineLevel="0" collapsed="false">
      <c r="A1437" s="199" t="n">
        <v>36980</v>
      </c>
      <c r="B1437" s="192" t="n">
        <v>36980</v>
      </c>
      <c r="C1437" s="306" t="n">
        <f aca="false">VLOOKUP($B1437,data!$A$6:$M$15000,13)</f>
        <v>21602000</v>
      </c>
      <c r="D1437" s="9" t="n">
        <f aca="false">IF(B1437&lt;&gt;"",MONTH(B1437),0)</f>
        <v>3</v>
      </c>
      <c r="E1437" s="306" t="n">
        <f aca="false">AVERAGE(C1430:C1437)</f>
        <v>19806500</v>
      </c>
      <c r="F1437" s="306" t="n">
        <f aca="false">AVERAGE(C1407:C1437)</f>
        <v>15809193.5483871</v>
      </c>
    </row>
    <row r="1438" customFormat="false" ht="11.25" hidden="false" customHeight="false" outlineLevel="0" collapsed="false">
      <c r="A1438" s="199" t="n">
        <v>36981</v>
      </c>
      <c r="B1438" s="192" t="n">
        <v>36981</v>
      </c>
      <c r="C1438" s="306" t="n">
        <f aca="false">VLOOKUP($B1438,data!$A$6:$M$15000,13)</f>
        <v>22111000</v>
      </c>
      <c r="D1438" s="9" t="n">
        <f aca="false">IF(B1438&lt;&gt;"",MONTH(B1438),0)</f>
        <v>3</v>
      </c>
      <c r="E1438" s="306" t="n">
        <f aca="false">AVERAGE(C1431:C1438)</f>
        <v>20326875</v>
      </c>
      <c r="F1438" s="306" t="n">
        <f aca="false">AVERAGE(C1408:C1438)</f>
        <v>16072354.8387097</v>
      </c>
    </row>
    <row r="1439" customFormat="false" ht="11.25" hidden="false" customHeight="false" outlineLevel="0" collapsed="false">
      <c r="A1439" s="199" t="n">
        <v>36982</v>
      </c>
      <c r="B1439" s="192" t="n">
        <v>36982</v>
      </c>
      <c r="C1439" s="306" t="n">
        <f aca="false">VLOOKUP($B1439,data!$A$6:$M$15000,13)</f>
        <v>22787000</v>
      </c>
      <c r="D1439" s="9" t="n">
        <f aca="false">IF(B1439&lt;&gt;"",MONTH(B1439),0)</f>
        <v>4</v>
      </c>
      <c r="E1439" s="306" t="n">
        <f aca="false">AVERAGE(C1433:C1439)</f>
        <v>21095857.1428571</v>
      </c>
      <c r="F1439" s="306" t="n">
        <f aca="false">AVERAGE(C1409:C1439)</f>
        <v>16388322.5806452</v>
      </c>
    </row>
    <row r="1440" customFormat="false" ht="11.25" hidden="false" customHeight="false" outlineLevel="0" collapsed="false">
      <c r="A1440" s="199" t="n">
        <v>36983</v>
      </c>
      <c r="B1440" s="192" t="n">
        <v>36983</v>
      </c>
      <c r="C1440" s="306" t="n">
        <f aca="false">VLOOKUP($B1440,data!$A$6:$M$15000,13)</f>
        <v>22948000</v>
      </c>
      <c r="D1440" s="9" t="n">
        <f aca="false">IF(B1440&lt;&gt;"",MONTH(B1440),0)</f>
        <v>4</v>
      </c>
      <c r="E1440" s="306" t="n">
        <f aca="false">AVERAGE(C1434:C1440)</f>
        <v>21574428.5714286</v>
      </c>
      <c r="F1440" s="306" t="n">
        <f aca="false">AVERAGE(C1410:C1440)</f>
        <v>16723709.6774194</v>
      </c>
    </row>
    <row r="1441" customFormat="false" ht="11.25" hidden="false" customHeight="false" outlineLevel="0" collapsed="false">
      <c r="A1441" s="199" t="n">
        <v>36984</v>
      </c>
      <c r="B1441" s="192" t="n">
        <v>36984</v>
      </c>
      <c r="C1441" s="306" t="n">
        <f aca="false">VLOOKUP($B1441,data!$A$6:$M$15000,13)</f>
        <v>23044000</v>
      </c>
      <c r="D1441" s="9" t="n">
        <f aca="false">IF(B1441&lt;&gt;"",MONTH(B1441),0)</f>
        <v>4</v>
      </c>
      <c r="E1441" s="306" t="n">
        <f aca="false">AVERAGE(C1435:C1441)</f>
        <v>22010285.7142857</v>
      </c>
      <c r="F1441" s="306" t="n">
        <f aca="false">AVERAGE(C1411:C1441)</f>
        <v>17061677.4193548</v>
      </c>
    </row>
    <row r="1442" customFormat="false" ht="11.25" hidden="false" customHeight="false" outlineLevel="0" collapsed="false">
      <c r="A1442" s="199" t="n">
        <v>36985</v>
      </c>
      <c r="B1442" s="192" t="n">
        <v>36985</v>
      </c>
      <c r="C1442" s="306" t="n">
        <f aca="false">VLOOKUP($B1442,data!$A$6:$M$15000,13)</f>
        <v>23102000</v>
      </c>
      <c r="D1442" s="9" t="n">
        <f aca="false">IF(B1442&lt;&gt;"",MONTH(B1442),0)</f>
        <v>4</v>
      </c>
      <c r="E1442" s="306" t="n">
        <f aca="false">AVERAGE(C1436:C1442)</f>
        <v>22374571.4285714</v>
      </c>
      <c r="F1442" s="306" t="n">
        <f aca="false">AVERAGE(C1412:C1442)</f>
        <v>17405516.1290323</v>
      </c>
    </row>
    <row r="1443" customFormat="false" ht="11.25" hidden="false" customHeight="false" outlineLevel="0" collapsed="false">
      <c r="A1443" s="199" t="n">
        <v>36986</v>
      </c>
      <c r="B1443" s="192" t="n">
        <v>36986</v>
      </c>
      <c r="C1443" s="306" t="n">
        <f aca="false">VLOOKUP($B1443,data!$A$6:$M$15000,13)</f>
        <v>23130000</v>
      </c>
      <c r="D1443" s="9" t="n">
        <f aca="false">IF(B1443&lt;&gt;"",MONTH(B1443),0)</f>
        <v>4</v>
      </c>
      <c r="E1443" s="306" t="n">
        <f aca="false">AVERAGE(C1437:C1443)</f>
        <v>22674857.1428571</v>
      </c>
      <c r="F1443" s="306" t="n">
        <f aca="false">AVERAGE(C1413:C1443)</f>
        <v>17753677.4193548</v>
      </c>
    </row>
    <row r="1444" customFormat="false" ht="11.25" hidden="false" customHeight="false" outlineLevel="0" collapsed="false">
      <c r="A1444" s="199" t="n">
        <v>36987</v>
      </c>
      <c r="B1444" s="192" t="n">
        <v>36987</v>
      </c>
      <c r="C1444" s="306" t="str">
        <f aca="false">VLOOKUP($B1444,data!$A$6:$M$15000,13)</f>
        <v>N/A</v>
      </c>
      <c r="D1444" s="9" t="n">
        <f aca="false">IF(B1444&lt;&gt;"",MONTH(B1444),0)</f>
        <v>4</v>
      </c>
      <c r="E1444" s="306" t="n">
        <f aca="false">AVERAGE(C1438:C1444)</f>
        <v>22853666.6666667</v>
      </c>
      <c r="F1444" s="306" t="n">
        <f aca="false">AVERAGE(C1414:C1444)</f>
        <v>17929100</v>
      </c>
    </row>
    <row r="1445" customFormat="false" ht="11.25" hidden="false" customHeight="false" outlineLevel="0" collapsed="false">
      <c r="A1445" s="199" t="n">
        <v>36988</v>
      </c>
      <c r="B1445" s="192" t="n">
        <v>36988</v>
      </c>
      <c r="C1445" s="306" t="str">
        <f aca="false">VLOOKUP($B1445,data!$A$6:$M$15000,13)</f>
        <v>N/A</v>
      </c>
      <c r="D1445" s="9" t="n">
        <f aca="false">IF(B1445&lt;&gt;"",MONTH(B1445),0)</f>
        <v>4</v>
      </c>
      <c r="E1445" s="306" t="n">
        <f aca="false">AVERAGE(C1439:C1445)</f>
        <v>23002200</v>
      </c>
      <c r="F1445" s="306" t="n">
        <f aca="false">AVERAGE(C1415:C1445)</f>
        <v>18106724.137931</v>
      </c>
    </row>
    <row r="1446" customFormat="false" ht="11.25" hidden="false" customHeight="false" outlineLevel="0" collapsed="false">
      <c r="A1446" s="199" t="n">
        <v>36989</v>
      </c>
      <c r="B1446" s="192" t="n">
        <v>36989</v>
      </c>
      <c r="C1446" s="306" t="str">
        <f aca="false">VLOOKUP($B1446,data!$A$6:$M$15000,13)</f>
        <v>N/A</v>
      </c>
      <c r="D1446" s="9" t="n">
        <f aca="false">IF(B1446&lt;&gt;"",MONTH(B1446),0)</f>
        <v>4</v>
      </c>
      <c r="E1446" s="306" t="n">
        <f aca="false">AVERAGE(C1440:C1446)</f>
        <v>23056000</v>
      </c>
      <c r="F1446" s="306" t="n">
        <f aca="false">AVERAGE(C1416:C1446)</f>
        <v>18287857.1428571</v>
      </c>
    </row>
    <row r="1447" customFormat="false" ht="11.25" hidden="false" customHeight="false" outlineLevel="0" collapsed="false">
      <c r="A1447" s="199" t="n">
        <v>36990</v>
      </c>
      <c r="B1447" s="192" t="n">
        <v>36990</v>
      </c>
      <c r="C1447" s="306" t="str">
        <f aca="false">VLOOKUP($B1447,data!$A$6:$M$15000,13)</f>
        <v>N/A</v>
      </c>
      <c r="D1447" s="9" t="n">
        <f aca="false">IF(B1447&lt;&gt;"",MONTH(B1447),0)</f>
        <v>4</v>
      </c>
      <c r="E1447" s="306" t="n">
        <f aca="false">AVERAGE(C1441:C1447)</f>
        <v>23092000</v>
      </c>
      <c r="F1447" s="306" t="n">
        <f aca="false">AVERAGE(C1417:C1447)</f>
        <v>18478703.7037037</v>
      </c>
    </row>
    <row r="1448" customFormat="false" ht="11.25" hidden="false" customHeight="false" outlineLevel="0" collapsed="false">
      <c r="A1448" s="199" t="n">
        <v>36991</v>
      </c>
      <c r="B1448" s="192" t="n">
        <v>36991</v>
      </c>
      <c r="C1448" s="306" t="str">
        <f aca="false">VLOOKUP($B1448,data!$A$6:$M$15000,13)</f>
        <v>N/A</v>
      </c>
      <c r="D1448" s="9" t="n">
        <f aca="false">IF(B1448&lt;&gt;"",MONTH(B1448),0)</f>
        <v>4</v>
      </c>
      <c r="E1448" s="306" t="n">
        <f aca="false">AVERAGE(C1442:C1448)</f>
        <v>23116000</v>
      </c>
      <c r="F1448" s="306" t="n">
        <f aca="false">AVERAGE(C1418:C1448)</f>
        <v>18666653.8461538</v>
      </c>
    </row>
    <row r="1449" customFormat="false" ht="11.25" hidden="false" customHeight="false" outlineLevel="0" collapsed="false">
      <c r="A1449" s="199" t="n">
        <v>36992</v>
      </c>
      <c r="B1449" s="192" t="n">
        <v>36992</v>
      </c>
      <c r="C1449" s="306" t="str">
        <f aca="false">VLOOKUP($B1449,data!$A$6:$M$15000,13)</f>
        <v>N/A</v>
      </c>
      <c r="D1449" s="9" t="n">
        <f aca="false">IF(B1449&lt;&gt;"",MONTH(B1449),0)</f>
        <v>4</v>
      </c>
      <c r="E1449" s="306" t="n">
        <f aca="false">AVERAGE(C1443:C1449)</f>
        <v>23130000</v>
      </c>
      <c r="F1449" s="306" t="n">
        <f aca="false">AVERAGE(C1419:C1449)</f>
        <v>18856480</v>
      </c>
    </row>
    <row r="1450" customFormat="false" ht="11.25" hidden="false" customHeight="false" outlineLevel="0" collapsed="false">
      <c r="A1450" s="199" t="n">
        <v>36993</v>
      </c>
      <c r="B1450" s="192" t="n">
        <v>36993</v>
      </c>
      <c r="C1450" s="306" t="str">
        <f aca="false">VLOOKUP($B1450,data!$A$6:$M$15000,13)</f>
        <v>N/A</v>
      </c>
      <c r="D1450" s="9" t="n">
        <f aca="false">IF(B1450&lt;&gt;"",MONTH(B1450),0)</f>
        <v>4</v>
      </c>
      <c r="E1450" s="306" t="e">
        <f aca="false">AVERAGE(C1444:C1450)</f>
        <v>#DIV/0!</v>
      </c>
      <c r="F1450" s="306" t="n">
        <f aca="false">AVERAGE(C1420:C1450)</f>
        <v>19049750</v>
      </c>
    </row>
    <row r="1451" customFormat="false" ht="11.25" hidden="false" customHeight="false" outlineLevel="0" collapsed="false">
      <c r="A1451" s="199" t="n">
        <v>36994</v>
      </c>
      <c r="B1451" s="192" t="n">
        <v>36994</v>
      </c>
      <c r="C1451" s="306" t="str">
        <f aca="false">VLOOKUP($B1451,data!$A$6:$M$15000,13)</f>
        <v>N/A</v>
      </c>
      <c r="D1451" s="9" t="n">
        <f aca="false">IF(B1451&lt;&gt;"",MONTH(B1451),0)</f>
        <v>4</v>
      </c>
      <c r="E1451" s="306" t="e">
        <f aca="false">AVERAGE(C1445:C1451)</f>
        <v>#DIV/0!</v>
      </c>
      <c r="F1451" s="306" t="n">
        <f aca="false">AVERAGE(C1421:C1451)</f>
        <v>19245217.3913043</v>
      </c>
    </row>
    <row r="1452" customFormat="false" ht="11.25" hidden="false" customHeight="false" outlineLevel="0" collapsed="false">
      <c r="A1452" s="199" t="n">
        <v>36995</v>
      </c>
      <c r="B1452" s="192" t="n">
        <v>36995</v>
      </c>
      <c r="C1452" s="306" t="str">
        <f aca="false">VLOOKUP($B1452,data!$A$6:$M$15000,13)</f>
        <v>N/A</v>
      </c>
      <c r="D1452" s="9" t="n">
        <f aca="false">IF(B1452&lt;&gt;"",MONTH(B1452),0)</f>
        <v>4</v>
      </c>
      <c r="E1452" s="306" t="e">
        <f aca="false">AVERAGE(C1446:C1452)</f>
        <v>#DIV/0!</v>
      </c>
      <c r="F1452" s="306" t="n">
        <f aca="false">AVERAGE(C1422:C1452)</f>
        <v>19442863.6363636</v>
      </c>
    </row>
    <row r="1453" customFormat="false" ht="11.25" hidden="false" customHeight="false" outlineLevel="0" collapsed="false">
      <c r="A1453" s="199" t="n">
        <v>36996</v>
      </c>
      <c r="B1453" s="192" t="n">
        <v>36996</v>
      </c>
      <c r="C1453" s="306" t="str">
        <f aca="false">VLOOKUP($B1453,data!$A$6:$M$15000,13)</f>
        <v>N/A</v>
      </c>
      <c r="D1453" s="9" t="n">
        <f aca="false">IF(B1453&lt;&gt;"",MONTH(B1453),0)</f>
        <v>4</v>
      </c>
      <c r="E1453" s="306" t="e">
        <f aca="false">AVERAGE(C1447:C1453)</f>
        <v>#DIV/0!</v>
      </c>
      <c r="F1453" s="306" t="n">
        <f aca="false">AVERAGE(C1423:C1453)</f>
        <v>19646857.1428571</v>
      </c>
    </row>
    <row r="1454" customFormat="false" ht="11.25" hidden="false" customHeight="false" outlineLevel="0" collapsed="false">
      <c r="A1454" s="199" t="n">
        <v>36997</v>
      </c>
      <c r="B1454" s="192" t="n">
        <v>36997</v>
      </c>
      <c r="C1454" s="306" t="str">
        <f aca="false">VLOOKUP($B1454,data!$A$6:$M$15000,13)</f>
        <v>N/A</v>
      </c>
      <c r="D1454" s="9" t="n">
        <f aca="false">IF(B1454&lt;&gt;"",MONTH(B1454),0)</f>
        <v>4</v>
      </c>
      <c r="E1454" s="306" t="e">
        <f aca="false">AVERAGE(C1447:C1454)</f>
        <v>#DIV/0!</v>
      </c>
      <c r="F1454" s="306" t="n">
        <f aca="false">AVERAGE(C1424:C1454)</f>
        <v>19861600</v>
      </c>
    </row>
    <row r="1455" customFormat="false" ht="11.25" hidden="false" customHeight="false" outlineLevel="0" collapsed="false">
      <c r="A1455" s="199" t="n">
        <v>36998</v>
      </c>
      <c r="B1455" s="192" t="n">
        <v>36998</v>
      </c>
      <c r="C1455" s="306" t="str">
        <f aca="false">VLOOKUP($B1455,data!$A$6:$M$15000,13)</f>
        <v>N/A</v>
      </c>
      <c r="D1455" s="9" t="n">
        <f aca="false">IF(B1455&lt;&gt;"",MONTH(B1455),0)</f>
        <v>4</v>
      </c>
      <c r="E1455" s="306" t="e">
        <f aca="false">AVERAGE(C1448:C1455)</f>
        <v>#DIV/0!</v>
      </c>
      <c r="F1455" s="306" t="n">
        <f aca="false">AVERAGE(C1425:C1455)</f>
        <v>20073578.9473684</v>
      </c>
    </row>
    <row r="1456" customFormat="false" ht="11.25" hidden="false" customHeight="false" outlineLevel="0" collapsed="false">
      <c r="A1456" s="199" t="n">
        <v>36999</v>
      </c>
      <c r="B1456" s="192" t="n">
        <v>36999</v>
      </c>
      <c r="C1456" s="306" t="str">
        <f aca="false">VLOOKUP($B1456,data!$A$6:$M$15000,13)</f>
        <v>N/A</v>
      </c>
      <c r="D1456" s="9" t="n">
        <f aca="false">IF(B1456&lt;&gt;"",MONTH(B1456),0)</f>
        <v>4</v>
      </c>
      <c r="E1456" s="306" t="e">
        <f aca="false">AVERAGE(C1449:C1456)</f>
        <v>#DIV/0!</v>
      </c>
      <c r="F1456" s="306" t="n">
        <f aca="false">AVERAGE(C1426:C1456)</f>
        <v>20274055.5555556</v>
      </c>
    </row>
    <row r="1457" customFormat="false" ht="11.25" hidden="false" customHeight="false" outlineLevel="0" collapsed="false">
      <c r="A1457" s="199" t="n">
        <v>37000</v>
      </c>
      <c r="B1457" s="192" t="n">
        <v>37000</v>
      </c>
      <c r="C1457" s="306" t="str">
        <f aca="false">VLOOKUP($B1457,data!$A$6:$M$15000,13)</f>
        <v>N/A</v>
      </c>
      <c r="D1457" s="9" t="n">
        <f aca="false">IF(B1457&lt;&gt;"",MONTH(B1457),0)</f>
        <v>4</v>
      </c>
      <c r="E1457" s="306" t="e">
        <f aca="false">AVERAGE(C1450:C1457)</f>
        <v>#DIV/0!</v>
      </c>
      <c r="F1457" s="306" t="n">
        <f aca="false">AVERAGE(C1427:C1457)</f>
        <v>20479058.8235294</v>
      </c>
    </row>
    <row r="1458" customFormat="false" ht="11.25" hidden="false" customHeight="false" outlineLevel="0" collapsed="false">
      <c r="A1458" s="199" t="n">
        <v>37001</v>
      </c>
      <c r="B1458" s="192" t="n">
        <v>37001</v>
      </c>
      <c r="C1458" s="306" t="str">
        <f aca="false">VLOOKUP($B1458,data!$A$6:$M$15000,13)</f>
        <v>N/A</v>
      </c>
      <c r="D1458" s="9" t="n">
        <f aca="false">IF(B1458&lt;&gt;"",MONTH(B1458),0)</f>
        <v>4</v>
      </c>
      <c r="E1458" s="306" t="e">
        <f aca="false">AVERAGE(C1451:C1458)</f>
        <v>#DIV/0!</v>
      </c>
      <c r="F1458" s="306" t="n">
        <f aca="false">AVERAGE(C1428:C1458)</f>
        <v>20678187.5</v>
      </c>
    </row>
    <row r="1459" customFormat="false" ht="11.25" hidden="false" customHeight="false" outlineLevel="0" collapsed="false">
      <c r="A1459" s="199" t="n">
        <v>37002</v>
      </c>
      <c r="B1459" s="192" t="n">
        <v>37002</v>
      </c>
      <c r="C1459" s="306" t="str">
        <f aca="false">VLOOKUP($B1459,data!$A$6:$M$15000,13)</f>
        <v>N/A</v>
      </c>
      <c r="D1459" s="9" t="n">
        <f aca="false">IF(B1459&lt;&gt;"",MONTH(B1459),0)</f>
        <v>4</v>
      </c>
      <c r="E1459" s="306" t="e">
        <f aca="false">AVERAGE(C1452:C1459)</f>
        <v>#DIV/0!</v>
      </c>
      <c r="F1459" s="306" t="n">
        <f aca="false">AVERAGE(C1429:C1459)</f>
        <v>20884733.3333333</v>
      </c>
    </row>
    <row r="1460" customFormat="false" ht="11.25" hidden="false" customHeight="false" outlineLevel="0" collapsed="false">
      <c r="A1460" s="199" t="n">
        <v>37003</v>
      </c>
      <c r="B1460" s="192" t="n">
        <v>37003</v>
      </c>
      <c r="C1460" s="306" t="str">
        <f aca="false">VLOOKUP($B1460,data!$A$6:$M$15000,13)</f>
        <v>N/A</v>
      </c>
      <c r="D1460" s="9" t="n">
        <f aca="false">IF(B1460&lt;&gt;"",MONTH(B1460),0)</f>
        <v>4</v>
      </c>
      <c r="E1460" s="306" t="e">
        <f aca="false">AVERAGE(C1454:C1460)</f>
        <v>#DIV/0!</v>
      </c>
      <c r="F1460" s="306" t="n">
        <f aca="false">AVERAGE(C1430:C1460)</f>
        <v>21112428.5714286</v>
      </c>
    </row>
    <row r="1461" customFormat="false" ht="11.25" hidden="false" customHeight="false" outlineLevel="0" collapsed="false">
      <c r="A1461" s="199" t="n">
        <v>37004</v>
      </c>
      <c r="B1461" s="192" t="n">
        <v>37004</v>
      </c>
      <c r="C1461" s="306" t="str">
        <f aca="false">VLOOKUP($B1461,data!$A$6:$M$15000,13)</f>
        <v>N/A</v>
      </c>
      <c r="D1461" s="9" t="n">
        <f aca="false">IF(B1461&lt;&gt;"",MONTH(B1461),0)</f>
        <v>4</v>
      </c>
      <c r="E1461" s="306" t="e">
        <f aca="false">AVERAGE(C1455:C1461)</f>
        <v>#DIV/0!</v>
      </c>
      <c r="F1461" s="306" t="n">
        <f aca="false">AVERAGE(C1431:C1461)</f>
        <v>21355846.1538462</v>
      </c>
    </row>
    <row r="1462" customFormat="false" ht="11.25" hidden="false" customHeight="false" outlineLevel="0" collapsed="false">
      <c r="A1462" s="199" t="n">
        <v>37005</v>
      </c>
      <c r="B1462" s="192" t="n">
        <v>37005</v>
      </c>
      <c r="C1462" s="306" t="str">
        <f aca="false">VLOOKUP($B1462,data!$A$6:$M$15000,13)</f>
        <v>N/A</v>
      </c>
      <c r="D1462" s="9" t="n">
        <f aca="false">IF(B1462&lt;&gt;"",MONTH(B1462),0)</f>
        <v>4</v>
      </c>
      <c r="E1462" s="306" t="e">
        <f aca="false">AVERAGE(C1456:C1462)</f>
        <v>#DIV/0!</v>
      </c>
      <c r="F1462" s="306" t="n">
        <f aca="false">AVERAGE(C1432:C1462)</f>
        <v>21589583.3333333</v>
      </c>
    </row>
    <row r="1463" customFormat="false" ht="11.25" hidden="false" customHeight="false" outlineLevel="0" collapsed="false">
      <c r="A1463" s="199" t="n">
        <v>37006</v>
      </c>
      <c r="B1463" s="192" t="n">
        <v>37006</v>
      </c>
      <c r="C1463" s="306" t="str">
        <f aca="false">VLOOKUP($B1463,data!$A$6:$M$15000,13)</f>
        <v>N/A</v>
      </c>
      <c r="D1463" s="9" t="n">
        <f aca="false">IF(B1463&lt;&gt;"",MONTH(B1463),0)</f>
        <v>4</v>
      </c>
      <c r="E1463" s="306" t="e">
        <f aca="false">AVERAGE(C1457:C1463)</f>
        <v>#DIV/0!</v>
      </c>
      <c r="F1463" s="306" t="n">
        <f aca="false">AVERAGE(C1433:C1463)</f>
        <v>21808636.3636364</v>
      </c>
    </row>
    <row r="1464" customFormat="false" ht="11.25" hidden="false" customHeight="false" outlineLevel="0" collapsed="false">
      <c r="A1464" s="199" t="n">
        <v>37007</v>
      </c>
      <c r="B1464" s="192" t="n">
        <v>37007</v>
      </c>
      <c r="C1464" s="306" t="str">
        <f aca="false">VLOOKUP($B1464,data!$A$6:$M$15000,13)</f>
        <v>N/A</v>
      </c>
      <c r="D1464" s="9" t="n">
        <f aca="false">IF(B1464&lt;&gt;"",MONTH(B1464),0)</f>
        <v>4</v>
      </c>
      <c r="E1464" s="306" t="e">
        <f aca="false">AVERAGE(C1458:C1464)</f>
        <v>#DIV/0!</v>
      </c>
      <c r="F1464" s="306" t="n">
        <f aca="false">AVERAGE(C1434:C1464)</f>
        <v>22029700</v>
      </c>
    </row>
    <row r="1465" customFormat="false" ht="11.25" hidden="false" customHeight="false" outlineLevel="0" collapsed="false">
      <c r="A1465" s="199" t="n">
        <v>37008</v>
      </c>
      <c r="B1465" s="192" t="n">
        <v>37008</v>
      </c>
      <c r="C1465" s="306" t="str">
        <f aca="false">VLOOKUP($B1465,data!$A$6:$M$15000,13)</f>
        <v>N/A</v>
      </c>
      <c r="D1465" s="9" t="n">
        <f aca="false">IF(B1465&lt;&gt;"",MONTH(B1465),0)</f>
        <v>4</v>
      </c>
      <c r="E1465" s="306" t="e">
        <f aca="false">AVERAGE(C1459:C1465)</f>
        <v>#DIV/0!</v>
      </c>
      <c r="F1465" s="306" t="n">
        <f aca="false">AVERAGE(C1435:C1465)</f>
        <v>22256000</v>
      </c>
    </row>
    <row r="1466" customFormat="false" ht="11.25" hidden="false" customHeight="false" outlineLevel="0" collapsed="false">
      <c r="A1466" s="199" t="n">
        <v>37009</v>
      </c>
      <c r="B1466" s="192" t="n">
        <v>37009</v>
      </c>
      <c r="C1466" s="306" t="str">
        <f aca="false">VLOOKUP($B1466,data!$A$6:$M$15000,13)</f>
        <v>N/A</v>
      </c>
      <c r="D1466" s="9" t="n">
        <f aca="false">IF(B1466&lt;&gt;"",MONTH(B1466),0)</f>
        <v>4</v>
      </c>
      <c r="E1466" s="306" t="e">
        <f aca="false">AVERAGE(C1460:C1466)</f>
        <v>#DIV/0!</v>
      </c>
      <c r="F1466" s="306" t="n">
        <f aca="false">AVERAGE(C1436:C1466)</f>
        <v>22469000</v>
      </c>
    </row>
    <row r="1467" customFormat="false" ht="11.25" hidden="false" customHeight="false" outlineLevel="0" collapsed="false">
      <c r="A1467" s="199" t="n">
        <v>37010</v>
      </c>
      <c r="B1467" s="192" t="n">
        <v>37010</v>
      </c>
      <c r="C1467" s="306" t="str">
        <f aca="false">VLOOKUP($B1467,data!$A$6:$M$15000,13)</f>
        <v>N/A</v>
      </c>
      <c r="D1467" s="9" t="n">
        <f aca="false">IF(B1467&lt;&gt;"",MONTH(B1467),0)</f>
        <v>4</v>
      </c>
      <c r="E1467" s="306" t="e">
        <f aca="false">AVERAGE(C1461:C1467)</f>
        <v>#DIV/0!</v>
      </c>
      <c r="F1467" s="306" t="n">
        <f aca="false">AVERAGE(C1437:C1467)</f>
        <v>22674857.1428571</v>
      </c>
    </row>
    <row r="1468" customFormat="false" ht="11.25" hidden="false" customHeight="false" outlineLevel="0" collapsed="false">
      <c r="A1468" s="199" t="n">
        <v>37011</v>
      </c>
      <c r="B1468" s="192" t="n">
        <v>37011</v>
      </c>
      <c r="C1468" s="306" t="str">
        <f aca="false">VLOOKUP($B1468,data!$A$6:$M$15000,13)</f>
        <v>N/A</v>
      </c>
      <c r="D1468" s="9" t="n">
        <f aca="false">IF(B1468&lt;&gt;"",MONTH(B1468),0)</f>
        <v>4</v>
      </c>
      <c r="E1468" s="306" t="e">
        <f aca="false">AVERAGE(C1462:C1468)</f>
        <v>#DIV/0!</v>
      </c>
      <c r="F1468" s="306" t="n">
        <f aca="false">AVERAGE(C1438:C1468)</f>
        <v>22853666.6666667</v>
      </c>
    </row>
    <row r="1469" customFormat="false" ht="11.25" hidden="false" customHeight="false" outlineLevel="0" collapsed="false">
      <c r="A1469" s="199" t="n">
        <v>37012</v>
      </c>
      <c r="B1469" s="192" t="n">
        <v>37012</v>
      </c>
      <c r="C1469" s="306" t="str">
        <f aca="false">VLOOKUP($B1469,data!$A$6:$M$15000,13)</f>
        <v>N/A</v>
      </c>
      <c r="D1469" s="9" t="n">
        <f aca="false">IF(B1469&lt;&gt;"",MONTH(B1469),0)</f>
        <v>5</v>
      </c>
      <c r="E1469" s="306" t="e">
        <f aca="false">AVERAGE(C1463:C1469)</f>
        <v>#DIV/0!</v>
      </c>
      <c r="F1469" s="306" t="n">
        <f aca="false">AVERAGE(C1439:C1469)</f>
        <v>23002200</v>
      </c>
    </row>
    <row r="1470" customFormat="false" ht="11.25" hidden="false" customHeight="false" outlineLevel="0" collapsed="false">
      <c r="A1470" s="199" t="n">
        <v>37013</v>
      </c>
      <c r="B1470" s="192" t="n">
        <v>37013</v>
      </c>
      <c r="C1470" s="306" t="str">
        <f aca="false">VLOOKUP($B1470,data!$A$6:$M$15000,13)</f>
        <v>N/A</v>
      </c>
      <c r="D1470" s="9" t="n">
        <f aca="false">IF(B1470&lt;&gt;"",MONTH(B1470),0)</f>
        <v>5</v>
      </c>
      <c r="E1470" s="306" t="e">
        <f aca="false">AVERAGE(C1464:C1470)</f>
        <v>#DIV/0!</v>
      </c>
      <c r="F1470" s="306" t="n">
        <f aca="false">AVERAGE(C1440:C1470)</f>
        <v>23056000</v>
      </c>
    </row>
    <row r="1471" customFormat="false" ht="11.25" hidden="false" customHeight="false" outlineLevel="0" collapsed="false">
      <c r="A1471" s="199" t="n">
        <v>37014</v>
      </c>
      <c r="B1471" s="192" t="n">
        <v>37014</v>
      </c>
      <c r="C1471" s="306" t="str">
        <f aca="false">VLOOKUP($B1471,data!$A$6:$M$15000,13)</f>
        <v>N/A</v>
      </c>
      <c r="D1471" s="9" t="n">
        <f aca="false">IF(B1471&lt;&gt;"",MONTH(B1471),0)</f>
        <v>5</v>
      </c>
      <c r="E1471" s="306" t="e">
        <f aca="false">AVERAGE(C1464:C1471)</f>
        <v>#DIV/0!</v>
      </c>
      <c r="F1471" s="306" t="n">
        <f aca="false">AVERAGE(C1441:C1471)</f>
        <v>23092000</v>
      </c>
    </row>
    <row r="1472" customFormat="false" ht="11.25" hidden="false" customHeight="false" outlineLevel="0" collapsed="false">
      <c r="A1472" s="199" t="n">
        <v>37015</v>
      </c>
      <c r="B1472" s="192" t="n">
        <v>37015</v>
      </c>
      <c r="C1472" s="306" t="str">
        <f aca="false">VLOOKUP($B1472,data!$A$6:$M$15000,13)</f>
        <v>N/A</v>
      </c>
      <c r="D1472" s="9" t="n">
        <f aca="false">IF(B1472&lt;&gt;"",MONTH(B1472),0)</f>
        <v>5</v>
      </c>
      <c r="E1472" s="306" t="e">
        <f aca="false">AVERAGE(C1465:C1472)</f>
        <v>#DIV/0!</v>
      </c>
      <c r="F1472" s="306" t="n">
        <f aca="false">AVERAGE(C1442:C1472)</f>
        <v>23116000</v>
      </c>
    </row>
    <row r="1473" customFormat="false" ht="11.25" hidden="false" customHeight="false" outlineLevel="0" collapsed="false">
      <c r="A1473" s="199" t="n">
        <v>37016</v>
      </c>
      <c r="B1473" s="192" t="n">
        <v>37016</v>
      </c>
      <c r="C1473" s="306" t="str">
        <f aca="false">VLOOKUP($B1473,data!$A$6:$M$15000,13)</f>
        <v>N/A</v>
      </c>
      <c r="D1473" s="9" t="n">
        <f aca="false">IF(B1473&lt;&gt;"",MONTH(B1473),0)</f>
        <v>5</v>
      </c>
      <c r="E1473" s="306" t="e">
        <f aca="false">AVERAGE(C1466:C1473)</f>
        <v>#DIV/0!</v>
      </c>
      <c r="F1473" s="306" t="n">
        <f aca="false">AVERAGE(C1443:C1473)</f>
        <v>23130000</v>
      </c>
    </row>
    <row r="1474" customFormat="false" ht="11.25" hidden="false" customHeight="false" outlineLevel="0" collapsed="false">
      <c r="A1474" s="199" t="n">
        <v>37017</v>
      </c>
      <c r="B1474" s="192" t="n">
        <v>37017</v>
      </c>
      <c r="C1474" s="306" t="str">
        <f aca="false">VLOOKUP($B1474,data!$A$6:$M$15000,13)</f>
        <v>N/A</v>
      </c>
      <c r="D1474" s="9" t="n">
        <f aca="false">IF(B1474&lt;&gt;"",MONTH(B1474),0)</f>
        <v>5</v>
      </c>
      <c r="E1474" s="306" t="e">
        <f aca="false">AVERAGE(C1467:C1474)</f>
        <v>#DIV/0!</v>
      </c>
      <c r="F1474" s="306" t="e">
        <f aca="false">AVERAGE(C1444:C1474)</f>
        <v>#DIV/0!</v>
      </c>
    </row>
    <row r="1475" customFormat="false" ht="11.25" hidden="false" customHeight="false" outlineLevel="0" collapsed="false">
      <c r="A1475" s="199" t="n">
        <v>37018</v>
      </c>
      <c r="B1475" s="192" t="n">
        <v>37018</v>
      </c>
      <c r="C1475" s="306" t="str">
        <f aca="false">VLOOKUP($B1475,data!$A$6:$M$15000,13)</f>
        <v>N/A</v>
      </c>
      <c r="D1475" s="9" t="n">
        <f aca="false">IF(B1475&lt;&gt;"",MONTH(B1475),0)</f>
        <v>5</v>
      </c>
      <c r="E1475" s="306" t="e">
        <f aca="false">AVERAGE(C1468:C1475)</f>
        <v>#DIV/0!</v>
      </c>
      <c r="F1475" s="306" t="e">
        <f aca="false">AVERAGE(C1445:C1475)</f>
        <v>#DIV/0!</v>
      </c>
    </row>
    <row r="1476" customFormat="false" ht="11.25" hidden="false" customHeight="false" outlineLevel="0" collapsed="false">
      <c r="A1476" s="199" t="n">
        <v>37019</v>
      </c>
      <c r="B1476" s="192" t="n">
        <v>37019</v>
      </c>
      <c r="C1476" s="306" t="str">
        <f aca="false">VLOOKUP($B1476,data!$A$6:$M$15000,13)</f>
        <v>N/A</v>
      </c>
      <c r="D1476" s="9" t="n">
        <f aca="false">IF(B1476&lt;&gt;"",MONTH(B1476),0)</f>
        <v>5</v>
      </c>
      <c r="E1476" s="306" t="e">
        <f aca="false">AVERAGE(C1469:C1476)</f>
        <v>#DIV/0!</v>
      </c>
      <c r="F1476" s="306" t="e">
        <f aca="false">AVERAGE(C1446:C1476)</f>
        <v>#DIV/0!</v>
      </c>
    </row>
    <row r="1477" customFormat="false" ht="11.25" hidden="false" customHeight="false" outlineLevel="0" collapsed="false">
      <c r="A1477" s="199" t="n">
        <v>37020</v>
      </c>
      <c r="B1477" s="192" t="n">
        <v>37020</v>
      </c>
      <c r="C1477" s="306" t="str">
        <f aca="false">VLOOKUP($B1477,data!$A$6:$M$15000,13)</f>
        <v>N/A</v>
      </c>
      <c r="D1477" s="9" t="n">
        <f aca="false">IF(B1477&lt;&gt;"",MONTH(B1477),0)</f>
        <v>5</v>
      </c>
      <c r="E1477" s="306" t="e">
        <f aca="false">AVERAGE(C1471:C1477)</f>
        <v>#DIV/0!</v>
      </c>
      <c r="F1477" s="306" t="e">
        <f aca="false">AVERAGE(C1447:C1477)</f>
        <v>#DIV/0!</v>
      </c>
    </row>
    <row r="1478" customFormat="false" ht="11.25" hidden="false" customHeight="false" outlineLevel="0" collapsed="false">
      <c r="A1478" s="199" t="n">
        <v>37021</v>
      </c>
      <c r="B1478" s="192" t="n">
        <v>37021</v>
      </c>
      <c r="C1478" s="306" t="str">
        <f aca="false">VLOOKUP($B1478,data!$A$6:$M$15000,13)</f>
        <v>N/A</v>
      </c>
      <c r="D1478" s="9" t="n">
        <f aca="false">IF(B1478&lt;&gt;"",MONTH(B1478),0)</f>
        <v>5</v>
      </c>
      <c r="E1478" s="306" t="e">
        <f aca="false">AVERAGE(C1472:C1478)</f>
        <v>#DIV/0!</v>
      </c>
      <c r="F1478" s="306" t="e">
        <f aca="false">AVERAGE(C1448:C1478)</f>
        <v>#DIV/0!</v>
      </c>
    </row>
    <row r="1479" customFormat="false" ht="11.25" hidden="false" customHeight="false" outlineLevel="0" collapsed="false">
      <c r="A1479" s="199" t="n">
        <v>37022</v>
      </c>
      <c r="B1479" s="192" t="n">
        <v>37022</v>
      </c>
      <c r="C1479" s="306" t="str">
        <f aca="false">VLOOKUP($B1479,data!$A$6:$M$15000,13)</f>
        <v>N/A</v>
      </c>
      <c r="D1479" s="9" t="n">
        <f aca="false">IF(B1479&lt;&gt;"",MONTH(B1479),0)</f>
        <v>5</v>
      </c>
      <c r="E1479" s="306" t="e">
        <f aca="false">AVERAGE(C1473:C1479)</f>
        <v>#DIV/0!</v>
      </c>
      <c r="F1479" s="306" t="e">
        <f aca="false">AVERAGE(C1449:C1479)</f>
        <v>#DIV/0!</v>
      </c>
    </row>
    <row r="1480" customFormat="false" ht="11.25" hidden="false" customHeight="false" outlineLevel="0" collapsed="false">
      <c r="A1480" s="199" t="n">
        <v>37023</v>
      </c>
      <c r="B1480" s="192" t="n">
        <v>37023</v>
      </c>
      <c r="C1480" s="306" t="str">
        <f aca="false">VLOOKUP($B1480,data!$A$6:$M$15000,13)</f>
        <v>N/A</v>
      </c>
      <c r="D1480" s="9" t="n">
        <f aca="false">IF(B1480&lt;&gt;"",MONTH(B1480),0)</f>
        <v>5</v>
      </c>
      <c r="E1480" s="306" t="e">
        <f aca="false">AVERAGE(C1474:C1480)</f>
        <v>#DIV/0!</v>
      </c>
      <c r="F1480" s="306" t="e">
        <f aca="false">AVERAGE(C1450:C1480)</f>
        <v>#DIV/0!</v>
      </c>
    </row>
    <row r="1481" customFormat="false" ht="11.25" hidden="false" customHeight="false" outlineLevel="0" collapsed="false">
      <c r="A1481" s="199" t="n">
        <v>37024</v>
      </c>
      <c r="B1481" s="192" t="n">
        <v>37024</v>
      </c>
      <c r="C1481" s="306" t="str">
        <f aca="false">VLOOKUP($B1481,data!$A$6:$M$15000,13)</f>
        <v>N/A</v>
      </c>
      <c r="D1481" s="9" t="n">
        <f aca="false">IF(B1481&lt;&gt;"",MONTH(B1481),0)</f>
        <v>5</v>
      </c>
      <c r="E1481" s="306" t="e">
        <f aca="false">AVERAGE(C1475:C1481)</f>
        <v>#DIV/0!</v>
      </c>
      <c r="F1481" s="306" t="e">
        <f aca="false">AVERAGE(C1451:C1481)</f>
        <v>#DIV/0!</v>
      </c>
    </row>
    <row r="1482" customFormat="false" ht="11.25" hidden="false" customHeight="false" outlineLevel="0" collapsed="false">
      <c r="A1482" s="199" t="n">
        <v>37025</v>
      </c>
      <c r="B1482" s="192" t="n">
        <v>37025</v>
      </c>
      <c r="C1482" s="306" t="str">
        <f aca="false">VLOOKUP($B1482,data!$A$6:$M$15000,13)</f>
        <v>N/A</v>
      </c>
      <c r="D1482" s="9" t="n">
        <f aca="false">IF(B1482&lt;&gt;"",MONTH(B1482),0)</f>
        <v>5</v>
      </c>
      <c r="E1482" s="306" t="e">
        <f aca="false">AVERAGE(C1476:C1482)</f>
        <v>#DIV/0!</v>
      </c>
      <c r="F1482" s="306" t="e">
        <f aca="false">AVERAGE(C1452:C1482)</f>
        <v>#DIV/0!</v>
      </c>
    </row>
    <row r="1483" customFormat="false" ht="11.25" hidden="false" customHeight="false" outlineLevel="0" collapsed="false">
      <c r="A1483" s="199" t="n">
        <v>37026</v>
      </c>
      <c r="B1483" s="192" t="n">
        <v>37026</v>
      </c>
      <c r="C1483" s="306" t="str">
        <f aca="false">VLOOKUP($B1483,data!$A$6:$M$15000,13)</f>
        <v>N/A</v>
      </c>
      <c r="D1483" s="9" t="n">
        <f aca="false">IF(B1483&lt;&gt;"",MONTH(B1483),0)</f>
        <v>5</v>
      </c>
      <c r="E1483" s="306" t="e">
        <f aca="false">AVERAGE(C1477:C1483)</f>
        <v>#DIV/0!</v>
      </c>
      <c r="F1483" s="306" t="e">
        <f aca="false">AVERAGE(C1453:C1483)</f>
        <v>#DIV/0!</v>
      </c>
    </row>
    <row r="1484" customFormat="false" ht="11.25" hidden="false" customHeight="false" outlineLevel="0" collapsed="false">
      <c r="A1484" s="199" t="n">
        <v>37027</v>
      </c>
      <c r="B1484" s="192" t="n">
        <v>37027</v>
      </c>
      <c r="C1484" s="306" t="str">
        <f aca="false">VLOOKUP($B1484,data!$A$6:$M$15000,13)</f>
        <v>N/A</v>
      </c>
      <c r="D1484" s="9" t="n">
        <f aca="false">IF(B1484&lt;&gt;"",MONTH(B1484),0)</f>
        <v>5</v>
      </c>
      <c r="E1484" s="306" t="e">
        <f aca="false">AVERAGE(C1478:C1484)</f>
        <v>#DIV/0!</v>
      </c>
      <c r="F1484" s="306" t="e">
        <f aca="false">AVERAGE(C1454:C1484)</f>
        <v>#DIV/0!</v>
      </c>
    </row>
    <row r="1485" customFormat="false" ht="11.25" hidden="false" customHeight="false" outlineLevel="0" collapsed="false">
      <c r="A1485" s="199" t="n">
        <v>37028</v>
      </c>
      <c r="B1485" s="192" t="n">
        <v>37028</v>
      </c>
      <c r="C1485" s="306" t="str">
        <f aca="false">VLOOKUP($B1485,data!$A$6:$M$15000,13)</f>
        <v>N/A</v>
      </c>
      <c r="D1485" s="9" t="n">
        <f aca="false">IF(B1485&lt;&gt;"",MONTH(B1485),0)</f>
        <v>5</v>
      </c>
      <c r="E1485" s="306" t="e">
        <f aca="false">AVERAGE(C1479:C1485)</f>
        <v>#DIV/0!</v>
      </c>
      <c r="F1485" s="306" t="e">
        <f aca="false">AVERAGE(C1455:C1485)</f>
        <v>#DIV/0!</v>
      </c>
    </row>
    <row r="1486" customFormat="false" ht="11.25" hidden="false" customHeight="false" outlineLevel="0" collapsed="false">
      <c r="A1486" s="199" t="n">
        <v>37029</v>
      </c>
      <c r="B1486" s="192" t="n">
        <v>37029</v>
      </c>
      <c r="C1486" s="306" t="str">
        <f aca="false">VLOOKUP($B1486,data!$A$6:$M$15000,13)</f>
        <v>N/A</v>
      </c>
      <c r="D1486" s="9" t="n">
        <f aca="false">IF(B1486&lt;&gt;"",MONTH(B1486),0)</f>
        <v>5</v>
      </c>
      <c r="E1486" s="306" t="e">
        <f aca="false">AVERAGE(C1480:C1486)</f>
        <v>#DIV/0!</v>
      </c>
      <c r="F1486" s="306" t="e">
        <f aca="false">AVERAGE(C1456:C1486)</f>
        <v>#DIV/0!</v>
      </c>
    </row>
    <row r="1487" customFormat="false" ht="11.25" hidden="false" customHeight="false" outlineLevel="0" collapsed="false">
      <c r="A1487" s="199" t="n">
        <v>37030</v>
      </c>
      <c r="B1487" s="192" t="n">
        <v>37030</v>
      </c>
      <c r="C1487" s="306" t="str">
        <f aca="false">VLOOKUP($B1487,data!$A$6:$M$15000,13)</f>
        <v>N/A</v>
      </c>
      <c r="D1487" s="9" t="n">
        <f aca="false">IF(B1487&lt;&gt;"",MONTH(B1487),0)</f>
        <v>5</v>
      </c>
      <c r="E1487" s="306" t="e">
        <f aca="false">AVERAGE(C1481:C1487)</f>
        <v>#DIV/0!</v>
      </c>
      <c r="F1487" s="306" t="e">
        <f aca="false">AVERAGE(C1457:C1487)</f>
        <v>#DIV/0!</v>
      </c>
    </row>
    <row r="1488" customFormat="false" ht="11.25" hidden="false" customHeight="false" outlineLevel="0" collapsed="false">
      <c r="A1488" s="199" t="n">
        <v>37031</v>
      </c>
      <c r="B1488" s="192" t="n">
        <v>37031</v>
      </c>
      <c r="C1488" s="306" t="str">
        <f aca="false">VLOOKUP($B1488,data!$A$6:$M$15000,13)</f>
        <v>N/A</v>
      </c>
      <c r="D1488" s="9" t="n">
        <f aca="false">IF(B1488&lt;&gt;"",MONTH(B1488),0)</f>
        <v>5</v>
      </c>
      <c r="E1488" s="306" t="e">
        <f aca="false">AVERAGE(C1482:C1488)</f>
        <v>#DIV/0!</v>
      </c>
      <c r="F1488" s="306" t="e">
        <f aca="false">AVERAGE(C1458:C1488)</f>
        <v>#DIV/0!</v>
      </c>
    </row>
    <row r="1489" customFormat="false" ht="11.25" hidden="false" customHeight="false" outlineLevel="0" collapsed="false">
      <c r="A1489" s="199" t="n">
        <v>37032</v>
      </c>
      <c r="B1489" s="192" t="n">
        <v>37032</v>
      </c>
      <c r="C1489" s="306" t="str">
        <f aca="false">VLOOKUP($B1489,data!$A$6:$M$15000,13)</f>
        <v>N/A</v>
      </c>
      <c r="D1489" s="9" t="n">
        <f aca="false">IF(B1489&lt;&gt;"",MONTH(B1489),0)</f>
        <v>5</v>
      </c>
      <c r="E1489" s="306" t="e">
        <f aca="false">AVERAGE(C1483:C1489)</f>
        <v>#DIV/0!</v>
      </c>
      <c r="F1489" s="306" t="e">
        <f aca="false">AVERAGE(C1459:C1489)</f>
        <v>#DIV/0!</v>
      </c>
    </row>
    <row r="1490" customFormat="false" ht="11.25" hidden="false" customHeight="false" outlineLevel="0" collapsed="false">
      <c r="A1490" s="199" t="n">
        <v>37033</v>
      </c>
      <c r="B1490" s="192" t="n">
        <v>37033</v>
      </c>
      <c r="C1490" s="306" t="str">
        <f aca="false">VLOOKUP($B1490,data!$A$6:$M$15000,13)</f>
        <v>N/A</v>
      </c>
      <c r="D1490" s="9" t="n">
        <f aca="false">IF(B1490&lt;&gt;"",MONTH(B1490),0)</f>
        <v>5</v>
      </c>
      <c r="E1490" s="306" t="e">
        <f aca="false">AVERAGE(C1484:C1490)</f>
        <v>#DIV/0!</v>
      </c>
      <c r="F1490" s="306" t="e">
        <f aca="false">AVERAGE(C1460:C1490)</f>
        <v>#DIV/0!</v>
      </c>
    </row>
    <row r="1491" customFormat="false" ht="11.25" hidden="false" customHeight="false" outlineLevel="0" collapsed="false">
      <c r="A1491" s="199" t="n">
        <v>37034</v>
      </c>
      <c r="B1491" s="192" t="n">
        <v>37034</v>
      </c>
      <c r="C1491" s="306" t="str">
        <f aca="false">VLOOKUP($B1491,data!$A$6:$M$15000,13)</f>
        <v>N/A</v>
      </c>
      <c r="D1491" s="9" t="n">
        <f aca="false">IF(B1491&lt;&gt;"",MONTH(B1491),0)</f>
        <v>5</v>
      </c>
      <c r="E1491" s="306" t="e">
        <f aca="false">AVERAGE(C1485:C1491)</f>
        <v>#DIV/0!</v>
      </c>
      <c r="F1491" s="306" t="e">
        <f aca="false">AVERAGE(C1461:C1491)</f>
        <v>#DIV/0!</v>
      </c>
    </row>
    <row r="1492" customFormat="false" ht="11.25" hidden="false" customHeight="false" outlineLevel="0" collapsed="false">
      <c r="A1492" s="199" t="n">
        <v>37035</v>
      </c>
      <c r="B1492" s="192" t="n">
        <v>37035</v>
      </c>
      <c r="C1492" s="306" t="str">
        <f aca="false">VLOOKUP($B1492,data!$A$6:$M$15000,13)</f>
        <v>N/A</v>
      </c>
      <c r="D1492" s="9" t="n">
        <f aca="false">IF(B1492&lt;&gt;"",MONTH(B1492),0)</f>
        <v>5</v>
      </c>
      <c r="E1492" s="306" t="e">
        <f aca="false">AVERAGE(C1485:C1492)</f>
        <v>#DIV/0!</v>
      </c>
      <c r="F1492" s="306" t="e">
        <f aca="false">AVERAGE(C1462:C1492)</f>
        <v>#DIV/0!</v>
      </c>
    </row>
    <row r="1493" customFormat="false" ht="11.25" hidden="false" customHeight="false" outlineLevel="0" collapsed="false">
      <c r="A1493" s="199" t="n">
        <v>37036</v>
      </c>
      <c r="B1493" s="192" t="n">
        <v>37036</v>
      </c>
      <c r="C1493" s="306" t="str">
        <f aca="false">VLOOKUP($B1493,data!$A$6:$M$15000,13)</f>
        <v>N/A</v>
      </c>
      <c r="D1493" s="9" t="n">
        <f aca="false">IF(B1493&lt;&gt;"",MONTH(B1493),0)</f>
        <v>5</v>
      </c>
      <c r="E1493" s="306" t="e">
        <f aca="false">AVERAGE(C1486:C1493)</f>
        <v>#DIV/0!</v>
      </c>
      <c r="F1493" s="306" t="e">
        <f aca="false">AVERAGE(C1463:C1493)</f>
        <v>#DIV/0!</v>
      </c>
    </row>
    <row r="1494" customFormat="false" ht="11.25" hidden="false" customHeight="false" outlineLevel="0" collapsed="false">
      <c r="A1494" s="199" t="n">
        <v>37037</v>
      </c>
      <c r="B1494" s="192" t="n">
        <v>37037</v>
      </c>
      <c r="C1494" s="306" t="str">
        <f aca="false">VLOOKUP($B1494,data!$A$6:$M$15000,13)</f>
        <v>N/A</v>
      </c>
      <c r="D1494" s="9" t="n">
        <f aca="false">IF(B1494&lt;&gt;"",MONTH(B1494),0)</f>
        <v>5</v>
      </c>
      <c r="E1494" s="306" t="e">
        <f aca="false">AVERAGE(C1487:C1494)</f>
        <v>#DIV/0!</v>
      </c>
      <c r="F1494" s="306" t="e">
        <f aca="false">AVERAGE(C1464:C1494)</f>
        <v>#DIV/0!</v>
      </c>
    </row>
    <row r="1495" customFormat="false" ht="11.25" hidden="false" customHeight="false" outlineLevel="0" collapsed="false">
      <c r="A1495" s="199" t="n">
        <v>37038</v>
      </c>
      <c r="B1495" s="192" t="n">
        <v>37038</v>
      </c>
      <c r="C1495" s="306" t="str">
        <f aca="false">VLOOKUP($B1495,data!$A$6:$M$15000,13)</f>
        <v>N/A</v>
      </c>
      <c r="D1495" s="9" t="n">
        <f aca="false">IF(B1495&lt;&gt;"",MONTH(B1495),0)</f>
        <v>5</v>
      </c>
      <c r="E1495" s="306" t="e">
        <f aca="false">AVERAGE(C1488:C1495)</f>
        <v>#DIV/0!</v>
      </c>
      <c r="F1495" s="306" t="e">
        <f aca="false">AVERAGE(C1465:C1495)</f>
        <v>#DIV/0!</v>
      </c>
    </row>
    <row r="1496" customFormat="false" ht="11.25" hidden="false" customHeight="false" outlineLevel="0" collapsed="false">
      <c r="A1496" s="199" t="n">
        <v>37039</v>
      </c>
      <c r="B1496" s="192" t="n">
        <v>37039</v>
      </c>
      <c r="C1496" s="306" t="str">
        <f aca="false">VLOOKUP($B1496,data!$A$6:$M$15000,13)</f>
        <v>N/A</v>
      </c>
      <c r="D1496" s="9" t="n">
        <f aca="false">IF(B1496&lt;&gt;"",MONTH(B1496),0)</f>
        <v>5</v>
      </c>
      <c r="E1496" s="306" t="e">
        <f aca="false">AVERAGE(C1489:C1496)</f>
        <v>#DIV/0!</v>
      </c>
      <c r="F1496" s="306" t="e">
        <f aca="false">AVERAGE(C1466:C1496)</f>
        <v>#DIV/0!</v>
      </c>
    </row>
    <row r="1497" customFormat="false" ht="11.25" hidden="false" customHeight="false" outlineLevel="0" collapsed="false">
      <c r="A1497" s="199" t="n">
        <v>37040</v>
      </c>
      <c r="B1497" s="192" t="n">
        <v>37040</v>
      </c>
      <c r="C1497" s="306" t="str">
        <f aca="false">VLOOKUP($B1497,data!$A$6:$M$15000,13)</f>
        <v>N/A</v>
      </c>
      <c r="D1497" s="9" t="n">
        <f aca="false">IF(B1497&lt;&gt;"",MONTH(B1497),0)</f>
        <v>5</v>
      </c>
      <c r="E1497" s="306" t="e">
        <f aca="false">AVERAGE(C1490:C1497)</f>
        <v>#DIV/0!</v>
      </c>
      <c r="F1497" s="306" t="e">
        <f aca="false">AVERAGE(C1467:C1497)</f>
        <v>#DIV/0!</v>
      </c>
    </row>
    <row r="1498" customFormat="false" ht="11.25" hidden="false" customHeight="false" outlineLevel="0" collapsed="false">
      <c r="A1498" s="199" t="n">
        <v>37041</v>
      </c>
      <c r="B1498" s="192" t="n">
        <v>37041</v>
      </c>
      <c r="C1498" s="306" t="str">
        <f aca="false">VLOOKUP($B1498,data!$A$6:$M$15000,13)</f>
        <v>N/A</v>
      </c>
      <c r="D1498" s="9" t="n">
        <f aca="false">IF(B1498&lt;&gt;"",MONTH(B1498),0)</f>
        <v>5</v>
      </c>
      <c r="E1498" s="306" t="e">
        <f aca="false">AVERAGE(C1492:C1498)</f>
        <v>#DIV/0!</v>
      </c>
      <c r="F1498" s="306" t="e">
        <f aca="false">AVERAGE(C1468:C1498)</f>
        <v>#DIV/0!</v>
      </c>
    </row>
    <row r="1499" customFormat="false" ht="11.25" hidden="false" customHeight="false" outlineLevel="0" collapsed="false">
      <c r="A1499" s="199" t="n">
        <v>37042</v>
      </c>
      <c r="B1499" s="192" t="n">
        <v>37042</v>
      </c>
      <c r="C1499" s="306" t="str">
        <f aca="false">VLOOKUP($B1499,data!$A$6:$M$15000,13)</f>
        <v>N/A</v>
      </c>
      <c r="D1499" s="9" t="n">
        <f aca="false">IF(B1499&lt;&gt;"",MONTH(B1499),0)</f>
        <v>5</v>
      </c>
      <c r="E1499" s="306" t="e">
        <f aca="false">AVERAGE(C1493:C1499)</f>
        <v>#DIV/0!</v>
      </c>
      <c r="F1499" s="306" t="e">
        <f aca="false">AVERAGE(C1469:C1499)</f>
        <v>#DIV/0!</v>
      </c>
    </row>
    <row r="1500" customFormat="false" ht="11.25" hidden="false" customHeight="false" outlineLevel="0" collapsed="false">
      <c r="A1500" s="199" t="n">
        <v>37043</v>
      </c>
      <c r="B1500" s="192" t="n">
        <v>37043</v>
      </c>
      <c r="C1500" s="306" t="str">
        <f aca="false">VLOOKUP($B1500,data!$A$6:$M$15000,13)</f>
        <v>N/A</v>
      </c>
      <c r="D1500" s="9" t="n">
        <f aca="false">IF(B1500&lt;&gt;"",MONTH(B1500),0)</f>
        <v>6</v>
      </c>
      <c r="E1500" s="306" t="e">
        <f aca="false">AVERAGE(C1494:C1500)</f>
        <v>#DIV/0!</v>
      </c>
      <c r="F1500" s="306" t="e">
        <f aca="false">AVERAGE(C1470:C1500)</f>
        <v>#DIV/0!</v>
      </c>
    </row>
    <row r="1501" customFormat="false" ht="11.25" hidden="false" customHeight="false" outlineLevel="0" collapsed="false">
      <c r="A1501" s="199" t="n">
        <v>37044</v>
      </c>
      <c r="B1501" s="192" t="n">
        <v>37044</v>
      </c>
      <c r="C1501" s="306" t="str">
        <f aca="false">VLOOKUP($B1501,data!$A$6:$M$15000,13)</f>
        <v>N/A</v>
      </c>
      <c r="D1501" s="9" t="n">
        <f aca="false">IF(B1501&lt;&gt;"",MONTH(B1501),0)</f>
        <v>6</v>
      </c>
      <c r="E1501" s="306" t="e">
        <f aca="false">AVERAGE(C1495:C1501)</f>
        <v>#DIV/0!</v>
      </c>
      <c r="F1501" s="306" t="e">
        <f aca="false">AVERAGE(C1471:C1501)</f>
        <v>#DIV/0!</v>
      </c>
    </row>
    <row r="1502" customFormat="false" ht="11.25" hidden="false" customHeight="false" outlineLevel="0" collapsed="false">
      <c r="A1502" s="199" t="n">
        <v>37045</v>
      </c>
      <c r="B1502" s="192" t="n">
        <v>37045</v>
      </c>
      <c r="C1502" s="306" t="str">
        <f aca="false">VLOOKUP($B1502,data!$A$6:$M$15000,13)</f>
        <v>N/A</v>
      </c>
      <c r="D1502" s="9" t="n">
        <f aca="false">IF(B1502&lt;&gt;"",MONTH(B1502),0)</f>
        <v>6</v>
      </c>
      <c r="E1502" s="306" t="e">
        <f aca="false">AVERAGE(C1496:C1502)</f>
        <v>#DIV/0!</v>
      </c>
      <c r="F1502" s="306" t="e">
        <f aca="false">AVERAGE(C1472:C1502)</f>
        <v>#DIV/0!</v>
      </c>
    </row>
    <row r="1503" customFormat="false" ht="11.25" hidden="false" customHeight="false" outlineLevel="0" collapsed="false">
      <c r="A1503" s="199" t="n">
        <v>37046</v>
      </c>
      <c r="B1503" s="192" t="n">
        <v>37046</v>
      </c>
      <c r="C1503" s="306" t="str">
        <f aca="false">VLOOKUP($B1503,data!$A$6:$M$15000,13)</f>
        <v>N/A</v>
      </c>
      <c r="D1503" s="9" t="n">
        <f aca="false">IF(B1503&lt;&gt;"",MONTH(B1503),0)</f>
        <v>6</v>
      </c>
      <c r="E1503" s="306" t="e">
        <f aca="false">AVERAGE(C1497:C1503)</f>
        <v>#DIV/0!</v>
      </c>
      <c r="F1503" s="306" t="e">
        <f aca="false">AVERAGE(C1473:C1503)</f>
        <v>#DIV/0!</v>
      </c>
    </row>
    <row r="1504" customFormat="false" ht="11.25" hidden="false" customHeight="false" outlineLevel="0" collapsed="false">
      <c r="A1504" s="199" t="n">
        <v>37047</v>
      </c>
      <c r="B1504" s="192" t="n">
        <v>37047</v>
      </c>
      <c r="C1504" s="306" t="str">
        <f aca="false">VLOOKUP($B1504,data!$A$6:$M$15000,13)</f>
        <v>N/A</v>
      </c>
      <c r="D1504" s="9" t="n">
        <f aca="false">IF(B1504&lt;&gt;"",MONTH(B1504),0)</f>
        <v>6</v>
      </c>
      <c r="E1504" s="306" t="e">
        <f aca="false">AVERAGE(C1498:C1504)</f>
        <v>#DIV/0!</v>
      </c>
      <c r="F1504" s="306" t="e">
        <f aca="false">AVERAGE(C1474:C1504)</f>
        <v>#DIV/0!</v>
      </c>
    </row>
    <row r="1505" customFormat="false" ht="11.25" hidden="false" customHeight="false" outlineLevel="0" collapsed="false">
      <c r="A1505" s="199" t="n">
        <v>37048</v>
      </c>
      <c r="B1505" s="192" t="n">
        <v>37048</v>
      </c>
      <c r="C1505" s="306" t="str">
        <f aca="false">VLOOKUP($B1505,data!$A$6:$M$15000,13)</f>
        <v>N/A</v>
      </c>
      <c r="D1505" s="9" t="n">
        <f aca="false">IF(B1505&lt;&gt;"",MONTH(B1505),0)</f>
        <v>6</v>
      </c>
      <c r="E1505" s="306" t="e">
        <f aca="false">AVERAGE(C1499:C1505)</f>
        <v>#DIV/0!</v>
      </c>
      <c r="F1505" s="306" t="e">
        <f aca="false">AVERAGE(C1475:C1505)</f>
        <v>#DIV/0!</v>
      </c>
    </row>
    <row r="1506" customFormat="false" ht="11.25" hidden="false" customHeight="false" outlineLevel="0" collapsed="false">
      <c r="A1506" s="199" t="n">
        <v>37049</v>
      </c>
      <c r="B1506" s="192" t="n">
        <v>37049</v>
      </c>
      <c r="C1506" s="306" t="str">
        <f aca="false">VLOOKUP($B1506,data!$A$6:$M$15000,13)</f>
        <v>N/A</v>
      </c>
      <c r="D1506" s="9" t="n">
        <f aca="false">IF(B1506&lt;&gt;"",MONTH(B1506),0)</f>
        <v>6</v>
      </c>
      <c r="E1506" s="306" t="e">
        <f aca="false">AVERAGE(C1500:C1506)</f>
        <v>#DIV/0!</v>
      </c>
      <c r="F1506" s="306" t="e">
        <f aca="false">AVERAGE(C1476:C1506)</f>
        <v>#DIV/0!</v>
      </c>
    </row>
    <row r="1507" customFormat="false" ht="11.25" hidden="false" customHeight="false" outlineLevel="0" collapsed="false">
      <c r="A1507" s="199" t="n">
        <v>37050</v>
      </c>
      <c r="B1507" s="192" t="n">
        <v>37050</v>
      </c>
      <c r="C1507" s="306" t="str">
        <f aca="false">VLOOKUP($B1507,data!$A$6:$M$15000,13)</f>
        <v>N/A</v>
      </c>
      <c r="D1507" s="9" t="n">
        <f aca="false">IF(B1507&lt;&gt;"",MONTH(B1507),0)</f>
        <v>6</v>
      </c>
      <c r="E1507" s="306" t="e">
        <f aca="false">AVERAGE(C1501:C1507)</f>
        <v>#DIV/0!</v>
      </c>
      <c r="F1507" s="306" t="e">
        <f aca="false">AVERAGE(C1477:C1507)</f>
        <v>#DIV/0!</v>
      </c>
    </row>
    <row r="1508" customFormat="false" ht="11.25" hidden="false" customHeight="false" outlineLevel="0" collapsed="false">
      <c r="A1508" s="199" t="n">
        <v>37051</v>
      </c>
      <c r="B1508" s="192" t="n">
        <v>37051</v>
      </c>
      <c r="C1508" s="306" t="str">
        <f aca="false">VLOOKUP($B1508,data!$A$6:$M$15000,13)</f>
        <v>N/A</v>
      </c>
      <c r="D1508" s="9" t="n">
        <f aca="false">IF(B1508&lt;&gt;"",MONTH(B1508),0)</f>
        <v>6</v>
      </c>
      <c r="E1508" s="306" t="e">
        <f aca="false">AVERAGE(C1502:C1508)</f>
        <v>#DIV/0!</v>
      </c>
      <c r="F1508" s="306" t="e">
        <f aca="false">AVERAGE(C1478:C1508)</f>
        <v>#DIV/0!</v>
      </c>
    </row>
    <row r="1509" customFormat="false" ht="11.25" hidden="false" customHeight="false" outlineLevel="0" collapsed="false">
      <c r="A1509" s="199" t="n">
        <v>37052</v>
      </c>
      <c r="B1509" s="192" t="n">
        <v>37052</v>
      </c>
      <c r="C1509" s="306" t="str">
        <f aca="false">VLOOKUP($B1509,data!$A$6:$M$15000,13)</f>
        <v>N/A</v>
      </c>
      <c r="D1509" s="9" t="n">
        <f aca="false">IF(B1509&lt;&gt;"",MONTH(B1509),0)</f>
        <v>6</v>
      </c>
      <c r="E1509" s="306" t="e">
        <f aca="false">AVERAGE(C1503:C1509)</f>
        <v>#DIV/0!</v>
      </c>
      <c r="F1509" s="306" t="e">
        <f aca="false">AVERAGE(C1479:C1509)</f>
        <v>#DIV/0!</v>
      </c>
    </row>
    <row r="1510" customFormat="false" ht="11.25" hidden="false" customHeight="false" outlineLevel="0" collapsed="false">
      <c r="A1510" s="199" t="n">
        <v>37053</v>
      </c>
      <c r="B1510" s="192" t="n">
        <v>37053</v>
      </c>
      <c r="C1510" s="306" t="str">
        <f aca="false">VLOOKUP($B1510,data!$A$6:$M$15000,13)</f>
        <v>N/A</v>
      </c>
      <c r="D1510" s="9" t="n">
        <f aca="false">IF(B1510&lt;&gt;"",MONTH(B1510),0)</f>
        <v>6</v>
      </c>
      <c r="E1510" s="306" t="e">
        <f aca="false">AVERAGE(C1504:C1510)</f>
        <v>#DIV/0!</v>
      </c>
      <c r="F1510" s="306" t="e">
        <f aca="false">AVERAGE(C1480:C1510)</f>
        <v>#DIV/0!</v>
      </c>
    </row>
    <row r="1511" customFormat="false" ht="11.25" hidden="false" customHeight="false" outlineLevel="0" collapsed="false">
      <c r="A1511" s="199" t="n">
        <v>37054</v>
      </c>
      <c r="B1511" s="192" t="n">
        <v>37054</v>
      </c>
      <c r="C1511" s="306" t="str">
        <f aca="false">VLOOKUP($B1511,data!$A$6:$M$15000,13)</f>
        <v>N/A</v>
      </c>
      <c r="D1511" s="9" t="n">
        <f aca="false">IF(B1511&lt;&gt;"",MONTH(B1511),0)</f>
        <v>6</v>
      </c>
      <c r="E1511" s="306" t="e">
        <f aca="false">AVERAGE(C1505:C1511)</f>
        <v>#DIV/0!</v>
      </c>
      <c r="F1511" s="306" t="e">
        <f aca="false">AVERAGE(C1481:C1511)</f>
        <v>#DIV/0!</v>
      </c>
    </row>
    <row r="1512" customFormat="false" ht="11.25" hidden="false" customHeight="false" outlineLevel="0" collapsed="false">
      <c r="A1512" s="199" t="n">
        <v>37055</v>
      </c>
      <c r="B1512" s="192" t="n">
        <v>37055</v>
      </c>
      <c r="C1512" s="306" t="str">
        <f aca="false">VLOOKUP($B1512,data!$A$6:$M$15000,13)</f>
        <v>N/A</v>
      </c>
      <c r="D1512" s="9" t="n">
        <f aca="false">IF(B1512&lt;&gt;"",MONTH(B1512),0)</f>
        <v>6</v>
      </c>
      <c r="E1512" s="306" t="e">
        <f aca="false">AVERAGE(C1506:C1512)</f>
        <v>#DIV/0!</v>
      </c>
      <c r="F1512" s="306" t="e">
        <f aca="false">AVERAGE(C1482:C1512)</f>
        <v>#DIV/0!</v>
      </c>
    </row>
    <row r="1513" customFormat="false" ht="11.25" hidden="false" customHeight="false" outlineLevel="0" collapsed="false">
      <c r="A1513" s="199" t="n">
        <v>37056</v>
      </c>
      <c r="B1513" s="192" t="n">
        <v>37056</v>
      </c>
      <c r="C1513" s="306" t="str">
        <f aca="false">VLOOKUP($B1513,data!$A$6:$M$15000,13)</f>
        <v>N/A</v>
      </c>
      <c r="D1513" s="9" t="n">
        <f aca="false">IF(B1513&lt;&gt;"",MONTH(B1513),0)</f>
        <v>6</v>
      </c>
      <c r="E1513" s="306" t="e">
        <f aca="false">AVERAGE(C1506:C1513)</f>
        <v>#DIV/0!</v>
      </c>
      <c r="F1513" s="306" t="e">
        <f aca="false">AVERAGE(C1483:C1513)</f>
        <v>#DIV/0!</v>
      </c>
    </row>
    <row r="1514" customFormat="false" ht="11.25" hidden="false" customHeight="false" outlineLevel="0" collapsed="false">
      <c r="A1514" s="199" t="n">
        <v>37057</v>
      </c>
      <c r="B1514" s="192" t="n">
        <v>37057</v>
      </c>
      <c r="C1514" s="306" t="str">
        <f aca="false">VLOOKUP($B1514,data!$A$6:$M$15000,13)</f>
        <v>N/A</v>
      </c>
      <c r="D1514" s="9" t="n">
        <f aca="false">IF(B1514&lt;&gt;"",MONTH(B1514),0)</f>
        <v>6</v>
      </c>
      <c r="E1514" s="306" t="e">
        <f aca="false">AVERAGE(C1507:C1514)</f>
        <v>#DIV/0!</v>
      </c>
      <c r="F1514" s="306" t="e">
        <f aca="false">AVERAGE(C1484:C1514)</f>
        <v>#DIV/0!</v>
      </c>
    </row>
    <row r="1515" customFormat="false" ht="11.25" hidden="false" customHeight="false" outlineLevel="0" collapsed="false">
      <c r="A1515" s="199" t="n">
        <v>37058</v>
      </c>
      <c r="B1515" s="192" t="n">
        <v>37058</v>
      </c>
      <c r="C1515" s="306" t="str">
        <f aca="false">VLOOKUP($B1515,data!$A$6:$M$15000,13)</f>
        <v>N/A</v>
      </c>
      <c r="D1515" s="9" t="n">
        <f aca="false">IF(B1515&lt;&gt;"",MONTH(B1515),0)</f>
        <v>6</v>
      </c>
      <c r="E1515" s="306" t="e">
        <f aca="false">AVERAGE(C1508:C1515)</f>
        <v>#DIV/0!</v>
      </c>
      <c r="F1515" s="306" t="e">
        <f aca="false">AVERAGE(C1485:C1515)</f>
        <v>#DIV/0!</v>
      </c>
    </row>
    <row r="1516" customFormat="false" ht="11.25" hidden="false" customHeight="false" outlineLevel="0" collapsed="false">
      <c r="A1516" s="199" t="n">
        <v>37059</v>
      </c>
      <c r="B1516" s="192" t="n">
        <v>37059</v>
      </c>
      <c r="C1516" s="306" t="str">
        <f aca="false">VLOOKUP($B1516,data!$A$6:$M$15000,13)</f>
        <v>N/A</v>
      </c>
      <c r="D1516" s="9" t="n">
        <f aca="false">IF(B1516&lt;&gt;"",MONTH(B1516),0)</f>
        <v>6</v>
      </c>
      <c r="E1516" s="306" t="e">
        <f aca="false">AVERAGE(C1509:C1516)</f>
        <v>#DIV/0!</v>
      </c>
      <c r="F1516" s="306" t="e">
        <f aca="false">AVERAGE(C1486:C1516)</f>
        <v>#DIV/0!</v>
      </c>
    </row>
    <row r="1517" customFormat="false" ht="11.25" hidden="false" customHeight="false" outlineLevel="0" collapsed="false">
      <c r="A1517" s="199" t="n">
        <v>37060</v>
      </c>
      <c r="B1517" s="192" t="n">
        <v>37060</v>
      </c>
      <c r="C1517" s="306" t="str">
        <f aca="false">VLOOKUP($B1517,data!$A$6:$M$15000,13)</f>
        <v>N/A</v>
      </c>
      <c r="D1517" s="9" t="n">
        <f aca="false">IF(B1517&lt;&gt;"",MONTH(B1517),0)</f>
        <v>6</v>
      </c>
      <c r="E1517" s="306" t="e">
        <f aca="false">AVERAGE(C1510:C1517)</f>
        <v>#DIV/0!</v>
      </c>
      <c r="F1517" s="306" t="e">
        <f aca="false">AVERAGE(C1487:C1517)</f>
        <v>#DIV/0!</v>
      </c>
    </row>
    <row r="1518" customFormat="false" ht="11.25" hidden="false" customHeight="false" outlineLevel="0" collapsed="false">
      <c r="A1518" s="199" t="n">
        <v>37061</v>
      </c>
      <c r="B1518" s="192" t="n">
        <v>37061</v>
      </c>
      <c r="C1518" s="306" t="str">
        <f aca="false">VLOOKUP($B1518,data!$A$6:$M$15000,13)</f>
        <v>N/A</v>
      </c>
      <c r="D1518" s="9" t="n">
        <f aca="false">IF(B1518&lt;&gt;"",MONTH(B1518),0)</f>
        <v>6</v>
      </c>
      <c r="E1518" s="306" t="e">
        <f aca="false">AVERAGE(C1511:C1518)</f>
        <v>#DIV/0!</v>
      </c>
      <c r="F1518" s="306" t="e">
        <f aca="false">AVERAGE(C1488:C1518)</f>
        <v>#DIV/0!</v>
      </c>
    </row>
    <row r="1519" customFormat="false" ht="11.25" hidden="false" customHeight="false" outlineLevel="0" collapsed="false">
      <c r="A1519" s="199" t="n">
        <v>37062</v>
      </c>
      <c r="B1519" s="192" t="n">
        <v>37062</v>
      </c>
      <c r="C1519" s="306" t="str">
        <f aca="false">VLOOKUP($B1519,data!$A$6:$M$15000,13)</f>
        <v>N/A</v>
      </c>
      <c r="D1519" s="9" t="n">
        <f aca="false">IF(B1519&lt;&gt;"",MONTH(B1519),0)</f>
        <v>6</v>
      </c>
      <c r="E1519" s="306" t="e">
        <f aca="false">AVERAGE(C1513:C1519)</f>
        <v>#DIV/0!</v>
      </c>
      <c r="F1519" s="306" t="e">
        <f aca="false">AVERAGE(C1489:C1519)</f>
        <v>#DIV/0!</v>
      </c>
    </row>
    <row r="1520" customFormat="false" ht="11.25" hidden="false" customHeight="false" outlineLevel="0" collapsed="false">
      <c r="A1520" s="199" t="n">
        <v>37063</v>
      </c>
      <c r="B1520" s="192" t="n">
        <v>37063</v>
      </c>
      <c r="C1520" s="306" t="str">
        <f aca="false">VLOOKUP($B1520,data!$A$6:$M$15000,13)</f>
        <v>N/A</v>
      </c>
      <c r="D1520" s="9" t="n">
        <f aca="false">IF(B1520&lt;&gt;"",MONTH(B1520),0)</f>
        <v>6</v>
      </c>
      <c r="E1520" s="306" t="e">
        <f aca="false">AVERAGE(C1514:C1520)</f>
        <v>#DIV/0!</v>
      </c>
      <c r="F1520" s="306" t="e">
        <f aca="false">AVERAGE(C1490:C1520)</f>
        <v>#DIV/0!</v>
      </c>
    </row>
    <row r="1521" customFormat="false" ht="11.25" hidden="false" customHeight="false" outlineLevel="0" collapsed="false">
      <c r="A1521" s="199" t="n">
        <v>37064</v>
      </c>
      <c r="B1521" s="192" t="n">
        <v>37064</v>
      </c>
      <c r="C1521" s="306" t="str">
        <f aca="false">VLOOKUP($B1521,data!$A$6:$M$15000,13)</f>
        <v>N/A</v>
      </c>
      <c r="D1521" s="9" t="n">
        <f aca="false">IF(B1521&lt;&gt;"",MONTH(B1521),0)</f>
        <v>6</v>
      </c>
      <c r="E1521" s="306" t="e">
        <f aca="false">AVERAGE(C1515:C1521)</f>
        <v>#DIV/0!</v>
      </c>
      <c r="F1521" s="306" t="e">
        <f aca="false">AVERAGE(C1491:C1521)</f>
        <v>#DIV/0!</v>
      </c>
    </row>
    <row r="1522" customFormat="false" ht="11.25" hidden="false" customHeight="false" outlineLevel="0" collapsed="false">
      <c r="A1522" s="199" t="n">
        <v>37065</v>
      </c>
      <c r="B1522" s="192" t="n">
        <v>37065</v>
      </c>
      <c r="C1522" s="306" t="str">
        <f aca="false">VLOOKUP($B1522,data!$A$6:$M$15000,13)</f>
        <v>N/A</v>
      </c>
      <c r="D1522" s="9" t="n">
        <f aca="false">IF(B1522&lt;&gt;"",MONTH(B1522),0)</f>
        <v>6</v>
      </c>
      <c r="E1522" s="306" t="e">
        <f aca="false">AVERAGE(C1516:C1522)</f>
        <v>#DIV/0!</v>
      </c>
      <c r="F1522" s="306" t="e">
        <f aca="false">AVERAGE(C1492:C1522)</f>
        <v>#DIV/0!</v>
      </c>
    </row>
    <row r="1523" customFormat="false" ht="11.25" hidden="false" customHeight="false" outlineLevel="0" collapsed="false">
      <c r="A1523" s="199" t="n">
        <v>37066</v>
      </c>
      <c r="B1523" s="192" t="n">
        <v>37066</v>
      </c>
      <c r="C1523" s="306" t="str">
        <f aca="false">VLOOKUP($B1523,data!$A$6:$M$15000,13)</f>
        <v>N/A</v>
      </c>
      <c r="D1523" s="9" t="n">
        <f aca="false">IF(B1523&lt;&gt;"",MONTH(B1523),0)</f>
        <v>6</v>
      </c>
      <c r="E1523" s="306" t="e">
        <f aca="false">AVERAGE(C1517:C1523)</f>
        <v>#DIV/0!</v>
      </c>
      <c r="F1523" s="306" t="e">
        <f aca="false">AVERAGE(C1493:C1523)</f>
        <v>#DIV/0!</v>
      </c>
    </row>
    <row r="1524" customFormat="false" ht="11.25" hidden="false" customHeight="false" outlineLevel="0" collapsed="false">
      <c r="A1524" s="199" t="n">
        <v>37067</v>
      </c>
      <c r="B1524" s="192" t="n">
        <v>37067</v>
      </c>
      <c r="C1524" s="306" t="str">
        <f aca="false">VLOOKUP($B1524,data!$A$6:$M$15000,13)</f>
        <v>N/A</v>
      </c>
      <c r="D1524" s="9" t="n">
        <f aca="false">IF(B1524&lt;&gt;"",MONTH(B1524),0)</f>
        <v>6</v>
      </c>
      <c r="E1524" s="306" t="e">
        <f aca="false">AVERAGE(C1518:C1524)</f>
        <v>#DIV/0!</v>
      </c>
      <c r="F1524" s="306" t="e">
        <f aca="false">AVERAGE(C1494:C1524)</f>
        <v>#DIV/0!</v>
      </c>
    </row>
    <row r="1525" customFormat="false" ht="11.25" hidden="false" customHeight="false" outlineLevel="0" collapsed="false">
      <c r="A1525" s="199" t="n">
        <v>37068</v>
      </c>
      <c r="B1525" s="192" t="n">
        <v>37068</v>
      </c>
      <c r="C1525" s="306" t="str">
        <f aca="false">VLOOKUP($B1525,data!$A$6:$M$15000,13)</f>
        <v>N/A</v>
      </c>
      <c r="D1525" s="9" t="n">
        <f aca="false">IF(B1525&lt;&gt;"",MONTH(B1525),0)</f>
        <v>6</v>
      </c>
      <c r="E1525" s="306" t="e">
        <f aca="false">AVERAGE(C1519:C1525)</f>
        <v>#DIV/0!</v>
      </c>
      <c r="F1525" s="306" t="e">
        <f aca="false">AVERAGE(C1495:C1525)</f>
        <v>#DIV/0!</v>
      </c>
    </row>
    <row r="1526" customFormat="false" ht="11.25" hidden="false" customHeight="false" outlineLevel="0" collapsed="false">
      <c r="A1526" s="199" t="n">
        <v>37069</v>
      </c>
      <c r="B1526" s="192" t="n">
        <v>37069</v>
      </c>
      <c r="C1526" s="306" t="str">
        <f aca="false">VLOOKUP($B1526,data!$A$6:$M$15000,13)</f>
        <v>N/A</v>
      </c>
      <c r="D1526" s="9" t="n">
        <f aca="false">IF(B1526&lt;&gt;"",MONTH(B1526),0)</f>
        <v>6</v>
      </c>
      <c r="E1526" s="306" t="e">
        <f aca="false">AVERAGE(C1520:C1526)</f>
        <v>#DIV/0!</v>
      </c>
      <c r="F1526" s="306" t="e">
        <f aca="false">AVERAGE(C1496:C1526)</f>
        <v>#DIV/0!</v>
      </c>
    </row>
    <row r="1527" customFormat="false" ht="11.25" hidden="false" customHeight="false" outlineLevel="0" collapsed="false">
      <c r="A1527" s="199" t="n">
        <v>37070</v>
      </c>
      <c r="B1527" s="192" t="n">
        <v>37070</v>
      </c>
      <c r="C1527" s="306" t="str">
        <f aca="false">VLOOKUP($B1527,data!$A$6:$M$15000,13)</f>
        <v>N/A</v>
      </c>
      <c r="D1527" s="9" t="n">
        <f aca="false">IF(B1527&lt;&gt;"",MONTH(B1527),0)</f>
        <v>6</v>
      </c>
      <c r="E1527" s="306" t="e">
        <f aca="false">AVERAGE(C1521:C1527)</f>
        <v>#DIV/0!</v>
      </c>
      <c r="F1527" s="306" t="e">
        <f aca="false">AVERAGE(C1497:C1527)</f>
        <v>#DIV/0!</v>
      </c>
    </row>
    <row r="1528" customFormat="false" ht="11.25" hidden="false" customHeight="false" outlineLevel="0" collapsed="false">
      <c r="A1528" s="199" t="n">
        <v>37071</v>
      </c>
      <c r="B1528" s="192" t="n">
        <v>37071</v>
      </c>
      <c r="C1528" s="306" t="str">
        <f aca="false">VLOOKUP($B1528,data!$A$6:$M$15000,13)</f>
        <v>N/A</v>
      </c>
      <c r="D1528" s="9" t="n">
        <f aca="false">IF(B1528&lt;&gt;"",MONTH(B1528),0)</f>
        <v>6</v>
      </c>
      <c r="E1528" s="306" t="e">
        <f aca="false">AVERAGE(C1522:C1528)</f>
        <v>#DIV/0!</v>
      </c>
      <c r="F1528" s="306" t="e">
        <f aca="false">AVERAGE(C1498:C1528)</f>
        <v>#DIV/0!</v>
      </c>
    </row>
    <row r="1529" customFormat="false" ht="11.25" hidden="false" customHeight="false" outlineLevel="0" collapsed="false">
      <c r="A1529" s="199" t="n">
        <v>37072</v>
      </c>
      <c r="B1529" s="192" t="n">
        <v>37072</v>
      </c>
      <c r="C1529" s="306" t="str">
        <f aca="false">VLOOKUP($B1529,data!$A$6:$M$15000,13)</f>
        <v>N/A</v>
      </c>
      <c r="D1529" s="9" t="n">
        <f aca="false">IF(B1529&lt;&gt;"",MONTH(B1529),0)</f>
        <v>6</v>
      </c>
      <c r="E1529" s="306" t="e">
        <f aca="false">AVERAGE(C1523:C1529)</f>
        <v>#DIV/0!</v>
      </c>
      <c r="F1529" s="306" t="e">
        <f aca="false">AVERAGE(C1499:C1529)</f>
        <v>#DIV/0!</v>
      </c>
    </row>
    <row r="1530" customFormat="false" ht="11.25" hidden="false" customHeight="false" outlineLevel="0" collapsed="false">
      <c r="A1530" s="199" t="n">
        <v>37073</v>
      </c>
      <c r="B1530" s="192" t="n">
        <v>37073</v>
      </c>
      <c r="C1530" s="306" t="str">
        <f aca="false">VLOOKUP($B1530,data!$A$6:$M$15000,13)</f>
        <v>N/A</v>
      </c>
      <c r="D1530" s="9" t="n">
        <f aca="false">IF(B1530&lt;&gt;"",MONTH(B1530),0)</f>
        <v>7</v>
      </c>
      <c r="E1530" s="306" t="e">
        <f aca="false">AVERAGE(C1524:C1530)</f>
        <v>#DIV/0!</v>
      </c>
      <c r="F1530" s="306" t="e">
        <f aca="false">AVERAGE(C1500:C1530)</f>
        <v>#DIV/0!</v>
      </c>
    </row>
    <row r="1531" customFormat="false" ht="11.25" hidden="false" customHeight="false" outlineLevel="0" collapsed="false">
      <c r="A1531" s="199" t="n">
        <v>37074</v>
      </c>
      <c r="B1531" s="192" t="n">
        <v>37074</v>
      </c>
      <c r="C1531" s="306" t="str">
        <f aca="false">VLOOKUP($B1531,data!$A$6:$M$15000,13)</f>
        <v>N/A</v>
      </c>
      <c r="D1531" s="9" t="n">
        <f aca="false">IF(B1531&lt;&gt;"",MONTH(B1531),0)</f>
        <v>7</v>
      </c>
      <c r="E1531" s="306" t="e">
        <f aca="false">AVERAGE(C1525:C1531)</f>
        <v>#DIV/0!</v>
      </c>
      <c r="F1531" s="306" t="e">
        <f aca="false">AVERAGE(C1501:C1531)</f>
        <v>#DIV/0!</v>
      </c>
    </row>
    <row r="1532" customFormat="false" ht="11.25" hidden="false" customHeight="false" outlineLevel="0" collapsed="false">
      <c r="A1532" s="199" t="n">
        <v>37075</v>
      </c>
      <c r="B1532" s="192" t="n">
        <v>37075</v>
      </c>
      <c r="C1532" s="306" t="str">
        <f aca="false">VLOOKUP($B1532,data!$A$6:$M$15000,13)</f>
        <v>N/A</v>
      </c>
      <c r="D1532" s="9" t="n">
        <f aca="false">IF(B1532&lt;&gt;"",MONTH(B1532),0)</f>
        <v>7</v>
      </c>
      <c r="E1532" s="306" t="e">
        <f aca="false">AVERAGE(C1526:C1532)</f>
        <v>#DIV/0!</v>
      </c>
      <c r="F1532" s="306" t="e">
        <f aca="false">AVERAGE(C1502:C1532)</f>
        <v>#DIV/0!</v>
      </c>
    </row>
    <row r="1533" customFormat="false" ht="11.25" hidden="false" customHeight="false" outlineLevel="0" collapsed="false">
      <c r="A1533" s="199" t="n">
        <v>37076</v>
      </c>
      <c r="B1533" s="192" t="n">
        <v>37076</v>
      </c>
      <c r="C1533" s="306" t="str">
        <f aca="false">VLOOKUP($B1533,data!$A$6:$M$15000,13)</f>
        <v>N/A</v>
      </c>
      <c r="D1533" s="9" t="n">
        <f aca="false">IF(B1533&lt;&gt;"",MONTH(B1533),0)</f>
        <v>7</v>
      </c>
      <c r="E1533" s="306" t="e">
        <f aca="false">AVERAGE(C1527:C1533)</f>
        <v>#DIV/0!</v>
      </c>
      <c r="F1533" s="306" t="e">
        <f aca="false">AVERAGE(C1503:C1533)</f>
        <v>#DIV/0!</v>
      </c>
    </row>
    <row r="1534" customFormat="false" ht="11.25" hidden="false" customHeight="false" outlineLevel="0" collapsed="false">
      <c r="A1534" s="199" t="n">
        <v>37077</v>
      </c>
      <c r="B1534" s="192" t="n">
        <v>37077</v>
      </c>
      <c r="C1534" s="306" t="str">
        <f aca="false">VLOOKUP($B1534,data!$A$6:$M$15000,13)</f>
        <v>N/A</v>
      </c>
      <c r="D1534" s="9" t="n">
        <f aca="false">IF(B1534&lt;&gt;"",MONTH(B1534),0)</f>
        <v>7</v>
      </c>
      <c r="E1534" s="306" t="e">
        <f aca="false">AVERAGE(C1527:C1534)</f>
        <v>#DIV/0!</v>
      </c>
      <c r="F1534" s="306" t="e">
        <f aca="false">AVERAGE(C1504:C1534)</f>
        <v>#DIV/0!</v>
      </c>
    </row>
    <row r="1535" customFormat="false" ht="11.25" hidden="false" customHeight="false" outlineLevel="0" collapsed="false">
      <c r="A1535" s="199" t="n">
        <v>37078</v>
      </c>
      <c r="B1535" s="192" t="n">
        <v>37078</v>
      </c>
      <c r="C1535" s="306" t="str">
        <f aca="false">VLOOKUP($B1535,data!$A$6:$M$15000,13)</f>
        <v>N/A</v>
      </c>
      <c r="D1535" s="9" t="n">
        <f aca="false">IF(B1535&lt;&gt;"",MONTH(B1535),0)</f>
        <v>7</v>
      </c>
      <c r="E1535" s="306" t="e">
        <f aca="false">AVERAGE(C1528:C1535)</f>
        <v>#DIV/0!</v>
      </c>
      <c r="F1535" s="306" t="e">
        <f aca="false">AVERAGE(C1505:C1535)</f>
        <v>#DIV/0!</v>
      </c>
    </row>
    <row r="1536" customFormat="false" ht="11.25" hidden="false" customHeight="false" outlineLevel="0" collapsed="false">
      <c r="A1536" s="199" t="n">
        <v>37079</v>
      </c>
      <c r="B1536" s="192" t="n">
        <v>37079</v>
      </c>
      <c r="C1536" s="306" t="str">
        <f aca="false">VLOOKUP($B1536,data!$A$6:$M$15000,13)</f>
        <v>N/A</v>
      </c>
      <c r="D1536" s="9" t="n">
        <f aca="false">IF(B1536&lt;&gt;"",MONTH(B1536),0)</f>
        <v>7</v>
      </c>
      <c r="E1536" s="306" t="e">
        <f aca="false">AVERAGE(C1529:C1536)</f>
        <v>#DIV/0!</v>
      </c>
      <c r="F1536" s="306" t="e">
        <f aca="false">AVERAGE(C1506:C1536)</f>
        <v>#DIV/0!</v>
      </c>
    </row>
    <row r="1537" customFormat="false" ht="11.25" hidden="false" customHeight="false" outlineLevel="0" collapsed="false">
      <c r="A1537" s="199" t="n">
        <v>37080</v>
      </c>
      <c r="B1537" s="192" t="n">
        <v>37080</v>
      </c>
      <c r="C1537" s="306" t="str">
        <f aca="false">VLOOKUP($B1537,data!$A$6:$M$15000,13)</f>
        <v>N/A</v>
      </c>
      <c r="D1537" s="9" t="n">
        <f aca="false">IF(B1537&lt;&gt;"",MONTH(B1537),0)</f>
        <v>7</v>
      </c>
      <c r="E1537" s="306" t="e">
        <f aca="false">AVERAGE(C1530:C1537)</f>
        <v>#DIV/0!</v>
      </c>
      <c r="F1537" s="306" t="e">
        <f aca="false">AVERAGE(C1507:C1537)</f>
        <v>#DIV/0!</v>
      </c>
    </row>
    <row r="1538" customFormat="false" ht="11.25" hidden="false" customHeight="false" outlineLevel="0" collapsed="false">
      <c r="A1538" s="199" t="n">
        <v>37081</v>
      </c>
      <c r="B1538" s="192" t="n">
        <v>37081</v>
      </c>
      <c r="C1538" s="306" t="str">
        <f aca="false">VLOOKUP($B1538,data!$A$6:$M$15000,13)</f>
        <v>N/A</v>
      </c>
      <c r="D1538" s="9" t="n">
        <f aca="false">IF(B1538&lt;&gt;"",MONTH(B1538),0)</f>
        <v>7</v>
      </c>
      <c r="E1538" s="306" t="e">
        <f aca="false">AVERAGE(C1531:C1538)</f>
        <v>#DIV/0!</v>
      </c>
      <c r="F1538" s="306" t="e">
        <f aca="false">AVERAGE(C1508:C1538)</f>
        <v>#DIV/0!</v>
      </c>
    </row>
    <row r="1539" customFormat="false" ht="11.25" hidden="false" customHeight="false" outlineLevel="0" collapsed="false">
      <c r="A1539" s="199" t="n">
        <v>37082</v>
      </c>
      <c r="B1539" s="192" t="n">
        <v>37082</v>
      </c>
      <c r="C1539" s="306" t="str">
        <f aca="false">VLOOKUP($B1539,data!$A$6:$M$15000,13)</f>
        <v>N/A</v>
      </c>
      <c r="D1539" s="9" t="n">
        <f aca="false">IF(B1539&lt;&gt;"",MONTH(B1539),0)</f>
        <v>7</v>
      </c>
      <c r="E1539" s="306" t="e">
        <f aca="false">AVERAGE(C1532:C1539)</f>
        <v>#DIV/0!</v>
      </c>
      <c r="F1539" s="306" t="e">
        <f aca="false">AVERAGE(C1509:C1539)</f>
        <v>#DIV/0!</v>
      </c>
    </row>
    <row r="1540" customFormat="false" ht="11.25" hidden="false" customHeight="false" outlineLevel="0" collapsed="false">
      <c r="A1540" s="199" t="n">
        <v>37083</v>
      </c>
      <c r="B1540" s="192" t="n">
        <v>37083</v>
      </c>
      <c r="C1540" s="306" t="str">
        <f aca="false">VLOOKUP($B1540,data!$A$6:$M$15000,13)</f>
        <v>N/A</v>
      </c>
      <c r="D1540" s="9" t="n">
        <f aca="false">IF(B1540&lt;&gt;"",MONTH(B1540),0)</f>
        <v>7</v>
      </c>
      <c r="E1540" s="306" t="e">
        <f aca="false">AVERAGE(C1534:C1540)</f>
        <v>#DIV/0!</v>
      </c>
      <c r="F1540" s="306" t="e">
        <f aca="false">AVERAGE(C1510:C1540)</f>
        <v>#DIV/0!</v>
      </c>
    </row>
    <row r="1541" customFormat="false" ht="11.25" hidden="false" customHeight="false" outlineLevel="0" collapsed="false">
      <c r="A1541" s="199" t="n">
        <v>37084</v>
      </c>
      <c r="B1541" s="192" t="n">
        <v>37084</v>
      </c>
      <c r="C1541" s="306" t="str">
        <f aca="false">VLOOKUP($B1541,data!$A$6:$M$15000,13)</f>
        <v>N/A</v>
      </c>
      <c r="D1541" s="9" t="n">
        <f aca="false">IF(B1541&lt;&gt;"",MONTH(B1541),0)</f>
        <v>7</v>
      </c>
      <c r="E1541" s="306" t="e">
        <f aca="false">AVERAGE(C1535:C1541)</f>
        <v>#DIV/0!</v>
      </c>
      <c r="F1541" s="306" t="e">
        <f aca="false">AVERAGE(C1511:C1541)</f>
        <v>#DIV/0!</v>
      </c>
    </row>
    <row r="1542" customFormat="false" ht="11.25" hidden="false" customHeight="false" outlineLevel="0" collapsed="false">
      <c r="A1542" s="199" t="n">
        <v>37085</v>
      </c>
      <c r="B1542" s="192" t="n">
        <v>37085</v>
      </c>
      <c r="C1542" s="306" t="str">
        <f aca="false">VLOOKUP($B1542,data!$A$6:$M$15000,13)</f>
        <v>N/A</v>
      </c>
      <c r="D1542" s="9" t="n">
        <f aca="false">IF(B1542&lt;&gt;"",MONTH(B1542),0)</f>
        <v>7</v>
      </c>
      <c r="E1542" s="306" t="e">
        <f aca="false">AVERAGE(C1536:C1542)</f>
        <v>#DIV/0!</v>
      </c>
      <c r="F1542" s="306" t="e">
        <f aca="false">AVERAGE(C1512:C1542)</f>
        <v>#DIV/0!</v>
      </c>
    </row>
    <row r="1543" customFormat="false" ht="11.25" hidden="false" customHeight="false" outlineLevel="0" collapsed="false">
      <c r="A1543" s="199" t="n">
        <v>37086</v>
      </c>
      <c r="B1543" s="192" t="n">
        <v>37086</v>
      </c>
      <c r="C1543" s="306" t="str">
        <f aca="false">VLOOKUP($B1543,data!$A$6:$M$15000,13)</f>
        <v>N/A</v>
      </c>
      <c r="D1543" s="9" t="n">
        <f aca="false">IF(B1543&lt;&gt;"",MONTH(B1543),0)</f>
        <v>7</v>
      </c>
      <c r="E1543" s="306" t="e">
        <f aca="false">AVERAGE(C1537:C1543)</f>
        <v>#DIV/0!</v>
      </c>
      <c r="F1543" s="306" t="e">
        <f aca="false">AVERAGE(C1513:C1543)</f>
        <v>#DIV/0!</v>
      </c>
    </row>
    <row r="1544" customFormat="false" ht="11.25" hidden="false" customHeight="false" outlineLevel="0" collapsed="false">
      <c r="A1544" s="199" t="n">
        <v>37087</v>
      </c>
      <c r="B1544" s="192" t="n">
        <v>37087</v>
      </c>
      <c r="C1544" s="306" t="str">
        <f aca="false">VLOOKUP($B1544,data!$A$6:$M$15000,13)</f>
        <v>N/A</v>
      </c>
      <c r="D1544" s="9" t="n">
        <f aca="false">IF(B1544&lt;&gt;"",MONTH(B1544),0)</f>
        <v>7</v>
      </c>
      <c r="E1544" s="306" t="e">
        <f aca="false">AVERAGE(C1538:C1544)</f>
        <v>#DIV/0!</v>
      </c>
      <c r="F1544" s="306" t="e">
        <f aca="false">AVERAGE(C1514:C1544)</f>
        <v>#DIV/0!</v>
      </c>
    </row>
    <row r="1545" customFormat="false" ht="11.25" hidden="false" customHeight="false" outlineLevel="0" collapsed="false">
      <c r="A1545" s="199" t="n">
        <v>37088</v>
      </c>
      <c r="B1545" s="192" t="n">
        <v>37088</v>
      </c>
      <c r="C1545" s="306" t="str">
        <f aca="false">VLOOKUP($B1545,data!$A$6:$M$15000,13)</f>
        <v>N/A</v>
      </c>
      <c r="D1545" s="9" t="n">
        <f aca="false">IF(B1545&lt;&gt;"",MONTH(B1545),0)</f>
        <v>7</v>
      </c>
      <c r="E1545" s="306" t="e">
        <f aca="false">AVERAGE(C1539:C1545)</f>
        <v>#DIV/0!</v>
      </c>
      <c r="F1545" s="306" t="e">
        <f aca="false">AVERAGE(C1515:C1545)</f>
        <v>#DIV/0!</v>
      </c>
    </row>
    <row r="1546" customFormat="false" ht="11.25" hidden="false" customHeight="false" outlineLevel="0" collapsed="false">
      <c r="A1546" s="199" t="n">
        <v>37089</v>
      </c>
      <c r="B1546" s="192" t="n">
        <v>37089</v>
      </c>
      <c r="C1546" s="306" t="str">
        <f aca="false">VLOOKUP($B1546,data!$A$6:$M$15000,13)</f>
        <v>N/A</v>
      </c>
      <c r="D1546" s="9" t="n">
        <f aca="false">IF(B1546&lt;&gt;"",MONTH(B1546),0)</f>
        <v>7</v>
      </c>
      <c r="E1546" s="306" t="e">
        <f aca="false">AVERAGE(C1540:C1546)</f>
        <v>#DIV/0!</v>
      </c>
      <c r="F1546" s="306" t="e">
        <f aca="false">AVERAGE(C1516:C1546)</f>
        <v>#DIV/0!</v>
      </c>
    </row>
    <row r="1547" customFormat="false" ht="11.25" hidden="false" customHeight="false" outlineLevel="0" collapsed="false">
      <c r="A1547" s="199" t="n">
        <v>37090</v>
      </c>
      <c r="B1547" s="192" t="n">
        <v>37090</v>
      </c>
      <c r="C1547" s="306" t="str">
        <f aca="false">VLOOKUP($B1547,data!$A$6:$M$15000,13)</f>
        <v>N/A</v>
      </c>
      <c r="D1547" s="9" t="n">
        <f aca="false">IF(B1547&lt;&gt;"",MONTH(B1547),0)</f>
        <v>7</v>
      </c>
      <c r="E1547" s="306" t="e">
        <f aca="false">AVERAGE(C1541:C1547)</f>
        <v>#DIV/0!</v>
      </c>
      <c r="F1547" s="306" t="e">
        <f aca="false">AVERAGE(C1517:C1547)</f>
        <v>#DIV/0!</v>
      </c>
    </row>
    <row r="1548" customFormat="false" ht="11.25" hidden="false" customHeight="false" outlineLevel="0" collapsed="false">
      <c r="A1548" s="199" t="n">
        <v>37091</v>
      </c>
      <c r="B1548" s="192" t="n">
        <v>37091</v>
      </c>
      <c r="C1548" s="306" t="str">
        <f aca="false">VLOOKUP($B1548,data!$A$6:$M$15000,13)</f>
        <v>N/A</v>
      </c>
      <c r="D1548" s="9" t="n">
        <f aca="false">IF(B1548&lt;&gt;"",MONTH(B1548),0)</f>
        <v>7</v>
      </c>
      <c r="E1548" s="306" t="e">
        <f aca="false">AVERAGE(C1542:C1548)</f>
        <v>#DIV/0!</v>
      </c>
      <c r="F1548" s="306" t="e">
        <f aca="false">AVERAGE(C1518:C1548)</f>
        <v>#DIV/0!</v>
      </c>
    </row>
    <row r="1549" customFormat="false" ht="11.25" hidden="false" customHeight="false" outlineLevel="0" collapsed="false">
      <c r="A1549" s="199" t="n">
        <v>37092</v>
      </c>
      <c r="B1549" s="192" t="n">
        <v>37092</v>
      </c>
      <c r="C1549" s="306" t="str">
        <f aca="false">VLOOKUP($B1549,data!$A$6:$M$15000,13)</f>
        <v>N/A</v>
      </c>
      <c r="D1549" s="9" t="n">
        <f aca="false">IF(B1549&lt;&gt;"",MONTH(B1549),0)</f>
        <v>7</v>
      </c>
      <c r="E1549" s="306" t="e">
        <f aca="false">AVERAGE(C1543:C1549)</f>
        <v>#DIV/0!</v>
      </c>
      <c r="F1549" s="306" t="e">
        <f aca="false">AVERAGE(C1519:C1549)</f>
        <v>#DIV/0!</v>
      </c>
    </row>
    <row r="1550" customFormat="false" ht="11.25" hidden="false" customHeight="false" outlineLevel="0" collapsed="false">
      <c r="A1550" s="199" t="n">
        <v>37093</v>
      </c>
      <c r="B1550" s="192" t="n">
        <v>37093</v>
      </c>
      <c r="C1550" s="306" t="str">
        <f aca="false">VLOOKUP($B1550,data!$A$6:$M$15000,13)</f>
        <v>N/A</v>
      </c>
      <c r="D1550" s="9" t="n">
        <f aca="false">IF(B1550&lt;&gt;"",MONTH(B1550),0)</f>
        <v>7</v>
      </c>
      <c r="E1550" s="306" t="e">
        <f aca="false">AVERAGE(C1544:C1550)</f>
        <v>#DIV/0!</v>
      </c>
      <c r="F1550" s="306" t="e">
        <f aca="false">AVERAGE(C1520:C1550)</f>
        <v>#DIV/0!</v>
      </c>
    </row>
    <row r="1551" customFormat="false" ht="11.25" hidden="false" customHeight="false" outlineLevel="0" collapsed="false">
      <c r="A1551" s="199" t="n">
        <v>37094</v>
      </c>
      <c r="B1551" s="192" t="n">
        <v>37094</v>
      </c>
      <c r="C1551" s="306" t="str">
        <f aca="false">VLOOKUP($B1551,data!$A$6:$M$15000,13)</f>
        <v>N/A</v>
      </c>
      <c r="D1551" s="9" t="n">
        <f aca="false">IF(B1551&lt;&gt;"",MONTH(B1551),0)</f>
        <v>7</v>
      </c>
      <c r="E1551" s="306" t="e">
        <f aca="false">AVERAGE(C1545:C1551)</f>
        <v>#DIV/0!</v>
      </c>
      <c r="F1551" s="306" t="e">
        <f aca="false">AVERAGE(C1521:C1551)</f>
        <v>#DIV/0!</v>
      </c>
    </row>
    <row r="1552" customFormat="false" ht="11.25" hidden="false" customHeight="false" outlineLevel="0" collapsed="false">
      <c r="A1552" s="199" t="n">
        <v>37095</v>
      </c>
      <c r="B1552" s="192" t="n">
        <v>37095</v>
      </c>
      <c r="C1552" s="306" t="str">
        <f aca="false">VLOOKUP($B1552,data!$A$6:$M$15000,13)</f>
        <v>N/A</v>
      </c>
      <c r="D1552" s="9" t="n">
        <f aca="false">IF(B1552&lt;&gt;"",MONTH(B1552),0)</f>
        <v>7</v>
      </c>
      <c r="E1552" s="306" t="e">
        <f aca="false">AVERAGE(C1546:C1552)</f>
        <v>#DIV/0!</v>
      </c>
      <c r="F1552" s="306" t="e">
        <f aca="false">AVERAGE(C1522:C1552)</f>
        <v>#DIV/0!</v>
      </c>
    </row>
    <row r="1553" customFormat="false" ht="11.25" hidden="false" customHeight="false" outlineLevel="0" collapsed="false">
      <c r="A1553" s="199" t="n">
        <v>37096</v>
      </c>
      <c r="B1553" s="192" t="n">
        <v>37096</v>
      </c>
      <c r="C1553" s="306" t="str">
        <f aca="false">VLOOKUP($B1553,data!$A$6:$M$15000,13)</f>
        <v>N/A</v>
      </c>
      <c r="D1553" s="9" t="n">
        <f aca="false">IF(B1553&lt;&gt;"",MONTH(B1553),0)</f>
        <v>7</v>
      </c>
      <c r="E1553" s="306" t="e">
        <f aca="false">AVERAGE(C1547:C1553)</f>
        <v>#DIV/0!</v>
      </c>
      <c r="F1553" s="306" t="e">
        <f aca="false">AVERAGE(C1523:C1553)</f>
        <v>#DIV/0!</v>
      </c>
    </row>
    <row r="1554" customFormat="false" ht="11.25" hidden="false" customHeight="false" outlineLevel="0" collapsed="false">
      <c r="A1554" s="199" t="n">
        <v>37097</v>
      </c>
      <c r="B1554" s="192" t="n">
        <v>37097</v>
      </c>
      <c r="C1554" s="306" t="str">
        <f aca="false">VLOOKUP($B1554,data!$A$6:$M$15000,13)</f>
        <v>N/A</v>
      </c>
      <c r="D1554" s="9" t="n">
        <f aca="false">IF(B1554&lt;&gt;"",MONTH(B1554),0)</f>
        <v>7</v>
      </c>
      <c r="E1554" s="306" t="e">
        <f aca="false">AVERAGE(C1548:C1554)</f>
        <v>#DIV/0!</v>
      </c>
      <c r="F1554" s="306" t="e">
        <f aca="false">AVERAGE(C1524:C1554)</f>
        <v>#DIV/0!</v>
      </c>
    </row>
    <row r="1555" customFormat="false" ht="11.25" hidden="false" customHeight="false" outlineLevel="0" collapsed="false">
      <c r="A1555" s="199" t="n">
        <v>37098</v>
      </c>
      <c r="B1555" s="192" t="n">
        <v>37098</v>
      </c>
      <c r="C1555" s="306" t="str">
        <f aca="false">VLOOKUP($B1555,data!$A$6:$M$15000,13)</f>
        <v>N/A</v>
      </c>
      <c r="D1555" s="9" t="n">
        <f aca="false">IF(B1555&lt;&gt;"",MONTH(B1555),0)</f>
        <v>7</v>
      </c>
      <c r="E1555" s="306" t="e">
        <f aca="false">AVERAGE(C1548:C1555)</f>
        <v>#DIV/0!</v>
      </c>
      <c r="F1555" s="306" t="e">
        <f aca="false">AVERAGE(C1525:C1555)</f>
        <v>#DIV/0!</v>
      </c>
    </row>
    <row r="1556" customFormat="false" ht="11.25" hidden="false" customHeight="false" outlineLevel="0" collapsed="false">
      <c r="A1556" s="199" t="n">
        <v>37099</v>
      </c>
      <c r="B1556" s="192" t="n">
        <v>37099</v>
      </c>
      <c r="C1556" s="306" t="str">
        <f aca="false">VLOOKUP($B1556,data!$A$6:$M$15000,13)</f>
        <v>N/A</v>
      </c>
      <c r="D1556" s="9" t="n">
        <f aca="false">IF(B1556&lt;&gt;"",MONTH(B1556),0)</f>
        <v>7</v>
      </c>
      <c r="E1556" s="306" t="e">
        <f aca="false">AVERAGE(C1549:C1556)</f>
        <v>#DIV/0!</v>
      </c>
      <c r="F1556" s="306" t="e">
        <f aca="false">AVERAGE(C1526:C1556)</f>
        <v>#DIV/0!</v>
      </c>
    </row>
    <row r="1557" customFormat="false" ht="11.25" hidden="false" customHeight="false" outlineLevel="0" collapsed="false">
      <c r="A1557" s="199" t="n">
        <v>37100</v>
      </c>
      <c r="B1557" s="192" t="n">
        <v>37100</v>
      </c>
      <c r="C1557" s="306" t="str">
        <f aca="false">VLOOKUP($B1557,data!$A$6:$M$15000,13)</f>
        <v>N/A</v>
      </c>
      <c r="D1557" s="9" t="n">
        <f aca="false">IF(B1557&lt;&gt;"",MONTH(B1557),0)</f>
        <v>7</v>
      </c>
      <c r="E1557" s="306" t="e">
        <f aca="false">AVERAGE(C1550:C1557)</f>
        <v>#DIV/0!</v>
      </c>
      <c r="F1557" s="306" t="e">
        <f aca="false">AVERAGE(C1527:C1557)</f>
        <v>#DIV/0!</v>
      </c>
    </row>
    <row r="1558" customFormat="false" ht="11.25" hidden="false" customHeight="false" outlineLevel="0" collapsed="false">
      <c r="A1558" s="199" t="n">
        <v>37101</v>
      </c>
      <c r="B1558" s="192" t="n">
        <v>37101</v>
      </c>
      <c r="C1558" s="306" t="str">
        <f aca="false">VLOOKUP($B1558,data!$A$6:$M$15000,13)</f>
        <v>N/A</v>
      </c>
      <c r="D1558" s="9" t="n">
        <f aca="false">IF(B1558&lt;&gt;"",MONTH(B1558),0)</f>
        <v>7</v>
      </c>
      <c r="E1558" s="306" t="e">
        <f aca="false">AVERAGE(C1551:C1558)</f>
        <v>#DIV/0!</v>
      </c>
      <c r="F1558" s="306" t="e">
        <f aca="false">AVERAGE(C1528:C1558)</f>
        <v>#DIV/0!</v>
      </c>
    </row>
    <row r="1559" customFormat="false" ht="11.25" hidden="false" customHeight="false" outlineLevel="0" collapsed="false">
      <c r="A1559" s="199" t="n">
        <v>37102</v>
      </c>
      <c r="B1559" s="192" t="n">
        <v>37102</v>
      </c>
      <c r="C1559" s="306" t="str">
        <f aca="false">VLOOKUP($B1559,data!$A$6:$M$15000,13)</f>
        <v>N/A</v>
      </c>
      <c r="D1559" s="9" t="n">
        <f aca="false">IF(B1559&lt;&gt;"",MONTH(B1559),0)</f>
        <v>7</v>
      </c>
      <c r="E1559" s="306" t="e">
        <f aca="false">AVERAGE(C1552:C1559)</f>
        <v>#DIV/0!</v>
      </c>
      <c r="F1559" s="306" t="e">
        <f aca="false">AVERAGE(C1529:C1559)</f>
        <v>#DIV/0!</v>
      </c>
    </row>
    <row r="1560" customFormat="false" ht="11.25" hidden="false" customHeight="false" outlineLevel="0" collapsed="false">
      <c r="A1560" s="199" t="n">
        <v>37103</v>
      </c>
      <c r="B1560" s="192" t="n">
        <v>37103</v>
      </c>
      <c r="C1560" s="306" t="str">
        <f aca="false">VLOOKUP($B1560,data!$A$6:$M$15000,13)</f>
        <v>N/A</v>
      </c>
      <c r="D1560" s="9" t="n">
        <f aca="false">IF(B1560&lt;&gt;"",MONTH(B1560),0)</f>
        <v>7</v>
      </c>
      <c r="E1560" s="306" t="e">
        <f aca="false">AVERAGE(C1553:C1560)</f>
        <v>#DIV/0!</v>
      </c>
      <c r="F1560" s="306" t="e">
        <f aca="false">AVERAGE(C1530:C1560)</f>
        <v>#DIV/0!</v>
      </c>
    </row>
    <row r="1561" customFormat="false" ht="11.25" hidden="false" customHeight="false" outlineLevel="0" collapsed="false">
      <c r="A1561" s="199" t="n">
        <v>37104</v>
      </c>
      <c r="B1561" s="192" t="n">
        <v>37104</v>
      </c>
      <c r="C1561" s="306" t="str">
        <f aca="false">VLOOKUP($B1561,data!$A$6:$M$15000,13)</f>
        <v>N/A</v>
      </c>
      <c r="D1561" s="9" t="n">
        <f aca="false">IF(B1561&lt;&gt;"",MONTH(B1561),0)</f>
        <v>8</v>
      </c>
      <c r="E1561" s="306" t="e">
        <f aca="false">AVERAGE(C1555:C1561)</f>
        <v>#DIV/0!</v>
      </c>
      <c r="F1561" s="306" t="e">
        <f aca="false">AVERAGE(C1531:C1561)</f>
        <v>#DIV/0!</v>
      </c>
    </row>
    <row r="1562" customFormat="false" ht="11.25" hidden="false" customHeight="false" outlineLevel="0" collapsed="false">
      <c r="A1562" s="199" t="n">
        <v>37105</v>
      </c>
      <c r="B1562" s="192" t="n">
        <v>37105</v>
      </c>
      <c r="C1562" s="306" t="str">
        <f aca="false">VLOOKUP($B1562,data!$A$6:$M$15000,13)</f>
        <v>N/A</v>
      </c>
      <c r="D1562" s="9" t="n">
        <f aca="false">IF(B1562&lt;&gt;"",MONTH(B1562),0)</f>
        <v>8</v>
      </c>
      <c r="E1562" s="306" t="e">
        <f aca="false">AVERAGE(C1556:C1562)</f>
        <v>#DIV/0!</v>
      </c>
      <c r="F1562" s="306" t="e">
        <f aca="false">AVERAGE(C1532:C1562)</f>
        <v>#DIV/0!</v>
      </c>
    </row>
    <row r="1563" customFormat="false" ht="11.25" hidden="false" customHeight="false" outlineLevel="0" collapsed="false">
      <c r="A1563" s="199" t="n">
        <v>37106</v>
      </c>
      <c r="B1563" s="192" t="n">
        <v>37106</v>
      </c>
      <c r="C1563" s="306" t="str">
        <f aca="false">VLOOKUP($B1563,data!$A$6:$M$15000,13)</f>
        <v>N/A</v>
      </c>
      <c r="D1563" s="9" t="n">
        <f aca="false">IF(B1563&lt;&gt;"",MONTH(B1563),0)</f>
        <v>8</v>
      </c>
      <c r="E1563" s="306" t="e">
        <f aca="false">AVERAGE(C1557:C1563)</f>
        <v>#DIV/0!</v>
      </c>
      <c r="F1563" s="306" t="e">
        <f aca="false">AVERAGE(C1533:C1563)</f>
        <v>#DIV/0!</v>
      </c>
    </row>
    <row r="1564" customFormat="false" ht="11.25" hidden="false" customHeight="false" outlineLevel="0" collapsed="false">
      <c r="A1564" s="199" t="n">
        <v>37107</v>
      </c>
      <c r="B1564" s="192" t="n">
        <v>37107</v>
      </c>
      <c r="C1564" s="306" t="str">
        <f aca="false">VLOOKUP($B1564,data!$A$6:$M$15000,13)</f>
        <v>N/A</v>
      </c>
      <c r="D1564" s="9" t="n">
        <f aca="false">IF(B1564&lt;&gt;"",MONTH(B1564),0)</f>
        <v>8</v>
      </c>
      <c r="E1564" s="306" t="e">
        <f aca="false">AVERAGE(C1558:C1564)</f>
        <v>#DIV/0!</v>
      </c>
      <c r="F1564" s="306" t="e">
        <f aca="false">AVERAGE(C1534:C1564)</f>
        <v>#DIV/0!</v>
      </c>
    </row>
    <row r="1565" customFormat="false" ht="11.25" hidden="false" customHeight="false" outlineLevel="0" collapsed="false">
      <c r="A1565" s="199" t="n">
        <v>37108</v>
      </c>
      <c r="B1565" s="192" t="n">
        <v>37108</v>
      </c>
      <c r="C1565" s="306" t="str">
        <f aca="false">VLOOKUP($B1565,data!$A$6:$M$15000,13)</f>
        <v>N/A</v>
      </c>
      <c r="D1565" s="9" t="n">
        <f aca="false">IF(B1565&lt;&gt;"",MONTH(B1565),0)</f>
        <v>8</v>
      </c>
      <c r="E1565" s="306" t="e">
        <f aca="false">AVERAGE(C1559:C1565)</f>
        <v>#DIV/0!</v>
      </c>
      <c r="F1565" s="306" t="e">
        <f aca="false">AVERAGE(C1535:C1565)</f>
        <v>#DIV/0!</v>
      </c>
    </row>
    <row r="1566" customFormat="false" ht="11.25" hidden="false" customHeight="false" outlineLevel="0" collapsed="false">
      <c r="A1566" s="199" t="n">
        <v>37109</v>
      </c>
      <c r="B1566" s="192" t="n">
        <v>37109</v>
      </c>
      <c r="C1566" s="306" t="str">
        <f aca="false">VLOOKUP($B1566,data!$A$6:$M$15000,13)</f>
        <v>N/A</v>
      </c>
      <c r="D1566" s="9" t="n">
        <f aca="false">IF(B1566&lt;&gt;"",MONTH(B1566),0)</f>
        <v>8</v>
      </c>
      <c r="E1566" s="306" t="e">
        <f aca="false">AVERAGE(C1560:C1566)</f>
        <v>#DIV/0!</v>
      </c>
      <c r="F1566" s="306" t="e">
        <f aca="false">AVERAGE(C1536:C1566)</f>
        <v>#DIV/0!</v>
      </c>
    </row>
    <row r="1567" customFormat="false" ht="11.25" hidden="false" customHeight="false" outlineLevel="0" collapsed="false">
      <c r="A1567" s="199" t="n">
        <v>37110</v>
      </c>
      <c r="B1567" s="192" t="n">
        <v>37110</v>
      </c>
      <c r="C1567" s="306" t="str">
        <f aca="false">VLOOKUP($B1567,data!$A$6:$M$15000,13)</f>
        <v>N/A</v>
      </c>
      <c r="D1567" s="9" t="n">
        <f aca="false">IF(B1567&lt;&gt;"",MONTH(B1567),0)</f>
        <v>8</v>
      </c>
      <c r="E1567" s="306" t="e">
        <f aca="false">AVERAGE(C1561:C1567)</f>
        <v>#DIV/0!</v>
      </c>
      <c r="F1567" s="306" t="e">
        <f aca="false">AVERAGE(C1537:C1567)</f>
        <v>#DIV/0!</v>
      </c>
    </row>
    <row r="1568" customFormat="false" ht="11.25" hidden="false" customHeight="false" outlineLevel="0" collapsed="false">
      <c r="A1568" s="199" t="n">
        <v>37111</v>
      </c>
      <c r="B1568" s="192" t="n">
        <v>37111</v>
      </c>
      <c r="C1568" s="306" t="str">
        <f aca="false">VLOOKUP($B1568,data!$A$6:$M$15000,13)</f>
        <v>N/A</v>
      </c>
      <c r="D1568" s="9" t="n">
        <f aca="false">IF(B1568&lt;&gt;"",MONTH(B1568),0)</f>
        <v>8</v>
      </c>
      <c r="E1568" s="306" t="e">
        <f aca="false">AVERAGE(C1562:C1568)</f>
        <v>#DIV/0!</v>
      </c>
      <c r="F1568" s="306" t="e">
        <f aca="false">AVERAGE(C1538:C1568)</f>
        <v>#DIV/0!</v>
      </c>
    </row>
    <row r="1569" customFormat="false" ht="11.25" hidden="false" customHeight="false" outlineLevel="0" collapsed="false">
      <c r="A1569" s="199" t="n">
        <v>37112</v>
      </c>
      <c r="B1569" s="192" t="n">
        <v>37112</v>
      </c>
      <c r="C1569" s="306" t="str">
        <f aca="false">VLOOKUP($B1569,data!$A$6:$M$15000,13)</f>
        <v>N/A</v>
      </c>
      <c r="D1569" s="9" t="n">
        <f aca="false">IF(B1569&lt;&gt;"",MONTH(B1569),0)</f>
        <v>8</v>
      </c>
      <c r="E1569" s="306" t="e">
        <f aca="false">AVERAGE(C1563:C1569)</f>
        <v>#DIV/0!</v>
      </c>
      <c r="F1569" s="306" t="e">
        <f aca="false">AVERAGE(C1539:C1569)</f>
        <v>#DIV/0!</v>
      </c>
    </row>
    <row r="1570" customFormat="false" ht="11.25" hidden="false" customHeight="false" outlineLevel="0" collapsed="false">
      <c r="A1570" s="199" t="n">
        <v>37113</v>
      </c>
      <c r="B1570" s="192" t="n">
        <v>37113</v>
      </c>
      <c r="C1570" s="306" t="str">
        <f aca="false">VLOOKUP($B1570,data!$A$6:$M$15000,13)</f>
        <v>N/A</v>
      </c>
      <c r="D1570" s="9" t="n">
        <f aca="false">IF(B1570&lt;&gt;"",MONTH(B1570),0)</f>
        <v>8</v>
      </c>
      <c r="E1570" s="306" t="e">
        <f aca="false">AVERAGE(C1564:C1570)</f>
        <v>#DIV/0!</v>
      </c>
      <c r="F1570" s="306" t="e">
        <f aca="false">AVERAGE(C1540:C1570)</f>
        <v>#DIV/0!</v>
      </c>
    </row>
    <row r="1571" customFormat="false" ht="11.25" hidden="false" customHeight="false" outlineLevel="0" collapsed="false">
      <c r="A1571" s="199" t="n">
        <v>37114</v>
      </c>
      <c r="B1571" s="192" t="n">
        <v>37114</v>
      </c>
      <c r="C1571" s="306" t="str">
        <f aca="false">VLOOKUP($B1571,data!$A$6:$M$15000,13)</f>
        <v>N/A</v>
      </c>
      <c r="D1571" s="9" t="n">
        <f aca="false">IF(B1571&lt;&gt;"",MONTH(B1571),0)</f>
        <v>8</v>
      </c>
      <c r="E1571" s="306" t="e">
        <f aca="false">AVERAGE(C1565:C1571)</f>
        <v>#DIV/0!</v>
      </c>
      <c r="F1571" s="306" t="e">
        <f aca="false">AVERAGE(C1541:C1571)</f>
        <v>#DIV/0!</v>
      </c>
    </row>
    <row r="1572" customFormat="false" ht="11.25" hidden="false" customHeight="false" outlineLevel="0" collapsed="false">
      <c r="A1572" s="199" t="n">
        <v>37115</v>
      </c>
      <c r="B1572" s="192" t="n">
        <v>37115</v>
      </c>
      <c r="C1572" s="306" t="str">
        <f aca="false">VLOOKUP($B1572,data!$A$6:$M$15000,13)</f>
        <v>N/A</v>
      </c>
      <c r="D1572" s="9" t="n">
        <f aca="false">IF(B1572&lt;&gt;"",MONTH(B1572),0)</f>
        <v>8</v>
      </c>
      <c r="E1572" s="306" t="e">
        <f aca="false">AVERAGE(C1566:C1572)</f>
        <v>#DIV/0!</v>
      </c>
      <c r="F1572" s="306" t="e">
        <f aca="false">AVERAGE(C1542:C1572)</f>
        <v>#DIV/0!</v>
      </c>
    </row>
    <row r="1573" customFormat="false" ht="11.25" hidden="false" customHeight="false" outlineLevel="0" collapsed="false">
      <c r="A1573" s="199" t="n">
        <v>37116</v>
      </c>
      <c r="B1573" s="192" t="n">
        <v>37116</v>
      </c>
      <c r="C1573" s="306" t="str">
        <f aca="false">VLOOKUP($B1573,data!$A$6:$M$15000,13)</f>
        <v>N/A</v>
      </c>
      <c r="D1573" s="9" t="n">
        <f aca="false">IF(B1573&lt;&gt;"",MONTH(B1573),0)</f>
        <v>8</v>
      </c>
      <c r="E1573" s="306" t="e">
        <f aca="false">AVERAGE(C1567:C1573)</f>
        <v>#DIV/0!</v>
      </c>
      <c r="F1573" s="306" t="e">
        <f aca="false">AVERAGE(C1543:C1573)</f>
        <v>#DIV/0!</v>
      </c>
    </row>
    <row r="1574" customFormat="false" ht="11.25" hidden="false" customHeight="false" outlineLevel="0" collapsed="false">
      <c r="A1574" s="199" t="n">
        <v>37117</v>
      </c>
      <c r="B1574" s="192" t="n">
        <v>37117</v>
      </c>
      <c r="C1574" s="306" t="str">
        <f aca="false">VLOOKUP($B1574,data!$A$6:$M$15000,13)</f>
        <v>N/A</v>
      </c>
      <c r="D1574" s="9" t="n">
        <f aca="false">IF(B1574&lt;&gt;"",MONTH(B1574),0)</f>
        <v>8</v>
      </c>
      <c r="E1574" s="306" t="e">
        <f aca="false">AVERAGE(C1568:C1574)</f>
        <v>#DIV/0!</v>
      </c>
      <c r="F1574" s="306" t="e">
        <f aca="false">AVERAGE(C1544:C1574)</f>
        <v>#DIV/0!</v>
      </c>
    </row>
    <row r="1575" customFormat="false" ht="11.25" hidden="false" customHeight="false" outlineLevel="0" collapsed="false">
      <c r="A1575" s="199" t="n">
        <v>37118</v>
      </c>
      <c r="B1575" s="192" t="n">
        <v>37118</v>
      </c>
      <c r="C1575" s="306" t="str">
        <f aca="false">VLOOKUP($B1575,data!$A$6:$M$15000,13)</f>
        <v>N/A</v>
      </c>
      <c r="D1575" s="9" t="n">
        <f aca="false">IF(B1575&lt;&gt;"",MONTH(B1575),0)</f>
        <v>8</v>
      </c>
      <c r="E1575" s="306" t="e">
        <f aca="false">AVERAGE(C1569:C1575)</f>
        <v>#DIV/0!</v>
      </c>
      <c r="F1575" s="306" t="e">
        <f aca="false">AVERAGE(C1545:C1575)</f>
        <v>#DIV/0!</v>
      </c>
    </row>
    <row r="1576" customFormat="false" ht="11.25" hidden="false" customHeight="false" outlineLevel="0" collapsed="false">
      <c r="A1576" s="199" t="n">
        <v>37119</v>
      </c>
      <c r="B1576" s="192" t="n">
        <v>37119</v>
      </c>
      <c r="C1576" s="306" t="str">
        <f aca="false">VLOOKUP($B1576,data!$A$6:$M$15000,13)</f>
        <v>N/A</v>
      </c>
      <c r="D1576" s="9" t="n">
        <f aca="false">IF(B1576&lt;&gt;"",MONTH(B1576),0)</f>
        <v>8</v>
      </c>
      <c r="E1576" s="306" t="e">
        <f aca="false">AVERAGE(C1569:C1576)</f>
        <v>#DIV/0!</v>
      </c>
      <c r="F1576" s="306" t="e">
        <f aca="false">AVERAGE(C1546:C1576)</f>
        <v>#DIV/0!</v>
      </c>
    </row>
    <row r="1577" customFormat="false" ht="11.25" hidden="false" customHeight="false" outlineLevel="0" collapsed="false">
      <c r="A1577" s="199" t="n">
        <v>37120</v>
      </c>
      <c r="B1577" s="192" t="n">
        <v>37120</v>
      </c>
      <c r="C1577" s="306" t="str">
        <f aca="false">VLOOKUP($B1577,data!$A$6:$M$15000,13)</f>
        <v>N/A</v>
      </c>
      <c r="D1577" s="9" t="n">
        <f aca="false">IF(B1577&lt;&gt;"",MONTH(B1577),0)</f>
        <v>8</v>
      </c>
      <c r="E1577" s="306" t="e">
        <f aca="false">AVERAGE(C1570:C1577)</f>
        <v>#DIV/0!</v>
      </c>
      <c r="F1577" s="306" t="e">
        <f aca="false">AVERAGE(C1547:C1577)</f>
        <v>#DIV/0!</v>
      </c>
    </row>
    <row r="1578" customFormat="false" ht="11.25" hidden="false" customHeight="false" outlineLevel="0" collapsed="false">
      <c r="A1578" s="199" t="n">
        <v>37121</v>
      </c>
      <c r="B1578" s="192" t="n">
        <v>37121</v>
      </c>
      <c r="C1578" s="306" t="str">
        <f aca="false">VLOOKUP($B1578,data!$A$6:$M$15000,13)</f>
        <v>N/A</v>
      </c>
      <c r="D1578" s="9" t="n">
        <f aca="false">IF(B1578&lt;&gt;"",MONTH(B1578),0)</f>
        <v>8</v>
      </c>
      <c r="E1578" s="306" t="e">
        <f aca="false">AVERAGE(C1571:C1578)</f>
        <v>#DIV/0!</v>
      </c>
      <c r="F1578" s="306" t="e">
        <f aca="false">AVERAGE(C1548:C1578)</f>
        <v>#DIV/0!</v>
      </c>
    </row>
    <row r="1579" customFormat="false" ht="11.25" hidden="false" customHeight="false" outlineLevel="0" collapsed="false">
      <c r="A1579" s="199" t="n">
        <v>37122</v>
      </c>
      <c r="B1579" s="192" t="n">
        <v>37122</v>
      </c>
      <c r="C1579" s="306" t="str">
        <f aca="false">VLOOKUP($B1579,data!$A$6:$M$15000,13)</f>
        <v>N/A</v>
      </c>
      <c r="D1579" s="9" t="n">
        <f aca="false">IF(B1579&lt;&gt;"",MONTH(B1579),0)</f>
        <v>8</v>
      </c>
      <c r="E1579" s="306" t="e">
        <f aca="false">AVERAGE(C1572:C1579)</f>
        <v>#DIV/0!</v>
      </c>
      <c r="F1579" s="306" t="e">
        <f aca="false">AVERAGE(C1549:C1579)</f>
        <v>#DIV/0!</v>
      </c>
    </row>
    <row r="1580" customFormat="false" ht="11.25" hidden="false" customHeight="false" outlineLevel="0" collapsed="false">
      <c r="A1580" s="199" t="n">
        <v>37123</v>
      </c>
      <c r="B1580" s="192" t="n">
        <v>37123</v>
      </c>
      <c r="C1580" s="306" t="str">
        <f aca="false">VLOOKUP($B1580,data!$A$6:$M$15000,13)</f>
        <v>N/A</v>
      </c>
      <c r="D1580" s="9" t="n">
        <f aca="false">IF(B1580&lt;&gt;"",MONTH(B1580),0)</f>
        <v>8</v>
      </c>
      <c r="E1580" s="306" t="e">
        <f aca="false">AVERAGE(C1573:C1580)</f>
        <v>#DIV/0!</v>
      </c>
      <c r="F1580" s="306" t="e">
        <f aca="false">AVERAGE(C1550:C1580)</f>
        <v>#DIV/0!</v>
      </c>
    </row>
    <row r="1581" customFormat="false" ht="11.25" hidden="false" customHeight="false" outlineLevel="0" collapsed="false">
      <c r="A1581" s="199" t="n">
        <v>37124</v>
      </c>
      <c r="B1581" s="192" t="n">
        <v>37124</v>
      </c>
      <c r="C1581" s="306" t="str">
        <f aca="false">VLOOKUP($B1581,data!$A$6:$M$15000,13)</f>
        <v>N/A</v>
      </c>
      <c r="D1581" s="9" t="n">
        <f aca="false">IF(B1581&lt;&gt;"",MONTH(B1581),0)</f>
        <v>8</v>
      </c>
      <c r="E1581" s="306" t="e">
        <f aca="false">AVERAGE(C1574:C1581)</f>
        <v>#DIV/0!</v>
      </c>
      <c r="F1581" s="306" t="e">
        <f aca="false">AVERAGE(C1551:C1581)</f>
        <v>#DIV/0!</v>
      </c>
    </row>
    <row r="1582" customFormat="false" ht="11.25" hidden="false" customHeight="false" outlineLevel="0" collapsed="false">
      <c r="A1582" s="199" t="n">
        <v>37125</v>
      </c>
      <c r="B1582" s="192" t="n">
        <v>37125</v>
      </c>
      <c r="C1582" s="306" t="str">
        <f aca="false">VLOOKUP($B1582,data!$A$6:$M$15000,13)</f>
        <v>N/A</v>
      </c>
      <c r="D1582" s="9" t="n">
        <f aca="false">IF(B1582&lt;&gt;"",MONTH(B1582),0)</f>
        <v>8</v>
      </c>
      <c r="E1582" s="306" t="e">
        <f aca="false">AVERAGE(C1576:C1582)</f>
        <v>#DIV/0!</v>
      </c>
      <c r="F1582" s="306" t="e">
        <f aca="false">AVERAGE(C1552:C1582)</f>
        <v>#DIV/0!</v>
      </c>
    </row>
    <row r="1583" customFormat="false" ht="11.25" hidden="false" customHeight="false" outlineLevel="0" collapsed="false">
      <c r="A1583" s="199" t="n">
        <v>37126</v>
      </c>
      <c r="B1583" s="192" t="n">
        <v>37126</v>
      </c>
      <c r="C1583" s="306" t="str">
        <f aca="false">VLOOKUP($B1583,data!$A$6:$M$15000,13)</f>
        <v>N/A</v>
      </c>
      <c r="D1583" s="9" t="n">
        <f aca="false">IF(B1583&lt;&gt;"",MONTH(B1583),0)</f>
        <v>8</v>
      </c>
      <c r="E1583" s="306" t="e">
        <f aca="false">AVERAGE(C1577:C1583)</f>
        <v>#DIV/0!</v>
      </c>
      <c r="F1583" s="306" t="e">
        <f aca="false">AVERAGE(C1553:C1583)</f>
        <v>#DIV/0!</v>
      </c>
    </row>
    <row r="1584" customFormat="false" ht="11.25" hidden="false" customHeight="false" outlineLevel="0" collapsed="false">
      <c r="A1584" s="199" t="n">
        <v>37127</v>
      </c>
      <c r="B1584" s="192" t="n">
        <v>37127</v>
      </c>
      <c r="C1584" s="306" t="str">
        <f aca="false">VLOOKUP($B1584,data!$A$6:$M$15000,13)</f>
        <v>N/A</v>
      </c>
      <c r="D1584" s="9" t="n">
        <f aca="false">IF(B1584&lt;&gt;"",MONTH(B1584),0)</f>
        <v>8</v>
      </c>
      <c r="E1584" s="306" t="e">
        <f aca="false">AVERAGE(C1578:C1584)</f>
        <v>#DIV/0!</v>
      </c>
      <c r="F1584" s="306" t="e">
        <f aca="false">AVERAGE(C1554:C1584)</f>
        <v>#DIV/0!</v>
      </c>
    </row>
    <row r="1585" customFormat="false" ht="11.25" hidden="false" customHeight="false" outlineLevel="0" collapsed="false">
      <c r="A1585" s="199" t="n">
        <v>37128</v>
      </c>
      <c r="B1585" s="192" t="n">
        <v>37128</v>
      </c>
      <c r="C1585" s="306" t="str">
        <f aca="false">VLOOKUP($B1585,data!$A$6:$M$15000,13)</f>
        <v>N/A</v>
      </c>
      <c r="D1585" s="9" t="n">
        <f aca="false">IF(B1585&lt;&gt;"",MONTH(B1585),0)</f>
        <v>8</v>
      </c>
      <c r="E1585" s="306" t="e">
        <f aca="false">AVERAGE(C1579:C1585)</f>
        <v>#DIV/0!</v>
      </c>
      <c r="F1585" s="306" t="e">
        <f aca="false">AVERAGE(C1555:C1585)</f>
        <v>#DIV/0!</v>
      </c>
    </row>
    <row r="1586" customFormat="false" ht="11.25" hidden="false" customHeight="false" outlineLevel="0" collapsed="false">
      <c r="A1586" s="199" t="n">
        <v>37129</v>
      </c>
      <c r="B1586" s="192" t="n">
        <v>37129</v>
      </c>
      <c r="C1586" s="306" t="str">
        <f aca="false">VLOOKUP($B1586,data!$A$6:$M$15000,13)</f>
        <v>N/A</v>
      </c>
      <c r="D1586" s="9" t="n">
        <f aca="false">IF(B1586&lt;&gt;"",MONTH(B1586),0)</f>
        <v>8</v>
      </c>
      <c r="E1586" s="306" t="e">
        <f aca="false">AVERAGE(C1580:C1586)</f>
        <v>#DIV/0!</v>
      </c>
      <c r="F1586" s="306" t="e">
        <f aca="false">AVERAGE(C1556:C1586)</f>
        <v>#DIV/0!</v>
      </c>
    </row>
    <row r="1587" customFormat="false" ht="11.25" hidden="false" customHeight="false" outlineLevel="0" collapsed="false">
      <c r="A1587" s="199" t="n">
        <v>37130</v>
      </c>
      <c r="B1587" s="192" t="n">
        <v>37130</v>
      </c>
      <c r="C1587" s="306" t="str">
        <f aca="false">VLOOKUP($B1587,data!$A$6:$M$15000,13)</f>
        <v>N/A</v>
      </c>
      <c r="D1587" s="9" t="n">
        <f aca="false">IF(B1587&lt;&gt;"",MONTH(B1587),0)</f>
        <v>8</v>
      </c>
      <c r="E1587" s="306" t="e">
        <f aca="false">AVERAGE(C1581:C1587)</f>
        <v>#DIV/0!</v>
      </c>
      <c r="F1587" s="306" t="e">
        <f aca="false">AVERAGE(C1557:C1587)</f>
        <v>#DIV/0!</v>
      </c>
    </row>
    <row r="1588" customFormat="false" ht="11.25" hidden="false" customHeight="false" outlineLevel="0" collapsed="false">
      <c r="A1588" s="199" t="n">
        <v>37131</v>
      </c>
      <c r="B1588" s="192" t="n">
        <v>37131</v>
      </c>
      <c r="C1588" s="306" t="str">
        <f aca="false">VLOOKUP($B1588,data!$A$6:$M$15000,13)</f>
        <v>N/A</v>
      </c>
      <c r="D1588" s="9" t="n">
        <f aca="false">IF(B1588&lt;&gt;"",MONTH(B1588),0)</f>
        <v>8</v>
      </c>
      <c r="E1588" s="306" t="e">
        <f aca="false">AVERAGE(C1582:C1588)</f>
        <v>#DIV/0!</v>
      </c>
      <c r="F1588" s="306" t="e">
        <f aca="false">AVERAGE(C1558:C1588)</f>
        <v>#DIV/0!</v>
      </c>
    </row>
    <row r="1589" customFormat="false" ht="11.25" hidden="false" customHeight="false" outlineLevel="0" collapsed="false">
      <c r="A1589" s="199" t="n">
        <v>37132</v>
      </c>
      <c r="B1589" s="192" t="n">
        <v>37132</v>
      </c>
      <c r="C1589" s="306" t="str">
        <f aca="false">VLOOKUP($B1589,data!$A$6:$M$15000,13)</f>
        <v>N/A</v>
      </c>
      <c r="D1589" s="9" t="n">
        <f aca="false">IF(B1589&lt;&gt;"",MONTH(B1589),0)</f>
        <v>8</v>
      </c>
      <c r="E1589" s="306" t="e">
        <f aca="false">AVERAGE(C1583:C1589)</f>
        <v>#DIV/0!</v>
      </c>
      <c r="F1589" s="306" t="e">
        <f aca="false">AVERAGE(C1559:C1589)</f>
        <v>#DIV/0!</v>
      </c>
    </row>
    <row r="1590" customFormat="false" ht="11.25" hidden="false" customHeight="false" outlineLevel="0" collapsed="false">
      <c r="A1590" s="199" t="n">
        <v>37133</v>
      </c>
      <c r="B1590" s="192" t="n">
        <v>37133</v>
      </c>
      <c r="C1590" s="306" t="str">
        <f aca="false">VLOOKUP($B1590,data!$A$6:$M$15000,13)</f>
        <v>N/A</v>
      </c>
      <c r="D1590" s="9" t="n">
        <f aca="false">IF(B1590&lt;&gt;"",MONTH(B1590),0)</f>
        <v>8</v>
      </c>
      <c r="E1590" s="306" t="e">
        <f aca="false">AVERAGE(C1584:C1590)</f>
        <v>#DIV/0!</v>
      </c>
      <c r="F1590" s="306" t="e">
        <f aca="false">AVERAGE(C1560:C1590)</f>
        <v>#DIV/0!</v>
      </c>
    </row>
    <row r="1591" customFormat="false" ht="11.25" hidden="false" customHeight="false" outlineLevel="0" collapsed="false">
      <c r="A1591" s="199" t="n">
        <v>37134</v>
      </c>
      <c r="B1591" s="192" t="n">
        <v>37134</v>
      </c>
      <c r="C1591" s="306" t="str">
        <f aca="false">VLOOKUP($B1591,data!$A$6:$M$15000,13)</f>
        <v>N/A</v>
      </c>
      <c r="D1591" s="9" t="n">
        <f aca="false">IF(B1591&lt;&gt;"",MONTH(B1591),0)</f>
        <v>8</v>
      </c>
      <c r="E1591" s="306" t="e">
        <f aca="false">AVERAGE(C1585:C1591)</f>
        <v>#DIV/0!</v>
      </c>
      <c r="F1591" s="306" t="e">
        <f aca="false">AVERAGE(C1561:C1591)</f>
        <v>#DIV/0!</v>
      </c>
    </row>
    <row r="1592" customFormat="false" ht="11.25" hidden="false" customHeight="false" outlineLevel="0" collapsed="false">
      <c r="A1592" s="199" t="n">
        <v>37135</v>
      </c>
      <c r="B1592" s="192" t="n">
        <v>37135</v>
      </c>
      <c r="C1592" s="306" t="str">
        <f aca="false">VLOOKUP($B1592,data!$A$6:$M$15000,13)</f>
        <v>N/A</v>
      </c>
      <c r="D1592" s="9" t="n">
        <f aca="false">IF(B1592&lt;&gt;"",MONTH(B1592),0)</f>
        <v>9</v>
      </c>
      <c r="E1592" s="306" t="e">
        <f aca="false">AVERAGE(C1586:C1592)</f>
        <v>#DIV/0!</v>
      </c>
      <c r="F1592" s="306" t="e">
        <f aca="false">AVERAGE(C1562:C1592)</f>
        <v>#DIV/0!</v>
      </c>
    </row>
    <row r="1593" customFormat="false" ht="11.25" hidden="false" customHeight="false" outlineLevel="0" collapsed="false">
      <c r="A1593" s="199" t="n">
        <v>37136</v>
      </c>
      <c r="B1593" s="192" t="n">
        <v>37136</v>
      </c>
      <c r="C1593" s="306" t="str">
        <f aca="false">VLOOKUP($B1593,data!$A$6:$M$15000,13)</f>
        <v>N/A</v>
      </c>
      <c r="D1593" s="9" t="n">
        <f aca="false">IF(B1593&lt;&gt;"",MONTH(B1593),0)</f>
        <v>9</v>
      </c>
      <c r="E1593" s="306" t="e">
        <f aca="false">AVERAGE(C1586:C1593)</f>
        <v>#DIV/0!</v>
      </c>
      <c r="F1593" s="306" t="e">
        <f aca="false">AVERAGE(C1563:C1593)</f>
        <v>#DIV/0!</v>
      </c>
    </row>
    <row r="1594" customFormat="false" ht="11.25" hidden="false" customHeight="false" outlineLevel="0" collapsed="false">
      <c r="A1594" s="199" t="n">
        <v>37137</v>
      </c>
      <c r="B1594" s="192" t="n">
        <v>37137</v>
      </c>
      <c r="C1594" s="306" t="str">
        <f aca="false">VLOOKUP($B1594,data!$A$6:$M$15000,13)</f>
        <v>N/A</v>
      </c>
      <c r="D1594" s="9" t="n">
        <f aca="false">IF(B1594&lt;&gt;"",MONTH(B1594),0)</f>
        <v>9</v>
      </c>
      <c r="E1594" s="306" t="e">
        <f aca="false">AVERAGE(C1587:C1594)</f>
        <v>#DIV/0!</v>
      </c>
      <c r="F1594" s="306" t="e">
        <f aca="false">AVERAGE(C1564:C1594)</f>
        <v>#DIV/0!</v>
      </c>
    </row>
    <row r="1595" customFormat="false" ht="11.25" hidden="false" customHeight="false" outlineLevel="0" collapsed="false">
      <c r="A1595" s="199" t="n">
        <v>37138</v>
      </c>
      <c r="B1595" s="192" t="n">
        <v>37138</v>
      </c>
      <c r="C1595" s="306" t="str">
        <f aca="false">VLOOKUP($B1595,data!$A$6:$M$15000,13)</f>
        <v>N/A</v>
      </c>
      <c r="D1595" s="9" t="n">
        <f aca="false">IF(B1595&lt;&gt;"",MONTH(B1595),0)</f>
        <v>9</v>
      </c>
      <c r="E1595" s="306" t="e">
        <f aca="false">AVERAGE(C1588:C1595)</f>
        <v>#DIV/0!</v>
      </c>
      <c r="F1595" s="306" t="e">
        <f aca="false">AVERAGE(C1565:C1595)</f>
        <v>#DIV/0!</v>
      </c>
    </row>
    <row r="1596" customFormat="false" ht="11.25" hidden="false" customHeight="false" outlineLevel="0" collapsed="false">
      <c r="A1596" s="199" t="n">
        <v>37139</v>
      </c>
      <c r="B1596" s="192" t="n">
        <v>37139</v>
      </c>
      <c r="C1596" s="306" t="str">
        <f aca="false">VLOOKUP($B1596,data!$A$6:$M$15000,13)</f>
        <v>N/A</v>
      </c>
      <c r="D1596" s="9" t="n">
        <f aca="false">IF(B1596&lt;&gt;"",MONTH(B1596),0)</f>
        <v>9</v>
      </c>
      <c r="E1596" s="306" t="e">
        <f aca="false">AVERAGE(C1589:C1596)</f>
        <v>#DIV/0!</v>
      </c>
      <c r="F1596" s="306" t="e">
        <f aca="false">AVERAGE(C1566:C1596)</f>
        <v>#DIV/0!</v>
      </c>
    </row>
    <row r="1597" customFormat="false" ht="11.25" hidden="false" customHeight="false" outlineLevel="0" collapsed="false">
      <c r="A1597" s="199" t="n">
        <v>37140</v>
      </c>
      <c r="B1597" s="192" t="n">
        <v>37140</v>
      </c>
      <c r="C1597" s="306" t="str">
        <f aca="false">VLOOKUP($B1597,data!$A$6:$M$15000,13)</f>
        <v>N/A</v>
      </c>
      <c r="D1597" s="9" t="n">
        <f aca="false">IF(B1597&lt;&gt;"",MONTH(B1597),0)</f>
        <v>9</v>
      </c>
      <c r="E1597" s="306" t="e">
        <f aca="false">AVERAGE(C1590:C1597)</f>
        <v>#DIV/0!</v>
      </c>
      <c r="F1597" s="306" t="e">
        <f aca="false">AVERAGE(C1567:C1597)</f>
        <v>#DIV/0!</v>
      </c>
    </row>
    <row r="1598" customFormat="false" ht="11.25" hidden="false" customHeight="false" outlineLevel="0" collapsed="false">
      <c r="A1598" s="199" t="n">
        <v>37141</v>
      </c>
      <c r="B1598" s="192" t="n">
        <v>37141</v>
      </c>
      <c r="C1598" s="306" t="str">
        <f aca="false">VLOOKUP($B1598,data!$A$6:$M$15000,13)</f>
        <v>N/A</v>
      </c>
      <c r="D1598" s="9" t="n">
        <f aca="false">IF(B1598&lt;&gt;"",MONTH(B1598),0)</f>
        <v>9</v>
      </c>
      <c r="E1598" s="306" t="e">
        <f aca="false">AVERAGE(C1591:C1598)</f>
        <v>#DIV/0!</v>
      </c>
      <c r="F1598" s="306" t="e">
        <f aca="false">AVERAGE(C1568:C1598)</f>
        <v>#DIV/0!</v>
      </c>
    </row>
    <row r="1599" customFormat="false" ht="11.25" hidden="false" customHeight="false" outlineLevel="0" collapsed="false">
      <c r="A1599" s="199" t="n">
        <v>37142</v>
      </c>
      <c r="B1599" s="192" t="n">
        <v>37142</v>
      </c>
      <c r="C1599" s="306" t="str">
        <f aca="false">VLOOKUP($B1599,data!$A$6:$M$15000,13)</f>
        <v>N/A</v>
      </c>
      <c r="D1599" s="9" t="n">
        <f aca="false">IF(B1599&lt;&gt;"",MONTH(B1599),0)</f>
        <v>9</v>
      </c>
      <c r="E1599" s="306" t="e">
        <f aca="false">AVERAGE(C1593:C1599)</f>
        <v>#DIV/0!</v>
      </c>
      <c r="F1599" s="306" t="e">
        <f aca="false">AVERAGE(C1569:C1599)</f>
        <v>#DIV/0!</v>
      </c>
    </row>
    <row r="1600" customFormat="false" ht="11.25" hidden="false" customHeight="false" outlineLevel="0" collapsed="false">
      <c r="A1600" s="199" t="n">
        <v>37143</v>
      </c>
      <c r="B1600" s="192" t="n">
        <v>37143</v>
      </c>
      <c r="C1600" s="306" t="str">
        <f aca="false">VLOOKUP($B1600,data!$A$6:$M$15000,13)</f>
        <v>N/A</v>
      </c>
      <c r="D1600" s="9" t="n">
        <f aca="false">IF(B1600&lt;&gt;"",MONTH(B1600),0)</f>
        <v>9</v>
      </c>
      <c r="E1600" s="306" t="e">
        <f aca="false">AVERAGE(C1594:C1600)</f>
        <v>#DIV/0!</v>
      </c>
      <c r="F1600" s="306" t="e">
        <f aca="false">AVERAGE(C1570:C1600)</f>
        <v>#DIV/0!</v>
      </c>
    </row>
    <row r="1601" customFormat="false" ht="11.25" hidden="false" customHeight="false" outlineLevel="0" collapsed="false">
      <c r="A1601" s="199" t="n">
        <v>37144</v>
      </c>
      <c r="B1601" s="192" t="n">
        <v>37144</v>
      </c>
      <c r="C1601" s="306" t="str">
        <f aca="false">VLOOKUP($B1601,data!$A$6:$M$15000,13)</f>
        <v>N/A</v>
      </c>
      <c r="D1601" s="9" t="n">
        <f aca="false">IF(B1601&lt;&gt;"",MONTH(B1601),0)</f>
        <v>9</v>
      </c>
      <c r="E1601" s="306" t="e">
        <f aca="false">AVERAGE(C1595:C1601)</f>
        <v>#DIV/0!</v>
      </c>
      <c r="F1601" s="306" t="e">
        <f aca="false">AVERAGE(C1571:C1601)</f>
        <v>#DIV/0!</v>
      </c>
    </row>
    <row r="1602" customFormat="false" ht="11.25" hidden="false" customHeight="false" outlineLevel="0" collapsed="false">
      <c r="A1602" s="199" t="n">
        <v>37145</v>
      </c>
      <c r="B1602" s="192" t="n">
        <v>37145</v>
      </c>
      <c r="C1602" s="306" t="str">
        <f aca="false">VLOOKUP($B1602,data!$A$6:$M$15000,13)</f>
        <v>N/A</v>
      </c>
      <c r="D1602" s="9" t="n">
        <f aca="false">IF(B1602&lt;&gt;"",MONTH(B1602),0)</f>
        <v>9</v>
      </c>
      <c r="E1602" s="306" t="e">
        <f aca="false">AVERAGE(C1596:C1602)</f>
        <v>#DIV/0!</v>
      </c>
      <c r="F1602" s="306" t="e">
        <f aca="false">AVERAGE(C1572:C1602)</f>
        <v>#DIV/0!</v>
      </c>
    </row>
    <row r="1603" customFormat="false" ht="11.25" hidden="false" customHeight="false" outlineLevel="0" collapsed="false">
      <c r="A1603" s="199" t="n">
        <v>37146</v>
      </c>
      <c r="B1603" s="192" t="n">
        <v>37146</v>
      </c>
      <c r="C1603" s="306" t="str">
        <f aca="false">VLOOKUP($B1603,data!$A$6:$M$15000,13)</f>
        <v>N/A</v>
      </c>
      <c r="D1603" s="9" t="n">
        <f aca="false">IF(B1603&lt;&gt;"",MONTH(B1603),0)</f>
        <v>9</v>
      </c>
      <c r="E1603" s="306" t="e">
        <f aca="false">AVERAGE(C1597:C1603)</f>
        <v>#DIV/0!</v>
      </c>
      <c r="F1603" s="306" t="e">
        <f aca="false">AVERAGE(C1573:C1603)</f>
        <v>#DIV/0!</v>
      </c>
    </row>
    <row r="1604" customFormat="false" ht="11.25" hidden="false" customHeight="false" outlineLevel="0" collapsed="false">
      <c r="A1604" s="199" t="n">
        <v>37147</v>
      </c>
      <c r="B1604" s="192" t="n">
        <v>37147</v>
      </c>
      <c r="C1604" s="306" t="str">
        <f aca="false">VLOOKUP($B1604,data!$A$6:$M$15000,13)</f>
        <v>N/A</v>
      </c>
      <c r="D1604" s="9" t="n">
        <f aca="false">IF(B1604&lt;&gt;"",MONTH(B1604),0)</f>
        <v>9</v>
      </c>
      <c r="E1604" s="306" t="e">
        <f aca="false">AVERAGE(C1598:C1604)</f>
        <v>#DIV/0!</v>
      </c>
      <c r="F1604" s="306" t="e">
        <f aca="false">AVERAGE(C1574:C1604)</f>
        <v>#DIV/0!</v>
      </c>
    </row>
    <row r="1605" customFormat="false" ht="11.25" hidden="false" customHeight="false" outlineLevel="0" collapsed="false">
      <c r="A1605" s="199" t="n">
        <v>37148</v>
      </c>
      <c r="B1605" s="192" t="n">
        <v>37148</v>
      </c>
      <c r="C1605" s="306" t="str">
        <f aca="false">VLOOKUP($B1605,data!$A$6:$M$15000,13)</f>
        <v>N/A</v>
      </c>
      <c r="D1605" s="9" t="n">
        <f aca="false">IF(B1605&lt;&gt;"",MONTH(B1605),0)</f>
        <v>9</v>
      </c>
      <c r="E1605" s="306" t="e">
        <f aca="false">AVERAGE(C1599:C1605)</f>
        <v>#DIV/0!</v>
      </c>
      <c r="F1605" s="306" t="e">
        <f aca="false">AVERAGE(C1575:C1605)</f>
        <v>#DIV/0!</v>
      </c>
    </row>
    <row r="1606" customFormat="false" ht="11.25" hidden="false" customHeight="false" outlineLevel="0" collapsed="false">
      <c r="A1606" s="199" t="n">
        <v>37149</v>
      </c>
      <c r="B1606" s="192" t="n">
        <v>37149</v>
      </c>
      <c r="C1606" s="306" t="str">
        <f aca="false">VLOOKUP($B1606,data!$A$6:$M$15000,13)</f>
        <v>N/A</v>
      </c>
      <c r="D1606" s="9" t="n">
        <f aca="false">IF(B1606&lt;&gt;"",MONTH(B1606),0)</f>
        <v>9</v>
      </c>
      <c r="E1606" s="306" t="e">
        <f aca="false">AVERAGE(C1600:C1606)</f>
        <v>#DIV/0!</v>
      </c>
      <c r="F1606" s="306" t="e">
        <f aca="false">AVERAGE(C1576:C1606)</f>
        <v>#DIV/0!</v>
      </c>
    </row>
    <row r="1607" customFormat="false" ht="11.25" hidden="false" customHeight="false" outlineLevel="0" collapsed="false">
      <c r="A1607" s="199" t="n">
        <v>37150</v>
      </c>
      <c r="B1607" s="192" t="n">
        <v>37150</v>
      </c>
      <c r="C1607" s="306" t="str">
        <f aca="false">VLOOKUP($B1607,data!$A$6:$M$15000,13)</f>
        <v>N/A</v>
      </c>
      <c r="D1607" s="9" t="n">
        <f aca="false">IF(B1607&lt;&gt;"",MONTH(B1607),0)</f>
        <v>9</v>
      </c>
      <c r="E1607" s="306" t="e">
        <f aca="false">AVERAGE(C1601:C1607)</f>
        <v>#DIV/0!</v>
      </c>
      <c r="F1607" s="306" t="e">
        <f aca="false">AVERAGE(C1577:C1607)</f>
        <v>#DIV/0!</v>
      </c>
    </row>
    <row r="1608" customFormat="false" ht="11.25" hidden="false" customHeight="false" outlineLevel="0" collapsed="false">
      <c r="A1608" s="199" t="n">
        <v>37151</v>
      </c>
      <c r="B1608" s="192" t="n">
        <v>37151</v>
      </c>
      <c r="C1608" s="306" t="str">
        <f aca="false">VLOOKUP($B1608,data!$A$6:$M$15000,13)</f>
        <v>N/A</v>
      </c>
      <c r="D1608" s="9" t="n">
        <f aca="false">IF(B1608&lt;&gt;"",MONTH(B1608),0)</f>
        <v>9</v>
      </c>
      <c r="E1608" s="306" t="e">
        <f aca="false">AVERAGE(C1602:C1608)</f>
        <v>#DIV/0!</v>
      </c>
      <c r="F1608" s="306" t="e">
        <f aca="false">AVERAGE(C1578:C1608)</f>
        <v>#DIV/0!</v>
      </c>
    </row>
    <row r="1609" customFormat="false" ht="11.25" hidden="false" customHeight="false" outlineLevel="0" collapsed="false">
      <c r="A1609" s="199" t="n">
        <v>37152</v>
      </c>
      <c r="B1609" s="192" t="n">
        <v>37152</v>
      </c>
      <c r="C1609" s="306" t="str">
        <f aca="false">VLOOKUP($B1609,data!$A$6:$M$15000,13)</f>
        <v>N/A</v>
      </c>
      <c r="D1609" s="9" t="n">
        <f aca="false">IF(B1609&lt;&gt;"",MONTH(B1609),0)</f>
        <v>9</v>
      </c>
      <c r="E1609" s="306" t="e">
        <f aca="false">AVERAGE(C1603:C1609)</f>
        <v>#DIV/0!</v>
      </c>
      <c r="F1609" s="306" t="e">
        <f aca="false">AVERAGE(C1579:C1609)</f>
        <v>#DIV/0!</v>
      </c>
    </row>
    <row r="1610" customFormat="false" ht="11.25" hidden="false" customHeight="false" outlineLevel="0" collapsed="false">
      <c r="A1610" s="199" t="n">
        <v>37153</v>
      </c>
      <c r="B1610" s="192" t="n">
        <v>37153</v>
      </c>
      <c r="C1610" s="306" t="str">
        <f aca="false">VLOOKUP($B1610,data!$A$6:$M$15000,13)</f>
        <v>N/A</v>
      </c>
      <c r="D1610" s="9" t="n">
        <f aca="false">IF(B1610&lt;&gt;"",MONTH(B1610),0)</f>
        <v>9</v>
      </c>
      <c r="E1610" s="306" t="e">
        <f aca="false">AVERAGE(C1604:C1610)</f>
        <v>#DIV/0!</v>
      </c>
      <c r="F1610" s="306" t="e">
        <f aca="false">AVERAGE(C1580:C1610)</f>
        <v>#DIV/0!</v>
      </c>
    </row>
    <row r="1611" customFormat="false" ht="11.25" hidden="false" customHeight="false" outlineLevel="0" collapsed="false">
      <c r="A1611" s="199" t="n">
        <v>37154</v>
      </c>
      <c r="B1611" s="192" t="n">
        <v>37154</v>
      </c>
      <c r="C1611" s="306" t="str">
        <f aca="false">VLOOKUP($B1611,data!$A$6:$M$15000,13)</f>
        <v>N/A</v>
      </c>
      <c r="D1611" s="9" t="n">
        <f aca="false">IF(B1611&lt;&gt;"",MONTH(B1611),0)</f>
        <v>9</v>
      </c>
      <c r="E1611" s="306" t="e">
        <f aca="false">AVERAGE(C1605:C1611)</f>
        <v>#DIV/0!</v>
      </c>
      <c r="F1611" s="306" t="e">
        <f aca="false">AVERAGE(C1581:C1611)</f>
        <v>#DIV/0!</v>
      </c>
    </row>
    <row r="1612" customFormat="false" ht="11.25" hidden="false" customHeight="false" outlineLevel="0" collapsed="false">
      <c r="A1612" s="199" t="n">
        <v>37155</v>
      </c>
      <c r="B1612" s="192" t="n">
        <v>37155</v>
      </c>
      <c r="C1612" s="306" t="str">
        <f aca="false">VLOOKUP($B1612,data!$A$6:$M$15000,13)</f>
        <v>N/A</v>
      </c>
      <c r="D1612" s="9" t="n">
        <f aca="false">IF(B1612&lt;&gt;"",MONTH(B1612),0)</f>
        <v>9</v>
      </c>
      <c r="E1612" s="306" t="e">
        <f aca="false">AVERAGE(C1606:C1612)</f>
        <v>#DIV/0!</v>
      </c>
      <c r="F1612" s="306" t="e">
        <f aca="false">AVERAGE(C1582:C1612)</f>
        <v>#DIV/0!</v>
      </c>
    </row>
    <row r="1613" customFormat="false" ht="11.25" hidden="false" customHeight="false" outlineLevel="0" collapsed="false">
      <c r="A1613" s="199" t="n">
        <v>37156</v>
      </c>
      <c r="B1613" s="192" t="n">
        <v>37156</v>
      </c>
      <c r="C1613" s="306" t="str">
        <f aca="false">VLOOKUP($B1613,data!$A$6:$M$15000,13)</f>
        <v>N/A</v>
      </c>
      <c r="D1613" s="9" t="n">
        <f aca="false">IF(B1613&lt;&gt;"",MONTH(B1613),0)</f>
        <v>9</v>
      </c>
      <c r="E1613" s="306" t="e">
        <f aca="false">AVERAGE(C1607:C1613)</f>
        <v>#DIV/0!</v>
      </c>
      <c r="F1613" s="306" t="e">
        <f aca="false">AVERAGE(C1583:C1613)</f>
        <v>#DIV/0!</v>
      </c>
    </row>
    <row r="1614" customFormat="false" ht="11.25" hidden="false" customHeight="false" outlineLevel="0" collapsed="false">
      <c r="A1614" s="199" t="n">
        <v>37157</v>
      </c>
      <c r="B1614" s="192" t="n">
        <v>37157</v>
      </c>
      <c r="C1614" s="306" t="str">
        <f aca="false">VLOOKUP($B1614,data!$A$6:$M$15000,13)</f>
        <v>N/A</v>
      </c>
      <c r="D1614" s="9" t="n">
        <f aca="false">IF(B1614&lt;&gt;"",MONTH(B1614),0)</f>
        <v>9</v>
      </c>
      <c r="E1614" s="306" t="e">
        <f aca="false">AVERAGE(C1607:C1614)</f>
        <v>#DIV/0!</v>
      </c>
      <c r="F1614" s="306" t="e">
        <f aca="false">AVERAGE(C1584:C1614)</f>
        <v>#DIV/0!</v>
      </c>
    </row>
    <row r="1615" customFormat="false" ht="11.25" hidden="false" customHeight="false" outlineLevel="0" collapsed="false">
      <c r="A1615" s="199" t="n">
        <v>37158</v>
      </c>
      <c r="B1615" s="192" t="n">
        <v>37158</v>
      </c>
      <c r="C1615" s="306" t="str">
        <f aca="false">VLOOKUP($B1615,data!$A$6:$M$15000,13)</f>
        <v>N/A</v>
      </c>
      <c r="D1615" s="9" t="n">
        <f aca="false">IF(B1615&lt;&gt;"",MONTH(B1615),0)</f>
        <v>9</v>
      </c>
      <c r="E1615" s="306" t="e">
        <f aca="false">AVERAGE(C1608:C1615)</f>
        <v>#DIV/0!</v>
      </c>
      <c r="F1615" s="306" t="e">
        <f aca="false">AVERAGE(C1585:C1615)</f>
        <v>#DIV/0!</v>
      </c>
    </row>
    <row r="1616" customFormat="false" ht="11.25" hidden="false" customHeight="false" outlineLevel="0" collapsed="false">
      <c r="A1616" s="199" t="n">
        <v>37159</v>
      </c>
      <c r="B1616" s="192" t="n">
        <v>37159</v>
      </c>
      <c r="C1616" s="306" t="str">
        <f aca="false">VLOOKUP($B1616,data!$A$6:$M$15000,13)</f>
        <v>N/A</v>
      </c>
      <c r="D1616" s="9" t="n">
        <f aca="false">IF(B1616&lt;&gt;"",MONTH(B1616),0)</f>
        <v>9</v>
      </c>
      <c r="E1616" s="306" t="e">
        <f aca="false">AVERAGE(C1609:C1616)</f>
        <v>#DIV/0!</v>
      </c>
      <c r="F1616" s="306" t="e">
        <f aca="false">AVERAGE(C1586:C1616)</f>
        <v>#DIV/0!</v>
      </c>
    </row>
    <row r="1617" customFormat="false" ht="11.25" hidden="false" customHeight="false" outlineLevel="0" collapsed="false">
      <c r="A1617" s="199" t="n">
        <v>37160</v>
      </c>
      <c r="B1617" s="192" t="n">
        <v>37160</v>
      </c>
      <c r="C1617" s="306" t="str">
        <f aca="false">VLOOKUP($B1617,data!$A$6:$M$15000,13)</f>
        <v>N/A</v>
      </c>
      <c r="D1617" s="9" t="n">
        <f aca="false">IF(B1617&lt;&gt;"",MONTH(B1617),0)</f>
        <v>9</v>
      </c>
      <c r="E1617" s="306" t="e">
        <f aca="false">AVERAGE(C1610:C1617)</f>
        <v>#DIV/0!</v>
      </c>
      <c r="F1617" s="306" t="e">
        <f aca="false">AVERAGE(C1587:C1617)</f>
        <v>#DIV/0!</v>
      </c>
    </row>
    <row r="1618" customFormat="false" ht="11.25" hidden="false" customHeight="false" outlineLevel="0" collapsed="false">
      <c r="A1618" s="199" t="n">
        <v>37161</v>
      </c>
      <c r="B1618" s="192" t="n">
        <v>37161</v>
      </c>
      <c r="C1618" s="306" t="str">
        <f aca="false">VLOOKUP($B1618,data!$A$6:$M$15000,13)</f>
        <v>N/A</v>
      </c>
      <c r="D1618" s="9" t="n">
        <f aca="false">IF(B1618&lt;&gt;"",MONTH(B1618),0)</f>
        <v>9</v>
      </c>
      <c r="E1618" s="306" t="e">
        <f aca="false">AVERAGE(C1611:C1618)</f>
        <v>#DIV/0!</v>
      </c>
      <c r="F1618" s="306" t="e">
        <f aca="false">AVERAGE(C1588:C1618)</f>
        <v>#DIV/0!</v>
      </c>
    </row>
    <row r="1619" customFormat="false" ht="11.25" hidden="false" customHeight="false" outlineLevel="0" collapsed="false">
      <c r="A1619" s="199" t="n">
        <v>37162</v>
      </c>
      <c r="B1619" s="192" t="n">
        <v>37162</v>
      </c>
      <c r="C1619" s="306" t="str">
        <f aca="false">VLOOKUP($B1619,data!$A$6:$M$15000,13)</f>
        <v>N/A</v>
      </c>
      <c r="D1619" s="9" t="n">
        <f aca="false">IF(B1619&lt;&gt;"",MONTH(B1619),0)</f>
        <v>9</v>
      </c>
      <c r="E1619" s="306" t="e">
        <f aca="false">AVERAGE(C1612:C1619)</f>
        <v>#DIV/0!</v>
      </c>
      <c r="F1619" s="306" t="e">
        <f aca="false">AVERAGE(C1589:C1619)</f>
        <v>#DIV/0!</v>
      </c>
    </row>
    <row r="1620" customFormat="false" ht="11.25" hidden="false" customHeight="false" outlineLevel="0" collapsed="false">
      <c r="A1620" s="199" t="n">
        <v>37163</v>
      </c>
      <c r="B1620" s="192" t="n">
        <v>37163</v>
      </c>
      <c r="C1620" s="306" t="str">
        <f aca="false">VLOOKUP($B1620,data!$A$6:$M$15000,13)</f>
        <v>N/A</v>
      </c>
      <c r="D1620" s="9" t="n">
        <f aca="false">IF(B1620&lt;&gt;"",MONTH(B1620),0)</f>
        <v>9</v>
      </c>
      <c r="E1620" s="306" t="e">
        <f aca="false">AVERAGE(C1614:C1620)</f>
        <v>#DIV/0!</v>
      </c>
      <c r="F1620" s="306" t="e">
        <f aca="false">AVERAGE(C1590:C1620)</f>
        <v>#DIV/0!</v>
      </c>
    </row>
    <row r="1621" customFormat="false" ht="11.25" hidden="false" customHeight="false" outlineLevel="0" collapsed="false">
      <c r="A1621" s="199" t="n">
        <v>37164</v>
      </c>
      <c r="B1621" s="192" t="n">
        <v>37164</v>
      </c>
      <c r="C1621" s="306" t="str">
        <f aca="false">VLOOKUP($B1621,data!$A$6:$M$15000,13)</f>
        <v>N/A</v>
      </c>
      <c r="D1621" s="9" t="n">
        <f aca="false">IF(B1621&lt;&gt;"",MONTH(B1621),0)</f>
        <v>9</v>
      </c>
      <c r="E1621" s="306" t="e">
        <f aca="false">AVERAGE(C1615:C1621)</f>
        <v>#DIV/0!</v>
      </c>
      <c r="F1621" s="306" t="e">
        <f aca="false">AVERAGE(C1591:C1621)</f>
        <v>#DIV/0!</v>
      </c>
    </row>
    <row r="1622" customFormat="false" ht="11.25" hidden="false" customHeight="false" outlineLevel="0" collapsed="false">
      <c r="A1622" s="199" t="n">
        <v>37165</v>
      </c>
      <c r="B1622" s="192" t="n">
        <v>37165</v>
      </c>
      <c r="C1622" s="306" t="str">
        <f aca="false">VLOOKUP($B1622,data!$A$6:$M$15000,13)</f>
        <v>N/A</v>
      </c>
      <c r="D1622" s="9" t="n">
        <f aca="false">IF(B1622&lt;&gt;"",MONTH(B1622),0)</f>
        <v>10</v>
      </c>
      <c r="E1622" s="306" t="e">
        <f aca="false">AVERAGE(C1616:C1622)</f>
        <v>#DIV/0!</v>
      </c>
      <c r="F1622" s="306" t="e">
        <f aca="false">AVERAGE(C1592:C1622)</f>
        <v>#DIV/0!</v>
      </c>
    </row>
    <row r="1623" customFormat="false" ht="11.25" hidden="false" customHeight="false" outlineLevel="0" collapsed="false">
      <c r="A1623" s="199" t="n">
        <v>37166</v>
      </c>
      <c r="B1623" s="192" t="n">
        <v>37166</v>
      </c>
      <c r="C1623" s="306" t="str">
        <f aca="false">VLOOKUP($B1623,data!$A$6:$M$15000,13)</f>
        <v>N/A</v>
      </c>
      <c r="D1623" s="9" t="n">
        <f aca="false">IF(B1623&lt;&gt;"",MONTH(B1623),0)</f>
        <v>10</v>
      </c>
      <c r="E1623" s="306" t="e">
        <f aca="false">AVERAGE(C1617:C1623)</f>
        <v>#DIV/0!</v>
      </c>
      <c r="F1623" s="306" t="e">
        <f aca="false">AVERAGE(C1593:C1623)</f>
        <v>#DIV/0!</v>
      </c>
    </row>
    <row r="1624" customFormat="false" ht="11.25" hidden="false" customHeight="false" outlineLevel="0" collapsed="false">
      <c r="A1624" s="199" t="n">
        <v>37167</v>
      </c>
      <c r="B1624" s="192" t="n">
        <v>37167</v>
      </c>
      <c r="C1624" s="306" t="str">
        <f aca="false">VLOOKUP($B1624,data!$A$6:$M$15000,13)</f>
        <v>N/A</v>
      </c>
      <c r="D1624" s="9" t="n">
        <f aca="false">IF(B1624&lt;&gt;"",MONTH(B1624),0)</f>
        <v>10</v>
      </c>
      <c r="E1624" s="306" t="e">
        <f aca="false">AVERAGE(C1618:C1624)</f>
        <v>#DIV/0!</v>
      </c>
      <c r="F1624" s="306" t="e">
        <f aca="false">AVERAGE(C1594:C1624)</f>
        <v>#DIV/0!</v>
      </c>
    </row>
    <row r="1625" customFormat="false" ht="11.25" hidden="false" customHeight="false" outlineLevel="0" collapsed="false">
      <c r="A1625" s="199" t="n">
        <v>37168</v>
      </c>
      <c r="B1625" s="192" t="n">
        <v>37168</v>
      </c>
      <c r="C1625" s="306" t="str">
        <f aca="false">VLOOKUP($B1625,data!$A$6:$M$15000,13)</f>
        <v>N/A</v>
      </c>
      <c r="D1625" s="9" t="n">
        <f aca="false">IF(B1625&lt;&gt;"",MONTH(B1625),0)</f>
        <v>10</v>
      </c>
      <c r="E1625" s="306" t="e">
        <f aca="false">AVERAGE(C1619:C1625)</f>
        <v>#DIV/0!</v>
      </c>
      <c r="F1625" s="306" t="e">
        <f aca="false">AVERAGE(C1595:C1625)</f>
        <v>#DIV/0!</v>
      </c>
    </row>
    <row r="1626" customFormat="false" ht="11.25" hidden="false" customHeight="false" outlineLevel="0" collapsed="false">
      <c r="A1626" s="199" t="n">
        <v>37169</v>
      </c>
      <c r="B1626" s="192" t="n">
        <v>37169</v>
      </c>
      <c r="C1626" s="306" t="str">
        <f aca="false">VLOOKUP($B1626,data!$A$6:$M$15000,13)</f>
        <v>N/A</v>
      </c>
      <c r="D1626" s="9" t="n">
        <f aca="false">IF(B1626&lt;&gt;"",MONTH(B1626),0)</f>
        <v>10</v>
      </c>
      <c r="E1626" s="306" t="e">
        <f aca="false">AVERAGE(C1620:C1626)</f>
        <v>#DIV/0!</v>
      </c>
      <c r="F1626" s="306" t="e">
        <f aca="false">AVERAGE(C1596:C1626)</f>
        <v>#DIV/0!</v>
      </c>
    </row>
    <row r="1627" customFormat="false" ht="11.25" hidden="false" customHeight="false" outlineLevel="0" collapsed="false">
      <c r="A1627" s="199" t="n">
        <v>37170</v>
      </c>
      <c r="B1627" s="192" t="n">
        <v>37170</v>
      </c>
      <c r="C1627" s="306" t="str">
        <f aca="false">VLOOKUP($B1627,data!$A$6:$M$15000,13)</f>
        <v>N/A</v>
      </c>
      <c r="D1627" s="9" t="n">
        <f aca="false">IF(B1627&lt;&gt;"",MONTH(B1627),0)</f>
        <v>10</v>
      </c>
      <c r="E1627" s="306" t="e">
        <f aca="false">AVERAGE(C1621:C1627)</f>
        <v>#DIV/0!</v>
      </c>
      <c r="F1627" s="306" t="e">
        <f aca="false">AVERAGE(C1597:C1627)</f>
        <v>#DIV/0!</v>
      </c>
    </row>
    <row r="1628" customFormat="false" ht="11.25" hidden="false" customHeight="false" outlineLevel="0" collapsed="false">
      <c r="A1628" s="199" t="n">
        <v>37171</v>
      </c>
      <c r="B1628" s="192" t="n">
        <v>37171</v>
      </c>
      <c r="C1628" s="306" t="str">
        <f aca="false">VLOOKUP($B1628,data!$A$6:$M$15000,13)</f>
        <v>N/A</v>
      </c>
      <c r="D1628" s="9" t="n">
        <f aca="false">IF(B1628&lt;&gt;"",MONTH(B1628),0)</f>
        <v>10</v>
      </c>
      <c r="E1628" s="306" t="e">
        <f aca="false">AVERAGE(C1622:C1628)</f>
        <v>#DIV/0!</v>
      </c>
      <c r="F1628" s="306" t="e">
        <f aca="false">AVERAGE(C1598:C1628)</f>
        <v>#DIV/0!</v>
      </c>
    </row>
    <row r="1629" customFormat="false" ht="11.25" hidden="false" customHeight="false" outlineLevel="0" collapsed="false">
      <c r="A1629" s="199" t="n">
        <v>37172</v>
      </c>
      <c r="B1629" s="192" t="n">
        <v>37172</v>
      </c>
      <c r="C1629" s="306" t="str">
        <f aca="false">VLOOKUP($B1629,data!$A$6:$M$15000,13)</f>
        <v>N/A</v>
      </c>
      <c r="D1629" s="9" t="n">
        <f aca="false">IF(B1629&lt;&gt;"",MONTH(B1629),0)</f>
        <v>10</v>
      </c>
      <c r="E1629" s="306" t="e">
        <f aca="false">AVERAGE(C1623:C1629)</f>
        <v>#DIV/0!</v>
      </c>
      <c r="F1629" s="306" t="e">
        <f aca="false">AVERAGE(C1599:C1629)</f>
        <v>#DIV/0!</v>
      </c>
    </row>
    <row r="1630" customFormat="false" ht="11.25" hidden="false" customHeight="false" outlineLevel="0" collapsed="false">
      <c r="A1630" s="199" t="n">
        <v>37173</v>
      </c>
      <c r="B1630" s="192" t="n">
        <v>37173</v>
      </c>
      <c r="C1630" s="306" t="str">
        <f aca="false">VLOOKUP($B1630,data!$A$6:$M$15000,13)</f>
        <v>N/A</v>
      </c>
      <c r="D1630" s="9" t="n">
        <f aca="false">IF(B1630&lt;&gt;"",MONTH(B1630),0)</f>
        <v>10</v>
      </c>
      <c r="E1630" s="306" t="e">
        <f aca="false">AVERAGE(C1624:C1630)</f>
        <v>#DIV/0!</v>
      </c>
      <c r="F1630" s="306" t="e">
        <f aca="false">AVERAGE(C1600:C1630)</f>
        <v>#DIV/0!</v>
      </c>
    </row>
    <row r="1631" customFormat="false" ht="11.25" hidden="false" customHeight="false" outlineLevel="0" collapsed="false">
      <c r="A1631" s="199" t="n">
        <v>37174</v>
      </c>
      <c r="B1631" s="192" t="n">
        <v>37174</v>
      </c>
      <c r="C1631" s="306" t="str">
        <f aca="false">VLOOKUP($B1631,data!$A$6:$M$15000,13)</f>
        <v>N/A</v>
      </c>
      <c r="D1631" s="9" t="n">
        <f aca="false">IF(B1631&lt;&gt;"",MONTH(B1631),0)</f>
        <v>10</v>
      </c>
      <c r="E1631" s="306" t="e">
        <f aca="false">AVERAGE(C1625:C1631)</f>
        <v>#DIV/0!</v>
      </c>
      <c r="F1631" s="306" t="e">
        <f aca="false">AVERAGE(C1601:C1631)</f>
        <v>#DIV/0!</v>
      </c>
    </row>
    <row r="1632" customFormat="false" ht="11.25" hidden="false" customHeight="false" outlineLevel="0" collapsed="false">
      <c r="A1632" s="199" t="n">
        <v>37175</v>
      </c>
      <c r="B1632" s="192" t="n">
        <v>37175</v>
      </c>
      <c r="C1632" s="306" t="str">
        <f aca="false">VLOOKUP($B1632,data!$A$6:$M$15000,13)</f>
        <v>N/A</v>
      </c>
      <c r="D1632" s="9" t="n">
        <f aca="false">IF(B1632&lt;&gt;"",MONTH(B1632),0)</f>
        <v>10</v>
      </c>
      <c r="E1632" s="306" t="e">
        <f aca="false">AVERAGE(C1626:C1632)</f>
        <v>#DIV/0!</v>
      </c>
      <c r="F1632" s="306" t="e">
        <f aca="false">AVERAGE(C1602:C1632)</f>
        <v>#DIV/0!</v>
      </c>
    </row>
    <row r="1633" customFormat="false" ht="11.25" hidden="false" customHeight="false" outlineLevel="0" collapsed="false">
      <c r="A1633" s="199" t="n">
        <v>37176</v>
      </c>
      <c r="B1633" s="192" t="n">
        <v>37176</v>
      </c>
      <c r="C1633" s="306" t="str">
        <f aca="false">VLOOKUP($B1633,data!$A$6:$M$15000,13)</f>
        <v>N/A</v>
      </c>
      <c r="D1633" s="9" t="n">
        <f aca="false">IF(B1633&lt;&gt;"",MONTH(B1633),0)</f>
        <v>10</v>
      </c>
      <c r="E1633" s="306" t="e">
        <f aca="false">AVERAGE(C1627:C1633)</f>
        <v>#DIV/0!</v>
      </c>
      <c r="F1633" s="306" t="e">
        <f aca="false">AVERAGE(C1603:C1633)</f>
        <v>#DIV/0!</v>
      </c>
    </row>
    <row r="1634" customFormat="false" ht="11.25" hidden="false" customHeight="false" outlineLevel="0" collapsed="false">
      <c r="A1634" s="199" t="n">
        <v>37177</v>
      </c>
      <c r="B1634" s="192" t="n">
        <v>37177</v>
      </c>
      <c r="C1634" s="306" t="str">
        <f aca="false">VLOOKUP($B1634,data!$A$6:$M$15000,13)</f>
        <v>N/A</v>
      </c>
      <c r="D1634" s="9" t="n">
        <f aca="false">IF(B1634&lt;&gt;"",MONTH(B1634),0)</f>
        <v>10</v>
      </c>
      <c r="E1634" s="306" t="e">
        <f aca="false">AVERAGE(C1628:C1634)</f>
        <v>#DIV/0!</v>
      </c>
      <c r="F1634" s="306" t="e">
        <f aca="false">AVERAGE(C1604:C1634)</f>
        <v>#DIV/0!</v>
      </c>
    </row>
    <row r="1635" customFormat="false" ht="11.25" hidden="false" customHeight="false" outlineLevel="0" collapsed="false">
      <c r="A1635" s="199" t="n">
        <v>37178</v>
      </c>
      <c r="B1635" s="192" t="n">
        <v>37178</v>
      </c>
      <c r="C1635" s="306" t="str">
        <f aca="false">VLOOKUP($B1635,data!$A$6:$M$15000,13)</f>
        <v>N/A</v>
      </c>
      <c r="D1635" s="9" t="n">
        <f aca="false">IF(B1635&lt;&gt;"",MONTH(B1635),0)</f>
        <v>10</v>
      </c>
      <c r="E1635" s="306" t="e">
        <f aca="false">AVERAGE(C1628:C1635)</f>
        <v>#DIV/0!</v>
      </c>
      <c r="F1635" s="306" t="e">
        <f aca="false">AVERAGE(C1605:C1635)</f>
        <v>#DIV/0!</v>
      </c>
    </row>
    <row r="1636" customFormat="false" ht="11.25" hidden="false" customHeight="false" outlineLevel="0" collapsed="false">
      <c r="A1636" s="199" t="n">
        <v>37179</v>
      </c>
      <c r="B1636" s="192" t="n">
        <v>37179</v>
      </c>
      <c r="C1636" s="306" t="str">
        <f aca="false">VLOOKUP($B1636,data!$A$6:$M$15000,13)</f>
        <v>N/A</v>
      </c>
      <c r="D1636" s="9" t="n">
        <f aca="false">IF(B1636&lt;&gt;"",MONTH(B1636),0)</f>
        <v>10</v>
      </c>
      <c r="E1636" s="306" t="e">
        <f aca="false">AVERAGE(C1629:C1636)</f>
        <v>#DIV/0!</v>
      </c>
      <c r="F1636" s="306" t="e">
        <f aca="false">AVERAGE(C1606:C1636)</f>
        <v>#DIV/0!</v>
      </c>
    </row>
    <row r="1637" customFormat="false" ht="11.25" hidden="false" customHeight="false" outlineLevel="0" collapsed="false">
      <c r="A1637" s="199" t="n">
        <v>37180</v>
      </c>
      <c r="B1637" s="192" t="n">
        <v>37180</v>
      </c>
      <c r="C1637" s="306" t="str">
        <f aca="false">VLOOKUP($B1637,data!$A$6:$M$15000,13)</f>
        <v>N/A</v>
      </c>
      <c r="D1637" s="9" t="n">
        <f aca="false">IF(B1637&lt;&gt;"",MONTH(B1637),0)</f>
        <v>10</v>
      </c>
      <c r="E1637" s="306" t="e">
        <f aca="false">AVERAGE(C1630:C1637)</f>
        <v>#DIV/0!</v>
      </c>
      <c r="F1637" s="306" t="e">
        <f aca="false">AVERAGE(C1607:C1637)</f>
        <v>#DIV/0!</v>
      </c>
    </row>
    <row r="1638" customFormat="false" ht="11.25" hidden="false" customHeight="false" outlineLevel="0" collapsed="false">
      <c r="A1638" s="199" t="n">
        <v>37181</v>
      </c>
      <c r="B1638" s="192" t="n">
        <v>37181</v>
      </c>
      <c r="C1638" s="306" t="str">
        <f aca="false">VLOOKUP($B1638,data!$A$6:$M$15000,13)</f>
        <v>N/A</v>
      </c>
      <c r="D1638" s="9" t="n">
        <f aca="false">IF(B1638&lt;&gt;"",MONTH(B1638),0)</f>
        <v>10</v>
      </c>
      <c r="E1638" s="306" t="e">
        <f aca="false">AVERAGE(C1631:C1638)</f>
        <v>#DIV/0!</v>
      </c>
      <c r="F1638" s="306" t="e">
        <f aca="false">AVERAGE(C1608:C1638)</f>
        <v>#DIV/0!</v>
      </c>
    </row>
    <row r="1639" customFormat="false" ht="11.25" hidden="false" customHeight="false" outlineLevel="0" collapsed="false">
      <c r="A1639" s="199" t="n">
        <v>37182</v>
      </c>
      <c r="B1639" s="192" t="n">
        <v>37182</v>
      </c>
      <c r="C1639" s="306" t="str">
        <f aca="false">VLOOKUP($B1639,data!$A$6:$M$15000,13)</f>
        <v>N/A</v>
      </c>
      <c r="D1639" s="9" t="n">
        <f aca="false">IF(B1639&lt;&gt;"",MONTH(B1639),0)</f>
        <v>10</v>
      </c>
      <c r="E1639" s="306" t="e">
        <f aca="false">AVERAGE(C1632:C1639)</f>
        <v>#DIV/0!</v>
      </c>
      <c r="F1639" s="306" t="e">
        <f aca="false">AVERAGE(C1609:C1639)</f>
        <v>#DIV/0!</v>
      </c>
    </row>
    <row r="1640" customFormat="false" ht="11.25" hidden="false" customHeight="false" outlineLevel="0" collapsed="false">
      <c r="A1640" s="199" t="n">
        <v>37183</v>
      </c>
      <c r="B1640" s="192" t="n">
        <v>37183</v>
      </c>
      <c r="C1640" s="306" t="str">
        <f aca="false">VLOOKUP($B1640,data!$A$6:$M$15000,13)</f>
        <v>N/A</v>
      </c>
      <c r="D1640" s="9" t="n">
        <f aca="false">IF(B1640&lt;&gt;"",MONTH(B1640),0)</f>
        <v>10</v>
      </c>
      <c r="E1640" s="306" t="e">
        <f aca="false">AVERAGE(C1633:C1640)</f>
        <v>#DIV/0!</v>
      </c>
      <c r="F1640" s="306" t="e">
        <f aca="false">AVERAGE(C1610:C1640)</f>
        <v>#DIV/0!</v>
      </c>
    </row>
    <row r="1641" customFormat="false" ht="11.25" hidden="false" customHeight="false" outlineLevel="0" collapsed="false">
      <c r="A1641" s="199" t="n">
        <v>37184</v>
      </c>
      <c r="B1641" s="192" t="n">
        <v>37184</v>
      </c>
      <c r="C1641" s="306" t="str">
        <f aca="false">VLOOKUP($B1641,data!$A$6:$M$15000,13)</f>
        <v>N/A</v>
      </c>
      <c r="D1641" s="9" t="n">
        <f aca="false">IF(B1641&lt;&gt;"",MONTH(B1641),0)</f>
        <v>10</v>
      </c>
      <c r="E1641" s="306" t="e">
        <f aca="false">AVERAGE(C1635:C1641)</f>
        <v>#DIV/0!</v>
      </c>
      <c r="F1641" s="306" t="e">
        <f aca="false">AVERAGE(C1611:C1641)</f>
        <v>#DIV/0!</v>
      </c>
    </row>
    <row r="1642" customFormat="false" ht="11.25" hidden="false" customHeight="false" outlineLevel="0" collapsed="false">
      <c r="A1642" s="199" t="n">
        <v>37185</v>
      </c>
      <c r="B1642" s="192" t="n">
        <v>37185</v>
      </c>
      <c r="C1642" s="306" t="str">
        <f aca="false">VLOOKUP($B1642,data!$A$6:$M$15000,13)</f>
        <v>N/A</v>
      </c>
      <c r="D1642" s="9" t="n">
        <f aca="false">IF(B1642&lt;&gt;"",MONTH(B1642),0)</f>
        <v>10</v>
      </c>
      <c r="E1642" s="306" t="e">
        <f aca="false">AVERAGE(C1636:C1642)</f>
        <v>#DIV/0!</v>
      </c>
      <c r="F1642" s="306" t="e">
        <f aca="false">AVERAGE(C1612:C1642)</f>
        <v>#DIV/0!</v>
      </c>
    </row>
    <row r="1643" customFormat="false" ht="11.25" hidden="false" customHeight="false" outlineLevel="0" collapsed="false">
      <c r="A1643" s="199" t="n">
        <v>37186</v>
      </c>
      <c r="B1643" s="192" t="n">
        <v>37186</v>
      </c>
      <c r="C1643" s="306" t="str">
        <f aca="false">VLOOKUP($B1643,data!$A$6:$M$15000,13)</f>
        <v>N/A</v>
      </c>
      <c r="D1643" s="9" t="n">
        <f aca="false">IF(B1643&lt;&gt;"",MONTH(B1643),0)</f>
        <v>10</v>
      </c>
      <c r="E1643" s="306" t="e">
        <f aca="false">AVERAGE(C1637:C1643)</f>
        <v>#DIV/0!</v>
      </c>
      <c r="F1643" s="306" t="e">
        <f aca="false">AVERAGE(C1613:C1643)</f>
        <v>#DIV/0!</v>
      </c>
    </row>
    <row r="1644" customFormat="false" ht="11.25" hidden="false" customHeight="false" outlineLevel="0" collapsed="false">
      <c r="A1644" s="199" t="n">
        <v>37187</v>
      </c>
      <c r="B1644" s="192" t="n">
        <v>37187</v>
      </c>
      <c r="C1644" s="306" t="str">
        <f aca="false">VLOOKUP($B1644,data!$A$6:$M$15000,13)</f>
        <v>N/A</v>
      </c>
      <c r="D1644" s="9" t="n">
        <f aca="false">IF(B1644&lt;&gt;"",MONTH(B1644),0)</f>
        <v>10</v>
      </c>
      <c r="E1644" s="306" t="e">
        <f aca="false">AVERAGE(C1638:C1644)</f>
        <v>#DIV/0!</v>
      </c>
      <c r="F1644" s="306" t="e">
        <f aca="false">AVERAGE(C1614:C1644)</f>
        <v>#DIV/0!</v>
      </c>
    </row>
    <row r="1645" customFormat="false" ht="11.25" hidden="false" customHeight="false" outlineLevel="0" collapsed="false">
      <c r="A1645" s="199" t="n">
        <v>37188</v>
      </c>
      <c r="B1645" s="192" t="n">
        <v>37188</v>
      </c>
      <c r="C1645" s="306" t="str">
        <f aca="false">VLOOKUP($B1645,data!$A$6:$M$15000,13)</f>
        <v>N/A</v>
      </c>
      <c r="D1645" s="9" t="n">
        <f aca="false">IF(B1645&lt;&gt;"",MONTH(B1645),0)</f>
        <v>10</v>
      </c>
      <c r="E1645" s="306" t="e">
        <f aca="false">AVERAGE(C1639:C1645)</f>
        <v>#DIV/0!</v>
      </c>
      <c r="F1645" s="306" t="e">
        <f aca="false">AVERAGE(C1615:C1645)</f>
        <v>#DIV/0!</v>
      </c>
    </row>
    <row r="1646" customFormat="false" ht="11.25" hidden="false" customHeight="false" outlineLevel="0" collapsed="false">
      <c r="A1646" s="199" t="n">
        <v>37189</v>
      </c>
      <c r="B1646" s="192" t="n">
        <v>37189</v>
      </c>
      <c r="C1646" s="306" t="str">
        <f aca="false">VLOOKUP($B1646,data!$A$6:$M$15000,13)</f>
        <v>N/A</v>
      </c>
      <c r="D1646" s="9" t="n">
        <f aca="false">IF(B1646&lt;&gt;"",MONTH(B1646),0)</f>
        <v>10</v>
      </c>
      <c r="E1646" s="306" t="e">
        <f aca="false">AVERAGE(C1640:C1646)</f>
        <v>#DIV/0!</v>
      </c>
      <c r="F1646" s="306" t="e">
        <f aca="false">AVERAGE(C1616:C1646)</f>
        <v>#DIV/0!</v>
      </c>
    </row>
    <row r="1647" customFormat="false" ht="11.25" hidden="false" customHeight="false" outlineLevel="0" collapsed="false">
      <c r="A1647" s="199" t="n">
        <v>37190</v>
      </c>
      <c r="B1647" s="192" t="n">
        <v>37190</v>
      </c>
      <c r="C1647" s="306" t="str">
        <f aca="false">VLOOKUP($B1647,data!$A$6:$M$15000,13)</f>
        <v>N/A</v>
      </c>
      <c r="D1647" s="9" t="n">
        <f aca="false">IF(B1647&lt;&gt;"",MONTH(B1647),0)</f>
        <v>10</v>
      </c>
      <c r="E1647" s="306" t="e">
        <f aca="false">AVERAGE(C1641:C1647)</f>
        <v>#DIV/0!</v>
      </c>
      <c r="F1647" s="306" t="e">
        <f aca="false">AVERAGE(C1617:C1647)</f>
        <v>#DIV/0!</v>
      </c>
    </row>
    <row r="1648" customFormat="false" ht="11.25" hidden="false" customHeight="false" outlineLevel="0" collapsed="false">
      <c r="A1648" s="199" t="n">
        <v>37191</v>
      </c>
      <c r="B1648" s="192" t="n">
        <v>37191</v>
      </c>
      <c r="C1648" s="306" t="str">
        <f aca="false">VLOOKUP($B1648,data!$A$6:$M$15000,13)</f>
        <v>N/A</v>
      </c>
      <c r="D1648" s="9" t="n">
        <f aca="false">IF(B1648&lt;&gt;"",MONTH(B1648),0)</f>
        <v>10</v>
      </c>
      <c r="E1648" s="306" t="e">
        <f aca="false">AVERAGE(C1642:C1648)</f>
        <v>#DIV/0!</v>
      </c>
      <c r="F1648" s="306" t="e">
        <f aca="false">AVERAGE(C1618:C1648)</f>
        <v>#DIV/0!</v>
      </c>
    </row>
    <row r="1649" customFormat="false" ht="11.25" hidden="false" customHeight="false" outlineLevel="0" collapsed="false">
      <c r="A1649" s="199" t="n">
        <v>37192</v>
      </c>
      <c r="B1649" s="192" t="n">
        <v>37192</v>
      </c>
      <c r="C1649" s="306" t="str">
        <f aca="false">VLOOKUP($B1649,data!$A$6:$M$15000,13)</f>
        <v>N/A</v>
      </c>
      <c r="D1649" s="9" t="n">
        <f aca="false">IF(B1649&lt;&gt;"",MONTH(B1649),0)</f>
        <v>10</v>
      </c>
      <c r="E1649" s="306" t="e">
        <f aca="false">AVERAGE(C1643:C1649)</f>
        <v>#DIV/0!</v>
      </c>
      <c r="F1649" s="306" t="e">
        <f aca="false">AVERAGE(C1619:C1649)</f>
        <v>#DIV/0!</v>
      </c>
    </row>
    <row r="1650" customFormat="false" ht="11.25" hidden="false" customHeight="false" outlineLevel="0" collapsed="false">
      <c r="A1650" s="199" t="n">
        <v>37193</v>
      </c>
      <c r="B1650" s="192" t="n">
        <v>37193</v>
      </c>
      <c r="C1650" s="306" t="str">
        <f aca="false">VLOOKUP($B1650,data!$A$6:$M$15000,13)</f>
        <v>N/A</v>
      </c>
      <c r="D1650" s="9" t="n">
        <f aca="false">IF(B1650&lt;&gt;"",MONTH(B1650),0)</f>
        <v>10</v>
      </c>
      <c r="E1650" s="306" t="e">
        <f aca="false">AVERAGE(C1644:C1650)</f>
        <v>#DIV/0!</v>
      </c>
      <c r="F1650" s="306" t="e">
        <f aca="false">AVERAGE(C1620:C1650)</f>
        <v>#DIV/0!</v>
      </c>
    </row>
    <row r="1651" customFormat="false" ht="11.25" hidden="false" customHeight="false" outlineLevel="0" collapsed="false">
      <c r="A1651" s="199" t="n">
        <v>37194</v>
      </c>
      <c r="B1651" s="192" t="n">
        <v>37194</v>
      </c>
      <c r="C1651" s="306" t="str">
        <f aca="false">VLOOKUP($B1651,data!$A$6:$M$15000,13)</f>
        <v>N/A</v>
      </c>
      <c r="D1651" s="9" t="n">
        <f aca="false">IF(B1651&lt;&gt;"",MONTH(B1651),0)</f>
        <v>10</v>
      </c>
      <c r="E1651" s="306" t="e">
        <f aca="false">AVERAGE(C1645:C1651)</f>
        <v>#DIV/0!</v>
      </c>
      <c r="F1651" s="306" t="e">
        <f aca="false">AVERAGE(C1621:C1651)</f>
        <v>#DIV/0!</v>
      </c>
    </row>
    <row r="1652" customFormat="false" ht="11.25" hidden="false" customHeight="false" outlineLevel="0" collapsed="false">
      <c r="A1652" s="199" t="n">
        <v>37195</v>
      </c>
      <c r="B1652" s="192" t="n">
        <v>37195</v>
      </c>
      <c r="C1652" s="306" t="str">
        <f aca="false">VLOOKUP($B1652,data!$A$6:$M$15000,13)</f>
        <v>N/A</v>
      </c>
      <c r="D1652" s="9" t="n">
        <f aca="false">IF(B1652&lt;&gt;"",MONTH(B1652),0)</f>
        <v>10</v>
      </c>
      <c r="E1652" s="306" t="e">
        <f aca="false">AVERAGE(C1646:C1652)</f>
        <v>#DIV/0!</v>
      </c>
      <c r="F1652" s="306" t="e">
        <f aca="false">AVERAGE(C1622:C1652)</f>
        <v>#DIV/0!</v>
      </c>
    </row>
    <row r="1653" customFormat="false" ht="11.25" hidden="false" customHeight="false" outlineLevel="0" collapsed="false">
      <c r="A1653" s="199" t="n">
        <v>37196</v>
      </c>
      <c r="B1653" s="192" t="n">
        <v>37196</v>
      </c>
      <c r="C1653" s="306" t="str">
        <f aca="false">VLOOKUP($B1653,data!$A$6:$M$15000,13)</f>
        <v>N/A</v>
      </c>
      <c r="D1653" s="9" t="n">
        <f aca="false">IF(B1653&lt;&gt;"",MONTH(B1653),0)</f>
        <v>11</v>
      </c>
      <c r="E1653" s="306" t="e">
        <f aca="false">AVERAGE(C1647:C1653)</f>
        <v>#DIV/0!</v>
      </c>
      <c r="F1653" s="306" t="e">
        <f aca="false">AVERAGE(C1623:C1653)</f>
        <v>#DIV/0!</v>
      </c>
    </row>
    <row r="1654" customFormat="false" ht="11.25" hidden="false" customHeight="false" outlineLevel="0" collapsed="false">
      <c r="A1654" s="199" t="n">
        <v>37197</v>
      </c>
      <c r="B1654" s="192" t="n">
        <v>37197</v>
      </c>
      <c r="C1654" s="306" t="str">
        <f aca="false">VLOOKUP($B1654,data!$A$6:$M$15000,13)</f>
        <v>N/A</v>
      </c>
      <c r="D1654" s="9" t="n">
        <f aca="false">IF(B1654&lt;&gt;"",MONTH(B1654),0)</f>
        <v>11</v>
      </c>
      <c r="E1654" s="306" t="e">
        <f aca="false">AVERAGE(C1648:C1654)</f>
        <v>#DIV/0!</v>
      </c>
      <c r="F1654" s="306" t="e">
        <f aca="false">AVERAGE(C1624:C1654)</f>
        <v>#DIV/0!</v>
      </c>
    </row>
    <row r="1655" customFormat="false" ht="11.25" hidden="false" customHeight="false" outlineLevel="0" collapsed="false">
      <c r="A1655" s="199" t="n">
        <v>37198</v>
      </c>
      <c r="B1655" s="192" t="n">
        <v>37198</v>
      </c>
      <c r="C1655" s="306" t="str">
        <f aca="false">VLOOKUP($B1655,data!$A$6:$M$15000,13)</f>
        <v>N/A</v>
      </c>
      <c r="D1655" s="9" t="n">
        <f aca="false">IF(B1655&lt;&gt;"",MONTH(B1655),0)</f>
        <v>11</v>
      </c>
      <c r="E1655" s="306" t="e">
        <f aca="false">AVERAGE(C1649:C1655)</f>
        <v>#DIV/0!</v>
      </c>
      <c r="F1655" s="306" t="e">
        <f aca="false">AVERAGE(C1625:C1655)</f>
        <v>#DIV/0!</v>
      </c>
    </row>
    <row r="1656" customFormat="false" ht="11.25" hidden="false" customHeight="false" outlineLevel="0" collapsed="false">
      <c r="A1656" s="199" t="n">
        <v>37199</v>
      </c>
      <c r="B1656" s="192" t="n">
        <v>37199</v>
      </c>
      <c r="C1656" s="306" t="str">
        <f aca="false">VLOOKUP($B1656,data!$A$6:$M$15000,13)</f>
        <v>N/A</v>
      </c>
      <c r="D1656" s="9" t="n">
        <f aca="false">IF(B1656&lt;&gt;"",MONTH(B1656),0)</f>
        <v>11</v>
      </c>
      <c r="E1656" s="306" t="e">
        <f aca="false">AVERAGE(C1649:C1656)</f>
        <v>#DIV/0!</v>
      </c>
      <c r="F1656" s="306" t="e">
        <f aca="false">AVERAGE(C1626:C1656)</f>
        <v>#DIV/0!</v>
      </c>
    </row>
    <row r="1657" customFormat="false" ht="11.25" hidden="false" customHeight="false" outlineLevel="0" collapsed="false">
      <c r="A1657" s="199" t="n">
        <v>37200</v>
      </c>
      <c r="B1657" s="192" t="n">
        <v>37200</v>
      </c>
      <c r="C1657" s="306" t="str">
        <f aca="false">VLOOKUP($B1657,data!$A$6:$M$15000,13)</f>
        <v>N/A</v>
      </c>
      <c r="D1657" s="9" t="n">
        <f aca="false">IF(B1657&lt;&gt;"",MONTH(B1657),0)</f>
        <v>11</v>
      </c>
      <c r="E1657" s="306" t="e">
        <f aca="false">AVERAGE(C1650:C1657)</f>
        <v>#DIV/0!</v>
      </c>
      <c r="F1657" s="306" t="e">
        <f aca="false">AVERAGE(C1627:C1657)</f>
        <v>#DIV/0!</v>
      </c>
    </row>
    <row r="1658" customFormat="false" ht="11.25" hidden="false" customHeight="false" outlineLevel="0" collapsed="false">
      <c r="A1658" s="199" t="n">
        <v>37201</v>
      </c>
      <c r="B1658" s="192" t="n">
        <v>37201</v>
      </c>
      <c r="C1658" s="306" t="str">
        <f aca="false">VLOOKUP($B1658,data!$A$6:$M$15000,13)</f>
        <v>N/A</v>
      </c>
      <c r="D1658" s="9" t="n">
        <f aca="false">IF(B1658&lt;&gt;"",MONTH(B1658),0)</f>
        <v>11</v>
      </c>
      <c r="E1658" s="306" t="e">
        <f aca="false">AVERAGE(C1651:C1658)</f>
        <v>#DIV/0!</v>
      </c>
      <c r="F1658" s="306" t="e">
        <f aca="false">AVERAGE(C1628:C1658)</f>
        <v>#DIV/0!</v>
      </c>
    </row>
    <row r="1659" customFormat="false" ht="11.25" hidden="false" customHeight="false" outlineLevel="0" collapsed="false">
      <c r="A1659" s="199" t="n">
        <v>37202</v>
      </c>
      <c r="B1659" s="192" t="n">
        <v>37202</v>
      </c>
      <c r="C1659" s="306" t="str">
        <f aca="false">VLOOKUP($B1659,data!$A$6:$M$15000,13)</f>
        <v>N/A</v>
      </c>
      <c r="D1659" s="9" t="n">
        <f aca="false">IF(B1659&lt;&gt;"",MONTH(B1659),0)</f>
        <v>11</v>
      </c>
      <c r="E1659" s="306" t="e">
        <f aca="false">AVERAGE(C1652:C1659)</f>
        <v>#DIV/0!</v>
      </c>
      <c r="F1659" s="306" t="e">
        <f aca="false">AVERAGE(C1629:C1659)</f>
        <v>#DIV/0!</v>
      </c>
    </row>
    <row r="1660" customFormat="false" ht="11.25" hidden="false" customHeight="false" outlineLevel="0" collapsed="false">
      <c r="A1660" s="199" t="n">
        <v>37203</v>
      </c>
      <c r="B1660" s="192" t="n">
        <v>37203</v>
      </c>
      <c r="C1660" s="306" t="str">
        <f aca="false">VLOOKUP($B1660,data!$A$6:$M$15000,13)</f>
        <v>N/A</v>
      </c>
      <c r="D1660" s="9" t="n">
        <f aca="false">IF(B1660&lt;&gt;"",MONTH(B1660),0)</f>
        <v>11</v>
      </c>
      <c r="E1660" s="306" t="e">
        <f aca="false">AVERAGE(C1653:C1660)</f>
        <v>#DIV/0!</v>
      </c>
      <c r="F1660" s="306" t="e">
        <f aca="false">AVERAGE(C1630:C1660)</f>
        <v>#DIV/0!</v>
      </c>
    </row>
    <row r="1661" customFormat="false" ht="11.25" hidden="false" customHeight="false" outlineLevel="0" collapsed="false">
      <c r="A1661" s="199" t="n">
        <v>37204</v>
      </c>
      <c r="B1661" s="192" t="n">
        <v>37204</v>
      </c>
      <c r="C1661" s="306" t="str">
        <f aca="false">VLOOKUP($B1661,data!$A$6:$M$15000,13)</f>
        <v>N/A</v>
      </c>
      <c r="D1661" s="9" t="n">
        <f aca="false">IF(B1661&lt;&gt;"",MONTH(B1661),0)</f>
        <v>11</v>
      </c>
      <c r="E1661" s="306" t="e">
        <f aca="false">AVERAGE(C1654:C1661)</f>
        <v>#DIV/0!</v>
      </c>
      <c r="F1661" s="306" t="e">
        <f aca="false">AVERAGE(C1631:C1661)</f>
        <v>#DIV/0!</v>
      </c>
    </row>
    <row r="1662" customFormat="false" ht="11.25" hidden="false" customHeight="false" outlineLevel="0" collapsed="false">
      <c r="A1662" s="199" t="n">
        <v>37205</v>
      </c>
      <c r="B1662" s="192" t="n">
        <v>37205</v>
      </c>
      <c r="C1662" s="306" t="str">
        <f aca="false">VLOOKUP($B1662,data!$A$6:$M$15000,13)</f>
        <v>N/A</v>
      </c>
      <c r="D1662" s="9" t="n">
        <f aca="false">IF(B1662&lt;&gt;"",MONTH(B1662),0)</f>
        <v>11</v>
      </c>
      <c r="E1662" s="306" t="e">
        <f aca="false">AVERAGE(C1656:C1662)</f>
        <v>#DIV/0!</v>
      </c>
      <c r="F1662" s="306" t="e">
        <f aca="false">AVERAGE(C1632:C1662)</f>
        <v>#DIV/0!</v>
      </c>
    </row>
    <row r="1663" customFormat="false" ht="11.25" hidden="false" customHeight="false" outlineLevel="0" collapsed="false">
      <c r="A1663" s="199" t="n">
        <v>37206</v>
      </c>
      <c r="B1663" s="192" t="n">
        <v>37206</v>
      </c>
      <c r="C1663" s="306" t="str">
        <f aca="false">VLOOKUP($B1663,data!$A$6:$M$15000,13)</f>
        <v>N/A</v>
      </c>
      <c r="D1663" s="9" t="n">
        <f aca="false">IF(B1663&lt;&gt;"",MONTH(B1663),0)</f>
        <v>11</v>
      </c>
      <c r="E1663" s="306" t="e">
        <f aca="false">AVERAGE(C1657:C1663)</f>
        <v>#DIV/0!</v>
      </c>
      <c r="F1663" s="306" t="e">
        <f aca="false">AVERAGE(C1633:C1663)</f>
        <v>#DIV/0!</v>
      </c>
    </row>
    <row r="1664" customFormat="false" ht="11.25" hidden="false" customHeight="false" outlineLevel="0" collapsed="false">
      <c r="A1664" s="199" t="n">
        <v>37207</v>
      </c>
      <c r="B1664" s="192" t="n">
        <v>37207</v>
      </c>
      <c r="C1664" s="306" t="str">
        <f aca="false">VLOOKUP($B1664,data!$A$6:$M$15000,13)</f>
        <v>N/A</v>
      </c>
      <c r="D1664" s="9" t="n">
        <f aca="false">IF(B1664&lt;&gt;"",MONTH(B1664),0)</f>
        <v>11</v>
      </c>
      <c r="E1664" s="306" t="e">
        <f aca="false">AVERAGE(C1658:C1664)</f>
        <v>#DIV/0!</v>
      </c>
      <c r="F1664" s="306" t="e">
        <f aca="false">AVERAGE(C1634:C1664)</f>
        <v>#DIV/0!</v>
      </c>
    </row>
    <row r="1665" customFormat="false" ht="11.25" hidden="false" customHeight="false" outlineLevel="0" collapsed="false">
      <c r="A1665" s="199" t="n">
        <v>37208</v>
      </c>
      <c r="B1665" s="192" t="n">
        <v>37208</v>
      </c>
      <c r="C1665" s="306" t="str">
        <f aca="false">VLOOKUP($B1665,data!$A$6:$M$15000,13)</f>
        <v>N/A</v>
      </c>
      <c r="D1665" s="9" t="n">
        <f aca="false">IF(B1665&lt;&gt;"",MONTH(B1665),0)</f>
        <v>11</v>
      </c>
      <c r="E1665" s="306" t="e">
        <f aca="false">AVERAGE(C1659:C1665)</f>
        <v>#DIV/0!</v>
      </c>
      <c r="F1665" s="306" t="e">
        <f aca="false">AVERAGE(C1635:C1665)</f>
        <v>#DIV/0!</v>
      </c>
    </row>
    <row r="1666" customFormat="false" ht="11.25" hidden="false" customHeight="false" outlineLevel="0" collapsed="false">
      <c r="A1666" s="199" t="n">
        <v>37209</v>
      </c>
      <c r="B1666" s="192" t="n">
        <v>37209</v>
      </c>
      <c r="C1666" s="306" t="str">
        <f aca="false">VLOOKUP($B1666,data!$A$6:$M$15000,13)</f>
        <v>N/A</v>
      </c>
      <c r="D1666" s="9" t="n">
        <f aca="false">IF(B1666&lt;&gt;"",MONTH(B1666),0)</f>
        <v>11</v>
      </c>
      <c r="E1666" s="306" t="e">
        <f aca="false">AVERAGE(C1660:C1666)</f>
        <v>#DIV/0!</v>
      </c>
      <c r="F1666" s="306" t="e">
        <f aca="false">AVERAGE(C1636:C1666)</f>
        <v>#DIV/0!</v>
      </c>
    </row>
    <row r="1667" customFormat="false" ht="11.25" hidden="false" customHeight="false" outlineLevel="0" collapsed="false">
      <c r="A1667" s="199" t="n">
        <v>37210</v>
      </c>
      <c r="B1667" s="192" t="n">
        <v>37210</v>
      </c>
      <c r="C1667" s="306" t="str">
        <f aca="false">VLOOKUP($B1667,data!$A$6:$M$15000,13)</f>
        <v>N/A</v>
      </c>
      <c r="D1667" s="9" t="n">
        <f aca="false">IF(B1667&lt;&gt;"",MONTH(B1667),0)</f>
        <v>11</v>
      </c>
      <c r="E1667" s="306" t="e">
        <f aca="false">AVERAGE(C1661:C1667)</f>
        <v>#DIV/0!</v>
      </c>
      <c r="F1667" s="306" t="e">
        <f aca="false">AVERAGE(C1637:C1667)</f>
        <v>#DIV/0!</v>
      </c>
    </row>
    <row r="1668" customFormat="false" ht="11.25" hidden="false" customHeight="false" outlineLevel="0" collapsed="false">
      <c r="A1668" s="199" t="n">
        <v>37211</v>
      </c>
      <c r="B1668" s="192" t="n">
        <v>37211</v>
      </c>
      <c r="C1668" s="306" t="str">
        <f aca="false">VLOOKUP($B1668,data!$A$6:$M$15000,13)</f>
        <v>N/A</v>
      </c>
      <c r="D1668" s="9" t="n">
        <f aca="false">IF(B1668&lt;&gt;"",MONTH(B1668),0)</f>
        <v>11</v>
      </c>
      <c r="E1668" s="306" t="e">
        <f aca="false">AVERAGE(C1662:C1668)</f>
        <v>#DIV/0!</v>
      </c>
      <c r="F1668" s="306" t="e">
        <f aca="false">AVERAGE(C1638:C1668)</f>
        <v>#DIV/0!</v>
      </c>
    </row>
    <row r="1669" customFormat="false" ht="11.25" hidden="false" customHeight="false" outlineLevel="0" collapsed="false">
      <c r="A1669" s="199" t="n">
        <v>37212</v>
      </c>
      <c r="B1669" s="192" t="n">
        <v>37212</v>
      </c>
      <c r="C1669" s="306" t="str">
        <f aca="false">VLOOKUP($B1669,data!$A$6:$M$15000,13)</f>
        <v>N/A</v>
      </c>
      <c r="D1669" s="9" t="n">
        <f aca="false">IF(B1669&lt;&gt;"",MONTH(B1669),0)</f>
        <v>11</v>
      </c>
      <c r="E1669" s="306" t="e">
        <f aca="false">AVERAGE(C1663:C1669)</f>
        <v>#DIV/0!</v>
      </c>
      <c r="F1669" s="306" t="e">
        <f aca="false">AVERAGE(C1639:C1669)</f>
        <v>#DIV/0!</v>
      </c>
    </row>
    <row r="1670" customFormat="false" ht="11.25" hidden="false" customHeight="false" outlineLevel="0" collapsed="false">
      <c r="A1670" s="199" t="n">
        <v>37213</v>
      </c>
      <c r="B1670" s="192" t="n">
        <v>37213</v>
      </c>
      <c r="C1670" s="306" t="str">
        <f aca="false">VLOOKUP($B1670,data!$A$6:$M$15000,13)</f>
        <v>N/A</v>
      </c>
      <c r="D1670" s="9" t="n">
        <f aca="false">IF(B1670&lt;&gt;"",MONTH(B1670),0)</f>
        <v>11</v>
      </c>
      <c r="E1670" s="306" t="e">
        <f aca="false">AVERAGE(C1664:C1670)</f>
        <v>#DIV/0!</v>
      </c>
      <c r="F1670" s="306" t="e">
        <f aca="false">AVERAGE(C1640:C1670)</f>
        <v>#DIV/0!</v>
      </c>
    </row>
    <row r="1671" customFormat="false" ht="11.25" hidden="false" customHeight="false" outlineLevel="0" collapsed="false">
      <c r="A1671" s="199" t="n">
        <v>37214</v>
      </c>
      <c r="B1671" s="192" t="n">
        <v>37214</v>
      </c>
      <c r="C1671" s="306" t="str">
        <f aca="false">VLOOKUP($B1671,data!$A$6:$M$15000,13)</f>
        <v>N/A</v>
      </c>
      <c r="D1671" s="9" t="n">
        <f aca="false">IF(B1671&lt;&gt;"",MONTH(B1671),0)</f>
        <v>11</v>
      </c>
      <c r="E1671" s="306" t="e">
        <f aca="false">AVERAGE(C1665:C1671)</f>
        <v>#DIV/0!</v>
      </c>
      <c r="F1671" s="306" t="e">
        <f aca="false">AVERAGE(C1641:C1671)</f>
        <v>#DIV/0!</v>
      </c>
    </row>
    <row r="1672" customFormat="false" ht="11.25" hidden="false" customHeight="false" outlineLevel="0" collapsed="false">
      <c r="A1672" s="199" t="n">
        <v>37215</v>
      </c>
      <c r="B1672" s="192" t="n">
        <v>37215</v>
      </c>
      <c r="C1672" s="306" t="str">
        <f aca="false">VLOOKUP($B1672,data!$A$6:$M$15000,13)</f>
        <v>N/A</v>
      </c>
      <c r="D1672" s="9" t="n">
        <f aca="false">IF(B1672&lt;&gt;"",MONTH(B1672),0)</f>
        <v>11</v>
      </c>
      <c r="E1672" s="306" t="e">
        <f aca="false">AVERAGE(C1666:C1672)</f>
        <v>#DIV/0!</v>
      </c>
      <c r="F1672" s="306" t="e">
        <f aca="false">AVERAGE(C1642:C1672)</f>
        <v>#DIV/0!</v>
      </c>
    </row>
    <row r="1673" customFormat="false" ht="11.25" hidden="false" customHeight="false" outlineLevel="0" collapsed="false">
      <c r="A1673" s="199" t="n">
        <v>37216</v>
      </c>
      <c r="B1673" s="192" t="n">
        <v>37216</v>
      </c>
      <c r="C1673" s="306" t="str">
        <f aca="false">VLOOKUP($B1673,data!$A$6:$M$15000,13)</f>
        <v>N/A</v>
      </c>
      <c r="D1673" s="9" t="n">
        <f aca="false">IF(B1673&lt;&gt;"",MONTH(B1673),0)</f>
        <v>11</v>
      </c>
      <c r="E1673" s="306" t="e">
        <f aca="false">AVERAGE(C1667:C1673)</f>
        <v>#DIV/0!</v>
      </c>
      <c r="F1673" s="306" t="e">
        <f aca="false">AVERAGE(C1643:C1673)</f>
        <v>#DIV/0!</v>
      </c>
    </row>
    <row r="1674" customFormat="false" ht="11.25" hidden="false" customHeight="false" outlineLevel="0" collapsed="false">
      <c r="A1674" s="199" t="n">
        <v>37217</v>
      </c>
      <c r="B1674" s="192" t="n">
        <v>37217</v>
      </c>
      <c r="C1674" s="306" t="str">
        <f aca="false">VLOOKUP($B1674,data!$A$6:$M$15000,13)</f>
        <v>N/A</v>
      </c>
      <c r="D1674" s="9" t="n">
        <f aca="false">IF(B1674&lt;&gt;"",MONTH(B1674),0)</f>
        <v>11</v>
      </c>
      <c r="E1674" s="306" t="e">
        <f aca="false">AVERAGE(C1668:C1674)</f>
        <v>#DIV/0!</v>
      </c>
      <c r="F1674" s="306" t="e">
        <f aca="false">AVERAGE(C1644:C1674)</f>
        <v>#DIV/0!</v>
      </c>
    </row>
    <row r="1675" customFormat="false" ht="11.25" hidden="false" customHeight="false" outlineLevel="0" collapsed="false">
      <c r="A1675" s="199" t="n">
        <v>37218</v>
      </c>
      <c r="B1675" s="192" t="n">
        <v>37218</v>
      </c>
      <c r="C1675" s="306" t="str">
        <f aca="false">VLOOKUP($B1675,data!$A$6:$M$15000,13)</f>
        <v>N/A</v>
      </c>
      <c r="D1675" s="9" t="n">
        <f aca="false">IF(B1675&lt;&gt;"",MONTH(B1675),0)</f>
        <v>11</v>
      </c>
      <c r="E1675" s="306" t="e">
        <f aca="false">AVERAGE(C1669:C1675)</f>
        <v>#DIV/0!</v>
      </c>
      <c r="F1675" s="306" t="e">
        <f aca="false">AVERAGE(C1645:C1675)</f>
        <v>#DIV/0!</v>
      </c>
    </row>
    <row r="1676" customFormat="false" ht="11.25" hidden="false" customHeight="false" outlineLevel="0" collapsed="false">
      <c r="A1676" s="199" t="n">
        <v>37219</v>
      </c>
      <c r="B1676" s="192" t="n">
        <v>37219</v>
      </c>
      <c r="C1676" s="306" t="str">
        <f aca="false">VLOOKUP($B1676,data!$A$6:$M$15000,13)</f>
        <v>N/A</v>
      </c>
      <c r="D1676" s="9" t="n">
        <f aca="false">IF(B1676&lt;&gt;"",MONTH(B1676),0)</f>
        <v>11</v>
      </c>
      <c r="E1676" s="306" t="e">
        <f aca="false">AVERAGE(C1670:C1676)</f>
        <v>#DIV/0!</v>
      </c>
      <c r="F1676" s="306" t="e">
        <f aca="false">AVERAGE(C1646:C1676)</f>
        <v>#DIV/0!</v>
      </c>
    </row>
    <row r="1677" customFormat="false" ht="11.25" hidden="false" customHeight="false" outlineLevel="0" collapsed="false">
      <c r="A1677" s="199" t="n">
        <v>37220</v>
      </c>
      <c r="B1677" s="192" t="n">
        <v>37220</v>
      </c>
      <c r="C1677" s="306" t="str">
        <f aca="false">VLOOKUP($B1677,data!$A$6:$M$15000,13)</f>
        <v>N/A</v>
      </c>
      <c r="D1677" s="9" t="n">
        <f aca="false">IF(B1677&lt;&gt;"",MONTH(B1677),0)</f>
        <v>11</v>
      </c>
      <c r="E1677" s="306" t="e">
        <f aca="false">AVERAGE(C1670:C1677)</f>
        <v>#DIV/0!</v>
      </c>
      <c r="F1677" s="306" t="e">
        <f aca="false">AVERAGE(C1647:C1677)</f>
        <v>#DIV/0!</v>
      </c>
    </row>
    <row r="1678" customFormat="false" ht="11.25" hidden="false" customHeight="false" outlineLevel="0" collapsed="false">
      <c r="A1678" s="199" t="n">
        <v>37221</v>
      </c>
      <c r="B1678" s="192" t="n">
        <v>37221</v>
      </c>
      <c r="C1678" s="306" t="str">
        <f aca="false">VLOOKUP($B1678,data!$A$6:$M$15000,13)</f>
        <v>N/A</v>
      </c>
      <c r="D1678" s="9" t="n">
        <f aca="false">IF(B1678&lt;&gt;"",MONTH(B1678),0)</f>
        <v>11</v>
      </c>
      <c r="E1678" s="306" t="e">
        <f aca="false">AVERAGE(C1671:C1678)</f>
        <v>#DIV/0!</v>
      </c>
      <c r="F1678" s="306" t="e">
        <f aca="false">AVERAGE(C1648:C1678)</f>
        <v>#DIV/0!</v>
      </c>
    </row>
    <row r="1679" customFormat="false" ht="11.25" hidden="false" customHeight="false" outlineLevel="0" collapsed="false">
      <c r="A1679" s="199" t="n">
        <v>37222</v>
      </c>
      <c r="B1679" s="192" t="n">
        <v>37222</v>
      </c>
      <c r="C1679" s="306" t="str">
        <f aca="false">VLOOKUP($B1679,data!$A$6:$M$15000,13)</f>
        <v>N/A</v>
      </c>
      <c r="D1679" s="9" t="n">
        <f aca="false">IF(B1679&lt;&gt;"",MONTH(B1679),0)</f>
        <v>11</v>
      </c>
      <c r="E1679" s="306" t="e">
        <f aca="false">AVERAGE(C1672:C1679)</f>
        <v>#DIV/0!</v>
      </c>
      <c r="F1679" s="306" t="e">
        <f aca="false">AVERAGE(C1649:C1679)</f>
        <v>#DIV/0!</v>
      </c>
    </row>
    <row r="1680" customFormat="false" ht="11.25" hidden="false" customHeight="false" outlineLevel="0" collapsed="false">
      <c r="A1680" s="199" t="n">
        <v>37223</v>
      </c>
      <c r="B1680" s="192" t="n">
        <v>37223</v>
      </c>
      <c r="C1680" s="306" t="str">
        <f aca="false">VLOOKUP($B1680,data!$A$6:$M$15000,13)</f>
        <v>N/A</v>
      </c>
      <c r="D1680" s="9" t="n">
        <f aca="false">IF(B1680&lt;&gt;"",MONTH(B1680),0)</f>
        <v>11</v>
      </c>
      <c r="E1680" s="306" t="e">
        <f aca="false">AVERAGE(C1673:C1680)</f>
        <v>#DIV/0!</v>
      </c>
      <c r="F1680" s="306" t="e">
        <f aca="false">AVERAGE(C1650:C1680)</f>
        <v>#DIV/0!</v>
      </c>
    </row>
    <row r="1681" customFormat="false" ht="11.25" hidden="false" customHeight="false" outlineLevel="0" collapsed="false">
      <c r="A1681" s="199" t="n">
        <v>37224</v>
      </c>
      <c r="B1681" s="192" t="n">
        <v>37224</v>
      </c>
      <c r="C1681" s="306" t="str">
        <f aca="false">VLOOKUP($B1681,data!$A$6:$M$15000,13)</f>
        <v>N/A</v>
      </c>
      <c r="D1681" s="9" t="n">
        <f aca="false">IF(B1681&lt;&gt;"",MONTH(B1681),0)</f>
        <v>11</v>
      </c>
      <c r="E1681" s="306" t="e">
        <f aca="false">AVERAGE(C1674:C1681)</f>
        <v>#DIV/0!</v>
      </c>
      <c r="F1681" s="306" t="e">
        <f aca="false">AVERAGE(C1651:C1681)</f>
        <v>#DIV/0!</v>
      </c>
    </row>
    <row r="1682" customFormat="false" ht="11.25" hidden="false" customHeight="false" outlineLevel="0" collapsed="false">
      <c r="A1682" s="199" t="n">
        <v>37225</v>
      </c>
      <c r="B1682" s="192" t="n">
        <v>37225</v>
      </c>
      <c r="C1682" s="306" t="str">
        <f aca="false">VLOOKUP($B1682,data!$A$6:$M$15000,13)</f>
        <v>N/A</v>
      </c>
      <c r="D1682" s="9" t="n">
        <f aca="false">IF(B1682&lt;&gt;"",MONTH(B1682),0)</f>
        <v>11</v>
      </c>
      <c r="E1682" s="306" t="e">
        <f aca="false">AVERAGE(C1675:C1682)</f>
        <v>#DIV/0!</v>
      </c>
      <c r="F1682" s="306" t="e">
        <f aca="false">AVERAGE(C1652:C1682)</f>
        <v>#DIV/0!</v>
      </c>
    </row>
    <row r="1683" customFormat="false" ht="11.25" hidden="false" customHeight="false" outlineLevel="0" collapsed="false">
      <c r="A1683" s="199" t="n">
        <v>37226</v>
      </c>
      <c r="B1683" s="192" t="n">
        <v>37226</v>
      </c>
      <c r="C1683" s="306" t="str">
        <f aca="false">VLOOKUP($B1683,data!$A$6:$M$15000,13)</f>
        <v>N/A</v>
      </c>
      <c r="D1683" s="9" t="n">
        <f aca="false">IF(B1683&lt;&gt;"",MONTH(B1683),0)</f>
        <v>12</v>
      </c>
      <c r="E1683" s="306" t="e">
        <f aca="false">AVERAGE(C1677:C1683)</f>
        <v>#DIV/0!</v>
      </c>
      <c r="F1683" s="306" t="e">
        <f aca="false">AVERAGE(C1653:C1683)</f>
        <v>#DIV/0!</v>
      </c>
    </row>
    <row r="1684" customFormat="false" ht="11.25" hidden="false" customHeight="false" outlineLevel="0" collapsed="false">
      <c r="A1684" s="199" t="n">
        <v>37227</v>
      </c>
      <c r="B1684" s="192" t="n">
        <v>37227</v>
      </c>
      <c r="C1684" s="306" t="str">
        <f aca="false">VLOOKUP($B1684,data!$A$6:$M$15000,13)</f>
        <v>N/A</v>
      </c>
      <c r="D1684" s="9" t="n">
        <f aca="false">IF(B1684&lt;&gt;"",MONTH(B1684),0)</f>
        <v>12</v>
      </c>
      <c r="E1684" s="306" t="e">
        <f aca="false">AVERAGE(C1678:C1684)</f>
        <v>#DIV/0!</v>
      </c>
      <c r="F1684" s="306" t="e">
        <f aca="false">AVERAGE(C1654:C1684)</f>
        <v>#DIV/0!</v>
      </c>
    </row>
    <row r="1685" customFormat="false" ht="11.25" hidden="false" customHeight="false" outlineLevel="0" collapsed="false">
      <c r="A1685" s="199" t="n">
        <v>37228</v>
      </c>
      <c r="B1685" s="192" t="n">
        <v>37228</v>
      </c>
      <c r="C1685" s="306" t="str">
        <f aca="false">VLOOKUP($B1685,data!$A$6:$M$15000,13)</f>
        <v>N/A</v>
      </c>
      <c r="D1685" s="9" t="n">
        <f aca="false">IF(B1685&lt;&gt;"",MONTH(B1685),0)</f>
        <v>12</v>
      </c>
      <c r="E1685" s="306" t="e">
        <f aca="false">AVERAGE(C1679:C1685)</f>
        <v>#DIV/0!</v>
      </c>
      <c r="F1685" s="306" t="e">
        <f aca="false">AVERAGE(C1655:C1685)</f>
        <v>#DIV/0!</v>
      </c>
    </row>
    <row r="1686" customFormat="false" ht="11.25" hidden="false" customHeight="false" outlineLevel="0" collapsed="false">
      <c r="A1686" s="199" t="n">
        <v>37229</v>
      </c>
      <c r="B1686" s="192" t="n">
        <v>37229</v>
      </c>
      <c r="C1686" s="306" t="str">
        <f aca="false">VLOOKUP($B1686,data!$A$6:$M$15000,13)</f>
        <v>N/A</v>
      </c>
      <c r="D1686" s="9" t="n">
        <f aca="false">IF(B1686&lt;&gt;"",MONTH(B1686),0)</f>
        <v>12</v>
      </c>
      <c r="E1686" s="306" t="e">
        <f aca="false">AVERAGE(C1680:C1686)</f>
        <v>#DIV/0!</v>
      </c>
      <c r="F1686" s="306" t="e">
        <f aca="false">AVERAGE(C1656:C1686)</f>
        <v>#DIV/0!</v>
      </c>
    </row>
    <row r="1687" customFormat="false" ht="11.25" hidden="false" customHeight="false" outlineLevel="0" collapsed="false">
      <c r="A1687" s="199" t="n">
        <v>37230</v>
      </c>
      <c r="B1687" s="192" t="n">
        <v>37230</v>
      </c>
      <c r="C1687" s="306" t="str">
        <f aca="false">VLOOKUP($B1687,data!$A$6:$M$15000,13)</f>
        <v>N/A</v>
      </c>
      <c r="D1687" s="9" t="n">
        <f aca="false">IF(B1687&lt;&gt;"",MONTH(B1687),0)</f>
        <v>12</v>
      </c>
      <c r="E1687" s="306" t="e">
        <f aca="false">AVERAGE(C1681:C1687)</f>
        <v>#DIV/0!</v>
      </c>
      <c r="F1687" s="306" t="e">
        <f aca="false">AVERAGE(C1657:C1687)</f>
        <v>#DIV/0!</v>
      </c>
    </row>
    <row r="1688" customFormat="false" ht="11.25" hidden="false" customHeight="false" outlineLevel="0" collapsed="false">
      <c r="A1688" s="199" t="n">
        <v>37231</v>
      </c>
      <c r="B1688" s="192" t="n">
        <v>37231</v>
      </c>
      <c r="C1688" s="306" t="str">
        <f aca="false">VLOOKUP($B1688,data!$A$6:$M$15000,13)</f>
        <v>N/A</v>
      </c>
      <c r="D1688" s="9" t="n">
        <f aca="false">IF(B1688&lt;&gt;"",MONTH(B1688),0)</f>
        <v>12</v>
      </c>
      <c r="E1688" s="306" t="e">
        <f aca="false">AVERAGE(C1682:C1688)</f>
        <v>#DIV/0!</v>
      </c>
      <c r="F1688" s="306" t="e">
        <f aca="false">AVERAGE(C1658:C1688)</f>
        <v>#DIV/0!</v>
      </c>
    </row>
    <row r="1689" customFormat="false" ht="11.25" hidden="false" customHeight="false" outlineLevel="0" collapsed="false">
      <c r="A1689" s="199" t="n">
        <v>37232</v>
      </c>
      <c r="B1689" s="192" t="n">
        <v>37232</v>
      </c>
      <c r="C1689" s="306" t="str">
        <f aca="false">VLOOKUP($B1689,data!$A$6:$M$15000,13)</f>
        <v>N/A</v>
      </c>
      <c r="D1689" s="9" t="n">
        <f aca="false">IF(B1689&lt;&gt;"",MONTH(B1689),0)</f>
        <v>12</v>
      </c>
      <c r="E1689" s="306" t="e">
        <f aca="false">AVERAGE(C1683:C1689)</f>
        <v>#DIV/0!</v>
      </c>
      <c r="F1689" s="306" t="e">
        <f aca="false">AVERAGE(C1659:C1689)</f>
        <v>#DIV/0!</v>
      </c>
    </row>
    <row r="1690" customFormat="false" ht="11.25" hidden="false" customHeight="false" outlineLevel="0" collapsed="false">
      <c r="A1690" s="199" t="n">
        <v>37233</v>
      </c>
      <c r="B1690" s="192" t="n">
        <v>37233</v>
      </c>
      <c r="C1690" s="306" t="str">
        <f aca="false">VLOOKUP($B1690,data!$A$6:$M$15000,13)</f>
        <v>N/A</v>
      </c>
      <c r="D1690" s="9" t="n">
        <f aca="false">IF(B1690&lt;&gt;"",MONTH(B1690),0)</f>
        <v>12</v>
      </c>
      <c r="E1690" s="306" t="e">
        <f aca="false">AVERAGE(C1684:C1690)</f>
        <v>#DIV/0!</v>
      </c>
      <c r="F1690" s="306" t="e">
        <f aca="false">AVERAGE(C1660:C1690)</f>
        <v>#DIV/0!</v>
      </c>
    </row>
    <row r="1691" customFormat="false" ht="11.25" hidden="false" customHeight="false" outlineLevel="0" collapsed="false">
      <c r="A1691" s="199" t="n">
        <v>37234</v>
      </c>
      <c r="B1691" s="192" t="n">
        <v>37234</v>
      </c>
      <c r="C1691" s="306" t="str">
        <f aca="false">VLOOKUP($B1691,data!$A$6:$M$15000,13)</f>
        <v>N/A</v>
      </c>
      <c r="D1691" s="9" t="n">
        <f aca="false">IF(B1691&lt;&gt;"",MONTH(B1691),0)</f>
        <v>12</v>
      </c>
      <c r="E1691" s="306" t="e">
        <f aca="false">AVERAGE(C1685:C1691)</f>
        <v>#DIV/0!</v>
      </c>
      <c r="F1691" s="306" t="e">
        <f aca="false">AVERAGE(C1661:C1691)</f>
        <v>#DIV/0!</v>
      </c>
    </row>
    <row r="1692" customFormat="false" ht="11.25" hidden="false" customHeight="false" outlineLevel="0" collapsed="false">
      <c r="A1692" s="199" t="n">
        <v>37235</v>
      </c>
      <c r="B1692" s="192" t="n">
        <v>37235</v>
      </c>
      <c r="C1692" s="306" t="str">
        <f aca="false">VLOOKUP($B1692,data!$A$6:$M$15000,13)</f>
        <v>N/A</v>
      </c>
      <c r="D1692" s="9" t="n">
        <f aca="false">IF(B1692&lt;&gt;"",MONTH(B1692),0)</f>
        <v>12</v>
      </c>
      <c r="E1692" s="306" t="e">
        <f aca="false">AVERAGE(C1686:C1692)</f>
        <v>#DIV/0!</v>
      </c>
      <c r="F1692" s="306" t="e">
        <f aca="false">AVERAGE(C1662:C1692)</f>
        <v>#DIV/0!</v>
      </c>
    </row>
    <row r="1693" customFormat="false" ht="11.25" hidden="false" customHeight="false" outlineLevel="0" collapsed="false">
      <c r="A1693" s="199" t="n">
        <v>37236</v>
      </c>
      <c r="B1693" s="192" t="n">
        <v>37236</v>
      </c>
      <c r="C1693" s="306" t="str">
        <f aca="false">VLOOKUP($B1693,data!$A$6:$M$15000,13)</f>
        <v>N/A</v>
      </c>
      <c r="D1693" s="9" t="n">
        <f aca="false">IF(B1693&lt;&gt;"",MONTH(B1693),0)</f>
        <v>12</v>
      </c>
      <c r="E1693" s="306" t="e">
        <f aca="false">AVERAGE(C1687:C1693)</f>
        <v>#DIV/0!</v>
      </c>
      <c r="F1693" s="306" t="e">
        <f aca="false">AVERAGE(C1663:C1693)</f>
        <v>#DIV/0!</v>
      </c>
    </row>
    <row r="1694" customFormat="false" ht="11.25" hidden="false" customHeight="false" outlineLevel="0" collapsed="false">
      <c r="A1694" s="199" t="n">
        <v>37237</v>
      </c>
      <c r="B1694" s="192" t="n">
        <v>37237</v>
      </c>
      <c r="C1694" s="306" t="str">
        <f aca="false">VLOOKUP($B1694,data!$A$6:$M$15000,13)</f>
        <v>N/A</v>
      </c>
      <c r="D1694" s="9" t="n">
        <f aca="false">IF(B1694&lt;&gt;"",MONTH(B1694),0)</f>
        <v>12</v>
      </c>
      <c r="E1694" s="306" t="e">
        <f aca="false">AVERAGE(C1688:C1694)</f>
        <v>#DIV/0!</v>
      </c>
      <c r="F1694" s="306" t="e">
        <f aca="false">AVERAGE(C1664:C1694)</f>
        <v>#DIV/0!</v>
      </c>
    </row>
    <row r="1695" customFormat="false" ht="11.25" hidden="false" customHeight="false" outlineLevel="0" collapsed="false">
      <c r="A1695" s="199" t="n">
        <v>37238</v>
      </c>
      <c r="B1695" s="192" t="n">
        <v>37238</v>
      </c>
      <c r="C1695" s="306" t="str">
        <f aca="false">VLOOKUP($B1695,data!$A$6:$M$15000,13)</f>
        <v>N/A</v>
      </c>
      <c r="D1695" s="9" t="n">
        <f aca="false">IF(B1695&lt;&gt;"",MONTH(B1695),0)</f>
        <v>12</v>
      </c>
      <c r="E1695" s="306" t="e">
        <f aca="false">AVERAGE(C1689:C1695)</f>
        <v>#DIV/0!</v>
      </c>
      <c r="F1695" s="306" t="e">
        <f aca="false">AVERAGE(C1665:C1695)</f>
        <v>#DIV/0!</v>
      </c>
    </row>
    <row r="1696" customFormat="false" ht="11.25" hidden="false" customHeight="false" outlineLevel="0" collapsed="false">
      <c r="A1696" s="199" t="n">
        <v>37239</v>
      </c>
      <c r="B1696" s="192" t="n">
        <v>37239</v>
      </c>
      <c r="C1696" s="306" t="str">
        <f aca="false">VLOOKUP($B1696,data!$A$6:$M$15000,13)</f>
        <v>N/A</v>
      </c>
      <c r="D1696" s="9" t="n">
        <f aca="false">IF(B1696&lt;&gt;"",MONTH(B1696),0)</f>
        <v>12</v>
      </c>
      <c r="E1696" s="306" t="e">
        <f aca="false">AVERAGE(C1690:C1696)</f>
        <v>#DIV/0!</v>
      </c>
      <c r="F1696" s="306" t="e">
        <f aca="false">AVERAGE(C1666:C1696)</f>
        <v>#DIV/0!</v>
      </c>
    </row>
    <row r="1697" customFormat="false" ht="11.25" hidden="false" customHeight="false" outlineLevel="0" collapsed="false">
      <c r="A1697" s="199" t="n">
        <v>37240</v>
      </c>
      <c r="B1697" s="192" t="n">
        <v>37240</v>
      </c>
      <c r="C1697" s="306" t="str">
        <f aca="false">VLOOKUP($B1697,data!$A$6:$M$15000,13)</f>
        <v>N/A</v>
      </c>
      <c r="D1697" s="9" t="n">
        <f aca="false">IF(B1697&lt;&gt;"",MONTH(B1697),0)</f>
        <v>12</v>
      </c>
      <c r="E1697" s="306" t="e">
        <f aca="false">AVERAGE(C1691:C1697)</f>
        <v>#DIV/0!</v>
      </c>
      <c r="F1697" s="306" t="e">
        <f aca="false">AVERAGE(C1667:C1697)</f>
        <v>#DIV/0!</v>
      </c>
    </row>
    <row r="1698" customFormat="false" ht="11.25" hidden="false" customHeight="false" outlineLevel="0" collapsed="false">
      <c r="A1698" s="199" t="n">
        <v>37241</v>
      </c>
      <c r="B1698" s="192" t="n">
        <v>37241</v>
      </c>
      <c r="C1698" s="306" t="str">
        <f aca="false">VLOOKUP($B1698,data!$A$6:$M$15000,13)</f>
        <v>N/A</v>
      </c>
      <c r="D1698" s="9" t="n">
        <f aca="false">IF(B1698&lt;&gt;"",MONTH(B1698),0)</f>
        <v>12</v>
      </c>
      <c r="E1698" s="306" t="e">
        <f aca="false">AVERAGE(C1691:C1698)</f>
        <v>#DIV/0!</v>
      </c>
      <c r="F1698" s="306" t="e">
        <f aca="false">AVERAGE(C1668:C1698)</f>
        <v>#DIV/0!</v>
      </c>
    </row>
    <row r="1699" customFormat="false" ht="11.25" hidden="false" customHeight="false" outlineLevel="0" collapsed="false">
      <c r="A1699" s="199" t="n">
        <v>37242</v>
      </c>
      <c r="B1699" s="192" t="n">
        <v>37242</v>
      </c>
      <c r="C1699" s="306" t="str">
        <f aca="false">VLOOKUP($B1699,data!$A$6:$M$15000,13)</f>
        <v>N/A</v>
      </c>
      <c r="D1699" s="9" t="n">
        <f aca="false">IF(B1699&lt;&gt;"",MONTH(B1699),0)</f>
        <v>12</v>
      </c>
      <c r="E1699" s="306" t="e">
        <f aca="false">AVERAGE(C1692:C1699)</f>
        <v>#DIV/0!</v>
      </c>
      <c r="F1699" s="306" t="e">
        <f aca="false">AVERAGE(C1669:C1699)</f>
        <v>#DIV/0!</v>
      </c>
    </row>
    <row r="1700" customFormat="false" ht="11.25" hidden="false" customHeight="false" outlineLevel="0" collapsed="false">
      <c r="A1700" s="199" t="n">
        <v>37243</v>
      </c>
      <c r="B1700" s="192" t="n">
        <v>37243</v>
      </c>
      <c r="C1700" s="306" t="str">
        <f aca="false">VLOOKUP($B1700,data!$A$6:$M$15000,13)</f>
        <v>N/A</v>
      </c>
      <c r="D1700" s="9" t="n">
        <f aca="false">IF(B1700&lt;&gt;"",MONTH(B1700),0)</f>
        <v>12</v>
      </c>
      <c r="E1700" s="306" t="e">
        <f aca="false">AVERAGE(C1693:C1700)</f>
        <v>#DIV/0!</v>
      </c>
      <c r="F1700" s="306" t="e">
        <f aca="false">AVERAGE(C1670:C1700)</f>
        <v>#DIV/0!</v>
      </c>
    </row>
    <row r="1701" customFormat="false" ht="11.25" hidden="false" customHeight="false" outlineLevel="0" collapsed="false">
      <c r="A1701" s="199" t="n">
        <v>37244</v>
      </c>
      <c r="B1701" s="192" t="n">
        <v>37244</v>
      </c>
      <c r="C1701" s="306" t="str">
        <f aca="false">VLOOKUP($B1701,data!$A$6:$M$15000,13)</f>
        <v>N/A</v>
      </c>
      <c r="D1701" s="9" t="n">
        <f aca="false">IF(B1701&lt;&gt;"",MONTH(B1701),0)</f>
        <v>12</v>
      </c>
      <c r="E1701" s="306" t="e">
        <f aca="false">AVERAGE(C1694:C1701)</f>
        <v>#DIV/0!</v>
      </c>
      <c r="F1701" s="306" t="e">
        <f aca="false">AVERAGE(C1671:C1701)</f>
        <v>#DIV/0!</v>
      </c>
    </row>
    <row r="1702" customFormat="false" ht="11.25" hidden="false" customHeight="false" outlineLevel="0" collapsed="false">
      <c r="A1702" s="199" t="n">
        <v>37245</v>
      </c>
      <c r="B1702" s="192" t="n">
        <v>37245</v>
      </c>
      <c r="C1702" s="306" t="str">
        <f aca="false">VLOOKUP($B1702,data!$A$6:$M$15000,13)</f>
        <v>N/A</v>
      </c>
      <c r="D1702" s="9" t="n">
        <f aca="false">IF(B1702&lt;&gt;"",MONTH(B1702),0)</f>
        <v>12</v>
      </c>
      <c r="E1702" s="306" t="e">
        <f aca="false">AVERAGE(C1695:C1702)</f>
        <v>#DIV/0!</v>
      </c>
      <c r="F1702" s="306" t="e">
        <f aca="false">AVERAGE(C1672:C1702)</f>
        <v>#DIV/0!</v>
      </c>
    </row>
    <row r="1703" customFormat="false" ht="11.25" hidden="false" customHeight="false" outlineLevel="0" collapsed="false">
      <c r="A1703" s="199" t="n">
        <v>37246</v>
      </c>
      <c r="B1703" s="192" t="n">
        <v>37246</v>
      </c>
      <c r="C1703" s="306" t="str">
        <f aca="false">VLOOKUP($B1703,data!$A$6:$M$15000,13)</f>
        <v>N/A</v>
      </c>
      <c r="D1703" s="9" t="n">
        <f aca="false">IF(B1703&lt;&gt;"",MONTH(B1703),0)</f>
        <v>12</v>
      </c>
      <c r="E1703" s="306" t="e">
        <f aca="false">AVERAGE(C1696:C1703)</f>
        <v>#DIV/0!</v>
      </c>
      <c r="F1703" s="306" t="e">
        <f aca="false">AVERAGE(C1673:C1703)</f>
        <v>#DIV/0!</v>
      </c>
    </row>
    <row r="1704" customFormat="false" ht="11.25" hidden="false" customHeight="false" outlineLevel="0" collapsed="false">
      <c r="A1704" s="199" t="n">
        <v>37247</v>
      </c>
      <c r="B1704" s="192" t="n">
        <v>37247</v>
      </c>
      <c r="C1704" s="306" t="str">
        <f aca="false">VLOOKUP($B1704,data!$A$6:$M$15000,13)</f>
        <v>N/A</v>
      </c>
      <c r="D1704" s="9" t="n">
        <f aca="false">IF(B1704&lt;&gt;"",MONTH(B1704),0)</f>
        <v>12</v>
      </c>
      <c r="E1704" s="306" t="e">
        <f aca="false">AVERAGE(C1698:C1704)</f>
        <v>#DIV/0!</v>
      </c>
      <c r="F1704" s="306" t="e">
        <f aca="false">AVERAGE(C1674:C1704)</f>
        <v>#DIV/0!</v>
      </c>
    </row>
    <row r="1705" customFormat="false" ht="11.25" hidden="false" customHeight="false" outlineLevel="0" collapsed="false">
      <c r="A1705" s="199" t="n">
        <v>37248</v>
      </c>
      <c r="B1705" s="192" t="n">
        <v>37248</v>
      </c>
      <c r="C1705" s="306" t="str">
        <f aca="false">VLOOKUP($B1705,data!$A$6:$M$15000,13)</f>
        <v>N/A</v>
      </c>
      <c r="D1705" s="9" t="n">
        <f aca="false">IF(B1705&lt;&gt;"",MONTH(B1705),0)</f>
        <v>12</v>
      </c>
      <c r="E1705" s="306" t="e">
        <f aca="false">AVERAGE(C1699:C1705)</f>
        <v>#DIV/0!</v>
      </c>
      <c r="F1705" s="306" t="e">
        <f aca="false">AVERAGE(C1675:C1705)</f>
        <v>#DIV/0!</v>
      </c>
    </row>
    <row r="1706" customFormat="false" ht="11.25" hidden="false" customHeight="false" outlineLevel="0" collapsed="false">
      <c r="A1706" s="199" t="n">
        <v>37249</v>
      </c>
      <c r="B1706" s="192" t="n">
        <v>37249</v>
      </c>
      <c r="C1706" s="306" t="str">
        <f aca="false">VLOOKUP($B1706,data!$A$6:$M$15000,13)</f>
        <v>N/A</v>
      </c>
      <c r="D1706" s="9" t="n">
        <f aca="false">IF(B1706&lt;&gt;"",MONTH(B1706),0)</f>
        <v>12</v>
      </c>
      <c r="E1706" s="306" t="e">
        <f aca="false">AVERAGE(C1700:C1706)</f>
        <v>#DIV/0!</v>
      </c>
      <c r="F1706" s="306" t="e">
        <f aca="false">AVERAGE(C1676:C1706)</f>
        <v>#DIV/0!</v>
      </c>
    </row>
    <row r="1707" customFormat="false" ht="11.25" hidden="false" customHeight="false" outlineLevel="0" collapsed="false">
      <c r="A1707" s="199" t="n">
        <v>37250</v>
      </c>
      <c r="B1707" s="192" t="n">
        <v>37250</v>
      </c>
      <c r="C1707" s="306" t="str">
        <f aca="false">VLOOKUP($B1707,data!$A$6:$M$15000,13)</f>
        <v>N/A</v>
      </c>
      <c r="D1707" s="9" t="n">
        <f aca="false">IF(B1707&lt;&gt;"",MONTH(B1707),0)</f>
        <v>12</v>
      </c>
      <c r="E1707" s="306" t="e">
        <f aca="false">AVERAGE(C1701:C1707)</f>
        <v>#DIV/0!</v>
      </c>
      <c r="F1707" s="306" t="e">
        <f aca="false">AVERAGE(C1677:C1707)</f>
        <v>#DIV/0!</v>
      </c>
    </row>
    <row r="1708" customFormat="false" ht="11.25" hidden="false" customHeight="false" outlineLevel="0" collapsed="false">
      <c r="A1708" s="199" t="n">
        <v>37251</v>
      </c>
      <c r="B1708" s="192" t="n">
        <v>37251</v>
      </c>
      <c r="C1708" s="306" t="str">
        <f aca="false">VLOOKUP($B1708,data!$A$6:$M$15000,13)</f>
        <v>N/A</v>
      </c>
      <c r="D1708" s="9" t="n">
        <f aca="false">IF(B1708&lt;&gt;"",MONTH(B1708),0)</f>
        <v>12</v>
      </c>
      <c r="E1708" s="306" t="e">
        <f aca="false">AVERAGE(C1702:C1708)</f>
        <v>#DIV/0!</v>
      </c>
      <c r="F1708" s="306" t="e">
        <f aca="false">AVERAGE(C1678:C1708)</f>
        <v>#DIV/0!</v>
      </c>
    </row>
    <row r="1709" customFormat="false" ht="11.25" hidden="false" customHeight="false" outlineLevel="0" collapsed="false">
      <c r="A1709" s="199" t="n">
        <v>37252</v>
      </c>
      <c r="B1709" s="192" t="n">
        <v>37252</v>
      </c>
      <c r="C1709" s="306" t="str">
        <f aca="false">VLOOKUP($B1709,data!$A$6:$M$15000,13)</f>
        <v>N/A</v>
      </c>
      <c r="D1709" s="9" t="n">
        <f aca="false">IF(B1709&lt;&gt;"",MONTH(B1709),0)</f>
        <v>12</v>
      </c>
      <c r="E1709" s="306" t="e">
        <f aca="false">AVERAGE(C1703:C1709)</f>
        <v>#DIV/0!</v>
      </c>
      <c r="F1709" s="306" t="e">
        <f aca="false">AVERAGE(C1679:C1709)</f>
        <v>#DIV/0!</v>
      </c>
    </row>
    <row r="1710" customFormat="false" ht="11.25" hidden="false" customHeight="false" outlineLevel="0" collapsed="false">
      <c r="A1710" s="199" t="n">
        <v>37253</v>
      </c>
      <c r="B1710" s="192" t="n">
        <v>37253</v>
      </c>
      <c r="C1710" s="306" t="str">
        <f aca="false">VLOOKUP($B1710,data!$A$6:$M$15000,13)</f>
        <v>N/A</v>
      </c>
      <c r="D1710" s="9" t="n">
        <f aca="false">IF(B1710&lt;&gt;"",MONTH(B1710),0)</f>
        <v>12</v>
      </c>
      <c r="E1710" s="306" t="e">
        <f aca="false">AVERAGE(C1704:C1710)</f>
        <v>#DIV/0!</v>
      </c>
      <c r="F1710" s="306" t="e">
        <f aca="false">AVERAGE(C1680:C1710)</f>
        <v>#DIV/0!</v>
      </c>
    </row>
    <row r="1711" customFormat="false" ht="11.25" hidden="false" customHeight="false" outlineLevel="0" collapsed="false">
      <c r="A1711" s="199" t="n">
        <v>37254</v>
      </c>
      <c r="B1711" s="192" t="n">
        <v>37254</v>
      </c>
      <c r="C1711" s="306" t="str">
        <f aca="false">VLOOKUP($B1711,data!$A$6:$M$15000,13)</f>
        <v>N/A</v>
      </c>
      <c r="D1711" s="9" t="n">
        <f aca="false">IF(B1711&lt;&gt;"",MONTH(B1711),0)</f>
        <v>12</v>
      </c>
      <c r="E1711" s="306" t="e">
        <f aca="false">AVERAGE(C1705:C1711)</f>
        <v>#DIV/0!</v>
      </c>
      <c r="F1711" s="306" t="e">
        <f aca="false">AVERAGE(C1681:C1711)</f>
        <v>#DIV/0!</v>
      </c>
    </row>
    <row r="1712" customFormat="false" ht="11.25" hidden="false" customHeight="false" outlineLevel="0" collapsed="false">
      <c r="A1712" s="199" t="n">
        <v>37255</v>
      </c>
      <c r="B1712" s="192" t="n">
        <v>37255</v>
      </c>
      <c r="C1712" s="306" t="str">
        <f aca="false">VLOOKUP($B1712,data!$A$6:$M$15000,13)</f>
        <v>N/A</v>
      </c>
      <c r="D1712" s="9" t="n">
        <f aca="false">IF(B1712&lt;&gt;"",MONTH(B1712),0)</f>
        <v>12</v>
      </c>
      <c r="E1712" s="306" t="e">
        <f aca="false">AVERAGE(C1706:C1712)</f>
        <v>#DIV/0!</v>
      </c>
      <c r="F1712" s="306" t="e">
        <f aca="false">AVERAGE(C1682:C1712)</f>
        <v>#DIV/0!</v>
      </c>
    </row>
    <row r="1713" customFormat="false" ht="11.25" hidden="false" customHeight="false" outlineLevel="0" collapsed="false">
      <c r="A1713" s="199" t="n">
        <v>37256</v>
      </c>
      <c r="B1713" s="192" t="n">
        <v>37256</v>
      </c>
      <c r="C1713" s="306" t="str">
        <f aca="false">VLOOKUP($B1713,data!$A$6:$M$15000,13)</f>
        <v>N/A</v>
      </c>
      <c r="D1713" s="9" t="n">
        <f aca="false">IF(B1713&lt;&gt;"",MONTH(B1713),0)</f>
        <v>12</v>
      </c>
      <c r="E1713" s="306" t="e">
        <f aca="false">AVERAGE(C1707:C1713)</f>
        <v>#DIV/0!</v>
      </c>
      <c r="F1713" s="306" t="e">
        <f aca="false">AVERAGE(C1683:C1713)</f>
        <v>#DIV/0!</v>
      </c>
    </row>
    <row r="1714" customFormat="false" ht="11.25" hidden="false" customHeight="false" outlineLevel="0" collapsed="false">
      <c r="A1714" s="199" t="n">
        <v>37257</v>
      </c>
      <c r="B1714" s="192" t="n">
        <v>37257</v>
      </c>
      <c r="C1714" s="306" t="str">
        <f aca="false">VLOOKUP($B1714,data!$A$6:$M$15000,13)</f>
        <v>N/A</v>
      </c>
      <c r="D1714" s="9" t="n">
        <f aca="false">IF(B1714&lt;&gt;"",MONTH(B1714),0)</f>
        <v>1</v>
      </c>
      <c r="E1714" s="306" t="e">
        <f aca="false">AVERAGE(C1708:C1714)</f>
        <v>#DIV/0!</v>
      </c>
      <c r="F1714" s="306" t="e">
        <f aca="false">AVERAGE(C1684:C1714)</f>
        <v>#DIV/0!</v>
      </c>
    </row>
    <row r="1715" customFormat="false" ht="11.25" hidden="false" customHeight="false" outlineLevel="0" collapsed="false">
      <c r="A1715" s="199" t="n">
        <v>37258</v>
      </c>
      <c r="B1715" s="192" t="n">
        <v>37258</v>
      </c>
      <c r="C1715" s="306" t="str">
        <f aca="false">VLOOKUP($B1715,data!$A$6:$M$15000,13)</f>
        <v>N/A</v>
      </c>
      <c r="D1715" s="9" t="n">
        <f aca="false">IF(B1715&lt;&gt;"",MONTH(B1715),0)</f>
        <v>1</v>
      </c>
      <c r="E1715" s="306" t="e">
        <f aca="false">AVERAGE(C1708:C1715)</f>
        <v>#DIV/0!</v>
      </c>
      <c r="F1715" s="306" t="e">
        <f aca="false">AVERAGE(C1685:C1715)</f>
        <v>#DIV/0!</v>
      </c>
    </row>
    <row r="1716" customFormat="false" ht="11.25" hidden="false" customHeight="false" outlineLevel="0" collapsed="false">
      <c r="A1716" s="199" t="n">
        <v>37259</v>
      </c>
      <c r="B1716" s="192" t="n">
        <v>37259</v>
      </c>
      <c r="C1716" s="306" t="str">
        <f aca="false">VLOOKUP($B1716,data!$A$6:$M$15000,13)</f>
        <v>N/A</v>
      </c>
      <c r="D1716" s="9" t="n">
        <f aca="false">IF(B1716&lt;&gt;"",MONTH(B1716),0)</f>
        <v>1</v>
      </c>
      <c r="E1716" s="306" t="e">
        <f aca="false">AVERAGE(C1709:C1716)</f>
        <v>#DIV/0!</v>
      </c>
      <c r="F1716" s="306" t="e">
        <f aca="false">AVERAGE(C1686:C1716)</f>
        <v>#DIV/0!</v>
      </c>
    </row>
    <row r="1717" customFormat="false" ht="11.25" hidden="false" customHeight="false" outlineLevel="0" collapsed="false">
      <c r="A1717" s="199" t="n">
        <v>37260</v>
      </c>
      <c r="B1717" s="192" t="n">
        <v>37260</v>
      </c>
      <c r="C1717" s="306" t="str">
        <f aca="false">VLOOKUP($B1717,data!$A$6:$M$15000,13)</f>
        <v>N/A</v>
      </c>
      <c r="D1717" s="9" t="n">
        <f aca="false">IF(B1717&lt;&gt;"",MONTH(B1717),0)</f>
        <v>1</v>
      </c>
      <c r="E1717" s="306" t="e">
        <f aca="false">AVERAGE(C1710:C1717)</f>
        <v>#DIV/0!</v>
      </c>
      <c r="F1717" s="306" t="e">
        <f aca="false">AVERAGE(C1687:C1717)</f>
        <v>#DIV/0!</v>
      </c>
    </row>
    <row r="1718" customFormat="false" ht="11.25" hidden="false" customHeight="false" outlineLevel="0" collapsed="false">
      <c r="A1718" s="199" t="n">
        <v>37261</v>
      </c>
      <c r="B1718" s="192" t="n">
        <v>37261</v>
      </c>
      <c r="C1718" s="306" t="str">
        <f aca="false">VLOOKUP($B1718,data!$A$6:$M$15000,13)</f>
        <v>N/A</v>
      </c>
      <c r="D1718" s="9" t="n">
        <f aca="false">IF(B1718&lt;&gt;"",MONTH(B1718),0)</f>
        <v>1</v>
      </c>
      <c r="E1718" s="306" t="e">
        <f aca="false">AVERAGE(C1711:C1718)</f>
        <v>#DIV/0!</v>
      </c>
      <c r="F1718" s="306" t="e">
        <f aca="false">AVERAGE(C1688:C1718)</f>
        <v>#DIV/0!</v>
      </c>
    </row>
    <row r="1719" customFormat="false" ht="11.25" hidden="false" customHeight="false" outlineLevel="0" collapsed="false">
      <c r="A1719" s="199" t="n">
        <v>37262</v>
      </c>
      <c r="B1719" s="192" t="n">
        <v>37262</v>
      </c>
      <c r="C1719" s="306" t="str">
        <f aca="false">VLOOKUP($B1719,data!$A$6:$M$15000,13)</f>
        <v>N/A</v>
      </c>
      <c r="D1719" s="9" t="n">
        <f aca="false">IF(B1719&lt;&gt;"",MONTH(B1719),0)</f>
        <v>1</v>
      </c>
      <c r="E1719" s="306" t="e">
        <f aca="false">AVERAGE(C1712:C1719)</f>
        <v>#DIV/0!</v>
      </c>
      <c r="F1719" s="306" t="e">
        <f aca="false">AVERAGE(C1689:C1719)</f>
        <v>#DIV/0!</v>
      </c>
    </row>
    <row r="1720" customFormat="false" ht="11.25" hidden="false" customHeight="false" outlineLevel="0" collapsed="false">
      <c r="A1720" s="199" t="n">
        <v>37263</v>
      </c>
      <c r="B1720" s="192" t="n">
        <v>37263</v>
      </c>
      <c r="C1720" s="306" t="str">
        <f aca="false">VLOOKUP($B1720,data!$A$6:$M$15000,13)</f>
        <v>N/A</v>
      </c>
      <c r="D1720" s="9" t="n">
        <f aca="false">IF(B1720&lt;&gt;"",MONTH(B1720),0)</f>
        <v>1</v>
      </c>
      <c r="E1720" s="306" t="e">
        <f aca="false">AVERAGE(C1713:C1720)</f>
        <v>#DIV/0!</v>
      </c>
      <c r="F1720" s="306" t="e">
        <f aca="false">AVERAGE(C1690:C1720)</f>
        <v>#DIV/0!</v>
      </c>
    </row>
    <row r="1721" customFormat="false" ht="11.25" hidden="false" customHeight="false" outlineLevel="0" collapsed="false">
      <c r="A1721" s="199" t="n">
        <v>37264</v>
      </c>
      <c r="B1721" s="192" t="n">
        <v>37264</v>
      </c>
      <c r="C1721" s="306" t="str">
        <f aca="false">VLOOKUP($B1721,data!$A$6:$M$15000,13)</f>
        <v>N/A</v>
      </c>
      <c r="D1721" s="9" t="n">
        <f aca="false">IF(B1721&lt;&gt;"",MONTH(B1721),0)</f>
        <v>1</v>
      </c>
      <c r="E1721" s="306" t="e">
        <f aca="false">AVERAGE(C1715:C1721)</f>
        <v>#DIV/0!</v>
      </c>
      <c r="F1721" s="306" t="e">
        <f aca="false">AVERAGE(C1691:C1721)</f>
        <v>#DIV/0!</v>
      </c>
    </row>
    <row r="1722" customFormat="false" ht="11.25" hidden="false" customHeight="false" outlineLevel="0" collapsed="false">
      <c r="A1722" s="199" t="n">
        <v>37265</v>
      </c>
      <c r="B1722" s="192" t="n">
        <v>37265</v>
      </c>
      <c r="C1722" s="306" t="str">
        <f aca="false">VLOOKUP($B1722,data!$A$6:$M$15000,13)</f>
        <v>N/A</v>
      </c>
      <c r="D1722" s="9" t="n">
        <f aca="false">IF(B1722&lt;&gt;"",MONTH(B1722),0)</f>
        <v>1</v>
      </c>
      <c r="E1722" s="306" t="e">
        <f aca="false">AVERAGE(C1716:C1722)</f>
        <v>#DIV/0!</v>
      </c>
      <c r="F1722" s="306" t="e">
        <f aca="false">AVERAGE(C1692:C1722)</f>
        <v>#DIV/0!</v>
      </c>
    </row>
    <row r="1723" customFormat="false" ht="11.25" hidden="false" customHeight="false" outlineLevel="0" collapsed="false">
      <c r="A1723" s="199" t="n">
        <v>37266</v>
      </c>
      <c r="B1723" s="192" t="n">
        <v>37266</v>
      </c>
      <c r="C1723" s="306" t="str">
        <f aca="false">VLOOKUP($B1723,data!$A$6:$M$15000,13)</f>
        <v>N/A</v>
      </c>
      <c r="D1723" s="9" t="n">
        <f aca="false">IF(B1723&lt;&gt;"",MONTH(B1723),0)</f>
        <v>1</v>
      </c>
      <c r="E1723" s="306" t="e">
        <f aca="false">AVERAGE(C1717:C1723)</f>
        <v>#DIV/0!</v>
      </c>
      <c r="F1723" s="306" t="e">
        <f aca="false">AVERAGE(C1693:C1723)</f>
        <v>#DIV/0!</v>
      </c>
    </row>
    <row r="1724" customFormat="false" ht="11.25" hidden="false" customHeight="false" outlineLevel="0" collapsed="false">
      <c r="A1724" s="199" t="n">
        <v>37267</v>
      </c>
      <c r="B1724" s="192" t="n">
        <v>37267</v>
      </c>
      <c r="C1724" s="306" t="str">
        <f aca="false">VLOOKUP($B1724,data!$A$6:$M$15000,13)</f>
        <v>N/A</v>
      </c>
      <c r="D1724" s="9" t="n">
        <f aca="false">IF(B1724&lt;&gt;"",MONTH(B1724),0)</f>
        <v>1</v>
      </c>
      <c r="E1724" s="306" t="e">
        <f aca="false">AVERAGE(C1718:C1724)</f>
        <v>#DIV/0!</v>
      </c>
      <c r="F1724" s="306" t="e">
        <f aca="false">AVERAGE(C1694:C1724)</f>
        <v>#DIV/0!</v>
      </c>
    </row>
    <row r="1725" customFormat="false" ht="11.25" hidden="false" customHeight="false" outlineLevel="0" collapsed="false">
      <c r="A1725" s="199" t="n">
        <v>37268</v>
      </c>
      <c r="B1725" s="192" t="n">
        <v>37268</v>
      </c>
      <c r="C1725" s="306" t="str">
        <f aca="false">VLOOKUP($B1725,data!$A$6:$M$15000,13)</f>
        <v>N/A</v>
      </c>
      <c r="D1725" s="9" t="n">
        <f aca="false">IF(B1725&lt;&gt;"",MONTH(B1725),0)</f>
        <v>1</v>
      </c>
      <c r="E1725" s="306" t="e">
        <f aca="false">AVERAGE(C1719:C1725)</f>
        <v>#DIV/0!</v>
      </c>
      <c r="F1725" s="306" t="e">
        <f aca="false">AVERAGE(C1695:C1725)</f>
        <v>#DIV/0!</v>
      </c>
    </row>
    <row r="1726" customFormat="false" ht="11.25" hidden="false" customHeight="false" outlineLevel="0" collapsed="false">
      <c r="A1726" s="199" t="n">
        <v>37269</v>
      </c>
      <c r="B1726" s="192" t="n">
        <v>37269</v>
      </c>
      <c r="C1726" s="306" t="str">
        <f aca="false">VLOOKUP($B1726,data!$A$6:$M$15000,13)</f>
        <v>N/A</v>
      </c>
      <c r="D1726" s="9" t="n">
        <f aca="false">IF(B1726&lt;&gt;"",MONTH(B1726),0)</f>
        <v>1</v>
      </c>
      <c r="E1726" s="306" t="e">
        <f aca="false">AVERAGE(C1720:C1726)</f>
        <v>#DIV/0!</v>
      </c>
      <c r="F1726" s="306" t="e">
        <f aca="false">AVERAGE(C1696:C1726)</f>
        <v>#DIV/0!</v>
      </c>
    </row>
    <row r="1727" customFormat="false" ht="11.25" hidden="false" customHeight="false" outlineLevel="0" collapsed="false">
      <c r="A1727" s="199" t="n">
        <v>37270</v>
      </c>
      <c r="B1727" s="192" t="n">
        <v>37270</v>
      </c>
      <c r="C1727" s="306" t="str">
        <f aca="false">VLOOKUP($B1727,data!$A$6:$M$15000,13)</f>
        <v>N/A</v>
      </c>
      <c r="D1727" s="9" t="n">
        <f aca="false">IF(B1727&lt;&gt;"",MONTH(B1727),0)</f>
        <v>1</v>
      </c>
      <c r="E1727" s="306" t="e">
        <f aca="false">AVERAGE(C1721:C1727)</f>
        <v>#DIV/0!</v>
      </c>
      <c r="F1727" s="306" t="e">
        <f aca="false">AVERAGE(C1697:C1727)</f>
        <v>#DIV/0!</v>
      </c>
    </row>
    <row r="1728" customFormat="false" ht="11.25" hidden="false" customHeight="false" outlineLevel="0" collapsed="false">
      <c r="A1728" s="199" t="n">
        <v>37271</v>
      </c>
      <c r="B1728" s="192" t="n">
        <v>37271</v>
      </c>
      <c r="C1728" s="306" t="str">
        <f aca="false">VLOOKUP($B1728,data!$A$6:$M$15000,13)</f>
        <v>N/A</v>
      </c>
      <c r="D1728" s="9" t="n">
        <f aca="false">IF(B1728&lt;&gt;"",MONTH(B1728),0)</f>
        <v>1</v>
      </c>
      <c r="E1728" s="306" t="e">
        <f aca="false">AVERAGE(C1722:C1728)</f>
        <v>#DIV/0!</v>
      </c>
      <c r="F1728" s="306" t="e">
        <f aca="false">AVERAGE(C1698:C1728)</f>
        <v>#DIV/0!</v>
      </c>
    </row>
    <row r="1729" customFormat="false" ht="11.25" hidden="false" customHeight="false" outlineLevel="0" collapsed="false">
      <c r="A1729" s="199" t="n">
        <v>37272</v>
      </c>
      <c r="B1729" s="192" t="n">
        <v>37272</v>
      </c>
      <c r="C1729" s="306" t="str">
        <f aca="false">VLOOKUP($B1729,data!$A$6:$M$15000,13)</f>
        <v>N/A</v>
      </c>
      <c r="D1729" s="9" t="n">
        <f aca="false">IF(B1729&lt;&gt;"",MONTH(B1729),0)</f>
        <v>1</v>
      </c>
      <c r="E1729" s="306" t="e">
        <f aca="false">AVERAGE(C1723:C1729)</f>
        <v>#DIV/0!</v>
      </c>
      <c r="F1729" s="306" t="e">
        <f aca="false">AVERAGE(C1699:C1729)</f>
        <v>#DIV/0!</v>
      </c>
    </row>
    <row r="1730" customFormat="false" ht="11.25" hidden="false" customHeight="false" outlineLevel="0" collapsed="false">
      <c r="A1730" s="199" t="n">
        <v>37273</v>
      </c>
      <c r="B1730" s="192" t="n">
        <v>37273</v>
      </c>
      <c r="C1730" s="306" t="str">
        <f aca="false">VLOOKUP($B1730,data!$A$6:$M$15000,13)</f>
        <v>N/A</v>
      </c>
      <c r="D1730" s="9" t="n">
        <f aca="false">IF(B1730&lt;&gt;"",MONTH(B1730),0)</f>
        <v>1</v>
      </c>
      <c r="E1730" s="306" t="e">
        <f aca="false">AVERAGE(C1724:C1730)</f>
        <v>#DIV/0!</v>
      </c>
      <c r="F1730" s="306" t="e">
        <f aca="false">AVERAGE(C1700:C1730)</f>
        <v>#DIV/0!</v>
      </c>
    </row>
    <row r="1731" customFormat="false" ht="11.25" hidden="false" customHeight="false" outlineLevel="0" collapsed="false">
      <c r="A1731" s="199" t="n">
        <v>37274</v>
      </c>
      <c r="B1731" s="192" t="n">
        <v>37274</v>
      </c>
      <c r="C1731" s="306" t="str">
        <f aca="false">VLOOKUP($B1731,data!$A$6:$M$15000,13)</f>
        <v>N/A</v>
      </c>
      <c r="D1731" s="9" t="n">
        <f aca="false">IF(B1731&lt;&gt;"",MONTH(B1731),0)</f>
        <v>1</v>
      </c>
      <c r="E1731" s="306" t="e">
        <f aca="false">AVERAGE(C1725:C1731)</f>
        <v>#DIV/0!</v>
      </c>
      <c r="F1731" s="306" t="e">
        <f aca="false">AVERAGE(C1701:C1731)</f>
        <v>#DIV/0!</v>
      </c>
    </row>
    <row r="1732" customFormat="false" ht="11.25" hidden="false" customHeight="false" outlineLevel="0" collapsed="false">
      <c r="A1732" s="199" t="n">
        <v>37275</v>
      </c>
      <c r="B1732" s="192" t="n">
        <v>37275</v>
      </c>
      <c r="C1732" s="306" t="str">
        <f aca="false">VLOOKUP($B1732,data!$A$6:$M$15000,13)</f>
        <v>N/A</v>
      </c>
      <c r="D1732" s="9" t="n">
        <f aca="false">IF(B1732&lt;&gt;"",MONTH(B1732),0)</f>
        <v>1</v>
      </c>
      <c r="E1732" s="306" t="e">
        <f aca="false">AVERAGE(C1726:C1732)</f>
        <v>#DIV/0!</v>
      </c>
      <c r="F1732" s="306" t="e">
        <f aca="false">AVERAGE(C1702:C1732)</f>
        <v>#DIV/0!</v>
      </c>
    </row>
    <row r="1733" customFormat="false" ht="11.25" hidden="false" customHeight="false" outlineLevel="0" collapsed="false">
      <c r="A1733" s="199" t="n">
        <v>37276</v>
      </c>
      <c r="B1733" s="192" t="n">
        <v>37276</v>
      </c>
      <c r="C1733" s="306" t="str">
        <f aca="false">VLOOKUP($B1733,data!$A$6:$M$15000,13)</f>
        <v>N/A</v>
      </c>
      <c r="D1733" s="9" t="n">
        <f aca="false">IF(B1733&lt;&gt;"",MONTH(B1733),0)</f>
        <v>1</v>
      </c>
      <c r="E1733" s="306" t="e">
        <f aca="false">AVERAGE(C1727:C1733)</f>
        <v>#DIV/0!</v>
      </c>
      <c r="F1733" s="306" t="e">
        <f aca="false">AVERAGE(C1703:C1733)</f>
        <v>#DIV/0!</v>
      </c>
    </row>
    <row r="1734" customFormat="false" ht="11.25" hidden="false" customHeight="false" outlineLevel="0" collapsed="false">
      <c r="A1734" s="199" t="n">
        <v>37277</v>
      </c>
      <c r="B1734" s="192" t="n">
        <v>37277</v>
      </c>
      <c r="C1734" s="306" t="str">
        <f aca="false">VLOOKUP($B1734,data!$A$6:$M$15000,13)</f>
        <v>N/A</v>
      </c>
      <c r="D1734" s="9" t="n">
        <f aca="false">IF(B1734&lt;&gt;"",MONTH(B1734),0)</f>
        <v>1</v>
      </c>
      <c r="E1734" s="306" t="e">
        <f aca="false">AVERAGE(C1728:C1734)</f>
        <v>#DIV/0!</v>
      </c>
      <c r="F1734" s="306" t="e">
        <f aca="false">AVERAGE(C1704:C1734)</f>
        <v>#DIV/0!</v>
      </c>
    </row>
    <row r="1735" customFormat="false" ht="11.25" hidden="false" customHeight="false" outlineLevel="0" collapsed="false">
      <c r="A1735" s="199" t="n">
        <v>37278</v>
      </c>
      <c r="B1735" s="192" t="n">
        <v>37278</v>
      </c>
      <c r="C1735" s="306" t="str">
        <f aca="false">VLOOKUP($B1735,data!$A$6:$M$15000,13)</f>
        <v>N/A</v>
      </c>
      <c r="D1735" s="9" t="n">
        <f aca="false">IF(B1735&lt;&gt;"",MONTH(B1735),0)</f>
        <v>1</v>
      </c>
      <c r="E1735" s="306" t="e">
        <f aca="false">AVERAGE(C1729:C1735)</f>
        <v>#DIV/0!</v>
      </c>
      <c r="F1735" s="306" t="e">
        <f aca="false">AVERAGE(C1705:C1735)</f>
        <v>#DIV/0!</v>
      </c>
    </row>
    <row r="1736" customFormat="false" ht="11.25" hidden="false" customHeight="false" outlineLevel="0" collapsed="false">
      <c r="A1736" s="199" t="n">
        <v>37279</v>
      </c>
      <c r="B1736" s="192" t="n">
        <v>37279</v>
      </c>
      <c r="C1736" s="306" t="str">
        <f aca="false">VLOOKUP($B1736,data!$A$6:$M$15000,13)</f>
        <v>N/A</v>
      </c>
      <c r="D1736" s="9" t="n">
        <f aca="false">IF(B1736&lt;&gt;"",MONTH(B1736),0)</f>
        <v>1</v>
      </c>
      <c r="E1736" s="306" t="e">
        <f aca="false">AVERAGE(C1729:C1736)</f>
        <v>#DIV/0!</v>
      </c>
      <c r="F1736" s="306" t="e">
        <f aca="false">AVERAGE(C1706:C1736)</f>
        <v>#DIV/0!</v>
      </c>
    </row>
    <row r="1737" customFormat="false" ht="11.25" hidden="false" customHeight="false" outlineLevel="0" collapsed="false">
      <c r="A1737" s="199" t="n">
        <v>37280</v>
      </c>
      <c r="B1737" s="192" t="n">
        <v>37280</v>
      </c>
      <c r="C1737" s="306" t="str">
        <f aca="false">VLOOKUP($B1737,data!$A$6:$M$15000,13)</f>
        <v>N/A</v>
      </c>
      <c r="D1737" s="9" t="n">
        <f aca="false">IF(B1737&lt;&gt;"",MONTH(B1737),0)</f>
        <v>1</v>
      </c>
      <c r="E1737" s="306" t="e">
        <f aca="false">AVERAGE(C1730:C1737)</f>
        <v>#DIV/0!</v>
      </c>
      <c r="F1737" s="306" t="e">
        <f aca="false">AVERAGE(C1707:C1737)</f>
        <v>#DIV/0!</v>
      </c>
    </row>
    <row r="1738" customFormat="false" ht="11.25" hidden="false" customHeight="false" outlineLevel="0" collapsed="false">
      <c r="A1738" s="199" t="n">
        <v>37281</v>
      </c>
      <c r="B1738" s="192" t="n">
        <v>37281</v>
      </c>
      <c r="C1738" s="306" t="str">
        <f aca="false">VLOOKUP($B1738,data!$A$6:$M$15000,13)</f>
        <v>N/A</v>
      </c>
      <c r="D1738" s="9" t="n">
        <f aca="false">IF(B1738&lt;&gt;"",MONTH(B1738),0)</f>
        <v>1</v>
      </c>
      <c r="E1738" s="306" t="e">
        <f aca="false">AVERAGE(C1731:C1738)</f>
        <v>#DIV/0!</v>
      </c>
      <c r="F1738" s="306" t="e">
        <f aca="false">AVERAGE(C1708:C1738)</f>
        <v>#DIV/0!</v>
      </c>
    </row>
    <row r="1739" customFormat="false" ht="11.25" hidden="false" customHeight="false" outlineLevel="0" collapsed="false">
      <c r="A1739" s="199" t="n">
        <v>37282</v>
      </c>
      <c r="B1739" s="192" t="n">
        <v>37282</v>
      </c>
      <c r="C1739" s="306" t="str">
        <f aca="false">VLOOKUP($B1739,data!$A$6:$M$15000,13)</f>
        <v>N/A</v>
      </c>
      <c r="D1739" s="9" t="n">
        <f aca="false">IF(B1739&lt;&gt;"",MONTH(B1739),0)</f>
        <v>1</v>
      </c>
      <c r="E1739" s="306" t="e">
        <f aca="false">AVERAGE(C1732:C1739)</f>
        <v>#DIV/0!</v>
      </c>
      <c r="F1739" s="306" t="e">
        <f aca="false">AVERAGE(C1709:C1739)</f>
        <v>#DIV/0!</v>
      </c>
    </row>
    <row r="1740" customFormat="false" ht="11.25" hidden="false" customHeight="false" outlineLevel="0" collapsed="false">
      <c r="A1740" s="199" t="n">
        <v>37283</v>
      </c>
      <c r="B1740" s="192" t="n">
        <v>37283</v>
      </c>
      <c r="C1740" s="306" t="str">
        <f aca="false">VLOOKUP($B1740,data!$A$6:$M$15000,13)</f>
        <v>N/A</v>
      </c>
      <c r="D1740" s="9" t="n">
        <f aca="false">IF(B1740&lt;&gt;"",MONTH(B1740),0)</f>
        <v>1</v>
      </c>
      <c r="E1740" s="306" t="e">
        <f aca="false">AVERAGE(C1733:C1740)</f>
        <v>#DIV/0!</v>
      </c>
      <c r="F1740" s="306" t="e">
        <f aca="false">AVERAGE(C1710:C1740)</f>
        <v>#DIV/0!</v>
      </c>
    </row>
    <row r="1741" customFormat="false" ht="11.25" hidden="false" customHeight="false" outlineLevel="0" collapsed="false">
      <c r="A1741" s="199" t="n">
        <v>37284</v>
      </c>
      <c r="B1741" s="192" t="n">
        <v>37284</v>
      </c>
      <c r="C1741" s="306" t="str">
        <f aca="false">VLOOKUP($B1741,data!$A$6:$M$15000,13)</f>
        <v>N/A</v>
      </c>
      <c r="D1741" s="9" t="n">
        <f aca="false">IF(B1741&lt;&gt;"",MONTH(B1741),0)</f>
        <v>1</v>
      </c>
      <c r="E1741" s="306" t="e">
        <f aca="false">AVERAGE(C1734:C1741)</f>
        <v>#DIV/0!</v>
      </c>
      <c r="F1741" s="306" t="e">
        <f aca="false">AVERAGE(C1711:C1741)</f>
        <v>#DIV/0!</v>
      </c>
    </row>
    <row r="1742" customFormat="false" ht="11.25" hidden="false" customHeight="false" outlineLevel="0" collapsed="false">
      <c r="A1742" s="199" t="n">
        <v>37285</v>
      </c>
      <c r="B1742" s="192" t="n">
        <v>37285</v>
      </c>
      <c r="C1742" s="306" t="str">
        <f aca="false">VLOOKUP($B1742,data!$A$6:$M$15000,13)</f>
        <v>N/A</v>
      </c>
      <c r="D1742" s="9" t="n">
        <f aca="false">IF(B1742&lt;&gt;"",MONTH(B1742),0)</f>
        <v>1</v>
      </c>
      <c r="E1742" s="306" t="e">
        <f aca="false">AVERAGE(C1736:C1742)</f>
        <v>#DIV/0!</v>
      </c>
      <c r="F1742" s="306" t="e">
        <f aca="false">AVERAGE(C1712:C1742)</f>
        <v>#DIV/0!</v>
      </c>
    </row>
    <row r="1743" customFormat="false" ht="11.25" hidden="false" customHeight="false" outlineLevel="0" collapsed="false">
      <c r="A1743" s="199" t="n">
        <v>37286</v>
      </c>
      <c r="B1743" s="192" t="n">
        <v>37286</v>
      </c>
      <c r="C1743" s="306" t="str">
        <f aca="false">VLOOKUP($B1743,data!$A$6:$M$15000,13)</f>
        <v>N/A</v>
      </c>
      <c r="D1743" s="9" t="n">
        <f aca="false">IF(B1743&lt;&gt;"",MONTH(B1743),0)</f>
        <v>1</v>
      </c>
      <c r="E1743" s="306" t="e">
        <f aca="false">AVERAGE(C1737:C1743)</f>
        <v>#DIV/0!</v>
      </c>
      <c r="F1743" s="306" t="e">
        <f aca="false">AVERAGE(C1713:C1743)</f>
        <v>#DIV/0!</v>
      </c>
    </row>
    <row r="1744" customFormat="false" ht="11.25" hidden="false" customHeight="false" outlineLevel="0" collapsed="false">
      <c r="A1744" s="199" t="n">
        <v>37287</v>
      </c>
      <c r="B1744" s="192" t="n">
        <v>37287</v>
      </c>
      <c r="C1744" s="306" t="str">
        <f aca="false">VLOOKUP($B1744,data!$A$6:$M$15000,13)</f>
        <v>N/A</v>
      </c>
      <c r="D1744" s="9" t="n">
        <f aca="false">IF(B1744&lt;&gt;"",MONTH(B1744),0)</f>
        <v>1</v>
      </c>
      <c r="E1744" s="306" t="e">
        <f aca="false">AVERAGE(C1738:C1744)</f>
        <v>#DIV/0!</v>
      </c>
      <c r="F1744" s="306" t="e">
        <f aca="false">AVERAGE(C1714:C1744)</f>
        <v>#DIV/0!</v>
      </c>
    </row>
    <row r="1745" customFormat="false" ht="11.25" hidden="false" customHeight="false" outlineLevel="0" collapsed="false">
      <c r="A1745" s="199" t="n">
        <v>37288</v>
      </c>
      <c r="B1745" s="192" t="n">
        <v>37288</v>
      </c>
      <c r="C1745" s="306" t="str">
        <f aca="false">VLOOKUP($B1745,data!$A$6:$M$15000,13)</f>
        <v>N/A</v>
      </c>
      <c r="D1745" s="9" t="n">
        <f aca="false">IF(B1745&lt;&gt;"",MONTH(B1745),0)</f>
        <v>2</v>
      </c>
      <c r="E1745" s="306" t="e">
        <f aca="false">AVERAGE(C1739:C1745)</f>
        <v>#DIV/0!</v>
      </c>
      <c r="F1745" s="306" t="e">
        <f aca="false">AVERAGE(C1715:C1745)</f>
        <v>#DIV/0!</v>
      </c>
    </row>
    <row r="1746" customFormat="false" ht="11.25" hidden="false" customHeight="false" outlineLevel="0" collapsed="false">
      <c r="A1746" s="199" t="n">
        <v>37289</v>
      </c>
      <c r="B1746" s="192" t="n">
        <v>37289</v>
      </c>
      <c r="C1746" s="306" t="str">
        <f aca="false">VLOOKUP($B1746,data!$A$6:$M$15000,13)</f>
        <v>N/A</v>
      </c>
      <c r="D1746" s="9" t="n">
        <f aca="false">IF(B1746&lt;&gt;"",MONTH(B1746),0)</f>
        <v>2</v>
      </c>
      <c r="E1746" s="306" t="e">
        <f aca="false">AVERAGE(C1740:C1746)</f>
        <v>#DIV/0!</v>
      </c>
      <c r="F1746" s="306" t="e">
        <f aca="false">AVERAGE(C1716:C1746)</f>
        <v>#DIV/0!</v>
      </c>
    </row>
    <row r="1747" customFormat="false" ht="11.25" hidden="false" customHeight="false" outlineLevel="0" collapsed="false">
      <c r="A1747" s="199" t="n">
        <v>37290</v>
      </c>
      <c r="B1747" s="192" t="n">
        <v>37290</v>
      </c>
      <c r="C1747" s="306" t="str">
        <f aca="false">VLOOKUP($B1747,data!$A$6:$M$15000,13)</f>
        <v>N/A</v>
      </c>
      <c r="D1747" s="9" t="n">
        <f aca="false">IF(B1747&lt;&gt;"",MONTH(B1747),0)</f>
        <v>2</v>
      </c>
      <c r="E1747" s="306" t="e">
        <f aca="false">AVERAGE(C1741:C1747)</f>
        <v>#DIV/0!</v>
      </c>
      <c r="F1747" s="306" t="e">
        <f aca="false">AVERAGE(C1717:C1747)</f>
        <v>#DIV/0!</v>
      </c>
    </row>
    <row r="1748" customFormat="false" ht="11.25" hidden="false" customHeight="false" outlineLevel="0" collapsed="false">
      <c r="A1748" s="199" t="n">
        <v>37291</v>
      </c>
      <c r="B1748" s="192" t="n">
        <v>37291</v>
      </c>
      <c r="C1748" s="306" t="str">
        <f aca="false">VLOOKUP($B1748,data!$A$6:$M$15000,13)</f>
        <v>N/A</v>
      </c>
      <c r="D1748" s="9" t="n">
        <f aca="false">IF(B1748&lt;&gt;"",MONTH(B1748),0)</f>
        <v>2</v>
      </c>
      <c r="E1748" s="306" t="e">
        <f aca="false">AVERAGE(C1742:C1748)</f>
        <v>#DIV/0!</v>
      </c>
      <c r="F1748" s="306" t="e">
        <f aca="false">AVERAGE(C1718:C1748)</f>
        <v>#DIV/0!</v>
      </c>
    </row>
    <row r="1749" customFormat="false" ht="11.25" hidden="false" customHeight="false" outlineLevel="0" collapsed="false">
      <c r="A1749" s="199" t="n">
        <v>37292</v>
      </c>
      <c r="B1749" s="192" t="n">
        <v>37292</v>
      </c>
      <c r="C1749" s="306" t="str">
        <f aca="false">VLOOKUP($B1749,data!$A$6:$M$15000,13)</f>
        <v>N/A</v>
      </c>
      <c r="D1749" s="9" t="n">
        <f aca="false">IF(B1749&lt;&gt;"",MONTH(B1749),0)</f>
        <v>2</v>
      </c>
      <c r="E1749" s="306" t="e">
        <f aca="false">AVERAGE(C1743:C1749)</f>
        <v>#DIV/0!</v>
      </c>
      <c r="F1749" s="306" t="e">
        <f aca="false">AVERAGE(C1719:C1749)</f>
        <v>#DIV/0!</v>
      </c>
    </row>
    <row r="1750" customFormat="false" ht="11.25" hidden="false" customHeight="false" outlineLevel="0" collapsed="false">
      <c r="A1750" s="199" t="n">
        <v>37293</v>
      </c>
      <c r="B1750" s="192" t="n">
        <v>37293</v>
      </c>
      <c r="C1750" s="306" t="str">
        <f aca="false">VLOOKUP($B1750,data!$A$6:$M$15000,13)</f>
        <v>N/A</v>
      </c>
      <c r="D1750" s="9" t="n">
        <f aca="false">IF(B1750&lt;&gt;"",MONTH(B1750),0)</f>
        <v>2</v>
      </c>
      <c r="E1750" s="306" t="e">
        <f aca="false">AVERAGE(C1744:C1750)</f>
        <v>#DIV/0!</v>
      </c>
      <c r="F1750" s="306" t="e">
        <f aca="false">AVERAGE(C1720:C1750)</f>
        <v>#DIV/0!</v>
      </c>
    </row>
    <row r="1751" customFormat="false" ht="11.25" hidden="false" customHeight="false" outlineLevel="0" collapsed="false">
      <c r="A1751" s="199" t="n">
        <v>37294</v>
      </c>
      <c r="B1751" s="192" t="n">
        <v>37294</v>
      </c>
      <c r="C1751" s="306" t="str">
        <f aca="false">VLOOKUP($B1751,data!$A$6:$M$15000,13)</f>
        <v>N/A</v>
      </c>
      <c r="D1751" s="9" t="n">
        <f aca="false">IF(B1751&lt;&gt;"",MONTH(B1751),0)</f>
        <v>2</v>
      </c>
      <c r="E1751" s="306" t="e">
        <f aca="false">AVERAGE(C1745:C1751)</f>
        <v>#DIV/0!</v>
      </c>
      <c r="F1751" s="306" t="e">
        <f aca="false">AVERAGE(C1721:C1751)</f>
        <v>#DIV/0!</v>
      </c>
    </row>
    <row r="1752" customFormat="false" ht="11.25" hidden="false" customHeight="false" outlineLevel="0" collapsed="false">
      <c r="A1752" s="199" t="n">
        <v>37295</v>
      </c>
      <c r="B1752" s="192" t="n">
        <v>37295</v>
      </c>
      <c r="C1752" s="306" t="str">
        <f aca="false">VLOOKUP($B1752,data!$A$6:$M$15000,13)</f>
        <v>N/A</v>
      </c>
      <c r="D1752" s="9" t="n">
        <f aca="false">IF(B1752&lt;&gt;"",MONTH(B1752),0)</f>
        <v>2</v>
      </c>
      <c r="E1752" s="306" t="e">
        <f aca="false">AVERAGE(C1746:C1752)</f>
        <v>#DIV/0!</v>
      </c>
      <c r="F1752" s="306" t="e">
        <f aca="false">AVERAGE(C1722:C1752)</f>
        <v>#DIV/0!</v>
      </c>
    </row>
    <row r="1753" customFormat="false" ht="11.25" hidden="false" customHeight="false" outlineLevel="0" collapsed="false">
      <c r="A1753" s="199" t="n">
        <v>37296</v>
      </c>
      <c r="B1753" s="192" t="n">
        <v>37296</v>
      </c>
      <c r="C1753" s="306" t="str">
        <f aca="false">VLOOKUP($B1753,data!$A$6:$M$15000,13)</f>
        <v>N/A</v>
      </c>
      <c r="D1753" s="9" t="n">
        <f aca="false">IF(B1753&lt;&gt;"",MONTH(B1753),0)</f>
        <v>2</v>
      </c>
      <c r="E1753" s="306" t="e">
        <f aca="false">AVERAGE(C1747:C1753)</f>
        <v>#DIV/0!</v>
      </c>
      <c r="F1753" s="306" t="e">
        <f aca="false">AVERAGE(C1723:C1753)</f>
        <v>#DIV/0!</v>
      </c>
    </row>
    <row r="1754" customFormat="false" ht="11.25" hidden="false" customHeight="false" outlineLevel="0" collapsed="false">
      <c r="A1754" s="199" t="n">
        <v>37297</v>
      </c>
      <c r="B1754" s="192" t="n">
        <v>37297</v>
      </c>
      <c r="C1754" s="306" t="str">
        <f aca="false">VLOOKUP($B1754,data!$A$6:$M$15000,13)</f>
        <v>N/A</v>
      </c>
      <c r="D1754" s="9" t="n">
        <f aca="false">IF(B1754&lt;&gt;"",MONTH(B1754),0)</f>
        <v>2</v>
      </c>
      <c r="E1754" s="306" t="e">
        <f aca="false">AVERAGE(C1748:C1754)</f>
        <v>#DIV/0!</v>
      </c>
      <c r="F1754" s="306" t="e">
        <f aca="false">AVERAGE(C1724:C1754)</f>
        <v>#DIV/0!</v>
      </c>
    </row>
    <row r="1755" customFormat="false" ht="11.25" hidden="false" customHeight="false" outlineLevel="0" collapsed="false">
      <c r="A1755" s="199" t="n">
        <v>37298</v>
      </c>
      <c r="B1755" s="192" t="n">
        <v>37298</v>
      </c>
      <c r="C1755" s="306" t="str">
        <f aca="false">VLOOKUP($B1755,data!$A$6:$M$15000,13)</f>
        <v>N/A</v>
      </c>
      <c r="D1755" s="9" t="n">
        <f aca="false">IF(B1755&lt;&gt;"",MONTH(B1755),0)</f>
        <v>2</v>
      </c>
      <c r="E1755" s="306" t="e">
        <f aca="false">AVERAGE(C1749:C1755)</f>
        <v>#DIV/0!</v>
      </c>
      <c r="F1755" s="306" t="e">
        <f aca="false">AVERAGE(C1725:C1755)</f>
        <v>#DIV/0!</v>
      </c>
    </row>
    <row r="1756" customFormat="false" ht="11.25" hidden="false" customHeight="false" outlineLevel="0" collapsed="false">
      <c r="A1756" s="199" t="n">
        <v>37299</v>
      </c>
      <c r="B1756" s="192" t="n">
        <v>37299</v>
      </c>
      <c r="C1756" s="306" t="str">
        <f aca="false">VLOOKUP($B1756,data!$A$6:$M$15000,13)</f>
        <v>N/A</v>
      </c>
      <c r="D1756" s="9" t="n">
        <f aca="false">IF(B1756&lt;&gt;"",MONTH(B1756),0)</f>
        <v>2</v>
      </c>
      <c r="E1756" s="306" t="e">
        <f aca="false">AVERAGE(C1750:C1756)</f>
        <v>#DIV/0!</v>
      </c>
      <c r="F1756" s="306" t="e">
        <f aca="false">AVERAGE(C1726:C1756)</f>
        <v>#DIV/0!</v>
      </c>
    </row>
    <row r="1757" customFormat="false" ht="11.25" hidden="false" customHeight="false" outlineLevel="0" collapsed="false">
      <c r="A1757" s="199" t="n">
        <v>37300</v>
      </c>
      <c r="B1757" s="192" t="n">
        <v>37300</v>
      </c>
      <c r="C1757" s="306" t="str">
        <f aca="false">VLOOKUP($B1757,data!$A$6:$M$15000,13)</f>
        <v>N/A</v>
      </c>
      <c r="D1757" s="9" t="n">
        <f aca="false">IF(B1757&lt;&gt;"",MONTH(B1757),0)</f>
        <v>2</v>
      </c>
      <c r="E1757" s="306" t="e">
        <f aca="false">AVERAGE(C1750:C1757)</f>
        <v>#DIV/0!</v>
      </c>
      <c r="F1757" s="306" t="e">
        <f aca="false">AVERAGE(C1727:C1757)</f>
        <v>#DIV/0!</v>
      </c>
    </row>
    <row r="1758" customFormat="false" ht="11.25" hidden="false" customHeight="false" outlineLevel="0" collapsed="false">
      <c r="A1758" s="199" t="n">
        <v>37301</v>
      </c>
      <c r="B1758" s="192" t="n">
        <v>37301</v>
      </c>
      <c r="C1758" s="306" t="str">
        <f aca="false">VLOOKUP($B1758,data!$A$6:$M$15000,13)</f>
        <v>N/A</v>
      </c>
      <c r="D1758" s="9" t="n">
        <f aca="false">IF(B1758&lt;&gt;"",MONTH(B1758),0)</f>
        <v>2</v>
      </c>
      <c r="E1758" s="306" t="e">
        <f aca="false">AVERAGE(C1751:C1758)</f>
        <v>#DIV/0!</v>
      </c>
      <c r="F1758" s="306" t="e">
        <f aca="false">AVERAGE(C1728:C1758)</f>
        <v>#DIV/0!</v>
      </c>
    </row>
    <row r="1759" customFormat="false" ht="11.25" hidden="false" customHeight="false" outlineLevel="0" collapsed="false">
      <c r="A1759" s="199" t="n">
        <v>37302</v>
      </c>
      <c r="B1759" s="192" t="n">
        <v>37302</v>
      </c>
      <c r="C1759" s="306" t="str">
        <f aca="false">VLOOKUP($B1759,data!$A$6:$M$15000,13)</f>
        <v>N/A</v>
      </c>
      <c r="D1759" s="9" t="n">
        <f aca="false">IF(B1759&lt;&gt;"",MONTH(B1759),0)</f>
        <v>2</v>
      </c>
      <c r="E1759" s="306" t="e">
        <f aca="false">AVERAGE(C1752:C1759)</f>
        <v>#DIV/0!</v>
      </c>
      <c r="F1759" s="306" t="e">
        <f aca="false">AVERAGE(C1729:C1759)</f>
        <v>#DIV/0!</v>
      </c>
    </row>
    <row r="1760" customFormat="false" ht="11.25" hidden="false" customHeight="false" outlineLevel="0" collapsed="false">
      <c r="A1760" s="199" t="n">
        <v>37303</v>
      </c>
      <c r="B1760" s="192" t="n">
        <v>37303</v>
      </c>
      <c r="C1760" s="306" t="str">
        <f aca="false">VLOOKUP($B1760,data!$A$6:$M$15000,13)</f>
        <v>N/A</v>
      </c>
      <c r="D1760" s="9" t="n">
        <f aca="false">IF(B1760&lt;&gt;"",MONTH(B1760),0)</f>
        <v>2</v>
      </c>
      <c r="E1760" s="306" t="e">
        <f aca="false">AVERAGE(C1753:C1760)</f>
        <v>#DIV/0!</v>
      </c>
      <c r="F1760" s="306" t="e">
        <f aca="false">AVERAGE(C1730:C1760)</f>
        <v>#DIV/0!</v>
      </c>
    </row>
    <row r="1761" customFormat="false" ht="11.25" hidden="false" customHeight="false" outlineLevel="0" collapsed="false">
      <c r="A1761" s="199" t="n">
        <v>37304</v>
      </c>
      <c r="B1761" s="192" t="n">
        <v>37304</v>
      </c>
      <c r="C1761" s="306" t="str">
        <f aca="false">VLOOKUP($B1761,data!$A$6:$M$15000,13)</f>
        <v>N/A</v>
      </c>
      <c r="D1761" s="9" t="n">
        <f aca="false">IF(B1761&lt;&gt;"",MONTH(B1761),0)</f>
        <v>2</v>
      </c>
      <c r="E1761" s="306" t="e">
        <f aca="false">AVERAGE(C1754:C1761)</f>
        <v>#DIV/0!</v>
      </c>
      <c r="F1761" s="306" t="e">
        <f aca="false">AVERAGE(C1731:C1761)</f>
        <v>#DIV/0!</v>
      </c>
    </row>
    <row r="1762" customFormat="false" ht="11.25" hidden="false" customHeight="false" outlineLevel="0" collapsed="false">
      <c r="A1762" s="199" t="n">
        <v>37305</v>
      </c>
      <c r="B1762" s="192" t="n">
        <v>37305</v>
      </c>
      <c r="C1762" s="306" t="str">
        <f aca="false">VLOOKUP($B1762,data!$A$6:$M$15000,13)</f>
        <v>N/A</v>
      </c>
      <c r="D1762" s="9" t="n">
        <f aca="false">IF(B1762&lt;&gt;"",MONTH(B1762),0)</f>
        <v>2</v>
      </c>
      <c r="E1762" s="306" t="e">
        <f aca="false">AVERAGE(C1755:C1762)</f>
        <v>#DIV/0!</v>
      </c>
      <c r="F1762" s="306" t="e">
        <f aca="false">AVERAGE(C1732:C1762)</f>
        <v>#DIV/0!</v>
      </c>
    </row>
    <row r="1763" customFormat="false" ht="11.25" hidden="false" customHeight="false" outlineLevel="0" collapsed="false">
      <c r="A1763" s="199" t="n">
        <v>37306</v>
      </c>
      <c r="B1763" s="192" t="n">
        <v>37306</v>
      </c>
      <c r="C1763" s="306" t="str">
        <f aca="false">VLOOKUP($B1763,data!$A$6:$M$15000,13)</f>
        <v>N/A</v>
      </c>
      <c r="D1763" s="9" t="n">
        <f aca="false">IF(B1763&lt;&gt;"",MONTH(B1763),0)</f>
        <v>2</v>
      </c>
      <c r="E1763" s="306" t="e">
        <f aca="false">AVERAGE(C1757:C1763)</f>
        <v>#DIV/0!</v>
      </c>
      <c r="F1763" s="306" t="e">
        <f aca="false">AVERAGE(C1733:C1763)</f>
        <v>#DIV/0!</v>
      </c>
    </row>
    <row r="1764" customFormat="false" ht="11.25" hidden="false" customHeight="false" outlineLevel="0" collapsed="false">
      <c r="A1764" s="199" t="n">
        <v>37307</v>
      </c>
      <c r="B1764" s="192" t="n">
        <v>37307</v>
      </c>
      <c r="C1764" s="306" t="str">
        <f aca="false">VLOOKUP($B1764,data!$A$6:$M$15000,13)</f>
        <v>N/A</v>
      </c>
      <c r="D1764" s="9" t="n">
        <f aca="false">IF(B1764&lt;&gt;"",MONTH(B1764),0)</f>
        <v>2</v>
      </c>
      <c r="E1764" s="306" t="e">
        <f aca="false">AVERAGE(C1758:C1764)</f>
        <v>#DIV/0!</v>
      </c>
      <c r="F1764" s="306" t="e">
        <f aca="false">AVERAGE(C1734:C1764)</f>
        <v>#DIV/0!</v>
      </c>
    </row>
    <row r="1765" customFormat="false" ht="11.25" hidden="false" customHeight="false" outlineLevel="0" collapsed="false">
      <c r="A1765" s="199" t="n">
        <v>37308</v>
      </c>
      <c r="B1765" s="192" t="n">
        <v>37308</v>
      </c>
      <c r="C1765" s="306" t="str">
        <f aca="false">VLOOKUP($B1765,data!$A$6:$M$15000,13)</f>
        <v>N/A</v>
      </c>
      <c r="D1765" s="9" t="n">
        <f aca="false">IF(B1765&lt;&gt;"",MONTH(B1765),0)</f>
        <v>2</v>
      </c>
      <c r="E1765" s="306" t="e">
        <f aca="false">AVERAGE(C1759:C1765)</f>
        <v>#DIV/0!</v>
      </c>
      <c r="F1765" s="306" t="e">
        <f aca="false">AVERAGE(C1735:C1765)</f>
        <v>#DIV/0!</v>
      </c>
    </row>
    <row r="1766" customFormat="false" ht="11.25" hidden="false" customHeight="false" outlineLevel="0" collapsed="false">
      <c r="A1766" s="199" t="n">
        <v>37309</v>
      </c>
      <c r="B1766" s="192" t="n">
        <v>37309</v>
      </c>
      <c r="C1766" s="306" t="str">
        <f aca="false">VLOOKUP($B1766,data!$A$6:$M$15000,13)</f>
        <v>N/A</v>
      </c>
      <c r="D1766" s="9" t="n">
        <f aca="false">IF(B1766&lt;&gt;"",MONTH(B1766),0)</f>
        <v>2</v>
      </c>
      <c r="E1766" s="306" t="e">
        <f aca="false">AVERAGE(C1760:C1766)</f>
        <v>#DIV/0!</v>
      </c>
      <c r="F1766" s="306" t="e">
        <f aca="false">AVERAGE(C1736:C1766)</f>
        <v>#DIV/0!</v>
      </c>
    </row>
    <row r="1767" customFormat="false" ht="11.25" hidden="false" customHeight="false" outlineLevel="0" collapsed="false">
      <c r="A1767" s="199" t="n">
        <v>37310</v>
      </c>
      <c r="B1767" s="192" t="n">
        <v>37310</v>
      </c>
      <c r="C1767" s="306" t="str">
        <f aca="false">VLOOKUP($B1767,data!$A$6:$M$15000,13)</f>
        <v>N/A</v>
      </c>
      <c r="D1767" s="9" t="n">
        <f aca="false">IF(B1767&lt;&gt;"",MONTH(B1767),0)</f>
        <v>2</v>
      </c>
      <c r="E1767" s="306" t="e">
        <f aca="false">AVERAGE(C1761:C1767)</f>
        <v>#DIV/0!</v>
      </c>
      <c r="F1767" s="306" t="e">
        <f aca="false">AVERAGE(C1737:C1767)</f>
        <v>#DIV/0!</v>
      </c>
    </row>
    <row r="1768" customFormat="false" ht="11.25" hidden="false" customHeight="false" outlineLevel="0" collapsed="false">
      <c r="A1768" s="199" t="n">
        <v>37311</v>
      </c>
      <c r="B1768" s="192" t="n">
        <v>37311</v>
      </c>
      <c r="C1768" s="306" t="str">
        <f aca="false">VLOOKUP($B1768,data!$A$6:$M$15000,13)</f>
        <v>N/A</v>
      </c>
      <c r="D1768" s="9" t="n">
        <f aca="false">IF(B1768&lt;&gt;"",MONTH(B1768),0)</f>
        <v>2</v>
      </c>
      <c r="E1768" s="306" t="e">
        <f aca="false">AVERAGE(C1762:C1768)</f>
        <v>#DIV/0!</v>
      </c>
      <c r="F1768" s="306" t="e">
        <f aca="false">AVERAGE(C1738:C1768)</f>
        <v>#DIV/0!</v>
      </c>
    </row>
    <row r="1769" customFormat="false" ht="11.25" hidden="false" customHeight="false" outlineLevel="0" collapsed="false">
      <c r="A1769" s="199" t="n">
        <v>37312</v>
      </c>
      <c r="B1769" s="192" t="n">
        <v>37312</v>
      </c>
      <c r="C1769" s="306" t="str">
        <f aca="false">VLOOKUP($B1769,data!$A$6:$M$15000,13)</f>
        <v>N/A</v>
      </c>
      <c r="D1769" s="9" t="n">
        <f aca="false">IF(B1769&lt;&gt;"",MONTH(B1769),0)</f>
        <v>2</v>
      </c>
      <c r="E1769" s="306" t="e">
        <f aca="false">AVERAGE(C1763:C1769)</f>
        <v>#DIV/0!</v>
      </c>
      <c r="F1769" s="306" t="e">
        <f aca="false">AVERAGE(C1739:C1769)</f>
        <v>#DIV/0!</v>
      </c>
    </row>
    <row r="1770" customFormat="false" ht="11.25" hidden="false" customHeight="false" outlineLevel="0" collapsed="false">
      <c r="A1770" s="199" t="n">
        <v>37313</v>
      </c>
      <c r="B1770" s="192" t="n">
        <v>37313</v>
      </c>
      <c r="C1770" s="306" t="str">
        <f aca="false">VLOOKUP($B1770,data!$A$6:$M$15000,13)</f>
        <v>N/A</v>
      </c>
      <c r="D1770" s="9" t="n">
        <f aca="false">IF(B1770&lt;&gt;"",MONTH(B1770),0)</f>
        <v>2</v>
      </c>
      <c r="E1770" s="306" t="e">
        <f aca="false">AVERAGE(C1764:C1770)</f>
        <v>#DIV/0!</v>
      </c>
      <c r="F1770" s="306" t="e">
        <f aca="false">AVERAGE(C1740:C1770)</f>
        <v>#DIV/0!</v>
      </c>
    </row>
    <row r="1771" customFormat="false" ht="11.25" hidden="false" customHeight="false" outlineLevel="0" collapsed="false">
      <c r="A1771" s="199" t="n">
        <v>37314</v>
      </c>
      <c r="B1771" s="192" t="n">
        <v>37314</v>
      </c>
      <c r="C1771" s="306" t="str">
        <f aca="false">VLOOKUP($B1771,data!$A$6:$M$15000,13)</f>
        <v>N/A</v>
      </c>
      <c r="D1771" s="9" t="n">
        <f aca="false">IF(B1771&lt;&gt;"",MONTH(B1771),0)</f>
        <v>2</v>
      </c>
      <c r="E1771" s="306" t="e">
        <f aca="false">AVERAGE(C1765:C1771)</f>
        <v>#DIV/0!</v>
      </c>
      <c r="F1771" s="306" t="e">
        <f aca="false">AVERAGE(C1741:C1771)</f>
        <v>#DIV/0!</v>
      </c>
    </row>
    <row r="1772" customFormat="false" ht="11.25" hidden="false" customHeight="false" outlineLevel="0" collapsed="false">
      <c r="A1772" s="199" t="n">
        <v>37315</v>
      </c>
      <c r="B1772" s="192" t="n">
        <v>37315</v>
      </c>
      <c r="C1772" s="306" t="str">
        <f aca="false">VLOOKUP($B1772,data!$A$6:$M$15000,13)</f>
        <v>N/A</v>
      </c>
      <c r="D1772" s="9" t="n">
        <f aca="false">IF(B1772&lt;&gt;"",MONTH(B1772),0)</f>
        <v>2</v>
      </c>
      <c r="E1772" s="306" t="e">
        <f aca="false">AVERAGE(C1766:C1772)</f>
        <v>#DIV/0!</v>
      </c>
      <c r="F1772" s="306" t="e">
        <f aca="false">AVERAGE(C1742:C1772)</f>
        <v>#DIV/0!</v>
      </c>
    </row>
    <row r="1773" customFormat="false" ht="11.25" hidden="false" customHeight="false" outlineLevel="0" collapsed="false">
      <c r="A1773" s="199" t="n">
        <v>37316</v>
      </c>
      <c r="B1773" s="192" t="n">
        <v>37316</v>
      </c>
      <c r="C1773" s="306" t="str">
        <f aca="false">VLOOKUP($B1773,data!$A$6:$M$15000,13)</f>
        <v>N/A</v>
      </c>
      <c r="D1773" s="9" t="n">
        <f aca="false">IF(B1773&lt;&gt;"",MONTH(B1773),0)</f>
        <v>3</v>
      </c>
      <c r="E1773" s="306" t="e">
        <f aca="false">AVERAGE(C1767:C1773)</f>
        <v>#DIV/0!</v>
      </c>
      <c r="F1773" s="306" t="e">
        <f aca="false">AVERAGE(C1743:C1773)</f>
        <v>#DIV/0!</v>
      </c>
    </row>
    <row r="1774" customFormat="false" ht="11.25" hidden="false" customHeight="false" outlineLevel="0" collapsed="false">
      <c r="A1774" s="199" t="n">
        <v>37317</v>
      </c>
      <c r="B1774" s="192" t="n">
        <v>37317</v>
      </c>
      <c r="C1774" s="306" t="str">
        <f aca="false">VLOOKUP($B1774,data!$A$6:$M$15000,13)</f>
        <v>N/A</v>
      </c>
      <c r="D1774" s="9" t="n">
        <f aca="false">IF(B1774&lt;&gt;"",MONTH(B1774),0)</f>
        <v>3</v>
      </c>
      <c r="E1774" s="306" t="e">
        <f aca="false">AVERAGE(C1768:C1774)</f>
        <v>#DIV/0!</v>
      </c>
      <c r="F1774" s="306" t="e">
        <f aca="false">AVERAGE(C1744:C1774)</f>
        <v>#DIV/0!</v>
      </c>
    </row>
    <row r="1775" customFormat="false" ht="11.25" hidden="false" customHeight="false" outlineLevel="0" collapsed="false">
      <c r="A1775" s="199" t="n">
        <v>37318</v>
      </c>
      <c r="B1775" s="192" t="n">
        <v>37318</v>
      </c>
      <c r="C1775" s="306" t="str">
        <f aca="false">VLOOKUP($B1775,data!$A$6:$M$15000,13)</f>
        <v>N/A</v>
      </c>
      <c r="D1775" s="9" t="n">
        <f aca="false">IF(B1775&lt;&gt;"",MONTH(B1775),0)</f>
        <v>3</v>
      </c>
      <c r="E1775" s="306" t="e">
        <f aca="false">AVERAGE(C1769:C1775)</f>
        <v>#DIV/0!</v>
      </c>
      <c r="F1775" s="306" t="e">
        <f aca="false">AVERAGE(C1745:C1775)</f>
        <v>#DIV/0!</v>
      </c>
    </row>
    <row r="1776" customFormat="false" ht="11.25" hidden="false" customHeight="false" outlineLevel="0" collapsed="false">
      <c r="A1776" s="199" t="n">
        <v>37319</v>
      </c>
      <c r="B1776" s="192" t="n">
        <v>37319</v>
      </c>
      <c r="C1776" s="306" t="str">
        <f aca="false">VLOOKUP($B1776,data!$A$6:$M$15000,13)</f>
        <v>N/A</v>
      </c>
      <c r="D1776" s="9" t="n">
        <f aca="false">IF(B1776&lt;&gt;"",MONTH(B1776),0)</f>
        <v>3</v>
      </c>
      <c r="E1776" s="306" t="e">
        <f aca="false">AVERAGE(C1770:C1776)</f>
        <v>#DIV/0!</v>
      </c>
      <c r="F1776" s="306" t="e">
        <f aca="false">AVERAGE(C1746:C1776)</f>
        <v>#DIV/0!</v>
      </c>
    </row>
    <row r="1777" customFormat="false" ht="11.25" hidden="false" customHeight="false" outlineLevel="0" collapsed="false">
      <c r="A1777" s="199" t="n">
        <v>37320</v>
      </c>
      <c r="B1777" s="192" t="n">
        <v>37320</v>
      </c>
      <c r="C1777" s="306" t="str">
        <f aca="false">VLOOKUP($B1777,data!$A$6:$M$15000,13)</f>
        <v>N/A</v>
      </c>
      <c r="D1777" s="9" t="n">
        <f aca="false">IF(B1777&lt;&gt;"",MONTH(B1777),0)</f>
        <v>3</v>
      </c>
      <c r="E1777" s="306" t="e">
        <f aca="false">AVERAGE(C1771:C1777)</f>
        <v>#DIV/0!</v>
      </c>
      <c r="F1777" s="306" t="e">
        <f aca="false">AVERAGE(C1747:C1777)</f>
        <v>#DIV/0!</v>
      </c>
    </row>
    <row r="1778" customFormat="false" ht="11.25" hidden="false" customHeight="false" outlineLevel="0" collapsed="false">
      <c r="A1778" s="199" t="n">
        <v>37321</v>
      </c>
      <c r="B1778" s="192" t="n">
        <v>37321</v>
      </c>
      <c r="C1778" s="306" t="str">
        <f aca="false">VLOOKUP($B1778,data!$A$6:$M$15000,13)</f>
        <v>N/A</v>
      </c>
      <c r="D1778" s="9" t="n">
        <f aca="false">IF(B1778&lt;&gt;"",MONTH(B1778),0)</f>
        <v>3</v>
      </c>
      <c r="E1778" s="306" t="e">
        <f aca="false">AVERAGE(C1771:C1778)</f>
        <v>#DIV/0!</v>
      </c>
      <c r="F1778" s="306" t="e">
        <f aca="false">AVERAGE(C1748:C1778)</f>
        <v>#DIV/0!</v>
      </c>
    </row>
    <row r="1779" customFormat="false" ht="11.25" hidden="false" customHeight="false" outlineLevel="0" collapsed="false">
      <c r="A1779" s="199" t="n">
        <v>37322</v>
      </c>
      <c r="B1779" s="192" t="n">
        <v>37322</v>
      </c>
      <c r="C1779" s="306" t="str">
        <f aca="false">VLOOKUP($B1779,data!$A$6:$M$15000,13)</f>
        <v>N/A</v>
      </c>
      <c r="D1779" s="9" t="n">
        <f aca="false">IF(B1779&lt;&gt;"",MONTH(B1779),0)</f>
        <v>3</v>
      </c>
      <c r="E1779" s="306" t="e">
        <f aca="false">AVERAGE(C1772:C1779)</f>
        <v>#DIV/0!</v>
      </c>
      <c r="F1779" s="306" t="e">
        <f aca="false">AVERAGE(C1749:C1779)</f>
        <v>#DIV/0!</v>
      </c>
    </row>
    <row r="1780" customFormat="false" ht="11.25" hidden="false" customHeight="false" outlineLevel="0" collapsed="false">
      <c r="A1780" s="199" t="n">
        <v>37323</v>
      </c>
      <c r="B1780" s="192" t="n">
        <v>37323</v>
      </c>
      <c r="C1780" s="306" t="str">
        <f aca="false">VLOOKUP($B1780,data!$A$6:$M$15000,13)</f>
        <v>N/A</v>
      </c>
      <c r="D1780" s="9" t="n">
        <f aca="false">IF(B1780&lt;&gt;"",MONTH(B1780),0)</f>
        <v>3</v>
      </c>
      <c r="E1780" s="306" t="e">
        <f aca="false">AVERAGE(C1773:C1780)</f>
        <v>#DIV/0!</v>
      </c>
      <c r="F1780" s="306" t="e">
        <f aca="false">AVERAGE(C1750:C1780)</f>
        <v>#DIV/0!</v>
      </c>
    </row>
    <row r="1781" customFormat="false" ht="11.25" hidden="false" customHeight="false" outlineLevel="0" collapsed="false">
      <c r="A1781" s="199" t="n">
        <v>37324</v>
      </c>
      <c r="B1781" s="192" t="n">
        <v>37324</v>
      </c>
      <c r="C1781" s="306" t="str">
        <f aca="false">VLOOKUP($B1781,data!$A$6:$M$15000,13)</f>
        <v>N/A</v>
      </c>
      <c r="D1781" s="9" t="n">
        <f aca="false">IF(B1781&lt;&gt;"",MONTH(B1781),0)</f>
        <v>3</v>
      </c>
      <c r="E1781" s="306" t="e">
        <f aca="false">AVERAGE(C1774:C1781)</f>
        <v>#DIV/0!</v>
      </c>
      <c r="F1781" s="306" t="e">
        <f aca="false">AVERAGE(C1751:C1781)</f>
        <v>#DIV/0!</v>
      </c>
    </row>
    <row r="1782" customFormat="false" ht="11.25" hidden="false" customHeight="false" outlineLevel="0" collapsed="false">
      <c r="A1782" s="199" t="n">
        <v>37325</v>
      </c>
      <c r="B1782" s="192" t="n">
        <v>37325</v>
      </c>
      <c r="C1782" s="306" t="str">
        <f aca="false">VLOOKUP($B1782,data!$A$6:$M$15000,13)</f>
        <v>N/A</v>
      </c>
      <c r="D1782" s="9" t="n">
        <f aca="false">IF(B1782&lt;&gt;"",MONTH(B1782),0)</f>
        <v>3</v>
      </c>
      <c r="E1782" s="306" t="e">
        <f aca="false">AVERAGE(C1775:C1782)</f>
        <v>#DIV/0!</v>
      </c>
      <c r="F1782" s="306" t="e">
        <f aca="false">AVERAGE(C1752:C1782)</f>
        <v>#DIV/0!</v>
      </c>
    </row>
    <row r="1783" customFormat="false" ht="11.25" hidden="false" customHeight="false" outlineLevel="0" collapsed="false">
      <c r="A1783" s="199" t="n">
        <v>37326</v>
      </c>
      <c r="B1783" s="192" t="n">
        <v>37326</v>
      </c>
      <c r="C1783" s="306" t="str">
        <f aca="false">VLOOKUP($B1783,data!$A$6:$M$15000,13)</f>
        <v>N/A</v>
      </c>
      <c r="D1783" s="9" t="n">
        <f aca="false">IF(B1783&lt;&gt;"",MONTH(B1783),0)</f>
        <v>3</v>
      </c>
      <c r="E1783" s="306" t="e">
        <f aca="false">AVERAGE(C1776:C1783)</f>
        <v>#DIV/0!</v>
      </c>
      <c r="F1783" s="306" t="e">
        <f aca="false">AVERAGE(C1753:C1783)</f>
        <v>#DIV/0!</v>
      </c>
    </row>
    <row r="1784" customFormat="false" ht="11.25" hidden="false" customHeight="false" outlineLevel="0" collapsed="false">
      <c r="A1784" s="199" t="n">
        <v>37327</v>
      </c>
      <c r="B1784" s="192" t="n">
        <v>37327</v>
      </c>
      <c r="C1784" s="306" t="str">
        <f aca="false">VLOOKUP($B1784,data!$A$6:$M$15000,13)</f>
        <v>N/A</v>
      </c>
      <c r="D1784" s="9" t="n">
        <f aca="false">IF(B1784&lt;&gt;"",MONTH(B1784),0)</f>
        <v>3</v>
      </c>
      <c r="E1784" s="306" t="e">
        <f aca="false">AVERAGE(C1778:C1784)</f>
        <v>#DIV/0!</v>
      </c>
      <c r="F1784" s="306" t="e">
        <f aca="false">AVERAGE(C1754:C1784)</f>
        <v>#DIV/0!</v>
      </c>
    </row>
    <row r="1785" customFormat="false" ht="11.25" hidden="false" customHeight="false" outlineLevel="0" collapsed="false">
      <c r="A1785" s="199" t="n">
        <v>37328</v>
      </c>
      <c r="B1785" s="192" t="n">
        <v>37328</v>
      </c>
      <c r="C1785" s="306" t="str">
        <f aca="false">VLOOKUP($B1785,data!$A$6:$M$15000,13)</f>
        <v>N/A</v>
      </c>
      <c r="D1785" s="9" t="n">
        <f aca="false">IF(B1785&lt;&gt;"",MONTH(B1785),0)</f>
        <v>3</v>
      </c>
      <c r="E1785" s="306" t="e">
        <f aca="false">AVERAGE(C1779:C1785)</f>
        <v>#DIV/0!</v>
      </c>
      <c r="F1785" s="306" t="e">
        <f aca="false">AVERAGE(C1755:C1785)</f>
        <v>#DIV/0!</v>
      </c>
    </row>
    <row r="1786" customFormat="false" ht="11.25" hidden="false" customHeight="false" outlineLevel="0" collapsed="false">
      <c r="A1786" s="199" t="n">
        <v>37329</v>
      </c>
      <c r="B1786" s="192" t="n">
        <v>37329</v>
      </c>
      <c r="C1786" s="306" t="str">
        <f aca="false">VLOOKUP($B1786,data!$A$6:$M$15000,13)</f>
        <v>N/A</v>
      </c>
      <c r="D1786" s="9" t="n">
        <f aca="false">IF(B1786&lt;&gt;"",MONTH(B1786),0)</f>
        <v>3</v>
      </c>
      <c r="E1786" s="306" t="e">
        <f aca="false">AVERAGE(C1780:C1786)</f>
        <v>#DIV/0!</v>
      </c>
      <c r="F1786" s="306" t="e">
        <f aca="false">AVERAGE(C1756:C1786)</f>
        <v>#DIV/0!</v>
      </c>
    </row>
    <row r="1787" customFormat="false" ht="11.25" hidden="false" customHeight="false" outlineLevel="0" collapsed="false">
      <c r="A1787" s="199" t="n">
        <v>37330</v>
      </c>
      <c r="B1787" s="192" t="n">
        <v>37330</v>
      </c>
      <c r="C1787" s="306" t="str">
        <f aca="false">VLOOKUP($B1787,data!$A$6:$M$15000,13)</f>
        <v>N/A</v>
      </c>
      <c r="D1787" s="9" t="n">
        <f aca="false">IF(B1787&lt;&gt;"",MONTH(B1787),0)</f>
        <v>3</v>
      </c>
      <c r="E1787" s="306" t="e">
        <f aca="false">AVERAGE(C1781:C1787)</f>
        <v>#DIV/0!</v>
      </c>
      <c r="F1787" s="306" t="e">
        <f aca="false">AVERAGE(C1757:C1787)</f>
        <v>#DIV/0!</v>
      </c>
    </row>
    <row r="1788" customFormat="false" ht="11.25" hidden="false" customHeight="false" outlineLevel="0" collapsed="false">
      <c r="A1788" s="199" t="n">
        <v>37331</v>
      </c>
      <c r="B1788" s="192" t="n">
        <v>37331</v>
      </c>
      <c r="C1788" s="306" t="str">
        <f aca="false">VLOOKUP($B1788,data!$A$6:$M$15000,13)</f>
        <v>N/A</v>
      </c>
      <c r="D1788" s="9" t="n">
        <f aca="false">IF(B1788&lt;&gt;"",MONTH(B1788),0)</f>
        <v>3</v>
      </c>
      <c r="E1788" s="306" t="e">
        <f aca="false">AVERAGE(C1782:C1788)</f>
        <v>#DIV/0!</v>
      </c>
      <c r="F1788" s="306" t="e">
        <f aca="false">AVERAGE(C1758:C1788)</f>
        <v>#DIV/0!</v>
      </c>
    </row>
    <row r="1789" customFormat="false" ht="11.25" hidden="false" customHeight="false" outlineLevel="0" collapsed="false">
      <c r="A1789" s="199" t="n">
        <v>37332</v>
      </c>
      <c r="B1789" s="192" t="n">
        <v>37332</v>
      </c>
      <c r="C1789" s="306" t="str">
        <f aca="false">VLOOKUP($B1789,data!$A$6:$M$15000,13)</f>
        <v>N/A</v>
      </c>
      <c r="D1789" s="9" t="n">
        <f aca="false">IF(B1789&lt;&gt;"",MONTH(B1789),0)</f>
        <v>3</v>
      </c>
      <c r="E1789" s="306" t="e">
        <f aca="false">AVERAGE(C1783:C1789)</f>
        <v>#DIV/0!</v>
      </c>
      <c r="F1789" s="306" t="e">
        <f aca="false">AVERAGE(C1759:C1789)</f>
        <v>#DIV/0!</v>
      </c>
    </row>
    <row r="1790" customFormat="false" ht="11.25" hidden="false" customHeight="false" outlineLevel="0" collapsed="false">
      <c r="A1790" s="199" t="n">
        <v>37333</v>
      </c>
      <c r="B1790" s="192" t="n">
        <v>37333</v>
      </c>
      <c r="C1790" s="306" t="str">
        <f aca="false">VLOOKUP($B1790,data!$A$6:$M$15000,13)</f>
        <v>N/A</v>
      </c>
      <c r="D1790" s="9" t="n">
        <f aca="false">IF(B1790&lt;&gt;"",MONTH(B1790),0)</f>
        <v>3</v>
      </c>
      <c r="E1790" s="306" t="e">
        <f aca="false">AVERAGE(C1784:C1790)</f>
        <v>#DIV/0!</v>
      </c>
      <c r="F1790" s="306" t="e">
        <f aca="false">AVERAGE(C1760:C1790)</f>
        <v>#DIV/0!</v>
      </c>
    </row>
    <row r="1791" customFormat="false" ht="11.25" hidden="false" customHeight="false" outlineLevel="0" collapsed="false">
      <c r="A1791" s="199" t="n">
        <v>37334</v>
      </c>
      <c r="B1791" s="192" t="n">
        <v>37334</v>
      </c>
      <c r="C1791" s="306" t="str">
        <f aca="false">VLOOKUP($B1791,data!$A$6:$M$15000,13)</f>
        <v>N/A</v>
      </c>
      <c r="D1791" s="9" t="n">
        <f aca="false">IF(B1791&lt;&gt;"",MONTH(B1791),0)</f>
        <v>3</v>
      </c>
      <c r="E1791" s="306" t="e">
        <f aca="false">AVERAGE(C1785:C1791)</f>
        <v>#DIV/0!</v>
      </c>
      <c r="F1791" s="306" t="e">
        <f aca="false">AVERAGE(C1761:C1791)</f>
        <v>#DIV/0!</v>
      </c>
    </row>
    <row r="1792" customFormat="false" ht="11.25" hidden="false" customHeight="false" outlineLevel="0" collapsed="false">
      <c r="A1792" s="199" t="n">
        <v>37335</v>
      </c>
      <c r="B1792" s="192" t="n">
        <v>37335</v>
      </c>
      <c r="C1792" s="306" t="str">
        <f aca="false">VLOOKUP($B1792,data!$A$6:$M$15000,13)</f>
        <v>N/A</v>
      </c>
      <c r="D1792" s="9" t="n">
        <f aca="false">IF(B1792&lt;&gt;"",MONTH(B1792),0)</f>
        <v>3</v>
      </c>
      <c r="E1792" s="306" t="e">
        <f aca="false">AVERAGE(C1786:C1792)</f>
        <v>#DIV/0!</v>
      </c>
      <c r="F1792" s="306" t="e">
        <f aca="false">AVERAGE(C1762:C1792)</f>
        <v>#DIV/0!</v>
      </c>
    </row>
    <row r="1793" customFormat="false" ht="11.25" hidden="false" customHeight="false" outlineLevel="0" collapsed="false">
      <c r="A1793" s="199" t="n">
        <v>37336</v>
      </c>
      <c r="B1793" s="192" t="n">
        <v>37336</v>
      </c>
      <c r="C1793" s="306" t="str">
        <f aca="false">VLOOKUP($B1793,data!$A$6:$M$15000,13)</f>
        <v>N/A</v>
      </c>
      <c r="D1793" s="9" t="n">
        <f aca="false">IF(B1793&lt;&gt;"",MONTH(B1793),0)</f>
        <v>3</v>
      </c>
      <c r="E1793" s="306" t="e">
        <f aca="false">AVERAGE(C1787:C1793)</f>
        <v>#DIV/0!</v>
      </c>
      <c r="F1793" s="306" t="e">
        <f aca="false">AVERAGE(C1763:C1793)</f>
        <v>#DIV/0!</v>
      </c>
    </row>
    <row r="1794" customFormat="false" ht="11.25" hidden="false" customHeight="false" outlineLevel="0" collapsed="false">
      <c r="A1794" s="199" t="n">
        <v>37337</v>
      </c>
      <c r="B1794" s="192" t="n">
        <v>37337</v>
      </c>
      <c r="C1794" s="306" t="str">
        <f aca="false">VLOOKUP($B1794,data!$A$6:$M$15000,13)</f>
        <v>N/A</v>
      </c>
      <c r="D1794" s="9" t="n">
        <f aca="false">IF(B1794&lt;&gt;"",MONTH(B1794),0)</f>
        <v>3</v>
      </c>
      <c r="E1794" s="306" t="e">
        <f aca="false">AVERAGE(C1788:C1794)</f>
        <v>#DIV/0!</v>
      </c>
      <c r="F1794" s="306" t="e">
        <f aca="false">AVERAGE(C1764:C1794)</f>
        <v>#DIV/0!</v>
      </c>
    </row>
    <row r="1795" customFormat="false" ht="11.25" hidden="false" customHeight="false" outlineLevel="0" collapsed="false">
      <c r="A1795" s="199" t="n">
        <v>37338</v>
      </c>
      <c r="B1795" s="192" t="n">
        <v>37338</v>
      </c>
      <c r="C1795" s="306" t="str">
        <f aca="false">VLOOKUP($B1795,data!$A$6:$M$15000,13)</f>
        <v>N/A</v>
      </c>
      <c r="D1795" s="9" t="n">
        <f aca="false">IF(B1795&lt;&gt;"",MONTH(B1795),0)</f>
        <v>3</v>
      </c>
      <c r="E1795" s="306" t="e">
        <f aca="false">AVERAGE(C1789:C1795)</f>
        <v>#DIV/0!</v>
      </c>
      <c r="F1795" s="306" t="e">
        <f aca="false">AVERAGE(C1765:C1795)</f>
        <v>#DIV/0!</v>
      </c>
    </row>
    <row r="1796" customFormat="false" ht="11.25" hidden="false" customHeight="false" outlineLevel="0" collapsed="false">
      <c r="A1796" s="199" t="n">
        <v>37339</v>
      </c>
      <c r="B1796" s="192" t="n">
        <v>37339</v>
      </c>
      <c r="C1796" s="306" t="str">
        <f aca="false">VLOOKUP($B1796,data!$A$6:$M$15000,13)</f>
        <v>N/A</v>
      </c>
      <c r="D1796" s="9" t="n">
        <f aca="false">IF(B1796&lt;&gt;"",MONTH(B1796),0)</f>
        <v>3</v>
      </c>
      <c r="E1796" s="306" t="e">
        <f aca="false">AVERAGE(C1790:C1796)</f>
        <v>#DIV/0!</v>
      </c>
      <c r="F1796" s="306" t="e">
        <f aca="false">AVERAGE(C1766:C1796)</f>
        <v>#DIV/0!</v>
      </c>
    </row>
    <row r="1797" customFormat="false" ht="11.25" hidden="false" customHeight="false" outlineLevel="0" collapsed="false">
      <c r="A1797" s="199" t="n">
        <v>37340</v>
      </c>
      <c r="B1797" s="192" t="n">
        <v>37340</v>
      </c>
      <c r="C1797" s="306" t="str">
        <f aca="false">VLOOKUP($B1797,data!$A$6:$M$15000,13)</f>
        <v>N/A</v>
      </c>
      <c r="D1797" s="9" t="n">
        <f aca="false">IF(B1797&lt;&gt;"",MONTH(B1797),0)</f>
        <v>3</v>
      </c>
      <c r="E1797" s="306" t="e">
        <f aca="false">AVERAGE(C1791:C1797)</f>
        <v>#DIV/0!</v>
      </c>
      <c r="F1797" s="306" t="e">
        <f aca="false">AVERAGE(C1767:C1797)</f>
        <v>#DIV/0!</v>
      </c>
    </row>
    <row r="1798" customFormat="false" ht="11.25" hidden="false" customHeight="false" outlineLevel="0" collapsed="false">
      <c r="A1798" s="199" t="n">
        <v>37341</v>
      </c>
      <c r="B1798" s="192" t="n">
        <v>37341</v>
      </c>
      <c r="C1798" s="306" t="str">
        <f aca="false">VLOOKUP($B1798,data!$A$6:$M$15000,13)</f>
        <v>N/A</v>
      </c>
      <c r="D1798" s="9" t="n">
        <f aca="false">IF(B1798&lt;&gt;"",MONTH(B1798),0)</f>
        <v>3</v>
      </c>
      <c r="E1798" s="306" t="e">
        <f aca="false">AVERAGE(C1792:C1798)</f>
        <v>#DIV/0!</v>
      </c>
      <c r="F1798" s="306" t="e">
        <f aca="false">AVERAGE(C1768:C1798)</f>
        <v>#DIV/0!</v>
      </c>
    </row>
    <row r="1799" customFormat="false" ht="11.25" hidden="false" customHeight="false" outlineLevel="0" collapsed="false">
      <c r="A1799" s="199" t="n">
        <v>37342</v>
      </c>
      <c r="B1799" s="192" t="n">
        <v>37342</v>
      </c>
      <c r="C1799" s="306" t="str">
        <f aca="false">VLOOKUP($B1799,data!$A$6:$M$15000,13)</f>
        <v>N/A</v>
      </c>
      <c r="D1799" s="9" t="n">
        <f aca="false">IF(B1799&lt;&gt;"",MONTH(B1799),0)</f>
        <v>3</v>
      </c>
      <c r="E1799" s="306" t="e">
        <f aca="false">AVERAGE(C1792:C1799)</f>
        <v>#DIV/0!</v>
      </c>
      <c r="F1799" s="306" t="e">
        <f aca="false">AVERAGE(C1769:C1799)</f>
        <v>#DIV/0!</v>
      </c>
    </row>
    <row r="1800" customFormat="false" ht="11.25" hidden="false" customHeight="false" outlineLevel="0" collapsed="false">
      <c r="A1800" s="199" t="n">
        <v>37343</v>
      </c>
      <c r="B1800" s="192" t="n">
        <v>37343</v>
      </c>
      <c r="C1800" s="306" t="str">
        <f aca="false">VLOOKUP($B1800,data!$A$6:$M$15000,13)</f>
        <v>N/A</v>
      </c>
      <c r="D1800" s="9" t="n">
        <f aca="false">IF(B1800&lt;&gt;"",MONTH(B1800),0)</f>
        <v>3</v>
      </c>
      <c r="E1800" s="306" t="e">
        <f aca="false">AVERAGE(C1793:C1800)</f>
        <v>#DIV/0!</v>
      </c>
      <c r="F1800" s="306" t="e">
        <f aca="false">AVERAGE(C1770:C1800)</f>
        <v>#DIV/0!</v>
      </c>
    </row>
    <row r="1801" customFormat="false" ht="11.25" hidden="false" customHeight="false" outlineLevel="0" collapsed="false">
      <c r="A1801" s="199" t="n">
        <v>37344</v>
      </c>
      <c r="B1801" s="192" t="n">
        <v>37344</v>
      </c>
      <c r="C1801" s="306" t="str">
        <f aca="false">VLOOKUP($B1801,data!$A$6:$M$15000,13)</f>
        <v>N/A</v>
      </c>
      <c r="D1801" s="9" t="n">
        <f aca="false">IF(B1801&lt;&gt;"",MONTH(B1801),0)</f>
        <v>3</v>
      </c>
      <c r="E1801" s="306" t="e">
        <f aca="false">AVERAGE(C1794:C1801)</f>
        <v>#DIV/0!</v>
      </c>
      <c r="F1801" s="306" t="e">
        <f aca="false">AVERAGE(C1771:C1801)</f>
        <v>#DIV/0!</v>
      </c>
    </row>
    <row r="1802" customFormat="false" ht="11.25" hidden="false" customHeight="false" outlineLevel="0" collapsed="false">
      <c r="A1802" s="199" t="n">
        <v>37345</v>
      </c>
      <c r="B1802" s="192" t="n">
        <v>37345</v>
      </c>
      <c r="C1802" s="306" t="str">
        <f aca="false">VLOOKUP($B1802,data!$A$6:$M$15000,13)</f>
        <v>N/A</v>
      </c>
      <c r="D1802" s="9" t="n">
        <f aca="false">IF(B1802&lt;&gt;"",MONTH(B1802),0)</f>
        <v>3</v>
      </c>
      <c r="E1802" s="306" t="e">
        <f aca="false">AVERAGE(C1795:C1802)</f>
        <v>#DIV/0!</v>
      </c>
      <c r="F1802" s="306" t="e">
        <f aca="false">AVERAGE(C1772:C1802)</f>
        <v>#DIV/0!</v>
      </c>
    </row>
    <row r="1803" customFormat="false" ht="11.25" hidden="false" customHeight="false" outlineLevel="0" collapsed="false">
      <c r="A1803" s="199" t="n">
        <v>37346</v>
      </c>
      <c r="B1803" s="192" t="n">
        <v>37346</v>
      </c>
      <c r="C1803" s="306" t="str">
        <f aca="false">VLOOKUP($B1803,data!$A$6:$M$15000,13)</f>
        <v>N/A</v>
      </c>
      <c r="D1803" s="9" t="n">
        <f aca="false">IF(B1803&lt;&gt;"",MONTH(B1803),0)</f>
        <v>3</v>
      </c>
      <c r="E1803" s="306" t="e">
        <f aca="false">AVERAGE(C1796:C1803)</f>
        <v>#DIV/0!</v>
      </c>
      <c r="F1803" s="306" t="e">
        <f aca="false">AVERAGE(C1773:C1803)</f>
        <v>#DIV/0!</v>
      </c>
    </row>
    <row r="1804" customFormat="false" ht="11.25" hidden="false" customHeight="false" outlineLevel="0" collapsed="false">
      <c r="A1804" s="199" t="n">
        <v>37347</v>
      </c>
      <c r="B1804" s="192" t="n">
        <v>37347</v>
      </c>
      <c r="C1804" s="306" t="str">
        <f aca="false">VLOOKUP($B1804,data!$A$6:$M$15000,13)</f>
        <v>N/A</v>
      </c>
      <c r="D1804" s="9" t="n">
        <f aca="false">IF(B1804&lt;&gt;"",MONTH(B1804),0)</f>
        <v>4</v>
      </c>
      <c r="E1804" s="306" t="e">
        <f aca="false">AVERAGE(C1797:C1804)</f>
        <v>#DIV/0!</v>
      </c>
      <c r="F1804" s="306" t="e">
        <f aca="false">AVERAGE(C1774:C1804)</f>
        <v>#DIV/0!</v>
      </c>
    </row>
    <row r="1805" customFormat="false" ht="11.25" hidden="false" customHeight="false" outlineLevel="0" collapsed="false">
      <c r="A1805" s="199" t="n">
        <v>37348</v>
      </c>
      <c r="B1805" s="192" t="n">
        <v>37348</v>
      </c>
      <c r="C1805" s="306" t="str">
        <f aca="false">VLOOKUP($B1805,data!$A$6:$M$15000,13)</f>
        <v>N/A</v>
      </c>
      <c r="D1805" s="9" t="n">
        <f aca="false">IF(B1805&lt;&gt;"",MONTH(B1805),0)</f>
        <v>4</v>
      </c>
      <c r="E1805" s="306" t="e">
        <f aca="false">AVERAGE(C1799:C1805)</f>
        <v>#DIV/0!</v>
      </c>
      <c r="F1805" s="306" t="e">
        <f aca="false">AVERAGE(C1775:C1805)</f>
        <v>#DIV/0!</v>
      </c>
    </row>
    <row r="1806" customFormat="false" ht="11.25" hidden="false" customHeight="false" outlineLevel="0" collapsed="false">
      <c r="A1806" s="199" t="n">
        <v>37349</v>
      </c>
      <c r="B1806" s="192" t="n">
        <v>37349</v>
      </c>
      <c r="C1806" s="306" t="str">
        <f aca="false">VLOOKUP($B1806,data!$A$6:$M$15000,13)</f>
        <v>N/A</v>
      </c>
      <c r="D1806" s="9" t="n">
        <f aca="false">IF(B1806&lt;&gt;"",MONTH(B1806),0)</f>
        <v>4</v>
      </c>
      <c r="E1806" s="306" t="e">
        <f aca="false">AVERAGE(C1800:C1806)</f>
        <v>#DIV/0!</v>
      </c>
      <c r="F1806" s="306" t="e">
        <f aca="false">AVERAGE(C1776:C1806)</f>
        <v>#DIV/0!</v>
      </c>
    </row>
    <row r="1807" customFormat="false" ht="11.25" hidden="false" customHeight="false" outlineLevel="0" collapsed="false">
      <c r="A1807" s="199" t="n">
        <v>37350</v>
      </c>
      <c r="B1807" s="192" t="n">
        <v>37350</v>
      </c>
      <c r="C1807" s="306" t="str">
        <f aca="false">VLOOKUP($B1807,data!$A$6:$M$15000,13)</f>
        <v>N/A</v>
      </c>
      <c r="D1807" s="9" t="n">
        <f aca="false">IF(B1807&lt;&gt;"",MONTH(B1807),0)</f>
        <v>4</v>
      </c>
      <c r="E1807" s="306" t="e">
        <f aca="false">AVERAGE(C1801:C1807)</f>
        <v>#DIV/0!</v>
      </c>
      <c r="F1807" s="306" t="e">
        <f aca="false">AVERAGE(C1777:C1807)</f>
        <v>#DIV/0!</v>
      </c>
    </row>
    <row r="1808" customFormat="false" ht="11.25" hidden="false" customHeight="false" outlineLevel="0" collapsed="false">
      <c r="A1808" s="199" t="n">
        <v>37351</v>
      </c>
      <c r="B1808" s="192" t="n">
        <v>37351</v>
      </c>
      <c r="C1808" s="306" t="str">
        <f aca="false">VLOOKUP($B1808,data!$A$6:$M$15000,13)</f>
        <v>N/A</v>
      </c>
      <c r="D1808" s="9" t="n">
        <f aca="false">IF(B1808&lt;&gt;"",MONTH(B1808),0)</f>
        <v>4</v>
      </c>
      <c r="E1808" s="306" t="e">
        <f aca="false">AVERAGE(C1802:C1808)</f>
        <v>#DIV/0!</v>
      </c>
      <c r="F1808" s="306" t="e">
        <f aca="false">AVERAGE(C1778:C1808)</f>
        <v>#DIV/0!</v>
      </c>
    </row>
    <row r="1809" customFormat="false" ht="11.25" hidden="false" customHeight="false" outlineLevel="0" collapsed="false">
      <c r="A1809" s="199" t="n">
        <v>37352</v>
      </c>
      <c r="B1809" s="192" t="n">
        <v>37352</v>
      </c>
      <c r="C1809" s="306" t="str">
        <f aca="false">VLOOKUP($B1809,data!$A$6:$M$15000,13)</f>
        <v>N/A</v>
      </c>
      <c r="D1809" s="9" t="n">
        <f aca="false">IF(B1809&lt;&gt;"",MONTH(B1809),0)</f>
        <v>4</v>
      </c>
      <c r="E1809" s="306" t="e">
        <f aca="false">AVERAGE(C1803:C1809)</f>
        <v>#DIV/0!</v>
      </c>
      <c r="F1809" s="306" t="e">
        <f aca="false">AVERAGE(C1779:C1809)</f>
        <v>#DIV/0!</v>
      </c>
    </row>
    <row r="1810" customFormat="false" ht="11.25" hidden="false" customHeight="false" outlineLevel="0" collapsed="false">
      <c r="A1810" s="199" t="n">
        <v>37353</v>
      </c>
      <c r="B1810" s="192" t="n">
        <v>37353</v>
      </c>
      <c r="C1810" s="306" t="str">
        <f aca="false">VLOOKUP($B1810,data!$A$6:$M$15000,13)</f>
        <v>N/A</v>
      </c>
      <c r="D1810" s="9" t="n">
        <f aca="false">IF(B1810&lt;&gt;"",MONTH(B1810),0)</f>
        <v>4</v>
      </c>
      <c r="E1810" s="306" t="e">
        <f aca="false">AVERAGE(C1804:C1810)</f>
        <v>#DIV/0!</v>
      </c>
      <c r="F1810" s="306" t="e">
        <f aca="false">AVERAGE(C1780:C1810)</f>
        <v>#DIV/0!</v>
      </c>
    </row>
    <row r="1811" customFormat="false" ht="11.25" hidden="false" customHeight="false" outlineLevel="0" collapsed="false">
      <c r="A1811" s="199" t="n">
        <v>37354</v>
      </c>
      <c r="B1811" s="192" t="n">
        <v>37354</v>
      </c>
      <c r="C1811" s="306" t="str">
        <f aca="false">VLOOKUP($B1811,data!$A$6:$M$15000,13)</f>
        <v>N/A</v>
      </c>
      <c r="D1811" s="9" t="n">
        <f aca="false">IF(B1811&lt;&gt;"",MONTH(B1811),0)</f>
        <v>4</v>
      </c>
      <c r="E1811" s="306" t="e">
        <f aca="false">AVERAGE(C1805:C1811)</f>
        <v>#DIV/0!</v>
      </c>
      <c r="F1811" s="306" t="e">
        <f aca="false">AVERAGE(C1781:C1811)</f>
        <v>#DIV/0!</v>
      </c>
    </row>
    <row r="1812" customFormat="false" ht="11.25" hidden="false" customHeight="false" outlineLevel="0" collapsed="false">
      <c r="A1812" s="199" t="n">
        <v>37355</v>
      </c>
      <c r="B1812" s="192" t="n">
        <v>37355</v>
      </c>
      <c r="C1812" s="306" t="str">
        <f aca="false">VLOOKUP($B1812,data!$A$6:$M$15000,13)</f>
        <v>N/A</v>
      </c>
      <c r="D1812" s="9" t="n">
        <f aca="false">IF(B1812&lt;&gt;"",MONTH(B1812),0)</f>
        <v>4</v>
      </c>
      <c r="E1812" s="306" t="e">
        <f aca="false">AVERAGE(C1806:C1812)</f>
        <v>#DIV/0!</v>
      </c>
      <c r="F1812" s="306" t="e">
        <f aca="false">AVERAGE(C1782:C1812)</f>
        <v>#DIV/0!</v>
      </c>
    </row>
    <row r="1813" customFormat="false" ht="11.25" hidden="false" customHeight="false" outlineLevel="0" collapsed="false">
      <c r="A1813" s="199" t="n">
        <v>37356</v>
      </c>
      <c r="B1813" s="192" t="n">
        <v>37356</v>
      </c>
      <c r="C1813" s="306" t="str">
        <f aca="false">VLOOKUP($B1813,data!$A$6:$M$15000,13)</f>
        <v>N/A</v>
      </c>
      <c r="D1813" s="9" t="n">
        <f aca="false">IF(B1813&lt;&gt;"",MONTH(B1813),0)</f>
        <v>4</v>
      </c>
      <c r="E1813" s="306" t="e">
        <f aca="false">AVERAGE(C1807:C1813)</f>
        <v>#DIV/0!</v>
      </c>
      <c r="F1813" s="306" t="e">
        <f aca="false">AVERAGE(C1783:C1813)</f>
        <v>#DIV/0!</v>
      </c>
    </row>
    <row r="1814" customFormat="false" ht="11.25" hidden="false" customHeight="false" outlineLevel="0" collapsed="false">
      <c r="A1814" s="199" t="n">
        <v>37357</v>
      </c>
      <c r="B1814" s="192" t="n">
        <v>37357</v>
      </c>
      <c r="C1814" s="306" t="str">
        <f aca="false">VLOOKUP($B1814,data!$A$6:$M$15000,13)</f>
        <v>N/A</v>
      </c>
      <c r="D1814" s="9" t="n">
        <f aca="false">IF(B1814&lt;&gt;"",MONTH(B1814),0)</f>
        <v>4</v>
      </c>
      <c r="E1814" s="306" t="e">
        <f aca="false">AVERAGE(C1808:C1814)</f>
        <v>#DIV/0!</v>
      </c>
      <c r="F1814" s="306" t="e">
        <f aca="false">AVERAGE(C1784:C1814)</f>
        <v>#DIV/0!</v>
      </c>
    </row>
    <row r="1815" customFormat="false" ht="11.25" hidden="false" customHeight="false" outlineLevel="0" collapsed="false">
      <c r="A1815" s="199" t="n">
        <v>37358</v>
      </c>
      <c r="B1815" s="192" t="n">
        <v>37358</v>
      </c>
      <c r="C1815" s="306" t="str">
        <f aca="false">VLOOKUP($B1815,data!$A$6:$M$15000,13)</f>
        <v>N/A</v>
      </c>
      <c r="D1815" s="9" t="n">
        <f aca="false">IF(B1815&lt;&gt;"",MONTH(B1815),0)</f>
        <v>4</v>
      </c>
      <c r="E1815" s="306" t="e">
        <f aca="false">AVERAGE(C1809:C1815)</f>
        <v>#DIV/0!</v>
      </c>
      <c r="F1815" s="306" t="e">
        <f aca="false">AVERAGE(C1785:C1815)</f>
        <v>#DIV/0!</v>
      </c>
    </row>
    <row r="1816" customFormat="false" ht="11.25" hidden="false" customHeight="false" outlineLevel="0" collapsed="false">
      <c r="A1816" s="199" t="n">
        <v>37359</v>
      </c>
      <c r="B1816" s="192" t="n">
        <v>37359</v>
      </c>
      <c r="C1816" s="306" t="str">
        <f aca="false">VLOOKUP($B1816,data!$A$6:$M$15000,13)</f>
        <v>N/A</v>
      </c>
      <c r="D1816" s="9" t="n">
        <f aca="false">IF(B1816&lt;&gt;"",MONTH(B1816),0)</f>
        <v>4</v>
      </c>
      <c r="E1816" s="306" t="e">
        <f aca="false">AVERAGE(C1810:C1816)</f>
        <v>#DIV/0!</v>
      </c>
      <c r="F1816" s="306" t="e">
        <f aca="false">AVERAGE(C1786:C1816)</f>
        <v>#DIV/0!</v>
      </c>
    </row>
    <row r="1817" customFormat="false" ht="11.25" hidden="false" customHeight="false" outlineLevel="0" collapsed="false">
      <c r="A1817" s="199" t="n">
        <v>37360</v>
      </c>
      <c r="B1817" s="192" t="n">
        <v>37360</v>
      </c>
      <c r="C1817" s="306" t="str">
        <f aca="false">VLOOKUP($B1817,data!$A$6:$M$15000,13)</f>
        <v>N/A</v>
      </c>
      <c r="D1817" s="9" t="n">
        <f aca="false">IF(B1817&lt;&gt;"",MONTH(B1817),0)</f>
        <v>4</v>
      </c>
      <c r="E1817" s="306" t="e">
        <f aca="false">AVERAGE(C1811:C1817)</f>
        <v>#DIV/0!</v>
      </c>
      <c r="F1817" s="306" t="e">
        <f aca="false">AVERAGE(C1787:C1817)</f>
        <v>#DIV/0!</v>
      </c>
    </row>
    <row r="1818" customFormat="false" ht="11.25" hidden="false" customHeight="false" outlineLevel="0" collapsed="false">
      <c r="A1818" s="199" t="n">
        <v>37361</v>
      </c>
      <c r="B1818" s="192" t="n">
        <v>37361</v>
      </c>
      <c r="C1818" s="306" t="str">
        <f aca="false">VLOOKUP($B1818,data!$A$6:$M$15000,13)</f>
        <v>N/A</v>
      </c>
      <c r="D1818" s="9" t="n">
        <f aca="false">IF(B1818&lt;&gt;"",MONTH(B1818),0)</f>
        <v>4</v>
      </c>
      <c r="E1818" s="306" t="e">
        <f aca="false">AVERAGE(C1812:C1818)</f>
        <v>#DIV/0!</v>
      </c>
      <c r="F1818" s="306" t="e">
        <f aca="false">AVERAGE(C1788:C1818)</f>
        <v>#DIV/0!</v>
      </c>
    </row>
    <row r="1819" customFormat="false" ht="11.25" hidden="false" customHeight="false" outlineLevel="0" collapsed="false">
      <c r="A1819" s="199" t="n">
        <v>37362</v>
      </c>
      <c r="B1819" s="192" t="n">
        <v>37362</v>
      </c>
      <c r="C1819" s="306" t="str">
        <f aca="false">VLOOKUP($B1819,data!$A$6:$M$15000,13)</f>
        <v>N/A</v>
      </c>
      <c r="D1819" s="9" t="n">
        <f aca="false">IF(B1819&lt;&gt;"",MONTH(B1819),0)</f>
        <v>4</v>
      </c>
      <c r="E1819" s="306" t="e">
        <f aca="false">AVERAGE(C1813:C1819)</f>
        <v>#DIV/0!</v>
      </c>
      <c r="F1819" s="306" t="e">
        <f aca="false">AVERAGE(C1789:C1819)</f>
        <v>#DIV/0!</v>
      </c>
    </row>
    <row r="1820" customFormat="false" ht="11.25" hidden="false" customHeight="false" outlineLevel="0" collapsed="false">
      <c r="A1820" s="199" t="n">
        <v>37363</v>
      </c>
      <c r="B1820" s="192" t="n">
        <v>37363</v>
      </c>
      <c r="C1820" s="306" t="str">
        <f aca="false">VLOOKUP($B1820,data!$A$6:$M$15000,13)</f>
        <v>N/A</v>
      </c>
      <c r="D1820" s="9" t="n">
        <f aca="false">IF(B1820&lt;&gt;"",MONTH(B1820),0)</f>
        <v>4</v>
      </c>
      <c r="E1820" s="306" t="e">
        <f aca="false">AVERAGE(C1813:C1820)</f>
        <v>#DIV/0!</v>
      </c>
      <c r="F1820" s="306" t="e">
        <f aca="false">AVERAGE(C1790:C1820)</f>
        <v>#DIV/0!</v>
      </c>
    </row>
    <row r="1821" customFormat="false" ht="11.25" hidden="false" customHeight="false" outlineLevel="0" collapsed="false">
      <c r="A1821" s="199" t="n">
        <v>37364</v>
      </c>
      <c r="B1821" s="192" t="n">
        <v>37364</v>
      </c>
      <c r="C1821" s="306" t="str">
        <f aca="false">VLOOKUP($B1821,data!$A$6:$M$15000,13)</f>
        <v>N/A</v>
      </c>
      <c r="D1821" s="9" t="n">
        <f aca="false">IF(B1821&lt;&gt;"",MONTH(B1821),0)</f>
        <v>4</v>
      </c>
      <c r="E1821" s="306" t="e">
        <f aca="false">AVERAGE(C1814:C1821)</f>
        <v>#DIV/0!</v>
      </c>
      <c r="F1821" s="306" t="e">
        <f aca="false">AVERAGE(C1791:C1821)</f>
        <v>#DIV/0!</v>
      </c>
    </row>
    <row r="1822" customFormat="false" ht="11.25" hidden="false" customHeight="false" outlineLevel="0" collapsed="false">
      <c r="A1822" s="199" t="n">
        <v>37365</v>
      </c>
      <c r="B1822" s="192" t="n">
        <v>37365</v>
      </c>
      <c r="C1822" s="306" t="str">
        <f aca="false">VLOOKUP($B1822,data!$A$6:$M$15000,13)</f>
        <v>N/A</v>
      </c>
      <c r="D1822" s="9" t="n">
        <f aca="false">IF(B1822&lt;&gt;"",MONTH(B1822),0)</f>
        <v>4</v>
      </c>
      <c r="E1822" s="306" t="e">
        <f aca="false">AVERAGE(C1815:C1822)</f>
        <v>#DIV/0!</v>
      </c>
      <c r="F1822" s="306" t="e">
        <f aca="false">AVERAGE(C1792:C1822)</f>
        <v>#DIV/0!</v>
      </c>
    </row>
    <row r="1823" customFormat="false" ht="11.25" hidden="false" customHeight="false" outlineLevel="0" collapsed="false">
      <c r="A1823" s="199" t="n">
        <v>37366</v>
      </c>
      <c r="B1823" s="192" t="n">
        <v>37366</v>
      </c>
      <c r="C1823" s="306" t="str">
        <f aca="false">VLOOKUP($B1823,data!$A$6:$M$15000,13)</f>
        <v>N/A</v>
      </c>
      <c r="D1823" s="9" t="n">
        <f aca="false">IF(B1823&lt;&gt;"",MONTH(B1823),0)</f>
        <v>4</v>
      </c>
      <c r="E1823" s="306" t="e">
        <f aca="false">AVERAGE(C1816:C1823)</f>
        <v>#DIV/0!</v>
      </c>
      <c r="F1823" s="306" t="e">
        <f aca="false">AVERAGE(C1793:C1823)</f>
        <v>#DIV/0!</v>
      </c>
    </row>
    <row r="1824" customFormat="false" ht="11.25" hidden="false" customHeight="false" outlineLevel="0" collapsed="false">
      <c r="A1824" s="199" t="n">
        <v>37367</v>
      </c>
      <c r="B1824" s="192" t="n">
        <v>37367</v>
      </c>
      <c r="C1824" s="306" t="str">
        <f aca="false">VLOOKUP($B1824,data!$A$6:$M$15000,13)</f>
        <v>N/A</v>
      </c>
      <c r="D1824" s="9" t="n">
        <f aca="false">IF(B1824&lt;&gt;"",MONTH(B1824),0)</f>
        <v>4</v>
      </c>
      <c r="E1824" s="306" t="e">
        <f aca="false">AVERAGE(C1817:C1824)</f>
        <v>#DIV/0!</v>
      </c>
      <c r="F1824" s="306" t="e">
        <f aca="false">AVERAGE(C1794:C1824)</f>
        <v>#DIV/0!</v>
      </c>
    </row>
    <row r="1825" customFormat="false" ht="11.25" hidden="false" customHeight="false" outlineLevel="0" collapsed="false">
      <c r="A1825" s="199" t="n">
        <v>37368</v>
      </c>
      <c r="B1825" s="192" t="n">
        <v>37368</v>
      </c>
      <c r="C1825" s="306" t="str">
        <f aca="false">VLOOKUP($B1825,data!$A$6:$M$15000,13)</f>
        <v>N/A</v>
      </c>
      <c r="D1825" s="9" t="n">
        <f aca="false">IF(B1825&lt;&gt;"",MONTH(B1825),0)</f>
        <v>4</v>
      </c>
      <c r="E1825" s="306" t="e">
        <f aca="false">AVERAGE(C1818:C1825)</f>
        <v>#DIV/0!</v>
      </c>
      <c r="F1825" s="306" t="e">
        <f aca="false">AVERAGE(C1795:C1825)</f>
        <v>#DIV/0!</v>
      </c>
    </row>
    <row r="1826" customFormat="false" ht="11.25" hidden="false" customHeight="false" outlineLevel="0" collapsed="false">
      <c r="A1826" s="199" t="n">
        <v>37369</v>
      </c>
      <c r="B1826" s="192" t="n">
        <v>37369</v>
      </c>
      <c r="C1826" s="306" t="str">
        <f aca="false">VLOOKUP($B1826,data!$A$6:$M$15000,13)</f>
        <v>N/A</v>
      </c>
      <c r="D1826" s="9" t="n">
        <f aca="false">IF(B1826&lt;&gt;"",MONTH(B1826),0)</f>
        <v>4</v>
      </c>
      <c r="E1826" s="306" t="e">
        <f aca="false">AVERAGE(C1820:C1826)</f>
        <v>#DIV/0!</v>
      </c>
      <c r="F1826" s="306" t="e">
        <f aca="false">AVERAGE(C1796:C1826)</f>
        <v>#DIV/0!</v>
      </c>
    </row>
    <row r="1827" customFormat="false" ht="11.25" hidden="false" customHeight="false" outlineLevel="0" collapsed="false">
      <c r="A1827" s="199" t="n">
        <v>37370</v>
      </c>
      <c r="B1827" s="192" t="n">
        <v>37370</v>
      </c>
      <c r="C1827" s="306" t="str">
        <f aca="false">VLOOKUP($B1827,data!$A$6:$M$15000,13)</f>
        <v>N/A</v>
      </c>
      <c r="D1827" s="9" t="n">
        <f aca="false">IF(B1827&lt;&gt;"",MONTH(B1827),0)</f>
        <v>4</v>
      </c>
      <c r="E1827" s="306" t="e">
        <f aca="false">AVERAGE(C1821:C1827)</f>
        <v>#DIV/0!</v>
      </c>
      <c r="F1827" s="306" t="e">
        <f aca="false">AVERAGE(C1797:C1827)</f>
        <v>#DIV/0!</v>
      </c>
    </row>
    <row r="1828" customFormat="false" ht="11.25" hidden="false" customHeight="false" outlineLevel="0" collapsed="false">
      <c r="A1828" s="199" t="n">
        <v>37371</v>
      </c>
      <c r="B1828" s="192" t="n">
        <v>37371</v>
      </c>
      <c r="C1828" s="306" t="str">
        <f aca="false">VLOOKUP($B1828,data!$A$6:$M$15000,13)</f>
        <v>N/A</v>
      </c>
      <c r="D1828" s="9" t="n">
        <f aca="false">IF(B1828&lt;&gt;"",MONTH(B1828),0)</f>
        <v>4</v>
      </c>
      <c r="E1828" s="306" t="e">
        <f aca="false">AVERAGE(C1822:C1828)</f>
        <v>#DIV/0!</v>
      </c>
      <c r="F1828" s="306" t="e">
        <f aca="false">AVERAGE(C1798:C1828)</f>
        <v>#DIV/0!</v>
      </c>
    </row>
    <row r="1829" customFormat="false" ht="11.25" hidden="false" customHeight="false" outlineLevel="0" collapsed="false">
      <c r="A1829" s="199" t="n">
        <v>37372</v>
      </c>
      <c r="B1829" s="192" t="n">
        <v>37372</v>
      </c>
      <c r="C1829" s="306" t="str">
        <f aca="false">VLOOKUP($B1829,data!$A$6:$M$15000,13)</f>
        <v>N/A</v>
      </c>
      <c r="D1829" s="9" t="n">
        <f aca="false">IF(B1829&lt;&gt;"",MONTH(B1829),0)</f>
        <v>4</v>
      </c>
      <c r="E1829" s="306" t="e">
        <f aca="false">AVERAGE(C1823:C1829)</f>
        <v>#DIV/0!</v>
      </c>
      <c r="F1829" s="306" t="e">
        <f aca="false">AVERAGE(C1799:C1829)</f>
        <v>#DIV/0!</v>
      </c>
    </row>
    <row r="1830" customFormat="false" ht="11.25" hidden="false" customHeight="false" outlineLevel="0" collapsed="false">
      <c r="A1830" s="199" t="n">
        <v>37373</v>
      </c>
      <c r="B1830" s="192" t="n">
        <v>37373</v>
      </c>
      <c r="C1830" s="306" t="str">
        <f aca="false">VLOOKUP($B1830,data!$A$6:$M$15000,13)</f>
        <v>N/A</v>
      </c>
      <c r="D1830" s="9" t="n">
        <f aca="false">IF(B1830&lt;&gt;"",MONTH(B1830),0)</f>
        <v>4</v>
      </c>
      <c r="E1830" s="306" t="e">
        <f aca="false">AVERAGE(C1824:C1830)</f>
        <v>#DIV/0!</v>
      </c>
      <c r="F1830" s="306" t="e">
        <f aca="false">AVERAGE(C1800:C1830)</f>
        <v>#DIV/0!</v>
      </c>
    </row>
    <row r="1831" customFormat="false" ht="11.25" hidden="false" customHeight="false" outlineLevel="0" collapsed="false">
      <c r="A1831" s="199" t="n">
        <v>37374</v>
      </c>
      <c r="B1831" s="192" t="n">
        <v>37374</v>
      </c>
      <c r="C1831" s="306" t="str">
        <f aca="false">VLOOKUP($B1831,data!$A$6:$M$15000,13)</f>
        <v>N/A</v>
      </c>
      <c r="D1831" s="9" t="n">
        <f aca="false">IF(B1831&lt;&gt;"",MONTH(B1831),0)</f>
        <v>4</v>
      </c>
      <c r="E1831" s="306" t="e">
        <f aca="false">AVERAGE(C1825:C1831)</f>
        <v>#DIV/0!</v>
      </c>
      <c r="F1831" s="306" t="e">
        <f aca="false">AVERAGE(C1801:C1831)</f>
        <v>#DIV/0!</v>
      </c>
    </row>
    <row r="1832" customFormat="false" ht="11.25" hidden="false" customHeight="false" outlineLevel="0" collapsed="false">
      <c r="A1832" s="199" t="n">
        <v>37375</v>
      </c>
      <c r="B1832" s="192" t="n">
        <v>37375</v>
      </c>
      <c r="C1832" s="306" t="str">
        <f aca="false">VLOOKUP($B1832,data!$A$6:$M$15000,13)</f>
        <v>N/A</v>
      </c>
      <c r="D1832" s="9" t="n">
        <f aca="false">IF(B1832&lt;&gt;"",MONTH(B1832),0)</f>
        <v>4</v>
      </c>
      <c r="E1832" s="306" t="e">
        <f aca="false">AVERAGE(C1826:C1832)</f>
        <v>#DIV/0!</v>
      </c>
      <c r="F1832" s="306" t="e">
        <f aca="false">AVERAGE(C1802:C1832)</f>
        <v>#DIV/0!</v>
      </c>
    </row>
    <row r="1833" customFormat="false" ht="11.25" hidden="false" customHeight="false" outlineLevel="0" collapsed="false">
      <c r="A1833" s="199" t="n">
        <v>37376</v>
      </c>
      <c r="B1833" s="192" t="n">
        <v>37376</v>
      </c>
      <c r="C1833" s="306" t="str">
        <f aca="false">VLOOKUP($B1833,data!$A$6:$M$15000,13)</f>
        <v>N/A</v>
      </c>
      <c r="D1833" s="9" t="n">
        <f aca="false">IF(B1833&lt;&gt;"",MONTH(B1833),0)</f>
        <v>4</v>
      </c>
      <c r="E1833" s="306" t="e">
        <f aca="false">AVERAGE(C1827:C1833)</f>
        <v>#DIV/0!</v>
      </c>
      <c r="F1833" s="306" t="e">
        <f aca="false">AVERAGE(C1803:C1833)</f>
        <v>#DIV/0!</v>
      </c>
    </row>
    <row r="1834" customFormat="false" ht="11.25" hidden="false" customHeight="false" outlineLevel="0" collapsed="false">
      <c r="A1834" s="199" t="n">
        <v>37377</v>
      </c>
      <c r="B1834" s="192" t="n">
        <v>37377</v>
      </c>
      <c r="C1834" s="306" t="str">
        <f aca="false">VLOOKUP($B1834,data!$A$6:$M$15000,13)</f>
        <v>N/A</v>
      </c>
      <c r="D1834" s="9" t="n">
        <f aca="false">IF(B1834&lt;&gt;"",MONTH(B1834),0)</f>
        <v>5</v>
      </c>
      <c r="E1834" s="306" t="e">
        <f aca="false">AVERAGE(C1828:C1834)</f>
        <v>#DIV/0!</v>
      </c>
      <c r="F1834" s="306" t="e">
        <f aca="false">AVERAGE(C1804:C1834)</f>
        <v>#DIV/0!</v>
      </c>
    </row>
    <row r="1835" customFormat="false" ht="11.25" hidden="false" customHeight="false" outlineLevel="0" collapsed="false">
      <c r="A1835" s="199" t="n">
        <v>37378</v>
      </c>
      <c r="B1835" s="192" t="n">
        <v>37378</v>
      </c>
      <c r="C1835" s="306" t="str">
        <f aca="false">VLOOKUP($B1835,data!$A$6:$M$15000,13)</f>
        <v>N/A</v>
      </c>
      <c r="D1835" s="9" t="n">
        <f aca="false">IF(B1835&lt;&gt;"",MONTH(B1835),0)</f>
        <v>5</v>
      </c>
      <c r="E1835" s="306" t="e">
        <f aca="false">AVERAGE(C1829:C1835)</f>
        <v>#DIV/0!</v>
      </c>
      <c r="F1835" s="306" t="e">
        <f aca="false">AVERAGE(C1805:C1835)</f>
        <v>#DIV/0!</v>
      </c>
    </row>
    <row r="1836" customFormat="false" ht="11.25" hidden="false" customHeight="false" outlineLevel="0" collapsed="false">
      <c r="A1836" s="199" t="n">
        <v>37379</v>
      </c>
      <c r="B1836" s="192" t="n">
        <v>37379</v>
      </c>
      <c r="C1836" s="306" t="str">
        <f aca="false">VLOOKUP($B1836,data!$A$6:$M$15000,13)</f>
        <v>N/A</v>
      </c>
      <c r="D1836" s="9" t="n">
        <f aca="false">IF(B1836&lt;&gt;"",MONTH(B1836),0)</f>
        <v>5</v>
      </c>
      <c r="E1836" s="306" t="e">
        <f aca="false">AVERAGE(C1830:C1836)</f>
        <v>#DIV/0!</v>
      </c>
      <c r="F1836" s="306" t="e">
        <f aca="false">AVERAGE(C1806:C1836)</f>
        <v>#DIV/0!</v>
      </c>
    </row>
    <row r="1837" customFormat="false" ht="11.25" hidden="false" customHeight="false" outlineLevel="0" collapsed="false">
      <c r="A1837" s="199" t="n">
        <v>37380</v>
      </c>
      <c r="B1837" s="192" t="n">
        <v>37380</v>
      </c>
      <c r="C1837" s="306" t="str">
        <f aca="false">VLOOKUP($B1837,data!$A$6:$M$15000,13)</f>
        <v>N/A</v>
      </c>
      <c r="D1837" s="9" t="n">
        <f aca="false">IF(B1837&lt;&gt;"",MONTH(B1837),0)</f>
        <v>5</v>
      </c>
      <c r="E1837" s="306" t="e">
        <f aca="false">AVERAGE(C1830:C1837)</f>
        <v>#DIV/0!</v>
      </c>
      <c r="F1837" s="306" t="e">
        <f aca="false">AVERAGE(C1807:C1837)</f>
        <v>#DIV/0!</v>
      </c>
    </row>
    <row r="1838" customFormat="false" ht="11.25" hidden="false" customHeight="false" outlineLevel="0" collapsed="false">
      <c r="A1838" s="199" t="n">
        <v>37381</v>
      </c>
      <c r="B1838" s="192" t="n">
        <v>37381</v>
      </c>
      <c r="C1838" s="306" t="str">
        <f aca="false">VLOOKUP($B1838,data!$A$6:$M$15000,13)</f>
        <v>N/A</v>
      </c>
      <c r="D1838" s="9" t="n">
        <f aca="false">IF(B1838&lt;&gt;"",MONTH(B1838),0)</f>
        <v>5</v>
      </c>
      <c r="E1838" s="306" t="e">
        <f aca="false">AVERAGE(C1831:C1838)</f>
        <v>#DIV/0!</v>
      </c>
      <c r="F1838" s="306" t="e">
        <f aca="false">AVERAGE(C1808:C1838)</f>
        <v>#DIV/0!</v>
      </c>
    </row>
    <row r="1839" customFormat="false" ht="11.25" hidden="false" customHeight="false" outlineLevel="0" collapsed="false">
      <c r="A1839" s="199" t="n">
        <v>37382</v>
      </c>
      <c r="B1839" s="192" t="n">
        <v>37382</v>
      </c>
      <c r="C1839" s="306" t="str">
        <f aca="false">VLOOKUP($B1839,data!$A$6:$M$15000,13)</f>
        <v>N/A</v>
      </c>
      <c r="D1839" s="9" t="n">
        <f aca="false">IF(B1839&lt;&gt;"",MONTH(B1839),0)</f>
        <v>5</v>
      </c>
      <c r="E1839" s="306" t="e">
        <f aca="false">AVERAGE(C1832:C1839)</f>
        <v>#DIV/0!</v>
      </c>
      <c r="F1839" s="306" t="e">
        <f aca="false">AVERAGE(C1809:C1839)</f>
        <v>#DIV/0!</v>
      </c>
    </row>
    <row r="1840" customFormat="false" ht="11.25" hidden="false" customHeight="false" outlineLevel="0" collapsed="false">
      <c r="A1840" s="199" t="n">
        <v>37383</v>
      </c>
      <c r="B1840" s="192" t="n">
        <v>37383</v>
      </c>
      <c r="C1840" s="306" t="str">
        <f aca="false">VLOOKUP($B1840,data!$A$6:$M$15000,13)</f>
        <v>N/A</v>
      </c>
      <c r="D1840" s="9" t="n">
        <f aca="false">IF(B1840&lt;&gt;"",MONTH(B1840),0)</f>
        <v>5</v>
      </c>
      <c r="E1840" s="306" t="e">
        <f aca="false">AVERAGE(C1833:C1840)</f>
        <v>#DIV/0!</v>
      </c>
      <c r="F1840" s="306" t="e">
        <f aca="false">AVERAGE(C1810:C1840)</f>
        <v>#DIV/0!</v>
      </c>
    </row>
    <row r="1841" customFormat="false" ht="11.25" hidden="false" customHeight="false" outlineLevel="0" collapsed="false">
      <c r="A1841" s="199" t="n">
        <v>37384</v>
      </c>
      <c r="B1841" s="192" t="n">
        <v>37384</v>
      </c>
      <c r="C1841" s="306" t="str">
        <f aca="false">VLOOKUP($B1841,data!$A$6:$M$15000,13)</f>
        <v>N/A</v>
      </c>
      <c r="D1841" s="9" t="n">
        <f aca="false">IF(B1841&lt;&gt;"",MONTH(B1841),0)</f>
        <v>5</v>
      </c>
      <c r="E1841" s="306" t="e">
        <f aca="false">AVERAGE(C1834:C1841)</f>
        <v>#DIV/0!</v>
      </c>
      <c r="F1841" s="306" t="e">
        <f aca="false">AVERAGE(C1811:C1841)</f>
        <v>#DIV/0!</v>
      </c>
    </row>
    <row r="1842" customFormat="false" ht="11.25" hidden="false" customHeight="false" outlineLevel="0" collapsed="false">
      <c r="A1842" s="199" t="n">
        <v>37385</v>
      </c>
      <c r="B1842" s="192" t="n">
        <v>37385</v>
      </c>
      <c r="C1842" s="306" t="str">
        <f aca="false">VLOOKUP($B1842,data!$A$6:$M$15000,13)</f>
        <v>N/A</v>
      </c>
      <c r="D1842" s="9" t="n">
        <f aca="false">IF(B1842&lt;&gt;"",MONTH(B1842),0)</f>
        <v>5</v>
      </c>
      <c r="E1842" s="306" t="e">
        <f aca="false">AVERAGE(C1835:C1842)</f>
        <v>#DIV/0!</v>
      </c>
      <c r="F1842" s="306" t="e">
        <f aca="false">AVERAGE(C1812:C1842)</f>
        <v>#DIV/0!</v>
      </c>
    </row>
    <row r="1843" customFormat="false" ht="11.25" hidden="false" customHeight="false" outlineLevel="0" collapsed="false">
      <c r="A1843" s="199" t="n">
        <v>37386</v>
      </c>
      <c r="B1843" s="192" t="n">
        <v>37386</v>
      </c>
      <c r="C1843" s="306" t="str">
        <f aca="false">VLOOKUP($B1843,data!$A$6:$M$15000,13)</f>
        <v>N/A</v>
      </c>
      <c r="D1843" s="9" t="n">
        <f aca="false">IF(B1843&lt;&gt;"",MONTH(B1843),0)</f>
        <v>5</v>
      </c>
      <c r="E1843" s="306" t="e">
        <f aca="false">AVERAGE(C1837:C1843)</f>
        <v>#DIV/0!</v>
      </c>
      <c r="F1843" s="306" t="e">
        <f aca="false">AVERAGE(C1813:C1843)</f>
        <v>#DIV/0!</v>
      </c>
    </row>
    <row r="1844" customFormat="false" ht="11.25" hidden="false" customHeight="false" outlineLevel="0" collapsed="false">
      <c r="A1844" s="199" t="n">
        <v>37387</v>
      </c>
      <c r="B1844" s="192" t="n">
        <v>37387</v>
      </c>
      <c r="C1844" s="306" t="str">
        <f aca="false">VLOOKUP($B1844,data!$A$6:$M$15000,13)</f>
        <v>N/A</v>
      </c>
      <c r="D1844" s="9" t="n">
        <f aca="false">IF(B1844&lt;&gt;"",MONTH(B1844),0)</f>
        <v>5</v>
      </c>
      <c r="E1844" s="306" t="e">
        <f aca="false">AVERAGE(C1838:C1844)</f>
        <v>#DIV/0!</v>
      </c>
      <c r="F1844" s="306" t="e">
        <f aca="false">AVERAGE(C1814:C1844)</f>
        <v>#DIV/0!</v>
      </c>
    </row>
    <row r="1845" customFormat="false" ht="11.25" hidden="false" customHeight="false" outlineLevel="0" collapsed="false">
      <c r="A1845" s="199" t="n">
        <v>37388</v>
      </c>
      <c r="B1845" s="192" t="n">
        <v>37388</v>
      </c>
      <c r="C1845" s="306" t="str">
        <f aca="false">VLOOKUP($B1845,data!$A$6:$M$15000,13)</f>
        <v>N/A</v>
      </c>
      <c r="D1845" s="9" t="n">
        <f aca="false">IF(B1845&lt;&gt;"",MONTH(B1845),0)</f>
        <v>5</v>
      </c>
      <c r="E1845" s="306" t="e">
        <f aca="false">AVERAGE(C1839:C1845)</f>
        <v>#DIV/0!</v>
      </c>
      <c r="F1845" s="306" t="e">
        <f aca="false">AVERAGE(C1815:C1845)</f>
        <v>#DIV/0!</v>
      </c>
    </row>
    <row r="1846" customFormat="false" ht="11.25" hidden="false" customHeight="false" outlineLevel="0" collapsed="false">
      <c r="A1846" s="199" t="n">
        <v>37389</v>
      </c>
      <c r="B1846" s="192" t="n">
        <v>37389</v>
      </c>
      <c r="C1846" s="306" t="str">
        <f aca="false">VLOOKUP($B1846,data!$A$6:$M$15000,13)</f>
        <v>N/A</v>
      </c>
      <c r="D1846" s="9" t="n">
        <f aca="false">IF(B1846&lt;&gt;"",MONTH(B1846),0)</f>
        <v>5</v>
      </c>
      <c r="E1846" s="306" t="e">
        <f aca="false">AVERAGE(C1840:C1846)</f>
        <v>#DIV/0!</v>
      </c>
      <c r="F1846" s="306" t="e">
        <f aca="false">AVERAGE(C1816:C1846)</f>
        <v>#DIV/0!</v>
      </c>
    </row>
    <row r="1847" customFormat="false" ht="11.25" hidden="false" customHeight="false" outlineLevel="0" collapsed="false">
      <c r="A1847" s="199" t="n">
        <v>37390</v>
      </c>
      <c r="B1847" s="192" t="n">
        <v>37390</v>
      </c>
      <c r="C1847" s="306" t="str">
        <f aca="false">VLOOKUP($B1847,data!$A$6:$M$15000,13)</f>
        <v>N/A</v>
      </c>
      <c r="D1847" s="9" t="n">
        <f aca="false">IF(B1847&lt;&gt;"",MONTH(B1847),0)</f>
        <v>5</v>
      </c>
      <c r="E1847" s="306" t="e">
        <f aca="false">AVERAGE(C1841:C1847)</f>
        <v>#DIV/0!</v>
      </c>
      <c r="F1847" s="306" t="e">
        <f aca="false">AVERAGE(C1817:C1847)</f>
        <v>#DIV/0!</v>
      </c>
    </row>
    <row r="1848" customFormat="false" ht="11.25" hidden="false" customHeight="false" outlineLevel="0" collapsed="false">
      <c r="A1848" s="199" t="n">
        <v>37391</v>
      </c>
      <c r="B1848" s="192" t="n">
        <v>37391</v>
      </c>
      <c r="C1848" s="306" t="str">
        <f aca="false">VLOOKUP($B1848,data!$A$6:$M$15000,13)</f>
        <v>N/A</v>
      </c>
      <c r="D1848" s="9" t="n">
        <f aca="false">IF(B1848&lt;&gt;"",MONTH(B1848),0)</f>
        <v>5</v>
      </c>
      <c r="E1848" s="306" t="e">
        <f aca="false">AVERAGE(C1842:C1848)</f>
        <v>#DIV/0!</v>
      </c>
      <c r="F1848" s="306" t="e">
        <f aca="false">AVERAGE(C1818:C1848)</f>
        <v>#DIV/0!</v>
      </c>
    </row>
    <row r="1849" customFormat="false" ht="11.25" hidden="false" customHeight="false" outlineLevel="0" collapsed="false">
      <c r="A1849" s="199" t="n">
        <v>37392</v>
      </c>
      <c r="B1849" s="192" t="n">
        <v>37392</v>
      </c>
      <c r="C1849" s="306" t="str">
        <f aca="false">VLOOKUP($B1849,data!$A$6:$M$15000,13)</f>
        <v>N/A</v>
      </c>
      <c r="D1849" s="9" t="n">
        <f aca="false">IF(B1849&lt;&gt;"",MONTH(B1849),0)</f>
        <v>5</v>
      </c>
      <c r="E1849" s="306" t="e">
        <f aca="false">AVERAGE(C1843:C1849)</f>
        <v>#DIV/0!</v>
      </c>
      <c r="F1849" s="306" t="e">
        <f aca="false">AVERAGE(C1819:C1849)</f>
        <v>#DIV/0!</v>
      </c>
    </row>
    <row r="1850" customFormat="false" ht="11.25" hidden="false" customHeight="false" outlineLevel="0" collapsed="false">
      <c r="A1850" s="199" t="n">
        <v>37393</v>
      </c>
      <c r="B1850" s="192" t="n">
        <v>37393</v>
      </c>
      <c r="C1850" s="306" t="str">
        <f aca="false">VLOOKUP($B1850,data!$A$6:$M$15000,13)</f>
        <v>N/A</v>
      </c>
      <c r="D1850" s="9" t="n">
        <f aca="false">IF(B1850&lt;&gt;"",MONTH(B1850),0)</f>
        <v>5</v>
      </c>
      <c r="E1850" s="306" t="e">
        <f aca="false">AVERAGE(C1844:C1850)</f>
        <v>#DIV/0!</v>
      </c>
      <c r="F1850" s="306" t="e">
        <f aca="false">AVERAGE(C1820:C1850)</f>
        <v>#DIV/0!</v>
      </c>
    </row>
    <row r="1851" customFormat="false" ht="11.25" hidden="false" customHeight="false" outlineLevel="0" collapsed="false">
      <c r="A1851" s="199" t="n">
        <v>37394</v>
      </c>
      <c r="B1851" s="192" t="n">
        <v>37394</v>
      </c>
      <c r="C1851" s="306" t="str">
        <f aca="false">VLOOKUP($B1851,data!$A$6:$M$15000,13)</f>
        <v>N/A</v>
      </c>
      <c r="D1851" s="9" t="n">
        <f aca="false">IF(B1851&lt;&gt;"",MONTH(B1851),0)</f>
        <v>5</v>
      </c>
      <c r="E1851" s="306" t="e">
        <f aca="false">AVERAGE(C1845:C1851)</f>
        <v>#DIV/0!</v>
      </c>
      <c r="F1851" s="306" t="e">
        <f aca="false">AVERAGE(C1821:C1851)</f>
        <v>#DIV/0!</v>
      </c>
    </row>
    <row r="1852" customFormat="false" ht="11.25" hidden="false" customHeight="false" outlineLevel="0" collapsed="false">
      <c r="A1852" s="199" t="n">
        <v>37395</v>
      </c>
      <c r="B1852" s="192" t="n">
        <v>37395</v>
      </c>
      <c r="C1852" s="306" t="str">
        <f aca="false">VLOOKUP($B1852,data!$A$6:$M$15000,13)</f>
        <v>N/A</v>
      </c>
      <c r="D1852" s="9" t="n">
        <f aca="false">IF(B1852&lt;&gt;"",MONTH(B1852),0)</f>
        <v>5</v>
      </c>
      <c r="E1852" s="306" t="e">
        <f aca="false">AVERAGE(C1846:C1852)</f>
        <v>#DIV/0!</v>
      </c>
      <c r="F1852" s="306" t="e">
        <f aca="false">AVERAGE(C1822:C1852)</f>
        <v>#DIV/0!</v>
      </c>
    </row>
    <row r="1853" customFormat="false" ht="11.25" hidden="false" customHeight="false" outlineLevel="0" collapsed="false">
      <c r="A1853" s="199" t="n">
        <v>37396</v>
      </c>
      <c r="B1853" s="192" t="n">
        <v>37396</v>
      </c>
      <c r="C1853" s="306" t="str">
        <f aca="false">VLOOKUP($B1853,data!$A$6:$M$15000,13)</f>
        <v>N/A</v>
      </c>
      <c r="D1853" s="9" t="n">
        <f aca="false">IF(B1853&lt;&gt;"",MONTH(B1853),0)</f>
        <v>5</v>
      </c>
      <c r="E1853" s="306" t="e">
        <f aca="false">AVERAGE(C1847:C1853)</f>
        <v>#DIV/0!</v>
      </c>
      <c r="F1853" s="306" t="e">
        <f aca="false">AVERAGE(C1823:C1853)</f>
        <v>#DIV/0!</v>
      </c>
    </row>
    <row r="1854" customFormat="false" ht="11.25" hidden="false" customHeight="false" outlineLevel="0" collapsed="false">
      <c r="A1854" s="199" t="n">
        <v>37397</v>
      </c>
      <c r="B1854" s="192" t="n">
        <v>37397</v>
      </c>
      <c r="C1854" s="306" t="str">
        <f aca="false">VLOOKUP($B1854,data!$A$6:$M$15000,13)</f>
        <v>N/A</v>
      </c>
      <c r="D1854" s="9" t="n">
        <f aca="false">IF(B1854&lt;&gt;"",MONTH(B1854),0)</f>
        <v>5</v>
      </c>
      <c r="E1854" s="306" t="e">
        <f aca="false">AVERAGE(C1848:C1854)</f>
        <v>#DIV/0!</v>
      </c>
      <c r="F1854" s="306" t="e">
        <f aca="false">AVERAGE(C1824:C1854)</f>
        <v>#DIV/0!</v>
      </c>
    </row>
    <row r="1855" customFormat="false" ht="11.25" hidden="false" customHeight="false" outlineLevel="0" collapsed="false">
      <c r="A1855" s="199" t="n">
        <v>37398</v>
      </c>
      <c r="B1855" s="192" t="n">
        <v>37398</v>
      </c>
      <c r="C1855" s="306" t="str">
        <f aca="false">VLOOKUP($B1855,data!$A$6:$M$15000,13)</f>
        <v>N/A</v>
      </c>
      <c r="D1855" s="9" t="n">
        <f aca="false">IF(B1855&lt;&gt;"",MONTH(B1855),0)</f>
        <v>5</v>
      </c>
      <c r="E1855" s="306" t="e">
        <f aca="false">AVERAGE(C1849:C1855)</f>
        <v>#DIV/0!</v>
      </c>
      <c r="F1855" s="306" t="e">
        <f aca="false">AVERAGE(C1825:C1855)</f>
        <v>#DIV/0!</v>
      </c>
    </row>
    <row r="1856" customFormat="false" ht="11.25" hidden="false" customHeight="false" outlineLevel="0" collapsed="false">
      <c r="A1856" s="199" t="n">
        <v>37399</v>
      </c>
      <c r="B1856" s="192" t="n">
        <v>37399</v>
      </c>
      <c r="C1856" s="306" t="str">
        <f aca="false">VLOOKUP($B1856,data!$A$6:$M$15000,13)</f>
        <v>N/A</v>
      </c>
      <c r="D1856" s="9" t="n">
        <f aca="false">IF(B1856&lt;&gt;"",MONTH(B1856),0)</f>
        <v>5</v>
      </c>
      <c r="E1856" s="306" t="e">
        <f aca="false">AVERAGE(C1850:C1856)</f>
        <v>#DIV/0!</v>
      </c>
      <c r="F1856" s="306" t="e">
        <f aca="false">AVERAGE(C1826:C1856)</f>
        <v>#DIV/0!</v>
      </c>
    </row>
    <row r="1857" customFormat="false" ht="11.25" hidden="false" customHeight="false" outlineLevel="0" collapsed="false">
      <c r="A1857" s="199" t="n">
        <v>37400</v>
      </c>
      <c r="B1857" s="192" t="n">
        <v>37400</v>
      </c>
      <c r="C1857" s="306" t="str">
        <f aca="false">VLOOKUP($B1857,data!$A$6:$M$15000,13)</f>
        <v>N/A</v>
      </c>
      <c r="D1857" s="9" t="n">
        <f aca="false">IF(B1857&lt;&gt;"",MONTH(B1857),0)</f>
        <v>5</v>
      </c>
      <c r="E1857" s="306" t="e">
        <f aca="false">AVERAGE(C1851:C1857)</f>
        <v>#DIV/0!</v>
      </c>
      <c r="F1857" s="306" t="e">
        <f aca="false">AVERAGE(C1827:C1857)</f>
        <v>#DIV/0!</v>
      </c>
    </row>
    <row r="1858" customFormat="false" ht="11.25" hidden="false" customHeight="false" outlineLevel="0" collapsed="false">
      <c r="A1858" s="199" t="n">
        <v>37401</v>
      </c>
      <c r="B1858" s="192" t="n">
        <v>37401</v>
      </c>
      <c r="C1858" s="306" t="str">
        <f aca="false">VLOOKUP($B1858,data!$A$6:$M$15000,13)</f>
        <v>N/A</v>
      </c>
      <c r="D1858" s="9" t="n">
        <f aca="false">IF(B1858&lt;&gt;"",MONTH(B1858),0)</f>
        <v>5</v>
      </c>
      <c r="E1858" s="306" t="e">
        <f aca="false">AVERAGE(C1851:C1858)</f>
        <v>#DIV/0!</v>
      </c>
      <c r="F1858" s="306" t="e">
        <f aca="false">AVERAGE(C1828:C1858)</f>
        <v>#DIV/0!</v>
      </c>
    </row>
    <row r="1859" customFormat="false" ht="11.25" hidden="false" customHeight="false" outlineLevel="0" collapsed="false">
      <c r="A1859" s="199" t="n">
        <v>37402</v>
      </c>
      <c r="B1859" s="192" t="n">
        <v>37402</v>
      </c>
      <c r="C1859" s="306" t="str">
        <f aca="false">VLOOKUP($B1859,data!$A$6:$M$15000,13)</f>
        <v>N/A</v>
      </c>
      <c r="D1859" s="9" t="n">
        <f aca="false">IF(B1859&lt;&gt;"",MONTH(B1859),0)</f>
        <v>5</v>
      </c>
      <c r="E1859" s="306" t="e">
        <f aca="false">AVERAGE(C1852:C1859)</f>
        <v>#DIV/0!</v>
      </c>
      <c r="F1859" s="306" t="e">
        <f aca="false">AVERAGE(C1829:C1859)</f>
        <v>#DIV/0!</v>
      </c>
    </row>
    <row r="1860" customFormat="false" ht="11.25" hidden="false" customHeight="false" outlineLevel="0" collapsed="false">
      <c r="A1860" s="199" t="n">
        <v>37403</v>
      </c>
      <c r="B1860" s="192" t="n">
        <v>37403</v>
      </c>
      <c r="C1860" s="306" t="str">
        <f aca="false">VLOOKUP($B1860,data!$A$6:$M$15000,13)</f>
        <v>N/A</v>
      </c>
      <c r="D1860" s="9" t="n">
        <f aca="false">IF(B1860&lt;&gt;"",MONTH(B1860),0)</f>
        <v>5</v>
      </c>
      <c r="E1860" s="306" t="e">
        <f aca="false">AVERAGE(C1853:C1860)</f>
        <v>#DIV/0!</v>
      </c>
      <c r="F1860" s="306" t="e">
        <f aca="false">AVERAGE(C1830:C1860)</f>
        <v>#DIV/0!</v>
      </c>
    </row>
    <row r="1861" customFormat="false" ht="11.25" hidden="false" customHeight="false" outlineLevel="0" collapsed="false">
      <c r="A1861" s="199" t="n">
        <v>37404</v>
      </c>
      <c r="B1861" s="192" t="n">
        <v>37404</v>
      </c>
      <c r="C1861" s="306" t="str">
        <f aca="false">VLOOKUP($B1861,data!$A$6:$M$15000,13)</f>
        <v>N/A</v>
      </c>
      <c r="D1861" s="9" t="n">
        <f aca="false">IF(B1861&lt;&gt;"",MONTH(B1861),0)</f>
        <v>5</v>
      </c>
      <c r="E1861" s="306" t="e">
        <f aca="false">AVERAGE(C1854:C1861)</f>
        <v>#DIV/0!</v>
      </c>
      <c r="F1861" s="306" t="e">
        <f aca="false">AVERAGE(C1831:C1861)</f>
        <v>#DIV/0!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V1714"/>
  <sheetViews>
    <sheetView showFormulas="false" showGridLines="true" showRowColHeaders="true" showZeros="true" rightToLeft="false" tabSelected="false" showOutlineSymbols="true" defaultGridColor="true" view="normal" topLeftCell="A22" colorId="64" zoomScale="100" zoomScaleNormal="100" zoomScalePageLayoutView="100" workbookViewId="0">
      <selection pane="topLeft" activeCell="H30" activeCellId="0" sqref="H30"/>
    </sheetView>
  </sheetViews>
  <sheetFormatPr defaultColWidth="8.70703125" defaultRowHeight="11.25" customHeight="true" zeroHeight="false" outlineLevelRow="0" outlineLevelCol="0"/>
  <cols>
    <col collapsed="false" customWidth="false" hidden="false" outlineLevel="0" max="2" min="1" style="188" width="8.7"/>
    <col collapsed="false" customWidth="true" hidden="false" outlineLevel="0" max="3" min="3" style="148" width="12.14"/>
    <col collapsed="false" customWidth="false" hidden="false" outlineLevel="0" max="4" min="4" style="306" width="8.7"/>
    <col collapsed="false" customWidth="true" hidden="false" outlineLevel="0" max="5" min="5" style="306" width="11.85"/>
    <col collapsed="false" customWidth="false" hidden="false" outlineLevel="0" max="20" min="6" style="9" width="8.7"/>
    <col collapsed="false" customWidth="false" hidden="false" outlineLevel="0" max="21" min="21" style="279" width="8.7"/>
    <col collapsed="false" customWidth="false" hidden="false" outlineLevel="0" max="22" min="22" style="114" width="8.7"/>
    <col collapsed="false" customWidth="false" hidden="false" outlineLevel="0" max="257" min="23" style="9" width="8.7"/>
  </cols>
  <sheetData>
    <row r="3" customFormat="false" ht="11.25" hidden="false" customHeight="false" outlineLevel="0" collapsed="false">
      <c r="V3" s="378" t="s">
        <v>113</v>
      </c>
    </row>
    <row r="4" customFormat="false" ht="12" hidden="false" customHeight="false" outlineLevel="0" collapsed="false">
      <c r="A4" s="379" t="s">
        <v>71</v>
      </c>
      <c r="B4" s="379" t="s">
        <v>99</v>
      </c>
      <c r="C4" s="335" t="s">
        <v>19</v>
      </c>
      <c r="D4" s="307" t="s">
        <v>79</v>
      </c>
      <c r="E4" s="307" t="s">
        <v>152</v>
      </c>
      <c r="F4" s="290" t="s">
        <v>159</v>
      </c>
      <c r="U4" s="291" t="n">
        <v>35551</v>
      </c>
      <c r="V4" s="114" t="n">
        <f aca="false">HLOOKUP(U4,$H$5:$S$9,2)</f>
        <v>-225.806451612903</v>
      </c>
    </row>
    <row r="5" customFormat="false" ht="11.25" hidden="false" customHeight="false" outlineLevel="0" collapsed="false">
      <c r="A5" s="188" t="n">
        <v>35551</v>
      </c>
      <c r="B5" s="11" t="n">
        <f aca="false">IF(A5&lt;&gt;"",MONTH(A5),0)</f>
        <v>5</v>
      </c>
      <c r="C5" s="148" t="n">
        <v>3011000</v>
      </c>
      <c r="D5" s="306" t="n">
        <v>703000</v>
      </c>
      <c r="E5" s="306" t="n">
        <v>2211000</v>
      </c>
      <c r="F5" s="114" t="n">
        <f aca="false">C5-D5-E5</f>
        <v>97000</v>
      </c>
      <c r="H5" s="310" t="n">
        <v>35551</v>
      </c>
      <c r="I5" s="311" t="n">
        <v>35582</v>
      </c>
      <c r="J5" s="311" t="n">
        <v>35612</v>
      </c>
      <c r="K5" s="311" t="n">
        <v>35643</v>
      </c>
      <c r="L5" s="311" t="n">
        <v>35674</v>
      </c>
      <c r="M5" s="311" t="n">
        <v>35704</v>
      </c>
      <c r="N5" s="311" t="n">
        <v>35735</v>
      </c>
      <c r="O5" s="312" t="n">
        <v>35765</v>
      </c>
      <c r="U5" s="291" t="n">
        <v>35582</v>
      </c>
      <c r="V5" s="114" t="n">
        <f aca="false">HLOOKUP(U5,$H$5:$S$9,2)</f>
        <v>-866.666666666667</v>
      </c>
    </row>
    <row r="6" customFormat="false" ht="11.25" hidden="false" customHeight="false" outlineLevel="0" collapsed="false">
      <c r="A6" s="188" t="n">
        <v>35552</v>
      </c>
      <c r="B6" s="11" t="n">
        <f aca="false">IF(A6&lt;&gt;"",MONTH(A6),0)</f>
        <v>5</v>
      </c>
      <c r="C6" s="148" t="n">
        <v>2948000</v>
      </c>
      <c r="D6" s="306" t="n">
        <v>867000</v>
      </c>
      <c r="E6" s="306" t="n">
        <v>2149000</v>
      </c>
      <c r="F6" s="114" t="n">
        <f aca="false">C6-D6-E6</f>
        <v>-68000</v>
      </c>
      <c r="H6" s="142" t="n">
        <f aca="false">DAVERAGE(lp97,6,H8:H9)</f>
        <v>-225.806451612903</v>
      </c>
      <c r="I6" s="143" t="n">
        <f aca="false">DAVERAGE(lp97,6,I8:I9)</f>
        <v>-866.666666666667</v>
      </c>
      <c r="J6" s="143" t="n">
        <f aca="false">DAVERAGE(lp97,6,J8:J9)</f>
        <v>17548.3870967742</v>
      </c>
      <c r="K6" s="143" t="n">
        <f aca="false">DAVERAGE(lp97,6,K8:K9)</f>
        <v>-2193.54838709677</v>
      </c>
      <c r="L6" s="143" t="n">
        <f aca="false">DAVERAGE(lp97,6,L8:L9)</f>
        <v>-4533.33333333333</v>
      </c>
      <c r="M6" s="143" t="n">
        <f aca="false">DAVERAGE(lp97,6,M8:M9)</f>
        <v>-741.935483870968</v>
      </c>
      <c r="N6" s="143" t="n">
        <f aca="false">DAVERAGE(lp97,6,N8:N9)</f>
        <v>-7600</v>
      </c>
      <c r="O6" s="145" t="n">
        <f aca="false">DAVERAGE(lp97,6,O8:O9)</f>
        <v>2225.8064516129</v>
      </c>
      <c r="U6" s="291" t="n">
        <v>35612</v>
      </c>
      <c r="V6" s="114" t="n">
        <f aca="false">HLOOKUP(U6,$H$5:$S$9,2)</f>
        <v>17548.3870967742</v>
      </c>
    </row>
    <row r="7" customFormat="false" ht="11.25" hidden="false" customHeight="false" outlineLevel="0" collapsed="false">
      <c r="A7" s="188" t="n">
        <v>35553</v>
      </c>
      <c r="B7" s="11" t="n">
        <f aca="false">IF(A7&lt;&gt;"",MONTH(A7),0)</f>
        <v>5</v>
      </c>
      <c r="C7" s="148" t="n">
        <v>2851000</v>
      </c>
      <c r="D7" s="306" t="n">
        <v>893000</v>
      </c>
      <c r="E7" s="306" t="n">
        <v>1921000</v>
      </c>
      <c r="F7" s="114" t="n">
        <f aca="false">C7-D7-E7</f>
        <v>37000</v>
      </c>
      <c r="H7" s="54"/>
      <c r="I7" s="32"/>
      <c r="J7" s="32"/>
      <c r="K7" s="32"/>
      <c r="L7" s="32"/>
      <c r="M7" s="32"/>
      <c r="N7" s="32"/>
      <c r="O7" s="38"/>
      <c r="U7" s="291" t="n">
        <v>35643</v>
      </c>
      <c r="V7" s="114" t="n">
        <f aca="false">HLOOKUP(U7,$H$5:$S$9,2)</f>
        <v>-2193.54838709677</v>
      </c>
    </row>
    <row r="8" customFormat="false" ht="11.25" hidden="false" customHeight="false" outlineLevel="0" collapsed="false">
      <c r="A8" s="188" t="n">
        <v>35554</v>
      </c>
      <c r="B8" s="11" t="n">
        <f aca="false">IF(A8&lt;&gt;"",MONTH(A8),0)</f>
        <v>5</v>
      </c>
      <c r="C8" s="148" t="n">
        <v>2829000</v>
      </c>
      <c r="D8" s="306" t="n">
        <v>899000</v>
      </c>
      <c r="E8" s="306" t="n">
        <v>1908000</v>
      </c>
      <c r="F8" s="114" t="n">
        <f aca="false">C8-D8-E8</f>
        <v>22000</v>
      </c>
      <c r="H8" s="54" t="s">
        <v>99</v>
      </c>
      <c r="I8" s="32" t="s">
        <v>99</v>
      </c>
      <c r="J8" s="32" t="s">
        <v>99</v>
      </c>
      <c r="K8" s="32" t="s">
        <v>99</v>
      </c>
      <c r="L8" s="32" t="s">
        <v>99</v>
      </c>
      <c r="M8" s="32" t="s">
        <v>99</v>
      </c>
      <c r="N8" s="32" t="s">
        <v>99</v>
      </c>
      <c r="O8" s="38" t="s">
        <v>99</v>
      </c>
      <c r="U8" s="291" t="n">
        <v>35674</v>
      </c>
      <c r="V8" s="114" t="n">
        <f aca="false">HLOOKUP(U8,$H$5:$S$9,2)</f>
        <v>-4533.33333333333</v>
      </c>
    </row>
    <row r="9" customFormat="false" ht="12" hidden="false" customHeight="false" outlineLevel="0" collapsed="false">
      <c r="A9" s="188" t="n">
        <v>35555</v>
      </c>
      <c r="B9" s="11" t="n">
        <f aca="false">IF(A9&lt;&gt;"",MONTH(A9),0)</f>
        <v>5</v>
      </c>
      <c r="C9" s="148" t="n">
        <v>2883000</v>
      </c>
      <c r="D9" s="306" t="n">
        <v>479000</v>
      </c>
      <c r="E9" s="306" t="n">
        <v>2388000</v>
      </c>
      <c r="F9" s="114" t="n">
        <f aca="false">C9-D9-E9</f>
        <v>16000</v>
      </c>
      <c r="H9" s="55" t="n">
        <v>5</v>
      </c>
      <c r="I9" s="56" t="n">
        <v>6</v>
      </c>
      <c r="J9" s="56" t="n">
        <v>7</v>
      </c>
      <c r="K9" s="56" t="n">
        <v>8</v>
      </c>
      <c r="L9" s="56" t="n">
        <v>9</v>
      </c>
      <c r="M9" s="56" t="n">
        <v>10</v>
      </c>
      <c r="N9" s="56" t="n">
        <v>11</v>
      </c>
      <c r="O9" s="57" t="n">
        <v>12</v>
      </c>
      <c r="U9" s="291" t="n">
        <v>35704</v>
      </c>
      <c r="V9" s="114" t="n">
        <f aca="false">HLOOKUP(U9,$H$5:$S$9,2)</f>
        <v>-741.935483870968</v>
      </c>
    </row>
    <row r="10" customFormat="false" ht="12" hidden="false" customHeight="false" outlineLevel="0" collapsed="false">
      <c r="A10" s="188" t="n">
        <v>35556</v>
      </c>
      <c r="B10" s="11" t="n">
        <f aca="false">IF(A10&lt;&gt;"",MONTH(A10),0)</f>
        <v>5</v>
      </c>
      <c r="C10" s="148" t="n">
        <v>2603000</v>
      </c>
      <c r="D10" s="306" t="n">
        <v>312000</v>
      </c>
      <c r="E10" s="306" t="n">
        <v>2328000</v>
      </c>
      <c r="F10" s="114" t="n">
        <f aca="false">C10-D10-E10</f>
        <v>-37000</v>
      </c>
      <c r="U10" s="291" t="n">
        <v>35735</v>
      </c>
      <c r="V10" s="114" t="n">
        <f aca="false">HLOOKUP(U10,$H$5:$S$9,2)</f>
        <v>-7600</v>
      </c>
    </row>
    <row r="11" customFormat="false" ht="11.25" hidden="false" customHeight="false" outlineLevel="0" collapsed="false">
      <c r="A11" s="188" t="n">
        <v>35557</v>
      </c>
      <c r="B11" s="11" t="n">
        <f aca="false">IF(A11&lt;&gt;"",MONTH(A11),0)</f>
        <v>5</v>
      </c>
      <c r="C11" s="148" t="n">
        <v>2750000</v>
      </c>
      <c r="D11" s="306" t="n">
        <v>339000</v>
      </c>
      <c r="E11" s="306" t="n">
        <v>2420000</v>
      </c>
      <c r="F11" s="114" t="n">
        <f aca="false">C11-D11-E11</f>
        <v>-9000</v>
      </c>
      <c r="H11" s="310" t="n">
        <v>35796</v>
      </c>
      <c r="I11" s="311" t="n">
        <v>35827</v>
      </c>
      <c r="J11" s="311" t="n">
        <v>35855</v>
      </c>
      <c r="K11" s="311" t="n">
        <v>35886</v>
      </c>
      <c r="L11" s="311" t="n">
        <v>35916</v>
      </c>
      <c r="M11" s="311" t="n">
        <v>35947</v>
      </c>
      <c r="N11" s="311" t="n">
        <v>35977</v>
      </c>
      <c r="O11" s="311" t="n">
        <v>36008</v>
      </c>
      <c r="P11" s="311" t="n">
        <v>36039</v>
      </c>
      <c r="Q11" s="311" t="n">
        <v>36069</v>
      </c>
      <c r="R11" s="311" t="n">
        <v>36100</v>
      </c>
      <c r="S11" s="312" t="n">
        <v>36130</v>
      </c>
      <c r="U11" s="291" t="n">
        <v>35765</v>
      </c>
      <c r="V11" s="114" t="n">
        <f aca="false">HLOOKUP(U11,$H$5:$S$9,2)</f>
        <v>2225.8064516129</v>
      </c>
    </row>
    <row r="12" customFormat="false" ht="11.25" hidden="false" customHeight="false" outlineLevel="0" collapsed="false">
      <c r="A12" s="188" t="n">
        <v>35558</v>
      </c>
      <c r="B12" s="11" t="n">
        <f aca="false">IF(A12&lt;&gt;"",MONTH(A12),0)</f>
        <v>5</v>
      </c>
      <c r="C12" s="148" t="n">
        <v>2845000</v>
      </c>
      <c r="D12" s="306" t="n">
        <v>454000</v>
      </c>
      <c r="E12" s="306" t="n">
        <v>2376000</v>
      </c>
      <c r="F12" s="114" t="n">
        <f aca="false">C12-D12-E12</f>
        <v>15000</v>
      </c>
      <c r="H12" s="142" t="n">
        <f aca="false">DAVERAGE(lp98,6,H14:H15)</f>
        <v>-2032.25806451613</v>
      </c>
      <c r="I12" s="143" t="n">
        <f aca="false">DAVERAGE(lp98,6,I14:I15)</f>
        <v>4142.85714285714</v>
      </c>
      <c r="J12" s="143" t="n">
        <f aca="false">DAVERAGE(lp98,6,J14:J15)</f>
        <v>-1096.77419354839</v>
      </c>
      <c r="K12" s="143" t="n">
        <f aca="false">DAVERAGE(lp98,6,K14:K15)</f>
        <v>-3100</v>
      </c>
      <c r="L12" s="143" t="e">
        <f aca="false">DAVERAGE(lp98,6,L14:L15)</f>
        <v>#VALUE!</v>
      </c>
      <c r="M12" s="143" t="e">
        <f aca="false">DAVERAGE(lp98,6,M14:M15)</f>
        <v>#VALUE!</v>
      </c>
      <c r="N12" s="143" t="e">
        <f aca="false">DAVERAGE(lp98,6,N14:N15)</f>
        <v>#VALUE!</v>
      </c>
      <c r="O12" s="143" t="n">
        <f aca="false">DAVERAGE(lp98,6,O14:O15)</f>
        <v>4645.16129032258</v>
      </c>
      <c r="P12" s="143" t="n">
        <f aca="false">DAVERAGE(lp98,6,P14:P15)</f>
        <v>-3200</v>
      </c>
      <c r="Q12" s="143" t="n">
        <f aca="false">DAVERAGE(lp98,6,Q14:Q15)</f>
        <v>-71967.7419354839</v>
      </c>
      <c r="R12" s="143" t="n">
        <f aca="false">DAVERAGE(lp98,6,R14:R15)</f>
        <v>3400</v>
      </c>
      <c r="S12" s="145" t="e">
        <f aca="false">DAVERAGE(lp98,6,S14:S15)</f>
        <v>#VALUE!</v>
      </c>
      <c r="U12" s="291" t="n">
        <v>35796</v>
      </c>
      <c r="V12" s="114" t="n">
        <f aca="false">HLOOKUP(U12,$H$11:$S$15,2)</f>
        <v>-2032.25806451613</v>
      </c>
    </row>
    <row r="13" customFormat="false" ht="11.25" hidden="false" customHeight="false" outlineLevel="0" collapsed="false">
      <c r="A13" s="188" t="n">
        <v>35559</v>
      </c>
      <c r="B13" s="11" t="n">
        <f aca="false">IF(A13&lt;&gt;"",MONTH(A13),0)</f>
        <v>5</v>
      </c>
      <c r="C13" s="148" t="n">
        <v>2828000</v>
      </c>
      <c r="D13" s="306" t="n">
        <v>584000</v>
      </c>
      <c r="E13" s="306" t="n">
        <v>2307000</v>
      </c>
      <c r="F13" s="114" t="n">
        <f aca="false">C13-D13-E13</f>
        <v>-63000</v>
      </c>
      <c r="H13" s="54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8"/>
      <c r="U13" s="291" t="n">
        <v>35827</v>
      </c>
      <c r="V13" s="114" t="n">
        <f aca="false">HLOOKUP(U13,$H$11:$S$15,2)</f>
        <v>4142.85714285714</v>
      </c>
    </row>
    <row r="14" customFormat="false" ht="11.25" hidden="false" customHeight="false" outlineLevel="0" collapsed="false">
      <c r="A14" s="188" t="n">
        <v>35560</v>
      </c>
      <c r="B14" s="11" t="n">
        <f aca="false">IF(A14&lt;&gt;"",MONTH(A14),0)</f>
        <v>5</v>
      </c>
      <c r="C14" s="148" t="n">
        <v>2820000</v>
      </c>
      <c r="D14" s="306" t="n">
        <v>848000</v>
      </c>
      <c r="E14" s="306" t="n">
        <v>1981000</v>
      </c>
      <c r="F14" s="114" t="n">
        <f aca="false">C14-D14-E14</f>
        <v>-9000</v>
      </c>
      <c r="H14" s="54" t="s">
        <v>99</v>
      </c>
      <c r="I14" s="32" t="s">
        <v>99</v>
      </c>
      <c r="J14" s="32" t="s">
        <v>99</v>
      </c>
      <c r="K14" s="32" t="s">
        <v>99</v>
      </c>
      <c r="L14" s="32" t="s">
        <v>99</v>
      </c>
      <c r="M14" s="32" t="s">
        <v>99</v>
      </c>
      <c r="N14" s="32" t="s">
        <v>99</v>
      </c>
      <c r="O14" s="32" t="s">
        <v>99</v>
      </c>
      <c r="P14" s="32" t="s">
        <v>99</v>
      </c>
      <c r="Q14" s="32" t="s">
        <v>99</v>
      </c>
      <c r="R14" s="32" t="s">
        <v>99</v>
      </c>
      <c r="S14" s="38" t="s">
        <v>99</v>
      </c>
      <c r="U14" s="291" t="n">
        <v>35855</v>
      </c>
      <c r="V14" s="114" t="n">
        <f aca="false">HLOOKUP(U14,$H$11:$S$15,2)</f>
        <v>-1096.77419354839</v>
      </c>
    </row>
    <row r="15" customFormat="false" ht="12" hidden="false" customHeight="false" outlineLevel="0" collapsed="false">
      <c r="A15" s="188" t="n">
        <v>35561</v>
      </c>
      <c r="B15" s="11" t="n">
        <f aca="false">IF(A15&lt;&gt;"",MONTH(A15),0)</f>
        <v>5</v>
      </c>
      <c r="C15" s="148" t="n">
        <v>2797000</v>
      </c>
      <c r="D15" s="306" t="n">
        <v>859000</v>
      </c>
      <c r="E15" s="306" t="n">
        <v>1872000</v>
      </c>
      <c r="F15" s="114" t="n">
        <f aca="false">C15-D15-E15</f>
        <v>66000</v>
      </c>
      <c r="H15" s="55" t="n">
        <v>1</v>
      </c>
      <c r="I15" s="56" t="n">
        <v>2</v>
      </c>
      <c r="J15" s="56" t="n">
        <v>3</v>
      </c>
      <c r="K15" s="56" t="n">
        <v>4</v>
      </c>
      <c r="L15" s="56" t="n">
        <v>5</v>
      </c>
      <c r="M15" s="56" t="n">
        <v>6</v>
      </c>
      <c r="N15" s="56" t="n">
        <v>7</v>
      </c>
      <c r="O15" s="56" t="n">
        <v>8</v>
      </c>
      <c r="P15" s="56" t="n">
        <v>9</v>
      </c>
      <c r="Q15" s="56" t="n">
        <v>10</v>
      </c>
      <c r="R15" s="56" t="n">
        <v>11</v>
      </c>
      <c r="S15" s="57" t="n">
        <v>12</v>
      </c>
      <c r="U15" s="291" t="n">
        <v>35886</v>
      </c>
      <c r="V15" s="114" t="n">
        <f aca="false">HLOOKUP(U15,$H$11:$S$15,2)</f>
        <v>-3100</v>
      </c>
    </row>
    <row r="16" customFormat="false" ht="12" hidden="false" customHeight="false" outlineLevel="0" collapsed="false">
      <c r="A16" s="188" t="n">
        <v>35562</v>
      </c>
      <c r="B16" s="11" t="n">
        <f aca="false">IF(A16&lt;&gt;"",MONTH(A16),0)</f>
        <v>5</v>
      </c>
      <c r="C16" s="148" t="n">
        <v>2853000</v>
      </c>
      <c r="D16" s="306" t="n">
        <v>641000</v>
      </c>
      <c r="E16" s="306" t="n">
        <v>2221000</v>
      </c>
      <c r="F16" s="114" t="n">
        <f aca="false">C16-D16-E16</f>
        <v>-9000</v>
      </c>
      <c r="U16" s="291" t="n">
        <v>35916</v>
      </c>
      <c r="V16" s="114" t="e">
        <f aca="false">HLOOKUP(U16,$H$11:$S$15,2)</f>
        <v>#VALUE!</v>
      </c>
    </row>
    <row r="17" customFormat="false" ht="11.25" hidden="false" customHeight="false" outlineLevel="0" collapsed="false">
      <c r="A17" s="188" t="n">
        <v>35563</v>
      </c>
      <c r="B17" s="11" t="n">
        <f aca="false">IF(A17&lt;&gt;"",MONTH(A17),0)</f>
        <v>5</v>
      </c>
      <c r="C17" s="148" t="n">
        <v>2798000</v>
      </c>
      <c r="D17" s="306" t="n">
        <v>460000</v>
      </c>
      <c r="E17" s="306" t="n">
        <v>2305000</v>
      </c>
      <c r="F17" s="114" t="n">
        <f aca="false">C17-D17-E17</f>
        <v>33000</v>
      </c>
      <c r="H17" s="310" t="n">
        <v>36161</v>
      </c>
      <c r="I17" s="311" t="n">
        <v>36192</v>
      </c>
      <c r="J17" s="311" t="n">
        <v>36220</v>
      </c>
      <c r="K17" s="311" t="n">
        <v>36251</v>
      </c>
      <c r="L17" s="311" t="n">
        <v>36281</v>
      </c>
      <c r="M17" s="311" t="n">
        <v>36312</v>
      </c>
      <c r="N17" s="311" t="n">
        <v>36342</v>
      </c>
      <c r="O17" s="311" t="n">
        <v>36373</v>
      </c>
      <c r="P17" s="311" t="n">
        <v>36404</v>
      </c>
      <c r="Q17" s="311" t="n">
        <v>36434</v>
      </c>
      <c r="R17" s="311" t="n">
        <v>36465</v>
      </c>
      <c r="S17" s="312" t="n">
        <v>36495</v>
      </c>
      <c r="U17" s="291" t="n">
        <v>35947</v>
      </c>
      <c r="V17" s="114" t="e">
        <f aca="false">HLOOKUP(U17,$H$11:$S$15,2)</f>
        <v>#VALUE!</v>
      </c>
    </row>
    <row r="18" customFormat="false" ht="11.25" hidden="false" customHeight="false" outlineLevel="0" collapsed="false">
      <c r="A18" s="188" t="n">
        <v>35564</v>
      </c>
      <c r="B18" s="11" t="n">
        <f aca="false">IF(A18&lt;&gt;"",MONTH(A18),0)</f>
        <v>5</v>
      </c>
      <c r="C18" s="148" t="n">
        <v>2841000</v>
      </c>
      <c r="D18" s="306" t="n">
        <v>545000</v>
      </c>
      <c r="E18" s="306" t="n">
        <v>2314000</v>
      </c>
      <c r="F18" s="114" t="n">
        <f aca="false">C18-D18-E18</f>
        <v>-18000</v>
      </c>
      <c r="H18" s="142" t="n">
        <f aca="false">DAVERAGE(lp99,6,H20:H21)</f>
        <v>1258.06451612903</v>
      </c>
      <c r="I18" s="143" t="n">
        <f aca="false">DAVERAGE(lp99,6,I20:I21)</f>
        <v>-1178.57142857143</v>
      </c>
      <c r="J18" s="143" t="n">
        <f aca="false">DAVERAGE(lp99,6,J20:J21)</f>
        <v>-5677.41935483871</v>
      </c>
      <c r="K18" s="143" t="n">
        <f aca="false">DAVERAGE(lp99,6,K20:K21)</f>
        <v>12233.3333333333</v>
      </c>
      <c r="L18" s="143" t="n">
        <f aca="false">DAVERAGE(lp99,6,L20:L21)</f>
        <v>-225.806451612903</v>
      </c>
      <c r="M18" s="143" t="n">
        <f aca="false">DAVERAGE(lp99,6,M20:M21)</f>
        <v>3233.33333333333</v>
      </c>
      <c r="N18" s="143" t="n">
        <f aca="false">DAVERAGE(lp99,6,N20:N21)</f>
        <v>-3774.1935483871</v>
      </c>
      <c r="O18" s="143" t="n">
        <f aca="false">DAVERAGE(lp99,6,O20:O21)</f>
        <v>2161.29032258065</v>
      </c>
      <c r="P18" s="143" t="n">
        <f aca="false">DAVERAGE(lp99,6,P20:P21)</f>
        <v>168066.666666667</v>
      </c>
      <c r="Q18" s="143" t="n">
        <f aca="false">DAVERAGE(lp99,6,Q20:Q21)</f>
        <v>97225.8064516129</v>
      </c>
      <c r="R18" s="143" t="n">
        <f aca="false">DAVERAGE(lp99,6,R20:R21)</f>
        <v>142100</v>
      </c>
      <c r="S18" s="145" t="n">
        <f aca="false">DAVERAGE(lp99,6,S20:S21)</f>
        <v>-463709.677419355</v>
      </c>
      <c r="U18" s="291" t="n">
        <v>35977</v>
      </c>
      <c r="V18" s="114" t="e">
        <f aca="false">HLOOKUP(U18,$H$11:$S$15,2)</f>
        <v>#VALUE!</v>
      </c>
    </row>
    <row r="19" customFormat="false" ht="11.25" hidden="false" customHeight="false" outlineLevel="0" collapsed="false">
      <c r="A19" s="188" t="n">
        <v>35565</v>
      </c>
      <c r="B19" s="11" t="n">
        <f aca="false">IF(A19&lt;&gt;"",MONTH(A19),0)</f>
        <v>5</v>
      </c>
      <c r="C19" s="148" t="n">
        <v>2891000</v>
      </c>
      <c r="D19" s="306" t="n">
        <v>403000</v>
      </c>
      <c r="E19" s="306" t="n">
        <v>2428000</v>
      </c>
      <c r="F19" s="114" t="n">
        <f aca="false">C19-D19-E19</f>
        <v>60000</v>
      </c>
      <c r="H19" s="54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8"/>
      <c r="U19" s="291" t="n">
        <v>36008</v>
      </c>
      <c r="V19" s="114" t="n">
        <f aca="false">HLOOKUP(U19,$H$11:$S$15,2)</f>
        <v>4645.16129032258</v>
      </c>
    </row>
    <row r="20" customFormat="false" ht="11.25" hidden="false" customHeight="false" outlineLevel="0" collapsed="false">
      <c r="A20" s="188" t="n">
        <v>35566</v>
      </c>
      <c r="B20" s="11" t="n">
        <f aca="false">IF(A20&lt;&gt;"",MONTH(A20),0)</f>
        <v>5</v>
      </c>
      <c r="C20" s="148" t="n">
        <v>2826000</v>
      </c>
      <c r="D20" s="306" t="n">
        <v>457000</v>
      </c>
      <c r="E20" s="306" t="n">
        <v>2428000</v>
      </c>
      <c r="F20" s="114" t="n">
        <f aca="false">C20-D20-E20</f>
        <v>-59000</v>
      </c>
      <c r="H20" s="54" t="s">
        <v>99</v>
      </c>
      <c r="I20" s="32" t="s">
        <v>99</v>
      </c>
      <c r="J20" s="32" t="s">
        <v>99</v>
      </c>
      <c r="K20" s="32" t="s">
        <v>99</v>
      </c>
      <c r="L20" s="32" t="s">
        <v>99</v>
      </c>
      <c r="M20" s="32" t="s">
        <v>99</v>
      </c>
      <c r="N20" s="32" t="s">
        <v>99</v>
      </c>
      <c r="O20" s="32" t="s">
        <v>99</v>
      </c>
      <c r="P20" s="32" t="s">
        <v>99</v>
      </c>
      <c r="Q20" s="32" t="s">
        <v>99</v>
      </c>
      <c r="R20" s="32" t="s">
        <v>99</v>
      </c>
      <c r="S20" s="38" t="s">
        <v>99</v>
      </c>
      <c r="U20" s="291" t="n">
        <v>36039</v>
      </c>
      <c r="V20" s="114" t="n">
        <f aca="false">HLOOKUP(U20,$H$11:$S$15,2)</f>
        <v>-3200</v>
      </c>
    </row>
    <row r="21" customFormat="false" ht="12" hidden="false" customHeight="false" outlineLevel="0" collapsed="false">
      <c r="A21" s="188" t="n">
        <v>35567</v>
      </c>
      <c r="B21" s="11" t="n">
        <f aca="false">IF(A21&lt;&gt;"",MONTH(A21),0)</f>
        <v>5</v>
      </c>
      <c r="C21" s="148" t="n">
        <v>2798000</v>
      </c>
      <c r="D21" s="306" t="n">
        <v>705000</v>
      </c>
      <c r="E21" s="306" t="n">
        <v>2114000</v>
      </c>
      <c r="F21" s="114" t="n">
        <f aca="false">C21-D21-E21</f>
        <v>-21000</v>
      </c>
      <c r="H21" s="55" t="n">
        <v>1</v>
      </c>
      <c r="I21" s="56" t="n">
        <v>2</v>
      </c>
      <c r="J21" s="56" t="n">
        <v>3</v>
      </c>
      <c r="K21" s="56" t="n">
        <v>4</v>
      </c>
      <c r="L21" s="56" t="n">
        <v>5</v>
      </c>
      <c r="M21" s="56" t="n">
        <v>6</v>
      </c>
      <c r="N21" s="56" t="n">
        <v>7</v>
      </c>
      <c r="O21" s="56" t="n">
        <v>8</v>
      </c>
      <c r="P21" s="56" t="n">
        <v>9</v>
      </c>
      <c r="Q21" s="56" t="n">
        <v>10</v>
      </c>
      <c r="R21" s="56" t="n">
        <v>11</v>
      </c>
      <c r="S21" s="57" t="n">
        <v>12</v>
      </c>
      <c r="U21" s="291" t="n">
        <v>36069</v>
      </c>
      <c r="V21" s="114" t="n">
        <f aca="false">HLOOKUP(U21,$H$11:$S$15,2)</f>
        <v>-71967.7419354839</v>
      </c>
    </row>
    <row r="22" customFormat="false" ht="12" hidden="false" customHeight="false" outlineLevel="0" collapsed="false">
      <c r="A22" s="188" t="n">
        <v>35568</v>
      </c>
      <c r="B22" s="11" t="n">
        <f aca="false">IF(A22&lt;&gt;"",MONTH(A22),0)</f>
        <v>5</v>
      </c>
      <c r="C22" s="148" t="n">
        <v>2847000</v>
      </c>
      <c r="D22" s="306" t="n">
        <v>816000</v>
      </c>
      <c r="E22" s="306" t="n">
        <v>2009000</v>
      </c>
      <c r="F22" s="114" t="n">
        <f aca="false">C22-D22-E22</f>
        <v>22000</v>
      </c>
      <c r="U22" s="291" t="n">
        <v>36100</v>
      </c>
      <c r="V22" s="114" t="n">
        <f aca="false">HLOOKUP(U22,$H$11:$S$15,2)</f>
        <v>3400</v>
      </c>
    </row>
    <row r="23" customFormat="false" ht="11.25" hidden="false" customHeight="false" outlineLevel="0" collapsed="false">
      <c r="A23" s="188" t="n">
        <v>35569</v>
      </c>
      <c r="B23" s="11" t="n">
        <f aca="false">IF(A23&lt;&gt;"",MONTH(A23),0)</f>
        <v>5</v>
      </c>
      <c r="C23" s="148" t="n">
        <v>2878000</v>
      </c>
      <c r="D23" s="306" t="n">
        <v>400000</v>
      </c>
      <c r="E23" s="306" t="n">
        <v>2420000</v>
      </c>
      <c r="F23" s="114" t="n">
        <f aca="false">C23-D23-E23</f>
        <v>58000</v>
      </c>
      <c r="H23" s="310" t="n">
        <v>36526</v>
      </c>
      <c r="I23" s="311" t="n">
        <v>36557</v>
      </c>
      <c r="J23" s="311" t="n">
        <v>36586</v>
      </c>
      <c r="K23" s="311" t="n">
        <v>36617</v>
      </c>
      <c r="L23" s="311" t="n">
        <v>36647</v>
      </c>
      <c r="M23" s="311" t="n">
        <v>36678</v>
      </c>
      <c r="N23" s="311" t="n">
        <v>36708</v>
      </c>
      <c r="O23" s="311" t="n">
        <v>36739</v>
      </c>
      <c r="P23" s="311" t="n">
        <v>36770</v>
      </c>
      <c r="Q23" s="311" t="n">
        <v>36800</v>
      </c>
      <c r="R23" s="311" t="n">
        <v>36831</v>
      </c>
      <c r="S23" s="312" t="n">
        <v>36861</v>
      </c>
      <c r="U23" s="291" t="n">
        <v>36130</v>
      </c>
      <c r="V23" s="114" t="e">
        <f aca="false">HLOOKUP(U23,$H$11:$S$15,2)</f>
        <v>#VALUE!</v>
      </c>
    </row>
    <row r="24" customFormat="false" ht="11.25" hidden="false" customHeight="false" outlineLevel="0" collapsed="false">
      <c r="A24" s="188" t="n">
        <v>35570</v>
      </c>
      <c r="B24" s="11" t="n">
        <f aca="false">IF(A24&lt;&gt;"",MONTH(A24),0)</f>
        <v>5</v>
      </c>
      <c r="C24" s="148" t="n">
        <v>2886000</v>
      </c>
      <c r="D24" s="306" t="n">
        <v>584000</v>
      </c>
      <c r="E24" s="306" t="n">
        <v>2373000</v>
      </c>
      <c r="F24" s="114" t="n">
        <f aca="false">C24-D24-E24</f>
        <v>-71000</v>
      </c>
      <c r="H24" s="142" t="n">
        <f aca="false">DAVERAGE(lp00,6,H26:H27)</f>
        <v>-512193.548387097</v>
      </c>
      <c r="I24" s="143" t="n">
        <f aca="false">DAVERAGE(lp00,6,I26:I27)</f>
        <v>-493724.137931035</v>
      </c>
      <c r="J24" s="143" t="n">
        <f aca="false">DAVERAGE(lp00,6,J26:J27)</f>
        <v>36451.6129032258</v>
      </c>
      <c r="K24" s="143" t="n">
        <f aca="false">DAVERAGE(lp00,6,K26:K27)</f>
        <v>388666.666666667</v>
      </c>
      <c r="L24" s="143" t="n">
        <f aca="false">DAVERAGE(lp00,6,L26:L27)</f>
        <v>156258.064516129</v>
      </c>
      <c r="M24" s="143" t="n">
        <f aca="false">DAVERAGE(lp00,6,M26:M27)</f>
        <v>69133.3333333333</v>
      </c>
      <c r="N24" s="143" t="n">
        <f aca="false">DAVERAGE(lp00,6,N26:N27)</f>
        <v>-26612.9032258065</v>
      </c>
      <c r="O24" s="143" t="n">
        <f aca="false">DAVERAGE(lp00,6,O26:O27)</f>
        <v>-405258.064516129</v>
      </c>
      <c r="P24" s="143" t="n">
        <f aca="false">DAVERAGE(lp00,6,P26:P27)</f>
        <v>119666.666666667</v>
      </c>
      <c r="Q24" s="143" t="n">
        <f aca="false">DAVERAGE(lp00,6,Q26:Q27)</f>
        <v>248967.741935484</v>
      </c>
      <c r="R24" s="143" t="n">
        <f aca="false">DAVERAGE(lp00,6,R26:R27)</f>
        <v>-485733.333333333</v>
      </c>
      <c r="S24" s="145" t="n">
        <f aca="false">DAVERAGE(lp00,6,S26:S27)</f>
        <v>5645.16129032258</v>
      </c>
      <c r="U24" s="291" t="n">
        <v>36161</v>
      </c>
      <c r="V24" s="114" t="n">
        <f aca="false">HLOOKUP(U24,$H$17:$S$21,2)</f>
        <v>1258.06451612903</v>
      </c>
    </row>
    <row r="25" customFormat="false" ht="11.25" hidden="false" customHeight="false" outlineLevel="0" collapsed="false">
      <c r="A25" s="188" t="n">
        <v>35571</v>
      </c>
      <c r="B25" s="11" t="n">
        <f aca="false">IF(A25&lt;&gt;"",MONTH(A25),0)</f>
        <v>5</v>
      </c>
      <c r="C25" s="148" t="n">
        <v>2895000</v>
      </c>
      <c r="D25" s="306" t="n">
        <v>626000</v>
      </c>
      <c r="E25" s="306" t="n">
        <v>2204000</v>
      </c>
      <c r="F25" s="114" t="n">
        <f aca="false">C25-D25-E25</f>
        <v>65000</v>
      </c>
      <c r="H25" s="54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8"/>
      <c r="U25" s="291" t="n">
        <v>36192</v>
      </c>
      <c r="V25" s="114" t="n">
        <f aca="false">HLOOKUP(U25,$H$17:$S$21,2)</f>
        <v>-1178.57142857143</v>
      </c>
    </row>
    <row r="26" customFormat="false" ht="11.25" hidden="false" customHeight="false" outlineLevel="0" collapsed="false">
      <c r="A26" s="188" t="n">
        <v>35572</v>
      </c>
      <c r="B26" s="11" t="n">
        <f aca="false">IF(A26&lt;&gt;"",MONTH(A26),0)</f>
        <v>5</v>
      </c>
      <c r="C26" s="148" t="n">
        <v>2927000</v>
      </c>
      <c r="D26" s="306" t="n">
        <v>774000</v>
      </c>
      <c r="E26" s="306" t="n">
        <v>2194000</v>
      </c>
      <c r="F26" s="114" t="n">
        <f aca="false">C26-D26-E26</f>
        <v>-41000</v>
      </c>
      <c r="H26" s="54" t="s">
        <v>99</v>
      </c>
      <c r="I26" s="32" t="s">
        <v>99</v>
      </c>
      <c r="J26" s="32" t="s">
        <v>99</v>
      </c>
      <c r="K26" s="32" t="s">
        <v>99</v>
      </c>
      <c r="L26" s="32" t="s">
        <v>99</v>
      </c>
      <c r="M26" s="32" t="s">
        <v>99</v>
      </c>
      <c r="N26" s="32" t="s">
        <v>99</v>
      </c>
      <c r="O26" s="32" t="s">
        <v>99</v>
      </c>
      <c r="P26" s="32" t="s">
        <v>99</v>
      </c>
      <c r="Q26" s="32" t="s">
        <v>99</v>
      </c>
      <c r="R26" s="32" t="s">
        <v>99</v>
      </c>
      <c r="S26" s="38" t="s">
        <v>99</v>
      </c>
      <c r="U26" s="291" t="n">
        <v>36220</v>
      </c>
      <c r="V26" s="114" t="n">
        <f aca="false">HLOOKUP(U26,$H$17:$S$21,2)</f>
        <v>-5677.41935483871</v>
      </c>
    </row>
    <row r="27" customFormat="false" ht="12" hidden="false" customHeight="false" outlineLevel="0" collapsed="false">
      <c r="A27" s="188" t="n">
        <v>35573</v>
      </c>
      <c r="B27" s="11" t="n">
        <f aca="false">IF(A27&lt;&gt;"",MONTH(A27),0)</f>
        <v>5</v>
      </c>
      <c r="C27" s="148" t="n">
        <v>2942000</v>
      </c>
      <c r="D27" s="306" t="n">
        <v>856000</v>
      </c>
      <c r="E27" s="306" t="n">
        <v>2034000</v>
      </c>
      <c r="F27" s="114" t="n">
        <f aca="false">C27-D27-E27</f>
        <v>52000</v>
      </c>
      <c r="H27" s="55" t="n">
        <v>1</v>
      </c>
      <c r="I27" s="56" t="n">
        <v>2</v>
      </c>
      <c r="J27" s="56" t="n">
        <v>3</v>
      </c>
      <c r="K27" s="56" t="n">
        <v>4</v>
      </c>
      <c r="L27" s="56" t="n">
        <v>5</v>
      </c>
      <c r="M27" s="56" t="n">
        <v>6</v>
      </c>
      <c r="N27" s="56" t="n">
        <v>7</v>
      </c>
      <c r="O27" s="56" t="n">
        <v>8</v>
      </c>
      <c r="P27" s="56" t="n">
        <v>9</v>
      </c>
      <c r="Q27" s="56" t="n">
        <v>10</v>
      </c>
      <c r="R27" s="56" t="n">
        <v>11</v>
      </c>
      <c r="S27" s="57" t="n">
        <v>12</v>
      </c>
      <c r="U27" s="291" t="n">
        <v>36251</v>
      </c>
      <c r="V27" s="114" t="n">
        <f aca="false">HLOOKUP(U27,$H$17:$S$21,2)</f>
        <v>12233.3333333333</v>
      </c>
    </row>
    <row r="28" customFormat="false" ht="12" hidden="false" customHeight="false" outlineLevel="0" collapsed="false">
      <c r="A28" s="188" t="n">
        <v>35574</v>
      </c>
      <c r="B28" s="11" t="n">
        <f aca="false">IF(A28&lt;&gt;"",MONTH(A28),0)</f>
        <v>5</v>
      </c>
      <c r="C28" s="148" t="n">
        <v>2322000</v>
      </c>
      <c r="D28" s="306" t="n">
        <v>552000</v>
      </c>
      <c r="E28" s="306" t="n">
        <v>1889000</v>
      </c>
      <c r="F28" s="114" t="n">
        <f aca="false">C28-D28-E28</f>
        <v>-119000</v>
      </c>
      <c r="U28" s="291" t="n">
        <v>36281</v>
      </c>
      <c r="V28" s="114" t="n">
        <f aca="false">HLOOKUP(U28,$H$17:$S$21,2)</f>
        <v>-225.806451612903</v>
      </c>
    </row>
    <row r="29" customFormat="false" ht="11.25" hidden="false" customHeight="false" outlineLevel="0" collapsed="false">
      <c r="A29" s="188" t="n">
        <v>35575</v>
      </c>
      <c r="B29" s="11" t="n">
        <f aca="false">IF(A29&lt;&gt;"",MONTH(A29),0)</f>
        <v>5</v>
      </c>
      <c r="C29" s="148" t="n">
        <v>2432000</v>
      </c>
      <c r="D29" s="306" t="n">
        <v>722000</v>
      </c>
      <c r="E29" s="306" t="n">
        <v>1597000</v>
      </c>
      <c r="F29" s="114" t="n">
        <f aca="false">C29-D29-E29</f>
        <v>113000</v>
      </c>
      <c r="H29" s="310" t="n">
        <v>36892</v>
      </c>
      <c r="I29" s="311" t="n">
        <v>36923</v>
      </c>
      <c r="J29" s="311" t="n">
        <v>36951</v>
      </c>
      <c r="K29" s="311" t="n">
        <v>36982</v>
      </c>
      <c r="L29" s="311" t="n">
        <v>37012</v>
      </c>
      <c r="M29" s="311" t="n">
        <v>37043</v>
      </c>
      <c r="N29" s="311" t="n">
        <v>37073</v>
      </c>
      <c r="O29" s="311" t="n">
        <v>37104</v>
      </c>
      <c r="P29" s="311" t="n">
        <v>37135</v>
      </c>
      <c r="Q29" s="311" t="n">
        <v>37165</v>
      </c>
      <c r="R29" s="311" t="n">
        <v>37196</v>
      </c>
      <c r="S29" s="312" t="n">
        <v>37226</v>
      </c>
      <c r="U29" s="291" t="n">
        <v>36312</v>
      </c>
      <c r="V29" s="114" t="n">
        <f aca="false">HLOOKUP(U29,$H$17:$S$21,2)</f>
        <v>3233.33333333333</v>
      </c>
    </row>
    <row r="30" customFormat="false" ht="11.25" hidden="false" customHeight="false" outlineLevel="0" collapsed="false">
      <c r="A30" s="188" t="n">
        <v>35576</v>
      </c>
      <c r="B30" s="11" t="n">
        <f aca="false">IF(A30&lt;&gt;"",MONTH(A30),0)</f>
        <v>5</v>
      </c>
      <c r="C30" s="148" t="n">
        <v>2428000</v>
      </c>
      <c r="D30" s="306" t="n">
        <v>743000</v>
      </c>
      <c r="E30" s="306" t="n">
        <v>1805000</v>
      </c>
      <c r="F30" s="114" t="n">
        <f aca="false">C30-D30-E30</f>
        <v>-120000</v>
      </c>
      <c r="H30" s="142" t="n">
        <f aca="false">DAVERAGE(lp01,6,H32:H33)</f>
        <v>-708419.35483871</v>
      </c>
      <c r="I30" s="143" t="n">
        <f aca="false">DAVERAGE(lp01,6,I32:I33)</f>
        <v>-515928.571428571</v>
      </c>
      <c r="J30" s="143" t="n">
        <f aca="false">DAVERAGE(lp01,6,J32:J33)</f>
        <v>283354.838709677</v>
      </c>
      <c r="K30" s="143" t="e">
        <f aca="false">DAVERAGE(lp01,6,K32:K33)</f>
        <v>#VALUE!</v>
      </c>
      <c r="L30" s="143" t="e">
        <f aca="false">DAVERAGE(lp01,6,L32:L33)</f>
        <v>#VALUE!</v>
      </c>
      <c r="M30" s="143" t="e">
        <f aca="false">DAVERAGE(lp01,6,M32:M33)</f>
        <v>#VALUE!</v>
      </c>
      <c r="N30" s="143" t="e">
        <f aca="false">DAVERAGE(lp01,6,N32:N33)</f>
        <v>#VALUE!</v>
      </c>
      <c r="O30" s="143" t="e">
        <f aca="false">DAVERAGE(lp01,6,O32:O33)</f>
        <v>#VALUE!</v>
      </c>
      <c r="P30" s="143" t="e">
        <f aca="false">DAVERAGE(lp01,6,P32:P33)</f>
        <v>#VALUE!</v>
      </c>
      <c r="Q30" s="143" t="e">
        <f aca="false">DAVERAGE(lp01,6,Q32:Q33)</f>
        <v>#VALUE!</v>
      </c>
      <c r="R30" s="143" t="e">
        <f aca="false">DAVERAGE(lp01,6,R32:R33)</f>
        <v>#VALUE!</v>
      </c>
      <c r="S30" s="145" t="e">
        <f aca="false">DAVERAGE(lp01,6,S32:S33)</f>
        <v>#VALUE!</v>
      </c>
      <c r="U30" s="291" t="n">
        <v>36342</v>
      </c>
      <c r="V30" s="114" t="n">
        <f aca="false">HLOOKUP(U30,$H$17:$S$21,2)</f>
        <v>-3774.1935483871</v>
      </c>
    </row>
    <row r="31" customFormat="false" ht="11.25" hidden="false" customHeight="false" outlineLevel="0" collapsed="false">
      <c r="A31" s="188" t="n">
        <v>35577</v>
      </c>
      <c r="B31" s="11" t="n">
        <f aca="false">IF(A31&lt;&gt;"",MONTH(A31),0)</f>
        <v>5</v>
      </c>
      <c r="C31" s="148" t="n">
        <v>2563000</v>
      </c>
      <c r="D31" s="306" t="n">
        <v>50000</v>
      </c>
      <c r="E31" s="306" t="n">
        <v>2490000</v>
      </c>
      <c r="F31" s="114" t="n">
        <f aca="false">C31-D31-E31</f>
        <v>23000</v>
      </c>
      <c r="H31" s="54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8"/>
      <c r="U31" s="291" t="n">
        <v>36373</v>
      </c>
      <c r="V31" s="114" t="n">
        <f aca="false">HLOOKUP(U31,$H$17:$S$21,2)</f>
        <v>2161.29032258065</v>
      </c>
    </row>
    <row r="32" customFormat="false" ht="11.25" hidden="false" customHeight="false" outlineLevel="0" collapsed="false">
      <c r="A32" s="188" t="n">
        <v>35578</v>
      </c>
      <c r="B32" s="11" t="n">
        <f aca="false">IF(A32&lt;&gt;"",MONTH(A32),0)</f>
        <v>5</v>
      </c>
      <c r="C32" s="148" t="n">
        <v>2640000</v>
      </c>
      <c r="D32" s="306" t="n">
        <v>62000</v>
      </c>
      <c r="E32" s="306" t="n">
        <v>2668000</v>
      </c>
      <c r="F32" s="114" t="n">
        <f aca="false">C32-D32-E32</f>
        <v>-90000</v>
      </c>
      <c r="H32" s="54" t="s">
        <v>99</v>
      </c>
      <c r="I32" s="32" t="s">
        <v>99</v>
      </c>
      <c r="J32" s="32" t="s">
        <v>99</v>
      </c>
      <c r="K32" s="32" t="s">
        <v>99</v>
      </c>
      <c r="L32" s="32" t="s">
        <v>99</v>
      </c>
      <c r="M32" s="32" t="s">
        <v>99</v>
      </c>
      <c r="N32" s="32" t="s">
        <v>99</v>
      </c>
      <c r="O32" s="32" t="s">
        <v>99</v>
      </c>
      <c r="P32" s="32" t="s">
        <v>99</v>
      </c>
      <c r="Q32" s="32" t="s">
        <v>99</v>
      </c>
      <c r="R32" s="32" t="s">
        <v>99</v>
      </c>
      <c r="S32" s="38" t="s">
        <v>99</v>
      </c>
      <c r="U32" s="291" t="n">
        <v>36404</v>
      </c>
      <c r="V32" s="114" t="n">
        <f aca="false">HLOOKUP(U32,$H$17:$S$21,2)</f>
        <v>168066.666666667</v>
      </c>
    </row>
    <row r="33" customFormat="false" ht="12" hidden="false" customHeight="false" outlineLevel="0" collapsed="false">
      <c r="A33" s="188" t="n">
        <v>35579</v>
      </c>
      <c r="B33" s="11" t="n">
        <f aca="false">IF(A33&lt;&gt;"",MONTH(A33),0)</f>
        <v>5</v>
      </c>
      <c r="C33" s="148" t="n">
        <v>2750000</v>
      </c>
      <c r="D33" s="306" t="n">
        <v>-43000</v>
      </c>
      <c r="E33" s="306" t="n">
        <v>2669000</v>
      </c>
      <c r="F33" s="114" t="n">
        <f aca="false">C33-D33-E33</f>
        <v>124000</v>
      </c>
      <c r="H33" s="55" t="n">
        <v>1</v>
      </c>
      <c r="I33" s="56" t="n">
        <v>2</v>
      </c>
      <c r="J33" s="56" t="n">
        <v>3</v>
      </c>
      <c r="K33" s="56" t="n">
        <v>4</v>
      </c>
      <c r="L33" s="56" t="n">
        <v>5</v>
      </c>
      <c r="M33" s="56" t="n">
        <v>6</v>
      </c>
      <c r="N33" s="56" t="n">
        <v>7</v>
      </c>
      <c r="O33" s="56" t="n">
        <v>8</v>
      </c>
      <c r="P33" s="56" t="n">
        <v>9</v>
      </c>
      <c r="Q33" s="56" t="n">
        <v>10</v>
      </c>
      <c r="R33" s="56" t="n">
        <v>11</v>
      </c>
      <c r="S33" s="57" t="n">
        <v>12</v>
      </c>
      <c r="U33" s="291" t="n">
        <v>36434</v>
      </c>
      <c r="V33" s="114" t="n">
        <f aca="false">HLOOKUP(U33,$H$17:$S$21,2)</f>
        <v>97225.8064516129</v>
      </c>
    </row>
    <row r="34" customFormat="false" ht="11.25" hidden="false" customHeight="false" outlineLevel="0" collapsed="false">
      <c r="A34" s="188" t="n">
        <v>35580</v>
      </c>
      <c r="B34" s="11" t="n">
        <f aca="false">IF(A34&lt;&gt;"",MONTH(A34),0)</f>
        <v>5</v>
      </c>
      <c r="C34" s="148" t="n">
        <v>2792000</v>
      </c>
      <c r="D34" s="306" t="n">
        <v>359000</v>
      </c>
      <c r="E34" s="306" t="n">
        <v>2490000</v>
      </c>
      <c r="F34" s="114" t="n">
        <f aca="false">C34-D34-E34</f>
        <v>-57000</v>
      </c>
      <c r="U34" s="291" t="n">
        <v>36465</v>
      </c>
      <c r="V34" s="114" t="n">
        <f aca="false">HLOOKUP(U34,$H$17:$S$21,2)</f>
        <v>142100</v>
      </c>
    </row>
    <row r="35" customFormat="false" ht="11.25" hidden="false" customHeight="false" outlineLevel="0" collapsed="false">
      <c r="A35" s="188" t="n">
        <v>35581</v>
      </c>
      <c r="B35" s="11" t="n">
        <f aca="false">IF(A35&lt;&gt;"",MONTH(A35),0)</f>
        <v>5</v>
      </c>
      <c r="C35" s="148" t="n">
        <v>2790000</v>
      </c>
      <c r="D35" s="306" t="n">
        <v>622000</v>
      </c>
      <c r="E35" s="306" t="n">
        <v>2187000</v>
      </c>
      <c r="F35" s="114" t="n">
        <f aca="false">C35-D35-E35</f>
        <v>-19000</v>
      </c>
      <c r="U35" s="291" t="n">
        <v>36495</v>
      </c>
      <c r="V35" s="114" t="n">
        <f aca="false">HLOOKUP(U35,$H$17:$S$21,2)</f>
        <v>-463709.677419355</v>
      </c>
    </row>
    <row r="36" customFormat="false" ht="11.25" hidden="false" customHeight="false" outlineLevel="0" collapsed="false">
      <c r="A36" s="188" t="n">
        <v>35582</v>
      </c>
      <c r="B36" s="11" t="n">
        <f aca="false">IF(A36&lt;&gt;"",MONTH(A36),0)</f>
        <v>6</v>
      </c>
      <c r="C36" s="148" t="n">
        <v>2640000</v>
      </c>
      <c r="D36" s="306" t="n">
        <v>508000</v>
      </c>
      <c r="E36" s="306" t="n">
        <v>2108000</v>
      </c>
      <c r="F36" s="114" t="n">
        <f aca="false">C36-D36-E36</f>
        <v>24000</v>
      </c>
      <c r="U36" s="291" t="n">
        <v>36526</v>
      </c>
      <c r="V36" s="114" t="n">
        <f aca="false">HLOOKUP(U36,$H$23:$S$27,2)</f>
        <v>-512193.548387097</v>
      </c>
    </row>
    <row r="37" customFormat="false" ht="11.25" hidden="false" customHeight="false" outlineLevel="0" collapsed="false">
      <c r="A37" s="188" t="n">
        <v>35583</v>
      </c>
      <c r="B37" s="11" t="n">
        <f aca="false">IF(A37&lt;&gt;"",MONTH(A37),0)</f>
        <v>6</v>
      </c>
      <c r="C37" s="148" t="n">
        <v>2725000</v>
      </c>
      <c r="D37" s="306" t="n">
        <v>290000</v>
      </c>
      <c r="E37" s="306" t="n">
        <v>2409000</v>
      </c>
      <c r="F37" s="114" t="n">
        <f aca="false">C37-D37-E37</f>
        <v>26000</v>
      </c>
      <c r="U37" s="291" t="n">
        <v>36557</v>
      </c>
      <c r="V37" s="114" t="n">
        <f aca="false">HLOOKUP(U37,$H$23:$S$27,2)</f>
        <v>-493724.137931035</v>
      </c>
    </row>
    <row r="38" customFormat="false" ht="11.25" hidden="false" customHeight="false" outlineLevel="0" collapsed="false">
      <c r="A38" s="188" t="n">
        <v>35584</v>
      </c>
      <c r="B38" s="11" t="n">
        <f aca="false">IF(A38&lt;&gt;"",MONTH(A38),0)</f>
        <v>6</v>
      </c>
      <c r="C38" s="148" t="n">
        <v>2810000</v>
      </c>
      <c r="D38" s="306" t="n">
        <v>512000</v>
      </c>
      <c r="E38" s="306" t="n">
        <v>2353000</v>
      </c>
      <c r="F38" s="114" t="n">
        <f aca="false">C38-D38-E38</f>
        <v>-55000</v>
      </c>
      <c r="U38" s="291" t="n">
        <v>36586</v>
      </c>
      <c r="V38" s="114" t="n">
        <f aca="false">HLOOKUP(U38,$H$23:$S$27,2)</f>
        <v>36451.6129032258</v>
      </c>
    </row>
    <row r="39" customFormat="false" ht="11.25" hidden="false" customHeight="false" outlineLevel="0" collapsed="false">
      <c r="A39" s="188" t="n">
        <v>35585</v>
      </c>
      <c r="B39" s="11" t="n">
        <f aca="false">IF(A39&lt;&gt;"",MONTH(A39),0)</f>
        <v>6</v>
      </c>
      <c r="C39" s="148" t="n">
        <v>2931000</v>
      </c>
      <c r="D39" s="306" t="n">
        <v>417000</v>
      </c>
      <c r="E39" s="306" t="n">
        <v>2479000</v>
      </c>
      <c r="F39" s="114" t="n">
        <f aca="false">C39-D39-E39</f>
        <v>35000</v>
      </c>
      <c r="U39" s="291" t="n">
        <v>36617</v>
      </c>
      <c r="V39" s="114" t="n">
        <f aca="false">HLOOKUP(U39,$H$23:$S$27,2)</f>
        <v>388666.666666667</v>
      </c>
    </row>
    <row r="40" customFormat="false" ht="11.25" hidden="false" customHeight="false" outlineLevel="0" collapsed="false">
      <c r="A40" s="188" t="n">
        <v>35586</v>
      </c>
      <c r="B40" s="11" t="n">
        <f aca="false">IF(A40&lt;&gt;"",MONTH(A40),0)</f>
        <v>6</v>
      </c>
      <c r="C40" s="148" t="n">
        <v>2986000</v>
      </c>
      <c r="D40" s="306" t="n">
        <v>733000</v>
      </c>
      <c r="E40" s="306" t="n">
        <v>2101000</v>
      </c>
      <c r="F40" s="114" t="n">
        <f aca="false">C40-D40-E40</f>
        <v>152000</v>
      </c>
      <c r="U40" s="291" t="n">
        <v>36647</v>
      </c>
      <c r="V40" s="114" t="n">
        <f aca="false">HLOOKUP(U40,$H$23:$S$27,2)</f>
        <v>156258.064516129</v>
      </c>
    </row>
    <row r="41" customFormat="false" ht="11.25" hidden="false" customHeight="false" outlineLevel="0" collapsed="false">
      <c r="A41" s="188" t="n">
        <v>35587</v>
      </c>
      <c r="B41" s="11" t="n">
        <f aca="false">IF(A41&lt;&gt;"",MONTH(A41),0)</f>
        <v>6</v>
      </c>
      <c r="C41" s="148" t="n">
        <v>2801000</v>
      </c>
      <c r="D41" s="306" t="n">
        <v>884000</v>
      </c>
      <c r="E41" s="306" t="n">
        <v>2098000</v>
      </c>
      <c r="F41" s="114" t="n">
        <f aca="false">C41-D41-E41</f>
        <v>-181000</v>
      </c>
      <c r="U41" s="291" t="n">
        <v>36678</v>
      </c>
      <c r="V41" s="114" t="n">
        <f aca="false">HLOOKUP(U41,$H$23:$S$27,2)</f>
        <v>69133.3333333333</v>
      </c>
    </row>
    <row r="42" customFormat="false" ht="11.25" hidden="false" customHeight="false" outlineLevel="0" collapsed="false">
      <c r="A42" s="188" t="n">
        <v>35588</v>
      </c>
      <c r="B42" s="11" t="n">
        <f aca="false">IF(A42&lt;&gt;"",MONTH(A42),0)</f>
        <v>6</v>
      </c>
      <c r="C42" s="148" t="n">
        <v>2511000</v>
      </c>
      <c r="D42" s="306" t="n">
        <v>512000</v>
      </c>
      <c r="E42" s="306" t="n">
        <v>2022000</v>
      </c>
      <c r="F42" s="114" t="n">
        <f aca="false">C42-D42-E42</f>
        <v>-23000</v>
      </c>
      <c r="U42" s="291" t="n">
        <v>36708</v>
      </c>
      <c r="V42" s="114" t="n">
        <f aca="false">HLOOKUP(U42,$H$23:$S$27,2)</f>
        <v>-26612.9032258065</v>
      </c>
    </row>
    <row r="43" customFormat="false" ht="11.25" hidden="false" customHeight="false" outlineLevel="0" collapsed="false">
      <c r="A43" s="188" t="n">
        <v>35589</v>
      </c>
      <c r="B43" s="11" t="n">
        <f aca="false">IF(A43&lt;&gt;"",MONTH(A43),0)</f>
        <v>6</v>
      </c>
      <c r="C43" s="148" t="n">
        <v>2525000</v>
      </c>
      <c r="D43" s="306" t="n">
        <v>546000</v>
      </c>
      <c r="E43" s="306" t="n">
        <v>2004000</v>
      </c>
      <c r="F43" s="114" t="n">
        <f aca="false">C43-D43-E43</f>
        <v>-25000</v>
      </c>
      <c r="U43" s="291" t="n">
        <v>36739</v>
      </c>
      <c r="V43" s="114" t="n">
        <f aca="false">HLOOKUP(U43,$H$23:$S$27,2)</f>
        <v>-405258.064516129</v>
      </c>
    </row>
    <row r="44" customFormat="false" ht="11.25" hidden="false" customHeight="false" outlineLevel="0" collapsed="false">
      <c r="A44" s="188" t="n">
        <v>35590</v>
      </c>
      <c r="B44" s="11" t="n">
        <f aca="false">IF(A44&lt;&gt;"",MONTH(A44),0)</f>
        <v>6</v>
      </c>
      <c r="C44" s="148" t="n">
        <v>2923000</v>
      </c>
      <c r="D44" s="306" t="n">
        <v>589000</v>
      </c>
      <c r="E44" s="306" t="n">
        <v>2270000</v>
      </c>
      <c r="F44" s="114" t="n">
        <f aca="false">C44-D44-E44</f>
        <v>64000</v>
      </c>
      <c r="U44" s="291" t="n">
        <v>36770</v>
      </c>
      <c r="V44" s="114" t="n">
        <f aca="false">HLOOKUP(U44,$H$23:$S$27,2)</f>
        <v>119666.666666667</v>
      </c>
    </row>
    <row r="45" customFormat="false" ht="11.25" hidden="false" customHeight="false" outlineLevel="0" collapsed="false">
      <c r="A45" s="188" t="n">
        <v>35591</v>
      </c>
      <c r="B45" s="11" t="n">
        <f aca="false">IF(A45&lt;&gt;"",MONTH(A45),0)</f>
        <v>6</v>
      </c>
      <c r="C45" s="148" t="n">
        <v>2806000</v>
      </c>
      <c r="D45" s="306" t="n">
        <v>606000</v>
      </c>
      <c r="E45" s="306" t="n">
        <v>2237000</v>
      </c>
      <c r="F45" s="114" t="n">
        <f aca="false">C45-D45-E45</f>
        <v>-37000</v>
      </c>
      <c r="U45" s="291" t="n">
        <v>36800</v>
      </c>
      <c r="V45" s="114" t="n">
        <f aca="false">HLOOKUP(U45,$H$23:$S$27,2)</f>
        <v>248967.741935484</v>
      </c>
    </row>
    <row r="46" customFormat="false" ht="11.25" hidden="false" customHeight="false" outlineLevel="0" collapsed="false">
      <c r="A46" s="188" t="n">
        <v>35592</v>
      </c>
      <c r="B46" s="11" t="n">
        <f aca="false">IF(A46&lt;&gt;"",MONTH(A46),0)</f>
        <v>6</v>
      </c>
      <c r="C46" s="148" t="n">
        <v>2861000</v>
      </c>
      <c r="D46" s="306" t="n">
        <v>631000</v>
      </c>
      <c r="E46" s="306" t="n">
        <v>2194000</v>
      </c>
      <c r="F46" s="114" t="n">
        <f aca="false">C46-D46-E46</f>
        <v>36000</v>
      </c>
      <c r="U46" s="291" t="n">
        <v>36831</v>
      </c>
      <c r="V46" s="114" t="n">
        <f aca="false">HLOOKUP(U46,$H$23:$S$27,2)</f>
        <v>-485733.333333333</v>
      </c>
    </row>
    <row r="47" customFormat="false" ht="11.25" hidden="false" customHeight="false" outlineLevel="0" collapsed="false">
      <c r="A47" s="188" t="n">
        <v>35593</v>
      </c>
      <c r="B47" s="11" t="n">
        <f aca="false">IF(A47&lt;&gt;"",MONTH(A47),0)</f>
        <v>6</v>
      </c>
      <c r="C47" s="148" t="n">
        <v>2935000</v>
      </c>
      <c r="D47" s="306" t="n">
        <v>797000</v>
      </c>
      <c r="E47" s="306" t="n">
        <v>2133000</v>
      </c>
      <c r="F47" s="114" t="n">
        <f aca="false">C47-D47-E47</f>
        <v>5000</v>
      </c>
      <c r="U47" s="291" t="n">
        <v>36861</v>
      </c>
      <c r="V47" s="114" t="n">
        <f aca="false">HLOOKUP(U47,$H$23:$S$27,2)</f>
        <v>5645.16129032258</v>
      </c>
    </row>
    <row r="48" customFormat="false" ht="11.25" hidden="false" customHeight="false" outlineLevel="0" collapsed="false">
      <c r="A48" s="188" t="n">
        <v>35594</v>
      </c>
      <c r="B48" s="11" t="n">
        <f aca="false">IF(A48&lt;&gt;"",MONTH(A48),0)</f>
        <v>6</v>
      </c>
      <c r="C48" s="148" t="n">
        <v>2883000</v>
      </c>
      <c r="D48" s="306" t="n">
        <v>751000</v>
      </c>
      <c r="E48" s="306" t="n">
        <v>2090000</v>
      </c>
      <c r="F48" s="114" t="n">
        <f aca="false">C48-D48-E48</f>
        <v>42000</v>
      </c>
      <c r="U48" s="291" t="n">
        <v>36892</v>
      </c>
      <c r="V48" s="114" t="n">
        <f aca="false">HLOOKUP(U48,$H$29:$S$33,2)</f>
        <v>-708419.35483871</v>
      </c>
    </row>
    <row r="49" customFormat="false" ht="11.25" hidden="false" customHeight="false" outlineLevel="0" collapsed="false">
      <c r="A49" s="188" t="n">
        <v>35595</v>
      </c>
      <c r="B49" s="11" t="n">
        <f aca="false">IF(A49&lt;&gt;"",MONTH(A49),0)</f>
        <v>6</v>
      </c>
      <c r="C49" s="148" t="n">
        <v>2721000</v>
      </c>
      <c r="D49" s="306" t="n">
        <v>753000</v>
      </c>
      <c r="E49" s="306" t="n">
        <v>2053000</v>
      </c>
      <c r="F49" s="114" t="n">
        <f aca="false">C49-D49-E49</f>
        <v>-85000</v>
      </c>
      <c r="U49" s="291" t="n">
        <v>36923</v>
      </c>
      <c r="V49" s="114" t="n">
        <f aca="false">HLOOKUP(U49,$H$29:$S$33,2)</f>
        <v>-515928.571428571</v>
      </c>
    </row>
    <row r="50" customFormat="false" ht="11.25" hidden="false" customHeight="false" outlineLevel="0" collapsed="false">
      <c r="A50" s="188" t="n">
        <v>35596</v>
      </c>
      <c r="B50" s="11" t="n">
        <f aca="false">IF(A50&lt;&gt;"",MONTH(A50),0)</f>
        <v>6</v>
      </c>
      <c r="C50" s="148" t="n">
        <v>2575000</v>
      </c>
      <c r="D50" s="306" t="n">
        <v>531000</v>
      </c>
      <c r="E50" s="306" t="n">
        <v>1974000</v>
      </c>
      <c r="F50" s="114" t="n">
        <f aca="false">C50-D50-E50</f>
        <v>70000</v>
      </c>
      <c r="U50" s="291" t="n">
        <v>36951</v>
      </c>
      <c r="V50" s="114" t="n">
        <f aca="false">HLOOKUP(U50,$H$29:$S$33,2)</f>
        <v>283354.838709677</v>
      </c>
    </row>
    <row r="51" customFormat="false" ht="11.25" hidden="false" customHeight="false" outlineLevel="0" collapsed="false">
      <c r="A51" s="188" t="n">
        <v>35597</v>
      </c>
      <c r="B51" s="11" t="n">
        <f aca="false">IF(A51&lt;&gt;"",MONTH(A51),0)</f>
        <v>6</v>
      </c>
      <c r="C51" s="148" t="n">
        <v>2670000</v>
      </c>
      <c r="D51" s="306" t="n">
        <v>447000</v>
      </c>
      <c r="E51" s="306" t="n">
        <v>2297000</v>
      </c>
      <c r="F51" s="114" t="n">
        <f aca="false">C51-D51-E51</f>
        <v>-74000</v>
      </c>
      <c r="U51" s="291" t="n">
        <v>36982</v>
      </c>
      <c r="V51" s="114" t="e">
        <f aca="false">HLOOKUP(U51,$H$29:$S$33,2)</f>
        <v>#VALUE!</v>
      </c>
    </row>
    <row r="52" customFormat="false" ht="11.25" hidden="false" customHeight="false" outlineLevel="0" collapsed="false">
      <c r="A52" s="188" t="n">
        <v>35598</v>
      </c>
      <c r="B52" s="11" t="n">
        <f aca="false">IF(A52&lt;&gt;"",MONTH(A52),0)</f>
        <v>6</v>
      </c>
      <c r="C52" s="148" t="n">
        <v>2709000</v>
      </c>
      <c r="D52" s="306" t="n">
        <v>175000</v>
      </c>
      <c r="E52" s="306" t="n">
        <v>2517000</v>
      </c>
      <c r="F52" s="114" t="n">
        <f aca="false">C52-D52-E52</f>
        <v>17000</v>
      </c>
      <c r="U52" s="291" t="n">
        <v>37012</v>
      </c>
      <c r="V52" s="114" t="e">
        <f aca="false">HLOOKUP(U52,$H$29:$S$33,2)</f>
        <v>#VALUE!</v>
      </c>
    </row>
    <row r="53" customFormat="false" ht="11.25" hidden="false" customHeight="false" outlineLevel="0" collapsed="false">
      <c r="A53" s="188" t="n">
        <v>35599</v>
      </c>
      <c r="B53" s="11" t="n">
        <f aca="false">IF(A53&lt;&gt;"",MONTH(A53),0)</f>
        <v>6</v>
      </c>
      <c r="C53" s="148" t="n">
        <v>2864000</v>
      </c>
      <c r="D53" s="306" t="n">
        <v>198000</v>
      </c>
      <c r="E53" s="306" t="n">
        <v>2602000</v>
      </c>
      <c r="F53" s="114" t="n">
        <f aca="false">C53-D53-E53</f>
        <v>64000</v>
      </c>
      <c r="U53" s="291" t="n">
        <v>37043</v>
      </c>
      <c r="V53" s="114" t="e">
        <f aca="false">HLOOKUP(U53,$H$29:$S$33,2)</f>
        <v>#VALUE!</v>
      </c>
    </row>
    <row r="54" customFormat="false" ht="11.25" hidden="false" customHeight="false" outlineLevel="0" collapsed="false">
      <c r="A54" s="188" t="n">
        <v>35600</v>
      </c>
      <c r="B54" s="11" t="n">
        <f aca="false">IF(A54&lt;&gt;"",MONTH(A54),0)</f>
        <v>6</v>
      </c>
      <c r="C54" s="148" t="n">
        <v>2947000</v>
      </c>
      <c r="D54" s="306" t="n">
        <v>501000</v>
      </c>
      <c r="E54" s="306" t="n">
        <v>2452000</v>
      </c>
      <c r="F54" s="114" t="n">
        <f aca="false">C54-D54-E54</f>
        <v>-6000</v>
      </c>
      <c r="U54" s="291" t="n">
        <v>37073</v>
      </c>
      <c r="V54" s="114" t="e">
        <f aca="false">HLOOKUP(U54,$H$29:$S$33,2)</f>
        <v>#VALUE!</v>
      </c>
    </row>
    <row r="55" customFormat="false" ht="11.25" hidden="false" customHeight="false" outlineLevel="0" collapsed="false">
      <c r="A55" s="188" t="n">
        <v>35601</v>
      </c>
      <c r="B55" s="11" t="n">
        <f aca="false">IF(A55&lt;&gt;"",MONTH(A55),0)</f>
        <v>6</v>
      </c>
      <c r="C55" s="148" t="n">
        <v>2956000</v>
      </c>
      <c r="D55" s="306" t="n">
        <v>724000</v>
      </c>
      <c r="E55" s="306" t="n">
        <v>2166000</v>
      </c>
      <c r="F55" s="114" t="n">
        <f aca="false">C55-D55-E55</f>
        <v>66000</v>
      </c>
      <c r="U55" s="291" t="n">
        <v>37104</v>
      </c>
      <c r="V55" s="114" t="e">
        <f aca="false">HLOOKUP(U55,$H$29:$S$33,2)</f>
        <v>#VALUE!</v>
      </c>
    </row>
    <row r="56" customFormat="false" ht="11.25" hidden="false" customHeight="false" outlineLevel="0" collapsed="false">
      <c r="A56" s="188" t="n">
        <v>35602</v>
      </c>
      <c r="B56" s="11" t="n">
        <f aca="false">IF(A56&lt;&gt;"",MONTH(A56),0)</f>
        <v>6</v>
      </c>
      <c r="C56" s="148" t="n">
        <v>2636000</v>
      </c>
      <c r="D56" s="306" t="n">
        <v>824000</v>
      </c>
      <c r="E56" s="306" t="n">
        <v>1871000</v>
      </c>
      <c r="F56" s="114" t="n">
        <f aca="false">C56-D56-E56</f>
        <v>-59000</v>
      </c>
      <c r="U56" s="291" t="n">
        <v>37135</v>
      </c>
      <c r="V56" s="114" t="e">
        <f aca="false">HLOOKUP(U56,$H$29:$S$33,2)</f>
        <v>#VALUE!</v>
      </c>
    </row>
    <row r="57" customFormat="false" ht="11.25" hidden="false" customHeight="false" outlineLevel="0" collapsed="false">
      <c r="A57" s="188" t="n">
        <v>35603</v>
      </c>
      <c r="B57" s="11" t="n">
        <f aca="false">IF(A57&lt;&gt;"",MONTH(A57),0)</f>
        <v>6</v>
      </c>
      <c r="C57" s="148" t="n">
        <v>2594000</v>
      </c>
      <c r="D57" s="306" t="n">
        <v>763000</v>
      </c>
      <c r="E57" s="306" t="n">
        <v>1856000</v>
      </c>
      <c r="F57" s="114" t="n">
        <f aca="false">C57-D57-E57</f>
        <v>-25000</v>
      </c>
      <c r="U57" s="291" t="n">
        <v>37165</v>
      </c>
      <c r="V57" s="114" t="e">
        <f aca="false">HLOOKUP(U57,$H$29:$S$33,2)</f>
        <v>#VALUE!</v>
      </c>
    </row>
    <row r="58" customFormat="false" ht="11.25" hidden="false" customHeight="false" outlineLevel="0" collapsed="false">
      <c r="A58" s="188" t="n">
        <v>35604</v>
      </c>
      <c r="B58" s="11" t="n">
        <f aca="false">IF(A58&lt;&gt;"",MONTH(A58),0)</f>
        <v>6</v>
      </c>
      <c r="C58" s="148" t="n">
        <v>2714000</v>
      </c>
      <c r="D58" s="306" t="n">
        <v>551000</v>
      </c>
      <c r="E58" s="306" t="n">
        <v>2185000</v>
      </c>
      <c r="F58" s="114" t="n">
        <f aca="false">C58-D58-E58</f>
        <v>-22000</v>
      </c>
      <c r="U58" s="291" t="n">
        <v>37196</v>
      </c>
      <c r="V58" s="114" t="e">
        <f aca="false">HLOOKUP(U58,$H$29:$S$33,2)</f>
        <v>#VALUE!</v>
      </c>
    </row>
    <row r="59" customFormat="false" ht="11.25" hidden="false" customHeight="false" outlineLevel="0" collapsed="false">
      <c r="A59" s="188" t="n">
        <v>35605</v>
      </c>
      <c r="B59" s="11" t="n">
        <f aca="false">IF(A59&lt;&gt;"",MONTH(A59),0)</f>
        <v>6</v>
      </c>
      <c r="C59" s="148" t="n">
        <v>2984000</v>
      </c>
      <c r="D59" s="306" t="n">
        <v>751000</v>
      </c>
      <c r="E59" s="306" t="n">
        <v>2252000</v>
      </c>
      <c r="F59" s="114" t="n">
        <f aca="false">C59-D59-E59</f>
        <v>-19000</v>
      </c>
      <c r="U59" s="291" t="n">
        <v>37226</v>
      </c>
      <c r="V59" s="114" t="e">
        <f aca="false">HLOOKUP(U59,$H$29:$S$33,2)</f>
        <v>#VALUE!</v>
      </c>
    </row>
    <row r="60" customFormat="false" ht="11.25" hidden="false" customHeight="false" outlineLevel="0" collapsed="false">
      <c r="A60" s="188" t="n">
        <v>35606</v>
      </c>
      <c r="B60" s="11" t="n">
        <f aca="false">IF(A60&lt;&gt;"",MONTH(A60),0)</f>
        <v>6</v>
      </c>
      <c r="C60" s="148" t="n">
        <v>2968000</v>
      </c>
      <c r="D60" s="306" t="n">
        <v>568000</v>
      </c>
      <c r="E60" s="306" t="n">
        <v>2324000</v>
      </c>
      <c r="F60" s="114" t="n">
        <f aca="false">C60-D60-E60</f>
        <v>76000</v>
      </c>
    </row>
    <row r="61" customFormat="false" ht="11.25" hidden="false" customHeight="false" outlineLevel="0" collapsed="false">
      <c r="A61" s="188" t="n">
        <v>35607</v>
      </c>
      <c r="B61" s="11" t="n">
        <f aca="false">IF(A61&lt;&gt;"",MONTH(A61),0)</f>
        <v>6</v>
      </c>
      <c r="C61" s="148" t="n">
        <v>2890000</v>
      </c>
      <c r="D61" s="306" t="n">
        <v>708000</v>
      </c>
      <c r="E61" s="306" t="n">
        <v>2190000</v>
      </c>
      <c r="F61" s="114" t="n">
        <f aca="false">C61-D61-E61</f>
        <v>-8000</v>
      </c>
    </row>
    <row r="62" customFormat="false" ht="11.25" hidden="false" customHeight="false" outlineLevel="0" collapsed="false">
      <c r="A62" s="188" t="n">
        <v>35608</v>
      </c>
      <c r="B62" s="11" t="n">
        <f aca="false">IF(A62&lt;&gt;"",MONTH(A62),0)</f>
        <v>6</v>
      </c>
      <c r="C62" s="148" t="n">
        <v>2857000</v>
      </c>
      <c r="D62" s="306" t="n">
        <v>726000</v>
      </c>
      <c r="E62" s="306" t="n">
        <v>2079000</v>
      </c>
      <c r="F62" s="114" t="n">
        <f aca="false">C62-D62-E62</f>
        <v>52000</v>
      </c>
    </row>
    <row r="63" customFormat="false" ht="11.25" hidden="false" customHeight="false" outlineLevel="0" collapsed="false">
      <c r="A63" s="188" t="n">
        <v>35609</v>
      </c>
      <c r="B63" s="11" t="n">
        <f aca="false">IF(A63&lt;&gt;"",MONTH(A63),0)</f>
        <v>6</v>
      </c>
      <c r="C63" s="148" t="n">
        <v>2485000</v>
      </c>
      <c r="D63" s="306" t="n">
        <v>718000</v>
      </c>
      <c r="E63" s="306" t="n">
        <v>1969000</v>
      </c>
      <c r="F63" s="114" t="n">
        <f aca="false">C63-D63-E63</f>
        <v>-202000</v>
      </c>
    </row>
    <row r="64" customFormat="false" ht="11.25" hidden="false" customHeight="false" outlineLevel="0" collapsed="false">
      <c r="A64" s="188" t="n">
        <v>35610</v>
      </c>
      <c r="B64" s="11" t="n">
        <f aca="false">IF(A64&lt;&gt;"",MONTH(A64),0)</f>
        <v>6</v>
      </c>
      <c r="C64" s="148" t="n">
        <v>2440000</v>
      </c>
      <c r="D64" s="306" t="n">
        <v>358000</v>
      </c>
      <c r="E64" s="306" t="n">
        <v>1983000</v>
      </c>
      <c r="F64" s="114" t="n">
        <f aca="false">C64-D64-E64</f>
        <v>99000</v>
      </c>
    </row>
    <row r="65" customFormat="false" ht="11.25" hidden="false" customHeight="false" outlineLevel="0" collapsed="false">
      <c r="A65" s="188" t="n">
        <v>35611</v>
      </c>
      <c r="B65" s="11" t="n">
        <f aca="false">IF(A65&lt;&gt;"",MONTH(A65),0)</f>
        <v>6</v>
      </c>
      <c r="C65" s="148" t="n">
        <v>2769000</v>
      </c>
      <c r="D65" s="306" t="n">
        <v>511000</v>
      </c>
      <c r="E65" s="306" t="n">
        <v>2291000</v>
      </c>
      <c r="F65" s="114" t="n">
        <f aca="false">C65-D65-E65</f>
        <v>-33000</v>
      </c>
    </row>
    <row r="66" customFormat="false" ht="11.25" hidden="false" customHeight="false" outlineLevel="0" collapsed="false">
      <c r="A66" s="188" t="n">
        <v>35612</v>
      </c>
      <c r="B66" s="11" t="n">
        <f aca="false">IF(A66&lt;&gt;"",MONTH(A66),0)</f>
        <v>7</v>
      </c>
      <c r="C66" s="148" t="n">
        <v>2813000</v>
      </c>
      <c r="D66" s="306" t="n">
        <v>391000</v>
      </c>
      <c r="E66" s="306" t="n">
        <v>2412000</v>
      </c>
      <c r="F66" s="114" t="n">
        <f aca="false">C66-D66-E66</f>
        <v>10000</v>
      </c>
    </row>
    <row r="67" customFormat="false" ht="11.25" hidden="false" customHeight="false" outlineLevel="0" collapsed="false">
      <c r="A67" s="188" t="n">
        <v>35613</v>
      </c>
      <c r="B67" s="11" t="n">
        <f aca="false">IF(A67&lt;&gt;"",MONTH(A67),0)</f>
        <v>7</v>
      </c>
      <c r="C67" s="148" t="n">
        <v>2850000</v>
      </c>
      <c r="D67" s="306" t="n">
        <v>257000</v>
      </c>
      <c r="E67" s="306" t="n">
        <v>2568000</v>
      </c>
      <c r="F67" s="114" t="n">
        <f aca="false">C67-D67-E67</f>
        <v>25000</v>
      </c>
    </row>
    <row r="68" customFormat="false" ht="11.25" hidden="false" customHeight="false" outlineLevel="0" collapsed="false">
      <c r="A68" s="188" t="n">
        <v>35614</v>
      </c>
      <c r="B68" s="11" t="n">
        <f aca="false">IF(A68&lt;&gt;"",MONTH(A68),0)</f>
        <v>7</v>
      </c>
      <c r="C68" s="148" t="n">
        <v>2800000</v>
      </c>
      <c r="D68" s="306" t="n">
        <v>181000</v>
      </c>
      <c r="E68" s="306" t="n">
        <v>2618000</v>
      </c>
      <c r="F68" s="114" t="n">
        <f aca="false">C68-D68-E68</f>
        <v>1000</v>
      </c>
    </row>
    <row r="69" customFormat="false" ht="11.25" hidden="false" customHeight="false" outlineLevel="0" collapsed="false">
      <c r="A69" s="188" t="n">
        <v>35615</v>
      </c>
      <c r="B69" s="11" t="n">
        <f aca="false">IF(A69&lt;&gt;"",MONTH(A69),0)</f>
        <v>7</v>
      </c>
      <c r="C69" s="148" t="n">
        <v>2445000</v>
      </c>
      <c r="D69" s="306" t="n">
        <v>272000</v>
      </c>
      <c r="E69" s="306" t="n">
        <v>2266000</v>
      </c>
      <c r="F69" s="114" t="n">
        <f aca="false">C69-D69-E69</f>
        <v>-93000</v>
      </c>
    </row>
    <row r="70" customFormat="false" ht="11.25" hidden="false" customHeight="false" outlineLevel="0" collapsed="false">
      <c r="A70" s="188" t="n">
        <v>35616</v>
      </c>
      <c r="B70" s="11" t="n">
        <f aca="false">IF(A70&lt;&gt;"",MONTH(A70),0)</f>
        <v>7</v>
      </c>
      <c r="C70" s="148" t="n">
        <v>2432000</v>
      </c>
      <c r="D70" s="306" t="n">
        <v>161000</v>
      </c>
      <c r="E70" s="306" t="n">
        <v>2238000</v>
      </c>
      <c r="F70" s="114" t="n">
        <f aca="false">C70-D70-E70</f>
        <v>33000</v>
      </c>
    </row>
    <row r="71" customFormat="false" ht="11.25" hidden="false" customHeight="false" outlineLevel="0" collapsed="false">
      <c r="A71" s="188" t="n">
        <v>35617</v>
      </c>
      <c r="B71" s="11" t="n">
        <f aca="false">IF(A71&lt;&gt;"",MONTH(A71),0)</f>
        <v>7</v>
      </c>
      <c r="C71" s="148" t="n">
        <v>2483000</v>
      </c>
      <c r="D71" s="306" t="n">
        <v>122000</v>
      </c>
      <c r="E71" s="306" t="n">
        <v>2380000</v>
      </c>
      <c r="F71" s="114" t="n">
        <f aca="false">C71-D71-E71</f>
        <v>-19000</v>
      </c>
    </row>
    <row r="72" customFormat="false" ht="11.25" hidden="false" customHeight="false" outlineLevel="0" collapsed="false">
      <c r="A72" s="188" t="n">
        <v>35618</v>
      </c>
      <c r="B72" s="11" t="n">
        <f aca="false">IF(A72&lt;&gt;"",MONTH(A72),0)</f>
        <v>7</v>
      </c>
      <c r="C72" s="148" t="n">
        <v>2587000</v>
      </c>
      <c r="D72" s="306" t="n">
        <v>-204000</v>
      </c>
      <c r="E72" s="306" t="n">
        <v>2714000</v>
      </c>
      <c r="F72" s="114" t="n">
        <f aca="false">C72-D72-E72</f>
        <v>77000</v>
      </c>
    </row>
    <row r="73" customFormat="false" ht="11.25" hidden="false" customHeight="false" outlineLevel="0" collapsed="false">
      <c r="A73" s="188" t="n">
        <v>35619</v>
      </c>
      <c r="B73" s="11" t="n">
        <f aca="false">IF(A73&lt;&gt;"",MONTH(A73),0)</f>
        <v>7</v>
      </c>
      <c r="C73" s="148" t="n">
        <v>2936000</v>
      </c>
      <c r="D73" s="306" t="n">
        <v>-2000</v>
      </c>
      <c r="E73" s="306" t="n">
        <v>2849000</v>
      </c>
      <c r="F73" s="114" t="n">
        <f aca="false">C73-D73-E73</f>
        <v>89000</v>
      </c>
    </row>
    <row r="74" customFormat="false" ht="11.25" hidden="false" customHeight="false" outlineLevel="0" collapsed="false">
      <c r="A74" s="188" t="n">
        <v>35620</v>
      </c>
      <c r="B74" s="11" t="n">
        <f aca="false">IF(A74&lt;&gt;"",MONTH(A74),0)</f>
        <v>7</v>
      </c>
      <c r="C74" s="148" t="n">
        <v>2975000</v>
      </c>
      <c r="D74" s="306" t="n">
        <v>182000</v>
      </c>
      <c r="E74" s="306" t="n">
        <v>2765000</v>
      </c>
      <c r="F74" s="114" t="n">
        <f aca="false">C74-D74-E74</f>
        <v>28000</v>
      </c>
    </row>
    <row r="75" customFormat="false" ht="11.25" hidden="false" customHeight="false" outlineLevel="0" collapsed="false">
      <c r="A75" s="188" t="n">
        <v>35621</v>
      </c>
      <c r="B75" s="11" t="n">
        <f aca="false">IF(A75&lt;&gt;"",MONTH(A75),0)</f>
        <v>7</v>
      </c>
      <c r="C75" s="148" t="n">
        <v>2969000</v>
      </c>
      <c r="D75" s="306" t="n">
        <v>386000</v>
      </c>
      <c r="E75" s="306" t="n">
        <v>2589000</v>
      </c>
      <c r="F75" s="114" t="n">
        <f aca="false">C75-D75-E75</f>
        <v>-6000</v>
      </c>
    </row>
    <row r="76" customFormat="false" ht="11.25" hidden="false" customHeight="false" outlineLevel="0" collapsed="false">
      <c r="A76" s="188" t="n">
        <v>35622</v>
      </c>
      <c r="B76" s="11" t="n">
        <f aca="false">IF(A76&lt;&gt;"",MONTH(A76),0)</f>
        <v>7</v>
      </c>
      <c r="C76" s="148" t="n">
        <v>3039000</v>
      </c>
      <c r="D76" s="306" t="n">
        <v>679000</v>
      </c>
      <c r="E76" s="306" t="n">
        <v>2422000</v>
      </c>
      <c r="F76" s="114" t="n">
        <f aca="false">C76-D76-E76</f>
        <v>-62000</v>
      </c>
    </row>
    <row r="77" customFormat="false" ht="11.25" hidden="false" customHeight="false" outlineLevel="0" collapsed="false">
      <c r="A77" s="188" t="n">
        <v>35623</v>
      </c>
      <c r="B77" s="11" t="n">
        <f aca="false">IF(A77&lt;&gt;"",MONTH(A77),0)</f>
        <v>7</v>
      </c>
      <c r="C77" s="148" t="n">
        <v>2531000</v>
      </c>
      <c r="D77" s="306" t="n">
        <v>161000</v>
      </c>
      <c r="E77" s="306" t="n">
        <v>2394000</v>
      </c>
      <c r="F77" s="114" t="n">
        <f aca="false">C77-D77-E77</f>
        <v>-24000</v>
      </c>
    </row>
    <row r="78" customFormat="false" ht="11.25" hidden="false" customHeight="false" outlineLevel="0" collapsed="false">
      <c r="A78" s="188" t="n">
        <v>35624</v>
      </c>
      <c r="B78" s="11" t="n">
        <f aca="false">IF(A78&lt;&gt;"",MONTH(A78),0)</f>
        <v>7</v>
      </c>
      <c r="C78" s="148" t="n">
        <v>2643000</v>
      </c>
      <c r="D78" s="306" t="n">
        <v>248000</v>
      </c>
      <c r="E78" s="306" t="n">
        <v>2354000</v>
      </c>
      <c r="F78" s="114" t="n">
        <f aca="false">C78-D78-E78</f>
        <v>41000</v>
      </c>
    </row>
    <row r="79" customFormat="false" ht="11.25" hidden="false" customHeight="false" outlineLevel="0" collapsed="false">
      <c r="A79" s="188" t="n">
        <v>35625</v>
      </c>
      <c r="B79" s="11" t="n">
        <f aca="false">IF(A79&lt;&gt;"",MONTH(A79),0)</f>
        <v>7</v>
      </c>
      <c r="C79" s="148" t="n">
        <v>2687000</v>
      </c>
      <c r="D79" s="306" t="n">
        <v>-239000</v>
      </c>
      <c r="E79" s="306" t="n">
        <v>2853000</v>
      </c>
      <c r="F79" s="114" t="n">
        <f aca="false">C79-D79-E79</f>
        <v>73000</v>
      </c>
    </row>
    <row r="80" customFormat="false" ht="11.25" hidden="false" customHeight="false" outlineLevel="0" collapsed="false">
      <c r="A80" s="188" t="n">
        <v>35626</v>
      </c>
      <c r="B80" s="11" t="n">
        <f aca="false">IF(A80&lt;&gt;"",MONTH(A80),0)</f>
        <v>7</v>
      </c>
      <c r="C80" s="148" t="n">
        <v>2942000</v>
      </c>
      <c r="D80" s="306" t="n">
        <v>97000</v>
      </c>
      <c r="E80" s="306" t="n">
        <v>2896000</v>
      </c>
      <c r="F80" s="114" t="n">
        <f aca="false">C80-D80-E80</f>
        <v>-51000</v>
      </c>
    </row>
    <row r="81" customFormat="false" ht="11.25" hidden="false" customHeight="false" outlineLevel="0" collapsed="false">
      <c r="A81" s="188" t="n">
        <v>35627</v>
      </c>
      <c r="B81" s="11" t="n">
        <f aca="false">IF(A81&lt;&gt;"",MONTH(A81),0)</f>
        <v>7</v>
      </c>
      <c r="C81" s="148" t="n">
        <v>2959000</v>
      </c>
      <c r="D81" s="306" t="n">
        <v>-69000</v>
      </c>
      <c r="E81" s="306" t="n">
        <v>2968000</v>
      </c>
      <c r="F81" s="114" t="n">
        <f aca="false">C81-D81-E81</f>
        <v>60000</v>
      </c>
    </row>
    <row r="82" customFormat="false" ht="11.25" hidden="false" customHeight="false" outlineLevel="0" collapsed="false">
      <c r="A82" s="188" t="n">
        <v>35628</v>
      </c>
      <c r="B82" s="11" t="n">
        <f aca="false">IF(A82&lt;&gt;"",MONTH(A82),0)</f>
        <v>7</v>
      </c>
      <c r="C82" s="148" t="n">
        <v>2900000</v>
      </c>
      <c r="D82" s="306" t="n">
        <v>9000</v>
      </c>
      <c r="E82" s="306" t="n">
        <v>2919000</v>
      </c>
      <c r="F82" s="114" t="n">
        <f aca="false">C82-D82-E82</f>
        <v>-28000</v>
      </c>
    </row>
    <row r="83" customFormat="false" ht="11.25" hidden="false" customHeight="false" outlineLevel="0" collapsed="false">
      <c r="A83" s="188" t="n">
        <v>35629</v>
      </c>
      <c r="B83" s="11" t="n">
        <f aca="false">IF(A83&lt;&gt;"",MONTH(A83),0)</f>
        <v>7</v>
      </c>
      <c r="C83" s="148" t="n">
        <v>2928000</v>
      </c>
      <c r="D83" s="306" t="n">
        <v>140000</v>
      </c>
      <c r="E83" s="306" t="n">
        <v>2713000</v>
      </c>
      <c r="F83" s="114" t="n">
        <f aca="false">C83-D83-E83</f>
        <v>75000</v>
      </c>
    </row>
    <row r="84" customFormat="false" ht="11.25" hidden="false" customHeight="false" outlineLevel="0" collapsed="false">
      <c r="A84" s="188" t="n">
        <v>35630</v>
      </c>
      <c r="B84" s="11" t="n">
        <f aca="false">IF(A84&lt;&gt;"",MONTH(A84),0)</f>
        <v>7</v>
      </c>
      <c r="C84" s="148" t="n">
        <v>2951000</v>
      </c>
      <c r="D84" s="306" t="n">
        <v>529000</v>
      </c>
      <c r="E84" s="306" t="n">
        <v>2254000</v>
      </c>
      <c r="F84" s="114" t="n">
        <f aca="false">C84-D84-E84</f>
        <v>168000</v>
      </c>
    </row>
    <row r="85" customFormat="false" ht="11.25" hidden="false" customHeight="false" outlineLevel="0" collapsed="false">
      <c r="A85" s="188" t="n">
        <v>35631</v>
      </c>
      <c r="B85" s="11" t="n">
        <f aca="false">IF(A85&lt;&gt;"",MONTH(A85),0)</f>
        <v>7</v>
      </c>
      <c r="C85" s="148" t="n">
        <v>2596000</v>
      </c>
      <c r="D85" s="306" t="n">
        <v>197000</v>
      </c>
      <c r="E85" s="306" t="n">
        <v>2180000</v>
      </c>
      <c r="F85" s="114" t="n">
        <f aca="false">C85-D85-E85</f>
        <v>219000</v>
      </c>
    </row>
    <row r="86" customFormat="false" ht="11.25" hidden="false" customHeight="false" outlineLevel="0" collapsed="false">
      <c r="A86" s="188" t="n">
        <v>35632</v>
      </c>
      <c r="B86" s="11" t="n">
        <f aca="false">IF(A86&lt;&gt;"",MONTH(A86),0)</f>
        <v>7</v>
      </c>
      <c r="C86" s="148" t="n">
        <v>2562000</v>
      </c>
      <c r="D86" s="306" t="n">
        <v>216000</v>
      </c>
      <c r="E86" s="306" t="n">
        <v>2466000</v>
      </c>
      <c r="F86" s="114" t="n">
        <f aca="false">C86-D86-E86</f>
        <v>-120000</v>
      </c>
    </row>
    <row r="87" customFormat="false" ht="11.25" hidden="false" customHeight="false" outlineLevel="0" collapsed="false">
      <c r="A87" s="188" t="n">
        <v>35633</v>
      </c>
      <c r="B87" s="11" t="n">
        <f aca="false">IF(A87&lt;&gt;"",MONTH(A87),0)</f>
        <v>7</v>
      </c>
      <c r="C87" s="148" t="n">
        <v>2970000</v>
      </c>
      <c r="D87" s="306" t="n">
        <v>529000</v>
      </c>
      <c r="E87" s="306" t="n">
        <v>2315000</v>
      </c>
      <c r="F87" s="114" t="n">
        <f aca="false">C87-D87-E87</f>
        <v>126000</v>
      </c>
    </row>
    <row r="88" customFormat="false" ht="11.25" hidden="false" customHeight="false" outlineLevel="0" collapsed="false">
      <c r="A88" s="188" t="n">
        <v>35634</v>
      </c>
      <c r="B88" s="11" t="n">
        <f aca="false">IF(A88&lt;&gt;"",MONTH(A88),0)</f>
        <v>7</v>
      </c>
      <c r="C88" s="148" t="n">
        <v>2879000</v>
      </c>
      <c r="D88" s="306" t="n">
        <v>462000</v>
      </c>
      <c r="E88" s="306" t="n">
        <v>2468000</v>
      </c>
      <c r="F88" s="114" t="n">
        <f aca="false">C88-D88-E88</f>
        <v>-51000</v>
      </c>
    </row>
    <row r="89" customFormat="false" ht="11.25" hidden="false" customHeight="false" outlineLevel="0" collapsed="false">
      <c r="A89" s="188" t="n">
        <v>35635</v>
      </c>
      <c r="B89" s="11" t="n">
        <f aca="false">IF(A89&lt;&gt;"",MONTH(A89),0)</f>
        <v>7</v>
      </c>
      <c r="C89" s="148" t="n">
        <v>2739000</v>
      </c>
      <c r="D89" s="306" t="n">
        <v>448000</v>
      </c>
      <c r="E89" s="306" t="n">
        <v>2391000</v>
      </c>
      <c r="F89" s="114" t="n">
        <f aca="false">C89-D89-E89</f>
        <v>-100000</v>
      </c>
    </row>
    <row r="90" customFormat="false" ht="11.25" hidden="false" customHeight="false" outlineLevel="0" collapsed="false">
      <c r="A90" s="188" t="n">
        <v>35636</v>
      </c>
      <c r="B90" s="11" t="n">
        <f aca="false">IF(A90&lt;&gt;"",MONTH(A90),0)</f>
        <v>7</v>
      </c>
      <c r="C90" s="148" t="n">
        <v>2638000</v>
      </c>
      <c r="D90" s="306" t="n">
        <v>318000</v>
      </c>
      <c r="E90" s="306" t="n">
        <v>2248000</v>
      </c>
      <c r="F90" s="114" t="n">
        <f aca="false">C90-D90-E90</f>
        <v>72000</v>
      </c>
    </row>
    <row r="91" customFormat="false" ht="11.25" hidden="false" customHeight="false" outlineLevel="0" collapsed="false">
      <c r="A91" s="188" t="n">
        <v>35637</v>
      </c>
      <c r="B91" s="11" t="n">
        <f aca="false">IF(A91&lt;&gt;"",MONTH(A91),0)</f>
        <v>7</v>
      </c>
      <c r="C91" s="148" t="n">
        <v>2441000</v>
      </c>
      <c r="D91" s="306" t="n">
        <v>434000</v>
      </c>
      <c r="E91" s="306" t="n">
        <v>2031000</v>
      </c>
      <c r="F91" s="114" t="n">
        <f aca="false">C91-D91-E91</f>
        <v>-24000</v>
      </c>
    </row>
    <row r="92" customFormat="false" ht="11.25" hidden="false" customHeight="false" outlineLevel="0" collapsed="false">
      <c r="A92" s="188" t="n">
        <v>35638</v>
      </c>
      <c r="B92" s="11" t="n">
        <f aca="false">IF(A92&lt;&gt;"",MONTH(A92),0)</f>
        <v>7</v>
      </c>
      <c r="C92" s="148" t="n">
        <v>2528000</v>
      </c>
      <c r="D92" s="306" t="n">
        <v>585000</v>
      </c>
      <c r="E92" s="306" t="n">
        <v>1986000</v>
      </c>
      <c r="F92" s="114" t="n">
        <f aca="false">C92-D92-E92</f>
        <v>-43000</v>
      </c>
    </row>
    <row r="93" customFormat="false" ht="11.25" hidden="false" customHeight="false" outlineLevel="0" collapsed="false">
      <c r="A93" s="188" t="n">
        <v>35639</v>
      </c>
      <c r="B93" s="11" t="n">
        <f aca="false">IF(A93&lt;&gt;"",MONTH(A93),0)</f>
        <v>7</v>
      </c>
      <c r="C93" s="148" t="n">
        <v>2585000</v>
      </c>
      <c r="D93" s="306" t="n">
        <v>278000</v>
      </c>
      <c r="E93" s="306" t="n">
        <v>2240000</v>
      </c>
      <c r="F93" s="114" t="n">
        <f aca="false">C93-D93-E93</f>
        <v>67000</v>
      </c>
    </row>
    <row r="94" customFormat="false" ht="11.25" hidden="false" customHeight="false" outlineLevel="0" collapsed="false">
      <c r="A94" s="188" t="n">
        <v>35640</v>
      </c>
      <c r="B94" s="11" t="n">
        <f aca="false">IF(A94&lt;&gt;"",MONTH(A94),0)</f>
        <v>7</v>
      </c>
      <c r="C94" s="148" t="n">
        <v>2898000</v>
      </c>
      <c r="D94" s="306" t="n">
        <v>646000</v>
      </c>
      <c r="E94" s="306" t="n">
        <v>2153000</v>
      </c>
      <c r="F94" s="114" t="n">
        <f aca="false">C94-D94-E94</f>
        <v>99000</v>
      </c>
    </row>
    <row r="95" customFormat="false" ht="11.25" hidden="false" customHeight="false" outlineLevel="0" collapsed="false">
      <c r="A95" s="188" t="n">
        <v>35641</v>
      </c>
      <c r="B95" s="11" t="n">
        <f aca="false">IF(A95&lt;&gt;"",MONTH(A95),0)</f>
        <v>7</v>
      </c>
      <c r="C95" s="148" t="n">
        <v>2825000</v>
      </c>
      <c r="D95" s="306" t="n">
        <v>714000</v>
      </c>
      <c r="E95" s="306" t="n">
        <v>2298000</v>
      </c>
      <c r="F95" s="114" t="n">
        <f aca="false">C95-D95-E95</f>
        <v>-187000</v>
      </c>
    </row>
    <row r="96" customFormat="false" ht="11.25" hidden="false" customHeight="false" outlineLevel="0" collapsed="false">
      <c r="A96" s="188" t="n">
        <v>35642</v>
      </c>
      <c r="B96" s="11" t="n">
        <f aca="false">IF(A96&lt;&gt;"",MONTH(A96),0)</f>
        <v>7</v>
      </c>
      <c r="C96" s="148" t="n">
        <v>2726000</v>
      </c>
      <c r="D96" s="306" t="n">
        <v>296000</v>
      </c>
      <c r="E96" s="306" t="n">
        <v>2341000</v>
      </c>
      <c r="F96" s="114" t="n">
        <f aca="false">C96-D96-E96</f>
        <v>89000</v>
      </c>
    </row>
    <row r="97" customFormat="false" ht="11.25" hidden="false" customHeight="false" outlineLevel="0" collapsed="false">
      <c r="A97" s="188" t="n">
        <v>35643</v>
      </c>
      <c r="B97" s="11" t="n">
        <f aca="false">IF(A97&lt;&gt;"",MONTH(A97),0)</f>
        <v>8</v>
      </c>
      <c r="C97" s="148" t="n">
        <v>2667000</v>
      </c>
      <c r="D97" s="306" t="n">
        <v>318000</v>
      </c>
      <c r="E97" s="306" t="n">
        <v>2476000</v>
      </c>
      <c r="F97" s="114" t="n">
        <f aca="false">C97-D97-E97</f>
        <v>-127000</v>
      </c>
    </row>
    <row r="98" customFormat="false" ht="11.25" hidden="false" customHeight="false" outlineLevel="0" collapsed="false">
      <c r="A98" s="188" t="n">
        <v>35644</v>
      </c>
      <c r="B98" s="11" t="n">
        <f aca="false">IF(A98&lt;&gt;"",MONTH(A98),0)</f>
        <v>8</v>
      </c>
      <c r="C98" s="148" t="n">
        <v>2494000</v>
      </c>
      <c r="D98" s="306" t="n">
        <v>-10000</v>
      </c>
      <c r="E98" s="306" t="n">
        <v>2435000</v>
      </c>
      <c r="F98" s="114" t="n">
        <f aca="false">C98-D98-E98</f>
        <v>69000</v>
      </c>
    </row>
    <row r="99" customFormat="false" ht="11.25" hidden="false" customHeight="false" outlineLevel="0" collapsed="false">
      <c r="A99" s="188" t="n">
        <v>35645</v>
      </c>
      <c r="B99" s="11" t="n">
        <f aca="false">IF(A99&lt;&gt;"",MONTH(A99),0)</f>
        <v>8</v>
      </c>
      <c r="C99" s="148" t="n">
        <v>2507000</v>
      </c>
      <c r="D99" s="306" t="n">
        <v>74000</v>
      </c>
      <c r="E99" s="306" t="n">
        <v>2396000</v>
      </c>
      <c r="F99" s="114" t="n">
        <f aca="false">C99-D99-E99</f>
        <v>37000</v>
      </c>
    </row>
    <row r="100" customFormat="false" ht="11.25" hidden="false" customHeight="false" outlineLevel="0" collapsed="false">
      <c r="A100" s="188" t="n">
        <v>35646</v>
      </c>
      <c r="B100" s="11" t="n">
        <f aca="false">IF(A100&lt;&gt;"",MONTH(A100),0)</f>
        <v>8</v>
      </c>
      <c r="C100" s="148" t="n">
        <v>2509000</v>
      </c>
      <c r="D100" s="306" t="n">
        <v>-444000</v>
      </c>
      <c r="E100" s="306" t="n">
        <v>2981000</v>
      </c>
      <c r="F100" s="114" t="n">
        <f aca="false">C100-D100-E100</f>
        <v>-28000</v>
      </c>
    </row>
    <row r="101" customFormat="false" ht="11.25" hidden="false" customHeight="false" outlineLevel="0" collapsed="false">
      <c r="A101" s="188" t="n">
        <v>35647</v>
      </c>
      <c r="B101" s="11" t="n">
        <f aca="false">IF(A101&lt;&gt;"",MONTH(A101),0)</f>
        <v>8</v>
      </c>
      <c r="C101" s="148" t="n">
        <v>2601000</v>
      </c>
      <c r="D101" s="306" t="n">
        <v>-629000</v>
      </c>
      <c r="E101" s="306" t="n">
        <v>3183000</v>
      </c>
      <c r="F101" s="114" t="n">
        <f aca="false">C101-D101-E101</f>
        <v>47000</v>
      </c>
    </row>
    <row r="102" customFormat="false" ht="11.25" hidden="false" customHeight="false" outlineLevel="0" collapsed="false">
      <c r="A102" s="188" t="n">
        <v>35648</v>
      </c>
      <c r="B102" s="11" t="n">
        <f aca="false">IF(A102&lt;&gt;"",MONTH(A102),0)</f>
        <v>8</v>
      </c>
      <c r="C102" s="148" t="n">
        <v>2688000</v>
      </c>
      <c r="D102" s="306" t="n">
        <v>-395000</v>
      </c>
      <c r="E102" s="306" t="n">
        <v>3077000</v>
      </c>
      <c r="F102" s="114" t="n">
        <f aca="false">C102-D102-E102</f>
        <v>6000</v>
      </c>
    </row>
    <row r="103" customFormat="false" ht="11.25" hidden="false" customHeight="false" outlineLevel="0" collapsed="false">
      <c r="A103" s="188" t="n">
        <v>35649</v>
      </c>
      <c r="B103" s="11" t="n">
        <f aca="false">IF(A103&lt;&gt;"",MONTH(A103),0)</f>
        <v>8</v>
      </c>
      <c r="C103" s="148" t="n">
        <v>2572000</v>
      </c>
      <c r="D103" s="306" t="n">
        <v>-248000</v>
      </c>
      <c r="E103" s="306" t="n">
        <v>2901000</v>
      </c>
      <c r="F103" s="114" t="n">
        <f aca="false">C103-D103-E103</f>
        <v>-81000</v>
      </c>
    </row>
    <row r="104" customFormat="false" ht="11.25" hidden="false" customHeight="false" outlineLevel="0" collapsed="false">
      <c r="A104" s="188" t="n">
        <v>35650</v>
      </c>
      <c r="B104" s="11" t="n">
        <f aca="false">IF(A104&lt;&gt;"",MONTH(A104),0)</f>
        <v>8</v>
      </c>
      <c r="C104" s="148" t="n">
        <v>2867000</v>
      </c>
      <c r="D104" s="306" t="n">
        <v>73000</v>
      </c>
      <c r="E104" s="306" t="n">
        <v>2685000</v>
      </c>
      <c r="F104" s="114" t="n">
        <f aca="false">C104-D104-E104</f>
        <v>109000</v>
      </c>
    </row>
    <row r="105" customFormat="false" ht="11.25" hidden="false" customHeight="false" outlineLevel="0" collapsed="false">
      <c r="A105" s="188" t="n">
        <v>35651</v>
      </c>
      <c r="B105" s="11" t="n">
        <f aca="false">IF(A105&lt;&gt;"",MONTH(A105),0)</f>
        <v>8</v>
      </c>
      <c r="C105" s="148" t="n">
        <v>2676000</v>
      </c>
      <c r="D105" s="306" t="n">
        <v>635000</v>
      </c>
      <c r="E105" s="306" t="n">
        <v>2171000</v>
      </c>
      <c r="F105" s="114" t="n">
        <f aca="false">C105-D105-E105</f>
        <v>-130000</v>
      </c>
    </row>
    <row r="106" customFormat="false" ht="11.25" hidden="false" customHeight="false" outlineLevel="0" collapsed="false">
      <c r="A106" s="188" t="n">
        <v>35652</v>
      </c>
      <c r="B106" s="11" t="n">
        <f aca="false">IF(A106&lt;&gt;"",MONTH(A106),0)</f>
        <v>8</v>
      </c>
      <c r="C106" s="148" t="n">
        <v>2763000</v>
      </c>
      <c r="D106" s="306" t="n">
        <v>627000</v>
      </c>
      <c r="E106" s="306" t="n">
        <v>2050000</v>
      </c>
      <c r="F106" s="114" t="n">
        <f aca="false">C106-D106-E106</f>
        <v>86000</v>
      </c>
    </row>
    <row r="107" customFormat="false" ht="11.25" hidden="false" customHeight="false" outlineLevel="0" collapsed="false">
      <c r="A107" s="188" t="n">
        <v>35653</v>
      </c>
      <c r="B107" s="11" t="n">
        <f aca="false">IF(A107&lt;&gt;"",MONTH(A107),0)</f>
        <v>8</v>
      </c>
      <c r="C107" s="148" t="n">
        <v>2860000</v>
      </c>
      <c r="D107" s="306" t="n">
        <v>484000</v>
      </c>
      <c r="E107" s="306" t="n">
        <v>2426000</v>
      </c>
      <c r="F107" s="114" t="n">
        <f aca="false">C107-D107-E107</f>
        <v>-50000</v>
      </c>
    </row>
    <row r="108" customFormat="false" ht="11.25" hidden="false" customHeight="false" outlineLevel="0" collapsed="false">
      <c r="A108" s="188" t="n">
        <v>35654</v>
      </c>
      <c r="B108" s="11" t="n">
        <f aca="false">IF(A108&lt;&gt;"",MONTH(A108),0)</f>
        <v>8</v>
      </c>
      <c r="C108" s="148" t="n">
        <v>2862000</v>
      </c>
      <c r="D108" s="306" t="n">
        <v>538000</v>
      </c>
      <c r="E108" s="306" t="n">
        <v>2399000</v>
      </c>
      <c r="F108" s="114" t="n">
        <f aca="false">C108-D108-E108</f>
        <v>-75000</v>
      </c>
    </row>
    <row r="109" customFormat="false" ht="11.25" hidden="false" customHeight="false" outlineLevel="0" collapsed="false">
      <c r="A109" s="188" t="n">
        <v>35655</v>
      </c>
      <c r="B109" s="11" t="n">
        <f aca="false">IF(A109&lt;&gt;"",MONTH(A109),0)</f>
        <v>8</v>
      </c>
      <c r="C109" s="148" t="n">
        <v>2705000</v>
      </c>
      <c r="D109" s="306" t="n">
        <v>192000</v>
      </c>
      <c r="E109" s="306" t="n">
        <v>2427000</v>
      </c>
      <c r="F109" s="114" t="n">
        <f aca="false">C109-D109-E109</f>
        <v>86000</v>
      </c>
    </row>
    <row r="110" customFormat="false" ht="11.25" hidden="false" customHeight="false" outlineLevel="0" collapsed="false">
      <c r="A110" s="188" t="n">
        <v>35656</v>
      </c>
      <c r="B110" s="11" t="n">
        <f aca="false">IF(A110&lt;&gt;"",MONTH(A110),0)</f>
        <v>8</v>
      </c>
      <c r="C110" s="148" t="n">
        <v>2763000</v>
      </c>
      <c r="D110" s="306" t="n">
        <v>402000</v>
      </c>
      <c r="E110" s="306" t="n">
        <v>2417000</v>
      </c>
      <c r="F110" s="114" t="n">
        <f aca="false">C110-D110-E110</f>
        <v>-56000</v>
      </c>
    </row>
    <row r="111" customFormat="false" ht="11.25" hidden="false" customHeight="false" outlineLevel="0" collapsed="false">
      <c r="A111" s="188" t="n">
        <v>35657</v>
      </c>
      <c r="B111" s="11" t="n">
        <f aca="false">IF(A111&lt;&gt;"",MONTH(A111),0)</f>
        <v>8</v>
      </c>
      <c r="C111" s="148" t="n">
        <v>2854000</v>
      </c>
      <c r="D111" s="306" t="n">
        <v>552000</v>
      </c>
      <c r="E111" s="306" t="n">
        <v>2223000</v>
      </c>
      <c r="F111" s="114" t="n">
        <f aca="false">C111-D111-E111</f>
        <v>79000</v>
      </c>
    </row>
    <row r="112" customFormat="false" ht="11.25" hidden="false" customHeight="false" outlineLevel="0" collapsed="false">
      <c r="A112" s="188" t="n">
        <v>35658</v>
      </c>
      <c r="B112" s="11" t="n">
        <f aca="false">IF(A112&lt;&gt;"",MONTH(A112),0)</f>
        <v>8</v>
      </c>
      <c r="C112" s="148" t="n">
        <v>2532000</v>
      </c>
      <c r="D112" s="306" t="n">
        <v>686000</v>
      </c>
      <c r="E112" s="306" t="n">
        <v>1893000</v>
      </c>
      <c r="F112" s="114" t="n">
        <f aca="false">C112-D112-E112</f>
        <v>-47000</v>
      </c>
    </row>
    <row r="113" customFormat="false" ht="11.25" hidden="false" customHeight="false" outlineLevel="0" collapsed="false">
      <c r="A113" s="188" t="n">
        <v>35659</v>
      </c>
      <c r="B113" s="11" t="n">
        <f aca="false">IF(A113&lt;&gt;"",MONTH(A113),0)</f>
        <v>8</v>
      </c>
      <c r="C113" s="148" t="n">
        <v>2531000</v>
      </c>
      <c r="D113" s="306" t="n">
        <v>531000</v>
      </c>
      <c r="E113" s="306" t="n">
        <v>2026000</v>
      </c>
      <c r="F113" s="114" t="n">
        <f aca="false">C113-D113-E113</f>
        <v>-26000</v>
      </c>
    </row>
    <row r="114" customFormat="false" ht="11.25" hidden="false" customHeight="false" outlineLevel="0" collapsed="false">
      <c r="A114" s="188" t="n">
        <v>35660</v>
      </c>
      <c r="B114" s="11" t="n">
        <f aca="false">IF(A114&lt;&gt;"",MONTH(A114),0)</f>
        <v>8</v>
      </c>
      <c r="C114" s="148" t="n">
        <v>2642000</v>
      </c>
      <c r="D114" s="306" t="n">
        <v>215000</v>
      </c>
      <c r="E114" s="306" t="n">
        <v>2343000</v>
      </c>
      <c r="F114" s="114" t="n">
        <f aca="false">C114-D114-E114</f>
        <v>84000</v>
      </c>
    </row>
    <row r="115" customFormat="false" ht="11.25" hidden="false" customHeight="false" outlineLevel="0" collapsed="false">
      <c r="A115" s="188" t="n">
        <v>35661</v>
      </c>
      <c r="B115" s="11" t="n">
        <f aca="false">IF(A115&lt;&gt;"",MONTH(A115),0)</f>
        <v>8</v>
      </c>
      <c r="C115" s="148" t="n">
        <v>2741000</v>
      </c>
      <c r="D115" s="306" t="n">
        <v>79000</v>
      </c>
      <c r="E115" s="306" t="n">
        <v>2637000</v>
      </c>
      <c r="F115" s="114" t="n">
        <f aca="false">C115-D115-E115</f>
        <v>25000</v>
      </c>
    </row>
    <row r="116" customFormat="false" ht="11.25" hidden="false" customHeight="false" outlineLevel="0" collapsed="false">
      <c r="A116" s="188" t="n">
        <v>35662</v>
      </c>
      <c r="B116" s="11" t="n">
        <f aca="false">IF(A116&lt;&gt;"",MONTH(A116),0)</f>
        <v>8</v>
      </c>
      <c r="C116" s="148" t="n">
        <v>2685000</v>
      </c>
      <c r="D116" s="306" t="n">
        <v>-57000</v>
      </c>
      <c r="E116" s="306" t="n">
        <v>2841000</v>
      </c>
      <c r="F116" s="114" t="n">
        <f aca="false">C116-D116-E116</f>
        <v>-99000</v>
      </c>
    </row>
    <row r="117" customFormat="false" ht="11.25" hidden="false" customHeight="false" outlineLevel="0" collapsed="false">
      <c r="A117" s="188" t="n">
        <v>35663</v>
      </c>
      <c r="B117" s="11" t="n">
        <f aca="false">IF(A117&lt;&gt;"",MONTH(A117),0)</f>
        <v>8</v>
      </c>
      <c r="C117" s="148" t="n">
        <v>2754000</v>
      </c>
      <c r="D117" s="306" t="n">
        <v>-111000</v>
      </c>
      <c r="E117" s="306" t="n">
        <v>2791000</v>
      </c>
      <c r="F117" s="114" t="n">
        <f aca="false">C117-D117-E117</f>
        <v>74000</v>
      </c>
    </row>
    <row r="118" customFormat="false" ht="11.25" hidden="false" customHeight="false" outlineLevel="0" collapsed="false">
      <c r="A118" s="188" t="n">
        <v>35664</v>
      </c>
      <c r="B118" s="11" t="n">
        <f aca="false">IF(A118&lt;&gt;"",MONTH(A118),0)</f>
        <v>8</v>
      </c>
      <c r="C118" s="148" t="n">
        <v>2650000</v>
      </c>
      <c r="D118" s="306" t="n">
        <v>43000</v>
      </c>
      <c r="E118" s="306" t="n">
        <v>2660000</v>
      </c>
      <c r="F118" s="114" t="n">
        <f aca="false">C118-D118-E118</f>
        <v>-53000</v>
      </c>
    </row>
    <row r="119" customFormat="false" ht="11.25" hidden="false" customHeight="false" outlineLevel="0" collapsed="false">
      <c r="A119" s="188" t="n">
        <v>35665</v>
      </c>
      <c r="B119" s="11" t="n">
        <f aca="false">IF(A119&lt;&gt;"",MONTH(A119),0)</f>
        <v>8</v>
      </c>
      <c r="C119" s="148" t="n">
        <v>2637000</v>
      </c>
      <c r="D119" s="306" t="n">
        <v>283000</v>
      </c>
      <c r="E119" s="306" t="n">
        <v>2373000</v>
      </c>
      <c r="F119" s="114" t="n">
        <f aca="false">C119-D119-E119</f>
        <v>-19000</v>
      </c>
    </row>
    <row r="120" customFormat="false" ht="11.25" hidden="false" customHeight="false" outlineLevel="0" collapsed="false">
      <c r="A120" s="188" t="n">
        <v>35666</v>
      </c>
      <c r="B120" s="11" t="n">
        <f aca="false">IF(A120&lt;&gt;"",MONTH(A120),0)</f>
        <v>8</v>
      </c>
      <c r="C120" s="148" t="n">
        <v>2623000</v>
      </c>
      <c r="D120" s="306" t="n">
        <v>178000</v>
      </c>
      <c r="E120" s="306" t="n">
        <v>2426000</v>
      </c>
      <c r="F120" s="114" t="n">
        <f aca="false">C120-D120-E120</f>
        <v>19000</v>
      </c>
    </row>
    <row r="121" customFormat="false" ht="11.25" hidden="false" customHeight="false" outlineLevel="0" collapsed="false">
      <c r="A121" s="188" t="n">
        <v>35667</v>
      </c>
      <c r="B121" s="11" t="n">
        <f aca="false">IF(A121&lt;&gt;"",MONTH(A121),0)</f>
        <v>8</v>
      </c>
      <c r="C121" s="148" t="n">
        <v>2558000</v>
      </c>
      <c r="D121" s="306" t="n">
        <v>-243000</v>
      </c>
      <c r="E121" s="306" t="n">
        <v>2757000</v>
      </c>
      <c r="F121" s="114" t="n">
        <f aca="false">C121-D121-E121</f>
        <v>44000</v>
      </c>
    </row>
    <row r="122" customFormat="false" ht="11.25" hidden="false" customHeight="false" outlineLevel="0" collapsed="false">
      <c r="A122" s="188" t="n">
        <v>35668</v>
      </c>
      <c r="B122" s="11" t="n">
        <f aca="false">IF(A122&lt;&gt;"",MONTH(A122),0)</f>
        <v>8</v>
      </c>
      <c r="C122" s="148" t="n">
        <v>2836000</v>
      </c>
      <c r="D122" s="306" t="n">
        <v>138000</v>
      </c>
      <c r="E122" s="306" t="n">
        <v>2721000</v>
      </c>
      <c r="F122" s="114" t="n">
        <f aca="false">C122-D122-E122</f>
        <v>-23000</v>
      </c>
    </row>
    <row r="123" customFormat="false" ht="11.25" hidden="false" customHeight="false" outlineLevel="0" collapsed="false">
      <c r="A123" s="188" t="n">
        <v>35669</v>
      </c>
      <c r="B123" s="11" t="n">
        <f aca="false">IF(A123&lt;&gt;"",MONTH(A123),0)</f>
        <v>8</v>
      </c>
      <c r="C123" s="148" t="n">
        <v>3075000</v>
      </c>
      <c r="D123" s="306" t="n">
        <v>91000</v>
      </c>
      <c r="E123" s="306" t="n">
        <v>2886000</v>
      </c>
      <c r="F123" s="114" t="n">
        <f aca="false">C123-D123-E123</f>
        <v>98000</v>
      </c>
    </row>
    <row r="124" customFormat="false" ht="11.25" hidden="false" customHeight="false" outlineLevel="0" collapsed="false">
      <c r="A124" s="188" t="n">
        <v>35670</v>
      </c>
      <c r="B124" s="11" t="n">
        <f aca="false">IF(A124&lt;&gt;"",MONTH(A124),0)</f>
        <v>8</v>
      </c>
      <c r="C124" s="148" t="n">
        <v>2800000</v>
      </c>
      <c r="D124" s="306" t="n">
        <v>107000</v>
      </c>
      <c r="E124" s="306" t="n">
        <v>2827000</v>
      </c>
      <c r="F124" s="114" t="n">
        <f aca="false">C124-D124-E124</f>
        <v>-134000</v>
      </c>
    </row>
    <row r="125" customFormat="false" ht="11.25" hidden="false" customHeight="false" outlineLevel="0" collapsed="false">
      <c r="A125" s="188" t="n">
        <v>35671</v>
      </c>
      <c r="B125" s="11" t="n">
        <f aca="false">IF(A125&lt;&gt;"",MONTH(A125),0)</f>
        <v>8</v>
      </c>
      <c r="C125" s="148" t="n">
        <v>2805000</v>
      </c>
      <c r="D125" s="306" t="n">
        <v>400000</v>
      </c>
      <c r="E125" s="306" t="n">
        <v>2382000</v>
      </c>
      <c r="F125" s="114" t="n">
        <f aca="false">C125-D125-E125</f>
        <v>23000</v>
      </c>
    </row>
    <row r="126" customFormat="false" ht="11.25" hidden="false" customHeight="false" outlineLevel="0" collapsed="false">
      <c r="A126" s="188" t="n">
        <v>35672</v>
      </c>
      <c r="B126" s="11" t="n">
        <f aca="false">IF(A126&lt;&gt;"",MONTH(A126),0)</f>
        <v>8</v>
      </c>
      <c r="C126" s="148" t="n">
        <v>2516000</v>
      </c>
      <c r="D126" s="306" t="n">
        <v>535000</v>
      </c>
      <c r="E126" s="306" t="n">
        <v>2081000</v>
      </c>
      <c r="F126" s="114" t="n">
        <f aca="false">C126-D126-E126</f>
        <v>-100000</v>
      </c>
    </row>
    <row r="127" customFormat="false" ht="11.25" hidden="false" customHeight="false" outlineLevel="0" collapsed="false">
      <c r="A127" s="188" t="n">
        <v>35673</v>
      </c>
      <c r="B127" s="11" t="n">
        <f aca="false">IF(A127&lt;&gt;"",MONTH(A127),0)</f>
        <v>8</v>
      </c>
      <c r="C127" s="148" t="n">
        <v>2514000</v>
      </c>
      <c r="D127" s="306" t="n">
        <v>382000</v>
      </c>
      <c r="E127" s="306" t="n">
        <v>2038000</v>
      </c>
      <c r="F127" s="114" t="n">
        <f aca="false">C127-D127-E127</f>
        <v>94000</v>
      </c>
    </row>
    <row r="128" customFormat="false" ht="11.25" hidden="false" customHeight="false" outlineLevel="0" collapsed="false">
      <c r="A128" s="188" t="n">
        <v>35674</v>
      </c>
      <c r="B128" s="11" t="n">
        <f aca="false">IF(A128&lt;&gt;"",MONTH(A128),0)</f>
        <v>9</v>
      </c>
      <c r="C128" s="148" t="n">
        <v>2779000</v>
      </c>
      <c r="D128" s="306" t="n">
        <v>264000</v>
      </c>
      <c r="E128" s="306" t="n">
        <v>2412000</v>
      </c>
      <c r="F128" s="114" t="n">
        <f aca="false">C128-D128-E128</f>
        <v>103000</v>
      </c>
    </row>
    <row r="129" customFormat="false" ht="11.25" hidden="false" customHeight="false" outlineLevel="0" collapsed="false">
      <c r="A129" s="188" t="n">
        <v>35675</v>
      </c>
      <c r="B129" s="11" t="n">
        <f aca="false">IF(A129&lt;&gt;"",MONTH(A129),0)</f>
        <v>9</v>
      </c>
      <c r="C129" s="148" t="n">
        <v>2599000</v>
      </c>
      <c r="D129" s="306" t="n">
        <v>-132000</v>
      </c>
      <c r="E129" s="306" t="n">
        <v>2815000</v>
      </c>
      <c r="F129" s="114" t="n">
        <f aca="false">C129-D129-E129</f>
        <v>-84000</v>
      </c>
    </row>
    <row r="130" customFormat="false" ht="11.25" hidden="false" customHeight="false" outlineLevel="0" collapsed="false">
      <c r="A130" s="188" t="n">
        <v>35676</v>
      </c>
      <c r="B130" s="11" t="n">
        <f aca="false">IF(A130&lt;&gt;"",MONTH(A130),0)</f>
        <v>9</v>
      </c>
      <c r="C130" s="148" t="n">
        <v>2772000</v>
      </c>
      <c r="D130" s="306" t="n">
        <v>-317000</v>
      </c>
      <c r="E130" s="306" t="n">
        <v>3047000</v>
      </c>
      <c r="F130" s="114" t="n">
        <f aca="false">C130-D130-E130</f>
        <v>42000</v>
      </c>
    </row>
    <row r="131" customFormat="false" ht="11.25" hidden="false" customHeight="false" outlineLevel="0" collapsed="false">
      <c r="A131" s="188" t="n">
        <v>35677</v>
      </c>
      <c r="B131" s="11" t="n">
        <f aca="false">IF(A131&lt;&gt;"",MONTH(A131),0)</f>
        <v>9</v>
      </c>
      <c r="C131" s="148" t="n">
        <v>2753000</v>
      </c>
      <c r="D131" s="306" t="n">
        <v>-504000</v>
      </c>
      <c r="E131" s="306" t="n">
        <v>3308000</v>
      </c>
      <c r="F131" s="114" t="n">
        <f aca="false">C131-D131-E131</f>
        <v>-51000</v>
      </c>
    </row>
    <row r="132" customFormat="false" ht="11.25" hidden="false" customHeight="false" outlineLevel="0" collapsed="false">
      <c r="A132" s="188" t="n">
        <v>35678</v>
      </c>
      <c r="B132" s="11" t="n">
        <f aca="false">IF(A132&lt;&gt;"",MONTH(A132),0)</f>
        <v>9</v>
      </c>
      <c r="C132" s="148" t="n">
        <v>2695000</v>
      </c>
      <c r="D132" s="306" t="n">
        <v>-495000</v>
      </c>
      <c r="E132" s="306" t="n">
        <v>3124000</v>
      </c>
      <c r="F132" s="114" t="n">
        <f aca="false">C132-D132-E132</f>
        <v>66000</v>
      </c>
    </row>
    <row r="133" customFormat="false" ht="11.25" hidden="false" customHeight="false" outlineLevel="0" collapsed="false">
      <c r="A133" s="188" t="n">
        <v>35679</v>
      </c>
      <c r="B133" s="11" t="n">
        <f aca="false">IF(A133&lt;&gt;"",MONTH(A133),0)</f>
        <v>9</v>
      </c>
      <c r="C133" s="148" t="n">
        <v>3098000</v>
      </c>
      <c r="D133" s="306" t="n">
        <v>409000</v>
      </c>
      <c r="E133" s="306" t="n">
        <v>2737000</v>
      </c>
      <c r="F133" s="114" t="n">
        <f aca="false">C133-D133-E133</f>
        <v>-48000</v>
      </c>
    </row>
    <row r="134" customFormat="false" ht="11.25" hidden="false" customHeight="false" outlineLevel="0" collapsed="false">
      <c r="A134" s="188" t="n">
        <v>35680</v>
      </c>
      <c r="B134" s="11" t="n">
        <f aca="false">IF(A134&lt;&gt;"",MONTH(A134),0)</f>
        <v>9</v>
      </c>
      <c r="C134" s="148" t="n">
        <v>3094000</v>
      </c>
      <c r="D134" s="306" t="n">
        <v>246000</v>
      </c>
      <c r="E134" s="306" t="n">
        <v>2822000</v>
      </c>
      <c r="F134" s="114" t="n">
        <f aca="false">C134-D134-E134</f>
        <v>26000</v>
      </c>
    </row>
    <row r="135" customFormat="false" ht="11.25" hidden="false" customHeight="false" outlineLevel="0" collapsed="false">
      <c r="A135" s="188" t="n">
        <v>35681</v>
      </c>
      <c r="B135" s="11" t="n">
        <f aca="false">IF(A135&lt;&gt;"",MONTH(A135),0)</f>
        <v>9</v>
      </c>
      <c r="C135" s="148" t="n">
        <v>2866000</v>
      </c>
      <c r="D135" s="306" t="n">
        <v>-329000</v>
      </c>
      <c r="E135" s="306" t="n">
        <v>3188000</v>
      </c>
      <c r="F135" s="114" t="n">
        <f aca="false">C135-D135-E135</f>
        <v>7000</v>
      </c>
    </row>
    <row r="136" customFormat="false" ht="11.25" hidden="false" customHeight="false" outlineLevel="0" collapsed="false">
      <c r="A136" s="188" t="n">
        <v>35682</v>
      </c>
      <c r="B136" s="11" t="n">
        <f aca="false">IF(A136&lt;&gt;"",MONTH(A136),0)</f>
        <v>9</v>
      </c>
      <c r="C136" s="148" t="n">
        <v>2919000</v>
      </c>
      <c r="D136" s="306" t="n">
        <v>-401000</v>
      </c>
      <c r="E136" s="306" t="n">
        <v>3329000</v>
      </c>
      <c r="F136" s="114" t="n">
        <f aca="false">C136-D136-E136</f>
        <v>-9000</v>
      </c>
    </row>
    <row r="137" customFormat="false" ht="11.25" hidden="false" customHeight="false" outlineLevel="0" collapsed="false">
      <c r="A137" s="188" t="n">
        <v>35683</v>
      </c>
      <c r="B137" s="11" t="n">
        <f aca="false">IF(A137&lt;&gt;"",MONTH(A137),0)</f>
        <v>9</v>
      </c>
      <c r="C137" s="148" t="n">
        <v>2906000</v>
      </c>
      <c r="D137" s="306" t="n">
        <v>-396000</v>
      </c>
      <c r="E137" s="306" t="n">
        <v>3221000</v>
      </c>
      <c r="F137" s="114" t="n">
        <f aca="false">C137-D137-E137</f>
        <v>81000</v>
      </c>
    </row>
    <row r="138" customFormat="false" ht="11.25" hidden="false" customHeight="false" outlineLevel="0" collapsed="false">
      <c r="A138" s="188" t="n">
        <v>35684</v>
      </c>
      <c r="B138" s="11" t="n">
        <f aca="false">IF(A138&lt;&gt;"",MONTH(A138),0)</f>
        <v>9</v>
      </c>
      <c r="C138" s="148" t="n">
        <v>2897000</v>
      </c>
      <c r="D138" s="306" t="n">
        <v>118000</v>
      </c>
      <c r="E138" s="306" t="n">
        <v>2809000</v>
      </c>
      <c r="F138" s="114" t="n">
        <f aca="false">C138-D138-E138</f>
        <v>-30000</v>
      </c>
    </row>
    <row r="139" customFormat="false" ht="11.25" hidden="false" customHeight="false" outlineLevel="0" collapsed="false">
      <c r="A139" s="188" t="n">
        <v>35685</v>
      </c>
      <c r="B139" s="11" t="n">
        <f aca="false">IF(A139&lt;&gt;"",MONTH(A139),0)</f>
        <v>9</v>
      </c>
      <c r="C139" s="148" t="n">
        <v>2978000</v>
      </c>
      <c r="D139" s="306" t="n">
        <v>387000</v>
      </c>
      <c r="E139" s="306" t="n">
        <v>2618000</v>
      </c>
      <c r="F139" s="114" t="n">
        <f aca="false">C139-D139-E139</f>
        <v>-27000</v>
      </c>
    </row>
    <row r="140" customFormat="false" ht="11.25" hidden="false" customHeight="false" outlineLevel="0" collapsed="false">
      <c r="A140" s="188" t="n">
        <v>35686</v>
      </c>
      <c r="B140" s="11" t="n">
        <f aca="false">IF(A140&lt;&gt;"",MONTH(A140),0)</f>
        <v>9</v>
      </c>
      <c r="C140" s="148" t="n">
        <v>3047000</v>
      </c>
      <c r="D140" s="306" t="n">
        <v>648000</v>
      </c>
      <c r="E140" s="306" t="n">
        <v>2398000</v>
      </c>
      <c r="F140" s="114" t="n">
        <f aca="false">C140-D140-E140</f>
        <v>1000</v>
      </c>
    </row>
    <row r="141" customFormat="false" ht="11.25" hidden="false" customHeight="false" outlineLevel="0" collapsed="false">
      <c r="A141" s="188" t="n">
        <v>35687</v>
      </c>
      <c r="B141" s="11" t="n">
        <f aca="false">IF(A141&lt;&gt;"",MONTH(A141),0)</f>
        <v>9</v>
      </c>
      <c r="C141" s="148" t="n">
        <v>2750000</v>
      </c>
      <c r="D141" s="306" t="n">
        <v>215000</v>
      </c>
      <c r="E141" s="306" t="n">
        <v>2502000</v>
      </c>
      <c r="F141" s="114" t="n">
        <f aca="false">C141-D141-E141</f>
        <v>33000</v>
      </c>
    </row>
    <row r="142" customFormat="false" ht="11.25" hidden="false" customHeight="false" outlineLevel="0" collapsed="false">
      <c r="A142" s="188" t="n">
        <v>35688</v>
      </c>
      <c r="B142" s="11" t="n">
        <f aca="false">IF(A142&lt;&gt;"",MONTH(A142),0)</f>
        <v>9</v>
      </c>
      <c r="C142" s="148" t="n">
        <v>3077000</v>
      </c>
      <c r="D142" s="306" t="n">
        <v>424000</v>
      </c>
      <c r="E142" s="306" t="n">
        <v>2653000</v>
      </c>
      <c r="F142" s="114" t="n">
        <f aca="false">C142-D142-E142</f>
        <v>0</v>
      </c>
    </row>
    <row r="143" customFormat="false" ht="11.25" hidden="false" customHeight="false" outlineLevel="0" collapsed="false">
      <c r="A143" s="188" t="n">
        <v>35689</v>
      </c>
      <c r="B143" s="11" t="n">
        <f aca="false">IF(A143&lt;&gt;"",MONTH(A143),0)</f>
        <v>9</v>
      </c>
      <c r="C143" s="148" t="n">
        <v>2976000</v>
      </c>
      <c r="D143" s="306" t="n">
        <v>483000</v>
      </c>
      <c r="E143" s="306" t="n">
        <v>2638000</v>
      </c>
      <c r="F143" s="114" t="n">
        <f aca="false">C143-D143-E143</f>
        <v>-145000</v>
      </c>
    </row>
    <row r="144" customFormat="false" ht="11.25" hidden="false" customHeight="false" outlineLevel="0" collapsed="false">
      <c r="A144" s="188" t="n">
        <v>35690</v>
      </c>
      <c r="B144" s="11" t="n">
        <f aca="false">IF(A144&lt;&gt;"",MONTH(A144),0)</f>
        <v>9</v>
      </c>
      <c r="C144" s="148" t="n">
        <v>2925000</v>
      </c>
      <c r="D144" s="306" t="n">
        <v>283000</v>
      </c>
      <c r="E144" s="306" t="n">
        <v>2676000</v>
      </c>
      <c r="F144" s="114" t="n">
        <f aca="false">C144-D144-E144</f>
        <v>-34000</v>
      </c>
    </row>
    <row r="145" customFormat="false" ht="11.25" hidden="false" customHeight="false" outlineLevel="0" collapsed="false">
      <c r="A145" s="188" t="n">
        <v>35691</v>
      </c>
      <c r="B145" s="11" t="n">
        <f aca="false">IF(A145&lt;&gt;"",MONTH(A145),0)</f>
        <v>9</v>
      </c>
      <c r="C145" s="148" t="n">
        <v>3069000</v>
      </c>
      <c r="D145" s="306" t="n">
        <v>478000</v>
      </c>
      <c r="E145" s="306" t="n">
        <v>2676000</v>
      </c>
      <c r="F145" s="114" t="n">
        <f aca="false">C145-D145-E145</f>
        <v>-85000</v>
      </c>
    </row>
    <row r="146" customFormat="false" ht="11.25" hidden="false" customHeight="false" outlineLevel="0" collapsed="false">
      <c r="A146" s="188" t="n">
        <v>35692</v>
      </c>
      <c r="B146" s="11" t="n">
        <f aca="false">IF(A146&lt;&gt;"",MONTH(A146),0)</f>
        <v>9</v>
      </c>
      <c r="C146" s="148" t="n">
        <v>3071000</v>
      </c>
      <c r="D146" s="306" t="n">
        <v>604000</v>
      </c>
      <c r="E146" s="306" t="n">
        <v>2429000</v>
      </c>
      <c r="F146" s="114" t="n">
        <f aca="false">C146-D146-E146</f>
        <v>38000</v>
      </c>
    </row>
    <row r="147" customFormat="false" ht="11.25" hidden="false" customHeight="false" outlineLevel="0" collapsed="false">
      <c r="A147" s="188" t="n">
        <v>35693</v>
      </c>
      <c r="B147" s="11" t="n">
        <f aca="false">IF(A147&lt;&gt;"",MONTH(A147),0)</f>
        <v>9</v>
      </c>
      <c r="C147" s="148" t="n">
        <v>2705000</v>
      </c>
      <c r="D147" s="306" t="n">
        <v>707000</v>
      </c>
      <c r="E147" s="306" t="n">
        <v>2040000</v>
      </c>
      <c r="F147" s="114" t="n">
        <f aca="false">C147-D147-E147</f>
        <v>-42000</v>
      </c>
    </row>
    <row r="148" customFormat="false" ht="11.25" hidden="false" customHeight="false" outlineLevel="0" collapsed="false">
      <c r="A148" s="188" t="n">
        <v>35694</v>
      </c>
      <c r="B148" s="11" t="n">
        <f aca="false">IF(A148&lt;&gt;"",MONTH(A148),0)</f>
        <v>9</v>
      </c>
      <c r="C148" s="148" t="n">
        <v>2735000</v>
      </c>
      <c r="D148" s="306" t="n">
        <v>592000</v>
      </c>
      <c r="E148" s="306" t="n">
        <v>2177000</v>
      </c>
      <c r="F148" s="114" t="n">
        <f aca="false">C148-D148-E148</f>
        <v>-34000</v>
      </c>
    </row>
    <row r="149" customFormat="false" ht="11.25" hidden="false" customHeight="false" outlineLevel="0" collapsed="false">
      <c r="A149" s="188" t="n">
        <v>35695</v>
      </c>
      <c r="B149" s="11" t="n">
        <f aca="false">IF(A149&lt;&gt;"",MONTH(A149),0)</f>
        <v>9</v>
      </c>
      <c r="C149" s="148" t="n">
        <v>2853000</v>
      </c>
      <c r="D149" s="306" t="n">
        <v>109000</v>
      </c>
      <c r="E149" s="306" t="n">
        <v>2637000</v>
      </c>
      <c r="F149" s="114" t="n">
        <f aca="false">C149-D149-E149</f>
        <v>107000</v>
      </c>
    </row>
    <row r="150" customFormat="false" ht="11.25" hidden="false" customHeight="false" outlineLevel="0" collapsed="false">
      <c r="A150" s="188" t="n">
        <v>35696</v>
      </c>
      <c r="B150" s="11" t="n">
        <f aca="false">IF(A150&lt;&gt;"",MONTH(A150),0)</f>
        <v>9</v>
      </c>
      <c r="C150" s="148" t="n">
        <v>2901000</v>
      </c>
      <c r="D150" s="306" t="n">
        <v>45000</v>
      </c>
      <c r="E150" s="306" t="n">
        <v>2873000</v>
      </c>
      <c r="F150" s="114" t="n">
        <f aca="false">C150-D150-E150</f>
        <v>-17000</v>
      </c>
    </row>
    <row r="151" customFormat="false" ht="11.25" hidden="false" customHeight="false" outlineLevel="0" collapsed="false">
      <c r="A151" s="188" t="n">
        <v>35697</v>
      </c>
      <c r="B151" s="11" t="n">
        <f aca="false">IF(A151&lt;&gt;"",MONTH(A151),0)</f>
        <v>9</v>
      </c>
      <c r="C151" s="148" t="n">
        <v>2705000</v>
      </c>
      <c r="D151" s="306" t="n">
        <v>-2000</v>
      </c>
      <c r="E151" s="306" t="n">
        <v>2782000</v>
      </c>
      <c r="F151" s="114" t="n">
        <f aca="false">C151-D151-E151</f>
        <v>-75000</v>
      </c>
    </row>
    <row r="152" customFormat="false" ht="11.25" hidden="false" customHeight="false" outlineLevel="0" collapsed="false">
      <c r="A152" s="188" t="n">
        <v>35698</v>
      </c>
      <c r="B152" s="11" t="n">
        <f aca="false">IF(A152&lt;&gt;"",MONTH(A152),0)</f>
        <v>9</v>
      </c>
      <c r="C152" s="148" t="n">
        <v>2778000</v>
      </c>
      <c r="D152" s="306" t="n">
        <v>251000</v>
      </c>
      <c r="E152" s="306" t="n">
        <v>2465000</v>
      </c>
      <c r="F152" s="114" t="n">
        <f aca="false">C152-D152-E152</f>
        <v>62000</v>
      </c>
    </row>
    <row r="153" customFormat="false" ht="11.25" hidden="false" customHeight="false" outlineLevel="0" collapsed="false">
      <c r="A153" s="188" t="n">
        <v>35699</v>
      </c>
      <c r="B153" s="11" t="n">
        <f aca="false">IF(A153&lt;&gt;"",MONTH(A153),0)</f>
        <v>9</v>
      </c>
      <c r="C153" s="148" t="n">
        <v>2864000</v>
      </c>
      <c r="D153" s="306" t="n">
        <v>524000</v>
      </c>
      <c r="E153" s="306" t="n">
        <v>2350000</v>
      </c>
      <c r="F153" s="114" t="n">
        <f aca="false">C153-D153-E153</f>
        <v>-10000</v>
      </c>
    </row>
    <row r="154" customFormat="false" ht="11.25" hidden="false" customHeight="false" outlineLevel="0" collapsed="false">
      <c r="A154" s="188" t="n">
        <v>35700</v>
      </c>
      <c r="B154" s="11" t="n">
        <f aca="false">IF(A154&lt;&gt;"",MONTH(A154),0)</f>
        <v>9</v>
      </c>
      <c r="C154" s="148" t="n">
        <v>2731000</v>
      </c>
      <c r="D154" s="306" t="n">
        <v>306000</v>
      </c>
      <c r="E154" s="306" t="n">
        <v>2348000</v>
      </c>
      <c r="F154" s="114" t="n">
        <f aca="false">C154-D154-E154</f>
        <v>77000</v>
      </c>
    </row>
    <row r="155" customFormat="false" ht="11.25" hidden="false" customHeight="false" outlineLevel="0" collapsed="false">
      <c r="A155" s="188" t="n">
        <v>35701</v>
      </c>
      <c r="B155" s="11" t="n">
        <f aca="false">IF(A155&lt;&gt;"",MONTH(A155),0)</f>
        <v>9</v>
      </c>
      <c r="C155" s="148" t="n">
        <v>2790000</v>
      </c>
      <c r="D155" s="306" t="n">
        <v>352000</v>
      </c>
      <c r="E155" s="306" t="n">
        <v>2533000</v>
      </c>
      <c r="F155" s="114" t="n">
        <f aca="false">C155-D155-E155</f>
        <v>-95000</v>
      </c>
    </row>
    <row r="156" customFormat="false" ht="11.25" hidden="false" customHeight="false" outlineLevel="0" collapsed="false">
      <c r="A156" s="188" t="n">
        <v>35702</v>
      </c>
      <c r="B156" s="11" t="n">
        <f aca="false">IF(A156&lt;&gt;"",MONTH(A156),0)</f>
        <v>9</v>
      </c>
      <c r="C156" s="148" t="n">
        <v>2422000</v>
      </c>
      <c r="D156" s="306" t="n">
        <v>-412000</v>
      </c>
      <c r="E156" s="306" t="n">
        <v>2882000</v>
      </c>
      <c r="F156" s="114" t="n">
        <f aca="false">C156-D156-E156</f>
        <v>-48000</v>
      </c>
    </row>
    <row r="157" customFormat="false" ht="11.25" hidden="false" customHeight="false" outlineLevel="0" collapsed="false">
      <c r="A157" s="188" t="n">
        <v>35703</v>
      </c>
      <c r="B157" s="11" t="n">
        <f aca="false">IF(A157&lt;&gt;"",MONTH(A157),0)</f>
        <v>9</v>
      </c>
      <c r="C157" s="148" t="n">
        <v>2592000</v>
      </c>
      <c r="D157" s="306" t="n">
        <v>-261000</v>
      </c>
      <c r="E157" s="306" t="n">
        <v>2798000</v>
      </c>
      <c r="F157" s="114" t="n">
        <f aca="false">C157-D157-E157</f>
        <v>55000</v>
      </c>
    </row>
    <row r="158" customFormat="false" ht="11.25" hidden="false" customHeight="false" outlineLevel="0" collapsed="false">
      <c r="A158" s="188" t="n">
        <v>35704</v>
      </c>
      <c r="B158" s="11" t="n">
        <f aca="false">IF(A158&lt;&gt;"",MONTH(A158),0)</f>
        <v>10</v>
      </c>
      <c r="C158" s="148" t="n">
        <v>2355000</v>
      </c>
      <c r="D158" s="306" t="n">
        <v>-341000</v>
      </c>
      <c r="E158" s="306" t="n">
        <v>2755000</v>
      </c>
      <c r="F158" s="114" t="n">
        <f aca="false">C158-D158-E158</f>
        <v>-59000</v>
      </c>
    </row>
    <row r="159" customFormat="false" ht="11.25" hidden="false" customHeight="false" outlineLevel="0" collapsed="false">
      <c r="A159" s="188" t="n">
        <v>35705</v>
      </c>
      <c r="B159" s="11" t="n">
        <f aca="false">IF(A159&lt;&gt;"",MONTH(A159),0)</f>
        <v>10</v>
      </c>
      <c r="C159" s="148" t="n">
        <v>2565000</v>
      </c>
      <c r="D159" s="306" t="n">
        <v>-34000</v>
      </c>
      <c r="E159" s="306" t="n">
        <v>2584000</v>
      </c>
      <c r="F159" s="114" t="n">
        <f aca="false">C159-D159-E159</f>
        <v>15000</v>
      </c>
    </row>
    <row r="160" customFormat="false" ht="11.25" hidden="false" customHeight="false" outlineLevel="0" collapsed="false">
      <c r="A160" s="188" t="n">
        <v>35706</v>
      </c>
      <c r="B160" s="11" t="n">
        <f aca="false">IF(A160&lt;&gt;"",MONTH(A160),0)</f>
        <v>10</v>
      </c>
      <c r="C160" s="148" t="n">
        <v>2825000</v>
      </c>
      <c r="D160" s="306" t="n">
        <v>210000</v>
      </c>
      <c r="E160" s="306" t="n">
        <v>2502000</v>
      </c>
      <c r="F160" s="114" t="n">
        <f aca="false">C160-D160-E160</f>
        <v>113000</v>
      </c>
    </row>
    <row r="161" customFormat="false" ht="11.25" hidden="false" customHeight="false" outlineLevel="0" collapsed="false">
      <c r="A161" s="188" t="n">
        <v>35707</v>
      </c>
      <c r="B161" s="11" t="n">
        <f aca="false">IF(A161&lt;&gt;"",MONTH(A161),0)</f>
        <v>10</v>
      </c>
      <c r="C161" s="148" t="n">
        <v>2508000</v>
      </c>
      <c r="D161" s="306" t="n">
        <v>466000</v>
      </c>
      <c r="E161" s="306" t="n">
        <v>2135000</v>
      </c>
      <c r="F161" s="114" t="n">
        <f aca="false">C161-D161-E161</f>
        <v>-93000</v>
      </c>
    </row>
    <row r="162" customFormat="false" ht="11.25" hidden="false" customHeight="false" outlineLevel="0" collapsed="false">
      <c r="A162" s="188" t="n">
        <v>35708</v>
      </c>
      <c r="B162" s="11" t="n">
        <f aca="false">IF(A162&lt;&gt;"",MONTH(A162),0)</f>
        <v>10</v>
      </c>
      <c r="C162" s="148" t="n">
        <v>2535000</v>
      </c>
      <c r="D162" s="306" t="n">
        <v>479000</v>
      </c>
      <c r="E162" s="306" t="n">
        <v>2076000</v>
      </c>
      <c r="F162" s="114" t="n">
        <f aca="false">C162-D162-E162</f>
        <v>-20000</v>
      </c>
    </row>
    <row r="163" customFormat="false" ht="11.25" hidden="false" customHeight="false" outlineLevel="0" collapsed="false">
      <c r="A163" s="188" t="n">
        <v>35709</v>
      </c>
      <c r="B163" s="11" t="n">
        <f aca="false">IF(A163&lt;&gt;"",MONTH(A163),0)</f>
        <v>10</v>
      </c>
      <c r="C163" s="148" t="n">
        <v>2599000</v>
      </c>
      <c r="D163" s="306" t="n">
        <v>197000</v>
      </c>
      <c r="E163" s="306" t="n">
        <v>2404000</v>
      </c>
      <c r="F163" s="114" t="n">
        <f aca="false">C163-D163-E163</f>
        <v>-2000</v>
      </c>
    </row>
    <row r="164" customFormat="false" ht="11.25" hidden="false" customHeight="false" outlineLevel="0" collapsed="false">
      <c r="A164" s="188" t="n">
        <v>35710</v>
      </c>
      <c r="B164" s="11" t="n">
        <f aca="false">IF(A164&lt;&gt;"",MONTH(A164),0)</f>
        <v>10</v>
      </c>
      <c r="C164" s="148" t="n">
        <v>2926000</v>
      </c>
      <c r="D164" s="306" t="n">
        <v>670000</v>
      </c>
      <c r="E164" s="306" t="n">
        <v>2261000</v>
      </c>
      <c r="F164" s="114" t="n">
        <f aca="false">C164-D164-E164</f>
        <v>-5000</v>
      </c>
    </row>
    <row r="165" customFormat="false" ht="11.25" hidden="false" customHeight="false" outlineLevel="0" collapsed="false">
      <c r="A165" s="188" t="n">
        <v>35711</v>
      </c>
      <c r="B165" s="11" t="n">
        <f aca="false">IF(A165&lt;&gt;"",MONTH(A165),0)</f>
        <v>10</v>
      </c>
      <c r="C165" s="148" t="n">
        <v>2886000</v>
      </c>
      <c r="D165" s="306" t="n">
        <v>729000</v>
      </c>
      <c r="E165" s="306" t="n">
        <v>2198000</v>
      </c>
      <c r="F165" s="114" t="n">
        <f aca="false">C165-D165-E165</f>
        <v>-41000</v>
      </c>
    </row>
    <row r="166" customFormat="false" ht="11.25" hidden="false" customHeight="false" outlineLevel="0" collapsed="false">
      <c r="A166" s="188" t="n">
        <v>35712</v>
      </c>
      <c r="B166" s="11" t="n">
        <f aca="false">IF(A166&lt;&gt;"",MONTH(A166),0)</f>
        <v>10</v>
      </c>
      <c r="C166" s="148" t="n">
        <v>2843000</v>
      </c>
      <c r="D166" s="306" t="n">
        <v>615000</v>
      </c>
      <c r="E166" s="306" t="n">
        <v>2228000</v>
      </c>
      <c r="F166" s="114" t="n">
        <f aca="false">C166-D166-E166</f>
        <v>0</v>
      </c>
    </row>
    <row r="167" customFormat="false" ht="11.25" hidden="false" customHeight="false" outlineLevel="0" collapsed="false">
      <c r="A167" s="188" t="n">
        <v>35713</v>
      </c>
      <c r="B167" s="11" t="n">
        <f aca="false">IF(A167&lt;&gt;"",MONTH(A167),0)</f>
        <v>10</v>
      </c>
      <c r="C167" s="148" t="n">
        <v>2719000</v>
      </c>
      <c r="D167" s="306" t="n">
        <v>560000</v>
      </c>
      <c r="E167" s="306" t="n">
        <v>2207000</v>
      </c>
      <c r="F167" s="114" t="n">
        <f aca="false">C167-D167-E167</f>
        <v>-48000</v>
      </c>
    </row>
    <row r="168" customFormat="false" ht="11.25" hidden="false" customHeight="false" outlineLevel="0" collapsed="false">
      <c r="A168" s="188" t="n">
        <v>35714</v>
      </c>
      <c r="B168" s="11" t="n">
        <f aca="false">IF(A168&lt;&gt;"",MONTH(A168),0)</f>
        <v>10</v>
      </c>
      <c r="C168" s="148" t="n">
        <v>2624000</v>
      </c>
      <c r="D168" s="306" t="n">
        <v>548000</v>
      </c>
      <c r="E168" s="306" t="n">
        <v>2027000</v>
      </c>
      <c r="F168" s="114" t="n">
        <f aca="false">C168-D168-E168</f>
        <v>49000</v>
      </c>
    </row>
    <row r="169" customFormat="false" ht="11.25" hidden="false" customHeight="false" outlineLevel="0" collapsed="false">
      <c r="A169" s="188" t="n">
        <v>35715</v>
      </c>
      <c r="B169" s="11" t="n">
        <f aca="false">IF(A169&lt;&gt;"",MONTH(A169),0)</f>
        <v>10</v>
      </c>
      <c r="C169" s="148" t="n">
        <v>2595000</v>
      </c>
      <c r="D169" s="306" t="n">
        <v>532000</v>
      </c>
      <c r="E169" s="306" t="n">
        <v>2025000</v>
      </c>
      <c r="F169" s="114" t="n">
        <f aca="false">C169-D169-E169</f>
        <v>38000</v>
      </c>
    </row>
    <row r="170" customFormat="false" ht="11.25" hidden="false" customHeight="false" outlineLevel="0" collapsed="false">
      <c r="A170" s="188" t="n">
        <v>35716</v>
      </c>
      <c r="B170" s="11" t="n">
        <f aca="false">IF(A170&lt;&gt;"",MONTH(A170),0)</f>
        <v>10</v>
      </c>
      <c r="C170" s="148" t="n">
        <v>2674000</v>
      </c>
      <c r="D170" s="306" t="n">
        <v>436000</v>
      </c>
      <c r="E170" s="306" t="n">
        <v>2198000</v>
      </c>
      <c r="F170" s="114" t="n">
        <f aca="false">C170-D170-E170</f>
        <v>40000</v>
      </c>
    </row>
    <row r="171" customFormat="false" ht="11.25" hidden="false" customHeight="false" outlineLevel="0" collapsed="false">
      <c r="A171" s="188" t="n">
        <v>35717</v>
      </c>
      <c r="B171" s="11" t="n">
        <f aca="false">IF(A171&lt;&gt;"",MONTH(A171),0)</f>
        <v>10</v>
      </c>
      <c r="C171" s="148" t="n">
        <v>2860000</v>
      </c>
      <c r="D171" s="306" t="n">
        <v>477000</v>
      </c>
      <c r="E171" s="306" t="n">
        <v>2413000</v>
      </c>
      <c r="F171" s="114" t="n">
        <f aca="false">C171-D171-E171</f>
        <v>-30000</v>
      </c>
    </row>
    <row r="172" customFormat="false" ht="11.25" hidden="false" customHeight="false" outlineLevel="0" collapsed="false">
      <c r="A172" s="188" t="n">
        <v>35718</v>
      </c>
      <c r="B172" s="11" t="n">
        <f aca="false">IF(A172&lt;&gt;"",MONTH(A172),0)</f>
        <v>10</v>
      </c>
      <c r="C172" s="148" t="n">
        <v>2855000</v>
      </c>
      <c r="D172" s="306" t="n">
        <v>326000</v>
      </c>
      <c r="E172" s="306" t="n">
        <v>2520000</v>
      </c>
      <c r="F172" s="114" t="n">
        <f aca="false">C172-D172-E172</f>
        <v>9000</v>
      </c>
    </row>
    <row r="173" customFormat="false" ht="11.25" hidden="false" customHeight="false" outlineLevel="0" collapsed="false">
      <c r="A173" s="188" t="n">
        <v>35719</v>
      </c>
      <c r="B173" s="11" t="n">
        <f aca="false">IF(A173&lt;&gt;"",MONTH(A173),0)</f>
        <v>10</v>
      </c>
      <c r="C173" s="148" t="n">
        <v>2744000</v>
      </c>
      <c r="D173" s="306" t="n">
        <v>177000</v>
      </c>
      <c r="E173" s="306" t="n">
        <v>2574000</v>
      </c>
      <c r="F173" s="114" t="n">
        <f aca="false">C173-D173-E173</f>
        <v>-7000</v>
      </c>
    </row>
    <row r="174" customFormat="false" ht="11.25" hidden="false" customHeight="false" outlineLevel="0" collapsed="false">
      <c r="A174" s="188" t="n">
        <v>35720</v>
      </c>
      <c r="B174" s="11" t="n">
        <f aca="false">IF(A174&lt;&gt;"",MONTH(A174),0)</f>
        <v>10</v>
      </c>
      <c r="C174" s="148" t="n">
        <v>2645000</v>
      </c>
      <c r="D174" s="306" t="n">
        <v>444000</v>
      </c>
      <c r="E174" s="306" t="n">
        <v>2282000</v>
      </c>
      <c r="F174" s="114" t="n">
        <f aca="false">C174-D174-E174</f>
        <v>-81000</v>
      </c>
    </row>
    <row r="175" customFormat="false" ht="11.25" hidden="false" customHeight="false" outlineLevel="0" collapsed="false">
      <c r="A175" s="188" t="n">
        <v>35721</v>
      </c>
      <c r="B175" s="11" t="n">
        <f aca="false">IF(A175&lt;&gt;"",MONTH(A175),0)</f>
        <v>10</v>
      </c>
      <c r="C175" s="148" t="n">
        <v>2431000</v>
      </c>
      <c r="D175" s="306" t="n">
        <v>217000</v>
      </c>
      <c r="E175" s="306" t="n">
        <v>2258000</v>
      </c>
      <c r="F175" s="114" t="n">
        <f aca="false">C175-D175-E175</f>
        <v>-44000</v>
      </c>
    </row>
    <row r="176" customFormat="false" ht="11.25" hidden="false" customHeight="false" outlineLevel="0" collapsed="false">
      <c r="A176" s="188" t="n">
        <v>35722</v>
      </c>
      <c r="B176" s="11" t="n">
        <f aca="false">IF(A176&lt;&gt;"",MONTH(A176),0)</f>
        <v>10</v>
      </c>
      <c r="C176" s="148" t="n">
        <v>2474000</v>
      </c>
      <c r="D176" s="306" t="n">
        <v>438000</v>
      </c>
      <c r="E176" s="306" t="n">
        <v>1995000</v>
      </c>
      <c r="F176" s="114" t="n">
        <f aca="false">C176-D176-E176</f>
        <v>41000</v>
      </c>
    </row>
    <row r="177" customFormat="false" ht="11.25" hidden="false" customHeight="false" outlineLevel="0" collapsed="false">
      <c r="A177" s="188" t="n">
        <v>35723</v>
      </c>
      <c r="B177" s="11" t="n">
        <f aca="false">IF(A177&lt;&gt;"",MONTH(A177),0)</f>
        <v>10</v>
      </c>
      <c r="C177" s="148" t="n">
        <v>2722000</v>
      </c>
      <c r="D177" s="306" t="n">
        <v>299000</v>
      </c>
      <c r="E177" s="306" t="n">
        <v>2364000</v>
      </c>
      <c r="F177" s="114" t="n">
        <f aca="false">C177-D177-E177</f>
        <v>59000</v>
      </c>
    </row>
    <row r="178" customFormat="false" ht="11.25" hidden="false" customHeight="false" outlineLevel="0" collapsed="false">
      <c r="A178" s="188" t="n">
        <v>35724</v>
      </c>
      <c r="B178" s="11" t="n">
        <f aca="false">IF(A178&lt;&gt;"",MONTH(A178),0)</f>
        <v>10</v>
      </c>
      <c r="C178" s="148" t="n">
        <v>2641000</v>
      </c>
      <c r="D178" s="306" t="n">
        <v>228000</v>
      </c>
      <c r="E178" s="306" t="n">
        <v>2383000</v>
      </c>
      <c r="F178" s="114" t="n">
        <f aca="false">C178-D178-E178</f>
        <v>30000</v>
      </c>
    </row>
    <row r="179" customFormat="false" ht="11.25" hidden="false" customHeight="false" outlineLevel="0" collapsed="false">
      <c r="A179" s="188" t="n">
        <v>35725</v>
      </c>
      <c r="B179" s="11" t="n">
        <f aca="false">IF(A179&lt;&gt;"",MONTH(A179),0)</f>
        <v>10</v>
      </c>
      <c r="C179" s="148" t="n">
        <v>2635000</v>
      </c>
      <c r="D179" s="306" t="n">
        <v>229000</v>
      </c>
      <c r="E179" s="306" t="n">
        <v>2383000</v>
      </c>
      <c r="F179" s="114" t="n">
        <f aca="false">C179-D179-E179</f>
        <v>23000</v>
      </c>
    </row>
    <row r="180" customFormat="false" ht="11.25" hidden="false" customHeight="false" outlineLevel="0" collapsed="false">
      <c r="A180" s="188" t="n">
        <v>35726</v>
      </c>
      <c r="B180" s="11" t="n">
        <f aca="false">IF(A180&lt;&gt;"",MONTH(A180),0)</f>
        <v>10</v>
      </c>
      <c r="C180" s="148" t="n">
        <v>2619000</v>
      </c>
      <c r="D180" s="306" t="n">
        <v>406000</v>
      </c>
      <c r="E180" s="306" t="n">
        <v>2283000</v>
      </c>
      <c r="F180" s="114" t="n">
        <f aca="false">C180-D180-E180</f>
        <v>-70000</v>
      </c>
    </row>
    <row r="181" customFormat="false" ht="11.25" hidden="false" customHeight="false" outlineLevel="0" collapsed="false">
      <c r="A181" s="188" t="n">
        <v>35727</v>
      </c>
      <c r="B181" s="11" t="n">
        <f aca="false">IF(A181&lt;&gt;"",MONTH(A181),0)</f>
        <v>10</v>
      </c>
      <c r="C181" s="148" t="n">
        <v>2553000</v>
      </c>
      <c r="D181" s="306" t="n">
        <v>314000</v>
      </c>
      <c r="E181" s="306" t="n">
        <v>2377000</v>
      </c>
      <c r="F181" s="114" t="n">
        <f aca="false">C181-D181-E181</f>
        <v>-138000</v>
      </c>
    </row>
    <row r="182" customFormat="false" ht="11.25" hidden="false" customHeight="false" outlineLevel="0" collapsed="false">
      <c r="A182" s="188" t="n">
        <v>35728</v>
      </c>
      <c r="B182" s="11" t="n">
        <f aca="false">IF(A182&lt;&gt;"",MONTH(A182),0)</f>
        <v>10</v>
      </c>
      <c r="C182" s="148" t="n">
        <v>2238000</v>
      </c>
      <c r="D182" s="306" t="n">
        <v>33000</v>
      </c>
      <c r="E182" s="306" t="n">
        <v>2209000</v>
      </c>
      <c r="F182" s="114" t="n">
        <f aca="false">C182-D182-E182</f>
        <v>-4000</v>
      </c>
    </row>
    <row r="183" customFormat="false" ht="11.25" hidden="false" customHeight="false" outlineLevel="0" collapsed="false">
      <c r="A183" s="188" t="n">
        <v>35729</v>
      </c>
      <c r="B183" s="11" t="n">
        <f aca="false">IF(A183&lt;&gt;"",MONTH(A183),0)</f>
        <v>10</v>
      </c>
      <c r="C183" s="148" t="n">
        <v>2298000</v>
      </c>
      <c r="D183" s="306" t="n">
        <v>19000</v>
      </c>
      <c r="E183" s="306" t="n">
        <v>2216000</v>
      </c>
      <c r="F183" s="114" t="n">
        <f aca="false">C183-D183-E183</f>
        <v>63000</v>
      </c>
    </row>
    <row r="184" customFormat="false" ht="11.25" hidden="false" customHeight="false" outlineLevel="0" collapsed="false">
      <c r="A184" s="188" t="n">
        <v>35730</v>
      </c>
      <c r="B184" s="11" t="n">
        <f aca="false">IF(A184&lt;&gt;"",MONTH(A184),0)</f>
        <v>10</v>
      </c>
      <c r="C184" s="148" t="n">
        <v>2465000</v>
      </c>
      <c r="D184" s="306" t="n">
        <v>-159000</v>
      </c>
      <c r="E184" s="306" t="n">
        <v>2645000</v>
      </c>
      <c r="F184" s="114" t="n">
        <f aca="false">C184-D184-E184</f>
        <v>-21000</v>
      </c>
    </row>
    <row r="185" customFormat="false" ht="11.25" hidden="false" customHeight="false" outlineLevel="0" collapsed="false">
      <c r="A185" s="188" t="n">
        <v>35731</v>
      </c>
      <c r="B185" s="11" t="n">
        <f aca="false">IF(A185&lt;&gt;"",MONTH(A185),0)</f>
        <v>10</v>
      </c>
      <c r="C185" s="148" t="n">
        <v>2637000</v>
      </c>
      <c r="D185" s="306" t="n">
        <v>-32000</v>
      </c>
      <c r="E185" s="306" t="n">
        <v>2585000</v>
      </c>
      <c r="F185" s="114" t="n">
        <f aca="false">C185-D185-E185</f>
        <v>84000</v>
      </c>
    </row>
    <row r="186" customFormat="false" ht="11.25" hidden="false" customHeight="false" outlineLevel="0" collapsed="false">
      <c r="A186" s="188" t="n">
        <v>35732</v>
      </c>
      <c r="B186" s="11" t="n">
        <f aca="false">IF(A186&lt;&gt;"",MONTH(A186),0)</f>
        <v>10</v>
      </c>
      <c r="C186" s="148" t="n">
        <v>2679000</v>
      </c>
      <c r="D186" s="306" t="n">
        <v>335000</v>
      </c>
      <c r="E186" s="306" t="n">
        <v>2414000</v>
      </c>
      <c r="F186" s="114" t="n">
        <f aca="false">C186-D186-E186</f>
        <v>-70000</v>
      </c>
    </row>
    <row r="187" customFormat="false" ht="11.25" hidden="false" customHeight="false" outlineLevel="0" collapsed="false">
      <c r="A187" s="188" t="n">
        <v>35733</v>
      </c>
      <c r="B187" s="11" t="n">
        <f aca="false">IF(A187&lt;&gt;"",MONTH(A187),0)</f>
        <v>10</v>
      </c>
      <c r="C187" s="148" t="n">
        <v>2862000</v>
      </c>
      <c r="D187" s="306" t="n">
        <v>520000</v>
      </c>
      <c r="E187" s="306" t="n">
        <v>2277000</v>
      </c>
      <c r="F187" s="114" t="n">
        <f aca="false">C187-D187-E187</f>
        <v>65000</v>
      </c>
    </row>
    <row r="188" customFormat="false" ht="11.25" hidden="false" customHeight="false" outlineLevel="0" collapsed="false">
      <c r="A188" s="188" t="n">
        <v>35734</v>
      </c>
      <c r="B188" s="11" t="n">
        <f aca="false">IF(A188&lt;&gt;"",MONTH(A188),0)</f>
        <v>10</v>
      </c>
      <c r="C188" s="148" t="n">
        <v>2802000</v>
      </c>
      <c r="D188" s="306" t="n">
        <v>582000</v>
      </c>
      <c r="E188" s="306" t="n">
        <v>2139000</v>
      </c>
      <c r="F188" s="114" t="n">
        <f aca="false">C188-D188-E188</f>
        <v>81000</v>
      </c>
    </row>
    <row r="189" customFormat="false" ht="11.25" hidden="false" customHeight="false" outlineLevel="0" collapsed="false">
      <c r="A189" s="188" t="n">
        <v>35735</v>
      </c>
      <c r="B189" s="11" t="n">
        <f aca="false">IF(A189&lt;&gt;"",MONTH(A189),0)</f>
        <v>11</v>
      </c>
      <c r="C189" s="148" t="n">
        <v>2225000</v>
      </c>
      <c r="D189" s="306" t="n">
        <v>306000</v>
      </c>
      <c r="E189" s="306" t="n">
        <v>1986000</v>
      </c>
      <c r="F189" s="114" t="n">
        <f aca="false">C189-D189-E189</f>
        <v>-67000</v>
      </c>
    </row>
    <row r="190" customFormat="false" ht="11.25" hidden="false" customHeight="false" outlineLevel="0" collapsed="false">
      <c r="A190" s="188" t="n">
        <v>35736</v>
      </c>
      <c r="B190" s="11" t="n">
        <f aca="false">IF(A190&lt;&gt;"",MONTH(A190),0)</f>
        <v>11</v>
      </c>
      <c r="C190" s="148" t="n">
        <v>2400000</v>
      </c>
      <c r="D190" s="306" t="n">
        <v>342000</v>
      </c>
      <c r="E190" s="306" t="n">
        <v>2083000</v>
      </c>
      <c r="F190" s="114" t="n">
        <f aca="false">C190-D190-E190</f>
        <v>-25000</v>
      </c>
    </row>
    <row r="191" customFormat="false" ht="11.25" hidden="false" customHeight="false" outlineLevel="0" collapsed="false">
      <c r="A191" s="188" t="n">
        <v>35737</v>
      </c>
      <c r="B191" s="11" t="n">
        <f aca="false">IF(A191&lt;&gt;"",MONTH(A191),0)</f>
        <v>11</v>
      </c>
      <c r="C191" s="148" t="n">
        <v>2508000</v>
      </c>
      <c r="D191" s="306" t="n">
        <v>221000</v>
      </c>
      <c r="E191" s="306" t="n">
        <v>2456000</v>
      </c>
      <c r="F191" s="114" t="n">
        <f aca="false">C191-D191-E191</f>
        <v>-169000</v>
      </c>
    </row>
    <row r="192" customFormat="false" ht="11.25" hidden="false" customHeight="false" outlineLevel="0" collapsed="false">
      <c r="A192" s="188" t="n">
        <v>35738</v>
      </c>
      <c r="B192" s="11" t="n">
        <f aca="false">IF(A192&lt;&gt;"",MONTH(A192),0)</f>
        <v>11</v>
      </c>
      <c r="C192" s="148" t="n">
        <v>2623000</v>
      </c>
      <c r="D192" s="306" t="n">
        <v>339000</v>
      </c>
      <c r="E192" s="306" t="n">
        <v>2280000</v>
      </c>
      <c r="F192" s="114" t="n">
        <f aca="false">C192-D192-E192</f>
        <v>4000</v>
      </c>
    </row>
    <row r="193" customFormat="false" ht="11.25" hidden="false" customHeight="false" outlineLevel="0" collapsed="false">
      <c r="A193" s="188" t="n">
        <v>35739</v>
      </c>
      <c r="B193" s="11" t="n">
        <f aca="false">IF(A193&lt;&gt;"",MONTH(A193),0)</f>
        <v>11</v>
      </c>
      <c r="C193" s="148" t="n">
        <v>2482000</v>
      </c>
      <c r="D193" s="306" t="n">
        <v>62000</v>
      </c>
      <c r="E193" s="306" t="n">
        <v>2405000</v>
      </c>
      <c r="F193" s="114" t="n">
        <f aca="false">C193-D193-E193</f>
        <v>15000</v>
      </c>
    </row>
    <row r="194" customFormat="false" ht="11.25" hidden="false" customHeight="false" outlineLevel="0" collapsed="false">
      <c r="A194" s="188" t="n">
        <v>35740</v>
      </c>
      <c r="B194" s="11" t="n">
        <f aca="false">IF(A194&lt;&gt;"",MONTH(A194),0)</f>
        <v>11</v>
      </c>
      <c r="C194" s="148" t="n">
        <v>2387000</v>
      </c>
      <c r="D194" s="306" t="n">
        <v>160000</v>
      </c>
      <c r="E194" s="306" t="n">
        <v>2300000</v>
      </c>
      <c r="F194" s="114" t="n">
        <f aca="false">C194-D194-E194</f>
        <v>-73000</v>
      </c>
    </row>
    <row r="195" customFormat="false" ht="11.25" hidden="false" customHeight="false" outlineLevel="0" collapsed="false">
      <c r="A195" s="188" t="n">
        <v>35741</v>
      </c>
      <c r="B195" s="11" t="n">
        <f aca="false">IF(A195&lt;&gt;"",MONTH(A195),0)</f>
        <v>11</v>
      </c>
      <c r="C195" s="148" t="n">
        <v>2462000</v>
      </c>
      <c r="D195" s="306" t="n">
        <v>269000</v>
      </c>
      <c r="E195" s="306" t="n">
        <v>2141000</v>
      </c>
      <c r="F195" s="114" t="n">
        <f aca="false">C195-D195-E195</f>
        <v>52000</v>
      </c>
    </row>
    <row r="196" customFormat="false" ht="11.25" hidden="false" customHeight="false" outlineLevel="0" collapsed="false">
      <c r="A196" s="188" t="n">
        <v>35742</v>
      </c>
      <c r="B196" s="11" t="n">
        <f aca="false">IF(A196&lt;&gt;"",MONTH(A196),0)</f>
        <v>11</v>
      </c>
      <c r="C196" s="148" t="n">
        <v>2452000</v>
      </c>
      <c r="D196" s="306" t="n">
        <v>409000</v>
      </c>
      <c r="E196" s="306" t="n">
        <v>2041000</v>
      </c>
      <c r="F196" s="114" t="n">
        <f aca="false">C196-D196-E196</f>
        <v>2000</v>
      </c>
    </row>
    <row r="197" customFormat="false" ht="11.25" hidden="false" customHeight="false" outlineLevel="0" collapsed="false">
      <c r="A197" s="188" t="n">
        <v>35743</v>
      </c>
      <c r="B197" s="11" t="n">
        <f aca="false">IF(A197&lt;&gt;"",MONTH(A197),0)</f>
        <v>11</v>
      </c>
      <c r="C197" s="148" t="n">
        <v>2429000</v>
      </c>
      <c r="D197" s="306" t="n">
        <v>338000</v>
      </c>
      <c r="E197" s="306" t="n">
        <v>2068000</v>
      </c>
      <c r="F197" s="114" t="n">
        <f aca="false">C197-D197-E197</f>
        <v>23000</v>
      </c>
    </row>
    <row r="198" customFormat="false" ht="11.25" hidden="false" customHeight="false" outlineLevel="0" collapsed="false">
      <c r="A198" s="188" t="n">
        <v>35744</v>
      </c>
      <c r="B198" s="11" t="n">
        <f aca="false">IF(A198&lt;&gt;"",MONTH(A198),0)</f>
        <v>11</v>
      </c>
      <c r="C198" s="148" t="n">
        <v>2459000</v>
      </c>
      <c r="D198" s="306" t="n">
        <v>37000</v>
      </c>
      <c r="E198" s="306" t="n">
        <v>2489000</v>
      </c>
      <c r="F198" s="114" t="n">
        <f aca="false">C198-D198-E198</f>
        <v>-67000</v>
      </c>
    </row>
    <row r="199" customFormat="false" ht="11.25" hidden="false" customHeight="false" outlineLevel="0" collapsed="false">
      <c r="A199" s="188" t="n">
        <v>35745</v>
      </c>
      <c r="B199" s="11" t="n">
        <f aca="false">IF(A199&lt;&gt;"",MONTH(A199),0)</f>
        <v>11</v>
      </c>
      <c r="C199" s="148" t="n">
        <v>2435000</v>
      </c>
      <c r="D199" s="306" t="n">
        <v>-85000</v>
      </c>
      <c r="E199" s="306" t="n">
        <v>2464000</v>
      </c>
      <c r="F199" s="114" t="n">
        <f aca="false">C199-D199-E199</f>
        <v>56000</v>
      </c>
    </row>
    <row r="200" customFormat="false" ht="11.25" hidden="false" customHeight="false" outlineLevel="0" collapsed="false">
      <c r="A200" s="188" t="n">
        <v>35746</v>
      </c>
      <c r="B200" s="11" t="n">
        <f aca="false">IF(A200&lt;&gt;"",MONTH(A200),0)</f>
        <v>11</v>
      </c>
      <c r="C200" s="148" t="n">
        <v>2578000</v>
      </c>
      <c r="D200" s="306" t="n">
        <v>103000</v>
      </c>
      <c r="E200" s="306" t="n">
        <v>2478000</v>
      </c>
      <c r="F200" s="114" t="n">
        <f aca="false">C200-D200-E200</f>
        <v>-3000</v>
      </c>
    </row>
    <row r="201" customFormat="false" ht="11.25" hidden="false" customHeight="false" outlineLevel="0" collapsed="false">
      <c r="A201" s="188" t="n">
        <v>35747</v>
      </c>
      <c r="B201" s="11" t="n">
        <f aca="false">IF(A201&lt;&gt;"",MONTH(A201),0)</f>
        <v>11</v>
      </c>
      <c r="C201" s="148" t="n">
        <v>2435000</v>
      </c>
      <c r="D201" s="306" t="n">
        <v>-371000</v>
      </c>
      <c r="E201" s="306" t="n">
        <v>2873000</v>
      </c>
      <c r="F201" s="114" t="n">
        <f aca="false">C201-D201-E201</f>
        <v>-67000</v>
      </c>
    </row>
    <row r="202" customFormat="false" ht="11.25" hidden="false" customHeight="false" outlineLevel="0" collapsed="false">
      <c r="A202" s="188" t="n">
        <v>35748</v>
      </c>
      <c r="B202" s="11" t="n">
        <f aca="false">IF(A202&lt;&gt;"",MONTH(A202),0)</f>
        <v>11</v>
      </c>
      <c r="C202" s="148" t="n">
        <v>2360000</v>
      </c>
      <c r="D202" s="306" t="n">
        <v>-223000</v>
      </c>
      <c r="E202" s="306" t="n">
        <v>2618000</v>
      </c>
      <c r="F202" s="114" t="n">
        <f aca="false">C202-D202-E202</f>
        <v>-35000</v>
      </c>
    </row>
    <row r="203" customFormat="false" ht="11.25" hidden="false" customHeight="false" outlineLevel="0" collapsed="false">
      <c r="A203" s="188" t="n">
        <v>35749</v>
      </c>
      <c r="B203" s="11" t="n">
        <f aca="false">IF(A203&lt;&gt;"",MONTH(A203),0)</f>
        <v>11</v>
      </c>
      <c r="C203" s="148" t="n">
        <v>2421000</v>
      </c>
      <c r="D203" s="306" t="n">
        <v>-142000</v>
      </c>
      <c r="E203" s="306" t="n">
        <v>2478000</v>
      </c>
      <c r="F203" s="114" t="n">
        <f aca="false">C203-D203-E203</f>
        <v>85000</v>
      </c>
    </row>
    <row r="204" customFormat="false" ht="11.25" hidden="false" customHeight="false" outlineLevel="0" collapsed="false">
      <c r="A204" s="188" t="n">
        <v>35750</v>
      </c>
      <c r="B204" s="11" t="n">
        <f aca="false">IF(A204&lt;&gt;"",MONTH(A204),0)</f>
        <v>11</v>
      </c>
      <c r="C204" s="148" t="n">
        <v>2366000</v>
      </c>
      <c r="D204" s="306" t="n">
        <v>-258000</v>
      </c>
      <c r="E204" s="306" t="n">
        <v>2517000</v>
      </c>
      <c r="F204" s="114" t="n">
        <f aca="false">C204-D204-E204</f>
        <v>107000</v>
      </c>
    </row>
    <row r="205" customFormat="false" ht="11.25" hidden="false" customHeight="false" outlineLevel="0" collapsed="false">
      <c r="A205" s="188" t="n">
        <v>35751</v>
      </c>
      <c r="B205" s="11" t="n">
        <f aca="false">IF(A205&lt;&gt;"",MONTH(A205),0)</f>
        <v>11</v>
      </c>
      <c r="C205" s="148" t="n">
        <v>2344000</v>
      </c>
      <c r="D205" s="306" t="n">
        <v>-430000</v>
      </c>
      <c r="E205" s="306" t="n">
        <v>2809000</v>
      </c>
      <c r="F205" s="114" t="n">
        <f aca="false">C205-D205-E205</f>
        <v>-35000</v>
      </c>
    </row>
    <row r="206" customFormat="false" ht="11.25" hidden="false" customHeight="false" outlineLevel="0" collapsed="false">
      <c r="A206" s="188" t="n">
        <v>35752</v>
      </c>
      <c r="B206" s="11" t="n">
        <f aca="false">IF(A206&lt;&gt;"",MONTH(A206),0)</f>
        <v>11</v>
      </c>
      <c r="C206" s="148" t="n">
        <v>2335000</v>
      </c>
      <c r="D206" s="306" t="n">
        <v>-273000</v>
      </c>
      <c r="E206" s="306" t="n">
        <v>2664000</v>
      </c>
      <c r="F206" s="114" t="n">
        <f aca="false">C206-D206-E206</f>
        <v>-56000</v>
      </c>
    </row>
    <row r="207" customFormat="false" ht="11.25" hidden="false" customHeight="false" outlineLevel="0" collapsed="false">
      <c r="A207" s="188" t="n">
        <v>35753</v>
      </c>
      <c r="B207" s="11" t="n">
        <f aca="false">IF(A207&lt;&gt;"",MONTH(A207),0)</f>
        <v>11</v>
      </c>
      <c r="C207" s="148" t="n">
        <v>2244000</v>
      </c>
      <c r="D207" s="306" t="n">
        <v>-366000</v>
      </c>
      <c r="E207" s="306" t="n">
        <v>2509000</v>
      </c>
      <c r="F207" s="114" t="n">
        <f aca="false">C207-D207-E207</f>
        <v>101000</v>
      </c>
    </row>
    <row r="208" customFormat="false" ht="11.25" hidden="false" customHeight="false" outlineLevel="0" collapsed="false">
      <c r="A208" s="188" t="n">
        <v>35754</v>
      </c>
      <c r="B208" s="11" t="n">
        <f aca="false">IF(A208&lt;&gt;"",MONTH(A208),0)</f>
        <v>11</v>
      </c>
      <c r="C208" s="148" t="n">
        <v>2260000</v>
      </c>
      <c r="D208" s="306" t="n">
        <v>-96000</v>
      </c>
      <c r="E208" s="306" t="n">
        <v>2507000</v>
      </c>
      <c r="F208" s="114" t="n">
        <f aca="false">C208-D208-E208</f>
        <v>-151000</v>
      </c>
    </row>
    <row r="209" customFormat="false" ht="11.25" hidden="false" customHeight="false" outlineLevel="0" collapsed="false">
      <c r="A209" s="188" t="n">
        <v>35755</v>
      </c>
      <c r="B209" s="11" t="n">
        <f aca="false">IF(A209&lt;&gt;"",MONTH(A209),0)</f>
        <v>11</v>
      </c>
      <c r="C209" s="148" t="n">
        <v>2290000</v>
      </c>
      <c r="D209" s="306" t="n">
        <v>-76000</v>
      </c>
      <c r="E209" s="306" t="n">
        <v>2271000</v>
      </c>
      <c r="F209" s="114" t="n">
        <f aca="false">C209-D209-E209</f>
        <v>95000</v>
      </c>
    </row>
    <row r="210" customFormat="false" ht="11.25" hidden="false" customHeight="false" outlineLevel="0" collapsed="false">
      <c r="A210" s="188" t="n">
        <v>35756</v>
      </c>
      <c r="B210" s="11" t="n">
        <f aca="false">IF(A210&lt;&gt;"",MONTH(A210),0)</f>
        <v>11</v>
      </c>
      <c r="C210" s="148" t="n">
        <v>2292000</v>
      </c>
      <c r="D210" s="306" t="n">
        <v>129000</v>
      </c>
      <c r="E210" s="306" t="n">
        <v>2251000</v>
      </c>
      <c r="F210" s="114" t="n">
        <f aca="false">C210-D210-E210</f>
        <v>-88000</v>
      </c>
    </row>
    <row r="211" customFormat="false" ht="11.25" hidden="false" customHeight="false" outlineLevel="0" collapsed="false">
      <c r="A211" s="188" t="n">
        <v>35757</v>
      </c>
      <c r="B211" s="11" t="n">
        <f aca="false">IF(A211&lt;&gt;"",MONTH(A211),0)</f>
        <v>11</v>
      </c>
      <c r="C211" s="148" t="n">
        <v>2298000</v>
      </c>
      <c r="D211" s="306" t="n">
        <v>-47000</v>
      </c>
      <c r="E211" s="306" t="n">
        <v>2247000</v>
      </c>
      <c r="F211" s="114" t="n">
        <f aca="false">C211-D211-E211</f>
        <v>98000</v>
      </c>
    </row>
    <row r="212" customFormat="false" ht="11.25" hidden="false" customHeight="false" outlineLevel="0" collapsed="false">
      <c r="A212" s="188" t="n">
        <v>35758</v>
      </c>
      <c r="B212" s="11" t="n">
        <f aca="false">IF(A212&lt;&gt;"",MONTH(A212),0)</f>
        <v>11</v>
      </c>
      <c r="C212" s="148" t="n">
        <v>2306000</v>
      </c>
      <c r="D212" s="306" t="n">
        <v>-263000</v>
      </c>
      <c r="E212" s="306" t="n">
        <v>2574000</v>
      </c>
      <c r="F212" s="114" t="n">
        <f aca="false">C212-D212-E212</f>
        <v>-5000</v>
      </c>
    </row>
    <row r="213" customFormat="false" ht="11.25" hidden="false" customHeight="false" outlineLevel="0" collapsed="false">
      <c r="A213" s="188" t="n">
        <v>35759</v>
      </c>
      <c r="B213" s="11" t="n">
        <f aca="false">IF(A213&lt;&gt;"",MONTH(A213),0)</f>
        <v>11</v>
      </c>
      <c r="C213" s="148" t="n">
        <v>2312000</v>
      </c>
      <c r="D213" s="306" t="n">
        <v>-194000</v>
      </c>
      <c r="E213" s="306" t="n">
        <v>2446000</v>
      </c>
      <c r="F213" s="114" t="n">
        <f aca="false">C213-D213-E213</f>
        <v>60000</v>
      </c>
    </row>
    <row r="214" customFormat="false" ht="11.25" hidden="false" customHeight="false" outlineLevel="0" collapsed="false">
      <c r="A214" s="188" t="n">
        <v>35760</v>
      </c>
      <c r="B214" s="11" t="n">
        <f aca="false">IF(A214&lt;&gt;"",MONTH(A214),0)</f>
        <v>11</v>
      </c>
      <c r="C214" s="148" t="n">
        <v>2277000</v>
      </c>
      <c r="D214" s="306" t="n">
        <v>-310000</v>
      </c>
      <c r="E214" s="306" t="n">
        <v>2687000</v>
      </c>
      <c r="F214" s="114" t="n">
        <f aca="false">C214-D214-E214</f>
        <v>-100000</v>
      </c>
    </row>
    <row r="215" customFormat="false" ht="11.25" hidden="false" customHeight="false" outlineLevel="0" collapsed="false">
      <c r="A215" s="188" t="n">
        <v>35761</v>
      </c>
      <c r="B215" s="11" t="n">
        <f aca="false">IF(A215&lt;&gt;"",MONTH(A215),0)</f>
        <v>11</v>
      </c>
      <c r="C215" s="148" t="n">
        <v>2347000</v>
      </c>
      <c r="D215" s="306" t="n">
        <v>-143000</v>
      </c>
      <c r="E215" s="306" t="n">
        <v>2454000</v>
      </c>
      <c r="F215" s="114" t="n">
        <f aca="false">C215-D215-E215</f>
        <v>36000</v>
      </c>
    </row>
    <row r="216" customFormat="false" ht="11.25" hidden="false" customHeight="false" outlineLevel="0" collapsed="false">
      <c r="A216" s="188" t="n">
        <v>35762</v>
      </c>
      <c r="B216" s="11" t="n">
        <f aca="false">IF(A216&lt;&gt;"",MONTH(A216),0)</f>
        <v>11</v>
      </c>
      <c r="C216" s="148" t="n">
        <v>2315000</v>
      </c>
      <c r="D216" s="306" t="n">
        <v>-81000</v>
      </c>
      <c r="E216" s="306" t="n">
        <v>2460000</v>
      </c>
      <c r="F216" s="114" t="n">
        <f aca="false">C216-D216-E216</f>
        <v>-64000</v>
      </c>
    </row>
    <row r="217" customFormat="false" ht="11.25" hidden="false" customHeight="false" outlineLevel="0" collapsed="false">
      <c r="A217" s="188" t="n">
        <v>35763</v>
      </c>
      <c r="B217" s="11" t="n">
        <f aca="false">IF(A217&lt;&gt;"",MONTH(A217),0)</f>
        <v>11</v>
      </c>
      <c r="C217" s="148" t="n">
        <v>2319000</v>
      </c>
      <c r="D217" s="306" t="n">
        <v>-102000</v>
      </c>
      <c r="E217" s="306" t="n">
        <v>2281000</v>
      </c>
      <c r="F217" s="114" t="n">
        <f aca="false">C217-D217-E217</f>
        <v>140000</v>
      </c>
    </row>
    <row r="218" customFormat="false" ht="11.25" hidden="false" customHeight="false" outlineLevel="0" collapsed="false">
      <c r="A218" s="188" t="n">
        <v>35764</v>
      </c>
      <c r="B218" s="11" t="n">
        <f aca="false">IF(A218&lt;&gt;"",MONTH(A218),0)</f>
        <v>11</v>
      </c>
      <c r="C218" s="148" t="n">
        <v>2352000</v>
      </c>
      <c r="D218" s="306" t="n">
        <v>-303000</v>
      </c>
      <c r="E218" s="306" t="n">
        <v>2752000</v>
      </c>
      <c r="F218" s="114" t="n">
        <f aca="false">C218-D218-E218</f>
        <v>-97000</v>
      </c>
    </row>
    <row r="219" customFormat="false" ht="11.25" hidden="false" customHeight="false" outlineLevel="0" collapsed="false">
      <c r="A219" s="188" t="n">
        <v>35765</v>
      </c>
      <c r="B219" s="11" t="n">
        <f aca="false">IF(A219&lt;&gt;"",MONTH(A219),0)</f>
        <v>12</v>
      </c>
      <c r="C219" s="148" t="n">
        <v>2083000</v>
      </c>
      <c r="D219" s="306" t="n">
        <v>-714000</v>
      </c>
      <c r="E219" s="306" t="n">
        <v>2794000</v>
      </c>
      <c r="F219" s="114" t="n">
        <f aca="false">C219-D219-E219</f>
        <v>3000</v>
      </c>
    </row>
    <row r="220" customFormat="false" ht="11.25" hidden="false" customHeight="false" outlineLevel="0" collapsed="false">
      <c r="A220" s="188" t="n">
        <v>35766</v>
      </c>
      <c r="B220" s="11" t="n">
        <f aca="false">IF(A220&lt;&gt;"",MONTH(A220),0)</f>
        <v>12</v>
      </c>
      <c r="C220" s="148" t="n">
        <v>2059000</v>
      </c>
      <c r="D220" s="306" t="n">
        <v>-685000</v>
      </c>
      <c r="E220" s="306" t="n">
        <v>2794000</v>
      </c>
      <c r="F220" s="114" t="n">
        <f aca="false">C220-D220-E220</f>
        <v>-50000</v>
      </c>
    </row>
    <row r="221" customFormat="false" ht="11.25" hidden="false" customHeight="false" outlineLevel="0" collapsed="false">
      <c r="A221" s="188" t="n">
        <v>35767</v>
      </c>
      <c r="B221" s="11" t="n">
        <f aca="false">IF(A221&lt;&gt;"",MONTH(A221),0)</f>
        <v>12</v>
      </c>
      <c r="C221" s="148" t="n">
        <v>1997000</v>
      </c>
      <c r="D221" s="306" t="n">
        <v>-814000</v>
      </c>
      <c r="E221" s="306" t="n">
        <v>2823000</v>
      </c>
      <c r="F221" s="114" t="n">
        <f aca="false">C221-D221-E221</f>
        <v>-12000</v>
      </c>
    </row>
    <row r="222" customFormat="false" ht="11.25" hidden="false" customHeight="false" outlineLevel="0" collapsed="false">
      <c r="A222" s="188" t="n">
        <v>35768</v>
      </c>
      <c r="B222" s="11" t="n">
        <f aca="false">IF(A222&lt;&gt;"",MONTH(A222),0)</f>
        <v>12</v>
      </c>
      <c r="C222" s="148" t="n">
        <v>1900000</v>
      </c>
      <c r="D222" s="306" t="n">
        <v>-923000</v>
      </c>
      <c r="E222" s="306" t="n">
        <v>2761000</v>
      </c>
      <c r="F222" s="114" t="n">
        <f aca="false">C222-D222-E222</f>
        <v>62000</v>
      </c>
    </row>
    <row r="223" customFormat="false" ht="11.25" hidden="false" customHeight="false" outlineLevel="0" collapsed="false">
      <c r="A223" s="188" t="n">
        <v>35769</v>
      </c>
      <c r="B223" s="11" t="n">
        <f aca="false">IF(A223&lt;&gt;"",MONTH(A223),0)</f>
        <v>12</v>
      </c>
      <c r="C223" s="148" t="n">
        <v>1875000</v>
      </c>
      <c r="D223" s="306" t="n">
        <v>-1000000</v>
      </c>
      <c r="E223" s="306" t="n">
        <v>2785000</v>
      </c>
      <c r="F223" s="114" t="n">
        <f aca="false">C223-D223-E223</f>
        <v>90000</v>
      </c>
    </row>
    <row r="224" customFormat="false" ht="11.25" hidden="false" customHeight="false" outlineLevel="0" collapsed="false">
      <c r="A224" s="188" t="n">
        <v>35770</v>
      </c>
      <c r="B224" s="11" t="n">
        <f aca="false">IF(A224&lt;&gt;"",MONTH(A224),0)</f>
        <v>12</v>
      </c>
      <c r="C224" s="148" t="n">
        <v>1990000</v>
      </c>
      <c r="D224" s="306" t="n">
        <v>-687000</v>
      </c>
      <c r="E224" s="306" t="n">
        <v>2705000</v>
      </c>
      <c r="F224" s="114" t="n">
        <f aca="false">C224-D224-E224</f>
        <v>-28000</v>
      </c>
    </row>
    <row r="225" customFormat="false" ht="11.25" hidden="false" customHeight="false" outlineLevel="0" collapsed="false">
      <c r="A225" s="188" t="n">
        <v>35771</v>
      </c>
      <c r="B225" s="11" t="n">
        <f aca="false">IF(A225&lt;&gt;"",MONTH(A225),0)</f>
        <v>12</v>
      </c>
      <c r="C225" s="148" t="n">
        <v>2007000</v>
      </c>
      <c r="D225" s="306" t="n">
        <v>-688000</v>
      </c>
      <c r="E225" s="306" t="n">
        <v>2745000</v>
      </c>
      <c r="F225" s="114" t="n">
        <f aca="false">C225-D225-E225</f>
        <v>-50000</v>
      </c>
    </row>
    <row r="226" customFormat="false" ht="11.25" hidden="false" customHeight="false" outlineLevel="0" collapsed="false">
      <c r="A226" s="188" t="n">
        <v>35772</v>
      </c>
      <c r="B226" s="11" t="n">
        <f aca="false">IF(A226&lt;&gt;"",MONTH(A226),0)</f>
        <v>12</v>
      </c>
      <c r="C226" s="148" t="n">
        <v>1982000</v>
      </c>
      <c r="D226" s="306" t="n">
        <v>-1274000</v>
      </c>
      <c r="E226" s="306" t="n">
        <v>3368000</v>
      </c>
      <c r="F226" s="114" t="n">
        <f aca="false">C226-D226-E226</f>
        <v>-112000</v>
      </c>
    </row>
    <row r="227" customFormat="false" ht="11.25" hidden="false" customHeight="false" outlineLevel="0" collapsed="false">
      <c r="A227" s="188" t="n">
        <v>35773</v>
      </c>
      <c r="B227" s="11" t="n">
        <f aca="false">IF(A227&lt;&gt;"",MONTH(A227),0)</f>
        <v>12</v>
      </c>
      <c r="C227" s="148" t="n">
        <v>1776000</v>
      </c>
      <c r="D227" s="306" t="n">
        <v>-1933000</v>
      </c>
      <c r="E227" s="306" t="n">
        <v>3656000</v>
      </c>
      <c r="F227" s="114" t="n">
        <f aca="false">C227-D227-E227</f>
        <v>53000</v>
      </c>
    </row>
    <row r="228" customFormat="false" ht="11.25" hidden="false" customHeight="false" outlineLevel="0" collapsed="false">
      <c r="A228" s="188" t="n">
        <v>35774</v>
      </c>
      <c r="B228" s="11" t="n">
        <f aca="false">IF(A228&lt;&gt;"",MONTH(A228),0)</f>
        <v>12</v>
      </c>
      <c r="C228" s="148" t="n">
        <v>1820000</v>
      </c>
      <c r="D228" s="306" t="n">
        <v>-1802000</v>
      </c>
      <c r="E228" s="306" t="n">
        <v>3636000</v>
      </c>
      <c r="F228" s="114" t="n">
        <f aca="false">C228-D228-E228</f>
        <v>-14000</v>
      </c>
    </row>
    <row r="229" customFormat="false" ht="11.25" hidden="false" customHeight="false" outlineLevel="0" collapsed="false">
      <c r="A229" s="188" t="n">
        <v>35775</v>
      </c>
      <c r="B229" s="11" t="n">
        <f aca="false">IF(A229&lt;&gt;"",MONTH(A229),0)</f>
        <v>12</v>
      </c>
      <c r="C229" s="148" t="n">
        <v>1765000</v>
      </c>
      <c r="D229" s="306" t="n">
        <v>-2006000</v>
      </c>
      <c r="E229" s="306" t="n">
        <v>3758000</v>
      </c>
      <c r="F229" s="114" t="n">
        <f aca="false">C229-D229-E229</f>
        <v>13000</v>
      </c>
    </row>
    <row r="230" customFormat="false" ht="11.25" hidden="false" customHeight="false" outlineLevel="0" collapsed="false">
      <c r="A230" s="188" t="n">
        <v>35776</v>
      </c>
      <c r="B230" s="11" t="n">
        <f aca="false">IF(A230&lt;&gt;"",MONTH(A230),0)</f>
        <v>12</v>
      </c>
      <c r="C230" s="148" t="n">
        <v>1751000</v>
      </c>
      <c r="D230" s="306" t="n">
        <v>-1747000</v>
      </c>
      <c r="E230" s="306" t="n">
        <v>3505000</v>
      </c>
      <c r="F230" s="114" t="n">
        <f aca="false">C230-D230-E230</f>
        <v>-7000</v>
      </c>
    </row>
    <row r="231" customFormat="false" ht="11.25" hidden="false" customHeight="false" outlineLevel="0" collapsed="false">
      <c r="A231" s="188" t="n">
        <v>35777</v>
      </c>
      <c r="B231" s="11" t="n">
        <f aca="false">IF(A231&lt;&gt;"",MONTH(A231),0)</f>
        <v>12</v>
      </c>
      <c r="C231" s="148" t="n">
        <v>1842000</v>
      </c>
      <c r="D231" s="306" t="n">
        <v>-1184000</v>
      </c>
      <c r="E231" s="306" t="n">
        <v>3047000</v>
      </c>
      <c r="F231" s="114" t="n">
        <f aca="false">C231-D231-E231</f>
        <v>-21000</v>
      </c>
    </row>
    <row r="232" customFormat="false" ht="11.25" hidden="false" customHeight="false" outlineLevel="0" collapsed="false">
      <c r="A232" s="188" t="n">
        <v>35778</v>
      </c>
      <c r="B232" s="11" t="n">
        <f aca="false">IF(A232&lt;&gt;"",MONTH(A232),0)</f>
        <v>12</v>
      </c>
      <c r="C232" s="148" t="n">
        <v>1886000</v>
      </c>
      <c r="D232" s="306" t="n">
        <v>-1120000</v>
      </c>
      <c r="E232" s="306" t="n">
        <v>2904000</v>
      </c>
      <c r="F232" s="114" t="n">
        <f aca="false">C232-D232-E232</f>
        <v>102000</v>
      </c>
    </row>
    <row r="233" customFormat="false" ht="11.25" hidden="false" customHeight="false" outlineLevel="0" collapsed="false">
      <c r="A233" s="188" t="n">
        <v>35779</v>
      </c>
      <c r="B233" s="11" t="n">
        <f aca="false">IF(A233&lt;&gt;"",MONTH(A233),0)</f>
        <v>12</v>
      </c>
      <c r="C233" s="148" t="n">
        <v>1839000</v>
      </c>
      <c r="D233" s="306" t="n">
        <v>-1179000</v>
      </c>
      <c r="E233" s="306" t="n">
        <v>3114000</v>
      </c>
      <c r="F233" s="114" t="n">
        <f aca="false">C233-D233-E233</f>
        <v>-96000</v>
      </c>
    </row>
    <row r="234" customFormat="false" ht="11.25" hidden="false" customHeight="false" outlineLevel="0" collapsed="false">
      <c r="A234" s="188" t="n">
        <v>35780</v>
      </c>
      <c r="B234" s="11" t="n">
        <f aca="false">IF(A234&lt;&gt;"",MONTH(A234),0)</f>
        <v>12</v>
      </c>
      <c r="C234" s="148" t="n">
        <v>1941000</v>
      </c>
      <c r="D234" s="306" t="n">
        <v>-1186000</v>
      </c>
      <c r="E234" s="306" t="n">
        <v>3071000</v>
      </c>
      <c r="F234" s="114" t="n">
        <f aca="false">C234-D234-E234</f>
        <v>56000</v>
      </c>
    </row>
    <row r="235" customFormat="false" ht="11.25" hidden="false" customHeight="false" outlineLevel="0" collapsed="false">
      <c r="A235" s="188" t="n">
        <v>35781</v>
      </c>
      <c r="B235" s="11" t="n">
        <f aca="false">IF(A235&lt;&gt;"",MONTH(A235),0)</f>
        <v>12</v>
      </c>
      <c r="C235" s="148" t="n">
        <v>1909000</v>
      </c>
      <c r="D235" s="306" t="n">
        <v>-1185000</v>
      </c>
      <c r="E235" s="306" t="n">
        <v>3050000</v>
      </c>
      <c r="F235" s="114" t="n">
        <f aca="false">C235-D235-E235</f>
        <v>44000</v>
      </c>
    </row>
    <row r="236" customFormat="false" ht="11.25" hidden="false" customHeight="false" outlineLevel="0" collapsed="false">
      <c r="A236" s="188" t="n">
        <v>35782</v>
      </c>
      <c r="B236" s="11" t="n">
        <f aca="false">IF(A236&lt;&gt;"",MONTH(A236),0)</f>
        <v>12</v>
      </c>
      <c r="C236" s="148" t="n">
        <v>1863000</v>
      </c>
      <c r="D236" s="306" t="n">
        <v>-1562000</v>
      </c>
      <c r="E236" s="306" t="n">
        <v>3452000</v>
      </c>
      <c r="F236" s="114" t="n">
        <f aca="false">C236-D236-E236</f>
        <v>-27000</v>
      </c>
    </row>
    <row r="237" customFormat="false" ht="11.25" hidden="false" customHeight="false" outlineLevel="0" collapsed="false">
      <c r="A237" s="188" t="n">
        <v>35783</v>
      </c>
      <c r="B237" s="11" t="n">
        <f aca="false">IF(A237&lt;&gt;"",MONTH(A237),0)</f>
        <v>12</v>
      </c>
      <c r="C237" s="148" t="n">
        <v>1861000</v>
      </c>
      <c r="D237" s="306" t="n">
        <v>-1279000</v>
      </c>
      <c r="E237" s="306" t="n">
        <v>3222000</v>
      </c>
      <c r="F237" s="114" t="n">
        <f aca="false">C237-D237-E237</f>
        <v>-82000</v>
      </c>
    </row>
    <row r="238" customFormat="false" ht="11.25" hidden="false" customHeight="false" outlineLevel="0" collapsed="false">
      <c r="A238" s="188" t="n">
        <v>35784</v>
      </c>
      <c r="B238" s="11" t="n">
        <f aca="false">IF(A238&lt;&gt;"",MONTH(A238),0)</f>
        <v>12</v>
      </c>
      <c r="C238" s="148" t="n">
        <v>1851000</v>
      </c>
      <c r="D238" s="306" t="n">
        <v>-1284000</v>
      </c>
      <c r="E238" s="306" t="n">
        <v>3053000</v>
      </c>
      <c r="F238" s="114" t="n">
        <f aca="false">C238-D238-E238</f>
        <v>82000</v>
      </c>
    </row>
    <row r="239" customFormat="false" ht="11.25" hidden="false" customHeight="false" outlineLevel="0" collapsed="false">
      <c r="A239" s="188" t="n">
        <v>35785</v>
      </c>
      <c r="B239" s="11" t="n">
        <f aca="false">IF(A239&lt;&gt;"",MONTH(A239),0)</f>
        <v>12</v>
      </c>
      <c r="C239" s="148" t="n">
        <v>1957000</v>
      </c>
      <c r="D239" s="306" t="n">
        <v>-1562000</v>
      </c>
      <c r="E239" s="306" t="n">
        <v>3552000</v>
      </c>
      <c r="F239" s="114" t="n">
        <f aca="false">C239-D239-E239</f>
        <v>-33000</v>
      </c>
    </row>
    <row r="240" customFormat="false" ht="11.25" hidden="false" customHeight="false" outlineLevel="0" collapsed="false">
      <c r="A240" s="188" t="n">
        <v>35786</v>
      </c>
      <c r="B240" s="11" t="n">
        <f aca="false">IF(A240&lt;&gt;"",MONTH(A240),0)</f>
        <v>12</v>
      </c>
      <c r="C240" s="148" t="n">
        <v>1931000</v>
      </c>
      <c r="D240" s="306" t="n">
        <v>-1983000</v>
      </c>
      <c r="E240" s="306" t="n">
        <v>3837000</v>
      </c>
      <c r="F240" s="114" t="n">
        <f aca="false">C240-D240-E240</f>
        <v>77000</v>
      </c>
    </row>
    <row r="241" customFormat="false" ht="11.25" hidden="false" customHeight="false" outlineLevel="0" collapsed="false">
      <c r="A241" s="188" t="n">
        <v>35787</v>
      </c>
      <c r="B241" s="11" t="n">
        <f aca="false">IF(A241&lt;&gt;"",MONTH(A241),0)</f>
        <v>12</v>
      </c>
      <c r="C241" s="148" t="n">
        <v>1922000</v>
      </c>
      <c r="D241" s="306" t="n">
        <v>-1740000</v>
      </c>
      <c r="E241" s="306" t="n">
        <v>3481000</v>
      </c>
      <c r="F241" s="114" t="n">
        <f aca="false">C241-D241-E241</f>
        <v>181000</v>
      </c>
    </row>
    <row r="242" customFormat="false" ht="11.25" hidden="false" customHeight="false" outlineLevel="0" collapsed="false">
      <c r="A242" s="188" t="n">
        <v>35788</v>
      </c>
      <c r="B242" s="11" t="n">
        <f aca="false">IF(A242&lt;&gt;"",MONTH(A242),0)</f>
        <v>12</v>
      </c>
      <c r="C242" s="148" t="n">
        <v>2009000</v>
      </c>
      <c r="D242" s="306" t="n">
        <v>-1375000</v>
      </c>
      <c r="E242" s="306" t="n">
        <v>3311000</v>
      </c>
      <c r="F242" s="114" t="n">
        <f aca="false">C242-D242-E242</f>
        <v>73000</v>
      </c>
    </row>
    <row r="243" customFormat="false" ht="11.25" hidden="false" customHeight="false" outlineLevel="0" collapsed="false">
      <c r="A243" s="188" t="n">
        <v>35789</v>
      </c>
      <c r="B243" s="11" t="n">
        <f aca="false">IF(A243&lt;&gt;"",MONTH(A243),0)</f>
        <v>12</v>
      </c>
      <c r="C243" s="148" t="n">
        <v>1924000</v>
      </c>
      <c r="D243" s="306" t="n">
        <v>-1228000</v>
      </c>
      <c r="E243" s="306" t="n">
        <v>3265000</v>
      </c>
      <c r="F243" s="114" t="n">
        <f aca="false">C243-D243-E243</f>
        <v>-113000</v>
      </c>
    </row>
    <row r="244" customFormat="false" ht="11.25" hidden="false" customHeight="false" outlineLevel="0" collapsed="false">
      <c r="A244" s="188" t="n">
        <v>35790</v>
      </c>
      <c r="B244" s="11" t="n">
        <f aca="false">IF(A244&lt;&gt;"",MONTH(A244),0)</f>
        <v>12</v>
      </c>
      <c r="C244" s="148" t="n">
        <v>1936000</v>
      </c>
      <c r="D244" s="306" t="n">
        <v>-1516000</v>
      </c>
      <c r="E244" s="306" t="n">
        <v>3497000</v>
      </c>
      <c r="F244" s="114" t="n">
        <f aca="false">C244-D244-E244</f>
        <v>-45000</v>
      </c>
    </row>
    <row r="245" customFormat="false" ht="11.25" hidden="false" customHeight="false" outlineLevel="0" collapsed="false">
      <c r="A245" s="188" t="n">
        <v>35791</v>
      </c>
      <c r="B245" s="11" t="n">
        <f aca="false">IF(A245&lt;&gt;"",MONTH(A245),0)</f>
        <v>12</v>
      </c>
      <c r="C245" s="148" t="n">
        <v>1925000</v>
      </c>
      <c r="D245" s="306" t="n">
        <v>-1219000</v>
      </c>
      <c r="E245" s="306" t="n">
        <v>3199000</v>
      </c>
      <c r="F245" s="114" t="n">
        <f aca="false">C245-D245-E245</f>
        <v>-55000</v>
      </c>
    </row>
    <row r="246" customFormat="false" ht="11.25" hidden="false" customHeight="false" outlineLevel="0" collapsed="false">
      <c r="A246" s="188" t="n">
        <v>35792</v>
      </c>
      <c r="B246" s="11" t="n">
        <f aca="false">IF(A246&lt;&gt;"",MONTH(A246),0)</f>
        <v>12</v>
      </c>
      <c r="C246" s="148" t="n">
        <v>1847000</v>
      </c>
      <c r="D246" s="306" t="n">
        <v>-943000</v>
      </c>
      <c r="E246" s="306" t="n">
        <v>2760000</v>
      </c>
      <c r="F246" s="114" t="n">
        <f aca="false">C246-D246-E246</f>
        <v>30000</v>
      </c>
    </row>
    <row r="247" customFormat="false" ht="11.25" hidden="false" customHeight="false" outlineLevel="0" collapsed="false">
      <c r="A247" s="188" t="n">
        <v>35793</v>
      </c>
      <c r="B247" s="11" t="n">
        <f aca="false">IF(A247&lt;&gt;"",MONTH(A247),0)</f>
        <v>12</v>
      </c>
      <c r="C247" s="148" t="n">
        <v>1903000</v>
      </c>
      <c r="D247" s="306" t="n">
        <v>-833000</v>
      </c>
      <c r="E247" s="306" t="n">
        <v>2784000</v>
      </c>
      <c r="F247" s="114" t="n">
        <f aca="false">C247-D247-E247</f>
        <v>-48000</v>
      </c>
    </row>
    <row r="248" customFormat="false" ht="11.25" hidden="false" customHeight="false" outlineLevel="0" collapsed="false">
      <c r="A248" s="188" t="n">
        <v>35794</v>
      </c>
      <c r="B248" s="11" t="n">
        <f aca="false">IF(A248&lt;&gt;"",MONTH(A248),0)</f>
        <v>12</v>
      </c>
      <c r="C248" s="148" t="n">
        <v>1883000</v>
      </c>
      <c r="D248" s="306" t="n">
        <v>-569000</v>
      </c>
      <c r="E248" s="306" t="n">
        <v>2469000</v>
      </c>
      <c r="F248" s="114" t="n">
        <f aca="false">C248-D248-E248</f>
        <v>-17000</v>
      </c>
    </row>
    <row r="249" customFormat="false" ht="11.25" hidden="false" customHeight="false" outlineLevel="0" collapsed="false">
      <c r="A249" s="188" t="n">
        <v>35795</v>
      </c>
      <c r="B249" s="11" t="n">
        <f aca="false">IF(A249&lt;&gt;"",MONTH(A249),0)</f>
        <v>12</v>
      </c>
      <c r="C249" s="148" t="n">
        <v>2012000</v>
      </c>
      <c r="D249" s="306" t="n">
        <v>-277000</v>
      </c>
      <c r="E249" s="306" t="n">
        <v>2276000</v>
      </c>
      <c r="F249" s="114" t="n">
        <f aca="false">C249-D249-E249</f>
        <v>13000</v>
      </c>
    </row>
    <row r="250" customFormat="false" ht="11.25" hidden="false" customHeight="false" outlineLevel="0" collapsed="false">
      <c r="A250" s="188" t="s">
        <v>71</v>
      </c>
      <c r="B250" s="11" t="s">
        <v>99</v>
      </c>
      <c r="C250" s="148" t="s">
        <v>19</v>
      </c>
      <c r="D250" s="306" t="s">
        <v>79</v>
      </c>
      <c r="E250" s="306" t="s">
        <v>152</v>
      </c>
      <c r="F250" s="114" t="s">
        <v>159</v>
      </c>
    </row>
    <row r="251" customFormat="false" ht="11.25" hidden="false" customHeight="false" outlineLevel="0" collapsed="false">
      <c r="A251" s="188" t="n">
        <v>35796</v>
      </c>
      <c r="B251" s="11" t="n">
        <f aca="false">IF(A251&lt;&gt;"",MONTH(A251),0)</f>
        <v>1</v>
      </c>
      <c r="C251" s="148" t="n">
        <f aca="false">VLOOKUP($A251,data!$A$6:$M$15000,10)</f>
        <v>2447000</v>
      </c>
      <c r="D251" s="306" t="n">
        <f aca="false">VLOOKUP($A251,data!$A$6:$M$15000,11)</f>
        <v>79000</v>
      </c>
      <c r="E251" s="306" t="n">
        <f aca="false">VLOOKUP($A251,data!$A$6:$M$15000,12)</f>
        <v>2225000</v>
      </c>
      <c r="F251" s="114" t="n">
        <f aca="false">C251-D251-E251</f>
        <v>143000</v>
      </c>
    </row>
    <row r="252" customFormat="false" ht="11.25" hidden="false" customHeight="false" outlineLevel="0" collapsed="false">
      <c r="A252" s="188" t="n">
        <v>35797</v>
      </c>
      <c r="B252" s="11" t="n">
        <f aca="false">IF(A252&lt;&gt;"",MONTH(A252),0)</f>
        <v>1</v>
      </c>
      <c r="C252" s="148" t="n">
        <f aca="false">VLOOKUP($A252,data!$A$6:$M$15000,10)</f>
        <v>2463000</v>
      </c>
      <c r="D252" s="306" t="n">
        <f aca="false">VLOOKUP($A252,data!$A$6:$M$15000,11)</f>
        <v>82000</v>
      </c>
      <c r="E252" s="306" t="n">
        <f aca="false">VLOOKUP($A252,data!$A$6:$M$15000,12)</f>
        <v>2474000</v>
      </c>
      <c r="F252" s="114" t="n">
        <f aca="false">C252-D252-E252</f>
        <v>-93000</v>
      </c>
    </row>
    <row r="253" customFormat="false" ht="11.25" hidden="false" customHeight="false" outlineLevel="0" collapsed="false">
      <c r="A253" s="188" t="n">
        <v>35798</v>
      </c>
      <c r="B253" s="11" t="n">
        <f aca="false">IF(A253&lt;&gt;"",MONTH(A253),0)</f>
        <v>1</v>
      </c>
      <c r="C253" s="148" t="n">
        <f aca="false">VLOOKUP($A253,data!$A$6:$M$15000,10)</f>
        <v>2480000</v>
      </c>
      <c r="D253" s="306" t="n">
        <f aca="false">VLOOKUP($A253,data!$A$6:$M$15000,11)</f>
        <v>-11000</v>
      </c>
      <c r="E253" s="306" t="n">
        <f aca="false">VLOOKUP($A253,data!$A$6:$M$15000,12)</f>
        <v>2628000</v>
      </c>
      <c r="F253" s="114" t="n">
        <f aca="false">C253-D253-E253</f>
        <v>-137000</v>
      </c>
    </row>
    <row r="254" customFormat="false" ht="11.25" hidden="false" customHeight="false" outlineLevel="0" collapsed="false">
      <c r="A254" s="188" t="n">
        <v>35799</v>
      </c>
      <c r="B254" s="11" t="n">
        <f aca="false">IF(A254&lt;&gt;"",MONTH(A254),0)</f>
        <v>1</v>
      </c>
      <c r="C254" s="148" t="n">
        <f aca="false">VLOOKUP($A254,data!$A$6:$M$15000,10)</f>
        <v>2461000</v>
      </c>
      <c r="D254" s="306" t="n">
        <f aca="false">VLOOKUP($A254,data!$A$6:$M$15000,11)</f>
        <v>-930000</v>
      </c>
      <c r="E254" s="306" t="n">
        <f aca="false">VLOOKUP($A254,data!$A$6:$M$15000,12)</f>
        <v>3314000</v>
      </c>
      <c r="F254" s="114" t="n">
        <f aca="false">C254-D254-E254</f>
        <v>77000</v>
      </c>
    </row>
    <row r="255" customFormat="false" ht="11.25" hidden="false" customHeight="false" outlineLevel="0" collapsed="false">
      <c r="A255" s="188" t="n">
        <v>35800</v>
      </c>
      <c r="B255" s="11" t="n">
        <f aca="false">IF(A255&lt;&gt;"",MONTH(A255),0)</f>
        <v>1</v>
      </c>
      <c r="C255" s="148" t="n">
        <f aca="false">VLOOKUP($A255,data!$A$6:$M$15000,10)</f>
        <v>2408000</v>
      </c>
      <c r="D255" s="306" t="n">
        <f aca="false">VLOOKUP($A255,data!$A$6:$M$15000,11)</f>
        <v>-1357000</v>
      </c>
      <c r="E255" s="306" t="n">
        <f aca="false">VLOOKUP($A255,data!$A$6:$M$15000,12)</f>
        <v>3796000</v>
      </c>
      <c r="F255" s="114" t="n">
        <f aca="false">C255-D255-E255</f>
        <v>-31000</v>
      </c>
    </row>
    <row r="256" customFormat="false" ht="11.25" hidden="false" customHeight="false" outlineLevel="0" collapsed="false">
      <c r="A256" s="188" t="n">
        <v>35801</v>
      </c>
      <c r="B256" s="11" t="n">
        <f aca="false">IF(A256&lt;&gt;"",MONTH(A256),0)</f>
        <v>1</v>
      </c>
      <c r="C256" s="148" t="n">
        <f aca="false">VLOOKUP($A256,data!$A$6:$M$15000,10)</f>
        <v>2209000</v>
      </c>
      <c r="D256" s="306" t="n">
        <f aca="false">VLOOKUP($A256,data!$A$6:$M$15000,11)</f>
        <v>-1649000</v>
      </c>
      <c r="E256" s="306" t="n">
        <f aca="false">VLOOKUP($A256,data!$A$6:$M$15000,12)</f>
        <v>3858000</v>
      </c>
      <c r="F256" s="114" t="n">
        <f aca="false">C256-D256-E256</f>
        <v>0</v>
      </c>
    </row>
    <row r="257" customFormat="false" ht="11.25" hidden="false" customHeight="false" outlineLevel="0" collapsed="false">
      <c r="A257" s="188" t="n">
        <v>35802</v>
      </c>
      <c r="B257" s="11" t="n">
        <f aca="false">IF(A257&lt;&gt;"",MONTH(A257),0)</f>
        <v>1</v>
      </c>
      <c r="C257" s="148" t="n">
        <f aca="false">VLOOKUP($A257,data!$A$6:$M$15000,10)</f>
        <v>2367000</v>
      </c>
      <c r="D257" s="306" t="n">
        <f aca="false">VLOOKUP($A257,data!$A$6:$M$15000,11)</f>
        <v>-1308000</v>
      </c>
      <c r="E257" s="306" t="n">
        <f aca="false">VLOOKUP($A257,data!$A$6:$M$15000,12)</f>
        <v>3489000</v>
      </c>
      <c r="F257" s="114" t="n">
        <f aca="false">C257-D257-E257</f>
        <v>186000</v>
      </c>
    </row>
    <row r="258" customFormat="false" ht="11.25" hidden="false" customHeight="false" outlineLevel="0" collapsed="false">
      <c r="A258" s="188" t="n">
        <v>35803</v>
      </c>
      <c r="B258" s="11" t="n">
        <f aca="false">IF(A258&lt;&gt;"",MONTH(A258),0)</f>
        <v>1</v>
      </c>
      <c r="C258" s="148" t="n">
        <f aca="false">VLOOKUP($A258,data!$A$6:$M$15000,10)</f>
        <v>2411000</v>
      </c>
      <c r="D258" s="306" t="n">
        <f aca="false">VLOOKUP($A258,data!$A$6:$M$15000,11)</f>
        <v>-705000</v>
      </c>
      <c r="E258" s="306" t="n">
        <f aca="false">VLOOKUP($A258,data!$A$6:$M$15000,12)</f>
        <v>3213000</v>
      </c>
      <c r="F258" s="114" t="n">
        <f aca="false">C258-D258-E258</f>
        <v>-97000</v>
      </c>
    </row>
    <row r="259" customFormat="false" ht="11.25" hidden="false" customHeight="false" outlineLevel="0" collapsed="false">
      <c r="A259" s="188" t="n">
        <v>35804</v>
      </c>
      <c r="B259" s="11" t="n">
        <f aca="false">IF(A259&lt;&gt;"",MONTH(A259),0)</f>
        <v>1</v>
      </c>
      <c r="C259" s="148" t="n">
        <f aca="false">VLOOKUP($A259,data!$A$6:$M$15000,10)</f>
        <v>2287000</v>
      </c>
      <c r="D259" s="306" t="n">
        <f aca="false">VLOOKUP($A259,data!$A$6:$M$15000,11)</f>
        <v>-894000</v>
      </c>
      <c r="E259" s="306" t="n">
        <f aca="false">VLOOKUP($A259,data!$A$6:$M$15000,12)</f>
        <v>3206000</v>
      </c>
      <c r="F259" s="114" t="n">
        <f aca="false">C259-D259-E259</f>
        <v>-25000</v>
      </c>
    </row>
    <row r="260" customFormat="false" ht="11.25" hidden="false" customHeight="false" outlineLevel="0" collapsed="false">
      <c r="A260" s="188" t="n">
        <v>35805</v>
      </c>
      <c r="B260" s="11" t="n">
        <f aca="false">IF(A260&lt;&gt;"",MONTH(A260),0)</f>
        <v>1</v>
      </c>
      <c r="C260" s="148" t="n">
        <f aca="false">VLOOKUP($A260,data!$A$6:$M$15000,10)</f>
        <v>2262000</v>
      </c>
      <c r="D260" s="306" t="n">
        <f aca="false">VLOOKUP($A260,data!$A$6:$M$15000,11)</f>
        <v>-555000</v>
      </c>
      <c r="E260" s="306" t="n">
        <f aca="false">VLOOKUP($A260,data!$A$6:$M$15000,12)</f>
        <v>2786000</v>
      </c>
      <c r="F260" s="114" t="n">
        <f aca="false">C260-D260-E260</f>
        <v>31000</v>
      </c>
    </row>
    <row r="261" customFormat="false" ht="11.25" hidden="false" customHeight="false" outlineLevel="0" collapsed="false">
      <c r="A261" s="188" t="n">
        <v>35806</v>
      </c>
      <c r="B261" s="11" t="n">
        <f aca="false">IF(A261&lt;&gt;"",MONTH(A261),0)</f>
        <v>1</v>
      </c>
      <c r="C261" s="148" t="n">
        <f aca="false">VLOOKUP($A261,data!$A$6:$M$15000,10)</f>
        <v>2298000</v>
      </c>
      <c r="D261" s="306" t="n">
        <f aca="false">VLOOKUP($A261,data!$A$6:$M$15000,11)</f>
        <v>-425000</v>
      </c>
      <c r="E261" s="306" t="n">
        <f aca="false">VLOOKUP($A261,data!$A$6:$M$15000,12)</f>
        <v>2768000</v>
      </c>
      <c r="F261" s="114" t="n">
        <f aca="false">C261-D261-E261</f>
        <v>-45000</v>
      </c>
    </row>
    <row r="262" customFormat="false" ht="11.25" hidden="false" customHeight="false" outlineLevel="0" collapsed="false">
      <c r="A262" s="188" t="n">
        <v>35807</v>
      </c>
      <c r="B262" s="11" t="n">
        <f aca="false">IF(A262&lt;&gt;"",MONTH(A262),0)</f>
        <v>1</v>
      </c>
      <c r="C262" s="148" t="n">
        <f aca="false">VLOOKUP($A262,data!$A$6:$M$15000,10)</f>
        <v>2216000</v>
      </c>
      <c r="D262" s="306" t="n">
        <f aca="false">VLOOKUP($A262,data!$A$6:$M$15000,11)</f>
        <v>-993000</v>
      </c>
      <c r="E262" s="306" t="n">
        <f aca="false">VLOOKUP($A262,data!$A$6:$M$15000,12)</f>
        <v>3185000</v>
      </c>
      <c r="F262" s="114" t="n">
        <f aca="false">C262-D262-E262</f>
        <v>24000</v>
      </c>
    </row>
    <row r="263" customFormat="false" ht="11.25" hidden="false" customHeight="false" outlineLevel="0" collapsed="false">
      <c r="A263" s="188" t="n">
        <v>35808</v>
      </c>
      <c r="B263" s="11" t="n">
        <f aca="false">IF(A263&lt;&gt;"",MONTH(A263),0)</f>
        <v>1</v>
      </c>
      <c r="C263" s="148" t="n">
        <f aca="false">VLOOKUP($A263,data!$A$6:$M$15000,10)</f>
        <v>2270000</v>
      </c>
      <c r="D263" s="306" t="n">
        <f aca="false">VLOOKUP($A263,data!$A$6:$M$15000,11)</f>
        <v>-590000</v>
      </c>
      <c r="E263" s="306" t="n">
        <f aca="false">VLOOKUP($A263,data!$A$6:$M$15000,12)</f>
        <v>2960000</v>
      </c>
      <c r="F263" s="114" t="n">
        <f aca="false">C263-D263-E263</f>
        <v>-100000</v>
      </c>
    </row>
    <row r="264" customFormat="false" ht="11.25" hidden="false" customHeight="false" outlineLevel="0" collapsed="false">
      <c r="A264" s="188" t="n">
        <v>35809</v>
      </c>
      <c r="B264" s="11" t="n">
        <f aca="false">IF(A264&lt;&gt;"",MONTH(A264),0)</f>
        <v>1</v>
      </c>
      <c r="C264" s="148" t="n">
        <f aca="false">VLOOKUP($A264,data!$A$6:$M$15000,10)</f>
        <v>2404000</v>
      </c>
      <c r="D264" s="306" t="n">
        <f aca="false">VLOOKUP($A264,data!$A$6:$M$15000,11)</f>
        <v>-651000</v>
      </c>
      <c r="E264" s="306" t="n">
        <f aca="false">VLOOKUP($A264,data!$A$6:$M$15000,12)</f>
        <v>2989000</v>
      </c>
      <c r="F264" s="114" t="n">
        <f aca="false">C264-D264-E264</f>
        <v>66000</v>
      </c>
    </row>
    <row r="265" customFormat="false" ht="11.25" hidden="false" customHeight="false" outlineLevel="0" collapsed="false">
      <c r="A265" s="188" t="n">
        <v>35810</v>
      </c>
      <c r="B265" s="11" t="n">
        <f aca="false">IF(A265&lt;&gt;"",MONTH(A265),0)</f>
        <v>1</v>
      </c>
      <c r="C265" s="148" t="n">
        <f aca="false">VLOOKUP($A265,data!$A$6:$M$15000,10)</f>
        <v>2524000</v>
      </c>
      <c r="D265" s="306" t="n">
        <f aca="false">VLOOKUP($A265,data!$A$6:$M$15000,11)</f>
        <v>-551000</v>
      </c>
      <c r="E265" s="306" t="n">
        <f aca="false">VLOOKUP($A265,data!$A$6:$M$15000,12)</f>
        <v>2971000</v>
      </c>
      <c r="F265" s="114" t="n">
        <f aca="false">C265-D265-E265</f>
        <v>104000</v>
      </c>
    </row>
    <row r="266" customFormat="false" ht="11.25" hidden="false" customHeight="false" outlineLevel="0" collapsed="false">
      <c r="A266" s="188" t="n">
        <v>35811</v>
      </c>
      <c r="B266" s="11" t="n">
        <f aca="false">IF(A266&lt;&gt;"",MONTH(A266),0)</f>
        <v>1</v>
      </c>
      <c r="C266" s="148" t="n">
        <f aca="false">VLOOKUP($A266,data!$A$6:$M$15000,10)</f>
        <v>2440000</v>
      </c>
      <c r="D266" s="306" t="n">
        <f aca="false">VLOOKUP($A266,data!$A$6:$M$15000,11)</f>
        <v>26000</v>
      </c>
      <c r="E266" s="306" t="n">
        <f aca="false">VLOOKUP($A266,data!$A$6:$M$15000,12)</f>
        <v>2548000</v>
      </c>
      <c r="F266" s="114" t="n">
        <f aca="false">C266-D266-E266</f>
        <v>-134000</v>
      </c>
    </row>
    <row r="267" customFormat="false" ht="11.25" hidden="false" customHeight="false" outlineLevel="0" collapsed="false">
      <c r="A267" s="188" t="n">
        <v>35812</v>
      </c>
      <c r="B267" s="11" t="n">
        <f aca="false">IF(A267&lt;&gt;"",MONTH(A267),0)</f>
        <v>1</v>
      </c>
      <c r="C267" s="148" t="n">
        <f aca="false">VLOOKUP($A267,data!$A$6:$M$15000,10)</f>
        <v>2577000</v>
      </c>
      <c r="D267" s="306" t="n">
        <f aca="false">VLOOKUP($A267,data!$A$6:$M$15000,11)</f>
        <v>108000</v>
      </c>
      <c r="E267" s="306" t="n">
        <f aca="false">VLOOKUP($A267,data!$A$6:$M$15000,12)</f>
        <v>2344000</v>
      </c>
      <c r="F267" s="114" t="n">
        <f aca="false">C267-D267-E267</f>
        <v>125000</v>
      </c>
    </row>
    <row r="268" customFormat="false" ht="11.25" hidden="false" customHeight="false" outlineLevel="0" collapsed="false">
      <c r="A268" s="188" t="n">
        <v>35813</v>
      </c>
      <c r="B268" s="11" t="n">
        <f aca="false">IF(A268&lt;&gt;"",MONTH(A268),0)</f>
        <v>1</v>
      </c>
      <c r="C268" s="148" t="n">
        <f aca="false">VLOOKUP($A268,data!$A$6:$M$15000,10)</f>
        <v>2542000</v>
      </c>
      <c r="D268" s="306" t="n">
        <f aca="false">VLOOKUP($A268,data!$A$6:$M$15000,11)</f>
        <v>232000</v>
      </c>
      <c r="E268" s="306" t="n">
        <f aca="false">VLOOKUP($A268,data!$A$6:$M$15000,12)</f>
        <v>2397000</v>
      </c>
      <c r="F268" s="114" t="n">
        <f aca="false">C268-D268-E268</f>
        <v>-87000</v>
      </c>
    </row>
    <row r="269" customFormat="false" ht="11.25" hidden="false" customHeight="false" outlineLevel="0" collapsed="false">
      <c r="A269" s="188" t="n">
        <v>35814</v>
      </c>
      <c r="B269" s="11" t="n">
        <f aca="false">IF(A269&lt;&gt;"",MONTH(A269),0)</f>
        <v>1</v>
      </c>
      <c r="C269" s="148" t="n">
        <f aca="false">VLOOKUP($A269,data!$A$6:$M$15000,10)</f>
        <v>2574000</v>
      </c>
      <c r="D269" s="306" t="n">
        <f aca="false">VLOOKUP($A269,data!$A$6:$M$15000,11)</f>
        <v>-561000</v>
      </c>
      <c r="E269" s="306" t="n">
        <f aca="false">VLOOKUP($A269,data!$A$6:$M$15000,12)</f>
        <v>3152000</v>
      </c>
      <c r="F269" s="114" t="n">
        <f aca="false">C269-D269-E269</f>
        <v>-17000</v>
      </c>
    </row>
    <row r="270" customFormat="false" ht="11.25" hidden="false" customHeight="false" outlineLevel="0" collapsed="false">
      <c r="A270" s="188" t="n">
        <v>35815</v>
      </c>
      <c r="B270" s="11" t="n">
        <f aca="false">IF(A270&lt;&gt;"",MONTH(A270),0)</f>
        <v>1</v>
      </c>
      <c r="C270" s="148" t="n">
        <f aca="false">VLOOKUP($A270,data!$A$6:$M$15000,10)</f>
        <v>2546000</v>
      </c>
      <c r="D270" s="306" t="n">
        <f aca="false">VLOOKUP($A270,data!$A$6:$M$15000,11)</f>
        <v>-751000</v>
      </c>
      <c r="E270" s="306" t="n">
        <f aca="false">VLOOKUP($A270,data!$A$6:$M$15000,12)</f>
        <v>3360000</v>
      </c>
      <c r="F270" s="114" t="n">
        <f aca="false">C270-D270-E270</f>
        <v>-63000</v>
      </c>
    </row>
    <row r="271" customFormat="false" ht="11.25" hidden="false" customHeight="false" outlineLevel="0" collapsed="false">
      <c r="A271" s="188" t="n">
        <v>35816</v>
      </c>
      <c r="B271" s="11" t="n">
        <f aca="false">IF(A271&lt;&gt;"",MONTH(A271),0)</f>
        <v>1</v>
      </c>
      <c r="C271" s="148" t="n">
        <f aca="false">VLOOKUP($A271,data!$A$6:$M$15000,10)</f>
        <v>2533000</v>
      </c>
      <c r="D271" s="306" t="n">
        <f aca="false">VLOOKUP($A271,data!$A$6:$M$15000,11)</f>
        <v>-686000</v>
      </c>
      <c r="E271" s="306" t="n">
        <f aca="false">VLOOKUP($A271,data!$A$6:$M$15000,12)</f>
        <v>3218000</v>
      </c>
      <c r="F271" s="114" t="n">
        <f aca="false">C271-D271-E271</f>
        <v>1000</v>
      </c>
    </row>
    <row r="272" customFormat="false" ht="11.25" hidden="false" customHeight="false" outlineLevel="0" collapsed="false">
      <c r="A272" s="188" t="n">
        <v>35817</v>
      </c>
      <c r="B272" s="11" t="n">
        <f aca="false">IF(A272&lt;&gt;"",MONTH(A272),0)</f>
        <v>1</v>
      </c>
      <c r="C272" s="148" t="n">
        <f aca="false">VLOOKUP($A272,data!$A$6:$M$15000,10)</f>
        <v>2615000</v>
      </c>
      <c r="D272" s="306" t="n">
        <f aca="false">VLOOKUP($A272,data!$A$6:$M$15000,11)</f>
        <v>-527000</v>
      </c>
      <c r="E272" s="306" t="n">
        <f aca="false">VLOOKUP($A272,data!$A$6:$M$15000,12)</f>
        <v>3140000</v>
      </c>
      <c r="F272" s="114" t="n">
        <f aca="false">C272-D272-E272</f>
        <v>2000</v>
      </c>
    </row>
    <row r="273" customFormat="false" ht="11.25" hidden="false" customHeight="false" outlineLevel="0" collapsed="false">
      <c r="A273" s="188" t="n">
        <v>35818</v>
      </c>
      <c r="B273" s="11" t="n">
        <f aca="false">IF(A273&lt;&gt;"",MONTH(A273),0)</f>
        <v>1</v>
      </c>
      <c r="C273" s="148" t="n">
        <f aca="false">VLOOKUP($A273,data!$A$6:$M$15000,10)</f>
        <v>2658000</v>
      </c>
      <c r="D273" s="306" t="n">
        <f aca="false">VLOOKUP($A273,data!$A$6:$M$15000,11)</f>
        <v>-341000</v>
      </c>
      <c r="E273" s="306" t="n">
        <f aca="false">VLOOKUP($A273,data!$A$6:$M$15000,12)</f>
        <v>2939000</v>
      </c>
      <c r="F273" s="114" t="n">
        <f aca="false">C273-D273-E273</f>
        <v>60000</v>
      </c>
    </row>
    <row r="274" customFormat="false" ht="11.25" hidden="false" customHeight="false" outlineLevel="0" collapsed="false">
      <c r="A274" s="188" t="n">
        <v>35819</v>
      </c>
      <c r="B274" s="11" t="n">
        <f aca="false">IF(A274&lt;&gt;"",MONTH(A274),0)</f>
        <v>1</v>
      </c>
      <c r="C274" s="148" t="n">
        <f aca="false">VLOOKUP($A274,data!$A$6:$M$15000,10)</f>
        <v>2663000</v>
      </c>
      <c r="D274" s="306" t="n">
        <f aca="false">VLOOKUP($A274,data!$A$6:$M$15000,11)</f>
        <v>-23000</v>
      </c>
      <c r="E274" s="306" t="n">
        <f aca="false">VLOOKUP($A274,data!$A$6:$M$15000,12)</f>
        <v>2768000</v>
      </c>
      <c r="F274" s="114" t="n">
        <f aca="false">C274-D274-E274</f>
        <v>-82000</v>
      </c>
    </row>
    <row r="275" customFormat="false" ht="11.25" hidden="false" customHeight="false" outlineLevel="0" collapsed="false">
      <c r="A275" s="188" t="n">
        <v>35820</v>
      </c>
      <c r="B275" s="11" t="n">
        <f aca="false">IF(A275&lt;&gt;"",MONTH(A275),0)</f>
        <v>1</v>
      </c>
      <c r="C275" s="148" t="n">
        <f aca="false">VLOOKUP($A275,data!$A$6:$M$15000,10)</f>
        <v>2638000</v>
      </c>
      <c r="D275" s="306" t="n">
        <f aca="false">VLOOKUP($A275,data!$A$6:$M$15000,11)</f>
        <v>-190000</v>
      </c>
      <c r="E275" s="306" t="n">
        <f aca="false">VLOOKUP($A275,data!$A$6:$M$15000,12)</f>
        <v>2681000</v>
      </c>
      <c r="F275" s="114" t="n">
        <f aca="false">C275-D275-E275</f>
        <v>147000</v>
      </c>
    </row>
    <row r="276" customFormat="false" ht="11.25" hidden="false" customHeight="false" outlineLevel="0" collapsed="false">
      <c r="A276" s="188" t="n">
        <v>35821</v>
      </c>
      <c r="B276" s="11" t="n">
        <f aca="false">IF(A276&lt;&gt;"",MONTH(A276),0)</f>
        <v>1</v>
      </c>
      <c r="C276" s="148" t="n">
        <f aca="false">VLOOKUP($A276,data!$A$6:$M$15000,10)</f>
        <v>2678000</v>
      </c>
      <c r="D276" s="306" t="n">
        <f aca="false">VLOOKUP($A276,data!$A$6:$M$15000,11)</f>
        <v>-238000</v>
      </c>
      <c r="E276" s="306" t="n">
        <f aca="false">VLOOKUP($A276,data!$A$6:$M$15000,12)</f>
        <v>3000000</v>
      </c>
      <c r="F276" s="114" t="n">
        <f aca="false">C276-D276-E276</f>
        <v>-84000</v>
      </c>
    </row>
    <row r="277" customFormat="false" ht="11.25" hidden="false" customHeight="false" outlineLevel="0" collapsed="false">
      <c r="A277" s="188" t="n">
        <v>35822</v>
      </c>
      <c r="B277" s="11" t="n">
        <f aca="false">IF(A277&lt;&gt;"",MONTH(A277),0)</f>
        <v>1</v>
      </c>
      <c r="C277" s="148" t="n">
        <f aca="false">VLOOKUP($A277,data!$A$6:$M$15000,10)</f>
        <v>2596000</v>
      </c>
      <c r="D277" s="306" t="n">
        <f aca="false">VLOOKUP($A277,data!$A$6:$M$15000,11)</f>
        <v>-343000</v>
      </c>
      <c r="E277" s="306" t="n">
        <f aca="false">VLOOKUP($A277,data!$A$6:$M$15000,12)</f>
        <v>2955000</v>
      </c>
      <c r="F277" s="114" t="n">
        <f aca="false">C277-D277-E277</f>
        <v>-16000</v>
      </c>
    </row>
    <row r="278" customFormat="false" ht="11.25" hidden="false" customHeight="false" outlineLevel="0" collapsed="false">
      <c r="A278" s="188" t="n">
        <v>35823</v>
      </c>
      <c r="B278" s="11" t="n">
        <f aca="false">IF(A278&lt;&gt;"",MONTH(A278),0)</f>
        <v>1</v>
      </c>
      <c r="C278" s="148" t="n">
        <f aca="false">VLOOKUP($A278,data!$A$6:$M$15000,10)</f>
        <v>2702000</v>
      </c>
      <c r="D278" s="306" t="n">
        <f aca="false">VLOOKUP($A278,data!$A$6:$M$15000,11)</f>
        <v>-356000</v>
      </c>
      <c r="E278" s="306" t="n">
        <f aca="false">VLOOKUP($A278,data!$A$6:$M$15000,12)</f>
        <v>2929000</v>
      </c>
      <c r="F278" s="114" t="n">
        <f aca="false">C278-D278-E278</f>
        <v>129000</v>
      </c>
    </row>
    <row r="279" customFormat="false" ht="11.25" hidden="false" customHeight="false" outlineLevel="0" collapsed="false">
      <c r="A279" s="188" t="n">
        <v>35824</v>
      </c>
      <c r="B279" s="11" t="n">
        <f aca="false">IF(A279&lt;&gt;"",MONTH(A279),0)</f>
        <v>1</v>
      </c>
      <c r="C279" s="148" t="n">
        <f aca="false">VLOOKUP($A279,data!$A$6:$M$15000,10)</f>
        <v>2651000</v>
      </c>
      <c r="D279" s="306" t="n">
        <f aca="false">VLOOKUP($A279,data!$A$6:$M$15000,11)</f>
        <v>-341000</v>
      </c>
      <c r="E279" s="306" t="n">
        <f aca="false">VLOOKUP($A279,data!$A$6:$M$15000,12)</f>
        <v>3152000</v>
      </c>
      <c r="F279" s="114" t="n">
        <f aca="false">C279-D279-E279</f>
        <v>-160000</v>
      </c>
    </row>
    <row r="280" customFormat="false" ht="11.25" hidden="false" customHeight="false" outlineLevel="0" collapsed="false">
      <c r="A280" s="188" t="n">
        <v>35825</v>
      </c>
      <c r="B280" s="11" t="n">
        <f aca="false">IF(A280&lt;&gt;"",MONTH(A280),0)</f>
        <v>1</v>
      </c>
      <c r="C280" s="148" t="n">
        <f aca="false">VLOOKUP($A280,data!$A$6:$M$15000,10)</f>
        <v>2581000</v>
      </c>
      <c r="D280" s="306" t="n">
        <f aca="false">VLOOKUP($A280,data!$A$6:$M$15000,11)</f>
        <v>-311000</v>
      </c>
      <c r="E280" s="306" t="n">
        <f aca="false">VLOOKUP($A280,data!$A$6:$M$15000,12)</f>
        <v>2891000</v>
      </c>
      <c r="F280" s="114" t="n">
        <f aca="false">C280-D280-E280</f>
        <v>1000</v>
      </c>
    </row>
    <row r="281" customFormat="false" ht="11.25" hidden="false" customHeight="false" outlineLevel="0" collapsed="false">
      <c r="A281" s="188" t="n">
        <v>35826</v>
      </c>
      <c r="B281" s="11" t="n">
        <f aca="false">IF(A281&lt;&gt;"",MONTH(A281),0)</f>
        <v>1</v>
      </c>
      <c r="C281" s="148" t="n">
        <f aca="false">VLOOKUP($A281,data!$A$6:$M$15000,10)</f>
        <v>2595000</v>
      </c>
      <c r="D281" s="306" t="n">
        <f aca="false">VLOOKUP($A281,data!$A$6:$M$15000,11)</f>
        <v>-452000</v>
      </c>
      <c r="E281" s="306" t="n">
        <f aca="false">VLOOKUP($A281,data!$A$6:$M$15000,12)</f>
        <v>3035000</v>
      </c>
      <c r="F281" s="114" t="n">
        <f aca="false">C281-D281-E281</f>
        <v>12000</v>
      </c>
    </row>
    <row r="282" customFormat="false" ht="11.25" hidden="false" customHeight="false" outlineLevel="0" collapsed="false">
      <c r="A282" s="188" t="n">
        <v>35827</v>
      </c>
      <c r="B282" s="11" t="n">
        <f aca="false">IF(A282&lt;&gt;"",MONTH(A282),0)</f>
        <v>2</v>
      </c>
      <c r="C282" s="148" t="n">
        <f aca="false">VLOOKUP($A282,data!$A$6:$M$15000,10)</f>
        <v>2581000</v>
      </c>
      <c r="D282" s="306" t="n">
        <f aca="false">VLOOKUP($A282,data!$A$6:$M$15000,11)</f>
        <v>-348000</v>
      </c>
      <c r="E282" s="306" t="n">
        <f aca="false">VLOOKUP($A282,data!$A$6:$M$15000,12)</f>
        <v>2769000</v>
      </c>
      <c r="F282" s="114" t="n">
        <f aca="false">C282-D282-E282</f>
        <v>160000</v>
      </c>
    </row>
    <row r="283" customFormat="false" ht="11.25" hidden="false" customHeight="false" outlineLevel="0" collapsed="false">
      <c r="A283" s="188" t="n">
        <v>35828</v>
      </c>
      <c r="B283" s="11" t="n">
        <f aca="false">IF(A283&lt;&gt;"",MONTH(A283),0)</f>
        <v>2</v>
      </c>
      <c r="C283" s="148" t="n">
        <f aca="false">VLOOKUP($A283,data!$A$6:$M$15000,10)</f>
        <v>2525000</v>
      </c>
      <c r="D283" s="306" t="n">
        <f aca="false">VLOOKUP($A283,data!$A$6:$M$15000,11)</f>
        <v>-350000</v>
      </c>
      <c r="E283" s="306" t="n">
        <f aca="false">VLOOKUP($A283,data!$A$6:$M$15000,12)</f>
        <v>3003000</v>
      </c>
      <c r="F283" s="114" t="n">
        <f aca="false">C283-D283-E283</f>
        <v>-128000</v>
      </c>
    </row>
    <row r="284" customFormat="false" ht="11.25" hidden="false" customHeight="false" outlineLevel="0" collapsed="false">
      <c r="A284" s="188" t="n">
        <v>35829</v>
      </c>
      <c r="B284" s="11" t="n">
        <f aca="false">IF(A284&lt;&gt;"",MONTH(A284),0)</f>
        <v>2</v>
      </c>
      <c r="C284" s="148" t="n">
        <f aca="false">VLOOKUP($A284,data!$A$6:$M$15000,10)</f>
        <v>2453000</v>
      </c>
      <c r="D284" s="306" t="n">
        <f aca="false">VLOOKUP($A284,data!$A$6:$M$15000,11)</f>
        <v>-1150000</v>
      </c>
      <c r="E284" s="306" t="n">
        <f aca="false">VLOOKUP($A284,data!$A$6:$M$15000,12)</f>
        <v>3650000</v>
      </c>
      <c r="F284" s="114" t="n">
        <f aca="false">C284-D284-E284</f>
        <v>-47000</v>
      </c>
    </row>
    <row r="285" customFormat="false" ht="11.25" hidden="false" customHeight="false" outlineLevel="0" collapsed="false">
      <c r="A285" s="188" t="n">
        <v>35830</v>
      </c>
      <c r="B285" s="11" t="n">
        <f aca="false">IF(A285&lt;&gt;"",MONTH(A285),0)</f>
        <v>2</v>
      </c>
      <c r="C285" s="148" t="n">
        <f aca="false">VLOOKUP($A285,data!$A$6:$M$15000,10)</f>
        <v>2414000</v>
      </c>
      <c r="D285" s="306" t="n">
        <f aca="false">VLOOKUP($A285,data!$A$6:$M$15000,11)</f>
        <v>-891000</v>
      </c>
      <c r="E285" s="306" t="n">
        <f aca="false">VLOOKUP($A285,data!$A$6:$M$15000,12)</f>
        <v>3324000</v>
      </c>
      <c r="F285" s="114" t="n">
        <f aca="false">C285-D285-E285</f>
        <v>-19000</v>
      </c>
    </row>
    <row r="286" customFormat="false" ht="11.25" hidden="false" customHeight="false" outlineLevel="0" collapsed="false">
      <c r="A286" s="188" t="n">
        <v>35831</v>
      </c>
      <c r="B286" s="11" t="n">
        <f aca="false">IF(A286&lt;&gt;"",MONTH(A286),0)</f>
        <v>2</v>
      </c>
      <c r="C286" s="148" t="n">
        <f aca="false">VLOOKUP($A286,data!$A$6:$M$15000,10)</f>
        <v>2333000</v>
      </c>
      <c r="D286" s="306" t="n">
        <f aca="false">VLOOKUP($A286,data!$A$6:$M$15000,11)</f>
        <v>-897000</v>
      </c>
      <c r="E286" s="306" t="n">
        <f aca="false">VLOOKUP($A286,data!$A$6:$M$15000,12)</f>
        <v>3134000</v>
      </c>
      <c r="F286" s="114" t="n">
        <f aca="false">C286-D286-E286</f>
        <v>96000</v>
      </c>
    </row>
    <row r="287" customFormat="false" ht="11.25" hidden="false" customHeight="false" outlineLevel="0" collapsed="false">
      <c r="A287" s="188" t="n">
        <v>35832</v>
      </c>
      <c r="B287" s="11" t="n">
        <f aca="false">IF(A287&lt;&gt;"",MONTH(A287),0)</f>
        <v>2</v>
      </c>
      <c r="C287" s="148" t="n">
        <f aca="false">VLOOKUP($A287,data!$A$6:$M$15000,10)</f>
        <v>2475000</v>
      </c>
      <c r="D287" s="306" t="n">
        <f aca="false">VLOOKUP($A287,data!$A$6:$M$15000,11)</f>
        <v>-877000</v>
      </c>
      <c r="E287" s="306" t="n">
        <f aca="false">VLOOKUP($A287,data!$A$6:$M$15000,12)</f>
        <v>3359000</v>
      </c>
      <c r="F287" s="114" t="n">
        <f aca="false">C287-D287-E287</f>
        <v>-7000</v>
      </c>
    </row>
    <row r="288" customFormat="false" ht="11.25" hidden="false" customHeight="false" outlineLevel="0" collapsed="false">
      <c r="A288" s="188" t="n">
        <v>35833</v>
      </c>
      <c r="B288" s="11" t="n">
        <f aca="false">IF(A288&lt;&gt;"",MONTH(A288),0)</f>
        <v>2</v>
      </c>
      <c r="C288" s="148" t="n">
        <f aca="false">VLOOKUP($A288,data!$A$6:$M$15000,10)</f>
        <v>2393000</v>
      </c>
      <c r="D288" s="306" t="n">
        <f aca="false">VLOOKUP($A288,data!$A$6:$M$15000,11)</f>
        <v>-535000</v>
      </c>
      <c r="E288" s="306" t="n">
        <f aca="false">VLOOKUP($A288,data!$A$6:$M$15000,12)</f>
        <v>2962000</v>
      </c>
      <c r="F288" s="114" t="n">
        <f aca="false">C288-D288-E288</f>
        <v>-34000</v>
      </c>
    </row>
    <row r="289" customFormat="false" ht="11.25" hidden="false" customHeight="false" outlineLevel="0" collapsed="false">
      <c r="A289" s="188" t="n">
        <v>35834</v>
      </c>
      <c r="B289" s="11" t="n">
        <f aca="false">IF(A289&lt;&gt;"",MONTH(A289),0)</f>
        <v>2</v>
      </c>
      <c r="C289" s="148" t="n">
        <f aca="false">VLOOKUP($A289,data!$A$6:$M$15000,10)</f>
        <v>2445000</v>
      </c>
      <c r="D289" s="306" t="n">
        <f aca="false">VLOOKUP($A289,data!$A$6:$M$15000,11)</f>
        <v>-440000</v>
      </c>
      <c r="E289" s="306" t="n">
        <f aca="false">VLOOKUP($A289,data!$A$6:$M$15000,12)</f>
        <v>2935000</v>
      </c>
      <c r="F289" s="114" t="n">
        <f aca="false">C289-D289-E289</f>
        <v>-50000</v>
      </c>
    </row>
    <row r="290" customFormat="false" ht="11.25" hidden="false" customHeight="false" outlineLevel="0" collapsed="false">
      <c r="A290" s="188" t="n">
        <v>35835</v>
      </c>
      <c r="B290" s="11" t="n">
        <f aca="false">IF(A290&lt;&gt;"",MONTH(A290),0)</f>
        <v>2</v>
      </c>
      <c r="C290" s="148" t="n">
        <f aca="false">VLOOKUP($A290,data!$A$6:$M$15000,10)</f>
        <v>2400000</v>
      </c>
      <c r="D290" s="306" t="n">
        <f aca="false">VLOOKUP($A290,data!$A$6:$M$15000,11)</f>
        <v>-946000</v>
      </c>
      <c r="E290" s="306" t="n">
        <f aca="false">VLOOKUP($A290,data!$A$6:$M$15000,12)</f>
        <v>3374000</v>
      </c>
      <c r="F290" s="114" t="n">
        <f aca="false">C290-D290-E290</f>
        <v>-28000</v>
      </c>
    </row>
    <row r="291" customFormat="false" ht="11.25" hidden="false" customHeight="false" outlineLevel="0" collapsed="false">
      <c r="A291" s="188" t="n">
        <v>35836</v>
      </c>
      <c r="B291" s="11" t="n">
        <f aca="false">IF(A291&lt;&gt;"",MONTH(A291),0)</f>
        <v>2</v>
      </c>
      <c r="C291" s="148" t="n">
        <f aca="false">VLOOKUP($A291,data!$A$6:$M$15000,10)</f>
        <v>2504000</v>
      </c>
      <c r="D291" s="306" t="n">
        <f aca="false">VLOOKUP($A291,data!$A$6:$M$15000,11)</f>
        <v>-792000</v>
      </c>
      <c r="E291" s="306" t="n">
        <f aca="false">VLOOKUP($A291,data!$A$6:$M$15000,12)</f>
        <v>3212000</v>
      </c>
      <c r="F291" s="114" t="n">
        <f aca="false">C291-D291-E291</f>
        <v>84000</v>
      </c>
    </row>
    <row r="292" customFormat="false" ht="11.25" hidden="false" customHeight="false" outlineLevel="0" collapsed="false">
      <c r="A292" s="188" t="n">
        <v>35837</v>
      </c>
      <c r="B292" s="11" t="n">
        <f aca="false">IF(A292&lt;&gt;"",MONTH(A292),0)</f>
        <v>2</v>
      </c>
      <c r="C292" s="148" t="n">
        <f aca="false">VLOOKUP($A292,data!$A$6:$M$15000,10)</f>
        <v>2522000</v>
      </c>
      <c r="D292" s="306" t="n">
        <f aca="false">VLOOKUP($A292,data!$A$6:$M$15000,11)</f>
        <v>-571000</v>
      </c>
      <c r="E292" s="306" t="n">
        <f aca="false">VLOOKUP($A292,data!$A$6:$M$15000,12)</f>
        <v>3126000</v>
      </c>
      <c r="F292" s="114" t="n">
        <f aca="false">C292-D292-E292</f>
        <v>-33000</v>
      </c>
    </row>
    <row r="293" customFormat="false" ht="11.25" hidden="false" customHeight="false" outlineLevel="0" collapsed="false">
      <c r="A293" s="188" t="n">
        <v>35838</v>
      </c>
      <c r="B293" s="11" t="n">
        <f aca="false">IF(A293&lt;&gt;"",MONTH(A293),0)</f>
        <v>2</v>
      </c>
      <c r="C293" s="148" t="n">
        <f aca="false">VLOOKUP($A293,data!$A$6:$M$15000,10)</f>
        <v>2397000</v>
      </c>
      <c r="D293" s="306" t="n">
        <f aca="false">VLOOKUP($A293,data!$A$6:$M$15000,11)</f>
        <v>-645000</v>
      </c>
      <c r="E293" s="306" t="n">
        <f aca="false">VLOOKUP($A293,data!$A$6:$M$15000,12)</f>
        <v>3029000</v>
      </c>
      <c r="F293" s="114" t="n">
        <f aca="false">C293-D293-E293</f>
        <v>13000</v>
      </c>
    </row>
    <row r="294" customFormat="false" ht="11.25" hidden="false" customHeight="false" outlineLevel="0" collapsed="false">
      <c r="A294" s="188" t="n">
        <v>35839</v>
      </c>
      <c r="B294" s="11" t="n">
        <f aca="false">IF(A294&lt;&gt;"",MONTH(A294),0)</f>
        <v>2</v>
      </c>
      <c r="C294" s="148" t="n">
        <f aca="false">VLOOKUP($A294,data!$A$6:$M$15000,10)</f>
        <v>2490000</v>
      </c>
      <c r="D294" s="306" t="n">
        <f aca="false">VLOOKUP($A294,data!$A$6:$M$15000,11)</f>
        <v>-308000</v>
      </c>
      <c r="E294" s="306" t="n">
        <f aca="false">VLOOKUP($A294,data!$A$6:$M$15000,12)</f>
        <v>2719000</v>
      </c>
      <c r="F294" s="114" t="n">
        <f aca="false">C294-D294-E294</f>
        <v>79000</v>
      </c>
    </row>
    <row r="295" customFormat="false" ht="11.25" hidden="false" customHeight="false" outlineLevel="0" collapsed="false">
      <c r="A295" s="188" t="n">
        <v>35840</v>
      </c>
      <c r="B295" s="11" t="n">
        <f aca="false">IF(A295&lt;&gt;"",MONTH(A295),0)</f>
        <v>2</v>
      </c>
      <c r="C295" s="148" t="n">
        <f aca="false">VLOOKUP($A295,data!$A$6:$M$15000,10)</f>
        <v>2533000</v>
      </c>
      <c r="D295" s="306" t="n">
        <f aca="false">VLOOKUP($A295,data!$A$6:$M$15000,11)</f>
        <v>-471000</v>
      </c>
      <c r="E295" s="306" t="n">
        <f aca="false">VLOOKUP($A295,data!$A$6:$M$15000,12)</f>
        <v>3091000</v>
      </c>
      <c r="F295" s="114" t="n">
        <f aca="false">C295-D295-E295</f>
        <v>-87000</v>
      </c>
    </row>
    <row r="296" customFormat="false" ht="11.25" hidden="false" customHeight="false" outlineLevel="0" collapsed="false">
      <c r="A296" s="188" t="n">
        <v>35841</v>
      </c>
      <c r="B296" s="11" t="n">
        <f aca="false">IF(A296&lt;&gt;"",MONTH(A296),0)</f>
        <v>2</v>
      </c>
      <c r="C296" s="148" t="n">
        <f aca="false">VLOOKUP($A296,data!$A$6:$M$15000,10)</f>
        <v>2520000</v>
      </c>
      <c r="D296" s="306" t="n">
        <f aca="false">VLOOKUP($A296,data!$A$6:$M$15000,11)</f>
        <v>-507000</v>
      </c>
      <c r="E296" s="306" t="n">
        <f aca="false">VLOOKUP($A296,data!$A$6:$M$15000,12)</f>
        <v>3055000</v>
      </c>
      <c r="F296" s="114" t="n">
        <f aca="false">C296-D296-E296</f>
        <v>-28000</v>
      </c>
    </row>
    <row r="297" customFormat="false" ht="11.25" hidden="false" customHeight="false" outlineLevel="0" collapsed="false">
      <c r="A297" s="188" t="n">
        <v>35842</v>
      </c>
      <c r="B297" s="11" t="n">
        <f aca="false">IF(A297&lt;&gt;"",MONTH(A297),0)</f>
        <v>2</v>
      </c>
      <c r="C297" s="148" t="n">
        <f aca="false">VLOOKUP($A297,data!$A$6:$M$15000,10)</f>
        <v>2507000</v>
      </c>
      <c r="D297" s="306" t="n">
        <f aca="false">VLOOKUP($A297,data!$A$6:$M$15000,11)</f>
        <v>-853000</v>
      </c>
      <c r="E297" s="306" t="n">
        <f aca="false">VLOOKUP($A297,data!$A$6:$M$15000,12)</f>
        <v>3276000</v>
      </c>
      <c r="F297" s="114" t="n">
        <f aca="false">C297-D297-E297</f>
        <v>84000</v>
      </c>
    </row>
    <row r="298" customFormat="false" ht="11.25" hidden="false" customHeight="false" outlineLevel="0" collapsed="false">
      <c r="A298" s="188" t="n">
        <v>35843</v>
      </c>
      <c r="B298" s="11" t="n">
        <f aca="false">IF(A298&lt;&gt;"",MONTH(A298),0)</f>
        <v>2</v>
      </c>
      <c r="C298" s="148" t="n">
        <f aca="false">VLOOKUP($A298,data!$A$6:$M$15000,10)</f>
        <v>2474000</v>
      </c>
      <c r="D298" s="306" t="n">
        <f aca="false">VLOOKUP($A298,data!$A$6:$M$15000,11)</f>
        <v>-738000</v>
      </c>
      <c r="E298" s="306" t="n">
        <f aca="false">VLOOKUP($A298,data!$A$6:$M$15000,12)</f>
        <v>3321000</v>
      </c>
      <c r="F298" s="114" t="n">
        <f aca="false">C298-D298-E298</f>
        <v>-109000</v>
      </c>
    </row>
    <row r="299" customFormat="false" ht="11.25" hidden="false" customHeight="false" outlineLevel="0" collapsed="false">
      <c r="A299" s="188" t="n">
        <v>35844</v>
      </c>
      <c r="B299" s="11" t="n">
        <f aca="false">IF(A299&lt;&gt;"",MONTH(A299),0)</f>
        <v>2</v>
      </c>
      <c r="C299" s="148" t="n">
        <f aca="false">VLOOKUP($A299,data!$A$6:$M$15000,10)</f>
        <v>2400000</v>
      </c>
      <c r="D299" s="306" t="n">
        <f aca="false">VLOOKUP($A299,data!$A$6:$M$15000,11)</f>
        <v>-692000</v>
      </c>
      <c r="E299" s="306" t="n">
        <f aca="false">VLOOKUP($A299,data!$A$6:$M$15000,12)</f>
        <v>3043000</v>
      </c>
      <c r="F299" s="114" t="n">
        <f aca="false">C299-D299-E299</f>
        <v>49000</v>
      </c>
    </row>
    <row r="300" customFormat="false" ht="11.25" hidden="false" customHeight="false" outlineLevel="0" collapsed="false">
      <c r="A300" s="188" t="n">
        <v>35845</v>
      </c>
      <c r="B300" s="11" t="n">
        <f aca="false">IF(A300&lt;&gt;"",MONTH(A300),0)</f>
        <v>2</v>
      </c>
      <c r="C300" s="148" t="n">
        <f aca="false">VLOOKUP($A300,data!$A$6:$M$15000,10)</f>
        <v>2480000</v>
      </c>
      <c r="D300" s="306" t="n">
        <f aca="false">VLOOKUP($A300,data!$A$6:$M$15000,11)</f>
        <v>-1056000</v>
      </c>
      <c r="E300" s="306" t="n">
        <f aca="false">VLOOKUP($A300,data!$A$6:$M$15000,12)</f>
        <v>3516000</v>
      </c>
      <c r="F300" s="114" t="n">
        <f aca="false">C300-D300-E300</f>
        <v>20000</v>
      </c>
    </row>
    <row r="301" customFormat="false" ht="11.25" hidden="false" customHeight="false" outlineLevel="0" collapsed="false">
      <c r="A301" s="188" t="n">
        <v>35846</v>
      </c>
      <c r="B301" s="11" t="n">
        <f aca="false">IF(A301&lt;&gt;"",MONTH(A301),0)</f>
        <v>2</v>
      </c>
      <c r="C301" s="148" t="n">
        <f aca="false">VLOOKUP($A301,data!$A$6:$M$15000,10)</f>
        <v>2432000</v>
      </c>
      <c r="D301" s="306" t="n">
        <f aca="false">VLOOKUP($A301,data!$A$6:$M$15000,11)</f>
        <v>-790000</v>
      </c>
      <c r="E301" s="306" t="n">
        <f aca="false">VLOOKUP($A301,data!$A$6:$M$15000,12)</f>
        <v>3247000</v>
      </c>
      <c r="F301" s="114" t="n">
        <f aca="false">C301-D301-E301</f>
        <v>-25000</v>
      </c>
    </row>
    <row r="302" customFormat="false" ht="11.25" hidden="false" customHeight="false" outlineLevel="0" collapsed="false">
      <c r="A302" s="188" t="n">
        <v>35847</v>
      </c>
      <c r="B302" s="11" t="n">
        <f aca="false">IF(A302&lt;&gt;"",MONTH(A302),0)</f>
        <v>2</v>
      </c>
      <c r="C302" s="148" t="n">
        <f aca="false">VLOOKUP($A302,data!$A$6:$M$15000,10)</f>
        <v>2495000</v>
      </c>
      <c r="D302" s="306" t="n">
        <f aca="false">VLOOKUP($A302,data!$A$6:$M$15000,11)</f>
        <v>-481000</v>
      </c>
      <c r="E302" s="306" t="n">
        <f aca="false">VLOOKUP($A302,data!$A$6:$M$15000,12)</f>
        <v>2881000</v>
      </c>
      <c r="F302" s="114" t="n">
        <f aca="false">C302-D302-E302</f>
        <v>95000</v>
      </c>
    </row>
    <row r="303" customFormat="false" ht="11.25" hidden="false" customHeight="false" outlineLevel="0" collapsed="false">
      <c r="A303" s="188" t="n">
        <v>35848</v>
      </c>
      <c r="B303" s="11" t="n">
        <f aca="false">IF(A303&lt;&gt;"",MONTH(A303),0)</f>
        <v>2</v>
      </c>
      <c r="C303" s="148" t="n">
        <f aca="false">VLOOKUP($A303,data!$A$6:$M$15000,10)</f>
        <v>2512000</v>
      </c>
      <c r="D303" s="306" t="n">
        <f aca="false">VLOOKUP($A303,data!$A$6:$M$15000,11)</f>
        <v>-228000</v>
      </c>
      <c r="E303" s="306" t="n">
        <f aca="false">VLOOKUP($A303,data!$A$6:$M$15000,12)</f>
        <v>2738000</v>
      </c>
      <c r="F303" s="114" t="n">
        <f aca="false">C303-D303-E303</f>
        <v>2000</v>
      </c>
    </row>
    <row r="304" customFormat="false" ht="11.25" hidden="false" customHeight="false" outlineLevel="0" collapsed="false">
      <c r="A304" s="188" t="n">
        <v>35849</v>
      </c>
      <c r="B304" s="11" t="n">
        <f aca="false">IF(A304&lt;&gt;"",MONTH(A304),0)</f>
        <v>2</v>
      </c>
      <c r="C304" s="148" t="n">
        <f aca="false">VLOOKUP($A304,data!$A$6:$M$15000,10)</f>
        <v>2449000</v>
      </c>
      <c r="D304" s="306" t="n">
        <f aca="false">VLOOKUP($A304,data!$A$6:$M$15000,11)</f>
        <v>-892000</v>
      </c>
      <c r="E304" s="306" t="n">
        <f aca="false">VLOOKUP($A304,data!$A$6:$M$15000,12)</f>
        <v>3332000</v>
      </c>
      <c r="F304" s="114" t="n">
        <f aca="false">C304-D304-E304</f>
        <v>9000</v>
      </c>
    </row>
    <row r="305" customFormat="false" ht="11.25" hidden="false" customHeight="false" outlineLevel="0" collapsed="false">
      <c r="A305" s="188" t="n">
        <v>35850</v>
      </c>
      <c r="B305" s="11" t="n">
        <f aca="false">IF(A305&lt;&gt;"",MONTH(A305),0)</f>
        <v>2</v>
      </c>
      <c r="C305" s="148" t="n">
        <f aca="false">VLOOKUP($A305,data!$A$6:$M$15000,10)</f>
        <v>2487000</v>
      </c>
      <c r="D305" s="306" t="n">
        <f aca="false">VLOOKUP($A305,data!$A$6:$M$15000,11)</f>
        <v>-724000</v>
      </c>
      <c r="E305" s="306" t="n">
        <f aca="false">VLOOKUP($A305,data!$A$6:$M$15000,12)</f>
        <v>3322000</v>
      </c>
      <c r="F305" s="114" t="n">
        <f aca="false">C305-D305-E305</f>
        <v>-111000</v>
      </c>
    </row>
    <row r="306" customFormat="false" ht="11.25" hidden="false" customHeight="false" outlineLevel="0" collapsed="false">
      <c r="A306" s="188" t="n">
        <v>35851</v>
      </c>
      <c r="B306" s="11" t="n">
        <f aca="false">IF(A306&lt;&gt;"",MONTH(A306),0)</f>
        <v>2</v>
      </c>
      <c r="C306" s="148" t="n">
        <f aca="false">VLOOKUP($A306,data!$A$6:$M$15000,10)</f>
        <v>2361000</v>
      </c>
      <c r="D306" s="306" t="n">
        <f aca="false">VLOOKUP($A306,data!$A$6:$M$15000,11)</f>
        <v>-885000</v>
      </c>
      <c r="E306" s="306" t="n">
        <f aca="false">VLOOKUP($A306,data!$A$6:$M$15000,12)</f>
        <v>3195000</v>
      </c>
      <c r="F306" s="114" t="n">
        <f aca="false">C306-D306-E306</f>
        <v>51000</v>
      </c>
    </row>
    <row r="307" customFormat="false" ht="11.25" hidden="false" customHeight="false" outlineLevel="0" collapsed="false">
      <c r="A307" s="188" t="n">
        <v>35852</v>
      </c>
      <c r="B307" s="11" t="n">
        <f aca="false">IF(A307&lt;&gt;"",MONTH(A307),0)</f>
        <v>2</v>
      </c>
      <c r="C307" s="148" t="n">
        <f aca="false">VLOOKUP($A307,data!$A$6:$M$15000,10)</f>
        <v>2386000</v>
      </c>
      <c r="D307" s="306" t="n">
        <f aca="false">VLOOKUP($A307,data!$A$6:$M$15000,11)</f>
        <v>-647000</v>
      </c>
      <c r="E307" s="306" t="n">
        <f aca="false">VLOOKUP($A307,data!$A$6:$M$15000,12)</f>
        <v>3063000</v>
      </c>
      <c r="F307" s="114" t="n">
        <f aca="false">C307-D307-E307</f>
        <v>-30000</v>
      </c>
    </row>
    <row r="308" customFormat="false" ht="11.25" hidden="false" customHeight="false" outlineLevel="0" collapsed="false">
      <c r="A308" s="188" t="n">
        <v>35853</v>
      </c>
      <c r="B308" s="11" t="n">
        <f aca="false">IF(A308&lt;&gt;"",MONTH(A308),0)</f>
        <v>2</v>
      </c>
      <c r="C308" s="148" t="n">
        <f aca="false">VLOOKUP($A308,data!$A$6:$M$15000,10)</f>
        <v>2360000</v>
      </c>
      <c r="D308" s="306" t="n">
        <f aca="false">VLOOKUP($A308,data!$A$6:$M$15000,11)</f>
        <v>-519000</v>
      </c>
      <c r="E308" s="306" t="n">
        <f aca="false">VLOOKUP($A308,data!$A$6:$M$15000,12)</f>
        <v>2847000</v>
      </c>
      <c r="F308" s="114" t="n">
        <f aca="false">C308-D308-E308</f>
        <v>32000</v>
      </c>
    </row>
    <row r="309" customFormat="false" ht="11.25" hidden="false" customHeight="false" outlineLevel="0" collapsed="false">
      <c r="A309" s="188" t="n">
        <v>35854</v>
      </c>
      <c r="B309" s="11" t="n">
        <f aca="false">IF(A309&lt;&gt;"",MONTH(A309),0)</f>
        <v>2</v>
      </c>
      <c r="C309" s="148" t="n">
        <f aca="false">VLOOKUP($A309,data!$A$6:$M$15000,10)</f>
        <v>2398000</v>
      </c>
      <c r="D309" s="306" t="n">
        <f aca="false">VLOOKUP($A309,data!$A$6:$M$15000,11)</f>
        <v>-161000</v>
      </c>
      <c r="E309" s="306" t="n">
        <f aca="false">VLOOKUP($A309,data!$A$6:$M$15000,12)</f>
        <v>2481000</v>
      </c>
      <c r="F309" s="114" t="n">
        <f aca="false">C309-D309-E309</f>
        <v>78000</v>
      </c>
    </row>
    <row r="310" customFormat="false" ht="11.25" hidden="false" customHeight="false" outlineLevel="0" collapsed="false">
      <c r="A310" s="188" t="n">
        <v>35855</v>
      </c>
      <c r="B310" s="11" t="n">
        <f aca="false">IF(A310&lt;&gt;"",MONTH(A310),0)</f>
        <v>3</v>
      </c>
      <c r="C310" s="148" t="n">
        <f aca="false">VLOOKUP($A310,data!$A$6:$M$15000,10)</f>
        <v>2635000</v>
      </c>
      <c r="D310" s="306" t="n">
        <f aca="false">VLOOKUP($A310,data!$A$6:$M$15000,11)</f>
        <v>143000</v>
      </c>
      <c r="E310" s="306" t="n">
        <f aca="false">VLOOKUP($A310,data!$A$6:$M$15000,12)</f>
        <v>2573000</v>
      </c>
      <c r="F310" s="114" t="n">
        <f aca="false">C310-D310-E310</f>
        <v>-81000</v>
      </c>
    </row>
    <row r="311" customFormat="false" ht="11.25" hidden="false" customHeight="false" outlineLevel="0" collapsed="false">
      <c r="A311" s="188" t="n">
        <v>35856</v>
      </c>
      <c r="B311" s="11" t="n">
        <f aca="false">IF(A311&lt;&gt;"",MONTH(A311),0)</f>
        <v>3</v>
      </c>
      <c r="C311" s="148" t="n">
        <f aca="false">VLOOKUP($A311,data!$A$6:$M$15000,10)</f>
        <v>2748000</v>
      </c>
      <c r="D311" s="306" t="n">
        <f aca="false">VLOOKUP($A311,data!$A$6:$M$15000,11)</f>
        <v>-65000</v>
      </c>
      <c r="E311" s="306" t="n">
        <f aca="false">VLOOKUP($A311,data!$A$6:$M$15000,12)</f>
        <v>2722000</v>
      </c>
      <c r="F311" s="114" t="n">
        <f aca="false">C311-D311-E311</f>
        <v>91000</v>
      </c>
    </row>
    <row r="312" customFormat="false" ht="11.25" hidden="false" customHeight="false" outlineLevel="0" collapsed="false">
      <c r="A312" s="188" t="n">
        <v>35857</v>
      </c>
      <c r="B312" s="11" t="n">
        <f aca="false">IF(A312&lt;&gt;"",MONTH(A312),0)</f>
        <v>3</v>
      </c>
      <c r="C312" s="148" t="n">
        <f aca="false">VLOOKUP($A312,data!$A$6:$M$15000,10)</f>
        <v>2749000</v>
      </c>
      <c r="D312" s="306" t="n">
        <f aca="false">VLOOKUP($A312,data!$A$6:$M$15000,11)</f>
        <v>23000</v>
      </c>
      <c r="E312" s="306" t="n">
        <f aca="false">VLOOKUP($A312,data!$A$6:$M$15000,12)</f>
        <v>2787000</v>
      </c>
      <c r="F312" s="114" t="n">
        <f aca="false">C312-D312-E312</f>
        <v>-61000</v>
      </c>
    </row>
    <row r="313" customFormat="false" ht="11.25" hidden="false" customHeight="false" outlineLevel="0" collapsed="false">
      <c r="A313" s="188" t="n">
        <v>35858</v>
      </c>
      <c r="B313" s="11" t="n">
        <f aca="false">IF(A313&lt;&gt;"",MONTH(A313),0)</f>
        <v>3</v>
      </c>
      <c r="C313" s="148" t="n">
        <f aca="false">VLOOKUP($A313,data!$A$6:$M$15000,10)</f>
        <v>2654000</v>
      </c>
      <c r="D313" s="306" t="n">
        <f aca="false">VLOOKUP($A313,data!$A$6:$M$15000,11)</f>
        <v>-43000</v>
      </c>
      <c r="E313" s="306" t="n">
        <f aca="false">VLOOKUP($A313,data!$A$6:$M$15000,12)</f>
        <v>2665000</v>
      </c>
      <c r="F313" s="114" t="n">
        <f aca="false">C313-D313-E313</f>
        <v>32000</v>
      </c>
    </row>
    <row r="314" customFormat="false" ht="11.25" hidden="false" customHeight="false" outlineLevel="0" collapsed="false">
      <c r="A314" s="188" t="n">
        <v>35859</v>
      </c>
      <c r="B314" s="11" t="n">
        <f aca="false">IF(A314&lt;&gt;"",MONTH(A314),0)</f>
        <v>3</v>
      </c>
      <c r="C314" s="148" t="n">
        <f aca="false">VLOOKUP($A314,data!$A$6:$M$15000,10)</f>
        <v>2749000</v>
      </c>
      <c r="D314" s="306" t="n">
        <f aca="false">VLOOKUP($A314,data!$A$6:$M$15000,11)</f>
        <v>-74000</v>
      </c>
      <c r="E314" s="306" t="n">
        <f aca="false">VLOOKUP($A314,data!$A$6:$M$15000,12)</f>
        <v>2908000</v>
      </c>
      <c r="F314" s="114" t="n">
        <f aca="false">C314-D314-E314</f>
        <v>-85000</v>
      </c>
    </row>
    <row r="315" customFormat="false" ht="11.25" hidden="false" customHeight="false" outlineLevel="0" collapsed="false">
      <c r="A315" s="188" t="n">
        <v>35860</v>
      </c>
      <c r="B315" s="11" t="n">
        <f aca="false">IF(A315&lt;&gt;"",MONTH(A315),0)</f>
        <v>3</v>
      </c>
      <c r="C315" s="148" t="n">
        <f aca="false">VLOOKUP($A315,data!$A$6:$M$15000,10)</f>
        <v>2770000</v>
      </c>
      <c r="D315" s="306" t="n">
        <f aca="false">VLOOKUP($A315,data!$A$6:$M$15000,11)</f>
        <v>-221000</v>
      </c>
      <c r="E315" s="306" t="n">
        <f aca="false">VLOOKUP($A315,data!$A$6:$M$15000,12)</f>
        <v>3063000</v>
      </c>
      <c r="F315" s="114" t="n">
        <f aca="false">C315-D315-E315</f>
        <v>-72000</v>
      </c>
    </row>
    <row r="316" customFormat="false" ht="11.25" hidden="false" customHeight="false" outlineLevel="0" collapsed="false">
      <c r="A316" s="188" t="n">
        <v>35861</v>
      </c>
      <c r="B316" s="11" t="n">
        <f aca="false">IF(A316&lt;&gt;"",MONTH(A316),0)</f>
        <v>3</v>
      </c>
      <c r="C316" s="148" t="n">
        <f aca="false">VLOOKUP($A316,data!$A$6:$M$15000,10)</f>
        <v>2775000</v>
      </c>
      <c r="D316" s="306" t="n">
        <f aca="false">VLOOKUP($A316,data!$A$6:$M$15000,11)</f>
        <v>-177000</v>
      </c>
      <c r="E316" s="306" t="n">
        <f aca="false">VLOOKUP($A316,data!$A$6:$M$15000,12)</f>
        <v>2838000</v>
      </c>
      <c r="F316" s="114" t="n">
        <f aca="false">C316-D316-E316</f>
        <v>114000</v>
      </c>
    </row>
    <row r="317" customFormat="false" ht="11.25" hidden="false" customHeight="false" outlineLevel="0" collapsed="false">
      <c r="A317" s="188" t="n">
        <v>35862</v>
      </c>
      <c r="B317" s="11" t="n">
        <f aca="false">IF(A317&lt;&gt;"",MONTH(A317),0)</f>
        <v>3</v>
      </c>
      <c r="C317" s="148" t="n">
        <f aca="false">VLOOKUP($A317,data!$A$6:$M$15000,10)</f>
        <v>2811000</v>
      </c>
      <c r="D317" s="306" t="n">
        <f aca="false">VLOOKUP($A317,data!$A$6:$M$15000,11)</f>
        <v>191000</v>
      </c>
      <c r="E317" s="306" t="n">
        <f aca="false">VLOOKUP($A317,data!$A$6:$M$15000,12)</f>
        <v>2648000</v>
      </c>
      <c r="F317" s="114" t="n">
        <f aca="false">C317-D317-E317</f>
        <v>-28000</v>
      </c>
    </row>
    <row r="318" customFormat="false" ht="11.25" hidden="false" customHeight="false" outlineLevel="0" collapsed="false">
      <c r="A318" s="188" t="n">
        <v>35863</v>
      </c>
      <c r="B318" s="11" t="n">
        <f aca="false">IF(A318&lt;&gt;"",MONTH(A318),0)</f>
        <v>3</v>
      </c>
      <c r="C318" s="148" t="n">
        <f aca="false">VLOOKUP($A318,data!$A$6:$M$15000,10)</f>
        <v>2758000</v>
      </c>
      <c r="D318" s="306" t="n">
        <f aca="false">VLOOKUP($A318,data!$A$6:$M$15000,11)</f>
        <v>-41000</v>
      </c>
      <c r="E318" s="306" t="n">
        <f aca="false">VLOOKUP($A318,data!$A$6:$M$15000,12)</f>
        <v>2738000</v>
      </c>
      <c r="F318" s="114" t="n">
        <f aca="false">C318-D318-E318</f>
        <v>61000</v>
      </c>
    </row>
    <row r="319" customFormat="false" ht="11.25" hidden="false" customHeight="false" outlineLevel="0" collapsed="false">
      <c r="A319" s="188" t="n">
        <v>35864</v>
      </c>
      <c r="B319" s="11" t="n">
        <f aca="false">IF(A319&lt;&gt;"",MONTH(A319),0)</f>
        <v>3</v>
      </c>
      <c r="C319" s="148" t="n">
        <f aca="false">VLOOKUP($A319,data!$A$6:$M$15000,10)</f>
        <v>2749000</v>
      </c>
      <c r="D319" s="306" t="n">
        <f aca="false">VLOOKUP($A319,data!$A$6:$M$15000,11)</f>
        <v>206000</v>
      </c>
      <c r="E319" s="306" t="n">
        <f aca="false">VLOOKUP($A319,data!$A$6:$M$15000,12)</f>
        <v>2563000</v>
      </c>
      <c r="F319" s="114" t="n">
        <f aca="false">C319-D319-E319</f>
        <v>-20000</v>
      </c>
    </row>
    <row r="320" customFormat="false" ht="11.25" hidden="false" customHeight="false" outlineLevel="0" collapsed="false">
      <c r="A320" s="188" t="n">
        <v>35865</v>
      </c>
      <c r="B320" s="11" t="n">
        <f aca="false">IF(A320&lt;&gt;"",MONTH(A320),0)</f>
        <v>3</v>
      </c>
      <c r="C320" s="148" t="n">
        <f aca="false">VLOOKUP($A320,data!$A$6:$M$15000,10)</f>
        <v>2738000</v>
      </c>
      <c r="D320" s="306" t="n">
        <f aca="false">VLOOKUP($A320,data!$A$6:$M$15000,11)</f>
        <v>229000</v>
      </c>
      <c r="E320" s="306" t="n">
        <f aca="false">VLOOKUP($A320,data!$A$6:$M$15000,12)</f>
        <v>2494000</v>
      </c>
      <c r="F320" s="114" t="n">
        <f aca="false">C320-D320-E320</f>
        <v>15000</v>
      </c>
    </row>
    <row r="321" customFormat="false" ht="11.25" hidden="false" customHeight="false" outlineLevel="0" collapsed="false">
      <c r="A321" s="188" t="n">
        <v>35866</v>
      </c>
      <c r="B321" s="11" t="n">
        <f aca="false">IF(A321&lt;&gt;"",MONTH(A321),0)</f>
        <v>3</v>
      </c>
      <c r="C321" s="148" t="n">
        <f aca="false">VLOOKUP($A321,data!$A$6:$M$15000,10)</f>
        <v>2682000</v>
      </c>
      <c r="D321" s="306" t="n">
        <f aca="false">VLOOKUP($A321,data!$A$6:$M$15000,11)</f>
        <v>161000</v>
      </c>
      <c r="E321" s="306" t="n">
        <f aca="false">VLOOKUP($A321,data!$A$6:$M$15000,12)</f>
        <v>2484000</v>
      </c>
      <c r="F321" s="114" t="n">
        <f aca="false">C321-D321-E321</f>
        <v>37000</v>
      </c>
    </row>
    <row r="322" customFormat="false" ht="11.25" hidden="false" customHeight="false" outlineLevel="0" collapsed="false">
      <c r="A322" s="188" t="n">
        <v>35867</v>
      </c>
      <c r="B322" s="11" t="n">
        <f aca="false">IF(A322&lt;&gt;"",MONTH(A322),0)</f>
        <v>3</v>
      </c>
      <c r="C322" s="148" t="n">
        <f aca="false">VLOOKUP($A322,data!$A$6:$M$15000,10)</f>
        <v>2617000</v>
      </c>
      <c r="D322" s="306" t="n">
        <f aca="false">VLOOKUP($A322,data!$A$6:$M$15000,11)</f>
        <v>60000</v>
      </c>
      <c r="E322" s="306" t="n">
        <f aca="false">VLOOKUP($A322,data!$A$6:$M$15000,12)</f>
        <v>2627000</v>
      </c>
      <c r="F322" s="114" t="n">
        <f aca="false">C322-D322-E322</f>
        <v>-70000</v>
      </c>
    </row>
    <row r="323" customFormat="false" ht="11.25" hidden="false" customHeight="false" outlineLevel="0" collapsed="false">
      <c r="A323" s="188" t="n">
        <v>35868</v>
      </c>
      <c r="B323" s="11" t="n">
        <f aca="false">IF(A323&lt;&gt;"",MONTH(A323),0)</f>
        <v>3</v>
      </c>
      <c r="C323" s="148" t="n">
        <f aca="false">VLOOKUP($A323,data!$A$6:$M$15000,10)</f>
        <v>2671000</v>
      </c>
      <c r="D323" s="306" t="n">
        <f aca="false">VLOOKUP($A323,data!$A$6:$M$15000,11)</f>
        <v>153000</v>
      </c>
      <c r="E323" s="306" t="n">
        <f aca="false">VLOOKUP($A323,data!$A$6:$M$15000,12)</f>
        <v>2597000</v>
      </c>
      <c r="F323" s="114" t="n">
        <f aca="false">C323-D323-E323</f>
        <v>-79000</v>
      </c>
    </row>
    <row r="324" customFormat="false" ht="11.25" hidden="false" customHeight="false" outlineLevel="0" collapsed="false">
      <c r="A324" s="188" t="n">
        <v>35869</v>
      </c>
      <c r="B324" s="11" t="n">
        <f aca="false">IF(A324&lt;&gt;"",MONTH(A324),0)</f>
        <v>3</v>
      </c>
      <c r="C324" s="148" t="n">
        <f aca="false">VLOOKUP($A324,data!$A$6:$M$15000,10)</f>
        <v>2700000</v>
      </c>
      <c r="D324" s="306" t="n">
        <f aca="false">VLOOKUP($A324,data!$A$6:$M$15000,11)</f>
        <v>193000</v>
      </c>
      <c r="E324" s="306" t="n">
        <f aca="false">VLOOKUP($A324,data!$A$6:$M$15000,12)</f>
        <v>2390000</v>
      </c>
      <c r="F324" s="114" t="n">
        <f aca="false">C324-D324-E324</f>
        <v>117000</v>
      </c>
    </row>
    <row r="325" customFormat="false" ht="11.25" hidden="false" customHeight="false" outlineLevel="0" collapsed="false">
      <c r="A325" s="188" t="n">
        <v>35870</v>
      </c>
      <c r="B325" s="11" t="n">
        <f aca="false">IF(A325&lt;&gt;"",MONTH(A325),0)</f>
        <v>3</v>
      </c>
      <c r="C325" s="148" t="n">
        <f aca="false">VLOOKUP($A325,data!$A$6:$M$15000,10)</f>
        <v>2677000</v>
      </c>
      <c r="D325" s="306" t="n">
        <f aca="false">VLOOKUP($A325,data!$A$6:$M$15000,11)</f>
        <v>5000</v>
      </c>
      <c r="E325" s="306" t="n">
        <f aca="false">VLOOKUP($A325,data!$A$6:$M$15000,12)</f>
        <v>2700000</v>
      </c>
      <c r="F325" s="114" t="n">
        <f aca="false">C325-D325-E325</f>
        <v>-28000</v>
      </c>
    </row>
    <row r="326" customFormat="false" ht="11.25" hidden="false" customHeight="false" outlineLevel="0" collapsed="false">
      <c r="A326" s="188" t="n">
        <v>35871</v>
      </c>
      <c r="B326" s="11" t="n">
        <f aca="false">IF(A326&lt;&gt;"",MONTH(A326),0)</f>
        <v>3</v>
      </c>
      <c r="C326" s="148" t="n">
        <f aca="false">VLOOKUP($A326,data!$A$6:$M$15000,10)</f>
        <v>2853000</v>
      </c>
      <c r="D326" s="306" t="n">
        <f aca="false">VLOOKUP($A326,data!$A$6:$M$15000,11)</f>
        <v>294000</v>
      </c>
      <c r="E326" s="306" t="n">
        <f aca="false">VLOOKUP($A326,data!$A$6:$M$15000,12)</f>
        <v>2543000</v>
      </c>
      <c r="F326" s="114" t="n">
        <f aca="false">C326-D326-E326</f>
        <v>16000</v>
      </c>
    </row>
    <row r="327" customFormat="false" ht="11.25" hidden="false" customHeight="false" outlineLevel="0" collapsed="false">
      <c r="A327" s="188" t="n">
        <v>35872</v>
      </c>
      <c r="B327" s="11" t="n">
        <f aca="false">IF(A327&lt;&gt;"",MONTH(A327),0)</f>
        <v>3</v>
      </c>
      <c r="C327" s="148" t="n">
        <f aca="false">VLOOKUP($A327,data!$A$6:$M$15000,10)</f>
        <v>2834000</v>
      </c>
      <c r="D327" s="306" t="n">
        <f aca="false">VLOOKUP($A327,data!$A$6:$M$15000,11)</f>
        <v>291000</v>
      </c>
      <c r="E327" s="306" t="n">
        <f aca="false">VLOOKUP($A327,data!$A$6:$M$15000,12)</f>
        <v>2579000</v>
      </c>
      <c r="F327" s="114" t="n">
        <f aca="false">C327-D327-E327</f>
        <v>-36000</v>
      </c>
    </row>
    <row r="328" customFormat="false" ht="11.25" hidden="false" customHeight="false" outlineLevel="0" collapsed="false">
      <c r="A328" s="188" t="n">
        <v>35873</v>
      </c>
      <c r="B328" s="11" t="n">
        <f aca="false">IF(A328&lt;&gt;"",MONTH(A328),0)</f>
        <v>3</v>
      </c>
      <c r="C328" s="148" t="n">
        <f aca="false">VLOOKUP($A328,data!$A$6:$M$15000,10)</f>
        <v>2844000</v>
      </c>
      <c r="D328" s="306" t="n">
        <f aca="false">VLOOKUP($A328,data!$A$6:$M$15000,11)</f>
        <v>261000</v>
      </c>
      <c r="E328" s="306" t="n">
        <f aca="false">VLOOKUP($A328,data!$A$6:$M$15000,12)</f>
        <v>2589000</v>
      </c>
      <c r="F328" s="114" t="n">
        <f aca="false">C328-D328-E328</f>
        <v>-6000</v>
      </c>
    </row>
    <row r="329" customFormat="false" ht="11.25" hidden="false" customHeight="false" outlineLevel="0" collapsed="false">
      <c r="A329" s="188" t="n">
        <v>35874</v>
      </c>
      <c r="B329" s="11" t="n">
        <f aca="false">IF(A329&lt;&gt;"",MONTH(A329),0)</f>
        <v>3</v>
      </c>
      <c r="C329" s="148" t="n">
        <f aca="false">VLOOKUP($A329,data!$A$6:$M$15000,10)</f>
        <v>2842000</v>
      </c>
      <c r="D329" s="306" t="n">
        <f aca="false">VLOOKUP($A329,data!$A$6:$M$15000,11)</f>
        <v>341000</v>
      </c>
      <c r="E329" s="306" t="n">
        <f aca="false">VLOOKUP($A329,data!$A$6:$M$15000,12)</f>
        <v>2529000</v>
      </c>
      <c r="F329" s="114" t="n">
        <f aca="false">C329-D329-E329</f>
        <v>-28000</v>
      </c>
    </row>
    <row r="330" customFormat="false" ht="11.25" hidden="false" customHeight="false" outlineLevel="0" collapsed="false">
      <c r="A330" s="188" t="n">
        <v>35875</v>
      </c>
      <c r="B330" s="11" t="n">
        <f aca="false">IF(A330&lt;&gt;"",MONTH(A330),0)</f>
        <v>3</v>
      </c>
      <c r="C330" s="148" t="n">
        <f aca="false">VLOOKUP($A330,data!$A$6:$M$15000,10)</f>
        <v>2825000</v>
      </c>
      <c r="D330" s="306" t="n">
        <f aca="false">VLOOKUP($A330,data!$A$6:$M$15000,11)</f>
        <v>534000</v>
      </c>
      <c r="E330" s="306" t="n">
        <f aca="false">VLOOKUP($A330,data!$A$6:$M$15000,12)</f>
        <v>2251000</v>
      </c>
      <c r="F330" s="114" t="n">
        <f aca="false">C330-D330-E330</f>
        <v>40000</v>
      </c>
    </row>
    <row r="331" customFormat="false" ht="11.25" hidden="false" customHeight="false" outlineLevel="0" collapsed="false">
      <c r="A331" s="188" t="n">
        <v>35876</v>
      </c>
      <c r="B331" s="11" t="n">
        <f aca="false">IF(A331&lt;&gt;"",MONTH(A331),0)</f>
        <v>3</v>
      </c>
      <c r="C331" s="148" t="n">
        <f aca="false">VLOOKUP($A331,data!$A$6:$M$15000,10)</f>
        <v>2770000</v>
      </c>
      <c r="D331" s="306" t="n">
        <f aca="false">VLOOKUP($A331,data!$A$6:$M$15000,11)</f>
        <v>524000</v>
      </c>
      <c r="E331" s="306" t="n">
        <f aca="false">VLOOKUP($A331,data!$A$6:$M$15000,12)</f>
        <v>2199000</v>
      </c>
      <c r="F331" s="114" t="n">
        <f aca="false">C331-D331-E331</f>
        <v>47000</v>
      </c>
    </row>
    <row r="332" customFormat="false" ht="11.25" hidden="false" customHeight="false" outlineLevel="0" collapsed="false">
      <c r="A332" s="188" t="n">
        <v>35877</v>
      </c>
      <c r="B332" s="11" t="n">
        <f aca="false">IF(A332&lt;&gt;"",MONTH(A332),0)</f>
        <v>3</v>
      </c>
      <c r="C332" s="148" t="n">
        <f aca="false">VLOOKUP($A332,data!$A$6:$M$15000,10)</f>
        <v>2710000</v>
      </c>
      <c r="D332" s="306" t="n">
        <f aca="false">VLOOKUP($A332,data!$A$6:$M$15000,11)</f>
        <v>310000</v>
      </c>
      <c r="E332" s="306" t="n">
        <f aca="false">VLOOKUP($A332,data!$A$6:$M$15000,12)</f>
        <v>2443000</v>
      </c>
      <c r="F332" s="114" t="n">
        <f aca="false">C332-D332-E332</f>
        <v>-43000</v>
      </c>
    </row>
    <row r="333" customFormat="false" ht="11.25" hidden="false" customHeight="false" outlineLevel="0" collapsed="false">
      <c r="A333" s="188" t="n">
        <v>35878</v>
      </c>
      <c r="B333" s="11" t="n">
        <f aca="false">IF(A333&lt;&gt;"",MONTH(A333),0)</f>
        <v>3</v>
      </c>
      <c r="C333" s="148" t="n">
        <f aca="false">VLOOKUP($A333,data!$A$6:$M$15000,10)</f>
        <v>2831000</v>
      </c>
      <c r="D333" s="306" t="n">
        <f aca="false">VLOOKUP($A333,data!$A$6:$M$15000,11)</f>
        <v>294000</v>
      </c>
      <c r="E333" s="306" t="n">
        <f aca="false">VLOOKUP($A333,data!$A$6:$M$15000,12)</f>
        <v>2554000</v>
      </c>
      <c r="F333" s="114" t="n">
        <f aca="false">C333-D333-E333</f>
        <v>-17000</v>
      </c>
    </row>
    <row r="334" customFormat="false" ht="11.25" hidden="false" customHeight="false" outlineLevel="0" collapsed="false">
      <c r="A334" s="188" t="n">
        <v>35879</v>
      </c>
      <c r="B334" s="11" t="n">
        <f aca="false">IF(A334&lt;&gt;"",MONTH(A334),0)</f>
        <v>3</v>
      </c>
      <c r="C334" s="148" t="n">
        <f aca="false">VLOOKUP($A334,data!$A$6:$M$15000,10)</f>
        <v>2909000</v>
      </c>
      <c r="D334" s="306" t="n">
        <f aca="false">VLOOKUP($A334,data!$A$6:$M$15000,11)</f>
        <v>-236000</v>
      </c>
      <c r="E334" s="306" t="n">
        <f aca="false">VLOOKUP($A334,data!$A$6:$M$15000,12)</f>
        <v>3113000</v>
      </c>
      <c r="F334" s="114" t="n">
        <f aca="false">C334-D334-E334</f>
        <v>32000</v>
      </c>
    </row>
    <row r="335" customFormat="false" ht="11.25" hidden="false" customHeight="false" outlineLevel="0" collapsed="false">
      <c r="A335" s="188" t="n">
        <v>35880</v>
      </c>
      <c r="B335" s="11" t="n">
        <f aca="false">IF(A335&lt;&gt;"",MONTH(A335),0)</f>
        <v>3</v>
      </c>
      <c r="C335" s="148" t="n">
        <f aca="false">VLOOKUP($A335,data!$A$6:$M$15000,10)</f>
        <v>2992000</v>
      </c>
      <c r="D335" s="306" t="n">
        <f aca="false">VLOOKUP($A335,data!$A$6:$M$15000,11)</f>
        <v>265000</v>
      </c>
      <c r="E335" s="306" t="n">
        <f aca="false">VLOOKUP($A335,data!$A$6:$M$15000,12)</f>
        <v>2753000</v>
      </c>
      <c r="F335" s="114" t="n">
        <f aca="false">C335-D335-E335</f>
        <v>-26000</v>
      </c>
    </row>
    <row r="336" customFormat="false" ht="11.25" hidden="false" customHeight="false" outlineLevel="0" collapsed="false">
      <c r="A336" s="188" t="n">
        <v>35881</v>
      </c>
      <c r="B336" s="11" t="n">
        <f aca="false">IF(A336&lt;&gt;"",MONTH(A336),0)</f>
        <v>3</v>
      </c>
      <c r="C336" s="148" t="n">
        <f aca="false">VLOOKUP($A336,data!$A$6:$M$15000,10)</f>
        <v>2843000</v>
      </c>
      <c r="D336" s="306" t="n">
        <f aca="false">VLOOKUP($A336,data!$A$6:$M$15000,11)</f>
        <v>-31000</v>
      </c>
      <c r="E336" s="306" t="n">
        <f aca="false">VLOOKUP($A336,data!$A$6:$M$15000,12)</f>
        <v>2893000</v>
      </c>
      <c r="F336" s="114" t="n">
        <f aca="false">C336-D336-E336</f>
        <v>-19000</v>
      </c>
    </row>
    <row r="337" customFormat="false" ht="11.25" hidden="false" customHeight="false" outlineLevel="0" collapsed="false">
      <c r="A337" s="188" t="n">
        <v>35882</v>
      </c>
      <c r="B337" s="11" t="n">
        <f aca="false">IF(A337&lt;&gt;"",MONTH(A337),0)</f>
        <v>3</v>
      </c>
      <c r="C337" s="148" t="n">
        <f aca="false">VLOOKUP($A337,data!$A$6:$M$15000,10)</f>
        <v>2886000</v>
      </c>
      <c r="D337" s="306" t="n">
        <f aca="false">VLOOKUP($A337,data!$A$6:$M$15000,11)</f>
        <v>-424000</v>
      </c>
      <c r="E337" s="306" t="n">
        <f aca="false">VLOOKUP($A337,data!$A$6:$M$15000,12)</f>
        <v>3324000</v>
      </c>
      <c r="F337" s="114" t="n">
        <f aca="false">C337-D337-E337</f>
        <v>-14000</v>
      </c>
    </row>
    <row r="338" customFormat="false" ht="11.25" hidden="false" customHeight="false" outlineLevel="0" collapsed="false">
      <c r="A338" s="188" t="n">
        <v>35883</v>
      </c>
      <c r="B338" s="11" t="n">
        <f aca="false">IF(A338&lt;&gt;"",MONTH(A338),0)</f>
        <v>3</v>
      </c>
      <c r="C338" s="148" t="n">
        <f aca="false">VLOOKUP($A338,data!$A$6:$M$15000,10)</f>
        <v>2841000</v>
      </c>
      <c r="D338" s="306" t="n">
        <f aca="false">VLOOKUP($A338,data!$A$6:$M$15000,11)</f>
        <v>-326000</v>
      </c>
      <c r="E338" s="306" t="n">
        <f aca="false">VLOOKUP($A338,data!$A$6:$M$15000,12)</f>
        <v>3181000</v>
      </c>
      <c r="F338" s="114" t="n">
        <f aca="false">C338-D338-E338</f>
        <v>-14000</v>
      </c>
    </row>
    <row r="339" customFormat="false" ht="11.25" hidden="false" customHeight="false" outlineLevel="0" collapsed="false">
      <c r="A339" s="188" t="n">
        <v>35884</v>
      </c>
      <c r="B339" s="11" t="n">
        <f aca="false">IF(A339&lt;&gt;"",MONTH(A339),0)</f>
        <v>3</v>
      </c>
      <c r="C339" s="148" t="n">
        <f aca="false">VLOOKUP($A339,data!$A$6:$M$15000,10)</f>
        <v>2855000</v>
      </c>
      <c r="D339" s="306" t="n">
        <f aca="false">VLOOKUP($A339,data!$A$6:$M$15000,11)</f>
        <v>-246000</v>
      </c>
      <c r="E339" s="306" t="n">
        <f aca="false">VLOOKUP($A339,data!$A$6:$M$15000,12)</f>
        <v>3045000</v>
      </c>
      <c r="F339" s="114" t="n">
        <f aca="false">C339-D339-E339</f>
        <v>56000</v>
      </c>
    </row>
    <row r="340" customFormat="false" ht="11.25" hidden="false" customHeight="false" outlineLevel="0" collapsed="false">
      <c r="A340" s="188" t="n">
        <v>35885</v>
      </c>
      <c r="B340" s="11" t="n">
        <f aca="false">IF(A340&lt;&gt;"",MONTH(A340),0)</f>
        <v>3</v>
      </c>
      <c r="C340" s="148" t="n">
        <f aca="false">VLOOKUP($A340,data!$A$6:$M$15000,10)</f>
        <v>2878000</v>
      </c>
      <c r="D340" s="306" t="n">
        <f aca="false">VLOOKUP($A340,data!$A$6:$M$15000,11)</f>
        <v>-757000</v>
      </c>
      <c r="E340" s="306" t="n">
        <f aca="false">VLOOKUP($A340,data!$A$6:$M$15000,12)</f>
        <v>3600000</v>
      </c>
      <c r="F340" s="114" t="n">
        <f aca="false">C340-D340-E340</f>
        <v>35000</v>
      </c>
    </row>
    <row r="341" customFormat="false" ht="11.25" hidden="false" customHeight="false" outlineLevel="0" collapsed="false">
      <c r="A341" s="188" t="n">
        <v>35886</v>
      </c>
      <c r="B341" s="11" t="n">
        <f aca="false">IF(A341&lt;&gt;"",MONTH(A341),0)</f>
        <v>4</v>
      </c>
      <c r="C341" s="148" t="n">
        <f aca="false">VLOOKUP($A341,data!$A$6:$M$15000,10)</f>
        <v>2466000</v>
      </c>
      <c r="D341" s="306" t="n">
        <f aca="false">VLOOKUP($A341,data!$A$6:$M$15000,11)</f>
        <v>-977000</v>
      </c>
      <c r="E341" s="306" t="n">
        <f aca="false">VLOOKUP($A341,data!$A$6:$M$15000,12)</f>
        <v>3543000</v>
      </c>
      <c r="F341" s="114" t="n">
        <f aca="false">C341-D341-E341</f>
        <v>-100000</v>
      </c>
    </row>
    <row r="342" customFormat="false" ht="11.25" hidden="false" customHeight="false" outlineLevel="0" collapsed="false">
      <c r="A342" s="188" t="n">
        <v>35887</v>
      </c>
      <c r="B342" s="11" t="n">
        <f aca="false">IF(A342&lt;&gt;"",MONTH(A342),0)</f>
        <v>4</v>
      </c>
      <c r="C342" s="148" t="n">
        <f aca="false">VLOOKUP($A342,data!$A$6:$M$15000,10)</f>
        <v>2568000</v>
      </c>
      <c r="D342" s="306" t="n">
        <f aca="false">VLOOKUP($A342,data!$A$6:$M$15000,11)</f>
        <v>-504000</v>
      </c>
      <c r="E342" s="306" t="n">
        <f aca="false">VLOOKUP($A342,data!$A$6:$M$15000,12)</f>
        <v>3009000</v>
      </c>
      <c r="F342" s="114" t="n">
        <f aca="false">C342-D342-E342</f>
        <v>63000</v>
      </c>
    </row>
    <row r="343" customFormat="false" ht="11.25" hidden="false" customHeight="false" outlineLevel="0" collapsed="false">
      <c r="A343" s="188" t="n">
        <v>35888</v>
      </c>
      <c r="B343" s="11" t="n">
        <f aca="false">IF(A343&lt;&gt;"",MONTH(A343),0)</f>
        <v>4</v>
      </c>
      <c r="C343" s="148" t="n">
        <f aca="false">VLOOKUP($A343,data!$A$6:$M$15000,10)</f>
        <v>2605000</v>
      </c>
      <c r="D343" s="306" t="n">
        <f aca="false">VLOOKUP($A343,data!$A$6:$M$15000,11)</f>
        <v>-473000</v>
      </c>
      <c r="E343" s="306" t="n">
        <f aca="false">VLOOKUP($A343,data!$A$6:$M$15000,12)</f>
        <v>3120000</v>
      </c>
      <c r="F343" s="114" t="n">
        <f aca="false">C343-D343-E343</f>
        <v>-42000</v>
      </c>
    </row>
    <row r="344" customFormat="false" ht="11.25" hidden="false" customHeight="false" outlineLevel="0" collapsed="false">
      <c r="A344" s="188" t="n">
        <v>35889</v>
      </c>
      <c r="B344" s="11" t="n">
        <f aca="false">IF(A344&lt;&gt;"",MONTH(A344),0)</f>
        <v>4</v>
      </c>
      <c r="C344" s="148" t="n">
        <f aca="false">VLOOKUP($A344,data!$A$6:$M$15000,10)</f>
        <v>2614000</v>
      </c>
      <c r="D344" s="306" t="n">
        <f aca="false">VLOOKUP($A344,data!$A$6:$M$15000,11)</f>
        <v>-320000</v>
      </c>
      <c r="E344" s="306" t="n">
        <f aca="false">VLOOKUP($A344,data!$A$6:$M$15000,12)</f>
        <v>2854000</v>
      </c>
      <c r="F344" s="114" t="n">
        <f aca="false">C344-D344-E344</f>
        <v>80000</v>
      </c>
    </row>
    <row r="345" customFormat="false" ht="11.25" hidden="false" customHeight="false" outlineLevel="0" collapsed="false">
      <c r="A345" s="188" t="n">
        <v>35890</v>
      </c>
      <c r="B345" s="11" t="n">
        <f aca="false">IF(A345&lt;&gt;"",MONTH(A345),0)</f>
        <v>4</v>
      </c>
      <c r="C345" s="148" t="n">
        <f aca="false">VLOOKUP($A345,data!$A$6:$M$15000,10)</f>
        <v>2720000</v>
      </c>
      <c r="D345" s="306" t="n">
        <f aca="false">VLOOKUP($A345,data!$A$6:$M$15000,11)</f>
        <v>37000</v>
      </c>
      <c r="E345" s="306" t="n">
        <f aca="false">VLOOKUP($A345,data!$A$6:$M$15000,12)</f>
        <v>2646000</v>
      </c>
      <c r="F345" s="114" t="n">
        <f aca="false">C345-D345-E345</f>
        <v>37000</v>
      </c>
    </row>
    <row r="346" customFormat="false" ht="11.25" hidden="false" customHeight="false" outlineLevel="0" collapsed="false">
      <c r="A346" s="188" t="n">
        <v>35891</v>
      </c>
      <c r="B346" s="11" t="n">
        <f aca="false">IF(A346&lt;&gt;"",MONTH(A346),0)</f>
        <v>4</v>
      </c>
      <c r="C346" s="148" t="n">
        <f aca="false">VLOOKUP($A346,data!$A$6:$M$15000,10)</f>
        <v>2684000</v>
      </c>
      <c r="D346" s="306" t="n">
        <f aca="false">VLOOKUP($A346,data!$A$6:$M$15000,11)</f>
        <v>-259000</v>
      </c>
      <c r="E346" s="306" t="n">
        <f aca="false">VLOOKUP($A346,data!$A$6:$M$15000,12)</f>
        <v>2992000</v>
      </c>
      <c r="F346" s="114" t="n">
        <f aca="false">C346-D346-E346</f>
        <v>-49000</v>
      </c>
    </row>
    <row r="347" customFormat="false" ht="11.25" hidden="false" customHeight="false" outlineLevel="0" collapsed="false">
      <c r="A347" s="188" t="n">
        <v>35892</v>
      </c>
      <c r="B347" s="11" t="n">
        <f aca="false">IF(A347&lt;&gt;"",MONTH(A347),0)</f>
        <v>4</v>
      </c>
      <c r="C347" s="148" t="n">
        <f aca="false">VLOOKUP($A347,data!$A$6:$M$15000,10)</f>
        <v>2669000</v>
      </c>
      <c r="D347" s="306" t="n">
        <f aca="false">VLOOKUP($A347,data!$A$6:$M$15000,11)</f>
        <v>-102000</v>
      </c>
      <c r="E347" s="306" t="n">
        <f aca="false">VLOOKUP($A347,data!$A$6:$M$15000,12)</f>
        <v>2840000</v>
      </c>
      <c r="F347" s="114" t="n">
        <f aca="false">C347-D347-E347</f>
        <v>-69000</v>
      </c>
    </row>
    <row r="348" customFormat="false" ht="11.25" hidden="false" customHeight="false" outlineLevel="0" collapsed="false">
      <c r="A348" s="188" t="n">
        <v>35893</v>
      </c>
      <c r="B348" s="11" t="n">
        <f aca="false">IF(A348&lt;&gt;"",MONTH(A348),0)</f>
        <v>4</v>
      </c>
      <c r="C348" s="148" t="n">
        <f aca="false">VLOOKUP($A348,data!$A$6:$M$15000,10)</f>
        <v>2654000</v>
      </c>
      <c r="D348" s="306" t="n">
        <f aca="false">VLOOKUP($A348,data!$A$6:$M$15000,11)</f>
        <v>-23000</v>
      </c>
      <c r="E348" s="306" t="n">
        <f aca="false">VLOOKUP($A348,data!$A$6:$M$15000,12)</f>
        <v>2663000</v>
      </c>
      <c r="F348" s="114" t="n">
        <f aca="false">C348-D348-E348</f>
        <v>14000</v>
      </c>
    </row>
    <row r="349" customFormat="false" ht="11.25" hidden="false" customHeight="false" outlineLevel="0" collapsed="false">
      <c r="A349" s="188" t="n">
        <v>35894</v>
      </c>
      <c r="B349" s="11" t="n">
        <f aca="false">IF(A349&lt;&gt;"",MONTH(A349),0)</f>
        <v>4</v>
      </c>
      <c r="C349" s="148" t="n">
        <f aca="false">VLOOKUP($A349,data!$A$6:$M$15000,10)</f>
        <v>2643000</v>
      </c>
      <c r="D349" s="306" t="n">
        <f aca="false">VLOOKUP($A349,data!$A$6:$M$15000,11)</f>
        <v>76000</v>
      </c>
      <c r="E349" s="306" t="n">
        <f aca="false">VLOOKUP($A349,data!$A$6:$M$15000,12)</f>
        <v>2507000</v>
      </c>
      <c r="F349" s="114" t="n">
        <f aca="false">C349-D349-E349</f>
        <v>60000</v>
      </c>
    </row>
    <row r="350" customFormat="false" ht="11.25" hidden="false" customHeight="false" outlineLevel="0" collapsed="false">
      <c r="A350" s="188" t="n">
        <v>35895</v>
      </c>
      <c r="B350" s="11" t="n">
        <f aca="false">IF(A350&lt;&gt;"",MONTH(A350),0)</f>
        <v>4</v>
      </c>
      <c r="C350" s="148" t="n">
        <f aca="false">VLOOKUP($A350,data!$A$6:$M$15000,10)</f>
        <v>2717000</v>
      </c>
      <c r="D350" s="306" t="n">
        <f aca="false">VLOOKUP($A350,data!$A$6:$M$15000,11)</f>
        <v>329000</v>
      </c>
      <c r="E350" s="306" t="n">
        <f aca="false">VLOOKUP($A350,data!$A$6:$M$15000,12)</f>
        <v>2376000</v>
      </c>
      <c r="F350" s="114" t="n">
        <f aca="false">C350-D350-E350</f>
        <v>12000</v>
      </c>
    </row>
    <row r="351" customFormat="false" ht="11.25" hidden="false" customHeight="false" outlineLevel="0" collapsed="false">
      <c r="A351" s="188" t="n">
        <v>35896</v>
      </c>
      <c r="B351" s="11" t="n">
        <f aca="false">IF(A351&lt;&gt;"",MONTH(A351),0)</f>
        <v>4</v>
      </c>
      <c r="C351" s="148" t="n">
        <f aca="false">VLOOKUP($A351,data!$A$6:$M$15000,10)</f>
        <v>2860000</v>
      </c>
      <c r="D351" s="306" t="n">
        <f aca="false">VLOOKUP($A351,data!$A$6:$M$15000,11)</f>
        <v>-25000</v>
      </c>
      <c r="E351" s="306" t="n">
        <f aca="false">VLOOKUP($A351,data!$A$6:$M$15000,12)</f>
        <v>2862000</v>
      </c>
      <c r="F351" s="114" t="n">
        <f aca="false">C351-D351-E351</f>
        <v>23000</v>
      </c>
    </row>
    <row r="352" customFormat="false" ht="11.25" hidden="false" customHeight="false" outlineLevel="0" collapsed="false">
      <c r="A352" s="188" t="n">
        <v>35897</v>
      </c>
      <c r="B352" s="11" t="n">
        <f aca="false">IF(A352&lt;&gt;"",MONTH(A352),0)</f>
        <v>4</v>
      </c>
      <c r="C352" s="148" t="n">
        <f aca="false">VLOOKUP($A352,data!$A$6:$M$15000,10)</f>
        <v>2799000</v>
      </c>
      <c r="D352" s="306" t="n">
        <f aca="false">VLOOKUP($A352,data!$A$6:$M$15000,11)</f>
        <v>287000</v>
      </c>
      <c r="E352" s="306" t="n">
        <f aca="false">VLOOKUP($A352,data!$A$6:$M$15000,12)</f>
        <v>2619000</v>
      </c>
      <c r="F352" s="114" t="n">
        <f aca="false">C352-D352-E352</f>
        <v>-107000</v>
      </c>
    </row>
    <row r="353" customFormat="false" ht="11.25" hidden="false" customHeight="false" outlineLevel="0" collapsed="false">
      <c r="A353" s="188" t="n">
        <v>35898</v>
      </c>
      <c r="B353" s="11" t="n">
        <f aca="false">IF(A353&lt;&gt;"",MONTH(A353),0)</f>
        <v>4</v>
      </c>
      <c r="C353" s="148" t="n">
        <f aca="false">VLOOKUP($A353,data!$A$6:$M$15000,10)</f>
        <v>2731000</v>
      </c>
      <c r="D353" s="306" t="n">
        <f aca="false">VLOOKUP($A353,data!$A$6:$M$15000,11)</f>
        <v>-437000</v>
      </c>
      <c r="E353" s="306" t="n">
        <f aca="false">VLOOKUP($A353,data!$A$6:$M$15000,12)</f>
        <v>3156000</v>
      </c>
      <c r="F353" s="114" t="n">
        <f aca="false">C353-D353-E353</f>
        <v>12000</v>
      </c>
    </row>
    <row r="354" customFormat="false" ht="11.25" hidden="false" customHeight="false" outlineLevel="0" collapsed="false">
      <c r="A354" s="188" t="n">
        <v>35899</v>
      </c>
      <c r="B354" s="11" t="n">
        <f aca="false">IF(A354&lt;&gt;"",MONTH(A354),0)</f>
        <v>4</v>
      </c>
      <c r="C354" s="148" t="n">
        <f aca="false">VLOOKUP($A354,data!$A$6:$M$15000,10)</f>
        <v>2619000</v>
      </c>
      <c r="D354" s="306" t="n">
        <f aca="false">VLOOKUP($A354,data!$A$6:$M$15000,11)</f>
        <v>-363000</v>
      </c>
      <c r="E354" s="306" t="n">
        <f aca="false">VLOOKUP($A354,data!$A$6:$M$15000,12)</f>
        <v>3004000</v>
      </c>
      <c r="F354" s="114" t="n">
        <f aca="false">C354-D354-E354</f>
        <v>-22000</v>
      </c>
    </row>
    <row r="355" customFormat="false" ht="11.25" hidden="false" customHeight="false" outlineLevel="0" collapsed="false">
      <c r="A355" s="188" t="n">
        <v>35900</v>
      </c>
      <c r="B355" s="11" t="n">
        <f aca="false">IF(A355&lt;&gt;"",MONTH(A355),0)</f>
        <v>4</v>
      </c>
      <c r="C355" s="148" t="n">
        <f aca="false">VLOOKUP($A355,data!$A$6:$M$15000,10)</f>
        <v>2650000</v>
      </c>
      <c r="D355" s="306" t="n">
        <f aca="false">VLOOKUP($A355,data!$A$6:$M$15000,11)</f>
        <v>-385000</v>
      </c>
      <c r="E355" s="306" t="n">
        <f aca="false">VLOOKUP($A355,data!$A$6:$M$15000,12)</f>
        <v>3055000</v>
      </c>
      <c r="F355" s="114" t="n">
        <f aca="false">C355-D355-E355</f>
        <v>-20000</v>
      </c>
    </row>
    <row r="356" customFormat="false" ht="11.25" hidden="false" customHeight="false" outlineLevel="0" collapsed="false">
      <c r="A356" s="188" t="n">
        <v>35901</v>
      </c>
      <c r="B356" s="11" t="n">
        <f aca="false">IF(A356&lt;&gt;"",MONTH(A356),0)</f>
        <v>4</v>
      </c>
      <c r="C356" s="148" t="n">
        <f aca="false">VLOOKUP($A356,data!$A$6:$M$15000,10)</f>
        <v>2501000</v>
      </c>
      <c r="D356" s="306" t="n">
        <f aca="false">VLOOKUP($A356,data!$A$6:$M$15000,11)</f>
        <v>-269000</v>
      </c>
      <c r="E356" s="306" t="n">
        <f aca="false">VLOOKUP($A356,data!$A$6:$M$15000,12)</f>
        <v>2824000</v>
      </c>
      <c r="F356" s="114" t="n">
        <f aca="false">C356-D356-E356</f>
        <v>-54000</v>
      </c>
    </row>
    <row r="357" customFormat="false" ht="11.25" hidden="false" customHeight="false" outlineLevel="0" collapsed="false">
      <c r="A357" s="188" t="n">
        <v>35902</v>
      </c>
      <c r="B357" s="11" t="n">
        <f aca="false">IF(A357&lt;&gt;"",MONTH(A357),0)</f>
        <v>4</v>
      </c>
      <c r="C357" s="148" t="n">
        <f aca="false">VLOOKUP($A357,data!$A$6:$M$15000,10)</f>
        <v>2729000</v>
      </c>
      <c r="D357" s="306" t="n">
        <f aca="false">VLOOKUP($A357,data!$A$6:$M$15000,11)</f>
        <v>61000</v>
      </c>
      <c r="E357" s="306" t="n">
        <f aca="false">VLOOKUP($A357,data!$A$6:$M$15000,12)</f>
        <v>2523000</v>
      </c>
      <c r="F357" s="114" t="n">
        <f aca="false">C357-D357-E357</f>
        <v>145000</v>
      </c>
    </row>
    <row r="358" customFormat="false" ht="11.25" hidden="false" customHeight="false" outlineLevel="0" collapsed="false">
      <c r="A358" s="188" t="n">
        <v>35903</v>
      </c>
      <c r="B358" s="11" t="n">
        <f aca="false">IF(A358&lt;&gt;"",MONTH(A358),0)</f>
        <v>4</v>
      </c>
      <c r="C358" s="148" t="n">
        <f aca="false">VLOOKUP($A358,data!$A$6:$M$15000,10)</f>
        <v>2915000</v>
      </c>
      <c r="D358" s="306" t="n">
        <f aca="false">VLOOKUP($A358,data!$A$6:$M$15000,11)</f>
        <v>659000</v>
      </c>
      <c r="E358" s="306" t="n">
        <f aca="false">VLOOKUP($A358,data!$A$6:$M$15000,12)</f>
        <v>2192000</v>
      </c>
      <c r="F358" s="114" t="n">
        <f aca="false">C358-D358-E358</f>
        <v>64000</v>
      </c>
    </row>
    <row r="359" customFormat="false" ht="11.25" hidden="false" customHeight="false" outlineLevel="0" collapsed="false">
      <c r="A359" s="188" t="n">
        <v>35904</v>
      </c>
      <c r="B359" s="11" t="n">
        <f aca="false">IF(A359&lt;&gt;"",MONTH(A359),0)</f>
        <v>4</v>
      </c>
      <c r="C359" s="148" t="n">
        <f aca="false">VLOOKUP($A359,data!$A$6:$M$15000,10)</f>
        <v>2874000</v>
      </c>
      <c r="D359" s="306" t="n">
        <f aca="false">VLOOKUP($A359,data!$A$6:$M$15000,11)</f>
        <v>762000</v>
      </c>
      <c r="E359" s="306" t="n">
        <f aca="false">VLOOKUP($A359,data!$A$6:$M$15000,12)</f>
        <v>2086000</v>
      </c>
      <c r="F359" s="114" t="n">
        <f aca="false">C359-D359-E359</f>
        <v>26000</v>
      </c>
    </row>
    <row r="360" customFormat="false" ht="11.25" hidden="false" customHeight="false" outlineLevel="0" collapsed="false">
      <c r="A360" s="188" t="n">
        <v>35905</v>
      </c>
      <c r="B360" s="11" t="n">
        <f aca="false">IF(A360&lt;&gt;"",MONTH(A360),0)</f>
        <v>4</v>
      </c>
      <c r="C360" s="148" t="n">
        <f aca="false">VLOOKUP($A360,data!$A$6:$M$15000,10)</f>
        <v>2851000</v>
      </c>
      <c r="D360" s="306" t="n">
        <f aca="false">VLOOKUP($A360,data!$A$6:$M$15000,11)</f>
        <v>467000</v>
      </c>
      <c r="E360" s="306" t="n">
        <f aca="false">VLOOKUP($A360,data!$A$6:$M$15000,12)</f>
        <v>2408000</v>
      </c>
      <c r="F360" s="114" t="n">
        <f aca="false">C360-D360-E360</f>
        <v>-24000</v>
      </c>
    </row>
    <row r="361" customFormat="false" ht="11.25" hidden="false" customHeight="false" outlineLevel="0" collapsed="false">
      <c r="A361" s="188" t="n">
        <v>35906</v>
      </c>
      <c r="B361" s="11" t="n">
        <f aca="false">IF(A361&lt;&gt;"",MONTH(A361),0)</f>
        <v>4</v>
      </c>
      <c r="C361" s="148" t="n">
        <f aca="false">VLOOKUP($A361,data!$A$6:$M$15000,10)</f>
        <v>2867000</v>
      </c>
      <c r="D361" s="306" t="n">
        <f aca="false">VLOOKUP($A361,data!$A$6:$M$15000,11)</f>
        <v>608000</v>
      </c>
      <c r="E361" s="306" t="n">
        <f aca="false">VLOOKUP($A361,data!$A$6:$M$15000,12)</f>
        <v>2320000</v>
      </c>
      <c r="F361" s="114" t="n">
        <f aca="false">C361-D361-E361</f>
        <v>-61000</v>
      </c>
    </row>
    <row r="362" customFormat="false" ht="11.25" hidden="false" customHeight="false" outlineLevel="0" collapsed="false">
      <c r="A362" s="188" t="n">
        <v>35907</v>
      </c>
      <c r="B362" s="11" t="n">
        <f aca="false">IF(A362&lt;&gt;"",MONTH(A362),0)</f>
        <v>4</v>
      </c>
      <c r="C362" s="148" t="n">
        <f aca="false">VLOOKUP($A362,data!$A$6:$M$15000,10)</f>
        <v>2826000</v>
      </c>
      <c r="D362" s="306" t="n">
        <f aca="false">VLOOKUP($A362,data!$A$6:$M$15000,11)</f>
        <v>439000</v>
      </c>
      <c r="E362" s="306" t="n">
        <f aca="false">VLOOKUP($A362,data!$A$6:$M$15000,12)</f>
        <v>2331000</v>
      </c>
      <c r="F362" s="114" t="n">
        <f aca="false">C362-D362-E362</f>
        <v>56000</v>
      </c>
    </row>
    <row r="363" customFormat="false" ht="11.25" hidden="false" customHeight="false" outlineLevel="0" collapsed="false">
      <c r="A363" s="188" t="n">
        <v>35908</v>
      </c>
      <c r="B363" s="11" t="n">
        <f aca="false">IF(A363&lt;&gt;"",MONTH(A363),0)</f>
        <v>4</v>
      </c>
      <c r="C363" s="148" t="n">
        <f aca="false">VLOOKUP($A363,data!$A$6:$M$15000,10)</f>
        <v>2815000</v>
      </c>
      <c r="D363" s="306" t="n">
        <f aca="false">VLOOKUP($A363,data!$A$6:$M$15000,11)</f>
        <v>581000</v>
      </c>
      <c r="E363" s="306" t="n">
        <f aca="false">VLOOKUP($A363,data!$A$6:$M$15000,12)</f>
        <v>2352000</v>
      </c>
      <c r="F363" s="114" t="n">
        <f aca="false">C363-D363-E363</f>
        <v>-118000</v>
      </c>
    </row>
    <row r="364" customFormat="false" ht="11.25" hidden="false" customHeight="false" outlineLevel="0" collapsed="false">
      <c r="A364" s="188" t="n">
        <v>35909</v>
      </c>
      <c r="B364" s="11" t="n">
        <f aca="false">IF(A364&lt;&gt;"",MONTH(A364),0)</f>
        <v>4</v>
      </c>
      <c r="C364" s="148" t="n">
        <f aca="false">VLOOKUP($A364,data!$A$6:$M$15000,10)</f>
        <v>2901000</v>
      </c>
      <c r="D364" s="306" t="n">
        <f aca="false">VLOOKUP($A364,data!$A$6:$M$15000,11)</f>
        <v>623000</v>
      </c>
      <c r="E364" s="306" t="n">
        <f aca="false">VLOOKUP($A364,data!$A$6:$M$15000,12)</f>
        <v>2266000</v>
      </c>
      <c r="F364" s="114" t="n">
        <f aca="false">C364-D364-E364</f>
        <v>12000</v>
      </c>
    </row>
    <row r="365" customFormat="false" ht="11.25" hidden="false" customHeight="false" outlineLevel="0" collapsed="false">
      <c r="A365" s="188" t="n">
        <v>35910</v>
      </c>
      <c r="B365" s="11" t="n">
        <f aca="false">IF(A365&lt;&gt;"",MONTH(A365),0)</f>
        <v>4</v>
      </c>
      <c r="C365" s="148" t="n">
        <f aca="false">VLOOKUP($A365,data!$A$6:$M$15000,10)</f>
        <v>2875000</v>
      </c>
      <c r="D365" s="306" t="n">
        <f aca="false">VLOOKUP($A365,data!$A$6:$M$15000,11)</f>
        <v>736000</v>
      </c>
      <c r="E365" s="306" t="n">
        <f aca="false">VLOOKUP($A365,data!$A$6:$M$15000,12)</f>
        <v>2063000</v>
      </c>
      <c r="F365" s="114" t="n">
        <f aca="false">C365-D365-E365</f>
        <v>76000</v>
      </c>
    </row>
    <row r="366" customFormat="false" ht="11.25" hidden="false" customHeight="false" outlineLevel="0" collapsed="false">
      <c r="A366" s="188" t="n">
        <v>35911</v>
      </c>
      <c r="B366" s="11" t="n">
        <f aca="false">IF(A366&lt;&gt;"",MONTH(A366),0)</f>
        <v>4</v>
      </c>
      <c r="C366" s="148" t="n">
        <f aca="false">VLOOKUP($A366,data!$A$6:$M$15000,10)</f>
        <v>2864000</v>
      </c>
      <c r="D366" s="306" t="n">
        <f aca="false">VLOOKUP($A366,data!$A$6:$M$15000,11)</f>
        <v>798000</v>
      </c>
      <c r="E366" s="306" t="n">
        <f aca="false">VLOOKUP($A366,data!$A$6:$M$15000,12)</f>
        <v>2016000</v>
      </c>
      <c r="F366" s="114" t="n">
        <f aca="false">C366-D366-E366</f>
        <v>50000</v>
      </c>
    </row>
    <row r="367" customFormat="false" ht="11.25" hidden="false" customHeight="false" outlineLevel="0" collapsed="false">
      <c r="A367" s="188" t="n">
        <v>35912</v>
      </c>
      <c r="B367" s="11" t="n">
        <f aca="false">IF(A367&lt;&gt;"",MONTH(A367),0)</f>
        <v>4</v>
      </c>
      <c r="C367" s="148" t="n">
        <f aca="false">VLOOKUP($A367,data!$A$6:$M$15000,10)</f>
        <v>2960000</v>
      </c>
      <c r="D367" s="306" t="n">
        <f aca="false">VLOOKUP($A367,data!$A$6:$M$15000,11)</f>
        <v>808000</v>
      </c>
      <c r="E367" s="306" t="n">
        <f aca="false">VLOOKUP($A367,data!$A$6:$M$15000,12)</f>
        <v>2236000</v>
      </c>
      <c r="F367" s="114" t="n">
        <f aca="false">C367-D367-E367</f>
        <v>-84000</v>
      </c>
    </row>
    <row r="368" customFormat="false" ht="11.25" hidden="false" customHeight="false" outlineLevel="0" collapsed="false">
      <c r="A368" s="188" t="n">
        <v>35913</v>
      </c>
      <c r="B368" s="11" t="n">
        <f aca="false">IF(A368&lt;&gt;"",MONTH(A368),0)</f>
        <v>4</v>
      </c>
      <c r="C368" s="148" t="n">
        <f aca="false">VLOOKUP($A368,data!$A$6:$M$15000,10)</f>
        <v>2923000</v>
      </c>
      <c r="D368" s="306" t="n">
        <f aca="false">VLOOKUP($A368,data!$A$6:$M$15000,11)</f>
        <v>752000</v>
      </c>
      <c r="E368" s="306" t="n">
        <f aca="false">VLOOKUP($A368,data!$A$6:$M$15000,12)</f>
        <v>2217000</v>
      </c>
      <c r="F368" s="114" t="n">
        <f aca="false">C368-D368-E368</f>
        <v>-46000</v>
      </c>
    </row>
    <row r="369" customFormat="false" ht="11.25" hidden="false" customHeight="false" outlineLevel="0" collapsed="false">
      <c r="A369" s="188" t="n">
        <v>35914</v>
      </c>
      <c r="B369" s="11" t="n">
        <f aca="false">IF(A369&lt;&gt;"",MONTH(A369),0)</f>
        <v>4</v>
      </c>
      <c r="C369" s="148" t="n">
        <f aca="false">VLOOKUP($A369,data!$A$6:$M$15000,10)</f>
        <v>2875000</v>
      </c>
      <c r="D369" s="306" t="n">
        <f aca="false">VLOOKUP($A369,data!$A$6:$M$15000,11)</f>
        <v>576000</v>
      </c>
      <c r="E369" s="306" t="n">
        <f aca="false">VLOOKUP($A369,data!$A$6:$M$15000,12)</f>
        <v>2272000</v>
      </c>
      <c r="F369" s="114" t="n">
        <f aca="false">C369-D369-E369</f>
        <v>27000</v>
      </c>
    </row>
    <row r="370" customFormat="false" ht="11.25" hidden="false" customHeight="false" outlineLevel="0" collapsed="false">
      <c r="A370" s="188" t="n">
        <v>35915</v>
      </c>
      <c r="B370" s="11" t="n">
        <f aca="false">IF(A370&lt;&gt;"",MONTH(A370),0)</f>
        <v>4</v>
      </c>
      <c r="C370" s="148" t="n">
        <f aca="false">VLOOKUP($A370,data!$A$6:$M$15000,10)</f>
        <v>2845000</v>
      </c>
      <c r="D370" s="306" t="n">
        <f aca="false">VLOOKUP($A370,data!$A$6:$M$15000,11)</f>
        <v>645000</v>
      </c>
      <c r="E370" s="306" t="n">
        <f aca="false">VLOOKUP($A370,data!$A$6:$M$15000,12)</f>
        <v>2254000</v>
      </c>
      <c r="F370" s="114" t="n">
        <f aca="false">C370-D370-E370</f>
        <v>-54000</v>
      </c>
    </row>
    <row r="371" customFormat="false" ht="11.25" hidden="false" customHeight="false" outlineLevel="0" collapsed="false">
      <c r="A371" s="188" t="n">
        <v>35916</v>
      </c>
      <c r="B371" s="11" t="n">
        <f aca="false">IF(A371&lt;&gt;"",MONTH(A371),0)</f>
        <v>5</v>
      </c>
      <c r="C371" s="148" t="str">
        <f aca="false">VLOOKUP($A371,data!$A$6:$M$15000,10)</f>
        <v>N/A</v>
      </c>
      <c r="D371" s="306" t="s">
        <v>80</v>
      </c>
      <c r="E371" s="306" t="str">
        <f aca="false">VLOOKUP($A371,data!$A$6:$M$15000,12)</f>
        <v>N/A</v>
      </c>
      <c r="F371" s="114" t="e">
        <f aca="false">C371-D371-E371</f>
        <v>#VALUE!</v>
      </c>
    </row>
    <row r="372" customFormat="false" ht="11.25" hidden="false" customHeight="false" outlineLevel="0" collapsed="false">
      <c r="A372" s="188" t="n">
        <v>35917</v>
      </c>
      <c r="B372" s="11" t="n">
        <f aca="false">IF(A372&lt;&gt;"",MONTH(A372),0)</f>
        <v>5</v>
      </c>
      <c r="C372" s="148" t="str">
        <f aca="false">VLOOKUP($A372,data!$A$6:$M$15000,10)</f>
        <v>N/A</v>
      </c>
      <c r="D372" s="306" t="s">
        <v>80</v>
      </c>
      <c r="E372" s="306" t="str">
        <f aca="false">VLOOKUP($A372,data!$A$6:$M$15000,12)</f>
        <v>N/A</v>
      </c>
      <c r="F372" s="114" t="e">
        <f aca="false">C372-D372-E372</f>
        <v>#VALUE!</v>
      </c>
    </row>
    <row r="373" customFormat="false" ht="11.25" hidden="false" customHeight="false" outlineLevel="0" collapsed="false">
      <c r="A373" s="188" t="n">
        <v>35918</v>
      </c>
      <c r="B373" s="11" t="n">
        <f aca="false">IF(A373&lt;&gt;"",MONTH(A373),0)</f>
        <v>5</v>
      </c>
      <c r="C373" s="148" t="str">
        <f aca="false">VLOOKUP($A373,data!$A$6:$M$15000,10)</f>
        <v>N/A</v>
      </c>
      <c r="D373" s="306" t="s">
        <v>80</v>
      </c>
      <c r="E373" s="306" t="str">
        <f aca="false">VLOOKUP($A373,data!$A$6:$M$15000,12)</f>
        <v>N/A</v>
      </c>
      <c r="F373" s="114" t="e">
        <f aca="false">C373-D373-E373</f>
        <v>#VALUE!</v>
      </c>
    </row>
    <row r="374" customFormat="false" ht="11.25" hidden="false" customHeight="false" outlineLevel="0" collapsed="false">
      <c r="A374" s="188" t="n">
        <v>35919</v>
      </c>
      <c r="B374" s="11" t="n">
        <f aca="false">IF(A374&lt;&gt;"",MONTH(A374),0)</f>
        <v>5</v>
      </c>
      <c r="C374" s="148" t="str">
        <f aca="false">VLOOKUP($A374,data!$A$6:$M$15000,10)</f>
        <v>N/A</v>
      </c>
      <c r="D374" s="306" t="s">
        <v>80</v>
      </c>
      <c r="E374" s="306" t="str">
        <f aca="false">VLOOKUP($A374,data!$A$6:$M$15000,12)</f>
        <v>N/A</v>
      </c>
      <c r="F374" s="114" t="e">
        <f aca="false">C374-D374-E374</f>
        <v>#VALUE!</v>
      </c>
    </row>
    <row r="375" customFormat="false" ht="11.25" hidden="false" customHeight="false" outlineLevel="0" collapsed="false">
      <c r="A375" s="188" t="n">
        <v>35920</v>
      </c>
      <c r="B375" s="11" t="n">
        <f aca="false">IF(A375&lt;&gt;"",MONTH(A375),0)</f>
        <v>5</v>
      </c>
      <c r="C375" s="148" t="str">
        <f aca="false">VLOOKUP($A375,data!$A$6:$M$15000,10)</f>
        <v>N/A</v>
      </c>
      <c r="D375" s="306" t="s">
        <v>80</v>
      </c>
      <c r="E375" s="306" t="str">
        <f aca="false">VLOOKUP($A375,data!$A$6:$M$15000,12)</f>
        <v>N/A</v>
      </c>
      <c r="F375" s="114" t="e">
        <f aca="false">C375-D375-E375</f>
        <v>#VALUE!</v>
      </c>
    </row>
    <row r="376" customFormat="false" ht="11.25" hidden="false" customHeight="false" outlineLevel="0" collapsed="false">
      <c r="A376" s="188" t="n">
        <v>35921</v>
      </c>
      <c r="B376" s="11" t="n">
        <f aca="false">IF(A376&lt;&gt;"",MONTH(A376),0)</f>
        <v>5</v>
      </c>
      <c r="C376" s="148" t="str">
        <f aca="false">VLOOKUP($A376,data!$A$6:$M$15000,10)</f>
        <v>N/A</v>
      </c>
      <c r="D376" s="306" t="s">
        <v>80</v>
      </c>
      <c r="E376" s="306" t="str">
        <f aca="false">VLOOKUP($A376,data!$A$6:$M$15000,12)</f>
        <v>N/A</v>
      </c>
      <c r="F376" s="114" t="e">
        <f aca="false">C376-D376-E376</f>
        <v>#VALUE!</v>
      </c>
    </row>
    <row r="377" customFormat="false" ht="11.25" hidden="false" customHeight="false" outlineLevel="0" collapsed="false">
      <c r="A377" s="188" t="n">
        <v>35922</v>
      </c>
      <c r="B377" s="11" t="n">
        <f aca="false">IF(A377&lt;&gt;"",MONTH(A377),0)</f>
        <v>5</v>
      </c>
      <c r="C377" s="148" t="str">
        <f aca="false">VLOOKUP($A377,data!$A$6:$M$15000,10)</f>
        <v>N/A</v>
      </c>
      <c r="D377" s="306" t="s">
        <v>80</v>
      </c>
      <c r="E377" s="306" t="str">
        <f aca="false">VLOOKUP($A377,data!$A$6:$M$15000,12)</f>
        <v>N/A</v>
      </c>
      <c r="F377" s="114" t="e">
        <f aca="false">C377-D377-E377</f>
        <v>#VALUE!</v>
      </c>
    </row>
    <row r="378" customFormat="false" ht="11.25" hidden="false" customHeight="false" outlineLevel="0" collapsed="false">
      <c r="A378" s="188" t="n">
        <v>35923</v>
      </c>
      <c r="B378" s="11" t="n">
        <f aca="false">IF(A378&lt;&gt;"",MONTH(A378),0)</f>
        <v>5</v>
      </c>
      <c r="C378" s="148" t="str">
        <f aca="false">VLOOKUP($A378,data!$A$6:$M$15000,10)</f>
        <v>N/A</v>
      </c>
      <c r="D378" s="306" t="s">
        <v>80</v>
      </c>
      <c r="E378" s="306" t="str">
        <f aca="false">VLOOKUP($A378,data!$A$6:$M$15000,12)</f>
        <v>N/A</v>
      </c>
      <c r="F378" s="114" t="e">
        <f aca="false">C378-D378-E378</f>
        <v>#VALUE!</v>
      </c>
    </row>
    <row r="379" customFormat="false" ht="11.25" hidden="false" customHeight="false" outlineLevel="0" collapsed="false">
      <c r="A379" s="188" t="n">
        <v>35924</v>
      </c>
      <c r="B379" s="11" t="n">
        <f aca="false">IF(A379&lt;&gt;"",MONTH(A379),0)</f>
        <v>5</v>
      </c>
      <c r="C379" s="148" t="str">
        <f aca="false">VLOOKUP($A379,data!$A$6:$M$15000,10)</f>
        <v>N/A</v>
      </c>
      <c r="D379" s="306" t="s">
        <v>80</v>
      </c>
      <c r="E379" s="306" t="str">
        <f aca="false">VLOOKUP($A379,data!$A$6:$M$15000,12)</f>
        <v>N/A</v>
      </c>
      <c r="F379" s="114" t="e">
        <f aca="false">C379-D379-E379</f>
        <v>#VALUE!</v>
      </c>
    </row>
    <row r="380" customFormat="false" ht="11.25" hidden="false" customHeight="false" outlineLevel="0" collapsed="false">
      <c r="A380" s="188" t="n">
        <v>35925</v>
      </c>
      <c r="B380" s="11" t="n">
        <f aca="false">IF(A380&lt;&gt;"",MONTH(A380),0)</f>
        <v>5</v>
      </c>
      <c r="C380" s="148" t="str">
        <f aca="false">VLOOKUP($A380,data!$A$6:$M$15000,10)</f>
        <v>N/A</v>
      </c>
      <c r="D380" s="306" t="s">
        <v>80</v>
      </c>
      <c r="E380" s="306" t="str">
        <f aca="false">VLOOKUP($A380,data!$A$6:$M$15000,12)</f>
        <v>N/A</v>
      </c>
      <c r="F380" s="114" t="e">
        <f aca="false">C380-D380-E380</f>
        <v>#VALUE!</v>
      </c>
    </row>
    <row r="381" customFormat="false" ht="11.25" hidden="false" customHeight="false" outlineLevel="0" collapsed="false">
      <c r="A381" s="188" t="n">
        <v>35926</v>
      </c>
      <c r="B381" s="11" t="n">
        <f aca="false">IF(A381&lt;&gt;"",MONTH(A381),0)</f>
        <v>5</v>
      </c>
      <c r="C381" s="148" t="str">
        <f aca="false">VLOOKUP($A381,data!$A$6:$M$15000,10)</f>
        <v>N/A</v>
      </c>
      <c r="D381" s="306" t="s">
        <v>80</v>
      </c>
      <c r="E381" s="306" t="str">
        <f aca="false">VLOOKUP($A381,data!$A$6:$M$15000,12)</f>
        <v>N/A</v>
      </c>
      <c r="F381" s="114" t="e">
        <f aca="false">C381-D381-E381</f>
        <v>#VALUE!</v>
      </c>
    </row>
    <row r="382" customFormat="false" ht="11.25" hidden="false" customHeight="false" outlineLevel="0" collapsed="false">
      <c r="A382" s="188" t="n">
        <v>35927</v>
      </c>
      <c r="B382" s="11" t="n">
        <f aca="false">IF(A382&lt;&gt;"",MONTH(A382),0)</f>
        <v>5</v>
      </c>
      <c r="C382" s="148" t="str">
        <f aca="false">VLOOKUP($A382,data!$A$6:$M$15000,10)</f>
        <v>N/A</v>
      </c>
      <c r="D382" s="306" t="s">
        <v>80</v>
      </c>
      <c r="E382" s="306" t="str">
        <f aca="false">VLOOKUP($A382,data!$A$6:$M$15000,12)</f>
        <v>N/A</v>
      </c>
      <c r="F382" s="114" t="e">
        <f aca="false">C382-D382-E382</f>
        <v>#VALUE!</v>
      </c>
    </row>
    <row r="383" customFormat="false" ht="11.25" hidden="false" customHeight="false" outlineLevel="0" collapsed="false">
      <c r="A383" s="188" t="n">
        <v>35928</v>
      </c>
      <c r="B383" s="11" t="n">
        <f aca="false">IF(A383&lt;&gt;"",MONTH(A383),0)</f>
        <v>5</v>
      </c>
      <c r="C383" s="148" t="str">
        <f aca="false">VLOOKUP($A383,data!$A$6:$M$15000,10)</f>
        <v>N/A</v>
      </c>
      <c r="D383" s="306" t="s">
        <v>80</v>
      </c>
      <c r="E383" s="306" t="str">
        <f aca="false">VLOOKUP($A383,data!$A$6:$M$15000,12)</f>
        <v>N/A</v>
      </c>
      <c r="F383" s="114" t="e">
        <f aca="false">C383-D383-E383</f>
        <v>#VALUE!</v>
      </c>
    </row>
    <row r="384" customFormat="false" ht="11.25" hidden="false" customHeight="false" outlineLevel="0" collapsed="false">
      <c r="A384" s="188" t="n">
        <v>35929</v>
      </c>
      <c r="B384" s="11" t="n">
        <f aca="false">IF(A384&lt;&gt;"",MONTH(A384),0)</f>
        <v>5</v>
      </c>
      <c r="C384" s="148" t="str">
        <f aca="false">VLOOKUP($A384,data!$A$6:$M$15000,10)</f>
        <v>N/A</v>
      </c>
      <c r="D384" s="306" t="s">
        <v>80</v>
      </c>
      <c r="E384" s="306" t="str">
        <f aca="false">VLOOKUP($A384,data!$A$6:$M$15000,12)</f>
        <v>N/A</v>
      </c>
      <c r="F384" s="114" t="e">
        <f aca="false">C384-D384-E384</f>
        <v>#VALUE!</v>
      </c>
    </row>
    <row r="385" customFormat="false" ht="11.25" hidden="false" customHeight="false" outlineLevel="0" collapsed="false">
      <c r="A385" s="188" t="n">
        <v>35930</v>
      </c>
      <c r="B385" s="11" t="n">
        <f aca="false">IF(A385&lt;&gt;"",MONTH(A385),0)</f>
        <v>5</v>
      </c>
      <c r="C385" s="148" t="str">
        <f aca="false">VLOOKUP($A385,data!$A$6:$M$15000,10)</f>
        <v>N/A</v>
      </c>
      <c r="D385" s="306" t="s">
        <v>80</v>
      </c>
      <c r="E385" s="306" t="str">
        <f aca="false">VLOOKUP($A385,data!$A$6:$M$15000,12)</f>
        <v>N/A</v>
      </c>
      <c r="F385" s="114" t="e">
        <f aca="false">C385-D385-E385</f>
        <v>#VALUE!</v>
      </c>
    </row>
    <row r="386" customFormat="false" ht="11.25" hidden="false" customHeight="false" outlineLevel="0" collapsed="false">
      <c r="A386" s="188" t="n">
        <v>35931</v>
      </c>
      <c r="B386" s="11" t="n">
        <f aca="false">IF(A386&lt;&gt;"",MONTH(A386),0)</f>
        <v>5</v>
      </c>
      <c r="C386" s="148" t="str">
        <f aca="false">VLOOKUP($A386,data!$A$6:$M$15000,10)</f>
        <v>N/A</v>
      </c>
      <c r="D386" s="306" t="s">
        <v>80</v>
      </c>
      <c r="E386" s="306" t="str">
        <f aca="false">VLOOKUP($A386,data!$A$6:$M$15000,12)</f>
        <v>N/A</v>
      </c>
      <c r="F386" s="114" t="e">
        <f aca="false">C386-D386-E386</f>
        <v>#VALUE!</v>
      </c>
    </row>
    <row r="387" customFormat="false" ht="11.25" hidden="false" customHeight="false" outlineLevel="0" collapsed="false">
      <c r="A387" s="188" t="n">
        <v>35932</v>
      </c>
      <c r="B387" s="11" t="n">
        <f aca="false">IF(A387&lt;&gt;"",MONTH(A387),0)</f>
        <v>5</v>
      </c>
      <c r="C387" s="148" t="str">
        <f aca="false">VLOOKUP($A387,data!$A$6:$M$15000,10)</f>
        <v>N/A</v>
      </c>
      <c r="D387" s="306" t="s">
        <v>80</v>
      </c>
      <c r="E387" s="306" t="str">
        <f aca="false">VLOOKUP($A387,data!$A$6:$M$15000,12)</f>
        <v>N/A</v>
      </c>
      <c r="F387" s="114" t="e">
        <f aca="false">C387-D387-E387</f>
        <v>#VALUE!</v>
      </c>
    </row>
    <row r="388" customFormat="false" ht="11.25" hidden="false" customHeight="false" outlineLevel="0" collapsed="false">
      <c r="A388" s="188" t="n">
        <v>35933</v>
      </c>
      <c r="B388" s="11" t="n">
        <f aca="false">IF(A388&lt;&gt;"",MONTH(A388),0)</f>
        <v>5</v>
      </c>
      <c r="C388" s="148" t="str">
        <f aca="false">VLOOKUP($A388,data!$A$6:$M$15000,10)</f>
        <v>N/A</v>
      </c>
      <c r="D388" s="306" t="s">
        <v>80</v>
      </c>
      <c r="E388" s="306" t="str">
        <f aca="false">VLOOKUP($A388,data!$A$6:$M$15000,12)</f>
        <v>N/A</v>
      </c>
      <c r="F388" s="114" t="e">
        <f aca="false">C388-D388-E388</f>
        <v>#VALUE!</v>
      </c>
    </row>
    <row r="389" customFormat="false" ht="11.25" hidden="false" customHeight="false" outlineLevel="0" collapsed="false">
      <c r="A389" s="188" t="n">
        <v>35934</v>
      </c>
      <c r="B389" s="11" t="n">
        <f aca="false">IF(A389&lt;&gt;"",MONTH(A389),0)</f>
        <v>5</v>
      </c>
      <c r="C389" s="148" t="str">
        <f aca="false">VLOOKUP($A389,data!$A$6:$M$15000,10)</f>
        <v>N/A</v>
      </c>
      <c r="D389" s="306" t="s">
        <v>80</v>
      </c>
      <c r="E389" s="306" t="str">
        <f aca="false">VLOOKUP($A389,data!$A$6:$M$15000,12)</f>
        <v>N/A</v>
      </c>
      <c r="F389" s="114" t="e">
        <f aca="false">C389-D389-E389</f>
        <v>#VALUE!</v>
      </c>
    </row>
    <row r="390" customFormat="false" ht="11.25" hidden="false" customHeight="false" outlineLevel="0" collapsed="false">
      <c r="A390" s="188" t="n">
        <v>35935</v>
      </c>
      <c r="B390" s="11" t="n">
        <f aca="false">IF(A390&lt;&gt;"",MONTH(A390),0)</f>
        <v>5</v>
      </c>
      <c r="C390" s="148" t="str">
        <f aca="false">VLOOKUP($A390,data!$A$6:$M$15000,10)</f>
        <v>N/A</v>
      </c>
      <c r="D390" s="306" t="s">
        <v>80</v>
      </c>
      <c r="E390" s="306" t="str">
        <f aca="false">VLOOKUP($A390,data!$A$6:$M$15000,12)</f>
        <v>N/A</v>
      </c>
      <c r="F390" s="114" t="e">
        <f aca="false">C390-D390-E390</f>
        <v>#VALUE!</v>
      </c>
    </row>
    <row r="391" customFormat="false" ht="11.25" hidden="false" customHeight="false" outlineLevel="0" collapsed="false">
      <c r="A391" s="188" t="n">
        <v>35936</v>
      </c>
      <c r="B391" s="11" t="n">
        <f aca="false">IF(A391&lt;&gt;"",MONTH(A391),0)</f>
        <v>5</v>
      </c>
      <c r="C391" s="148" t="str">
        <f aca="false">VLOOKUP($A391,data!$A$6:$M$15000,10)</f>
        <v>N/A</v>
      </c>
      <c r="D391" s="306" t="s">
        <v>80</v>
      </c>
      <c r="E391" s="306" t="str">
        <f aca="false">VLOOKUP($A391,data!$A$6:$M$15000,12)</f>
        <v>N/A</v>
      </c>
      <c r="F391" s="114" t="e">
        <f aca="false">C391-D391-E391</f>
        <v>#VALUE!</v>
      </c>
    </row>
    <row r="392" customFormat="false" ht="11.25" hidden="false" customHeight="false" outlineLevel="0" collapsed="false">
      <c r="A392" s="188" t="n">
        <v>35937</v>
      </c>
      <c r="B392" s="11" t="n">
        <f aca="false">IF(A392&lt;&gt;"",MONTH(A392),0)</f>
        <v>5</v>
      </c>
      <c r="C392" s="148" t="str">
        <f aca="false">VLOOKUP($A392,data!$A$6:$M$15000,10)</f>
        <v>N/A</v>
      </c>
      <c r="D392" s="306" t="s">
        <v>80</v>
      </c>
      <c r="E392" s="306" t="str">
        <f aca="false">VLOOKUP($A392,data!$A$6:$M$15000,12)</f>
        <v>N/A</v>
      </c>
      <c r="F392" s="114" t="e">
        <f aca="false">C392-D392-E392</f>
        <v>#VALUE!</v>
      </c>
    </row>
    <row r="393" customFormat="false" ht="11.25" hidden="false" customHeight="false" outlineLevel="0" collapsed="false">
      <c r="A393" s="188" t="n">
        <v>35938</v>
      </c>
      <c r="B393" s="11" t="n">
        <f aca="false">IF(A393&lt;&gt;"",MONTH(A393),0)</f>
        <v>5</v>
      </c>
      <c r="C393" s="148" t="str">
        <f aca="false">VLOOKUP($A393,data!$A$6:$M$15000,10)</f>
        <v>N/A</v>
      </c>
      <c r="D393" s="306" t="s">
        <v>80</v>
      </c>
      <c r="E393" s="306" t="str">
        <f aca="false">VLOOKUP($A393,data!$A$6:$M$15000,12)</f>
        <v>N/A</v>
      </c>
      <c r="F393" s="114" t="e">
        <f aca="false">C393-D393-E393</f>
        <v>#VALUE!</v>
      </c>
    </row>
    <row r="394" customFormat="false" ht="11.25" hidden="false" customHeight="false" outlineLevel="0" collapsed="false">
      <c r="A394" s="188" t="n">
        <v>35939</v>
      </c>
      <c r="B394" s="11" t="n">
        <f aca="false">IF(A394&lt;&gt;"",MONTH(A394),0)</f>
        <v>5</v>
      </c>
      <c r="C394" s="148" t="str">
        <f aca="false">VLOOKUP($A394,data!$A$6:$M$15000,10)</f>
        <v>N/A</v>
      </c>
      <c r="D394" s="306" t="s">
        <v>80</v>
      </c>
      <c r="E394" s="306" t="str">
        <f aca="false">VLOOKUP($A394,data!$A$6:$M$15000,12)</f>
        <v>N/A</v>
      </c>
      <c r="F394" s="114" t="e">
        <f aca="false">C394-D394-E394</f>
        <v>#VALUE!</v>
      </c>
    </row>
    <row r="395" customFormat="false" ht="11.25" hidden="false" customHeight="false" outlineLevel="0" collapsed="false">
      <c r="A395" s="188" t="n">
        <v>35940</v>
      </c>
      <c r="B395" s="11" t="n">
        <f aca="false">IF(A395&lt;&gt;"",MONTH(A395),0)</f>
        <v>5</v>
      </c>
      <c r="C395" s="148" t="str">
        <f aca="false">VLOOKUP($A395,data!$A$6:$M$15000,10)</f>
        <v>N/A</v>
      </c>
      <c r="D395" s="306" t="s">
        <v>80</v>
      </c>
      <c r="E395" s="306" t="str">
        <f aca="false">VLOOKUP($A395,data!$A$6:$M$15000,12)</f>
        <v>N/A</v>
      </c>
      <c r="F395" s="114" t="e">
        <f aca="false">C395-D395-E395</f>
        <v>#VALUE!</v>
      </c>
    </row>
    <row r="396" customFormat="false" ht="11.25" hidden="false" customHeight="false" outlineLevel="0" collapsed="false">
      <c r="A396" s="188" t="n">
        <v>35941</v>
      </c>
      <c r="B396" s="11" t="n">
        <f aca="false">IF(A396&lt;&gt;"",MONTH(A396),0)</f>
        <v>5</v>
      </c>
      <c r="C396" s="148" t="str">
        <f aca="false">VLOOKUP($A396,data!$A$6:$M$15000,10)</f>
        <v>N/A</v>
      </c>
      <c r="D396" s="306" t="s">
        <v>80</v>
      </c>
      <c r="E396" s="306" t="str">
        <f aca="false">VLOOKUP($A396,data!$A$6:$M$15000,12)</f>
        <v>N/A</v>
      </c>
      <c r="F396" s="114" t="e">
        <f aca="false">C396-D396-E396</f>
        <v>#VALUE!</v>
      </c>
    </row>
    <row r="397" customFormat="false" ht="11.25" hidden="false" customHeight="false" outlineLevel="0" collapsed="false">
      <c r="A397" s="188" t="n">
        <v>35942</v>
      </c>
      <c r="B397" s="11" t="n">
        <f aca="false">IF(A397&lt;&gt;"",MONTH(A397),0)</f>
        <v>5</v>
      </c>
      <c r="C397" s="148" t="str">
        <f aca="false">VLOOKUP($A397,data!$A$6:$M$15000,10)</f>
        <v>N/A</v>
      </c>
      <c r="D397" s="306" t="s">
        <v>80</v>
      </c>
      <c r="E397" s="306" t="str">
        <f aca="false">VLOOKUP($A397,data!$A$6:$M$15000,12)</f>
        <v>N/A</v>
      </c>
      <c r="F397" s="114" t="e">
        <f aca="false">C397-D397-E397</f>
        <v>#VALUE!</v>
      </c>
    </row>
    <row r="398" customFormat="false" ht="11.25" hidden="false" customHeight="false" outlineLevel="0" collapsed="false">
      <c r="A398" s="188" t="n">
        <v>35943</v>
      </c>
      <c r="B398" s="11" t="n">
        <f aca="false">IF(A398&lt;&gt;"",MONTH(A398),0)</f>
        <v>5</v>
      </c>
      <c r="C398" s="148" t="str">
        <f aca="false">VLOOKUP($A398,data!$A$6:$M$15000,10)</f>
        <v>N/A</v>
      </c>
      <c r="D398" s="306" t="s">
        <v>80</v>
      </c>
      <c r="E398" s="306" t="str">
        <f aca="false">VLOOKUP($A398,data!$A$6:$M$15000,12)</f>
        <v>N/A</v>
      </c>
      <c r="F398" s="114" t="e">
        <f aca="false">C398-D398-E398</f>
        <v>#VALUE!</v>
      </c>
    </row>
    <row r="399" customFormat="false" ht="11.25" hidden="false" customHeight="false" outlineLevel="0" collapsed="false">
      <c r="A399" s="188" t="n">
        <v>35944</v>
      </c>
      <c r="B399" s="11" t="n">
        <f aca="false">IF(A399&lt;&gt;"",MONTH(A399),0)</f>
        <v>5</v>
      </c>
      <c r="C399" s="148" t="str">
        <f aca="false">VLOOKUP($A399,data!$A$6:$M$15000,10)</f>
        <v>N/A</v>
      </c>
      <c r="D399" s="306" t="s">
        <v>80</v>
      </c>
      <c r="E399" s="306" t="str">
        <f aca="false">VLOOKUP($A399,data!$A$6:$M$15000,12)</f>
        <v>N/A</v>
      </c>
      <c r="F399" s="114" t="e">
        <f aca="false">C399-D399-E399</f>
        <v>#VALUE!</v>
      </c>
    </row>
    <row r="400" customFormat="false" ht="11.25" hidden="false" customHeight="false" outlineLevel="0" collapsed="false">
      <c r="A400" s="188" t="n">
        <v>35945</v>
      </c>
      <c r="B400" s="11" t="n">
        <f aca="false">IF(A400&lt;&gt;"",MONTH(A400),0)</f>
        <v>5</v>
      </c>
      <c r="C400" s="148" t="str">
        <f aca="false">VLOOKUP($A400,data!$A$6:$M$15000,10)</f>
        <v>N/A</v>
      </c>
      <c r="D400" s="306" t="s">
        <v>80</v>
      </c>
      <c r="E400" s="306" t="str">
        <f aca="false">VLOOKUP($A400,data!$A$6:$M$15000,12)</f>
        <v>N/A</v>
      </c>
      <c r="F400" s="114" t="e">
        <f aca="false">C400-D400-E400</f>
        <v>#VALUE!</v>
      </c>
    </row>
    <row r="401" customFormat="false" ht="11.25" hidden="false" customHeight="false" outlineLevel="0" collapsed="false">
      <c r="A401" s="188" t="n">
        <v>35946</v>
      </c>
      <c r="B401" s="11" t="n">
        <f aca="false">IF(A401&lt;&gt;"",MONTH(A401),0)</f>
        <v>5</v>
      </c>
      <c r="C401" s="148" t="str">
        <f aca="false">VLOOKUP($A401,data!$A$6:$M$15000,10)</f>
        <v>N/A</v>
      </c>
      <c r="D401" s="306" t="s">
        <v>80</v>
      </c>
      <c r="E401" s="306" t="str">
        <f aca="false">VLOOKUP($A401,data!$A$6:$M$15000,12)</f>
        <v>N/A</v>
      </c>
      <c r="F401" s="114" t="e">
        <f aca="false">C401-D401-E401</f>
        <v>#VALUE!</v>
      </c>
    </row>
    <row r="402" customFormat="false" ht="11.25" hidden="false" customHeight="false" outlineLevel="0" collapsed="false">
      <c r="A402" s="188" t="n">
        <v>35947</v>
      </c>
      <c r="B402" s="11" t="n">
        <f aca="false">IF(A402&lt;&gt;"",MONTH(A402),0)</f>
        <v>6</v>
      </c>
      <c r="C402" s="148" t="str">
        <f aca="false">VLOOKUP($A402,data!$A$6:$M$15000,10)</f>
        <v>N/A</v>
      </c>
      <c r="D402" s="306" t="s">
        <v>80</v>
      </c>
      <c r="E402" s="306" t="str">
        <f aca="false">VLOOKUP($A402,data!$A$6:$M$15000,12)</f>
        <v>N/A</v>
      </c>
      <c r="F402" s="114" t="e">
        <f aca="false">C402-D402-E402</f>
        <v>#VALUE!</v>
      </c>
    </row>
    <row r="403" customFormat="false" ht="11.25" hidden="false" customHeight="false" outlineLevel="0" collapsed="false">
      <c r="A403" s="188" t="n">
        <v>35948</v>
      </c>
      <c r="B403" s="11" t="n">
        <f aca="false">IF(A403&lt;&gt;"",MONTH(A403),0)</f>
        <v>6</v>
      </c>
      <c r="C403" s="148" t="str">
        <f aca="false">VLOOKUP($A403,data!$A$6:$M$15000,10)</f>
        <v>N/A</v>
      </c>
      <c r="D403" s="306" t="s">
        <v>80</v>
      </c>
      <c r="E403" s="306" t="str">
        <f aca="false">VLOOKUP($A403,data!$A$6:$M$15000,12)</f>
        <v>N/A</v>
      </c>
      <c r="F403" s="114" t="e">
        <f aca="false">C403-D403-E403</f>
        <v>#VALUE!</v>
      </c>
    </row>
    <row r="404" customFormat="false" ht="11.25" hidden="false" customHeight="false" outlineLevel="0" collapsed="false">
      <c r="A404" s="188" t="n">
        <v>35949</v>
      </c>
      <c r="B404" s="11" t="n">
        <f aca="false">IF(A404&lt;&gt;"",MONTH(A404),0)</f>
        <v>6</v>
      </c>
      <c r="C404" s="148" t="str">
        <f aca="false">VLOOKUP($A404,data!$A$6:$M$15000,10)</f>
        <v>N/A</v>
      </c>
      <c r="D404" s="306" t="s">
        <v>80</v>
      </c>
      <c r="E404" s="306" t="str">
        <f aca="false">VLOOKUP($A404,data!$A$6:$M$15000,12)</f>
        <v>N/A</v>
      </c>
      <c r="F404" s="114" t="e">
        <f aca="false">C404-D404-E404</f>
        <v>#VALUE!</v>
      </c>
    </row>
    <row r="405" customFormat="false" ht="11.25" hidden="false" customHeight="false" outlineLevel="0" collapsed="false">
      <c r="A405" s="188" t="n">
        <v>35950</v>
      </c>
      <c r="B405" s="11" t="n">
        <f aca="false">IF(A405&lt;&gt;"",MONTH(A405),0)</f>
        <v>6</v>
      </c>
      <c r="C405" s="148" t="str">
        <f aca="false">VLOOKUP($A405,data!$A$6:$M$15000,10)</f>
        <v>N/A</v>
      </c>
      <c r="D405" s="306" t="s">
        <v>80</v>
      </c>
      <c r="E405" s="306" t="str">
        <f aca="false">VLOOKUP($A405,data!$A$6:$M$15000,12)</f>
        <v>N/A</v>
      </c>
      <c r="F405" s="114" t="e">
        <f aca="false">C405-D405-E405</f>
        <v>#VALUE!</v>
      </c>
    </row>
    <row r="406" customFormat="false" ht="11.25" hidden="false" customHeight="false" outlineLevel="0" collapsed="false">
      <c r="A406" s="188" t="n">
        <v>35951</v>
      </c>
      <c r="B406" s="11" t="n">
        <f aca="false">IF(A406&lt;&gt;"",MONTH(A406),0)</f>
        <v>6</v>
      </c>
      <c r="C406" s="148" t="str">
        <f aca="false">VLOOKUP($A406,data!$A$6:$M$15000,10)</f>
        <v>N/A</v>
      </c>
      <c r="D406" s="306" t="s">
        <v>80</v>
      </c>
      <c r="E406" s="306" t="str">
        <f aca="false">VLOOKUP($A406,data!$A$6:$M$15000,12)</f>
        <v>N/A</v>
      </c>
      <c r="F406" s="114" t="e">
        <f aca="false">C406-D406-E406</f>
        <v>#VALUE!</v>
      </c>
    </row>
    <row r="407" customFormat="false" ht="11.25" hidden="false" customHeight="false" outlineLevel="0" collapsed="false">
      <c r="A407" s="188" t="n">
        <v>35952</v>
      </c>
      <c r="B407" s="11" t="n">
        <f aca="false">IF(A407&lt;&gt;"",MONTH(A407),0)</f>
        <v>6</v>
      </c>
      <c r="C407" s="148" t="str">
        <f aca="false">VLOOKUP($A407,data!$A$6:$M$15000,10)</f>
        <v>N/A</v>
      </c>
      <c r="D407" s="306" t="s">
        <v>80</v>
      </c>
      <c r="E407" s="306" t="str">
        <f aca="false">VLOOKUP($A407,data!$A$6:$M$15000,12)</f>
        <v>N/A</v>
      </c>
      <c r="F407" s="114" t="e">
        <f aca="false">C407-D407-E407</f>
        <v>#VALUE!</v>
      </c>
    </row>
    <row r="408" customFormat="false" ht="11.25" hidden="false" customHeight="false" outlineLevel="0" collapsed="false">
      <c r="A408" s="188" t="n">
        <v>35953</v>
      </c>
      <c r="B408" s="11" t="n">
        <f aca="false">IF(A408&lt;&gt;"",MONTH(A408),0)</f>
        <v>6</v>
      </c>
      <c r="C408" s="148" t="str">
        <f aca="false">VLOOKUP($A408,data!$A$6:$M$15000,10)</f>
        <v>N/A</v>
      </c>
      <c r="D408" s="306" t="s">
        <v>80</v>
      </c>
      <c r="E408" s="306" t="str">
        <f aca="false">VLOOKUP($A408,data!$A$6:$M$15000,12)</f>
        <v>N/A</v>
      </c>
      <c r="F408" s="114" t="e">
        <f aca="false">C408-D408-E408</f>
        <v>#VALUE!</v>
      </c>
    </row>
    <row r="409" customFormat="false" ht="11.25" hidden="false" customHeight="false" outlineLevel="0" collapsed="false">
      <c r="A409" s="188" t="n">
        <v>35954</v>
      </c>
      <c r="B409" s="11" t="n">
        <f aca="false">IF(A409&lt;&gt;"",MONTH(A409),0)</f>
        <v>6</v>
      </c>
      <c r="C409" s="148" t="str">
        <f aca="false">VLOOKUP($A409,data!$A$6:$M$15000,10)</f>
        <v>N/A</v>
      </c>
      <c r="D409" s="306" t="s">
        <v>80</v>
      </c>
      <c r="E409" s="306" t="str">
        <f aca="false">VLOOKUP($A409,data!$A$6:$M$15000,12)</f>
        <v>N/A</v>
      </c>
      <c r="F409" s="114" t="e">
        <f aca="false">C409-D409-E409</f>
        <v>#VALUE!</v>
      </c>
    </row>
    <row r="410" customFormat="false" ht="11.25" hidden="false" customHeight="false" outlineLevel="0" collapsed="false">
      <c r="A410" s="188" t="n">
        <v>35955</v>
      </c>
      <c r="B410" s="11" t="n">
        <f aca="false">IF(A410&lt;&gt;"",MONTH(A410),0)</f>
        <v>6</v>
      </c>
      <c r="C410" s="148" t="str">
        <f aca="false">VLOOKUP($A410,data!$A$6:$M$15000,10)</f>
        <v>N/A</v>
      </c>
      <c r="D410" s="306" t="s">
        <v>80</v>
      </c>
      <c r="E410" s="306" t="str">
        <f aca="false">VLOOKUP($A410,data!$A$6:$M$15000,12)</f>
        <v>N/A</v>
      </c>
      <c r="F410" s="114" t="e">
        <f aca="false">C410-D410-E410</f>
        <v>#VALUE!</v>
      </c>
    </row>
    <row r="411" customFormat="false" ht="11.25" hidden="false" customHeight="false" outlineLevel="0" collapsed="false">
      <c r="A411" s="188" t="n">
        <v>35956</v>
      </c>
      <c r="B411" s="11" t="n">
        <f aca="false">IF(A411&lt;&gt;"",MONTH(A411),0)</f>
        <v>6</v>
      </c>
      <c r="C411" s="148" t="str">
        <f aca="false">VLOOKUP($A411,data!$A$6:$M$15000,10)</f>
        <v>N/A</v>
      </c>
      <c r="D411" s="306" t="s">
        <v>80</v>
      </c>
      <c r="E411" s="306" t="str">
        <f aca="false">VLOOKUP($A411,data!$A$6:$M$15000,12)</f>
        <v>N/A</v>
      </c>
      <c r="F411" s="114" t="e">
        <f aca="false">C411-D411-E411</f>
        <v>#VALUE!</v>
      </c>
    </row>
    <row r="412" customFormat="false" ht="11.25" hidden="false" customHeight="false" outlineLevel="0" collapsed="false">
      <c r="A412" s="188" t="n">
        <v>35957</v>
      </c>
      <c r="B412" s="11" t="n">
        <f aca="false">IF(A412&lt;&gt;"",MONTH(A412),0)</f>
        <v>6</v>
      </c>
      <c r="C412" s="148" t="str">
        <f aca="false">VLOOKUP($A412,data!$A$6:$M$15000,10)</f>
        <v>N/A</v>
      </c>
      <c r="D412" s="306" t="s">
        <v>80</v>
      </c>
      <c r="E412" s="306" t="str">
        <f aca="false">VLOOKUP($A412,data!$A$6:$M$15000,12)</f>
        <v>N/A</v>
      </c>
      <c r="F412" s="114" t="e">
        <f aca="false">C412-D412-E412</f>
        <v>#VALUE!</v>
      </c>
    </row>
    <row r="413" customFormat="false" ht="11.25" hidden="false" customHeight="false" outlineLevel="0" collapsed="false">
      <c r="A413" s="188" t="n">
        <v>35958</v>
      </c>
      <c r="B413" s="11" t="n">
        <f aca="false">IF(A413&lt;&gt;"",MONTH(A413),0)</f>
        <v>6</v>
      </c>
      <c r="C413" s="148" t="str">
        <f aca="false">VLOOKUP($A413,data!$A$6:$M$15000,10)</f>
        <v>N/A</v>
      </c>
      <c r="D413" s="306" t="s">
        <v>80</v>
      </c>
      <c r="E413" s="306" t="str">
        <f aca="false">VLOOKUP($A413,data!$A$6:$M$15000,12)</f>
        <v>N/A</v>
      </c>
      <c r="F413" s="114" t="e">
        <f aca="false">C413-D413-E413</f>
        <v>#VALUE!</v>
      </c>
    </row>
    <row r="414" customFormat="false" ht="11.25" hidden="false" customHeight="false" outlineLevel="0" collapsed="false">
      <c r="A414" s="188" t="n">
        <v>35959</v>
      </c>
      <c r="B414" s="11" t="n">
        <f aca="false">IF(A414&lt;&gt;"",MONTH(A414),0)</f>
        <v>6</v>
      </c>
      <c r="C414" s="148" t="str">
        <f aca="false">VLOOKUP($A414,data!$A$6:$M$15000,10)</f>
        <v>N/A</v>
      </c>
      <c r="D414" s="306" t="s">
        <v>80</v>
      </c>
      <c r="E414" s="306" t="str">
        <f aca="false">VLOOKUP($A414,data!$A$6:$M$15000,12)</f>
        <v>N/A</v>
      </c>
      <c r="F414" s="114" t="e">
        <f aca="false">C414-D414-E414</f>
        <v>#VALUE!</v>
      </c>
    </row>
    <row r="415" customFormat="false" ht="11.25" hidden="false" customHeight="false" outlineLevel="0" collapsed="false">
      <c r="A415" s="188" t="n">
        <v>35960</v>
      </c>
      <c r="B415" s="11" t="n">
        <f aca="false">IF(A415&lt;&gt;"",MONTH(A415),0)</f>
        <v>6</v>
      </c>
      <c r="C415" s="148" t="str">
        <f aca="false">VLOOKUP($A415,data!$A$6:$M$15000,10)</f>
        <v>N/A</v>
      </c>
      <c r="D415" s="306" t="s">
        <v>80</v>
      </c>
      <c r="E415" s="306" t="str">
        <f aca="false">VLOOKUP($A415,data!$A$6:$M$15000,12)</f>
        <v>N/A</v>
      </c>
      <c r="F415" s="114" t="e">
        <f aca="false">C415-D415-E415</f>
        <v>#VALUE!</v>
      </c>
    </row>
    <row r="416" customFormat="false" ht="11.25" hidden="false" customHeight="false" outlineLevel="0" collapsed="false">
      <c r="A416" s="188" t="n">
        <v>35961</v>
      </c>
      <c r="B416" s="11" t="n">
        <f aca="false">IF(A416&lt;&gt;"",MONTH(A416),0)</f>
        <v>6</v>
      </c>
      <c r="C416" s="148" t="str">
        <f aca="false">VLOOKUP($A416,data!$A$6:$M$15000,10)</f>
        <v>N/A</v>
      </c>
      <c r="D416" s="306" t="s">
        <v>80</v>
      </c>
      <c r="E416" s="306" t="str">
        <f aca="false">VLOOKUP($A416,data!$A$6:$M$15000,12)</f>
        <v>N/A</v>
      </c>
      <c r="F416" s="114" t="e">
        <f aca="false">C416-D416-E416</f>
        <v>#VALUE!</v>
      </c>
    </row>
    <row r="417" customFormat="false" ht="11.25" hidden="false" customHeight="false" outlineLevel="0" collapsed="false">
      <c r="A417" s="188" t="n">
        <v>35962</v>
      </c>
      <c r="B417" s="11" t="n">
        <f aca="false">IF(A417&lt;&gt;"",MONTH(A417),0)</f>
        <v>6</v>
      </c>
      <c r="C417" s="148" t="str">
        <f aca="false">VLOOKUP($A417,data!$A$6:$M$15000,10)</f>
        <v>N/A</v>
      </c>
      <c r="D417" s="306" t="s">
        <v>80</v>
      </c>
      <c r="E417" s="306" t="str">
        <f aca="false">VLOOKUP($A417,data!$A$6:$M$15000,12)</f>
        <v>N/A</v>
      </c>
      <c r="F417" s="114" t="e">
        <f aca="false">C417-D417-E417</f>
        <v>#VALUE!</v>
      </c>
    </row>
    <row r="418" customFormat="false" ht="11.25" hidden="false" customHeight="false" outlineLevel="0" collapsed="false">
      <c r="A418" s="188" t="n">
        <v>35963</v>
      </c>
      <c r="B418" s="11" t="n">
        <f aca="false">IF(A418&lt;&gt;"",MONTH(A418),0)</f>
        <v>6</v>
      </c>
      <c r="C418" s="148" t="str">
        <f aca="false">VLOOKUP($A418,data!$A$6:$M$15000,10)</f>
        <v>N/A</v>
      </c>
      <c r="D418" s="306" t="s">
        <v>80</v>
      </c>
      <c r="E418" s="306" t="str">
        <f aca="false">VLOOKUP($A418,data!$A$6:$M$15000,12)</f>
        <v>N/A</v>
      </c>
      <c r="F418" s="114" t="e">
        <f aca="false">C418-D418-E418</f>
        <v>#VALUE!</v>
      </c>
    </row>
    <row r="419" customFormat="false" ht="11.25" hidden="false" customHeight="false" outlineLevel="0" collapsed="false">
      <c r="A419" s="188" t="n">
        <v>35964</v>
      </c>
      <c r="B419" s="11" t="n">
        <f aca="false">IF(A419&lt;&gt;"",MONTH(A419),0)</f>
        <v>6</v>
      </c>
      <c r="C419" s="148" t="str">
        <f aca="false">VLOOKUP($A419,data!$A$6:$M$15000,10)</f>
        <v>N/A</v>
      </c>
      <c r="D419" s="306" t="s">
        <v>80</v>
      </c>
      <c r="E419" s="306" t="str">
        <f aca="false">VLOOKUP($A419,data!$A$6:$M$15000,12)</f>
        <v>N/A</v>
      </c>
      <c r="F419" s="114" t="e">
        <f aca="false">C419-D419-E419</f>
        <v>#VALUE!</v>
      </c>
    </row>
    <row r="420" customFormat="false" ht="11.25" hidden="false" customHeight="false" outlineLevel="0" collapsed="false">
      <c r="A420" s="188" t="n">
        <v>35965</v>
      </c>
      <c r="B420" s="11" t="n">
        <f aca="false">IF(A420&lt;&gt;"",MONTH(A420),0)</f>
        <v>6</v>
      </c>
      <c r="C420" s="148" t="str">
        <f aca="false">VLOOKUP($A420,data!$A$6:$M$15000,10)</f>
        <v>N/A</v>
      </c>
      <c r="D420" s="306" t="s">
        <v>80</v>
      </c>
      <c r="E420" s="306" t="str">
        <f aca="false">VLOOKUP($A420,data!$A$6:$M$15000,12)</f>
        <v>N/A</v>
      </c>
      <c r="F420" s="114" t="e">
        <f aca="false">C420-D420-E420</f>
        <v>#VALUE!</v>
      </c>
    </row>
    <row r="421" customFormat="false" ht="11.25" hidden="false" customHeight="false" outlineLevel="0" collapsed="false">
      <c r="A421" s="188" t="n">
        <v>35966</v>
      </c>
      <c r="B421" s="11" t="n">
        <f aca="false">IF(A421&lt;&gt;"",MONTH(A421),0)</f>
        <v>6</v>
      </c>
      <c r="C421" s="148" t="str">
        <f aca="false">VLOOKUP($A421,data!$A$6:$M$15000,10)</f>
        <v>N/A</v>
      </c>
      <c r="D421" s="306" t="s">
        <v>80</v>
      </c>
      <c r="E421" s="306" t="str">
        <f aca="false">VLOOKUP($A421,data!$A$6:$M$15000,12)</f>
        <v>N/A</v>
      </c>
      <c r="F421" s="114" t="e">
        <f aca="false">C421-D421-E421</f>
        <v>#VALUE!</v>
      </c>
    </row>
    <row r="422" customFormat="false" ht="11.25" hidden="false" customHeight="false" outlineLevel="0" collapsed="false">
      <c r="A422" s="188" t="n">
        <v>35967</v>
      </c>
      <c r="B422" s="11" t="n">
        <f aca="false">IF(A422&lt;&gt;"",MONTH(A422),0)</f>
        <v>6</v>
      </c>
      <c r="C422" s="148" t="str">
        <f aca="false">VLOOKUP($A422,data!$A$6:$M$15000,10)</f>
        <v>N/A</v>
      </c>
      <c r="D422" s="306" t="s">
        <v>80</v>
      </c>
      <c r="E422" s="306" t="str">
        <f aca="false">VLOOKUP($A422,data!$A$6:$M$15000,12)</f>
        <v>N/A</v>
      </c>
      <c r="F422" s="114" t="e">
        <f aca="false">C422-D422-E422</f>
        <v>#VALUE!</v>
      </c>
    </row>
    <row r="423" customFormat="false" ht="11.25" hidden="false" customHeight="false" outlineLevel="0" collapsed="false">
      <c r="A423" s="188" t="n">
        <v>35968</v>
      </c>
      <c r="B423" s="11" t="n">
        <f aca="false">IF(A423&lt;&gt;"",MONTH(A423),0)</f>
        <v>6</v>
      </c>
      <c r="C423" s="148" t="str">
        <f aca="false">VLOOKUP($A423,data!$A$6:$M$15000,10)</f>
        <v>N/A</v>
      </c>
      <c r="D423" s="306" t="s">
        <v>80</v>
      </c>
      <c r="E423" s="306" t="str">
        <f aca="false">VLOOKUP($A423,data!$A$6:$M$15000,12)</f>
        <v>N/A</v>
      </c>
      <c r="F423" s="114" t="e">
        <f aca="false">C423-D423-E423</f>
        <v>#VALUE!</v>
      </c>
    </row>
    <row r="424" customFormat="false" ht="11.25" hidden="false" customHeight="false" outlineLevel="0" collapsed="false">
      <c r="A424" s="188" t="n">
        <v>35969</v>
      </c>
      <c r="B424" s="11" t="n">
        <f aca="false">IF(A424&lt;&gt;"",MONTH(A424),0)</f>
        <v>6</v>
      </c>
      <c r="C424" s="148" t="str">
        <f aca="false">VLOOKUP($A424,data!$A$6:$M$15000,10)</f>
        <v>N/A</v>
      </c>
      <c r="D424" s="306" t="s">
        <v>80</v>
      </c>
      <c r="E424" s="306" t="str">
        <f aca="false">VLOOKUP($A424,data!$A$6:$M$15000,12)</f>
        <v>N/A</v>
      </c>
      <c r="F424" s="114" t="e">
        <f aca="false">C424-D424-E424</f>
        <v>#VALUE!</v>
      </c>
    </row>
    <row r="425" customFormat="false" ht="11.25" hidden="false" customHeight="false" outlineLevel="0" collapsed="false">
      <c r="A425" s="188" t="n">
        <v>35970</v>
      </c>
      <c r="B425" s="11" t="n">
        <f aca="false">IF(A425&lt;&gt;"",MONTH(A425),0)</f>
        <v>6</v>
      </c>
      <c r="C425" s="148" t="str">
        <f aca="false">VLOOKUP($A425,data!$A$6:$M$15000,10)</f>
        <v>N/A</v>
      </c>
      <c r="D425" s="306" t="s">
        <v>80</v>
      </c>
      <c r="E425" s="306" t="str">
        <f aca="false">VLOOKUP($A425,data!$A$6:$M$15000,12)</f>
        <v>N/A</v>
      </c>
      <c r="F425" s="114" t="e">
        <f aca="false">C425-D425-E425</f>
        <v>#VALUE!</v>
      </c>
    </row>
    <row r="426" customFormat="false" ht="11.25" hidden="false" customHeight="false" outlineLevel="0" collapsed="false">
      <c r="A426" s="188" t="n">
        <v>35971</v>
      </c>
      <c r="B426" s="11" t="n">
        <f aca="false">IF(A426&lt;&gt;"",MONTH(A426),0)</f>
        <v>6</v>
      </c>
      <c r="C426" s="148" t="str">
        <f aca="false">VLOOKUP($A426,data!$A$6:$M$15000,10)</f>
        <v>N/A</v>
      </c>
      <c r="D426" s="306" t="s">
        <v>80</v>
      </c>
      <c r="E426" s="306" t="str">
        <f aca="false">VLOOKUP($A426,data!$A$6:$M$15000,12)</f>
        <v>N/A</v>
      </c>
      <c r="F426" s="114" t="e">
        <f aca="false">C426-D426-E426</f>
        <v>#VALUE!</v>
      </c>
    </row>
    <row r="427" customFormat="false" ht="11.25" hidden="false" customHeight="false" outlineLevel="0" collapsed="false">
      <c r="A427" s="188" t="n">
        <v>35972</v>
      </c>
      <c r="B427" s="11" t="n">
        <f aca="false">IF(A427&lt;&gt;"",MONTH(A427),0)</f>
        <v>6</v>
      </c>
      <c r="C427" s="148" t="str">
        <f aca="false">VLOOKUP($A427,data!$A$6:$M$15000,10)</f>
        <v>N/A</v>
      </c>
      <c r="D427" s="306" t="s">
        <v>80</v>
      </c>
      <c r="E427" s="306" t="str">
        <f aca="false">VLOOKUP($A427,data!$A$6:$M$15000,12)</f>
        <v>N/A</v>
      </c>
      <c r="F427" s="114" t="e">
        <f aca="false">C427-D427-E427</f>
        <v>#VALUE!</v>
      </c>
    </row>
    <row r="428" customFormat="false" ht="11.25" hidden="false" customHeight="false" outlineLevel="0" collapsed="false">
      <c r="A428" s="188" t="n">
        <v>35973</v>
      </c>
      <c r="B428" s="11" t="n">
        <f aca="false">IF(A428&lt;&gt;"",MONTH(A428),0)</f>
        <v>6</v>
      </c>
      <c r="C428" s="148" t="str">
        <f aca="false">VLOOKUP($A428,data!$A$6:$M$15000,10)</f>
        <v>N/A</v>
      </c>
      <c r="D428" s="306" t="s">
        <v>80</v>
      </c>
      <c r="E428" s="306" t="str">
        <f aca="false">VLOOKUP($A428,data!$A$6:$M$15000,12)</f>
        <v>N/A</v>
      </c>
      <c r="F428" s="114" t="e">
        <f aca="false">C428-D428-E428</f>
        <v>#VALUE!</v>
      </c>
    </row>
    <row r="429" customFormat="false" ht="11.25" hidden="false" customHeight="false" outlineLevel="0" collapsed="false">
      <c r="A429" s="188" t="n">
        <v>35974</v>
      </c>
      <c r="B429" s="11" t="n">
        <f aca="false">IF(A429&lt;&gt;"",MONTH(A429),0)</f>
        <v>6</v>
      </c>
      <c r="C429" s="148" t="str">
        <f aca="false">VLOOKUP($A429,data!$A$6:$M$15000,10)</f>
        <v>N/A</v>
      </c>
      <c r="D429" s="306" t="s">
        <v>80</v>
      </c>
      <c r="E429" s="306" t="str">
        <f aca="false">VLOOKUP($A429,data!$A$6:$M$15000,12)</f>
        <v>N/A</v>
      </c>
      <c r="F429" s="114" t="e">
        <f aca="false">C429-D429-E429</f>
        <v>#VALUE!</v>
      </c>
    </row>
    <row r="430" customFormat="false" ht="11.25" hidden="false" customHeight="false" outlineLevel="0" collapsed="false">
      <c r="A430" s="188" t="n">
        <v>35975</v>
      </c>
      <c r="B430" s="11" t="n">
        <f aca="false">IF(A430&lt;&gt;"",MONTH(A430),0)</f>
        <v>6</v>
      </c>
      <c r="C430" s="148" t="str">
        <f aca="false">VLOOKUP($A430,data!$A$6:$M$15000,10)</f>
        <v>N/A</v>
      </c>
      <c r="D430" s="306" t="s">
        <v>80</v>
      </c>
      <c r="E430" s="306" t="str">
        <f aca="false">VLOOKUP($A430,data!$A$6:$M$15000,12)</f>
        <v>N/A</v>
      </c>
      <c r="F430" s="114" t="e">
        <f aca="false">C430-D430-E430</f>
        <v>#VALUE!</v>
      </c>
    </row>
    <row r="431" customFormat="false" ht="11.25" hidden="false" customHeight="false" outlineLevel="0" collapsed="false">
      <c r="A431" s="188" t="n">
        <v>35976</v>
      </c>
      <c r="B431" s="11" t="n">
        <f aca="false">IF(A431&lt;&gt;"",MONTH(A431),0)</f>
        <v>6</v>
      </c>
      <c r="C431" s="148" t="str">
        <f aca="false">VLOOKUP($A431,data!$A$6:$M$15000,10)</f>
        <v>N/A</v>
      </c>
      <c r="D431" s="306" t="s">
        <v>80</v>
      </c>
      <c r="E431" s="306" t="str">
        <f aca="false">VLOOKUP($A431,data!$A$6:$M$15000,12)</f>
        <v>N/A</v>
      </c>
      <c r="F431" s="114" t="e">
        <f aca="false">C431-D431-E431</f>
        <v>#VALUE!</v>
      </c>
    </row>
    <row r="432" customFormat="false" ht="11.25" hidden="false" customHeight="false" outlineLevel="0" collapsed="false">
      <c r="A432" s="188" t="n">
        <v>35977</v>
      </c>
      <c r="B432" s="11" t="n">
        <f aca="false">IF(A432&lt;&gt;"",MONTH(A432),0)</f>
        <v>7</v>
      </c>
      <c r="C432" s="148" t="str">
        <f aca="false">VLOOKUP($A432,data!$A$6:$M$15000,10)</f>
        <v>N/A</v>
      </c>
      <c r="D432" s="306" t="s">
        <v>80</v>
      </c>
      <c r="E432" s="306" t="str">
        <f aca="false">VLOOKUP($A432,data!$A$6:$M$15000,12)</f>
        <v>N/A</v>
      </c>
      <c r="F432" s="114" t="e">
        <f aca="false">C432-D432-E432</f>
        <v>#VALUE!</v>
      </c>
    </row>
    <row r="433" customFormat="false" ht="11.25" hidden="false" customHeight="false" outlineLevel="0" collapsed="false">
      <c r="A433" s="188" t="n">
        <v>35978</v>
      </c>
      <c r="B433" s="11" t="n">
        <f aca="false">IF(A433&lt;&gt;"",MONTH(A433),0)</f>
        <v>7</v>
      </c>
      <c r="C433" s="148" t="str">
        <f aca="false">VLOOKUP($A433,data!$A$6:$M$15000,10)</f>
        <v>N/A</v>
      </c>
      <c r="D433" s="306" t="s">
        <v>80</v>
      </c>
      <c r="E433" s="306" t="str">
        <f aca="false">VLOOKUP($A433,data!$A$6:$M$15000,12)</f>
        <v>N/A</v>
      </c>
      <c r="F433" s="114" t="e">
        <f aca="false">C433-D433-E433</f>
        <v>#VALUE!</v>
      </c>
    </row>
    <row r="434" customFormat="false" ht="11.25" hidden="false" customHeight="false" outlineLevel="0" collapsed="false">
      <c r="A434" s="188" t="n">
        <v>35979</v>
      </c>
      <c r="B434" s="11" t="n">
        <f aca="false">IF(A434&lt;&gt;"",MONTH(A434),0)</f>
        <v>7</v>
      </c>
      <c r="C434" s="148" t="str">
        <f aca="false">VLOOKUP($A434,data!$A$6:$M$15000,10)</f>
        <v>N/A</v>
      </c>
      <c r="D434" s="306" t="s">
        <v>80</v>
      </c>
      <c r="E434" s="306" t="str">
        <f aca="false">VLOOKUP($A434,data!$A$6:$M$15000,12)</f>
        <v>N/A</v>
      </c>
      <c r="F434" s="114" t="e">
        <f aca="false">C434-D434-E434</f>
        <v>#VALUE!</v>
      </c>
    </row>
    <row r="435" customFormat="false" ht="11.25" hidden="false" customHeight="false" outlineLevel="0" collapsed="false">
      <c r="A435" s="188" t="n">
        <v>35980</v>
      </c>
      <c r="B435" s="11" t="n">
        <f aca="false">IF(A435&lt;&gt;"",MONTH(A435),0)</f>
        <v>7</v>
      </c>
      <c r="C435" s="148" t="str">
        <f aca="false">VLOOKUP($A435,data!$A$6:$M$15000,10)</f>
        <v>N/A</v>
      </c>
      <c r="D435" s="306" t="s">
        <v>80</v>
      </c>
      <c r="E435" s="306" t="str">
        <f aca="false">VLOOKUP($A435,data!$A$6:$M$15000,12)</f>
        <v>N/A</v>
      </c>
      <c r="F435" s="114" t="e">
        <f aca="false">C435-D435-E435</f>
        <v>#VALUE!</v>
      </c>
    </row>
    <row r="436" customFormat="false" ht="11.25" hidden="false" customHeight="false" outlineLevel="0" collapsed="false">
      <c r="A436" s="188" t="n">
        <v>35981</v>
      </c>
      <c r="B436" s="11" t="n">
        <f aca="false">IF(A436&lt;&gt;"",MONTH(A436),0)</f>
        <v>7</v>
      </c>
      <c r="C436" s="148" t="str">
        <f aca="false">VLOOKUP($A436,data!$A$6:$M$15000,10)</f>
        <v>N/A</v>
      </c>
      <c r="D436" s="306" t="s">
        <v>80</v>
      </c>
      <c r="E436" s="306" t="str">
        <f aca="false">VLOOKUP($A436,data!$A$6:$M$15000,12)</f>
        <v>N/A</v>
      </c>
      <c r="F436" s="114" t="e">
        <f aca="false">C436-D436-E436</f>
        <v>#VALUE!</v>
      </c>
    </row>
    <row r="437" customFormat="false" ht="11.25" hidden="false" customHeight="false" outlineLevel="0" collapsed="false">
      <c r="A437" s="188" t="n">
        <v>35982</v>
      </c>
      <c r="B437" s="11" t="n">
        <f aca="false">IF(A437&lt;&gt;"",MONTH(A437),0)</f>
        <v>7</v>
      </c>
      <c r="C437" s="148" t="str">
        <f aca="false">VLOOKUP($A437,data!$A$6:$M$15000,10)</f>
        <v>N/A</v>
      </c>
      <c r="D437" s="306" t="s">
        <v>80</v>
      </c>
      <c r="E437" s="306" t="str">
        <f aca="false">VLOOKUP($A437,data!$A$6:$M$15000,12)</f>
        <v>N/A</v>
      </c>
      <c r="F437" s="114" t="e">
        <f aca="false">C437-D437-E437</f>
        <v>#VALUE!</v>
      </c>
    </row>
    <row r="438" customFormat="false" ht="11.25" hidden="false" customHeight="false" outlineLevel="0" collapsed="false">
      <c r="A438" s="188" t="n">
        <v>35983</v>
      </c>
      <c r="B438" s="11" t="n">
        <f aca="false">IF(A438&lt;&gt;"",MONTH(A438),0)</f>
        <v>7</v>
      </c>
      <c r="C438" s="148" t="str">
        <f aca="false">VLOOKUP($A438,data!$A$6:$M$15000,10)</f>
        <v>N/A</v>
      </c>
      <c r="D438" s="306" t="s">
        <v>80</v>
      </c>
      <c r="E438" s="306" t="str">
        <f aca="false">VLOOKUP($A438,data!$A$6:$M$15000,12)</f>
        <v>N/A</v>
      </c>
      <c r="F438" s="114" t="e">
        <f aca="false">C438-D438-E438</f>
        <v>#VALUE!</v>
      </c>
    </row>
    <row r="439" customFormat="false" ht="11.25" hidden="false" customHeight="false" outlineLevel="0" collapsed="false">
      <c r="A439" s="188" t="n">
        <v>35984</v>
      </c>
      <c r="B439" s="11" t="n">
        <f aca="false">IF(A439&lt;&gt;"",MONTH(A439),0)</f>
        <v>7</v>
      </c>
      <c r="C439" s="148" t="str">
        <f aca="false">VLOOKUP($A439,data!$A$6:$M$15000,10)</f>
        <v>N/A</v>
      </c>
      <c r="D439" s="306" t="s">
        <v>80</v>
      </c>
      <c r="E439" s="306" t="str">
        <f aca="false">VLOOKUP($A439,data!$A$6:$M$15000,12)</f>
        <v>N/A</v>
      </c>
      <c r="F439" s="114" t="e">
        <f aca="false">C439-D439-E439</f>
        <v>#VALUE!</v>
      </c>
    </row>
    <row r="440" customFormat="false" ht="11.25" hidden="false" customHeight="false" outlineLevel="0" collapsed="false">
      <c r="A440" s="188" t="n">
        <v>35985</v>
      </c>
      <c r="B440" s="11" t="n">
        <f aca="false">IF(A440&lt;&gt;"",MONTH(A440),0)</f>
        <v>7</v>
      </c>
      <c r="C440" s="148" t="str">
        <f aca="false">VLOOKUP($A440,data!$A$6:$M$15000,10)</f>
        <v>N/A</v>
      </c>
      <c r="D440" s="306" t="s">
        <v>80</v>
      </c>
      <c r="E440" s="306" t="str">
        <f aca="false">VLOOKUP($A440,data!$A$6:$M$15000,12)</f>
        <v>N/A</v>
      </c>
      <c r="F440" s="114" t="e">
        <f aca="false">C440-D440-E440</f>
        <v>#VALUE!</v>
      </c>
    </row>
    <row r="441" customFormat="false" ht="11.25" hidden="false" customHeight="false" outlineLevel="0" collapsed="false">
      <c r="A441" s="188" t="n">
        <v>35986</v>
      </c>
      <c r="B441" s="11" t="n">
        <f aca="false">IF(A441&lt;&gt;"",MONTH(A441),0)</f>
        <v>7</v>
      </c>
      <c r="C441" s="148" t="str">
        <f aca="false">VLOOKUP($A441,data!$A$6:$M$15000,10)</f>
        <v>N/A</v>
      </c>
      <c r="D441" s="306" t="s">
        <v>80</v>
      </c>
      <c r="E441" s="306" t="str">
        <f aca="false">VLOOKUP($A441,data!$A$6:$M$15000,12)</f>
        <v>N/A</v>
      </c>
      <c r="F441" s="114" t="e">
        <f aca="false">C441-D441-E441</f>
        <v>#VALUE!</v>
      </c>
    </row>
    <row r="442" customFormat="false" ht="11.25" hidden="false" customHeight="false" outlineLevel="0" collapsed="false">
      <c r="A442" s="188" t="n">
        <v>35987</v>
      </c>
      <c r="B442" s="11" t="n">
        <f aca="false">IF(A442&lt;&gt;"",MONTH(A442),0)</f>
        <v>7</v>
      </c>
      <c r="C442" s="148" t="str">
        <f aca="false">VLOOKUP($A442,data!$A$6:$M$15000,10)</f>
        <v>N/A</v>
      </c>
      <c r="D442" s="306" t="s">
        <v>80</v>
      </c>
      <c r="E442" s="306" t="str">
        <f aca="false">VLOOKUP($A442,data!$A$6:$M$15000,12)</f>
        <v>N/A</v>
      </c>
      <c r="F442" s="114" t="e">
        <f aca="false">C442-D442-E442</f>
        <v>#VALUE!</v>
      </c>
    </row>
    <row r="443" customFormat="false" ht="11.25" hidden="false" customHeight="false" outlineLevel="0" collapsed="false">
      <c r="A443" s="188" t="n">
        <v>35988</v>
      </c>
      <c r="B443" s="11" t="n">
        <f aca="false">IF(A443&lt;&gt;"",MONTH(A443),0)</f>
        <v>7</v>
      </c>
      <c r="C443" s="148" t="str">
        <f aca="false">VLOOKUP($A443,data!$A$6:$M$15000,10)</f>
        <v>N/A</v>
      </c>
      <c r="D443" s="306" t="s">
        <v>80</v>
      </c>
      <c r="E443" s="306" t="str">
        <f aca="false">VLOOKUP($A443,data!$A$6:$M$15000,12)</f>
        <v>N/A</v>
      </c>
      <c r="F443" s="114" t="e">
        <f aca="false">C443-D443-E443</f>
        <v>#VALUE!</v>
      </c>
    </row>
    <row r="444" customFormat="false" ht="11.25" hidden="false" customHeight="false" outlineLevel="0" collapsed="false">
      <c r="A444" s="188" t="n">
        <v>35989</v>
      </c>
      <c r="B444" s="11" t="n">
        <f aca="false">IF(A444&lt;&gt;"",MONTH(A444),0)</f>
        <v>7</v>
      </c>
      <c r="C444" s="148" t="str">
        <f aca="false">VLOOKUP($A444,data!$A$6:$M$15000,10)</f>
        <v>N/A</v>
      </c>
      <c r="D444" s="306" t="s">
        <v>80</v>
      </c>
      <c r="E444" s="306" t="str">
        <f aca="false">VLOOKUP($A444,data!$A$6:$M$15000,12)</f>
        <v>N/A</v>
      </c>
      <c r="F444" s="114" t="e">
        <f aca="false">C444-D444-E444</f>
        <v>#VALUE!</v>
      </c>
    </row>
    <row r="445" customFormat="false" ht="11.25" hidden="false" customHeight="false" outlineLevel="0" collapsed="false">
      <c r="A445" s="188" t="n">
        <v>35990</v>
      </c>
      <c r="B445" s="11" t="n">
        <f aca="false">IF(A445&lt;&gt;"",MONTH(A445),0)</f>
        <v>7</v>
      </c>
      <c r="C445" s="148" t="str">
        <f aca="false">VLOOKUP($A445,data!$A$6:$M$15000,10)</f>
        <v>N/A</v>
      </c>
      <c r="D445" s="306" t="s">
        <v>80</v>
      </c>
      <c r="E445" s="306" t="str">
        <f aca="false">VLOOKUP($A445,data!$A$6:$M$15000,12)</f>
        <v>N/A</v>
      </c>
      <c r="F445" s="114" t="e">
        <f aca="false">C445-D445-E445</f>
        <v>#VALUE!</v>
      </c>
    </row>
    <row r="446" customFormat="false" ht="11.25" hidden="false" customHeight="false" outlineLevel="0" collapsed="false">
      <c r="A446" s="188" t="n">
        <v>35991</v>
      </c>
      <c r="B446" s="11" t="n">
        <f aca="false">IF(A446&lt;&gt;"",MONTH(A446),0)</f>
        <v>7</v>
      </c>
      <c r="C446" s="148" t="str">
        <f aca="false">VLOOKUP($A446,data!$A$6:$M$15000,10)</f>
        <v>N/A</v>
      </c>
      <c r="D446" s="306" t="s">
        <v>80</v>
      </c>
      <c r="E446" s="306" t="str">
        <f aca="false">VLOOKUP($A446,data!$A$6:$M$15000,12)</f>
        <v>N/A</v>
      </c>
      <c r="F446" s="114" t="e">
        <f aca="false">C446-D446-E446</f>
        <v>#VALUE!</v>
      </c>
    </row>
    <row r="447" customFormat="false" ht="11.25" hidden="false" customHeight="false" outlineLevel="0" collapsed="false">
      <c r="A447" s="188" t="n">
        <v>35992</v>
      </c>
      <c r="B447" s="11" t="n">
        <f aca="false">IF(A447&lt;&gt;"",MONTH(A447),0)</f>
        <v>7</v>
      </c>
      <c r="C447" s="148" t="str">
        <f aca="false">VLOOKUP($A447,data!$A$6:$M$15000,10)</f>
        <v>N/A</v>
      </c>
      <c r="D447" s="306" t="s">
        <v>80</v>
      </c>
      <c r="E447" s="306" t="str">
        <f aca="false">VLOOKUP($A447,data!$A$6:$M$15000,12)</f>
        <v>N/A</v>
      </c>
      <c r="F447" s="114" t="e">
        <f aca="false">C447-D447-E447</f>
        <v>#VALUE!</v>
      </c>
    </row>
    <row r="448" customFormat="false" ht="11.25" hidden="false" customHeight="false" outlineLevel="0" collapsed="false">
      <c r="A448" s="188" t="n">
        <v>35993</v>
      </c>
      <c r="B448" s="11" t="n">
        <f aca="false">IF(A448&lt;&gt;"",MONTH(A448),0)</f>
        <v>7</v>
      </c>
      <c r="C448" s="148" t="str">
        <f aca="false">VLOOKUP($A448,data!$A$6:$M$15000,10)</f>
        <v>N/A</v>
      </c>
      <c r="D448" s="306" t="s">
        <v>80</v>
      </c>
      <c r="E448" s="306" t="str">
        <f aca="false">VLOOKUP($A448,data!$A$6:$M$15000,12)</f>
        <v>N/A</v>
      </c>
      <c r="F448" s="114" t="e">
        <f aca="false">C448-D448-E448</f>
        <v>#VALUE!</v>
      </c>
    </row>
    <row r="449" customFormat="false" ht="11.25" hidden="false" customHeight="false" outlineLevel="0" collapsed="false">
      <c r="A449" s="188" t="n">
        <v>35994</v>
      </c>
      <c r="B449" s="11" t="n">
        <f aca="false">IF(A449&lt;&gt;"",MONTH(A449),0)</f>
        <v>7</v>
      </c>
      <c r="C449" s="148" t="str">
        <f aca="false">VLOOKUP($A449,data!$A$6:$M$15000,10)</f>
        <v>N/A</v>
      </c>
      <c r="D449" s="306" t="s">
        <v>80</v>
      </c>
      <c r="E449" s="306" t="str">
        <f aca="false">VLOOKUP($A449,data!$A$6:$M$15000,12)</f>
        <v>N/A</v>
      </c>
      <c r="F449" s="114" t="e">
        <f aca="false">C449-D449-E449</f>
        <v>#VALUE!</v>
      </c>
    </row>
    <row r="450" customFormat="false" ht="11.25" hidden="false" customHeight="false" outlineLevel="0" collapsed="false">
      <c r="A450" s="188" t="n">
        <v>35995</v>
      </c>
      <c r="B450" s="11" t="n">
        <f aca="false">IF(A450&lt;&gt;"",MONTH(A450),0)</f>
        <v>7</v>
      </c>
      <c r="C450" s="148" t="str">
        <f aca="false">VLOOKUP($A450,data!$A$6:$M$15000,10)</f>
        <v>N/A</v>
      </c>
      <c r="D450" s="306" t="s">
        <v>80</v>
      </c>
      <c r="E450" s="306" t="str">
        <f aca="false">VLOOKUP($A450,data!$A$6:$M$15000,12)</f>
        <v>N/A</v>
      </c>
      <c r="F450" s="114" t="e">
        <f aca="false">C450-D450-E450</f>
        <v>#VALUE!</v>
      </c>
    </row>
    <row r="451" customFormat="false" ht="11.25" hidden="false" customHeight="false" outlineLevel="0" collapsed="false">
      <c r="A451" s="188" t="n">
        <v>35996</v>
      </c>
      <c r="B451" s="11" t="n">
        <f aca="false">IF(A451&lt;&gt;"",MONTH(A451),0)</f>
        <v>7</v>
      </c>
      <c r="C451" s="148" t="str">
        <f aca="false">VLOOKUP($A451,data!$A$6:$M$15000,10)</f>
        <v>N/A</v>
      </c>
      <c r="D451" s="306" t="s">
        <v>80</v>
      </c>
      <c r="E451" s="306" t="str">
        <f aca="false">VLOOKUP($A451,data!$A$6:$M$15000,12)</f>
        <v>N/A</v>
      </c>
      <c r="F451" s="114" t="e">
        <f aca="false">C451-D451-E451</f>
        <v>#VALUE!</v>
      </c>
    </row>
    <row r="452" customFormat="false" ht="11.25" hidden="false" customHeight="false" outlineLevel="0" collapsed="false">
      <c r="A452" s="188" t="n">
        <v>35997</v>
      </c>
      <c r="B452" s="11" t="n">
        <f aca="false">IF(A452&lt;&gt;"",MONTH(A452),0)</f>
        <v>7</v>
      </c>
      <c r="C452" s="148" t="str">
        <f aca="false">VLOOKUP($A452,data!$A$6:$M$15000,10)</f>
        <v>N/A</v>
      </c>
      <c r="D452" s="306" t="s">
        <v>80</v>
      </c>
      <c r="E452" s="306" t="str">
        <f aca="false">VLOOKUP($A452,data!$A$6:$M$15000,12)</f>
        <v>N/A</v>
      </c>
      <c r="F452" s="114" t="e">
        <f aca="false">C452-D452-E452</f>
        <v>#VALUE!</v>
      </c>
    </row>
    <row r="453" customFormat="false" ht="11.25" hidden="false" customHeight="false" outlineLevel="0" collapsed="false">
      <c r="A453" s="188" t="n">
        <v>35998</v>
      </c>
      <c r="B453" s="11" t="n">
        <f aca="false">IF(A453&lt;&gt;"",MONTH(A453),0)</f>
        <v>7</v>
      </c>
      <c r="C453" s="148" t="str">
        <f aca="false">VLOOKUP($A453,data!$A$6:$M$15000,10)</f>
        <v>N/A</v>
      </c>
      <c r="D453" s="306" t="s">
        <v>80</v>
      </c>
      <c r="E453" s="306" t="str">
        <f aca="false">VLOOKUP($A453,data!$A$6:$M$15000,12)</f>
        <v>N/A</v>
      </c>
      <c r="F453" s="114" t="e">
        <f aca="false">C453-D453-E453</f>
        <v>#VALUE!</v>
      </c>
    </row>
    <row r="454" customFormat="false" ht="11.25" hidden="false" customHeight="false" outlineLevel="0" collapsed="false">
      <c r="A454" s="188" t="n">
        <v>35999</v>
      </c>
      <c r="B454" s="11" t="n">
        <f aca="false">IF(A454&lt;&gt;"",MONTH(A454),0)</f>
        <v>7</v>
      </c>
      <c r="C454" s="148" t="str">
        <f aca="false">VLOOKUP($A454,data!$A$6:$M$15000,10)</f>
        <v>N/A</v>
      </c>
      <c r="D454" s="306" t="s">
        <v>80</v>
      </c>
      <c r="E454" s="306" t="str">
        <f aca="false">VLOOKUP($A454,data!$A$6:$M$15000,12)</f>
        <v>N/A</v>
      </c>
      <c r="F454" s="114" t="e">
        <f aca="false">C454-D454-E454</f>
        <v>#VALUE!</v>
      </c>
    </row>
    <row r="455" customFormat="false" ht="11.25" hidden="false" customHeight="false" outlineLevel="0" collapsed="false">
      <c r="A455" s="188" t="n">
        <v>36000</v>
      </c>
      <c r="B455" s="11" t="n">
        <f aca="false">IF(A455&lt;&gt;"",MONTH(A455),0)</f>
        <v>7</v>
      </c>
      <c r="C455" s="148" t="str">
        <f aca="false">VLOOKUP($A455,data!$A$6:$M$15000,10)</f>
        <v>N/A</v>
      </c>
      <c r="D455" s="306" t="s">
        <v>80</v>
      </c>
      <c r="E455" s="306" t="str">
        <f aca="false">VLOOKUP($A455,data!$A$6:$M$15000,12)</f>
        <v>N/A</v>
      </c>
      <c r="F455" s="114" t="e">
        <f aca="false">C455-D455-E455</f>
        <v>#VALUE!</v>
      </c>
    </row>
    <row r="456" customFormat="false" ht="11.25" hidden="false" customHeight="false" outlineLevel="0" collapsed="false">
      <c r="A456" s="188" t="n">
        <v>36001</v>
      </c>
      <c r="B456" s="11" t="n">
        <f aca="false">IF(A456&lt;&gt;"",MONTH(A456),0)</f>
        <v>7</v>
      </c>
      <c r="C456" s="148" t="str">
        <f aca="false">VLOOKUP($A456,data!$A$6:$M$15000,10)</f>
        <v>N/A</v>
      </c>
      <c r="D456" s="306" t="s">
        <v>80</v>
      </c>
      <c r="E456" s="306" t="str">
        <f aca="false">VLOOKUP($A456,data!$A$6:$M$15000,12)</f>
        <v>N/A</v>
      </c>
      <c r="F456" s="114" t="e">
        <f aca="false">C456-D456-E456</f>
        <v>#VALUE!</v>
      </c>
    </row>
    <row r="457" customFormat="false" ht="11.25" hidden="false" customHeight="false" outlineLevel="0" collapsed="false">
      <c r="A457" s="188" t="n">
        <v>36002</v>
      </c>
      <c r="B457" s="11" t="n">
        <f aca="false">IF(A457&lt;&gt;"",MONTH(A457),0)</f>
        <v>7</v>
      </c>
      <c r="C457" s="148" t="str">
        <f aca="false">VLOOKUP($A457,data!$A$6:$M$15000,10)</f>
        <v>N/A</v>
      </c>
      <c r="D457" s="306" t="s">
        <v>80</v>
      </c>
      <c r="E457" s="306" t="str">
        <f aca="false">VLOOKUP($A457,data!$A$6:$M$15000,12)</f>
        <v>N/A</v>
      </c>
      <c r="F457" s="114" t="e">
        <f aca="false">C457-D457-E457</f>
        <v>#VALUE!</v>
      </c>
    </row>
    <row r="458" customFormat="false" ht="11.25" hidden="false" customHeight="false" outlineLevel="0" collapsed="false">
      <c r="A458" s="188" t="n">
        <v>36003</v>
      </c>
      <c r="B458" s="11" t="n">
        <f aca="false">IF(A458&lt;&gt;"",MONTH(A458),0)</f>
        <v>7</v>
      </c>
      <c r="C458" s="148" t="str">
        <f aca="false">VLOOKUP($A458,data!$A$6:$M$15000,10)</f>
        <v>N/A</v>
      </c>
      <c r="D458" s="306" t="s">
        <v>80</v>
      </c>
      <c r="E458" s="306" t="str">
        <f aca="false">VLOOKUP($A458,data!$A$6:$M$15000,12)</f>
        <v>N/A</v>
      </c>
      <c r="F458" s="114" t="e">
        <f aca="false">C458-D458-E458</f>
        <v>#VALUE!</v>
      </c>
    </row>
    <row r="459" customFormat="false" ht="11.25" hidden="false" customHeight="false" outlineLevel="0" collapsed="false">
      <c r="A459" s="188" t="n">
        <v>36004</v>
      </c>
      <c r="B459" s="11" t="n">
        <f aca="false">IF(A459&lt;&gt;"",MONTH(A459),0)</f>
        <v>7</v>
      </c>
      <c r="C459" s="148" t="str">
        <f aca="false">VLOOKUP($A459,data!$A$6:$M$15000,10)</f>
        <v>N/A</v>
      </c>
      <c r="D459" s="306" t="s">
        <v>80</v>
      </c>
      <c r="E459" s="306" t="str">
        <f aca="false">VLOOKUP($A459,data!$A$6:$M$15000,12)</f>
        <v>N/A</v>
      </c>
      <c r="F459" s="114" t="e">
        <f aca="false">C459-D459-E459</f>
        <v>#VALUE!</v>
      </c>
    </row>
    <row r="460" customFormat="false" ht="11.25" hidden="false" customHeight="false" outlineLevel="0" collapsed="false">
      <c r="A460" s="188" t="n">
        <v>36005</v>
      </c>
      <c r="B460" s="11" t="n">
        <f aca="false">IF(A460&lt;&gt;"",MONTH(A460),0)</f>
        <v>7</v>
      </c>
      <c r="C460" s="148" t="str">
        <f aca="false">VLOOKUP($A460,data!$A$6:$M$15000,10)</f>
        <v>N/A</v>
      </c>
      <c r="D460" s="306" t="s">
        <v>80</v>
      </c>
      <c r="E460" s="306" t="str">
        <f aca="false">VLOOKUP($A460,data!$A$6:$M$15000,12)</f>
        <v>N/A</v>
      </c>
      <c r="F460" s="114" t="e">
        <f aca="false">C460-D460-E460</f>
        <v>#VALUE!</v>
      </c>
    </row>
    <row r="461" customFormat="false" ht="11.25" hidden="false" customHeight="false" outlineLevel="0" collapsed="false">
      <c r="A461" s="188" t="n">
        <v>36006</v>
      </c>
      <c r="B461" s="11" t="n">
        <f aca="false">IF(A461&lt;&gt;"",MONTH(A461),0)</f>
        <v>7</v>
      </c>
      <c r="C461" s="148" t="str">
        <f aca="false">VLOOKUP($A461,data!$A$6:$M$15000,10)</f>
        <v>N/A</v>
      </c>
      <c r="D461" s="306" t="s">
        <v>80</v>
      </c>
      <c r="E461" s="306" t="str">
        <f aca="false">VLOOKUP($A461,data!$A$6:$M$15000,12)</f>
        <v>N/A</v>
      </c>
      <c r="F461" s="114" t="e">
        <f aca="false">C461-D461-E461</f>
        <v>#VALUE!</v>
      </c>
    </row>
    <row r="462" customFormat="false" ht="11.25" hidden="false" customHeight="false" outlineLevel="0" collapsed="false">
      <c r="A462" s="188" t="n">
        <v>36007</v>
      </c>
      <c r="B462" s="11" t="n">
        <f aca="false">IF(A462&lt;&gt;"",MONTH(A462),0)</f>
        <v>7</v>
      </c>
      <c r="C462" s="148" t="str">
        <f aca="false">VLOOKUP($A462,data!$A$6:$M$15000,10)</f>
        <v>N/A</v>
      </c>
      <c r="D462" s="306" t="s">
        <v>80</v>
      </c>
      <c r="E462" s="306" t="str">
        <f aca="false">VLOOKUP($A462,data!$A$6:$M$15000,12)</f>
        <v>N/A</v>
      </c>
      <c r="F462" s="114" t="e">
        <f aca="false">C462-D462-E462</f>
        <v>#VALUE!</v>
      </c>
    </row>
    <row r="463" customFormat="false" ht="11.25" hidden="false" customHeight="false" outlineLevel="0" collapsed="false">
      <c r="A463" s="188" t="n">
        <v>36008</v>
      </c>
      <c r="B463" s="11" t="n">
        <f aca="false">IF(A463&lt;&gt;"",MONTH(A463),0)</f>
        <v>8</v>
      </c>
      <c r="C463" s="148" t="n">
        <f aca="false">VLOOKUP($A463,data!$A$6:$M$15000,10)</f>
        <v>2962000</v>
      </c>
      <c r="D463" s="306" t="n">
        <v>269000</v>
      </c>
      <c r="E463" s="306" t="n">
        <f aca="false">VLOOKUP($A463,data!$A$6:$M$15000,12)</f>
        <v>2562000</v>
      </c>
      <c r="F463" s="114" t="n">
        <f aca="false">C463-D463-E463</f>
        <v>131000</v>
      </c>
    </row>
    <row r="464" customFormat="false" ht="11.25" hidden="false" customHeight="false" outlineLevel="0" collapsed="false">
      <c r="A464" s="188" t="n">
        <v>36009</v>
      </c>
      <c r="B464" s="11" t="n">
        <f aca="false">IF(A464&lt;&gt;"",MONTH(A464),0)</f>
        <v>8</v>
      </c>
      <c r="C464" s="148" t="n">
        <f aca="false">VLOOKUP($A464,data!$A$6:$M$15000,10)</f>
        <v>2976000</v>
      </c>
      <c r="D464" s="306" t="n">
        <v>389000</v>
      </c>
      <c r="E464" s="306" t="n">
        <f aca="false">VLOOKUP($A464,data!$A$6:$M$15000,12)</f>
        <v>2608000</v>
      </c>
      <c r="F464" s="114" t="n">
        <f aca="false">C464-D464-E464</f>
        <v>-21000</v>
      </c>
    </row>
    <row r="465" customFormat="false" ht="11.25" hidden="false" customHeight="false" outlineLevel="0" collapsed="false">
      <c r="A465" s="188" t="n">
        <v>36010</v>
      </c>
      <c r="B465" s="11" t="n">
        <f aca="false">IF(A465&lt;&gt;"",MONTH(A465),0)</f>
        <v>8</v>
      </c>
      <c r="C465" s="148" t="n">
        <f aca="false">VLOOKUP($A465,data!$A$6:$M$15000,10)</f>
        <v>3086000</v>
      </c>
      <c r="D465" s="306" t="n">
        <v>-276000</v>
      </c>
      <c r="E465" s="306" t="n">
        <f aca="false">VLOOKUP($A465,data!$A$6:$M$15000,12)</f>
        <v>3247000</v>
      </c>
      <c r="F465" s="114" t="n">
        <f aca="false">C465-D465-E465</f>
        <v>115000</v>
      </c>
    </row>
    <row r="466" customFormat="false" ht="11.25" hidden="false" customHeight="false" outlineLevel="0" collapsed="false">
      <c r="A466" s="188" t="n">
        <v>36011</v>
      </c>
      <c r="B466" s="11" t="n">
        <f aca="false">IF(A466&lt;&gt;"",MONTH(A466),0)</f>
        <v>8</v>
      </c>
      <c r="C466" s="148" t="n">
        <f aca="false">VLOOKUP($A466,data!$A$6:$M$15000,10)</f>
        <v>2901000</v>
      </c>
      <c r="D466" s="306" t="n">
        <v>-299000</v>
      </c>
      <c r="E466" s="306" t="n">
        <f aca="false">VLOOKUP($A466,data!$A$6:$M$15000,12)</f>
        <v>3266000</v>
      </c>
      <c r="F466" s="114" t="n">
        <f aca="false">C466-D466-E466</f>
        <v>-66000</v>
      </c>
    </row>
    <row r="467" customFormat="false" ht="11.25" hidden="false" customHeight="false" outlineLevel="0" collapsed="false">
      <c r="A467" s="188" t="n">
        <v>36012</v>
      </c>
      <c r="B467" s="11" t="n">
        <f aca="false">IF(A467&lt;&gt;"",MONTH(A467),0)</f>
        <v>8</v>
      </c>
      <c r="C467" s="148" t="n">
        <f aca="false">VLOOKUP($A467,data!$A$6:$M$15000,10)</f>
        <v>3080000</v>
      </c>
      <c r="D467" s="306" t="n">
        <v>-185000</v>
      </c>
      <c r="E467" s="306" t="n">
        <f aca="false">VLOOKUP($A467,data!$A$6:$M$15000,12)</f>
        <v>3286000</v>
      </c>
      <c r="F467" s="114" t="n">
        <f aca="false">C467-D467-E467</f>
        <v>-21000</v>
      </c>
    </row>
    <row r="468" customFormat="false" ht="11.25" hidden="false" customHeight="false" outlineLevel="0" collapsed="false">
      <c r="A468" s="188" t="n">
        <v>36013</v>
      </c>
      <c r="B468" s="11" t="n">
        <f aca="false">IF(A468&lt;&gt;"",MONTH(A468),0)</f>
        <v>8</v>
      </c>
      <c r="C468" s="148" t="n">
        <f aca="false">VLOOKUP($A468,data!$A$6:$M$15000,10)</f>
        <v>2905000</v>
      </c>
      <c r="D468" s="306" t="n">
        <v>-92000</v>
      </c>
      <c r="E468" s="306" t="n">
        <f aca="false">VLOOKUP($A468,data!$A$6:$M$15000,12)</f>
        <v>3019000</v>
      </c>
      <c r="F468" s="114" t="n">
        <f aca="false">C468-D468-E468</f>
        <v>-22000</v>
      </c>
    </row>
    <row r="469" customFormat="false" ht="11.25" hidden="false" customHeight="false" outlineLevel="0" collapsed="false">
      <c r="A469" s="188" t="n">
        <v>36014</v>
      </c>
      <c r="B469" s="11" t="n">
        <f aca="false">IF(A469&lt;&gt;"",MONTH(A469),0)</f>
        <v>8</v>
      </c>
      <c r="C469" s="148" t="n">
        <f aca="false">VLOOKUP($A469,data!$A$6:$M$15000,10)</f>
        <v>3104000</v>
      </c>
      <c r="D469" s="306" t="n">
        <v>234000</v>
      </c>
      <c r="E469" s="306" t="n">
        <f aca="false">VLOOKUP($A469,data!$A$6:$M$15000,12)</f>
        <v>2850000</v>
      </c>
      <c r="F469" s="114" t="n">
        <f aca="false">C469-D469-E469</f>
        <v>20000</v>
      </c>
    </row>
    <row r="470" customFormat="false" ht="11.25" hidden="false" customHeight="false" outlineLevel="0" collapsed="false">
      <c r="A470" s="188" t="n">
        <v>36015</v>
      </c>
      <c r="B470" s="11" t="n">
        <f aca="false">IF(A470&lt;&gt;"",MONTH(A470),0)</f>
        <v>8</v>
      </c>
      <c r="C470" s="148" t="n">
        <f aca="false">VLOOKUP($A470,data!$A$6:$M$15000,10)</f>
        <v>2830000</v>
      </c>
      <c r="D470" s="306" t="n">
        <v>365000</v>
      </c>
      <c r="E470" s="306" t="n">
        <f aca="false">VLOOKUP($A470,data!$A$6:$M$15000,12)</f>
        <v>2481000</v>
      </c>
      <c r="F470" s="114" t="n">
        <f aca="false">C470-D470-E470</f>
        <v>-16000</v>
      </c>
    </row>
    <row r="471" customFormat="false" ht="11.25" hidden="false" customHeight="false" outlineLevel="0" collapsed="false">
      <c r="A471" s="188" t="n">
        <v>36016</v>
      </c>
      <c r="B471" s="11" t="n">
        <f aca="false">IF(A471&lt;&gt;"",MONTH(A471),0)</f>
        <v>8</v>
      </c>
      <c r="C471" s="148" t="n">
        <f aca="false">VLOOKUP($A471,data!$A$6:$M$15000,10)</f>
        <v>2915000</v>
      </c>
      <c r="D471" s="306" t="n">
        <v>514000</v>
      </c>
      <c r="E471" s="306" t="n">
        <f aca="false">VLOOKUP($A471,data!$A$6:$M$15000,12)</f>
        <v>2436000</v>
      </c>
      <c r="F471" s="114" t="n">
        <f aca="false">C471-D471-E471</f>
        <v>-35000</v>
      </c>
    </row>
    <row r="472" customFormat="false" ht="11.25" hidden="false" customHeight="false" outlineLevel="0" collapsed="false">
      <c r="A472" s="188" t="n">
        <v>36017</v>
      </c>
      <c r="B472" s="11" t="n">
        <f aca="false">IF(A472&lt;&gt;"",MONTH(A472),0)</f>
        <v>8</v>
      </c>
      <c r="C472" s="148" t="n">
        <f aca="false">VLOOKUP($A472,data!$A$6:$M$15000,10)</f>
        <v>3053000</v>
      </c>
      <c r="D472" s="306" t="n">
        <v>83000</v>
      </c>
      <c r="E472" s="306" t="n">
        <f aca="false">VLOOKUP($A472,data!$A$6:$M$15000,12)</f>
        <v>2936000</v>
      </c>
      <c r="F472" s="114" t="n">
        <f aca="false">C472-D472-E472</f>
        <v>34000</v>
      </c>
    </row>
    <row r="473" customFormat="false" ht="11.25" hidden="false" customHeight="false" outlineLevel="0" collapsed="false">
      <c r="A473" s="188" t="n">
        <v>36018</v>
      </c>
      <c r="B473" s="11" t="n">
        <f aca="false">IF(A473&lt;&gt;"",MONTH(A473),0)</f>
        <v>8</v>
      </c>
      <c r="C473" s="148" t="n">
        <f aca="false">VLOOKUP($A473,data!$A$6:$M$15000,10)</f>
        <v>2977000</v>
      </c>
      <c r="D473" s="306" t="n">
        <v>-201000</v>
      </c>
      <c r="E473" s="306" t="n">
        <f aca="false">VLOOKUP($A473,data!$A$6:$M$15000,12)</f>
        <v>3161000</v>
      </c>
      <c r="F473" s="114" t="n">
        <f aca="false">C473-D473-E473</f>
        <v>17000</v>
      </c>
    </row>
    <row r="474" customFormat="false" ht="11.25" hidden="false" customHeight="false" outlineLevel="0" collapsed="false">
      <c r="A474" s="188" t="n">
        <v>36019</v>
      </c>
      <c r="B474" s="11" t="n">
        <f aca="false">IF(A474&lt;&gt;"",MONTH(A474),0)</f>
        <v>8</v>
      </c>
      <c r="C474" s="148" t="n">
        <f aca="false">VLOOKUP($A474,data!$A$6:$M$15000,10)</f>
        <v>2933000</v>
      </c>
      <c r="D474" s="306" t="n">
        <v>-270000</v>
      </c>
      <c r="E474" s="306" t="n">
        <f aca="false">VLOOKUP($A474,data!$A$6:$M$15000,12)</f>
        <v>3243000</v>
      </c>
      <c r="F474" s="114" t="n">
        <f aca="false">C474-D474-E474</f>
        <v>-40000</v>
      </c>
    </row>
    <row r="475" customFormat="false" ht="11.25" hidden="false" customHeight="false" outlineLevel="0" collapsed="false">
      <c r="A475" s="188" t="n">
        <v>36020</v>
      </c>
      <c r="B475" s="11" t="n">
        <f aca="false">IF(A475&lt;&gt;"",MONTH(A475),0)</f>
        <v>8</v>
      </c>
      <c r="C475" s="148" t="n">
        <f aca="false">VLOOKUP($A475,data!$A$6:$M$15000,10)</f>
        <v>2921000</v>
      </c>
      <c r="D475" s="306" t="n">
        <v>-332000</v>
      </c>
      <c r="E475" s="306" t="n">
        <f aca="false">VLOOKUP($A475,data!$A$6:$M$15000,12)</f>
        <v>3221000</v>
      </c>
      <c r="F475" s="114" t="n">
        <f aca="false">C475-D475-E475</f>
        <v>32000</v>
      </c>
    </row>
    <row r="476" customFormat="false" ht="11.25" hidden="false" customHeight="false" outlineLevel="0" collapsed="false">
      <c r="A476" s="188" t="n">
        <v>36021</v>
      </c>
      <c r="B476" s="11" t="n">
        <f aca="false">IF(A476&lt;&gt;"",MONTH(A476),0)</f>
        <v>8</v>
      </c>
      <c r="C476" s="148" t="n">
        <f aca="false">VLOOKUP($A476,data!$A$6:$M$15000,10)</f>
        <v>2921000</v>
      </c>
      <c r="D476" s="306" t="n">
        <v>-332000</v>
      </c>
      <c r="E476" s="306" t="n">
        <f aca="false">VLOOKUP($A476,data!$A$6:$M$15000,12)</f>
        <v>3221000</v>
      </c>
      <c r="F476" s="114" t="n">
        <f aca="false">C476-D476-E476</f>
        <v>32000</v>
      </c>
    </row>
    <row r="477" customFormat="false" ht="11.25" hidden="false" customHeight="false" outlineLevel="0" collapsed="false">
      <c r="A477" s="188" t="n">
        <v>36022</v>
      </c>
      <c r="B477" s="11" t="n">
        <f aca="false">IF(A477&lt;&gt;"",MONTH(A477),0)</f>
        <v>8</v>
      </c>
      <c r="C477" s="148" t="n">
        <f aca="false">VLOOKUP($A477,data!$A$6:$M$15000,10)</f>
        <v>2914000</v>
      </c>
      <c r="D477" s="306" t="n">
        <v>220000</v>
      </c>
      <c r="E477" s="306" t="n">
        <f aca="false">VLOOKUP($A477,data!$A$6:$M$15000,12)</f>
        <v>2740000</v>
      </c>
      <c r="F477" s="114" t="n">
        <f aca="false">C477-D477-E477</f>
        <v>-46000</v>
      </c>
    </row>
    <row r="478" customFormat="false" ht="11.25" hidden="false" customHeight="false" outlineLevel="0" collapsed="false">
      <c r="A478" s="188" t="n">
        <v>36023</v>
      </c>
      <c r="B478" s="11" t="n">
        <f aca="false">IF(A478&lt;&gt;"",MONTH(A478),0)</f>
        <v>8</v>
      </c>
      <c r="C478" s="148" t="n">
        <f aca="false">VLOOKUP($A478,data!$A$6:$M$15000,10)</f>
        <v>2966000</v>
      </c>
      <c r="D478" s="306" t="n">
        <v>512000</v>
      </c>
      <c r="E478" s="306" t="n">
        <f aca="false">VLOOKUP($A478,data!$A$6:$M$15000,12)</f>
        <v>2446000</v>
      </c>
      <c r="F478" s="114" t="n">
        <f aca="false">C478-D478-E478</f>
        <v>8000</v>
      </c>
    </row>
    <row r="479" customFormat="false" ht="11.25" hidden="false" customHeight="false" outlineLevel="0" collapsed="false">
      <c r="A479" s="188" t="n">
        <v>36024</v>
      </c>
      <c r="B479" s="11" t="n">
        <f aca="false">IF(A479&lt;&gt;"",MONTH(A479),0)</f>
        <v>8</v>
      </c>
      <c r="C479" s="148" t="n">
        <f aca="false">VLOOKUP($A479,data!$A$6:$M$15000,10)</f>
        <v>3017000</v>
      </c>
      <c r="D479" s="306" t="n">
        <v>226000</v>
      </c>
      <c r="E479" s="306" t="n">
        <f aca="false">VLOOKUP($A479,data!$A$6:$M$15000,12)</f>
        <v>2745000</v>
      </c>
      <c r="F479" s="114" t="n">
        <f aca="false">C479-D479-E479</f>
        <v>46000</v>
      </c>
    </row>
    <row r="480" customFormat="false" ht="11.25" hidden="false" customHeight="false" outlineLevel="0" collapsed="false">
      <c r="A480" s="188" t="n">
        <v>36025</v>
      </c>
      <c r="B480" s="11" t="n">
        <f aca="false">IF(A480&lt;&gt;"",MONTH(A480),0)</f>
        <v>8</v>
      </c>
      <c r="C480" s="148" t="n">
        <f aca="false">VLOOKUP($A480,data!$A$6:$M$15000,10)</f>
        <v>3126000</v>
      </c>
      <c r="D480" s="306" t="n">
        <v>433000</v>
      </c>
      <c r="E480" s="306" t="n">
        <f aca="false">VLOOKUP($A480,data!$A$6:$M$15000,12)</f>
        <v>2758000</v>
      </c>
      <c r="F480" s="114" t="n">
        <f aca="false">C480-D480-E480</f>
        <v>-65000</v>
      </c>
    </row>
    <row r="481" customFormat="false" ht="11.25" hidden="false" customHeight="false" outlineLevel="0" collapsed="false">
      <c r="A481" s="188" t="n">
        <v>36026</v>
      </c>
      <c r="B481" s="11" t="n">
        <f aca="false">IF(A481&lt;&gt;"",MONTH(A481),0)</f>
        <v>8</v>
      </c>
      <c r="C481" s="148" t="n">
        <f aca="false">VLOOKUP($A481,data!$A$6:$M$15000,10)</f>
        <v>3173000</v>
      </c>
      <c r="D481" s="306" t="n">
        <v>460000</v>
      </c>
      <c r="E481" s="306" t="n">
        <f aca="false">VLOOKUP($A481,data!$A$6:$M$15000,12)</f>
        <v>2698000</v>
      </c>
      <c r="F481" s="114" t="n">
        <f aca="false">C481-D481-E481</f>
        <v>15000</v>
      </c>
    </row>
    <row r="482" customFormat="false" ht="11.25" hidden="false" customHeight="false" outlineLevel="0" collapsed="false">
      <c r="A482" s="188" t="n">
        <v>36027</v>
      </c>
      <c r="B482" s="11" t="n">
        <f aca="false">IF(A482&lt;&gt;"",MONTH(A482),0)</f>
        <v>8</v>
      </c>
      <c r="C482" s="148" t="n">
        <f aca="false">VLOOKUP($A482,data!$A$6:$M$15000,10)</f>
        <v>3213000</v>
      </c>
      <c r="D482" s="306" t="n">
        <v>429000</v>
      </c>
      <c r="E482" s="306" t="n">
        <f aca="false">VLOOKUP($A482,data!$A$6:$M$15000,12)</f>
        <v>2759000</v>
      </c>
      <c r="F482" s="114" t="n">
        <f aca="false">C482-D482-E482</f>
        <v>25000</v>
      </c>
    </row>
    <row r="483" customFormat="false" ht="11.25" hidden="false" customHeight="false" outlineLevel="0" collapsed="false">
      <c r="A483" s="188" t="n">
        <v>36028</v>
      </c>
      <c r="B483" s="11" t="n">
        <f aca="false">IF(A483&lt;&gt;"",MONTH(A483),0)</f>
        <v>8</v>
      </c>
      <c r="C483" s="148" t="n">
        <f aca="false">VLOOKUP($A483,data!$A$6:$M$15000,10)</f>
        <v>3249000</v>
      </c>
      <c r="D483" s="306" t="n">
        <v>523000</v>
      </c>
      <c r="E483" s="306" t="n">
        <f aca="false">VLOOKUP($A483,data!$A$6:$M$15000,12)</f>
        <v>2669000</v>
      </c>
      <c r="F483" s="114" t="n">
        <f aca="false">C483-D483-E483</f>
        <v>57000</v>
      </c>
    </row>
    <row r="484" customFormat="false" ht="11.25" hidden="false" customHeight="false" outlineLevel="0" collapsed="false">
      <c r="A484" s="188" t="n">
        <v>36029</v>
      </c>
      <c r="B484" s="11" t="n">
        <f aca="false">IF(A484&lt;&gt;"",MONTH(A484),0)</f>
        <v>8</v>
      </c>
      <c r="C484" s="148" t="n">
        <f aca="false">VLOOKUP($A484,data!$A$6:$M$15000,10)</f>
        <v>2804000</v>
      </c>
      <c r="D484" s="306" t="n">
        <v>394000</v>
      </c>
      <c r="E484" s="306" t="n">
        <f aca="false">VLOOKUP($A484,data!$A$6:$M$15000,12)</f>
        <v>2510000</v>
      </c>
      <c r="F484" s="114" t="n">
        <f aca="false">C484-D484-E484</f>
        <v>-100000</v>
      </c>
    </row>
    <row r="485" customFormat="false" ht="11.25" hidden="false" customHeight="false" outlineLevel="0" collapsed="false">
      <c r="A485" s="188" t="n">
        <v>36030</v>
      </c>
      <c r="B485" s="11" t="n">
        <f aca="false">IF(A485&lt;&gt;"",MONTH(A485),0)</f>
        <v>8</v>
      </c>
      <c r="C485" s="148" t="n">
        <f aca="false">VLOOKUP($A485,data!$A$6:$M$15000,10)</f>
        <v>2780000</v>
      </c>
      <c r="D485" s="306" t="n">
        <v>304000</v>
      </c>
      <c r="E485" s="306" t="n">
        <f aca="false">VLOOKUP($A485,data!$A$6:$M$15000,12)</f>
        <v>2450000</v>
      </c>
      <c r="F485" s="114" t="n">
        <f aca="false">C485-D485-E485</f>
        <v>26000</v>
      </c>
    </row>
    <row r="486" customFormat="false" ht="11.25" hidden="false" customHeight="false" outlineLevel="0" collapsed="false">
      <c r="A486" s="188" t="n">
        <v>36031</v>
      </c>
      <c r="B486" s="11" t="n">
        <f aca="false">IF(A486&lt;&gt;"",MONTH(A486),0)</f>
        <v>8</v>
      </c>
      <c r="C486" s="148" t="n">
        <f aca="false">VLOOKUP($A486,data!$A$6:$M$15000,10)</f>
        <v>2747000</v>
      </c>
      <c r="D486" s="306" t="n">
        <v>-306000</v>
      </c>
      <c r="E486" s="306" t="n">
        <f aca="false">VLOOKUP($A486,data!$A$6:$M$15000,12)</f>
        <v>3048000</v>
      </c>
      <c r="F486" s="114" t="n">
        <f aca="false">C486-D486-E486</f>
        <v>5000</v>
      </c>
    </row>
    <row r="487" customFormat="false" ht="11.25" hidden="false" customHeight="false" outlineLevel="0" collapsed="false">
      <c r="A487" s="188" t="n">
        <v>36032</v>
      </c>
      <c r="B487" s="11" t="n">
        <f aca="false">IF(A487&lt;&gt;"",MONTH(A487),0)</f>
        <v>8</v>
      </c>
      <c r="C487" s="148" t="n">
        <f aca="false">VLOOKUP($A487,data!$A$6:$M$15000,10)</f>
        <v>3049000</v>
      </c>
      <c r="D487" s="306" t="n">
        <v>-9000</v>
      </c>
      <c r="E487" s="306" t="n">
        <f aca="false">VLOOKUP($A487,data!$A$6:$M$15000,12)</f>
        <v>2992000</v>
      </c>
      <c r="F487" s="114" t="n">
        <f aca="false">C487-D487-E487</f>
        <v>66000</v>
      </c>
    </row>
    <row r="488" customFormat="false" ht="11.25" hidden="false" customHeight="false" outlineLevel="0" collapsed="false">
      <c r="A488" s="188" t="n">
        <v>36033</v>
      </c>
      <c r="B488" s="11" t="n">
        <f aca="false">IF(A488&lt;&gt;"",MONTH(A488),0)</f>
        <v>8</v>
      </c>
      <c r="C488" s="148" t="n">
        <f aca="false">VLOOKUP($A488,data!$A$6:$M$15000,10)</f>
        <v>3097000</v>
      </c>
      <c r="D488" s="306" t="n">
        <v>186000</v>
      </c>
      <c r="E488" s="306" t="n">
        <f aca="false">VLOOKUP($A488,data!$A$6:$M$15000,12)</f>
        <v>2991000</v>
      </c>
      <c r="F488" s="114" t="n">
        <f aca="false">C488-D488-E488</f>
        <v>-80000</v>
      </c>
    </row>
    <row r="489" customFormat="false" ht="11.25" hidden="false" customHeight="false" outlineLevel="0" collapsed="false">
      <c r="A489" s="188" t="n">
        <v>36034</v>
      </c>
      <c r="B489" s="11" t="n">
        <f aca="false">IF(A489&lt;&gt;"",MONTH(A489),0)</f>
        <v>8</v>
      </c>
      <c r="C489" s="148" t="n">
        <f aca="false">VLOOKUP($A489,data!$A$6:$M$15000,10)</f>
        <v>3161000</v>
      </c>
      <c r="D489" s="306" t="n">
        <v>-70000</v>
      </c>
      <c r="E489" s="306" t="n">
        <f aca="false">VLOOKUP($A489,data!$A$6:$M$15000,12)</f>
        <v>3153000</v>
      </c>
      <c r="F489" s="114" t="n">
        <f aca="false">C489-D489-E489</f>
        <v>78000</v>
      </c>
    </row>
    <row r="490" customFormat="false" ht="11.25" hidden="false" customHeight="false" outlineLevel="0" collapsed="false">
      <c r="A490" s="188" t="n">
        <v>36035</v>
      </c>
      <c r="B490" s="11" t="n">
        <f aca="false">IF(A490&lt;&gt;"",MONTH(A490),0)</f>
        <v>8</v>
      </c>
      <c r="C490" s="148" t="n">
        <f aca="false">VLOOKUP($A490,data!$A$6:$M$15000,10)</f>
        <v>2978000</v>
      </c>
      <c r="D490" s="306" t="n">
        <v>-130000</v>
      </c>
      <c r="E490" s="306" t="n">
        <f aca="false">VLOOKUP($A490,data!$A$6:$M$15000,12)</f>
        <v>3162000</v>
      </c>
      <c r="F490" s="114" t="n">
        <f aca="false">C490-D490-E490</f>
        <v>-54000</v>
      </c>
    </row>
    <row r="491" customFormat="false" ht="11.25" hidden="false" customHeight="false" outlineLevel="0" collapsed="false">
      <c r="A491" s="188" t="n">
        <v>36036</v>
      </c>
      <c r="B491" s="11" t="n">
        <f aca="false">IF(A491&lt;&gt;"",MONTH(A491),0)</f>
        <v>8</v>
      </c>
      <c r="C491" s="148" t="n">
        <f aca="false">VLOOKUP($A491,data!$A$6:$M$15000,10)</f>
        <v>2991000</v>
      </c>
      <c r="D491" s="306" t="n">
        <v>96000</v>
      </c>
      <c r="E491" s="306" t="n">
        <f aca="false">VLOOKUP($A491,data!$A$6:$M$15000,12)</f>
        <v>2948000</v>
      </c>
      <c r="F491" s="114" t="n">
        <f aca="false">C491-D491-E491</f>
        <v>-53000</v>
      </c>
    </row>
    <row r="492" customFormat="false" ht="11.25" hidden="false" customHeight="false" outlineLevel="0" collapsed="false">
      <c r="A492" s="188" t="n">
        <v>36037</v>
      </c>
      <c r="B492" s="11" t="n">
        <f aca="false">IF(A492&lt;&gt;"",MONTH(A492),0)</f>
        <v>8</v>
      </c>
      <c r="C492" s="148" t="n">
        <f aca="false">VLOOKUP($A492,data!$A$6:$M$15000,10)</f>
        <v>3020000</v>
      </c>
      <c r="D492" s="306" t="n">
        <v>17000</v>
      </c>
      <c r="E492" s="306" t="n">
        <f aca="false">VLOOKUP($A492,data!$A$6:$M$15000,12)</f>
        <v>2972000</v>
      </c>
      <c r="F492" s="114" t="n">
        <f aca="false">C492-D492-E492</f>
        <v>31000</v>
      </c>
    </row>
    <row r="493" customFormat="false" ht="11.25" hidden="false" customHeight="false" outlineLevel="0" collapsed="false">
      <c r="A493" s="188" t="n">
        <v>36038</v>
      </c>
      <c r="B493" s="11" t="n">
        <f aca="false">IF(A493&lt;&gt;"",MONTH(A493),0)</f>
        <v>8</v>
      </c>
      <c r="C493" s="148" t="n">
        <f aca="false">VLOOKUP($A493,data!$A$6:$M$15000,10)</f>
        <v>2932000</v>
      </c>
      <c r="D493" s="306" t="n">
        <v>-600000</v>
      </c>
      <c r="E493" s="306" t="n">
        <f aca="false">VLOOKUP($A493,data!$A$6:$M$15000,12)</f>
        <v>3507000</v>
      </c>
      <c r="F493" s="114" t="n">
        <f aca="false">C493-D493-E493</f>
        <v>25000</v>
      </c>
    </row>
    <row r="494" customFormat="false" ht="11.25" hidden="false" customHeight="false" outlineLevel="0" collapsed="false">
      <c r="A494" s="188" t="n">
        <v>36039</v>
      </c>
      <c r="B494" s="11" t="n">
        <f aca="false">IF(A494&lt;&gt;"",MONTH(A494),0)</f>
        <v>9</v>
      </c>
      <c r="C494" s="148" t="n">
        <f aca="false">VLOOKUP($A494,data!$A$6:$M$15000,10)</f>
        <v>2721000</v>
      </c>
      <c r="D494" s="306" t="n">
        <v>-770000</v>
      </c>
      <c r="E494" s="306" t="n">
        <f aca="false">VLOOKUP($A494,data!$A$6:$M$15000,12)</f>
        <v>3512000</v>
      </c>
      <c r="F494" s="114" t="n">
        <f aca="false">C494-D494-E494</f>
        <v>-21000</v>
      </c>
    </row>
    <row r="495" customFormat="false" ht="11.25" hidden="false" customHeight="false" outlineLevel="0" collapsed="false">
      <c r="A495" s="188" t="n">
        <v>36040</v>
      </c>
      <c r="B495" s="11" t="n">
        <f aca="false">IF(A495&lt;&gt;"",MONTH(A495),0)</f>
        <v>9</v>
      </c>
      <c r="C495" s="148" t="n">
        <f aca="false">VLOOKUP($A495,data!$A$6:$M$15000,10)</f>
        <v>2719000</v>
      </c>
      <c r="D495" s="306" t="n">
        <v>-758000</v>
      </c>
      <c r="E495" s="306" t="n">
        <f aca="false">VLOOKUP($A495,data!$A$6:$M$15000,12)</f>
        <v>3443000</v>
      </c>
      <c r="F495" s="114" t="n">
        <f aca="false">C495-D495-E495</f>
        <v>34000</v>
      </c>
    </row>
    <row r="496" customFormat="false" ht="11.25" hidden="false" customHeight="false" outlineLevel="0" collapsed="false">
      <c r="A496" s="188" t="n">
        <v>36041</v>
      </c>
      <c r="B496" s="11" t="n">
        <f aca="false">IF(A496&lt;&gt;"",MONTH(A496),0)</f>
        <v>9</v>
      </c>
      <c r="C496" s="148" t="n">
        <f aca="false">VLOOKUP($A496,data!$A$6:$M$15000,10)</f>
        <v>2618000</v>
      </c>
      <c r="D496" s="306" t="n">
        <v>-931000</v>
      </c>
      <c r="E496" s="306" t="n">
        <f aca="false">VLOOKUP($A496,data!$A$6:$M$15000,12)</f>
        <v>3576000</v>
      </c>
      <c r="F496" s="114" t="n">
        <f aca="false">C496-D496-E496</f>
        <v>-27000</v>
      </c>
    </row>
    <row r="497" customFormat="false" ht="11.25" hidden="false" customHeight="false" outlineLevel="0" collapsed="false">
      <c r="A497" s="188" t="n">
        <v>36042</v>
      </c>
      <c r="B497" s="11" t="n">
        <f aca="false">IF(A497&lt;&gt;"",MONTH(A497),0)</f>
        <v>9</v>
      </c>
      <c r="C497" s="148" t="n">
        <f aca="false">VLOOKUP($A497,data!$A$6:$M$15000,10)</f>
        <v>2823000</v>
      </c>
      <c r="D497" s="306" t="n">
        <v>-201000</v>
      </c>
      <c r="E497" s="306" t="n">
        <f aca="false">VLOOKUP($A497,data!$A$6:$M$15000,12)</f>
        <v>2977000</v>
      </c>
      <c r="F497" s="114" t="n">
        <f aca="false">C497-D497-E497</f>
        <v>47000</v>
      </c>
    </row>
    <row r="498" customFormat="false" ht="11.25" hidden="false" customHeight="false" outlineLevel="0" collapsed="false">
      <c r="A498" s="188" t="n">
        <v>36043</v>
      </c>
      <c r="B498" s="11" t="n">
        <f aca="false">IF(A498&lt;&gt;"",MONTH(A498),0)</f>
        <v>9</v>
      </c>
      <c r="C498" s="148" t="n">
        <f aca="false">VLOOKUP($A498,data!$A$6:$M$15000,10)</f>
        <v>2879000</v>
      </c>
      <c r="D498" s="306" t="n">
        <v>255000</v>
      </c>
      <c r="E498" s="306" t="n">
        <f aca="false">VLOOKUP($A498,data!$A$6:$M$15000,12)</f>
        <v>2657000</v>
      </c>
      <c r="F498" s="114" t="n">
        <f aca="false">C498-D498-E498</f>
        <v>-33000</v>
      </c>
    </row>
    <row r="499" customFormat="false" ht="11.25" hidden="false" customHeight="false" outlineLevel="0" collapsed="false">
      <c r="A499" s="188" t="n">
        <v>36044</v>
      </c>
      <c r="B499" s="11" t="n">
        <f aca="false">IF(A499&lt;&gt;"",MONTH(A499),0)</f>
        <v>9</v>
      </c>
      <c r="C499" s="148" t="n">
        <f aca="false">VLOOKUP($A499,data!$A$6:$M$15000,10)</f>
        <v>2837000</v>
      </c>
      <c r="D499" s="306" t="n">
        <v>454000</v>
      </c>
      <c r="E499" s="306" t="n">
        <f aca="false">VLOOKUP($A499,data!$A$6:$M$15000,12)</f>
        <v>2405000</v>
      </c>
      <c r="F499" s="114" t="n">
        <f aca="false">C499-D499-E499</f>
        <v>-22000</v>
      </c>
    </row>
    <row r="500" customFormat="false" ht="11.25" hidden="false" customHeight="false" outlineLevel="0" collapsed="false">
      <c r="A500" s="188" t="n">
        <v>36045</v>
      </c>
      <c r="B500" s="11" t="n">
        <f aca="false">IF(A500&lt;&gt;"",MONTH(A500),0)</f>
        <v>9</v>
      </c>
      <c r="C500" s="148" t="n">
        <f aca="false">VLOOKUP($A500,data!$A$6:$M$15000,10)</f>
        <v>2846000</v>
      </c>
      <c r="D500" s="306" t="n">
        <v>129000</v>
      </c>
      <c r="E500" s="306" t="n">
        <f aca="false">VLOOKUP($A500,data!$A$6:$M$15000,12)</f>
        <v>2696000</v>
      </c>
      <c r="F500" s="114" t="n">
        <f aca="false">C500-D500-E500</f>
        <v>21000</v>
      </c>
    </row>
    <row r="501" customFormat="false" ht="11.25" hidden="false" customHeight="false" outlineLevel="0" collapsed="false">
      <c r="A501" s="188" t="n">
        <v>36046</v>
      </c>
      <c r="B501" s="11" t="n">
        <f aca="false">IF(A501&lt;&gt;"",MONTH(A501),0)</f>
        <v>9</v>
      </c>
      <c r="C501" s="148" t="n">
        <f aca="false">VLOOKUP($A501,data!$A$6:$M$15000,10)</f>
        <v>2880000</v>
      </c>
      <c r="D501" s="306" t="n">
        <v>-179000</v>
      </c>
      <c r="E501" s="306" t="n">
        <f aca="false">VLOOKUP($A501,data!$A$6:$M$15000,12)</f>
        <v>3110000</v>
      </c>
      <c r="F501" s="114" t="n">
        <f aca="false">C501-D501-E501</f>
        <v>-51000</v>
      </c>
    </row>
    <row r="502" customFormat="false" ht="11.25" hidden="false" customHeight="false" outlineLevel="0" collapsed="false">
      <c r="A502" s="188" t="n">
        <v>36047</v>
      </c>
      <c r="B502" s="11" t="n">
        <f aca="false">IF(A502&lt;&gt;"",MONTH(A502),0)</f>
        <v>9</v>
      </c>
      <c r="C502" s="148" t="n">
        <f aca="false">VLOOKUP($A502,data!$A$6:$M$15000,10)</f>
        <v>2832000</v>
      </c>
      <c r="D502" s="306" t="n">
        <v>8000</v>
      </c>
      <c r="E502" s="306" t="n">
        <f aca="false">VLOOKUP($A502,data!$A$6:$M$15000,12)</f>
        <v>2773000</v>
      </c>
      <c r="F502" s="114" t="n">
        <f aca="false">C502-D502-E502</f>
        <v>51000</v>
      </c>
    </row>
    <row r="503" customFormat="false" ht="11.25" hidden="false" customHeight="false" outlineLevel="0" collapsed="false">
      <c r="A503" s="188" t="n">
        <v>36048</v>
      </c>
      <c r="B503" s="11" t="n">
        <f aca="false">IF(A503&lt;&gt;"",MONTH(A503),0)</f>
        <v>9</v>
      </c>
      <c r="C503" s="148" t="n">
        <f aca="false">VLOOKUP($A503,data!$A$6:$M$15000,10)</f>
        <v>2897000</v>
      </c>
      <c r="D503" s="306" t="n">
        <v>118000</v>
      </c>
      <c r="E503" s="306" t="n">
        <f aca="false">VLOOKUP($A503,data!$A$6:$M$15000,12)</f>
        <v>2768000</v>
      </c>
      <c r="F503" s="114" t="n">
        <f aca="false">C503-D503-E503</f>
        <v>11000</v>
      </c>
    </row>
    <row r="504" customFormat="false" ht="11.25" hidden="false" customHeight="false" outlineLevel="0" collapsed="false">
      <c r="A504" s="188" t="n">
        <v>36049</v>
      </c>
      <c r="B504" s="11" t="n">
        <f aca="false">IF(A504&lt;&gt;"",MONTH(A504),0)</f>
        <v>9</v>
      </c>
      <c r="C504" s="148" t="n">
        <f aca="false">VLOOKUP($A504,data!$A$6:$M$15000,10)</f>
        <v>2966000</v>
      </c>
      <c r="D504" s="306" t="n">
        <v>448000</v>
      </c>
      <c r="E504" s="306" t="n">
        <f aca="false">VLOOKUP($A504,data!$A$6:$M$15000,12)</f>
        <v>2506000</v>
      </c>
      <c r="F504" s="114" t="n">
        <f aca="false">C504-D504-E504</f>
        <v>12000</v>
      </c>
    </row>
    <row r="505" customFormat="false" ht="11.25" hidden="false" customHeight="false" outlineLevel="0" collapsed="false">
      <c r="A505" s="188" t="n">
        <v>36050</v>
      </c>
      <c r="B505" s="11" t="n">
        <f aca="false">IF(A505&lt;&gt;"",MONTH(A505),0)</f>
        <v>9</v>
      </c>
      <c r="C505" s="148" t="n">
        <f aca="false">VLOOKUP($A505,data!$A$6:$M$15000,10)</f>
        <v>2860000</v>
      </c>
      <c r="D505" s="306" t="n">
        <v>714000</v>
      </c>
      <c r="E505" s="306" t="n">
        <f aca="false">VLOOKUP($A505,data!$A$6:$M$15000,12)</f>
        <v>2247000</v>
      </c>
      <c r="F505" s="114" t="n">
        <f aca="false">C505-D505-E505</f>
        <v>-101000</v>
      </c>
    </row>
    <row r="506" customFormat="false" ht="11.25" hidden="false" customHeight="false" outlineLevel="0" collapsed="false">
      <c r="A506" s="188" t="n">
        <v>36051</v>
      </c>
      <c r="B506" s="11" t="n">
        <f aca="false">IF(A506&lt;&gt;"",MONTH(A506),0)</f>
        <v>9</v>
      </c>
      <c r="C506" s="148" t="n">
        <f aca="false">VLOOKUP($A506,data!$A$6:$M$15000,10)</f>
        <v>3056000</v>
      </c>
      <c r="D506" s="306" t="n">
        <v>764000</v>
      </c>
      <c r="E506" s="306" t="n">
        <f aca="false">VLOOKUP($A506,data!$A$6:$M$15000,12)</f>
        <v>2181000</v>
      </c>
      <c r="F506" s="114" t="n">
        <f aca="false">C506-D506-E506</f>
        <v>111000</v>
      </c>
    </row>
    <row r="507" customFormat="false" ht="11.25" hidden="false" customHeight="false" outlineLevel="0" collapsed="false">
      <c r="A507" s="188" t="n">
        <v>36052</v>
      </c>
      <c r="B507" s="11" t="n">
        <f aca="false">IF(A507&lt;&gt;"",MONTH(A507),0)</f>
        <v>9</v>
      </c>
      <c r="C507" s="148" t="n">
        <f aca="false">VLOOKUP($A507,data!$A$6:$M$15000,10)</f>
        <v>2906000</v>
      </c>
      <c r="D507" s="306" t="n">
        <v>273000</v>
      </c>
      <c r="E507" s="306" t="n">
        <f aca="false">VLOOKUP($A507,data!$A$6:$M$15000,12)</f>
        <v>2678000</v>
      </c>
      <c r="F507" s="114" t="n">
        <f aca="false">C507-D507-E507</f>
        <v>-45000</v>
      </c>
    </row>
    <row r="508" customFormat="false" ht="11.25" hidden="false" customHeight="false" outlineLevel="0" collapsed="false">
      <c r="A508" s="188" t="n">
        <v>36053</v>
      </c>
      <c r="B508" s="11" t="n">
        <f aca="false">IF(A508&lt;&gt;"",MONTH(A508),0)</f>
        <v>9</v>
      </c>
      <c r="C508" s="148" t="n">
        <f aca="false">VLOOKUP($A508,data!$A$6:$M$15000,10)</f>
        <v>2625000</v>
      </c>
      <c r="D508" s="306" t="n">
        <v>-3000</v>
      </c>
      <c r="E508" s="306" t="n">
        <f aca="false">VLOOKUP($A508,data!$A$6:$M$15000,12)</f>
        <v>2669000</v>
      </c>
      <c r="F508" s="114" t="n">
        <f aca="false">C508-D508-E508</f>
        <v>-41000</v>
      </c>
    </row>
    <row r="509" customFormat="false" ht="11.25" hidden="false" customHeight="false" outlineLevel="0" collapsed="false">
      <c r="A509" s="188" t="n">
        <v>36054</v>
      </c>
      <c r="B509" s="11" t="n">
        <f aca="false">IF(A509&lt;&gt;"",MONTH(A509),0)</f>
        <v>9</v>
      </c>
      <c r="C509" s="148" t="n">
        <f aca="false">VLOOKUP($A509,data!$A$6:$M$15000,10)</f>
        <v>2703000</v>
      </c>
      <c r="D509" s="306" t="n">
        <v>158000</v>
      </c>
      <c r="E509" s="306" t="n">
        <f aca="false">VLOOKUP($A509,data!$A$6:$M$15000,12)</f>
        <v>2511000</v>
      </c>
      <c r="F509" s="114" t="n">
        <f aca="false">C509-D509-E509</f>
        <v>34000</v>
      </c>
    </row>
    <row r="510" customFormat="false" ht="11.25" hidden="false" customHeight="false" outlineLevel="0" collapsed="false">
      <c r="A510" s="188" t="n">
        <v>36055</v>
      </c>
      <c r="B510" s="11" t="n">
        <f aca="false">IF(A510&lt;&gt;"",MONTH(A510),0)</f>
        <v>9</v>
      </c>
      <c r="C510" s="148" t="n">
        <f aca="false">VLOOKUP($A510,data!$A$6:$M$15000,10)</f>
        <v>2612000</v>
      </c>
      <c r="D510" s="306" t="n">
        <v>290000</v>
      </c>
      <c r="E510" s="306" t="n">
        <f aca="false">VLOOKUP($A510,data!$A$6:$M$15000,12)</f>
        <v>2406000</v>
      </c>
      <c r="F510" s="114" t="n">
        <f aca="false">C510-D510-E510</f>
        <v>-84000</v>
      </c>
    </row>
    <row r="511" customFormat="false" ht="11.25" hidden="false" customHeight="false" outlineLevel="0" collapsed="false">
      <c r="A511" s="188" t="n">
        <v>36056</v>
      </c>
      <c r="B511" s="11" t="n">
        <f aca="false">IF(A511&lt;&gt;"",MONTH(A511),0)</f>
        <v>9</v>
      </c>
      <c r="C511" s="148" t="n">
        <f aca="false">VLOOKUP($A511,data!$A$6:$M$15000,10)</f>
        <v>2624000</v>
      </c>
      <c r="D511" s="306" t="n">
        <v>280000</v>
      </c>
      <c r="E511" s="306" t="n">
        <f aca="false">VLOOKUP($A511,data!$A$6:$M$15000,12)</f>
        <v>2358000</v>
      </c>
      <c r="F511" s="114" t="n">
        <f aca="false">C511-D511-E511</f>
        <v>-14000</v>
      </c>
    </row>
    <row r="512" customFormat="false" ht="11.25" hidden="false" customHeight="false" outlineLevel="0" collapsed="false">
      <c r="A512" s="188" t="n">
        <v>36057</v>
      </c>
      <c r="B512" s="11" t="n">
        <f aca="false">IF(A512&lt;&gt;"",MONTH(A512),0)</f>
        <v>9</v>
      </c>
      <c r="C512" s="148" t="n">
        <f aca="false">VLOOKUP($A512,data!$A$6:$M$15000,10)</f>
        <v>2754000</v>
      </c>
      <c r="D512" s="306" t="n">
        <v>599000</v>
      </c>
      <c r="E512" s="306" t="n">
        <f aca="false">VLOOKUP($A512,data!$A$6:$M$15000,12)</f>
        <v>2085000</v>
      </c>
      <c r="F512" s="114" t="n">
        <f aca="false">C512-D512-E512</f>
        <v>70000</v>
      </c>
    </row>
    <row r="513" customFormat="false" ht="11.25" hidden="false" customHeight="false" outlineLevel="0" collapsed="false">
      <c r="A513" s="188" t="n">
        <v>36058</v>
      </c>
      <c r="B513" s="11" t="n">
        <f aca="false">IF(A513&lt;&gt;"",MONTH(A513),0)</f>
        <v>9</v>
      </c>
      <c r="C513" s="148" t="n">
        <f aca="false">VLOOKUP($A513,data!$A$6:$M$15000,10)</f>
        <v>2712000</v>
      </c>
      <c r="D513" s="306" t="n">
        <v>688000</v>
      </c>
      <c r="E513" s="306" t="n">
        <f aca="false">VLOOKUP($A513,data!$A$6:$M$15000,12)</f>
        <v>2036000</v>
      </c>
      <c r="F513" s="114" t="n">
        <f aca="false">C513-D513-E513</f>
        <v>-12000</v>
      </c>
    </row>
    <row r="514" customFormat="false" ht="11.25" hidden="false" customHeight="false" outlineLevel="0" collapsed="false">
      <c r="A514" s="188" t="n">
        <v>36059</v>
      </c>
      <c r="B514" s="11" t="n">
        <f aca="false">IF(A514&lt;&gt;"",MONTH(A514),0)</f>
        <v>9</v>
      </c>
      <c r="C514" s="148" t="n">
        <f aca="false">VLOOKUP($A514,data!$A$6:$M$15000,10)</f>
        <v>2748000</v>
      </c>
      <c r="D514" s="306" t="n">
        <v>261000</v>
      </c>
      <c r="E514" s="306" t="n">
        <f aca="false">VLOOKUP($A514,data!$A$6:$M$15000,12)</f>
        <v>2496000</v>
      </c>
      <c r="F514" s="114" t="n">
        <f aca="false">C514-D514-E514</f>
        <v>-9000</v>
      </c>
    </row>
    <row r="515" customFormat="false" ht="11.25" hidden="false" customHeight="false" outlineLevel="0" collapsed="false">
      <c r="A515" s="188" t="n">
        <v>36060</v>
      </c>
      <c r="B515" s="11" t="n">
        <f aca="false">IF(A515&lt;&gt;"",MONTH(A515),0)</f>
        <v>9</v>
      </c>
      <c r="C515" s="148" t="n">
        <f aca="false">VLOOKUP($A515,data!$A$6:$M$15000,10)</f>
        <v>2641000</v>
      </c>
      <c r="D515" s="306" t="n">
        <v>141000</v>
      </c>
      <c r="E515" s="306" t="n">
        <f aca="false">VLOOKUP($A515,data!$A$6:$M$15000,12)</f>
        <v>2520000</v>
      </c>
      <c r="F515" s="114" t="n">
        <f aca="false">C515-D515-E515</f>
        <v>-20000</v>
      </c>
    </row>
    <row r="516" customFormat="false" ht="11.25" hidden="false" customHeight="false" outlineLevel="0" collapsed="false">
      <c r="A516" s="188" t="n">
        <v>36061</v>
      </c>
      <c r="B516" s="11" t="n">
        <f aca="false">IF(A516&lt;&gt;"",MONTH(A516),0)</f>
        <v>9</v>
      </c>
      <c r="C516" s="148" t="n">
        <f aca="false">VLOOKUP($A516,data!$A$6:$M$15000,10)</f>
        <v>2560000</v>
      </c>
      <c r="D516" s="306" t="n">
        <v>59000</v>
      </c>
      <c r="E516" s="306" t="n">
        <f aca="false">VLOOKUP($A516,data!$A$6:$M$15000,12)</f>
        <v>2436000</v>
      </c>
      <c r="F516" s="114" t="n">
        <f aca="false">C516-D516-E516</f>
        <v>65000</v>
      </c>
    </row>
    <row r="517" customFormat="false" ht="11.25" hidden="false" customHeight="false" outlineLevel="0" collapsed="false">
      <c r="A517" s="188" t="n">
        <v>36062</v>
      </c>
      <c r="B517" s="11" t="n">
        <f aca="false">IF(A517&lt;&gt;"",MONTH(A517),0)</f>
        <v>9</v>
      </c>
      <c r="C517" s="148" t="n">
        <f aca="false">VLOOKUP($A517,data!$A$6:$M$15000,10)</f>
        <v>2569000</v>
      </c>
      <c r="D517" s="306" t="n">
        <v>205000</v>
      </c>
      <c r="E517" s="306" t="n">
        <f aca="false">VLOOKUP($A517,data!$A$6:$M$15000,12)</f>
        <v>2356000</v>
      </c>
      <c r="F517" s="114" t="n">
        <f aca="false">C517-D517-E517</f>
        <v>8000</v>
      </c>
    </row>
    <row r="518" customFormat="false" ht="11.25" hidden="false" customHeight="false" outlineLevel="0" collapsed="false">
      <c r="A518" s="188" t="n">
        <v>36063</v>
      </c>
      <c r="B518" s="11" t="n">
        <f aca="false">IF(A518&lt;&gt;"",MONTH(A518),0)</f>
        <v>9</v>
      </c>
      <c r="C518" s="148" t="n">
        <f aca="false">VLOOKUP($A518,data!$A$6:$M$15000,10)</f>
        <v>2723000</v>
      </c>
      <c r="D518" s="306" t="n">
        <v>513000</v>
      </c>
      <c r="E518" s="306" t="n">
        <f aca="false">VLOOKUP($A518,data!$A$6:$M$15000,12)</f>
        <v>2221000</v>
      </c>
      <c r="F518" s="114" t="n">
        <f aca="false">C518-D518-E518</f>
        <v>-11000</v>
      </c>
    </row>
    <row r="519" customFormat="false" ht="11.25" hidden="false" customHeight="false" outlineLevel="0" collapsed="false">
      <c r="A519" s="188" t="n">
        <v>36064</v>
      </c>
      <c r="B519" s="11" t="n">
        <f aca="false">IF(A519&lt;&gt;"",MONTH(A519),0)</f>
        <v>9</v>
      </c>
      <c r="C519" s="148" t="n">
        <f aca="false">VLOOKUP($A519,data!$A$6:$M$15000,10)</f>
        <v>2626000</v>
      </c>
      <c r="D519" s="306" t="n">
        <v>648000</v>
      </c>
      <c r="E519" s="306" t="n">
        <f aca="false">VLOOKUP($A519,data!$A$6:$M$15000,12)</f>
        <v>1961000</v>
      </c>
      <c r="F519" s="114" t="n">
        <f aca="false">C519-D519-E519</f>
        <v>17000</v>
      </c>
    </row>
    <row r="520" customFormat="false" ht="11.25" hidden="false" customHeight="false" outlineLevel="0" collapsed="false">
      <c r="A520" s="188" t="n">
        <v>36065</v>
      </c>
      <c r="B520" s="11" t="n">
        <f aca="false">IF(A520&lt;&gt;"",MONTH(A520),0)</f>
        <v>9</v>
      </c>
      <c r="C520" s="148" t="n">
        <f aca="false">VLOOKUP($A520,data!$A$6:$M$15000,10)</f>
        <v>2564000</v>
      </c>
      <c r="D520" s="306" t="n">
        <v>548000</v>
      </c>
      <c r="E520" s="306" t="n">
        <f aca="false">VLOOKUP($A520,data!$A$6:$M$15000,12)</f>
        <v>2071000</v>
      </c>
      <c r="F520" s="114" t="n">
        <f aca="false">C520-D520-E520</f>
        <v>-55000</v>
      </c>
    </row>
    <row r="521" customFormat="false" ht="11.25" hidden="false" customHeight="false" outlineLevel="0" collapsed="false">
      <c r="A521" s="188" t="n">
        <v>36066</v>
      </c>
      <c r="B521" s="11" t="n">
        <f aca="false">IF(A521&lt;&gt;"",MONTH(A521),0)</f>
        <v>9</v>
      </c>
      <c r="C521" s="148" t="n">
        <f aca="false">VLOOKUP($A521,data!$A$6:$M$15000,10)</f>
        <v>2486000</v>
      </c>
      <c r="D521" s="306" t="n">
        <v>212000</v>
      </c>
      <c r="E521" s="306" t="n">
        <f aca="false">VLOOKUP($A521,data!$A$6:$M$15000,12)</f>
        <v>2316000</v>
      </c>
      <c r="F521" s="114" t="n">
        <f aca="false">C521-D521-E521</f>
        <v>-42000</v>
      </c>
    </row>
    <row r="522" customFormat="false" ht="11.25" hidden="false" customHeight="false" outlineLevel="0" collapsed="false">
      <c r="A522" s="188" t="n">
        <v>36067</v>
      </c>
      <c r="B522" s="11" t="n">
        <f aca="false">IF(A522&lt;&gt;"",MONTH(A522),0)</f>
        <v>9</v>
      </c>
      <c r="C522" s="148" t="n">
        <f aca="false">VLOOKUP($A522,data!$A$6:$M$15000,10)</f>
        <v>2547000</v>
      </c>
      <c r="D522" s="306" t="n">
        <v>263000</v>
      </c>
      <c r="E522" s="306" t="n">
        <f aca="false">VLOOKUP($A522,data!$A$6:$M$15000,12)</f>
        <v>2287000</v>
      </c>
      <c r="F522" s="114" t="n">
        <f aca="false">C522-D522-E522</f>
        <v>-3000</v>
      </c>
    </row>
    <row r="523" customFormat="false" ht="11.25" hidden="false" customHeight="false" outlineLevel="0" collapsed="false">
      <c r="A523" s="188" t="n">
        <v>36068</v>
      </c>
      <c r="B523" s="11" t="n">
        <f aca="false">IF(A523&lt;&gt;"",MONTH(A523),0)</f>
        <v>9</v>
      </c>
      <c r="C523" s="148" t="n">
        <f aca="false">VLOOKUP($A523,data!$A$6:$M$15000,10)</f>
        <v>2633000</v>
      </c>
      <c r="D523" s="306" t="n">
        <v>343000</v>
      </c>
      <c r="E523" s="306" t="n">
        <f aca="false">VLOOKUP($A523,data!$A$6:$M$15000,12)</f>
        <v>2276000</v>
      </c>
      <c r="F523" s="114" t="n">
        <f aca="false">C523-D523-E523</f>
        <v>14000</v>
      </c>
    </row>
    <row r="524" customFormat="false" ht="11.25" hidden="false" customHeight="false" outlineLevel="0" collapsed="false">
      <c r="A524" s="188" t="n">
        <v>36069</v>
      </c>
      <c r="B524" s="11" t="n">
        <f aca="false">IF(A524&lt;&gt;"",MONTH(A524),0)</f>
        <v>10</v>
      </c>
      <c r="C524" s="148" t="n">
        <f aca="false">VLOOKUP($A524,data!$A$6:$M$15000,10)</f>
        <v>2478000</v>
      </c>
      <c r="D524" s="306" t="n">
        <v>213000</v>
      </c>
      <c r="E524" s="306" t="n">
        <f aca="false">VLOOKUP($A524,data!$A$6:$M$15000,12)</f>
        <v>2300000</v>
      </c>
      <c r="F524" s="114" t="n">
        <f aca="false">C524-D524-E524</f>
        <v>-35000</v>
      </c>
    </row>
    <row r="525" customFormat="false" ht="11.25" hidden="false" customHeight="false" outlineLevel="0" collapsed="false">
      <c r="A525" s="188" t="n">
        <v>36070</v>
      </c>
      <c r="B525" s="11" t="n">
        <f aca="false">IF(A525&lt;&gt;"",MONTH(A525),0)</f>
        <v>10</v>
      </c>
      <c r="C525" s="148" t="n">
        <f aca="false">VLOOKUP($A525,data!$A$6:$M$15000,10)</f>
        <v>2319000</v>
      </c>
      <c r="D525" s="306" t="n">
        <v>222000</v>
      </c>
      <c r="E525" s="306" t="n">
        <f aca="false">VLOOKUP($A525,data!$A$6:$M$15000,12)</f>
        <v>2240000</v>
      </c>
      <c r="F525" s="114" t="n">
        <f aca="false">C525-D525-E525</f>
        <v>-143000</v>
      </c>
    </row>
    <row r="526" customFormat="false" ht="11.25" hidden="false" customHeight="false" outlineLevel="0" collapsed="false">
      <c r="A526" s="188" t="n">
        <v>36071</v>
      </c>
      <c r="B526" s="11" t="n">
        <f aca="false">IF(A526&lt;&gt;"",MONTH(A526),0)</f>
        <v>10</v>
      </c>
      <c r="C526" s="148" t="n">
        <f aca="false">VLOOKUP($A526,data!$A$6:$M$15000,10)</f>
        <v>2515000</v>
      </c>
      <c r="D526" s="306" t="n">
        <v>479000</v>
      </c>
      <c r="E526" s="306" t="n">
        <f aca="false">VLOOKUP($A526,data!$A$6:$M$15000,12)</f>
        <v>2027000</v>
      </c>
      <c r="F526" s="114" t="n">
        <f aca="false">C526-D526-E526</f>
        <v>9000</v>
      </c>
    </row>
    <row r="527" customFormat="false" ht="11.25" hidden="false" customHeight="false" outlineLevel="0" collapsed="false">
      <c r="A527" s="188" t="n">
        <v>36072</v>
      </c>
      <c r="B527" s="11" t="n">
        <f aca="false">IF(A527&lt;&gt;"",MONTH(A527),0)</f>
        <v>10</v>
      </c>
      <c r="C527" s="148" t="n">
        <f aca="false">VLOOKUP($A527,data!$A$6:$M$15000,10)</f>
        <v>2611000</v>
      </c>
      <c r="D527" s="306" t="n">
        <v>645000</v>
      </c>
      <c r="E527" s="306" t="n">
        <f aca="false">VLOOKUP($A527,data!$A$6:$M$15000,12)</f>
        <v>1940000</v>
      </c>
      <c r="F527" s="114" t="n">
        <f aca="false">C527-D527-E527</f>
        <v>26000</v>
      </c>
    </row>
    <row r="528" customFormat="false" ht="11.25" hidden="false" customHeight="false" outlineLevel="0" collapsed="false">
      <c r="A528" s="188" t="n">
        <v>36073</v>
      </c>
      <c r="B528" s="11" t="n">
        <f aca="false">IF(A528&lt;&gt;"",MONTH(A528),0)</f>
        <v>10</v>
      </c>
      <c r="C528" s="148" t="n">
        <f aca="false">VLOOKUP($A528,data!$A$6:$M$15000,10)</f>
        <v>2722000</v>
      </c>
      <c r="D528" s="306" t="n">
        <v>387000</v>
      </c>
      <c r="E528" s="306" t="n">
        <f aca="false">VLOOKUP($A528,data!$A$6:$M$15000,12)</f>
        <v>2320000</v>
      </c>
      <c r="F528" s="114" t="n">
        <f aca="false">C528-D528-E528</f>
        <v>15000</v>
      </c>
    </row>
    <row r="529" customFormat="false" ht="11.25" hidden="false" customHeight="false" outlineLevel="0" collapsed="false">
      <c r="A529" s="188" t="n">
        <v>36074</v>
      </c>
      <c r="B529" s="11" t="n">
        <f aca="false">IF(A529&lt;&gt;"",MONTH(A529),0)</f>
        <v>10</v>
      </c>
      <c r="C529" s="148" t="n">
        <f aca="false">VLOOKUP($A529,data!$A$6:$M$15000,10)</f>
        <v>2672000</v>
      </c>
      <c r="D529" s="306" t="n">
        <v>379000</v>
      </c>
      <c r="E529" s="306" t="n">
        <f aca="false">VLOOKUP($A529,data!$A$6:$M$15000,12)</f>
        <v>2380000</v>
      </c>
      <c r="F529" s="114" t="n">
        <f aca="false">C529-D529-E529</f>
        <v>-87000</v>
      </c>
    </row>
    <row r="530" customFormat="false" ht="11.25" hidden="false" customHeight="false" outlineLevel="0" collapsed="false">
      <c r="A530" s="188" t="n">
        <v>36075</v>
      </c>
      <c r="B530" s="11" t="n">
        <f aca="false">IF(A530&lt;&gt;"",MONTH(A530),0)</f>
        <v>10</v>
      </c>
      <c r="C530" s="148" t="n">
        <f aca="false">VLOOKUP($A530,data!$A$6:$M$15000,10)</f>
        <v>2651000</v>
      </c>
      <c r="D530" s="306" t="n">
        <v>297000</v>
      </c>
      <c r="E530" s="306" t="n">
        <f aca="false">VLOOKUP($A530,data!$A$6:$M$15000,12)</f>
        <v>2324000</v>
      </c>
      <c r="F530" s="114" t="n">
        <f aca="false">C530-D530-E530</f>
        <v>30000</v>
      </c>
    </row>
    <row r="531" customFormat="false" ht="11.25" hidden="false" customHeight="false" outlineLevel="0" collapsed="false">
      <c r="A531" s="188" t="n">
        <v>36076</v>
      </c>
      <c r="B531" s="11" t="n">
        <f aca="false">IF(A531&lt;&gt;"",MONTH(A531),0)</f>
        <v>10</v>
      </c>
      <c r="C531" s="148" t="n">
        <f aca="false">VLOOKUP($A531,data!$A$6:$M$15000,10)</f>
        <v>2744000</v>
      </c>
      <c r="D531" s="306" t="n">
        <v>352000</v>
      </c>
      <c r="E531" s="306" t="n">
        <f aca="false">VLOOKUP($A531,data!$A$6:$M$15000,12)</f>
        <v>2365000</v>
      </c>
      <c r="F531" s="114" t="n">
        <f aca="false">C531-D531-E531</f>
        <v>27000</v>
      </c>
    </row>
    <row r="532" customFormat="false" ht="11.25" hidden="false" customHeight="false" outlineLevel="0" collapsed="false">
      <c r="A532" s="188" t="n">
        <v>36077</v>
      </c>
      <c r="B532" s="11" t="n">
        <f aca="false">IF(A532&lt;&gt;"",MONTH(A532),0)</f>
        <v>10</v>
      </c>
      <c r="C532" s="148" t="n">
        <f aca="false">VLOOKUP($A532,data!$A$6:$M$15000,10)</f>
        <v>2765000</v>
      </c>
      <c r="D532" s="306" t="n">
        <v>479000</v>
      </c>
      <c r="E532" s="306" t="n">
        <f aca="false">VLOOKUP($A532,data!$A$6:$M$15000,12)</f>
        <v>2249000</v>
      </c>
      <c r="F532" s="114" t="n">
        <f aca="false">C532-D532-E532</f>
        <v>37000</v>
      </c>
    </row>
    <row r="533" customFormat="false" ht="11.25" hidden="false" customHeight="false" outlineLevel="0" collapsed="false">
      <c r="A533" s="188" t="n">
        <v>36078</v>
      </c>
      <c r="B533" s="11" t="n">
        <f aca="false">IF(A533&lt;&gt;"",MONTH(A533),0)</f>
        <v>10</v>
      </c>
      <c r="C533" s="148" t="n">
        <f aca="false">VLOOKUP($A533,data!$A$6:$M$15000,10)</f>
        <v>2700000</v>
      </c>
      <c r="D533" s="306" t="n">
        <v>705000</v>
      </c>
      <c r="E533" s="306" t="n">
        <f aca="false">VLOOKUP($A533,data!$A$6:$M$15000,12)</f>
        <v>1936000</v>
      </c>
      <c r="F533" s="114" t="n">
        <f aca="false">C533-D533-E533</f>
        <v>59000</v>
      </c>
    </row>
    <row r="534" customFormat="false" ht="11.25" hidden="false" customHeight="false" outlineLevel="0" collapsed="false">
      <c r="A534" s="188" t="n">
        <v>36079</v>
      </c>
      <c r="B534" s="11" t="n">
        <f aca="false">IF(A534&lt;&gt;"",MONTH(A534),0)</f>
        <v>10</v>
      </c>
      <c r="C534" s="148" t="n">
        <f aca="false">VLOOKUP($A534,data!$A$6:$M$15000,10)</f>
        <v>2610000</v>
      </c>
      <c r="D534" s="306" t="n">
        <v>697000</v>
      </c>
      <c r="E534" s="306" t="n">
        <f aca="false">VLOOKUP($A534,data!$A$6:$M$15000,12)</f>
        <v>1939000</v>
      </c>
      <c r="F534" s="114" t="n">
        <f aca="false">C534-D534-E534</f>
        <v>-26000</v>
      </c>
    </row>
    <row r="535" customFormat="false" ht="11.25" hidden="false" customHeight="false" outlineLevel="0" collapsed="false">
      <c r="A535" s="188" t="n">
        <v>36080</v>
      </c>
      <c r="B535" s="11" t="n">
        <f aca="false">IF(A535&lt;&gt;"",MONTH(A535),0)</f>
        <v>10</v>
      </c>
      <c r="C535" s="148" t="n">
        <f aca="false">VLOOKUP($A535,data!$A$6:$M$15000,10)</f>
        <v>2809000</v>
      </c>
      <c r="D535" s="306" t="n">
        <v>618000</v>
      </c>
      <c r="E535" s="306" t="n">
        <f aca="false">VLOOKUP($A535,data!$A$6:$M$15000,12)</f>
        <v>2267000</v>
      </c>
      <c r="F535" s="114" t="n">
        <f aca="false">C535-D535-E535</f>
        <v>-76000</v>
      </c>
    </row>
    <row r="536" customFormat="false" ht="11.25" hidden="false" customHeight="false" outlineLevel="0" collapsed="false">
      <c r="A536" s="188" t="n">
        <v>36081</v>
      </c>
      <c r="B536" s="11" t="n">
        <f aca="false">IF(A536&lt;&gt;"",MONTH(A536),0)</f>
        <v>10</v>
      </c>
      <c r="C536" s="148" t="n">
        <f aca="false">VLOOKUP($A536,data!$A$6:$M$15000,10)</f>
        <v>2816000</v>
      </c>
      <c r="D536" s="306" t="n">
        <v>455000</v>
      </c>
      <c r="E536" s="306" t="n">
        <f aca="false">VLOOKUP($A536,data!$A$6:$M$15000,12)</f>
        <v>2351000</v>
      </c>
      <c r="F536" s="114" t="n">
        <f aca="false">C536-D536-E536</f>
        <v>10000</v>
      </c>
    </row>
    <row r="537" customFormat="false" ht="11.25" hidden="false" customHeight="false" outlineLevel="0" collapsed="false">
      <c r="A537" s="188" t="n">
        <v>36082</v>
      </c>
      <c r="B537" s="11" t="n">
        <f aca="false">IF(A537&lt;&gt;"",MONTH(A537),0)</f>
        <v>10</v>
      </c>
      <c r="C537" s="148" t="n">
        <f aca="false">VLOOKUP($A537,data!$A$6:$M$15000,10)</f>
        <v>2987000</v>
      </c>
      <c r="D537" s="306" t="n">
        <v>673000</v>
      </c>
      <c r="E537" s="306" t="n">
        <f aca="false">VLOOKUP($A537,data!$A$6:$M$15000,12)</f>
        <v>2325000</v>
      </c>
      <c r="F537" s="114" t="n">
        <f aca="false">C537-D537-E537</f>
        <v>-11000</v>
      </c>
    </row>
    <row r="538" customFormat="false" ht="11.25" hidden="false" customHeight="false" outlineLevel="0" collapsed="false">
      <c r="A538" s="188" t="n">
        <v>36083</v>
      </c>
      <c r="B538" s="11" t="n">
        <f aca="false">IF(A538&lt;&gt;"",MONTH(A538),0)</f>
        <v>10</v>
      </c>
      <c r="C538" s="148" t="n">
        <f aca="false">VLOOKUP($A538,data!$A$6:$M$15000,10)</f>
        <v>2990000</v>
      </c>
      <c r="D538" s="306" t="n">
        <v>666000</v>
      </c>
      <c r="E538" s="306" t="n">
        <f aca="false">VLOOKUP($A538,data!$A$6:$M$15000,12)</f>
        <v>4628000</v>
      </c>
      <c r="F538" s="114" t="n">
        <f aca="false">C538-D538-E538</f>
        <v>-2304000</v>
      </c>
    </row>
    <row r="539" customFormat="false" ht="11.25" hidden="false" customHeight="false" outlineLevel="0" collapsed="false">
      <c r="A539" s="188" t="n">
        <v>36084</v>
      </c>
      <c r="B539" s="11" t="n">
        <f aca="false">IF(A539&lt;&gt;"",MONTH(A539),0)</f>
        <v>10</v>
      </c>
      <c r="C539" s="148" t="n">
        <f aca="false">VLOOKUP($A539,data!$A$6:$M$15000,10)</f>
        <v>2959000</v>
      </c>
      <c r="D539" s="306" t="n">
        <v>757000</v>
      </c>
      <c r="E539" s="306" t="n">
        <f aca="false">VLOOKUP($A539,data!$A$6:$M$15000,12)</f>
        <v>2215000</v>
      </c>
      <c r="F539" s="114" t="n">
        <f aca="false">C539-D539-E539</f>
        <v>-13000</v>
      </c>
    </row>
    <row r="540" customFormat="false" ht="11.25" hidden="false" customHeight="false" outlineLevel="0" collapsed="false">
      <c r="A540" s="188" t="n">
        <v>36085</v>
      </c>
      <c r="B540" s="11" t="n">
        <f aca="false">IF(A540&lt;&gt;"",MONTH(A540),0)</f>
        <v>10</v>
      </c>
      <c r="C540" s="148" t="n">
        <f aca="false">VLOOKUP($A540,data!$A$6:$M$15000,10)</f>
        <v>2518000</v>
      </c>
      <c r="D540" s="306" t="n">
        <v>563000</v>
      </c>
      <c r="E540" s="306" t="n">
        <f aca="false">VLOOKUP($A540,data!$A$6:$M$15000,12)</f>
        <v>1960000</v>
      </c>
      <c r="F540" s="114" t="n">
        <f aca="false">C540-D540-E540</f>
        <v>-5000</v>
      </c>
    </row>
    <row r="541" customFormat="false" ht="11.25" hidden="false" customHeight="false" outlineLevel="0" collapsed="false">
      <c r="A541" s="188" t="n">
        <v>36086</v>
      </c>
      <c r="B541" s="11" t="n">
        <f aca="false">IF(A541&lt;&gt;"",MONTH(A541),0)</f>
        <v>10</v>
      </c>
      <c r="C541" s="148" t="n">
        <f aca="false">VLOOKUP($A541,data!$A$6:$M$15000,10)</f>
        <v>2737000</v>
      </c>
      <c r="D541" s="306" t="n">
        <v>591000</v>
      </c>
      <c r="E541" s="306" t="n">
        <f aca="false">VLOOKUP($A541,data!$A$6:$M$15000,12)</f>
        <v>2047000</v>
      </c>
      <c r="F541" s="114" t="n">
        <f aca="false">C541-D541-E541</f>
        <v>99000</v>
      </c>
    </row>
    <row r="542" customFormat="false" ht="11.25" hidden="false" customHeight="false" outlineLevel="0" collapsed="false">
      <c r="A542" s="188" t="n">
        <v>36087</v>
      </c>
      <c r="B542" s="11" t="n">
        <f aca="false">IF(A542&lt;&gt;"",MONTH(A542),0)</f>
        <v>10</v>
      </c>
      <c r="C542" s="148" t="n">
        <f aca="false">VLOOKUP($A542,data!$A$6:$M$15000,10)</f>
        <v>2818000</v>
      </c>
      <c r="D542" s="306" t="n">
        <v>354000</v>
      </c>
      <c r="E542" s="306" t="n">
        <f aca="false">VLOOKUP($A542,data!$A$6:$M$15000,12)</f>
        <v>2413000</v>
      </c>
      <c r="F542" s="114" t="n">
        <f aca="false">C542-D542-E542</f>
        <v>51000</v>
      </c>
    </row>
    <row r="543" customFormat="false" ht="11.25" hidden="false" customHeight="false" outlineLevel="0" collapsed="false">
      <c r="A543" s="188" t="n">
        <v>36088</v>
      </c>
      <c r="B543" s="11" t="n">
        <f aca="false">IF(A543&lt;&gt;"",MONTH(A543),0)</f>
        <v>10</v>
      </c>
      <c r="C543" s="148" t="n">
        <f aca="false">VLOOKUP($A543,data!$A$6:$M$15000,10)</f>
        <v>3060000</v>
      </c>
      <c r="D543" s="306" t="n">
        <v>624000</v>
      </c>
      <c r="E543" s="306" t="n">
        <f aca="false">VLOOKUP($A543,data!$A$6:$M$15000,12)</f>
        <v>2410000</v>
      </c>
      <c r="F543" s="114" t="n">
        <f aca="false">C543-D543-E543</f>
        <v>26000</v>
      </c>
    </row>
    <row r="544" customFormat="false" ht="11.25" hidden="false" customHeight="false" outlineLevel="0" collapsed="false">
      <c r="A544" s="188" t="n">
        <v>36089</v>
      </c>
      <c r="B544" s="11" t="n">
        <f aca="false">IF(A544&lt;&gt;"",MONTH(A544),0)</f>
        <v>10</v>
      </c>
      <c r="C544" s="148" t="n">
        <f aca="false">VLOOKUP($A544,data!$A$6:$M$15000,10)</f>
        <v>2994000</v>
      </c>
      <c r="D544" s="306" t="n">
        <v>559000</v>
      </c>
      <c r="E544" s="306" t="n">
        <f aca="false">VLOOKUP($A544,data!$A$6:$M$15000,12)</f>
        <v>2468000</v>
      </c>
      <c r="F544" s="114" t="n">
        <f aca="false">C544-D544-E544</f>
        <v>-33000</v>
      </c>
    </row>
    <row r="545" customFormat="false" ht="11.25" hidden="false" customHeight="false" outlineLevel="0" collapsed="false">
      <c r="A545" s="188" t="n">
        <v>36090</v>
      </c>
      <c r="B545" s="11" t="n">
        <f aca="false">IF(A545&lt;&gt;"",MONTH(A545),0)</f>
        <v>10</v>
      </c>
      <c r="C545" s="148" t="n">
        <f aca="false">VLOOKUP($A545,data!$A$6:$M$15000,10)</f>
        <v>2937000</v>
      </c>
      <c r="D545" s="306" t="n">
        <v>563000</v>
      </c>
      <c r="E545" s="306" t="n">
        <f aca="false">VLOOKUP($A545,data!$A$6:$M$15000,12)</f>
        <v>2386000</v>
      </c>
      <c r="F545" s="114" t="n">
        <f aca="false">C545-D545-E545</f>
        <v>-12000</v>
      </c>
    </row>
    <row r="546" customFormat="false" ht="11.25" hidden="false" customHeight="false" outlineLevel="0" collapsed="false">
      <c r="A546" s="188" t="n">
        <v>36091</v>
      </c>
      <c r="B546" s="11" t="n">
        <f aca="false">IF(A546&lt;&gt;"",MONTH(A546),0)</f>
        <v>10</v>
      </c>
      <c r="C546" s="148" t="n">
        <f aca="false">VLOOKUP($A546,data!$A$6:$M$15000,10)</f>
        <v>2960000</v>
      </c>
      <c r="D546" s="306" t="n">
        <v>642000</v>
      </c>
      <c r="E546" s="306" t="n">
        <f aca="false">VLOOKUP($A546,data!$A$6:$M$15000,12)</f>
        <v>2295000</v>
      </c>
      <c r="F546" s="114" t="n">
        <f aca="false">C546-D546-E546</f>
        <v>23000</v>
      </c>
    </row>
    <row r="547" customFormat="false" ht="11.25" hidden="false" customHeight="false" outlineLevel="0" collapsed="false">
      <c r="A547" s="188" t="n">
        <v>36092</v>
      </c>
      <c r="B547" s="11" t="n">
        <f aca="false">IF(A547&lt;&gt;"",MONTH(A547),0)</f>
        <v>10</v>
      </c>
      <c r="C547" s="148" t="n">
        <f aca="false">VLOOKUP($A547,data!$A$6:$M$15000,10)</f>
        <v>2914000</v>
      </c>
      <c r="D547" s="306" t="n">
        <v>780000</v>
      </c>
      <c r="E547" s="306" t="n">
        <f aca="false">VLOOKUP($A547,data!$A$6:$M$15000,12)</f>
        <v>2130000</v>
      </c>
      <c r="F547" s="114" t="n">
        <f aca="false">C547-D547-E547</f>
        <v>4000</v>
      </c>
    </row>
    <row r="548" customFormat="false" ht="11.25" hidden="false" customHeight="false" outlineLevel="0" collapsed="false">
      <c r="A548" s="188" t="n">
        <v>36093</v>
      </c>
      <c r="B548" s="11" t="n">
        <f aca="false">IF(A548&lt;&gt;"",MONTH(A548),0)</f>
        <v>10</v>
      </c>
      <c r="C548" s="148" t="n">
        <f aca="false">VLOOKUP($A548,data!$A$6:$M$15000,10)</f>
        <v>2748000</v>
      </c>
      <c r="D548" s="306" t="n">
        <v>733000</v>
      </c>
      <c r="E548" s="306" t="n">
        <f aca="false">VLOOKUP($A548,data!$A$6:$M$15000,12)</f>
        <v>2050000</v>
      </c>
      <c r="F548" s="114" t="n">
        <f aca="false">C548-D548-E548</f>
        <v>-35000</v>
      </c>
    </row>
    <row r="549" customFormat="false" ht="11.25" hidden="false" customHeight="false" outlineLevel="0" collapsed="false">
      <c r="A549" s="188" t="n">
        <v>36094</v>
      </c>
      <c r="B549" s="11" t="n">
        <f aca="false">IF(A549&lt;&gt;"",MONTH(A549),0)</f>
        <v>10</v>
      </c>
      <c r="C549" s="148" t="n">
        <f aca="false">VLOOKUP($A549,data!$A$6:$M$15000,10)</f>
        <v>2761000</v>
      </c>
      <c r="D549" s="306" t="n">
        <v>292000</v>
      </c>
      <c r="E549" s="306" t="n">
        <f aca="false">VLOOKUP($A549,data!$A$6:$M$15000,12)</f>
        <v>2410000</v>
      </c>
      <c r="F549" s="114" t="n">
        <f aca="false">C549-D549-E549</f>
        <v>59000</v>
      </c>
    </row>
    <row r="550" customFormat="false" ht="11.25" hidden="false" customHeight="false" outlineLevel="0" collapsed="false">
      <c r="A550" s="188" t="n">
        <v>36095</v>
      </c>
      <c r="B550" s="11" t="n">
        <f aca="false">IF(A550&lt;&gt;"",MONTH(A550),0)</f>
        <v>10</v>
      </c>
      <c r="C550" s="148" t="n">
        <f aca="false">VLOOKUP($A550,data!$A$6:$M$15000,10)</f>
        <v>2784000</v>
      </c>
      <c r="D550" s="306" t="n">
        <v>359000</v>
      </c>
      <c r="E550" s="306" t="n">
        <f aca="false">VLOOKUP($A550,data!$A$6:$M$15000,12)</f>
        <v>2457000</v>
      </c>
      <c r="F550" s="114" t="n">
        <f aca="false">C550-D550-E550</f>
        <v>-32000</v>
      </c>
    </row>
    <row r="551" customFormat="false" ht="11.25" hidden="false" customHeight="false" outlineLevel="0" collapsed="false">
      <c r="A551" s="188" t="n">
        <v>36096</v>
      </c>
      <c r="B551" s="11" t="n">
        <f aca="false">IF(A551&lt;&gt;"",MONTH(A551),0)</f>
        <v>10</v>
      </c>
      <c r="C551" s="148" t="n">
        <f aca="false">VLOOKUP($A551,data!$A$6:$M$15000,10)</f>
        <v>2714000</v>
      </c>
      <c r="D551" s="306" t="n">
        <v>311000</v>
      </c>
      <c r="E551" s="306" t="n">
        <f aca="false">VLOOKUP($A551,data!$A$6:$M$15000,12)</f>
        <v>2357000</v>
      </c>
      <c r="F551" s="114" t="n">
        <f aca="false">C551-D551-E551</f>
        <v>46000</v>
      </c>
    </row>
    <row r="552" customFormat="false" ht="11.25" hidden="false" customHeight="false" outlineLevel="0" collapsed="false">
      <c r="A552" s="188" t="n">
        <v>36097</v>
      </c>
      <c r="B552" s="11" t="n">
        <f aca="false">IF(A552&lt;&gt;"",MONTH(A552),0)</f>
        <v>10</v>
      </c>
      <c r="C552" s="148" t="n">
        <f aca="false">VLOOKUP($A552,data!$A$6:$M$15000,10)</f>
        <v>2959000</v>
      </c>
      <c r="D552" s="306" t="n">
        <v>550000</v>
      </c>
      <c r="E552" s="306" t="n">
        <f aca="false">VLOOKUP($A552,data!$A$6:$M$15000,12)</f>
        <v>2415000</v>
      </c>
      <c r="F552" s="114" t="n">
        <f aca="false">C552-D552-E552</f>
        <v>-6000</v>
      </c>
    </row>
    <row r="553" customFormat="false" ht="11.25" hidden="false" customHeight="false" outlineLevel="0" collapsed="false">
      <c r="A553" s="188" t="n">
        <v>36098</v>
      </c>
      <c r="B553" s="11" t="n">
        <f aca="false">IF(A553&lt;&gt;"",MONTH(A553),0)</f>
        <v>10</v>
      </c>
      <c r="C553" s="148" t="n">
        <f aca="false">VLOOKUP($A553,data!$A$6:$M$15000,10)</f>
        <v>2775000</v>
      </c>
      <c r="D553" s="306" t="n">
        <v>544000</v>
      </c>
      <c r="E553" s="306" t="n">
        <f aca="false">VLOOKUP($A553,data!$A$6:$M$15000,12)</f>
        <v>2239000</v>
      </c>
      <c r="F553" s="114" t="n">
        <f aca="false">C553-D553-E553</f>
        <v>-8000</v>
      </c>
    </row>
    <row r="554" customFormat="false" ht="11.25" hidden="false" customHeight="false" outlineLevel="0" collapsed="false">
      <c r="A554" s="188" t="n">
        <v>36099</v>
      </c>
      <c r="B554" s="11" t="n">
        <f aca="false">IF(A554&lt;&gt;"",MONTH(A554),0)</f>
        <v>10</v>
      </c>
      <c r="C554" s="148" t="n">
        <f aca="false">VLOOKUP($A554,data!$A$6:$M$15000,10)</f>
        <v>2802000</v>
      </c>
      <c r="D554" s="306" t="n">
        <v>667000</v>
      </c>
      <c r="E554" s="306" t="n">
        <f aca="false">VLOOKUP($A554,data!$A$6:$M$15000,12)</f>
        <v>2061000</v>
      </c>
      <c r="F554" s="114" t="n">
        <f aca="false">C554-D554-E554</f>
        <v>74000</v>
      </c>
    </row>
    <row r="555" customFormat="false" ht="11.25" hidden="false" customHeight="false" outlineLevel="0" collapsed="false">
      <c r="A555" s="188" t="n">
        <v>36100</v>
      </c>
      <c r="B555" s="11" t="n">
        <f aca="false">IF(A555&lt;&gt;"",MONTH(A555),0)</f>
        <v>11</v>
      </c>
      <c r="C555" s="148" t="n">
        <f aca="false">VLOOKUP($A555,data!$A$6:$M$15000,10)</f>
        <v>2716000</v>
      </c>
      <c r="D555" s="306" t="n">
        <v>668000</v>
      </c>
      <c r="E555" s="306" t="n">
        <f aca="false">VLOOKUP($A555,data!$A$6:$M$15000,12)</f>
        <v>2123000</v>
      </c>
      <c r="F555" s="114" t="n">
        <f aca="false">C555-D555-E555</f>
        <v>-75000</v>
      </c>
    </row>
    <row r="556" customFormat="false" ht="11.25" hidden="false" customHeight="false" outlineLevel="0" collapsed="false">
      <c r="A556" s="188" t="n">
        <v>36101</v>
      </c>
      <c r="B556" s="11" t="n">
        <f aca="false">IF(A556&lt;&gt;"",MONTH(A556),0)</f>
        <v>11</v>
      </c>
      <c r="C556" s="148" t="n">
        <f aca="false">VLOOKUP($A556,data!$A$6:$M$15000,10)</f>
        <v>2885000</v>
      </c>
      <c r="D556" s="306" t="n">
        <v>462000</v>
      </c>
      <c r="E556" s="306" t="n">
        <f aca="false">VLOOKUP($A556,data!$A$6:$M$15000,12)</f>
        <v>2406000</v>
      </c>
      <c r="F556" s="114" t="n">
        <f aca="false">C556-D556-E556</f>
        <v>17000</v>
      </c>
    </row>
    <row r="557" customFormat="false" ht="11.25" hidden="false" customHeight="false" outlineLevel="0" collapsed="false">
      <c r="A557" s="188" t="n">
        <v>36102</v>
      </c>
      <c r="B557" s="11" t="n">
        <f aca="false">IF(A557&lt;&gt;"",MONTH(A557),0)</f>
        <v>11</v>
      </c>
      <c r="C557" s="148" t="n">
        <f aca="false">VLOOKUP($A557,data!$A$6:$M$15000,10)</f>
        <v>2898000</v>
      </c>
      <c r="D557" s="306" t="n">
        <v>573000</v>
      </c>
      <c r="E557" s="306" t="n">
        <f aca="false">VLOOKUP($A557,data!$A$6:$M$15000,12)</f>
        <v>2272000</v>
      </c>
      <c r="F557" s="114" t="n">
        <f aca="false">C557-D557-E557</f>
        <v>53000</v>
      </c>
    </row>
    <row r="558" customFormat="false" ht="11.25" hidden="false" customHeight="false" outlineLevel="0" collapsed="false">
      <c r="A558" s="188" t="n">
        <v>36103</v>
      </c>
      <c r="B558" s="11" t="n">
        <f aca="false">IF(A558&lt;&gt;"",MONTH(A558),0)</f>
        <v>11</v>
      </c>
      <c r="C558" s="148" t="n">
        <f aca="false">VLOOKUP($A558,data!$A$6:$M$15000,10)</f>
        <v>2844000</v>
      </c>
      <c r="D558" s="306" t="n">
        <v>538000</v>
      </c>
      <c r="E558" s="306" t="n">
        <f aca="false">VLOOKUP($A558,data!$A$6:$M$15000,12)</f>
        <v>2369000</v>
      </c>
      <c r="F558" s="114" t="n">
        <f aca="false">C558-D558-E558</f>
        <v>-63000</v>
      </c>
    </row>
    <row r="559" customFormat="false" ht="11.25" hidden="false" customHeight="false" outlineLevel="0" collapsed="false">
      <c r="A559" s="188" t="n">
        <v>36104</v>
      </c>
      <c r="B559" s="11" t="n">
        <f aca="false">IF(A559&lt;&gt;"",MONTH(A559),0)</f>
        <v>11</v>
      </c>
      <c r="C559" s="148" t="n">
        <f aca="false">VLOOKUP($A559,data!$A$6:$M$15000,10)</f>
        <v>2678000</v>
      </c>
      <c r="D559" s="306" t="n">
        <v>452000</v>
      </c>
      <c r="E559" s="306" t="n">
        <f aca="false">VLOOKUP($A559,data!$A$6:$M$15000,12)</f>
        <v>2301000</v>
      </c>
      <c r="F559" s="114" t="n">
        <f aca="false">C559-D559-E559</f>
        <v>-75000</v>
      </c>
    </row>
    <row r="560" customFormat="false" ht="11.25" hidden="false" customHeight="false" outlineLevel="0" collapsed="false">
      <c r="A560" s="188" t="n">
        <v>36105</v>
      </c>
      <c r="B560" s="11" t="n">
        <f aca="false">IF(A560&lt;&gt;"",MONTH(A560),0)</f>
        <v>11</v>
      </c>
      <c r="C560" s="148" t="n">
        <f aca="false">VLOOKUP($A560,data!$A$6:$M$15000,10)</f>
        <v>2670000</v>
      </c>
      <c r="D560" s="306" t="n">
        <v>353000</v>
      </c>
      <c r="E560" s="306" t="n">
        <f aca="false">VLOOKUP($A560,data!$A$6:$M$15000,12)</f>
        <v>2327000</v>
      </c>
      <c r="F560" s="114" t="n">
        <f aca="false">C560-D560-E560</f>
        <v>-10000</v>
      </c>
    </row>
    <row r="561" customFormat="false" ht="11.25" hidden="false" customHeight="false" outlineLevel="0" collapsed="false">
      <c r="A561" s="188" t="n">
        <v>36106</v>
      </c>
      <c r="B561" s="11" t="n">
        <f aca="false">IF(A561&lt;&gt;"",MONTH(A561),0)</f>
        <v>11</v>
      </c>
      <c r="C561" s="148" t="n">
        <f aca="false">VLOOKUP($A561,data!$A$6:$M$15000,10)</f>
        <v>2653000</v>
      </c>
      <c r="D561" s="306" t="n">
        <v>428000</v>
      </c>
      <c r="E561" s="306" t="n">
        <f aca="false">VLOOKUP($A561,data!$A$6:$M$15000,12)</f>
        <v>2157000</v>
      </c>
      <c r="F561" s="114" t="n">
        <f aca="false">C561-D561-E561</f>
        <v>68000</v>
      </c>
    </row>
    <row r="562" customFormat="false" ht="11.25" hidden="false" customHeight="false" outlineLevel="0" collapsed="false">
      <c r="A562" s="188" t="n">
        <v>36107</v>
      </c>
      <c r="B562" s="11" t="n">
        <f aca="false">IF(A562&lt;&gt;"",MONTH(A562),0)</f>
        <v>11</v>
      </c>
      <c r="C562" s="148" t="n">
        <f aca="false">VLOOKUP($A562,data!$A$6:$M$15000,10)</f>
        <v>2645000</v>
      </c>
      <c r="D562" s="306" t="n">
        <v>312000</v>
      </c>
      <c r="E562" s="306" t="n">
        <f aca="false">VLOOKUP($A562,data!$A$6:$M$15000,12)</f>
        <v>2386000</v>
      </c>
      <c r="F562" s="114" t="n">
        <f aca="false">C562-D562-E562</f>
        <v>-53000</v>
      </c>
    </row>
    <row r="563" customFormat="false" ht="11.25" hidden="false" customHeight="false" outlineLevel="0" collapsed="false">
      <c r="A563" s="188" t="n">
        <v>36108</v>
      </c>
      <c r="B563" s="11" t="n">
        <f aca="false">IF(A563&lt;&gt;"",MONTH(A563),0)</f>
        <v>11</v>
      </c>
      <c r="C563" s="148" t="n">
        <f aca="false">VLOOKUP($A563,data!$A$6:$M$15000,10)</f>
        <v>2205000</v>
      </c>
      <c r="D563" s="306" t="n">
        <v>-504000</v>
      </c>
      <c r="E563" s="306" t="n">
        <f aca="false">VLOOKUP($A563,data!$A$6:$M$15000,12)</f>
        <v>2766000</v>
      </c>
      <c r="F563" s="114" t="n">
        <f aca="false">C563-D563-E563</f>
        <v>-57000</v>
      </c>
    </row>
    <row r="564" customFormat="false" ht="11.25" hidden="false" customHeight="false" outlineLevel="0" collapsed="false">
      <c r="A564" s="188" t="n">
        <v>36109</v>
      </c>
      <c r="B564" s="11" t="n">
        <f aca="false">IF(A564&lt;&gt;"",MONTH(A564),0)</f>
        <v>11</v>
      </c>
      <c r="C564" s="148" t="n">
        <f aca="false">VLOOKUP($A564,data!$A$6:$M$15000,10)</f>
        <v>2167000</v>
      </c>
      <c r="D564" s="306" t="n">
        <v>-541000</v>
      </c>
      <c r="E564" s="306" t="n">
        <f aca="false">VLOOKUP($A564,data!$A$6:$M$15000,12)</f>
        <v>2661000</v>
      </c>
      <c r="F564" s="114" t="n">
        <f aca="false">C564-D564-E564</f>
        <v>47000</v>
      </c>
    </row>
    <row r="565" customFormat="false" ht="11.25" hidden="false" customHeight="false" outlineLevel="0" collapsed="false">
      <c r="A565" s="188" t="n">
        <v>36110</v>
      </c>
      <c r="B565" s="11" t="n">
        <f aca="false">IF(A565&lt;&gt;"",MONTH(A565),0)</f>
        <v>11</v>
      </c>
      <c r="C565" s="148" t="n">
        <f aca="false">VLOOKUP($A565,data!$A$6:$M$15000,10)</f>
        <v>2181000</v>
      </c>
      <c r="D565" s="306" t="n">
        <v>-998000</v>
      </c>
      <c r="E565" s="306" t="n">
        <f aca="false">VLOOKUP($A565,data!$A$6:$M$15000,12)</f>
        <v>3042000</v>
      </c>
      <c r="F565" s="114" t="n">
        <f aca="false">C565-D565-E565</f>
        <v>137000</v>
      </c>
    </row>
    <row r="566" customFormat="false" ht="11.25" hidden="false" customHeight="false" outlineLevel="0" collapsed="false">
      <c r="A566" s="188" t="n">
        <v>36111</v>
      </c>
      <c r="B566" s="11" t="n">
        <f aca="false">IF(A566&lt;&gt;"",MONTH(A566),0)</f>
        <v>11</v>
      </c>
      <c r="C566" s="148" t="n">
        <f aca="false">VLOOKUP($A566,data!$A$6:$M$15000,10)</f>
        <v>2220000</v>
      </c>
      <c r="D566" s="306" t="n">
        <v>-428000</v>
      </c>
      <c r="E566" s="306" t="n">
        <f aca="false">VLOOKUP($A566,data!$A$6:$M$15000,12)</f>
        <v>2782000</v>
      </c>
      <c r="F566" s="114" t="n">
        <f aca="false">C566-D566-E566</f>
        <v>-134000</v>
      </c>
    </row>
    <row r="567" customFormat="false" ht="11.25" hidden="false" customHeight="false" outlineLevel="0" collapsed="false">
      <c r="A567" s="188" t="n">
        <v>36112</v>
      </c>
      <c r="B567" s="11" t="n">
        <f aca="false">IF(A567&lt;&gt;"",MONTH(A567),0)</f>
        <v>11</v>
      </c>
      <c r="C567" s="148" t="n">
        <f aca="false">VLOOKUP($A567,data!$A$6:$M$15000,10)</f>
        <v>2589000</v>
      </c>
      <c r="D567" s="306" t="n">
        <v>-48000</v>
      </c>
      <c r="E567" s="306" t="n">
        <f aca="false">VLOOKUP($A567,data!$A$6:$M$15000,12)</f>
        <v>2550000</v>
      </c>
      <c r="F567" s="114" t="n">
        <f aca="false">C567-D567-E567</f>
        <v>87000</v>
      </c>
    </row>
    <row r="568" customFormat="false" ht="11.25" hidden="false" customHeight="false" outlineLevel="0" collapsed="false">
      <c r="A568" s="188" t="n">
        <v>36113</v>
      </c>
      <c r="B568" s="11" t="n">
        <f aca="false">IF(A568&lt;&gt;"",MONTH(A568),0)</f>
        <v>11</v>
      </c>
      <c r="C568" s="148" t="n">
        <f aca="false">VLOOKUP($A568,data!$A$6:$M$15000,10)</f>
        <v>2635000</v>
      </c>
      <c r="D568" s="306" t="n">
        <v>328000</v>
      </c>
      <c r="E568" s="306" t="n">
        <f aca="false">VLOOKUP($A568,data!$A$6:$M$15000,12)</f>
        <v>2328000</v>
      </c>
      <c r="F568" s="114" t="n">
        <f aca="false">C568-D568-E568</f>
        <v>-21000</v>
      </c>
    </row>
    <row r="569" customFormat="false" ht="11.25" hidden="false" customHeight="false" outlineLevel="0" collapsed="false">
      <c r="A569" s="188" t="n">
        <v>36114</v>
      </c>
      <c r="B569" s="11" t="n">
        <f aca="false">IF(A569&lt;&gt;"",MONTH(A569),0)</f>
        <v>11</v>
      </c>
      <c r="C569" s="148" t="n">
        <f aca="false">VLOOKUP($A569,data!$A$6:$M$15000,10)</f>
        <v>2677000</v>
      </c>
      <c r="D569" s="306" t="n">
        <v>310000</v>
      </c>
      <c r="E569" s="306" t="n">
        <f aca="false">VLOOKUP($A569,data!$A$6:$M$15000,12)</f>
        <v>2365000</v>
      </c>
      <c r="F569" s="114" t="n">
        <f aca="false">C569-D569-E569</f>
        <v>2000</v>
      </c>
    </row>
    <row r="570" customFormat="false" ht="11.25" hidden="false" customHeight="false" outlineLevel="0" collapsed="false">
      <c r="A570" s="188" t="n">
        <v>36115</v>
      </c>
      <c r="B570" s="11" t="n">
        <f aca="false">IF(A570&lt;&gt;"",MONTH(A570),0)</f>
        <v>11</v>
      </c>
      <c r="C570" s="148" t="n">
        <f aca="false">VLOOKUP($A570,data!$A$6:$M$15000,10)</f>
        <v>2641000</v>
      </c>
      <c r="D570" s="306" t="n">
        <v>-56000</v>
      </c>
      <c r="E570" s="306" t="n">
        <f aca="false">VLOOKUP($A570,data!$A$6:$M$15000,12)</f>
        <v>2623000</v>
      </c>
      <c r="F570" s="114" t="n">
        <f aca="false">C570-D570-E570</f>
        <v>74000</v>
      </c>
    </row>
    <row r="571" customFormat="false" ht="11.25" hidden="false" customHeight="false" outlineLevel="0" collapsed="false">
      <c r="A571" s="188" t="n">
        <v>36116</v>
      </c>
      <c r="B571" s="11" t="n">
        <f aca="false">IF(A571&lt;&gt;"",MONTH(A571),0)</f>
        <v>11</v>
      </c>
      <c r="C571" s="148" t="n">
        <f aca="false">VLOOKUP($A571,data!$A$6:$M$15000,10)</f>
        <v>2598000</v>
      </c>
      <c r="D571" s="306" t="n">
        <v>38000</v>
      </c>
      <c r="E571" s="306" t="n">
        <f aca="false">VLOOKUP($A571,data!$A$6:$M$15000,12)</f>
        <v>2748000</v>
      </c>
      <c r="F571" s="114" t="n">
        <f aca="false">C571-D571-E571</f>
        <v>-188000</v>
      </c>
    </row>
    <row r="572" customFormat="false" ht="11.25" hidden="false" customHeight="false" outlineLevel="0" collapsed="false">
      <c r="A572" s="188" t="n">
        <v>36117</v>
      </c>
      <c r="B572" s="11" t="n">
        <f aca="false">IF(A572&lt;&gt;"",MONTH(A572),0)</f>
        <v>11</v>
      </c>
      <c r="C572" s="148" t="n">
        <f aca="false">VLOOKUP($A572,data!$A$6:$M$15000,10)</f>
        <v>2601000</v>
      </c>
      <c r="D572" s="306" t="n">
        <v>-285000</v>
      </c>
      <c r="E572" s="306" t="n">
        <f aca="false">VLOOKUP($A572,data!$A$6:$M$15000,12)</f>
        <v>2806000</v>
      </c>
      <c r="F572" s="114" t="n">
        <f aca="false">C572-D572-E572</f>
        <v>80000</v>
      </c>
    </row>
    <row r="573" customFormat="false" ht="11.25" hidden="false" customHeight="false" outlineLevel="0" collapsed="false">
      <c r="A573" s="188" t="n">
        <v>36118</v>
      </c>
      <c r="B573" s="11" t="n">
        <f aca="false">IF(A573&lt;&gt;"",MONTH(A573),0)</f>
        <v>11</v>
      </c>
      <c r="C573" s="148" t="n">
        <f aca="false">VLOOKUP($A573,data!$A$6:$M$15000,10)</f>
        <v>2603000</v>
      </c>
      <c r="D573" s="306" t="n">
        <v>-65000</v>
      </c>
      <c r="E573" s="306" t="n">
        <f aca="false">VLOOKUP($A573,data!$A$6:$M$15000,12)</f>
        <v>2657000</v>
      </c>
      <c r="F573" s="114" t="n">
        <f aca="false">C573-D573-E573</f>
        <v>11000</v>
      </c>
    </row>
    <row r="574" customFormat="false" ht="11.25" hidden="false" customHeight="false" outlineLevel="0" collapsed="false">
      <c r="A574" s="188" t="n">
        <v>36119</v>
      </c>
      <c r="B574" s="11" t="n">
        <f aca="false">IF(A574&lt;&gt;"",MONTH(A574),0)</f>
        <v>11</v>
      </c>
      <c r="C574" s="148" t="n">
        <f aca="false">VLOOKUP($A574,data!$A$6:$M$15000,10)</f>
        <v>2757000</v>
      </c>
      <c r="D574" s="306" t="n">
        <v>209000</v>
      </c>
      <c r="E574" s="306" t="n">
        <f aca="false">VLOOKUP($A574,data!$A$6:$M$15000,12)</f>
        <v>2536000</v>
      </c>
      <c r="F574" s="114" t="n">
        <f aca="false">C574-D574-E574</f>
        <v>12000</v>
      </c>
    </row>
    <row r="575" customFormat="false" ht="11.25" hidden="false" customHeight="false" outlineLevel="0" collapsed="false">
      <c r="A575" s="188" t="n">
        <v>36120</v>
      </c>
      <c r="B575" s="11" t="n">
        <f aca="false">IF(A575&lt;&gt;"",MONTH(A575),0)</f>
        <v>11</v>
      </c>
      <c r="C575" s="148" t="n">
        <f aca="false">VLOOKUP($A575,data!$A$6:$M$15000,10)</f>
        <v>2807000</v>
      </c>
      <c r="D575" s="306" t="n">
        <v>396000</v>
      </c>
      <c r="E575" s="306" t="n">
        <f aca="false">VLOOKUP($A575,data!$A$6:$M$15000,12)</f>
        <v>2398000</v>
      </c>
      <c r="F575" s="114" t="n">
        <f aca="false">C575-D575-E575</f>
        <v>13000</v>
      </c>
    </row>
    <row r="576" customFormat="false" ht="11.25" hidden="false" customHeight="false" outlineLevel="0" collapsed="false">
      <c r="A576" s="188" t="n">
        <v>36121</v>
      </c>
      <c r="B576" s="11" t="n">
        <f aca="false">IF(A576&lt;&gt;"",MONTH(A576),0)</f>
        <v>11</v>
      </c>
      <c r="C576" s="148" t="n">
        <f aca="false">VLOOKUP($A576,data!$A$6:$M$15000,10)</f>
        <v>2893000</v>
      </c>
      <c r="D576" s="306" t="n">
        <v>452000</v>
      </c>
      <c r="E576" s="306" t="n">
        <f aca="false">VLOOKUP($A576,data!$A$6:$M$15000,12)</f>
        <v>2394000</v>
      </c>
      <c r="F576" s="114" t="n">
        <f aca="false">C576-D576-E576</f>
        <v>47000</v>
      </c>
    </row>
    <row r="577" customFormat="false" ht="11.25" hidden="false" customHeight="false" outlineLevel="0" collapsed="false">
      <c r="A577" s="188" t="n">
        <v>36122</v>
      </c>
      <c r="B577" s="11" t="n">
        <f aca="false">IF(A577&lt;&gt;"",MONTH(A577),0)</f>
        <v>11</v>
      </c>
      <c r="C577" s="148" t="n">
        <f aca="false">VLOOKUP($A577,data!$A$6:$M$15000,10)</f>
        <v>2790000</v>
      </c>
      <c r="D577" s="306" t="n">
        <v>242000</v>
      </c>
      <c r="E577" s="306" t="n">
        <f aca="false">VLOOKUP($A577,data!$A$6:$M$15000,12)</f>
        <v>2628000</v>
      </c>
      <c r="F577" s="114" t="n">
        <f aca="false">C577-D577-E577</f>
        <v>-80000</v>
      </c>
    </row>
    <row r="578" customFormat="false" ht="11.25" hidden="false" customHeight="false" outlineLevel="0" collapsed="false">
      <c r="A578" s="188" t="n">
        <v>36123</v>
      </c>
      <c r="B578" s="11" t="n">
        <f aca="false">IF(A578&lt;&gt;"",MONTH(A578),0)</f>
        <v>11</v>
      </c>
      <c r="C578" s="148" t="n">
        <f aca="false">VLOOKUP($A578,data!$A$6:$M$15000,10)</f>
        <v>2585000</v>
      </c>
      <c r="D578" s="306" t="n">
        <v>92000</v>
      </c>
      <c r="E578" s="306" t="n">
        <f aca="false">VLOOKUP($A578,data!$A$6:$M$15000,12)</f>
        <v>2614000</v>
      </c>
      <c r="F578" s="114" t="n">
        <f aca="false">C578-D578-E578</f>
        <v>-121000</v>
      </c>
    </row>
    <row r="579" customFormat="false" ht="11.25" hidden="false" customHeight="false" outlineLevel="0" collapsed="false">
      <c r="A579" s="188" t="n">
        <v>36124</v>
      </c>
      <c r="B579" s="11" t="n">
        <f aca="false">IF(A579&lt;&gt;"",MONTH(A579),0)</f>
        <v>11</v>
      </c>
      <c r="C579" s="148" t="n">
        <f aca="false">VLOOKUP($A579,data!$A$6:$M$15000,10)</f>
        <v>2832000</v>
      </c>
      <c r="D579" s="306" t="n">
        <v>185000</v>
      </c>
      <c r="E579" s="306" t="n">
        <f aca="false">VLOOKUP($A579,data!$A$6:$M$15000,12)</f>
        <v>2475000</v>
      </c>
      <c r="F579" s="114" t="n">
        <f aca="false">C579-D579-E579</f>
        <v>172000</v>
      </c>
    </row>
    <row r="580" customFormat="false" ht="11.25" hidden="false" customHeight="false" outlineLevel="0" collapsed="false">
      <c r="A580" s="188" t="n">
        <v>36125</v>
      </c>
      <c r="B580" s="11" t="n">
        <f aca="false">IF(A580&lt;&gt;"",MONTH(A580),0)</f>
        <v>11</v>
      </c>
      <c r="C580" s="148" t="n">
        <f aca="false">VLOOKUP($A580,data!$A$6:$M$15000,10)</f>
        <v>3010000</v>
      </c>
      <c r="D580" s="306" t="n">
        <v>736000</v>
      </c>
      <c r="E580" s="306" t="n">
        <f aca="false">VLOOKUP($A580,data!$A$6:$M$15000,12)</f>
        <v>2274000</v>
      </c>
      <c r="F580" s="114" t="n">
        <f aca="false">C580-D580-E580</f>
        <v>0</v>
      </c>
    </row>
    <row r="581" customFormat="false" ht="11.25" hidden="false" customHeight="false" outlineLevel="0" collapsed="false">
      <c r="A581" s="188" t="n">
        <v>36126</v>
      </c>
      <c r="B581" s="11" t="n">
        <f aca="false">IF(A581&lt;&gt;"",MONTH(A581),0)</f>
        <v>11</v>
      </c>
      <c r="C581" s="148" t="n">
        <f aca="false">VLOOKUP($A581,data!$A$6:$M$15000,10)</f>
        <v>2960000</v>
      </c>
      <c r="D581" s="306" t="n">
        <v>809000</v>
      </c>
      <c r="E581" s="306" t="n">
        <f aca="false">VLOOKUP($A581,data!$A$6:$M$15000,12)</f>
        <v>2230000</v>
      </c>
      <c r="F581" s="114" t="n">
        <f aca="false">C581-D581-E581</f>
        <v>-79000</v>
      </c>
    </row>
    <row r="582" customFormat="false" ht="11.25" hidden="false" customHeight="false" outlineLevel="0" collapsed="false">
      <c r="A582" s="188" t="n">
        <v>36127</v>
      </c>
      <c r="B582" s="11" t="n">
        <f aca="false">IF(A582&lt;&gt;"",MONTH(A582),0)</f>
        <v>11</v>
      </c>
      <c r="C582" s="148" t="n">
        <f aca="false">VLOOKUP($A582,data!$A$6:$M$15000,10)</f>
        <v>3041000</v>
      </c>
      <c r="D582" s="306" t="n">
        <v>416000</v>
      </c>
      <c r="E582" s="306" t="n">
        <f aca="false">VLOOKUP($A582,data!$A$6:$M$15000,12)</f>
        <v>2450000</v>
      </c>
      <c r="F582" s="114" t="n">
        <f aca="false">C582-D582-E582</f>
        <v>175000</v>
      </c>
    </row>
    <row r="583" customFormat="false" ht="11.25" hidden="false" customHeight="false" outlineLevel="0" collapsed="false">
      <c r="A583" s="188" t="n">
        <v>36128</v>
      </c>
      <c r="B583" s="11" t="n">
        <f aca="false">IF(A583&lt;&gt;"",MONTH(A583),0)</f>
        <v>11</v>
      </c>
      <c r="C583" s="148" t="n">
        <f aca="false">VLOOKUP($A583,data!$A$6:$M$15000,10)</f>
        <v>2998000</v>
      </c>
      <c r="D583" s="306" t="n">
        <v>383000</v>
      </c>
      <c r="E583" s="306" t="n">
        <f aca="false">VLOOKUP($A583,data!$A$6:$M$15000,12)</f>
        <v>2595000</v>
      </c>
      <c r="F583" s="114" t="n">
        <f aca="false">C583-D583-E583</f>
        <v>20000</v>
      </c>
    </row>
    <row r="584" customFormat="false" ht="11.25" hidden="false" customHeight="false" outlineLevel="0" collapsed="false">
      <c r="A584" s="188" t="n">
        <v>36129</v>
      </c>
      <c r="B584" s="11" t="n">
        <f aca="false">IF(A584&lt;&gt;"",MONTH(A584),0)</f>
        <v>11</v>
      </c>
      <c r="C584" s="148" t="n">
        <f aca="false">VLOOKUP($A584,data!$A$6:$M$15000,10)</f>
        <v>2910000</v>
      </c>
      <c r="D584" s="306" t="n">
        <v>88000</v>
      </c>
      <c r="E584" s="306" t="n">
        <f aca="false">VLOOKUP($A584,data!$A$6:$M$15000,12)</f>
        <v>2779000</v>
      </c>
      <c r="F584" s="114" t="n">
        <f aca="false">C584-D584-E584</f>
        <v>43000</v>
      </c>
    </row>
    <row r="585" customFormat="false" ht="11.25" hidden="false" customHeight="false" outlineLevel="0" collapsed="false">
      <c r="A585" s="188" t="n">
        <v>36130</v>
      </c>
      <c r="B585" s="11" t="n">
        <f aca="false">IF(A585&lt;&gt;"",MONTH(A585),0)</f>
        <v>12</v>
      </c>
      <c r="C585" s="148" t="n">
        <f aca="false">VLOOKUP($A585,data!$A$6:$M$15000,10)</f>
        <v>2511000</v>
      </c>
      <c r="D585" s="306" t="n">
        <v>-389000</v>
      </c>
      <c r="E585" s="306" t="n">
        <f aca="false">VLOOKUP($A585,data!$A$6:$M$15000,12)</f>
        <v>2932000</v>
      </c>
      <c r="F585" s="114" t="n">
        <f aca="false">C585-D585-E585</f>
        <v>-32000</v>
      </c>
    </row>
    <row r="586" customFormat="false" ht="11.25" hidden="false" customHeight="false" outlineLevel="0" collapsed="false">
      <c r="A586" s="188" t="n">
        <v>36131</v>
      </c>
      <c r="B586" s="11" t="n">
        <f aca="false">IF(A586&lt;&gt;"",MONTH(A586),0)</f>
        <v>12</v>
      </c>
      <c r="C586" s="148" t="n">
        <f aca="false">VLOOKUP($A586,data!$A$6:$M$15000,10)</f>
        <v>2462000</v>
      </c>
      <c r="D586" s="306" t="n">
        <v>-358000</v>
      </c>
      <c r="E586" s="306" t="n">
        <f aca="false">VLOOKUP($A586,data!$A$6:$M$15000,12)</f>
        <v>2848000</v>
      </c>
      <c r="F586" s="114" t="n">
        <f aca="false">C586-D586-E586</f>
        <v>-28000</v>
      </c>
    </row>
    <row r="587" customFormat="false" ht="11.25" hidden="false" customHeight="false" outlineLevel="0" collapsed="false">
      <c r="A587" s="188" t="n">
        <v>36132</v>
      </c>
      <c r="B587" s="11" t="n">
        <f aca="false">IF(A587&lt;&gt;"",MONTH(A587),0)</f>
        <v>12</v>
      </c>
      <c r="C587" s="148" t="n">
        <f aca="false">VLOOKUP($A587,data!$A$6:$M$15000,10)</f>
        <v>2824000</v>
      </c>
      <c r="D587" s="306" t="n">
        <v>-127000</v>
      </c>
      <c r="E587" s="306" t="n">
        <f aca="false">VLOOKUP($A587,data!$A$6:$M$15000,12)</f>
        <v>2952000</v>
      </c>
      <c r="F587" s="114" t="n">
        <f aca="false">C587-D587-E587</f>
        <v>-1000</v>
      </c>
    </row>
    <row r="588" customFormat="false" ht="11.25" hidden="false" customHeight="false" outlineLevel="0" collapsed="false">
      <c r="A588" s="188" t="n">
        <v>36133</v>
      </c>
      <c r="B588" s="11" t="n">
        <f aca="false">IF(A588&lt;&gt;"",MONTH(A588),0)</f>
        <v>12</v>
      </c>
      <c r="C588" s="148" t="n">
        <f aca="false">VLOOKUP($A588,data!$A$6:$M$15000,10)</f>
        <v>2909000</v>
      </c>
      <c r="D588" s="306" t="n">
        <v>-186000</v>
      </c>
      <c r="E588" s="306" t="n">
        <f aca="false">VLOOKUP($A588,data!$A$6:$M$15000,12)</f>
        <v>3122000</v>
      </c>
      <c r="F588" s="114" t="n">
        <f aca="false">C588-D588-E588</f>
        <v>-27000</v>
      </c>
    </row>
    <row r="589" customFormat="false" ht="11.25" hidden="false" customHeight="false" outlineLevel="0" collapsed="false">
      <c r="A589" s="188" t="n">
        <v>36134</v>
      </c>
      <c r="B589" s="11" t="n">
        <f aca="false">IF(A589&lt;&gt;"",MONTH(A589),0)</f>
        <v>12</v>
      </c>
      <c r="C589" s="148" t="str">
        <f aca="false">VLOOKUP($A589,data!$A$6:$M$15000,10)</f>
        <v>N/A</v>
      </c>
      <c r="D589" s="306" t="n">
        <v>-70000</v>
      </c>
      <c r="E589" s="306" t="str">
        <f aca="false">VLOOKUP($A589,data!$A$6:$M$15000,12)</f>
        <v>N/A</v>
      </c>
      <c r="F589" s="114" t="e">
        <f aca="false">C589-D589-E589</f>
        <v>#VALUE!</v>
      </c>
    </row>
    <row r="590" customFormat="false" ht="11.25" hidden="false" customHeight="false" outlineLevel="0" collapsed="false">
      <c r="A590" s="188" t="n">
        <v>36135</v>
      </c>
      <c r="B590" s="11" t="n">
        <f aca="false">IF(A590&lt;&gt;"",MONTH(A590),0)</f>
        <v>12</v>
      </c>
      <c r="C590" s="148" t="n">
        <f aca="false">VLOOKUP($A590,data!$A$6:$M$15000,10)</f>
        <v>3200000</v>
      </c>
      <c r="D590" s="306" t="n">
        <v>-759000</v>
      </c>
      <c r="E590" s="306" t="n">
        <f aca="false">VLOOKUP($A590,data!$A$6:$M$15000,12)</f>
        <v>3599000</v>
      </c>
      <c r="F590" s="114" t="n">
        <f aca="false">C590-D590-E590</f>
        <v>360000</v>
      </c>
    </row>
    <row r="591" customFormat="false" ht="11.25" hidden="false" customHeight="false" outlineLevel="0" collapsed="false">
      <c r="A591" s="188" t="n">
        <v>36136</v>
      </c>
      <c r="B591" s="11" t="n">
        <f aca="false">IF(A591&lt;&gt;"",MONTH(A591),0)</f>
        <v>12</v>
      </c>
      <c r="C591" s="148" t="n">
        <f aca="false">VLOOKUP($A591,data!$A$6:$M$15000,10)</f>
        <v>3815000</v>
      </c>
      <c r="D591" s="306" t="n">
        <v>-1182000</v>
      </c>
      <c r="E591" s="306" t="n">
        <f aca="false">VLOOKUP($A591,data!$A$6:$M$15000,12)</f>
        <v>3903000</v>
      </c>
      <c r="F591" s="114" t="n">
        <f aca="false">C591-D591-E591</f>
        <v>1094000</v>
      </c>
    </row>
    <row r="592" customFormat="false" ht="11.25" hidden="false" customHeight="false" outlineLevel="0" collapsed="false">
      <c r="A592" s="188" t="n">
        <v>36137</v>
      </c>
      <c r="B592" s="11" t="n">
        <f aca="false">IF(A592&lt;&gt;"",MONTH(A592),0)</f>
        <v>12</v>
      </c>
      <c r="C592" s="148" t="n">
        <f aca="false">VLOOKUP($A592,data!$A$6:$M$15000,10)</f>
        <v>2494000</v>
      </c>
      <c r="D592" s="306" t="n">
        <v>-1023000</v>
      </c>
      <c r="E592" s="306" t="n">
        <f aca="false">VLOOKUP($A592,data!$A$6:$M$15000,12)</f>
        <v>3524000</v>
      </c>
      <c r="F592" s="114" t="n">
        <f aca="false">C592-D592-E592</f>
        <v>-7000</v>
      </c>
    </row>
    <row r="593" customFormat="false" ht="11.25" hidden="false" customHeight="false" outlineLevel="0" collapsed="false">
      <c r="A593" s="188" t="n">
        <v>36138</v>
      </c>
      <c r="B593" s="11" t="n">
        <f aca="false">IF(A593&lt;&gt;"",MONTH(A593),0)</f>
        <v>12</v>
      </c>
      <c r="C593" s="148" t="n">
        <f aca="false">VLOOKUP($A593,data!$A$6:$M$15000,10)</f>
        <v>2420000</v>
      </c>
      <c r="D593" s="306" t="n">
        <v>-1012000</v>
      </c>
      <c r="E593" s="306" t="n">
        <f aca="false">VLOOKUP($A593,data!$A$6:$M$15000,12)</f>
        <v>3482000</v>
      </c>
      <c r="F593" s="114" t="n">
        <f aca="false">C593-D593-E593</f>
        <v>-50000</v>
      </c>
    </row>
    <row r="594" customFormat="false" ht="11.25" hidden="false" customHeight="false" outlineLevel="0" collapsed="false">
      <c r="A594" s="188" t="n">
        <v>36139</v>
      </c>
      <c r="B594" s="11" t="n">
        <f aca="false">IF(A594&lt;&gt;"",MONTH(A594),0)</f>
        <v>12</v>
      </c>
      <c r="C594" s="148" t="n">
        <f aca="false">VLOOKUP($A594,data!$A$6:$M$15000,10)</f>
        <v>2528000</v>
      </c>
      <c r="D594" s="306" t="n">
        <v>-875000</v>
      </c>
      <c r="E594" s="306" t="n">
        <f aca="false">VLOOKUP($A594,data!$A$6:$M$15000,12)</f>
        <v>3382000</v>
      </c>
      <c r="F594" s="114" t="n">
        <f aca="false">C594-D594-E594</f>
        <v>21000</v>
      </c>
    </row>
    <row r="595" customFormat="false" ht="11.25" hidden="false" customHeight="false" outlineLevel="0" collapsed="false">
      <c r="A595" s="188" t="n">
        <v>36140</v>
      </c>
      <c r="B595" s="11" t="n">
        <f aca="false">IF(A595&lt;&gt;"",MONTH(A595),0)</f>
        <v>12</v>
      </c>
      <c r="C595" s="148" t="n">
        <f aca="false">VLOOKUP($A595,data!$A$6:$M$15000,10)</f>
        <v>2682000</v>
      </c>
      <c r="D595" s="306" t="n">
        <v>-521000</v>
      </c>
      <c r="E595" s="306" t="n">
        <f aca="false">VLOOKUP($A595,data!$A$6:$M$15000,12)</f>
        <v>3192000</v>
      </c>
      <c r="F595" s="114" t="n">
        <f aca="false">C595-D595-E595</f>
        <v>11000</v>
      </c>
    </row>
    <row r="596" customFormat="false" ht="11.25" hidden="false" customHeight="false" outlineLevel="0" collapsed="false">
      <c r="A596" s="188" t="n">
        <v>36141</v>
      </c>
      <c r="B596" s="11" t="n">
        <f aca="false">IF(A596&lt;&gt;"",MONTH(A596),0)</f>
        <v>12</v>
      </c>
      <c r="C596" s="148" t="n">
        <f aca="false">VLOOKUP($A596,data!$A$6:$M$15000,10)</f>
        <v>2933000</v>
      </c>
      <c r="D596" s="306" t="n">
        <v>173000</v>
      </c>
      <c r="E596" s="306" t="n">
        <f aca="false">VLOOKUP($A596,data!$A$6:$M$15000,12)</f>
        <v>2646000</v>
      </c>
      <c r="F596" s="114" t="n">
        <f aca="false">C596-D596-E596</f>
        <v>114000</v>
      </c>
    </row>
    <row r="597" customFormat="false" ht="11.25" hidden="false" customHeight="false" outlineLevel="0" collapsed="false">
      <c r="A597" s="188" t="n">
        <v>36142</v>
      </c>
      <c r="B597" s="11" t="n">
        <f aca="false">IF(A597&lt;&gt;"",MONTH(A597),0)</f>
        <v>12</v>
      </c>
      <c r="C597" s="148" t="n">
        <f aca="false">VLOOKUP($A597,data!$A$6:$M$15000,10)</f>
        <v>2889000</v>
      </c>
      <c r="D597" s="306" t="n">
        <v>398000</v>
      </c>
      <c r="E597" s="306" t="n">
        <f aca="false">VLOOKUP($A597,data!$A$6:$M$15000,12)</f>
        <v>2503000</v>
      </c>
      <c r="F597" s="114" t="n">
        <f aca="false">C597-D597-E597</f>
        <v>-12000</v>
      </c>
    </row>
    <row r="598" customFormat="false" ht="11.25" hidden="false" customHeight="false" outlineLevel="0" collapsed="false">
      <c r="A598" s="188" t="n">
        <v>36143</v>
      </c>
      <c r="B598" s="11" t="n">
        <f aca="false">IF(A598&lt;&gt;"",MONTH(A598),0)</f>
        <v>12</v>
      </c>
      <c r="C598" s="148" t="n">
        <f aca="false">VLOOKUP($A598,data!$A$6:$M$15000,10)</f>
        <v>2878000</v>
      </c>
      <c r="D598" s="306" t="n">
        <v>-142000</v>
      </c>
      <c r="E598" s="306" t="n">
        <f aca="false">VLOOKUP($A598,data!$A$6:$M$15000,12)</f>
        <v>3089000</v>
      </c>
      <c r="F598" s="114" t="n">
        <f aca="false">C598-D598-E598</f>
        <v>-69000</v>
      </c>
    </row>
    <row r="599" customFormat="false" ht="11.25" hidden="false" customHeight="false" outlineLevel="0" collapsed="false">
      <c r="A599" s="188" t="n">
        <v>36144</v>
      </c>
      <c r="B599" s="11" t="n">
        <f aca="false">IF(A599&lt;&gt;"",MONTH(A599),0)</f>
        <v>12</v>
      </c>
      <c r="C599" s="148" t="n">
        <f aca="false">VLOOKUP($A599,data!$A$6:$M$15000,10)</f>
        <v>2735000</v>
      </c>
      <c r="D599" s="306" t="n">
        <v>65000</v>
      </c>
      <c r="E599" s="306" t="n">
        <f aca="false">VLOOKUP($A599,data!$A$6:$M$15000,12)</f>
        <v>2613000</v>
      </c>
      <c r="F599" s="114" t="n">
        <f aca="false">C599-D599-E599</f>
        <v>57000</v>
      </c>
    </row>
    <row r="600" customFormat="false" ht="11.25" hidden="false" customHeight="false" outlineLevel="0" collapsed="false">
      <c r="A600" s="188" t="n">
        <v>36145</v>
      </c>
      <c r="B600" s="11" t="n">
        <f aca="false">IF(A600&lt;&gt;"",MONTH(A600),0)</f>
        <v>12</v>
      </c>
      <c r="C600" s="148" t="n">
        <f aca="false">VLOOKUP($A600,data!$A$6:$M$15000,10)</f>
        <v>2710000</v>
      </c>
      <c r="D600" s="306" t="n">
        <v>298000</v>
      </c>
      <c r="E600" s="306" t="n">
        <f aca="false">VLOOKUP($A600,data!$A$6:$M$15000,12)</f>
        <v>2460000</v>
      </c>
      <c r="F600" s="114" t="n">
        <f aca="false">C600-D600-E600</f>
        <v>-48000</v>
      </c>
    </row>
    <row r="601" customFormat="false" ht="11.25" hidden="false" customHeight="false" outlineLevel="0" collapsed="false">
      <c r="A601" s="188" t="n">
        <v>36146</v>
      </c>
      <c r="B601" s="11" t="n">
        <f aca="false">IF(A601&lt;&gt;"",MONTH(A601),0)</f>
        <v>12</v>
      </c>
      <c r="C601" s="148" t="n">
        <f aca="false">VLOOKUP($A601,data!$A$6:$M$15000,10)</f>
        <v>2626000</v>
      </c>
      <c r="D601" s="306" t="n">
        <v>152000</v>
      </c>
      <c r="E601" s="306" t="n">
        <f aca="false">VLOOKUP($A601,data!$A$6:$M$15000,12)</f>
        <v>2568000</v>
      </c>
      <c r="F601" s="114" t="n">
        <f aca="false">C601-D601-E601</f>
        <v>-94000</v>
      </c>
    </row>
    <row r="602" customFormat="false" ht="11.25" hidden="false" customHeight="false" outlineLevel="0" collapsed="false">
      <c r="A602" s="188" t="n">
        <v>36147</v>
      </c>
      <c r="B602" s="11" t="n">
        <f aca="false">IF(A602&lt;&gt;"",MONTH(A602),0)</f>
        <v>12</v>
      </c>
      <c r="C602" s="148" t="n">
        <f aca="false">VLOOKUP($A602,data!$A$6:$M$15000,10)</f>
        <v>2554000</v>
      </c>
      <c r="D602" s="306" t="n">
        <v>-232000</v>
      </c>
      <c r="E602" s="306" t="n">
        <f aca="false">VLOOKUP($A602,data!$A$6:$M$15000,12)</f>
        <v>2684000</v>
      </c>
      <c r="F602" s="114" t="n">
        <f aca="false">C602-D602-E602</f>
        <v>102000</v>
      </c>
    </row>
    <row r="603" customFormat="false" ht="11.25" hidden="false" customHeight="false" outlineLevel="0" collapsed="false">
      <c r="A603" s="188" t="n">
        <v>36148</v>
      </c>
      <c r="B603" s="11" t="n">
        <f aca="false">IF(A603&lt;&gt;"",MONTH(A603),0)</f>
        <v>12</v>
      </c>
      <c r="C603" s="148" t="n">
        <f aca="false">VLOOKUP($A603,data!$A$6:$M$15000,10)</f>
        <v>2515000</v>
      </c>
      <c r="D603" s="306" t="n">
        <v>-113000</v>
      </c>
      <c r="E603" s="306" t="n">
        <f aca="false">VLOOKUP($A603,data!$A$6:$M$15000,12)</f>
        <v>2733000</v>
      </c>
      <c r="F603" s="114" t="n">
        <f aca="false">C603-D603-E603</f>
        <v>-105000</v>
      </c>
    </row>
    <row r="604" customFormat="false" ht="11.25" hidden="false" customHeight="false" outlineLevel="0" collapsed="false">
      <c r="A604" s="188" t="n">
        <v>36149</v>
      </c>
      <c r="B604" s="11" t="n">
        <f aca="false">IF(A604&lt;&gt;"",MONTH(A604),0)</f>
        <v>12</v>
      </c>
      <c r="C604" s="148" t="n">
        <f aca="false">VLOOKUP($A604,data!$A$6:$M$15000,10)</f>
        <v>2451000</v>
      </c>
      <c r="D604" s="306" t="n">
        <v>-1166000</v>
      </c>
      <c r="E604" s="306" t="n">
        <f aca="false">VLOOKUP($A604,data!$A$6:$M$15000,12)</f>
        <v>3605000</v>
      </c>
      <c r="F604" s="114" t="n">
        <f aca="false">C604-D604-E604</f>
        <v>12000</v>
      </c>
    </row>
    <row r="605" customFormat="false" ht="11.25" hidden="false" customHeight="false" outlineLevel="0" collapsed="false">
      <c r="A605" s="188" t="n">
        <v>36150</v>
      </c>
      <c r="B605" s="11" t="n">
        <f aca="false">IF(A605&lt;&gt;"",MONTH(A605),0)</f>
        <v>12</v>
      </c>
      <c r="C605" s="148" t="n">
        <f aca="false">VLOOKUP($A605,data!$A$6:$M$15000,10)</f>
        <v>2325000</v>
      </c>
      <c r="D605" s="306" t="n">
        <v>-2325000</v>
      </c>
      <c r="E605" s="306" t="n">
        <f aca="false">VLOOKUP($A605,data!$A$6:$M$15000,12)</f>
        <v>4629000</v>
      </c>
      <c r="F605" s="114" t="n">
        <f aca="false">C605-D605-E605</f>
        <v>21000</v>
      </c>
    </row>
    <row r="606" customFormat="false" ht="11.25" hidden="false" customHeight="false" outlineLevel="0" collapsed="false">
      <c r="A606" s="188" t="n">
        <v>36151</v>
      </c>
      <c r="B606" s="11" t="n">
        <f aca="false">IF(A606&lt;&gt;"",MONTH(A606),0)</f>
        <v>12</v>
      </c>
      <c r="C606" s="148" t="n">
        <f aca="false">VLOOKUP($A606,data!$A$6:$M$15000,10)</f>
        <v>2268000</v>
      </c>
      <c r="D606" s="306" t="n">
        <v>-2406000</v>
      </c>
      <c r="E606" s="306" t="n">
        <f aca="false">VLOOKUP($A606,data!$A$6:$M$15000,12)</f>
        <v>4648000</v>
      </c>
      <c r="F606" s="114" t="n">
        <f aca="false">C606-D606-E606</f>
        <v>26000</v>
      </c>
    </row>
    <row r="607" customFormat="false" ht="11.25" hidden="false" customHeight="false" outlineLevel="0" collapsed="false">
      <c r="A607" s="188" t="n">
        <v>36152</v>
      </c>
      <c r="B607" s="11" t="n">
        <f aca="false">IF(A607&lt;&gt;"",MONTH(A607),0)</f>
        <v>12</v>
      </c>
      <c r="C607" s="148" t="n">
        <f aca="false">VLOOKUP($A607,data!$A$6:$M$15000,10)</f>
        <v>2115000</v>
      </c>
      <c r="D607" s="306" t="n">
        <v>-2185000</v>
      </c>
      <c r="E607" s="306" t="n">
        <f aca="false">VLOOKUP($A607,data!$A$6:$M$15000,12)</f>
        <v>4351000</v>
      </c>
      <c r="F607" s="114" t="n">
        <f aca="false">C607-D607-E607</f>
        <v>-51000</v>
      </c>
    </row>
    <row r="608" customFormat="false" ht="11.25" hidden="false" customHeight="false" outlineLevel="0" collapsed="false">
      <c r="A608" s="188" t="n">
        <v>36153</v>
      </c>
      <c r="B608" s="11" t="n">
        <f aca="false">IF(A608&lt;&gt;"",MONTH(A608),0)</f>
        <v>12</v>
      </c>
      <c r="C608" s="148" t="n">
        <f aca="false">VLOOKUP($A608,data!$A$6:$M$15000,10)</f>
        <v>2159000</v>
      </c>
      <c r="D608" s="306" t="n">
        <v>-1322000</v>
      </c>
      <c r="E608" s="306" t="n">
        <f aca="false">VLOOKUP($A608,data!$A$6:$M$15000,12)</f>
        <v>3505000</v>
      </c>
      <c r="F608" s="114" t="n">
        <f aca="false">C608-D608-E608</f>
        <v>-24000</v>
      </c>
    </row>
    <row r="609" customFormat="false" ht="11.25" hidden="false" customHeight="false" outlineLevel="0" collapsed="false">
      <c r="A609" s="188" t="n">
        <v>36154</v>
      </c>
      <c r="B609" s="11" t="n">
        <f aca="false">IF(A609&lt;&gt;"",MONTH(A609),0)</f>
        <v>12</v>
      </c>
      <c r="C609" s="148" t="n">
        <f aca="false">VLOOKUP($A609,data!$A$6:$M$15000,10)</f>
        <v>2199000</v>
      </c>
      <c r="D609" s="306" t="n">
        <v>-538000</v>
      </c>
      <c r="E609" s="306" t="n">
        <f aca="false">VLOOKUP($A609,data!$A$6:$M$15000,12)</f>
        <v>2697000</v>
      </c>
      <c r="F609" s="114" t="n">
        <f aca="false">C609-D609-E609</f>
        <v>40000</v>
      </c>
    </row>
    <row r="610" customFormat="false" ht="11.25" hidden="false" customHeight="false" outlineLevel="0" collapsed="false">
      <c r="A610" s="188" t="n">
        <v>36155</v>
      </c>
      <c r="B610" s="11" t="n">
        <f aca="false">IF(A610&lt;&gt;"",MONTH(A610),0)</f>
        <v>12</v>
      </c>
      <c r="C610" s="148" t="n">
        <f aca="false">VLOOKUP($A610,data!$A$6:$M$15000,10)</f>
        <v>2438000</v>
      </c>
      <c r="D610" s="306" t="n">
        <v>-284000</v>
      </c>
      <c r="E610" s="306" t="n">
        <f aca="false">VLOOKUP($A610,data!$A$6:$M$15000,12)</f>
        <v>2737000</v>
      </c>
      <c r="F610" s="114" t="n">
        <f aca="false">C610-D610-E610</f>
        <v>-15000</v>
      </c>
    </row>
    <row r="611" customFormat="false" ht="11.25" hidden="false" customHeight="false" outlineLevel="0" collapsed="false">
      <c r="A611" s="188" t="n">
        <v>36156</v>
      </c>
      <c r="B611" s="11" t="n">
        <f aca="false">IF(A611&lt;&gt;"",MONTH(A611),0)</f>
        <v>12</v>
      </c>
      <c r="C611" s="148" t="n">
        <f aca="false">VLOOKUP($A611,data!$A$6:$M$15000,10)</f>
        <v>2522000</v>
      </c>
      <c r="D611" s="306" t="n">
        <v>-234000</v>
      </c>
      <c r="E611" s="306" t="n">
        <f aca="false">VLOOKUP($A611,data!$A$6:$M$15000,12)</f>
        <v>2702000</v>
      </c>
      <c r="F611" s="114" t="n">
        <f aca="false">C611-D611-E611</f>
        <v>54000</v>
      </c>
    </row>
    <row r="612" customFormat="false" ht="11.25" hidden="false" customHeight="false" outlineLevel="0" collapsed="false">
      <c r="A612" s="188" t="n">
        <v>36157</v>
      </c>
      <c r="B612" s="11" t="n">
        <f aca="false">IF(A612&lt;&gt;"",MONTH(A612),0)</f>
        <v>12</v>
      </c>
      <c r="C612" s="148" t="n">
        <f aca="false">VLOOKUP($A612,data!$A$6:$M$15000,10)</f>
        <v>2410000</v>
      </c>
      <c r="D612" s="306" t="n">
        <v>-354000</v>
      </c>
      <c r="E612" s="306" t="n">
        <f aca="false">VLOOKUP($A612,data!$A$6:$M$15000,12)</f>
        <v>2859000</v>
      </c>
      <c r="F612" s="114" t="n">
        <f aca="false">C612-D612-E612</f>
        <v>-95000</v>
      </c>
    </row>
    <row r="613" customFormat="false" ht="11.25" hidden="false" customHeight="false" outlineLevel="0" collapsed="false">
      <c r="A613" s="188" t="n">
        <v>36158</v>
      </c>
      <c r="B613" s="11" t="n">
        <f aca="false">IF(A613&lt;&gt;"",MONTH(A613),0)</f>
        <v>12</v>
      </c>
      <c r="C613" s="148" t="n">
        <f aca="false">VLOOKUP($A613,data!$A$6:$M$15000,10)</f>
        <v>2385000</v>
      </c>
      <c r="D613" s="306" t="n">
        <v>-398000</v>
      </c>
      <c r="E613" s="306" t="n">
        <f aca="false">VLOOKUP($A613,data!$A$6:$M$15000,12)</f>
        <v>2733000</v>
      </c>
      <c r="F613" s="114" t="n">
        <f aca="false">C613-D613-E613</f>
        <v>50000</v>
      </c>
    </row>
    <row r="614" customFormat="false" ht="11.25" hidden="false" customHeight="false" outlineLevel="0" collapsed="false">
      <c r="A614" s="188" t="n">
        <v>36159</v>
      </c>
      <c r="B614" s="11" t="n">
        <f aca="false">IF(A614&lt;&gt;"",MONTH(A614),0)</f>
        <v>12</v>
      </c>
      <c r="C614" s="148" t="n">
        <f aca="false">VLOOKUP($A614,data!$A$6:$M$15000,10)</f>
        <v>2375000</v>
      </c>
      <c r="D614" s="306" t="n">
        <v>-305000</v>
      </c>
      <c r="E614" s="306" t="n">
        <f aca="false">VLOOKUP($A614,data!$A$6:$M$15000,12)</f>
        <v>2643000</v>
      </c>
      <c r="F614" s="114" t="n">
        <f aca="false">C614-D614-E614</f>
        <v>37000</v>
      </c>
    </row>
    <row r="615" customFormat="false" ht="11.25" hidden="false" customHeight="false" outlineLevel="0" collapsed="false">
      <c r="A615" s="188" t="n">
        <v>36160</v>
      </c>
      <c r="B615" s="11" t="n">
        <f aca="false">IF(A615&lt;&gt;"",MONTH(A615),0)</f>
        <v>12</v>
      </c>
      <c r="C615" s="148" t="n">
        <f aca="false">VLOOKUP($A615,data!$A$6:$M$15000,10)</f>
        <v>2428000</v>
      </c>
      <c r="D615" s="306" t="n">
        <v>-292000</v>
      </c>
      <c r="E615" s="306" t="n">
        <f aca="false">VLOOKUP($A615,data!$A$6:$M$15000,12)</f>
        <v>2792000</v>
      </c>
      <c r="F615" s="114" t="n">
        <f aca="false">C615-D615-E615</f>
        <v>-72000</v>
      </c>
    </row>
    <row r="616" customFormat="false" ht="11.25" hidden="false" customHeight="false" outlineLevel="0" collapsed="false">
      <c r="A616" s="188" t="s">
        <v>71</v>
      </c>
      <c r="B616" s="11" t="s">
        <v>99</v>
      </c>
      <c r="C616" s="148" t="s">
        <v>19</v>
      </c>
      <c r="D616" s="306" t="s">
        <v>79</v>
      </c>
      <c r="E616" s="306" t="s">
        <v>152</v>
      </c>
      <c r="F616" s="114" t="s">
        <v>159</v>
      </c>
    </row>
    <row r="617" customFormat="false" ht="11.25" hidden="false" customHeight="false" outlineLevel="0" collapsed="false">
      <c r="A617" s="188" t="n">
        <v>36161</v>
      </c>
      <c r="B617" s="11" t="n">
        <f aca="false">IF(A617&lt;&gt;"",MONTH(A617),0)</f>
        <v>1</v>
      </c>
      <c r="C617" s="148" t="n">
        <f aca="false">VLOOKUP($A617,data!$A$6:$M$15000,10)</f>
        <v>2473000</v>
      </c>
      <c r="D617" s="306" t="n">
        <v>-38000</v>
      </c>
      <c r="E617" s="306" t="n">
        <f aca="false">VLOOKUP($A617,data!$A$6:$M$15000,12)</f>
        <v>2578000</v>
      </c>
      <c r="F617" s="114" t="n">
        <f aca="false">C617-D617-E617</f>
        <v>-67000</v>
      </c>
    </row>
    <row r="618" customFormat="false" ht="11.25" hidden="false" customHeight="false" outlineLevel="0" collapsed="false">
      <c r="A618" s="188" t="n">
        <v>36162</v>
      </c>
      <c r="B618" s="11" t="n">
        <f aca="false">IF(A618&lt;&gt;"",MONTH(A618),0)</f>
        <v>1</v>
      </c>
      <c r="C618" s="148" t="n">
        <f aca="false">VLOOKUP($A618,data!$A$6:$M$15000,10)</f>
        <v>2496000</v>
      </c>
      <c r="D618" s="306" t="n">
        <v>-293000</v>
      </c>
      <c r="E618" s="306" t="n">
        <f aca="false">VLOOKUP($A618,data!$A$6:$M$15000,12)</f>
        <v>2620000</v>
      </c>
      <c r="F618" s="114" t="n">
        <f aca="false">C618-D618-E618</f>
        <v>169000</v>
      </c>
    </row>
    <row r="619" customFormat="false" ht="11.25" hidden="false" customHeight="false" outlineLevel="0" collapsed="false">
      <c r="A619" s="188" t="n">
        <v>36163</v>
      </c>
      <c r="B619" s="11" t="n">
        <f aca="false">IF(A619&lt;&gt;"",MONTH(A619),0)</f>
        <v>1</v>
      </c>
      <c r="C619" s="148" t="n">
        <f aca="false">VLOOKUP($A619,data!$A$6:$M$15000,10)</f>
        <v>2360000</v>
      </c>
      <c r="D619" s="306" t="n">
        <v>-184000</v>
      </c>
      <c r="E619" s="306" t="n">
        <f aca="false">VLOOKUP($A619,data!$A$6:$M$15000,12)</f>
        <v>2637000</v>
      </c>
      <c r="F619" s="114" t="n">
        <f aca="false">C619-D619-E619</f>
        <v>-93000</v>
      </c>
    </row>
    <row r="620" customFormat="false" ht="11.25" hidden="false" customHeight="false" outlineLevel="0" collapsed="false">
      <c r="A620" s="188" t="n">
        <v>36164</v>
      </c>
      <c r="B620" s="11" t="n">
        <f aca="false">IF(A620&lt;&gt;"",MONTH(A620),0)</f>
        <v>1</v>
      </c>
      <c r="C620" s="148" t="n">
        <f aca="false">VLOOKUP($A620,data!$A$6:$M$15000,10)</f>
        <v>2338000</v>
      </c>
      <c r="D620" s="306" t="n">
        <v>-779000</v>
      </c>
      <c r="E620" s="306" t="n">
        <f aca="false">VLOOKUP($A620,data!$A$6:$M$15000,12)</f>
        <v>3068000</v>
      </c>
      <c r="F620" s="114" t="n">
        <f aca="false">C620-D620-E620</f>
        <v>49000</v>
      </c>
    </row>
    <row r="621" customFormat="false" ht="11.25" hidden="false" customHeight="false" outlineLevel="0" collapsed="false">
      <c r="A621" s="188" t="n">
        <v>36165</v>
      </c>
      <c r="B621" s="11" t="n">
        <f aca="false">IF(A621&lt;&gt;"",MONTH(A621),0)</f>
        <v>1</v>
      </c>
      <c r="C621" s="148" t="n">
        <f aca="false">VLOOKUP($A621,data!$A$6:$M$15000,10)</f>
        <v>2000000</v>
      </c>
      <c r="D621" s="306" t="n">
        <v>-1011000</v>
      </c>
      <c r="E621" s="306" t="n">
        <f aca="false">VLOOKUP($A621,data!$A$6:$M$15000,12)</f>
        <v>3021000</v>
      </c>
      <c r="F621" s="114" t="n">
        <f aca="false">C621-D621-E621</f>
        <v>-10000</v>
      </c>
    </row>
    <row r="622" customFormat="false" ht="11.25" hidden="false" customHeight="false" outlineLevel="0" collapsed="false">
      <c r="A622" s="188" t="n">
        <v>36166</v>
      </c>
      <c r="B622" s="11" t="n">
        <f aca="false">IF(A622&lt;&gt;"",MONTH(A622),0)</f>
        <v>1</v>
      </c>
      <c r="C622" s="148" t="n">
        <f aca="false">VLOOKUP($A622,data!$A$6:$M$15000,10)</f>
        <v>2078000</v>
      </c>
      <c r="D622" s="306" t="n">
        <v>-883000</v>
      </c>
      <c r="E622" s="306" t="n">
        <f aca="false">VLOOKUP($A622,data!$A$6:$M$15000,12)</f>
        <v>2959000</v>
      </c>
      <c r="F622" s="114" t="n">
        <f aca="false">C622-D622-E622</f>
        <v>2000</v>
      </c>
    </row>
    <row r="623" customFormat="false" ht="11.25" hidden="false" customHeight="false" outlineLevel="0" collapsed="false">
      <c r="A623" s="188" t="n">
        <v>36167</v>
      </c>
      <c r="B623" s="11" t="n">
        <f aca="false">IF(A623&lt;&gt;"",MONTH(A623),0)</f>
        <v>1</v>
      </c>
      <c r="C623" s="148" t="n">
        <f aca="false">VLOOKUP($A623,data!$A$6:$M$15000,10)</f>
        <v>2136000</v>
      </c>
      <c r="D623" s="306" t="n">
        <v>-1084000</v>
      </c>
      <c r="E623" s="306" t="n">
        <f aca="false">VLOOKUP($A623,data!$A$6:$M$15000,12)</f>
        <v>3196000</v>
      </c>
      <c r="F623" s="114" t="n">
        <f aca="false">C623-D623-E623</f>
        <v>24000</v>
      </c>
    </row>
    <row r="624" customFormat="false" ht="11.25" hidden="false" customHeight="false" outlineLevel="0" collapsed="false">
      <c r="A624" s="188" t="n">
        <v>36168</v>
      </c>
      <c r="B624" s="11" t="n">
        <f aca="false">IF(A624&lt;&gt;"",MONTH(A624),0)</f>
        <v>1</v>
      </c>
      <c r="C624" s="148" t="n">
        <f aca="false">VLOOKUP($A624,data!$A$6:$M$15000,10)</f>
        <v>2093000</v>
      </c>
      <c r="D624" s="306" t="n">
        <v>-832000</v>
      </c>
      <c r="E624" s="306" t="n">
        <f aca="false">VLOOKUP($A624,data!$A$6:$M$15000,12)</f>
        <v>2952000</v>
      </c>
      <c r="F624" s="114" t="n">
        <f aca="false">C624-D624-E624</f>
        <v>-27000</v>
      </c>
    </row>
    <row r="625" customFormat="false" ht="11.25" hidden="false" customHeight="false" outlineLevel="0" collapsed="false">
      <c r="A625" s="188" t="n">
        <v>36169</v>
      </c>
      <c r="B625" s="11" t="n">
        <f aca="false">IF(A625&lt;&gt;"",MONTH(A625),0)</f>
        <v>1</v>
      </c>
      <c r="C625" s="148" t="n">
        <f aca="false">VLOOKUP($A625,data!$A$6:$M$15000,10)</f>
        <v>2317000</v>
      </c>
      <c r="D625" s="306" t="n">
        <v>-233000</v>
      </c>
      <c r="E625" s="306" t="n">
        <f aca="false">VLOOKUP($A625,data!$A$6:$M$15000,12)</f>
        <v>2649000</v>
      </c>
      <c r="F625" s="114" t="n">
        <f aca="false">C625-D625-E625</f>
        <v>-99000</v>
      </c>
    </row>
    <row r="626" customFormat="false" ht="11.25" hidden="false" customHeight="false" outlineLevel="0" collapsed="false">
      <c r="A626" s="188" t="n">
        <v>36170</v>
      </c>
      <c r="B626" s="11" t="n">
        <f aca="false">IF(A626&lt;&gt;"",MONTH(A626),0)</f>
        <v>1</v>
      </c>
      <c r="C626" s="148" t="n">
        <f aca="false">VLOOKUP($A626,data!$A$6:$M$15000,10)</f>
        <v>2307000</v>
      </c>
      <c r="D626" s="306" t="n">
        <v>-499000</v>
      </c>
      <c r="E626" s="306" t="n">
        <f aca="false">VLOOKUP($A626,data!$A$6:$M$15000,12)</f>
        <v>2661000</v>
      </c>
      <c r="F626" s="114" t="n">
        <f aca="false">C626-D626-E626</f>
        <v>145000</v>
      </c>
    </row>
    <row r="627" customFormat="false" ht="11.25" hidden="false" customHeight="false" outlineLevel="0" collapsed="false">
      <c r="A627" s="188" t="n">
        <v>36171</v>
      </c>
      <c r="B627" s="11" t="n">
        <f aca="false">IF(A627&lt;&gt;"",MONTH(A627),0)</f>
        <v>1</v>
      </c>
      <c r="C627" s="148" t="n">
        <f aca="false">VLOOKUP($A627,data!$A$6:$M$15000,10)</f>
        <v>2299000</v>
      </c>
      <c r="D627" s="306" t="n">
        <v>-517000</v>
      </c>
      <c r="E627" s="306" t="n">
        <f aca="false">VLOOKUP($A627,data!$A$6:$M$15000,12)</f>
        <v>2896000</v>
      </c>
      <c r="F627" s="114" t="n">
        <f aca="false">C627-D627-E627</f>
        <v>-80000</v>
      </c>
    </row>
    <row r="628" customFormat="false" ht="11.25" hidden="false" customHeight="false" outlineLevel="0" collapsed="false">
      <c r="A628" s="188" t="n">
        <v>36172</v>
      </c>
      <c r="B628" s="11" t="n">
        <f aca="false">IF(A628&lt;&gt;"",MONTH(A628),0)</f>
        <v>1</v>
      </c>
      <c r="C628" s="148" t="n">
        <f aca="false">VLOOKUP($A628,data!$A$6:$M$15000,10)</f>
        <v>2131000</v>
      </c>
      <c r="D628" s="306" t="n">
        <v>-943000</v>
      </c>
      <c r="E628" s="306" t="n">
        <f aca="false">VLOOKUP($A628,data!$A$6:$M$15000,12)</f>
        <v>3156000</v>
      </c>
      <c r="F628" s="114" t="n">
        <f aca="false">C628-D628-E628</f>
        <v>-82000</v>
      </c>
    </row>
    <row r="629" customFormat="false" ht="11.25" hidden="false" customHeight="false" outlineLevel="0" collapsed="false">
      <c r="A629" s="188" t="n">
        <v>36173</v>
      </c>
      <c r="B629" s="11" t="n">
        <f aca="false">IF(A629&lt;&gt;"",MONTH(A629),0)</f>
        <v>1</v>
      </c>
      <c r="C629" s="148" t="n">
        <f aca="false">VLOOKUP($A629,data!$A$6:$M$15000,10)</f>
        <v>2145000</v>
      </c>
      <c r="D629" s="306" t="n">
        <v>-1119000</v>
      </c>
      <c r="E629" s="306" t="n">
        <f aca="false">VLOOKUP($A629,data!$A$6:$M$15000,12)</f>
        <v>3186000</v>
      </c>
      <c r="F629" s="114" t="n">
        <f aca="false">C629-D629-E629</f>
        <v>78000</v>
      </c>
    </row>
    <row r="630" customFormat="false" ht="11.25" hidden="false" customHeight="false" outlineLevel="0" collapsed="false">
      <c r="A630" s="188" t="n">
        <v>36174</v>
      </c>
      <c r="B630" s="11" t="n">
        <f aca="false">IF(A630&lt;&gt;"",MONTH(A630),0)</f>
        <v>1</v>
      </c>
      <c r="C630" s="148" t="n">
        <f aca="false">VLOOKUP($A630,data!$A$6:$M$15000,10)</f>
        <v>2208000</v>
      </c>
      <c r="D630" s="306" t="n">
        <v>-489000</v>
      </c>
      <c r="E630" s="306" t="n">
        <f aca="false">VLOOKUP($A630,data!$A$6:$M$15000,12)</f>
        <v>2768000</v>
      </c>
      <c r="F630" s="114" t="n">
        <f aca="false">C630-D630-E630</f>
        <v>-71000</v>
      </c>
    </row>
    <row r="631" customFormat="false" ht="11.25" hidden="false" customHeight="false" outlineLevel="0" collapsed="false">
      <c r="A631" s="188" t="n">
        <v>36175</v>
      </c>
      <c r="B631" s="11" t="n">
        <f aca="false">IF(A631&lt;&gt;"",MONTH(A631),0)</f>
        <v>1</v>
      </c>
      <c r="C631" s="148" t="n">
        <f aca="false">VLOOKUP($A631,data!$A$6:$M$15000,10)</f>
        <v>2367000</v>
      </c>
      <c r="D631" s="306" t="n">
        <v>-307000</v>
      </c>
      <c r="E631" s="306" t="n">
        <f aca="false">VLOOKUP($A631,data!$A$6:$M$15000,12)</f>
        <v>2598000</v>
      </c>
      <c r="F631" s="114" t="n">
        <f aca="false">C631-D631-E631</f>
        <v>76000</v>
      </c>
    </row>
    <row r="632" customFormat="false" ht="11.25" hidden="false" customHeight="false" outlineLevel="0" collapsed="false">
      <c r="A632" s="188" t="n">
        <v>36176</v>
      </c>
      <c r="B632" s="11" t="n">
        <f aca="false">IF(A632&lt;&gt;"",MONTH(A632),0)</f>
        <v>1</v>
      </c>
      <c r="C632" s="148" t="n">
        <f aca="false">VLOOKUP($A632,data!$A$6:$M$15000,10)</f>
        <v>2626000</v>
      </c>
      <c r="D632" s="306" t="n">
        <v>182000</v>
      </c>
      <c r="E632" s="306" t="n">
        <f aca="false">VLOOKUP($A632,data!$A$6:$M$15000,12)</f>
        <v>2384000</v>
      </c>
      <c r="F632" s="114" t="n">
        <f aca="false">C632-D632-E632</f>
        <v>60000</v>
      </c>
    </row>
    <row r="633" customFormat="false" ht="11.25" hidden="false" customHeight="false" outlineLevel="0" collapsed="false">
      <c r="A633" s="188" t="n">
        <v>36177</v>
      </c>
      <c r="B633" s="11" t="n">
        <f aca="false">IF(A633&lt;&gt;"",MONTH(A633),0)</f>
        <v>1</v>
      </c>
      <c r="C633" s="148" t="n">
        <f aca="false">VLOOKUP($A633,data!$A$6:$M$15000,10)</f>
        <v>2643000</v>
      </c>
      <c r="D633" s="306" t="n">
        <v>298000</v>
      </c>
      <c r="E633" s="306" t="n">
        <f aca="false">VLOOKUP($A633,data!$A$6:$M$15000,12)</f>
        <v>2389000</v>
      </c>
      <c r="F633" s="114" t="n">
        <f aca="false">C633-D633-E633</f>
        <v>-44000</v>
      </c>
    </row>
    <row r="634" customFormat="false" ht="11.25" hidden="false" customHeight="false" outlineLevel="0" collapsed="false">
      <c r="A634" s="188" t="n">
        <v>36178</v>
      </c>
      <c r="B634" s="11" t="n">
        <f aca="false">IF(A634&lt;&gt;"",MONTH(A634),0)</f>
        <v>1</v>
      </c>
      <c r="C634" s="148" t="n">
        <f aca="false">VLOOKUP($A634,data!$A$6:$M$15000,10)</f>
        <v>2688000</v>
      </c>
      <c r="D634" s="306" t="n">
        <v>-404000</v>
      </c>
      <c r="E634" s="306" t="n">
        <f aca="false">VLOOKUP($A634,data!$A$6:$M$15000,12)</f>
        <v>2963000</v>
      </c>
      <c r="F634" s="114" t="n">
        <f aca="false">C634-D634-E634</f>
        <v>129000</v>
      </c>
    </row>
    <row r="635" customFormat="false" ht="11.25" hidden="false" customHeight="false" outlineLevel="0" collapsed="false">
      <c r="A635" s="188" t="n">
        <v>36179</v>
      </c>
      <c r="B635" s="11" t="n">
        <f aca="false">IF(A635&lt;&gt;"",MONTH(A635),0)</f>
        <v>1</v>
      </c>
      <c r="C635" s="148" t="n">
        <f aca="false">VLOOKUP($A635,data!$A$6:$M$15000,10)</f>
        <v>2483000</v>
      </c>
      <c r="D635" s="306" t="n">
        <v>-233000</v>
      </c>
      <c r="E635" s="306" t="n">
        <f aca="false">VLOOKUP($A635,data!$A$6:$M$15000,12)</f>
        <v>2852000</v>
      </c>
      <c r="F635" s="114" t="n">
        <f aca="false">C635-D635-E635</f>
        <v>-136000</v>
      </c>
    </row>
    <row r="636" customFormat="false" ht="11.25" hidden="false" customHeight="false" outlineLevel="0" collapsed="false">
      <c r="A636" s="188" t="n">
        <v>36180</v>
      </c>
      <c r="B636" s="11" t="n">
        <f aca="false">IF(A636&lt;&gt;"",MONTH(A636),0)</f>
        <v>1</v>
      </c>
      <c r="C636" s="148" t="n">
        <f aca="false">VLOOKUP($A636,data!$A$6:$M$15000,10)</f>
        <v>2585000</v>
      </c>
      <c r="D636" s="306" t="n">
        <v>-221000</v>
      </c>
      <c r="E636" s="306" t="n">
        <f aca="false">VLOOKUP($A636,data!$A$6:$M$15000,12)</f>
        <v>2814000</v>
      </c>
      <c r="F636" s="114" t="n">
        <f aca="false">C636-D636-E636</f>
        <v>-8000</v>
      </c>
    </row>
    <row r="637" customFormat="false" ht="11.25" hidden="false" customHeight="false" outlineLevel="0" collapsed="false">
      <c r="A637" s="188" t="n">
        <v>36181</v>
      </c>
      <c r="B637" s="11" t="n">
        <f aca="false">IF(A637&lt;&gt;"",MONTH(A637),0)</f>
        <v>1</v>
      </c>
      <c r="C637" s="148" t="n">
        <f aca="false">VLOOKUP($A637,data!$A$6:$M$15000,10)</f>
        <v>2701000</v>
      </c>
      <c r="D637" s="306" t="n">
        <v>-1241000</v>
      </c>
      <c r="E637" s="306" t="n">
        <f aca="false">VLOOKUP($A637,data!$A$6:$M$15000,12)</f>
        <v>3964000</v>
      </c>
      <c r="F637" s="114" t="n">
        <f aca="false">C637-D637-E637</f>
        <v>-22000</v>
      </c>
    </row>
    <row r="638" customFormat="false" ht="11.25" hidden="false" customHeight="false" outlineLevel="0" collapsed="false">
      <c r="A638" s="188" t="n">
        <v>36182</v>
      </c>
      <c r="B638" s="11" t="n">
        <f aca="false">IF(A638&lt;&gt;"",MONTH(A638),0)</f>
        <v>1</v>
      </c>
      <c r="C638" s="148" t="n">
        <f aca="false">VLOOKUP($A638,data!$A$6:$M$15000,10)</f>
        <v>2563000</v>
      </c>
      <c r="D638" s="306" t="n">
        <v>-290000</v>
      </c>
      <c r="E638" s="306" t="n">
        <f aca="false">VLOOKUP($A638,data!$A$6:$M$15000,12)</f>
        <v>2812000</v>
      </c>
      <c r="F638" s="114" t="n">
        <f aca="false">C638-D638-E638</f>
        <v>41000</v>
      </c>
    </row>
    <row r="639" customFormat="false" ht="11.25" hidden="false" customHeight="false" outlineLevel="0" collapsed="false">
      <c r="A639" s="188" t="n">
        <v>36183</v>
      </c>
      <c r="B639" s="11" t="n">
        <f aca="false">IF(A639&lt;&gt;"",MONTH(A639),0)</f>
        <v>1</v>
      </c>
      <c r="C639" s="148" t="n">
        <f aca="false">VLOOKUP($A639,data!$A$6:$M$15000,10)</f>
        <v>2716000</v>
      </c>
      <c r="D639" s="306" t="n">
        <v>-12000</v>
      </c>
      <c r="E639" s="306" t="n">
        <f aca="false">VLOOKUP($A639,data!$A$6:$M$15000,12)</f>
        <v>2587000</v>
      </c>
      <c r="F639" s="114" t="n">
        <f aca="false">C639-D639-E639</f>
        <v>141000</v>
      </c>
    </row>
    <row r="640" customFormat="false" ht="11.25" hidden="false" customHeight="false" outlineLevel="0" collapsed="false">
      <c r="A640" s="188" t="n">
        <v>36184</v>
      </c>
      <c r="B640" s="11" t="n">
        <f aca="false">IF(A640&lt;&gt;"",MONTH(A640),0)</f>
        <v>1</v>
      </c>
      <c r="C640" s="148" t="n">
        <f aca="false">VLOOKUP($A640,data!$A$6:$M$15000,10)</f>
        <v>2740000</v>
      </c>
      <c r="D640" s="306" t="n">
        <v>12000</v>
      </c>
      <c r="E640" s="306" t="n">
        <f aca="false">VLOOKUP($A640,data!$A$6:$M$15000,12)</f>
        <v>2814000</v>
      </c>
      <c r="F640" s="114" t="n">
        <f aca="false">C640-D640-E640</f>
        <v>-86000</v>
      </c>
    </row>
    <row r="641" customFormat="false" ht="11.25" hidden="false" customHeight="false" outlineLevel="0" collapsed="false">
      <c r="A641" s="188" t="n">
        <v>36185</v>
      </c>
      <c r="B641" s="11" t="n">
        <f aca="false">IF(A641&lt;&gt;"",MONTH(A641),0)</f>
        <v>1</v>
      </c>
      <c r="C641" s="148" t="n">
        <f aca="false">VLOOKUP($A641,data!$A$6:$M$15000,10)</f>
        <v>2678000</v>
      </c>
      <c r="D641" s="306" t="n">
        <v>-1099000</v>
      </c>
      <c r="E641" s="306" t="n">
        <f aca="false">VLOOKUP($A641,data!$A$6:$M$15000,12)</f>
        <v>3714000</v>
      </c>
      <c r="F641" s="114" t="n">
        <f aca="false">C641-D641-E641</f>
        <v>63000</v>
      </c>
    </row>
    <row r="642" customFormat="false" ht="11.25" hidden="false" customHeight="false" outlineLevel="0" collapsed="false">
      <c r="A642" s="188" t="n">
        <v>36186</v>
      </c>
      <c r="B642" s="11" t="n">
        <f aca="false">IF(A642&lt;&gt;"",MONTH(A642),0)</f>
        <v>1</v>
      </c>
      <c r="C642" s="148" t="n">
        <f aca="false">VLOOKUP($A642,data!$A$6:$M$15000,10)</f>
        <v>2701000</v>
      </c>
      <c r="D642" s="306" t="n">
        <v>-1241000</v>
      </c>
      <c r="E642" s="306" t="n">
        <f aca="false">VLOOKUP($A642,data!$A$6:$M$15000,12)</f>
        <v>3964000</v>
      </c>
      <c r="F642" s="114" t="n">
        <f aca="false">C642-D642-E642</f>
        <v>-22000</v>
      </c>
    </row>
    <row r="643" customFormat="false" ht="11.25" hidden="false" customHeight="false" outlineLevel="0" collapsed="false">
      <c r="A643" s="188" t="n">
        <v>36187</v>
      </c>
      <c r="B643" s="11" t="n">
        <f aca="false">IF(A643&lt;&gt;"",MONTH(A643),0)</f>
        <v>1</v>
      </c>
      <c r="C643" s="148" t="n">
        <f aca="false">VLOOKUP($A643,data!$A$6:$M$15000,10)</f>
        <v>2539000</v>
      </c>
      <c r="D643" s="306" t="n">
        <v>-1080000</v>
      </c>
      <c r="E643" s="306" t="n">
        <f aca="false">VLOOKUP($A643,data!$A$6:$M$15000,12)</f>
        <v>3689000</v>
      </c>
      <c r="F643" s="114" t="n">
        <f aca="false">C643-D643-E643</f>
        <v>-70000</v>
      </c>
    </row>
    <row r="644" customFormat="false" ht="11.25" hidden="false" customHeight="false" outlineLevel="0" collapsed="false">
      <c r="A644" s="188" t="n">
        <v>36188</v>
      </c>
      <c r="B644" s="11" t="n">
        <f aca="false">IF(A644&lt;&gt;"",MONTH(A644),0)</f>
        <v>1</v>
      </c>
      <c r="C644" s="148" t="n">
        <f aca="false">VLOOKUP($A644,data!$A$6:$M$15000,10)</f>
        <v>2482000</v>
      </c>
      <c r="D644" s="306" t="n">
        <v>-1072000</v>
      </c>
      <c r="E644" s="306" t="n">
        <f aca="false">VLOOKUP($A644,data!$A$6:$M$15000,12)</f>
        <v>3553000</v>
      </c>
      <c r="F644" s="114" t="n">
        <f aca="false">C644-D644-E644</f>
        <v>1000</v>
      </c>
    </row>
    <row r="645" customFormat="false" ht="11.25" hidden="false" customHeight="false" outlineLevel="0" collapsed="false">
      <c r="A645" s="188" t="n">
        <v>36189</v>
      </c>
      <c r="B645" s="11" t="n">
        <f aca="false">IF(A645&lt;&gt;"",MONTH(A645),0)</f>
        <v>1</v>
      </c>
      <c r="C645" s="148" t="n">
        <f aca="false">VLOOKUP($A645,data!$A$6:$M$15000,10)</f>
        <v>2553000</v>
      </c>
      <c r="D645" s="306" t="n">
        <v>-584000</v>
      </c>
      <c r="E645" s="306" t="n">
        <f aca="false">VLOOKUP($A645,data!$A$6:$M$15000,12)</f>
        <v>3194000</v>
      </c>
      <c r="F645" s="114" t="n">
        <f aca="false">C645-D645-E645</f>
        <v>-57000</v>
      </c>
    </row>
    <row r="646" customFormat="false" ht="11.25" hidden="false" customHeight="false" outlineLevel="0" collapsed="false">
      <c r="A646" s="188" t="n">
        <v>36190</v>
      </c>
      <c r="B646" s="11" t="n">
        <f aca="false">IF(A646&lt;&gt;"",MONTH(A646),0)</f>
        <v>1</v>
      </c>
      <c r="C646" s="148" t="n">
        <f aca="false">VLOOKUP($A646,data!$A$6:$M$15000,10)</f>
        <v>2617000</v>
      </c>
      <c r="D646" s="306" t="n">
        <v>-415000</v>
      </c>
      <c r="E646" s="306" t="n">
        <f aca="false">VLOOKUP($A646,data!$A$6:$M$15000,12)</f>
        <v>2830000</v>
      </c>
      <c r="F646" s="114" t="n">
        <f aca="false">C646-D646-E646</f>
        <v>202000</v>
      </c>
    </row>
    <row r="647" customFormat="false" ht="11.25" hidden="false" customHeight="false" outlineLevel="0" collapsed="false">
      <c r="A647" s="188" t="n">
        <v>36191</v>
      </c>
      <c r="B647" s="11" t="n">
        <f aca="false">IF(A647&lt;&gt;"",MONTH(A647),0)</f>
        <v>1</v>
      </c>
      <c r="C647" s="148" t="n">
        <f aca="false">VLOOKUP($A647,data!$A$6:$M$15000,10)</f>
        <v>2695000</v>
      </c>
      <c r="D647" s="306" t="n">
        <v>-279000</v>
      </c>
      <c r="E647" s="306" t="n">
        <f aca="false">VLOOKUP($A647,data!$A$6:$M$15000,12)</f>
        <v>3141000</v>
      </c>
      <c r="F647" s="114" t="n">
        <f aca="false">C647-D647-E647</f>
        <v>-167000</v>
      </c>
    </row>
    <row r="648" customFormat="false" ht="11.25" hidden="false" customHeight="false" outlineLevel="0" collapsed="false">
      <c r="A648" s="188" t="n">
        <v>36192</v>
      </c>
      <c r="B648" s="11" t="n">
        <f aca="false">IF(A648&lt;&gt;"",MONTH(A648),0)</f>
        <v>2</v>
      </c>
      <c r="C648" s="148" t="n">
        <f aca="false">VLOOKUP($A648,data!$A$6:$M$15000,10)</f>
        <v>2247000</v>
      </c>
      <c r="D648" s="306" t="n">
        <v>-1156000</v>
      </c>
      <c r="E648" s="306" t="n">
        <f aca="false">VLOOKUP($A648,data!$A$6:$M$15000,12)</f>
        <v>3343000</v>
      </c>
      <c r="F648" s="114" t="n">
        <f aca="false">C648-D648-E648</f>
        <v>60000</v>
      </c>
    </row>
    <row r="649" customFormat="false" ht="11.25" hidden="false" customHeight="false" outlineLevel="0" collapsed="false">
      <c r="A649" s="188" t="n">
        <v>36193</v>
      </c>
      <c r="B649" s="11" t="n">
        <f aca="false">IF(A649&lt;&gt;"",MONTH(A649),0)</f>
        <v>2</v>
      </c>
      <c r="C649" s="148" t="n">
        <f aca="false">VLOOKUP($A649,data!$A$6:$M$15000,10)</f>
        <v>2364000</v>
      </c>
      <c r="D649" s="306" t="n">
        <v>-654000</v>
      </c>
      <c r="E649" s="306" t="n">
        <f aca="false">VLOOKUP($A649,data!$A$6:$M$15000,12)</f>
        <v>3098000</v>
      </c>
      <c r="F649" s="114" t="n">
        <f aca="false">C649-D649-E649</f>
        <v>-80000</v>
      </c>
    </row>
    <row r="650" customFormat="false" ht="11.25" hidden="false" customHeight="false" outlineLevel="0" collapsed="false">
      <c r="A650" s="188" t="n">
        <v>36194</v>
      </c>
      <c r="B650" s="11" t="n">
        <f aca="false">IF(A650&lt;&gt;"",MONTH(A650),0)</f>
        <v>2</v>
      </c>
      <c r="C650" s="148" t="n">
        <f aca="false">VLOOKUP($A650,data!$A$6:$M$15000,10)</f>
        <v>2367000</v>
      </c>
      <c r="D650" s="306" t="n">
        <v>-679000</v>
      </c>
      <c r="E650" s="306" t="n">
        <f aca="false">VLOOKUP($A650,data!$A$6:$M$15000,12)</f>
        <v>2946000</v>
      </c>
      <c r="F650" s="114" t="n">
        <f aca="false">C650-D650-E650</f>
        <v>100000</v>
      </c>
    </row>
    <row r="651" customFormat="false" ht="11.25" hidden="false" customHeight="false" outlineLevel="0" collapsed="false">
      <c r="A651" s="188" t="n">
        <v>36195</v>
      </c>
      <c r="B651" s="11" t="n">
        <f aca="false">IF(A651&lt;&gt;"",MONTH(A651),0)</f>
        <v>2</v>
      </c>
      <c r="C651" s="148" t="n">
        <f aca="false">VLOOKUP($A651,data!$A$6:$M$15000,10)</f>
        <v>2463000</v>
      </c>
      <c r="D651" s="306" t="n">
        <v>-1012000</v>
      </c>
      <c r="E651" s="306" t="n">
        <f aca="false">VLOOKUP($A651,data!$A$6:$M$15000,12)</f>
        <v>3441000</v>
      </c>
      <c r="F651" s="114" t="n">
        <f aca="false">C651-D651-E651</f>
        <v>34000</v>
      </c>
    </row>
    <row r="652" customFormat="false" ht="11.25" hidden="false" customHeight="false" outlineLevel="0" collapsed="false">
      <c r="A652" s="188" t="n">
        <v>36196</v>
      </c>
      <c r="B652" s="11" t="n">
        <f aca="false">IF(A652&lt;&gt;"",MONTH(A652),0)</f>
        <v>2</v>
      </c>
      <c r="C652" s="148" t="n">
        <f aca="false">VLOOKUP($A652,data!$A$6:$M$15000,10)</f>
        <v>2381000</v>
      </c>
      <c r="D652" s="306" t="n">
        <v>-806000</v>
      </c>
      <c r="E652" s="306" t="n">
        <f aca="false">VLOOKUP($A652,data!$A$6:$M$15000,12)</f>
        <v>3230000</v>
      </c>
      <c r="F652" s="114" t="n">
        <f aca="false">C652-D652-E652</f>
        <v>-43000</v>
      </c>
    </row>
    <row r="653" customFormat="false" ht="11.25" hidden="false" customHeight="false" outlineLevel="0" collapsed="false">
      <c r="A653" s="188" t="n">
        <v>36197</v>
      </c>
      <c r="B653" s="11" t="n">
        <f aca="false">IF(A653&lt;&gt;"",MONTH(A653),0)</f>
        <v>2</v>
      </c>
      <c r="C653" s="148" t="n">
        <f aca="false">VLOOKUP($A653,data!$A$6:$M$15000,10)</f>
        <v>2607000</v>
      </c>
      <c r="D653" s="306" t="n">
        <v>-158000</v>
      </c>
      <c r="E653" s="306" t="n">
        <f aca="false">VLOOKUP($A653,data!$A$6:$M$15000,12)</f>
        <v>2790000</v>
      </c>
      <c r="F653" s="114" t="n">
        <f aca="false">C653-D653-E653</f>
        <v>-25000</v>
      </c>
    </row>
    <row r="654" customFormat="false" ht="11.25" hidden="false" customHeight="false" outlineLevel="0" collapsed="false">
      <c r="A654" s="188" t="n">
        <v>36198</v>
      </c>
      <c r="B654" s="11" t="n">
        <f aca="false">IF(A654&lt;&gt;"",MONTH(A654),0)</f>
        <v>2</v>
      </c>
      <c r="C654" s="148" t="n">
        <f aca="false">VLOOKUP($A654,data!$A$6:$M$15000,10)</f>
        <v>2619000</v>
      </c>
      <c r="D654" s="306" t="n">
        <v>-265000</v>
      </c>
      <c r="E654" s="306" t="n">
        <f aca="false">VLOOKUP($A654,data!$A$6:$M$15000,12)</f>
        <v>2729000</v>
      </c>
      <c r="F654" s="114" t="n">
        <f aca="false">C654-D654-E654</f>
        <v>155000</v>
      </c>
    </row>
    <row r="655" customFormat="false" ht="11.25" hidden="false" customHeight="false" outlineLevel="0" collapsed="false">
      <c r="A655" s="188" t="n">
        <v>36199</v>
      </c>
      <c r="B655" s="11" t="n">
        <f aca="false">IF(A655&lt;&gt;"",MONTH(A655),0)</f>
        <v>2</v>
      </c>
      <c r="C655" s="148" t="n">
        <f aca="false">VLOOKUP($A655,data!$A$6:$M$15000,10)</f>
        <v>2576000</v>
      </c>
      <c r="D655" s="306" t="n">
        <v>-62000</v>
      </c>
      <c r="E655" s="306" t="n">
        <f aca="false">VLOOKUP($A655,data!$A$6:$M$15000,12)</f>
        <v>2805000</v>
      </c>
      <c r="F655" s="114" t="n">
        <f aca="false">C655-D655-E655</f>
        <v>-167000</v>
      </c>
    </row>
    <row r="656" customFormat="false" ht="11.25" hidden="false" customHeight="false" outlineLevel="0" collapsed="false">
      <c r="A656" s="188" t="n">
        <v>36200</v>
      </c>
      <c r="B656" s="11" t="n">
        <f aca="false">IF(A656&lt;&gt;"",MONTH(A656),0)</f>
        <v>2</v>
      </c>
      <c r="C656" s="148" t="n">
        <f aca="false">VLOOKUP($A656,data!$A$6:$M$15000,10)</f>
        <v>2356000</v>
      </c>
      <c r="D656" s="306" t="n">
        <v>-1122000</v>
      </c>
      <c r="E656" s="306" t="n">
        <f aca="false">VLOOKUP($A656,data!$A$6:$M$15000,12)</f>
        <v>3556000</v>
      </c>
      <c r="F656" s="114" t="n">
        <f aca="false">C656-D656-E656</f>
        <v>-78000</v>
      </c>
    </row>
    <row r="657" customFormat="false" ht="11.25" hidden="false" customHeight="false" outlineLevel="0" collapsed="false">
      <c r="A657" s="188" t="n">
        <v>36201</v>
      </c>
      <c r="B657" s="11" t="n">
        <f aca="false">IF(A657&lt;&gt;"",MONTH(A657),0)</f>
        <v>2</v>
      </c>
      <c r="C657" s="148" t="n">
        <f aca="false">VLOOKUP($A657,data!$A$6:$M$15000,10)</f>
        <v>2270000</v>
      </c>
      <c r="D657" s="306" t="n">
        <v>-1750000</v>
      </c>
      <c r="E657" s="306" t="n">
        <f aca="false">VLOOKUP($A657,data!$A$6:$M$15000,12)</f>
        <v>4011000</v>
      </c>
      <c r="F657" s="114" t="n">
        <f aca="false">C657-D657-E657</f>
        <v>9000</v>
      </c>
    </row>
    <row r="658" customFormat="false" ht="11.25" hidden="false" customHeight="false" outlineLevel="0" collapsed="false">
      <c r="A658" s="188" t="n">
        <v>36202</v>
      </c>
      <c r="B658" s="11" t="n">
        <f aca="false">IF(A658&lt;&gt;"",MONTH(A658),0)</f>
        <v>2</v>
      </c>
      <c r="C658" s="148" t="n">
        <f aca="false">VLOOKUP($A658,data!$A$6:$M$15000,10)</f>
        <v>2284000</v>
      </c>
      <c r="D658" s="306" t="n">
        <v>-1534000</v>
      </c>
      <c r="E658" s="306" t="n">
        <f aca="false">VLOOKUP($A658,data!$A$6:$M$15000,12)</f>
        <v>3797000</v>
      </c>
      <c r="F658" s="114" t="n">
        <f aca="false">C658-D658-E658</f>
        <v>21000</v>
      </c>
    </row>
    <row r="659" customFormat="false" ht="11.25" hidden="false" customHeight="false" outlineLevel="0" collapsed="false">
      <c r="A659" s="188" t="n">
        <v>36203</v>
      </c>
      <c r="B659" s="11" t="n">
        <f aca="false">IF(A659&lt;&gt;"",MONTH(A659),0)</f>
        <v>2</v>
      </c>
      <c r="C659" s="148" t="n">
        <f aca="false">VLOOKUP($A659,data!$A$6:$M$15000,10)</f>
        <v>2205000</v>
      </c>
      <c r="D659" s="306" t="n">
        <v>-890000</v>
      </c>
      <c r="E659" s="306" t="n">
        <f aca="false">VLOOKUP($A659,data!$A$6:$M$15000,12)</f>
        <v>3153000</v>
      </c>
      <c r="F659" s="114" t="n">
        <f aca="false">C659-D659-E659</f>
        <v>-58000</v>
      </c>
    </row>
    <row r="660" customFormat="false" ht="11.25" hidden="false" customHeight="false" outlineLevel="0" collapsed="false">
      <c r="A660" s="188" t="n">
        <v>36204</v>
      </c>
      <c r="B660" s="11" t="n">
        <f aca="false">IF(A660&lt;&gt;"",MONTH(A660),0)</f>
        <v>2</v>
      </c>
      <c r="C660" s="148" t="n">
        <f aca="false">VLOOKUP($A660,data!$A$6:$M$15000,10)</f>
        <v>2440000</v>
      </c>
      <c r="D660" s="306" t="n">
        <v>-343000</v>
      </c>
      <c r="E660" s="306" t="n">
        <f aca="false">VLOOKUP($A660,data!$A$6:$M$15000,12)</f>
        <v>2635000</v>
      </c>
      <c r="F660" s="114" t="n">
        <f aca="false">C660-D660-E660</f>
        <v>148000</v>
      </c>
    </row>
    <row r="661" customFormat="false" ht="11.25" hidden="false" customHeight="false" outlineLevel="0" collapsed="false">
      <c r="A661" s="188" t="n">
        <v>36205</v>
      </c>
      <c r="B661" s="11" t="n">
        <f aca="false">IF(A661&lt;&gt;"",MONTH(A661),0)</f>
        <v>2</v>
      </c>
      <c r="C661" s="148" t="n">
        <f aca="false">VLOOKUP($A661,data!$A$6:$M$15000,10)</f>
        <v>2499000</v>
      </c>
      <c r="D661" s="306" t="n">
        <v>-161000</v>
      </c>
      <c r="E661" s="306" t="n">
        <f aca="false">VLOOKUP($A661,data!$A$6:$M$15000,12)</f>
        <v>2643000</v>
      </c>
      <c r="F661" s="114" t="n">
        <f aca="false">C661-D661-E661</f>
        <v>17000</v>
      </c>
    </row>
    <row r="662" customFormat="false" ht="11.25" hidden="false" customHeight="false" outlineLevel="0" collapsed="false">
      <c r="A662" s="188" t="n">
        <v>36206</v>
      </c>
      <c r="B662" s="11" t="n">
        <f aca="false">IF(A662&lt;&gt;"",MONTH(A662),0)</f>
        <v>2</v>
      </c>
      <c r="C662" s="148" t="n">
        <f aca="false">VLOOKUP($A662,data!$A$6:$M$15000,10)</f>
        <v>2491000</v>
      </c>
      <c r="D662" s="306" t="n">
        <v>-375000</v>
      </c>
      <c r="E662" s="306" t="n">
        <f aca="false">VLOOKUP($A662,data!$A$6:$M$15000,12)</f>
        <v>2946000</v>
      </c>
      <c r="F662" s="114" t="n">
        <f aca="false">C662-D662-E662</f>
        <v>-80000</v>
      </c>
    </row>
    <row r="663" customFormat="false" ht="11.25" hidden="false" customHeight="false" outlineLevel="0" collapsed="false">
      <c r="A663" s="188" t="n">
        <v>36207</v>
      </c>
      <c r="B663" s="11" t="n">
        <f aca="false">IF(A663&lt;&gt;"",MONTH(A663),0)</f>
        <v>2</v>
      </c>
      <c r="C663" s="148" t="n">
        <f aca="false">VLOOKUP($A663,data!$A$6:$M$15000,10)</f>
        <v>2513000</v>
      </c>
      <c r="D663" s="306" t="n">
        <v>-601000</v>
      </c>
      <c r="E663" s="306" t="n">
        <f aca="false">VLOOKUP($A663,data!$A$6:$M$15000,12)</f>
        <v>3052000</v>
      </c>
      <c r="F663" s="114" t="n">
        <f aca="false">C663-D663-E663</f>
        <v>62000</v>
      </c>
    </row>
    <row r="664" customFormat="false" ht="11.25" hidden="false" customHeight="false" outlineLevel="0" collapsed="false">
      <c r="A664" s="188" t="n">
        <v>36208</v>
      </c>
      <c r="B664" s="11" t="n">
        <f aca="false">IF(A664&lt;&gt;"",MONTH(A664),0)</f>
        <v>2</v>
      </c>
      <c r="C664" s="148" t="n">
        <f aca="false">VLOOKUP($A664,data!$A$6:$M$15000,10)</f>
        <v>2454000</v>
      </c>
      <c r="D664" s="306" t="n">
        <v>-213000</v>
      </c>
      <c r="E664" s="306" t="n">
        <f aca="false">VLOOKUP($A664,data!$A$6:$M$15000,12)</f>
        <v>2698000</v>
      </c>
      <c r="F664" s="114" t="n">
        <f aca="false">C664-D664-E664</f>
        <v>-31000</v>
      </c>
    </row>
    <row r="665" customFormat="false" ht="11.25" hidden="false" customHeight="false" outlineLevel="0" collapsed="false">
      <c r="A665" s="188" t="n">
        <v>36209</v>
      </c>
      <c r="B665" s="11" t="n">
        <f aca="false">IF(A665&lt;&gt;"",MONTH(A665),0)</f>
        <v>2</v>
      </c>
      <c r="C665" s="148" t="n">
        <f aca="false">VLOOKUP($A665,data!$A$6:$M$15000,10)</f>
        <v>2439000</v>
      </c>
      <c r="D665" s="306" t="n">
        <v>-468000</v>
      </c>
      <c r="E665" s="306" t="n">
        <f aca="false">VLOOKUP($A665,data!$A$6:$M$15000,12)</f>
        <v>2909000</v>
      </c>
      <c r="F665" s="114" t="n">
        <f aca="false">C665-D665-E665</f>
        <v>-2000</v>
      </c>
    </row>
    <row r="666" customFormat="false" ht="11.25" hidden="false" customHeight="false" outlineLevel="0" collapsed="false">
      <c r="A666" s="188" t="n">
        <v>36210</v>
      </c>
      <c r="B666" s="11" t="n">
        <f aca="false">IF(A666&lt;&gt;"",MONTH(A666),0)</f>
        <v>2</v>
      </c>
      <c r="C666" s="148" t="n">
        <f aca="false">VLOOKUP($A666,data!$A$6:$M$15000,10)</f>
        <v>2512000</v>
      </c>
      <c r="D666" s="306" t="n">
        <v>-155000</v>
      </c>
      <c r="E666" s="306" t="n">
        <f aca="false">VLOOKUP($A666,data!$A$6:$M$15000,12)</f>
        <v>2732000</v>
      </c>
      <c r="F666" s="114" t="n">
        <f aca="false">C666-D666-E666</f>
        <v>-65000</v>
      </c>
    </row>
    <row r="667" customFormat="false" ht="11.25" hidden="false" customHeight="false" outlineLevel="0" collapsed="false">
      <c r="A667" s="188" t="n">
        <v>36211</v>
      </c>
      <c r="B667" s="11" t="n">
        <f aca="false">IF(A667&lt;&gt;"",MONTH(A667),0)</f>
        <v>2</v>
      </c>
      <c r="C667" s="148" t="n">
        <f aca="false">VLOOKUP($A667,data!$A$6:$M$15000,10)</f>
        <v>2620000</v>
      </c>
      <c r="D667" s="306" t="n">
        <v>170000</v>
      </c>
      <c r="E667" s="306" t="n">
        <f aca="false">VLOOKUP($A667,data!$A$6:$M$15000,12)</f>
        <v>2412000</v>
      </c>
      <c r="F667" s="114" t="n">
        <f aca="false">C667-D667-E667</f>
        <v>38000</v>
      </c>
    </row>
    <row r="668" customFormat="false" ht="11.25" hidden="false" customHeight="false" outlineLevel="0" collapsed="false">
      <c r="A668" s="188" t="n">
        <v>36212</v>
      </c>
      <c r="B668" s="11" t="n">
        <f aca="false">IF(A668&lt;&gt;"",MONTH(A668),0)</f>
        <v>2</v>
      </c>
      <c r="C668" s="148" t="n">
        <f aca="false">VLOOKUP($A668,data!$A$6:$M$15000,10)</f>
        <v>2620000</v>
      </c>
      <c r="D668" s="306" t="n">
        <v>-68000</v>
      </c>
      <c r="E668" s="306" t="n">
        <f aca="false">VLOOKUP($A668,data!$A$6:$M$15000,12)</f>
        <v>2757000</v>
      </c>
      <c r="F668" s="114" t="n">
        <f aca="false">C668-D668-E668</f>
        <v>-69000</v>
      </c>
    </row>
    <row r="669" customFormat="false" ht="11.25" hidden="false" customHeight="false" outlineLevel="0" collapsed="false">
      <c r="A669" s="188" t="n">
        <v>36213</v>
      </c>
      <c r="B669" s="11" t="n">
        <f aca="false">IF(A669&lt;&gt;"",MONTH(A669),0)</f>
        <v>2</v>
      </c>
      <c r="C669" s="148" t="n">
        <f aca="false">VLOOKUP($A669,data!$A$6:$M$15000,10)</f>
        <v>2574000</v>
      </c>
      <c r="D669" s="306" t="n">
        <v>-329000</v>
      </c>
      <c r="E669" s="306" t="n">
        <f aca="false">VLOOKUP($A669,data!$A$6:$M$15000,12)</f>
        <v>2848000</v>
      </c>
      <c r="F669" s="114" t="n">
        <f aca="false">C669-D669-E669</f>
        <v>55000</v>
      </c>
    </row>
    <row r="670" customFormat="false" ht="11.25" hidden="false" customHeight="false" outlineLevel="0" collapsed="false">
      <c r="A670" s="188" t="n">
        <v>36214</v>
      </c>
      <c r="B670" s="11" t="n">
        <f aca="false">IF(A670&lt;&gt;"",MONTH(A670),0)</f>
        <v>2</v>
      </c>
      <c r="C670" s="148" t="n">
        <f aca="false">VLOOKUP($A670,data!$A$6:$M$15000,10)</f>
        <v>2451000</v>
      </c>
      <c r="D670" s="306" t="n">
        <v>-301000</v>
      </c>
      <c r="E670" s="306" t="n">
        <f aca="false">VLOOKUP($A670,data!$A$6:$M$15000,12)</f>
        <v>2780000</v>
      </c>
      <c r="F670" s="114" t="n">
        <f aca="false">C670-D670-E670</f>
        <v>-28000</v>
      </c>
    </row>
    <row r="671" customFormat="false" ht="11.25" hidden="false" customHeight="false" outlineLevel="0" collapsed="false">
      <c r="A671" s="188" t="n">
        <v>36215</v>
      </c>
      <c r="B671" s="11" t="n">
        <f aca="false">IF(A671&lt;&gt;"",MONTH(A671),0)</f>
        <v>2</v>
      </c>
      <c r="C671" s="148" t="n">
        <f aca="false">VLOOKUP($A671,data!$A$6:$M$15000,10)</f>
        <v>2564000</v>
      </c>
      <c r="D671" s="306" t="n">
        <v>-131000</v>
      </c>
      <c r="E671" s="306" t="n">
        <f aca="false">VLOOKUP($A671,data!$A$6:$M$15000,12)</f>
        <v>2725000</v>
      </c>
      <c r="F671" s="114" t="n">
        <f aca="false">C671-D671-E671</f>
        <v>-30000</v>
      </c>
    </row>
    <row r="672" customFormat="false" ht="11.25" hidden="false" customHeight="false" outlineLevel="0" collapsed="false">
      <c r="A672" s="188" t="n">
        <v>36216</v>
      </c>
      <c r="B672" s="11" t="n">
        <f aca="false">IF(A672&lt;&gt;"",MONTH(A672),0)</f>
        <v>2</v>
      </c>
      <c r="C672" s="148" t="n">
        <f aca="false">VLOOKUP($A672,data!$A$6:$M$15000,10)</f>
        <v>2606000</v>
      </c>
      <c r="D672" s="306" t="n">
        <v>-85000</v>
      </c>
      <c r="E672" s="306" t="n">
        <f aca="false">VLOOKUP($A672,data!$A$6:$M$15000,12)</f>
        <v>2796000</v>
      </c>
      <c r="F672" s="114" t="n">
        <f aca="false">C672-D672-E672</f>
        <v>-105000</v>
      </c>
    </row>
    <row r="673" customFormat="false" ht="11.25" hidden="false" customHeight="false" outlineLevel="0" collapsed="false">
      <c r="A673" s="188" t="n">
        <v>36217</v>
      </c>
      <c r="B673" s="11" t="n">
        <f aca="false">IF(A673&lt;&gt;"",MONTH(A673),0)</f>
        <v>2</v>
      </c>
      <c r="C673" s="148" t="n">
        <f aca="false">VLOOKUP($A673,data!$A$6:$M$15000,10)</f>
        <v>2681000</v>
      </c>
      <c r="D673" s="306" t="n">
        <v>-89000</v>
      </c>
      <c r="E673" s="306" t="n">
        <f aca="false">VLOOKUP($A673,data!$A$6:$M$15000,12)</f>
        <v>2756000</v>
      </c>
      <c r="F673" s="114" t="n">
        <f aca="false">C673-D673-E673</f>
        <v>14000</v>
      </c>
    </row>
    <row r="674" customFormat="false" ht="11.25" hidden="false" customHeight="false" outlineLevel="0" collapsed="false">
      <c r="A674" s="188" t="n">
        <v>36218</v>
      </c>
      <c r="B674" s="11" t="n">
        <f aca="false">IF(A674&lt;&gt;"",MONTH(A674),0)</f>
        <v>2</v>
      </c>
      <c r="C674" s="148" t="n">
        <f aca="false">VLOOKUP($A674,data!$A$6:$M$15000,10)</f>
        <v>2678000</v>
      </c>
      <c r="D674" s="306" t="n">
        <v>318000</v>
      </c>
      <c r="E674" s="306" t="n">
        <f aca="false">VLOOKUP($A674,data!$A$6:$M$15000,12)</f>
        <v>2305000</v>
      </c>
      <c r="F674" s="114" t="n">
        <f aca="false">C674-D674-E674</f>
        <v>55000</v>
      </c>
    </row>
    <row r="675" customFormat="false" ht="11.25" hidden="false" customHeight="false" outlineLevel="0" collapsed="false">
      <c r="A675" s="188" t="n">
        <v>36219</v>
      </c>
      <c r="B675" s="11" t="n">
        <f aca="false">IF(A675&lt;&gt;"",MONTH(A675),0)</f>
        <v>2</v>
      </c>
      <c r="C675" s="148" t="n">
        <f aca="false">VLOOKUP($A675,data!$A$6:$M$15000,10)</f>
        <v>2706000</v>
      </c>
      <c r="D675" s="306" t="n">
        <v>413000</v>
      </c>
      <c r="E675" s="306" t="n">
        <f aca="false">VLOOKUP($A675,data!$A$6:$M$15000,12)</f>
        <v>2233000</v>
      </c>
      <c r="F675" s="114" t="n">
        <f aca="false">C675-D675-E675</f>
        <v>60000</v>
      </c>
    </row>
    <row r="676" customFormat="false" ht="11.25" hidden="false" customHeight="false" outlineLevel="0" collapsed="false">
      <c r="A676" s="188" t="n">
        <v>36220</v>
      </c>
      <c r="B676" s="11" t="n">
        <f aca="false">IF(A676&lt;&gt;"",MONTH(A676),0)</f>
        <v>3</v>
      </c>
      <c r="C676" s="148" t="n">
        <f aca="false">VLOOKUP($A676,data!$A$6:$M$15000,10)</f>
        <v>2832000</v>
      </c>
      <c r="D676" s="306" t="n">
        <v>432000</v>
      </c>
      <c r="E676" s="306" t="n">
        <f aca="false">VLOOKUP($A676,data!$A$6:$M$15000,12)</f>
        <v>2407000</v>
      </c>
      <c r="F676" s="114" t="n">
        <f aca="false">C676-D676-E676</f>
        <v>-7000</v>
      </c>
    </row>
    <row r="677" customFormat="false" ht="11.25" hidden="false" customHeight="false" outlineLevel="0" collapsed="false">
      <c r="A677" s="188" t="n">
        <v>36221</v>
      </c>
      <c r="B677" s="11" t="n">
        <f aca="false">IF(A677&lt;&gt;"",MONTH(A677),0)</f>
        <v>3</v>
      </c>
      <c r="C677" s="148" t="n">
        <f aca="false">VLOOKUP($A677,data!$A$6:$M$15000,10)</f>
        <v>2761000</v>
      </c>
      <c r="D677" s="306" t="n">
        <v>426000</v>
      </c>
      <c r="E677" s="306" t="n">
        <f aca="false">VLOOKUP($A677,data!$A$6:$M$15000,12)</f>
        <v>2430000</v>
      </c>
      <c r="F677" s="114" t="n">
        <f aca="false">C677-D677-E677</f>
        <v>-95000</v>
      </c>
    </row>
    <row r="678" customFormat="false" ht="11.25" hidden="false" customHeight="false" outlineLevel="0" collapsed="false">
      <c r="A678" s="188" t="n">
        <v>36222</v>
      </c>
      <c r="B678" s="11" t="n">
        <f aca="false">IF(A678&lt;&gt;"",MONTH(A678),0)</f>
        <v>3</v>
      </c>
      <c r="C678" s="148" t="n">
        <f aca="false">VLOOKUP($A678,data!$A$6:$M$15000,10)</f>
        <v>2775000</v>
      </c>
      <c r="D678" s="306" t="n">
        <v>192000</v>
      </c>
      <c r="E678" s="306" t="n">
        <f aca="false">VLOOKUP($A678,data!$A$6:$M$15000,12)</f>
        <v>2498000</v>
      </c>
      <c r="F678" s="114" t="n">
        <f aca="false">C678-D678-E678</f>
        <v>85000</v>
      </c>
    </row>
    <row r="679" customFormat="false" ht="11.25" hidden="false" customHeight="false" outlineLevel="0" collapsed="false">
      <c r="A679" s="188" t="n">
        <v>36223</v>
      </c>
      <c r="B679" s="11" t="n">
        <f aca="false">IF(A679&lt;&gt;"",MONTH(A679),0)</f>
        <v>3</v>
      </c>
      <c r="C679" s="148" t="n">
        <f aca="false">VLOOKUP($A679,data!$A$6:$M$15000,10)</f>
        <v>2719000</v>
      </c>
      <c r="D679" s="306" t="n">
        <v>167000</v>
      </c>
      <c r="E679" s="306" t="n">
        <f aca="false">VLOOKUP($A679,data!$A$6:$M$15000,12)</f>
        <v>2751000</v>
      </c>
      <c r="F679" s="114" t="n">
        <f aca="false">C679-D679-E679</f>
        <v>-199000</v>
      </c>
    </row>
    <row r="680" customFormat="false" ht="11.25" hidden="false" customHeight="false" outlineLevel="0" collapsed="false">
      <c r="A680" s="188" t="n">
        <v>36224</v>
      </c>
      <c r="B680" s="11" t="n">
        <f aca="false">IF(A680&lt;&gt;"",MONTH(A680),0)</f>
        <v>3</v>
      </c>
      <c r="C680" s="148" t="n">
        <f aca="false">VLOOKUP($A680,data!$A$6:$M$15000,10)</f>
        <v>2802000</v>
      </c>
      <c r="D680" s="306" t="n">
        <v>138000</v>
      </c>
      <c r="E680" s="306" t="n">
        <f aca="false">VLOOKUP($A680,data!$A$6:$M$15000,12)</f>
        <v>2557000</v>
      </c>
      <c r="F680" s="114" t="n">
        <f aca="false">C680-D680-E680</f>
        <v>107000</v>
      </c>
    </row>
    <row r="681" customFormat="false" ht="11.25" hidden="false" customHeight="false" outlineLevel="0" collapsed="false">
      <c r="A681" s="188" t="n">
        <v>36225</v>
      </c>
      <c r="B681" s="11" t="n">
        <f aca="false">IF(A681&lt;&gt;"",MONTH(A681),0)</f>
        <v>3</v>
      </c>
      <c r="C681" s="148" t="n">
        <f aca="false">VLOOKUP($A681,data!$A$6:$M$15000,10)</f>
        <v>2675000</v>
      </c>
      <c r="D681" s="306" t="n">
        <v>-10000</v>
      </c>
      <c r="E681" s="306" t="n">
        <f aca="false">VLOOKUP($A681,data!$A$6:$M$15000,12)</f>
        <v>2675000</v>
      </c>
      <c r="F681" s="114" t="n">
        <f aca="false">C681-D681-E681</f>
        <v>10000</v>
      </c>
    </row>
    <row r="682" customFormat="false" ht="11.25" hidden="false" customHeight="false" outlineLevel="0" collapsed="false">
      <c r="A682" s="188" t="n">
        <v>36226</v>
      </c>
      <c r="B682" s="11" t="n">
        <f aca="false">IF(A682&lt;&gt;"",MONTH(A682),0)</f>
        <v>3</v>
      </c>
      <c r="C682" s="148" t="n">
        <f aca="false">VLOOKUP($A682,data!$A$6:$M$15000,10)</f>
        <v>2679000</v>
      </c>
      <c r="D682" s="306" t="n">
        <v>-68000</v>
      </c>
      <c r="E682" s="306" t="n">
        <f aca="false">VLOOKUP($A682,data!$A$6:$M$15000,12)</f>
        <v>2793000</v>
      </c>
      <c r="F682" s="114" t="n">
        <f aca="false">C682-D682-E682</f>
        <v>-46000</v>
      </c>
    </row>
    <row r="683" customFormat="false" ht="11.25" hidden="false" customHeight="false" outlineLevel="0" collapsed="false">
      <c r="A683" s="188" t="n">
        <v>36227</v>
      </c>
      <c r="B683" s="11" t="n">
        <f aca="false">IF(A683&lt;&gt;"",MONTH(A683),0)</f>
        <v>3</v>
      </c>
      <c r="C683" s="148" t="n">
        <f aca="false">VLOOKUP($A683,data!$A$6:$M$15000,10)</f>
        <v>2609000</v>
      </c>
      <c r="D683" s="306" t="n">
        <v>-361000</v>
      </c>
      <c r="E683" s="306" t="n">
        <f aca="false">VLOOKUP($A683,data!$A$6:$M$15000,12)</f>
        <v>2913000</v>
      </c>
      <c r="F683" s="114" t="n">
        <f aca="false">C683-D683-E683</f>
        <v>57000</v>
      </c>
    </row>
    <row r="684" customFormat="false" ht="11.25" hidden="false" customHeight="false" outlineLevel="0" collapsed="false">
      <c r="A684" s="188" t="n">
        <v>36228</v>
      </c>
      <c r="B684" s="11" t="n">
        <f aca="false">IF(A684&lt;&gt;"",MONTH(A684),0)</f>
        <v>3</v>
      </c>
      <c r="C684" s="148" t="n">
        <f aca="false">VLOOKUP($A684,data!$A$6:$M$15000,10)</f>
        <v>2398000</v>
      </c>
      <c r="D684" s="306" t="n">
        <v>-689000</v>
      </c>
      <c r="E684" s="306" t="n">
        <f aca="false">VLOOKUP($A684,data!$A$6:$M$15000,12)</f>
        <v>3192000</v>
      </c>
      <c r="F684" s="114" t="n">
        <f aca="false">C684-D684-E684</f>
        <v>-105000</v>
      </c>
    </row>
    <row r="685" customFormat="false" ht="11.25" hidden="false" customHeight="false" outlineLevel="0" collapsed="false">
      <c r="A685" s="188" t="n">
        <v>36229</v>
      </c>
      <c r="B685" s="11" t="n">
        <f aca="false">IF(A685&lt;&gt;"",MONTH(A685),0)</f>
        <v>3</v>
      </c>
      <c r="C685" s="148" t="n">
        <f aca="false">VLOOKUP($A685,data!$A$6:$M$15000,10)</f>
        <v>2159000</v>
      </c>
      <c r="D685" s="306" t="n">
        <v>-1162000</v>
      </c>
      <c r="E685" s="306" t="n">
        <f aca="false">VLOOKUP($A685,data!$A$6:$M$15000,12)</f>
        <v>3262000</v>
      </c>
      <c r="F685" s="114" t="n">
        <f aca="false">C685-D685-E685</f>
        <v>59000</v>
      </c>
    </row>
    <row r="686" customFormat="false" ht="11.25" hidden="false" customHeight="false" outlineLevel="0" collapsed="false">
      <c r="A686" s="188" t="n">
        <v>36230</v>
      </c>
      <c r="B686" s="11" t="n">
        <f aca="false">IF(A686&lt;&gt;"",MONTH(A686),0)</f>
        <v>3</v>
      </c>
      <c r="C686" s="148" t="n">
        <f aca="false">VLOOKUP($A686,data!$A$6:$M$15000,10)</f>
        <v>2083000</v>
      </c>
      <c r="D686" s="306" t="n">
        <v>-1429000</v>
      </c>
      <c r="E686" s="306" t="n">
        <f aca="false">VLOOKUP($A686,data!$A$6:$M$15000,12)</f>
        <v>3532000</v>
      </c>
      <c r="F686" s="114" t="n">
        <f aca="false">C686-D686-E686</f>
        <v>-20000</v>
      </c>
    </row>
    <row r="687" customFormat="false" ht="11.25" hidden="false" customHeight="false" outlineLevel="0" collapsed="false">
      <c r="A687" s="188" t="n">
        <v>36231</v>
      </c>
      <c r="B687" s="11" t="n">
        <f aca="false">IF(A687&lt;&gt;"",MONTH(A687),0)</f>
        <v>3</v>
      </c>
      <c r="C687" s="148" t="n">
        <f aca="false">VLOOKUP($A687,data!$A$6:$M$15000,10)</f>
        <v>2234000</v>
      </c>
      <c r="D687" s="306" t="n">
        <v>-626000</v>
      </c>
      <c r="E687" s="306" t="n">
        <f aca="false">VLOOKUP($A687,data!$A$6:$M$15000,12)</f>
        <v>2911000</v>
      </c>
      <c r="F687" s="114" t="n">
        <f aca="false">C687-D687-E687</f>
        <v>-51000</v>
      </c>
    </row>
    <row r="688" customFormat="false" ht="11.25" hidden="false" customHeight="false" outlineLevel="0" collapsed="false">
      <c r="A688" s="188" t="n">
        <v>36232</v>
      </c>
      <c r="B688" s="11" t="n">
        <f aca="false">IF(A688&lt;&gt;"",MONTH(A688),0)</f>
        <v>3</v>
      </c>
      <c r="C688" s="148" t="n">
        <f aca="false">VLOOKUP($A688,data!$A$6:$M$15000,10)</f>
        <v>2398000</v>
      </c>
      <c r="D688" s="306" t="n">
        <v>-247000</v>
      </c>
      <c r="E688" s="306" t="n">
        <f aca="false">VLOOKUP($A688,data!$A$6:$M$15000,12)</f>
        <v>2465000</v>
      </c>
      <c r="F688" s="114" t="n">
        <f aca="false">C688-D688-E688</f>
        <v>180000</v>
      </c>
    </row>
    <row r="689" customFormat="false" ht="11.25" hidden="false" customHeight="false" outlineLevel="0" collapsed="false">
      <c r="A689" s="188" t="n">
        <v>36233</v>
      </c>
      <c r="B689" s="11" t="n">
        <f aca="false">IF(A689&lt;&gt;"",MONTH(A689),0)</f>
        <v>3</v>
      </c>
      <c r="C689" s="148" t="n">
        <f aca="false">VLOOKUP($A689,data!$A$6:$M$15000,10)</f>
        <v>2455000</v>
      </c>
      <c r="D689" s="306" t="n">
        <v>-159000</v>
      </c>
      <c r="E689" s="306" t="n">
        <f aca="false">VLOOKUP($A689,data!$A$6:$M$15000,12)</f>
        <v>2665000</v>
      </c>
      <c r="F689" s="114" t="n">
        <f aca="false">C689-D689-E689</f>
        <v>-51000</v>
      </c>
    </row>
    <row r="690" customFormat="false" ht="11.25" hidden="false" customHeight="false" outlineLevel="0" collapsed="false">
      <c r="A690" s="188" t="n">
        <v>36234</v>
      </c>
      <c r="B690" s="11" t="n">
        <f aca="false">IF(A690&lt;&gt;"",MONTH(A690),0)</f>
        <v>3</v>
      </c>
      <c r="C690" s="148" t="n">
        <f aca="false">VLOOKUP($A690,data!$A$6:$M$15000,10)</f>
        <v>2479000</v>
      </c>
      <c r="D690" s="306" t="n">
        <v>-1073000</v>
      </c>
      <c r="E690" s="306" t="n">
        <f aca="false">VLOOKUP($A690,data!$A$6:$M$15000,12)</f>
        <v>3609000</v>
      </c>
      <c r="F690" s="114" t="n">
        <f aca="false">C690-D690-E690</f>
        <v>-57000</v>
      </c>
    </row>
    <row r="691" customFormat="false" ht="11.25" hidden="false" customHeight="false" outlineLevel="0" collapsed="false">
      <c r="A691" s="188" t="n">
        <v>36235</v>
      </c>
      <c r="B691" s="11" t="n">
        <f aca="false">IF(A691&lt;&gt;"",MONTH(A691),0)</f>
        <v>3</v>
      </c>
      <c r="C691" s="148" t="n">
        <f aca="false">VLOOKUP($A691,data!$A$6:$M$15000,10)</f>
        <v>2400000</v>
      </c>
      <c r="D691" s="306" t="n">
        <v>-781000</v>
      </c>
      <c r="E691" s="306" t="n">
        <f aca="false">VLOOKUP($A691,data!$A$6:$M$15000,12)</f>
        <v>3196000</v>
      </c>
      <c r="F691" s="114" t="n">
        <f aca="false">C691-D691-E691</f>
        <v>-15000</v>
      </c>
    </row>
    <row r="692" customFormat="false" ht="11.25" hidden="false" customHeight="false" outlineLevel="0" collapsed="false">
      <c r="A692" s="188" t="n">
        <v>36236</v>
      </c>
      <c r="B692" s="11" t="n">
        <f aca="false">IF(A692&lt;&gt;"",MONTH(A692),0)</f>
        <v>3</v>
      </c>
      <c r="C692" s="148" t="n">
        <f aca="false">VLOOKUP($A692,data!$A$6:$M$15000,10)</f>
        <v>2518000</v>
      </c>
      <c r="D692" s="306" t="n">
        <v>-621000</v>
      </c>
      <c r="E692" s="306" t="n">
        <f aca="false">VLOOKUP($A692,data!$A$6:$M$15000,12)</f>
        <v>3111000</v>
      </c>
      <c r="F692" s="114" t="n">
        <f aca="false">C692-D692-E692</f>
        <v>28000</v>
      </c>
    </row>
    <row r="693" customFormat="false" ht="11.25" hidden="false" customHeight="false" outlineLevel="0" collapsed="false">
      <c r="A693" s="188" t="n">
        <v>36237</v>
      </c>
      <c r="B693" s="11" t="n">
        <f aca="false">IF(A693&lt;&gt;"",MONTH(A693),0)</f>
        <v>3</v>
      </c>
      <c r="C693" s="148" t="n">
        <f aca="false">VLOOKUP($A693,data!$A$6:$M$15000,10)</f>
        <v>2587000</v>
      </c>
      <c r="D693" s="306" t="n">
        <v>-145000</v>
      </c>
      <c r="E693" s="306" t="n">
        <f aca="false">VLOOKUP($A693,data!$A$6:$M$15000,12)</f>
        <v>2787000</v>
      </c>
      <c r="F693" s="114" t="n">
        <f aca="false">C693-D693-E693</f>
        <v>-55000</v>
      </c>
    </row>
    <row r="694" customFormat="false" ht="11.25" hidden="false" customHeight="false" outlineLevel="0" collapsed="false">
      <c r="A694" s="188" t="n">
        <v>36238</v>
      </c>
      <c r="B694" s="11" t="n">
        <f aca="false">IF(A694&lt;&gt;"",MONTH(A694),0)</f>
        <v>3</v>
      </c>
      <c r="C694" s="148" t="n">
        <f aca="false">VLOOKUP($A694,data!$A$6:$M$15000,10)</f>
        <v>2570000</v>
      </c>
      <c r="D694" s="306" t="n">
        <v>-157000</v>
      </c>
      <c r="E694" s="306" t="n">
        <f aca="false">VLOOKUP($A694,data!$A$6:$M$15000,12)</f>
        <v>2651000</v>
      </c>
      <c r="F694" s="114" t="n">
        <f aca="false">C694-D694-E694</f>
        <v>76000</v>
      </c>
    </row>
    <row r="695" customFormat="false" ht="11.25" hidden="false" customHeight="false" outlineLevel="0" collapsed="false">
      <c r="A695" s="188" t="n">
        <v>36239</v>
      </c>
      <c r="B695" s="11" t="n">
        <f aca="false">IF(A695&lt;&gt;"",MONTH(A695),0)</f>
        <v>3</v>
      </c>
      <c r="C695" s="148" t="n">
        <f aca="false">VLOOKUP($A695,data!$A$6:$M$15000,10)</f>
        <v>2810000</v>
      </c>
      <c r="D695" s="306" t="n">
        <v>199000</v>
      </c>
      <c r="E695" s="306" t="n">
        <f aca="false">VLOOKUP($A695,data!$A$6:$M$15000,12)</f>
        <v>2755000</v>
      </c>
      <c r="F695" s="114" t="n">
        <f aca="false">C695-D695-E695</f>
        <v>-144000</v>
      </c>
    </row>
    <row r="696" customFormat="false" ht="11.25" hidden="false" customHeight="false" outlineLevel="0" collapsed="false">
      <c r="A696" s="188" t="n">
        <v>36240</v>
      </c>
      <c r="B696" s="11" t="n">
        <f aca="false">IF(A696&lt;&gt;"",MONTH(A696),0)</f>
        <v>3</v>
      </c>
      <c r="C696" s="148" t="n">
        <f aca="false">VLOOKUP($A696,data!$A$6:$M$15000,10)</f>
        <v>2904000</v>
      </c>
      <c r="D696" s="306" t="n">
        <v>148000</v>
      </c>
      <c r="E696" s="306" t="n">
        <f aca="false">VLOOKUP($A696,data!$A$6:$M$15000,12)</f>
        <v>2615000</v>
      </c>
      <c r="F696" s="114" t="n">
        <f aca="false">C696-D696-E696</f>
        <v>141000</v>
      </c>
    </row>
    <row r="697" customFormat="false" ht="11.25" hidden="false" customHeight="false" outlineLevel="0" collapsed="false">
      <c r="A697" s="188" t="n">
        <v>36241</v>
      </c>
      <c r="B697" s="11" t="n">
        <f aca="false">IF(A697&lt;&gt;"",MONTH(A697),0)</f>
        <v>3</v>
      </c>
      <c r="C697" s="148" t="n">
        <f aca="false">VLOOKUP($A697,data!$A$6:$M$15000,10)</f>
        <v>2748000</v>
      </c>
      <c r="D697" s="306" t="n">
        <v>14000</v>
      </c>
      <c r="E697" s="306" t="n">
        <f aca="false">VLOOKUP($A697,data!$A$6:$M$15000,12)</f>
        <v>2708000</v>
      </c>
      <c r="F697" s="114" t="n">
        <f aca="false">C697-D697-E697</f>
        <v>26000</v>
      </c>
    </row>
    <row r="698" customFormat="false" ht="11.25" hidden="false" customHeight="false" outlineLevel="0" collapsed="false">
      <c r="A698" s="188" t="n">
        <v>36242</v>
      </c>
      <c r="B698" s="11" t="n">
        <f aca="false">IF(A698&lt;&gt;"",MONTH(A698),0)</f>
        <v>3</v>
      </c>
      <c r="C698" s="148" t="n">
        <f aca="false">VLOOKUP($A698,data!$A$6:$M$15000,10)</f>
        <v>2579000</v>
      </c>
      <c r="D698" s="306" t="n">
        <v>-212000</v>
      </c>
      <c r="E698" s="306" t="n">
        <f aca="false">VLOOKUP($A698,data!$A$6:$M$15000,12)</f>
        <v>2898000</v>
      </c>
      <c r="F698" s="114" t="n">
        <f aca="false">C698-D698-E698</f>
        <v>-107000</v>
      </c>
    </row>
    <row r="699" customFormat="false" ht="11.25" hidden="false" customHeight="false" outlineLevel="0" collapsed="false">
      <c r="A699" s="188" t="n">
        <v>36243</v>
      </c>
      <c r="B699" s="11" t="n">
        <f aca="false">IF(A699&lt;&gt;"",MONTH(A699),0)</f>
        <v>3</v>
      </c>
      <c r="C699" s="148" t="n">
        <f aca="false">VLOOKUP($A699,data!$A$6:$M$15000,10)</f>
        <v>2622000</v>
      </c>
      <c r="D699" s="306" t="n">
        <v>-183000</v>
      </c>
      <c r="E699" s="306" t="n">
        <f aca="false">VLOOKUP($A699,data!$A$6:$M$15000,12)</f>
        <v>2696000</v>
      </c>
      <c r="F699" s="114" t="n">
        <f aca="false">C699-D699-E699</f>
        <v>109000</v>
      </c>
    </row>
    <row r="700" customFormat="false" ht="11.25" hidden="false" customHeight="false" outlineLevel="0" collapsed="false">
      <c r="A700" s="188" t="n">
        <v>36244</v>
      </c>
      <c r="B700" s="11" t="n">
        <f aca="false">IF(A700&lt;&gt;"",MONTH(A700),0)</f>
        <v>3</v>
      </c>
      <c r="C700" s="148" t="n">
        <f aca="false">VLOOKUP($A700,data!$A$6:$M$15000,10)</f>
        <v>2684000</v>
      </c>
      <c r="D700" s="306" t="n">
        <v>-796000</v>
      </c>
      <c r="E700" s="306" t="n">
        <f aca="false">VLOOKUP($A700,data!$A$6:$M$15000,12)</f>
        <v>3530000</v>
      </c>
      <c r="F700" s="114" t="n">
        <f aca="false">C700-D700-E700</f>
        <v>-50000</v>
      </c>
    </row>
    <row r="701" customFormat="false" ht="11.25" hidden="false" customHeight="false" outlineLevel="0" collapsed="false">
      <c r="A701" s="188" t="n">
        <v>36245</v>
      </c>
      <c r="B701" s="11" t="n">
        <f aca="false">IF(A701&lt;&gt;"",MONTH(A701),0)</f>
        <v>3</v>
      </c>
      <c r="C701" s="148" t="n">
        <f aca="false">VLOOKUP($A701,data!$A$6:$M$15000,10)</f>
        <v>2704000</v>
      </c>
      <c r="D701" s="306" t="n">
        <v>23000</v>
      </c>
      <c r="E701" s="306" t="n">
        <f aca="false">VLOOKUP($A701,data!$A$6:$M$15000,12)</f>
        <v>2630000</v>
      </c>
      <c r="F701" s="114" t="n">
        <f aca="false">C701-D701-E701</f>
        <v>51000</v>
      </c>
    </row>
    <row r="702" customFormat="false" ht="11.25" hidden="false" customHeight="false" outlineLevel="0" collapsed="false">
      <c r="A702" s="188" t="n">
        <v>36246</v>
      </c>
      <c r="B702" s="11" t="n">
        <f aca="false">IF(A702&lt;&gt;"",MONTH(A702),0)</f>
        <v>3</v>
      </c>
      <c r="C702" s="148" t="n">
        <f aca="false">VLOOKUP($A702,data!$A$6:$M$15000,10)</f>
        <v>2600000</v>
      </c>
      <c r="D702" s="306" t="n">
        <v>235000</v>
      </c>
      <c r="E702" s="306" t="n">
        <f aca="false">VLOOKUP($A702,data!$A$6:$M$15000,12)</f>
        <v>2467000</v>
      </c>
      <c r="F702" s="114" t="n">
        <f aca="false">C702-D702-E702</f>
        <v>-102000</v>
      </c>
    </row>
    <row r="703" customFormat="false" ht="11.25" hidden="false" customHeight="false" outlineLevel="0" collapsed="false">
      <c r="A703" s="188" t="n">
        <v>36247</v>
      </c>
      <c r="B703" s="11" t="n">
        <f aca="false">IF(A703&lt;&gt;"",MONTH(A703),0)</f>
        <v>3</v>
      </c>
      <c r="C703" s="148" t="n">
        <f aca="false">VLOOKUP($A703,data!$A$6:$M$15000,10)</f>
        <v>2588000</v>
      </c>
      <c r="D703" s="306" t="n">
        <v>55000</v>
      </c>
      <c r="E703" s="306" t="n">
        <f aca="false">VLOOKUP($A703,data!$A$6:$M$15000,12)</f>
        <v>2447000</v>
      </c>
      <c r="F703" s="114" t="n">
        <f aca="false">C703-D703-E703</f>
        <v>86000</v>
      </c>
    </row>
    <row r="704" customFormat="false" ht="11.25" hidden="false" customHeight="false" outlineLevel="0" collapsed="false">
      <c r="A704" s="188" t="n">
        <v>36248</v>
      </c>
      <c r="B704" s="11" t="n">
        <f aca="false">IF(A704&lt;&gt;"",MONTH(A704),0)</f>
        <v>3</v>
      </c>
      <c r="C704" s="148" t="n">
        <f aca="false">VLOOKUP($A704,data!$A$6:$M$15000,10)</f>
        <v>2549000</v>
      </c>
      <c r="D704" s="306" t="n">
        <v>-141000</v>
      </c>
      <c r="E704" s="306" t="n">
        <f aca="false">VLOOKUP($A704,data!$A$6:$M$15000,12)</f>
        <v>2652000</v>
      </c>
      <c r="F704" s="114" t="n">
        <f aca="false">C704-D704-E704</f>
        <v>38000</v>
      </c>
    </row>
    <row r="705" customFormat="false" ht="11.25" hidden="false" customHeight="false" outlineLevel="0" collapsed="false">
      <c r="A705" s="188" t="n">
        <v>36249</v>
      </c>
      <c r="B705" s="11" t="n">
        <f aca="false">IF(A705&lt;&gt;"",MONTH(A705),0)</f>
        <v>3</v>
      </c>
      <c r="C705" s="148" t="n">
        <f aca="false">VLOOKUP($A705,data!$A$6:$M$15000,10)</f>
        <v>2496000</v>
      </c>
      <c r="D705" s="306" t="n">
        <v>-226000</v>
      </c>
      <c r="E705" s="306" t="n">
        <f aca="false">VLOOKUP($A705,data!$A$6:$M$15000,12)</f>
        <v>2821000</v>
      </c>
      <c r="F705" s="114" t="n">
        <f aca="false">C705-D705-E705</f>
        <v>-99000</v>
      </c>
    </row>
    <row r="706" customFormat="false" ht="11.25" hidden="false" customHeight="false" outlineLevel="0" collapsed="false">
      <c r="A706" s="188" t="n">
        <v>36250</v>
      </c>
      <c r="B706" s="11" t="n">
        <f aca="false">IF(A706&lt;&gt;"",MONTH(A706),0)</f>
        <v>3</v>
      </c>
      <c r="C706" s="148" t="n">
        <f aca="false">VLOOKUP($A706,data!$A$6:$M$15000,10)</f>
        <v>2518000</v>
      </c>
      <c r="D706" s="306" t="n">
        <v>-725000</v>
      </c>
      <c r="E706" s="306" t="n">
        <f aca="false">VLOOKUP($A706,data!$A$6:$M$15000,12)</f>
        <v>3269000</v>
      </c>
      <c r="F706" s="114" t="n">
        <f aca="false">C706-D706-E706</f>
        <v>-26000</v>
      </c>
    </row>
    <row r="707" customFormat="false" ht="11.25" hidden="false" customHeight="false" outlineLevel="0" collapsed="false">
      <c r="A707" s="188" t="n">
        <v>36251</v>
      </c>
      <c r="B707" s="11" t="n">
        <f aca="false">IF(A707&lt;&gt;"",MONTH(A707),0)</f>
        <v>4</v>
      </c>
      <c r="C707" s="148" t="n">
        <f aca="false">VLOOKUP($A707,data!$A$6:$M$15000,10)</f>
        <v>2182000</v>
      </c>
      <c r="D707" s="306" t="n">
        <v>-1477000</v>
      </c>
      <c r="E707" s="306" t="n">
        <f aca="false">VLOOKUP($A707,data!$A$6:$M$15000,12)</f>
        <v>3671000</v>
      </c>
      <c r="F707" s="114" t="n">
        <f aca="false">C707-D707-E707</f>
        <v>-12000</v>
      </c>
    </row>
    <row r="708" customFormat="false" ht="11.25" hidden="false" customHeight="false" outlineLevel="0" collapsed="false">
      <c r="A708" s="188" t="n">
        <v>36252</v>
      </c>
      <c r="B708" s="11" t="n">
        <f aca="false">IF(A708&lt;&gt;"",MONTH(A708),0)</f>
        <v>4</v>
      </c>
      <c r="C708" s="148" t="n">
        <f aca="false">VLOOKUP($A708,data!$A$6:$M$15000,10)</f>
        <v>2427000</v>
      </c>
      <c r="D708" s="306" t="n">
        <v>-682000</v>
      </c>
      <c r="E708" s="306" t="n">
        <f aca="false">VLOOKUP($A708,data!$A$6:$M$15000,12)</f>
        <v>3109000</v>
      </c>
      <c r="F708" s="114" t="n">
        <f aca="false">C708-D708-E708</f>
        <v>0</v>
      </c>
    </row>
    <row r="709" customFormat="false" ht="11.25" hidden="false" customHeight="false" outlineLevel="0" collapsed="false">
      <c r="A709" s="188" t="n">
        <v>36253</v>
      </c>
      <c r="B709" s="11" t="n">
        <f aca="false">IF(A709&lt;&gt;"",MONTH(A709),0)</f>
        <v>4</v>
      </c>
      <c r="C709" s="148" t="n">
        <f aca="false">VLOOKUP($A709,data!$A$6:$M$15000,10)</f>
        <v>2421000</v>
      </c>
      <c r="D709" s="306" t="n">
        <v>-540000</v>
      </c>
      <c r="E709" s="306" t="n">
        <f aca="false">VLOOKUP($A709,data!$A$6:$M$15000,12)</f>
        <v>3040000</v>
      </c>
      <c r="F709" s="114" t="n">
        <f aca="false">C709-D709-E709</f>
        <v>-79000</v>
      </c>
    </row>
    <row r="710" customFormat="false" ht="11.25" hidden="false" customHeight="false" outlineLevel="0" collapsed="false">
      <c r="A710" s="188" t="n">
        <v>36254</v>
      </c>
      <c r="B710" s="11" t="n">
        <f aca="false">IF(A710&lt;&gt;"",MONTH(A710),0)</f>
        <v>4</v>
      </c>
      <c r="C710" s="148" t="n">
        <f aca="false">VLOOKUP($A710,data!$A$6:$M$15000,10)</f>
        <v>2607000</v>
      </c>
      <c r="D710" s="306" t="n">
        <v>-288000</v>
      </c>
      <c r="E710" s="306" t="n">
        <f aca="false">VLOOKUP($A710,data!$A$6:$M$15000,12)</f>
        <v>2660000</v>
      </c>
      <c r="F710" s="114" t="n">
        <f aca="false">C710-D710-E710</f>
        <v>235000</v>
      </c>
    </row>
    <row r="711" customFormat="false" ht="11.25" hidden="false" customHeight="false" outlineLevel="0" collapsed="false">
      <c r="A711" s="188" t="n">
        <v>36255</v>
      </c>
      <c r="B711" s="11" t="n">
        <f aca="false">IF(A711&lt;&gt;"",MONTH(A711),0)</f>
        <v>4</v>
      </c>
      <c r="C711" s="148" t="n">
        <f aca="false">VLOOKUP($A711,data!$A$6:$M$15000,10)</f>
        <v>2448000</v>
      </c>
      <c r="D711" s="306" t="n">
        <v>-856000</v>
      </c>
      <c r="E711" s="306" t="n">
        <f aca="false">VLOOKUP($A711,data!$A$6:$M$15000,12)</f>
        <v>2900000</v>
      </c>
      <c r="F711" s="114" t="n">
        <f aca="false">C711-D711-E711</f>
        <v>404000</v>
      </c>
    </row>
    <row r="712" customFormat="false" ht="11.25" hidden="false" customHeight="false" outlineLevel="0" collapsed="false">
      <c r="A712" s="188" t="n">
        <v>36256</v>
      </c>
      <c r="B712" s="11" t="n">
        <f aca="false">IF(A712&lt;&gt;"",MONTH(A712),0)</f>
        <v>4</v>
      </c>
      <c r="C712" s="148" t="n">
        <f aca="false">VLOOKUP($A712,data!$A$6:$M$15000,10)</f>
        <v>2222000</v>
      </c>
      <c r="D712" s="306" t="n">
        <v>-1273000</v>
      </c>
      <c r="E712" s="306" t="n">
        <f aca="false">VLOOKUP($A712,data!$A$6:$M$15000,12)</f>
        <v>3561000</v>
      </c>
      <c r="F712" s="114" t="n">
        <f aca="false">C712-D712-E712</f>
        <v>-66000</v>
      </c>
    </row>
    <row r="713" customFormat="false" ht="11.25" hidden="false" customHeight="false" outlineLevel="0" collapsed="false">
      <c r="A713" s="188" t="n">
        <v>36257</v>
      </c>
      <c r="B713" s="11" t="n">
        <f aca="false">IF(A713&lt;&gt;"",MONTH(A713),0)</f>
        <v>4</v>
      </c>
      <c r="C713" s="148" t="n">
        <f aca="false">VLOOKUP($A713,data!$A$6:$M$15000,10)</f>
        <v>2243000</v>
      </c>
      <c r="D713" s="306" t="n">
        <v>-1265000</v>
      </c>
      <c r="E713" s="306" t="n">
        <f aca="false">VLOOKUP($A713,data!$A$6:$M$15000,12)</f>
        <v>3514000</v>
      </c>
      <c r="F713" s="114" t="n">
        <f aca="false">C713-D713-E713</f>
        <v>-6000</v>
      </c>
    </row>
    <row r="714" customFormat="false" ht="11.25" hidden="false" customHeight="false" outlineLevel="0" collapsed="false">
      <c r="A714" s="188" t="n">
        <v>36258</v>
      </c>
      <c r="B714" s="11" t="n">
        <f aca="false">IF(A714&lt;&gt;"",MONTH(A714),0)</f>
        <v>4</v>
      </c>
      <c r="C714" s="148" t="n">
        <f aca="false">VLOOKUP($A714,data!$A$6:$M$15000,10)</f>
        <v>2161000</v>
      </c>
      <c r="D714" s="306" t="n">
        <v>-1353000</v>
      </c>
      <c r="E714" s="306" t="n">
        <f aca="false">VLOOKUP($A714,data!$A$6:$M$15000,12)</f>
        <v>3621000</v>
      </c>
      <c r="F714" s="114" t="n">
        <f aca="false">C714-D714-E714</f>
        <v>-107000</v>
      </c>
    </row>
    <row r="715" customFormat="false" ht="11.25" hidden="false" customHeight="false" outlineLevel="0" collapsed="false">
      <c r="A715" s="188" t="n">
        <v>36259</v>
      </c>
      <c r="B715" s="11" t="n">
        <f aca="false">IF(A715&lt;&gt;"",MONTH(A715),0)</f>
        <v>4</v>
      </c>
      <c r="C715" s="148" t="n">
        <f aca="false">VLOOKUP($A715,data!$A$6:$M$15000,10)</f>
        <v>2151000</v>
      </c>
      <c r="D715" s="306" t="n">
        <v>-1365000</v>
      </c>
      <c r="E715" s="306" t="n">
        <f aca="false">VLOOKUP($A715,data!$A$6:$M$15000,12)</f>
        <v>3499000</v>
      </c>
      <c r="F715" s="114" t="n">
        <f aca="false">C715-D715-E715</f>
        <v>17000</v>
      </c>
    </row>
    <row r="716" customFormat="false" ht="11.25" hidden="false" customHeight="false" outlineLevel="0" collapsed="false">
      <c r="A716" s="188" t="n">
        <v>36260</v>
      </c>
      <c r="B716" s="11" t="n">
        <f aca="false">IF(A716&lt;&gt;"",MONTH(A716),0)</f>
        <v>4</v>
      </c>
      <c r="C716" s="148" t="n">
        <f aca="false">VLOOKUP($A716,data!$A$6:$M$15000,10)</f>
        <v>2196000</v>
      </c>
      <c r="D716" s="306" t="n">
        <v>-603000</v>
      </c>
      <c r="E716" s="306" t="n">
        <f aca="false">VLOOKUP($A716,data!$A$6:$M$15000,12)</f>
        <v>2685000</v>
      </c>
      <c r="F716" s="114" t="n">
        <f aca="false">C716-D716-E716</f>
        <v>114000</v>
      </c>
    </row>
    <row r="717" customFormat="false" ht="11.25" hidden="false" customHeight="false" outlineLevel="0" collapsed="false">
      <c r="A717" s="188" t="n">
        <v>36261</v>
      </c>
      <c r="B717" s="11" t="n">
        <f aca="false">IF(A717&lt;&gt;"",MONTH(A717),0)</f>
        <v>4</v>
      </c>
      <c r="C717" s="148" t="n">
        <f aca="false">VLOOKUP($A717,data!$A$6:$M$15000,10)</f>
        <v>2322000</v>
      </c>
      <c r="D717" s="306" t="n">
        <v>-1066000</v>
      </c>
      <c r="E717" s="306" t="n">
        <f aca="false">VLOOKUP($A717,data!$A$6:$M$15000,12)</f>
        <v>3357000</v>
      </c>
      <c r="F717" s="114" t="n">
        <f aca="false">C717-D717-E717</f>
        <v>31000</v>
      </c>
    </row>
    <row r="718" customFormat="false" ht="11.25" hidden="false" customHeight="false" outlineLevel="0" collapsed="false">
      <c r="A718" s="188" t="n">
        <v>36262</v>
      </c>
      <c r="B718" s="11" t="n">
        <f aca="false">IF(A718&lt;&gt;"",MONTH(A718),0)</f>
        <v>4</v>
      </c>
      <c r="C718" s="148" t="n">
        <f aca="false">VLOOKUP($A718,data!$A$6:$M$15000,10)</f>
        <v>2308000</v>
      </c>
      <c r="D718" s="306" t="n">
        <v>-924000</v>
      </c>
      <c r="E718" s="306" t="n">
        <f aca="false">VLOOKUP($A718,data!$A$6:$M$15000,12)</f>
        <v>3308000</v>
      </c>
      <c r="F718" s="114" t="n">
        <f aca="false">C718-D718-E718</f>
        <v>-76000</v>
      </c>
    </row>
    <row r="719" customFormat="false" ht="11.25" hidden="false" customHeight="false" outlineLevel="0" collapsed="false">
      <c r="A719" s="188" t="n">
        <v>36263</v>
      </c>
      <c r="B719" s="11" t="n">
        <f aca="false">IF(A719&lt;&gt;"",MONTH(A719),0)</f>
        <v>4</v>
      </c>
      <c r="C719" s="148" t="n">
        <f aca="false">VLOOKUP($A719,data!$A$6:$M$15000,10)</f>
        <v>2805000</v>
      </c>
      <c r="D719" s="306" t="n">
        <v>-112000</v>
      </c>
      <c r="E719" s="306" t="n">
        <f aca="false">VLOOKUP($A719,data!$A$6:$M$15000,12)</f>
        <v>2899000</v>
      </c>
      <c r="F719" s="114" t="n">
        <f aca="false">C719-D719-E719</f>
        <v>18000</v>
      </c>
    </row>
    <row r="720" customFormat="false" ht="11.25" hidden="false" customHeight="false" outlineLevel="0" collapsed="false">
      <c r="A720" s="188" t="n">
        <v>36264</v>
      </c>
      <c r="B720" s="11" t="n">
        <f aca="false">IF(A720&lt;&gt;"",MONTH(A720),0)</f>
        <v>4</v>
      </c>
      <c r="C720" s="148" t="n">
        <f aca="false">VLOOKUP($A720,data!$A$6:$M$15000,10)</f>
        <v>2752000</v>
      </c>
      <c r="D720" s="306" t="n">
        <v>25000</v>
      </c>
      <c r="E720" s="306" t="n">
        <f aca="false">VLOOKUP($A720,data!$A$6:$M$15000,12)</f>
        <v>2721000</v>
      </c>
      <c r="F720" s="114" t="n">
        <f aca="false">C720-D720-E720</f>
        <v>6000</v>
      </c>
    </row>
    <row r="721" customFormat="false" ht="11.25" hidden="false" customHeight="false" outlineLevel="0" collapsed="false">
      <c r="A721" s="188" t="n">
        <v>36265</v>
      </c>
      <c r="B721" s="11" t="n">
        <f aca="false">IF(A721&lt;&gt;"",MONTH(A721),0)</f>
        <v>4</v>
      </c>
      <c r="C721" s="148" t="n">
        <f aca="false">VLOOKUP($A721,data!$A$6:$M$15000,10)</f>
        <v>2743000</v>
      </c>
      <c r="D721" s="306" t="n">
        <v>158000</v>
      </c>
      <c r="E721" s="306" t="n">
        <f aca="false">VLOOKUP($A721,data!$A$6:$M$15000,12)</f>
        <v>2619000</v>
      </c>
      <c r="F721" s="114" t="n">
        <f aca="false">C721-D721-E721</f>
        <v>-34000</v>
      </c>
    </row>
    <row r="722" customFormat="false" ht="11.25" hidden="false" customHeight="false" outlineLevel="0" collapsed="false">
      <c r="A722" s="188" t="n">
        <v>36266</v>
      </c>
      <c r="B722" s="11" t="n">
        <f aca="false">IF(A722&lt;&gt;"",MONTH(A722),0)</f>
        <v>4</v>
      </c>
      <c r="C722" s="148" t="n">
        <f aca="false">VLOOKUP($A722,data!$A$6:$M$15000,10)</f>
        <v>2816000</v>
      </c>
      <c r="D722" s="306" t="n">
        <v>445000</v>
      </c>
      <c r="E722" s="306" t="n">
        <f aca="false">VLOOKUP($A722,data!$A$6:$M$15000,12)</f>
        <v>2312000</v>
      </c>
      <c r="F722" s="114" t="n">
        <f aca="false">C722-D722-E722</f>
        <v>59000</v>
      </c>
    </row>
    <row r="723" customFormat="false" ht="11.25" hidden="false" customHeight="false" outlineLevel="0" collapsed="false">
      <c r="A723" s="188" t="n">
        <v>36267</v>
      </c>
      <c r="B723" s="11" t="n">
        <f aca="false">IF(A723&lt;&gt;"",MONTH(A723),0)</f>
        <v>4</v>
      </c>
      <c r="C723" s="148" t="n">
        <f aca="false">VLOOKUP($A723,data!$A$6:$M$15000,10)</f>
        <v>2744000</v>
      </c>
      <c r="D723" s="306" t="n">
        <v>624000</v>
      </c>
      <c r="E723" s="306" t="n">
        <f aca="false">VLOOKUP($A723,data!$A$6:$M$15000,12)</f>
        <v>1975000</v>
      </c>
      <c r="F723" s="114" t="n">
        <f aca="false">C723-D723-E723</f>
        <v>145000</v>
      </c>
    </row>
    <row r="724" customFormat="false" ht="11.25" hidden="false" customHeight="false" outlineLevel="0" collapsed="false">
      <c r="A724" s="188" t="n">
        <v>36268</v>
      </c>
      <c r="B724" s="11" t="n">
        <f aca="false">IF(A724&lt;&gt;"",MONTH(A724),0)</f>
        <v>4</v>
      </c>
      <c r="C724" s="148" t="n">
        <f aca="false">VLOOKUP($A724,data!$A$6:$M$15000,10)</f>
        <v>2736000</v>
      </c>
      <c r="D724" s="306" t="n">
        <v>845000</v>
      </c>
      <c r="E724" s="306" t="n">
        <f aca="false">VLOOKUP($A724,data!$A$6:$M$15000,12)</f>
        <v>2069000</v>
      </c>
      <c r="F724" s="114" t="n">
        <f aca="false">C724-D724-E724</f>
        <v>-178000</v>
      </c>
    </row>
    <row r="725" customFormat="false" ht="11.25" hidden="false" customHeight="false" outlineLevel="0" collapsed="false">
      <c r="A725" s="188" t="n">
        <v>36269</v>
      </c>
      <c r="B725" s="11" t="n">
        <f aca="false">IF(A725&lt;&gt;"",MONTH(A725),0)</f>
        <v>4</v>
      </c>
      <c r="C725" s="148" t="n">
        <f aca="false">VLOOKUP($A725,data!$A$6:$M$15000,10)</f>
        <v>2768000</v>
      </c>
      <c r="D725" s="306" t="n">
        <v>210000</v>
      </c>
      <c r="E725" s="306" t="n">
        <f aca="false">VLOOKUP($A725,data!$A$6:$M$15000,12)</f>
        <v>2488000</v>
      </c>
      <c r="F725" s="114" t="n">
        <f aca="false">C725-D725-E725</f>
        <v>70000</v>
      </c>
    </row>
    <row r="726" customFormat="false" ht="11.25" hidden="false" customHeight="false" outlineLevel="0" collapsed="false">
      <c r="A726" s="188" t="n">
        <v>36270</v>
      </c>
      <c r="B726" s="11" t="n">
        <f aca="false">IF(A726&lt;&gt;"",MONTH(A726),0)</f>
        <v>4</v>
      </c>
      <c r="C726" s="148" t="n">
        <f aca="false">VLOOKUP($A726,data!$A$6:$M$15000,10)</f>
        <v>2745000</v>
      </c>
      <c r="D726" s="306" t="n">
        <v>416000</v>
      </c>
      <c r="E726" s="306" t="n">
        <f aca="false">VLOOKUP($A726,data!$A$6:$M$15000,12)</f>
        <v>2399000</v>
      </c>
      <c r="F726" s="114" t="n">
        <f aca="false">C726-D726-E726</f>
        <v>-70000</v>
      </c>
    </row>
    <row r="727" customFormat="false" ht="11.25" hidden="false" customHeight="false" outlineLevel="0" collapsed="false">
      <c r="A727" s="188" t="n">
        <v>36271</v>
      </c>
      <c r="B727" s="11" t="n">
        <f aca="false">IF(A727&lt;&gt;"",MONTH(A727),0)</f>
        <v>4</v>
      </c>
      <c r="C727" s="148" t="n">
        <f aca="false">VLOOKUP($A727,data!$A$6:$M$15000,10)</f>
        <v>2728000</v>
      </c>
      <c r="D727" s="306" t="n">
        <v>293000</v>
      </c>
      <c r="E727" s="306" t="n">
        <f aca="false">VLOOKUP($A727,data!$A$6:$M$15000,12)</f>
        <v>2425000</v>
      </c>
      <c r="F727" s="114" t="n">
        <f aca="false">C727-D727-E727</f>
        <v>10000</v>
      </c>
    </row>
    <row r="728" customFormat="false" ht="11.25" hidden="false" customHeight="false" outlineLevel="0" collapsed="false">
      <c r="A728" s="188" t="n">
        <v>36272</v>
      </c>
      <c r="B728" s="11" t="n">
        <f aca="false">IF(A728&lt;&gt;"",MONTH(A728),0)</f>
        <v>4</v>
      </c>
      <c r="C728" s="148" t="n">
        <f aca="false">VLOOKUP($A728,data!$A$6:$M$15000,10)</f>
        <v>2732000</v>
      </c>
      <c r="D728" s="306" t="n">
        <v>62000</v>
      </c>
      <c r="E728" s="306" t="n">
        <f aca="false">VLOOKUP($A728,data!$A$6:$M$15000,12)</f>
        <v>2724000</v>
      </c>
      <c r="F728" s="114" t="n">
        <f aca="false">C728-D728-E728</f>
        <v>-54000</v>
      </c>
    </row>
    <row r="729" customFormat="false" ht="11.25" hidden="false" customHeight="false" outlineLevel="0" collapsed="false">
      <c r="A729" s="188" t="n">
        <v>36273</v>
      </c>
      <c r="B729" s="11" t="n">
        <f aca="false">IF(A729&lt;&gt;"",MONTH(A729),0)</f>
        <v>4</v>
      </c>
      <c r="C729" s="148" t="n">
        <f aca="false">VLOOKUP($A729,data!$A$6:$M$15000,10)</f>
        <v>2886000</v>
      </c>
      <c r="D729" s="306" t="n">
        <v>314000</v>
      </c>
      <c r="E729" s="306" t="n">
        <f aca="false">VLOOKUP($A729,data!$A$6:$M$15000,12)</f>
        <v>2501000</v>
      </c>
      <c r="F729" s="114" t="n">
        <f aca="false">C729-D729-E729</f>
        <v>71000</v>
      </c>
    </row>
    <row r="730" customFormat="false" ht="11.25" hidden="false" customHeight="false" outlineLevel="0" collapsed="false">
      <c r="A730" s="188" t="n">
        <v>36274</v>
      </c>
      <c r="B730" s="11" t="n">
        <f aca="false">IF(A730&lt;&gt;"",MONTH(A730),0)</f>
        <v>4</v>
      </c>
      <c r="C730" s="148" t="n">
        <f aca="false">VLOOKUP($A730,data!$A$6:$M$15000,10)</f>
        <v>2987000</v>
      </c>
      <c r="D730" s="306" t="n">
        <v>694000</v>
      </c>
      <c r="E730" s="306" t="n">
        <f aca="false">VLOOKUP($A730,data!$A$6:$M$15000,12)</f>
        <v>2310000</v>
      </c>
      <c r="F730" s="114" t="n">
        <f aca="false">C730-D730-E730</f>
        <v>-17000</v>
      </c>
    </row>
    <row r="731" customFormat="false" ht="11.25" hidden="false" customHeight="false" outlineLevel="0" collapsed="false">
      <c r="A731" s="188" t="n">
        <v>36275</v>
      </c>
      <c r="B731" s="11" t="n">
        <f aca="false">IF(A731&lt;&gt;"",MONTH(A731),0)</f>
        <v>4</v>
      </c>
      <c r="C731" s="148" t="n">
        <f aca="false">VLOOKUP($A731,data!$A$6:$M$15000,10)</f>
        <v>2965000</v>
      </c>
      <c r="D731" s="306" t="n">
        <v>744000</v>
      </c>
      <c r="E731" s="306" t="n">
        <f aca="false">VLOOKUP($A731,data!$A$6:$M$15000,12)</f>
        <v>2225000</v>
      </c>
      <c r="F731" s="114" t="n">
        <f aca="false">C731-D731-E731</f>
        <v>-4000</v>
      </c>
    </row>
    <row r="732" customFormat="false" ht="11.25" hidden="false" customHeight="false" outlineLevel="0" collapsed="false">
      <c r="A732" s="188" t="n">
        <v>36276</v>
      </c>
      <c r="B732" s="11" t="n">
        <f aca="false">IF(A732&lt;&gt;"",MONTH(A732),0)</f>
        <v>4</v>
      </c>
      <c r="C732" s="148" t="n">
        <f aca="false">VLOOKUP($A732,data!$A$6:$M$15000,10)</f>
        <v>2874000</v>
      </c>
      <c r="D732" s="306" t="n">
        <v>434000</v>
      </c>
      <c r="E732" s="306" t="n">
        <f aca="false">VLOOKUP($A732,data!$A$6:$M$15000,12)</f>
        <v>2436000</v>
      </c>
      <c r="F732" s="114" t="n">
        <f aca="false">C732-D732-E732</f>
        <v>4000</v>
      </c>
    </row>
    <row r="733" customFormat="false" ht="11.25" hidden="false" customHeight="false" outlineLevel="0" collapsed="false">
      <c r="A733" s="188" t="n">
        <v>36277</v>
      </c>
      <c r="B733" s="11" t="n">
        <f aca="false">IF(A733&lt;&gt;"",MONTH(A733),0)</f>
        <v>4</v>
      </c>
      <c r="C733" s="148" t="n">
        <f aca="false">VLOOKUP($A733,data!$A$6:$M$15000,10)</f>
        <v>2747000</v>
      </c>
      <c r="D733" s="306" t="n">
        <v>270000</v>
      </c>
      <c r="E733" s="306" t="n">
        <f aca="false">VLOOKUP($A733,data!$A$6:$M$15000,12)</f>
        <v>2511000</v>
      </c>
      <c r="F733" s="114" t="n">
        <f aca="false">C733-D733-E733</f>
        <v>-34000</v>
      </c>
    </row>
    <row r="734" customFormat="false" ht="11.25" hidden="false" customHeight="false" outlineLevel="0" collapsed="false">
      <c r="A734" s="188" t="n">
        <v>36278</v>
      </c>
      <c r="B734" s="11" t="n">
        <f aca="false">IF(A734&lt;&gt;"",MONTH(A734),0)</f>
        <v>4</v>
      </c>
      <c r="C734" s="148" t="n">
        <f aca="false">VLOOKUP($A734,data!$A$6:$M$15000,10)</f>
        <v>2802000</v>
      </c>
      <c r="D734" s="306" t="n">
        <v>8000</v>
      </c>
      <c r="E734" s="306" t="n">
        <f aca="false">VLOOKUP($A734,data!$A$6:$M$15000,12)</f>
        <v>2857000</v>
      </c>
      <c r="F734" s="114" t="n">
        <f aca="false">C734-D734-E734</f>
        <v>-63000</v>
      </c>
    </row>
    <row r="735" customFormat="false" ht="11.25" hidden="false" customHeight="false" outlineLevel="0" collapsed="false">
      <c r="A735" s="188" t="n">
        <v>36279</v>
      </c>
      <c r="B735" s="11" t="n">
        <f aca="false">IF(A735&lt;&gt;"",MONTH(A735),0)</f>
        <v>4</v>
      </c>
      <c r="C735" s="148" t="n">
        <f aca="false">VLOOKUP($A735,data!$A$6:$M$15000,10)</f>
        <v>2887000</v>
      </c>
      <c r="D735" s="306" t="n">
        <v>15000</v>
      </c>
      <c r="E735" s="306" t="n">
        <f aca="false">VLOOKUP($A735,data!$A$6:$M$15000,12)</f>
        <v>2747000</v>
      </c>
      <c r="F735" s="114" t="n">
        <f aca="false">C735-D735-E735</f>
        <v>125000</v>
      </c>
    </row>
    <row r="736" customFormat="false" ht="11.25" hidden="false" customHeight="false" outlineLevel="0" collapsed="false">
      <c r="A736" s="188" t="n">
        <v>36280</v>
      </c>
      <c r="B736" s="11" t="n">
        <f aca="false">IF(A736&lt;&gt;"",MONTH(A736),0)</f>
        <v>4</v>
      </c>
      <c r="C736" s="148" t="n">
        <f aca="false">VLOOKUP($A736,data!$A$6:$M$15000,10)</f>
        <v>2828000</v>
      </c>
      <c r="D736" s="306" t="n">
        <v>75000</v>
      </c>
      <c r="E736" s="306" t="n">
        <f aca="false">VLOOKUP($A736,data!$A$6:$M$15000,12)</f>
        <v>2895000</v>
      </c>
      <c r="F736" s="114" t="n">
        <f aca="false">C736-D736-E736</f>
        <v>-142000</v>
      </c>
    </row>
    <row r="737" customFormat="false" ht="11.25" hidden="false" customHeight="false" outlineLevel="0" collapsed="false">
      <c r="A737" s="188" t="n">
        <v>36281</v>
      </c>
      <c r="B737" s="11" t="n">
        <f aca="false">IF(A737&lt;&gt;"",MONTH(A737),0)</f>
        <v>5</v>
      </c>
      <c r="C737" s="148" t="n">
        <f aca="false">VLOOKUP($A737,data!$A$6:$M$15000,10)</f>
        <v>2942000</v>
      </c>
      <c r="D737" s="306" t="n">
        <v>633000</v>
      </c>
      <c r="E737" s="306" t="n">
        <f aca="false">VLOOKUP($A737,data!$A$6:$M$15000,12)</f>
        <v>2261000</v>
      </c>
      <c r="F737" s="114" t="n">
        <f aca="false">C737-D737-E737</f>
        <v>48000</v>
      </c>
    </row>
    <row r="738" customFormat="false" ht="11.25" hidden="false" customHeight="false" outlineLevel="0" collapsed="false">
      <c r="A738" s="188" t="n">
        <v>36282</v>
      </c>
      <c r="B738" s="11" t="n">
        <f aca="false">IF(A738&lt;&gt;"",MONTH(A738),0)</f>
        <v>5</v>
      </c>
      <c r="C738" s="148" t="n">
        <f aca="false">VLOOKUP($A738,data!$A$6:$M$15000,10)</f>
        <v>2941000</v>
      </c>
      <c r="D738" s="306" t="n">
        <v>511000</v>
      </c>
      <c r="E738" s="306" t="n">
        <f aca="false">VLOOKUP($A738,data!$A$6:$M$15000,12)</f>
        <v>2404000</v>
      </c>
      <c r="F738" s="114" t="n">
        <f aca="false">C738-D738-E738</f>
        <v>26000</v>
      </c>
    </row>
    <row r="739" customFormat="false" ht="11.25" hidden="false" customHeight="false" outlineLevel="0" collapsed="false">
      <c r="A739" s="188" t="n">
        <v>36283</v>
      </c>
      <c r="B739" s="11" t="n">
        <f aca="false">IF(A739&lt;&gt;"",MONTH(A739),0)</f>
        <v>5</v>
      </c>
      <c r="C739" s="148" t="n">
        <f aca="false">VLOOKUP($A739,data!$A$6:$M$15000,10)</f>
        <v>2898000</v>
      </c>
      <c r="D739" s="306" t="n">
        <v>172000</v>
      </c>
      <c r="E739" s="306" t="n">
        <f aca="false">VLOOKUP($A739,data!$A$6:$M$15000,12)</f>
        <v>2733000</v>
      </c>
      <c r="F739" s="114" t="n">
        <f aca="false">C739-D739-E739</f>
        <v>-7000</v>
      </c>
    </row>
    <row r="740" customFormat="false" ht="11.25" hidden="false" customHeight="false" outlineLevel="0" collapsed="false">
      <c r="A740" s="188" t="n">
        <v>36284</v>
      </c>
      <c r="B740" s="11" t="n">
        <f aca="false">IF(A740&lt;&gt;"",MONTH(A740),0)</f>
        <v>5</v>
      </c>
      <c r="C740" s="148" t="n">
        <f aca="false">VLOOKUP($A740,data!$A$6:$M$15000,10)</f>
        <v>2933000</v>
      </c>
      <c r="D740" s="306" t="n">
        <v>454000</v>
      </c>
      <c r="E740" s="306" t="n">
        <f aca="false">VLOOKUP($A740,data!$A$6:$M$15000,12)</f>
        <v>2504000</v>
      </c>
      <c r="F740" s="114" t="n">
        <f aca="false">C740-D740-E740</f>
        <v>-25000</v>
      </c>
    </row>
    <row r="741" customFormat="false" ht="11.25" hidden="false" customHeight="false" outlineLevel="0" collapsed="false">
      <c r="A741" s="188" t="n">
        <v>36285</v>
      </c>
      <c r="B741" s="11" t="n">
        <f aca="false">IF(A741&lt;&gt;"",MONTH(A741),0)</f>
        <v>5</v>
      </c>
      <c r="C741" s="148" t="n">
        <f aca="false">VLOOKUP($A741,data!$A$6:$M$15000,10)</f>
        <v>2870000</v>
      </c>
      <c r="D741" s="306" t="n">
        <v>379000</v>
      </c>
      <c r="E741" s="306" t="n">
        <f aca="false">VLOOKUP($A741,data!$A$6:$M$15000,12)</f>
        <v>2354000</v>
      </c>
      <c r="F741" s="114" t="n">
        <f aca="false">C741-D741-E741</f>
        <v>137000</v>
      </c>
    </row>
    <row r="742" customFormat="false" ht="11.25" hidden="false" customHeight="false" outlineLevel="0" collapsed="false">
      <c r="A742" s="188" t="n">
        <v>36286</v>
      </c>
      <c r="B742" s="11" t="n">
        <f aca="false">IF(A742&lt;&gt;"",MONTH(A742),0)</f>
        <v>5</v>
      </c>
      <c r="C742" s="148" t="n">
        <f aca="false">VLOOKUP($A742,data!$A$6:$M$15000,10)</f>
        <v>2794000</v>
      </c>
      <c r="D742" s="306" t="n">
        <v>645000</v>
      </c>
      <c r="E742" s="306" t="n">
        <f aca="false">VLOOKUP($A742,data!$A$6:$M$15000,12)</f>
        <v>2286000</v>
      </c>
      <c r="F742" s="114" t="n">
        <f aca="false">C742-D742-E742</f>
        <v>-137000</v>
      </c>
    </row>
    <row r="743" customFormat="false" ht="11.25" hidden="false" customHeight="false" outlineLevel="0" collapsed="false">
      <c r="A743" s="188" t="n">
        <v>36287</v>
      </c>
      <c r="B743" s="11" t="n">
        <f aca="false">IF(A743&lt;&gt;"",MONTH(A743),0)</f>
        <v>5</v>
      </c>
      <c r="C743" s="148" t="n">
        <f aca="false">VLOOKUP($A743,data!$A$6:$M$15000,10)</f>
        <v>2805000</v>
      </c>
      <c r="D743" s="306" t="n">
        <v>630000</v>
      </c>
      <c r="E743" s="306" t="n">
        <f aca="false">VLOOKUP($A743,data!$A$6:$M$15000,12)</f>
        <v>2111000</v>
      </c>
      <c r="F743" s="114" t="n">
        <f aca="false">C743-D743-E743</f>
        <v>64000</v>
      </c>
    </row>
    <row r="744" customFormat="false" ht="11.25" hidden="false" customHeight="false" outlineLevel="0" collapsed="false">
      <c r="A744" s="188" t="n">
        <v>36288</v>
      </c>
      <c r="B744" s="11" t="n">
        <f aca="false">IF(A744&lt;&gt;"",MONTH(A744),0)</f>
        <v>5</v>
      </c>
      <c r="C744" s="148" t="n">
        <f aca="false">VLOOKUP($A744,data!$A$6:$M$15000,10)</f>
        <v>2857000</v>
      </c>
      <c r="D744" s="306" t="n">
        <v>882000</v>
      </c>
      <c r="E744" s="306" t="n">
        <f aca="false">VLOOKUP($A744,data!$A$6:$M$15000,12)</f>
        <v>2027000</v>
      </c>
      <c r="F744" s="114" t="n">
        <f aca="false">C744-D744-E744</f>
        <v>-52000</v>
      </c>
    </row>
    <row r="745" customFormat="false" ht="11.25" hidden="false" customHeight="false" outlineLevel="0" collapsed="false">
      <c r="A745" s="188" t="n">
        <v>36289</v>
      </c>
      <c r="B745" s="11" t="n">
        <f aca="false">IF(A745&lt;&gt;"",MONTH(A745),0)</f>
        <v>5</v>
      </c>
      <c r="C745" s="148" t="n">
        <f aca="false">VLOOKUP($A745,data!$A$6:$M$15000,10)</f>
        <v>2864000</v>
      </c>
      <c r="D745" s="306" t="n">
        <v>832000</v>
      </c>
      <c r="E745" s="306" t="n">
        <f aca="false">VLOOKUP($A745,data!$A$6:$M$15000,12)</f>
        <v>2072000</v>
      </c>
      <c r="F745" s="114" t="n">
        <f aca="false">C745-D745-E745</f>
        <v>-40000</v>
      </c>
    </row>
    <row r="746" customFormat="false" ht="11.25" hidden="false" customHeight="false" outlineLevel="0" collapsed="false">
      <c r="A746" s="188" t="n">
        <v>36290</v>
      </c>
      <c r="B746" s="11" t="n">
        <f aca="false">IF(A746&lt;&gt;"",MONTH(A746),0)</f>
        <v>5</v>
      </c>
      <c r="C746" s="148" t="n">
        <f aca="false">VLOOKUP($A746,data!$A$6:$M$15000,10)</f>
        <v>2929000</v>
      </c>
      <c r="D746" s="306" t="n">
        <v>501000</v>
      </c>
      <c r="E746" s="306" t="n">
        <f aca="false">VLOOKUP($A746,data!$A$6:$M$15000,12)</f>
        <v>2293000</v>
      </c>
      <c r="F746" s="114" t="n">
        <f aca="false">C746-D746-E746</f>
        <v>135000</v>
      </c>
    </row>
    <row r="747" customFormat="false" ht="11.25" hidden="false" customHeight="false" outlineLevel="0" collapsed="false">
      <c r="A747" s="188" t="n">
        <v>36291</v>
      </c>
      <c r="B747" s="11" t="n">
        <f aca="false">IF(A747&lt;&gt;"",MONTH(A747),0)</f>
        <v>5</v>
      </c>
      <c r="C747" s="148" t="n">
        <f aca="false">VLOOKUP($A747,data!$A$6:$M$15000,10)</f>
        <v>2882000</v>
      </c>
      <c r="D747" s="306" t="n">
        <v>627000</v>
      </c>
      <c r="E747" s="306" t="n">
        <f aca="false">VLOOKUP($A747,data!$A$6:$M$15000,12)</f>
        <v>2323000</v>
      </c>
      <c r="F747" s="114" t="n">
        <f aca="false">C747-D747-E747</f>
        <v>-68000</v>
      </c>
    </row>
    <row r="748" customFormat="false" ht="11.25" hidden="false" customHeight="false" outlineLevel="0" collapsed="false">
      <c r="A748" s="188" t="n">
        <v>36292</v>
      </c>
      <c r="B748" s="11" t="n">
        <f aca="false">IF(A748&lt;&gt;"",MONTH(A748),0)</f>
        <v>5</v>
      </c>
      <c r="C748" s="148" t="n">
        <f aca="false">VLOOKUP($A748,data!$A$6:$M$15000,10)</f>
        <v>2636000</v>
      </c>
      <c r="D748" s="306" t="n">
        <v>372000</v>
      </c>
      <c r="E748" s="306" t="n">
        <f aca="false">VLOOKUP($A748,data!$A$6:$M$15000,12)</f>
        <v>2287000</v>
      </c>
      <c r="F748" s="114" t="n">
        <f aca="false">C748-D748-E748</f>
        <v>-23000</v>
      </c>
    </row>
    <row r="749" customFormat="false" ht="11.25" hidden="false" customHeight="false" outlineLevel="0" collapsed="false">
      <c r="A749" s="188" t="n">
        <v>36293</v>
      </c>
      <c r="B749" s="11" t="n">
        <f aca="false">IF(A749&lt;&gt;"",MONTH(A749),0)</f>
        <v>5</v>
      </c>
      <c r="C749" s="148" t="n">
        <f aca="false">VLOOKUP($A749,data!$A$6:$M$15000,10)</f>
        <v>2802000</v>
      </c>
      <c r="D749" s="306" t="n">
        <v>577000</v>
      </c>
      <c r="E749" s="306" t="n">
        <f aca="false">VLOOKUP($A749,data!$A$6:$M$15000,12)</f>
        <v>2225000</v>
      </c>
      <c r="F749" s="114" t="n">
        <f aca="false">C749-D749-E749</f>
        <v>0</v>
      </c>
    </row>
    <row r="750" customFormat="false" ht="11.25" hidden="false" customHeight="false" outlineLevel="0" collapsed="false">
      <c r="A750" s="188" t="n">
        <v>36294</v>
      </c>
      <c r="B750" s="11" t="n">
        <f aca="false">IF(A750&lt;&gt;"",MONTH(A750),0)</f>
        <v>5</v>
      </c>
      <c r="C750" s="148" t="n">
        <f aca="false">VLOOKUP($A750,data!$A$6:$M$15000,10)</f>
        <v>2716000</v>
      </c>
      <c r="D750" s="306" t="n">
        <v>480000</v>
      </c>
      <c r="E750" s="306" t="n">
        <f aca="false">VLOOKUP($A750,data!$A$6:$M$15000,12)</f>
        <v>2230000</v>
      </c>
      <c r="F750" s="114" t="n">
        <f aca="false">C750-D750-E750</f>
        <v>6000</v>
      </c>
    </row>
    <row r="751" customFormat="false" ht="11.25" hidden="false" customHeight="false" outlineLevel="0" collapsed="false">
      <c r="A751" s="188" t="n">
        <v>36295</v>
      </c>
      <c r="B751" s="11" t="n">
        <f aca="false">IF(A751&lt;&gt;"",MONTH(A751),0)</f>
        <v>5</v>
      </c>
      <c r="C751" s="148" t="n">
        <f aca="false">VLOOKUP($A751,data!$A$6:$M$15000,10)</f>
        <v>2715000</v>
      </c>
      <c r="D751" s="306" t="n">
        <v>680000</v>
      </c>
      <c r="E751" s="306" t="n">
        <f aca="false">VLOOKUP($A751,data!$A$6:$M$15000,12)</f>
        <v>2080000</v>
      </c>
      <c r="F751" s="114" t="n">
        <f aca="false">C751-D751-E751</f>
        <v>-45000</v>
      </c>
    </row>
    <row r="752" customFormat="false" ht="11.25" hidden="false" customHeight="false" outlineLevel="0" collapsed="false">
      <c r="A752" s="188" t="n">
        <v>36296</v>
      </c>
      <c r="B752" s="11" t="n">
        <f aca="false">IF(A752&lt;&gt;"",MONTH(A752),0)</f>
        <v>5</v>
      </c>
      <c r="C752" s="148" t="n">
        <f aca="false">VLOOKUP($A752,data!$A$6:$M$15000,10)</f>
        <v>2698000</v>
      </c>
      <c r="D752" s="306" t="n">
        <v>668000</v>
      </c>
      <c r="E752" s="306" t="n">
        <f aca="false">VLOOKUP($A752,data!$A$6:$M$15000,12)</f>
        <v>2035000</v>
      </c>
      <c r="F752" s="114" t="n">
        <f aca="false">C752-D752-E752</f>
        <v>-5000</v>
      </c>
    </row>
    <row r="753" customFormat="false" ht="11.25" hidden="false" customHeight="false" outlineLevel="0" collapsed="false">
      <c r="A753" s="188" t="n">
        <v>36297</v>
      </c>
      <c r="B753" s="11" t="n">
        <f aca="false">IF(A753&lt;&gt;"",MONTH(A753),0)</f>
        <v>5</v>
      </c>
      <c r="C753" s="148" t="n">
        <f aca="false">VLOOKUP($A753,data!$A$6:$M$15000,10)</f>
        <v>2304000</v>
      </c>
      <c r="D753" s="306" t="n">
        <v>-101000</v>
      </c>
      <c r="E753" s="306" t="n">
        <f aca="false">VLOOKUP($A753,data!$A$6:$M$15000,12)</f>
        <v>2321000</v>
      </c>
      <c r="F753" s="114" t="n">
        <f aca="false">C753-D753-E753</f>
        <v>84000</v>
      </c>
    </row>
    <row r="754" customFormat="false" ht="11.25" hidden="false" customHeight="false" outlineLevel="0" collapsed="false">
      <c r="A754" s="188" t="n">
        <v>36298</v>
      </c>
      <c r="B754" s="11" t="n">
        <f aca="false">IF(A754&lt;&gt;"",MONTH(A754),0)</f>
        <v>5</v>
      </c>
      <c r="C754" s="148" t="n">
        <f aca="false">VLOOKUP($A754,data!$A$6:$M$15000,10)</f>
        <v>2461000</v>
      </c>
      <c r="D754" s="306" t="n">
        <v>236000</v>
      </c>
      <c r="E754" s="306" t="n">
        <f aca="false">VLOOKUP($A754,data!$A$6:$M$15000,12)</f>
        <v>2266000</v>
      </c>
      <c r="F754" s="114" t="n">
        <f aca="false">C754-D754-E754</f>
        <v>-41000</v>
      </c>
    </row>
    <row r="755" customFormat="false" ht="11.25" hidden="false" customHeight="false" outlineLevel="0" collapsed="false">
      <c r="A755" s="188" t="n">
        <v>36299</v>
      </c>
      <c r="B755" s="11" t="n">
        <f aca="false">IF(A755&lt;&gt;"",MONTH(A755),0)</f>
        <v>5</v>
      </c>
      <c r="C755" s="148" t="n">
        <f aca="false">VLOOKUP($A755,data!$A$6:$M$15000,10)</f>
        <v>2569000</v>
      </c>
      <c r="D755" s="306" t="n">
        <v>339000</v>
      </c>
      <c r="E755" s="306" t="n">
        <f aca="false">VLOOKUP($A755,data!$A$6:$M$15000,12)</f>
        <v>2239000</v>
      </c>
      <c r="F755" s="114" t="n">
        <f aca="false">C755-D755-E755</f>
        <v>-9000</v>
      </c>
    </row>
    <row r="756" customFormat="false" ht="11.25" hidden="false" customHeight="false" outlineLevel="0" collapsed="false">
      <c r="A756" s="188" t="n">
        <v>36300</v>
      </c>
      <c r="B756" s="11" t="n">
        <f aca="false">IF(A756&lt;&gt;"",MONTH(A756),0)</f>
        <v>5</v>
      </c>
      <c r="C756" s="148" t="n">
        <f aca="false">VLOOKUP($A756,data!$A$6:$M$15000,10)</f>
        <v>2756000</v>
      </c>
      <c r="D756" s="306" t="n">
        <v>461000</v>
      </c>
      <c r="E756" s="306" t="n">
        <f aca="false">VLOOKUP($A756,data!$A$6:$M$15000,12)</f>
        <v>2338000</v>
      </c>
      <c r="F756" s="114" t="n">
        <f aca="false">C756-D756-E756</f>
        <v>-43000</v>
      </c>
    </row>
    <row r="757" customFormat="false" ht="11.25" hidden="false" customHeight="false" outlineLevel="0" collapsed="false">
      <c r="A757" s="188" t="n">
        <v>36301</v>
      </c>
      <c r="B757" s="11" t="n">
        <f aca="false">IF(A757&lt;&gt;"",MONTH(A757),0)</f>
        <v>5</v>
      </c>
      <c r="C757" s="148" t="n">
        <f aca="false">VLOOKUP($A757,data!$A$6:$M$15000,10)</f>
        <v>2791000</v>
      </c>
      <c r="D757" s="306" t="n">
        <v>519000</v>
      </c>
      <c r="E757" s="306" t="n">
        <f aca="false">VLOOKUP($A757,data!$A$6:$M$15000,12)</f>
        <v>2242000</v>
      </c>
      <c r="F757" s="114" t="n">
        <f aca="false">C757-D757-E757</f>
        <v>30000</v>
      </c>
    </row>
    <row r="758" customFormat="false" ht="11.25" hidden="false" customHeight="false" outlineLevel="0" collapsed="false">
      <c r="A758" s="188" t="n">
        <v>36302</v>
      </c>
      <c r="B758" s="11" t="n">
        <f aca="false">IF(A758&lt;&gt;"",MONTH(A758),0)</f>
        <v>5</v>
      </c>
      <c r="C758" s="148" t="n">
        <f aca="false">VLOOKUP($A758,data!$A$6:$M$15000,10)</f>
        <v>2779000</v>
      </c>
      <c r="D758" s="306" t="n">
        <v>737000</v>
      </c>
      <c r="E758" s="306" t="n">
        <f aca="false">VLOOKUP($A758,data!$A$6:$M$15000,12)</f>
        <v>2007000</v>
      </c>
      <c r="F758" s="114" t="n">
        <f aca="false">C758-D758-E758</f>
        <v>35000</v>
      </c>
    </row>
    <row r="759" customFormat="false" ht="11.25" hidden="false" customHeight="false" outlineLevel="0" collapsed="false">
      <c r="A759" s="188" t="n">
        <v>36303</v>
      </c>
      <c r="B759" s="11" t="n">
        <f aca="false">IF(A759&lt;&gt;"",MONTH(A759),0)</f>
        <v>5</v>
      </c>
      <c r="C759" s="148" t="n">
        <f aca="false">VLOOKUP($A759,data!$A$6:$M$15000,10)</f>
        <v>2784000</v>
      </c>
      <c r="D759" s="306" t="n">
        <v>739000</v>
      </c>
      <c r="E759" s="306" t="n">
        <f aca="false">VLOOKUP($A759,data!$A$6:$M$15000,12)</f>
        <v>1977000</v>
      </c>
      <c r="F759" s="114" t="n">
        <f aca="false">C759-D759-E759</f>
        <v>68000</v>
      </c>
    </row>
    <row r="760" customFormat="false" ht="11.25" hidden="false" customHeight="false" outlineLevel="0" collapsed="false">
      <c r="A760" s="188" t="n">
        <v>36304</v>
      </c>
      <c r="B760" s="11" t="n">
        <f aca="false">IF(A760&lt;&gt;"",MONTH(A760),0)</f>
        <v>5</v>
      </c>
      <c r="C760" s="148" t="n">
        <f aca="false">VLOOKUP($A760,data!$A$6:$M$15000,10)</f>
        <v>2867000</v>
      </c>
      <c r="D760" s="306" t="n">
        <v>596000</v>
      </c>
      <c r="E760" s="306" t="n">
        <f aca="false">VLOOKUP($A760,data!$A$6:$M$15000,12)</f>
        <v>2340000</v>
      </c>
      <c r="F760" s="114" t="n">
        <f aca="false">C760-D760-E760</f>
        <v>-69000</v>
      </c>
    </row>
    <row r="761" customFormat="false" ht="11.25" hidden="false" customHeight="false" outlineLevel="0" collapsed="false">
      <c r="A761" s="188" t="n">
        <v>36305</v>
      </c>
      <c r="B761" s="11" t="n">
        <f aca="false">IF(A761&lt;&gt;"",MONTH(A761),0)</f>
        <v>5</v>
      </c>
      <c r="C761" s="148" t="n">
        <f aca="false">VLOOKUP($A761,data!$A$6:$M$15000,10)</f>
        <v>2948000</v>
      </c>
      <c r="D761" s="306" t="n">
        <v>762000</v>
      </c>
      <c r="E761" s="306" t="n">
        <f aca="false">VLOOKUP($A761,data!$A$6:$M$15000,12)</f>
        <v>2220000</v>
      </c>
      <c r="F761" s="114" t="n">
        <f aca="false">C761-D761-E761</f>
        <v>-34000</v>
      </c>
    </row>
    <row r="762" customFormat="false" ht="11.25" hidden="false" customHeight="false" outlineLevel="0" collapsed="false">
      <c r="A762" s="188" t="n">
        <v>36306</v>
      </c>
      <c r="B762" s="11" t="n">
        <f aca="false">IF(A762&lt;&gt;"",MONTH(A762),0)</f>
        <v>5</v>
      </c>
      <c r="C762" s="148" t="n">
        <f aca="false">VLOOKUP($A762,data!$A$6:$M$15000,10)</f>
        <v>2866000</v>
      </c>
      <c r="D762" s="306" t="n">
        <v>578000</v>
      </c>
      <c r="E762" s="306" t="n">
        <f aca="false">VLOOKUP($A762,data!$A$6:$M$15000,12)</f>
        <v>2375000</v>
      </c>
      <c r="F762" s="114" t="n">
        <f aca="false">C762-D762-E762</f>
        <v>-87000</v>
      </c>
    </row>
    <row r="763" customFormat="false" ht="11.25" hidden="false" customHeight="false" outlineLevel="0" collapsed="false">
      <c r="A763" s="188" t="n">
        <v>36307</v>
      </c>
      <c r="B763" s="11" t="n">
        <f aca="false">IF(A763&lt;&gt;"",MONTH(A763),0)</f>
        <v>5</v>
      </c>
      <c r="C763" s="148" t="n">
        <f aca="false">VLOOKUP($A763,data!$A$6:$M$15000,10)</f>
        <v>2903000</v>
      </c>
      <c r="D763" s="306" t="n">
        <v>441000</v>
      </c>
      <c r="E763" s="306" t="n">
        <f aca="false">VLOOKUP($A763,data!$A$6:$M$15000,12)</f>
        <v>2393000</v>
      </c>
      <c r="F763" s="114" t="n">
        <f aca="false">C763-D763-E763</f>
        <v>69000</v>
      </c>
    </row>
    <row r="764" customFormat="false" ht="11.25" hidden="false" customHeight="false" outlineLevel="0" collapsed="false">
      <c r="A764" s="188" t="n">
        <v>36308</v>
      </c>
      <c r="B764" s="11" t="n">
        <f aca="false">IF(A764&lt;&gt;"",MONTH(A764),0)</f>
        <v>5</v>
      </c>
      <c r="C764" s="148" t="n">
        <f aca="false">VLOOKUP($A764,data!$A$6:$M$15000,10)</f>
        <v>2748000</v>
      </c>
      <c r="D764" s="306" t="n">
        <v>615000</v>
      </c>
      <c r="E764" s="306" t="n">
        <f aca="false">VLOOKUP($A764,data!$A$6:$M$15000,12)</f>
        <v>2182000</v>
      </c>
      <c r="F764" s="114" t="n">
        <f aca="false">C764-D764-E764</f>
        <v>-49000</v>
      </c>
    </row>
    <row r="765" customFormat="false" ht="11.25" hidden="false" customHeight="false" outlineLevel="0" collapsed="false">
      <c r="A765" s="188" t="n">
        <v>36309</v>
      </c>
      <c r="B765" s="11" t="n">
        <f aca="false">IF(A765&lt;&gt;"",MONTH(A765),0)</f>
        <v>5</v>
      </c>
      <c r="C765" s="148" t="n">
        <f aca="false">VLOOKUP($A765,data!$A$6:$M$15000,10)</f>
        <v>2616000</v>
      </c>
      <c r="D765" s="306" t="n">
        <v>737000</v>
      </c>
      <c r="E765" s="306" t="n">
        <f aca="false">VLOOKUP($A765,data!$A$6:$M$15000,12)</f>
        <v>1845000</v>
      </c>
      <c r="F765" s="114" t="n">
        <f aca="false">C765-D765-E765</f>
        <v>34000</v>
      </c>
    </row>
    <row r="766" customFormat="false" ht="11.25" hidden="false" customHeight="false" outlineLevel="0" collapsed="false">
      <c r="A766" s="188" t="n">
        <v>36310</v>
      </c>
      <c r="B766" s="11" t="n">
        <f aca="false">IF(A766&lt;&gt;"",MONTH(A766),0)</f>
        <v>5</v>
      </c>
      <c r="C766" s="148" t="n">
        <f aca="false">VLOOKUP($A766,data!$A$6:$M$15000,10)</f>
        <v>2606000</v>
      </c>
      <c r="D766" s="306" t="n">
        <v>816000</v>
      </c>
      <c r="E766" s="306" t="n">
        <f aca="false">VLOOKUP($A766,data!$A$6:$M$15000,12)</f>
        <v>1772000</v>
      </c>
      <c r="F766" s="114" t="n">
        <f aca="false">C766-D766-E766</f>
        <v>18000</v>
      </c>
    </row>
    <row r="767" customFormat="false" ht="11.25" hidden="false" customHeight="false" outlineLevel="0" collapsed="false">
      <c r="A767" s="188" t="n">
        <v>36311</v>
      </c>
      <c r="B767" s="11" t="n">
        <f aca="false">IF(A767&lt;&gt;"",MONTH(A767),0)</f>
        <v>5</v>
      </c>
      <c r="C767" s="148" t="n">
        <f aca="false">VLOOKUP($A767,data!$A$6:$M$15000,10)</f>
        <v>2686000</v>
      </c>
      <c r="D767" s="306" t="n">
        <v>816000</v>
      </c>
      <c r="E767" s="306" t="n">
        <f aca="false">VLOOKUP($A767,data!$A$6:$M$15000,12)</f>
        <v>1897000</v>
      </c>
      <c r="F767" s="114" t="n">
        <f aca="false">C767-D767-E767</f>
        <v>-27000</v>
      </c>
    </row>
    <row r="768" customFormat="false" ht="11.25" hidden="false" customHeight="false" outlineLevel="0" collapsed="false">
      <c r="A768" s="188" t="n">
        <v>36312</v>
      </c>
      <c r="B768" s="11" t="n">
        <f aca="false">IF(A768&lt;&gt;"",MONTH(A768),0)</f>
        <v>6</v>
      </c>
      <c r="C768" s="148" t="n">
        <f aca="false">VLOOKUP($A768,data!$A$6:$M$15000,10)</f>
        <v>2798000</v>
      </c>
      <c r="D768" s="306" t="n">
        <v>579000</v>
      </c>
      <c r="E768" s="306" t="n">
        <f aca="false">VLOOKUP($A768,data!$A$6:$M$15000,12)</f>
        <v>2237000</v>
      </c>
      <c r="F768" s="114" t="n">
        <f aca="false">C768-D768-E768</f>
        <v>-18000</v>
      </c>
    </row>
    <row r="769" customFormat="false" ht="11.25" hidden="false" customHeight="false" outlineLevel="0" collapsed="false">
      <c r="A769" s="188" t="n">
        <v>36313</v>
      </c>
      <c r="B769" s="11" t="n">
        <f aca="false">IF(A769&lt;&gt;"",MONTH(A769),0)</f>
        <v>6</v>
      </c>
      <c r="C769" s="148" t="n">
        <f aca="false">VLOOKUP($A769,data!$A$6:$M$15000,10)</f>
        <v>2550000</v>
      </c>
      <c r="D769" s="306" t="n">
        <v>57000</v>
      </c>
      <c r="E769" s="306" t="n">
        <f aca="false">VLOOKUP($A769,data!$A$6:$M$15000,12)</f>
        <v>2457000</v>
      </c>
      <c r="F769" s="114" t="n">
        <f aca="false">C769-D769-E769</f>
        <v>36000</v>
      </c>
    </row>
    <row r="770" customFormat="false" ht="11.25" hidden="false" customHeight="false" outlineLevel="0" collapsed="false">
      <c r="A770" s="188" t="n">
        <v>36314</v>
      </c>
      <c r="B770" s="11" t="n">
        <f aca="false">IF(A770&lt;&gt;"",MONTH(A770),0)</f>
        <v>6</v>
      </c>
      <c r="C770" s="148" t="n">
        <f aca="false">VLOOKUP($A770,data!$A$6:$M$15000,10)</f>
        <v>2699000</v>
      </c>
      <c r="D770" s="306" t="n">
        <v>289000</v>
      </c>
      <c r="E770" s="306" t="n">
        <f aca="false">VLOOKUP($A770,data!$A$6:$M$15000,12)</f>
        <v>2519000</v>
      </c>
      <c r="F770" s="114" t="n">
        <f aca="false">C770-D770-E770</f>
        <v>-109000</v>
      </c>
    </row>
    <row r="771" customFormat="false" ht="11.25" hidden="false" customHeight="false" outlineLevel="0" collapsed="false">
      <c r="A771" s="188" t="n">
        <v>36315</v>
      </c>
      <c r="B771" s="11" t="n">
        <f aca="false">IF(A771&lt;&gt;"",MONTH(A771),0)</f>
        <v>6</v>
      </c>
      <c r="C771" s="148" t="n">
        <f aca="false">VLOOKUP($A771,data!$A$6:$M$15000,10)</f>
        <v>2680000</v>
      </c>
      <c r="D771" s="306" t="n">
        <v>264000</v>
      </c>
      <c r="E771" s="306" t="n">
        <f aca="false">VLOOKUP($A771,data!$A$6:$M$15000,12)</f>
        <v>2355000</v>
      </c>
      <c r="F771" s="114" t="n">
        <f aca="false">C771-D771-E771</f>
        <v>61000</v>
      </c>
    </row>
    <row r="772" customFormat="false" ht="11.25" hidden="false" customHeight="false" outlineLevel="0" collapsed="false">
      <c r="A772" s="188" t="n">
        <v>36316</v>
      </c>
      <c r="B772" s="11" t="n">
        <f aca="false">IF(A772&lt;&gt;"",MONTH(A772),0)</f>
        <v>6</v>
      </c>
      <c r="C772" s="148" t="n">
        <f aca="false">VLOOKUP($A772,data!$A$6:$M$15000,10)</f>
        <v>2649000</v>
      </c>
      <c r="D772" s="306" t="n">
        <v>621000</v>
      </c>
      <c r="E772" s="306" t="n">
        <f aca="false">VLOOKUP($A772,data!$A$6:$M$15000,12)</f>
        <v>1993000</v>
      </c>
      <c r="F772" s="114" t="n">
        <f aca="false">C772-D772-E772</f>
        <v>35000</v>
      </c>
    </row>
    <row r="773" customFormat="false" ht="11.25" hidden="false" customHeight="false" outlineLevel="0" collapsed="false">
      <c r="A773" s="188" t="n">
        <v>36317</v>
      </c>
      <c r="B773" s="11" t="n">
        <f aca="false">IF(A773&lt;&gt;"",MONTH(A773),0)</f>
        <v>6</v>
      </c>
      <c r="C773" s="148" t="n">
        <f aca="false">VLOOKUP($A773,data!$A$6:$M$15000,10)</f>
        <v>2680000</v>
      </c>
      <c r="D773" s="306" t="n">
        <v>633000</v>
      </c>
      <c r="E773" s="306" t="n">
        <f aca="false">VLOOKUP($A773,data!$A$6:$M$15000,12)</f>
        <v>1998000</v>
      </c>
      <c r="F773" s="114" t="n">
        <f aca="false">C773-D773-E773</f>
        <v>49000</v>
      </c>
    </row>
    <row r="774" customFormat="false" ht="11.25" hidden="false" customHeight="false" outlineLevel="0" collapsed="false">
      <c r="A774" s="188" t="n">
        <v>36318</v>
      </c>
      <c r="B774" s="11" t="n">
        <f aca="false">IF(A774&lt;&gt;"",MONTH(A774),0)</f>
        <v>6</v>
      </c>
      <c r="C774" s="148" t="n">
        <f aca="false">VLOOKUP($A774,data!$A$6:$M$15000,10)</f>
        <v>2629000</v>
      </c>
      <c r="D774" s="306" t="n">
        <v>476000</v>
      </c>
      <c r="E774" s="306" t="n">
        <f aca="false">VLOOKUP($A774,data!$A$6:$M$15000,12)</f>
        <v>2189000</v>
      </c>
      <c r="F774" s="114" t="n">
        <f aca="false">C774-D774-E774</f>
        <v>-36000</v>
      </c>
    </row>
    <row r="775" customFormat="false" ht="11.25" hidden="false" customHeight="false" outlineLevel="0" collapsed="false">
      <c r="A775" s="188" t="n">
        <v>36319</v>
      </c>
      <c r="B775" s="11" t="n">
        <f aca="false">IF(A775&lt;&gt;"",MONTH(A775),0)</f>
        <v>6</v>
      </c>
      <c r="C775" s="148" t="n">
        <f aca="false">VLOOKUP($A775,data!$A$6:$M$15000,10)</f>
        <v>2678000</v>
      </c>
      <c r="D775" s="306" t="n">
        <v>565000</v>
      </c>
      <c r="E775" s="306" t="n">
        <f aca="false">VLOOKUP($A775,data!$A$6:$M$15000,12)</f>
        <v>2192000</v>
      </c>
      <c r="F775" s="114" t="n">
        <f aca="false">C775-D775-E775</f>
        <v>-79000</v>
      </c>
    </row>
    <row r="776" customFormat="false" ht="11.25" hidden="false" customHeight="false" outlineLevel="0" collapsed="false">
      <c r="A776" s="188" t="n">
        <v>36320</v>
      </c>
      <c r="B776" s="11" t="n">
        <f aca="false">IF(A776&lt;&gt;"",MONTH(A776),0)</f>
        <v>6</v>
      </c>
      <c r="C776" s="148" t="n">
        <f aca="false">VLOOKUP($A776,data!$A$6:$M$15000,10)</f>
        <v>2642000</v>
      </c>
      <c r="D776" s="306" t="n">
        <v>394000</v>
      </c>
      <c r="E776" s="306" t="n">
        <f aca="false">VLOOKUP($A776,data!$A$6:$M$15000,12)</f>
        <v>2217000</v>
      </c>
      <c r="F776" s="114" t="n">
        <f aca="false">C776-D776-E776</f>
        <v>31000</v>
      </c>
    </row>
    <row r="777" customFormat="false" ht="11.25" hidden="false" customHeight="false" outlineLevel="0" collapsed="false">
      <c r="A777" s="188" t="n">
        <v>36321</v>
      </c>
      <c r="B777" s="11" t="n">
        <f aca="false">IF(A777&lt;&gt;"",MONTH(A777),0)</f>
        <v>6</v>
      </c>
      <c r="C777" s="148" t="n">
        <f aca="false">VLOOKUP($A777,data!$A$6:$M$15000,10)</f>
        <v>2744000</v>
      </c>
      <c r="D777" s="306" t="n">
        <v>480000</v>
      </c>
      <c r="E777" s="306" t="n">
        <f aca="false">VLOOKUP($A777,data!$A$6:$M$15000,12)</f>
        <v>2274000</v>
      </c>
      <c r="F777" s="114" t="n">
        <f aca="false">C777-D777-E777</f>
        <v>-10000</v>
      </c>
    </row>
    <row r="778" customFormat="false" ht="11.25" hidden="false" customHeight="false" outlineLevel="0" collapsed="false">
      <c r="A778" s="188" t="n">
        <v>36322</v>
      </c>
      <c r="B778" s="11" t="n">
        <f aca="false">IF(A778&lt;&gt;"",MONTH(A778),0)</f>
        <v>6</v>
      </c>
      <c r="C778" s="148" t="n">
        <f aca="false">VLOOKUP($A778,data!$A$6:$M$15000,10)</f>
        <v>2799000</v>
      </c>
      <c r="D778" s="306" t="n">
        <v>578000</v>
      </c>
      <c r="E778" s="306" t="n">
        <f aca="false">VLOOKUP($A778,data!$A$6:$M$15000,12)</f>
        <v>2146000</v>
      </c>
      <c r="F778" s="114" t="n">
        <f aca="false">C778-D778-E778</f>
        <v>75000</v>
      </c>
    </row>
    <row r="779" customFormat="false" ht="11.25" hidden="false" customHeight="false" outlineLevel="0" collapsed="false">
      <c r="A779" s="188" t="n">
        <v>36323</v>
      </c>
      <c r="B779" s="11" t="n">
        <f aca="false">IF(A779&lt;&gt;"",MONTH(A779),0)</f>
        <v>6</v>
      </c>
      <c r="C779" s="148" t="n">
        <f aca="false">VLOOKUP($A779,data!$A$6:$M$15000,10)</f>
        <v>2680000</v>
      </c>
      <c r="D779" s="306" t="n">
        <v>679000</v>
      </c>
      <c r="E779" s="306" t="n">
        <f aca="false">VLOOKUP($A779,data!$A$6:$M$15000,12)</f>
        <v>2017000</v>
      </c>
      <c r="F779" s="114" t="n">
        <f aca="false">C779-D779-E779</f>
        <v>-16000</v>
      </c>
    </row>
    <row r="780" customFormat="false" ht="11.25" hidden="false" customHeight="false" outlineLevel="0" collapsed="false">
      <c r="A780" s="188" t="n">
        <v>36324</v>
      </c>
      <c r="B780" s="11" t="n">
        <f aca="false">IF(A780&lt;&gt;"",MONTH(A780),0)</f>
        <v>6</v>
      </c>
      <c r="C780" s="148" t="n">
        <f aca="false">VLOOKUP($A780,data!$A$6:$M$15000,10)</f>
        <v>2678000</v>
      </c>
      <c r="D780" s="306" t="n">
        <v>635000</v>
      </c>
      <c r="E780" s="306" t="n">
        <f aca="false">VLOOKUP($A780,data!$A$6:$M$15000,12)</f>
        <v>2084000</v>
      </c>
      <c r="F780" s="114" t="n">
        <f aca="false">C780-D780-E780</f>
        <v>-41000</v>
      </c>
    </row>
    <row r="781" customFormat="false" ht="11.25" hidden="false" customHeight="false" outlineLevel="0" collapsed="false">
      <c r="A781" s="188" t="n">
        <v>36325</v>
      </c>
      <c r="B781" s="11" t="n">
        <f aca="false">IF(A781&lt;&gt;"",MONTH(A781),0)</f>
        <v>6</v>
      </c>
      <c r="C781" s="148" t="n">
        <f aca="false">VLOOKUP($A781,data!$A$6:$M$15000,10)</f>
        <v>2794000</v>
      </c>
      <c r="D781" s="306" t="n">
        <v>-42000</v>
      </c>
      <c r="E781" s="306" t="n">
        <f aca="false">VLOOKUP($A781,data!$A$6:$M$15000,12)</f>
        <v>2722000</v>
      </c>
      <c r="F781" s="114" t="n">
        <f aca="false">C781-D781-E781</f>
        <v>114000</v>
      </c>
    </row>
    <row r="782" customFormat="false" ht="11.25" hidden="false" customHeight="false" outlineLevel="0" collapsed="false">
      <c r="A782" s="188" t="n">
        <v>36326</v>
      </c>
      <c r="B782" s="11" t="n">
        <f aca="false">IF(A782&lt;&gt;"",MONTH(A782),0)</f>
        <v>6</v>
      </c>
      <c r="C782" s="148" t="n">
        <f aca="false">VLOOKUP($A782,data!$A$6:$M$15000,10)</f>
        <v>2826000</v>
      </c>
      <c r="D782" s="306" t="n">
        <v>102000</v>
      </c>
      <c r="E782" s="306" t="n">
        <f aca="false">VLOOKUP($A782,data!$A$6:$M$15000,12)</f>
        <v>2701000</v>
      </c>
      <c r="F782" s="114" t="n">
        <f aca="false">C782-D782-E782</f>
        <v>23000</v>
      </c>
    </row>
    <row r="783" customFormat="false" ht="11.25" hidden="false" customHeight="false" outlineLevel="0" collapsed="false">
      <c r="A783" s="188" t="n">
        <v>36327</v>
      </c>
      <c r="B783" s="11" t="n">
        <f aca="false">IF(A783&lt;&gt;"",MONTH(A783),0)</f>
        <v>6</v>
      </c>
      <c r="C783" s="148" t="n">
        <f aca="false">VLOOKUP($A783,data!$A$6:$M$15000,10)</f>
        <v>2780000</v>
      </c>
      <c r="D783" s="306" t="n">
        <v>373000</v>
      </c>
      <c r="E783" s="306" t="n">
        <f aca="false">VLOOKUP($A783,data!$A$6:$M$15000,12)</f>
        <v>2538000</v>
      </c>
      <c r="F783" s="114" t="n">
        <f aca="false">C783-D783-E783</f>
        <v>-131000</v>
      </c>
    </row>
    <row r="784" customFormat="false" ht="11.25" hidden="false" customHeight="false" outlineLevel="0" collapsed="false">
      <c r="A784" s="188" t="n">
        <v>36328</v>
      </c>
      <c r="B784" s="11" t="n">
        <f aca="false">IF(A784&lt;&gt;"",MONTH(A784),0)</f>
        <v>6</v>
      </c>
      <c r="C784" s="148" t="n">
        <f aca="false">VLOOKUP($A784,data!$A$6:$M$15000,10)</f>
        <v>3034000</v>
      </c>
      <c r="D784" s="306" t="n">
        <v>423000</v>
      </c>
      <c r="E784" s="306" t="n">
        <f aca="false">VLOOKUP($A784,data!$A$6:$M$15000,12)</f>
        <v>2542000</v>
      </c>
      <c r="F784" s="114" t="n">
        <f aca="false">C784-D784-E784</f>
        <v>69000</v>
      </c>
    </row>
    <row r="785" customFormat="false" ht="11.25" hidden="false" customHeight="false" outlineLevel="0" collapsed="false">
      <c r="A785" s="188" t="n">
        <v>36329</v>
      </c>
      <c r="B785" s="11" t="n">
        <f aca="false">IF(A785&lt;&gt;"",MONTH(A785),0)</f>
        <v>6</v>
      </c>
      <c r="C785" s="148" t="n">
        <f aca="false">VLOOKUP($A785,data!$A$6:$M$15000,10)</f>
        <v>2990000</v>
      </c>
      <c r="D785" s="306" t="n">
        <v>523000</v>
      </c>
      <c r="E785" s="306" t="n">
        <f aca="false">VLOOKUP($A785,data!$A$6:$M$15000,12)</f>
        <v>2485000</v>
      </c>
      <c r="F785" s="114" t="n">
        <f aca="false">C785-D785-E785</f>
        <v>-18000</v>
      </c>
    </row>
    <row r="786" customFormat="false" ht="11.25" hidden="false" customHeight="false" outlineLevel="0" collapsed="false">
      <c r="A786" s="188" t="n">
        <v>36330</v>
      </c>
      <c r="B786" s="11" t="n">
        <f aca="false">IF(A786&lt;&gt;"",MONTH(A786),0)</f>
        <v>6</v>
      </c>
      <c r="C786" s="148" t="n">
        <f aca="false">VLOOKUP($A786,data!$A$6:$M$15000,10)</f>
        <v>2860000</v>
      </c>
      <c r="D786" s="306" t="n">
        <v>526000</v>
      </c>
      <c r="E786" s="306" t="n">
        <f aca="false">VLOOKUP($A786,data!$A$6:$M$15000,12)</f>
        <v>2327000</v>
      </c>
      <c r="F786" s="114" t="n">
        <f aca="false">C786-D786-E786</f>
        <v>7000</v>
      </c>
    </row>
    <row r="787" customFormat="false" ht="11.25" hidden="false" customHeight="false" outlineLevel="0" collapsed="false">
      <c r="A787" s="188" t="n">
        <v>36331</v>
      </c>
      <c r="B787" s="11" t="n">
        <f aca="false">IF(A787&lt;&gt;"",MONTH(A787),0)</f>
        <v>6</v>
      </c>
      <c r="C787" s="148" t="n">
        <f aca="false">VLOOKUP($A787,data!$A$6:$M$15000,10)</f>
        <v>2937000</v>
      </c>
      <c r="D787" s="306" t="n">
        <v>692000</v>
      </c>
      <c r="E787" s="306" t="n">
        <f aca="false">VLOOKUP($A787,data!$A$6:$M$15000,12)</f>
        <v>2183000</v>
      </c>
      <c r="F787" s="114" t="n">
        <f aca="false">C787-D787-E787</f>
        <v>62000</v>
      </c>
    </row>
    <row r="788" customFormat="false" ht="11.25" hidden="false" customHeight="false" outlineLevel="0" collapsed="false">
      <c r="A788" s="188" t="n">
        <v>36332</v>
      </c>
      <c r="B788" s="11" t="n">
        <f aca="false">IF(A788&lt;&gt;"",MONTH(A788),0)</f>
        <v>6</v>
      </c>
      <c r="C788" s="148" t="n">
        <f aca="false">VLOOKUP($A788,data!$A$6:$M$15000,10)</f>
        <v>3023000</v>
      </c>
      <c r="D788" s="306" t="n">
        <v>355000</v>
      </c>
      <c r="E788" s="306" t="n">
        <f aca="false">VLOOKUP($A788,data!$A$6:$M$15000,12)</f>
        <v>2702000</v>
      </c>
      <c r="F788" s="114" t="n">
        <f aca="false">C788-D788-E788</f>
        <v>-34000</v>
      </c>
    </row>
    <row r="789" customFormat="false" ht="11.25" hidden="false" customHeight="false" outlineLevel="0" collapsed="false">
      <c r="A789" s="188" t="n">
        <v>36333</v>
      </c>
      <c r="B789" s="11" t="n">
        <f aca="false">IF(A789&lt;&gt;"",MONTH(A789),0)</f>
        <v>6</v>
      </c>
      <c r="C789" s="148" t="n">
        <f aca="false">VLOOKUP($A789,data!$A$6:$M$15000,10)</f>
        <v>3041000</v>
      </c>
      <c r="D789" s="306" t="n">
        <v>210000</v>
      </c>
      <c r="E789" s="306" t="n">
        <f aca="false">VLOOKUP($A789,data!$A$6:$M$15000,12)</f>
        <v>2846000</v>
      </c>
      <c r="F789" s="114" t="n">
        <f aca="false">C789-D789-E789</f>
        <v>-15000</v>
      </c>
    </row>
    <row r="790" customFormat="false" ht="11.25" hidden="false" customHeight="false" outlineLevel="0" collapsed="false">
      <c r="A790" s="188" t="n">
        <v>36334</v>
      </c>
      <c r="B790" s="11" t="n">
        <f aca="false">IF(A790&lt;&gt;"",MONTH(A790),0)</f>
        <v>6</v>
      </c>
      <c r="C790" s="148" t="n">
        <f aca="false">VLOOKUP($A790,data!$A$6:$M$15000,10)</f>
        <v>3090000</v>
      </c>
      <c r="D790" s="306" t="n">
        <v>359000</v>
      </c>
      <c r="E790" s="306" t="n">
        <f aca="false">VLOOKUP($A790,data!$A$6:$M$15000,12)</f>
        <v>2715000</v>
      </c>
      <c r="F790" s="114" t="n">
        <f aca="false">C790-D790-E790</f>
        <v>16000</v>
      </c>
    </row>
    <row r="791" customFormat="false" ht="11.25" hidden="false" customHeight="false" outlineLevel="0" collapsed="false">
      <c r="A791" s="188" t="n">
        <v>36335</v>
      </c>
      <c r="B791" s="11" t="n">
        <f aca="false">IF(A791&lt;&gt;"",MONTH(A791),0)</f>
        <v>6</v>
      </c>
      <c r="C791" s="148" t="n">
        <f aca="false">VLOOKUP($A791,data!$A$6:$M$15000,10)</f>
        <v>3036000</v>
      </c>
      <c r="D791" s="306" t="n">
        <v>429000</v>
      </c>
      <c r="E791" s="306" t="n">
        <f aca="false">VLOOKUP($A791,data!$A$6:$M$15000,12)</f>
        <v>2621000</v>
      </c>
      <c r="F791" s="114" t="n">
        <f aca="false">C791-D791-E791</f>
        <v>-14000</v>
      </c>
    </row>
    <row r="792" customFormat="false" ht="11.25" hidden="false" customHeight="false" outlineLevel="0" collapsed="false">
      <c r="A792" s="188" t="n">
        <v>36336</v>
      </c>
      <c r="B792" s="11" t="n">
        <f aca="false">IF(A792&lt;&gt;"",MONTH(A792),0)</f>
        <v>6</v>
      </c>
      <c r="C792" s="148" t="n">
        <f aca="false">VLOOKUP($A792,data!$A$6:$M$15000,10)</f>
        <v>2971000</v>
      </c>
      <c r="D792" s="306" t="n">
        <v>539000</v>
      </c>
      <c r="E792" s="306" t="n">
        <f aca="false">VLOOKUP($A792,data!$A$6:$M$15000,12)</f>
        <v>2457000</v>
      </c>
      <c r="F792" s="114" t="n">
        <f aca="false">C792-D792-E792</f>
        <v>-25000</v>
      </c>
    </row>
    <row r="793" customFormat="false" ht="11.25" hidden="false" customHeight="false" outlineLevel="0" collapsed="false">
      <c r="A793" s="188" t="n">
        <v>36337</v>
      </c>
      <c r="B793" s="11" t="n">
        <f aca="false">IF(A793&lt;&gt;"",MONTH(A793),0)</f>
        <v>6</v>
      </c>
      <c r="C793" s="148" t="n">
        <f aca="false">VLOOKUP($A793,data!$A$6:$M$15000,10)</f>
        <v>2999000</v>
      </c>
      <c r="D793" s="306" t="n">
        <v>730000</v>
      </c>
      <c r="E793" s="306" t="n">
        <f aca="false">VLOOKUP($A793,data!$A$6:$M$15000,12)</f>
        <v>2063000</v>
      </c>
      <c r="F793" s="114" t="n">
        <f aca="false">C793-D793-E793</f>
        <v>206000</v>
      </c>
    </row>
    <row r="794" customFormat="false" ht="11.25" hidden="false" customHeight="false" outlineLevel="0" collapsed="false">
      <c r="A794" s="188" t="n">
        <v>36338</v>
      </c>
      <c r="B794" s="11" t="n">
        <f aca="false">IF(A794&lt;&gt;"",MONTH(A794),0)</f>
        <v>6</v>
      </c>
      <c r="C794" s="148" t="n">
        <f aca="false">VLOOKUP($A794,data!$A$6:$M$15000,10)</f>
        <v>2819000</v>
      </c>
      <c r="D794" s="306" t="n">
        <v>777000</v>
      </c>
      <c r="E794" s="306" t="n">
        <f aca="false">VLOOKUP($A794,data!$A$6:$M$15000,12)</f>
        <v>2072000</v>
      </c>
      <c r="F794" s="114" t="n">
        <f aca="false">C794-D794-E794</f>
        <v>-30000</v>
      </c>
    </row>
    <row r="795" customFormat="false" ht="11.25" hidden="false" customHeight="false" outlineLevel="0" collapsed="false">
      <c r="A795" s="188" t="n">
        <v>36339</v>
      </c>
      <c r="B795" s="11" t="n">
        <f aca="false">IF(A795&lt;&gt;"",MONTH(A795),0)</f>
        <v>6</v>
      </c>
      <c r="C795" s="148" t="n">
        <f aca="false">VLOOKUP($A795,data!$A$6:$M$15000,10)</f>
        <v>3031000</v>
      </c>
      <c r="D795" s="306" t="n">
        <v>349000</v>
      </c>
      <c r="E795" s="306" t="n">
        <f aca="false">VLOOKUP($A795,data!$A$6:$M$15000,12)</f>
        <v>2793000</v>
      </c>
      <c r="F795" s="114" t="n">
        <f aca="false">C795-D795-E795</f>
        <v>-111000</v>
      </c>
    </row>
    <row r="796" customFormat="false" ht="11.25" hidden="false" customHeight="false" outlineLevel="0" collapsed="false">
      <c r="A796" s="188" t="n">
        <v>36340</v>
      </c>
      <c r="B796" s="11" t="n">
        <f aca="false">IF(A796&lt;&gt;"",MONTH(A796),0)</f>
        <v>6</v>
      </c>
      <c r="C796" s="148" t="n">
        <f aca="false">VLOOKUP($A796,data!$A$6:$M$15000,10)</f>
        <v>3063000</v>
      </c>
      <c r="D796" s="306" t="n">
        <v>-38000</v>
      </c>
      <c r="E796" s="306" t="n">
        <f aca="false">VLOOKUP($A796,data!$A$6:$M$15000,12)</f>
        <v>3101000</v>
      </c>
      <c r="F796" s="114" t="n">
        <f aca="false">C796-D796-E796</f>
        <v>0</v>
      </c>
    </row>
    <row r="797" customFormat="false" ht="11.25" hidden="false" customHeight="false" outlineLevel="0" collapsed="false">
      <c r="A797" s="188" t="n">
        <v>36341</v>
      </c>
      <c r="B797" s="11" t="n">
        <f aca="false">IF(A797&lt;&gt;"",MONTH(A797),0)</f>
        <v>6</v>
      </c>
      <c r="C797" s="148" t="n">
        <f aca="false">VLOOKUP($A797,data!$A$6:$M$15000,10)</f>
        <v>2909000</v>
      </c>
      <c r="D797" s="306" t="n">
        <v>-193000</v>
      </c>
      <c r="E797" s="306" t="n">
        <f aca="false">VLOOKUP($A797,data!$A$6:$M$15000,12)</f>
        <v>3102000</v>
      </c>
      <c r="F797" s="114" t="n">
        <f aca="false">C797-D797-E797</f>
        <v>0</v>
      </c>
    </row>
    <row r="798" customFormat="false" ht="11.25" hidden="false" customHeight="false" outlineLevel="0" collapsed="false">
      <c r="A798" s="188" t="n">
        <v>36342</v>
      </c>
      <c r="B798" s="11" t="n">
        <f aca="false">IF(A798&lt;&gt;"",MONTH(A798),0)</f>
        <v>7</v>
      </c>
      <c r="C798" s="148" t="n">
        <f aca="false">VLOOKUP($A798,data!$A$6:$M$15000,10)</f>
        <v>3177000</v>
      </c>
      <c r="D798" s="306" t="n">
        <v>191000</v>
      </c>
      <c r="E798" s="306" t="n">
        <f aca="false">VLOOKUP($A798,data!$A$6:$M$15000,12)</f>
        <v>3058000</v>
      </c>
      <c r="F798" s="114" t="n">
        <f aca="false">C798-D798-E798</f>
        <v>-72000</v>
      </c>
    </row>
    <row r="799" customFormat="false" ht="11.25" hidden="false" customHeight="false" outlineLevel="0" collapsed="false">
      <c r="A799" s="188" t="n">
        <v>36343</v>
      </c>
      <c r="B799" s="11" t="n">
        <f aca="false">IF(A799&lt;&gt;"",MONTH(A799),0)</f>
        <v>7</v>
      </c>
      <c r="C799" s="148" t="n">
        <f aca="false">VLOOKUP($A799,data!$A$6:$M$15000,10)</f>
        <v>2842000</v>
      </c>
      <c r="D799" s="306" t="n">
        <v>17000</v>
      </c>
      <c r="E799" s="306" t="n">
        <f aca="false">VLOOKUP($A799,data!$A$6:$M$15000,12)</f>
        <v>2788000</v>
      </c>
      <c r="F799" s="114" t="n">
        <f aca="false">C799-D799-E799</f>
        <v>37000</v>
      </c>
    </row>
    <row r="800" customFormat="false" ht="11.25" hidden="false" customHeight="false" outlineLevel="0" collapsed="false">
      <c r="A800" s="188" t="n">
        <v>36344</v>
      </c>
      <c r="B800" s="11" t="n">
        <f aca="false">IF(A800&lt;&gt;"",MONTH(A800),0)</f>
        <v>7</v>
      </c>
      <c r="C800" s="148" t="n">
        <f aca="false">VLOOKUP($A800,data!$A$6:$M$15000,10)</f>
        <v>2686000</v>
      </c>
      <c r="D800" s="306" t="n">
        <v>616000</v>
      </c>
      <c r="E800" s="306" t="n">
        <f aca="false">VLOOKUP($A800,data!$A$6:$M$15000,12)</f>
        <v>2143000</v>
      </c>
      <c r="F800" s="114" t="n">
        <f aca="false">C800-D800-E800</f>
        <v>-73000</v>
      </c>
    </row>
    <row r="801" customFormat="false" ht="11.25" hidden="false" customHeight="false" outlineLevel="0" collapsed="false">
      <c r="A801" s="188" t="n">
        <v>36345</v>
      </c>
      <c r="B801" s="11" t="n">
        <f aca="false">IF(A801&lt;&gt;"",MONTH(A801),0)</f>
        <v>7</v>
      </c>
      <c r="C801" s="148" t="n">
        <f aca="false">VLOOKUP($A801,data!$A$6:$M$15000,10)</f>
        <v>2634000</v>
      </c>
      <c r="D801" s="306" t="n">
        <v>658000</v>
      </c>
      <c r="E801" s="306" t="n">
        <f aca="false">VLOOKUP($A801,data!$A$6:$M$15000,12)</f>
        <v>1875000</v>
      </c>
      <c r="F801" s="114" t="n">
        <f aca="false">C801-D801-E801</f>
        <v>101000</v>
      </c>
    </row>
    <row r="802" customFormat="false" ht="11.25" hidden="false" customHeight="false" outlineLevel="0" collapsed="false">
      <c r="A802" s="188" t="n">
        <v>36346</v>
      </c>
      <c r="B802" s="11" t="n">
        <f aca="false">IF(A802&lt;&gt;"",MONTH(A802),0)</f>
        <v>7</v>
      </c>
      <c r="C802" s="148" t="n">
        <f aca="false">VLOOKUP($A802,data!$A$6:$M$15000,10)</f>
        <v>2736000</v>
      </c>
      <c r="D802" s="306" t="n">
        <v>509000</v>
      </c>
      <c r="E802" s="306" t="n">
        <f aca="false">VLOOKUP($A802,data!$A$6:$M$15000,12)</f>
        <v>2242000</v>
      </c>
      <c r="F802" s="114" t="n">
        <f aca="false">C802-D802-E802</f>
        <v>-15000</v>
      </c>
    </row>
    <row r="803" customFormat="false" ht="11.25" hidden="false" customHeight="false" outlineLevel="0" collapsed="false">
      <c r="A803" s="188" t="n">
        <v>36347</v>
      </c>
      <c r="B803" s="11" t="n">
        <f aca="false">IF(A803&lt;&gt;"",MONTH(A803),0)</f>
        <v>7</v>
      </c>
      <c r="C803" s="148" t="n">
        <f aca="false">VLOOKUP($A803,data!$A$6:$M$15000,10)</f>
        <v>2973000</v>
      </c>
      <c r="D803" s="306" t="n">
        <v>52000</v>
      </c>
      <c r="E803" s="306" t="n">
        <f aca="false">VLOOKUP($A803,data!$A$6:$M$15000,12)</f>
        <v>2904000</v>
      </c>
      <c r="F803" s="114" t="n">
        <f aca="false">C803-D803-E803</f>
        <v>17000</v>
      </c>
    </row>
    <row r="804" customFormat="false" ht="11.25" hidden="false" customHeight="false" outlineLevel="0" collapsed="false">
      <c r="A804" s="188" t="n">
        <v>36348</v>
      </c>
      <c r="B804" s="11" t="n">
        <f aca="false">IF(A804&lt;&gt;"",MONTH(A804),0)</f>
        <v>7</v>
      </c>
      <c r="C804" s="148" t="n">
        <f aca="false">VLOOKUP($A804,data!$A$6:$M$15000,10)</f>
        <v>3174000</v>
      </c>
      <c r="D804" s="306" t="n">
        <v>330000</v>
      </c>
      <c r="E804" s="306" t="n">
        <f aca="false">VLOOKUP($A804,data!$A$6:$M$15000,12)</f>
        <v>2868000</v>
      </c>
      <c r="F804" s="114" t="n">
        <f aca="false">C804-D804-E804</f>
        <v>-24000</v>
      </c>
    </row>
    <row r="805" customFormat="false" ht="11.25" hidden="false" customHeight="false" outlineLevel="0" collapsed="false">
      <c r="A805" s="188" t="n">
        <v>36349</v>
      </c>
      <c r="B805" s="11" t="n">
        <f aca="false">IF(A805&lt;&gt;"",MONTH(A805),0)</f>
        <v>7</v>
      </c>
      <c r="C805" s="148" t="n">
        <f aca="false">VLOOKUP($A805,data!$A$6:$M$15000,10)</f>
        <v>3165000</v>
      </c>
      <c r="D805" s="306" t="n">
        <v>359000</v>
      </c>
      <c r="E805" s="306" t="n">
        <f aca="false">VLOOKUP($A805,data!$A$6:$M$15000,12)</f>
        <v>2856000</v>
      </c>
      <c r="F805" s="114" t="n">
        <f aca="false">C805-D805-E805</f>
        <v>-50000</v>
      </c>
    </row>
    <row r="806" customFormat="false" ht="11.25" hidden="false" customHeight="false" outlineLevel="0" collapsed="false">
      <c r="A806" s="188" t="n">
        <v>36350</v>
      </c>
      <c r="B806" s="11" t="n">
        <f aca="false">IF(A806&lt;&gt;"",MONTH(A806),0)</f>
        <v>7</v>
      </c>
      <c r="C806" s="148" t="n">
        <f aca="false">VLOOKUP($A806,data!$A$6:$M$15000,10)</f>
        <v>3164000</v>
      </c>
      <c r="D806" s="306" t="n">
        <v>266000</v>
      </c>
      <c r="E806" s="306" t="n">
        <f aca="false">VLOOKUP($A806,data!$A$6:$M$15000,12)</f>
        <v>2839000</v>
      </c>
      <c r="F806" s="114" t="n">
        <f aca="false">C806-D806-E806</f>
        <v>59000</v>
      </c>
    </row>
    <row r="807" customFormat="false" ht="11.25" hidden="false" customHeight="false" outlineLevel="0" collapsed="false">
      <c r="A807" s="188" t="n">
        <v>36351</v>
      </c>
      <c r="B807" s="11" t="n">
        <f aca="false">IF(A807&lt;&gt;"",MONTH(A807),0)</f>
        <v>7</v>
      </c>
      <c r="C807" s="148" t="n">
        <f aca="false">VLOOKUP($A807,data!$A$6:$M$15000,10)</f>
        <v>2896000</v>
      </c>
      <c r="D807" s="306" t="n">
        <v>453000</v>
      </c>
      <c r="E807" s="306" t="n">
        <f aca="false">VLOOKUP($A807,data!$A$6:$M$15000,12)</f>
        <v>2483000</v>
      </c>
      <c r="F807" s="114" t="n">
        <f aca="false">C807-D807-E807</f>
        <v>-40000</v>
      </c>
    </row>
    <row r="808" customFormat="false" ht="11.25" hidden="false" customHeight="false" outlineLevel="0" collapsed="false">
      <c r="A808" s="188" t="n">
        <v>36352</v>
      </c>
      <c r="B808" s="11" t="n">
        <f aca="false">IF(A808&lt;&gt;"",MONTH(A808),0)</f>
        <v>7</v>
      </c>
      <c r="C808" s="148" t="n">
        <f aca="false">VLOOKUP($A808,data!$A$6:$M$15000,10)</f>
        <v>2695000</v>
      </c>
      <c r="D808" s="306" t="n">
        <v>158000</v>
      </c>
      <c r="E808" s="306" t="n">
        <f aca="false">VLOOKUP($A808,data!$A$6:$M$15000,12)</f>
        <v>2600000</v>
      </c>
      <c r="F808" s="114" t="n">
        <f aca="false">C808-D808-E808</f>
        <v>-63000</v>
      </c>
    </row>
    <row r="809" customFormat="false" ht="11.25" hidden="false" customHeight="false" outlineLevel="0" collapsed="false">
      <c r="A809" s="188" t="n">
        <v>36353</v>
      </c>
      <c r="B809" s="11" t="n">
        <f aca="false">IF(A809&lt;&gt;"",MONTH(A809),0)</f>
        <v>7</v>
      </c>
      <c r="C809" s="148" t="n">
        <f aca="false">VLOOKUP($A809,data!$A$6:$M$15000,10)</f>
        <v>2825000</v>
      </c>
      <c r="D809" s="306" t="n">
        <v>-786000</v>
      </c>
      <c r="E809" s="306" t="n">
        <f aca="false">VLOOKUP($A809,data!$A$6:$M$15000,12)</f>
        <v>3456000</v>
      </c>
      <c r="F809" s="114" t="n">
        <f aca="false">C809-D809-E809</f>
        <v>155000</v>
      </c>
    </row>
    <row r="810" customFormat="false" ht="11.25" hidden="false" customHeight="false" outlineLevel="0" collapsed="false">
      <c r="A810" s="188" t="n">
        <v>36354</v>
      </c>
      <c r="B810" s="11" t="n">
        <f aca="false">IF(A810&lt;&gt;"",MONTH(A810),0)</f>
        <v>7</v>
      </c>
      <c r="C810" s="148" t="n">
        <f aca="false">VLOOKUP($A810,data!$A$6:$M$15000,10)</f>
        <v>3145000</v>
      </c>
      <c r="D810" s="306" t="n">
        <v>-254000</v>
      </c>
      <c r="E810" s="306" t="n">
        <f aca="false">VLOOKUP($A810,data!$A$6:$M$15000,12)</f>
        <v>3389000</v>
      </c>
      <c r="F810" s="114" t="n">
        <f aca="false">C810-D810-E810</f>
        <v>10000</v>
      </c>
    </row>
    <row r="811" customFormat="false" ht="11.25" hidden="false" customHeight="false" outlineLevel="0" collapsed="false">
      <c r="A811" s="188" t="n">
        <v>36355</v>
      </c>
      <c r="B811" s="11" t="n">
        <f aca="false">IF(A811&lt;&gt;"",MONTH(A811),0)</f>
        <v>7</v>
      </c>
      <c r="C811" s="148" t="n">
        <f aca="false">VLOOKUP($A811,data!$A$6:$M$15000,10)</f>
        <v>3248000</v>
      </c>
      <c r="D811" s="306" t="n">
        <v>122000</v>
      </c>
      <c r="E811" s="306" t="n">
        <f aca="false">VLOOKUP($A811,data!$A$6:$M$15000,12)</f>
        <v>3201000</v>
      </c>
      <c r="F811" s="114" t="n">
        <f aca="false">C811-D811-E811</f>
        <v>-75000</v>
      </c>
    </row>
    <row r="812" customFormat="false" ht="11.25" hidden="false" customHeight="false" outlineLevel="0" collapsed="false">
      <c r="A812" s="188" t="n">
        <v>36356</v>
      </c>
      <c r="B812" s="11" t="n">
        <f aca="false">IF(A812&lt;&gt;"",MONTH(A812),0)</f>
        <v>7</v>
      </c>
      <c r="C812" s="148" t="n">
        <f aca="false">VLOOKUP($A812,data!$A$6:$M$15000,10)</f>
        <v>3256000</v>
      </c>
      <c r="D812" s="306" t="n">
        <v>289000</v>
      </c>
      <c r="E812" s="306" t="n">
        <f aca="false">VLOOKUP($A812,data!$A$6:$M$15000,12)</f>
        <v>2966000</v>
      </c>
      <c r="F812" s="114" t="n">
        <f aca="false">C812-D812-E812</f>
        <v>1000</v>
      </c>
    </row>
    <row r="813" customFormat="false" ht="11.25" hidden="false" customHeight="false" outlineLevel="0" collapsed="false">
      <c r="A813" s="188" t="n">
        <v>36357</v>
      </c>
      <c r="B813" s="11" t="n">
        <f aca="false">IF(A813&lt;&gt;"",MONTH(A813),0)</f>
        <v>7</v>
      </c>
      <c r="C813" s="148" t="n">
        <f aca="false">VLOOKUP($A813,data!$A$6:$M$15000,10)</f>
        <v>3217000</v>
      </c>
      <c r="D813" s="306" t="n">
        <v>608000</v>
      </c>
      <c r="E813" s="306" t="n">
        <f aca="false">VLOOKUP($A813,data!$A$6:$M$15000,12)</f>
        <v>2616000</v>
      </c>
      <c r="F813" s="114" t="n">
        <f aca="false">C813-D813-E813</f>
        <v>-7000</v>
      </c>
    </row>
    <row r="814" customFormat="false" ht="11.25" hidden="false" customHeight="false" outlineLevel="0" collapsed="false">
      <c r="A814" s="188" t="n">
        <v>36358</v>
      </c>
      <c r="B814" s="11" t="n">
        <f aca="false">IF(A814&lt;&gt;"",MONTH(A814),0)</f>
        <v>7</v>
      </c>
      <c r="C814" s="148" t="n">
        <f aca="false">VLOOKUP($A814,data!$A$6:$M$15000,10)</f>
        <v>2572000</v>
      </c>
      <c r="D814" s="306" t="n">
        <v>377000</v>
      </c>
      <c r="E814" s="306" t="n">
        <f aca="false">VLOOKUP($A814,data!$A$6:$M$15000,12)</f>
        <v>2356000</v>
      </c>
      <c r="F814" s="114" t="n">
        <f aca="false">C814-D814-E814</f>
        <v>-161000</v>
      </c>
    </row>
    <row r="815" customFormat="false" ht="11.25" hidden="false" customHeight="false" outlineLevel="0" collapsed="false">
      <c r="A815" s="188" t="n">
        <v>36359</v>
      </c>
      <c r="B815" s="11" t="n">
        <f aca="false">IF(A815&lt;&gt;"",MONTH(A815),0)</f>
        <v>7</v>
      </c>
      <c r="C815" s="148" t="n">
        <f aca="false">VLOOKUP($A815,data!$A$6:$M$15000,10)</f>
        <v>2554000</v>
      </c>
      <c r="D815" s="306" t="n">
        <v>301000</v>
      </c>
      <c r="E815" s="306" t="n">
        <f aca="false">VLOOKUP($A815,data!$A$6:$M$15000,12)</f>
        <v>2092000</v>
      </c>
      <c r="F815" s="114" t="n">
        <f aca="false">C815-D815-E815</f>
        <v>161000</v>
      </c>
    </row>
    <row r="816" customFormat="false" ht="11.25" hidden="false" customHeight="false" outlineLevel="0" collapsed="false">
      <c r="A816" s="188" t="n">
        <v>36360</v>
      </c>
      <c r="B816" s="11" t="n">
        <f aca="false">IF(A816&lt;&gt;"",MONTH(A816),0)</f>
        <v>7</v>
      </c>
      <c r="C816" s="148" t="n">
        <f aca="false">VLOOKUP($A816,data!$A$6:$M$15000,10)</f>
        <v>2892000</v>
      </c>
      <c r="D816" s="306" t="n">
        <v>281000</v>
      </c>
      <c r="E816" s="306" t="n">
        <f aca="false">VLOOKUP($A816,data!$A$6:$M$15000,12)</f>
        <v>2649000</v>
      </c>
      <c r="F816" s="114" t="n">
        <f aca="false">C816-D816-E816</f>
        <v>-38000</v>
      </c>
    </row>
    <row r="817" customFormat="false" ht="11.25" hidden="false" customHeight="false" outlineLevel="0" collapsed="false">
      <c r="A817" s="188" t="n">
        <v>36361</v>
      </c>
      <c r="B817" s="11" t="n">
        <f aca="false">IF(A817&lt;&gt;"",MONTH(A817),0)</f>
        <v>7</v>
      </c>
      <c r="C817" s="148" t="n">
        <f aca="false">VLOOKUP($A817,data!$A$6:$M$15000,10)</f>
        <v>3185000</v>
      </c>
      <c r="D817" s="306" t="n">
        <v>509000</v>
      </c>
      <c r="E817" s="306" t="n">
        <f aca="false">VLOOKUP($A817,data!$A$6:$M$15000,12)</f>
        <v>2698000</v>
      </c>
      <c r="F817" s="114" t="n">
        <f aca="false">C817-D817-E817</f>
        <v>-22000</v>
      </c>
    </row>
    <row r="818" customFormat="false" ht="11.25" hidden="false" customHeight="false" outlineLevel="0" collapsed="false">
      <c r="A818" s="188" t="n">
        <v>36362</v>
      </c>
      <c r="B818" s="11" t="n">
        <f aca="false">IF(A818&lt;&gt;"",MONTH(A818),0)</f>
        <v>7</v>
      </c>
      <c r="C818" s="148" t="n">
        <f aca="false">VLOOKUP($A818,data!$A$6:$M$15000,10)</f>
        <v>3153000</v>
      </c>
      <c r="D818" s="306" t="n">
        <v>423000</v>
      </c>
      <c r="E818" s="306" t="n">
        <f aca="false">VLOOKUP($A818,data!$A$6:$M$15000,12)</f>
        <v>2684000</v>
      </c>
      <c r="F818" s="114" t="n">
        <f aca="false">C818-D818-E818</f>
        <v>46000</v>
      </c>
    </row>
    <row r="819" customFormat="false" ht="11.25" hidden="false" customHeight="false" outlineLevel="0" collapsed="false">
      <c r="A819" s="188" t="n">
        <v>36363</v>
      </c>
      <c r="B819" s="11" t="n">
        <f aca="false">IF(A819&lt;&gt;"",MONTH(A819),0)</f>
        <v>7</v>
      </c>
      <c r="C819" s="148" t="n">
        <f aca="false">VLOOKUP($A819,data!$A$6:$M$15000,10)</f>
        <v>3179000</v>
      </c>
      <c r="D819" s="306" t="n">
        <v>481000</v>
      </c>
      <c r="E819" s="306" t="n">
        <f aca="false">VLOOKUP($A819,data!$A$6:$M$15000,12)</f>
        <v>2686000</v>
      </c>
      <c r="F819" s="114" t="n">
        <f aca="false">C819-D819-E819</f>
        <v>12000</v>
      </c>
    </row>
    <row r="820" customFormat="false" ht="11.25" hidden="false" customHeight="false" outlineLevel="0" collapsed="false">
      <c r="A820" s="188" t="n">
        <v>36364</v>
      </c>
      <c r="B820" s="11" t="n">
        <f aca="false">IF(A820&lt;&gt;"",MONTH(A820),0)</f>
        <v>7</v>
      </c>
      <c r="C820" s="148" t="n">
        <f aca="false">VLOOKUP($A820,data!$A$6:$M$15000,10)</f>
        <v>3096000</v>
      </c>
      <c r="D820" s="306" t="n">
        <v>509000</v>
      </c>
      <c r="E820" s="306" t="n">
        <f aca="false">VLOOKUP($A820,data!$A$6:$M$15000,12)</f>
        <v>2604000</v>
      </c>
      <c r="F820" s="114" t="n">
        <f aca="false">C820-D820-E820</f>
        <v>-17000</v>
      </c>
    </row>
    <row r="821" customFormat="false" ht="11.25" hidden="false" customHeight="false" outlineLevel="0" collapsed="false">
      <c r="A821" s="188" t="n">
        <v>36365</v>
      </c>
      <c r="B821" s="11" t="n">
        <f aca="false">IF(A821&lt;&gt;"",MONTH(A821),0)</f>
        <v>7</v>
      </c>
      <c r="C821" s="148" t="n">
        <f aca="false">VLOOKUP($A821,data!$A$6:$M$15000,10)</f>
        <v>2555000</v>
      </c>
      <c r="D821" s="306" t="n">
        <v>345000</v>
      </c>
      <c r="E821" s="306" t="n">
        <f aca="false">VLOOKUP($A821,data!$A$6:$M$15000,12)</f>
        <v>2226000</v>
      </c>
      <c r="F821" s="114" t="n">
        <f aca="false">C821-D821-E821</f>
        <v>-16000</v>
      </c>
    </row>
    <row r="822" customFormat="false" ht="11.25" hidden="false" customHeight="false" outlineLevel="0" collapsed="false">
      <c r="A822" s="188" t="n">
        <v>36366</v>
      </c>
      <c r="B822" s="11" t="n">
        <f aca="false">IF(A822&lt;&gt;"",MONTH(A822),0)</f>
        <v>7</v>
      </c>
      <c r="C822" s="148" t="n">
        <f aca="false">VLOOKUP($A822,data!$A$6:$M$15000,10)</f>
        <v>2513000</v>
      </c>
      <c r="D822" s="306" t="n">
        <v>404000</v>
      </c>
      <c r="E822" s="306" t="n">
        <f aca="false">VLOOKUP($A822,data!$A$6:$M$15000,12)</f>
        <v>2145000</v>
      </c>
      <c r="F822" s="114" t="n">
        <f aca="false">C822-D822-E822</f>
        <v>-36000</v>
      </c>
    </row>
    <row r="823" customFormat="false" ht="11.25" hidden="false" customHeight="false" outlineLevel="0" collapsed="false">
      <c r="A823" s="188" t="n">
        <v>36367</v>
      </c>
      <c r="B823" s="11" t="n">
        <f aca="false">IF(A823&lt;&gt;"",MONTH(A823),0)</f>
        <v>7</v>
      </c>
      <c r="C823" s="148" t="n">
        <f aca="false">VLOOKUP($A823,data!$A$6:$M$15000,10)</f>
        <v>2717000</v>
      </c>
      <c r="D823" s="306" t="n">
        <v>-172000</v>
      </c>
      <c r="E823" s="306" t="n">
        <f aca="false">VLOOKUP($A823,data!$A$6:$M$15000,12)</f>
        <v>2788000</v>
      </c>
      <c r="F823" s="114" t="n">
        <f aca="false">C823-D823-E823</f>
        <v>101000</v>
      </c>
    </row>
    <row r="824" customFormat="false" ht="11.25" hidden="false" customHeight="false" outlineLevel="0" collapsed="false">
      <c r="A824" s="188" t="n">
        <v>36368</v>
      </c>
      <c r="B824" s="11" t="n">
        <f aca="false">IF(A824&lt;&gt;"",MONTH(A824),0)</f>
        <v>7</v>
      </c>
      <c r="C824" s="148" t="n">
        <f aca="false">VLOOKUP($A824,data!$A$6:$M$15000,10)</f>
        <v>2893000</v>
      </c>
      <c r="D824" s="306" t="n">
        <v>274000</v>
      </c>
      <c r="E824" s="306" t="n">
        <f aca="false">VLOOKUP($A824,data!$A$6:$M$15000,12)</f>
        <v>2716000</v>
      </c>
      <c r="F824" s="114" t="n">
        <f aca="false">C824-D824-E824</f>
        <v>-97000</v>
      </c>
    </row>
    <row r="825" customFormat="false" ht="11.25" hidden="false" customHeight="false" outlineLevel="0" collapsed="false">
      <c r="A825" s="188" t="n">
        <v>36369</v>
      </c>
      <c r="B825" s="11" t="n">
        <f aca="false">IF(A825&lt;&gt;"",MONTH(A825),0)</f>
        <v>7</v>
      </c>
      <c r="C825" s="148" t="n">
        <f aca="false">VLOOKUP($A825,data!$A$6:$M$15000,10)</f>
        <v>2936000</v>
      </c>
      <c r="D825" s="306" t="n">
        <v>108000</v>
      </c>
      <c r="E825" s="306" t="n">
        <f aca="false">VLOOKUP($A825,data!$A$6:$M$15000,12)</f>
        <v>2760000</v>
      </c>
      <c r="F825" s="114" t="n">
        <f aca="false">C825-D825-E825</f>
        <v>68000</v>
      </c>
    </row>
    <row r="826" customFormat="false" ht="11.25" hidden="false" customHeight="false" outlineLevel="0" collapsed="false">
      <c r="A826" s="188" t="n">
        <v>36370</v>
      </c>
      <c r="B826" s="11" t="n">
        <f aca="false">IF(A826&lt;&gt;"",MONTH(A826),0)</f>
        <v>7</v>
      </c>
      <c r="C826" s="148" t="n">
        <f aca="false">VLOOKUP($A826,data!$A$6:$M$15000,10)</f>
        <v>2889000</v>
      </c>
      <c r="D826" s="306" t="n">
        <v>305000</v>
      </c>
      <c r="E826" s="306" t="n">
        <f aca="false">VLOOKUP($A826,data!$A$6:$M$15000,12)</f>
        <v>2638000</v>
      </c>
      <c r="F826" s="114" t="n">
        <f aca="false">C826-D826-E826</f>
        <v>-54000</v>
      </c>
    </row>
    <row r="827" customFormat="false" ht="11.25" hidden="false" customHeight="false" outlineLevel="0" collapsed="false">
      <c r="A827" s="188" t="n">
        <v>36371</v>
      </c>
      <c r="B827" s="11" t="n">
        <f aca="false">IF(A827&lt;&gt;"",MONTH(A827),0)</f>
        <v>7</v>
      </c>
      <c r="C827" s="148" t="n">
        <f aca="false">VLOOKUP($A827,data!$A$6:$M$15000,10)</f>
        <v>2764000</v>
      </c>
      <c r="D827" s="306" t="n">
        <v>372000</v>
      </c>
      <c r="E827" s="306" t="n">
        <f aca="false">VLOOKUP($A827,data!$A$6:$M$15000,12)</f>
        <v>2487000</v>
      </c>
      <c r="F827" s="114" t="n">
        <f aca="false">C827-D827-E827</f>
        <v>-95000</v>
      </c>
    </row>
    <row r="828" customFormat="false" ht="11.25" hidden="false" customHeight="false" outlineLevel="0" collapsed="false">
      <c r="A828" s="188" t="n">
        <v>36372</v>
      </c>
      <c r="B828" s="11" t="n">
        <f aca="false">IF(A828&lt;&gt;"",MONTH(A828),0)</f>
        <v>7</v>
      </c>
      <c r="C828" s="148" t="n">
        <f aca="false">VLOOKUP($A828,data!$A$6:$M$15000,10)</f>
        <v>2852000</v>
      </c>
      <c r="D828" s="306" t="n">
        <v>659000</v>
      </c>
      <c r="E828" s="306" t="n">
        <f aca="false">VLOOKUP($A828,data!$A$6:$M$15000,12)</f>
        <v>2123000</v>
      </c>
      <c r="F828" s="114" t="n">
        <f aca="false">C828-D828-E828</f>
        <v>70000</v>
      </c>
    </row>
    <row r="829" customFormat="false" ht="11.25" hidden="false" customHeight="false" outlineLevel="0" collapsed="false">
      <c r="A829" s="188" t="n">
        <v>36373</v>
      </c>
      <c r="B829" s="11" t="n">
        <f aca="false">IF(A829&lt;&gt;"",MONTH(A829),0)</f>
        <v>8</v>
      </c>
      <c r="C829" s="148" t="n">
        <f aca="false">VLOOKUP($A829,data!$A$6:$M$15000,10)</f>
        <v>2738000</v>
      </c>
      <c r="D829" s="306" t="n">
        <v>656000</v>
      </c>
      <c r="E829" s="306" t="n">
        <f aca="false">VLOOKUP($A829,data!$A$6:$M$15000,12)</f>
        <v>2076000</v>
      </c>
      <c r="F829" s="114" t="n">
        <f aca="false">C829-D829-E829</f>
        <v>6000</v>
      </c>
    </row>
    <row r="830" customFormat="false" ht="11.25" hidden="false" customHeight="false" outlineLevel="0" collapsed="false">
      <c r="A830" s="188" t="n">
        <v>36374</v>
      </c>
      <c r="B830" s="11" t="n">
        <f aca="false">IF(A830&lt;&gt;"",MONTH(A830),0)</f>
        <v>8</v>
      </c>
      <c r="C830" s="148" t="n">
        <f aca="false">VLOOKUP($A830,data!$A$6:$M$15000,10)</f>
        <v>2787000</v>
      </c>
      <c r="D830" s="306" t="n">
        <v>-28000</v>
      </c>
      <c r="E830" s="306" t="n">
        <f aca="false">VLOOKUP($A830,data!$A$6:$M$15000,12)</f>
        <v>2787000</v>
      </c>
      <c r="F830" s="114" t="n">
        <f aca="false">C830-D830-E830</f>
        <v>28000</v>
      </c>
    </row>
    <row r="831" customFormat="false" ht="11.25" hidden="false" customHeight="false" outlineLevel="0" collapsed="false">
      <c r="A831" s="188" t="n">
        <v>36375</v>
      </c>
      <c r="B831" s="11" t="n">
        <f aca="false">IF(A831&lt;&gt;"",MONTH(A831),0)</f>
        <v>8</v>
      </c>
      <c r="C831" s="148" t="n">
        <f aca="false">VLOOKUP($A831,data!$A$6:$M$15000,10)</f>
        <v>2910000</v>
      </c>
      <c r="E831" s="306" t="n">
        <f aca="false">VLOOKUP($A831,data!$A$6:$M$15000,12)</f>
        <v>2862000</v>
      </c>
      <c r="F831" s="114" t="n">
        <f aca="false">C831-D831-E831</f>
        <v>48000</v>
      </c>
    </row>
    <row r="832" customFormat="false" ht="11.25" hidden="false" customHeight="false" outlineLevel="0" collapsed="false">
      <c r="A832" s="188" t="n">
        <v>36376</v>
      </c>
      <c r="B832" s="11" t="n">
        <f aca="false">IF(A832&lt;&gt;"",MONTH(A832),0)</f>
        <v>8</v>
      </c>
      <c r="C832" s="148" t="n">
        <f aca="false">VLOOKUP($A832,data!$A$6:$M$15000,10)</f>
        <v>2862000</v>
      </c>
      <c r="D832" s="306" t="n">
        <v>84000</v>
      </c>
      <c r="E832" s="306" t="n">
        <f aca="false">VLOOKUP($A832,data!$A$6:$M$15000,12)</f>
        <v>2788000</v>
      </c>
      <c r="F832" s="114" t="n">
        <f aca="false">C832-D832-E832</f>
        <v>-10000</v>
      </c>
    </row>
    <row r="833" customFormat="false" ht="11.25" hidden="false" customHeight="false" outlineLevel="0" collapsed="false">
      <c r="A833" s="188" t="n">
        <v>36377</v>
      </c>
      <c r="B833" s="11" t="n">
        <f aca="false">IF(A833&lt;&gt;"",MONTH(A833),0)</f>
        <v>8</v>
      </c>
      <c r="C833" s="148" t="n">
        <f aca="false">VLOOKUP($A833,data!$A$6:$M$15000,10)</f>
        <v>2889000</v>
      </c>
      <c r="D833" s="306" t="n">
        <v>257000</v>
      </c>
      <c r="E833" s="306" t="n">
        <f aca="false">VLOOKUP($A833,data!$A$6:$M$15000,12)</f>
        <v>2639000</v>
      </c>
      <c r="F833" s="114" t="n">
        <f aca="false">C833-D833-E833</f>
        <v>-7000</v>
      </c>
    </row>
    <row r="834" customFormat="false" ht="11.25" hidden="false" customHeight="false" outlineLevel="0" collapsed="false">
      <c r="A834" s="188" t="n">
        <v>36378</v>
      </c>
      <c r="B834" s="11" t="n">
        <f aca="false">IF(A834&lt;&gt;"",MONTH(A834),0)</f>
        <v>8</v>
      </c>
      <c r="C834" s="148" t="n">
        <f aca="false">VLOOKUP($A834,data!$A$6:$M$15000,10)</f>
        <v>2829000</v>
      </c>
      <c r="D834" s="306" t="n">
        <v>479000</v>
      </c>
      <c r="E834" s="306" t="n">
        <f aca="false">VLOOKUP($A834,data!$A$6:$M$15000,12)</f>
        <v>2466000</v>
      </c>
      <c r="F834" s="114" t="n">
        <f aca="false">C834-D834-E834</f>
        <v>-116000</v>
      </c>
    </row>
    <row r="835" customFormat="false" ht="11.25" hidden="false" customHeight="false" outlineLevel="0" collapsed="false">
      <c r="A835" s="188" t="n">
        <v>36379</v>
      </c>
      <c r="B835" s="11" t="n">
        <f aca="false">IF(A835&lt;&gt;"",MONTH(A835),0)</f>
        <v>8</v>
      </c>
      <c r="C835" s="148" t="n">
        <f aca="false">VLOOKUP($A835,data!$A$6:$M$15000,10)</f>
        <v>2659000</v>
      </c>
      <c r="D835" s="306" t="n">
        <v>515000</v>
      </c>
      <c r="E835" s="306" t="n">
        <f aca="false">VLOOKUP($A835,data!$A$6:$M$15000,12)</f>
        <v>2118000</v>
      </c>
      <c r="F835" s="114" t="n">
        <f aca="false">C835-D835-E835</f>
        <v>26000</v>
      </c>
    </row>
    <row r="836" customFormat="false" ht="11.25" hidden="false" customHeight="false" outlineLevel="0" collapsed="false">
      <c r="A836" s="188" t="n">
        <v>36380</v>
      </c>
      <c r="B836" s="11" t="n">
        <f aca="false">IF(A836&lt;&gt;"",MONTH(A836),0)</f>
        <v>8</v>
      </c>
      <c r="C836" s="148" t="n">
        <f aca="false">VLOOKUP($A836,data!$A$6:$M$15000,10)</f>
        <v>2700000</v>
      </c>
      <c r="D836" s="306" t="n">
        <v>609000</v>
      </c>
      <c r="E836" s="306" t="n">
        <f aca="false">VLOOKUP($A836,data!$A$6:$M$15000,12)</f>
        <v>2018000</v>
      </c>
      <c r="F836" s="114" t="n">
        <f aca="false">C836-D836-E836</f>
        <v>73000</v>
      </c>
    </row>
    <row r="837" customFormat="false" ht="11.25" hidden="false" customHeight="false" outlineLevel="0" collapsed="false">
      <c r="A837" s="188" t="n">
        <v>36381</v>
      </c>
      <c r="B837" s="11" t="n">
        <f aca="false">IF(A837&lt;&gt;"",MONTH(A837),0)</f>
        <v>8</v>
      </c>
      <c r="C837" s="148" t="n">
        <f aca="false">VLOOKUP($A837,data!$A$6:$M$15000,10)</f>
        <v>2768000</v>
      </c>
      <c r="D837" s="306" t="n">
        <v>158000</v>
      </c>
      <c r="E837" s="306" t="n">
        <f aca="false">VLOOKUP($A837,data!$A$6:$M$15000,12)</f>
        <v>2576000</v>
      </c>
      <c r="F837" s="114" t="n">
        <f aca="false">C837-D837-E837</f>
        <v>34000</v>
      </c>
    </row>
    <row r="838" customFormat="false" ht="11.25" hidden="false" customHeight="false" outlineLevel="0" collapsed="false">
      <c r="A838" s="188" t="n">
        <v>36382</v>
      </c>
      <c r="B838" s="11" t="n">
        <f aca="false">IF(A838&lt;&gt;"",MONTH(A838),0)</f>
        <v>8</v>
      </c>
      <c r="C838" s="148" t="n">
        <f aca="false">VLOOKUP($A838,data!$A$6:$M$15000,10)</f>
        <v>2789000</v>
      </c>
      <c r="D838" s="306" t="n">
        <v>369000</v>
      </c>
      <c r="E838" s="306" t="n">
        <f aca="false">VLOOKUP($A838,data!$A$6:$M$15000,12)</f>
        <v>2502000</v>
      </c>
      <c r="F838" s="114" t="n">
        <f aca="false">C838-D838-E838</f>
        <v>-82000</v>
      </c>
    </row>
    <row r="839" customFormat="false" ht="11.25" hidden="false" customHeight="false" outlineLevel="0" collapsed="false">
      <c r="A839" s="188" t="n">
        <v>36383</v>
      </c>
      <c r="B839" s="11" t="n">
        <f aca="false">IF(A839&lt;&gt;"",MONTH(A839),0)</f>
        <v>8</v>
      </c>
      <c r="C839" s="148" t="n">
        <f aca="false">VLOOKUP($A839,data!$A$6:$M$15000,10)</f>
        <v>2696000</v>
      </c>
      <c r="D839" s="306" t="n">
        <v>351000</v>
      </c>
      <c r="E839" s="306" t="n">
        <f aca="false">VLOOKUP($A839,data!$A$6:$M$15000,12)</f>
        <v>2326000</v>
      </c>
      <c r="F839" s="114" t="n">
        <f aca="false">C839-D839-E839</f>
        <v>19000</v>
      </c>
    </row>
    <row r="840" customFormat="false" ht="11.25" hidden="false" customHeight="false" outlineLevel="0" collapsed="false">
      <c r="A840" s="188" t="n">
        <v>36384</v>
      </c>
      <c r="B840" s="11" t="n">
        <f aca="false">IF(A840&lt;&gt;"",MONTH(A840),0)</f>
        <v>8</v>
      </c>
      <c r="C840" s="148" t="n">
        <f aca="false">VLOOKUP($A840,data!$A$6:$M$15000,10)</f>
        <v>2724000</v>
      </c>
      <c r="D840" s="306" t="n">
        <v>237000</v>
      </c>
      <c r="E840" s="306" t="n">
        <f aca="false">VLOOKUP($A840,data!$A$6:$M$15000,12)</f>
        <v>2492000</v>
      </c>
      <c r="F840" s="114" t="n">
        <f aca="false">C840-D840-E840</f>
        <v>-5000</v>
      </c>
    </row>
    <row r="841" customFormat="false" ht="11.25" hidden="false" customHeight="false" outlineLevel="0" collapsed="false">
      <c r="A841" s="188" t="n">
        <v>36385</v>
      </c>
      <c r="B841" s="11" t="n">
        <f aca="false">IF(A841&lt;&gt;"",MONTH(A841),0)</f>
        <v>8</v>
      </c>
      <c r="C841" s="148" t="n">
        <f aca="false">VLOOKUP($A841,data!$A$6:$M$15000,10)</f>
        <v>2733000</v>
      </c>
      <c r="D841" s="306" t="n">
        <v>268000</v>
      </c>
      <c r="E841" s="306" t="n">
        <f aca="false">VLOOKUP($A841,data!$A$6:$M$15000,12)</f>
        <v>2456000</v>
      </c>
      <c r="F841" s="114" t="n">
        <f aca="false">C841-D841-E841</f>
        <v>9000</v>
      </c>
    </row>
    <row r="842" customFormat="false" ht="11.25" hidden="false" customHeight="false" outlineLevel="0" collapsed="false">
      <c r="A842" s="188" t="n">
        <v>36386</v>
      </c>
      <c r="B842" s="11" t="n">
        <f aca="false">IF(A842&lt;&gt;"",MONTH(A842),0)</f>
        <v>8</v>
      </c>
      <c r="C842" s="148" t="n">
        <f aca="false">VLOOKUP($A842,data!$A$6:$M$15000,10)</f>
        <v>2649000</v>
      </c>
      <c r="D842" s="306" t="n">
        <v>521000</v>
      </c>
      <c r="E842" s="306" t="n">
        <f aca="false">VLOOKUP($A842,data!$A$6:$M$15000,12)</f>
        <v>2141000</v>
      </c>
      <c r="F842" s="114" t="n">
        <f aca="false">C842-D842-E842</f>
        <v>-13000</v>
      </c>
    </row>
    <row r="843" customFormat="false" ht="11.25" hidden="false" customHeight="false" outlineLevel="0" collapsed="false">
      <c r="A843" s="188" t="n">
        <v>36387</v>
      </c>
      <c r="B843" s="11" t="n">
        <f aca="false">IF(A843&lt;&gt;"",MONTH(A843),0)</f>
        <v>8</v>
      </c>
      <c r="C843" s="148" t="n">
        <f aca="false">VLOOKUP($A843,data!$A$6:$M$15000,10)</f>
        <v>2634000</v>
      </c>
      <c r="D843" s="306" t="n">
        <v>567000</v>
      </c>
      <c r="E843" s="306" t="n">
        <f aca="false">VLOOKUP($A843,data!$A$6:$M$15000,12)</f>
        <v>2096000</v>
      </c>
      <c r="F843" s="114" t="n">
        <f aca="false">C843-D843-E843</f>
        <v>-29000</v>
      </c>
    </row>
    <row r="844" customFormat="false" ht="11.25" hidden="false" customHeight="false" outlineLevel="0" collapsed="false">
      <c r="A844" s="188" t="n">
        <v>36388</v>
      </c>
      <c r="B844" s="11" t="n">
        <f aca="false">IF(A844&lt;&gt;"",MONTH(A844),0)</f>
        <v>8</v>
      </c>
      <c r="C844" s="148" t="n">
        <f aca="false">VLOOKUP($A844,data!$A$6:$M$15000,10)</f>
        <v>2732000</v>
      </c>
      <c r="D844" s="306" t="n">
        <v>130000</v>
      </c>
      <c r="E844" s="306" t="n">
        <f aca="false">VLOOKUP($A844,data!$A$6:$M$15000,12)</f>
        <v>2573000</v>
      </c>
      <c r="F844" s="114" t="n">
        <f aca="false">C844-D844-E844</f>
        <v>29000</v>
      </c>
    </row>
    <row r="845" customFormat="false" ht="11.25" hidden="false" customHeight="false" outlineLevel="0" collapsed="false">
      <c r="A845" s="188" t="n">
        <v>36389</v>
      </c>
      <c r="B845" s="11" t="n">
        <f aca="false">IF(A845&lt;&gt;"",MONTH(A845),0)</f>
        <v>8</v>
      </c>
      <c r="C845" s="148" t="n">
        <f aca="false">VLOOKUP($A845,data!$A$6:$M$15000,10)</f>
        <v>2781000</v>
      </c>
      <c r="D845" s="306" t="n">
        <v>24000</v>
      </c>
      <c r="E845" s="306" t="n">
        <f aca="false">VLOOKUP($A845,data!$A$6:$M$15000,12)</f>
        <v>2793000</v>
      </c>
      <c r="F845" s="114" t="n">
        <f aca="false">C845-D845-E845</f>
        <v>-36000</v>
      </c>
    </row>
    <row r="846" customFormat="false" ht="11.25" hidden="false" customHeight="false" outlineLevel="0" collapsed="false">
      <c r="A846" s="188" t="n">
        <v>36390</v>
      </c>
      <c r="B846" s="11" t="n">
        <f aca="false">IF(A846&lt;&gt;"",MONTH(A846),0)</f>
        <v>8</v>
      </c>
      <c r="C846" s="148" t="n">
        <f aca="false">VLOOKUP($A846,data!$A$6:$M$15000,10)</f>
        <v>2730000</v>
      </c>
      <c r="D846" s="306" t="n">
        <v>-63000</v>
      </c>
      <c r="E846" s="306" t="n">
        <f aca="false">VLOOKUP($A846,data!$A$6:$M$15000,12)</f>
        <v>2806000</v>
      </c>
      <c r="F846" s="114" t="n">
        <f aca="false">C846-D846-E846</f>
        <v>-13000</v>
      </c>
    </row>
    <row r="847" customFormat="false" ht="11.25" hidden="false" customHeight="false" outlineLevel="0" collapsed="false">
      <c r="A847" s="188" t="n">
        <v>36391</v>
      </c>
      <c r="B847" s="11" t="n">
        <f aca="false">IF(A847&lt;&gt;"",MONTH(A847),0)</f>
        <v>8</v>
      </c>
      <c r="C847" s="148" t="n">
        <f aca="false">VLOOKUP($A847,data!$A$6:$M$15000,10)</f>
        <v>2680000</v>
      </c>
      <c r="D847" s="306" t="n">
        <v>-188000</v>
      </c>
      <c r="E847" s="306" t="n">
        <f aca="false">VLOOKUP($A847,data!$A$6:$M$15000,12)</f>
        <v>2861000</v>
      </c>
      <c r="F847" s="114" t="n">
        <f aca="false">C847-D847-E847</f>
        <v>7000</v>
      </c>
    </row>
    <row r="848" customFormat="false" ht="11.25" hidden="false" customHeight="false" outlineLevel="0" collapsed="false">
      <c r="A848" s="188" t="n">
        <v>36392</v>
      </c>
      <c r="B848" s="11" t="n">
        <f aca="false">IF(A848&lt;&gt;"",MONTH(A848),0)</f>
        <v>8</v>
      </c>
      <c r="C848" s="148" t="n">
        <f aca="false">VLOOKUP($A848,data!$A$6:$M$15000,10)</f>
        <v>2728000</v>
      </c>
      <c r="D848" s="306" t="n">
        <v>-30000</v>
      </c>
      <c r="E848" s="306" t="n">
        <f aca="false">VLOOKUP($A848,data!$A$6:$M$15000,12)</f>
        <v>2704000</v>
      </c>
      <c r="F848" s="114" t="n">
        <f aca="false">C848-D848-E848</f>
        <v>54000</v>
      </c>
    </row>
    <row r="849" customFormat="false" ht="11.25" hidden="false" customHeight="false" outlineLevel="0" collapsed="false">
      <c r="A849" s="188" t="n">
        <v>36393</v>
      </c>
      <c r="B849" s="11" t="n">
        <f aca="false">IF(A849&lt;&gt;"",MONTH(A849),0)</f>
        <v>8</v>
      </c>
      <c r="C849" s="148" t="n">
        <f aca="false">VLOOKUP($A849,data!$A$6:$M$15000,10)</f>
        <v>2652000</v>
      </c>
      <c r="D849" s="306" t="n">
        <v>248000</v>
      </c>
      <c r="E849" s="306" t="n">
        <f aca="false">VLOOKUP($A849,data!$A$6:$M$15000,12)</f>
        <v>2461000</v>
      </c>
      <c r="F849" s="114" t="n">
        <f aca="false">C849-D849-E849</f>
        <v>-57000</v>
      </c>
    </row>
    <row r="850" customFormat="false" ht="11.25" hidden="false" customHeight="false" outlineLevel="0" collapsed="false">
      <c r="A850" s="188" t="n">
        <v>36394</v>
      </c>
      <c r="B850" s="11" t="n">
        <f aca="false">IF(A850&lt;&gt;"",MONTH(A850),0)</f>
        <v>8</v>
      </c>
      <c r="C850" s="148" t="n">
        <f aca="false">VLOOKUP($A850,data!$A$6:$M$15000,10)</f>
        <v>2627000</v>
      </c>
      <c r="D850" s="306" t="n">
        <v>194000</v>
      </c>
      <c r="E850" s="306" t="n">
        <f aca="false">VLOOKUP($A850,data!$A$6:$M$15000,12)</f>
        <v>2428000</v>
      </c>
      <c r="F850" s="114" t="n">
        <f aca="false">C850-D850-E850</f>
        <v>5000</v>
      </c>
    </row>
    <row r="851" customFormat="false" ht="11.25" hidden="false" customHeight="false" outlineLevel="0" collapsed="false">
      <c r="A851" s="188" t="n">
        <v>36395</v>
      </c>
      <c r="B851" s="11" t="n">
        <f aca="false">IF(A851&lt;&gt;"",MONTH(A851),0)</f>
        <v>8</v>
      </c>
      <c r="C851" s="148" t="n">
        <f aca="false">VLOOKUP($A851,data!$A$6:$M$15000,10)</f>
        <v>2623000</v>
      </c>
      <c r="D851" s="306" t="n">
        <v>-863000</v>
      </c>
      <c r="E851" s="306" t="n">
        <f aca="false">VLOOKUP($A851,data!$A$6:$M$15000,12)</f>
        <v>3355000</v>
      </c>
      <c r="F851" s="114" t="n">
        <f aca="false">C851-D851-E851</f>
        <v>131000</v>
      </c>
    </row>
    <row r="852" customFormat="false" ht="11.25" hidden="false" customHeight="false" outlineLevel="0" collapsed="false">
      <c r="A852" s="188" t="n">
        <v>36396</v>
      </c>
      <c r="B852" s="11" t="n">
        <f aca="false">IF(A852&lt;&gt;"",MONTH(A852),0)</f>
        <v>8</v>
      </c>
      <c r="C852" s="148" t="n">
        <f aca="false">VLOOKUP($A852,data!$A$6:$M$15000,10)</f>
        <v>2674000</v>
      </c>
      <c r="D852" s="306" t="n">
        <v>-761000</v>
      </c>
      <c r="E852" s="306" t="n">
        <f aca="false">VLOOKUP($A852,data!$A$6:$M$15000,12)</f>
        <v>3479000</v>
      </c>
      <c r="F852" s="114" t="n">
        <f aca="false">C852-D852-E852</f>
        <v>-44000</v>
      </c>
    </row>
    <row r="853" customFormat="false" ht="11.25" hidden="false" customHeight="false" outlineLevel="0" collapsed="false">
      <c r="A853" s="188" t="n">
        <v>36397</v>
      </c>
      <c r="B853" s="11" t="n">
        <f aca="false">IF(A853&lt;&gt;"",MONTH(A853),0)</f>
        <v>8</v>
      </c>
      <c r="C853" s="148" t="n">
        <f aca="false">VLOOKUP($A853,data!$A$6:$M$15000,10)</f>
        <v>2625000</v>
      </c>
      <c r="D853" s="306" t="n">
        <v>-1054000</v>
      </c>
      <c r="E853" s="306" t="n">
        <f aca="false">VLOOKUP($A853,data!$A$6:$M$15000,12)</f>
        <v>3691000</v>
      </c>
      <c r="F853" s="114" t="n">
        <f aca="false">C853-D853-E853</f>
        <v>-12000</v>
      </c>
    </row>
    <row r="854" customFormat="false" ht="11.25" hidden="false" customHeight="false" outlineLevel="0" collapsed="false">
      <c r="A854" s="188" t="n">
        <v>36398</v>
      </c>
      <c r="B854" s="11" t="n">
        <f aca="false">IF(A854&lt;&gt;"",MONTH(A854),0)</f>
        <v>8</v>
      </c>
      <c r="C854" s="148" t="n">
        <f aca="false">VLOOKUP($A854,data!$A$6:$M$15000,10)</f>
        <v>2498000</v>
      </c>
      <c r="D854" s="306" t="n">
        <v>-1182000</v>
      </c>
      <c r="E854" s="306" t="n">
        <f aca="false">VLOOKUP($A854,data!$A$6:$M$15000,12)</f>
        <v>3639000</v>
      </c>
      <c r="F854" s="114" t="n">
        <f aca="false">C854-D854-E854</f>
        <v>41000</v>
      </c>
    </row>
    <row r="855" customFormat="false" ht="11.25" hidden="false" customHeight="false" outlineLevel="0" collapsed="false">
      <c r="A855" s="188" t="n">
        <v>36399</v>
      </c>
      <c r="B855" s="11" t="n">
        <f aca="false">IF(A855&lt;&gt;"",MONTH(A855),0)</f>
        <v>8</v>
      </c>
      <c r="C855" s="148" t="n">
        <f aca="false">VLOOKUP($A855,data!$A$6:$M$15000,10)</f>
        <v>2604000</v>
      </c>
      <c r="D855" s="306" t="n">
        <v>-756000</v>
      </c>
      <c r="E855" s="306" t="n">
        <f aca="false">VLOOKUP($A855,data!$A$6:$M$15000,12)</f>
        <v>3377000</v>
      </c>
      <c r="F855" s="114" t="n">
        <f aca="false">C855-D855-E855</f>
        <v>-17000</v>
      </c>
    </row>
    <row r="856" customFormat="false" ht="11.25" hidden="false" customHeight="false" outlineLevel="0" collapsed="false">
      <c r="A856" s="188" t="n">
        <v>36400</v>
      </c>
      <c r="B856" s="11" t="n">
        <f aca="false">IF(A856&lt;&gt;"",MONTH(A856),0)</f>
        <v>8</v>
      </c>
      <c r="C856" s="148" t="n">
        <f aca="false">VLOOKUP($A856,data!$A$6:$M$15000,10)</f>
        <v>2777000</v>
      </c>
      <c r="D856" s="306" t="n">
        <v>-112000</v>
      </c>
      <c r="E856" s="306" t="n">
        <f aca="false">VLOOKUP($A856,data!$A$6:$M$15000,12)</f>
        <v>2864000</v>
      </c>
      <c r="F856" s="114" t="n">
        <f aca="false">C856-D856-E856</f>
        <v>25000</v>
      </c>
    </row>
    <row r="857" customFormat="false" ht="11.25" hidden="false" customHeight="false" outlineLevel="0" collapsed="false">
      <c r="A857" s="188" t="n">
        <v>36401</v>
      </c>
      <c r="B857" s="11" t="n">
        <f aca="false">IF(A857&lt;&gt;"",MONTH(A857),0)</f>
        <v>8</v>
      </c>
      <c r="C857" s="148" t="n">
        <f aca="false">VLOOKUP($A857,data!$A$6:$M$15000,10)</f>
        <v>2827000</v>
      </c>
      <c r="D857" s="306" t="n">
        <v>261000</v>
      </c>
      <c r="E857" s="306" t="n">
        <f aca="false">VLOOKUP($A857,data!$A$6:$M$15000,12)</f>
        <v>2633000</v>
      </c>
      <c r="F857" s="114" t="n">
        <f aca="false">C857-D857-E857</f>
        <v>-67000</v>
      </c>
    </row>
    <row r="858" customFormat="false" ht="11.25" hidden="false" customHeight="false" outlineLevel="0" collapsed="false">
      <c r="A858" s="188" t="n">
        <v>36402</v>
      </c>
      <c r="B858" s="11" t="n">
        <f aca="false">IF(A858&lt;&gt;"",MONTH(A858),0)</f>
        <v>8</v>
      </c>
      <c r="C858" s="148" t="n">
        <f aca="false">VLOOKUP($A858,data!$A$6:$M$15000,10)</f>
        <v>2758000</v>
      </c>
      <c r="D858" s="306" t="n">
        <v>-393000</v>
      </c>
      <c r="E858" s="306" t="n">
        <f aca="false">VLOOKUP($A858,data!$A$6:$M$15000,12)</f>
        <v>3054000</v>
      </c>
      <c r="F858" s="114" t="n">
        <f aca="false">C858-D858-E858</f>
        <v>97000</v>
      </c>
    </row>
    <row r="859" customFormat="false" ht="11.25" hidden="false" customHeight="false" outlineLevel="0" collapsed="false">
      <c r="A859" s="188" t="n">
        <v>36403</v>
      </c>
      <c r="B859" s="11" t="n">
        <f aca="false">IF(A859&lt;&gt;"",MONTH(A859),0)</f>
        <v>8</v>
      </c>
      <c r="C859" s="148" t="n">
        <f aca="false">VLOOKUP($A859,data!$A$6:$M$15000,10)</f>
        <v>2838000</v>
      </c>
      <c r="D859" s="306" t="n">
        <v>54000</v>
      </c>
      <c r="E859" s="306" t="n">
        <f aca="false">VLOOKUP($A859,data!$A$6:$M$15000,12)</f>
        <v>2841000</v>
      </c>
      <c r="F859" s="114" t="n">
        <f aca="false">C859-D859-E859</f>
        <v>-57000</v>
      </c>
    </row>
    <row r="860" customFormat="false" ht="11.25" hidden="false" customHeight="false" outlineLevel="0" collapsed="false">
      <c r="A860" s="188" t="n">
        <v>36404</v>
      </c>
      <c r="B860" s="11" t="n">
        <f aca="false">IF(A860&lt;&gt;"",MONTH(A860),0)</f>
        <v>9</v>
      </c>
      <c r="C860" s="148" t="n">
        <f aca="false">VLOOKUP($A860,data!$A$6:$M$15000,10)</f>
        <v>2953000</v>
      </c>
      <c r="D860" s="306" t="n">
        <v>315000</v>
      </c>
      <c r="E860" s="306" t="n">
        <f aca="false">VLOOKUP($A860,data!$A$6:$M$15000,12)</f>
        <v>2617000</v>
      </c>
      <c r="F860" s="114" t="n">
        <f aca="false">C860-D860-E860</f>
        <v>21000</v>
      </c>
    </row>
    <row r="861" customFormat="false" ht="11.25" hidden="false" customHeight="false" outlineLevel="0" collapsed="false">
      <c r="A861" s="188" t="n">
        <v>36405</v>
      </c>
      <c r="B861" s="11" t="n">
        <f aca="false">IF(A861&lt;&gt;"",MONTH(A861),0)</f>
        <v>9</v>
      </c>
      <c r="C861" s="148" t="n">
        <f aca="false">VLOOKUP($A861,data!$A$6:$M$15000,10)</f>
        <v>3011000</v>
      </c>
      <c r="D861" s="306" t="n">
        <v>575000</v>
      </c>
      <c r="E861" s="306" t="n">
        <f aca="false">VLOOKUP($A861,data!$A$6:$M$15000,12)</f>
        <v>2559000</v>
      </c>
      <c r="F861" s="114" t="n">
        <f aca="false">C861-D861-E861</f>
        <v>-123000</v>
      </c>
    </row>
    <row r="862" customFormat="false" ht="11.25" hidden="false" customHeight="false" outlineLevel="0" collapsed="false">
      <c r="A862" s="188" t="n">
        <v>36406</v>
      </c>
      <c r="B862" s="11" t="n">
        <f aca="false">IF(A862&lt;&gt;"",MONTH(A862),0)</f>
        <v>9</v>
      </c>
      <c r="C862" s="148" t="n">
        <f aca="false">VLOOKUP($A862,data!$A$6:$M$15000,10)</f>
        <v>3044000</v>
      </c>
      <c r="D862" s="306" t="n">
        <v>561000</v>
      </c>
      <c r="E862" s="306" t="n">
        <f aca="false">VLOOKUP($A862,data!$A$6:$M$15000,12)</f>
        <v>2412000</v>
      </c>
      <c r="F862" s="114" t="n">
        <f aca="false">C862-D862-E862</f>
        <v>71000</v>
      </c>
    </row>
    <row r="863" customFormat="false" ht="11.25" hidden="false" customHeight="false" outlineLevel="0" collapsed="false">
      <c r="A863" s="188" t="n">
        <v>36407</v>
      </c>
      <c r="B863" s="11" t="n">
        <f aca="false">IF(A863&lt;&gt;"",MONTH(A863),0)</f>
        <v>9</v>
      </c>
      <c r="C863" s="148" t="n">
        <f aca="false">VLOOKUP($A863,data!$A$6:$M$15000,10)</f>
        <v>2602000</v>
      </c>
      <c r="D863" s="306" t="n">
        <v>561000</v>
      </c>
      <c r="E863" s="306" t="n">
        <f aca="false">VLOOKUP($A863,data!$A$6:$M$15000,12)</f>
        <v>2127000</v>
      </c>
      <c r="F863" s="114" t="n">
        <f aca="false">C863-D863-E863</f>
        <v>-86000</v>
      </c>
    </row>
    <row r="864" customFormat="false" ht="11.25" hidden="false" customHeight="false" outlineLevel="0" collapsed="false">
      <c r="A864" s="188" t="n">
        <v>36408</v>
      </c>
      <c r="B864" s="11" t="n">
        <f aca="false">IF(A864&lt;&gt;"",MONTH(A864),0)</f>
        <v>9</v>
      </c>
      <c r="C864" s="148" t="n">
        <f aca="false">VLOOKUP($A864,data!$A$6:$M$15000,10)</f>
        <v>2492000</v>
      </c>
      <c r="D864" s="306" t="n">
        <v>506000</v>
      </c>
      <c r="E864" s="306" t="n">
        <f aca="false">VLOOKUP($A864,data!$A$6:$M$15000,12)</f>
        <v>1986000</v>
      </c>
      <c r="F864" s="114" t="n">
        <f aca="false">C864-D864-E864</f>
        <v>0</v>
      </c>
    </row>
    <row r="865" customFormat="false" ht="11.25" hidden="false" customHeight="false" outlineLevel="0" collapsed="false">
      <c r="A865" s="188" t="n">
        <v>36409</v>
      </c>
      <c r="B865" s="11" t="n">
        <f aca="false">IF(A865&lt;&gt;"",MONTH(A865),0)</f>
        <v>9</v>
      </c>
      <c r="C865" s="148" t="n">
        <f aca="false">VLOOKUP($A865,data!$A$6:$M$15000,10)</f>
        <v>2500000</v>
      </c>
      <c r="D865" s="306" t="n">
        <v>264000</v>
      </c>
      <c r="E865" s="306" t="n">
        <f aca="false">VLOOKUP($A865,data!$A$6:$M$15000,12)</f>
        <v>2188000</v>
      </c>
      <c r="F865" s="114" t="n">
        <f aca="false">C865-D865-E865</f>
        <v>48000</v>
      </c>
    </row>
    <row r="866" customFormat="false" ht="11.25" hidden="false" customHeight="false" outlineLevel="0" collapsed="false">
      <c r="A866" s="188" t="n">
        <v>36410</v>
      </c>
      <c r="B866" s="11" t="n">
        <f aca="false">IF(A866&lt;&gt;"",MONTH(A866),0)</f>
        <v>9</v>
      </c>
      <c r="C866" s="148" t="n">
        <f aca="false">VLOOKUP($A866,data!$A$6:$M$15000,10)</f>
        <v>2799000</v>
      </c>
      <c r="D866" s="306" t="n">
        <v>334000</v>
      </c>
      <c r="E866" s="306" t="n">
        <f aca="false">VLOOKUP($A866,data!$A$6:$M$15000,12)</f>
        <v>2676000</v>
      </c>
      <c r="F866" s="114" t="n">
        <f aca="false">C866-D866-E866</f>
        <v>-211000</v>
      </c>
    </row>
    <row r="867" customFormat="false" ht="11.25" hidden="false" customHeight="false" outlineLevel="0" collapsed="false">
      <c r="A867" s="188" t="n">
        <v>36411</v>
      </c>
      <c r="B867" s="11" t="n">
        <f aca="false">IF(A867&lt;&gt;"",MONTH(A867),0)</f>
        <v>9</v>
      </c>
      <c r="C867" s="148" t="n">
        <f aca="false">VLOOKUP($A867,data!$A$6:$M$15000,10)</f>
        <v>2962000</v>
      </c>
      <c r="D867" s="306" t="n">
        <v>334000</v>
      </c>
      <c r="E867" s="306" t="n">
        <f aca="false">VLOOKUP($A867,data!$A$6:$M$15000,12)</f>
        <v>2881000</v>
      </c>
      <c r="F867" s="114" t="n">
        <f aca="false">C867-D867-E867</f>
        <v>-253000</v>
      </c>
    </row>
    <row r="868" customFormat="false" ht="11.25" hidden="false" customHeight="false" outlineLevel="0" collapsed="false">
      <c r="A868" s="188" t="n">
        <v>36412</v>
      </c>
      <c r="B868" s="11" t="n">
        <f aca="false">IF(A868&lt;&gt;"",MONTH(A868),0)</f>
        <v>9</v>
      </c>
      <c r="C868" s="148" t="n">
        <f aca="false">VLOOKUP($A868,data!$A$6:$M$15000,10)</f>
        <v>2937000</v>
      </c>
      <c r="D868" s="306" t="n">
        <v>0</v>
      </c>
      <c r="E868" s="306" t="n">
        <f aca="false">VLOOKUP($A868,data!$A$6:$M$15000,12)</f>
        <v>2720000</v>
      </c>
      <c r="F868" s="114" t="n">
        <f aca="false">C868-D868-E868</f>
        <v>217000</v>
      </c>
    </row>
    <row r="869" customFormat="false" ht="11.25" hidden="false" customHeight="false" outlineLevel="0" collapsed="false">
      <c r="A869" s="188" t="n">
        <v>36413</v>
      </c>
      <c r="B869" s="11" t="n">
        <f aca="false">IF(A869&lt;&gt;"",MONTH(A869),0)</f>
        <v>9</v>
      </c>
      <c r="C869" s="148" t="n">
        <f aca="false">VLOOKUP($A869,data!$A$6:$M$15000,10)</f>
        <v>2933000</v>
      </c>
      <c r="D869" s="306" t="n">
        <v>0</v>
      </c>
      <c r="E869" s="306" t="n">
        <f aca="false">VLOOKUP($A869,data!$A$6:$M$15000,12)</f>
        <v>2752000</v>
      </c>
      <c r="F869" s="114" t="n">
        <f aca="false">C869-D869-E869</f>
        <v>181000</v>
      </c>
    </row>
    <row r="870" customFormat="false" ht="11.25" hidden="false" customHeight="false" outlineLevel="0" collapsed="false">
      <c r="A870" s="188" t="n">
        <v>36414</v>
      </c>
      <c r="B870" s="11" t="n">
        <f aca="false">IF(A870&lt;&gt;"",MONTH(A870),0)</f>
        <v>9</v>
      </c>
      <c r="C870" s="148" t="n">
        <f aca="false">VLOOKUP($A870,data!$A$6:$M$15000,10)</f>
        <v>2708000</v>
      </c>
      <c r="D870" s="306" t="n">
        <v>0</v>
      </c>
      <c r="E870" s="306" t="n">
        <f aca="false">VLOOKUP($A870,data!$A$6:$M$15000,12)</f>
        <v>2397000</v>
      </c>
      <c r="F870" s="114" t="n">
        <f aca="false">C870-D870-E870</f>
        <v>311000</v>
      </c>
    </row>
    <row r="871" customFormat="false" ht="11.25" hidden="false" customHeight="false" outlineLevel="0" collapsed="false">
      <c r="A871" s="188" t="n">
        <v>36415</v>
      </c>
      <c r="B871" s="11" t="n">
        <f aca="false">IF(A871&lt;&gt;"",MONTH(A871),0)</f>
        <v>9</v>
      </c>
      <c r="C871" s="148" t="n">
        <f aca="false">VLOOKUP($A871,data!$A$6:$M$15000,10)</f>
        <v>2702000</v>
      </c>
      <c r="D871" s="306" t="n">
        <v>0</v>
      </c>
      <c r="E871" s="306" t="n">
        <f aca="false">VLOOKUP($A871,data!$A$6:$M$15000,12)</f>
        <v>2293000</v>
      </c>
      <c r="F871" s="114" t="n">
        <f aca="false">C871-D871-E871</f>
        <v>409000</v>
      </c>
    </row>
    <row r="872" customFormat="false" ht="11.25" hidden="false" customHeight="false" outlineLevel="0" collapsed="false">
      <c r="A872" s="188" t="n">
        <v>36416</v>
      </c>
      <c r="B872" s="11" t="n">
        <f aca="false">IF(A872&lt;&gt;"",MONTH(A872),0)</f>
        <v>9</v>
      </c>
      <c r="C872" s="148" t="n">
        <f aca="false">VLOOKUP($A872,data!$A$6:$M$15000,10)</f>
        <v>2855000</v>
      </c>
      <c r="D872" s="306" t="n">
        <v>0</v>
      </c>
      <c r="E872" s="306" t="n">
        <f aca="false">VLOOKUP($A872,data!$A$6:$M$15000,12)</f>
        <v>2860000</v>
      </c>
      <c r="F872" s="114" t="n">
        <f aca="false">C872-D872-E872</f>
        <v>-5000</v>
      </c>
    </row>
    <row r="873" customFormat="false" ht="11.25" hidden="false" customHeight="false" outlineLevel="0" collapsed="false">
      <c r="A873" s="188" t="n">
        <v>36417</v>
      </c>
      <c r="B873" s="11" t="n">
        <f aca="false">IF(A873&lt;&gt;"",MONTH(A873),0)</f>
        <v>9</v>
      </c>
      <c r="C873" s="148" t="n">
        <f aca="false">VLOOKUP($A873,data!$A$6:$M$15000,10)</f>
        <v>3050000</v>
      </c>
      <c r="D873" s="306" t="n">
        <v>0</v>
      </c>
      <c r="E873" s="306" t="n">
        <f aca="false">VLOOKUP($A873,data!$A$6:$M$15000,12)</f>
        <v>2805000</v>
      </c>
      <c r="F873" s="114" t="n">
        <f aca="false">C873-D873-E873</f>
        <v>245000</v>
      </c>
    </row>
    <row r="874" customFormat="false" ht="11.25" hidden="false" customHeight="false" outlineLevel="0" collapsed="false">
      <c r="A874" s="188" t="n">
        <v>36418</v>
      </c>
      <c r="B874" s="11" t="n">
        <f aca="false">IF(A874&lt;&gt;"",MONTH(A874),0)</f>
        <v>9</v>
      </c>
      <c r="C874" s="148" t="n">
        <f aca="false">VLOOKUP($A874,data!$A$6:$M$15000,10)</f>
        <v>3134000</v>
      </c>
      <c r="D874" s="306" t="n">
        <v>0</v>
      </c>
      <c r="E874" s="306" t="n">
        <f aca="false">VLOOKUP($A874,data!$A$6:$M$15000,12)</f>
        <v>2834000</v>
      </c>
      <c r="F874" s="114" t="n">
        <f aca="false">C874-D874-E874</f>
        <v>300000</v>
      </c>
    </row>
    <row r="875" customFormat="false" ht="11.25" hidden="false" customHeight="false" outlineLevel="0" collapsed="false">
      <c r="A875" s="188" t="n">
        <v>36419</v>
      </c>
      <c r="B875" s="11" t="n">
        <f aca="false">IF(A875&lt;&gt;"",MONTH(A875),0)</f>
        <v>9</v>
      </c>
      <c r="C875" s="148" t="n">
        <f aca="false">VLOOKUP($A875,data!$A$6:$M$15000,10)</f>
        <v>3177000</v>
      </c>
      <c r="D875" s="306" t="n">
        <v>0</v>
      </c>
      <c r="E875" s="306" t="n">
        <f aca="false">VLOOKUP($A875,data!$A$6:$M$15000,12)</f>
        <v>2777000</v>
      </c>
      <c r="F875" s="114" t="n">
        <f aca="false">C875-D875-E875</f>
        <v>400000</v>
      </c>
    </row>
    <row r="876" customFormat="false" ht="11.25" hidden="false" customHeight="false" outlineLevel="0" collapsed="false">
      <c r="A876" s="188" t="n">
        <v>36420</v>
      </c>
      <c r="B876" s="11" t="n">
        <f aca="false">IF(A876&lt;&gt;"",MONTH(A876),0)</f>
        <v>9</v>
      </c>
      <c r="C876" s="148" t="n">
        <f aca="false">VLOOKUP($A876,data!$A$6:$M$15000,10)</f>
        <v>3100000</v>
      </c>
      <c r="D876" s="306" t="n">
        <v>0</v>
      </c>
      <c r="E876" s="306" t="n">
        <f aca="false">VLOOKUP($A876,data!$A$6:$M$15000,12)</f>
        <v>2613000</v>
      </c>
      <c r="F876" s="114" t="n">
        <f aca="false">C876-D876-E876</f>
        <v>487000</v>
      </c>
    </row>
    <row r="877" customFormat="false" ht="11.25" hidden="false" customHeight="false" outlineLevel="0" collapsed="false">
      <c r="A877" s="188" t="n">
        <v>36421</v>
      </c>
      <c r="B877" s="11" t="n">
        <f aca="false">IF(A877&lt;&gt;"",MONTH(A877),0)</f>
        <v>9</v>
      </c>
      <c r="C877" s="148" t="n">
        <f aca="false">VLOOKUP($A877,data!$A$6:$M$15000,10)</f>
        <v>2691000</v>
      </c>
      <c r="D877" s="306" t="n">
        <v>0</v>
      </c>
      <c r="E877" s="306" t="n">
        <f aca="false">VLOOKUP($A877,data!$A$6:$M$15000,12)</f>
        <v>2320000</v>
      </c>
      <c r="F877" s="114" t="n">
        <f aca="false">C877-D877-E877</f>
        <v>371000</v>
      </c>
    </row>
    <row r="878" customFormat="false" ht="11.25" hidden="false" customHeight="false" outlineLevel="0" collapsed="false">
      <c r="A878" s="188" t="n">
        <v>36422</v>
      </c>
      <c r="B878" s="11" t="n">
        <f aca="false">IF(A878&lt;&gt;"",MONTH(A878),0)</f>
        <v>9</v>
      </c>
      <c r="C878" s="148" t="n">
        <f aca="false">VLOOKUP($A878,data!$A$6:$M$15000,10)</f>
        <v>2612000</v>
      </c>
      <c r="D878" s="306" t="n">
        <v>0</v>
      </c>
      <c r="E878" s="306" t="n">
        <f aca="false">VLOOKUP($A878,data!$A$6:$M$15000,12)</f>
        <v>2210000</v>
      </c>
      <c r="F878" s="114" t="n">
        <f aca="false">C878-D878-E878</f>
        <v>402000</v>
      </c>
    </row>
    <row r="879" customFormat="false" ht="11.25" hidden="false" customHeight="false" outlineLevel="0" collapsed="false">
      <c r="A879" s="188" t="n">
        <v>36423</v>
      </c>
      <c r="B879" s="11" t="n">
        <f aca="false">IF(A879&lt;&gt;"",MONTH(A879),0)</f>
        <v>9</v>
      </c>
      <c r="C879" s="148" t="n">
        <f aca="false">VLOOKUP($A879,data!$A$6:$M$15000,10)</f>
        <v>2907000</v>
      </c>
      <c r="D879" s="306" t="n">
        <v>0</v>
      </c>
      <c r="E879" s="306" t="n">
        <f aca="false">VLOOKUP($A879,data!$A$6:$M$15000,12)</f>
        <v>2734000</v>
      </c>
      <c r="F879" s="114" t="n">
        <f aca="false">C879-D879-E879</f>
        <v>173000</v>
      </c>
    </row>
    <row r="880" customFormat="false" ht="11.25" hidden="false" customHeight="false" outlineLevel="0" collapsed="false">
      <c r="A880" s="188" t="n">
        <v>36424</v>
      </c>
      <c r="B880" s="11" t="n">
        <f aca="false">IF(A880&lt;&gt;"",MONTH(A880),0)</f>
        <v>9</v>
      </c>
      <c r="C880" s="148" t="n">
        <f aca="false">VLOOKUP($A880,data!$A$6:$M$15000,10)</f>
        <v>3065000</v>
      </c>
      <c r="D880" s="306" t="n">
        <v>0</v>
      </c>
      <c r="E880" s="306" t="n">
        <f aca="false">VLOOKUP($A880,data!$A$6:$M$15000,12)</f>
        <v>2819000</v>
      </c>
      <c r="F880" s="114" t="n">
        <f aca="false">C880-D880-E880</f>
        <v>246000</v>
      </c>
    </row>
    <row r="881" customFormat="false" ht="11.25" hidden="false" customHeight="false" outlineLevel="0" collapsed="false">
      <c r="A881" s="188" t="n">
        <v>36425</v>
      </c>
      <c r="B881" s="11" t="n">
        <f aca="false">IF(A881&lt;&gt;"",MONTH(A881),0)</f>
        <v>9</v>
      </c>
      <c r="C881" s="148" t="n">
        <f aca="false">VLOOKUP($A881,data!$A$6:$M$15000,10)</f>
        <v>3138000</v>
      </c>
      <c r="D881" s="306" t="n">
        <v>0</v>
      </c>
      <c r="E881" s="306" t="n">
        <f aca="false">VLOOKUP($A881,data!$A$6:$M$15000,12)</f>
        <v>2909000</v>
      </c>
      <c r="F881" s="114" t="n">
        <f aca="false">C881-D881-E881</f>
        <v>229000</v>
      </c>
    </row>
    <row r="882" customFormat="false" ht="11.25" hidden="false" customHeight="false" outlineLevel="0" collapsed="false">
      <c r="A882" s="188" t="n">
        <v>36426</v>
      </c>
      <c r="B882" s="11" t="n">
        <f aca="false">IF(A882&lt;&gt;"",MONTH(A882),0)</f>
        <v>9</v>
      </c>
      <c r="C882" s="148" t="n">
        <f aca="false">VLOOKUP($A882,data!$A$6:$M$15000,10)</f>
        <v>3113000</v>
      </c>
      <c r="D882" s="306" t="n">
        <v>0</v>
      </c>
      <c r="E882" s="306" t="n">
        <f aca="false">VLOOKUP($A882,data!$A$6:$M$15000,12)</f>
        <v>2872000</v>
      </c>
      <c r="F882" s="114" t="n">
        <f aca="false">C882-D882-E882</f>
        <v>241000</v>
      </c>
    </row>
    <row r="883" customFormat="false" ht="11.25" hidden="false" customHeight="false" outlineLevel="0" collapsed="false">
      <c r="A883" s="188" t="n">
        <v>36427</v>
      </c>
      <c r="B883" s="11" t="n">
        <f aca="false">IF(A883&lt;&gt;"",MONTH(A883),0)</f>
        <v>9</v>
      </c>
      <c r="C883" s="148" t="n">
        <f aca="false">VLOOKUP($A883,data!$A$6:$M$15000,10)</f>
        <v>3016000</v>
      </c>
      <c r="D883" s="306" t="n">
        <v>0</v>
      </c>
      <c r="E883" s="306" t="n">
        <f aca="false">VLOOKUP($A883,data!$A$6:$M$15000,12)</f>
        <v>2797000</v>
      </c>
      <c r="F883" s="114" t="n">
        <f aca="false">C883-D883-E883</f>
        <v>219000</v>
      </c>
    </row>
    <row r="884" customFormat="false" ht="11.25" hidden="false" customHeight="false" outlineLevel="0" collapsed="false">
      <c r="A884" s="188" t="n">
        <v>36428</v>
      </c>
      <c r="B884" s="11" t="n">
        <f aca="false">IF(A884&lt;&gt;"",MONTH(A884),0)</f>
        <v>9</v>
      </c>
      <c r="C884" s="148" t="n">
        <f aca="false">VLOOKUP($A884,data!$A$6:$M$15000,10)</f>
        <v>2993000</v>
      </c>
      <c r="D884" s="306" t="n">
        <v>0</v>
      </c>
      <c r="E884" s="306" t="n">
        <f aca="false">VLOOKUP($A884,data!$A$6:$M$15000,12)</f>
        <v>2479000</v>
      </c>
      <c r="F884" s="114" t="n">
        <f aca="false">C884-D884-E884</f>
        <v>514000</v>
      </c>
    </row>
    <row r="885" customFormat="false" ht="11.25" hidden="false" customHeight="false" outlineLevel="0" collapsed="false">
      <c r="A885" s="188" t="n">
        <v>36429</v>
      </c>
      <c r="B885" s="11" t="n">
        <f aca="false">IF(A885&lt;&gt;"",MONTH(A885),0)</f>
        <v>9</v>
      </c>
      <c r="C885" s="148" t="n">
        <f aca="false">VLOOKUP($A885,data!$A$6:$M$15000,10)</f>
        <v>2999000</v>
      </c>
      <c r="D885" s="306" t="n">
        <v>0</v>
      </c>
      <c r="E885" s="306" t="n">
        <f aca="false">VLOOKUP($A885,data!$A$6:$M$15000,12)</f>
        <v>2433000</v>
      </c>
      <c r="F885" s="114" t="n">
        <f aca="false">C885-D885-E885</f>
        <v>566000</v>
      </c>
    </row>
    <row r="886" customFormat="false" ht="11.25" hidden="false" customHeight="false" outlineLevel="0" collapsed="false">
      <c r="A886" s="188" t="n">
        <v>36430</v>
      </c>
      <c r="B886" s="11" t="n">
        <f aca="false">IF(A886&lt;&gt;"",MONTH(A886),0)</f>
        <v>9</v>
      </c>
      <c r="C886" s="148" t="n">
        <f aca="false">VLOOKUP($A886,data!$A$6:$M$15000,10)</f>
        <v>3036000</v>
      </c>
      <c r="D886" s="306" t="n">
        <v>0</v>
      </c>
      <c r="E886" s="306" t="n">
        <f aca="false">VLOOKUP($A886,data!$A$6:$M$15000,12)</f>
        <v>2999000</v>
      </c>
      <c r="F886" s="114" t="n">
        <f aca="false">C886-D886-E886</f>
        <v>37000</v>
      </c>
    </row>
    <row r="887" customFormat="false" ht="11.25" hidden="false" customHeight="false" outlineLevel="0" collapsed="false">
      <c r="A887" s="188" t="n">
        <v>36431</v>
      </c>
      <c r="B887" s="11" t="n">
        <f aca="false">IF(A887&lt;&gt;"",MONTH(A887),0)</f>
        <v>9</v>
      </c>
      <c r="C887" s="148" t="n">
        <f aca="false">VLOOKUP($A887,data!$A$6:$M$15000,10)</f>
        <v>3062000</v>
      </c>
      <c r="D887" s="306" t="n">
        <v>0</v>
      </c>
      <c r="E887" s="306" t="n">
        <f aca="false">VLOOKUP($A887,data!$A$6:$M$15000,12)</f>
        <v>3008000</v>
      </c>
      <c r="F887" s="114" t="n">
        <f aca="false">C887-D887-E887</f>
        <v>54000</v>
      </c>
    </row>
    <row r="888" customFormat="false" ht="11.25" hidden="false" customHeight="false" outlineLevel="0" collapsed="false">
      <c r="A888" s="188" t="n">
        <v>36432</v>
      </c>
      <c r="B888" s="11" t="n">
        <f aca="false">IF(A888&lt;&gt;"",MONTH(A888),0)</f>
        <v>9</v>
      </c>
      <c r="C888" s="148" t="n">
        <f aca="false">VLOOKUP($A888,data!$A$6:$M$15000,10)</f>
        <v>3276000</v>
      </c>
      <c r="D888" s="306" t="n">
        <v>0</v>
      </c>
      <c r="E888" s="306" t="n">
        <f aca="false">VLOOKUP($A888,data!$A$6:$M$15000,12)</f>
        <v>3112000</v>
      </c>
      <c r="F888" s="114" t="n">
        <f aca="false">C888-D888-E888</f>
        <v>164000</v>
      </c>
    </row>
    <row r="889" customFormat="false" ht="11.25" hidden="false" customHeight="false" outlineLevel="0" collapsed="false">
      <c r="A889" s="188" t="n">
        <v>36433</v>
      </c>
      <c r="B889" s="11" t="n">
        <f aca="false">IF(A889&lt;&gt;"",MONTH(A889),0)</f>
        <v>9</v>
      </c>
      <c r="C889" s="148" t="n">
        <f aca="false">VLOOKUP($A889,data!$A$6:$M$15000,10)</f>
        <v>2982000</v>
      </c>
      <c r="D889" s="306" t="n">
        <v>0</v>
      </c>
      <c r="E889" s="306" t="n">
        <f aca="false">VLOOKUP($A889,data!$A$6:$M$15000,12)</f>
        <v>3168000</v>
      </c>
      <c r="F889" s="114" t="n">
        <f aca="false">C889-D889-E889</f>
        <v>-186000</v>
      </c>
    </row>
    <row r="890" customFormat="false" ht="11.25" hidden="false" customHeight="false" outlineLevel="0" collapsed="false">
      <c r="A890" s="188" t="n">
        <v>36434</v>
      </c>
      <c r="B890" s="11" t="n">
        <f aca="false">IF(A890&lt;&gt;"",MONTH(A890),0)</f>
        <v>10</v>
      </c>
      <c r="C890" s="148" t="n">
        <f aca="false">VLOOKUP($A890,data!$A$6:$M$15000,10)</f>
        <v>3110000</v>
      </c>
      <c r="D890" s="306" t="n">
        <v>0</v>
      </c>
      <c r="E890" s="306" t="n">
        <f aca="false">VLOOKUP($A890,data!$A$6:$M$15000,12)</f>
        <v>2905000</v>
      </c>
      <c r="F890" s="114" t="n">
        <f aca="false">C890-D890-E890</f>
        <v>205000</v>
      </c>
    </row>
    <row r="891" customFormat="false" ht="11.25" hidden="false" customHeight="false" outlineLevel="0" collapsed="false">
      <c r="A891" s="188" t="n">
        <v>36435</v>
      </c>
      <c r="B891" s="11" t="n">
        <f aca="false">IF(A891&lt;&gt;"",MONTH(A891),0)</f>
        <v>10</v>
      </c>
      <c r="C891" s="148" t="n">
        <f aca="false">VLOOKUP($A891,data!$A$6:$M$15000,10)</f>
        <v>3101000</v>
      </c>
      <c r="D891" s="306" t="n">
        <v>0</v>
      </c>
      <c r="E891" s="306" t="n">
        <f aca="false">VLOOKUP($A891,data!$A$6:$M$15000,12)</f>
        <v>2573000</v>
      </c>
      <c r="F891" s="114" t="n">
        <f aca="false">C891-D891-E891</f>
        <v>528000</v>
      </c>
    </row>
    <row r="892" customFormat="false" ht="11.25" hidden="false" customHeight="false" outlineLevel="0" collapsed="false">
      <c r="A892" s="188" t="n">
        <v>36436</v>
      </c>
      <c r="B892" s="11" t="n">
        <f aca="false">IF(A892&lt;&gt;"",MONTH(A892),0)</f>
        <v>10</v>
      </c>
      <c r="C892" s="148" t="n">
        <f aca="false">VLOOKUP($A892,data!$A$6:$M$15000,10)</f>
        <v>3082000</v>
      </c>
      <c r="D892" s="306" t="n">
        <v>0</v>
      </c>
      <c r="E892" s="306" t="n">
        <f aca="false">VLOOKUP($A892,data!$A$6:$M$15000,12)</f>
        <v>2567000</v>
      </c>
      <c r="F892" s="114" t="n">
        <f aca="false">C892-D892-E892</f>
        <v>515000</v>
      </c>
    </row>
    <row r="893" customFormat="false" ht="11.25" hidden="false" customHeight="false" outlineLevel="0" collapsed="false">
      <c r="A893" s="188" t="n">
        <v>36437</v>
      </c>
      <c r="B893" s="11" t="n">
        <f aca="false">IF(A893&lt;&gt;"",MONTH(A893),0)</f>
        <v>10</v>
      </c>
      <c r="C893" s="148" t="n">
        <f aca="false">VLOOKUP($A893,data!$A$6:$M$15000,10)</f>
        <v>3055000</v>
      </c>
      <c r="D893" s="306" t="n">
        <v>0</v>
      </c>
      <c r="E893" s="306" t="n">
        <f aca="false">VLOOKUP($A893,data!$A$6:$M$15000,12)</f>
        <v>2954000</v>
      </c>
      <c r="F893" s="114" t="n">
        <f aca="false">C893-D893-E893</f>
        <v>101000</v>
      </c>
    </row>
    <row r="894" customFormat="false" ht="11.25" hidden="false" customHeight="false" outlineLevel="0" collapsed="false">
      <c r="A894" s="188" t="n">
        <v>36438</v>
      </c>
      <c r="B894" s="11" t="n">
        <f aca="false">IF(A894&lt;&gt;"",MONTH(A894),0)</f>
        <v>10</v>
      </c>
      <c r="C894" s="148" t="n">
        <f aca="false">VLOOKUP($A894,data!$A$6:$M$15000,10)</f>
        <v>2939000</v>
      </c>
      <c r="D894" s="306" t="n">
        <v>0</v>
      </c>
      <c r="E894" s="306" t="n">
        <f aca="false">VLOOKUP($A894,data!$A$6:$M$15000,12)</f>
        <v>3049000</v>
      </c>
      <c r="F894" s="114" t="n">
        <f aca="false">C894-D894-E894</f>
        <v>-110000</v>
      </c>
    </row>
    <row r="895" customFormat="false" ht="11.25" hidden="false" customHeight="false" outlineLevel="0" collapsed="false">
      <c r="A895" s="188" t="n">
        <v>36439</v>
      </c>
      <c r="B895" s="11" t="n">
        <f aca="false">IF(A895&lt;&gt;"",MONTH(A895),0)</f>
        <v>10</v>
      </c>
      <c r="C895" s="148" t="n">
        <f aca="false">VLOOKUP($A895,data!$A$6:$M$15000,10)</f>
        <v>2769000</v>
      </c>
      <c r="D895" s="306" t="n">
        <v>0</v>
      </c>
      <c r="E895" s="306" t="n">
        <f aca="false">VLOOKUP($A895,data!$A$6:$M$15000,12)</f>
        <v>3013000</v>
      </c>
      <c r="F895" s="114" t="n">
        <f aca="false">C895-D895-E895</f>
        <v>-244000</v>
      </c>
    </row>
    <row r="896" customFormat="false" ht="11.25" hidden="false" customHeight="false" outlineLevel="0" collapsed="false">
      <c r="A896" s="188" t="n">
        <v>36440</v>
      </c>
      <c r="B896" s="11" t="n">
        <f aca="false">IF(A896&lt;&gt;"",MONTH(A896),0)</f>
        <v>10</v>
      </c>
      <c r="C896" s="148" t="n">
        <f aca="false">VLOOKUP($A896,data!$A$6:$M$15000,10)</f>
        <v>3005000</v>
      </c>
      <c r="D896" s="306" t="n">
        <v>0</v>
      </c>
      <c r="E896" s="306" t="n">
        <f aca="false">VLOOKUP($A896,data!$A$6:$M$15000,12)</f>
        <v>3109000</v>
      </c>
      <c r="F896" s="114" t="n">
        <f aca="false">C896-D896-E896</f>
        <v>-104000</v>
      </c>
    </row>
    <row r="897" customFormat="false" ht="11.25" hidden="false" customHeight="false" outlineLevel="0" collapsed="false">
      <c r="A897" s="188" t="n">
        <v>36441</v>
      </c>
      <c r="B897" s="11" t="n">
        <f aca="false">IF(A897&lt;&gt;"",MONTH(A897),0)</f>
        <v>10</v>
      </c>
      <c r="C897" s="148" t="n">
        <f aca="false">VLOOKUP($A897,data!$A$6:$M$15000,10)</f>
        <v>3104000</v>
      </c>
      <c r="D897" s="306" t="n">
        <v>0</v>
      </c>
      <c r="E897" s="306" t="n">
        <f aca="false">VLOOKUP($A897,data!$A$6:$M$15000,12)</f>
        <v>3166000</v>
      </c>
      <c r="F897" s="114" t="n">
        <f aca="false">C897-D897-E897</f>
        <v>-62000</v>
      </c>
    </row>
    <row r="898" customFormat="false" ht="11.25" hidden="false" customHeight="false" outlineLevel="0" collapsed="false">
      <c r="A898" s="188" t="n">
        <v>36442</v>
      </c>
      <c r="B898" s="11" t="n">
        <f aca="false">IF(A898&lt;&gt;"",MONTH(A898),0)</f>
        <v>10</v>
      </c>
      <c r="C898" s="148" t="n">
        <f aca="false">VLOOKUP($A898,data!$A$6:$M$15000,10)</f>
        <v>3186000</v>
      </c>
      <c r="D898" s="306" t="n">
        <v>0</v>
      </c>
      <c r="E898" s="306" t="n">
        <f aca="false">VLOOKUP($A898,data!$A$6:$M$15000,12)</f>
        <v>2520000</v>
      </c>
      <c r="F898" s="114" t="n">
        <f aca="false">C898-D898-E898</f>
        <v>666000</v>
      </c>
    </row>
    <row r="899" customFormat="false" ht="11.25" hidden="false" customHeight="false" outlineLevel="0" collapsed="false">
      <c r="A899" s="188" t="n">
        <v>36443</v>
      </c>
      <c r="B899" s="11" t="n">
        <f aca="false">IF(A899&lt;&gt;"",MONTH(A899),0)</f>
        <v>10</v>
      </c>
      <c r="C899" s="148" t="n">
        <f aca="false">VLOOKUP($A899,data!$A$6:$M$15000,10)</f>
        <v>3148000</v>
      </c>
      <c r="D899" s="306" t="n">
        <v>0</v>
      </c>
      <c r="E899" s="306" t="n">
        <f aca="false">VLOOKUP($A899,data!$A$6:$M$15000,12)</f>
        <v>2698000</v>
      </c>
      <c r="F899" s="114" t="n">
        <f aca="false">C899-D899-E899</f>
        <v>450000</v>
      </c>
    </row>
    <row r="900" customFormat="false" ht="11.25" hidden="false" customHeight="false" outlineLevel="0" collapsed="false">
      <c r="A900" s="188" t="n">
        <v>36444</v>
      </c>
      <c r="B900" s="11" t="n">
        <f aca="false">IF(A900&lt;&gt;"",MONTH(A900),0)</f>
        <v>10</v>
      </c>
      <c r="C900" s="148" t="n">
        <f aca="false">VLOOKUP($A900,data!$A$6:$M$15000,10)</f>
        <v>3088000</v>
      </c>
      <c r="D900" s="306" t="n">
        <v>0</v>
      </c>
      <c r="E900" s="306" t="n">
        <f aca="false">VLOOKUP($A900,data!$A$6:$M$15000,12)</f>
        <v>3288000</v>
      </c>
      <c r="F900" s="114" t="n">
        <f aca="false">C900-D900-E900</f>
        <v>-200000</v>
      </c>
    </row>
    <row r="901" customFormat="false" ht="11.25" hidden="false" customHeight="false" outlineLevel="0" collapsed="false">
      <c r="A901" s="188" t="n">
        <v>36445</v>
      </c>
      <c r="B901" s="11" t="n">
        <f aca="false">IF(A901&lt;&gt;"",MONTH(A901),0)</f>
        <v>10</v>
      </c>
      <c r="C901" s="148" t="n">
        <f aca="false">VLOOKUP($A901,data!$A$6:$M$15000,10)</f>
        <v>2953000</v>
      </c>
      <c r="D901" s="306" t="n">
        <v>0</v>
      </c>
      <c r="E901" s="306" t="n">
        <f aca="false">VLOOKUP($A901,data!$A$6:$M$15000,12)</f>
        <v>3374000</v>
      </c>
      <c r="F901" s="114" t="n">
        <f aca="false">C901-D901-E901</f>
        <v>-421000</v>
      </c>
    </row>
    <row r="902" customFormat="false" ht="11.25" hidden="false" customHeight="false" outlineLevel="0" collapsed="false">
      <c r="A902" s="188" t="n">
        <v>36446</v>
      </c>
      <c r="B902" s="11" t="n">
        <f aca="false">IF(A902&lt;&gt;"",MONTH(A902),0)</f>
        <v>10</v>
      </c>
      <c r="C902" s="148" t="n">
        <f aca="false">VLOOKUP($A902,data!$A$6:$M$15000,10)</f>
        <v>2894000</v>
      </c>
      <c r="D902" s="306" t="n">
        <v>0</v>
      </c>
      <c r="E902" s="306" t="n">
        <f aca="false">VLOOKUP($A902,data!$A$6:$M$15000,12)</f>
        <v>3387000</v>
      </c>
      <c r="F902" s="114" t="n">
        <f aca="false">C902-D902-E902</f>
        <v>-493000</v>
      </c>
    </row>
    <row r="903" customFormat="false" ht="11.25" hidden="false" customHeight="false" outlineLevel="0" collapsed="false">
      <c r="A903" s="188" t="n">
        <v>36447</v>
      </c>
      <c r="B903" s="11" t="n">
        <f aca="false">IF(A903&lt;&gt;"",MONTH(A903),0)</f>
        <v>10</v>
      </c>
      <c r="C903" s="148" t="n">
        <f aca="false">VLOOKUP($A903,data!$A$6:$M$15000,10)</f>
        <v>2875000</v>
      </c>
      <c r="D903" s="306" t="n">
        <v>0</v>
      </c>
      <c r="E903" s="306" t="n">
        <f aca="false">VLOOKUP($A903,data!$A$6:$M$15000,12)</f>
        <v>3223000</v>
      </c>
      <c r="F903" s="114" t="n">
        <f aca="false">C903-D903-E903</f>
        <v>-348000</v>
      </c>
    </row>
    <row r="904" customFormat="false" ht="11.25" hidden="false" customHeight="false" outlineLevel="0" collapsed="false">
      <c r="A904" s="188" t="n">
        <v>36448</v>
      </c>
      <c r="B904" s="11" t="n">
        <f aca="false">IF(A904&lt;&gt;"",MONTH(A904),0)</f>
        <v>10</v>
      </c>
      <c r="C904" s="148" t="n">
        <f aca="false">VLOOKUP($A904,data!$A$6:$M$15000,10)</f>
        <v>2906000</v>
      </c>
      <c r="D904" s="306" t="n">
        <v>0</v>
      </c>
      <c r="E904" s="306" t="n">
        <f aca="false">VLOOKUP($A904,data!$A$6:$M$15000,12)</f>
        <v>3085000</v>
      </c>
      <c r="F904" s="114" t="n">
        <f aca="false">C904-D904-E904</f>
        <v>-179000</v>
      </c>
    </row>
    <row r="905" customFormat="false" ht="11.25" hidden="false" customHeight="false" outlineLevel="0" collapsed="false">
      <c r="A905" s="188" t="n">
        <v>36449</v>
      </c>
      <c r="B905" s="11" t="n">
        <f aca="false">IF(A905&lt;&gt;"",MONTH(A905),0)</f>
        <v>10</v>
      </c>
      <c r="C905" s="148" t="n">
        <f aca="false">VLOOKUP($A905,data!$A$6:$M$15000,10)</f>
        <v>3147000</v>
      </c>
      <c r="D905" s="306" t="n">
        <v>0</v>
      </c>
      <c r="E905" s="306" t="n">
        <f aca="false">VLOOKUP($A905,data!$A$6:$M$15000,12)</f>
        <v>2843000</v>
      </c>
      <c r="F905" s="114" t="n">
        <f aca="false">C905-D905-E905</f>
        <v>304000</v>
      </c>
    </row>
    <row r="906" customFormat="false" ht="11.25" hidden="false" customHeight="false" outlineLevel="0" collapsed="false">
      <c r="A906" s="188" t="n">
        <v>36450</v>
      </c>
      <c r="B906" s="11" t="n">
        <f aca="false">IF(A906&lt;&gt;"",MONTH(A906),0)</f>
        <v>10</v>
      </c>
      <c r="C906" s="148" t="n">
        <f aca="false">VLOOKUP($A906,data!$A$6:$M$15000,10)</f>
        <v>3130000</v>
      </c>
      <c r="D906" s="306" t="n">
        <v>0</v>
      </c>
      <c r="E906" s="306" t="n">
        <f aca="false">VLOOKUP($A906,data!$A$6:$M$15000,12)</f>
        <v>2616000</v>
      </c>
      <c r="F906" s="114" t="n">
        <f aca="false">C906-D906-E906</f>
        <v>514000</v>
      </c>
    </row>
    <row r="907" customFormat="false" ht="11.25" hidden="false" customHeight="false" outlineLevel="0" collapsed="false">
      <c r="A907" s="188" t="n">
        <v>36451</v>
      </c>
      <c r="B907" s="11" t="n">
        <f aca="false">IF(A907&lt;&gt;"",MONTH(A907),0)</f>
        <v>10</v>
      </c>
      <c r="C907" s="148" t="n">
        <f aca="false">VLOOKUP($A907,data!$A$6:$M$15000,10)</f>
        <v>3065000</v>
      </c>
      <c r="D907" s="306" t="n">
        <v>0</v>
      </c>
      <c r="E907" s="306" t="n">
        <f aca="false">VLOOKUP($A907,data!$A$6:$M$15000,12)</f>
        <v>3024000</v>
      </c>
      <c r="F907" s="114" t="n">
        <f aca="false">C907-D907-E907</f>
        <v>41000</v>
      </c>
    </row>
    <row r="908" customFormat="false" ht="11.25" hidden="false" customHeight="false" outlineLevel="0" collapsed="false">
      <c r="A908" s="188" t="n">
        <v>36452</v>
      </c>
      <c r="B908" s="11" t="n">
        <f aca="false">IF(A908&lt;&gt;"",MONTH(A908),0)</f>
        <v>10</v>
      </c>
      <c r="C908" s="148" t="n">
        <f aca="false">VLOOKUP($A908,data!$A$6:$M$15000,10)</f>
        <v>3015000</v>
      </c>
      <c r="D908" s="306" t="n">
        <v>0</v>
      </c>
      <c r="E908" s="306" t="n">
        <f aca="false">VLOOKUP($A908,data!$A$6:$M$15000,12)</f>
        <v>3040000</v>
      </c>
      <c r="F908" s="114" t="n">
        <f aca="false">C908-D908-E908</f>
        <v>-25000</v>
      </c>
    </row>
    <row r="909" customFormat="false" ht="11.25" hidden="false" customHeight="false" outlineLevel="0" collapsed="false">
      <c r="A909" s="188" t="n">
        <v>36453</v>
      </c>
      <c r="B909" s="11" t="n">
        <f aca="false">IF(A909&lt;&gt;"",MONTH(A909),0)</f>
        <v>10</v>
      </c>
      <c r="C909" s="148" t="n">
        <f aca="false">VLOOKUP($A909,data!$A$6:$M$15000,10)</f>
        <v>3065000</v>
      </c>
      <c r="D909" s="306" t="n">
        <v>0</v>
      </c>
      <c r="E909" s="306" t="n">
        <f aca="false">VLOOKUP($A909,data!$A$6:$M$15000,12)</f>
        <v>3132000</v>
      </c>
      <c r="F909" s="114" t="n">
        <f aca="false">C909-D909-E909</f>
        <v>-67000</v>
      </c>
    </row>
    <row r="910" customFormat="false" ht="11.25" hidden="false" customHeight="false" outlineLevel="0" collapsed="false">
      <c r="A910" s="188" t="n">
        <v>36454</v>
      </c>
      <c r="B910" s="11" t="n">
        <f aca="false">IF(A910&lt;&gt;"",MONTH(A910),0)</f>
        <v>10</v>
      </c>
      <c r="C910" s="148" t="n">
        <f aca="false">VLOOKUP($A910,data!$A$6:$M$15000,10)</f>
        <v>2996000</v>
      </c>
      <c r="D910" s="306" t="n">
        <v>0</v>
      </c>
      <c r="E910" s="306" t="n">
        <f aca="false">VLOOKUP($A910,data!$A$6:$M$15000,12)</f>
        <v>3147000</v>
      </c>
      <c r="F910" s="114" t="n">
        <f aca="false">C910-D910-E910</f>
        <v>-151000</v>
      </c>
    </row>
    <row r="911" customFormat="false" ht="11.25" hidden="false" customHeight="false" outlineLevel="0" collapsed="false">
      <c r="A911" s="188" t="n">
        <v>36455</v>
      </c>
      <c r="B911" s="11" t="n">
        <f aca="false">IF(A911&lt;&gt;"",MONTH(A911),0)</f>
        <v>10</v>
      </c>
      <c r="C911" s="148" t="n">
        <f aca="false">VLOOKUP($A911,data!$A$6:$M$15000,10)</f>
        <v>3092000</v>
      </c>
      <c r="D911" s="306" t="n">
        <v>0</v>
      </c>
      <c r="E911" s="306" t="n">
        <f aca="false">VLOOKUP($A911,data!$A$6:$M$15000,12)</f>
        <v>3019000</v>
      </c>
      <c r="F911" s="114" t="n">
        <f aca="false">C911-D911-E911</f>
        <v>73000</v>
      </c>
    </row>
    <row r="912" customFormat="false" ht="11.25" hidden="false" customHeight="false" outlineLevel="0" collapsed="false">
      <c r="A912" s="188" t="n">
        <v>36456</v>
      </c>
      <c r="B912" s="11" t="n">
        <f aca="false">IF(A912&lt;&gt;"",MONTH(A912),0)</f>
        <v>10</v>
      </c>
      <c r="C912" s="148" t="n">
        <f aca="false">VLOOKUP($A912,data!$A$6:$M$15000,10)</f>
        <v>3142000</v>
      </c>
      <c r="D912" s="306" t="n">
        <v>0</v>
      </c>
      <c r="E912" s="306" t="n">
        <f aca="false">VLOOKUP($A912,data!$A$6:$M$15000,12)</f>
        <v>2595000</v>
      </c>
      <c r="F912" s="114" t="n">
        <f aca="false">C912-D912-E912</f>
        <v>547000</v>
      </c>
    </row>
    <row r="913" customFormat="false" ht="11.25" hidden="false" customHeight="false" outlineLevel="0" collapsed="false">
      <c r="A913" s="188" t="n">
        <v>36457</v>
      </c>
      <c r="B913" s="11" t="n">
        <f aca="false">IF(A913&lt;&gt;"",MONTH(A913),0)</f>
        <v>10</v>
      </c>
      <c r="C913" s="148" t="n">
        <f aca="false">VLOOKUP($A913,data!$A$6:$M$15000,10)</f>
        <v>2982000</v>
      </c>
      <c r="D913" s="306" t="n">
        <v>0</v>
      </c>
      <c r="E913" s="306" t="n">
        <f aca="false">VLOOKUP($A913,data!$A$6:$M$15000,12)</f>
        <v>2577000</v>
      </c>
      <c r="F913" s="114" t="n">
        <f aca="false">C913-D913-E913</f>
        <v>405000</v>
      </c>
    </row>
    <row r="914" customFormat="false" ht="11.25" hidden="false" customHeight="false" outlineLevel="0" collapsed="false">
      <c r="A914" s="188" t="n">
        <v>36458</v>
      </c>
      <c r="B914" s="11" t="n">
        <f aca="false">IF(A914&lt;&gt;"",MONTH(A914),0)</f>
        <v>10</v>
      </c>
      <c r="C914" s="148" t="n">
        <f aca="false">VLOOKUP($A914,data!$A$6:$M$15000,10)</f>
        <v>3020000</v>
      </c>
      <c r="D914" s="306" t="n">
        <v>0</v>
      </c>
      <c r="E914" s="306" t="n">
        <f aca="false">VLOOKUP($A914,data!$A$6:$M$15000,12)</f>
        <v>3071000</v>
      </c>
      <c r="F914" s="114" t="n">
        <f aca="false">C914-D914-E914</f>
        <v>-51000</v>
      </c>
    </row>
    <row r="915" customFormat="false" ht="11.25" hidden="false" customHeight="false" outlineLevel="0" collapsed="false">
      <c r="A915" s="188" t="n">
        <v>36459</v>
      </c>
      <c r="B915" s="11" t="n">
        <f aca="false">IF(A915&lt;&gt;"",MONTH(A915),0)</f>
        <v>10</v>
      </c>
      <c r="C915" s="148" t="n">
        <f aca="false">VLOOKUP($A915,data!$A$6:$M$15000,10)</f>
        <v>3139000</v>
      </c>
      <c r="D915" s="306" t="n">
        <v>0</v>
      </c>
      <c r="E915" s="306" t="n">
        <f aca="false">VLOOKUP($A915,data!$A$6:$M$15000,12)</f>
        <v>3167000</v>
      </c>
      <c r="F915" s="114" t="n">
        <f aca="false">C915-D915-E915</f>
        <v>-28000</v>
      </c>
    </row>
    <row r="916" customFormat="false" ht="11.25" hidden="false" customHeight="false" outlineLevel="0" collapsed="false">
      <c r="A916" s="188" t="n">
        <v>36460</v>
      </c>
      <c r="B916" s="11" t="n">
        <f aca="false">IF(A916&lt;&gt;"",MONTH(A916),0)</f>
        <v>10</v>
      </c>
      <c r="C916" s="148" t="n">
        <f aca="false">VLOOKUP($A916,data!$A$6:$M$15000,10)</f>
        <v>3138000</v>
      </c>
      <c r="D916" s="306" t="n">
        <v>0</v>
      </c>
      <c r="E916" s="306" t="n">
        <f aca="false">VLOOKUP($A916,data!$A$6:$M$15000,12)</f>
        <v>3286000</v>
      </c>
      <c r="F916" s="114" t="n">
        <f aca="false">C916-D916-E916</f>
        <v>-148000</v>
      </c>
    </row>
    <row r="917" customFormat="false" ht="11.25" hidden="false" customHeight="false" outlineLevel="0" collapsed="false">
      <c r="A917" s="188" t="n">
        <v>36461</v>
      </c>
      <c r="B917" s="11" t="n">
        <f aca="false">IF(A917&lt;&gt;"",MONTH(A917),0)</f>
        <v>10</v>
      </c>
      <c r="C917" s="148" t="n">
        <f aca="false">VLOOKUP($A917,data!$A$6:$M$15000,10)</f>
        <v>3088000</v>
      </c>
      <c r="D917" s="306" t="n">
        <v>0</v>
      </c>
      <c r="E917" s="306" t="n">
        <f aca="false">VLOOKUP($A917,data!$A$6:$M$15000,12)</f>
        <v>3099000</v>
      </c>
      <c r="F917" s="114" t="n">
        <f aca="false">C917-D917-E917</f>
        <v>-11000</v>
      </c>
    </row>
    <row r="918" customFormat="false" ht="11.25" hidden="false" customHeight="false" outlineLevel="0" collapsed="false">
      <c r="A918" s="188" t="n">
        <v>36462</v>
      </c>
      <c r="B918" s="11" t="n">
        <f aca="false">IF(A918&lt;&gt;"",MONTH(A918),0)</f>
        <v>10</v>
      </c>
      <c r="C918" s="148" t="n">
        <f aca="false">VLOOKUP($A918,data!$A$6:$M$15000,10)</f>
        <v>3133000</v>
      </c>
      <c r="D918" s="306" t="n">
        <v>0</v>
      </c>
      <c r="E918" s="306" t="n">
        <f aca="false">VLOOKUP($A918,data!$A$6:$M$15000,12)</f>
        <v>2962000</v>
      </c>
      <c r="F918" s="114" t="n">
        <f aca="false">C918-D918-E918</f>
        <v>171000</v>
      </c>
    </row>
    <row r="919" customFormat="false" ht="11.25" hidden="false" customHeight="false" outlineLevel="0" collapsed="false">
      <c r="A919" s="188" t="n">
        <v>36463</v>
      </c>
      <c r="B919" s="11" t="n">
        <f aca="false">IF(A919&lt;&gt;"",MONTH(A919),0)</f>
        <v>10</v>
      </c>
      <c r="C919" s="148" t="n">
        <f aca="false">VLOOKUP($A919,data!$A$6:$M$15000,10)</f>
        <v>3350000</v>
      </c>
      <c r="D919" s="306" t="n">
        <v>0</v>
      </c>
      <c r="E919" s="306" t="n">
        <f aca="false">VLOOKUP($A919,data!$A$6:$M$15000,12)</f>
        <v>2918000</v>
      </c>
      <c r="F919" s="114" t="n">
        <f aca="false">C919-D919-E919</f>
        <v>432000</v>
      </c>
    </row>
    <row r="920" customFormat="false" ht="11.25" hidden="false" customHeight="false" outlineLevel="0" collapsed="false">
      <c r="A920" s="188" t="n">
        <v>36464</v>
      </c>
      <c r="B920" s="11" t="n">
        <f aca="false">IF(A920&lt;&gt;"",MONTH(A920),0)</f>
        <v>10</v>
      </c>
      <c r="C920" s="148" t="n">
        <f aca="false">VLOOKUP($A920,data!$A$6:$M$15000,10)</f>
        <v>3184000</v>
      </c>
      <c r="D920" s="306" t="n">
        <v>0</v>
      </c>
      <c r="E920" s="306" t="n">
        <f aca="false">VLOOKUP($A920,data!$A$6:$M$15000,12)</f>
        <v>2480000</v>
      </c>
      <c r="F920" s="114" t="n">
        <f aca="false">C920-D920-E920</f>
        <v>704000</v>
      </c>
    </row>
    <row r="921" customFormat="false" ht="11.25" hidden="false" customHeight="false" outlineLevel="0" collapsed="false">
      <c r="A921" s="188" t="n">
        <v>36465</v>
      </c>
      <c r="B921" s="11" t="n">
        <f aca="false">IF(A921&lt;&gt;"",MONTH(A921),0)</f>
        <v>11</v>
      </c>
      <c r="C921" s="148" t="n">
        <f aca="false">VLOOKUP($A921,data!$A$6:$M$15000,10)</f>
        <v>2966000</v>
      </c>
      <c r="D921" s="306" t="n">
        <v>0</v>
      </c>
      <c r="E921" s="306" t="n">
        <f aca="false">VLOOKUP($A921,data!$A$6:$M$15000,12)</f>
        <v>2895000</v>
      </c>
      <c r="F921" s="114" t="n">
        <f aca="false">C921-D921-E921</f>
        <v>71000</v>
      </c>
    </row>
    <row r="922" customFormat="false" ht="11.25" hidden="false" customHeight="false" outlineLevel="0" collapsed="false">
      <c r="A922" s="188" t="n">
        <v>36466</v>
      </c>
      <c r="B922" s="11" t="n">
        <f aca="false">IF(A922&lt;&gt;"",MONTH(A922),0)</f>
        <v>11</v>
      </c>
      <c r="C922" s="148" t="n">
        <f aca="false">VLOOKUP($A922,data!$A$6:$M$15000,10)</f>
        <v>2850000</v>
      </c>
      <c r="D922" s="306" t="n">
        <v>0</v>
      </c>
      <c r="E922" s="306" t="n">
        <f aca="false">VLOOKUP($A922,data!$A$6:$M$15000,12)</f>
        <v>2990000</v>
      </c>
      <c r="F922" s="114" t="n">
        <f aca="false">C922-D922-E922</f>
        <v>-140000</v>
      </c>
    </row>
    <row r="923" customFormat="false" ht="11.25" hidden="false" customHeight="false" outlineLevel="0" collapsed="false">
      <c r="A923" s="188" t="n">
        <v>36467</v>
      </c>
      <c r="B923" s="11" t="n">
        <f aca="false">IF(A923&lt;&gt;"",MONTH(A923),0)</f>
        <v>11</v>
      </c>
      <c r="C923" s="148" t="n">
        <f aca="false">VLOOKUP($A923,data!$A$6:$M$15000,10)</f>
        <v>2932000</v>
      </c>
      <c r="D923" s="306" t="n">
        <v>0</v>
      </c>
      <c r="E923" s="306" t="n">
        <f aca="false">VLOOKUP($A923,data!$A$6:$M$15000,12)</f>
        <v>2866000</v>
      </c>
      <c r="F923" s="114" t="n">
        <f aca="false">C923-D923-E923</f>
        <v>66000</v>
      </c>
    </row>
    <row r="924" customFormat="false" ht="11.25" hidden="false" customHeight="false" outlineLevel="0" collapsed="false">
      <c r="A924" s="188" t="n">
        <v>36468</v>
      </c>
      <c r="B924" s="11" t="n">
        <f aca="false">IF(A924&lt;&gt;"",MONTH(A924),0)</f>
        <v>11</v>
      </c>
      <c r="C924" s="148" t="n">
        <f aca="false">VLOOKUP($A924,data!$A$6:$M$15000,10)</f>
        <v>2954000</v>
      </c>
      <c r="D924" s="306" t="n">
        <v>0</v>
      </c>
      <c r="E924" s="306" t="n">
        <f aca="false">VLOOKUP($A924,data!$A$6:$M$15000,12)</f>
        <v>2814000</v>
      </c>
      <c r="F924" s="114" t="n">
        <f aca="false">C924-D924-E924</f>
        <v>140000</v>
      </c>
    </row>
    <row r="925" customFormat="false" ht="11.25" hidden="false" customHeight="false" outlineLevel="0" collapsed="false">
      <c r="A925" s="188" t="n">
        <v>36469</v>
      </c>
      <c r="B925" s="11" t="n">
        <f aca="false">IF(A925&lt;&gt;"",MONTH(A925),0)</f>
        <v>11</v>
      </c>
      <c r="C925" s="148" t="n">
        <f aca="false">VLOOKUP($A925,data!$A$6:$M$15000,10)</f>
        <v>2897000</v>
      </c>
      <c r="D925" s="306" t="n">
        <v>0</v>
      </c>
      <c r="E925" s="306" t="n">
        <f aca="false">VLOOKUP($A925,data!$A$6:$M$15000,12)</f>
        <v>2794000</v>
      </c>
      <c r="F925" s="114" t="n">
        <f aca="false">C925-D925-E925</f>
        <v>103000</v>
      </c>
    </row>
    <row r="926" customFormat="false" ht="11.25" hidden="false" customHeight="false" outlineLevel="0" collapsed="false">
      <c r="A926" s="188" t="n">
        <v>36470</v>
      </c>
      <c r="B926" s="11" t="n">
        <f aca="false">IF(A926&lt;&gt;"",MONTH(A926),0)</f>
        <v>11</v>
      </c>
      <c r="C926" s="148" t="n">
        <f aca="false">VLOOKUP($A926,data!$A$6:$M$15000,10)</f>
        <v>2905000</v>
      </c>
      <c r="D926" s="306" t="n">
        <v>0</v>
      </c>
      <c r="E926" s="306" t="n">
        <f aca="false">VLOOKUP($A926,data!$A$6:$M$15000,12)</f>
        <v>2508000</v>
      </c>
      <c r="F926" s="114" t="n">
        <f aca="false">C926-D926-E926</f>
        <v>397000</v>
      </c>
    </row>
    <row r="927" customFormat="false" ht="11.25" hidden="false" customHeight="false" outlineLevel="0" collapsed="false">
      <c r="A927" s="188" t="n">
        <v>36471</v>
      </c>
      <c r="B927" s="11" t="n">
        <f aca="false">IF(A927&lt;&gt;"",MONTH(A927),0)</f>
        <v>11</v>
      </c>
      <c r="C927" s="148" t="n">
        <f aca="false">VLOOKUP($A927,data!$A$6:$M$15000,10)</f>
        <v>2997000</v>
      </c>
      <c r="D927" s="306" t="n">
        <v>0</v>
      </c>
      <c r="E927" s="306" t="n">
        <f aca="false">VLOOKUP($A927,data!$A$6:$M$15000,12)</f>
        <v>2305000</v>
      </c>
      <c r="F927" s="114" t="n">
        <f aca="false">C927-D927-E927</f>
        <v>692000</v>
      </c>
    </row>
    <row r="928" customFormat="false" ht="11.25" hidden="false" customHeight="false" outlineLevel="0" collapsed="false">
      <c r="A928" s="188" t="n">
        <v>36472</v>
      </c>
      <c r="B928" s="11" t="n">
        <f aca="false">IF(A928&lt;&gt;"",MONTH(A928),0)</f>
        <v>11</v>
      </c>
      <c r="C928" s="148" t="n">
        <f aca="false">VLOOKUP($A928,data!$A$6:$M$15000,10)</f>
        <v>2968000</v>
      </c>
      <c r="D928" s="306" t="n">
        <v>0</v>
      </c>
      <c r="E928" s="306" t="n">
        <f aca="false">VLOOKUP($A928,data!$A$6:$M$15000,12)</f>
        <v>2917000</v>
      </c>
      <c r="F928" s="114" t="n">
        <f aca="false">C928-D928-E928</f>
        <v>51000</v>
      </c>
    </row>
    <row r="929" customFormat="false" ht="11.25" hidden="false" customHeight="false" outlineLevel="0" collapsed="false">
      <c r="A929" s="188" t="n">
        <v>36473</v>
      </c>
      <c r="B929" s="11" t="n">
        <f aca="false">IF(A929&lt;&gt;"",MONTH(A929),0)</f>
        <v>11</v>
      </c>
      <c r="C929" s="148" t="n">
        <f aca="false">VLOOKUP($A929,data!$A$6:$M$15000,10)</f>
        <v>2915000</v>
      </c>
      <c r="D929" s="306" t="n">
        <v>0</v>
      </c>
      <c r="E929" s="306" t="n">
        <f aca="false">VLOOKUP($A929,data!$A$6:$M$15000,12)</f>
        <v>2890000</v>
      </c>
      <c r="F929" s="114" t="n">
        <f aca="false">C929-D929-E929</f>
        <v>25000</v>
      </c>
    </row>
    <row r="930" customFormat="false" ht="11.25" hidden="false" customHeight="false" outlineLevel="0" collapsed="false">
      <c r="A930" s="188" t="n">
        <v>36474</v>
      </c>
      <c r="B930" s="11" t="n">
        <f aca="false">IF(A930&lt;&gt;"",MONTH(A930),0)</f>
        <v>11</v>
      </c>
      <c r="C930" s="148" t="n">
        <f aca="false">VLOOKUP($A930,data!$A$6:$M$15000,10)</f>
        <v>2886000</v>
      </c>
      <c r="D930" s="306" t="n">
        <v>0</v>
      </c>
      <c r="E930" s="306" t="n">
        <f aca="false">VLOOKUP($A930,data!$A$6:$M$15000,12)</f>
        <v>2919000</v>
      </c>
      <c r="F930" s="114" t="n">
        <f aca="false">C930-D930-E930</f>
        <v>-33000</v>
      </c>
    </row>
    <row r="931" customFormat="false" ht="11.25" hidden="false" customHeight="false" outlineLevel="0" collapsed="false">
      <c r="A931" s="188" t="n">
        <v>36475</v>
      </c>
      <c r="B931" s="11" t="n">
        <f aca="false">IF(A931&lt;&gt;"",MONTH(A931),0)</f>
        <v>11</v>
      </c>
      <c r="C931" s="148" t="n">
        <f aca="false">VLOOKUP($A931,data!$A$6:$M$15000,10)</f>
        <v>2904000</v>
      </c>
      <c r="D931" s="306" t="n">
        <v>0</v>
      </c>
      <c r="E931" s="306" t="n">
        <f aca="false">VLOOKUP($A931,data!$A$6:$M$15000,12)</f>
        <v>2818000</v>
      </c>
      <c r="F931" s="114" t="n">
        <f aca="false">C931-D931-E931</f>
        <v>86000</v>
      </c>
    </row>
    <row r="932" customFormat="false" ht="11.25" hidden="false" customHeight="false" outlineLevel="0" collapsed="false">
      <c r="A932" s="188" t="n">
        <v>36476</v>
      </c>
      <c r="B932" s="11" t="n">
        <f aca="false">IF(A932&lt;&gt;"",MONTH(A932),0)</f>
        <v>11</v>
      </c>
      <c r="C932" s="148" t="n">
        <f aca="false">VLOOKUP($A932,data!$A$6:$M$15000,10)</f>
        <v>3002000</v>
      </c>
      <c r="D932" s="306" t="n">
        <v>0</v>
      </c>
      <c r="E932" s="306" t="n">
        <f aca="false">VLOOKUP($A932,data!$A$6:$M$15000,12)</f>
        <v>2601000</v>
      </c>
      <c r="F932" s="114" t="n">
        <f aca="false">C932-D932-E932</f>
        <v>401000</v>
      </c>
    </row>
    <row r="933" customFormat="false" ht="11.25" hidden="false" customHeight="false" outlineLevel="0" collapsed="false">
      <c r="A933" s="188" t="n">
        <v>36477</v>
      </c>
      <c r="B933" s="11" t="n">
        <f aca="false">IF(A933&lt;&gt;"",MONTH(A933),0)</f>
        <v>11</v>
      </c>
      <c r="C933" s="148" t="n">
        <f aca="false">VLOOKUP($A933,data!$A$6:$M$15000,10)</f>
        <v>2563000</v>
      </c>
      <c r="D933" s="306" t="n">
        <v>0</v>
      </c>
      <c r="E933" s="306" t="n">
        <f aca="false">VLOOKUP($A933,data!$A$6:$M$15000,12)</f>
        <v>2311000</v>
      </c>
      <c r="F933" s="114" t="n">
        <f aca="false">C933-D933-E933</f>
        <v>252000</v>
      </c>
    </row>
    <row r="934" customFormat="false" ht="11.25" hidden="false" customHeight="false" outlineLevel="0" collapsed="false">
      <c r="A934" s="188" t="n">
        <v>36478</v>
      </c>
      <c r="B934" s="11" t="n">
        <f aca="false">IF(A934&lt;&gt;"",MONTH(A934),0)</f>
        <v>11</v>
      </c>
      <c r="C934" s="148" t="n">
        <f aca="false">VLOOKUP($A934,data!$A$6:$M$15000,10)</f>
        <v>2512000</v>
      </c>
      <c r="D934" s="306" t="n">
        <v>0</v>
      </c>
      <c r="E934" s="306" t="n">
        <f aca="false">VLOOKUP($A934,data!$A$6:$M$15000,12)</f>
        <v>2280000</v>
      </c>
      <c r="F934" s="114" t="n">
        <f aca="false">C934-D934-E934</f>
        <v>232000</v>
      </c>
    </row>
    <row r="935" customFormat="false" ht="11.25" hidden="false" customHeight="false" outlineLevel="0" collapsed="false">
      <c r="A935" s="188" t="n">
        <v>36479</v>
      </c>
      <c r="B935" s="11" t="n">
        <f aca="false">IF(A935&lt;&gt;"",MONTH(A935),0)</f>
        <v>11</v>
      </c>
      <c r="C935" s="148" t="n">
        <f aca="false">VLOOKUP($A935,data!$A$6:$M$15000,10)</f>
        <v>2883000</v>
      </c>
      <c r="D935" s="306" t="n">
        <v>0</v>
      </c>
      <c r="E935" s="306" t="n">
        <f aca="false">VLOOKUP($A935,data!$A$6:$M$15000,12)</f>
        <v>2696000</v>
      </c>
      <c r="F935" s="114" t="n">
        <f aca="false">C935-D935-E935</f>
        <v>187000</v>
      </c>
    </row>
    <row r="936" customFormat="false" ht="11.25" hidden="false" customHeight="false" outlineLevel="0" collapsed="false">
      <c r="A936" s="188" t="n">
        <v>36480</v>
      </c>
      <c r="B936" s="11" t="n">
        <f aca="false">IF(A936&lt;&gt;"",MONTH(A936),0)</f>
        <v>11</v>
      </c>
      <c r="C936" s="148" t="n">
        <f aca="false">VLOOKUP($A936,data!$A$6:$M$15000,10)</f>
        <v>2921000</v>
      </c>
      <c r="D936" s="306" t="n">
        <v>0</v>
      </c>
      <c r="E936" s="306" t="n">
        <f aca="false">VLOOKUP($A936,data!$A$6:$M$15000,12)</f>
        <v>2684000</v>
      </c>
      <c r="F936" s="114" t="n">
        <f aca="false">C936-D936-E936</f>
        <v>237000</v>
      </c>
    </row>
    <row r="937" customFormat="false" ht="11.25" hidden="false" customHeight="false" outlineLevel="0" collapsed="false">
      <c r="A937" s="188" t="n">
        <v>36481</v>
      </c>
      <c r="B937" s="11" t="n">
        <f aca="false">IF(A937&lt;&gt;"",MONTH(A937),0)</f>
        <v>11</v>
      </c>
      <c r="C937" s="148" t="n">
        <f aca="false">VLOOKUP($A937,data!$A$6:$M$15000,10)</f>
        <v>2881000</v>
      </c>
      <c r="D937" s="306" t="n">
        <v>0</v>
      </c>
      <c r="E937" s="306" t="n">
        <f aca="false">VLOOKUP($A937,data!$A$6:$M$15000,12)</f>
        <v>2793000</v>
      </c>
      <c r="F937" s="114" t="n">
        <f aca="false">C937-D937-E937</f>
        <v>88000</v>
      </c>
    </row>
    <row r="938" customFormat="false" ht="11.25" hidden="false" customHeight="false" outlineLevel="0" collapsed="false">
      <c r="A938" s="188" t="n">
        <v>36482</v>
      </c>
      <c r="B938" s="11" t="n">
        <f aca="false">IF(A938&lt;&gt;"",MONTH(A938),0)</f>
        <v>11</v>
      </c>
      <c r="C938" s="148" t="n">
        <f aca="false">VLOOKUP($A938,data!$A$6:$M$15000,10)</f>
        <v>2950000</v>
      </c>
      <c r="D938" s="306" t="n">
        <v>0</v>
      </c>
      <c r="E938" s="306" t="n">
        <f aca="false">VLOOKUP($A938,data!$A$6:$M$15000,12)</f>
        <v>2905000</v>
      </c>
      <c r="F938" s="114" t="n">
        <f aca="false">C938-D938-E938</f>
        <v>45000</v>
      </c>
    </row>
    <row r="939" customFormat="false" ht="11.25" hidden="false" customHeight="false" outlineLevel="0" collapsed="false">
      <c r="A939" s="188" t="n">
        <v>36483</v>
      </c>
      <c r="B939" s="11" t="n">
        <f aca="false">IF(A939&lt;&gt;"",MONTH(A939),0)</f>
        <v>11</v>
      </c>
      <c r="C939" s="148" t="n">
        <f aca="false">VLOOKUP($A939,data!$A$6:$M$15000,10)</f>
        <v>2904000</v>
      </c>
      <c r="D939" s="306" t="n">
        <v>0</v>
      </c>
      <c r="E939" s="306" t="n">
        <f aca="false">VLOOKUP($A939,data!$A$6:$M$15000,12)</f>
        <v>2745000</v>
      </c>
      <c r="F939" s="114" t="n">
        <f aca="false">C939-D939-E939</f>
        <v>159000</v>
      </c>
    </row>
    <row r="940" customFormat="false" ht="11.25" hidden="false" customHeight="false" outlineLevel="0" collapsed="false">
      <c r="A940" s="188" t="n">
        <v>36484</v>
      </c>
      <c r="B940" s="11" t="n">
        <f aca="false">IF(A940&lt;&gt;"",MONTH(A940),0)</f>
        <v>11</v>
      </c>
      <c r="C940" s="148" t="n">
        <f aca="false">VLOOKUP($A940,data!$A$6:$M$15000,10)</f>
        <v>2926000</v>
      </c>
      <c r="D940" s="306" t="n">
        <v>0</v>
      </c>
      <c r="E940" s="306" t="n">
        <f aca="false">VLOOKUP($A940,data!$A$6:$M$15000,12)</f>
        <v>2612000</v>
      </c>
      <c r="F940" s="114" t="n">
        <f aca="false">C940-D940-E940</f>
        <v>314000</v>
      </c>
    </row>
    <row r="941" customFormat="false" ht="11.25" hidden="false" customHeight="false" outlineLevel="0" collapsed="false">
      <c r="A941" s="188" t="n">
        <v>36485</v>
      </c>
      <c r="B941" s="11" t="n">
        <f aca="false">IF(A941&lt;&gt;"",MONTH(A941),0)</f>
        <v>11</v>
      </c>
      <c r="C941" s="148" t="n">
        <f aca="false">VLOOKUP($A941,data!$A$6:$M$15000,10)</f>
        <v>2914000</v>
      </c>
      <c r="D941" s="306" t="n">
        <v>0</v>
      </c>
      <c r="E941" s="306" t="n">
        <f aca="false">VLOOKUP($A941,data!$A$6:$M$15000,12)</f>
        <v>2806000</v>
      </c>
      <c r="F941" s="114" t="n">
        <f aca="false">C941-D941-E941</f>
        <v>108000</v>
      </c>
    </row>
    <row r="942" customFormat="false" ht="11.25" hidden="false" customHeight="false" outlineLevel="0" collapsed="false">
      <c r="A942" s="188" t="n">
        <v>36486</v>
      </c>
      <c r="B942" s="11" t="n">
        <f aca="false">IF(A942&lt;&gt;"",MONTH(A942),0)</f>
        <v>11</v>
      </c>
      <c r="C942" s="148" t="n">
        <f aca="false">VLOOKUP($A942,data!$A$6:$M$15000,10)</f>
        <v>2844000</v>
      </c>
      <c r="D942" s="306" t="n">
        <v>0</v>
      </c>
      <c r="E942" s="306" t="n">
        <f aca="false">VLOOKUP($A942,data!$A$6:$M$15000,12)</f>
        <v>3360000</v>
      </c>
      <c r="F942" s="114" t="n">
        <f aca="false">C942-D942-E942</f>
        <v>-516000</v>
      </c>
    </row>
    <row r="943" customFormat="false" ht="11.25" hidden="false" customHeight="false" outlineLevel="0" collapsed="false">
      <c r="A943" s="188" t="n">
        <v>36487</v>
      </c>
      <c r="B943" s="11" t="n">
        <f aca="false">IF(A943&lt;&gt;"",MONTH(A943),0)</f>
        <v>11</v>
      </c>
      <c r="C943" s="148" t="n">
        <f aca="false">VLOOKUP($A943,data!$A$6:$M$15000,10)</f>
        <v>3061000</v>
      </c>
      <c r="D943" s="306" t="n">
        <v>0</v>
      </c>
      <c r="E943" s="306" t="n">
        <f aca="false">VLOOKUP($A943,data!$A$6:$M$15000,12)</f>
        <v>3065000</v>
      </c>
      <c r="F943" s="114" t="n">
        <f aca="false">C943-D943-E943</f>
        <v>-4000</v>
      </c>
    </row>
    <row r="944" customFormat="false" ht="11.25" hidden="false" customHeight="false" outlineLevel="0" collapsed="false">
      <c r="A944" s="188" t="n">
        <v>36488</v>
      </c>
      <c r="B944" s="11" t="n">
        <f aca="false">IF(A944&lt;&gt;"",MONTH(A944),0)</f>
        <v>11</v>
      </c>
      <c r="C944" s="148" t="n">
        <f aca="false">VLOOKUP($A944,data!$A$6:$M$15000,10)</f>
        <v>2821000</v>
      </c>
      <c r="D944" s="306" t="n">
        <v>0</v>
      </c>
      <c r="E944" s="306" t="n">
        <f aca="false">VLOOKUP($A944,data!$A$6:$M$15000,12)</f>
        <v>2990000</v>
      </c>
      <c r="F944" s="114" t="n">
        <f aca="false">C944-D944-E944</f>
        <v>-169000</v>
      </c>
    </row>
    <row r="945" customFormat="false" ht="11.25" hidden="false" customHeight="false" outlineLevel="0" collapsed="false">
      <c r="A945" s="188" t="n">
        <v>36489</v>
      </c>
      <c r="B945" s="11" t="n">
        <f aca="false">IF(A945&lt;&gt;"",MONTH(A945),0)</f>
        <v>11</v>
      </c>
      <c r="C945" s="148" t="n">
        <f aca="false">VLOOKUP($A945,data!$A$6:$M$15000,10)</f>
        <v>2869000</v>
      </c>
      <c r="D945" s="306" t="n">
        <v>0</v>
      </c>
      <c r="E945" s="306" t="n">
        <f aca="false">VLOOKUP($A945,data!$A$6:$M$15000,12)</f>
        <v>2420000</v>
      </c>
      <c r="F945" s="114" t="n">
        <f aca="false">C945-D945-E945</f>
        <v>449000</v>
      </c>
    </row>
    <row r="946" customFormat="false" ht="11.25" hidden="false" customHeight="false" outlineLevel="0" collapsed="false">
      <c r="A946" s="188" t="n">
        <v>36490</v>
      </c>
      <c r="B946" s="11" t="n">
        <f aca="false">IF(A946&lt;&gt;"",MONTH(A946),0)</f>
        <v>11</v>
      </c>
      <c r="C946" s="148" t="n">
        <f aca="false">VLOOKUP($A946,data!$A$6:$M$15000,10)</f>
        <v>2874000</v>
      </c>
      <c r="D946" s="306" t="n">
        <v>0</v>
      </c>
      <c r="E946" s="306" t="n">
        <f aca="false">VLOOKUP($A946,data!$A$6:$M$15000,12)</f>
        <v>2331000</v>
      </c>
      <c r="F946" s="114" t="n">
        <f aca="false">C946-D946-E946</f>
        <v>543000</v>
      </c>
    </row>
    <row r="947" customFormat="false" ht="11.25" hidden="false" customHeight="false" outlineLevel="0" collapsed="false">
      <c r="A947" s="188" t="n">
        <v>36491</v>
      </c>
      <c r="B947" s="11" t="n">
        <f aca="false">IF(A947&lt;&gt;"",MONTH(A947),0)</f>
        <v>11</v>
      </c>
      <c r="C947" s="148" t="n">
        <f aca="false">VLOOKUP($A947,data!$A$6:$M$15000,10)</f>
        <v>2853000</v>
      </c>
      <c r="D947" s="306" t="n">
        <v>0</v>
      </c>
      <c r="E947" s="306" t="n">
        <f aca="false">VLOOKUP($A947,data!$A$6:$M$15000,12)</f>
        <v>2428000</v>
      </c>
      <c r="F947" s="114" t="n">
        <f aca="false">C947-D947-E947</f>
        <v>425000</v>
      </c>
    </row>
    <row r="948" customFormat="false" ht="11.25" hidden="false" customHeight="false" outlineLevel="0" collapsed="false">
      <c r="A948" s="188" t="n">
        <v>36492</v>
      </c>
      <c r="B948" s="11" t="n">
        <f aca="false">IF(A948&lt;&gt;"",MONTH(A948),0)</f>
        <v>11</v>
      </c>
      <c r="C948" s="148" t="n">
        <f aca="false">VLOOKUP($A948,data!$A$6:$M$15000,10)</f>
        <v>2853000</v>
      </c>
      <c r="D948" s="306" t="n">
        <v>0</v>
      </c>
      <c r="E948" s="306" t="n">
        <f aca="false">VLOOKUP($A948,data!$A$6:$M$15000,12)</f>
        <v>2565000</v>
      </c>
      <c r="F948" s="114" t="n">
        <f aca="false">C948-D948-E948</f>
        <v>288000</v>
      </c>
    </row>
    <row r="949" customFormat="false" ht="11.25" hidden="false" customHeight="false" outlineLevel="0" collapsed="false">
      <c r="A949" s="188" t="n">
        <v>36493</v>
      </c>
      <c r="B949" s="11" t="n">
        <f aca="false">IF(A949&lt;&gt;"",MONTH(A949),0)</f>
        <v>11</v>
      </c>
      <c r="C949" s="148" t="n">
        <f aca="false">VLOOKUP($A949,data!$A$6:$M$15000,10)</f>
        <v>2858000</v>
      </c>
      <c r="D949" s="306" t="n">
        <v>0</v>
      </c>
      <c r="E949" s="306" t="n">
        <f aca="false">VLOOKUP($A949,data!$A$6:$M$15000,12)</f>
        <v>2871000</v>
      </c>
      <c r="F949" s="114" t="n">
        <f aca="false">C949-D949-E949</f>
        <v>-13000</v>
      </c>
    </row>
    <row r="950" customFormat="false" ht="11.25" hidden="false" customHeight="false" outlineLevel="0" collapsed="false">
      <c r="A950" s="188" t="n">
        <v>36494</v>
      </c>
      <c r="B950" s="11" t="n">
        <f aca="false">IF(A950&lt;&gt;"",MONTH(A950),0)</f>
        <v>11</v>
      </c>
      <c r="C950" s="148" t="n">
        <f aca="false">VLOOKUP($A950,data!$A$6:$M$15000,10)</f>
        <v>2758000</v>
      </c>
      <c r="D950" s="306" t="n">
        <v>0</v>
      </c>
      <c r="E950" s="306" t="n">
        <f aca="false">VLOOKUP($A950,data!$A$6:$M$15000,12)</f>
        <v>2979000</v>
      </c>
      <c r="F950" s="114" t="n">
        <f aca="false">C950-D950-E950</f>
        <v>-221000</v>
      </c>
    </row>
    <row r="951" customFormat="false" ht="11.25" hidden="false" customHeight="false" outlineLevel="0" collapsed="false">
      <c r="A951" s="188" t="n">
        <v>36495</v>
      </c>
      <c r="B951" s="11" t="n">
        <f aca="false">IF(A951&lt;&gt;"",MONTH(A951),0)</f>
        <v>12</v>
      </c>
      <c r="C951" s="148" t="n">
        <f aca="false">VLOOKUP($A951,data!$A$6:$M$15000,10)</f>
        <v>2637000</v>
      </c>
      <c r="D951" s="306" t="n">
        <v>0</v>
      </c>
      <c r="E951" s="306" t="n">
        <f aca="false">VLOOKUP($A951,data!$A$6:$M$15000,12)</f>
        <v>3224000</v>
      </c>
      <c r="F951" s="114" t="n">
        <f aca="false">C951-D951-E951</f>
        <v>-587000</v>
      </c>
    </row>
    <row r="952" customFormat="false" ht="11.25" hidden="false" customHeight="false" outlineLevel="0" collapsed="false">
      <c r="A952" s="188" t="n">
        <v>36496</v>
      </c>
      <c r="B952" s="11" t="n">
        <f aca="false">IF(A952&lt;&gt;"",MONTH(A952),0)</f>
        <v>12</v>
      </c>
      <c r="C952" s="148" t="n">
        <f aca="false">VLOOKUP($A952,data!$A$6:$M$15000,10)</f>
        <v>2629000</v>
      </c>
      <c r="D952" s="306" t="n">
        <v>0</v>
      </c>
      <c r="E952" s="306" t="n">
        <f aca="false">VLOOKUP($A952,data!$A$6:$M$15000,12)</f>
        <v>3158000</v>
      </c>
      <c r="F952" s="114" t="n">
        <f aca="false">C952-D952-E952</f>
        <v>-529000</v>
      </c>
    </row>
    <row r="953" customFormat="false" ht="11.25" hidden="false" customHeight="false" outlineLevel="0" collapsed="false">
      <c r="A953" s="188" t="n">
        <v>36497</v>
      </c>
      <c r="B953" s="11" t="n">
        <f aca="false">IF(A953&lt;&gt;"",MONTH(A953),0)</f>
        <v>12</v>
      </c>
      <c r="C953" s="148" t="n">
        <f aca="false">VLOOKUP($A953,data!$A$6:$M$15000,10)</f>
        <v>2819000</v>
      </c>
      <c r="D953" s="306" t="n">
        <v>0</v>
      </c>
      <c r="E953" s="306" t="n">
        <f aca="false">VLOOKUP($A953,data!$A$6:$M$15000,12)</f>
        <v>3203000</v>
      </c>
      <c r="F953" s="114" t="n">
        <f aca="false">C953-D953-E953</f>
        <v>-384000</v>
      </c>
    </row>
    <row r="954" customFormat="false" ht="11.25" hidden="false" customHeight="false" outlineLevel="0" collapsed="false">
      <c r="A954" s="188" t="n">
        <v>36498</v>
      </c>
      <c r="B954" s="11" t="n">
        <f aca="false">IF(A954&lt;&gt;"",MONTH(A954),0)</f>
        <v>12</v>
      </c>
      <c r="C954" s="148" t="n">
        <f aca="false">VLOOKUP($A954,data!$A$6:$M$15000,10)</f>
        <v>2657000</v>
      </c>
      <c r="D954" s="306" t="n">
        <v>0</v>
      </c>
      <c r="E954" s="306" t="n">
        <f aca="false">VLOOKUP($A954,data!$A$6:$M$15000,12)</f>
        <v>2990000</v>
      </c>
      <c r="F954" s="114" t="n">
        <f aca="false">C954-D954-E954</f>
        <v>-333000</v>
      </c>
    </row>
    <row r="955" customFormat="false" ht="11.25" hidden="false" customHeight="false" outlineLevel="0" collapsed="false">
      <c r="A955" s="188" t="n">
        <v>36499</v>
      </c>
      <c r="B955" s="11" t="n">
        <f aca="false">IF(A955&lt;&gt;"",MONTH(A955),0)</f>
        <v>12</v>
      </c>
      <c r="C955" s="148" t="n">
        <f aca="false">VLOOKUP($A955,data!$A$6:$M$15000,10)</f>
        <v>2703000</v>
      </c>
      <c r="D955" s="306" t="n">
        <v>0</v>
      </c>
      <c r="E955" s="306" t="n">
        <f aca="false">VLOOKUP($A955,data!$A$6:$M$15000,12)</f>
        <v>3143000</v>
      </c>
      <c r="F955" s="114" t="n">
        <f aca="false">C955-D955-E955</f>
        <v>-440000</v>
      </c>
    </row>
    <row r="956" customFormat="false" ht="11.25" hidden="false" customHeight="false" outlineLevel="0" collapsed="false">
      <c r="A956" s="188" t="n">
        <v>36500</v>
      </c>
      <c r="B956" s="11" t="n">
        <f aca="false">IF(A956&lt;&gt;"",MONTH(A956),0)</f>
        <v>12</v>
      </c>
      <c r="C956" s="148" t="n">
        <f aca="false">VLOOKUP($A956,data!$A$6:$M$15000,10)</f>
        <v>2663000</v>
      </c>
      <c r="D956" s="306" t="n">
        <v>0</v>
      </c>
      <c r="E956" s="306" t="n">
        <f aca="false">VLOOKUP($A956,data!$A$6:$M$15000,12)</f>
        <v>3467000</v>
      </c>
      <c r="F956" s="114" t="n">
        <f aca="false">C956-D956-E956</f>
        <v>-804000</v>
      </c>
    </row>
    <row r="957" customFormat="false" ht="11.25" hidden="false" customHeight="false" outlineLevel="0" collapsed="false">
      <c r="A957" s="188" t="n">
        <v>36501</v>
      </c>
      <c r="B957" s="11" t="n">
        <f aca="false">IF(A957&lt;&gt;"",MONTH(A957),0)</f>
        <v>12</v>
      </c>
      <c r="C957" s="148" t="n">
        <f aca="false">VLOOKUP($A957,data!$A$6:$M$15000,10)</f>
        <v>2595000</v>
      </c>
      <c r="D957" s="306" t="n">
        <v>0</v>
      </c>
      <c r="E957" s="306" t="n">
        <f aca="false">VLOOKUP($A957,data!$A$6:$M$15000,12)</f>
        <v>3562000</v>
      </c>
      <c r="F957" s="114" t="n">
        <f aca="false">C957-D957-E957</f>
        <v>-967000</v>
      </c>
    </row>
    <row r="958" customFormat="false" ht="11.25" hidden="false" customHeight="false" outlineLevel="0" collapsed="false">
      <c r="A958" s="188" t="n">
        <v>36502</v>
      </c>
      <c r="B958" s="11" t="n">
        <f aca="false">IF(A958&lt;&gt;"",MONTH(A958),0)</f>
        <v>12</v>
      </c>
      <c r="C958" s="148" t="n">
        <f aca="false">VLOOKUP($A958,data!$A$6:$M$15000,10)</f>
        <v>2846000</v>
      </c>
      <c r="D958" s="306" t="n">
        <v>0</v>
      </c>
      <c r="E958" s="306" t="n">
        <f aca="false">VLOOKUP($A958,data!$A$6:$M$15000,12)</f>
        <v>3659000</v>
      </c>
      <c r="F958" s="114" t="n">
        <f aca="false">C958-D958-E958</f>
        <v>-813000</v>
      </c>
    </row>
    <row r="959" customFormat="false" ht="11.25" hidden="false" customHeight="false" outlineLevel="0" collapsed="false">
      <c r="A959" s="188" t="n">
        <v>36503</v>
      </c>
      <c r="B959" s="11" t="n">
        <f aca="false">IF(A959&lt;&gt;"",MONTH(A959),0)</f>
        <v>12</v>
      </c>
      <c r="C959" s="148" t="n">
        <f aca="false">VLOOKUP($A959,data!$A$6:$M$15000,10)</f>
        <v>2690000</v>
      </c>
      <c r="D959" s="306" t="n">
        <v>0</v>
      </c>
      <c r="E959" s="306" t="n">
        <f aca="false">VLOOKUP($A959,data!$A$6:$M$15000,12)</f>
        <v>3636000</v>
      </c>
      <c r="F959" s="114" t="n">
        <f aca="false">C959-D959-E959</f>
        <v>-946000</v>
      </c>
    </row>
    <row r="960" customFormat="false" ht="11.25" hidden="false" customHeight="false" outlineLevel="0" collapsed="false">
      <c r="A960" s="188" t="n">
        <v>36504</v>
      </c>
      <c r="B960" s="11" t="n">
        <f aca="false">IF(A960&lt;&gt;"",MONTH(A960),0)</f>
        <v>12</v>
      </c>
      <c r="C960" s="148" t="n">
        <f aca="false">VLOOKUP($A960,data!$A$6:$M$15000,10)</f>
        <v>2733000</v>
      </c>
      <c r="D960" s="306" t="n">
        <v>0</v>
      </c>
      <c r="E960" s="306" t="n">
        <f aca="false">VLOOKUP($A960,data!$A$6:$M$15000,12)</f>
        <v>3676000</v>
      </c>
      <c r="F960" s="114" t="n">
        <f aca="false">C960-D960-E960</f>
        <v>-943000</v>
      </c>
    </row>
    <row r="961" customFormat="false" ht="11.25" hidden="false" customHeight="false" outlineLevel="0" collapsed="false">
      <c r="A961" s="188" t="n">
        <v>36505</v>
      </c>
      <c r="B961" s="11" t="n">
        <f aca="false">IF(A961&lt;&gt;"",MONTH(A961),0)</f>
        <v>12</v>
      </c>
      <c r="C961" s="148" t="n">
        <f aca="false">VLOOKUP($A961,data!$A$6:$M$15000,10)</f>
        <v>2761000</v>
      </c>
      <c r="D961" s="306" t="n">
        <v>0</v>
      </c>
      <c r="E961" s="306" t="n">
        <f aca="false">VLOOKUP($A961,data!$A$6:$M$15000,12)</f>
        <v>3292000</v>
      </c>
      <c r="F961" s="114" t="n">
        <f aca="false">C961-D961-E961</f>
        <v>-531000</v>
      </c>
    </row>
    <row r="962" customFormat="false" ht="11.25" hidden="false" customHeight="false" outlineLevel="0" collapsed="false">
      <c r="A962" s="188" t="n">
        <v>36506</v>
      </c>
      <c r="B962" s="11" t="n">
        <f aca="false">IF(A962&lt;&gt;"",MONTH(A962),0)</f>
        <v>12</v>
      </c>
      <c r="C962" s="148" t="n">
        <f aca="false">VLOOKUP($A962,data!$A$6:$M$15000,10)</f>
        <v>2731000</v>
      </c>
      <c r="D962" s="306" t="n">
        <v>0</v>
      </c>
      <c r="E962" s="306" t="n">
        <f aca="false">VLOOKUP($A962,data!$A$6:$M$15000,12)</f>
        <v>3256000</v>
      </c>
      <c r="F962" s="114" t="n">
        <f aca="false">C962-D962-E962</f>
        <v>-525000</v>
      </c>
    </row>
    <row r="963" customFormat="false" ht="11.25" hidden="false" customHeight="false" outlineLevel="0" collapsed="false">
      <c r="A963" s="188" t="n">
        <v>36507</v>
      </c>
      <c r="B963" s="11" t="n">
        <f aca="false">IF(A963&lt;&gt;"",MONTH(A963),0)</f>
        <v>12</v>
      </c>
      <c r="C963" s="148" t="n">
        <f aca="false">VLOOKUP($A963,data!$A$6:$M$15000,10)</f>
        <v>2725000</v>
      </c>
      <c r="D963" s="306" t="n">
        <v>0</v>
      </c>
      <c r="E963" s="306" t="n">
        <f aca="false">VLOOKUP($A963,data!$A$6:$M$15000,12)</f>
        <v>3774000</v>
      </c>
      <c r="F963" s="114" t="n">
        <f aca="false">C963-D963-E963</f>
        <v>-1049000</v>
      </c>
    </row>
    <row r="964" customFormat="false" ht="11.25" hidden="false" customHeight="false" outlineLevel="0" collapsed="false">
      <c r="A964" s="188" t="n">
        <v>36508</v>
      </c>
      <c r="B964" s="11" t="n">
        <f aca="false">IF(A964&lt;&gt;"",MONTH(A964),0)</f>
        <v>12</v>
      </c>
      <c r="C964" s="148" t="n">
        <f aca="false">VLOOKUP($A964,data!$A$6:$M$15000,10)</f>
        <v>2549000</v>
      </c>
      <c r="D964" s="306" t="n">
        <v>0</v>
      </c>
      <c r="E964" s="306" t="n">
        <f aca="false">VLOOKUP($A964,data!$A$6:$M$15000,12)</f>
        <v>3813000</v>
      </c>
      <c r="F964" s="114" t="n">
        <f aca="false">C964-D964-E964</f>
        <v>-1264000</v>
      </c>
    </row>
    <row r="965" customFormat="false" ht="11.25" hidden="false" customHeight="false" outlineLevel="0" collapsed="false">
      <c r="A965" s="188" t="n">
        <v>36509</v>
      </c>
      <c r="B965" s="11" t="n">
        <f aca="false">IF(A965&lt;&gt;"",MONTH(A965),0)</f>
        <v>12</v>
      </c>
      <c r="C965" s="148" t="n">
        <f aca="false">VLOOKUP($A965,data!$A$6:$M$15000,10)</f>
        <v>2326000</v>
      </c>
      <c r="D965" s="306" t="n">
        <v>0</v>
      </c>
      <c r="E965" s="306" t="n">
        <f aca="false">VLOOKUP($A965,data!$A$6:$M$15000,12)</f>
        <v>3494000</v>
      </c>
      <c r="F965" s="114" t="n">
        <f aca="false">C965-D965-E965</f>
        <v>-1168000</v>
      </c>
    </row>
    <row r="966" customFormat="false" ht="11.25" hidden="false" customHeight="false" outlineLevel="0" collapsed="false">
      <c r="A966" s="188" t="n">
        <v>36510</v>
      </c>
      <c r="B966" s="11" t="n">
        <f aca="false">IF(A966&lt;&gt;"",MONTH(A966),0)</f>
        <v>12</v>
      </c>
      <c r="C966" s="148" t="n">
        <f aca="false">VLOOKUP($A966,data!$A$6:$M$15000,10)</f>
        <v>2377000</v>
      </c>
      <c r="D966" s="306" t="n">
        <v>0</v>
      </c>
      <c r="E966" s="306" t="n">
        <f aca="false">VLOOKUP($A966,data!$A$6:$M$15000,12)</f>
        <v>3143000</v>
      </c>
      <c r="F966" s="114" t="n">
        <f aca="false">C966-D966-E966</f>
        <v>-766000</v>
      </c>
    </row>
    <row r="967" customFormat="false" ht="11.25" hidden="false" customHeight="false" outlineLevel="0" collapsed="false">
      <c r="A967" s="188" t="n">
        <v>36511</v>
      </c>
      <c r="B967" s="11" t="n">
        <f aca="false">IF(A967&lt;&gt;"",MONTH(A967),0)</f>
        <v>12</v>
      </c>
      <c r="C967" s="148" t="n">
        <f aca="false">VLOOKUP($A967,data!$A$6:$M$15000,10)</f>
        <v>2650000</v>
      </c>
      <c r="D967" s="306" t="n">
        <v>0</v>
      </c>
      <c r="E967" s="306" t="n">
        <f aca="false">VLOOKUP($A967,data!$A$6:$M$15000,12)</f>
        <v>2874000</v>
      </c>
      <c r="F967" s="114" t="n">
        <f aca="false">C967-D967-E967</f>
        <v>-224000</v>
      </c>
    </row>
    <row r="968" customFormat="false" ht="11.25" hidden="false" customHeight="false" outlineLevel="0" collapsed="false">
      <c r="A968" s="188" t="n">
        <v>36512</v>
      </c>
      <c r="B968" s="11" t="n">
        <f aca="false">IF(A968&lt;&gt;"",MONTH(A968),0)</f>
        <v>12</v>
      </c>
      <c r="C968" s="148" t="n">
        <f aca="false">VLOOKUP($A968,data!$A$6:$M$15000,10)</f>
        <v>2730000</v>
      </c>
      <c r="D968" s="306" t="n">
        <v>0</v>
      </c>
      <c r="E968" s="306" t="n">
        <f aca="false">VLOOKUP($A968,data!$A$6:$M$15000,12)</f>
        <v>2717000</v>
      </c>
      <c r="F968" s="114" t="n">
        <f aca="false">C968-D968-E968</f>
        <v>13000</v>
      </c>
    </row>
    <row r="969" customFormat="false" ht="11.25" hidden="false" customHeight="false" outlineLevel="0" collapsed="false">
      <c r="A969" s="188" t="n">
        <v>36513</v>
      </c>
      <c r="B969" s="11" t="n">
        <f aca="false">IF(A969&lt;&gt;"",MONTH(A969),0)</f>
        <v>12</v>
      </c>
      <c r="C969" s="148" t="n">
        <f aca="false">VLOOKUP($A969,data!$A$6:$M$15000,10)</f>
        <v>2712000</v>
      </c>
      <c r="D969" s="306" t="n">
        <v>0</v>
      </c>
      <c r="E969" s="306" t="n">
        <f aca="false">VLOOKUP($A969,data!$A$6:$M$15000,12)</f>
        <v>2619000</v>
      </c>
      <c r="F969" s="114" t="n">
        <f aca="false">C969-D969-E969</f>
        <v>93000</v>
      </c>
    </row>
    <row r="970" customFormat="false" ht="11.25" hidden="false" customHeight="false" outlineLevel="0" collapsed="false">
      <c r="A970" s="188" t="n">
        <v>36514</v>
      </c>
      <c r="B970" s="11" t="n">
        <f aca="false">IF(A970&lt;&gt;"",MONTH(A970),0)</f>
        <v>12</v>
      </c>
      <c r="C970" s="148" t="n">
        <f aca="false">VLOOKUP($A970,data!$A$6:$M$15000,10)</f>
        <v>2696000</v>
      </c>
      <c r="D970" s="306" t="n">
        <v>0</v>
      </c>
      <c r="E970" s="306" t="n">
        <f aca="false">VLOOKUP($A970,data!$A$6:$M$15000,12)</f>
        <v>2880000</v>
      </c>
      <c r="F970" s="114" t="n">
        <f aca="false">C970-D970-E970</f>
        <v>-184000</v>
      </c>
    </row>
    <row r="971" customFormat="false" ht="11.25" hidden="false" customHeight="false" outlineLevel="0" collapsed="false">
      <c r="A971" s="188" t="n">
        <v>36515</v>
      </c>
      <c r="B971" s="11" t="n">
        <f aca="false">IF(A971&lt;&gt;"",MONTH(A971),0)</f>
        <v>12</v>
      </c>
      <c r="C971" s="148" t="n">
        <f aca="false">VLOOKUP($A971,data!$A$6:$M$15000,10)</f>
        <v>2379000</v>
      </c>
      <c r="D971" s="306" t="n">
        <v>0</v>
      </c>
      <c r="E971" s="306" t="n">
        <f aca="false">VLOOKUP($A971,data!$A$6:$M$15000,12)</f>
        <v>2859000</v>
      </c>
      <c r="F971" s="114" t="n">
        <f aca="false">C971-D971-E971</f>
        <v>-480000</v>
      </c>
    </row>
    <row r="972" customFormat="false" ht="11.25" hidden="false" customHeight="false" outlineLevel="0" collapsed="false">
      <c r="A972" s="188" t="n">
        <v>36516</v>
      </c>
      <c r="B972" s="11" t="n">
        <f aca="false">IF(A972&lt;&gt;"",MONTH(A972),0)</f>
        <v>12</v>
      </c>
      <c r="C972" s="148" t="n">
        <f aca="false">VLOOKUP($A972,data!$A$6:$M$15000,10)</f>
        <v>2272000</v>
      </c>
      <c r="D972" s="306" t="n">
        <v>0</v>
      </c>
      <c r="E972" s="306" t="n">
        <f aca="false">VLOOKUP($A972,data!$A$6:$M$15000,12)</f>
        <v>2875000</v>
      </c>
      <c r="F972" s="114" t="n">
        <f aca="false">C972-D972-E972</f>
        <v>-603000</v>
      </c>
    </row>
    <row r="973" customFormat="false" ht="11.25" hidden="false" customHeight="false" outlineLevel="0" collapsed="false">
      <c r="A973" s="188" t="n">
        <v>36517</v>
      </c>
      <c r="B973" s="11" t="n">
        <f aca="false">IF(A973&lt;&gt;"",MONTH(A973),0)</f>
        <v>12</v>
      </c>
      <c r="C973" s="148" t="n">
        <f aca="false">VLOOKUP($A973,data!$A$6:$M$15000,10)</f>
        <v>2525000</v>
      </c>
      <c r="D973" s="306" t="n">
        <v>0</v>
      </c>
      <c r="E973" s="306" t="n">
        <f aca="false">VLOOKUP($A973,data!$A$6:$M$15000,12)</f>
        <v>2699000</v>
      </c>
      <c r="F973" s="114" t="n">
        <f aca="false">C973-D973-E973</f>
        <v>-174000</v>
      </c>
    </row>
    <row r="974" customFormat="false" ht="11.25" hidden="false" customHeight="false" outlineLevel="0" collapsed="false">
      <c r="A974" s="188" t="n">
        <v>36518</v>
      </c>
      <c r="B974" s="11" t="n">
        <f aca="false">IF(A974&lt;&gt;"",MONTH(A974),0)</f>
        <v>12</v>
      </c>
      <c r="C974" s="148" t="n">
        <f aca="false">VLOOKUP($A974,data!$A$6:$M$15000,10)</f>
        <v>2678000</v>
      </c>
      <c r="D974" s="306" t="n">
        <v>0</v>
      </c>
      <c r="E974" s="306" t="n">
        <f aca="false">VLOOKUP($A974,data!$A$6:$M$15000,12)</f>
        <v>2440000</v>
      </c>
      <c r="F974" s="114" t="n">
        <f aca="false">C974-D974-E974</f>
        <v>238000</v>
      </c>
    </row>
    <row r="975" customFormat="false" ht="11.25" hidden="false" customHeight="false" outlineLevel="0" collapsed="false">
      <c r="A975" s="188" t="n">
        <v>36519</v>
      </c>
      <c r="B975" s="11" t="n">
        <f aca="false">IF(A975&lt;&gt;"",MONTH(A975),0)</f>
        <v>12</v>
      </c>
      <c r="C975" s="148" t="n">
        <f aca="false">VLOOKUP($A975,data!$A$6:$M$15000,10)</f>
        <v>2660000</v>
      </c>
      <c r="D975" s="306" t="n">
        <v>0</v>
      </c>
      <c r="E975" s="306" t="n">
        <f aca="false">VLOOKUP($A975,data!$A$6:$M$15000,12)</f>
        <v>2311000</v>
      </c>
      <c r="F975" s="114" t="n">
        <f aca="false">C975-D975-E975</f>
        <v>349000</v>
      </c>
    </row>
    <row r="976" customFormat="false" ht="11.25" hidden="false" customHeight="false" outlineLevel="0" collapsed="false">
      <c r="A976" s="188" t="n">
        <v>36520</v>
      </c>
      <c r="B976" s="11" t="n">
        <f aca="false">IF(A976&lt;&gt;"",MONTH(A976),0)</f>
        <v>12</v>
      </c>
      <c r="C976" s="148" t="n">
        <f aca="false">VLOOKUP($A976,data!$A$6:$M$15000,10)</f>
        <v>2676000</v>
      </c>
      <c r="D976" s="306" t="n">
        <v>0</v>
      </c>
      <c r="E976" s="306" t="n">
        <f aca="false">VLOOKUP($A976,data!$A$6:$M$15000,12)</f>
        <v>2477000</v>
      </c>
      <c r="F976" s="114" t="n">
        <f aca="false">C976-D976-E976</f>
        <v>199000</v>
      </c>
    </row>
    <row r="977" customFormat="false" ht="11.25" hidden="false" customHeight="false" outlineLevel="0" collapsed="false">
      <c r="A977" s="188" t="n">
        <v>36521</v>
      </c>
      <c r="B977" s="11" t="n">
        <f aca="false">IF(A977&lt;&gt;"",MONTH(A977),0)</f>
        <v>12</v>
      </c>
      <c r="C977" s="148" t="n">
        <f aca="false">VLOOKUP($A977,data!$A$6:$M$15000,10)</f>
        <v>2657000</v>
      </c>
      <c r="D977" s="306" t="n">
        <v>0</v>
      </c>
      <c r="E977" s="306" t="n">
        <f aca="false">VLOOKUP($A977,data!$A$6:$M$15000,12)</f>
        <v>2800000</v>
      </c>
      <c r="F977" s="114" t="n">
        <f aca="false">C977-D977-E977</f>
        <v>-143000</v>
      </c>
    </row>
    <row r="978" customFormat="false" ht="11.25" hidden="false" customHeight="false" outlineLevel="0" collapsed="false">
      <c r="A978" s="188" t="n">
        <v>36522</v>
      </c>
      <c r="B978" s="11" t="n">
        <f aca="false">IF(A978&lt;&gt;"",MONTH(A978),0)</f>
        <v>12</v>
      </c>
      <c r="C978" s="148" t="n">
        <f aca="false">VLOOKUP($A978,data!$A$6:$M$15000,10)</f>
        <v>2757000</v>
      </c>
      <c r="D978" s="306" t="n">
        <v>0</v>
      </c>
      <c r="E978" s="306" t="n">
        <f aca="false">VLOOKUP($A978,data!$A$6:$M$15000,12)</f>
        <v>2929000</v>
      </c>
      <c r="F978" s="114" t="n">
        <f aca="false">C978-D978-E978</f>
        <v>-172000</v>
      </c>
    </row>
    <row r="979" customFormat="false" ht="11.25" hidden="false" customHeight="false" outlineLevel="0" collapsed="false">
      <c r="A979" s="188" t="n">
        <v>36523</v>
      </c>
      <c r="B979" s="11" t="n">
        <f aca="false">IF(A979&lt;&gt;"",MONTH(A979),0)</f>
        <v>12</v>
      </c>
      <c r="C979" s="148" t="n">
        <f aca="false">VLOOKUP($A979,data!$A$6:$M$15000,10)</f>
        <v>2856000</v>
      </c>
      <c r="D979" s="306" t="n">
        <v>0</v>
      </c>
      <c r="E979" s="306" t="n">
        <f aca="false">VLOOKUP($A979,data!$A$6:$M$15000,12)</f>
        <v>3143000</v>
      </c>
      <c r="F979" s="114" t="n">
        <f aca="false">C979-D979-E979</f>
        <v>-287000</v>
      </c>
    </row>
    <row r="980" customFormat="false" ht="11.25" hidden="false" customHeight="false" outlineLevel="0" collapsed="false">
      <c r="A980" s="188" t="n">
        <v>36524</v>
      </c>
      <c r="B980" s="11" t="n">
        <f aca="false">IF(A980&lt;&gt;"",MONTH(A980),0)</f>
        <v>12</v>
      </c>
      <c r="C980" s="148" t="n">
        <f aca="false">VLOOKUP($A980,data!$A$6:$M$15000,10)</f>
        <v>2795000</v>
      </c>
      <c r="D980" s="306" t="n">
        <v>0</v>
      </c>
      <c r="E980" s="306" t="n">
        <f aca="false">VLOOKUP($A980,data!$A$6:$M$15000,12)</f>
        <v>3091000</v>
      </c>
      <c r="F980" s="114" t="n">
        <f aca="false">C980-D980-E980</f>
        <v>-296000</v>
      </c>
    </row>
    <row r="981" customFormat="false" ht="11.25" hidden="false" customHeight="false" outlineLevel="0" collapsed="false">
      <c r="A981" s="188" t="n">
        <v>36525</v>
      </c>
      <c r="B981" s="11" t="n">
        <f aca="false">IF(A981&lt;&gt;"",MONTH(A981),0)</f>
        <v>12</v>
      </c>
      <c r="C981" s="148" t="n">
        <f aca="false">VLOOKUP($A981,data!$A$6:$M$15000,10)</f>
        <v>2703000</v>
      </c>
      <c r="D981" s="306" t="n">
        <v>0</v>
      </c>
      <c r="E981" s="306" t="n">
        <f aca="false">VLOOKUP($A981,data!$A$6:$M$15000,12)</f>
        <v>3358000</v>
      </c>
      <c r="F981" s="114" t="n">
        <f aca="false">C981-D981-E981</f>
        <v>-655000</v>
      </c>
    </row>
    <row r="982" customFormat="false" ht="11.25" hidden="false" customHeight="false" outlineLevel="0" collapsed="false">
      <c r="A982" s="188" t="s">
        <v>71</v>
      </c>
      <c r="B982" s="11" t="s">
        <v>99</v>
      </c>
      <c r="C982" s="148" t="s">
        <v>19</v>
      </c>
      <c r="D982" s="306" t="s">
        <v>79</v>
      </c>
      <c r="E982" s="306" t="s">
        <v>152</v>
      </c>
      <c r="F982" s="114" t="s">
        <v>159</v>
      </c>
    </row>
    <row r="983" customFormat="false" ht="11.25" hidden="false" customHeight="false" outlineLevel="0" collapsed="false">
      <c r="A983" s="188" t="n">
        <v>36526</v>
      </c>
      <c r="B983" s="11" t="n">
        <f aca="false">IF(A983&lt;&gt;"",MONTH(A983),0)</f>
        <v>1</v>
      </c>
      <c r="C983" s="148" t="n">
        <f aca="false">VLOOKUP($A983,data!$A$6:$M$15000,10)</f>
        <v>2603000</v>
      </c>
      <c r="D983" s="306" t="n">
        <v>0</v>
      </c>
      <c r="E983" s="306" t="n">
        <f aca="false">VLOOKUP($A983,data!$A$6:$M$15000,12)</f>
        <v>3030000</v>
      </c>
      <c r="F983" s="114" t="n">
        <f aca="false">C983-D983-E983</f>
        <v>-427000</v>
      </c>
    </row>
    <row r="984" customFormat="false" ht="11.25" hidden="false" customHeight="false" outlineLevel="0" collapsed="false">
      <c r="A984" s="188" t="n">
        <v>36527</v>
      </c>
      <c r="B984" s="11" t="n">
        <f aca="false">IF(A984&lt;&gt;"",MONTH(A984),0)</f>
        <v>1</v>
      </c>
      <c r="C984" s="148" t="n">
        <f aca="false">VLOOKUP($A984,data!$A$6:$M$15000,10)</f>
        <v>2707000</v>
      </c>
      <c r="D984" s="306" t="n">
        <v>0</v>
      </c>
      <c r="E984" s="306" t="n">
        <f aca="false">VLOOKUP($A984,data!$A$6:$M$15000,12)</f>
        <v>3392000</v>
      </c>
      <c r="F984" s="114" t="n">
        <f aca="false">C984-D984-E984</f>
        <v>-685000</v>
      </c>
    </row>
    <row r="985" customFormat="false" ht="11.25" hidden="false" customHeight="false" outlineLevel="0" collapsed="false">
      <c r="A985" s="188" t="n">
        <v>36528</v>
      </c>
      <c r="B985" s="11" t="n">
        <f aca="false">IF(A985&lt;&gt;"",MONTH(A985),0)</f>
        <v>1</v>
      </c>
      <c r="C985" s="148" t="n">
        <f aca="false">VLOOKUP($A985,data!$A$6:$M$15000,10)</f>
        <v>2614000</v>
      </c>
      <c r="D985" s="306" t="n">
        <v>0</v>
      </c>
      <c r="E985" s="306" t="n">
        <f aca="false">VLOOKUP($A985,data!$A$6:$M$15000,12)</f>
        <v>3767000</v>
      </c>
      <c r="F985" s="114" t="n">
        <f aca="false">C985-D985-E985</f>
        <v>-1153000</v>
      </c>
    </row>
    <row r="986" customFormat="false" ht="11.25" hidden="false" customHeight="false" outlineLevel="0" collapsed="false">
      <c r="A986" s="188" t="n">
        <v>36529</v>
      </c>
      <c r="B986" s="11" t="n">
        <f aca="false">IF(A986&lt;&gt;"",MONTH(A986),0)</f>
        <v>1</v>
      </c>
      <c r="C986" s="148" t="n">
        <f aca="false">VLOOKUP($A986,data!$A$6:$M$15000,10)</f>
        <v>2549000</v>
      </c>
      <c r="D986" s="306" t="n">
        <v>0</v>
      </c>
      <c r="E986" s="306" t="n">
        <f aca="false">VLOOKUP($A986,data!$A$6:$M$15000,12)</f>
        <v>3503000</v>
      </c>
      <c r="F986" s="114" t="n">
        <f aca="false">C986-D986-E986</f>
        <v>-954000</v>
      </c>
    </row>
    <row r="987" customFormat="false" ht="11.25" hidden="false" customHeight="false" outlineLevel="0" collapsed="false">
      <c r="A987" s="188" t="n">
        <v>36530</v>
      </c>
      <c r="B987" s="11" t="n">
        <f aca="false">IF(A987&lt;&gt;"",MONTH(A987),0)</f>
        <v>1</v>
      </c>
      <c r="C987" s="148" t="n">
        <f aca="false">VLOOKUP($A987,data!$A$6:$M$15000,10)</f>
        <v>2532000</v>
      </c>
      <c r="D987" s="306" t="n">
        <v>0</v>
      </c>
      <c r="E987" s="306" t="n">
        <f aca="false">VLOOKUP($A987,data!$A$6:$M$15000,12)</f>
        <v>3509000</v>
      </c>
      <c r="F987" s="114" t="n">
        <f aca="false">C987-D987-E987</f>
        <v>-977000</v>
      </c>
    </row>
    <row r="988" customFormat="false" ht="11.25" hidden="false" customHeight="false" outlineLevel="0" collapsed="false">
      <c r="A988" s="188" t="n">
        <v>36531</v>
      </c>
      <c r="B988" s="11" t="n">
        <f aca="false">IF(A988&lt;&gt;"",MONTH(A988),0)</f>
        <v>1</v>
      </c>
      <c r="C988" s="148" t="n">
        <f aca="false">VLOOKUP($A988,data!$A$6:$M$15000,10)</f>
        <v>2642000</v>
      </c>
      <c r="D988" s="306" t="n">
        <v>0</v>
      </c>
      <c r="E988" s="306" t="n">
        <f aca="false">VLOOKUP($A988,data!$A$6:$M$15000,12)</f>
        <v>3603000</v>
      </c>
      <c r="F988" s="114" t="n">
        <f aca="false">C988-D988-E988</f>
        <v>-961000</v>
      </c>
    </row>
    <row r="989" customFormat="false" ht="11.25" hidden="false" customHeight="false" outlineLevel="0" collapsed="false">
      <c r="A989" s="188" t="n">
        <v>36532</v>
      </c>
      <c r="B989" s="11" t="n">
        <f aca="false">IF(A989&lt;&gt;"",MONTH(A989),0)</f>
        <v>1</v>
      </c>
      <c r="C989" s="148" t="n">
        <f aca="false">VLOOKUP($A989,data!$A$6:$M$15000,10)</f>
        <v>2658000</v>
      </c>
      <c r="D989" s="306" t="n">
        <v>0</v>
      </c>
      <c r="E989" s="306" t="n">
        <f aca="false">VLOOKUP($A989,data!$A$6:$M$15000,12)</f>
        <v>3783000</v>
      </c>
      <c r="F989" s="114" t="n">
        <f aca="false">C989-D989-E989</f>
        <v>-1125000</v>
      </c>
    </row>
    <row r="990" customFormat="false" ht="11.25" hidden="false" customHeight="false" outlineLevel="0" collapsed="false">
      <c r="A990" s="188" t="n">
        <v>36533</v>
      </c>
      <c r="B990" s="11" t="n">
        <f aca="false">IF(A990&lt;&gt;"",MONTH(A990),0)</f>
        <v>1</v>
      </c>
      <c r="C990" s="148" t="n">
        <f aca="false">VLOOKUP($A990,data!$A$6:$M$15000,10)</f>
        <v>2888000</v>
      </c>
      <c r="D990" s="306" t="n">
        <v>0</v>
      </c>
      <c r="E990" s="306" t="n">
        <f aca="false">VLOOKUP($A990,data!$A$6:$M$15000,12)</f>
        <v>3374000</v>
      </c>
      <c r="F990" s="114" t="n">
        <f aca="false">C990-D990-E990</f>
        <v>-486000</v>
      </c>
    </row>
    <row r="991" customFormat="false" ht="11.25" hidden="false" customHeight="false" outlineLevel="0" collapsed="false">
      <c r="A991" s="188" t="n">
        <v>36534</v>
      </c>
      <c r="B991" s="11" t="n">
        <f aca="false">IF(A991&lt;&gt;"",MONTH(A991),0)</f>
        <v>1</v>
      </c>
      <c r="C991" s="148" t="n">
        <f aca="false">VLOOKUP($A991,data!$A$6:$M$15000,10)</f>
        <v>2862000</v>
      </c>
      <c r="D991" s="306" t="n">
        <v>0</v>
      </c>
      <c r="E991" s="306" t="n">
        <f aca="false">VLOOKUP($A991,data!$A$6:$M$15000,12)</f>
        <v>3433000</v>
      </c>
      <c r="F991" s="114" t="n">
        <f aca="false">C991-D991-E991</f>
        <v>-571000</v>
      </c>
    </row>
    <row r="992" customFormat="false" ht="11.25" hidden="false" customHeight="false" outlineLevel="0" collapsed="false">
      <c r="A992" s="188" t="n">
        <v>36535</v>
      </c>
      <c r="B992" s="11" t="n">
        <f aca="false">IF(A992&lt;&gt;"",MONTH(A992),0)</f>
        <v>1</v>
      </c>
      <c r="C992" s="148" t="n">
        <f aca="false">VLOOKUP($A992,data!$A$6:$M$15000,10)</f>
        <v>2843000</v>
      </c>
      <c r="D992" s="306" t="n">
        <v>0</v>
      </c>
      <c r="E992" s="306" t="n">
        <f aca="false">VLOOKUP($A992,data!$A$6:$M$15000,12)</f>
        <v>3662000</v>
      </c>
      <c r="F992" s="114" t="n">
        <f aca="false">C992-D992-E992</f>
        <v>-819000</v>
      </c>
    </row>
    <row r="993" customFormat="false" ht="11.25" hidden="false" customHeight="false" outlineLevel="0" collapsed="false">
      <c r="A993" s="188" t="n">
        <v>36536</v>
      </c>
      <c r="B993" s="11" t="n">
        <f aca="false">IF(A993&lt;&gt;"",MONTH(A993),0)</f>
        <v>1</v>
      </c>
      <c r="C993" s="148" t="n">
        <f aca="false">VLOOKUP($A993,data!$A$6:$M$15000,10)</f>
        <v>2863000</v>
      </c>
      <c r="D993" s="306" t="n">
        <v>0</v>
      </c>
      <c r="E993" s="306" t="n">
        <f aca="false">VLOOKUP($A993,data!$A$6:$M$15000,12)</f>
        <v>3434000</v>
      </c>
      <c r="F993" s="114" t="n">
        <f aca="false">C993-D993-E993</f>
        <v>-571000</v>
      </c>
    </row>
    <row r="994" customFormat="false" ht="11.25" hidden="false" customHeight="false" outlineLevel="0" collapsed="false">
      <c r="A994" s="188" t="n">
        <v>36537</v>
      </c>
      <c r="B994" s="11" t="n">
        <f aca="false">IF(A994&lt;&gt;"",MONTH(A994),0)</f>
        <v>1</v>
      </c>
      <c r="C994" s="148" t="n">
        <f aca="false">VLOOKUP($A994,data!$A$6:$M$15000,10)</f>
        <v>2744000</v>
      </c>
      <c r="D994" s="306" t="n">
        <v>0</v>
      </c>
      <c r="E994" s="306" t="n">
        <f aca="false">VLOOKUP($A994,data!$A$6:$M$15000,12)</f>
        <v>3498000</v>
      </c>
      <c r="F994" s="114" t="n">
        <f aca="false">C994-D994-E994</f>
        <v>-754000</v>
      </c>
    </row>
    <row r="995" customFormat="false" ht="11.25" hidden="false" customHeight="false" outlineLevel="0" collapsed="false">
      <c r="A995" s="188" t="n">
        <v>36538</v>
      </c>
      <c r="B995" s="11" t="n">
        <f aca="false">IF(A995&lt;&gt;"",MONTH(A995),0)</f>
        <v>1</v>
      </c>
      <c r="C995" s="148" t="n">
        <f aca="false">VLOOKUP($A995,data!$A$6:$M$15000,10)</f>
        <v>2737000</v>
      </c>
      <c r="D995" s="306" t="n">
        <v>0</v>
      </c>
      <c r="E995" s="306" t="n">
        <f aca="false">VLOOKUP($A995,data!$A$6:$M$15000,12)</f>
        <v>3234000</v>
      </c>
      <c r="F995" s="114" t="n">
        <f aca="false">C995-D995-E995</f>
        <v>-497000</v>
      </c>
    </row>
    <row r="996" customFormat="false" ht="11.25" hidden="false" customHeight="false" outlineLevel="0" collapsed="false">
      <c r="A996" s="188" t="n">
        <v>36539</v>
      </c>
      <c r="B996" s="11" t="n">
        <f aca="false">IF(A996&lt;&gt;"",MONTH(A996),0)</f>
        <v>1</v>
      </c>
      <c r="C996" s="148" t="n">
        <f aca="false">VLOOKUP($A996,data!$A$6:$M$15000,10)</f>
        <v>2854000</v>
      </c>
      <c r="D996" s="306" t="n">
        <v>0</v>
      </c>
      <c r="E996" s="306" t="n">
        <f aca="false">VLOOKUP($A996,data!$A$6:$M$15000,12)</f>
        <v>2908000</v>
      </c>
      <c r="F996" s="114" t="n">
        <f aca="false">C996-D996-E996</f>
        <v>-54000</v>
      </c>
    </row>
    <row r="997" customFormat="false" ht="11.25" hidden="false" customHeight="false" outlineLevel="0" collapsed="false">
      <c r="A997" s="188" t="n">
        <v>36540</v>
      </c>
      <c r="B997" s="11" t="n">
        <f aca="false">IF(A997&lt;&gt;"",MONTH(A997),0)</f>
        <v>1</v>
      </c>
      <c r="C997" s="148" t="n">
        <f aca="false">VLOOKUP($A997,data!$A$6:$M$15000,10)</f>
        <v>2752000</v>
      </c>
      <c r="D997" s="306" t="n">
        <v>0</v>
      </c>
      <c r="E997" s="306" t="n">
        <f aca="false">VLOOKUP($A997,data!$A$6:$M$15000,12)</f>
        <v>2527000</v>
      </c>
      <c r="F997" s="114" t="n">
        <f aca="false">C997-D997-E997</f>
        <v>225000</v>
      </c>
    </row>
    <row r="998" customFormat="false" ht="11.25" hidden="false" customHeight="false" outlineLevel="0" collapsed="false">
      <c r="A998" s="188" t="n">
        <v>36541</v>
      </c>
      <c r="B998" s="11" t="n">
        <f aca="false">IF(A998&lt;&gt;"",MONTH(A998),0)</f>
        <v>1</v>
      </c>
      <c r="C998" s="148" t="n">
        <f aca="false">VLOOKUP($A998,data!$A$6:$M$15000,10)</f>
        <v>2761000</v>
      </c>
      <c r="D998" s="306" t="n">
        <v>0</v>
      </c>
      <c r="E998" s="306" t="n">
        <f aca="false">VLOOKUP($A998,data!$A$6:$M$15000,12)</f>
        <v>2648000</v>
      </c>
      <c r="F998" s="114" t="n">
        <f aca="false">C998-D998-E998</f>
        <v>113000</v>
      </c>
    </row>
    <row r="999" customFormat="false" ht="11.25" hidden="false" customHeight="false" outlineLevel="0" collapsed="false">
      <c r="A999" s="188" t="n">
        <v>36542</v>
      </c>
      <c r="B999" s="11" t="n">
        <f aca="false">IF(A999&lt;&gt;"",MONTH(A999),0)</f>
        <v>1</v>
      </c>
      <c r="C999" s="148" t="n">
        <f aca="false">VLOOKUP($A999,data!$A$6:$M$15000,10)</f>
        <v>2754000</v>
      </c>
      <c r="D999" s="306" t="n">
        <v>0</v>
      </c>
      <c r="E999" s="306" t="n">
        <f aca="false">VLOOKUP($A999,data!$A$6:$M$15000,12)</f>
        <v>2896000</v>
      </c>
      <c r="F999" s="114" t="n">
        <f aca="false">C999-D999-E999</f>
        <v>-142000</v>
      </c>
    </row>
    <row r="1000" customFormat="false" ht="11.25" hidden="false" customHeight="false" outlineLevel="0" collapsed="false">
      <c r="A1000" s="188" t="n">
        <v>36543</v>
      </c>
      <c r="B1000" s="11" t="n">
        <f aca="false">IF(A1000&lt;&gt;"",MONTH(A1000),0)</f>
        <v>1</v>
      </c>
      <c r="C1000" s="148" t="n">
        <f aca="false">VLOOKUP($A1000,data!$A$6:$M$15000,10)</f>
        <v>2602000</v>
      </c>
      <c r="D1000" s="306" t="n">
        <v>0</v>
      </c>
      <c r="E1000" s="306" t="n">
        <f aca="false">VLOOKUP($A1000,data!$A$6:$M$15000,12)</f>
        <v>2701000</v>
      </c>
      <c r="F1000" s="114" t="n">
        <f aca="false">C1000-D1000-E1000</f>
        <v>-99000</v>
      </c>
    </row>
    <row r="1001" customFormat="false" ht="11.25" hidden="false" customHeight="false" outlineLevel="0" collapsed="false">
      <c r="A1001" s="188" t="n">
        <v>36544</v>
      </c>
      <c r="B1001" s="11" t="n">
        <f aca="false">IF(A1001&lt;&gt;"",MONTH(A1001),0)</f>
        <v>1</v>
      </c>
      <c r="C1001" s="148" t="n">
        <f aca="false">VLOOKUP($A1001,data!$A$6:$M$15000,10)</f>
        <v>2675000</v>
      </c>
      <c r="D1001" s="306" t="n">
        <v>0</v>
      </c>
      <c r="E1001" s="306" t="n">
        <f aca="false">VLOOKUP($A1001,data!$A$6:$M$15000,12)</f>
        <v>2709000</v>
      </c>
      <c r="F1001" s="114" t="n">
        <f aca="false">C1001-D1001-E1001</f>
        <v>-34000</v>
      </c>
    </row>
    <row r="1002" customFormat="false" ht="11.25" hidden="false" customHeight="false" outlineLevel="0" collapsed="false">
      <c r="A1002" s="188" t="n">
        <v>36545</v>
      </c>
      <c r="B1002" s="11" t="n">
        <f aca="false">IF(A1002&lt;&gt;"",MONTH(A1002),0)</f>
        <v>1</v>
      </c>
      <c r="C1002" s="148" t="n">
        <f aca="false">VLOOKUP($A1002,data!$A$6:$M$15000,10)</f>
        <v>2751000</v>
      </c>
      <c r="D1002" s="306" t="n">
        <v>0</v>
      </c>
      <c r="E1002" s="306" t="n">
        <f aca="false">VLOOKUP($A1002,data!$A$6:$M$15000,12)</f>
        <v>2735000</v>
      </c>
      <c r="F1002" s="114" t="n">
        <f aca="false">C1002-D1002-E1002</f>
        <v>16000</v>
      </c>
    </row>
    <row r="1003" customFormat="false" ht="11.25" hidden="false" customHeight="false" outlineLevel="0" collapsed="false">
      <c r="A1003" s="188" t="n">
        <v>36546</v>
      </c>
      <c r="B1003" s="11" t="n">
        <f aca="false">IF(A1003&lt;&gt;"",MONTH(A1003),0)</f>
        <v>1</v>
      </c>
      <c r="C1003" s="148" t="n">
        <f aca="false">VLOOKUP($A1003,data!$A$6:$M$15000,10)</f>
        <v>2689000</v>
      </c>
      <c r="D1003" s="306" t="n">
        <v>0</v>
      </c>
      <c r="E1003" s="306" t="n">
        <f aca="false">VLOOKUP($A1003,data!$A$6:$M$15000,12)</f>
        <v>2809000</v>
      </c>
      <c r="F1003" s="114" t="n">
        <f aca="false">C1003-D1003-E1003</f>
        <v>-120000</v>
      </c>
    </row>
    <row r="1004" customFormat="false" ht="11.25" hidden="false" customHeight="false" outlineLevel="0" collapsed="false">
      <c r="A1004" s="188" t="n">
        <v>36547</v>
      </c>
      <c r="B1004" s="11" t="n">
        <f aca="false">IF(A1004&lt;&gt;"",MONTH(A1004),0)</f>
        <v>1</v>
      </c>
      <c r="C1004" s="148" t="n">
        <f aca="false">VLOOKUP($A1004,data!$A$6:$M$15000,10)</f>
        <v>2656000</v>
      </c>
      <c r="D1004" s="306" t="n">
        <v>0</v>
      </c>
      <c r="E1004" s="306" t="n">
        <f aca="false">VLOOKUP($A1004,data!$A$6:$M$15000,12)</f>
        <v>2828000</v>
      </c>
      <c r="F1004" s="114" t="n">
        <f aca="false">C1004-D1004-E1004</f>
        <v>-172000</v>
      </c>
    </row>
    <row r="1005" customFormat="false" ht="11.25" hidden="false" customHeight="false" outlineLevel="0" collapsed="false">
      <c r="A1005" s="188" t="n">
        <v>36548</v>
      </c>
      <c r="B1005" s="11" t="n">
        <f aca="false">IF(A1005&lt;&gt;"",MONTH(A1005),0)</f>
        <v>1</v>
      </c>
      <c r="C1005" s="148" t="n">
        <f aca="false">VLOOKUP($A1005,data!$A$6:$M$15000,10)</f>
        <v>2667000</v>
      </c>
      <c r="D1005" s="306" t="n">
        <v>0</v>
      </c>
      <c r="E1005" s="306" t="n">
        <f aca="false">VLOOKUP($A1005,data!$A$6:$M$15000,12)</f>
        <v>2800000</v>
      </c>
      <c r="F1005" s="114" t="n">
        <f aca="false">C1005-D1005-E1005</f>
        <v>-133000</v>
      </c>
    </row>
    <row r="1006" customFormat="false" ht="11.25" hidden="false" customHeight="false" outlineLevel="0" collapsed="false">
      <c r="A1006" s="188" t="n">
        <v>36549</v>
      </c>
      <c r="B1006" s="11" t="n">
        <f aca="false">IF(A1006&lt;&gt;"",MONTH(A1006),0)</f>
        <v>1</v>
      </c>
      <c r="C1006" s="148" t="n">
        <f aca="false">VLOOKUP($A1006,data!$A$6:$M$15000,10)</f>
        <v>2597000</v>
      </c>
      <c r="D1006" s="306" t="n">
        <v>0</v>
      </c>
      <c r="E1006" s="306" t="n">
        <f aca="false">VLOOKUP($A1006,data!$A$6:$M$15000,12)</f>
        <v>2652000</v>
      </c>
      <c r="F1006" s="114" t="n">
        <f aca="false">C1006-D1006-E1006</f>
        <v>-55000</v>
      </c>
    </row>
    <row r="1007" customFormat="false" ht="11.25" hidden="false" customHeight="false" outlineLevel="0" collapsed="false">
      <c r="A1007" s="188" t="n">
        <v>36550</v>
      </c>
      <c r="B1007" s="11" t="n">
        <f aca="false">IF(A1007&lt;&gt;"",MONTH(A1007),0)</f>
        <v>1</v>
      </c>
      <c r="C1007" s="148" t="n">
        <f aca="false">VLOOKUP($A1007,data!$A$6:$M$15000,10)</f>
        <v>2595000</v>
      </c>
      <c r="D1007" s="306" t="n">
        <v>0</v>
      </c>
      <c r="E1007" s="306" t="n">
        <f aca="false">VLOOKUP($A1007,data!$A$6:$M$15000,12)</f>
        <v>2967000</v>
      </c>
      <c r="F1007" s="114" t="n">
        <f aca="false">C1007-D1007-E1007</f>
        <v>-372000</v>
      </c>
    </row>
    <row r="1008" customFormat="false" ht="11.25" hidden="false" customHeight="false" outlineLevel="0" collapsed="false">
      <c r="A1008" s="188" t="n">
        <v>36551</v>
      </c>
      <c r="B1008" s="11" t="n">
        <f aca="false">IF(A1008&lt;&gt;"",MONTH(A1008),0)</f>
        <v>1</v>
      </c>
      <c r="C1008" s="148" t="n">
        <f aca="false">VLOOKUP($A1008,data!$A$6:$M$15000,10)</f>
        <v>2391000</v>
      </c>
      <c r="D1008" s="306" t="n">
        <v>0</v>
      </c>
      <c r="E1008" s="306" t="n">
        <f aca="false">VLOOKUP($A1008,data!$A$6:$M$15000,12)</f>
        <v>3101000</v>
      </c>
      <c r="F1008" s="114" t="n">
        <f aca="false">C1008-D1008-E1008</f>
        <v>-710000</v>
      </c>
    </row>
    <row r="1009" customFormat="false" ht="11.25" hidden="false" customHeight="false" outlineLevel="0" collapsed="false">
      <c r="A1009" s="188" t="n">
        <v>36552</v>
      </c>
      <c r="B1009" s="11" t="n">
        <f aca="false">IF(A1009&lt;&gt;"",MONTH(A1009),0)</f>
        <v>1</v>
      </c>
      <c r="C1009" s="148" t="n">
        <f aca="false">VLOOKUP($A1009,data!$A$6:$M$15000,10)</f>
        <v>2294000</v>
      </c>
      <c r="D1009" s="306" t="n">
        <v>0</v>
      </c>
      <c r="E1009" s="306" t="n">
        <f aca="false">VLOOKUP($A1009,data!$A$6:$M$15000,12)</f>
        <v>3245000</v>
      </c>
      <c r="F1009" s="114" t="n">
        <f aca="false">C1009-D1009-E1009</f>
        <v>-951000</v>
      </c>
    </row>
    <row r="1010" customFormat="false" ht="11.25" hidden="false" customHeight="false" outlineLevel="0" collapsed="false">
      <c r="A1010" s="188" t="n">
        <v>36553</v>
      </c>
      <c r="B1010" s="11" t="n">
        <f aca="false">IF(A1010&lt;&gt;"",MONTH(A1010),0)</f>
        <v>1</v>
      </c>
      <c r="C1010" s="148" t="n">
        <f aca="false">VLOOKUP($A1010,data!$A$6:$M$15000,10)</f>
        <v>2251000</v>
      </c>
      <c r="D1010" s="306" t="n">
        <v>0</v>
      </c>
      <c r="E1010" s="306" t="n">
        <f aca="false">VLOOKUP($A1010,data!$A$6:$M$15000,12)</f>
        <v>3092000</v>
      </c>
      <c r="F1010" s="114" t="n">
        <f aca="false">C1010-D1010-E1010</f>
        <v>-841000</v>
      </c>
    </row>
    <row r="1011" customFormat="false" ht="11.25" hidden="false" customHeight="false" outlineLevel="0" collapsed="false">
      <c r="A1011" s="188" t="n">
        <v>36554</v>
      </c>
      <c r="B1011" s="11" t="n">
        <f aca="false">IF(A1011&lt;&gt;"",MONTH(A1011),0)</f>
        <v>1</v>
      </c>
      <c r="C1011" s="148" t="n">
        <f aca="false">VLOOKUP($A1011,data!$A$6:$M$15000,10)</f>
        <v>2151000</v>
      </c>
      <c r="D1011" s="306" t="n">
        <v>0</v>
      </c>
      <c r="E1011" s="306" t="n">
        <f aca="false">VLOOKUP($A1011,data!$A$6:$M$15000,12)</f>
        <v>2841000</v>
      </c>
      <c r="F1011" s="114" t="n">
        <f aca="false">C1011-D1011-E1011</f>
        <v>-690000</v>
      </c>
    </row>
    <row r="1012" customFormat="false" ht="11.25" hidden="false" customHeight="false" outlineLevel="0" collapsed="false">
      <c r="A1012" s="188" t="n">
        <v>36555</v>
      </c>
      <c r="B1012" s="11" t="n">
        <f aca="false">IF(A1012&lt;&gt;"",MONTH(A1012),0)</f>
        <v>1</v>
      </c>
      <c r="C1012" s="148" t="n">
        <f aca="false">VLOOKUP($A1012,data!$A$6:$M$15000,10)</f>
        <v>2162000</v>
      </c>
      <c r="D1012" s="306" t="n">
        <v>0</v>
      </c>
      <c r="E1012" s="306" t="n">
        <f aca="false">VLOOKUP($A1012,data!$A$6:$M$15000,12)</f>
        <v>2875000</v>
      </c>
      <c r="F1012" s="114" t="n">
        <f aca="false">C1012-D1012-E1012</f>
        <v>-713000</v>
      </c>
    </row>
    <row r="1013" customFormat="false" ht="11.25" hidden="false" customHeight="false" outlineLevel="0" collapsed="false">
      <c r="A1013" s="188" t="n">
        <v>36556</v>
      </c>
      <c r="B1013" s="11" t="n">
        <f aca="false">IF(A1013&lt;&gt;"",MONTH(A1013),0)</f>
        <v>1</v>
      </c>
      <c r="C1013" s="148" t="n">
        <f aca="false">VLOOKUP($A1013,data!$A$6:$M$15000,10)</f>
        <v>2106000</v>
      </c>
      <c r="D1013" s="306" t="n">
        <v>0</v>
      </c>
      <c r="E1013" s="306" t="n">
        <f aca="false">VLOOKUP($A1013,data!$A$6:$M$15000,12)</f>
        <v>3272000</v>
      </c>
      <c r="F1013" s="114" t="n">
        <f aca="false">C1013-D1013-E1013</f>
        <v>-1166000</v>
      </c>
    </row>
    <row r="1014" customFormat="false" ht="11.25" hidden="false" customHeight="false" outlineLevel="0" collapsed="false">
      <c r="A1014" s="188" t="n">
        <v>36557</v>
      </c>
      <c r="B1014" s="11" t="n">
        <f aca="false">IF(A1014&lt;&gt;"",MONTH(A1014),0)</f>
        <v>2</v>
      </c>
      <c r="C1014" s="148" t="n">
        <f aca="false">VLOOKUP($A1014,data!$A$6:$M$15000,10)</f>
        <v>2271000</v>
      </c>
      <c r="D1014" s="306" t="n">
        <v>0</v>
      </c>
      <c r="E1014" s="306" t="n">
        <f aca="false">VLOOKUP($A1014,data!$A$6:$M$15000,12)</f>
        <v>2871000</v>
      </c>
      <c r="F1014" s="114" t="n">
        <f aca="false">C1014-D1014-E1014</f>
        <v>-600000</v>
      </c>
    </row>
    <row r="1015" customFormat="false" ht="11.25" hidden="false" customHeight="false" outlineLevel="0" collapsed="false">
      <c r="A1015" s="188" t="n">
        <v>36558</v>
      </c>
      <c r="B1015" s="11" t="n">
        <f aca="false">IF(A1015&lt;&gt;"",MONTH(A1015),0)</f>
        <v>2</v>
      </c>
      <c r="C1015" s="148" t="n">
        <f aca="false">VLOOKUP($A1015,data!$A$6:$M$15000,10)</f>
        <v>2280000</v>
      </c>
      <c r="D1015" s="306" t="n">
        <v>0</v>
      </c>
      <c r="E1015" s="306" t="n">
        <f aca="false">VLOOKUP($A1015,data!$A$6:$M$15000,12)</f>
        <v>2784000</v>
      </c>
      <c r="F1015" s="114" t="n">
        <f aca="false">C1015-D1015-E1015</f>
        <v>-504000</v>
      </c>
    </row>
    <row r="1016" customFormat="false" ht="11.25" hidden="false" customHeight="false" outlineLevel="0" collapsed="false">
      <c r="A1016" s="188" t="n">
        <v>36559</v>
      </c>
      <c r="B1016" s="11" t="n">
        <f aca="false">IF(A1016&lt;&gt;"",MONTH(A1016),0)</f>
        <v>2</v>
      </c>
      <c r="C1016" s="148" t="n">
        <f aca="false">VLOOKUP($A1016,data!$A$6:$M$15000,10)</f>
        <v>2269000</v>
      </c>
      <c r="D1016" s="306" t="n">
        <v>0</v>
      </c>
      <c r="E1016" s="306" t="n">
        <f aca="false">VLOOKUP($A1016,data!$A$6:$M$15000,12)</f>
        <v>2785000</v>
      </c>
      <c r="F1016" s="114" t="n">
        <f aca="false">C1016-D1016-E1016</f>
        <v>-516000</v>
      </c>
    </row>
    <row r="1017" customFormat="false" ht="11.25" hidden="false" customHeight="false" outlineLevel="0" collapsed="false">
      <c r="A1017" s="188" t="n">
        <v>36560</v>
      </c>
      <c r="B1017" s="11" t="n">
        <f aca="false">IF(A1017&lt;&gt;"",MONTH(A1017),0)</f>
        <v>2</v>
      </c>
      <c r="C1017" s="148" t="n">
        <f aca="false">VLOOKUP($A1017,data!$A$6:$M$15000,10)</f>
        <v>2381000</v>
      </c>
      <c r="D1017" s="306" t="n">
        <v>0</v>
      </c>
      <c r="E1017" s="306" t="n">
        <f aca="false">VLOOKUP($A1017,data!$A$6:$M$15000,12)</f>
        <v>2835000</v>
      </c>
      <c r="F1017" s="114" t="n">
        <f aca="false">C1017-D1017-E1017</f>
        <v>-454000</v>
      </c>
    </row>
    <row r="1018" customFormat="false" ht="11.25" hidden="false" customHeight="false" outlineLevel="0" collapsed="false">
      <c r="A1018" s="188" t="n">
        <v>36561</v>
      </c>
      <c r="B1018" s="11" t="n">
        <f aca="false">IF(A1018&lt;&gt;"",MONTH(A1018),0)</f>
        <v>2</v>
      </c>
      <c r="C1018" s="148" t="n">
        <f aca="false">VLOOKUP($A1018,data!$A$6:$M$15000,10)</f>
        <v>2576000</v>
      </c>
      <c r="D1018" s="306" t="n">
        <v>0</v>
      </c>
      <c r="E1018" s="306" t="n">
        <f aca="false">VLOOKUP($A1018,data!$A$6:$M$15000,12)</f>
        <v>2463000</v>
      </c>
      <c r="F1018" s="114" t="n">
        <f aca="false">C1018-D1018-E1018</f>
        <v>113000</v>
      </c>
    </row>
    <row r="1019" customFormat="false" ht="11.25" hidden="false" customHeight="false" outlineLevel="0" collapsed="false">
      <c r="A1019" s="188" t="n">
        <v>36562</v>
      </c>
      <c r="B1019" s="11" t="n">
        <f aca="false">IF(A1019&lt;&gt;"",MONTH(A1019),0)</f>
        <v>2</v>
      </c>
      <c r="C1019" s="148" t="n">
        <f aca="false">VLOOKUP($A1019,data!$A$6:$M$15000,10)</f>
        <v>2564000</v>
      </c>
      <c r="D1019" s="306" t="n">
        <v>0</v>
      </c>
      <c r="E1019" s="306" t="n">
        <f aca="false">VLOOKUP($A1019,data!$A$6:$M$15000,12)</f>
        <v>2495000</v>
      </c>
      <c r="F1019" s="114" t="n">
        <f aca="false">C1019-D1019-E1019</f>
        <v>69000</v>
      </c>
    </row>
    <row r="1020" customFormat="false" ht="11.25" hidden="false" customHeight="false" outlineLevel="0" collapsed="false">
      <c r="A1020" s="188" t="n">
        <v>36563</v>
      </c>
      <c r="B1020" s="11" t="n">
        <f aca="false">IF(A1020&lt;&gt;"",MONTH(A1020),0)</f>
        <v>2</v>
      </c>
      <c r="C1020" s="148" t="n">
        <f aca="false">VLOOKUP($A1020,data!$A$6:$M$15000,10)</f>
        <v>2502000</v>
      </c>
      <c r="D1020" s="306" t="n">
        <v>0</v>
      </c>
      <c r="E1020" s="306" t="n">
        <f aca="false">VLOOKUP($A1020,data!$A$6:$M$15000,12)</f>
        <v>2711000</v>
      </c>
      <c r="F1020" s="114" t="n">
        <f aca="false">C1020-D1020-E1020</f>
        <v>-209000</v>
      </c>
    </row>
    <row r="1021" customFormat="false" ht="11.25" hidden="false" customHeight="false" outlineLevel="0" collapsed="false">
      <c r="A1021" s="188" t="n">
        <v>36564</v>
      </c>
      <c r="B1021" s="11" t="n">
        <f aca="false">IF(A1021&lt;&gt;"",MONTH(A1021),0)</f>
        <v>2</v>
      </c>
      <c r="C1021" s="148" t="n">
        <f aca="false">VLOOKUP($A1021,data!$A$6:$M$15000,10)</f>
        <v>2502000</v>
      </c>
      <c r="D1021" s="306" t="n">
        <v>0</v>
      </c>
      <c r="E1021" s="306" t="n">
        <f aca="false">VLOOKUP($A1021,data!$A$6:$M$15000,12)</f>
        <v>2832000</v>
      </c>
      <c r="F1021" s="114" t="n">
        <f aca="false">C1021-D1021-E1021</f>
        <v>-330000</v>
      </c>
    </row>
    <row r="1022" customFormat="false" ht="11.25" hidden="false" customHeight="false" outlineLevel="0" collapsed="false">
      <c r="A1022" s="188" t="n">
        <v>36565</v>
      </c>
      <c r="B1022" s="11" t="n">
        <f aca="false">IF(A1022&lt;&gt;"",MONTH(A1022),0)</f>
        <v>2</v>
      </c>
      <c r="C1022" s="148" t="n">
        <f aca="false">VLOOKUP($A1022,data!$A$6:$M$15000,10)</f>
        <v>2629000</v>
      </c>
      <c r="D1022" s="306" t="n">
        <v>0</v>
      </c>
      <c r="E1022" s="306" t="n">
        <f aca="false">VLOOKUP($A1022,data!$A$6:$M$15000,12)</f>
        <v>2865000</v>
      </c>
      <c r="F1022" s="114" t="n">
        <f aca="false">C1022-D1022-E1022</f>
        <v>-236000</v>
      </c>
    </row>
    <row r="1023" customFormat="false" ht="11.25" hidden="false" customHeight="false" outlineLevel="0" collapsed="false">
      <c r="A1023" s="188" t="n">
        <v>36566</v>
      </c>
      <c r="B1023" s="11" t="n">
        <f aca="false">IF(A1023&lt;&gt;"",MONTH(A1023),0)</f>
        <v>2</v>
      </c>
      <c r="C1023" s="148" t="n">
        <f aca="false">VLOOKUP($A1023,data!$A$6:$M$15000,10)</f>
        <v>2647000</v>
      </c>
      <c r="D1023" s="306" t="n">
        <v>0</v>
      </c>
      <c r="E1023" s="306" t="n">
        <f aca="false">VLOOKUP($A1023,data!$A$6:$M$15000,12)</f>
        <v>3170000</v>
      </c>
      <c r="F1023" s="114" t="n">
        <f aca="false">C1023-D1023-E1023</f>
        <v>-523000</v>
      </c>
    </row>
    <row r="1024" customFormat="false" ht="11.25" hidden="false" customHeight="false" outlineLevel="0" collapsed="false">
      <c r="A1024" s="188" t="n">
        <v>36567</v>
      </c>
      <c r="B1024" s="11" t="n">
        <f aca="false">IF(A1024&lt;&gt;"",MONTH(A1024),0)</f>
        <v>2</v>
      </c>
      <c r="C1024" s="148" t="n">
        <f aca="false">VLOOKUP($A1024,data!$A$6:$M$15000,10)</f>
        <v>2650000</v>
      </c>
      <c r="D1024" s="306" t="n">
        <v>0</v>
      </c>
      <c r="E1024" s="306" t="n">
        <f aca="false">VLOOKUP($A1024,data!$A$6:$M$15000,12)</f>
        <v>3041000</v>
      </c>
      <c r="F1024" s="114" t="n">
        <f aca="false">C1024-D1024-E1024</f>
        <v>-391000</v>
      </c>
    </row>
    <row r="1025" customFormat="false" ht="11.25" hidden="false" customHeight="false" outlineLevel="0" collapsed="false">
      <c r="A1025" s="188" t="n">
        <v>36568</v>
      </c>
      <c r="B1025" s="11" t="n">
        <f aca="false">IF(A1025&lt;&gt;"",MONTH(A1025),0)</f>
        <v>2</v>
      </c>
      <c r="C1025" s="148" t="n">
        <f aca="false">VLOOKUP($A1025,data!$A$6:$M$15000,10)</f>
        <v>2624000</v>
      </c>
      <c r="D1025" s="306" t="n">
        <v>0</v>
      </c>
      <c r="E1025" s="306" t="n">
        <f aca="false">VLOOKUP($A1025,data!$A$6:$M$15000,12)</f>
        <v>2793000</v>
      </c>
      <c r="F1025" s="114" t="n">
        <f aca="false">C1025-D1025-E1025</f>
        <v>-169000</v>
      </c>
    </row>
    <row r="1026" customFormat="false" ht="11.25" hidden="false" customHeight="false" outlineLevel="0" collapsed="false">
      <c r="A1026" s="188" t="n">
        <v>36569</v>
      </c>
      <c r="B1026" s="11" t="n">
        <f aca="false">IF(A1026&lt;&gt;"",MONTH(A1026),0)</f>
        <v>2</v>
      </c>
      <c r="C1026" s="148" t="n">
        <f aca="false">VLOOKUP($A1026,data!$A$6:$M$15000,10)</f>
        <v>2598000</v>
      </c>
      <c r="D1026" s="306" t="n">
        <v>0</v>
      </c>
      <c r="E1026" s="306" t="n">
        <f aca="false">VLOOKUP($A1026,data!$A$6:$M$15000,12)</f>
        <v>2962000</v>
      </c>
      <c r="F1026" s="114" t="n">
        <f aca="false">C1026-D1026-E1026</f>
        <v>-364000</v>
      </c>
    </row>
    <row r="1027" customFormat="false" ht="11.25" hidden="false" customHeight="false" outlineLevel="0" collapsed="false">
      <c r="A1027" s="188" t="n">
        <v>36570</v>
      </c>
      <c r="B1027" s="11" t="n">
        <f aca="false">IF(A1027&lt;&gt;"",MONTH(A1027),0)</f>
        <v>2</v>
      </c>
      <c r="C1027" s="148" t="n">
        <f aca="false">VLOOKUP($A1027,data!$A$6:$M$15000,10)</f>
        <v>2546000</v>
      </c>
      <c r="D1027" s="306" t="n">
        <v>0</v>
      </c>
      <c r="E1027" s="306" t="n">
        <f aca="false">VLOOKUP($A1027,data!$A$6:$M$15000,12)</f>
        <v>2951000</v>
      </c>
      <c r="F1027" s="114" t="n">
        <f aca="false">C1027-D1027-E1027</f>
        <v>-405000</v>
      </c>
    </row>
    <row r="1028" customFormat="false" ht="11.25" hidden="false" customHeight="false" outlineLevel="0" collapsed="false">
      <c r="A1028" s="188" t="n">
        <v>36571</v>
      </c>
      <c r="B1028" s="11" t="n">
        <f aca="false">IF(A1028&lt;&gt;"",MONTH(A1028),0)</f>
        <v>2</v>
      </c>
      <c r="C1028" s="148" t="n">
        <f aca="false">VLOOKUP($A1028,data!$A$6:$M$15000,10)</f>
        <v>2507000</v>
      </c>
      <c r="D1028" s="306" t="n">
        <v>0</v>
      </c>
      <c r="E1028" s="306" t="n">
        <f aca="false">VLOOKUP($A1028,data!$A$6:$M$15000,12)</f>
        <v>2922000</v>
      </c>
      <c r="F1028" s="114" t="n">
        <f aca="false">C1028-D1028-E1028</f>
        <v>-415000</v>
      </c>
    </row>
    <row r="1029" customFormat="false" ht="11.25" hidden="false" customHeight="false" outlineLevel="0" collapsed="false">
      <c r="A1029" s="188" t="n">
        <v>36572</v>
      </c>
      <c r="B1029" s="11" t="n">
        <f aca="false">IF(A1029&lt;&gt;"",MONTH(A1029),0)</f>
        <v>2</v>
      </c>
      <c r="C1029" s="148" t="n">
        <f aca="false">VLOOKUP($A1029,data!$A$6:$M$15000,10)</f>
        <v>2516000</v>
      </c>
      <c r="D1029" s="306" t="n">
        <v>0</v>
      </c>
      <c r="E1029" s="306" t="n">
        <f aca="false">VLOOKUP($A1029,data!$A$6:$M$15000,12)</f>
        <v>3622000</v>
      </c>
      <c r="F1029" s="114" t="n">
        <f aca="false">C1029-D1029-E1029</f>
        <v>-1106000</v>
      </c>
    </row>
    <row r="1030" customFormat="false" ht="11.25" hidden="false" customHeight="false" outlineLevel="0" collapsed="false">
      <c r="A1030" s="188" t="n">
        <v>36573</v>
      </c>
      <c r="B1030" s="11" t="n">
        <f aca="false">IF(A1030&lt;&gt;"",MONTH(A1030),0)</f>
        <v>2</v>
      </c>
      <c r="C1030" s="148" t="n">
        <f aca="false">VLOOKUP($A1030,data!$A$6:$M$15000,10)</f>
        <v>2497000</v>
      </c>
      <c r="D1030" s="306" t="n">
        <v>0</v>
      </c>
      <c r="E1030" s="306" t="n">
        <f aca="false">VLOOKUP($A1030,data!$A$6:$M$15000,12)</f>
        <v>3549000</v>
      </c>
      <c r="F1030" s="114" t="n">
        <f aca="false">C1030-D1030-E1030</f>
        <v>-1052000</v>
      </c>
    </row>
    <row r="1031" customFormat="false" ht="11.25" hidden="false" customHeight="false" outlineLevel="0" collapsed="false">
      <c r="A1031" s="188" t="n">
        <v>36574</v>
      </c>
      <c r="B1031" s="11" t="n">
        <f aca="false">IF(A1031&lt;&gt;"",MONTH(A1031),0)</f>
        <v>2</v>
      </c>
      <c r="C1031" s="148" t="n">
        <f aca="false">VLOOKUP($A1031,data!$A$6:$M$15000,10)</f>
        <v>2465000</v>
      </c>
      <c r="D1031" s="306" t="n">
        <v>0</v>
      </c>
      <c r="E1031" s="306" t="n">
        <f aca="false">VLOOKUP($A1031,data!$A$6:$M$15000,12)</f>
        <v>3243000</v>
      </c>
      <c r="F1031" s="114" t="n">
        <f aca="false">C1031-D1031-E1031</f>
        <v>-778000</v>
      </c>
    </row>
    <row r="1032" customFormat="false" ht="11.25" hidden="false" customHeight="false" outlineLevel="0" collapsed="false">
      <c r="A1032" s="188" t="n">
        <v>36575</v>
      </c>
      <c r="B1032" s="11" t="n">
        <f aca="false">IF(A1032&lt;&gt;"",MONTH(A1032),0)</f>
        <v>2</v>
      </c>
      <c r="C1032" s="148" t="n">
        <f aca="false">VLOOKUP($A1032,data!$A$6:$M$15000,10)</f>
        <v>2602000</v>
      </c>
      <c r="D1032" s="306" t="n">
        <v>0</v>
      </c>
      <c r="E1032" s="306" t="n">
        <f aca="false">VLOOKUP($A1032,data!$A$6:$M$15000,12)</f>
        <v>2592000</v>
      </c>
      <c r="F1032" s="114" t="n">
        <f aca="false">C1032-D1032-E1032</f>
        <v>10000</v>
      </c>
    </row>
    <row r="1033" customFormat="false" ht="11.25" hidden="false" customHeight="false" outlineLevel="0" collapsed="false">
      <c r="A1033" s="188" t="n">
        <v>36576</v>
      </c>
      <c r="B1033" s="11" t="n">
        <f aca="false">IF(A1033&lt;&gt;"",MONTH(A1033),0)</f>
        <v>2</v>
      </c>
      <c r="C1033" s="148" t="n">
        <f aca="false">VLOOKUP($A1033,data!$A$6:$M$15000,10)</f>
        <v>2594000</v>
      </c>
      <c r="D1033" s="306" t="n">
        <v>0</v>
      </c>
      <c r="E1033" s="306" t="n">
        <f aca="false">VLOOKUP($A1033,data!$A$6:$M$15000,12)</f>
        <v>2956000</v>
      </c>
      <c r="F1033" s="114" t="n">
        <f aca="false">C1033-D1033-E1033</f>
        <v>-362000</v>
      </c>
    </row>
    <row r="1034" customFormat="false" ht="11.25" hidden="false" customHeight="false" outlineLevel="0" collapsed="false">
      <c r="A1034" s="188" t="n">
        <v>36577</v>
      </c>
      <c r="B1034" s="11" t="n">
        <f aca="false">IF(A1034&lt;&gt;"",MONTH(A1034),0)</f>
        <v>2</v>
      </c>
      <c r="C1034" s="148" t="n">
        <f aca="false">VLOOKUP($A1034,data!$A$6:$M$15000,10)</f>
        <v>2693000</v>
      </c>
      <c r="D1034" s="306" t="n">
        <v>0</v>
      </c>
      <c r="E1034" s="306" t="n">
        <f aca="false">VLOOKUP($A1034,data!$A$6:$M$15000,12)</f>
        <v>3783000</v>
      </c>
      <c r="F1034" s="114" t="n">
        <f aca="false">C1034-D1034-E1034</f>
        <v>-1090000</v>
      </c>
    </row>
    <row r="1035" customFormat="false" ht="11.25" hidden="false" customHeight="false" outlineLevel="0" collapsed="false">
      <c r="A1035" s="188" t="n">
        <v>36578</v>
      </c>
      <c r="B1035" s="11" t="n">
        <f aca="false">IF(A1035&lt;&gt;"",MONTH(A1035),0)</f>
        <v>2</v>
      </c>
      <c r="C1035" s="148" t="n">
        <f aca="false">VLOOKUP($A1035,data!$A$6:$M$15000,10)</f>
        <v>2577000</v>
      </c>
      <c r="D1035" s="306" t="n">
        <v>0</v>
      </c>
      <c r="E1035" s="306" t="n">
        <f aca="false">VLOOKUP($A1035,data!$A$6:$M$15000,12)</f>
        <v>3387000</v>
      </c>
      <c r="F1035" s="114" t="n">
        <f aca="false">C1035-D1035-E1035</f>
        <v>-810000</v>
      </c>
    </row>
    <row r="1036" customFormat="false" ht="11.25" hidden="false" customHeight="false" outlineLevel="0" collapsed="false">
      <c r="A1036" s="188" t="n">
        <v>36579</v>
      </c>
      <c r="B1036" s="11" t="n">
        <f aca="false">IF(A1036&lt;&gt;"",MONTH(A1036),0)</f>
        <v>2</v>
      </c>
      <c r="C1036" s="148" t="n">
        <f aca="false">VLOOKUP($A1036,data!$A$6:$M$15000,10)</f>
        <v>2727000</v>
      </c>
      <c r="D1036" s="306" t="n">
        <v>0</v>
      </c>
      <c r="E1036" s="306" t="n">
        <f aca="false">VLOOKUP($A1036,data!$A$6:$M$15000,12)</f>
        <v>3904000</v>
      </c>
      <c r="F1036" s="114" t="n">
        <f aca="false">C1036-D1036-E1036</f>
        <v>-1177000</v>
      </c>
    </row>
    <row r="1037" customFormat="false" ht="11.25" hidden="false" customHeight="false" outlineLevel="0" collapsed="false">
      <c r="A1037" s="188" t="n">
        <v>36580</v>
      </c>
      <c r="B1037" s="11" t="n">
        <f aca="false">IF(A1037&lt;&gt;"",MONTH(A1037),0)</f>
        <v>2</v>
      </c>
      <c r="C1037" s="148" t="n">
        <f aca="false">VLOOKUP($A1037,data!$A$6:$M$15000,10)</f>
        <v>2699000</v>
      </c>
      <c r="D1037" s="306" t="n">
        <v>0</v>
      </c>
      <c r="E1037" s="306" t="n">
        <f aca="false">VLOOKUP($A1037,data!$A$6:$M$15000,12)</f>
        <v>3580000</v>
      </c>
      <c r="F1037" s="114" t="n">
        <f aca="false">C1037-D1037-E1037</f>
        <v>-881000</v>
      </c>
    </row>
    <row r="1038" customFormat="false" ht="11.25" hidden="false" customHeight="false" outlineLevel="0" collapsed="false">
      <c r="A1038" s="188" t="n">
        <v>36581</v>
      </c>
      <c r="B1038" s="11" t="n">
        <f aca="false">IF(A1038&lt;&gt;"",MONTH(A1038),0)</f>
        <v>2</v>
      </c>
      <c r="C1038" s="148" t="n">
        <f aca="false">VLOOKUP($A1038,data!$A$6:$M$15000,10)</f>
        <v>2728000</v>
      </c>
      <c r="D1038" s="306" t="n">
        <v>0</v>
      </c>
      <c r="E1038" s="306" t="n">
        <f aca="false">VLOOKUP($A1038,data!$A$6:$M$15000,12)</f>
        <v>3366000</v>
      </c>
      <c r="F1038" s="114" t="n">
        <f aca="false">C1038-D1038-E1038</f>
        <v>-638000</v>
      </c>
    </row>
    <row r="1039" customFormat="false" ht="11.25" hidden="false" customHeight="false" outlineLevel="0" collapsed="false">
      <c r="A1039" s="188" t="n">
        <v>36582</v>
      </c>
      <c r="B1039" s="11" t="n">
        <f aca="false">IF(A1039&lt;&gt;"",MONTH(A1039),0)</f>
        <v>2</v>
      </c>
      <c r="C1039" s="148" t="n">
        <f aca="false">VLOOKUP($A1039,data!$A$6:$M$15000,10)</f>
        <v>2753000</v>
      </c>
      <c r="D1039" s="306" t="n">
        <v>0</v>
      </c>
      <c r="E1039" s="306" t="n">
        <f aca="false">VLOOKUP($A1039,data!$A$6:$M$15000,12)</f>
        <v>2764000</v>
      </c>
      <c r="F1039" s="114" t="n">
        <f aca="false">C1039-D1039-E1039</f>
        <v>-11000</v>
      </c>
    </row>
    <row r="1040" customFormat="false" ht="11.25" hidden="false" customHeight="false" outlineLevel="0" collapsed="false">
      <c r="A1040" s="188" t="n">
        <v>36583</v>
      </c>
      <c r="B1040" s="11" t="n">
        <f aca="false">IF(A1040&lt;&gt;"",MONTH(A1040),0)</f>
        <v>2</v>
      </c>
      <c r="C1040" s="148" t="n">
        <f aca="false">VLOOKUP($A1040,data!$A$6:$M$15000,10)</f>
        <v>2808000</v>
      </c>
      <c r="D1040" s="306" t="n">
        <v>0</v>
      </c>
      <c r="E1040" s="306" t="n">
        <f aca="false">VLOOKUP($A1040,data!$A$6:$M$15000,12)</f>
        <v>3279000</v>
      </c>
      <c r="F1040" s="114" t="n">
        <f aca="false">C1040-D1040-E1040</f>
        <v>-471000</v>
      </c>
    </row>
    <row r="1041" customFormat="false" ht="11.25" hidden="false" customHeight="false" outlineLevel="0" collapsed="false">
      <c r="A1041" s="188" t="n">
        <v>36584</v>
      </c>
      <c r="B1041" s="11" t="n">
        <f aca="false">IF(A1041&lt;&gt;"",MONTH(A1041),0)</f>
        <v>2</v>
      </c>
      <c r="C1041" s="148" t="n">
        <f aca="false">VLOOKUP($A1041,data!$A$6:$M$15000,10)</f>
        <v>2824000</v>
      </c>
      <c r="D1041" s="306" t="n">
        <v>0</v>
      </c>
      <c r="E1041" s="306" t="n">
        <f aca="false">VLOOKUP($A1041,data!$A$6:$M$15000,12)</f>
        <v>3283000</v>
      </c>
      <c r="F1041" s="114" t="n">
        <f aca="false">C1041-D1041-E1041</f>
        <v>-459000</v>
      </c>
    </row>
    <row r="1042" customFormat="false" ht="11.25" hidden="false" customHeight="false" outlineLevel="0" collapsed="false">
      <c r="A1042" s="188" t="n">
        <v>36585</v>
      </c>
      <c r="B1042" s="11" t="n">
        <f aca="false">IF(A1042&lt;&gt;"",MONTH(A1042),0)</f>
        <v>2</v>
      </c>
      <c r="C1042" s="148" t="n">
        <f aca="false">VLOOKUP($A1042,data!$A$6:$M$15000,10)</f>
        <v>2667000</v>
      </c>
      <c r="D1042" s="306" t="n">
        <v>0</v>
      </c>
      <c r="E1042" s="306" t="n">
        <f aca="false">VLOOKUP($A1042,data!$A$6:$M$15000,12)</f>
        <v>3226000</v>
      </c>
      <c r="F1042" s="114" t="n">
        <f aca="false">C1042-D1042-E1042</f>
        <v>-559000</v>
      </c>
    </row>
    <row r="1043" customFormat="false" ht="11.25" hidden="false" customHeight="false" outlineLevel="0" collapsed="false">
      <c r="A1043" s="188" t="n">
        <v>36586</v>
      </c>
      <c r="B1043" s="11" t="n">
        <f aca="false">IF(A1043&lt;&gt;"",MONTH(A1043),0)</f>
        <v>3</v>
      </c>
      <c r="C1043" s="148" t="n">
        <f aca="false">VLOOKUP($A1043,data!$A$6:$M$15000,10)</f>
        <v>2793000</v>
      </c>
      <c r="D1043" s="306" t="n">
        <v>0</v>
      </c>
      <c r="E1043" s="306" t="n">
        <f aca="false">VLOOKUP($A1043,data!$A$6:$M$15000,12)</f>
        <v>3170000</v>
      </c>
      <c r="F1043" s="114" t="n">
        <f aca="false">C1043-D1043-E1043</f>
        <v>-377000</v>
      </c>
    </row>
    <row r="1044" customFormat="false" ht="11.25" hidden="false" customHeight="false" outlineLevel="0" collapsed="false">
      <c r="A1044" s="188" t="n">
        <v>36587</v>
      </c>
      <c r="B1044" s="11" t="n">
        <f aca="false">IF(A1044&lt;&gt;"",MONTH(A1044),0)</f>
        <v>3</v>
      </c>
      <c r="C1044" s="148" t="n">
        <f aca="false">VLOOKUP($A1044,data!$A$6:$M$15000,10)</f>
        <v>2738000</v>
      </c>
      <c r="D1044" s="306" t="n">
        <v>0</v>
      </c>
      <c r="E1044" s="306" t="n">
        <f aca="false">VLOOKUP($A1044,data!$A$6:$M$15000,12)</f>
        <v>2972000</v>
      </c>
      <c r="F1044" s="114" t="n">
        <f aca="false">C1044-D1044-E1044</f>
        <v>-234000</v>
      </c>
    </row>
    <row r="1045" customFormat="false" ht="11.25" hidden="false" customHeight="false" outlineLevel="0" collapsed="false">
      <c r="A1045" s="188" t="n">
        <v>36588</v>
      </c>
      <c r="B1045" s="11" t="n">
        <f aca="false">IF(A1045&lt;&gt;"",MONTH(A1045),0)</f>
        <v>3</v>
      </c>
      <c r="C1045" s="148" t="n">
        <f aca="false">VLOOKUP($A1045,data!$A$6:$M$15000,10)</f>
        <v>2854000</v>
      </c>
      <c r="D1045" s="306" t="n">
        <v>0</v>
      </c>
      <c r="E1045" s="306" t="n">
        <f aca="false">VLOOKUP($A1045,data!$A$6:$M$15000,12)</f>
        <v>3131000</v>
      </c>
      <c r="F1045" s="114" t="n">
        <f aca="false">C1045-D1045-E1045</f>
        <v>-277000</v>
      </c>
    </row>
    <row r="1046" customFormat="false" ht="11.25" hidden="false" customHeight="false" outlineLevel="0" collapsed="false">
      <c r="A1046" s="188" t="n">
        <v>36589</v>
      </c>
      <c r="B1046" s="11" t="n">
        <f aca="false">IF(A1046&lt;&gt;"",MONTH(A1046),0)</f>
        <v>3</v>
      </c>
      <c r="C1046" s="148" t="n">
        <f aca="false">VLOOKUP($A1046,data!$A$6:$M$15000,10)</f>
        <v>2942000</v>
      </c>
      <c r="D1046" s="306" t="n">
        <v>0</v>
      </c>
      <c r="E1046" s="306" t="n">
        <f aca="false">VLOOKUP($A1046,data!$A$6:$M$15000,12)</f>
        <v>3161000</v>
      </c>
      <c r="F1046" s="114" t="n">
        <f aca="false">C1046-D1046-E1046</f>
        <v>-219000</v>
      </c>
    </row>
    <row r="1047" customFormat="false" ht="11.25" hidden="false" customHeight="false" outlineLevel="0" collapsed="false">
      <c r="A1047" s="188" t="n">
        <v>36590</v>
      </c>
      <c r="B1047" s="11" t="n">
        <f aca="false">IF(A1047&lt;&gt;"",MONTH(A1047),0)</f>
        <v>3</v>
      </c>
      <c r="C1047" s="148" t="n">
        <f aca="false">VLOOKUP($A1047,data!$A$6:$M$15000,10)</f>
        <v>2942000</v>
      </c>
      <c r="D1047" s="306" t="n">
        <v>0</v>
      </c>
      <c r="E1047" s="306" t="n">
        <f aca="false">VLOOKUP($A1047,data!$A$6:$M$15000,12)</f>
        <v>3871000</v>
      </c>
      <c r="F1047" s="114" t="n">
        <f aca="false">C1047-D1047-E1047</f>
        <v>-929000</v>
      </c>
    </row>
    <row r="1048" customFormat="false" ht="11.25" hidden="false" customHeight="false" outlineLevel="0" collapsed="false">
      <c r="A1048" s="188" t="n">
        <v>36591</v>
      </c>
      <c r="B1048" s="11" t="n">
        <f aca="false">IF(A1048&lt;&gt;"",MONTH(A1048),0)</f>
        <v>3</v>
      </c>
      <c r="C1048" s="148" t="n">
        <f aca="false">VLOOKUP($A1048,data!$A$6:$M$15000,10)</f>
        <v>2821000</v>
      </c>
      <c r="D1048" s="306" t="n">
        <v>0</v>
      </c>
      <c r="E1048" s="306" t="n">
        <f aca="false">VLOOKUP($A1048,data!$A$6:$M$15000,12)</f>
        <v>3813000</v>
      </c>
      <c r="F1048" s="114" t="n">
        <f aca="false">C1048-D1048-E1048</f>
        <v>-992000</v>
      </c>
    </row>
    <row r="1049" customFormat="false" ht="11.25" hidden="false" customHeight="false" outlineLevel="0" collapsed="false">
      <c r="A1049" s="188" t="n">
        <v>36592</v>
      </c>
      <c r="B1049" s="11" t="n">
        <f aca="false">IF(A1049&lt;&gt;"",MONTH(A1049),0)</f>
        <v>3</v>
      </c>
      <c r="C1049" s="148" t="n">
        <f aca="false">VLOOKUP($A1049,data!$A$6:$M$15000,10)</f>
        <v>2792000</v>
      </c>
      <c r="D1049" s="306" t="n">
        <v>0</v>
      </c>
      <c r="E1049" s="306" t="n">
        <f aca="false">VLOOKUP($A1049,data!$A$6:$M$15000,12)</f>
        <v>3679000</v>
      </c>
      <c r="F1049" s="114" t="n">
        <f aca="false">C1049-D1049-E1049</f>
        <v>-887000</v>
      </c>
    </row>
    <row r="1050" customFormat="false" ht="11.25" hidden="false" customHeight="false" outlineLevel="0" collapsed="false">
      <c r="A1050" s="188" t="n">
        <v>36593</v>
      </c>
      <c r="B1050" s="11" t="n">
        <f aca="false">IF(A1050&lt;&gt;"",MONTH(A1050),0)</f>
        <v>3</v>
      </c>
      <c r="C1050" s="148" t="n">
        <f aca="false">VLOOKUP($A1050,data!$A$6:$M$15000,10)</f>
        <v>2868000</v>
      </c>
      <c r="D1050" s="306" t="n">
        <v>0</v>
      </c>
      <c r="E1050" s="306" t="n">
        <f aca="false">VLOOKUP($A1050,data!$A$6:$M$15000,12)</f>
        <v>3762000</v>
      </c>
      <c r="F1050" s="114" t="n">
        <f aca="false">C1050-D1050-E1050</f>
        <v>-894000</v>
      </c>
    </row>
    <row r="1051" customFormat="false" ht="11.25" hidden="false" customHeight="false" outlineLevel="0" collapsed="false">
      <c r="A1051" s="188" t="n">
        <v>36594</v>
      </c>
      <c r="B1051" s="11" t="n">
        <f aca="false">IF(A1051&lt;&gt;"",MONTH(A1051),0)</f>
        <v>3</v>
      </c>
      <c r="C1051" s="148" t="n">
        <f aca="false">VLOOKUP($A1051,data!$A$6:$M$15000,10)</f>
        <v>2994000</v>
      </c>
      <c r="D1051" s="306" t="n">
        <v>0</v>
      </c>
      <c r="E1051" s="306" t="n">
        <f aca="false">VLOOKUP($A1051,data!$A$6:$M$15000,12)</f>
        <v>3425000</v>
      </c>
      <c r="F1051" s="114" t="n">
        <f aca="false">C1051-D1051-E1051</f>
        <v>-431000</v>
      </c>
    </row>
    <row r="1052" customFormat="false" ht="11.25" hidden="false" customHeight="false" outlineLevel="0" collapsed="false">
      <c r="A1052" s="188" t="n">
        <v>36595</v>
      </c>
      <c r="B1052" s="11" t="n">
        <f aca="false">IF(A1052&lt;&gt;"",MONTH(A1052),0)</f>
        <v>3</v>
      </c>
      <c r="C1052" s="148" t="n">
        <f aca="false">VLOOKUP($A1052,data!$A$6:$M$15000,10)</f>
        <v>2984000</v>
      </c>
      <c r="D1052" s="306" t="n">
        <v>0</v>
      </c>
      <c r="E1052" s="306" t="n">
        <f aca="false">VLOOKUP($A1052,data!$A$6:$M$15000,12)</f>
        <v>2824000</v>
      </c>
      <c r="F1052" s="114" t="n">
        <f aca="false">C1052-D1052-E1052</f>
        <v>160000</v>
      </c>
    </row>
    <row r="1053" customFormat="false" ht="11.25" hidden="false" customHeight="false" outlineLevel="0" collapsed="false">
      <c r="A1053" s="188" t="n">
        <v>36596</v>
      </c>
      <c r="B1053" s="11" t="n">
        <f aca="false">IF(A1053&lt;&gt;"",MONTH(A1053),0)</f>
        <v>3</v>
      </c>
      <c r="C1053" s="148" t="n">
        <f aca="false">VLOOKUP($A1053,data!$A$6:$M$15000,10)</f>
        <v>3014000</v>
      </c>
      <c r="D1053" s="306" t="n">
        <v>0</v>
      </c>
      <c r="E1053" s="306" t="n">
        <f aca="false">VLOOKUP($A1053,data!$A$6:$M$15000,12)</f>
        <v>2355000</v>
      </c>
      <c r="F1053" s="114" t="n">
        <f aca="false">C1053-D1053-E1053</f>
        <v>659000</v>
      </c>
    </row>
    <row r="1054" customFormat="false" ht="11.25" hidden="false" customHeight="false" outlineLevel="0" collapsed="false">
      <c r="A1054" s="188" t="n">
        <v>36597</v>
      </c>
      <c r="B1054" s="11" t="n">
        <f aca="false">IF(A1054&lt;&gt;"",MONTH(A1054),0)</f>
        <v>3</v>
      </c>
      <c r="C1054" s="148" t="n">
        <f aca="false">VLOOKUP($A1054,data!$A$6:$M$15000,10)</f>
        <v>2860000</v>
      </c>
      <c r="D1054" s="306" t="n">
        <v>0</v>
      </c>
      <c r="E1054" s="306" t="n">
        <f aca="false">VLOOKUP($A1054,data!$A$6:$M$15000,12)</f>
        <v>2307000</v>
      </c>
      <c r="F1054" s="114" t="n">
        <f aca="false">C1054-D1054-E1054</f>
        <v>553000</v>
      </c>
    </row>
    <row r="1055" customFormat="false" ht="11.25" hidden="false" customHeight="false" outlineLevel="0" collapsed="false">
      <c r="A1055" s="188" t="n">
        <v>36598</v>
      </c>
      <c r="B1055" s="11" t="n">
        <f aca="false">IF(A1055&lt;&gt;"",MONTH(A1055),0)</f>
        <v>3</v>
      </c>
      <c r="C1055" s="148" t="n">
        <f aca="false">VLOOKUP($A1055,data!$A$6:$M$15000,10)</f>
        <v>3072000</v>
      </c>
      <c r="D1055" s="306" t="n">
        <v>0</v>
      </c>
      <c r="E1055" s="306" t="n">
        <f aca="false">VLOOKUP($A1055,data!$A$6:$M$15000,12)</f>
        <v>2887000</v>
      </c>
      <c r="F1055" s="114" t="n">
        <f aca="false">C1055-D1055-E1055</f>
        <v>185000</v>
      </c>
    </row>
    <row r="1056" customFormat="false" ht="11.25" hidden="false" customHeight="false" outlineLevel="0" collapsed="false">
      <c r="A1056" s="188" t="n">
        <v>36599</v>
      </c>
      <c r="B1056" s="11" t="n">
        <f aca="false">IF(A1056&lt;&gt;"",MONTH(A1056),0)</f>
        <v>3</v>
      </c>
      <c r="C1056" s="148" t="n">
        <f aca="false">VLOOKUP($A1056,data!$A$6:$M$15000,10)</f>
        <v>3068000</v>
      </c>
      <c r="D1056" s="306" t="n">
        <v>0</v>
      </c>
      <c r="E1056" s="306" t="n">
        <f aca="false">VLOOKUP($A1056,data!$A$6:$M$15000,12)</f>
        <v>2687000</v>
      </c>
      <c r="F1056" s="114" t="n">
        <f aca="false">C1056-D1056-E1056</f>
        <v>381000</v>
      </c>
    </row>
    <row r="1057" customFormat="false" ht="11.25" hidden="false" customHeight="false" outlineLevel="0" collapsed="false">
      <c r="A1057" s="188" t="n">
        <v>36600</v>
      </c>
      <c r="B1057" s="11" t="n">
        <f aca="false">IF(A1057&lt;&gt;"",MONTH(A1057),0)</f>
        <v>3</v>
      </c>
      <c r="C1057" s="148" t="n">
        <f aca="false">VLOOKUP($A1057,data!$A$6:$M$15000,10)</f>
        <v>3083000</v>
      </c>
      <c r="D1057" s="306" t="n">
        <v>0</v>
      </c>
      <c r="E1057" s="306" t="n">
        <f aca="false">VLOOKUP($A1057,data!$A$6:$M$15000,12)</f>
        <v>2589000</v>
      </c>
      <c r="F1057" s="114" t="n">
        <f aca="false">C1057-D1057-E1057</f>
        <v>494000</v>
      </c>
    </row>
    <row r="1058" customFormat="false" ht="11.25" hidden="false" customHeight="false" outlineLevel="0" collapsed="false">
      <c r="A1058" s="188" t="n">
        <v>36601</v>
      </c>
      <c r="B1058" s="11" t="n">
        <f aca="false">IF(A1058&lt;&gt;"",MONTH(A1058),0)</f>
        <v>3</v>
      </c>
      <c r="C1058" s="148" t="n">
        <f aca="false">VLOOKUP($A1058,data!$A$6:$M$15000,10)</f>
        <v>3009000</v>
      </c>
      <c r="D1058" s="306" t="n">
        <v>0</v>
      </c>
      <c r="E1058" s="306" t="n">
        <f aca="false">VLOOKUP($A1058,data!$A$6:$M$15000,12)</f>
        <v>2614000</v>
      </c>
      <c r="F1058" s="114" t="n">
        <f aca="false">C1058-D1058-E1058</f>
        <v>395000</v>
      </c>
    </row>
    <row r="1059" customFormat="false" ht="11.25" hidden="false" customHeight="false" outlineLevel="0" collapsed="false">
      <c r="A1059" s="188" t="n">
        <v>36602</v>
      </c>
      <c r="B1059" s="11" t="n">
        <f aca="false">IF(A1059&lt;&gt;"",MONTH(A1059),0)</f>
        <v>3</v>
      </c>
      <c r="C1059" s="148" t="n">
        <f aca="false">VLOOKUP($A1059,data!$A$6:$M$15000,10)</f>
        <v>2884000</v>
      </c>
      <c r="D1059" s="306" t="n">
        <v>0</v>
      </c>
      <c r="E1059" s="306" t="n">
        <f aca="false">VLOOKUP($A1059,data!$A$6:$M$15000,12)</f>
        <v>2502000</v>
      </c>
      <c r="F1059" s="114" t="n">
        <f aca="false">C1059-D1059-E1059</f>
        <v>382000</v>
      </c>
    </row>
    <row r="1060" customFormat="false" ht="11.25" hidden="false" customHeight="false" outlineLevel="0" collapsed="false">
      <c r="A1060" s="188" t="n">
        <v>36603</v>
      </c>
      <c r="B1060" s="11" t="n">
        <f aca="false">IF(A1060&lt;&gt;"",MONTH(A1060),0)</f>
        <v>3</v>
      </c>
      <c r="C1060" s="148" t="n">
        <f aca="false">VLOOKUP($A1060,data!$A$6:$M$15000,10)</f>
        <v>2623000</v>
      </c>
      <c r="D1060" s="306" t="n">
        <v>0</v>
      </c>
      <c r="E1060" s="306" t="n">
        <f aca="false">VLOOKUP($A1060,data!$A$6:$M$15000,12)</f>
        <v>2100000</v>
      </c>
      <c r="F1060" s="114" t="n">
        <f aca="false">C1060-D1060-E1060</f>
        <v>523000</v>
      </c>
    </row>
    <row r="1061" customFormat="false" ht="11.25" hidden="false" customHeight="false" outlineLevel="0" collapsed="false">
      <c r="A1061" s="188" t="n">
        <v>36604</v>
      </c>
      <c r="B1061" s="11" t="n">
        <f aca="false">IF(A1061&lt;&gt;"",MONTH(A1061),0)</f>
        <v>3</v>
      </c>
      <c r="C1061" s="148" t="n">
        <f aca="false">VLOOKUP($A1061,data!$A$6:$M$15000,10)</f>
        <v>2404000</v>
      </c>
      <c r="D1061" s="306" t="n">
        <v>0</v>
      </c>
      <c r="E1061" s="306" t="n">
        <f aca="false">VLOOKUP($A1061,data!$A$6:$M$15000,12)</f>
        <v>2217000</v>
      </c>
      <c r="F1061" s="114" t="n">
        <f aca="false">C1061-D1061-E1061</f>
        <v>187000</v>
      </c>
    </row>
    <row r="1062" customFormat="false" ht="11.25" hidden="false" customHeight="false" outlineLevel="0" collapsed="false">
      <c r="A1062" s="188" t="n">
        <v>36605</v>
      </c>
      <c r="B1062" s="11" t="n">
        <f aca="false">IF(A1062&lt;&gt;"",MONTH(A1062),0)</f>
        <v>3</v>
      </c>
      <c r="C1062" s="148" t="n">
        <f aca="false">VLOOKUP($A1062,data!$A$6:$M$15000,10)</f>
        <v>2601000</v>
      </c>
      <c r="D1062" s="306" t="n">
        <v>0</v>
      </c>
      <c r="E1062" s="306" t="n">
        <f aca="false">VLOOKUP($A1062,data!$A$6:$M$15000,12)</f>
        <v>2746000</v>
      </c>
      <c r="F1062" s="114" t="n">
        <f aca="false">C1062-D1062-E1062</f>
        <v>-145000</v>
      </c>
    </row>
    <row r="1063" customFormat="false" ht="11.25" hidden="false" customHeight="false" outlineLevel="0" collapsed="false">
      <c r="A1063" s="188" t="n">
        <v>36606</v>
      </c>
      <c r="B1063" s="11" t="n">
        <f aca="false">IF(A1063&lt;&gt;"",MONTH(A1063),0)</f>
        <v>3</v>
      </c>
      <c r="C1063" s="148" t="n">
        <f aca="false">VLOOKUP($A1063,data!$A$6:$M$15000,10)</f>
        <v>2827000</v>
      </c>
      <c r="D1063" s="306" t="n">
        <v>0</v>
      </c>
      <c r="E1063" s="306" t="n">
        <f aca="false">VLOOKUP($A1063,data!$A$6:$M$15000,12)</f>
        <v>2795000</v>
      </c>
      <c r="F1063" s="114" t="n">
        <f aca="false">C1063-D1063-E1063</f>
        <v>32000</v>
      </c>
    </row>
    <row r="1064" customFormat="false" ht="11.25" hidden="false" customHeight="false" outlineLevel="0" collapsed="false">
      <c r="A1064" s="188" t="n">
        <v>36607</v>
      </c>
      <c r="B1064" s="11" t="n">
        <f aca="false">IF(A1064&lt;&gt;"",MONTH(A1064),0)</f>
        <v>3</v>
      </c>
      <c r="C1064" s="148" t="n">
        <f aca="false">VLOOKUP($A1064,data!$A$6:$M$15000,10)</f>
        <v>2720000</v>
      </c>
      <c r="D1064" s="306" t="n">
        <v>0</v>
      </c>
      <c r="E1064" s="306" t="n">
        <f aca="false">VLOOKUP($A1064,data!$A$6:$M$15000,12)</f>
        <v>2737000</v>
      </c>
      <c r="F1064" s="114" t="n">
        <f aca="false">C1064-D1064-E1064</f>
        <v>-17000</v>
      </c>
    </row>
    <row r="1065" customFormat="false" ht="11.25" hidden="false" customHeight="false" outlineLevel="0" collapsed="false">
      <c r="A1065" s="188" t="n">
        <v>36608</v>
      </c>
      <c r="B1065" s="11" t="n">
        <f aca="false">IF(A1065&lt;&gt;"",MONTH(A1065),0)</f>
        <v>3</v>
      </c>
      <c r="C1065" s="148" t="n">
        <f aca="false">VLOOKUP($A1065,data!$A$6:$M$15000,10)</f>
        <v>2664000</v>
      </c>
      <c r="D1065" s="306" t="n">
        <v>0</v>
      </c>
      <c r="E1065" s="306" t="n">
        <f aca="false">VLOOKUP($A1065,data!$A$6:$M$15000,12)</f>
        <v>2754000</v>
      </c>
      <c r="F1065" s="114" t="n">
        <f aca="false">C1065-D1065-E1065</f>
        <v>-90000</v>
      </c>
    </row>
    <row r="1066" customFormat="false" ht="11.25" hidden="false" customHeight="false" outlineLevel="0" collapsed="false">
      <c r="A1066" s="188" t="n">
        <v>36609</v>
      </c>
      <c r="B1066" s="11" t="n">
        <f aca="false">IF(A1066&lt;&gt;"",MONTH(A1066),0)</f>
        <v>3</v>
      </c>
      <c r="C1066" s="148" t="n">
        <f aca="false">VLOOKUP($A1066,data!$A$6:$M$15000,10)</f>
        <v>2742000</v>
      </c>
      <c r="D1066" s="306" t="n">
        <v>0</v>
      </c>
      <c r="E1066" s="306" t="n">
        <f aca="false">VLOOKUP($A1066,data!$A$6:$M$15000,12)</f>
        <v>2654000</v>
      </c>
      <c r="F1066" s="114" t="n">
        <f aca="false">C1066-D1066-E1066</f>
        <v>88000</v>
      </c>
    </row>
    <row r="1067" customFormat="false" ht="11.25" hidden="false" customHeight="false" outlineLevel="0" collapsed="false">
      <c r="A1067" s="188" t="n">
        <v>36610</v>
      </c>
      <c r="B1067" s="11" t="n">
        <f aca="false">IF(A1067&lt;&gt;"",MONTH(A1067),0)</f>
        <v>3</v>
      </c>
      <c r="C1067" s="148" t="n">
        <f aca="false">VLOOKUP($A1067,data!$A$6:$M$15000,10)</f>
        <v>2866000</v>
      </c>
      <c r="D1067" s="306" t="n">
        <v>0</v>
      </c>
      <c r="E1067" s="306" t="n">
        <f aca="false">VLOOKUP($A1067,data!$A$6:$M$15000,12)</f>
        <v>2450000</v>
      </c>
      <c r="F1067" s="114" t="n">
        <f aca="false">C1067-D1067-E1067</f>
        <v>416000</v>
      </c>
    </row>
    <row r="1068" customFormat="false" ht="11.25" hidden="false" customHeight="false" outlineLevel="0" collapsed="false">
      <c r="A1068" s="188" t="n">
        <v>36611</v>
      </c>
      <c r="B1068" s="11" t="n">
        <f aca="false">IF(A1068&lt;&gt;"",MONTH(A1068),0)</f>
        <v>3</v>
      </c>
      <c r="C1068" s="148" t="n">
        <f aca="false">VLOOKUP($A1068,data!$A$6:$M$15000,10)</f>
        <v>2623000</v>
      </c>
      <c r="D1068" s="306" t="n">
        <v>0</v>
      </c>
      <c r="E1068" s="306" t="n">
        <f aca="false">VLOOKUP($A1068,data!$A$6:$M$15000,12)</f>
        <v>2100000</v>
      </c>
      <c r="F1068" s="114" t="n">
        <f aca="false">C1068-D1068-E1068</f>
        <v>523000</v>
      </c>
    </row>
    <row r="1069" customFormat="false" ht="11.25" hidden="false" customHeight="false" outlineLevel="0" collapsed="false">
      <c r="A1069" s="188" t="n">
        <v>36612</v>
      </c>
      <c r="B1069" s="11" t="n">
        <f aca="false">IF(A1069&lt;&gt;"",MONTH(A1069),0)</f>
        <v>3</v>
      </c>
      <c r="C1069" s="148" t="n">
        <f aca="false">VLOOKUP($A1069,data!$A$6:$M$15000,10)</f>
        <v>2990000</v>
      </c>
      <c r="D1069" s="306" t="n">
        <v>0</v>
      </c>
      <c r="E1069" s="306" t="n">
        <f aca="false">VLOOKUP($A1069,data!$A$6:$M$15000,12)</f>
        <v>2709000</v>
      </c>
      <c r="F1069" s="114" t="n">
        <f aca="false">C1069-D1069-E1069</f>
        <v>281000</v>
      </c>
    </row>
    <row r="1070" customFormat="false" ht="11.25" hidden="false" customHeight="false" outlineLevel="0" collapsed="false">
      <c r="A1070" s="188" t="n">
        <v>36613</v>
      </c>
      <c r="B1070" s="11" t="n">
        <f aca="false">IF(A1070&lt;&gt;"",MONTH(A1070),0)</f>
        <v>3</v>
      </c>
      <c r="C1070" s="148" t="n">
        <f aca="false">VLOOKUP($A1070,data!$A$6:$M$15000,10)</f>
        <v>2971000</v>
      </c>
      <c r="D1070" s="306" t="n">
        <v>0</v>
      </c>
      <c r="E1070" s="306" t="n">
        <f aca="false">VLOOKUP($A1070,data!$A$6:$M$15000,12)</f>
        <v>2763000</v>
      </c>
      <c r="F1070" s="114" t="n">
        <f aca="false">C1070-D1070-E1070</f>
        <v>208000</v>
      </c>
    </row>
    <row r="1071" customFormat="false" ht="11.25" hidden="false" customHeight="false" outlineLevel="0" collapsed="false">
      <c r="A1071" s="188" t="n">
        <v>36614</v>
      </c>
      <c r="B1071" s="11" t="n">
        <f aca="false">IF(A1071&lt;&gt;"",MONTH(A1071),0)</f>
        <v>3</v>
      </c>
      <c r="C1071" s="148" t="n">
        <f aca="false">VLOOKUP($A1071,data!$A$6:$M$15000,10)</f>
        <v>2901000</v>
      </c>
      <c r="D1071" s="306" t="n">
        <v>0</v>
      </c>
      <c r="E1071" s="306" t="n">
        <f aca="false">VLOOKUP($A1071,data!$A$6:$M$15000,12)</f>
        <v>2767000</v>
      </c>
      <c r="F1071" s="114" t="n">
        <f aca="false">C1071-D1071-E1071</f>
        <v>134000</v>
      </c>
    </row>
    <row r="1072" customFormat="false" ht="11.25" hidden="false" customHeight="false" outlineLevel="0" collapsed="false">
      <c r="A1072" s="188" t="n">
        <v>36615</v>
      </c>
      <c r="B1072" s="11" t="n">
        <f aca="false">IF(A1072&lt;&gt;"",MONTH(A1072),0)</f>
        <v>3</v>
      </c>
      <c r="C1072" s="148" t="n">
        <f aca="false">VLOOKUP($A1072,data!$A$6:$M$15000,10)</f>
        <v>2976000</v>
      </c>
      <c r="D1072" s="306" t="n">
        <v>0</v>
      </c>
      <c r="E1072" s="306" t="n">
        <f aca="false">VLOOKUP($A1072,data!$A$6:$M$15000,12)</f>
        <v>2640000</v>
      </c>
      <c r="F1072" s="114" t="n">
        <f aca="false">C1072-D1072-E1072</f>
        <v>336000</v>
      </c>
    </row>
    <row r="1073" customFormat="false" ht="11.25" hidden="false" customHeight="false" outlineLevel="0" collapsed="false">
      <c r="A1073" s="188" t="n">
        <v>36616</v>
      </c>
      <c r="B1073" s="11" t="n">
        <f aca="false">IF(A1073&lt;&gt;"",MONTH(A1073),0)</f>
        <v>3</v>
      </c>
      <c r="C1073" s="148" t="n">
        <f aca="false">VLOOKUP($A1073,data!$A$6:$M$15000,10)</f>
        <v>3090000</v>
      </c>
      <c r="D1073" s="306" t="n">
        <v>0</v>
      </c>
      <c r="E1073" s="306" t="n">
        <f aca="false">VLOOKUP($A1073,data!$A$6:$M$15000,12)</f>
        <v>2405000</v>
      </c>
      <c r="F1073" s="114" t="n">
        <f aca="false">C1073-D1073-E1073</f>
        <v>685000</v>
      </c>
    </row>
    <row r="1074" customFormat="false" ht="11.25" hidden="false" customHeight="false" outlineLevel="0" collapsed="false">
      <c r="A1074" s="188" t="n">
        <v>36617</v>
      </c>
      <c r="B1074" s="11" t="n">
        <f aca="false">IF(A1074&lt;&gt;"",MONTH(A1074),0)</f>
        <v>4</v>
      </c>
      <c r="C1074" s="148" t="n">
        <f aca="false">VLOOKUP($A1074,data!$A$6:$M$15000,10)</f>
        <v>2738000</v>
      </c>
      <c r="D1074" s="306" t="n">
        <v>0</v>
      </c>
      <c r="E1074" s="306" t="n">
        <f aca="false">VLOOKUP($A1074,data!$A$6:$M$15000,12)</f>
        <v>2175000</v>
      </c>
      <c r="F1074" s="114" t="n">
        <f aca="false">C1074-D1074-E1074</f>
        <v>563000</v>
      </c>
    </row>
    <row r="1075" customFormat="false" ht="11.25" hidden="false" customHeight="false" outlineLevel="0" collapsed="false">
      <c r="A1075" s="188" t="n">
        <v>36618</v>
      </c>
      <c r="B1075" s="11" t="n">
        <f aca="false">IF(A1075&lt;&gt;"",MONTH(A1075),0)</f>
        <v>4</v>
      </c>
      <c r="C1075" s="148" t="n">
        <f aca="false">VLOOKUP($A1075,data!$A$6:$M$15000,10)</f>
        <v>2880000</v>
      </c>
      <c r="D1075" s="306" t="n">
        <v>0</v>
      </c>
      <c r="E1075" s="306" t="n">
        <f aca="false">VLOOKUP($A1075,data!$A$6:$M$15000,12)</f>
        <v>2181000</v>
      </c>
      <c r="F1075" s="114" t="n">
        <f aca="false">C1075-D1075-E1075</f>
        <v>699000</v>
      </c>
    </row>
    <row r="1076" customFormat="false" ht="11.25" hidden="false" customHeight="false" outlineLevel="0" collapsed="false">
      <c r="A1076" s="188" t="n">
        <v>36619</v>
      </c>
      <c r="B1076" s="11" t="n">
        <f aca="false">IF(A1076&lt;&gt;"",MONTH(A1076),0)</f>
        <v>4</v>
      </c>
      <c r="C1076" s="148" t="n">
        <f aca="false">VLOOKUP($A1076,data!$A$6:$M$15000,10)</f>
        <v>2610000</v>
      </c>
      <c r="D1076" s="306" t="n">
        <v>0</v>
      </c>
      <c r="E1076" s="306" t="n">
        <f aca="false">VLOOKUP($A1076,data!$A$6:$M$15000,12)</f>
        <v>2508000</v>
      </c>
      <c r="F1076" s="114" t="n">
        <f aca="false">C1076-D1076-E1076</f>
        <v>102000</v>
      </c>
    </row>
    <row r="1077" customFormat="false" ht="11.25" hidden="false" customHeight="false" outlineLevel="0" collapsed="false">
      <c r="A1077" s="188" t="n">
        <v>36620</v>
      </c>
      <c r="B1077" s="11" t="n">
        <f aca="false">IF(A1077&lt;&gt;"",MONTH(A1077),0)</f>
        <v>4</v>
      </c>
      <c r="C1077" s="148" t="n">
        <f aca="false">VLOOKUP($A1077,data!$A$6:$M$15000,10)</f>
        <v>2583000</v>
      </c>
      <c r="D1077" s="306" t="n">
        <v>0</v>
      </c>
      <c r="E1077" s="306" t="n">
        <f aca="false">VLOOKUP($A1077,data!$A$6:$M$15000,12)</f>
        <v>2527000</v>
      </c>
      <c r="F1077" s="114" t="n">
        <f aca="false">C1077-D1077-E1077</f>
        <v>56000</v>
      </c>
    </row>
    <row r="1078" customFormat="false" ht="11.25" hidden="false" customHeight="false" outlineLevel="0" collapsed="false">
      <c r="A1078" s="188" t="n">
        <v>36621</v>
      </c>
      <c r="B1078" s="11" t="n">
        <f aca="false">IF(A1078&lt;&gt;"",MONTH(A1078),0)</f>
        <v>4</v>
      </c>
      <c r="C1078" s="148" t="n">
        <f aca="false">VLOOKUP($A1078,data!$A$6:$M$15000,10)</f>
        <v>2670000</v>
      </c>
      <c r="D1078" s="306" t="n">
        <v>0</v>
      </c>
      <c r="E1078" s="306" t="n">
        <f aca="false">VLOOKUP($A1078,data!$A$6:$M$15000,12)</f>
        <v>2688000</v>
      </c>
      <c r="F1078" s="114" t="n">
        <f aca="false">C1078-D1078-E1078</f>
        <v>-18000</v>
      </c>
    </row>
    <row r="1079" customFormat="false" ht="11.25" hidden="false" customHeight="false" outlineLevel="0" collapsed="false">
      <c r="A1079" s="188" t="n">
        <v>36622</v>
      </c>
      <c r="B1079" s="11" t="n">
        <f aca="false">IF(A1079&lt;&gt;"",MONTH(A1079),0)</f>
        <v>4</v>
      </c>
      <c r="C1079" s="148" t="n">
        <f aca="false">VLOOKUP($A1079,data!$A$6:$M$15000,10)</f>
        <v>2779000</v>
      </c>
      <c r="D1079" s="306" t="n">
        <v>0</v>
      </c>
      <c r="E1079" s="306" t="n">
        <f aca="false">VLOOKUP($A1079,data!$A$6:$M$15000,12)</f>
        <v>2639000</v>
      </c>
      <c r="F1079" s="114" t="n">
        <f aca="false">C1079-D1079-E1079</f>
        <v>140000</v>
      </c>
    </row>
    <row r="1080" customFormat="false" ht="11.25" hidden="false" customHeight="false" outlineLevel="0" collapsed="false">
      <c r="A1080" s="188" t="n">
        <v>36623</v>
      </c>
      <c r="B1080" s="11" t="n">
        <f aca="false">IF(A1080&lt;&gt;"",MONTH(A1080),0)</f>
        <v>4</v>
      </c>
      <c r="C1080" s="148" t="n">
        <f aca="false">VLOOKUP($A1080,data!$A$6:$M$15000,10)</f>
        <v>2928000</v>
      </c>
      <c r="D1080" s="306" t="n">
        <v>0</v>
      </c>
      <c r="E1080" s="306" t="n">
        <f aca="false">VLOOKUP($A1080,data!$A$6:$M$15000,12)</f>
        <v>2471000</v>
      </c>
      <c r="F1080" s="114" t="n">
        <f aca="false">C1080-D1080-E1080</f>
        <v>457000</v>
      </c>
    </row>
    <row r="1081" customFormat="false" ht="11.25" hidden="false" customHeight="false" outlineLevel="0" collapsed="false">
      <c r="A1081" s="188" t="n">
        <v>36624</v>
      </c>
      <c r="B1081" s="11" t="n">
        <f aca="false">IF(A1081&lt;&gt;"",MONTH(A1081),0)</f>
        <v>4</v>
      </c>
      <c r="C1081" s="148" t="n">
        <f aca="false">VLOOKUP($A1081,data!$A$6:$M$15000,10)</f>
        <v>2728000</v>
      </c>
      <c r="D1081" s="306" t="n">
        <v>0</v>
      </c>
      <c r="E1081" s="306" t="n">
        <f aca="false">VLOOKUP($A1081,data!$A$6:$M$15000,12)</f>
        <v>2177000</v>
      </c>
      <c r="F1081" s="114" t="n">
        <f aca="false">C1081-D1081-E1081</f>
        <v>551000</v>
      </c>
    </row>
    <row r="1082" customFormat="false" ht="11.25" hidden="false" customHeight="false" outlineLevel="0" collapsed="false">
      <c r="A1082" s="188" t="n">
        <v>36625</v>
      </c>
      <c r="B1082" s="11" t="n">
        <f aca="false">IF(A1082&lt;&gt;"",MONTH(A1082),0)</f>
        <v>4</v>
      </c>
      <c r="C1082" s="148" t="n">
        <f aca="false">VLOOKUP($A1082,data!$A$6:$M$15000,10)</f>
        <v>2769000</v>
      </c>
      <c r="D1082" s="306" t="n">
        <v>0</v>
      </c>
      <c r="E1082" s="306" t="n">
        <f aca="false">VLOOKUP($A1082,data!$A$6:$M$15000,12)</f>
        <v>2170000</v>
      </c>
      <c r="F1082" s="114" t="n">
        <f aca="false">C1082-D1082-E1082</f>
        <v>599000</v>
      </c>
    </row>
    <row r="1083" customFormat="false" ht="11.25" hidden="false" customHeight="false" outlineLevel="0" collapsed="false">
      <c r="A1083" s="188" t="n">
        <v>36626</v>
      </c>
      <c r="B1083" s="11" t="n">
        <f aca="false">IF(A1083&lt;&gt;"",MONTH(A1083),0)</f>
        <v>4</v>
      </c>
      <c r="C1083" s="148" t="n">
        <f aca="false">VLOOKUP($A1083,data!$A$6:$M$15000,10)</f>
        <v>2839000</v>
      </c>
      <c r="D1083" s="306" t="n">
        <v>0</v>
      </c>
      <c r="E1083" s="306" t="n">
        <f aca="false">VLOOKUP($A1083,data!$A$6:$M$15000,12)</f>
        <v>2619000</v>
      </c>
      <c r="F1083" s="114" t="n">
        <f aca="false">C1083-D1083-E1083</f>
        <v>220000</v>
      </c>
    </row>
    <row r="1084" customFormat="false" ht="11.25" hidden="false" customHeight="false" outlineLevel="0" collapsed="false">
      <c r="A1084" s="188" t="n">
        <v>36627</v>
      </c>
      <c r="B1084" s="11" t="n">
        <f aca="false">IF(A1084&lt;&gt;"",MONTH(A1084),0)</f>
        <v>4</v>
      </c>
      <c r="C1084" s="148" t="n">
        <f aca="false">VLOOKUP($A1084,data!$A$6:$M$15000,10)</f>
        <v>2866000</v>
      </c>
      <c r="D1084" s="306" t="n">
        <v>0</v>
      </c>
      <c r="E1084" s="306" t="n">
        <f aca="false">VLOOKUP($A1084,data!$A$6:$M$15000,12)</f>
        <v>2532000</v>
      </c>
      <c r="F1084" s="114" t="n">
        <f aca="false">C1084-D1084-E1084</f>
        <v>334000</v>
      </c>
    </row>
    <row r="1085" customFormat="false" ht="11.25" hidden="false" customHeight="false" outlineLevel="0" collapsed="false">
      <c r="A1085" s="188" t="n">
        <v>36628</v>
      </c>
      <c r="B1085" s="11" t="n">
        <f aca="false">IF(A1085&lt;&gt;"",MONTH(A1085),0)</f>
        <v>4</v>
      </c>
      <c r="C1085" s="148" t="n">
        <f aca="false">VLOOKUP($A1085,data!$A$6:$M$15000,10)</f>
        <v>3036000</v>
      </c>
      <c r="D1085" s="306" t="n">
        <v>0</v>
      </c>
      <c r="E1085" s="306" t="n">
        <f aca="false">VLOOKUP($A1085,data!$A$6:$M$15000,12)</f>
        <v>2707000</v>
      </c>
      <c r="F1085" s="114" t="n">
        <f aca="false">C1085-D1085-E1085</f>
        <v>329000</v>
      </c>
    </row>
    <row r="1086" customFormat="false" ht="11.25" hidden="false" customHeight="false" outlineLevel="0" collapsed="false">
      <c r="A1086" s="188" t="n">
        <v>36629</v>
      </c>
      <c r="B1086" s="11" t="n">
        <f aca="false">IF(A1086&lt;&gt;"",MONTH(A1086),0)</f>
        <v>4</v>
      </c>
      <c r="C1086" s="148" t="n">
        <f aca="false">VLOOKUP($A1086,data!$A$6:$M$15000,10)</f>
        <v>3085000</v>
      </c>
      <c r="D1086" s="306" t="n">
        <v>0</v>
      </c>
      <c r="E1086" s="306" t="n">
        <f aca="false">VLOOKUP($A1086,data!$A$6:$M$15000,12)</f>
        <v>2469000</v>
      </c>
      <c r="F1086" s="114" t="n">
        <f aca="false">C1086-D1086-E1086</f>
        <v>616000</v>
      </c>
    </row>
    <row r="1087" customFormat="false" ht="11.25" hidden="false" customHeight="false" outlineLevel="0" collapsed="false">
      <c r="A1087" s="188" t="n">
        <v>36630</v>
      </c>
      <c r="B1087" s="11" t="n">
        <f aca="false">IF(A1087&lt;&gt;"",MONTH(A1087),0)</f>
        <v>4</v>
      </c>
      <c r="C1087" s="148" t="n">
        <f aca="false">VLOOKUP($A1087,data!$A$6:$M$15000,10)</f>
        <v>2946000</v>
      </c>
      <c r="D1087" s="306" t="n">
        <v>0</v>
      </c>
      <c r="E1087" s="306" t="n">
        <f aca="false">VLOOKUP($A1087,data!$A$6:$M$15000,12)</f>
        <v>2540000</v>
      </c>
      <c r="F1087" s="114" t="n">
        <f aca="false">C1087-D1087-E1087</f>
        <v>406000</v>
      </c>
    </row>
    <row r="1088" customFormat="false" ht="11.25" hidden="false" customHeight="false" outlineLevel="0" collapsed="false">
      <c r="A1088" s="188" t="n">
        <v>36631</v>
      </c>
      <c r="B1088" s="11" t="n">
        <f aca="false">IF(A1088&lt;&gt;"",MONTH(A1088),0)</f>
        <v>4</v>
      </c>
      <c r="C1088" s="148" t="n">
        <f aca="false">VLOOKUP($A1088,data!$A$6:$M$15000,10)</f>
        <v>2944000</v>
      </c>
      <c r="D1088" s="306" t="n">
        <v>0</v>
      </c>
      <c r="E1088" s="306" t="n">
        <f aca="false">VLOOKUP($A1088,data!$A$6:$M$15000,12)</f>
        <v>2216000</v>
      </c>
      <c r="F1088" s="114" t="n">
        <f aca="false">C1088-D1088-E1088</f>
        <v>728000</v>
      </c>
    </row>
    <row r="1089" customFormat="false" ht="11.25" hidden="false" customHeight="false" outlineLevel="0" collapsed="false">
      <c r="A1089" s="188" t="n">
        <v>36632</v>
      </c>
      <c r="B1089" s="11" t="n">
        <f aca="false">IF(A1089&lt;&gt;"",MONTH(A1089),0)</f>
        <v>4</v>
      </c>
      <c r="C1089" s="148" t="n">
        <f aca="false">VLOOKUP($A1089,data!$A$6:$M$15000,10)</f>
        <v>2943000</v>
      </c>
      <c r="D1089" s="306" t="n">
        <v>0</v>
      </c>
      <c r="E1089" s="306" t="n">
        <f aca="false">VLOOKUP($A1089,data!$A$6:$M$15000,12)</f>
        <v>2170000</v>
      </c>
      <c r="F1089" s="114" t="n">
        <f aca="false">C1089-D1089-E1089</f>
        <v>773000</v>
      </c>
    </row>
    <row r="1090" customFormat="false" ht="11.25" hidden="false" customHeight="false" outlineLevel="0" collapsed="false">
      <c r="A1090" s="188" t="n">
        <v>36633</v>
      </c>
      <c r="B1090" s="11" t="n">
        <f aca="false">IF(A1090&lt;&gt;"",MONTH(A1090),0)</f>
        <v>4</v>
      </c>
      <c r="C1090" s="148" t="n">
        <f aca="false">VLOOKUP($A1090,data!$A$6:$M$15000,10)</f>
        <v>2916000</v>
      </c>
      <c r="D1090" s="306" t="n">
        <v>0</v>
      </c>
      <c r="E1090" s="306" t="n">
        <f aca="false">VLOOKUP($A1090,data!$A$6:$M$15000,12)</f>
        <v>2976000</v>
      </c>
      <c r="F1090" s="114" t="n">
        <f aca="false">C1090-D1090-E1090</f>
        <v>-60000</v>
      </c>
    </row>
    <row r="1091" customFormat="false" ht="11.25" hidden="false" customHeight="false" outlineLevel="0" collapsed="false">
      <c r="A1091" s="188" t="n">
        <v>36634</v>
      </c>
      <c r="B1091" s="11" t="n">
        <f aca="false">IF(A1091&lt;&gt;"",MONTH(A1091),0)</f>
        <v>4</v>
      </c>
      <c r="C1091" s="148" t="n">
        <f aca="false">VLOOKUP($A1091,data!$A$6:$M$15000,10)</f>
        <v>2815000</v>
      </c>
      <c r="D1091" s="306" t="n">
        <v>0</v>
      </c>
      <c r="E1091" s="306" t="n">
        <f aca="false">VLOOKUP($A1091,data!$A$6:$M$15000,12)</f>
        <v>2728000</v>
      </c>
      <c r="F1091" s="114" t="n">
        <f aca="false">C1091-D1091-E1091</f>
        <v>87000</v>
      </c>
    </row>
    <row r="1092" customFormat="false" ht="11.25" hidden="false" customHeight="false" outlineLevel="0" collapsed="false">
      <c r="A1092" s="188" t="n">
        <v>36635</v>
      </c>
      <c r="B1092" s="11" t="n">
        <f aca="false">IF(A1092&lt;&gt;"",MONTH(A1092),0)</f>
        <v>4</v>
      </c>
      <c r="C1092" s="148" t="n">
        <f aca="false">VLOOKUP($A1092,data!$A$6:$M$15000,10)</f>
        <v>2714000</v>
      </c>
      <c r="D1092" s="306" t="n">
        <v>0</v>
      </c>
      <c r="E1092" s="306" t="n">
        <f aca="false">VLOOKUP($A1092,data!$A$6:$M$15000,12)</f>
        <v>2439000</v>
      </c>
      <c r="F1092" s="114" t="n">
        <f aca="false">C1092-D1092-E1092</f>
        <v>275000</v>
      </c>
    </row>
    <row r="1093" customFormat="false" ht="11.25" hidden="false" customHeight="false" outlineLevel="0" collapsed="false">
      <c r="A1093" s="188" t="n">
        <v>36636</v>
      </c>
      <c r="B1093" s="11" t="n">
        <f aca="false">IF(A1093&lt;&gt;"",MONTH(A1093),0)</f>
        <v>4</v>
      </c>
      <c r="C1093" s="148" t="n">
        <f aca="false">VLOOKUP($A1093,data!$A$6:$M$15000,10)</f>
        <v>2763000</v>
      </c>
      <c r="D1093" s="306" t="n">
        <v>0</v>
      </c>
      <c r="E1093" s="306" t="n">
        <f aca="false">VLOOKUP($A1093,data!$A$6:$M$15000,12)</f>
        <v>2294000</v>
      </c>
      <c r="F1093" s="114" t="n">
        <f aca="false">C1093-D1093-E1093</f>
        <v>469000</v>
      </c>
    </row>
    <row r="1094" customFormat="false" ht="11.25" hidden="false" customHeight="false" outlineLevel="0" collapsed="false">
      <c r="A1094" s="188" t="n">
        <v>36637</v>
      </c>
      <c r="B1094" s="11" t="n">
        <f aca="false">IF(A1094&lt;&gt;"",MONTH(A1094),0)</f>
        <v>4</v>
      </c>
      <c r="C1094" s="148" t="n">
        <f aca="false">VLOOKUP($A1094,data!$A$6:$M$15000,10)</f>
        <v>2813000</v>
      </c>
      <c r="D1094" s="306" t="n">
        <v>0</v>
      </c>
      <c r="E1094" s="306" t="n">
        <f aca="false">VLOOKUP($A1094,data!$A$6:$M$15000,12)</f>
        <v>2237000</v>
      </c>
      <c r="F1094" s="114" t="n">
        <f aca="false">C1094-D1094-E1094</f>
        <v>576000</v>
      </c>
    </row>
    <row r="1095" customFormat="false" ht="11.25" hidden="false" customHeight="false" outlineLevel="0" collapsed="false">
      <c r="A1095" s="188" t="n">
        <v>36638</v>
      </c>
      <c r="B1095" s="11" t="n">
        <f aca="false">IF(A1095&lt;&gt;"",MONTH(A1095),0)</f>
        <v>4</v>
      </c>
      <c r="C1095" s="148" t="n">
        <f aca="false">VLOOKUP($A1095,data!$A$6:$M$15000,10)</f>
        <v>2717000</v>
      </c>
      <c r="D1095" s="306" t="n">
        <v>0</v>
      </c>
      <c r="E1095" s="306" t="n">
        <f aca="false">VLOOKUP($A1095,data!$A$6:$M$15000,12)</f>
        <v>2177000</v>
      </c>
      <c r="F1095" s="114" t="n">
        <f aca="false">C1095-D1095-E1095</f>
        <v>540000</v>
      </c>
    </row>
    <row r="1096" customFormat="false" ht="11.25" hidden="false" customHeight="false" outlineLevel="0" collapsed="false">
      <c r="A1096" s="188" t="n">
        <v>36639</v>
      </c>
      <c r="B1096" s="11" t="n">
        <f aca="false">IF(A1096&lt;&gt;"",MONTH(A1096),0)</f>
        <v>4</v>
      </c>
      <c r="C1096" s="148" t="n">
        <f aca="false">VLOOKUP($A1096,data!$A$6:$M$15000,10)</f>
        <v>2784000</v>
      </c>
      <c r="D1096" s="306" t="n">
        <v>0</v>
      </c>
      <c r="E1096" s="306" t="n">
        <f aca="false">VLOOKUP($A1096,data!$A$6:$M$15000,12)</f>
        <v>2074000</v>
      </c>
      <c r="F1096" s="114" t="n">
        <f aca="false">C1096-D1096-E1096</f>
        <v>710000</v>
      </c>
    </row>
    <row r="1097" customFormat="false" ht="11.25" hidden="false" customHeight="false" outlineLevel="0" collapsed="false">
      <c r="A1097" s="188" t="n">
        <v>36640</v>
      </c>
      <c r="B1097" s="11" t="n">
        <f aca="false">IF(A1097&lt;&gt;"",MONTH(A1097),0)</f>
        <v>4</v>
      </c>
      <c r="C1097" s="148" t="n">
        <f aca="false">VLOOKUP($A1097,data!$A$6:$M$15000,10)</f>
        <v>2758000</v>
      </c>
      <c r="D1097" s="306" t="n">
        <v>0</v>
      </c>
      <c r="E1097" s="306" t="n">
        <f aca="false">VLOOKUP($A1097,data!$A$6:$M$15000,12)</f>
        <v>2298000</v>
      </c>
      <c r="F1097" s="114" t="n">
        <f aca="false">C1097-D1097-E1097</f>
        <v>460000</v>
      </c>
    </row>
    <row r="1098" customFormat="false" ht="11.25" hidden="false" customHeight="false" outlineLevel="0" collapsed="false">
      <c r="A1098" s="188" t="n">
        <v>36641</v>
      </c>
      <c r="B1098" s="11" t="n">
        <f aca="false">IF(A1098&lt;&gt;"",MONTH(A1098),0)</f>
        <v>4</v>
      </c>
      <c r="C1098" s="148" t="n">
        <f aca="false">VLOOKUP($A1098,data!$A$6:$M$15000,10)</f>
        <v>2810000</v>
      </c>
      <c r="D1098" s="306" t="n">
        <v>0</v>
      </c>
      <c r="E1098" s="306" t="n">
        <f aca="false">VLOOKUP($A1098,data!$A$6:$M$15000,12)</f>
        <v>2388000</v>
      </c>
      <c r="F1098" s="114" t="n">
        <f aca="false">C1098-D1098-E1098</f>
        <v>422000</v>
      </c>
    </row>
    <row r="1099" customFormat="false" ht="11.25" hidden="false" customHeight="false" outlineLevel="0" collapsed="false">
      <c r="A1099" s="188" t="n">
        <v>36642</v>
      </c>
      <c r="B1099" s="11" t="n">
        <f aca="false">IF(A1099&lt;&gt;"",MONTH(A1099),0)</f>
        <v>4</v>
      </c>
      <c r="C1099" s="148" t="n">
        <f aca="false">VLOOKUP($A1099,data!$A$6:$M$15000,10)</f>
        <v>2837000</v>
      </c>
      <c r="D1099" s="306" t="n">
        <v>0</v>
      </c>
      <c r="E1099" s="306" t="n">
        <f aca="false">VLOOKUP($A1099,data!$A$6:$M$15000,12)</f>
        <v>2580000</v>
      </c>
      <c r="F1099" s="114" t="n">
        <f aca="false">C1099-D1099-E1099</f>
        <v>257000</v>
      </c>
    </row>
    <row r="1100" customFormat="false" ht="11.25" hidden="false" customHeight="false" outlineLevel="0" collapsed="false">
      <c r="A1100" s="188" t="n">
        <v>36643</v>
      </c>
      <c r="B1100" s="11" t="n">
        <f aca="false">IF(A1100&lt;&gt;"",MONTH(A1100),0)</f>
        <v>4</v>
      </c>
      <c r="C1100" s="148" t="n">
        <f aca="false">VLOOKUP($A1100,data!$A$6:$M$15000,10)</f>
        <v>2895000</v>
      </c>
      <c r="D1100" s="306" t="n">
        <v>0</v>
      </c>
      <c r="E1100" s="306" t="n">
        <f aca="false">VLOOKUP($A1100,data!$A$6:$M$15000,12)</f>
        <v>2609000</v>
      </c>
      <c r="F1100" s="114" t="n">
        <f aca="false">C1100-D1100-E1100</f>
        <v>286000</v>
      </c>
    </row>
    <row r="1101" customFormat="false" ht="11.25" hidden="false" customHeight="false" outlineLevel="0" collapsed="false">
      <c r="A1101" s="188" t="n">
        <v>36644</v>
      </c>
      <c r="B1101" s="11" t="n">
        <f aca="false">IF(A1101&lt;&gt;"",MONTH(A1101),0)</f>
        <v>4</v>
      </c>
      <c r="C1101" s="148" t="n">
        <f aca="false">VLOOKUP($A1101,data!$A$6:$M$15000,10)</f>
        <v>2984000</v>
      </c>
      <c r="D1101" s="306" t="n">
        <v>0</v>
      </c>
      <c r="E1101" s="306" t="n">
        <f aca="false">VLOOKUP($A1101,data!$A$6:$M$15000,12)</f>
        <v>2566000</v>
      </c>
      <c r="F1101" s="114" t="n">
        <f aca="false">C1101-D1101-E1101</f>
        <v>418000</v>
      </c>
    </row>
    <row r="1102" customFormat="false" ht="11.25" hidden="false" customHeight="false" outlineLevel="0" collapsed="false">
      <c r="A1102" s="188" t="n">
        <v>36645</v>
      </c>
      <c r="B1102" s="11" t="n">
        <f aca="false">IF(A1102&lt;&gt;"",MONTH(A1102),0)</f>
        <v>4</v>
      </c>
      <c r="C1102" s="148" t="n">
        <f aca="false">VLOOKUP($A1102,data!$A$6:$M$15000,10)</f>
        <v>2627000</v>
      </c>
      <c r="D1102" s="306" t="n">
        <v>0</v>
      </c>
      <c r="E1102" s="306" t="n">
        <f aca="false">VLOOKUP($A1102,data!$A$6:$M$15000,12)</f>
        <v>2267000</v>
      </c>
      <c r="F1102" s="114" t="n">
        <f aca="false">C1102-D1102-E1102</f>
        <v>360000</v>
      </c>
    </row>
    <row r="1103" customFormat="false" ht="11.25" hidden="false" customHeight="false" outlineLevel="0" collapsed="false">
      <c r="A1103" s="188" t="n">
        <v>36646</v>
      </c>
      <c r="B1103" s="11" t="n">
        <f aca="false">IF(A1103&lt;&gt;"",MONTH(A1103),0)</f>
        <v>4</v>
      </c>
      <c r="C1103" s="148" t="n">
        <f aca="false">VLOOKUP($A1103,data!$A$6:$M$15000,10)</f>
        <v>2572000</v>
      </c>
      <c r="D1103" s="306" t="n">
        <v>0</v>
      </c>
      <c r="E1103" s="306" t="n">
        <f aca="false">VLOOKUP($A1103,data!$A$6:$M$15000,12)</f>
        <v>2267000</v>
      </c>
      <c r="F1103" s="114" t="n">
        <f aca="false">C1103-D1103-E1103</f>
        <v>305000</v>
      </c>
    </row>
    <row r="1104" customFormat="false" ht="11.25" hidden="false" customHeight="false" outlineLevel="0" collapsed="false">
      <c r="A1104" s="188" t="n">
        <v>36647</v>
      </c>
      <c r="B1104" s="11" t="n">
        <f aca="false">IF(A1104&lt;&gt;"",MONTH(A1104),0)</f>
        <v>5</v>
      </c>
      <c r="C1104" s="148" t="n">
        <f aca="false">VLOOKUP($A1104,data!$A$6:$M$15000,10)</f>
        <v>2822000</v>
      </c>
      <c r="D1104" s="306" t="n">
        <v>0</v>
      </c>
      <c r="E1104" s="306" t="n">
        <f aca="false">VLOOKUP($A1104,data!$A$6:$M$15000,12)</f>
        <v>2741000</v>
      </c>
      <c r="F1104" s="114" t="n">
        <f aca="false">C1104-D1104-E1104</f>
        <v>81000</v>
      </c>
    </row>
    <row r="1105" customFormat="false" ht="11.25" hidden="false" customHeight="false" outlineLevel="0" collapsed="false">
      <c r="A1105" s="188" t="n">
        <v>36648</v>
      </c>
      <c r="B1105" s="11" t="n">
        <f aca="false">IF(A1105&lt;&gt;"",MONTH(A1105),0)</f>
        <v>5</v>
      </c>
      <c r="C1105" s="148" t="n">
        <f aca="false">VLOOKUP($A1105,data!$A$6:$M$15000,10)</f>
        <v>2918000</v>
      </c>
      <c r="D1105" s="306" t="n">
        <v>0</v>
      </c>
      <c r="E1105" s="306" t="n">
        <f aca="false">VLOOKUP($A1105,data!$A$6:$M$15000,12)</f>
        <v>2819000</v>
      </c>
      <c r="F1105" s="114" t="n">
        <f aca="false">C1105-D1105-E1105</f>
        <v>99000</v>
      </c>
    </row>
    <row r="1106" customFormat="false" ht="11.25" hidden="false" customHeight="false" outlineLevel="0" collapsed="false">
      <c r="A1106" s="188" t="n">
        <v>36649</v>
      </c>
      <c r="B1106" s="11" t="n">
        <f aca="false">IF(A1106&lt;&gt;"",MONTH(A1106),0)</f>
        <v>5</v>
      </c>
      <c r="C1106" s="148" t="n">
        <f aca="false">VLOOKUP($A1106,data!$A$6:$M$15000,10)</f>
        <v>2830000</v>
      </c>
      <c r="D1106" s="306" t="n">
        <v>0</v>
      </c>
      <c r="E1106" s="306" t="n">
        <f aca="false">VLOOKUP($A1106,data!$A$6:$M$15000,12)</f>
        <v>2925000</v>
      </c>
      <c r="F1106" s="114" t="n">
        <f aca="false">C1106-D1106-E1106</f>
        <v>-95000</v>
      </c>
    </row>
    <row r="1107" customFormat="false" ht="11.25" hidden="false" customHeight="false" outlineLevel="0" collapsed="false">
      <c r="A1107" s="188" t="n">
        <v>36650</v>
      </c>
      <c r="B1107" s="11" t="n">
        <f aca="false">IF(A1107&lt;&gt;"",MONTH(A1107),0)</f>
        <v>5</v>
      </c>
      <c r="C1107" s="148" t="n">
        <f aca="false">VLOOKUP($A1107,data!$A$6:$M$15000,10)</f>
        <v>2740000</v>
      </c>
      <c r="D1107" s="306" t="n">
        <v>0</v>
      </c>
      <c r="E1107" s="306" t="n">
        <f aca="false">VLOOKUP($A1107,data!$A$6:$M$15000,12)</f>
        <v>2792000</v>
      </c>
      <c r="F1107" s="114" t="n">
        <f aca="false">C1107-D1107-E1107</f>
        <v>-52000</v>
      </c>
    </row>
    <row r="1108" customFormat="false" ht="11.25" hidden="false" customHeight="false" outlineLevel="0" collapsed="false">
      <c r="A1108" s="188" t="n">
        <v>36651</v>
      </c>
      <c r="B1108" s="11" t="n">
        <f aca="false">IF(A1108&lt;&gt;"",MONTH(A1108),0)</f>
        <v>5</v>
      </c>
      <c r="C1108" s="148" t="n">
        <f aca="false">VLOOKUP($A1108,data!$A$6:$M$15000,10)</f>
        <v>2838000</v>
      </c>
      <c r="D1108" s="306" t="n">
        <v>0</v>
      </c>
      <c r="E1108" s="306" t="n">
        <f aca="false">VLOOKUP($A1108,data!$A$6:$M$15000,12)</f>
        <v>2570000</v>
      </c>
      <c r="F1108" s="114" t="n">
        <f aca="false">C1108-D1108-E1108</f>
        <v>268000</v>
      </c>
    </row>
    <row r="1109" customFormat="false" ht="11.25" hidden="false" customHeight="false" outlineLevel="0" collapsed="false">
      <c r="A1109" s="188" t="n">
        <v>36652</v>
      </c>
      <c r="B1109" s="11" t="n">
        <f aca="false">IF(A1109&lt;&gt;"",MONTH(A1109),0)</f>
        <v>5</v>
      </c>
      <c r="C1109" s="148" t="n">
        <f aca="false">VLOOKUP($A1109,data!$A$6:$M$15000,10)</f>
        <v>2813000</v>
      </c>
      <c r="D1109" s="306" t="n">
        <v>0</v>
      </c>
      <c r="E1109" s="306" t="n">
        <f aca="false">VLOOKUP($A1109,data!$A$6:$M$15000,12)</f>
        <v>2252000</v>
      </c>
      <c r="F1109" s="114" t="n">
        <f aca="false">C1109-D1109-E1109</f>
        <v>561000</v>
      </c>
    </row>
    <row r="1110" customFormat="false" ht="11.25" hidden="false" customHeight="false" outlineLevel="0" collapsed="false">
      <c r="A1110" s="188" t="n">
        <v>36653</v>
      </c>
      <c r="B1110" s="11" t="n">
        <f aca="false">IF(A1110&lt;&gt;"",MONTH(A1110),0)</f>
        <v>5</v>
      </c>
      <c r="C1110" s="148" t="n">
        <f aca="false">VLOOKUP($A1110,data!$A$6:$M$15000,10)</f>
        <v>2841000</v>
      </c>
      <c r="D1110" s="306" t="n">
        <v>0</v>
      </c>
      <c r="E1110" s="306" t="n">
        <f aca="false">VLOOKUP($A1110,data!$A$6:$M$15000,12)</f>
        <v>2180000</v>
      </c>
      <c r="F1110" s="114" t="n">
        <f aca="false">C1110-D1110-E1110</f>
        <v>661000</v>
      </c>
    </row>
    <row r="1111" customFormat="false" ht="11.25" hidden="false" customHeight="false" outlineLevel="0" collapsed="false">
      <c r="A1111" s="188" t="n">
        <v>36654</v>
      </c>
      <c r="B1111" s="11" t="n">
        <f aca="false">IF(A1111&lt;&gt;"",MONTH(A1111),0)</f>
        <v>5</v>
      </c>
      <c r="C1111" s="148" t="n">
        <f aca="false">VLOOKUP($A1111,data!$A$6:$M$15000,10)</f>
        <v>2854000</v>
      </c>
      <c r="D1111" s="306" t="n">
        <v>0</v>
      </c>
      <c r="E1111" s="306" t="n">
        <f aca="false">VLOOKUP($A1111,data!$A$6:$M$15000,12)</f>
        <v>2622000</v>
      </c>
      <c r="F1111" s="114" t="n">
        <f aca="false">C1111-D1111-E1111</f>
        <v>232000</v>
      </c>
    </row>
    <row r="1112" customFormat="false" ht="11.25" hidden="false" customHeight="false" outlineLevel="0" collapsed="false">
      <c r="A1112" s="188" t="n">
        <v>36655</v>
      </c>
      <c r="B1112" s="11" t="n">
        <f aca="false">IF(A1112&lt;&gt;"",MONTH(A1112),0)</f>
        <v>5</v>
      </c>
      <c r="C1112" s="148" t="n">
        <f aca="false">VLOOKUP($A1112,data!$A$6:$M$15000,10)</f>
        <v>2818000</v>
      </c>
      <c r="D1112" s="306" t="n">
        <v>0</v>
      </c>
      <c r="E1112" s="306" t="n">
        <f aca="false">VLOOKUP($A1112,data!$A$6:$M$15000,12)</f>
        <v>2694000</v>
      </c>
      <c r="F1112" s="114" t="n">
        <f aca="false">C1112-D1112-E1112</f>
        <v>124000</v>
      </c>
    </row>
    <row r="1113" customFormat="false" ht="11.25" hidden="false" customHeight="false" outlineLevel="0" collapsed="false">
      <c r="A1113" s="188" t="n">
        <v>36656</v>
      </c>
      <c r="B1113" s="11" t="n">
        <f aca="false">IF(A1113&lt;&gt;"",MONTH(A1113),0)</f>
        <v>5</v>
      </c>
      <c r="C1113" s="148" t="n">
        <f aca="false">VLOOKUP($A1113,data!$A$6:$M$15000,10)</f>
        <v>2611000</v>
      </c>
      <c r="D1113" s="306" t="n">
        <v>0</v>
      </c>
      <c r="E1113" s="306" t="n">
        <f aca="false">VLOOKUP($A1113,data!$A$6:$M$15000,12)</f>
        <v>2691000</v>
      </c>
      <c r="F1113" s="114" t="n">
        <f aca="false">C1113-D1113-E1113</f>
        <v>-80000</v>
      </c>
    </row>
    <row r="1114" customFormat="false" ht="11.25" hidden="false" customHeight="false" outlineLevel="0" collapsed="false">
      <c r="A1114" s="188" t="n">
        <v>36657</v>
      </c>
      <c r="B1114" s="11" t="n">
        <f aca="false">IF(A1114&lt;&gt;"",MONTH(A1114),0)</f>
        <v>5</v>
      </c>
      <c r="C1114" s="148" t="n">
        <f aca="false">VLOOKUP($A1114,data!$A$6:$M$15000,10)</f>
        <v>2789000</v>
      </c>
      <c r="D1114" s="306" t="n">
        <v>0</v>
      </c>
      <c r="E1114" s="306" t="n">
        <f aca="false">VLOOKUP($A1114,data!$A$6:$M$15000,12)</f>
        <v>2679000</v>
      </c>
      <c r="F1114" s="114" t="n">
        <f aca="false">C1114-D1114-E1114</f>
        <v>110000</v>
      </c>
    </row>
    <row r="1115" customFormat="false" ht="11.25" hidden="false" customHeight="false" outlineLevel="0" collapsed="false">
      <c r="A1115" s="188" t="n">
        <v>36658</v>
      </c>
      <c r="B1115" s="11" t="n">
        <f aca="false">IF(A1115&lt;&gt;"",MONTH(A1115),0)</f>
        <v>5</v>
      </c>
      <c r="C1115" s="148" t="n">
        <f aca="false">VLOOKUP($A1115,data!$A$6:$M$15000,10)</f>
        <v>2671000</v>
      </c>
      <c r="D1115" s="306" t="n">
        <v>0</v>
      </c>
      <c r="E1115" s="306" t="n">
        <f aca="false">VLOOKUP($A1115,data!$A$6:$M$15000,12)</f>
        <v>2473000</v>
      </c>
      <c r="F1115" s="114" t="n">
        <f aca="false">C1115-D1115-E1115</f>
        <v>198000</v>
      </c>
    </row>
    <row r="1116" customFormat="false" ht="11.25" hidden="false" customHeight="false" outlineLevel="0" collapsed="false">
      <c r="A1116" s="188" t="n">
        <v>36659</v>
      </c>
      <c r="B1116" s="11" t="n">
        <f aca="false">IF(A1116&lt;&gt;"",MONTH(A1116),0)</f>
        <v>5</v>
      </c>
      <c r="C1116" s="148" t="n">
        <f aca="false">VLOOKUP($A1116,data!$A$6:$M$15000,10)</f>
        <v>2663000</v>
      </c>
      <c r="D1116" s="306" t="n">
        <v>0</v>
      </c>
      <c r="E1116" s="306" t="n">
        <f aca="false">VLOOKUP($A1116,data!$A$6:$M$15000,12)</f>
        <v>2234000</v>
      </c>
      <c r="F1116" s="114" t="n">
        <f aca="false">C1116-D1116-E1116</f>
        <v>429000</v>
      </c>
    </row>
    <row r="1117" customFormat="false" ht="11.25" hidden="false" customHeight="false" outlineLevel="0" collapsed="false">
      <c r="A1117" s="188" t="n">
        <v>36660</v>
      </c>
      <c r="B1117" s="11" t="n">
        <f aca="false">IF(A1117&lt;&gt;"",MONTH(A1117),0)</f>
        <v>5</v>
      </c>
      <c r="C1117" s="148" t="n">
        <f aca="false">VLOOKUP($A1117,data!$A$6:$M$15000,10)</f>
        <v>2724000</v>
      </c>
      <c r="D1117" s="306" t="n">
        <v>0</v>
      </c>
      <c r="E1117" s="306" t="n">
        <f aca="false">VLOOKUP($A1117,data!$A$6:$M$15000,12)</f>
        <v>2147000</v>
      </c>
      <c r="F1117" s="114" t="n">
        <f aca="false">C1117-D1117-E1117</f>
        <v>577000</v>
      </c>
    </row>
    <row r="1118" customFormat="false" ht="11.25" hidden="false" customHeight="false" outlineLevel="0" collapsed="false">
      <c r="A1118" s="188" t="n">
        <v>36661</v>
      </c>
      <c r="B1118" s="11" t="n">
        <f aca="false">IF(A1118&lt;&gt;"",MONTH(A1118),0)</f>
        <v>5</v>
      </c>
      <c r="C1118" s="148" t="n">
        <f aca="false">VLOOKUP($A1118,data!$A$6:$M$15000,10)</f>
        <v>2746000</v>
      </c>
      <c r="D1118" s="306" t="n">
        <v>0</v>
      </c>
      <c r="E1118" s="306" t="n">
        <f aca="false">VLOOKUP($A1118,data!$A$6:$M$15000,12)</f>
        <v>2684000</v>
      </c>
      <c r="F1118" s="114" t="n">
        <f aca="false">C1118-D1118-E1118</f>
        <v>62000</v>
      </c>
    </row>
    <row r="1119" customFormat="false" ht="11.25" hidden="false" customHeight="false" outlineLevel="0" collapsed="false">
      <c r="A1119" s="188" t="n">
        <v>36662</v>
      </c>
      <c r="B1119" s="11" t="n">
        <f aca="false">IF(A1119&lt;&gt;"",MONTH(A1119),0)</f>
        <v>5</v>
      </c>
      <c r="C1119" s="148" t="n">
        <f aca="false">VLOOKUP($A1119,data!$A$6:$M$15000,10)</f>
        <v>2640000</v>
      </c>
      <c r="D1119" s="306" t="n">
        <v>0</v>
      </c>
      <c r="E1119" s="306" t="n">
        <f aca="false">VLOOKUP($A1119,data!$A$6:$M$15000,12)</f>
        <v>2748000</v>
      </c>
      <c r="F1119" s="114" t="n">
        <f aca="false">C1119-D1119-E1119</f>
        <v>-108000</v>
      </c>
    </row>
    <row r="1120" customFormat="false" ht="11.25" hidden="false" customHeight="false" outlineLevel="0" collapsed="false">
      <c r="A1120" s="188" t="n">
        <v>36663</v>
      </c>
      <c r="B1120" s="11" t="n">
        <f aca="false">IF(A1120&lt;&gt;"",MONTH(A1120),0)</f>
        <v>5</v>
      </c>
      <c r="C1120" s="148" t="n">
        <f aca="false">VLOOKUP($A1120,data!$A$6:$M$15000,10)</f>
        <v>2811000</v>
      </c>
      <c r="D1120" s="306" t="n">
        <v>0</v>
      </c>
      <c r="E1120" s="306" t="n">
        <f aca="false">VLOOKUP($A1120,data!$A$6:$M$15000,12)</f>
        <v>2627000</v>
      </c>
      <c r="F1120" s="114" t="n">
        <f aca="false">C1120-D1120-E1120</f>
        <v>184000</v>
      </c>
    </row>
    <row r="1121" customFormat="false" ht="11.25" hidden="false" customHeight="false" outlineLevel="0" collapsed="false">
      <c r="A1121" s="188" t="n">
        <v>36664</v>
      </c>
      <c r="B1121" s="11" t="n">
        <f aca="false">IF(A1121&lt;&gt;"",MONTH(A1121),0)</f>
        <v>5</v>
      </c>
      <c r="C1121" s="148" t="n">
        <f aca="false">VLOOKUP($A1121,data!$A$6:$M$15000,10)</f>
        <v>2978000</v>
      </c>
      <c r="D1121" s="306" t="n">
        <v>0</v>
      </c>
      <c r="E1121" s="306" t="n">
        <f aca="false">VLOOKUP($A1121,data!$A$6:$M$15000,12)</f>
        <v>2584000</v>
      </c>
      <c r="F1121" s="114" t="n">
        <f aca="false">C1121-D1121-E1121</f>
        <v>394000</v>
      </c>
    </row>
    <row r="1122" customFormat="false" ht="11.25" hidden="false" customHeight="false" outlineLevel="0" collapsed="false">
      <c r="A1122" s="188" t="n">
        <v>36665</v>
      </c>
      <c r="B1122" s="11" t="n">
        <f aca="false">IF(A1122&lt;&gt;"",MONTH(A1122),0)</f>
        <v>5</v>
      </c>
      <c r="C1122" s="148" t="n">
        <f aca="false">VLOOKUP($A1122,data!$A$6:$M$15000,10)</f>
        <v>3032000</v>
      </c>
      <c r="D1122" s="306" t="n">
        <v>0</v>
      </c>
      <c r="E1122" s="306" t="n">
        <f aca="false">VLOOKUP($A1122,data!$A$6:$M$15000,12)</f>
        <v>2615000</v>
      </c>
      <c r="F1122" s="114" t="n">
        <f aca="false">C1122-D1122-E1122</f>
        <v>417000</v>
      </c>
    </row>
    <row r="1123" customFormat="false" ht="11.25" hidden="false" customHeight="false" outlineLevel="0" collapsed="false">
      <c r="A1123" s="188" t="n">
        <v>36666</v>
      </c>
      <c r="B1123" s="11" t="n">
        <f aca="false">IF(A1123&lt;&gt;"",MONTH(A1123),0)</f>
        <v>5</v>
      </c>
      <c r="C1123" s="148" t="n">
        <f aca="false">VLOOKUP($A1123,data!$A$6:$M$15000,10)</f>
        <v>2649000</v>
      </c>
      <c r="D1123" s="306" t="n">
        <v>0</v>
      </c>
      <c r="E1123" s="306" t="n">
        <f aca="false">VLOOKUP($A1123,data!$A$6:$M$15000,12)</f>
        <v>2495000</v>
      </c>
      <c r="F1123" s="114" t="n">
        <f aca="false">C1123-D1123-E1123</f>
        <v>154000</v>
      </c>
    </row>
    <row r="1124" customFormat="false" ht="11.25" hidden="false" customHeight="false" outlineLevel="0" collapsed="false">
      <c r="A1124" s="188" t="n">
        <v>36667</v>
      </c>
      <c r="B1124" s="11" t="n">
        <f aca="false">IF(A1124&lt;&gt;"",MONTH(A1124),0)</f>
        <v>5</v>
      </c>
      <c r="C1124" s="148" t="n">
        <f aca="false">VLOOKUP($A1124,data!$A$6:$M$15000,10)</f>
        <v>2902000</v>
      </c>
      <c r="D1124" s="306" t="n">
        <v>0</v>
      </c>
      <c r="E1124" s="306" t="n">
        <f aca="false">VLOOKUP($A1124,data!$A$6:$M$15000,12)</f>
        <v>2668000</v>
      </c>
      <c r="F1124" s="114" t="n">
        <f aca="false">C1124-D1124-E1124</f>
        <v>234000</v>
      </c>
    </row>
    <row r="1125" customFormat="false" ht="11.25" hidden="false" customHeight="false" outlineLevel="0" collapsed="false">
      <c r="A1125" s="188" t="n">
        <v>36668</v>
      </c>
      <c r="B1125" s="11" t="n">
        <f aca="false">IF(A1125&lt;&gt;"",MONTH(A1125),0)</f>
        <v>5</v>
      </c>
      <c r="C1125" s="148" t="n">
        <f aca="false">VLOOKUP($A1125,data!$A$6:$M$15000,10)</f>
        <v>2850000</v>
      </c>
      <c r="D1125" s="306" t="n">
        <v>0</v>
      </c>
      <c r="E1125" s="306" t="n">
        <f aca="false">VLOOKUP($A1125,data!$A$6:$M$15000,12)</f>
        <v>3250000</v>
      </c>
      <c r="F1125" s="114" t="n">
        <f aca="false">C1125-D1125-E1125</f>
        <v>-400000</v>
      </c>
    </row>
    <row r="1126" customFormat="false" ht="11.25" hidden="false" customHeight="false" outlineLevel="0" collapsed="false">
      <c r="A1126" s="188" t="n">
        <v>36669</v>
      </c>
      <c r="B1126" s="11" t="n">
        <f aca="false">IF(A1126&lt;&gt;"",MONTH(A1126),0)</f>
        <v>5</v>
      </c>
      <c r="C1126" s="148" t="n">
        <f aca="false">VLOOKUP($A1126,data!$A$6:$M$15000,10)</f>
        <v>2881000</v>
      </c>
      <c r="D1126" s="306" t="n">
        <v>0</v>
      </c>
      <c r="E1126" s="306" t="n">
        <f aca="false">VLOOKUP($A1126,data!$A$6:$M$15000,12)</f>
        <v>3054000</v>
      </c>
      <c r="F1126" s="114" t="n">
        <f aca="false">C1126-D1126-E1126</f>
        <v>-173000</v>
      </c>
    </row>
    <row r="1127" customFormat="false" ht="11.25" hidden="false" customHeight="false" outlineLevel="0" collapsed="false">
      <c r="A1127" s="188" t="n">
        <v>36670</v>
      </c>
      <c r="B1127" s="11" t="n">
        <f aca="false">IF(A1127&lt;&gt;"",MONTH(A1127),0)</f>
        <v>5</v>
      </c>
      <c r="C1127" s="148" t="n">
        <f aca="false">VLOOKUP($A1127,data!$A$6:$M$15000,10)</f>
        <v>3065000</v>
      </c>
      <c r="D1127" s="306" t="n">
        <v>0</v>
      </c>
      <c r="E1127" s="306" t="n">
        <f aca="false">VLOOKUP($A1127,data!$A$6:$M$15000,12)</f>
        <v>2961000</v>
      </c>
      <c r="F1127" s="114" t="n">
        <f aca="false">C1127-D1127-E1127</f>
        <v>104000</v>
      </c>
    </row>
    <row r="1128" customFormat="false" ht="11.25" hidden="false" customHeight="false" outlineLevel="0" collapsed="false">
      <c r="A1128" s="188" t="n">
        <v>36671</v>
      </c>
      <c r="B1128" s="11" t="n">
        <f aca="false">IF(A1128&lt;&gt;"",MONTH(A1128),0)</f>
        <v>5</v>
      </c>
      <c r="C1128" s="148" t="n">
        <f aca="false">VLOOKUP($A1128,data!$A$6:$M$15000,10)</f>
        <v>2934000</v>
      </c>
      <c r="D1128" s="306" t="n">
        <v>0</v>
      </c>
      <c r="E1128" s="306" t="n">
        <f aca="false">VLOOKUP($A1128,data!$A$6:$M$15000,12)</f>
        <v>2936000</v>
      </c>
      <c r="F1128" s="114" t="n">
        <f aca="false">C1128-D1128-E1128</f>
        <v>-2000</v>
      </c>
    </row>
    <row r="1129" customFormat="false" ht="11.25" hidden="false" customHeight="false" outlineLevel="0" collapsed="false">
      <c r="A1129" s="188" t="n">
        <v>36672</v>
      </c>
      <c r="B1129" s="11" t="n">
        <f aca="false">IF(A1129&lt;&gt;"",MONTH(A1129),0)</f>
        <v>5</v>
      </c>
      <c r="C1129" s="148" t="n">
        <f aca="false">VLOOKUP($A1129,data!$A$6:$M$15000,10)</f>
        <v>3040000</v>
      </c>
      <c r="D1129" s="306" t="n">
        <v>0</v>
      </c>
      <c r="E1129" s="306" t="n">
        <f aca="false">VLOOKUP($A1129,data!$A$6:$M$15000,12)</f>
        <v>2749000</v>
      </c>
      <c r="F1129" s="114" t="n">
        <f aca="false">C1129-D1129-E1129</f>
        <v>291000</v>
      </c>
    </row>
    <row r="1130" customFormat="false" ht="11.25" hidden="false" customHeight="false" outlineLevel="0" collapsed="false">
      <c r="A1130" s="188" t="n">
        <v>36673</v>
      </c>
      <c r="B1130" s="11" t="n">
        <f aca="false">IF(A1130&lt;&gt;"",MONTH(A1130),0)</f>
        <v>5</v>
      </c>
      <c r="C1130" s="148" t="n">
        <f aca="false">VLOOKUP($A1130,data!$A$6:$M$15000,10)</f>
        <v>2752000</v>
      </c>
      <c r="D1130" s="306" t="n">
        <v>0</v>
      </c>
      <c r="E1130" s="306" t="n">
        <f aca="false">VLOOKUP($A1130,data!$A$6:$M$15000,12)</f>
        <v>2626000</v>
      </c>
      <c r="F1130" s="114" t="n">
        <f aca="false">C1130-D1130-E1130</f>
        <v>126000</v>
      </c>
    </row>
    <row r="1131" customFormat="false" ht="11.25" hidden="false" customHeight="false" outlineLevel="0" collapsed="false">
      <c r="A1131" s="188" t="n">
        <v>36674</v>
      </c>
      <c r="B1131" s="11" t="n">
        <f aca="false">IF(A1131&lt;&gt;"",MONTH(A1131),0)</f>
        <v>5</v>
      </c>
      <c r="C1131" s="148" t="n">
        <f aca="false">VLOOKUP($A1131,data!$A$6:$M$15000,10)</f>
        <v>2674000</v>
      </c>
      <c r="D1131" s="306" t="n">
        <v>0</v>
      </c>
      <c r="E1131" s="306" t="n">
        <f aca="false">VLOOKUP($A1131,data!$A$6:$M$15000,12)</f>
        <v>2485000</v>
      </c>
      <c r="F1131" s="114" t="n">
        <f aca="false">C1131-D1131-E1131</f>
        <v>189000</v>
      </c>
    </row>
    <row r="1132" customFormat="false" ht="11.25" hidden="false" customHeight="false" outlineLevel="0" collapsed="false">
      <c r="A1132" s="188" t="n">
        <v>36675</v>
      </c>
      <c r="B1132" s="11" t="n">
        <f aca="false">IF(A1132&lt;&gt;"",MONTH(A1132),0)</f>
        <v>5</v>
      </c>
      <c r="C1132" s="148" t="n">
        <f aca="false">VLOOKUP($A1132,data!$A$6:$M$15000,10)</f>
        <v>2768000</v>
      </c>
      <c r="D1132" s="306" t="n">
        <v>0</v>
      </c>
      <c r="E1132" s="306" t="n">
        <f aca="false">VLOOKUP($A1132,data!$A$6:$M$15000,12)</f>
        <v>2540000</v>
      </c>
      <c r="F1132" s="114" t="n">
        <f aca="false">C1132-D1132-E1132</f>
        <v>228000</v>
      </c>
    </row>
    <row r="1133" customFormat="false" ht="11.25" hidden="false" customHeight="false" outlineLevel="0" collapsed="false">
      <c r="A1133" s="188" t="n">
        <v>36676</v>
      </c>
      <c r="B1133" s="11" t="n">
        <f aca="false">IF(A1133&lt;&gt;"",MONTH(A1133),0)</f>
        <v>5</v>
      </c>
      <c r="C1133" s="148" t="n">
        <f aca="false">VLOOKUP($A1133,data!$A$6:$M$15000,10)</f>
        <v>2813000</v>
      </c>
      <c r="D1133" s="306" t="n">
        <v>0</v>
      </c>
      <c r="E1133" s="306" t="n">
        <f aca="false">VLOOKUP($A1133,data!$A$6:$M$15000,12)</f>
        <v>2927000</v>
      </c>
      <c r="F1133" s="114" t="n">
        <f aca="false">C1133-D1133-E1133</f>
        <v>-114000</v>
      </c>
    </row>
    <row r="1134" customFormat="false" ht="11.25" hidden="false" customHeight="false" outlineLevel="0" collapsed="false">
      <c r="A1134" s="188" t="n">
        <v>36677</v>
      </c>
      <c r="B1134" s="11" t="n">
        <f aca="false">IF(A1134&lt;&gt;"",MONTH(A1134),0)</f>
        <v>5</v>
      </c>
      <c r="C1134" s="148" t="n">
        <f aca="false">VLOOKUP($A1134,data!$A$6:$M$15000,10)</f>
        <v>3013000</v>
      </c>
      <c r="D1134" s="306" t="n">
        <v>0</v>
      </c>
      <c r="E1134" s="306" t="n">
        <f aca="false">VLOOKUP($A1134,data!$A$6:$M$15000,12)</f>
        <v>2868000</v>
      </c>
      <c r="F1134" s="114" t="n">
        <f aca="false">C1134-D1134-E1134</f>
        <v>145000</v>
      </c>
    </row>
    <row r="1135" customFormat="false" ht="11.25" hidden="false" customHeight="false" outlineLevel="0" collapsed="false">
      <c r="A1135" s="188" t="n">
        <v>36678</v>
      </c>
      <c r="B1135" s="11" t="n">
        <f aca="false">IF(A1135&lt;&gt;"",MONTH(A1135),0)</f>
        <v>6</v>
      </c>
      <c r="C1135" s="148" t="n">
        <f aca="false">VLOOKUP($A1135,data!$A$6:$M$15000,10)</f>
        <v>3137000</v>
      </c>
      <c r="D1135" s="306" t="n">
        <v>0</v>
      </c>
      <c r="E1135" s="306" t="n">
        <f aca="false">VLOOKUP($A1135,data!$A$6:$M$15000,12)</f>
        <v>2946000</v>
      </c>
      <c r="F1135" s="114" t="n">
        <f aca="false">C1135-D1135-E1135</f>
        <v>191000</v>
      </c>
    </row>
    <row r="1136" customFormat="false" ht="11.25" hidden="false" customHeight="false" outlineLevel="0" collapsed="false">
      <c r="A1136" s="188" t="n">
        <v>36679</v>
      </c>
      <c r="B1136" s="11" t="n">
        <f aca="false">IF(A1136&lt;&gt;"",MONTH(A1136),0)</f>
        <v>6</v>
      </c>
      <c r="C1136" s="148" t="n">
        <f aca="false">VLOOKUP($A1136,data!$A$6:$M$15000,10)</f>
        <v>3178000</v>
      </c>
      <c r="D1136" s="306" t="n">
        <v>0</v>
      </c>
      <c r="E1136" s="306" t="n">
        <f aca="false">VLOOKUP($A1136,data!$A$6:$M$15000,12)</f>
        <v>2876000</v>
      </c>
      <c r="F1136" s="114" t="n">
        <f aca="false">C1136-D1136-E1136</f>
        <v>302000</v>
      </c>
    </row>
    <row r="1137" customFormat="false" ht="11.25" hidden="false" customHeight="false" outlineLevel="0" collapsed="false">
      <c r="A1137" s="188" t="n">
        <v>36680</v>
      </c>
      <c r="B1137" s="11" t="n">
        <f aca="false">IF(A1137&lt;&gt;"",MONTH(A1137),0)</f>
        <v>6</v>
      </c>
      <c r="C1137" s="148" t="n">
        <f aca="false">VLOOKUP($A1137,data!$A$6:$M$15000,10)</f>
        <v>2815000</v>
      </c>
      <c r="D1137" s="306" t="n">
        <v>0</v>
      </c>
      <c r="E1137" s="306" t="n">
        <f aca="false">VLOOKUP($A1137,data!$A$6:$M$15000,12)</f>
        <v>2693000</v>
      </c>
      <c r="F1137" s="114" t="n">
        <f aca="false">C1137-D1137-E1137</f>
        <v>122000</v>
      </c>
    </row>
    <row r="1138" customFormat="false" ht="11.25" hidden="false" customHeight="false" outlineLevel="0" collapsed="false">
      <c r="A1138" s="188" t="n">
        <v>36681</v>
      </c>
      <c r="B1138" s="11" t="n">
        <f aca="false">IF(A1138&lt;&gt;"",MONTH(A1138),0)</f>
        <v>6</v>
      </c>
      <c r="C1138" s="148" t="n">
        <f aca="false">VLOOKUP($A1138,data!$A$6:$M$15000,10)</f>
        <v>2812000</v>
      </c>
      <c r="D1138" s="306" t="n">
        <v>0</v>
      </c>
      <c r="E1138" s="306" t="n">
        <f aca="false">VLOOKUP($A1138,data!$A$6:$M$15000,12)</f>
        <v>2488000</v>
      </c>
      <c r="F1138" s="114" t="n">
        <f aca="false">C1138-D1138-E1138</f>
        <v>324000</v>
      </c>
    </row>
    <row r="1139" customFormat="false" ht="11.25" hidden="false" customHeight="false" outlineLevel="0" collapsed="false">
      <c r="A1139" s="188" t="n">
        <v>36682</v>
      </c>
      <c r="B1139" s="11" t="n">
        <f aca="false">IF(A1139&lt;&gt;"",MONTH(A1139),0)</f>
        <v>6</v>
      </c>
      <c r="C1139" s="148" t="n">
        <f aca="false">VLOOKUP($A1139,data!$A$6:$M$15000,10)</f>
        <v>3074000</v>
      </c>
      <c r="D1139" s="306" t="n">
        <v>0</v>
      </c>
      <c r="E1139" s="306" t="n">
        <f aca="false">VLOOKUP($A1139,data!$A$6:$M$15000,12)</f>
        <v>3117000</v>
      </c>
      <c r="F1139" s="114" t="n">
        <f aca="false">C1139-D1139-E1139</f>
        <v>-43000</v>
      </c>
    </row>
    <row r="1140" customFormat="false" ht="11.25" hidden="false" customHeight="false" outlineLevel="0" collapsed="false">
      <c r="A1140" s="188" t="n">
        <v>36683</v>
      </c>
      <c r="B1140" s="11" t="n">
        <f aca="false">IF(A1140&lt;&gt;"",MONTH(A1140),0)</f>
        <v>6</v>
      </c>
      <c r="C1140" s="148" t="n">
        <f aca="false">VLOOKUP($A1140,data!$A$6:$M$15000,10)</f>
        <v>3125000</v>
      </c>
      <c r="D1140" s="306" t="n">
        <v>0</v>
      </c>
      <c r="E1140" s="306" t="n">
        <f aca="false">VLOOKUP($A1140,data!$A$6:$M$15000,12)</f>
        <v>3192000</v>
      </c>
      <c r="F1140" s="114" t="n">
        <f aca="false">C1140-D1140-E1140</f>
        <v>-67000</v>
      </c>
    </row>
    <row r="1141" customFormat="false" ht="11.25" hidden="false" customHeight="false" outlineLevel="0" collapsed="false">
      <c r="A1141" s="188" t="n">
        <v>36684</v>
      </c>
      <c r="B1141" s="11" t="n">
        <f aca="false">IF(A1141&lt;&gt;"",MONTH(A1141),0)</f>
        <v>6</v>
      </c>
      <c r="C1141" s="148" t="n">
        <f aca="false">VLOOKUP($A1141,data!$A$6:$M$15000,10)</f>
        <v>3092000</v>
      </c>
      <c r="D1141" s="306" t="n">
        <v>0</v>
      </c>
      <c r="E1141" s="306" t="n">
        <f aca="false">VLOOKUP($A1141,data!$A$6:$M$15000,12)</f>
        <v>3163000</v>
      </c>
      <c r="F1141" s="114" t="n">
        <f aca="false">C1141-D1141-E1141</f>
        <v>-71000</v>
      </c>
    </row>
    <row r="1142" customFormat="false" ht="11.25" hidden="false" customHeight="false" outlineLevel="0" collapsed="false">
      <c r="A1142" s="188" t="n">
        <v>36685</v>
      </c>
      <c r="B1142" s="11" t="n">
        <f aca="false">IF(A1142&lt;&gt;"",MONTH(A1142),0)</f>
        <v>6</v>
      </c>
      <c r="C1142" s="148" t="n">
        <f aca="false">VLOOKUP($A1142,data!$A$6:$M$15000,10)</f>
        <v>3245000</v>
      </c>
      <c r="D1142" s="306" t="n">
        <v>0</v>
      </c>
      <c r="E1142" s="306" t="n">
        <f aca="false">VLOOKUP($A1142,data!$A$6:$M$15000,12)</f>
        <v>3039000</v>
      </c>
      <c r="F1142" s="114" t="n">
        <f aca="false">C1142-D1142-E1142</f>
        <v>206000</v>
      </c>
    </row>
    <row r="1143" customFormat="false" ht="11.25" hidden="false" customHeight="false" outlineLevel="0" collapsed="false">
      <c r="A1143" s="188" t="n">
        <v>36686</v>
      </c>
      <c r="B1143" s="11" t="n">
        <f aca="false">IF(A1143&lt;&gt;"",MONTH(A1143),0)</f>
        <v>6</v>
      </c>
      <c r="C1143" s="148" t="n">
        <f aca="false">VLOOKUP($A1143,data!$A$6:$M$15000,10)</f>
        <v>3284000</v>
      </c>
      <c r="D1143" s="306" t="n">
        <v>0</v>
      </c>
      <c r="E1143" s="306" t="n">
        <f aca="false">VLOOKUP($A1143,data!$A$6:$M$15000,12)</f>
        <v>2956000</v>
      </c>
      <c r="F1143" s="114" t="n">
        <f aca="false">C1143-D1143-E1143</f>
        <v>328000</v>
      </c>
    </row>
    <row r="1144" customFormat="false" ht="11.25" hidden="false" customHeight="false" outlineLevel="0" collapsed="false">
      <c r="A1144" s="188" t="n">
        <v>36687</v>
      </c>
      <c r="B1144" s="11" t="n">
        <f aca="false">IF(A1144&lt;&gt;"",MONTH(A1144),0)</f>
        <v>6</v>
      </c>
      <c r="C1144" s="148" t="n">
        <f aca="false">VLOOKUP($A1144,data!$A$6:$M$15000,10)</f>
        <v>3145000</v>
      </c>
      <c r="D1144" s="306" t="n">
        <v>0</v>
      </c>
      <c r="E1144" s="306" t="n">
        <f aca="false">VLOOKUP($A1144,data!$A$6:$M$15000,12)</f>
        <v>2723000</v>
      </c>
      <c r="F1144" s="114" t="n">
        <f aca="false">C1144-D1144-E1144</f>
        <v>422000</v>
      </c>
    </row>
    <row r="1145" customFormat="false" ht="11.25" hidden="false" customHeight="false" outlineLevel="0" collapsed="false">
      <c r="A1145" s="188" t="n">
        <v>36688</v>
      </c>
      <c r="B1145" s="11" t="n">
        <f aca="false">IF(A1145&lt;&gt;"",MONTH(A1145),0)</f>
        <v>6</v>
      </c>
      <c r="C1145" s="148" t="n">
        <f aca="false">VLOOKUP($A1145,data!$A$6:$M$15000,10)</f>
        <v>3185000</v>
      </c>
      <c r="D1145" s="306" t="n">
        <v>0</v>
      </c>
      <c r="E1145" s="306" t="n">
        <f aca="false">VLOOKUP($A1145,data!$A$6:$M$15000,12)</f>
        <v>2434000</v>
      </c>
      <c r="F1145" s="114" t="n">
        <f aca="false">C1145-D1145-E1145</f>
        <v>751000</v>
      </c>
    </row>
    <row r="1146" customFormat="false" ht="11.25" hidden="false" customHeight="false" outlineLevel="0" collapsed="false">
      <c r="A1146" s="188" t="n">
        <v>36689</v>
      </c>
      <c r="B1146" s="11" t="n">
        <f aca="false">IF(A1146&lt;&gt;"",MONTH(A1146),0)</f>
        <v>6</v>
      </c>
      <c r="C1146" s="148" t="n">
        <f aca="false">VLOOKUP($A1146,data!$A$6:$M$15000,10)</f>
        <v>3198000</v>
      </c>
      <c r="D1146" s="306" t="n">
        <v>0</v>
      </c>
      <c r="E1146" s="306" t="n">
        <f aca="false">VLOOKUP($A1146,data!$A$6:$M$15000,12)</f>
        <v>3178000</v>
      </c>
      <c r="F1146" s="114" t="n">
        <f aca="false">C1146-D1146-E1146</f>
        <v>20000</v>
      </c>
    </row>
    <row r="1147" customFormat="false" ht="11.25" hidden="false" customHeight="false" outlineLevel="0" collapsed="false">
      <c r="A1147" s="188" t="n">
        <v>36690</v>
      </c>
      <c r="B1147" s="11" t="n">
        <f aca="false">IF(A1147&lt;&gt;"",MONTH(A1147),0)</f>
        <v>6</v>
      </c>
      <c r="C1147" s="148" t="n">
        <f aca="false">VLOOKUP($A1147,data!$A$6:$M$15000,10)</f>
        <v>3141000</v>
      </c>
      <c r="D1147" s="306" t="n">
        <v>0</v>
      </c>
      <c r="E1147" s="306" t="n">
        <f aca="false">VLOOKUP($A1147,data!$A$6:$M$15000,12)</f>
        <v>3454000</v>
      </c>
      <c r="F1147" s="114" t="n">
        <f aca="false">C1147-D1147-E1147</f>
        <v>-313000</v>
      </c>
    </row>
    <row r="1148" customFormat="false" ht="11.25" hidden="false" customHeight="false" outlineLevel="0" collapsed="false">
      <c r="A1148" s="188" t="n">
        <v>36691</v>
      </c>
      <c r="B1148" s="11" t="n">
        <f aca="false">IF(A1148&lt;&gt;"",MONTH(A1148),0)</f>
        <v>6</v>
      </c>
      <c r="C1148" s="148" t="n">
        <f aca="false">VLOOKUP($A1148,data!$A$6:$M$15000,10)</f>
        <v>3126000</v>
      </c>
      <c r="D1148" s="306" t="n">
        <v>0</v>
      </c>
      <c r="E1148" s="306" t="n">
        <f aca="false">VLOOKUP($A1148,data!$A$6:$M$15000,12)</f>
        <v>3459000</v>
      </c>
      <c r="F1148" s="114" t="n">
        <f aca="false">C1148-D1148-E1148</f>
        <v>-333000</v>
      </c>
    </row>
    <row r="1149" customFormat="false" ht="11.25" hidden="false" customHeight="false" outlineLevel="0" collapsed="false">
      <c r="A1149" s="188" t="n">
        <v>36692</v>
      </c>
      <c r="B1149" s="11" t="n">
        <f aca="false">IF(A1149&lt;&gt;"",MONTH(A1149),0)</f>
        <v>6</v>
      </c>
      <c r="C1149" s="148" t="n">
        <f aca="false">VLOOKUP($A1149,data!$A$6:$M$15000,10)</f>
        <v>3058000</v>
      </c>
      <c r="D1149" s="306" t="n">
        <v>0</v>
      </c>
      <c r="E1149" s="306" t="n">
        <f aca="false">VLOOKUP($A1149,data!$A$6:$M$15000,12)</f>
        <v>3390000</v>
      </c>
      <c r="F1149" s="114" t="n">
        <f aca="false">C1149-D1149-E1149</f>
        <v>-332000</v>
      </c>
    </row>
    <row r="1150" customFormat="false" ht="11.25" hidden="false" customHeight="false" outlineLevel="0" collapsed="false">
      <c r="A1150" s="188" t="n">
        <v>36693</v>
      </c>
      <c r="B1150" s="11" t="n">
        <f aca="false">IF(A1150&lt;&gt;"",MONTH(A1150),0)</f>
        <v>6</v>
      </c>
      <c r="C1150" s="148" t="n">
        <f aca="false">VLOOKUP($A1150,data!$A$6:$M$15000,10)</f>
        <v>3041000</v>
      </c>
      <c r="D1150" s="306" t="n">
        <v>0</v>
      </c>
      <c r="E1150" s="306" t="n">
        <f aca="false">VLOOKUP($A1150,data!$A$6:$M$15000,12)</f>
        <v>3103000</v>
      </c>
      <c r="F1150" s="114" t="n">
        <f aca="false">C1150-D1150-E1150</f>
        <v>-62000</v>
      </c>
    </row>
    <row r="1151" customFormat="false" ht="11.25" hidden="false" customHeight="false" outlineLevel="0" collapsed="false">
      <c r="A1151" s="188" t="n">
        <v>36694</v>
      </c>
      <c r="B1151" s="11" t="n">
        <f aca="false">IF(A1151&lt;&gt;"",MONTH(A1151),0)</f>
        <v>6</v>
      </c>
      <c r="C1151" s="148" t="n">
        <f aca="false">VLOOKUP($A1151,data!$A$6:$M$15000,10)</f>
        <v>3047000</v>
      </c>
      <c r="D1151" s="306" t="n">
        <v>0</v>
      </c>
      <c r="E1151" s="306" t="n">
        <f aca="false">VLOOKUP($A1151,data!$A$6:$M$15000,12)</f>
        <v>2797000</v>
      </c>
      <c r="F1151" s="114" t="n">
        <f aca="false">C1151-D1151-E1151</f>
        <v>250000</v>
      </c>
    </row>
    <row r="1152" customFormat="false" ht="11.25" hidden="false" customHeight="false" outlineLevel="0" collapsed="false">
      <c r="A1152" s="188" t="n">
        <v>36695</v>
      </c>
      <c r="B1152" s="11" t="n">
        <f aca="false">IF(A1152&lt;&gt;"",MONTH(A1152),0)</f>
        <v>6</v>
      </c>
      <c r="C1152" s="148" t="n">
        <f aca="false">VLOOKUP($A1152,data!$A$6:$M$15000,10)</f>
        <v>3083000</v>
      </c>
      <c r="D1152" s="306" t="n">
        <v>0</v>
      </c>
      <c r="E1152" s="306" t="n">
        <f aca="false">VLOOKUP($A1152,data!$A$6:$M$15000,12)</f>
        <v>2598000</v>
      </c>
      <c r="F1152" s="114" t="n">
        <f aca="false">C1152-D1152-E1152</f>
        <v>485000</v>
      </c>
    </row>
    <row r="1153" customFormat="false" ht="11.25" hidden="false" customHeight="false" outlineLevel="0" collapsed="false">
      <c r="A1153" s="188" t="n">
        <v>36696</v>
      </c>
      <c r="B1153" s="11" t="n">
        <f aca="false">IF(A1153&lt;&gt;"",MONTH(A1153),0)</f>
        <v>6</v>
      </c>
      <c r="C1153" s="148" t="n">
        <f aca="false">VLOOKUP($A1153,data!$A$6:$M$15000,10)</f>
        <v>3105000</v>
      </c>
      <c r="D1153" s="306" t="n">
        <v>0</v>
      </c>
      <c r="E1153" s="306" t="n">
        <f aca="false">VLOOKUP($A1153,data!$A$6:$M$15000,12)</f>
        <v>3218000</v>
      </c>
      <c r="F1153" s="114" t="n">
        <f aca="false">C1153-D1153-E1153</f>
        <v>-113000</v>
      </c>
    </row>
    <row r="1154" customFormat="false" ht="11.25" hidden="false" customHeight="false" outlineLevel="0" collapsed="false">
      <c r="A1154" s="188" t="n">
        <v>36697</v>
      </c>
      <c r="B1154" s="11" t="n">
        <f aca="false">IF(A1154&lt;&gt;"",MONTH(A1154),0)</f>
        <v>6</v>
      </c>
      <c r="C1154" s="148" t="n">
        <f aca="false">VLOOKUP($A1154,data!$A$6:$M$15000,10)</f>
        <v>3207000</v>
      </c>
      <c r="D1154" s="306" t="n">
        <v>0</v>
      </c>
      <c r="E1154" s="306" t="n">
        <f aca="false">VLOOKUP($A1154,data!$A$6:$M$15000,12)</f>
        <v>3171000</v>
      </c>
      <c r="F1154" s="114" t="n">
        <f aca="false">C1154-D1154-E1154</f>
        <v>36000</v>
      </c>
    </row>
    <row r="1155" customFormat="false" ht="11.25" hidden="false" customHeight="false" outlineLevel="0" collapsed="false">
      <c r="A1155" s="188" t="n">
        <v>36698</v>
      </c>
      <c r="B1155" s="11" t="n">
        <f aca="false">IF(A1155&lt;&gt;"",MONTH(A1155),0)</f>
        <v>6</v>
      </c>
      <c r="C1155" s="148" t="n">
        <f aca="false">VLOOKUP($A1155,data!$A$6:$M$15000,10)</f>
        <v>3180000</v>
      </c>
      <c r="D1155" s="306" t="n">
        <v>0</v>
      </c>
      <c r="E1155" s="306" t="n">
        <f aca="false">VLOOKUP($A1155,data!$A$6:$M$15000,12)</f>
        <v>3090000</v>
      </c>
      <c r="F1155" s="114" t="n">
        <f aca="false">C1155-D1155-E1155</f>
        <v>90000</v>
      </c>
    </row>
    <row r="1156" customFormat="false" ht="11.25" hidden="false" customHeight="false" outlineLevel="0" collapsed="false">
      <c r="A1156" s="188" t="n">
        <v>36699</v>
      </c>
      <c r="B1156" s="11" t="n">
        <f aca="false">IF(A1156&lt;&gt;"",MONTH(A1156),0)</f>
        <v>6</v>
      </c>
      <c r="C1156" s="148" t="n">
        <f aca="false">VLOOKUP($A1156,data!$A$6:$M$15000,10)</f>
        <v>3250000</v>
      </c>
      <c r="D1156" s="306" t="n">
        <v>0</v>
      </c>
      <c r="E1156" s="306" t="n">
        <f aca="false">VLOOKUP($A1156,data!$A$6:$M$15000,12)</f>
        <v>3070000</v>
      </c>
      <c r="F1156" s="114" t="n">
        <f aca="false">C1156-D1156-E1156</f>
        <v>180000</v>
      </c>
    </row>
    <row r="1157" customFormat="false" ht="11.25" hidden="false" customHeight="false" outlineLevel="0" collapsed="false">
      <c r="A1157" s="188" t="n">
        <v>36700</v>
      </c>
      <c r="B1157" s="11" t="n">
        <f aca="false">IF(A1157&lt;&gt;"",MONTH(A1157),0)</f>
        <v>6</v>
      </c>
      <c r="C1157" s="148" t="n">
        <f aca="false">VLOOKUP($A1157,data!$A$6:$M$15000,10)</f>
        <v>3444000</v>
      </c>
      <c r="D1157" s="306" t="n">
        <v>0</v>
      </c>
      <c r="E1157" s="306" t="n">
        <f aca="false">VLOOKUP($A1157,data!$A$6:$M$15000,12)</f>
        <v>3132000</v>
      </c>
      <c r="F1157" s="114" t="n">
        <f aca="false">C1157-D1157-E1157</f>
        <v>312000</v>
      </c>
    </row>
    <row r="1158" customFormat="false" ht="11.25" hidden="false" customHeight="false" outlineLevel="0" collapsed="false">
      <c r="A1158" s="188" t="n">
        <v>36701</v>
      </c>
      <c r="B1158" s="11" t="n">
        <f aca="false">IF(A1158&lt;&gt;"",MONTH(A1158),0)</f>
        <v>6</v>
      </c>
      <c r="C1158" s="148" t="n">
        <f aca="false">VLOOKUP($A1158,data!$A$6:$M$15000,10)</f>
        <v>3353000</v>
      </c>
      <c r="D1158" s="306" t="n">
        <v>0</v>
      </c>
      <c r="E1158" s="306" t="n">
        <f aca="false">VLOOKUP($A1158,data!$A$6:$M$15000,12)</f>
        <v>2907000</v>
      </c>
      <c r="F1158" s="114" t="n">
        <f aca="false">C1158-D1158-E1158</f>
        <v>446000</v>
      </c>
    </row>
    <row r="1159" customFormat="false" ht="11.25" hidden="false" customHeight="false" outlineLevel="0" collapsed="false">
      <c r="A1159" s="188" t="n">
        <v>36702</v>
      </c>
      <c r="B1159" s="11" t="n">
        <f aca="false">IF(A1159&lt;&gt;"",MONTH(A1159),0)</f>
        <v>6</v>
      </c>
      <c r="C1159" s="148" t="n">
        <f aca="false">VLOOKUP($A1159,data!$A$6:$M$15000,10)</f>
        <v>3280000</v>
      </c>
      <c r="D1159" s="306" t="n">
        <v>0</v>
      </c>
      <c r="E1159" s="306" t="n">
        <f aca="false">VLOOKUP($A1159,data!$A$6:$M$15000,12)</f>
        <v>2772000</v>
      </c>
      <c r="F1159" s="114" t="n">
        <f aca="false">C1159-D1159-E1159</f>
        <v>508000</v>
      </c>
    </row>
    <row r="1160" customFormat="false" ht="11.25" hidden="false" customHeight="false" outlineLevel="0" collapsed="false">
      <c r="A1160" s="188" t="n">
        <v>36703</v>
      </c>
      <c r="B1160" s="11" t="n">
        <f aca="false">IF(A1160&lt;&gt;"",MONTH(A1160),0)</f>
        <v>6</v>
      </c>
      <c r="C1160" s="148" t="n">
        <f aca="false">VLOOKUP($A1160,data!$A$6:$M$15000,10)</f>
        <v>3172000</v>
      </c>
      <c r="D1160" s="306" t="n">
        <v>0</v>
      </c>
      <c r="E1160" s="306" t="n">
        <f aca="false">VLOOKUP($A1160,data!$A$6:$M$15000,12)</f>
        <v>3601000</v>
      </c>
      <c r="F1160" s="114" t="n">
        <f aca="false">C1160-D1160-E1160</f>
        <v>-429000</v>
      </c>
    </row>
    <row r="1161" customFormat="false" ht="11.25" hidden="false" customHeight="false" outlineLevel="0" collapsed="false">
      <c r="A1161" s="188" t="n">
        <v>36704</v>
      </c>
      <c r="B1161" s="11" t="n">
        <f aca="false">IF(A1161&lt;&gt;"",MONTH(A1161),0)</f>
        <v>6</v>
      </c>
      <c r="C1161" s="148" t="n">
        <f aca="false">VLOOKUP($A1161,data!$A$6:$M$15000,10)</f>
        <v>3362000</v>
      </c>
      <c r="D1161" s="306" t="n">
        <v>0</v>
      </c>
      <c r="E1161" s="306" t="n">
        <f aca="false">VLOOKUP($A1161,data!$A$6:$M$15000,12)</f>
        <v>3760000</v>
      </c>
      <c r="F1161" s="114" t="n">
        <f aca="false">C1161-D1161-E1161</f>
        <v>-398000</v>
      </c>
    </row>
    <row r="1162" customFormat="false" ht="11.25" hidden="false" customHeight="false" outlineLevel="0" collapsed="false">
      <c r="A1162" s="188" t="n">
        <v>36705</v>
      </c>
      <c r="B1162" s="11" t="n">
        <f aca="false">IF(A1162&lt;&gt;"",MONTH(A1162),0)</f>
        <v>6</v>
      </c>
      <c r="C1162" s="148" t="n">
        <f aca="false">VLOOKUP($A1162,data!$A$6:$M$15000,10)</f>
        <v>3284000</v>
      </c>
      <c r="D1162" s="306" t="n">
        <v>0</v>
      </c>
      <c r="E1162" s="306" t="n">
        <f aca="false">VLOOKUP($A1162,data!$A$6:$M$15000,12)</f>
        <v>3675000</v>
      </c>
      <c r="F1162" s="114" t="n">
        <f aca="false">C1162-D1162-E1162</f>
        <v>-391000</v>
      </c>
    </row>
    <row r="1163" customFormat="false" ht="11.25" hidden="false" customHeight="false" outlineLevel="0" collapsed="false">
      <c r="A1163" s="188" t="n">
        <v>36706</v>
      </c>
      <c r="B1163" s="11" t="n">
        <f aca="false">IF(A1163&lt;&gt;"",MONTH(A1163),0)</f>
        <v>6</v>
      </c>
      <c r="C1163" s="148" t="n">
        <f aca="false">VLOOKUP($A1163,data!$A$6:$M$15000,10)</f>
        <v>3353000</v>
      </c>
      <c r="D1163" s="306" t="n">
        <v>0</v>
      </c>
      <c r="E1163" s="306" t="n">
        <f aca="false">VLOOKUP($A1163,data!$A$6:$M$15000,12)</f>
        <v>3588000</v>
      </c>
      <c r="F1163" s="114" t="n">
        <f aca="false">C1163-D1163-E1163</f>
        <v>-235000</v>
      </c>
    </row>
    <row r="1164" customFormat="false" ht="11.25" hidden="false" customHeight="false" outlineLevel="0" collapsed="false">
      <c r="A1164" s="188" t="n">
        <v>36707</v>
      </c>
      <c r="B1164" s="11" t="n">
        <f aca="false">IF(A1164&lt;&gt;"",MONTH(A1164),0)</f>
        <v>6</v>
      </c>
      <c r="C1164" s="148" t="n">
        <f aca="false">VLOOKUP($A1164,data!$A$6:$M$15000,10)</f>
        <v>3235000</v>
      </c>
      <c r="D1164" s="306" t="n">
        <v>0</v>
      </c>
      <c r="E1164" s="306" t="n">
        <f aca="false">VLOOKUP($A1164,data!$A$6:$M$15000,12)</f>
        <v>3347000</v>
      </c>
      <c r="F1164" s="114" t="n">
        <f aca="false">C1164-D1164-E1164</f>
        <v>-112000</v>
      </c>
    </row>
    <row r="1165" customFormat="false" ht="11.25" hidden="false" customHeight="false" outlineLevel="0" collapsed="false">
      <c r="A1165" s="188" t="n">
        <v>36708</v>
      </c>
      <c r="B1165" s="11" t="n">
        <f aca="false">IF(A1165&lt;&gt;"",MONTH(A1165),0)</f>
        <v>7</v>
      </c>
      <c r="C1165" s="148" t="n">
        <f aca="false">VLOOKUP($A1165,data!$A$6:$M$15000,10)</f>
        <v>3133000</v>
      </c>
      <c r="D1165" s="306" t="n">
        <v>0</v>
      </c>
      <c r="E1165" s="306" t="n">
        <f aca="false">VLOOKUP($A1165,data!$A$6:$M$15000,12)</f>
        <v>3019000</v>
      </c>
      <c r="F1165" s="114" t="n">
        <f aca="false">C1165-D1165-E1165</f>
        <v>114000</v>
      </c>
    </row>
    <row r="1166" customFormat="false" ht="11.25" hidden="false" customHeight="false" outlineLevel="0" collapsed="false">
      <c r="A1166" s="188" t="n">
        <v>36709</v>
      </c>
      <c r="B1166" s="11" t="n">
        <f aca="false">IF(A1166&lt;&gt;"",MONTH(A1166),0)</f>
        <v>7</v>
      </c>
      <c r="C1166" s="148" t="n">
        <f aca="false">VLOOKUP($A1166,data!$A$6:$M$15000,10)</f>
        <v>3193000</v>
      </c>
      <c r="D1166" s="306" t="n">
        <v>0</v>
      </c>
      <c r="E1166" s="306" t="n">
        <f aca="false">VLOOKUP($A1166,data!$A$6:$M$15000,12)</f>
        <v>2701000</v>
      </c>
      <c r="F1166" s="114" t="n">
        <f aca="false">C1166-D1166-E1166</f>
        <v>492000</v>
      </c>
    </row>
    <row r="1167" customFormat="false" ht="11.25" hidden="false" customHeight="false" outlineLevel="0" collapsed="false">
      <c r="A1167" s="188" t="n">
        <v>36710</v>
      </c>
      <c r="B1167" s="11" t="n">
        <f aca="false">IF(A1167&lt;&gt;"",MONTH(A1167),0)</f>
        <v>7</v>
      </c>
      <c r="C1167" s="148" t="n">
        <f aca="false">VLOOKUP($A1167,data!$A$6:$M$15000,10)</f>
        <v>3217000</v>
      </c>
      <c r="D1167" s="306" t="n">
        <v>0</v>
      </c>
      <c r="E1167" s="306" t="n">
        <f aca="false">VLOOKUP($A1167,data!$A$6:$M$15000,12)</f>
        <v>2953000</v>
      </c>
      <c r="F1167" s="114" t="n">
        <f aca="false">C1167-D1167-E1167</f>
        <v>264000</v>
      </c>
    </row>
    <row r="1168" customFormat="false" ht="11.25" hidden="false" customHeight="false" outlineLevel="0" collapsed="false">
      <c r="A1168" s="188" t="n">
        <v>36711</v>
      </c>
      <c r="B1168" s="11" t="n">
        <f aca="false">IF(A1168&lt;&gt;"",MONTH(A1168),0)</f>
        <v>7</v>
      </c>
      <c r="C1168" s="148" t="n">
        <f aca="false">VLOOKUP($A1168,data!$A$6:$M$15000,10)</f>
        <v>3210000</v>
      </c>
      <c r="D1168" s="306" t="n">
        <v>0</v>
      </c>
      <c r="E1168" s="306" t="n">
        <f aca="false">VLOOKUP($A1168,data!$A$6:$M$15000,12)</f>
        <v>2483000</v>
      </c>
      <c r="F1168" s="114" t="n">
        <f aca="false">C1168-D1168-E1168</f>
        <v>727000</v>
      </c>
    </row>
    <row r="1169" customFormat="false" ht="11.25" hidden="false" customHeight="false" outlineLevel="0" collapsed="false">
      <c r="A1169" s="188" t="n">
        <v>36712</v>
      </c>
      <c r="B1169" s="11" t="n">
        <f aca="false">IF(A1169&lt;&gt;"",MONTH(A1169),0)</f>
        <v>7</v>
      </c>
      <c r="C1169" s="148" t="n">
        <f aca="false">VLOOKUP($A1169,data!$A$6:$M$15000,10)</f>
        <v>3232000</v>
      </c>
      <c r="D1169" s="306" t="n">
        <v>0</v>
      </c>
      <c r="E1169" s="306" t="n">
        <f aca="false">VLOOKUP($A1169,data!$A$6:$M$15000,12)</f>
        <v>3139000</v>
      </c>
      <c r="F1169" s="114" t="n">
        <f aca="false">C1169-D1169-E1169</f>
        <v>93000</v>
      </c>
    </row>
    <row r="1170" customFormat="false" ht="11.25" hidden="false" customHeight="false" outlineLevel="0" collapsed="false">
      <c r="A1170" s="188" t="n">
        <v>36713</v>
      </c>
      <c r="B1170" s="11" t="n">
        <f aca="false">IF(A1170&lt;&gt;"",MONTH(A1170),0)</f>
        <v>7</v>
      </c>
      <c r="C1170" s="148" t="n">
        <f aca="false">VLOOKUP($A1170,data!$A$6:$M$15000,10)</f>
        <v>3389000</v>
      </c>
      <c r="D1170" s="306" t="n">
        <v>0</v>
      </c>
      <c r="E1170" s="306" t="n">
        <f aca="false">VLOOKUP($A1170,data!$A$6:$M$15000,12)</f>
        <v>3166000</v>
      </c>
      <c r="F1170" s="114" t="n">
        <f aca="false">C1170-D1170-E1170</f>
        <v>223000</v>
      </c>
    </row>
    <row r="1171" customFormat="false" ht="11.25" hidden="false" customHeight="false" outlineLevel="0" collapsed="false">
      <c r="A1171" s="188" t="n">
        <v>36714</v>
      </c>
      <c r="B1171" s="11" t="n">
        <f aca="false">IF(A1171&lt;&gt;"",MONTH(A1171),0)</f>
        <v>7</v>
      </c>
      <c r="C1171" s="148" t="n">
        <f aca="false">VLOOKUP($A1171,data!$A$6:$M$15000,10)</f>
        <v>3482000</v>
      </c>
      <c r="D1171" s="306" t="n">
        <v>0</v>
      </c>
      <c r="E1171" s="306" t="n">
        <f aca="false">VLOOKUP($A1171,data!$A$6:$M$15000,12)</f>
        <v>3008000</v>
      </c>
      <c r="F1171" s="114" t="n">
        <f aca="false">C1171-D1171-E1171</f>
        <v>474000</v>
      </c>
    </row>
    <row r="1172" customFormat="false" ht="11.25" hidden="false" customHeight="false" outlineLevel="0" collapsed="false">
      <c r="A1172" s="188" t="n">
        <v>36715</v>
      </c>
      <c r="B1172" s="11" t="n">
        <f aca="false">IF(A1172&lt;&gt;"",MONTH(A1172),0)</f>
        <v>7</v>
      </c>
      <c r="C1172" s="148" t="n">
        <f aca="false">VLOOKUP($A1172,data!$A$6:$M$15000,10)</f>
        <v>3229000</v>
      </c>
      <c r="D1172" s="306" t="n">
        <v>0</v>
      </c>
      <c r="E1172" s="306" t="n">
        <f aca="false">VLOOKUP($A1172,data!$A$6:$M$15000,12)</f>
        <v>2840000</v>
      </c>
      <c r="F1172" s="114" t="n">
        <f aca="false">C1172-D1172-E1172</f>
        <v>389000</v>
      </c>
    </row>
    <row r="1173" customFormat="false" ht="11.25" hidden="false" customHeight="false" outlineLevel="0" collapsed="false">
      <c r="A1173" s="188" t="n">
        <v>36716</v>
      </c>
      <c r="B1173" s="11" t="n">
        <f aca="false">IF(A1173&lt;&gt;"",MONTH(A1173),0)</f>
        <v>7</v>
      </c>
      <c r="C1173" s="148" t="n">
        <f aca="false">VLOOKUP($A1173,data!$A$6:$M$15000,10)</f>
        <v>3222000</v>
      </c>
      <c r="D1173" s="306" t="n">
        <v>0</v>
      </c>
      <c r="E1173" s="306" t="n">
        <f aca="false">VLOOKUP($A1173,data!$A$6:$M$15000,12)</f>
        <v>2658000</v>
      </c>
      <c r="F1173" s="114" t="n">
        <f aca="false">C1173-D1173-E1173</f>
        <v>564000</v>
      </c>
    </row>
    <row r="1174" customFormat="false" ht="11.25" hidden="false" customHeight="false" outlineLevel="0" collapsed="false">
      <c r="A1174" s="188" t="n">
        <v>36717</v>
      </c>
      <c r="B1174" s="11" t="n">
        <f aca="false">IF(A1174&lt;&gt;"",MONTH(A1174),0)</f>
        <v>7</v>
      </c>
      <c r="C1174" s="148" t="n">
        <f aca="false">VLOOKUP($A1174,data!$A$6:$M$15000,10)</f>
        <v>3138000</v>
      </c>
      <c r="D1174" s="306" t="n">
        <v>0</v>
      </c>
      <c r="E1174" s="306" t="n">
        <f aca="false">VLOOKUP($A1174,data!$A$6:$M$15000,12)</f>
        <v>3256000</v>
      </c>
      <c r="F1174" s="114" t="n">
        <f aca="false">C1174-D1174-E1174</f>
        <v>-118000</v>
      </c>
    </row>
    <row r="1175" customFormat="false" ht="11.25" hidden="false" customHeight="false" outlineLevel="0" collapsed="false">
      <c r="A1175" s="188" t="n">
        <v>36718</v>
      </c>
      <c r="B1175" s="11" t="n">
        <f aca="false">IF(A1175&lt;&gt;"",MONTH(A1175),0)</f>
        <v>7</v>
      </c>
      <c r="C1175" s="148" t="n">
        <f aca="false">VLOOKUP($A1175,data!$A$6:$M$15000,10)</f>
        <v>3224000</v>
      </c>
      <c r="D1175" s="306" t="n">
        <v>0</v>
      </c>
      <c r="E1175" s="306" t="n">
        <f aca="false">VLOOKUP($A1175,data!$A$6:$M$15000,12)</f>
        <v>3342000</v>
      </c>
      <c r="F1175" s="114" t="n">
        <f aca="false">C1175-D1175-E1175</f>
        <v>-118000</v>
      </c>
    </row>
    <row r="1176" customFormat="false" ht="11.25" hidden="false" customHeight="false" outlineLevel="0" collapsed="false">
      <c r="A1176" s="188" t="n">
        <v>36719</v>
      </c>
      <c r="B1176" s="11" t="n">
        <f aca="false">IF(A1176&lt;&gt;"",MONTH(A1176),0)</f>
        <v>7</v>
      </c>
      <c r="C1176" s="148" t="n">
        <f aca="false">VLOOKUP($A1176,data!$A$6:$M$15000,10)</f>
        <v>3218000</v>
      </c>
      <c r="D1176" s="306" t="n">
        <v>0</v>
      </c>
      <c r="E1176" s="306" t="n">
        <f aca="false">VLOOKUP($A1176,data!$A$6:$M$15000,12)</f>
        <v>3349000</v>
      </c>
      <c r="F1176" s="114" t="n">
        <f aca="false">C1176-D1176-E1176</f>
        <v>-131000</v>
      </c>
    </row>
    <row r="1177" customFormat="false" ht="11.25" hidden="false" customHeight="false" outlineLevel="0" collapsed="false">
      <c r="A1177" s="188" t="n">
        <v>36720</v>
      </c>
      <c r="B1177" s="11" t="n">
        <f aca="false">IF(A1177&lt;&gt;"",MONTH(A1177),0)</f>
        <v>7</v>
      </c>
      <c r="C1177" s="148" t="n">
        <f aca="false">VLOOKUP($A1177,data!$A$6:$M$15000,10)</f>
        <v>3387000</v>
      </c>
      <c r="D1177" s="306" t="n">
        <v>0</v>
      </c>
      <c r="E1177" s="306" t="n">
        <f aca="false">VLOOKUP($A1177,data!$A$6:$M$15000,12)</f>
        <v>3306000</v>
      </c>
      <c r="F1177" s="114" t="n">
        <f aca="false">C1177-D1177-E1177</f>
        <v>81000</v>
      </c>
    </row>
    <row r="1178" customFormat="false" ht="11.25" hidden="false" customHeight="false" outlineLevel="0" collapsed="false">
      <c r="A1178" s="188" t="n">
        <v>36721</v>
      </c>
      <c r="B1178" s="11" t="n">
        <f aca="false">IF(A1178&lt;&gt;"",MONTH(A1178),0)</f>
        <v>7</v>
      </c>
      <c r="C1178" s="148" t="n">
        <f aca="false">VLOOKUP($A1178,data!$A$6:$M$15000,10)</f>
        <v>3387000</v>
      </c>
      <c r="D1178" s="306" t="n">
        <v>0</v>
      </c>
      <c r="E1178" s="306" t="n">
        <f aca="false">VLOOKUP($A1178,data!$A$6:$M$15000,12)</f>
        <v>3258000</v>
      </c>
      <c r="F1178" s="114" t="n">
        <f aca="false">C1178-D1178-E1178</f>
        <v>129000</v>
      </c>
    </row>
    <row r="1179" customFormat="false" ht="11.25" hidden="false" customHeight="false" outlineLevel="0" collapsed="false">
      <c r="A1179" s="188" t="n">
        <v>36722</v>
      </c>
      <c r="B1179" s="11" t="n">
        <f aca="false">IF(A1179&lt;&gt;"",MONTH(A1179),0)</f>
        <v>7</v>
      </c>
      <c r="C1179" s="148" t="n">
        <f aca="false">VLOOKUP($A1179,data!$A$6:$M$15000,10)</f>
        <v>3224000</v>
      </c>
      <c r="D1179" s="306" t="n">
        <v>0</v>
      </c>
      <c r="E1179" s="306" t="n">
        <f aca="false">VLOOKUP($A1179,data!$A$6:$M$15000,12)</f>
        <v>3013000</v>
      </c>
      <c r="F1179" s="114" t="n">
        <f aca="false">C1179-D1179-E1179</f>
        <v>211000</v>
      </c>
    </row>
    <row r="1180" customFormat="false" ht="11.25" hidden="false" customHeight="false" outlineLevel="0" collapsed="false">
      <c r="A1180" s="188" t="n">
        <v>36723</v>
      </c>
      <c r="B1180" s="11" t="n">
        <f aca="false">IF(A1180&lt;&gt;"",MONTH(A1180),0)</f>
        <v>7</v>
      </c>
      <c r="C1180" s="148" t="n">
        <f aca="false">VLOOKUP($A1180,data!$A$6:$M$15000,10)</f>
        <v>3167000</v>
      </c>
      <c r="D1180" s="306" t="n">
        <v>0</v>
      </c>
      <c r="E1180" s="306" t="n">
        <f aca="false">VLOOKUP($A1180,data!$A$6:$M$15000,12)</f>
        <v>2866000</v>
      </c>
      <c r="F1180" s="114" t="n">
        <f aca="false">C1180-D1180-E1180</f>
        <v>301000</v>
      </c>
    </row>
    <row r="1181" customFormat="false" ht="11.25" hidden="false" customHeight="false" outlineLevel="0" collapsed="false">
      <c r="A1181" s="188" t="n">
        <v>36724</v>
      </c>
      <c r="B1181" s="11" t="n">
        <f aca="false">IF(A1181&lt;&gt;"",MONTH(A1181),0)</f>
        <v>7</v>
      </c>
      <c r="C1181" s="148" t="n">
        <f aca="false">VLOOKUP($A1181,data!$A$6:$M$15000,10)</f>
        <v>3147000</v>
      </c>
      <c r="D1181" s="306" t="n">
        <v>0</v>
      </c>
      <c r="E1181" s="306" t="n">
        <f aca="false">VLOOKUP($A1181,data!$A$6:$M$15000,12)</f>
        <v>3409000</v>
      </c>
      <c r="F1181" s="114" t="n">
        <f aca="false">C1181-D1181-E1181</f>
        <v>-262000</v>
      </c>
    </row>
    <row r="1182" customFormat="false" ht="11.25" hidden="false" customHeight="false" outlineLevel="0" collapsed="false">
      <c r="A1182" s="188" t="n">
        <v>36725</v>
      </c>
      <c r="B1182" s="11" t="n">
        <f aca="false">IF(A1182&lt;&gt;"",MONTH(A1182),0)</f>
        <v>7</v>
      </c>
      <c r="C1182" s="148" t="n">
        <f aca="false">VLOOKUP($A1182,data!$A$6:$M$15000,10)</f>
        <v>3144000</v>
      </c>
      <c r="D1182" s="306" t="n">
        <v>0</v>
      </c>
      <c r="E1182" s="306" t="n">
        <f aca="false">VLOOKUP($A1182,data!$A$6:$M$15000,12)</f>
        <v>3577000</v>
      </c>
      <c r="F1182" s="114" t="n">
        <f aca="false">C1182-D1182-E1182</f>
        <v>-433000</v>
      </c>
    </row>
    <row r="1183" customFormat="false" ht="11.25" hidden="false" customHeight="false" outlineLevel="0" collapsed="false">
      <c r="A1183" s="188" t="n">
        <v>36726</v>
      </c>
      <c r="B1183" s="11" t="n">
        <f aca="false">IF(A1183&lt;&gt;"",MONTH(A1183),0)</f>
        <v>7</v>
      </c>
      <c r="C1183" s="148" t="n">
        <f aca="false">VLOOKUP($A1183,data!$A$6:$M$15000,10)</f>
        <v>3246000</v>
      </c>
      <c r="D1183" s="306" t="n">
        <v>0</v>
      </c>
      <c r="E1183" s="306" t="n">
        <f aca="false">VLOOKUP($A1183,data!$A$6:$M$15000,12)</f>
        <v>3792000</v>
      </c>
      <c r="F1183" s="114" t="n">
        <f aca="false">C1183-D1183-E1183</f>
        <v>-546000</v>
      </c>
    </row>
    <row r="1184" customFormat="false" ht="11.25" hidden="false" customHeight="false" outlineLevel="0" collapsed="false">
      <c r="A1184" s="188" t="n">
        <v>36727</v>
      </c>
      <c r="B1184" s="11" t="n">
        <f aca="false">IF(A1184&lt;&gt;"",MONTH(A1184),0)</f>
        <v>7</v>
      </c>
      <c r="C1184" s="148" t="n">
        <f aca="false">VLOOKUP($A1184,data!$A$6:$M$15000,10)</f>
        <v>3262000</v>
      </c>
      <c r="D1184" s="306" t="n">
        <v>0</v>
      </c>
      <c r="E1184" s="306" t="n">
        <f aca="false">VLOOKUP($A1184,data!$A$6:$M$15000,12)</f>
        <v>3721000</v>
      </c>
      <c r="F1184" s="114" t="n">
        <f aca="false">C1184-D1184-E1184</f>
        <v>-459000</v>
      </c>
    </row>
    <row r="1185" customFormat="false" ht="11.25" hidden="false" customHeight="false" outlineLevel="0" collapsed="false">
      <c r="A1185" s="188" t="n">
        <v>36728</v>
      </c>
      <c r="B1185" s="11" t="n">
        <f aca="false">IF(A1185&lt;&gt;"",MONTH(A1185),0)</f>
        <v>7</v>
      </c>
      <c r="C1185" s="148" t="n">
        <f aca="false">VLOOKUP($A1185,data!$A$6:$M$15000,10)</f>
        <v>3322000</v>
      </c>
      <c r="D1185" s="306" t="n">
        <v>0</v>
      </c>
      <c r="E1185" s="306" t="n">
        <f aca="false">VLOOKUP($A1185,data!$A$6:$M$15000,12)</f>
        <v>3551000</v>
      </c>
      <c r="F1185" s="114" t="n">
        <f aca="false">C1185-D1185-E1185</f>
        <v>-229000</v>
      </c>
    </row>
    <row r="1186" customFormat="false" ht="11.25" hidden="false" customHeight="false" outlineLevel="0" collapsed="false">
      <c r="A1186" s="188" t="n">
        <v>36729</v>
      </c>
      <c r="B1186" s="11" t="n">
        <f aca="false">IF(A1186&lt;&gt;"",MONTH(A1186),0)</f>
        <v>7</v>
      </c>
      <c r="C1186" s="148" t="n">
        <f aca="false">VLOOKUP($A1186,data!$A$6:$M$15000,10)</f>
        <v>3462000</v>
      </c>
      <c r="D1186" s="306" t="n">
        <v>0</v>
      </c>
      <c r="E1186" s="306" t="n">
        <f aca="false">VLOOKUP($A1186,data!$A$6:$M$15000,12)</f>
        <v>3010000</v>
      </c>
      <c r="F1186" s="114" t="n">
        <f aca="false">C1186-D1186-E1186</f>
        <v>452000</v>
      </c>
    </row>
    <row r="1187" customFormat="false" ht="11.25" hidden="false" customHeight="false" outlineLevel="0" collapsed="false">
      <c r="A1187" s="188" t="n">
        <v>36730</v>
      </c>
      <c r="B1187" s="11" t="n">
        <f aca="false">IF(A1187&lt;&gt;"",MONTH(A1187),0)</f>
        <v>7</v>
      </c>
      <c r="C1187" s="148" t="n">
        <f aca="false">VLOOKUP($A1187,data!$A$6:$M$15000,10)</f>
        <v>3371000</v>
      </c>
      <c r="D1187" s="306" t="n">
        <v>0</v>
      </c>
      <c r="E1187" s="306" t="n">
        <f aca="false">VLOOKUP($A1187,data!$A$6:$M$15000,12)</f>
        <v>3226000</v>
      </c>
      <c r="F1187" s="114" t="n">
        <f aca="false">C1187-D1187-E1187</f>
        <v>145000</v>
      </c>
    </row>
    <row r="1188" customFormat="false" ht="11.25" hidden="false" customHeight="false" outlineLevel="0" collapsed="false">
      <c r="A1188" s="188" t="n">
        <v>36731</v>
      </c>
      <c r="B1188" s="11" t="n">
        <f aca="false">IF(A1188&lt;&gt;"",MONTH(A1188),0)</f>
        <v>7</v>
      </c>
      <c r="C1188" s="148" t="n">
        <f aca="false">VLOOKUP($A1188,data!$A$6:$M$15000,10)</f>
        <v>3392000</v>
      </c>
      <c r="D1188" s="306" t="n">
        <v>0</v>
      </c>
      <c r="E1188" s="306" t="n">
        <f aca="false">VLOOKUP($A1188,data!$A$6:$M$15000,12)</f>
        <v>3855000</v>
      </c>
      <c r="F1188" s="114" t="n">
        <f aca="false">C1188-D1188-E1188</f>
        <v>-463000</v>
      </c>
    </row>
    <row r="1189" customFormat="false" ht="11.25" hidden="false" customHeight="false" outlineLevel="0" collapsed="false">
      <c r="A1189" s="188" t="n">
        <v>36732</v>
      </c>
      <c r="B1189" s="11" t="n">
        <f aca="false">IF(A1189&lt;&gt;"",MONTH(A1189),0)</f>
        <v>7</v>
      </c>
      <c r="C1189" s="148" t="n">
        <f aca="false">VLOOKUP($A1189,data!$A$6:$M$15000,10)</f>
        <v>3370000</v>
      </c>
      <c r="D1189" s="306" t="n">
        <v>0</v>
      </c>
      <c r="E1189" s="306" t="n">
        <f aca="false">VLOOKUP($A1189,data!$A$6:$M$15000,12)</f>
        <v>3867000</v>
      </c>
      <c r="F1189" s="114" t="n">
        <f aca="false">C1189-D1189-E1189</f>
        <v>-497000</v>
      </c>
    </row>
    <row r="1190" customFormat="false" ht="11.25" hidden="false" customHeight="false" outlineLevel="0" collapsed="false">
      <c r="A1190" s="188" t="n">
        <v>36733</v>
      </c>
      <c r="B1190" s="11" t="n">
        <f aca="false">IF(A1190&lt;&gt;"",MONTH(A1190),0)</f>
        <v>7</v>
      </c>
      <c r="C1190" s="148" t="n">
        <f aca="false">VLOOKUP($A1190,data!$A$6:$M$15000,10)</f>
        <v>3352000</v>
      </c>
      <c r="D1190" s="306" t="n">
        <v>0</v>
      </c>
      <c r="E1190" s="306" t="n">
        <f aca="false">VLOOKUP($A1190,data!$A$6:$M$15000,12)</f>
        <v>3845000</v>
      </c>
      <c r="F1190" s="114" t="n">
        <f aca="false">C1190-D1190-E1190</f>
        <v>-493000</v>
      </c>
    </row>
    <row r="1191" customFormat="false" ht="11.25" hidden="false" customHeight="false" outlineLevel="0" collapsed="false">
      <c r="A1191" s="188" t="n">
        <v>36734</v>
      </c>
      <c r="B1191" s="11" t="n">
        <f aca="false">IF(A1191&lt;&gt;"",MONTH(A1191),0)</f>
        <v>7</v>
      </c>
      <c r="C1191" s="148" t="n">
        <f aca="false">VLOOKUP($A1191,data!$A$6:$M$15000,10)</f>
        <v>3473000</v>
      </c>
      <c r="D1191" s="306" t="n">
        <v>0</v>
      </c>
      <c r="E1191" s="306" t="n">
        <f aca="false">VLOOKUP($A1191,data!$A$6:$M$15000,12)</f>
        <v>3919000</v>
      </c>
      <c r="F1191" s="114" t="n">
        <f aca="false">C1191-D1191-E1191</f>
        <v>-446000</v>
      </c>
    </row>
    <row r="1192" customFormat="false" ht="11.25" hidden="false" customHeight="false" outlineLevel="0" collapsed="false">
      <c r="A1192" s="188" t="n">
        <v>36735</v>
      </c>
      <c r="B1192" s="11" t="n">
        <f aca="false">IF(A1192&lt;&gt;"",MONTH(A1192),0)</f>
        <v>7</v>
      </c>
      <c r="C1192" s="148" t="n">
        <f aca="false">VLOOKUP($A1192,data!$A$6:$M$15000,10)</f>
        <v>3457000</v>
      </c>
      <c r="D1192" s="306" t="n">
        <v>0</v>
      </c>
      <c r="E1192" s="306" t="n">
        <f aca="false">VLOOKUP($A1192,data!$A$6:$M$15000,12)</f>
        <v>3905000</v>
      </c>
      <c r="F1192" s="114" t="n">
        <f aca="false">C1192-D1192-E1192</f>
        <v>-448000</v>
      </c>
    </row>
    <row r="1193" customFormat="false" ht="11.25" hidden="false" customHeight="false" outlineLevel="0" collapsed="false">
      <c r="A1193" s="188" t="n">
        <v>36736</v>
      </c>
      <c r="B1193" s="11" t="n">
        <f aca="false">IF(A1193&lt;&gt;"",MONTH(A1193),0)</f>
        <v>7</v>
      </c>
      <c r="C1193" s="148" t="n">
        <f aca="false">VLOOKUP($A1193,data!$A$6:$M$15000,10)</f>
        <v>3425000</v>
      </c>
      <c r="D1193" s="306" t="n">
        <v>0</v>
      </c>
      <c r="E1193" s="306" t="n">
        <f aca="false">VLOOKUP($A1193,data!$A$6:$M$15000,12)</f>
        <v>3548000</v>
      </c>
      <c r="F1193" s="114" t="n">
        <f aca="false">C1193-D1193-E1193</f>
        <v>-123000</v>
      </c>
    </row>
    <row r="1194" customFormat="false" ht="11.25" hidden="false" customHeight="false" outlineLevel="0" collapsed="false">
      <c r="A1194" s="188" t="n">
        <v>36737</v>
      </c>
      <c r="B1194" s="11" t="n">
        <f aca="false">IF(A1194&lt;&gt;"",MONTH(A1194),0)</f>
        <v>7</v>
      </c>
      <c r="C1194" s="148" t="n">
        <f aca="false">VLOOKUP($A1194,data!$A$6:$M$15000,10)</f>
        <v>3380000</v>
      </c>
      <c r="D1194" s="306" t="n">
        <v>0</v>
      </c>
      <c r="E1194" s="306" t="n">
        <f aca="false">VLOOKUP($A1194,data!$A$6:$M$15000,12)</f>
        <v>3477000</v>
      </c>
      <c r="F1194" s="114" t="n">
        <f aca="false">C1194-D1194-E1194</f>
        <v>-97000</v>
      </c>
    </row>
    <row r="1195" customFormat="false" ht="11.25" hidden="false" customHeight="false" outlineLevel="0" collapsed="false">
      <c r="A1195" s="188" t="n">
        <v>36738</v>
      </c>
      <c r="B1195" s="11" t="n">
        <f aca="false">IF(A1195&lt;&gt;"",MONTH(A1195),0)</f>
        <v>7</v>
      </c>
      <c r="C1195" s="148" t="n">
        <f aca="false">VLOOKUP($A1195,data!$A$6:$M$15000,10)</f>
        <v>3265000</v>
      </c>
      <c r="D1195" s="306" t="n">
        <v>0</v>
      </c>
      <c r="E1195" s="306" t="n">
        <f aca="false">VLOOKUP($A1195,data!$A$6:$M$15000,12)</f>
        <v>3886000</v>
      </c>
      <c r="F1195" s="114" t="n">
        <f aca="false">C1195-D1195-E1195</f>
        <v>-621000</v>
      </c>
    </row>
    <row r="1196" customFormat="false" ht="11.25" hidden="false" customHeight="false" outlineLevel="0" collapsed="false">
      <c r="A1196" s="188" t="n">
        <v>36739</v>
      </c>
      <c r="B1196" s="11" t="n">
        <f aca="false">IF(A1196&lt;&gt;"",MONTH(A1196),0)</f>
        <v>8</v>
      </c>
      <c r="C1196" s="148" t="n">
        <f aca="false">VLOOKUP($A1196,data!$A$6:$M$15000,10)</f>
        <v>3156000</v>
      </c>
      <c r="D1196" s="306" t="n">
        <v>0</v>
      </c>
      <c r="E1196" s="306" t="n">
        <f aca="false">VLOOKUP($A1196,data!$A$6:$M$15000,12)</f>
        <v>4016000</v>
      </c>
      <c r="F1196" s="114" t="n">
        <f aca="false">C1196-D1196-E1196</f>
        <v>-860000</v>
      </c>
    </row>
    <row r="1197" customFormat="false" ht="11.25" hidden="false" customHeight="false" outlineLevel="0" collapsed="false">
      <c r="A1197" s="188" t="n">
        <v>36740</v>
      </c>
      <c r="B1197" s="11" t="n">
        <f aca="false">IF(A1197&lt;&gt;"",MONTH(A1197),0)</f>
        <v>8</v>
      </c>
      <c r="C1197" s="148" t="n">
        <f aca="false">VLOOKUP($A1197,data!$A$6:$M$15000,10)</f>
        <v>3202000</v>
      </c>
      <c r="D1197" s="306" t="n">
        <v>0</v>
      </c>
      <c r="E1197" s="306" t="n">
        <f aca="false">VLOOKUP($A1197,data!$A$6:$M$15000,12)</f>
        <v>3907000</v>
      </c>
      <c r="F1197" s="114" t="n">
        <f aca="false">C1197-D1197-E1197</f>
        <v>-705000</v>
      </c>
    </row>
    <row r="1198" customFormat="false" ht="11.25" hidden="false" customHeight="false" outlineLevel="0" collapsed="false">
      <c r="A1198" s="188" t="n">
        <v>36741</v>
      </c>
      <c r="B1198" s="11" t="n">
        <f aca="false">IF(A1198&lt;&gt;"",MONTH(A1198),0)</f>
        <v>8</v>
      </c>
      <c r="C1198" s="148" t="n">
        <f aca="false">VLOOKUP($A1198,data!$A$6:$M$15000,10)</f>
        <v>3269000</v>
      </c>
      <c r="D1198" s="306" t="n">
        <v>0</v>
      </c>
      <c r="E1198" s="306" t="n">
        <f aca="false">VLOOKUP($A1198,data!$A$6:$M$15000,12)</f>
        <v>3995000</v>
      </c>
      <c r="F1198" s="114" t="n">
        <f aca="false">C1198-D1198-E1198</f>
        <v>-726000</v>
      </c>
    </row>
    <row r="1199" customFormat="false" ht="11.25" hidden="false" customHeight="false" outlineLevel="0" collapsed="false">
      <c r="A1199" s="188" t="n">
        <v>36742</v>
      </c>
      <c r="B1199" s="11" t="n">
        <f aca="false">IF(A1199&lt;&gt;"",MONTH(A1199),0)</f>
        <v>8</v>
      </c>
      <c r="C1199" s="148" t="n">
        <f aca="false">VLOOKUP($A1199,data!$A$6:$M$15000,10)</f>
        <v>3413000</v>
      </c>
      <c r="D1199" s="306" t="n">
        <v>0</v>
      </c>
      <c r="E1199" s="306" t="n">
        <f aca="false">VLOOKUP($A1199,data!$A$6:$M$15000,12)</f>
        <v>3851000</v>
      </c>
      <c r="F1199" s="114" t="n">
        <f aca="false">C1199-D1199-E1199</f>
        <v>-438000</v>
      </c>
    </row>
    <row r="1200" customFormat="false" ht="11.25" hidden="false" customHeight="false" outlineLevel="0" collapsed="false">
      <c r="A1200" s="188" t="n">
        <v>36743</v>
      </c>
      <c r="B1200" s="11" t="n">
        <f aca="false">IF(A1200&lt;&gt;"",MONTH(A1200),0)</f>
        <v>8</v>
      </c>
      <c r="C1200" s="148" t="n">
        <f aca="false">VLOOKUP($A1200,data!$A$6:$M$15000,10)</f>
        <v>3452000</v>
      </c>
      <c r="D1200" s="306" t="n">
        <v>0</v>
      </c>
      <c r="E1200" s="306" t="n">
        <f aca="false">VLOOKUP($A1200,data!$A$6:$M$15000,12)</f>
        <v>3696000</v>
      </c>
      <c r="F1200" s="114" t="n">
        <f aca="false">C1200-D1200-E1200</f>
        <v>-244000</v>
      </c>
    </row>
    <row r="1201" customFormat="false" ht="11.25" hidden="false" customHeight="false" outlineLevel="0" collapsed="false">
      <c r="A1201" s="188" t="n">
        <v>36744</v>
      </c>
      <c r="B1201" s="11" t="n">
        <f aca="false">IF(A1201&lt;&gt;"",MONTH(A1201),0)</f>
        <v>8</v>
      </c>
      <c r="C1201" s="148" t="n">
        <f aca="false">VLOOKUP($A1201,data!$A$6:$M$15000,10)</f>
        <v>3451000</v>
      </c>
      <c r="D1201" s="306" t="n">
        <v>0</v>
      </c>
      <c r="E1201" s="306" t="n">
        <f aca="false">VLOOKUP($A1201,data!$A$6:$M$15000,12)</f>
        <v>3399000</v>
      </c>
      <c r="F1201" s="114" t="n">
        <f aca="false">C1201-D1201-E1201</f>
        <v>52000</v>
      </c>
    </row>
    <row r="1202" customFormat="false" ht="11.25" hidden="false" customHeight="false" outlineLevel="0" collapsed="false">
      <c r="A1202" s="188" t="n">
        <v>36745</v>
      </c>
      <c r="B1202" s="11" t="n">
        <f aca="false">IF(A1202&lt;&gt;"",MONTH(A1202),0)</f>
        <v>8</v>
      </c>
      <c r="C1202" s="148" t="n">
        <f aca="false">VLOOKUP($A1202,data!$A$6:$M$15000,10)</f>
        <v>3399000</v>
      </c>
      <c r="D1202" s="306" t="n">
        <v>0</v>
      </c>
      <c r="E1202" s="306" t="n">
        <f aca="false">VLOOKUP($A1202,data!$A$6:$M$15000,12)</f>
        <v>3687000</v>
      </c>
      <c r="F1202" s="114" t="n">
        <f aca="false">C1202-D1202-E1202</f>
        <v>-288000</v>
      </c>
    </row>
    <row r="1203" customFormat="false" ht="11.25" hidden="false" customHeight="false" outlineLevel="0" collapsed="false">
      <c r="A1203" s="188" t="n">
        <v>36746</v>
      </c>
      <c r="B1203" s="11" t="n">
        <f aca="false">IF(A1203&lt;&gt;"",MONTH(A1203),0)</f>
        <v>8</v>
      </c>
      <c r="C1203" s="148" t="n">
        <f aca="false">VLOOKUP($A1203,data!$A$6:$M$15000,10)</f>
        <v>3449000</v>
      </c>
      <c r="D1203" s="306" t="n">
        <v>0</v>
      </c>
      <c r="E1203" s="306" t="n">
        <f aca="false">VLOOKUP($A1203,data!$A$6:$M$15000,12)</f>
        <v>3625000</v>
      </c>
      <c r="F1203" s="114" t="n">
        <f aca="false">C1203-D1203-E1203</f>
        <v>-176000</v>
      </c>
    </row>
    <row r="1204" customFormat="false" ht="11.25" hidden="false" customHeight="false" outlineLevel="0" collapsed="false">
      <c r="A1204" s="188" t="n">
        <v>36747</v>
      </c>
      <c r="B1204" s="11" t="n">
        <f aca="false">IF(A1204&lt;&gt;"",MONTH(A1204),0)</f>
        <v>8</v>
      </c>
      <c r="C1204" s="148" t="n">
        <f aca="false">VLOOKUP($A1204,data!$A$6:$M$15000,10)</f>
        <v>3483000</v>
      </c>
      <c r="D1204" s="306" t="n">
        <v>0</v>
      </c>
      <c r="E1204" s="306" t="n">
        <f aca="false">VLOOKUP($A1204,data!$A$6:$M$15000,12)</f>
        <v>3734000</v>
      </c>
      <c r="F1204" s="114" t="n">
        <f aca="false">C1204-D1204-E1204</f>
        <v>-251000</v>
      </c>
    </row>
    <row r="1205" customFormat="false" ht="11.25" hidden="false" customHeight="false" outlineLevel="0" collapsed="false">
      <c r="A1205" s="188" t="n">
        <v>36748</v>
      </c>
      <c r="B1205" s="11" t="n">
        <f aca="false">IF(A1205&lt;&gt;"",MONTH(A1205),0)</f>
        <v>8</v>
      </c>
      <c r="C1205" s="148" t="n">
        <f aca="false">VLOOKUP($A1205,data!$A$6:$M$15000,10)</f>
        <v>3302000</v>
      </c>
      <c r="D1205" s="306" t="n">
        <v>0</v>
      </c>
      <c r="E1205" s="306" t="n">
        <f aca="false">VLOOKUP($A1205,data!$A$6:$M$15000,12)</f>
        <v>3742000</v>
      </c>
      <c r="F1205" s="114" t="n">
        <f aca="false">C1205-D1205-E1205</f>
        <v>-440000</v>
      </c>
    </row>
    <row r="1206" customFormat="false" ht="11.25" hidden="false" customHeight="false" outlineLevel="0" collapsed="false">
      <c r="A1206" s="188" t="n">
        <v>36749</v>
      </c>
      <c r="B1206" s="11" t="n">
        <f aca="false">IF(A1206&lt;&gt;"",MONTH(A1206),0)</f>
        <v>8</v>
      </c>
      <c r="C1206" s="148" t="n">
        <f aca="false">VLOOKUP($A1206,data!$A$6:$M$15000,10)</f>
        <v>3352000</v>
      </c>
      <c r="D1206" s="306" t="n">
        <v>0</v>
      </c>
      <c r="E1206" s="306" t="n">
        <f aca="false">VLOOKUP($A1206,data!$A$6:$M$15000,12)</f>
        <v>3688000</v>
      </c>
      <c r="F1206" s="114" t="n">
        <f aca="false">C1206-D1206-E1206</f>
        <v>-336000</v>
      </c>
    </row>
    <row r="1207" customFormat="false" ht="11.25" hidden="false" customHeight="false" outlineLevel="0" collapsed="false">
      <c r="A1207" s="188" t="n">
        <v>36750</v>
      </c>
      <c r="B1207" s="11" t="n">
        <f aca="false">IF(A1207&lt;&gt;"",MONTH(A1207),0)</f>
        <v>8</v>
      </c>
      <c r="C1207" s="148" t="n">
        <f aca="false">VLOOKUP($A1207,data!$A$6:$M$15000,10)</f>
        <v>3389000</v>
      </c>
      <c r="D1207" s="306" t="n">
        <v>0</v>
      </c>
      <c r="E1207" s="306" t="n">
        <f aca="false">VLOOKUP($A1207,data!$A$6:$M$15000,12)</f>
        <v>3371000</v>
      </c>
      <c r="F1207" s="114" t="n">
        <f aca="false">C1207-D1207-E1207</f>
        <v>18000</v>
      </c>
    </row>
    <row r="1208" customFormat="false" ht="11.25" hidden="false" customHeight="false" outlineLevel="0" collapsed="false">
      <c r="A1208" s="188" t="n">
        <v>36751</v>
      </c>
      <c r="B1208" s="11" t="n">
        <f aca="false">IF(A1208&lt;&gt;"",MONTH(A1208),0)</f>
        <v>8</v>
      </c>
      <c r="C1208" s="148" t="n">
        <f aca="false">VLOOKUP($A1208,data!$A$6:$M$15000,10)</f>
        <v>3331000</v>
      </c>
      <c r="D1208" s="306" t="n">
        <v>0</v>
      </c>
      <c r="E1208" s="306" t="n">
        <f aca="false">VLOOKUP($A1208,data!$A$6:$M$15000,12)</f>
        <v>3158000</v>
      </c>
      <c r="F1208" s="114" t="n">
        <f aca="false">C1208-D1208-E1208</f>
        <v>173000</v>
      </c>
    </row>
    <row r="1209" customFormat="false" ht="11.25" hidden="false" customHeight="false" outlineLevel="0" collapsed="false">
      <c r="A1209" s="188" t="n">
        <v>36752</v>
      </c>
      <c r="B1209" s="11" t="n">
        <f aca="false">IF(A1209&lt;&gt;"",MONTH(A1209),0)</f>
        <v>8</v>
      </c>
      <c r="C1209" s="148" t="n">
        <f aca="false">VLOOKUP($A1209,data!$A$6:$M$15000,10)</f>
        <v>3421000</v>
      </c>
      <c r="D1209" s="306" t="n">
        <v>0</v>
      </c>
      <c r="E1209" s="306" t="n">
        <f aca="false">VLOOKUP($A1209,data!$A$6:$M$15000,12)</f>
        <v>3803000</v>
      </c>
      <c r="F1209" s="114" t="n">
        <f aca="false">C1209-D1209-E1209</f>
        <v>-382000</v>
      </c>
    </row>
    <row r="1210" customFormat="false" ht="11.25" hidden="false" customHeight="false" outlineLevel="0" collapsed="false">
      <c r="A1210" s="188" t="n">
        <v>36753</v>
      </c>
      <c r="B1210" s="11" t="n">
        <f aca="false">IF(A1210&lt;&gt;"",MONTH(A1210),0)</f>
        <v>8</v>
      </c>
      <c r="C1210" s="148" t="n">
        <f aca="false">VLOOKUP($A1210,data!$A$6:$M$15000,10)</f>
        <v>3453000</v>
      </c>
      <c r="D1210" s="306" t="n">
        <v>0</v>
      </c>
      <c r="E1210" s="306" t="n">
        <f aca="false">VLOOKUP($A1210,data!$A$6:$M$15000,12)</f>
        <v>3845000</v>
      </c>
      <c r="F1210" s="114" t="n">
        <f aca="false">C1210-D1210-E1210</f>
        <v>-392000</v>
      </c>
    </row>
    <row r="1211" customFormat="false" ht="11.25" hidden="false" customHeight="false" outlineLevel="0" collapsed="false">
      <c r="A1211" s="188" t="n">
        <v>36754</v>
      </c>
      <c r="B1211" s="11" t="n">
        <f aca="false">IF(A1211&lt;&gt;"",MONTH(A1211),0)</f>
        <v>8</v>
      </c>
      <c r="C1211" s="148" t="n">
        <f aca="false">VLOOKUP($A1211,data!$A$6:$M$15000,10)</f>
        <v>3425000</v>
      </c>
      <c r="D1211" s="306" t="n">
        <v>0</v>
      </c>
      <c r="E1211" s="306" t="n">
        <f aca="false">VLOOKUP($A1211,data!$A$6:$M$15000,12)</f>
        <v>3939000</v>
      </c>
      <c r="F1211" s="114" t="n">
        <f aca="false">C1211-D1211-E1211</f>
        <v>-514000</v>
      </c>
    </row>
    <row r="1212" customFormat="false" ht="11.25" hidden="false" customHeight="false" outlineLevel="0" collapsed="false">
      <c r="A1212" s="188" t="n">
        <v>36755</v>
      </c>
      <c r="B1212" s="11" t="n">
        <f aca="false">IF(A1212&lt;&gt;"",MONTH(A1212),0)</f>
        <v>8</v>
      </c>
      <c r="C1212" s="148" t="n">
        <f aca="false">VLOOKUP($A1212,data!$A$6:$M$15000,10)</f>
        <v>3480000</v>
      </c>
      <c r="D1212" s="306" t="n">
        <v>0</v>
      </c>
      <c r="E1212" s="306" t="n">
        <f aca="false">VLOOKUP($A1212,data!$A$6:$M$15000,12)</f>
        <v>3891000</v>
      </c>
      <c r="F1212" s="114" t="n">
        <f aca="false">C1212-D1212-E1212</f>
        <v>-411000</v>
      </c>
    </row>
    <row r="1213" customFormat="false" ht="11.25" hidden="false" customHeight="false" outlineLevel="0" collapsed="false">
      <c r="A1213" s="188" t="n">
        <v>36756</v>
      </c>
      <c r="B1213" s="11" t="n">
        <f aca="false">IF(A1213&lt;&gt;"",MONTH(A1213),0)</f>
        <v>8</v>
      </c>
      <c r="C1213" s="148" t="n">
        <f aca="false">VLOOKUP($A1213,data!$A$6:$M$15000,10)</f>
        <v>3448000</v>
      </c>
      <c r="D1213" s="306" t="n">
        <v>0</v>
      </c>
      <c r="E1213" s="306" t="n">
        <f aca="false">VLOOKUP($A1213,data!$A$6:$M$15000,12)</f>
        <v>3692000</v>
      </c>
      <c r="F1213" s="114" t="n">
        <f aca="false">C1213-D1213-E1213</f>
        <v>-244000</v>
      </c>
    </row>
    <row r="1214" customFormat="false" ht="11.25" hidden="false" customHeight="false" outlineLevel="0" collapsed="false">
      <c r="A1214" s="188" t="n">
        <v>36757</v>
      </c>
      <c r="B1214" s="11" t="n">
        <f aca="false">IF(A1214&lt;&gt;"",MONTH(A1214),0)</f>
        <v>8</v>
      </c>
      <c r="C1214" s="148" t="n">
        <f aca="false">VLOOKUP($A1214,data!$A$6:$M$15000,10)</f>
        <v>3207000</v>
      </c>
      <c r="D1214" s="306" t="n">
        <v>0</v>
      </c>
      <c r="E1214" s="306" t="n">
        <f aca="false">VLOOKUP($A1214,data!$A$6:$M$15000,12)</f>
        <v>3382000</v>
      </c>
      <c r="F1214" s="114" t="n">
        <f aca="false">C1214-D1214-E1214</f>
        <v>-175000</v>
      </c>
    </row>
    <row r="1215" customFormat="false" ht="11.25" hidden="false" customHeight="false" outlineLevel="0" collapsed="false">
      <c r="A1215" s="188" t="n">
        <v>36758</v>
      </c>
      <c r="B1215" s="11" t="n">
        <f aca="false">IF(A1215&lt;&gt;"",MONTH(A1215),0)</f>
        <v>8</v>
      </c>
      <c r="C1215" s="148" t="n">
        <f aca="false">VLOOKUP($A1215,data!$A$6:$M$15000,10)</f>
        <v>2858000</v>
      </c>
      <c r="D1215" s="306" t="n">
        <v>0</v>
      </c>
      <c r="E1215" s="306" t="n">
        <f aca="false">VLOOKUP($A1215,data!$A$6:$M$15000,12)</f>
        <v>3252000</v>
      </c>
      <c r="F1215" s="114" t="n">
        <f aca="false">C1215-D1215-E1215</f>
        <v>-394000</v>
      </c>
    </row>
    <row r="1216" customFormat="false" ht="11.25" hidden="false" customHeight="false" outlineLevel="0" collapsed="false">
      <c r="A1216" s="188" t="n">
        <v>36759</v>
      </c>
      <c r="B1216" s="11" t="n">
        <f aca="false">IF(A1216&lt;&gt;"",MONTH(A1216),0)</f>
        <v>8</v>
      </c>
      <c r="C1216" s="148" t="n">
        <f aca="false">VLOOKUP($A1216,data!$A$6:$M$15000,10)</f>
        <v>2964000</v>
      </c>
      <c r="D1216" s="306" t="n">
        <v>0</v>
      </c>
      <c r="E1216" s="306" t="n">
        <f aca="false">VLOOKUP($A1216,data!$A$6:$M$15000,12)</f>
        <v>3667000</v>
      </c>
      <c r="F1216" s="114" t="n">
        <f aca="false">C1216-D1216-E1216</f>
        <v>-703000</v>
      </c>
    </row>
    <row r="1217" customFormat="false" ht="11.25" hidden="false" customHeight="false" outlineLevel="0" collapsed="false">
      <c r="A1217" s="188" t="n">
        <v>36760</v>
      </c>
      <c r="B1217" s="11" t="n">
        <f aca="false">IF(A1217&lt;&gt;"",MONTH(A1217),0)</f>
        <v>8</v>
      </c>
      <c r="C1217" s="148" t="n">
        <f aca="false">VLOOKUP($A1217,data!$A$6:$M$15000,10)</f>
        <v>2927000</v>
      </c>
      <c r="D1217" s="306" t="n">
        <v>0</v>
      </c>
      <c r="E1217" s="306" t="n">
        <f aca="false">VLOOKUP($A1217,data!$A$6:$M$15000,12)</f>
        <v>3711000</v>
      </c>
      <c r="F1217" s="114" t="n">
        <f aca="false">C1217-D1217-E1217</f>
        <v>-784000</v>
      </c>
    </row>
    <row r="1218" customFormat="false" ht="11.25" hidden="false" customHeight="false" outlineLevel="0" collapsed="false">
      <c r="A1218" s="188" t="n">
        <v>36761</v>
      </c>
      <c r="B1218" s="11" t="n">
        <f aca="false">IF(A1218&lt;&gt;"",MONTH(A1218),0)</f>
        <v>8</v>
      </c>
      <c r="C1218" s="148" t="n">
        <f aca="false">VLOOKUP($A1218,data!$A$6:$M$15000,10)</f>
        <v>2932000</v>
      </c>
      <c r="D1218" s="306" t="n">
        <v>0</v>
      </c>
      <c r="E1218" s="306" t="n">
        <f aca="false">VLOOKUP($A1218,data!$A$6:$M$15000,12)</f>
        <v>3714000</v>
      </c>
      <c r="F1218" s="114" t="n">
        <f aca="false">C1218-D1218-E1218</f>
        <v>-782000</v>
      </c>
    </row>
    <row r="1219" customFormat="false" ht="11.25" hidden="false" customHeight="false" outlineLevel="0" collapsed="false">
      <c r="A1219" s="188" t="n">
        <v>36762</v>
      </c>
      <c r="B1219" s="11" t="n">
        <f aca="false">IF(A1219&lt;&gt;"",MONTH(A1219),0)</f>
        <v>8</v>
      </c>
      <c r="C1219" s="148" t="n">
        <f aca="false">VLOOKUP($A1219,data!$A$6:$M$15000,10)</f>
        <v>3023000</v>
      </c>
      <c r="D1219" s="306" t="n">
        <v>0</v>
      </c>
      <c r="E1219" s="306" t="n">
        <f aca="false">VLOOKUP($A1219,data!$A$6:$M$15000,12)</f>
        <v>3826000</v>
      </c>
      <c r="F1219" s="114" t="n">
        <f aca="false">C1219-D1219-E1219</f>
        <v>-803000</v>
      </c>
    </row>
    <row r="1220" customFormat="false" ht="11.25" hidden="false" customHeight="false" outlineLevel="0" collapsed="false">
      <c r="A1220" s="188" t="n">
        <v>36763</v>
      </c>
      <c r="B1220" s="11" t="n">
        <f aca="false">IF(A1220&lt;&gt;"",MONTH(A1220),0)</f>
        <v>8</v>
      </c>
      <c r="C1220" s="148" t="n">
        <f aca="false">VLOOKUP($A1220,data!$A$6:$M$15000,10)</f>
        <v>2858000</v>
      </c>
      <c r="D1220" s="306" t="n">
        <v>0</v>
      </c>
      <c r="E1220" s="306" t="n">
        <f aca="false">VLOOKUP($A1220,data!$A$6:$M$15000,12)</f>
        <v>3705000</v>
      </c>
      <c r="F1220" s="114" t="n">
        <f aca="false">C1220-D1220-E1220</f>
        <v>-847000</v>
      </c>
    </row>
    <row r="1221" customFormat="false" ht="11.25" hidden="false" customHeight="false" outlineLevel="0" collapsed="false">
      <c r="A1221" s="188" t="n">
        <v>36764</v>
      </c>
      <c r="B1221" s="11" t="n">
        <f aca="false">IF(A1221&lt;&gt;"",MONTH(A1221),0)</f>
        <v>8</v>
      </c>
      <c r="C1221" s="148" t="n">
        <f aca="false">VLOOKUP($A1221,data!$A$6:$M$15000,10)</f>
        <v>2895000</v>
      </c>
      <c r="D1221" s="306" t="n">
        <v>0</v>
      </c>
      <c r="E1221" s="306" t="n">
        <f aca="false">VLOOKUP($A1221,data!$A$6:$M$15000,12)</f>
        <v>3350000</v>
      </c>
      <c r="F1221" s="114" t="n">
        <f aca="false">C1221-D1221-E1221</f>
        <v>-455000</v>
      </c>
    </row>
    <row r="1222" customFormat="false" ht="11.25" hidden="false" customHeight="false" outlineLevel="0" collapsed="false">
      <c r="A1222" s="188" t="n">
        <v>36765</v>
      </c>
      <c r="B1222" s="11" t="n">
        <f aca="false">IF(A1222&lt;&gt;"",MONTH(A1222),0)</f>
        <v>8</v>
      </c>
      <c r="C1222" s="148" t="n">
        <f aca="false">VLOOKUP($A1222,data!$A$6:$M$15000,10)</f>
        <v>2857000</v>
      </c>
      <c r="D1222" s="306" t="n">
        <v>0</v>
      </c>
      <c r="E1222" s="306" t="n">
        <f aca="false">VLOOKUP($A1222,data!$A$6:$M$15000,12)</f>
        <v>3123000</v>
      </c>
      <c r="F1222" s="114" t="n">
        <f aca="false">C1222-D1222-E1222</f>
        <v>-266000</v>
      </c>
    </row>
    <row r="1223" customFormat="false" ht="11.25" hidden="false" customHeight="false" outlineLevel="0" collapsed="false">
      <c r="A1223" s="188" t="n">
        <v>36766</v>
      </c>
      <c r="B1223" s="11" t="n">
        <f aca="false">IF(A1223&lt;&gt;"",MONTH(A1223),0)</f>
        <v>8</v>
      </c>
      <c r="C1223" s="148" t="n">
        <f aca="false">VLOOKUP($A1223,data!$A$6:$M$15000,10)</f>
        <v>2753000</v>
      </c>
      <c r="D1223" s="306" t="n">
        <v>0</v>
      </c>
      <c r="E1223" s="306" t="n">
        <f aca="false">VLOOKUP($A1223,data!$A$6:$M$15000,12)</f>
        <v>3616000</v>
      </c>
      <c r="F1223" s="114" t="n">
        <f aca="false">C1223-D1223-E1223</f>
        <v>-863000</v>
      </c>
    </row>
    <row r="1224" customFormat="false" ht="11.25" hidden="false" customHeight="false" outlineLevel="0" collapsed="false">
      <c r="A1224" s="188" t="n">
        <v>36767</v>
      </c>
      <c r="B1224" s="11" t="n">
        <f aca="false">IF(A1224&lt;&gt;"",MONTH(A1224),0)</f>
        <v>8</v>
      </c>
      <c r="C1224" s="148" t="n">
        <f aca="false">VLOOKUP($A1224,data!$A$6:$M$15000,10)</f>
        <v>3098000</v>
      </c>
      <c r="D1224" s="306" t="n">
        <v>0</v>
      </c>
      <c r="E1224" s="306" t="n">
        <f aca="false">VLOOKUP($A1224,data!$A$6:$M$15000,12)</f>
        <v>3391000</v>
      </c>
      <c r="F1224" s="114" t="n">
        <f aca="false">C1224-D1224-E1224</f>
        <v>-293000</v>
      </c>
    </row>
    <row r="1225" customFormat="false" ht="11.25" hidden="false" customHeight="false" outlineLevel="0" collapsed="false">
      <c r="A1225" s="188" t="n">
        <v>36768</v>
      </c>
      <c r="B1225" s="11" t="n">
        <f aca="false">IF(A1225&lt;&gt;"",MONTH(A1225),0)</f>
        <v>8</v>
      </c>
      <c r="C1225" s="148" t="n">
        <f aca="false">VLOOKUP($A1225,data!$A$6:$M$15000,10)</f>
        <v>3098000</v>
      </c>
      <c r="D1225" s="306" t="n">
        <v>0</v>
      </c>
      <c r="E1225" s="306" t="n">
        <f aca="false">VLOOKUP($A1225,data!$A$6:$M$15000,12)</f>
        <v>3236000</v>
      </c>
      <c r="F1225" s="114" t="n">
        <f aca="false">C1225-D1225-E1225</f>
        <v>-138000</v>
      </c>
    </row>
    <row r="1226" customFormat="false" ht="11.25" hidden="false" customHeight="false" outlineLevel="0" collapsed="false">
      <c r="A1226" s="188" t="n">
        <v>36769</v>
      </c>
      <c r="B1226" s="11" t="n">
        <f aca="false">IF(A1226&lt;&gt;"",MONTH(A1226),0)</f>
        <v>8</v>
      </c>
      <c r="C1226" s="148" t="n">
        <f aca="false">VLOOKUP($A1226,data!$A$6:$M$15000,10)</f>
        <v>3193000</v>
      </c>
      <c r="D1226" s="306" t="n">
        <v>0</v>
      </c>
      <c r="E1226" s="306" t="n">
        <f aca="false">VLOOKUP($A1226,data!$A$6:$M$15000,12)</f>
        <v>3089000</v>
      </c>
      <c r="F1226" s="114" t="n">
        <f aca="false">C1226-D1226-E1226</f>
        <v>104000</v>
      </c>
    </row>
    <row r="1227" customFormat="false" ht="11.25" hidden="false" customHeight="false" outlineLevel="0" collapsed="false">
      <c r="A1227" s="188" t="n">
        <v>36770</v>
      </c>
      <c r="B1227" s="11" t="n">
        <f aca="false">IF(A1227&lt;&gt;"",MONTH(A1227),0)</f>
        <v>9</v>
      </c>
      <c r="C1227" s="148" t="n">
        <f aca="false">VLOOKUP($A1227,data!$A$6:$M$15000,10)</f>
        <v>3423000</v>
      </c>
      <c r="D1227" s="306" t="n">
        <v>0</v>
      </c>
      <c r="E1227" s="306" t="n">
        <f aca="false">VLOOKUP($A1227,data!$A$6:$M$15000,12)</f>
        <v>2891000</v>
      </c>
      <c r="F1227" s="114" t="n">
        <f aca="false">C1227-D1227-E1227</f>
        <v>532000</v>
      </c>
    </row>
    <row r="1228" customFormat="false" ht="11.25" hidden="false" customHeight="false" outlineLevel="0" collapsed="false">
      <c r="A1228" s="188" t="n">
        <v>36771</v>
      </c>
      <c r="B1228" s="11" t="n">
        <f aca="false">IF(A1228&lt;&gt;"",MONTH(A1228),0)</f>
        <v>9</v>
      </c>
      <c r="C1228" s="148" t="n">
        <f aca="false">VLOOKUP($A1228,data!$A$6:$M$15000,10)</f>
        <v>3318000</v>
      </c>
      <c r="D1228" s="306" t="n">
        <v>0</v>
      </c>
      <c r="E1228" s="306" t="n">
        <f aca="false">VLOOKUP($A1228,data!$A$6:$M$15000,12)</f>
        <v>2549000</v>
      </c>
      <c r="F1228" s="114" t="n">
        <f aca="false">C1228-D1228-E1228</f>
        <v>769000</v>
      </c>
    </row>
    <row r="1229" customFormat="false" ht="11.25" hidden="false" customHeight="false" outlineLevel="0" collapsed="false">
      <c r="A1229" s="188" t="n">
        <v>36772</v>
      </c>
      <c r="B1229" s="11" t="n">
        <f aca="false">IF(A1229&lt;&gt;"",MONTH(A1229),0)</f>
        <v>9</v>
      </c>
      <c r="C1229" s="148" t="n">
        <f aca="false">VLOOKUP($A1229,data!$A$6:$M$15000,10)</f>
        <v>3288000</v>
      </c>
      <c r="D1229" s="306" t="n">
        <v>0</v>
      </c>
      <c r="E1229" s="306" t="n">
        <f aca="false">VLOOKUP($A1229,data!$A$6:$M$15000,12)</f>
        <v>2320000</v>
      </c>
      <c r="F1229" s="114" t="n">
        <f aca="false">C1229-D1229-E1229</f>
        <v>968000</v>
      </c>
    </row>
    <row r="1230" customFormat="false" ht="11.25" hidden="false" customHeight="false" outlineLevel="0" collapsed="false">
      <c r="A1230" s="188" t="n">
        <v>36773</v>
      </c>
      <c r="B1230" s="11" t="n">
        <f aca="false">IF(A1230&lt;&gt;"",MONTH(A1230),0)</f>
        <v>9</v>
      </c>
      <c r="C1230" s="148" t="n">
        <f aca="false">VLOOKUP($A1230,data!$A$6:$M$15000,10)</f>
        <v>3290000</v>
      </c>
      <c r="D1230" s="306" t="n">
        <v>0</v>
      </c>
      <c r="E1230" s="306" t="n">
        <f aca="false">VLOOKUP($A1230,data!$A$6:$M$15000,12)</f>
        <v>2573000</v>
      </c>
      <c r="F1230" s="114" t="n">
        <f aca="false">C1230-D1230-E1230</f>
        <v>717000</v>
      </c>
    </row>
    <row r="1231" customFormat="false" ht="11.25" hidden="false" customHeight="false" outlineLevel="0" collapsed="false">
      <c r="A1231" s="188" t="n">
        <v>36774</v>
      </c>
      <c r="B1231" s="11" t="n">
        <f aca="false">IF(A1231&lt;&gt;"",MONTH(A1231),0)</f>
        <v>9</v>
      </c>
      <c r="C1231" s="148" t="n">
        <f aca="false">VLOOKUP($A1231,data!$A$6:$M$15000,10)</f>
        <v>3338000</v>
      </c>
      <c r="D1231" s="306" t="n">
        <v>0</v>
      </c>
      <c r="E1231" s="306" t="n">
        <f aca="false">VLOOKUP($A1231,data!$A$6:$M$15000,12)</f>
        <v>3080000</v>
      </c>
      <c r="F1231" s="114" t="n">
        <f aca="false">C1231-D1231-E1231</f>
        <v>258000</v>
      </c>
    </row>
    <row r="1232" customFormat="false" ht="11.25" hidden="false" customHeight="false" outlineLevel="0" collapsed="false">
      <c r="A1232" s="188" t="n">
        <v>36775</v>
      </c>
      <c r="B1232" s="11" t="n">
        <f aca="false">IF(A1232&lt;&gt;"",MONTH(A1232),0)</f>
        <v>9</v>
      </c>
      <c r="C1232" s="148" t="n">
        <f aca="false">VLOOKUP($A1232,data!$A$6:$M$15000,10)</f>
        <v>3364000</v>
      </c>
      <c r="D1232" s="306" t="n">
        <v>0</v>
      </c>
      <c r="E1232" s="306" t="n">
        <f aca="false">VLOOKUP($A1232,data!$A$6:$M$15000,12)</f>
        <v>3314000</v>
      </c>
      <c r="F1232" s="114" t="n">
        <f aca="false">C1232-D1232-E1232</f>
        <v>50000</v>
      </c>
    </row>
    <row r="1233" customFormat="false" ht="11.25" hidden="false" customHeight="false" outlineLevel="0" collapsed="false">
      <c r="A1233" s="188" t="n">
        <v>36776</v>
      </c>
      <c r="B1233" s="11" t="n">
        <f aca="false">IF(A1233&lt;&gt;"",MONTH(A1233),0)</f>
        <v>9</v>
      </c>
      <c r="C1233" s="148" t="n">
        <f aca="false">VLOOKUP($A1233,data!$A$6:$M$15000,10)</f>
        <v>3326000</v>
      </c>
      <c r="D1233" s="306" t="n">
        <v>0</v>
      </c>
      <c r="E1233" s="306" t="n">
        <f aca="false">VLOOKUP($A1233,data!$A$6:$M$15000,12)</f>
        <v>3410000</v>
      </c>
      <c r="F1233" s="114" t="n">
        <f aca="false">C1233-D1233-E1233</f>
        <v>-84000</v>
      </c>
    </row>
    <row r="1234" customFormat="false" ht="11.25" hidden="false" customHeight="false" outlineLevel="0" collapsed="false">
      <c r="A1234" s="188" t="n">
        <v>36777</v>
      </c>
      <c r="B1234" s="11" t="n">
        <f aca="false">IF(A1234&lt;&gt;"",MONTH(A1234),0)</f>
        <v>9</v>
      </c>
      <c r="C1234" s="148" t="n">
        <f aca="false">VLOOKUP($A1234,data!$A$6:$M$15000,10)</f>
        <v>3390000</v>
      </c>
      <c r="D1234" s="306" t="n">
        <v>0</v>
      </c>
      <c r="E1234" s="306" t="n">
        <f aca="false">VLOOKUP($A1234,data!$A$6:$M$15000,12)</f>
        <v>3343000</v>
      </c>
      <c r="F1234" s="114" t="n">
        <f aca="false">C1234-D1234-E1234</f>
        <v>47000</v>
      </c>
    </row>
    <row r="1235" customFormat="false" ht="11.25" hidden="false" customHeight="false" outlineLevel="0" collapsed="false">
      <c r="A1235" s="188" t="n">
        <v>36778</v>
      </c>
      <c r="B1235" s="11" t="n">
        <f aca="false">IF(A1235&lt;&gt;"",MONTH(A1235),0)</f>
        <v>9</v>
      </c>
      <c r="C1235" s="148" t="n">
        <f aca="false">VLOOKUP($A1235,data!$A$6:$M$15000,10)</f>
        <v>3323000</v>
      </c>
      <c r="D1235" s="306" t="n">
        <v>0</v>
      </c>
      <c r="E1235" s="306" t="n">
        <f aca="false">VLOOKUP($A1235,data!$A$6:$M$15000,12)</f>
        <v>2989000</v>
      </c>
      <c r="F1235" s="114" t="n">
        <f aca="false">C1235-D1235-E1235</f>
        <v>334000</v>
      </c>
    </row>
    <row r="1236" customFormat="false" ht="11.25" hidden="false" customHeight="false" outlineLevel="0" collapsed="false">
      <c r="A1236" s="188" t="n">
        <v>36779</v>
      </c>
      <c r="B1236" s="11" t="n">
        <f aca="false">IF(A1236&lt;&gt;"",MONTH(A1236),0)</f>
        <v>9</v>
      </c>
      <c r="C1236" s="148" t="n">
        <f aca="false">VLOOKUP($A1236,data!$A$6:$M$15000,10)</f>
        <v>3343000</v>
      </c>
      <c r="D1236" s="306" t="n">
        <v>0</v>
      </c>
      <c r="E1236" s="306" t="n">
        <f aca="false">VLOOKUP($A1236,data!$A$6:$M$15000,12)</f>
        <v>2822000</v>
      </c>
      <c r="F1236" s="114" t="n">
        <f aca="false">C1236-D1236-E1236</f>
        <v>521000</v>
      </c>
    </row>
    <row r="1237" customFormat="false" ht="11.25" hidden="false" customHeight="false" outlineLevel="0" collapsed="false">
      <c r="A1237" s="188" t="n">
        <v>36780</v>
      </c>
      <c r="B1237" s="11" t="n">
        <f aca="false">IF(A1237&lt;&gt;"",MONTH(A1237),0)</f>
        <v>9</v>
      </c>
      <c r="C1237" s="148" t="n">
        <f aca="false">VLOOKUP($A1237,data!$A$6:$M$15000,10)</f>
        <v>3376000</v>
      </c>
      <c r="D1237" s="306" t="n">
        <v>0</v>
      </c>
      <c r="E1237" s="306" t="n">
        <f aca="false">VLOOKUP($A1237,data!$A$6:$M$15000,12)</f>
        <v>3443000</v>
      </c>
      <c r="F1237" s="114" t="n">
        <f aca="false">C1237-D1237-E1237</f>
        <v>-67000</v>
      </c>
    </row>
    <row r="1238" customFormat="false" ht="11.25" hidden="false" customHeight="false" outlineLevel="0" collapsed="false">
      <c r="A1238" s="188" t="n">
        <v>36781</v>
      </c>
      <c r="B1238" s="11" t="n">
        <f aca="false">IF(A1238&lt;&gt;"",MONTH(A1238),0)</f>
        <v>9</v>
      </c>
      <c r="C1238" s="148" t="n">
        <f aca="false">VLOOKUP($A1238,data!$A$6:$M$15000,10)</f>
        <v>3381000</v>
      </c>
      <c r="D1238" s="306" t="n">
        <v>0</v>
      </c>
      <c r="E1238" s="306" t="n">
        <f aca="false">VLOOKUP($A1238,data!$A$6:$M$15000,12)</f>
        <v>3596000</v>
      </c>
      <c r="F1238" s="114" t="n">
        <f aca="false">C1238-D1238-E1238</f>
        <v>-215000</v>
      </c>
    </row>
    <row r="1239" customFormat="false" ht="11.25" hidden="false" customHeight="false" outlineLevel="0" collapsed="false">
      <c r="A1239" s="188" t="n">
        <v>36782</v>
      </c>
      <c r="B1239" s="11" t="n">
        <f aca="false">IF(A1239&lt;&gt;"",MONTH(A1239),0)</f>
        <v>9</v>
      </c>
      <c r="C1239" s="148" t="n">
        <f aca="false">VLOOKUP($A1239,data!$A$6:$M$15000,10)</f>
        <v>3374000</v>
      </c>
      <c r="D1239" s="306" t="n">
        <v>0</v>
      </c>
      <c r="E1239" s="306" t="n">
        <f aca="false">VLOOKUP($A1239,data!$A$6:$M$15000,12)</f>
        <v>3847000</v>
      </c>
      <c r="F1239" s="114" t="n">
        <f aca="false">C1239-D1239-E1239</f>
        <v>-473000</v>
      </c>
    </row>
    <row r="1240" customFormat="false" ht="11.25" hidden="false" customHeight="false" outlineLevel="0" collapsed="false">
      <c r="A1240" s="188" t="n">
        <v>36783</v>
      </c>
      <c r="B1240" s="11" t="n">
        <f aca="false">IF(A1240&lt;&gt;"",MONTH(A1240),0)</f>
        <v>9</v>
      </c>
      <c r="C1240" s="148" t="n">
        <f aca="false">VLOOKUP($A1240,data!$A$6:$M$15000,10)</f>
        <v>3351000</v>
      </c>
      <c r="D1240" s="306" t="n">
        <v>0</v>
      </c>
      <c r="E1240" s="306" t="n">
        <f aca="false">VLOOKUP($A1240,data!$A$6:$M$15000,12)</f>
        <v>3823000</v>
      </c>
      <c r="F1240" s="114" t="n">
        <f aca="false">C1240-D1240-E1240</f>
        <v>-472000</v>
      </c>
    </row>
    <row r="1241" customFormat="false" ht="11.25" hidden="false" customHeight="false" outlineLevel="0" collapsed="false">
      <c r="A1241" s="188" t="n">
        <v>36784</v>
      </c>
      <c r="B1241" s="11" t="n">
        <f aca="false">IF(A1241&lt;&gt;"",MONTH(A1241),0)</f>
        <v>9</v>
      </c>
      <c r="C1241" s="148" t="n">
        <f aca="false">VLOOKUP($A1241,data!$A$6:$M$15000,10)</f>
        <v>3292000</v>
      </c>
      <c r="D1241" s="306" t="n">
        <v>0</v>
      </c>
      <c r="E1241" s="306" t="n">
        <f aca="false">VLOOKUP($A1241,data!$A$6:$M$15000,12)</f>
        <v>3664000</v>
      </c>
      <c r="F1241" s="114" t="n">
        <f aca="false">C1241-D1241-E1241</f>
        <v>-372000</v>
      </c>
    </row>
    <row r="1242" customFormat="false" ht="11.25" hidden="false" customHeight="false" outlineLevel="0" collapsed="false">
      <c r="A1242" s="188" t="n">
        <v>36785</v>
      </c>
      <c r="B1242" s="11" t="n">
        <f aca="false">IF(A1242&lt;&gt;"",MONTH(A1242),0)</f>
        <v>9</v>
      </c>
      <c r="C1242" s="148" t="n">
        <f aca="false">VLOOKUP($A1242,data!$A$6:$M$15000,10)</f>
        <v>3378000</v>
      </c>
      <c r="D1242" s="306" t="n">
        <v>0</v>
      </c>
      <c r="E1242" s="306" t="n">
        <f aca="false">VLOOKUP($A1242,data!$A$6:$M$15000,12)</f>
        <v>3438000</v>
      </c>
      <c r="F1242" s="114" t="n">
        <f aca="false">C1242-D1242-E1242</f>
        <v>-60000</v>
      </c>
    </row>
    <row r="1243" customFormat="false" ht="11.25" hidden="false" customHeight="false" outlineLevel="0" collapsed="false">
      <c r="A1243" s="188" t="n">
        <v>36786</v>
      </c>
      <c r="B1243" s="11" t="n">
        <f aca="false">IF(A1243&lt;&gt;"",MONTH(A1243),0)</f>
        <v>9</v>
      </c>
      <c r="C1243" s="148" t="n">
        <f aca="false">VLOOKUP($A1243,data!$A$6:$M$15000,10)</f>
        <v>3392000</v>
      </c>
      <c r="D1243" s="306" t="n">
        <v>0</v>
      </c>
      <c r="E1243" s="306" t="n">
        <f aca="false">VLOOKUP($A1243,data!$A$6:$M$15000,12)</f>
        <v>3323000</v>
      </c>
      <c r="F1243" s="114" t="n">
        <f aca="false">C1243-D1243-E1243</f>
        <v>69000</v>
      </c>
    </row>
    <row r="1244" customFormat="false" ht="11.25" hidden="false" customHeight="false" outlineLevel="0" collapsed="false">
      <c r="A1244" s="188" t="n">
        <v>36787</v>
      </c>
      <c r="B1244" s="11" t="n">
        <f aca="false">IF(A1244&lt;&gt;"",MONTH(A1244),0)</f>
        <v>9</v>
      </c>
      <c r="C1244" s="148" t="n">
        <f aca="false">VLOOKUP($A1244,data!$A$6:$M$15000,10)</f>
        <v>3214000</v>
      </c>
      <c r="D1244" s="306" t="n">
        <v>0</v>
      </c>
      <c r="E1244" s="306" t="n">
        <f aca="false">VLOOKUP($A1244,data!$A$6:$M$15000,12)</f>
        <v>3688000</v>
      </c>
      <c r="F1244" s="114" t="n">
        <f aca="false">C1244-D1244-E1244</f>
        <v>-474000</v>
      </c>
    </row>
    <row r="1245" customFormat="false" ht="11.25" hidden="false" customHeight="false" outlineLevel="0" collapsed="false">
      <c r="A1245" s="188" t="n">
        <v>36788</v>
      </c>
      <c r="B1245" s="11" t="n">
        <f aca="false">IF(A1245&lt;&gt;"",MONTH(A1245),0)</f>
        <v>9</v>
      </c>
      <c r="C1245" s="148" t="n">
        <f aca="false">VLOOKUP($A1245,data!$A$6:$M$15000,10)</f>
        <v>3221000</v>
      </c>
      <c r="D1245" s="306" t="n">
        <v>0</v>
      </c>
      <c r="E1245" s="306" t="n">
        <f aca="false">VLOOKUP($A1245,data!$A$6:$M$15000,12)</f>
        <v>3522000</v>
      </c>
      <c r="F1245" s="114" t="n">
        <f aca="false">C1245-D1245-E1245</f>
        <v>-301000</v>
      </c>
    </row>
    <row r="1246" customFormat="false" ht="11.25" hidden="false" customHeight="false" outlineLevel="0" collapsed="false">
      <c r="A1246" s="188" t="n">
        <v>36789</v>
      </c>
      <c r="B1246" s="11" t="n">
        <f aca="false">IF(A1246&lt;&gt;"",MONTH(A1246),0)</f>
        <v>9</v>
      </c>
      <c r="C1246" s="148" t="n">
        <f aca="false">VLOOKUP($A1246,data!$A$6:$M$15000,10)</f>
        <v>3290000</v>
      </c>
      <c r="D1246" s="306" t="n">
        <v>0</v>
      </c>
      <c r="E1246" s="306" t="n">
        <f aca="false">VLOOKUP($A1246,data!$A$6:$M$15000,12)</f>
        <v>3423000</v>
      </c>
      <c r="F1246" s="114" t="n">
        <f aca="false">C1246-D1246-E1246</f>
        <v>-133000</v>
      </c>
    </row>
    <row r="1247" customFormat="false" ht="11.25" hidden="false" customHeight="false" outlineLevel="0" collapsed="false">
      <c r="A1247" s="188" t="n">
        <v>36790</v>
      </c>
      <c r="B1247" s="11" t="n">
        <f aca="false">IF(A1247&lt;&gt;"",MONTH(A1247),0)</f>
        <v>9</v>
      </c>
      <c r="C1247" s="148" t="n">
        <f aca="false">VLOOKUP($A1247,data!$A$6:$M$15000,10)</f>
        <v>3389000</v>
      </c>
      <c r="D1247" s="306" t="n">
        <v>0</v>
      </c>
      <c r="E1247" s="306" t="n">
        <f aca="false">VLOOKUP($A1247,data!$A$6:$M$15000,12)</f>
        <v>3244000</v>
      </c>
      <c r="F1247" s="114" t="n">
        <f aca="false">C1247-D1247-E1247</f>
        <v>145000</v>
      </c>
    </row>
    <row r="1248" customFormat="false" ht="11.25" hidden="false" customHeight="false" outlineLevel="0" collapsed="false">
      <c r="A1248" s="188" t="n">
        <v>36791</v>
      </c>
      <c r="B1248" s="11" t="n">
        <f aca="false">IF(A1248&lt;&gt;"",MONTH(A1248),0)</f>
        <v>9</v>
      </c>
      <c r="C1248" s="148" t="n">
        <f aca="false">VLOOKUP($A1248,data!$A$6:$M$15000,10)</f>
        <v>3499000</v>
      </c>
      <c r="D1248" s="306" t="n">
        <v>0</v>
      </c>
      <c r="E1248" s="306" t="n">
        <f aca="false">VLOOKUP($A1248,data!$A$6:$M$15000,12)</f>
        <v>2994000</v>
      </c>
      <c r="F1248" s="114" t="n">
        <f aca="false">C1248-D1248-E1248</f>
        <v>505000</v>
      </c>
    </row>
    <row r="1249" customFormat="false" ht="11.25" hidden="false" customHeight="false" outlineLevel="0" collapsed="false">
      <c r="A1249" s="188" t="n">
        <v>36792</v>
      </c>
      <c r="B1249" s="11" t="n">
        <f aca="false">IF(A1249&lt;&gt;"",MONTH(A1249),0)</f>
        <v>9</v>
      </c>
      <c r="C1249" s="148" t="n">
        <f aca="false">VLOOKUP($A1249,data!$A$6:$M$15000,10)</f>
        <v>3167000</v>
      </c>
      <c r="D1249" s="306" t="n">
        <v>0</v>
      </c>
      <c r="E1249" s="306" t="n">
        <f aca="false">VLOOKUP($A1249,data!$A$6:$M$15000,12)</f>
        <v>2714000</v>
      </c>
      <c r="F1249" s="114" t="n">
        <f aca="false">C1249-D1249-E1249</f>
        <v>453000</v>
      </c>
    </row>
    <row r="1250" customFormat="false" ht="11.25" hidden="false" customHeight="false" outlineLevel="0" collapsed="false">
      <c r="A1250" s="188" t="n">
        <v>36793</v>
      </c>
      <c r="B1250" s="11" t="n">
        <f aca="false">IF(A1250&lt;&gt;"",MONTH(A1250),0)</f>
        <v>9</v>
      </c>
      <c r="C1250" s="148" t="n">
        <f aca="false">VLOOKUP($A1250,data!$A$6:$M$15000,10)</f>
        <v>3108000</v>
      </c>
      <c r="D1250" s="306" t="n">
        <v>0</v>
      </c>
      <c r="E1250" s="306" t="n">
        <f aca="false">VLOOKUP($A1250,data!$A$6:$M$15000,12)</f>
        <v>2539000</v>
      </c>
      <c r="F1250" s="114" t="n">
        <f aca="false">C1250-D1250-E1250</f>
        <v>569000</v>
      </c>
    </row>
    <row r="1251" customFormat="false" ht="11.25" hidden="false" customHeight="false" outlineLevel="0" collapsed="false">
      <c r="A1251" s="188" t="n">
        <v>36794</v>
      </c>
      <c r="B1251" s="11" t="n">
        <f aca="false">IF(A1251&lt;&gt;"",MONTH(A1251),0)</f>
        <v>9</v>
      </c>
      <c r="C1251" s="148" t="n">
        <f aca="false">VLOOKUP($A1251,data!$A$6:$M$15000,10)</f>
        <v>3142000</v>
      </c>
      <c r="D1251" s="306" t="n">
        <v>0</v>
      </c>
      <c r="E1251" s="306" t="n">
        <f aca="false">VLOOKUP($A1251,data!$A$6:$M$15000,12)</f>
        <v>3262000</v>
      </c>
      <c r="F1251" s="114" t="n">
        <f aca="false">C1251-D1251-E1251</f>
        <v>-120000</v>
      </c>
    </row>
    <row r="1252" customFormat="false" ht="11.25" hidden="false" customHeight="false" outlineLevel="0" collapsed="false">
      <c r="A1252" s="188" t="n">
        <v>36795</v>
      </c>
      <c r="B1252" s="11" t="n">
        <f aca="false">IF(A1252&lt;&gt;"",MONTH(A1252),0)</f>
        <v>9</v>
      </c>
      <c r="C1252" s="148" t="n">
        <f aca="false">VLOOKUP($A1252,data!$A$6:$M$15000,10)</f>
        <v>3220000</v>
      </c>
      <c r="D1252" s="306" t="n">
        <v>0</v>
      </c>
      <c r="E1252" s="306" t="n">
        <f aca="false">VLOOKUP($A1252,data!$A$6:$M$15000,12)</f>
        <v>3206000</v>
      </c>
      <c r="F1252" s="114" t="n">
        <f aca="false">C1252-D1252-E1252</f>
        <v>14000</v>
      </c>
    </row>
    <row r="1253" customFormat="false" ht="11.25" hidden="false" customHeight="false" outlineLevel="0" collapsed="false">
      <c r="A1253" s="188" t="n">
        <v>36796</v>
      </c>
      <c r="B1253" s="11" t="n">
        <f aca="false">IF(A1253&lt;&gt;"",MONTH(A1253),0)</f>
        <v>9</v>
      </c>
      <c r="C1253" s="148" t="n">
        <f aca="false">VLOOKUP($A1253,data!$A$6:$M$15000,10)</f>
        <v>3344000</v>
      </c>
      <c r="D1253" s="306" t="n">
        <v>0</v>
      </c>
      <c r="E1253" s="306" t="n">
        <f aca="false">VLOOKUP($A1253,data!$A$6:$M$15000,12)</f>
        <v>3284000</v>
      </c>
      <c r="F1253" s="114" t="n">
        <f aca="false">C1253-D1253-E1253</f>
        <v>60000</v>
      </c>
    </row>
    <row r="1254" customFormat="false" ht="11.25" hidden="false" customHeight="false" outlineLevel="0" collapsed="false">
      <c r="A1254" s="188" t="n">
        <v>36797</v>
      </c>
      <c r="B1254" s="11" t="n">
        <f aca="false">IF(A1254&lt;&gt;"",MONTH(A1254),0)</f>
        <v>9</v>
      </c>
      <c r="C1254" s="148" t="n">
        <f aca="false">VLOOKUP($A1254,data!$A$6:$M$15000,10)</f>
        <v>3144000</v>
      </c>
      <c r="D1254" s="306" t="n">
        <v>0</v>
      </c>
      <c r="E1254" s="306" t="n">
        <f aca="false">VLOOKUP($A1254,data!$A$6:$M$15000,12)</f>
        <v>3238000</v>
      </c>
      <c r="F1254" s="114" t="n">
        <f aca="false">C1254-D1254-E1254</f>
        <v>-94000</v>
      </c>
    </row>
    <row r="1255" customFormat="false" ht="11.25" hidden="false" customHeight="false" outlineLevel="0" collapsed="false">
      <c r="A1255" s="188" t="n">
        <v>36798</v>
      </c>
      <c r="B1255" s="11" t="n">
        <f aca="false">IF(A1255&lt;&gt;"",MONTH(A1255),0)</f>
        <v>9</v>
      </c>
      <c r="C1255" s="148" t="n">
        <f aca="false">VLOOKUP($A1255,data!$A$6:$M$15000,10)</f>
        <v>3351000</v>
      </c>
      <c r="D1255" s="306" t="n">
        <v>0</v>
      </c>
      <c r="E1255" s="306" t="n">
        <f aca="false">VLOOKUP($A1255,data!$A$6:$M$15000,12)</f>
        <v>3245000</v>
      </c>
      <c r="F1255" s="114" t="n">
        <f aca="false">C1255-D1255-E1255</f>
        <v>106000</v>
      </c>
    </row>
    <row r="1256" customFormat="false" ht="11.25" hidden="false" customHeight="false" outlineLevel="0" collapsed="false">
      <c r="A1256" s="188" t="n">
        <v>36799</v>
      </c>
      <c r="B1256" s="11" t="n">
        <f aca="false">IF(A1256&lt;&gt;"",MONTH(A1256),0)</f>
        <v>9</v>
      </c>
      <c r="C1256" s="148" t="n">
        <f aca="false">VLOOKUP($A1256,data!$A$6:$M$15000,10)</f>
        <v>3304000</v>
      </c>
      <c r="D1256" s="306" t="n">
        <v>0</v>
      </c>
      <c r="E1256" s="306" t="n">
        <f aca="false">VLOOKUP($A1256,data!$A$6:$M$15000,12)</f>
        <v>2966000</v>
      </c>
      <c r="F1256" s="114" t="n">
        <f aca="false">C1256-D1256-E1256</f>
        <v>338000</v>
      </c>
    </row>
    <row r="1257" customFormat="false" ht="11.25" hidden="false" customHeight="false" outlineLevel="0" collapsed="false">
      <c r="A1257" s="188" t="n">
        <v>36800</v>
      </c>
      <c r="B1257" s="11" t="n">
        <f aca="false">IF(A1257&lt;&gt;"",MONTH(A1257),0)</f>
        <v>10</v>
      </c>
      <c r="C1257" s="148" t="n">
        <f aca="false">VLOOKUP($A1257,data!$A$6:$M$15000,10)</f>
        <v>3130000</v>
      </c>
      <c r="D1257" s="306" t="n">
        <v>0</v>
      </c>
      <c r="E1257" s="306" t="n">
        <f aca="false">VLOOKUP($A1257,data!$A$6:$M$15000,12)</f>
        <v>2826000</v>
      </c>
      <c r="F1257" s="114" t="n">
        <f aca="false">C1257-D1257-E1257</f>
        <v>304000</v>
      </c>
    </row>
    <row r="1258" customFormat="false" ht="11.25" hidden="false" customHeight="false" outlineLevel="0" collapsed="false">
      <c r="A1258" s="188" t="n">
        <v>36801</v>
      </c>
      <c r="B1258" s="11" t="n">
        <f aca="false">IF(A1258&lt;&gt;"",MONTH(A1258),0)</f>
        <v>10</v>
      </c>
      <c r="C1258" s="148" t="n">
        <f aca="false">VLOOKUP($A1258,data!$A$6:$M$15000,10)</f>
        <v>3134000</v>
      </c>
      <c r="D1258" s="306" t="n">
        <v>0</v>
      </c>
      <c r="E1258" s="306" t="n">
        <f aca="false">VLOOKUP($A1258,data!$A$6:$M$15000,12)</f>
        <v>3310000</v>
      </c>
      <c r="F1258" s="114" t="n">
        <f aca="false">C1258-D1258-E1258</f>
        <v>-176000</v>
      </c>
    </row>
    <row r="1259" customFormat="false" ht="11.25" hidden="false" customHeight="false" outlineLevel="0" collapsed="false">
      <c r="A1259" s="188" t="n">
        <v>36802</v>
      </c>
      <c r="B1259" s="11" t="n">
        <f aca="false">IF(A1259&lt;&gt;"",MONTH(A1259),0)</f>
        <v>10</v>
      </c>
      <c r="C1259" s="148" t="n">
        <f aca="false">VLOOKUP($A1259,data!$A$6:$M$15000,10)</f>
        <v>3193000</v>
      </c>
      <c r="D1259" s="306" t="n">
        <v>0</v>
      </c>
      <c r="E1259" s="306" t="n">
        <f aca="false">VLOOKUP($A1259,data!$A$6:$M$15000,12)</f>
        <v>3423000</v>
      </c>
      <c r="F1259" s="114" t="n">
        <f aca="false">C1259-D1259-E1259</f>
        <v>-230000</v>
      </c>
    </row>
    <row r="1260" customFormat="false" ht="11.25" hidden="false" customHeight="false" outlineLevel="0" collapsed="false">
      <c r="A1260" s="188" t="n">
        <v>36803</v>
      </c>
      <c r="B1260" s="11" t="n">
        <f aca="false">IF(A1260&lt;&gt;"",MONTH(A1260),0)</f>
        <v>10</v>
      </c>
      <c r="C1260" s="148" t="n">
        <f aca="false">VLOOKUP($A1260,data!$A$6:$M$15000,10)</f>
        <v>3261000</v>
      </c>
      <c r="D1260" s="306" t="n">
        <v>0</v>
      </c>
      <c r="E1260" s="306" t="n">
        <f aca="false">VLOOKUP($A1260,data!$A$6:$M$15000,12)</f>
        <v>3344000</v>
      </c>
      <c r="F1260" s="114" t="n">
        <f aca="false">C1260-D1260-E1260</f>
        <v>-83000</v>
      </c>
    </row>
    <row r="1261" customFormat="false" ht="11.25" hidden="false" customHeight="false" outlineLevel="0" collapsed="false">
      <c r="A1261" s="188" t="n">
        <v>36804</v>
      </c>
      <c r="B1261" s="11" t="n">
        <f aca="false">IF(A1261&lt;&gt;"",MONTH(A1261),0)</f>
        <v>10</v>
      </c>
      <c r="C1261" s="148" t="n">
        <f aca="false">VLOOKUP($A1261,data!$A$6:$M$15000,10)</f>
        <v>3501000</v>
      </c>
      <c r="D1261" s="306" t="n">
        <v>0</v>
      </c>
      <c r="E1261" s="306" t="n">
        <f aca="false">VLOOKUP($A1261,data!$A$6:$M$15000,12)</f>
        <v>3459000</v>
      </c>
      <c r="F1261" s="114" t="n">
        <f aca="false">C1261-D1261-E1261</f>
        <v>42000</v>
      </c>
    </row>
    <row r="1262" customFormat="false" ht="11.25" hidden="false" customHeight="false" outlineLevel="0" collapsed="false">
      <c r="A1262" s="188" t="n">
        <v>36805</v>
      </c>
      <c r="B1262" s="11" t="n">
        <f aca="false">IF(A1262&lt;&gt;"",MONTH(A1262),0)</f>
        <v>10</v>
      </c>
      <c r="C1262" s="148" t="n">
        <f aca="false">VLOOKUP($A1262,data!$A$6:$M$15000,10)</f>
        <v>3346000</v>
      </c>
      <c r="D1262" s="306" t="n">
        <v>0</v>
      </c>
      <c r="E1262" s="306" t="n">
        <f aca="false">VLOOKUP($A1262,data!$A$6:$M$15000,12)</f>
        <v>3200000</v>
      </c>
      <c r="F1262" s="114" t="n">
        <f aca="false">C1262-D1262-E1262</f>
        <v>146000</v>
      </c>
    </row>
    <row r="1263" customFormat="false" ht="11.25" hidden="false" customHeight="false" outlineLevel="0" collapsed="false">
      <c r="A1263" s="188" t="n">
        <v>36806</v>
      </c>
      <c r="B1263" s="11" t="n">
        <f aca="false">IF(A1263&lt;&gt;"",MONTH(A1263),0)</f>
        <v>10</v>
      </c>
      <c r="C1263" s="148" t="n">
        <f aca="false">VLOOKUP($A1263,data!$A$6:$M$15000,10)</f>
        <v>3512000</v>
      </c>
      <c r="D1263" s="306" t="n">
        <v>0</v>
      </c>
      <c r="E1263" s="306" t="n">
        <f aca="false">VLOOKUP($A1263,data!$A$6:$M$15000,12)</f>
        <v>2873000</v>
      </c>
      <c r="F1263" s="114" t="n">
        <f aca="false">C1263-D1263-E1263</f>
        <v>639000</v>
      </c>
    </row>
    <row r="1264" customFormat="false" ht="11.25" hidden="false" customHeight="false" outlineLevel="0" collapsed="false">
      <c r="A1264" s="188" t="n">
        <v>36807</v>
      </c>
      <c r="B1264" s="11" t="n">
        <f aca="false">IF(A1264&lt;&gt;"",MONTH(A1264),0)</f>
        <v>10</v>
      </c>
      <c r="C1264" s="148" t="n">
        <f aca="false">VLOOKUP($A1264,data!$A$6:$M$15000,10)</f>
        <v>3366000</v>
      </c>
      <c r="D1264" s="306" t="n">
        <v>0</v>
      </c>
      <c r="E1264" s="306" t="n">
        <f aca="false">VLOOKUP($A1264,data!$A$6:$M$15000,12)</f>
        <v>2927000</v>
      </c>
      <c r="F1264" s="114" t="n">
        <f aca="false">C1264-D1264-E1264</f>
        <v>439000</v>
      </c>
    </row>
    <row r="1265" customFormat="false" ht="11.25" hidden="false" customHeight="false" outlineLevel="0" collapsed="false">
      <c r="A1265" s="188" t="n">
        <v>36808</v>
      </c>
      <c r="B1265" s="11" t="n">
        <f aca="false">IF(A1265&lt;&gt;"",MONTH(A1265),0)</f>
        <v>10</v>
      </c>
      <c r="C1265" s="148" t="n">
        <f aca="false">VLOOKUP($A1265,data!$A$6:$M$15000,10)</f>
        <v>3430000</v>
      </c>
      <c r="D1265" s="306" t="n">
        <v>0</v>
      </c>
      <c r="E1265" s="306" t="n">
        <f aca="false">VLOOKUP($A1265,data!$A$6:$M$15000,12)</f>
        <v>3258000</v>
      </c>
      <c r="F1265" s="114" t="n">
        <f aca="false">C1265-D1265-E1265</f>
        <v>172000</v>
      </c>
    </row>
    <row r="1266" customFormat="false" ht="11.25" hidden="false" customHeight="false" outlineLevel="0" collapsed="false">
      <c r="A1266" s="188" t="n">
        <v>36809</v>
      </c>
      <c r="B1266" s="11" t="n">
        <f aca="false">IF(A1266&lt;&gt;"",MONTH(A1266),0)</f>
        <v>10</v>
      </c>
      <c r="C1266" s="148" t="n">
        <f aca="false">VLOOKUP($A1266,data!$A$6:$M$15000,10)</f>
        <v>3483000</v>
      </c>
      <c r="D1266" s="306" t="n">
        <v>0</v>
      </c>
      <c r="E1266" s="306" t="n">
        <f aca="false">VLOOKUP($A1266,data!$A$6:$M$15000,12)</f>
        <v>3307000</v>
      </c>
      <c r="F1266" s="114" t="n">
        <f aca="false">C1266-D1266-E1266</f>
        <v>176000</v>
      </c>
    </row>
    <row r="1267" customFormat="false" ht="11.25" hidden="false" customHeight="false" outlineLevel="0" collapsed="false">
      <c r="A1267" s="188" t="n">
        <v>36810</v>
      </c>
      <c r="B1267" s="11" t="n">
        <f aca="false">IF(A1267&lt;&gt;"",MONTH(A1267),0)</f>
        <v>10</v>
      </c>
      <c r="C1267" s="148" t="n">
        <f aca="false">VLOOKUP($A1267,data!$A$6:$M$15000,10)</f>
        <v>3379000</v>
      </c>
      <c r="D1267" s="306" t="n">
        <v>0</v>
      </c>
      <c r="E1267" s="306" t="n">
        <f aca="false">VLOOKUP($A1267,data!$A$6:$M$15000,12)</f>
        <v>3350000</v>
      </c>
      <c r="F1267" s="114" t="n">
        <f aca="false">C1267-D1267-E1267</f>
        <v>29000</v>
      </c>
    </row>
    <row r="1268" customFormat="false" ht="11.25" hidden="false" customHeight="false" outlineLevel="0" collapsed="false">
      <c r="A1268" s="188" t="n">
        <v>36811</v>
      </c>
      <c r="B1268" s="11" t="n">
        <f aca="false">IF(A1268&lt;&gt;"",MONTH(A1268),0)</f>
        <v>10</v>
      </c>
      <c r="C1268" s="148" t="n">
        <f aca="false">VLOOKUP($A1268,data!$A$6:$M$15000,10)</f>
        <v>3436000</v>
      </c>
      <c r="D1268" s="306" t="n">
        <v>0</v>
      </c>
      <c r="E1268" s="306" t="n">
        <f aca="false">VLOOKUP($A1268,data!$A$6:$M$15000,12)</f>
        <v>3262000</v>
      </c>
      <c r="F1268" s="114" t="n">
        <f aca="false">C1268-D1268-E1268</f>
        <v>174000</v>
      </c>
    </row>
    <row r="1269" customFormat="false" ht="11.25" hidden="false" customHeight="false" outlineLevel="0" collapsed="false">
      <c r="A1269" s="188" t="n">
        <v>36812</v>
      </c>
      <c r="B1269" s="11" t="n">
        <f aca="false">IF(A1269&lt;&gt;"",MONTH(A1269),0)</f>
        <v>10</v>
      </c>
      <c r="C1269" s="148" t="n">
        <f aca="false">VLOOKUP($A1269,data!$A$6:$M$15000,10)</f>
        <v>3348000</v>
      </c>
      <c r="D1269" s="306" t="n">
        <v>0</v>
      </c>
      <c r="E1269" s="306" t="n">
        <f aca="false">VLOOKUP($A1269,data!$A$6:$M$15000,12)</f>
        <v>3197000</v>
      </c>
      <c r="F1269" s="114" t="n">
        <f aca="false">C1269-D1269-E1269</f>
        <v>151000</v>
      </c>
    </row>
    <row r="1270" customFormat="false" ht="11.25" hidden="false" customHeight="false" outlineLevel="0" collapsed="false">
      <c r="A1270" s="188" t="n">
        <v>36813</v>
      </c>
      <c r="B1270" s="11" t="n">
        <f aca="false">IF(A1270&lt;&gt;"",MONTH(A1270),0)</f>
        <v>10</v>
      </c>
      <c r="C1270" s="148" t="n">
        <f aca="false">VLOOKUP($A1270,data!$A$6:$M$15000,10)</f>
        <v>3234000</v>
      </c>
      <c r="D1270" s="306" t="n">
        <v>0</v>
      </c>
      <c r="E1270" s="306" t="n">
        <f aca="false">VLOOKUP($A1270,data!$A$6:$M$15000,12)</f>
        <v>2814000</v>
      </c>
      <c r="F1270" s="114" t="n">
        <f aca="false">C1270-D1270-E1270</f>
        <v>420000</v>
      </c>
    </row>
    <row r="1271" customFormat="false" ht="11.25" hidden="false" customHeight="false" outlineLevel="0" collapsed="false">
      <c r="A1271" s="188" t="n">
        <v>36814</v>
      </c>
      <c r="B1271" s="11" t="n">
        <f aca="false">IF(A1271&lt;&gt;"",MONTH(A1271),0)</f>
        <v>10</v>
      </c>
      <c r="C1271" s="148" t="n">
        <f aca="false">VLOOKUP($A1271,data!$A$6:$M$15000,10)</f>
        <v>3275000</v>
      </c>
      <c r="D1271" s="306" t="n">
        <v>0</v>
      </c>
      <c r="E1271" s="306" t="n">
        <f aca="false">VLOOKUP($A1271,data!$A$6:$M$15000,12)</f>
        <v>2737000</v>
      </c>
      <c r="F1271" s="114" t="n">
        <f aca="false">C1271-D1271-E1271</f>
        <v>538000</v>
      </c>
    </row>
    <row r="1272" customFormat="false" ht="11.25" hidden="false" customHeight="false" outlineLevel="0" collapsed="false">
      <c r="A1272" s="188" t="n">
        <v>36815</v>
      </c>
      <c r="B1272" s="11" t="n">
        <f aca="false">IF(A1272&lt;&gt;"",MONTH(A1272),0)</f>
        <v>10</v>
      </c>
      <c r="C1272" s="148" t="n">
        <f aca="false">VLOOKUP($A1272,data!$A$6:$M$15000,10)</f>
        <v>3192000</v>
      </c>
      <c r="D1272" s="306" t="n">
        <v>0</v>
      </c>
      <c r="E1272" s="306" t="n">
        <f aca="false">VLOOKUP($A1272,data!$A$6:$M$15000,12)</f>
        <v>3163000</v>
      </c>
      <c r="F1272" s="114" t="n">
        <f aca="false">C1272-D1272-E1272</f>
        <v>29000</v>
      </c>
    </row>
    <row r="1273" customFormat="false" ht="11.25" hidden="false" customHeight="false" outlineLevel="0" collapsed="false">
      <c r="A1273" s="188" t="n">
        <v>36816</v>
      </c>
      <c r="B1273" s="11" t="n">
        <f aca="false">IF(A1273&lt;&gt;"",MONTH(A1273),0)</f>
        <v>10</v>
      </c>
      <c r="C1273" s="148" t="n">
        <f aca="false">VLOOKUP($A1273,data!$A$6:$M$15000,10)</f>
        <v>3396000</v>
      </c>
      <c r="D1273" s="306" t="n">
        <v>0</v>
      </c>
      <c r="E1273" s="306" t="n">
        <f aca="false">VLOOKUP($A1273,data!$A$6:$M$15000,12)</f>
        <v>3182000</v>
      </c>
      <c r="F1273" s="114" t="n">
        <f aca="false">C1273-D1273-E1273</f>
        <v>214000</v>
      </c>
    </row>
    <row r="1274" customFormat="false" ht="11.25" hidden="false" customHeight="false" outlineLevel="0" collapsed="false">
      <c r="A1274" s="188" t="n">
        <v>36817</v>
      </c>
      <c r="B1274" s="11" t="n">
        <f aca="false">IF(A1274&lt;&gt;"",MONTH(A1274),0)</f>
        <v>10</v>
      </c>
      <c r="C1274" s="148" t="n">
        <f aca="false">VLOOKUP($A1274,data!$A$6:$M$15000,10)</f>
        <v>3229000</v>
      </c>
      <c r="D1274" s="306" t="n">
        <v>0</v>
      </c>
      <c r="E1274" s="306" t="n">
        <f aca="false">VLOOKUP($A1274,data!$A$6:$M$15000,12)</f>
        <v>3190000</v>
      </c>
      <c r="F1274" s="114" t="n">
        <f aca="false">C1274-D1274-E1274</f>
        <v>39000</v>
      </c>
    </row>
    <row r="1275" customFormat="false" ht="11.25" hidden="false" customHeight="false" outlineLevel="0" collapsed="false">
      <c r="A1275" s="188" t="n">
        <v>36818</v>
      </c>
      <c r="B1275" s="11" t="n">
        <f aca="false">IF(A1275&lt;&gt;"",MONTH(A1275),0)</f>
        <v>10</v>
      </c>
      <c r="C1275" s="148" t="n">
        <f aca="false">VLOOKUP($A1275,data!$A$6:$M$15000,10)</f>
        <v>3179000</v>
      </c>
      <c r="D1275" s="306" t="n">
        <v>0</v>
      </c>
      <c r="E1275" s="306" t="n">
        <f aca="false">VLOOKUP($A1275,data!$A$6:$M$15000,12)</f>
        <v>3226000</v>
      </c>
      <c r="F1275" s="114" t="n">
        <f aca="false">C1275-D1275-E1275</f>
        <v>-47000</v>
      </c>
    </row>
    <row r="1276" customFormat="false" ht="11.25" hidden="false" customHeight="false" outlineLevel="0" collapsed="false">
      <c r="A1276" s="188" t="n">
        <v>36819</v>
      </c>
      <c r="B1276" s="11" t="n">
        <f aca="false">IF(A1276&lt;&gt;"",MONTH(A1276),0)</f>
        <v>10</v>
      </c>
      <c r="C1276" s="148" t="n">
        <f aca="false">VLOOKUP($A1276,data!$A$6:$M$15000,10)</f>
        <v>3468000</v>
      </c>
      <c r="D1276" s="306" t="n">
        <v>0</v>
      </c>
      <c r="E1276" s="306" t="n">
        <f aca="false">VLOOKUP($A1276,data!$A$6:$M$15000,12)</f>
        <v>3053000</v>
      </c>
      <c r="F1276" s="114" t="n">
        <f aca="false">C1276-D1276-E1276</f>
        <v>415000</v>
      </c>
    </row>
    <row r="1277" customFormat="false" ht="11.25" hidden="false" customHeight="false" outlineLevel="0" collapsed="false">
      <c r="A1277" s="188" t="n">
        <v>36820</v>
      </c>
      <c r="B1277" s="11" t="n">
        <f aca="false">IF(A1277&lt;&gt;"",MONTH(A1277),0)</f>
        <v>10</v>
      </c>
      <c r="C1277" s="148" t="n">
        <f aca="false">VLOOKUP($A1277,data!$A$6:$M$15000,10)</f>
        <v>3455000</v>
      </c>
      <c r="D1277" s="306" t="n">
        <v>0</v>
      </c>
      <c r="E1277" s="306" t="n">
        <f aca="false">VLOOKUP($A1277,data!$A$6:$M$15000,12)</f>
        <v>2750000</v>
      </c>
      <c r="F1277" s="114" t="n">
        <f aca="false">C1277-D1277-E1277</f>
        <v>705000</v>
      </c>
    </row>
    <row r="1278" customFormat="false" ht="11.25" hidden="false" customHeight="false" outlineLevel="0" collapsed="false">
      <c r="A1278" s="188" t="n">
        <v>36821</v>
      </c>
      <c r="B1278" s="11" t="n">
        <f aca="false">IF(A1278&lt;&gt;"",MONTH(A1278),0)</f>
        <v>10</v>
      </c>
      <c r="C1278" s="148" t="n">
        <f aca="false">VLOOKUP($A1278,data!$A$6:$M$15000,10)</f>
        <v>3481000</v>
      </c>
      <c r="D1278" s="306" t="n">
        <v>0</v>
      </c>
      <c r="E1278" s="306" t="n">
        <f aca="false">VLOOKUP($A1278,data!$A$6:$M$15000,12)</f>
        <v>2707000</v>
      </c>
      <c r="F1278" s="114" t="n">
        <f aca="false">C1278-D1278-E1278</f>
        <v>774000</v>
      </c>
    </row>
    <row r="1279" customFormat="false" ht="11.25" hidden="false" customHeight="false" outlineLevel="0" collapsed="false">
      <c r="A1279" s="188" t="n">
        <v>36822</v>
      </c>
      <c r="B1279" s="11" t="n">
        <f aca="false">IF(A1279&lt;&gt;"",MONTH(A1279),0)</f>
        <v>10</v>
      </c>
      <c r="C1279" s="148" t="n">
        <f aca="false">VLOOKUP($A1279,data!$A$6:$M$15000,10)</f>
        <v>3506000</v>
      </c>
      <c r="D1279" s="306" t="n">
        <v>0</v>
      </c>
      <c r="E1279" s="306" t="n">
        <f aca="false">VLOOKUP($A1279,data!$A$6:$M$15000,12)</f>
        <v>2960000</v>
      </c>
      <c r="F1279" s="114" t="n">
        <f aca="false">C1279-D1279-E1279</f>
        <v>546000</v>
      </c>
    </row>
    <row r="1280" customFormat="false" ht="11.25" hidden="false" customHeight="false" outlineLevel="0" collapsed="false">
      <c r="A1280" s="188" t="n">
        <v>36823</v>
      </c>
      <c r="B1280" s="11" t="n">
        <f aca="false">IF(A1280&lt;&gt;"",MONTH(A1280),0)</f>
        <v>10</v>
      </c>
      <c r="C1280" s="148" t="n">
        <f aca="false">VLOOKUP($A1280,data!$A$6:$M$15000,10)</f>
        <v>3392000</v>
      </c>
      <c r="D1280" s="306" t="n">
        <v>0</v>
      </c>
      <c r="E1280" s="306" t="n">
        <f aca="false">VLOOKUP($A1280,data!$A$6:$M$15000,12)</f>
        <v>3048000</v>
      </c>
      <c r="F1280" s="114" t="n">
        <f aca="false">C1280-D1280-E1280</f>
        <v>344000</v>
      </c>
    </row>
    <row r="1281" customFormat="false" ht="11.25" hidden="false" customHeight="false" outlineLevel="0" collapsed="false">
      <c r="A1281" s="188" t="n">
        <v>36824</v>
      </c>
      <c r="B1281" s="11" t="n">
        <f aca="false">IF(A1281&lt;&gt;"",MONTH(A1281),0)</f>
        <v>10</v>
      </c>
      <c r="C1281" s="148" t="n">
        <f aca="false">VLOOKUP($A1281,data!$A$6:$M$15000,10)</f>
        <v>3372000</v>
      </c>
      <c r="D1281" s="306" t="n">
        <v>0</v>
      </c>
      <c r="E1281" s="306" t="n">
        <f aca="false">VLOOKUP($A1281,data!$A$6:$M$15000,12)</f>
        <v>3014000</v>
      </c>
      <c r="F1281" s="114" t="n">
        <f aca="false">C1281-D1281-E1281</f>
        <v>358000</v>
      </c>
    </row>
    <row r="1282" customFormat="false" ht="11.25" hidden="false" customHeight="false" outlineLevel="0" collapsed="false">
      <c r="A1282" s="188" t="n">
        <v>36825</v>
      </c>
      <c r="B1282" s="11" t="n">
        <f aca="false">IF(A1282&lt;&gt;"",MONTH(A1282),0)</f>
        <v>10</v>
      </c>
      <c r="C1282" s="148" t="n">
        <f aca="false">VLOOKUP($A1282,data!$A$6:$M$15000,10)</f>
        <v>3430000</v>
      </c>
      <c r="D1282" s="306" t="n">
        <v>0</v>
      </c>
      <c r="E1282" s="306" t="n">
        <f aca="false">VLOOKUP($A1282,data!$A$6:$M$15000,12)</f>
        <v>3134000</v>
      </c>
      <c r="F1282" s="114" t="n">
        <f aca="false">C1282-D1282-E1282</f>
        <v>296000</v>
      </c>
    </row>
    <row r="1283" customFormat="false" ht="11.25" hidden="false" customHeight="false" outlineLevel="0" collapsed="false">
      <c r="A1283" s="188" t="n">
        <v>36826</v>
      </c>
      <c r="B1283" s="11" t="n">
        <f aca="false">IF(A1283&lt;&gt;"",MONTH(A1283),0)</f>
        <v>10</v>
      </c>
      <c r="C1283" s="148" t="n">
        <f aca="false">VLOOKUP($A1283,data!$A$6:$M$15000,10)</f>
        <v>3455000</v>
      </c>
      <c r="D1283" s="306" t="n">
        <v>0</v>
      </c>
      <c r="E1283" s="306" t="n">
        <f aca="false">VLOOKUP($A1283,data!$A$6:$M$15000,12)</f>
        <v>3053000</v>
      </c>
      <c r="F1283" s="114" t="n">
        <f aca="false">C1283-D1283-E1283</f>
        <v>402000</v>
      </c>
    </row>
    <row r="1284" customFormat="false" ht="11.25" hidden="false" customHeight="false" outlineLevel="0" collapsed="false">
      <c r="A1284" s="188" t="n">
        <v>36827</v>
      </c>
      <c r="B1284" s="11" t="n">
        <f aca="false">IF(A1284&lt;&gt;"",MONTH(A1284),0)</f>
        <v>10</v>
      </c>
      <c r="C1284" s="148" t="n">
        <f aca="false">VLOOKUP($A1284,data!$A$6:$M$15000,10)</f>
        <v>3514000</v>
      </c>
      <c r="D1284" s="306" t="n">
        <v>0</v>
      </c>
      <c r="E1284" s="306" t="n">
        <f aca="false">VLOOKUP($A1284,data!$A$6:$M$15000,12)</f>
        <v>2830000</v>
      </c>
      <c r="F1284" s="114" t="n">
        <f aca="false">C1284-D1284-E1284</f>
        <v>684000</v>
      </c>
    </row>
    <row r="1285" customFormat="false" ht="11.25" hidden="false" customHeight="false" outlineLevel="0" collapsed="false">
      <c r="A1285" s="188" t="n">
        <v>36828</v>
      </c>
      <c r="B1285" s="11" t="n">
        <f aca="false">IF(A1285&lt;&gt;"",MONTH(A1285),0)</f>
        <v>10</v>
      </c>
      <c r="C1285" s="148" t="n">
        <f aca="false">VLOOKUP($A1285,data!$A$6:$M$15000,10)</f>
        <v>3492000</v>
      </c>
      <c r="D1285" s="306" t="n">
        <v>0</v>
      </c>
      <c r="E1285" s="306" t="n">
        <f aca="false">VLOOKUP($A1285,data!$A$6:$M$15000,12)</f>
        <v>2887000</v>
      </c>
      <c r="F1285" s="114" t="n">
        <f aca="false">C1285-D1285-E1285</f>
        <v>605000</v>
      </c>
    </row>
    <row r="1286" customFormat="false" ht="11.25" hidden="false" customHeight="false" outlineLevel="0" collapsed="false">
      <c r="A1286" s="188" t="n">
        <v>36829</v>
      </c>
      <c r="B1286" s="11" t="n">
        <f aca="false">IF(A1286&lt;&gt;"",MONTH(A1286),0)</f>
        <v>10</v>
      </c>
      <c r="C1286" s="148" t="n">
        <f aca="false">VLOOKUP($A1286,data!$A$6:$M$15000,10)</f>
        <v>3223000</v>
      </c>
      <c r="D1286" s="306" t="n">
        <v>0</v>
      </c>
      <c r="E1286" s="306" t="n">
        <f aca="false">VLOOKUP($A1286,data!$A$6:$M$15000,12)</f>
        <v>3322000</v>
      </c>
      <c r="F1286" s="114" t="n">
        <f aca="false">C1286-D1286-E1286</f>
        <v>-99000</v>
      </c>
    </row>
    <row r="1287" customFormat="false" ht="11.25" hidden="false" customHeight="false" outlineLevel="0" collapsed="false">
      <c r="A1287" s="188" t="n">
        <v>36830</v>
      </c>
      <c r="B1287" s="11" t="n">
        <f aca="false">IF(A1287&lt;&gt;"",MONTH(A1287),0)</f>
        <v>10</v>
      </c>
      <c r="C1287" s="148" t="n">
        <f aca="false">VLOOKUP($A1287,data!$A$6:$M$15000,10)</f>
        <v>3155000</v>
      </c>
      <c r="D1287" s="306" t="n">
        <v>0</v>
      </c>
      <c r="E1287" s="306" t="n">
        <f aca="false">VLOOKUP($A1287,data!$A$6:$M$15000,12)</f>
        <v>3443000</v>
      </c>
      <c r="F1287" s="114" t="n">
        <f aca="false">C1287-D1287-E1287</f>
        <v>-288000</v>
      </c>
    </row>
    <row r="1288" customFormat="false" ht="11.25" hidden="false" customHeight="false" outlineLevel="0" collapsed="false">
      <c r="A1288" s="188" t="n">
        <v>36831</v>
      </c>
      <c r="B1288" s="11" t="n">
        <f aca="false">IF(A1288&lt;&gt;"",MONTH(A1288),0)</f>
        <v>11</v>
      </c>
      <c r="C1288" s="148" t="n">
        <f aca="false">VLOOKUP($A1288,data!$A$6:$M$15000,10)</f>
        <v>3036000</v>
      </c>
      <c r="D1288" s="306" t="n">
        <v>0</v>
      </c>
      <c r="E1288" s="306" t="n">
        <f aca="false">VLOOKUP($A1288,data!$A$6:$M$15000,12)</f>
        <v>3388000</v>
      </c>
      <c r="F1288" s="114" t="n">
        <f aca="false">C1288-D1288-E1288</f>
        <v>-352000</v>
      </c>
    </row>
    <row r="1289" customFormat="false" ht="11.25" hidden="false" customHeight="false" outlineLevel="0" collapsed="false">
      <c r="A1289" s="188" t="n">
        <v>36832</v>
      </c>
      <c r="B1289" s="11" t="n">
        <f aca="false">IF(A1289&lt;&gt;"",MONTH(A1289),0)</f>
        <v>11</v>
      </c>
      <c r="C1289" s="148" t="n">
        <f aca="false">VLOOKUP($A1289,data!$A$6:$M$15000,10)</f>
        <v>2982000</v>
      </c>
      <c r="D1289" s="306" t="n">
        <v>0</v>
      </c>
      <c r="E1289" s="306" t="n">
        <f aca="false">VLOOKUP($A1289,data!$A$6:$M$15000,12)</f>
        <v>3291000</v>
      </c>
      <c r="F1289" s="114" t="n">
        <f aca="false">C1289-D1289-E1289</f>
        <v>-309000</v>
      </c>
    </row>
    <row r="1290" customFormat="false" ht="11.25" hidden="false" customHeight="false" outlineLevel="0" collapsed="false">
      <c r="A1290" s="188" t="n">
        <v>36833</v>
      </c>
      <c r="B1290" s="11" t="n">
        <f aca="false">IF(A1290&lt;&gt;"",MONTH(A1290),0)</f>
        <v>11</v>
      </c>
      <c r="C1290" s="148" t="n">
        <f aca="false">VLOOKUP($A1290,data!$A$6:$M$15000,10)</f>
        <v>3034000</v>
      </c>
      <c r="D1290" s="306" t="n">
        <v>0</v>
      </c>
      <c r="E1290" s="306" t="n">
        <f aca="false">VLOOKUP($A1290,data!$A$6:$M$15000,12)</f>
        <v>3056000</v>
      </c>
      <c r="F1290" s="114" t="n">
        <f aca="false">C1290-D1290-E1290</f>
        <v>-22000</v>
      </c>
    </row>
    <row r="1291" customFormat="false" ht="11.25" hidden="false" customHeight="false" outlineLevel="0" collapsed="false">
      <c r="A1291" s="188" t="n">
        <v>36834</v>
      </c>
      <c r="B1291" s="11" t="n">
        <f aca="false">IF(A1291&lt;&gt;"",MONTH(A1291),0)</f>
        <v>11</v>
      </c>
      <c r="C1291" s="148" t="n">
        <f aca="false">VLOOKUP($A1291,data!$A$6:$M$15000,10)</f>
        <v>3134000</v>
      </c>
      <c r="D1291" s="306" t="n">
        <v>0</v>
      </c>
      <c r="E1291" s="306" t="n">
        <f aca="false">VLOOKUP($A1291,data!$A$6:$M$15000,12)</f>
        <v>2849000</v>
      </c>
      <c r="F1291" s="114" t="n">
        <f aca="false">C1291-D1291-E1291</f>
        <v>285000</v>
      </c>
    </row>
    <row r="1292" customFormat="false" ht="11.25" hidden="false" customHeight="false" outlineLevel="0" collapsed="false">
      <c r="A1292" s="188" t="n">
        <v>36835</v>
      </c>
      <c r="B1292" s="11" t="n">
        <f aca="false">IF(A1292&lt;&gt;"",MONTH(A1292),0)</f>
        <v>11</v>
      </c>
      <c r="C1292" s="148" t="n">
        <f aca="false">VLOOKUP($A1292,data!$A$6:$M$15000,10)</f>
        <v>3092000</v>
      </c>
      <c r="D1292" s="306" t="n">
        <v>0</v>
      </c>
      <c r="E1292" s="306" t="n">
        <f aca="false">VLOOKUP($A1292,data!$A$6:$M$15000,12)</f>
        <v>2974000</v>
      </c>
      <c r="F1292" s="114" t="n">
        <f aca="false">C1292-D1292-E1292</f>
        <v>118000</v>
      </c>
    </row>
    <row r="1293" customFormat="false" ht="11.25" hidden="false" customHeight="false" outlineLevel="0" collapsed="false">
      <c r="A1293" s="188" t="n">
        <v>36836</v>
      </c>
      <c r="B1293" s="11" t="n">
        <f aca="false">IF(A1293&lt;&gt;"",MONTH(A1293),0)</f>
        <v>11</v>
      </c>
      <c r="C1293" s="148" t="n">
        <f aca="false">VLOOKUP($A1293,data!$A$6:$M$15000,10)</f>
        <v>2992000</v>
      </c>
      <c r="D1293" s="306" t="n">
        <v>0</v>
      </c>
      <c r="E1293" s="306" t="n">
        <f aca="false">VLOOKUP($A1293,data!$A$6:$M$15000,12)</f>
        <v>3453000</v>
      </c>
      <c r="F1293" s="114" t="n">
        <f aca="false">C1293-D1293-E1293</f>
        <v>-461000</v>
      </c>
    </row>
    <row r="1294" customFormat="false" ht="11.25" hidden="false" customHeight="false" outlineLevel="0" collapsed="false">
      <c r="A1294" s="188" t="n">
        <v>36837</v>
      </c>
      <c r="B1294" s="11" t="n">
        <f aca="false">IF(A1294&lt;&gt;"",MONTH(A1294),0)</f>
        <v>11</v>
      </c>
      <c r="C1294" s="148" t="n">
        <f aca="false">VLOOKUP($A1294,data!$A$6:$M$15000,10)</f>
        <v>2810000</v>
      </c>
      <c r="D1294" s="306" t="n">
        <v>0</v>
      </c>
      <c r="E1294" s="306" t="n">
        <f aca="false">VLOOKUP($A1294,data!$A$6:$M$15000,12)</f>
        <v>3637000</v>
      </c>
      <c r="F1294" s="114" t="n">
        <f aca="false">C1294-D1294-E1294</f>
        <v>-827000</v>
      </c>
    </row>
    <row r="1295" customFormat="false" ht="11.25" hidden="false" customHeight="false" outlineLevel="0" collapsed="false">
      <c r="A1295" s="188" t="n">
        <v>36838</v>
      </c>
      <c r="B1295" s="11" t="n">
        <f aca="false">IF(A1295&lt;&gt;"",MONTH(A1295),0)</f>
        <v>11</v>
      </c>
      <c r="C1295" s="148" t="n">
        <f aca="false">VLOOKUP($A1295,data!$A$6:$M$15000,10)</f>
        <v>2711000</v>
      </c>
      <c r="D1295" s="306" t="n">
        <v>0</v>
      </c>
      <c r="E1295" s="306" t="n">
        <f aca="false">VLOOKUP($A1295,data!$A$6:$M$15000,12)</f>
        <v>3609000</v>
      </c>
      <c r="F1295" s="114" t="n">
        <f aca="false">C1295-D1295-E1295</f>
        <v>-898000</v>
      </c>
    </row>
    <row r="1296" customFormat="false" ht="11.25" hidden="false" customHeight="false" outlineLevel="0" collapsed="false">
      <c r="A1296" s="188" t="n">
        <v>36839</v>
      </c>
      <c r="B1296" s="11" t="n">
        <f aca="false">IF(A1296&lt;&gt;"",MONTH(A1296),0)</f>
        <v>11</v>
      </c>
      <c r="C1296" s="148" t="n">
        <f aca="false">VLOOKUP($A1296,data!$A$6:$M$15000,10)</f>
        <v>2712000</v>
      </c>
      <c r="D1296" s="306" t="n">
        <v>0</v>
      </c>
      <c r="E1296" s="306" t="n">
        <f aca="false">VLOOKUP($A1296,data!$A$6:$M$15000,12)</f>
        <v>3738000</v>
      </c>
      <c r="F1296" s="114" t="n">
        <f aca="false">C1296-D1296-E1296</f>
        <v>-1026000</v>
      </c>
    </row>
    <row r="1297" customFormat="false" ht="11.25" hidden="false" customHeight="false" outlineLevel="0" collapsed="false">
      <c r="A1297" s="188" t="n">
        <v>36840</v>
      </c>
      <c r="B1297" s="11" t="n">
        <f aca="false">IF(A1297&lt;&gt;"",MONTH(A1297),0)</f>
        <v>11</v>
      </c>
      <c r="C1297" s="148" t="n">
        <f aca="false">VLOOKUP($A1297,data!$A$6:$M$15000,10)</f>
        <v>2780000</v>
      </c>
      <c r="D1297" s="306" t="n">
        <v>0</v>
      </c>
      <c r="E1297" s="306" t="n">
        <f aca="false">VLOOKUP($A1297,data!$A$6:$M$15000,12)</f>
        <v>3889000</v>
      </c>
      <c r="F1297" s="114" t="n">
        <f aca="false">C1297-D1297-E1297</f>
        <v>-1109000</v>
      </c>
    </row>
    <row r="1298" customFormat="false" ht="11.25" hidden="false" customHeight="false" outlineLevel="0" collapsed="false">
      <c r="A1298" s="188" t="n">
        <v>36841</v>
      </c>
      <c r="B1298" s="11" t="n">
        <f aca="false">IF(A1298&lt;&gt;"",MONTH(A1298),0)</f>
        <v>11</v>
      </c>
      <c r="C1298" s="148" t="n">
        <f aca="false">VLOOKUP($A1298,data!$A$6:$M$15000,10)</f>
        <v>3078000</v>
      </c>
      <c r="D1298" s="306" t="n">
        <v>0</v>
      </c>
      <c r="E1298" s="306" t="n">
        <f aca="false">VLOOKUP($A1298,data!$A$6:$M$15000,12)</f>
        <v>3783000</v>
      </c>
      <c r="F1298" s="114" t="n">
        <f aca="false">C1298-D1298-E1298</f>
        <v>-705000</v>
      </c>
    </row>
    <row r="1299" customFormat="false" ht="11.25" hidden="false" customHeight="false" outlineLevel="0" collapsed="false">
      <c r="A1299" s="188" t="n">
        <v>36842</v>
      </c>
      <c r="B1299" s="11" t="n">
        <f aca="false">IF(A1299&lt;&gt;"",MONTH(A1299),0)</f>
        <v>11</v>
      </c>
      <c r="C1299" s="148" t="n">
        <f aca="false">VLOOKUP($A1299,data!$A$6:$M$15000,10)</f>
        <v>3018000</v>
      </c>
      <c r="D1299" s="306" t="n">
        <v>0</v>
      </c>
      <c r="E1299" s="306" t="n">
        <f aca="false">VLOOKUP($A1299,data!$A$6:$M$15000,12)</f>
        <v>3874000</v>
      </c>
      <c r="F1299" s="114" t="n">
        <f aca="false">C1299-D1299-E1299</f>
        <v>-856000</v>
      </c>
    </row>
    <row r="1300" customFormat="false" ht="11.25" hidden="false" customHeight="false" outlineLevel="0" collapsed="false">
      <c r="A1300" s="188" t="n">
        <v>36843</v>
      </c>
      <c r="B1300" s="11" t="n">
        <f aca="false">IF(A1300&lt;&gt;"",MONTH(A1300),0)</f>
        <v>11</v>
      </c>
      <c r="C1300" s="148" t="n">
        <f aca="false">VLOOKUP($A1300,data!$A$6:$M$15000,10)</f>
        <v>2988000</v>
      </c>
      <c r="D1300" s="306" t="n">
        <v>0</v>
      </c>
      <c r="E1300" s="306" t="n">
        <f aca="false">VLOOKUP($A1300,data!$A$6:$M$15000,12)</f>
        <v>4390000</v>
      </c>
      <c r="F1300" s="114" t="n">
        <f aca="false">C1300-D1300-E1300</f>
        <v>-1402000</v>
      </c>
    </row>
    <row r="1301" customFormat="false" ht="11.25" hidden="false" customHeight="false" outlineLevel="0" collapsed="false">
      <c r="A1301" s="188" t="n">
        <v>36844</v>
      </c>
      <c r="B1301" s="11" t="n">
        <f aca="false">IF(A1301&lt;&gt;"",MONTH(A1301),0)</f>
        <v>11</v>
      </c>
      <c r="C1301" s="148" t="n">
        <f aca="false">VLOOKUP($A1301,data!$A$6:$M$15000,10)</f>
        <v>2923000</v>
      </c>
      <c r="D1301" s="306" t="n">
        <v>0</v>
      </c>
      <c r="E1301" s="306" t="n">
        <f aca="false">VLOOKUP($A1301,data!$A$6:$M$15000,12)</f>
        <v>4527000</v>
      </c>
      <c r="F1301" s="114" t="n">
        <f aca="false">C1301-D1301-E1301</f>
        <v>-1604000</v>
      </c>
    </row>
    <row r="1302" customFormat="false" ht="11.25" hidden="false" customHeight="false" outlineLevel="0" collapsed="false">
      <c r="A1302" s="188" t="n">
        <v>36845</v>
      </c>
      <c r="B1302" s="11" t="n">
        <f aca="false">IF(A1302&lt;&gt;"",MONTH(A1302),0)</f>
        <v>11</v>
      </c>
      <c r="C1302" s="148" t="n">
        <f aca="false">VLOOKUP($A1302,data!$A$6:$M$15000,10)</f>
        <v>2827000</v>
      </c>
      <c r="D1302" s="306" t="n">
        <v>0</v>
      </c>
      <c r="E1302" s="306" t="n">
        <f aca="false">VLOOKUP($A1302,data!$A$6:$M$15000,12)</f>
        <v>4552000</v>
      </c>
      <c r="F1302" s="114" t="n">
        <f aca="false">C1302-D1302-E1302</f>
        <v>-1725000</v>
      </c>
    </row>
    <row r="1303" customFormat="false" ht="11.25" hidden="false" customHeight="false" outlineLevel="0" collapsed="false">
      <c r="A1303" s="188" t="n">
        <v>36846</v>
      </c>
      <c r="B1303" s="11" t="n">
        <f aca="false">IF(A1303&lt;&gt;"",MONTH(A1303),0)</f>
        <v>11</v>
      </c>
      <c r="C1303" s="148" t="n">
        <f aca="false">VLOOKUP($A1303,data!$A$6:$M$15000,10)</f>
        <v>2797000</v>
      </c>
      <c r="D1303" s="306" t="n">
        <v>0</v>
      </c>
      <c r="E1303" s="306" t="n">
        <f aca="false">VLOOKUP($A1303,data!$A$6:$M$15000,12)</f>
        <v>4250000</v>
      </c>
      <c r="F1303" s="114" t="n">
        <f aca="false">C1303-D1303-E1303</f>
        <v>-1453000</v>
      </c>
    </row>
    <row r="1304" customFormat="false" ht="11.25" hidden="false" customHeight="false" outlineLevel="0" collapsed="false">
      <c r="A1304" s="188" t="n">
        <v>36847</v>
      </c>
      <c r="B1304" s="11" t="n">
        <f aca="false">IF(A1304&lt;&gt;"",MONTH(A1304),0)</f>
        <v>11</v>
      </c>
      <c r="C1304" s="148" t="n">
        <f aca="false">VLOOKUP($A1304,data!$A$6:$M$15000,10)</f>
        <v>2794000</v>
      </c>
      <c r="D1304" s="306" t="n">
        <v>0</v>
      </c>
      <c r="E1304" s="306" t="n">
        <f aca="false">VLOOKUP($A1304,data!$A$6:$M$15000,12)</f>
        <v>3845000</v>
      </c>
      <c r="F1304" s="114" t="n">
        <f aca="false">C1304-D1304-E1304</f>
        <v>-1051000</v>
      </c>
    </row>
    <row r="1305" customFormat="false" ht="11.25" hidden="false" customHeight="false" outlineLevel="0" collapsed="false">
      <c r="A1305" s="188" t="n">
        <v>36848</v>
      </c>
      <c r="B1305" s="11" t="n">
        <f aca="false">IF(A1305&lt;&gt;"",MONTH(A1305),0)</f>
        <v>11</v>
      </c>
      <c r="C1305" s="148" t="n">
        <f aca="false">VLOOKUP($A1305,data!$A$6:$M$15000,10)</f>
        <v>2969000</v>
      </c>
      <c r="D1305" s="306" t="n">
        <v>0</v>
      </c>
      <c r="E1305" s="306" t="n">
        <f aca="false">VLOOKUP($A1305,data!$A$6:$M$15000,12)</f>
        <v>3870000</v>
      </c>
      <c r="F1305" s="114" t="n">
        <f aca="false">C1305-D1305-E1305</f>
        <v>-901000</v>
      </c>
    </row>
    <row r="1306" customFormat="false" ht="11.25" hidden="false" customHeight="false" outlineLevel="0" collapsed="false">
      <c r="A1306" s="188" t="n">
        <v>36849</v>
      </c>
      <c r="B1306" s="11" t="n">
        <f aca="false">IF(A1306&lt;&gt;"",MONTH(A1306),0)</f>
        <v>11</v>
      </c>
      <c r="C1306" s="148" t="n">
        <f aca="false">VLOOKUP($A1306,data!$A$6:$M$15000,10)</f>
        <v>3049000</v>
      </c>
      <c r="D1306" s="306" t="n">
        <v>0</v>
      </c>
      <c r="E1306" s="306" t="n">
        <f aca="false">VLOOKUP($A1306,data!$A$6:$M$15000,12)</f>
        <v>3458000</v>
      </c>
      <c r="F1306" s="114" t="n">
        <f aca="false">C1306-D1306-E1306</f>
        <v>-409000</v>
      </c>
    </row>
    <row r="1307" customFormat="false" ht="11.25" hidden="false" customHeight="false" outlineLevel="0" collapsed="false">
      <c r="A1307" s="188" t="n">
        <v>36850</v>
      </c>
      <c r="B1307" s="11" t="n">
        <f aca="false">IF(A1307&lt;&gt;"",MONTH(A1307),0)</f>
        <v>11</v>
      </c>
      <c r="C1307" s="148" t="n">
        <f aca="false">VLOOKUP($A1307,data!$A$6:$M$15000,10)</f>
        <v>3041000</v>
      </c>
      <c r="D1307" s="306" t="n">
        <v>0</v>
      </c>
      <c r="E1307" s="306" t="n">
        <f aca="false">VLOOKUP($A1307,data!$A$6:$M$15000,12)</f>
        <v>3595000</v>
      </c>
      <c r="F1307" s="114" t="n">
        <f aca="false">C1307-D1307-E1307</f>
        <v>-554000</v>
      </c>
    </row>
    <row r="1308" customFormat="false" ht="11.25" hidden="false" customHeight="false" outlineLevel="0" collapsed="false">
      <c r="A1308" s="188" t="n">
        <v>36851</v>
      </c>
      <c r="B1308" s="11" t="n">
        <f aca="false">IF(A1308&lt;&gt;"",MONTH(A1308),0)</f>
        <v>11</v>
      </c>
      <c r="C1308" s="148" t="n">
        <f aca="false">VLOOKUP($A1308,data!$A$6:$M$15000,10)</f>
        <v>2975000</v>
      </c>
      <c r="D1308" s="306" t="n">
        <v>0</v>
      </c>
      <c r="E1308" s="306" t="n">
        <f aca="false">VLOOKUP($A1308,data!$A$6:$M$15000,12)</f>
        <v>3404000</v>
      </c>
      <c r="F1308" s="114" t="n">
        <f aca="false">C1308-D1308-E1308</f>
        <v>-429000</v>
      </c>
    </row>
    <row r="1309" customFormat="false" ht="11.25" hidden="false" customHeight="false" outlineLevel="0" collapsed="false">
      <c r="A1309" s="188" t="n">
        <v>36852</v>
      </c>
      <c r="B1309" s="11" t="n">
        <f aca="false">IF(A1309&lt;&gt;"",MONTH(A1309),0)</f>
        <v>11</v>
      </c>
      <c r="C1309" s="148" t="n">
        <f aca="false">VLOOKUP($A1309,data!$A$6:$M$15000,10)</f>
        <v>3104000</v>
      </c>
      <c r="D1309" s="306" t="n">
        <v>0</v>
      </c>
      <c r="E1309" s="306" t="n">
        <f aca="false">VLOOKUP($A1309,data!$A$6:$M$15000,12)</f>
        <v>3340000</v>
      </c>
      <c r="F1309" s="114" t="n">
        <f aca="false">C1309-D1309-E1309</f>
        <v>-236000</v>
      </c>
    </row>
    <row r="1310" customFormat="false" ht="11.25" hidden="false" customHeight="false" outlineLevel="0" collapsed="false">
      <c r="A1310" s="188" t="n">
        <v>36853</v>
      </c>
      <c r="B1310" s="11" t="n">
        <f aca="false">IF(A1310&lt;&gt;"",MONTH(A1310),0)</f>
        <v>11</v>
      </c>
      <c r="C1310" s="148" t="n">
        <f aca="false">VLOOKUP($A1310,data!$A$6:$M$15000,10)</f>
        <v>3199000</v>
      </c>
      <c r="D1310" s="306" t="n">
        <v>0</v>
      </c>
      <c r="E1310" s="306" t="n">
        <f aca="false">VLOOKUP($A1310,data!$A$6:$M$15000,12)</f>
        <v>2811000</v>
      </c>
      <c r="F1310" s="114" t="n">
        <f aca="false">C1310-D1310-E1310</f>
        <v>388000</v>
      </c>
    </row>
    <row r="1311" customFormat="false" ht="11.25" hidden="false" customHeight="false" outlineLevel="0" collapsed="false">
      <c r="A1311" s="188" t="n">
        <v>36854</v>
      </c>
      <c r="B1311" s="11" t="n">
        <f aca="false">IF(A1311&lt;&gt;"",MONTH(A1311),0)</f>
        <v>11</v>
      </c>
      <c r="C1311" s="148" t="n">
        <f aca="false">VLOOKUP($A1311,data!$A$6:$M$15000,10)</f>
        <v>3330000</v>
      </c>
      <c r="D1311" s="306" t="n">
        <v>0</v>
      </c>
      <c r="E1311" s="306" t="n">
        <f aca="false">VLOOKUP($A1311,data!$A$6:$M$15000,12)</f>
        <v>2867000</v>
      </c>
      <c r="F1311" s="114" t="n">
        <f aca="false">C1311-D1311-E1311</f>
        <v>463000</v>
      </c>
    </row>
    <row r="1312" customFormat="false" ht="11.25" hidden="false" customHeight="false" outlineLevel="0" collapsed="false">
      <c r="A1312" s="188" t="n">
        <v>36855</v>
      </c>
      <c r="B1312" s="11" t="n">
        <f aca="false">IF(A1312&lt;&gt;"",MONTH(A1312),0)</f>
        <v>11</v>
      </c>
      <c r="C1312" s="148" t="n">
        <f aca="false">VLOOKUP($A1312,data!$A$6:$M$15000,10)</f>
        <v>3247000</v>
      </c>
      <c r="D1312" s="306" t="n">
        <v>0</v>
      </c>
      <c r="E1312" s="306" t="n">
        <f aca="false">VLOOKUP($A1312,data!$A$6:$M$15000,12)</f>
        <v>2671000</v>
      </c>
      <c r="F1312" s="114" t="n">
        <f aca="false">C1312-D1312-E1312</f>
        <v>576000</v>
      </c>
    </row>
    <row r="1313" customFormat="false" ht="11.25" hidden="false" customHeight="false" outlineLevel="0" collapsed="false">
      <c r="A1313" s="188" t="n">
        <v>36856</v>
      </c>
      <c r="B1313" s="11" t="n">
        <f aca="false">IF(A1313&lt;&gt;"",MONTH(A1313),0)</f>
        <v>11</v>
      </c>
      <c r="C1313" s="148" t="n">
        <f aca="false">VLOOKUP($A1313,data!$A$6:$M$15000,10)</f>
        <v>3333000</v>
      </c>
      <c r="D1313" s="306" t="n">
        <v>0</v>
      </c>
      <c r="E1313" s="306" t="n">
        <f aca="false">VLOOKUP($A1313,data!$A$6:$M$15000,12)</f>
        <v>2773000</v>
      </c>
      <c r="F1313" s="114" t="n">
        <f aca="false">C1313-D1313-E1313</f>
        <v>560000</v>
      </c>
    </row>
    <row r="1314" customFormat="false" ht="11.25" hidden="false" customHeight="false" outlineLevel="0" collapsed="false">
      <c r="A1314" s="188" t="n">
        <v>36857</v>
      </c>
      <c r="B1314" s="11" t="n">
        <f aca="false">IF(A1314&lt;&gt;"",MONTH(A1314),0)</f>
        <v>11</v>
      </c>
      <c r="C1314" s="148" t="n">
        <f aca="false">VLOOKUP($A1314,data!$A$6:$M$15000,10)</f>
        <v>3264000</v>
      </c>
      <c r="D1314" s="306" t="n">
        <v>0</v>
      </c>
      <c r="E1314" s="306" t="n">
        <f aca="false">VLOOKUP($A1314,data!$A$6:$M$15000,12)</f>
        <v>3378000</v>
      </c>
      <c r="F1314" s="114" t="n">
        <f aca="false">C1314-D1314-E1314</f>
        <v>-114000</v>
      </c>
    </row>
    <row r="1315" customFormat="false" ht="11.25" hidden="false" customHeight="false" outlineLevel="0" collapsed="false">
      <c r="A1315" s="188" t="n">
        <v>36858</v>
      </c>
      <c r="B1315" s="11" t="n">
        <f aca="false">IF(A1315&lt;&gt;"",MONTH(A1315),0)</f>
        <v>11</v>
      </c>
      <c r="C1315" s="148" t="n">
        <f aca="false">VLOOKUP($A1315,data!$A$6:$M$15000,10)</f>
        <v>3252000</v>
      </c>
      <c r="D1315" s="306" t="n">
        <v>0</v>
      </c>
      <c r="E1315" s="306" t="n">
        <f aca="false">VLOOKUP($A1315,data!$A$6:$M$15000,12)</f>
        <v>3179000</v>
      </c>
      <c r="F1315" s="114" t="n">
        <f aca="false">C1315-D1315-E1315</f>
        <v>73000</v>
      </c>
    </row>
    <row r="1316" customFormat="false" ht="11.25" hidden="false" customHeight="false" outlineLevel="0" collapsed="false">
      <c r="A1316" s="188" t="n">
        <v>36859</v>
      </c>
      <c r="B1316" s="11" t="n">
        <f aca="false">IF(A1316&lt;&gt;"",MONTH(A1316),0)</f>
        <v>11</v>
      </c>
      <c r="C1316" s="148" t="n">
        <f aca="false">VLOOKUP($A1316,data!$A$6:$M$15000,10)</f>
        <v>3021000</v>
      </c>
      <c r="D1316" s="306" t="n">
        <v>0</v>
      </c>
      <c r="E1316" s="306" t="n">
        <f aca="false">VLOOKUP($A1316,data!$A$6:$M$15000,12)</f>
        <v>3358000</v>
      </c>
      <c r="F1316" s="114" t="n">
        <f aca="false">C1316-D1316-E1316</f>
        <v>-337000</v>
      </c>
    </row>
    <row r="1317" customFormat="false" ht="11.25" hidden="false" customHeight="false" outlineLevel="0" collapsed="false">
      <c r="A1317" s="188" t="n">
        <v>36860</v>
      </c>
      <c r="B1317" s="11" t="n">
        <f aca="false">IF(A1317&lt;&gt;"",MONTH(A1317),0)</f>
        <v>11</v>
      </c>
      <c r="C1317" s="148" t="n">
        <f aca="false">VLOOKUP($A1317,data!$A$6:$M$15000,10)</f>
        <v>3206000</v>
      </c>
      <c r="D1317" s="306" t="n">
        <v>0</v>
      </c>
      <c r="E1317" s="306" t="n">
        <f aca="false">VLOOKUP($A1317,data!$A$6:$M$15000,12)</f>
        <v>3461000</v>
      </c>
      <c r="F1317" s="114" t="n">
        <f aca="false">C1317-D1317-E1317</f>
        <v>-255000</v>
      </c>
    </row>
    <row r="1318" customFormat="false" ht="11.25" hidden="false" customHeight="false" outlineLevel="0" collapsed="false">
      <c r="A1318" s="188" t="n">
        <v>36861</v>
      </c>
      <c r="B1318" s="11" t="n">
        <f aca="false">IF(A1318&lt;&gt;"",MONTH(A1318),0)</f>
        <v>12</v>
      </c>
      <c r="C1318" s="148" t="n">
        <f aca="false">VLOOKUP($A1318,data!$A$6:$M$15000,10)</f>
        <v>3468000</v>
      </c>
      <c r="D1318" s="306" t="n">
        <v>0</v>
      </c>
      <c r="E1318" s="306" t="n">
        <f aca="false">VLOOKUP($A1318,data!$A$6:$M$15000,12)</f>
        <v>3389000</v>
      </c>
      <c r="F1318" s="114" t="n">
        <f aca="false">C1318-D1318-E1318</f>
        <v>79000</v>
      </c>
    </row>
    <row r="1319" customFormat="false" ht="11.25" hidden="false" customHeight="false" outlineLevel="0" collapsed="false">
      <c r="A1319" s="188" t="n">
        <v>36862</v>
      </c>
      <c r="B1319" s="11" t="n">
        <f aca="false">IF(A1319&lt;&gt;"",MONTH(A1319),0)</f>
        <v>12</v>
      </c>
      <c r="C1319" s="148" t="n">
        <f aca="false">VLOOKUP($A1319,data!$A$6:$M$15000,10)</f>
        <v>3534000</v>
      </c>
      <c r="D1319" s="306" t="n">
        <v>0</v>
      </c>
      <c r="E1319" s="306" t="n">
        <f aca="false">VLOOKUP($A1319,data!$A$6:$M$15000,12)</f>
        <v>3054000</v>
      </c>
      <c r="F1319" s="114" t="n">
        <f aca="false">C1319-D1319-E1319</f>
        <v>480000</v>
      </c>
    </row>
    <row r="1320" customFormat="false" ht="11.25" hidden="false" customHeight="false" outlineLevel="0" collapsed="false">
      <c r="A1320" s="188" t="n">
        <v>36863</v>
      </c>
      <c r="B1320" s="11" t="n">
        <f aca="false">IF(A1320&lt;&gt;"",MONTH(A1320),0)</f>
        <v>12</v>
      </c>
      <c r="C1320" s="148" t="n">
        <f aca="false">VLOOKUP($A1320,data!$A$6:$M$15000,10)</f>
        <v>3519000</v>
      </c>
      <c r="D1320" s="306" t="n">
        <v>0</v>
      </c>
      <c r="E1320" s="306" t="n">
        <f aca="false">VLOOKUP($A1320,data!$A$6:$M$15000,12)</f>
        <v>3022000</v>
      </c>
      <c r="F1320" s="114" t="n">
        <f aca="false">C1320-D1320-E1320</f>
        <v>497000</v>
      </c>
    </row>
    <row r="1321" customFormat="false" ht="11.25" hidden="false" customHeight="false" outlineLevel="0" collapsed="false">
      <c r="A1321" s="188" t="n">
        <v>36864</v>
      </c>
      <c r="B1321" s="11" t="n">
        <f aca="false">IF(A1321&lt;&gt;"",MONTH(A1321),0)</f>
        <v>12</v>
      </c>
      <c r="C1321" s="148" t="n">
        <f aca="false">VLOOKUP($A1321,data!$A$6:$M$15000,10)</f>
        <v>3446000</v>
      </c>
      <c r="D1321" s="306" t="n">
        <v>0</v>
      </c>
      <c r="E1321" s="306" t="n">
        <f aca="false">VLOOKUP($A1321,data!$A$6:$M$15000,12)</f>
        <v>3454000</v>
      </c>
      <c r="F1321" s="114" t="n">
        <f aca="false">C1321-D1321-E1321</f>
        <v>-8000</v>
      </c>
    </row>
    <row r="1322" customFormat="false" ht="11.25" hidden="false" customHeight="false" outlineLevel="0" collapsed="false">
      <c r="A1322" s="188" t="n">
        <v>36865</v>
      </c>
      <c r="B1322" s="11" t="n">
        <f aca="false">IF(A1322&lt;&gt;"",MONTH(A1322),0)</f>
        <v>12</v>
      </c>
      <c r="C1322" s="148" t="n">
        <f aca="false">VLOOKUP($A1322,data!$A$6:$M$15000,10)</f>
        <v>3342000</v>
      </c>
      <c r="D1322" s="306" t="n">
        <v>0</v>
      </c>
      <c r="E1322" s="306" t="n">
        <f aca="false">VLOOKUP($A1322,data!$A$6:$M$15000,12)</f>
        <v>3205000</v>
      </c>
      <c r="F1322" s="114" t="n">
        <f aca="false">C1322-D1322-E1322</f>
        <v>137000</v>
      </c>
    </row>
    <row r="1323" customFormat="false" ht="11.25" hidden="false" customHeight="false" outlineLevel="0" collapsed="false">
      <c r="A1323" s="188" t="n">
        <v>36866</v>
      </c>
      <c r="B1323" s="11" t="n">
        <f aca="false">IF(A1323&lt;&gt;"",MONTH(A1323),0)</f>
        <v>12</v>
      </c>
      <c r="C1323" s="148" t="n">
        <f aca="false">VLOOKUP($A1323,data!$A$6:$M$15000,10)</f>
        <v>3285000</v>
      </c>
      <c r="D1323" s="306" t="n">
        <v>0</v>
      </c>
      <c r="E1323" s="306" t="n">
        <f aca="false">VLOOKUP($A1323,data!$A$6:$M$15000,12)</f>
        <v>3517000</v>
      </c>
      <c r="F1323" s="114" t="n">
        <f aca="false">C1323-D1323-E1323</f>
        <v>-232000</v>
      </c>
    </row>
    <row r="1324" customFormat="false" ht="11.25" hidden="false" customHeight="false" outlineLevel="0" collapsed="false">
      <c r="A1324" s="188" t="n">
        <v>36867</v>
      </c>
      <c r="B1324" s="11" t="n">
        <f aca="false">IF(A1324&lt;&gt;"",MONTH(A1324),0)</f>
        <v>12</v>
      </c>
      <c r="C1324" s="148" t="n">
        <f aca="false">VLOOKUP($A1324,data!$A$6:$M$15000,10)</f>
        <v>3305000</v>
      </c>
      <c r="D1324" s="306" t="n">
        <v>0</v>
      </c>
      <c r="E1324" s="306" t="n">
        <f aca="false">VLOOKUP($A1324,data!$A$6:$M$15000,12)</f>
        <v>3350000</v>
      </c>
      <c r="F1324" s="114" t="n">
        <f aca="false">C1324-D1324-E1324</f>
        <v>-45000</v>
      </c>
    </row>
    <row r="1325" customFormat="false" ht="11.25" hidden="false" customHeight="false" outlineLevel="0" collapsed="false">
      <c r="A1325" s="188" t="n">
        <v>36868</v>
      </c>
      <c r="B1325" s="11" t="n">
        <f aca="false">IF(A1325&lt;&gt;"",MONTH(A1325),0)</f>
        <v>12</v>
      </c>
      <c r="C1325" s="148" t="n">
        <f aca="false">VLOOKUP($A1325,data!$A$6:$M$15000,10)</f>
        <v>3428000</v>
      </c>
      <c r="D1325" s="306" t="n">
        <v>0</v>
      </c>
      <c r="E1325" s="306" t="n">
        <f aca="false">VLOOKUP($A1325,data!$A$6:$M$15000,12)</f>
        <v>3398000</v>
      </c>
      <c r="F1325" s="114" t="n">
        <f aca="false">C1325-D1325-E1325</f>
        <v>30000</v>
      </c>
    </row>
    <row r="1326" customFormat="false" ht="11.25" hidden="false" customHeight="false" outlineLevel="0" collapsed="false">
      <c r="A1326" s="188" t="n">
        <v>36869</v>
      </c>
      <c r="B1326" s="11" t="n">
        <f aca="false">IF(A1326&lt;&gt;"",MONTH(A1326),0)</f>
        <v>12</v>
      </c>
      <c r="C1326" s="148" t="n">
        <f aca="false">VLOOKUP($A1326,data!$A$6:$M$15000,10)</f>
        <v>3458000</v>
      </c>
      <c r="D1326" s="306" t="n">
        <v>0</v>
      </c>
      <c r="E1326" s="306" t="n">
        <f aca="false">VLOOKUP($A1326,data!$A$6:$M$15000,12)</f>
        <v>2952000</v>
      </c>
      <c r="F1326" s="114" t="n">
        <f aca="false">C1326-D1326-E1326</f>
        <v>506000</v>
      </c>
    </row>
    <row r="1327" customFormat="false" ht="11.25" hidden="false" customHeight="false" outlineLevel="0" collapsed="false">
      <c r="A1327" s="188" t="n">
        <v>36870</v>
      </c>
      <c r="B1327" s="11" t="n">
        <f aca="false">IF(A1327&lt;&gt;"",MONTH(A1327),0)</f>
        <v>12</v>
      </c>
      <c r="C1327" s="148" t="n">
        <f aca="false">VLOOKUP($A1327,data!$A$6:$M$15000,10)</f>
        <v>3513000</v>
      </c>
      <c r="D1327" s="306" t="n">
        <v>0</v>
      </c>
      <c r="E1327" s="306" t="n">
        <f aca="false">VLOOKUP($A1327,data!$A$6:$M$15000,12)</f>
        <v>3063000</v>
      </c>
      <c r="F1327" s="114" t="n">
        <f aca="false">C1327-D1327-E1327</f>
        <v>450000</v>
      </c>
    </row>
    <row r="1328" customFormat="false" ht="11.25" hidden="false" customHeight="false" outlineLevel="0" collapsed="false">
      <c r="A1328" s="188" t="n">
        <v>36871</v>
      </c>
      <c r="B1328" s="11" t="n">
        <f aca="false">IF(A1328&lt;&gt;"",MONTH(A1328),0)</f>
        <v>12</v>
      </c>
      <c r="C1328" s="148" t="n">
        <f aca="false">VLOOKUP($A1328,data!$A$6:$M$15000,10)</f>
        <v>3386000</v>
      </c>
      <c r="D1328" s="306" t="n">
        <v>0</v>
      </c>
      <c r="E1328" s="306" t="n">
        <f aca="false">VLOOKUP($A1328,data!$A$6:$M$15000,12)</f>
        <v>3707000</v>
      </c>
      <c r="F1328" s="114" t="n">
        <f aca="false">C1328-D1328-E1328</f>
        <v>-321000</v>
      </c>
    </row>
    <row r="1329" customFormat="false" ht="11.25" hidden="false" customHeight="false" outlineLevel="0" collapsed="false">
      <c r="A1329" s="188" t="n">
        <v>36872</v>
      </c>
      <c r="B1329" s="11" t="n">
        <f aca="false">IF(A1329&lt;&gt;"",MONTH(A1329),0)</f>
        <v>12</v>
      </c>
      <c r="C1329" s="148" t="n">
        <f aca="false">VLOOKUP($A1329,data!$A$6:$M$15000,10)</f>
        <v>3608000</v>
      </c>
      <c r="D1329" s="306" t="n">
        <v>0</v>
      </c>
      <c r="E1329" s="306" t="n">
        <f aca="false">VLOOKUP($A1329,data!$A$6:$M$15000,12)</f>
        <v>3865000</v>
      </c>
      <c r="F1329" s="114" t="n">
        <f aca="false">C1329-D1329-E1329</f>
        <v>-257000</v>
      </c>
    </row>
    <row r="1330" customFormat="false" ht="11.25" hidden="false" customHeight="false" outlineLevel="0" collapsed="false">
      <c r="A1330" s="188" t="n">
        <v>36873</v>
      </c>
      <c r="B1330" s="11" t="n">
        <f aca="false">IF(A1330&lt;&gt;"",MONTH(A1330),0)</f>
        <v>12</v>
      </c>
      <c r="C1330" s="148" t="n">
        <f aca="false">VLOOKUP($A1330,data!$A$6:$M$15000,10)</f>
        <v>3392000</v>
      </c>
      <c r="D1330" s="306" t="n">
        <v>0</v>
      </c>
      <c r="E1330" s="306" t="n">
        <f aca="false">VLOOKUP($A1330,data!$A$6:$M$15000,12)</f>
        <v>3999000</v>
      </c>
      <c r="F1330" s="114" t="n">
        <f aca="false">C1330-D1330-E1330</f>
        <v>-607000</v>
      </c>
    </row>
    <row r="1331" customFormat="false" ht="11.25" hidden="false" customHeight="false" outlineLevel="0" collapsed="false">
      <c r="A1331" s="188" t="n">
        <v>36874</v>
      </c>
      <c r="B1331" s="11" t="n">
        <f aca="false">IF(A1331&lt;&gt;"",MONTH(A1331),0)</f>
        <v>12</v>
      </c>
      <c r="C1331" s="148" t="n">
        <f aca="false">VLOOKUP($A1331,data!$A$6:$M$15000,10)</f>
        <v>3339000</v>
      </c>
      <c r="D1331" s="306" t="n">
        <v>0</v>
      </c>
      <c r="E1331" s="306" t="n">
        <f aca="false">VLOOKUP($A1331,data!$A$6:$M$15000,12)</f>
        <v>4014000</v>
      </c>
      <c r="F1331" s="114" t="n">
        <f aca="false">C1331-D1331-E1331</f>
        <v>-675000</v>
      </c>
    </row>
    <row r="1332" customFormat="false" ht="11.25" hidden="false" customHeight="false" outlineLevel="0" collapsed="false">
      <c r="A1332" s="188" t="n">
        <v>36875</v>
      </c>
      <c r="B1332" s="11" t="n">
        <f aca="false">IF(A1332&lt;&gt;"",MONTH(A1332),0)</f>
        <v>12</v>
      </c>
      <c r="C1332" s="148" t="n">
        <f aca="false">VLOOKUP($A1332,data!$A$6:$M$15000,10)</f>
        <v>3395000</v>
      </c>
      <c r="D1332" s="306" t="n">
        <v>0</v>
      </c>
      <c r="E1332" s="306" t="n">
        <f aca="false">VLOOKUP($A1332,data!$A$6:$M$15000,12)</f>
        <v>3858000</v>
      </c>
      <c r="F1332" s="114" t="n">
        <f aca="false">C1332-D1332-E1332</f>
        <v>-463000</v>
      </c>
    </row>
    <row r="1333" customFormat="false" ht="11.25" hidden="false" customHeight="false" outlineLevel="0" collapsed="false">
      <c r="A1333" s="188" t="n">
        <v>36876</v>
      </c>
      <c r="B1333" s="11" t="n">
        <f aca="false">IF(A1333&lt;&gt;"",MONTH(A1333),0)</f>
        <v>12</v>
      </c>
      <c r="C1333" s="148" t="n">
        <f aca="false">VLOOKUP($A1333,data!$A$6:$M$15000,10)</f>
        <v>3238000</v>
      </c>
      <c r="D1333" s="306" t="n">
        <v>0</v>
      </c>
      <c r="E1333" s="306" t="n">
        <f aca="false">VLOOKUP($A1333,data!$A$6:$M$15000,12)</f>
        <v>3280000</v>
      </c>
      <c r="F1333" s="114" t="n">
        <f aca="false">C1333-D1333-E1333</f>
        <v>-42000</v>
      </c>
    </row>
    <row r="1334" customFormat="false" ht="11.25" hidden="false" customHeight="false" outlineLevel="0" collapsed="false">
      <c r="A1334" s="188" t="n">
        <v>36877</v>
      </c>
      <c r="B1334" s="11" t="n">
        <f aca="false">IF(A1334&lt;&gt;"",MONTH(A1334),0)</f>
        <v>12</v>
      </c>
      <c r="C1334" s="148" t="n">
        <f aca="false">VLOOKUP($A1334,data!$A$6:$M$15000,10)</f>
        <v>3246000</v>
      </c>
      <c r="D1334" s="306" t="n">
        <v>0</v>
      </c>
      <c r="E1334" s="306" t="n">
        <f aca="false">VLOOKUP($A1334,data!$A$6:$M$15000,12)</f>
        <v>3002000</v>
      </c>
      <c r="F1334" s="114" t="n">
        <f aca="false">C1334-D1334-E1334</f>
        <v>244000</v>
      </c>
    </row>
    <row r="1335" customFormat="false" ht="11.25" hidden="false" customHeight="false" outlineLevel="0" collapsed="false">
      <c r="A1335" s="188" t="n">
        <v>36878</v>
      </c>
      <c r="B1335" s="11" t="n">
        <f aca="false">IF(A1335&lt;&gt;"",MONTH(A1335),0)</f>
        <v>12</v>
      </c>
      <c r="C1335" s="148" t="n">
        <f aca="false">VLOOKUP($A1335,data!$A$6:$M$15000,10)</f>
        <v>3276000</v>
      </c>
      <c r="D1335" s="306" t="n">
        <v>0</v>
      </c>
      <c r="E1335" s="306" t="n">
        <f aca="false">VLOOKUP($A1335,data!$A$6:$M$15000,12)</f>
        <v>3808000</v>
      </c>
      <c r="F1335" s="114" t="n">
        <f aca="false">C1335-D1335-E1335</f>
        <v>-532000</v>
      </c>
    </row>
    <row r="1336" customFormat="false" ht="11.25" hidden="false" customHeight="false" outlineLevel="0" collapsed="false">
      <c r="A1336" s="188" t="n">
        <v>36879</v>
      </c>
      <c r="B1336" s="11" t="n">
        <f aca="false">IF(A1336&lt;&gt;"",MONTH(A1336),0)</f>
        <v>12</v>
      </c>
      <c r="C1336" s="148" t="n">
        <f aca="false">VLOOKUP($A1336,data!$A$6:$M$15000,10)</f>
        <v>3406000</v>
      </c>
      <c r="D1336" s="306" t="n">
        <v>0</v>
      </c>
      <c r="E1336" s="306" t="n">
        <f aca="false">VLOOKUP($A1336,data!$A$6:$M$15000,12)</f>
        <v>3906000</v>
      </c>
      <c r="F1336" s="114" t="n">
        <f aca="false">C1336-D1336-E1336</f>
        <v>-500000</v>
      </c>
    </row>
    <row r="1337" customFormat="false" ht="11.25" hidden="false" customHeight="false" outlineLevel="0" collapsed="false">
      <c r="A1337" s="188" t="n">
        <v>36880</v>
      </c>
      <c r="B1337" s="11" t="n">
        <f aca="false">IF(A1337&lt;&gt;"",MONTH(A1337),0)</f>
        <v>12</v>
      </c>
      <c r="C1337" s="148" t="n">
        <f aca="false">VLOOKUP($A1337,data!$A$6:$M$15000,10)</f>
        <v>3372000</v>
      </c>
      <c r="D1337" s="306" t="n">
        <v>0</v>
      </c>
      <c r="E1337" s="306" t="n">
        <f aca="false">VLOOKUP($A1337,data!$A$6:$M$15000,12)</f>
        <v>3927000</v>
      </c>
      <c r="F1337" s="114" t="n">
        <f aca="false">C1337-D1337-E1337</f>
        <v>-555000</v>
      </c>
    </row>
    <row r="1338" customFormat="false" ht="11.25" hidden="false" customHeight="false" outlineLevel="0" collapsed="false">
      <c r="A1338" s="188" t="n">
        <v>36881</v>
      </c>
      <c r="B1338" s="11" t="n">
        <f aca="false">IF(A1338&lt;&gt;"",MONTH(A1338),0)</f>
        <v>12</v>
      </c>
      <c r="C1338" s="148" t="n">
        <f aca="false">VLOOKUP($A1338,data!$A$6:$M$15000,10)</f>
        <v>3368000</v>
      </c>
      <c r="D1338" s="306" t="n">
        <v>0</v>
      </c>
      <c r="E1338" s="306" t="n">
        <f aca="false">VLOOKUP($A1338,data!$A$6:$M$15000,12)</f>
        <v>3930000</v>
      </c>
      <c r="F1338" s="114" t="n">
        <f aca="false">C1338-D1338-E1338</f>
        <v>-562000</v>
      </c>
    </row>
    <row r="1339" customFormat="false" ht="11.25" hidden="false" customHeight="false" outlineLevel="0" collapsed="false">
      <c r="A1339" s="188" t="n">
        <v>36882</v>
      </c>
      <c r="B1339" s="11" t="n">
        <f aca="false">IF(A1339&lt;&gt;"",MONTH(A1339),0)</f>
        <v>12</v>
      </c>
      <c r="C1339" s="148" t="n">
        <f aca="false">VLOOKUP($A1339,data!$A$6:$M$15000,10)</f>
        <v>3470000</v>
      </c>
      <c r="D1339" s="306" t="n">
        <v>0</v>
      </c>
      <c r="E1339" s="306" t="n">
        <f aca="false">VLOOKUP($A1339,data!$A$6:$M$15000,12)</f>
        <v>3763000</v>
      </c>
      <c r="F1339" s="114" t="n">
        <f aca="false">C1339-D1339-E1339</f>
        <v>-293000</v>
      </c>
    </row>
    <row r="1340" customFormat="false" ht="11.25" hidden="false" customHeight="false" outlineLevel="0" collapsed="false">
      <c r="A1340" s="188" t="n">
        <v>36883</v>
      </c>
      <c r="B1340" s="11" t="n">
        <f aca="false">IF(A1340&lt;&gt;"",MONTH(A1340),0)</f>
        <v>12</v>
      </c>
      <c r="C1340" s="148" t="n">
        <f aca="false">VLOOKUP($A1340,data!$A$6:$M$15000,10)</f>
        <v>3617000</v>
      </c>
      <c r="D1340" s="306" t="n">
        <v>0</v>
      </c>
      <c r="E1340" s="306" t="n">
        <f aca="false">VLOOKUP($A1340,data!$A$6:$M$15000,12)</f>
        <v>3457000</v>
      </c>
      <c r="F1340" s="114" t="n">
        <f aca="false">C1340-D1340-E1340</f>
        <v>160000</v>
      </c>
    </row>
    <row r="1341" customFormat="false" ht="11.25" hidden="false" customHeight="false" outlineLevel="0" collapsed="false">
      <c r="A1341" s="188" t="n">
        <v>36884</v>
      </c>
      <c r="B1341" s="11" t="n">
        <f aca="false">IF(A1341&lt;&gt;"",MONTH(A1341),0)</f>
        <v>12</v>
      </c>
      <c r="C1341" s="148" t="n">
        <f aca="false">VLOOKUP($A1341,data!$A$6:$M$15000,10)</f>
        <v>3564000</v>
      </c>
      <c r="D1341" s="306" t="n">
        <v>0</v>
      </c>
      <c r="E1341" s="306" t="n">
        <f aca="false">VLOOKUP($A1341,data!$A$6:$M$15000,12)</f>
        <v>3160000</v>
      </c>
      <c r="F1341" s="114" t="n">
        <f aca="false">C1341-D1341-E1341</f>
        <v>404000</v>
      </c>
    </row>
    <row r="1342" customFormat="false" ht="11.25" hidden="false" customHeight="false" outlineLevel="0" collapsed="false">
      <c r="A1342" s="188" t="n">
        <v>36885</v>
      </c>
      <c r="B1342" s="11" t="n">
        <f aca="false">IF(A1342&lt;&gt;"",MONTH(A1342),0)</f>
        <v>12</v>
      </c>
      <c r="C1342" s="148" t="n">
        <f aca="false">VLOOKUP($A1342,data!$A$6:$M$15000,10)</f>
        <v>3505000</v>
      </c>
      <c r="D1342" s="306" t="n">
        <v>0</v>
      </c>
      <c r="E1342" s="306" t="n">
        <f aca="false">VLOOKUP($A1342,data!$A$6:$M$15000,12)</f>
        <v>2822000</v>
      </c>
      <c r="F1342" s="114" t="n">
        <f aca="false">C1342-D1342-E1342</f>
        <v>683000</v>
      </c>
    </row>
    <row r="1343" customFormat="false" ht="11.25" hidden="false" customHeight="false" outlineLevel="0" collapsed="false">
      <c r="A1343" s="188" t="n">
        <v>36886</v>
      </c>
      <c r="B1343" s="11" t="n">
        <f aca="false">IF(A1343&lt;&gt;"",MONTH(A1343),0)</f>
        <v>12</v>
      </c>
      <c r="C1343" s="148" t="n">
        <f aca="false">VLOOKUP($A1343,data!$A$6:$M$15000,10)</f>
        <v>3461000</v>
      </c>
      <c r="D1343" s="306" t="n">
        <v>0</v>
      </c>
      <c r="E1343" s="306" t="n">
        <f aca="false">VLOOKUP($A1343,data!$A$6:$M$15000,12)</f>
        <v>3435000</v>
      </c>
      <c r="F1343" s="114" t="n">
        <f aca="false">C1343-D1343-E1343</f>
        <v>26000</v>
      </c>
    </row>
    <row r="1344" customFormat="false" ht="11.25" hidden="false" customHeight="false" outlineLevel="0" collapsed="false">
      <c r="A1344" s="188" t="n">
        <v>36887</v>
      </c>
      <c r="B1344" s="11" t="n">
        <f aca="false">IF(A1344&lt;&gt;"",MONTH(A1344),0)</f>
        <v>12</v>
      </c>
      <c r="C1344" s="148" t="n">
        <f aca="false">VLOOKUP($A1344,data!$A$6:$M$15000,10)</f>
        <v>3477000</v>
      </c>
      <c r="D1344" s="306" t="n">
        <v>0</v>
      </c>
      <c r="E1344" s="306" t="n">
        <f aca="false">VLOOKUP($A1344,data!$A$6:$M$15000,12)</f>
        <v>3597000</v>
      </c>
      <c r="F1344" s="114" t="n">
        <f aca="false">C1344-D1344-E1344</f>
        <v>-120000</v>
      </c>
    </row>
    <row r="1345" customFormat="false" ht="11.25" hidden="false" customHeight="false" outlineLevel="0" collapsed="false">
      <c r="A1345" s="188" t="n">
        <v>36888</v>
      </c>
      <c r="B1345" s="11" t="n">
        <f aca="false">IF(A1345&lt;&gt;"",MONTH(A1345),0)</f>
        <v>12</v>
      </c>
      <c r="C1345" s="148" t="n">
        <f aca="false">VLOOKUP($A1345,data!$A$6:$M$15000,10)</f>
        <v>3521000</v>
      </c>
      <c r="D1345" s="306" t="n">
        <v>0</v>
      </c>
      <c r="E1345" s="306" t="n">
        <f aca="false">VLOOKUP($A1345,data!$A$6:$M$15000,12)</f>
        <v>3458000</v>
      </c>
      <c r="F1345" s="114" t="n">
        <f aca="false">C1345-D1345-E1345</f>
        <v>63000</v>
      </c>
    </row>
    <row r="1346" customFormat="false" ht="11.25" hidden="false" customHeight="false" outlineLevel="0" collapsed="false">
      <c r="A1346" s="188" t="n">
        <v>36889</v>
      </c>
      <c r="B1346" s="11" t="n">
        <f aca="false">IF(A1346&lt;&gt;"",MONTH(A1346),0)</f>
        <v>12</v>
      </c>
      <c r="C1346" s="148" t="n">
        <f aca="false">VLOOKUP($A1346,data!$A$6:$M$15000,10)</f>
        <v>3506000</v>
      </c>
      <c r="D1346" s="306" t="n">
        <v>0</v>
      </c>
      <c r="E1346" s="306" t="n">
        <f aca="false">VLOOKUP($A1346,data!$A$6:$M$15000,12)</f>
        <v>3247000</v>
      </c>
      <c r="F1346" s="114" t="n">
        <f aca="false">C1346-D1346-E1346</f>
        <v>259000</v>
      </c>
    </row>
    <row r="1347" customFormat="false" ht="11.25" hidden="false" customHeight="false" outlineLevel="0" collapsed="false">
      <c r="A1347" s="188" t="n">
        <v>36890</v>
      </c>
      <c r="B1347" s="11" t="n">
        <f aca="false">IF(A1347&lt;&gt;"",MONTH(A1347),0)</f>
        <v>12</v>
      </c>
      <c r="C1347" s="148" t="n">
        <f aca="false">VLOOKUP($A1347,data!$A$6:$M$15000,10)</f>
        <v>3610000</v>
      </c>
      <c r="D1347" s="306" t="n">
        <v>0</v>
      </c>
      <c r="E1347" s="306" t="n">
        <f aca="false">VLOOKUP($A1347,data!$A$6:$M$15000,12)</f>
        <v>2988000</v>
      </c>
      <c r="F1347" s="114" t="n">
        <f aca="false">C1347-D1347-E1347</f>
        <v>622000</v>
      </c>
    </row>
    <row r="1348" customFormat="false" ht="11.25" hidden="false" customHeight="false" outlineLevel="0" collapsed="false">
      <c r="A1348" s="188" t="n">
        <v>36891</v>
      </c>
      <c r="B1348" s="11" t="n">
        <f aca="false">IF(A1348&lt;&gt;"",MONTH(A1348),0)</f>
        <v>12</v>
      </c>
      <c r="C1348" s="148" t="n">
        <f aca="false">VLOOKUP($A1348,data!$A$6:$M$15000,10)</f>
        <v>3564000</v>
      </c>
      <c r="D1348" s="306" t="n">
        <v>0</v>
      </c>
      <c r="E1348" s="306" t="n">
        <f aca="false">VLOOKUP($A1348,data!$A$6:$M$15000,12)</f>
        <v>2817000</v>
      </c>
      <c r="F1348" s="114" t="n">
        <f aca="false">C1348-D1348-E1348</f>
        <v>747000</v>
      </c>
    </row>
    <row r="1349" customFormat="false" ht="11.25" hidden="false" customHeight="false" outlineLevel="0" collapsed="false">
      <c r="A1349" s="59" t="s">
        <v>71</v>
      </c>
      <c r="B1349" s="170" t="s">
        <v>99</v>
      </c>
      <c r="C1349" s="171" t="s">
        <v>19</v>
      </c>
      <c r="D1349" s="375" t="s">
        <v>79</v>
      </c>
      <c r="E1349" s="375" t="s">
        <v>152</v>
      </c>
      <c r="F1349" s="380" t="s">
        <v>159</v>
      </c>
    </row>
    <row r="1350" customFormat="false" ht="11.25" hidden="false" customHeight="false" outlineLevel="0" collapsed="false">
      <c r="A1350" s="188" t="n">
        <v>36892</v>
      </c>
      <c r="B1350" s="11" t="n">
        <f aca="false">IF(A1350&lt;&gt;"",MONTH(A1350),0)</f>
        <v>1</v>
      </c>
      <c r="C1350" s="148" t="n">
        <f aca="false">VLOOKUP($A1350,data!$A$6:$M$15000,10)</f>
        <v>3452000</v>
      </c>
      <c r="D1350" s="306" t="n">
        <v>0</v>
      </c>
      <c r="E1350" s="306" t="n">
        <f aca="false">VLOOKUP($A1350,data!$A$6:$M$15000,12)</f>
        <v>2898000</v>
      </c>
      <c r="F1350" s="114" t="n">
        <f aca="false">C1350-D1350-E1350</f>
        <v>554000</v>
      </c>
    </row>
    <row r="1351" customFormat="false" ht="11.25" hidden="false" customHeight="false" outlineLevel="0" collapsed="false">
      <c r="A1351" s="188" t="n">
        <v>36893</v>
      </c>
      <c r="B1351" s="11" t="n">
        <f aca="false">IF(A1351&lt;&gt;"",MONTH(A1351),0)</f>
        <v>1</v>
      </c>
      <c r="C1351" s="148" t="n">
        <f aca="false">VLOOKUP($A1351,data!$A$6:$M$15000,10)</f>
        <v>3412000</v>
      </c>
      <c r="D1351" s="306" t="n">
        <v>0</v>
      </c>
      <c r="E1351" s="306" t="n">
        <f aca="false">VLOOKUP($A1351,data!$A$6:$M$15000,12)</f>
        <v>3361000</v>
      </c>
      <c r="F1351" s="114" t="n">
        <f aca="false">C1351-D1351-E1351</f>
        <v>51000</v>
      </c>
    </row>
    <row r="1352" customFormat="false" ht="11.25" hidden="false" customHeight="false" outlineLevel="0" collapsed="false">
      <c r="A1352" s="188" t="n">
        <v>36894</v>
      </c>
      <c r="B1352" s="11" t="n">
        <f aca="false">IF(A1352&lt;&gt;"",MONTH(A1352),0)</f>
        <v>1</v>
      </c>
      <c r="C1352" s="148" t="n">
        <f aca="false">VLOOKUP($A1352,data!$A$6:$M$15000,10)</f>
        <v>3587000</v>
      </c>
      <c r="D1352" s="306" t="n">
        <v>0</v>
      </c>
      <c r="E1352" s="306" t="n">
        <f aca="false">VLOOKUP($A1352,data!$A$6:$M$15000,12)</f>
        <v>3500000</v>
      </c>
      <c r="F1352" s="114" t="n">
        <f aca="false">C1352-D1352-E1352</f>
        <v>87000</v>
      </c>
    </row>
    <row r="1353" customFormat="false" ht="11.25" hidden="false" customHeight="false" outlineLevel="0" collapsed="false">
      <c r="A1353" s="188" t="n">
        <v>36895</v>
      </c>
      <c r="B1353" s="11" t="n">
        <f aca="false">IF(A1353&lt;&gt;"",MONTH(A1353),0)</f>
        <v>1</v>
      </c>
      <c r="C1353" s="148" t="n">
        <f aca="false">VLOOKUP($A1353,data!$A$6:$M$15000,10)</f>
        <v>3597000</v>
      </c>
      <c r="D1353" s="306" t="n">
        <v>0</v>
      </c>
      <c r="E1353" s="306" t="n">
        <f aca="false">VLOOKUP($A1353,data!$A$6:$M$15000,12)</f>
        <v>3401000</v>
      </c>
      <c r="F1353" s="114" t="n">
        <f aca="false">C1353-D1353-E1353</f>
        <v>196000</v>
      </c>
    </row>
    <row r="1354" customFormat="false" ht="11.25" hidden="false" customHeight="false" outlineLevel="0" collapsed="false">
      <c r="A1354" s="188" t="n">
        <v>36896</v>
      </c>
      <c r="B1354" s="11" t="n">
        <f aca="false">IF(A1354&lt;&gt;"",MONTH(A1354),0)</f>
        <v>1</v>
      </c>
      <c r="C1354" s="148" t="n">
        <f aca="false">VLOOKUP($A1354,data!$A$6:$M$15000,10)</f>
        <v>3657000</v>
      </c>
      <c r="D1354" s="306" t="n">
        <v>0</v>
      </c>
      <c r="E1354" s="306" t="n">
        <f aca="false">VLOOKUP($A1354,data!$A$6:$M$15000,12)</f>
        <v>3459000</v>
      </c>
      <c r="F1354" s="114" t="n">
        <f aca="false">C1354-D1354-E1354</f>
        <v>198000</v>
      </c>
    </row>
    <row r="1355" customFormat="false" ht="11.25" hidden="false" customHeight="false" outlineLevel="0" collapsed="false">
      <c r="A1355" s="188" t="n">
        <v>36897</v>
      </c>
      <c r="B1355" s="11" t="n">
        <f aca="false">IF(A1355&lt;&gt;"",MONTH(A1355),0)</f>
        <v>1</v>
      </c>
      <c r="C1355" s="148" t="n">
        <f aca="false">VLOOKUP($A1355,data!$A$6:$M$15000,10)</f>
        <v>3549000</v>
      </c>
      <c r="D1355" s="306" t="n">
        <v>0</v>
      </c>
      <c r="E1355" s="306" t="n">
        <f aca="false">VLOOKUP($A1355,data!$A$6:$M$15000,12)</f>
        <v>3074000</v>
      </c>
      <c r="F1355" s="114" t="n">
        <f aca="false">C1355-D1355-E1355</f>
        <v>475000</v>
      </c>
    </row>
    <row r="1356" customFormat="false" ht="11.25" hidden="false" customHeight="false" outlineLevel="0" collapsed="false">
      <c r="A1356" s="188" t="n">
        <v>36898</v>
      </c>
      <c r="B1356" s="11" t="n">
        <f aca="false">IF(A1356&lt;&gt;"",MONTH(A1356),0)</f>
        <v>1</v>
      </c>
      <c r="C1356" s="148" t="n">
        <f aca="false">VLOOKUP($A1356,data!$A$6:$M$15000,10)</f>
        <v>3598000</v>
      </c>
      <c r="D1356" s="306" t="n">
        <v>0</v>
      </c>
      <c r="E1356" s="306" t="n">
        <f aca="false">VLOOKUP($A1356,data!$A$6:$M$15000,12)</f>
        <v>3196000</v>
      </c>
      <c r="F1356" s="114" t="n">
        <f aca="false">C1356-D1356-E1356</f>
        <v>402000</v>
      </c>
    </row>
    <row r="1357" customFormat="false" ht="11.25" hidden="false" customHeight="false" outlineLevel="0" collapsed="false">
      <c r="A1357" s="188" t="n">
        <v>36899</v>
      </c>
      <c r="B1357" s="11" t="n">
        <f aca="false">IF(A1357&lt;&gt;"",MONTH(A1357),0)</f>
        <v>1</v>
      </c>
      <c r="C1357" s="148" t="n">
        <f aca="false">VLOOKUP($A1357,data!$A$6:$M$15000,10)</f>
        <v>3508000</v>
      </c>
      <c r="D1357" s="306" t="n">
        <v>0</v>
      </c>
      <c r="E1357" s="306" t="n">
        <f aca="false">VLOOKUP($A1357,data!$A$6:$M$15000,12)</f>
        <v>4396000</v>
      </c>
      <c r="F1357" s="114" t="n">
        <f aca="false">C1357-D1357-E1357</f>
        <v>-888000</v>
      </c>
    </row>
    <row r="1358" customFormat="false" ht="11.25" hidden="false" customHeight="false" outlineLevel="0" collapsed="false">
      <c r="A1358" s="188" t="n">
        <v>36900</v>
      </c>
      <c r="B1358" s="11" t="n">
        <f aca="false">IF(A1358&lt;&gt;"",MONTH(A1358),0)</f>
        <v>1</v>
      </c>
      <c r="C1358" s="148" t="n">
        <f aca="false">VLOOKUP($A1358,data!$A$6:$M$15000,10)</f>
        <v>3269000</v>
      </c>
      <c r="D1358" s="306" t="n">
        <v>0</v>
      </c>
      <c r="E1358" s="306" t="n">
        <f aca="false">VLOOKUP($A1358,data!$A$6:$M$15000,12)</f>
        <v>4103000</v>
      </c>
      <c r="F1358" s="114" t="n">
        <f aca="false">C1358-D1358-E1358</f>
        <v>-834000</v>
      </c>
    </row>
    <row r="1359" customFormat="false" ht="11.25" hidden="false" customHeight="false" outlineLevel="0" collapsed="false">
      <c r="A1359" s="188" t="n">
        <v>36901</v>
      </c>
      <c r="B1359" s="11" t="n">
        <f aca="false">IF(A1359&lt;&gt;"",MONTH(A1359),0)</f>
        <v>1</v>
      </c>
      <c r="C1359" s="148" t="n">
        <f aca="false">VLOOKUP($A1359,data!$A$6:$M$15000,10)</f>
        <v>3216000</v>
      </c>
      <c r="D1359" s="306" t="n">
        <v>0</v>
      </c>
      <c r="E1359" s="306" t="n">
        <f aca="false">VLOOKUP($A1359,data!$A$6:$M$15000,12)</f>
        <v>4614000</v>
      </c>
      <c r="F1359" s="114" t="n">
        <f aca="false">C1359-D1359-E1359</f>
        <v>-1398000</v>
      </c>
    </row>
    <row r="1360" customFormat="false" ht="11.25" hidden="false" customHeight="false" outlineLevel="0" collapsed="false">
      <c r="A1360" s="188" t="n">
        <v>36902</v>
      </c>
      <c r="B1360" s="11" t="n">
        <f aca="false">IF(A1360&lt;&gt;"",MONTH(A1360),0)</f>
        <v>1</v>
      </c>
      <c r="C1360" s="148" t="n">
        <f aca="false">VLOOKUP($A1360,data!$A$6:$M$15000,10)</f>
        <v>3435000</v>
      </c>
      <c r="D1360" s="306" t="n">
        <v>0</v>
      </c>
      <c r="E1360" s="306" t="n">
        <f aca="false">VLOOKUP($A1360,data!$A$6:$M$15000,12)</f>
        <v>4564000</v>
      </c>
      <c r="F1360" s="114" t="n">
        <f aca="false">C1360-D1360-E1360</f>
        <v>-1129000</v>
      </c>
    </row>
    <row r="1361" customFormat="false" ht="11.25" hidden="false" customHeight="false" outlineLevel="0" collapsed="false">
      <c r="A1361" s="188" t="n">
        <v>36903</v>
      </c>
      <c r="B1361" s="11" t="n">
        <f aca="false">IF(A1361&lt;&gt;"",MONTH(A1361),0)</f>
        <v>1</v>
      </c>
      <c r="C1361" s="148" t="n">
        <f aca="false">VLOOKUP($A1361,data!$A$6:$M$15000,10)</f>
        <v>3514000</v>
      </c>
      <c r="D1361" s="306" t="n">
        <v>0</v>
      </c>
      <c r="E1361" s="306" t="n">
        <f aca="false">VLOOKUP($A1361,data!$A$6:$M$15000,12)</f>
        <v>4681000</v>
      </c>
      <c r="F1361" s="114" t="n">
        <f aca="false">C1361-D1361-E1361</f>
        <v>-1167000</v>
      </c>
    </row>
    <row r="1362" customFormat="false" ht="11.25" hidden="false" customHeight="false" outlineLevel="0" collapsed="false">
      <c r="A1362" s="188" t="n">
        <v>36904</v>
      </c>
      <c r="B1362" s="11" t="n">
        <f aca="false">IF(A1362&lt;&gt;"",MONTH(A1362),0)</f>
        <v>1</v>
      </c>
      <c r="C1362" s="148" t="n">
        <f aca="false">VLOOKUP($A1362,data!$A$6:$M$15000,10)</f>
        <v>3623000</v>
      </c>
      <c r="D1362" s="306" t="n">
        <v>0</v>
      </c>
      <c r="E1362" s="306" t="n">
        <f aca="false">VLOOKUP($A1362,data!$A$6:$M$15000,12)</f>
        <v>4189000</v>
      </c>
      <c r="F1362" s="114" t="n">
        <f aca="false">C1362-D1362-E1362</f>
        <v>-566000</v>
      </c>
    </row>
    <row r="1363" customFormat="false" ht="11.25" hidden="false" customHeight="false" outlineLevel="0" collapsed="false">
      <c r="A1363" s="188" t="n">
        <v>36905</v>
      </c>
      <c r="B1363" s="11" t="n">
        <f aca="false">IF(A1363&lt;&gt;"",MONTH(A1363),0)</f>
        <v>1</v>
      </c>
      <c r="C1363" s="148" t="n">
        <f aca="false">VLOOKUP($A1363,data!$A$6:$M$15000,10)</f>
        <v>3639000</v>
      </c>
      <c r="D1363" s="306" t="n">
        <v>0</v>
      </c>
      <c r="E1363" s="306" t="n">
        <f aca="false">VLOOKUP($A1363,data!$A$6:$M$15000,12)</f>
        <v>4091000</v>
      </c>
      <c r="F1363" s="114" t="n">
        <f aca="false">C1363-D1363-E1363</f>
        <v>-452000</v>
      </c>
    </row>
    <row r="1364" customFormat="false" ht="11.25" hidden="false" customHeight="false" outlineLevel="0" collapsed="false">
      <c r="A1364" s="188" t="n">
        <v>36906</v>
      </c>
      <c r="B1364" s="11" t="n">
        <f aca="false">IF(A1364&lt;&gt;"",MONTH(A1364),0)</f>
        <v>1</v>
      </c>
      <c r="C1364" s="148" t="n">
        <f aca="false">VLOOKUP($A1364,data!$A$6:$M$15000,10)</f>
        <v>3645000</v>
      </c>
      <c r="D1364" s="306" t="n">
        <v>0</v>
      </c>
      <c r="E1364" s="306" t="n">
        <f aca="false">VLOOKUP($A1364,data!$A$6:$M$15000,12)</f>
        <v>5076000</v>
      </c>
      <c r="F1364" s="114" t="n">
        <f aca="false">C1364-D1364-E1364</f>
        <v>-1431000</v>
      </c>
    </row>
    <row r="1365" customFormat="false" ht="11.25" hidden="false" customHeight="false" outlineLevel="0" collapsed="false">
      <c r="A1365" s="188" t="n">
        <v>36907</v>
      </c>
      <c r="B1365" s="11" t="n">
        <f aca="false">IF(A1365&lt;&gt;"",MONTH(A1365),0)</f>
        <v>1</v>
      </c>
      <c r="C1365" s="148" t="n">
        <f aca="false">VLOOKUP($A1365,data!$A$6:$M$15000,10)</f>
        <v>3596000</v>
      </c>
      <c r="D1365" s="306" t="n">
        <v>0</v>
      </c>
      <c r="E1365" s="306" t="n">
        <f aca="false">VLOOKUP($A1365,data!$A$6:$M$15000,12)</f>
        <v>5211000</v>
      </c>
      <c r="F1365" s="114" t="n">
        <f aca="false">C1365-D1365-E1365</f>
        <v>-1615000</v>
      </c>
    </row>
    <row r="1366" customFormat="false" ht="11.25" hidden="false" customHeight="false" outlineLevel="0" collapsed="false">
      <c r="A1366" s="188" t="n">
        <v>36908</v>
      </c>
      <c r="B1366" s="11" t="n">
        <f aca="false">IF(A1366&lt;&gt;"",MONTH(A1366),0)</f>
        <v>1</v>
      </c>
      <c r="C1366" s="148" t="n">
        <f aca="false">VLOOKUP($A1366,data!$A$6:$M$15000,10)</f>
        <v>3438000</v>
      </c>
      <c r="D1366" s="306" t="n">
        <v>0</v>
      </c>
      <c r="E1366" s="306" t="n">
        <f aca="false">VLOOKUP($A1366,data!$A$6:$M$15000,12)</f>
        <v>4989000</v>
      </c>
      <c r="F1366" s="114" t="n">
        <f aca="false">C1366-D1366-E1366</f>
        <v>-1551000</v>
      </c>
    </row>
    <row r="1367" customFormat="false" ht="11.25" hidden="false" customHeight="false" outlineLevel="0" collapsed="false">
      <c r="A1367" s="188" t="n">
        <v>36909</v>
      </c>
      <c r="B1367" s="11" t="n">
        <f aca="false">IF(A1367&lt;&gt;"",MONTH(A1367),0)</f>
        <v>1</v>
      </c>
      <c r="C1367" s="148" t="n">
        <f aca="false">VLOOKUP($A1367,data!$A$6:$M$15000,10)</f>
        <v>3313000</v>
      </c>
      <c r="D1367" s="306" t="n">
        <v>0</v>
      </c>
      <c r="E1367" s="306" t="n">
        <f aca="false">VLOOKUP($A1367,data!$A$6:$M$15000,12)</f>
        <v>4675000</v>
      </c>
      <c r="F1367" s="114" t="n">
        <f aca="false">C1367-D1367-E1367</f>
        <v>-1362000</v>
      </c>
    </row>
    <row r="1368" customFormat="false" ht="11.25" hidden="false" customHeight="false" outlineLevel="0" collapsed="false">
      <c r="A1368" s="188" t="n">
        <v>36910</v>
      </c>
      <c r="B1368" s="11" t="n">
        <f aca="false">IF(A1368&lt;&gt;"",MONTH(A1368),0)</f>
        <v>1</v>
      </c>
      <c r="C1368" s="148" t="n">
        <f aca="false">VLOOKUP($A1368,data!$A$6:$M$15000,10)</f>
        <v>3391000</v>
      </c>
      <c r="D1368" s="306" t="n">
        <v>0</v>
      </c>
      <c r="E1368" s="306" t="n">
        <f aca="false">VLOOKUP($A1368,data!$A$6:$M$15000,12)</f>
        <v>4374000</v>
      </c>
      <c r="F1368" s="114" t="n">
        <f aca="false">C1368-D1368-E1368</f>
        <v>-983000</v>
      </c>
    </row>
    <row r="1369" customFormat="false" ht="11.25" hidden="false" customHeight="false" outlineLevel="0" collapsed="false">
      <c r="A1369" s="188" t="n">
        <v>36911</v>
      </c>
      <c r="B1369" s="11" t="n">
        <f aca="false">IF(A1369&lt;&gt;"",MONTH(A1369),0)</f>
        <v>1</v>
      </c>
      <c r="C1369" s="148" t="n">
        <f aca="false">VLOOKUP($A1369,data!$A$6:$M$15000,10)</f>
        <v>3536000</v>
      </c>
      <c r="D1369" s="306" t="n">
        <v>0</v>
      </c>
      <c r="E1369" s="306" t="n">
        <f aca="false">VLOOKUP($A1369,data!$A$6:$M$15000,12)</f>
        <v>3812000</v>
      </c>
      <c r="F1369" s="114" t="n">
        <f aca="false">C1369-D1369-E1369</f>
        <v>-276000</v>
      </c>
    </row>
    <row r="1370" customFormat="false" ht="11.25" hidden="false" customHeight="false" outlineLevel="0" collapsed="false">
      <c r="A1370" s="188" t="n">
        <v>36912</v>
      </c>
      <c r="B1370" s="11" t="n">
        <f aca="false">IF(A1370&lt;&gt;"",MONTH(A1370),0)</f>
        <v>1</v>
      </c>
      <c r="C1370" s="148" t="n">
        <f aca="false">VLOOKUP($A1370,data!$A$6:$M$15000,10)</f>
        <v>3569000</v>
      </c>
      <c r="D1370" s="306" t="n">
        <v>0</v>
      </c>
      <c r="E1370" s="306" t="n">
        <f aca="false">VLOOKUP($A1370,data!$A$6:$M$15000,12)</f>
        <v>3668000</v>
      </c>
      <c r="F1370" s="114" t="n">
        <f aca="false">C1370-D1370-E1370</f>
        <v>-99000</v>
      </c>
    </row>
    <row r="1371" customFormat="false" ht="11.25" hidden="false" customHeight="false" outlineLevel="0" collapsed="false">
      <c r="A1371" s="188" t="n">
        <v>36913</v>
      </c>
      <c r="B1371" s="11" t="n">
        <f aca="false">IF(A1371&lt;&gt;"",MONTH(A1371),0)</f>
        <v>1</v>
      </c>
      <c r="C1371" s="148" t="n">
        <f aca="false">VLOOKUP($A1371,data!$A$6:$M$15000,10)</f>
        <v>3595000</v>
      </c>
      <c r="D1371" s="306" t="n">
        <v>0</v>
      </c>
      <c r="E1371" s="306" t="n">
        <f aca="false">VLOOKUP($A1371,data!$A$6:$M$15000,12)</f>
        <v>4284000</v>
      </c>
      <c r="F1371" s="114" t="n">
        <f aca="false">C1371-D1371-E1371</f>
        <v>-689000</v>
      </c>
    </row>
    <row r="1372" customFormat="false" ht="11.25" hidden="false" customHeight="false" outlineLevel="0" collapsed="false">
      <c r="A1372" s="188" t="n">
        <v>36914</v>
      </c>
      <c r="B1372" s="11" t="n">
        <f aca="false">IF(A1372&lt;&gt;"",MONTH(A1372),0)</f>
        <v>1</v>
      </c>
      <c r="C1372" s="148" t="n">
        <f aca="false">VLOOKUP($A1372,data!$A$6:$M$15000,10)</f>
        <v>3601000</v>
      </c>
      <c r="D1372" s="306" t="n">
        <v>0</v>
      </c>
      <c r="E1372" s="306" t="n">
        <f aca="false">VLOOKUP($A1372,data!$A$6:$M$15000,12)</f>
        <v>4313000</v>
      </c>
      <c r="F1372" s="114" t="n">
        <f aca="false">C1372-D1372-E1372</f>
        <v>-712000</v>
      </c>
    </row>
    <row r="1373" customFormat="false" ht="11.25" hidden="false" customHeight="false" outlineLevel="0" collapsed="false">
      <c r="A1373" s="188" t="n">
        <v>36915</v>
      </c>
      <c r="B1373" s="11" t="n">
        <f aca="false">IF(A1373&lt;&gt;"",MONTH(A1373),0)</f>
        <v>1</v>
      </c>
      <c r="C1373" s="148" t="n">
        <f aca="false">VLOOKUP($A1373,data!$A$6:$M$15000,10)</f>
        <v>3657000</v>
      </c>
      <c r="D1373" s="306" t="n">
        <v>0</v>
      </c>
      <c r="E1373" s="306" t="n">
        <f aca="false">VLOOKUP($A1373,data!$A$6:$M$15000,12)</f>
        <v>4734000</v>
      </c>
      <c r="F1373" s="114" t="n">
        <f aca="false">C1373-D1373-E1373</f>
        <v>-1077000</v>
      </c>
    </row>
    <row r="1374" customFormat="false" ht="11.25" hidden="false" customHeight="false" outlineLevel="0" collapsed="false">
      <c r="A1374" s="188" t="n">
        <v>36916</v>
      </c>
      <c r="B1374" s="11" t="n">
        <f aca="false">IF(A1374&lt;&gt;"",MONTH(A1374),0)</f>
        <v>1</v>
      </c>
      <c r="C1374" s="148" t="n">
        <f aca="false">VLOOKUP($A1374,data!$A$6:$M$15000,10)</f>
        <v>3650000</v>
      </c>
      <c r="D1374" s="306" t="n">
        <v>0</v>
      </c>
      <c r="E1374" s="306" t="n">
        <f aca="false">VLOOKUP($A1374,data!$A$6:$M$15000,12)</f>
        <v>4822000</v>
      </c>
      <c r="F1374" s="114" t="n">
        <f aca="false">C1374-D1374-E1374</f>
        <v>-1172000</v>
      </c>
    </row>
    <row r="1375" customFormat="false" ht="11.25" hidden="false" customHeight="false" outlineLevel="0" collapsed="false">
      <c r="A1375" s="188" t="n">
        <v>36917</v>
      </c>
      <c r="B1375" s="11" t="n">
        <f aca="false">IF(A1375&lt;&gt;"",MONTH(A1375),0)</f>
        <v>1</v>
      </c>
      <c r="C1375" s="148" t="n">
        <f aca="false">VLOOKUP($A1375,data!$A$6:$M$15000,10)</f>
        <v>3600000</v>
      </c>
      <c r="D1375" s="306" t="n">
        <v>0</v>
      </c>
      <c r="E1375" s="306" t="n">
        <f aca="false">VLOOKUP($A1375,data!$A$6:$M$15000,12)</f>
        <v>4982000</v>
      </c>
      <c r="F1375" s="114" t="n">
        <f aca="false">C1375-D1375-E1375</f>
        <v>-1382000</v>
      </c>
    </row>
    <row r="1376" customFormat="false" ht="11.25" hidden="false" customHeight="false" outlineLevel="0" collapsed="false">
      <c r="A1376" s="188" t="n">
        <v>36918</v>
      </c>
      <c r="B1376" s="11" t="n">
        <f aca="false">IF(A1376&lt;&gt;"",MONTH(A1376),0)</f>
        <v>1</v>
      </c>
      <c r="C1376" s="148" t="n">
        <f aca="false">VLOOKUP($A1376,data!$A$6:$M$15000,10)</f>
        <v>3608000</v>
      </c>
      <c r="D1376" s="306" t="n">
        <v>0</v>
      </c>
      <c r="E1376" s="306" t="n">
        <f aca="false">VLOOKUP($A1376,data!$A$6:$M$15000,12)</f>
        <v>4552000</v>
      </c>
      <c r="F1376" s="114" t="n">
        <f aca="false">C1376-D1376-E1376</f>
        <v>-944000</v>
      </c>
    </row>
    <row r="1377" customFormat="false" ht="11.25" hidden="false" customHeight="false" outlineLevel="0" collapsed="false">
      <c r="A1377" s="188" t="n">
        <v>36919</v>
      </c>
      <c r="B1377" s="11" t="n">
        <f aca="false">IF(A1377&lt;&gt;"",MONTH(A1377),0)</f>
        <v>1</v>
      </c>
      <c r="C1377" s="148" t="n">
        <f aca="false">VLOOKUP($A1377,data!$A$6:$M$15000,10)</f>
        <v>3474000</v>
      </c>
      <c r="D1377" s="306" t="n">
        <v>0</v>
      </c>
      <c r="E1377" s="306" t="n">
        <f aca="false">VLOOKUP($A1377,data!$A$6:$M$15000,12)</f>
        <v>4098000</v>
      </c>
      <c r="F1377" s="114" t="n">
        <f aca="false">C1377-D1377-E1377</f>
        <v>-624000</v>
      </c>
    </row>
    <row r="1378" customFormat="false" ht="11.25" hidden="false" customHeight="false" outlineLevel="0" collapsed="false">
      <c r="A1378" s="188" t="n">
        <v>36920</v>
      </c>
      <c r="B1378" s="11" t="n">
        <f aca="false">IF(A1378&lt;&gt;"",MONTH(A1378),0)</f>
        <v>1</v>
      </c>
      <c r="C1378" s="148" t="n">
        <f aca="false">VLOOKUP($A1378,data!$A$6:$M$15000,10)</f>
        <v>3469000</v>
      </c>
      <c r="D1378" s="306" t="n">
        <v>0</v>
      </c>
      <c r="E1378" s="306" t="n">
        <f aca="false">VLOOKUP($A1378,data!$A$6:$M$15000,12)</f>
        <v>4721000</v>
      </c>
      <c r="F1378" s="114" t="n">
        <f aca="false">C1378-D1378-E1378</f>
        <v>-1252000</v>
      </c>
    </row>
    <row r="1379" customFormat="false" ht="11.25" hidden="false" customHeight="false" outlineLevel="0" collapsed="false">
      <c r="A1379" s="188" t="n">
        <v>36921</v>
      </c>
      <c r="B1379" s="11" t="n">
        <f aca="false">IF(A1379&lt;&gt;"",MONTH(A1379),0)</f>
        <v>1</v>
      </c>
      <c r="C1379" s="148" t="n">
        <f aca="false">VLOOKUP($A1379,data!$A$6:$M$15000,10)</f>
        <v>3564000</v>
      </c>
      <c r="D1379" s="306" t="n">
        <v>0</v>
      </c>
      <c r="E1379" s="306" t="n">
        <f aca="false">VLOOKUP($A1379,data!$A$6:$M$15000,12)</f>
        <v>4627000</v>
      </c>
      <c r="F1379" s="114" t="n">
        <f aca="false">C1379-D1379-E1379</f>
        <v>-1063000</v>
      </c>
    </row>
    <row r="1380" customFormat="false" ht="11.25" hidden="false" customHeight="false" outlineLevel="0" collapsed="false">
      <c r="A1380" s="188" t="n">
        <v>36922</v>
      </c>
      <c r="B1380" s="11" t="n">
        <f aca="false">IF(A1380&lt;&gt;"",MONTH(A1380),0)</f>
        <v>1</v>
      </c>
      <c r="C1380" s="148" t="n">
        <f aca="false">VLOOKUP($A1380,data!$A$6:$M$15000,10)</f>
        <v>3443000</v>
      </c>
      <c r="D1380" s="306" t="n">
        <v>0</v>
      </c>
      <c r="E1380" s="306" t="n">
        <f aca="false">VLOOKUP($A1380,data!$A$6:$M$15000,12)</f>
        <v>4701000</v>
      </c>
      <c r="F1380" s="114" t="n">
        <f aca="false">C1380-D1380-E1380</f>
        <v>-1258000</v>
      </c>
    </row>
    <row r="1381" customFormat="false" ht="11.25" hidden="false" customHeight="false" outlineLevel="0" collapsed="false">
      <c r="A1381" s="188" t="n">
        <v>36923</v>
      </c>
      <c r="B1381" s="11" t="n">
        <f aca="false">IF(A1381&lt;&gt;"",MONTH(A1381),0)</f>
        <v>2</v>
      </c>
      <c r="C1381" s="148" t="n">
        <f aca="false">VLOOKUP($A1381,data!$A$6:$M$15000,10)</f>
        <v>3432000</v>
      </c>
      <c r="D1381" s="306" t="n">
        <v>0</v>
      </c>
      <c r="E1381" s="306" t="n">
        <f aca="false">VLOOKUP($A1381,data!$A$6:$M$15000,12)</f>
        <v>4240000</v>
      </c>
      <c r="F1381" s="114" t="n">
        <f aca="false">C1381-D1381-E1381</f>
        <v>-808000</v>
      </c>
    </row>
    <row r="1382" customFormat="false" ht="11.25" hidden="false" customHeight="false" outlineLevel="0" collapsed="false">
      <c r="A1382" s="188" t="n">
        <v>36924</v>
      </c>
      <c r="B1382" s="11" t="n">
        <f aca="false">IF(A1382&lt;&gt;"",MONTH(A1382),0)</f>
        <v>2</v>
      </c>
      <c r="C1382" s="148" t="n">
        <f aca="false">VLOOKUP($A1382,data!$A$6:$M$15000,10)</f>
        <v>3462000</v>
      </c>
      <c r="D1382" s="306" t="n">
        <v>0</v>
      </c>
      <c r="E1382" s="306" t="n">
        <f aca="false">VLOOKUP($A1382,data!$A$6:$M$15000,12)</f>
        <v>3798000</v>
      </c>
      <c r="F1382" s="114" t="n">
        <f aca="false">C1382-D1382-E1382</f>
        <v>-336000</v>
      </c>
    </row>
    <row r="1383" customFormat="false" ht="11.25" hidden="false" customHeight="false" outlineLevel="0" collapsed="false">
      <c r="A1383" s="188" t="n">
        <v>36925</v>
      </c>
      <c r="B1383" s="11" t="n">
        <f aca="false">IF(A1383&lt;&gt;"",MONTH(A1383),0)</f>
        <v>2</v>
      </c>
      <c r="C1383" s="148" t="n">
        <f aca="false">VLOOKUP($A1383,data!$A$6:$M$15000,10)</f>
        <v>3563000</v>
      </c>
      <c r="D1383" s="306" t="n">
        <v>0</v>
      </c>
      <c r="E1383" s="306" t="n">
        <f aca="false">VLOOKUP($A1383,data!$A$6:$M$15000,12)</f>
        <v>2973000</v>
      </c>
      <c r="F1383" s="114" t="n">
        <f aca="false">C1383-D1383-E1383</f>
        <v>590000</v>
      </c>
    </row>
    <row r="1384" customFormat="false" ht="11.25" hidden="false" customHeight="false" outlineLevel="0" collapsed="false">
      <c r="A1384" s="188" t="n">
        <v>36926</v>
      </c>
      <c r="B1384" s="11" t="n">
        <f aca="false">IF(A1384&lt;&gt;"",MONTH(A1384),0)</f>
        <v>2</v>
      </c>
      <c r="C1384" s="148" t="n">
        <f aca="false">VLOOKUP($A1384,data!$A$6:$M$15000,10)</f>
        <v>3311000</v>
      </c>
      <c r="D1384" s="306" t="n">
        <v>0</v>
      </c>
      <c r="E1384" s="306" t="n">
        <f aca="false">VLOOKUP($A1384,data!$A$6:$M$15000,12)</f>
        <v>2689000</v>
      </c>
      <c r="F1384" s="114" t="n">
        <f aca="false">C1384-D1384-E1384</f>
        <v>622000</v>
      </c>
    </row>
    <row r="1385" customFormat="false" ht="11.25" hidden="false" customHeight="false" outlineLevel="0" collapsed="false">
      <c r="A1385" s="188" t="n">
        <v>36927</v>
      </c>
      <c r="B1385" s="11" t="n">
        <f aca="false">IF(A1385&lt;&gt;"",MONTH(A1385),0)</f>
        <v>2</v>
      </c>
      <c r="C1385" s="148" t="n">
        <f aca="false">VLOOKUP($A1385,data!$A$6:$M$15000,10)</f>
        <v>3622000</v>
      </c>
      <c r="D1385" s="306" t="n">
        <v>0</v>
      </c>
      <c r="E1385" s="306" t="n">
        <f aca="false">VLOOKUP($A1385,data!$A$6:$M$15000,12)</f>
        <v>3173000</v>
      </c>
      <c r="F1385" s="114" t="n">
        <f aca="false">C1385-D1385-E1385</f>
        <v>449000</v>
      </c>
    </row>
    <row r="1386" customFormat="false" ht="11.25" hidden="false" customHeight="false" outlineLevel="0" collapsed="false">
      <c r="A1386" s="188" t="n">
        <v>36928</v>
      </c>
      <c r="B1386" s="11" t="n">
        <f aca="false">IF(A1386&lt;&gt;"",MONTH(A1386),0)</f>
        <v>2</v>
      </c>
      <c r="C1386" s="148" t="n">
        <f aca="false">VLOOKUP($A1386,data!$A$6:$M$15000,10)</f>
        <v>3634000</v>
      </c>
      <c r="D1386" s="306" t="n">
        <v>0</v>
      </c>
      <c r="E1386" s="306" t="n">
        <f aca="false">VLOOKUP($A1386,data!$A$6:$M$15000,12)</f>
        <v>3589000</v>
      </c>
      <c r="F1386" s="114" t="n">
        <f aca="false">C1386-D1386-E1386</f>
        <v>45000</v>
      </c>
    </row>
    <row r="1387" customFormat="false" ht="11.25" hidden="false" customHeight="false" outlineLevel="0" collapsed="false">
      <c r="A1387" s="188" t="n">
        <v>36929</v>
      </c>
      <c r="B1387" s="11" t="n">
        <f aca="false">IF(A1387&lt;&gt;"",MONTH(A1387),0)</f>
        <v>2</v>
      </c>
      <c r="C1387" s="148" t="n">
        <f aca="false">VLOOKUP($A1387,data!$A$6:$M$15000,10)</f>
        <v>3656000</v>
      </c>
      <c r="D1387" s="306" t="n">
        <v>0</v>
      </c>
      <c r="E1387" s="306" t="n">
        <f aca="false">VLOOKUP($A1387,data!$A$6:$M$15000,12)</f>
        <v>4567000</v>
      </c>
      <c r="F1387" s="114" t="n">
        <f aca="false">C1387-D1387-E1387</f>
        <v>-911000</v>
      </c>
    </row>
    <row r="1388" customFormat="false" ht="11.25" hidden="false" customHeight="false" outlineLevel="0" collapsed="false">
      <c r="A1388" s="188" t="n">
        <v>36930</v>
      </c>
      <c r="B1388" s="11" t="n">
        <f aca="false">IF(A1388&lt;&gt;"",MONTH(A1388),0)</f>
        <v>2</v>
      </c>
      <c r="C1388" s="148" t="n">
        <f aca="false">VLOOKUP($A1388,data!$A$6:$M$15000,10)</f>
        <v>3611000</v>
      </c>
      <c r="D1388" s="306" t="n">
        <v>0</v>
      </c>
      <c r="E1388" s="306" t="n">
        <f aca="false">VLOOKUP($A1388,data!$A$6:$M$15000,12)</f>
        <v>4699000</v>
      </c>
      <c r="F1388" s="114" t="n">
        <f aca="false">C1388-D1388-E1388</f>
        <v>-1088000</v>
      </c>
    </row>
    <row r="1389" customFormat="false" ht="11.25" hidden="false" customHeight="false" outlineLevel="0" collapsed="false">
      <c r="A1389" s="188" t="n">
        <v>36931</v>
      </c>
      <c r="B1389" s="11" t="n">
        <f aca="false">IF(A1389&lt;&gt;"",MONTH(A1389),0)</f>
        <v>2</v>
      </c>
      <c r="C1389" s="148" t="n">
        <f aca="false">VLOOKUP($A1389,data!$A$6:$M$15000,10)</f>
        <v>3530000</v>
      </c>
      <c r="D1389" s="306" t="n">
        <v>0</v>
      </c>
      <c r="E1389" s="306" t="n">
        <f aca="false">VLOOKUP($A1389,data!$A$6:$M$15000,12)</f>
        <v>4614000</v>
      </c>
      <c r="F1389" s="114" t="n">
        <f aca="false">C1389-D1389-E1389</f>
        <v>-1084000</v>
      </c>
    </row>
    <row r="1390" customFormat="false" ht="11.25" hidden="false" customHeight="false" outlineLevel="0" collapsed="false">
      <c r="A1390" s="188" t="n">
        <v>36932</v>
      </c>
      <c r="B1390" s="11" t="n">
        <f aca="false">IF(A1390&lt;&gt;"",MONTH(A1390),0)</f>
        <v>2</v>
      </c>
      <c r="C1390" s="148" t="n">
        <f aca="false">VLOOKUP($A1390,data!$A$6:$M$15000,10)</f>
        <v>3526000</v>
      </c>
      <c r="D1390" s="306" t="n">
        <v>0</v>
      </c>
      <c r="E1390" s="306" t="n">
        <f aca="false">VLOOKUP($A1390,data!$A$6:$M$15000,12)</f>
        <v>4411000</v>
      </c>
      <c r="F1390" s="114" t="n">
        <f aca="false">C1390-D1390-E1390</f>
        <v>-885000</v>
      </c>
    </row>
    <row r="1391" customFormat="false" ht="11.25" hidden="false" customHeight="false" outlineLevel="0" collapsed="false">
      <c r="A1391" s="188" t="n">
        <v>36933</v>
      </c>
      <c r="B1391" s="11" t="n">
        <f aca="false">IF(A1391&lt;&gt;"",MONTH(A1391),0)</f>
        <v>2</v>
      </c>
      <c r="C1391" s="148" t="n">
        <f aca="false">VLOOKUP($A1391,data!$A$6:$M$15000,10)</f>
        <v>3520000</v>
      </c>
      <c r="D1391" s="306" t="n">
        <v>0</v>
      </c>
      <c r="E1391" s="306" t="n">
        <f aca="false">VLOOKUP($A1391,data!$A$6:$M$15000,12)</f>
        <v>4290000</v>
      </c>
      <c r="F1391" s="114" t="n">
        <f aca="false">C1391-D1391-E1391</f>
        <v>-770000</v>
      </c>
    </row>
    <row r="1392" customFormat="false" ht="11.25" hidden="false" customHeight="false" outlineLevel="0" collapsed="false">
      <c r="A1392" s="188" t="n">
        <v>36934</v>
      </c>
      <c r="B1392" s="11" t="n">
        <f aca="false">IF(A1392&lt;&gt;"",MONTH(A1392),0)</f>
        <v>2</v>
      </c>
      <c r="C1392" s="148" t="n">
        <f aca="false">VLOOKUP($A1392,data!$A$6:$M$15000,10)</f>
        <v>3472000</v>
      </c>
      <c r="D1392" s="306" t="n">
        <v>0</v>
      </c>
      <c r="E1392" s="306" t="n">
        <f aca="false">VLOOKUP($A1392,data!$A$6:$M$15000,12)</f>
        <v>4944000</v>
      </c>
      <c r="F1392" s="114" t="n">
        <f aca="false">C1392-D1392-E1392</f>
        <v>-1472000</v>
      </c>
    </row>
    <row r="1393" customFormat="false" ht="11.25" hidden="false" customHeight="false" outlineLevel="0" collapsed="false">
      <c r="A1393" s="188" t="n">
        <v>36935</v>
      </c>
      <c r="B1393" s="11" t="n">
        <f aca="false">IF(A1393&lt;&gt;"",MONTH(A1393),0)</f>
        <v>2</v>
      </c>
      <c r="C1393" s="148" t="n">
        <f aca="false">VLOOKUP($A1393,data!$A$6:$M$15000,10)</f>
        <v>3568000</v>
      </c>
      <c r="D1393" s="306" t="n">
        <v>0</v>
      </c>
      <c r="E1393" s="306" t="n">
        <f aca="false">VLOOKUP($A1393,data!$A$6:$M$15000,12)</f>
        <v>5177000</v>
      </c>
      <c r="F1393" s="114" t="n">
        <f aca="false">C1393-D1393-E1393</f>
        <v>-1609000</v>
      </c>
    </row>
    <row r="1394" customFormat="false" ht="11.25" hidden="false" customHeight="false" outlineLevel="0" collapsed="false">
      <c r="A1394" s="188" t="n">
        <v>36936</v>
      </c>
      <c r="B1394" s="11" t="n">
        <f aca="false">IF(A1394&lt;&gt;"",MONTH(A1394),0)</f>
        <v>2</v>
      </c>
      <c r="C1394" s="148" t="n">
        <f aca="false">VLOOKUP($A1394,data!$A$6:$M$15000,10)</f>
        <v>3600000</v>
      </c>
      <c r="D1394" s="306" t="n">
        <v>0</v>
      </c>
      <c r="E1394" s="306" t="n">
        <f aca="false">VLOOKUP($A1394,data!$A$6:$M$15000,12)</f>
        <v>4828000</v>
      </c>
      <c r="F1394" s="114" t="n">
        <f aca="false">C1394-D1394-E1394</f>
        <v>-1228000</v>
      </c>
    </row>
    <row r="1395" customFormat="false" ht="11.25" hidden="false" customHeight="false" outlineLevel="0" collapsed="false">
      <c r="A1395" s="188" t="n">
        <v>36937</v>
      </c>
      <c r="B1395" s="11" t="n">
        <f aca="false">IF(A1395&lt;&gt;"",MONTH(A1395),0)</f>
        <v>2</v>
      </c>
      <c r="C1395" s="148" t="n">
        <f aca="false">VLOOKUP($A1395,data!$A$6:$M$15000,10)</f>
        <v>3485000</v>
      </c>
      <c r="D1395" s="306" t="n">
        <v>0</v>
      </c>
      <c r="E1395" s="306" t="n">
        <f aca="false">VLOOKUP($A1395,data!$A$6:$M$15000,12)</f>
        <v>4521000</v>
      </c>
      <c r="F1395" s="114" t="n">
        <f aca="false">C1395-D1395-E1395</f>
        <v>-1036000</v>
      </c>
    </row>
    <row r="1396" customFormat="false" ht="11.25" hidden="false" customHeight="false" outlineLevel="0" collapsed="false">
      <c r="A1396" s="188" t="n">
        <v>36938</v>
      </c>
      <c r="B1396" s="11" t="n">
        <f aca="false">IF(A1396&lt;&gt;"",MONTH(A1396),0)</f>
        <v>2</v>
      </c>
      <c r="C1396" s="148" t="n">
        <f aca="false">VLOOKUP($A1396,data!$A$6:$M$15000,10)</f>
        <v>3554000</v>
      </c>
      <c r="D1396" s="306" t="n">
        <v>0</v>
      </c>
      <c r="E1396" s="306" t="n">
        <f aca="false">VLOOKUP($A1396,data!$A$6:$M$15000,12)</f>
        <v>4049000</v>
      </c>
      <c r="F1396" s="114" t="n">
        <f aca="false">C1396-D1396-E1396</f>
        <v>-495000</v>
      </c>
    </row>
    <row r="1397" customFormat="false" ht="11.25" hidden="false" customHeight="false" outlineLevel="0" collapsed="false">
      <c r="A1397" s="188" t="n">
        <v>36939</v>
      </c>
      <c r="B1397" s="11" t="n">
        <f aca="false">IF(A1397&lt;&gt;"",MONTH(A1397),0)</f>
        <v>2</v>
      </c>
      <c r="C1397" s="148" t="n">
        <f aca="false">VLOOKUP($A1397,data!$A$6:$M$15000,10)</f>
        <v>3645000</v>
      </c>
      <c r="D1397" s="306" t="n">
        <v>0</v>
      </c>
      <c r="E1397" s="306" t="n">
        <f aca="false">VLOOKUP($A1397,data!$A$6:$M$15000,12)</f>
        <v>3708000</v>
      </c>
      <c r="F1397" s="114" t="n">
        <f aca="false">C1397-D1397-E1397</f>
        <v>-63000</v>
      </c>
    </row>
    <row r="1398" customFormat="false" ht="11.25" hidden="false" customHeight="false" outlineLevel="0" collapsed="false">
      <c r="A1398" s="188" t="n">
        <v>36940</v>
      </c>
      <c r="B1398" s="11" t="n">
        <f aca="false">IF(A1398&lt;&gt;"",MONTH(A1398),0)</f>
        <v>2</v>
      </c>
      <c r="C1398" s="148" t="n">
        <f aca="false">VLOOKUP($A1398,data!$A$6:$M$15000,10)</f>
        <v>3597000</v>
      </c>
      <c r="D1398" s="306" t="n">
        <v>0</v>
      </c>
      <c r="E1398" s="306" t="n">
        <f aca="false">VLOOKUP($A1398,data!$A$6:$M$15000,12)</f>
        <v>3412000</v>
      </c>
      <c r="F1398" s="114" t="n">
        <f aca="false">C1398-D1398-E1398</f>
        <v>185000</v>
      </c>
    </row>
    <row r="1399" customFormat="false" ht="11.25" hidden="false" customHeight="false" outlineLevel="0" collapsed="false">
      <c r="A1399" s="188" t="n">
        <v>36941</v>
      </c>
      <c r="B1399" s="11" t="n">
        <f aca="false">IF(A1399&lt;&gt;"",MONTH(A1399),0)</f>
        <v>2</v>
      </c>
      <c r="C1399" s="148" t="n">
        <f aca="false">VLOOKUP($A1399,data!$A$6:$M$15000,10)</f>
        <v>3630000</v>
      </c>
      <c r="D1399" s="306" t="n">
        <v>0</v>
      </c>
      <c r="E1399" s="306" t="n">
        <f aca="false">VLOOKUP($A1399,data!$A$6:$M$15000,12)</f>
        <v>3985000</v>
      </c>
      <c r="F1399" s="114" t="n">
        <f aca="false">C1399-D1399-E1399</f>
        <v>-355000</v>
      </c>
    </row>
    <row r="1400" customFormat="false" ht="11.25" hidden="false" customHeight="false" outlineLevel="0" collapsed="false">
      <c r="A1400" s="188" t="n">
        <v>36942</v>
      </c>
      <c r="B1400" s="11" t="n">
        <f aca="false">IF(A1400&lt;&gt;"",MONTH(A1400),0)</f>
        <v>2</v>
      </c>
      <c r="C1400" s="148" t="n">
        <f aca="false">VLOOKUP($A1400,data!$A$6:$M$15000,10)</f>
        <v>3622000</v>
      </c>
      <c r="D1400" s="306" t="n">
        <v>0</v>
      </c>
      <c r="E1400" s="306" t="n">
        <f aca="false">VLOOKUP($A1400,data!$A$6:$M$15000,12)</f>
        <v>3871000</v>
      </c>
      <c r="F1400" s="114" t="n">
        <f aca="false">C1400-D1400-E1400</f>
        <v>-249000</v>
      </c>
    </row>
    <row r="1401" customFormat="false" ht="11.25" hidden="false" customHeight="false" outlineLevel="0" collapsed="false">
      <c r="A1401" s="188" t="n">
        <v>36943</v>
      </c>
      <c r="B1401" s="11" t="n">
        <f aca="false">IF(A1401&lt;&gt;"",MONTH(A1401),0)</f>
        <v>2</v>
      </c>
      <c r="C1401" s="148" t="n">
        <f aca="false">VLOOKUP($A1401,data!$A$6:$M$15000,10)</f>
        <v>3639000</v>
      </c>
      <c r="D1401" s="306" t="n">
        <v>0</v>
      </c>
      <c r="E1401" s="306" t="n">
        <f aca="false">VLOOKUP($A1401,data!$A$6:$M$15000,12)</f>
        <v>3656000</v>
      </c>
      <c r="F1401" s="114" t="n">
        <f aca="false">C1401-D1401-E1401</f>
        <v>-17000</v>
      </c>
    </row>
    <row r="1402" customFormat="false" ht="11.25" hidden="false" customHeight="false" outlineLevel="0" collapsed="false">
      <c r="A1402" s="188" t="n">
        <v>36944</v>
      </c>
      <c r="B1402" s="11" t="n">
        <f aca="false">IF(A1402&lt;&gt;"",MONTH(A1402),0)</f>
        <v>2</v>
      </c>
      <c r="C1402" s="148" t="n">
        <f aca="false">VLOOKUP($A1402,data!$A$6:$M$15000,10)</f>
        <v>3673000</v>
      </c>
      <c r="D1402" s="306" t="n">
        <v>0</v>
      </c>
      <c r="E1402" s="306" t="n">
        <f aca="false">VLOOKUP($A1402,data!$A$6:$M$15000,12)</f>
        <v>3856000</v>
      </c>
      <c r="F1402" s="114" t="n">
        <f aca="false">C1402-D1402-E1402</f>
        <v>-183000</v>
      </c>
    </row>
    <row r="1403" customFormat="false" ht="11.25" hidden="false" customHeight="false" outlineLevel="0" collapsed="false">
      <c r="A1403" s="188" t="n">
        <v>36945</v>
      </c>
      <c r="B1403" s="11" t="n">
        <f aca="false">IF(A1403&lt;&gt;"",MONTH(A1403),0)</f>
        <v>2</v>
      </c>
      <c r="C1403" s="148" t="n">
        <f aca="false">VLOOKUP($A1403,data!$A$6:$M$15000,10)</f>
        <v>3658000</v>
      </c>
      <c r="D1403" s="306" t="n">
        <v>0</v>
      </c>
      <c r="E1403" s="306" t="n">
        <f aca="false">VLOOKUP($A1403,data!$A$6:$M$15000,12)</f>
        <v>4164000</v>
      </c>
      <c r="F1403" s="114" t="n">
        <f aca="false">C1403-D1403-E1403</f>
        <v>-506000</v>
      </c>
    </row>
    <row r="1404" customFormat="false" ht="11.25" hidden="false" customHeight="false" outlineLevel="0" collapsed="false">
      <c r="A1404" s="188" t="n">
        <v>36946</v>
      </c>
      <c r="B1404" s="11" t="n">
        <f aca="false">IF(A1404&lt;&gt;"",MONTH(A1404),0)</f>
        <v>2</v>
      </c>
      <c r="C1404" s="148" t="n">
        <f aca="false">VLOOKUP($A1404,data!$A$6:$M$15000,10)</f>
        <v>3662000</v>
      </c>
      <c r="D1404" s="306" t="n">
        <v>0</v>
      </c>
      <c r="E1404" s="306" t="n">
        <f aca="false">VLOOKUP($A1404,data!$A$6:$M$15000,12)</f>
        <v>4141000</v>
      </c>
      <c r="F1404" s="114" t="n">
        <f aca="false">C1404-D1404-E1404</f>
        <v>-479000</v>
      </c>
    </row>
    <row r="1405" customFormat="false" ht="11.25" hidden="false" customHeight="false" outlineLevel="0" collapsed="false">
      <c r="A1405" s="188" t="n">
        <v>36947</v>
      </c>
      <c r="B1405" s="11" t="n">
        <f aca="false">IF(A1405&lt;&gt;"",MONTH(A1405),0)</f>
        <v>2</v>
      </c>
      <c r="C1405" s="148" t="n">
        <f aca="false">VLOOKUP($A1405,data!$A$6:$M$15000,10)</f>
        <v>3690000</v>
      </c>
      <c r="D1405" s="306" t="n">
        <v>0</v>
      </c>
      <c r="E1405" s="306" t="n">
        <f aca="false">VLOOKUP($A1405,data!$A$6:$M$15000,12)</f>
        <v>3989000</v>
      </c>
      <c r="F1405" s="114" t="n">
        <f aca="false">C1405-D1405-E1405</f>
        <v>-299000</v>
      </c>
    </row>
    <row r="1406" customFormat="false" ht="11.25" hidden="false" customHeight="false" outlineLevel="0" collapsed="false">
      <c r="A1406" s="188" t="n">
        <v>36948</v>
      </c>
      <c r="B1406" s="11" t="n">
        <f aca="false">IF(A1406&lt;&gt;"",MONTH(A1406),0)</f>
        <v>2</v>
      </c>
      <c r="C1406" s="148" t="n">
        <f aca="false">VLOOKUP($A1406,data!$A$6:$M$15000,10)</f>
        <v>3641000</v>
      </c>
      <c r="D1406" s="306" t="n">
        <v>0</v>
      </c>
      <c r="E1406" s="306" t="n">
        <f aca="false">VLOOKUP($A1406,data!$A$6:$M$15000,12)</f>
        <v>4087000</v>
      </c>
      <c r="F1406" s="114" t="n">
        <f aca="false">C1406-D1406-E1406</f>
        <v>-446000</v>
      </c>
    </row>
    <row r="1407" customFormat="false" ht="11.25" hidden="false" customHeight="false" outlineLevel="0" collapsed="false">
      <c r="A1407" s="188" t="n">
        <v>36949</v>
      </c>
      <c r="B1407" s="11" t="n">
        <f aca="false">IF(A1407&lt;&gt;"",MONTH(A1407),0)</f>
        <v>2</v>
      </c>
      <c r="C1407" s="148" t="n">
        <f aca="false">VLOOKUP($A1407,data!$A$6:$M$15000,10)</f>
        <v>3608000</v>
      </c>
      <c r="D1407" s="306" t="n">
        <v>0</v>
      </c>
      <c r="E1407" s="306" t="n">
        <f aca="false">VLOOKUP($A1407,data!$A$6:$M$15000,12)</f>
        <v>4490000</v>
      </c>
      <c r="F1407" s="114" t="n">
        <f aca="false">C1407-D1407-E1407</f>
        <v>-882000</v>
      </c>
    </row>
    <row r="1408" customFormat="false" ht="11.25" hidden="false" customHeight="false" outlineLevel="0" collapsed="false">
      <c r="A1408" s="188" t="n">
        <v>36950</v>
      </c>
      <c r="B1408" s="11" t="n">
        <f aca="false">IF(A1408&lt;&gt;"",MONTH(A1408),0)</f>
        <v>2</v>
      </c>
      <c r="C1408" s="148" t="n">
        <f aca="false">VLOOKUP($A1408,data!$A$6:$M$15000,10)</f>
        <v>3568000</v>
      </c>
      <c r="D1408" s="306" t="n">
        <v>0</v>
      </c>
      <c r="E1408" s="306" t="n">
        <f aca="false">VLOOKUP($A1408,data!$A$6:$M$15000,12)</f>
        <v>4704000</v>
      </c>
      <c r="F1408" s="114" t="n">
        <f aca="false">C1408-D1408-E1408</f>
        <v>-1136000</v>
      </c>
    </row>
    <row r="1409" customFormat="false" ht="11.25" hidden="false" customHeight="false" outlineLevel="0" collapsed="false">
      <c r="A1409" s="188" t="n">
        <v>36951</v>
      </c>
      <c r="B1409" s="11" t="n">
        <f aca="false">IF(A1409&lt;&gt;"",MONTH(A1409),0)</f>
        <v>3</v>
      </c>
      <c r="C1409" s="148" t="n">
        <f aca="false">VLOOKUP($A1409,data!$A$6:$M$15000,10)</f>
        <v>3573000</v>
      </c>
      <c r="D1409" s="306" t="n">
        <v>0</v>
      </c>
      <c r="E1409" s="306" t="n">
        <f aca="false">VLOOKUP($A1409,data!$A$6:$M$15000,12)</f>
        <v>4131000</v>
      </c>
      <c r="F1409" s="114" t="n">
        <f aca="false">C1409-D1409-E1409</f>
        <v>-558000</v>
      </c>
    </row>
    <row r="1410" customFormat="false" ht="11.25" hidden="false" customHeight="false" outlineLevel="0" collapsed="false">
      <c r="A1410" s="188" t="n">
        <v>36952</v>
      </c>
      <c r="B1410" s="11" t="n">
        <f aca="false">IF(A1410&lt;&gt;"",MONTH(A1410),0)</f>
        <v>3</v>
      </c>
      <c r="C1410" s="148" t="n">
        <f aca="false">VLOOKUP($A1410,data!$A$6:$M$15000,10)</f>
        <v>3572000</v>
      </c>
      <c r="D1410" s="306" t="n">
        <v>0</v>
      </c>
      <c r="E1410" s="306" t="n">
        <f aca="false">VLOOKUP($A1410,data!$A$6:$M$15000,12)</f>
        <v>3903000</v>
      </c>
      <c r="F1410" s="114" t="n">
        <f aca="false">C1410-D1410-E1410</f>
        <v>-331000</v>
      </c>
    </row>
    <row r="1411" customFormat="false" ht="11.25" hidden="false" customHeight="false" outlineLevel="0" collapsed="false">
      <c r="A1411" s="188" t="n">
        <v>36953</v>
      </c>
      <c r="B1411" s="11" t="n">
        <f aca="false">IF(A1411&lt;&gt;"",MONTH(A1411),0)</f>
        <v>3</v>
      </c>
      <c r="C1411" s="148" t="n">
        <f aca="false">VLOOKUP($A1411,data!$A$6:$M$15000,10)</f>
        <v>3566000</v>
      </c>
      <c r="D1411" s="306" t="n">
        <v>0</v>
      </c>
      <c r="E1411" s="306" t="n">
        <f aca="false">VLOOKUP($A1411,data!$A$6:$M$15000,12)</f>
        <v>3521000</v>
      </c>
      <c r="F1411" s="114" t="n">
        <f aca="false">C1411-D1411-E1411</f>
        <v>45000</v>
      </c>
    </row>
    <row r="1412" customFormat="false" ht="11.25" hidden="false" customHeight="false" outlineLevel="0" collapsed="false">
      <c r="A1412" s="188" t="n">
        <v>36954</v>
      </c>
      <c r="B1412" s="11" t="n">
        <f aca="false">IF(A1412&lt;&gt;"",MONTH(A1412),0)</f>
        <v>3</v>
      </c>
      <c r="C1412" s="148" t="n">
        <f aca="false">VLOOKUP($A1412,data!$A$6:$M$15000,10)</f>
        <v>3497000</v>
      </c>
      <c r="D1412" s="306" t="n">
        <v>0</v>
      </c>
      <c r="E1412" s="306" t="n">
        <f aca="false">VLOOKUP($A1412,data!$A$6:$M$15000,12)</f>
        <v>3598000</v>
      </c>
      <c r="F1412" s="114" t="n">
        <f aca="false">C1412-D1412-E1412</f>
        <v>-101000</v>
      </c>
    </row>
    <row r="1413" customFormat="false" ht="11.25" hidden="false" customHeight="false" outlineLevel="0" collapsed="false">
      <c r="A1413" s="188" t="n">
        <v>36955</v>
      </c>
      <c r="B1413" s="11" t="n">
        <f aca="false">IF(A1413&lt;&gt;"",MONTH(A1413),0)</f>
        <v>3</v>
      </c>
      <c r="C1413" s="148" t="n">
        <f aca="false">VLOOKUP($A1413,data!$A$6:$M$15000,10)</f>
        <v>3536000</v>
      </c>
      <c r="D1413" s="306" t="n">
        <v>0</v>
      </c>
      <c r="E1413" s="306" t="n">
        <f aca="false">VLOOKUP($A1413,data!$A$6:$M$15000,12)</f>
        <v>3647000</v>
      </c>
      <c r="F1413" s="114" t="n">
        <f aca="false">C1413-D1413-E1413</f>
        <v>-111000</v>
      </c>
    </row>
    <row r="1414" customFormat="false" ht="11.25" hidden="false" customHeight="false" outlineLevel="0" collapsed="false">
      <c r="A1414" s="188" t="n">
        <v>36956</v>
      </c>
      <c r="B1414" s="11" t="n">
        <f aca="false">IF(A1414&lt;&gt;"",MONTH(A1414),0)</f>
        <v>3</v>
      </c>
      <c r="C1414" s="148" t="n">
        <f aca="false">VLOOKUP($A1414,data!$A$6:$M$15000,10)</f>
        <v>3581000</v>
      </c>
      <c r="D1414" s="306" t="n">
        <v>0</v>
      </c>
      <c r="E1414" s="306" t="n">
        <f aca="false">VLOOKUP($A1414,data!$A$6:$M$15000,12)</f>
        <v>3458000</v>
      </c>
      <c r="F1414" s="114" t="n">
        <f aca="false">C1414-D1414-E1414</f>
        <v>123000</v>
      </c>
    </row>
    <row r="1415" customFormat="false" ht="11.25" hidden="false" customHeight="false" outlineLevel="0" collapsed="false">
      <c r="A1415" s="188" t="n">
        <v>36957</v>
      </c>
      <c r="B1415" s="11" t="n">
        <f aca="false">IF(A1415&lt;&gt;"",MONTH(A1415),0)</f>
        <v>3</v>
      </c>
      <c r="C1415" s="148" t="n">
        <f aca="false">VLOOKUP($A1415,data!$A$6:$M$15000,10)</f>
        <v>3633000</v>
      </c>
      <c r="D1415" s="306" t="n">
        <v>0</v>
      </c>
      <c r="E1415" s="306" t="n">
        <f aca="false">VLOOKUP($A1415,data!$A$6:$M$15000,12)</f>
        <v>3385000</v>
      </c>
      <c r="F1415" s="114" t="n">
        <f aca="false">C1415-D1415-E1415</f>
        <v>248000</v>
      </c>
    </row>
    <row r="1416" customFormat="false" ht="11.25" hidden="false" customHeight="false" outlineLevel="0" collapsed="false">
      <c r="A1416" s="188" t="n">
        <v>36958</v>
      </c>
      <c r="B1416" s="11" t="n">
        <f aca="false">IF(A1416&lt;&gt;"",MONTH(A1416),0)</f>
        <v>3</v>
      </c>
      <c r="C1416" s="148" t="n">
        <f aca="false">VLOOKUP($A1416,data!$A$6:$M$15000,10)</f>
        <v>3632000</v>
      </c>
      <c r="D1416" s="306" t="n">
        <v>0</v>
      </c>
      <c r="E1416" s="306" t="n">
        <f aca="false">VLOOKUP($A1416,data!$A$6:$M$15000,12)</f>
        <v>3276000</v>
      </c>
      <c r="F1416" s="114" t="n">
        <f aca="false">C1416-D1416-E1416</f>
        <v>356000</v>
      </c>
    </row>
    <row r="1417" customFormat="false" ht="11.25" hidden="false" customHeight="false" outlineLevel="0" collapsed="false">
      <c r="A1417" s="188" t="n">
        <v>36959</v>
      </c>
      <c r="B1417" s="11" t="n">
        <f aca="false">IF(A1417&lt;&gt;"",MONTH(A1417),0)</f>
        <v>3</v>
      </c>
      <c r="C1417" s="148" t="n">
        <f aca="false">VLOOKUP($A1417,data!$A$6:$M$15000,10)</f>
        <v>3657000</v>
      </c>
      <c r="D1417" s="306" t="n">
        <v>0</v>
      </c>
      <c r="E1417" s="306" t="n">
        <f aca="false">VLOOKUP($A1417,data!$A$6:$M$15000,12)</f>
        <v>3629000</v>
      </c>
      <c r="F1417" s="114" t="n">
        <f aca="false">C1417-D1417-E1417</f>
        <v>28000</v>
      </c>
    </row>
    <row r="1418" customFormat="false" ht="11.25" hidden="false" customHeight="false" outlineLevel="0" collapsed="false">
      <c r="A1418" s="188" t="n">
        <v>36960</v>
      </c>
      <c r="B1418" s="11" t="n">
        <f aca="false">IF(A1418&lt;&gt;"",MONTH(A1418),0)</f>
        <v>3</v>
      </c>
      <c r="C1418" s="148" t="n">
        <f aca="false">VLOOKUP($A1418,data!$A$6:$M$15000,10)</f>
        <v>3662000</v>
      </c>
      <c r="D1418" s="306" t="n">
        <v>0</v>
      </c>
      <c r="E1418" s="306" t="n">
        <f aca="false">VLOOKUP($A1418,data!$A$6:$M$15000,12)</f>
        <v>3247000</v>
      </c>
      <c r="F1418" s="114" t="n">
        <f aca="false">C1418-D1418-E1418</f>
        <v>415000</v>
      </c>
    </row>
    <row r="1419" customFormat="false" ht="11.25" hidden="false" customHeight="false" outlineLevel="0" collapsed="false">
      <c r="A1419" s="188" t="n">
        <v>36961</v>
      </c>
      <c r="B1419" s="11" t="n">
        <f aca="false">IF(A1419&lt;&gt;"",MONTH(A1419),0)</f>
        <v>3</v>
      </c>
      <c r="C1419" s="148" t="n">
        <f aca="false">VLOOKUP($A1419,data!$A$6:$M$15000,10)</f>
        <v>3652000</v>
      </c>
      <c r="D1419" s="306" t="n">
        <v>0</v>
      </c>
      <c r="E1419" s="306" t="n">
        <f aca="false">VLOOKUP($A1419,data!$A$6:$M$15000,12)</f>
        <v>3266000</v>
      </c>
      <c r="F1419" s="114" t="n">
        <f aca="false">C1419-D1419-E1419</f>
        <v>386000</v>
      </c>
    </row>
    <row r="1420" customFormat="false" ht="11.25" hidden="false" customHeight="false" outlineLevel="0" collapsed="false">
      <c r="A1420" s="188" t="n">
        <v>36962</v>
      </c>
      <c r="B1420" s="11" t="n">
        <f aca="false">IF(A1420&lt;&gt;"",MONTH(A1420),0)</f>
        <v>3</v>
      </c>
      <c r="C1420" s="148" t="n">
        <f aca="false">VLOOKUP($A1420,data!$A$6:$M$15000,10)</f>
        <v>3636000</v>
      </c>
      <c r="D1420" s="306" t="n">
        <v>0</v>
      </c>
      <c r="E1420" s="306" t="n">
        <f aca="false">VLOOKUP($A1420,data!$A$6:$M$15000,12)</f>
        <v>3415000</v>
      </c>
      <c r="F1420" s="114" t="n">
        <f aca="false">C1420-D1420-E1420</f>
        <v>221000</v>
      </c>
    </row>
    <row r="1421" customFormat="false" ht="11.25" hidden="false" customHeight="false" outlineLevel="0" collapsed="false">
      <c r="A1421" s="188" t="n">
        <v>36963</v>
      </c>
      <c r="B1421" s="11" t="n">
        <f aca="false">IF(A1421&lt;&gt;"",MONTH(A1421),0)</f>
        <v>3</v>
      </c>
      <c r="C1421" s="148" t="n">
        <f aca="false">VLOOKUP($A1421,data!$A$6:$M$15000,10)</f>
        <v>3627000</v>
      </c>
      <c r="D1421" s="306" t="n">
        <v>0</v>
      </c>
      <c r="E1421" s="306" t="n">
        <f aca="false">VLOOKUP($A1421,data!$A$6:$M$15000,12)</f>
        <v>3242000</v>
      </c>
      <c r="F1421" s="114" t="n">
        <f aca="false">C1421-D1421-E1421</f>
        <v>385000</v>
      </c>
    </row>
    <row r="1422" customFormat="false" ht="11.25" hidden="false" customHeight="false" outlineLevel="0" collapsed="false">
      <c r="A1422" s="188" t="n">
        <v>36964</v>
      </c>
      <c r="B1422" s="11" t="n">
        <f aca="false">IF(A1422&lt;&gt;"",MONTH(A1422),0)</f>
        <v>3</v>
      </c>
      <c r="C1422" s="148" t="n">
        <f aca="false">VLOOKUP($A1422,data!$A$6:$M$15000,10)</f>
        <v>3612000</v>
      </c>
      <c r="D1422" s="306" t="n">
        <v>0</v>
      </c>
      <c r="E1422" s="306" t="n">
        <f aca="false">VLOOKUP($A1422,data!$A$6:$M$15000,12)</f>
        <v>3288000</v>
      </c>
      <c r="F1422" s="114" t="n">
        <f aca="false">C1422-D1422-E1422</f>
        <v>324000</v>
      </c>
    </row>
    <row r="1423" customFormat="false" ht="11.25" hidden="false" customHeight="false" outlineLevel="0" collapsed="false">
      <c r="A1423" s="188" t="n">
        <v>36965</v>
      </c>
      <c r="B1423" s="11" t="n">
        <f aca="false">IF(A1423&lt;&gt;"",MONTH(A1423),0)</f>
        <v>3</v>
      </c>
      <c r="C1423" s="148" t="n">
        <f aca="false">VLOOKUP($A1423,data!$A$6:$M$15000,10)</f>
        <v>3676000</v>
      </c>
      <c r="D1423" s="306" t="n">
        <v>0</v>
      </c>
      <c r="E1423" s="306" t="n">
        <f aca="false">VLOOKUP($A1423,data!$A$6:$M$15000,12)</f>
        <v>3454000</v>
      </c>
      <c r="F1423" s="114" t="n">
        <f aca="false">C1423-D1423-E1423</f>
        <v>222000</v>
      </c>
    </row>
    <row r="1424" customFormat="false" ht="11.25" hidden="false" customHeight="false" outlineLevel="0" collapsed="false">
      <c r="A1424" s="188" t="n">
        <v>36966</v>
      </c>
      <c r="B1424" s="11" t="n">
        <f aca="false">IF(A1424&lt;&gt;"",MONTH(A1424),0)</f>
        <v>3</v>
      </c>
      <c r="C1424" s="148" t="n">
        <f aca="false">VLOOKUP($A1424,data!$A$6:$M$15000,10)</f>
        <v>3610000</v>
      </c>
      <c r="D1424" s="306" t="n">
        <v>0</v>
      </c>
      <c r="E1424" s="306" t="n">
        <f aca="false">VLOOKUP($A1424,data!$A$6:$M$15000,12)</f>
        <v>3429000</v>
      </c>
      <c r="F1424" s="114" t="n">
        <f aca="false">C1424-D1424-E1424</f>
        <v>181000</v>
      </c>
    </row>
    <row r="1425" customFormat="false" ht="11.25" hidden="false" customHeight="false" outlineLevel="0" collapsed="false">
      <c r="A1425" s="188" t="n">
        <v>36967</v>
      </c>
      <c r="B1425" s="11" t="n">
        <f aca="false">IF(A1425&lt;&gt;"",MONTH(A1425),0)</f>
        <v>3</v>
      </c>
      <c r="C1425" s="148" t="n">
        <f aca="false">VLOOKUP($A1425,data!$A$6:$M$15000,10)</f>
        <v>3588000</v>
      </c>
      <c r="D1425" s="306" t="n">
        <v>0</v>
      </c>
      <c r="E1425" s="306" t="n">
        <f aca="false">VLOOKUP($A1425,data!$A$6:$M$15000,12)</f>
        <v>3057000</v>
      </c>
      <c r="F1425" s="114" t="n">
        <f aca="false">C1425-D1425-E1425</f>
        <v>531000</v>
      </c>
    </row>
    <row r="1426" customFormat="false" ht="11.25" hidden="false" customHeight="false" outlineLevel="0" collapsed="false">
      <c r="A1426" s="188" t="n">
        <v>36968</v>
      </c>
      <c r="B1426" s="11" t="n">
        <f aca="false">IF(A1426&lt;&gt;"",MONTH(A1426),0)</f>
        <v>3</v>
      </c>
      <c r="C1426" s="148" t="n">
        <f aca="false">VLOOKUP($A1426,data!$A$6:$M$15000,10)</f>
        <v>3534000</v>
      </c>
      <c r="D1426" s="306" t="n">
        <v>0</v>
      </c>
      <c r="E1426" s="306" t="n">
        <f aca="false">VLOOKUP($A1426,data!$A$6:$M$15000,12)</f>
        <v>2907000</v>
      </c>
      <c r="F1426" s="114" t="n">
        <f aca="false">C1426-D1426-E1426</f>
        <v>627000</v>
      </c>
    </row>
    <row r="1427" customFormat="false" ht="11.25" hidden="false" customHeight="false" outlineLevel="0" collapsed="false">
      <c r="A1427" s="188" t="n">
        <v>36969</v>
      </c>
      <c r="B1427" s="11" t="n">
        <f aca="false">IF(A1427&lt;&gt;"",MONTH(A1427),0)</f>
        <v>3</v>
      </c>
      <c r="C1427" s="148" t="n">
        <f aca="false">VLOOKUP($A1427,data!$A$6:$M$15000,10)</f>
        <v>3603000</v>
      </c>
      <c r="D1427" s="306" t="n">
        <v>0</v>
      </c>
      <c r="E1427" s="306" t="n">
        <f aca="false">VLOOKUP($A1427,data!$A$6:$M$15000,12)</f>
        <v>3165000</v>
      </c>
      <c r="F1427" s="114" t="n">
        <f aca="false">C1427-D1427-E1427</f>
        <v>438000</v>
      </c>
    </row>
    <row r="1428" customFormat="false" ht="11.25" hidden="false" customHeight="false" outlineLevel="0" collapsed="false">
      <c r="A1428" s="188" t="n">
        <v>36970</v>
      </c>
      <c r="B1428" s="11" t="n">
        <f aca="false">IF(A1428&lt;&gt;"",MONTH(A1428),0)</f>
        <v>3</v>
      </c>
      <c r="C1428" s="148" t="n">
        <f aca="false">VLOOKUP($A1428,data!$A$6:$M$15000,10)</f>
        <v>3560000</v>
      </c>
      <c r="D1428" s="306" t="n">
        <v>0</v>
      </c>
      <c r="E1428" s="306" t="n">
        <f aca="false">VLOOKUP($A1428,data!$A$6:$M$15000,12)</f>
        <v>3186000</v>
      </c>
      <c r="F1428" s="114" t="n">
        <f aca="false">C1428-D1428-E1428</f>
        <v>374000</v>
      </c>
    </row>
    <row r="1429" customFormat="false" ht="11.25" hidden="false" customHeight="false" outlineLevel="0" collapsed="false">
      <c r="A1429" s="188" t="n">
        <v>36971</v>
      </c>
      <c r="B1429" s="11" t="n">
        <f aca="false">IF(A1429&lt;&gt;"",MONTH(A1429),0)</f>
        <v>3</v>
      </c>
      <c r="C1429" s="148" t="n">
        <f aca="false">VLOOKUP($A1429,data!$A$6:$M$15000,10)</f>
        <v>3523000</v>
      </c>
      <c r="D1429" s="306" t="n">
        <v>0</v>
      </c>
      <c r="E1429" s="306" t="n">
        <f aca="false">VLOOKUP($A1429,data!$A$6:$M$15000,12)</f>
        <v>3214000</v>
      </c>
      <c r="F1429" s="114" t="n">
        <f aca="false">C1429-D1429-E1429</f>
        <v>309000</v>
      </c>
    </row>
    <row r="1430" customFormat="false" ht="11.25" hidden="false" customHeight="false" outlineLevel="0" collapsed="false">
      <c r="A1430" s="188" t="n">
        <v>36972</v>
      </c>
      <c r="B1430" s="11" t="n">
        <f aca="false">IF(A1430&lt;&gt;"",MONTH(A1430),0)</f>
        <v>3</v>
      </c>
      <c r="C1430" s="148" t="n">
        <f aca="false">VLOOKUP($A1430,data!$A$6:$M$15000,10)</f>
        <v>3423000</v>
      </c>
      <c r="D1430" s="306" t="n">
        <v>0</v>
      </c>
      <c r="E1430" s="306" t="n">
        <f aca="false">VLOOKUP($A1430,data!$A$6:$M$15000,12)</f>
        <v>3324000</v>
      </c>
      <c r="F1430" s="114" t="n">
        <f aca="false">C1430-D1430-E1430</f>
        <v>99000</v>
      </c>
    </row>
    <row r="1431" customFormat="false" ht="11.25" hidden="false" customHeight="false" outlineLevel="0" collapsed="false">
      <c r="A1431" s="188" t="n">
        <v>36973</v>
      </c>
      <c r="B1431" s="11" t="n">
        <f aca="false">IF(A1431&lt;&gt;"",MONTH(A1431),0)</f>
        <v>3</v>
      </c>
      <c r="C1431" s="148" t="n">
        <f aca="false">VLOOKUP($A1431,data!$A$6:$M$15000,10)</f>
        <v>3487000</v>
      </c>
      <c r="D1431" s="306" t="n">
        <v>0</v>
      </c>
      <c r="E1431" s="306" t="n">
        <f aca="false">VLOOKUP($A1431,data!$A$6:$M$15000,12)</f>
        <v>3127000</v>
      </c>
      <c r="F1431" s="114" t="n">
        <f aca="false">C1431-D1431-E1431</f>
        <v>360000</v>
      </c>
    </row>
    <row r="1432" customFormat="false" ht="11.25" hidden="false" customHeight="false" outlineLevel="0" collapsed="false">
      <c r="A1432" s="188" t="n">
        <v>36974</v>
      </c>
      <c r="B1432" s="11" t="n">
        <f aca="false">IF(A1432&lt;&gt;"",MONTH(A1432),0)</f>
        <v>3</v>
      </c>
      <c r="C1432" s="148" t="n">
        <f aca="false">VLOOKUP($A1432,data!$A$6:$M$15000,10)</f>
        <v>3354000</v>
      </c>
      <c r="D1432" s="306" t="n">
        <v>0</v>
      </c>
      <c r="E1432" s="306" t="n">
        <f aca="false">VLOOKUP($A1432,data!$A$6:$M$15000,12)</f>
        <v>2830000</v>
      </c>
      <c r="F1432" s="114" t="n">
        <f aca="false">C1432-D1432-E1432</f>
        <v>524000</v>
      </c>
    </row>
    <row r="1433" customFormat="false" ht="11.25" hidden="false" customHeight="false" outlineLevel="0" collapsed="false">
      <c r="A1433" s="188" t="n">
        <v>36975</v>
      </c>
      <c r="B1433" s="11" t="n">
        <f aca="false">IF(A1433&lt;&gt;"",MONTH(A1433),0)</f>
        <v>3</v>
      </c>
      <c r="C1433" s="148" t="n">
        <f aca="false">VLOOKUP($A1433,data!$A$6:$M$15000,10)</f>
        <v>3419000</v>
      </c>
      <c r="D1433" s="306" t="n">
        <v>0</v>
      </c>
      <c r="E1433" s="306" t="n">
        <f aca="false">VLOOKUP($A1433,data!$A$6:$M$15000,12)</f>
        <v>2724000</v>
      </c>
      <c r="F1433" s="114" t="n">
        <f aca="false">C1433-D1433-E1433</f>
        <v>695000</v>
      </c>
    </row>
    <row r="1434" customFormat="false" ht="11.25" hidden="false" customHeight="false" outlineLevel="0" collapsed="false">
      <c r="A1434" s="188" t="n">
        <v>36976</v>
      </c>
      <c r="B1434" s="11" t="n">
        <f aca="false">IF(A1434&lt;&gt;"",MONTH(A1434),0)</f>
        <v>3</v>
      </c>
      <c r="C1434" s="148" t="n">
        <f aca="false">VLOOKUP($A1434,data!$A$6:$M$15000,10)</f>
        <v>3456000</v>
      </c>
      <c r="D1434" s="306" t="n">
        <v>0</v>
      </c>
      <c r="E1434" s="306" t="n">
        <f aca="false">VLOOKUP($A1434,data!$A$6:$M$15000,12)</f>
        <v>3052000</v>
      </c>
      <c r="F1434" s="114" t="n">
        <f aca="false">C1434-D1434-E1434</f>
        <v>404000</v>
      </c>
    </row>
    <row r="1435" customFormat="false" ht="11.25" hidden="false" customHeight="false" outlineLevel="0" collapsed="false">
      <c r="A1435" s="188" t="n">
        <v>36977</v>
      </c>
      <c r="B1435" s="11" t="n">
        <f aca="false">IF(A1435&lt;&gt;"",MONTH(A1435),0)</f>
        <v>3</v>
      </c>
      <c r="C1435" s="148" t="n">
        <f aca="false">VLOOKUP($A1435,data!$A$6:$M$15000,10)</f>
        <v>3547000</v>
      </c>
      <c r="D1435" s="306" t="n">
        <v>0</v>
      </c>
      <c r="E1435" s="306" t="n">
        <f aca="false">VLOOKUP($A1435,data!$A$6:$M$15000,12)</f>
        <v>3097000</v>
      </c>
      <c r="F1435" s="114" t="n">
        <f aca="false">C1435-D1435-E1435</f>
        <v>450000</v>
      </c>
    </row>
    <row r="1436" customFormat="false" ht="11.25" hidden="false" customHeight="false" outlineLevel="0" collapsed="false">
      <c r="A1436" s="188" t="n">
        <v>36978</v>
      </c>
      <c r="B1436" s="11" t="n">
        <f aca="false">IF(A1436&lt;&gt;"",MONTH(A1436),0)</f>
        <v>3</v>
      </c>
      <c r="C1436" s="148" t="n">
        <f aca="false">VLOOKUP($A1436,data!$A$6:$M$15000,10)</f>
        <v>3671000</v>
      </c>
      <c r="D1436" s="306" t="n">
        <v>0</v>
      </c>
      <c r="E1436" s="306" t="n">
        <f aca="false">VLOOKUP($A1436,data!$A$6:$M$15000,12)</f>
        <v>3183000</v>
      </c>
      <c r="F1436" s="114" t="n">
        <f aca="false">C1436-D1436-E1436</f>
        <v>488000</v>
      </c>
    </row>
    <row r="1437" customFormat="false" ht="11.25" hidden="false" customHeight="false" outlineLevel="0" collapsed="false">
      <c r="A1437" s="188" t="n">
        <v>36979</v>
      </c>
      <c r="B1437" s="11" t="n">
        <f aca="false">IF(A1437&lt;&gt;"",MONTH(A1437),0)</f>
        <v>3</v>
      </c>
      <c r="C1437" s="148" t="n">
        <f aca="false">VLOOKUP($A1437,data!$A$6:$M$15000,10)</f>
        <v>3607000</v>
      </c>
      <c r="D1437" s="306" t="n">
        <v>0</v>
      </c>
      <c r="E1437" s="306" t="n">
        <f aca="false">VLOOKUP($A1437,data!$A$6:$M$15000,12)</f>
        <v>3140000</v>
      </c>
      <c r="F1437" s="114" t="n">
        <f aca="false">C1437-D1437-E1437</f>
        <v>467000</v>
      </c>
    </row>
    <row r="1438" customFormat="false" ht="11.25" hidden="false" customHeight="false" outlineLevel="0" collapsed="false">
      <c r="A1438" s="188" t="n">
        <v>36980</v>
      </c>
      <c r="B1438" s="11" t="n">
        <f aca="false">IF(A1438&lt;&gt;"",MONTH(A1438),0)</f>
        <v>3</v>
      </c>
      <c r="C1438" s="148" t="n">
        <f aca="false">VLOOKUP($A1438,data!$A$6:$M$15000,10)</f>
        <v>3538000</v>
      </c>
      <c r="D1438" s="306" t="n">
        <v>0</v>
      </c>
      <c r="E1438" s="306" t="n">
        <f aca="false">VLOOKUP($A1438,data!$A$6:$M$15000,12)</f>
        <v>3081000</v>
      </c>
      <c r="F1438" s="114" t="n">
        <f aca="false">C1438-D1438-E1438</f>
        <v>457000</v>
      </c>
    </row>
    <row r="1439" customFormat="false" ht="11.25" hidden="false" customHeight="false" outlineLevel="0" collapsed="false">
      <c r="A1439" s="188" t="n">
        <v>36981</v>
      </c>
      <c r="B1439" s="11" t="n">
        <f aca="false">IF(A1439&lt;&gt;"",MONTH(A1439),0)</f>
        <v>3</v>
      </c>
      <c r="C1439" s="148" t="n">
        <f aca="false">VLOOKUP($A1439,data!$A$6:$M$15000,10)</f>
        <v>3458000</v>
      </c>
      <c r="D1439" s="306" t="n">
        <v>0</v>
      </c>
      <c r="E1439" s="306" t="n">
        <f aca="false">VLOOKUP($A1439,data!$A$6:$M$15000,12)</f>
        <v>2730000</v>
      </c>
      <c r="F1439" s="114" t="n">
        <f aca="false">C1439-D1439-E1439</f>
        <v>728000</v>
      </c>
    </row>
    <row r="1440" customFormat="false" ht="11.25" hidden="false" customHeight="false" outlineLevel="0" collapsed="false">
      <c r="A1440" s="188" t="n">
        <v>36982</v>
      </c>
      <c r="B1440" s="11" t="n">
        <f aca="false">IF(A1440&lt;&gt;"",MONTH(A1440),0)</f>
        <v>4</v>
      </c>
      <c r="C1440" s="148" t="n">
        <f aca="false">VLOOKUP($A1440,data!$A$6:$M$15000,10)</f>
        <v>3472000</v>
      </c>
      <c r="D1440" s="306" t="n">
        <v>0</v>
      </c>
      <c r="E1440" s="306" t="n">
        <f aca="false">VLOOKUP($A1440,data!$A$6:$M$15000,12)</f>
        <v>2815000</v>
      </c>
      <c r="F1440" s="114" t="n">
        <f aca="false">C1440-D1440-E1440</f>
        <v>657000</v>
      </c>
    </row>
    <row r="1441" customFormat="false" ht="11.25" hidden="false" customHeight="false" outlineLevel="0" collapsed="false">
      <c r="A1441" s="188" t="n">
        <v>36983</v>
      </c>
      <c r="B1441" s="11" t="n">
        <f aca="false">IF(A1441&lt;&gt;"",MONTH(A1441),0)</f>
        <v>4</v>
      </c>
      <c r="C1441" s="148" t="n">
        <f aca="false">VLOOKUP($A1441,data!$A$6:$M$15000,10)</f>
        <v>3296000</v>
      </c>
      <c r="D1441" s="306" t="n">
        <v>0</v>
      </c>
      <c r="E1441" s="306" t="n">
        <f aca="false">VLOOKUP($A1441,data!$A$6:$M$15000,12)</f>
        <v>3200000</v>
      </c>
      <c r="F1441" s="114" t="n">
        <f aca="false">C1441-D1441-E1441</f>
        <v>96000</v>
      </c>
    </row>
    <row r="1442" customFormat="false" ht="11.25" hidden="false" customHeight="false" outlineLevel="0" collapsed="false">
      <c r="A1442" s="188" t="n">
        <v>36984</v>
      </c>
      <c r="B1442" s="11" t="n">
        <f aca="false">IF(A1442&lt;&gt;"",MONTH(A1442),0)</f>
        <v>4</v>
      </c>
      <c r="C1442" s="148" t="n">
        <f aca="false">VLOOKUP($A1442,data!$A$6:$M$15000,10)</f>
        <v>3469000</v>
      </c>
      <c r="D1442" s="306" t="n">
        <v>0</v>
      </c>
      <c r="E1442" s="306" t="n">
        <f aca="false">VLOOKUP($A1442,data!$A$6:$M$15000,12)</f>
        <v>3356000</v>
      </c>
      <c r="F1442" s="114" t="n">
        <f aca="false">C1442-D1442-E1442</f>
        <v>113000</v>
      </c>
    </row>
    <row r="1443" customFormat="false" ht="11.25" hidden="false" customHeight="false" outlineLevel="0" collapsed="false">
      <c r="A1443" s="188" t="n">
        <v>36985</v>
      </c>
      <c r="B1443" s="11" t="n">
        <f aca="false">IF(A1443&lt;&gt;"",MONTH(A1443),0)</f>
        <v>4</v>
      </c>
      <c r="C1443" s="148" t="n">
        <f aca="false">VLOOKUP($A1443,data!$A$6:$M$15000,10)</f>
        <v>3455000</v>
      </c>
      <c r="D1443" s="306" t="n">
        <v>0</v>
      </c>
      <c r="E1443" s="306" t="n">
        <f aca="false">VLOOKUP($A1443,data!$A$6:$M$15000,12)</f>
        <v>3420000</v>
      </c>
      <c r="F1443" s="114" t="n">
        <f aca="false">C1443-D1443-E1443</f>
        <v>35000</v>
      </c>
    </row>
    <row r="1444" customFormat="false" ht="11.25" hidden="false" customHeight="false" outlineLevel="0" collapsed="false">
      <c r="A1444" s="188" t="n">
        <v>36986</v>
      </c>
      <c r="B1444" s="11" t="n">
        <f aca="false">IF(A1444&lt;&gt;"",MONTH(A1444),0)</f>
        <v>4</v>
      </c>
      <c r="C1444" s="148" t="n">
        <f aca="false">VLOOKUP($A1444,data!$A$6:$M$15000,10)</f>
        <v>3478000</v>
      </c>
      <c r="D1444" s="306" t="n">
        <v>0</v>
      </c>
      <c r="E1444" s="306" t="n">
        <f aca="false">VLOOKUP($A1444,data!$A$6:$M$15000,12)</f>
        <v>3450000</v>
      </c>
      <c r="F1444" s="114" t="n">
        <f aca="false">C1444-D1444-E1444</f>
        <v>28000</v>
      </c>
    </row>
    <row r="1445" customFormat="false" ht="11.25" hidden="false" customHeight="false" outlineLevel="0" collapsed="false">
      <c r="A1445" s="188" t="n">
        <v>36987</v>
      </c>
      <c r="B1445" s="11" t="n">
        <f aca="false">IF(A1445&lt;&gt;"",MONTH(A1445),0)</f>
        <v>4</v>
      </c>
      <c r="C1445" s="148" t="str">
        <f aca="false">VLOOKUP($A1445,data!$A$6:$M$15000,10)</f>
        <v>N/A</v>
      </c>
      <c r="D1445" s="306" t="n">
        <v>0</v>
      </c>
      <c r="E1445" s="306" t="str">
        <f aca="false">VLOOKUP($A1445,data!$A$6:$M$15000,12)</f>
        <v>N/A</v>
      </c>
      <c r="F1445" s="114" t="e">
        <f aca="false">C1445-D1445-E1445</f>
        <v>#VALUE!</v>
      </c>
    </row>
    <row r="1446" customFormat="false" ht="11.25" hidden="false" customHeight="false" outlineLevel="0" collapsed="false">
      <c r="A1446" s="188" t="n">
        <v>36988</v>
      </c>
      <c r="B1446" s="11" t="n">
        <f aca="false">IF(A1446&lt;&gt;"",MONTH(A1446),0)</f>
        <v>4</v>
      </c>
      <c r="C1446" s="148" t="str">
        <f aca="false">VLOOKUP($A1446,data!$A$6:$M$15000,10)</f>
        <v>N/A</v>
      </c>
      <c r="D1446" s="306" t="n">
        <v>0</v>
      </c>
      <c r="E1446" s="306" t="str">
        <f aca="false">VLOOKUP($A1446,data!$A$6:$M$15000,12)</f>
        <v>N/A</v>
      </c>
      <c r="F1446" s="114" t="e">
        <f aca="false">C1446-D1446-E1446</f>
        <v>#VALUE!</v>
      </c>
    </row>
    <row r="1447" customFormat="false" ht="11.25" hidden="false" customHeight="false" outlineLevel="0" collapsed="false">
      <c r="A1447" s="188" t="n">
        <v>36989</v>
      </c>
      <c r="B1447" s="11" t="n">
        <f aca="false">IF(A1447&lt;&gt;"",MONTH(A1447),0)</f>
        <v>4</v>
      </c>
      <c r="C1447" s="148" t="str">
        <f aca="false">VLOOKUP($A1447,data!$A$6:$M$15000,10)</f>
        <v>N/A</v>
      </c>
      <c r="D1447" s="306" t="n">
        <v>0</v>
      </c>
      <c r="E1447" s="306" t="str">
        <f aca="false">VLOOKUP($A1447,data!$A$6:$M$15000,12)</f>
        <v>N/A</v>
      </c>
      <c r="F1447" s="114" t="e">
        <f aca="false">C1447-D1447-E1447</f>
        <v>#VALUE!</v>
      </c>
    </row>
    <row r="1448" customFormat="false" ht="11.25" hidden="false" customHeight="false" outlineLevel="0" collapsed="false">
      <c r="A1448" s="188" t="n">
        <v>36990</v>
      </c>
      <c r="B1448" s="11" t="n">
        <f aca="false">IF(A1448&lt;&gt;"",MONTH(A1448),0)</f>
        <v>4</v>
      </c>
      <c r="C1448" s="148" t="str">
        <f aca="false">VLOOKUP($A1448,data!$A$6:$M$15000,10)</f>
        <v>N/A</v>
      </c>
      <c r="D1448" s="306" t="n">
        <v>0</v>
      </c>
      <c r="E1448" s="306" t="str">
        <f aca="false">VLOOKUP($A1448,data!$A$6:$M$15000,12)</f>
        <v>N/A</v>
      </c>
      <c r="F1448" s="114" t="e">
        <f aca="false">C1448-D1448-E1448</f>
        <v>#VALUE!</v>
      </c>
    </row>
    <row r="1449" customFormat="false" ht="11.25" hidden="false" customHeight="false" outlineLevel="0" collapsed="false">
      <c r="A1449" s="188" t="n">
        <v>36991</v>
      </c>
      <c r="B1449" s="11" t="n">
        <f aca="false">IF(A1449&lt;&gt;"",MONTH(A1449),0)</f>
        <v>4</v>
      </c>
      <c r="C1449" s="148" t="str">
        <f aca="false">VLOOKUP($A1449,data!$A$6:$M$15000,10)</f>
        <v>N/A</v>
      </c>
      <c r="D1449" s="306" t="n">
        <v>0</v>
      </c>
      <c r="E1449" s="306" t="str">
        <f aca="false">VLOOKUP($A1449,data!$A$6:$M$15000,12)</f>
        <v>N/A</v>
      </c>
      <c r="F1449" s="114" t="e">
        <f aca="false">C1449-D1449-E1449</f>
        <v>#VALUE!</v>
      </c>
    </row>
    <row r="1450" customFormat="false" ht="11.25" hidden="false" customHeight="false" outlineLevel="0" collapsed="false">
      <c r="A1450" s="188" t="n">
        <v>36992</v>
      </c>
      <c r="B1450" s="11" t="n">
        <f aca="false">IF(A1450&lt;&gt;"",MONTH(A1450),0)</f>
        <v>4</v>
      </c>
      <c r="C1450" s="148" t="str">
        <f aca="false">VLOOKUP($A1450,data!$A$6:$M$15000,10)</f>
        <v>N/A</v>
      </c>
      <c r="D1450" s="306" t="n">
        <v>0</v>
      </c>
      <c r="E1450" s="306" t="str">
        <f aca="false">VLOOKUP($A1450,data!$A$6:$M$15000,12)</f>
        <v>N/A</v>
      </c>
      <c r="F1450" s="114" t="e">
        <f aca="false">C1450-D1450-E1450</f>
        <v>#VALUE!</v>
      </c>
    </row>
    <row r="1451" customFormat="false" ht="11.25" hidden="false" customHeight="false" outlineLevel="0" collapsed="false">
      <c r="A1451" s="188" t="n">
        <v>36993</v>
      </c>
      <c r="B1451" s="11" t="n">
        <f aca="false">IF(A1451&lt;&gt;"",MONTH(A1451),0)</f>
        <v>4</v>
      </c>
      <c r="C1451" s="148" t="str">
        <f aca="false">VLOOKUP($A1451,data!$A$6:$M$15000,10)</f>
        <v>N/A</v>
      </c>
      <c r="D1451" s="306" t="n">
        <v>0</v>
      </c>
      <c r="E1451" s="306" t="str">
        <f aca="false">VLOOKUP($A1451,data!$A$6:$M$15000,12)</f>
        <v>N/A</v>
      </c>
      <c r="F1451" s="114" t="e">
        <f aca="false">C1451-D1451-E1451</f>
        <v>#VALUE!</v>
      </c>
    </row>
    <row r="1452" customFormat="false" ht="11.25" hidden="false" customHeight="false" outlineLevel="0" collapsed="false">
      <c r="A1452" s="188" t="n">
        <v>36994</v>
      </c>
      <c r="B1452" s="11" t="n">
        <f aca="false">IF(A1452&lt;&gt;"",MONTH(A1452),0)</f>
        <v>4</v>
      </c>
      <c r="C1452" s="148" t="str">
        <f aca="false">VLOOKUP($A1452,data!$A$6:$M$15000,10)</f>
        <v>N/A</v>
      </c>
      <c r="D1452" s="306" t="n">
        <v>0</v>
      </c>
      <c r="E1452" s="306" t="str">
        <f aca="false">VLOOKUP($A1452,data!$A$6:$M$15000,12)</f>
        <v>N/A</v>
      </c>
      <c r="F1452" s="114" t="e">
        <f aca="false">C1452-D1452-E1452</f>
        <v>#VALUE!</v>
      </c>
    </row>
    <row r="1453" customFormat="false" ht="11.25" hidden="false" customHeight="false" outlineLevel="0" collapsed="false">
      <c r="A1453" s="188" t="n">
        <v>36995</v>
      </c>
      <c r="B1453" s="11" t="n">
        <f aca="false">IF(A1453&lt;&gt;"",MONTH(A1453),0)</f>
        <v>4</v>
      </c>
      <c r="C1453" s="148" t="str">
        <f aca="false">VLOOKUP($A1453,data!$A$6:$M$15000,10)</f>
        <v>N/A</v>
      </c>
      <c r="D1453" s="306" t="n">
        <v>0</v>
      </c>
      <c r="E1453" s="306" t="str">
        <f aca="false">VLOOKUP($A1453,data!$A$6:$M$15000,12)</f>
        <v>N/A</v>
      </c>
      <c r="F1453" s="114" t="e">
        <f aca="false">C1453-D1453-E1453</f>
        <v>#VALUE!</v>
      </c>
    </row>
    <row r="1454" customFormat="false" ht="11.25" hidden="false" customHeight="false" outlineLevel="0" collapsed="false">
      <c r="A1454" s="188" t="n">
        <v>36996</v>
      </c>
      <c r="B1454" s="11" t="n">
        <f aca="false">IF(A1454&lt;&gt;"",MONTH(A1454),0)</f>
        <v>4</v>
      </c>
      <c r="C1454" s="148" t="str">
        <f aca="false">VLOOKUP($A1454,data!$A$6:$M$15000,10)</f>
        <v>N/A</v>
      </c>
      <c r="D1454" s="306" t="n">
        <v>0</v>
      </c>
      <c r="E1454" s="306" t="str">
        <f aca="false">VLOOKUP($A1454,data!$A$6:$M$15000,12)</f>
        <v>N/A</v>
      </c>
      <c r="F1454" s="114" t="e">
        <f aca="false">C1454-D1454-E1454</f>
        <v>#VALUE!</v>
      </c>
    </row>
    <row r="1455" customFormat="false" ht="11.25" hidden="false" customHeight="false" outlineLevel="0" collapsed="false">
      <c r="A1455" s="188" t="n">
        <v>36997</v>
      </c>
      <c r="B1455" s="11" t="n">
        <f aca="false">IF(A1455&lt;&gt;"",MONTH(A1455),0)</f>
        <v>4</v>
      </c>
      <c r="C1455" s="148" t="str">
        <f aca="false">VLOOKUP($A1455,data!$A$6:$M$15000,10)</f>
        <v>N/A</v>
      </c>
      <c r="D1455" s="306" t="n">
        <v>0</v>
      </c>
      <c r="E1455" s="306" t="str">
        <f aca="false">VLOOKUP($A1455,data!$A$6:$M$15000,12)</f>
        <v>N/A</v>
      </c>
      <c r="F1455" s="114" t="e">
        <f aca="false">C1455-D1455-E1455</f>
        <v>#VALUE!</v>
      </c>
    </row>
    <row r="1456" customFormat="false" ht="11.25" hidden="false" customHeight="false" outlineLevel="0" collapsed="false">
      <c r="A1456" s="188" t="n">
        <v>36998</v>
      </c>
      <c r="B1456" s="11" t="n">
        <f aca="false">IF(A1456&lt;&gt;"",MONTH(A1456),0)</f>
        <v>4</v>
      </c>
      <c r="C1456" s="148" t="str">
        <f aca="false">VLOOKUP($A1456,data!$A$6:$M$15000,10)</f>
        <v>N/A</v>
      </c>
      <c r="D1456" s="306" t="n">
        <v>0</v>
      </c>
      <c r="E1456" s="306" t="str">
        <f aca="false">VLOOKUP($A1456,data!$A$6:$M$15000,12)</f>
        <v>N/A</v>
      </c>
      <c r="F1456" s="114" t="e">
        <f aca="false">C1456-D1456-E1456</f>
        <v>#VALUE!</v>
      </c>
    </row>
    <row r="1457" customFormat="false" ht="11.25" hidden="false" customHeight="false" outlineLevel="0" collapsed="false">
      <c r="A1457" s="188" t="n">
        <v>36999</v>
      </c>
      <c r="B1457" s="11" t="n">
        <f aca="false">IF(A1457&lt;&gt;"",MONTH(A1457),0)</f>
        <v>4</v>
      </c>
      <c r="C1457" s="148" t="str">
        <f aca="false">VLOOKUP($A1457,data!$A$6:$M$15000,10)</f>
        <v>N/A</v>
      </c>
      <c r="D1457" s="306" t="n">
        <v>0</v>
      </c>
      <c r="E1457" s="306" t="str">
        <f aca="false">VLOOKUP($A1457,data!$A$6:$M$15000,12)</f>
        <v>N/A</v>
      </c>
      <c r="F1457" s="114" t="e">
        <f aca="false">C1457-D1457-E1457</f>
        <v>#VALUE!</v>
      </c>
    </row>
    <row r="1458" customFormat="false" ht="11.25" hidden="false" customHeight="false" outlineLevel="0" collapsed="false">
      <c r="A1458" s="188" t="n">
        <v>37000</v>
      </c>
      <c r="B1458" s="11" t="n">
        <f aca="false">IF(A1458&lt;&gt;"",MONTH(A1458),0)</f>
        <v>4</v>
      </c>
      <c r="C1458" s="148" t="str">
        <f aca="false">VLOOKUP($A1458,data!$A$6:$M$15000,10)</f>
        <v>N/A</v>
      </c>
      <c r="D1458" s="306" t="n">
        <v>0</v>
      </c>
      <c r="E1458" s="306" t="str">
        <f aca="false">VLOOKUP($A1458,data!$A$6:$M$15000,12)</f>
        <v>N/A</v>
      </c>
      <c r="F1458" s="114" t="e">
        <f aca="false">C1458-D1458-E1458</f>
        <v>#VALUE!</v>
      </c>
    </row>
    <row r="1459" customFormat="false" ht="11.25" hidden="false" customHeight="false" outlineLevel="0" collapsed="false">
      <c r="A1459" s="188" t="n">
        <v>37001</v>
      </c>
      <c r="B1459" s="11" t="n">
        <f aca="false">IF(A1459&lt;&gt;"",MONTH(A1459),0)</f>
        <v>4</v>
      </c>
      <c r="C1459" s="148" t="str">
        <f aca="false">VLOOKUP($A1459,data!$A$6:$M$15000,10)</f>
        <v>N/A</v>
      </c>
      <c r="D1459" s="306" t="n">
        <v>0</v>
      </c>
      <c r="E1459" s="306" t="str">
        <f aca="false">VLOOKUP($A1459,data!$A$6:$M$15000,12)</f>
        <v>N/A</v>
      </c>
      <c r="F1459" s="114" t="e">
        <f aca="false">C1459-D1459-E1459</f>
        <v>#VALUE!</v>
      </c>
    </row>
    <row r="1460" customFormat="false" ht="11.25" hidden="false" customHeight="false" outlineLevel="0" collapsed="false">
      <c r="A1460" s="188" t="n">
        <v>37002</v>
      </c>
      <c r="B1460" s="11" t="n">
        <f aca="false">IF(A1460&lt;&gt;"",MONTH(A1460),0)</f>
        <v>4</v>
      </c>
      <c r="C1460" s="148" t="str">
        <f aca="false">VLOOKUP($A1460,data!$A$6:$M$15000,10)</f>
        <v>N/A</v>
      </c>
      <c r="D1460" s="306" t="n">
        <v>0</v>
      </c>
      <c r="E1460" s="306" t="str">
        <f aca="false">VLOOKUP($A1460,data!$A$6:$M$15000,12)</f>
        <v>N/A</v>
      </c>
      <c r="F1460" s="114" t="e">
        <f aca="false">C1460-D1460-E1460</f>
        <v>#VALUE!</v>
      </c>
    </row>
    <row r="1461" customFormat="false" ht="11.25" hidden="false" customHeight="false" outlineLevel="0" collapsed="false">
      <c r="A1461" s="188" t="n">
        <v>37003</v>
      </c>
      <c r="B1461" s="11" t="n">
        <f aca="false">IF(A1461&lt;&gt;"",MONTH(A1461),0)</f>
        <v>4</v>
      </c>
      <c r="C1461" s="148" t="str">
        <f aca="false">VLOOKUP($A1461,data!$A$6:$M$15000,10)</f>
        <v>N/A</v>
      </c>
      <c r="D1461" s="306" t="n">
        <v>0</v>
      </c>
      <c r="E1461" s="306" t="str">
        <f aca="false">VLOOKUP($A1461,data!$A$6:$M$15000,12)</f>
        <v>N/A</v>
      </c>
      <c r="F1461" s="114" t="e">
        <f aca="false">C1461-D1461-E1461</f>
        <v>#VALUE!</v>
      </c>
    </row>
    <row r="1462" customFormat="false" ht="11.25" hidden="false" customHeight="false" outlineLevel="0" collapsed="false">
      <c r="A1462" s="188" t="n">
        <v>37004</v>
      </c>
      <c r="B1462" s="11" t="n">
        <f aca="false">IF(A1462&lt;&gt;"",MONTH(A1462),0)</f>
        <v>4</v>
      </c>
      <c r="C1462" s="148" t="str">
        <f aca="false">VLOOKUP($A1462,data!$A$6:$M$15000,10)</f>
        <v>N/A</v>
      </c>
      <c r="D1462" s="306" t="n">
        <v>0</v>
      </c>
      <c r="E1462" s="306" t="str">
        <f aca="false">VLOOKUP($A1462,data!$A$6:$M$15000,12)</f>
        <v>N/A</v>
      </c>
      <c r="F1462" s="114" t="e">
        <f aca="false">C1462-D1462-E1462</f>
        <v>#VALUE!</v>
      </c>
    </row>
    <row r="1463" customFormat="false" ht="11.25" hidden="false" customHeight="false" outlineLevel="0" collapsed="false">
      <c r="A1463" s="188" t="n">
        <v>37005</v>
      </c>
      <c r="B1463" s="11" t="n">
        <f aca="false">IF(A1463&lt;&gt;"",MONTH(A1463),0)</f>
        <v>4</v>
      </c>
      <c r="C1463" s="148" t="str">
        <f aca="false">VLOOKUP($A1463,data!$A$6:$M$15000,10)</f>
        <v>N/A</v>
      </c>
      <c r="D1463" s="306" t="n">
        <v>0</v>
      </c>
      <c r="E1463" s="306" t="str">
        <f aca="false">VLOOKUP($A1463,data!$A$6:$M$15000,12)</f>
        <v>N/A</v>
      </c>
      <c r="F1463" s="114" t="e">
        <f aca="false">C1463-D1463-E1463</f>
        <v>#VALUE!</v>
      </c>
    </row>
    <row r="1464" customFormat="false" ht="11.25" hidden="false" customHeight="false" outlineLevel="0" collapsed="false">
      <c r="A1464" s="188" t="n">
        <v>37006</v>
      </c>
      <c r="B1464" s="11" t="n">
        <f aca="false">IF(A1464&lt;&gt;"",MONTH(A1464),0)</f>
        <v>4</v>
      </c>
      <c r="C1464" s="148" t="str">
        <f aca="false">VLOOKUP($A1464,data!$A$6:$M$15000,10)</f>
        <v>N/A</v>
      </c>
      <c r="D1464" s="306" t="n">
        <v>0</v>
      </c>
      <c r="E1464" s="306" t="str">
        <f aca="false">VLOOKUP($A1464,data!$A$6:$M$15000,12)</f>
        <v>N/A</v>
      </c>
      <c r="F1464" s="114" t="e">
        <f aca="false">C1464-D1464-E1464</f>
        <v>#VALUE!</v>
      </c>
    </row>
    <row r="1465" customFormat="false" ht="11.25" hidden="false" customHeight="false" outlineLevel="0" collapsed="false">
      <c r="A1465" s="188" t="n">
        <v>37007</v>
      </c>
      <c r="B1465" s="11" t="n">
        <f aca="false">IF(A1465&lt;&gt;"",MONTH(A1465),0)</f>
        <v>4</v>
      </c>
      <c r="C1465" s="148" t="str">
        <f aca="false">VLOOKUP($A1465,data!$A$6:$M$15000,10)</f>
        <v>N/A</v>
      </c>
      <c r="D1465" s="306" t="n">
        <v>0</v>
      </c>
      <c r="E1465" s="306" t="str">
        <f aca="false">VLOOKUP($A1465,data!$A$6:$M$15000,12)</f>
        <v>N/A</v>
      </c>
      <c r="F1465" s="114" t="e">
        <f aca="false">C1465-D1465-E1465</f>
        <v>#VALUE!</v>
      </c>
    </row>
    <row r="1466" customFormat="false" ht="11.25" hidden="false" customHeight="false" outlineLevel="0" collapsed="false">
      <c r="A1466" s="188" t="n">
        <v>37008</v>
      </c>
      <c r="B1466" s="11" t="n">
        <f aca="false">IF(A1466&lt;&gt;"",MONTH(A1466),0)</f>
        <v>4</v>
      </c>
      <c r="C1466" s="148" t="str">
        <f aca="false">VLOOKUP($A1466,data!$A$6:$M$15000,10)</f>
        <v>N/A</v>
      </c>
      <c r="D1466" s="306" t="n">
        <v>0</v>
      </c>
      <c r="E1466" s="306" t="str">
        <f aca="false">VLOOKUP($A1466,data!$A$6:$M$15000,12)</f>
        <v>N/A</v>
      </c>
      <c r="F1466" s="114" t="e">
        <f aca="false">C1466-D1466-E1466</f>
        <v>#VALUE!</v>
      </c>
    </row>
    <row r="1467" customFormat="false" ht="11.25" hidden="false" customHeight="false" outlineLevel="0" collapsed="false">
      <c r="A1467" s="188" t="n">
        <v>37009</v>
      </c>
      <c r="B1467" s="11" t="n">
        <f aca="false">IF(A1467&lt;&gt;"",MONTH(A1467),0)</f>
        <v>4</v>
      </c>
      <c r="C1467" s="148" t="str">
        <f aca="false">VLOOKUP($A1467,data!$A$6:$M$15000,10)</f>
        <v>N/A</v>
      </c>
      <c r="D1467" s="306" t="n">
        <v>0</v>
      </c>
      <c r="E1467" s="306" t="str">
        <f aca="false">VLOOKUP($A1467,data!$A$6:$M$15000,12)</f>
        <v>N/A</v>
      </c>
      <c r="F1467" s="114" t="e">
        <f aca="false">C1467-D1467-E1467</f>
        <v>#VALUE!</v>
      </c>
    </row>
    <row r="1468" customFormat="false" ht="11.25" hidden="false" customHeight="false" outlineLevel="0" collapsed="false">
      <c r="A1468" s="188" t="n">
        <v>37010</v>
      </c>
      <c r="B1468" s="11" t="n">
        <f aca="false">IF(A1468&lt;&gt;"",MONTH(A1468),0)</f>
        <v>4</v>
      </c>
      <c r="C1468" s="148" t="str">
        <f aca="false">VLOOKUP($A1468,data!$A$6:$M$15000,10)</f>
        <v>N/A</v>
      </c>
      <c r="D1468" s="306" t="n">
        <v>0</v>
      </c>
      <c r="E1468" s="306" t="str">
        <f aca="false">VLOOKUP($A1468,data!$A$6:$M$15000,12)</f>
        <v>N/A</v>
      </c>
      <c r="F1468" s="114" t="e">
        <f aca="false">C1468-D1468-E1468</f>
        <v>#VALUE!</v>
      </c>
    </row>
    <row r="1469" customFormat="false" ht="11.25" hidden="false" customHeight="false" outlineLevel="0" collapsed="false">
      <c r="A1469" s="188" t="n">
        <v>37011</v>
      </c>
      <c r="B1469" s="11" t="n">
        <f aca="false">IF(A1469&lt;&gt;"",MONTH(A1469),0)</f>
        <v>4</v>
      </c>
      <c r="C1469" s="148" t="str">
        <f aca="false">VLOOKUP($A1469,data!$A$6:$M$15000,10)</f>
        <v>N/A</v>
      </c>
      <c r="D1469" s="306" t="n">
        <v>0</v>
      </c>
      <c r="E1469" s="306" t="str">
        <f aca="false">VLOOKUP($A1469,data!$A$6:$M$15000,12)</f>
        <v>N/A</v>
      </c>
      <c r="F1469" s="114" t="e">
        <f aca="false">C1469-D1469-E1469</f>
        <v>#VALUE!</v>
      </c>
    </row>
    <row r="1470" customFormat="false" ht="11.25" hidden="false" customHeight="false" outlineLevel="0" collapsed="false">
      <c r="A1470" s="188" t="n">
        <v>37012</v>
      </c>
      <c r="B1470" s="11" t="n">
        <f aca="false">IF(A1470&lt;&gt;"",MONTH(A1470),0)</f>
        <v>5</v>
      </c>
      <c r="C1470" s="148" t="str">
        <f aca="false">VLOOKUP($A1470,data!$A$6:$M$15000,10)</f>
        <v>N/A</v>
      </c>
      <c r="D1470" s="306" t="n">
        <v>0</v>
      </c>
      <c r="E1470" s="306" t="str">
        <f aca="false">VLOOKUP($A1470,data!$A$6:$M$15000,12)</f>
        <v>N/A</v>
      </c>
      <c r="F1470" s="114" t="e">
        <f aca="false">C1470-D1470-E1470</f>
        <v>#VALUE!</v>
      </c>
    </row>
    <row r="1471" customFormat="false" ht="11.25" hidden="false" customHeight="false" outlineLevel="0" collapsed="false">
      <c r="A1471" s="188" t="n">
        <v>37013</v>
      </c>
      <c r="B1471" s="11" t="n">
        <f aca="false">IF(A1471&lt;&gt;"",MONTH(A1471),0)</f>
        <v>5</v>
      </c>
      <c r="C1471" s="148" t="str">
        <f aca="false">VLOOKUP($A1471,data!$A$6:$M$15000,10)</f>
        <v>N/A</v>
      </c>
      <c r="D1471" s="306" t="n">
        <v>0</v>
      </c>
      <c r="E1471" s="306" t="str">
        <f aca="false">VLOOKUP($A1471,data!$A$6:$M$15000,12)</f>
        <v>N/A</v>
      </c>
      <c r="F1471" s="114" t="e">
        <f aca="false">C1471-D1471-E1471</f>
        <v>#VALUE!</v>
      </c>
    </row>
    <row r="1472" customFormat="false" ht="11.25" hidden="false" customHeight="false" outlineLevel="0" collapsed="false">
      <c r="A1472" s="188" t="n">
        <v>37014</v>
      </c>
      <c r="B1472" s="11" t="n">
        <f aca="false">IF(A1472&lt;&gt;"",MONTH(A1472),0)</f>
        <v>5</v>
      </c>
      <c r="C1472" s="148" t="str">
        <f aca="false">VLOOKUP($A1472,data!$A$6:$M$15000,10)</f>
        <v>N/A</v>
      </c>
      <c r="D1472" s="306" t="n">
        <v>0</v>
      </c>
      <c r="E1472" s="306" t="str">
        <f aca="false">VLOOKUP($A1472,data!$A$6:$M$15000,12)</f>
        <v>N/A</v>
      </c>
      <c r="F1472" s="114" t="e">
        <f aca="false">C1472-D1472-E1472</f>
        <v>#VALUE!</v>
      </c>
    </row>
    <row r="1473" customFormat="false" ht="11.25" hidden="false" customHeight="false" outlineLevel="0" collapsed="false">
      <c r="A1473" s="188" t="n">
        <v>37015</v>
      </c>
      <c r="B1473" s="11" t="n">
        <f aca="false">IF(A1473&lt;&gt;"",MONTH(A1473),0)</f>
        <v>5</v>
      </c>
      <c r="C1473" s="148" t="str">
        <f aca="false">VLOOKUP($A1473,data!$A$6:$M$15000,10)</f>
        <v>N/A</v>
      </c>
      <c r="D1473" s="306" t="n">
        <v>0</v>
      </c>
      <c r="E1473" s="306" t="str">
        <f aca="false">VLOOKUP($A1473,data!$A$6:$M$15000,12)</f>
        <v>N/A</v>
      </c>
      <c r="F1473" s="114" t="e">
        <f aca="false">C1473-D1473-E1473</f>
        <v>#VALUE!</v>
      </c>
    </row>
    <row r="1474" customFormat="false" ht="11.25" hidden="false" customHeight="false" outlineLevel="0" collapsed="false">
      <c r="A1474" s="188" t="n">
        <v>37016</v>
      </c>
      <c r="B1474" s="11" t="n">
        <f aca="false">IF(A1474&lt;&gt;"",MONTH(A1474),0)</f>
        <v>5</v>
      </c>
      <c r="C1474" s="148" t="str">
        <f aca="false">VLOOKUP($A1474,data!$A$6:$M$15000,10)</f>
        <v>N/A</v>
      </c>
      <c r="D1474" s="306" t="n">
        <v>0</v>
      </c>
      <c r="E1474" s="306" t="str">
        <f aca="false">VLOOKUP($A1474,data!$A$6:$M$15000,12)</f>
        <v>N/A</v>
      </c>
      <c r="F1474" s="114" t="e">
        <f aca="false">C1474-D1474-E1474</f>
        <v>#VALUE!</v>
      </c>
    </row>
    <row r="1475" customFormat="false" ht="11.25" hidden="false" customHeight="false" outlineLevel="0" collapsed="false">
      <c r="A1475" s="188" t="n">
        <v>37017</v>
      </c>
      <c r="B1475" s="11" t="n">
        <f aca="false">IF(A1475&lt;&gt;"",MONTH(A1475),0)</f>
        <v>5</v>
      </c>
      <c r="C1475" s="148" t="str">
        <f aca="false">VLOOKUP($A1475,data!$A$6:$M$15000,10)</f>
        <v>N/A</v>
      </c>
      <c r="D1475" s="306" t="n">
        <v>0</v>
      </c>
      <c r="E1475" s="306" t="str">
        <f aca="false">VLOOKUP($A1475,data!$A$6:$M$15000,12)</f>
        <v>N/A</v>
      </c>
      <c r="F1475" s="114" t="e">
        <f aca="false">C1475-D1475-E1475</f>
        <v>#VALUE!</v>
      </c>
    </row>
    <row r="1476" customFormat="false" ht="11.25" hidden="false" customHeight="false" outlineLevel="0" collapsed="false">
      <c r="A1476" s="188" t="n">
        <v>37018</v>
      </c>
      <c r="B1476" s="11" t="n">
        <f aca="false">IF(A1476&lt;&gt;"",MONTH(A1476),0)</f>
        <v>5</v>
      </c>
      <c r="C1476" s="148" t="str">
        <f aca="false">VLOOKUP($A1476,data!$A$6:$M$15000,10)</f>
        <v>N/A</v>
      </c>
      <c r="D1476" s="306" t="n">
        <v>0</v>
      </c>
      <c r="E1476" s="306" t="str">
        <f aca="false">VLOOKUP($A1476,data!$A$6:$M$15000,12)</f>
        <v>N/A</v>
      </c>
      <c r="F1476" s="114" t="e">
        <f aca="false">C1476-D1476-E1476</f>
        <v>#VALUE!</v>
      </c>
    </row>
    <row r="1477" customFormat="false" ht="11.25" hidden="false" customHeight="false" outlineLevel="0" collapsed="false">
      <c r="A1477" s="188" t="n">
        <v>37019</v>
      </c>
      <c r="B1477" s="11" t="n">
        <f aca="false">IF(A1477&lt;&gt;"",MONTH(A1477),0)</f>
        <v>5</v>
      </c>
      <c r="C1477" s="148" t="str">
        <f aca="false">VLOOKUP($A1477,data!$A$6:$M$15000,10)</f>
        <v>N/A</v>
      </c>
      <c r="D1477" s="306" t="n">
        <v>0</v>
      </c>
      <c r="E1477" s="306" t="str">
        <f aca="false">VLOOKUP($A1477,data!$A$6:$M$15000,12)</f>
        <v>N/A</v>
      </c>
      <c r="F1477" s="114" t="e">
        <f aca="false">C1477-D1477-E1477</f>
        <v>#VALUE!</v>
      </c>
    </row>
    <row r="1478" customFormat="false" ht="11.25" hidden="false" customHeight="false" outlineLevel="0" collapsed="false">
      <c r="A1478" s="188" t="n">
        <v>37020</v>
      </c>
      <c r="B1478" s="11" t="n">
        <f aca="false">IF(A1478&lt;&gt;"",MONTH(A1478),0)</f>
        <v>5</v>
      </c>
      <c r="C1478" s="148" t="str">
        <f aca="false">VLOOKUP($A1478,data!$A$6:$M$15000,10)</f>
        <v>N/A</v>
      </c>
      <c r="D1478" s="306" t="n">
        <v>0</v>
      </c>
      <c r="E1478" s="306" t="str">
        <f aca="false">VLOOKUP($A1478,data!$A$6:$M$15000,12)</f>
        <v>N/A</v>
      </c>
      <c r="F1478" s="114" t="e">
        <f aca="false">C1478-D1478-E1478</f>
        <v>#VALUE!</v>
      </c>
    </row>
    <row r="1479" customFormat="false" ht="11.25" hidden="false" customHeight="false" outlineLevel="0" collapsed="false">
      <c r="A1479" s="188" t="n">
        <v>37021</v>
      </c>
      <c r="B1479" s="11" t="n">
        <f aca="false">IF(A1479&lt;&gt;"",MONTH(A1479),0)</f>
        <v>5</v>
      </c>
      <c r="C1479" s="148" t="str">
        <f aca="false">VLOOKUP($A1479,data!$A$6:$M$15000,10)</f>
        <v>N/A</v>
      </c>
      <c r="D1479" s="306" t="n">
        <v>0</v>
      </c>
      <c r="E1479" s="306" t="str">
        <f aca="false">VLOOKUP($A1479,data!$A$6:$M$15000,12)</f>
        <v>N/A</v>
      </c>
      <c r="F1479" s="114" t="e">
        <f aca="false">C1479-D1479-E1479</f>
        <v>#VALUE!</v>
      </c>
    </row>
    <row r="1480" customFormat="false" ht="11.25" hidden="false" customHeight="false" outlineLevel="0" collapsed="false">
      <c r="A1480" s="188" t="n">
        <v>37022</v>
      </c>
      <c r="B1480" s="11" t="n">
        <f aca="false">IF(A1480&lt;&gt;"",MONTH(A1480),0)</f>
        <v>5</v>
      </c>
      <c r="C1480" s="148" t="str">
        <f aca="false">VLOOKUP($A1480,data!$A$6:$M$15000,10)</f>
        <v>N/A</v>
      </c>
      <c r="D1480" s="306" t="n">
        <v>0</v>
      </c>
      <c r="E1480" s="306" t="str">
        <f aca="false">VLOOKUP($A1480,data!$A$6:$M$15000,12)</f>
        <v>N/A</v>
      </c>
      <c r="F1480" s="114" t="e">
        <f aca="false">C1480-D1480-E1480</f>
        <v>#VALUE!</v>
      </c>
    </row>
    <row r="1481" customFormat="false" ht="11.25" hidden="false" customHeight="false" outlineLevel="0" collapsed="false">
      <c r="A1481" s="188" t="n">
        <v>37023</v>
      </c>
      <c r="B1481" s="11" t="n">
        <f aca="false">IF(A1481&lt;&gt;"",MONTH(A1481),0)</f>
        <v>5</v>
      </c>
      <c r="C1481" s="148" t="str">
        <f aca="false">VLOOKUP($A1481,data!$A$6:$M$15000,10)</f>
        <v>N/A</v>
      </c>
      <c r="D1481" s="306" t="n">
        <v>0</v>
      </c>
      <c r="E1481" s="306" t="str">
        <f aca="false">VLOOKUP($A1481,data!$A$6:$M$15000,12)</f>
        <v>N/A</v>
      </c>
      <c r="F1481" s="114" t="e">
        <f aca="false">C1481-D1481-E1481</f>
        <v>#VALUE!</v>
      </c>
    </row>
    <row r="1482" customFormat="false" ht="11.25" hidden="false" customHeight="false" outlineLevel="0" collapsed="false">
      <c r="A1482" s="188" t="n">
        <v>37024</v>
      </c>
      <c r="B1482" s="11" t="n">
        <f aca="false">IF(A1482&lt;&gt;"",MONTH(A1482),0)</f>
        <v>5</v>
      </c>
      <c r="C1482" s="148" t="str">
        <f aca="false">VLOOKUP($A1482,data!$A$6:$M$15000,10)</f>
        <v>N/A</v>
      </c>
      <c r="D1482" s="306" t="n">
        <v>0</v>
      </c>
      <c r="E1482" s="306" t="str">
        <f aca="false">VLOOKUP($A1482,data!$A$6:$M$15000,12)</f>
        <v>N/A</v>
      </c>
      <c r="F1482" s="114" t="e">
        <f aca="false">C1482-D1482-E1482</f>
        <v>#VALUE!</v>
      </c>
    </row>
    <row r="1483" customFormat="false" ht="11.25" hidden="false" customHeight="false" outlineLevel="0" collapsed="false">
      <c r="A1483" s="188" t="n">
        <v>37025</v>
      </c>
      <c r="B1483" s="11" t="n">
        <f aca="false">IF(A1483&lt;&gt;"",MONTH(A1483),0)</f>
        <v>5</v>
      </c>
      <c r="C1483" s="148" t="str">
        <f aca="false">VLOOKUP($A1483,data!$A$6:$M$15000,10)</f>
        <v>N/A</v>
      </c>
      <c r="D1483" s="306" t="n">
        <v>0</v>
      </c>
      <c r="E1483" s="306" t="str">
        <f aca="false">VLOOKUP($A1483,data!$A$6:$M$15000,12)</f>
        <v>N/A</v>
      </c>
      <c r="F1483" s="114" t="e">
        <f aca="false">C1483-D1483-E1483</f>
        <v>#VALUE!</v>
      </c>
    </row>
    <row r="1484" customFormat="false" ht="11.25" hidden="false" customHeight="false" outlineLevel="0" collapsed="false">
      <c r="A1484" s="188" t="n">
        <v>37026</v>
      </c>
      <c r="B1484" s="11" t="n">
        <f aca="false">IF(A1484&lt;&gt;"",MONTH(A1484),0)</f>
        <v>5</v>
      </c>
      <c r="C1484" s="148" t="str">
        <f aca="false">VLOOKUP($A1484,data!$A$6:$M$15000,10)</f>
        <v>N/A</v>
      </c>
      <c r="D1484" s="306" t="n">
        <v>0</v>
      </c>
      <c r="E1484" s="306" t="str">
        <f aca="false">VLOOKUP($A1484,data!$A$6:$M$15000,12)</f>
        <v>N/A</v>
      </c>
      <c r="F1484" s="114" t="e">
        <f aca="false">C1484-D1484-E1484</f>
        <v>#VALUE!</v>
      </c>
    </row>
    <row r="1485" customFormat="false" ht="11.25" hidden="false" customHeight="false" outlineLevel="0" collapsed="false">
      <c r="A1485" s="188" t="n">
        <v>37027</v>
      </c>
      <c r="B1485" s="11" t="n">
        <f aca="false">IF(A1485&lt;&gt;"",MONTH(A1485),0)</f>
        <v>5</v>
      </c>
      <c r="C1485" s="148" t="str">
        <f aca="false">VLOOKUP($A1485,data!$A$6:$M$15000,10)</f>
        <v>N/A</v>
      </c>
      <c r="D1485" s="306" t="n">
        <v>0</v>
      </c>
      <c r="E1485" s="306" t="str">
        <f aca="false">VLOOKUP($A1485,data!$A$6:$M$15000,12)</f>
        <v>N/A</v>
      </c>
      <c r="F1485" s="114" t="e">
        <f aca="false">C1485-D1485-E1485</f>
        <v>#VALUE!</v>
      </c>
    </row>
    <row r="1486" customFormat="false" ht="11.25" hidden="false" customHeight="false" outlineLevel="0" collapsed="false">
      <c r="A1486" s="188" t="n">
        <v>37028</v>
      </c>
      <c r="B1486" s="11" t="n">
        <f aca="false">IF(A1486&lt;&gt;"",MONTH(A1486),0)</f>
        <v>5</v>
      </c>
      <c r="C1486" s="148" t="str">
        <f aca="false">VLOOKUP($A1486,data!$A$6:$M$15000,10)</f>
        <v>N/A</v>
      </c>
      <c r="D1486" s="306" t="n">
        <v>0</v>
      </c>
      <c r="E1486" s="306" t="str">
        <f aca="false">VLOOKUP($A1486,data!$A$6:$M$15000,12)</f>
        <v>N/A</v>
      </c>
      <c r="F1486" s="114" t="e">
        <f aca="false">C1486-D1486-E1486</f>
        <v>#VALUE!</v>
      </c>
    </row>
    <row r="1487" customFormat="false" ht="11.25" hidden="false" customHeight="false" outlineLevel="0" collapsed="false">
      <c r="A1487" s="188" t="n">
        <v>37029</v>
      </c>
      <c r="B1487" s="11" t="n">
        <f aca="false">IF(A1487&lt;&gt;"",MONTH(A1487),0)</f>
        <v>5</v>
      </c>
      <c r="C1487" s="148" t="str">
        <f aca="false">VLOOKUP($A1487,data!$A$6:$M$15000,10)</f>
        <v>N/A</v>
      </c>
      <c r="D1487" s="306" t="n">
        <v>0</v>
      </c>
      <c r="E1487" s="306" t="str">
        <f aca="false">VLOOKUP($A1487,data!$A$6:$M$15000,12)</f>
        <v>N/A</v>
      </c>
      <c r="F1487" s="114" t="e">
        <f aca="false">C1487-D1487-E1487</f>
        <v>#VALUE!</v>
      </c>
    </row>
    <row r="1488" customFormat="false" ht="11.25" hidden="false" customHeight="false" outlineLevel="0" collapsed="false">
      <c r="A1488" s="188" t="n">
        <v>37030</v>
      </c>
      <c r="B1488" s="11" t="n">
        <f aca="false">IF(A1488&lt;&gt;"",MONTH(A1488),0)</f>
        <v>5</v>
      </c>
      <c r="C1488" s="148" t="str">
        <f aca="false">VLOOKUP($A1488,data!$A$6:$M$15000,10)</f>
        <v>N/A</v>
      </c>
      <c r="D1488" s="306" t="n">
        <v>0</v>
      </c>
      <c r="E1488" s="306" t="str">
        <f aca="false">VLOOKUP($A1488,data!$A$6:$M$15000,12)</f>
        <v>N/A</v>
      </c>
      <c r="F1488" s="114" t="e">
        <f aca="false">C1488-D1488-E1488</f>
        <v>#VALUE!</v>
      </c>
    </row>
    <row r="1489" customFormat="false" ht="11.25" hidden="false" customHeight="false" outlineLevel="0" collapsed="false">
      <c r="A1489" s="188" t="n">
        <v>37031</v>
      </c>
      <c r="B1489" s="11" t="n">
        <f aca="false">IF(A1489&lt;&gt;"",MONTH(A1489),0)</f>
        <v>5</v>
      </c>
      <c r="C1489" s="148" t="str">
        <f aca="false">VLOOKUP($A1489,data!$A$6:$M$15000,10)</f>
        <v>N/A</v>
      </c>
      <c r="D1489" s="306" t="n">
        <v>0</v>
      </c>
      <c r="E1489" s="306" t="str">
        <f aca="false">VLOOKUP($A1489,data!$A$6:$M$15000,12)</f>
        <v>N/A</v>
      </c>
      <c r="F1489" s="114" t="e">
        <f aca="false">C1489-D1489-E1489</f>
        <v>#VALUE!</v>
      </c>
    </row>
    <row r="1490" customFormat="false" ht="11.25" hidden="false" customHeight="false" outlineLevel="0" collapsed="false">
      <c r="A1490" s="188" t="n">
        <v>37032</v>
      </c>
      <c r="B1490" s="11" t="n">
        <f aca="false">IF(A1490&lt;&gt;"",MONTH(A1490),0)</f>
        <v>5</v>
      </c>
      <c r="C1490" s="148" t="str">
        <f aca="false">VLOOKUP($A1490,data!$A$6:$M$15000,10)</f>
        <v>N/A</v>
      </c>
      <c r="D1490" s="306" t="n">
        <v>0</v>
      </c>
      <c r="E1490" s="306" t="str">
        <f aca="false">VLOOKUP($A1490,data!$A$6:$M$15000,12)</f>
        <v>N/A</v>
      </c>
      <c r="F1490" s="114" t="e">
        <f aca="false">C1490-D1490-E1490</f>
        <v>#VALUE!</v>
      </c>
    </row>
    <row r="1491" customFormat="false" ht="11.25" hidden="false" customHeight="false" outlineLevel="0" collapsed="false">
      <c r="A1491" s="188" t="n">
        <v>37033</v>
      </c>
      <c r="B1491" s="11" t="n">
        <f aca="false">IF(A1491&lt;&gt;"",MONTH(A1491),0)</f>
        <v>5</v>
      </c>
      <c r="C1491" s="148" t="str">
        <f aca="false">VLOOKUP($A1491,data!$A$6:$M$15000,10)</f>
        <v>N/A</v>
      </c>
      <c r="D1491" s="306" t="n">
        <v>0</v>
      </c>
      <c r="E1491" s="306" t="str">
        <f aca="false">VLOOKUP($A1491,data!$A$6:$M$15000,12)</f>
        <v>N/A</v>
      </c>
      <c r="F1491" s="114" t="e">
        <f aca="false">C1491-D1491-E1491</f>
        <v>#VALUE!</v>
      </c>
    </row>
    <row r="1492" customFormat="false" ht="11.25" hidden="false" customHeight="false" outlineLevel="0" collapsed="false">
      <c r="A1492" s="188" t="n">
        <v>37034</v>
      </c>
      <c r="B1492" s="11" t="n">
        <f aca="false">IF(A1492&lt;&gt;"",MONTH(A1492),0)</f>
        <v>5</v>
      </c>
      <c r="C1492" s="148" t="str">
        <f aca="false">VLOOKUP($A1492,data!$A$6:$M$15000,10)</f>
        <v>N/A</v>
      </c>
      <c r="D1492" s="306" t="n">
        <v>0</v>
      </c>
      <c r="E1492" s="306" t="str">
        <f aca="false">VLOOKUP($A1492,data!$A$6:$M$15000,12)</f>
        <v>N/A</v>
      </c>
      <c r="F1492" s="114" t="e">
        <f aca="false">C1492-D1492-E1492</f>
        <v>#VALUE!</v>
      </c>
    </row>
    <row r="1493" customFormat="false" ht="11.25" hidden="false" customHeight="false" outlineLevel="0" collapsed="false">
      <c r="A1493" s="188" t="n">
        <v>37035</v>
      </c>
      <c r="B1493" s="11" t="n">
        <f aca="false">IF(A1493&lt;&gt;"",MONTH(A1493),0)</f>
        <v>5</v>
      </c>
      <c r="C1493" s="148" t="str">
        <f aca="false">VLOOKUP($A1493,data!$A$6:$M$15000,10)</f>
        <v>N/A</v>
      </c>
      <c r="D1493" s="306" t="n">
        <v>0</v>
      </c>
      <c r="E1493" s="306" t="str">
        <f aca="false">VLOOKUP($A1493,data!$A$6:$M$15000,12)</f>
        <v>N/A</v>
      </c>
      <c r="F1493" s="114" t="e">
        <f aca="false">C1493-D1493-E1493</f>
        <v>#VALUE!</v>
      </c>
    </row>
    <row r="1494" customFormat="false" ht="11.25" hidden="false" customHeight="false" outlineLevel="0" collapsed="false">
      <c r="A1494" s="188" t="n">
        <v>37036</v>
      </c>
      <c r="B1494" s="11" t="n">
        <f aca="false">IF(A1494&lt;&gt;"",MONTH(A1494),0)</f>
        <v>5</v>
      </c>
      <c r="C1494" s="148" t="str">
        <f aca="false">VLOOKUP($A1494,data!$A$6:$M$15000,10)</f>
        <v>N/A</v>
      </c>
      <c r="D1494" s="306" t="n">
        <v>0</v>
      </c>
      <c r="E1494" s="306" t="str">
        <f aca="false">VLOOKUP($A1494,data!$A$6:$M$15000,12)</f>
        <v>N/A</v>
      </c>
      <c r="F1494" s="114" t="e">
        <f aca="false">C1494-D1494-E1494</f>
        <v>#VALUE!</v>
      </c>
    </row>
    <row r="1495" customFormat="false" ht="11.25" hidden="false" customHeight="false" outlineLevel="0" collapsed="false">
      <c r="A1495" s="188" t="n">
        <v>37037</v>
      </c>
      <c r="B1495" s="11" t="n">
        <f aca="false">IF(A1495&lt;&gt;"",MONTH(A1495),0)</f>
        <v>5</v>
      </c>
      <c r="C1495" s="148" t="str">
        <f aca="false">VLOOKUP($A1495,data!$A$6:$M$15000,10)</f>
        <v>N/A</v>
      </c>
      <c r="D1495" s="306" t="n">
        <v>0</v>
      </c>
      <c r="E1495" s="306" t="str">
        <f aca="false">VLOOKUP($A1495,data!$A$6:$M$15000,12)</f>
        <v>N/A</v>
      </c>
      <c r="F1495" s="114" t="e">
        <f aca="false">C1495-D1495-E1495</f>
        <v>#VALUE!</v>
      </c>
    </row>
    <row r="1496" customFormat="false" ht="11.25" hidden="false" customHeight="false" outlineLevel="0" collapsed="false">
      <c r="A1496" s="188" t="n">
        <v>37038</v>
      </c>
      <c r="B1496" s="11" t="n">
        <f aca="false">IF(A1496&lt;&gt;"",MONTH(A1496),0)</f>
        <v>5</v>
      </c>
      <c r="C1496" s="148" t="str">
        <f aca="false">VLOOKUP($A1496,data!$A$6:$M$15000,10)</f>
        <v>N/A</v>
      </c>
      <c r="D1496" s="306" t="n">
        <v>0</v>
      </c>
      <c r="E1496" s="306" t="str">
        <f aca="false">VLOOKUP($A1496,data!$A$6:$M$15000,12)</f>
        <v>N/A</v>
      </c>
      <c r="F1496" s="114" t="e">
        <f aca="false">C1496-D1496-E1496</f>
        <v>#VALUE!</v>
      </c>
    </row>
    <row r="1497" customFormat="false" ht="11.25" hidden="false" customHeight="false" outlineLevel="0" collapsed="false">
      <c r="A1497" s="188" t="n">
        <v>37039</v>
      </c>
      <c r="B1497" s="11" t="n">
        <f aca="false">IF(A1497&lt;&gt;"",MONTH(A1497),0)</f>
        <v>5</v>
      </c>
      <c r="C1497" s="148" t="str">
        <f aca="false">VLOOKUP($A1497,data!$A$6:$M$15000,10)</f>
        <v>N/A</v>
      </c>
      <c r="D1497" s="306" t="n">
        <v>0</v>
      </c>
      <c r="E1497" s="306" t="str">
        <f aca="false">VLOOKUP($A1497,data!$A$6:$M$15000,12)</f>
        <v>N/A</v>
      </c>
      <c r="F1497" s="114" t="e">
        <f aca="false">C1497-D1497-E1497</f>
        <v>#VALUE!</v>
      </c>
    </row>
    <row r="1498" customFormat="false" ht="11.25" hidden="false" customHeight="false" outlineLevel="0" collapsed="false">
      <c r="A1498" s="188" t="n">
        <v>37040</v>
      </c>
      <c r="B1498" s="11" t="n">
        <f aca="false">IF(A1498&lt;&gt;"",MONTH(A1498),0)</f>
        <v>5</v>
      </c>
      <c r="C1498" s="148" t="str">
        <f aca="false">VLOOKUP($A1498,data!$A$6:$M$15000,10)</f>
        <v>N/A</v>
      </c>
      <c r="D1498" s="306" t="n">
        <v>0</v>
      </c>
      <c r="E1498" s="306" t="str">
        <f aca="false">VLOOKUP($A1498,data!$A$6:$M$15000,12)</f>
        <v>N/A</v>
      </c>
      <c r="F1498" s="114" t="e">
        <f aca="false">C1498-D1498-E1498</f>
        <v>#VALUE!</v>
      </c>
    </row>
    <row r="1499" customFormat="false" ht="11.25" hidden="false" customHeight="false" outlineLevel="0" collapsed="false">
      <c r="A1499" s="188" t="n">
        <v>37041</v>
      </c>
      <c r="B1499" s="11" t="n">
        <f aca="false">IF(A1499&lt;&gt;"",MONTH(A1499),0)</f>
        <v>5</v>
      </c>
      <c r="C1499" s="148" t="str">
        <f aca="false">VLOOKUP($A1499,data!$A$6:$M$15000,10)</f>
        <v>N/A</v>
      </c>
      <c r="D1499" s="306" t="n">
        <v>0</v>
      </c>
      <c r="E1499" s="306" t="str">
        <f aca="false">VLOOKUP($A1499,data!$A$6:$M$15000,12)</f>
        <v>N/A</v>
      </c>
      <c r="F1499" s="114" t="e">
        <f aca="false">C1499-D1499-E1499</f>
        <v>#VALUE!</v>
      </c>
    </row>
    <row r="1500" customFormat="false" ht="11.25" hidden="false" customHeight="false" outlineLevel="0" collapsed="false">
      <c r="A1500" s="188" t="n">
        <v>37042</v>
      </c>
      <c r="B1500" s="11" t="n">
        <f aca="false">IF(A1500&lt;&gt;"",MONTH(A1500),0)</f>
        <v>5</v>
      </c>
      <c r="C1500" s="148" t="str">
        <f aca="false">VLOOKUP($A1500,data!$A$6:$M$15000,10)</f>
        <v>N/A</v>
      </c>
      <c r="D1500" s="306" t="n">
        <v>0</v>
      </c>
      <c r="E1500" s="306" t="str">
        <f aca="false">VLOOKUP($A1500,data!$A$6:$M$15000,12)</f>
        <v>N/A</v>
      </c>
      <c r="F1500" s="114" t="e">
        <f aca="false">C1500-D1500-E1500</f>
        <v>#VALUE!</v>
      </c>
    </row>
    <row r="1501" customFormat="false" ht="11.25" hidden="false" customHeight="false" outlineLevel="0" collapsed="false">
      <c r="A1501" s="188" t="n">
        <v>37043</v>
      </c>
      <c r="B1501" s="11" t="n">
        <f aca="false">IF(A1501&lt;&gt;"",MONTH(A1501),0)</f>
        <v>6</v>
      </c>
      <c r="C1501" s="148" t="str">
        <f aca="false">VLOOKUP($A1501,data!$A$6:$M$15000,10)</f>
        <v>N/A</v>
      </c>
      <c r="D1501" s="306" t="n">
        <v>0</v>
      </c>
      <c r="E1501" s="306" t="str">
        <f aca="false">VLOOKUP($A1501,data!$A$6:$M$15000,12)</f>
        <v>N/A</v>
      </c>
      <c r="F1501" s="114" t="e">
        <f aca="false">C1501-D1501-E1501</f>
        <v>#VALUE!</v>
      </c>
    </row>
    <row r="1502" customFormat="false" ht="11.25" hidden="false" customHeight="false" outlineLevel="0" collapsed="false">
      <c r="A1502" s="188" t="n">
        <v>37044</v>
      </c>
      <c r="B1502" s="11" t="n">
        <f aca="false">IF(A1502&lt;&gt;"",MONTH(A1502),0)</f>
        <v>6</v>
      </c>
      <c r="C1502" s="148" t="str">
        <f aca="false">VLOOKUP($A1502,data!$A$6:$M$15000,10)</f>
        <v>N/A</v>
      </c>
      <c r="D1502" s="306" t="n">
        <v>0</v>
      </c>
      <c r="E1502" s="306" t="str">
        <f aca="false">VLOOKUP($A1502,data!$A$6:$M$15000,12)</f>
        <v>N/A</v>
      </c>
      <c r="F1502" s="114" t="e">
        <f aca="false">C1502-D1502-E1502</f>
        <v>#VALUE!</v>
      </c>
    </row>
    <row r="1503" customFormat="false" ht="11.25" hidden="false" customHeight="false" outlineLevel="0" collapsed="false">
      <c r="A1503" s="188" t="n">
        <v>37045</v>
      </c>
      <c r="B1503" s="11" t="n">
        <f aca="false">IF(A1503&lt;&gt;"",MONTH(A1503),0)</f>
        <v>6</v>
      </c>
      <c r="C1503" s="148" t="str">
        <f aca="false">VLOOKUP($A1503,data!$A$6:$M$15000,10)</f>
        <v>N/A</v>
      </c>
      <c r="D1503" s="306" t="n">
        <v>0</v>
      </c>
      <c r="E1503" s="306" t="str">
        <f aca="false">VLOOKUP($A1503,data!$A$6:$M$15000,12)</f>
        <v>N/A</v>
      </c>
      <c r="F1503" s="114" t="e">
        <f aca="false">C1503-D1503-E1503</f>
        <v>#VALUE!</v>
      </c>
    </row>
    <row r="1504" customFormat="false" ht="11.25" hidden="false" customHeight="false" outlineLevel="0" collapsed="false">
      <c r="A1504" s="188" t="n">
        <v>37046</v>
      </c>
      <c r="B1504" s="11" t="n">
        <f aca="false">IF(A1504&lt;&gt;"",MONTH(A1504),0)</f>
        <v>6</v>
      </c>
      <c r="C1504" s="148" t="str">
        <f aca="false">VLOOKUP($A1504,data!$A$6:$M$15000,10)</f>
        <v>N/A</v>
      </c>
      <c r="D1504" s="306" t="n">
        <v>0</v>
      </c>
      <c r="E1504" s="306" t="str">
        <f aca="false">VLOOKUP($A1504,data!$A$6:$M$15000,12)</f>
        <v>N/A</v>
      </c>
      <c r="F1504" s="114" t="e">
        <f aca="false">C1504-D1504-E1504</f>
        <v>#VALUE!</v>
      </c>
    </row>
    <row r="1505" customFormat="false" ht="11.25" hidden="false" customHeight="false" outlineLevel="0" collapsed="false">
      <c r="A1505" s="188" t="n">
        <v>37047</v>
      </c>
      <c r="B1505" s="11" t="n">
        <f aca="false">IF(A1505&lt;&gt;"",MONTH(A1505),0)</f>
        <v>6</v>
      </c>
      <c r="C1505" s="148" t="str">
        <f aca="false">VLOOKUP($A1505,data!$A$6:$M$15000,10)</f>
        <v>N/A</v>
      </c>
      <c r="D1505" s="306" t="n">
        <v>0</v>
      </c>
      <c r="E1505" s="306" t="str">
        <f aca="false">VLOOKUP($A1505,data!$A$6:$M$15000,12)</f>
        <v>N/A</v>
      </c>
      <c r="F1505" s="114" t="e">
        <f aca="false">C1505-D1505-E1505</f>
        <v>#VALUE!</v>
      </c>
    </row>
    <row r="1506" customFormat="false" ht="11.25" hidden="false" customHeight="false" outlineLevel="0" collapsed="false">
      <c r="A1506" s="188" t="n">
        <v>37048</v>
      </c>
      <c r="B1506" s="11" t="n">
        <f aca="false">IF(A1506&lt;&gt;"",MONTH(A1506),0)</f>
        <v>6</v>
      </c>
      <c r="C1506" s="148" t="str">
        <f aca="false">VLOOKUP($A1506,data!$A$6:$M$15000,10)</f>
        <v>N/A</v>
      </c>
      <c r="D1506" s="306" t="n">
        <v>0</v>
      </c>
      <c r="E1506" s="306" t="str">
        <f aca="false">VLOOKUP($A1506,data!$A$6:$M$15000,12)</f>
        <v>N/A</v>
      </c>
      <c r="F1506" s="114" t="e">
        <f aca="false">C1506-D1506-E1506</f>
        <v>#VALUE!</v>
      </c>
    </row>
    <row r="1507" customFormat="false" ht="11.25" hidden="false" customHeight="false" outlineLevel="0" collapsed="false">
      <c r="A1507" s="188" t="n">
        <v>37049</v>
      </c>
      <c r="B1507" s="11" t="n">
        <f aca="false">IF(A1507&lt;&gt;"",MONTH(A1507),0)</f>
        <v>6</v>
      </c>
      <c r="C1507" s="148" t="str">
        <f aca="false">VLOOKUP($A1507,data!$A$6:$M$15000,10)</f>
        <v>N/A</v>
      </c>
      <c r="D1507" s="306" t="n">
        <v>0</v>
      </c>
      <c r="E1507" s="306" t="str">
        <f aca="false">VLOOKUP($A1507,data!$A$6:$M$15000,12)</f>
        <v>N/A</v>
      </c>
      <c r="F1507" s="114" t="e">
        <f aca="false">C1507-D1507-E1507</f>
        <v>#VALUE!</v>
      </c>
    </row>
    <row r="1508" customFormat="false" ht="11.25" hidden="false" customHeight="false" outlineLevel="0" collapsed="false">
      <c r="A1508" s="188" t="n">
        <v>37050</v>
      </c>
      <c r="B1508" s="11" t="n">
        <f aca="false">IF(A1508&lt;&gt;"",MONTH(A1508),0)</f>
        <v>6</v>
      </c>
      <c r="C1508" s="148" t="str">
        <f aca="false">VLOOKUP($A1508,data!$A$6:$M$15000,10)</f>
        <v>N/A</v>
      </c>
      <c r="D1508" s="306" t="n">
        <v>0</v>
      </c>
      <c r="E1508" s="306" t="str">
        <f aca="false">VLOOKUP($A1508,data!$A$6:$M$15000,12)</f>
        <v>N/A</v>
      </c>
      <c r="F1508" s="114" t="e">
        <f aca="false">C1508-D1508-E1508</f>
        <v>#VALUE!</v>
      </c>
    </row>
    <row r="1509" customFormat="false" ht="11.25" hidden="false" customHeight="false" outlineLevel="0" collapsed="false">
      <c r="A1509" s="188" t="n">
        <v>37051</v>
      </c>
      <c r="B1509" s="11" t="n">
        <f aca="false">IF(A1509&lt;&gt;"",MONTH(A1509),0)</f>
        <v>6</v>
      </c>
      <c r="C1509" s="148" t="str">
        <f aca="false">VLOOKUP($A1509,data!$A$6:$M$15000,10)</f>
        <v>N/A</v>
      </c>
      <c r="D1509" s="306" t="n">
        <v>0</v>
      </c>
      <c r="E1509" s="306" t="str">
        <f aca="false">VLOOKUP($A1509,data!$A$6:$M$15000,12)</f>
        <v>N/A</v>
      </c>
      <c r="F1509" s="114" t="e">
        <f aca="false">C1509-D1509-E1509</f>
        <v>#VALUE!</v>
      </c>
    </row>
    <row r="1510" customFormat="false" ht="11.25" hidden="false" customHeight="false" outlineLevel="0" collapsed="false">
      <c r="A1510" s="188" t="n">
        <v>37052</v>
      </c>
      <c r="B1510" s="11" t="n">
        <f aca="false">IF(A1510&lt;&gt;"",MONTH(A1510),0)</f>
        <v>6</v>
      </c>
      <c r="C1510" s="148" t="str">
        <f aca="false">VLOOKUP($A1510,data!$A$6:$M$15000,10)</f>
        <v>N/A</v>
      </c>
      <c r="D1510" s="306" t="n">
        <v>0</v>
      </c>
      <c r="E1510" s="306" t="str">
        <f aca="false">VLOOKUP($A1510,data!$A$6:$M$15000,12)</f>
        <v>N/A</v>
      </c>
      <c r="F1510" s="114" t="e">
        <f aca="false">C1510-D1510-E1510</f>
        <v>#VALUE!</v>
      </c>
    </row>
    <row r="1511" customFormat="false" ht="11.25" hidden="false" customHeight="false" outlineLevel="0" collapsed="false">
      <c r="A1511" s="188" t="n">
        <v>37053</v>
      </c>
      <c r="B1511" s="11" t="n">
        <f aca="false">IF(A1511&lt;&gt;"",MONTH(A1511),0)</f>
        <v>6</v>
      </c>
      <c r="C1511" s="148" t="str">
        <f aca="false">VLOOKUP($A1511,data!$A$6:$M$15000,10)</f>
        <v>N/A</v>
      </c>
      <c r="D1511" s="306" t="n">
        <v>0</v>
      </c>
      <c r="E1511" s="306" t="str">
        <f aca="false">VLOOKUP($A1511,data!$A$6:$M$15000,12)</f>
        <v>N/A</v>
      </c>
      <c r="F1511" s="114" t="e">
        <f aca="false">C1511-D1511-E1511</f>
        <v>#VALUE!</v>
      </c>
    </row>
    <row r="1512" customFormat="false" ht="11.25" hidden="false" customHeight="false" outlineLevel="0" collapsed="false">
      <c r="A1512" s="188" t="n">
        <v>37054</v>
      </c>
      <c r="B1512" s="11" t="n">
        <f aca="false">IF(A1512&lt;&gt;"",MONTH(A1512),0)</f>
        <v>6</v>
      </c>
      <c r="C1512" s="148" t="str">
        <f aca="false">VLOOKUP($A1512,data!$A$6:$M$15000,10)</f>
        <v>N/A</v>
      </c>
      <c r="D1512" s="306" t="n">
        <v>0</v>
      </c>
      <c r="E1512" s="306" t="str">
        <f aca="false">VLOOKUP($A1512,data!$A$6:$M$15000,12)</f>
        <v>N/A</v>
      </c>
      <c r="F1512" s="114" t="e">
        <f aca="false">C1512-D1512-E1512</f>
        <v>#VALUE!</v>
      </c>
    </row>
    <row r="1513" customFormat="false" ht="11.25" hidden="false" customHeight="false" outlineLevel="0" collapsed="false">
      <c r="A1513" s="188" t="n">
        <v>37055</v>
      </c>
      <c r="B1513" s="11" t="n">
        <f aca="false">IF(A1513&lt;&gt;"",MONTH(A1513),0)</f>
        <v>6</v>
      </c>
      <c r="C1513" s="148" t="str">
        <f aca="false">VLOOKUP($A1513,data!$A$6:$M$15000,10)</f>
        <v>N/A</v>
      </c>
      <c r="D1513" s="306" t="n">
        <v>0</v>
      </c>
      <c r="E1513" s="306" t="str">
        <f aca="false">VLOOKUP($A1513,data!$A$6:$M$15000,12)</f>
        <v>N/A</v>
      </c>
      <c r="F1513" s="114" t="e">
        <f aca="false">C1513-D1513-E1513</f>
        <v>#VALUE!</v>
      </c>
    </row>
    <row r="1514" customFormat="false" ht="11.25" hidden="false" customHeight="false" outlineLevel="0" collapsed="false">
      <c r="A1514" s="188" t="n">
        <v>37056</v>
      </c>
      <c r="B1514" s="11" t="n">
        <f aca="false">IF(A1514&lt;&gt;"",MONTH(A1514),0)</f>
        <v>6</v>
      </c>
      <c r="C1514" s="148" t="str">
        <f aca="false">VLOOKUP($A1514,data!$A$6:$M$15000,10)</f>
        <v>N/A</v>
      </c>
      <c r="D1514" s="306" t="n">
        <v>0</v>
      </c>
      <c r="E1514" s="306" t="str">
        <f aca="false">VLOOKUP($A1514,data!$A$6:$M$15000,12)</f>
        <v>N/A</v>
      </c>
      <c r="F1514" s="114" t="e">
        <f aca="false">C1514-D1514-E1514</f>
        <v>#VALUE!</v>
      </c>
    </row>
    <row r="1515" customFormat="false" ht="11.25" hidden="false" customHeight="false" outlineLevel="0" collapsed="false">
      <c r="A1515" s="188" t="n">
        <v>37057</v>
      </c>
      <c r="B1515" s="11" t="n">
        <f aca="false">IF(A1515&lt;&gt;"",MONTH(A1515),0)</f>
        <v>6</v>
      </c>
      <c r="C1515" s="148" t="str">
        <f aca="false">VLOOKUP($A1515,data!$A$6:$M$15000,10)</f>
        <v>N/A</v>
      </c>
      <c r="D1515" s="306" t="n">
        <v>0</v>
      </c>
      <c r="E1515" s="306" t="str">
        <f aca="false">VLOOKUP($A1515,data!$A$6:$M$15000,12)</f>
        <v>N/A</v>
      </c>
      <c r="F1515" s="114" t="e">
        <f aca="false">C1515-D1515-E1515</f>
        <v>#VALUE!</v>
      </c>
    </row>
    <row r="1516" customFormat="false" ht="11.25" hidden="false" customHeight="false" outlineLevel="0" collapsed="false">
      <c r="A1516" s="188" t="n">
        <v>37058</v>
      </c>
      <c r="B1516" s="11" t="n">
        <f aca="false">IF(A1516&lt;&gt;"",MONTH(A1516),0)</f>
        <v>6</v>
      </c>
      <c r="C1516" s="148" t="str">
        <f aca="false">VLOOKUP($A1516,data!$A$6:$M$15000,10)</f>
        <v>N/A</v>
      </c>
      <c r="D1516" s="306" t="n">
        <v>0</v>
      </c>
      <c r="E1516" s="306" t="str">
        <f aca="false">VLOOKUP($A1516,data!$A$6:$M$15000,12)</f>
        <v>N/A</v>
      </c>
      <c r="F1516" s="114" t="e">
        <f aca="false">C1516-D1516-E1516</f>
        <v>#VALUE!</v>
      </c>
    </row>
    <row r="1517" customFormat="false" ht="11.25" hidden="false" customHeight="false" outlineLevel="0" collapsed="false">
      <c r="A1517" s="188" t="n">
        <v>37059</v>
      </c>
      <c r="B1517" s="11" t="n">
        <f aca="false">IF(A1517&lt;&gt;"",MONTH(A1517),0)</f>
        <v>6</v>
      </c>
      <c r="C1517" s="148" t="str">
        <f aca="false">VLOOKUP($A1517,data!$A$6:$M$15000,10)</f>
        <v>N/A</v>
      </c>
      <c r="D1517" s="306" t="n">
        <v>0</v>
      </c>
      <c r="E1517" s="306" t="str">
        <f aca="false">VLOOKUP($A1517,data!$A$6:$M$15000,12)</f>
        <v>N/A</v>
      </c>
      <c r="F1517" s="114" t="e">
        <f aca="false">C1517-D1517-E1517</f>
        <v>#VALUE!</v>
      </c>
    </row>
    <row r="1518" customFormat="false" ht="11.25" hidden="false" customHeight="false" outlineLevel="0" collapsed="false">
      <c r="A1518" s="188" t="n">
        <v>37060</v>
      </c>
      <c r="B1518" s="11" t="n">
        <f aca="false">IF(A1518&lt;&gt;"",MONTH(A1518),0)</f>
        <v>6</v>
      </c>
      <c r="C1518" s="148" t="str">
        <f aca="false">VLOOKUP($A1518,data!$A$6:$M$15000,10)</f>
        <v>N/A</v>
      </c>
      <c r="D1518" s="306" t="n">
        <v>0</v>
      </c>
      <c r="E1518" s="306" t="str">
        <f aca="false">VLOOKUP($A1518,data!$A$6:$M$15000,12)</f>
        <v>N/A</v>
      </c>
      <c r="F1518" s="114" t="e">
        <f aca="false">C1518-D1518-E1518</f>
        <v>#VALUE!</v>
      </c>
    </row>
    <row r="1519" customFormat="false" ht="11.25" hidden="false" customHeight="false" outlineLevel="0" collapsed="false">
      <c r="A1519" s="188" t="n">
        <v>37061</v>
      </c>
      <c r="B1519" s="11" t="n">
        <f aca="false">IF(A1519&lt;&gt;"",MONTH(A1519),0)</f>
        <v>6</v>
      </c>
      <c r="C1519" s="148" t="str">
        <f aca="false">VLOOKUP($A1519,data!$A$6:$M$15000,10)</f>
        <v>N/A</v>
      </c>
      <c r="D1519" s="306" t="n">
        <v>0</v>
      </c>
      <c r="E1519" s="306" t="str">
        <f aca="false">VLOOKUP($A1519,data!$A$6:$M$15000,12)</f>
        <v>N/A</v>
      </c>
      <c r="F1519" s="114" t="e">
        <f aca="false">C1519-D1519-E1519</f>
        <v>#VALUE!</v>
      </c>
    </row>
    <row r="1520" customFormat="false" ht="11.25" hidden="false" customHeight="false" outlineLevel="0" collapsed="false">
      <c r="A1520" s="188" t="n">
        <v>37062</v>
      </c>
      <c r="B1520" s="11" t="n">
        <f aca="false">IF(A1520&lt;&gt;"",MONTH(A1520),0)</f>
        <v>6</v>
      </c>
      <c r="C1520" s="148" t="str">
        <f aca="false">VLOOKUP($A1520,data!$A$6:$M$15000,10)</f>
        <v>N/A</v>
      </c>
      <c r="D1520" s="306" t="n">
        <v>0</v>
      </c>
      <c r="E1520" s="306" t="str">
        <f aca="false">VLOOKUP($A1520,data!$A$6:$M$15000,12)</f>
        <v>N/A</v>
      </c>
      <c r="F1520" s="114" t="e">
        <f aca="false">C1520-D1520-E1520</f>
        <v>#VALUE!</v>
      </c>
    </row>
    <row r="1521" customFormat="false" ht="11.25" hidden="false" customHeight="false" outlineLevel="0" collapsed="false">
      <c r="A1521" s="188" t="n">
        <v>37063</v>
      </c>
      <c r="B1521" s="11" t="n">
        <f aca="false">IF(A1521&lt;&gt;"",MONTH(A1521),0)</f>
        <v>6</v>
      </c>
      <c r="C1521" s="148" t="str">
        <f aca="false">VLOOKUP($A1521,data!$A$6:$M$15000,10)</f>
        <v>N/A</v>
      </c>
      <c r="D1521" s="306" t="n">
        <v>0</v>
      </c>
      <c r="E1521" s="306" t="str">
        <f aca="false">VLOOKUP($A1521,data!$A$6:$M$15000,12)</f>
        <v>N/A</v>
      </c>
      <c r="F1521" s="114" t="e">
        <f aca="false">C1521-D1521-E1521</f>
        <v>#VALUE!</v>
      </c>
    </row>
    <row r="1522" customFormat="false" ht="11.25" hidden="false" customHeight="false" outlineLevel="0" collapsed="false">
      <c r="A1522" s="188" t="n">
        <v>37064</v>
      </c>
      <c r="B1522" s="11" t="n">
        <f aca="false">IF(A1522&lt;&gt;"",MONTH(A1522),0)</f>
        <v>6</v>
      </c>
      <c r="C1522" s="148" t="str">
        <f aca="false">VLOOKUP($A1522,data!$A$6:$M$15000,10)</f>
        <v>N/A</v>
      </c>
      <c r="D1522" s="306" t="n">
        <v>0</v>
      </c>
      <c r="E1522" s="306" t="str">
        <f aca="false">VLOOKUP($A1522,data!$A$6:$M$15000,12)</f>
        <v>N/A</v>
      </c>
      <c r="F1522" s="114" t="e">
        <f aca="false">C1522-D1522-E1522</f>
        <v>#VALUE!</v>
      </c>
    </row>
    <row r="1523" customFormat="false" ht="11.25" hidden="false" customHeight="false" outlineLevel="0" collapsed="false">
      <c r="A1523" s="188" t="n">
        <v>37065</v>
      </c>
      <c r="B1523" s="11" t="n">
        <f aca="false">IF(A1523&lt;&gt;"",MONTH(A1523),0)</f>
        <v>6</v>
      </c>
      <c r="C1523" s="148" t="str">
        <f aca="false">VLOOKUP($A1523,data!$A$6:$M$15000,10)</f>
        <v>N/A</v>
      </c>
      <c r="D1523" s="306" t="n">
        <v>0</v>
      </c>
      <c r="E1523" s="306" t="str">
        <f aca="false">VLOOKUP($A1523,data!$A$6:$M$15000,12)</f>
        <v>N/A</v>
      </c>
      <c r="F1523" s="114" t="e">
        <f aca="false">C1523-D1523-E1523</f>
        <v>#VALUE!</v>
      </c>
    </row>
    <row r="1524" customFormat="false" ht="11.25" hidden="false" customHeight="false" outlineLevel="0" collapsed="false">
      <c r="A1524" s="188" t="n">
        <v>37066</v>
      </c>
      <c r="B1524" s="11" t="n">
        <f aca="false">IF(A1524&lt;&gt;"",MONTH(A1524),0)</f>
        <v>6</v>
      </c>
      <c r="C1524" s="148" t="str">
        <f aca="false">VLOOKUP($A1524,data!$A$6:$M$15000,10)</f>
        <v>N/A</v>
      </c>
      <c r="D1524" s="306" t="n">
        <v>0</v>
      </c>
      <c r="E1524" s="306" t="str">
        <f aca="false">VLOOKUP($A1524,data!$A$6:$M$15000,12)</f>
        <v>N/A</v>
      </c>
      <c r="F1524" s="114" t="e">
        <f aca="false">C1524-D1524-E1524</f>
        <v>#VALUE!</v>
      </c>
    </row>
    <row r="1525" customFormat="false" ht="11.25" hidden="false" customHeight="false" outlineLevel="0" collapsed="false">
      <c r="A1525" s="188" t="n">
        <v>37067</v>
      </c>
      <c r="B1525" s="11" t="n">
        <f aca="false">IF(A1525&lt;&gt;"",MONTH(A1525),0)</f>
        <v>6</v>
      </c>
      <c r="C1525" s="148" t="str">
        <f aca="false">VLOOKUP($A1525,data!$A$6:$M$15000,10)</f>
        <v>N/A</v>
      </c>
      <c r="D1525" s="306" t="n">
        <v>0</v>
      </c>
      <c r="E1525" s="306" t="str">
        <f aca="false">VLOOKUP($A1525,data!$A$6:$M$15000,12)</f>
        <v>N/A</v>
      </c>
      <c r="F1525" s="114" t="e">
        <f aca="false">C1525-D1525-E1525</f>
        <v>#VALUE!</v>
      </c>
    </row>
    <row r="1526" customFormat="false" ht="11.25" hidden="false" customHeight="false" outlineLevel="0" collapsed="false">
      <c r="A1526" s="188" t="n">
        <v>37068</v>
      </c>
      <c r="B1526" s="11" t="n">
        <f aca="false">IF(A1526&lt;&gt;"",MONTH(A1526),0)</f>
        <v>6</v>
      </c>
      <c r="C1526" s="148" t="str">
        <f aca="false">VLOOKUP($A1526,data!$A$6:$M$15000,10)</f>
        <v>N/A</v>
      </c>
      <c r="D1526" s="306" t="n">
        <v>0</v>
      </c>
      <c r="E1526" s="306" t="str">
        <f aca="false">VLOOKUP($A1526,data!$A$6:$M$15000,12)</f>
        <v>N/A</v>
      </c>
      <c r="F1526" s="114" t="e">
        <f aca="false">C1526-D1526-E1526</f>
        <v>#VALUE!</v>
      </c>
    </row>
    <row r="1527" customFormat="false" ht="11.25" hidden="false" customHeight="false" outlineLevel="0" collapsed="false">
      <c r="A1527" s="188" t="n">
        <v>37069</v>
      </c>
      <c r="B1527" s="11" t="n">
        <f aca="false">IF(A1527&lt;&gt;"",MONTH(A1527),0)</f>
        <v>6</v>
      </c>
      <c r="C1527" s="148" t="str">
        <f aca="false">VLOOKUP($A1527,data!$A$6:$M$15000,10)</f>
        <v>N/A</v>
      </c>
      <c r="D1527" s="306" t="n">
        <v>0</v>
      </c>
      <c r="E1527" s="306" t="str">
        <f aca="false">VLOOKUP($A1527,data!$A$6:$M$15000,12)</f>
        <v>N/A</v>
      </c>
      <c r="F1527" s="114" t="e">
        <f aca="false">C1527-D1527-E1527</f>
        <v>#VALUE!</v>
      </c>
    </row>
    <row r="1528" customFormat="false" ht="11.25" hidden="false" customHeight="false" outlineLevel="0" collapsed="false">
      <c r="A1528" s="188" t="n">
        <v>37070</v>
      </c>
      <c r="B1528" s="11" t="n">
        <f aca="false">IF(A1528&lt;&gt;"",MONTH(A1528),0)</f>
        <v>6</v>
      </c>
      <c r="C1528" s="148" t="str">
        <f aca="false">VLOOKUP($A1528,data!$A$6:$M$15000,10)</f>
        <v>N/A</v>
      </c>
      <c r="D1528" s="306" t="n">
        <v>0</v>
      </c>
      <c r="E1528" s="306" t="str">
        <f aca="false">VLOOKUP($A1528,data!$A$6:$M$15000,12)</f>
        <v>N/A</v>
      </c>
      <c r="F1528" s="114" t="e">
        <f aca="false">C1528-D1528-E1528</f>
        <v>#VALUE!</v>
      </c>
    </row>
    <row r="1529" customFormat="false" ht="11.25" hidden="false" customHeight="false" outlineLevel="0" collapsed="false">
      <c r="A1529" s="188" t="n">
        <v>37071</v>
      </c>
      <c r="B1529" s="11" t="n">
        <f aca="false">IF(A1529&lt;&gt;"",MONTH(A1529),0)</f>
        <v>6</v>
      </c>
      <c r="C1529" s="148" t="str">
        <f aca="false">VLOOKUP($A1529,data!$A$6:$M$15000,10)</f>
        <v>N/A</v>
      </c>
      <c r="D1529" s="306" t="n">
        <v>0</v>
      </c>
      <c r="E1529" s="306" t="str">
        <f aca="false">VLOOKUP($A1529,data!$A$6:$M$15000,12)</f>
        <v>N/A</v>
      </c>
      <c r="F1529" s="114" t="e">
        <f aca="false">C1529-D1529-E1529</f>
        <v>#VALUE!</v>
      </c>
    </row>
    <row r="1530" customFormat="false" ht="11.25" hidden="false" customHeight="false" outlineLevel="0" collapsed="false">
      <c r="A1530" s="188" t="n">
        <v>37072</v>
      </c>
      <c r="B1530" s="11" t="n">
        <f aca="false">IF(A1530&lt;&gt;"",MONTH(A1530),0)</f>
        <v>6</v>
      </c>
      <c r="C1530" s="148" t="str">
        <f aca="false">VLOOKUP($A1530,data!$A$6:$M$15000,10)</f>
        <v>N/A</v>
      </c>
      <c r="D1530" s="306" t="n">
        <v>0</v>
      </c>
      <c r="E1530" s="306" t="str">
        <f aca="false">VLOOKUP($A1530,data!$A$6:$M$15000,12)</f>
        <v>N/A</v>
      </c>
      <c r="F1530" s="114" t="e">
        <f aca="false">C1530-D1530-E1530</f>
        <v>#VALUE!</v>
      </c>
    </row>
    <row r="1531" customFormat="false" ht="11.25" hidden="false" customHeight="false" outlineLevel="0" collapsed="false">
      <c r="A1531" s="188" t="n">
        <v>37073</v>
      </c>
      <c r="B1531" s="11" t="n">
        <f aca="false">IF(A1531&lt;&gt;"",MONTH(A1531),0)</f>
        <v>7</v>
      </c>
      <c r="C1531" s="148" t="str">
        <f aca="false">VLOOKUP($A1531,data!$A$6:$M$15000,10)</f>
        <v>N/A</v>
      </c>
      <c r="D1531" s="306" t="n">
        <v>0</v>
      </c>
      <c r="E1531" s="306" t="str">
        <f aca="false">VLOOKUP($A1531,data!$A$6:$M$15000,12)</f>
        <v>N/A</v>
      </c>
      <c r="F1531" s="114" t="e">
        <f aca="false">C1531-D1531-E1531</f>
        <v>#VALUE!</v>
      </c>
    </row>
    <row r="1532" customFormat="false" ht="11.25" hidden="false" customHeight="false" outlineLevel="0" collapsed="false">
      <c r="A1532" s="188" t="n">
        <v>37074</v>
      </c>
      <c r="B1532" s="11" t="n">
        <f aca="false">IF(A1532&lt;&gt;"",MONTH(A1532),0)</f>
        <v>7</v>
      </c>
      <c r="C1532" s="148" t="str">
        <f aca="false">VLOOKUP($A1532,data!$A$6:$M$15000,10)</f>
        <v>N/A</v>
      </c>
      <c r="D1532" s="306" t="n">
        <v>0</v>
      </c>
      <c r="E1532" s="306" t="str">
        <f aca="false">VLOOKUP($A1532,data!$A$6:$M$15000,12)</f>
        <v>N/A</v>
      </c>
      <c r="F1532" s="114" t="e">
        <f aca="false">C1532-D1532-E1532</f>
        <v>#VALUE!</v>
      </c>
    </row>
    <row r="1533" customFormat="false" ht="11.25" hidden="false" customHeight="false" outlineLevel="0" collapsed="false">
      <c r="A1533" s="188" t="n">
        <v>37075</v>
      </c>
      <c r="B1533" s="11" t="n">
        <f aca="false">IF(A1533&lt;&gt;"",MONTH(A1533),0)</f>
        <v>7</v>
      </c>
      <c r="C1533" s="148" t="str">
        <f aca="false">VLOOKUP($A1533,data!$A$6:$M$15000,10)</f>
        <v>N/A</v>
      </c>
      <c r="D1533" s="306" t="n">
        <v>0</v>
      </c>
      <c r="E1533" s="306" t="str">
        <f aca="false">VLOOKUP($A1533,data!$A$6:$M$15000,12)</f>
        <v>N/A</v>
      </c>
      <c r="F1533" s="114" t="e">
        <f aca="false">C1533-D1533-E1533</f>
        <v>#VALUE!</v>
      </c>
    </row>
    <row r="1534" customFormat="false" ht="11.25" hidden="false" customHeight="false" outlineLevel="0" collapsed="false">
      <c r="A1534" s="188" t="n">
        <v>37076</v>
      </c>
      <c r="B1534" s="11" t="n">
        <f aca="false">IF(A1534&lt;&gt;"",MONTH(A1534),0)</f>
        <v>7</v>
      </c>
      <c r="C1534" s="148" t="str">
        <f aca="false">VLOOKUP($A1534,data!$A$6:$M$15000,10)</f>
        <v>N/A</v>
      </c>
      <c r="D1534" s="306" t="n">
        <v>0</v>
      </c>
      <c r="E1534" s="306" t="str">
        <f aca="false">VLOOKUP($A1534,data!$A$6:$M$15000,12)</f>
        <v>N/A</v>
      </c>
      <c r="F1534" s="114" t="e">
        <f aca="false">C1534-D1534-E1534</f>
        <v>#VALUE!</v>
      </c>
    </row>
    <row r="1535" customFormat="false" ht="11.25" hidden="false" customHeight="false" outlineLevel="0" collapsed="false">
      <c r="A1535" s="188" t="n">
        <v>37077</v>
      </c>
      <c r="B1535" s="11" t="n">
        <f aca="false">IF(A1535&lt;&gt;"",MONTH(A1535),0)</f>
        <v>7</v>
      </c>
      <c r="C1535" s="148" t="str">
        <f aca="false">VLOOKUP($A1535,data!$A$6:$M$15000,10)</f>
        <v>N/A</v>
      </c>
      <c r="D1535" s="306" t="n">
        <v>0</v>
      </c>
      <c r="E1535" s="306" t="str">
        <f aca="false">VLOOKUP($A1535,data!$A$6:$M$15000,12)</f>
        <v>N/A</v>
      </c>
      <c r="F1535" s="114" t="e">
        <f aca="false">C1535-D1535-E1535</f>
        <v>#VALUE!</v>
      </c>
    </row>
    <row r="1536" customFormat="false" ht="11.25" hidden="false" customHeight="false" outlineLevel="0" collapsed="false">
      <c r="A1536" s="188" t="n">
        <v>37078</v>
      </c>
      <c r="B1536" s="11" t="n">
        <f aca="false">IF(A1536&lt;&gt;"",MONTH(A1536),0)</f>
        <v>7</v>
      </c>
      <c r="C1536" s="148" t="str">
        <f aca="false">VLOOKUP($A1536,data!$A$6:$M$15000,10)</f>
        <v>N/A</v>
      </c>
      <c r="D1536" s="306" t="n">
        <v>0</v>
      </c>
      <c r="E1536" s="306" t="str">
        <f aca="false">VLOOKUP($A1536,data!$A$6:$M$15000,12)</f>
        <v>N/A</v>
      </c>
      <c r="F1536" s="114" t="e">
        <f aca="false">C1536-D1536-E1536</f>
        <v>#VALUE!</v>
      </c>
    </row>
    <row r="1537" customFormat="false" ht="11.25" hidden="false" customHeight="false" outlineLevel="0" collapsed="false">
      <c r="A1537" s="188" t="n">
        <v>37079</v>
      </c>
      <c r="B1537" s="11" t="n">
        <f aca="false">IF(A1537&lt;&gt;"",MONTH(A1537),0)</f>
        <v>7</v>
      </c>
      <c r="C1537" s="148" t="str">
        <f aca="false">VLOOKUP($A1537,data!$A$6:$M$15000,10)</f>
        <v>N/A</v>
      </c>
      <c r="D1537" s="306" t="n">
        <v>0</v>
      </c>
      <c r="E1537" s="306" t="str">
        <f aca="false">VLOOKUP($A1537,data!$A$6:$M$15000,12)</f>
        <v>N/A</v>
      </c>
      <c r="F1537" s="114" t="e">
        <f aca="false">C1537-D1537-E1537</f>
        <v>#VALUE!</v>
      </c>
    </row>
    <row r="1538" customFormat="false" ht="11.25" hidden="false" customHeight="false" outlineLevel="0" collapsed="false">
      <c r="A1538" s="188" t="n">
        <v>37080</v>
      </c>
      <c r="B1538" s="11" t="n">
        <f aca="false">IF(A1538&lt;&gt;"",MONTH(A1538),0)</f>
        <v>7</v>
      </c>
      <c r="C1538" s="148" t="str">
        <f aca="false">VLOOKUP($A1538,data!$A$6:$M$15000,10)</f>
        <v>N/A</v>
      </c>
      <c r="D1538" s="306" t="n">
        <v>0</v>
      </c>
      <c r="E1538" s="306" t="str">
        <f aca="false">VLOOKUP($A1538,data!$A$6:$M$15000,12)</f>
        <v>N/A</v>
      </c>
      <c r="F1538" s="114" t="e">
        <f aca="false">C1538-D1538-E1538</f>
        <v>#VALUE!</v>
      </c>
    </row>
    <row r="1539" customFormat="false" ht="11.25" hidden="false" customHeight="false" outlineLevel="0" collapsed="false">
      <c r="A1539" s="188" t="n">
        <v>37081</v>
      </c>
      <c r="B1539" s="11" t="n">
        <f aca="false">IF(A1539&lt;&gt;"",MONTH(A1539),0)</f>
        <v>7</v>
      </c>
      <c r="C1539" s="148" t="str">
        <f aca="false">VLOOKUP($A1539,data!$A$6:$M$15000,10)</f>
        <v>N/A</v>
      </c>
      <c r="D1539" s="306" t="n">
        <v>0</v>
      </c>
      <c r="E1539" s="306" t="str">
        <f aca="false">VLOOKUP($A1539,data!$A$6:$M$15000,12)</f>
        <v>N/A</v>
      </c>
      <c r="F1539" s="114" t="e">
        <f aca="false">C1539-D1539-E1539</f>
        <v>#VALUE!</v>
      </c>
    </row>
    <row r="1540" customFormat="false" ht="11.25" hidden="false" customHeight="false" outlineLevel="0" collapsed="false">
      <c r="A1540" s="188" t="n">
        <v>37082</v>
      </c>
      <c r="B1540" s="11" t="n">
        <f aca="false">IF(A1540&lt;&gt;"",MONTH(A1540),0)</f>
        <v>7</v>
      </c>
      <c r="C1540" s="148" t="str">
        <f aca="false">VLOOKUP($A1540,data!$A$6:$M$15000,10)</f>
        <v>N/A</v>
      </c>
      <c r="D1540" s="306" t="n">
        <v>0</v>
      </c>
      <c r="E1540" s="306" t="str">
        <f aca="false">VLOOKUP($A1540,data!$A$6:$M$15000,12)</f>
        <v>N/A</v>
      </c>
      <c r="F1540" s="114" t="e">
        <f aca="false">C1540-D1540-E1540</f>
        <v>#VALUE!</v>
      </c>
    </row>
    <row r="1541" customFormat="false" ht="11.25" hidden="false" customHeight="false" outlineLevel="0" collapsed="false">
      <c r="A1541" s="188" t="n">
        <v>37083</v>
      </c>
      <c r="B1541" s="11" t="n">
        <f aca="false">IF(A1541&lt;&gt;"",MONTH(A1541),0)</f>
        <v>7</v>
      </c>
      <c r="C1541" s="148" t="str">
        <f aca="false">VLOOKUP($A1541,data!$A$6:$M$15000,10)</f>
        <v>N/A</v>
      </c>
      <c r="D1541" s="306" t="n">
        <v>0</v>
      </c>
      <c r="E1541" s="306" t="str">
        <f aca="false">VLOOKUP($A1541,data!$A$6:$M$15000,12)</f>
        <v>N/A</v>
      </c>
      <c r="F1541" s="114" t="e">
        <f aca="false">C1541-D1541-E1541</f>
        <v>#VALUE!</v>
      </c>
    </row>
    <row r="1542" customFormat="false" ht="11.25" hidden="false" customHeight="false" outlineLevel="0" collapsed="false">
      <c r="A1542" s="188" t="n">
        <v>37084</v>
      </c>
      <c r="B1542" s="11" t="n">
        <f aca="false">IF(A1542&lt;&gt;"",MONTH(A1542),0)</f>
        <v>7</v>
      </c>
      <c r="C1542" s="148" t="str">
        <f aca="false">VLOOKUP($A1542,data!$A$6:$M$15000,10)</f>
        <v>N/A</v>
      </c>
      <c r="D1542" s="306" t="n">
        <v>0</v>
      </c>
      <c r="E1542" s="306" t="str">
        <f aca="false">VLOOKUP($A1542,data!$A$6:$M$15000,12)</f>
        <v>N/A</v>
      </c>
      <c r="F1542" s="114" t="e">
        <f aca="false">C1542-D1542-E1542</f>
        <v>#VALUE!</v>
      </c>
    </row>
    <row r="1543" customFormat="false" ht="11.25" hidden="false" customHeight="false" outlineLevel="0" collapsed="false">
      <c r="A1543" s="188" t="n">
        <v>37085</v>
      </c>
      <c r="B1543" s="11" t="n">
        <f aca="false">IF(A1543&lt;&gt;"",MONTH(A1543),0)</f>
        <v>7</v>
      </c>
      <c r="C1543" s="148" t="str">
        <f aca="false">VLOOKUP($A1543,data!$A$6:$M$15000,10)</f>
        <v>N/A</v>
      </c>
      <c r="D1543" s="306" t="n">
        <v>0</v>
      </c>
      <c r="E1543" s="306" t="str">
        <f aca="false">VLOOKUP($A1543,data!$A$6:$M$15000,12)</f>
        <v>N/A</v>
      </c>
      <c r="F1543" s="114" t="e">
        <f aca="false">C1543-D1543-E1543</f>
        <v>#VALUE!</v>
      </c>
    </row>
    <row r="1544" customFormat="false" ht="11.25" hidden="false" customHeight="false" outlineLevel="0" collapsed="false">
      <c r="A1544" s="188" t="n">
        <v>37086</v>
      </c>
      <c r="B1544" s="11" t="n">
        <f aca="false">IF(A1544&lt;&gt;"",MONTH(A1544),0)</f>
        <v>7</v>
      </c>
      <c r="C1544" s="148" t="str">
        <f aca="false">VLOOKUP($A1544,data!$A$6:$M$15000,10)</f>
        <v>N/A</v>
      </c>
      <c r="D1544" s="306" t="n">
        <v>0</v>
      </c>
      <c r="E1544" s="306" t="str">
        <f aca="false">VLOOKUP($A1544,data!$A$6:$M$15000,12)</f>
        <v>N/A</v>
      </c>
      <c r="F1544" s="114" t="e">
        <f aca="false">C1544-D1544-E1544</f>
        <v>#VALUE!</v>
      </c>
    </row>
    <row r="1545" customFormat="false" ht="11.25" hidden="false" customHeight="false" outlineLevel="0" collapsed="false">
      <c r="A1545" s="188" t="n">
        <v>37087</v>
      </c>
      <c r="B1545" s="11" t="n">
        <f aca="false">IF(A1545&lt;&gt;"",MONTH(A1545),0)</f>
        <v>7</v>
      </c>
      <c r="C1545" s="148" t="str">
        <f aca="false">VLOOKUP($A1545,data!$A$6:$M$15000,10)</f>
        <v>N/A</v>
      </c>
      <c r="D1545" s="306" t="n">
        <v>0</v>
      </c>
      <c r="E1545" s="306" t="str">
        <f aca="false">VLOOKUP($A1545,data!$A$6:$M$15000,12)</f>
        <v>N/A</v>
      </c>
      <c r="F1545" s="114" t="e">
        <f aca="false">C1545-D1545-E1545</f>
        <v>#VALUE!</v>
      </c>
    </row>
    <row r="1546" customFormat="false" ht="11.25" hidden="false" customHeight="false" outlineLevel="0" collapsed="false">
      <c r="A1546" s="188" t="n">
        <v>37088</v>
      </c>
      <c r="B1546" s="11" t="n">
        <f aca="false">IF(A1546&lt;&gt;"",MONTH(A1546),0)</f>
        <v>7</v>
      </c>
      <c r="C1546" s="148" t="str">
        <f aca="false">VLOOKUP($A1546,data!$A$6:$M$15000,10)</f>
        <v>N/A</v>
      </c>
      <c r="D1546" s="306" t="n">
        <v>0</v>
      </c>
      <c r="E1546" s="306" t="str">
        <f aca="false">VLOOKUP($A1546,data!$A$6:$M$15000,12)</f>
        <v>N/A</v>
      </c>
      <c r="F1546" s="114" t="e">
        <f aca="false">C1546-D1546-E1546</f>
        <v>#VALUE!</v>
      </c>
    </row>
    <row r="1547" customFormat="false" ht="11.25" hidden="false" customHeight="false" outlineLevel="0" collapsed="false">
      <c r="A1547" s="188" t="n">
        <v>37089</v>
      </c>
      <c r="B1547" s="11" t="n">
        <f aca="false">IF(A1547&lt;&gt;"",MONTH(A1547),0)</f>
        <v>7</v>
      </c>
      <c r="C1547" s="148" t="str">
        <f aca="false">VLOOKUP($A1547,data!$A$6:$M$15000,10)</f>
        <v>N/A</v>
      </c>
      <c r="D1547" s="306" t="n">
        <v>0</v>
      </c>
      <c r="E1547" s="306" t="str">
        <f aca="false">VLOOKUP($A1547,data!$A$6:$M$15000,12)</f>
        <v>N/A</v>
      </c>
      <c r="F1547" s="114" t="e">
        <f aca="false">C1547-D1547-E1547</f>
        <v>#VALUE!</v>
      </c>
    </row>
    <row r="1548" customFormat="false" ht="11.25" hidden="false" customHeight="false" outlineLevel="0" collapsed="false">
      <c r="A1548" s="188" t="n">
        <v>37090</v>
      </c>
      <c r="B1548" s="11" t="n">
        <f aca="false">IF(A1548&lt;&gt;"",MONTH(A1548),0)</f>
        <v>7</v>
      </c>
      <c r="C1548" s="148" t="str">
        <f aca="false">VLOOKUP($A1548,data!$A$6:$M$15000,10)</f>
        <v>N/A</v>
      </c>
      <c r="D1548" s="306" t="n">
        <v>0</v>
      </c>
      <c r="E1548" s="306" t="str">
        <f aca="false">VLOOKUP($A1548,data!$A$6:$M$15000,12)</f>
        <v>N/A</v>
      </c>
      <c r="F1548" s="114" t="e">
        <f aca="false">C1548-D1548-E1548</f>
        <v>#VALUE!</v>
      </c>
    </row>
    <row r="1549" customFormat="false" ht="11.25" hidden="false" customHeight="false" outlineLevel="0" collapsed="false">
      <c r="A1549" s="188" t="n">
        <v>37091</v>
      </c>
      <c r="B1549" s="11" t="n">
        <f aca="false">IF(A1549&lt;&gt;"",MONTH(A1549),0)</f>
        <v>7</v>
      </c>
      <c r="C1549" s="148" t="str">
        <f aca="false">VLOOKUP($A1549,data!$A$6:$M$15000,10)</f>
        <v>N/A</v>
      </c>
      <c r="D1549" s="306" t="n">
        <v>0</v>
      </c>
      <c r="E1549" s="306" t="str">
        <f aca="false">VLOOKUP($A1549,data!$A$6:$M$15000,12)</f>
        <v>N/A</v>
      </c>
      <c r="F1549" s="114" t="e">
        <f aca="false">C1549-D1549-E1549</f>
        <v>#VALUE!</v>
      </c>
    </row>
    <row r="1550" customFormat="false" ht="11.25" hidden="false" customHeight="false" outlineLevel="0" collapsed="false">
      <c r="A1550" s="188" t="n">
        <v>37092</v>
      </c>
      <c r="B1550" s="11" t="n">
        <f aca="false">IF(A1550&lt;&gt;"",MONTH(A1550),0)</f>
        <v>7</v>
      </c>
      <c r="C1550" s="148" t="str">
        <f aca="false">VLOOKUP($A1550,data!$A$6:$M$15000,10)</f>
        <v>N/A</v>
      </c>
      <c r="D1550" s="306" t="n">
        <v>0</v>
      </c>
      <c r="E1550" s="306" t="str">
        <f aca="false">VLOOKUP($A1550,data!$A$6:$M$15000,12)</f>
        <v>N/A</v>
      </c>
      <c r="F1550" s="114" t="e">
        <f aca="false">C1550-D1550-E1550</f>
        <v>#VALUE!</v>
      </c>
    </row>
    <row r="1551" customFormat="false" ht="11.25" hidden="false" customHeight="false" outlineLevel="0" collapsed="false">
      <c r="A1551" s="188" t="n">
        <v>37093</v>
      </c>
      <c r="B1551" s="11" t="n">
        <f aca="false">IF(A1551&lt;&gt;"",MONTH(A1551),0)</f>
        <v>7</v>
      </c>
      <c r="C1551" s="148" t="str">
        <f aca="false">VLOOKUP($A1551,data!$A$6:$M$15000,10)</f>
        <v>N/A</v>
      </c>
      <c r="D1551" s="306" t="n">
        <v>0</v>
      </c>
      <c r="E1551" s="306" t="str">
        <f aca="false">VLOOKUP($A1551,data!$A$6:$M$15000,12)</f>
        <v>N/A</v>
      </c>
      <c r="F1551" s="114" t="e">
        <f aca="false">C1551-D1551-E1551</f>
        <v>#VALUE!</v>
      </c>
    </row>
    <row r="1552" customFormat="false" ht="11.25" hidden="false" customHeight="false" outlineLevel="0" collapsed="false">
      <c r="A1552" s="188" t="n">
        <v>37094</v>
      </c>
      <c r="B1552" s="11" t="n">
        <f aca="false">IF(A1552&lt;&gt;"",MONTH(A1552),0)</f>
        <v>7</v>
      </c>
      <c r="C1552" s="148" t="str">
        <f aca="false">VLOOKUP($A1552,data!$A$6:$M$15000,10)</f>
        <v>N/A</v>
      </c>
      <c r="D1552" s="306" t="n">
        <v>0</v>
      </c>
      <c r="E1552" s="306" t="str">
        <f aca="false">VLOOKUP($A1552,data!$A$6:$M$15000,12)</f>
        <v>N/A</v>
      </c>
      <c r="F1552" s="114" t="e">
        <f aca="false">C1552-D1552-E1552</f>
        <v>#VALUE!</v>
      </c>
    </row>
    <row r="1553" customFormat="false" ht="11.25" hidden="false" customHeight="false" outlineLevel="0" collapsed="false">
      <c r="A1553" s="188" t="n">
        <v>37095</v>
      </c>
      <c r="B1553" s="11" t="n">
        <f aca="false">IF(A1553&lt;&gt;"",MONTH(A1553),0)</f>
        <v>7</v>
      </c>
      <c r="C1553" s="148" t="str">
        <f aca="false">VLOOKUP($A1553,data!$A$6:$M$15000,10)</f>
        <v>N/A</v>
      </c>
      <c r="D1553" s="306" t="n">
        <v>0</v>
      </c>
      <c r="E1553" s="306" t="str">
        <f aca="false">VLOOKUP($A1553,data!$A$6:$M$15000,12)</f>
        <v>N/A</v>
      </c>
      <c r="F1553" s="114" t="e">
        <f aca="false">C1553-D1553-E1553</f>
        <v>#VALUE!</v>
      </c>
    </row>
    <row r="1554" customFormat="false" ht="11.25" hidden="false" customHeight="false" outlineLevel="0" collapsed="false">
      <c r="A1554" s="188" t="n">
        <v>37096</v>
      </c>
      <c r="B1554" s="11" t="n">
        <f aca="false">IF(A1554&lt;&gt;"",MONTH(A1554),0)</f>
        <v>7</v>
      </c>
      <c r="C1554" s="148" t="str">
        <f aca="false">VLOOKUP($A1554,data!$A$6:$M$15000,10)</f>
        <v>N/A</v>
      </c>
      <c r="D1554" s="306" t="n">
        <v>0</v>
      </c>
      <c r="E1554" s="306" t="str">
        <f aca="false">VLOOKUP($A1554,data!$A$6:$M$15000,12)</f>
        <v>N/A</v>
      </c>
      <c r="F1554" s="114" t="e">
        <f aca="false">C1554-D1554-E1554</f>
        <v>#VALUE!</v>
      </c>
    </row>
    <row r="1555" customFormat="false" ht="11.25" hidden="false" customHeight="false" outlineLevel="0" collapsed="false">
      <c r="A1555" s="188" t="n">
        <v>37097</v>
      </c>
      <c r="B1555" s="11" t="n">
        <f aca="false">IF(A1555&lt;&gt;"",MONTH(A1555),0)</f>
        <v>7</v>
      </c>
      <c r="C1555" s="148" t="str">
        <f aca="false">VLOOKUP($A1555,data!$A$6:$M$15000,10)</f>
        <v>N/A</v>
      </c>
      <c r="D1555" s="306" t="n">
        <v>0</v>
      </c>
      <c r="E1555" s="306" t="str">
        <f aca="false">VLOOKUP($A1555,data!$A$6:$M$15000,12)</f>
        <v>N/A</v>
      </c>
      <c r="F1555" s="114" t="e">
        <f aca="false">C1555-D1555-E1555</f>
        <v>#VALUE!</v>
      </c>
    </row>
    <row r="1556" customFormat="false" ht="11.25" hidden="false" customHeight="false" outlineLevel="0" collapsed="false">
      <c r="A1556" s="188" t="n">
        <v>37098</v>
      </c>
      <c r="B1556" s="11" t="n">
        <f aca="false">IF(A1556&lt;&gt;"",MONTH(A1556),0)</f>
        <v>7</v>
      </c>
      <c r="C1556" s="148" t="str">
        <f aca="false">VLOOKUP($A1556,data!$A$6:$M$15000,10)</f>
        <v>N/A</v>
      </c>
      <c r="D1556" s="306" t="n">
        <v>0</v>
      </c>
      <c r="E1556" s="306" t="str">
        <f aca="false">VLOOKUP($A1556,data!$A$6:$M$15000,12)</f>
        <v>N/A</v>
      </c>
      <c r="F1556" s="114" t="e">
        <f aca="false">C1556-D1556-E1556</f>
        <v>#VALUE!</v>
      </c>
    </row>
    <row r="1557" customFormat="false" ht="11.25" hidden="false" customHeight="false" outlineLevel="0" collapsed="false">
      <c r="A1557" s="188" t="n">
        <v>37099</v>
      </c>
      <c r="B1557" s="11" t="n">
        <f aca="false">IF(A1557&lt;&gt;"",MONTH(A1557),0)</f>
        <v>7</v>
      </c>
      <c r="C1557" s="148" t="str">
        <f aca="false">VLOOKUP($A1557,data!$A$6:$M$15000,10)</f>
        <v>N/A</v>
      </c>
      <c r="D1557" s="306" t="n">
        <v>0</v>
      </c>
      <c r="E1557" s="306" t="str">
        <f aca="false">VLOOKUP($A1557,data!$A$6:$M$15000,12)</f>
        <v>N/A</v>
      </c>
      <c r="F1557" s="114" t="e">
        <f aca="false">C1557-D1557-E1557</f>
        <v>#VALUE!</v>
      </c>
    </row>
    <row r="1558" customFormat="false" ht="11.25" hidden="false" customHeight="false" outlineLevel="0" collapsed="false">
      <c r="A1558" s="188" t="n">
        <v>37100</v>
      </c>
      <c r="B1558" s="11" t="n">
        <f aca="false">IF(A1558&lt;&gt;"",MONTH(A1558),0)</f>
        <v>7</v>
      </c>
      <c r="C1558" s="148" t="str">
        <f aca="false">VLOOKUP($A1558,data!$A$6:$M$15000,10)</f>
        <v>N/A</v>
      </c>
      <c r="D1558" s="306" t="n">
        <v>0</v>
      </c>
      <c r="E1558" s="306" t="str">
        <f aca="false">VLOOKUP($A1558,data!$A$6:$M$15000,12)</f>
        <v>N/A</v>
      </c>
      <c r="F1558" s="114" t="e">
        <f aca="false">C1558-D1558-E1558</f>
        <v>#VALUE!</v>
      </c>
    </row>
    <row r="1559" customFormat="false" ht="11.25" hidden="false" customHeight="false" outlineLevel="0" collapsed="false">
      <c r="A1559" s="188" t="n">
        <v>37101</v>
      </c>
      <c r="B1559" s="11" t="n">
        <f aca="false">IF(A1559&lt;&gt;"",MONTH(A1559),0)</f>
        <v>7</v>
      </c>
      <c r="C1559" s="148" t="str">
        <f aca="false">VLOOKUP($A1559,data!$A$6:$M$15000,10)</f>
        <v>N/A</v>
      </c>
      <c r="D1559" s="306" t="n">
        <v>0</v>
      </c>
      <c r="E1559" s="306" t="str">
        <f aca="false">VLOOKUP($A1559,data!$A$6:$M$15000,12)</f>
        <v>N/A</v>
      </c>
      <c r="F1559" s="114" t="e">
        <f aca="false">C1559-D1559-E1559</f>
        <v>#VALUE!</v>
      </c>
    </row>
    <row r="1560" customFormat="false" ht="11.25" hidden="false" customHeight="false" outlineLevel="0" collapsed="false">
      <c r="A1560" s="188" t="n">
        <v>37102</v>
      </c>
      <c r="B1560" s="11" t="n">
        <f aca="false">IF(A1560&lt;&gt;"",MONTH(A1560),0)</f>
        <v>7</v>
      </c>
      <c r="C1560" s="148" t="str">
        <f aca="false">VLOOKUP($A1560,data!$A$6:$M$15000,10)</f>
        <v>N/A</v>
      </c>
      <c r="D1560" s="306" t="n">
        <v>0</v>
      </c>
      <c r="E1560" s="306" t="str">
        <f aca="false">VLOOKUP($A1560,data!$A$6:$M$15000,12)</f>
        <v>N/A</v>
      </c>
      <c r="F1560" s="114" t="e">
        <f aca="false">C1560-D1560-E1560</f>
        <v>#VALUE!</v>
      </c>
    </row>
    <row r="1561" customFormat="false" ht="11.25" hidden="false" customHeight="false" outlineLevel="0" collapsed="false">
      <c r="A1561" s="188" t="n">
        <v>37103</v>
      </c>
      <c r="B1561" s="11" t="n">
        <f aca="false">IF(A1561&lt;&gt;"",MONTH(A1561),0)</f>
        <v>7</v>
      </c>
      <c r="C1561" s="148" t="str">
        <f aca="false">VLOOKUP($A1561,data!$A$6:$M$15000,10)</f>
        <v>N/A</v>
      </c>
      <c r="D1561" s="306" t="n">
        <v>0</v>
      </c>
      <c r="E1561" s="306" t="str">
        <f aca="false">VLOOKUP($A1561,data!$A$6:$M$15000,12)</f>
        <v>N/A</v>
      </c>
      <c r="F1561" s="114" t="e">
        <f aca="false">C1561-D1561-E1561</f>
        <v>#VALUE!</v>
      </c>
    </row>
    <row r="1562" customFormat="false" ht="11.25" hidden="false" customHeight="false" outlineLevel="0" collapsed="false">
      <c r="A1562" s="188" t="n">
        <v>37104</v>
      </c>
      <c r="B1562" s="11" t="n">
        <f aca="false">IF(A1562&lt;&gt;"",MONTH(A1562),0)</f>
        <v>8</v>
      </c>
      <c r="C1562" s="148" t="str">
        <f aca="false">VLOOKUP($A1562,data!$A$6:$M$15000,10)</f>
        <v>N/A</v>
      </c>
      <c r="D1562" s="306" t="n">
        <v>0</v>
      </c>
      <c r="E1562" s="306" t="str">
        <f aca="false">VLOOKUP($A1562,data!$A$6:$M$15000,12)</f>
        <v>N/A</v>
      </c>
      <c r="F1562" s="114" t="e">
        <f aca="false">C1562-D1562-E1562</f>
        <v>#VALUE!</v>
      </c>
    </row>
    <row r="1563" customFormat="false" ht="11.25" hidden="false" customHeight="false" outlineLevel="0" collapsed="false">
      <c r="A1563" s="188" t="n">
        <v>37105</v>
      </c>
      <c r="B1563" s="11" t="n">
        <f aca="false">IF(A1563&lt;&gt;"",MONTH(A1563),0)</f>
        <v>8</v>
      </c>
      <c r="C1563" s="148" t="str">
        <f aca="false">VLOOKUP($A1563,data!$A$6:$M$15000,10)</f>
        <v>N/A</v>
      </c>
      <c r="D1563" s="306" t="n">
        <v>0</v>
      </c>
      <c r="E1563" s="306" t="str">
        <f aca="false">VLOOKUP($A1563,data!$A$6:$M$15000,12)</f>
        <v>N/A</v>
      </c>
      <c r="F1563" s="114" t="e">
        <f aca="false">C1563-D1563-E1563</f>
        <v>#VALUE!</v>
      </c>
    </row>
    <row r="1564" customFormat="false" ht="11.25" hidden="false" customHeight="false" outlineLevel="0" collapsed="false">
      <c r="A1564" s="188" t="n">
        <v>37106</v>
      </c>
      <c r="B1564" s="11" t="n">
        <f aca="false">IF(A1564&lt;&gt;"",MONTH(A1564),0)</f>
        <v>8</v>
      </c>
      <c r="C1564" s="148" t="str">
        <f aca="false">VLOOKUP($A1564,data!$A$6:$M$15000,10)</f>
        <v>N/A</v>
      </c>
      <c r="D1564" s="306" t="n">
        <v>0</v>
      </c>
      <c r="E1564" s="306" t="str">
        <f aca="false">VLOOKUP($A1564,data!$A$6:$M$15000,12)</f>
        <v>N/A</v>
      </c>
      <c r="F1564" s="114" t="e">
        <f aca="false">C1564-D1564-E1564</f>
        <v>#VALUE!</v>
      </c>
    </row>
    <row r="1565" customFormat="false" ht="11.25" hidden="false" customHeight="false" outlineLevel="0" collapsed="false">
      <c r="A1565" s="188" t="n">
        <v>37107</v>
      </c>
      <c r="B1565" s="11" t="n">
        <f aca="false">IF(A1565&lt;&gt;"",MONTH(A1565),0)</f>
        <v>8</v>
      </c>
      <c r="C1565" s="148" t="str">
        <f aca="false">VLOOKUP($A1565,data!$A$6:$M$15000,10)</f>
        <v>N/A</v>
      </c>
      <c r="D1565" s="306" t="n">
        <v>0</v>
      </c>
      <c r="E1565" s="306" t="str">
        <f aca="false">VLOOKUP($A1565,data!$A$6:$M$15000,12)</f>
        <v>N/A</v>
      </c>
      <c r="F1565" s="114" t="e">
        <f aca="false">C1565-D1565-E1565</f>
        <v>#VALUE!</v>
      </c>
    </row>
    <row r="1566" customFormat="false" ht="11.25" hidden="false" customHeight="false" outlineLevel="0" collapsed="false">
      <c r="A1566" s="188" t="n">
        <v>37108</v>
      </c>
      <c r="B1566" s="11" t="n">
        <f aca="false">IF(A1566&lt;&gt;"",MONTH(A1566),0)</f>
        <v>8</v>
      </c>
      <c r="C1566" s="148" t="str">
        <f aca="false">VLOOKUP($A1566,data!$A$6:$M$15000,10)</f>
        <v>N/A</v>
      </c>
      <c r="D1566" s="306" t="n">
        <v>0</v>
      </c>
      <c r="E1566" s="306" t="str">
        <f aca="false">VLOOKUP($A1566,data!$A$6:$M$15000,12)</f>
        <v>N/A</v>
      </c>
      <c r="F1566" s="114" t="e">
        <f aca="false">C1566-D1566-E1566</f>
        <v>#VALUE!</v>
      </c>
    </row>
    <row r="1567" customFormat="false" ht="11.25" hidden="false" customHeight="false" outlineLevel="0" collapsed="false">
      <c r="A1567" s="188" t="n">
        <v>37109</v>
      </c>
      <c r="B1567" s="11" t="n">
        <f aca="false">IF(A1567&lt;&gt;"",MONTH(A1567),0)</f>
        <v>8</v>
      </c>
      <c r="C1567" s="148" t="str">
        <f aca="false">VLOOKUP($A1567,data!$A$6:$M$15000,10)</f>
        <v>N/A</v>
      </c>
      <c r="D1567" s="306" t="n">
        <v>0</v>
      </c>
      <c r="E1567" s="306" t="str">
        <f aca="false">VLOOKUP($A1567,data!$A$6:$M$15000,12)</f>
        <v>N/A</v>
      </c>
      <c r="F1567" s="114" t="e">
        <f aca="false">C1567-D1567-E1567</f>
        <v>#VALUE!</v>
      </c>
    </row>
    <row r="1568" customFormat="false" ht="11.25" hidden="false" customHeight="false" outlineLevel="0" collapsed="false">
      <c r="A1568" s="188" t="n">
        <v>37110</v>
      </c>
      <c r="B1568" s="11" t="n">
        <f aca="false">IF(A1568&lt;&gt;"",MONTH(A1568),0)</f>
        <v>8</v>
      </c>
      <c r="C1568" s="148" t="str">
        <f aca="false">VLOOKUP($A1568,data!$A$6:$M$15000,10)</f>
        <v>N/A</v>
      </c>
      <c r="D1568" s="306" t="n">
        <v>0</v>
      </c>
      <c r="E1568" s="306" t="str">
        <f aca="false">VLOOKUP($A1568,data!$A$6:$M$15000,12)</f>
        <v>N/A</v>
      </c>
      <c r="F1568" s="114" t="e">
        <f aca="false">C1568-D1568-E1568</f>
        <v>#VALUE!</v>
      </c>
    </row>
    <row r="1569" customFormat="false" ht="11.25" hidden="false" customHeight="false" outlineLevel="0" collapsed="false">
      <c r="A1569" s="188" t="n">
        <v>37111</v>
      </c>
      <c r="B1569" s="11" t="n">
        <f aca="false">IF(A1569&lt;&gt;"",MONTH(A1569),0)</f>
        <v>8</v>
      </c>
      <c r="C1569" s="148" t="str">
        <f aca="false">VLOOKUP($A1569,data!$A$6:$M$15000,10)</f>
        <v>N/A</v>
      </c>
      <c r="D1569" s="306" t="n">
        <v>0</v>
      </c>
      <c r="E1569" s="306" t="str">
        <f aca="false">VLOOKUP($A1569,data!$A$6:$M$15000,12)</f>
        <v>N/A</v>
      </c>
      <c r="F1569" s="114" t="e">
        <f aca="false">C1569-D1569-E1569</f>
        <v>#VALUE!</v>
      </c>
    </row>
    <row r="1570" customFormat="false" ht="11.25" hidden="false" customHeight="false" outlineLevel="0" collapsed="false">
      <c r="A1570" s="188" t="n">
        <v>37112</v>
      </c>
      <c r="B1570" s="11" t="n">
        <f aca="false">IF(A1570&lt;&gt;"",MONTH(A1570),0)</f>
        <v>8</v>
      </c>
      <c r="C1570" s="148" t="str">
        <f aca="false">VLOOKUP($A1570,data!$A$6:$M$15000,10)</f>
        <v>N/A</v>
      </c>
      <c r="D1570" s="306" t="n">
        <v>0</v>
      </c>
      <c r="E1570" s="306" t="str">
        <f aca="false">VLOOKUP($A1570,data!$A$6:$M$15000,12)</f>
        <v>N/A</v>
      </c>
      <c r="F1570" s="114" t="e">
        <f aca="false">C1570-D1570-E1570</f>
        <v>#VALUE!</v>
      </c>
    </row>
    <row r="1571" customFormat="false" ht="11.25" hidden="false" customHeight="false" outlineLevel="0" collapsed="false">
      <c r="A1571" s="188" t="n">
        <v>37113</v>
      </c>
      <c r="B1571" s="11" t="n">
        <f aca="false">IF(A1571&lt;&gt;"",MONTH(A1571),0)</f>
        <v>8</v>
      </c>
      <c r="C1571" s="148" t="str">
        <f aca="false">VLOOKUP($A1571,data!$A$6:$M$15000,10)</f>
        <v>N/A</v>
      </c>
      <c r="D1571" s="306" t="n">
        <v>0</v>
      </c>
      <c r="E1571" s="306" t="str">
        <f aca="false">VLOOKUP($A1571,data!$A$6:$M$15000,12)</f>
        <v>N/A</v>
      </c>
      <c r="F1571" s="114" t="e">
        <f aca="false">C1571-D1571-E1571</f>
        <v>#VALUE!</v>
      </c>
    </row>
    <row r="1572" customFormat="false" ht="11.25" hidden="false" customHeight="false" outlineLevel="0" collapsed="false">
      <c r="A1572" s="188" t="n">
        <v>37114</v>
      </c>
      <c r="B1572" s="11" t="n">
        <f aca="false">IF(A1572&lt;&gt;"",MONTH(A1572),0)</f>
        <v>8</v>
      </c>
      <c r="C1572" s="148" t="str">
        <f aca="false">VLOOKUP($A1572,data!$A$6:$M$15000,10)</f>
        <v>N/A</v>
      </c>
      <c r="D1572" s="306" t="n">
        <v>0</v>
      </c>
      <c r="E1572" s="306" t="str">
        <f aca="false">VLOOKUP($A1572,data!$A$6:$M$15000,12)</f>
        <v>N/A</v>
      </c>
      <c r="F1572" s="114" t="e">
        <f aca="false">C1572-D1572-E1572</f>
        <v>#VALUE!</v>
      </c>
    </row>
    <row r="1573" customFormat="false" ht="11.25" hidden="false" customHeight="false" outlineLevel="0" collapsed="false">
      <c r="A1573" s="188" t="n">
        <v>37115</v>
      </c>
      <c r="B1573" s="11" t="n">
        <f aca="false">IF(A1573&lt;&gt;"",MONTH(A1573),0)</f>
        <v>8</v>
      </c>
      <c r="C1573" s="148" t="str">
        <f aca="false">VLOOKUP($A1573,data!$A$6:$M$15000,10)</f>
        <v>N/A</v>
      </c>
      <c r="D1573" s="306" t="n">
        <v>0</v>
      </c>
      <c r="E1573" s="306" t="str">
        <f aca="false">VLOOKUP($A1573,data!$A$6:$M$15000,12)</f>
        <v>N/A</v>
      </c>
      <c r="F1573" s="114" t="e">
        <f aca="false">C1573-D1573-E1573</f>
        <v>#VALUE!</v>
      </c>
    </row>
    <row r="1574" customFormat="false" ht="11.25" hidden="false" customHeight="false" outlineLevel="0" collapsed="false">
      <c r="A1574" s="188" t="n">
        <v>37116</v>
      </c>
      <c r="B1574" s="11" t="n">
        <f aca="false">IF(A1574&lt;&gt;"",MONTH(A1574),0)</f>
        <v>8</v>
      </c>
      <c r="C1574" s="148" t="str">
        <f aca="false">VLOOKUP($A1574,data!$A$6:$M$15000,10)</f>
        <v>N/A</v>
      </c>
      <c r="D1574" s="306" t="n">
        <v>0</v>
      </c>
      <c r="E1574" s="306" t="str">
        <f aca="false">VLOOKUP($A1574,data!$A$6:$M$15000,12)</f>
        <v>N/A</v>
      </c>
      <c r="F1574" s="114" t="e">
        <f aca="false">C1574-D1574-E1574</f>
        <v>#VALUE!</v>
      </c>
    </row>
    <row r="1575" customFormat="false" ht="11.25" hidden="false" customHeight="false" outlineLevel="0" collapsed="false">
      <c r="A1575" s="188" t="n">
        <v>37117</v>
      </c>
      <c r="B1575" s="11" t="n">
        <f aca="false">IF(A1575&lt;&gt;"",MONTH(A1575),0)</f>
        <v>8</v>
      </c>
      <c r="C1575" s="148" t="str">
        <f aca="false">VLOOKUP($A1575,data!$A$6:$M$15000,10)</f>
        <v>N/A</v>
      </c>
      <c r="D1575" s="306" t="n">
        <v>0</v>
      </c>
      <c r="E1575" s="306" t="str">
        <f aca="false">VLOOKUP($A1575,data!$A$6:$M$15000,12)</f>
        <v>N/A</v>
      </c>
      <c r="F1575" s="114" t="e">
        <f aca="false">C1575-D1575-E1575</f>
        <v>#VALUE!</v>
      </c>
    </row>
    <row r="1576" customFormat="false" ht="11.25" hidden="false" customHeight="false" outlineLevel="0" collapsed="false">
      <c r="A1576" s="188" t="n">
        <v>37118</v>
      </c>
      <c r="B1576" s="11" t="n">
        <f aca="false">IF(A1576&lt;&gt;"",MONTH(A1576),0)</f>
        <v>8</v>
      </c>
      <c r="C1576" s="148" t="str">
        <f aca="false">VLOOKUP($A1576,data!$A$6:$M$15000,10)</f>
        <v>N/A</v>
      </c>
      <c r="D1576" s="306" t="n">
        <v>0</v>
      </c>
      <c r="E1576" s="306" t="str">
        <f aca="false">VLOOKUP($A1576,data!$A$6:$M$15000,12)</f>
        <v>N/A</v>
      </c>
      <c r="F1576" s="114" t="e">
        <f aca="false">C1576-D1576-E1576</f>
        <v>#VALUE!</v>
      </c>
    </row>
    <row r="1577" customFormat="false" ht="11.25" hidden="false" customHeight="false" outlineLevel="0" collapsed="false">
      <c r="A1577" s="188" t="n">
        <v>37119</v>
      </c>
      <c r="B1577" s="11" t="n">
        <f aca="false">IF(A1577&lt;&gt;"",MONTH(A1577),0)</f>
        <v>8</v>
      </c>
      <c r="C1577" s="148" t="str">
        <f aca="false">VLOOKUP($A1577,data!$A$6:$M$15000,10)</f>
        <v>N/A</v>
      </c>
      <c r="D1577" s="306" t="n">
        <v>0</v>
      </c>
      <c r="E1577" s="306" t="str">
        <f aca="false">VLOOKUP($A1577,data!$A$6:$M$15000,12)</f>
        <v>N/A</v>
      </c>
      <c r="F1577" s="114" t="e">
        <f aca="false">C1577-D1577-E1577</f>
        <v>#VALUE!</v>
      </c>
    </row>
    <row r="1578" customFormat="false" ht="11.25" hidden="false" customHeight="false" outlineLevel="0" collapsed="false">
      <c r="A1578" s="188" t="n">
        <v>37120</v>
      </c>
      <c r="B1578" s="11" t="n">
        <f aca="false">IF(A1578&lt;&gt;"",MONTH(A1578),0)</f>
        <v>8</v>
      </c>
      <c r="C1578" s="148" t="str">
        <f aca="false">VLOOKUP($A1578,data!$A$6:$M$15000,10)</f>
        <v>N/A</v>
      </c>
      <c r="D1578" s="306" t="n">
        <v>0</v>
      </c>
      <c r="E1578" s="306" t="str">
        <f aca="false">VLOOKUP($A1578,data!$A$6:$M$15000,12)</f>
        <v>N/A</v>
      </c>
      <c r="F1578" s="114" t="e">
        <f aca="false">C1578-D1578-E1578</f>
        <v>#VALUE!</v>
      </c>
    </row>
    <row r="1579" customFormat="false" ht="11.25" hidden="false" customHeight="false" outlineLevel="0" collapsed="false">
      <c r="A1579" s="188" t="n">
        <v>37121</v>
      </c>
      <c r="B1579" s="11" t="n">
        <f aca="false">IF(A1579&lt;&gt;"",MONTH(A1579),0)</f>
        <v>8</v>
      </c>
      <c r="C1579" s="148" t="str">
        <f aca="false">VLOOKUP($A1579,data!$A$6:$M$15000,10)</f>
        <v>N/A</v>
      </c>
      <c r="D1579" s="306" t="n">
        <v>0</v>
      </c>
      <c r="E1579" s="306" t="str">
        <f aca="false">VLOOKUP($A1579,data!$A$6:$M$15000,12)</f>
        <v>N/A</v>
      </c>
      <c r="F1579" s="114" t="e">
        <f aca="false">C1579-D1579-E1579</f>
        <v>#VALUE!</v>
      </c>
    </row>
    <row r="1580" customFormat="false" ht="11.25" hidden="false" customHeight="false" outlineLevel="0" collapsed="false">
      <c r="A1580" s="188" t="n">
        <v>37122</v>
      </c>
      <c r="B1580" s="11" t="n">
        <f aca="false">IF(A1580&lt;&gt;"",MONTH(A1580),0)</f>
        <v>8</v>
      </c>
      <c r="C1580" s="148" t="str">
        <f aca="false">VLOOKUP($A1580,data!$A$6:$M$15000,10)</f>
        <v>N/A</v>
      </c>
      <c r="D1580" s="306" t="n">
        <v>0</v>
      </c>
      <c r="E1580" s="306" t="str">
        <f aca="false">VLOOKUP($A1580,data!$A$6:$M$15000,12)</f>
        <v>N/A</v>
      </c>
      <c r="F1580" s="114" t="e">
        <f aca="false">C1580-D1580-E1580</f>
        <v>#VALUE!</v>
      </c>
    </row>
    <row r="1581" customFormat="false" ht="11.25" hidden="false" customHeight="false" outlineLevel="0" collapsed="false">
      <c r="A1581" s="188" t="n">
        <v>37123</v>
      </c>
      <c r="B1581" s="11" t="n">
        <f aca="false">IF(A1581&lt;&gt;"",MONTH(A1581),0)</f>
        <v>8</v>
      </c>
      <c r="C1581" s="148" t="str">
        <f aca="false">VLOOKUP($A1581,data!$A$6:$M$15000,10)</f>
        <v>N/A</v>
      </c>
      <c r="D1581" s="306" t="n">
        <v>0</v>
      </c>
      <c r="E1581" s="306" t="str">
        <f aca="false">VLOOKUP($A1581,data!$A$6:$M$15000,12)</f>
        <v>N/A</v>
      </c>
      <c r="F1581" s="114" t="e">
        <f aca="false">C1581-D1581-E1581</f>
        <v>#VALUE!</v>
      </c>
    </row>
    <row r="1582" customFormat="false" ht="11.25" hidden="false" customHeight="false" outlineLevel="0" collapsed="false">
      <c r="A1582" s="188" t="n">
        <v>37124</v>
      </c>
      <c r="B1582" s="11" t="n">
        <f aca="false">IF(A1582&lt;&gt;"",MONTH(A1582),0)</f>
        <v>8</v>
      </c>
      <c r="C1582" s="148" t="str">
        <f aca="false">VLOOKUP($A1582,data!$A$6:$M$15000,10)</f>
        <v>N/A</v>
      </c>
      <c r="D1582" s="306" t="n">
        <v>0</v>
      </c>
      <c r="E1582" s="306" t="str">
        <f aca="false">VLOOKUP($A1582,data!$A$6:$M$15000,12)</f>
        <v>N/A</v>
      </c>
      <c r="F1582" s="114" t="e">
        <f aca="false">C1582-D1582-E1582</f>
        <v>#VALUE!</v>
      </c>
    </row>
    <row r="1583" customFormat="false" ht="11.25" hidden="false" customHeight="false" outlineLevel="0" collapsed="false">
      <c r="A1583" s="188" t="n">
        <v>37125</v>
      </c>
      <c r="B1583" s="11" t="n">
        <f aca="false">IF(A1583&lt;&gt;"",MONTH(A1583),0)</f>
        <v>8</v>
      </c>
      <c r="C1583" s="148" t="str">
        <f aca="false">VLOOKUP($A1583,data!$A$6:$M$15000,10)</f>
        <v>N/A</v>
      </c>
      <c r="D1583" s="306" t="n">
        <v>0</v>
      </c>
      <c r="E1583" s="306" t="str">
        <f aca="false">VLOOKUP($A1583,data!$A$6:$M$15000,12)</f>
        <v>N/A</v>
      </c>
      <c r="F1583" s="114" t="e">
        <f aca="false">C1583-D1583-E1583</f>
        <v>#VALUE!</v>
      </c>
    </row>
    <row r="1584" customFormat="false" ht="11.25" hidden="false" customHeight="false" outlineLevel="0" collapsed="false">
      <c r="A1584" s="188" t="n">
        <v>37126</v>
      </c>
      <c r="B1584" s="11" t="n">
        <f aca="false">IF(A1584&lt;&gt;"",MONTH(A1584),0)</f>
        <v>8</v>
      </c>
      <c r="C1584" s="148" t="str">
        <f aca="false">VLOOKUP($A1584,data!$A$6:$M$15000,10)</f>
        <v>N/A</v>
      </c>
      <c r="D1584" s="306" t="n">
        <v>0</v>
      </c>
      <c r="E1584" s="306" t="str">
        <f aca="false">VLOOKUP($A1584,data!$A$6:$M$15000,12)</f>
        <v>N/A</v>
      </c>
      <c r="F1584" s="114" t="e">
        <f aca="false">C1584-D1584-E1584</f>
        <v>#VALUE!</v>
      </c>
    </row>
    <row r="1585" customFormat="false" ht="11.25" hidden="false" customHeight="false" outlineLevel="0" collapsed="false">
      <c r="A1585" s="188" t="n">
        <v>37127</v>
      </c>
      <c r="B1585" s="11" t="n">
        <f aca="false">IF(A1585&lt;&gt;"",MONTH(A1585),0)</f>
        <v>8</v>
      </c>
      <c r="C1585" s="148" t="str">
        <f aca="false">VLOOKUP($A1585,data!$A$6:$M$15000,10)</f>
        <v>N/A</v>
      </c>
      <c r="D1585" s="306" t="n">
        <v>0</v>
      </c>
      <c r="E1585" s="306" t="str">
        <f aca="false">VLOOKUP($A1585,data!$A$6:$M$15000,12)</f>
        <v>N/A</v>
      </c>
      <c r="F1585" s="114" t="e">
        <f aca="false">C1585-D1585-E1585</f>
        <v>#VALUE!</v>
      </c>
    </row>
    <row r="1586" customFormat="false" ht="11.25" hidden="false" customHeight="false" outlineLevel="0" collapsed="false">
      <c r="A1586" s="188" t="n">
        <v>37128</v>
      </c>
      <c r="B1586" s="11" t="n">
        <f aca="false">IF(A1586&lt;&gt;"",MONTH(A1586),0)</f>
        <v>8</v>
      </c>
      <c r="C1586" s="148" t="str">
        <f aca="false">VLOOKUP($A1586,data!$A$6:$M$15000,10)</f>
        <v>N/A</v>
      </c>
      <c r="D1586" s="306" t="n">
        <v>0</v>
      </c>
      <c r="E1586" s="306" t="str">
        <f aca="false">VLOOKUP($A1586,data!$A$6:$M$15000,12)</f>
        <v>N/A</v>
      </c>
      <c r="F1586" s="114" t="e">
        <f aca="false">C1586-D1586-E1586</f>
        <v>#VALUE!</v>
      </c>
    </row>
    <row r="1587" customFormat="false" ht="11.25" hidden="false" customHeight="false" outlineLevel="0" collapsed="false">
      <c r="A1587" s="188" t="n">
        <v>37129</v>
      </c>
      <c r="B1587" s="11" t="n">
        <f aca="false">IF(A1587&lt;&gt;"",MONTH(A1587),0)</f>
        <v>8</v>
      </c>
      <c r="C1587" s="148" t="str">
        <f aca="false">VLOOKUP($A1587,data!$A$6:$M$15000,10)</f>
        <v>N/A</v>
      </c>
      <c r="D1587" s="306" t="n">
        <v>0</v>
      </c>
      <c r="E1587" s="306" t="str">
        <f aca="false">VLOOKUP($A1587,data!$A$6:$M$15000,12)</f>
        <v>N/A</v>
      </c>
      <c r="F1587" s="114" t="e">
        <f aca="false">C1587-D1587-E1587</f>
        <v>#VALUE!</v>
      </c>
    </row>
    <row r="1588" customFormat="false" ht="11.25" hidden="false" customHeight="false" outlineLevel="0" collapsed="false">
      <c r="A1588" s="188" t="n">
        <v>37130</v>
      </c>
      <c r="B1588" s="11" t="n">
        <f aca="false">IF(A1588&lt;&gt;"",MONTH(A1588),0)</f>
        <v>8</v>
      </c>
      <c r="C1588" s="148" t="str">
        <f aca="false">VLOOKUP($A1588,data!$A$6:$M$15000,10)</f>
        <v>N/A</v>
      </c>
      <c r="D1588" s="306" t="n">
        <v>0</v>
      </c>
      <c r="E1588" s="306" t="str">
        <f aca="false">VLOOKUP($A1588,data!$A$6:$M$15000,12)</f>
        <v>N/A</v>
      </c>
      <c r="F1588" s="114" t="e">
        <f aca="false">C1588-D1588-E1588</f>
        <v>#VALUE!</v>
      </c>
    </row>
    <row r="1589" customFormat="false" ht="11.25" hidden="false" customHeight="false" outlineLevel="0" collapsed="false">
      <c r="A1589" s="188" t="n">
        <v>37131</v>
      </c>
      <c r="B1589" s="11" t="n">
        <f aca="false">IF(A1589&lt;&gt;"",MONTH(A1589),0)</f>
        <v>8</v>
      </c>
      <c r="C1589" s="148" t="str">
        <f aca="false">VLOOKUP($A1589,data!$A$6:$M$15000,10)</f>
        <v>N/A</v>
      </c>
      <c r="D1589" s="306" t="n">
        <v>0</v>
      </c>
      <c r="E1589" s="306" t="str">
        <f aca="false">VLOOKUP($A1589,data!$A$6:$M$15000,12)</f>
        <v>N/A</v>
      </c>
      <c r="F1589" s="114" t="e">
        <f aca="false">C1589-D1589-E1589</f>
        <v>#VALUE!</v>
      </c>
    </row>
    <row r="1590" customFormat="false" ht="11.25" hidden="false" customHeight="false" outlineLevel="0" collapsed="false">
      <c r="A1590" s="188" t="n">
        <v>37132</v>
      </c>
      <c r="B1590" s="11" t="n">
        <f aca="false">IF(A1590&lt;&gt;"",MONTH(A1590),0)</f>
        <v>8</v>
      </c>
      <c r="C1590" s="148" t="str">
        <f aca="false">VLOOKUP($A1590,data!$A$6:$M$15000,10)</f>
        <v>N/A</v>
      </c>
      <c r="D1590" s="306" t="n">
        <v>0</v>
      </c>
      <c r="E1590" s="306" t="str">
        <f aca="false">VLOOKUP($A1590,data!$A$6:$M$15000,12)</f>
        <v>N/A</v>
      </c>
      <c r="F1590" s="114" t="e">
        <f aca="false">C1590-D1590-E1590</f>
        <v>#VALUE!</v>
      </c>
    </row>
    <row r="1591" customFormat="false" ht="11.25" hidden="false" customHeight="false" outlineLevel="0" collapsed="false">
      <c r="A1591" s="188" t="n">
        <v>37133</v>
      </c>
      <c r="B1591" s="11" t="n">
        <f aca="false">IF(A1591&lt;&gt;"",MONTH(A1591),0)</f>
        <v>8</v>
      </c>
      <c r="C1591" s="148" t="str">
        <f aca="false">VLOOKUP($A1591,data!$A$6:$M$15000,10)</f>
        <v>N/A</v>
      </c>
      <c r="D1591" s="306" t="n">
        <v>0</v>
      </c>
      <c r="E1591" s="306" t="str">
        <f aca="false">VLOOKUP($A1591,data!$A$6:$M$15000,12)</f>
        <v>N/A</v>
      </c>
      <c r="F1591" s="114" t="e">
        <f aca="false">C1591-D1591-E1591</f>
        <v>#VALUE!</v>
      </c>
    </row>
    <row r="1592" customFormat="false" ht="11.25" hidden="false" customHeight="false" outlineLevel="0" collapsed="false">
      <c r="A1592" s="188" t="n">
        <v>37134</v>
      </c>
      <c r="B1592" s="11" t="n">
        <f aca="false">IF(A1592&lt;&gt;"",MONTH(A1592),0)</f>
        <v>8</v>
      </c>
      <c r="C1592" s="148" t="str">
        <f aca="false">VLOOKUP($A1592,data!$A$6:$M$15000,10)</f>
        <v>N/A</v>
      </c>
      <c r="D1592" s="306" t="n">
        <v>0</v>
      </c>
      <c r="E1592" s="306" t="str">
        <f aca="false">VLOOKUP($A1592,data!$A$6:$M$15000,12)</f>
        <v>N/A</v>
      </c>
      <c r="F1592" s="114" t="e">
        <f aca="false">C1592-D1592-E1592</f>
        <v>#VALUE!</v>
      </c>
    </row>
    <row r="1593" customFormat="false" ht="11.25" hidden="false" customHeight="false" outlineLevel="0" collapsed="false">
      <c r="A1593" s="188" t="n">
        <v>37135</v>
      </c>
      <c r="B1593" s="11" t="n">
        <f aca="false">IF(A1593&lt;&gt;"",MONTH(A1593),0)</f>
        <v>9</v>
      </c>
      <c r="C1593" s="148" t="str">
        <f aca="false">VLOOKUP($A1593,data!$A$6:$M$15000,10)</f>
        <v>N/A</v>
      </c>
      <c r="D1593" s="306" t="n">
        <v>0</v>
      </c>
      <c r="E1593" s="306" t="str">
        <f aca="false">VLOOKUP($A1593,data!$A$6:$M$15000,12)</f>
        <v>N/A</v>
      </c>
      <c r="F1593" s="114" t="e">
        <f aca="false">C1593-D1593-E1593</f>
        <v>#VALUE!</v>
      </c>
    </row>
    <row r="1594" customFormat="false" ht="11.25" hidden="false" customHeight="false" outlineLevel="0" collapsed="false">
      <c r="A1594" s="188" t="n">
        <v>37136</v>
      </c>
      <c r="B1594" s="11" t="n">
        <f aca="false">IF(A1594&lt;&gt;"",MONTH(A1594),0)</f>
        <v>9</v>
      </c>
      <c r="C1594" s="148" t="str">
        <f aca="false">VLOOKUP($A1594,data!$A$6:$M$15000,10)</f>
        <v>N/A</v>
      </c>
      <c r="D1594" s="306" t="n">
        <v>0</v>
      </c>
      <c r="E1594" s="306" t="str">
        <f aca="false">VLOOKUP($A1594,data!$A$6:$M$15000,12)</f>
        <v>N/A</v>
      </c>
      <c r="F1594" s="114" t="e">
        <f aca="false">C1594-D1594-E1594</f>
        <v>#VALUE!</v>
      </c>
    </row>
    <row r="1595" customFormat="false" ht="11.25" hidden="false" customHeight="false" outlineLevel="0" collapsed="false">
      <c r="A1595" s="188" t="n">
        <v>37137</v>
      </c>
      <c r="B1595" s="11" t="n">
        <f aca="false">IF(A1595&lt;&gt;"",MONTH(A1595),0)</f>
        <v>9</v>
      </c>
      <c r="C1595" s="148" t="str">
        <f aca="false">VLOOKUP($A1595,data!$A$6:$M$15000,10)</f>
        <v>N/A</v>
      </c>
      <c r="D1595" s="306" t="n">
        <v>0</v>
      </c>
      <c r="E1595" s="306" t="str">
        <f aca="false">VLOOKUP($A1595,data!$A$6:$M$15000,12)</f>
        <v>N/A</v>
      </c>
      <c r="F1595" s="114" t="e">
        <f aca="false">C1595-D1595-E1595</f>
        <v>#VALUE!</v>
      </c>
    </row>
    <row r="1596" customFormat="false" ht="11.25" hidden="false" customHeight="false" outlineLevel="0" collapsed="false">
      <c r="A1596" s="188" t="n">
        <v>37138</v>
      </c>
      <c r="B1596" s="11" t="n">
        <f aca="false">IF(A1596&lt;&gt;"",MONTH(A1596),0)</f>
        <v>9</v>
      </c>
      <c r="C1596" s="148" t="str">
        <f aca="false">VLOOKUP($A1596,data!$A$6:$M$15000,10)</f>
        <v>N/A</v>
      </c>
      <c r="D1596" s="306" t="n">
        <v>0</v>
      </c>
      <c r="E1596" s="306" t="str">
        <f aca="false">VLOOKUP($A1596,data!$A$6:$M$15000,12)</f>
        <v>N/A</v>
      </c>
      <c r="F1596" s="114" t="e">
        <f aca="false">C1596-D1596-E1596</f>
        <v>#VALUE!</v>
      </c>
    </row>
    <row r="1597" customFormat="false" ht="11.25" hidden="false" customHeight="false" outlineLevel="0" collapsed="false">
      <c r="A1597" s="188" t="n">
        <v>37139</v>
      </c>
      <c r="B1597" s="11" t="n">
        <f aca="false">IF(A1597&lt;&gt;"",MONTH(A1597),0)</f>
        <v>9</v>
      </c>
      <c r="C1597" s="148" t="str">
        <f aca="false">VLOOKUP($A1597,data!$A$6:$M$15000,10)</f>
        <v>N/A</v>
      </c>
      <c r="D1597" s="306" t="n">
        <v>0</v>
      </c>
      <c r="E1597" s="306" t="str">
        <f aca="false">VLOOKUP($A1597,data!$A$6:$M$15000,12)</f>
        <v>N/A</v>
      </c>
      <c r="F1597" s="114" t="e">
        <f aca="false">C1597-D1597-E1597</f>
        <v>#VALUE!</v>
      </c>
    </row>
    <row r="1598" customFormat="false" ht="11.25" hidden="false" customHeight="false" outlineLevel="0" collapsed="false">
      <c r="A1598" s="188" t="n">
        <v>37140</v>
      </c>
      <c r="B1598" s="11" t="n">
        <f aca="false">IF(A1598&lt;&gt;"",MONTH(A1598),0)</f>
        <v>9</v>
      </c>
      <c r="C1598" s="148" t="str">
        <f aca="false">VLOOKUP($A1598,data!$A$6:$M$15000,10)</f>
        <v>N/A</v>
      </c>
      <c r="D1598" s="306" t="n">
        <v>0</v>
      </c>
      <c r="E1598" s="306" t="str">
        <f aca="false">VLOOKUP($A1598,data!$A$6:$M$15000,12)</f>
        <v>N/A</v>
      </c>
      <c r="F1598" s="114" t="e">
        <f aca="false">C1598-D1598-E1598</f>
        <v>#VALUE!</v>
      </c>
    </row>
    <row r="1599" customFormat="false" ht="11.25" hidden="false" customHeight="false" outlineLevel="0" collapsed="false">
      <c r="A1599" s="188" t="n">
        <v>37141</v>
      </c>
      <c r="B1599" s="11" t="n">
        <f aca="false">IF(A1599&lt;&gt;"",MONTH(A1599),0)</f>
        <v>9</v>
      </c>
      <c r="C1599" s="148" t="str">
        <f aca="false">VLOOKUP($A1599,data!$A$6:$M$15000,10)</f>
        <v>N/A</v>
      </c>
      <c r="D1599" s="306" t="n">
        <v>0</v>
      </c>
      <c r="E1599" s="306" t="str">
        <f aca="false">VLOOKUP($A1599,data!$A$6:$M$15000,12)</f>
        <v>N/A</v>
      </c>
      <c r="F1599" s="114" t="e">
        <f aca="false">C1599-D1599-E1599</f>
        <v>#VALUE!</v>
      </c>
    </row>
    <row r="1600" customFormat="false" ht="11.25" hidden="false" customHeight="false" outlineLevel="0" collapsed="false">
      <c r="A1600" s="188" t="n">
        <v>37142</v>
      </c>
      <c r="B1600" s="11" t="n">
        <f aca="false">IF(A1600&lt;&gt;"",MONTH(A1600),0)</f>
        <v>9</v>
      </c>
      <c r="C1600" s="148" t="str">
        <f aca="false">VLOOKUP($A1600,data!$A$6:$M$15000,10)</f>
        <v>N/A</v>
      </c>
      <c r="D1600" s="306" t="n">
        <v>0</v>
      </c>
      <c r="E1600" s="306" t="str">
        <f aca="false">VLOOKUP($A1600,data!$A$6:$M$15000,12)</f>
        <v>N/A</v>
      </c>
      <c r="F1600" s="114" t="e">
        <f aca="false">C1600-D1600-E1600</f>
        <v>#VALUE!</v>
      </c>
    </row>
    <row r="1601" customFormat="false" ht="11.25" hidden="false" customHeight="false" outlineLevel="0" collapsed="false">
      <c r="A1601" s="188" t="n">
        <v>37143</v>
      </c>
      <c r="B1601" s="11" t="n">
        <f aca="false">IF(A1601&lt;&gt;"",MONTH(A1601),0)</f>
        <v>9</v>
      </c>
      <c r="C1601" s="148" t="str">
        <f aca="false">VLOOKUP($A1601,data!$A$6:$M$15000,10)</f>
        <v>N/A</v>
      </c>
      <c r="D1601" s="306" t="n">
        <v>0</v>
      </c>
      <c r="E1601" s="306" t="str">
        <f aca="false">VLOOKUP($A1601,data!$A$6:$M$15000,12)</f>
        <v>N/A</v>
      </c>
      <c r="F1601" s="114" t="e">
        <f aca="false">C1601-D1601-E1601</f>
        <v>#VALUE!</v>
      </c>
    </row>
    <row r="1602" customFormat="false" ht="11.25" hidden="false" customHeight="false" outlineLevel="0" collapsed="false">
      <c r="A1602" s="188" t="n">
        <v>37144</v>
      </c>
      <c r="B1602" s="11" t="n">
        <f aca="false">IF(A1602&lt;&gt;"",MONTH(A1602),0)</f>
        <v>9</v>
      </c>
      <c r="C1602" s="148" t="str">
        <f aca="false">VLOOKUP($A1602,data!$A$6:$M$15000,10)</f>
        <v>N/A</v>
      </c>
      <c r="D1602" s="306" t="n">
        <v>0</v>
      </c>
      <c r="E1602" s="306" t="str">
        <f aca="false">VLOOKUP($A1602,data!$A$6:$M$15000,12)</f>
        <v>N/A</v>
      </c>
      <c r="F1602" s="114" t="e">
        <f aca="false">C1602-D1602-E1602</f>
        <v>#VALUE!</v>
      </c>
    </row>
    <row r="1603" customFormat="false" ht="11.25" hidden="false" customHeight="false" outlineLevel="0" collapsed="false">
      <c r="A1603" s="188" t="n">
        <v>37145</v>
      </c>
      <c r="B1603" s="11" t="n">
        <f aca="false">IF(A1603&lt;&gt;"",MONTH(A1603),0)</f>
        <v>9</v>
      </c>
      <c r="C1603" s="148" t="str">
        <f aca="false">VLOOKUP($A1603,data!$A$6:$M$15000,10)</f>
        <v>N/A</v>
      </c>
      <c r="D1603" s="306" t="n">
        <v>0</v>
      </c>
      <c r="E1603" s="306" t="str">
        <f aca="false">VLOOKUP($A1603,data!$A$6:$M$15000,12)</f>
        <v>N/A</v>
      </c>
      <c r="F1603" s="114" t="e">
        <f aca="false">C1603-D1603-E1603</f>
        <v>#VALUE!</v>
      </c>
    </row>
    <row r="1604" customFormat="false" ht="11.25" hidden="false" customHeight="false" outlineLevel="0" collapsed="false">
      <c r="A1604" s="188" t="n">
        <v>37146</v>
      </c>
      <c r="B1604" s="11" t="n">
        <f aca="false">IF(A1604&lt;&gt;"",MONTH(A1604),0)</f>
        <v>9</v>
      </c>
      <c r="C1604" s="148" t="str">
        <f aca="false">VLOOKUP($A1604,data!$A$6:$M$15000,10)</f>
        <v>N/A</v>
      </c>
      <c r="D1604" s="306" t="n">
        <v>0</v>
      </c>
      <c r="E1604" s="306" t="str">
        <f aca="false">VLOOKUP($A1604,data!$A$6:$M$15000,12)</f>
        <v>N/A</v>
      </c>
      <c r="F1604" s="114" t="e">
        <f aca="false">C1604-D1604-E1604</f>
        <v>#VALUE!</v>
      </c>
    </row>
    <row r="1605" customFormat="false" ht="11.25" hidden="false" customHeight="false" outlineLevel="0" collapsed="false">
      <c r="A1605" s="188" t="n">
        <v>37147</v>
      </c>
      <c r="B1605" s="11" t="n">
        <f aca="false">IF(A1605&lt;&gt;"",MONTH(A1605),0)</f>
        <v>9</v>
      </c>
      <c r="C1605" s="148" t="str">
        <f aca="false">VLOOKUP($A1605,data!$A$6:$M$15000,10)</f>
        <v>N/A</v>
      </c>
      <c r="D1605" s="306" t="n">
        <v>0</v>
      </c>
      <c r="E1605" s="306" t="str">
        <f aca="false">VLOOKUP($A1605,data!$A$6:$M$15000,12)</f>
        <v>N/A</v>
      </c>
      <c r="F1605" s="114" t="e">
        <f aca="false">C1605-D1605-E1605</f>
        <v>#VALUE!</v>
      </c>
    </row>
    <row r="1606" customFormat="false" ht="11.25" hidden="false" customHeight="false" outlineLevel="0" collapsed="false">
      <c r="A1606" s="188" t="n">
        <v>37148</v>
      </c>
      <c r="B1606" s="11" t="n">
        <f aca="false">IF(A1606&lt;&gt;"",MONTH(A1606),0)</f>
        <v>9</v>
      </c>
      <c r="C1606" s="148" t="str">
        <f aca="false">VLOOKUP($A1606,data!$A$6:$M$15000,10)</f>
        <v>N/A</v>
      </c>
      <c r="D1606" s="306" t="n">
        <v>0</v>
      </c>
      <c r="E1606" s="306" t="str">
        <f aca="false">VLOOKUP($A1606,data!$A$6:$M$15000,12)</f>
        <v>N/A</v>
      </c>
      <c r="F1606" s="114" t="e">
        <f aca="false">C1606-D1606-E1606</f>
        <v>#VALUE!</v>
      </c>
    </row>
    <row r="1607" customFormat="false" ht="11.25" hidden="false" customHeight="false" outlineLevel="0" collapsed="false">
      <c r="A1607" s="188" t="n">
        <v>37149</v>
      </c>
      <c r="B1607" s="11" t="n">
        <f aca="false">IF(A1607&lt;&gt;"",MONTH(A1607),0)</f>
        <v>9</v>
      </c>
      <c r="C1607" s="148" t="str">
        <f aca="false">VLOOKUP($A1607,data!$A$6:$M$15000,10)</f>
        <v>N/A</v>
      </c>
      <c r="D1607" s="306" t="n">
        <v>0</v>
      </c>
      <c r="E1607" s="306" t="str">
        <f aca="false">VLOOKUP($A1607,data!$A$6:$M$15000,12)</f>
        <v>N/A</v>
      </c>
      <c r="F1607" s="114" t="e">
        <f aca="false">C1607-D1607-E1607</f>
        <v>#VALUE!</v>
      </c>
    </row>
    <row r="1608" customFormat="false" ht="11.25" hidden="false" customHeight="false" outlineLevel="0" collapsed="false">
      <c r="A1608" s="188" t="n">
        <v>37150</v>
      </c>
      <c r="B1608" s="11" t="n">
        <f aca="false">IF(A1608&lt;&gt;"",MONTH(A1608),0)</f>
        <v>9</v>
      </c>
      <c r="C1608" s="148" t="str">
        <f aca="false">VLOOKUP($A1608,data!$A$6:$M$15000,10)</f>
        <v>N/A</v>
      </c>
      <c r="D1608" s="306" t="n">
        <v>0</v>
      </c>
      <c r="E1608" s="306" t="str">
        <f aca="false">VLOOKUP($A1608,data!$A$6:$M$15000,12)</f>
        <v>N/A</v>
      </c>
      <c r="F1608" s="114" t="e">
        <f aca="false">C1608-D1608-E1608</f>
        <v>#VALUE!</v>
      </c>
    </row>
    <row r="1609" customFormat="false" ht="11.25" hidden="false" customHeight="false" outlineLevel="0" collapsed="false">
      <c r="A1609" s="188" t="n">
        <v>37151</v>
      </c>
      <c r="B1609" s="11" t="n">
        <f aca="false">IF(A1609&lt;&gt;"",MONTH(A1609),0)</f>
        <v>9</v>
      </c>
      <c r="C1609" s="148" t="str">
        <f aca="false">VLOOKUP($A1609,data!$A$6:$M$15000,10)</f>
        <v>N/A</v>
      </c>
      <c r="D1609" s="306" t="n">
        <v>0</v>
      </c>
      <c r="E1609" s="306" t="str">
        <f aca="false">VLOOKUP($A1609,data!$A$6:$M$15000,12)</f>
        <v>N/A</v>
      </c>
      <c r="F1609" s="114" t="e">
        <f aca="false">C1609-D1609-E1609</f>
        <v>#VALUE!</v>
      </c>
    </row>
    <row r="1610" customFormat="false" ht="11.25" hidden="false" customHeight="false" outlineLevel="0" collapsed="false">
      <c r="A1610" s="188" t="n">
        <v>37152</v>
      </c>
      <c r="B1610" s="11" t="n">
        <f aca="false">IF(A1610&lt;&gt;"",MONTH(A1610),0)</f>
        <v>9</v>
      </c>
      <c r="C1610" s="148" t="str">
        <f aca="false">VLOOKUP($A1610,data!$A$6:$M$15000,10)</f>
        <v>N/A</v>
      </c>
      <c r="D1610" s="306" t="n">
        <v>0</v>
      </c>
      <c r="E1610" s="306" t="str">
        <f aca="false">VLOOKUP($A1610,data!$A$6:$M$15000,12)</f>
        <v>N/A</v>
      </c>
      <c r="F1610" s="114" t="e">
        <f aca="false">C1610-D1610-E1610</f>
        <v>#VALUE!</v>
      </c>
    </row>
    <row r="1611" customFormat="false" ht="11.25" hidden="false" customHeight="false" outlineLevel="0" collapsed="false">
      <c r="A1611" s="188" t="n">
        <v>37153</v>
      </c>
      <c r="B1611" s="11" t="n">
        <f aca="false">IF(A1611&lt;&gt;"",MONTH(A1611),0)</f>
        <v>9</v>
      </c>
      <c r="C1611" s="148" t="str">
        <f aca="false">VLOOKUP($A1611,data!$A$6:$M$15000,10)</f>
        <v>N/A</v>
      </c>
      <c r="D1611" s="306" t="n">
        <v>0</v>
      </c>
      <c r="E1611" s="306" t="str">
        <f aca="false">VLOOKUP($A1611,data!$A$6:$M$15000,12)</f>
        <v>N/A</v>
      </c>
      <c r="F1611" s="114" t="e">
        <f aca="false">C1611-D1611-E1611</f>
        <v>#VALUE!</v>
      </c>
    </row>
    <row r="1612" customFormat="false" ht="11.25" hidden="false" customHeight="false" outlineLevel="0" collapsed="false">
      <c r="A1612" s="188" t="n">
        <v>37154</v>
      </c>
      <c r="B1612" s="11" t="n">
        <f aca="false">IF(A1612&lt;&gt;"",MONTH(A1612),0)</f>
        <v>9</v>
      </c>
      <c r="C1612" s="148" t="str">
        <f aca="false">VLOOKUP($A1612,data!$A$6:$M$15000,10)</f>
        <v>N/A</v>
      </c>
      <c r="D1612" s="306" t="n">
        <v>0</v>
      </c>
      <c r="E1612" s="306" t="str">
        <f aca="false">VLOOKUP($A1612,data!$A$6:$M$15000,12)</f>
        <v>N/A</v>
      </c>
      <c r="F1612" s="114" t="e">
        <f aca="false">C1612-D1612-E1612</f>
        <v>#VALUE!</v>
      </c>
    </row>
    <row r="1613" customFormat="false" ht="11.25" hidden="false" customHeight="false" outlineLevel="0" collapsed="false">
      <c r="A1613" s="188" t="n">
        <v>37155</v>
      </c>
      <c r="B1613" s="11" t="n">
        <f aca="false">IF(A1613&lt;&gt;"",MONTH(A1613),0)</f>
        <v>9</v>
      </c>
      <c r="C1613" s="148" t="str">
        <f aca="false">VLOOKUP($A1613,data!$A$6:$M$15000,10)</f>
        <v>N/A</v>
      </c>
      <c r="D1613" s="306" t="n">
        <v>0</v>
      </c>
      <c r="E1613" s="306" t="str">
        <f aca="false">VLOOKUP($A1613,data!$A$6:$M$15000,12)</f>
        <v>N/A</v>
      </c>
      <c r="F1613" s="114" t="e">
        <f aca="false">C1613-D1613-E1613</f>
        <v>#VALUE!</v>
      </c>
    </row>
    <row r="1614" customFormat="false" ht="11.25" hidden="false" customHeight="false" outlineLevel="0" collapsed="false">
      <c r="A1614" s="188" t="n">
        <v>37156</v>
      </c>
      <c r="B1614" s="11" t="n">
        <f aca="false">IF(A1614&lt;&gt;"",MONTH(A1614),0)</f>
        <v>9</v>
      </c>
      <c r="C1614" s="148" t="str">
        <f aca="false">VLOOKUP($A1614,data!$A$6:$M$15000,10)</f>
        <v>N/A</v>
      </c>
      <c r="D1614" s="306" t="n">
        <v>0</v>
      </c>
      <c r="E1614" s="306" t="str">
        <f aca="false">VLOOKUP($A1614,data!$A$6:$M$15000,12)</f>
        <v>N/A</v>
      </c>
      <c r="F1614" s="114" t="e">
        <f aca="false">C1614-D1614-E1614</f>
        <v>#VALUE!</v>
      </c>
    </row>
    <row r="1615" customFormat="false" ht="11.25" hidden="false" customHeight="false" outlineLevel="0" collapsed="false">
      <c r="A1615" s="188" t="n">
        <v>37157</v>
      </c>
      <c r="B1615" s="11" t="n">
        <f aca="false">IF(A1615&lt;&gt;"",MONTH(A1615),0)</f>
        <v>9</v>
      </c>
      <c r="C1615" s="148" t="str">
        <f aca="false">VLOOKUP($A1615,data!$A$6:$M$15000,10)</f>
        <v>N/A</v>
      </c>
      <c r="D1615" s="306" t="n">
        <v>0</v>
      </c>
      <c r="E1615" s="306" t="str">
        <f aca="false">VLOOKUP($A1615,data!$A$6:$M$15000,12)</f>
        <v>N/A</v>
      </c>
      <c r="F1615" s="114" t="e">
        <f aca="false">C1615-D1615-E1615</f>
        <v>#VALUE!</v>
      </c>
    </row>
    <row r="1616" customFormat="false" ht="11.25" hidden="false" customHeight="false" outlineLevel="0" collapsed="false">
      <c r="A1616" s="188" t="n">
        <v>37158</v>
      </c>
      <c r="B1616" s="11" t="n">
        <f aca="false">IF(A1616&lt;&gt;"",MONTH(A1616),0)</f>
        <v>9</v>
      </c>
      <c r="C1616" s="148" t="str">
        <f aca="false">VLOOKUP($A1616,data!$A$6:$M$15000,10)</f>
        <v>N/A</v>
      </c>
      <c r="D1616" s="306" t="n">
        <v>0</v>
      </c>
      <c r="E1616" s="306" t="str">
        <f aca="false">VLOOKUP($A1616,data!$A$6:$M$15000,12)</f>
        <v>N/A</v>
      </c>
      <c r="F1616" s="114" t="e">
        <f aca="false">C1616-D1616-E1616</f>
        <v>#VALUE!</v>
      </c>
    </row>
    <row r="1617" customFormat="false" ht="11.25" hidden="false" customHeight="false" outlineLevel="0" collapsed="false">
      <c r="A1617" s="188" t="n">
        <v>37159</v>
      </c>
      <c r="B1617" s="11" t="n">
        <f aca="false">IF(A1617&lt;&gt;"",MONTH(A1617),0)</f>
        <v>9</v>
      </c>
      <c r="C1617" s="148" t="str">
        <f aca="false">VLOOKUP($A1617,data!$A$6:$M$15000,10)</f>
        <v>N/A</v>
      </c>
      <c r="D1617" s="306" t="n">
        <v>0</v>
      </c>
      <c r="E1617" s="306" t="str">
        <f aca="false">VLOOKUP($A1617,data!$A$6:$M$15000,12)</f>
        <v>N/A</v>
      </c>
      <c r="F1617" s="114" t="e">
        <f aca="false">C1617-D1617-E1617</f>
        <v>#VALUE!</v>
      </c>
    </row>
    <row r="1618" customFormat="false" ht="11.25" hidden="false" customHeight="false" outlineLevel="0" collapsed="false">
      <c r="A1618" s="188" t="n">
        <v>37160</v>
      </c>
      <c r="B1618" s="11" t="n">
        <f aca="false">IF(A1618&lt;&gt;"",MONTH(A1618),0)</f>
        <v>9</v>
      </c>
      <c r="C1618" s="148" t="str">
        <f aca="false">VLOOKUP($A1618,data!$A$6:$M$15000,10)</f>
        <v>N/A</v>
      </c>
      <c r="D1618" s="306" t="n">
        <v>0</v>
      </c>
      <c r="E1618" s="306" t="str">
        <f aca="false">VLOOKUP($A1618,data!$A$6:$M$15000,12)</f>
        <v>N/A</v>
      </c>
      <c r="F1618" s="114" t="e">
        <f aca="false">C1618-D1618-E1618</f>
        <v>#VALUE!</v>
      </c>
    </row>
    <row r="1619" customFormat="false" ht="11.25" hidden="false" customHeight="false" outlineLevel="0" collapsed="false">
      <c r="A1619" s="188" t="n">
        <v>37161</v>
      </c>
      <c r="B1619" s="11" t="n">
        <f aca="false">IF(A1619&lt;&gt;"",MONTH(A1619),0)</f>
        <v>9</v>
      </c>
      <c r="C1619" s="148" t="str">
        <f aca="false">VLOOKUP($A1619,data!$A$6:$M$15000,10)</f>
        <v>N/A</v>
      </c>
      <c r="D1619" s="306" t="n">
        <v>0</v>
      </c>
      <c r="E1619" s="306" t="str">
        <f aca="false">VLOOKUP($A1619,data!$A$6:$M$15000,12)</f>
        <v>N/A</v>
      </c>
      <c r="F1619" s="114" t="e">
        <f aca="false">C1619-D1619-E1619</f>
        <v>#VALUE!</v>
      </c>
    </row>
    <row r="1620" customFormat="false" ht="11.25" hidden="false" customHeight="false" outlineLevel="0" collapsed="false">
      <c r="A1620" s="188" t="n">
        <v>37162</v>
      </c>
      <c r="B1620" s="11" t="n">
        <f aca="false">IF(A1620&lt;&gt;"",MONTH(A1620),0)</f>
        <v>9</v>
      </c>
      <c r="C1620" s="148" t="str">
        <f aca="false">VLOOKUP($A1620,data!$A$6:$M$15000,10)</f>
        <v>N/A</v>
      </c>
      <c r="D1620" s="306" t="n">
        <v>0</v>
      </c>
      <c r="E1620" s="306" t="str">
        <f aca="false">VLOOKUP($A1620,data!$A$6:$M$15000,12)</f>
        <v>N/A</v>
      </c>
      <c r="F1620" s="114" t="e">
        <f aca="false">C1620-D1620-E1620</f>
        <v>#VALUE!</v>
      </c>
    </row>
    <row r="1621" customFormat="false" ht="11.25" hidden="false" customHeight="false" outlineLevel="0" collapsed="false">
      <c r="A1621" s="188" t="n">
        <v>37163</v>
      </c>
      <c r="B1621" s="11" t="n">
        <f aca="false">IF(A1621&lt;&gt;"",MONTH(A1621),0)</f>
        <v>9</v>
      </c>
      <c r="C1621" s="148" t="str">
        <f aca="false">VLOOKUP($A1621,data!$A$6:$M$15000,10)</f>
        <v>N/A</v>
      </c>
      <c r="D1621" s="306" t="n">
        <v>0</v>
      </c>
      <c r="E1621" s="306" t="str">
        <f aca="false">VLOOKUP($A1621,data!$A$6:$M$15000,12)</f>
        <v>N/A</v>
      </c>
      <c r="F1621" s="114" t="e">
        <f aca="false">C1621-D1621-E1621</f>
        <v>#VALUE!</v>
      </c>
    </row>
    <row r="1622" customFormat="false" ht="11.25" hidden="false" customHeight="false" outlineLevel="0" collapsed="false">
      <c r="A1622" s="188" t="n">
        <v>37164</v>
      </c>
      <c r="B1622" s="11" t="n">
        <f aca="false">IF(A1622&lt;&gt;"",MONTH(A1622),0)</f>
        <v>9</v>
      </c>
      <c r="C1622" s="148" t="str">
        <f aca="false">VLOOKUP($A1622,data!$A$6:$M$15000,10)</f>
        <v>N/A</v>
      </c>
      <c r="D1622" s="306" t="n">
        <v>0</v>
      </c>
      <c r="E1622" s="306" t="str">
        <f aca="false">VLOOKUP($A1622,data!$A$6:$M$15000,12)</f>
        <v>N/A</v>
      </c>
      <c r="F1622" s="114" t="e">
        <f aca="false">C1622-D1622-E1622</f>
        <v>#VALUE!</v>
      </c>
    </row>
    <row r="1623" customFormat="false" ht="11.25" hidden="false" customHeight="false" outlineLevel="0" collapsed="false">
      <c r="A1623" s="188" t="n">
        <v>37165</v>
      </c>
      <c r="B1623" s="11" t="n">
        <f aca="false">IF(A1623&lt;&gt;"",MONTH(A1623),0)</f>
        <v>10</v>
      </c>
      <c r="C1623" s="148" t="str">
        <f aca="false">VLOOKUP($A1623,data!$A$6:$M$15000,10)</f>
        <v>N/A</v>
      </c>
      <c r="D1623" s="306" t="n">
        <v>0</v>
      </c>
      <c r="E1623" s="306" t="str">
        <f aca="false">VLOOKUP($A1623,data!$A$6:$M$15000,12)</f>
        <v>N/A</v>
      </c>
      <c r="F1623" s="114" t="e">
        <f aca="false">C1623-D1623-E1623</f>
        <v>#VALUE!</v>
      </c>
    </row>
    <row r="1624" customFormat="false" ht="11.25" hidden="false" customHeight="false" outlineLevel="0" collapsed="false">
      <c r="A1624" s="188" t="n">
        <v>37166</v>
      </c>
      <c r="B1624" s="11" t="n">
        <f aca="false">IF(A1624&lt;&gt;"",MONTH(A1624),0)</f>
        <v>10</v>
      </c>
      <c r="C1624" s="148" t="str">
        <f aca="false">VLOOKUP($A1624,data!$A$6:$M$15000,10)</f>
        <v>N/A</v>
      </c>
      <c r="D1624" s="306" t="n">
        <v>0</v>
      </c>
      <c r="E1624" s="306" t="str">
        <f aca="false">VLOOKUP($A1624,data!$A$6:$M$15000,12)</f>
        <v>N/A</v>
      </c>
      <c r="F1624" s="114" t="e">
        <f aca="false">C1624-D1624-E1624</f>
        <v>#VALUE!</v>
      </c>
    </row>
    <row r="1625" customFormat="false" ht="11.25" hidden="false" customHeight="false" outlineLevel="0" collapsed="false">
      <c r="A1625" s="188" t="n">
        <v>37167</v>
      </c>
      <c r="B1625" s="11" t="n">
        <f aca="false">IF(A1625&lt;&gt;"",MONTH(A1625),0)</f>
        <v>10</v>
      </c>
      <c r="C1625" s="148" t="str">
        <f aca="false">VLOOKUP($A1625,data!$A$6:$M$15000,10)</f>
        <v>N/A</v>
      </c>
      <c r="D1625" s="306" t="n">
        <v>0</v>
      </c>
      <c r="E1625" s="306" t="str">
        <f aca="false">VLOOKUP($A1625,data!$A$6:$M$15000,12)</f>
        <v>N/A</v>
      </c>
      <c r="F1625" s="114" t="e">
        <f aca="false">C1625-D1625-E1625</f>
        <v>#VALUE!</v>
      </c>
    </row>
    <row r="1626" customFormat="false" ht="11.25" hidden="false" customHeight="false" outlineLevel="0" collapsed="false">
      <c r="A1626" s="188" t="n">
        <v>37168</v>
      </c>
      <c r="B1626" s="11" t="n">
        <f aca="false">IF(A1626&lt;&gt;"",MONTH(A1626),0)</f>
        <v>10</v>
      </c>
      <c r="C1626" s="148" t="str">
        <f aca="false">VLOOKUP($A1626,data!$A$6:$M$15000,10)</f>
        <v>N/A</v>
      </c>
      <c r="D1626" s="306" t="n">
        <v>0</v>
      </c>
      <c r="E1626" s="306" t="str">
        <f aca="false">VLOOKUP($A1626,data!$A$6:$M$15000,12)</f>
        <v>N/A</v>
      </c>
      <c r="F1626" s="114" t="e">
        <f aca="false">C1626-D1626-E1626</f>
        <v>#VALUE!</v>
      </c>
    </row>
    <row r="1627" customFormat="false" ht="11.25" hidden="false" customHeight="false" outlineLevel="0" collapsed="false">
      <c r="A1627" s="188" t="n">
        <v>37169</v>
      </c>
      <c r="B1627" s="11" t="n">
        <f aca="false">IF(A1627&lt;&gt;"",MONTH(A1627),0)</f>
        <v>10</v>
      </c>
      <c r="C1627" s="148" t="str">
        <f aca="false">VLOOKUP($A1627,data!$A$6:$M$15000,10)</f>
        <v>N/A</v>
      </c>
      <c r="D1627" s="306" t="n">
        <v>0</v>
      </c>
      <c r="E1627" s="306" t="str">
        <f aca="false">VLOOKUP($A1627,data!$A$6:$M$15000,12)</f>
        <v>N/A</v>
      </c>
      <c r="F1627" s="114" t="e">
        <f aca="false">C1627-D1627-E1627</f>
        <v>#VALUE!</v>
      </c>
    </row>
    <row r="1628" customFormat="false" ht="11.25" hidden="false" customHeight="false" outlineLevel="0" collapsed="false">
      <c r="A1628" s="188" t="n">
        <v>37170</v>
      </c>
      <c r="B1628" s="11" t="n">
        <f aca="false">IF(A1628&lt;&gt;"",MONTH(A1628),0)</f>
        <v>10</v>
      </c>
      <c r="C1628" s="148" t="str">
        <f aca="false">VLOOKUP($A1628,data!$A$6:$M$15000,10)</f>
        <v>N/A</v>
      </c>
      <c r="D1628" s="306" t="n">
        <v>0</v>
      </c>
      <c r="E1628" s="306" t="str">
        <f aca="false">VLOOKUP($A1628,data!$A$6:$M$15000,12)</f>
        <v>N/A</v>
      </c>
      <c r="F1628" s="114" t="e">
        <f aca="false">C1628-D1628-E1628</f>
        <v>#VALUE!</v>
      </c>
    </row>
    <row r="1629" customFormat="false" ht="11.25" hidden="false" customHeight="false" outlineLevel="0" collapsed="false">
      <c r="A1629" s="188" t="n">
        <v>37171</v>
      </c>
      <c r="B1629" s="11" t="n">
        <f aca="false">IF(A1629&lt;&gt;"",MONTH(A1629),0)</f>
        <v>10</v>
      </c>
      <c r="C1629" s="148" t="str">
        <f aca="false">VLOOKUP($A1629,data!$A$6:$M$15000,10)</f>
        <v>N/A</v>
      </c>
      <c r="D1629" s="306" t="n">
        <v>0</v>
      </c>
      <c r="E1629" s="306" t="str">
        <f aca="false">VLOOKUP($A1629,data!$A$6:$M$15000,12)</f>
        <v>N/A</v>
      </c>
      <c r="F1629" s="114" t="e">
        <f aca="false">C1629-D1629-E1629</f>
        <v>#VALUE!</v>
      </c>
    </row>
    <row r="1630" customFormat="false" ht="11.25" hidden="false" customHeight="false" outlineLevel="0" collapsed="false">
      <c r="A1630" s="188" t="n">
        <v>37172</v>
      </c>
      <c r="B1630" s="11" t="n">
        <f aca="false">IF(A1630&lt;&gt;"",MONTH(A1630),0)</f>
        <v>10</v>
      </c>
      <c r="C1630" s="148" t="str">
        <f aca="false">VLOOKUP($A1630,data!$A$6:$M$15000,10)</f>
        <v>N/A</v>
      </c>
      <c r="D1630" s="306" t="n">
        <v>0</v>
      </c>
      <c r="E1630" s="306" t="str">
        <f aca="false">VLOOKUP($A1630,data!$A$6:$M$15000,12)</f>
        <v>N/A</v>
      </c>
      <c r="F1630" s="114" t="e">
        <f aca="false">C1630-D1630-E1630</f>
        <v>#VALUE!</v>
      </c>
    </row>
    <row r="1631" customFormat="false" ht="11.25" hidden="false" customHeight="false" outlineLevel="0" collapsed="false">
      <c r="A1631" s="188" t="n">
        <v>37173</v>
      </c>
      <c r="B1631" s="11" t="n">
        <f aca="false">IF(A1631&lt;&gt;"",MONTH(A1631),0)</f>
        <v>10</v>
      </c>
      <c r="C1631" s="148" t="str">
        <f aca="false">VLOOKUP($A1631,data!$A$6:$M$15000,10)</f>
        <v>N/A</v>
      </c>
      <c r="D1631" s="306" t="n">
        <v>0</v>
      </c>
      <c r="E1631" s="306" t="str">
        <f aca="false">VLOOKUP($A1631,data!$A$6:$M$15000,12)</f>
        <v>N/A</v>
      </c>
      <c r="F1631" s="114" t="e">
        <f aca="false">C1631-D1631-E1631</f>
        <v>#VALUE!</v>
      </c>
    </row>
    <row r="1632" customFormat="false" ht="11.25" hidden="false" customHeight="false" outlineLevel="0" collapsed="false">
      <c r="A1632" s="188" t="n">
        <v>37174</v>
      </c>
      <c r="B1632" s="11" t="n">
        <f aca="false">IF(A1632&lt;&gt;"",MONTH(A1632),0)</f>
        <v>10</v>
      </c>
      <c r="C1632" s="148" t="str">
        <f aca="false">VLOOKUP($A1632,data!$A$6:$M$15000,10)</f>
        <v>N/A</v>
      </c>
      <c r="D1632" s="306" t="n">
        <v>0</v>
      </c>
      <c r="E1632" s="306" t="str">
        <f aca="false">VLOOKUP($A1632,data!$A$6:$M$15000,12)</f>
        <v>N/A</v>
      </c>
      <c r="F1632" s="114" t="e">
        <f aca="false">C1632-D1632-E1632</f>
        <v>#VALUE!</v>
      </c>
    </row>
    <row r="1633" customFormat="false" ht="11.25" hidden="false" customHeight="false" outlineLevel="0" collapsed="false">
      <c r="A1633" s="188" t="n">
        <v>37175</v>
      </c>
      <c r="B1633" s="11" t="n">
        <f aca="false">IF(A1633&lt;&gt;"",MONTH(A1633),0)</f>
        <v>10</v>
      </c>
      <c r="C1633" s="148" t="str">
        <f aca="false">VLOOKUP($A1633,data!$A$6:$M$15000,10)</f>
        <v>N/A</v>
      </c>
      <c r="D1633" s="306" t="n">
        <v>0</v>
      </c>
      <c r="E1633" s="306" t="str">
        <f aca="false">VLOOKUP($A1633,data!$A$6:$M$15000,12)</f>
        <v>N/A</v>
      </c>
      <c r="F1633" s="114" t="e">
        <f aca="false">C1633-D1633-E1633</f>
        <v>#VALUE!</v>
      </c>
    </row>
    <row r="1634" customFormat="false" ht="11.25" hidden="false" customHeight="false" outlineLevel="0" collapsed="false">
      <c r="A1634" s="188" t="n">
        <v>37176</v>
      </c>
      <c r="B1634" s="11" t="n">
        <f aca="false">IF(A1634&lt;&gt;"",MONTH(A1634),0)</f>
        <v>10</v>
      </c>
      <c r="C1634" s="148" t="str">
        <f aca="false">VLOOKUP($A1634,data!$A$6:$M$15000,10)</f>
        <v>N/A</v>
      </c>
      <c r="D1634" s="306" t="n">
        <v>0</v>
      </c>
      <c r="E1634" s="306" t="str">
        <f aca="false">VLOOKUP($A1634,data!$A$6:$M$15000,12)</f>
        <v>N/A</v>
      </c>
      <c r="F1634" s="114" t="e">
        <f aca="false">C1634-D1634-E1634</f>
        <v>#VALUE!</v>
      </c>
    </row>
    <row r="1635" customFormat="false" ht="11.25" hidden="false" customHeight="false" outlineLevel="0" collapsed="false">
      <c r="A1635" s="188" t="n">
        <v>37177</v>
      </c>
      <c r="B1635" s="11" t="n">
        <f aca="false">IF(A1635&lt;&gt;"",MONTH(A1635),0)</f>
        <v>10</v>
      </c>
      <c r="C1635" s="148" t="str">
        <f aca="false">VLOOKUP($A1635,data!$A$6:$M$15000,10)</f>
        <v>N/A</v>
      </c>
      <c r="D1635" s="306" t="n">
        <v>0</v>
      </c>
      <c r="E1635" s="306" t="str">
        <f aca="false">VLOOKUP($A1635,data!$A$6:$M$15000,12)</f>
        <v>N/A</v>
      </c>
      <c r="F1635" s="114" t="e">
        <f aca="false">C1635-D1635-E1635</f>
        <v>#VALUE!</v>
      </c>
    </row>
    <row r="1636" customFormat="false" ht="11.25" hidden="false" customHeight="false" outlineLevel="0" collapsed="false">
      <c r="A1636" s="188" t="n">
        <v>37178</v>
      </c>
      <c r="B1636" s="11" t="n">
        <f aca="false">IF(A1636&lt;&gt;"",MONTH(A1636),0)</f>
        <v>10</v>
      </c>
      <c r="C1636" s="148" t="str">
        <f aca="false">VLOOKUP($A1636,data!$A$6:$M$15000,10)</f>
        <v>N/A</v>
      </c>
      <c r="D1636" s="306" t="n">
        <v>0</v>
      </c>
      <c r="E1636" s="306" t="str">
        <f aca="false">VLOOKUP($A1636,data!$A$6:$M$15000,12)</f>
        <v>N/A</v>
      </c>
      <c r="F1636" s="114" t="e">
        <f aca="false">C1636-D1636-E1636</f>
        <v>#VALUE!</v>
      </c>
    </row>
    <row r="1637" customFormat="false" ht="11.25" hidden="false" customHeight="false" outlineLevel="0" collapsed="false">
      <c r="A1637" s="188" t="n">
        <v>37179</v>
      </c>
      <c r="B1637" s="11" t="n">
        <f aca="false">IF(A1637&lt;&gt;"",MONTH(A1637),0)</f>
        <v>10</v>
      </c>
      <c r="C1637" s="148" t="str">
        <f aca="false">VLOOKUP($A1637,data!$A$6:$M$15000,10)</f>
        <v>N/A</v>
      </c>
      <c r="D1637" s="306" t="n">
        <v>0</v>
      </c>
      <c r="E1637" s="306" t="str">
        <f aca="false">VLOOKUP($A1637,data!$A$6:$M$15000,12)</f>
        <v>N/A</v>
      </c>
      <c r="F1637" s="114" t="e">
        <f aca="false">C1637-D1637-E1637</f>
        <v>#VALUE!</v>
      </c>
    </row>
    <row r="1638" customFormat="false" ht="11.25" hidden="false" customHeight="false" outlineLevel="0" collapsed="false">
      <c r="A1638" s="188" t="n">
        <v>37180</v>
      </c>
      <c r="B1638" s="11" t="n">
        <f aca="false">IF(A1638&lt;&gt;"",MONTH(A1638),0)</f>
        <v>10</v>
      </c>
      <c r="C1638" s="148" t="str">
        <f aca="false">VLOOKUP($A1638,data!$A$6:$M$15000,10)</f>
        <v>N/A</v>
      </c>
      <c r="D1638" s="306" t="n">
        <v>0</v>
      </c>
      <c r="E1638" s="306" t="str">
        <f aca="false">VLOOKUP($A1638,data!$A$6:$M$15000,12)</f>
        <v>N/A</v>
      </c>
      <c r="F1638" s="114" t="e">
        <f aca="false">C1638-D1638-E1638</f>
        <v>#VALUE!</v>
      </c>
    </row>
    <row r="1639" customFormat="false" ht="11.25" hidden="false" customHeight="false" outlineLevel="0" collapsed="false">
      <c r="A1639" s="188" t="n">
        <v>37181</v>
      </c>
      <c r="B1639" s="11" t="n">
        <f aca="false">IF(A1639&lt;&gt;"",MONTH(A1639),0)</f>
        <v>10</v>
      </c>
      <c r="C1639" s="148" t="str">
        <f aca="false">VLOOKUP($A1639,data!$A$6:$M$15000,10)</f>
        <v>N/A</v>
      </c>
      <c r="D1639" s="306" t="n">
        <v>0</v>
      </c>
      <c r="E1639" s="306" t="str">
        <f aca="false">VLOOKUP($A1639,data!$A$6:$M$15000,12)</f>
        <v>N/A</v>
      </c>
      <c r="F1639" s="114" t="e">
        <f aca="false">C1639-D1639-E1639</f>
        <v>#VALUE!</v>
      </c>
    </row>
    <row r="1640" customFormat="false" ht="11.25" hidden="false" customHeight="false" outlineLevel="0" collapsed="false">
      <c r="A1640" s="188" t="n">
        <v>37182</v>
      </c>
      <c r="B1640" s="11" t="n">
        <f aca="false">IF(A1640&lt;&gt;"",MONTH(A1640),0)</f>
        <v>10</v>
      </c>
      <c r="C1640" s="148" t="str">
        <f aca="false">VLOOKUP($A1640,data!$A$6:$M$15000,10)</f>
        <v>N/A</v>
      </c>
      <c r="D1640" s="306" t="n">
        <v>0</v>
      </c>
      <c r="E1640" s="306" t="str">
        <f aca="false">VLOOKUP($A1640,data!$A$6:$M$15000,12)</f>
        <v>N/A</v>
      </c>
      <c r="F1640" s="114" t="e">
        <f aca="false">C1640-D1640-E1640</f>
        <v>#VALUE!</v>
      </c>
    </row>
    <row r="1641" customFormat="false" ht="11.25" hidden="false" customHeight="false" outlineLevel="0" collapsed="false">
      <c r="A1641" s="188" t="n">
        <v>37183</v>
      </c>
      <c r="B1641" s="11" t="n">
        <f aca="false">IF(A1641&lt;&gt;"",MONTH(A1641),0)</f>
        <v>10</v>
      </c>
      <c r="C1641" s="148" t="str">
        <f aca="false">VLOOKUP($A1641,data!$A$6:$M$15000,10)</f>
        <v>N/A</v>
      </c>
      <c r="D1641" s="306" t="n">
        <v>0</v>
      </c>
      <c r="E1641" s="306" t="str">
        <f aca="false">VLOOKUP($A1641,data!$A$6:$M$15000,12)</f>
        <v>N/A</v>
      </c>
      <c r="F1641" s="114" t="e">
        <f aca="false">C1641-D1641-E1641</f>
        <v>#VALUE!</v>
      </c>
    </row>
    <row r="1642" customFormat="false" ht="11.25" hidden="false" customHeight="false" outlineLevel="0" collapsed="false">
      <c r="A1642" s="188" t="n">
        <v>37184</v>
      </c>
      <c r="B1642" s="11" t="n">
        <f aca="false">IF(A1642&lt;&gt;"",MONTH(A1642),0)</f>
        <v>10</v>
      </c>
      <c r="C1642" s="148" t="str">
        <f aca="false">VLOOKUP($A1642,data!$A$6:$M$15000,10)</f>
        <v>N/A</v>
      </c>
      <c r="D1642" s="306" t="n">
        <v>0</v>
      </c>
      <c r="E1642" s="306" t="str">
        <f aca="false">VLOOKUP($A1642,data!$A$6:$M$15000,12)</f>
        <v>N/A</v>
      </c>
      <c r="F1642" s="114" t="e">
        <f aca="false">C1642-D1642-E1642</f>
        <v>#VALUE!</v>
      </c>
    </row>
    <row r="1643" customFormat="false" ht="11.25" hidden="false" customHeight="false" outlineLevel="0" collapsed="false">
      <c r="A1643" s="188" t="n">
        <v>37185</v>
      </c>
      <c r="B1643" s="11" t="n">
        <f aca="false">IF(A1643&lt;&gt;"",MONTH(A1643),0)</f>
        <v>10</v>
      </c>
      <c r="C1643" s="148" t="str">
        <f aca="false">VLOOKUP($A1643,data!$A$6:$M$15000,10)</f>
        <v>N/A</v>
      </c>
      <c r="D1643" s="306" t="n">
        <v>0</v>
      </c>
      <c r="E1643" s="306" t="str">
        <f aca="false">VLOOKUP($A1643,data!$A$6:$M$15000,12)</f>
        <v>N/A</v>
      </c>
      <c r="F1643" s="114" t="e">
        <f aca="false">C1643-D1643-E1643</f>
        <v>#VALUE!</v>
      </c>
    </row>
    <row r="1644" customFormat="false" ht="11.25" hidden="false" customHeight="false" outlineLevel="0" collapsed="false">
      <c r="A1644" s="188" t="n">
        <v>37186</v>
      </c>
      <c r="B1644" s="11" t="n">
        <f aca="false">IF(A1644&lt;&gt;"",MONTH(A1644),0)</f>
        <v>10</v>
      </c>
      <c r="C1644" s="148" t="str">
        <f aca="false">VLOOKUP($A1644,data!$A$6:$M$15000,10)</f>
        <v>N/A</v>
      </c>
      <c r="D1644" s="306" t="n">
        <v>0</v>
      </c>
      <c r="E1644" s="306" t="str">
        <f aca="false">VLOOKUP($A1644,data!$A$6:$M$15000,12)</f>
        <v>N/A</v>
      </c>
      <c r="F1644" s="114" t="e">
        <f aca="false">C1644-D1644-E1644</f>
        <v>#VALUE!</v>
      </c>
    </row>
    <row r="1645" customFormat="false" ht="11.25" hidden="false" customHeight="false" outlineLevel="0" collapsed="false">
      <c r="A1645" s="188" t="n">
        <v>37187</v>
      </c>
      <c r="B1645" s="11" t="n">
        <f aca="false">IF(A1645&lt;&gt;"",MONTH(A1645),0)</f>
        <v>10</v>
      </c>
      <c r="C1645" s="148" t="str">
        <f aca="false">VLOOKUP($A1645,data!$A$6:$M$15000,10)</f>
        <v>N/A</v>
      </c>
      <c r="D1645" s="306" t="n">
        <v>0</v>
      </c>
      <c r="E1645" s="306" t="str">
        <f aca="false">VLOOKUP($A1645,data!$A$6:$M$15000,12)</f>
        <v>N/A</v>
      </c>
      <c r="F1645" s="114" t="e">
        <f aca="false">C1645-D1645-E1645</f>
        <v>#VALUE!</v>
      </c>
    </row>
    <row r="1646" customFormat="false" ht="11.25" hidden="false" customHeight="false" outlineLevel="0" collapsed="false">
      <c r="A1646" s="188" t="n">
        <v>37188</v>
      </c>
      <c r="B1646" s="11" t="n">
        <f aca="false">IF(A1646&lt;&gt;"",MONTH(A1646),0)</f>
        <v>10</v>
      </c>
      <c r="C1646" s="148" t="str">
        <f aca="false">VLOOKUP($A1646,data!$A$6:$M$15000,10)</f>
        <v>N/A</v>
      </c>
      <c r="D1646" s="306" t="n">
        <v>0</v>
      </c>
      <c r="E1646" s="306" t="str">
        <f aca="false">VLOOKUP($A1646,data!$A$6:$M$15000,12)</f>
        <v>N/A</v>
      </c>
      <c r="F1646" s="114" t="e">
        <f aca="false">C1646-D1646-E1646</f>
        <v>#VALUE!</v>
      </c>
    </row>
    <row r="1647" customFormat="false" ht="11.25" hidden="false" customHeight="false" outlineLevel="0" collapsed="false">
      <c r="A1647" s="188" t="n">
        <v>37189</v>
      </c>
      <c r="B1647" s="11" t="n">
        <f aca="false">IF(A1647&lt;&gt;"",MONTH(A1647),0)</f>
        <v>10</v>
      </c>
      <c r="C1647" s="148" t="str">
        <f aca="false">VLOOKUP($A1647,data!$A$6:$M$15000,10)</f>
        <v>N/A</v>
      </c>
      <c r="D1647" s="306" t="n">
        <v>0</v>
      </c>
      <c r="E1647" s="306" t="str">
        <f aca="false">VLOOKUP($A1647,data!$A$6:$M$15000,12)</f>
        <v>N/A</v>
      </c>
      <c r="F1647" s="114" t="e">
        <f aca="false">C1647-D1647-E1647</f>
        <v>#VALUE!</v>
      </c>
    </row>
    <row r="1648" customFormat="false" ht="11.25" hidden="false" customHeight="false" outlineLevel="0" collapsed="false">
      <c r="A1648" s="188" t="n">
        <v>37190</v>
      </c>
      <c r="B1648" s="11" t="n">
        <f aca="false">IF(A1648&lt;&gt;"",MONTH(A1648),0)</f>
        <v>10</v>
      </c>
      <c r="C1648" s="148" t="str">
        <f aca="false">VLOOKUP($A1648,data!$A$6:$M$15000,10)</f>
        <v>N/A</v>
      </c>
      <c r="D1648" s="306" t="n">
        <v>0</v>
      </c>
      <c r="E1648" s="306" t="str">
        <f aca="false">VLOOKUP($A1648,data!$A$6:$M$15000,12)</f>
        <v>N/A</v>
      </c>
      <c r="F1648" s="114" t="e">
        <f aca="false">C1648-D1648-E1648</f>
        <v>#VALUE!</v>
      </c>
    </row>
    <row r="1649" customFormat="false" ht="11.25" hidden="false" customHeight="false" outlineLevel="0" collapsed="false">
      <c r="A1649" s="188" t="n">
        <v>37191</v>
      </c>
      <c r="B1649" s="11" t="n">
        <f aca="false">IF(A1649&lt;&gt;"",MONTH(A1649),0)</f>
        <v>10</v>
      </c>
      <c r="C1649" s="148" t="str">
        <f aca="false">VLOOKUP($A1649,data!$A$6:$M$15000,10)</f>
        <v>N/A</v>
      </c>
      <c r="D1649" s="306" t="n">
        <v>0</v>
      </c>
      <c r="E1649" s="306" t="str">
        <f aca="false">VLOOKUP($A1649,data!$A$6:$M$15000,12)</f>
        <v>N/A</v>
      </c>
      <c r="F1649" s="114" t="e">
        <f aca="false">C1649-D1649-E1649</f>
        <v>#VALUE!</v>
      </c>
    </row>
    <row r="1650" customFormat="false" ht="11.25" hidden="false" customHeight="false" outlineLevel="0" collapsed="false">
      <c r="A1650" s="188" t="n">
        <v>37192</v>
      </c>
      <c r="B1650" s="11" t="n">
        <f aca="false">IF(A1650&lt;&gt;"",MONTH(A1650),0)</f>
        <v>10</v>
      </c>
      <c r="C1650" s="148" t="str">
        <f aca="false">VLOOKUP($A1650,data!$A$6:$M$15000,10)</f>
        <v>N/A</v>
      </c>
      <c r="D1650" s="306" t="n">
        <v>0</v>
      </c>
      <c r="E1650" s="306" t="str">
        <f aca="false">VLOOKUP($A1650,data!$A$6:$M$15000,12)</f>
        <v>N/A</v>
      </c>
      <c r="F1650" s="114" t="e">
        <f aca="false">C1650-D1650-E1650</f>
        <v>#VALUE!</v>
      </c>
    </row>
    <row r="1651" customFormat="false" ht="11.25" hidden="false" customHeight="false" outlineLevel="0" collapsed="false">
      <c r="A1651" s="188" t="n">
        <v>37193</v>
      </c>
      <c r="B1651" s="11" t="n">
        <f aca="false">IF(A1651&lt;&gt;"",MONTH(A1651),0)</f>
        <v>10</v>
      </c>
      <c r="C1651" s="148" t="str">
        <f aca="false">VLOOKUP($A1651,data!$A$6:$M$15000,10)</f>
        <v>N/A</v>
      </c>
      <c r="D1651" s="306" t="n">
        <v>0</v>
      </c>
      <c r="E1651" s="306" t="str">
        <f aca="false">VLOOKUP($A1651,data!$A$6:$M$15000,12)</f>
        <v>N/A</v>
      </c>
      <c r="F1651" s="114" t="e">
        <f aca="false">C1651-D1651-E1651</f>
        <v>#VALUE!</v>
      </c>
    </row>
    <row r="1652" customFormat="false" ht="11.25" hidden="false" customHeight="false" outlineLevel="0" collapsed="false">
      <c r="A1652" s="188" t="n">
        <v>37194</v>
      </c>
      <c r="B1652" s="11" t="n">
        <f aca="false">IF(A1652&lt;&gt;"",MONTH(A1652),0)</f>
        <v>10</v>
      </c>
      <c r="C1652" s="148" t="str">
        <f aca="false">VLOOKUP($A1652,data!$A$6:$M$15000,10)</f>
        <v>N/A</v>
      </c>
      <c r="D1652" s="306" t="n">
        <v>0</v>
      </c>
      <c r="E1652" s="306" t="str">
        <f aca="false">VLOOKUP($A1652,data!$A$6:$M$15000,12)</f>
        <v>N/A</v>
      </c>
      <c r="F1652" s="114" t="e">
        <f aca="false">C1652-D1652-E1652</f>
        <v>#VALUE!</v>
      </c>
    </row>
    <row r="1653" customFormat="false" ht="11.25" hidden="false" customHeight="false" outlineLevel="0" collapsed="false">
      <c r="A1653" s="188" t="n">
        <v>37195</v>
      </c>
      <c r="B1653" s="11" t="n">
        <f aca="false">IF(A1653&lt;&gt;"",MONTH(A1653),0)</f>
        <v>10</v>
      </c>
      <c r="C1653" s="148" t="str">
        <f aca="false">VLOOKUP($A1653,data!$A$6:$M$15000,10)</f>
        <v>N/A</v>
      </c>
      <c r="D1653" s="306" t="n">
        <v>0</v>
      </c>
      <c r="E1653" s="306" t="str">
        <f aca="false">VLOOKUP($A1653,data!$A$6:$M$15000,12)</f>
        <v>N/A</v>
      </c>
      <c r="F1653" s="114" t="e">
        <f aca="false">C1653-D1653-E1653</f>
        <v>#VALUE!</v>
      </c>
    </row>
    <row r="1654" customFormat="false" ht="11.25" hidden="false" customHeight="false" outlineLevel="0" collapsed="false">
      <c r="A1654" s="188" t="n">
        <v>37196</v>
      </c>
      <c r="B1654" s="11" t="n">
        <f aca="false">IF(A1654&lt;&gt;"",MONTH(A1654),0)</f>
        <v>11</v>
      </c>
      <c r="C1654" s="148" t="str">
        <f aca="false">VLOOKUP($A1654,data!$A$6:$M$15000,10)</f>
        <v>N/A</v>
      </c>
      <c r="D1654" s="306" t="n">
        <v>0</v>
      </c>
      <c r="E1654" s="306" t="str">
        <f aca="false">VLOOKUP($A1654,data!$A$6:$M$15000,12)</f>
        <v>N/A</v>
      </c>
      <c r="F1654" s="114" t="e">
        <f aca="false">C1654-D1654-E1654</f>
        <v>#VALUE!</v>
      </c>
    </row>
    <row r="1655" customFormat="false" ht="11.25" hidden="false" customHeight="false" outlineLevel="0" collapsed="false">
      <c r="A1655" s="188" t="n">
        <v>37197</v>
      </c>
      <c r="B1655" s="11" t="n">
        <f aca="false">IF(A1655&lt;&gt;"",MONTH(A1655),0)</f>
        <v>11</v>
      </c>
      <c r="C1655" s="148" t="str">
        <f aca="false">VLOOKUP($A1655,data!$A$6:$M$15000,10)</f>
        <v>N/A</v>
      </c>
      <c r="D1655" s="306" t="n">
        <v>0</v>
      </c>
      <c r="E1655" s="306" t="str">
        <f aca="false">VLOOKUP($A1655,data!$A$6:$M$15000,12)</f>
        <v>N/A</v>
      </c>
      <c r="F1655" s="114" t="e">
        <f aca="false">C1655-D1655-E1655</f>
        <v>#VALUE!</v>
      </c>
    </row>
    <row r="1656" customFormat="false" ht="11.25" hidden="false" customHeight="false" outlineLevel="0" collapsed="false">
      <c r="A1656" s="188" t="n">
        <v>37198</v>
      </c>
      <c r="B1656" s="11" t="n">
        <f aca="false">IF(A1656&lt;&gt;"",MONTH(A1656),0)</f>
        <v>11</v>
      </c>
      <c r="C1656" s="148" t="str">
        <f aca="false">VLOOKUP($A1656,data!$A$6:$M$15000,10)</f>
        <v>N/A</v>
      </c>
      <c r="D1656" s="306" t="n">
        <v>0</v>
      </c>
      <c r="E1656" s="306" t="str">
        <f aca="false">VLOOKUP($A1656,data!$A$6:$M$15000,12)</f>
        <v>N/A</v>
      </c>
      <c r="F1656" s="114" t="e">
        <f aca="false">C1656-D1656-E1656</f>
        <v>#VALUE!</v>
      </c>
    </row>
    <row r="1657" customFormat="false" ht="11.25" hidden="false" customHeight="false" outlineLevel="0" collapsed="false">
      <c r="A1657" s="188" t="n">
        <v>37199</v>
      </c>
      <c r="B1657" s="11" t="n">
        <f aca="false">IF(A1657&lt;&gt;"",MONTH(A1657),0)</f>
        <v>11</v>
      </c>
      <c r="C1657" s="148" t="str">
        <f aca="false">VLOOKUP($A1657,data!$A$6:$M$15000,10)</f>
        <v>N/A</v>
      </c>
      <c r="D1657" s="306" t="n">
        <v>0</v>
      </c>
      <c r="E1657" s="306" t="str">
        <f aca="false">VLOOKUP($A1657,data!$A$6:$M$15000,12)</f>
        <v>N/A</v>
      </c>
      <c r="F1657" s="114" t="e">
        <f aca="false">C1657-D1657-E1657</f>
        <v>#VALUE!</v>
      </c>
    </row>
    <row r="1658" customFormat="false" ht="11.25" hidden="false" customHeight="false" outlineLevel="0" collapsed="false">
      <c r="A1658" s="188" t="n">
        <v>37200</v>
      </c>
      <c r="B1658" s="11" t="n">
        <f aca="false">IF(A1658&lt;&gt;"",MONTH(A1658),0)</f>
        <v>11</v>
      </c>
      <c r="C1658" s="148" t="str">
        <f aca="false">VLOOKUP($A1658,data!$A$6:$M$15000,10)</f>
        <v>N/A</v>
      </c>
      <c r="D1658" s="306" t="n">
        <v>0</v>
      </c>
      <c r="E1658" s="306" t="str">
        <f aca="false">VLOOKUP($A1658,data!$A$6:$M$15000,12)</f>
        <v>N/A</v>
      </c>
      <c r="F1658" s="114" t="e">
        <f aca="false">C1658-D1658-E1658</f>
        <v>#VALUE!</v>
      </c>
    </row>
    <row r="1659" customFormat="false" ht="11.25" hidden="false" customHeight="false" outlineLevel="0" collapsed="false">
      <c r="A1659" s="188" t="n">
        <v>37201</v>
      </c>
      <c r="B1659" s="11" t="n">
        <f aca="false">IF(A1659&lt;&gt;"",MONTH(A1659),0)</f>
        <v>11</v>
      </c>
      <c r="C1659" s="148" t="str">
        <f aca="false">VLOOKUP($A1659,data!$A$6:$M$15000,10)</f>
        <v>N/A</v>
      </c>
      <c r="D1659" s="306" t="n">
        <v>0</v>
      </c>
      <c r="E1659" s="306" t="str">
        <f aca="false">VLOOKUP($A1659,data!$A$6:$M$15000,12)</f>
        <v>N/A</v>
      </c>
      <c r="F1659" s="114" t="e">
        <f aca="false">C1659-D1659-E1659</f>
        <v>#VALUE!</v>
      </c>
    </row>
    <row r="1660" customFormat="false" ht="11.25" hidden="false" customHeight="false" outlineLevel="0" collapsed="false">
      <c r="A1660" s="188" t="n">
        <v>37202</v>
      </c>
      <c r="B1660" s="11" t="n">
        <f aca="false">IF(A1660&lt;&gt;"",MONTH(A1660),0)</f>
        <v>11</v>
      </c>
      <c r="C1660" s="148" t="str">
        <f aca="false">VLOOKUP($A1660,data!$A$6:$M$15000,10)</f>
        <v>N/A</v>
      </c>
      <c r="D1660" s="306" t="n">
        <v>0</v>
      </c>
      <c r="E1660" s="306" t="str">
        <f aca="false">VLOOKUP($A1660,data!$A$6:$M$15000,12)</f>
        <v>N/A</v>
      </c>
      <c r="F1660" s="114" t="e">
        <f aca="false">C1660-D1660-E1660</f>
        <v>#VALUE!</v>
      </c>
    </row>
    <row r="1661" customFormat="false" ht="11.25" hidden="false" customHeight="false" outlineLevel="0" collapsed="false">
      <c r="A1661" s="188" t="n">
        <v>37203</v>
      </c>
      <c r="B1661" s="11" t="n">
        <f aca="false">IF(A1661&lt;&gt;"",MONTH(A1661),0)</f>
        <v>11</v>
      </c>
      <c r="C1661" s="148" t="str">
        <f aca="false">VLOOKUP($A1661,data!$A$6:$M$15000,10)</f>
        <v>N/A</v>
      </c>
      <c r="D1661" s="306" t="n">
        <v>0</v>
      </c>
      <c r="E1661" s="306" t="str">
        <f aca="false">VLOOKUP($A1661,data!$A$6:$M$15000,12)</f>
        <v>N/A</v>
      </c>
      <c r="F1661" s="114" t="e">
        <f aca="false">C1661-D1661-E1661</f>
        <v>#VALUE!</v>
      </c>
    </row>
    <row r="1662" customFormat="false" ht="11.25" hidden="false" customHeight="false" outlineLevel="0" collapsed="false">
      <c r="A1662" s="188" t="n">
        <v>37204</v>
      </c>
      <c r="B1662" s="11" t="n">
        <f aca="false">IF(A1662&lt;&gt;"",MONTH(A1662),0)</f>
        <v>11</v>
      </c>
      <c r="C1662" s="148" t="str">
        <f aca="false">VLOOKUP($A1662,data!$A$6:$M$15000,10)</f>
        <v>N/A</v>
      </c>
      <c r="D1662" s="306" t="n">
        <v>0</v>
      </c>
      <c r="E1662" s="306" t="str">
        <f aca="false">VLOOKUP($A1662,data!$A$6:$M$15000,12)</f>
        <v>N/A</v>
      </c>
      <c r="F1662" s="114" t="e">
        <f aca="false">C1662-D1662-E1662</f>
        <v>#VALUE!</v>
      </c>
    </row>
    <row r="1663" customFormat="false" ht="11.25" hidden="false" customHeight="false" outlineLevel="0" collapsed="false">
      <c r="A1663" s="188" t="n">
        <v>37205</v>
      </c>
      <c r="B1663" s="11" t="n">
        <f aca="false">IF(A1663&lt;&gt;"",MONTH(A1663),0)</f>
        <v>11</v>
      </c>
      <c r="C1663" s="148" t="str">
        <f aca="false">VLOOKUP($A1663,data!$A$6:$M$15000,10)</f>
        <v>N/A</v>
      </c>
      <c r="D1663" s="306" t="n">
        <v>0</v>
      </c>
      <c r="E1663" s="306" t="str">
        <f aca="false">VLOOKUP($A1663,data!$A$6:$M$15000,12)</f>
        <v>N/A</v>
      </c>
      <c r="F1663" s="114" t="e">
        <f aca="false">C1663-D1663-E1663</f>
        <v>#VALUE!</v>
      </c>
    </row>
    <row r="1664" customFormat="false" ht="11.25" hidden="false" customHeight="false" outlineLevel="0" collapsed="false">
      <c r="A1664" s="188" t="n">
        <v>37206</v>
      </c>
      <c r="B1664" s="11" t="n">
        <f aca="false">IF(A1664&lt;&gt;"",MONTH(A1664),0)</f>
        <v>11</v>
      </c>
      <c r="C1664" s="148" t="str">
        <f aca="false">VLOOKUP($A1664,data!$A$6:$M$15000,10)</f>
        <v>N/A</v>
      </c>
      <c r="D1664" s="306" t="n">
        <v>0</v>
      </c>
      <c r="E1664" s="306" t="str">
        <f aca="false">VLOOKUP($A1664,data!$A$6:$M$15000,12)</f>
        <v>N/A</v>
      </c>
      <c r="F1664" s="114" t="e">
        <f aca="false">C1664-D1664-E1664</f>
        <v>#VALUE!</v>
      </c>
    </row>
    <row r="1665" customFormat="false" ht="11.25" hidden="false" customHeight="false" outlineLevel="0" collapsed="false">
      <c r="A1665" s="188" t="n">
        <v>37207</v>
      </c>
      <c r="B1665" s="11" t="n">
        <f aca="false">IF(A1665&lt;&gt;"",MONTH(A1665),0)</f>
        <v>11</v>
      </c>
      <c r="C1665" s="148" t="str">
        <f aca="false">VLOOKUP($A1665,data!$A$6:$M$15000,10)</f>
        <v>N/A</v>
      </c>
      <c r="D1665" s="306" t="n">
        <v>0</v>
      </c>
      <c r="E1665" s="306" t="str">
        <f aca="false">VLOOKUP($A1665,data!$A$6:$M$15000,12)</f>
        <v>N/A</v>
      </c>
      <c r="F1665" s="114" t="e">
        <f aca="false">C1665-D1665-E1665</f>
        <v>#VALUE!</v>
      </c>
    </row>
    <row r="1666" customFormat="false" ht="11.25" hidden="false" customHeight="false" outlineLevel="0" collapsed="false">
      <c r="A1666" s="188" t="n">
        <v>37208</v>
      </c>
      <c r="B1666" s="11" t="n">
        <f aca="false">IF(A1666&lt;&gt;"",MONTH(A1666),0)</f>
        <v>11</v>
      </c>
      <c r="C1666" s="148" t="str">
        <f aca="false">VLOOKUP($A1666,data!$A$6:$M$15000,10)</f>
        <v>N/A</v>
      </c>
      <c r="D1666" s="306" t="n">
        <v>0</v>
      </c>
      <c r="E1666" s="306" t="str">
        <f aca="false">VLOOKUP($A1666,data!$A$6:$M$15000,12)</f>
        <v>N/A</v>
      </c>
      <c r="F1666" s="114" t="e">
        <f aca="false">C1666-D1666-E1666</f>
        <v>#VALUE!</v>
      </c>
    </row>
    <row r="1667" customFormat="false" ht="11.25" hidden="false" customHeight="false" outlineLevel="0" collapsed="false">
      <c r="A1667" s="188" t="n">
        <v>37209</v>
      </c>
      <c r="B1667" s="11" t="n">
        <f aca="false">IF(A1667&lt;&gt;"",MONTH(A1667),0)</f>
        <v>11</v>
      </c>
      <c r="C1667" s="148" t="str">
        <f aca="false">VLOOKUP($A1667,data!$A$6:$M$15000,10)</f>
        <v>N/A</v>
      </c>
      <c r="D1667" s="306" t="n">
        <v>0</v>
      </c>
      <c r="E1667" s="306" t="str">
        <f aca="false">VLOOKUP($A1667,data!$A$6:$M$15000,12)</f>
        <v>N/A</v>
      </c>
      <c r="F1667" s="114" t="e">
        <f aca="false">C1667-D1667-E1667</f>
        <v>#VALUE!</v>
      </c>
    </row>
    <row r="1668" customFormat="false" ht="11.25" hidden="false" customHeight="false" outlineLevel="0" collapsed="false">
      <c r="A1668" s="188" t="n">
        <v>37210</v>
      </c>
      <c r="B1668" s="11" t="n">
        <f aca="false">IF(A1668&lt;&gt;"",MONTH(A1668),0)</f>
        <v>11</v>
      </c>
      <c r="C1668" s="148" t="str">
        <f aca="false">VLOOKUP($A1668,data!$A$6:$M$15000,10)</f>
        <v>N/A</v>
      </c>
      <c r="D1668" s="306" t="n">
        <v>0</v>
      </c>
      <c r="E1668" s="306" t="str">
        <f aca="false">VLOOKUP($A1668,data!$A$6:$M$15000,12)</f>
        <v>N/A</v>
      </c>
      <c r="F1668" s="114" t="e">
        <f aca="false">C1668-D1668-E1668</f>
        <v>#VALUE!</v>
      </c>
    </row>
    <row r="1669" customFormat="false" ht="11.25" hidden="false" customHeight="false" outlineLevel="0" collapsed="false">
      <c r="A1669" s="188" t="n">
        <v>37211</v>
      </c>
      <c r="B1669" s="11" t="n">
        <f aca="false">IF(A1669&lt;&gt;"",MONTH(A1669),0)</f>
        <v>11</v>
      </c>
      <c r="C1669" s="148" t="str">
        <f aca="false">VLOOKUP($A1669,data!$A$6:$M$15000,10)</f>
        <v>N/A</v>
      </c>
      <c r="D1669" s="306" t="n">
        <v>0</v>
      </c>
      <c r="E1669" s="306" t="str">
        <f aca="false">VLOOKUP($A1669,data!$A$6:$M$15000,12)</f>
        <v>N/A</v>
      </c>
      <c r="F1669" s="114" t="e">
        <f aca="false">C1669-D1669-E1669</f>
        <v>#VALUE!</v>
      </c>
    </row>
    <row r="1670" customFormat="false" ht="11.25" hidden="false" customHeight="false" outlineLevel="0" collapsed="false">
      <c r="A1670" s="188" t="n">
        <v>37212</v>
      </c>
      <c r="B1670" s="11" t="n">
        <f aca="false">IF(A1670&lt;&gt;"",MONTH(A1670),0)</f>
        <v>11</v>
      </c>
      <c r="C1670" s="148" t="str">
        <f aca="false">VLOOKUP($A1670,data!$A$6:$M$15000,10)</f>
        <v>N/A</v>
      </c>
      <c r="D1670" s="306" t="n">
        <v>0</v>
      </c>
      <c r="E1670" s="306" t="str">
        <f aca="false">VLOOKUP($A1670,data!$A$6:$M$15000,12)</f>
        <v>N/A</v>
      </c>
      <c r="F1670" s="114" t="e">
        <f aca="false">C1670-D1670-E1670</f>
        <v>#VALUE!</v>
      </c>
    </row>
    <row r="1671" customFormat="false" ht="11.25" hidden="false" customHeight="false" outlineLevel="0" collapsed="false">
      <c r="A1671" s="188" t="n">
        <v>37213</v>
      </c>
      <c r="B1671" s="11" t="n">
        <f aca="false">IF(A1671&lt;&gt;"",MONTH(A1671),0)</f>
        <v>11</v>
      </c>
      <c r="C1671" s="148" t="str">
        <f aca="false">VLOOKUP($A1671,data!$A$6:$M$15000,10)</f>
        <v>N/A</v>
      </c>
      <c r="D1671" s="306" t="n">
        <v>0</v>
      </c>
      <c r="E1671" s="306" t="str">
        <f aca="false">VLOOKUP($A1671,data!$A$6:$M$15000,12)</f>
        <v>N/A</v>
      </c>
      <c r="F1671" s="114" t="e">
        <f aca="false">C1671-D1671-E1671</f>
        <v>#VALUE!</v>
      </c>
    </row>
    <row r="1672" customFormat="false" ht="11.25" hidden="false" customHeight="false" outlineLevel="0" collapsed="false">
      <c r="A1672" s="188" t="n">
        <v>37214</v>
      </c>
      <c r="B1672" s="11" t="n">
        <f aca="false">IF(A1672&lt;&gt;"",MONTH(A1672),0)</f>
        <v>11</v>
      </c>
      <c r="C1672" s="148" t="str">
        <f aca="false">VLOOKUP($A1672,data!$A$6:$M$15000,10)</f>
        <v>N/A</v>
      </c>
      <c r="D1672" s="306" t="n">
        <v>0</v>
      </c>
      <c r="E1672" s="306" t="str">
        <f aca="false">VLOOKUP($A1672,data!$A$6:$M$15000,12)</f>
        <v>N/A</v>
      </c>
      <c r="F1672" s="114" t="e">
        <f aca="false">C1672-D1672-E1672</f>
        <v>#VALUE!</v>
      </c>
    </row>
    <row r="1673" customFormat="false" ht="11.25" hidden="false" customHeight="false" outlineLevel="0" collapsed="false">
      <c r="A1673" s="188" t="n">
        <v>37215</v>
      </c>
      <c r="B1673" s="11" t="n">
        <f aca="false">IF(A1673&lt;&gt;"",MONTH(A1673),0)</f>
        <v>11</v>
      </c>
      <c r="C1673" s="148" t="str">
        <f aca="false">VLOOKUP($A1673,data!$A$6:$M$15000,10)</f>
        <v>N/A</v>
      </c>
      <c r="D1673" s="306" t="n">
        <v>0</v>
      </c>
      <c r="E1673" s="306" t="str">
        <f aca="false">VLOOKUP($A1673,data!$A$6:$M$15000,12)</f>
        <v>N/A</v>
      </c>
      <c r="F1673" s="114" t="e">
        <f aca="false">C1673-D1673-E1673</f>
        <v>#VALUE!</v>
      </c>
    </row>
    <row r="1674" customFormat="false" ht="11.25" hidden="false" customHeight="false" outlineLevel="0" collapsed="false">
      <c r="A1674" s="188" t="n">
        <v>37216</v>
      </c>
      <c r="B1674" s="11" t="n">
        <f aca="false">IF(A1674&lt;&gt;"",MONTH(A1674),0)</f>
        <v>11</v>
      </c>
      <c r="C1674" s="148" t="str">
        <f aca="false">VLOOKUP($A1674,data!$A$6:$M$15000,10)</f>
        <v>N/A</v>
      </c>
      <c r="D1674" s="306" t="n">
        <v>0</v>
      </c>
      <c r="E1674" s="306" t="str">
        <f aca="false">VLOOKUP($A1674,data!$A$6:$M$15000,12)</f>
        <v>N/A</v>
      </c>
      <c r="F1674" s="114" t="e">
        <f aca="false">C1674-D1674-E1674</f>
        <v>#VALUE!</v>
      </c>
    </row>
    <row r="1675" customFormat="false" ht="11.25" hidden="false" customHeight="false" outlineLevel="0" collapsed="false">
      <c r="A1675" s="188" t="n">
        <v>37217</v>
      </c>
      <c r="B1675" s="11" t="n">
        <f aca="false">IF(A1675&lt;&gt;"",MONTH(A1675),0)</f>
        <v>11</v>
      </c>
      <c r="C1675" s="148" t="str">
        <f aca="false">VLOOKUP($A1675,data!$A$6:$M$15000,10)</f>
        <v>N/A</v>
      </c>
      <c r="D1675" s="306" t="n">
        <v>0</v>
      </c>
      <c r="E1675" s="306" t="str">
        <f aca="false">VLOOKUP($A1675,data!$A$6:$M$15000,12)</f>
        <v>N/A</v>
      </c>
      <c r="F1675" s="114" t="e">
        <f aca="false">C1675-D1675-E1675</f>
        <v>#VALUE!</v>
      </c>
    </row>
    <row r="1676" customFormat="false" ht="11.25" hidden="false" customHeight="false" outlineLevel="0" collapsed="false">
      <c r="A1676" s="188" t="n">
        <v>37218</v>
      </c>
      <c r="B1676" s="11" t="n">
        <f aca="false">IF(A1676&lt;&gt;"",MONTH(A1676),0)</f>
        <v>11</v>
      </c>
      <c r="C1676" s="148" t="str">
        <f aca="false">VLOOKUP($A1676,data!$A$6:$M$15000,10)</f>
        <v>N/A</v>
      </c>
      <c r="D1676" s="306" t="n">
        <v>0</v>
      </c>
      <c r="E1676" s="306" t="str">
        <f aca="false">VLOOKUP($A1676,data!$A$6:$M$15000,12)</f>
        <v>N/A</v>
      </c>
      <c r="F1676" s="114" t="e">
        <f aca="false">C1676-D1676-E1676</f>
        <v>#VALUE!</v>
      </c>
    </row>
    <row r="1677" customFormat="false" ht="11.25" hidden="false" customHeight="false" outlineLevel="0" collapsed="false">
      <c r="A1677" s="188" t="n">
        <v>37219</v>
      </c>
      <c r="B1677" s="11" t="n">
        <f aca="false">IF(A1677&lt;&gt;"",MONTH(A1677),0)</f>
        <v>11</v>
      </c>
      <c r="C1677" s="148" t="str">
        <f aca="false">VLOOKUP($A1677,data!$A$6:$M$15000,10)</f>
        <v>N/A</v>
      </c>
      <c r="D1677" s="306" t="n">
        <v>0</v>
      </c>
      <c r="E1677" s="306" t="str">
        <f aca="false">VLOOKUP($A1677,data!$A$6:$M$15000,12)</f>
        <v>N/A</v>
      </c>
      <c r="F1677" s="114" t="e">
        <f aca="false">C1677-D1677-E1677</f>
        <v>#VALUE!</v>
      </c>
    </row>
    <row r="1678" customFormat="false" ht="11.25" hidden="false" customHeight="false" outlineLevel="0" collapsed="false">
      <c r="A1678" s="188" t="n">
        <v>37220</v>
      </c>
      <c r="B1678" s="11" t="n">
        <f aca="false">IF(A1678&lt;&gt;"",MONTH(A1678),0)</f>
        <v>11</v>
      </c>
      <c r="C1678" s="148" t="str">
        <f aca="false">VLOOKUP($A1678,data!$A$6:$M$15000,10)</f>
        <v>N/A</v>
      </c>
      <c r="D1678" s="306" t="n">
        <v>0</v>
      </c>
      <c r="E1678" s="306" t="str">
        <f aca="false">VLOOKUP($A1678,data!$A$6:$M$15000,12)</f>
        <v>N/A</v>
      </c>
      <c r="F1678" s="114" t="e">
        <f aca="false">C1678-D1678-E1678</f>
        <v>#VALUE!</v>
      </c>
    </row>
    <row r="1679" customFormat="false" ht="11.25" hidden="false" customHeight="false" outlineLevel="0" collapsed="false">
      <c r="A1679" s="188" t="n">
        <v>37221</v>
      </c>
      <c r="B1679" s="11" t="n">
        <f aca="false">IF(A1679&lt;&gt;"",MONTH(A1679),0)</f>
        <v>11</v>
      </c>
      <c r="C1679" s="148" t="str">
        <f aca="false">VLOOKUP($A1679,data!$A$6:$M$15000,10)</f>
        <v>N/A</v>
      </c>
      <c r="D1679" s="306" t="n">
        <v>0</v>
      </c>
      <c r="E1679" s="306" t="str">
        <f aca="false">VLOOKUP($A1679,data!$A$6:$M$15000,12)</f>
        <v>N/A</v>
      </c>
      <c r="F1679" s="114" t="e">
        <f aca="false">C1679-D1679-E1679</f>
        <v>#VALUE!</v>
      </c>
    </row>
    <row r="1680" customFormat="false" ht="11.25" hidden="false" customHeight="false" outlineLevel="0" collapsed="false">
      <c r="A1680" s="188" t="n">
        <v>37222</v>
      </c>
      <c r="B1680" s="11" t="n">
        <f aca="false">IF(A1680&lt;&gt;"",MONTH(A1680),0)</f>
        <v>11</v>
      </c>
      <c r="C1680" s="148" t="str">
        <f aca="false">VLOOKUP($A1680,data!$A$6:$M$15000,10)</f>
        <v>N/A</v>
      </c>
      <c r="D1680" s="306" t="n">
        <v>0</v>
      </c>
      <c r="E1680" s="306" t="str">
        <f aca="false">VLOOKUP($A1680,data!$A$6:$M$15000,12)</f>
        <v>N/A</v>
      </c>
      <c r="F1680" s="114" t="e">
        <f aca="false">C1680-D1680-E1680</f>
        <v>#VALUE!</v>
      </c>
    </row>
    <row r="1681" customFormat="false" ht="11.25" hidden="false" customHeight="false" outlineLevel="0" collapsed="false">
      <c r="A1681" s="188" t="n">
        <v>37223</v>
      </c>
      <c r="B1681" s="11" t="n">
        <f aca="false">IF(A1681&lt;&gt;"",MONTH(A1681),0)</f>
        <v>11</v>
      </c>
      <c r="C1681" s="148" t="str">
        <f aca="false">VLOOKUP($A1681,data!$A$6:$M$15000,10)</f>
        <v>N/A</v>
      </c>
      <c r="D1681" s="306" t="n">
        <v>0</v>
      </c>
      <c r="E1681" s="306" t="str">
        <f aca="false">VLOOKUP($A1681,data!$A$6:$M$15000,12)</f>
        <v>N/A</v>
      </c>
      <c r="F1681" s="114" t="e">
        <f aca="false">C1681-D1681-E1681</f>
        <v>#VALUE!</v>
      </c>
    </row>
    <row r="1682" customFormat="false" ht="11.25" hidden="false" customHeight="false" outlineLevel="0" collapsed="false">
      <c r="A1682" s="188" t="n">
        <v>37224</v>
      </c>
      <c r="B1682" s="11" t="n">
        <f aca="false">IF(A1682&lt;&gt;"",MONTH(A1682),0)</f>
        <v>11</v>
      </c>
      <c r="C1682" s="148" t="str">
        <f aca="false">VLOOKUP($A1682,data!$A$6:$M$15000,10)</f>
        <v>N/A</v>
      </c>
      <c r="D1682" s="306" t="n">
        <v>0</v>
      </c>
      <c r="E1682" s="306" t="str">
        <f aca="false">VLOOKUP($A1682,data!$A$6:$M$15000,12)</f>
        <v>N/A</v>
      </c>
      <c r="F1682" s="114" t="e">
        <f aca="false">C1682-D1682-E1682</f>
        <v>#VALUE!</v>
      </c>
    </row>
    <row r="1683" customFormat="false" ht="11.25" hidden="false" customHeight="false" outlineLevel="0" collapsed="false">
      <c r="A1683" s="188" t="n">
        <v>37225</v>
      </c>
      <c r="B1683" s="11" t="n">
        <f aca="false">IF(A1683&lt;&gt;"",MONTH(A1683),0)</f>
        <v>11</v>
      </c>
      <c r="C1683" s="148" t="str">
        <f aca="false">VLOOKUP($A1683,data!$A$6:$M$15000,10)</f>
        <v>N/A</v>
      </c>
      <c r="D1683" s="306" t="n">
        <v>0</v>
      </c>
      <c r="E1683" s="306" t="str">
        <f aca="false">VLOOKUP($A1683,data!$A$6:$M$15000,12)</f>
        <v>N/A</v>
      </c>
      <c r="F1683" s="114" t="e">
        <f aca="false">C1683-D1683-E1683</f>
        <v>#VALUE!</v>
      </c>
    </row>
    <row r="1684" customFormat="false" ht="11.25" hidden="false" customHeight="false" outlineLevel="0" collapsed="false">
      <c r="A1684" s="188" t="n">
        <v>37226</v>
      </c>
      <c r="B1684" s="11" t="n">
        <f aca="false">IF(A1684&lt;&gt;"",MONTH(A1684),0)</f>
        <v>12</v>
      </c>
      <c r="C1684" s="148" t="str">
        <f aca="false">VLOOKUP($A1684,data!$A$6:$M$15000,10)</f>
        <v>N/A</v>
      </c>
      <c r="D1684" s="306" t="n">
        <v>0</v>
      </c>
      <c r="E1684" s="306" t="str">
        <f aca="false">VLOOKUP($A1684,data!$A$6:$M$15000,12)</f>
        <v>N/A</v>
      </c>
      <c r="F1684" s="114" t="e">
        <f aca="false">C1684-D1684-E1684</f>
        <v>#VALUE!</v>
      </c>
    </row>
    <row r="1685" customFormat="false" ht="11.25" hidden="false" customHeight="false" outlineLevel="0" collapsed="false">
      <c r="A1685" s="188" t="n">
        <v>37227</v>
      </c>
      <c r="B1685" s="11" t="n">
        <f aca="false">IF(A1685&lt;&gt;"",MONTH(A1685),0)</f>
        <v>12</v>
      </c>
      <c r="C1685" s="148" t="str">
        <f aca="false">VLOOKUP($A1685,data!$A$6:$M$15000,10)</f>
        <v>N/A</v>
      </c>
      <c r="D1685" s="306" t="n">
        <v>0</v>
      </c>
      <c r="E1685" s="306" t="str">
        <f aca="false">VLOOKUP($A1685,data!$A$6:$M$15000,12)</f>
        <v>N/A</v>
      </c>
      <c r="F1685" s="114" t="e">
        <f aca="false">C1685-D1685-E1685</f>
        <v>#VALUE!</v>
      </c>
    </row>
    <row r="1686" customFormat="false" ht="11.25" hidden="false" customHeight="false" outlineLevel="0" collapsed="false">
      <c r="A1686" s="188" t="n">
        <v>37228</v>
      </c>
      <c r="B1686" s="11" t="n">
        <f aca="false">IF(A1686&lt;&gt;"",MONTH(A1686),0)</f>
        <v>12</v>
      </c>
      <c r="C1686" s="148" t="str">
        <f aca="false">VLOOKUP($A1686,data!$A$6:$M$15000,10)</f>
        <v>N/A</v>
      </c>
      <c r="D1686" s="306" t="n">
        <v>0</v>
      </c>
      <c r="E1686" s="306" t="str">
        <f aca="false">VLOOKUP($A1686,data!$A$6:$M$15000,12)</f>
        <v>N/A</v>
      </c>
      <c r="F1686" s="114" t="e">
        <f aca="false">C1686-D1686-E1686</f>
        <v>#VALUE!</v>
      </c>
    </row>
    <row r="1687" customFormat="false" ht="11.25" hidden="false" customHeight="false" outlineLevel="0" collapsed="false">
      <c r="A1687" s="188" t="n">
        <v>37229</v>
      </c>
      <c r="B1687" s="11" t="n">
        <f aca="false">IF(A1687&lt;&gt;"",MONTH(A1687),0)</f>
        <v>12</v>
      </c>
      <c r="C1687" s="148" t="str">
        <f aca="false">VLOOKUP($A1687,data!$A$6:$M$15000,10)</f>
        <v>N/A</v>
      </c>
      <c r="D1687" s="306" t="n">
        <v>0</v>
      </c>
      <c r="E1687" s="306" t="str">
        <f aca="false">VLOOKUP($A1687,data!$A$6:$M$15000,12)</f>
        <v>N/A</v>
      </c>
      <c r="F1687" s="114" t="e">
        <f aca="false">C1687-D1687-E1687</f>
        <v>#VALUE!</v>
      </c>
    </row>
    <row r="1688" customFormat="false" ht="11.25" hidden="false" customHeight="false" outlineLevel="0" collapsed="false">
      <c r="A1688" s="188" t="n">
        <v>37230</v>
      </c>
      <c r="B1688" s="11" t="n">
        <f aca="false">IF(A1688&lt;&gt;"",MONTH(A1688),0)</f>
        <v>12</v>
      </c>
      <c r="C1688" s="148" t="str">
        <f aca="false">VLOOKUP($A1688,data!$A$6:$M$15000,10)</f>
        <v>N/A</v>
      </c>
      <c r="D1688" s="306" t="n">
        <v>0</v>
      </c>
      <c r="E1688" s="306" t="str">
        <f aca="false">VLOOKUP($A1688,data!$A$6:$M$15000,12)</f>
        <v>N/A</v>
      </c>
      <c r="F1688" s="114" t="e">
        <f aca="false">C1688-D1688-E1688</f>
        <v>#VALUE!</v>
      </c>
    </row>
    <row r="1689" customFormat="false" ht="11.25" hidden="false" customHeight="false" outlineLevel="0" collapsed="false">
      <c r="A1689" s="188" t="n">
        <v>37231</v>
      </c>
      <c r="B1689" s="11" t="n">
        <f aca="false">IF(A1689&lt;&gt;"",MONTH(A1689),0)</f>
        <v>12</v>
      </c>
      <c r="C1689" s="148" t="str">
        <f aca="false">VLOOKUP($A1689,data!$A$6:$M$15000,10)</f>
        <v>N/A</v>
      </c>
      <c r="D1689" s="306" t="n">
        <v>0</v>
      </c>
      <c r="E1689" s="306" t="str">
        <f aca="false">VLOOKUP($A1689,data!$A$6:$M$15000,12)</f>
        <v>N/A</v>
      </c>
      <c r="F1689" s="114" t="e">
        <f aca="false">C1689-D1689-E1689</f>
        <v>#VALUE!</v>
      </c>
    </row>
    <row r="1690" customFormat="false" ht="11.25" hidden="false" customHeight="false" outlineLevel="0" collapsed="false">
      <c r="A1690" s="188" t="n">
        <v>37232</v>
      </c>
      <c r="B1690" s="11" t="n">
        <f aca="false">IF(A1690&lt;&gt;"",MONTH(A1690),0)</f>
        <v>12</v>
      </c>
      <c r="C1690" s="148" t="str">
        <f aca="false">VLOOKUP($A1690,data!$A$6:$M$15000,10)</f>
        <v>N/A</v>
      </c>
      <c r="D1690" s="306" t="n">
        <v>0</v>
      </c>
      <c r="E1690" s="306" t="str">
        <f aca="false">VLOOKUP($A1690,data!$A$6:$M$15000,12)</f>
        <v>N/A</v>
      </c>
      <c r="F1690" s="114" t="e">
        <f aca="false">C1690-D1690-E1690</f>
        <v>#VALUE!</v>
      </c>
    </row>
    <row r="1691" customFormat="false" ht="11.25" hidden="false" customHeight="false" outlineLevel="0" collapsed="false">
      <c r="A1691" s="188" t="n">
        <v>37233</v>
      </c>
      <c r="B1691" s="11" t="n">
        <f aca="false">IF(A1691&lt;&gt;"",MONTH(A1691),0)</f>
        <v>12</v>
      </c>
      <c r="C1691" s="148" t="str">
        <f aca="false">VLOOKUP($A1691,data!$A$6:$M$15000,10)</f>
        <v>N/A</v>
      </c>
      <c r="D1691" s="306" t="n">
        <v>0</v>
      </c>
      <c r="E1691" s="306" t="str">
        <f aca="false">VLOOKUP($A1691,data!$A$6:$M$15000,12)</f>
        <v>N/A</v>
      </c>
      <c r="F1691" s="114" t="e">
        <f aca="false">C1691-D1691-E1691</f>
        <v>#VALUE!</v>
      </c>
    </row>
    <row r="1692" customFormat="false" ht="11.25" hidden="false" customHeight="false" outlineLevel="0" collapsed="false">
      <c r="A1692" s="188" t="n">
        <v>37234</v>
      </c>
      <c r="B1692" s="11" t="n">
        <f aca="false">IF(A1692&lt;&gt;"",MONTH(A1692),0)</f>
        <v>12</v>
      </c>
      <c r="C1692" s="148" t="str">
        <f aca="false">VLOOKUP($A1692,data!$A$6:$M$15000,10)</f>
        <v>N/A</v>
      </c>
      <c r="D1692" s="306" t="n">
        <v>0</v>
      </c>
      <c r="E1692" s="306" t="str">
        <f aca="false">VLOOKUP($A1692,data!$A$6:$M$15000,12)</f>
        <v>N/A</v>
      </c>
      <c r="F1692" s="114" t="e">
        <f aca="false">C1692-D1692-E1692</f>
        <v>#VALUE!</v>
      </c>
    </row>
    <row r="1693" customFormat="false" ht="11.25" hidden="false" customHeight="false" outlineLevel="0" collapsed="false">
      <c r="A1693" s="188" t="n">
        <v>37235</v>
      </c>
      <c r="B1693" s="11" t="n">
        <f aca="false">IF(A1693&lt;&gt;"",MONTH(A1693),0)</f>
        <v>12</v>
      </c>
      <c r="C1693" s="148" t="str">
        <f aca="false">VLOOKUP($A1693,data!$A$6:$M$15000,10)</f>
        <v>N/A</v>
      </c>
      <c r="D1693" s="306" t="n">
        <v>0</v>
      </c>
      <c r="E1693" s="306" t="str">
        <f aca="false">VLOOKUP($A1693,data!$A$6:$M$15000,12)</f>
        <v>N/A</v>
      </c>
      <c r="F1693" s="114" t="e">
        <f aca="false">C1693-D1693-E1693</f>
        <v>#VALUE!</v>
      </c>
    </row>
    <row r="1694" customFormat="false" ht="11.25" hidden="false" customHeight="false" outlineLevel="0" collapsed="false">
      <c r="A1694" s="188" t="n">
        <v>37236</v>
      </c>
      <c r="B1694" s="11" t="n">
        <f aca="false">IF(A1694&lt;&gt;"",MONTH(A1694),0)</f>
        <v>12</v>
      </c>
      <c r="C1694" s="148" t="str">
        <f aca="false">VLOOKUP($A1694,data!$A$6:$M$15000,10)</f>
        <v>N/A</v>
      </c>
      <c r="D1694" s="306" t="n">
        <v>0</v>
      </c>
      <c r="E1694" s="306" t="str">
        <f aca="false">VLOOKUP($A1694,data!$A$6:$M$15000,12)</f>
        <v>N/A</v>
      </c>
      <c r="F1694" s="114" t="e">
        <f aca="false">C1694-D1694-E1694</f>
        <v>#VALUE!</v>
      </c>
    </row>
    <row r="1695" customFormat="false" ht="11.25" hidden="false" customHeight="false" outlineLevel="0" collapsed="false">
      <c r="A1695" s="188" t="n">
        <v>37237</v>
      </c>
      <c r="B1695" s="11" t="n">
        <f aca="false">IF(A1695&lt;&gt;"",MONTH(A1695),0)</f>
        <v>12</v>
      </c>
      <c r="C1695" s="148" t="str">
        <f aca="false">VLOOKUP($A1695,data!$A$6:$M$15000,10)</f>
        <v>N/A</v>
      </c>
      <c r="D1695" s="306" t="n">
        <v>0</v>
      </c>
      <c r="E1695" s="306" t="str">
        <f aca="false">VLOOKUP($A1695,data!$A$6:$M$15000,12)</f>
        <v>N/A</v>
      </c>
      <c r="F1695" s="114" t="e">
        <f aca="false">C1695-D1695-E1695</f>
        <v>#VALUE!</v>
      </c>
    </row>
    <row r="1696" customFormat="false" ht="11.25" hidden="false" customHeight="false" outlineLevel="0" collapsed="false">
      <c r="A1696" s="188" t="n">
        <v>37238</v>
      </c>
      <c r="B1696" s="11" t="n">
        <f aca="false">IF(A1696&lt;&gt;"",MONTH(A1696),0)</f>
        <v>12</v>
      </c>
      <c r="C1696" s="148" t="str">
        <f aca="false">VLOOKUP($A1696,data!$A$6:$M$15000,10)</f>
        <v>N/A</v>
      </c>
      <c r="D1696" s="306" t="n">
        <v>0</v>
      </c>
      <c r="E1696" s="306" t="str">
        <f aca="false">VLOOKUP($A1696,data!$A$6:$M$15000,12)</f>
        <v>N/A</v>
      </c>
      <c r="F1696" s="114" t="e">
        <f aca="false">C1696-D1696-E1696</f>
        <v>#VALUE!</v>
      </c>
    </row>
    <row r="1697" customFormat="false" ht="11.25" hidden="false" customHeight="false" outlineLevel="0" collapsed="false">
      <c r="A1697" s="188" t="n">
        <v>37239</v>
      </c>
      <c r="B1697" s="11" t="n">
        <f aca="false">IF(A1697&lt;&gt;"",MONTH(A1697),0)</f>
        <v>12</v>
      </c>
      <c r="C1697" s="148" t="str">
        <f aca="false">VLOOKUP($A1697,data!$A$6:$M$15000,10)</f>
        <v>N/A</v>
      </c>
      <c r="D1697" s="306" t="n">
        <v>0</v>
      </c>
      <c r="E1697" s="306" t="str">
        <f aca="false">VLOOKUP($A1697,data!$A$6:$M$15000,12)</f>
        <v>N/A</v>
      </c>
      <c r="F1697" s="114" t="e">
        <f aca="false">C1697-D1697-E1697</f>
        <v>#VALUE!</v>
      </c>
    </row>
    <row r="1698" customFormat="false" ht="11.25" hidden="false" customHeight="false" outlineLevel="0" collapsed="false">
      <c r="A1698" s="188" t="n">
        <v>37240</v>
      </c>
      <c r="B1698" s="11" t="n">
        <f aca="false">IF(A1698&lt;&gt;"",MONTH(A1698),0)</f>
        <v>12</v>
      </c>
      <c r="C1698" s="148" t="str">
        <f aca="false">VLOOKUP($A1698,data!$A$6:$M$15000,10)</f>
        <v>N/A</v>
      </c>
      <c r="D1698" s="306" t="n">
        <v>0</v>
      </c>
      <c r="E1698" s="306" t="str">
        <f aca="false">VLOOKUP($A1698,data!$A$6:$M$15000,12)</f>
        <v>N/A</v>
      </c>
      <c r="F1698" s="114" t="e">
        <f aca="false">C1698-D1698-E1698</f>
        <v>#VALUE!</v>
      </c>
    </row>
    <row r="1699" customFormat="false" ht="11.25" hidden="false" customHeight="false" outlineLevel="0" collapsed="false">
      <c r="A1699" s="188" t="n">
        <v>37241</v>
      </c>
      <c r="B1699" s="11" t="n">
        <f aca="false">IF(A1699&lt;&gt;"",MONTH(A1699),0)</f>
        <v>12</v>
      </c>
      <c r="C1699" s="148" t="str">
        <f aca="false">VLOOKUP($A1699,data!$A$6:$M$15000,10)</f>
        <v>N/A</v>
      </c>
      <c r="D1699" s="306" t="n">
        <v>0</v>
      </c>
      <c r="E1699" s="306" t="str">
        <f aca="false">VLOOKUP($A1699,data!$A$6:$M$15000,12)</f>
        <v>N/A</v>
      </c>
      <c r="F1699" s="114" t="e">
        <f aca="false">C1699-D1699-E1699</f>
        <v>#VALUE!</v>
      </c>
    </row>
    <row r="1700" customFormat="false" ht="11.25" hidden="false" customHeight="false" outlineLevel="0" collapsed="false">
      <c r="A1700" s="188" t="n">
        <v>37242</v>
      </c>
      <c r="B1700" s="11" t="n">
        <f aca="false">IF(A1700&lt;&gt;"",MONTH(A1700),0)</f>
        <v>12</v>
      </c>
      <c r="C1700" s="148" t="str">
        <f aca="false">VLOOKUP($A1700,data!$A$6:$M$15000,10)</f>
        <v>N/A</v>
      </c>
      <c r="D1700" s="306" t="n">
        <v>0</v>
      </c>
      <c r="E1700" s="306" t="str">
        <f aca="false">VLOOKUP($A1700,data!$A$6:$M$15000,12)</f>
        <v>N/A</v>
      </c>
      <c r="F1700" s="114" t="e">
        <f aca="false">C1700-D1700-E1700</f>
        <v>#VALUE!</v>
      </c>
    </row>
    <row r="1701" customFormat="false" ht="11.25" hidden="false" customHeight="false" outlineLevel="0" collapsed="false">
      <c r="A1701" s="188" t="n">
        <v>37243</v>
      </c>
      <c r="B1701" s="11" t="n">
        <f aca="false">IF(A1701&lt;&gt;"",MONTH(A1701),0)</f>
        <v>12</v>
      </c>
      <c r="C1701" s="148" t="str">
        <f aca="false">VLOOKUP($A1701,data!$A$6:$M$15000,10)</f>
        <v>N/A</v>
      </c>
      <c r="D1701" s="306" t="n">
        <v>0</v>
      </c>
      <c r="E1701" s="306" t="str">
        <f aca="false">VLOOKUP($A1701,data!$A$6:$M$15000,12)</f>
        <v>N/A</v>
      </c>
      <c r="F1701" s="114" t="e">
        <f aca="false">C1701-D1701-E1701</f>
        <v>#VALUE!</v>
      </c>
    </row>
    <row r="1702" customFormat="false" ht="11.25" hidden="false" customHeight="false" outlineLevel="0" collapsed="false">
      <c r="A1702" s="188" t="n">
        <v>37244</v>
      </c>
      <c r="B1702" s="11" t="n">
        <f aca="false">IF(A1702&lt;&gt;"",MONTH(A1702),0)</f>
        <v>12</v>
      </c>
      <c r="C1702" s="148" t="str">
        <f aca="false">VLOOKUP($A1702,data!$A$6:$M$15000,10)</f>
        <v>N/A</v>
      </c>
      <c r="D1702" s="306" t="n">
        <v>0</v>
      </c>
      <c r="E1702" s="306" t="str">
        <f aca="false">VLOOKUP($A1702,data!$A$6:$M$15000,12)</f>
        <v>N/A</v>
      </c>
      <c r="F1702" s="114" t="e">
        <f aca="false">C1702-D1702-E1702</f>
        <v>#VALUE!</v>
      </c>
    </row>
    <row r="1703" customFormat="false" ht="11.25" hidden="false" customHeight="false" outlineLevel="0" collapsed="false">
      <c r="A1703" s="188" t="n">
        <v>37245</v>
      </c>
      <c r="B1703" s="11" t="n">
        <f aca="false">IF(A1703&lt;&gt;"",MONTH(A1703),0)</f>
        <v>12</v>
      </c>
      <c r="C1703" s="148" t="str">
        <f aca="false">VLOOKUP($A1703,data!$A$6:$M$15000,10)</f>
        <v>N/A</v>
      </c>
      <c r="D1703" s="306" t="n">
        <v>0</v>
      </c>
      <c r="E1703" s="306" t="str">
        <f aca="false">VLOOKUP($A1703,data!$A$6:$M$15000,12)</f>
        <v>N/A</v>
      </c>
      <c r="F1703" s="114" t="e">
        <f aca="false">C1703-D1703-E1703</f>
        <v>#VALUE!</v>
      </c>
    </row>
    <row r="1704" customFormat="false" ht="11.25" hidden="false" customHeight="false" outlineLevel="0" collapsed="false">
      <c r="A1704" s="188" t="n">
        <v>37246</v>
      </c>
      <c r="B1704" s="11" t="n">
        <f aca="false">IF(A1704&lt;&gt;"",MONTH(A1704),0)</f>
        <v>12</v>
      </c>
      <c r="C1704" s="148" t="str">
        <f aca="false">VLOOKUP($A1704,data!$A$6:$M$15000,10)</f>
        <v>N/A</v>
      </c>
      <c r="D1704" s="306" t="n">
        <v>0</v>
      </c>
      <c r="E1704" s="306" t="str">
        <f aca="false">VLOOKUP($A1704,data!$A$6:$M$15000,12)</f>
        <v>N/A</v>
      </c>
      <c r="F1704" s="114" t="e">
        <f aca="false">C1704-D1704-E1704</f>
        <v>#VALUE!</v>
      </c>
    </row>
    <row r="1705" customFormat="false" ht="11.25" hidden="false" customHeight="false" outlineLevel="0" collapsed="false">
      <c r="A1705" s="188" t="n">
        <v>37247</v>
      </c>
      <c r="B1705" s="11" t="n">
        <f aca="false">IF(A1705&lt;&gt;"",MONTH(A1705),0)</f>
        <v>12</v>
      </c>
      <c r="C1705" s="148" t="str">
        <f aca="false">VLOOKUP($A1705,data!$A$6:$M$15000,10)</f>
        <v>N/A</v>
      </c>
      <c r="D1705" s="306" t="n">
        <v>0</v>
      </c>
      <c r="E1705" s="306" t="str">
        <f aca="false">VLOOKUP($A1705,data!$A$6:$M$15000,12)</f>
        <v>N/A</v>
      </c>
      <c r="F1705" s="114" t="e">
        <f aca="false">C1705-D1705-E1705</f>
        <v>#VALUE!</v>
      </c>
    </row>
    <row r="1706" customFormat="false" ht="11.25" hidden="false" customHeight="false" outlineLevel="0" collapsed="false">
      <c r="A1706" s="188" t="n">
        <v>37248</v>
      </c>
      <c r="B1706" s="11" t="n">
        <f aca="false">IF(A1706&lt;&gt;"",MONTH(A1706),0)</f>
        <v>12</v>
      </c>
      <c r="C1706" s="148" t="str">
        <f aca="false">VLOOKUP($A1706,data!$A$6:$M$15000,10)</f>
        <v>N/A</v>
      </c>
      <c r="D1706" s="306" t="n">
        <v>0</v>
      </c>
      <c r="E1706" s="306" t="str">
        <f aca="false">VLOOKUP($A1706,data!$A$6:$M$15000,12)</f>
        <v>N/A</v>
      </c>
      <c r="F1706" s="114" t="e">
        <f aca="false">C1706-D1706-E1706</f>
        <v>#VALUE!</v>
      </c>
    </row>
    <row r="1707" customFormat="false" ht="11.25" hidden="false" customHeight="false" outlineLevel="0" collapsed="false">
      <c r="A1707" s="188" t="n">
        <v>37249</v>
      </c>
      <c r="B1707" s="11" t="n">
        <f aca="false">IF(A1707&lt;&gt;"",MONTH(A1707),0)</f>
        <v>12</v>
      </c>
      <c r="C1707" s="148" t="str">
        <f aca="false">VLOOKUP($A1707,data!$A$6:$M$15000,10)</f>
        <v>N/A</v>
      </c>
      <c r="D1707" s="306" t="n">
        <v>0</v>
      </c>
      <c r="E1707" s="306" t="str">
        <f aca="false">VLOOKUP($A1707,data!$A$6:$M$15000,12)</f>
        <v>N/A</v>
      </c>
      <c r="F1707" s="114" t="e">
        <f aca="false">C1707-D1707-E1707</f>
        <v>#VALUE!</v>
      </c>
    </row>
    <row r="1708" customFormat="false" ht="11.25" hidden="false" customHeight="false" outlineLevel="0" collapsed="false">
      <c r="A1708" s="188" t="n">
        <v>37250</v>
      </c>
      <c r="B1708" s="11" t="n">
        <f aca="false">IF(A1708&lt;&gt;"",MONTH(A1708),0)</f>
        <v>12</v>
      </c>
      <c r="C1708" s="148" t="str">
        <f aca="false">VLOOKUP($A1708,data!$A$6:$M$15000,10)</f>
        <v>N/A</v>
      </c>
      <c r="D1708" s="306" t="n">
        <v>0</v>
      </c>
      <c r="E1708" s="306" t="str">
        <f aca="false">VLOOKUP($A1708,data!$A$6:$M$15000,12)</f>
        <v>N/A</v>
      </c>
      <c r="F1708" s="114" t="e">
        <f aca="false">C1708-D1708-E1708</f>
        <v>#VALUE!</v>
      </c>
    </row>
    <row r="1709" customFormat="false" ht="11.25" hidden="false" customHeight="false" outlineLevel="0" collapsed="false">
      <c r="A1709" s="188" t="n">
        <v>37251</v>
      </c>
      <c r="B1709" s="11" t="n">
        <f aca="false">IF(A1709&lt;&gt;"",MONTH(A1709),0)</f>
        <v>12</v>
      </c>
      <c r="C1709" s="148" t="str">
        <f aca="false">VLOOKUP($A1709,data!$A$6:$M$15000,10)</f>
        <v>N/A</v>
      </c>
      <c r="D1709" s="306" t="n">
        <v>0</v>
      </c>
      <c r="E1709" s="306" t="str">
        <f aca="false">VLOOKUP($A1709,data!$A$6:$M$15000,12)</f>
        <v>N/A</v>
      </c>
      <c r="F1709" s="114" t="e">
        <f aca="false">C1709-D1709-E1709</f>
        <v>#VALUE!</v>
      </c>
    </row>
    <row r="1710" customFormat="false" ht="11.25" hidden="false" customHeight="false" outlineLevel="0" collapsed="false">
      <c r="A1710" s="188" t="n">
        <v>37252</v>
      </c>
      <c r="B1710" s="11" t="n">
        <f aca="false">IF(A1710&lt;&gt;"",MONTH(A1710),0)</f>
        <v>12</v>
      </c>
      <c r="C1710" s="148" t="str">
        <f aca="false">VLOOKUP($A1710,data!$A$6:$M$15000,10)</f>
        <v>N/A</v>
      </c>
      <c r="D1710" s="306" t="n">
        <v>0</v>
      </c>
      <c r="E1710" s="306" t="str">
        <f aca="false">VLOOKUP($A1710,data!$A$6:$M$15000,12)</f>
        <v>N/A</v>
      </c>
      <c r="F1710" s="114" t="e">
        <f aca="false">C1710-D1710-E1710</f>
        <v>#VALUE!</v>
      </c>
    </row>
    <row r="1711" customFormat="false" ht="11.25" hidden="false" customHeight="false" outlineLevel="0" collapsed="false">
      <c r="A1711" s="188" t="n">
        <v>37253</v>
      </c>
      <c r="B1711" s="11" t="n">
        <f aca="false">IF(A1711&lt;&gt;"",MONTH(A1711),0)</f>
        <v>12</v>
      </c>
      <c r="C1711" s="148" t="str">
        <f aca="false">VLOOKUP($A1711,data!$A$6:$M$15000,10)</f>
        <v>N/A</v>
      </c>
      <c r="D1711" s="306" t="n">
        <v>0</v>
      </c>
      <c r="E1711" s="306" t="str">
        <f aca="false">VLOOKUP($A1711,data!$A$6:$M$15000,12)</f>
        <v>N/A</v>
      </c>
      <c r="F1711" s="114" t="e">
        <f aca="false">C1711-D1711-E1711</f>
        <v>#VALUE!</v>
      </c>
    </row>
    <row r="1712" customFormat="false" ht="11.25" hidden="false" customHeight="false" outlineLevel="0" collapsed="false">
      <c r="A1712" s="188" t="n">
        <v>37254</v>
      </c>
      <c r="B1712" s="11" t="n">
        <f aca="false">IF(A1712&lt;&gt;"",MONTH(A1712),0)</f>
        <v>12</v>
      </c>
      <c r="C1712" s="148" t="str">
        <f aca="false">VLOOKUP($A1712,data!$A$6:$M$15000,10)</f>
        <v>N/A</v>
      </c>
      <c r="D1712" s="306" t="n">
        <v>0</v>
      </c>
      <c r="E1712" s="306" t="str">
        <f aca="false">VLOOKUP($A1712,data!$A$6:$M$15000,12)</f>
        <v>N/A</v>
      </c>
      <c r="F1712" s="114" t="e">
        <f aca="false">C1712-D1712-E1712</f>
        <v>#VALUE!</v>
      </c>
    </row>
    <row r="1713" customFormat="false" ht="11.25" hidden="false" customHeight="false" outlineLevel="0" collapsed="false">
      <c r="A1713" s="188" t="n">
        <v>37255</v>
      </c>
      <c r="B1713" s="11" t="n">
        <f aca="false">IF(A1713&lt;&gt;"",MONTH(A1713),0)</f>
        <v>12</v>
      </c>
      <c r="C1713" s="148" t="str">
        <f aca="false">VLOOKUP($A1713,data!$A$6:$M$15000,10)</f>
        <v>N/A</v>
      </c>
      <c r="D1713" s="306" t="n">
        <v>0</v>
      </c>
      <c r="E1713" s="306" t="str">
        <f aca="false">VLOOKUP($A1713,data!$A$6:$M$15000,12)</f>
        <v>N/A</v>
      </c>
      <c r="F1713" s="114" t="e">
        <f aca="false">C1713-D1713-E1713</f>
        <v>#VALUE!</v>
      </c>
    </row>
    <row r="1714" customFormat="false" ht="11.25" hidden="false" customHeight="false" outlineLevel="0" collapsed="false">
      <c r="A1714" s="188" t="n">
        <v>37256</v>
      </c>
      <c r="B1714" s="11" t="n">
        <f aca="false">IF(A1714&lt;&gt;"",MONTH(A1714),0)</f>
        <v>12</v>
      </c>
      <c r="C1714" s="148" t="str">
        <f aca="false">VLOOKUP($A1714,data!$A$6:$M$15000,10)</f>
        <v>N/A</v>
      </c>
      <c r="D1714" s="306" t="n">
        <v>0</v>
      </c>
      <c r="E1714" s="306" t="str">
        <f aca="false">VLOOKUP($A1714,data!$A$6:$M$15000,12)</f>
        <v>N/A</v>
      </c>
      <c r="F1714" s="114" t="e">
        <f aca="false">C1714-D1714-E1714</f>
        <v>#VALUE!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C368"/>
  <sheetViews>
    <sheetView showFormulas="false" showGridLines="true" showRowColHeaders="true" showZeros="true" rightToLeft="false" tabSelected="false" showOutlineSymbols="true" defaultGridColor="true" view="normal" topLeftCell="A20" colorId="64" zoomScale="100" zoomScaleNormal="100" zoomScalePageLayoutView="100" workbookViewId="0">
      <selection pane="topLeft" activeCell="B41" activeCellId="0" sqref="B41"/>
    </sheetView>
  </sheetViews>
  <sheetFormatPr defaultColWidth="9.13671875" defaultRowHeight="11.25" customHeight="true" zeroHeight="false" outlineLevelRow="0" outlineLevelCol="0"/>
  <cols>
    <col collapsed="false" customWidth="false" hidden="false" outlineLevel="0" max="1" min="1" style="9" width="9.14"/>
    <col collapsed="false" customWidth="true" hidden="false" outlineLevel="0" max="2" min="2" style="114" width="11.56"/>
    <col collapsed="false" customWidth="true" hidden="false" outlineLevel="0" max="3" min="3" style="114" width="14.85"/>
    <col collapsed="false" customWidth="false" hidden="false" outlineLevel="0" max="257" min="4" style="9" width="9.14"/>
  </cols>
  <sheetData>
    <row r="2" customFormat="false" ht="11.25" hidden="false" customHeight="false" outlineLevel="0" collapsed="false">
      <c r="A2" s="290" t="s">
        <v>71</v>
      </c>
      <c r="B2" s="378" t="s">
        <v>160</v>
      </c>
      <c r="C2" s="378" t="s">
        <v>161</v>
      </c>
    </row>
    <row r="3" customFormat="false" ht="11.25" hidden="false" customHeight="false" outlineLevel="0" collapsed="false">
      <c r="A3" s="59" t="n">
        <v>36526</v>
      </c>
      <c r="B3" s="114" t="s">
        <v>80</v>
      </c>
      <c r="C3" s="114" t="s">
        <v>80</v>
      </c>
    </row>
    <row r="4" customFormat="false" ht="11.25" hidden="false" customHeight="false" outlineLevel="0" collapsed="false">
      <c r="A4" s="59" t="n">
        <v>36527</v>
      </c>
      <c r="B4" s="114" t="s">
        <v>80</v>
      </c>
      <c r="C4" s="114" t="s">
        <v>80</v>
      </c>
    </row>
    <row r="5" customFormat="false" ht="11.25" hidden="false" customHeight="false" outlineLevel="0" collapsed="false">
      <c r="A5" s="59" t="n">
        <v>36528</v>
      </c>
      <c r="B5" s="114" t="s">
        <v>80</v>
      </c>
      <c r="C5" s="114" t="s">
        <v>80</v>
      </c>
    </row>
    <row r="6" customFormat="false" ht="11.25" hidden="false" customHeight="false" outlineLevel="0" collapsed="false">
      <c r="A6" s="59" t="n">
        <v>36529</v>
      </c>
      <c r="B6" s="114" t="s">
        <v>80</v>
      </c>
      <c r="C6" s="114" t="s">
        <v>80</v>
      </c>
    </row>
    <row r="7" customFormat="false" ht="11.25" hidden="false" customHeight="false" outlineLevel="0" collapsed="false">
      <c r="A7" s="59" t="n">
        <v>36530</v>
      </c>
      <c r="B7" s="114" t="s">
        <v>80</v>
      </c>
      <c r="C7" s="114" t="s">
        <v>80</v>
      </c>
    </row>
    <row r="8" customFormat="false" ht="11.25" hidden="false" customHeight="false" outlineLevel="0" collapsed="false">
      <c r="A8" s="59" t="n">
        <v>36531</v>
      </c>
      <c r="B8" s="114" t="s">
        <v>80</v>
      </c>
      <c r="C8" s="114" t="s">
        <v>80</v>
      </c>
    </row>
    <row r="9" customFormat="false" ht="11.25" hidden="false" customHeight="false" outlineLevel="0" collapsed="false">
      <c r="A9" s="59" t="n">
        <v>36532</v>
      </c>
      <c r="B9" s="114" t="s">
        <v>80</v>
      </c>
      <c r="C9" s="114" t="s">
        <v>80</v>
      </c>
    </row>
    <row r="10" customFormat="false" ht="11.25" hidden="false" customHeight="false" outlineLevel="0" collapsed="false">
      <c r="A10" s="59" t="n">
        <v>36533</v>
      </c>
      <c r="B10" s="114" t="s">
        <v>80</v>
      </c>
      <c r="C10" s="114" t="s">
        <v>80</v>
      </c>
    </row>
    <row r="11" customFormat="false" ht="11.25" hidden="false" customHeight="false" outlineLevel="0" collapsed="false">
      <c r="A11" s="59" t="n">
        <v>36534</v>
      </c>
      <c r="B11" s="114" t="s">
        <v>80</v>
      </c>
      <c r="C11" s="114" t="s">
        <v>80</v>
      </c>
    </row>
    <row r="12" customFormat="false" ht="11.25" hidden="false" customHeight="false" outlineLevel="0" collapsed="false">
      <c r="A12" s="59" t="n">
        <v>36535</v>
      </c>
      <c r="B12" s="114" t="s">
        <v>80</v>
      </c>
      <c r="C12" s="114" t="s">
        <v>80</v>
      </c>
    </row>
    <row r="13" customFormat="false" ht="11.25" hidden="false" customHeight="false" outlineLevel="0" collapsed="false">
      <c r="A13" s="59" t="n">
        <v>36536</v>
      </c>
      <c r="B13" s="114" t="s">
        <v>80</v>
      </c>
      <c r="C13" s="114" t="s">
        <v>80</v>
      </c>
    </row>
    <row r="14" customFormat="false" ht="11.25" hidden="false" customHeight="false" outlineLevel="0" collapsed="false">
      <c r="A14" s="59" t="n">
        <v>36537</v>
      </c>
      <c r="B14" s="114" t="s">
        <v>80</v>
      </c>
      <c r="C14" s="114" t="s">
        <v>80</v>
      </c>
    </row>
    <row r="15" customFormat="false" ht="11.25" hidden="false" customHeight="false" outlineLevel="0" collapsed="false">
      <c r="A15" s="59" t="n">
        <v>36538</v>
      </c>
      <c r="B15" s="114" t="s">
        <v>80</v>
      </c>
      <c r="C15" s="114" t="s">
        <v>80</v>
      </c>
    </row>
    <row r="16" customFormat="false" ht="11.25" hidden="false" customHeight="false" outlineLevel="0" collapsed="false">
      <c r="A16" s="59" t="n">
        <v>36539</v>
      </c>
      <c r="B16" s="114" t="s">
        <v>80</v>
      </c>
      <c r="C16" s="114" t="s">
        <v>80</v>
      </c>
    </row>
    <row r="17" customFormat="false" ht="11.25" hidden="false" customHeight="false" outlineLevel="0" collapsed="false">
      <c r="A17" s="59" t="n">
        <v>36540</v>
      </c>
      <c r="B17" s="114" t="s">
        <v>80</v>
      </c>
      <c r="C17" s="114" t="s">
        <v>80</v>
      </c>
    </row>
    <row r="18" customFormat="false" ht="11.25" hidden="false" customHeight="false" outlineLevel="0" collapsed="false">
      <c r="A18" s="59" t="n">
        <v>36541</v>
      </c>
      <c r="B18" s="114" t="s">
        <v>80</v>
      </c>
      <c r="C18" s="114" t="s">
        <v>80</v>
      </c>
    </row>
    <row r="19" customFormat="false" ht="11.25" hidden="false" customHeight="false" outlineLevel="0" collapsed="false">
      <c r="A19" s="59" t="n">
        <v>36542</v>
      </c>
      <c r="B19" s="114" t="s">
        <v>80</v>
      </c>
      <c r="C19" s="114" t="s">
        <v>80</v>
      </c>
    </row>
    <row r="20" customFormat="false" ht="11.25" hidden="false" customHeight="false" outlineLevel="0" collapsed="false">
      <c r="A20" s="59" t="n">
        <v>36543</v>
      </c>
      <c r="B20" s="114" t="s">
        <v>80</v>
      </c>
      <c r="C20" s="114" t="s">
        <v>80</v>
      </c>
    </row>
    <row r="21" customFormat="false" ht="11.25" hidden="false" customHeight="false" outlineLevel="0" collapsed="false">
      <c r="A21" s="59" t="n">
        <v>36544</v>
      </c>
      <c r="B21" s="114" t="s">
        <v>80</v>
      </c>
      <c r="C21" s="114" t="s">
        <v>80</v>
      </c>
    </row>
    <row r="22" customFormat="false" ht="11.25" hidden="false" customHeight="false" outlineLevel="0" collapsed="false">
      <c r="A22" s="59" t="n">
        <v>36545</v>
      </c>
      <c r="B22" s="114" t="s">
        <v>80</v>
      </c>
      <c r="C22" s="114" t="s">
        <v>80</v>
      </c>
    </row>
    <row r="23" customFormat="false" ht="11.25" hidden="false" customHeight="false" outlineLevel="0" collapsed="false">
      <c r="A23" s="59" t="n">
        <v>36546</v>
      </c>
      <c r="B23" s="114" t="s">
        <v>80</v>
      </c>
      <c r="C23" s="114" t="s">
        <v>80</v>
      </c>
    </row>
    <row r="24" customFormat="false" ht="11.25" hidden="false" customHeight="false" outlineLevel="0" collapsed="false">
      <c r="A24" s="59" t="n">
        <v>36547</v>
      </c>
      <c r="B24" s="114" t="s">
        <v>80</v>
      </c>
      <c r="C24" s="114" t="s">
        <v>80</v>
      </c>
    </row>
    <row r="25" customFormat="false" ht="11.25" hidden="false" customHeight="false" outlineLevel="0" collapsed="false">
      <c r="A25" s="59" t="n">
        <v>36548</v>
      </c>
      <c r="B25" s="114" t="s">
        <v>80</v>
      </c>
      <c r="C25" s="114" t="s">
        <v>80</v>
      </c>
    </row>
    <row r="26" customFormat="false" ht="11.25" hidden="false" customHeight="false" outlineLevel="0" collapsed="false">
      <c r="A26" s="59" t="n">
        <v>36549</v>
      </c>
      <c r="B26" s="114" t="s">
        <v>80</v>
      </c>
      <c r="C26" s="114" t="s">
        <v>80</v>
      </c>
    </row>
    <row r="27" customFormat="false" ht="11.25" hidden="false" customHeight="false" outlineLevel="0" collapsed="false">
      <c r="A27" s="59" t="n">
        <v>36550</v>
      </c>
      <c r="B27" s="114" t="s">
        <v>80</v>
      </c>
      <c r="C27" s="114" t="s">
        <v>80</v>
      </c>
    </row>
    <row r="28" customFormat="false" ht="11.25" hidden="false" customHeight="false" outlineLevel="0" collapsed="false">
      <c r="A28" s="59" t="n">
        <v>36551</v>
      </c>
      <c r="B28" s="114" t="s">
        <v>80</v>
      </c>
      <c r="C28" s="114" t="s">
        <v>80</v>
      </c>
    </row>
    <row r="29" customFormat="false" ht="11.25" hidden="false" customHeight="false" outlineLevel="0" collapsed="false">
      <c r="A29" s="59" t="n">
        <v>36552</v>
      </c>
      <c r="B29" s="114" t="s">
        <v>80</v>
      </c>
      <c r="C29" s="114" t="s">
        <v>80</v>
      </c>
    </row>
    <row r="30" customFormat="false" ht="11.25" hidden="false" customHeight="false" outlineLevel="0" collapsed="false">
      <c r="A30" s="59" t="n">
        <v>36553</v>
      </c>
      <c r="B30" s="114" t="s">
        <v>80</v>
      </c>
      <c r="C30" s="114" t="s">
        <v>80</v>
      </c>
    </row>
    <row r="31" customFormat="false" ht="11.25" hidden="false" customHeight="false" outlineLevel="0" collapsed="false">
      <c r="A31" s="59" t="n">
        <v>36554</v>
      </c>
      <c r="B31" s="114" t="s">
        <v>80</v>
      </c>
      <c r="C31" s="114" t="s">
        <v>80</v>
      </c>
    </row>
    <row r="32" customFormat="false" ht="11.25" hidden="false" customHeight="false" outlineLevel="0" collapsed="false">
      <c r="A32" s="59" t="n">
        <v>36555</v>
      </c>
      <c r="B32" s="114" t="s">
        <v>80</v>
      </c>
      <c r="C32" s="114" t="s">
        <v>80</v>
      </c>
    </row>
    <row r="33" customFormat="false" ht="11.25" hidden="false" customHeight="false" outlineLevel="0" collapsed="false">
      <c r="A33" s="59" t="n">
        <v>36556</v>
      </c>
      <c r="B33" s="114" t="s">
        <v>80</v>
      </c>
      <c r="C33" s="114" t="s">
        <v>80</v>
      </c>
    </row>
    <row r="34" customFormat="false" ht="11.25" hidden="false" customHeight="false" outlineLevel="0" collapsed="false">
      <c r="A34" s="59" t="n">
        <v>36557</v>
      </c>
      <c r="B34" s="114" t="s">
        <v>80</v>
      </c>
      <c r="C34" s="114" t="s">
        <v>80</v>
      </c>
    </row>
    <row r="35" customFormat="false" ht="11.25" hidden="false" customHeight="false" outlineLevel="0" collapsed="false">
      <c r="A35" s="59" t="n">
        <v>36558</v>
      </c>
      <c r="B35" s="114" t="s">
        <v>80</v>
      </c>
      <c r="C35" s="114" t="s">
        <v>80</v>
      </c>
    </row>
    <row r="36" customFormat="false" ht="11.25" hidden="false" customHeight="false" outlineLevel="0" collapsed="false">
      <c r="A36" s="59" t="n">
        <v>36559</v>
      </c>
      <c r="B36" s="114" t="s">
        <v>80</v>
      </c>
      <c r="C36" s="114" t="s">
        <v>80</v>
      </c>
    </row>
    <row r="37" customFormat="false" ht="11.25" hidden="false" customHeight="false" outlineLevel="0" collapsed="false">
      <c r="A37" s="59" t="n">
        <v>36560</v>
      </c>
      <c r="B37" s="114" t="s">
        <v>80</v>
      </c>
      <c r="C37" s="114" t="s">
        <v>80</v>
      </c>
    </row>
    <row r="38" customFormat="false" ht="11.25" hidden="false" customHeight="false" outlineLevel="0" collapsed="false">
      <c r="A38" s="59" t="n">
        <v>36561</v>
      </c>
      <c r="B38" s="114" t="s">
        <v>80</v>
      </c>
      <c r="C38" s="114" t="s">
        <v>80</v>
      </c>
    </row>
    <row r="39" customFormat="false" ht="11.25" hidden="false" customHeight="false" outlineLevel="0" collapsed="false">
      <c r="A39" s="59" t="n">
        <v>36562</v>
      </c>
      <c r="B39" s="114" t="n">
        <v>4992</v>
      </c>
      <c r="C39" s="114" t="n">
        <v>-748</v>
      </c>
    </row>
    <row r="40" customFormat="false" ht="11.25" hidden="false" customHeight="false" outlineLevel="0" collapsed="false">
      <c r="A40" s="59" t="n">
        <v>36563</v>
      </c>
      <c r="B40" s="114" t="n">
        <v>4911</v>
      </c>
      <c r="C40" s="114" t="n">
        <v>-829</v>
      </c>
    </row>
    <row r="41" customFormat="false" ht="11.25" hidden="false" customHeight="false" outlineLevel="0" collapsed="false">
      <c r="A41" s="59" t="n">
        <v>36564</v>
      </c>
    </row>
    <row r="42" customFormat="false" ht="11.25" hidden="false" customHeight="false" outlineLevel="0" collapsed="false">
      <c r="A42" s="59" t="n">
        <v>36565</v>
      </c>
      <c r="B42" s="114" t="n">
        <f aca="false">[8]HDD0307!$AL$664</f>
        <v>0</v>
      </c>
      <c r="C42" s="114" t="n">
        <f aca="false">[8]HDD0307!$AM$664</f>
        <v>1381.92604787987</v>
      </c>
    </row>
    <row r="43" customFormat="false" ht="11.25" hidden="false" customHeight="false" outlineLevel="0" collapsed="false">
      <c r="A43" s="59" t="n">
        <v>36566</v>
      </c>
      <c r="B43" s="114" t="n">
        <f aca="false">[8]HDD0307!$AN$664</f>
        <v>0</v>
      </c>
      <c r="C43" s="114" t="n">
        <f aca="false">[8]HDD0307!$AO$664</f>
        <v>1358.9722801653</v>
      </c>
    </row>
    <row r="44" customFormat="false" ht="11.25" hidden="false" customHeight="false" outlineLevel="0" collapsed="false">
      <c r="A44" s="59" t="n">
        <v>36567</v>
      </c>
    </row>
    <row r="45" customFormat="false" ht="11.25" hidden="false" customHeight="false" outlineLevel="0" collapsed="false">
      <c r="A45" s="59" t="n">
        <v>36568</v>
      </c>
    </row>
    <row r="46" customFormat="false" ht="11.25" hidden="false" customHeight="false" outlineLevel="0" collapsed="false">
      <c r="A46" s="59" t="n">
        <v>36569</v>
      </c>
    </row>
    <row r="47" customFormat="false" ht="11.25" hidden="false" customHeight="false" outlineLevel="0" collapsed="false">
      <c r="A47" s="59" t="n">
        <v>36570</v>
      </c>
    </row>
    <row r="48" customFormat="false" ht="11.25" hidden="false" customHeight="false" outlineLevel="0" collapsed="false">
      <c r="A48" s="59" t="n">
        <v>36571</v>
      </c>
    </row>
    <row r="49" customFormat="false" ht="11.25" hidden="false" customHeight="false" outlineLevel="0" collapsed="false">
      <c r="A49" s="59" t="n">
        <v>36572</v>
      </c>
    </row>
    <row r="50" customFormat="false" ht="11.25" hidden="false" customHeight="false" outlineLevel="0" collapsed="false">
      <c r="A50" s="59" t="n">
        <v>36573</v>
      </c>
    </row>
    <row r="51" customFormat="false" ht="11.25" hidden="false" customHeight="false" outlineLevel="0" collapsed="false">
      <c r="A51" s="59" t="n">
        <v>36574</v>
      </c>
    </row>
    <row r="52" customFormat="false" ht="11.25" hidden="false" customHeight="false" outlineLevel="0" collapsed="false">
      <c r="A52" s="59" t="n">
        <v>36575</v>
      </c>
    </row>
    <row r="53" customFormat="false" ht="11.25" hidden="false" customHeight="false" outlineLevel="0" collapsed="false">
      <c r="A53" s="59" t="n">
        <v>36576</v>
      </c>
    </row>
    <row r="54" customFormat="false" ht="11.25" hidden="false" customHeight="false" outlineLevel="0" collapsed="false">
      <c r="A54" s="59" t="n">
        <v>36577</v>
      </c>
    </row>
    <row r="55" customFormat="false" ht="11.25" hidden="false" customHeight="false" outlineLevel="0" collapsed="false">
      <c r="A55" s="59" t="n">
        <v>36578</v>
      </c>
    </row>
    <row r="56" customFormat="false" ht="11.25" hidden="false" customHeight="false" outlineLevel="0" collapsed="false">
      <c r="A56" s="59" t="n">
        <v>36579</v>
      </c>
    </row>
    <row r="57" customFormat="false" ht="11.25" hidden="false" customHeight="false" outlineLevel="0" collapsed="false">
      <c r="A57" s="59" t="n">
        <v>36580</v>
      </c>
    </row>
    <row r="58" customFormat="false" ht="11.25" hidden="false" customHeight="false" outlineLevel="0" collapsed="false">
      <c r="A58" s="59" t="n">
        <v>36581</v>
      </c>
    </row>
    <row r="59" customFormat="false" ht="11.25" hidden="false" customHeight="false" outlineLevel="0" collapsed="false">
      <c r="A59" s="59" t="n">
        <v>36582</v>
      </c>
    </row>
    <row r="60" customFormat="false" ht="11.25" hidden="false" customHeight="false" outlineLevel="0" collapsed="false">
      <c r="A60" s="59" t="n">
        <v>36583</v>
      </c>
    </row>
    <row r="61" customFormat="false" ht="11.25" hidden="false" customHeight="false" outlineLevel="0" collapsed="false">
      <c r="A61" s="59" t="n">
        <v>36584</v>
      </c>
    </row>
    <row r="62" customFormat="false" ht="11.25" hidden="false" customHeight="false" outlineLevel="0" collapsed="false">
      <c r="A62" s="59" t="n">
        <v>36585</v>
      </c>
    </row>
    <row r="63" customFormat="false" ht="11.25" hidden="false" customHeight="false" outlineLevel="0" collapsed="false">
      <c r="A63" s="59" t="n">
        <v>36586</v>
      </c>
    </row>
    <row r="64" customFormat="false" ht="11.25" hidden="false" customHeight="false" outlineLevel="0" collapsed="false">
      <c r="A64" s="59" t="n">
        <v>36587</v>
      </c>
    </row>
    <row r="65" customFormat="false" ht="11.25" hidden="false" customHeight="false" outlineLevel="0" collapsed="false">
      <c r="A65" s="59" t="n">
        <v>36588</v>
      </c>
    </row>
    <row r="66" customFormat="false" ht="11.25" hidden="false" customHeight="false" outlineLevel="0" collapsed="false">
      <c r="A66" s="59" t="n">
        <v>36589</v>
      </c>
    </row>
    <row r="67" customFormat="false" ht="11.25" hidden="false" customHeight="false" outlineLevel="0" collapsed="false">
      <c r="A67" s="59" t="n">
        <v>36590</v>
      </c>
    </row>
    <row r="68" customFormat="false" ht="11.25" hidden="false" customHeight="false" outlineLevel="0" collapsed="false">
      <c r="A68" s="59" t="n">
        <v>36591</v>
      </c>
    </row>
    <row r="69" customFormat="false" ht="11.25" hidden="false" customHeight="false" outlineLevel="0" collapsed="false">
      <c r="A69" s="59" t="n">
        <v>36592</v>
      </c>
    </row>
    <row r="70" customFormat="false" ht="11.25" hidden="false" customHeight="false" outlineLevel="0" collapsed="false">
      <c r="A70" s="59" t="n">
        <v>36593</v>
      </c>
    </row>
    <row r="71" customFormat="false" ht="11.25" hidden="false" customHeight="false" outlineLevel="0" collapsed="false">
      <c r="A71" s="59" t="n">
        <v>36594</v>
      </c>
    </row>
    <row r="72" customFormat="false" ht="11.25" hidden="false" customHeight="false" outlineLevel="0" collapsed="false">
      <c r="A72" s="59" t="n">
        <v>36595</v>
      </c>
    </row>
    <row r="73" customFormat="false" ht="11.25" hidden="false" customHeight="false" outlineLevel="0" collapsed="false">
      <c r="A73" s="59" t="n">
        <v>36596</v>
      </c>
    </row>
    <row r="74" customFormat="false" ht="11.25" hidden="false" customHeight="false" outlineLevel="0" collapsed="false">
      <c r="A74" s="59" t="n">
        <v>36597</v>
      </c>
    </row>
    <row r="75" customFormat="false" ht="11.25" hidden="false" customHeight="false" outlineLevel="0" collapsed="false">
      <c r="A75" s="59" t="n">
        <v>36598</v>
      </c>
    </row>
    <row r="76" customFormat="false" ht="11.25" hidden="false" customHeight="false" outlineLevel="0" collapsed="false">
      <c r="A76" s="59" t="n">
        <v>36599</v>
      </c>
    </row>
    <row r="77" customFormat="false" ht="11.25" hidden="false" customHeight="false" outlineLevel="0" collapsed="false">
      <c r="A77" s="59" t="n">
        <v>36600</v>
      </c>
    </row>
    <row r="78" customFormat="false" ht="11.25" hidden="false" customHeight="false" outlineLevel="0" collapsed="false">
      <c r="A78" s="59" t="n">
        <v>36601</v>
      </c>
    </row>
    <row r="79" customFormat="false" ht="11.25" hidden="false" customHeight="false" outlineLevel="0" collapsed="false">
      <c r="A79" s="59" t="n">
        <v>36602</v>
      </c>
    </row>
    <row r="80" customFormat="false" ht="11.25" hidden="false" customHeight="false" outlineLevel="0" collapsed="false">
      <c r="A80" s="59" t="n">
        <v>36603</v>
      </c>
    </row>
    <row r="81" customFormat="false" ht="11.25" hidden="false" customHeight="false" outlineLevel="0" collapsed="false">
      <c r="A81" s="59" t="n">
        <v>36604</v>
      </c>
    </row>
    <row r="82" customFormat="false" ht="11.25" hidden="false" customHeight="false" outlineLevel="0" collapsed="false">
      <c r="A82" s="59" t="n">
        <v>36605</v>
      </c>
    </row>
    <row r="83" customFormat="false" ht="11.25" hidden="false" customHeight="false" outlineLevel="0" collapsed="false">
      <c r="A83" s="59" t="n">
        <v>36606</v>
      </c>
    </row>
    <row r="84" customFormat="false" ht="11.25" hidden="false" customHeight="false" outlineLevel="0" collapsed="false">
      <c r="A84" s="59" t="n">
        <v>36607</v>
      </c>
    </row>
    <row r="85" customFormat="false" ht="11.25" hidden="false" customHeight="false" outlineLevel="0" collapsed="false">
      <c r="A85" s="59" t="n">
        <v>36608</v>
      </c>
    </row>
    <row r="86" customFormat="false" ht="11.25" hidden="false" customHeight="false" outlineLevel="0" collapsed="false">
      <c r="A86" s="59" t="n">
        <v>36609</v>
      </c>
    </row>
    <row r="87" customFormat="false" ht="11.25" hidden="false" customHeight="false" outlineLevel="0" collapsed="false">
      <c r="A87" s="59" t="n">
        <v>36610</v>
      </c>
    </row>
    <row r="88" customFormat="false" ht="11.25" hidden="false" customHeight="false" outlineLevel="0" collapsed="false">
      <c r="A88" s="59" t="n">
        <v>36611</v>
      </c>
    </row>
    <row r="89" customFormat="false" ht="11.25" hidden="false" customHeight="false" outlineLevel="0" collapsed="false">
      <c r="A89" s="59" t="n">
        <v>36612</v>
      </c>
    </row>
    <row r="90" customFormat="false" ht="11.25" hidden="false" customHeight="false" outlineLevel="0" collapsed="false">
      <c r="A90" s="59" t="n">
        <v>36613</v>
      </c>
    </row>
    <row r="91" customFormat="false" ht="11.25" hidden="false" customHeight="false" outlineLevel="0" collapsed="false">
      <c r="A91" s="59" t="n">
        <v>36614</v>
      </c>
    </row>
    <row r="92" customFormat="false" ht="11.25" hidden="false" customHeight="false" outlineLevel="0" collapsed="false">
      <c r="A92" s="59" t="n">
        <v>36615</v>
      </c>
    </row>
    <row r="93" customFormat="false" ht="11.25" hidden="false" customHeight="false" outlineLevel="0" collapsed="false">
      <c r="A93" s="59" t="n">
        <v>36616</v>
      </c>
    </row>
    <row r="94" customFormat="false" ht="11.25" hidden="false" customHeight="false" outlineLevel="0" collapsed="false">
      <c r="A94" s="59" t="n">
        <v>36617</v>
      </c>
    </row>
    <row r="95" customFormat="false" ht="11.25" hidden="false" customHeight="false" outlineLevel="0" collapsed="false">
      <c r="A95" s="59" t="n">
        <v>36618</v>
      </c>
    </row>
    <row r="96" customFormat="false" ht="11.25" hidden="false" customHeight="false" outlineLevel="0" collapsed="false">
      <c r="A96" s="59" t="n">
        <v>36619</v>
      </c>
    </row>
    <row r="97" customFormat="false" ht="11.25" hidden="false" customHeight="false" outlineLevel="0" collapsed="false">
      <c r="A97" s="59" t="n">
        <v>36620</v>
      </c>
    </row>
    <row r="98" customFormat="false" ht="11.25" hidden="false" customHeight="false" outlineLevel="0" collapsed="false">
      <c r="A98" s="59" t="n">
        <v>36621</v>
      </c>
    </row>
    <row r="99" customFormat="false" ht="11.25" hidden="false" customHeight="false" outlineLevel="0" collapsed="false">
      <c r="A99" s="59" t="n">
        <v>36622</v>
      </c>
    </row>
    <row r="100" customFormat="false" ht="11.25" hidden="false" customHeight="false" outlineLevel="0" collapsed="false">
      <c r="A100" s="59" t="n">
        <v>36623</v>
      </c>
    </row>
    <row r="101" customFormat="false" ht="11.25" hidden="false" customHeight="false" outlineLevel="0" collapsed="false">
      <c r="A101" s="59" t="n">
        <v>36624</v>
      </c>
    </row>
    <row r="102" customFormat="false" ht="11.25" hidden="false" customHeight="false" outlineLevel="0" collapsed="false">
      <c r="A102" s="59" t="n">
        <v>36625</v>
      </c>
    </row>
    <row r="103" customFormat="false" ht="11.25" hidden="false" customHeight="false" outlineLevel="0" collapsed="false">
      <c r="A103" s="59" t="n">
        <v>36626</v>
      </c>
    </row>
    <row r="104" customFormat="false" ht="11.25" hidden="false" customHeight="false" outlineLevel="0" collapsed="false">
      <c r="A104" s="59" t="n">
        <v>36627</v>
      </c>
    </row>
    <row r="105" customFormat="false" ht="11.25" hidden="false" customHeight="false" outlineLevel="0" collapsed="false">
      <c r="A105" s="59" t="n">
        <v>36628</v>
      </c>
    </row>
    <row r="106" customFormat="false" ht="11.25" hidden="false" customHeight="false" outlineLevel="0" collapsed="false">
      <c r="A106" s="59" t="n">
        <v>36629</v>
      </c>
    </row>
    <row r="107" customFormat="false" ht="11.25" hidden="false" customHeight="false" outlineLevel="0" collapsed="false">
      <c r="A107" s="59" t="n">
        <v>36630</v>
      </c>
    </row>
    <row r="108" customFormat="false" ht="11.25" hidden="false" customHeight="false" outlineLevel="0" collapsed="false">
      <c r="A108" s="59" t="n">
        <v>36631</v>
      </c>
    </row>
    <row r="109" customFormat="false" ht="11.25" hidden="false" customHeight="false" outlineLevel="0" collapsed="false">
      <c r="A109" s="59" t="n">
        <v>36632</v>
      </c>
    </row>
    <row r="110" customFormat="false" ht="11.25" hidden="false" customHeight="false" outlineLevel="0" collapsed="false">
      <c r="A110" s="59" t="n">
        <v>36633</v>
      </c>
    </row>
    <row r="111" customFormat="false" ht="11.25" hidden="false" customHeight="false" outlineLevel="0" collapsed="false">
      <c r="A111" s="59" t="n">
        <v>36634</v>
      </c>
    </row>
    <row r="112" customFormat="false" ht="11.25" hidden="false" customHeight="false" outlineLevel="0" collapsed="false">
      <c r="A112" s="59" t="n">
        <v>36635</v>
      </c>
    </row>
    <row r="113" customFormat="false" ht="11.25" hidden="false" customHeight="false" outlineLevel="0" collapsed="false">
      <c r="A113" s="59" t="n">
        <v>36636</v>
      </c>
    </row>
    <row r="114" customFormat="false" ht="11.25" hidden="false" customHeight="false" outlineLevel="0" collapsed="false">
      <c r="A114" s="59" t="n">
        <v>36637</v>
      </c>
    </row>
    <row r="115" customFormat="false" ht="11.25" hidden="false" customHeight="false" outlineLevel="0" collapsed="false">
      <c r="A115" s="59" t="n">
        <v>36638</v>
      </c>
    </row>
    <row r="116" customFormat="false" ht="11.25" hidden="false" customHeight="false" outlineLevel="0" collapsed="false">
      <c r="A116" s="59" t="n">
        <v>36639</v>
      </c>
    </row>
    <row r="117" customFormat="false" ht="11.25" hidden="false" customHeight="false" outlineLevel="0" collapsed="false">
      <c r="A117" s="59" t="n">
        <v>36640</v>
      </c>
    </row>
    <row r="118" customFormat="false" ht="11.25" hidden="false" customHeight="false" outlineLevel="0" collapsed="false">
      <c r="A118" s="59" t="n">
        <v>36641</v>
      </c>
    </row>
    <row r="119" customFormat="false" ht="11.25" hidden="false" customHeight="false" outlineLevel="0" collapsed="false">
      <c r="A119" s="59" t="n">
        <v>36642</v>
      </c>
    </row>
    <row r="120" customFormat="false" ht="11.25" hidden="false" customHeight="false" outlineLevel="0" collapsed="false">
      <c r="A120" s="59" t="n">
        <v>36643</v>
      </c>
    </row>
    <row r="121" customFormat="false" ht="11.25" hidden="false" customHeight="false" outlineLevel="0" collapsed="false">
      <c r="A121" s="59" t="n">
        <v>36644</v>
      </c>
    </row>
    <row r="122" customFormat="false" ht="11.25" hidden="false" customHeight="false" outlineLevel="0" collapsed="false">
      <c r="A122" s="59" t="n">
        <v>36645</v>
      </c>
    </row>
    <row r="123" customFormat="false" ht="11.25" hidden="false" customHeight="false" outlineLevel="0" collapsed="false">
      <c r="A123" s="59" t="n">
        <v>36646</v>
      </c>
    </row>
    <row r="124" customFormat="false" ht="11.25" hidden="false" customHeight="false" outlineLevel="0" collapsed="false">
      <c r="A124" s="59" t="n">
        <v>36647</v>
      </c>
    </row>
    <row r="125" customFormat="false" ht="11.25" hidden="false" customHeight="false" outlineLevel="0" collapsed="false">
      <c r="A125" s="59" t="n">
        <v>36648</v>
      </c>
    </row>
    <row r="126" customFormat="false" ht="11.25" hidden="false" customHeight="false" outlineLevel="0" collapsed="false">
      <c r="A126" s="59" t="n">
        <v>36649</v>
      </c>
    </row>
    <row r="127" customFormat="false" ht="11.25" hidden="false" customHeight="false" outlineLevel="0" collapsed="false">
      <c r="A127" s="59" t="n">
        <v>36650</v>
      </c>
    </row>
    <row r="128" customFormat="false" ht="11.25" hidden="false" customHeight="false" outlineLevel="0" collapsed="false">
      <c r="A128" s="59" t="n">
        <v>36651</v>
      </c>
    </row>
    <row r="129" customFormat="false" ht="11.25" hidden="false" customHeight="false" outlineLevel="0" collapsed="false">
      <c r="A129" s="59" t="n">
        <v>36652</v>
      </c>
    </row>
    <row r="130" customFormat="false" ht="11.25" hidden="false" customHeight="false" outlineLevel="0" collapsed="false">
      <c r="A130" s="59" t="n">
        <v>36653</v>
      </c>
    </row>
    <row r="131" customFormat="false" ht="11.25" hidden="false" customHeight="false" outlineLevel="0" collapsed="false">
      <c r="A131" s="59" t="n">
        <v>36654</v>
      </c>
    </row>
    <row r="132" customFormat="false" ht="11.25" hidden="false" customHeight="false" outlineLevel="0" collapsed="false">
      <c r="A132" s="59" t="n">
        <v>36655</v>
      </c>
    </row>
    <row r="133" customFormat="false" ht="11.25" hidden="false" customHeight="false" outlineLevel="0" collapsed="false">
      <c r="A133" s="59" t="n">
        <v>36656</v>
      </c>
    </row>
    <row r="134" customFormat="false" ht="11.25" hidden="false" customHeight="false" outlineLevel="0" collapsed="false">
      <c r="A134" s="59" t="n">
        <v>36657</v>
      </c>
    </row>
    <row r="135" customFormat="false" ht="11.25" hidden="false" customHeight="false" outlineLevel="0" collapsed="false">
      <c r="A135" s="59" t="n">
        <v>36658</v>
      </c>
    </row>
    <row r="136" customFormat="false" ht="11.25" hidden="false" customHeight="false" outlineLevel="0" collapsed="false">
      <c r="A136" s="59" t="n">
        <v>36659</v>
      </c>
    </row>
    <row r="137" customFormat="false" ht="11.25" hidden="false" customHeight="false" outlineLevel="0" collapsed="false">
      <c r="A137" s="59" t="n">
        <v>36660</v>
      </c>
    </row>
    <row r="138" customFormat="false" ht="11.25" hidden="false" customHeight="false" outlineLevel="0" collapsed="false">
      <c r="A138" s="59" t="n">
        <v>36661</v>
      </c>
    </row>
    <row r="139" customFormat="false" ht="11.25" hidden="false" customHeight="false" outlineLevel="0" collapsed="false">
      <c r="A139" s="59" t="n">
        <v>36662</v>
      </c>
    </row>
    <row r="140" customFormat="false" ht="11.25" hidden="false" customHeight="false" outlineLevel="0" collapsed="false">
      <c r="A140" s="59" t="n">
        <v>36663</v>
      </c>
    </row>
    <row r="141" customFormat="false" ht="11.25" hidden="false" customHeight="false" outlineLevel="0" collapsed="false">
      <c r="A141" s="59" t="n">
        <v>36664</v>
      </c>
    </row>
    <row r="142" customFormat="false" ht="11.25" hidden="false" customHeight="false" outlineLevel="0" collapsed="false">
      <c r="A142" s="59" t="n">
        <v>36665</v>
      </c>
    </row>
    <row r="143" customFormat="false" ht="11.25" hidden="false" customHeight="false" outlineLevel="0" collapsed="false">
      <c r="A143" s="59" t="n">
        <v>36666</v>
      </c>
    </row>
    <row r="144" customFormat="false" ht="11.25" hidden="false" customHeight="false" outlineLevel="0" collapsed="false">
      <c r="A144" s="59" t="n">
        <v>36667</v>
      </c>
    </row>
    <row r="145" customFormat="false" ht="11.25" hidden="false" customHeight="false" outlineLevel="0" collapsed="false">
      <c r="A145" s="59" t="n">
        <v>36668</v>
      </c>
    </row>
    <row r="146" customFormat="false" ht="11.25" hidden="false" customHeight="false" outlineLevel="0" collapsed="false">
      <c r="A146" s="59" t="n">
        <v>36669</v>
      </c>
    </row>
    <row r="147" customFormat="false" ht="11.25" hidden="false" customHeight="false" outlineLevel="0" collapsed="false">
      <c r="A147" s="59" t="n">
        <v>36670</v>
      </c>
    </row>
    <row r="148" customFormat="false" ht="11.25" hidden="false" customHeight="false" outlineLevel="0" collapsed="false">
      <c r="A148" s="59" t="n">
        <v>36671</v>
      </c>
    </row>
    <row r="149" customFormat="false" ht="11.25" hidden="false" customHeight="false" outlineLevel="0" collapsed="false">
      <c r="A149" s="59" t="n">
        <v>36672</v>
      </c>
    </row>
    <row r="150" customFormat="false" ht="11.25" hidden="false" customHeight="false" outlineLevel="0" collapsed="false">
      <c r="A150" s="59" t="n">
        <v>36673</v>
      </c>
    </row>
    <row r="151" customFormat="false" ht="11.25" hidden="false" customHeight="false" outlineLevel="0" collapsed="false">
      <c r="A151" s="59" t="n">
        <v>36674</v>
      </c>
    </row>
    <row r="152" customFormat="false" ht="11.25" hidden="false" customHeight="false" outlineLevel="0" collapsed="false">
      <c r="A152" s="59" t="n">
        <v>36675</v>
      </c>
    </row>
    <row r="153" customFormat="false" ht="11.25" hidden="false" customHeight="false" outlineLevel="0" collapsed="false">
      <c r="A153" s="59" t="n">
        <v>36676</v>
      </c>
    </row>
    <row r="154" customFormat="false" ht="11.25" hidden="false" customHeight="false" outlineLevel="0" collapsed="false">
      <c r="A154" s="59" t="n">
        <v>36677</v>
      </c>
    </row>
    <row r="155" customFormat="false" ht="11.25" hidden="false" customHeight="false" outlineLevel="0" collapsed="false">
      <c r="A155" s="59" t="n">
        <v>36678</v>
      </c>
    </row>
    <row r="156" customFormat="false" ht="11.25" hidden="false" customHeight="false" outlineLevel="0" collapsed="false">
      <c r="A156" s="59" t="n">
        <v>36679</v>
      </c>
    </row>
    <row r="157" customFormat="false" ht="11.25" hidden="false" customHeight="false" outlineLevel="0" collapsed="false">
      <c r="A157" s="59" t="n">
        <v>36680</v>
      </c>
    </row>
    <row r="158" customFormat="false" ht="11.25" hidden="false" customHeight="false" outlineLevel="0" collapsed="false">
      <c r="A158" s="59" t="n">
        <v>36681</v>
      </c>
    </row>
    <row r="159" customFormat="false" ht="11.25" hidden="false" customHeight="false" outlineLevel="0" collapsed="false">
      <c r="A159" s="59" t="n">
        <v>36682</v>
      </c>
    </row>
    <row r="160" customFormat="false" ht="11.25" hidden="false" customHeight="false" outlineLevel="0" collapsed="false">
      <c r="A160" s="59" t="n">
        <v>36683</v>
      </c>
    </row>
    <row r="161" customFormat="false" ht="11.25" hidden="false" customHeight="false" outlineLevel="0" collapsed="false">
      <c r="A161" s="59" t="n">
        <v>36684</v>
      </c>
    </row>
    <row r="162" customFormat="false" ht="11.25" hidden="false" customHeight="false" outlineLevel="0" collapsed="false">
      <c r="A162" s="59" t="n">
        <v>36685</v>
      </c>
    </row>
    <row r="163" customFormat="false" ht="11.25" hidden="false" customHeight="false" outlineLevel="0" collapsed="false">
      <c r="A163" s="59" t="n">
        <v>36686</v>
      </c>
    </row>
    <row r="164" customFormat="false" ht="11.25" hidden="false" customHeight="false" outlineLevel="0" collapsed="false">
      <c r="A164" s="59" t="n">
        <v>36687</v>
      </c>
    </row>
    <row r="165" customFormat="false" ht="11.25" hidden="false" customHeight="false" outlineLevel="0" collapsed="false">
      <c r="A165" s="59" t="n">
        <v>36688</v>
      </c>
    </row>
    <row r="166" customFormat="false" ht="11.25" hidden="false" customHeight="false" outlineLevel="0" collapsed="false">
      <c r="A166" s="59" t="n">
        <v>36689</v>
      </c>
    </row>
    <row r="167" customFormat="false" ht="11.25" hidden="false" customHeight="false" outlineLevel="0" collapsed="false">
      <c r="A167" s="59" t="n">
        <v>36690</v>
      </c>
    </row>
    <row r="168" customFormat="false" ht="11.25" hidden="false" customHeight="false" outlineLevel="0" collapsed="false">
      <c r="A168" s="59" t="n">
        <v>36691</v>
      </c>
    </row>
    <row r="169" customFormat="false" ht="11.25" hidden="false" customHeight="false" outlineLevel="0" collapsed="false">
      <c r="A169" s="59" t="n">
        <v>36692</v>
      </c>
    </row>
    <row r="170" customFormat="false" ht="11.25" hidden="false" customHeight="false" outlineLevel="0" collapsed="false">
      <c r="A170" s="59" t="n">
        <v>36693</v>
      </c>
    </row>
    <row r="171" customFormat="false" ht="11.25" hidden="false" customHeight="false" outlineLevel="0" collapsed="false">
      <c r="A171" s="59" t="n">
        <v>36694</v>
      </c>
    </row>
    <row r="172" customFormat="false" ht="11.25" hidden="false" customHeight="false" outlineLevel="0" collapsed="false">
      <c r="A172" s="59" t="n">
        <v>36695</v>
      </c>
    </row>
    <row r="173" customFormat="false" ht="11.25" hidden="false" customHeight="false" outlineLevel="0" collapsed="false">
      <c r="A173" s="59" t="n">
        <v>36696</v>
      </c>
    </row>
    <row r="174" customFormat="false" ht="11.25" hidden="false" customHeight="false" outlineLevel="0" collapsed="false">
      <c r="A174" s="59" t="n">
        <v>36697</v>
      </c>
    </row>
    <row r="175" customFormat="false" ht="11.25" hidden="false" customHeight="false" outlineLevel="0" collapsed="false">
      <c r="A175" s="59" t="n">
        <v>36698</v>
      </c>
    </row>
    <row r="176" customFormat="false" ht="11.25" hidden="false" customHeight="false" outlineLevel="0" collapsed="false">
      <c r="A176" s="59" t="n">
        <v>36699</v>
      </c>
    </row>
    <row r="177" customFormat="false" ht="11.25" hidden="false" customHeight="false" outlineLevel="0" collapsed="false">
      <c r="A177" s="59" t="n">
        <v>36700</v>
      </c>
    </row>
    <row r="178" customFormat="false" ht="11.25" hidden="false" customHeight="false" outlineLevel="0" collapsed="false">
      <c r="A178" s="59" t="n">
        <v>36701</v>
      </c>
    </row>
    <row r="179" customFormat="false" ht="11.25" hidden="false" customHeight="false" outlineLevel="0" collapsed="false">
      <c r="A179" s="59" t="n">
        <v>36702</v>
      </c>
    </row>
    <row r="180" customFormat="false" ht="11.25" hidden="false" customHeight="false" outlineLevel="0" collapsed="false">
      <c r="A180" s="59" t="n">
        <v>36703</v>
      </c>
    </row>
    <row r="181" customFormat="false" ht="11.25" hidden="false" customHeight="false" outlineLevel="0" collapsed="false">
      <c r="A181" s="59" t="n">
        <v>36704</v>
      </c>
    </row>
    <row r="182" customFormat="false" ht="11.25" hidden="false" customHeight="false" outlineLevel="0" collapsed="false">
      <c r="A182" s="59" t="n">
        <v>36705</v>
      </c>
    </row>
    <row r="183" customFormat="false" ht="11.25" hidden="false" customHeight="false" outlineLevel="0" collapsed="false">
      <c r="A183" s="59" t="n">
        <v>36706</v>
      </c>
    </row>
    <row r="184" customFormat="false" ht="11.25" hidden="false" customHeight="false" outlineLevel="0" collapsed="false">
      <c r="A184" s="59" t="n">
        <v>36707</v>
      </c>
    </row>
    <row r="185" customFormat="false" ht="11.25" hidden="false" customHeight="false" outlineLevel="0" collapsed="false">
      <c r="A185" s="59" t="n">
        <v>36708</v>
      </c>
    </row>
    <row r="186" customFormat="false" ht="11.25" hidden="false" customHeight="false" outlineLevel="0" collapsed="false">
      <c r="A186" s="59" t="n">
        <v>36709</v>
      </c>
    </row>
    <row r="187" customFormat="false" ht="11.25" hidden="false" customHeight="false" outlineLevel="0" collapsed="false">
      <c r="A187" s="59" t="n">
        <v>36710</v>
      </c>
    </row>
    <row r="188" customFormat="false" ht="11.25" hidden="false" customHeight="false" outlineLevel="0" collapsed="false">
      <c r="A188" s="59" t="n">
        <v>36711</v>
      </c>
    </row>
    <row r="189" customFormat="false" ht="11.25" hidden="false" customHeight="false" outlineLevel="0" collapsed="false">
      <c r="A189" s="59" t="n">
        <v>36712</v>
      </c>
    </row>
    <row r="190" customFormat="false" ht="11.25" hidden="false" customHeight="false" outlineLevel="0" collapsed="false">
      <c r="A190" s="59" t="n">
        <v>36713</v>
      </c>
    </row>
    <row r="191" customFormat="false" ht="11.25" hidden="false" customHeight="false" outlineLevel="0" collapsed="false">
      <c r="A191" s="59" t="n">
        <v>36714</v>
      </c>
    </row>
    <row r="192" customFormat="false" ht="11.25" hidden="false" customHeight="false" outlineLevel="0" collapsed="false">
      <c r="A192" s="59" t="n">
        <v>36715</v>
      </c>
    </row>
    <row r="193" customFormat="false" ht="11.25" hidden="false" customHeight="false" outlineLevel="0" collapsed="false">
      <c r="A193" s="59" t="n">
        <v>36716</v>
      </c>
    </row>
    <row r="194" customFormat="false" ht="11.25" hidden="false" customHeight="false" outlineLevel="0" collapsed="false">
      <c r="A194" s="59" t="n">
        <v>36717</v>
      </c>
    </row>
    <row r="195" customFormat="false" ht="11.25" hidden="false" customHeight="false" outlineLevel="0" collapsed="false">
      <c r="A195" s="59" t="n">
        <v>36718</v>
      </c>
    </row>
    <row r="196" customFormat="false" ht="11.25" hidden="false" customHeight="false" outlineLevel="0" collapsed="false">
      <c r="A196" s="59" t="n">
        <v>36719</v>
      </c>
    </row>
    <row r="197" customFormat="false" ht="11.25" hidden="false" customHeight="false" outlineLevel="0" collapsed="false">
      <c r="A197" s="59" t="n">
        <v>36720</v>
      </c>
    </row>
    <row r="198" customFormat="false" ht="11.25" hidden="false" customHeight="false" outlineLevel="0" collapsed="false">
      <c r="A198" s="59" t="n">
        <v>36721</v>
      </c>
    </row>
    <row r="199" customFormat="false" ht="11.25" hidden="false" customHeight="false" outlineLevel="0" collapsed="false">
      <c r="A199" s="59" t="n">
        <v>36722</v>
      </c>
    </row>
    <row r="200" customFormat="false" ht="11.25" hidden="false" customHeight="false" outlineLevel="0" collapsed="false">
      <c r="A200" s="59" t="n">
        <v>36723</v>
      </c>
    </row>
    <row r="201" customFormat="false" ht="11.25" hidden="false" customHeight="false" outlineLevel="0" collapsed="false">
      <c r="A201" s="59" t="n">
        <v>36724</v>
      </c>
    </row>
    <row r="202" customFormat="false" ht="11.25" hidden="false" customHeight="false" outlineLevel="0" collapsed="false">
      <c r="A202" s="59" t="n">
        <v>36725</v>
      </c>
    </row>
    <row r="203" customFormat="false" ht="11.25" hidden="false" customHeight="false" outlineLevel="0" collapsed="false">
      <c r="A203" s="59" t="n">
        <v>36726</v>
      </c>
    </row>
    <row r="204" customFormat="false" ht="11.25" hidden="false" customHeight="false" outlineLevel="0" collapsed="false">
      <c r="A204" s="59" t="n">
        <v>36727</v>
      </c>
    </row>
    <row r="205" customFormat="false" ht="11.25" hidden="false" customHeight="false" outlineLevel="0" collapsed="false">
      <c r="A205" s="59" t="n">
        <v>36728</v>
      </c>
    </row>
    <row r="206" customFormat="false" ht="11.25" hidden="false" customHeight="false" outlineLevel="0" collapsed="false">
      <c r="A206" s="59" t="n">
        <v>36729</v>
      </c>
    </row>
    <row r="207" customFormat="false" ht="11.25" hidden="false" customHeight="false" outlineLevel="0" collapsed="false">
      <c r="A207" s="59" t="n">
        <v>36730</v>
      </c>
    </row>
    <row r="208" customFormat="false" ht="11.25" hidden="false" customHeight="false" outlineLevel="0" collapsed="false">
      <c r="A208" s="59" t="n">
        <v>36731</v>
      </c>
    </row>
    <row r="209" customFormat="false" ht="11.25" hidden="false" customHeight="false" outlineLevel="0" collapsed="false">
      <c r="A209" s="59" t="n">
        <v>36732</v>
      </c>
    </row>
    <row r="210" customFormat="false" ht="11.25" hidden="false" customHeight="false" outlineLevel="0" collapsed="false">
      <c r="A210" s="59" t="n">
        <v>36733</v>
      </c>
    </row>
    <row r="211" customFormat="false" ht="11.25" hidden="false" customHeight="false" outlineLevel="0" collapsed="false">
      <c r="A211" s="59" t="n">
        <v>36734</v>
      </c>
    </row>
    <row r="212" customFormat="false" ht="11.25" hidden="false" customHeight="false" outlineLevel="0" collapsed="false">
      <c r="A212" s="59" t="n">
        <v>36735</v>
      </c>
    </row>
    <row r="213" customFormat="false" ht="11.25" hidden="false" customHeight="false" outlineLevel="0" collapsed="false">
      <c r="A213" s="59" t="n">
        <v>36736</v>
      </c>
    </row>
    <row r="214" customFormat="false" ht="11.25" hidden="false" customHeight="false" outlineLevel="0" collapsed="false">
      <c r="A214" s="59" t="n">
        <v>36737</v>
      </c>
    </row>
    <row r="215" customFormat="false" ht="11.25" hidden="false" customHeight="false" outlineLevel="0" collapsed="false">
      <c r="A215" s="59" t="n">
        <v>36738</v>
      </c>
    </row>
    <row r="216" customFormat="false" ht="11.25" hidden="false" customHeight="false" outlineLevel="0" collapsed="false">
      <c r="A216" s="59" t="n">
        <v>36739</v>
      </c>
    </row>
    <row r="217" customFormat="false" ht="11.25" hidden="false" customHeight="false" outlineLevel="0" collapsed="false">
      <c r="A217" s="59" t="n">
        <v>36740</v>
      </c>
    </row>
    <row r="218" customFormat="false" ht="11.25" hidden="false" customHeight="false" outlineLevel="0" collapsed="false">
      <c r="A218" s="59" t="n">
        <v>36741</v>
      </c>
    </row>
    <row r="219" customFormat="false" ht="11.25" hidden="false" customHeight="false" outlineLevel="0" collapsed="false">
      <c r="A219" s="59" t="n">
        <v>36742</v>
      </c>
    </row>
    <row r="220" customFormat="false" ht="11.25" hidden="false" customHeight="false" outlineLevel="0" collapsed="false">
      <c r="A220" s="59" t="n">
        <v>36743</v>
      </c>
    </row>
    <row r="221" customFormat="false" ht="11.25" hidden="false" customHeight="false" outlineLevel="0" collapsed="false">
      <c r="A221" s="59" t="n">
        <v>36744</v>
      </c>
    </row>
    <row r="222" customFormat="false" ht="11.25" hidden="false" customHeight="false" outlineLevel="0" collapsed="false">
      <c r="A222" s="59" t="n">
        <v>36745</v>
      </c>
    </row>
    <row r="223" customFormat="false" ht="11.25" hidden="false" customHeight="false" outlineLevel="0" collapsed="false">
      <c r="A223" s="59" t="n">
        <v>36746</v>
      </c>
    </row>
    <row r="224" customFormat="false" ht="11.25" hidden="false" customHeight="false" outlineLevel="0" collapsed="false">
      <c r="A224" s="59" t="n">
        <v>36747</v>
      </c>
    </row>
    <row r="225" customFormat="false" ht="11.25" hidden="false" customHeight="false" outlineLevel="0" collapsed="false">
      <c r="A225" s="59" t="n">
        <v>36748</v>
      </c>
    </row>
    <row r="226" customFormat="false" ht="11.25" hidden="false" customHeight="false" outlineLevel="0" collapsed="false">
      <c r="A226" s="59" t="n">
        <v>36749</v>
      </c>
    </row>
    <row r="227" customFormat="false" ht="11.25" hidden="false" customHeight="false" outlineLevel="0" collapsed="false">
      <c r="A227" s="59" t="n">
        <v>36750</v>
      </c>
    </row>
    <row r="228" customFormat="false" ht="11.25" hidden="false" customHeight="false" outlineLevel="0" collapsed="false">
      <c r="A228" s="59" t="n">
        <v>36751</v>
      </c>
    </row>
    <row r="229" customFormat="false" ht="11.25" hidden="false" customHeight="false" outlineLevel="0" collapsed="false">
      <c r="A229" s="59" t="n">
        <v>36752</v>
      </c>
    </row>
    <row r="230" customFormat="false" ht="11.25" hidden="false" customHeight="false" outlineLevel="0" collapsed="false">
      <c r="A230" s="59" t="n">
        <v>36753</v>
      </c>
    </row>
    <row r="231" customFormat="false" ht="11.25" hidden="false" customHeight="false" outlineLevel="0" collapsed="false">
      <c r="A231" s="59" t="n">
        <v>36754</v>
      </c>
    </row>
    <row r="232" customFormat="false" ht="11.25" hidden="false" customHeight="false" outlineLevel="0" collapsed="false">
      <c r="A232" s="59" t="n">
        <v>36755</v>
      </c>
    </row>
    <row r="233" customFormat="false" ht="11.25" hidden="false" customHeight="false" outlineLevel="0" collapsed="false">
      <c r="A233" s="59" t="n">
        <v>36756</v>
      </c>
    </row>
    <row r="234" customFormat="false" ht="11.25" hidden="false" customHeight="false" outlineLevel="0" collapsed="false">
      <c r="A234" s="59" t="n">
        <v>36757</v>
      </c>
    </row>
    <row r="235" customFormat="false" ht="11.25" hidden="false" customHeight="false" outlineLevel="0" collapsed="false">
      <c r="A235" s="59" t="n">
        <v>36758</v>
      </c>
    </row>
    <row r="236" customFormat="false" ht="11.25" hidden="false" customHeight="false" outlineLevel="0" collapsed="false">
      <c r="A236" s="59" t="n">
        <v>36759</v>
      </c>
    </row>
    <row r="237" customFormat="false" ht="11.25" hidden="false" customHeight="false" outlineLevel="0" collapsed="false">
      <c r="A237" s="59" t="n">
        <v>36760</v>
      </c>
    </row>
    <row r="238" customFormat="false" ht="11.25" hidden="false" customHeight="false" outlineLevel="0" collapsed="false">
      <c r="A238" s="59" t="n">
        <v>36761</v>
      </c>
    </row>
    <row r="239" customFormat="false" ht="11.25" hidden="false" customHeight="false" outlineLevel="0" collapsed="false">
      <c r="A239" s="59" t="n">
        <v>36762</v>
      </c>
    </row>
    <row r="240" customFormat="false" ht="11.25" hidden="false" customHeight="false" outlineLevel="0" collapsed="false">
      <c r="A240" s="59" t="n">
        <v>36763</v>
      </c>
    </row>
    <row r="241" customFormat="false" ht="11.25" hidden="false" customHeight="false" outlineLevel="0" collapsed="false">
      <c r="A241" s="59" t="n">
        <v>36764</v>
      </c>
    </row>
    <row r="242" customFormat="false" ht="11.25" hidden="false" customHeight="false" outlineLevel="0" collapsed="false">
      <c r="A242" s="59" t="n">
        <v>36765</v>
      </c>
    </row>
    <row r="243" customFormat="false" ht="11.25" hidden="false" customHeight="false" outlineLevel="0" collapsed="false">
      <c r="A243" s="59" t="n">
        <v>36766</v>
      </c>
    </row>
    <row r="244" customFormat="false" ht="11.25" hidden="false" customHeight="false" outlineLevel="0" collapsed="false">
      <c r="A244" s="59" t="n">
        <v>36767</v>
      </c>
    </row>
    <row r="245" customFormat="false" ht="11.25" hidden="false" customHeight="false" outlineLevel="0" collapsed="false">
      <c r="A245" s="59" t="n">
        <v>36768</v>
      </c>
    </row>
    <row r="246" customFormat="false" ht="11.25" hidden="false" customHeight="false" outlineLevel="0" collapsed="false">
      <c r="A246" s="59" t="n">
        <v>36769</v>
      </c>
    </row>
    <row r="247" customFormat="false" ht="11.25" hidden="false" customHeight="false" outlineLevel="0" collapsed="false">
      <c r="A247" s="59" t="n">
        <v>36770</v>
      </c>
    </row>
    <row r="248" customFormat="false" ht="11.25" hidden="false" customHeight="false" outlineLevel="0" collapsed="false">
      <c r="A248" s="59" t="n">
        <v>36771</v>
      </c>
    </row>
    <row r="249" customFormat="false" ht="11.25" hidden="false" customHeight="false" outlineLevel="0" collapsed="false">
      <c r="A249" s="59" t="n">
        <v>36772</v>
      </c>
    </row>
    <row r="250" customFormat="false" ht="11.25" hidden="false" customHeight="false" outlineLevel="0" collapsed="false">
      <c r="A250" s="59" t="n">
        <v>36773</v>
      </c>
    </row>
    <row r="251" customFormat="false" ht="11.25" hidden="false" customHeight="false" outlineLevel="0" collapsed="false">
      <c r="A251" s="59" t="n">
        <v>36774</v>
      </c>
    </row>
    <row r="252" customFormat="false" ht="11.25" hidden="false" customHeight="false" outlineLevel="0" collapsed="false">
      <c r="A252" s="59" t="n">
        <v>36775</v>
      </c>
    </row>
    <row r="253" customFormat="false" ht="11.25" hidden="false" customHeight="false" outlineLevel="0" collapsed="false">
      <c r="A253" s="59" t="n">
        <v>36776</v>
      </c>
    </row>
    <row r="254" customFormat="false" ht="11.25" hidden="false" customHeight="false" outlineLevel="0" collapsed="false">
      <c r="A254" s="59" t="n">
        <v>36777</v>
      </c>
    </row>
    <row r="255" customFormat="false" ht="11.25" hidden="false" customHeight="false" outlineLevel="0" collapsed="false">
      <c r="A255" s="59" t="n">
        <v>36778</v>
      </c>
    </row>
    <row r="256" customFormat="false" ht="11.25" hidden="false" customHeight="false" outlineLevel="0" collapsed="false">
      <c r="A256" s="59" t="n">
        <v>36779</v>
      </c>
    </row>
    <row r="257" customFormat="false" ht="11.25" hidden="false" customHeight="false" outlineLevel="0" collapsed="false">
      <c r="A257" s="59" t="n">
        <v>36780</v>
      </c>
    </row>
    <row r="258" customFormat="false" ht="11.25" hidden="false" customHeight="false" outlineLevel="0" collapsed="false">
      <c r="A258" s="59" t="n">
        <v>36781</v>
      </c>
    </row>
    <row r="259" customFormat="false" ht="11.25" hidden="false" customHeight="false" outlineLevel="0" collapsed="false">
      <c r="A259" s="59" t="n">
        <v>36782</v>
      </c>
    </row>
    <row r="260" customFormat="false" ht="11.25" hidden="false" customHeight="false" outlineLevel="0" collapsed="false">
      <c r="A260" s="59" t="n">
        <v>36783</v>
      </c>
    </row>
    <row r="261" customFormat="false" ht="11.25" hidden="false" customHeight="false" outlineLevel="0" collapsed="false">
      <c r="A261" s="59" t="n">
        <v>36784</v>
      </c>
    </row>
    <row r="262" customFormat="false" ht="11.25" hidden="false" customHeight="false" outlineLevel="0" collapsed="false">
      <c r="A262" s="59" t="n">
        <v>36785</v>
      </c>
    </row>
    <row r="263" customFormat="false" ht="11.25" hidden="false" customHeight="false" outlineLevel="0" collapsed="false">
      <c r="A263" s="59" t="n">
        <v>36786</v>
      </c>
    </row>
    <row r="264" customFormat="false" ht="11.25" hidden="false" customHeight="false" outlineLevel="0" collapsed="false">
      <c r="A264" s="59" t="n">
        <v>36787</v>
      </c>
    </row>
    <row r="265" customFormat="false" ht="11.25" hidden="false" customHeight="false" outlineLevel="0" collapsed="false">
      <c r="A265" s="59" t="n">
        <v>36788</v>
      </c>
    </row>
    <row r="266" customFormat="false" ht="11.25" hidden="false" customHeight="false" outlineLevel="0" collapsed="false">
      <c r="A266" s="59" t="n">
        <v>36789</v>
      </c>
    </row>
    <row r="267" customFormat="false" ht="11.25" hidden="false" customHeight="false" outlineLevel="0" collapsed="false">
      <c r="A267" s="59" t="n">
        <v>36790</v>
      </c>
    </row>
    <row r="268" customFormat="false" ht="11.25" hidden="false" customHeight="false" outlineLevel="0" collapsed="false">
      <c r="A268" s="59" t="n">
        <v>36791</v>
      </c>
    </row>
    <row r="269" customFormat="false" ht="11.25" hidden="false" customHeight="false" outlineLevel="0" collapsed="false">
      <c r="A269" s="59" t="n">
        <v>36792</v>
      </c>
    </row>
    <row r="270" customFormat="false" ht="11.25" hidden="false" customHeight="false" outlineLevel="0" collapsed="false">
      <c r="A270" s="59" t="n">
        <v>36793</v>
      </c>
    </row>
    <row r="271" customFormat="false" ht="11.25" hidden="false" customHeight="false" outlineLevel="0" collapsed="false">
      <c r="A271" s="59" t="n">
        <v>36794</v>
      </c>
    </row>
    <row r="272" customFormat="false" ht="11.25" hidden="false" customHeight="false" outlineLevel="0" collapsed="false">
      <c r="A272" s="59" t="n">
        <v>36795</v>
      </c>
    </row>
    <row r="273" customFormat="false" ht="11.25" hidden="false" customHeight="false" outlineLevel="0" collapsed="false">
      <c r="A273" s="59" t="n">
        <v>36796</v>
      </c>
    </row>
    <row r="274" customFormat="false" ht="11.25" hidden="false" customHeight="false" outlineLevel="0" collapsed="false">
      <c r="A274" s="59" t="n">
        <v>36797</v>
      </c>
    </row>
    <row r="275" customFormat="false" ht="11.25" hidden="false" customHeight="false" outlineLevel="0" collapsed="false">
      <c r="A275" s="59" t="n">
        <v>36798</v>
      </c>
    </row>
    <row r="276" customFormat="false" ht="11.25" hidden="false" customHeight="false" outlineLevel="0" collapsed="false">
      <c r="A276" s="59" t="n">
        <v>36799</v>
      </c>
    </row>
    <row r="277" customFormat="false" ht="11.25" hidden="false" customHeight="false" outlineLevel="0" collapsed="false">
      <c r="A277" s="59" t="n">
        <v>36800</v>
      </c>
    </row>
    <row r="278" customFormat="false" ht="11.25" hidden="false" customHeight="false" outlineLevel="0" collapsed="false">
      <c r="A278" s="59" t="n">
        <v>36801</v>
      </c>
    </row>
    <row r="279" customFormat="false" ht="11.25" hidden="false" customHeight="false" outlineLevel="0" collapsed="false">
      <c r="A279" s="59" t="n">
        <v>36802</v>
      </c>
    </row>
    <row r="280" customFormat="false" ht="11.25" hidden="false" customHeight="false" outlineLevel="0" collapsed="false">
      <c r="A280" s="59" t="n">
        <v>36803</v>
      </c>
    </row>
    <row r="281" customFormat="false" ht="11.25" hidden="false" customHeight="false" outlineLevel="0" collapsed="false">
      <c r="A281" s="59" t="n">
        <v>36804</v>
      </c>
    </row>
    <row r="282" customFormat="false" ht="11.25" hidden="false" customHeight="false" outlineLevel="0" collapsed="false">
      <c r="A282" s="59" t="n">
        <v>36805</v>
      </c>
    </row>
    <row r="283" customFormat="false" ht="11.25" hidden="false" customHeight="false" outlineLevel="0" collapsed="false">
      <c r="A283" s="59" t="n">
        <v>36806</v>
      </c>
    </row>
    <row r="284" customFormat="false" ht="11.25" hidden="false" customHeight="false" outlineLevel="0" collapsed="false">
      <c r="A284" s="59" t="n">
        <v>36807</v>
      </c>
    </row>
    <row r="285" customFormat="false" ht="11.25" hidden="false" customHeight="false" outlineLevel="0" collapsed="false">
      <c r="A285" s="59" t="n">
        <v>36808</v>
      </c>
    </row>
    <row r="286" customFormat="false" ht="11.25" hidden="false" customHeight="false" outlineLevel="0" collapsed="false">
      <c r="A286" s="59" t="n">
        <v>36809</v>
      </c>
    </row>
    <row r="287" customFormat="false" ht="11.25" hidden="false" customHeight="false" outlineLevel="0" collapsed="false">
      <c r="A287" s="59" t="n">
        <v>36810</v>
      </c>
    </row>
    <row r="288" customFormat="false" ht="11.25" hidden="false" customHeight="false" outlineLevel="0" collapsed="false">
      <c r="A288" s="59" t="n">
        <v>36811</v>
      </c>
    </row>
    <row r="289" customFormat="false" ht="11.25" hidden="false" customHeight="false" outlineLevel="0" collapsed="false">
      <c r="A289" s="59" t="n">
        <v>36812</v>
      </c>
    </row>
    <row r="290" customFormat="false" ht="11.25" hidden="false" customHeight="false" outlineLevel="0" collapsed="false">
      <c r="A290" s="59" t="n">
        <v>36813</v>
      </c>
    </row>
    <row r="291" customFormat="false" ht="11.25" hidden="false" customHeight="false" outlineLevel="0" collapsed="false">
      <c r="A291" s="59" t="n">
        <v>36814</v>
      </c>
    </row>
    <row r="292" customFormat="false" ht="11.25" hidden="false" customHeight="false" outlineLevel="0" collapsed="false">
      <c r="A292" s="59" t="n">
        <v>36815</v>
      </c>
    </row>
    <row r="293" customFormat="false" ht="11.25" hidden="false" customHeight="false" outlineLevel="0" collapsed="false">
      <c r="A293" s="59" t="n">
        <v>36816</v>
      </c>
    </row>
    <row r="294" customFormat="false" ht="11.25" hidden="false" customHeight="false" outlineLevel="0" collapsed="false">
      <c r="A294" s="59" t="n">
        <v>36817</v>
      </c>
    </row>
    <row r="295" customFormat="false" ht="11.25" hidden="false" customHeight="false" outlineLevel="0" collapsed="false">
      <c r="A295" s="59" t="n">
        <v>36818</v>
      </c>
    </row>
    <row r="296" customFormat="false" ht="11.25" hidden="false" customHeight="false" outlineLevel="0" collapsed="false">
      <c r="A296" s="59" t="n">
        <v>36819</v>
      </c>
    </row>
    <row r="297" customFormat="false" ht="11.25" hidden="false" customHeight="false" outlineLevel="0" collapsed="false">
      <c r="A297" s="59" t="n">
        <v>36820</v>
      </c>
    </row>
    <row r="298" customFormat="false" ht="11.25" hidden="false" customHeight="false" outlineLevel="0" collapsed="false">
      <c r="A298" s="59" t="n">
        <v>36821</v>
      </c>
    </row>
    <row r="299" customFormat="false" ht="11.25" hidden="false" customHeight="false" outlineLevel="0" collapsed="false">
      <c r="A299" s="59" t="n">
        <v>36822</v>
      </c>
    </row>
    <row r="300" customFormat="false" ht="11.25" hidden="false" customHeight="false" outlineLevel="0" collapsed="false">
      <c r="A300" s="59" t="n">
        <v>36823</v>
      </c>
    </row>
    <row r="301" customFormat="false" ht="11.25" hidden="false" customHeight="false" outlineLevel="0" collapsed="false">
      <c r="A301" s="59" t="n">
        <v>36824</v>
      </c>
    </row>
    <row r="302" customFormat="false" ht="11.25" hidden="false" customHeight="false" outlineLevel="0" collapsed="false">
      <c r="A302" s="59" t="n">
        <v>36825</v>
      </c>
    </row>
    <row r="303" customFormat="false" ht="11.25" hidden="false" customHeight="false" outlineLevel="0" collapsed="false">
      <c r="A303" s="59" t="n">
        <v>36826</v>
      </c>
    </row>
    <row r="304" customFormat="false" ht="11.25" hidden="false" customHeight="false" outlineLevel="0" collapsed="false">
      <c r="A304" s="59" t="n">
        <v>36827</v>
      </c>
    </row>
    <row r="305" customFormat="false" ht="11.25" hidden="false" customHeight="false" outlineLevel="0" collapsed="false">
      <c r="A305" s="59" t="n">
        <v>36828</v>
      </c>
    </row>
    <row r="306" customFormat="false" ht="11.25" hidden="false" customHeight="false" outlineLevel="0" collapsed="false">
      <c r="A306" s="59" t="n">
        <v>36829</v>
      </c>
    </row>
    <row r="307" customFormat="false" ht="11.25" hidden="false" customHeight="false" outlineLevel="0" collapsed="false">
      <c r="A307" s="59" t="n">
        <v>36830</v>
      </c>
    </row>
    <row r="308" customFormat="false" ht="11.25" hidden="false" customHeight="false" outlineLevel="0" collapsed="false">
      <c r="A308" s="59" t="n">
        <v>36831</v>
      </c>
    </row>
    <row r="309" customFormat="false" ht="11.25" hidden="false" customHeight="false" outlineLevel="0" collapsed="false">
      <c r="A309" s="59" t="n">
        <v>36832</v>
      </c>
    </row>
    <row r="310" customFormat="false" ht="11.25" hidden="false" customHeight="false" outlineLevel="0" collapsed="false">
      <c r="A310" s="59" t="n">
        <v>36833</v>
      </c>
    </row>
    <row r="311" customFormat="false" ht="11.25" hidden="false" customHeight="false" outlineLevel="0" collapsed="false">
      <c r="A311" s="59" t="n">
        <v>36834</v>
      </c>
    </row>
    <row r="312" customFormat="false" ht="11.25" hidden="false" customHeight="false" outlineLevel="0" collapsed="false">
      <c r="A312" s="59" t="n">
        <v>36835</v>
      </c>
    </row>
    <row r="313" customFormat="false" ht="11.25" hidden="false" customHeight="false" outlineLevel="0" collapsed="false">
      <c r="A313" s="59" t="n">
        <v>36836</v>
      </c>
    </row>
    <row r="314" customFormat="false" ht="11.25" hidden="false" customHeight="false" outlineLevel="0" collapsed="false">
      <c r="A314" s="59" t="n">
        <v>36837</v>
      </c>
    </row>
    <row r="315" customFormat="false" ht="11.25" hidden="false" customHeight="false" outlineLevel="0" collapsed="false">
      <c r="A315" s="59" t="n">
        <v>36838</v>
      </c>
    </row>
    <row r="316" customFormat="false" ht="11.25" hidden="false" customHeight="false" outlineLevel="0" collapsed="false">
      <c r="A316" s="59" t="n">
        <v>36839</v>
      </c>
    </row>
    <row r="317" customFormat="false" ht="11.25" hidden="false" customHeight="false" outlineLevel="0" collapsed="false">
      <c r="A317" s="59" t="n">
        <v>36840</v>
      </c>
    </row>
    <row r="318" customFormat="false" ht="11.25" hidden="false" customHeight="false" outlineLevel="0" collapsed="false">
      <c r="A318" s="59" t="n">
        <v>36841</v>
      </c>
    </row>
    <row r="319" customFormat="false" ht="11.25" hidden="false" customHeight="false" outlineLevel="0" collapsed="false">
      <c r="A319" s="59" t="n">
        <v>36842</v>
      </c>
    </row>
    <row r="320" customFormat="false" ht="11.25" hidden="false" customHeight="false" outlineLevel="0" collapsed="false">
      <c r="A320" s="59" t="n">
        <v>36843</v>
      </c>
    </row>
    <row r="321" customFormat="false" ht="11.25" hidden="false" customHeight="false" outlineLevel="0" collapsed="false">
      <c r="A321" s="59" t="n">
        <v>36844</v>
      </c>
    </row>
    <row r="322" customFormat="false" ht="11.25" hidden="false" customHeight="false" outlineLevel="0" collapsed="false">
      <c r="A322" s="59" t="n">
        <v>36845</v>
      </c>
    </row>
    <row r="323" customFormat="false" ht="11.25" hidden="false" customHeight="false" outlineLevel="0" collapsed="false">
      <c r="A323" s="59" t="n">
        <v>36846</v>
      </c>
    </row>
    <row r="324" customFormat="false" ht="11.25" hidden="false" customHeight="false" outlineLevel="0" collapsed="false">
      <c r="A324" s="59" t="n">
        <v>36847</v>
      </c>
    </row>
    <row r="325" customFormat="false" ht="11.25" hidden="false" customHeight="false" outlineLevel="0" collapsed="false">
      <c r="A325" s="59" t="n">
        <v>36848</v>
      </c>
    </row>
    <row r="326" customFormat="false" ht="11.25" hidden="false" customHeight="false" outlineLevel="0" collapsed="false">
      <c r="A326" s="59" t="n">
        <v>36849</v>
      </c>
    </row>
    <row r="327" customFormat="false" ht="11.25" hidden="false" customHeight="false" outlineLevel="0" collapsed="false">
      <c r="A327" s="59" t="n">
        <v>36850</v>
      </c>
    </row>
    <row r="328" customFormat="false" ht="11.25" hidden="false" customHeight="false" outlineLevel="0" collapsed="false">
      <c r="A328" s="59" t="n">
        <v>36851</v>
      </c>
    </row>
    <row r="329" customFormat="false" ht="11.25" hidden="false" customHeight="false" outlineLevel="0" collapsed="false">
      <c r="A329" s="59" t="n">
        <v>36852</v>
      </c>
    </row>
    <row r="330" customFormat="false" ht="11.25" hidden="false" customHeight="false" outlineLevel="0" collapsed="false">
      <c r="A330" s="59" t="n">
        <v>36853</v>
      </c>
    </row>
    <row r="331" customFormat="false" ht="11.25" hidden="false" customHeight="false" outlineLevel="0" collapsed="false">
      <c r="A331" s="59" t="n">
        <v>36854</v>
      </c>
    </row>
    <row r="332" customFormat="false" ht="11.25" hidden="false" customHeight="false" outlineLevel="0" collapsed="false">
      <c r="A332" s="59" t="n">
        <v>36855</v>
      </c>
    </row>
    <row r="333" customFormat="false" ht="11.25" hidden="false" customHeight="false" outlineLevel="0" collapsed="false">
      <c r="A333" s="59" t="n">
        <v>36856</v>
      </c>
    </row>
    <row r="334" customFormat="false" ht="11.25" hidden="false" customHeight="false" outlineLevel="0" collapsed="false">
      <c r="A334" s="59" t="n">
        <v>36857</v>
      </c>
    </row>
    <row r="335" customFormat="false" ht="11.25" hidden="false" customHeight="false" outlineLevel="0" collapsed="false">
      <c r="A335" s="59" t="n">
        <v>36858</v>
      </c>
    </row>
    <row r="336" customFormat="false" ht="11.25" hidden="false" customHeight="false" outlineLevel="0" collapsed="false">
      <c r="A336" s="59" t="n">
        <v>36859</v>
      </c>
    </row>
    <row r="337" customFormat="false" ht="11.25" hidden="false" customHeight="false" outlineLevel="0" collapsed="false">
      <c r="A337" s="59" t="n">
        <v>36860</v>
      </c>
    </row>
    <row r="338" customFormat="false" ht="11.25" hidden="false" customHeight="false" outlineLevel="0" collapsed="false">
      <c r="A338" s="59" t="n">
        <v>36861</v>
      </c>
    </row>
    <row r="339" customFormat="false" ht="11.25" hidden="false" customHeight="false" outlineLevel="0" collapsed="false">
      <c r="A339" s="59" t="n">
        <v>36862</v>
      </c>
    </row>
    <row r="340" customFormat="false" ht="11.25" hidden="false" customHeight="false" outlineLevel="0" collapsed="false">
      <c r="A340" s="59" t="n">
        <v>36863</v>
      </c>
    </row>
    <row r="341" customFormat="false" ht="11.25" hidden="false" customHeight="false" outlineLevel="0" collapsed="false">
      <c r="A341" s="59" t="n">
        <v>36864</v>
      </c>
    </row>
    <row r="342" customFormat="false" ht="11.25" hidden="false" customHeight="false" outlineLevel="0" collapsed="false">
      <c r="A342" s="59" t="n">
        <v>36865</v>
      </c>
    </row>
    <row r="343" customFormat="false" ht="11.25" hidden="false" customHeight="false" outlineLevel="0" collapsed="false">
      <c r="A343" s="59" t="n">
        <v>36866</v>
      </c>
    </row>
    <row r="344" customFormat="false" ht="11.25" hidden="false" customHeight="false" outlineLevel="0" collapsed="false">
      <c r="A344" s="59" t="n">
        <v>36867</v>
      </c>
    </row>
    <row r="345" customFormat="false" ht="11.25" hidden="false" customHeight="false" outlineLevel="0" collapsed="false">
      <c r="A345" s="59" t="n">
        <v>36868</v>
      </c>
    </row>
    <row r="346" customFormat="false" ht="11.25" hidden="false" customHeight="false" outlineLevel="0" collapsed="false">
      <c r="A346" s="59" t="n">
        <v>36869</v>
      </c>
    </row>
    <row r="347" customFormat="false" ht="11.25" hidden="false" customHeight="false" outlineLevel="0" collapsed="false">
      <c r="A347" s="59" t="n">
        <v>36870</v>
      </c>
    </row>
    <row r="348" customFormat="false" ht="11.25" hidden="false" customHeight="false" outlineLevel="0" collapsed="false">
      <c r="A348" s="59" t="n">
        <v>36871</v>
      </c>
    </row>
    <row r="349" customFormat="false" ht="11.25" hidden="false" customHeight="false" outlineLevel="0" collapsed="false">
      <c r="A349" s="59" t="n">
        <v>36872</v>
      </c>
    </row>
    <row r="350" customFormat="false" ht="11.25" hidden="false" customHeight="false" outlineLevel="0" collapsed="false">
      <c r="A350" s="59" t="n">
        <v>36873</v>
      </c>
    </row>
    <row r="351" customFormat="false" ht="11.25" hidden="false" customHeight="false" outlineLevel="0" collapsed="false">
      <c r="A351" s="59" t="n">
        <v>36874</v>
      </c>
    </row>
    <row r="352" customFormat="false" ht="11.25" hidden="false" customHeight="false" outlineLevel="0" collapsed="false">
      <c r="A352" s="59" t="n">
        <v>36875</v>
      </c>
    </row>
    <row r="353" customFormat="false" ht="11.25" hidden="false" customHeight="false" outlineLevel="0" collapsed="false">
      <c r="A353" s="59" t="n">
        <v>36876</v>
      </c>
    </row>
    <row r="354" customFormat="false" ht="11.25" hidden="false" customHeight="false" outlineLevel="0" collapsed="false">
      <c r="A354" s="59" t="n">
        <v>36877</v>
      </c>
    </row>
    <row r="355" customFormat="false" ht="11.25" hidden="false" customHeight="false" outlineLevel="0" collapsed="false">
      <c r="A355" s="59" t="n">
        <v>36878</v>
      </c>
    </row>
    <row r="356" customFormat="false" ht="11.25" hidden="false" customHeight="false" outlineLevel="0" collapsed="false">
      <c r="A356" s="59" t="n">
        <v>36879</v>
      </c>
    </row>
    <row r="357" customFormat="false" ht="11.25" hidden="false" customHeight="false" outlineLevel="0" collapsed="false">
      <c r="A357" s="59" t="n">
        <v>36880</v>
      </c>
    </row>
    <row r="358" customFormat="false" ht="11.25" hidden="false" customHeight="false" outlineLevel="0" collapsed="false">
      <c r="A358" s="59" t="n">
        <v>36881</v>
      </c>
    </row>
    <row r="359" customFormat="false" ht="11.25" hidden="false" customHeight="false" outlineLevel="0" collapsed="false">
      <c r="A359" s="59" t="n">
        <v>36882</v>
      </c>
    </row>
    <row r="360" customFormat="false" ht="11.25" hidden="false" customHeight="false" outlineLevel="0" collapsed="false">
      <c r="A360" s="59" t="n">
        <v>36883</v>
      </c>
    </row>
    <row r="361" customFormat="false" ht="11.25" hidden="false" customHeight="false" outlineLevel="0" collapsed="false">
      <c r="A361" s="59" t="n">
        <v>36884</v>
      </c>
    </row>
    <row r="362" customFormat="false" ht="11.25" hidden="false" customHeight="false" outlineLevel="0" collapsed="false">
      <c r="A362" s="59" t="n">
        <v>36885</v>
      </c>
    </row>
    <row r="363" customFormat="false" ht="11.25" hidden="false" customHeight="false" outlineLevel="0" collapsed="false">
      <c r="A363" s="59" t="n">
        <v>36886</v>
      </c>
    </row>
    <row r="364" customFormat="false" ht="11.25" hidden="false" customHeight="false" outlineLevel="0" collapsed="false">
      <c r="A364" s="59" t="n">
        <v>36887</v>
      </c>
    </row>
    <row r="365" customFormat="false" ht="11.25" hidden="false" customHeight="false" outlineLevel="0" collapsed="false">
      <c r="A365" s="59" t="n">
        <v>36888</v>
      </c>
    </row>
    <row r="366" customFormat="false" ht="11.25" hidden="false" customHeight="false" outlineLevel="0" collapsed="false">
      <c r="A366" s="59" t="n">
        <v>36889</v>
      </c>
    </row>
    <row r="367" customFormat="false" ht="11.25" hidden="false" customHeight="false" outlineLevel="0" collapsed="false">
      <c r="A367" s="59" t="n">
        <v>36890</v>
      </c>
    </row>
    <row r="368" customFormat="false" ht="11.25" hidden="false" customHeight="false" outlineLevel="0" collapsed="false">
      <c r="A368" s="59" t="n">
        <v>36891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O8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C15" activeCellId="0" sqref="C15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9" width="15.7"/>
    <col collapsed="false" customWidth="true" hidden="false" outlineLevel="0" max="2" min="2" style="9" width="16.42"/>
    <col collapsed="false" customWidth="false" hidden="false" outlineLevel="0" max="4" min="3" style="9" width="9.14"/>
    <col collapsed="false" customWidth="true" hidden="false" outlineLevel="0" max="6" min="5" style="9" width="9.28"/>
    <col collapsed="false" customWidth="false" hidden="false" outlineLevel="0" max="9" min="7" style="9" width="9.14"/>
    <col collapsed="false" customWidth="true" hidden="false" outlineLevel="0" max="10" min="10" style="9" width="9.28"/>
    <col collapsed="false" customWidth="true" hidden="false" outlineLevel="0" max="13" min="11" style="9" width="10.13"/>
    <col collapsed="false" customWidth="false" hidden="false" outlineLevel="0" max="257" min="14" style="9" width="9.14"/>
  </cols>
  <sheetData>
    <row r="1" customFormat="false" ht="12" hidden="false" customHeight="false" outlineLevel="0" collapsed="false">
      <c r="A1" s="10" t="n">
        <f aca="true">TODAY()</f>
        <v>45926</v>
      </c>
      <c r="E1" s="11" t="n">
        <v>31</v>
      </c>
      <c r="F1" s="11" t="n">
        <f aca="false">G2-F2</f>
        <v>30</v>
      </c>
      <c r="G1" s="11" t="n">
        <f aca="false">H2-G2</f>
        <v>31</v>
      </c>
      <c r="H1" s="11" t="n">
        <f aca="false">I2-H2</f>
        <v>30</v>
      </c>
      <c r="I1" s="11" t="n">
        <f aca="false">J2-I2</f>
        <v>31</v>
      </c>
      <c r="J1" s="11" t="n">
        <f aca="false">K2-J2</f>
        <v>31</v>
      </c>
      <c r="K1" s="11" t="n">
        <f aca="false">L2-K2</f>
        <v>30</v>
      </c>
      <c r="L1" s="11" t="n">
        <f aca="false">M2-L2</f>
        <v>31</v>
      </c>
      <c r="M1" s="11" t="n">
        <f aca="false">N2-M2</f>
        <v>30</v>
      </c>
      <c r="N1" s="11" t="n">
        <v>31</v>
      </c>
      <c r="O1" s="12"/>
    </row>
    <row r="2" customFormat="false" ht="12" hidden="false" customHeight="false" outlineLevel="0" collapsed="false">
      <c r="A2" s="13" t="s">
        <v>16</v>
      </c>
      <c r="B2" s="14" t="s">
        <v>17</v>
      </c>
      <c r="C2" s="15" t="n">
        <v>36556</v>
      </c>
      <c r="D2" s="15" t="n">
        <v>36557</v>
      </c>
      <c r="E2" s="15" t="n">
        <v>36586</v>
      </c>
      <c r="F2" s="15" t="n">
        <v>36617</v>
      </c>
      <c r="G2" s="15" t="n">
        <v>36647</v>
      </c>
      <c r="H2" s="15" t="n">
        <v>36678</v>
      </c>
      <c r="I2" s="15" t="n">
        <v>36708</v>
      </c>
      <c r="J2" s="15" t="n">
        <v>36739</v>
      </c>
      <c r="K2" s="15" t="n">
        <v>36770</v>
      </c>
      <c r="L2" s="15" t="n">
        <v>36800</v>
      </c>
      <c r="M2" s="15" t="n">
        <v>36831</v>
      </c>
      <c r="N2" s="16" t="n">
        <v>36861</v>
      </c>
    </row>
    <row r="3" customFormat="false" ht="11.25" hidden="false" customHeight="false" outlineLevel="0" collapsed="false">
      <c r="A3" s="9" t="s">
        <v>18</v>
      </c>
      <c r="B3" s="17" t="s">
        <v>19</v>
      </c>
      <c r="C3" s="18" t="n">
        <v>2611290.32258065</v>
      </c>
      <c r="D3" s="18" t="n">
        <v>2575724</v>
      </c>
      <c r="E3" s="18" t="n">
        <v>2700000</v>
      </c>
      <c r="F3" s="18" t="n">
        <v>3050000</v>
      </c>
      <c r="G3" s="18" t="n">
        <v>2900000</v>
      </c>
      <c r="H3" s="18" t="n">
        <v>2950000</v>
      </c>
      <c r="I3" s="18" t="n">
        <v>3000000</v>
      </c>
      <c r="J3" s="18" t="n">
        <v>2950000</v>
      </c>
      <c r="K3" s="18" t="n">
        <v>2900000</v>
      </c>
      <c r="L3" s="18" t="n">
        <v>3000000</v>
      </c>
      <c r="M3" s="18" t="n">
        <v>2750000</v>
      </c>
      <c r="N3" s="19" t="n">
        <v>2650000</v>
      </c>
    </row>
    <row r="4" customFormat="false" ht="11.25" hidden="false" customHeight="false" outlineLevel="0" collapsed="false">
      <c r="A4" s="9" t="s">
        <v>20</v>
      </c>
      <c r="B4" s="17" t="s">
        <v>21</v>
      </c>
      <c r="C4" s="18" t="n">
        <v>-509516.129032258</v>
      </c>
      <c r="D4" s="18" t="n">
        <v>-496483</v>
      </c>
      <c r="E4" s="18" t="n">
        <f aca="false">E3-E5</f>
        <v>-300000</v>
      </c>
      <c r="F4" s="18" t="n">
        <f aca="false">F3-F5</f>
        <v>350000</v>
      </c>
      <c r="G4" s="18" t="n">
        <f aca="false">G3-G5</f>
        <v>550000</v>
      </c>
      <c r="H4" s="18" t="n">
        <f aca="false">H3-H5</f>
        <v>350000</v>
      </c>
      <c r="I4" s="18" t="n">
        <f aca="false">I3-I5</f>
        <v>100000</v>
      </c>
      <c r="J4" s="18" t="n">
        <f aca="false">J3-J5</f>
        <v>-50000</v>
      </c>
      <c r="K4" s="18" t="n">
        <f aca="false">K3-K5</f>
        <v>200000</v>
      </c>
      <c r="L4" s="18" t="n">
        <f aca="false">L3-L5</f>
        <v>250000</v>
      </c>
      <c r="M4" s="18" t="n">
        <f aca="false">M3-M5</f>
        <v>100000</v>
      </c>
      <c r="N4" s="19" t="n">
        <f aca="false">N3-N5</f>
        <v>-400000</v>
      </c>
    </row>
    <row r="5" customFormat="false" ht="12" hidden="false" customHeight="false" outlineLevel="0" collapsed="false">
      <c r="A5" s="9" t="s">
        <v>16</v>
      </c>
      <c r="B5" s="17" t="s">
        <v>22</v>
      </c>
      <c r="C5" s="20" t="n">
        <v>3123483.87096774</v>
      </c>
      <c r="D5" s="21" t="n">
        <v>3069448</v>
      </c>
      <c r="E5" s="20" t="n">
        <v>3000000</v>
      </c>
      <c r="F5" s="20" t="n">
        <v>2700000</v>
      </c>
      <c r="G5" s="20" t="n">
        <v>2350000</v>
      </c>
      <c r="H5" s="20" t="n">
        <v>2600000</v>
      </c>
      <c r="I5" s="20" t="n">
        <v>2900000</v>
      </c>
      <c r="J5" s="20" t="n">
        <v>3000000</v>
      </c>
      <c r="K5" s="20" t="n">
        <v>2700000</v>
      </c>
      <c r="L5" s="20" t="n">
        <v>2750000</v>
      </c>
      <c r="M5" s="20" t="n">
        <v>2650000</v>
      </c>
      <c r="N5" s="22" t="n">
        <v>3050000</v>
      </c>
    </row>
    <row r="6" customFormat="false" ht="12.75" hidden="false" customHeight="false" outlineLevel="0" collapsed="false">
      <c r="B6" s="23" t="s">
        <v>23</v>
      </c>
      <c r="C6" s="24" t="n">
        <v>62970000</v>
      </c>
      <c r="D6" s="24" t="n">
        <v>48405000</v>
      </c>
      <c r="E6" s="24" t="n">
        <f aca="false">D6+E4*$E1</f>
        <v>39105000</v>
      </c>
      <c r="F6" s="24" t="n">
        <f aca="false">E6+F4*F1</f>
        <v>49605000</v>
      </c>
      <c r="G6" s="24" t="n">
        <f aca="false">F6+G4*G1</f>
        <v>66655000</v>
      </c>
      <c r="H6" s="24" t="n">
        <f aca="false">G6+H4*H1</f>
        <v>77155000</v>
      </c>
      <c r="I6" s="24" t="n">
        <f aca="false">H6+I4*I1</f>
        <v>80255000</v>
      </c>
      <c r="J6" s="24" t="n">
        <f aca="false">I6+J4*J1</f>
        <v>78705000</v>
      </c>
      <c r="K6" s="24" t="n">
        <f aca="false">J6+K4*K1</f>
        <v>84705000</v>
      </c>
      <c r="L6" s="24" t="n">
        <f aca="false">K6+L4*L1</f>
        <v>92455000</v>
      </c>
      <c r="M6" s="24" t="n">
        <f aca="false">L6+M4*M1</f>
        <v>95455000</v>
      </c>
      <c r="N6" s="25" t="n">
        <f aca="false">M6+N4*N1</f>
        <v>83055000</v>
      </c>
    </row>
    <row r="7" customFormat="false" ht="11.25" hidden="false" customHeight="false" outlineLevel="0" collapsed="false">
      <c r="D7" s="9" t="n">
        <f aca="false">D1</f>
        <v>0</v>
      </c>
      <c r="E7" s="9" t="n">
        <v>31</v>
      </c>
      <c r="F7" s="9" t="n">
        <v>30</v>
      </c>
      <c r="G7" s="9" t="n">
        <v>31</v>
      </c>
      <c r="H7" s="9" t="n">
        <v>30</v>
      </c>
      <c r="I7" s="11" t="n">
        <v>31</v>
      </c>
      <c r="J7" s="9" t="n">
        <v>31</v>
      </c>
      <c r="K7" s="9" t="n">
        <v>30</v>
      </c>
      <c r="L7" s="9" t="n">
        <v>31</v>
      </c>
      <c r="M7" s="9" t="n">
        <v>30</v>
      </c>
      <c r="N7" s="9" t="n">
        <v>31</v>
      </c>
    </row>
    <row r="8" customFormat="false" ht="11.25" hidden="false" customHeight="false" outlineLevel="0" collapsed="false">
      <c r="E8" s="10" t="n">
        <f aca="false">DATE(YEAR($A$1),MONTH($A$1),31)</f>
        <v>45931</v>
      </c>
      <c r="F8" s="10" t="n">
        <f aca="false">DATE(YEAR(E8),MONTH(E8)+1,30)</f>
        <v>45991</v>
      </c>
      <c r="G8" s="10" t="n">
        <f aca="false">DATE(YEAR(F8),MONTH(F8)+1,31)</f>
        <v>46022</v>
      </c>
      <c r="H8" s="10" t="n">
        <f aca="false">DATE(YEAR(G8),MONTH(G8)+1,30)</f>
        <v>46052</v>
      </c>
      <c r="I8" s="10" t="n">
        <f aca="false">DATE(YEAR(H8),MONTH(H8)+1,31)</f>
        <v>46084</v>
      </c>
      <c r="J8" s="10" t="n">
        <f aca="false">DATE(YEAR(I8),MONTH(I8)+1,31)</f>
        <v>46143</v>
      </c>
      <c r="K8" s="10" t="n">
        <f aca="false">DATE(YEAR(J8),MONTH(J8)+1,30)</f>
        <v>46203</v>
      </c>
      <c r="L8" s="10" t="n">
        <f aca="false">DATE(YEAR(K8),MONTH(K8)+1,31)</f>
        <v>46234</v>
      </c>
      <c r="M8" s="10" t="n">
        <f aca="false">DATE(YEAR(L8),MONTH(L8)+1,30)</f>
        <v>46264</v>
      </c>
      <c r="N8" s="10" t="n">
        <f aca="false">DATE(YEAR(M8),MONTH(M8)+1,31)</f>
        <v>46296</v>
      </c>
    </row>
  </sheetData>
  <printOptions headings="false" gridLines="false" gridLinesSet="true" horizontalCentered="true" verticalCentered="true"/>
  <pageMargins left="0.2" right="0.229861111111111" top="0.520138888888889" bottom="0.5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2"/>
  <sheetViews>
    <sheetView showFormulas="false" showGridLines="true" showRowColHeaders="true" showZeros="true" rightToLeft="false" tabSelected="true" showOutlineSymbols="true" defaultGridColor="true" view="normal" topLeftCell="A5" colorId="64" zoomScale="100" zoomScaleNormal="100" zoomScalePageLayoutView="100" workbookViewId="0">
      <pane xSplit="1" ySplit="0" topLeftCell="B1" activePane="topRight" state="frozen"/>
      <selection pane="topLeft" activeCell="A5" activeCellId="0" sqref="A5"/>
      <selection pane="topRight" activeCell="R19" activeCellId="0" sqref="R19"/>
    </sheetView>
  </sheetViews>
  <sheetFormatPr defaultColWidth="8.70703125" defaultRowHeight="11.25" customHeight="true" zeroHeight="false" outlineLevelRow="0" outlineLevelCol="0"/>
  <cols>
    <col collapsed="false" customWidth="true" hidden="false" outlineLevel="0" max="1" min="1" style="9" width="26.28"/>
    <col collapsed="false" customWidth="true" hidden="false" outlineLevel="0" max="2" min="2" style="9" width="10.56"/>
    <col collapsed="false" customWidth="true" hidden="false" outlineLevel="0" max="3" min="3" style="9" width="10.28"/>
    <col collapsed="false" customWidth="true" hidden="false" outlineLevel="0" max="4" min="4" style="9" width="10.85"/>
    <col collapsed="false" customWidth="true" hidden="false" outlineLevel="0" max="5" min="5" style="9" width="12.14"/>
    <col collapsed="false" customWidth="true" hidden="false" outlineLevel="0" max="6" min="6" style="9" width="12.28"/>
    <col collapsed="false" customWidth="true" hidden="false" outlineLevel="0" max="7" min="7" style="9" width="9.85"/>
    <col collapsed="false" customWidth="true" hidden="false" outlineLevel="0" max="8" min="8" style="9" width="15.7"/>
    <col collapsed="false" customWidth="true" hidden="false" outlineLevel="0" max="9" min="9" style="9" width="14.14"/>
    <col collapsed="false" customWidth="true" hidden="false" outlineLevel="0" max="10" min="10" style="9" width="10.99"/>
    <col collapsed="false" customWidth="true" hidden="false" outlineLevel="0" max="11" min="11" style="9" width="11.7"/>
    <col collapsed="false" customWidth="true" hidden="false" outlineLevel="0" max="12" min="12" style="9" width="10.85"/>
    <col collapsed="false" customWidth="true" hidden="false" outlineLevel="0" max="13" min="13" style="9" width="11.13"/>
    <col collapsed="false" customWidth="true" hidden="false" outlineLevel="0" max="14" min="14" style="9" width="10.99"/>
    <col collapsed="false" customWidth="true" hidden="false" outlineLevel="0" max="15" min="15" style="9" width="15.56"/>
    <col collapsed="false" customWidth="true" hidden="false" outlineLevel="0" max="16" min="16" style="9" width="11.99"/>
    <col collapsed="false" customWidth="true" hidden="false" outlineLevel="0" max="18" min="17" style="9" width="13.14"/>
    <col collapsed="false" customWidth="true" hidden="false" outlineLevel="0" max="19" min="19" style="9" width="9.28"/>
    <col collapsed="false" customWidth="true" hidden="false" outlineLevel="0" max="20" min="20" style="9" width="11.13"/>
    <col collapsed="false" customWidth="true" hidden="false" outlineLevel="0" max="21" min="21" style="9" width="14.14"/>
    <col collapsed="false" customWidth="true" hidden="false" outlineLevel="0" max="22" min="22" style="9" width="11.13"/>
    <col collapsed="false" customWidth="false" hidden="false" outlineLevel="0" max="24" min="23" style="9" width="8.7"/>
    <col collapsed="false" customWidth="true" hidden="false" outlineLevel="0" max="26" min="25" style="9" width="9.28"/>
    <col collapsed="false" customWidth="true" hidden="false" outlineLevel="0" max="27" min="27" style="9" width="10.41"/>
    <col collapsed="false" customWidth="true" hidden="false" outlineLevel="0" max="28" min="28" style="9" width="10.99"/>
    <col collapsed="false" customWidth="true" hidden="false" outlineLevel="0" max="29" min="29" style="9" width="12.42"/>
    <col collapsed="false" customWidth="true" hidden="false" outlineLevel="0" max="30" min="30" style="9" width="10.41"/>
    <col collapsed="false" customWidth="true" hidden="false" outlineLevel="0" max="31" min="31" style="9" width="9.85"/>
    <col collapsed="false" customWidth="true" hidden="false" outlineLevel="0" max="33" min="32" style="9" width="9.28"/>
    <col collapsed="false" customWidth="true" hidden="false" outlineLevel="0" max="40" min="34" style="9" width="10.41"/>
    <col collapsed="false" customWidth="true" hidden="false" outlineLevel="0" max="41" min="41" style="9" width="9.28"/>
    <col collapsed="false" customWidth="false" hidden="false" outlineLevel="0" max="257" min="42" style="9" width="8.7"/>
  </cols>
  <sheetData>
    <row r="1" customFormat="false" ht="15.75" hidden="false" customHeight="false" outlineLevel="0" collapsed="false">
      <c r="A1" s="26" t="s">
        <v>24</v>
      </c>
      <c r="B1" s="27" t="n">
        <f aca="true">TODAY()</f>
        <v>45926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8"/>
      <c r="Q1" s="28"/>
      <c r="R1" s="28"/>
      <c r="S1" s="28"/>
      <c r="T1" s="28"/>
      <c r="U1" s="28"/>
      <c r="V1" s="28"/>
    </row>
    <row r="2" customFormat="false" ht="15.75" hidden="false" customHeight="false" outlineLevel="0" collapsed="false">
      <c r="A2" s="26"/>
      <c r="B2" s="29" t="s">
        <v>25</v>
      </c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R2" s="30"/>
      <c r="S2" s="31"/>
      <c r="T2" s="31"/>
      <c r="U2" s="31"/>
      <c r="V2" s="32"/>
      <c r="Z2" s="32"/>
      <c r="AA2" s="33"/>
      <c r="AB2" s="33"/>
      <c r="AC2" s="33"/>
      <c r="AD2" s="33"/>
    </row>
    <row r="3" customFormat="false" ht="13.5" hidden="false" customHeight="true" outlineLevel="0" collapsed="false">
      <c r="A3" s="34" t="s">
        <v>26</v>
      </c>
      <c r="B3" s="35" t="n">
        <f aca="false">B10+7</f>
        <v>45932</v>
      </c>
      <c r="C3" s="36" t="n">
        <f aca="false">B3-1</f>
        <v>45931</v>
      </c>
      <c r="D3" s="36" t="n">
        <f aca="false">C3-1</f>
        <v>45930</v>
      </c>
      <c r="E3" s="36" t="n">
        <f aca="false">D3-1</f>
        <v>45929</v>
      </c>
      <c r="F3" s="36" t="n">
        <f aca="false">E3-1</f>
        <v>45928</v>
      </c>
      <c r="G3" s="36" t="n">
        <f aca="false">F3-1</f>
        <v>45927</v>
      </c>
      <c r="H3" s="36" t="n">
        <f aca="false">G3-1</f>
        <v>45926</v>
      </c>
      <c r="I3" s="36" t="n">
        <f aca="false">H3-1</f>
        <v>45925</v>
      </c>
      <c r="J3" s="36" t="n">
        <f aca="false">I3-1</f>
        <v>45924</v>
      </c>
      <c r="K3" s="37" t="n">
        <f aca="false">J3-1</f>
        <v>45923</v>
      </c>
      <c r="L3" s="32"/>
      <c r="M3" s="32"/>
      <c r="N3" s="32"/>
      <c r="O3" s="38"/>
      <c r="R3" s="39"/>
      <c r="S3" s="40"/>
      <c r="T3" s="40"/>
      <c r="U3" s="40"/>
      <c r="V3" s="28"/>
      <c r="Z3" s="32"/>
      <c r="AA3" s="41"/>
      <c r="AB3" s="41"/>
      <c r="AC3" s="41"/>
      <c r="AD3" s="41"/>
    </row>
    <row r="4" customFormat="false" ht="12" hidden="false" customHeight="true" outlineLevel="0" collapsed="false">
      <c r="A4" s="34"/>
      <c r="B4" s="42" t="n">
        <f aca="false">VLOOKUP(B$3,forecast,3)</f>
        <v>2899176.71899458</v>
      </c>
      <c r="C4" s="43" t="n">
        <f aca="false">VLOOKUP(C$3,forecast,3)</f>
        <v>2899176.71899458</v>
      </c>
      <c r="D4" s="43" t="n">
        <f aca="false">VLOOKUP(D$3,forecast,3)</f>
        <v>2899176.71899458</v>
      </c>
      <c r="E4" s="43" t="n">
        <f aca="false">VLOOKUP(E$3,forecast,3)</f>
        <v>2899176.71899458</v>
      </c>
      <c r="F4" s="43" t="n">
        <f aca="false">VLOOKUP(F$3,forecast,3)</f>
        <v>2899176.71899458</v>
      </c>
      <c r="G4" s="43" t="n">
        <f aca="false">VLOOKUP(G$3,forecast,3)</f>
        <v>2899176.71899458</v>
      </c>
      <c r="H4" s="43" t="n">
        <f aca="false">VLOOKUP(H$3,forecast,3)</f>
        <v>2899176.71899458</v>
      </c>
      <c r="I4" s="43" t="n">
        <f aca="false">VLOOKUP(I$3,forecast,3)</f>
        <v>2899176.71899458</v>
      </c>
      <c r="J4" s="43" t="n">
        <f aca="false">VLOOKUP(J$3,forecast,3)</f>
        <v>2899176.71899458</v>
      </c>
      <c r="K4" s="44" t="n">
        <f aca="false">VLOOKUP(K$3,forecast,3)</f>
        <v>2899176.71899458</v>
      </c>
      <c r="L4" s="45"/>
      <c r="M4" s="32"/>
      <c r="N4" s="32"/>
      <c r="O4" s="38"/>
      <c r="R4" s="39"/>
      <c r="S4" s="40"/>
      <c r="T4" s="40"/>
      <c r="U4" s="40"/>
      <c r="Z4" s="32"/>
      <c r="AA4" s="31"/>
      <c r="AB4" s="31"/>
      <c r="AC4" s="31"/>
      <c r="AD4" s="31"/>
    </row>
    <row r="5" customFormat="false" ht="10.5" hidden="false" customHeight="true" outlineLevel="0" collapsed="false">
      <c r="A5" s="46" t="s">
        <v>27</v>
      </c>
      <c r="B5" s="47" t="e">
        <f aca="false">VLOOKUP(B$10,[1]Sheet1!$B$2056:$AZ$2667,40,0)</f>
        <v>#N/A</v>
      </c>
      <c r="C5" s="48" t="e">
        <f aca="false">VLOOKUP(C$10,[1]Sheet1!$B$2056:$AZ$2667,40,0)</f>
        <v>#N/A</v>
      </c>
      <c r="D5" s="48" t="e">
        <f aca="false">VLOOKUP(D$10,[1]Sheet1!$B$2056:$AZ$2667,40,0)</f>
        <v>#N/A</v>
      </c>
      <c r="E5" s="48" t="e">
        <f aca="false">VLOOKUP(E$10,[1]Sheet1!$B$2056:$AZ$2667,40,0)</f>
        <v>#N/A</v>
      </c>
      <c r="F5" s="48" t="e">
        <f aca="false">VLOOKUP(F$10,[1]Sheet1!$B$2056:$AZ$2667,40,0)</f>
        <v>#N/A</v>
      </c>
      <c r="G5" s="48" t="e">
        <f aca="false">VLOOKUP(G$10,[1]Sheet1!$B$2056:$AZ$2667,40,0)</f>
        <v>#N/A</v>
      </c>
      <c r="H5" s="48" t="e">
        <f aca="false">VLOOKUP(H$10,[1]Sheet1!$B$2056:$AZ$2667,40,0)</f>
        <v>#N/A</v>
      </c>
      <c r="I5" s="48" t="e">
        <f aca="false">VLOOKUP(I$10,[1]Sheet1!$B$2056:$AZ$2667,40,0)</f>
        <v>#N/A</v>
      </c>
      <c r="J5" s="48" t="e">
        <f aca="false">VLOOKUP(J$10,[1]Sheet1!$B$2056:$AZ$2667,40,0)</f>
        <v>#N/A</v>
      </c>
      <c r="K5" s="48" t="e">
        <f aca="false">VLOOKUP(K$10,[1]Sheet1!$B$2056:$AZ$2667,40,0)</f>
        <v>#N/A</v>
      </c>
      <c r="L5" s="48" t="e">
        <f aca="false">VLOOKUP(L$10,[1]Sheet1!$B$2056:$AZ$2667,40,0)</f>
        <v>#N/A</v>
      </c>
      <c r="M5" s="48" t="e">
        <f aca="false">VLOOKUP(M$10,[1]Sheet1!$B$2056:$AZ$2667,40,0)</f>
        <v>#N/A</v>
      </c>
      <c r="N5" s="48" t="e">
        <f aca="false">VLOOKUP(N$10,[1]Sheet1!$B$2056:$AZ$2667,40,0)</f>
        <v>#N/A</v>
      </c>
      <c r="O5" s="49" t="e">
        <f aca="false">VLOOKUP(O$10,[1]Sheet1!$B$2056:$AZ$2667,40,0)</f>
        <v>#N/A</v>
      </c>
      <c r="R5" s="39"/>
      <c r="S5" s="40"/>
      <c r="T5" s="40"/>
      <c r="U5" s="40"/>
      <c r="Z5" s="39"/>
      <c r="AA5" s="50"/>
      <c r="AB5" s="50"/>
      <c r="AC5" s="50"/>
      <c r="AD5" s="50"/>
    </row>
    <row r="6" customFormat="false" ht="12.75" hidden="false" customHeight="true" outlineLevel="0" collapsed="false">
      <c r="A6" s="46"/>
      <c r="B6" s="51" t="e">
        <f aca="false">VLOOKUP(B$10,[1]Sheet1!$B$2056:$AZ$2667,41,0)</f>
        <v>#N/A</v>
      </c>
      <c r="C6" s="52" t="e">
        <f aca="false">VLOOKUP(C$10,[1]Sheet1!$B$2056:$AZ$2667,41,0)</f>
        <v>#N/A</v>
      </c>
      <c r="D6" s="52" t="e">
        <f aca="false">VLOOKUP(D$10,[1]Sheet1!$B$2056:$AZ$2667,41,0)</f>
        <v>#N/A</v>
      </c>
      <c r="E6" s="52" t="e">
        <f aca="false">VLOOKUP(E$10,[1]Sheet1!$B$2056:$AZ$2667,41,0)</f>
        <v>#N/A</v>
      </c>
      <c r="F6" s="52" t="e">
        <f aca="false">VLOOKUP(F$10,[1]Sheet1!$B$2056:$AZ$2667,41,0)</f>
        <v>#N/A</v>
      </c>
      <c r="G6" s="52" t="e">
        <f aca="false">VLOOKUP(G$10,[1]Sheet1!$B$2056:$AZ$2667,41,0)</f>
        <v>#N/A</v>
      </c>
      <c r="H6" s="52" t="e">
        <f aca="false">VLOOKUP(H$10,[1]Sheet1!$B$2056:$AZ$2667,41,0)</f>
        <v>#N/A</v>
      </c>
      <c r="I6" s="52" t="e">
        <f aca="false">VLOOKUP(I$10,[1]Sheet1!$B$2056:$AZ$2667,41,0)</f>
        <v>#N/A</v>
      </c>
      <c r="J6" s="52" t="e">
        <f aca="false">VLOOKUP(J$10,[1]Sheet1!$B$2056:$AZ$2667,41,0)</f>
        <v>#N/A</v>
      </c>
      <c r="K6" s="52" t="e">
        <f aca="false">VLOOKUP(K$10,[1]Sheet1!$B$2056:$AZ$2667,41,0)</f>
        <v>#N/A</v>
      </c>
      <c r="L6" s="52" t="e">
        <f aca="false">VLOOKUP(L$10,[1]Sheet1!$B$2056:$AZ$2667,41,0)</f>
        <v>#N/A</v>
      </c>
      <c r="M6" s="52" t="e">
        <f aca="false">VLOOKUP(M$10,[1]Sheet1!$B$2056:$AZ$2667,41,0)</f>
        <v>#N/A</v>
      </c>
      <c r="N6" s="52" t="e">
        <f aca="false">VLOOKUP(N$10,[1]Sheet1!$B$2056:$AZ$2667,41,0)</f>
        <v>#N/A</v>
      </c>
      <c r="O6" s="53" t="e">
        <f aca="false">VLOOKUP(O$10,[1]Sheet1!$B$2056:$AZ$2667,41,0)</f>
        <v>#N/A</v>
      </c>
      <c r="R6" s="39"/>
      <c r="S6" s="40"/>
      <c r="T6" s="40"/>
      <c r="U6" s="40"/>
      <c r="Z6" s="39"/>
      <c r="AA6" s="50"/>
      <c r="AB6" s="50"/>
      <c r="AC6" s="50"/>
      <c r="AD6" s="50"/>
    </row>
    <row r="7" customFormat="false" ht="10.15" hidden="false" customHeight="true" outlineLevel="0" collapsed="false">
      <c r="A7" s="46" t="s">
        <v>28</v>
      </c>
      <c r="B7" s="54" t="e">
        <f aca="false">VLOOKUP(B$10,[2]Sheet1!$B$1756:$AZ$2667,38,0)</f>
        <v>#N/A</v>
      </c>
      <c r="C7" s="32" t="e">
        <f aca="false">VLOOKUP(C$10,[2]Sheet1!$B$1756:$AZ$2667,38,0)</f>
        <v>#N/A</v>
      </c>
      <c r="D7" s="32" t="e">
        <f aca="false">VLOOKUP(D$10,[2]Sheet1!$B$1756:$AZ$2667,38,0)</f>
        <v>#N/A</v>
      </c>
      <c r="E7" s="32" t="e">
        <f aca="false">VLOOKUP(E$10,[2]Sheet1!$B$1756:$AZ$2667,38,0)</f>
        <v>#N/A</v>
      </c>
      <c r="F7" s="32" t="e">
        <f aca="false">VLOOKUP(F$10,[2]Sheet1!$B$1756:$AZ$2667,38,0)</f>
        <v>#N/A</v>
      </c>
      <c r="G7" s="32" t="e">
        <f aca="false">VLOOKUP(G$10,[2]Sheet1!$B$1756:$AZ$2667,38,0)</f>
        <v>#N/A</v>
      </c>
      <c r="H7" s="32" t="e">
        <f aca="false">VLOOKUP(H$10,[2]Sheet1!$B$1756:$AZ$2667,38,0)</f>
        <v>#N/A</v>
      </c>
      <c r="I7" s="32" t="e">
        <f aca="false">VLOOKUP(I$10,[2]Sheet1!$B$1756:$AZ$2667,38,0)</f>
        <v>#N/A</v>
      </c>
      <c r="J7" s="32" t="e">
        <f aca="false">VLOOKUP(J$10,[2]Sheet1!$B$1756:$AZ$2667,38,0)</f>
        <v>#N/A</v>
      </c>
      <c r="K7" s="32" t="e">
        <f aca="false">VLOOKUP(K$10,[2]Sheet1!$B$1756:$AZ$2667,38,0)</f>
        <v>#N/A</v>
      </c>
      <c r="L7" s="32" t="e">
        <f aca="false">VLOOKUP(L$10,[2]Sheet1!$B$1756:$AZ$2667,38,0)</f>
        <v>#N/A</v>
      </c>
      <c r="M7" s="32" t="e">
        <f aca="false">VLOOKUP(M$10,[2]Sheet1!$B$1756:$AZ$2667,38,0)</f>
        <v>#N/A</v>
      </c>
      <c r="N7" s="32" t="e">
        <f aca="false">VLOOKUP(N$10,[2]Sheet1!$B$1756:$AZ$2667,38,0)</f>
        <v>#N/A</v>
      </c>
      <c r="O7" s="38" t="e">
        <f aca="false">VLOOKUP(O$10,[2]Sheet1!$B$1756:$AZ$2667,38,0)</f>
        <v>#N/A</v>
      </c>
      <c r="R7" s="39"/>
      <c r="S7" s="40"/>
      <c r="T7" s="40"/>
      <c r="U7" s="40"/>
      <c r="Z7" s="39"/>
      <c r="AA7" s="50"/>
      <c r="AB7" s="50"/>
      <c r="AC7" s="50"/>
      <c r="AD7" s="50"/>
    </row>
    <row r="8" customFormat="false" ht="12" hidden="false" customHeight="false" outlineLevel="0" collapsed="false">
      <c r="A8" s="46"/>
      <c r="B8" s="55" t="e">
        <f aca="false">VLOOKUP(B$10,[2]Sheet1!$B$1756:$AZ$2667,39,0)</f>
        <v>#N/A</v>
      </c>
      <c r="C8" s="56" t="e">
        <f aca="false">VLOOKUP(C$10,[2]Sheet1!$B$1756:$AZ$2667,39,0)</f>
        <v>#N/A</v>
      </c>
      <c r="D8" s="56" t="e">
        <f aca="false">VLOOKUP(D$10,[2]Sheet1!$B$1756:$AZ$2667,39,0)</f>
        <v>#N/A</v>
      </c>
      <c r="E8" s="56" t="e">
        <f aca="false">VLOOKUP(E$10,[2]Sheet1!$B$1756:$AZ$2667,39,0)</f>
        <v>#N/A</v>
      </c>
      <c r="F8" s="56" t="e">
        <f aca="false">VLOOKUP(F$10,[2]Sheet1!$B$1756:$AZ$2667,39,0)</f>
        <v>#N/A</v>
      </c>
      <c r="G8" s="56" t="e">
        <f aca="false">VLOOKUP(G$10,[2]Sheet1!$B$1756:$AZ$2667,39,0)</f>
        <v>#N/A</v>
      </c>
      <c r="H8" s="56" t="e">
        <f aca="false">VLOOKUP(H$10,[2]Sheet1!$B$1756:$AZ$2667,39,0)</f>
        <v>#N/A</v>
      </c>
      <c r="I8" s="56" t="e">
        <f aca="false">VLOOKUP(I$10,[2]Sheet1!$B$1756:$AZ$2667,39,0)</f>
        <v>#N/A</v>
      </c>
      <c r="J8" s="56" t="e">
        <f aca="false">VLOOKUP(J$10,[2]Sheet1!$B$1756:$AZ$2667,39,0)</f>
        <v>#N/A</v>
      </c>
      <c r="K8" s="56" t="e">
        <f aca="false">VLOOKUP(K$10,[2]Sheet1!$B$1756:$AZ$2667,39,0)</f>
        <v>#N/A</v>
      </c>
      <c r="L8" s="56" t="e">
        <f aca="false">VLOOKUP(L$10,[2]Sheet1!$B$1756:$AZ$2667,39,0)</f>
        <v>#N/A</v>
      </c>
      <c r="M8" s="56" t="e">
        <f aca="false">VLOOKUP(M$10,[2]Sheet1!$B$1756:$AZ$2667,39,0)</f>
        <v>#N/A</v>
      </c>
      <c r="N8" s="56" t="e">
        <f aca="false">VLOOKUP(N$10,[2]Sheet1!$B$1756:$AZ$2667,39,0)</f>
        <v>#N/A</v>
      </c>
      <c r="O8" s="57" t="e">
        <f aca="false">VLOOKUP(O$10,[2]Sheet1!$B$1756:$AZ$2667,39,0)</f>
        <v>#N/A</v>
      </c>
      <c r="P8" s="58"/>
      <c r="R8" s="59"/>
      <c r="S8" s="40"/>
      <c r="T8" s="40"/>
      <c r="U8" s="40"/>
      <c r="Z8" s="39"/>
      <c r="AA8" s="50"/>
      <c r="AB8" s="50"/>
      <c r="AC8" s="50"/>
      <c r="AD8" s="50"/>
    </row>
    <row r="9" customFormat="false" ht="11.25" hidden="false" customHeight="false" outlineLevel="0" collapsed="false">
      <c r="A9" s="60"/>
      <c r="B9" s="61" t="n">
        <f aca="false">B10</f>
        <v>45925</v>
      </c>
      <c r="C9" s="62" t="n">
        <f aca="false">C10</f>
        <v>45924</v>
      </c>
      <c r="D9" s="62" t="n">
        <f aca="false">D10</f>
        <v>45923</v>
      </c>
      <c r="E9" s="62" t="n">
        <f aca="false">E10</f>
        <v>45922</v>
      </c>
      <c r="F9" s="62" t="n">
        <f aca="false">F10</f>
        <v>45921</v>
      </c>
      <c r="G9" s="62" t="n">
        <f aca="false">G10</f>
        <v>45920</v>
      </c>
      <c r="H9" s="63" t="n">
        <f aca="false">H10</f>
        <v>45919</v>
      </c>
      <c r="I9" s="64" t="n">
        <f aca="false">I10</f>
        <v>45918</v>
      </c>
      <c r="J9" s="64" t="n">
        <f aca="false">J10</f>
        <v>45917</v>
      </c>
      <c r="K9" s="64" t="n">
        <f aca="false">K10</f>
        <v>45916</v>
      </c>
      <c r="L9" s="64" t="n">
        <f aca="false">L10</f>
        <v>45915</v>
      </c>
      <c r="M9" s="64" t="n">
        <f aca="false">M10</f>
        <v>45914</v>
      </c>
      <c r="N9" s="64" t="n">
        <f aca="false">N10</f>
        <v>45913</v>
      </c>
      <c r="O9" s="61" t="n">
        <f aca="false">O10</f>
        <v>45912</v>
      </c>
      <c r="P9" s="65" t="s">
        <v>29</v>
      </c>
      <c r="Q9" s="66" t="s">
        <v>30</v>
      </c>
      <c r="R9" s="59"/>
      <c r="S9" s="40"/>
      <c r="T9" s="40"/>
      <c r="U9" s="40"/>
      <c r="Z9" s="39"/>
      <c r="AA9" s="50"/>
      <c r="AB9" s="50"/>
      <c r="AC9" s="50"/>
      <c r="AD9" s="50"/>
    </row>
    <row r="10" customFormat="false" ht="12" hidden="false" customHeight="false" outlineLevel="0" collapsed="false">
      <c r="A10" s="67"/>
      <c r="B10" s="68" t="n">
        <f aca="true">TODAY()-1</f>
        <v>45925</v>
      </c>
      <c r="C10" s="69" t="n">
        <f aca="false">B10-1</f>
        <v>45924</v>
      </c>
      <c r="D10" s="69" t="n">
        <f aca="false">C10-1</f>
        <v>45923</v>
      </c>
      <c r="E10" s="69" t="n">
        <f aca="false">D10-1</f>
        <v>45922</v>
      </c>
      <c r="F10" s="69" t="n">
        <f aca="false">E10-1</f>
        <v>45921</v>
      </c>
      <c r="G10" s="69" t="n">
        <f aca="false">F10-1</f>
        <v>45920</v>
      </c>
      <c r="H10" s="69" t="n">
        <f aca="false">G10-1</f>
        <v>45919</v>
      </c>
      <c r="I10" s="69" t="n">
        <f aca="false">H10-1</f>
        <v>45918</v>
      </c>
      <c r="J10" s="69" t="n">
        <f aca="false">I10-1</f>
        <v>45917</v>
      </c>
      <c r="K10" s="69" t="n">
        <f aca="false">J10-1</f>
        <v>45916</v>
      </c>
      <c r="L10" s="69" t="n">
        <f aca="false">K10-1</f>
        <v>45915</v>
      </c>
      <c r="M10" s="69" t="n">
        <f aca="false">L10-1</f>
        <v>45914</v>
      </c>
      <c r="N10" s="69" t="n">
        <f aca="false">M10-1</f>
        <v>45913</v>
      </c>
      <c r="O10" s="69" t="n">
        <f aca="false">N10-1</f>
        <v>45912</v>
      </c>
      <c r="P10" s="70" t="n">
        <f aca="false">DATE(YEAR($B$10),MONTH($B$10),1)</f>
        <v>45901</v>
      </c>
      <c r="Q10" s="70" t="n">
        <f aca="false">DATE(YEAR($B$10)-1,MONTH($B$9),1)</f>
        <v>45536</v>
      </c>
      <c r="R10" s="69"/>
      <c r="S10" s="69"/>
      <c r="T10" s="69"/>
      <c r="U10" s="32"/>
      <c r="Z10" s="39"/>
      <c r="AA10" s="50"/>
      <c r="AB10" s="50"/>
      <c r="AC10" s="50"/>
      <c r="AD10" s="50"/>
    </row>
    <row r="11" customFormat="false" ht="13.9" hidden="false" customHeight="true" outlineLevel="0" collapsed="false">
      <c r="A11" s="71" t="s">
        <v>31</v>
      </c>
      <c r="B11" s="72" t="str">
        <f aca="false">VLOOKUP(B10,data!$A$6:$M$15000,3)</f>
        <v>N/A</v>
      </c>
      <c r="C11" s="73" t="str">
        <f aca="false">VLOOKUP(C10,data!$A$6:$M$15000,3)</f>
        <v>N/A</v>
      </c>
      <c r="D11" s="74" t="str">
        <f aca="false">VLOOKUP(D10,data!$A$6:$M$15000,3)</f>
        <v>N/A</v>
      </c>
      <c r="E11" s="72" t="str">
        <f aca="false">VLOOKUP(E10,data!$A$6:$M$15000,3)</f>
        <v>N/A</v>
      </c>
      <c r="F11" s="72" t="str">
        <f aca="false">VLOOKUP(F10,data!$A$6:$M$15000,3)</f>
        <v>N/A</v>
      </c>
      <c r="G11" s="72" t="str">
        <f aca="false">VLOOKUP(G10,data!$A$6:$M$15000,3)</f>
        <v>N/A</v>
      </c>
      <c r="H11" s="72" t="str">
        <f aca="false">VLOOKUP(H10,data!$A$6:$M$15000,3)</f>
        <v>N/A</v>
      </c>
      <c r="I11" s="72" t="str">
        <f aca="false">VLOOKUP(I10,data!$A$6:$M$15000,3)</f>
        <v>N/A</v>
      </c>
      <c r="J11" s="72" t="str">
        <f aca="false">VLOOKUP(J10,data!$A$6:$M$15000,3)</f>
        <v>N/A</v>
      </c>
      <c r="K11" s="72" t="str">
        <f aca="false">VLOOKUP(K10,data!$A$6:$M$15000,3)</f>
        <v>N/A</v>
      </c>
      <c r="L11" s="72" t="str">
        <f aca="false">VLOOKUP(L10,data!$A$6:$M$15000,3)</f>
        <v>N/A</v>
      </c>
      <c r="M11" s="72" t="str">
        <f aca="false">VLOOKUP(M10,data!$A$6:$M$15000,3)</f>
        <v>N/A</v>
      </c>
      <c r="N11" s="72" t="str">
        <f aca="false">VLOOKUP(N10,data!$A$6:$M$15000,3)</f>
        <v>N/A</v>
      </c>
      <c r="O11" s="72" t="str">
        <f aca="false">VLOOKUP(O10,data!$A$6:$M$15000,3)</f>
        <v>N/A</v>
      </c>
      <c r="P11" s="75" t="n">
        <f aca="false">VLOOKUP($P$10,Topock!$S$5:$T$1984,2)</f>
        <v>0</v>
      </c>
      <c r="Q11" s="76" t="n">
        <f aca="false">VLOOKUP($Q$10,Topock!$S$5:$T$82,2)</f>
        <v>0</v>
      </c>
      <c r="R11" s="28"/>
      <c r="S11" s="28"/>
      <c r="T11" s="77"/>
      <c r="Z11" s="39"/>
      <c r="AA11" s="50"/>
      <c r="AB11" s="50"/>
      <c r="AC11" s="50"/>
      <c r="AD11" s="50"/>
    </row>
    <row r="12" customFormat="false" ht="11.25" hidden="false" customHeight="false" outlineLevel="0" collapsed="false">
      <c r="A12" s="71" t="s">
        <v>32</v>
      </c>
      <c r="B12" s="72" t="str">
        <f aca="false">VLOOKUP(B10,data!$A$6:$M$15000,4)</f>
        <v>N/A</v>
      </c>
      <c r="C12" s="78" t="str">
        <f aca="false">VLOOKUP(C10,data!$A$6:$M$15000,4)</f>
        <v>N/A</v>
      </c>
      <c r="D12" s="74" t="str">
        <f aca="false">VLOOKUP(D10,data!$A$6:$M$15000,4)</f>
        <v>N/A</v>
      </c>
      <c r="E12" s="72" t="str">
        <f aca="false">VLOOKUP(E10,data!$A$6:$M$15000,4)</f>
        <v>N/A</v>
      </c>
      <c r="F12" s="72" t="str">
        <f aca="false">VLOOKUP(F10,data!$A$6:$M$15000,4)</f>
        <v>N/A</v>
      </c>
      <c r="G12" s="72" t="str">
        <f aca="false">VLOOKUP(G10,data!$A$6:$M$15000,4)</f>
        <v>N/A</v>
      </c>
      <c r="H12" s="72" t="str">
        <f aca="false">VLOOKUP(H10,data!$A$6:$M$15000,4)</f>
        <v>N/A</v>
      </c>
      <c r="I12" s="72" t="str">
        <f aca="false">VLOOKUP(I10,data!$A$6:$M$15000,4)</f>
        <v>N/A</v>
      </c>
      <c r="J12" s="72" t="str">
        <f aca="false">VLOOKUP(J10,data!$A$6:$M$15000,4)</f>
        <v>N/A</v>
      </c>
      <c r="K12" s="72" t="str">
        <f aca="false">VLOOKUP(K10,data!$A$6:$M$15000,4)</f>
        <v>N/A</v>
      </c>
      <c r="L12" s="72" t="str">
        <f aca="false">VLOOKUP(L10,data!$A$6:$M$15000,4)</f>
        <v>N/A</v>
      </c>
      <c r="M12" s="72" t="str">
        <f aca="false">VLOOKUP(M10,data!$A$6:$M$15000,4)</f>
        <v>N/A</v>
      </c>
      <c r="N12" s="72" t="str">
        <f aca="false">VLOOKUP(N10,data!$A$6:$M$15000,4)</f>
        <v>N/A</v>
      </c>
      <c r="O12" s="72" t="str">
        <f aca="false">VLOOKUP(O10,data!$A$6:$M$15000,4)</f>
        <v>N/A</v>
      </c>
      <c r="P12" s="79" t="n">
        <f aca="false">VLOOKUP($P$10,Ehrenberg!$S$6:$T$1694,2)</f>
        <v>0</v>
      </c>
      <c r="Q12" s="80" t="n">
        <f aca="false">VLOOKUP($Q$10,Ehrenberg!$S$6:$T$692,2)</f>
        <v>0</v>
      </c>
      <c r="R12" s="81"/>
      <c r="S12" s="28"/>
      <c r="T12" s="77"/>
      <c r="Z12" s="32"/>
      <c r="AA12" s="32"/>
      <c r="AB12" s="32"/>
      <c r="AC12" s="32"/>
      <c r="AD12" s="82"/>
    </row>
    <row r="13" customFormat="false" ht="11.25" hidden="false" customHeight="false" outlineLevel="0" collapsed="false">
      <c r="A13" s="71" t="s">
        <v>33</v>
      </c>
      <c r="B13" s="72" t="str">
        <f aca="false">VLOOKUP(B10,data!$A$6:$M$15000,5)</f>
        <v>N/A</v>
      </c>
      <c r="C13" s="78" t="str">
        <f aca="false">VLOOKUP(C10,data!$A$6:$M$15000,5)</f>
        <v>N/A</v>
      </c>
      <c r="D13" s="74" t="str">
        <f aca="false">VLOOKUP(D10,data!$A$6:$M$15000,5)</f>
        <v>N/A</v>
      </c>
      <c r="E13" s="72" t="str">
        <f aca="false">VLOOKUP(E10,data!$A$6:$M$15000,5)</f>
        <v>N/A</v>
      </c>
      <c r="F13" s="72" t="str">
        <f aca="false">VLOOKUP(F10,data!$A$6:$M$15000,5)</f>
        <v>N/A</v>
      </c>
      <c r="G13" s="72" t="str">
        <f aca="false">VLOOKUP(G10,data!$A$6:$M$15000,5)</f>
        <v>N/A</v>
      </c>
      <c r="H13" s="72" t="str">
        <f aca="false">VLOOKUP(H10,data!$A$6:$M$15000,5)</f>
        <v>N/A</v>
      </c>
      <c r="I13" s="72" t="str">
        <f aca="false">VLOOKUP(I10,data!$A$6:$M$15000,5)</f>
        <v>N/A</v>
      </c>
      <c r="J13" s="72" t="str">
        <f aca="false">VLOOKUP(J10,data!$A$6:$M$15000,5)</f>
        <v>N/A</v>
      </c>
      <c r="K13" s="72" t="str">
        <f aca="false">VLOOKUP(K10,data!$A$6:$M$15000,5)</f>
        <v>N/A</v>
      </c>
      <c r="L13" s="72" t="str">
        <f aca="false">VLOOKUP(L10,data!$A$6:$M$15000,5)</f>
        <v>N/A</v>
      </c>
      <c r="M13" s="72" t="str">
        <f aca="false">VLOOKUP(M10,data!$A$6:$M$15000,5)</f>
        <v>N/A</v>
      </c>
      <c r="N13" s="72" t="str">
        <f aca="false">VLOOKUP(N10,data!$A$6:$M$15000,5)</f>
        <v>N/A</v>
      </c>
      <c r="O13" s="72" t="str">
        <f aca="false">VLOOKUP(O10,data!$A$6:$M$15000,5)</f>
        <v>N/A</v>
      </c>
      <c r="P13" s="79" t="e">
        <f aca="false">VLOOKUP($P$10,'Kern Mojave'!$S$4:$T$1934,2)</f>
        <v>#DIV/0!</v>
      </c>
      <c r="Q13" s="80" t="e">
        <f aca="false">VLOOKUP($Q$10,'Kern Mojave'!$S$4:$T$932,2)</f>
        <v>#DIV/0!</v>
      </c>
      <c r="R13" s="18"/>
      <c r="S13" s="28"/>
      <c r="T13" s="77"/>
      <c r="Z13" s="32"/>
      <c r="AA13" s="32"/>
      <c r="AB13" s="32"/>
      <c r="AC13" s="32"/>
      <c r="AD13" s="82"/>
    </row>
    <row r="14" customFormat="false" ht="11.25" hidden="false" customHeight="false" outlineLevel="0" collapsed="false">
      <c r="A14" s="83" t="s">
        <v>34</v>
      </c>
      <c r="B14" s="72" t="str">
        <f aca="false">VLOOKUP(B10,data!$A$6:$M$15000,6)</f>
        <v>N/A</v>
      </c>
      <c r="C14" s="78" t="str">
        <f aca="false">VLOOKUP(C10,data!$A$6:$M$15000,6)</f>
        <v>N/A</v>
      </c>
      <c r="D14" s="74" t="str">
        <f aca="false">VLOOKUP(D10,data!$A$6:$M$15000,6)</f>
        <v>N/A</v>
      </c>
      <c r="E14" s="72" t="str">
        <f aca="false">VLOOKUP(E10,data!$A$6:$M$15000,6)</f>
        <v>N/A</v>
      </c>
      <c r="F14" s="72" t="str">
        <f aca="false">VLOOKUP(F10,data!$A$6:$M$15000,6)</f>
        <v>N/A</v>
      </c>
      <c r="G14" s="72" t="str">
        <f aca="false">VLOOKUP(G10,data!$A$6:$M$15000,6)</f>
        <v>N/A</v>
      </c>
      <c r="H14" s="72" t="str">
        <f aca="false">VLOOKUP(H10,data!$A$6:$M$15000,6)</f>
        <v>N/A</v>
      </c>
      <c r="I14" s="72" t="str">
        <f aca="false">VLOOKUP(I10,data!$A$6:$M$15000,6)</f>
        <v>N/A</v>
      </c>
      <c r="J14" s="72" t="str">
        <f aca="false">VLOOKUP(J10,data!$A$6:$M$15000,6)</f>
        <v>N/A</v>
      </c>
      <c r="K14" s="72" t="str">
        <f aca="false">VLOOKUP(K10,data!$A$6:$M$15000,6)</f>
        <v>N/A</v>
      </c>
      <c r="L14" s="72" t="str">
        <f aca="false">VLOOKUP(L10,data!$A$6:$M$15000,6)</f>
        <v>N/A</v>
      </c>
      <c r="M14" s="72" t="str">
        <f aca="false">VLOOKUP(M10,data!$A$6:$M$15000,6)</f>
        <v>N/A</v>
      </c>
      <c r="N14" s="72" t="str">
        <f aca="false">VLOOKUP(N10,data!$A$6:$M$15000,6)</f>
        <v>N/A</v>
      </c>
      <c r="O14" s="72" t="str">
        <f aca="false">VLOOKUP(O10,data!$A$6:$M$15000,6)</f>
        <v>N/A</v>
      </c>
      <c r="P14" s="79" t="e">
        <f aca="false">VLOOKUP($P$10,'PG&amp;E WR'!$S$7:$T$1224,2)</f>
        <v>#DIV/0!</v>
      </c>
      <c r="Q14" s="80" t="e">
        <f aca="false">VLOOKUP($Q$10,'PG&amp;E WR'!$S$7:$T$1224,2)</f>
        <v>#DIV/0!</v>
      </c>
      <c r="R14" s="18"/>
      <c r="S14" s="28"/>
      <c r="T14" s="77"/>
      <c r="Z14" s="32"/>
      <c r="AA14" s="32"/>
      <c r="AB14" s="32"/>
      <c r="AC14" s="32"/>
      <c r="AD14" s="32"/>
    </row>
    <row r="15" customFormat="false" ht="11.25" hidden="false" customHeight="false" outlineLevel="0" collapsed="false">
      <c r="A15" s="71" t="s">
        <v>35</v>
      </c>
      <c r="B15" s="72" t="str">
        <f aca="false">VLOOKUP(B10,data!$A$6:$M$15000,7)</f>
        <v>N/A</v>
      </c>
      <c r="C15" s="78" t="str">
        <f aca="false">VLOOKUP(C10,data!$A$6:$M$15000,7)</f>
        <v>N/A</v>
      </c>
      <c r="D15" s="74" t="str">
        <f aca="false">VLOOKUP(D10,data!$A$6:$M$15000,7)</f>
        <v>N/A</v>
      </c>
      <c r="E15" s="72" t="str">
        <f aca="false">VLOOKUP(E10,data!$A$6:$M$15000,7)</f>
        <v>N/A</v>
      </c>
      <c r="F15" s="72" t="str">
        <f aca="false">VLOOKUP(F10,data!$A$6:$M$15000,7)</f>
        <v>N/A</v>
      </c>
      <c r="G15" s="72" t="str">
        <f aca="false">VLOOKUP(G10,data!$A$6:$M$15000,7)</f>
        <v>N/A</v>
      </c>
      <c r="H15" s="72" t="str">
        <f aca="false">VLOOKUP(H10,data!$A$6:$M$15000,7)</f>
        <v>N/A</v>
      </c>
      <c r="I15" s="72" t="str">
        <f aca="false">VLOOKUP(I10,data!$A$6:$M$15000,7)</f>
        <v>N/A</v>
      </c>
      <c r="J15" s="72" t="str">
        <f aca="false">VLOOKUP(J10,data!$A$6:$M$15000,7)</f>
        <v>N/A</v>
      </c>
      <c r="K15" s="72" t="str">
        <f aca="false">VLOOKUP(K10,data!$A$6:$M$15000,7)</f>
        <v>N/A</v>
      </c>
      <c r="L15" s="72" t="str">
        <f aca="false">VLOOKUP(L10,data!$A$6:$M$15000,7)</f>
        <v>N/A</v>
      </c>
      <c r="M15" s="72" t="str">
        <f aca="false">VLOOKUP(M10,data!$A$6:$M$15000,7)</f>
        <v>N/A</v>
      </c>
      <c r="N15" s="72" t="str">
        <f aca="false">VLOOKUP(N10,data!$A$6:$M$15000,7)</f>
        <v>N/A</v>
      </c>
      <c r="O15" s="72" t="str">
        <f aca="false">VLOOKUP(O10,data!$A$6:$M$15000,7)</f>
        <v>N/A</v>
      </c>
      <c r="P15" s="79" t="e">
        <f aca="false">VLOOKUP($P$10,'TW N Needles'!$S$8:$T$1940,2)</f>
        <v>#DIV/0!</v>
      </c>
      <c r="Q15" s="80" t="e">
        <f aca="false">VLOOKUP($Q$10,'TW N Needles'!$S$8:$T$938,2)</f>
        <v>#DIV/0!</v>
      </c>
      <c r="R15" s="18"/>
      <c r="S15" s="28"/>
      <c r="T15" s="77"/>
      <c r="Z15" s="32"/>
      <c r="AA15" s="32"/>
      <c r="AB15" s="32"/>
      <c r="AC15" s="32"/>
      <c r="AD15" s="32"/>
    </row>
    <row r="16" customFormat="false" ht="11.25" hidden="false" customHeight="false" outlineLevel="0" collapsed="false">
      <c r="A16" s="71" t="s">
        <v>36</v>
      </c>
      <c r="B16" s="84" t="str">
        <f aca="false">VLOOKUP(B10,data!$A$6:$M$15000,8)</f>
        <v>N/A</v>
      </c>
      <c r="C16" s="85" t="str">
        <f aca="false">VLOOKUP(C10,data!$A$6:$M$15000,8)</f>
        <v>N/A</v>
      </c>
      <c r="D16" s="86" t="str">
        <f aca="false">VLOOKUP(D10,data!$A$6:$M$15000,8)</f>
        <v>N/A</v>
      </c>
      <c r="E16" s="84" t="str">
        <f aca="false">VLOOKUP(E10,data!$A$6:$M$15000,8)</f>
        <v>N/A</v>
      </c>
      <c r="F16" s="84" t="str">
        <f aca="false">VLOOKUP(F10,data!$A$6:$M$15000,8)</f>
        <v>N/A</v>
      </c>
      <c r="G16" s="84" t="str">
        <f aca="false">VLOOKUP(G10,data!$A$6:$M$15000,8)</f>
        <v>N/A</v>
      </c>
      <c r="H16" s="84" t="str">
        <f aca="false">VLOOKUP(H10,data!$A$6:$M$15000,8)</f>
        <v>N/A</v>
      </c>
      <c r="I16" s="84" t="str">
        <f aca="false">VLOOKUP(I10,data!$A$6:$M$15000,8)</f>
        <v>N/A</v>
      </c>
      <c r="J16" s="84" t="str">
        <f aca="false">VLOOKUP(J10,data!$A$6:$M$15000,8)</f>
        <v>N/A</v>
      </c>
      <c r="K16" s="84" t="str">
        <f aca="false">VLOOKUP(K10,data!$A$6:$M$15000,8)</f>
        <v>N/A</v>
      </c>
      <c r="L16" s="84" t="str">
        <f aca="false">VLOOKUP(L10,data!$A$6:$M$15000,8)</f>
        <v>N/A</v>
      </c>
      <c r="M16" s="84" t="str">
        <f aca="false">VLOOKUP(M10,data!$A$6:$M$15000,8)</f>
        <v>N/A</v>
      </c>
      <c r="N16" s="84" t="str">
        <f aca="false">VLOOKUP(N10,data!$A$6:$M$15000,8)</f>
        <v>N/A</v>
      </c>
      <c r="O16" s="84" t="str">
        <f aca="false">VLOOKUP(O10,data!$A$6:$M$15000,8)</f>
        <v>N/A</v>
      </c>
      <c r="P16" s="87" t="e">
        <f aca="false">VLOOKUP($P$10,'Cali Prod'!$S$5:$T$1960,2)</f>
        <v>#DIV/0!</v>
      </c>
      <c r="Q16" s="88" t="e">
        <f aca="false">VLOOKUP($Q$10,'Cali Prod'!$S$5:$T$1059,2)</f>
        <v>#DIV/0!</v>
      </c>
      <c r="R16" s="18"/>
      <c r="S16" s="28"/>
      <c r="T16" s="77"/>
      <c r="Z16" s="32"/>
      <c r="AA16" s="32"/>
      <c r="AB16" s="32"/>
      <c r="AC16" s="32"/>
      <c r="AD16" s="32"/>
    </row>
    <row r="17" customFormat="false" ht="10.15" hidden="false" customHeight="true" outlineLevel="0" collapsed="false">
      <c r="A17" s="71" t="s">
        <v>19</v>
      </c>
      <c r="B17" s="72" t="str">
        <f aca="false">VLOOKUP(B10,data!$A$6:$M$15000,10)</f>
        <v>N/A</v>
      </c>
      <c r="C17" s="78" t="str">
        <f aca="false">VLOOKUP(C10,data!$A$6:$M$15000,10)</f>
        <v>N/A</v>
      </c>
      <c r="D17" s="74" t="str">
        <f aca="false">VLOOKUP(D10,data!$A$6:$M$15000,10)</f>
        <v>N/A</v>
      </c>
      <c r="E17" s="72" t="str">
        <f aca="false">VLOOKUP(E10,data!$A$6:$M$15000,10)</f>
        <v>N/A</v>
      </c>
      <c r="F17" s="72" t="str">
        <f aca="false">VLOOKUP(F10,data!$A$6:$M$15000,10)</f>
        <v>N/A</v>
      </c>
      <c r="G17" s="72" t="str">
        <f aca="false">VLOOKUP(G10,data!$A$6:$M$15000,10)</f>
        <v>N/A</v>
      </c>
      <c r="H17" s="72" t="str">
        <f aca="false">VLOOKUP(H10,data!$A$6:$M$15000,10)</f>
        <v>N/A</v>
      </c>
      <c r="I17" s="72" t="str">
        <f aca="false">VLOOKUP(I10,data!$A$6:$M$15000,10)</f>
        <v>N/A</v>
      </c>
      <c r="J17" s="72" t="str">
        <f aca="false">VLOOKUP(J10,data!$A$6:$M$15000,10)</f>
        <v>N/A</v>
      </c>
      <c r="K17" s="72" t="str">
        <f aca="false">VLOOKUP(K10,data!$A$6:$M$15000,10)</f>
        <v>N/A</v>
      </c>
      <c r="L17" s="72" t="str">
        <f aca="false">VLOOKUP(L10,data!$A$6:$M$15000,10)</f>
        <v>N/A</v>
      </c>
      <c r="M17" s="72" t="str">
        <f aca="false">VLOOKUP(M10,data!$A$6:$M$15000,10)</f>
        <v>N/A</v>
      </c>
      <c r="N17" s="72" t="str">
        <f aca="false">VLOOKUP(N10,data!$A$6:$M$15000,10)</f>
        <v>N/A</v>
      </c>
      <c r="O17" s="72" t="str">
        <f aca="false">VLOOKUP(O10,data!$A$6:$M$15000,10)</f>
        <v>N/A</v>
      </c>
      <c r="P17" s="79" t="e">
        <f aca="false">VLOOKUP($P$10,'Total Receipts'!$V$5:$W$1978,2)</f>
        <v>#DIV/0!</v>
      </c>
      <c r="Q17" s="80" t="e">
        <f aca="false">VLOOKUP($Q$10,'Total Receipts'!$V$5:$W$976,2)</f>
        <v>#DIV/0!</v>
      </c>
      <c r="R17" s="18"/>
      <c r="S17" s="28"/>
      <c r="T17" s="77"/>
      <c r="Z17" s="32"/>
      <c r="AA17" s="32"/>
      <c r="AB17" s="32"/>
      <c r="AC17" s="32"/>
      <c r="AD17" s="32"/>
    </row>
    <row r="18" customFormat="false" ht="11.25" hidden="false" customHeight="false" outlineLevel="0" collapsed="false">
      <c r="A18" s="71" t="s">
        <v>37</v>
      </c>
      <c r="B18" s="89" t="str">
        <f aca="false">VLOOKUP(B10,data!$A$6:$M$15000,11)</f>
        <v>N/A</v>
      </c>
      <c r="C18" s="90" t="str">
        <f aca="false">VLOOKUP(C10,data!$A$6:$M$15000,11)</f>
        <v>N/A</v>
      </c>
      <c r="D18" s="91" t="str">
        <f aca="false">VLOOKUP(D10,data!$A$6:$M$15000,11)</f>
        <v>N/A</v>
      </c>
      <c r="E18" s="89" t="str">
        <f aca="false">VLOOKUP(E10,data!$A$6:$M$15000,11)</f>
        <v>N/A</v>
      </c>
      <c r="F18" s="89" t="str">
        <f aca="false">VLOOKUP(F10,data!$A$6:$M$15000,11)</f>
        <v>N/A</v>
      </c>
      <c r="G18" s="89" t="str">
        <f aca="false">VLOOKUP(G10,data!$A$6:$M$15000,11)</f>
        <v>N/A</v>
      </c>
      <c r="H18" s="89" t="str">
        <f aca="false">VLOOKUP(H10,data!$A$6:$M$15000,11)</f>
        <v>N/A</v>
      </c>
      <c r="I18" s="89" t="str">
        <f aca="false">VLOOKUP(I10,data!$A$6:$M$15000,11)</f>
        <v>N/A</v>
      </c>
      <c r="J18" s="89" t="str">
        <f aca="false">VLOOKUP(J10,data!$A$6:$M$15000,11)</f>
        <v>N/A</v>
      </c>
      <c r="K18" s="89" t="str">
        <f aca="false">VLOOKUP(K10,data!$A$6:$M$15000,11)</f>
        <v>N/A</v>
      </c>
      <c r="L18" s="89" t="str">
        <f aca="false">VLOOKUP(L10,data!$A$6:$M$15000,11)</f>
        <v>N/A</v>
      </c>
      <c r="M18" s="89" t="str">
        <f aca="false">VLOOKUP(M10,data!$A$6:$M$15000,11)</f>
        <v>N/A</v>
      </c>
      <c r="N18" s="89" t="str">
        <f aca="false">VLOOKUP(N10,data!$A$6:$M$15000,11)</f>
        <v>N/A</v>
      </c>
      <c r="O18" s="89" t="str">
        <f aca="false">VLOOKUP(O10,data!$A$6:$M$15000,11)</f>
        <v>N/A</v>
      </c>
      <c r="P18" s="92" t="e">
        <f aca="false">VLOOKUP($P$10,'Inj-WD'!$S$3:$T$1938,2)</f>
        <v>#DIV/0!</v>
      </c>
      <c r="Q18" s="93" t="e">
        <f aca="false">VLOOKUP($Q$10,'Inj-WD'!$S$3:$T$936,2)</f>
        <v>#DIV/0!</v>
      </c>
      <c r="R18" s="18"/>
      <c r="S18" s="28"/>
      <c r="T18" s="77"/>
      <c r="Z18" s="32"/>
      <c r="AA18" s="32"/>
      <c r="AB18" s="32"/>
      <c r="AC18" s="32"/>
      <c r="AD18" s="32"/>
    </row>
    <row r="19" customFormat="false" ht="11.25" hidden="false" customHeight="false" outlineLevel="0" collapsed="false">
      <c r="A19" s="71" t="s">
        <v>38</v>
      </c>
      <c r="B19" s="72" t="str">
        <f aca="false">VLOOKUP(B10,data!$A$6:$M$15000,12)</f>
        <v>N/A</v>
      </c>
      <c r="C19" s="78" t="str">
        <f aca="false">VLOOKUP(C10,data!$A$6:$M$15000,12)</f>
        <v>N/A</v>
      </c>
      <c r="D19" s="74" t="str">
        <f aca="false">VLOOKUP(D10,data!$A$6:$M$15000,12)</f>
        <v>N/A</v>
      </c>
      <c r="E19" s="72" t="str">
        <f aca="false">VLOOKUP(E10,data!$A$6:$M$15000,12)</f>
        <v>N/A</v>
      </c>
      <c r="F19" s="72" t="str">
        <f aca="false">VLOOKUP(F10,data!$A$6:$M$15000,12)</f>
        <v>N/A</v>
      </c>
      <c r="G19" s="72" t="str">
        <f aca="false">VLOOKUP(G10,data!$A$6:$M$15000,12)</f>
        <v>N/A</v>
      </c>
      <c r="H19" s="72" t="str">
        <f aca="false">VLOOKUP(H10,data!$A$6:$M$15000,12)</f>
        <v>N/A</v>
      </c>
      <c r="I19" s="72" t="str">
        <f aca="false">VLOOKUP(I10,data!$A$6:$M$15000,12)</f>
        <v>N/A</v>
      </c>
      <c r="J19" s="72" t="str">
        <f aca="false">VLOOKUP(J10,data!$A$6:$M$15000,12)</f>
        <v>N/A</v>
      </c>
      <c r="K19" s="72" t="str">
        <f aca="false">VLOOKUP(K10,data!$A$6:$M$15000,12)</f>
        <v>N/A</v>
      </c>
      <c r="L19" s="72" t="str">
        <f aca="false">VLOOKUP(L10,data!$A$6:$M$15000,12)</f>
        <v>N/A</v>
      </c>
      <c r="M19" s="72" t="str">
        <f aca="false">VLOOKUP(M10,data!$A$6:$M$15000,12)</f>
        <v>N/A</v>
      </c>
      <c r="N19" s="72" t="str">
        <f aca="false">VLOOKUP(N10,data!$A$6:$M$15000,12)</f>
        <v>N/A</v>
      </c>
      <c r="O19" s="72" t="str">
        <f aca="false">VLOOKUP(O10,data!$A$6:$M$15000,12)</f>
        <v>N/A</v>
      </c>
      <c r="P19" s="79" t="e">
        <f aca="false">VLOOKUP($P$10,'Total Sendout'!$U$5:$V$1965,2)</f>
        <v>#DIV/0!</v>
      </c>
      <c r="Q19" s="76" t="e">
        <f aca="false">VLOOKUP($Q$10,'Total Sendout'!$U$5:$V$963,2)</f>
        <v>#DIV/0!</v>
      </c>
      <c r="R19" s="18"/>
      <c r="S19" s="28"/>
      <c r="T19" s="77"/>
    </row>
    <row r="20" customFormat="false" ht="11.25" hidden="false" customHeight="false" outlineLevel="0" collapsed="false">
      <c r="A20" s="71" t="s">
        <v>39</v>
      </c>
      <c r="B20" s="94" t="str">
        <f aca="false">VLOOKUP(B10,data!$A$6:$M$15000,13)</f>
        <v>N/A</v>
      </c>
      <c r="C20" s="95" t="str">
        <f aca="false">VLOOKUP(C10,data!$A$6:$M$15000,13)</f>
        <v>N/A</v>
      </c>
      <c r="D20" s="96" t="str">
        <f aca="false">VLOOKUP(D10,data!$A$6:$M$15000,13)</f>
        <v>N/A</v>
      </c>
      <c r="E20" s="94" t="str">
        <f aca="false">VLOOKUP(E10,data!$A$6:$M$15000,13)</f>
        <v>N/A</v>
      </c>
      <c r="F20" s="94" t="str">
        <f aca="false">VLOOKUP(F10,data!$A$6:$M$15000,13)</f>
        <v>N/A</v>
      </c>
      <c r="G20" s="94" t="str">
        <f aca="false">VLOOKUP(G10,data!$A$6:$M$15000,13)</f>
        <v>N/A</v>
      </c>
      <c r="H20" s="94" t="str">
        <f aca="false">VLOOKUP(H10,data!$A$6:$M$15000,13)</f>
        <v>N/A</v>
      </c>
      <c r="I20" s="94" t="str">
        <f aca="false">VLOOKUP(I10,data!$A$6:$M$15000,13)</f>
        <v>N/A</v>
      </c>
      <c r="J20" s="94" t="str">
        <f aca="false">VLOOKUP(J10,data!$A$6:$M$15000,13)</f>
        <v>N/A</v>
      </c>
      <c r="K20" s="94" t="str">
        <f aca="false">VLOOKUP(K10,data!$A$6:$M$15000,13)</f>
        <v>N/A</v>
      </c>
      <c r="L20" s="94" t="str">
        <f aca="false">VLOOKUP(L10,data!$A$6:$M$15000,13)</f>
        <v>N/A</v>
      </c>
      <c r="M20" s="94" t="str">
        <f aca="false">VLOOKUP(M10,data!$A$6:$M$15000,13)</f>
        <v>N/A</v>
      </c>
      <c r="N20" s="94" t="str">
        <f aca="false">VLOOKUP(N10,data!$A$6:$M$15000,13)</f>
        <v>N/A</v>
      </c>
      <c r="O20" s="94" t="str">
        <f aca="false">VLOOKUP(O10,data!$A$6:$M$15000,13)</f>
        <v>N/A</v>
      </c>
      <c r="P20" s="97" t="n">
        <f aca="false">VLOOKUP($P$10,'Inj-WD'!$S$3:$U$1938,3)</f>
        <v>0</v>
      </c>
      <c r="Q20" s="98" t="n">
        <f aca="false">VLOOKUP($Q$10,'Inj-WD'!$S$3:$U$1938,3)</f>
        <v>0</v>
      </c>
      <c r="R20" s="18"/>
      <c r="S20" s="28"/>
      <c r="T20" s="77"/>
    </row>
    <row r="21" customFormat="false" ht="11.25" hidden="false" customHeight="false" outlineLevel="0" collapsed="false">
      <c r="A21" s="71" t="s">
        <v>40</v>
      </c>
      <c r="B21" s="84" t="str">
        <f aca="false">VLOOKUP(B78,data!$A$6:$M$15000,13)</f>
        <v>N/A</v>
      </c>
      <c r="C21" s="99" t="str">
        <f aca="false">VLOOKUP(C78,data!$A$6:$M$15000,13)</f>
        <v>N/A</v>
      </c>
      <c r="D21" s="84" t="str">
        <f aca="false">VLOOKUP(D78,data!$A$6:$M$15000,13)</f>
        <v>N/A</v>
      </c>
      <c r="E21" s="84" t="str">
        <f aca="false">VLOOKUP(E78,data!$A$6:$M$15000,13)</f>
        <v>N/A</v>
      </c>
      <c r="F21" s="84" t="str">
        <f aca="false">VLOOKUP(F78,data!$A$6:$M$15000,13)</f>
        <v>N/A</v>
      </c>
      <c r="G21" s="84" t="str">
        <f aca="false">VLOOKUP(G78,data!$A$6:$M$15000,13)</f>
        <v>N/A</v>
      </c>
      <c r="H21" s="84" t="str">
        <f aca="false">VLOOKUP(H78,data!$A$6:$M$15000,13)</f>
        <v>N/A</v>
      </c>
      <c r="I21" s="84" t="str">
        <f aca="false">VLOOKUP(I78,data!$A$6:$M$15000,13)</f>
        <v>N/A</v>
      </c>
      <c r="J21" s="84" t="str">
        <f aca="false">VLOOKUP(J78,data!$A$6:$M$15000,13)</f>
        <v>N/A</v>
      </c>
      <c r="K21" s="84" t="str">
        <f aca="false">VLOOKUP(K78,data!$A$6:$M$15000,13)</f>
        <v>N/A</v>
      </c>
      <c r="L21" s="84" t="str">
        <f aca="false">VLOOKUP(L78,data!$A$6:$M$15000,13)</f>
        <v>N/A</v>
      </c>
      <c r="M21" s="84" t="str">
        <f aca="false">VLOOKUP(M78,data!$A$6:$M$15000,13)</f>
        <v>N/A</v>
      </c>
      <c r="N21" s="84" t="str">
        <f aca="false">VLOOKUP(N78,data!$A$6:$M$15000,13)</f>
        <v>N/A</v>
      </c>
      <c r="O21" s="88" t="str">
        <f aca="false">VLOOKUP(O78,data!$A$6:$M$15000,13)</f>
        <v>N/A</v>
      </c>
      <c r="P21" s="79" t="str">
        <f aca="false">VLOOKUP($Q$10,'Total Inv'!$U$3:$W$535,3)</f>
        <v>N/A</v>
      </c>
      <c r="Q21" s="80" t="str">
        <f aca="false">VLOOKUP($Q$78,'Total Inv'!$U$3:$W$535,3)</f>
        <v>N/A</v>
      </c>
      <c r="R21" s="18"/>
      <c r="S21" s="28"/>
      <c r="T21" s="77"/>
    </row>
    <row r="22" customFormat="false" ht="12" hidden="false" customHeight="false" outlineLevel="0" collapsed="false">
      <c r="A22" s="100" t="s">
        <v>41</v>
      </c>
      <c r="B22" s="101" t="e">
        <f aca="false">B20-B21</f>
        <v>#VALUE!</v>
      </c>
      <c r="C22" s="102" t="e">
        <f aca="false">C20-C21</f>
        <v>#VALUE!</v>
      </c>
      <c r="D22" s="103" t="e">
        <f aca="false">D20-D21</f>
        <v>#VALUE!</v>
      </c>
      <c r="E22" s="101" t="e">
        <f aca="false">E20-E21</f>
        <v>#VALUE!</v>
      </c>
      <c r="F22" s="101" t="e">
        <f aca="false">F20-F21</f>
        <v>#VALUE!</v>
      </c>
      <c r="G22" s="101" t="e">
        <f aca="false">G20-G21</f>
        <v>#VALUE!</v>
      </c>
      <c r="H22" s="101" t="e">
        <f aca="false">H20-H21</f>
        <v>#VALUE!</v>
      </c>
      <c r="I22" s="101" t="e">
        <f aca="false">I20-I21</f>
        <v>#VALUE!</v>
      </c>
      <c r="J22" s="101" t="e">
        <f aca="false">J20-J21</f>
        <v>#VALUE!</v>
      </c>
      <c r="K22" s="101" t="e">
        <f aca="false">K20-K21</f>
        <v>#VALUE!</v>
      </c>
      <c r="L22" s="101" t="e">
        <f aca="false">L20-L21</f>
        <v>#VALUE!</v>
      </c>
      <c r="M22" s="101" t="e">
        <f aca="false">M20-M21</f>
        <v>#VALUE!</v>
      </c>
      <c r="N22" s="101" t="e">
        <f aca="false">N20-N21</f>
        <v>#VALUE!</v>
      </c>
      <c r="O22" s="101" t="e">
        <f aca="false">O20-O21</f>
        <v>#VALUE!</v>
      </c>
      <c r="P22" s="104" t="e">
        <f aca="false">$C$20-$P$21</f>
        <v>#VALUE!</v>
      </c>
      <c r="Q22" s="105" t="e">
        <f aca="false">$P$21-$Q$21</f>
        <v>#VALUE!</v>
      </c>
      <c r="R22" s="106"/>
      <c r="S22" s="28"/>
      <c r="T22" s="77"/>
    </row>
    <row r="23" customFormat="false" ht="12.75" hidden="false" customHeight="true" outlineLevel="0" collapsed="false"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Q23" s="107"/>
    </row>
    <row r="24" customFormat="false" ht="12" hidden="false" customHeight="false" outlineLevel="0" collapsed="false">
      <c r="A24" s="108" t="s">
        <v>42</v>
      </c>
      <c r="B24" s="109" t="e">
        <f aca="false">B17-B18-B19</f>
        <v>#VALUE!</v>
      </c>
      <c r="C24" s="109" t="e">
        <f aca="false">C17-C18-C19</f>
        <v>#VALUE!</v>
      </c>
      <c r="D24" s="109" t="e">
        <f aca="false">D17-D18-D19</f>
        <v>#VALUE!</v>
      </c>
      <c r="E24" s="109" t="e">
        <f aca="false">E17-E18-E19</f>
        <v>#VALUE!</v>
      </c>
      <c r="F24" s="109" t="e">
        <f aca="false">F17-F18-F19</f>
        <v>#VALUE!</v>
      </c>
      <c r="G24" s="109" t="e">
        <f aca="false">G17-G18-G19</f>
        <v>#VALUE!</v>
      </c>
      <c r="H24" s="109" t="e">
        <f aca="false">H17-H18-H19</f>
        <v>#VALUE!</v>
      </c>
      <c r="I24" s="109" t="e">
        <f aca="false">I17-I18-I19</f>
        <v>#VALUE!</v>
      </c>
      <c r="J24" s="109" t="e">
        <f aca="false">J17-J18-J19</f>
        <v>#VALUE!</v>
      </c>
      <c r="K24" s="109" t="e">
        <f aca="false">K17-K18-K19</f>
        <v>#VALUE!</v>
      </c>
      <c r="L24" s="109" t="e">
        <f aca="false">L17-L18-L19</f>
        <v>#VALUE!</v>
      </c>
      <c r="M24" s="109" t="e">
        <f aca="false">M17-M18-M19</f>
        <v>#VALUE!</v>
      </c>
      <c r="N24" s="109" t="e">
        <f aca="false">N17-N18-N19</f>
        <v>#VALUE!</v>
      </c>
      <c r="O24" s="109" t="e">
        <f aca="false">O17-O18-O19</f>
        <v>#VALUE!</v>
      </c>
      <c r="P24" s="109" t="e">
        <f aca="false">P17-P18-P19</f>
        <v>#DIV/0!</v>
      </c>
      <c r="Q24" s="110" t="e">
        <f aca="false">Q17-Q18-Q19</f>
        <v>#DIV/0!</v>
      </c>
    </row>
    <row r="25" customFormat="false" ht="12" hidden="false" customHeight="false" outlineLevel="0" collapsed="false">
      <c r="A25" s="111" t="s">
        <v>43</v>
      </c>
      <c r="B25" s="112" t="e">
        <f aca="false">VLOOKUP(B$10,[3]Sheet1!$A$1:$AX$50000,33,0)</f>
        <v>#N/A</v>
      </c>
      <c r="C25" s="112" t="e">
        <f aca="false">VLOOKUP(C$10,[3]Sheet1!$A$1:$AX$50000,33,0)</f>
        <v>#N/A</v>
      </c>
      <c r="D25" s="112" t="e">
        <f aca="false">VLOOKUP(D$10,[3]Sheet1!$A$1:$AX$50000,33,0)</f>
        <v>#N/A</v>
      </c>
      <c r="E25" s="112" t="e">
        <f aca="false">VLOOKUP(E$10,[3]Sheet1!$A$1:$AX$50000,33,0)</f>
        <v>#N/A</v>
      </c>
      <c r="F25" s="112" t="e">
        <f aca="false">VLOOKUP(F$10,[3]Sheet1!$A$1:$AX$50000,33,0)</f>
        <v>#N/A</v>
      </c>
      <c r="G25" s="112" t="e">
        <f aca="false">VLOOKUP(G$10,[3]Sheet1!$A$1:$AX$50000,33,0)</f>
        <v>#N/A</v>
      </c>
      <c r="H25" s="112" t="e">
        <f aca="false">VLOOKUP(H$10,[3]Sheet1!$A$1:$AX$50000,33,0)</f>
        <v>#N/A</v>
      </c>
      <c r="I25" s="112" t="e">
        <f aca="false">VLOOKUP(I$10,[3]Sheet1!$A$1:$AX$50000,33,0)</f>
        <v>#N/A</v>
      </c>
      <c r="J25" s="112" t="e">
        <f aca="false">VLOOKUP(J$10,[3]Sheet1!$A$1:$AX$50000,33,0)</f>
        <v>#N/A</v>
      </c>
      <c r="K25" s="112" t="e">
        <f aca="false">VLOOKUP(K$10,[3]Sheet1!$A$1:$AX$50000,33,0)</f>
        <v>#N/A</v>
      </c>
      <c r="L25" s="112" t="e">
        <f aca="false">VLOOKUP(L$10,[3]Sheet1!$A$1:$AX$50000,33,0)</f>
        <v>#N/A</v>
      </c>
      <c r="M25" s="112" t="e">
        <f aca="false">VLOOKUP(M$10,[3]Sheet1!$A$1:$AX$50000,33,0)</f>
        <v>#N/A</v>
      </c>
      <c r="N25" s="112" t="e">
        <f aca="false">VLOOKUP(N$10,[3]Sheet1!$A$1:$AX$50000,33,0)</f>
        <v>#N/A</v>
      </c>
      <c r="O25" s="113" t="e">
        <f aca="false">VLOOKUP(O$10,[3]Sheet1!$A$1:$AX$50000,33,0)</f>
        <v>#N/A</v>
      </c>
      <c r="P25" s="114"/>
      <c r="Q25" s="114"/>
    </row>
    <row r="26" customFormat="false" ht="11.25" hidden="false" customHeight="false" outlineLevel="0" collapsed="false">
      <c r="A26" s="111" t="s">
        <v>44</v>
      </c>
      <c r="B26" s="112" t="e">
        <f aca="false">VLOOKUP(B$10,[3]Sheet1!$A$1:$AX$50000,34,0)</f>
        <v>#N/A</v>
      </c>
      <c r="C26" s="112" t="e">
        <f aca="false">VLOOKUP(C$10,[3]Sheet1!$A$1:$AX$50000,34,0)</f>
        <v>#N/A</v>
      </c>
      <c r="D26" s="112" t="e">
        <f aca="false">VLOOKUP(D$10,[3]Sheet1!$A$1:$AX$50000,34,0)</f>
        <v>#N/A</v>
      </c>
      <c r="E26" s="112" t="e">
        <f aca="false">VLOOKUP(E$10,[3]Sheet1!$A$1:$AX$50000,34,0)</f>
        <v>#N/A</v>
      </c>
      <c r="F26" s="112" t="e">
        <f aca="false">VLOOKUP(F$10,[3]Sheet1!$A$1:$AX$50000,34,0)</f>
        <v>#N/A</v>
      </c>
      <c r="G26" s="112" t="e">
        <f aca="false">VLOOKUP(G$10,[3]Sheet1!$A$1:$AX$50000,34,0)</f>
        <v>#N/A</v>
      </c>
      <c r="H26" s="112" t="e">
        <f aca="false">VLOOKUP(H$10,[3]Sheet1!$A$1:$AX$50000,34,0)</f>
        <v>#N/A</v>
      </c>
      <c r="I26" s="112" t="e">
        <f aca="false">VLOOKUP(I$10,[3]Sheet1!$A$1:$AX$50000,34,0)</f>
        <v>#N/A</v>
      </c>
      <c r="J26" s="112" t="e">
        <f aca="false">VLOOKUP(J$10,[3]Sheet1!$A$1:$AX$50000,34,0)</f>
        <v>#N/A</v>
      </c>
      <c r="K26" s="112" t="e">
        <f aca="false">VLOOKUP(K$10,[3]Sheet1!$A$1:$AX$50000,34,0)</f>
        <v>#N/A</v>
      </c>
      <c r="L26" s="112" t="e">
        <f aca="false">VLOOKUP(L$10,[3]Sheet1!$A$1:$AX$50000,34,0)</f>
        <v>#N/A</v>
      </c>
      <c r="M26" s="112" t="e">
        <f aca="false">VLOOKUP(M$10,[3]Sheet1!$A$1:$AX$50000,34,0)</f>
        <v>#N/A</v>
      </c>
      <c r="N26" s="112" t="e">
        <f aca="false">VLOOKUP(N$10,[3]Sheet1!$A$1:$AX$50000,34,0)</f>
        <v>#N/A</v>
      </c>
      <c r="O26" s="113" t="e">
        <f aca="false">VLOOKUP(O$10,[3]Sheet1!$A$1:$AX$50000,34,0)</f>
        <v>#N/A</v>
      </c>
      <c r="P26" s="114"/>
      <c r="Q26" s="114"/>
    </row>
    <row r="27" customFormat="false" ht="12" hidden="false" customHeight="false" outlineLevel="0" collapsed="false">
      <c r="A27" s="115" t="s">
        <v>45</v>
      </c>
      <c r="B27" s="116" t="e">
        <f aca="false">VLOOKUP(B$10,[3]Sheet1!$A$1:$AX$50000,32,0)</f>
        <v>#N/A</v>
      </c>
      <c r="C27" s="116" t="e">
        <f aca="false">VLOOKUP(C$10,[3]Sheet1!$A$1:$AX$50000,32,0)</f>
        <v>#N/A</v>
      </c>
      <c r="D27" s="116" t="e">
        <f aca="false">VLOOKUP(D$10,[3]Sheet1!$A$1:$AX$50000,32,0)</f>
        <v>#N/A</v>
      </c>
      <c r="E27" s="116" t="e">
        <f aca="false">VLOOKUP(E$10,[3]Sheet1!$A$1:$AX$50000,32,0)</f>
        <v>#N/A</v>
      </c>
      <c r="F27" s="116" t="e">
        <f aca="false">VLOOKUP(F$10,[3]Sheet1!$A$1:$AX$50000,32,0)</f>
        <v>#N/A</v>
      </c>
      <c r="G27" s="116" t="e">
        <f aca="false">VLOOKUP(G$10,[3]Sheet1!$A$1:$AX$50000,32,0)</f>
        <v>#N/A</v>
      </c>
      <c r="H27" s="116" t="e">
        <f aca="false">VLOOKUP(H$10,[3]Sheet1!$A$1:$AX$50000,32,0)</f>
        <v>#N/A</v>
      </c>
      <c r="I27" s="116" t="e">
        <f aca="false">VLOOKUP(I$10,[3]Sheet1!$A$1:$AX$50000,32,0)</f>
        <v>#N/A</v>
      </c>
      <c r="J27" s="116" t="e">
        <f aca="false">VLOOKUP(J$10,[3]Sheet1!$A$1:$AX$50000,32,0)</f>
        <v>#N/A</v>
      </c>
      <c r="K27" s="116" t="e">
        <f aca="false">VLOOKUP(K$10,[3]Sheet1!$A$1:$AX$50000,32,0)</f>
        <v>#N/A</v>
      </c>
      <c r="L27" s="116" t="e">
        <f aca="false">VLOOKUP(L$10,[3]Sheet1!$A$1:$AX$50000,32,0)</f>
        <v>#N/A</v>
      </c>
      <c r="M27" s="116" t="e">
        <f aca="false">VLOOKUP(M$10,[3]Sheet1!$A$1:$AX$50000,32,0)</f>
        <v>#N/A</v>
      </c>
      <c r="N27" s="116" t="e">
        <f aca="false">VLOOKUP(N$10,[3]Sheet1!$A$1:$AX$50000,32,0)</f>
        <v>#N/A</v>
      </c>
      <c r="O27" s="117" t="e">
        <f aca="false">VLOOKUP(O$10,[3]Sheet1!$A$1:$AX$50000,32,0)</f>
        <v>#N/A</v>
      </c>
    </row>
    <row r="28" customFormat="false" ht="12" hidden="false" customHeight="false" outlineLevel="0" collapsed="false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81"/>
      <c r="O28" s="81"/>
      <c r="P28" s="81"/>
      <c r="Q28" s="81"/>
      <c r="R28" s="81"/>
      <c r="S28" s="81"/>
      <c r="T28" s="81"/>
      <c r="U28" s="81"/>
      <c r="V28" s="81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  <c r="FF28" s="118"/>
      <c r="FG28" s="118"/>
      <c r="FH28" s="118"/>
      <c r="FI28" s="118"/>
      <c r="FJ28" s="118"/>
      <c r="FK28" s="118"/>
      <c r="FL28" s="118"/>
      <c r="FM28" s="118"/>
      <c r="FN28" s="118"/>
      <c r="FO28" s="118"/>
      <c r="FP28" s="118"/>
      <c r="FQ28" s="118"/>
      <c r="FR28" s="118"/>
      <c r="FS28" s="118"/>
      <c r="FT28" s="118"/>
      <c r="FU28" s="118"/>
      <c r="FV28" s="118"/>
      <c r="FW28" s="118"/>
      <c r="FX28" s="118"/>
      <c r="FY28" s="118"/>
      <c r="FZ28" s="118"/>
      <c r="GA28" s="118"/>
      <c r="GB28" s="118"/>
      <c r="GC28" s="118"/>
      <c r="GD28" s="118"/>
      <c r="GE28" s="118"/>
      <c r="GF28" s="118"/>
      <c r="GG28" s="118"/>
      <c r="GH28" s="118"/>
      <c r="GI28" s="118"/>
      <c r="GJ28" s="118"/>
      <c r="GK28" s="118"/>
      <c r="GL28" s="118"/>
      <c r="GM28" s="118"/>
      <c r="GN28" s="118"/>
      <c r="GO28" s="118"/>
      <c r="GP28" s="118"/>
      <c r="GQ28" s="118"/>
      <c r="GR28" s="118"/>
      <c r="GS28" s="118"/>
      <c r="GT28" s="118"/>
      <c r="GU28" s="118"/>
      <c r="GV28" s="118"/>
      <c r="GW28" s="118"/>
      <c r="GX28" s="118"/>
      <c r="GY28" s="118"/>
      <c r="GZ28" s="118"/>
      <c r="HA28" s="118"/>
      <c r="HB28" s="118"/>
      <c r="HC28" s="118"/>
      <c r="HD28" s="118"/>
      <c r="HE28" s="118"/>
      <c r="HF28" s="118"/>
      <c r="HG28" s="118"/>
      <c r="HH28" s="118"/>
      <c r="HI28" s="118"/>
      <c r="HJ28" s="118"/>
      <c r="HK28" s="118"/>
      <c r="HL28" s="118"/>
      <c r="HM28" s="118"/>
      <c r="HN28" s="118"/>
      <c r="HO28" s="118"/>
      <c r="HP28" s="118"/>
      <c r="HQ28" s="118"/>
      <c r="HR28" s="118"/>
      <c r="HS28" s="118"/>
      <c r="HT28" s="118"/>
      <c r="HU28" s="118"/>
      <c r="HV28" s="118"/>
      <c r="HW28" s="118"/>
      <c r="HX28" s="118"/>
      <c r="HY28" s="118"/>
      <c r="HZ28" s="118"/>
      <c r="IA28" s="118"/>
      <c r="IB28" s="118"/>
      <c r="IC28" s="118"/>
      <c r="ID28" s="118"/>
      <c r="IE28" s="118"/>
      <c r="IF28" s="118"/>
      <c r="IG28" s="118"/>
      <c r="IH28" s="118"/>
      <c r="II28" s="118"/>
      <c r="IJ28" s="118"/>
      <c r="IK28" s="118"/>
      <c r="IL28" s="118"/>
      <c r="IM28" s="118"/>
      <c r="IN28" s="118"/>
      <c r="IO28" s="118"/>
      <c r="IP28" s="118"/>
      <c r="IQ28" s="118"/>
      <c r="IR28" s="118"/>
      <c r="IS28" s="118"/>
      <c r="IT28" s="118"/>
      <c r="IU28" s="118"/>
      <c r="IV28" s="118"/>
      <c r="IW28" s="118"/>
    </row>
    <row r="29" customFormat="false" ht="39" hidden="false" customHeight="true" outlineLevel="0" collapsed="false">
      <c r="A29" s="119"/>
      <c r="B29" s="120" t="s">
        <v>31</v>
      </c>
      <c r="C29" s="120" t="s">
        <v>32</v>
      </c>
      <c r="D29" s="120" t="s">
        <v>33</v>
      </c>
      <c r="E29" s="120" t="s">
        <v>34</v>
      </c>
      <c r="F29" s="120" t="s">
        <v>35</v>
      </c>
      <c r="G29" s="120" t="s">
        <v>36</v>
      </c>
      <c r="H29" s="120" t="s">
        <v>19</v>
      </c>
      <c r="I29" s="120" t="s">
        <v>46</v>
      </c>
      <c r="J29" s="120" t="s">
        <v>38</v>
      </c>
      <c r="K29" s="120" t="s">
        <v>47</v>
      </c>
      <c r="L29" s="120" t="s">
        <v>48</v>
      </c>
      <c r="M29" s="121" t="s">
        <v>49</v>
      </c>
      <c r="N29" s="122" t="s">
        <v>50</v>
      </c>
      <c r="O29" s="123" t="s">
        <v>51</v>
      </c>
      <c r="P29" s="123" t="s">
        <v>52</v>
      </c>
      <c r="Q29" s="123" t="s">
        <v>53</v>
      </c>
      <c r="R29" s="124" t="s">
        <v>54</v>
      </c>
      <c r="S29" s="125"/>
      <c r="T29" s="125"/>
      <c r="U29" s="125"/>
      <c r="V29" s="125"/>
    </row>
    <row r="30" customFormat="false" ht="13.9" hidden="false" customHeight="true" outlineLevel="0" collapsed="false">
      <c r="A30" s="126" t="n">
        <f aca="false">DATE(YEAR(A31),MONTH(A31)-1,1)</f>
        <v>45017</v>
      </c>
      <c r="B30" s="127" t="n">
        <f aca="false">VLOOKUP($A30,Topock!$S$5:$T$764,2)</f>
        <v>0</v>
      </c>
      <c r="C30" s="128" t="n">
        <f aca="false">VLOOKUP($A30,Ehrenberg!$S$7:$T$536,2)</f>
        <v>0</v>
      </c>
      <c r="D30" s="128" t="e">
        <f aca="false">VLOOKUP($A30,'Kern Mojave'!$S$5:$T$533,2)</f>
        <v>#DIV/0!</v>
      </c>
      <c r="E30" s="128" t="e">
        <f aca="false">VLOOKUP(Ops!$A30,'PG&amp;E WR'!$S$8:$T$552,2)</f>
        <v>#DIV/0!</v>
      </c>
      <c r="F30" s="128" t="e">
        <f aca="false">VLOOKUP($A30,'TW N Needles'!$S$8:$T$536,2)</f>
        <v>#DIV/0!</v>
      </c>
      <c r="G30" s="128" t="e">
        <f aca="false">VLOOKUP($A30,'Cali Prod'!$S$5:$T$535,2)</f>
        <v>#DIV/0!</v>
      </c>
      <c r="H30" s="128" t="e">
        <f aca="false">VLOOKUP($A30,'Total Receipts'!$V$5:$W$536,2)</f>
        <v>#DIV/0!</v>
      </c>
      <c r="I30" s="129" t="e">
        <f aca="false">VLOOKUP($A30,'Inj-WD'!$S$4:$T$541,2)</f>
        <v>#DIV/0!</v>
      </c>
      <c r="J30" s="128" t="e">
        <f aca="false">VLOOKUP($A30,'Total Sendout'!$U$5:$V$539,2)</f>
        <v>#DIV/0!</v>
      </c>
      <c r="K30" s="128" t="str">
        <f aca="false">VLOOKUP($A30,'Total Inv'!$U$3:$W$534,3)</f>
        <v>N/A</v>
      </c>
      <c r="L30" s="129" t="n">
        <f aca="false">VLOOKUP($A30,'Inj-WD'!$S$3:$U$60,3)</f>
        <v>0</v>
      </c>
      <c r="M30" s="130" t="n">
        <f aca="false">VLOOKUP($A30,'Total Sendout'!$U$5:$W$539,3)</f>
        <v>0</v>
      </c>
      <c r="N30" s="131" t="e">
        <f aca="false">HLOOKUP($A30,[4]Data!$AB$2:$EL$22,13)</f>
        <v>#DIV/0!</v>
      </c>
      <c r="O30" s="132" t="e">
        <f aca="false">HLOOKUP($A30,[4]Data!$AB$2:$EL$22,5)</f>
        <v>#DIV/0!</v>
      </c>
      <c r="P30" s="132" t="e">
        <f aca="false">HLOOKUP($A30,[4]Data!$AB$2:$EL$22,6)</f>
        <v>#DIV/0!</v>
      </c>
      <c r="Q30" s="133" t="e">
        <f aca="false">N30-O30</f>
        <v>#DIV/0!</v>
      </c>
      <c r="R30" s="134" t="e">
        <f aca="false">N30-P30</f>
        <v>#DIV/0!</v>
      </c>
      <c r="T30" s="135"/>
      <c r="U30" s="136"/>
      <c r="V30" s="136"/>
    </row>
    <row r="31" customFormat="false" ht="11.25" hidden="false" customHeight="false" outlineLevel="0" collapsed="false">
      <c r="A31" s="137" t="n">
        <f aca="false">DATE(YEAR(A32),MONTH(A32)-1,1)</f>
        <v>45047</v>
      </c>
      <c r="B31" s="138" t="n">
        <f aca="false">VLOOKUP($A31,Topock!$S$5:$T$764,2)</f>
        <v>0</v>
      </c>
      <c r="C31" s="139" t="n">
        <f aca="false">VLOOKUP($A31,Ehrenberg!$S$7:$T$536,2)</f>
        <v>0</v>
      </c>
      <c r="D31" s="139" t="e">
        <f aca="false">VLOOKUP($A31,'Kern Mojave'!$S$5:$T$533,2)</f>
        <v>#DIV/0!</v>
      </c>
      <c r="E31" s="139" t="e">
        <f aca="false">VLOOKUP(Ops!$A31,'PG&amp;E WR'!$S$8:$T$552,2)</f>
        <v>#DIV/0!</v>
      </c>
      <c r="F31" s="139" t="e">
        <f aca="false">VLOOKUP($A31,'TW N Needles'!$S$8:$T$536,2)</f>
        <v>#DIV/0!</v>
      </c>
      <c r="G31" s="139" t="e">
        <f aca="false">VLOOKUP($A31,'Cali Prod'!$S$5:$T$535,2)</f>
        <v>#DIV/0!</v>
      </c>
      <c r="H31" s="139" t="e">
        <f aca="false">VLOOKUP($A31,'Total Receipts'!$V$5:$W$536,2)</f>
        <v>#DIV/0!</v>
      </c>
      <c r="I31" s="140" t="e">
        <f aca="false">VLOOKUP($A31,'Inj-WD'!$S$4:$T$541,2)</f>
        <v>#DIV/0!</v>
      </c>
      <c r="J31" s="139" t="e">
        <f aca="false">VLOOKUP($A31,'Total Sendout'!$U$5:$V$539,2)</f>
        <v>#DIV/0!</v>
      </c>
      <c r="K31" s="139" t="str">
        <f aca="false">VLOOKUP($A31,'Total Inv'!$U$3:$W$534,3)</f>
        <v>N/A</v>
      </c>
      <c r="L31" s="140" t="n">
        <f aca="false">VLOOKUP($A31,'Inj-WD'!$S$3:$U$60,3)</f>
        <v>0</v>
      </c>
      <c r="M31" s="141" t="n">
        <f aca="false">VLOOKUP($A31,'Total Sendout'!$U$5:$W$539,3)</f>
        <v>0</v>
      </c>
      <c r="N31" s="131" t="e">
        <f aca="false">HLOOKUP($A31,[4]Data!$AB$2:$EL$22,13)</f>
        <v>#DIV/0!</v>
      </c>
      <c r="O31" s="132" t="e">
        <f aca="false">HLOOKUP($A31,[4]Data!$AB$2:$EL$22,5)</f>
        <v>#DIV/0!</v>
      </c>
      <c r="P31" s="132" t="e">
        <f aca="false">HLOOKUP($A31,[4]Data!$AB$2:$EL$22,6)</f>
        <v>#DIV/0!</v>
      </c>
      <c r="Q31" s="133" t="e">
        <f aca="false">N31-O31</f>
        <v>#DIV/0!</v>
      </c>
      <c r="R31" s="134" t="e">
        <f aca="false">N31-P31</f>
        <v>#DIV/0!</v>
      </c>
      <c r="T31" s="135"/>
      <c r="U31" s="136"/>
      <c r="V31" s="136"/>
    </row>
    <row r="32" customFormat="false" ht="11.25" hidden="false" customHeight="false" outlineLevel="0" collapsed="false">
      <c r="A32" s="137" t="n">
        <f aca="false">DATE(YEAR(A33),MONTH(A33)-1,1)</f>
        <v>45078</v>
      </c>
      <c r="B32" s="138" t="n">
        <f aca="false">VLOOKUP($A32,Topock!$S$5:$T$764,2)</f>
        <v>0</v>
      </c>
      <c r="C32" s="139" t="n">
        <f aca="false">VLOOKUP($A32,Ehrenberg!$S$7:$T$536,2)</f>
        <v>0</v>
      </c>
      <c r="D32" s="139" t="e">
        <f aca="false">VLOOKUP($A32,'Kern Mojave'!$S$5:$T$533,2)</f>
        <v>#DIV/0!</v>
      </c>
      <c r="E32" s="139" t="e">
        <f aca="false">VLOOKUP(Ops!$A32,'PG&amp;E WR'!$S$8:$T$552,2)</f>
        <v>#DIV/0!</v>
      </c>
      <c r="F32" s="139" t="e">
        <f aca="false">VLOOKUP($A32,'TW N Needles'!$S$8:$T$536,2)</f>
        <v>#DIV/0!</v>
      </c>
      <c r="G32" s="139" t="e">
        <f aca="false">VLOOKUP($A32,'Cali Prod'!$S$5:$T$535,2)</f>
        <v>#DIV/0!</v>
      </c>
      <c r="H32" s="139" t="e">
        <f aca="false">VLOOKUP($A32,'Total Receipts'!$V$5:$W$536,2)</f>
        <v>#DIV/0!</v>
      </c>
      <c r="I32" s="140" t="e">
        <f aca="false">VLOOKUP($A32,'Inj-WD'!$S$4:$T$541,2)</f>
        <v>#DIV/0!</v>
      </c>
      <c r="J32" s="139" t="e">
        <f aca="false">VLOOKUP($A32,'Total Sendout'!$U$5:$V$539,2)</f>
        <v>#DIV/0!</v>
      </c>
      <c r="K32" s="139" t="str">
        <f aca="false">VLOOKUP($A32,'Total Inv'!$U$3:$W$534,3)</f>
        <v>N/A</v>
      </c>
      <c r="L32" s="140" t="n">
        <f aca="false">VLOOKUP($A32,'Inj-WD'!$S$3:$U$60,3)</f>
        <v>0</v>
      </c>
      <c r="M32" s="141" t="n">
        <f aca="false">VLOOKUP($A32,'Total Sendout'!$U$5:$W$539,3)</f>
        <v>0</v>
      </c>
      <c r="N32" s="131" t="e">
        <f aca="false">HLOOKUP($A32,[4]Data!$AB$2:$EL$22,13)</f>
        <v>#DIV/0!</v>
      </c>
      <c r="O32" s="132" t="e">
        <f aca="false">HLOOKUP($A32,[4]Data!$AB$2:$EL$22,5)</f>
        <v>#DIV/0!</v>
      </c>
      <c r="P32" s="132" t="e">
        <f aca="false">HLOOKUP($A32,[4]Data!$AB$2:$EL$22,6)</f>
        <v>#DIV/0!</v>
      </c>
      <c r="Q32" s="133" t="e">
        <f aca="false">N32-O32</f>
        <v>#DIV/0!</v>
      </c>
      <c r="R32" s="134" t="e">
        <f aca="false">N32-P32</f>
        <v>#DIV/0!</v>
      </c>
      <c r="T32" s="135"/>
      <c r="U32" s="136"/>
      <c r="V32" s="136"/>
    </row>
    <row r="33" customFormat="false" ht="11.25" hidden="false" customHeight="false" outlineLevel="0" collapsed="false">
      <c r="A33" s="137" t="n">
        <f aca="false">DATE(YEAR(A34),MONTH(A34)-1,1)</f>
        <v>45108</v>
      </c>
      <c r="B33" s="138" t="n">
        <f aca="false">VLOOKUP($A33,Topock!$S$5:$T$764,2)</f>
        <v>0</v>
      </c>
      <c r="C33" s="139" t="n">
        <f aca="false">VLOOKUP($A33,Ehrenberg!$S$7:$T$536,2)</f>
        <v>0</v>
      </c>
      <c r="D33" s="139" t="e">
        <f aca="false">VLOOKUP($A33,'Kern Mojave'!$S$5:$T$533,2)</f>
        <v>#DIV/0!</v>
      </c>
      <c r="E33" s="139" t="e">
        <f aca="false">VLOOKUP(Ops!$A33,'PG&amp;E WR'!$S$8:$T$552,2)</f>
        <v>#DIV/0!</v>
      </c>
      <c r="F33" s="139" t="e">
        <f aca="false">VLOOKUP($A33,'TW N Needles'!$S$8:$T$536,2)</f>
        <v>#DIV/0!</v>
      </c>
      <c r="G33" s="139" t="e">
        <f aca="false">VLOOKUP($A33,'Cali Prod'!$S$5:$T$535,2)</f>
        <v>#DIV/0!</v>
      </c>
      <c r="H33" s="139" t="e">
        <f aca="false">VLOOKUP($A33,'Total Receipts'!$V$5:$W$536,2)</f>
        <v>#DIV/0!</v>
      </c>
      <c r="I33" s="140" t="e">
        <f aca="false">VLOOKUP($A33,'Inj-WD'!$S$4:$T$541,2)</f>
        <v>#DIV/0!</v>
      </c>
      <c r="J33" s="139" t="e">
        <f aca="false">VLOOKUP($A33,'Total Sendout'!$U$5:$V$539,2)</f>
        <v>#DIV/0!</v>
      </c>
      <c r="K33" s="139" t="str">
        <f aca="false">VLOOKUP($A33,'Total Inv'!$U$3:$W$534,3)</f>
        <v>N/A</v>
      </c>
      <c r="L33" s="140" t="n">
        <f aca="false">VLOOKUP($A33,'Inj-WD'!$S$3:$U$60,3)</f>
        <v>0</v>
      </c>
      <c r="M33" s="141" t="n">
        <f aca="false">VLOOKUP($A33,'Total Sendout'!$U$5:$W$539,3)</f>
        <v>0</v>
      </c>
      <c r="N33" s="131" t="e">
        <f aca="false">HLOOKUP($A33,[4]Data!$AB$2:$EL$22,13)</f>
        <v>#DIV/0!</v>
      </c>
      <c r="O33" s="132" t="e">
        <f aca="false">HLOOKUP($A33,[4]Data!$AB$2:$EL$22,5)</f>
        <v>#DIV/0!</v>
      </c>
      <c r="P33" s="132" t="e">
        <f aca="false">HLOOKUP($A33,[4]Data!$AB$2:$EL$22,6)</f>
        <v>#DIV/0!</v>
      </c>
      <c r="Q33" s="133" t="e">
        <f aca="false">N33-O33</f>
        <v>#DIV/0!</v>
      </c>
      <c r="R33" s="134" t="e">
        <f aca="false">N33-P33</f>
        <v>#DIV/0!</v>
      </c>
      <c r="T33" s="135"/>
      <c r="U33" s="136"/>
      <c r="V33" s="136"/>
    </row>
    <row r="34" customFormat="false" ht="11.25" hidden="false" customHeight="false" outlineLevel="0" collapsed="false">
      <c r="A34" s="137" t="n">
        <f aca="false">DATE(YEAR(A35),MONTH(A35)-1,1)</f>
        <v>45139</v>
      </c>
      <c r="B34" s="142" t="n">
        <f aca="false">VLOOKUP($A34,Topock!$S$5:$T$764,2)</f>
        <v>0</v>
      </c>
      <c r="C34" s="143" t="n">
        <f aca="false">VLOOKUP($A34,Ehrenberg!$S$7:$T$536,2)</f>
        <v>0</v>
      </c>
      <c r="D34" s="143" t="e">
        <f aca="false">VLOOKUP($A34,'Kern Mojave'!$S$5:$T$533,2)</f>
        <v>#DIV/0!</v>
      </c>
      <c r="E34" s="143" t="e">
        <f aca="false">VLOOKUP(Ops!$A34,'PG&amp;E WR'!$S$8:$T$552,2)</f>
        <v>#DIV/0!</v>
      </c>
      <c r="F34" s="143" t="e">
        <f aca="false">VLOOKUP($A34,'TW N Needles'!$S$8:$T$536,2)</f>
        <v>#DIV/0!</v>
      </c>
      <c r="G34" s="143" t="e">
        <f aca="false">VLOOKUP($A34,'Cali Prod'!$S$5:$T$535,2)</f>
        <v>#DIV/0!</v>
      </c>
      <c r="H34" s="143" t="e">
        <f aca="false">VLOOKUP($A34,'Total Receipts'!$V$5:$W$536,2)</f>
        <v>#DIV/0!</v>
      </c>
      <c r="I34" s="144" t="e">
        <f aca="false">VLOOKUP($A34,'Inj-WD'!$S$4:$T$541,2)</f>
        <v>#DIV/0!</v>
      </c>
      <c r="J34" s="143" t="e">
        <f aca="false">VLOOKUP($A34,'Total Sendout'!$U$5:$V$539,2)</f>
        <v>#DIV/0!</v>
      </c>
      <c r="K34" s="143" t="str">
        <f aca="false">VLOOKUP($A34,'Total Inv'!$U$3:$W$534,3)</f>
        <v>N/A</v>
      </c>
      <c r="L34" s="144" t="n">
        <f aca="false">VLOOKUP($A34,'Inj-WD'!$S$3:$U$60,3)</f>
        <v>0</v>
      </c>
      <c r="M34" s="145" t="n">
        <f aca="false">VLOOKUP($A34,'Total Sendout'!$U$5:$W$539,3)</f>
        <v>0</v>
      </c>
      <c r="N34" s="131" t="e">
        <f aca="false">HLOOKUP($A34,[4]Data!$AB$2:$EL$22,13)</f>
        <v>#DIV/0!</v>
      </c>
      <c r="O34" s="132" t="e">
        <f aca="false">HLOOKUP($A34,[4]Data!$AB$2:$EL$22,5)</f>
        <v>#DIV/0!</v>
      </c>
      <c r="P34" s="132" t="e">
        <f aca="false">HLOOKUP($A34,[4]Data!$AB$2:$EL$22,6)</f>
        <v>#DIV/0!</v>
      </c>
      <c r="Q34" s="133" t="e">
        <f aca="false">N34-O34</f>
        <v>#DIV/0!</v>
      </c>
      <c r="R34" s="134" t="e">
        <f aca="false">N34-P34</f>
        <v>#DIV/0!</v>
      </c>
      <c r="T34" s="135"/>
      <c r="U34" s="136"/>
      <c r="V34" s="136"/>
    </row>
    <row r="35" customFormat="false" ht="11.25" hidden="false" customHeight="false" outlineLevel="0" collapsed="false">
      <c r="A35" s="137" t="n">
        <f aca="false">DATE(YEAR(A36),MONTH(A36)-1,1)</f>
        <v>45170</v>
      </c>
      <c r="B35" s="142" t="n">
        <f aca="false">VLOOKUP($A35,Topock!$S$5:$T$764,2)</f>
        <v>0</v>
      </c>
      <c r="C35" s="143" t="n">
        <f aca="false">VLOOKUP($A35,Ehrenberg!$S$7:$T$536,2)</f>
        <v>0</v>
      </c>
      <c r="D35" s="143" t="e">
        <f aca="false">VLOOKUP($A35,'Kern Mojave'!$S$5:$T$533,2)</f>
        <v>#DIV/0!</v>
      </c>
      <c r="E35" s="143" t="e">
        <f aca="false">VLOOKUP(Ops!$A35,'PG&amp;E WR'!$S$8:$T$552,2)</f>
        <v>#DIV/0!</v>
      </c>
      <c r="F35" s="143" t="e">
        <f aca="false">VLOOKUP($A35,'TW N Needles'!$S$8:$T$536,2)</f>
        <v>#DIV/0!</v>
      </c>
      <c r="G35" s="143" t="e">
        <f aca="false">VLOOKUP($A35,'Cali Prod'!$S$5:$T$535,2)</f>
        <v>#DIV/0!</v>
      </c>
      <c r="H35" s="143" t="e">
        <f aca="false">VLOOKUP($A35,'Total Receipts'!$V$5:$W$536,2)</f>
        <v>#DIV/0!</v>
      </c>
      <c r="I35" s="144" t="e">
        <f aca="false">VLOOKUP($A35,'Inj-WD'!$S$4:$T$541,2)</f>
        <v>#DIV/0!</v>
      </c>
      <c r="J35" s="143" t="e">
        <f aca="false">VLOOKUP($A35,'Total Sendout'!$U$5:$V$539,2)</f>
        <v>#DIV/0!</v>
      </c>
      <c r="K35" s="143" t="str">
        <f aca="false">VLOOKUP($A35,'Total Inv'!$U$3:$W$534,3)</f>
        <v>N/A</v>
      </c>
      <c r="L35" s="144" t="n">
        <f aca="false">VLOOKUP($A35,'Inj-WD'!$S$3:$U$60,3)</f>
        <v>0</v>
      </c>
      <c r="M35" s="145" t="n">
        <f aca="false">VLOOKUP($A35,'Total Sendout'!$U$5:$W$539,3)</f>
        <v>0</v>
      </c>
      <c r="N35" s="131" t="e">
        <f aca="false">HLOOKUP($A35,[4]Data!$AB$2:$EL$22,13)</f>
        <v>#DIV/0!</v>
      </c>
      <c r="O35" s="132" t="e">
        <f aca="false">HLOOKUP($A35,[4]Data!$AB$2:$EL$22,5)</f>
        <v>#DIV/0!</v>
      </c>
      <c r="P35" s="132" t="e">
        <f aca="false">HLOOKUP($A35,[4]Data!$AB$2:$EL$22,6)</f>
        <v>#DIV/0!</v>
      </c>
      <c r="Q35" s="133" t="e">
        <f aca="false">N35-O35</f>
        <v>#DIV/0!</v>
      </c>
      <c r="R35" s="134" t="e">
        <f aca="false">N35-P35</f>
        <v>#DIV/0!</v>
      </c>
      <c r="T35" s="135"/>
      <c r="U35" s="136"/>
      <c r="V35" s="136"/>
    </row>
    <row r="36" customFormat="false" ht="11.25" hidden="false" customHeight="false" outlineLevel="0" collapsed="false">
      <c r="A36" s="137" t="n">
        <f aca="false">DATE(YEAR(A37),MONTH(A37)-1,1)</f>
        <v>45200</v>
      </c>
      <c r="B36" s="142" t="n">
        <f aca="false">VLOOKUP($A36,Topock!$S$5:$T$764,2)</f>
        <v>0</v>
      </c>
      <c r="C36" s="143" t="n">
        <f aca="false">VLOOKUP($A36,Ehrenberg!$S$7:$T$536,2)</f>
        <v>0</v>
      </c>
      <c r="D36" s="143" t="e">
        <f aca="false">VLOOKUP($A36,'Kern Mojave'!$S$5:$T$533,2)</f>
        <v>#DIV/0!</v>
      </c>
      <c r="E36" s="143" t="e">
        <f aca="false">VLOOKUP(Ops!$A36,'PG&amp;E WR'!$S$8:$T$552,2)</f>
        <v>#DIV/0!</v>
      </c>
      <c r="F36" s="143" t="e">
        <f aca="false">VLOOKUP($A36,'TW N Needles'!$S$8:$T$536,2)</f>
        <v>#DIV/0!</v>
      </c>
      <c r="G36" s="143" t="e">
        <f aca="false">VLOOKUP($A36,'Cali Prod'!$S$5:$T$535,2)</f>
        <v>#DIV/0!</v>
      </c>
      <c r="H36" s="143" t="e">
        <f aca="false">VLOOKUP($A36,'Total Receipts'!$V$5:$W$536,2)</f>
        <v>#DIV/0!</v>
      </c>
      <c r="I36" s="144" t="e">
        <f aca="false">VLOOKUP($A36,'Inj-WD'!$S$4:$T$541,2)</f>
        <v>#DIV/0!</v>
      </c>
      <c r="J36" s="143" t="e">
        <f aca="false">VLOOKUP($A36,'Total Sendout'!$U$5:$V$539,2)</f>
        <v>#DIV/0!</v>
      </c>
      <c r="K36" s="143" t="str">
        <f aca="false">VLOOKUP($A36,'Total Inv'!$U$3:$W$534,3)</f>
        <v>N/A</v>
      </c>
      <c r="L36" s="144" t="n">
        <f aca="false">VLOOKUP($A36,'Inj-WD'!$S$3:$U$60,3)</f>
        <v>0</v>
      </c>
      <c r="M36" s="145" t="n">
        <f aca="false">VLOOKUP($A36,'Total Sendout'!$U$5:$W$539,3)</f>
        <v>0</v>
      </c>
      <c r="N36" s="131" t="e">
        <f aca="false">HLOOKUP($A36,[4]Data!$AB$2:$EL$22,13)</f>
        <v>#DIV/0!</v>
      </c>
      <c r="O36" s="132" t="e">
        <f aca="false">HLOOKUP($A36,[4]Data!$AB$2:$EL$22,5)</f>
        <v>#DIV/0!</v>
      </c>
      <c r="P36" s="132" t="e">
        <f aca="false">HLOOKUP($A36,[4]Data!$AB$2:$EL$22,6)</f>
        <v>#DIV/0!</v>
      </c>
      <c r="Q36" s="133" t="e">
        <f aca="false">N36-O36</f>
        <v>#DIV/0!</v>
      </c>
      <c r="R36" s="134" t="e">
        <f aca="false">N36-P36</f>
        <v>#DIV/0!</v>
      </c>
      <c r="T36" s="135"/>
      <c r="U36" s="136"/>
      <c r="V36" s="136"/>
    </row>
    <row r="37" customFormat="false" ht="11.25" hidden="false" customHeight="false" outlineLevel="0" collapsed="false">
      <c r="A37" s="137" t="n">
        <f aca="false">DATE(YEAR(A38),MONTH(A38)-1,1)</f>
        <v>45231</v>
      </c>
      <c r="B37" s="142" t="n">
        <f aca="false">VLOOKUP($A37,Topock!$S$5:$T$764,2)</f>
        <v>0</v>
      </c>
      <c r="C37" s="143" t="n">
        <f aca="false">VLOOKUP($A37,Ehrenberg!$S$7:$T$536,2)</f>
        <v>0</v>
      </c>
      <c r="D37" s="143" t="e">
        <f aca="false">VLOOKUP($A37,'Kern Mojave'!$S$5:$T$533,2)</f>
        <v>#DIV/0!</v>
      </c>
      <c r="E37" s="143" t="e">
        <f aca="false">VLOOKUP(Ops!$A37,'PG&amp;E WR'!$S$8:$T$552,2)</f>
        <v>#DIV/0!</v>
      </c>
      <c r="F37" s="143" t="e">
        <f aca="false">VLOOKUP($A37,'TW N Needles'!$S$8:$T$536,2)</f>
        <v>#DIV/0!</v>
      </c>
      <c r="G37" s="143" t="e">
        <f aca="false">VLOOKUP($A37,'Cali Prod'!$S$5:$T$535,2)</f>
        <v>#DIV/0!</v>
      </c>
      <c r="H37" s="143" t="e">
        <f aca="false">VLOOKUP($A37,'Total Receipts'!$V$5:$W$536,2)</f>
        <v>#DIV/0!</v>
      </c>
      <c r="I37" s="144" t="e">
        <f aca="false">VLOOKUP($A37,'Inj-WD'!$S$4:$T$541,2)</f>
        <v>#DIV/0!</v>
      </c>
      <c r="J37" s="143" t="e">
        <f aca="false">VLOOKUP($A37,'Total Sendout'!$U$5:$V$539,2)</f>
        <v>#DIV/0!</v>
      </c>
      <c r="K37" s="143" t="str">
        <f aca="false">VLOOKUP($A37,'Total Inv'!$U$3:$W$534,3)</f>
        <v>N/A</v>
      </c>
      <c r="L37" s="144" t="n">
        <f aca="false">VLOOKUP($A37,'Inj-WD'!$S$3:$U$60,3)</f>
        <v>0</v>
      </c>
      <c r="M37" s="145" t="n">
        <f aca="false">VLOOKUP($A37,'Total Sendout'!$U$5:$W$539,3)</f>
        <v>0</v>
      </c>
      <c r="N37" s="131" t="e">
        <f aca="false">HLOOKUP($A37,[4]Data!$AB$2:$EL$22,13)</f>
        <v>#DIV/0!</v>
      </c>
      <c r="O37" s="132" t="e">
        <f aca="false">HLOOKUP($A37,[4]Data!$AB$2:$EL$22,5)</f>
        <v>#DIV/0!</v>
      </c>
      <c r="P37" s="132" t="e">
        <f aca="false">HLOOKUP($A37,[4]Data!$AB$2:$EL$22,6)</f>
        <v>#DIV/0!</v>
      </c>
      <c r="Q37" s="133" t="e">
        <f aca="false">N37-O37</f>
        <v>#DIV/0!</v>
      </c>
      <c r="R37" s="134" t="e">
        <f aca="false">N37-P37</f>
        <v>#DIV/0!</v>
      </c>
      <c r="T37" s="135"/>
      <c r="U37" s="136"/>
      <c r="V37" s="136"/>
    </row>
    <row r="38" customFormat="false" ht="11.25" hidden="false" customHeight="false" outlineLevel="0" collapsed="false">
      <c r="A38" s="137" t="n">
        <f aca="false">DATE(YEAR(A39),MONTH(A39)-1,1)</f>
        <v>45261</v>
      </c>
      <c r="B38" s="138" t="n">
        <f aca="false">VLOOKUP($A38,Topock!$S$5:$T$764,2)</f>
        <v>0</v>
      </c>
      <c r="C38" s="139" t="n">
        <f aca="false">VLOOKUP($A38,Ehrenberg!$S$7:$T$536,2)</f>
        <v>0</v>
      </c>
      <c r="D38" s="139" t="e">
        <f aca="false">VLOOKUP($A38,'Kern Mojave'!$S$5:$T$533,2)</f>
        <v>#DIV/0!</v>
      </c>
      <c r="E38" s="139" t="e">
        <f aca="false">VLOOKUP(Ops!$A38,'PG&amp;E WR'!$S$8:$T$552,2)</f>
        <v>#DIV/0!</v>
      </c>
      <c r="F38" s="139" t="e">
        <f aca="false">VLOOKUP($A38,'TW N Needles'!$S$8:$T$536,2)</f>
        <v>#DIV/0!</v>
      </c>
      <c r="G38" s="139" t="e">
        <f aca="false">VLOOKUP($A38,'Cali Prod'!$S$5:$T$535,2)</f>
        <v>#DIV/0!</v>
      </c>
      <c r="H38" s="139" t="e">
        <f aca="false">VLOOKUP($A38,'Total Receipts'!$V$5:$W$536,2)</f>
        <v>#DIV/0!</v>
      </c>
      <c r="I38" s="140" t="e">
        <f aca="false">VLOOKUP($A38,'Inj-WD'!$S$4:$T$541,2)</f>
        <v>#DIV/0!</v>
      </c>
      <c r="J38" s="139" t="e">
        <f aca="false">VLOOKUP($A38,'Total Sendout'!$U$5:$V$539,2)</f>
        <v>#DIV/0!</v>
      </c>
      <c r="K38" s="139" t="str">
        <f aca="false">VLOOKUP($A38,'Total Inv'!$U$3:$W$534,3)</f>
        <v>N/A</v>
      </c>
      <c r="L38" s="140" t="n">
        <f aca="false">VLOOKUP($A38,'Inj-WD'!$S$3:$U$60,3)</f>
        <v>0</v>
      </c>
      <c r="M38" s="141" t="n">
        <f aca="false">VLOOKUP($A38,'Total Sendout'!$U$5:$W$539,3)</f>
        <v>0</v>
      </c>
      <c r="N38" s="131" t="e">
        <f aca="false">HLOOKUP($A38,[4]Data!$AB$2:$EL$22,13)</f>
        <v>#DIV/0!</v>
      </c>
      <c r="O38" s="132" t="e">
        <f aca="false">HLOOKUP($A38,[4]Data!$AB$2:$EL$22,5)</f>
        <v>#DIV/0!</v>
      </c>
      <c r="P38" s="132" t="e">
        <f aca="false">HLOOKUP($A38,[4]Data!$AB$2:$EL$22,6)</f>
        <v>#DIV/0!</v>
      </c>
      <c r="Q38" s="133" t="e">
        <f aca="false">N38-O38</f>
        <v>#DIV/0!</v>
      </c>
      <c r="R38" s="134" t="e">
        <f aca="false">N38-P38</f>
        <v>#DIV/0!</v>
      </c>
      <c r="T38" s="146"/>
      <c r="U38" s="136"/>
      <c r="V38" s="136"/>
    </row>
    <row r="39" customFormat="false" ht="11.25" hidden="false" customHeight="false" outlineLevel="0" collapsed="false">
      <c r="A39" s="137" t="n">
        <f aca="false">DATE(YEAR(A40),MONTH(A40)-1,1)</f>
        <v>45292</v>
      </c>
      <c r="B39" s="138" t="n">
        <f aca="false">VLOOKUP($A39,Topock!$S$5:$T$764,2)</f>
        <v>0</v>
      </c>
      <c r="C39" s="139" t="n">
        <f aca="false">VLOOKUP($A39,Ehrenberg!$S$7:$T$536,2)</f>
        <v>0</v>
      </c>
      <c r="D39" s="139" t="e">
        <f aca="false">VLOOKUP($A39,'Kern Mojave'!$S$5:$T$533,2)</f>
        <v>#DIV/0!</v>
      </c>
      <c r="E39" s="139" t="e">
        <f aca="false">VLOOKUP(Ops!$A39,'PG&amp;E WR'!$S$8:$T$552,2)</f>
        <v>#DIV/0!</v>
      </c>
      <c r="F39" s="139" t="e">
        <f aca="false">VLOOKUP($A39,'TW N Needles'!$S$8:$T$536,2)</f>
        <v>#DIV/0!</v>
      </c>
      <c r="G39" s="139" t="e">
        <f aca="false">VLOOKUP($A39,'Cali Prod'!$S$5:$T$535,2)</f>
        <v>#DIV/0!</v>
      </c>
      <c r="H39" s="139" t="e">
        <f aca="false">VLOOKUP($A39,'Total Receipts'!$V$5:$W$536,2)</f>
        <v>#DIV/0!</v>
      </c>
      <c r="I39" s="140" t="e">
        <f aca="false">VLOOKUP($A39,'Inj-WD'!$S$4:$T$541,2)</f>
        <v>#DIV/0!</v>
      </c>
      <c r="J39" s="139" t="e">
        <f aca="false">VLOOKUP($A39,'Total Sendout'!$U$5:$V$539,2)</f>
        <v>#DIV/0!</v>
      </c>
      <c r="K39" s="139" t="str">
        <f aca="false">VLOOKUP($A39,'Total Inv'!$U$3:$W$534,3)</f>
        <v>N/A</v>
      </c>
      <c r="L39" s="140" t="n">
        <f aca="false">VLOOKUP($A39,'Inj-WD'!$S$3:$U$60,3)</f>
        <v>0</v>
      </c>
      <c r="M39" s="141" t="n">
        <f aca="false">VLOOKUP($A39,'Total Sendout'!$U$5:$W$539,3)</f>
        <v>0</v>
      </c>
      <c r="N39" s="131" t="e">
        <f aca="false">HLOOKUP($A39,[4]Data!$AB$2:$EL$22,13)</f>
        <v>#DIV/0!</v>
      </c>
      <c r="O39" s="132" t="e">
        <f aca="false">HLOOKUP($A39,[4]Data!$AB$2:$EL$22,5)</f>
        <v>#DIV/0!</v>
      </c>
      <c r="P39" s="132" t="e">
        <f aca="false">HLOOKUP($A39,[4]Data!$AB$2:$EL$22,6)</f>
        <v>#DIV/0!</v>
      </c>
      <c r="Q39" s="133" t="e">
        <f aca="false">N39-O39</f>
        <v>#DIV/0!</v>
      </c>
      <c r="R39" s="134" t="e">
        <f aca="false">N39-P39</f>
        <v>#DIV/0!</v>
      </c>
      <c r="T39" s="135"/>
      <c r="U39" s="136"/>
      <c r="V39" s="136"/>
    </row>
    <row r="40" customFormat="false" ht="11.25" hidden="false" customHeight="false" outlineLevel="0" collapsed="false">
      <c r="A40" s="137" t="n">
        <f aca="false">DATE(YEAR(A41),MONTH(A41)-1,1)</f>
        <v>45323</v>
      </c>
      <c r="B40" s="138" t="n">
        <f aca="false">VLOOKUP($A40,Topock!$S$5:$T$764,2)</f>
        <v>0</v>
      </c>
      <c r="C40" s="139" t="n">
        <f aca="false">VLOOKUP($A40,Ehrenberg!$S$7:$T$536,2)</f>
        <v>0</v>
      </c>
      <c r="D40" s="139" t="e">
        <f aca="false">VLOOKUP($A40,'Kern Mojave'!$S$5:$T$533,2)</f>
        <v>#DIV/0!</v>
      </c>
      <c r="E40" s="139" t="e">
        <f aca="false">VLOOKUP(Ops!$A40,'PG&amp;E WR'!$S$8:$T$552,2)</f>
        <v>#DIV/0!</v>
      </c>
      <c r="F40" s="139" t="e">
        <f aca="false">VLOOKUP($A40,'TW N Needles'!$S$8:$T$536,2)</f>
        <v>#DIV/0!</v>
      </c>
      <c r="G40" s="139" t="e">
        <f aca="false">VLOOKUP($A40,'Cali Prod'!$S$5:$T$535,2)</f>
        <v>#DIV/0!</v>
      </c>
      <c r="H40" s="139" t="e">
        <f aca="false">VLOOKUP($A40,'Total Receipts'!$V$5:$W$536,2)</f>
        <v>#DIV/0!</v>
      </c>
      <c r="I40" s="140" t="e">
        <f aca="false">VLOOKUP($A40,'Inj-WD'!$S$4:$T$541,2)</f>
        <v>#DIV/0!</v>
      </c>
      <c r="J40" s="139" t="e">
        <f aca="false">VLOOKUP($A40,'Total Sendout'!$U$5:$V$539,2)</f>
        <v>#DIV/0!</v>
      </c>
      <c r="K40" s="139" t="str">
        <f aca="false">VLOOKUP($A40,'Total Inv'!$U$3:$W$534,3)</f>
        <v>N/A</v>
      </c>
      <c r="L40" s="140" t="n">
        <f aca="false">VLOOKUP($A40,'Inj-WD'!$S$3:$U$60,3)</f>
        <v>0</v>
      </c>
      <c r="M40" s="141" t="n">
        <f aca="false">VLOOKUP($A40,'Total Sendout'!$U$5:$W$539,3)</f>
        <v>0</v>
      </c>
      <c r="N40" s="131" t="e">
        <f aca="false">HLOOKUP($A40,[4]Data!$AB$2:$EL$22,13)</f>
        <v>#DIV/0!</v>
      </c>
      <c r="O40" s="132" t="e">
        <f aca="false">HLOOKUP($A40,[4]Data!$AB$2:$EL$22,5)</f>
        <v>#DIV/0!</v>
      </c>
      <c r="P40" s="132" t="e">
        <f aca="false">HLOOKUP($A40,[4]Data!$AB$2:$EL$22,6)</f>
        <v>#DIV/0!</v>
      </c>
      <c r="Q40" s="133" t="e">
        <f aca="false">N40-O40</f>
        <v>#DIV/0!</v>
      </c>
      <c r="R40" s="134" t="e">
        <f aca="false">N40-P40</f>
        <v>#DIV/0!</v>
      </c>
      <c r="T40" s="135"/>
      <c r="U40" s="136"/>
      <c r="V40" s="136"/>
    </row>
    <row r="41" customFormat="false" ht="11.25" hidden="false" customHeight="false" outlineLevel="0" collapsed="false">
      <c r="A41" s="137" t="n">
        <f aca="false">DATE(YEAR(A42),MONTH(A42)-1,1)</f>
        <v>45352</v>
      </c>
      <c r="B41" s="138" t="n">
        <f aca="false">VLOOKUP($A41,Topock!$S$5:$T$764,2)</f>
        <v>0</v>
      </c>
      <c r="C41" s="139" t="n">
        <f aca="false">VLOOKUP($A41,Ehrenberg!$S$7:$T$536,2)</f>
        <v>0</v>
      </c>
      <c r="D41" s="139" t="e">
        <f aca="false">VLOOKUP($A41,'Kern Mojave'!$S$5:$T$533,2)</f>
        <v>#DIV/0!</v>
      </c>
      <c r="E41" s="139" t="e">
        <f aca="false">VLOOKUP(Ops!$A41,'PG&amp;E WR'!$S$8:$T$552,2)</f>
        <v>#DIV/0!</v>
      </c>
      <c r="F41" s="139" t="e">
        <f aca="false">VLOOKUP($A41,'TW N Needles'!$S$8:$T$536,2)</f>
        <v>#DIV/0!</v>
      </c>
      <c r="G41" s="139" t="e">
        <f aca="false">VLOOKUP($A41,'Cali Prod'!$S$5:$T$535,2)</f>
        <v>#DIV/0!</v>
      </c>
      <c r="H41" s="139" t="e">
        <f aca="false">VLOOKUP($A41,'Total Receipts'!$V$5:$W$536,2)</f>
        <v>#DIV/0!</v>
      </c>
      <c r="I41" s="140" t="e">
        <f aca="false">VLOOKUP($A41,'Inj-WD'!$S$4:$T$541,2)</f>
        <v>#DIV/0!</v>
      </c>
      <c r="J41" s="139" t="e">
        <f aca="false">VLOOKUP($A41,'Total Sendout'!$U$5:$V$539,2)</f>
        <v>#DIV/0!</v>
      </c>
      <c r="K41" s="139" t="str">
        <f aca="false">VLOOKUP($A41,'Total Inv'!$U$3:$W$534,3)</f>
        <v>N/A</v>
      </c>
      <c r="L41" s="140" t="n">
        <f aca="false">VLOOKUP($A41,'Inj-WD'!$S$3:$U$60,3)</f>
        <v>0</v>
      </c>
      <c r="M41" s="141" t="n">
        <f aca="false">VLOOKUP($A41,'Total Sendout'!$U$5:$W$539,3)</f>
        <v>0</v>
      </c>
      <c r="N41" s="131" t="e">
        <f aca="false">HLOOKUP($A41,[4]Data!$AB$2:$EL$22,13)</f>
        <v>#DIV/0!</v>
      </c>
      <c r="O41" s="132" t="e">
        <f aca="false">HLOOKUP($A41,[4]Data!$AB$2:$EL$22,5)</f>
        <v>#DIV/0!</v>
      </c>
      <c r="P41" s="132" t="e">
        <f aca="false">HLOOKUP($A41,[4]Data!$AB$2:$EL$22,6)</f>
        <v>#DIV/0!</v>
      </c>
      <c r="Q41" s="133" t="e">
        <f aca="false">N41-O41</f>
        <v>#DIV/0!</v>
      </c>
      <c r="R41" s="134" t="e">
        <f aca="false">N41-P41</f>
        <v>#DIV/0!</v>
      </c>
      <c r="T41" s="135"/>
      <c r="U41" s="136"/>
      <c r="V41" s="136"/>
    </row>
    <row r="42" customFormat="false" ht="11.25" hidden="false" customHeight="false" outlineLevel="0" collapsed="false">
      <c r="A42" s="137" t="n">
        <f aca="false">DATE(YEAR(A43),MONTH(A43)-1,1)</f>
        <v>45383</v>
      </c>
      <c r="B42" s="142" t="n">
        <f aca="false">VLOOKUP($A42,Topock!$S$5:$T$764,2)</f>
        <v>0</v>
      </c>
      <c r="C42" s="143" t="n">
        <f aca="false">VLOOKUP($A42,Ehrenberg!$S$7:$T$536,2)</f>
        <v>0</v>
      </c>
      <c r="D42" s="143" t="e">
        <f aca="false">VLOOKUP($A42,'Kern Mojave'!$S$5:$T$533,2)</f>
        <v>#DIV/0!</v>
      </c>
      <c r="E42" s="143" t="e">
        <f aca="false">VLOOKUP(Ops!$A42,'PG&amp;E WR'!$S$8:$T$552,2)</f>
        <v>#DIV/0!</v>
      </c>
      <c r="F42" s="143" t="e">
        <f aca="false">VLOOKUP($A42,'TW N Needles'!$S$8:$T$536,2)</f>
        <v>#DIV/0!</v>
      </c>
      <c r="G42" s="143" t="e">
        <f aca="false">VLOOKUP($A42,'Cali Prod'!$S$5:$T$535,2)</f>
        <v>#DIV/0!</v>
      </c>
      <c r="H42" s="143" t="e">
        <f aca="false">VLOOKUP($A42,'Total Receipts'!$V$5:$W$536,2)</f>
        <v>#DIV/0!</v>
      </c>
      <c r="I42" s="144" t="e">
        <f aca="false">VLOOKUP($A42,'Inj-WD'!$S$4:$T$541,2)</f>
        <v>#DIV/0!</v>
      </c>
      <c r="J42" s="143" t="e">
        <f aca="false">VLOOKUP($A42,'Total Sendout'!$U$5:$V$539,2)</f>
        <v>#DIV/0!</v>
      </c>
      <c r="K42" s="143" t="str">
        <f aca="false">VLOOKUP($A42,'Total Inv'!$U$3:$W$534,3)</f>
        <v>N/A</v>
      </c>
      <c r="L42" s="144" t="n">
        <f aca="false">VLOOKUP($A42,'Inj-WD'!$S$3:$U$60,3)</f>
        <v>0</v>
      </c>
      <c r="M42" s="145" t="n">
        <f aca="false">VLOOKUP($A42,'Total Sendout'!$U$5:$W$539,3)</f>
        <v>0</v>
      </c>
      <c r="N42" s="131" t="e">
        <f aca="false">HLOOKUP($A42,[4]Data!$AB$2:$EL$22,13)</f>
        <v>#DIV/0!</v>
      </c>
      <c r="O42" s="132" t="e">
        <f aca="false">HLOOKUP($A42,[4]Data!$AB$2:$EL$22,5)</f>
        <v>#DIV/0!</v>
      </c>
      <c r="P42" s="132" t="e">
        <f aca="false">HLOOKUP($A42,[4]Data!$AB$2:$EL$22,6)</f>
        <v>#DIV/0!</v>
      </c>
      <c r="Q42" s="133" t="e">
        <f aca="false">N42-O42</f>
        <v>#DIV/0!</v>
      </c>
      <c r="R42" s="134" t="e">
        <f aca="false">N42-P42</f>
        <v>#DIV/0!</v>
      </c>
      <c r="T42" s="135"/>
      <c r="U42" s="136"/>
      <c r="V42" s="136"/>
    </row>
    <row r="43" customFormat="false" ht="11.25" hidden="false" customHeight="false" outlineLevel="0" collapsed="false">
      <c r="A43" s="137" t="n">
        <f aca="false">DATE(YEAR(A44),MONTH(A44)-1,1)</f>
        <v>45413</v>
      </c>
      <c r="B43" s="142" t="n">
        <f aca="false">VLOOKUP($A43,Topock!$S$5:$T$764,2)</f>
        <v>0</v>
      </c>
      <c r="C43" s="143" t="n">
        <f aca="false">VLOOKUP($A43,Ehrenberg!$S$7:$T$536,2)</f>
        <v>0</v>
      </c>
      <c r="D43" s="143" t="e">
        <f aca="false">VLOOKUP($A43,'Kern Mojave'!$S$5:$T$533,2)</f>
        <v>#DIV/0!</v>
      </c>
      <c r="E43" s="143" t="e">
        <f aca="false">VLOOKUP(Ops!$A43,'PG&amp;E WR'!$S$8:$T$552,2)</f>
        <v>#DIV/0!</v>
      </c>
      <c r="F43" s="143" t="e">
        <f aca="false">VLOOKUP($A43,'TW N Needles'!$S$8:$T$536,2)</f>
        <v>#DIV/0!</v>
      </c>
      <c r="G43" s="143" t="e">
        <f aca="false">VLOOKUP($A43,'Cali Prod'!$S$5:$T$535,2)</f>
        <v>#DIV/0!</v>
      </c>
      <c r="H43" s="143" t="e">
        <f aca="false">VLOOKUP($A43,'Total Receipts'!$V$5:$W$536,2)</f>
        <v>#DIV/0!</v>
      </c>
      <c r="I43" s="144" t="e">
        <f aca="false">VLOOKUP($A43,'Inj-WD'!$S$4:$T$541,2)</f>
        <v>#DIV/0!</v>
      </c>
      <c r="J43" s="143" t="e">
        <f aca="false">VLOOKUP($A43,'Total Sendout'!$U$5:$V$539,2)</f>
        <v>#DIV/0!</v>
      </c>
      <c r="K43" s="143" t="str">
        <f aca="false">VLOOKUP($A43,'Total Inv'!$U$3:$W$534,3)</f>
        <v>N/A</v>
      </c>
      <c r="L43" s="144" t="n">
        <f aca="false">VLOOKUP($A43,'Inj-WD'!$S$3:$U$60,3)</f>
        <v>0</v>
      </c>
      <c r="M43" s="145" t="n">
        <f aca="false">VLOOKUP($A43,'Total Sendout'!$U$5:$W$539,3)</f>
        <v>0</v>
      </c>
      <c r="N43" s="131" t="e">
        <f aca="false">HLOOKUP($A43,[4]Data!$AB$2:$EL$22,13)</f>
        <v>#DIV/0!</v>
      </c>
      <c r="O43" s="132" t="e">
        <f aca="false">HLOOKUP($A43,[4]Data!$AB$2:$EL$22,5)</f>
        <v>#DIV/0!</v>
      </c>
      <c r="P43" s="132" t="e">
        <f aca="false">HLOOKUP($A43,[4]Data!$AB$2:$EL$22,6)</f>
        <v>#DIV/0!</v>
      </c>
      <c r="Q43" s="133" t="e">
        <f aca="false">N43-O43</f>
        <v>#DIV/0!</v>
      </c>
      <c r="R43" s="134" t="e">
        <f aca="false">N43-P43</f>
        <v>#DIV/0!</v>
      </c>
      <c r="S43" s="147"/>
      <c r="T43" s="136"/>
      <c r="U43" s="136"/>
      <c r="V43" s="136"/>
    </row>
    <row r="44" customFormat="false" ht="11.25" hidden="false" customHeight="false" outlineLevel="0" collapsed="false">
      <c r="A44" s="137" t="n">
        <f aca="false">DATE(YEAR(A45),MONTH(A45)-1,1)</f>
        <v>45444</v>
      </c>
      <c r="B44" s="142" t="n">
        <f aca="false">VLOOKUP($A44,Topock!$S$5:$T$764,2)</f>
        <v>0</v>
      </c>
      <c r="C44" s="143" t="n">
        <f aca="false">VLOOKUP($A44,Ehrenberg!$S$7:$T$536,2)</f>
        <v>0</v>
      </c>
      <c r="D44" s="143" t="e">
        <f aca="false">VLOOKUP($A44,'Kern Mojave'!$S$5:$T$533,2)</f>
        <v>#DIV/0!</v>
      </c>
      <c r="E44" s="143" t="e">
        <f aca="false">VLOOKUP(Ops!$A44,'PG&amp;E WR'!$S$8:$T$552,2)</f>
        <v>#DIV/0!</v>
      </c>
      <c r="F44" s="143" t="e">
        <f aca="false">VLOOKUP($A44,'TW N Needles'!$S$8:$T$536,2)</f>
        <v>#DIV/0!</v>
      </c>
      <c r="G44" s="143" t="e">
        <f aca="false">VLOOKUP($A44,'Cali Prod'!$S$5:$T$535,2)</f>
        <v>#DIV/0!</v>
      </c>
      <c r="H44" s="143" t="e">
        <f aca="false">VLOOKUP($A44,'Total Receipts'!$V$5:$W$536,2)</f>
        <v>#DIV/0!</v>
      </c>
      <c r="I44" s="144" t="e">
        <f aca="false">VLOOKUP($A44,'Inj-WD'!$S$4:$T$541,2)</f>
        <v>#DIV/0!</v>
      </c>
      <c r="J44" s="143" t="e">
        <f aca="false">VLOOKUP($A44,'Total Sendout'!$U$5:$V$539,2)</f>
        <v>#DIV/0!</v>
      </c>
      <c r="K44" s="143" t="str">
        <f aca="false">VLOOKUP($A44,'Total Inv'!$U$3:$W$534,3)</f>
        <v>N/A</v>
      </c>
      <c r="L44" s="144" t="n">
        <f aca="false">VLOOKUP($A44,'Inj-WD'!$S$3:$U$60,3)</f>
        <v>0</v>
      </c>
      <c r="M44" s="145" t="n">
        <f aca="false">VLOOKUP($A44,'Total Sendout'!$U$5:$W$539,3)</f>
        <v>0</v>
      </c>
      <c r="N44" s="131" t="e">
        <f aca="false">HLOOKUP($A44,[4]Data!$AB$2:$EL$22,13)</f>
        <v>#DIV/0!</v>
      </c>
      <c r="O44" s="132" t="e">
        <f aca="false">HLOOKUP($A44,[4]Data!$AB$2:$EL$22,5)</f>
        <v>#DIV/0!</v>
      </c>
      <c r="P44" s="132" t="e">
        <f aca="false">HLOOKUP($A44,[4]Data!$AB$2:$EL$22,6)</f>
        <v>#DIV/0!</v>
      </c>
      <c r="Q44" s="133" t="e">
        <f aca="false">N44-O44</f>
        <v>#DIV/0!</v>
      </c>
      <c r="R44" s="134" t="e">
        <f aca="false">N44-P44</f>
        <v>#DIV/0!</v>
      </c>
      <c r="S44" s="147"/>
      <c r="T44" s="136"/>
      <c r="U44" s="136"/>
      <c r="V44" s="136"/>
    </row>
    <row r="45" customFormat="false" ht="13.15" hidden="false" customHeight="true" outlineLevel="0" collapsed="false">
      <c r="A45" s="137" t="n">
        <f aca="false">DATE(YEAR(A46),MONTH(A46)-1,1)</f>
        <v>45474</v>
      </c>
      <c r="B45" s="142" t="n">
        <f aca="false">VLOOKUP($A45,Topock!$S$5:$T$764,2)</f>
        <v>0</v>
      </c>
      <c r="C45" s="143" t="n">
        <f aca="false">VLOOKUP($A45,Ehrenberg!$S$7:$T$536,2)</f>
        <v>0</v>
      </c>
      <c r="D45" s="143" t="e">
        <f aca="false">VLOOKUP($A45,'Kern Mojave'!$S$5:$T$533,2)</f>
        <v>#DIV/0!</v>
      </c>
      <c r="E45" s="143" t="e">
        <f aca="false">VLOOKUP(Ops!$A45,'PG&amp;E WR'!$S$8:$T$552,2)</f>
        <v>#DIV/0!</v>
      </c>
      <c r="F45" s="143" t="e">
        <f aca="false">VLOOKUP($A45,'TW N Needles'!$S$8:$T$536,2)</f>
        <v>#DIV/0!</v>
      </c>
      <c r="G45" s="143" t="e">
        <f aca="false">VLOOKUP($A45,'Cali Prod'!$S$5:$T$535,2)</f>
        <v>#DIV/0!</v>
      </c>
      <c r="H45" s="143" t="e">
        <f aca="false">VLOOKUP($A45,'Total Receipts'!$V$5:$W$536,2)</f>
        <v>#DIV/0!</v>
      </c>
      <c r="I45" s="144" t="e">
        <f aca="false">VLOOKUP($A45,'Inj-WD'!$S$4:$T$541,2)</f>
        <v>#DIV/0!</v>
      </c>
      <c r="J45" s="143" t="e">
        <f aca="false">VLOOKUP($A45,'Total Sendout'!$U$5:$V$539,2)</f>
        <v>#DIV/0!</v>
      </c>
      <c r="K45" s="143" t="str">
        <f aca="false">VLOOKUP($A45,'Total Inv'!$U$3:$W$534,3)</f>
        <v>N/A</v>
      </c>
      <c r="L45" s="144" t="n">
        <f aca="false">VLOOKUP($A45,'Inj-WD'!$S$3:$U$60,3)</f>
        <v>0</v>
      </c>
      <c r="M45" s="145" t="n">
        <f aca="false">VLOOKUP($A45,'Total Sendout'!$U$5:$W$539,3)</f>
        <v>0</v>
      </c>
      <c r="N45" s="131" t="e">
        <f aca="false">HLOOKUP($A45,[4]Data!$AB$2:$EL$22,13)</f>
        <v>#DIV/0!</v>
      </c>
      <c r="O45" s="132" t="e">
        <f aca="false">HLOOKUP($A45,[4]Data!$AB$2:$EL$22,5)</f>
        <v>#DIV/0!</v>
      </c>
      <c r="P45" s="132" t="e">
        <f aca="false">HLOOKUP($A45,[4]Data!$AB$2:$EL$22,6)</f>
        <v>#DIV/0!</v>
      </c>
      <c r="Q45" s="133" t="e">
        <f aca="false">N45-O45</f>
        <v>#DIV/0!</v>
      </c>
      <c r="R45" s="134" t="e">
        <f aca="false">N45-P45</f>
        <v>#DIV/0!</v>
      </c>
      <c r="S45" s="148"/>
      <c r="T45" s="148"/>
      <c r="V45" s="136"/>
    </row>
    <row r="46" customFormat="false" ht="11.25" hidden="false" customHeight="false" outlineLevel="0" collapsed="false">
      <c r="A46" s="137" t="n">
        <f aca="false">DATE(YEAR(A47),MONTH(A47)-1,1)</f>
        <v>45505</v>
      </c>
      <c r="B46" s="138" t="n">
        <f aca="false">VLOOKUP($A46,Topock!$S$5:$T$764,2)</f>
        <v>0</v>
      </c>
      <c r="C46" s="139" t="n">
        <f aca="false">VLOOKUP($A46,Ehrenberg!$S$7:$T$536,2)</f>
        <v>0</v>
      </c>
      <c r="D46" s="139" t="e">
        <f aca="false">VLOOKUP($A46,'Kern Mojave'!$S$5:$T$533,2)</f>
        <v>#DIV/0!</v>
      </c>
      <c r="E46" s="139" t="e">
        <f aca="false">VLOOKUP(Ops!$A46,'PG&amp;E WR'!$S$8:$T$552,2)</f>
        <v>#DIV/0!</v>
      </c>
      <c r="F46" s="139" t="e">
        <f aca="false">VLOOKUP($A46,'TW N Needles'!$S$8:$T$536,2)</f>
        <v>#DIV/0!</v>
      </c>
      <c r="G46" s="139" t="e">
        <f aca="false">VLOOKUP($A46,'Cali Prod'!$S$5:$T$535,2)</f>
        <v>#DIV/0!</v>
      </c>
      <c r="H46" s="139" t="e">
        <f aca="false">VLOOKUP($A46,'Total Receipts'!$V$5:$W$536,2)</f>
        <v>#DIV/0!</v>
      </c>
      <c r="I46" s="140" t="e">
        <f aca="false">VLOOKUP($A46,'Inj-WD'!$S$4:$T$541,2)</f>
        <v>#DIV/0!</v>
      </c>
      <c r="J46" s="139" t="e">
        <f aca="false">VLOOKUP($A46,'Total Sendout'!$U$5:$V$539,2)</f>
        <v>#DIV/0!</v>
      </c>
      <c r="K46" s="139" t="str">
        <f aca="false">VLOOKUP($A46,'Total Inv'!$U$3:$W$534,3)</f>
        <v>N/A</v>
      </c>
      <c r="L46" s="140" t="n">
        <f aca="false">VLOOKUP($A46,'Inj-WD'!$S$3:$U$60,3)</f>
        <v>0</v>
      </c>
      <c r="M46" s="141" t="n">
        <f aca="false">VLOOKUP($A46,'Total Sendout'!$U$5:$W$539,3)</f>
        <v>0</v>
      </c>
      <c r="N46" s="131" t="e">
        <f aca="false">HLOOKUP($A46,[4]Data!$AB$2:$EL$22,13)</f>
        <v>#DIV/0!</v>
      </c>
      <c r="O46" s="132" t="e">
        <f aca="false">HLOOKUP($A46,[4]Data!$AB$2:$EL$22,5)</f>
        <v>#DIV/0!</v>
      </c>
      <c r="P46" s="132" t="e">
        <f aca="false">HLOOKUP($A46,[4]Data!$AB$2:$EL$22,6)</f>
        <v>#DIV/0!</v>
      </c>
      <c r="Q46" s="133" t="e">
        <f aca="false">N46-O46</f>
        <v>#DIV/0!</v>
      </c>
      <c r="R46" s="134" t="e">
        <f aca="false">N46-P46</f>
        <v>#DIV/0!</v>
      </c>
      <c r="V46" s="136"/>
    </row>
    <row r="47" customFormat="false" ht="11.25" hidden="false" customHeight="false" outlineLevel="0" collapsed="false">
      <c r="A47" s="137" t="n">
        <f aca="false">DATE(YEAR(A48),MONTH(A48)-1,1)</f>
        <v>45536</v>
      </c>
      <c r="B47" s="138" t="n">
        <f aca="false">VLOOKUP($A47,Topock!$S$5:$T$764,2)</f>
        <v>0</v>
      </c>
      <c r="C47" s="139" t="n">
        <f aca="false">VLOOKUP($A47,Ehrenberg!$S$7:$T$536,2)</f>
        <v>0</v>
      </c>
      <c r="D47" s="139" t="e">
        <f aca="false">VLOOKUP($A47,'Kern Mojave'!$S$5:$T$533,2)</f>
        <v>#DIV/0!</v>
      </c>
      <c r="E47" s="139" t="e">
        <f aca="false">VLOOKUP(Ops!$A47,'PG&amp;E WR'!$S$8:$T$552,2)</f>
        <v>#DIV/0!</v>
      </c>
      <c r="F47" s="139" t="e">
        <f aca="false">VLOOKUP($A47,'TW N Needles'!$S$8:$T$536,2)</f>
        <v>#DIV/0!</v>
      </c>
      <c r="G47" s="139" t="e">
        <f aca="false">VLOOKUP($A47,'Cali Prod'!$S$5:$T$535,2)</f>
        <v>#DIV/0!</v>
      </c>
      <c r="H47" s="139" t="e">
        <f aca="false">VLOOKUP($A47,'Total Receipts'!$V$5:$W$536,2)</f>
        <v>#DIV/0!</v>
      </c>
      <c r="I47" s="140" t="e">
        <f aca="false">VLOOKUP($A47,'Inj-WD'!$S$4:$T$541,2)</f>
        <v>#DIV/0!</v>
      </c>
      <c r="J47" s="139" t="e">
        <f aca="false">VLOOKUP($A47,'Total Sendout'!$U$5:$V$539,2)</f>
        <v>#DIV/0!</v>
      </c>
      <c r="K47" s="139" t="str">
        <f aca="false">VLOOKUP($A47,'Total Inv'!$U$3:$W$534,3)</f>
        <v>N/A</v>
      </c>
      <c r="L47" s="140" t="n">
        <f aca="false">VLOOKUP($A47,'Inj-WD'!$S$3:$U$60,3)</f>
        <v>0</v>
      </c>
      <c r="M47" s="141" t="n">
        <f aca="false">VLOOKUP($A47,'Total Sendout'!$U$5:$W$539,3)</f>
        <v>0</v>
      </c>
      <c r="N47" s="131" t="e">
        <f aca="false">HLOOKUP($A47,[4]Data!$AB$2:$EL$22,13)</f>
        <v>#DIV/0!</v>
      </c>
      <c r="O47" s="132" t="e">
        <f aca="false">HLOOKUP($A47,[4]Data!$AB$2:$EL$22,5)</f>
        <v>#DIV/0!</v>
      </c>
      <c r="P47" s="132" t="e">
        <f aca="false">HLOOKUP($A47,[4]Data!$AB$2:$EL$22,6)</f>
        <v>#DIV/0!</v>
      </c>
      <c r="Q47" s="133" t="e">
        <f aca="false">N47-O47</f>
        <v>#DIV/0!</v>
      </c>
      <c r="R47" s="134" t="e">
        <f aca="false">N47-P47</f>
        <v>#DIV/0!</v>
      </c>
      <c r="V47" s="136"/>
    </row>
    <row r="48" customFormat="false" ht="11.25" hidden="false" customHeight="false" outlineLevel="0" collapsed="false">
      <c r="A48" s="137" t="n">
        <f aca="false">DATE(YEAR(A49),MONTH(A49)-1,1)</f>
        <v>45566</v>
      </c>
      <c r="B48" s="138" t="n">
        <f aca="false">VLOOKUP($A48,Topock!$S$5:$T$764,2)</f>
        <v>0</v>
      </c>
      <c r="C48" s="139" t="n">
        <f aca="false">VLOOKUP($A48,Ehrenberg!$S$7:$T$536,2)</f>
        <v>0</v>
      </c>
      <c r="D48" s="139" t="e">
        <f aca="false">VLOOKUP($A48,'Kern Mojave'!$S$5:$T$533,2)</f>
        <v>#DIV/0!</v>
      </c>
      <c r="E48" s="139" t="e">
        <f aca="false">VLOOKUP(Ops!$A48,'PG&amp;E WR'!$S$8:$T$552,2)</f>
        <v>#DIV/0!</v>
      </c>
      <c r="F48" s="139" t="e">
        <f aca="false">VLOOKUP($A48,'TW N Needles'!$S$8:$T$536,2)</f>
        <v>#DIV/0!</v>
      </c>
      <c r="G48" s="139" t="e">
        <f aca="false">VLOOKUP($A48,'Cali Prod'!$S$5:$T$535,2)</f>
        <v>#DIV/0!</v>
      </c>
      <c r="H48" s="139" t="e">
        <f aca="false">VLOOKUP($A48,'Total Receipts'!$V$5:$W$536,2)</f>
        <v>#DIV/0!</v>
      </c>
      <c r="I48" s="140" t="e">
        <f aca="false">VLOOKUP($A48,'Inj-WD'!$S$4:$T$541,2)</f>
        <v>#DIV/0!</v>
      </c>
      <c r="J48" s="139" t="e">
        <f aca="false">VLOOKUP($A48,'Total Sendout'!$U$5:$V$539,2)</f>
        <v>#DIV/0!</v>
      </c>
      <c r="K48" s="139" t="str">
        <f aca="false">VLOOKUP($A48,'Total Inv'!$U$3:$W$534,3)</f>
        <v>N/A</v>
      </c>
      <c r="L48" s="140" t="n">
        <f aca="false">VLOOKUP($A48,'Inj-WD'!$S$3:$U$60,3)</f>
        <v>0</v>
      </c>
      <c r="M48" s="141" t="n">
        <f aca="false">VLOOKUP($A48,'Total Sendout'!$U$5:$W$539,3)</f>
        <v>0</v>
      </c>
      <c r="N48" s="131" t="e">
        <f aca="false">HLOOKUP($A48,[4]Data!$AB$2:$EL$22,13)</f>
        <v>#DIV/0!</v>
      </c>
      <c r="O48" s="132" t="e">
        <f aca="false">HLOOKUP($A48,[4]Data!$AB$2:$EL$22,5)</f>
        <v>#DIV/0!</v>
      </c>
      <c r="P48" s="132" t="e">
        <f aca="false">HLOOKUP($A48,[4]Data!$AB$2:$EL$22,6)</f>
        <v>#DIV/0!</v>
      </c>
      <c r="Q48" s="133" t="e">
        <f aca="false">N48-O48</f>
        <v>#DIV/0!</v>
      </c>
      <c r="R48" s="134" t="e">
        <f aca="false">N48-P48</f>
        <v>#DIV/0!</v>
      </c>
      <c r="V48" s="136"/>
    </row>
    <row r="49" customFormat="false" ht="11.25" hidden="false" customHeight="false" outlineLevel="0" collapsed="false">
      <c r="A49" s="137" t="n">
        <f aca="false">DATE(YEAR(A50),MONTH(A50)-1,1)</f>
        <v>45597</v>
      </c>
      <c r="B49" s="138" t="n">
        <f aca="false">VLOOKUP($A49,Topock!$S$5:$T$764,2)</f>
        <v>0</v>
      </c>
      <c r="C49" s="139" t="n">
        <f aca="false">VLOOKUP($A49,Ehrenberg!$S$7:$T$536,2)</f>
        <v>0</v>
      </c>
      <c r="D49" s="139" t="e">
        <f aca="false">VLOOKUP($A49,'Kern Mojave'!$S$5:$T$533,2)</f>
        <v>#DIV/0!</v>
      </c>
      <c r="E49" s="139" t="e">
        <f aca="false">VLOOKUP(Ops!$A49,'PG&amp;E WR'!$S$8:$T$552,2)</f>
        <v>#DIV/0!</v>
      </c>
      <c r="F49" s="139" t="e">
        <f aca="false">VLOOKUP($A49,'TW N Needles'!$S$8:$T$536,2)</f>
        <v>#DIV/0!</v>
      </c>
      <c r="G49" s="139" t="e">
        <f aca="false">VLOOKUP($A49,'Cali Prod'!$S$5:$T$535,2)</f>
        <v>#DIV/0!</v>
      </c>
      <c r="H49" s="139" t="e">
        <f aca="false">VLOOKUP($A49,'Total Receipts'!$V$5:$W$536,2)</f>
        <v>#DIV/0!</v>
      </c>
      <c r="I49" s="140" t="e">
        <f aca="false">VLOOKUP($A49,'Inj-WD'!$S$4:$T$541,2)</f>
        <v>#DIV/0!</v>
      </c>
      <c r="J49" s="139" t="e">
        <f aca="false">VLOOKUP($A49,'Total Sendout'!$U$5:$V$539,2)</f>
        <v>#DIV/0!</v>
      </c>
      <c r="K49" s="139" t="str">
        <f aca="false">VLOOKUP($A49,'Total Inv'!$U$3:$W$534,3)</f>
        <v>N/A</v>
      </c>
      <c r="L49" s="140" t="n">
        <f aca="false">VLOOKUP($A49,'Inj-WD'!$S$3:$U$60,3)</f>
        <v>0</v>
      </c>
      <c r="M49" s="141" t="n">
        <f aca="false">VLOOKUP($A49,'Total Sendout'!$U$5:$W$539,3)</f>
        <v>0</v>
      </c>
      <c r="N49" s="131" t="e">
        <f aca="false">HLOOKUP($A49,[4]Data!$AB$2:$EL$22,13)</f>
        <v>#DIV/0!</v>
      </c>
      <c r="O49" s="132" t="e">
        <f aca="false">HLOOKUP($A49,[4]Data!$AB$2:$EL$22,5)</f>
        <v>#DIV/0!</v>
      </c>
      <c r="P49" s="132" t="e">
        <f aca="false">HLOOKUP($A49,[4]Data!$AB$2:$EL$22,6)</f>
        <v>#DIV/0!</v>
      </c>
      <c r="Q49" s="133" t="e">
        <f aca="false">N49-O49</f>
        <v>#DIV/0!</v>
      </c>
      <c r="R49" s="134" t="e">
        <f aca="false">N49-P49</f>
        <v>#DIV/0!</v>
      </c>
      <c r="U49" s="148"/>
      <c r="V49" s="136"/>
    </row>
    <row r="50" customFormat="false" ht="11.25" hidden="false" customHeight="false" outlineLevel="0" collapsed="false">
      <c r="A50" s="137" t="n">
        <f aca="false">DATE(YEAR(A51),MONTH(A51)-1,1)</f>
        <v>45627</v>
      </c>
      <c r="B50" s="142" t="n">
        <f aca="false">VLOOKUP($A50,Topock!$S$5:$T$764,2)</f>
        <v>0</v>
      </c>
      <c r="C50" s="143" t="n">
        <f aca="false">VLOOKUP($A50,Ehrenberg!$S$7:$T$536,2)</f>
        <v>0</v>
      </c>
      <c r="D50" s="143" t="e">
        <f aca="false">VLOOKUP($A50,'Kern Mojave'!$S$5:$T$533,2)</f>
        <v>#DIV/0!</v>
      </c>
      <c r="E50" s="143" t="e">
        <f aca="false">VLOOKUP(Ops!$A50,'PG&amp;E WR'!$S$8:$T$552,2)</f>
        <v>#DIV/0!</v>
      </c>
      <c r="F50" s="143" t="e">
        <f aca="false">VLOOKUP($A50,'TW N Needles'!$S$8:$T$536,2)</f>
        <v>#DIV/0!</v>
      </c>
      <c r="G50" s="143" t="e">
        <f aca="false">VLOOKUP($A50,'Cali Prod'!$S$5:$T$535,2)</f>
        <v>#DIV/0!</v>
      </c>
      <c r="H50" s="143" t="e">
        <f aca="false">VLOOKUP($A50,'Total Receipts'!$V$5:$W$536,2)</f>
        <v>#DIV/0!</v>
      </c>
      <c r="I50" s="144" t="e">
        <f aca="false">VLOOKUP($A50,'Inj-WD'!$S$4:$T$541,2)</f>
        <v>#DIV/0!</v>
      </c>
      <c r="J50" s="143" t="e">
        <f aca="false">VLOOKUP($A50,'Total Sendout'!$U$5:$V$539,2)</f>
        <v>#DIV/0!</v>
      </c>
      <c r="K50" s="143" t="str">
        <f aca="false">VLOOKUP($A50,'Total Inv'!$U$3:$W$534,3)</f>
        <v>N/A</v>
      </c>
      <c r="L50" s="144" t="n">
        <f aca="false">VLOOKUP($A50,'Inj-WD'!$S$3:$U$60,3)</f>
        <v>0</v>
      </c>
      <c r="M50" s="145" t="n">
        <f aca="false">VLOOKUP($A50,'Total Sendout'!$U$5:$W$539,3)</f>
        <v>0</v>
      </c>
      <c r="N50" s="131" t="e">
        <f aca="false">HLOOKUP($A50,[4]Data!$AB$2:$EL$22,13)</f>
        <v>#DIV/0!</v>
      </c>
      <c r="O50" s="132" t="e">
        <f aca="false">HLOOKUP($A50,[4]Data!$AB$2:$EL$22,5)</f>
        <v>#DIV/0!</v>
      </c>
      <c r="P50" s="132" t="e">
        <f aca="false">HLOOKUP($A50,[4]Data!$AB$2:$EL$22,6)</f>
        <v>#DIV/0!</v>
      </c>
      <c r="Q50" s="133" t="e">
        <f aca="false">N50-O50</f>
        <v>#DIV/0!</v>
      </c>
      <c r="R50" s="134" t="e">
        <f aca="false">N50-P50</f>
        <v>#DIV/0!</v>
      </c>
      <c r="U50" s="148"/>
      <c r="V50" s="136"/>
    </row>
    <row r="51" customFormat="false" ht="11.25" hidden="false" customHeight="false" outlineLevel="0" collapsed="false">
      <c r="A51" s="137" t="n">
        <f aca="false">DATE(YEAR(A52),MONTH(A52)-1,1)</f>
        <v>45658</v>
      </c>
      <c r="B51" s="142" t="n">
        <f aca="false">VLOOKUP($A51,Topock!$S$5:$T$764,2)</f>
        <v>0</v>
      </c>
      <c r="C51" s="143" t="n">
        <f aca="false">VLOOKUP($A51,Ehrenberg!$S$7:$T$536,2)</f>
        <v>0</v>
      </c>
      <c r="D51" s="143" t="e">
        <f aca="false">VLOOKUP($A51,'Kern Mojave'!$S$5:$T$533,2)</f>
        <v>#DIV/0!</v>
      </c>
      <c r="E51" s="143" t="e">
        <f aca="false">VLOOKUP(Ops!$A51,'PG&amp;E WR'!$S$8:$T$552,2)</f>
        <v>#DIV/0!</v>
      </c>
      <c r="F51" s="143" t="e">
        <f aca="false">VLOOKUP($A51,'TW N Needles'!$S$8:$T$536,2)</f>
        <v>#DIV/0!</v>
      </c>
      <c r="G51" s="143" t="e">
        <f aca="false">VLOOKUP($A51,'Cali Prod'!$S$5:$T$535,2)</f>
        <v>#DIV/0!</v>
      </c>
      <c r="H51" s="143" t="e">
        <f aca="false">VLOOKUP($A51,'Total Receipts'!$V$5:$W$536,2)</f>
        <v>#DIV/0!</v>
      </c>
      <c r="I51" s="144" t="e">
        <f aca="false">VLOOKUP($A51,'Inj-WD'!$S$4:$T$541,2)</f>
        <v>#DIV/0!</v>
      </c>
      <c r="J51" s="143" t="e">
        <f aca="false">VLOOKUP($A51,'Total Sendout'!$U$5:$V$539,2)</f>
        <v>#DIV/0!</v>
      </c>
      <c r="K51" s="143" t="str">
        <f aca="false">VLOOKUP($A51,'Total Inv'!$U$3:$W$534,3)</f>
        <v>N/A</v>
      </c>
      <c r="L51" s="144" t="n">
        <f aca="false">VLOOKUP($A51,'Inj-WD'!$S$3:$U$60,3)</f>
        <v>0</v>
      </c>
      <c r="M51" s="145" t="n">
        <f aca="false">VLOOKUP($A51,'Total Sendout'!$U$5:$W$539,3)</f>
        <v>0</v>
      </c>
      <c r="N51" s="131" t="e">
        <f aca="false">HLOOKUP($A51,[4]Data!$AB$2:$EL$22,13)</f>
        <v>#DIV/0!</v>
      </c>
      <c r="O51" s="132" t="e">
        <f aca="false">HLOOKUP($A51,[4]Data!$AB$2:$EL$22,5)</f>
        <v>#DIV/0!</v>
      </c>
      <c r="P51" s="132" t="e">
        <f aca="false">HLOOKUP($A51,[4]Data!$AB$2:$EL$22,6)</f>
        <v>#DIV/0!</v>
      </c>
      <c r="Q51" s="133" t="e">
        <f aca="false">N51-O51</f>
        <v>#DIV/0!</v>
      </c>
      <c r="R51" s="134" t="e">
        <f aca="false">N51-P51</f>
        <v>#DIV/0!</v>
      </c>
      <c r="U51" s="148"/>
      <c r="V51" s="136"/>
    </row>
    <row r="52" customFormat="false" ht="11.25" hidden="false" customHeight="false" outlineLevel="0" collapsed="false">
      <c r="A52" s="137" t="n">
        <f aca="false">DATE(YEAR(A53),MONTH(A53)-1,1)</f>
        <v>45689</v>
      </c>
      <c r="B52" s="142" t="n">
        <f aca="false">VLOOKUP($A52,Topock!$S$5:$T$764,2)</f>
        <v>0</v>
      </c>
      <c r="C52" s="143" t="n">
        <f aca="false">VLOOKUP($A52,Ehrenberg!$S$7:$T$536,2)</f>
        <v>0</v>
      </c>
      <c r="D52" s="143" t="e">
        <f aca="false">VLOOKUP($A52,'Kern Mojave'!$S$5:$T$533,2)</f>
        <v>#DIV/0!</v>
      </c>
      <c r="E52" s="143" t="e">
        <f aca="false">VLOOKUP(Ops!$A52,'PG&amp;E WR'!$S$8:$T$552,2)</f>
        <v>#DIV/0!</v>
      </c>
      <c r="F52" s="143" t="e">
        <f aca="false">VLOOKUP($A52,'TW N Needles'!$S$8:$T$536,2)</f>
        <v>#DIV/0!</v>
      </c>
      <c r="G52" s="143" t="e">
        <f aca="false">VLOOKUP($A52,'Cali Prod'!$S$5:$T$535,2)</f>
        <v>#DIV/0!</v>
      </c>
      <c r="H52" s="143" t="e">
        <f aca="false">VLOOKUP($A52,'Total Receipts'!$V$5:$W$536,2)</f>
        <v>#DIV/0!</v>
      </c>
      <c r="I52" s="144" t="e">
        <f aca="false">VLOOKUP($A52,'Inj-WD'!$S$4:$T$541,2)</f>
        <v>#DIV/0!</v>
      </c>
      <c r="J52" s="143" t="e">
        <f aca="false">VLOOKUP($A52,'Total Sendout'!$U$5:$V$539,2)</f>
        <v>#DIV/0!</v>
      </c>
      <c r="K52" s="143" t="str">
        <f aca="false">VLOOKUP($A52,'Total Inv'!$U$3:$W$534,3)</f>
        <v>N/A</v>
      </c>
      <c r="L52" s="144" t="n">
        <f aca="false">VLOOKUP($A52,'Inj-WD'!$S$3:$U$60,3)</f>
        <v>0</v>
      </c>
      <c r="M52" s="145" t="n">
        <f aca="false">VLOOKUP($A52,'Total Sendout'!$U$5:$W$539,3)</f>
        <v>0</v>
      </c>
      <c r="N52" s="131" t="e">
        <f aca="false">HLOOKUP($A52,[4]Data!$AB$2:$EL$22,13)</f>
        <v>#DIV/0!</v>
      </c>
      <c r="O52" s="132" t="e">
        <f aca="false">HLOOKUP($A52,[4]Data!$AB$2:$EL$22,5)</f>
        <v>#DIV/0!</v>
      </c>
      <c r="P52" s="132" t="e">
        <f aca="false">HLOOKUP($A52,[4]Data!$AB$2:$EL$22,6)</f>
        <v>#DIV/0!</v>
      </c>
      <c r="Q52" s="133" t="e">
        <f aca="false">N52-O52</f>
        <v>#DIV/0!</v>
      </c>
      <c r="R52" s="134" t="e">
        <f aca="false">N52-P52</f>
        <v>#DIV/0!</v>
      </c>
      <c r="U52" s="148"/>
      <c r="V52" s="136"/>
    </row>
    <row r="53" customFormat="false" ht="11.25" hidden="false" customHeight="false" outlineLevel="0" collapsed="false">
      <c r="A53" s="137" t="n">
        <f aca="false">DATE(YEAR(A54),MONTH(A54)-1,1)</f>
        <v>45717</v>
      </c>
      <c r="B53" s="142" t="n">
        <f aca="false">VLOOKUP($A53,Topock!$S$5:$T$764,2)</f>
        <v>0</v>
      </c>
      <c r="C53" s="143" t="n">
        <f aca="false">VLOOKUP($A53,Ehrenberg!$S$7:$T$536,2)</f>
        <v>0</v>
      </c>
      <c r="D53" s="143" t="e">
        <f aca="false">VLOOKUP($A53,'Kern Mojave'!$S$5:$T$533,2)</f>
        <v>#DIV/0!</v>
      </c>
      <c r="E53" s="143" t="e">
        <f aca="false">VLOOKUP(Ops!$A53,'PG&amp;E WR'!$S$8:$T$552,2)</f>
        <v>#DIV/0!</v>
      </c>
      <c r="F53" s="143" t="e">
        <f aca="false">VLOOKUP($A53,'TW N Needles'!$S$8:$T$536,2)</f>
        <v>#DIV/0!</v>
      </c>
      <c r="G53" s="143" t="e">
        <f aca="false">VLOOKUP($A53,'Cali Prod'!$S$5:$T$535,2)</f>
        <v>#DIV/0!</v>
      </c>
      <c r="H53" s="143" t="e">
        <f aca="false">VLOOKUP($A53,'Total Receipts'!$V$5:$W$536,2)</f>
        <v>#DIV/0!</v>
      </c>
      <c r="I53" s="144" t="e">
        <f aca="false">VLOOKUP($A53,'Inj-WD'!$S$4:$T$541,2)</f>
        <v>#DIV/0!</v>
      </c>
      <c r="J53" s="143" t="e">
        <f aca="false">VLOOKUP($A53,'Total Sendout'!$U$5:$V$539,2)</f>
        <v>#DIV/0!</v>
      </c>
      <c r="K53" s="143" t="str">
        <f aca="false">VLOOKUP($A53,'Total Inv'!$U$3:$W$534,3)</f>
        <v>N/A</v>
      </c>
      <c r="L53" s="144" t="n">
        <f aca="false">VLOOKUP($A53,'Inj-WD'!$S$3:$U$60,3)</f>
        <v>0</v>
      </c>
      <c r="M53" s="145" t="n">
        <f aca="false">VLOOKUP($A53,'Total Sendout'!$U$5:$W$539,3)</f>
        <v>0</v>
      </c>
      <c r="N53" s="131" t="e">
        <f aca="false">HLOOKUP($A53,[4]Data!$AB$2:$EL$22,13)</f>
        <v>#DIV/0!</v>
      </c>
      <c r="O53" s="132" t="e">
        <f aca="false">HLOOKUP($A53,[4]Data!$AB$2:$EL$22,5)</f>
        <v>#DIV/0!</v>
      </c>
      <c r="P53" s="132" t="e">
        <f aca="false">HLOOKUP($A53,[4]Data!$AB$2:$EL$22,6)</f>
        <v>#DIV/0!</v>
      </c>
      <c r="Q53" s="133" t="e">
        <f aca="false">N53-O53</f>
        <v>#DIV/0!</v>
      </c>
      <c r="R53" s="134" t="e">
        <f aca="false">N53-P53</f>
        <v>#DIV/0!</v>
      </c>
      <c r="U53" s="148"/>
      <c r="V53" s="136"/>
    </row>
    <row r="54" customFormat="false" ht="11.25" hidden="false" customHeight="false" outlineLevel="0" collapsed="false">
      <c r="A54" s="137" t="n">
        <f aca="false">DATE(YEAR(A55),MONTH(A55)-1,1)</f>
        <v>45748</v>
      </c>
      <c r="B54" s="138" t="n">
        <f aca="false">VLOOKUP($A54,Topock!$S$5:$T$764,2)</f>
        <v>0</v>
      </c>
      <c r="C54" s="139" t="n">
        <f aca="false">VLOOKUP($A54,Ehrenberg!$S$7:$T$536,2)</f>
        <v>0</v>
      </c>
      <c r="D54" s="139" t="e">
        <f aca="false">VLOOKUP($A54,'Kern Mojave'!$S$5:$T$533,2)</f>
        <v>#DIV/0!</v>
      </c>
      <c r="E54" s="139" t="e">
        <f aca="false">VLOOKUP(Ops!$A54,'PG&amp;E WR'!$S$8:$T$552,2)</f>
        <v>#DIV/0!</v>
      </c>
      <c r="F54" s="139" t="e">
        <f aca="false">VLOOKUP($A54,'TW N Needles'!$S$8:$T$536,2)</f>
        <v>#DIV/0!</v>
      </c>
      <c r="G54" s="139" t="e">
        <f aca="false">VLOOKUP($A54,'Cali Prod'!$S$5:$T$535,2)</f>
        <v>#DIV/0!</v>
      </c>
      <c r="H54" s="139" t="e">
        <f aca="false">VLOOKUP($A54,'Total Receipts'!$V$5:$W$536,2)</f>
        <v>#DIV/0!</v>
      </c>
      <c r="I54" s="140" t="e">
        <f aca="false">VLOOKUP($A54,'Inj-WD'!$S$4:$T$541,2)</f>
        <v>#DIV/0!</v>
      </c>
      <c r="J54" s="139" t="e">
        <f aca="false">VLOOKUP($A54,'Total Sendout'!$U$5:$V$539,2)</f>
        <v>#DIV/0!</v>
      </c>
      <c r="K54" s="139" t="str">
        <f aca="false">VLOOKUP($A54,'Total Inv'!$U$3:$W$534,3)</f>
        <v>N/A</v>
      </c>
      <c r="L54" s="140" t="n">
        <f aca="false">VLOOKUP($A54,'Inj-WD'!$S$3:$U$60,3)</f>
        <v>0</v>
      </c>
      <c r="M54" s="141" t="n">
        <f aca="false">VLOOKUP($A54,'Total Sendout'!$U$5:$W$539,3)</f>
        <v>0</v>
      </c>
      <c r="N54" s="131" t="e">
        <f aca="false">HLOOKUP($A54,[4]Data!$AB$2:$EL$22,13)</f>
        <v>#DIV/0!</v>
      </c>
      <c r="O54" s="132" t="e">
        <f aca="false">HLOOKUP($A54,[4]Data!$AB$2:$EL$22,5)</f>
        <v>#DIV/0!</v>
      </c>
      <c r="P54" s="132" t="e">
        <f aca="false">HLOOKUP($A54,[4]Data!$AB$2:$EL$22,6)</f>
        <v>#DIV/0!</v>
      </c>
      <c r="Q54" s="133" t="e">
        <f aca="false">N54-O54</f>
        <v>#DIV/0!</v>
      </c>
      <c r="R54" s="134" t="e">
        <f aca="false">N54-P54</f>
        <v>#DIV/0!</v>
      </c>
      <c r="U54" s="148"/>
      <c r="V54" s="136"/>
    </row>
    <row r="55" customFormat="false" ht="11.25" hidden="false" customHeight="false" outlineLevel="0" collapsed="false">
      <c r="A55" s="137" t="n">
        <f aca="false">DATE(YEAR(A56),MONTH(A56)-1,1)</f>
        <v>45778</v>
      </c>
      <c r="B55" s="138" t="n">
        <f aca="false">VLOOKUP($A55,Topock!$S$5:$T$764,2)</f>
        <v>0</v>
      </c>
      <c r="C55" s="139" t="n">
        <f aca="false">VLOOKUP($A55,Ehrenberg!$S$7:$T$536,2)</f>
        <v>0</v>
      </c>
      <c r="D55" s="139" t="e">
        <f aca="false">VLOOKUP($A55,'Kern Mojave'!$S$5:$T$533,2)</f>
        <v>#DIV/0!</v>
      </c>
      <c r="E55" s="139" t="e">
        <f aca="false">VLOOKUP(Ops!$A55,'PG&amp;E WR'!$S$8:$T$552,2)</f>
        <v>#DIV/0!</v>
      </c>
      <c r="F55" s="139" t="e">
        <f aca="false">VLOOKUP($A55,'TW N Needles'!$S$8:$T$536,2)</f>
        <v>#DIV/0!</v>
      </c>
      <c r="G55" s="139" t="e">
        <f aca="false">VLOOKUP($A55,'Cali Prod'!$S$5:$T$535,2)</f>
        <v>#DIV/0!</v>
      </c>
      <c r="H55" s="139" t="e">
        <f aca="false">VLOOKUP($A55,'Total Receipts'!$V$5:$W$536,2)</f>
        <v>#DIV/0!</v>
      </c>
      <c r="I55" s="140" t="e">
        <f aca="false">VLOOKUP($A55,'Inj-WD'!$S$4:$T$541,2)</f>
        <v>#DIV/0!</v>
      </c>
      <c r="J55" s="139" t="e">
        <f aca="false">VLOOKUP($A55,'Total Sendout'!$U$5:$V$539,2)</f>
        <v>#DIV/0!</v>
      </c>
      <c r="K55" s="139" t="str">
        <f aca="false">VLOOKUP($A55,'Total Inv'!$U$3:$W$534,3)</f>
        <v>N/A</v>
      </c>
      <c r="L55" s="140" t="n">
        <f aca="false">VLOOKUP($A55,'Inj-WD'!$S$3:$U$60,3)</f>
        <v>0</v>
      </c>
      <c r="M55" s="141" t="n">
        <f aca="false">VLOOKUP($A55,'Total Sendout'!$U$5:$W$539,3)</f>
        <v>0</v>
      </c>
      <c r="N55" s="131" t="e">
        <f aca="false">HLOOKUP($A55,[4]Data!$AB$2:$EL$22,13)</f>
        <v>#DIV/0!</v>
      </c>
      <c r="O55" s="132" t="e">
        <f aca="false">HLOOKUP($A55,[4]Data!$AB$2:$EL$22,5)</f>
        <v>#DIV/0!</v>
      </c>
      <c r="P55" s="132" t="e">
        <f aca="false">HLOOKUP($A55,[4]Data!$AB$2:$EL$22,6)</f>
        <v>#DIV/0!</v>
      </c>
      <c r="Q55" s="133" t="e">
        <f aca="false">N55-O55</f>
        <v>#DIV/0!</v>
      </c>
      <c r="R55" s="134" t="e">
        <f aca="false">N55-P55</f>
        <v>#DIV/0!</v>
      </c>
      <c r="S55" s="148"/>
      <c r="T55" s="148"/>
      <c r="U55" s="148"/>
      <c r="V55" s="136"/>
    </row>
    <row r="56" customFormat="false" ht="11.25" hidden="false" customHeight="false" outlineLevel="0" collapsed="false">
      <c r="A56" s="137" t="n">
        <f aca="false">DATE(YEAR(A57),MONTH(A57)-1,1)</f>
        <v>45809</v>
      </c>
      <c r="B56" s="138" t="n">
        <f aca="false">VLOOKUP($A56,Topock!$S$5:$T$764,2)</f>
        <v>0</v>
      </c>
      <c r="C56" s="139" t="n">
        <f aca="false">VLOOKUP($A56,Ehrenberg!$S$7:$T$536,2)</f>
        <v>0</v>
      </c>
      <c r="D56" s="139" t="e">
        <f aca="false">VLOOKUP($A56,'Kern Mojave'!$S$5:$T$533,2)</f>
        <v>#DIV/0!</v>
      </c>
      <c r="E56" s="139" t="e">
        <f aca="false">VLOOKUP(Ops!$A56,'PG&amp;E WR'!$S$8:$T$552,2)</f>
        <v>#DIV/0!</v>
      </c>
      <c r="F56" s="139" t="e">
        <f aca="false">VLOOKUP($A56,'TW N Needles'!$S$8:$T$536,2)</f>
        <v>#DIV/0!</v>
      </c>
      <c r="G56" s="139" t="e">
        <f aca="false">VLOOKUP($A56,'Cali Prod'!$S$5:$T$535,2)</f>
        <v>#DIV/0!</v>
      </c>
      <c r="H56" s="139" t="e">
        <f aca="false">VLOOKUP($A56,'Total Receipts'!$V$5:$W$536,2)</f>
        <v>#DIV/0!</v>
      </c>
      <c r="I56" s="140" t="e">
        <f aca="false">VLOOKUP($A56,'Inj-WD'!$S$4:$T$541,2)</f>
        <v>#DIV/0!</v>
      </c>
      <c r="J56" s="139" t="e">
        <f aca="false">VLOOKUP($A56,'Total Sendout'!$U$5:$V$539,2)</f>
        <v>#DIV/0!</v>
      </c>
      <c r="K56" s="139" t="str">
        <f aca="false">VLOOKUP($A56,'Total Inv'!$U$3:$W$534,3)</f>
        <v>N/A</v>
      </c>
      <c r="L56" s="140" t="n">
        <f aca="false">VLOOKUP($A56,'Inj-WD'!$S$3:$U$60,3)</f>
        <v>0</v>
      </c>
      <c r="M56" s="141" t="n">
        <f aca="false">VLOOKUP($A56,'Total Sendout'!$U$5:$W$539,3)</f>
        <v>0</v>
      </c>
      <c r="N56" s="131" t="e">
        <f aca="false">HLOOKUP($A56,[4]Data!$AB$2:$EL$22,13)</f>
        <v>#DIV/0!</v>
      </c>
      <c r="O56" s="132" t="e">
        <f aca="false">HLOOKUP($A56,[4]Data!$AB$2:$EL$22,5)</f>
        <v>#DIV/0!</v>
      </c>
      <c r="P56" s="132" t="e">
        <f aca="false">HLOOKUP($A56,[4]Data!$AB$2:$EL$22,6)</f>
        <v>#DIV/0!</v>
      </c>
      <c r="Q56" s="133" t="e">
        <f aca="false">N56-O56</f>
        <v>#DIV/0!</v>
      </c>
      <c r="R56" s="134" t="e">
        <f aca="false">N56-P56</f>
        <v>#DIV/0!</v>
      </c>
      <c r="S56" s="148"/>
      <c r="T56" s="148"/>
      <c r="U56" s="148"/>
      <c r="V56" s="136"/>
    </row>
    <row r="57" customFormat="false" ht="11.25" hidden="false" customHeight="false" outlineLevel="0" collapsed="false">
      <c r="A57" s="137" t="n">
        <f aca="false">DATE(YEAR(A58),MONTH(A58)-1,1)</f>
        <v>45839</v>
      </c>
      <c r="B57" s="138" t="n">
        <f aca="false">VLOOKUP($A57,Topock!$S$5:$T$764,2)</f>
        <v>0</v>
      </c>
      <c r="C57" s="139" t="n">
        <f aca="false">VLOOKUP($A57,Ehrenberg!$S$7:$T$536,2)</f>
        <v>0</v>
      </c>
      <c r="D57" s="139" t="e">
        <f aca="false">VLOOKUP($A57,'Kern Mojave'!$S$5:$T$533,2)</f>
        <v>#DIV/0!</v>
      </c>
      <c r="E57" s="139" t="e">
        <f aca="false">VLOOKUP(Ops!$A57,'PG&amp;E WR'!$S$8:$T$552,2)</f>
        <v>#DIV/0!</v>
      </c>
      <c r="F57" s="139" t="e">
        <f aca="false">VLOOKUP($A57,'TW N Needles'!$S$8:$T$536,2)</f>
        <v>#DIV/0!</v>
      </c>
      <c r="G57" s="139" t="e">
        <f aca="false">VLOOKUP($A57,'Cali Prod'!$S$5:$T$535,2)</f>
        <v>#DIV/0!</v>
      </c>
      <c r="H57" s="139" t="e">
        <f aca="false">VLOOKUP($A57,'Total Receipts'!$V$5:$W$536,2)</f>
        <v>#DIV/0!</v>
      </c>
      <c r="I57" s="140" t="e">
        <f aca="false">VLOOKUP($A57,'Inj-WD'!$S$4:$T$541,2)</f>
        <v>#DIV/0!</v>
      </c>
      <c r="J57" s="139" t="e">
        <f aca="false">VLOOKUP($A57,'Total Sendout'!$U$5:$V$539,2)</f>
        <v>#DIV/0!</v>
      </c>
      <c r="K57" s="139" t="str">
        <f aca="false">VLOOKUP($A57,'Total Inv'!$U$3:$W$534,3)</f>
        <v>N/A</v>
      </c>
      <c r="L57" s="140" t="n">
        <f aca="false">VLOOKUP($A57,'Inj-WD'!$S$3:$U$60,3)</f>
        <v>0</v>
      </c>
      <c r="M57" s="141" t="n">
        <f aca="false">VLOOKUP($A57,'Total Sendout'!$U$5:$W$539,3)</f>
        <v>0</v>
      </c>
      <c r="N57" s="131" t="e">
        <f aca="false">HLOOKUP($A57,[4]Data!$AB$2:$EL$22,13)</f>
        <v>#DIV/0!</v>
      </c>
      <c r="O57" s="132" t="e">
        <f aca="false">HLOOKUP($A57,[4]Data!$AB$2:$EL$22,5)</f>
        <v>#DIV/0!</v>
      </c>
      <c r="P57" s="132" t="e">
        <f aca="false">HLOOKUP($A57,[4]Data!$AB$2:$EL$22,6)</f>
        <v>#DIV/0!</v>
      </c>
      <c r="Q57" s="133" t="e">
        <f aca="false">N57-O57</f>
        <v>#DIV/0!</v>
      </c>
      <c r="R57" s="134" t="e">
        <f aca="false">N57-P57</f>
        <v>#DIV/0!</v>
      </c>
      <c r="S57" s="147"/>
      <c r="T57" s="136"/>
      <c r="U57" s="136"/>
      <c r="V57" s="136"/>
      <c r="AB57" s="149"/>
    </row>
    <row r="58" customFormat="false" ht="11.25" hidden="false" customHeight="false" outlineLevel="0" collapsed="false">
      <c r="A58" s="137" t="n">
        <f aca="false">DATE(YEAR(A59),MONTH(A59)-1,1)</f>
        <v>45870</v>
      </c>
      <c r="B58" s="142" t="n">
        <f aca="false">VLOOKUP($A58,Topock!$S$5:$T$764,2)</f>
        <v>0</v>
      </c>
      <c r="C58" s="143" t="n">
        <f aca="false">VLOOKUP($A58,Ehrenberg!$S$7:$T$536,2)</f>
        <v>0</v>
      </c>
      <c r="D58" s="143" t="e">
        <f aca="false">VLOOKUP($A58,'Kern Mojave'!$S$5:$T$533,2)</f>
        <v>#DIV/0!</v>
      </c>
      <c r="E58" s="143" t="e">
        <f aca="false">VLOOKUP(Ops!$A58,'PG&amp;E WR'!$S$8:$T$552,2)</f>
        <v>#DIV/0!</v>
      </c>
      <c r="F58" s="143" t="e">
        <f aca="false">VLOOKUP($A58,'TW N Needles'!$S$8:$T$536,2)</f>
        <v>#DIV/0!</v>
      </c>
      <c r="G58" s="143" t="e">
        <f aca="false">VLOOKUP($A58,'Cali Prod'!$S$5:$T$535,2)</f>
        <v>#DIV/0!</v>
      </c>
      <c r="H58" s="143" t="e">
        <f aca="false">VLOOKUP($A58,'Total Receipts'!$V$5:$W$536,2)</f>
        <v>#DIV/0!</v>
      </c>
      <c r="I58" s="144" t="e">
        <f aca="false">VLOOKUP($A58,'Inj-WD'!$S$4:$T$541,2)</f>
        <v>#DIV/0!</v>
      </c>
      <c r="J58" s="143" t="e">
        <f aca="false">VLOOKUP($A58,'Total Sendout'!$U$5:$V$539,2)</f>
        <v>#DIV/0!</v>
      </c>
      <c r="K58" s="143" t="str">
        <f aca="false">VLOOKUP($A58,'Total Inv'!$U$3:$W$534,3)</f>
        <v>N/A</v>
      </c>
      <c r="L58" s="144" t="n">
        <f aca="false">VLOOKUP($A58,'Inj-WD'!$S$3:$U$60,3)</f>
        <v>0</v>
      </c>
      <c r="M58" s="145" t="n">
        <f aca="false">VLOOKUP($A58,'Total Sendout'!$U$5:$W$539,3)</f>
        <v>0</v>
      </c>
      <c r="N58" s="131" t="e">
        <f aca="false">HLOOKUP($A58,[4]Data!$AB$2:$EL$22,13)</f>
        <v>#DIV/0!</v>
      </c>
      <c r="O58" s="132" t="e">
        <f aca="false">HLOOKUP($A58,[4]Data!$AB$2:$EL$22,5)</f>
        <v>#DIV/0!</v>
      </c>
      <c r="P58" s="132" t="e">
        <f aca="false">HLOOKUP($A58,[4]Data!$AB$2:$EL$22,6)</f>
        <v>#DIV/0!</v>
      </c>
      <c r="Q58" s="133" t="e">
        <f aca="false">N58-O58</f>
        <v>#DIV/0!</v>
      </c>
      <c r="R58" s="134" t="e">
        <f aca="false">N58-P58</f>
        <v>#DIV/0!</v>
      </c>
      <c r="S58" s="147"/>
      <c r="T58" s="136"/>
      <c r="U58" s="136"/>
      <c r="V58" s="136"/>
      <c r="AB58" s="149"/>
    </row>
    <row r="59" customFormat="false" ht="12" hidden="false" customHeight="false" outlineLevel="0" collapsed="false">
      <c r="A59" s="150" t="n">
        <f aca="false">DATE(YEAR($B$1),MONTH($B$1),1)</f>
        <v>45901</v>
      </c>
      <c r="B59" s="151" t="n">
        <f aca="false">VLOOKUP($A59,Topock!$S$5:$T$764,2)</f>
        <v>0</v>
      </c>
      <c r="C59" s="152" t="n">
        <f aca="false">VLOOKUP($A59,Ehrenberg!$S$7:$T$536,2)</f>
        <v>0</v>
      </c>
      <c r="D59" s="152" t="e">
        <f aca="false">VLOOKUP($A59,'Kern Mojave'!$S$5:$T$533,2)</f>
        <v>#DIV/0!</v>
      </c>
      <c r="E59" s="152" t="e">
        <f aca="false">VLOOKUP(Ops!$A59,'PG&amp;E WR'!$S$8:$T$552,2)</f>
        <v>#DIV/0!</v>
      </c>
      <c r="F59" s="152" t="e">
        <f aca="false">VLOOKUP($A59,'TW N Needles'!$S$8:$T$536,2)</f>
        <v>#DIV/0!</v>
      </c>
      <c r="G59" s="152" t="e">
        <f aca="false">VLOOKUP($A59,'Cali Prod'!$S$5:$T$535,2)</f>
        <v>#DIV/0!</v>
      </c>
      <c r="H59" s="152" t="e">
        <f aca="false">VLOOKUP($A59,'Total Receipts'!$V$5:$W$536,2)</f>
        <v>#DIV/0!</v>
      </c>
      <c r="I59" s="153" t="e">
        <f aca="false">VLOOKUP($A59,'Inj-WD'!$S$4:$T$541,2)</f>
        <v>#DIV/0!</v>
      </c>
      <c r="J59" s="152" t="e">
        <f aca="false">VLOOKUP($A59,'Total Sendout'!$U$5:$V$539,2)</f>
        <v>#DIV/0!</v>
      </c>
      <c r="K59" s="152" t="str">
        <f aca="false">VLOOKUP($A59,'Total Inv'!$U$3:$W$534,3)</f>
        <v>N/A</v>
      </c>
      <c r="L59" s="153" t="n">
        <f aca="false">VLOOKUP($A59,'Inj-WD'!$S$3:$U$60,3)</f>
        <v>0</v>
      </c>
      <c r="M59" s="154" t="n">
        <f aca="false">VLOOKUP($A59,'Total Sendout'!$U$5:$W$539,3)</f>
        <v>0</v>
      </c>
      <c r="N59" s="155" t="e">
        <f aca="false">HLOOKUP($A59,[4]Data!$AB$2:$EL$22,13)</f>
        <v>#DIV/0!</v>
      </c>
      <c r="O59" s="156" t="e">
        <f aca="false">HLOOKUP($A59,[4]Data!$AB$2:$EL$22,5)</f>
        <v>#DIV/0!</v>
      </c>
      <c r="P59" s="156" t="e">
        <f aca="false">HLOOKUP($A59,[4]Data!$AB$2:$EL$22,6)</f>
        <v>#DIV/0!</v>
      </c>
      <c r="Q59" s="157" t="e">
        <f aca="false">N59-O59</f>
        <v>#DIV/0!</v>
      </c>
      <c r="R59" s="158" t="e">
        <f aca="false">N59-P59</f>
        <v>#DIV/0!</v>
      </c>
      <c r="S59" s="147"/>
      <c r="T59" s="136"/>
      <c r="U59" s="136"/>
      <c r="V59" s="136"/>
      <c r="Z59" s="32"/>
      <c r="AA59" s="32"/>
      <c r="AB59" s="30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</row>
    <row r="60" customFormat="false" ht="11.25" hidden="false" customHeight="false" outlineLevel="0" collapsed="false">
      <c r="A60" s="159" t="s">
        <v>55</v>
      </c>
      <c r="B60" s="160" t="s">
        <v>56</v>
      </c>
      <c r="C60" s="161" t="s">
        <v>57</v>
      </c>
      <c r="H60" s="162"/>
      <c r="I60" s="162"/>
      <c r="J60" s="162"/>
      <c r="K60" s="163"/>
      <c r="L60" s="163"/>
      <c r="M60" s="162"/>
      <c r="N60" s="135"/>
      <c r="R60" s="135"/>
      <c r="S60" s="135"/>
      <c r="T60" s="135"/>
      <c r="U60" s="135"/>
      <c r="V60" s="30"/>
      <c r="AM60" s="164"/>
      <c r="AN60" s="165"/>
      <c r="AO60" s="165"/>
    </row>
    <row r="61" customFormat="false" ht="11.25" hidden="false" customHeight="false" outlineLevel="0" collapsed="false">
      <c r="A61" s="166"/>
      <c r="B61" s="167" t="n">
        <v>2000000</v>
      </c>
      <c r="C61" s="168" t="n">
        <v>780000</v>
      </c>
      <c r="E61" s="67" t="s">
        <v>58</v>
      </c>
      <c r="F61" s="169" t="str">
        <f aca="false">$C$20</f>
        <v>N/A</v>
      </c>
      <c r="G61" s="170" t="n">
        <v>1999</v>
      </c>
      <c r="H61" s="171" t="s">
        <v>59</v>
      </c>
      <c r="I61" s="148" t="n">
        <v>105000000</v>
      </c>
      <c r="J61" s="172" t="s">
        <v>60</v>
      </c>
      <c r="K61" s="172"/>
      <c r="L61" s="172"/>
      <c r="R61" s="173"/>
      <c r="S61" s="174"/>
      <c r="T61" s="173"/>
      <c r="U61" s="165"/>
      <c r="V61" s="135"/>
      <c r="AL61" s="164"/>
      <c r="AM61" s="175"/>
      <c r="AN61" s="175"/>
    </row>
    <row r="62" customFormat="false" ht="11.25" hidden="false" customHeight="false" outlineLevel="0" collapsed="false">
      <c r="A62" s="159" t="s">
        <v>61</v>
      </c>
      <c r="B62" s="160" t="s">
        <v>56</v>
      </c>
      <c r="C62" s="161" t="s">
        <v>57</v>
      </c>
      <c r="E62" s="176" t="n">
        <v>0.7</v>
      </c>
      <c r="F62" s="177" t="n">
        <v>40000000</v>
      </c>
      <c r="G62" s="170" t="n">
        <v>1998</v>
      </c>
      <c r="H62" s="171" t="s">
        <v>59</v>
      </c>
      <c r="I62" s="148" t="n">
        <v>112000000</v>
      </c>
      <c r="J62" s="178" t="e">
        <f aca="false">($P$79-$B$10)*$P$18+$B$20</f>
        <v>#DIV/0!</v>
      </c>
      <c r="K62" s="178"/>
      <c r="L62" s="178"/>
      <c r="O62" s="148"/>
      <c r="P62" s="148"/>
      <c r="Q62" s="148"/>
      <c r="R62" s="18"/>
      <c r="S62" s="18"/>
      <c r="T62" s="18"/>
      <c r="U62" s="175"/>
      <c r="V62" s="179"/>
      <c r="AL62" s="164"/>
      <c r="AM62" s="175"/>
      <c r="AN62" s="175"/>
    </row>
    <row r="63" customFormat="false" ht="12.75" hidden="false" customHeight="true" outlineLevel="0" collapsed="false">
      <c r="A63" s="166"/>
      <c r="B63" s="167" t="n">
        <v>3000000</v>
      </c>
      <c r="C63" s="168" t="n">
        <v>780000</v>
      </c>
      <c r="E63" s="176" t="n">
        <v>0.9</v>
      </c>
      <c r="F63" s="177" t="n">
        <v>25000000</v>
      </c>
      <c r="G63" s="148"/>
      <c r="H63" s="148"/>
      <c r="I63" s="148"/>
      <c r="K63" s="18"/>
      <c r="L63" s="18"/>
      <c r="M63" s="18"/>
      <c r="N63" s="18"/>
      <c r="R63" s="18"/>
      <c r="S63" s="18"/>
      <c r="T63" s="18"/>
      <c r="U63" s="175"/>
      <c r="V63" s="135"/>
      <c r="AL63" s="164"/>
      <c r="AM63" s="180"/>
      <c r="AN63" s="180"/>
    </row>
    <row r="64" customFormat="false" ht="12.75" hidden="false" customHeight="true" outlineLevel="0" collapsed="false">
      <c r="A64" s="159" t="s">
        <v>62</v>
      </c>
      <c r="B64" s="160" t="s">
        <v>63</v>
      </c>
      <c r="C64" s="161" t="s">
        <v>64</v>
      </c>
      <c r="E64" s="181" t="s">
        <v>65</v>
      </c>
      <c r="F64" s="168" t="n">
        <v>20000000</v>
      </c>
      <c r="H64" s="171" t="s">
        <v>66</v>
      </c>
      <c r="I64" s="148" t="n">
        <v>70000000</v>
      </c>
      <c r="K64" s="18"/>
      <c r="L64" s="182"/>
      <c r="M64" s="182"/>
      <c r="N64" s="182"/>
      <c r="R64" s="182"/>
      <c r="S64" s="182"/>
      <c r="T64" s="182"/>
      <c r="U64" s="180"/>
      <c r="V64" s="135"/>
      <c r="AL64" s="164"/>
      <c r="AM64" s="183"/>
      <c r="AN64" s="183"/>
    </row>
    <row r="65" customFormat="false" ht="11.25" hidden="false" customHeight="false" outlineLevel="0" collapsed="false">
      <c r="A65" s="181"/>
      <c r="B65" s="167" t="n">
        <v>1985000</v>
      </c>
      <c r="C65" s="168" t="n">
        <v>327000</v>
      </c>
      <c r="H65" s="171" t="s">
        <v>67</v>
      </c>
      <c r="I65" s="148" t="n">
        <v>35000000</v>
      </c>
      <c r="K65" s="182"/>
      <c r="L65" s="182"/>
      <c r="M65" s="182"/>
      <c r="N65" s="182"/>
      <c r="O65" s="148"/>
      <c r="P65" s="148"/>
      <c r="Q65" s="148"/>
      <c r="R65" s="182"/>
      <c r="S65" s="182"/>
      <c r="T65" s="182"/>
      <c r="U65" s="184"/>
      <c r="V65" s="135"/>
      <c r="AL65" s="164"/>
      <c r="AM65" s="185"/>
      <c r="AN65" s="185"/>
    </row>
    <row r="66" customFormat="false" ht="11.25" hidden="false" customHeight="false" outlineLevel="0" collapsed="false">
      <c r="H66" s="135"/>
      <c r="I66" s="135"/>
      <c r="J66" s="135"/>
      <c r="K66" s="135"/>
      <c r="L66" s="135"/>
      <c r="M66" s="135"/>
      <c r="N66" s="135"/>
      <c r="O66" s="135"/>
      <c r="P66" s="146"/>
      <c r="Q66" s="135"/>
      <c r="R66" s="135"/>
      <c r="S66" s="135"/>
      <c r="T66" s="135"/>
      <c r="U66" s="135"/>
      <c r="V66" s="135"/>
      <c r="AL66" s="164"/>
      <c r="AM66" s="185"/>
      <c r="AN66" s="185"/>
    </row>
    <row r="67" customFormat="false" ht="11.25" hidden="false" customHeight="false" outlineLevel="0" collapsed="false">
      <c r="H67" s="179"/>
      <c r="V67" s="135"/>
      <c r="AL67" s="164"/>
      <c r="AM67" s="165"/>
      <c r="AN67" s="165"/>
    </row>
    <row r="68" customFormat="false" ht="11.25" hidden="false" customHeight="false" outlineLevel="0" collapsed="false">
      <c r="V68" s="135"/>
      <c r="AL68" s="164"/>
      <c r="AM68" s="175"/>
      <c r="AN68" s="175"/>
    </row>
    <row r="69" customFormat="false" ht="11.25" hidden="false" customHeight="false" outlineLevel="0" collapsed="false">
      <c r="V69" s="179"/>
      <c r="AL69" s="164"/>
      <c r="AM69" s="175"/>
      <c r="AN69" s="175"/>
    </row>
    <row r="70" customFormat="false" ht="11.25" hidden="false" customHeight="false" outlineLevel="0" collapsed="false">
      <c r="V70" s="135"/>
      <c r="AL70" s="164"/>
      <c r="AM70" s="180"/>
      <c r="AN70" s="180"/>
    </row>
    <row r="71" customFormat="false" ht="11.25" hidden="false" customHeight="false" outlineLevel="0" collapsed="false">
      <c r="V71" s="135"/>
      <c r="AL71" s="164"/>
      <c r="AM71" s="183"/>
      <c r="AN71" s="183"/>
    </row>
    <row r="72" customFormat="false" ht="11.25" hidden="false" customHeight="false" outlineLevel="0" collapsed="false">
      <c r="H72" s="135"/>
      <c r="I72" s="135"/>
      <c r="J72" s="135"/>
      <c r="K72" s="135"/>
      <c r="L72" s="135"/>
      <c r="M72" s="135"/>
      <c r="N72" s="135"/>
      <c r="O72" s="135"/>
      <c r="P72" s="146"/>
      <c r="Q72" s="135"/>
      <c r="R72" s="135"/>
      <c r="S72" s="135"/>
      <c r="T72" s="135"/>
      <c r="U72" s="135"/>
      <c r="V72" s="135"/>
      <c r="AL72" s="164"/>
      <c r="AM72" s="185"/>
      <c r="AN72" s="185"/>
    </row>
    <row r="73" customFormat="false" ht="11.25" hidden="false" customHeight="false" outlineLevel="0" collapsed="false">
      <c r="A73" s="28"/>
      <c r="B73" s="186"/>
      <c r="C73" s="186"/>
      <c r="D73" s="186"/>
      <c r="E73" s="186"/>
      <c r="F73" s="186"/>
      <c r="G73" s="186"/>
      <c r="H73" s="179"/>
      <c r="I73" s="187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35"/>
      <c r="AL73" s="164"/>
      <c r="AM73" s="165"/>
      <c r="AN73" s="165"/>
    </row>
    <row r="74" customFormat="false" ht="11.25" hidden="false" customHeight="false" outlineLevel="0" collapsed="false">
      <c r="A74" s="28"/>
      <c r="B74" s="18"/>
      <c r="C74" s="18"/>
      <c r="D74" s="18"/>
      <c r="E74" s="18"/>
      <c r="F74" s="18"/>
      <c r="G74" s="18"/>
      <c r="H74" s="135"/>
      <c r="I74" s="184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35"/>
      <c r="AL74" s="164"/>
      <c r="AM74" s="175"/>
      <c r="AN74" s="175"/>
    </row>
    <row r="75" customFormat="false" ht="11.25" hidden="false" customHeight="false" outlineLevel="0" collapsed="false">
      <c r="A75" s="28"/>
      <c r="B75" s="18"/>
      <c r="C75" s="18"/>
      <c r="D75" s="18"/>
      <c r="E75" s="18"/>
      <c r="F75" s="18"/>
      <c r="G75" s="18"/>
      <c r="H75" s="135"/>
      <c r="I75" s="184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35"/>
      <c r="AL75" s="164"/>
      <c r="AM75" s="175"/>
      <c r="AN75" s="175"/>
    </row>
    <row r="76" customFormat="false" ht="11.25" hidden="false" customHeight="false" outlineLevel="0" collapsed="false">
      <c r="B76" s="148"/>
      <c r="C76" s="148"/>
      <c r="D76" s="148"/>
      <c r="E76" s="148"/>
      <c r="F76" s="148"/>
      <c r="G76" s="148"/>
      <c r="H76" s="135"/>
      <c r="I76" s="184"/>
      <c r="J76" s="180"/>
      <c r="K76" s="175"/>
      <c r="L76" s="175"/>
      <c r="M76" s="180"/>
      <c r="N76" s="180"/>
      <c r="O76" s="180"/>
      <c r="P76" s="180"/>
      <c r="Q76" s="180"/>
      <c r="R76" s="180"/>
      <c r="S76" s="180"/>
      <c r="T76" s="180"/>
      <c r="U76" s="180"/>
      <c r="V76" s="179"/>
      <c r="AL76" s="164"/>
      <c r="AM76" s="180"/>
      <c r="AN76" s="180"/>
    </row>
    <row r="77" customFormat="false" ht="11.25" hidden="false" customHeight="false" outlineLevel="0" collapsed="false">
      <c r="B77" s="148"/>
      <c r="C77" s="148"/>
      <c r="D77" s="148"/>
      <c r="E77" s="148"/>
      <c r="F77" s="148"/>
      <c r="G77" s="148"/>
      <c r="H77" s="30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35"/>
      <c r="AL77" s="164"/>
      <c r="AM77" s="183"/>
      <c r="AN77" s="183"/>
    </row>
    <row r="78" customFormat="false" ht="11.25" hidden="false" customHeight="false" outlineLevel="0" collapsed="false">
      <c r="A78" s="9" t="s">
        <v>68</v>
      </c>
      <c r="B78" s="188" t="n">
        <f aca="false">DATE(YEAR(B10)-1,MONTH(B10),DAY(B10))</f>
        <v>45560</v>
      </c>
      <c r="C78" s="188" t="n">
        <f aca="false">DATE(YEAR(C10)-1,MONTH(C10),DAY(C10))</f>
        <v>45559</v>
      </c>
      <c r="D78" s="188" t="n">
        <f aca="false">DATE(YEAR(D10)-1,MONTH(D10),DAY(D10))</f>
        <v>45558</v>
      </c>
      <c r="E78" s="188" t="n">
        <f aca="false">DATE(YEAR(E10)-1,MONTH(E10),DAY(E10))</f>
        <v>45557</v>
      </c>
      <c r="F78" s="188" t="n">
        <f aca="false">DATE(YEAR(F10)-1,MONTH(F10),DAY(F10))</f>
        <v>45556</v>
      </c>
      <c r="G78" s="188" t="n">
        <f aca="false">DATE(YEAR(G10)-1,MONTH(G10),DAY(G10))</f>
        <v>45555</v>
      </c>
      <c r="H78" s="188" t="n">
        <f aca="false">DATE(YEAR(H10)-1,MONTH(H10),DAY(H10))</f>
        <v>45554</v>
      </c>
      <c r="I78" s="188" t="n">
        <f aca="false">DATE(YEAR(I10)-1,MONTH(I10),DAY(I10))</f>
        <v>45553</v>
      </c>
      <c r="J78" s="188" t="n">
        <f aca="false">DATE(YEAR(J10)-1,MONTH(J10),DAY(J10))</f>
        <v>45552</v>
      </c>
      <c r="K78" s="188" t="n">
        <f aca="false">DATE(YEAR(K10)-1,MONTH(K10),DAY(K10))</f>
        <v>45551</v>
      </c>
      <c r="L78" s="188" t="n">
        <f aca="false">DATE(YEAR(L10)-1,MONTH(L10),DAY(L10))</f>
        <v>45550</v>
      </c>
      <c r="M78" s="188" t="n">
        <f aca="false">DATE(YEAR(M10)-1,MONTH(M10),DAY(M10))</f>
        <v>45549</v>
      </c>
      <c r="N78" s="188" t="n">
        <f aca="false">DATE(YEAR(N10)-1,MONTH(N10),DAY(N10))</f>
        <v>45548</v>
      </c>
      <c r="O78" s="188" t="n">
        <f aca="false">DATE(YEAR(O10)-1,MONTH(O10),DAY(O10))</f>
        <v>45547</v>
      </c>
      <c r="P78" s="188" t="n">
        <f aca="false">DATE(YEAR(P10)-1,MONTH(P10),DAY(P10))</f>
        <v>45536</v>
      </c>
      <c r="Q78" s="188" t="n">
        <f aca="false">DATE(YEAR(Q10)-1,MONTH(Q10),DAY(Q10))</f>
        <v>45170</v>
      </c>
      <c r="W78" s="135"/>
      <c r="Y78" s="162"/>
      <c r="Z78" s="162"/>
      <c r="AA78" s="162"/>
      <c r="AB78" s="162"/>
      <c r="AC78" s="162"/>
      <c r="AD78" s="162"/>
      <c r="AE78" s="162"/>
      <c r="AF78" s="162"/>
      <c r="AG78" s="189"/>
      <c r="AH78" s="162"/>
      <c r="AI78" s="162"/>
      <c r="AJ78" s="162"/>
      <c r="AK78" s="162"/>
      <c r="AL78" s="162"/>
      <c r="AM78" s="164"/>
      <c r="AN78" s="32"/>
      <c r="AO78" s="32"/>
    </row>
    <row r="79" customFormat="false" ht="11.25" hidden="false" customHeight="false" outlineLevel="0" collapsed="false">
      <c r="B79" s="148"/>
      <c r="C79" s="148"/>
      <c r="D79" s="148"/>
      <c r="E79" s="148"/>
      <c r="F79" s="148"/>
      <c r="G79" s="148"/>
      <c r="H79" s="148"/>
      <c r="I79" s="148"/>
      <c r="K79" s="148"/>
      <c r="P79" s="188" t="n">
        <f aca="true">DATE(YEAR($B$10),MONTH($B$10),DAY(EOMONTH(TODAY(),0)))</f>
        <v>45930</v>
      </c>
      <c r="W79" s="135"/>
      <c r="X79" s="162"/>
      <c r="Y79" s="135"/>
      <c r="Z79" s="135"/>
      <c r="AA79" s="135"/>
      <c r="AB79" s="135"/>
      <c r="AC79" s="135"/>
      <c r="AD79" s="135"/>
      <c r="AE79" s="135"/>
      <c r="AF79" s="190"/>
      <c r="AG79" s="135"/>
      <c r="AH79" s="135"/>
      <c r="AI79" s="135"/>
      <c r="AJ79" s="135"/>
      <c r="AK79" s="135"/>
      <c r="AL79" s="30"/>
      <c r="AM79" s="164"/>
      <c r="AN79" s="32"/>
      <c r="AO79" s="32"/>
    </row>
    <row r="80" customFormat="false" ht="11.25" hidden="false" customHeight="false" outlineLevel="0" collapsed="false"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W80" s="135"/>
      <c r="X80" s="162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164"/>
    </row>
    <row r="81" customFormat="false" ht="11.25" hidden="false" customHeight="false" outlineLevel="0" collapsed="false">
      <c r="W81" s="135"/>
      <c r="X81" s="135"/>
    </row>
    <row r="82" customFormat="false" ht="11.25" hidden="false" customHeight="false" outlineLevel="0" collapsed="false">
      <c r="W82" s="30"/>
      <c r="X82" s="30"/>
    </row>
  </sheetData>
  <mergeCells count="7">
    <mergeCell ref="B1:O1"/>
    <mergeCell ref="B2:O2"/>
    <mergeCell ref="A3:A4"/>
    <mergeCell ref="A5:A6"/>
    <mergeCell ref="A7:A8"/>
    <mergeCell ref="J61:L61"/>
    <mergeCell ref="J62:L62"/>
  </mergeCells>
  <printOptions headings="false" gridLines="false" gridLinesSet="true" horizontalCentered="true" verticalCentered="true"/>
  <pageMargins left="0.1" right="0.1" top="0.25" bottom="0.3" header="0.511811023622047" footer="0.1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&amp;CSocal_Flows.xls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6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6" topLeftCell="C1426" activePane="bottomRight" state="frozen"/>
      <selection pane="topLeft" activeCell="A1" activeCellId="0" sqref="A1"/>
      <selection pane="topRight" activeCell="C1" activeCellId="0" sqref="C1"/>
      <selection pane="bottomLeft" activeCell="A1426" activeCellId="0" sqref="A1426"/>
      <selection pane="bottomRight" activeCell="C1441" activeCellId="0" sqref="C1441:M1442"/>
    </sheetView>
  </sheetViews>
  <sheetFormatPr defaultColWidth="9.28125" defaultRowHeight="11.25" customHeight="true" zeroHeight="false" outlineLevelRow="0" outlineLevelCol="0"/>
  <cols>
    <col collapsed="false" customWidth="false" hidden="false" outlineLevel="0" max="1" min="1" style="191" width="9.28"/>
    <col collapsed="false" customWidth="false" hidden="false" outlineLevel="0" max="2" min="2" style="192" width="9.28"/>
    <col collapsed="false" customWidth="false" hidden="false" outlineLevel="0" max="5" min="3" style="3" width="9.28"/>
    <col collapsed="false" customWidth="true" hidden="false" outlineLevel="0" max="6" min="6" style="3" width="10.71"/>
    <col collapsed="false" customWidth="true" hidden="false" outlineLevel="0" max="7" min="7" style="3" width="10.99"/>
    <col collapsed="false" customWidth="false" hidden="false" outlineLevel="0" max="9" min="8" style="3" width="9.28"/>
    <col collapsed="false" customWidth="false" hidden="false" outlineLevel="0" max="10" min="10" style="4" width="9.28"/>
    <col collapsed="false" customWidth="false" hidden="false" outlineLevel="0" max="11" min="11" style="5" width="9.28"/>
    <col collapsed="false" customWidth="false" hidden="false" outlineLevel="0" max="13" min="12" style="4" width="9.28"/>
    <col collapsed="false" customWidth="false" hidden="false" outlineLevel="0" max="257" min="14" style="191" width="9.28"/>
  </cols>
  <sheetData>
    <row r="1" customFormat="false" ht="12" hidden="false" customHeight="false" outlineLevel="0" collapsed="false"/>
    <row r="2" customFormat="false" ht="12" hidden="false" customHeight="false" outlineLevel="0" collapsed="false">
      <c r="F2" s="1" t="s">
        <v>0</v>
      </c>
      <c r="G2" s="2" t="n">
        <v>36465</v>
      </c>
      <c r="H2" s="3" t="n">
        <f aca="false">MATCH(UploadFromDate,DateRange)</f>
        <v>915</v>
      </c>
    </row>
    <row r="3" customFormat="false" ht="12" hidden="false" customHeight="false" outlineLevel="0" collapsed="false">
      <c r="F3" s="1" t="s">
        <v>1</v>
      </c>
      <c r="G3" s="2" t="n">
        <v>36473</v>
      </c>
      <c r="H3" s="3" t="n">
        <f aca="false">MATCH(UploadToDate,DateRange)</f>
        <v>923</v>
      </c>
    </row>
    <row r="5" customFormat="false" ht="11.25" hidden="false" customHeight="false" outlineLevel="0" collapsed="false">
      <c r="A5" s="193" t="s">
        <v>69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J5" s="4" t="s">
        <v>10</v>
      </c>
      <c r="K5" s="5" t="s">
        <v>11</v>
      </c>
      <c r="L5" s="4" t="s">
        <v>12</v>
      </c>
      <c r="M5" s="4" t="s">
        <v>13</v>
      </c>
    </row>
    <row r="6" customFormat="false" ht="45" hidden="false" customHeight="false" outlineLevel="0" collapsed="false">
      <c r="A6" s="194" t="s">
        <v>70</v>
      </c>
      <c r="B6" s="195" t="s">
        <v>71</v>
      </c>
      <c r="C6" s="196" t="s">
        <v>72</v>
      </c>
      <c r="D6" s="196" t="s">
        <v>73</v>
      </c>
      <c r="E6" s="196" t="s">
        <v>74</v>
      </c>
      <c r="F6" s="196" t="s">
        <v>75</v>
      </c>
      <c r="G6" s="196" t="s">
        <v>76</v>
      </c>
      <c r="H6" s="196" t="s">
        <v>77</v>
      </c>
      <c r="I6" s="196" t="s">
        <v>78</v>
      </c>
      <c r="J6" s="196" t="s">
        <v>19</v>
      </c>
      <c r="K6" s="197" t="s">
        <v>79</v>
      </c>
      <c r="L6" s="196" t="s">
        <v>38</v>
      </c>
      <c r="M6" s="196" t="s">
        <v>39</v>
      </c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  <c r="BF6" s="198"/>
      <c r="BG6" s="198"/>
      <c r="BH6" s="198"/>
      <c r="BI6" s="198"/>
      <c r="BJ6" s="198"/>
      <c r="BK6" s="198"/>
      <c r="BL6" s="198"/>
      <c r="BM6" s="198"/>
      <c r="BN6" s="198"/>
      <c r="BO6" s="198"/>
      <c r="BP6" s="198"/>
      <c r="BQ6" s="198"/>
      <c r="BR6" s="198"/>
      <c r="BS6" s="198"/>
      <c r="BT6" s="198"/>
      <c r="BU6" s="198"/>
      <c r="BV6" s="198"/>
      <c r="BW6" s="198"/>
      <c r="BX6" s="198"/>
      <c r="BY6" s="198"/>
      <c r="BZ6" s="198"/>
      <c r="CA6" s="198"/>
      <c r="CB6" s="198"/>
      <c r="CC6" s="198"/>
      <c r="CD6" s="198"/>
      <c r="CE6" s="198"/>
      <c r="CF6" s="198"/>
      <c r="CG6" s="198"/>
      <c r="CH6" s="198"/>
      <c r="CI6" s="198"/>
      <c r="CJ6" s="198"/>
      <c r="CK6" s="198"/>
      <c r="CL6" s="198"/>
      <c r="CM6" s="198"/>
      <c r="CN6" s="198"/>
      <c r="CO6" s="198"/>
      <c r="CP6" s="198"/>
      <c r="CQ6" s="198"/>
      <c r="CR6" s="198"/>
      <c r="CS6" s="198"/>
      <c r="CT6" s="198"/>
      <c r="CU6" s="198"/>
      <c r="CV6" s="198"/>
      <c r="CW6" s="198"/>
      <c r="CX6" s="198"/>
      <c r="CY6" s="198"/>
      <c r="CZ6" s="198"/>
      <c r="DA6" s="198"/>
      <c r="DB6" s="198"/>
      <c r="DC6" s="198"/>
      <c r="DD6" s="198"/>
      <c r="DE6" s="198"/>
      <c r="DF6" s="198"/>
      <c r="DG6" s="198"/>
      <c r="DH6" s="198"/>
      <c r="DI6" s="198"/>
      <c r="DJ6" s="198"/>
      <c r="DK6" s="198"/>
      <c r="DL6" s="198"/>
      <c r="DM6" s="198"/>
      <c r="DN6" s="198"/>
      <c r="DO6" s="198"/>
      <c r="DP6" s="198"/>
      <c r="DQ6" s="198"/>
      <c r="DR6" s="198"/>
      <c r="DS6" s="198"/>
      <c r="DT6" s="198"/>
      <c r="DU6" s="198"/>
      <c r="DV6" s="198"/>
      <c r="DW6" s="198"/>
      <c r="DX6" s="198"/>
      <c r="DY6" s="198"/>
      <c r="DZ6" s="198"/>
      <c r="EA6" s="198"/>
      <c r="EB6" s="198"/>
      <c r="EC6" s="198"/>
      <c r="ED6" s="198"/>
      <c r="EE6" s="198"/>
      <c r="EF6" s="198"/>
      <c r="EG6" s="198"/>
      <c r="EH6" s="198"/>
      <c r="EI6" s="198"/>
      <c r="EJ6" s="198"/>
      <c r="EK6" s="198"/>
      <c r="EL6" s="198"/>
      <c r="EM6" s="198"/>
      <c r="EN6" s="198"/>
      <c r="EO6" s="198"/>
      <c r="EP6" s="198"/>
      <c r="EQ6" s="198"/>
      <c r="ER6" s="198"/>
      <c r="ES6" s="198"/>
      <c r="ET6" s="198"/>
      <c r="EU6" s="198"/>
      <c r="EV6" s="198"/>
      <c r="EW6" s="198"/>
      <c r="EX6" s="198"/>
      <c r="EY6" s="198"/>
      <c r="EZ6" s="198"/>
      <c r="FA6" s="198"/>
      <c r="FB6" s="198"/>
      <c r="FC6" s="198"/>
      <c r="FD6" s="198"/>
      <c r="FE6" s="198"/>
      <c r="FF6" s="198"/>
      <c r="FG6" s="198"/>
      <c r="FH6" s="198"/>
      <c r="FI6" s="198"/>
      <c r="FJ6" s="198"/>
      <c r="FK6" s="198"/>
      <c r="FL6" s="198"/>
      <c r="FM6" s="198"/>
      <c r="FN6" s="198"/>
      <c r="FO6" s="198"/>
      <c r="FP6" s="198"/>
      <c r="FQ6" s="198"/>
      <c r="FR6" s="198"/>
      <c r="FS6" s="198"/>
      <c r="FT6" s="198"/>
      <c r="FU6" s="198"/>
      <c r="FV6" s="198"/>
      <c r="FW6" s="198"/>
      <c r="FX6" s="198"/>
      <c r="FY6" s="198"/>
      <c r="FZ6" s="198"/>
      <c r="GA6" s="198"/>
      <c r="GB6" s="198"/>
      <c r="GC6" s="198"/>
      <c r="GD6" s="198"/>
      <c r="GE6" s="198"/>
      <c r="GF6" s="198"/>
      <c r="GG6" s="198"/>
      <c r="GH6" s="198"/>
      <c r="GI6" s="198"/>
      <c r="GJ6" s="198"/>
      <c r="GK6" s="198"/>
      <c r="GL6" s="198"/>
      <c r="GM6" s="198"/>
      <c r="GN6" s="198"/>
      <c r="GO6" s="198"/>
      <c r="GP6" s="198"/>
      <c r="GQ6" s="198"/>
      <c r="GR6" s="198"/>
      <c r="GS6" s="198"/>
      <c r="GT6" s="198"/>
      <c r="GU6" s="198"/>
      <c r="GV6" s="198"/>
      <c r="GW6" s="198"/>
      <c r="GX6" s="198"/>
      <c r="GY6" s="198"/>
      <c r="GZ6" s="198"/>
      <c r="HA6" s="198"/>
      <c r="HB6" s="198"/>
      <c r="HC6" s="198"/>
      <c r="HD6" s="198"/>
      <c r="HE6" s="198"/>
      <c r="HF6" s="198"/>
      <c r="HG6" s="198"/>
      <c r="HH6" s="198"/>
      <c r="HI6" s="198"/>
      <c r="HJ6" s="198"/>
      <c r="HK6" s="198"/>
      <c r="HL6" s="198"/>
      <c r="HM6" s="198"/>
      <c r="HN6" s="198"/>
      <c r="HO6" s="198"/>
      <c r="HP6" s="198"/>
      <c r="HQ6" s="198"/>
      <c r="HR6" s="198"/>
      <c r="HS6" s="198"/>
      <c r="HT6" s="198"/>
      <c r="HU6" s="198"/>
      <c r="HV6" s="198"/>
      <c r="HW6" s="198"/>
      <c r="HX6" s="198"/>
      <c r="HY6" s="198"/>
      <c r="HZ6" s="198"/>
      <c r="IA6" s="198"/>
      <c r="IB6" s="198"/>
      <c r="IC6" s="198"/>
      <c r="ID6" s="198"/>
      <c r="IE6" s="198"/>
      <c r="IF6" s="198"/>
      <c r="IG6" s="198"/>
      <c r="IH6" s="198"/>
      <c r="II6" s="198"/>
      <c r="IJ6" s="198"/>
      <c r="IK6" s="198"/>
      <c r="IL6" s="198"/>
      <c r="IM6" s="198"/>
      <c r="IN6" s="198"/>
      <c r="IO6" s="198"/>
      <c r="IP6" s="198"/>
      <c r="IQ6" s="198"/>
      <c r="IR6" s="198"/>
      <c r="IS6" s="198"/>
      <c r="IT6" s="198"/>
      <c r="IU6" s="198"/>
      <c r="IV6" s="198"/>
      <c r="IW6" s="198"/>
    </row>
    <row r="7" customFormat="false" ht="11.25" hidden="false" customHeight="false" outlineLevel="0" collapsed="false">
      <c r="A7" s="199" t="n">
        <v>35551</v>
      </c>
      <c r="B7" s="192" t="n">
        <v>35551</v>
      </c>
      <c r="C7" s="3" t="n">
        <v>531000</v>
      </c>
      <c r="D7" s="3" t="n">
        <v>747000</v>
      </c>
      <c r="E7" s="3" t="n">
        <v>380000</v>
      </c>
      <c r="F7" s="3" t="n">
        <v>489000</v>
      </c>
      <c r="G7" s="3" t="n">
        <v>586000</v>
      </c>
      <c r="H7" s="3" t="n">
        <v>224000</v>
      </c>
      <c r="I7" s="3" t="n">
        <v>54000</v>
      </c>
      <c r="J7" s="4" t="n">
        <v>3011000</v>
      </c>
      <c r="K7" s="5" t="n">
        <v>703000</v>
      </c>
      <c r="L7" s="4" t="n">
        <v>2211000</v>
      </c>
      <c r="M7" s="4" t="n">
        <v>32062000</v>
      </c>
    </row>
    <row r="8" customFormat="false" ht="11.25" hidden="false" customHeight="false" outlineLevel="0" collapsed="false">
      <c r="A8" s="199" t="n">
        <v>35552</v>
      </c>
      <c r="B8" s="192" t="n">
        <v>35552</v>
      </c>
      <c r="C8" s="3" t="n">
        <v>525000</v>
      </c>
      <c r="D8" s="3" t="n">
        <v>723000</v>
      </c>
      <c r="E8" s="3" t="n">
        <v>352000</v>
      </c>
      <c r="F8" s="3" t="n">
        <v>477000</v>
      </c>
      <c r="G8" s="3" t="n">
        <v>602000</v>
      </c>
      <c r="H8" s="3" t="n">
        <v>215000</v>
      </c>
      <c r="I8" s="3" t="n">
        <v>54000</v>
      </c>
      <c r="J8" s="4" t="n">
        <v>2948000</v>
      </c>
      <c r="K8" s="5" t="n">
        <v>867000</v>
      </c>
      <c r="L8" s="4" t="n">
        <v>2149000</v>
      </c>
      <c r="M8" s="4" t="n">
        <v>32929000</v>
      </c>
    </row>
    <row r="9" customFormat="false" ht="11.25" hidden="false" customHeight="false" outlineLevel="0" collapsed="false">
      <c r="A9" s="199" t="n">
        <v>35553</v>
      </c>
      <c r="B9" s="192" t="n">
        <v>35553</v>
      </c>
      <c r="C9" s="3" t="n">
        <v>531000</v>
      </c>
      <c r="D9" s="3" t="n">
        <v>702000</v>
      </c>
      <c r="E9" s="3" t="n">
        <v>356000</v>
      </c>
      <c r="F9" s="3" t="n">
        <v>472000</v>
      </c>
      <c r="G9" s="3" t="n">
        <v>558000</v>
      </c>
      <c r="H9" s="3" t="n">
        <v>178000</v>
      </c>
      <c r="I9" s="3" t="n">
        <v>54000</v>
      </c>
      <c r="J9" s="4" t="n">
        <v>2851000</v>
      </c>
      <c r="K9" s="5" t="n">
        <v>893000</v>
      </c>
      <c r="L9" s="4" t="n">
        <v>1921000</v>
      </c>
      <c r="M9" s="4" t="n">
        <v>33822000</v>
      </c>
    </row>
    <row r="10" customFormat="false" ht="11.25" hidden="false" customHeight="false" outlineLevel="0" collapsed="false">
      <c r="A10" s="199" t="n">
        <v>35554</v>
      </c>
      <c r="B10" s="192" t="n">
        <v>35554</v>
      </c>
      <c r="C10" s="3" t="n">
        <v>530000</v>
      </c>
      <c r="D10" s="3" t="n">
        <v>694000</v>
      </c>
      <c r="E10" s="3" t="n">
        <v>347000</v>
      </c>
      <c r="F10" s="3" t="n">
        <v>465000</v>
      </c>
      <c r="G10" s="3" t="n">
        <v>565000</v>
      </c>
      <c r="H10" s="3" t="n">
        <v>176000</v>
      </c>
      <c r="I10" s="3" t="n">
        <v>52000</v>
      </c>
      <c r="J10" s="4" t="n">
        <v>2829000</v>
      </c>
      <c r="K10" s="5" t="n">
        <v>899000</v>
      </c>
      <c r="L10" s="4" t="n">
        <v>1908000</v>
      </c>
      <c r="M10" s="4" t="n">
        <v>34721000</v>
      </c>
    </row>
    <row r="11" customFormat="false" ht="11.25" hidden="false" customHeight="false" outlineLevel="0" collapsed="false">
      <c r="A11" s="199" t="n">
        <v>35555</v>
      </c>
      <c r="B11" s="192" t="n">
        <v>35555</v>
      </c>
      <c r="C11" s="3" t="n">
        <v>533000</v>
      </c>
      <c r="D11" s="3" t="n">
        <v>702000</v>
      </c>
      <c r="E11" s="3" t="n">
        <v>358000</v>
      </c>
      <c r="F11" s="3" t="n">
        <v>468000</v>
      </c>
      <c r="G11" s="3" t="n">
        <v>594000</v>
      </c>
      <c r="H11" s="3" t="n">
        <v>176000</v>
      </c>
      <c r="I11" s="3" t="n">
        <v>52000</v>
      </c>
      <c r="J11" s="4" t="n">
        <v>2883000</v>
      </c>
      <c r="K11" s="5" t="n">
        <v>479000</v>
      </c>
      <c r="L11" s="4" t="n">
        <v>2388000</v>
      </c>
      <c r="M11" s="4" t="n">
        <v>35200000</v>
      </c>
    </row>
    <row r="12" customFormat="false" ht="11.25" hidden="false" customHeight="false" outlineLevel="0" collapsed="false">
      <c r="A12" s="199" t="n">
        <v>35556</v>
      </c>
      <c r="B12" s="192" t="n">
        <v>35556</v>
      </c>
      <c r="C12" s="3" t="n">
        <v>532000</v>
      </c>
      <c r="D12" s="3" t="n">
        <v>567000</v>
      </c>
      <c r="E12" s="3" t="n">
        <v>253000</v>
      </c>
      <c r="F12" s="3" t="n">
        <v>467000</v>
      </c>
      <c r="G12" s="3" t="n">
        <v>559000</v>
      </c>
      <c r="H12" s="3" t="n">
        <v>177000</v>
      </c>
      <c r="I12" s="3" t="n">
        <v>48000</v>
      </c>
      <c r="J12" s="4" t="n">
        <v>2603000</v>
      </c>
      <c r="K12" s="5" t="n">
        <v>312000</v>
      </c>
      <c r="L12" s="4" t="n">
        <v>2328000</v>
      </c>
      <c r="M12" s="4" t="n">
        <v>35512000</v>
      </c>
    </row>
    <row r="13" customFormat="false" ht="11.25" hidden="false" customHeight="false" outlineLevel="0" collapsed="false">
      <c r="A13" s="199" t="n">
        <v>35557</v>
      </c>
      <c r="B13" s="192" t="n">
        <v>35557</v>
      </c>
      <c r="C13" s="3" t="n">
        <v>531000</v>
      </c>
      <c r="D13" s="3" t="n">
        <v>646000</v>
      </c>
      <c r="E13" s="3" t="n">
        <v>314000</v>
      </c>
      <c r="F13" s="3" t="n">
        <v>472000</v>
      </c>
      <c r="G13" s="3" t="n">
        <v>549000</v>
      </c>
      <c r="H13" s="3" t="n">
        <v>188000</v>
      </c>
      <c r="I13" s="3" t="n">
        <v>50000</v>
      </c>
      <c r="J13" s="4" t="n">
        <v>2750000</v>
      </c>
      <c r="K13" s="5" t="n">
        <v>339000</v>
      </c>
      <c r="L13" s="4" t="n">
        <v>2420000</v>
      </c>
      <c r="M13" s="4" t="n">
        <v>35852000</v>
      </c>
    </row>
    <row r="14" customFormat="false" ht="11.25" hidden="false" customHeight="false" outlineLevel="0" collapsed="false">
      <c r="A14" s="199" t="n">
        <v>35558</v>
      </c>
      <c r="B14" s="192" t="n">
        <v>35558</v>
      </c>
      <c r="C14" s="3" t="n">
        <v>531000</v>
      </c>
      <c r="D14" s="3" t="n">
        <v>707000</v>
      </c>
      <c r="E14" s="3" t="n">
        <v>304000</v>
      </c>
      <c r="F14" s="3" t="n">
        <v>478000</v>
      </c>
      <c r="G14" s="3" t="n">
        <v>587000</v>
      </c>
      <c r="H14" s="3" t="n">
        <v>188000</v>
      </c>
      <c r="I14" s="3" t="n">
        <v>50000</v>
      </c>
      <c r="J14" s="4" t="n">
        <v>2845000</v>
      </c>
      <c r="K14" s="5" t="n">
        <v>454000</v>
      </c>
      <c r="L14" s="4" t="n">
        <v>2376000</v>
      </c>
      <c r="M14" s="4" t="n">
        <v>36306000</v>
      </c>
    </row>
    <row r="15" customFormat="false" ht="11.25" hidden="false" customHeight="false" outlineLevel="0" collapsed="false">
      <c r="A15" s="199" t="n">
        <v>35559</v>
      </c>
      <c r="B15" s="192" t="n">
        <v>35559</v>
      </c>
      <c r="C15" s="3" t="n">
        <v>531000</v>
      </c>
      <c r="D15" s="3" t="n">
        <v>735000</v>
      </c>
      <c r="E15" s="3" t="n">
        <v>290000</v>
      </c>
      <c r="F15" s="3" t="n">
        <v>482000</v>
      </c>
      <c r="G15" s="3" t="n">
        <v>553000</v>
      </c>
      <c r="H15" s="3" t="n">
        <v>188000</v>
      </c>
      <c r="I15" s="3" t="n">
        <v>49000</v>
      </c>
      <c r="J15" s="4" t="n">
        <v>2828000</v>
      </c>
      <c r="K15" s="5" t="n">
        <v>584000</v>
      </c>
      <c r="L15" s="4" t="n">
        <v>2307000</v>
      </c>
      <c r="M15" s="4" t="n">
        <v>36890000</v>
      </c>
    </row>
    <row r="16" customFormat="false" ht="11.25" hidden="false" customHeight="false" outlineLevel="0" collapsed="false">
      <c r="A16" s="199" t="n">
        <v>35560</v>
      </c>
      <c r="B16" s="192" t="n">
        <v>35560</v>
      </c>
      <c r="C16" s="3" t="n">
        <v>531000</v>
      </c>
      <c r="D16" s="3" t="n">
        <v>690000</v>
      </c>
      <c r="E16" s="3" t="n">
        <v>358000</v>
      </c>
      <c r="F16" s="3" t="n">
        <v>472000</v>
      </c>
      <c r="G16" s="3" t="n">
        <v>562000</v>
      </c>
      <c r="H16" s="3" t="n">
        <v>173000</v>
      </c>
      <c r="I16" s="3" t="n">
        <v>34000</v>
      </c>
      <c r="J16" s="4" t="n">
        <v>2820000</v>
      </c>
      <c r="K16" s="5" t="n">
        <v>848000</v>
      </c>
      <c r="L16" s="4" t="n">
        <v>1981000</v>
      </c>
      <c r="M16" s="4" t="n">
        <v>37738000</v>
      </c>
    </row>
    <row r="17" customFormat="false" ht="11.25" hidden="false" customHeight="false" outlineLevel="0" collapsed="false">
      <c r="A17" s="199" t="n">
        <v>35561</v>
      </c>
      <c r="B17" s="192" t="n">
        <v>35561</v>
      </c>
      <c r="C17" s="3" t="n">
        <v>533000</v>
      </c>
      <c r="D17" s="3" t="n">
        <v>677000</v>
      </c>
      <c r="E17" s="3" t="n">
        <v>340000</v>
      </c>
      <c r="F17" s="3" t="n">
        <v>473000</v>
      </c>
      <c r="G17" s="3" t="n">
        <v>571000</v>
      </c>
      <c r="H17" s="3" t="n">
        <v>171000</v>
      </c>
      <c r="I17" s="3" t="n">
        <v>32000</v>
      </c>
      <c r="J17" s="4" t="n">
        <v>2797000</v>
      </c>
      <c r="K17" s="5" t="n">
        <v>859000</v>
      </c>
      <c r="L17" s="4" t="n">
        <v>1872000</v>
      </c>
      <c r="M17" s="4" t="n">
        <v>38597000</v>
      </c>
    </row>
    <row r="18" customFormat="false" ht="11.25" hidden="false" customHeight="false" outlineLevel="0" collapsed="false">
      <c r="A18" s="199" t="n">
        <v>35562</v>
      </c>
      <c r="B18" s="192" t="n">
        <v>35562</v>
      </c>
      <c r="C18" s="3" t="n">
        <v>531000</v>
      </c>
      <c r="D18" s="3" t="n">
        <v>716000</v>
      </c>
      <c r="E18" s="3" t="n">
        <v>303000</v>
      </c>
      <c r="F18" s="3" t="n">
        <v>466000</v>
      </c>
      <c r="G18" s="3" t="n">
        <v>603000</v>
      </c>
      <c r="H18" s="3" t="n">
        <v>186000</v>
      </c>
      <c r="I18" s="3" t="n">
        <v>48000</v>
      </c>
      <c r="J18" s="4" t="n">
        <v>2853000</v>
      </c>
      <c r="K18" s="5" t="n">
        <v>641000</v>
      </c>
      <c r="L18" s="4" t="n">
        <v>2221000</v>
      </c>
      <c r="M18" s="4" t="n">
        <v>39238000</v>
      </c>
    </row>
    <row r="19" customFormat="false" ht="11.25" hidden="false" customHeight="false" outlineLevel="0" collapsed="false">
      <c r="A19" s="199" t="n">
        <v>35563</v>
      </c>
      <c r="B19" s="192" t="n">
        <v>35563</v>
      </c>
      <c r="C19" s="3" t="n">
        <v>485000</v>
      </c>
      <c r="D19" s="3" t="n">
        <v>713000</v>
      </c>
      <c r="E19" s="3" t="n">
        <v>291000</v>
      </c>
      <c r="F19" s="3" t="n">
        <v>476000</v>
      </c>
      <c r="G19" s="3" t="n">
        <v>589000</v>
      </c>
      <c r="H19" s="3" t="n">
        <v>194000</v>
      </c>
      <c r="I19" s="3" t="n">
        <v>50000</v>
      </c>
      <c r="J19" s="4" t="n">
        <v>2798000</v>
      </c>
      <c r="K19" s="5" t="n">
        <v>460000</v>
      </c>
      <c r="L19" s="4" t="n">
        <v>2305000</v>
      </c>
      <c r="M19" s="4" t="n">
        <v>39699000</v>
      </c>
    </row>
    <row r="20" customFormat="false" ht="11.25" hidden="false" customHeight="false" outlineLevel="0" collapsed="false">
      <c r="A20" s="199" t="n">
        <v>35564</v>
      </c>
      <c r="B20" s="192" t="n">
        <v>35564</v>
      </c>
      <c r="C20" s="3" t="n">
        <v>524000</v>
      </c>
      <c r="D20" s="3" t="n">
        <v>709000</v>
      </c>
      <c r="E20" s="3" t="n">
        <v>298000</v>
      </c>
      <c r="F20" s="3" t="n">
        <v>508000</v>
      </c>
      <c r="G20" s="3" t="n">
        <v>608000</v>
      </c>
      <c r="H20" s="3" t="n">
        <v>146000</v>
      </c>
      <c r="I20" s="3" t="n">
        <v>48000</v>
      </c>
      <c r="J20" s="4" t="n">
        <v>2841000</v>
      </c>
      <c r="K20" s="5" t="n">
        <v>545000</v>
      </c>
      <c r="L20" s="4" t="n">
        <v>2314000</v>
      </c>
      <c r="M20" s="4" t="n">
        <v>40243000</v>
      </c>
    </row>
    <row r="21" customFormat="false" ht="11.25" hidden="false" customHeight="false" outlineLevel="0" collapsed="false">
      <c r="A21" s="199" t="n">
        <v>35565</v>
      </c>
      <c r="B21" s="192" t="n">
        <v>35565</v>
      </c>
      <c r="C21" s="3" t="n">
        <v>535000</v>
      </c>
      <c r="D21" s="3" t="n">
        <v>726000</v>
      </c>
      <c r="E21" s="3" t="n">
        <v>299000</v>
      </c>
      <c r="F21" s="3" t="n">
        <v>522000</v>
      </c>
      <c r="G21" s="3" t="n">
        <v>600000</v>
      </c>
      <c r="H21" s="3" t="n">
        <v>162000</v>
      </c>
      <c r="I21" s="3" t="n">
        <v>47000</v>
      </c>
      <c r="J21" s="4" t="n">
        <v>2891000</v>
      </c>
      <c r="K21" s="5" t="n">
        <v>403000</v>
      </c>
      <c r="L21" s="4" t="n">
        <v>2428000</v>
      </c>
      <c r="M21" s="4" t="n">
        <v>40646000</v>
      </c>
    </row>
    <row r="22" customFormat="false" ht="11.25" hidden="false" customHeight="false" outlineLevel="0" collapsed="false">
      <c r="A22" s="199" t="n">
        <v>35566</v>
      </c>
      <c r="B22" s="192" t="n">
        <v>35566</v>
      </c>
      <c r="C22" s="3" t="n">
        <v>533000</v>
      </c>
      <c r="D22" s="3" t="n">
        <v>697000</v>
      </c>
      <c r="E22" s="3" t="n">
        <v>266000</v>
      </c>
      <c r="F22" s="3" t="n">
        <v>531000</v>
      </c>
      <c r="G22" s="3" t="n">
        <v>595000</v>
      </c>
      <c r="H22" s="3" t="n">
        <v>158000</v>
      </c>
      <c r="I22" s="3" t="n">
        <v>46000</v>
      </c>
      <c r="J22" s="4" t="n">
        <v>2826000</v>
      </c>
      <c r="K22" s="5" t="n">
        <v>457000</v>
      </c>
      <c r="L22" s="4" t="n">
        <v>2428000</v>
      </c>
      <c r="M22" s="4" t="n">
        <v>41103000</v>
      </c>
    </row>
    <row r="23" customFormat="false" ht="11.25" hidden="false" customHeight="false" outlineLevel="0" collapsed="false">
      <c r="A23" s="199" t="n">
        <v>35567</v>
      </c>
      <c r="B23" s="192" t="n">
        <v>35567</v>
      </c>
      <c r="C23" s="3" t="n">
        <v>528000</v>
      </c>
      <c r="D23" s="3" t="n">
        <v>632000</v>
      </c>
      <c r="E23" s="3" t="n">
        <v>340000</v>
      </c>
      <c r="F23" s="3" t="n">
        <v>554000</v>
      </c>
      <c r="G23" s="3" t="n">
        <v>536000</v>
      </c>
      <c r="H23" s="3" t="n">
        <v>160000</v>
      </c>
      <c r="I23" s="3" t="n">
        <v>48000</v>
      </c>
      <c r="J23" s="4" t="n">
        <v>2798000</v>
      </c>
      <c r="K23" s="5" t="n">
        <v>705000</v>
      </c>
      <c r="L23" s="4" t="n">
        <v>2114000</v>
      </c>
      <c r="M23" s="4" t="n">
        <v>41808000</v>
      </c>
    </row>
    <row r="24" customFormat="false" ht="11.25" hidden="false" customHeight="false" outlineLevel="0" collapsed="false">
      <c r="A24" s="199" t="n">
        <v>35568</v>
      </c>
      <c r="B24" s="192" t="n">
        <v>35568</v>
      </c>
      <c r="C24" s="3" t="n">
        <v>531000</v>
      </c>
      <c r="D24" s="3" t="n">
        <v>712000</v>
      </c>
      <c r="E24" s="3" t="n">
        <v>312000</v>
      </c>
      <c r="F24" s="3" t="n">
        <v>523000</v>
      </c>
      <c r="G24" s="3" t="n">
        <v>564000</v>
      </c>
      <c r="H24" s="3" t="n">
        <v>161000</v>
      </c>
      <c r="I24" s="3" t="n">
        <v>44000</v>
      </c>
      <c r="J24" s="4" t="n">
        <v>2847000</v>
      </c>
      <c r="K24" s="5" t="n">
        <v>816000</v>
      </c>
      <c r="L24" s="4" t="n">
        <v>2009000</v>
      </c>
      <c r="M24" s="4" t="n">
        <v>42624000</v>
      </c>
    </row>
    <row r="25" customFormat="false" ht="11.25" hidden="false" customHeight="false" outlineLevel="0" collapsed="false">
      <c r="A25" s="199" t="n">
        <v>35569</v>
      </c>
      <c r="B25" s="192" t="n">
        <v>35569</v>
      </c>
      <c r="C25" s="3" t="n">
        <v>531000</v>
      </c>
      <c r="D25" s="3" t="n">
        <v>716000</v>
      </c>
      <c r="E25" s="3" t="n">
        <v>328000</v>
      </c>
      <c r="F25" s="3" t="n">
        <v>524000</v>
      </c>
      <c r="G25" s="3" t="n">
        <v>575000</v>
      </c>
      <c r="H25" s="3" t="n">
        <v>161000</v>
      </c>
      <c r="I25" s="3" t="n">
        <v>43000</v>
      </c>
      <c r="J25" s="4" t="n">
        <v>2878000</v>
      </c>
      <c r="K25" s="5" t="n">
        <v>400000</v>
      </c>
      <c r="L25" s="4" t="n">
        <v>2420000</v>
      </c>
      <c r="M25" s="4" t="n">
        <v>43024000</v>
      </c>
    </row>
    <row r="26" customFormat="false" ht="11.25" hidden="false" customHeight="false" outlineLevel="0" collapsed="false">
      <c r="A26" s="199" t="n">
        <v>35570</v>
      </c>
      <c r="B26" s="192" t="n">
        <v>35570</v>
      </c>
      <c r="C26" s="3" t="n">
        <v>532000</v>
      </c>
      <c r="D26" s="3" t="n">
        <v>715000</v>
      </c>
      <c r="E26" s="3" t="n">
        <v>329000</v>
      </c>
      <c r="F26" s="3" t="n">
        <v>528000</v>
      </c>
      <c r="G26" s="3" t="n">
        <v>584000</v>
      </c>
      <c r="H26" s="3" t="n">
        <v>158000</v>
      </c>
      <c r="I26" s="3" t="n">
        <v>40000</v>
      </c>
      <c r="J26" s="4" t="n">
        <v>2886000</v>
      </c>
      <c r="K26" s="5" t="n">
        <v>584000</v>
      </c>
      <c r="L26" s="4" t="n">
        <v>2373000</v>
      </c>
      <c r="M26" s="4" t="n">
        <v>43472000</v>
      </c>
    </row>
    <row r="27" customFormat="false" ht="11.25" hidden="false" customHeight="false" outlineLevel="0" collapsed="false">
      <c r="A27" s="199" t="n">
        <v>35571</v>
      </c>
      <c r="B27" s="192" t="n">
        <v>35571</v>
      </c>
      <c r="C27" s="3" t="n">
        <v>532000</v>
      </c>
      <c r="D27" s="3" t="n">
        <v>743000</v>
      </c>
      <c r="E27" s="3" t="n">
        <v>319000</v>
      </c>
      <c r="F27" s="3" t="n">
        <v>527000</v>
      </c>
      <c r="G27" s="3" t="n">
        <v>573000</v>
      </c>
      <c r="H27" s="3" t="n">
        <v>160000</v>
      </c>
      <c r="I27" s="3" t="n">
        <v>41000</v>
      </c>
      <c r="J27" s="4" t="n">
        <v>2895000</v>
      </c>
      <c r="K27" s="5" t="n">
        <v>626000</v>
      </c>
      <c r="L27" s="4" t="n">
        <v>2204000</v>
      </c>
      <c r="M27" s="4" t="n">
        <v>44099000</v>
      </c>
    </row>
    <row r="28" customFormat="false" ht="11.25" hidden="false" customHeight="false" outlineLevel="0" collapsed="false">
      <c r="A28" s="199" t="n">
        <v>35572</v>
      </c>
      <c r="B28" s="192" t="n">
        <v>35572</v>
      </c>
      <c r="C28" s="3" t="n">
        <v>531000</v>
      </c>
      <c r="D28" s="3" t="n">
        <v>731000</v>
      </c>
      <c r="E28" s="3" t="n">
        <v>340000</v>
      </c>
      <c r="F28" s="3" t="n">
        <v>539000</v>
      </c>
      <c r="G28" s="3" t="n">
        <v>585000</v>
      </c>
      <c r="H28" s="3" t="n">
        <v>159000</v>
      </c>
      <c r="I28" s="3" t="n">
        <v>42000</v>
      </c>
      <c r="J28" s="4" t="n">
        <v>2927000</v>
      </c>
      <c r="K28" s="5" t="n">
        <v>774000</v>
      </c>
      <c r="L28" s="4" t="n">
        <v>2194000</v>
      </c>
      <c r="M28" s="4" t="n">
        <v>44872000</v>
      </c>
    </row>
    <row r="29" customFormat="false" ht="11.25" hidden="false" customHeight="false" outlineLevel="0" collapsed="false">
      <c r="A29" s="199" t="n">
        <v>35573</v>
      </c>
      <c r="B29" s="192" t="n">
        <v>35573</v>
      </c>
      <c r="C29" s="3" t="n">
        <v>531000</v>
      </c>
      <c r="D29" s="3" t="n">
        <v>747000</v>
      </c>
      <c r="E29" s="3" t="n">
        <v>335000</v>
      </c>
      <c r="F29" s="3" t="n">
        <v>529000</v>
      </c>
      <c r="G29" s="3" t="n">
        <v>600000</v>
      </c>
      <c r="H29" s="3" t="n">
        <v>160000</v>
      </c>
      <c r="I29" s="3" t="n">
        <v>40000</v>
      </c>
      <c r="J29" s="4" t="n">
        <v>2942000</v>
      </c>
      <c r="K29" s="5" t="n">
        <v>856000</v>
      </c>
      <c r="L29" s="4" t="n">
        <v>2034000</v>
      </c>
      <c r="M29" s="4" t="n">
        <v>45728000</v>
      </c>
    </row>
    <row r="30" customFormat="false" ht="11.25" hidden="false" customHeight="false" outlineLevel="0" collapsed="false">
      <c r="A30" s="199" t="n">
        <v>35574</v>
      </c>
      <c r="B30" s="192" t="n">
        <v>35574</v>
      </c>
      <c r="C30" s="3" t="n">
        <v>532000</v>
      </c>
      <c r="D30" s="3" t="n">
        <v>658000</v>
      </c>
      <c r="E30" s="3" t="n">
        <v>186000</v>
      </c>
      <c r="F30" s="3" t="n">
        <v>319000</v>
      </c>
      <c r="G30" s="3" t="n">
        <v>426000</v>
      </c>
      <c r="H30" s="3" t="n">
        <v>160000</v>
      </c>
      <c r="I30" s="3" t="n">
        <v>41000</v>
      </c>
      <c r="J30" s="4" t="n">
        <v>2322000</v>
      </c>
      <c r="K30" s="5" t="n">
        <v>552000</v>
      </c>
      <c r="L30" s="4" t="n">
        <v>1889000</v>
      </c>
      <c r="M30" s="4" t="n">
        <v>46283000</v>
      </c>
    </row>
    <row r="31" customFormat="false" ht="11.25" hidden="false" customHeight="false" outlineLevel="0" collapsed="false">
      <c r="A31" s="199" t="n">
        <v>35575</v>
      </c>
      <c r="B31" s="192" t="n">
        <v>35575</v>
      </c>
      <c r="C31" s="3" t="n">
        <v>529000</v>
      </c>
      <c r="D31" s="3" t="n">
        <v>692000</v>
      </c>
      <c r="E31" s="3" t="n">
        <v>209000</v>
      </c>
      <c r="F31" s="3" t="n">
        <v>359000</v>
      </c>
      <c r="G31" s="3" t="n">
        <v>450000</v>
      </c>
      <c r="H31" s="3" t="n">
        <v>156000</v>
      </c>
      <c r="I31" s="3" t="n">
        <v>37000</v>
      </c>
      <c r="J31" s="4" t="n">
        <v>2432000</v>
      </c>
      <c r="K31" s="5" t="n">
        <v>722000</v>
      </c>
      <c r="L31" s="4" t="n">
        <v>1597000</v>
      </c>
      <c r="M31" s="4" t="n">
        <v>47001000</v>
      </c>
    </row>
    <row r="32" customFormat="false" ht="11.25" hidden="false" customHeight="false" outlineLevel="0" collapsed="false">
      <c r="A32" s="199" t="n">
        <v>35576</v>
      </c>
      <c r="B32" s="192" t="n">
        <v>35576</v>
      </c>
      <c r="C32" s="3" t="n">
        <v>524000</v>
      </c>
      <c r="D32" s="3" t="n">
        <v>705000</v>
      </c>
      <c r="E32" s="3" t="n">
        <v>213000</v>
      </c>
      <c r="F32" s="3" t="n">
        <v>353000</v>
      </c>
      <c r="G32" s="3" t="n">
        <v>462000</v>
      </c>
      <c r="H32" s="3" t="n">
        <v>152000</v>
      </c>
      <c r="I32" s="3" t="n">
        <v>19000</v>
      </c>
      <c r="J32" s="4" t="n">
        <v>2428000</v>
      </c>
      <c r="K32" s="5" t="n">
        <v>743000</v>
      </c>
      <c r="L32" s="4" t="n">
        <v>1805000</v>
      </c>
      <c r="M32" s="4" t="n">
        <v>47749000</v>
      </c>
    </row>
    <row r="33" customFormat="false" ht="11.25" hidden="false" customHeight="false" outlineLevel="0" collapsed="false">
      <c r="A33" s="199" t="n">
        <v>35577</v>
      </c>
      <c r="B33" s="192" t="n">
        <v>35577</v>
      </c>
      <c r="C33" s="3" t="n">
        <v>532000</v>
      </c>
      <c r="D33" s="3" t="n">
        <v>711000</v>
      </c>
      <c r="E33" s="3" t="n">
        <v>214000</v>
      </c>
      <c r="F33" s="3" t="n">
        <v>470000</v>
      </c>
      <c r="G33" s="3" t="n">
        <v>465000</v>
      </c>
      <c r="H33" s="3" t="n">
        <v>160000</v>
      </c>
      <c r="I33" s="3" t="n">
        <v>11000</v>
      </c>
      <c r="J33" s="4" t="n">
        <v>2563000</v>
      </c>
      <c r="K33" s="5" t="n">
        <v>50000</v>
      </c>
      <c r="L33" s="4" t="n">
        <v>2490000</v>
      </c>
      <c r="M33" s="4" t="n">
        <v>47802000</v>
      </c>
    </row>
    <row r="34" customFormat="false" ht="11.25" hidden="false" customHeight="false" outlineLevel="0" collapsed="false">
      <c r="A34" s="199" t="n">
        <v>35578</v>
      </c>
      <c r="B34" s="192" t="n">
        <v>35578</v>
      </c>
      <c r="C34" s="3" t="n">
        <v>531000</v>
      </c>
      <c r="D34" s="3" t="n">
        <v>805000</v>
      </c>
      <c r="E34" s="3" t="n">
        <v>207000</v>
      </c>
      <c r="F34" s="3" t="n">
        <v>472000</v>
      </c>
      <c r="G34" s="3" t="n">
        <v>453000</v>
      </c>
      <c r="H34" s="3" t="n">
        <v>162000</v>
      </c>
      <c r="I34" s="3" t="n">
        <v>10000</v>
      </c>
      <c r="J34" s="4" t="n">
        <v>2640000</v>
      </c>
      <c r="K34" s="5" t="n">
        <v>62000</v>
      </c>
      <c r="L34" s="4" t="n">
        <v>2668000</v>
      </c>
      <c r="M34" s="4" t="n">
        <v>47863000</v>
      </c>
    </row>
    <row r="35" customFormat="false" ht="11.25" hidden="false" customHeight="false" outlineLevel="0" collapsed="false">
      <c r="A35" s="199" t="n">
        <v>35579</v>
      </c>
      <c r="B35" s="192" t="n">
        <v>35579</v>
      </c>
      <c r="C35" s="3" t="n">
        <v>533000</v>
      </c>
      <c r="D35" s="3" t="n">
        <v>754000</v>
      </c>
      <c r="E35" s="3" t="n">
        <v>198000</v>
      </c>
      <c r="F35" s="3" t="n">
        <v>493000</v>
      </c>
      <c r="G35" s="3" t="n">
        <v>588000</v>
      </c>
      <c r="H35" s="3" t="n">
        <v>164000</v>
      </c>
      <c r="I35" s="3" t="n">
        <v>20000</v>
      </c>
      <c r="J35" s="4" t="n">
        <v>2750000</v>
      </c>
      <c r="K35" s="5" t="n">
        <v>-43000</v>
      </c>
      <c r="L35" s="4" t="n">
        <v>2669000</v>
      </c>
      <c r="M35" s="4" t="n">
        <v>47821000</v>
      </c>
    </row>
    <row r="36" customFormat="false" ht="11.25" hidden="false" customHeight="false" outlineLevel="0" collapsed="false">
      <c r="A36" s="199" t="n">
        <v>35580</v>
      </c>
      <c r="B36" s="192" t="n">
        <v>35580</v>
      </c>
      <c r="C36" s="3" t="n">
        <v>527000</v>
      </c>
      <c r="D36" s="3" t="n">
        <v>732000</v>
      </c>
      <c r="E36" s="3" t="n">
        <v>215000</v>
      </c>
      <c r="F36" s="3" t="n">
        <v>480000</v>
      </c>
      <c r="G36" s="3" t="n">
        <v>625000</v>
      </c>
      <c r="H36" s="3" t="n">
        <v>164000</v>
      </c>
      <c r="I36" s="3" t="n">
        <v>49000</v>
      </c>
      <c r="J36" s="4" t="n">
        <v>2792000</v>
      </c>
      <c r="K36" s="5" t="n">
        <v>359000</v>
      </c>
      <c r="L36" s="4" t="n">
        <v>2490000</v>
      </c>
      <c r="M36" s="4" t="n">
        <v>48175000</v>
      </c>
    </row>
    <row r="37" customFormat="false" ht="11.25" hidden="false" customHeight="false" outlineLevel="0" collapsed="false">
      <c r="A37" s="199" t="n">
        <v>35581</v>
      </c>
      <c r="B37" s="192" t="n">
        <v>35581</v>
      </c>
      <c r="C37" s="3" t="n">
        <v>531000</v>
      </c>
      <c r="D37" s="3" t="n">
        <v>752000</v>
      </c>
      <c r="E37" s="3" t="n">
        <v>287000</v>
      </c>
      <c r="F37" s="3" t="n">
        <v>516000</v>
      </c>
      <c r="G37" s="3" t="n">
        <v>488000</v>
      </c>
      <c r="H37" s="3" t="n">
        <v>163000</v>
      </c>
      <c r="I37" s="3" t="n">
        <v>53000</v>
      </c>
      <c r="J37" s="4" t="n">
        <v>2790000</v>
      </c>
      <c r="K37" s="5" t="n">
        <v>622000</v>
      </c>
      <c r="L37" s="4" t="n">
        <v>2187000</v>
      </c>
      <c r="M37" s="4" t="n">
        <v>48797000</v>
      </c>
    </row>
    <row r="38" customFormat="false" ht="11.25" hidden="false" customHeight="false" outlineLevel="0" collapsed="false">
      <c r="A38" s="199" t="n">
        <v>35582</v>
      </c>
      <c r="B38" s="192" t="n">
        <v>35582</v>
      </c>
      <c r="C38" s="3" t="n">
        <v>524000</v>
      </c>
      <c r="D38" s="3" t="n">
        <v>676000</v>
      </c>
      <c r="E38" s="3" t="n">
        <v>287000</v>
      </c>
      <c r="F38" s="3" t="n">
        <v>429000</v>
      </c>
      <c r="G38" s="3" t="n">
        <v>510000</v>
      </c>
      <c r="H38" s="3" t="n">
        <v>163000</v>
      </c>
      <c r="I38" s="3" t="n">
        <v>51000</v>
      </c>
      <c r="J38" s="4" t="n">
        <v>2640000</v>
      </c>
      <c r="K38" s="5" t="n">
        <v>508000</v>
      </c>
      <c r="L38" s="4" t="n">
        <v>2108000</v>
      </c>
      <c r="M38" s="4" t="n">
        <v>49331000</v>
      </c>
    </row>
    <row r="39" customFormat="false" ht="11.25" hidden="false" customHeight="false" outlineLevel="0" collapsed="false">
      <c r="A39" s="199" t="n">
        <v>35583</v>
      </c>
      <c r="B39" s="192" t="n">
        <v>35583</v>
      </c>
      <c r="C39" s="3" t="n">
        <v>530000</v>
      </c>
      <c r="D39" s="3" t="n">
        <v>657000</v>
      </c>
      <c r="E39" s="3" t="n">
        <v>274000</v>
      </c>
      <c r="F39" s="3" t="n">
        <v>502000</v>
      </c>
      <c r="G39" s="3" t="n">
        <v>550000</v>
      </c>
      <c r="H39" s="3" t="n">
        <v>164000</v>
      </c>
      <c r="I39" s="3" t="n">
        <v>48000</v>
      </c>
      <c r="J39" s="4" t="n">
        <v>2725000</v>
      </c>
      <c r="K39" s="5" t="n">
        <v>290000</v>
      </c>
      <c r="L39" s="4" t="n">
        <v>2409000</v>
      </c>
      <c r="M39" s="4" t="n">
        <v>49616000</v>
      </c>
    </row>
    <row r="40" customFormat="false" ht="11.25" hidden="false" customHeight="false" outlineLevel="0" collapsed="false">
      <c r="A40" s="199" t="n">
        <v>35584</v>
      </c>
      <c r="B40" s="192" t="n">
        <v>35584</v>
      </c>
      <c r="C40" s="3" t="n">
        <v>530000</v>
      </c>
      <c r="D40" s="3" t="n">
        <v>680000</v>
      </c>
      <c r="E40" s="3" t="n">
        <v>285000</v>
      </c>
      <c r="F40" s="3" t="n">
        <v>539000</v>
      </c>
      <c r="G40" s="3" t="n">
        <v>554000</v>
      </c>
      <c r="H40" s="3" t="n">
        <v>179000</v>
      </c>
      <c r="I40" s="3" t="n">
        <v>43000</v>
      </c>
      <c r="J40" s="4" t="n">
        <v>2810000</v>
      </c>
      <c r="K40" s="5" t="n">
        <v>512000</v>
      </c>
      <c r="L40" s="4" t="n">
        <v>2353000</v>
      </c>
      <c r="M40" s="4" t="n">
        <v>50119000</v>
      </c>
    </row>
    <row r="41" customFormat="false" ht="11.25" hidden="false" customHeight="false" outlineLevel="0" collapsed="false">
      <c r="A41" s="199" t="n">
        <v>35585</v>
      </c>
      <c r="B41" s="192" t="n">
        <v>35585</v>
      </c>
      <c r="C41" s="3" t="n">
        <v>531000</v>
      </c>
      <c r="D41" s="3" t="n">
        <v>698000</v>
      </c>
      <c r="E41" s="3" t="n">
        <v>255000</v>
      </c>
      <c r="F41" s="3" t="n">
        <v>554000</v>
      </c>
      <c r="G41" s="3" t="n">
        <v>583000</v>
      </c>
      <c r="H41" s="3" t="n">
        <v>260000</v>
      </c>
      <c r="I41" s="3" t="n">
        <v>50000</v>
      </c>
      <c r="J41" s="4" t="n">
        <v>2931000</v>
      </c>
      <c r="K41" s="5" t="n">
        <v>417000</v>
      </c>
      <c r="L41" s="4" t="n">
        <v>2479000</v>
      </c>
      <c r="M41" s="4" t="n">
        <v>50607000</v>
      </c>
    </row>
    <row r="42" customFormat="false" ht="11.25" hidden="false" customHeight="false" outlineLevel="0" collapsed="false">
      <c r="A42" s="199" t="n">
        <v>35586</v>
      </c>
      <c r="B42" s="192" t="n">
        <v>35586</v>
      </c>
      <c r="C42" s="3" t="n">
        <v>519000</v>
      </c>
      <c r="D42" s="3" t="n">
        <v>787000</v>
      </c>
      <c r="E42" s="3" t="n">
        <v>291000</v>
      </c>
      <c r="F42" s="3" t="n">
        <v>526000</v>
      </c>
      <c r="G42" s="3" t="n">
        <v>593000</v>
      </c>
      <c r="H42" s="3" t="n">
        <v>215000</v>
      </c>
      <c r="I42" s="3" t="n">
        <v>55000</v>
      </c>
      <c r="J42" s="4" t="n">
        <v>2986000</v>
      </c>
      <c r="K42" s="5" t="n">
        <v>733000</v>
      </c>
      <c r="L42" s="4" t="n">
        <v>2101000</v>
      </c>
      <c r="M42" s="4" t="n">
        <v>51337000</v>
      </c>
    </row>
    <row r="43" customFormat="false" ht="11.25" hidden="false" customHeight="false" outlineLevel="0" collapsed="false">
      <c r="A43" s="199" t="n">
        <v>35587</v>
      </c>
      <c r="B43" s="192" t="n">
        <v>35587</v>
      </c>
      <c r="C43" s="3" t="n">
        <v>515000</v>
      </c>
      <c r="D43" s="3" t="n">
        <v>721000</v>
      </c>
      <c r="E43" s="3" t="n">
        <v>302000</v>
      </c>
      <c r="F43" s="3" t="n">
        <v>425000</v>
      </c>
      <c r="G43" s="3" t="n">
        <v>569000</v>
      </c>
      <c r="H43" s="3" t="n">
        <v>210000</v>
      </c>
      <c r="I43" s="3" t="n">
        <v>59000</v>
      </c>
      <c r="J43" s="4" t="n">
        <v>2801000</v>
      </c>
      <c r="K43" s="5" t="n">
        <v>884000</v>
      </c>
      <c r="L43" s="4" t="n">
        <v>2098000</v>
      </c>
      <c r="M43" s="4" t="n">
        <v>52221000</v>
      </c>
    </row>
    <row r="44" customFormat="false" ht="11.25" hidden="false" customHeight="false" outlineLevel="0" collapsed="false">
      <c r="A44" s="199" t="n">
        <v>35588</v>
      </c>
      <c r="B44" s="192" t="n">
        <v>35588</v>
      </c>
      <c r="C44" s="3" t="n">
        <v>469000</v>
      </c>
      <c r="D44" s="3" t="n">
        <v>657000</v>
      </c>
      <c r="E44" s="3" t="n">
        <v>214000</v>
      </c>
      <c r="F44" s="3" t="n">
        <v>457000</v>
      </c>
      <c r="G44" s="3" t="n">
        <v>444000</v>
      </c>
      <c r="H44" s="3" t="n">
        <v>213000</v>
      </c>
      <c r="I44" s="3" t="n">
        <v>57000</v>
      </c>
      <c r="J44" s="4" t="n">
        <v>2511000</v>
      </c>
      <c r="K44" s="5" t="n">
        <v>512000</v>
      </c>
      <c r="L44" s="4" t="n">
        <v>2022000</v>
      </c>
      <c r="M44" s="4" t="n">
        <v>52720000</v>
      </c>
    </row>
    <row r="45" customFormat="false" ht="11.25" hidden="false" customHeight="false" outlineLevel="0" collapsed="false">
      <c r="A45" s="199" t="n">
        <v>35589</v>
      </c>
      <c r="B45" s="192" t="n">
        <v>35589</v>
      </c>
      <c r="C45" s="3" t="n">
        <v>482000</v>
      </c>
      <c r="D45" s="3" t="n">
        <v>698000</v>
      </c>
      <c r="E45" s="3" t="n">
        <v>201000</v>
      </c>
      <c r="F45" s="3" t="n">
        <v>394000</v>
      </c>
      <c r="G45" s="3" t="n">
        <v>474000</v>
      </c>
      <c r="H45" s="3" t="n">
        <v>217000</v>
      </c>
      <c r="I45" s="3" t="n">
        <v>59000</v>
      </c>
      <c r="J45" s="4" t="n">
        <v>2525000</v>
      </c>
      <c r="K45" s="5" t="n">
        <v>546000</v>
      </c>
      <c r="L45" s="4" t="n">
        <v>2004000</v>
      </c>
      <c r="M45" s="4" t="n">
        <v>53265000</v>
      </c>
    </row>
    <row r="46" customFormat="false" ht="11.25" hidden="false" customHeight="false" outlineLevel="0" collapsed="false">
      <c r="A46" s="199" t="n">
        <v>35590</v>
      </c>
      <c r="B46" s="192" t="n">
        <v>35590</v>
      </c>
      <c r="C46" s="3" t="n">
        <v>528000</v>
      </c>
      <c r="D46" s="3" t="n">
        <v>765000</v>
      </c>
      <c r="E46" s="3" t="n">
        <v>335000</v>
      </c>
      <c r="F46" s="3" t="n">
        <v>505000</v>
      </c>
      <c r="G46" s="3" t="n">
        <v>512000</v>
      </c>
      <c r="H46" s="3" t="n">
        <v>215000</v>
      </c>
      <c r="I46" s="3" t="n">
        <v>63000</v>
      </c>
      <c r="J46" s="4" t="n">
        <v>2923000</v>
      </c>
      <c r="K46" s="5" t="n">
        <v>589000</v>
      </c>
      <c r="L46" s="4" t="n">
        <v>2270000</v>
      </c>
      <c r="M46" s="4" t="n">
        <v>53851000</v>
      </c>
    </row>
    <row r="47" customFormat="false" ht="11.25" hidden="false" customHeight="false" outlineLevel="0" collapsed="false">
      <c r="A47" s="199" t="n">
        <v>35591</v>
      </c>
      <c r="B47" s="192" t="n">
        <v>35591</v>
      </c>
      <c r="C47" s="3" t="n">
        <v>526000</v>
      </c>
      <c r="D47" s="3" t="n">
        <v>722000</v>
      </c>
      <c r="E47" s="3" t="n">
        <v>294000</v>
      </c>
      <c r="F47" s="3" t="n">
        <v>533000</v>
      </c>
      <c r="G47" s="3" t="n">
        <v>450000</v>
      </c>
      <c r="H47" s="3" t="n">
        <v>216000</v>
      </c>
      <c r="I47" s="3" t="n">
        <v>65000</v>
      </c>
      <c r="J47" s="4" t="n">
        <v>2806000</v>
      </c>
      <c r="K47" s="5" t="n">
        <v>606000</v>
      </c>
      <c r="L47" s="4" t="n">
        <v>2237000</v>
      </c>
      <c r="M47" s="4" t="n">
        <v>54458000</v>
      </c>
    </row>
    <row r="48" customFormat="false" ht="11.25" hidden="false" customHeight="false" outlineLevel="0" collapsed="false">
      <c r="A48" s="199" t="n">
        <v>35592</v>
      </c>
      <c r="B48" s="192" t="n">
        <v>35592</v>
      </c>
      <c r="C48" s="3" t="n">
        <v>535000</v>
      </c>
      <c r="D48" s="3" t="n">
        <v>718000</v>
      </c>
      <c r="E48" s="3" t="n">
        <v>301000</v>
      </c>
      <c r="F48" s="3" t="n">
        <v>526000</v>
      </c>
      <c r="G48" s="3" t="n">
        <v>502000</v>
      </c>
      <c r="H48" s="3" t="n">
        <v>215000</v>
      </c>
      <c r="I48" s="3" t="n">
        <v>64000</v>
      </c>
      <c r="J48" s="4" t="n">
        <v>2861000</v>
      </c>
      <c r="K48" s="5" t="n">
        <v>631000</v>
      </c>
      <c r="L48" s="4" t="n">
        <v>2194000</v>
      </c>
      <c r="M48" s="4" t="n">
        <v>55088000</v>
      </c>
    </row>
    <row r="49" customFormat="false" ht="11.25" hidden="false" customHeight="false" outlineLevel="0" collapsed="false">
      <c r="A49" s="199" t="n">
        <v>35593</v>
      </c>
      <c r="B49" s="192" t="n">
        <v>35593</v>
      </c>
      <c r="C49" s="3" t="n">
        <v>527000</v>
      </c>
      <c r="D49" s="3" t="n">
        <v>725000</v>
      </c>
      <c r="E49" s="3" t="n">
        <v>364000</v>
      </c>
      <c r="F49" s="3" t="n">
        <v>515000</v>
      </c>
      <c r="G49" s="3" t="n">
        <v>536000</v>
      </c>
      <c r="H49" s="3" t="n">
        <v>215000</v>
      </c>
      <c r="I49" s="3" t="n">
        <v>53000</v>
      </c>
      <c r="J49" s="4" t="n">
        <v>2935000</v>
      </c>
      <c r="K49" s="5" t="n">
        <v>797000</v>
      </c>
      <c r="L49" s="4" t="n">
        <v>2133000</v>
      </c>
      <c r="M49" s="4" t="n">
        <v>55884000</v>
      </c>
    </row>
    <row r="50" customFormat="false" ht="11.25" hidden="false" customHeight="false" outlineLevel="0" collapsed="false">
      <c r="A50" s="199" t="n">
        <v>35594</v>
      </c>
      <c r="B50" s="192" t="n">
        <v>35594</v>
      </c>
      <c r="C50" s="3" t="n">
        <v>531000</v>
      </c>
      <c r="D50" s="3" t="n">
        <v>696000</v>
      </c>
      <c r="E50" s="3" t="n">
        <v>350000</v>
      </c>
      <c r="F50" s="3" t="n">
        <v>507000</v>
      </c>
      <c r="G50" s="3" t="n">
        <v>526000</v>
      </c>
      <c r="H50" s="3" t="n">
        <v>213000</v>
      </c>
      <c r="I50" s="3" t="n">
        <v>60000</v>
      </c>
      <c r="J50" s="4" t="n">
        <v>2883000</v>
      </c>
      <c r="K50" s="5" t="n">
        <v>751000</v>
      </c>
      <c r="L50" s="4" t="n">
        <v>2090000</v>
      </c>
      <c r="M50" s="4" t="n">
        <v>56636000</v>
      </c>
    </row>
    <row r="51" customFormat="false" ht="11.25" hidden="false" customHeight="false" outlineLevel="0" collapsed="false">
      <c r="A51" s="199" t="n">
        <v>35595</v>
      </c>
      <c r="B51" s="192" t="n">
        <v>35595</v>
      </c>
      <c r="C51" s="3" t="n">
        <v>533000</v>
      </c>
      <c r="D51" s="3" t="n">
        <v>658000</v>
      </c>
      <c r="E51" s="3" t="n">
        <v>311000</v>
      </c>
      <c r="F51" s="3" t="n">
        <v>485000</v>
      </c>
      <c r="G51" s="3" t="n">
        <v>462000</v>
      </c>
      <c r="H51" s="3" t="n">
        <v>209000</v>
      </c>
      <c r="I51" s="3" t="n">
        <v>63000</v>
      </c>
      <c r="J51" s="4" t="n">
        <v>2721000</v>
      </c>
      <c r="K51" s="5" t="n">
        <v>753000</v>
      </c>
      <c r="L51" s="4" t="n">
        <v>2053000</v>
      </c>
      <c r="M51" s="4" t="n">
        <v>57388000</v>
      </c>
    </row>
    <row r="52" customFormat="false" ht="11.25" hidden="false" customHeight="false" outlineLevel="0" collapsed="false">
      <c r="A52" s="199" t="n">
        <v>35596</v>
      </c>
      <c r="B52" s="192" t="n">
        <v>35596</v>
      </c>
      <c r="C52" s="3" t="n">
        <v>494000</v>
      </c>
      <c r="D52" s="3" t="n">
        <v>655000</v>
      </c>
      <c r="E52" s="3" t="n">
        <v>254000</v>
      </c>
      <c r="F52" s="3" t="n">
        <v>421000</v>
      </c>
      <c r="G52" s="3" t="n">
        <v>477000</v>
      </c>
      <c r="H52" s="3" t="n">
        <v>211000</v>
      </c>
      <c r="I52" s="3" t="n">
        <v>63000</v>
      </c>
      <c r="J52" s="4" t="n">
        <v>2575000</v>
      </c>
      <c r="K52" s="5" t="n">
        <v>531000</v>
      </c>
      <c r="L52" s="4" t="n">
        <v>1974000</v>
      </c>
      <c r="M52" s="4" t="n">
        <v>57921000</v>
      </c>
    </row>
    <row r="53" customFormat="false" ht="11.25" hidden="false" customHeight="false" outlineLevel="0" collapsed="false">
      <c r="A53" s="199" t="n">
        <v>35597</v>
      </c>
      <c r="B53" s="192" t="n">
        <v>35597</v>
      </c>
      <c r="C53" s="3" t="n">
        <v>527000</v>
      </c>
      <c r="D53" s="3" t="n">
        <v>629000</v>
      </c>
      <c r="E53" s="3" t="n">
        <v>291000</v>
      </c>
      <c r="F53" s="3" t="n">
        <v>486000</v>
      </c>
      <c r="G53" s="3" t="n">
        <v>460000</v>
      </c>
      <c r="H53" s="3" t="n">
        <v>213000</v>
      </c>
      <c r="I53" s="3" t="n">
        <v>64000</v>
      </c>
      <c r="J53" s="4" t="n">
        <v>2670000</v>
      </c>
      <c r="K53" s="5" t="n">
        <v>447000</v>
      </c>
      <c r="L53" s="4" t="n">
        <v>2297000</v>
      </c>
      <c r="M53" s="4" t="n">
        <v>58367000</v>
      </c>
    </row>
    <row r="54" customFormat="false" ht="11.25" hidden="false" customHeight="false" outlineLevel="0" collapsed="false">
      <c r="A54" s="199" t="n">
        <v>35598</v>
      </c>
      <c r="B54" s="192" t="n">
        <v>35598</v>
      </c>
      <c r="C54" s="3" t="n">
        <v>483000</v>
      </c>
      <c r="D54" s="3" t="n">
        <v>654000</v>
      </c>
      <c r="E54" s="3" t="n">
        <v>216000</v>
      </c>
      <c r="F54" s="3" t="n">
        <v>499000</v>
      </c>
      <c r="G54" s="3" t="n">
        <v>588000</v>
      </c>
      <c r="H54" s="3" t="n">
        <v>206000</v>
      </c>
      <c r="I54" s="3" t="n">
        <v>63000</v>
      </c>
      <c r="J54" s="4" t="n">
        <v>2709000</v>
      </c>
      <c r="K54" s="5" t="n">
        <v>175000</v>
      </c>
      <c r="L54" s="4" t="n">
        <v>2517000</v>
      </c>
      <c r="M54" s="4" t="n">
        <v>58545000</v>
      </c>
    </row>
    <row r="55" customFormat="false" ht="11.25" hidden="false" customHeight="false" outlineLevel="0" collapsed="false">
      <c r="A55" s="199" t="n">
        <v>35599</v>
      </c>
      <c r="B55" s="192" t="n">
        <v>35599</v>
      </c>
      <c r="C55" s="3" t="n">
        <v>518000</v>
      </c>
      <c r="D55" s="3" t="n">
        <v>710000</v>
      </c>
      <c r="E55" s="3" t="n">
        <v>268000</v>
      </c>
      <c r="F55" s="3" t="n">
        <v>500000</v>
      </c>
      <c r="G55" s="3" t="n">
        <v>599000</v>
      </c>
      <c r="H55" s="3" t="n">
        <v>207000</v>
      </c>
      <c r="I55" s="3" t="n">
        <v>62000</v>
      </c>
      <c r="J55" s="4" t="n">
        <v>2864000</v>
      </c>
      <c r="K55" s="5" t="n">
        <v>198000</v>
      </c>
      <c r="L55" s="4" t="n">
        <v>2602000</v>
      </c>
      <c r="M55" s="4" t="n">
        <v>58824000</v>
      </c>
    </row>
    <row r="56" customFormat="false" ht="11.25" hidden="false" customHeight="false" outlineLevel="0" collapsed="false">
      <c r="A56" s="199" t="n">
        <v>35600</v>
      </c>
      <c r="B56" s="192" t="n">
        <v>35600</v>
      </c>
      <c r="C56" s="3" t="n">
        <v>533000</v>
      </c>
      <c r="D56" s="3" t="n">
        <v>799000</v>
      </c>
      <c r="E56" s="3" t="n">
        <v>218000</v>
      </c>
      <c r="F56" s="3" t="n">
        <v>552000</v>
      </c>
      <c r="G56" s="3" t="n">
        <v>582000</v>
      </c>
      <c r="H56" s="3" t="n">
        <v>203000</v>
      </c>
      <c r="I56" s="3" t="n">
        <v>60000</v>
      </c>
      <c r="J56" s="4" t="n">
        <v>2947000</v>
      </c>
      <c r="K56" s="5" t="n">
        <v>501000</v>
      </c>
      <c r="L56" s="4" t="n">
        <v>2452000</v>
      </c>
      <c r="M56" s="4" t="n">
        <v>59324000</v>
      </c>
    </row>
    <row r="57" customFormat="false" ht="11.25" hidden="false" customHeight="false" outlineLevel="0" collapsed="false">
      <c r="A57" s="199" t="n">
        <v>35601</v>
      </c>
      <c r="B57" s="192" t="n">
        <v>35601</v>
      </c>
      <c r="C57" s="3" t="n">
        <v>532000</v>
      </c>
      <c r="D57" s="3" t="n">
        <v>797000</v>
      </c>
      <c r="E57" s="3" t="n">
        <v>271000</v>
      </c>
      <c r="F57" s="3" t="n">
        <v>514000</v>
      </c>
      <c r="G57" s="3" t="n">
        <v>574000</v>
      </c>
      <c r="H57" s="3" t="n">
        <v>205000</v>
      </c>
      <c r="I57" s="3" t="n">
        <v>63000</v>
      </c>
      <c r="J57" s="4" t="n">
        <v>2956000</v>
      </c>
      <c r="K57" s="5" t="n">
        <v>724000</v>
      </c>
      <c r="L57" s="4" t="n">
        <v>2166000</v>
      </c>
      <c r="M57" s="4" t="n">
        <v>60046000</v>
      </c>
    </row>
    <row r="58" customFormat="false" ht="11.25" hidden="false" customHeight="false" outlineLevel="0" collapsed="false">
      <c r="A58" s="199" t="n">
        <v>35602</v>
      </c>
      <c r="B58" s="192" t="n">
        <v>35602</v>
      </c>
      <c r="C58" s="3" t="n">
        <v>512000</v>
      </c>
      <c r="D58" s="3" t="n">
        <v>675000</v>
      </c>
      <c r="E58" s="3" t="n">
        <v>226000</v>
      </c>
      <c r="F58" s="3" t="n">
        <v>511000</v>
      </c>
      <c r="G58" s="3" t="n">
        <v>444000</v>
      </c>
      <c r="H58" s="3" t="n">
        <v>204000</v>
      </c>
      <c r="I58" s="3" t="n">
        <v>64000</v>
      </c>
      <c r="J58" s="4" t="n">
        <v>2636000</v>
      </c>
      <c r="K58" s="5" t="n">
        <v>824000</v>
      </c>
      <c r="L58" s="4" t="n">
        <v>1871000</v>
      </c>
      <c r="M58" s="4" t="n">
        <v>60870000</v>
      </c>
    </row>
    <row r="59" customFormat="false" ht="11.25" hidden="false" customHeight="false" outlineLevel="0" collapsed="false">
      <c r="A59" s="199" t="n">
        <v>35603</v>
      </c>
      <c r="B59" s="192" t="n">
        <v>35603</v>
      </c>
      <c r="C59" s="3" t="n">
        <v>504000</v>
      </c>
      <c r="D59" s="3" t="n">
        <v>649000</v>
      </c>
      <c r="E59" s="3" t="n">
        <v>214000</v>
      </c>
      <c r="F59" s="3" t="n">
        <v>480000</v>
      </c>
      <c r="G59" s="3" t="n">
        <v>483000</v>
      </c>
      <c r="H59" s="3" t="n">
        <v>202000</v>
      </c>
      <c r="I59" s="3" t="n">
        <v>62000</v>
      </c>
      <c r="J59" s="4" t="n">
        <v>2594000</v>
      </c>
      <c r="K59" s="5" t="n">
        <v>763000</v>
      </c>
      <c r="L59" s="4" t="n">
        <v>1856000</v>
      </c>
      <c r="M59" s="4" t="n">
        <v>61634000</v>
      </c>
    </row>
    <row r="60" customFormat="false" ht="11.25" hidden="false" customHeight="false" outlineLevel="0" collapsed="false">
      <c r="A60" s="199" t="n">
        <v>35604</v>
      </c>
      <c r="B60" s="192" t="n">
        <v>35604</v>
      </c>
      <c r="C60" s="3" t="n">
        <v>523000</v>
      </c>
      <c r="D60" s="3" t="n">
        <v>636000</v>
      </c>
      <c r="E60" s="3" t="n">
        <v>221000</v>
      </c>
      <c r="F60" s="3" t="n">
        <v>518000</v>
      </c>
      <c r="G60" s="3" t="n">
        <v>553000</v>
      </c>
      <c r="H60" s="3" t="n">
        <v>203000</v>
      </c>
      <c r="I60" s="3" t="n">
        <v>60000</v>
      </c>
      <c r="J60" s="4" t="n">
        <v>2714000</v>
      </c>
      <c r="K60" s="5" t="n">
        <v>551000</v>
      </c>
      <c r="L60" s="4" t="n">
        <v>2185000</v>
      </c>
      <c r="M60" s="4" t="n">
        <v>62183000</v>
      </c>
    </row>
    <row r="61" customFormat="false" ht="11.25" hidden="false" customHeight="false" outlineLevel="0" collapsed="false">
      <c r="A61" s="199" t="n">
        <v>35605</v>
      </c>
      <c r="B61" s="192" t="n">
        <v>35605</v>
      </c>
      <c r="C61" s="3" t="n">
        <v>529000</v>
      </c>
      <c r="D61" s="3" t="n">
        <v>738000</v>
      </c>
      <c r="E61" s="3" t="n">
        <v>297000</v>
      </c>
      <c r="F61" s="3" t="n">
        <v>523000</v>
      </c>
      <c r="G61" s="3" t="n">
        <v>627000</v>
      </c>
      <c r="H61" s="3" t="n">
        <v>208000</v>
      </c>
      <c r="I61" s="3" t="n">
        <v>62000</v>
      </c>
      <c r="J61" s="4" t="n">
        <v>2984000</v>
      </c>
      <c r="K61" s="5" t="n">
        <v>751000</v>
      </c>
      <c r="L61" s="4" t="n">
        <v>2252000</v>
      </c>
      <c r="M61" s="4" t="n">
        <v>62930000</v>
      </c>
    </row>
    <row r="62" customFormat="false" ht="11.25" hidden="false" customHeight="false" outlineLevel="0" collapsed="false">
      <c r="A62" s="199" t="n">
        <v>35606</v>
      </c>
      <c r="B62" s="192" t="n">
        <v>35606</v>
      </c>
      <c r="C62" s="3" t="n">
        <v>531000</v>
      </c>
      <c r="D62" s="3" t="n">
        <v>729000</v>
      </c>
      <c r="E62" s="3" t="n">
        <v>300000</v>
      </c>
      <c r="F62" s="3" t="n">
        <v>523000</v>
      </c>
      <c r="G62" s="3" t="n">
        <v>613000</v>
      </c>
      <c r="H62" s="3" t="n">
        <v>209000</v>
      </c>
      <c r="I62" s="3" t="n">
        <v>63000</v>
      </c>
      <c r="J62" s="4" t="n">
        <v>2968000</v>
      </c>
      <c r="K62" s="5" t="n">
        <v>568000</v>
      </c>
      <c r="L62" s="4" t="n">
        <v>2324000</v>
      </c>
      <c r="M62" s="4" t="n">
        <v>63493000</v>
      </c>
    </row>
    <row r="63" customFormat="false" ht="11.25" hidden="false" customHeight="false" outlineLevel="0" collapsed="false">
      <c r="A63" s="199" t="n">
        <v>35607</v>
      </c>
      <c r="B63" s="192" t="n">
        <v>35607</v>
      </c>
      <c r="C63" s="3" t="n">
        <v>526000</v>
      </c>
      <c r="D63" s="3" t="n">
        <v>702000</v>
      </c>
      <c r="E63" s="3" t="n">
        <v>280000</v>
      </c>
      <c r="F63" s="3" t="n">
        <v>503000</v>
      </c>
      <c r="G63" s="3" t="n">
        <v>610000</v>
      </c>
      <c r="H63" s="3" t="n">
        <v>205000</v>
      </c>
      <c r="I63" s="3" t="n">
        <v>64000</v>
      </c>
      <c r="J63" s="4" t="n">
        <v>2890000</v>
      </c>
      <c r="K63" s="5" t="n">
        <v>708000</v>
      </c>
      <c r="L63" s="4" t="n">
        <v>2190000</v>
      </c>
      <c r="M63" s="4" t="n">
        <v>64197000</v>
      </c>
    </row>
    <row r="64" customFormat="false" ht="11.25" hidden="false" customHeight="false" outlineLevel="0" collapsed="false">
      <c r="A64" s="199" t="n">
        <v>35608</v>
      </c>
      <c r="B64" s="192" t="n">
        <v>35608</v>
      </c>
      <c r="C64" s="3" t="n">
        <v>526000</v>
      </c>
      <c r="D64" s="3" t="n">
        <v>720000</v>
      </c>
      <c r="E64" s="3" t="n">
        <v>225000</v>
      </c>
      <c r="F64" s="3" t="n">
        <v>494000</v>
      </c>
      <c r="G64" s="3" t="n">
        <v>619000</v>
      </c>
      <c r="H64" s="3" t="n">
        <v>209000</v>
      </c>
      <c r="I64" s="3" t="n">
        <v>64000</v>
      </c>
      <c r="J64" s="4" t="n">
        <v>2857000</v>
      </c>
      <c r="K64" s="5" t="n">
        <v>726000</v>
      </c>
      <c r="L64" s="4" t="n">
        <v>2079000</v>
      </c>
      <c r="M64" s="4" t="n">
        <v>64921000</v>
      </c>
    </row>
    <row r="65" customFormat="false" ht="11.25" hidden="false" customHeight="false" outlineLevel="0" collapsed="false">
      <c r="A65" s="199" t="n">
        <v>35609</v>
      </c>
      <c r="B65" s="192" t="n">
        <v>35609</v>
      </c>
      <c r="C65" s="3" t="n">
        <v>463000</v>
      </c>
      <c r="D65" s="3" t="n">
        <v>657000</v>
      </c>
      <c r="E65" s="3" t="n">
        <v>244000</v>
      </c>
      <c r="F65" s="3" t="n">
        <v>376000</v>
      </c>
      <c r="G65" s="3" t="n">
        <v>472000</v>
      </c>
      <c r="H65" s="3" t="n">
        <v>209000</v>
      </c>
      <c r="I65" s="3" t="n">
        <v>64000</v>
      </c>
      <c r="J65" s="4" t="n">
        <v>2485000</v>
      </c>
      <c r="K65" s="5" t="n">
        <v>718000</v>
      </c>
      <c r="L65" s="4" t="n">
        <v>1969000</v>
      </c>
      <c r="M65" s="4" t="n">
        <v>65642000</v>
      </c>
    </row>
    <row r="66" customFormat="false" ht="11.25" hidden="false" customHeight="false" outlineLevel="0" collapsed="false">
      <c r="A66" s="199" t="n">
        <v>35610</v>
      </c>
      <c r="B66" s="192" t="n">
        <v>35610</v>
      </c>
      <c r="C66" s="3" t="n">
        <v>456000</v>
      </c>
      <c r="D66" s="3" t="n">
        <v>639000</v>
      </c>
      <c r="E66" s="3" t="n">
        <v>239000</v>
      </c>
      <c r="F66" s="3" t="n">
        <v>362000</v>
      </c>
      <c r="G66" s="3" t="n">
        <v>473000</v>
      </c>
      <c r="H66" s="3" t="n">
        <v>208000</v>
      </c>
      <c r="I66" s="3" t="n">
        <v>63000</v>
      </c>
      <c r="J66" s="4" t="n">
        <v>2440000</v>
      </c>
      <c r="K66" s="5" t="n">
        <v>358000</v>
      </c>
      <c r="L66" s="4" t="n">
        <v>1983000</v>
      </c>
      <c r="M66" s="4" t="n">
        <v>66002000</v>
      </c>
    </row>
    <row r="67" customFormat="false" ht="11.25" hidden="false" customHeight="false" outlineLevel="0" collapsed="false">
      <c r="A67" s="199" t="n">
        <v>35611</v>
      </c>
      <c r="B67" s="192" t="n">
        <v>35611</v>
      </c>
      <c r="C67" s="3" t="n">
        <v>515000</v>
      </c>
      <c r="D67" s="3" t="n">
        <v>688000</v>
      </c>
      <c r="E67" s="3" t="n">
        <v>228000</v>
      </c>
      <c r="F67" s="3" t="n">
        <v>502000</v>
      </c>
      <c r="G67" s="3" t="n">
        <v>565000</v>
      </c>
      <c r="H67" s="3" t="n">
        <v>209000</v>
      </c>
      <c r="I67" s="3" t="n">
        <v>62000</v>
      </c>
      <c r="J67" s="4" t="n">
        <v>2769000</v>
      </c>
      <c r="K67" s="5" t="n">
        <v>511000</v>
      </c>
      <c r="L67" s="4" t="n">
        <v>2291000</v>
      </c>
      <c r="M67" s="4" t="n">
        <v>66511000</v>
      </c>
    </row>
    <row r="68" customFormat="false" ht="11.25" hidden="false" customHeight="false" outlineLevel="0" collapsed="false">
      <c r="A68" s="199" t="n">
        <v>35612</v>
      </c>
      <c r="B68" s="192" t="n">
        <v>35612</v>
      </c>
      <c r="C68" s="3" t="n">
        <v>534000</v>
      </c>
      <c r="D68" s="3" t="n">
        <v>730000</v>
      </c>
      <c r="E68" s="3" t="n">
        <v>184000</v>
      </c>
      <c r="F68" s="3" t="n">
        <v>507000</v>
      </c>
      <c r="G68" s="3" t="n">
        <v>593000</v>
      </c>
      <c r="H68" s="3" t="n">
        <v>205000</v>
      </c>
      <c r="I68" s="3" t="n">
        <v>60000</v>
      </c>
      <c r="J68" s="4" t="n">
        <v>2813000</v>
      </c>
      <c r="K68" s="5" t="n">
        <v>391000</v>
      </c>
      <c r="L68" s="4" t="n">
        <v>2412000</v>
      </c>
      <c r="M68" s="4" t="n">
        <v>66901000</v>
      </c>
    </row>
    <row r="69" customFormat="false" ht="11.25" hidden="false" customHeight="false" outlineLevel="0" collapsed="false">
      <c r="A69" s="199" t="n">
        <v>35613</v>
      </c>
      <c r="B69" s="192" t="n">
        <v>35613</v>
      </c>
      <c r="C69" s="3" t="n">
        <v>542000</v>
      </c>
      <c r="D69" s="3" t="n">
        <v>741000</v>
      </c>
      <c r="E69" s="3" t="n">
        <v>215000</v>
      </c>
      <c r="F69" s="3" t="n">
        <v>470000</v>
      </c>
      <c r="G69" s="3" t="n">
        <v>611000</v>
      </c>
      <c r="H69" s="3" t="n">
        <v>210000</v>
      </c>
      <c r="I69" s="3" t="n">
        <v>61000</v>
      </c>
      <c r="J69" s="4" t="n">
        <v>2850000</v>
      </c>
      <c r="K69" s="5" t="n">
        <v>257000</v>
      </c>
      <c r="L69" s="4" t="n">
        <v>2568000</v>
      </c>
      <c r="M69" s="4" t="n">
        <v>67153000</v>
      </c>
    </row>
    <row r="70" customFormat="false" ht="11.25" hidden="false" customHeight="false" outlineLevel="0" collapsed="false">
      <c r="A70" s="199" t="n">
        <v>35614</v>
      </c>
      <c r="B70" s="192" t="n">
        <v>35614</v>
      </c>
      <c r="C70" s="3" t="n">
        <v>521000</v>
      </c>
      <c r="D70" s="3" t="n">
        <v>729000</v>
      </c>
      <c r="E70" s="3" t="n">
        <v>210000</v>
      </c>
      <c r="F70" s="3" t="n">
        <v>455000</v>
      </c>
      <c r="G70" s="3" t="n">
        <v>619000</v>
      </c>
      <c r="H70" s="3" t="n">
        <v>204000</v>
      </c>
      <c r="I70" s="3" t="n">
        <v>62000</v>
      </c>
      <c r="J70" s="4" t="n">
        <v>2800000</v>
      </c>
      <c r="K70" s="5" t="n">
        <v>181000</v>
      </c>
      <c r="L70" s="4" t="n">
        <v>2618000</v>
      </c>
      <c r="M70" s="4" t="n">
        <v>67155000</v>
      </c>
    </row>
    <row r="71" customFormat="false" ht="11.25" hidden="false" customHeight="false" outlineLevel="0" collapsed="false">
      <c r="A71" s="199" t="n">
        <v>35615</v>
      </c>
      <c r="B71" s="192" t="n">
        <v>35615</v>
      </c>
      <c r="C71" s="3" t="n">
        <v>531000</v>
      </c>
      <c r="D71" s="3" t="n">
        <v>658000</v>
      </c>
      <c r="E71" s="3" t="n">
        <v>147000</v>
      </c>
      <c r="F71" s="3" t="n">
        <v>352000</v>
      </c>
      <c r="G71" s="3" t="n">
        <v>516000</v>
      </c>
      <c r="H71" s="3" t="n">
        <v>178000</v>
      </c>
      <c r="I71" s="3" t="n">
        <v>63000</v>
      </c>
      <c r="J71" s="4" t="n">
        <v>2445000</v>
      </c>
      <c r="K71" s="5" t="n">
        <v>272000</v>
      </c>
      <c r="L71" s="4" t="n">
        <v>2266000</v>
      </c>
      <c r="M71" s="4" t="n">
        <v>67430000</v>
      </c>
    </row>
    <row r="72" customFormat="false" ht="11.25" hidden="false" customHeight="false" outlineLevel="0" collapsed="false">
      <c r="A72" s="199" t="n">
        <v>35616</v>
      </c>
      <c r="B72" s="192" t="n">
        <v>35616</v>
      </c>
      <c r="C72" s="3" t="n">
        <v>531000</v>
      </c>
      <c r="D72" s="3" t="n">
        <v>677000</v>
      </c>
      <c r="E72" s="3" t="n">
        <v>217000</v>
      </c>
      <c r="F72" s="3" t="n">
        <v>263000</v>
      </c>
      <c r="G72" s="3" t="n">
        <v>505000</v>
      </c>
      <c r="H72" s="3" t="n">
        <v>179000</v>
      </c>
      <c r="I72" s="3" t="n">
        <v>60000</v>
      </c>
      <c r="J72" s="4" t="n">
        <v>2432000</v>
      </c>
      <c r="K72" s="5" t="n">
        <v>161000</v>
      </c>
      <c r="L72" s="4" t="n">
        <v>2238000</v>
      </c>
      <c r="M72" s="4" t="n">
        <v>67592000</v>
      </c>
    </row>
    <row r="73" customFormat="false" ht="11.25" hidden="false" customHeight="false" outlineLevel="0" collapsed="false">
      <c r="A73" s="199" t="n">
        <v>35617</v>
      </c>
      <c r="B73" s="192" t="n">
        <v>35617</v>
      </c>
      <c r="C73" s="3" t="n">
        <v>503000</v>
      </c>
      <c r="D73" s="3" t="n">
        <v>663000</v>
      </c>
      <c r="E73" s="3" t="n">
        <v>216000</v>
      </c>
      <c r="F73" s="3" t="n">
        <v>303000</v>
      </c>
      <c r="G73" s="3" t="n">
        <v>556000</v>
      </c>
      <c r="H73" s="3" t="n">
        <v>180000</v>
      </c>
      <c r="I73" s="3" t="n">
        <v>62000</v>
      </c>
      <c r="J73" s="4" t="n">
        <v>2483000</v>
      </c>
      <c r="K73" s="5" t="n">
        <v>122000</v>
      </c>
      <c r="L73" s="4" t="n">
        <v>2380000</v>
      </c>
      <c r="M73" s="4" t="n">
        <v>67714000</v>
      </c>
    </row>
    <row r="74" customFormat="false" ht="11.25" hidden="false" customHeight="false" outlineLevel="0" collapsed="false">
      <c r="A74" s="199" t="n">
        <v>35618</v>
      </c>
      <c r="B74" s="192" t="n">
        <v>35618</v>
      </c>
      <c r="C74" s="3" t="n">
        <v>503000</v>
      </c>
      <c r="D74" s="3" t="n">
        <v>677000</v>
      </c>
      <c r="E74" s="3" t="n">
        <v>159000</v>
      </c>
      <c r="F74" s="3" t="n">
        <v>417000</v>
      </c>
      <c r="G74" s="3" t="n">
        <v>578000</v>
      </c>
      <c r="H74" s="3" t="n">
        <v>192000</v>
      </c>
      <c r="I74" s="3" t="n">
        <v>61000</v>
      </c>
      <c r="J74" s="4" t="n">
        <v>2587000</v>
      </c>
      <c r="K74" s="5" t="n">
        <v>-204000</v>
      </c>
      <c r="L74" s="4" t="n">
        <v>2714000</v>
      </c>
      <c r="M74" s="4" t="n">
        <v>67512000</v>
      </c>
    </row>
    <row r="75" customFormat="false" ht="11.25" hidden="false" customHeight="false" outlineLevel="0" collapsed="false">
      <c r="A75" s="199" t="n">
        <v>35619</v>
      </c>
      <c r="B75" s="192" t="n">
        <v>35619</v>
      </c>
      <c r="C75" s="3" t="n">
        <v>479000</v>
      </c>
      <c r="D75" s="3" t="n">
        <v>986000</v>
      </c>
      <c r="E75" s="3" t="n">
        <v>188000</v>
      </c>
      <c r="F75" s="3" t="n">
        <v>410000</v>
      </c>
      <c r="G75" s="3" t="n">
        <v>618000</v>
      </c>
      <c r="H75" s="3" t="n">
        <v>192000</v>
      </c>
      <c r="I75" s="3" t="n">
        <v>63000</v>
      </c>
      <c r="J75" s="4" t="n">
        <v>2936000</v>
      </c>
      <c r="K75" s="5" t="n">
        <v>-2000</v>
      </c>
      <c r="L75" s="4" t="n">
        <v>2849000</v>
      </c>
      <c r="M75" s="4" t="n">
        <v>67509000</v>
      </c>
    </row>
    <row r="76" customFormat="false" ht="11.25" hidden="false" customHeight="false" outlineLevel="0" collapsed="false">
      <c r="A76" s="199" t="n">
        <v>35620</v>
      </c>
      <c r="B76" s="192" t="n">
        <v>35620</v>
      </c>
      <c r="C76" s="3" t="n">
        <v>493000</v>
      </c>
      <c r="D76" s="3" t="n">
        <v>1026000</v>
      </c>
      <c r="E76" s="3" t="n">
        <v>191000</v>
      </c>
      <c r="F76" s="3" t="n">
        <v>402000</v>
      </c>
      <c r="G76" s="3" t="n">
        <v>611000</v>
      </c>
      <c r="H76" s="3" t="n">
        <v>189000</v>
      </c>
      <c r="I76" s="3" t="n">
        <v>63000</v>
      </c>
      <c r="J76" s="4" t="n">
        <v>2975000</v>
      </c>
      <c r="K76" s="5" t="n">
        <v>182000</v>
      </c>
      <c r="L76" s="4" t="n">
        <v>2765000</v>
      </c>
      <c r="M76" s="4" t="n">
        <v>67629000</v>
      </c>
    </row>
    <row r="77" customFormat="false" ht="11.25" hidden="false" customHeight="false" outlineLevel="0" collapsed="false">
      <c r="A77" s="199" t="n">
        <v>35621</v>
      </c>
      <c r="B77" s="192" t="n">
        <v>35621</v>
      </c>
      <c r="C77" s="3" t="n">
        <v>486000</v>
      </c>
      <c r="D77" s="3" t="n">
        <v>1016000</v>
      </c>
      <c r="E77" s="3" t="n">
        <v>188000</v>
      </c>
      <c r="F77" s="3" t="n">
        <v>410000</v>
      </c>
      <c r="G77" s="3" t="n">
        <v>624000</v>
      </c>
      <c r="H77" s="3" t="n">
        <v>182000</v>
      </c>
      <c r="I77" s="3" t="n">
        <v>63000</v>
      </c>
      <c r="J77" s="4" t="n">
        <v>2969000</v>
      </c>
      <c r="K77" s="5" t="n">
        <v>386000</v>
      </c>
      <c r="L77" s="4" t="n">
        <v>2589000</v>
      </c>
      <c r="M77" s="4" t="n">
        <v>68075000</v>
      </c>
    </row>
    <row r="78" customFormat="false" ht="11.25" hidden="false" customHeight="false" outlineLevel="0" collapsed="false">
      <c r="A78" s="199" t="n">
        <v>35622</v>
      </c>
      <c r="B78" s="192" t="n">
        <v>35622</v>
      </c>
      <c r="C78" s="3" t="n">
        <v>477000</v>
      </c>
      <c r="D78" s="3" t="n">
        <v>1046000</v>
      </c>
      <c r="E78" s="3" t="n">
        <v>224000</v>
      </c>
      <c r="F78" s="3" t="n">
        <v>421000</v>
      </c>
      <c r="G78" s="3" t="n">
        <v>627000</v>
      </c>
      <c r="H78" s="3" t="n">
        <v>181000</v>
      </c>
      <c r="I78" s="3" t="n">
        <v>63000</v>
      </c>
      <c r="J78" s="4" t="n">
        <v>3039000</v>
      </c>
      <c r="K78" s="5" t="n">
        <v>679000</v>
      </c>
      <c r="L78" s="4" t="n">
        <v>2422000</v>
      </c>
      <c r="M78" s="4" t="n">
        <v>68752000</v>
      </c>
    </row>
    <row r="79" customFormat="false" ht="11.25" hidden="false" customHeight="false" outlineLevel="0" collapsed="false">
      <c r="A79" s="199" t="n">
        <v>35623</v>
      </c>
      <c r="B79" s="192" t="n">
        <v>35623</v>
      </c>
      <c r="C79" s="3" t="n">
        <v>440000</v>
      </c>
      <c r="D79" s="3" t="n">
        <v>867000</v>
      </c>
      <c r="E79" s="3" t="n">
        <v>198000</v>
      </c>
      <c r="F79" s="3" t="n">
        <v>270000</v>
      </c>
      <c r="G79" s="3" t="n">
        <v>511000</v>
      </c>
      <c r="H79" s="3" t="n">
        <v>180000</v>
      </c>
      <c r="I79" s="3" t="n">
        <v>65000</v>
      </c>
      <c r="J79" s="4" t="n">
        <v>2531000</v>
      </c>
      <c r="K79" s="5" t="n">
        <v>161000</v>
      </c>
      <c r="L79" s="4" t="n">
        <v>2394000</v>
      </c>
      <c r="M79" s="4" t="n">
        <v>68919000</v>
      </c>
    </row>
    <row r="80" customFormat="false" ht="11.25" hidden="false" customHeight="false" outlineLevel="0" collapsed="false">
      <c r="A80" s="199" t="n">
        <v>35624</v>
      </c>
      <c r="B80" s="192" t="n">
        <v>35624</v>
      </c>
      <c r="C80" s="3" t="n">
        <v>461000</v>
      </c>
      <c r="D80" s="3" t="n">
        <v>900000</v>
      </c>
      <c r="E80" s="3" t="n">
        <v>194000</v>
      </c>
      <c r="F80" s="3" t="n">
        <v>318000</v>
      </c>
      <c r="G80" s="3" t="n">
        <v>533000</v>
      </c>
      <c r="H80" s="3" t="n">
        <v>183000</v>
      </c>
      <c r="I80" s="3" t="n">
        <v>54000</v>
      </c>
      <c r="J80" s="4" t="n">
        <v>2643000</v>
      </c>
      <c r="K80" s="5" t="n">
        <v>248000</v>
      </c>
      <c r="L80" s="4" t="n">
        <v>2354000</v>
      </c>
      <c r="M80" s="4" t="n">
        <v>69165000</v>
      </c>
    </row>
    <row r="81" customFormat="false" ht="11.25" hidden="false" customHeight="false" outlineLevel="0" collapsed="false">
      <c r="A81" s="199" t="n">
        <v>35625</v>
      </c>
      <c r="B81" s="192" t="n">
        <v>35625</v>
      </c>
      <c r="C81" s="3" t="n">
        <v>443000</v>
      </c>
      <c r="D81" s="3" t="n">
        <v>959000</v>
      </c>
      <c r="E81" s="3" t="n">
        <v>179000</v>
      </c>
      <c r="F81" s="3" t="n">
        <v>367000</v>
      </c>
      <c r="G81" s="3" t="n">
        <v>496000</v>
      </c>
      <c r="H81" s="3" t="n">
        <v>185000</v>
      </c>
      <c r="I81" s="3" t="n">
        <v>58000</v>
      </c>
      <c r="J81" s="4" t="n">
        <v>2687000</v>
      </c>
      <c r="K81" s="5" t="n">
        <v>-239000</v>
      </c>
      <c r="L81" s="4" t="n">
        <v>2853000</v>
      </c>
      <c r="M81" s="4" t="n">
        <v>68927000</v>
      </c>
    </row>
    <row r="82" customFormat="false" ht="11.25" hidden="false" customHeight="false" outlineLevel="0" collapsed="false">
      <c r="A82" s="199" t="n">
        <v>35626</v>
      </c>
      <c r="B82" s="192" t="n">
        <v>35626</v>
      </c>
      <c r="C82" s="3" t="n">
        <v>503000</v>
      </c>
      <c r="D82" s="3" t="n">
        <v>1035000</v>
      </c>
      <c r="E82" s="3" t="n">
        <v>165000</v>
      </c>
      <c r="F82" s="3" t="n">
        <v>397000</v>
      </c>
      <c r="G82" s="3" t="n">
        <v>588000</v>
      </c>
      <c r="H82" s="3" t="n">
        <v>193000</v>
      </c>
      <c r="I82" s="3" t="n">
        <v>61000</v>
      </c>
      <c r="J82" s="4" t="n">
        <v>2942000</v>
      </c>
      <c r="K82" s="5" t="n">
        <v>97000</v>
      </c>
      <c r="L82" s="4" t="n">
        <v>2896000</v>
      </c>
      <c r="M82" s="4" t="n">
        <v>69023000</v>
      </c>
    </row>
    <row r="83" customFormat="false" ht="11.25" hidden="false" customHeight="false" outlineLevel="0" collapsed="false">
      <c r="A83" s="199" t="n">
        <v>35627</v>
      </c>
      <c r="B83" s="192" t="n">
        <v>35627</v>
      </c>
      <c r="C83" s="3" t="n">
        <v>471000</v>
      </c>
      <c r="D83" s="3" t="n">
        <v>1031000</v>
      </c>
      <c r="E83" s="3" t="n">
        <v>174000</v>
      </c>
      <c r="F83" s="3" t="n">
        <v>407000</v>
      </c>
      <c r="G83" s="3" t="n">
        <v>612000</v>
      </c>
      <c r="H83" s="3" t="n">
        <v>202000</v>
      </c>
      <c r="I83" s="3" t="n">
        <v>62000</v>
      </c>
      <c r="J83" s="4" t="n">
        <v>2959000</v>
      </c>
      <c r="K83" s="5" t="n">
        <v>-69000</v>
      </c>
      <c r="L83" s="4" t="n">
        <v>2968000</v>
      </c>
      <c r="M83" s="4" t="n">
        <v>68954000</v>
      </c>
    </row>
    <row r="84" customFormat="false" ht="11.25" hidden="false" customHeight="false" outlineLevel="0" collapsed="false">
      <c r="A84" s="199" t="n">
        <v>35628</v>
      </c>
      <c r="B84" s="192" t="n">
        <v>35628</v>
      </c>
      <c r="C84" s="3" t="n">
        <v>471000</v>
      </c>
      <c r="D84" s="3" t="n">
        <v>1013000</v>
      </c>
      <c r="E84" s="3" t="n">
        <v>155000</v>
      </c>
      <c r="F84" s="3" t="n">
        <v>417000</v>
      </c>
      <c r="G84" s="3" t="n">
        <v>587000</v>
      </c>
      <c r="H84" s="3" t="n">
        <v>195000</v>
      </c>
      <c r="I84" s="3" t="n">
        <v>62000</v>
      </c>
      <c r="J84" s="4" t="n">
        <v>2900000</v>
      </c>
      <c r="K84" s="5" t="n">
        <v>9000</v>
      </c>
      <c r="L84" s="4" t="n">
        <v>2919000</v>
      </c>
      <c r="M84" s="4" t="n">
        <v>68963000</v>
      </c>
    </row>
    <row r="85" customFormat="false" ht="11.25" hidden="false" customHeight="false" outlineLevel="0" collapsed="false">
      <c r="A85" s="199" t="n">
        <v>35629</v>
      </c>
      <c r="B85" s="192" t="n">
        <v>35629</v>
      </c>
      <c r="C85" s="3" t="n">
        <v>450000</v>
      </c>
      <c r="D85" s="3" t="n">
        <v>1004000</v>
      </c>
      <c r="E85" s="3" t="n">
        <v>254000</v>
      </c>
      <c r="F85" s="3" t="n">
        <v>358000</v>
      </c>
      <c r="G85" s="3" t="n">
        <v>608000</v>
      </c>
      <c r="H85" s="3" t="n">
        <v>194000</v>
      </c>
      <c r="I85" s="3" t="n">
        <v>60000</v>
      </c>
      <c r="J85" s="4" t="n">
        <v>2928000</v>
      </c>
      <c r="K85" s="5" t="n">
        <v>140000</v>
      </c>
      <c r="L85" s="4" t="n">
        <v>2713000</v>
      </c>
      <c r="M85" s="4" t="n">
        <v>69100000</v>
      </c>
    </row>
    <row r="86" customFormat="false" ht="11.25" hidden="false" customHeight="false" outlineLevel="0" collapsed="false">
      <c r="A86" s="199" t="n">
        <v>35630</v>
      </c>
      <c r="B86" s="192" t="n">
        <v>35630</v>
      </c>
      <c r="C86" s="3" t="n">
        <v>423000</v>
      </c>
      <c r="D86" s="3" t="n">
        <v>1146000</v>
      </c>
      <c r="E86" s="3" t="n">
        <v>147000</v>
      </c>
      <c r="F86" s="3" t="n">
        <v>428000</v>
      </c>
      <c r="G86" s="3" t="n">
        <v>554000</v>
      </c>
      <c r="H86" s="3" t="n">
        <v>195000</v>
      </c>
      <c r="I86" s="3" t="n">
        <v>58000</v>
      </c>
      <c r="J86" s="4" t="n">
        <v>2951000</v>
      </c>
      <c r="K86" s="5" t="n">
        <v>529000</v>
      </c>
      <c r="L86" s="4" t="n">
        <v>2254000</v>
      </c>
      <c r="M86" s="4" t="n">
        <v>69630000</v>
      </c>
    </row>
    <row r="87" customFormat="false" ht="11.25" hidden="false" customHeight="false" outlineLevel="0" collapsed="false">
      <c r="A87" s="199" t="n">
        <v>35631</v>
      </c>
      <c r="B87" s="192" t="n">
        <v>35631</v>
      </c>
      <c r="C87" s="3" t="n">
        <v>424000</v>
      </c>
      <c r="D87" s="3" t="n">
        <v>728000</v>
      </c>
      <c r="E87" s="3" t="n">
        <v>168000</v>
      </c>
      <c r="F87" s="3" t="n">
        <v>431000</v>
      </c>
      <c r="G87" s="3" t="n">
        <v>582000</v>
      </c>
      <c r="H87" s="3" t="n">
        <v>199000</v>
      </c>
      <c r="I87" s="3" t="n">
        <v>64000</v>
      </c>
      <c r="J87" s="4" t="n">
        <v>2596000</v>
      </c>
      <c r="K87" s="5" t="n">
        <v>197000</v>
      </c>
      <c r="L87" s="4" t="n">
        <v>2180000</v>
      </c>
      <c r="M87" s="4" t="n">
        <v>69828000</v>
      </c>
    </row>
    <row r="88" customFormat="false" ht="11.25" hidden="false" customHeight="false" outlineLevel="0" collapsed="false">
      <c r="A88" s="199" t="n">
        <v>35632</v>
      </c>
      <c r="B88" s="192" t="n">
        <v>35632</v>
      </c>
      <c r="C88" s="3" t="n">
        <v>436000</v>
      </c>
      <c r="D88" s="3" t="n">
        <v>741000</v>
      </c>
      <c r="E88" s="3" t="n">
        <v>128000</v>
      </c>
      <c r="F88" s="3" t="n">
        <v>425000</v>
      </c>
      <c r="G88" s="3" t="n">
        <v>571000</v>
      </c>
      <c r="H88" s="3" t="n">
        <v>197000</v>
      </c>
      <c r="I88" s="3" t="n">
        <v>64000</v>
      </c>
      <c r="J88" s="4" t="n">
        <v>2562000</v>
      </c>
      <c r="K88" s="5" t="n">
        <v>216000</v>
      </c>
      <c r="L88" s="4" t="n">
        <v>2466000</v>
      </c>
      <c r="M88" s="4" t="n">
        <v>70040000</v>
      </c>
    </row>
    <row r="89" customFormat="false" ht="11.25" hidden="false" customHeight="false" outlineLevel="0" collapsed="false">
      <c r="A89" s="199" t="n">
        <v>35633</v>
      </c>
      <c r="B89" s="192" t="n">
        <v>35633</v>
      </c>
      <c r="C89" s="3" t="n">
        <v>438000</v>
      </c>
      <c r="D89" s="3" t="n">
        <v>1043000</v>
      </c>
      <c r="E89" s="3" t="n">
        <v>210000</v>
      </c>
      <c r="F89" s="3" t="n">
        <v>450000</v>
      </c>
      <c r="G89" s="3" t="n">
        <v>560000</v>
      </c>
      <c r="H89" s="3" t="n">
        <v>203000</v>
      </c>
      <c r="I89" s="3" t="n">
        <v>66000</v>
      </c>
      <c r="J89" s="4" t="n">
        <v>2970000</v>
      </c>
      <c r="K89" s="5" t="n">
        <v>529000</v>
      </c>
      <c r="L89" s="4" t="n">
        <v>2315000</v>
      </c>
      <c r="M89" s="4" t="n">
        <v>70551000</v>
      </c>
    </row>
    <row r="90" customFormat="false" ht="11.25" hidden="false" customHeight="false" outlineLevel="0" collapsed="false">
      <c r="A90" s="199" t="n">
        <v>35634</v>
      </c>
      <c r="B90" s="192" t="n">
        <v>35634</v>
      </c>
      <c r="C90" s="3" t="n">
        <v>424000</v>
      </c>
      <c r="D90" s="3" t="n">
        <v>948000</v>
      </c>
      <c r="E90" s="3" t="n">
        <v>198000</v>
      </c>
      <c r="F90" s="3" t="n">
        <v>466000</v>
      </c>
      <c r="G90" s="3" t="n">
        <v>576000</v>
      </c>
      <c r="H90" s="3" t="n">
        <v>205000</v>
      </c>
      <c r="I90" s="3" t="n">
        <v>62000</v>
      </c>
      <c r="J90" s="4" t="n">
        <v>2879000</v>
      </c>
      <c r="K90" s="5" t="n">
        <v>462000</v>
      </c>
      <c r="L90" s="4" t="n">
        <v>2468000</v>
      </c>
      <c r="M90" s="4" t="n">
        <v>70983000</v>
      </c>
    </row>
    <row r="91" customFormat="false" ht="11.25" hidden="false" customHeight="false" outlineLevel="0" collapsed="false">
      <c r="A91" s="199" t="n">
        <v>35635</v>
      </c>
      <c r="B91" s="192" t="n">
        <v>35635</v>
      </c>
      <c r="C91" s="3" t="n">
        <v>441000</v>
      </c>
      <c r="D91" s="3" t="n">
        <v>878000</v>
      </c>
      <c r="E91" s="3" t="n">
        <v>174000</v>
      </c>
      <c r="F91" s="3" t="n">
        <v>418000</v>
      </c>
      <c r="G91" s="3" t="n">
        <v>562000</v>
      </c>
      <c r="H91" s="3" t="n">
        <v>205000</v>
      </c>
      <c r="I91" s="3" t="n">
        <v>61000</v>
      </c>
      <c r="J91" s="4" t="n">
        <v>2739000</v>
      </c>
      <c r="K91" s="5" t="n">
        <v>448000</v>
      </c>
      <c r="L91" s="4" t="n">
        <v>2391000</v>
      </c>
      <c r="M91" s="4" t="n">
        <v>71431000</v>
      </c>
    </row>
    <row r="92" customFormat="false" ht="11.25" hidden="false" customHeight="false" outlineLevel="0" collapsed="false">
      <c r="A92" s="199" t="n">
        <v>35636</v>
      </c>
      <c r="B92" s="192" t="n">
        <v>35636</v>
      </c>
      <c r="C92" s="3" t="n">
        <v>448000</v>
      </c>
      <c r="D92" s="3" t="n">
        <v>772000</v>
      </c>
      <c r="E92" s="3" t="n">
        <v>220000</v>
      </c>
      <c r="F92" s="3" t="n">
        <v>405000</v>
      </c>
      <c r="G92" s="3" t="n">
        <v>535000</v>
      </c>
      <c r="H92" s="3" t="n">
        <v>197000</v>
      </c>
      <c r="I92" s="3" t="n">
        <v>61000</v>
      </c>
      <c r="J92" s="4" t="n">
        <v>2638000</v>
      </c>
      <c r="K92" s="5" t="n">
        <v>318000</v>
      </c>
      <c r="L92" s="4" t="n">
        <v>2248000</v>
      </c>
      <c r="M92" s="4" t="n">
        <v>71749000</v>
      </c>
    </row>
    <row r="93" customFormat="false" ht="11.25" hidden="false" customHeight="false" outlineLevel="0" collapsed="false">
      <c r="A93" s="199" t="n">
        <v>35637</v>
      </c>
      <c r="B93" s="192" t="n">
        <v>35637</v>
      </c>
      <c r="C93" s="3" t="n">
        <v>451000</v>
      </c>
      <c r="D93" s="3" t="n">
        <v>524000</v>
      </c>
      <c r="E93" s="3" t="n">
        <v>237000</v>
      </c>
      <c r="F93" s="3" t="n">
        <v>427000</v>
      </c>
      <c r="G93" s="3" t="n">
        <v>548000</v>
      </c>
      <c r="H93" s="3" t="n">
        <v>192000</v>
      </c>
      <c r="I93" s="3" t="n">
        <v>62000</v>
      </c>
      <c r="J93" s="4" t="n">
        <v>2441000</v>
      </c>
      <c r="K93" s="5" t="n">
        <v>434000</v>
      </c>
      <c r="L93" s="4" t="n">
        <v>2031000</v>
      </c>
      <c r="M93" s="4" t="n">
        <v>72179000</v>
      </c>
    </row>
    <row r="94" customFormat="false" ht="11.25" hidden="false" customHeight="false" outlineLevel="0" collapsed="false">
      <c r="A94" s="199" t="n">
        <v>35638</v>
      </c>
      <c r="B94" s="192" t="n">
        <v>35638</v>
      </c>
      <c r="C94" s="3" t="n">
        <v>468000</v>
      </c>
      <c r="D94" s="3" t="n">
        <v>582000</v>
      </c>
      <c r="E94" s="3" t="n">
        <v>201000</v>
      </c>
      <c r="F94" s="3" t="n">
        <v>466000</v>
      </c>
      <c r="G94" s="3" t="n">
        <v>559000</v>
      </c>
      <c r="H94" s="3" t="n">
        <v>190000</v>
      </c>
      <c r="I94" s="3" t="n">
        <v>62000</v>
      </c>
      <c r="J94" s="4" t="n">
        <v>2528000</v>
      </c>
      <c r="K94" s="5" t="n">
        <v>585000</v>
      </c>
      <c r="L94" s="4" t="n">
        <v>1986000</v>
      </c>
      <c r="M94" s="4" t="n">
        <v>72766000</v>
      </c>
    </row>
    <row r="95" customFormat="false" ht="11.25" hidden="false" customHeight="false" outlineLevel="0" collapsed="false">
      <c r="A95" s="199" t="n">
        <v>35639</v>
      </c>
      <c r="B95" s="192" t="n">
        <v>35639</v>
      </c>
      <c r="C95" s="3" t="n">
        <v>521000</v>
      </c>
      <c r="D95" s="3" t="n">
        <v>552000</v>
      </c>
      <c r="E95" s="3" t="n">
        <v>270000</v>
      </c>
      <c r="F95" s="3" t="n">
        <v>436000</v>
      </c>
      <c r="G95" s="3" t="n">
        <v>552000</v>
      </c>
      <c r="H95" s="3" t="n">
        <v>191000</v>
      </c>
      <c r="I95" s="3" t="n">
        <v>63000</v>
      </c>
      <c r="J95" s="4" t="n">
        <v>2585000</v>
      </c>
      <c r="K95" s="5" t="n">
        <v>278000</v>
      </c>
      <c r="L95" s="4" t="n">
        <v>2240000</v>
      </c>
      <c r="M95" s="4" t="n">
        <v>73046000</v>
      </c>
    </row>
    <row r="96" customFormat="false" ht="11.25" hidden="false" customHeight="false" outlineLevel="0" collapsed="false">
      <c r="A96" s="199" t="n">
        <v>35640</v>
      </c>
      <c r="B96" s="192" t="n">
        <v>35640</v>
      </c>
      <c r="C96" s="3" t="n">
        <v>516000</v>
      </c>
      <c r="D96" s="3" t="n">
        <v>832000</v>
      </c>
      <c r="E96" s="3" t="n">
        <v>252000</v>
      </c>
      <c r="F96" s="3" t="n">
        <v>453000</v>
      </c>
      <c r="G96" s="3" t="n">
        <v>588000</v>
      </c>
      <c r="H96" s="3" t="n">
        <v>194000</v>
      </c>
      <c r="I96" s="3" t="n">
        <v>63000</v>
      </c>
      <c r="J96" s="4" t="n">
        <v>2898000</v>
      </c>
      <c r="K96" s="5" t="n">
        <v>646000</v>
      </c>
      <c r="L96" s="4" t="n">
        <v>2153000</v>
      </c>
      <c r="M96" s="4" t="n">
        <v>73690000</v>
      </c>
    </row>
    <row r="97" customFormat="false" ht="11.25" hidden="false" customHeight="false" outlineLevel="0" collapsed="false">
      <c r="A97" s="199" t="n">
        <v>35641</v>
      </c>
      <c r="B97" s="192" t="n">
        <v>35641</v>
      </c>
      <c r="C97" s="3" t="n">
        <v>529000</v>
      </c>
      <c r="D97" s="3" t="n">
        <v>825000</v>
      </c>
      <c r="E97" s="3" t="n">
        <v>212000</v>
      </c>
      <c r="F97" s="3" t="n">
        <v>430000</v>
      </c>
      <c r="G97" s="3" t="n">
        <v>575000</v>
      </c>
      <c r="H97" s="3" t="n">
        <v>190000</v>
      </c>
      <c r="I97" s="3" t="n">
        <v>64000</v>
      </c>
      <c r="J97" s="4" t="n">
        <v>2825000</v>
      </c>
      <c r="K97" s="5" t="n">
        <v>714000</v>
      </c>
      <c r="L97" s="4" t="n">
        <v>2298000</v>
      </c>
      <c r="M97" s="4" t="n">
        <v>74405000</v>
      </c>
    </row>
    <row r="98" customFormat="false" ht="11.25" hidden="false" customHeight="false" outlineLevel="0" collapsed="false">
      <c r="A98" s="199" t="n">
        <v>35642</v>
      </c>
      <c r="B98" s="192" t="n">
        <v>35642</v>
      </c>
      <c r="C98" s="3" t="n">
        <v>495000</v>
      </c>
      <c r="D98" s="3" t="n">
        <v>813000</v>
      </c>
      <c r="E98" s="3" t="n">
        <v>214000</v>
      </c>
      <c r="F98" s="3" t="n">
        <v>408000</v>
      </c>
      <c r="G98" s="3" t="n">
        <v>535000</v>
      </c>
      <c r="H98" s="3" t="n">
        <v>199000</v>
      </c>
      <c r="I98" s="3" t="n">
        <v>62000</v>
      </c>
      <c r="J98" s="4" t="n">
        <v>2726000</v>
      </c>
      <c r="K98" s="5" t="n">
        <v>296000</v>
      </c>
      <c r="L98" s="4" t="n">
        <v>2341000</v>
      </c>
      <c r="M98" s="4" t="n">
        <v>74703000</v>
      </c>
    </row>
    <row r="99" customFormat="false" ht="11.25" hidden="false" customHeight="false" outlineLevel="0" collapsed="false">
      <c r="A99" s="199" t="n">
        <v>35643</v>
      </c>
      <c r="B99" s="192" t="n">
        <v>35643</v>
      </c>
      <c r="C99" s="3" t="n">
        <v>525000</v>
      </c>
      <c r="D99" s="3" t="n">
        <v>700000</v>
      </c>
      <c r="E99" s="3" t="n">
        <v>179000</v>
      </c>
      <c r="F99" s="3" t="n">
        <v>454000</v>
      </c>
      <c r="G99" s="3" t="n">
        <v>545000</v>
      </c>
      <c r="H99" s="3" t="n">
        <v>200000</v>
      </c>
      <c r="I99" s="3" t="n">
        <v>64000</v>
      </c>
      <c r="J99" s="4" t="n">
        <v>2667000</v>
      </c>
      <c r="K99" s="5" t="n">
        <v>318000</v>
      </c>
      <c r="L99" s="4" t="n">
        <v>2476000</v>
      </c>
      <c r="M99" s="4" t="n">
        <v>75021000</v>
      </c>
    </row>
    <row r="100" customFormat="false" ht="11.25" hidden="false" customHeight="false" outlineLevel="0" collapsed="false">
      <c r="A100" s="199" t="n">
        <v>35644</v>
      </c>
      <c r="B100" s="192" t="n">
        <v>35644</v>
      </c>
      <c r="C100" s="3" t="n">
        <v>511000</v>
      </c>
      <c r="D100" s="3" t="n">
        <v>614000</v>
      </c>
      <c r="E100" s="3" t="n">
        <v>149000</v>
      </c>
      <c r="F100" s="3" t="n">
        <v>441000</v>
      </c>
      <c r="G100" s="3" t="n">
        <v>527000</v>
      </c>
      <c r="H100" s="3" t="n">
        <v>190000</v>
      </c>
      <c r="I100" s="3" t="n">
        <v>62000</v>
      </c>
      <c r="J100" s="4" t="n">
        <v>2494000</v>
      </c>
      <c r="K100" s="5" t="n">
        <v>-10000</v>
      </c>
      <c r="L100" s="4" t="n">
        <v>2435000</v>
      </c>
      <c r="M100" s="4" t="n">
        <v>75012000</v>
      </c>
    </row>
    <row r="101" customFormat="false" ht="11.25" hidden="false" customHeight="false" outlineLevel="0" collapsed="false">
      <c r="A101" s="199" t="n">
        <v>35645</v>
      </c>
      <c r="B101" s="192" t="n">
        <v>35645</v>
      </c>
      <c r="C101" s="3" t="n">
        <v>501000</v>
      </c>
      <c r="D101" s="3" t="n">
        <v>651000</v>
      </c>
      <c r="E101" s="3" t="n">
        <v>148000</v>
      </c>
      <c r="F101" s="3" t="n">
        <v>454000</v>
      </c>
      <c r="G101" s="3" t="n">
        <v>503000</v>
      </c>
      <c r="H101" s="3" t="n">
        <v>187000</v>
      </c>
      <c r="I101" s="3" t="n">
        <v>63000</v>
      </c>
      <c r="J101" s="4" t="n">
        <v>2507000</v>
      </c>
      <c r="K101" s="5" t="n">
        <v>74000</v>
      </c>
      <c r="L101" s="4" t="n">
        <v>2396000</v>
      </c>
      <c r="M101" s="4" t="n">
        <v>75086000</v>
      </c>
    </row>
    <row r="102" customFormat="false" ht="11.25" hidden="false" customHeight="false" outlineLevel="0" collapsed="false">
      <c r="A102" s="199" t="n">
        <v>35646</v>
      </c>
      <c r="B102" s="192" t="n">
        <v>35646</v>
      </c>
      <c r="C102" s="3" t="n">
        <v>499000</v>
      </c>
      <c r="D102" s="3" t="n">
        <v>647000</v>
      </c>
      <c r="E102" s="3" t="n">
        <v>155000</v>
      </c>
      <c r="F102" s="3" t="n">
        <v>440000</v>
      </c>
      <c r="G102" s="3" t="n">
        <v>518000</v>
      </c>
      <c r="H102" s="3" t="n">
        <v>186000</v>
      </c>
      <c r="I102" s="3" t="n">
        <v>64000</v>
      </c>
      <c r="J102" s="4" t="n">
        <v>2509000</v>
      </c>
      <c r="K102" s="5" t="n">
        <v>-444000</v>
      </c>
      <c r="L102" s="4" t="n">
        <v>2981000</v>
      </c>
      <c r="M102" s="4" t="n">
        <v>74642000</v>
      </c>
    </row>
    <row r="103" customFormat="false" ht="11.25" hidden="false" customHeight="false" outlineLevel="0" collapsed="false">
      <c r="A103" s="199" t="n">
        <v>35647</v>
      </c>
      <c r="B103" s="192" t="n">
        <v>35647</v>
      </c>
      <c r="C103" s="3" t="n">
        <v>392000</v>
      </c>
      <c r="D103" s="3" t="n">
        <v>899000</v>
      </c>
      <c r="E103" s="3" t="n">
        <v>132000</v>
      </c>
      <c r="F103" s="3" t="n">
        <v>438000</v>
      </c>
      <c r="G103" s="3" t="n">
        <v>509000</v>
      </c>
      <c r="H103" s="3" t="n">
        <v>182000</v>
      </c>
      <c r="I103" s="3" t="n">
        <v>49000</v>
      </c>
      <c r="J103" s="4" t="n">
        <v>2601000</v>
      </c>
      <c r="K103" s="5" t="n">
        <v>-629000</v>
      </c>
      <c r="L103" s="4" t="n">
        <v>3183000</v>
      </c>
      <c r="M103" s="4" t="n">
        <v>74029000</v>
      </c>
    </row>
    <row r="104" customFormat="false" ht="11.25" hidden="false" customHeight="false" outlineLevel="0" collapsed="false">
      <c r="A104" s="199" t="n">
        <v>35648</v>
      </c>
      <c r="B104" s="192" t="n">
        <v>35648</v>
      </c>
      <c r="C104" s="3" t="n">
        <v>519000</v>
      </c>
      <c r="D104" s="3" t="n">
        <v>906000</v>
      </c>
      <c r="E104" s="3" t="n">
        <v>149000</v>
      </c>
      <c r="F104" s="3" t="n">
        <v>340000</v>
      </c>
      <c r="G104" s="3" t="n">
        <v>532000</v>
      </c>
      <c r="H104" s="3" t="n">
        <v>184000</v>
      </c>
      <c r="I104" s="3" t="n">
        <v>58000</v>
      </c>
      <c r="J104" s="4" t="n">
        <v>2688000</v>
      </c>
      <c r="K104" s="5" t="n">
        <v>-395000</v>
      </c>
      <c r="L104" s="4" t="n">
        <v>3077000</v>
      </c>
      <c r="M104" s="4" t="n">
        <v>73633000</v>
      </c>
    </row>
    <row r="105" customFormat="false" ht="11.25" hidden="false" customHeight="false" outlineLevel="0" collapsed="false">
      <c r="A105" s="199" t="n">
        <v>35649</v>
      </c>
      <c r="B105" s="192" t="n">
        <v>35649</v>
      </c>
      <c r="C105" s="3" t="n">
        <v>504000</v>
      </c>
      <c r="D105" s="3" t="n">
        <v>902000</v>
      </c>
      <c r="E105" s="3" t="n">
        <v>160000</v>
      </c>
      <c r="F105" s="3" t="n">
        <v>275000</v>
      </c>
      <c r="G105" s="3" t="n">
        <v>484000</v>
      </c>
      <c r="H105" s="3" t="n">
        <v>182000</v>
      </c>
      <c r="I105" s="3" t="n">
        <v>65000</v>
      </c>
      <c r="J105" s="4" t="n">
        <v>2572000</v>
      </c>
      <c r="K105" s="5" t="n">
        <v>-248000</v>
      </c>
      <c r="L105" s="4" t="n">
        <v>2901000</v>
      </c>
      <c r="M105" s="4" t="n">
        <v>73387000</v>
      </c>
    </row>
    <row r="106" customFormat="false" ht="11.25" hidden="false" customHeight="false" outlineLevel="0" collapsed="false">
      <c r="A106" s="199" t="n">
        <v>35650</v>
      </c>
      <c r="B106" s="192" t="n">
        <v>35650</v>
      </c>
      <c r="C106" s="3" t="n">
        <v>525000</v>
      </c>
      <c r="D106" s="3" t="n">
        <v>990000</v>
      </c>
      <c r="E106" s="3" t="n">
        <v>283000</v>
      </c>
      <c r="F106" s="3" t="n">
        <v>315000</v>
      </c>
      <c r="G106" s="3" t="n">
        <v>508000</v>
      </c>
      <c r="H106" s="3" t="n">
        <v>184000</v>
      </c>
      <c r="I106" s="3" t="n">
        <v>62000</v>
      </c>
      <c r="J106" s="4" t="n">
        <v>2867000</v>
      </c>
      <c r="K106" s="5" t="n">
        <v>73000</v>
      </c>
      <c r="L106" s="4" t="n">
        <v>2685000</v>
      </c>
      <c r="M106" s="4" t="n">
        <v>73456000</v>
      </c>
    </row>
    <row r="107" customFormat="false" ht="11.25" hidden="false" customHeight="false" outlineLevel="0" collapsed="false">
      <c r="A107" s="199" t="n">
        <v>35651</v>
      </c>
      <c r="B107" s="192" t="n">
        <v>35651</v>
      </c>
      <c r="C107" s="3" t="n">
        <v>522000</v>
      </c>
      <c r="D107" s="3" t="n">
        <v>822000</v>
      </c>
      <c r="E107" s="3" t="n">
        <v>151000</v>
      </c>
      <c r="F107" s="3" t="n">
        <v>451000</v>
      </c>
      <c r="G107" s="3" t="n">
        <v>480000</v>
      </c>
      <c r="H107" s="3" t="n">
        <v>187000</v>
      </c>
      <c r="I107" s="3" t="n">
        <v>63000</v>
      </c>
      <c r="J107" s="4" t="n">
        <v>2676000</v>
      </c>
      <c r="K107" s="5" t="n">
        <v>635000</v>
      </c>
      <c r="L107" s="4" t="n">
        <v>2171000</v>
      </c>
      <c r="M107" s="4" t="n">
        <v>74087000</v>
      </c>
    </row>
    <row r="108" customFormat="false" ht="11.25" hidden="false" customHeight="false" outlineLevel="0" collapsed="false">
      <c r="A108" s="199" t="n">
        <v>35652</v>
      </c>
      <c r="B108" s="192" t="n">
        <v>35652</v>
      </c>
      <c r="C108" s="3" t="n">
        <v>517000</v>
      </c>
      <c r="D108" s="3" t="n">
        <v>856000</v>
      </c>
      <c r="E108" s="3" t="n">
        <v>157000</v>
      </c>
      <c r="F108" s="3" t="n">
        <v>459000</v>
      </c>
      <c r="G108" s="3" t="n">
        <v>522000</v>
      </c>
      <c r="H108" s="3" t="n">
        <v>190000</v>
      </c>
      <c r="I108" s="3" t="n">
        <v>62000</v>
      </c>
      <c r="J108" s="4" t="n">
        <v>2763000</v>
      </c>
      <c r="K108" s="5" t="n">
        <v>627000</v>
      </c>
      <c r="L108" s="4" t="n">
        <v>2050000</v>
      </c>
      <c r="M108" s="4" t="n">
        <v>74715000</v>
      </c>
    </row>
    <row r="109" customFormat="false" ht="11.25" hidden="false" customHeight="false" outlineLevel="0" collapsed="false">
      <c r="A109" s="199" t="n">
        <v>35653</v>
      </c>
      <c r="B109" s="192" t="n">
        <v>35653</v>
      </c>
      <c r="C109" s="3" t="n">
        <v>524000</v>
      </c>
      <c r="D109" s="3" t="n">
        <v>874000</v>
      </c>
      <c r="E109" s="3" t="n">
        <v>190000</v>
      </c>
      <c r="F109" s="3" t="n">
        <v>476000</v>
      </c>
      <c r="G109" s="3" t="n">
        <v>549000</v>
      </c>
      <c r="H109" s="3" t="n">
        <v>188000</v>
      </c>
      <c r="I109" s="3" t="n">
        <v>59000</v>
      </c>
      <c r="J109" s="4" t="n">
        <v>2860000</v>
      </c>
      <c r="K109" s="5" t="n">
        <v>484000</v>
      </c>
      <c r="L109" s="4" t="n">
        <v>2426000</v>
      </c>
      <c r="M109" s="4" t="n">
        <v>75313000</v>
      </c>
    </row>
    <row r="110" customFormat="false" ht="11.25" hidden="false" customHeight="false" outlineLevel="0" collapsed="false">
      <c r="A110" s="199" t="n">
        <v>35654</v>
      </c>
      <c r="B110" s="192" t="n">
        <v>35654</v>
      </c>
      <c r="C110" s="3" t="n">
        <v>529000</v>
      </c>
      <c r="D110" s="3" t="n">
        <v>729000</v>
      </c>
      <c r="E110" s="3" t="n">
        <v>262000</v>
      </c>
      <c r="F110" s="3" t="n">
        <v>460000</v>
      </c>
      <c r="G110" s="3" t="n">
        <v>637000</v>
      </c>
      <c r="H110" s="3" t="n">
        <v>183000</v>
      </c>
      <c r="I110" s="3" t="n">
        <v>62000</v>
      </c>
      <c r="J110" s="4" t="n">
        <v>2862000</v>
      </c>
      <c r="K110" s="5" t="n">
        <v>538000</v>
      </c>
      <c r="L110" s="4" t="n">
        <v>2399000</v>
      </c>
      <c r="M110" s="4" t="n">
        <v>75853000</v>
      </c>
    </row>
    <row r="111" customFormat="false" ht="11.25" hidden="false" customHeight="false" outlineLevel="0" collapsed="false">
      <c r="A111" s="199" t="n">
        <v>35655</v>
      </c>
      <c r="B111" s="192" t="n">
        <v>35655</v>
      </c>
      <c r="C111" s="3" t="n">
        <v>516000</v>
      </c>
      <c r="D111" s="3" t="n">
        <v>723000</v>
      </c>
      <c r="E111" s="3" t="n">
        <v>254000</v>
      </c>
      <c r="F111" s="3" t="n">
        <v>371000</v>
      </c>
      <c r="G111" s="3" t="n">
        <v>596000</v>
      </c>
      <c r="H111" s="3" t="n">
        <v>182000</v>
      </c>
      <c r="I111" s="3" t="n">
        <v>63000</v>
      </c>
      <c r="J111" s="4" t="n">
        <v>2705000</v>
      </c>
      <c r="K111" s="5" t="n">
        <v>192000</v>
      </c>
      <c r="L111" s="4" t="n">
        <v>2427000</v>
      </c>
      <c r="M111" s="4" t="n">
        <v>76045000</v>
      </c>
    </row>
    <row r="112" customFormat="false" ht="11.25" hidden="false" customHeight="false" outlineLevel="0" collapsed="false">
      <c r="A112" s="199" t="n">
        <v>35656</v>
      </c>
      <c r="B112" s="192" t="n">
        <v>35656</v>
      </c>
      <c r="C112" s="3" t="n">
        <v>503000</v>
      </c>
      <c r="D112" s="3" t="n">
        <v>673000</v>
      </c>
      <c r="E112" s="3" t="n">
        <v>250000</v>
      </c>
      <c r="F112" s="3" t="n">
        <v>463000</v>
      </c>
      <c r="G112" s="3" t="n">
        <v>631000</v>
      </c>
      <c r="H112" s="3" t="n">
        <v>182000</v>
      </c>
      <c r="I112" s="3" t="n">
        <v>61000</v>
      </c>
      <c r="J112" s="4" t="n">
        <v>2763000</v>
      </c>
      <c r="K112" s="5" t="n">
        <v>402000</v>
      </c>
      <c r="L112" s="4" t="n">
        <v>2417000</v>
      </c>
      <c r="M112" s="4" t="n">
        <v>76444000</v>
      </c>
    </row>
    <row r="113" customFormat="false" ht="11.25" hidden="false" customHeight="false" outlineLevel="0" collapsed="false">
      <c r="A113" s="199" t="n">
        <v>35657</v>
      </c>
      <c r="B113" s="192" t="n">
        <v>35657</v>
      </c>
      <c r="C113" s="3" t="n">
        <v>520000</v>
      </c>
      <c r="D113" s="3" t="n">
        <v>824000</v>
      </c>
      <c r="E113" s="3" t="n">
        <v>258000</v>
      </c>
      <c r="F113" s="3" t="n">
        <v>432000</v>
      </c>
      <c r="G113" s="3" t="n">
        <v>578000</v>
      </c>
      <c r="H113" s="3" t="n">
        <v>181000</v>
      </c>
      <c r="I113" s="3" t="n">
        <v>61000</v>
      </c>
      <c r="J113" s="4" t="n">
        <v>2854000</v>
      </c>
      <c r="K113" s="5" t="n">
        <v>552000</v>
      </c>
      <c r="L113" s="4" t="n">
        <v>2223000</v>
      </c>
      <c r="M113" s="4" t="n">
        <v>76994000</v>
      </c>
    </row>
    <row r="114" customFormat="false" ht="11.25" hidden="false" customHeight="false" outlineLevel="0" collapsed="false">
      <c r="A114" s="199" t="n">
        <v>35658</v>
      </c>
      <c r="B114" s="192" t="n">
        <v>35658</v>
      </c>
      <c r="C114" s="3" t="n">
        <v>523000</v>
      </c>
      <c r="D114" s="3" t="n">
        <v>651000</v>
      </c>
      <c r="E114" s="3" t="n">
        <v>204000</v>
      </c>
      <c r="F114" s="3" t="n">
        <v>405000</v>
      </c>
      <c r="G114" s="3" t="n">
        <v>501000</v>
      </c>
      <c r="H114" s="3" t="n">
        <v>187000</v>
      </c>
      <c r="I114" s="3" t="n">
        <v>61000</v>
      </c>
      <c r="J114" s="4" t="n">
        <v>2532000</v>
      </c>
      <c r="K114" s="5" t="n">
        <v>686000</v>
      </c>
      <c r="L114" s="4" t="n">
        <v>1893000</v>
      </c>
      <c r="M114" s="4" t="n">
        <v>77679000</v>
      </c>
    </row>
    <row r="115" customFormat="false" ht="11.25" hidden="false" customHeight="false" outlineLevel="0" collapsed="false">
      <c r="A115" s="199" t="n">
        <v>35659</v>
      </c>
      <c r="B115" s="192" t="n">
        <v>35659</v>
      </c>
      <c r="C115" s="3" t="n">
        <v>525000</v>
      </c>
      <c r="D115" s="3" t="n">
        <v>609000</v>
      </c>
      <c r="E115" s="3" t="n">
        <v>207000</v>
      </c>
      <c r="F115" s="3" t="n">
        <v>435000</v>
      </c>
      <c r="G115" s="3" t="n">
        <v>509000</v>
      </c>
      <c r="H115" s="3" t="n">
        <v>184000</v>
      </c>
      <c r="I115" s="3" t="n">
        <v>62000</v>
      </c>
      <c r="J115" s="4" t="n">
        <v>2531000</v>
      </c>
      <c r="K115" s="5" t="n">
        <v>531000</v>
      </c>
      <c r="L115" s="4" t="n">
        <v>2026000</v>
      </c>
      <c r="M115" s="4" t="n">
        <v>78279000</v>
      </c>
    </row>
    <row r="116" customFormat="false" ht="11.25" hidden="false" customHeight="false" outlineLevel="0" collapsed="false">
      <c r="A116" s="199" t="n">
        <v>35660</v>
      </c>
      <c r="B116" s="192" t="n">
        <v>35660</v>
      </c>
      <c r="C116" s="3" t="n">
        <v>521000</v>
      </c>
      <c r="D116" s="3" t="n">
        <v>658000</v>
      </c>
      <c r="E116" s="3" t="n">
        <v>220000</v>
      </c>
      <c r="F116" s="3" t="n">
        <v>444000</v>
      </c>
      <c r="G116" s="3" t="n">
        <v>550000</v>
      </c>
      <c r="H116" s="3" t="n">
        <v>186000</v>
      </c>
      <c r="I116" s="3" t="n">
        <v>63000</v>
      </c>
      <c r="J116" s="4" t="n">
        <v>2642000</v>
      </c>
      <c r="K116" s="5" t="n">
        <v>215000</v>
      </c>
      <c r="L116" s="4" t="n">
        <v>2343000</v>
      </c>
      <c r="M116" s="4" t="n">
        <v>78495000</v>
      </c>
    </row>
    <row r="117" customFormat="false" ht="11.25" hidden="false" customHeight="false" outlineLevel="0" collapsed="false">
      <c r="A117" s="199" t="n">
        <v>35661</v>
      </c>
      <c r="B117" s="192" t="n">
        <v>35661</v>
      </c>
      <c r="C117" s="3" t="n">
        <v>500000</v>
      </c>
      <c r="D117" s="3" t="n">
        <v>753000</v>
      </c>
      <c r="E117" s="3" t="n">
        <v>151000</v>
      </c>
      <c r="F117" s="3" t="n">
        <v>495000</v>
      </c>
      <c r="G117" s="3" t="n">
        <v>595000</v>
      </c>
      <c r="H117" s="3" t="n">
        <v>184000</v>
      </c>
      <c r="I117" s="3" t="n">
        <v>63000</v>
      </c>
      <c r="J117" s="4" t="n">
        <v>2741000</v>
      </c>
      <c r="K117" s="5" t="n">
        <v>79000</v>
      </c>
      <c r="L117" s="4" t="n">
        <v>2637000</v>
      </c>
      <c r="M117" s="4" t="n">
        <v>78574000</v>
      </c>
    </row>
    <row r="118" customFormat="false" ht="11.25" hidden="false" customHeight="false" outlineLevel="0" collapsed="false">
      <c r="A118" s="199" t="n">
        <v>35662</v>
      </c>
      <c r="B118" s="192" t="n">
        <v>35662</v>
      </c>
      <c r="C118" s="3" t="n">
        <v>514000</v>
      </c>
      <c r="D118" s="3" t="n">
        <v>807000</v>
      </c>
      <c r="E118" s="3" t="n">
        <v>141000</v>
      </c>
      <c r="F118" s="3" t="n">
        <v>433000</v>
      </c>
      <c r="G118" s="3" t="n">
        <v>547000</v>
      </c>
      <c r="H118" s="3" t="n">
        <v>182000</v>
      </c>
      <c r="I118" s="3" t="n">
        <v>61000</v>
      </c>
      <c r="J118" s="4" t="n">
        <v>2685000</v>
      </c>
      <c r="K118" s="5" t="n">
        <v>-57000</v>
      </c>
      <c r="L118" s="4" t="n">
        <v>2841000</v>
      </c>
      <c r="M118" s="4" t="n">
        <v>78519000</v>
      </c>
    </row>
    <row r="119" customFormat="false" ht="11.25" hidden="false" customHeight="false" outlineLevel="0" collapsed="false">
      <c r="A119" s="199" t="n">
        <v>35663</v>
      </c>
      <c r="B119" s="192" t="n">
        <v>35663</v>
      </c>
      <c r="C119" s="3" t="n">
        <v>494000</v>
      </c>
      <c r="D119" s="3" t="n">
        <v>868000</v>
      </c>
      <c r="E119" s="3" t="n">
        <v>191000</v>
      </c>
      <c r="F119" s="3" t="n">
        <v>483000</v>
      </c>
      <c r="G119" s="3" t="n">
        <v>465000</v>
      </c>
      <c r="H119" s="3" t="n">
        <v>192000</v>
      </c>
      <c r="I119" s="3" t="n">
        <v>61000</v>
      </c>
      <c r="J119" s="4" t="n">
        <v>2754000</v>
      </c>
      <c r="K119" s="5" t="n">
        <v>-111000</v>
      </c>
      <c r="L119" s="4" t="n">
        <v>2791000</v>
      </c>
      <c r="M119" s="4" t="n">
        <v>78608000</v>
      </c>
    </row>
    <row r="120" customFormat="false" ht="11.25" hidden="false" customHeight="false" outlineLevel="0" collapsed="false">
      <c r="A120" s="199" t="n">
        <v>35664</v>
      </c>
      <c r="B120" s="192" t="n">
        <v>35664</v>
      </c>
      <c r="C120" s="3" t="n">
        <v>511000</v>
      </c>
      <c r="D120" s="3" t="n">
        <v>741000</v>
      </c>
      <c r="E120" s="3" t="n">
        <v>175000</v>
      </c>
      <c r="F120" s="3" t="n">
        <v>480000</v>
      </c>
      <c r="G120" s="3" t="n">
        <v>498000</v>
      </c>
      <c r="H120" s="3" t="n">
        <v>193000</v>
      </c>
      <c r="I120" s="3" t="n">
        <v>52000</v>
      </c>
      <c r="J120" s="4" t="n">
        <v>2650000</v>
      </c>
      <c r="K120" s="5" t="n">
        <v>43000</v>
      </c>
      <c r="L120" s="4" t="n">
        <v>2660000</v>
      </c>
      <c r="M120" s="4" t="n">
        <v>78650000</v>
      </c>
    </row>
    <row r="121" customFormat="false" ht="11.25" hidden="false" customHeight="false" outlineLevel="0" collapsed="false">
      <c r="A121" s="199" t="n">
        <v>35665</v>
      </c>
      <c r="B121" s="192" t="n">
        <v>35665</v>
      </c>
      <c r="C121" s="3" t="n">
        <v>524000</v>
      </c>
      <c r="D121" s="3" t="n">
        <v>622000</v>
      </c>
      <c r="E121" s="3" t="n">
        <v>184000</v>
      </c>
      <c r="F121" s="3" t="n">
        <v>473000</v>
      </c>
      <c r="G121" s="3" t="n">
        <v>580000</v>
      </c>
      <c r="H121" s="3" t="n">
        <v>196000</v>
      </c>
      <c r="I121" s="3" t="n">
        <v>58000</v>
      </c>
      <c r="J121" s="4" t="n">
        <v>2637000</v>
      </c>
      <c r="K121" s="5" t="n">
        <v>283000</v>
      </c>
      <c r="L121" s="4" t="n">
        <v>2373000</v>
      </c>
      <c r="M121" s="4" t="n">
        <v>78932000</v>
      </c>
    </row>
    <row r="122" customFormat="false" ht="11.25" hidden="false" customHeight="false" outlineLevel="0" collapsed="false">
      <c r="A122" s="199" t="n">
        <v>35666</v>
      </c>
      <c r="B122" s="192" t="n">
        <v>35666</v>
      </c>
      <c r="C122" s="3" t="n">
        <v>525000</v>
      </c>
      <c r="D122" s="3" t="n">
        <v>623000</v>
      </c>
      <c r="E122" s="3" t="n">
        <v>215000</v>
      </c>
      <c r="F122" s="3" t="n">
        <v>467000</v>
      </c>
      <c r="G122" s="3" t="n">
        <v>543000</v>
      </c>
      <c r="H122" s="3" t="n">
        <v>194000</v>
      </c>
      <c r="I122" s="3" t="n">
        <v>56000</v>
      </c>
      <c r="J122" s="4" t="n">
        <v>2623000</v>
      </c>
      <c r="K122" s="5" t="n">
        <v>178000</v>
      </c>
      <c r="L122" s="4" t="n">
        <v>2426000</v>
      </c>
      <c r="M122" s="4" t="n">
        <v>79110000</v>
      </c>
    </row>
    <row r="123" customFormat="false" ht="11.25" hidden="false" customHeight="false" outlineLevel="0" collapsed="false">
      <c r="A123" s="199" t="n">
        <v>35667</v>
      </c>
      <c r="B123" s="192" t="n">
        <v>35667</v>
      </c>
      <c r="C123" s="3" t="n">
        <v>533000</v>
      </c>
      <c r="D123" s="3" t="n">
        <v>620000</v>
      </c>
      <c r="E123" s="3" t="n">
        <v>158000</v>
      </c>
      <c r="F123" s="3" t="n">
        <v>419000</v>
      </c>
      <c r="G123" s="3" t="n">
        <v>574000</v>
      </c>
      <c r="H123" s="3" t="n">
        <v>193000</v>
      </c>
      <c r="I123" s="3" t="n">
        <v>61000</v>
      </c>
      <c r="J123" s="4" t="n">
        <v>2558000</v>
      </c>
      <c r="K123" s="5" t="n">
        <v>-243000</v>
      </c>
      <c r="L123" s="4" t="n">
        <v>2757000</v>
      </c>
      <c r="M123" s="4" t="n">
        <v>79009000</v>
      </c>
    </row>
    <row r="124" customFormat="false" ht="11.25" hidden="false" customHeight="false" outlineLevel="0" collapsed="false">
      <c r="A124" s="199" t="n">
        <v>35668</v>
      </c>
      <c r="B124" s="192" t="n">
        <v>35668</v>
      </c>
      <c r="C124" s="3" t="n">
        <v>523000</v>
      </c>
      <c r="D124" s="3" t="n">
        <v>859000</v>
      </c>
      <c r="E124" s="3" t="n">
        <v>202000</v>
      </c>
      <c r="F124" s="3" t="n">
        <v>457000</v>
      </c>
      <c r="G124" s="3" t="n">
        <v>538000</v>
      </c>
      <c r="H124" s="3" t="n">
        <v>198000</v>
      </c>
      <c r="I124" s="3" t="n">
        <v>59000</v>
      </c>
      <c r="J124" s="4" t="n">
        <v>2836000</v>
      </c>
      <c r="K124" s="5" t="n">
        <v>138000</v>
      </c>
      <c r="L124" s="4" t="n">
        <v>2721000</v>
      </c>
      <c r="M124" s="4" t="n">
        <v>79145000</v>
      </c>
    </row>
    <row r="125" customFormat="false" ht="11.25" hidden="false" customHeight="false" outlineLevel="0" collapsed="false">
      <c r="A125" s="199" t="n">
        <v>35669</v>
      </c>
      <c r="B125" s="192" t="n">
        <v>35669</v>
      </c>
      <c r="C125" s="3" t="n">
        <v>521000</v>
      </c>
      <c r="D125" s="3" t="n">
        <v>1000000</v>
      </c>
      <c r="E125" s="3" t="n">
        <v>292000</v>
      </c>
      <c r="F125" s="3" t="n">
        <v>496000</v>
      </c>
      <c r="G125" s="3" t="n">
        <v>509000</v>
      </c>
      <c r="H125" s="3" t="n">
        <v>195000</v>
      </c>
      <c r="I125" s="3" t="n">
        <v>62000</v>
      </c>
      <c r="J125" s="4" t="n">
        <v>3075000</v>
      </c>
      <c r="K125" s="5" t="n">
        <v>91000</v>
      </c>
      <c r="L125" s="4" t="n">
        <v>2886000</v>
      </c>
      <c r="M125" s="4" t="n">
        <v>79238000</v>
      </c>
    </row>
    <row r="126" customFormat="false" ht="11.25" hidden="false" customHeight="false" outlineLevel="0" collapsed="false">
      <c r="A126" s="199" t="n">
        <v>35670</v>
      </c>
      <c r="B126" s="192" t="n">
        <v>35670</v>
      </c>
      <c r="C126" s="3" t="n">
        <v>528000</v>
      </c>
      <c r="D126" s="3" t="n">
        <v>757000</v>
      </c>
      <c r="E126" s="3" t="n">
        <v>290000</v>
      </c>
      <c r="F126" s="3" t="n">
        <v>488000</v>
      </c>
      <c r="G126" s="3" t="n">
        <v>484000</v>
      </c>
      <c r="H126" s="3" t="n">
        <v>189000</v>
      </c>
      <c r="I126" s="3" t="n">
        <v>64000</v>
      </c>
      <c r="J126" s="4" t="n">
        <v>2800000</v>
      </c>
      <c r="K126" s="5" t="n">
        <v>107000</v>
      </c>
      <c r="L126" s="4" t="n">
        <v>2827000</v>
      </c>
      <c r="M126" s="4" t="n">
        <v>79346000</v>
      </c>
    </row>
    <row r="127" customFormat="false" ht="11.25" hidden="false" customHeight="false" outlineLevel="0" collapsed="false">
      <c r="A127" s="199" t="n">
        <v>35671</v>
      </c>
      <c r="B127" s="192" t="n">
        <v>35671</v>
      </c>
      <c r="C127" s="3" t="n">
        <v>522000</v>
      </c>
      <c r="D127" s="3" t="n">
        <v>839000</v>
      </c>
      <c r="E127" s="3" t="n">
        <v>197000</v>
      </c>
      <c r="F127" s="3" t="n">
        <v>494000</v>
      </c>
      <c r="G127" s="3" t="n">
        <v>502000</v>
      </c>
      <c r="H127" s="3" t="n">
        <v>187000</v>
      </c>
      <c r="I127" s="3" t="n">
        <v>64000</v>
      </c>
      <c r="J127" s="4" t="n">
        <v>2805000</v>
      </c>
      <c r="K127" s="5" t="n">
        <v>400000</v>
      </c>
      <c r="L127" s="4" t="n">
        <v>2382000</v>
      </c>
      <c r="M127" s="4" t="n">
        <v>79660000</v>
      </c>
    </row>
    <row r="128" customFormat="false" ht="11.25" hidden="false" customHeight="false" outlineLevel="0" collapsed="false">
      <c r="A128" s="199" t="n">
        <v>35672</v>
      </c>
      <c r="B128" s="192" t="n">
        <v>35672</v>
      </c>
      <c r="C128" s="3" t="n">
        <v>530000</v>
      </c>
      <c r="D128" s="3" t="n">
        <v>697000</v>
      </c>
      <c r="E128" s="3" t="n">
        <v>178000</v>
      </c>
      <c r="F128" s="3" t="n">
        <v>411000</v>
      </c>
      <c r="G128" s="3" t="n">
        <v>449000</v>
      </c>
      <c r="H128" s="3" t="n">
        <v>188000</v>
      </c>
      <c r="I128" s="3" t="n">
        <v>63000</v>
      </c>
      <c r="J128" s="4" t="n">
        <v>2516000</v>
      </c>
      <c r="K128" s="5" t="n">
        <v>535000</v>
      </c>
      <c r="L128" s="4" t="n">
        <v>2081000</v>
      </c>
      <c r="M128" s="4" t="n">
        <v>80197000</v>
      </c>
    </row>
    <row r="129" customFormat="false" ht="11.25" hidden="false" customHeight="false" outlineLevel="0" collapsed="false">
      <c r="A129" s="199" t="n">
        <v>35673</v>
      </c>
      <c r="B129" s="192" t="n">
        <v>35673</v>
      </c>
      <c r="C129" s="3" t="n">
        <v>534000</v>
      </c>
      <c r="D129" s="3" t="n">
        <v>639000</v>
      </c>
      <c r="E129" s="3" t="n">
        <v>182000</v>
      </c>
      <c r="F129" s="3" t="n">
        <v>447000</v>
      </c>
      <c r="G129" s="3" t="n">
        <v>461000</v>
      </c>
      <c r="H129" s="3" t="n">
        <v>188000</v>
      </c>
      <c r="I129" s="3" t="n">
        <v>63000</v>
      </c>
      <c r="J129" s="4" t="n">
        <v>2514000</v>
      </c>
      <c r="K129" s="5" t="n">
        <v>382000</v>
      </c>
      <c r="L129" s="4" t="n">
        <v>2038000</v>
      </c>
      <c r="M129" s="4" t="n">
        <v>80577000</v>
      </c>
    </row>
    <row r="130" customFormat="false" ht="11.25" hidden="false" customHeight="false" outlineLevel="0" collapsed="false">
      <c r="A130" s="199" t="n">
        <v>35674</v>
      </c>
      <c r="B130" s="192" t="n">
        <v>35674</v>
      </c>
      <c r="C130" s="3" t="n">
        <v>527000</v>
      </c>
      <c r="D130" s="3" t="n">
        <v>736000</v>
      </c>
      <c r="E130" s="3" t="n">
        <v>291000</v>
      </c>
      <c r="F130" s="3" t="n">
        <v>448000</v>
      </c>
      <c r="G130" s="3" t="n">
        <v>526000</v>
      </c>
      <c r="H130" s="3" t="n">
        <v>193000</v>
      </c>
      <c r="I130" s="3" t="n">
        <v>58000</v>
      </c>
      <c r="J130" s="4" t="n">
        <v>2779000</v>
      </c>
      <c r="K130" s="5" t="n">
        <v>264000</v>
      </c>
      <c r="L130" s="4" t="n">
        <v>2412000</v>
      </c>
      <c r="M130" s="4" t="n">
        <v>80843000</v>
      </c>
    </row>
    <row r="131" customFormat="false" ht="11.25" hidden="false" customHeight="false" outlineLevel="0" collapsed="false">
      <c r="A131" s="199" t="n">
        <v>35675</v>
      </c>
      <c r="B131" s="192" t="n">
        <v>35675</v>
      </c>
      <c r="C131" s="3" t="n">
        <v>516000</v>
      </c>
      <c r="D131" s="3" t="n">
        <v>793000</v>
      </c>
      <c r="E131" s="3" t="n">
        <v>203000</v>
      </c>
      <c r="F131" s="3" t="n">
        <v>431000</v>
      </c>
      <c r="G131" s="3" t="n">
        <v>413000</v>
      </c>
      <c r="H131" s="3" t="n">
        <v>190000</v>
      </c>
      <c r="I131" s="3" t="n">
        <v>53000</v>
      </c>
      <c r="J131" s="4" t="n">
        <v>2599000</v>
      </c>
      <c r="K131" s="5" t="n">
        <v>-132000</v>
      </c>
      <c r="L131" s="4" t="n">
        <v>2815000</v>
      </c>
      <c r="M131" s="4" t="n">
        <v>80710000</v>
      </c>
    </row>
    <row r="132" customFormat="false" ht="11.25" hidden="false" customHeight="false" outlineLevel="0" collapsed="false">
      <c r="A132" s="199" t="n">
        <v>35676</v>
      </c>
      <c r="B132" s="192" t="n">
        <v>35676</v>
      </c>
      <c r="C132" s="3" t="n">
        <v>503000</v>
      </c>
      <c r="D132" s="3" t="n">
        <v>904000</v>
      </c>
      <c r="E132" s="3" t="n">
        <v>227000</v>
      </c>
      <c r="F132" s="3" t="n">
        <v>460000</v>
      </c>
      <c r="G132" s="3" t="n">
        <v>423000</v>
      </c>
      <c r="H132" s="3" t="n">
        <v>194000</v>
      </c>
      <c r="I132" s="3" t="n">
        <v>61000</v>
      </c>
      <c r="J132" s="4" t="n">
        <v>2772000</v>
      </c>
      <c r="K132" s="5" t="n">
        <v>-317000</v>
      </c>
      <c r="L132" s="4" t="n">
        <v>3047000</v>
      </c>
      <c r="M132" s="4" t="n">
        <v>80393000</v>
      </c>
    </row>
    <row r="133" customFormat="false" ht="11.25" hidden="false" customHeight="false" outlineLevel="0" collapsed="false">
      <c r="A133" s="199" t="n">
        <v>35677</v>
      </c>
      <c r="B133" s="192" t="n">
        <v>35677</v>
      </c>
      <c r="C133" s="3" t="n">
        <v>502000</v>
      </c>
      <c r="D133" s="3" t="n">
        <v>940000</v>
      </c>
      <c r="E133" s="3" t="n">
        <v>214000</v>
      </c>
      <c r="F133" s="3" t="n">
        <v>430000</v>
      </c>
      <c r="G133" s="3" t="n">
        <v>411000</v>
      </c>
      <c r="H133" s="3" t="n">
        <v>197000</v>
      </c>
      <c r="I133" s="3" t="n">
        <v>59000</v>
      </c>
      <c r="J133" s="4" t="n">
        <v>2753000</v>
      </c>
      <c r="K133" s="5" t="n">
        <v>-504000</v>
      </c>
      <c r="L133" s="4" t="n">
        <v>3308000</v>
      </c>
      <c r="M133" s="4" t="n">
        <v>79900000</v>
      </c>
    </row>
    <row r="134" customFormat="false" ht="11.25" hidden="false" customHeight="false" outlineLevel="0" collapsed="false">
      <c r="A134" s="199" t="n">
        <v>35678</v>
      </c>
      <c r="B134" s="192" t="n">
        <v>35678</v>
      </c>
      <c r="C134" s="3" t="n">
        <v>513000</v>
      </c>
      <c r="D134" s="3" t="n">
        <v>889000</v>
      </c>
      <c r="E134" s="3" t="n">
        <v>233000</v>
      </c>
      <c r="F134" s="3" t="n">
        <v>451000</v>
      </c>
      <c r="G134" s="3" t="n">
        <v>363000</v>
      </c>
      <c r="H134" s="3" t="n">
        <v>193000</v>
      </c>
      <c r="I134" s="3" t="n">
        <v>53000</v>
      </c>
      <c r="J134" s="4" t="n">
        <v>2695000</v>
      </c>
      <c r="K134" s="5" t="n">
        <v>-495000</v>
      </c>
      <c r="L134" s="4" t="n">
        <v>3124000</v>
      </c>
      <c r="M134" s="4" t="n">
        <v>79408000</v>
      </c>
    </row>
    <row r="135" customFormat="false" ht="11.25" hidden="false" customHeight="false" outlineLevel="0" collapsed="false">
      <c r="A135" s="199" t="n">
        <v>35679</v>
      </c>
      <c r="B135" s="192" t="n">
        <v>35679</v>
      </c>
      <c r="C135" s="3" t="n">
        <v>522000</v>
      </c>
      <c r="D135" s="3" t="n">
        <v>977000</v>
      </c>
      <c r="E135" s="3" t="n">
        <v>289000</v>
      </c>
      <c r="F135" s="3" t="n">
        <v>517000</v>
      </c>
      <c r="G135" s="3" t="n">
        <v>534000</v>
      </c>
      <c r="H135" s="3" t="n">
        <v>197000</v>
      </c>
      <c r="I135" s="3" t="n">
        <v>62000</v>
      </c>
      <c r="J135" s="4" t="n">
        <v>3098000</v>
      </c>
      <c r="K135" s="5" t="n">
        <v>409000</v>
      </c>
      <c r="L135" s="4" t="n">
        <v>2737000</v>
      </c>
      <c r="M135" s="4" t="n">
        <v>79859000</v>
      </c>
    </row>
    <row r="136" customFormat="false" ht="11.25" hidden="false" customHeight="false" outlineLevel="0" collapsed="false">
      <c r="A136" s="199" t="n">
        <v>35680</v>
      </c>
      <c r="B136" s="192" t="n">
        <v>35680</v>
      </c>
      <c r="C136" s="3" t="n">
        <v>531000</v>
      </c>
      <c r="D136" s="3" t="n">
        <v>1030000</v>
      </c>
      <c r="E136" s="3" t="n">
        <v>290000</v>
      </c>
      <c r="F136" s="3" t="n">
        <v>490000</v>
      </c>
      <c r="G136" s="3" t="n">
        <v>494000</v>
      </c>
      <c r="H136" s="3" t="n">
        <v>197000</v>
      </c>
      <c r="I136" s="3" t="n">
        <v>62000</v>
      </c>
      <c r="J136" s="4" t="n">
        <v>3094000</v>
      </c>
      <c r="K136" s="5" t="n">
        <v>246000</v>
      </c>
      <c r="L136" s="4" t="n">
        <v>2822000</v>
      </c>
      <c r="M136" s="4" t="n">
        <v>80062000</v>
      </c>
    </row>
    <row r="137" customFormat="false" ht="11.25" hidden="false" customHeight="false" outlineLevel="0" collapsed="false">
      <c r="A137" s="199" t="n">
        <v>35681</v>
      </c>
      <c r="B137" s="192" t="n">
        <v>35681</v>
      </c>
      <c r="C137" s="3" t="n">
        <v>523000</v>
      </c>
      <c r="D137" s="3" t="n">
        <v>1073000</v>
      </c>
      <c r="E137" s="3" t="n">
        <v>186000</v>
      </c>
      <c r="F137" s="3" t="n">
        <v>415000</v>
      </c>
      <c r="G137" s="3" t="n">
        <v>414000</v>
      </c>
      <c r="H137" s="3" t="n">
        <v>196000</v>
      </c>
      <c r="I137" s="3" t="n">
        <v>59000</v>
      </c>
      <c r="J137" s="4" t="n">
        <v>2866000</v>
      </c>
      <c r="K137" s="5" t="n">
        <v>-329000</v>
      </c>
      <c r="L137" s="4" t="n">
        <v>3188000</v>
      </c>
      <c r="M137" s="4" t="n">
        <v>79738000</v>
      </c>
    </row>
    <row r="138" customFormat="false" ht="11.25" hidden="false" customHeight="false" outlineLevel="0" collapsed="false">
      <c r="A138" s="199" t="n">
        <v>35682</v>
      </c>
      <c r="B138" s="192" t="n">
        <v>35682</v>
      </c>
      <c r="C138" s="3" t="n">
        <v>518000</v>
      </c>
      <c r="D138" s="3" t="n">
        <v>1055000</v>
      </c>
      <c r="E138" s="3" t="n">
        <v>176000</v>
      </c>
      <c r="F138" s="3" t="n">
        <v>440000</v>
      </c>
      <c r="G138" s="3" t="n">
        <v>473000</v>
      </c>
      <c r="H138" s="3" t="n">
        <v>201000</v>
      </c>
      <c r="I138" s="3" t="n">
        <v>56000</v>
      </c>
      <c r="J138" s="4" t="n">
        <v>2919000</v>
      </c>
      <c r="K138" s="5" t="n">
        <v>-401000</v>
      </c>
      <c r="L138" s="4" t="n">
        <v>3329000</v>
      </c>
      <c r="M138" s="4" t="n">
        <v>79338000</v>
      </c>
    </row>
    <row r="139" customFormat="false" ht="11.25" hidden="false" customHeight="false" outlineLevel="0" collapsed="false">
      <c r="A139" s="199" t="n">
        <v>35683</v>
      </c>
      <c r="B139" s="192" t="n">
        <v>35683</v>
      </c>
      <c r="C139" s="3" t="n">
        <v>504000</v>
      </c>
      <c r="D139" s="3" t="n">
        <v>993000</v>
      </c>
      <c r="E139" s="3" t="n">
        <v>229000</v>
      </c>
      <c r="F139" s="3" t="n">
        <v>463000</v>
      </c>
      <c r="G139" s="3" t="n">
        <v>455000</v>
      </c>
      <c r="H139" s="3" t="n">
        <v>201000</v>
      </c>
      <c r="I139" s="3" t="n">
        <v>61000</v>
      </c>
      <c r="J139" s="4" t="n">
        <v>2906000</v>
      </c>
      <c r="K139" s="5" t="n">
        <v>-396000</v>
      </c>
      <c r="L139" s="4" t="n">
        <v>3221000</v>
      </c>
      <c r="M139" s="4" t="n">
        <v>78944000</v>
      </c>
    </row>
    <row r="140" customFormat="false" ht="11.25" hidden="false" customHeight="false" outlineLevel="0" collapsed="false">
      <c r="A140" s="199" t="n">
        <v>35684</v>
      </c>
      <c r="B140" s="192" t="n">
        <v>35684</v>
      </c>
      <c r="C140" s="3" t="n">
        <v>492000</v>
      </c>
      <c r="D140" s="3" t="n">
        <v>1103000</v>
      </c>
      <c r="E140" s="3" t="n">
        <v>277000</v>
      </c>
      <c r="F140" s="3" t="n">
        <v>350000</v>
      </c>
      <c r="G140" s="3" t="n">
        <v>426000</v>
      </c>
      <c r="H140" s="3" t="n">
        <v>188000</v>
      </c>
      <c r="I140" s="3" t="n">
        <v>61000</v>
      </c>
      <c r="J140" s="4" t="n">
        <v>2897000</v>
      </c>
      <c r="K140" s="5" t="n">
        <v>118000</v>
      </c>
      <c r="L140" s="4" t="n">
        <v>2809000</v>
      </c>
      <c r="M140" s="4" t="n">
        <v>79059000</v>
      </c>
    </row>
    <row r="141" customFormat="false" ht="11.25" hidden="false" customHeight="false" outlineLevel="0" collapsed="false">
      <c r="A141" s="199" t="n">
        <v>35685</v>
      </c>
      <c r="B141" s="192" t="n">
        <v>35685</v>
      </c>
      <c r="C141" s="3" t="n">
        <v>496000</v>
      </c>
      <c r="D141" s="3" t="n">
        <v>1151000</v>
      </c>
      <c r="E141" s="3" t="n">
        <v>348000</v>
      </c>
      <c r="F141" s="3" t="n">
        <v>256000</v>
      </c>
      <c r="G141" s="3" t="n">
        <v>500000</v>
      </c>
      <c r="H141" s="3" t="n">
        <v>164000</v>
      </c>
      <c r="I141" s="3" t="n">
        <v>63000</v>
      </c>
      <c r="J141" s="4" t="n">
        <v>2978000</v>
      </c>
      <c r="K141" s="5" t="n">
        <v>387000</v>
      </c>
      <c r="L141" s="4" t="n">
        <v>2618000</v>
      </c>
      <c r="M141" s="4" t="n">
        <v>79444000</v>
      </c>
    </row>
    <row r="142" customFormat="false" ht="11.25" hidden="false" customHeight="false" outlineLevel="0" collapsed="false">
      <c r="A142" s="199" t="n">
        <v>35686</v>
      </c>
      <c r="B142" s="192" t="n">
        <v>35686</v>
      </c>
      <c r="C142" s="3" t="n">
        <v>517000</v>
      </c>
      <c r="D142" s="3" t="n">
        <v>1063000</v>
      </c>
      <c r="E142" s="3" t="n">
        <v>312000</v>
      </c>
      <c r="F142" s="3" t="n">
        <v>460000</v>
      </c>
      <c r="G142" s="3" t="n">
        <v>463000</v>
      </c>
      <c r="H142" s="3" t="n">
        <v>169000</v>
      </c>
      <c r="I142" s="3" t="n">
        <v>63000</v>
      </c>
      <c r="J142" s="4" t="n">
        <v>3047000</v>
      </c>
      <c r="K142" s="5" t="n">
        <v>648000</v>
      </c>
      <c r="L142" s="4" t="n">
        <v>2398000</v>
      </c>
      <c r="M142" s="4" t="n">
        <v>80091000</v>
      </c>
    </row>
    <row r="143" customFormat="false" ht="11.25" hidden="false" customHeight="false" outlineLevel="0" collapsed="false">
      <c r="A143" s="199" t="n">
        <v>35687</v>
      </c>
      <c r="B143" s="192" t="n">
        <v>35687</v>
      </c>
      <c r="C143" s="3" t="n">
        <v>529000</v>
      </c>
      <c r="D143" s="3" t="n">
        <v>885000</v>
      </c>
      <c r="E143" s="3" t="n">
        <v>269000</v>
      </c>
      <c r="F143" s="3" t="n">
        <v>388000</v>
      </c>
      <c r="G143" s="3" t="n">
        <v>447000</v>
      </c>
      <c r="H143" s="3" t="n">
        <v>169000</v>
      </c>
      <c r="I143" s="3" t="n">
        <v>63000</v>
      </c>
      <c r="J143" s="4" t="n">
        <v>2750000</v>
      </c>
      <c r="K143" s="5" t="n">
        <v>215000</v>
      </c>
      <c r="L143" s="4" t="n">
        <v>2502000</v>
      </c>
      <c r="M143" s="4" t="n">
        <v>80310000</v>
      </c>
    </row>
    <row r="144" customFormat="false" ht="11.25" hidden="false" customHeight="false" outlineLevel="0" collapsed="false">
      <c r="A144" s="199" t="n">
        <v>35688</v>
      </c>
      <c r="B144" s="192" t="n">
        <v>35688</v>
      </c>
      <c r="C144" s="3" t="n">
        <v>531000</v>
      </c>
      <c r="D144" s="3" t="n">
        <v>1147000</v>
      </c>
      <c r="E144" s="3" t="n">
        <v>298000</v>
      </c>
      <c r="F144" s="3" t="n">
        <v>409000</v>
      </c>
      <c r="G144" s="3" t="n">
        <v>454000</v>
      </c>
      <c r="H144" s="3" t="n">
        <v>175000</v>
      </c>
      <c r="I144" s="3" t="n">
        <v>63000</v>
      </c>
      <c r="J144" s="4" t="n">
        <v>3077000</v>
      </c>
      <c r="K144" s="5" t="n">
        <v>424000</v>
      </c>
      <c r="L144" s="4" t="n">
        <v>2653000</v>
      </c>
      <c r="M144" s="4" t="n">
        <v>80729000</v>
      </c>
    </row>
    <row r="145" customFormat="false" ht="11.25" hidden="false" customHeight="false" outlineLevel="0" collapsed="false">
      <c r="A145" s="199" t="n">
        <v>35689</v>
      </c>
      <c r="B145" s="192" t="n">
        <v>35689</v>
      </c>
      <c r="C145" s="3" t="n">
        <v>531000</v>
      </c>
      <c r="D145" s="3" t="n">
        <v>1100000</v>
      </c>
      <c r="E145" s="3" t="n">
        <v>264000</v>
      </c>
      <c r="F145" s="3" t="n">
        <v>437000</v>
      </c>
      <c r="G145" s="3" t="n">
        <v>410000</v>
      </c>
      <c r="H145" s="3" t="n">
        <v>171000</v>
      </c>
      <c r="I145" s="3" t="n">
        <v>63000</v>
      </c>
      <c r="J145" s="4" t="n">
        <v>2976000</v>
      </c>
      <c r="K145" s="5" t="n">
        <v>483000</v>
      </c>
      <c r="L145" s="4" t="n">
        <v>2638000</v>
      </c>
      <c r="M145" s="4" t="n">
        <v>81138000</v>
      </c>
    </row>
    <row r="146" customFormat="false" ht="11.25" hidden="false" customHeight="false" outlineLevel="0" collapsed="false">
      <c r="A146" s="199" t="n">
        <v>35690</v>
      </c>
      <c r="B146" s="192" t="n">
        <v>35690</v>
      </c>
      <c r="C146" s="3" t="n">
        <v>530000</v>
      </c>
      <c r="D146" s="3" t="n">
        <v>1044000</v>
      </c>
      <c r="E146" s="3" t="n">
        <v>206000</v>
      </c>
      <c r="F146" s="3" t="n">
        <v>457000</v>
      </c>
      <c r="G146" s="3" t="n">
        <v>461000</v>
      </c>
      <c r="H146" s="3" t="n">
        <v>166000</v>
      </c>
      <c r="I146" s="3" t="n">
        <v>61000</v>
      </c>
      <c r="J146" s="4" t="n">
        <v>2925000</v>
      </c>
      <c r="K146" s="5" t="n">
        <v>283000</v>
      </c>
      <c r="L146" s="4" t="n">
        <v>2676000</v>
      </c>
      <c r="M146" s="4" t="n">
        <v>81332000</v>
      </c>
    </row>
    <row r="147" customFormat="false" ht="11.25" hidden="false" customHeight="false" outlineLevel="0" collapsed="false">
      <c r="A147" s="199" t="n">
        <v>35691</v>
      </c>
      <c r="B147" s="192" t="n">
        <v>35691</v>
      </c>
      <c r="C147" s="3" t="n">
        <v>533000</v>
      </c>
      <c r="D147" s="3" t="n">
        <v>1016000</v>
      </c>
      <c r="E147" s="3" t="n">
        <v>281000</v>
      </c>
      <c r="F147" s="3" t="n">
        <v>490000</v>
      </c>
      <c r="G147" s="3" t="n">
        <v>507000</v>
      </c>
      <c r="H147" s="3" t="n">
        <v>184000</v>
      </c>
      <c r="I147" s="3" t="n">
        <v>58000</v>
      </c>
      <c r="J147" s="4" t="n">
        <v>3069000</v>
      </c>
      <c r="K147" s="5" t="n">
        <v>478000</v>
      </c>
      <c r="L147" s="4" t="n">
        <v>2676000</v>
      </c>
      <c r="M147" s="4" t="n">
        <v>81807000</v>
      </c>
    </row>
    <row r="148" customFormat="false" ht="11.25" hidden="false" customHeight="false" outlineLevel="0" collapsed="false">
      <c r="A148" s="199" t="n">
        <v>35692</v>
      </c>
      <c r="B148" s="192" t="n">
        <v>35692</v>
      </c>
      <c r="C148" s="3" t="n">
        <v>531000</v>
      </c>
      <c r="D148" s="3" t="n">
        <v>1015000</v>
      </c>
      <c r="E148" s="3" t="n">
        <v>350000</v>
      </c>
      <c r="F148" s="3" t="n">
        <v>387000</v>
      </c>
      <c r="G148" s="3" t="n">
        <v>540000</v>
      </c>
      <c r="H148" s="3" t="n">
        <v>192000</v>
      </c>
      <c r="I148" s="3" t="n">
        <v>56000</v>
      </c>
      <c r="J148" s="4" t="n">
        <v>3071000</v>
      </c>
      <c r="K148" s="5" t="n">
        <v>604000</v>
      </c>
      <c r="L148" s="4" t="n">
        <v>2429000</v>
      </c>
      <c r="M148" s="4" t="n">
        <v>82342000</v>
      </c>
    </row>
    <row r="149" customFormat="false" ht="11.25" hidden="false" customHeight="false" outlineLevel="0" collapsed="false">
      <c r="A149" s="199" t="n">
        <v>35693</v>
      </c>
      <c r="B149" s="192" t="n">
        <v>35693</v>
      </c>
      <c r="C149" s="3" t="n">
        <v>502000</v>
      </c>
      <c r="D149" s="3" t="n">
        <v>848000</v>
      </c>
      <c r="E149" s="3" t="n">
        <v>238000</v>
      </c>
      <c r="F149" s="3" t="n">
        <v>465000</v>
      </c>
      <c r="G149" s="3" t="n">
        <v>408000</v>
      </c>
      <c r="H149" s="3" t="n">
        <v>182000</v>
      </c>
      <c r="I149" s="3" t="n">
        <v>62000</v>
      </c>
      <c r="J149" s="4" t="n">
        <v>2705000</v>
      </c>
      <c r="K149" s="5" t="n">
        <v>707000</v>
      </c>
      <c r="L149" s="4" t="n">
        <v>2040000</v>
      </c>
      <c r="M149" s="4" t="n">
        <v>83033000</v>
      </c>
    </row>
    <row r="150" customFormat="false" ht="11.25" hidden="false" customHeight="false" outlineLevel="0" collapsed="false">
      <c r="A150" s="199" t="n">
        <v>35694</v>
      </c>
      <c r="B150" s="192" t="n">
        <v>35694</v>
      </c>
      <c r="C150" s="3" t="n">
        <v>531000</v>
      </c>
      <c r="D150" s="3" t="n">
        <v>825000</v>
      </c>
      <c r="E150" s="3" t="n">
        <v>250000</v>
      </c>
      <c r="F150" s="3" t="n">
        <v>482000</v>
      </c>
      <c r="G150" s="3" t="n">
        <v>404000</v>
      </c>
      <c r="H150" s="3" t="n">
        <v>182000</v>
      </c>
      <c r="I150" s="3" t="n">
        <v>61000</v>
      </c>
      <c r="J150" s="4" t="n">
        <v>2735000</v>
      </c>
      <c r="K150" s="5" t="n">
        <v>592000</v>
      </c>
      <c r="L150" s="4" t="n">
        <v>2177000</v>
      </c>
      <c r="M150" s="4" t="n">
        <v>83641000</v>
      </c>
    </row>
    <row r="151" customFormat="false" ht="11.25" hidden="false" customHeight="false" outlineLevel="0" collapsed="false">
      <c r="A151" s="199" t="n">
        <v>35695</v>
      </c>
      <c r="B151" s="192" t="n">
        <v>35695</v>
      </c>
      <c r="C151" s="3" t="n">
        <v>531000</v>
      </c>
      <c r="D151" s="3" t="n">
        <v>1027000</v>
      </c>
      <c r="E151" s="3" t="n">
        <v>180000</v>
      </c>
      <c r="F151" s="3" t="n">
        <v>431000</v>
      </c>
      <c r="G151" s="3" t="n">
        <v>441000</v>
      </c>
      <c r="H151" s="3" t="n">
        <v>180000</v>
      </c>
      <c r="I151" s="3" t="n">
        <v>63000</v>
      </c>
      <c r="J151" s="4" t="n">
        <v>2853000</v>
      </c>
      <c r="K151" s="5" t="n">
        <v>109000</v>
      </c>
      <c r="L151" s="4" t="n">
        <v>2637000</v>
      </c>
      <c r="M151" s="4" t="n">
        <v>83752000</v>
      </c>
    </row>
    <row r="152" customFormat="false" ht="11.25" hidden="false" customHeight="false" outlineLevel="0" collapsed="false">
      <c r="A152" s="199" t="n">
        <v>35696</v>
      </c>
      <c r="B152" s="192" t="n">
        <v>35696</v>
      </c>
      <c r="C152" s="3" t="n">
        <v>516000</v>
      </c>
      <c r="D152" s="3" t="n">
        <v>1094000</v>
      </c>
      <c r="E152" s="3" t="n">
        <v>262000</v>
      </c>
      <c r="F152" s="3" t="n">
        <v>370000</v>
      </c>
      <c r="G152" s="3" t="n">
        <v>415000</v>
      </c>
      <c r="H152" s="3" t="n">
        <v>184000</v>
      </c>
      <c r="I152" s="3" t="n">
        <v>60000</v>
      </c>
      <c r="J152" s="4" t="n">
        <v>2901000</v>
      </c>
      <c r="K152" s="5" t="n">
        <v>45000</v>
      </c>
      <c r="L152" s="4" t="n">
        <v>2873000</v>
      </c>
      <c r="M152" s="4" t="n">
        <v>83567000</v>
      </c>
    </row>
    <row r="153" customFormat="false" ht="11.25" hidden="false" customHeight="false" outlineLevel="0" collapsed="false">
      <c r="A153" s="199" t="n">
        <v>35697</v>
      </c>
      <c r="B153" s="192" t="n">
        <v>35697</v>
      </c>
      <c r="C153" s="3" t="n">
        <v>489000</v>
      </c>
      <c r="D153" s="3" t="n">
        <v>1015000</v>
      </c>
      <c r="E153" s="3" t="n">
        <v>264000</v>
      </c>
      <c r="F153" s="3" t="n">
        <v>253000</v>
      </c>
      <c r="G153" s="3" t="n">
        <v>424000</v>
      </c>
      <c r="H153" s="3" t="n">
        <v>198000</v>
      </c>
      <c r="I153" s="3" t="n">
        <v>62000</v>
      </c>
      <c r="J153" s="4" t="n">
        <v>2705000</v>
      </c>
      <c r="K153" s="5" t="n">
        <v>-2000</v>
      </c>
      <c r="L153" s="4" t="n">
        <v>2782000</v>
      </c>
      <c r="M153" s="4" t="n">
        <v>83348000</v>
      </c>
    </row>
    <row r="154" customFormat="false" ht="11.25" hidden="false" customHeight="false" outlineLevel="0" collapsed="false">
      <c r="A154" s="199" t="n">
        <v>35698</v>
      </c>
      <c r="B154" s="192" t="n">
        <v>35698</v>
      </c>
      <c r="C154" s="3" t="n">
        <v>502000</v>
      </c>
      <c r="D154" s="3" t="n">
        <v>995000</v>
      </c>
      <c r="E154" s="3" t="n">
        <v>268000</v>
      </c>
      <c r="F154" s="3" t="n">
        <v>335000</v>
      </c>
      <c r="G154" s="3" t="n">
        <v>429000</v>
      </c>
      <c r="H154" s="3" t="n">
        <v>187000</v>
      </c>
      <c r="I154" s="3" t="n">
        <v>62000</v>
      </c>
      <c r="J154" s="4" t="n">
        <v>2778000</v>
      </c>
      <c r="K154" s="5" t="n">
        <v>251000</v>
      </c>
      <c r="L154" s="4" t="n">
        <v>2465000</v>
      </c>
      <c r="M154" s="4" t="n">
        <v>83601000</v>
      </c>
    </row>
    <row r="155" customFormat="false" ht="11.25" hidden="false" customHeight="false" outlineLevel="0" collapsed="false">
      <c r="A155" s="199" t="n">
        <v>35699</v>
      </c>
      <c r="B155" s="192" t="n">
        <v>35699</v>
      </c>
      <c r="C155" s="3" t="n">
        <v>501000</v>
      </c>
      <c r="D155" s="3" t="n">
        <v>1025000</v>
      </c>
      <c r="E155" s="3" t="n">
        <v>294000</v>
      </c>
      <c r="F155" s="3" t="n">
        <v>398000</v>
      </c>
      <c r="G155" s="3" t="n">
        <v>401000</v>
      </c>
      <c r="H155" s="3" t="n">
        <v>183000</v>
      </c>
      <c r="I155" s="3" t="n">
        <v>62000</v>
      </c>
      <c r="J155" s="4" t="n">
        <v>2864000</v>
      </c>
      <c r="K155" s="5" t="n">
        <v>524000</v>
      </c>
      <c r="L155" s="4" t="n">
        <v>2350000</v>
      </c>
      <c r="M155" s="4" t="n">
        <v>84066000</v>
      </c>
    </row>
    <row r="156" customFormat="false" ht="11.25" hidden="false" customHeight="false" outlineLevel="0" collapsed="false">
      <c r="A156" s="199" t="n">
        <v>35700</v>
      </c>
      <c r="B156" s="192" t="n">
        <v>35700</v>
      </c>
      <c r="C156" s="3" t="n">
        <v>528000</v>
      </c>
      <c r="D156" s="3" t="n">
        <v>852000</v>
      </c>
      <c r="E156" s="3" t="n">
        <v>201000</v>
      </c>
      <c r="F156" s="3" t="n">
        <v>482000</v>
      </c>
      <c r="G156" s="3" t="n">
        <v>420000</v>
      </c>
      <c r="H156" s="3" t="n">
        <v>185000</v>
      </c>
      <c r="I156" s="3" t="n">
        <v>63000</v>
      </c>
      <c r="J156" s="4" t="n">
        <v>2731000</v>
      </c>
      <c r="K156" s="5" t="n">
        <v>306000</v>
      </c>
      <c r="L156" s="4" t="n">
        <v>2348000</v>
      </c>
      <c r="M156" s="4" t="n">
        <v>84377000</v>
      </c>
    </row>
    <row r="157" customFormat="false" ht="11.25" hidden="false" customHeight="false" outlineLevel="0" collapsed="false">
      <c r="A157" s="199" t="n">
        <v>35701</v>
      </c>
      <c r="B157" s="192" t="n">
        <v>35701</v>
      </c>
      <c r="C157" s="3" t="n">
        <v>532000</v>
      </c>
      <c r="D157" s="3" t="n">
        <v>832000</v>
      </c>
      <c r="E157" s="3" t="n">
        <v>217000</v>
      </c>
      <c r="F157" s="3" t="n">
        <v>496000</v>
      </c>
      <c r="G157" s="3" t="n">
        <v>466000</v>
      </c>
      <c r="H157" s="3" t="n">
        <v>186000</v>
      </c>
      <c r="I157" s="3" t="n">
        <v>61000</v>
      </c>
      <c r="J157" s="4" t="n">
        <v>2790000</v>
      </c>
      <c r="K157" s="5" t="n">
        <v>352000</v>
      </c>
      <c r="L157" s="4" t="n">
        <v>2533000</v>
      </c>
      <c r="M157" s="4" t="n">
        <v>84729000</v>
      </c>
    </row>
    <row r="158" customFormat="false" ht="11.25" hidden="false" customHeight="false" outlineLevel="0" collapsed="false">
      <c r="A158" s="199" t="n">
        <v>35702</v>
      </c>
      <c r="B158" s="192" t="n">
        <v>35702</v>
      </c>
      <c r="C158" s="3" t="n">
        <v>510000</v>
      </c>
      <c r="D158" s="3" t="n">
        <v>799000</v>
      </c>
      <c r="E158" s="3" t="n">
        <v>176000</v>
      </c>
      <c r="F158" s="3" t="n">
        <v>246000</v>
      </c>
      <c r="G158" s="3" t="n">
        <v>434000</v>
      </c>
      <c r="H158" s="3" t="n">
        <v>194000</v>
      </c>
      <c r="I158" s="3" t="n">
        <v>63000</v>
      </c>
      <c r="J158" s="4" t="n">
        <v>2422000</v>
      </c>
      <c r="K158" s="5" t="n">
        <v>-412000</v>
      </c>
      <c r="L158" s="4" t="n">
        <v>2882000</v>
      </c>
      <c r="M158" s="4" t="n">
        <v>84317000</v>
      </c>
    </row>
    <row r="159" customFormat="false" ht="11.25" hidden="false" customHeight="false" outlineLevel="0" collapsed="false">
      <c r="A159" s="199" t="n">
        <v>35703</v>
      </c>
      <c r="B159" s="192" t="n">
        <v>35703</v>
      </c>
      <c r="C159" s="3" t="n">
        <v>508000</v>
      </c>
      <c r="D159" s="3" t="n">
        <v>970000</v>
      </c>
      <c r="E159" s="3" t="n">
        <v>156000</v>
      </c>
      <c r="F159" s="3" t="n">
        <v>253000</v>
      </c>
      <c r="G159" s="3" t="n">
        <v>448000</v>
      </c>
      <c r="H159" s="3" t="n">
        <v>194000</v>
      </c>
      <c r="I159" s="3" t="n">
        <v>63000</v>
      </c>
      <c r="J159" s="4" t="n">
        <v>2592000</v>
      </c>
      <c r="K159" s="5" t="n">
        <v>-261000</v>
      </c>
      <c r="L159" s="4" t="n">
        <v>2798000</v>
      </c>
      <c r="M159" s="4" t="n">
        <v>84058000</v>
      </c>
    </row>
    <row r="160" customFormat="false" ht="11.25" hidden="false" customHeight="false" outlineLevel="0" collapsed="false">
      <c r="A160" s="199" t="n">
        <v>35704</v>
      </c>
      <c r="B160" s="192" t="n">
        <v>35704</v>
      </c>
      <c r="C160" s="3" t="n">
        <v>534000</v>
      </c>
      <c r="D160" s="3" t="n">
        <v>732000</v>
      </c>
      <c r="E160" s="3" t="n">
        <v>171000</v>
      </c>
      <c r="F160" s="3" t="n">
        <v>229000</v>
      </c>
      <c r="G160" s="3" t="n">
        <v>421000</v>
      </c>
      <c r="H160" s="3" t="n">
        <v>205000</v>
      </c>
      <c r="I160" s="3" t="n">
        <v>63000</v>
      </c>
      <c r="J160" s="4" t="n">
        <v>2355000</v>
      </c>
      <c r="K160" s="5" t="n">
        <v>-341000</v>
      </c>
      <c r="L160" s="4" t="n">
        <v>2755000</v>
      </c>
      <c r="M160" s="4" t="n">
        <v>83717000</v>
      </c>
    </row>
    <row r="161" customFormat="false" ht="11.25" hidden="false" customHeight="false" outlineLevel="0" collapsed="false">
      <c r="A161" s="199" t="n">
        <v>35705</v>
      </c>
      <c r="B161" s="192" t="n">
        <v>35705</v>
      </c>
      <c r="C161" s="3" t="n">
        <v>531000</v>
      </c>
      <c r="D161" s="3" t="n">
        <v>851000</v>
      </c>
      <c r="E161" s="3" t="n">
        <v>201000</v>
      </c>
      <c r="F161" s="3" t="n">
        <v>322000</v>
      </c>
      <c r="G161" s="3" t="n">
        <v>392000</v>
      </c>
      <c r="H161" s="3" t="n">
        <v>207000</v>
      </c>
      <c r="I161" s="3" t="n">
        <v>61000</v>
      </c>
      <c r="J161" s="4" t="n">
        <v>2565000</v>
      </c>
      <c r="K161" s="5" t="n">
        <v>-34000</v>
      </c>
      <c r="L161" s="4" t="n">
        <v>2584000</v>
      </c>
      <c r="M161" s="4" t="n">
        <v>83684000</v>
      </c>
    </row>
    <row r="162" customFormat="false" ht="11.25" hidden="false" customHeight="false" outlineLevel="0" collapsed="false">
      <c r="A162" s="199" t="n">
        <v>35706</v>
      </c>
      <c r="B162" s="192" t="n">
        <v>35706</v>
      </c>
      <c r="C162" s="3" t="n">
        <v>525000</v>
      </c>
      <c r="D162" s="3" t="n">
        <v>969000</v>
      </c>
      <c r="E162" s="3" t="n">
        <v>243000</v>
      </c>
      <c r="F162" s="3" t="n">
        <v>379000</v>
      </c>
      <c r="G162" s="3" t="n">
        <v>460000</v>
      </c>
      <c r="H162" s="3" t="n">
        <v>187000</v>
      </c>
      <c r="I162" s="3" t="n">
        <v>62000</v>
      </c>
      <c r="J162" s="4" t="n">
        <v>2825000</v>
      </c>
      <c r="K162" s="5" t="n">
        <v>210000</v>
      </c>
      <c r="L162" s="4" t="n">
        <v>2502000</v>
      </c>
      <c r="M162" s="4" t="n">
        <v>83893000</v>
      </c>
    </row>
    <row r="163" customFormat="false" ht="11.25" hidden="false" customHeight="false" outlineLevel="0" collapsed="false">
      <c r="A163" s="199" t="n">
        <v>35707</v>
      </c>
      <c r="B163" s="192" t="n">
        <v>35707</v>
      </c>
      <c r="C163" s="3" t="n">
        <v>531000</v>
      </c>
      <c r="D163" s="3" t="n">
        <v>786000</v>
      </c>
      <c r="E163" s="3" t="n">
        <v>228000</v>
      </c>
      <c r="F163" s="3" t="n">
        <v>309000</v>
      </c>
      <c r="G163" s="3" t="n">
        <v>405000</v>
      </c>
      <c r="H163" s="3" t="n">
        <v>187000</v>
      </c>
      <c r="I163" s="3" t="n">
        <v>62000</v>
      </c>
      <c r="J163" s="4" t="n">
        <v>2508000</v>
      </c>
      <c r="K163" s="5" t="n">
        <v>466000</v>
      </c>
      <c r="L163" s="4" t="n">
        <v>2135000</v>
      </c>
      <c r="M163" s="4" t="n">
        <v>84358000</v>
      </c>
    </row>
    <row r="164" customFormat="false" ht="11.25" hidden="false" customHeight="false" outlineLevel="0" collapsed="false">
      <c r="A164" s="199" t="n">
        <v>35708</v>
      </c>
      <c r="B164" s="192" t="n">
        <v>35708</v>
      </c>
      <c r="C164" s="3" t="n">
        <v>531000</v>
      </c>
      <c r="D164" s="3" t="n">
        <v>777000</v>
      </c>
      <c r="E164" s="3" t="n">
        <v>206000</v>
      </c>
      <c r="F164" s="3" t="n">
        <v>392000</v>
      </c>
      <c r="G164" s="3" t="n">
        <v>379000</v>
      </c>
      <c r="H164" s="3" t="n">
        <v>187000</v>
      </c>
      <c r="I164" s="3" t="n">
        <v>63000</v>
      </c>
      <c r="J164" s="4" t="n">
        <v>2535000</v>
      </c>
      <c r="K164" s="5" t="n">
        <v>479000</v>
      </c>
      <c r="L164" s="4" t="n">
        <v>2076000</v>
      </c>
      <c r="M164" s="4" t="n">
        <v>84839000</v>
      </c>
    </row>
    <row r="165" customFormat="false" ht="11.25" hidden="false" customHeight="false" outlineLevel="0" collapsed="false">
      <c r="A165" s="199" t="n">
        <v>35709</v>
      </c>
      <c r="B165" s="192" t="n">
        <v>35709</v>
      </c>
      <c r="C165" s="3" t="n">
        <v>530000</v>
      </c>
      <c r="D165" s="3" t="n">
        <v>747000</v>
      </c>
      <c r="E165" s="3" t="n">
        <v>249000</v>
      </c>
      <c r="F165" s="3" t="n">
        <v>422000</v>
      </c>
      <c r="G165" s="3" t="n">
        <v>401000</v>
      </c>
      <c r="H165" s="3" t="n">
        <v>187000</v>
      </c>
      <c r="I165" s="3" t="n">
        <v>63000</v>
      </c>
      <c r="J165" s="4" t="n">
        <v>2599000</v>
      </c>
      <c r="K165" s="5" t="n">
        <v>197000</v>
      </c>
      <c r="L165" s="4" t="n">
        <v>2404000</v>
      </c>
      <c r="M165" s="4" t="n">
        <v>85033000</v>
      </c>
    </row>
    <row r="166" customFormat="false" ht="11.25" hidden="false" customHeight="false" outlineLevel="0" collapsed="false">
      <c r="A166" s="199" t="n">
        <v>35710</v>
      </c>
      <c r="B166" s="192" t="n">
        <v>35710</v>
      </c>
      <c r="C166" s="3" t="n">
        <v>530000</v>
      </c>
      <c r="D166" s="3" t="n">
        <v>926000</v>
      </c>
      <c r="E166" s="3" t="n">
        <v>318000</v>
      </c>
      <c r="F166" s="3" t="n">
        <v>481000</v>
      </c>
      <c r="G166" s="3" t="n">
        <v>426000</v>
      </c>
      <c r="H166" s="3" t="n">
        <v>182000</v>
      </c>
      <c r="I166" s="3" t="n">
        <v>63000</v>
      </c>
      <c r="J166" s="4" t="n">
        <v>2926000</v>
      </c>
      <c r="K166" s="5" t="n">
        <v>670000</v>
      </c>
      <c r="L166" s="4" t="n">
        <v>2261000</v>
      </c>
      <c r="M166" s="4" t="n">
        <v>85701000</v>
      </c>
    </row>
    <row r="167" customFormat="false" ht="11.25" hidden="false" customHeight="false" outlineLevel="0" collapsed="false">
      <c r="A167" s="199" t="n">
        <v>35711</v>
      </c>
      <c r="B167" s="192" t="n">
        <v>35711</v>
      </c>
      <c r="C167" s="3" t="n">
        <v>528000</v>
      </c>
      <c r="D167" s="3" t="n">
        <v>942000</v>
      </c>
      <c r="E167" s="3" t="n">
        <v>294000</v>
      </c>
      <c r="F167" s="3" t="n">
        <v>504000</v>
      </c>
      <c r="G167" s="3" t="n">
        <v>372000</v>
      </c>
      <c r="H167" s="3" t="n">
        <v>183000</v>
      </c>
      <c r="I167" s="3" t="n">
        <v>63000</v>
      </c>
      <c r="J167" s="4" t="n">
        <v>2886000</v>
      </c>
      <c r="K167" s="5" t="n">
        <v>729000</v>
      </c>
      <c r="L167" s="4" t="n">
        <v>2198000</v>
      </c>
      <c r="M167" s="4" t="n">
        <v>86428000</v>
      </c>
    </row>
    <row r="168" customFormat="false" ht="11.25" hidden="false" customHeight="false" outlineLevel="0" collapsed="false">
      <c r="A168" s="199" t="n">
        <v>35712</v>
      </c>
      <c r="B168" s="192" t="n">
        <v>35712</v>
      </c>
      <c r="C168" s="3" t="n">
        <v>531000</v>
      </c>
      <c r="D168" s="3" t="n">
        <v>912000</v>
      </c>
      <c r="E168" s="3" t="n">
        <v>255000</v>
      </c>
      <c r="F168" s="3" t="n">
        <v>498000</v>
      </c>
      <c r="G168" s="3" t="n">
        <v>410000</v>
      </c>
      <c r="H168" s="3" t="n">
        <v>174000</v>
      </c>
      <c r="I168" s="3" t="n">
        <v>63000</v>
      </c>
      <c r="J168" s="4" t="n">
        <v>2843000</v>
      </c>
      <c r="K168" s="5" t="n">
        <v>615000</v>
      </c>
      <c r="L168" s="4" t="n">
        <v>2228000</v>
      </c>
      <c r="M168" s="4" t="n">
        <v>87043000</v>
      </c>
    </row>
    <row r="169" customFormat="false" ht="11.25" hidden="false" customHeight="false" outlineLevel="0" collapsed="false">
      <c r="A169" s="199" t="n">
        <v>35713</v>
      </c>
      <c r="B169" s="192" t="n">
        <v>35713</v>
      </c>
      <c r="C169" s="3" t="n">
        <v>532000</v>
      </c>
      <c r="D169" s="3" t="n">
        <v>730000</v>
      </c>
      <c r="E169" s="3" t="n">
        <v>311000</v>
      </c>
      <c r="F169" s="3" t="n">
        <v>455000</v>
      </c>
      <c r="G169" s="3" t="n">
        <v>447000</v>
      </c>
      <c r="H169" s="3" t="n">
        <v>180000</v>
      </c>
      <c r="I169" s="3" t="n">
        <v>64000</v>
      </c>
      <c r="J169" s="4" t="n">
        <v>2719000</v>
      </c>
      <c r="K169" s="5" t="n">
        <v>560000</v>
      </c>
      <c r="L169" s="4" t="n">
        <v>2207000</v>
      </c>
      <c r="M169" s="4" t="n">
        <v>87603000</v>
      </c>
    </row>
    <row r="170" customFormat="false" ht="11.25" hidden="false" customHeight="false" outlineLevel="0" collapsed="false">
      <c r="A170" s="199" t="n">
        <v>35714</v>
      </c>
      <c r="B170" s="192" t="n">
        <v>35714</v>
      </c>
      <c r="C170" s="3" t="n">
        <v>532000</v>
      </c>
      <c r="D170" s="3" t="n">
        <v>648000</v>
      </c>
      <c r="E170" s="3" t="n">
        <v>272000</v>
      </c>
      <c r="F170" s="3" t="n">
        <v>478000</v>
      </c>
      <c r="G170" s="3" t="n">
        <v>448000</v>
      </c>
      <c r="H170" s="3" t="n">
        <v>182000</v>
      </c>
      <c r="I170" s="3" t="n">
        <v>64000</v>
      </c>
      <c r="J170" s="4" t="n">
        <v>2624000</v>
      </c>
      <c r="K170" s="5" t="n">
        <v>548000</v>
      </c>
      <c r="L170" s="4" t="n">
        <v>2027000</v>
      </c>
      <c r="M170" s="4" t="n">
        <v>88146000</v>
      </c>
    </row>
    <row r="171" customFormat="false" ht="11.25" hidden="false" customHeight="false" outlineLevel="0" collapsed="false">
      <c r="A171" s="199" t="n">
        <v>35715</v>
      </c>
      <c r="B171" s="192" t="n">
        <v>35715</v>
      </c>
      <c r="C171" s="3" t="n">
        <v>532000</v>
      </c>
      <c r="D171" s="3" t="n">
        <v>638000</v>
      </c>
      <c r="E171" s="3" t="n">
        <v>268000</v>
      </c>
      <c r="F171" s="3" t="n">
        <v>461000</v>
      </c>
      <c r="G171" s="3" t="n">
        <v>456000</v>
      </c>
      <c r="H171" s="3" t="n">
        <v>182000</v>
      </c>
      <c r="I171" s="3" t="n">
        <v>58000</v>
      </c>
      <c r="J171" s="4" t="n">
        <v>2595000</v>
      </c>
      <c r="K171" s="5" t="n">
        <v>532000</v>
      </c>
      <c r="L171" s="4" t="n">
        <v>2025000</v>
      </c>
      <c r="M171" s="4" t="n">
        <v>88679000</v>
      </c>
    </row>
    <row r="172" customFormat="false" ht="11.25" hidden="false" customHeight="false" outlineLevel="0" collapsed="false">
      <c r="A172" s="199" t="n">
        <v>35716</v>
      </c>
      <c r="B172" s="192" t="n">
        <v>35716</v>
      </c>
      <c r="C172" s="3" t="n">
        <v>531000</v>
      </c>
      <c r="D172" s="3" t="n">
        <v>680000</v>
      </c>
      <c r="E172" s="3" t="n">
        <v>286000</v>
      </c>
      <c r="F172" s="3" t="n">
        <v>474000</v>
      </c>
      <c r="G172" s="3" t="n">
        <v>457000</v>
      </c>
      <c r="H172" s="3" t="n">
        <v>193000</v>
      </c>
      <c r="I172" s="3" t="n">
        <v>53000</v>
      </c>
      <c r="J172" s="4" t="n">
        <v>2674000</v>
      </c>
      <c r="K172" s="5" t="n">
        <v>436000</v>
      </c>
      <c r="L172" s="4" t="n">
        <v>2198000</v>
      </c>
      <c r="M172" s="4" t="n">
        <v>89114000</v>
      </c>
    </row>
    <row r="173" customFormat="false" ht="11.25" hidden="false" customHeight="false" outlineLevel="0" collapsed="false">
      <c r="A173" s="199" t="n">
        <v>35717</v>
      </c>
      <c r="B173" s="192" t="n">
        <v>35717</v>
      </c>
      <c r="C173" s="3" t="n">
        <v>532000</v>
      </c>
      <c r="D173" s="3" t="n">
        <v>844000</v>
      </c>
      <c r="E173" s="3" t="n">
        <v>182000</v>
      </c>
      <c r="F173" s="3" t="n">
        <v>491000</v>
      </c>
      <c r="G173" s="3" t="n">
        <v>545000</v>
      </c>
      <c r="H173" s="3" t="n">
        <v>203000</v>
      </c>
      <c r="I173" s="3" t="n">
        <v>63000</v>
      </c>
      <c r="J173" s="4" t="n">
        <v>2860000</v>
      </c>
      <c r="K173" s="5" t="n">
        <v>477000</v>
      </c>
      <c r="L173" s="4" t="n">
        <v>2413000</v>
      </c>
      <c r="M173" s="4" t="n">
        <v>89591000</v>
      </c>
    </row>
    <row r="174" customFormat="false" ht="11.25" hidden="false" customHeight="false" outlineLevel="0" collapsed="false">
      <c r="A174" s="199" t="n">
        <v>35718</v>
      </c>
      <c r="B174" s="192" t="n">
        <v>35718</v>
      </c>
      <c r="C174" s="3" t="n">
        <v>531000</v>
      </c>
      <c r="D174" s="3" t="n">
        <v>814000</v>
      </c>
      <c r="E174" s="3" t="n">
        <v>185000</v>
      </c>
      <c r="F174" s="3" t="n">
        <v>480000</v>
      </c>
      <c r="G174" s="3" t="n">
        <v>575000</v>
      </c>
      <c r="H174" s="3" t="n">
        <v>206000</v>
      </c>
      <c r="I174" s="3" t="n">
        <v>64000</v>
      </c>
      <c r="J174" s="4" t="n">
        <v>2855000</v>
      </c>
      <c r="K174" s="5" t="n">
        <v>326000</v>
      </c>
      <c r="L174" s="4" t="n">
        <v>2520000</v>
      </c>
      <c r="M174" s="4" t="n">
        <v>89918000</v>
      </c>
    </row>
    <row r="175" customFormat="false" ht="11.25" hidden="false" customHeight="false" outlineLevel="0" collapsed="false">
      <c r="A175" s="199" t="n">
        <v>35719</v>
      </c>
      <c r="B175" s="192" t="n">
        <v>35719</v>
      </c>
      <c r="C175" s="3" t="n">
        <v>530000</v>
      </c>
      <c r="D175" s="3" t="n">
        <v>771000</v>
      </c>
      <c r="E175" s="3" t="n">
        <v>186000</v>
      </c>
      <c r="F175" s="3" t="n">
        <v>491000</v>
      </c>
      <c r="G175" s="3" t="n">
        <v>501000</v>
      </c>
      <c r="H175" s="3" t="n">
        <v>203000</v>
      </c>
      <c r="I175" s="3" t="n">
        <v>62000</v>
      </c>
      <c r="J175" s="4" t="n">
        <v>2744000</v>
      </c>
      <c r="K175" s="5" t="n">
        <v>177000</v>
      </c>
      <c r="L175" s="4" t="n">
        <v>2574000</v>
      </c>
      <c r="M175" s="4" t="n">
        <v>90190000</v>
      </c>
    </row>
    <row r="176" customFormat="false" ht="11.25" hidden="false" customHeight="false" outlineLevel="0" collapsed="false">
      <c r="A176" s="199" t="n">
        <v>35720</v>
      </c>
      <c r="B176" s="192" t="n">
        <v>35720</v>
      </c>
      <c r="C176" s="3" t="n">
        <v>530000</v>
      </c>
      <c r="D176" s="3" t="n">
        <v>766000</v>
      </c>
      <c r="E176" s="3" t="n">
        <v>182000</v>
      </c>
      <c r="F176" s="3" t="n">
        <v>482000</v>
      </c>
      <c r="G176" s="3" t="n">
        <v>437000</v>
      </c>
      <c r="H176" s="3" t="n">
        <v>186000</v>
      </c>
      <c r="I176" s="3" t="n">
        <v>62000</v>
      </c>
      <c r="J176" s="4" t="n">
        <v>2645000</v>
      </c>
      <c r="K176" s="5" t="n">
        <v>444000</v>
      </c>
      <c r="L176" s="4" t="n">
        <v>2282000</v>
      </c>
      <c r="M176" s="4" t="n">
        <v>90633000</v>
      </c>
    </row>
    <row r="177" customFormat="false" ht="11.25" hidden="false" customHeight="false" outlineLevel="0" collapsed="false">
      <c r="A177" s="199" t="n">
        <v>35721</v>
      </c>
      <c r="B177" s="192" t="n">
        <v>35721</v>
      </c>
      <c r="C177" s="3" t="n">
        <v>532000</v>
      </c>
      <c r="D177" s="3" t="n">
        <v>699000</v>
      </c>
      <c r="E177" s="3" t="n">
        <v>194000</v>
      </c>
      <c r="F177" s="3" t="n">
        <v>385000</v>
      </c>
      <c r="G177" s="3" t="n">
        <v>369000</v>
      </c>
      <c r="H177" s="3" t="n">
        <v>191000</v>
      </c>
      <c r="I177" s="3" t="n">
        <v>61000</v>
      </c>
      <c r="J177" s="4" t="n">
        <v>2431000</v>
      </c>
      <c r="K177" s="5" t="n">
        <v>217000</v>
      </c>
      <c r="L177" s="4" t="n">
        <v>2258000</v>
      </c>
      <c r="M177" s="4" t="n">
        <v>90852000</v>
      </c>
    </row>
    <row r="178" customFormat="false" ht="11.25" hidden="false" customHeight="false" outlineLevel="0" collapsed="false">
      <c r="A178" s="199" t="n">
        <v>35722</v>
      </c>
      <c r="B178" s="192" t="n">
        <v>35722</v>
      </c>
      <c r="C178" s="3" t="n">
        <v>532000</v>
      </c>
      <c r="D178" s="3" t="n">
        <v>696000</v>
      </c>
      <c r="E178" s="3" t="n">
        <v>207000</v>
      </c>
      <c r="F178" s="3" t="n">
        <v>386000</v>
      </c>
      <c r="G178" s="3" t="n">
        <v>392000</v>
      </c>
      <c r="H178" s="3" t="n">
        <v>201000</v>
      </c>
      <c r="I178" s="3" t="n">
        <v>60000</v>
      </c>
      <c r="J178" s="4" t="n">
        <v>2474000</v>
      </c>
      <c r="K178" s="5" t="n">
        <v>438000</v>
      </c>
      <c r="L178" s="4" t="n">
        <v>1995000</v>
      </c>
      <c r="M178" s="4" t="n">
        <v>91289000</v>
      </c>
    </row>
    <row r="179" customFormat="false" ht="11.25" hidden="false" customHeight="false" outlineLevel="0" collapsed="false">
      <c r="A179" s="199" t="n">
        <v>35723</v>
      </c>
      <c r="B179" s="192" t="n">
        <v>35723</v>
      </c>
      <c r="C179" s="3" t="n">
        <v>531000</v>
      </c>
      <c r="D179" s="3" t="n">
        <v>727000</v>
      </c>
      <c r="E179" s="3" t="n">
        <v>243000</v>
      </c>
      <c r="F179" s="3" t="n">
        <v>471000</v>
      </c>
      <c r="G179" s="3" t="n">
        <v>478000</v>
      </c>
      <c r="H179" s="3" t="n">
        <v>210000</v>
      </c>
      <c r="I179" s="3" t="n">
        <v>62000</v>
      </c>
      <c r="J179" s="4" t="n">
        <v>2722000</v>
      </c>
      <c r="K179" s="5" t="n">
        <v>299000</v>
      </c>
      <c r="L179" s="4" t="n">
        <v>2364000</v>
      </c>
      <c r="M179" s="4" t="n">
        <v>91587000</v>
      </c>
    </row>
    <row r="180" customFormat="false" ht="11.25" hidden="false" customHeight="false" outlineLevel="0" collapsed="false">
      <c r="A180" s="199" t="n">
        <v>35724</v>
      </c>
      <c r="B180" s="192" t="n">
        <v>35724</v>
      </c>
      <c r="C180" s="3" t="n">
        <v>527000</v>
      </c>
      <c r="D180" s="3" t="n">
        <v>649000</v>
      </c>
      <c r="E180" s="3" t="n">
        <v>253000</v>
      </c>
      <c r="F180" s="3" t="n">
        <v>482000</v>
      </c>
      <c r="G180" s="3" t="n">
        <v>462000</v>
      </c>
      <c r="H180" s="3" t="n">
        <v>206000</v>
      </c>
      <c r="I180" s="3" t="n">
        <v>62000</v>
      </c>
      <c r="J180" s="4" t="n">
        <v>2641000</v>
      </c>
      <c r="K180" s="5" t="n">
        <v>228000</v>
      </c>
      <c r="L180" s="4" t="n">
        <v>2383000</v>
      </c>
      <c r="M180" s="4" t="n">
        <v>91815000</v>
      </c>
    </row>
    <row r="181" customFormat="false" ht="11.25" hidden="false" customHeight="false" outlineLevel="0" collapsed="false">
      <c r="A181" s="199" t="n">
        <v>35725</v>
      </c>
      <c r="B181" s="192" t="n">
        <v>35725</v>
      </c>
      <c r="C181" s="3" t="n">
        <v>530000</v>
      </c>
      <c r="D181" s="3" t="n">
        <v>673000</v>
      </c>
      <c r="E181" s="3" t="n">
        <v>251000</v>
      </c>
      <c r="F181" s="3" t="n">
        <v>460000</v>
      </c>
      <c r="G181" s="3" t="n">
        <v>455000</v>
      </c>
      <c r="H181" s="3" t="n">
        <v>205000</v>
      </c>
      <c r="I181" s="3" t="n">
        <v>61000</v>
      </c>
      <c r="J181" s="4" t="n">
        <v>2635000</v>
      </c>
      <c r="K181" s="5" t="n">
        <v>229000</v>
      </c>
      <c r="L181" s="4" t="n">
        <v>2383000</v>
      </c>
      <c r="M181" s="4" t="n">
        <v>92042000</v>
      </c>
    </row>
    <row r="182" customFormat="false" ht="11.25" hidden="false" customHeight="false" outlineLevel="0" collapsed="false">
      <c r="A182" s="199" t="n">
        <v>35726</v>
      </c>
      <c r="B182" s="192" t="n">
        <v>35726</v>
      </c>
      <c r="C182" s="3" t="n">
        <v>525000</v>
      </c>
      <c r="D182" s="3" t="n">
        <v>602000</v>
      </c>
      <c r="E182" s="3" t="n">
        <v>236000</v>
      </c>
      <c r="F182" s="3" t="n">
        <v>502000</v>
      </c>
      <c r="G182" s="3" t="n">
        <v>495000</v>
      </c>
      <c r="H182" s="3" t="n">
        <v>196000</v>
      </c>
      <c r="I182" s="3" t="n">
        <v>63000</v>
      </c>
      <c r="J182" s="4" t="n">
        <v>2619000</v>
      </c>
      <c r="K182" s="5" t="n">
        <v>406000</v>
      </c>
      <c r="L182" s="4" t="n">
        <v>2283000</v>
      </c>
      <c r="M182" s="4" t="n">
        <v>92448000</v>
      </c>
    </row>
    <row r="183" customFormat="false" ht="11.25" hidden="false" customHeight="false" outlineLevel="0" collapsed="false">
      <c r="A183" s="199" t="n">
        <v>35727</v>
      </c>
      <c r="B183" s="192" t="n">
        <v>35727</v>
      </c>
      <c r="C183" s="3" t="n">
        <v>531000</v>
      </c>
      <c r="D183" s="3" t="n">
        <v>576000</v>
      </c>
      <c r="E183" s="3" t="n">
        <v>238000</v>
      </c>
      <c r="F183" s="3" t="n">
        <v>467000</v>
      </c>
      <c r="G183" s="3" t="n">
        <v>475000</v>
      </c>
      <c r="H183" s="3" t="n">
        <v>205000</v>
      </c>
      <c r="I183" s="3" t="n">
        <v>61000</v>
      </c>
      <c r="J183" s="4" t="n">
        <v>2553000</v>
      </c>
      <c r="K183" s="5" t="n">
        <v>314000</v>
      </c>
      <c r="L183" s="4" t="n">
        <v>2377000</v>
      </c>
      <c r="M183" s="4" t="n">
        <v>92665000</v>
      </c>
    </row>
    <row r="184" customFormat="false" ht="11.25" hidden="false" customHeight="false" outlineLevel="0" collapsed="false">
      <c r="A184" s="199" t="n">
        <v>35728</v>
      </c>
      <c r="B184" s="192" t="n">
        <v>35728</v>
      </c>
      <c r="C184" s="3" t="n">
        <v>531000</v>
      </c>
      <c r="D184" s="3" t="n">
        <v>502000</v>
      </c>
      <c r="E184" s="3" t="n">
        <v>156000</v>
      </c>
      <c r="F184" s="3" t="n">
        <v>430000</v>
      </c>
      <c r="G184" s="3" t="n">
        <v>334000</v>
      </c>
      <c r="H184" s="3" t="n">
        <v>219000</v>
      </c>
      <c r="I184" s="3" t="n">
        <v>66000</v>
      </c>
      <c r="J184" s="4" t="n">
        <v>2238000</v>
      </c>
      <c r="K184" s="5" t="n">
        <v>33000</v>
      </c>
      <c r="L184" s="4" t="n">
        <v>2209000</v>
      </c>
      <c r="M184" s="4" t="n">
        <v>92696000</v>
      </c>
    </row>
    <row r="185" customFormat="false" ht="11.25" hidden="false" customHeight="false" outlineLevel="0" collapsed="false">
      <c r="A185" s="199" t="n">
        <v>35729</v>
      </c>
      <c r="B185" s="192" t="n">
        <v>35729</v>
      </c>
      <c r="C185" s="3" t="n">
        <v>529000</v>
      </c>
      <c r="D185" s="3" t="n">
        <v>528000</v>
      </c>
      <c r="E185" s="3" t="n">
        <v>190000</v>
      </c>
      <c r="F185" s="3" t="n">
        <v>425000</v>
      </c>
      <c r="G185" s="3" t="n">
        <v>353000</v>
      </c>
      <c r="H185" s="3" t="n">
        <v>210000</v>
      </c>
      <c r="I185" s="3" t="n">
        <v>63000</v>
      </c>
      <c r="J185" s="4" t="n">
        <v>2298000</v>
      </c>
      <c r="K185" s="5" t="n">
        <v>19000</v>
      </c>
      <c r="L185" s="4" t="n">
        <v>2216000</v>
      </c>
      <c r="M185" s="4" t="n">
        <v>92736000</v>
      </c>
    </row>
    <row r="186" customFormat="false" ht="11.25" hidden="false" customHeight="false" outlineLevel="0" collapsed="false">
      <c r="A186" s="199" t="n">
        <v>35730</v>
      </c>
      <c r="B186" s="192" t="n">
        <v>35730</v>
      </c>
      <c r="C186" s="3" t="n">
        <v>530000</v>
      </c>
      <c r="D186" s="3" t="n">
        <v>544000</v>
      </c>
      <c r="E186" s="3" t="n">
        <v>191000</v>
      </c>
      <c r="F186" s="3" t="n">
        <v>487000</v>
      </c>
      <c r="G186" s="3" t="n">
        <v>441000</v>
      </c>
      <c r="H186" s="3" t="n">
        <v>209000</v>
      </c>
      <c r="I186" s="3" t="n">
        <v>63000</v>
      </c>
      <c r="J186" s="4" t="n">
        <v>2465000</v>
      </c>
      <c r="K186" s="5" t="n">
        <v>-159000</v>
      </c>
      <c r="L186" s="4" t="n">
        <v>2645000</v>
      </c>
      <c r="M186" s="4" t="n">
        <v>92578000</v>
      </c>
    </row>
    <row r="187" customFormat="false" ht="11.25" hidden="false" customHeight="false" outlineLevel="0" collapsed="false">
      <c r="A187" s="199" t="n">
        <v>35731</v>
      </c>
      <c r="B187" s="192" t="n">
        <v>35731</v>
      </c>
      <c r="C187" s="3" t="n">
        <v>528000</v>
      </c>
      <c r="D187" s="3" t="n">
        <v>598000</v>
      </c>
      <c r="E187" s="3" t="n">
        <v>236000</v>
      </c>
      <c r="F187" s="3" t="n">
        <v>497000</v>
      </c>
      <c r="G187" s="3" t="n">
        <v>492000</v>
      </c>
      <c r="H187" s="3" t="n">
        <v>223000</v>
      </c>
      <c r="I187" s="3" t="n">
        <v>63000</v>
      </c>
      <c r="J187" s="4" t="n">
        <v>2637000</v>
      </c>
      <c r="K187" s="5" t="n">
        <v>-32000</v>
      </c>
      <c r="L187" s="4" t="n">
        <v>2585000</v>
      </c>
      <c r="M187" s="4" t="n">
        <v>92545000</v>
      </c>
    </row>
    <row r="188" customFormat="false" ht="11.25" hidden="false" customHeight="false" outlineLevel="0" collapsed="false">
      <c r="A188" s="199" t="n">
        <v>35732</v>
      </c>
      <c r="B188" s="192" t="n">
        <v>35732</v>
      </c>
      <c r="C188" s="3" t="n">
        <v>523000</v>
      </c>
      <c r="D188" s="3" t="n">
        <v>656000</v>
      </c>
      <c r="E188" s="3" t="n">
        <v>250000</v>
      </c>
      <c r="F188" s="3" t="n">
        <v>503000</v>
      </c>
      <c r="G188" s="3" t="n">
        <v>463000</v>
      </c>
      <c r="H188" s="3" t="n">
        <v>222000</v>
      </c>
      <c r="I188" s="3" t="n">
        <v>62000</v>
      </c>
      <c r="J188" s="4" t="n">
        <v>2679000</v>
      </c>
      <c r="K188" s="5" t="n">
        <v>335000</v>
      </c>
      <c r="L188" s="4" t="n">
        <v>2414000</v>
      </c>
      <c r="M188" s="4" t="n">
        <v>92876000</v>
      </c>
    </row>
    <row r="189" customFormat="false" ht="11.25" hidden="false" customHeight="false" outlineLevel="0" collapsed="false">
      <c r="A189" s="199" t="n">
        <v>35733</v>
      </c>
      <c r="B189" s="192" t="n">
        <v>35733</v>
      </c>
      <c r="C189" s="3" t="n">
        <v>528000</v>
      </c>
      <c r="D189" s="3" t="n">
        <v>780000</v>
      </c>
      <c r="E189" s="3" t="n">
        <v>235000</v>
      </c>
      <c r="F189" s="3" t="n">
        <v>499000</v>
      </c>
      <c r="G189" s="3" t="n">
        <v>552000</v>
      </c>
      <c r="H189" s="3" t="n">
        <v>207000</v>
      </c>
      <c r="I189" s="3" t="n">
        <v>61000</v>
      </c>
      <c r="J189" s="4" t="n">
        <v>2862000</v>
      </c>
      <c r="K189" s="5" t="n">
        <v>520000</v>
      </c>
      <c r="L189" s="4" t="n">
        <v>2277000</v>
      </c>
      <c r="M189" s="4" t="n">
        <v>93396000</v>
      </c>
    </row>
    <row r="190" customFormat="false" ht="11.25" hidden="false" customHeight="false" outlineLevel="0" collapsed="false">
      <c r="A190" s="199" t="n">
        <v>35734</v>
      </c>
      <c r="B190" s="192" t="n">
        <v>35734</v>
      </c>
      <c r="C190" s="3" t="n">
        <v>532000</v>
      </c>
      <c r="D190" s="3" t="n">
        <v>772000</v>
      </c>
      <c r="E190" s="3" t="n">
        <v>243000</v>
      </c>
      <c r="F190" s="3" t="n">
        <v>499000</v>
      </c>
      <c r="G190" s="3" t="n">
        <v>495000</v>
      </c>
      <c r="H190" s="3" t="n">
        <v>202000</v>
      </c>
      <c r="I190" s="3" t="n">
        <v>59000</v>
      </c>
      <c r="J190" s="4" t="n">
        <v>2802000</v>
      </c>
      <c r="K190" s="5" t="n">
        <v>582000</v>
      </c>
      <c r="L190" s="4" t="n">
        <v>2139000</v>
      </c>
      <c r="M190" s="4" t="n">
        <v>93976000</v>
      </c>
    </row>
    <row r="191" customFormat="false" ht="11.25" hidden="false" customHeight="false" outlineLevel="0" collapsed="false">
      <c r="A191" s="199" t="n">
        <v>35735</v>
      </c>
      <c r="B191" s="192" t="n">
        <v>35735</v>
      </c>
      <c r="C191" s="3" t="n">
        <v>530000</v>
      </c>
      <c r="D191" s="3" t="n">
        <v>526000</v>
      </c>
      <c r="E191" s="3" t="n">
        <v>172000</v>
      </c>
      <c r="F191" s="3" t="n">
        <v>400000</v>
      </c>
      <c r="G191" s="3" t="n">
        <v>329000</v>
      </c>
      <c r="H191" s="3" t="n">
        <v>208000</v>
      </c>
      <c r="I191" s="3" t="n">
        <v>60000</v>
      </c>
      <c r="J191" s="4" t="n">
        <v>2225000</v>
      </c>
      <c r="K191" s="5" t="n">
        <v>306000</v>
      </c>
      <c r="L191" s="4" t="n">
        <v>1986000</v>
      </c>
      <c r="M191" s="4" t="n">
        <v>94287000</v>
      </c>
    </row>
    <row r="192" customFormat="false" ht="11.25" hidden="false" customHeight="false" outlineLevel="0" collapsed="false">
      <c r="A192" s="199" t="n">
        <v>35736</v>
      </c>
      <c r="B192" s="192" t="n">
        <v>35736</v>
      </c>
      <c r="C192" s="3" t="n">
        <v>531000</v>
      </c>
      <c r="D192" s="3" t="n">
        <v>612000</v>
      </c>
      <c r="E192" s="3" t="n">
        <v>195000</v>
      </c>
      <c r="F192" s="3" t="n">
        <v>469000</v>
      </c>
      <c r="G192" s="3" t="n">
        <v>329000</v>
      </c>
      <c r="H192" s="3" t="n">
        <v>203000</v>
      </c>
      <c r="I192" s="3" t="n">
        <v>61000</v>
      </c>
      <c r="J192" s="4" t="n">
        <v>2400000</v>
      </c>
      <c r="K192" s="5" t="n">
        <v>342000</v>
      </c>
      <c r="L192" s="4" t="n">
        <v>2083000</v>
      </c>
      <c r="M192" s="4" t="n">
        <v>94627000</v>
      </c>
    </row>
    <row r="193" customFormat="false" ht="11.25" hidden="false" customHeight="false" outlineLevel="0" collapsed="false">
      <c r="A193" s="199" t="n">
        <v>35737</v>
      </c>
      <c r="B193" s="192" t="n">
        <v>35737</v>
      </c>
      <c r="C193" s="3" t="n">
        <v>531000</v>
      </c>
      <c r="D193" s="3" t="n">
        <v>643000</v>
      </c>
      <c r="E193" s="3" t="n">
        <v>153000</v>
      </c>
      <c r="F193" s="3" t="n">
        <v>520000</v>
      </c>
      <c r="G193" s="3" t="n">
        <v>410000</v>
      </c>
      <c r="H193" s="3" t="n">
        <v>192000</v>
      </c>
      <c r="I193" s="3" t="n">
        <v>59000</v>
      </c>
      <c r="J193" s="4" t="n">
        <v>2508000</v>
      </c>
      <c r="K193" s="5" t="n">
        <v>221000</v>
      </c>
      <c r="L193" s="4" t="n">
        <v>2456000</v>
      </c>
      <c r="M193" s="4" t="n">
        <v>94848000</v>
      </c>
    </row>
    <row r="194" customFormat="false" ht="11.25" hidden="false" customHeight="false" outlineLevel="0" collapsed="false">
      <c r="A194" s="199" t="n">
        <v>35738</v>
      </c>
      <c r="B194" s="192" t="n">
        <v>35738</v>
      </c>
      <c r="C194" s="3" t="n">
        <v>531000</v>
      </c>
      <c r="D194" s="3" t="n">
        <v>661000</v>
      </c>
      <c r="E194" s="3" t="n">
        <v>174000</v>
      </c>
      <c r="F194" s="3" t="n">
        <v>507000</v>
      </c>
      <c r="G194" s="3" t="n">
        <v>503000</v>
      </c>
      <c r="H194" s="3" t="n">
        <v>188000</v>
      </c>
      <c r="I194" s="3" t="n">
        <v>59000</v>
      </c>
      <c r="J194" s="4" t="n">
        <v>2623000</v>
      </c>
      <c r="K194" s="5" t="n">
        <v>339000</v>
      </c>
      <c r="L194" s="4" t="n">
        <v>2280000</v>
      </c>
      <c r="M194" s="4" t="n">
        <v>95184000</v>
      </c>
    </row>
    <row r="195" customFormat="false" ht="11.25" hidden="false" customHeight="false" outlineLevel="0" collapsed="false">
      <c r="A195" s="199" t="n">
        <v>35739</v>
      </c>
      <c r="B195" s="192" t="n">
        <v>35739</v>
      </c>
      <c r="C195" s="3" t="n">
        <v>532000</v>
      </c>
      <c r="D195" s="3" t="n">
        <v>636000</v>
      </c>
      <c r="E195" s="3" t="n">
        <v>180000</v>
      </c>
      <c r="F195" s="3" t="n">
        <v>489000</v>
      </c>
      <c r="G195" s="3" t="n">
        <v>392000</v>
      </c>
      <c r="H195" s="3" t="n">
        <v>192000</v>
      </c>
      <c r="I195" s="3" t="n">
        <v>61000</v>
      </c>
      <c r="J195" s="4" t="n">
        <v>2482000</v>
      </c>
      <c r="K195" s="5" t="n">
        <v>62000</v>
      </c>
      <c r="L195" s="4" t="n">
        <v>2405000</v>
      </c>
      <c r="M195" s="4" t="n">
        <v>95248000</v>
      </c>
    </row>
    <row r="196" customFormat="false" ht="11.25" hidden="false" customHeight="false" outlineLevel="0" collapsed="false">
      <c r="A196" s="199" t="n">
        <v>35740</v>
      </c>
      <c r="B196" s="192" t="n">
        <v>35740</v>
      </c>
      <c r="C196" s="3" t="n">
        <v>527000</v>
      </c>
      <c r="D196" s="3" t="n">
        <v>548000</v>
      </c>
      <c r="E196" s="3" t="n">
        <v>210000</v>
      </c>
      <c r="F196" s="3" t="n">
        <v>433000</v>
      </c>
      <c r="G196" s="3" t="n">
        <v>417000</v>
      </c>
      <c r="H196" s="3" t="n">
        <v>191000</v>
      </c>
      <c r="I196" s="3" t="n">
        <v>61000</v>
      </c>
      <c r="J196" s="4" t="n">
        <v>2387000</v>
      </c>
      <c r="K196" s="5" t="n">
        <v>160000</v>
      </c>
      <c r="L196" s="4" t="n">
        <v>2300000</v>
      </c>
      <c r="M196" s="4" t="n">
        <v>95406000</v>
      </c>
    </row>
    <row r="197" customFormat="false" ht="11.25" hidden="false" customHeight="false" outlineLevel="0" collapsed="false">
      <c r="A197" s="199" t="n">
        <v>35741</v>
      </c>
      <c r="B197" s="192" t="n">
        <v>35741</v>
      </c>
      <c r="C197" s="3" t="n">
        <v>531000</v>
      </c>
      <c r="D197" s="3" t="n">
        <v>557000</v>
      </c>
      <c r="E197" s="3" t="n">
        <v>246000</v>
      </c>
      <c r="F197" s="3" t="n">
        <v>443000</v>
      </c>
      <c r="G197" s="3" t="n">
        <v>432000</v>
      </c>
      <c r="H197" s="3" t="n">
        <v>203000</v>
      </c>
      <c r="I197" s="3" t="n">
        <v>50000</v>
      </c>
      <c r="J197" s="4" t="n">
        <v>2462000</v>
      </c>
      <c r="K197" s="5" t="n">
        <v>269000</v>
      </c>
      <c r="L197" s="4" t="n">
        <v>2141000</v>
      </c>
      <c r="M197" s="4" t="n">
        <v>95680000</v>
      </c>
    </row>
    <row r="198" customFormat="false" ht="11.25" hidden="false" customHeight="false" outlineLevel="0" collapsed="false">
      <c r="A198" s="199" t="n">
        <v>35742</v>
      </c>
      <c r="B198" s="192" t="n">
        <v>35742</v>
      </c>
      <c r="C198" s="3" t="n">
        <v>531000</v>
      </c>
      <c r="D198" s="3" t="n">
        <v>605000</v>
      </c>
      <c r="E198" s="3" t="n">
        <v>230000</v>
      </c>
      <c r="F198" s="3" t="n">
        <v>440000</v>
      </c>
      <c r="G198" s="3" t="n">
        <v>380000</v>
      </c>
      <c r="H198" s="3" t="n">
        <v>203000</v>
      </c>
      <c r="I198" s="3" t="n">
        <v>63000</v>
      </c>
      <c r="J198" s="4" t="n">
        <v>2452000</v>
      </c>
      <c r="K198" s="5" t="n">
        <v>409000</v>
      </c>
      <c r="L198" s="4" t="n">
        <v>2041000</v>
      </c>
      <c r="M198" s="4" t="n">
        <v>96087000</v>
      </c>
    </row>
    <row r="199" customFormat="false" ht="11.25" hidden="false" customHeight="false" outlineLevel="0" collapsed="false">
      <c r="A199" s="199" t="n">
        <v>35743</v>
      </c>
      <c r="B199" s="192" t="n">
        <v>35743</v>
      </c>
      <c r="C199" s="3" t="n">
        <v>530000</v>
      </c>
      <c r="D199" s="3" t="n">
        <v>592000</v>
      </c>
      <c r="E199" s="3" t="n">
        <v>216000</v>
      </c>
      <c r="F199" s="3" t="n">
        <v>441000</v>
      </c>
      <c r="G199" s="3" t="n">
        <v>384000</v>
      </c>
      <c r="H199" s="3" t="n">
        <v>204000</v>
      </c>
      <c r="I199" s="3" t="n">
        <v>62000</v>
      </c>
      <c r="J199" s="4" t="n">
        <v>2429000</v>
      </c>
      <c r="K199" s="5" t="n">
        <v>338000</v>
      </c>
      <c r="L199" s="4" t="n">
        <v>2068000</v>
      </c>
      <c r="M199" s="4" t="n">
        <v>96427000</v>
      </c>
    </row>
    <row r="200" customFormat="false" ht="11.25" hidden="false" customHeight="false" outlineLevel="0" collapsed="false">
      <c r="A200" s="199" t="n">
        <v>35744</v>
      </c>
      <c r="B200" s="192" t="n">
        <v>35744</v>
      </c>
      <c r="C200" s="3" t="n">
        <v>530000</v>
      </c>
      <c r="D200" s="3" t="n">
        <v>577000</v>
      </c>
      <c r="E200" s="3" t="n">
        <v>220000</v>
      </c>
      <c r="F200" s="3" t="n">
        <v>433000</v>
      </c>
      <c r="G200" s="3" t="n">
        <v>457000</v>
      </c>
      <c r="H200" s="3" t="n">
        <v>202000</v>
      </c>
      <c r="I200" s="3" t="n">
        <v>40000</v>
      </c>
      <c r="J200" s="4" t="n">
        <v>2459000</v>
      </c>
      <c r="K200" s="5" t="n">
        <v>37000</v>
      </c>
      <c r="L200" s="4" t="n">
        <v>2489000</v>
      </c>
      <c r="M200" s="4" t="n">
        <v>96466000</v>
      </c>
    </row>
    <row r="201" customFormat="false" ht="11.25" hidden="false" customHeight="false" outlineLevel="0" collapsed="false">
      <c r="A201" s="199" t="n">
        <v>35745</v>
      </c>
      <c r="B201" s="192" t="n">
        <v>35745</v>
      </c>
      <c r="C201" s="3" t="n">
        <v>531000</v>
      </c>
      <c r="D201" s="3" t="n">
        <v>563000</v>
      </c>
      <c r="E201" s="3" t="n">
        <v>195000</v>
      </c>
      <c r="F201" s="3" t="n">
        <v>472000</v>
      </c>
      <c r="G201" s="3" t="n">
        <v>419000</v>
      </c>
      <c r="H201" s="3" t="n">
        <v>195000</v>
      </c>
      <c r="I201" s="3" t="n">
        <v>60000</v>
      </c>
      <c r="J201" s="4" t="n">
        <v>2435000</v>
      </c>
      <c r="K201" s="5" t="n">
        <v>-85000</v>
      </c>
      <c r="L201" s="4" t="n">
        <v>2464000</v>
      </c>
      <c r="M201" s="4" t="n">
        <v>96380000</v>
      </c>
    </row>
    <row r="202" customFormat="false" ht="11.25" hidden="false" customHeight="false" outlineLevel="0" collapsed="false">
      <c r="A202" s="199" t="n">
        <v>35746</v>
      </c>
      <c r="B202" s="192" t="n">
        <v>35746</v>
      </c>
      <c r="C202" s="3" t="n">
        <v>511000</v>
      </c>
      <c r="D202" s="3" t="n">
        <v>715000</v>
      </c>
      <c r="E202" s="3" t="n">
        <v>223000</v>
      </c>
      <c r="F202" s="3" t="n">
        <v>439000</v>
      </c>
      <c r="G202" s="3" t="n">
        <v>440000</v>
      </c>
      <c r="H202" s="3" t="n">
        <v>190000</v>
      </c>
      <c r="I202" s="3" t="n">
        <v>60000</v>
      </c>
      <c r="J202" s="4" t="n">
        <v>2578000</v>
      </c>
      <c r="K202" s="5" t="n">
        <v>103000</v>
      </c>
      <c r="L202" s="4" t="n">
        <v>2478000</v>
      </c>
      <c r="M202" s="4" t="n">
        <v>96483000</v>
      </c>
    </row>
    <row r="203" customFormat="false" ht="11.25" hidden="false" customHeight="false" outlineLevel="0" collapsed="false">
      <c r="A203" s="199" t="n">
        <v>35747</v>
      </c>
      <c r="B203" s="192" t="n">
        <v>35747</v>
      </c>
      <c r="C203" s="3" t="n">
        <v>470000</v>
      </c>
      <c r="D203" s="3" t="n">
        <v>578000</v>
      </c>
      <c r="E203" s="3" t="n">
        <v>224000</v>
      </c>
      <c r="F203" s="3" t="n">
        <v>488000</v>
      </c>
      <c r="G203" s="3" t="n">
        <v>422000</v>
      </c>
      <c r="H203" s="3" t="n">
        <v>191000</v>
      </c>
      <c r="I203" s="3" t="n">
        <v>62000</v>
      </c>
      <c r="J203" s="4" t="n">
        <v>2435000</v>
      </c>
      <c r="K203" s="5" t="n">
        <v>-371000</v>
      </c>
      <c r="L203" s="4" t="n">
        <v>2873000</v>
      </c>
      <c r="M203" s="4" t="n">
        <v>96114000</v>
      </c>
    </row>
    <row r="204" customFormat="false" ht="11.25" hidden="false" customHeight="false" outlineLevel="0" collapsed="false">
      <c r="A204" s="199" t="n">
        <v>35748</v>
      </c>
      <c r="B204" s="192" t="n">
        <v>35748</v>
      </c>
      <c r="C204" s="3" t="n">
        <v>492000</v>
      </c>
      <c r="D204" s="3" t="n">
        <v>560000</v>
      </c>
      <c r="E204" s="3" t="n">
        <v>224000</v>
      </c>
      <c r="F204" s="3" t="n">
        <v>489000</v>
      </c>
      <c r="G204" s="3" t="n">
        <v>354000</v>
      </c>
      <c r="H204" s="3" t="n">
        <v>178000</v>
      </c>
      <c r="I204" s="3" t="n">
        <v>63000</v>
      </c>
      <c r="J204" s="4" t="n">
        <v>2360000</v>
      </c>
      <c r="K204" s="5" t="n">
        <v>-223000</v>
      </c>
      <c r="L204" s="4" t="n">
        <v>2618000</v>
      </c>
      <c r="M204" s="4" t="n">
        <v>95889000</v>
      </c>
    </row>
    <row r="205" customFormat="false" ht="11.25" hidden="false" customHeight="false" outlineLevel="0" collapsed="false">
      <c r="A205" s="199" t="n">
        <v>35749</v>
      </c>
      <c r="B205" s="192" t="n">
        <v>35749</v>
      </c>
      <c r="C205" s="3" t="n">
        <v>497000</v>
      </c>
      <c r="D205" s="3" t="n">
        <v>551000</v>
      </c>
      <c r="E205" s="3" t="n">
        <v>268000</v>
      </c>
      <c r="F205" s="3" t="n">
        <v>481000</v>
      </c>
      <c r="G205" s="3" t="n">
        <v>382000</v>
      </c>
      <c r="H205" s="3" t="n">
        <v>181000</v>
      </c>
      <c r="I205" s="3" t="n">
        <v>61000</v>
      </c>
      <c r="J205" s="4" t="n">
        <v>2421000</v>
      </c>
      <c r="K205" s="5" t="n">
        <v>-142000</v>
      </c>
      <c r="L205" s="4" t="n">
        <v>2478000</v>
      </c>
      <c r="M205" s="4" t="n">
        <v>95749000</v>
      </c>
    </row>
    <row r="206" customFormat="false" ht="11.25" hidden="false" customHeight="false" outlineLevel="0" collapsed="false">
      <c r="A206" s="199" t="n">
        <v>35750</v>
      </c>
      <c r="B206" s="192" t="n">
        <v>35750</v>
      </c>
      <c r="C206" s="3" t="n">
        <v>468000</v>
      </c>
      <c r="D206" s="3" t="n">
        <v>540000</v>
      </c>
      <c r="E206" s="3" t="n">
        <v>270000</v>
      </c>
      <c r="F206" s="3" t="n">
        <v>448000</v>
      </c>
      <c r="G206" s="3" t="n">
        <v>395000</v>
      </c>
      <c r="H206" s="3" t="n">
        <v>183000</v>
      </c>
      <c r="I206" s="3" t="n">
        <v>62000</v>
      </c>
      <c r="J206" s="4" t="n">
        <v>2366000</v>
      </c>
      <c r="K206" s="5" t="n">
        <v>-258000</v>
      </c>
      <c r="L206" s="4" t="n">
        <v>2517000</v>
      </c>
      <c r="M206" s="4" t="n">
        <v>95491000</v>
      </c>
    </row>
    <row r="207" customFormat="false" ht="11.25" hidden="false" customHeight="false" outlineLevel="0" collapsed="false">
      <c r="A207" s="199" t="n">
        <v>35751</v>
      </c>
      <c r="B207" s="192" t="n">
        <v>35751</v>
      </c>
      <c r="C207" s="3" t="n">
        <v>478000</v>
      </c>
      <c r="D207" s="3" t="n">
        <v>536000</v>
      </c>
      <c r="E207" s="3" t="n">
        <v>247000</v>
      </c>
      <c r="F207" s="3" t="n">
        <v>483000</v>
      </c>
      <c r="G207" s="3" t="n">
        <v>357000</v>
      </c>
      <c r="H207" s="3" t="n">
        <v>181000</v>
      </c>
      <c r="I207" s="3" t="n">
        <v>62000</v>
      </c>
      <c r="J207" s="4" t="n">
        <v>2344000</v>
      </c>
      <c r="K207" s="5" t="n">
        <v>-430000</v>
      </c>
      <c r="L207" s="4" t="n">
        <v>2809000</v>
      </c>
      <c r="M207" s="4" t="n">
        <v>95064000</v>
      </c>
    </row>
    <row r="208" customFormat="false" ht="11.25" hidden="false" customHeight="false" outlineLevel="0" collapsed="false">
      <c r="A208" s="199" t="n">
        <v>35752</v>
      </c>
      <c r="B208" s="192" t="n">
        <v>35752</v>
      </c>
      <c r="C208" s="3" t="n">
        <v>477000</v>
      </c>
      <c r="D208" s="3" t="n">
        <v>627000</v>
      </c>
      <c r="E208" s="3" t="n">
        <v>228000</v>
      </c>
      <c r="F208" s="3" t="n">
        <v>443000</v>
      </c>
      <c r="G208" s="3" t="n">
        <v>313000</v>
      </c>
      <c r="H208" s="3" t="n">
        <v>185000</v>
      </c>
      <c r="I208" s="3" t="n">
        <v>62000</v>
      </c>
      <c r="J208" s="4" t="n">
        <v>2335000</v>
      </c>
      <c r="K208" s="5" t="n">
        <v>-273000</v>
      </c>
      <c r="L208" s="4" t="n">
        <v>2664000</v>
      </c>
      <c r="M208" s="4" t="n">
        <v>94791000</v>
      </c>
    </row>
    <row r="209" customFormat="false" ht="11.25" hidden="false" customHeight="false" outlineLevel="0" collapsed="false">
      <c r="A209" s="199" t="n">
        <v>35753</v>
      </c>
      <c r="B209" s="192" t="n">
        <v>35753</v>
      </c>
      <c r="C209" s="3" t="n">
        <v>435000</v>
      </c>
      <c r="D209" s="3" t="n">
        <v>532000</v>
      </c>
      <c r="E209" s="3" t="n">
        <v>210000</v>
      </c>
      <c r="F209" s="3" t="n">
        <v>447000</v>
      </c>
      <c r="G209" s="3" t="n">
        <v>370000</v>
      </c>
      <c r="H209" s="3" t="n">
        <v>189000</v>
      </c>
      <c r="I209" s="3" t="n">
        <v>61000</v>
      </c>
      <c r="J209" s="4" t="n">
        <v>2244000</v>
      </c>
      <c r="K209" s="5" t="n">
        <v>-366000</v>
      </c>
      <c r="L209" s="4" t="n">
        <v>2509000</v>
      </c>
      <c r="M209" s="4" t="n">
        <v>94428000</v>
      </c>
    </row>
    <row r="210" customFormat="false" ht="11.25" hidden="false" customHeight="false" outlineLevel="0" collapsed="false">
      <c r="A210" s="199" t="n">
        <v>35754</v>
      </c>
      <c r="B210" s="192" t="n">
        <v>35754</v>
      </c>
      <c r="C210" s="3" t="n">
        <v>440000</v>
      </c>
      <c r="D210" s="3" t="n">
        <v>510000</v>
      </c>
      <c r="E210" s="3" t="n">
        <v>210000</v>
      </c>
      <c r="F210" s="3" t="n">
        <v>465000</v>
      </c>
      <c r="G210" s="3" t="n">
        <v>385000</v>
      </c>
      <c r="H210" s="3" t="n">
        <v>188000</v>
      </c>
      <c r="I210" s="3" t="n">
        <v>62000</v>
      </c>
      <c r="J210" s="4" t="n">
        <v>2260000</v>
      </c>
      <c r="K210" s="5" t="n">
        <v>-96000</v>
      </c>
      <c r="L210" s="4" t="n">
        <v>2507000</v>
      </c>
      <c r="M210" s="4" t="n">
        <v>94329000</v>
      </c>
    </row>
    <row r="211" customFormat="false" ht="11.25" hidden="false" customHeight="false" outlineLevel="0" collapsed="false">
      <c r="A211" s="199" t="n">
        <v>35755</v>
      </c>
      <c r="B211" s="192" t="n">
        <v>35755</v>
      </c>
      <c r="C211" s="3" t="n">
        <v>470000</v>
      </c>
      <c r="D211" s="3" t="n">
        <v>561000</v>
      </c>
      <c r="E211" s="3" t="n">
        <v>273000</v>
      </c>
      <c r="F211" s="3" t="n">
        <v>461000</v>
      </c>
      <c r="G211" s="3" t="n">
        <v>309000</v>
      </c>
      <c r="H211" s="3" t="n">
        <v>193000</v>
      </c>
      <c r="I211" s="3" t="n">
        <v>23000</v>
      </c>
      <c r="J211" s="4" t="n">
        <v>2290000</v>
      </c>
      <c r="K211" s="5" t="n">
        <v>-76000</v>
      </c>
      <c r="L211" s="4" t="n">
        <v>2271000</v>
      </c>
      <c r="M211" s="4" t="n">
        <v>94252000</v>
      </c>
    </row>
    <row r="212" customFormat="false" ht="11.25" hidden="false" customHeight="false" outlineLevel="0" collapsed="false">
      <c r="A212" s="199" t="n">
        <v>35756</v>
      </c>
      <c r="B212" s="192" t="n">
        <v>35756</v>
      </c>
      <c r="C212" s="3" t="n">
        <v>488000</v>
      </c>
      <c r="D212" s="3" t="n">
        <v>525000</v>
      </c>
      <c r="E212" s="3" t="n">
        <v>256000</v>
      </c>
      <c r="F212" s="3" t="n">
        <v>418000</v>
      </c>
      <c r="G212" s="3" t="n">
        <v>364000</v>
      </c>
      <c r="H212" s="3" t="n">
        <v>196000</v>
      </c>
      <c r="I212" s="3" t="n">
        <v>45000</v>
      </c>
      <c r="J212" s="4" t="n">
        <v>2292000</v>
      </c>
      <c r="K212" s="5" t="n">
        <v>129000</v>
      </c>
      <c r="L212" s="4" t="n">
        <v>2251000</v>
      </c>
      <c r="M212" s="4" t="n">
        <v>94381000</v>
      </c>
    </row>
    <row r="213" customFormat="false" ht="11.25" hidden="false" customHeight="false" outlineLevel="0" collapsed="false">
      <c r="A213" s="199" t="n">
        <v>35757</v>
      </c>
      <c r="B213" s="192" t="n">
        <v>35757</v>
      </c>
      <c r="C213" s="3" t="n">
        <v>497000</v>
      </c>
      <c r="D213" s="3" t="n">
        <v>531000</v>
      </c>
      <c r="E213" s="3" t="n">
        <v>256000</v>
      </c>
      <c r="F213" s="3" t="n">
        <v>417000</v>
      </c>
      <c r="G213" s="3" t="n">
        <v>364000</v>
      </c>
      <c r="H213" s="3" t="n">
        <v>194000</v>
      </c>
      <c r="I213" s="3" t="n">
        <v>39000</v>
      </c>
      <c r="J213" s="4" t="n">
        <v>2298000</v>
      </c>
      <c r="K213" s="5" t="n">
        <v>-47000</v>
      </c>
      <c r="L213" s="4" t="n">
        <v>2247000</v>
      </c>
      <c r="M213" s="4" t="n">
        <v>94335000</v>
      </c>
    </row>
    <row r="214" customFormat="false" ht="11.25" hidden="false" customHeight="false" outlineLevel="0" collapsed="false">
      <c r="A214" s="199" t="n">
        <v>35758</v>
      </c>
      <c r="B214" s="192" t="n">
        <v>35758</v>
      </c>
      <c r="C214" s="3" t="n">
        <v>500000</v>
      </c>
      <c r="D214" s="3" t="n">
        <v>542000</v>
      </c>
      <c r="E214" s="3" t="n">
        <v>254000</v>
      </c>
      <c r="F214" s="3" t="n">
        <v>407000</v>
      </c>
      <c r="G214" s="3" t="n">
        <v>369000</v>
      </c>
      <c r="H214" s="3" t="n">
        <v>198000</v>
      </c>
      <c r="I214" s="3" t="n">
        <v>36000</v>
      </c>
      <c r="J214" s="4" t="n">
        <v>2306000</v>
      </c>
      <c r="K214" s="5" t="n">
        <v>-263000</v>
      </c>
      <c r="L214" s="4" t="n">
        <v>2574000</v>
      </c>
      <c r="M214" s="4" t="n">
        <v>94073000</v>
      </c>
    </row>
    <row r="215" customFormat="false" ht="11.25" hidden="false" customHeight="false" outlineLevel="0" collapsed="false">
      <c r="A215" s="199" t="n">
        <v>35759</v>
      </c>
      <c r="B215" s="192" t="n">
        <v>35759</v>
      </c>
      <c r="C215" s="3" t="n">
        <v>496000</v>
      </c>
      <c r="D215" s="3" t="n">
        <v>556000</v>
      </c>
      <c r="E215" s="3" t="n">
        <v>245000</v>
      </c>
      <c r="F215" s="3" t="n">
        <v>415000</v>
      </c>
      <c r="G215" s="3" t="n">
        <v>356000</v>
      </c>
      <c r="H215" s="3" t="n">
        <v>194000</v>
      </c>
      <c r="I215" s="3" t="n">
        <v>50000</v>
      </c>
      <c r="J215" s="4" t="n">
        <v>2312000</v>
      </c>
      <c r="K215" s="5" t="n">
        <v>-194000</v>
      </c>
      <c r="L215" s="4" t="n">
        <v>2446000</v>
      </c>
      <c r="M215" s="4" t="n">
        <v>93858000</v>
      </c>
    </row>
    <row r="216" customFormat="false" ht="11.25" hidden="false" customHeight="false" outlineLevel="0" collapsed="false">
      <c r="A216" s="199" t="n">
        <v>35760</v>
      </c>
      <c r="B216" s="192" t="n">
        <v>35760</v>
      </c>
      <c r="C216" s="3" t="n">
        <v>445000</v>
      </c>
      <c r="D216" s="3" t="n">
        <v>530000</v>
      </c>
      <c r="E216" s="3" t="n">
        <v>259000</v>
      </c>
      <c r="F216" s="3" t="n">
        <v>412000</v>
      </c>
      <c r="G216" s="3" t="n">
        <v>389000</v>
      </c>
      <c r="H216" s="3" t="n">
        <v>181000</v>
      </c>
      <c r="I216" s="3" t="n">
        <v>61000</v>
      </c>
      <c r="J216" s="4" t="n">
        <v>2277000</v>
      </c>
      <c r="K216" s="5" t="n">
        <v>-310000</v>
      </c>
      <c r="L216" s="4" t="n">
        <v>2687000</v>
      </c>
      <c r="M216" s="4" t="n">
        <v>93558000</v>
      </c>
    </row>
    <row r="217" customFormat="false" ht="11.25" hidden="false" customHeight="false" outlineLevel="0" collapsed="false">
      <c r="A217" s="199" t="n">
        <v>35761</v>
      </c>
      <c r="B217" s="192" t="n">
        <v>35761</v>
      </c>
      <c r="C217" s="3" t="n">
        <v>465000</v>
      </c>
      <c r="D217" s="3" t="n">
        <v>583000</v>
      </c>
      <c r="E217" s="3" t="n">
        <v>268000</v>
      </c>
      <c r="F217" s="3" t="n">
        <v>423000</v>
      </c>
      <c r="G217" s="3" t="n">
        <v>361000</v>
      </c>
      <c r="H217" s="3" t="n">
        <v>201000</v>
      </c>
      <c r="I217" s="3" t="n">
        <v>46000</v>
      </c>
      <c r="J217" s="4" t="n">
        <v>2347000</v>
      </c>
      <c r="K217" s="5" t="n">
        <v>-143000</v>
      </c>
      <c r="L217" s="4" t="n">
        <v>2454000</v>
      </c>
      <c r="M217" s="4" t="n">
        <v>93411000</v>
      </c>
    </row>
    <row r="218" customFormat="false" ht="11.25" hidden="false" customHeight="false" outlineLevel="0" collapsed="false">
      <c r="A218" s="199" t="n">
        <v>35762</v>
      </c>
      <c r="B218" s="192" t="n">
        <v>35762</v>
      </c>
      <c r="C218" s="3" t="n">
        <v>447000</v>
      </c>
      <c r="D218" s="3" t="n">
        <v>585000</v>
      </c>
      <c r="E218" s="3" t="n">
        <v>284000</v>
      </c>
      <c r="F218" s="3" t="n">
        <v>425000</v>
      </c>
      <c r="G218" s="3" t="n">
        <v>322000</v>
      </c>
      <c r="H218" s="3" t="n">
        <v>199000</v>
      </c>
      <c r="I218" s="3" t="n">
        <v>53000</v>
      </c>
      <c r="J218" s="4" t="n">
        <v>2315000</v>
      </c>
      <c r="K218" s="5" t="n">
        <v>-81000</v>
      </c>
      <c r="L218" s="4" t="n">
        <v>2460000</v>
      </c>
      <c r="M218" s="4" t="n">
        <v>93331000</v>
      </c>
    </row>
    <row r="219" customFormat="false" ht="11.25" hidden="false" customHeight="false" outlineLevel="0" collapsed="false">
      <c r="A219" s="199" t="n">
        <v>35763</v>
      </c>
      <c r="B219" s="192" t="n">
        <v>35763</v>
      </c>
      <c r="C219" s="3" t="n">
        <v>462000</v>
      </c>
      <c r="D219" s="3" t="n">
        <v>604000</v>
      </c>
      <c r="E219" s="3" t="n">
        <v>279000</v>
      </c>
      <c r="F219" s="3" t="n">
        <v>425000</v>
      </c>
      <c r="G219" s="3" t="n">
        <v>292000</v>
      </c>
      <c r="H219" s="3" t="n">
        <v>197000</v>
      </c>
      <c r="I219" s="3" t="n">
        <v>60000</v>
      </c>
      <c r="J219" s="4" t="n">
        <v>2319000</v>
      </c>
      <c r="K219" s="5" t="n">
        <v>-102000</v>
      </c>
      <c r="L219" s="4" t="n">
        <v>2281000</v>
      </c>
      <c r="M219" s="4" t="n">
        <v>93230000</v>
      </c>
    </row>
    <row r="220" customFormat="false" ht="11.25" hidden="false" customHeight="false" outlineLevel="0" collapsed="false">
      <c r="A220" s="199" t="n">
        <v>35764</v>
      </c>
      <c r="B220" s="192" t="n">
        <v>35764</v>
      </c>
      <c r="C220" s="3" t="n">
        <v>459000</v>
      </c>
      <c r="D220" s="3" t="n">
        <v>586000</v>
      </c>
      <c r="E220" s="3" t="n">
        <v>270000</v>
      </c>
      <c r="F220" s="3" t="n">
        <v>426000</v>
      </c>
      <c r="G220" s="3" t="n">
        <v>354000</v>
      </c>
      <c r="H220" s="3" t="n">
        <v>198000</v>
      </c>
      <c r="I220" s="3" t="n">
        <v>59000</v>
      </c>
      <c r="J220" s="4" t="n">
        <v>2352000</v>
      </c>
      <c r="K220" s="5" t="n">
        <v>-303000</v>
      </c>
      <c r="L220" s="4" t="n">
        <v>2752000</v>
      </c>
      <c r="M220" s="4" t="n">
        <v>92893000</v>
      </c>
    </row>
    <row r="221" customFormat="false" ht="11.25" hidden="false" customHeight="false" outlineLevel="0" collapsed="false">
      <c r="A221" s="199" t="n">
        <v>35765</v>
      </c>
      <c r="B221" s="192" t="n">
        <v>35765</v>
      </c>
      <c r="C221" s="3" t="n">
        <v>341000</v>
      </c>
      <c r="D221" s="3" t="n">
        <v>606000</v>
      </c>
      <c r="E221" s="3" t="n">
        <v>179000</v>
      </c>
      <c r="F221" s="3" t="n">
        <v>406000</v>
      </c>
      <c r="G221" s="3" t="n">
        <v>342000</v>
      </c>
      <c r="H221" s="3" t="n">
        <v>191000</v>
      </c>
      <c r="I221" s="3" t="n">
        <v>18000</v>
      </c>
      <c r="J221" s="4" t="n">
        <v>2083000</v>
      </c>
      <c r="K221" s="5" t="n">
        <v>-714000</v>
      </c>
      <c r="L221" s="4" t="n">
        <v>2794000</v>
      </c>
      <c r="M221" s="4" t="n">
        <v>92222000</v>
      </c>
    </row>
    <row r="222" customFormat="false" ht="11.25" hidden="false" customHeight="false" outlineLevel="0" collapsed="false">
      <c r="A222" s="199" t="n">
        <v>35766</v>
      </c>
      <c r="B222" s="192" t="n">
        <v>35766</v>
      </c>
      <c r="C222" s="3" t="n">
        <v>336000</v>
      </c>
      <c r="D222" s="3" t="n">
        <v>578000</v>
      </c>
      <c r="E222" s="3" t="n">
        <v>219000</v>
      </c>
      <c r="F222" s="3" t="n">
        <v>373000</v>
      </c>
      <c r="G222" s="3" t="n">
        <v>342000</v>
      </c>
      <c r="H222" s="3" t="n">
        <v>200000</v>
      </c>
      <c r="I222" s="3" t="n">
        <v>11000</v>
      </c>
      <c r="J222" s="4" t="n">
        <v>2059000</v>
      </c>
      <c r="K222" s="5" t="n">
        <v>-685000</v>
      </c>
      <c r="L222" s="4" t="n">
        <v>2794000</v>
      </c>
      <c r="M222" s="4" t="n">
        <v>91534000</v>
      </c>
    </row>
    <row r="223" customFormat="false" ht="11.25" hidden="false" customHeight="false" outlineLevel="0" collapsed="false">
      <c r="A223" s="199" t="n">
        <v>35767</v>
      </c>
      <c r="B223" s="192" t="n">
        <v>35767</v>
      </c>
      <c r="C223" s="3" t="n">
        <v>372000</v>
      </c>
      <c r="D223" s="3" t="n">
        <v>543000</v>
      </c>
      <c r="E223" s="3" t="n">
        <v>203000</v>
      </c>
      <c r="F223" s="3" t="n">
        <v>363000</v>
      </c>
      <c r="G223" s="3" t="n">
        <v>316000</v>
      </c>
      <c r="H223" s="3" t="n">
        <v>190000</v>
      </c>
      <c r="I223" s="3" t="n">
        <v>10000</v>
      </c>
      <c r="J223" s="4" t="n">
        <v>1997000</v>
      </c>
      <c r="K223" s="5" t="n">
        <v>-814000</v>
      </c>
      <c r="L223" s="4" t="n">
        <v>2823000</v>
      </c>
      <c r="M223" s="4" t="n">
        <v>90718000</v>
      </c>
    </row>
    <row r="224" customFormat="false" ht="11.25" hidden="false" customHeight="false" outlineLevel="0" collapsed="false">
      <c r="A224" s="199" t="n">
        <v>35768</v>
      </c>
      <c r="B224" s="192" t="n">
        <v>35768</v>
      </c>
      <c r="C224" s="3" t="n">
        <v>338000</v>
      </c>
      <c r="D224" s="3" t="n">
        <v>549000</v>
      </c>
      <c r="E224" s="3" t="n">
        <v>137000</v>
      </c>
      <c r="F224" s="3" t="n">
        <v>320000</v>
      </c>
      <c r="G224" s="3" t="n">
        <v>339000</v>
      </c>
      <c r="H224" s="3" t="n">
        <v>189000</v>
      </c>
      <c r="I224" s="3" t="n">
        <v>28000</v>
      </c>
      <c r="J224" s="4" t="n">
        <v>1900000</v>
      </c>
      <c r="K224" s="5" t="n">
        <v>-923000</v>
      </c>
      <c r="L224" s="4" t="n">
        <v>2761000</v>
      </c>
      <c r="M224" s="4" t="n">
        <v>89810000</v>
      </c>
    </row>
    <row r="225" customFormat="false" ht="11.25" hidden="false" customHeight="false" outlineLevel="0" collapsed="false">
      <c r="A225" s="199" t="n">
        <v>35769</v>
      </c>
      <c r="B225" s="192" t="n">
        <v>35769</v>
      </c>
      <c r="C225" s="3" t="n">
        <v>380000</v>
      </c>
      <c r="D225" s="3" t="n">
        <v>482000</v>
      </c>
      <c r="E225" s="3" t="n">
        <v>141000</v>
      </c>
      <c r="F225" s="3" t="n">
        <v>312000</v>
      </c>
      <c r="G225" s="3" t="n">
        <v>316000</v>
      </c>
      <c r="H225" s="3" t="n">
        <v>189000</v>
      </c>
      <c r="I225" s="3" t="n">
        <v>55000</v>
      </c>
      <c r="J225" s="4" t="n">
        <v>1875000</v>
      </c>
      <c r="K225" s="5" t="n">
        <v>-1000000</v>
      </c>
      <c r="L225" s="4" t="n">
        <v>2785000</v>
      </c>
      <c r="M225" s="4" t="n">
        <v>88814000</v>
      </c>
    </row>
    <row r="226" customFormat="false" ht="11.25" hidden="false" customHeight="false" outlineLevel="0" collapsed="false">
      <c r="A226" s="199" t="n">
        <v>35770</v>
      </c>
      <c r="B226" s="192" t="n">
        <v>35770</v>
      </c>
      <c r="C226" s="3" t="n">
        <v>404000</v>
      </c>
      <c r="D226" s="3" t="n">
        <v>512000</v>
      </c>
      <c r="E226" s="3" t="n">
        <v>173000</v>
      </c>
      <c r="F226" s="3" t="n">
        <v>309000</v>
      </c>
      <c r="G226" s="3" t="n">
        <v>344000</v>
      </c>
      <c r="H226" s="3" t="n">
        <v>191000</v>
      </c>
      <c r="I226" s="3" t="n">
        <v>57000</v>
      </c>
      <c r="J226" s="4" t="n">
        <v>1990000</v>
      </c>
      <c r="K226" s="5" t="n">
        <v>-687000</v>
      </c>
      <c r="L226" s="4" t="n">
        <v>2705000</v>
      </c>
      <c r="M226" s="4" t="n">
        <v>87983000</v>
      </c>
    </row>
    <row r="227" customFormat="false" ht="11.25" hidden="false" customHeight="false" outlineLevel="0" collapsed="false">
      <c r="A227" s="199" t="n">
        <v>35771</v>
      </c>
      <c r="B227" s="192" t="n">
        <v>35771</v>
      </c>
      <c r="C227" s="3" t="n">
        <v>393000</v>
      </c>
      <c r="D227" s="3" t="n">
        <v>509000</v>
      </c>
      <c r="E227" s="3" t="n">
        <v>199000</v>
      </c>
      <c r="F227" s="3" t="n">
        <v>318000</v>
      </c>
      <c r="G227" s="3" t="n">
        <v>337000</v>
      </c>
      <c r="H227" s="3" t="n">
        <v>194000</v>
      </c>
      <c r="I227" s="3" t="n">
        <v>57000</v>
      </c>
      <c r="J227" s="4" t="n">
        <v>2007000</v>
      </c>
      <c r="K227" s="5" t="n">
        <v>-688000</v>
      </c>
      <c r="L227" s="4" t="n">
        <v>2745000</v>
      </c>
      <c r="M227" s="4" t="n">
        <v>87299000</v>
      </c>
    </row>
    <row r="228" customFormat="false" ht="11.25" hidden="false" customHeight="false" outlineLevel="0" collapsed="false">
      <c r="A228" s="199" t="n">
        <v>35772</v>
      </c>
      <c r="B228" s="192" t="n">
        <v>35772</v>
      </c>
      <c r="C228" s="3" t="n">
        <v>393000</v>
      </c>
      <c r="D228" s="3" t="n">
        <v>499000</v>
      </c>
      <c r="E228" s="3" t="n">
        <v>199000</v>
      </c>
      <c r="F228" s="3" t="n">
        <v>317000</v>
      </c>
      <c r="G228" s="3" t="n">
        <v>329000</v>
      </c>
      <c r="H228" s="3" t="n">
        <v>192000</v>
      </c>
      <c r="I228" s="3" t="n">
        <v>53000</v>
      </c>
      <c r="J228" s="4" t="n">
        <v>1982000</v>
      </c>
      <c r="K228" s="5" t="n">
        <v>-1274000</v>
      </c>
      <c r="L228" s="4" t="n">
        <v>3368000</v>
      </c>
      <c r="M228" s="4" t="n">
        <v>86028000</v>
      </c>
    </row>
    <row r="229" customFormat="false" ht="11.25" hidden="false" customHeight="false" outlineLevel="0" collapsed="false">
      <c r="A229" s="199" t="n">
        <v>35773</v>
      </c>
      <c r="B229" s="192" t="n">
        <v>35773</v>
      </c>
      <c r="C229" s="3" t="n">
        <v>345000</v>
      </c>
      <c r="D229" s="3" t="n">
        <v>490000</v>
      </c>
      <c r="E229" s="3" t="n">
        <v>114000</v>
      </c>
      <c r="F229" s="3" t="n">
        <v>269000</v>
      </c>
      <c r="G229" s="3" t="n">
        <v>316000</v>
      </c>
      <c r="H229" s="3" t="n">
        <v>192000</v>
      </c>
      <c r="I229" s="3" t="n">
        <v>50000</v>
      </c>
      <c r="J229" s="4" t="n">
        <v>1776000</v>
      </c>
      <c r="K229" s="5" t="n">
        <v>-1933000</v>
      </c>
      <c r="L229" s="4" t="n">
        <v>3656000</v>
      </c>
      <c r="M229" s="4" t="n">
        <v>84098000</v>
      </c>
    </row>
    <row r="230" customFormat="false" ht="11.25" hidden="false" customHeight="false" outlineLevel="0" collapsed="false">
      <c r="A230" s="199" t="n">
        <v>35774</v>
      </c>
      <c r="B230" s="192" t="n">
        <v>35774</v>
      </c>
      <c r="C230" s="3" t="n">
        <v>293000</v>
      </c>
      <c r="D230" s="3" t="n">
        <v>538000</v>
      </c>
      <c r="E230" s="3" t="n">
        <v>204000</v>
      </c>
      <c r="F230" s="3" t="n">
        <v>266000</v>
      </c>
      <c r="G230" s="3" t="n">
        <v>269000</v>
      </c>
      <c r="H230" s="3" t="n">
        <v>194000</v>
      </c>
      <c r="I230" s="3" t="n">
        <v>56000</v>
      </c>
      <c r="J230" s="4" t="n">
        <v>1820000</v>
      </c>
      <c r="K230" s="5" t="n">
        <v>-1802000</v>
      </c>
      <c r="L230" s="4" t="n">
        <v>3636000</v>
      </c>
      <c r="M230" s="4" t="n">
        <v>82296000</v>
      </c>
    </row>
    <row r="231" customFormat="false" ht="11.25" hidden="false" customHeight="false" outlineLevel="0" collapsed="false">
      <c r="A231" s="199" t="n">
        <v>35775</v>
      </c>
      <c r="B231" s="192" t="n">
        <v>35775</v>
      </c>
      <c r="C231" s="3" t="n">
        <v>344000</v>
      </c>
      <c r="D231" s="3" t="n">
        <v>495000</v>
      </c>
      <c r="E231" s="3" t="n">
        <v>161000</v>
      </c>
      <c r="F231" s="3" t="n">
        <v>257000</v>
      </c>
      <c r="G231" s="3" t="n">
        <v>263000</v>
      </c>
      <c r="H231" s="3" t="n">
        <v>189000</v>
      </c>
      <c r="I231" s="3" t="n">
        <v>56000</v>
      </c>
      <c r="J231" s="4" t="n">
        <v>1765000</v>
      </c>
      <c r="K231" s="5" t="n">
        <v>-2006000</v>
      </c>
      <c r="L231" s="4" t="n">
        <v>3758000</v>
      </c>
      <c r="M231" s="4" t="n">
        <v>80289000</v>
      </c>
    </row>
    <row r="232" customFormat="false" ht="11.25" hidden="false" customHeight="false" outlineLevel="0" collapsed="false">
      <c r="A232" s="199" t="n">
        <v>35776</v>
      </c>
      <c r="B232" s="192" t="n">
        <v>35776</v>
      </c>
      <c r="C232" s="3" t="n">
        <v>340000</v>
      </c>
      <c r="D232" s="3" t="n">
        <v>467000</v>
      </c>
      <c r="E232" s="3" t="n">
        <v>167000</v>
      </c>
      <c r="F232" s="3" t="n">
        <v>275000</v>
      </c>
      <c r="G232" s="3" t="n">
        <v>260000</v>
      </c>
      <c r="H232" s="3" t="n">
        <v>184000</v>
      </c>
      <c r="I232" s="3" t="n">
        <v>58000</v>
      </c>
      <c r="J232" s="4" t="n">
        <v>1751000</v>
      </c>
      <c r="K232" s="5" t="n">
        <v>-1747000</v>
      </c>
      <c r="L232" s="4" t="n">
        <v>3505000</v>
      </c>
      <c r="M232" s="4" t="n">
        <v>78542000</v>
      </c>
    </row>
    <row r="233" customFormat="false" ht="11.25" hidden="false" customHeight="false" outlineLevel="0" collapsed="false">
      <c r="A233" s="199" t="n">
        <v>35777</v>
      </c>
      <c r="B233" s="192" t="n">
        <v>35777</v>
      </c>
      <c r="C233" s="3" t="n">
        <v>330000</v>
      </c>
      <c r="D233" s="3" t="n">
        <v>462000</v>
      </c>
      <c r="E233" s="3" t="n">
        <v>143000</v>
      </c>
      <c r="F233" s="3" t="n">
        <v>347000</v>
      </c>
      <c r="G233" s="3" t="n">
        <v>311000</v>
      </c>
      <c r="H233" s="3" t="n">
        <v>189000</v>
      </c>
      <c r="I233" s="3" t="n">
        <v>60000</v>
      </c>
      <c r="J233" s="4" t="n">
        <v>1842000</v>
      </c>
      <c r="K233" s="5" t="n">
        <v>-1184000</v>
      </c>
      <c r="L233" s="4" t="n">
        <v>3047000</v>
      </c>
      <c r="M233" s="4" t="n">
        <v>77354000</v>
      </c>
    </row>
    <row r="234" customFormat="false" ht="11.25" hidden="false" customHeight="false" outlineLevel="0" collapsed="false">
      <c r="A234" s="199" t="n">
        <v>35778</v>
      </c>
      <c r="B234" s="192" t="n">
        <v>35778</v>
      </c>
      <c r="C234" s="3" t="n">
        <v>368000</v>
      </c>
      <c r="D234" s="3" t="n">
        <v>486000</v>
      </c>
      <c r="E234" s="3" t="n">
        <v>130000</v>
      </c>
      <c r="F234" s="3" t="n">
        <v>336000</v>
      </c>
      <c r="G234" s="3" t="n">
        <v>314000</v>
      </c>
      <c r="H234" s="3" t="n">
        <v>191000</v>
      </c>
      <c r="I234" s="3" t="n">
        <v>61000</v>
      </c>
      <c r="J234" s="4" t="n">
        <v>1886000</v>
      </c>
      <c r="K234" s="5" t="n">
        <v>-1120000</v>
      </c>
      <c r="L234" s="4" t="n">
        <v>2904000</v>
      </c>
      <c r="M234" s="4" t="n">
        <v>76236000</v>
      </c>
    </row>
    <row r="235" customFormat="false" ht="11.25" hidden="false" customHeight="false" outlineLevel="0" collapsed="false">
      <c r="A235" s="199" t="n">
        <v>35779</v>
      </c>
      <c r="B235" s="192" t="n">
        <v>35779</v>
      </c>
      <c r="C235" s="3" t="n">
        <v>367000</v>
      </c>
      <c r="D235" s="3" t="n">
        <v>484000</v>
      </c>
      <c r="E235" s="3" t="n">
        <v>116000</v>
      </c>
      <c r="F235" s="3" t="n">
        <v>285000</v>
      </c>
      <c r="G235" s="3" t="n">
        <v>334000</v>
      </c>
      <c r="H235" s="3" t="n">
        <v>193000</v>
      </c>
      <c r="I235" s="3" t="n">
        <v>60000</v>
      </c>
      <c r="J235" s="4" t="n">
        <v>1839000</v>
      </c>
      <c r="K235" s="5" t="n">
        <v>-1179000</v>
      </c>
      <c r="L235" s="4" t="n">
        <v>3114000</v>
      </c>
      <c r="M235" s="4" t="n">
        <v>75065000</v>
      </c>
    </row>
    <row r="236" customFormat="false" ht="11.25" hidden="false" customHeight="false" outlineLevel="0" collapsed="false">
      <c r="A236" s="199" t="n">
        <v>35780</v>
      </c>
      <c r="B236" s="192" t="n">
        <v>35780</v>
      </c>
      <c r="C236" s="3" t="n">
        <v>392000</v>
      </c>
      <c r="D236" s="3" t="n">
        <v>537000</v>
      </c>
      <c r="E236" s="3" t="n">
        <v>130000</v>
      </c>
      <c r="F236" s="3" t="n">
        <v>291000</v>
      </c>
      <c r="G236" s="3" t="n">
        <v>344000</v>
      </c>
      <c r="H236" s="3" t="n">
        <v>186000</v>
      </c>
      <c r="I236" s="3" t="n">
        <v>61000</v>
      </c>
      <c r="J236" s="4" t="n">
        <v>1941000</v>
      </c>
      <c r="K236" s="5" t="n">
        <v>-1186000</v>
      </c>
      <c r="L236" s="4" t="n">
        <v>3071000</v>
      </c>
      <c r="M236" s="4" t="n">
        <v>73882000</v>
      </c>
    </row>
    <row r="237" customFormat="false" ht="11.25" hidden="false" customHeight="false" outlineLevel="0" collapsed="false">
      <c r="A237" s="199" t="n">
        <v>35781</v>
      </c>
      <c r="B237" s="192" t="n">
        <v>35781</v>
      </c>
      <c r="C237" s="3" t="n">
        <v>349000</v>
      </c>
      <c r="D237" s="3" t="n">
        <v>553000</v>
      </c>
      <c r="E237" s="3" t="n">
        <v>100000</v>
      </c>
      <c r="F237" s="3" t="n">
        <v>347000</v>
      </c>
      <c r="G237" s="3" t="n">
        <v>313000</v>
      </c>
      <c r="H237" s="3" t="n">
        <v>185000</v>
      </c>
      <c r="I237" s="3" t="n">
        <v>62000</v>
      </c>
      <c r="J237" s="4" t="n">
        <v>1909000</v>
      </c>
      <c r="K237" s="5" t="n">
        <v>-1185000</v>
      </c>
      <c r="L237" s="4" t="n">
        <v>3050000</v>
      </c>
      <c r="M237" s="4" t="n">
        <v>72694000</v>
      </c>
    </row>
    <row r="238" customFormat="false" ht="11.25" hidden="false" customHeight="false" outlineLevel="0" collapsed="false">
      <c r="A238" s="199" t="n">
        <v>35782</v>
      </c>
      <c r="B238" s="192" t="n">
        <v>35782</v>
      </c>
      <c r="C238" s="3" t="n">
        <v>312000</v>
      </c>
      <c r="D238" s="3" t="n">
        <v>536000</v>
      </c>
      <c r="E238" s="3" t="n">
        <v>84000</v>
      </c>
      <c r="F238" s="3" t="n">
        <v>347000</v>
      </c>
      <c r="G238" s="3" t="n">
        <v>347000</v>
      </c>
      <c r="H238" s="3" t="n">
        <v>188000</v>
      </c>
      <c r="I238" s="3" t="n">
        <v>49000</v>
      </c>
      <c r="J238" s="4" t="n">
        <v>1863000</v>
      </c>
      <c r="K238" s="5" t="n">
        <v>-1562000</v>
      </c>
      <c r="L238" s="4" t="n">
        <v>3452000</v>
      </c>
      <c r="M238" s="4" t="n">
        <v>71132000</v>
      </c>
    </row>
    <row r="239" customFormat="false" ht="11.25" hidden="false" customHeight="false" outlineLevel="0" collapsed="false">
      <c r="A239" s="199" t="n">
        <v>35783</v>
      </c>
      <c r="B239" s="192" t="n">
        <v>35783</v>
      </c>
      <c r="C239" s="3" t="n">
        <v>388000</v>
      </c>
      <c r="D239" s="3" t="n">
        <v>541000</v>
      </c>
      <c r="E239" s="3" t="n">
        <v>116000</v>
      </c>
      <c r="F239" s="3" t="n">
        <v>283000</v>
      </c>
      <c r="G239" s="3" t="n">
        <v>288000</v>
      </c>
      <c r="H239" s="3" t="n">
        <v>183000</v>
      </c>
      <c r="I239" s="3" t="n">
        <v>62000</v>
      </c>
      <c r="J239" s="4" t="n">
        <v>1861000</v>
      </c>
      <c r="K239" s="5" t="n">
        <v>-1279000</v>
      </c>
      <c r="L239" s="4" t="n">
        <v>3222000</v>
      </c>
      <c r="M239" s="4" t="n">
        <v>69852000</v>
      </c>
    </row>
    <row r="240" customFormat="false" ht="11.25" hidden="false" customHeight="false" outlineLevel="0" collapsed="false">
      <c r="A240" s="199" t="n">
        <v>35784</v>
      </c>
      <c r="B240" s="192" t="n">
        <v>35784</v>
      </c>
      <c r="C240" s="3" t="n">
        <v>424000</v>
      </c>
      <c r="D240" s="3" t="n">
        <v>524000</v>
      </c>
      <c r="E240" s="3" t="n">
        <v>72000</v>
      </c>
      <c r="F240" s="3" t="n">
        <v>331000</v>
      </c>
      <c r="G240" s="3" t="n">
        <v>233000</v>
      </c>
      <c r="H240" s="3" t="n">
        <v>204000</v>
      </c>
      <c r="I240" s="3" t="n">
        <v>63000</v>
      </c>
      <c r="J240" s="4" t="n">
        <v>1851000</v>
      </c>
      <c r="K240" s="5" t="n">
        <v>-1284000</v>
      </c>
      <c r="L240" s="4" t="n">
        <v>3053000</v>
      </c>
      <c r="M240" s="4" t="n">
        <v>68576000</v>
      </c>
    </row>
    <row r="241" customFormat="false" ht="11.25" hidden="false" customHeight="false" outlineLevel="0" collapsed="false">
      <c r="A241" s="199" t="n">
        <v>35785</v>
      </c>
      <c r="B241" s="192" t="n">
        <v>35785</v>
      </c>
      <c r="C241" s="3" t="n">
        <v>481000</v>
      </c>
      <c r="D241" s="3" t="n">
        <v>503000</v>
      </c>
      <c r="E241" s="3" t="n">
        <v>132000</v>
      </c>
      <c r="F241" s="3" t="n">
        <v>334000</v>
      </c>
      <c r="G241" s="3" t="n">
        <v>242000</v>
      </c>
      <c r="H241" s="3" t="n">
        <v>204000</v>
      </c>
      <c r="I241" s="3" t="n">
        <v>61000</v>
      </c>
      <c r="J241" s="4" t="n">
        <v>1957000</v>
      </c>
      <c r="K241" s="5" t="n">
        <v>-1562000</v>
      </c>
      <c r="L241" s="4" t="n">
        <v>3552000</v>
      </c>
      <c r="M241" s="4" t="n">
        <v>67020000</v>
      </c>
    </row>
    <row r="242" customFormat="false" ht="11.25" hidden="false" customHeight="false" outlineLevel="0" collapsed="false">
      <c r="A242" s="199" t="n">
        <v>35786</v>
      </c>
      <c r="B242" s="192" t="n">
        <v>35786</v>
      </c>
      <c r="C242" s="3" t="n">
        <v>469000</v>
      </c>
      <c r="D242" s="3" t="n">
        <v>529000</v>
      </c>
      <c r="E242" s="3" t="n">
        <v>99000</v>
      </c>
      <c r="F242" s="3" t="n">
        <v>328000</v>
      </c>
      <c r="G242" s="3" t="n">
        <v>248000</v>
      </c>
      <c r="H242" s="3" t="n">
        <v>195000</v>
      </c>
      <c r="I242" s="3" t="n">
        <v>63000</v>
      </c>
      <c r="J242" s="4" t="n">
        <v>1931000</v>
      </c>
      <c r="K242" s="5" t="n">
        <v>-1983000</v>
      </c>
      <c r="L242" s="4" t="n">
        <v>3837000</v>
      </c>
      <c r="M242" s="4" t="n">
        <v>65036000</v>
      </c>
    </row>
    <row r="243" customFormat="false" ht="11.25" hidden="false" customHeight="false" outlineLevel="0" collapsed="false">
      <c r="A243" s="199" t="n">
        <v>35787</v>
      </c>
      <c r="B243" s="192" t="n">
        <v>35787</v>
      </c>
      <c r="C243" s="3" t="n">
        <v>396000</v>
      </c>
      <c r="D243" s="3" t="n">
        <v>569000</v>
      </c>
      <c r="E243" s="3" t="n">
        <v>81000</v>
      </c>
      <c r="F243" s="3" t="n">
        <v>327000</v>
      </c>
      <c r="G243" s="3" t="n">
        <v>289000</v>
      </c>
      <c r="H243" s="3" t="n">
        <v>197000</v>
      </c>
      <c r="I243" s="3" t="n">
        <v>63000</v>
      </c>
      <c r="J243" s="4" t="n">
        <v>1922000</v>
      </c>
      <c r="K243" s="5" t="n">
        <v>-1740000</v>
      </c>
      <c r="L243" s="4" t="n">
        <v>3481000</v>
      </c>
      <c r="M243" s="4" t="n">
        <v>63296000</v>
      </c>
    </row>
    <row r="244" customFormat="false" ht="11.25" hidden="false" customHeight="false" outlineLevel="0" collapsed="false">
      <c r="A244" s="199" t="n">
        <v>35788</v>
      </c>
      <c r="B244" s="192" t="n">
        <v>35788</v>
      </c>
      <c r="C244" s="3" t="n">
        <v>382000</v>
      </c>
      <c r="D244" s="3" t="n">
        <v>596000</v>
      </c>
      <c r="E244" s="3" t="n">
        <v>144000</v>
      </c>
      <c r="F244" s="3" t="n">
        <v>360000</v>
      </c>
      <c r="G244" s="3" t="n">
        <v>263000</v>
      </c>
      <c r="H244" s="3" t="n">
        <v>202000</v>
      </c>
      <c r="I244" s="3" t="n">
        <v>62000</v>
      </c>
      <c r="J244" s="4" t="n">
        <v>2009000</v>
      </c>
      <c r="K244" s="5" t="n">
        <v>-1375000</v>
      </c>
      <c r="L244" s="4" t="n">
        <v>3311000</v>
      </c>
      <c r="M244" s="4" t="n">
        <v>61926000</v>
      </c>
    </row>
    <row r="245" customFormat="false" ht="11.25" hidden="false" customHeight="false" outlineLevel="0" collapsed="false">
      <c r="A245" s="199" t="n">
        <v>35789</v>
      </c>
      <c r="B245" s="192" t="n">
        <v>35789</v>
      </c>
      <c r="C245" s="3" t="n">
        <v>418000</v>
      </c>
      <c r="D245" s="3" t="n">
        <v>603000</v>
      </c>
      <c r="E245" s="3" t="n">
        <v>70000</v>
      </c>
      <c r="F245" s="3" t="n">
        <v>231000</v>
      </c>
      <c r="G245" s="3" t="n">
        <v>338000</v>
      </c>
      <c r="H245" s="3" t="n">
        <v>202000</v>
      </c>
      <c r="I245" s="3" t="n">
        <v>62000</v>
      </c>
      <c r="J245" s="4" t="n">
        <v>1924000</v>
      </c>
      <c r="K245" s="5" t="n">
        <v>-1228000</v>
      </c>
      <c r="L245" s="4" t="n">
        <v>3265000</v>
      </c>
      <c r="M245" s="4" t="n">
        <v>60698000</v>
      </c>
    </row>
    <row r="246" customFormat="false" ht="11.25" hidden="false" customHeight="false" outlineLevel="0" collapsed="false">
      <c r="A246" s="199" t="n">
        <v>35790</v>
      </c>
      <c r="B246" s="192" t="n">
        <v>35790</v>
      </c>
      <c r="C246" s="3" t="n">
        <v>411000</v>
      </c>
      <c r="D246" s="3" t="n">
        <v>597000</v>
      </c>
      <c r="E246" s="3" t="n">
        <v>90000</v>
      </c>
      <c r="F246" s="3" t="n">
        <v>184000</v>
      </c>
      <c r="G246" s="3" t="n">
        <v>389000</v>
      </c>
      <c r="H246" s="3" t="n">
        <v>205000</v>
      </c>
      <c r="I246" s="3" t="n">
        <v>60000</v>
      </c>
      <c r="J246" s="4" t="n">
        <v>1936000</v>
      </c>
      <c r="K246" s="5" t="n">
        <v>-1516000</v>
      </c>
      <c r="L246" s="4" t="n">
        <v>3497000</v>
      </c>
      <c r="M246" s="4" t="n">
        <v>59182000</v>
      </c>
    </row>
    <row r="247" customFormat="false" ht="11.25" hidden="false" customHeight="false" outlineLevel="0" collapsed="false">
      <c r="A247" s="199" t="n">
        <v>35791</v>
      </c>
      <c r="B247" s="192" t="n">
        <v>35791</v>
      </c>
      <c r="C247" s="3" t="n">
        <v>448000</v>
      </c>
      <c r="D247" s="3" t="n">
        <v>603000</v>
      </c>
      <c r="E247" s="3" t="n">
        <v>92000</v>
      </c>
      <c r="F247" s="3" t="n">
        <v>184000</v>
      </c>
      <c r="G247" s="3" t="n">
        <v>335000</v>
      </c>
      <c r="H247" s="3" t="n">
        <v>202000</v>
      </c>
      <c r="I247" s="3" t="n">
        <v>61000</v>
      </c>
      <c r="J247" s="4" t="n">
        <v>1925000</v>
      </c>
      <c r="K247" s="5" t="n">
        <v>-1219000</v>
      </c>
      <c r="L247" s="4" t="n">
        <v>3199000</v>
      </c>
      <c r="M247" s="4" t="n">
        <v>57963000</v>
      </c>
    </row>
    <row r="248" customFormat="false" ht="11.25" hidden="false" customHeight="false" outlineLevel="0" collapsed="false">
      <c r="A248" s="199" t="n">
        <v>35792</v>
      </c>
      <c r="B248" s="192" t="n">
        <v>35792</v>
      </c>
      <c r="C248" s="3" t="n">
        <v>444000</v>
      </c>
      <c r="D248" s="3" t="n">
        <v>576000</v>
      </c>
      <c r="E248" s="3" t="n">
        <v>68000</v>
      </c>
      <c r="F248" s="3" t="n">
        <v>175000</v>
      </c>
      <c r="G248" s="3" t="n">
        <v>320000</v>
      </c>
      <c r="H248" s="3" t="n">
        <v>203000</v>
      </c>
      <c r="I248" s="3" t="n">
        <v>61000</v>
      </c>
      <c r="J248" s="4" t="n">
        <v>1847000</v>
      </c>
      <c r="K248" s="5" t="n">
        <v>-943000</v>
      </c>
      <c r="L248" s="4" t="n">
        <v>2760000</v>
      </c>
      <c r="M248" s="4" t="n">
        <v>57021000</v>
      </c>
    </row>
    <row r="249" customFormat="false" ht="11.25" hidden="false" customHeight="false" outlineLevel="0" collapsed="false">
      <c r="A249" s="199" t="n">
        <v>35793</v>
      </c>
      <c r="B249" s="192" t="n">
        <v>35793</v>
      </c>
      <c r="C249" s="3" t="n">
        <v>429000</v>
      </c>
      <c r="D249" s="3" t="n">
        <v>584000</v>
      </c>
      <c r="E249" s="3" t="n">
        <v>79000</v>
      </c>
      <c r="F249" s="3" t="n">
        <v>181000</v>
      </c>
      <c r="G249" s="3" t="n">
        <v>370000</v>
      </c>
      <c r="H249" s="3" t="n">
        <v>200000</v>
      </c>
      <c r="I249" s="3" t="n">
        <v>60000</v>
      </c>
      <c r="J249" s="4" t="n">
        <v>1903000</v>
      </c>
      <c r="K249" s="5" t="n">
        <v>-833000</v>
      </c>
      <c r="L249" s="4" t="n">
        <v>2784000</v>
      </c>
      <c r="M249" s="4" t="n">
        <v>56186000</v>
      </c>
    </row>
    <row r="250" customFormat="false" ht="11.25" hidden="false" customHeight="false" outlineLevel="0" collapsed="false">
      <c r="A250" s="199" t="n">
        <v>35794</v>
      </c>
      <c r="B250" s="192" t="n">
        <v>35794</v>
      </c>
      <c r="C250" s="3" t="n">
        <v>439000</v>
      </c>
      <c r="D250" s="3" t="n">
        <v>530000</v>
      </c>
      <c r="E250" s="3" t="n">
        <v>130000</v>
      </c>
      <c r="F250" s="3" t="n">
        <v>207000</v>
      </c>
      <c r="G250" s="3" t="n">
        <v>313000</v>
      </c>
      <c r="H250" s="3" t="n">
        <v>203000</v>
      </c>
      <c r="I250" s="3" t="n">
        <v>61000</v>
      </c>
      <c r="J250" s="4" t="n">
        <v>1883000</v>
      </c>
      <c r="K250" s="5" t="n">
        <v>-569000</v>
      </c>
      <c r="L250" s="4" t="n">
        <v>2469000</v>
      </c>
      <c r="M250" s="4" t="n">
        <v>55614000</v>
      </c>
    </row>
    <row r="251" customFormat="false" ht="11.25" hidden="false" customHeight="false" outlineLevel="0" collapsed="false">
      <c r="A251" s="199" t="n">
        <v>35795</v>
      </c>
      <c r="B251" s="192" t="n">
        <v>35795</v>
      </c>
      <c r="C251" s="3" t="n">
        <v>454000</v>
      </c>
      <c r="D251" s="3" t="n">
        <v>622000</v>
      </c>
      <c r="E251" s="3" t="n">
        <v>117000</v>
      </c>
      <c r="F251" s="3" t="n">
        <v>213000</v>
      </c>
      <c r="G251" s="3" t="n">
        <v>342000</v>
      </c>
      <c r="H251" s="3" t="n">
        <v>203000</v>
      </c>
      <c r="I251" s="3" t="n">
        <v>61000</v>
      </c>
      <c r="J251" s="4" t="n">
        <v>2012000</v>
      </c>
      <c r="K251" s="5" t="n">
        <v>-277000</v>
      </c>
      <c r="L251" s="4" t="n">
        <v>2276000</v>
      </c>
      <c r="M251" s="4" t="n">
        <v>55335000</v>
      </c>
    </row>
    <row r="252" customFormat="false" ht="11.25" hidden="false" customHeight="false" outlineLevel="0" collapsed="false">
      <c r="A252" s="199" t="n">
        <v>35796</v>
      </c>
      <c r="B252" s="192" t="n">
        <v>35796</v>
      </c>
      <c r="C252" s="3" t="n">
        <v>416000</v>
      </c>
      <c r="D252" s="3" t="n">
        <v>746000</v>
      </c>
      <c r="E252" s="3" t="n">
        <v>145000</v>
      </c>
      <c r="F252" s="3" t="n">
        <v>301000</v>
      </c>
      <c r="G252" s="3" t="n">
        <v>572000</v>
      </c>
      <c r="H252" s="3" t="n">
        <v>204000</v>
      </c>
      <c r="I252" s="3" t="n">
        <v>63000</v>
      </c>
      <c r="J252" s="4" t="n">
        <v>2447000</v>
      </c>
      <c r="K252" s="5" t="n">
        <v>79000</v>
      </c>
      <c r="L252" s="4" t="n">
        <v>2225000</v>
      </c>
      <c r="M252" s="4" t="n">
        <v>55413000</v>
      </c>
    </row>
    <row r="253" customFormat="false" ht="11.25" hidden="false" customHeight="false" outlineLevel="0" collapsed="false">
      <c r="A253" s="199" t="n">
        <v>35797</v>
      </c>
      <c r="B253" s="192" t="n">
        <v>35797</v>
      </c>
      <c r="C253" s="3" t="n">
        <v>410000</v>
      </c>
      <c r="D253" s="3" t="n">
        <v>746000</v>
      </c>
      <c r="E253" s="3" t="n">
        <v>154000</v>
      </c>
      <c r="F253" s="3" t="n">
        <v>310000</v>
      </c>
      <c r="G253" s="3" t="n">
        <v>580000</v>
      </c>
      <c r="H253" s="3" t="n">
        <v>202000</v>
      </c>
      <c r="I253" s="3" t="n">
        <v>61000</v>
      </c>
      <c r="J253" s="4" t="n">
        <v>2463000</v>
      </c>
      <c r="K253" s="5" t="n">
        <v>82000</v>
      </c>
      <c r="L253" s="4" t="n">
        <v>2474000</v>
      </c>
      <c r="M253" s="4" t="n">
        <v>55497000</v>
      </c>
    </row>
    <row r="254" customFormat="false" ht="11.25" hidden="false" customHeight="false" outlineLevel="0" collapsed="false">
      <c r="A254" s="199" t="n">
        <v>35798</v>
      </c>
      <c r="B254" s="192" t="n">
        <v>35798</v>
      </c>
      <c r="C254" s="3" t="n">
        <v>417000</v>
      </c>
      <c r="D254" s="3" t="n">
        <v>743000</v>
      </c>
      <c r="E254" s="3" t="n">
        <v>159000</v>
      </c>
      <c r="F254" s="3" t="n">
        <v>313000</v>
      </c>
      <c r="G254" s="3" t="n">
        <v>589000</v>
      </c>
      <c r="H254" s="3" t="n">
        <v>197000</v>
      </c>
      <c r="I254" s="3" t="n">
        <v>62000</v>
      </c>
      <c r="J254" s="4" t="n">
        <v>2480000</v>
      </c>
      <c r="K254" s="5" t="n">
        <v>-11000</v>
      </c>
      <c r="L254" s="4" t="n">
        <v>2628000</v>
      </c>
      <c r="M254" s="4" t="n">
        <v>55530000</v>
      </c>
    </row>
    <row r="255" customFormat="false" ht="11.25" hidden="false" customHeight="false" outlineLevel="0" collapsed="false">
      <c r="A255" s="199" t="n">
        <v>35799</v>
      </c>
      <c r="B255" s="192" t="n">
        <v>35799</v>
      </c>
      <c r="C255" s="3" t="n">
        <v>424000</v>
      </c>
      <c r="D255" s="3" t="n">
        <v>731000</v>
      </c>
      <c r="E255" s="3" t="n">
        <v>159000</v>
      </c>
      <c r="F255" s="3" t="n">
        <v>315000</v>
      </c>
      <c r="G255" s="3" t="n">
        <v>572000</v>
      </c>
      <c r="H255" s="3" t="n">
        <v>198000</v>
      </c>
      <c r="I255" s="3" t="n">
        <v>62000</v>
      </c>
      <c r="J255" s="4" t="n">
        <v>2461000</v>
      </c>
      <c r="K255" s="5" t="n">
        <v>-930000</v>
      </c>
      <c r="L255" s="4" t="n">
        <v>3314000</v>
      </c>
      <c r="M255" s="4" t="n">
        <v>54605000</v>
      </c>
    </row>
    <row r="256" customFormat="false" ht="11.25" hidden="false" customHeight="false" outlineLevel="0" collapsed="false">
      <c r="A256" s="199" t="n">
        <v>35800</v>
      </c>
      <c r="B256" s="192" t="n">
        <v>35800</v>
      </c>
      <c r="C256" s="3" t="n">
        <v>422000</v>
      </c>
      <c r="D256" s="3" t="n">
        <v>726000</v>
      </c>
      <c r="E256" s="3" t="n">
        <v>101000</v>
      </c>
      <c r="F256" s="3" t="n">
        <v>315000</v>
      </c>
      <c r="G256" s="3" t="n">
        <v>583000</v>
      </c>
      <c r="H256" s="3" t="n">
        <v>199000</v>
      </c>
      <c r="I256" s="3" t="n">
        <v>62000</v>
      </c>
      <c r="J256" s="4" t="n">
        <v>2408000</v>
      </c>
      <c r="K256" s="5" t="n">
        <v>-1357000</v>
      </c>
      <c r="L256" s="4" t="n">
        <v>3796000</v>
      </c>
      <c r="M256" s="4" t="n">
        <v>53253000</v>
      </c>
    </row>
    <row r="257" customFormat="false" ht="11.25" hidden="false" customHeight="false" outlineLevel="0" collapsed="false">
      <c r="A257" s="199" t="n">
        <v>35801</v>
      </c>
      <c r="B257" s="192" t="n">
        <v>35801</v>
      </c>
      <c r="C257" s="3" t="n">
        <v>385000</v>
      </c>
      <c r="D257" s="3" t="n">
        <v>632000</v>
      </c>
      <c r="E257" s="3" t="n">
        <v>85000</v>
      </c>
      <c r="F257" s="3" t="n">
        <v>270000</v>
      </c>
      <c r="G257" s="3" t="n">
        <v>573000</v>
      </c>
      <c r="H257" s="3" t="n">
        <v>200000</v>
      </c>
      <c r="I257" s="3" t="n">
        <v>64000</v>
      </c>
      <c r="J257" s="4" t="n">
        <v>2209000</v>
      </c>
      <c r="K257" s="5" t="n">
        <v>-1649000</v>
      </c>
      <c r="L257" s="4" t="n">
        <v>3858000</v>
      </c>
      <c r="M257" s="4" t="n">
        <v>51605000</v>
      </c>
    </row>
    <row r="258" customFormat="false" ht="11.25" hidden="false" customHeight="false" outlineLevel="0" collapsed="false">
      <c r="A258" s="199" t="n">
        <v>35802</v>
      </c>
      <c r="B258" s="192" t="n">
        <v>35802</v>
      </c>
      <c r="C258" s="3" t="n">
        <v>419000</v>
      </c>
      <c r="D258" s="3" t="n">
        <v>736000</v>
      </c>
      <c r="E258" s="3" t="n">
        <v>126000</v>
      </c>
      <c r="F258" s="3" t="n">
        <v>264000</v>
      </c>
      <c r="G258" s="3" t="n">
        <v>564000</v>
      </c>
      <c r="H258" s="3" t="n">
        <v>196000</v>
      </c>
      <c r="I258" s="3" t="n">
        <v>62000</v>
      </c>
      <c r="J258" s="4" t="n">
        <v>2367000</v>
      </c>
      <c r="K258" s="5" t="n">
        <v>-1308000</v>
      </c>
      <c r="L258" s="4" t="n">
        <v>3489000</v>
      </c>
      <c r="M258" s="4" t="n">
        <v>50290000</v>
      </c>
    </row>
    <row r="259" customFormat="false" ht="11.25" hidden="false" customHeight="false" outlineLevel="0" collapsed="false">
      <c r="A259" s="199" t="n">
        <v>35803</v>
      </c>
      <c r="B259" s="192" t="n">
        <v>35803</v>
      </c>
      <c r="C259" s="3" t="n">
        <v>394000</v>
      </c>
      <c r="D259" s="3" t="n">
        <v>767000</v>
      </c>
      <c r="E259" s="3" t="n">
        <v>131000</v>
      </c>
      <c r="F259" s="3" t="n">
        <v>285000</v>
      </c>
      <c r="G259" s="3" t="n">
        <v>578000</v>
      </c>
      <c r="H259" s="3" t="n">
        <v>195000</v>
      </c>
      <c r="I259" s="3" t="n">
        <v>61000</v>
      </c>
      <c r="J259" s="4" t="n">
        <v>2411000</v>
      </c>
      <c r="K259" s="5" t="n">
        <v>-705000</v>
      </c>
      <c r="L259" s="4" t="n">
        <v>3213000</v>
      </c>
      <c r="M259" s="4" t="n">
        <v>49587000</v>
      </c>
    </row>
    <row r="260" customFormat="false" ht="11.25" hidden="false" customHeight="false" outlineLevel="0" collapsed="false">
      <c r="A260" s="199" t="n">
        <v>35804</v>
      </c>
      <c r="B260" s="192" t="n">
        <v>35804</v>
      </c>
      <c r="C260" s="3" t="n">
        <v>391000</v>
      </c>
      <c r="D260" s="3" t="n">
        <v>702000</v>
      </c>
      <c r="E260" s="3" t="n">
        <v>119000</v>
      </c>
      <c r="F260" s="3" t="n">
        <v>266000</v>
      </c>
      <c r="G260" s="3" t="n">
        <v>559000</v>
      </c>
      <c r="H260" s="3" t="n">
        <v>193000</v>
      </c>
      <c r="I260" s="3" t="n">
        <v>57000</v>
      </c>
      <c r="J260" s="4" t="n">
        <v>2287000</v>
      </c>
      <c r="K260" s="5" t="n">
        <v>-894000</v>
      </c>
      <c r="L260" s="4" t="n">
        <v>3206000</v>
      </c>
      <c r="M260" s="4" t="n">
        <v>48691000</v>
      </c>
    </row>
    <row r="261" customFormat="false" ht="11.25" hidden="false" customHeight="false" outlineLevel="0" collapsed="false">
      <c r="A261" s="199" t="n">
        <v>35805</v>
      </c>
      <c r="B261" s="192" t="n">
        <v>35805</v>
      </c>
      <c r="C261" s="3" t="n">
        <v>368000</v>
      </c>
      <c r="D261" s="3" t="n">
        <v>662000</v>
      </c>
      <c r="E261" s="3" t="n">
        <v>128000</v>
      </c>
      <c r="F261" s="3" t="n">
        <v>280000</v>
      </c>
      <c r="G261" s="3" t="n">
        <v>589000</v>
      </c>
      <c r="H261" s="3" t="n">
        <v>193000</v>
      </c>
      <c r="I261" s="3" t="n">
        <v>42000</v>
      </c>
      <c r="J261" s="4" t="n">
        <v>2262000</v>
      </c>
      <c r="K261" s="5" t="n">
        <v>-555000</v>
      </c>
      <c r="L261" s="4" t="n">
        <v>2786000</v>
      </c>
      <c r="M261" s="4" t="n">
        <v>48138000</v>
      </c>
    </row>
    <row r="262" customFormat="false" ht="11.25" hidden="false" customHeight="false" outlineLevel="0" collapsed="false">
      <c r="A262" s="199" t="n">
        <v>35806</v>
      </c>
      <c r="B262" s="192" t="n">
        <v>35806</v>
      </c>
      <c r="C262" s="3" t="n">
        <v>355000</v>
      </c>
      <c r="D262" s="3" t="n">
        <v>671000</v>
      </c>
      <c r="E262" s="3" t="n">
        <v>138000</v>
      </c>
      <c r="F262" s="3" t="n">
        <v>292000</v>
      </c>
      <c r="G262" s="3" t="n">
        <v>591000</v>
      </c>
      <c r="H262" s="3" t="n">
        <v>193000</v>
      </c>
      <c r="I262" s="3" t="n">
        <v>58000</v>
      </c>
      <c r="J262" s="4" t="n">
        <v>2298000</v>
      </c>
      <c r="K262" s="5" t="n">
        <v>-425000</v>
      </c>
      <c r="L262" s="4" t="n">
        <v>2768000</v>
      </c>
      <c r="M262" s="4" t="n">
        <v>47713000</v>
      </c>
    </row>
    <row r="263" customFormat="false" ht="11.25" hidden="false" customHeight="false" outlineLevel="0" collapsed="false">
      <c r="A263" s="199" t="n">
        <v>35807</v>
      </c>
      <c r="B263" s="192" t="n">
        <v>35807</v>
      </c>
      <c r="C263" s="3" t="n">
        <v>351000</v>
      </c>
      <c r="D263" s="3" t="n">
        <v>662000</v>
      </c>
      <c r="E263" s="3" t="n">
        <v>114000</v>
      </c>
      <c r="F263" s="3" t="n">
        <v>210000</v>
      </c>
      <c r="G263" s="3" t="n">
        <v>625000</v>
      </c>
      <c r="H263" s="3" t="n">
        <v>194000</v>
      </c>
      <c r="I263" s="3" t="n">
        <v>60000</v>
      </c>
      <c r="J263" s="4" t="n">
        <v>2216000</v>
      </c>
      <c r="K263" s="5" t="n">
        <v>-993000</v>
      </c>
      <c r="L263" s="4" t="n">
        <v>3185000</v>
      </c>
      <c r="M263" s="4" t="n">
        <v>46727000</v>
      </c>
    </row>
    <row r="264" customFormat="false" ht="11.25" hidden="false" customHeight="false" outlineLevel="0" collapsed="false">
      <c r="A264" s="199" t="n">
        <v>35808</v>
      </c>
      <c r="B264" s="192" t="n">
        <v>35808</v>
      </c>
      <c r="C264" s="3" t="n">
        <v>357000</v>
      </c>
      <c r="D264" s="3" t="n">
        <v>683000</v>
      </c>
      <c r="E264" s="3" t="n">
        <v>113000</v>
      </c>
      <c r="F264" s="3" t="n">
        <v>261000</v>
      </c>
      <c r="G264" s="3" t="n">
        <v>602000</v>
      </c>
      <c r="H264" s="3" t="n">
        <v>195000</v>
      </c>
      <c r="I264" s="3" t="n">
        <v>59000</v>
      </c>
      <c r="J264" s="4" t="n">
        <v>2270000</v>
      </c>
      <c r="K264" s="5" t="n">
        <v>-590000</v>
      </c>
      <c r="L264" s="4" t="n">
        <v>2960000</v>
      </c>
      <c r="M264" s="4" t="n">
        <v>46139000</v>
      </c>
    </row>
    <row r="265" customFormat="false" ht="11.25" hidden="false" customHeight="false" outlineLevel="0" collapsed="false">
      <c r="A265" s="199" t="n">
        <v>35809</v>
      </c>
      <c r="B265" s="192" t="n">
        <v>35809</v>
      </c>
      <c r="C265" s="3" t="n">
        <v>422000</v>
      </c>
      <c r="D265" s="3" t="n">
        <v>652000</v>
      </c>
      <c r="E265" s="3" t="n">
        <v>162000</v>
      </c>
      <c r="F265" s="3" t="n">
        <v>304000</v>
      </c>
      <c r="G265" s="3" t="n">
        <v>611000</v>
      </c>
      <c r="H265" s="3" t="n">
        <v>193000</v>
      </c>
      <c r="I265" s="3" t="n">
        <v>60000</v>
      </c>
      <c r="J265" s="4" t="n">
        <v>2404000</v>
      </c>
      <c r="K265" s="5" t="n">
        <v>-651000</v>
      </c>
      <c r="L265" s="4" t="n">
        <v>2989000</v>
      </c>
      <c r="M265" s="4" t="n">
        <v>45435000</v>
      </c>
    </row>
    <row r="266" customFormat="false" ht="11.25" hidden="false" customHeight="false" outlineLevel="0" collapsed="false">
      <c r="A266" s="199" t="n">
        <v>35810</v>
      </c>
      <c r="B266" s="192" t="n">
        <v>35810</v>
      </c>
      <c r="C266" s="3" t="n">
        <v>410000</v>
      </c>
      <c r="D266" s="3" t="n">
        <v>702000</v>
      </c>
      <c r="E266" s="3" t="n">
        <v>129000</v>
      </c>
      <c r="F266" s="3" t="n">
        <v>301000</v>
      </c>
      <c r="G266" s="3" t="n">
        <v>721000</v>
      </c>
      <c r="H266" s="3" t="n">
        <v>198000</v>
      </c>
      <c r="I266" s="3" t="n">
        <v>63000</v>
      </c>
      <c r="J266" s="4" t="n">
        <v>2524000</v>
      </c>
      <c r="K266" s="5" t="n">
        <v>-551000</v>
      </c>
      <c r="L266" s="4" t="n">
        <v>2971000</v>
      </c>
      <c r="M266" s="4" t="n">
        <v>44889000</v>
      </c>
    </row>
    <row r="267" customFormat="false" ht="11.25" hidden="false" customHeight="false" outlineLevel="0" collapsed="false">
      <c r="A267" s="199" t="n">
        <v>35811</v>
      </c>
      <c r="B267" s="192" t="n">
        <v>35811</v>
      </c>
      <c r="C267" s="3" t="n">
        <v>403000</v>
      </c>
      <c r="D267" s="3" t="n">
        <v>688000</v>
      </c>
      <c r="E267" s="3" t="n">
        <v>154000</v>
      </c>
      <c r="F267" s="3" t="n">
        <v>281000</v>
      </c>
      <c r="G267" s="3" t="n">
        <v>664000</v>
      </c>
      <c r="H267" s="3" t="n">
        <v>189000</v>
      </c>
      <c r="I267" s="3" t="n">
        <v>61000</v>
      </c>
      <c r="J267" s="4" t="n">
        <v>2440000</v>
      </c>
      <c r="K267" s="5" t="n">
        <v>26000</v>
      </c>
      <c r="L267" s="4" t="n">
        <v>2548000</v>
      </c>
      <c r="M267" s="4" t="n">
        <v>44912000</v>
      </c>
    </row>
    <row r="268" customFormat="false" ht="11.25" hidden="false" customHeight="false" outlineLevel="0" collapsed="false">
      <c r="A268" s="199" t="n">
        <v>35812</v>
      </c>
      <c r="B268" s="192" t="n">
        <v>35812</v>
      </c>
      <c r="C268" s="3" t="n">
        <v>427000</v>
      </c>
      <c r="D268" s="3" t="n">
        <v>704000</v>
      </c>
      <c r="E268" s="3" t="n">
        <v>185000</v>
      </c>
      <c r="F268" s="3" t="n">
        <v>309000</v>
      </c>
      <c r="G268" s="3" t="n">
        <v>715000</v>
      </c>
      <c r="H268" s="3" t="n">
        <v>189000</v>
      </c>
      <c r="I268" s="3" t="n">
        <v>48000</v>
      </c>
      <c r="J268" s="4" t="n">
        <v>2577000</v>
      </c>
      <c r="K268" s="5" t="n">
        <v>108000</v>
      </c>
      <c r="L268" s="4" t="n">
        <v>2344000</v>
      </c>
      <c r="M268" s="4" t="n">
        <v>45020000</v>
      </c>
    </row>
    <row r="269" customFormat="false" ht="11.25" hidden="false" customHeight="false" outlineLevel="0" collapsed="false">
      <c r="A269" s="199" t="n">
        <v>35813</v>
      </c>
      <c r="B269" s="192" t="n">
        <v>35813</v>
      </c>
      <c r="C269" s="3" t="n">
        <v>423000</v>
      </c>
      <c r="D269" s="3" t="n">
        <v>697000</v>
      </c>
      <c r="E269" s="3" t="n">
        <v>167000</v>
      </c>
      <c r="F269" s="3" t="n">
        <v>306000</v>
      </c>
      <c r="G269" s="3" t="n">
        <v>697000</v>
      </c>
      <c r="H269" s="3" t="n">
        <v>190000</v>
      </c>
      <c r="I269" s="3" t="n">
        <v>62000</v>
      </c>
      <c r="J269" s="4" t="n">
        <v>2542000</v>
      </c>
      <c r="K269" s="5" t="n">
        <v>232000</v>
      </c>
      <c r="L269" s="4" t="n">
        <v>2397000</v>
      </c>
      <c r="M269" s="4" t="n">
        <v>45251000</v>
      </c>
    </row>
    <row r="270" customFormat="false" ht="11.25" hidden="false" customHeight="false" outlineLevel="0" collapsed="false">
      <c r="A270" s="199" t="n">
        <v>35814</v>
      </c>
      <c r="B270" s="192" t="n">
        <v>35814</v>
      </c>
      <c r="C270" s="3" t="n">
        <v>454000</v>
      </c>
      <c r="D270" s="3" t="n">
        <v>701000</v>
      </c>
      <c r="E270" s="3" t="n">
        <v>174000</v>
      </c>
      <c r="F270" s="3" t="n">
        <v>310000</v>
      </c>
      <c r="G270" s="3" t="n">
        <v>674000</v>
      </c>
      <c r="H270" s="3" t="n">
        <v>199000</v>
      </c>
      <c r="I270" s="3" t="n">
        <v>62000</v>
      </c>
      <c r="J270" s="4" t="n">
        <v>2574000</v>
      </c>
      <c r="K270" s="5" t="n">
        <v>-561000</v>
      </c>
      <c r="L270" s="4" t="n">
        <v>3152000</v>
      </c>
      <c r="M270" s="4" t="n">
        <v>44788000</v>
      </c>
    </row>
    <row r="271" customFormat="false" ht="11.25" hidden="false" customHeight="false" outlineLevel="0" collapsed="false">
      <c r="A271" s="199" t="n">
        <v>35815</v>
      </c>
      <c r="B271" s="192" t="n">
        <v>35815</v>
      </c>
      <c r="C271" s="3" t="n">
        <v>305000</v>
      </c>
      <c r="D271" s="3" t="n">
        <v>760000</v>
      </c>
      <c r="E271" s="3" t="n">
        <v>193000</v>
      </c>
      <c r="F271" s="3" t="n">
        <v>319000</v>
      </c>
      <c r="G271" s="3" t="n">
        <v>708000</v>
      </c>
      <c r="H271" s="3" t="n">
        <v>198000</v>
      </c>
      <c r="I271" s="3" t="n">
        <v>63000</v>
      </c>
      <c r="J271" s="4" t="n">
        <v>2546000</v>
      </c>
      <c r="K271" s="5" t="n">
        <v>-751000</v>
      </c>
      <c r="L271" s="4" t="n">
        <v>3360000</v>
      </c>
      <c r="M271" s="4" t="n">
        <v>43956000</v>
      </c>
    </row>
    <row r="272" customFormat="false" ht="11.25" hidden="false" customHeight="false" outlineLevel="0" collapsed="false">
      <c r="A272" s="199" t="n">
        <v>35816</v>
      </c>
      <c r="B272" s="192" t="n">
        <v>35816</v>
      </c>
      <c r="C272" s="3" t="n">
        <v>304000</v>
      </c>
      <c r="D272" s="3" t="n">
        <v>766000</v>
      </c>
      <c r="E272" s="3" t="n">
        <v>192000</v>
      </c>
      <c r="F272" s="3" t="n">
        <v>334000</v>
      </c>
      <c r="G272" s="3" t="n">
        <v>683000</v>
      </c>
      <c r="H272" s="3" t="n">
        <v>193000</v>
      </c>
      <c r="I272" s="3" t="n">
        <v>61000</v>
      </c>
      <c r="J272" s="4" t="n">
        <v>2533000</v>
      </c>
      <c r="K272" s="5" t="n">
        <v>-686000</v>
      </c>
      <c r="L272" s="4" t="n">
        <v>3218000</v>
      </c>
      <c r="M272" s="4" t="n">
        <v>43259000</v>
      </c>
    </row>
    <row r="273" customFormat="false" ht="11.25" hidden="false" customHeight="false" outlineLevel="0" collapsed="false">
      <c r="A273" s="199" t="n">
        <v>35817</v>
      </c>
      <c r="B273" s="192" t="n">
        <v>35817</v>
      </c>
      <c r="C273" s="3" t="n">
        <v>310000</v>
      </c>
      <c r="D273" s="3" t="n">
        <v>799000</v>
      </c>
      <c r="E273" s="3" t="n">
        <v>170000</v>
      </c>
      <c r="F273" s="3" t="n">
        <v>332000</v>
      </c>
      <c r="G273" s="3" t="n">
        <v>745000</v>
      </c>
      <c r="H273" s="3" t="n">
        <v>197000</v>
      </c>
      <c r="I273" s="3" t="n">
        <v>62000</v>
      </c>
      <c r="J273" s="4" t="n">
        <v>2615000</v>
      </c>
      <c r="K273" s="5" t="n">
        <v>-527000</v>
      </c>
      <c r="L273" s="4" t="n">
        <v>3140000</v>
      </c>
      <c r="M273" s="4" t="n">
        <v>42738000</v>
      </c>
    </row>
    <row r="274" customFormat="false" ht="11.25" hidden="false" customHeight="false" outlineLevel="0" collapsed="false">
      <c r="A274" s="199" t="n">
        <v>35818</v>
      </c>
      <c r="B274" s="192" t="n">
        <v>35818</v>
      </c>
      <c r="C274" s="3" t="n">
        <v>428000</v>
      </c>
      <c r="D274" s="3" t="n">
        <v>697000</v>
      </c>
      <c r="E274" s="3" t="n">
        <v>185000</v>
      </c>
      <c r="F274" s="3" t="n">
        <v>370000</v>
      </c>
      <c r="G274" s="3" t="n">
        <v>721000</v>
      </c>
      <c r="H274" s="3" t="n">
        <v>195000</v>
      </c>
      <c r="I274" s="3" t="n">
        <v>62000</v>
      </c>
      <c r="J274" s="4" t="n">
        <v>2658000</v>
      </c>
      <c r="K274" s="5" t="n">
        <v>-341000</v>
      </c>
      <c r="L274" s="4" t="n">
        <v>2939000</v>
      </c>
      <c r="M274" s="4" t="n">
        <v>42344000</v>
      </c>
    </row>
    <row r="275" customFormat="false" ht="11.25" hidden="false" customHeight="false" outlineLevel="0" collapsed="false">
      <c r="A275" s="199" t="n">
        <v>35819</v>
      </c>
      <c r="B275" s="192" t="n">
        <v>35819</v>
      </c>
      <c r="C275" s="3" t="n">
        <v>459000</v>
      </c>
      <c r="D275" s="3" t="n">
        <v>686000</v>
      </c>
      <c r="E275" s="3" t="n">
        <v>194000</v>
      </c>
      <c r="F275" s="3" t="n">
        <v>358000</v>
      </c>
      <c r="G275" s="3" t="n">
        <v>706000</v>
      </c>
      <c r="H275" s="3" t="n">
        <v>198000</v>
      </c>
      <c r="I275" s="3" t="n">
        <v>62000</v>
      </c>
      <c r="J275" s="4" t="n">
        <v>2663000</v>
      </c>
      <c r="K275" s="5" t="n">
        <v>-23000</v>
      </c>
      <c r="L275" s="4" t="n">
        <v>2768000</v>
      </c>
      <c r="M275" s="4" t="n">
        <v>42320000</v>
      </c>
    </row>
    <row r="276" customFormat="false" ht="11.25" hidden="false" customHeight="false" outlineLevel="0" collapsed="false">
      <c r="A276" s="199" t="n">
        <v>35820</v>
      </c>
      <c r="B276" s="192" t="n">
        <v>35820</v>
      </c>
      <c r="C276" s="3" t="n">
        <v>458000</v>
      </c>
      <c r="D276" s="3" t="n">
        <v>684000</v>
      </c>
      <c r="E276" s="3" t="n">
        <v>178000</v>
      </c>
      <c r="F276" s="3" t="n">
        <v>364000</v>
      </c>
      <c r="G276" s="3" t="n">
        <v>695000</v>
      </c>
      <c r="H276" s="3" t="n">
        <v>197000</v>
      </c>
      <c r="I276" s="3" t="n">
        <v>62000</v>
      </c>
      <c r="J276" s="4" t="n">
        <v>2638000</v>
      </c>
      <c r="K276" s="5" t="n">
        <v>-190000</v>
      </c>
      <c r="L276" s="4" t="n">
        <v>2681000</v>
      </c>
      <c r="M276" s="4" t="n">
        <v>42063000</v>
      </c>
    </row>
    <row r="277" customFormat="false" ht="11.25" hidden="false" customHeight="false" outlineLevel="0" collapsed="false">
      <c r="A277" s="199" t="n">
        <v>35821</v>
      </c>
      <c r="B277" s="192" t="n">
        <v>35821</v>
      </c>
      <c r="C277" s="3" t="n">
        <v>490000</v>
      </c>
      <c r="D277" s="3" t="n">
        <v>672000</v>
      </c>
      <c r="E277" s="3" t="n">
        <v>150000</v>
      </c>
      <c r="F277" s="3" t="n">
        <v>362000</v>
      </c>
      <c r="G277" s="3" t="n">
        <v>750000</v>
      </c>
      <c r="H277" s="3" t="n">
        <v>197000</v>
      </c>
      <c r="I277" s="3" t="n">
        <v>57000</v>
      </c>
      <c r="J277" s="4" t="n">
        <v>2678000</v>
      </c>
      <c r="K277" s="5" t="n">
        <v>-238000</v>
      </c>
      <c r="L277" s="4" t="n">
        <v>3000000</v>
      </c>
      <c r="M277" s="4" t="n">
        <v>41827000</v>
      </c>
    </row>
    <row r="278" customFormat="false" ht="11.25" hidden="false" customHeight="false" outlineLevel="0" collapsed="false">
      <c r="A278" s="199" t="n">
        <v>35822</v>
      </c>
      <c r="B278" s="192" t="n">
        <v>35822</v>
      </c>
      <c r="C278" s="3" t="n">
        <v>533000</v>
      </c>
      <c r="D278" s="3" t="n">
        <v>585000</v>
      </c>
      <c r="E278" s="3" t="n">
        <v>209000</v>
      </c>
      <c r="F278" s="3" t="n">
        <v>332000</v>
      </c>
      <c r="G278" s="3" t="n">
        <v>687000</v>
      </c>
      <c r="H278" s="3" t="n">
        <v>187000</v>
      </c>
      <c r="I278" s="3" t="n">
        <v>63000</v>
      </c>
      <c r="J278" s="4" t="n">
        <v>2596000</v>
      </c>
      <c r="K278" s="5" t="n">
        <v>-343000</v>
      </c>
      <c r="L278" s="4" t="n">
        <v>2955000</v>
      </c>
      <c r="M278" s="4" t="n">
        <v>41488000</v>
      </c>
    </row>
    <row r="279" customFormat="false" ht="11.25" hidden="false" customHeight="false" outlineLevel="0" collapsed="false">
      <c r="A279" s="199" t="n">
        <v>35823</v>
      </c>
      <c r="B279" s="192" t="n">
        <v>35823</v>
      </c>
      <c r="C279" s="3" t="n">
        <v>529000</v>
      </c>
      <c r="D279" s="3" t="n">
        <v>723000</v>
      </c>
      <c r="E279" s="3" t="n">
        <v>183000</v>
      </c>
      <c r="F279" s="3" t="n">
        <v>322000</v>
      </c>
      <c r="G279" s="3" t="n">
        <v>689000</v>
      </c>
      <c r="H279" s="3" t="n">
        <v>193000</v>
      </c>
      <c r="I279" s="3" t="n">
        <v>63000</v>
      </c>
      <c r="J279" s="4" t="n">
        <v>2702000</v>
      </c>
      <c r="K279" s="5" t="n">
        <v>-356000</v>
      </c>
      <c r="L279" s="4" t="n">
        <v>2929000</v>
      </c>
      <c r="M279" s="4" t="n">
        <v>41047000</v>
      </c>
    </row>
    <row r="280" customFormat="false" ht="11.25" hidden="false" customHeight="false" outlineLevel="0" collapsed="false">
      <c r="A280" s="199" t="n">
        <v>35824</v>
      </c>
      <c r="B280" s="192" t="n">
        <v>35824</v>
      </c>
      <c r="C280" s="3" t="n">
        <v>511000</v>
      </c>
      <c r="D280" s="3" t="n">
        <v>679000</v>
      </c>
      <c r="E280" s="3" t="n">
        <v>187000</v>
      </c>
      <c r="F280" s="3" t="n">
        <v>335000</v>
      </c>
      <c r="G280" s="3" t="n">
        <v>690000</v>
      </c>
      <c r="H280" s="3" t="n">
        <v>185000</v>
      </c>
      <c r="I280" s="3" t="n">
        <v>64000</v>
      </c>
      <c r="J280" s="4" t="n">
        <v>2651000</v>
      </c>
      <c r="K280" s="5" t="n">
        <v>-341000</v>
      </c>
      <c r="L280" s="4" t="n">
        <v>3152000</v>
      </c>
      <c r="M280" s="4" t="n">
        <v>40709000</v>
      </c>
    </row>
    <row r="281" customFormat="false" ht="11.25" hidden="false" customHeight="false" outlineLevel="0" collapsed="false">
      <c r="A281" s="199" t="n">
        <v>35825</v>
      </c>
      <c r="B281" s="192" t="n">
        <v>35825</v>
      </c>
      <c r="C281" s="3" t="n">
        <v>507000</v>
      </c>
      <c r="D281" s="3" t="n">
        <v>651000</v>
      </c>
      <c r="E281" s="3" t="n">
        <v>164000</v>
      </c>
      <c r="F281" s="3" t="n">
        <v>340000</v>
      </c>
      <c r="G281" s="3" t="n">
        <v>676000</v>
      </c>
      <c r="H281" s="3" t="n">
        <v>180000</v>
      </c>
      <c r="I281" s="3" t="n">
        <v>63000</v>
      </c>
      <c r="J281" s="4" t="n">
        <v>2581000</v>
      </c>
      <c r="K281" s="5" t="n">
        <v>-311000</v>
      </c>
      <c r="L281" s="4" t="n">
        <v>2891000</v>
      </c>
      <c r="M281" s="4" t="n">
        <v>40401000</v>
      </c>
    </row>
    <row r="282" customFormat="false" ht="11.25" hidden="false" customHeight="false" outlineLevel="0" collapsed="false">
      <c r="A282" s="199" t="n">
        <v>35826</v>
      </c>
      <c r="B282" s="192" t="n">
        <v>35826</v>
      </c>
      <c r="C282" s="3" t="n">
        <v>491000</v>
      </c>
      <c r="D282" s="3" t="n">
        <v>662000</v>
      </c>
      <c r="E282" s="3" t="n">
        <v>193000</v>
      </c>
      <c r="F282" s="3" t="n">
        <v>344000</v>
      </c>
      <c r="G282" s="3" t="n">
        <v>680000</v>
      </c>
      <c r="H282" s="3" t="n">
        <v>164000</v>
      </c>
      <c r="I282" s="3" t="n">
        <v>61000</v>
      </c>
      <c r="J282" s="4" t="n">
        <v>2595000</v>
      </c>
      <c r="K282" s="5" t="n">
        <v>-452000</v>
      </c>
      <c r="L282" s="4" t="n">
        <v>3035000</v>
      </c>
      <c r="M282" s="4" t="n">
        <v>39934000</v>
      </c>
    </row>
    <row r="283" customFormat="false" ht="11.25" hidden="false" customHeight="false" outlineLevel="0" collapsed="false">
      <c r="A283" s="199" t="n">
        <v>35827</v>
      </c>
      <c r="B283" s="192" t="n">
        <v>35827</v>
      </c>
      <c r="C283" s="3" t="n">
        <v>460000</v>
      </c>
      <c r="D283" s="3" t="n">
        <v>687000</v>
      </c>
      <c r="E283" s="3" t="n">
        <v>214000</v>
      </c>
      <c r="F283" s="3" t="n">
        <v>428000</v>
      </c>
      <c r="G283" s="3" t="n">
        <v>555000</v>
      </c>
      <c r="H283" s="3" t="n">
        <v>175000</v>
      </c>
      <c r="I283" s="3" t="n">
        <v>62000</v>
      </c>
      <c r="J283" s="4" t="n">
        <v>2581000</v>
      </c>
      <c r="K283" s="5" t="n">
        <v>-348000</v>
      </c>
      <c r="L283" s="4" t="n">
        <v>2769000</v>
      </c>
      <c r="M283" s="4" t="n">
        <v>39584000</v>
      </c>
    </row>
    <row r="284" customFormat="false" ht="11.25" hidden="false" customHeight="false" outlineLevel="0" collapsed="false">
      <c r="A284" s="199" t="n">
        <v>35828</v>
      </c>
      <c r="B284" s="192" t="n">
        <v>35828</v>
      </c>
      <c r="C284" s="3" t="n">
        <v>466000</v>
      </c>
      <c r="D284" s="3" t="n">
        <v>706000</v>
      </c>
      <c r="E284" s="3" t="n">
        <v>187000</v>
      </c>
      <c r="F284" s="3" t="n">
        <v>385000</v>
      </c>
      <c r="G284" s="3" t="n">
        <v>552000</v>
      </c>
      <c r="H284" s="3" t="n">
        <v>185000</v>
      </c>
      <c r="I284" s="3" t="n">
        <v>44000</v>
      </c>
      <c r="J284" s="4" t="n">
        <v>2525000</v>
      </c>
      <c r="K284" s="5" t="n">
        <v>-350000</v>
      </c>
      <c r="L284" s="4" t="n">
        <v>3003000</v>
      </c>
      <c r="M284" s="4" t="n">
        <v>39240000</v>
      </c>
    </row>
    <row r="285" customFormat="false" ht="11.25" hidden="false" customHeight="false" outlineLevel="0" collapsed="false">
      <c r="A285" s="199" t="n">
        <v>35829</v>
      </c>
      <c r="B285" s="192" t="n">
        <v>35829</v>
      </c>
      <c r="C285" s="3" t="n">
        <v>520000</v>
      </c>
      <c r="D285" s="3" t="n">
        <v>677000</v>
      </c>
      <c r="E285" s="3" t="n">
        <v>143000</v>
      </c>
      <c r="F285" s="3" t="n">
        <v>353000</v>
      </c>
      <c r="G285" s="3" t="n">
        <v>556000</v>
      </c>
      <c r="H285" s="3" t="n">
        <v>166000</v>
      </c>
      <c r="I285" s="3" t="n">
        <v>38000</v>
      </c>
      <c r="J285" s="4" t="n">
        <v>2453000</v>
      </c>
      <c r="K285" s="5" t="n">
        <v>-1150000</v>
      </c>
      <c r="L285" s="4" t="n">
        <v>3650000</v>
      </c>
      <c r="M285" s="4" t="n">
        <v>38083000</v>
      </c>
    </row>
    <row r="286" customFormat="false" ht="11.25" hidden="false" customHeight="false" outlineLevel="0" collapsed="false">
      <c r="A286" s="199" t="n">
        <v>35830</v>
      </c>
      <c r="B286" s="192" t="n">
        <v>35830</v>
      </c>
      <c r="C286" s="3" t="n">
        <v>451000</v>
      </c>
      <c r="D286" s="3" t="n">
        <v>642000</v>
      </c>
      <c r="E286" s="3" t="n">
        <v>186000</v>
      </c>
      <c r="F286" s="3" t="n">
        <v>410000</v>
      </c>
      <c r="G286" s="3" t="n">
        <v>493000</v>
      </c>
      <c r="H286" s="3" t="n">
        <v>172000</v>
      </c>
      <c r="I286" s="3" t="n">
        <v>60000</v>
      </c>
      <c r="J286" s="4" t="n">
        <v>2414000</v>
      </c>
      <c r="K286" s="5" t="n">
        <v>-891000</v>
      </c>
      <c r="L286" s="4" t="n">
        <v>3324000</v>
      </c>
      <c r="M286" s="4" t="n">
        <v>37231000</v>
      </c>
    </row>
    <row r="287" customFormat="false" ht="11.25" hidden="false" customHeight="false" outlineLevel="0" collapsed="false">
      <c r="A287" s="199" t="n">
        <v>35831</v>
      </c>
      <c r="B287" s="192" t="n">
        <v>35831</v>
      </c>
      <c r="C287" s="3" t="n">
        <v>429000</v>
      </c>
      <c r="D287" s="3" t="n">
        <v>597000</v>
      </c>
      <c r="E287" s="3" t="n">
        <v>175000</v>
      </c>
      <c r="F287" s="3" t="n">
        <v>416000</v>
      </c>
      <c r="G287" s="3" t="n">
        <v>506000</v>
      </c>
      <c r="H287" s="3" t="n">
        <v>159000</v>
      </c>
      <c r="I287" s="3" t="n">
        <v>51000</v>
      </c>
      <c r="J287" s="4" t="n">
        <v>2333000</v>
      </c>
      <c r="K287" s="5" t="n">
        <v>-897000</v>
      </c>
      <c r="L287" s="4" t="n">
        <v>3134000</v>
      </c>
      <c r="M287" s="4" t="n">
        <v>36331000</v>
      </c>
    </row>
    <row r="288" customFormat="false" ht="11.25" hidden="false" customHeight="false" outlineLevel="0" collapsed="false">
      <c r="A288" s="199" t="n">
        <v>35832</v>
      </c>
      <c r="B288" s="192" t="n">
        <v>35832</v>
      </c>
      <c r="C288" s="3" t="n">
        <v>471000</v>
      </c>
      <c r="D288" s="3" t="n">
        <v>619000</v>
      </c>
      <c r="E288" s="3" t="n">
        <v>223000</v>
      </c>
      <c r="F288" s="3" t="n">
        <v>425000</v>
      </c>
      <c r="G288" s="3" t="n">
        <v>541000</v>
      </c>
      <c r="H288" s="3" t="n">
        <v>155000</v>
      </c>
      <c r="I288" s="3" t="n">
        <v>41000</v>
      </c>
      <c r="J288" s="4" t="n">
        <v>2475000</v>
      </c>
      <c r="K288" s="5" t="n">
        <v>-877000</v>
      </c>
      <c r="L288" s="4" t="n">
        <v>3359000</v>
      </c>
      <c r="M288" s="4" t="n">
        <v>35454000</v>
      </c>
    </row>
    <row r="289" customFormat="false" ht="11.25" hidden="false" customHeight="false" outlineLevel="0" collapsed="false">
      <c r="A289" s="199" t="n">
        <v>35833</v>
      </c>
      <c r="B289" s="192" t="n">
        <v>35833</v>
      </c>
      <c r="C289" s="3" t="n">
        <v>459000</v>
      </c>
      <c r="D289" s="3" t="n">
        <v>545000</v>
      </c>
      <c r="E289" s="3" t="n">
        <v>181000</v>
      </c>
      <c r="F289" s="3" t="n">
        <v>481000</v>
      </c>
      <c r="G289" s="3" t="n">
        <v>501000</v>
      </c>
      <c r="H289" s="3" t="n">
        <v>168000</v>
      </c>
      <c r="I289" s="3" t="n">
        <v>58000</v>
      </c>
      <c r="J289" s="4" t="n">
        <v>2393000</v>
      </c>
      <c r="K289" s="5" t="n">
        <v>-535000</v>
      </c>
      <c r="L289" s="4" t="n">
        <v>2962000</v>
      </c>
      <c r="M289" s="4" t="n">
        <v>34923000</v>
      </c>
    </row>
    <row r="290" customFormat="false" ht="11.25" hidden="false" customHeight="false" outlineLevel="0" collapsed="false">
      <c r="A290" s="199" t="n">
        <v>35834</v>
      </c>
      <c r="B290" s="192" t="n">
        <v>35834</v>
      </c>
      <c r="C290" s="3" t="n">
        <v>457000</v>
      </c>
      <c r="D290" s="3" t="n">
        <v>593000</v>
      </c>
      <c r="E290" s="3" t="n">
        <v>177000</v>
      </c>
      <c r="F290" s="3" t="n">
        <v>476000</v>
      </c>
      <c r="G290" s="3" t="n">
        <v>497000</v>
      </c>
      <c r="H290" s="3" t="n">
        <v>183000</v>
      </c>
      <c r="I290" s="3" t="n">
        <v>62000</v>
      </c>
      <c r="J290" s="4" t="n">
        <v>2445000</v>
      </c>
      <c r="K290" s="5" t="n">
        <v>-440000</v>
      </c>
      <c r="L290" s="4" t="n">
        <v>2935000</v>
      </c>
      <c r="M290" s="4" t="n">
        <v>34477000</v>
      </c>
    </row>
    <row r="291" customFormat="false" ht="11.25" hidden="false" customHeight="false" outlineLevel="0" collapsed="false">
      <c r="A291" s="199" t="n">
        <v>35835</v>
      </c>
      <c r="B291" s="192" t="n">
        <v>35835</v>
      </c>
      <c r="C291" s="3" t="n">
        <v>454000</v>
      </c>
      <c r="D291" s="3" t="n">
        <v>546000</v>
      </c>
      <c r="E291" s="3" t="n">
        <v>209000</v>
      </c>
      <c r="F291" s="3" t="n">
        <v>455000</v>
      </c>
      <c r="G291" s="3" t="n">
        <v>500000</v>
      </c>
      <c r="H291" s="3" t="n">
        <v>185000</v>
      </c>
      <c r="I291" s="3" t="n">
        <v>51000</v>
      </c>
      <c r="J291" s="4" t="n">
        <v>2400000</v>
      </c>
      <c r="K291" s="5" t="n">
        <v>-946000</v>
      </c>
      <c r="L291" s="4" t="n">
        <v>3374000</v>
      </c>
      <c r="M291" s="4" t="n">
        <v>33533000</v>
      </c>
    </row>
    <row r="292" customFormat="false" ht="11.25" hidden="false" customHeight="false" outlineLevel="0" collapsed="false">
      <c r="A292" s="199" t="n">
        <v>35836</v>
      </c>
      <c r="B292" s="192" t="n">
        <v>35836</v>
      </c>
      <c r="C292" s="3" t="n">
        <v>487000</v>
      </c>
      <c r="D292" s="3" t="n">
        <v>638000</v>
      </c>
      <c r="E292" s="3" t="n">
        <v>171000</v>
      </c>
      <c r="F292" s="3" t="n">
        <v>453000</v>
      </c>
      <c r="G292" s="3" t="n">
        <v>508000</v>
      </c>
      <c r="H292" s="3" t="n">
        <v>185000</v>
      </c>
      <c r="I292" s="3" t="n">
        <v>62000</v>
      </c>
      <c r="J292" s="4" t="n">
        <v>2504000</v>
      </c>
      <c r="K292" s="5" t="n">
        <v>-792000</v>
      </c>
      <c r="L292" s="4" t="n">
        <v>3212000</v>
      </c>
      <c r="M292" s="4" t="n">
        <v>32758000</v>
      </c>
    </row>
    <row r="293" customFormat="false" ht="11.25" hidden="false" customHeight="false" outlineLevel="0" collapsed="false">
      <c r="A293" s="199" t="n">
        <v>35837</v>
      </c>
      <c r="B293" s="192" t="n">
        <v>35837</v>
      </c>
      <c r="C293" s="3" t="n">
        <v>492000</v>
      </c>
      <c r="D293" s="3" t="n">
        <v>664000</v>
      </c>
      <c r="E293" s="3" t="n">
        <v>141000</v>
      </c>
      <c r="F293" s="3" t="n">
        <v>464000</v>
      </c>
      <c r="G293" s="3" t="n">
        <v>507000</v>
      </c>
      <c r="H293" s="3" t="n">
        <v>193000</v>
      </c>
      <c r="I293" s="3" t="n">
        <v>61000</v>
      </c>
      <c r="J293" s="4" t="n">
        <v>2522000</v>
      </c>
      <c r="K293" s="5" t="n">
        <v>-571000</v>
      </c>
      <c r="L293" s="4" t="n">
        <v>3126000</v>
      </c>
      <c r="M293" s="4" t="n">
        <v>32170000</v>
      </c>
    </row>
    <row r="294" customFormat="false" ht="11.25" hidden="false" customHeight="false" outlineLevel="0" collapsed="false">
      <c r="A294" s="199" t="n">
        <v>35838</v>
      </c>
      <c r="B294" s="192" t="n">
        <v>35838</v>
      </c>
      <c r="C294" s="3" t="n">
        <v>434000</v>
      </c>
      <c r="D294" s="3" t="n">
        <v>637000</v>
      </c>
      <c r="E294" s="3" t="n">
        <v>126000</v>
      </c>
      <c r="F294" s="3" t="n">
        <v>460000</v>
      </c>
      <c r="G294" s="3" t="n">
        <v>493000</v>
      </c>
      <c r="H294" s="3" t="n">
        <v>185000</v>
      </c>
      <c r="I294" s="3" t="n">
        <v>62000</v>
      </c>
      <c r="J294" s="4" t="n">
        <v>2397000</v>
      </c>
      <c r="K294" s="5" t="n">
        <v>-645000</v>
      </c>
      <c r="L294" s="4" t="n">
        <v>3029000</v>
      </c>
      <c r="M294" s="4" t="n">
        <v>31525000</v>
      </c>
    </row>
    <row r="295" customFormat="false" ht="11.25" hidden="false" customHeight="false" outlineLevel="0" collapsed="false">
      <c r="A295" s="199" t="n">
        <v>35839</v>
      </c>
      <c r="B295" s="192" t="n">
        <v>35839</v>
      </c>
      <c r="C295" s="3" t="n">
        <v>476000</v>
      </c>
      <c r="D295" s="3" t="n">
        <v>670000</v>
      </c>
      <c r="E295" s="3" t="n">
        <v>124000</v>
      </c>
      <c r="F295" s="3" t="n">
        <v>452000</v>
      </c>
      <c r="G295" s="3" t="n">
        <v>519000</v>
      </c>
      <c r="H295" s="3" t="n">
        <v>186000</v>
      </c>
      <c r="I295" s="3" t="n">
        <v>63000</v>
      </c>
      <c r="J295" s="4" t="n">
        <v>2490000</v>
      </c>
      <c r="K295" s="5" t="n">
        <v>-308000</v>
      </c>
      <c r="L295" s="4" t="n">
        <v>2719000</v>
      </c>
      <c r="M295" s="4" t="n">
        <v>31218000</v>
      </c>
    </row>
    <row r="296" customFormat="false" ht="11.25" hidden="false" customHeight="false" outlineLevel="0" collapsed="false">
      <c r="A296" s="199" t="n">
        <v>35840</v>
      </c>
      <c r="B296" s="192" t="n">
        <v>35840</v>
      </c>
      <c r="C296" s="3" t="n">
        <v>472000</v>
      </c>
      <c r="D296" s="3" t="n">
        <v>683000</v>
      </c>
      <c r="E296" s="3" t="n">
        <v>147000</v>
      </c>
      <c r="F296" s="3" t="n">
        <v>432000</v>
      </c>
      <c r="G296" s="3" t="n">
        <v>544000</v>
      </c>
      <c r="H296" s="3" t="n">
        <v>190000</v>
      </c>
      <c r="I296" s="3" t="n">
        <v>65000</v>
      </c>
      <c r="J296" s="4" t="n">
        <v>2533000</v>
      </c>
      <c r="K296" s="5" t="n">
        <v>-471000</v>
      </c>
      <c r="L296" s="4" t="n">
        <v>3091000</v>
      </c>
      <c r="M296" s="4" t="n">
        <v>30749000</v>
      </c>
    </row>
    <row r="297" customFormat="false" ht="11.25" hidden="false" customHeight="false" outlineLevel="0" collapsed="false">
      <c r="A297" s="199" t="n">
        <v>35841</v>
      </c>
      <c r="B297" s="192" t="n">
        <v>35841</v>
      </c>
      <c r="C297" s="3" t="n">
        <v>494000</v>
      </c>
      <c r="D297" s="3" t="n">
        <v>667000</v>
      </c>
      <c r="E297" s="3" t="n">
        <v>148000</v>
      </c>
      <c r="F297" s="3" t="n">
        <v>422000</v>
      </c>
      <c r="G297" s="3" t="n">
        <v>538000</v>
      </c>
      <c r="H297" s="3" t="n">
        <v>189000</v>
      </c>
      <c r="I297" s="3" t="n">
        <v>62000</v>
      </c>
      <c r="J297" s="4" t="n">
        <v>2520000</v>
      </c>
      <c r="K297" s="5" t="n">
        <v>-507000</v>
      </c>
      <c r="L297" s="4" t="n">
        <v>3055000</v>
      </c>
      <c r="M297" s="4" t="n">
        <v>30243000</v>
      </c>
    </row>
    <row r="298" customFormat="false" ht="11.25" hidden="false" customHeight="false" outlineLevel="0" collapsed="false">
      <c r="A298" s="199" t="n">
        <v>35842</v>
      </c>
      <c r="B298" s="192" t="n">
        <v>35842</v>
      </c>
      <c r="C298" s="3" t="n">
        <v>486000</v>
      </c>
      <c r="D298" s="3" t="n">
        <v>651000</v>
      </c>
      <c r="E298" s="3" t="n">
        <v>148000</v>
      </c>
      <c r="F298" s="3" t="n">
        <v>429000</v>
      </c>
      <c r="G298" s="3" t="n">
        <v>542000</v>
      </c>
      <c r="H298" s="3" t="n">
        <v>188000</v>
      </c>
      <c r="I298" s="3" t="n">
        <v>63000</v>
      </c>
      <c r="J298" s="4" t="n">
        <v>2507000</v>
      </c>
      <c r="K298" s="5" t="n">
        <v>-853000</v>
      </c>
      <c r="L298" s="4" t="n">
        <v>3276000</v>
      </c>
      <c r="M298" s="4" t="n">
        <v>29431000</v>
      </c>
    </row>
    <row r="299" customFormat="false" ht="11.25" hidden="false" customHeight="false" outlineLevel="0" collapsed="false">
      <c r="A299" s="199" t="n">
        <v>35843</v>
      </c>
      <c r="B299" s="192" t="n">
        <v>35843</v>
      </c>
      <c r="C299" s="3" t="n">
        <v>501000</v>
      </c>
      <c r="D299" s="3" t="n">
        <v>598000</v>
      </c>
      <c r="E299" s="3" t="n">
        <v>133000</v>
      </c>
      <c r="F299" s="3" t="n">
        <v>423000</v>
      </c>
      <c r="G299" s="3" t="n">
        <v>572000</v>
      </c>
      <c r="H299" s="3" t="n">
        <v>184000</v>
      </c>
      <c r="I299" s="3" t="n">
        <v>63000</v>
      </c>
      <c r="J299" s="4" t="n">
        <v>2474000</v>
      </c>
      <c r="K299" s="5" t="n">
        <v>-738000</v>
      </c>
      <c r="L299" s="4" t="n">
        <v>3321000</v>
      </c>
      <c r="M299" s="4" t="n">
        <v>28654000</v>
      </c>
    </row>
    <row r="300" customFormat="false" ht="11.25" hidden="false" customHeight="false" outlineLevel="0" collapsed="false">
      <c r="A300" s="199" t="n">
        <v>35844</v>
      </c>
      <c r="B300" s="192" t="n">
        <v>35844</v>
      </c>
      <c r="C300" s="3" t="n">
        <v>432000</v>
      </c>
      <c r="D300" s="3" t="n">
        <v>570000</v>
      </c>
      <c r="E300" s="3" t="n">
        <v>129000</v>
      </c>
      <c r="F300" s="3" t="n">
        <v>484000</v>
      </c>
      <c r="G300" s="3" t="n">
        <v>533000</v>
      </c>
      <c r="H300" s="3" t="n">
        <v>190000</v>
      </c>
      <c r="I300" s="3" t="n">
        <v>62000</v>
      </c>
      <c r="J300" s="4" t="n">
        <v>2400000</v>
      </c>
      <c r="K300" s="5" t="n">
        <v>-692000</v>
      </c>
      <c r="L300" s="4" t="n">
        <v>3043000</v>
      </c>
      <c r="M300" s="4" t="n">
        <v>27874000</v>
      </c>
    </row>
    <row r="301" customFormat="false" ht="11.25" hidden="false" customHeight="false" outlineLevel="0" collapsed="false">
      <c r="A301" s="199" t="n">
        <v>35845</v>
      </c>
      <c r="B301" s="192" t="n">
        <v>35845</v>
      </c>
      <c r="C301" s="3" t="n">
        <v>459000</v>
      </c>
      <c r="D301" s="3" t="n">
        <v>612000</v>
      </c>
      <c r="E301" s="3" t="n">
        <v>136000</v>
      </c>
      <c r="F301" s="3" t="n">
        <v>472000</v>
      </c>
      <c r="G301" s="3" t="n">
        <v>555000</v>
      </c>
      <c r="H301" s="3" t="n">
        <v>182000</v>
      </c>
      <c r="I301" s="3" t="n">
        <v>64000</v>
      </c>
      <c r="J301" s="4" t="n">
        <v>2480000</v>
      </c>
      <c r="K301" s="5" t="n">
        <v>-1056000</v>
      </c>
      <c r="L301" s="4" t="n">
        <v>3516000</v>
      </c>
      <c r="M301" s="4" t="n">
        <v>26820000</v>
      </c>
    </row>
    <row r="302" customFormat="false" ht="11.25" hidden="false" customHeight="false" outlineLevel="0" collapsed="false">
      <c r="A302" s="199" t="n">
        <v>35846</v>
      </c>
      <c r="B302" s="192" t="n">
        <v>35846</v>
      </c>
      <c r="C302" s="3" t="n">
        <v>510000</v>
      </c>
      <c r="D302" s="3" t="n">
        <v>584000</v>
      </c>
      <c r="E302" s="3" t="n">
        <v>118000</v>
      </c>
      <c r="F302" s="3" t="n">
        <v>440000</v>
      </c>
      <c r="G302" s="3" t="n">
        <v>533000</v>
      </c>
      <c r="H302" s="3" t="n">
        <v>185000</v>
      </c>
      <c r="I302" s="3" t="n">
        <v>62000</v>
      </c>
      <c r="J302" s="4" t="n">
        <v>2432000</v>
      </c>
      <c r="K302" s="5" t="n">
        <v>-790000</v>
      </c>
      <c r="L302" s="4" t="n">
        <v>3247000</v>
      </c>
      <c r="M302" s="4" t="n">
        <v>26040000</v>
      </c>
    </row>
    <row r="303" customFormat="false" ht="11.25" hidden="false" customHeight="false" outlineLevel="0" collapsed="false">
      <c r="A303" s="199" t="n">
        <v>35847</v>
      </c>
      <c r="B303" s="192" t="n">
        <v>35847</v>
      </c>
      <c r="C303" s="3" t="n">
        <v>463000</v>
      </c>
      <c r="D303" s="3" t="n">
        <v>697000</v>
      </c>
      <c r="E303" s="3" t="n">
        <v>164000</v>
      </c>
      <c r="F303" s="3" t="n">
        <v>397000</v>
      </c>
      <c r="G303" s="3" t="n">
        <v>536000</v>
      </c>
      <c r="H303" s="3" t="n">
        <v>183000</v>
      </c>
      <c r="I303" s="3" t="n">
        <v>55000</v>
      </c>
      <c r="J303" s="4" t="n">
        <v>2495000</v>
      </c>
      <c r="K303" s="5" t="n">
        <v>-481000</v>
      </c>
      <c r="L303" s="4" t="n">
        <v>2881000</v>
      </c>
      <c r="M303" s="4" t="n">
        <v>25559000</v>
      </c>
    </row>
    <row r="304" customFormat="false" ht="11.25" hidden="false" customHeight="false" outlineLevel="0" collapsed="false">
      <c r="A304" s="199" t="n">
        <v>35848</v>
      </c>
      <c r="B304" s="192" t="n">
        <v>35848</v>
      </c>
      <c r="C304" s="3" t="n">
        <v>475000</v>
      </c>
      <c r="D304" s="3" t="n">
        <v>682000</v>
      </c>
      <c r="E304" s="3" t="n">
        <v>169000</v>
      </c>
      <c r="F304" s="3" t="n">
        <v>399000</v>
      </c>
      <c r="G304" s="3" t="n">
        <v>543000</v>
      </c>
      <c r="H304" s="3" t="n">
        <v>181000</v>
      </c>
      <c r="I304" s="3" t="n">
        <v>63000</v>
      </c>
      <c r="J304" s="4" t="n">
        <v>2512000</v>
      </c>
      <c r="K304" s="5" t="n">
        <v>-228000</v>
      </c>
      <c r="L304" s="4" t="n">
        <v>2738000</v>
      </c>
      <c r="M304" s="4" t="n">
        <v>25326000</v>
      </c>
    </row>
    <row r="305" customFormat="false" ht="11.25" hidden="false" customHeight="false" outlineLevel="0" collapsed="false">
      <c r="A305" s="199" t="n">
        <v>35849</v>
      </c>
      <c r="B305" s="192" t="n">
        <v>35849</v>
      </c>
      <c r="C305" s="3" t="n">
        <v>465000</v>
      </c>
      <c r="D305" s="3" t="n">
        <v>660000</v>
      </c>
      <c r="E305" s="3" t="n">
        <v>152000</v>
      </c>
      <c r="F305" s="3" t="n">
        <v>382000</v>
      </c>
      <c r="G305" s="3" t="n">
        <v>541000</v>
      </c>
      <c r="H305" s="3" t="n">
        <v>186000</v>
      </c>
      <c r="I305" s="3" t="n">
        <v>63000</v>
      </c>
      <c r="J305" s="4" t="n">
        <v>2449000</v>
      </c>
      <c r="K305" s="5" t="n">
        <v>-892000</v>
      </c>
      <c r="L305" s="4" t="n">
        <v>3332000</v>
      </c>
      <c r="M305" s="4" t="n">
        <v>24437000</v>
      </c>
    </row>
    <row r="306" customFormat="false" ht="11.25" hidden="false" customHeight="false" outlineLevel="0" collapsed="false">
      <c r="A306" s="199" t="n">
        <v>35850</v>
      </c>
      <c r="B306" s="192" t="n">
        <v>35850</v>
      </c>
      <c r="C306" s="3" t="n">
        <v>416000</v>
      </c>
      <c r="D306" s="3" t="n">
        <v>716000</v>
      </c>
      <c r="E306" s="3" t="n">
        <v>145000</v>
      </c>
      <c r="F306" s="3" t="n">
        <v>357000</v>
      </c>
      <c r="G306" s="3" t="n">
        <v>603000</v>
      </c>
      <c r="H306" s="3" t="n">
        <v>188000</v>
      </c>
      <c r="I306" s="3" t="n">
        <v>62000</v>
      </c>
      <c r="J306" s="4" t="n">
        <v>2487000</v>
      </c>
      <c r="K306" s="5" t="n">
        <v>-724000</v>
      </c>
      <c r="L306" s="4" t="n">
        <v>3322000</v>
      </c>
      <c r="M306" s="4" t="n">
        <v>23711000</v>
      </c>
    </row>
    <row r="307" customFormat="false" ht="11.25" hidden="false" customHeight="false" outlineLevel="0" collapsed="false">
      <c r="A307" s="199" t="n">
        <v>35851</v>
      </c>
      <c r="B307" s="192" t="n">
        <v>35851</v>
      </c>
      <c r="C307" s="3" t="n">
        <v>396000</v>
      </c>
      <c r="D307" s="3" t="n">
        <v>698000</v>
      </c>
      <c r="E307" s="3" t="n">
        <v>141000</v>
      </c>
      <c r="F307" s="3" t="n">
        <v>334000</v>
      </c>
      <c r="G307" s="3" t="n">
        <v>544000</v>
      </c>
      <c r="H307" s="3" t="n">
        <v>185000</v>
      </c>
      <c r="I307" s="3" t="n">
        <v>63000</v>
      </c>
      <c r="J307" s="4" t="n">
        <v>2361000</v>
      </c>
      <c r="K307" s="5" t="n">
        <v>-885000</v>
      </c>
      <c r="L307" s="4" t="n">
        <v>3195000</v>
      </c>
      <c r="M307" s="4" t="n">
        <v>22830000</v>
      </c>
    </row>
    <row r="308" customFormat="false" ht="11.25" hidden="false" customHeight="false" outlineLevel="0" collapsed="false">
      <c r="A308" s="199" t="n">
        <v>35852</v>
      </c>
      <c r="B308" s="192" t="n">
        <v>35852</v>
      </c>
      <c r="C308" s="3" t="n">
        <v>419000</v>
      </c>
      <c r="D308" s="3" t="n">
        <v>748000</v>
      </c>
      <c r="E308" s="3" t="n">
        <v>98000</v>
      </c>
      <c r="F308" s="3" t="n">
        <v>333000</v>
      </c>
      <c r="G308" s="3" t="n">
        <v>539000</v>
      </c>
      <c r="H308" s="3" t="n">
        <v>185000</v>
      </c>
      <c r="I308" s="3" t="n">
        <v>64000</v>
      </c>
      <c r="J308" s="4" t="n">
        <v>2386000</v>
      </c>
      <c r="K308" s="5" t="n">
        <v>-647000</v>
      </c>
      <c r="L308" s="4" t="n">
        <v>3063000</v>
      </c>
      <c r="M308" s="4" t="n">
        <v>22183000</v>
      </c>
    </row>
    <row r="309" customFormat="false" ht="11.25" hidden="false" customHeight="false" outlineLevel="0" collapsed="false">
      <c r="A309" s="199" t="n">
        <v>35853</v>
      </c>
      <c r="B309" s="192" t="n">
        <v>35853</v>
      </c>
      <c r="C309" s="3" t="n">
        <v>399000</v>
      </c>
      <c r="D309" s="3" t="n">
        <v>676000</v>
      </c>
      <c r="E309" s="3" t="n">
        <v>86000</v>
      </c>
      <c r="F309" s="3" t="n">
        <v>400000</v>
      </c>
      <c r="G309" s="3" t="n">
        <v>549000</v>
      </c>
      <c r="H309" s="3" t="n">
        <v>186000</v>
      </c>
      <c r="I309" s="3" t="n">
        <v>64000</v>
      </c>
      <c r="J309" s="4" t="n">
        <v>2360000</v>
      </c>
      <c r="K309" s="5" t="n">
        <v>-519000</v>
      </c>
      <c r="L309" s="4" t="n">
        <v>2847000</v>
      </c>
      <c r="M309" s="4" t="n">
        <v>21666000</v>
      </c>
    </row>
    <row r="310" customFormat="false" ht="11.25" hidden="false" customHeight="false" outlineLevel="0" collapsed="false">
      <c r="A310" s="199" t="n">
        <v>35854</v>
      </c>
      <c r="B310" s="192" t="n">
        <v>35854</v>
      </c>
      <c r="C310" s="3" t="n">
        <v>401000</v>
      </c>
      <c r="D310" s="3" t="n">
        <v>670000</v>
      </c>
      <c r="E310" s="3" t="n">
        <v>116000</v>
      </c>
      <c r="F310" s="3" t="n">
        <v>400000</v>
      </c>
      <c r="G310" s="3" t="n">
        <v>564000</v>
      </c>
      <c r="H310" s="3" t="n">
        <v>183000</v>
      </c>
      <c r="I310" s="3" t="n">
        <v>64000</v>
      </c>
      <c r="J310" s="4" t="n">
        <v>2398000</v>
      </c>
      <c r="K310" s="5" t="n">
        <v>-161000</v>
      </c>
      <c r="L310" s="4" t="n">
        <v>2481000</v>
      </c>
      <c r="M310" s="4" t="n">
        <v>21507000</v>
      </c>
    </row>
    <row r="311" customFormat="false" ht="11.25" hidden="false" customHeight="false" outlineLevel="0" collapsed="false">
      <c r="A311" s="199" t="n">
        <v>35855</v>
      </c>
      <c r="B311" s="192" t="n">
        <v>35855</v>
      </c>
      <c r="C311" s="3" t="n">
        <v>523000</v>
      </c>
      <c r="D311" s="3" t="n">
        <v>742000</v>
      </c>
      <c r="E311" s="3" t="n">
        <v>225000</v>
      </c>
      <c r="F311" s="3" t="n">
        <v>300000</v>
      </c>
      <c r="G311" s="3" t="n">
        <v>597000</v>
      </c>
      <c r="H311" s="3" t="n">
        <v>182000</v>
      </c>
      <c r="I311" s="3" t="n">
        <v>66000</v>
      </c>
      <c r="J311" s="4" t="n">
        <v>2635000</v>
      </c>
      <c r="K311" s="5" t="n">
        <v>143000</v>
      </c>
      <c r="L311" s="4" t="n">
        <v>2573000</v>
      </c>
      <c r="M311" s="4" t="n">
        <v>21649000</v>
      </c>
    </row>
    <row r="312" customFormat="false" ht="11.25" hidden="false" customHeight="false" outlineLevel="0" collapsed="false">
      <c r="A312" s="199" t="n">
        <v>35856</v>
      </c>
      <c r="B312" s="192" t="n">
        <v>35856</v>
      </c>
      <c r="C312" s="3" t="n">
        <v>531000</v>
      </c>
      <c r="D312" s="3" t="n">
        <v>763000</v>
      </c>
      <c r="E312" s="3" t="n">
        <v>242000</v>
      </c>
      <c r="F312" s="3" t="n">
        <v>300000</v>
      </c>
      <c r="G312" s="3" t="n">
        <v>663000</v>
      </c>
      <c r="H312" s="3" t="n">
        <v>186000</v>
      </c>
      <c r="I312" s="3" t="n">
        <v>63000</v>
      </c>
      <c r="J312" s="4" t="n">
        <v>2748000</v>
      </c>
      <c r="K312" s="5" t="n">
        <v>-65000</v>
      </c>
      <c r="L312" s="4" t="n">
        <v>2722000</v>
      </c>
      <c r="M312" s="4" t="n">
        <v>21584000</v>
      </c>
    </row>
    <row r="313" customFormat="false" ht="11.25" hidden="false" customHeight="false" outlineLevel="0" collapsed="false">
      <c r="A313" s="199" t="n">
        <v>35857</v>
      </c>
      <c r="B313" s="192" t="n">
        <v>35857</v>
      </c>
      <c r="C313" s="3" t="n">
        <v>529000</v>
      </c>
      <c r="D313" s="3" t="n">
        <v>761000</v>
      </c>
      <c r="E313" s="3" t="n">
        <v>263000</v>
      </c>
      <c r="F313" s="3" t="n">
        <v>288000</v>
      </c>
      <c r="G313" s="3" t="n">
        <v>653000</v>
      </c>
      <c r="H313" s="3" t="n">
        <v>190000</v>
      </c>
      <c r="I313" s="3" t="n">
        <v>65000</v>
      </c>
      <c r="J313" s="4" t="n">
        <v>2749000</v>
      </c>
      <c r="K313" s="5" t="n">
        <v>23000</v>
      </c>
      <c r="L313" s="4" t="n">
        <v>2787000</v>
      </c>
      <c r="M313" s="4" t="n">
        <v>21606000</v>
      </c>
    </row>
    <row r="314" customFormat="false" ht="11.25" hidden="false" customHeight="false" outlineLevel="0" collapsed="false">
      <c r="A314" s="199" t="n">
        <v>35858</v>
      </c>
      <c r="B314" s="192" t="n">
        <v>35858</v>
      </c>
      <c r="C314" s="3" t="n">
        <v>500000</v>
      </c>
      <c r="D314" s="3" t="n">
        <v>672000</v>
      </c>
      <c r="E314" s="3" t="n">
        <v>261000</v>
      </c>
      <c r="F314" s="3" t="n">
        <v>350000</v>
      </c>
      <c r="G314" s="3" t="n">
        <v>624000</v>
      </c>
      <c r="H314" s="3" t="n">
        <v>181000</v>
      </c>
      <c r="I314" s="3" t="n">
        <v>66000</v>
      </c>
      <c r="J314" s="4" t="n">
        <v>2654000</v>
      </c>
      <c r="K314" s="5" t="n">
        <v>-43000</v>
      </c>
      <c r="L314" s="4" t="n">
        <v>2665000</v>
      </c>
      <c r="M314" s="4" t="n">
        <v>21563000</v>
      </c>
    </row>
    <row r="315" customFormat="false" ht="11.25" hidden="false" customHeight="false" outlineLevel="0" collapsed="false">
      <c r="A315" s="199" t="n">
        <v>35859</v>
      </c>
      <c r="B315" s="192" t="n">
        <v>35859</v>
      </c>
      <c r="C315" s="3" t="n">
        <v>527000</v>
      </c>
      <c r="D315" s="3" t="n">
        <v>739000</v>
      </c>
      <c r="E315" s="3" t="n">
        <v>256000</v>
      </c>
      <c r="F315" s="3" t="n">
        <v>288000</v>
      </c>
      <c r="G315" s="3" t="n">
        <v>698000</v>
      </c>
      <c r="H315" s="3" t="n">
        <v>179000</v>
      </c>
      <c r="I315" s="3" t="n">
        <v>62000</v>
      </c>
      <c r="J315" s="4" t="n">
        <v>2749000</v>
      </c>
      <c r="K315" s="5" t="n">
        <v>-74000</v>
      </c>
      <c r="L315" s="4" t="n">
        <v>2908000</v>
      </c>
      <c r="M315" s="4" t="n">
        <v>21495000</v>
      </c>
    </row>
    <row r="316" customFormat="false" ht="11.25" hidden="false" customHeight="false" outlineLevel="0" collapsed="false">
      <c r="A316" s="199" t="n">
        <v>35860</v>
      </c>
      <c r="B316" s="192" t="n">
        <v>35860</v>
      </c>
      <c r="C316" s="3" t="n">
        <v>532000</v>
      </c>
      <c r="D316" s="3" t="n">
        <v>718000</v>
      </c>
      <c r="E316" s="3" t="n">
        <v>264000</v>
      </c>
      <c r="F316" s="3" t="n">
        <v>321000</v>
      </c>
      <c r="G316" s="3" t="n">
        <v>693000</v>
      </c>
      <c r="H316" s="3" t="n">
        <v>179000</v>
      </c>
      <c r="I316" s="3" t="n">
        <v>63000</v>
      </c>
      <c r="J316" s="4" t="n">
        <v>2770000</v>
      </c>
      <c r="K316" s="5" t="n">
        <v>-221000</v>
      </c>
      <c r="L316" s="4" t="n">
        <v>3063000</v>
      </c>
      <c r="M316" s="4" t="n">
        <v>21287000</v>
      </c>
    </row>
    <row r="317" customFormat="false" ht="11.25" hidden="false" customHeight="false" outlineLevel="0" collapsed="false">
      <c r="A317" s="199" t="n">
        <v>35861</v>
      </c>
      <c r="B317" s="192" t="n">
        <v>35861</v>
      </c>
      <c r="C317" s="3" t="n">
        <v>530000</v>
      </c>
      <c r="D317" s="3" t="n">
        <v>726000</v>
      </c>
      <c r="E317" s="3" t="n">
        <v>257000</v>
      </c>
      <c r="F317" s="3" t="n">
        <v>326000</v>
      </c>
      <c r="G317" s="3" t="n">
        <v>692000</v>
      </c>
      <c r="H317" s="3" t="n">
        <v>179000</v>
      </c>
      <c r="I317" s="3" t="n">
        <v>65000</v>
      </c>
      <c r="J317" s="4" t="n">
        <v>2775000</v>
      </c>
      <c r="K317" s="5" t="n">
        <v>-177000</v>
      </c>
      <c r="L317" s="4" t="n">
        <v>2838000</v>
      </c>
      <c r="M317" s="4" t="n">
        <v>21111000</v>
      </c>
    </row>
    <row r="318" customFormat="false" ht="11.25" hidden="false" customHeight="false" outlineLevel="0" collapsed="false">
      <c r="A318" s="199" t="n">
        <v>35862</v>
      </c>
      <c r="B318" s="192" t="n">
        <v>35862</v>
      </c>
      <c r="C318" s="3" t="n">
        <v>540000</v>
      </c>
      <c r="D318" s="3" t="n">
        <v>743000</v>
      </c>
      <c r="E318" s="3" t="n">
        <v>237000</v>
      </c>
      <c r="F318" s="3" t="n">
        <v>329000</v>
      </c>
      <c r="G318" s="3" t="n">
        <v>717000</v>
      </c>
      <c r="H318" s="3" t="n">
        <v>180000</v>
      </c>
      <c r="I318" s="3" t="n">
        <v>65000</v>
      </c>
      <c r="J318" s="4" t="n">
        <v>2811000</v>
      </c>
      <c r="K318" s="5" t="n">
        <v>191000</v>
      </c>
      <c r="L318" s="4" t="n">
        <v>2648000</v>
      </c>
      <c r="M318" s="4" t="n">
        <v>21244000</v>
      </c>
    </row>
    <row r="319" customFormat="false" ht="11.25" hidden="false" customHeight="false" outlineLevel="0" collapsed="false">
      <c r="A319" s="199" t="n">
        <v>35863</v>
      </c>
      <c r="B319" s="192" t="n">
        <v>35863</v>
      </c>
      <c r="C319" s="3" t="n">
        <v>541000</v>
      </c>
      <c r="D319" s="3" t="n">
        <v>735000</v>
      </c>
      <c r="E319" s="3" t="n">
        <v>242000</v>
      </c>
      <c r="F319" s="3" t="n">
        <v>316000</v>
      </c>
      <c r="G319" s="3" t="n">
        <v>688000</v>
      </c>
      <c r="H319" s="3" t="n">
        <v>176000</v>
      </c>
      <c r="I319" s="3" t="n">
        <v>60000</v>
      </c>
      <c r="J319" s="4" t="n">
        <v>2758000</v>
      </c>
      <c r="K319" s="5" t="n">
        <v>-41000</v>
      </c>
      <c r="L319" s="4" t="n">
        <v>2738000</v>
      </c>
      <c r="M319" s="4" t="n">
        <v>21203000</v>
      </c>
    </row>
    <row r="320" customFormat="false" ht="11.25" hidden="false" customHeight="false" outlineLevel="0" collapsed="false">
      <c r="A320" s="199" t="n">
        <v>35864</v>
      </c>
      <c r="B320" s="192" t="n">
        <v>35864</v>
      </c>
      <c r="C320" s="3" t="n">
        <v>534000</v>
      </c>
      <c r="D320" s="3" t="n">
        <v>727000</v>
      </c>
      <c r="E320" s="3" t="n">
        <v>270000</v>
      </c>
      <c r="F320" s="3" t="n">
        <v>314000</v>
      </c>
      <c r="G320" s="3" t="n">
        <v>664000</v>
      </c>
      <c r="H320" s="3" t="n">
        <v>178000</v>
      </c>
      <c r="I320" s="3" t="n">
        <v>62000</v>
      </c>
      <c r="J320" s="4" t="n">
        <v>2749000</v>
      </c>
      <c r="K320" s="5" t="n">
        <v>206000</v>
      </c>
      <c r="L320" s="4" t="n">
        <v>2563000</v>
      </c>
      <c r="M320" s="4" t="n">
        <v>21409000</v>
      </c>
    </row>
    <row r="321" customFormat="false" ht="11.25" hidden="false" customHeight="false" outlineLevel="0" collapsed="false">
      <c r="A321" s="199" t="n">
        <v>35865</v>
      </c>
      <c r="B321" s="192" t="n">
        <v>35865</v>
      </c>
      <c r="C321" s="3" t="n">
        <v>539000</v>
      </c>
      <c r="D321" s="3" t="n">
        <v>735000</v>
      </c>
      <c r="E321" s="3" t="n">
        <v>267000</v>
      </c>
      <c r="F321" s="3" t="n">
        <v>307000</v>
      </c>
      <c r="G321" s="3" t="n">
        <v>672000</v>
      </c>
      <c r="H321" s="3" t="n">
        <v>179000</v>
      </c>
      <c r="I321" s="3" t="n">
        <v>39000</v>
      </c>
      <c r="J321" s="4" t="n">
        <v>2738000</v>
      </c>
      <c r="K321" s="5" t="n">
        <v>229000</v>
      </c>
      <c r="L321" s="4" t="n">
        <v>2494000</v>
      </c>
      <c r="M321" s="4" t="n">
        <v>21637000</v>
      </c>
    </row>
    <row r="322" customFormat="false" ht="11.25" hidden="false" customHeight="false" outlineLevel="0" collapsed="false">
      <c r="A322" s="199" t="n">
        <v>35866</v>
      </c>
      <c r="B322" s="192" t="n">
        <v>35866</v>
      </c>
      <c r="C322" s="3" t="n">
        <v>531000</v>
      </c>
      <c r="D322" s="3" t="n">
        <v>696000</v>
      </c>
      <c r="E322" s="3" t="n">
        <v>284000</v>
      </c>
      <c r="F322" s="3" t="n">
        <v>307000</v>
      </c>
      <c r="G322" s="3" t="n">
        <v>676000</v>
      </c>
      <c r="H322" s="3" t="n">
        <v>180000</v>
      </c>
      <c r="I322" s="3" t="n">
        <v>8000</v>
      </c>
      <c r="J322" s="4" t="n">
        <v>2682000</v>
      </c>
      <c r="K322" s="5" t="n">
        <v>161000</v>
      </c>
      <c r="L322" s="4" t="n">
        <v>2484000</v>
      </c>
      <c r="M322" s="4" t="n">
        <v>21798000</v>
      </c>
    </row>
    <row r="323" customFormat="false" ht="11.25" hidden="false" customHeight="false" outlineLevel="0" collapsed="false">
      <c r="A323" s="199" t="n">
        <v>35867</v>
      </c>
      <c r="B323" s="192" t="n">
        <v>35867</v>
      </c>
      <c r="C323" s="3" t="n">
        <v>535000</v>
      </c>
      <c r="D323" s="3" t="n">
        <v>694000</v>
      </c>
      <c r="E323" s="3" t="n">
        <v>267000</v>
      </c>
      <c r="F323" s="3" t="n">
        <v>298000</v>
      </c>
      <c r="G323" s="3" t="n">
        <v>635000</v>
      </c>
      <c r="H323" s="3" t="n">
        <v>179000</v>
      </c>
      <c r="I323" s="3" t="n">
        <v>9000</v>
      </c>
      <c r="J323" s="4" t="n">
        <v>2617000</v>
      </c>
      <c r="K323" s="5" t="n">
        <v>60000</v>
      </c>
      <c r="L323" s="4" t="n">
        <v>2627000</v>
      </c>
      <c r="M323" s="4" t="n">
        <v>21858000</v>
      </c>
    </row>
    <row r="324" customFormat="false" ht="11.25" hidden="false" customHeight="false" outlineLevel="0" collapsed="false">
      <c r="A324" s="199" t="n">
        <v>35868</v>
      </c>
      <c r="B324" s="192" t="n">
        <v>35868</v>
      </c>
      <c r="C324" s="3" t="n">
        <v>505000</v>
      </c>
      <c r="D324" s="3" t="n">
        <v>693000</v>
      </c>
      <c r="E324" s="3" t="n">
        <v>252000</v>
      </c>
      <c r="F324" s="3" t="n">
        <v>371000</v>
      </c>
      <c r="G324" s="3" t="n">
        <v>661000</v>
      </c>
      <c r="H324" s="3" t="n">
        <v>180000</v>
      </c>
      <c r="I324" s="3" t="n">
        <v>9000</v>
      </c>
      <c r="J324" s="4" t="n">
        <v>2671000</v>
      </c>
      <c r="K324" s="5" t="n">
        <v>153000</v>
      </c>
      <c r="L324" s="4" t="n">
        <v>2597000</v>
      </c>
      <c r="M324" s="4" t="n">
        <v>22012000</v>
      </c>
    </row>
    <row r="325" customFormat="false" ht="11.25" hidden="false" customHeight="false" outlineLevel="0" collapsed="false">
      <c r="A325" s="199" t="n">
        <v>35869</v>
      </c>
      <c r="B325" s="192" t="n">
        <v>35869</v>
      </c>
      <c r="C325" s="3" t="n">
        <v>507000</v>
      </c>
      <c r="D325" s="3" t="n">
        <v>690000</v>
      </c>
      <c r="E325" s="3" t="n">
        <v>249000</v>
      </c>
      <c r="F325" s="3" t="n">
        <v>370000</v>
      </c>
      <c r="G325" s="3" t="n">
        <v>695000</v>
      </c>
      <c r="H325" s="3" t="n">
        <v>179000</v>
      </c>
      <c r="I325" s="3" t="n">
        <v>10000</v>
      </c>
      <c r="J325" s="4" t="n">
        <v>2700000</v>
      </c>
      <c r="K325" s="5" t="n">
        <v>193000</v>
      </c>
      <c r="L325" s="4" t="n">
        <v>2390000</v>
      </c>
      <c r="M325" s="4" t="n">
        <v>22204000</v>
      </c>
    </row>
    <row r="326" customFormat="false" ht="11.25" hidden="false" customHeight="false" outlineLevel="0" collapsed="false">
      <c r="A326" s="199" t="n">
        <v>35870</v>
      </c>
      <c r="B326" s="192" t="n">
        <v>35870</v>
      </c>
      <c r="C326" s="3" t="n">
        <v>501000</v>
      </c>
      <c r="D326" s="3" t="n">
        <v>667000</v>
      </c>
      <c r="E326" s="3" t="n">
        <v>268000</v>
      </c>
      <c r="F326" s="3" t="n">
        <v>370000</v>
      </c>
      <c r="G326" s="3" t="n">
        <v>688000</v>
      </c>
      <c r="H326" s="3" t="n">
        <v>173000</v>
      </c>
      <c r="I326" s="3" t="n">
        <v>10000</v>
      </c>
      <c r="J326" s="4" t="n">
        <v>2677000</v>
      </c>
      <c r="K326" s="5" t="n">
        <v>5000</v>
      </c>
      <c r="L326" s="4" t="n">
        <v>2700000</v>
      </c>
      <c r="M326" s="4" t="n">
        <v>22248000</v>
      </c>
    </row>
    <row r="327" customFormat="false" ht="11.25" hidden="false" customHeight="false" outlineLevel="0" collapsed="false">
      <c r="A327" s="199" t="n">
        <v>35871</v>
      </c>
      <c r="B327" s="192" t="n">
        <v>35871</v>
      </c>
      <c r="C327" s="3" t="n">
        <v>534000</v>
      </c>
      <c r="D327" s="3" t="n">
        <v>754000</v>
      </c>
      <c r="E327" s="3" t="n">
        <v>330000</v>
      </c>
      <c r="F327" s="3" t="n">
        <v>356000</v>
      </c>
      <c r="G327" s="3" t="n">
        <v>695000</v>
      </c>
      <c r="H327" s="3" t="n">
        <v>174000</v>
      </c>
      <c r="I327" s="3" t="n">
        <v>10000</v>
      </c>
      <c r="J327" s="4" t="n">
        <v>2853000</v>
      </c>
      <c r="K327" s="5" t="n">
        <v>294000</v>
      </c>
      <c r="L327" s="4" t="n">
        <v>2543000</v>
      </c>
      <c r="M327" s="4" t="n">
        <v>22414000</v>
      </c>
    </row>
    <row r="328" customFormat="false" ht="11.25" hidden="false" customHeight="false" outlineLevel="0" collapsed="false">
      <c r="A328" s="199" t="n">
        <v>35872</v>
      </c>
      <c r="B328" s="192" t="n">
        <v>35872</v>
      </c>
      <c r="C328" s="3" t="n">
        <v>541000</v>
      </c>
      <c r="D328" s="3" t="n">
        <v>737000</v>
      </c>
      <c r="E328" s="3" t="n">
        <v>332000</v>
      </c>
      <c r="F328" s="3" t="n">
        <v>334000</v>
      </c>
      <c r="G328" s="3" t="n">
        <v>701000</v>
      </c>
      <c r="H328" s="3" t="n">
        <v>179000</v>
      </c>
      <c r="I328" s="3" t="n">
        <v>10000</v>
      </c>
      <c r="J328" s="4" t="n">
        <v>2834000</v>
      </c>
      <c r="K328" s="5" t="n">
        <v>291000</v>
      </c>
      <c r="L328" s="4" t="n">
        <v>2579000</v>
      </c>
      <c r="M328" s="4" t="n">
        <v>22704000</v>
      </c>
    </row>
    <row r="329" customFormat="false" ht="11.25" hidden="false" customHeight="false" outlineLevel="0" collapsed="false">
      <c r="A329" s="199" t="n">
        <v>35873</v>
      </c>
      <c r="B329" s="192" t="n">
        <v>35873</v>
      </c>
      <c r="C329" s="3" t="n">
        <v>543000</v>
      </c>
      <c r="D329" s="3" t="n">
        <v>748000</v>
      </c>
      <c r="E329" s="3" t="n">
        <v>292000</v>
      </c>
      <c r="F329" s="3" t="n">
        <v>347000</v>
      </c>
      <c r="G329" s="3" t="n">
        <v>724000</v>
      </c>
      <c r="H329" s="3" t="n">
        <v>180000</v>
      </c>
      <c r="I329" s="3" t="n">
        <v>10000</v>
      </c>
      <c r="J329" s="4" t="n">
        <v>2844000</v>
      </c>
      <c r="K329" s="5" t="n">
        <v>261000</v>
      </c>
      <c r="L329" s="4" t="n">
        <v>2589000</v>
      </c>
      <c r="M329" s="4" t="n">
        <v>22961000</v>
      </c>
    </row>
    <row r="330" customFormat="false" ht="11.25" hidden="false" customHeight="false" outlineLevel="0" collapsed="false">
      <c r="A330" s="199" t="n">
        <v>35874</v>
      </c>
      <c r="B330" s="192" t="n">
        <v>35874</v>
      </c>
      <c r="C330" s="3" t="n">
        <v>542000</v>
      </c>
      <c r="D330" s="3" t="n">
        <v>737000</v>
      </c>
      <c r="E330" s="3" t="n">
        <v>283000</v>
      </c>
      <c r="F330" s="3" t="n">
        <v>365000</v>
      </c>
      <c r="G330" s="3" t="n">
        <v>726000</v>
      </c>
      <c r="H330" s="3" t="n">
        <v>179000</v>
      </c>
      <c r="I330" s="3" t="n">
        <v>10000</v>
      </c>
      <c r="J330" s="4" t="n">
        <v>2842000</v>
      </c>
      <c r="K330" s="5" t="n">
        <v>341000</v>
      </c>
      <c r="L330" s="4" t="n">
        <v>2529000</v>
      </c>
      <c r="M330" s="4" t="n">
        <v>23304000</v>
      </c>
    </row>
    <row r="331" customFormat="false" ht="11.25" hidden="false" customHeight="false" outlineLevel="0" collapsed="false">
      <c r="A331" s="199" t="n">
        <v>35875</v>
      </c>
      <c r="B331" s="192" t="n">
        <v>35875</v>
      </c>
      <c r="C331" s="3" t="n">
        <v>537000</v>
      </c>
      <c r="D331" s="3" t="n">
        <v>686000</v>
      </c>
      <c r="E331" s="3" t="n">
        <v>290000</v>
      </c>
      <c r="F331" s="3" t="n">
        <v>350000</v>
      </c>
      <c r="G331" s="3" t="n">
        <v>773000</v>
      </c>
      <c r="H331" s="3" t="n">
        <v>179000</v>
      </c>
      <c r="I331" s="3" t="n">
        <v>10000</v>
      </c>
      <c r="J331" s="4" t="n">
        <v>2825000</v>
      </c>
      <c r="K331" s="5" t="n">
        <v>534000</v>
      </c>
      <c r="L331" s="4" t="n">
        <v>2251000</v>
      </c>
      <c r="M331" s="4" t="n">
        <v>23838000</v>
      </c>
    </row>
    <row r="332" customFormat="false" ht="11.25" hidden="false" customHeight="false" outlineLevel="0" collapsed="false">
      <c r="A332" s="199" t="n">
        <v>35876</v>
      </c>
      <c r="B332" s="192" t="n">
        <v>35876</v>
      </c>
      <c r="C332" s="3" t="n">
        <v>538000</v>
      </c>
      <c r="D332" s="3" t="n">
        <v>695000</v>
      </c>
      <c r="E332" s="3" t="n">
        <v>282000</v>
      </c>
      <c r="F332" s="3" t="n">
        <v>333000</v>
      </c>
      <c r="G332" s="3" t="n">
        <v>736000</v>
      </c>
      <c r="H332" s="3" t="n">
        <v>176000</v>
      </c>
      <c r="I332" s="3" t="n">
        <v>10000</v>
      </c>
      <c r="J332" s="4" t="n">
        <v>2770000</v>
      </c>
      <c r="K332" s="5" t="n">
        <v>524000</v>
      </c>
      <c r="L332" s="4" t="n">
        <v>2199000</v>
      </c>
      <c r="M332" s="4" t="n">
        <v>24361000</v>
      </c>
    </row>
    <row r="333" customFormat="false" ht="11.25" hidden="false" customHeight="false" outlineLevel="0" collapsed="false">
      <c r="A333" s="199" t="n">
        <v>35877</v>
      </c>
      <c r="B333" s="192" t="n">
        <v>35877</v>
      </c>
      <c r="C333" s="3" t="n">
        <v>516000</v>
      </c>
      <c r="D333" s="3" t="n">
        <v>680000</v>
      </c>
      <c r="E333" s="3" t="n">
        <v>229000</v>
      </c>
      <c r="F333" s="3" t="n">
        <v>330000</v>
      </c>
      <c r="G333" s="3" t="n">
        <v>767000</v>
      </c>
      <c r="H333" s="3" t="n">
        <v>177000</v>
      </c>
      <c r="I333" s="3" t="n">
        <v>11000</v>
      </c>
      <c r="J333" s="4" t="n">
        <v>2710000</v>
      </c>
      <c r="K333" s="5" t="n">
        <v>310000</v>
      </c>
      <c r="L333" s="4" t="n">
        <v>2443000</v>
      </c>
      <c r="M333" s="4" t="n">
        <v>24671000</v>
      </c>
    </row>
    <row r="334" customFormat="false" ht="11.25" hidden="false" customHeight="false" outlineLevel="0" collapsed="false">
      <c r="A334" s="199" t="n">
        <v>35878</v>
      </c>
      <c r="B334" s="192" t="n">
        <v>35878</v>
      </c>
      <c r="C334" s="3" t="n">
        <v>540000</v>
      </c>
      <c r="D334" s="3" t="n">
        <v>709000</v>
      </c>
      <c r="E334" s="3" t="n">
        <v>242000</v>
      </c>
      <c r="F334" s="3" t="n">
        <v>374000</v>
      </c>
      <c r="G334" s="3" t="n">
        <v>780000</v>
      </c>
      <c r="H334" s="3" t="n">
        <v>176000</v>
      </c>
      <c r="I334" s="3" t="n">
        <v>10000</v>
      </c>
      <c r="J334" s="4" t="n">
        <v>2831000</v>
      </c>
      <c r="K334" s="5" t="n">
        <v>294000</v>
      </c>
      <c r="L334" s="4" t="n">
        <v>2554000</v>
      </c>
      <c r="M334" s="4" t="n">
        <v>24965000</v>
      </c>
    </row>
    <row r="335" customFormat="false" ht="11.25" hidden="false" customHeight="false" outlineLevel="0" collapsed="false">
      <c r="A335" s="199" t="n">
        <v>35879</v>
      </c>
      <c r="B335" s="192" t="n">
        <v>35879</v>
      </c>
      <c r="C335" s="3" t="n">
        <v>537000</v>
      </c>
      <c r="D335" s="3" t="n">
        <v>715000</v>
      </c>
      <c r="E335" s="3" t="n">
        <v>298000</v>
      </c>
      <c r="F335" s="3" t="n">
        <v>411000</v>
      </c>
      <c r="G335" s="3" t="n">
        <v>753000</v>
      </c>
      <c r="H335" s="3" t="n">
        <v>185000</v>
      </c>
      <c r="I335" s="3" t="n">
        <v>10000</v>
      </c>
      <c r="J335" s="4" t="n">
        <v>2909000</v>
      </c>
      <c r="K335" s="5" t="n">
        <v>-236000</v>
      </c>
      <c r="L335" s="4" t="n">
        <v>3113000</v>
      </c>
      <c r="M335" s="4" t="n">
        <v>24729000</v>
      </c>
    </row>
    <row r="336" customFormat="false" ht="11.25" hidden="false" customHeight="false" outlineLevel="0" collapsed="false">
      <c r="A336" s="199" t="n">
        <v>35880</v>
      </c>
      <c r="B336" s="192" t="n">
        <v>35880</v>
      </c>
      <c r="C336" s="3" t="n">
        <v>543000</v>
      </c>
      <c r="D336" s="3" t="n">
        <v>724000</v>
      </c>
      <c r="E336" s="3" t="n">
        <v>314000</v>
      </c>
      <c r="F336" s="3" t="n">
        <v>405000</v>
      </c>
      <c r="G336" s="3" t="n">
        <v>804000</v>
      </c>
      <c r="H336" s="3" t="n">
        <v>191000</v>
      </c>
      <c r="I336" s="3" t="n">
        <v>11000</v>
      </c>
      <c r="J336" s="4" t="n">
        <v>2992000</v>
      </c>
      <c r="K336" s="5" t="n">
        <v>265000</v>
      </c>
      <c r="L336" s="4" t="n">
        <v>2753000</v>
      </c>
      <c r="M336" s="4" t="n">
        <v>24988000</v>
      </c>
    </row>
    <row r="337" customFormat="false" ht="11.25" hidden="false" customHeight="false" outlineLevel="0" collapsed="false">
      <c r="A337" s="199" t="n">
        <v>35881</v>
      </c>
      <c r="B337" s="192" t="n">
        <v>35881</v>
      </c>
      <c r="C337" s="3" t="n">
        <v>530000</v>
      </c>
      <c r="D337" s="3" t="n">
        <v>701000</v>
      </c>
      <c r="E337" s="3" t="n">
        <v>301000</v>
      </c>
      <c r="F337" s="3" t="n">
        <v>395000</v>
      </c>
      <c r="G337" s="3" t="n">
        <v>715000</v>
      </c>
      <c r="H337" s="3" t="n">
        <v>191000</v>
      </c>
      <c r="I337" s="3" t="n">
        <v>10000</v>
      </c>
      <c r="J337" s="4" t="n">
        <v>2843000</v>
      </c>
      <c r="K337" s="5" t="n">
        <v>-31000</v>
      </c>
      <c r="L337" s="4" t="n">
        <v>2893000</v>
      </c>
      <c r="M337" s="4" t="n">
        <v>24957000</v>
      </c>
    </row>
    <row r="338" customFormat="false" ht="11.25" hidden="false" customHeight="false" outlineLevel="0" collapsed="false">
      <c r="A338" s="199" t="n">
        <v>35882</v>
      </c>
      <c r="B338" s="192" t="n">
        <v>35882</v>
      </c>
      <c r="C338" s="3" t="n">
        <v>531000</v>
      </c>
      <c r="D338" s="3" t="n">
        <v>766000</v>
      </c>
      <c r="E338" s="3" t="n">
        <v>309000</v>
      </c>
      <c r="F338" s="3" t="n">
        <v>390000</v>
      </c>
      <c r="G338" s="3" t="n">
        <v>689000</v>
      </c>
      <c r="H338" s="3" t="n">
        <v>191000</v>
      </c>
      <c r="I338" s="3" t="n">
        <v>10000</v>
      </c>
      <c r="J338" s="4" t="n">
        <v>2886000</v>
      </c>
      <c r="K338" s="5" t="n">
        <v>-424000</v>
      </c>
      <c r="L338" s="4" t="n">
        <v>3324000</v>
      </c>
      <c r="M338" s="4" t="n">
        <v>24531000</v>
      </c>
    </row>
    <row r="339" customFormat="false" ht="11.25" hidden="false" customHeight="false" outlineLevel="0" collapsed="false">
      <c r="A339" s="199" t="n">
        <v>35883</v>
      </c>
      <c r="B339" s="192" t="n">
        <v>35883</v>
      </c>
      <c r="C339" s="3" t="n">
        <v>531000</v>
      </c>
      <c r="D339" s="3" t="n">
        <v>731000</v>
      </c>
      <c r="E339" s="3" t="n">
        <v>288000</v>
      </c>
      <c r="F339" s="3" t="n">
        <v>397000</v>
      </c>
      <c r="G339" s="3" t="n">
        <v>695000</v>
      </c>
      <c r="H339" s="3" t="n">
        <v>189000</v>
      </c>
      <c r="I339" s="3" t="n">
        <v>10000</v>
      </c>
      <c r="J339" s="4" t="n">
        <v>2841000</v>
      </c>
      <c r="K339" s="5" t="n">
        <v>-326000</v>
      </c>
      <c r="L339" s="4" t="n">
        <v>3181000</v>
      </c>
      <c r="M339" s="4" t="n">
        <v>24207000</v>
      </c>
    </row>
    <row r="340" customFormat="false" ht="11.25" hidden="false" customHeight="false" outlineLevel="0" collapsed="false">
      <c r="A340" s="199" t="n">
        <v>35884</v>
      </c>
      <c r="B340" s="192" t="n">
        <v>35884</v>
      </c>
      <c r="C340" s="3" t="n">
        <v>538000</v>
      </c>
      <c r="D340" s="3" t="n">
        <v>720000</v>
      </c>
      <c r="E340" s="3" t="n">
        <v>321000</v>
      </c>
      <c r="F340" s="3" t="n">
        <v>391000</v>
      </c>
      <c r="G340" s="3" t="n">
        <v>691000</v>
      </c>
      <c r="H340" s="3" t="n">
        <v>184000</v>
      </c>
      <c r="I340" s="3" t="n">
        <v>10000</v>
      </c>
      <c r="J340" s="4" t="n">
        <v>2855000</v>
      </c>
      <c r="K340" s="5" t="n">
        <v>-246000</v>
      </c>
      <c r="L340" s="4" t="n">
        <v>3045000</v>
      </c>
      <c r="M340" s="4" t="n">
        <v>23962000</v>
      </c>
    </row>
    <row r="341" customFormat="false" ht="11.25" hidden="false" customHeight="false" outlineLevel="0" collapsed="false">
      <c r="A341" s="199" t="n">
        <v>35885</v>
      </c>
      <c r="B341" s="192" t="n">
        <v>35885</v>
      </c>
      <c r="C341" s="3" t="n">
        <v>525000</v>
      </c>
      <c r="D341" s="3" t="n">
        <v>708000</v>
      </c>
      <c r="E341" s="3" t="n">
        <v>324000</v>
      </c>
      <c r="F341" s="3" t="n">
        <v>415000</v>
      </c>
      <c r="G341" s="3" t="n">
        <v>710000</v>
      </c>
      <c r="H341" s="3" t="n">
        <v>187000</v>
      </c>
      <c r="I341" s="3" t="n">
        <v>9000</v>
      </c>
      <c r="J341" s="4" t="n">
        <v>2878000</v>
      </c>
      <c r="K341" s="5" t="n">
        <v>-757000</v>
      </c>
      <c r="L341" s="4" t="n">
        <v>3600000</v>
      </c>
      <c r="M341" s="4" t="n">
        <v>23218000</v>
      </c>
    </row>
    <row r="342" customFormat="false" ht="11.25" hidden="false" customHeight="false" outlineLevel="0" collapsed="false">
      <c r="A342" s="199" t="n">
        <v>35886</v>
      </c>
      <c r="B342" s="192" t="n">
        <v>35886</v>
      </c>
      <c r="C342" s="3" t="n">
        <v>454000</v>
      </c>
      <c r="D342" s="3" t="n">
        <v>640000</v>
      </c>
      <c r="E342" s="3" t="n">
        <v>286000</v>
      </c>
      <c r="F342" s="3" t="n">
        <v>314000</v>
      </c>
      <c r="G342" s="3" t="n">
        <v>584000</v>
      </c>
      <c r="H342" s="3" t="n">
        <v>179000</v>
      </c>
      <c r="I342" s="3" t="n">
        <v>9000</v>
      </c>
      <c r="J342" s="4" t="n">
        <v>2466000</v>
      </c>
      <c r="K342" s="5" t="n">
        <v>-977000</v>
      </c>
      <c r="L342" s="4" t="n">
        <v>3543000</v>
      </c>
      <c r="M342" s="4" t="n">
        <v>22243000</v>
      </c>
    </row>
    <row r="343" customFormat="false" ht="11.25" hidden="false" customHeight="false" outlineLevel="0" collapsed="false">
      <c r="A343" s="199" t="n">
        <v>35887</v>
      </c>
      <c r="B343" s="192" t="n">
        <v>35887</v>
      </c>
      <c r="C343" s="3" t="n">
        <v>525000</v>
      </c>
      <c r="D343" s="3" t="n">
        <v>647000</v>
      </c>
      <c r="E343" s="3" t="n">
        <v>374000</v>
      </c>
      <c r="F343" s="3" t="n">
        <v>331000</v>
      </c>
      <c r="G343" s="3" t="n">
        <v>531000</v>
      </c>
      <c r="H343" s="3" t="n">
        <v>151000</v>
      </c>
      <c r="I343" s="3" t="n">
        <v>9000</v>
      </c>
      <c r="J343" s="4" t="n">
        <v>2568000</v>
      </c>
      <c r="K343" s="5" t="n">
        <v>-504000</v>
      </c>
      <c r="L343" s="4" t="n">
        <v>3009000</v>
      </c>
      <c r="M343" s="4" t="n">
        <v>21730000</v>
      </c>
    </row>
    <row r="344" customFormat="false" ht="11.25" hidden="false" customHeight="false" outlineLevel="0" collapsed="false">
      <c r="A344" s="199" t="n">
        <v>35888</v>
      </c>
      <c r="B344" s="192" t="n">
        <v>35888</v>
      </c>
      <c r="C344" s="3" t="n">
        <v>540000</v>
      </c>
      <c r="D344" s="3" t="n">
        <v>666000</v>
      </c>
      <c r="E344" s="3" t="n">
        <v>337000</v>
      </c>
      <c r="F344" s="3" t="n">
        <v>249000</v>
      </c>
      <c r="G344" s="3" t="n">
        <v>608000</v>
      </c>
      <c r="H344" s="3" t="n">
        <v>195000</v>
      </c>
      <c r="I344" s="3" t="n">
        <v>10000</v>
      </c>
      <c r="J344" s="4" t="n">
        <v>2605000</v>
      </c>
      <c r="K344" s="5" t="n">
        <v>-473000</v>
      </c>
      <c r="L344" s="4" t="n">
        <v>3120000</v>
      </c>
      <c r="M344" s="4" t="n">
        <v>21256000</v>
      </c>
    </row>
    <row r="345" customFormat="false" ht="11.25" hidden="false" customHeight="false" outlineLevel="0" collapsed="false">
      <c r="A345" s="199" t="n">
        <v>35889</v>
      </c>
      <c r="B345" s="192" t="n">
        <v>35889</v>
      </c>
      <c r="C345" s="3" t="n">
        <v>521000</v>
      </c>
      <c r="D345" s="3" t="n">
        <v>709000</v>
      </c>
      <c r="E345" s="3" t="n">
        <v>329000</v>
      </c>
      <c r="F345" s="3" t="n">
        <v>249000</v>
      </c>
      <c r="G345" s="3" t="n">
        <v>598000</v>
      </c>
      <c r="H345" s="3" t="n">
        <v>199000</v>
      </c>
      <c r="I345" s="3" t="n">
        <v>9000</v>
      </c>
      <c r="J345" s="4" t="n">
        <v>2614000</v>
      </c>
      <c r="K345" s="5" t="n">
        <v>-320000</v>
      </c>
      <c r="L345" s="4" t="n">
        <v>2854000</v>
      </c>
      <c r="M345" s="4" t="n">
        <v>20935000</v>
      </c>
    </row>
    <row r="346" customFormat="false" ht="11.25" hidden="false" customHeight="false" outlineLevel="0" collapsed="false">
      <c r="A346" s="199" t="n">
        <v>35890</v>
      </c>
      <c r="B346" s="192" t="n">
        <v>35890</v>
      </c>
      <c r="C346" s="3" t="n">
        <v>536000</v>
      </c>
      <c r="D346" s="3" t="n">
        <v>696000</v>
      </c>
      <c r="E346" s="3" t="n">
        <v>377000</v>
      </c>
      <c r="F346" s="3" t="n">
        <v>265000</v>
      </c>
      <c r="G346" s="3" t="n">
        <v>630000</v>
      </c>
      <c r="H346" s="3" t="n">
        <v>206000</v>
      </c>
      <c r="I346" s="3" t="n">
        <v>10000</v>
      </c>
      <c r="J346" s="4" t="n">
        <v>2720000</v>
      </c>
      <c r="K346" s="5" t="n">
        <v>37000</v>
      </c>
      <c r="L346" s="4" t="n">
        <v>2646000</v>
      </c>
      <c r="M346" s="4" t="n">
        <v>20971000</v>
      </c>
    </row>
    <row r="347" customFormat="false" ht="11.25" hidden="false" customHeight="false" outlineLevel="0" collapsed="false">
      <c r="A347" s="199" t="n">
        <v>35891</v>
      </c>
      <c r="B347" s="192" t="n">
        <v>35891</v>
      </c>
      <c r="C347" s="3" t="n">
        <v>542000</v>
      </c>
      <c r="D347" s="3" t="n">
        <v>676000</v>
      </c>
      <c r="E347" s="3" t="n">
        <v>390000</v>
      </c>
      <c r="F347" s="3" t="n">
        <v>258000</v>
      </c>
      <c r="G347" s="3" t="n">
        <v>601000</v>
      </c>
      <c r="H347" s="3" t="n">
        <v>207000</v>
      </c>
      <c r="I347" s="3" t="n">
        <v>10000</v>
      </c>
      <c r="J347" s="4" t="n">
        <v>2684000</v>
      </c>
      <c r="K347" s="5" t="n">
        <v>-259000</v>
      </c>
      <c r="L347" s="4" t="n">
        <v>2992000</v>
      </c>
      <c r="M347" s="4" t="n">
        <v>20712000</v>
      </c>
    </row>
    <row r="348" customFormat="false" ht="11.25" hidden="false" customHeight="false" outlineLevel="0" collapsed="false">
      <c r="A348" s="199" t="n">
        <v>35892</v>
      </c>
      <c r="B348" s="192" t="n">
        <v>35892</v>
      </c>
      <c r="C348" s="3" t="n">
        <v>541000</v>
      </c>
      <c r="D348" s="3" t="n">
        <v>651000</v>
      </c>
      <c r="E348" s="3" t="n">
        <v>384000</v>
      </c>
      <c r="F348" s="3" t="n">
        <v>314000</v>
      </c>
      <c r="G348" s="3" t="n">
        <v>567000</v>
      </c>
      <c r="H348" s="3" t="n">
        <v>203000</v>
      </c>
      <c r="I348" s="3" t="n">
        <v>9000</v>
      </c>
      <c r="J348" s="4" t="n">
        <v>2669000</v>
      </c>
      <c r="K348" s="5" t="n">
        <v>-102000</v>
      </c>
      <c r="L348" s="4" t="n">
        <v>2840000</v>
      </c>
      <c r="M348" s="4" t="n">
        <v>20610000</v>
      </c>
    </row>
    <row r="349" customFormat="false" ht="11.25" hidden="false" customHeight="false" outlineLevel="0" collapsed="false">
      <c r="A349" s="199" t="n">
        <v>35893</v>
      </c>
      <c r="B349" s="192" t="n">
        <v>35893</v>
      </c>
      <c r="C349" s="3" t="n">
        <v>526000</v>
      </c>
      <c r="D349" s="3" t="n">
        <v>656000</v>
      </c>
      <c r="E349" s="3" t="n">
        <v>380000</v>
      </c>
      <c r="F349" s="3" t="n">
        <v>343000</v>
      </c>
      <c r="G349" s="3" t="n">
        <v>543000</v>
      </c>
      <c r="H349" s="3" t="n">
        <v>197000</v>
      </c>
      <c r="I349" s="3" t="n">
        <v>9000</v>
      </c>
      <c r="J349" s="4" t="n">
        <v>2654000</v>
      </c>
      <c r="K349" s="5" t="n">
        <v>-23000</v>
      </c>
      <c r="L349" s="4" t="n">
        <v>2663000</v>
      </c>
      <c r="M349" s="4" t="n">
        <v>20585000</v>
      </c>
    </row>
    <row r="350" customFormat="false" ht="11.25" hidden="false" customHeight="false" outlineLevel="0" collapsed="false">
      <c r="A350" s="199" t="n">
        <v>35894</v>
      </c>
      <c r="B350" s="192" t="n">
        <v>35894</v>
      </c>
      <c r="C350" s="3" t="n">
        <v>523000</v>
      </c>
      <c r="D350" s="3" t="n">
        <v>637000</v>
      </c>
      <c r="E350" s="3" t="n">
        <v>347000</v>
      </c>
      <c r="F350" s="3" t="n">
        <v>320000</v>
      </c>
      <c r="G350" s="3" t="n">
        <v>608000</v>
      </c>
      <c r="H350" s="3" t="n">
        <v>198000</v>
      </c>
      <c r="I350" s="3" t="n">
        <v>10000</v>
      </c>
      <c r="J350" s="4" t="n">
        <v>2643000</v>
      </c>
      <c r="K350" s="5" t="n">
        <v>76000</v>
      </c>
      <c r="L350" s="4" t="n">
        <v>2507000</v>
      </c>
      <c r="M350" s="4" t="n">
        <v>20663000</v>
      </c>
    </row>
    <row r="351" customFormat="false" ht="11.25" hidden="false" customHeight="false" outlineLevel="0" collapsed="false">
      <c r="A351" s="199" t="n">
        <v>35895</v>
      </c>
      <c r="B351" s="192" t="n">
        <v>35895</v>
      </c>
      <c r="C351" s="3" t="n">
        <v>536000</v>
      </c>
      <c r="D351" s="3" t="n">
        <v>683000</v>
      </c>
      <c r="E351" s="3" t="n">
        <v>383000</v>
      </c>
      <c r="F351" s="3" t="n">
        <v>295000</v>
      </c>
      <c r="G351" s="3" t="n">
        <v>609000</v>
      </c>
      <c r="H351" s="3" t="n">
        <v>201000</v>
      </c>
      <c r="I351" s="3" t="n">
        <v>10000</v>
      </c>
      <c r="J351" s="4" t="n">
        <v>2717000</v>
      </c>
      <c r="K351" s="5" t="n">
        <v>329000</v>
      </c>
      <c r="L351" s="4" t="n">
        <v>2376000</v>
      </c>
      <c r="M351" s="4" t="n">
        <v>20983000</v>
      </c>
    </row>
    <row r="352" customFormat="false" ht="11.25" hidden="false" customHeight="false" outlineLevel="0" collapsed="false">
      <c r="A352" s="199" t="n">
        <v>35896</v>
      </c>
      <c r="B352" s="192" t="n">
        <v>35896</v>
      </c>
      <c r="C352" s="3" t="n">
        <v>540000</v>
      </c>
      <c r="D352" s="3" t="n">
        <v>688000</v>
      </c>
      <c r="E352" s="3" t="n">
        <v>410000</v>
      </c>
      <c r="F352" s="3" t="n">
        <v>376000</v>
      </c>
      <c r="G352" s="3" t="n">
        <v>631000</v>
      </c>
      <c r="H352" s="3" t="n">
        <v>205000</v>
      </c>
      <c r="I352" s="3" t="n">
        <v>10000</v>
      </c>
      <c r="J352" s="4" t="n">
        <v>2860000</v>
      </c>
      <c r="K352" s="5" t="n">
        <v>-25000</v>
      </c>
      <c r="L352" s="4" t="n">
        <v>2862000</v>
      </c>
      <c r="M352" s="4" t="n">
        <v>20957000</v>
      </c>
    </row>
    <row r="353" customFormat="false" ht="11.25" hidden="false" customHeight="false" outlineLevel="0" collapsed="false">
      <c r="A353" s="199" t="n">
        <v>35897</v>
      </c>
      <c r="B353" s="192" t="n">
        <v>35897</v>
      </c>
      <c r="C353" s="3" t="n">
        <v>542000</v>
      </c>
      <c r="D353" s="3" t="n">
        <v>678000</v>
      </c>
      <c r="E353" s="3" t="n">
        <v>424000</v>
      </c>
      <c r="F353" s="3" t="n">
        <v>323000</v>
      </c>
      <c r="G353" s="3" t="n">
        <v>625000</v>
      </c>
      <c r="H353" s="3" t="n">
        <v>198000</v>
      </c>
      <c r="I353" s="3" t="n">
        <v>9000</v>
      </c>
      <c r="J353" s="4" t="n">
        <v>2799000</v>
      </c>
      <c r="K353" s="5" t="n">
        <v>287000</v>
      </c>
      <c r="L353" s="4" t="n">
        <v>2619000</v>
      </c>
      <c r="M353" s="4" t="n">
        <v>21244000</v>
      </c>
    </row>
    <row r="354" customFormat="false" ht="11.25" hidden="false" customHeight="false" outlineLevel="0" collapsed="false">
      <c r="A354" s="199" t="n">
        <v>35898</v>
      </c>
      <c r="B354" s="192" t="n">
        <v>35898</v>
      </c>
      <c r="C354" s="3" t="n">
        <v>516000</v>
      </c>
      <c r="D354" s="3" t="n">
        <v>664000</v>
      </c>
      <c r="E354" s="3" t="n">
        <v>427000</v>
      </c>
      <c r="F354" s="3" t="n">
        <v>312000</v>
      </c>
      <c r="G354" s="3" t="n">
        <v>605000</v>
      </c>
      <c r="H354" s="3" t="n">
        <v>198000</v>
      </c>
      <c r="I354" s="3" t="n">
        <v>9000</v>
      </c>
      <c r="J354" s="4" t="n">
        <v>2731000</v>
      </c>
      <c r="K354" s="5" t="n">
        <v>-437000</v>
      </c>
      <c r="L354" s="4" t="n">
        <v>3156000</v>
      </c>
      <c r="M354" s="4" t="n">
        <v>20807000</v>
      </c>
    </row>
    <row r="355" customFormat="false" ht="11.25" hidden="false" customHeight="false" outlineLevel="0" collapsed="false">
      <c r="A355" s="199" t="n">
        <v>35899</v>
      </c>
      <c r="B355" s="192" t="n">
        <v>35899</v>
      </c>
      <c r="C355" s="3" t="n">
        <v>528000</v>
      </c>
      <c r="D355" s="3" t="n">
        <v>673000</v>
      </c>
      <c r="E355" s="3" t="n">
        <v>408000</v>
      </c>
      <c r="F355" s="3" t="n">
        <v>276000</v>
      </c>
      <c r="G355" s="3" t="n">
        <v>539000</v>
      </c>
      <c r="H355" s="3" t="n">
        <v>186000</v>
      </c>
      <c r="I355" s="3" t="n">
        <v>9000</v>
      </c>
      <c r="J355" s="4" t="n">
        <v>2619000</v>
      </c>
      <c r="K355" s="5" t="n">
        <v>-363000</v>
      </c>
      <c r="L355" s="4" t="n">
        <v>3004000</v>
      </c>
      <c r="M355" s="4" t="n">
        <v>20453000</v>
      </c>
    </row>
    <row r="356" customFormat="false" ht="11.25" hidden="false" customHeight="false" outlineLevel="0" collapsed="false">
      <c r="A356" s="199" t="n">
        <v>35900</v>
      </c>
      <c r="B356" s="192" t="n">
        <v>35900</v>
      </c>
      <c r="C356" s="3" t="n">
        <v>502000</v>
      </c>
      <c r="D356" s="3" t="n">
        <v>690000</v>
      </c>
      <c r="E356" s="3" t="n">
        <v>405000</v>
      </c>
      <c r="F356" s="3" t="n">
        <v>288000</v>
      </c>
      <c r="G356" s="3" t="n">
        <v>563000</v>
      </c>
      <c r="H356" s="3" t="n">
        <v>193000</v>
      </c>
      <c r="I356" s="3" t="n">
        <v>9000</v>
      </c>
      <c r="J356" s="4" t="n">
        <v>2650000</v>
      </c>
      <c r="K356" s="5" t="n">
        <v>-385000</v>
      </c>
      <c r="L356" s="4" t="n">
        <v>3055000</v>
      </c>
      <c r="M356" s="4" t="n">
        <v>20066000</v>
      </c>
    </row>
    <row r="357" customFormat="false" ht="11.25" hidden="false" customHeight="false" outlineLevel="0" collapsed="false">
      <c r="A357" s="199" t="n">
        <v>35901</v>
      </c>
      <c r="B357" s="192" t="n">
        <v>35901</v>
      </c>
      <c r="C357" s="3" t="n">
        <v>510000</v>
      </c>
      <c r="D357" s="3" t="n">
        <v>609000</v>
      </c>
      <c r="E357" s="3" t="n">
        <v>383000</v>
      </c>
      <c r="F357" s="3" t="n">
        <v>217000</v>
      </c>
      <c r="G357" s="3" t="n">
        <v>576000</v>
      </c>
      <c r="H357" s="3" t="n">
        <v>197000</v>
      </c>
      <c r="I357" s="3" t="n">
        <v>9000</v>
      </c>
      <c r="J357" s="4" t="n">
        <v>2501000</v>
      </c>
      <c r="K357" s="5" t="n">
        <v>-269000</v>
      </c>
      <c r="L357" s="4" t="n">
        <v>2824000</v>
      </c>
      <c r="M357" s="4" t="n">
        <v>19748000</v>
      </c>
    </row>
    <row r="358" customFormat="false" ht="11.25" hidden="false" customHeight="false" outlineLevel="0" collapsed="false">
      <c r="A358" s="199" t="n">
        <v>35902</v>
      </c>
      <c r="B358" s="192" t="n">
        <v>35902</v>
      </c>
      <c r="C358" s="3" t="n">
        <v>491000</v>
      </c>
      <c r="D358" s="3" t="n">
        <v>677000</v>
      </c>
      <c r="E358" s="3" t="n">
        <v>357000</v>
      </c>
      <c r="F358" s="3" t="n">
        <v>363000</v>
      </c>
      <c r="G358" s="3" t="n">
        <v>625000</v>
      </c>
      <c r="H358" s="3" t="n">
        <v>207000</v>
      </c>
      <c r="I358" s="3" t="n">
        <v>9000</v>
      </c>
      <c r="J358" s="4" t="n">
        <v>2729000</v>
      </c>
      <c r="K358" s="5" t="n">
        <v>61000</v>
      </c>
      <c r="L358" s="4" t="n">
        <v>2523000</v>
      </c>
      <c r="M358" s="4" t="n">
        <v>19809000</v>
      </c>
    </row>
    <row r="359" customFormat="false" ht="11.25" hidden="false" customHeight="false" outlineLevel="0" collapsed="false">
      <c r="A359" s="199" t="n">
        <v>35903</v>
      </c>
      <c r="B359" s="192" t="n">
        <v>35903</v>
      </c>
      <c r="C359" s="3" t="n">
        <v>543000</v>
      </c>
      <c r="D359" s="3" t="n">
        <v>717000</v>
      </c>
      <c r="E359" s="3" t="n">
        <v>400000</v>
      </c>
      <c r="F359" s="3" t="n">
        <v>358000</v>
      </c>
      <c r="G359" s="3" t="n">
        <v>673000</v>
      </c>
      <c r="H359" s="3" t="n">
        <v>215000</v>
      </c>
      <c r="I359" s="3" t="n">
        <v>9000</v>
      </c>
      <c r="J359" s="4" t="n">
        <v>2915000</v>
      </c>
      <c r="K359" s="5" t="n">
        <v>659000</v>
      </c>
      <c r="L359" s="4" t="n">
        <v>2192000</v>
      </c>
      <c r="M359" s="4" t="n">
        <v>20220000</v>
      </c>
    </row>
    <row r="360" customFormat="false" ht="11.25" hidden="false" customHeight="false" outlineLevel="0" collapsed="false">
      <c r="A360" s="199" t="n">
        <v>35904</v>
      </c>
      <c r="B360" s="192" t="n">
        <v>35904</v>
      </c>
      <c r="C360" s="3" t="n">
        <v>544000</v>
      </c>
      <c r="D360" s="3" t="n">
        <v>719000</v>
      </c>
      <c r="E360" s="3" t="n">
        <v>381000</v>
      </c>
      <c r="F360" s="3" t="n">
        <v>342000</v>
      </c>
      <c r="G360" s="3" t="n">
        <v>665000</v>
      </c>
      <c r="H360" s="3" t="n">
        <v>214000</v>
      </c>
      <c r="I360" s="3" t="n">
        <v>9000</v>
      </c>
      <c r="J360" s="4" t="n">
        <v>2874000</v>
      </c>
      <c r="K360" s="5" t="n">
        <v>762000</v>
      </c>
      <c r="L360" s="4" t="n">
        <v>2086000</v>
      </c>
      <c r="M360" s="4" t="n">
        <v>20980000</v>
      </c>
    </row>
    <row r="361" customFormat="false" ht="11.25" hidden="false" customHeight="false" outlineLevel="0" collapsed="false">
      <c r="A361" s="199" t="n">
        <v>35905</v>
      </c>
      <c r="B361" s="192" t="n">
        <v>35905</v>
      </c>
      <c r="C361" s="3" t="n">
        <v>542000</v>
      </c>
      <c r="D361" s="3" t="n">
        <v>728000</v>
      </c>
      <c r="E361" s="3" t="n">
        <v>397000</v>
      </c>
      <c r="F361" s="3" t="n">
        <v>290000</v>
      </c>
      <c r="G361" s="3" t="n">
        <v>685000</v>
      </c>
      <c r="H361" s="3" t="n">
        <v>200000</v>
      </c>
      <c r="I361" s="3" t="n">
        <v>9000</v>
      </c>
      <c r="J361" s="4" t="n">
        <v>2851000</v>
      </c>
      <c r="K361" s="5" t="n">
        <v>467000</v>
      </c>
      <c r="L361" s="4" t="n">
        <v>2408000</v>
      </c>
      <c r="M361" s="4" t="n">
        <v>21693000</v>
      </c>
    </row>
    <row r="362" customFormat="false" ht="11.25" hidden="false" customHeight="false" outlineLevel="0" collapsed="false">
      <c r="A362" s="199" t="n">
        <v>35906</v>
      </c>
      <c r="B362" s="192" t="n">
        <v>35906</v>
      </c>
      <c r="C362" s="3" t="n">
        <v>541000</v>
      </c>
      <c r="D362" s="3" t="n">
        <v>680000</v>
      </c>
      <c r="E362" s="3" t="n">
        <v>434000</v>
      </c>
      <c r="F362" s="3" t="n">
        <v>317000</v>
      </c>
      <c r="G362" s="3" t="n">
        <v>691000</v>
      </c>
      <c r="H362" s="3" t="n">
        <v>195000</v>
      </c>
      <c r="I362" s="3" t="n">
        <v>9000</v>
      </c>
      <c r="J362" s="4" t="n">
        <v>2867000</v>
      </c>
      <c r="K362" s="5" t="n">
        <v>608000</v>
      </c>
      <c r="L362" s="4" t="n">
        <v>2320000</v>
      </c>
      <c r="M362" s="4" t="n">
        <v>22303000</v>
      </c>
    </row>
    <row r="363" customFormat="false" ht="11.25" hidden="false" customHeight="false" outlineLevel="0" collapsed="false">
      <c r="A363" s="199" t="n">
        <v>35907</v>
      </c>
      <c r="B363" s="192" t="n">
        <v>35907</v>
      </c>
      <c r="C363" s="3" t="n">
        <v>540000</v>
      </c>
      <c r="D363" s="3" t="n">
        <v>663000</v>
      </c>
      <c r="E363" s="3" t="n">
        <v>421000</v>
      </c>
      <c r="F363" s="3" t="n">
        <v>365000</v>
      </c>
      <c r="G363" s="3" t="n">
        <v>631000</v>
      </c>
      <c r="H363" s="3" t="n">
        <v>198000</v>
      </c>
      <c r="I363" s="3" t="n">
        <v>8000</v>
      </c>
      <c r="J363" s="4" t="n">
        <v>2826000</v>
      </c>
      <c r="K363" s="5" t="n">
        <v>439000</v>
      </c>
      <c r="L363" s="4" t="n">
        <v>2331000</v>
      </c>
      <c r="M363" s="4" t="n">
        <v>22740000</v>
      </c>
    </row>
    <row r="364" customFormat="false" ht="11.25" hidden="false" customHeight="false" outlineLevel="0" collapsed="false">
      <c r="A364" s="199" t="n">
        <v>35908</v>
      </c>
      <c r="B364" s="192" t="n">
        <v>35908</v>
      </c>
      <c r="C364" s="3" t="n">
        <v>536000</v>
      </c>
      <c r="D364" s="3" t="n">
        <v>675000</v>
      </c>
      <c r="E364" s="3" t="n">
        <v>445000</v>
      </c>
      <c r="F364" s="3" t="n">
        <v>320000</v>
      </c>
      <c r="G364" s="3" t="n">
        <v>631000</v>
      </c>
      <c r="H364" s="3" t="n">
        <v>199000</v>
      </c>
      <c r="I364" s="3" t="n">
        <v>9000</v>
      </c>
      <c r="J364" s="4" t="n">
        <v>2815000</v>
      </c>
      <c r="K364" s="5" t="n">
        <v>581000</v>
      </c>
      <c r="L364" s="4" t="n">
        <v>2352000</v>
      </c>
      <c r="M364" s="4" t="n">
        <v>23323000</v>
      </c>
    </row>
    <row r="365" customFormat="false" ht="11.25" hidden="false" customHeight="false" outlineLevel="0" collapsed="false">
      <c r="A365" s="199" t="n">
        <v>35909</v>
      </c>
      <c r="B365" s="192" t="n">
        <v>35909</v>
      </c>
      <c r="C365" s="3" t="n">
        <v>527000</v>
      </c>
      <c r="D365" s="3" t="n">
        <v>705000</v>
      </c>
      <c r="E365" s="3" t="n">
        <v>393000</v>
      </c>
      <c r="F365" s="3" t="n">
        <v>382000</v>
      </c>
      <c r="G365" s="3" t="n">
        <v>690000</v>
      </c>
      <c r="H365" s="3" t="n">
        <v>196000</v>
      </c>
      <c r="I365" s="3" t="n">
        <v>8000</v>
      </c>
      <c r="J365" s="4" t="n">
        <v>2901000</v>
      </c>
      <c r="K365" s="5" t="n">
        <v>623000</v>
      </c>
      <c r="L365" s="4" t="n">
        <v>2266000</v>
      </c>
      <c r="M365" s="4" t="n">
        <v>23947000</v>
      </c>
    </row>
    <row r="366" customFormat="false" ht="11.25" hidden="false" customHeight="false" outlineLevel="0" collapsed="false">
      <c r="A366" s="199" t="n">
        <v>35910</v>
      </c>
      <c r="B366" s="192" t="n">
        <v>35910</v>
      </c>
      <c r="C366" s="3" t="n">
        <v>524000</v>
      </c>
      <c r="D366" s="3" t="n">
        <v>669000</v>
      </c>
      <c r="E366" s="3" t="n">
        <v>386000</v>
      </c>
      <c r="F366" s="3" t="n">
        <v>366000</v>
      </c>
      <c r="G366" s="3" t="n">
        <v>722000</v>
      </c>
      <c r="H366" s="3" t="n">
        <v>200000</v>
      </c>
      <c r="I366" s="3" t="n">
        <v>8000</v>
      </c>
      <c r="J366" s="4" t="n">
        <v>2875000</v>
      </c>
      <c r="K366" s="5" t="n">
        <v>736000</v>
      </c>
      <c r="L366" s="4" t="n">
        <v>2063000</v>
      </c>
      <c r="M366" s="4" t="n">
        <v>24682000</v>
      </c>
    </row>
    <row r="367" customFormat="false" ht="11.25" hidden="false" customHeight="false" outlineLevel="0" collapsed="false">
      <c r="A367" s="199" t="n">
        <v>35911</v>
      </c>
      <c r="B367" s="192" t="n">
        <v>35911</v>
      </c>
      <c r="C367" s="3" t="n">
        <v>539000</v>
      </c>
      <c r="D367" s="3" t="n">
        <v>651000</v>
      </c>
      <c r="E367" s="3" t="n">
        <v>376000</v>
      </c>
      <c r="F367" s="3" t="n">
        <v>366000</v>
      </c>
      <c r="G367" s="3" t="n">
        <v>724000</v>
      </c>
      <c r="H367" s="3" t="n">
        <v>200000</v>
      </c>
      <c r="I367" s="3" t="n">
        <v>8000</v>
      </c>
      <c r="J367" s="4" t="n">
        <v>2864000</v>
      </c>
      <c r="K367" s="5" t="n">
        <v>798000</v>
      </c>
      <c r="L367" s="4" t="n">
        <v>2016000</v>
      </c>
      <c r="M367" s="4" t="n">
        <v>25480000</v>
      </c>
    </row>
    <row r="368" customFormat="false" ht="11.25" hidden="false" customHeight="false" outlineLevel="0" collapsed="false">
      <c r="A368" s="199" t="n">
        <v>35912</v>
      </c>
      <c r="B368" s="192" t="n">
        <v>35912</v>
      </c>
      <c r="C368" s="3" t="n">
        <v>540000</v>
      </c>
      <c r="D368" s="3" t="n">
        <v>702000</v>
      </c>
      <c r="E368" s="3" t="n">
        <v>386000</v>
      </c>
      <c r="F368" s="3" t="n">
        <v>381000</v>
      </c>
      <c r="G368" s="3" t="n">
        <v>709000</v>
      </c>
      <c r="H368" s="3" t="n">
        <v>233000</v>
      </c>
      <c r="I368" s="3" t="n">
        <v>9000</v>
      </c>
      <c r="J368" s="4" t="n">
        <v>2960000</v>
      </c>
      <c r="K368" s="5" t="n">
        <v>808000</v>
      </c>
      <c r="L368" s="4" t="n">
        <v>2236000</v>
      </c>
      <c r="M368" s="4" t="n">
        <v>26288000</v>
      </c>
    </row>
    <row r="369" customFormat="false" ht="11.25" hidden="false" customHeight="false" outlineLevel="0" collapsed="false">
      <c r="A369" s="199" t="n">
        <v>35913</v>
      </c>
      <c r="B369" s="192" t="n">
        <v>35913</v>
      </c>
      <c r="C369" s="3" t="n">
        <v>536000</v>
      </c>
      <c r="D369" s="3" t="n">
        <v>703000</v>
      </c>
      <c r="E369" s="3" t="n">
        <v>399000</v>
      </c>
      <c r="F369" s="3" t="n">
        <v>367000</v>
      </c>
      <c r="G369" s="3" t="n">
        <v>666000</v>
      </c>
      <c r="H369" s="3" t="n">
        <v>243000</v>
      </c>
      <c r="I369" s="3" t="n">
        <v>9000</v>
      </c>
      <c r="J369" s="4" t="n">
        <v>2923000</v>
      </c>
      <c r="K369" s="5" t="n">
        <v>752000</v>
      </c>
      <c r="L369" s="4" t="n">
        <v>2217000</v>
      </c>
      <c r="M369" s="4" t="n">
        <v>27040000</v>
      </c>
    </row>
    <row r="370" customFormat="false" ht="11.25" hidden="false" customHeight="false" outlineLevel="0" collapsed="false">
      <c r="A370" s="199" t="n">
        <v>35914</v>
      </c>
      <c r="B370" s="192" t="n">
        <v>35914</v>
      </c>
      <c r="C370" s="3" t="n">
        <v>542000</v>
      </c>
      <c r="D370" s="3" t="n">
        <v>692000</v>
      </c>
      <c r="E370" s="3" t="n">
        <v>406000</v>
      </c>
      <c r="F370" s="3" t="n">
        <v>366000</v>
      </c>
      <c r="G370" s="3" t="n">
        <v>622000</v>
      </c>
      <c r="H370" s="3" t="n">
        <v>239000</v>
      </c>
      <c r="I370" s="3" t="n">
        <v>8000</v>
      </c>
      <c r="J370" s="4" t="n">
        <v>2875000</v>
      </c>
      <c r="K370" s="5" t="n">
        <v>576000</v>
      </c>
      <c r="L370" s="4" t="n">
        <v>2272000</v>
      </c>
      <c r="M370" s="4" t="n">
        <v>27617000</v>
      </c>
    </row>
    <row r="371" customFormat="false" ht="11.25" hidden="false" customHeight="false" outlineLevel="0" collapsed="false">
      <c r="A371" s="199" t="n">
        <v>35915</v>
      </c>
      <c r="B371" s="192" t="n">
        <v>35915</v>
      </c>
      <c r="C371" s="3" t="n">
        <v>528000</v>
      </c>
      <c r="D371" s="3" t="n">
        <v>707000</v>
      </c>
      <c r="E371" s="3" t="n">
        <v>353000</v>
      </c>
      <c r="F371" s="3" t="n">
        <v>380000</v>
      </c>
      <c r="G371" s="3" t="n">
        <v>631000</v>
      </c>
      <c r="H371" s="3" t="n">
        <v>237000</v>
      </c>
      <c r="I371" s="3" t="n">
        <v>9000</v>
      </c>
      <c r="J371" s="4" t="n">
        <v>2845000</v>
      </c>
      <c r="K371" s="5" t="n">
        <v>645000</v>
      </c>
      <c r="L371" s="4" t="n">
        <v>2254000</v>
      </c>
      <c r="M371" s="4" t="n">
        <v>28262000</v>
      </c>
    </row>
    <row r="372" customFormat="false" ht="11.25" hidden="false" customHeight="false" outlineLevel="0" collapsed="false">
      <c r="A372" s="199" t="n">
        <v>35916</v>
      </c>
      <c r="B372" s="192" t="n">
        <v>35916</v>
      </c>
      <c r="C372" s="200" t="n">
        <v>539999</v>
      </c>
      <c r="D372" s="200" t="n">
        <v>760755</v>
      </c>
      <c r="E372" s="3" t="s">
        <v>80</v>
      </c>
      <c r="F372" s="3" t="s">
        <v>80</v>
      </c>
      <c r="G372" s="201" t="n">
        <v>722793</v>
      </c>
      <c r="H372" s="3" t="s">
        <v>80</v>
      </c>
      <c r="I372" s="3" t="s">
        <v>80</v>
      </c>
      <c r="J372" s="3" t="s">
        <v>80</v>
      </c>
      <c r="K372" s="5" t="s">
        <v>80</v>
      </c>
      <c r="L372" s="3" t="s">
        <v>80</v>
      </c>
      <c r="M372" s="3" t="s">
        <v>80</v>
      </c>
    </row>
    <row r="373" customFormat="false" ht="11.25" hidden="false" customHeight="false" outlineLevel="0" collapsed="false">
      <c r="A373" s="199" t="n">
        <v>35917</v>
      </c>
      <c r="B373" s="192" t="n">
        <v>35917</v>
      </c>
      <c r="C373" s="200" t="n">
        <v>504322</v>
      </c>
      <c r="D373" s="200" t="n">
        <v>681230</v>
      </c>
      <c r="E373" s="3" t="s">
        <v>80</v>
      </c>
      <c r="F373" s="3" t="s">
        <v>80</v>
      </c>
      <c r="G373" s="201" t="n">
        <v>594047</v>
      </c>
      <c r="H373" s="3" t="s">
        <v>80</v>
      </c>
      <c r="I373" s="3" t="s">
        <v>80</v>
      </c>
      <c r="J373" s="3" t="s">
        <v>80</v>
      </c>
      <c r="K373" s="5" t="s">
        <v>80</v>
      </c>
      <c r="L373" s="3" t="s">
        <v>80</v>
      </c>
      <c r="M373" s="3" t="s">
        <v>80</v>
      </c>
    </row>
    <row r="374" customFormat="false" ht="11.25" hidden="false" customHeight="false" outlineLevel="0" collapsed="false">
      <c r="A374" s="199" t="n">
        <v>35918</v>
      </c>
      <c r="B374" s="192" t="n">
        <v>35918</v>
      </c>
      <c r="C374" s="200" t="n">
        <v>539999</v>
      </c>
      <c r="D374" s="200" t="n">
        <v>706450</v>
      </c>
      <c r="E374" s="3" t="s">
        <v>80</v>
      </c>
      <c r="F374" s="3" t="s">
        <v>80</v>
      </c>
      <c r="G374" s="201" t="n">
        <v>620000</v>
      </c>
      <c r="H374" s="3" t="s">
        <v>80</v>
      </c>
      <c r="I374" s="3" t="s">
        <v>80</v>
      </c>
      <c r="J374" s="3" t="s">
        <v>80</v>
      </c>
      <c r="K374" s="5" t="s">
        <v>80</v>
      </c>
      <c r="L374" s="3" t="s">
        <v>80</v>
      </c>
      <c r="M374" s="3" t="s">
        <v>80</v>
      </c>
    </row>
    <row r="375" customFormat="false" ht="11.25" hidden="false" customHeight="false" outlineLevel="0" collapsed="false">
      <c r="A375" s="199" t="n">
        <v>35919</v>
      </c>
      <c r="B375" s="192" t="n">
        <v>35919</v>
      </c>
      <c r="C375" s="200" t="n">
        <v>539999</v>
      </c>
      <c r="D375" s="200" t="n">
        <v>712022</v>
      </c>
      <c r="E375" s="3" t="s">
        <v>80</v>
      </c>
      <c r="F375" s="3" t="s">
        <v>80</v>
      </c>
      <c r="G375" s="201" t="n">
        <v>742130</v>
      </c>
      <c r="H375" s="3" t="s">
        <v>80</v>
      </c>
      <c r="I375" s="3" t="s">
        <v>80</v>
      </c>
      <c r="J375" s="3" t="s">
        <v>80</v>
      </c>
      <c r="K375" s="5" t="s">
        <v>80</v>
      </c>
      <c r="L375" s="3" t="s">
        <v>80</v>
      </c>
      <c r="M375" s="3" t="s">
        <v>80</v>
      </c>
    </row>
    <row r="376" customFormat="false" ht="11.25" hidden="false" customHeight="false" outlineLevel="0" collapsed="false">
      <c r="A376" s="199" t="n">
        <v>35920</v>
      </c>
      <c r="B376" s="192" t="n">
        <v>35920</v>
      </c>
      <c r="C376" s="200" t="n">
        <v>416354</v>
      </c>
      <c r="D376" s="200" t="n">
        <v>766618</v>
      </c>
      <c r="E376" s="3" t="s">
        <v>80</v>
      </c>
      <c r="F376" s="3" t="s">
        <v>80</v>
      </c>
      <c r="G376" s="201" t="n">
        <v>758047</v>
      </c>
      <c r="H376" s="3" t="s">
        <v>80</v>
      </c>
      <c r="I376" s="3" t="s">
        <v>80</v>
      </c>
      <c r="J376" s="3" t="s">
        <v>80</v>
      </c>
      <c r="K376" s="5" t="s">
        <v>80</v>
      </c>
      <c r="L376" s="3" t="s">
        <v>80</v>
      </c>
      <c r="M376" s="3" t="s">
        <v>80</v>
      </c>
    </row>
    <row r="377" customFormat="false" ht="11.25" hidden="false" customHeight="false" outlineLevel="0" collapsed="false">
      <c r="A377" s="199" t="n">
        <v>35921</v>
      </c>
      <c r="B377" s="192" t="n">
        <v>35921</v>
      </c>
      <c r="C377" s="200" t="n">
        <v>539999</v>
      </c>
      <c r="D377" s="200" t="n">
        <v>781933</v>
      </c>
      <c r="E377" s="3" t="s">
        <v>80</v>
      </c>
      <c r="F377" s="3" t="s">
        <v>80</v>
      </c>
      <c r="G377" s="201" t="n">
        <v>747563</v>
      </c>
      <c r="H377" s="3" t="s">
        <v>80</v>
      </c>
      <c r="I377" s="3" t="s">
        <v>80</v>
      </c>
      <c r="J377" s="3" t="s">
        <v>80</v>
      </c>
      <c r="K377" s="5" t="s">
        <v>80</v>
      </c>
      <c r="L377" s="3" t="s">
        <v>80</v>
      </c>
      <c r="M377" s="3" t="s">
        <v>80</v>
      </c>
    </row>
    <row r="378" customFormat="false" ht="11.25" hidden="false" customHeight="false" outlineLevel="0" collapsed="false">
      <c r="A378" s="199" t="n">
        <v>35922</v>
      </c>
      <c r="B378" s="192" t="n">
        <v>35922</v>
      </c>
      <c r="C378" s="200" t="n">
        <v>539999</v>
      </c>
      <c r="D378" s="200" t="n">
        <v>807182</v>
      </c>
      <c r="E378" s="3" t="s">
        <v>80</v>
      </c>
      <c r="F378" s="3" t="s">
        <v>80</v>
      </c>
      <c r="G378" s="201" t="n">
        <v>693748</v>
      </c>
      <c r="H378" s="3" t="s">
        <v>80</v>
      </c>
      <c r="I378" s="3" t="s">
        <v>80</v>
      </c>
      <c r="J378" s="3" t="s">
        <v>80</v>
      </c>
      <c r="K378" s="5" t="s">
        <v>80</v>
      </c>
      <c r="L378" s="3" t="s">
        <v>80</v>
      </c>
      <c r="M378" s="3" t="s">
        <v>80</v>
      </c>
    </row>
    <row r="379" customFormat="false" ht="11.25" hidden="false" customHeight="false" outlineLevel="0" collapsed="false">
      <c r="A379" s="199" t="n">
        <v>35923</v>
      </c>
      <c r="B379" s="192" t="n">
        <v>35923</v>
      </c>
      <c r="C379" s="200" t="n">
        <v>532092</v>
      </c>
      <c r="D379" s="200" t="n">
        <v>773565</v>
      </c>
      <c r="E379" s="3" t="s">
        <v>80</v>
      </c>
      <c r="F379" s="3" t="s">
        <v>80</v>
      </c>
      <c r="G379" s="201" t="n">
        <v>658830</v>
      </c>
      <c r="H379" s="3" t="s">
        <v>80</v>
      </c>
      <c r="I379" s="3" t="s">
        <v>80</v>
      </c>
      <c r="J379" s="3" t="s">
        <v>80</v>
      </c>
      <c r="K379" s="5" t="s">
        <v>80</v>
      </c>
      <c r="L379" s="3" t="s">
        <v>80</v>
      </c>
      <c r="M379" s="3" t="s">
        <v>80</v>
      </c>
    </row>
    <row r="380" customFormat="false" ht="11.25" hidden="false" customHeight="false" outlineLevel="0" collapsed="false">
      <c r="A380" s="199" t="n">
        <v>35924</v>
      </c>
      <c r="B380" s="192" t="n">
        <v>35924</v>
      </c>
      <c r="C380" s="200" t="n">
        <v>522000</v>
      </c>
      <c r="D380" s="200" t="n">
        <v>700615</v>
      </c>
      <c r="E380" s="3" t="s">
        <v>80</v>
      </c>
      <c r="F380" s="3" t="s">
        <v>80</v>
      </c>
      <c r="G380" s="201" t="n">
        <v>629994</v>
      </c>
      <c r="H380" s="3" t="s">
        <v>80</v>
      </c>
      <c r="I380" s="3" t="s">
        <v>80</v>
      </c>
      <c r="J380" s="3" t="s">
        <v>80</v>
      </c>
      <c r="K380" s="5" t="s">
        <v>80</v>
      </c>
      <c r="L380" s="3" t="s">
        <v>80</v>
      </c>
      <c r="M380" s="3" t="s">
        <v>80</v>
      </c>
    </row>
    <row r="381" customFormat="false" ht="11.25" hidden="false" customHeight="false" outlineLevel="0" collapsed="false">
      <c r="A381" s="199" t="n">
        <v>35925</v>
      </c>
      <c r="B381" s="192" t="n">
        <v>35925</v>
      </c>
      <c r="C381" s="200" t="n">
        <v>523799</v>
      </c>
      <c r="D381" s="200" t="n">
        <v>691123</v>
      </c>
      <c r="E381" s="3" t="s">
        <v>80</v>
      </c>
      <c r="F381" s="3" t="s">
        <v>80</v>
      </c>
      <c r="G381" s="201" t="n">
        <v>613479</v>
      </c>
      <c r="H381" s="3" t="s">
        <v>80</v>
      </c>
      <c r="I381" s="3" t="s">
        <v>80</v>
      </c>
      <c r="J381" s="3" t="s">
        <v>80</v>
      </c>
      <c r="K381" s="5" t="s">
        <v>80</v>
      </c>
      <c r="L381" s="3" t="s">
        <v>80</v>
      </c>
      <c r="M381" s="3" t="s">
        <v>80</v>
      </c>
    </row>
    <row r="382" customFormat="false" ht="11.25" hidden="false" customHeight="false" outlineLevel="0" collapsed="false">
      <c r="A382" s="199" t="n">
        <v>35926</v>
      </c>
      <c r="B382" s="192" t="n">
        <v>35926</v>
      </c>
      <c r="C382" s="200" t="n">
        <v>539999</v>
      </c>
      <c r="D382" s="200" t="n">
        <v>748309</v>
      </c>
      <c r="E382" s="3" t="s">
        <v>80</v>
      </c>
      <c r="F382" s="3" t="s">
        <v>80</v>
      </c>
      <c r="G382" s="201" t="n">
        <v>610245</v>
      </c>
      <c r="H382" s="3" t="s">
        <v>80</v>
      </c>
      <c r="I382" s="3" t="s">
        <v>80</v>
      </c>
      <c r="J382" s="3" t="s">
        <v>80</v>
      </c>
      <c r="K382" s="5" t="s">
        <v>80</v>
      </c>
      <c r="L382" s="3" t="s">
        <v>80</v>
      </c>
      <c r="M382" s="3" t="s">
        <v>80</v>
      </c>
    </row>
    <row r="383" customFormat="false" ht="11.25" hidden="false" customHeight="false" outlineLevel="0" collapsed="false">
      <c r="A383" s="199" t="n">
        <v>35927</v>
      </c>
      <c r="B383" s="192" t="n">
        <v>35927</v>
      </c>
      <c r="C383" s="200" t="n">
        <v>539999</v>
      </c>
      <c r="D383" s="200" t="n">
        <v>786012</v>
      </c>
      <c r="E383" s="3" t="s">
        <v>80</v>
      </c>
      <c r="F383" s="3" t="s">
        <v>80</v>
      </c>
      <c r="G383" s="201" t="n">
        <v>693625</v>
      </c>
      <c r="H383" s="3" t="s">
        <v>80</v>
      </c>
      <c r="I383" s="3" t="s">
        <v>80</v>
      </c>
      <c r="J383" s="3" t="s">
        <v>80</v>
      </c>
      <c r="K383" s="5" t="s">
        <v>80</v>
      </c>
      <c r="L383" s="3" t="s">
        <v>80</v>
      </c>
      <c r="M383" s="3" t="s">
        <v>80</v>
      </c>
    </row>
    <row r="384" customFormat="false" ht="11.25" hidden="false" customHeight="false" outlineLevel="0" collapsed="false">
      <c r="A384" s="199" t="n">
        <v>35928</v>
      </c>
      <c r="B384" s="192" t="n">
        <v>35928</v>
      </c>
      <c r="C384" s="200" t="n">
        <v>539626</v>
      </c>
      <c r="D384" s="200" t="n">
        <v>775979</v>
      </c>
      <c r="E384" s="3" t="s">
        <v>80</v>
      </c>
      <c r="F384" s="3" t="s">
        <v>80</v>
      </c>
      <c r="G384" s="201" t="n">
        <v>616363</v>
      </c>
      <c r="H384" s="3" t="s">
        <v>80</v>
      </c>
      <c r="I384" s="3" t="s">
        <v>80</v>
      </c>
      <c r="J384" s="3" t="s">
        <v>80</v>
      </c>
      <c r="K384" s="5" t="s">
        <v>80</v>
      </c>
      <c r="L384" s="3" t="s">
        <v>80</v>
      </c>
      <c r="M384" s="3" t="s">
        <v>80</v>
      </c>
    </row>
    <row r="385" customFormat="false" ht="11.25" hidden="false" customHeight="false" outlineLevel="0" collapsed="false">
      <c r="A385" s="199" t="n">
        <v>35929</v>
      </c>
      <c r="B385" s="192" t="n">
        <v>35929</v>
      </c>
      <c r="C385" s="200" t="n">
        <v>507389</v>
      </c>
      <c r="D385" s="200" t="n">
        <v>786983</v>
      </c>
      <c r="E385" s="3" t="s">
        <v>80</v>
      </c>
      <c r="F385" s="3" t="s">
        <v>80</v>
      </c>
      <c r="G385" s="201" t="n">
        <v>653357</v>
      </c>
      <c r="H385" s="3" t="s">
        <v>80</v>
      </c>
      <c r="I385" s="3" t="s">
        <v>80</v>
      </c>
      <c r="J385" s="3" t="s">
        <v>80</v>
      </c>
      <c r="K385" s="5" t="s">
        <v>80</v>
      </c>
      <c r="L385" s="3" t="s">
        <v>80</v>
      </c>
      <c r="M385" s="3" t="s">
        <v>80</v>
      </c>
    </row>
    <row r="386" customFormat="false" ht="11.25" hidden="false" customHeight="false" outlineLevel="0" collapsed="false">
      <c r="A386" s="199" t="n">
        <v>35930</v>
      </c>
      <c r="B386" s="192" t="n">
        <v>35930</v>
      </c>
      <c r="C386" s="200" t="n">
        <v>520558</v>
      </c>
      <c r="D386" s="200" t="n">
        <v>755050</v>
      </c>
      <c r="E386" s="3" t="s">
        <v>80</v>
      </c>
      <c r="F386" s="3" t="s">
        <v>80</v>
      </c>
      <c r="G386" s="201" t="n">
        <v>740084</v>
      </c>
      <c r="H386" s="3" t="s">
        <v>80</v>
      </c>
      <c r="I386" s="3" t="s">
        <v>80</v>
      </c>
      <c r="J386" s="3" t="s">
        <v>80</v>
      </c>
      <c r="K386" s="5" t="s">
        <v>80</v>
      </c>
      <c r="L386" s="3" t="s">
        <v>80</v>
      </c>
      <c r="M386" s="3" t="s">
        <v>80</v>
      </c>
    </row>
    <row r="387" customFormat="false" ht="11.25" hidden="false" customHeight="false" outlineLevel="0" collapsed="false">
      <c r="A387" s="199" t="n">
        <v>35931</v>
      </c>
      <c r="B387" s="192" t="n">
        <v>35931</v>
      </c>
      <c r="C387" s="200" t="n">
        <v>539999</v>
      </c>
      <c r="D387" s="200" t="n">
        <v>730724</v>
      </c>
      <c r="E387" s="3" t="s">
        <v>80</v>
      </c>
      <c r="F387" s="3" t="s">
        <v>80</v>
      </c>
      <c r="G387" s="201" t="n">
        <v>704055</v>
      </c>
      <c r="H387" s="3" t="s">
        <v>80</v>
      </c>
      <c r="I387" s="3" t="s">
        <v>80</v>
      </c>
      <c r="J387" s="3" t="s">
        <v>80</v>
      </c>
      <c r="K387" s="5" t="s">
        <v>80</v>
      </c>
      <c r="L387" s="3" t="s">
        <v>80</v>
      </c>
      <c r="M387" s="3" t="s">
        <v>80</v>
      </c>
    </row>
    <row r="388" customFormat="false" ht="11.25" hidden="false" customHeight="false" outlineLevel="0" collapsed="false">
      <c r="A388" s="199" t="n">
        <v>35932</v>
      </c>
      <c r="B388" s="192" t="n">
        <v>35932</v>
      </c>
      <c r="C388" s="200" t="n">
        <v>539999</v>
      </c>
      <c r="D388" s="200" t="n">
        <v>700695</v>
      </c>
      <c r="E388" s="3" t="s">
        <v>80</v>
      </c>
      <c r="F388" s="3" t="s">
        <v>80</v>
      </c>
      <c r="G388" s="201" t="n">
        <v>695087</v>
      </c>
      <c r="H388" s="3" t="s">
        <v>80</v>
      </c>
      <c r="I388" s="3" t="s">
        <v>80</v>
      </c>
      <c r="J388" s="3" t="s">
        <v>80</v>
      </c>
      <c r="K388" s="5" t="s">
        <v>80</v>
      </c>
      <c r="L388" s="3" t="s">
        <v>80</v>
      </c>
      <c r="M388" s="3" t="s">
        <v>80</v>
      </c>
    </row>
    <row r="389" customFormat="false" ht="11.25" hidden="false" customHeight="false" outlineLevel="0" collapsed="false">
      <c r="A389" s="199" t="n">
        <v>35933</v>
      </c>
      <c r="B389" s="192" t="n">
        <v>35933</v>
      </c>
      <c r="C389" s="200" t="n">
        <v>523152</v>
      </c>
      <c r="D389" s="200" t="n">
        <v>705110</v>
      </c>
      <c r="E389" s="3" t="s">
        <v>80</v>
      </c>
      <c r="F389" s="3" t="s">
        <v>80</v>
      </c>
      <c r="G389" s="201" t="n">
        <v>630610</v>
      </c>
      <c r="H389" s="3" t="s">
        <v>80</v>
      </c>
      <c r="I389" s="3" t="s">
        <v>80</v>
      </c>
      <c r="J389" s="3" t="s">
        <v>80</v>
      </c>
      <c r="K389" s="5" t="s">
        <v>80</v>
      </c>
      <c r="L389" s="3" t="s">
        <v>80</v>
      </c>
      <c r="M389" s="3" t="s">
        <v>80</v>
      </c>
    </row>
    <row r="390" customFormat="false" ht="11.25" hidden="false" customHeight="false" outlineLevel="0" collapsed="false">
      <c r="A390" s="199" t="n">
        <v>35934</v>
      </c>
      <c r="B390" s="192" t="n">
        <v>35934</v>
      </c>
      <c r="C390" s="200" t="n">
        <v>499467</v>
      </c>
      <c r="D390" s="200" t="n">
        <v>711487</v>
      </c>
      <c r="E390" s="3" t="s">
        <v>80</v>
      </c>
      <c r="F390" s="3" t="s">
        <v>80</v>
      </c>
      <c r="G390" s="201" t="n">
        <v>692318</v>
      </c>
      <c r="H390" s="3" t="s">
        <v>80</v>
      </c>
      <c r="I390" s="3" t="s">
        <v>80</v>
      </c>
      <c r="J390" s="3" t="s">
        <v>80</v>
      </c>
      <c r="K390" s="5" t="s">
        <v>80</v>
      </c>
      <c r="L390" s="3" t="s">
        <v>80</v>
      </c>
      <c r="M390" s="3" t="s">
        <v>80</v>
      </c>
    </row>
    <row r="391" customFormat="false" ht="11.25" hidden="false" customHeight="false" outlineLevel="0" collapsed="false">
      <c r="A391" s="199" t="n">
        <v>35935</v>
      </c>
      <c r="B391" s="192" t="n">
        <v>35935</v>
      </c>
      <c r="C391" s="200" t="n">
        <v>495794</v>
      </c>
      <c r="D391" s="200" t="n">
        <v>784295</v>
      </c>
      <c r="E391" s="3" t="s">
        <v>80</v>
      </c>
      <c r="F391" s="3" t="s">
        <v>80</v>
      </c>
      <c r="G391" s="201" t="n">
        <v>662135</v>
      </c>
      <c r="H391" s="3" t="s">
        <v>80</v>
      </c>
      <c r="I391" s="3" t="s">
        <v>80</v>
      </c>
      <c r="J391" s="3" t="s">
        <v>80</v>
      </c>
      <c r="K391" s="5" t="s">
        <v>80</v>
      </c>
      <c r="L391" s="3" t="s">
        <v>80</v>
      </c>
      <c r="M391" s="3" t="s">
        <v>80</v>
      </c>
    </row>
    <row r="392" customFormat="false" ht="11.25" hidden="false" customHeight="false" outlineLevel="0" collapsed="false">
      <c r="A392" s="199" t="n">
        <v>35936</v>
      </c>
      <c r="B392" s="192" t="n">
        <v>35936</v>
      </c>
      <c r="C392" s="200" t="n">
        <v>539999</v>
      </c>
      <c r="D392" s="200" t="n">
        <v>733118</v>
      </c>
      <c r="E392" s="3" t="s">
        <v>80</v>
      </c>
      <c r="F392" s="3" t="s">
        <v>80</v>
      </c>
      <c r="G392" s="201" t="n">
        <v>800157</v>
      </c>
      <c r="H392" s="3" t="s">
        <v>80</v>
      </c>
      <c r="I392" s="3" t="s">
        <v>80</v>
      </c>
      <c r="J392" s="3" t="s">
        <v>80</v>
      </c>
      <c r="K392" s="5" t="s">
        <v>80</v>
      </c>
      <c r="L392" s="3" t="s">
        <v>80</v>
      </c>
      <c r="M392" s="3" t="s">
        <v>80</v>
      </c>
    </row>
    <row r="393" customFormat="false" ht="11.25" hidden="false" customHeight="false" outlineLevel="0" collapsed="false">
      <c r="A393" s="199" t="n">
        <v>35937</v>
      </c>
      <c r="B393" s="192" t="n">
        <v>35937</v>
      </c>
      <c r="C393" s="200" t="n">
        <v>539999</v>
      </c>
      <c r="D393" s="200" t="n">
        <v>690419</v>
      </c>
      <c r="E393" s="3" t="s">
        <v>80</v>
      </c>
      <c r="F393" s="3" t="s">
        <v>80</v>
      </c>
      <c r="G393" s="201" t="n">
        <v>750408</v>
      </c>
      <c r="H393" s="3" t="s">
        <v>80</v>
      </c>
      <c r="I393" s="3" t="s">
        <v>80</v>
      </c>
      <c r="J393" s="3" t="s">
        <v>80</v>
      </c>
      <c r="K393" s="5" t="s">
        <v>80</v>
      </c>
      <c r="L393" s="3" t="s">
        <v>80</v>
      </c>
      <c r="M393" s="3" t="s">
        <v>80</v>
      </c>
    </row>
    <row r="394" customFormat="false" ht="11.25" hidden="false" customHeight="false" outlineLevel="0" collapsed="false">
      <c r="A394" s="199" t="n">
        <v>35938</v>
      </c>
      <c r="B394" s="192" t="n">
        <v>35938</v>
      </c>
      <c r="C394" s="200" t="n">
        <v>539999</v>
      </c>
      <c r="D394" s="200" t="n">
        <v>665660</v>
      </c>
      <c r="E394" s="3" t="s">
        <v>80</v>
      </c>
      <c r="F394" s="3" t="s">
        <v>80</v>
      </c>
      <c r="G394" s="201" t="n">
        <v>653780</v>
      </c>
      <c r="H394" s="3" t="s">
        <v>80</v>
      </c>
      <c r="I394" s="3" t="s">
        <v>80</v>
      </c>
      <c r="J394" s="3" t="s">
        <v>80</v>
      </c>
      <c r="K394" s="5" t="s">
        <v>80</v>
      </c>
      <c r="L394" s="3" t="s">
        <v>80</v>
      </c>
      <c r="M394" s="3" t="s">
        <v>80</v>
      </c>
    </row>
    <row r="395" customFormat="false" ht="11.25" hidden="false" customHeight="false" outlineLevel="0" collapsed="false">
      <c r="A395" s="199" t="n">
        <v>35939</v>
      </c>
      <c r="B395" s="192" t="n">
        <v>35939</v>
      </c>
      <c r="C395" s="200" t="n">
        <v>490693</v>
      </c>
      <c r="D395" s="200" t="n">
        <v>635729</v>
      </c>
      <c r="E395" s="3" t="s">
        <v>80</v>
      </c>
      <c r="F395" s="3" t="s">
        <v>80</v>
      </c>
      <c r="G395" s="201" t="n">
        <v>517869</v>
      </c>
      <c r="H395" s="3" t="s">
        <v>80</v>
      </c>
      <c r="I395" s="3" t="s">
        <v>80</v>
      </c>
      <c r="J395" s="3" t="s">
        <v>80</v>
      </c>
      <c r="K395" s="5" t="s">
        <v>80</v>
      </c>
      <c r="L395" s="3" t="s">
        <v>80</v>
      </c>
      <c r="M395" s="3" t="s">
        <v>80</v>
      </c>
    </row>
    <row r="396" customFormat="false" ht="11.25" hidden="false" customHeight="false" outlineLevel="0" collapsed="false">
      <c r="A396" s="199" t="n">
        <v>35940</v>
      </c>
      <c r="B396" s="192" t="n">
        <v>35940</v>
      </c>
      <c r="C396" s="200" t="n">
        <v>535036</v>
      </c>
      <c r="D396" s="200" t="n">
        <v>636052</v>
      </c>
      <c r="E396" s="3" t="s">
        <v>80</v>
      </c>
      <c r="F396" s="3" t="s">
        <v>80</v>
      </c>
      <c r="G396" s="201" t="n">
        <v>518922</v>
      </c>
      <c r="H396" s="3" t="s">
        <v>80</v>
      </c>
      <c r="I396" s="3" t="s">
        <v>80</v>
      </c>
      <c r="J396" s="3" t="s">
        <v>80</v>
      </c>
      <c r="K396" s="5" t="s">
        <v>80</v>
      </c>
      <c r="L396" s="3" t="s">
        <v>80</v>
      </c>
      <c r="M396" s="3" t="s">
        <v>80</v>
      </c>
    </row>
    <row r="397" customFormat="false" ht="11.25" hidden="false" customHeight="false" outlineLevel="0" collapsed="false">
      <c r="A397" s="199" t="n">
        <v>35941</v>
      </c>
      <c r="B397" s="192" t="n">
        <v>35941</v>
      </c>
      <c r="C397" s="200" t="n">
        <v>539999</v>
      </c>
      <c r="D397" s="200" t="n">
        <v>683883</v>
      </c>
      <c r="E397" s="3" t="s">
        <v>80</v>
      </c>
      <c r="F397" s="3" t="s">
        <v>80</v>
      </c>
      <c r="G397" s="201" t="n">
        <v>682476</v>
      </c>
      <c r="H397" s="3" t="s">
        <v>80</v>
      </c>
      <c r="I397" s="3" t="s">
        <v>80</v>
      </c>
      <c r="J397" s="3" t="s">
        <v>80</v>
      </c>
      <c r="K397" s="5" t="s">
        <v>80</v>
      </c>
      <c r="L397" s="3" t="s">
        <v>80</v>
      </c>
      <c r="M397" s="3" t="s">
        <v>80</v>
      </c>
    </row>
    <row r="398" customFormat="false" ht="11.25" hidden="false" customHeight="false" outlineLevel="0" collapsed="false">
      <c r="A398" s="199" t="n">
        <v>35942</v>
      </c>
      <c r="B398" s="192" t="n">
        <v>35942</v>
      </c>
      <c r="C398" s="200" t="n">
        <v>519999</v>
      </c>
      <c r="D398" s="200" t="n">
        <v>770663</v>
      </c>
      <c r="E398" s="3" t="s">
        <v>80</v>
      </c>
      <c r="F398" s="3" t="s">
        <v>80</v>
      </c>
      <c r="G398" s="201" t="n">
        <v>748958</v>
      </c>
      <c r="H398" s="3" t="s">
        <v>80</v>
      </c>
      <c r="I398" s="3" t="s">
        <v>80</v>
      </c>
      <c r="J398" s="3" t="s">
        <v>80</v>
      </c>
      <c r="K398" s="5" t="s">
        <v>80</v>
      </c>
      <c r="L398" s="3" t="s">
        <v>80</v>
      </c>
      <c r="M398" s="3" t="s">
        <v>80</v>
      </c>
    </row>
    <row r="399" customFormat="false" ht="11.25" hidden="false" customHeight="false" outlineLevel="0" collapsed="false">
      <c r="A399" s="199" t="n">
        <v>35943</v>
      </c>
      <c r="B399" s="192" t="n">
        <v>35943</v>
      </c>
      <c r="C399" s="200" t="n">
        <v>539999</v>
      </c>
      <c r="D399" s="200" t="n">
        <v>769340</v>
      </c>
      <c r="E399" s="3" t="s">
        <v>80</v>
      </c>
      <c r="F399" s="3" t="s">
        <v>80</v>
      </c>
      <c r="G399" s="201" t="n">
        <v>719278</v>
      </c>
      <c r="H399" s="3" t="s">
        <v>80</v>
      </c>
      <c r="I399" s="3" t="s">
        <v>80</v>
      </c>
      <c r="J399" s="3" t="s">
        <v>80</v>
      </c>
      <c r="K399" s="5" t="s">
        <v>80</v>
      </c>
      <c r="L399" s="3" t="s">
        <v>80</v>
      </c>
      <c r="M399" s="3" t="s">
        <v>80</v>
      </c>
    </row>
    <row r="400" customFormat="false" ht="11.25" hidden="false" customHeight="false" outlineLevel="0" collapsed="false">
      <c r="A400" s="199" t="n">
        <v>35944</v>
      </c>
      <c r="B400" s="192" t="n">
        <v>35944</v>
      </c>
      <c r="C400" s="200" t="n">
        <v>539999</v>
      </c>
      <c r="D400" s="200" t="n">
        <v>779044</v>
      </c>
      <c r="E400" s="3" t="s">
        <v>80</v>
      </c>
      <c r="F400" s="3" t="s">
        <v>80</v>
      </c>
      <c r="G400" s="201" t="n">
        <v>726885</v>
      </c>
      <c r="H400" s="3" t="s">
        <v>80</v>
      </c>
      <c r="I400" s="3" t="s">
        <v>80</v>
      </c>
      <c r="J400" s="3" t="s">
        <v>80</v>
      </c>
      <c r="K400" s="5" t="s">
        <v>80</v>
      </c>
      <c r="L400" s="3" t="s">
        <v>80</v>
      </c>
      <c r="M400" s="3" t="s">
        <v>80</v>
      </c>
    </row>
    <row r="401" customFormat="false" ht="11.25" hidden="false" customHeight="false" outlineLevel="0" collapsed="false">
      <c r="A401" s="199" t="n">
        <v>35945</v>
      </c>
      <c r="B401" s="192" t="n">
        <v>35945</v>
      </c>
      <c r="C401" s="200" t="n">
        <v>524999</v>
      </c>
      <c r="D401" s="200" t="n">
        <v>671956</v>
      </c>
      <c r="E401" s="3" t="s">
        <v>80</v>
      </c>
      <c r="F401" s="3" t="s">
        <v>80</v>
      </c>
      <c r="G401" s="201" t="n">
        <v>582065</v>
      </c>
      <c r="H401" s="3" t="s">
        <v>80</v>
      </c>
      <c r="I401" s="3" t="s">
        <v>80</v>
      </c>
      <c r="J401" s="3" t="s">
        <v>80</v>
      </c>
      <c r="K401" s="5" t="s">
        <v>80</v>
      </c>
      <c r="L401" s="3" t="s">
        <v>80</v>
      </c>
      <c r="M401" s="3" t="s">
        <v>80</v>
      </c>
    </row>
    <row r="402" customFormat="false" ht="11.25" hidden="false" customHeight="false" outlineLevel="0" collapsed="false">
      <c r="A402" s="199" t="n">
        <v>35946</v>
      </c>
      <c r="B402" s="192" t="n">
        <v>35946</v>
      </c>
      <c r="C402" s="200" t="n">
        <v>474353</v>
      </c>
      <c r="D402" s="200" t="n">
        <v>675547</v>
      </c>
      <c r="E402" s="3" t="s">
        <v>80</v>
      </c>
      <c r="F402" s="3" t="s">
        <v>80</v>
      </c>
      <c r="G402" s="201" t="s">
        <v>80</v>
      </c>
      <c r="H402" s="3" t="s">
        <v>80</v>
      </c>
      <c r="I402" s="3" t="s">
        <v>80</v>
      </c>
      <c r="J402" s="3" t="s">
        <v>80</v>
      </c>
      <c r="K402" s="5" t="s">
        <v>80</v>
      </c>
      <c r="L402" s="3" t="s">
        <v>80</v>
      </c>
      <c r="M402" s="3" t="s">
        <v>80</v>
      </c>
    </row>
    <row r="403" customFormat="false" ht="11.25" hidden="false" customHeight="false" outlineLevel="0" collapsed="false">
      <c r="A403" s="199" t="n">
        <v>35947</v>
      </c>
      <c r="B403" s="192" t="n">
        <v>35947</v>
      </c>
      <c r="C403" s="200" t="n">
        <v>539999</v>
      </c>
      <c r="D403" s="200" t="n">
        <v>634803</v>
      </c>
      <c r="E403" s="3" t="s">
        <v>80</v>
      </c>
      <c r="F403" s="3" t="s">
        <v>80</v>
      </c>
      <c r="G403" s="201" t="n">
        <v>750104</v>
      </c>
      <c r="H403" s="3" t="s">
        <v>80</v>
      </c>
      <c r="I403" s="3" t="s">
        <v>80</v>
      </c>
      <c r="J403" s="3" t="s">
        <v>80</v>
      </c>
      <c r="K403" s="5" t="s">
        <v>80</v>
      </c>
      <c r="L403" s="3" t="s">
        <v>80</v>
      </c>
      <c r="M403" s="3" t="s">
        <v>80</v>
      </c>
    </row>
    <row r="404" customFormat="false" ht="11.25" hidden="false" customHeight="false" outlineLevel="0" collapsed="false">
      <c r="A404" s="199" t="n">
        <v>35948</v>
      </c>
      <c r="B404" s="192" t="n">
        <v>35948</v>
      </c>
      <c r="C404" s="200" t="n">
        <v>539999</v>
      </c>
      <c r="D404" s="200" t="n">
        <v>560209</v>
      </c>
      <c r="E404" s="3" t="s">
        <v>80</v>
      </c>
      <c r="F404" s="3" t="s">
        <v>80</v>
      </c>
      <c r="G404" s="201" t="n">
        <v>742172</v>
      </c>
      <c r="H404" s="3" t="s">
        <v>80</v>
      </c>
      <c r="I404" s="3" t="s">
        <v>80</v>
      </c>
      <c r="J404" s="3" t="s">
        <v>80</v>
      </c>
      <c r="K404" s="5" t="s">
        <v>80</v>
      </c>
      <c r="L404" s="3" t="s">
        <v>80</v>
      </c>
      <c r="M404" s="3" t="s">
        <v>80</v>
      </c>
    </row>
    <row r="405" customFormat="false" ht="11.25" hidden="false" customHeight="false" outlineLevel="0" collapsed="false">
      <c r="A405" s="199" t="n">
        <v>35949</v>
      </c>
      <c r="B405" s="192" t="n">
        <v>35949</v>
      </c>
      <c r="C405" s="200" t="n">
        <v>539999</v>
      </c>
      <c r="D405" s="200" t="n">
        <v>575818</v>
      </c>
      <c r="E405" s="3" t="s">
        <v>80</v>
      </c>
      <c r="F405" s="3" t="s">
        <v>80</v>
      </c>
      <c r="G405" s="201" t="n">
        <v>746377</v>
      </c>
      <c r="H405" s="3" t="s">
        <v>80</v>
      </c>
      <c r="I405" s="3" t="s">
        <v>80</v>
      </c>
      <c r="J405" s="3" t="s">
        <v>80</v>
      </c>
      <c r="K405" s="5" t="s">
        <v>80</v>
      </c>
      <c r="L405" s="3" t="s">
        <v>80</v>
      </c>
      <c r="M405" s="3" t="s">
        <v>80</v>
      </c>
    </row>
    <row r="406" customFormat="false" ht="11.25" hidden="false" customHeight="false" outlineLevel="0" collapsed="false">
      <c r="A406" s="199" t="n">
        <v>35950</v>
      </c>
      <c r="B406" s="192" t="n">
        <v>35950</v>
      </c>
      <c r="C406" s="200" t="n">
        <v>539999</v>
      </c>
      <c r="D406" s="200" t="n">
        <v>591688</v>
      </c>
      <c r="E406" s="3" t="s">
        <v>80</v>
      </c>
      <c r="F406" s="3" t="s">
        <v>80</v>
      </c>
      <c r="G406" s="201" t="n">
        <v>726913</v>
      </c>
      <c r="H406" s="3" t="s">
        <v>80</v>
      </c>
      <c r="I406" s="3" t="s">
        <v>80</v>
      </c>
      <c r="J406" s="3" t="s">
        <v>80</v>
      </c>
      <c r="K406" s="5" t="s">
        <v>80</v>
      </c>
      <c r="L406" s="3" t="s">
        <v>80</v>
      </c>
      <c r="M406" s="3" t="s">
        <v>80</v>
      </c>
    </row>
    <row r="407" customFormat="false" ht="11.25" hidden="false" customHeight="false" outlineLevel="0" collapsed="false">
      <c r="A407" s="199" t="n">
        <v>35951</v>
      </c>
      <c r="B407" s="192" t="n">
        <v>35951</v>
      </c>
      <c r="C407" s="200" t="n">
        <v>539999</v>
      </c>
      <c r="D407" s="200" t="n">
        <v>599094</v>
      </c>
      <c r="E407" s="3" t="s">
        <v>80</v>
      </c>
      <c r="F407" s="3" t="s">
        <v>80</v>
      </c>
      <c r="G407" s="201" t="n">
        <v>750000</v>
      </c>
      <c r="H407" s="3" t="s">
        <v>80</v>
      </c>
      <c r="I407" s="3" t="s">
        <v>80</v>
      </c>
      <c r="J407" s="3" t="s">
        <v>80</v>
      </c>
      <c r="K407" s="5" t="s">
        <v>80</v>
      </c>
      <c r="L407" s="3" t="s">
        <v>80</v>
      </c>
      <c r="M407" s="3" t="s">
        <v>80</v>
      </c>
    </row>
    <row r="408" customFormat="false" ht="11.25" hidden="false" customHeight="false" outlineLevel="0" collapsed="false">
      <c r="A408" s="199" t="n">
        <v>35952</v>
      </c>
      <c r="B408" s="192" t="n">
        <v>35952</v>
      </c>
      <c r="C408" s="200" t="n">
        <v>539999</v>
      </c>
      <c r="D408" s="200" t="n">
        <v>541537</v>
      </c>
      <c r="E408" s="3" t="s">
        <v>80</v>
      </c>
      <c r="F408" s="3" t="s">
        <v>80</v>
      </c>
      <c r="G408" s="201" t="n">
        <v>742045</v>
      </c>
      <c r="H408" s="3" t="s">
        <v>80</v>
      </c>
      <c r="I408" s="3" t="s">
        <v>80</v>
      </c>
      <c r="J408" s="3" t="s">
        <v>80</v>
      </c>
      <c r="K408" s="5" t="s">
        <v>80</v>
      </c>
      <c r="L408" s="3" t="s">
        <v>80</v>
      </c>
      <c r="M408" s="3" t="s">
        <v>80</v>
      </c>
    </row>
    <row r="409" customFormat="false" ht="11.25" hidden="false" customHeight="false" outlineLevel="0" collapsed="false">
      <c r="A409" s="199" t="n">
        <v>35953</v>
      </c>
      <c r="B409" s="192" t="n">
        <v>35953</v>
      </c>
      <c r="C409" s="200" t="n">
        <v>457045</v>
      </c>
      <c r="D409" s="200" t="n">
        <v>591289</v>
      </c>
      <c r="E409" s="3" t="s">
        <v>80</v>
      </c>
      <c r="F409" s="3" t="s">
        <v>80</v>
      </c>
      <c r="G409" s="201" t="n">
        <v>670000</v>
      </c>
      <c r="H409" s="3" t="s">
        <v>80</v>
      </c>
      <c r="I409" s="3" t="s">
        <v>80</v>
      </c>
      <c r="J409" s="3" t="s">
        <v>80</v>
      </c>
      <c r="K409" s="5" t="s">
        <v>80</v>
      </c>
      <c r="L409" s="3" t="s">
        <v>80</v>
      </c>
      <c r="M409" s="3" t="s">
        <v>80</v>
      </c>
    </row>
    <row r="410" customFormat="false" ht="11.25" hidden="false" customHeight="false" outlineLevel="0" collapsed="false">
      <c r="A410" s="199" t="n">
        <v>35954</v>
      </c>
      <c r="B410" s="192" t="n">
        <v>35954</v>
      </c>
      <c r="C410" s="200" t="n">
        <v>539999</v>
      </c>
      <c r="D410" s="200" t="n">
        <v>690685</v>
      </c>
      <c r="E410" s="3" t="s">
        <v>80</v>
      </c>
      <c r="F410" s="3" t="s">
        <v>80</v>
      </c>
      <c r="G410" s="201" t="n">
        <v>747054</v>
      </c>
      <c r="H410" s="3" t="s">
        <v>80</v>
      </c>
      <c r="I410" s="3" t="s">
        <v>80</v>
      </c>
      <c r="J410" s="3" t="s">
        <v>80</v>
      </c>
      <c r="K410" s="5" t="s">
        <v>80</v>
      </c>
      <c r="L410" s="3" t="s">
        <v>80</v>
      </c>
      <c r="M410" s="3" t="s">
        <v>80</v>
      </c>
    </row>
    <row r="411" customFormat="false" ht="11.25" hidden="false" customHeight="false" outlineLevel="0" collapsed="false">
      <c r="A411" s="199" t="n">
        <v>35955</v>
      </c>
      <c r="B411" s="192" t="n">
        <v>35955</v>
      </c>
      <c r="C411" s="200" t="n">
        <v>539999</v>
      </c>
      <c r="D411" s="200" t="n">
        <v>712582</v>
      </c>
      <c r="E411" s="3" t="s">
        <v>80</v>
      </c>
      <c r="F411" s="3" t="s">
        <v>80</v>
      </c>
      <c r="G411" s="201" t="n">
        <v>742754</v>
      </c>
      <c r="H411" s="3" t="s">
        <v>80</v>
      </c>
      <c r="I411" s="3" t="s">
        <v>80</v>
      </c>
      <c r="J411" s="3" t="s">
        <v>80</v>
      </c>
      <c r="K411" s="5" t="s">
        <v>80</v>
      </c>
      <c r="L411" s="3" t="s">
        <v>80</v>
      </c>
      <c r="M411" s="3" t="s">
        <v>80</v>
      </c>
    </row>
    <row r="412" customFormat="false" ht="11.25" hidden="false" customHeight="false" outlineLevel="0" collapsed="false">
      <c r="A412" s="199" t="n">
        <v>35956</v>
      </c>
      <c r="B412" s="192" t="n">
        <v>35956</v>
      </c>
      <c r="C412" s="200" t="n">
        <v>539999</v>
      </c>
      <c r="D412" s="200" t="n">
        <v>672969</v>
      </c>
      <c r="E412" s="3" t="s">
        <v>80</v>
      </c>
      <c r="F412" s="3" t="s">
        <v>80</v>
      </c>
      <c r="G412" s="201" t="n">
        <v>634549</v>
      </c>
      <c r="H412" s="3" t="s">
        <v>80</v>
      </c>
      <c r="I412" s="3" t="s">
        <v>80</v>
      </c>
      <c r="J412" s="3" t="s">
        <v>80</v>
      </c>
      <c r="K412" s="5" t="s">
        <v>80</v>
      </c>
      <c r="L412" s="3" t="s">
        <v>80</v>
      </c>
      <c r="M412" s="3" t="s">
        <v>80</v>
      </c>
    </row>
    <row r="413" customFormat="false" ht="11.25" hidden="false" customHeight="false" outlineLevel="0" collapsed="false">
      <c r="A413" s="199" t="n">
        <v>35957</v>
      </c>
      <c r="B413" s="192" t="n">
        <v>35957</v>
      </c>
      <c r="C413" s="200" t="n">
        <v>539999</v>
      </c>
      <c r="D413" s="200" t="n">
        <v>650883</v>
      </c>
      <c r="E413" s="3" t="s">
        <v>80</v>
      </c>
      <c r="F413" s="3" t="s">
        <v>80</v>
      </c>
      <c r="G413" s="201" t="n">
        <v>719576</v>
      </c>
      <c r="H413" s="3" t="s">
        <v>80</v>
      </c>
      <c r="I413" s="3" t="s">
        <v>80</v>
      </c>
      <c r="J413" s="3" t="s">
        <v>80</v>
      </c>
      <c r="K413" s="5" t="s">
        <v>80</v>
      </c>
      <c r="L413" s="3" t="s">
        <v>80</v>
      </c>
      <c r="M413" s="3" t="s">
        <v>80</v>
      </c>
    </row>
    <row r="414" customFormat="false" ht="11.25" hidden="false" customHeight="false" outlineLevel="0" collapsed="false">
      <c r="A414" s="199" t="n">
        <v>35958</v>
      </c>
      <c r="B414" s="192" t="n">
        <v>35958</v>
      </c>
      <c r="C414" s="200" t="n">
        <v>539999</v>
      </c>
      <c r="D414" s="200" t="n">
        <v>650645</v>
      </c>
      <c r="E414" s="3" t="s">
        <v>80</v>
      </c>
      <c r="F414" s="3" t="s">
        <v>80</v>
      </c>
      <c r="G414" s="201" t="n">
        <v>718645</v>
      </c>
      <c r="H414" s="3" t="s">
        <v>80</v>
      </c>
      <c r="I414" s="3" t="s">
        <v>80</v>
      </c>
      <c r="J414" s="3" t="s">
        <v>80</v>
      </c>
      <c r="K414" s="5" t="s">
        <v>80</v>
      </c>
      <c r="L414" s="3" t="s">
        <v>80</v>
      </c>
      <c r="M414" s="3" t="s">
        <v>80</v>
      </c>
    </row>
    <row r="415" customFormat="false" ht="11.25" hidden="false" customHeight="false" outlineLevel="0" collapsed="false">
      <c r="A415" s="199" t="n">
        <v>35959</v>
      </c>
      <c r="B415" s="192" t="n">
        <v>35959</v>
      </c>
      <c r="C415" s="200" t="n">
        <v>539999</v>
      </c>
      <c r="D415" s="200" t="n">
        <v>600595</v>
      </c>
      <c r="E415" s="3" t="s">
        <v>80</v>
      </c>
      <c r="F415" s="3" t="s">
        <v>80</v>
      </c>
      <c r="G415" s="201" t="n">
        <v>683923</v>
      </c>
      <c r="H415" s="3" t="s">
        <v>80</v>
      </c>
      <c r="I415" s="3" t="s">
        <v>80</v>
      </c>
      <c r="J415" s="3" t="s">
        <v>80</v>
      </c>
      <c r="K415" s="5" t="s">
        <v>80</v>
      </c>
      <c r="L415" s="3" t="s">
        <v>80</v>
      </c>
      <c r="M415" s="3" t="s">
        <v>80</v>
      </c>
    </row>
    <row r="416" customFormat="false" ht="11.25" hidden="false" customHeight="false" outlineLevel="0" collapsed="false">
      <c r="A416" s="199" t="n">
        <v>35960</v>
      </c>
      <c r="B416" s="192" t="n">
        <v>35960</v>
      </c>
      <c r="C416" s="200" t="n">
        <v>509056</v>
      </c>
      <c r="D416" s="200" t="n">
        <v>579868</v>
      </c>
      <c r="E416" s="3" t="s">
        <v>80</v>
      </c>
      <c r="F416" s="3" t="s">
        <v>80</v>
      </c>
      <c r="G416" s="201" t="n">
        <v>572131</v>
      </c>
      <c r="H416" s="3" t="s">
        <v>80</v>
      </c>
      <c r="I416" s="3" t="s">
        <v>80</v>
      </c>
      <c r="J416" s="3" t="s">
        <v>80</v>
      </c>
      <c r="K416" s="5" t="s">
        <v>80</v>
      </c>
      <c r="L416" s="3" t="s">
        <v>80</v>
      </c>
      <c r="M416" s="3" t="s">
        <v>80</v>
      </c>
    </row>
    <row r="417" customFormat="false" ht="11.25" hidden="false" customHeight="false" outlineLevel="0" collapsed="false">
      <c r="A417" s="199" t="n">
        <v>35961</v>
      </c>
      <c r="B417" s="192" t="n">
        <v>35961</v>
      </c>
      <c r="C417" s="200" t="n">
        <v>538063</v>
      </c>
      <c r="D417" s="200" t="n">
        <v>626060</v>
      </c>
      <c r="E417" s="3" t="s">
        <v>80</v>
      </c>
      <c r="F417" s="3" t="s">
        <v>80</v>
      </c>
      <c r="G417" s="201" t="n">
        <v>583755</v>
      </c>
      <c r="H417" s="3" t="s">
        <v>80</v>
      </c>
      <c r="I417" s="3" t="s">
        <v>80</v>
      </c>
      <c r="J417" s="3" t="s">
        <v>80</v>
      </c>
      <c r="K417" s="5" t="s">
        <v>80</v>
      </c>
      <c r="L417" s="3" t="s">
        <v>80</v>
      </c>
      <c r="M417" s="3" t="s">
        <v>80</v>
      </c>
    </row>
    <row r="418" customFormat="false" ht="11.25" hidden="false" customHeight="false" outlineLevel="0" collapsed="false">
      <c r="A418" s="199" t="n">
        <v>35962</v>
      </c>
      <c r="B418" s="192" t="n">
        <v>35962</v>
      </c>
      <c r="C418" s="200" t="n">
        <v>539293</v>
      </c>
      <c r="D418" s="200" t="n">
        <v>708410</v>
      </c>
      <c r="E418" s="3" t="s">
        <v>80</v>
      </c>
      <c r="F418" s="3" t="s">
        <v>80</v>
      </c>
      <c r="G418" s="201" t="n">
        <v>588593</v>
      </c>
      <c r="H418" s="3" t="s">
        <v>80</v>
      </c>
      <c r="I418" s="3" t="s">
        <v>80</v>
      </c>
      <c r="J418" s="3" t="s">
        <v>80</v>
      </c>
      <c r="K418" s="5" t="s">
        <v>80</v>
      </c>
      <c r="L418" s="3" t="s">
        <v>80</v>
      </c>
      <c r="M418" s="3" t="s">
        <v>80</v>
      </c>
    </row>
    <row r="419" customFormat="false" ht="11.25" hidden="false" customHeight="false" outlineLevel="0" collapsed="false">
      <c r="A419" s="199" t="n">
        <v>35963</v>
      </c>
      <c r="B419" s="192" t="n">
        <v>35963</v>
      </c>
      <c r="C419" s="200" t="n">
        <v>495220</v>
      </c>
      <c r="D419" s="200" t="n">
        <v>699039</v>
      </c>
      <c r="E419" s="3" t="s">
        <v>80</v>
      </c>
      <c r="F419" s="3" t="s">
        <v>80</v>
      </c>
      <c r="G419" s="201" t="n">
        <v>691798</v>
      </c>
      <c r="H419" s="3" t="s">
        <v>80</v>
      </c>
      <c r="I419" s="3" t="s">
        <v>80</v>
      </c>
      <c r="J419" s="3" t="s">
        <v>80</v>
      </c>
      <c r="K419" s="5" t="s">
        <v>80</v>
      </c>
      <c r="L419" s="3" t="s">
        <v>80</v>
      </c>
      <c r="M419" s="3" t="s">
        <v>80</v>
      </c>
    </row>
    <row r="420" customFormat="false" ht="11.25" hidden="false" customHeight="false" outlineLevel="0" collapsed="false">
      <c r="A420" s="199" t="n">
        <v>35964</v>
      </c>
      <c r="B420" s="192" t="n">
        <v>35964</v>
      </c>
      <c r="C420" s="200" t="n">
        <v>509999</v>
      </c>
      <c r="D420" s="200" t="n">
        <v>697940</v>
      </c>
      <c r="E420" s="3" t="s">
        <v>80</v>
      </c>
      <c r="F420" s="3" t="s">
        <v>80</v>
      </c>
      <c r="G420" s="201" t="n">
        <v>699895</v>
      </c>
      <c r="H420" s="3" t="s">
        <v>80</v>
      </c>
      <c r="I420" s="3" t="s">
        <v>80</v>
      </c>
      <c r="J420" s="3" t="s">
        <v>80</v>
      </c>
      <c r="K420" s="5" t="s">
        <v>80</v>
      </c>
      <c r="L420" s="3" t="s">
        <v>80</v>
      </c>
      <c r="M420" s="3" t="s">
        <v>80</v>
      </c>
    </row>
    <row r="421" customFormat="false" ht="11.25" hidden="false" customHeight="false" outlineLevel="0" collapsed="false">
      <c r="A421" s="199" t="n">
        <v>35965</v>
      </c>
      <c r="B421" s="192" t="n">
        <v>35965</v>
      </c>
      <c r="C421" s="200" t="n">
        <v>518999</v>
      </c>
      <c r="D421" s="200" t="n">
        <v>625629</v>
      </c>
      <c r="E421" s="3" t="s">
        <v>80</v>
      </c>
      <c r="F421" s="3" t="s">
        <v>80</v>
      </c>
      <c r="G421" s="201" t="n">
        <v>688181</v>
      </c>
      <c r="H421" s="3" t="s">
        <v>80</v>
      </c>
      <c r="I421" s="3" t="s">
        <v>80</v>
      </c>
      <c r="J421" s="3" t="s">
        <v>80</v>
      </c>
      <c r="K421" s="5" t="s">
        <v>80</v>
      </c>
      <c r="L421" s="3" t="s">
        <v>80</v>
      </c>
      <c r="M421" s="3" t="s">
        <v>80</v>
      </c>
    </row>
    <row r="422" customFormat="false" ht="11.25" hidden="false" customHeight="false" outlineLevel="0" collapsed="false">
      <c r="A422" s="199" t="n">
        <v>35966</v>
      </c>
      <c r="B422" s="192" t="n">
        <v>35966</v>
      </c>
      <c r="C422" s="200" t="n">
        <v>489999</v>
      </c>
      <c r="D422" s="200" t="n">
        <v>566072</v>
      </c>
      <c r="E422" s="3" t="s">
        <v>80</v>
      </c>
      <c r="F422" s="3" t="s">
        <v>80</v>
      </c>
      <c r="G422" s="201" t="n">
        <v>651000</v>
      </c>
      <c r="H422" s="3" t="s">
        <v>80</v>
      </c>
      <c r="I422" s="3" t="s">
        <v>80</v>
      </c>
      <c r="J422" s="3" t="s">
        <v>80</v>
      </c>
      <c r="K422" s="5" t="s">
        <v>80</v>
      </c>
      <c r="L422" s="3" t="s">
        <v>80</v>
      </c>
      <c r="M422" s="3" t="s">
        <v>80</v>
      </c>
    </row>
    <row r="423" customFormat="false" ht="11.25" hidden="false" customHeight="false" outlineLevel="0" collapsed="false">
      <c r="A423" s="199" t="n">
        <v>35967</v>
      </c>
      <c r="B423" s="192" t="n">
        <v>35967</v>
      </c>
      <c r="C423" s="200" t="n">
        <v>495999</v>
      </c>
      <c r="D423" s="200" t="n">
        <v>520432</v>
      </c>
      <c r="E423" s="3" t="s">
        <v>80</v>
      </c>
      <c r="F423" s="3" t="s">
        <v>80</v>
      </c>
      <c r="G423" s="201" t="n">
        <v>658000</v>
      </c>
      <c r="H423" s="3" t="s">
        <v>80</v>
      </c>
      <c r="I423" s="3" t="s">
        <v>80</v>
      </c>
      <c r="J423" s="3" t="s">
        <v>80</v>
      </c>
      <c r="K423" s="5" t="s">
        <v>80</v>
      </c>
      <c r="L423" s="3" t="s">
        <v>80</v>
      </c>
      <c r="M423" s="3" t="s">
        <v>80</v>
      </c>
    </row>
    <row r="424" customFormat="false" ht="11.25" hidden="false" customHeight="false" outlineLevel="0" collapsed="false">
      <c r="A424" s="199" t="n">
        <v>35968</v>
      </c>
      <c r="B424" s="192" t="n">
        <v>35968</v>
      </c>
      <c r="C424" s="200" t="n">
        <v>537351</v>
      </c>
      <c r="D424" s="200" t="n">
        <v>570574</v>
      </c>
      <c r="E424" s="3" t="s">
        <v>80</v>
      </c>
      <c r="F424" s="3" t="s">
        <v>80</v>
      </c>
      <c r="G424" s="201" t="n">
        <v>653184</v>
      </c>
      <c r="H424" s="3" t="s">
        <v>80</v>
      </c>
      <c r="I424" s="3" t="s">
        <v>80</v>
      </c>
      <c r="J424" s="3" t="s">
        <v>80</v>
      </c>
      <c r="K424" s="5" t="s">
        <v>80</v>
      </c>
      <c r="L424" s="3" t="s">
        <v>80</v>
      </c>
      <c r="M424" s="3" t="s">
        <v>80</v>
      </c>
    </row>
    <row r="425" customFormat="false" ht="11.25" hidden="false" customHeight="false" outlineLevel="0" collapsed="false">
      <c r="A425" s="199" t="n">
        <v>35969</v>
      </c>
      <c r="B425" s="192" t="n">
        <v>35969</v>
      </c>
      <c r="C425" s="200" t="n">
        <v>539999</v>
      </c>
      <c r="D425" s="200" t="n">
        <v>549763</v>
      </c>
      <c r="E425" s="3" t="s">
        <v>80</v>
      </c>
      <c r="F425" s="3" t="s">
        <v>80</v>
      </c>
      <c r="G425" s="201" t="n">
        <v>712039</v>
      </c>
      <c r="H425" s="3" t="s">
        <v>80</v>
      </c>
      <c r="I425" s="3" t="s">
        <v>80</v>
      </c>
      <c r="J425" s="3" t="s">
        <v>80</v>
      </c>
      <c r="K425" s="5" t="s">
        <v>80</v>
      </c>
      <c r="L425" s="3" t="s">
        <v>80</v>
      </c>
      <c r="M425" s="3" t="s">
        <v>80</v>
      </c>
    </row>
    <row r="426" customFormat="false" ht="11.25" hidden="false" customHeight="false" outlineLevel="0" collapsed="false">
      <c r="A426" s="199" t="n">
        <v>35970</v>
      </c>
      <c r="B426" s="192" t="n">
        <v>35970</v>
      </c>
      <c r="C426" s="200" t="n">
        <v>509999</v>
      </c>
      <c r="D426" s="200" t="n">
        <v>531024</v>
      </c>
      <c r="E426" s="3" t="s">
        <v>80</v>
      </c>
      <c r="F426" s="3" t="s">
        <v>80</v>
      </c>
      <c r="G426" s="201" t="n">
        <v>667174</v>
      </c>
      <c r="H426" s="3" t="s">
        <v>80</v>
      </c>
      <c r="I426" s="3" t="s">
        <v>80</v>
      </c>
      <c r="J426" s="3" t="s">
        <v>80</v>
      </c>
      <c r="K426" s="5" t="s">
        <v>80</v>
      </c>
      <c r="L426" s="3" t="s">
        <v>80</v>
      </c>
      <c r="M426" s="3" t="s">
        <v>80</v>
      </c>
    </row>
    <row r="427" customFormat="false" ht="11.25" hidden="false" customHeight="false" outlineLevel="0" collapsed="false">
      <c r="A427" s="199" t="n">
        <v>35971</v>
      </c>
      <c r="B427" s="192" t="n">
        <v>35971</v>
      </c>
      <c r="C427" s="200" t="n">
        <v>506064</v>
      </c>
      <c r="D427" s="200" t="n">
        <v>509960</v>
      </c>
      <c r="E427" s="3" t="s">
        <v>80</v>
      </c>
      <c r="F427" s="3" t="s">
        <v>80</v>
      </c>
      <c r="G427" s="201" t="n">
        <v>663538</v>
      </c>
      <c r="H427" s="3" t="s">
        <v>80</v>
      </c>
      <c r="I427" s="3" t="s">
        <v>80</v>
      </c>
      <c r="J427" s="3" t="s">
        <v>80</v>
      </c>
      <c r="K427" s="5" t="s">
        <v>80</v>
      </c>
      <c r="L427" s="3" t="s">
        <v>80</v>
      </c>
      <c r="M427" s="3" t="s">
        <v>80</v>
      </c>
    </row>
    <row r="428" customFormat="false" ht="11.25" hidden="false" customHeight="false" outlineLevel="0" collapsed="false">
      <c r="A428" s="199" t="n">
        <v>35972</v>
      </c>
      <c r="B428" s="192" t="n">
        <v>35972</v>
      </c>
      <c r="C428" s="200" t="n">
        <v>539999</v>
      </c>
      <c r="D428" s="200" t="n">
        <v>591827</v>
      </c>
      <c r="E428" s="3" t="s">
        <v>80</v>
      </c>
      <c r="F428" s="3" t="s">
        <v>80</v>
      </c>
      <c r="G428" s="201" t="n">
        <v>611194</v>
      </c>
      <c r="H428" s="3" t="s">
        <v>80</v>
      </c>
      <c r="I428" s="3" t="s">
        <v>80</v>
      </c>
      <c r="J428" s="3" t="s">
        <v>80</v>
      </c>
      <c r="K428" s="5" t="s">
        <v>80</v>
      </c>
      <c r="L428" s="3" t="s">
        <v>80</v>
      </c>
      <c r="M428" s="3" t="s">
        <v>80</v>
      </c>
    </row>
    <row r="429" customFormat="false" ht="11.25" hidden="false" customHeight="false" outlineLevel="0" collapsed="false">
      <c r="A429" s="199" t="n">
        <v>35973</v>
      </c>
      <c r="B429" s="192" t="n">
        <v>35973</v>
      </c>
      <c r="C429" s="3" t="s">
        <v>80</v>
      </c>
      <c r="D429" s="3" t="s">
        <v>80</v>
      </c>
      <c r="E429" s="3" t="s">
        <v>80</v>
      </c>
      <c r="F429" s="3" t="s">
        <v>80</v>
      </c>
      <c r="G429" s="201" t="n">
        <v>594000</v>
      </c>
      <c r="H429" s="3" t="s">
        <v>80</v>
      </c>
      <c r="I429" s="3" t="s">
        <v>80</v>
      </c>
      <c r="J429" s="3" t="s">
        <v>80</v>
      </c>
      <c r="K429" s="5" t="s">
        <v>80</v>
      </c>
      <c r="L429" s="3" t="s">
        <v>80</v>
      </c>
      <c r="M429" s="3" t="s">
        <v>80</v>
      </c>
    </row>
    <row r="430" customFormat="false" ht="11.25" hidden="false" customHeight="false" outlineLevel="0" collapsed="false">
      <c r="A430" s="199" t="n">
        <v>35974</v>
      </c>
      <c r="B430" s="192" t="n">
        <v>35974</v>
      </c>
      <c r="C430" s="200" t="n">
        <v>521743</v>
      </c>
      <c r="D430" s="200" t="n">
        <v>499495</v>
      </c>
      <c r="E430" s="3" t="s">
        <v>80</v>
      </c>
      <c r="F430" s="3" t="s">
        <v>80</v>
      </c>
      <c r="G430" s="201" t="n">
        <v>606000</v>
      </c>
      <c r="H430" s="3" t="s">
        <v>80</v>
      </c>
      <c r="I430" s="3" t="s">
        <v>80</v>
      </c>
      <c r="J430" s="3" t="s">
        <v>80</v>
      </c>
      <c r="K430" s="5" t="s">
        <v>80</v>
      </c>
      <c r="L430" s="3" t="s">
        <v>80</v>
      </c>
      <c r="M430" s="3" t="s">
        <v>80</v>
      </c>
    </row>
    <row r="431" customFormat="false" ht="11.25" hidden="false" customHeight="false" outlineLevel="0" collapsed="false">
      <c r="A431" s="199" t="n">
        <v>35975</v>
      </c>
      <c r="B431" s="192" t="n">
        <v>35975</v>
      </c>
      <c r="C431" s="200" t="n">
        <v>519999</v>
      </c>
      <c r="D431" s="200" t="n">
        <v>503074</v>
      </c>
      <c r="E431" s="3" t="s">
        <v>80</v>
      </c>
      <c r="F431" s="3" t="s">
        <v>80</v>
      </c>
      <c r="G431" s="201" t="n">
        <v>619982</v>
      </c>
      <c r="H431" s="3" t="s">
        <v>80</v>
      </c>
      <c r="I431" s="3" t="s">
        <v>80</v>
      </c>
      <c r="J431" s="3" t="s">
        <v>80</v>
      </c>
      <c r="K431" s="5" t="s">
        <v>80</v>
      </c>
      <c r="L431" s="3" t="s">
        <v>80</v>
      </c>
      <c r="M431" s="3" t="s">
        <v>80</v>
      </c>
    </row>
    <row r="432" customFormat="false" ht="11.25" hidden="false" customHeight="false" outlineLevel="0" collapsed="false">
      <c r="A432" s="199" t="n">
        <v>35976</v>
      </c>
      <c r="B432" s="192" t="n">
        <v>35976</v>
      </c>
      <c r="C432" s="200" t="n">
        <v>514543</v>
      </c>
      <c r="D432" s="200" t="n">
        <v>480678</v>
      </c>
      <c r="E432" s="3" t="s">
        <v>80</v>
      </c>
      <c r="F432" s="3" t="s">
        <v>80</v>
      </c>
      <c r="G432" s="201" t="n">
        <v>655193</v>
      </c>
      <c r="H432" s="3" t="s">
        <v>80</v>
      </c>
      <c r="I432" s="3" t="s">
        <v>80</v>
      </c>
      <c r="J432" s="3" t="s">
        <v>80</v>
      </c>
      <c r="K432" s="5" t="s">
        <v>80</v>
      </c>
      <c r="L432" s="3" t="s">
        <v>80</v>
      </c>
      <c r="M432" s="3" t="s">
        <v>80</v>
      </c>
    </row>
    <row r="433" customFormat="false" ht="11.25" hidden="false" customHeight="false" outlineLevel="0" collapsed="false">
      <c r="A433" s="199" t="n">
        <v>35977</v>
      </c>
      <c r="B433" s="192" t="n">
        <v>35977</v>
      </c>
      <c r="C433" s="200" t="n">
        <v>519999</v>
      </c>
      <c r="D433" s="200" t="n">
        <v>543133</v>
      </c>
      <c r="E433" s="3" t="s">
        <v>80</v>
      </c>
      <c r="F433" s="3" t="s">
        <v>80</v>
      </c>
      <c r="G433" s="201" t="n">
        <v>530269</v>
      </c>
      <c r="H433" s="3" t="s">
        <v>80</v>
      </c>
      <c r="I433" s="3" t="s">
        <v>80</v>
      </c>
      <c r="J433" s="3" t="s">
        <v>80</v>
      </c>
      <c r="K433" s="5" t="s">
        <v>80</v>
      </c>
      <c r="L433" s="3" t="s">
        <v>80</v>
      </c>
      <c r="M433" s="3" t="s">
        <v>80</v>
      </c>
    </row>
    <row r="434" customFormat="false" ht="11.25" hidden="false" customHeight="false" outlineLevel="0" collapsed="false">
      <c r="A434" s="199" t="n">
        <v>35978</v>
      </c>
      <c r="B434" s="192" t="n">
        <v>35978</v>
      </c>
      <c r="C434" s="200" t="n">
        <v>519786</v>
      </c>
      <c r="D434" s="200" t="n">
        <v>562409</v>
      </c>
      <c r="E434" s="3" t="s">
        <v>80</v>
      </c>
      <c r="F434" s="3" t="s">
        <v>80</v>
      </c>
      <c r="G434" s="201" t="n">
        <v>573218</v>
      </c>
      <c r="H434" s="3" t="s">
        <v>80</v>
      </c>
      <c r="I434" s="3" t="s">
        <v>80</v>
      </c>
      <c r="J434" s="3" t="s">
        <v>80</v>
      </c>
      <c r="K434" s="5" t="s">
        <v>80</v>
      </c>
      <c r="L434" s="3" t="s">
        <v>80</v>
      </c>
      <c r="M434" s="3" t="s">
        <v>80</v>
      </c>
    </row>
    <row r="435" customFormat="false" ht="11.25" hidden="false" customHeight="false" outlineLevel="0" collapsed="false">
      <c r="A435" s="199" t="n">
        <v>35979</v>
      </c>
      <c r="B435" s="192" t="n">
        <v>35979</v>
      </c>
      <c r="C435" s="200" t="n">
        <v>531279</v>
      </c>
      <c r="D435" s="200" t="n">
        <v>510627</v>
      </c>
      <c r="E435" s="3" t="s">
        <v>80</v>
      </c>
      <c r="F435" s="3" t="s">
        <v>80</v>
      </c>
      <c r="G435" s="201" t="n">
        <v>605577</v>
      </c>
      <c r="H435" s="3" t="s">
        <v>80</v>
      </c>
      <c r="I435" s="3" t="s">
        <v>80</v>
      </c>
      <c r="J435" s="3" t="s">
        <v>80</v>
      </c>
      <c r="K435" s="5" t="s">
        <v>80</v>
      </c>
      <c r="L435" s="3" t="s">
        <v>80</v>
      </c>
      <c r="M435" s="3" t="s">
        <v>80</v>
      </c>
    </row>
    <row r="436" customFormat="false" ht="11.25" hidden="false" customHeight="false" outlineLevel="0" collapsed="false">
      <c r="A436" s="199" t="n">
        <v>35980</v>
      </c>
      <c r="B436" s="192" t="n">
        <v>35980</v>
      </c>
      <c r="C436" s="200" t="n">
        <v>519000</v>
      </c>
      <c r="D436" s="200" t="n">
        <v>464460</v>
      </c>
      <c r="E436" s="3" t="s">
        <v>80</v>
      </c>
      <c r="F436" s="3" t="s">
        <v>80</v>
      </c>
      <c r="G436" s="201" t="n">
        <v>545000</v>
      </c>
      <c r="H436" s="3" t="s">
        <v>80</v>
      </c>
      <c r="I436" s="3" t="s">
        <v>80</v>
      </c>
      <c r="J436" s="3" t="s">
        <v>80</v>
      </c>
      <c r="K436" s="5" t="s">
        <v>80</v>
      </c>
      <c r="L436" s="3" t="s">
        <v>80</v>
      </c>
      <c r="M436" s="3" t="s">
        <v>80</v>
      </c>
    </row>
    <row r="437" customFormat="false" ht="11.25" hidden="false" customHeight="false" outlineLevel="0" collapsed="false">
      <c r="A437" s="199" t="n">
        <v>35981</v>
      </c>
      <c r="B437" s="192" t="n">
        <v>35981</v>
      </c>
      <c r="C437" s="200" t="n">
        <v>521885</v>
      </c>
      <c r="D437" s="200" t="n">
        <v>437588</v>
      </c>
      <c r="E437" s="3" t="s">
        <v>80</v>
      </c>
      <c r="F437" s="3" t="s">
        <v>80</v>
      </c>
      <c r="G437" s="201" t="n">
        <v>532565</v>
      </c>
      <c r="H437" s="3" t="s">
        <v>80</v>
      </c>
      <c r="I437" s="3" t="s">
        <v>80</v>
      </c>
      <c r="J437" s="3" t="s">
        <v>80</v>
      </c>
      <c r="K437" s="5" t="s">
        <v>80</v>
      </c>
      <c r="L437" s="3" t="s">
        <v>80</v>
      </c>
      <c r="M437" s="3" t="s">
        <v>80</v>
      </c>
    </row>
    <row r="438" customFormat="false" ht="11.25" hidden="false" customHeight="false" outlineLevel="0" collapsed="false">
      <c r="A438" s="199" t="n">
        <v>35982</v>
      </c>
      <c r="B438" s="192" t="n">
        <v>35982</v>
      </c>
      <c r="C438" s="200" t="n">
        <v>535843</v>
      </c>
      <c r="D438" s="200" t="n">
        <v>495316</v>
      </c>
      <c r="E438" s="3" t="s">
        <v>80</v>
      </c>
      <c r="F438" s="3" t="s">
        <v>80</v>
      </c>
      <c r="G438" s="201" t="n">
        <v>574804</v>
      </c>
      <c r="H438" s="3" t="s">
        <v>80</v>
      </c>
      <c r="I438" s="3" t="s">
        <v>80</v>
      </c>
      <c r="J438" s="3" t="s">
        <v>80</v>
      </c>
      <c r="K438" s="5" t="s">
        <v>80</v>
      </c>
      <c r="L438" s="3" t="s">
        <v>80</v>
      </c>
      <c r="M438" s="3" t="s">
        <v>80</v>
      </c>
    </row>
    <row r="439" customFormat="false" ht="11.25" hidden="false" customHeight="false" outlineLevel="0" collapsed="false">
      <c r="A439" s="199" t="n">
        <v>35983</v>
      </c>
      <c r="B439" s="192" t="n">
        <v>35983</v>
      </c>
      <c r="C439" s="200" t="n">
        <v>539999</v>
      </c>
      <c r="D439" s="200" t="n">
        <v>529975</v>
      </c>
      <c r="E439" s="3" t="s">
        <v>80</v>
      </c>
      <c r="F439" s="3" t="s">
        <v>80</v>
      </c>
      <c r="G439" s="201" t="n">
        <v>607569</v>
      </c>
      <c r="H439" s="3" t="s">
        <v>80</v>
      </c>
      <c r="I439" s="3" t="s">
        <v>80</v>
      </c>
      <c r="J439" s="3" t="s">
        <v>80</v>
      </c>
      <c r="K439" s="5" t="s">
        <v>80</v>
      </c>
      <c r="L439" s="3" t="s">
        <v>80</v>
      </c>
      <c r="M439" s="3" t="s">
        <v>80</v>
      </c>
    </row>
    <row r="440" customFormat="false" ht="11.25" hidden="false" customHeight="false" outlineLevel="0" collapsed="false">
      <c r="A440" s="199" t="n">
        <v>35984</v>
      </c>
      <c r="B440" s="192" t="n">
        <v>35984</v>
      </c>
      <c r="C440" s="200" t="n">
        <v>539999</v>
      </c>
      <c r="D440" s="200" t="n">
        <v>553263</v>
      </c>
      <c r="E440" s="3" t="s">
        <v>80</v>
      </c>
      <c r="F440" s="3" t="s">
        <v>80</v>
      </c>
      <c r="G440" s="201" t="n">
        <v>522757</v>
      </c>
      <c r="H440" s="3" t="s">
        <v>80</v>
      </c>
      <c r="I440" s="3" t="s">
        <v>80</v>
      </c>
      <c r="J440" s="3" t="s">
        <v>80</v>
      </c>
      <c r="K440" s="5" t="s">
        <v>80</v>
      </c>
      <c r="L440" s="3" t="s">
        <v>80</v>
      </c>
      <c r="M440" s="3" t="s">
        <v>80</v>
      </c>
    </row>
    <row r="441" customFormat="false" ht="11.25" hidden="false" customHeight="false" outlineLevel="0" collapsed="false">
      <c r="A441" s="199" t="n">
        <v>35985</v>
      </c>
      <c r="B441" s="192" t="n">
        <v>35985</v>
      </c>
      <c r="C441" s="200" t="n">
        <v>539999</v>
      </c>
      <c r="D441" s="200" t="n">
        <v>554424</v>
      </c>
      <c r="E441" s="3" t="s">
        <v>80</v>
      </c>
      <c r="F441" s="3" t="s">
        <v>80</v>
      </c>
      <c r="G441" s="201" t="n">
        <v>486255</v>
      </c>
      <c r="H441" s="3" t="s">
        <v>80</v>
      </c>
      <c r="I441" s="3" t="s">
        <v>80</v>
      </c>
      <c r="J441" s="3" t="s">
        <v>80</v>
      </c>
      <c r="K441" s="5" t="s">
        <v>80</v>
      </c>
      <c r="L441" s="3" t="s">
        <v>80</v>
      </c>
      <c r="M441" s="3" t="s">
        <v>80</v>
      </c>
    </row>
    <row r="442" customFormat="false" ht="11.25" hidden="false" customHeight="false" outlineLevel="0" collapsed="false">
      <c r="A442" s="199" t="n">
        <v>35986</v>
      </c>
      <c r="B442" s="192" t="n">
        <v>35986</v>
      </c>
      <c r="C442" s="200" t="n">
        <v>539999</v>
      </c>
      <c r="D442" s="200" t="n">
        <v>555370</v>
      </c>
      <c r="E442" s="3" t="s">
        <v>80</v>
      </c>
      <c r="F442" s="3" t="s">
        <v>80</v>
      </c>
      <c r="G442" s="201" t="n">
        <v>650000</v>
      </c>
      <c r="H442" s="3" t="s">
        <v>80</v>
      </c>
      <c r="I442" s="3" t="s">
        <v>80</v>
      </c>
      <c r="J442" s="3" t="s">
        <v>80</v>
      </c>
      <c r="K442" s="5" t="s">
        <v>80</v>
      </c>
      <c r="L442" s="3" t="s">
        <v>80</v>
      </c>
      <c r="M442" s="3" t="s">
        <v>80</v>
      </c>
    </row>
    <row r="443" customFormat="false" ht="11.25" hidden="false" customHeight="false" outlineLevel="0" collapsed="false">
      <c r="A443" s="199" t="n">
        <v>35987</v>
      </c>
      <c r="B443" s="192" t="n">
        <v>35987</v>
      </c>
      <c r="C443" s="200" t="n">
        <v>539999</v>
      </c>
      <c r="D443" s="200" t="n">
        <v>511917</v>
      </c>
      <c r="E443" s="3" t="s">
        <v>80</v>
      </c>
      <c r="F443" s="3" t="s">
        <v>80</v>
      </c>
      <c r="G443" s="201" t="n">
        <v>530032</v>
      </c>
      <c r="H443" s="3" t="s">
        <v>80</v>
      </c>
      <c r="I443" s="3" t="s">
        <v>80</v>
      </c>
      <c r="J443" s="3" t="s">
        <v>80</v>
      </c>
      <c r="K443" s="5" t="s">
        <v>80</v>
      </c>
      <c r="L443" s="3" t="s">
        <v>80</v>
      </c>
      <c r="M443" s="3" t="s">
        <v>80</v>
      </c>
    </row>
    <row r="444" customFormat="false" ht="11.25" hidden="false" customHeight="false" outlineLevel="0" collapsed="false">
      <c r="A444" s="199" t="n">
        <v>35988</v>
      </c>
      <c r="B444" s="192" t="n">
        <v>35988</v>
      </c>
      <c r="C444" s="200" t="n">
        <v>539998</v>
      </c>
      <c r="D444" s="200" t="n">
        <v>524046</v>
      </c>
      <c r="E444" s="3" t="s">
        <v>80</v>
      </c>
      <c r="F444" s="3" t="s">
        <v>80</v>
      </c>
      <c r="G444" s="201" t="n">
        <v>559739</v>
      </c>
      <c r="H444" s="3" t="s">
        <v>80</v>
      </c>
      <c r="I444" s="3" t="s">
        <v>80</v>
      </c>
      <c r="J444" s="3" t="s">
        <v>80</v>
      </c>
      <c r="K444" s="5" t="s">
        <v>80</v>
      </c>
      <c r="L444" s="3" t="s">
        <v>80</v>
      </c>
      <c r="M444" s="3" t="s">
        <v>80</v>
      </c>
    </row>
    <row r="445" customFormat="false" ht="11.25" hidden="false" customHeight="false" outlineLevel="0" collapsed="false">
      <c r="A445" s="199" t="n">
        <v>35989</v>
      </c>
      <c r="B445" s="192" t="n">
        <v>35989</v>
      </c>
      <c r="C445" s="200" t="n">
        <v>539999</v>
      </c>
      <c r="D445" s="200" t="n">
        <v>536789</v>
      </c>
      <c r="E445" s="3" t="s">
        <v>80</v>
      </c>
      <c r="F445" s="3" t="s">
        <v>80</v>
      </c>
      <c r="G445" s="201" t="n">
        <v>562382</v>
      </c>
      <c r="H445" s="3" t="s">
        <v>80</v>
      </c>
      <c r="I445" s="3" t="s">
        <v>80</v>
      </c>
      <c r="J445" s="3" t="s">
        <v>80</v>
      </c>
      <c r="K445" s="5" t="s">
        <v>80</v>
      </c>
      <c r="L445" s="3" t="s">
        <v>80</v>
      </c>
      <c r="M445" s="3" t="s">
        <v>80</v>
      </c>
    </row>
    <row r="446" customFormat="false" ht="11.25" hidden="false" customHeight="false" outlineLevel="0" collapsed="false">
      <c r="A446" s="199" t="n">
        <v>35990</v>
      </c>
      <c r="B446" s="192" t="n">
        <v>35990</v>
      </c>
      <c r="C446" s="200" t="n">
        <v>487429</v>
      </c>
      <c r="D446" s="200" t="n">
        <v>583052</v>
      </c>
      <c r="E446" s="3" t="s">
        <v>80</v>
      </c>
      <c r="F446" s="3" t="s">
        <v>80</v>
      </c>
      <c r="G446" s="201" t="n">
        <v>686501</v>
      </c>
      <c r="H446" s="3" t="s">
        <v>80</v>
      </c>
      <c r="I446" s="3" t="s">
        <v>80</v>
      </c>
      <c r="J446" s="3" t="s">
        <v>80</v>
      </c>
      <c r="K446" s="5" t="s">
        <v>80</v>
      </c>
      <c r="L446" s="3" t="s">
        <v>80</v>
      </c>
      <c r="M446" s="3" t="s">
        <v>80</v>
      </c>
    </row>
    <row r="447" customFormat="false" ht="11.25" hidden="false" customHeight="false" outlineLevel="0" collapsed="false">
      <c r="A447" s="199" t="n">
        <v>35991</v>
      </c>
      <c r="B447" s="192" t="n">
        <v>35991</v>
      </c>
      <c r="C447" s="200" t="n">
        <v>521566</v>
      </c>
      <c r="D447" s="200" t="n">
        <v>630506</v>
      </c>
      <c r="E447" s="3" t="s">
        <v>80</v>
      </c>
      <c r="F447" s="3" t="s">
        <v>80</v>
      </c>
      <c r="G447" s="201" t="n">
        <v>659377</v>
      </c>
      <c r="H447" s="3" t="s">
        <v>80</v>
      </c>
      <c r="I447" s="3" t="s">
        <v>80</v>
      </c>
      <c r="J447" s="3" t="s">
        <v>80</v>
      </c>
      <c r="K447" s="5" t="s">
        <v>80</v>
      </c>
      <c r="L447" s="3" t="s">
        <v>80</v>
      </c>
      <c r="M447" s="3" t="s">
        <v>80</v>
      </c>
    </row>
    <row r="448" customFormat="false" ht="11.25" hidden="false" customHeight="false" outlineLevel="0" collapsed="false">
      <c r="A448" s="199" t="n">
        <v>35992</v>
      </c>
      <c r="B448" s="192" t="n">
        <v>35992</v>
      </c>
      <c r="C448" s="200" t="n">
        <v>539999</v>
      </c>
      <c r="D448" s="200" t="n">
        <v>589305</v>
      </c>
      <c r="E448" s="3" t="s">
        <v>80</v>
      </c>
      <c r="F448" s="3" t="s">
        <v>80</v>
      </c>
      <c r="G448" s="201" t="n">
        <v>687702</v>
      </c>
      <c r="H448" s="3" t="s">
        <v>80</v>
      </c>
      <c r="I448" s="3" t="s">
        <v>80</v>
      </c>
      <c r="J448" s="3" t="s">
        <v>80</v>
      </c>
      <c r="K448" s="5" t="s">
        <v>80</v>
      </c>
      <c r="L448" s="3" t="s">
        <v>80</v>
      </c>
      <c r="M448" s="3" t="s">
        <v>80</v>
      </c>
    </row>
    <row r="449" customFormat="false" ht="11.25" hidden="false" customHeight="false" outlineLevel="0" collapsed="false">
      <c r="A449" s="199" t="n">
        <v>35993</v>
      </c>
      <c r="B449" s="192" t="n">
        <v>35993</v>
      </c>
      <c r="C449" s="200" t="n">
        <v>539999</v>
      </c>
      <c r="D449" s="200" t="n">
        <v>696727</v>
      </c>
      <c r="E449" s="3" t="s">
        <v>80</v>
      </c>
      <c r="F449" s="3" t="s">
        <v>80</v>
      </c>
      <c r="G449" s="201" t="n">
        <v>747191</v>
      </c>
      <c r="H449" s="3" t="s">
        <v>80</v>
      </c>
      <c r="I449" s="3" t="s">
        <v>80</v>
      </c>
      <c r="J449" s="3" t="s">
        <v>80</v>
      </c>
      <c r="K449" s="5" t="s">
        <v>80</v>
      </c>
      <c r="L449" s="3" t="s">
        <v>80</v>
      </c>
      <c r="M449" s="3" t="s">
        <v>80</v>
      </c>
    </row>
    <row r="450" customFormat="false" ht="11.25" hidden="false" customHeight="false" outlineLevel="0" collapsed="false">
      <c r="A450" s="199" t="n">
        <v>35994</v>
      </c>
      <c r="B450" s="192" t="n">
        <v>35994</v>
      </c>
      <c r="C450" s="200" t="n">
        <v>518410</v>
      </c>
      <c r="D450" s="200" t="n">
        <v>723156</v>
      </c>
      <c r="E450" s="3" t="s">
        <v>80</v>
      </c>
      <c r="F450" s="3" t="s">
        <v>80</v>
      </c>
      <c r="G450" s="201" t="n">
        <v>700000</v>
      </c>
      <c r="H450" s="3" t="s">
        <v>80</v>
      </c>
      <c r="I450" s="3" t="s">
        <v>80</v>
      </c>
      <c r="J450" s="3" t="s">
        <v>80</v>
      </c>
      <c r="K450" s="5" t="s">
        <v>80</v>
      </c>
      <c r="L450" s="3" t="s">
        <v>80</v>
      </c>
      <c r="M450" s="3" t="s">
        <v>80</v>
      </c>
    </row>
    <row r="451" customFormat="false" ht="11.25" hidden="false" customHeight="false" outlineLevel="0" collapsed="false">
      <c r="A451" s="199" t="n">
        <v>35995</v>
      </c>
      <c r="B451" s="192" t="n">
        <v>35995</v>
      </c>
      <c r="C451" s="200" t="n">
        <v>519999</v>
      </c>
      <c r="D451" s="200" t="n">
        <v>770456</v>
      </c>
      <c r="E451" s="3" t="s">
        <v>80</v>
      </c>
      <c r="F451" s="3" t="s">
        <v>80</v>
      </c>
      <c r="G451" s="201" t="n">
        <v>700000</v>
      </c>
      <c r="H451" s="3" t="s">
        <v>80</v>
      </c>
      <c r="I451" s="3" t="s">
        <v>80</v>
      </c>
      <c r="J451" s="3" t="s">
        <v>80</v>
      </c>
      <c r="K451" s="5" t="s">
        <v>80</v>
      </c>
      <c r="L451" s="3" t="s">
        <v>80</v>
      </c>
      <c r="M451" s="3" t="s">
        <v>80</v>
      </c>
    </row>
    <row r="452" customFormat="false" ht="11.25" hidden="false" customHeight="false" outlineLevel="0" collapsed="false">
      <c r="A452" s="199" t="n">
        <v>35996</v>
      </c>
      <c r="B452" s="192" t="n">
        <v>35996</v>
      </c>
      <c r="C452" s="200" t="n">
        <v>519999</v>
      </c>
      <c r="D452" s="200" t="n">
        <v>706096</v>
      </c>
      <c r="E452" s="3" t="s">
        <v>80</v>
      </c>
      <c r="F452" s="3" t="s">
        <v>80</v>
      </c>
      <c r="G452" s="201" t="n">
        <v>750000</v>
      </c>
      <c r="H452" s="3" t="s">
        <v>80</v>
      </c>
      <c r="I452" s="3" t="s">
        <v>80</v>
      </c>
      <c r="J452" s="3" t="s">
        <v>80</v>
      </c>
      <c r="K452" s="5" t="s">
        <v>80</v>
      </c>
      <c r="L452" s="3" t="s">
        <v>80</v>
      </c>
      <c r="M452" s="3" t="s">
        <v>80</v>
      </c>
    </row>
    <row r="453" customFormat="false" ht="11.25" hidden="false" customHeight="false" outlineLevel="0" collapsed="false">
      <c r="A453" s="199" t="n">
        <v>35997</v>
      </c>
      <c r="B453" s="192" t="n">
        <v>35997</v>
      </c>
      <c r="C453" s="200" t="n">
        <v>539999</v>
      </c>
      <c r="D453" s="200" t="n">
        <v>796012</v>
      </c>
      <c r="E453" s="3" t="s">
        <v>80</v>
      </c>
      <c r="F453" s="3" t="s">
        <v>80</v>
      </c>
      <c r="G453" s="201" t="n">
        <v>749877</v>
      </c>
      <c r="H453" s="3" t="s">
        <v>80</v>
      </c>
      <c r="I453" s="3" t="s">
        <v>80</v>
      </c>
      <c r="J453" s="3" t="s">
        <v>80</v>
      </c>
      <c r="K453" s="5" t="s">
        <v>80</v>
      </c>
      <c r="L453" s="3" t="s">
        <v>80</v>
      </c>
      <c r="M453" s="3" t="s">
        <v>80</v>
      </c>
    </row>
    <row r="454" customFormat="false" ht="11.25" hidden="false" customHeight="false" outlineLevel="0" collapsed="false">
      <c r="A454" s="199" t="n">
        <v>35998</v>
      </c>
      <c r="B454" s="192" t="n">
        <v>35998</v>
      </c>
      <c r="C454" s="200" t="n">
        <v>539999</v>
      </c>
      <c r="D454" s="200" t="n">
        <v>665130</v>
      </c>
      <c r="E454" s="3" t="s">
        <v>80</v>
      </c>
      <c r="F454" s="3" t="s">
        <v>80</v>
      </c>
      <c r="G454" s="201" t="n">
        <v>748422</v>
      </c>
      <c r="H454" s="3" t="s">
        <v>80</v>
      </c>
      <c r="I454" s="3" t="s">
        <v>80</v>
      </c>
      <c r="J454" s="3" t="s">
        <v>80</v>
      </c>
      <c r="K454" s="5" t="s">
        <v>80</v>
      </c>
      <c r="L454" s="3" t="s">
        <v>80</v>
      </c>
      <c r="M454" s="3" t="s">
        <v>80</v>
      </c>
    </row>
    <row r="455" customFormat="false" ht="11.25" hidden="false" customHeight="false" outlineLevel="0" collapsed="false">
      <c r="A455" s="199" t="n">
        <v>35999</v>
      </c>
      <c r="B455" s="192" t="n">
        <v>35999</v>
      </c>
      <c r="C455" s="200" t="n">
        <v>539999</v>
      </c>
      <c r="D455" s="200" t="n">
        <v>685464</v>
      </c>
      <c r="E455" s="3" t="s">
        <v>80</v>
      </c>
      <c r="F455" s="3" t="s">
        <v>80</v>
      </c>
      <c r="G455" s="201" t="n">
        <v>750000</v>
      </c>
      <c r="H455" s="3" t="s">
        <v>80</v>
      </c>
      <c r="I455" s="3" t="s">
        <v>80</v>
      </c>
      <c r="J455" s="3" t="s">
        <v>80</v>
      </c>
      <c r="K455" s="5" t="s">
        <v>80</v>
      </c>
      <c r="L455" s="3" t="s">
        <v>80</v>
      </c>
      <c r="M455" s="3" t="s">
        <v>80</v>
      </c>
    </row>
    <row r="456" customFormat="false" ht="11.25" hidden="false" customHeight="false" outlineLevel="0" collapsed="false">
      <c r="A456" s="199" t="n">
        <v>36000</v>
      </c>
      <c r="B456" s="192" t="n">
        <v>36000</v>
      </c>
      <c r="C456" s="200" t="n">
        <v>539999</v>
      </c>
      <c r="D456" s="200" t="n">
        <v>673561</v>
      </c>
      <c r="E456" s="3" t="s">
        <v>80</v>
      </c>
      <c r="F456" s="3" t="s">
        <v>80</v>
      </c>
      <c r="G456" s="201" t="n">
        <v>749963</v>
      </c>
      <c r="H456" s="3" t="s">
        <v>80</v>
      </c>
      <c r="I456" s="3" t="s">
        <v>80</v>
      </c>
      <c r="J456" s="3" t="s">
        <v>80</v>
      </c>
      <c r="K456" s="5" t="s">
        <v>80</v>
      </c>
      <c r="L456" s="3" t="s">
        <v>80</v>
      </c>
      <c r="M456" s="3" t="s">
        <v>80</v>
      </c>
    </row>
    <row r="457" customFormat="false" ht="11.25" hidden="false" customHeight="false" outlineLevel="0" collapsed="false">
      <c r="A457" s="199" t="n">
        <v>36001</v>
      </c>
      <c r="B457" s="192" t="n">
        <v>36001</v>
      </c>
      <c r="C457" s="200" t="n">
        <v>539406</v>
      </c>
      <c r="D457" s="200" t="n">
        <v>671825</v>
      </c>
      <c r="E457" s="3" t="s">
        <v>80</v>
      </c>
      <c r="F457" s="3" t="s">
        <v>80</v>
      </c>
      <c r="G457" s="201" t="n">
        <v>735360</v>
      </c>
      <c r="H457" s="3" t="s">
        <v>80</v>
      </c>
      <c r="I457" s="3" t="s">
        <v>80</v>
      </c>
      <c r="J457" s="3" t="s">
        <v>80</v>
      </c>
      <c r="K457" s="5" t="s">
        <v>80</v>
      </c>
      <c r="L457" s="3" t="s">
        <v>80</v>
      </c>
      <c r="M457" s="3" t="s">
        <v>80</v>
      </c>
    </row>
    <row r="458" customFormat="false" ht="11.25" hidden="false" customHeight="false" outlineLevel="0" collapsed="false">
      <c r="A458" s="199" t="n">
        <v>36002</v>
      </c>
      <c r="B458" s="192" t="n">
        <v>36002</v>
      </c>
      <c r="C458" s="200" t="n">
        <v>539999</v>
      </c>
      <c r="D458" s="200" t="n">
        <v>669218</v>
      </c>
      <c r="E458" s="3" t="s">
        <v>80</v>
      </c>
      <c r="F458" s="3" t="s">
        <v>80</v>
      </c>
      <c r="G458" s="201" t="n">
        <v>750000</v>
      </c>
      <c r="H458" s="3" t="s">
        <v>80</v>
      </c>
      <c r="I458" s="3" t="s">
        <v>80</v>
      </c>
      <c r="J458" s="3" t="s">
        <v>80</v>
      </c>
      <c r="K458" s="5" t="s">
        <v>80</v>
      </c>
      <c r="L458" s="3" t="s">
        <v>80</v>
      </c>
      <c r="M458" s="3" t="s">
        <v>80</v>
      </c>
    </row>
    <row r="459" customFormat="false" ht="11.25" hidden="false" customHeight="false" outlineLevel="0" collapsed="false">
      <c r="A459" s="199" t="n">
        <v>36003</v>
      </c>
      <c r="B459" s="192" t="n">
        <v>36003</v>
      </c>
      <c r="C459" s="200" t="n">
        <v>529999</v>
      </c>
      <c r="D459" s="200" t="n">
        <v>666640</v>
      </c>
      <c r="E459" s="3" t="s">
        <v>80</v>
      </c>
      <c r="F459" s="3" t="s">
        <v>80</v>
      </c>
      <c r="G459" s="201" t="n">
        <v>747763</v>
      </c>
      <c r="H459" s="3" t="s">
        <v>80</v>
      </c>
      <c r="I459" s="3" t="s">
        <v>80</v>
      </c>
      <c r="J459" s="3" t="s">
        <v>80</v>
      </c>
      <c r="K459" s="5" t="s">
        <v>80</v>
      </c>
      <c r="L459" s="3" t="s">
        <v>80</v>
      </c>
      <c r="M459" s="3" t="s">
        <v>80</v>
      </c>
    </row>
    <row r="460" customFormat="false" ht="11.25" hidden="false" customHeight="false" outlineLevel="0" collapsed="false">
      <c r="A460" s="199" t="n">
        <v>36004</v>
      </c>
      <c r="B460" s="192" t="n">
        <v>36004</v>
      </c>
      <c r="C460" s="200" t="n">
        <v>529303</v>
      </c>
      <c r="D460" s="200" t="n">
        <v>649887</v>
      </c>
      <c r="E460" s="3" t="s">
        <v>80</v>
      </c>
      <c r="F460" s="3" t="s">
        <v>80</v>
      </c>
      <c r="G460" s="201" t="n">
        <v>709482</v>
      </c>
      <c r="H460" s="3" t="s">
        <v>80</v>
      </c>
      <c r="I460" s="3" t="s">
        <v>80</v>
      </c>
      <c r="J460" s="3" t="s">
        <v>80</v>
      </c>
      <c r="K460" s="5" t="s">
        <v>80</v>
      </c>
      <c r="L460" s="3" t="s">
        <v>80</v>
      </c>
      <c r="M460" s="3" t="s">
        <v>80</v>
      </c>
    </row>
    <row r="461" customFormat="false" ht="11.25" hidden="false" customHeight="false" outlineLevel="0" collapsed="false">
      <c r="A461" s="199" t="n">
        <v>36005</v>
      </c>
      <c r="B461" s="192" t="n">
        <v>36005</v>
      </c>
      <c r="C461" s="200" t="n">
        <v>529784</v>
      </c>
      <c r="D461" s="200" t="n">
        <v>604823</v>
      </c>
      <c r="E461" s="3" t="s">
        <v>80</v>
      </c>
      <c r="F461" s="3" t="s">
        <v>80</v>
      </c>
      <c r="G461" s="201" t="n">
        <v>749988</v>
      </c>
      <c r="H461" s="3" t="s">
        <v>80</v>
      </c>
      <c r="I461" s="3" t="s">
        <v>80</v>
      </c>
      <c r="J461" s="3" t="s">
        <v>80</v>
      </c>
      <c r="K461" s="5" t="s">
        <v>80</v>
      </c>
      <c r="L461" s="3" t="s">
        <v>80</v>
      </c>
      <c r="M461" s="3" t="s">
        <v>80</v>
      </c>
    </row>
    <row r="462" customFormat="false" ht="11.25" hidden="false" customHeight="false" outlineLevel="0" collapsed="false">
      <c r="A462" s="199" t="n">
        <v>36006</v>
      </c>
      <c r="B462" s="192" t="n">
        <v>36006</v>
      </c>
      <c r="C462" s="200" t="n">
        <v>509999</v>
      </c>
      <c r="D462" s="200" t="n">
        <v>629318</v>
      </c>
      <c r="E462" s="3" t="s">
        <v>80</v>
      </c>
      <c r="F462" s="3" t="s">
        <v>80</v>
      </c>
      <c r="G462" s="201" t="n">
        <v>749589</v>
      </c>
      <c r="H462" s="3" t="s">
        <v>80</v>
      </c>
      <c r="I462" s="3" t="s">
        <v>80</v>
      </c>
      <c r="J462" s="3" t="s">
        <v>80</v>
      </c>
      <c r="K462" s="5" t="s">
        <v>80</v>
      </c>
      <c r="L462" s="3" t="s">
        <v>80</v>
      </c>
      <c r="M462" s="3" t="s">
        <v>80</v>
      </c>
    </row>
    <row r="463" customFormat="false" ht="11.25" hidden="false" customHeight="false" outlineLevel="0" collapsed="false">
      <c r="A463" s="199" t="n">
        <v>36007</v>
      </c>
      <c r="B463" s="192" t="n">
        <v>36007</v>
      </c>
      <c r="C463" s="200" t="n">
        <v>529999</v>
      </c>
      <c r="D463" s="200" t="n">
        <v>591778</v>
      </c>
      <c r="E463" s="3" t="s">
        <v>80</v>
      </c>
      <c r="F463" s="3" t="s">
        <v>80</v>
      </c>
      <c r="G463" s="201" t="n">
        <v>749233</v>
      </c>
      <c r="H463" s="3" t="s">
        <v>80</v>
      </c>
      <c r="I463" s="3" t="s">
        <v>80</v>
      </c>
      <c r="J463" s="3" t="s">
        <v>80</v>
      </c>
      <c r="K463" s="5" t="s">
        <v>80</v>
      </c>
      <c r="L463" s="3" t="s">
        <v>80</v>
      </c>
      <c r="M463" s="3" t="s">
        <v>80</v>
      </c>
    </row>
    <row r="464" customFormat="false" ht="11.25" hidden="false" customHeight="false" outlineLevel="0" collapsed="false">
      <c r="A464" s="199" t="n">
        <v>36008</v>
      </c>
      <c r="B464" s="192" t="n">
        <v>36008</v>
      </c>
      <c r="C464" s="202" t="n">
        <v>522000</v>
      </c>
      <c r="D464" s="202" t="n">
        <v>788000</v>
      </c>
      <c r="E464" s="202" t="n">
        <v>316000</v>
      </c>
      <c r="F464" s="202" t="n">
        <v>356000</v>
      </c>
      <c r="G464" s="202" t="n">
        <v>723000</v>
      </c>
      <c r="H464" s="202" t="n">
        <v>256000</v>
      </c>
      <c r="J464" s="202" t="n">
        <v>2962000</v>
      </c>
      <c r="K464" s="203" t="n">
        <v>269000</v>
      </c>
      <c r="L464" s="202" t="n">
        <v>2562000</v>
      </c>
      <c r="M464" s="202" t="n">
        <v>72125000</v>
      </c>
    </row>
    <row r="465" customFormat="false" ht="11.25" hidden="false" customHeight="false" outlineLevel="0" collapsed="false">
      <c r="A465" s="199" t="n">
        <v>36009</v>
      </c>
      <c r="B465" s="192" t="n">
        <v>36009</v>
      </c>
      <c r="C465" s="202" t="n">
        <v>522000</v>
      </c>
      <c r="D465" s="202" t="n">
        <v>853000</v>
      </c>
      <c r="E465" s="202" t="n">
        <v>261000</v>
      </c>
      <c r="F465" s="202" t="n">
        <v>387000</v>
      </c>
      <c r="G465" s="202" t="n">
        <v>695000</v>
      </c>
      <c r="H465" s="202" t="n">
        <v>257000</v>
      </c>
      <c r="J465" s="202" t="n">
        <v>2976000</v>
      </c>
      <c r="K465" s="203" t="n">
        <v>389000</v>
      </c>
      <c r="L465" s="202" t="n">
        <v>2608000</v>
      </c>
      <c r="M465" s="202" t="n">
        <v>72513000</v>
      </c>
      <c r="N465" s="204"/>
      <c r="O465" s="204"/>
    </row>
    <row r="466" customFormat="false" ht="11.25" hidden="false" customHeight="false" outlineLevel="0" collapsed="false">
      <c r="A466" s="199" t="n">
        <v>36010</v>
      </c>
      <c r="B466" s="192" t="n">
        <v>36010</v>
      </c>
      <c r="C466" s="202" t="n">
        <v>520000</v>
      </c>
      <c r="D466" s="202" t="n">
        <v>991000</v>
      </c>
      <c r="E466" s="202" t="n">
        <v>200000</v>
      </c>
      <c r="F466" s="202" t="n">
        <v>435000</v>
      </c>
      <c r="G466" s="202" t="n">
        <v>682000</v>
      </c>
      <c r="H466" s="202" t="n">
        <v>257000</v>
      </c>
      <c r="J466" s="202" t="n">
        <v>3086000</v>
      </c>
      <c r="K466" s="203" t="n">
        <v>-276000</v>
      </c>
      <c r="L466" s="202" t="n">
        <v>3247000</v>
      </c>
      <c r="M466" s="202" t="n">
        <v>72266000</v>
      </c>
      <c r="N466" s="204"/>
      <c r="O466" s="204"/>
    </row>
    <row r="467" customFormat="false" ht="11.25" hidden="false" customHeight="false" outlineLevel="0" collapsed="false">
      <c r="A467" s="199" t="n">
        <v>36011</v>
      </c>
      <c r="B467" s="192" t="n">
        <v>36011</v>
      </c>
      <c r="C467" s="202" t="n">
        <v>514000</v>
      </c>
      <c r="D467" s="202" t="n">
        <v>912000</v>
      </c>
      <c r="E467" s="202" t="n">
        <v>137000</v>
      </c>
      <c r="F467" s="202" t="n">
        <v>368000</v>
      </c>
      <c r="G467" s="202" t="n">
        <v>714000</v>
      </c>
      <c r="H467" s="202" t="n">
        <v>256000</v>
      </c>
      <c r="J467" s="202" t="n">
        <v>2901000</v>
      </c>
      <c r="K467" s="203" t="n">
        <v>-299000</v>
      </c>
      <c r="L467" s="202" t="n">
        <v>3266000</v>
      </c>
      <c r="M467" s="202" t="n">
        <v>71971000</v>
      </c>
      <c r="N467" s="204"/>
      <c r="O467" s="204"/>
    </row>
    <row r="468" customFormat="false" ht="11.25" hidden="false" customHeight="false" outlineLevel="0" collapsed="false">
      <c r="A468" s="199" t="n">
        <v>36012</v>
      </c>
      <c r="B468" s="192" t="n">
        <v>36012</v>
      </c>
      <c r="C468" s="202" t="n">
        <v>494000</v>
      </c>
      <c r="D468" s="202" t="n">
        <v>978000</v>
      </c>
      <c r="E468" s="202" t="n">
        <v>191000</v>
      </c>
      <c r="F468" s="202" t="n">
        <v>434000</v>
      </c>
      <c r="G468" s="202" t="n">
        <v>727000</v>
      </c>
      <c r="H468" s="202" t="n">
        <v>256000</v>
      </c>
      <c r="J468" s="202" t="n">
        <v>3080000</v>
      </c>
      <c r="K468" s="203" t="n">
        <v>-185000</v>
      </c>
      <c r="L468" s="202" t="n">
        <v>3286000</v>
      </c>
      <c r="M468" s="202" t="n">
        <v>71783000</v>
      </c>
      <c r="N468" s="204"/>
      <c r="O468" s="204"/>
    </row>
    <row r="469" customFormat="false" ht="11.25" hidden="false" customHeight="false" outlineLevel="0" collapsed="false">
      <c r="A469" s="199" t="n">
        <v>36013</v>
      </c>
      <c r="B469" s="192" t="n">
        <v>36013</v>
      </c>
      <c r="C469" s="202" t="n">
        <v>475000</v>
      </c>
      <c r="D469" s="202" t="n">
        <v>1009000</v>
      </c>
      <c r="E469" s="202" t="n">
        <v>184000</v>
      </c>
      <c r="F469" s="202" t="n">
        <v>267000</v>
      </c>
      <c r="G469" s="202" t="n">
        <v>710000</v>
      </c>
      <c r="H469" s="202" t="n">
        <v>259000</v>
      </c>
      <c r="J469" s="202" t="n">
        <v>2905000</v>
      </c>
      <c r="K469" s="203" t="n">
        <v>-92000</v>
      </c>
      <c r="L469" s="202" t="n">
        <v>3019000</v>
      </c>
      <c r="M469" s="202" t="n">
        <v>71693000</v>
      </c>
      <c r="N469" s="204"/>
      <c r="O469" s="204"/>
    </row>
    <row r="470" customFormat="false" ht="11.25" hidden="false" customHeight="false" outlineLevel="0" collapsed="false">
      <c r="A470" s="199" t="n">
        <v>36014</v>
      </c>
      <c r="B470" s="192" t="n">
        <v>36014</v>
      </c>
      <c r="C470" s="202" t="n">
        <v>508000</v>
      </c>
      <c r="D470" s="202" t="n">
        <v>1086000</v>
      </c>
      <c r="E470" s="202" t="n">
        <v>161000</v>
      </c>
      <c r="F470" s="202" t="n">
        <v>380000</v>
      </c>
      <c r="G470" s="202" t="n">
        <v>714000</v>
      </c>
      <c r="H470" s="202" t="n">
        <v>256000</v>
      </c>
      <c r="J470" s="202" t="n">
        <v>3104000</v>
      </c>
      <c r="K470" s="203" t="n">
        <v>234000</v>
      </c>
      <c r="L470" s="202" t="n">
        <v>2850000</v>
      </c>
      <c r="M470" s="202" t="n">
        <v>71927000</v>
      </c>
      <c r="N470" s="204"/>
      <c r="O470" s="204"/>
    </row>
    <row r="471" customFormat="false" ht="11.25" hidden="false" customHeight="false" outlineLevel="0" collapsed="false">
      <c r="A471" s="199" t="n">
        <v>36015</v>
      </c>
      <c r="B471" s="192" t="n">
        <v>36015</v>
      </c>
      <c r="C471" s="202" t="n">
        <v>516000</v>
      </c>
      <c r="D471" s="202" t="n">
        <v>895000</v>
      </c>
      <c r="E471" s="202" t="n">
        <v>192000</v>
      </c>
      <c r="F471" s="202" t="n">
        <v>342000</v>
      </c>
      <c r="G471" s="202" t="n">
        <v>626000</v>
      </c>
      <c r="H471" s="202" t="n">
        <v>259000</v>
      </c>
      <c r="J471" s="202" t="n">
        <v>2830000</v>
      </c>
      <c r="K471" s="203" t="n">
        <v>365000</v>
      </c>
      <c r="L471" s="202" t="n">
        <v>2481000</v>
      </c>
      <c r="M471" s="202" t="n">
        <v>72286000</v>
      </c>
      <c r="N471" s="204"/>
      <c r="O471" s="204"/>
    </row>
    <row r="472" customFormat="false" ht="11.25" hidden="false" customHeight="false" outlineLevel="0" collapsed="false">
      <c r="A472" s="199" t="n">
        <v>36016</v>
      </c>
      <c r="B472" s="192" t="n">
        <v>36016</v>
      </c>
      <c r="C472" s="202" t="n">
        <v>508000</v>
      </c>
      <c r="D472" s="202" t="n">
        <v>905000</v>
      </c>
      <c r="E472" s="202" t="n">
        <v>249000</v>
      </c>
      <c r="F472" s="202" t="n">
        <v>341000</v>
      </c>
      <c r="G472" s="202" t="n">
        <v>655000</v>
      </c>
      <c r="H472" s="202" t="n">
        <v>257000</v>
      </c>
      <c r="J472" s="202" t="n">
        <v>2915000</v>
      </c>
      <c r="K472" s="203" t="n">
        <v>514000</v>
      </c>
      <c r="L472" s="202" t="n">
        <v>2436000</v>
      </c>
      <c r="M472" s="202" t="n">
        <v>72800000</v>
      </c>
      <c r="N472" s="204"/>
      <c r="O472" s="204"/>
    </row>
    <row r="473" customFormat="false" ht="11.25" hidden="false" customHeight="false" outlineLevel="0" collapsed="false">
      <c r="A473" s="199" t="n">
        <v>36017</v>
      </c>
      <c r="B473" s="192" t="n">
        <v>36017</v>
      </c>
      <c r="C473" s="202" t="n">
        <v>512000</v>
      </c>
      <c r="D473" s="202" t="n">
        <v>955000</v>
      </c>
      <c r="E473" s="202" t="n">
        <v>230000</v>
      </c>
      <c r="F473" s="202" t="n">
        <v>400000</v>
      </c>
      <c r="G473" s="202" t="n">
        <v>700000</v>
      </c>
      <c r="H473" s="202" t="n">
        <v>256000</v>
      </c>
      <c r="J473" s="202" t="n">
        <v>3053000</v>
      </c>
      <c r="K473" s="203" t="n">
        <v>83000</v>
      </c>
      <c r="L473" s="202" t="n">
        <v>2936000</v>
      </c>
      <c r="M473" s="202" t="n">
        <v>72889000</v>
      </c>
      <c r="N473" s="204"/>
      <c r="O473" s="204"/>
    </row>
    <row r="474" customFormat="false" ht="11.25" hidden="false" customHeight="false" outlineLevel="0" collapsed="false">
      <c r="A474" s="199" t="n">
        <v>36018</v>
      </c>
      <c r="B474" s="192" t="n">
        <v>36018</v>
      </c>
      <c r="C474" s="202" t="n">
        <v>522000</v>
      </c>
      <c r="D474" s="202" t="n">
        <v>1020000</v>
      </c>
      <c r="E474" s="202" t="n">
        <v>244000</v>
      </c>
      <c r="F474" s="202" t="n">
        <v>225000</v>
      </c>
      <c r="G474" s="202" t="n">
        <v>708000</v>
      </c>
      <c r="H474" s="202" t="n">
        <v>259000</v>
      </c>
      <c r="J474" s="202" t="n">
        <v>2977000</v>
      </c>
      <c r="K474" s="203" t="n">
        <v>-201000</v>
      </c>
      <c r="L474" s="202" t="n">
        <v>3161000</v>
      </c>
      <c r="M474" s="202" t="n">
        <v>72686000</v>
      </c>
      <c r="N474" s="204"/>
      <c r="O474" s="204"/>
    </row>
    <row r="475" customFormat="false" ht="11.25" hidden="false" customHeight="false" outlineLevel="0" collapsed="false">
      <c r="A475" s="199" t="n">
        <v>36019</v>
      </c>
      <c r="B475" s="192" t="n">
        <v>36019</v>
      </c>
      <c r="C475" s="202" t="n">
        <v>523000</v>
      </c>
      <c r="D475" s="202" t="n">
        <v>1053000</v>
      </c>
      <c r="E475" s="202" t="n">
        <v>179000</v>
      </c>
      <c r="F475" s="202" t="n">
        <v>204000</v>
      </c>
      <c r="G475" s="202" t="n">
        <v>714000</v>
      </c>
      <c r="H475" s="202" t="n">
        <v>261000</v>
      </c>
      <c r="J475" s="202" t="n">
        <v>2933000</v>
      </c>
      <c r="K475" s="203" t="n">
        <v>-270000</v>
      </c>
      <c r="L475" s="202" t="n">
        <v>3243000</v>
      </c>
      <c r="M475" s="202" t="n">
        <v>72416000</v>
      </c>
      <c r="N475" s="204"/>
      <c r="O475" s="204"/>
    </row>
    <row r="476" customFormat="false" ht="11.25" hidden="false" customHeight="false" outlineLevel="0" collapsed="false">
      <c r="A476" s="199" t="n">
        <v>36020</v>
      </c>
      <c r="B476" s="192" t="n">
        <v>36020</v>
      </c>
      <c r="C476" s="202" t="n">
        <v>501000</v>
      </c>
      <c r="D476" s="202" t="n">
        <v>1125000</v>
      </c>
      <c r="E476" s="202" t="n">
        <v>170000</v>
      </c>
      <c r="F476" s="202" t="n">
        <v>162000</v>
      </c>
      <c r="G476" s="202" t="n">
        <v>703000</v>
      </c>
      <c r="H476" s="202" t="n">
        <v>261000</v>
      </c>
      <c r="J476" s="202" t="n">
        <v>2921000</v>
      </c>
      <c r="K476" s="203" t="n">
        <v>-332000</v>
      </c>
      <c r="L476" s="202" t="n">
        <v>3221000</v>
      </c>
      <c r="M476" s="202" t="n">
        <v>72084000</v>
      </c>
      <c r="N476" s="204"/>
      <c r="O476" s="204"/>
    </row>
    <row r="477" customFormat="false" ht="11.25" hidden="false" customHeight="false" outlineLevel="0" collapsed="false">
      <c r="A477" s="199" t="n">
        <v>36021</v>
      </c>
      <c r="B477" s="192" t="n">
        <v>36021</v>
      </c>
      <c r="C477" s="202" t="n">
        <v>501000</v>
      </c>
      <c r="D477" s="202" t="n">
        <v>1125000</v>
      </c>
      <c r="E477" s="202" t="n">
        <v>170000</v>
      </c>
      <c r="F477" s="202" t="n">
        <v>162000</v>
      </c>
      <c r="G477" s="202" t="n">
        <v>703000</v>
      </c>
      <c r="H477" s="202" t="n">
        <v>261000</v>
      </c>
      <c r="J477" s="202" t="n">
        <v>2921000</v>
      </c>
      <c r="K477" s="203" t="n">
        <v>-332000</v>
      </c>
      <c r="L477" s="202" t="n">
        <v>3221000</v>
      </c>
      <c r="M477" s="202" t="n">
        <v>72084000</v>
      </c>
      <c r="N477" s="204"/>
      <c r="O477" s="204"/>
    </row>
    <row r="478" customFormat="false" ht="11.25" hidden="false" customHeight="false" outlineLevel="0" collapsed="false">
      <c r="A478" s="199" t="n">
        <v>36022</v>
      </c>
      <c r="B478" s="192" t="n">
        <v>36022</v>
      </c>
      <c r="C478" s="202" t="n">
        <v>523000</v>
      </c>
      <c r="D478" s="202" t="n">
        <v>1063000</v>
      </c>
      <c r="E478" s="202" t="n">
        <v>161000</v>
      </c>
      <c r="F478" s="202" t="n">
        <v>274000</v>
      </c>
      <c r="G478" s="202" t="n">
        <v>638000</v>
      </c>
      <c r="H478" s="202" t="n">
        <v>255000</v>
      </c>
      <c r="J478" s="202" t="n">
        <v>2914000</v>
      </c>
      <c r="K478" s="203" t="n">
        <v>220000</v>
      </c>
      <c r="L478" s="202" t="n">
        <v>2740000</v>
      </c>
      <c r="M478" s="202" t="n">
        <v>72208000</v>
      </c>
      <c r="N478" s="204"/>
      <c r="O478" s="204"/>
    </row>
    <row r="479" customFormat="false" ht="11.25" hidden="false" customHeight="false" outlineLevel="0" collapsed="false">
      <c r="A479" s="199" t="n">
        <v>36023</v>
      </c>
      <c r="B479" s="192" t="n">
        <v>36023</v>
      </c>
      <c r="C479" s="202" t="n">
        <v>508000</v>
      </c>
      <c r="D479" s="202" t="n">
        <v>1006000</v>
      </c>
      <c r="E479" s="202" t="n">
        <v>235000</v>
      </c>
      <c r="F479" s="202" t="n">
        <v>262000</v>
      </c>
      <c r="G479" s="202" t="n">
        <v>699000</v>
      </c>
      <c r="H479" s="202" t="n">
        <v>255000</v>
      </c>
      <c r="J479" s="202" t="n">
        <v>2966000</v>
      </c>
      <c r="K479" s="203" t="n">
        <v>512000</v>
      </c>
      <c r="L479" s="202" t="n">
        <v>2446000</v>
      </c>
      <c r="M479" s="202" t="n">
        <v>72721000</v>
      </c>
      <c r="N479" s="204"/>
      <c r="O479" s="204"/>
    </row>
    <row r="480" customFormat="false" ht="11.25" hidden="false" customHeight="false" outlineLevel="0" collapsed="false">
      <c r="A480" s="199" t="n">
        <v>36024</v>
      </c>
      <c r="B480" s="192" t="n">
        <v>36024</v>
      </c>
      <c r="C480" s="202" t="n">
        <v>521000</v>
      </c>
      <c r="D480" s="202" t="n">
        <v>1063000</v>
      </c>
      <c r="E480" s="202" t="n">
        <v>186000</v>
      </c>
      <c r="F480" s="202" t="n">
        <v>281000</v>
      </c>
      <c r="G480" s="202" t="n">
        <v>720000</v>
      </c>
      <c r="H480" s="202" t="n">
        <v>246000</v>
      </c>
      <c r="J480" s="202" t="n">
        <v>3017000</v>
      </c>
      <c r="K480" s="203" t="n">
        <v>226000</v>
      </c>
      <c r="L480" s="202" t="n">
        <v>2745000</v>
      </c>
      <c r="M480" s="202" t="n">
        <v>72949000</v>
      </c>
      <c r="N480" s="204"/>
      <c r="O480" s="204"/>
    </row>
    <row r="481" customFormat="false" ht="11.25" hidden="false" customHeight="false" outlineLevel="0" collapsed="false">
      <c r="A481" s="199" t="n">
        <v>36025</v>
      </c>
      <c r="B481" s="192" t="n">
        <v>36025</v>
      </c>
      <c r="C481" s="202" t="n">
        <v>507000</v>
      </c>
      <c r="D481" s="202" t="n">
        <v>1144000</v>
      </c>
      <c r="E481" s="202" t="n">
        <v>238000</v>
      </c>
      <c r="F481" s="202" t="n">
        <v>237000</v>
      </c>
      <c r="G481" s="202" t="n">
        <v>742000</v>
      </c>
      <c r="H481" s="202" t="n">
        <v>258000</v>
      </c>
      <c r="J481" s="202" t="n">
        <v>3126000</v>
      </c>
      <c r="K481" s="203" t="n">
        <v>433000</v>
      </c>
      <c r="L481" s="202" t="n">
        <v>2758000</v>
      </c>
      <c r="M481" s="202" t="n">
        <v>73381000</v>
      </c>
      <c r="N481" s="204"/>
      <c r="O481" s="204"/>
    </row>
    <row r="482" customFormat="false" ht="11.25" hidden="false" customHeight="false" outlineLevel="0" collapsed="false">
      <c r="A482" s="199" t="n">
        <v>36026</v>
      </c>
      <c r="B482" s="192" t="n">
        <v>36026</v>
      </c>
      <c r="C482" s="202" t="n">
        <v>519000</v>
      </c>
      <c r="D482" s="202" t="n">
        <v>1148000</v>
      </c>
      <c r="E482" s="202" t="n">
        <v>290000</v>
      </c>
      <c r="F482" s="202" t="n">
        <v>249000</v>
      </c>
      <c r="G482" s="202" t="n">
        <v>709000</v>
      </c>
      <c r="H482" s="202" t="n">
        <v>259000</v>
      </c>
      <c r="J482" s="202" t="n">
        <v>3173000</v>
      </c>
      <c r="K482" s="203" t="n">
        <v>460000</v>
      </c>
      <c r="L482" s="202" t="n">
        <v>2698000</v>
      </c>
      <c r="M482" s="202" t="n">
        <v>73840000</v>
      </c>
      <c r="N482" s="204"/>
      <c r="O482" s="204"/>
    </row>
    <row r="483" customFormat="false" ht="11.25" hidden="false" customHeight="false" outlineLevel="0" collapsed="false">
      <c r="A483" s="199" t="n">
        <v>36027</v>
      </c>
      <c r="B483" s="192" t="n">
        <v>36027</v>
      </c>
      <c r="C483" s="202" t="n">
        <v>519000</v>
      </c>
      <c r="D483" s="202" t="n">
        <v>987000</v>
      </c>
      <c r="E483" s="202" t="n">
        <v>367000</v>
      </c>
      <c r="F483" s="202" t="n">
        <v>338000</v>
      </c>
      <c r="G483" s="202" t="n">
        <v>747000</v>
      </c>
      <c r="H483" s="202" t="n">
        <v>255000</v>
      </c>
      <c r="J483" s="202" t="n">
        <v>3213000</v>
      </c>
      <c r="K483" s="203" t="n">
        <v>429000</v>
      </c>
      <c r="L483" s="202" t="n">
        <v>2759000</v>
      </c>
      <c r="M483" s="202" t="n">
        <v>74270000</v>
      </c>
      <c r="N483" s="204"/>
      <c r="O483" s="204"/>
    </row>
    <row r="484" customFormat="false" ht="11.25" hidden="false" customHeight="false" outlineLevel="0" collapsed="false">
      <c r="A484" s="199" t="n">
        <v>36028</v>
      </c>
      <c r="B484" s="192" t="n">
        <v>36028</v>
      </c>
      <c r="C484" s="202" t="n">
        <v>523000</v>
      </c>
      <c r="D484" s="202" t="n">
        <v>970000</v>
      </c>
      <c r="E484" s="202" t="n">
        <v>375000</v>
      </c>
      <c r="F484" s="202" t="n">
        <v>376000</v>
      </c>
      <c r="G484" s="202" t="n">
        <v>749000</v>
      </c>
      <c r="H484" s="202" t="n">
        <v>257000</v>
      </c>
      <c r="J484" s="202" t="n">
        <v>3249000</v>
      </c>
      <c r="K484" s="203" t="n">
        <v>523000</v>
      </c>
      <c r="L484" s="202" t="n">
        <v>2669000</v>
      </c>
      <c r="M484" s="202" t="n">
        <v>74792000</v>
      </c>
      <c r="N484" s="204"/>
      <c r="O484" s="204"/>
    </row>
    <row r="485" customFormat="false" ht="11.25" hidden="false" customHeight="false" outlineLevel="0" collapsed="false">
      <c r="A485" s="199" t="n">
        <v>36029</v>
      </c>
      <c r="B485" s="192" t="n">
        <v>36029</v>
      </c>
      <c r="C485" s="202" t="n">
        <v>523000</v>
      </c>
      <c r="D485" s="202" t="n">
        <v>796000</v>
      </c>
      <c r="E485" s="202" t="n">
        <v>278000</v>
      </c>
      <c r="F485" s="202" t="n">
        <v>230000</v>
      </c>
      <c r="G485" s="202" t="n">
        <v>721000</v>
      </c>
      <c r="H485" s="202" t="n">
        <v>257000</v>
      </c>
      <c r="J485" s="202" t="n">
        <v>2804000</v>
      </c>
      <c r="K485" s="203" t="n">
        <v>394000</v>
      </c>
      <c r="L485" s="202" t="n">
        <v>2510000</v>
      </c>
      <c r="M485" s="202" t="n">
        <v>75186000</v>
      </c>
      <c r="N485" s="204"/>
      <c r="O485" s="204"/>
    </row>
    <row r="486" customFormat="false" ht="11.25" hidden="false" customHeight="false" outlineLevel="0" collapsed="false">
      <c r="A486" s="199" t="n">
        <v>36030</v>
      </c>
      <c r="B486" s="192" t="n">
        <v>36030</v>
      </c>
      <c r="C486" s="202" t="n">
        <v>523000</v>
      </c>
      <c r="D486" s="202" t="n">
        <v>749000</v>
      </c>
      <c r="E486" s="202" t="n">
        <v>298000</v>
      </c>
      <c r="F486" s="202" t="n">
        <v>239000</v>
      </c>
      <c r="G486" s="202" t="n">
        <v>715000</v>
      </c>
      <c r="H486" s="202" t="n">
        <v>257000</v>
      </c>
      <c r="J486" s="202" t="n">
        <v>2780000</v>
      </c>
      <c r="K486" s="203" t="n">
        <v>304000</v>
      </c>
      <c r="L486" s="202" t="n">
        <v>2450000</v>
      </c>
      <c r="M486" s="202" t="n">
        <v>75489000</v>
      </c>
      <c r="N486" s="204"/>
      <c r="O486" s="204"/>
    </row>
    <row r="487" customFormat="false" ht="11.25" hidden="false" customHeight="false" outlineLevel="0" collapsed="false">
      <c r="A487" s="199" t="n">
        <v>36031</v>
      </c>
      <c r="B487" s="192" t="n">
        <v>36031</v>
      </c>
      <c r="C487" s="202" t="n">
        <v>523000</v>
      </c>
      <c r="D487" s="202" t="n">
        <v>791000</v>
      </c>
      <c r="E487" s="202" t="n">
        <v>240000</v>
      </c>
      <c r="F487" s="202" t="n">
        <v>215000</v>
      </c>
      <c r="G487" s="202" t="n">
        <v>721000</v>
      </c>
      <c r="H487" s="202" t="n">
        <v>257000</v>
      </c>
      <c r="J487" s="202" t="n">
        <v>2747000</v>
      </c>
      <c r="K487" s="203" t="n">
        <v>-306000</v>
      </c>
      <c r="L487" s="202" t="n">
        <v>3048000</v>
      </c>
      <c r="M487" s="202" t="n">
        <v>75184000</v>
      </c>
      <c r="N487" s="204"/>
      <c r="O487" s="204"/>
    </row>
    <row r="488" customFormat="false" ht="11.25" hidden="false" customHeight="false" outlineLevel="0" collapsed="false">
      <c r="A488" s="199" t="n">
        <v>36032</v>
      </c>
      <c r="B488" s="192" t="n">
        <v>36032</v>
      </c>
      <c r="C488" s="202" t="n">
        <v>501000</v>
      </c>
      <c r="D488" s="202" t="n">
        <v>961000</v>
      </c>
      <c r="E488" s="202" t="n">
        <v>312000</v>
      </c>
      <c r="F488" s="202" t="n">
        <v>320000</v>
      </c>
      <c r="G488" s="202" t="n">
        <v>698000</v>
      </c>
      <c r="H488" s="202" t="n">
        <v>257000</v>
      </c>
      <c r="J488" s="202" t="n">
        <v>3049000</v>
      </c>
      <c r="K488" s="203" t="n">
        <v>-9000</v>
      </c>
      <c r="L488" s="202" t="n">
        <v>2992000</v>
      </c>
      <c r="M488" s="202" t="n">
        <v>75184000</v>
      </c>
      <c r="N488" s="204"/>
      <c r="O488" s="204"/>
    </row>
    <row r="489" customFormat="false" ht="11.25" hidden="false" customHeight="false" outlineLevel="0" collapsed="false">
      <c r="A489" s="199" t="n">
        <v>36033</v>
      </c>
      <c r="B489" s="192" t="n">
        <v>36033</v>
      </c>
      <c r="C489" s="202" t="n">
        <v>511000</v>
      </c>
      <c r="D489" s="202" t="n">
        <v>923000</v>
      </c>
      <c r="E489" s="202" t="n">
        <v>299000</v>
      </c>
      <c r="F489" s="202" t="n">
        <v>396000</v>
      </c>
      <c r="G489" s="202" t="n">
        <v>704000</v>
      </c>
      <c r="H489" s="202" t="n">
        <v>265000</v>
      </c>
      <c r="J489" s="202" t="n">
        <v>3097000</v>
      </c>
      <c r="K489" s="203" t="n">
        <v>186000</v>
      </c>
      <c r="L489" s="202" t="n">
        <v>2991000</v>
      </c>
      <c r="M489" s="202" t="n">
        <v>75370000</v>
      </c>
      <c r="N489" s="204"/>
      <c r="O489" s="204"/>
    </row>
    <row r="490" customFormat="false" ht="11.25" hidden="false" customHeight="false" outlineLevel="0" collapsed="false">
      <c r="A490" s="199" t="n">
        <v>36034</v>
      </c>
      <c r="B490" s="192" t="n">
        <v>36034</v>
      </c>
      <c r="C490" s="202" t="n">
        <v>521000</v>
      </c>
      <c r="D490" s="202" t="n">
        <v>1066000</v>
      </c>
      <c r="E490" s="202" t="n">
        <v>278000</v>
      </c>
      <c r="F490" s="202" t="n">
        <v>401000</v>
      </c>
      <c r="G490" s="202" t="n">
        <v>632000</v>
      </c>
      <c r="H490" s="202" t="n">
        <v>262000</v>
      </c>
      <c r="J490" s="202" t="n">
        <v>3161000</v>
      </c>
      <c r="K490" s="203" t="n">
        <v>-70000</v>
      </c>
      <c r="L490" s="202" t="n">
        <v>3153000</v>
      </c>
      <c r="M490" s="202" t="n">
        <v>75297000</v>
      </c>
      <c r="N490" s="204"/>
      <c r="O490" s="204"/>
    </row>
    <row r="491" customFormat="false" ht="11.25" hidden="false" customHeight="false" outlineLevel="0" collapsed="false">
      <c r="A491" s="199" t="n">
        <v>36035</v>
      </c>
      <c r="B491" s="192" t="n">
        <v>36035</v>
      </c>
      <c r="C491" s="202" t="n">
        <v>509000</v>
      </c>
      <c r="D491" s="202" t="n">
        <v>1088000</v>
      </c>
      <c r="E491" s="202" t="n">
        <v>308000</v>
      </c>
      <c r="F491" s="202" t="n">
        <v>189000</v>
      </c>
      <c r="G491" s="202" t="n">
        <v>625000</v>
      </c>
      <c r="H491" s="202" t="n">
        <v>259000</v>
      </c>
      <c r="J491" s="202" t="n">
        <v>2978000</v>
      </c>
      <c r="K491" s="203" t="n">
        <v>-130000</v>
      </c>
      <c r="L491" s="202" t="n">
        <v>3162000</v>
      </c>
      <c r="M491" s="202" t="n">
        <v>75152000</v>
      </c>
      <c r="N491" s="204"/>
      <c r="O491" s="204"/>
    </row>
    <row r="492" customFormat="false" ht="11.25" hidden="false" customHeight="false" outlineLevel="0" collapsed="false">
      <c r="A492" s="199" t="n">
        <v>36036</v>
      </c>
      <c r="B492" s="192" t="n">
        <v>36036</v>
      </c>
      <c r="C492" s="202" t="n">
        <v>520000</v>
      </c>
      <c r="D492" s="202" t="n">
        <v>1023000</v>
      </c>
      <c r="E492" s="202" t="n">
        <v>251000</v>
      </c>
      <c r="F492" s="202" t="n">
        <v>314000</v>
      </c>
      <c r="G492" s="202" t="n">
        <v>631000</v>
      </c>
      <c r="H492" s="202" t="n">
        <v>252000</v>
      </c>
      <c r="J492" s="202" t="n">
        <v>2991000</v>
      </c>
      <c r="K492" s="203" t="n">
        <v>96000</v>
      </c>
      <c r="L492" s="202" t="n">
        <v>2948000</v>
      </c>
      <c r="M492" s="202" t="n">
        <v>75244000</v>
      </c>
      <c r="N492" s="204"/>
      <c r="O492" s="204"/>
    </row>
    <row r="493" customFormat="false" ht="11.25" hidden="false" customHeight="false" outlineLevel="0" collapsed="false">
      <c r="A493" s="199" t="n">
        <v>36037</v>
      </c>
      <c r="B493" s="192" t="n">
        <v>36037</v>
      </c>
      <c r="C493" s="202" t="n">
        <v>524000</v>
      </c>
      <c r="D493" s="202" t="n">
        <v>995000</v>
      </c>
      <c r="E493" s="202" t="n">
        <v>262000</v>
      </c>
      <c r="F493" s="202" t="n">
        <v>346000</v>
      </c>
      <c r="G493" s="202" t="n">
        <v>635000</v>
      </c>
      <c r="H493" s="202" t="n">
        <v>257000</v>
      </c>
      <c r="J493" s="202" t="n">
        <v>3020000</v>
      </c>
      <c r="K493" s="203" t="n">
        <v>17000</v>
      </c>
      <c r="L493" s="202" t="n">
        <v>2972000</v>
      </c>
      <c r="M493" s="202" t="n">
        <v>75261000</v>
      </c>
      <c r="N493" s="204"/>
      <c r="O493" s="204"/>
    </row>
    <row r="494" customFormat="false" ht="11.25" hidden="false" customHeight="false" outlineLevel="0" collapsed="false">
      <c r="A494" s="199" t="n">
        <v>36038</v>
      </c>
      <c r="B494" s="192" t="n">
        <v>36038</v>
      </c>
      <c r="C494" s="202" t="n">
        <v>523000</v>
      </c>
      <c r="D494" s="202" t="n">
        <v>967000</v>
      </c>
      <c r="E494" s="202" t="n">
        <v>270000</v>
      </c>
      <c r="F494" s="202" t="n">
        <v>293000</v>
      </c>
      <c r="G494" s="202" t="n">
        <v>635000</v>
      </c>
      <c r="H494" s="202" t="n">
        <v>244000</v>
      </c>
      <c r="J494" s="202" t="n">
        <v>2932000</v>
      </c>
      <c r="K494" s="203" t="n">
        <v>-600000</v>
      </c>
      <c r="L494" s="202" t="n">
        <v>3507000</v>
      </c>
      <c r="M494" s="202" t="n">
        <v>74661000</v>
      </c>
      <c r="N494" s="204"/>
      <c r="O494" s="204"/>
    </row>
    <row r="495" customFormat="false" ht="11.25" hidden="false" customHeight="false" outlineLevel="0" collapsed="false">
      <c r="A495" s="199" t="n">
        <v>36039</v>
      </c>
      <c r="B495" s="192" t="n">
        <v>36039</v>
      </c>
      <c r="C495" s="202" t="n">
        <v>520000</v>
      </c>
      <c r="D495" s="202" t="n">
        <v>875000</v>
      </c>
      <c r="E495" s="202" t="n">
        <v>249000</v>
      </c>
      <c r="F495" s="202" t="n">
        <v>155000</v>
      </c>
      <c r="G495" s="202" t="n">
        <v>668000</v>
      </c>
      <c r="H495" s="202" t="n">
        <v>254000</v>
      </c>
      <c r="J495" s="202" t="n">
        <v>2721000</v>
      </c>
      <c r="K495" s="203" t="n">
        <v>-770000</v>
      </c>
      <c r="L495" s="202" t="n">
        <v>3512000</v>
      </c>
      <c r="M495" s="202" t="n">
        <v>73898000</v>
      </c>
      <c r="N495" s="204"/>
      <c r="O495" s="204"/>
    </row>
    <row r="496" customFormat="false" ht="11.25" hidden="false" customHeight="false" outlineLevel="0" collapsed="false">
      <c r="A496" s="199" t="n">
        <v>36040</v>
      </c>
      <c r="B496" s="192" t="n">
        <v>36040</v>
      </c>
      <c r="C496" s="202" t="n">
        <v>521000</v>
      </c>
      <c r="D496" s="202" t="n">
        <v>969000</v>
      </c>
      <c r="E496" s="202" t="n">
        <v>239000</v>
      </c>
      <c r="F496" s="202" t="n">
        <v>54000</v>
      </c>
      <c r="G496" s="202" t="n">
        <v>682000</v>
      </c>
      <c r="H496" s="202" t="n">
        <v>254000</v>
      </c>
      <c r="J496" s="202" t="n">
        <v>2719000</v>
      </c>
      <c r="K496" s="203" t="n">
        <v>-758000</v>
      </c>
      <c r="L496" s="202" t="n">
        <v>3443000</v>
      </c>
      <c r="M496" s="202" t="n">
        <v>73136000</v>
      </c>
      <c r="N496" s="204"/>
      <c r="O496" s="204"/>
    </row>
    <row r="497" customFormat="false" ht="11.25" hidden="false" customHeight="false" outlineLevel="0" collapsed="false">
      <c r="A497" s="199" t="n">
        <v>36041</v>
      </c>
      <c r="B497" s="192" t="n">
        <v>36041</v>
      </c>
      <c r="C497" s="202" t="n">
        <v>516000</v>
      </c>
      <c r="D497" s="202" t="n">
        <v>801000</v>
      </c>
      <c r="E497" s="202" t="n">
        <v>214000</v>
      </c>
      <c r="F497" s="202" t="n">
        <v>166000</v>
      </c>
      <c r="G497" s="202" t="n">
        <v>695000</v>
      </c>
      <c r="H497" s="202" t="n">
        <v>226000</v>
      </c>
      <c r="J497" s="202" t="n">
        <v>2618000</v>
      </c>
      <c r="K497" s="203" t="n">
        <v>-931000</v>
      </c>
      <c r="L497" s="202" t="n">
        <v>3576000</v>
      </c>
      <c r="M497" s="202" t="n">
        <v>72205000</v>
      </c>
      <c r="N497" s="204"/>
      <c r="O497" s="204"/>
    </row>
    <row r="498" customFormat="false" ht="11.25" hidden="false" customHeight="false" outlineLevel="0" collapsed="false">
      <c r="A498" s="199" t="n">
        <v>36042</v>
      </c>
      <c r="B498" s="192" t="n">
        <v>36042</v>
      </c>
      <c r="C498" s="202" t="n">
        <v>522000</v>
      </c>
      <c r="D498" s="202" t="n">
        <v>962000</v>
      </c>
      <c r="E498" s="202" t="n">
        <v>239000</v>
      </c>
      <c r="F498" s="202" t="n">
        <v>189000</v>
      </c>
      <c r="G498" s="202" t="n">
        <v>682000</v>
      </c>
      <c r="H498" s="202" t="n">
        <v>228000</v>
      </c>
      <c r="J498" s="202" t="n">
        <v>2823000</v>
      </c>
      <c r="K498" s="203" t="n">
        <v>-201000</v>
      </c>
      <c r="L498" s="202" t="n">
        <v>2977000</v>
      </c>
      <c r="M498" s="202" t="n">
        <v>72001000</v>
      </c>
      <c r="N498" s="204"/>
      <c r="O498" s="204"/>
    </row>
    <row r="499" customFormat="false" ht="11.25" hidden="false" customHeight="false" outlineLevel="0" collapsed="false">
      <c r="A499" s="199" t="n">
        <v>36043</v>
      </c>
      <c r="B499" s="192" t="n">
        <v>36043</v>
      </c>
      <c r="C499" s="202" t="n">
        <v>521000</v>
      </c>
      <c r="D499" s="202" t="n">
        <v>942000</v>
      </c>
      <c r="E499" s="202" t="n">
        <v>270000</v>
      </c>
      <c r="F499" s="202" t="n">
        <v>208000</v>
      </c>
      <c r="G499" s="202" t="n">
        <v>691000</v>
      </c>
      <c r="H499" s="202" t="n">
        <v>246000</v>
      </c>
      <c r="J499" s="202" t="n">
        <v>2879000</v>
      </c>
      <c r="K499" s="203" t="n">
        <v>255000</v>
      </c>
      <c r="L499" s="202" t="n">
        <v>2657000</v>
      </c>
      <c r="M499" s="202" t="n">
        <v>72256000</v>
      </c>
      <c r="N499" s="204"/>
      <c r="O499" s="204"/>
    </row>
    <row r="500" customFormat="false" ht="11.25" hidden="false" customHeight="false" outlineLevel="0" collapsed="false">
      <c r="A500" s="199" t="n">
        <v>36044</v>
      </c>
      <c r="B500" s="192" t="n">
        <v>36044</v>
      </c>
      <c r="C500" s="202" t="n">
        <v>500000</v>
      </c>
      <c r="D500" s="202" t="n">
        <v>911000</v>
      </c>
      <c r="E500" s="202" t="n">
        <v>285000</v>
      </c>
      <c r="F500" s="202" t="n">
        <v>229000</v>
      </c>
      <c r="G500" s="202" t="n">
        <v>663000</v>
      </c>
      <c r="H500" s="202" t="n">
        <v>249000</v>
      </c>
      <c r="J500" s="202" t="n">
        <v>2837000</v>
      </c>
      <c r="K500" s="203" t="n">
        <v>454000</v>
      </c>
      <c r="L500" s="202" t="n">
        <v>2405000</v>
      </c>
      <c r="M500" s="202" t="n">
        <v>72411000</v>
      </c>
      <c r="N500" s="204"/>
      <c r="O500" s="204"/>
    </row>
    <row r="501" customFormat="false" ht="11.25" hidden="false" customHeight="false" outlineLevel="0" collapsed="false">
      <c r="A501" s="199" t="n">
        <v>36045</v>
      </c>
      <c r="B501" s="192" t="n">
        <v>36045</v>
      </c>
      <c r="C501" s="202" t="n">
        <v>508000</v>
      </c>
      <c r="D501" s="202" t="n">
        <v>907000</v>
      </c>
      <c r="E501" s="202" t="n">
        <v>285000</v>
      </c>
      <c r="F501" s="202" t="n">
        <v>238000</v>
      </c>
      <c r="G501" s="202" t="n">
        <v>657000</v>
      </c>
      <c r="H501" s="202" t="n">
        <v>251000</v>
      </c>
      <c r="J501" s="202" t="n">
        <v>2846000</v>
      </c>
      <c r="K501" s="203" t="n">
        <v>129000</v>
      </c>
      <c r="L501" s="202" t="n">
        <v>2696000</v>
      </c>
      <c r="M501" s="202" t="n">
        <v>72839000</v>
      </c>
      <c r="N501" s="204"/>
      <c r="O501" s="204"/>
    </row>
    <row r="502" customFormat="false" ht="11.25" hidden="false" customHeight="false" outlineLevel="0" collapsed="false">
      <c r="A502" s="199" t="n">
        <v>36046</v>
      </c>
      <c r="B502" s="192" t="n">
        <v>36046</v>
      </c>
      <c r="C502" s="202" t="n">
        <v>523000</v>
      </c>
      <c r="D502" s="202" t="n">
        <v>947000</v>
      </c>
      <c r="E502" s="202" t="n">
        <v>264000</v>
      </c>
      <c r="F502" s="202" t="n">
        <v>223000</v>
      </c>
      <c r="G502" s="202" t="n">
        <v>666000</v>
      </c>
      <c r="H502" s="202" t="n">
        <v>257000</v>
      </c>
      <c r="J502" s="202" t="n">
        <v>2880000</v>
      </c>
      <c r="K502" s="203" t="n">
        <v>-179000</v>
      </c>
      <c r="L502" s="202" t="n">
        <v>3110000</v>
      </c>
      <c r="M502" s="202" t="n">
        <v>72657000</v>
      </c>
      <c r="N502" s="204"/>
      <c r="O502" s="204"/>
    </row>
    <row r="503" customFormat="false" ht="11.25" hidden="false" customHeight="false" outlineLevel="0" collapsed="false">
      <c r="A503" s="199" t="n">
        <v>36047</v>
      </c>
      <c r="B503" s="192" t="n">
        <v>36047</v>
      </c>
      <c r="C503" s="202" t="n">
        <v>523000</v>
      </c>
      <c r="D503" s="202" t="n">
        <v>935000</v>
      </c>
      <c r="E503" s="202" t="n">
        <v>281000</v>
      </c>
      <c r="F503" s="202" t="n">
        <v>172000</v>
      </c>
      <c r="G503" s="202" t="n">
        <v>665000</v>
      </c>
      <c r="H503" s="202" t="n">
        <v>256000</v>
      </c>
      <c r="J503" s="202" t="n">
        <v>2832000</v>
      </c>
      <c r="K503" s="203" t="n">
        <v>8000</v>
      </c>
      <c r="L503" s="202" t="n">
        <v>2773000</v>
      </c>
      <c r="M503" s="202" t="n">
        <v>72650000</v>
      </c>
      <c r="N503" s="204"/>
      <c r="O503" s="204"/>
    </row>
    <row r="504" customFormat="false" ht="11.25" hidden="false" customHeight="false" outlineLevel="0" collapsed="false">
      <c r="A504" s="199" t="n">
        <v>36048</v>
      </c>
      <c r="B504" s="192" t="n">
        <v>36048</v>
      </c>
      <c r="C504" s="202" t="n">
        <v>523000</v>
      </c>
      <c r="D504" s="202" t="n">
        <v>870000</v>
      </c>
      <c r="E504" s="202" t="n">
        <v>335000</v>
      </c>
      <c r="F504" s="202" t="n">
        <v>221000</v>
      </c>
      <c r="G504" s="202" t="n">
        <v>704000</v>
      </c>
      <c r="H504" s="202" t="n">
        <v>245000</v>
      </c>
      <c r="J504" s="202" t="n">
        <v>2897000</v>
      </c>
      <c r="K504" s="203" t="n">
        <v>118000</v>
      </c>
      <c r="L504" s="202" t="n">
        <v>2768000</v>
      </c>
      <c r="M504" s="202" t="n">
        <v>72780000</v>
      </c>
      <c r="N504" s="204"/>
      <c r="O504" s="204"/>
    </row>
    <row r="505" customFormat="false" ht="11.25" hidden="false" customHeight="false" outlineLevel="0" collapsed="false">
      <c r="A505" s="199" t="n">
        <v>36049</v>
      </c>
      <c r="B505" s="192" t="n">
        <v>36049</v>
      </c>
      <c r="C505" s="202" t="n">
        <v>522000</v>
      </c>
      <c r="D505" s="202" t="n">
        <v>855000</v>
      </c>
      <c r="E505" s="202" t="n">
        <v>315000</v>
      </c>
      <c r="F505" s="202" t="n">
        <v>320000</v>
      </c>
      <c r="G505" s="202" t="n">
        <v>710000</v>
      </c>
      <c r="H505" s="202" t="n">
        <v>245000</v>
      </c>
      <c r="J505" s="202" t="n">
        <v>2966000</v>
      </c>
      <c r="K505" s="203" t="n">
        <v>448000</v>
      </c>
      <c r="L505" s="202" t="n">
        <v>2506000</v>
      </c>
      <c r="M505" s="202" t="n">
        <v>73228000</v>
      </c>
      <c r="N505" s="204"/>
      <c r="O505" s="204"/>
    </row>
    <row r="506" customFormat="false" ht="11.25" hidden="false" customHeight="false" outlineLevel="0" collapsed="false">
      <c r="A506" s="199" t="n">
        <v>36050</v>
      </c>
      <c r="B506" s="192" t="n">
        <v>36050</v>
      </c>
      <c r="C506" s="202" t="n">
        <v>522000</v>
      </c>
      <c r="D506" s="202" t="n">
        <v>775000</v>
      </c>
      <c r="E506" s="202" t="n">
        <v>320000</v>
      </c>
      <c r="F506" s="202" t="n">
        <v>375000</v>
      </c>
      <c r="G506" s="202" t="n">
        <v>619000</v>
      </c>
      <c r="H506" s="202" t="n">
        <v>248000</v>
      </c>
      <c r="J506" s="202" t="n">
        <v>2860000</v>
      </c>
      <c r="K506" s="203" t="n">
        <v>714000</v>
      </c>
      <c r="L506" s="202" t="n">
        <v>2247000</v>
      </c>
      <c r="M506" s="202" t="n">
        <v>73942000</v>
      </c>
      <c r="N506" s="204"/>
      <c r="O506" s="204"/>
    </row>
    <row r="507" customFormat="false" ht="11.25" hidden="false" customHeight="false" outlineLevel="0" collapsed="false">
      <c r="A507" s="199" t="n">
        <v>36051</v>
      </c>
      <c r="B507" s="192" t="n">
        <v>36051</v>
      </c>
      <c r="C507" s="202" t="n">
        <v>522000</v>
      </c>
      <c r="D507" s="202" t="n">
        <v>794000</v>
      </c>
      <c r="E507" s="202" t="n">
        <v>319000</v>
      </c>
      <c r="F507" s="202" t="n">
        <v>426000</v>
      </c>
      <c r="G507" s="202" t="n">
        <v>735000</v>
      </c>
      <c r="H507" s="202" t="n">
        <v>258000</v>
      </c>
      <c r="J507" s="202" t="n">
        <v>3056000</v>
      </c>
      <c r="K507" s="203" t="n">
        <v>764000</v>
      </c>
      <c r="L507" s="202" t="n">
        <v>2181000</v>
      </c>
      <c r="M507" s="202" t="n">
        <v>74706000</v>
      </c>
      <c r="N507" s="204"/>
      <c r="O507" s="204"/>
    </row>
    <row r="508" customFormat="false" ht="11.25" hidden="false" customHeight="false" outlineLevel="0" collapsed="false">
      <c r="A508" s="199" t="n">
        <v>36052</v>
      </c>
      <c r="B508" s="192" t="n">
        <v>36052</v>
      </c>
      <c r="C508" s="202" t="n">
        <v>512000</v>
      </c>
      <c r="D508" s="202" t="n">
        <v>793000</v>
      </c>
      <c r="E508" s="202" t="n">
        <v>249000</v>
      </c>
      <c r="F508" s="202" t="n">
        <v>359000</v>
      </c>
      <c r="G508" s="202" t="n">
        <v>740000</v>
      </c>
      <c r="H508" s="202" t="n">
        <v>253000</v>
      </c>
      <c r="J508" s="202" t="n">
        <v>2906000</v>
      </c>
      <c r="K508" s="203" t="n">
        <v>273000</v>
      </c>
      <c r="L508" s="202" t="n">
        <v>2678000</v>
      </c>
      <c r="M508" s="202" t="n">
        <v>74979000</v>
      </c>
      <c r="N508" s="204"/>
      <c r="O508" s="204"/>
    </row>
    <row r="509" customFormat="false" ht="11.25" hidden="false" customHeight="false" outlineLevel="0" collapsed="false">
      <c r="A509" s="199" t="n">
        <v>36053</v>
      </c>
      <c r="B509" s="192" t="n">
        <v>36053</v>
      </c>
      <c r="C509" s="202" t="n">
        <v>448000</v>
      </c>
      <c r="D509" s="202" t="n">
        <v>754000</v>
      </c>
      <c r="E509" s="202" t="n">
        <v>261000</v>
      </c>
      <c r="F509" s="202" t="n">
        <v>207000</v>
      </c>
      <c r="G509" s="202" t="n">
        <v>737000</v>
      </c>
      <c r="H509" s="202" t="n">
        <v>218000</v>
      </c>
      <c r="J509" s="202" t="n">
        <v>2625000</v>
      </c>
      <c r="K509" s="203" t="n">
        <v>-3000</v>
      </c>
      <c r="L509" s="202" t="n">
        <v>2669000</v>
      </c>
      <c r="M509" s="202" t="n">
        <v>71959000</v>
      </c>
      <c r="N509" s="204"/>
      <c r="O509" s="204"/>
    </row>
    <row r="510" customFormat="false" ht="11.25" hidden="false" customHeight="false" outlineLevel="0" collapsed="false">
      <c r="A510" s="199" t="n">
        <v>36054</v>
      </c>
      <c r="B510" s="192" t="n">
        <v>36054</v>
      </c>
      <c r="C510" s="202" t="n">
        <v>515000</v>
      </c>
      <c r="D510" s="202" t="n">
        <v>709000</v>
      </c>
      <c r="E510" s="202" t="n">
        <v>302000</v>
      </c>
      <c r="F510" s="202" t="n">
        <v>221000</v>
      </c>
      <c r="G510" s="202" t="n">
        <v>708000</v>
      </c>
      <c r="H510" s="202" t="n">
        <v>247000</v>
      </c>
      <c r="J510" s="202" t="n">
        <v>2703000</v>
      </c>
      <c r="K510" s="203" t="n">
        <v>158000</v>
      </c>
      <c r="L510" s="202" t="n">
        <v>2511000</v>
      </c>
      <c r="M510" s="202" t="n">
        <v>72119000</v>
      </c>
      <c r="N510" s="204"/>
      <c r="O510" s="204"/>
    </row>
    <row r="511" customFormat="false" ht="11.25" hidden="false" customHeight="false" outlineLevel="0" collapsed="false">
      <c r="A511" s="199" t="n">
        <v>36055</v>
      </c>
      <c r="B511" s="192" t="n">
        <v>36055</v>
      </c>
      <c r="C511" s="202" t="n">
        <v>521000</v>
      </c>
      <c r="D511" s="202" t="n">
        <v>628000</v>
      </c>
      <c r="E511" s="202" t="n">
        <v>264000</v>
      </c>
      <c r="F511" s="202" t="n">
        <v>245000</v>
      </c>
      <c r="G511" s="202" t="n">
        <v>706000</v>
      </c>
      <c r="H511" s="202" t="n">
        <v>248000</v>
      </c>
      <c r="J511" s="202" t="n">
        <v>2612000</v>
      </c>
      <c r="K511" s="203" t="n">
        <v>290000</v>
      </c>
      <c r="L511" s="202" t="n">
        <v>2406000</v>
      </c>
      <c r="M511" s="202" t="n">
        <v>72410000</v>
      </c>
      <c r="N511" s="204"/>
      <c r="O511" s="204"/>
    </row>
    <row r="512" customFormat="false" ht="11.25" hidden="false" customHeight="false" outlineLevel="0" collapsed="false">
      <c r="A512" s="199" t="n">
        <v>36056</v>
      </c>
      <c r="B512" s="192" t="n">
        <v>36056</v>
      </c>
      <c r="C512" s="202" t="n">
        <v>512000</v>
      </c>
      <c r="D512" s="202" t="n">
        <v>636000</v>
      </c>
      <c r="E512" s="202" t="n">
        <v>308000</v>
      </c>
      <c r="F512" s="202" t="n">
        <v>199000</v>
      </c>
      <c r="G512" s="202" t="n">
        <v>735000</v>
      </c>
      <c r="H512" s="202" t="n">
        <v>235000</v>
      </c>
      <c r="J512" s="202" t="n">
        <v>2624000</v>
      </c>
      <c r="K512" s="203" t="n">
        <v>280000</v>
      </c>
      <c r="L512" s="202" t="n">
        <v>2358000</v>
      </c>
      <c r="M512" s="202" t="n">
        <v>72683000</v>
      </c>
      <c r="N512" s="204"/>
      <c r="O512" s="204"/>
    </row>
    <row r="513" customFormat="false" ht="11.25" hidden="false" customHeight="false" outlineLevel="0" collapsed="false">
      <c r="A513" s="199" t="n">
        <v>36057</v>
      </c>
      <c r="B513" s="192" t="n">
        <v>36057</v>
      </c>
      <c r="C513" s="202" t="n">
        <v>522000</v>
      </c>
      <c r="D513" s="202" t="n">
        <v>675000</v>
      </c>
      <c r="E513" s="202" t="n">
        <v>341000</v>
      </c>
      <c r="F513" s="202" t="n">
        <v>230000</v>
      </c>
      <c r="G513" s="202" t="n">
        <v>747000</v>
      </c>
      <c r="H513" s="202" t="n">
        <v>239000</v>
      </c>
      <c r="J513" s="202" t="n">
        <v>2754000</v>
      </c>
      <c r="K513" s="203" t="n">
        <v>599000</v>
      </c>
      <c r="L513" s="202" t="n">
        <v>2085000</v>
      </c>
      <c r="M513" s="202" t="n">
        <v>73282000</v>
      </c>
      <c r="N513" s="204"/>
      <c r="O513" s="204"/>
    </row>
    <row r="514" customFormat="false" ht="11.25" hidden="false" customHeight="false" outlineLevel="0" collapsed="false">
      <c r="A514" s="199" t="n">
        <v>36058</v>
      </c>
      <c r="B514" s="192" t="n">
        <v>36058</v>
      </c>
      <c r="C514" s="202" t="n">
        <v>521000</v>
      </c>
      <c r="D514" s="202" t="n">
        <v>621000</v>
      </c>
      <c r="E514" s="202" t="n">
        <v>380000</v>
      </c>
      <c r="F514" s="202" t="n">
        <v>221000</v>
      </c>
      <c r="G514" s="202" t="n">
        <v>727000</v>
      </c>
      <c r="H514" s="202" t="n">
        <v>243000</v>
      </c>
      <c r="J514" s="202" t="n">
        <v>2712000</v>
      </c>
      <c r="K514" s="203" t="n">
        <v>688000</v>
      </c>
      <c r="L514" s="202" t="n">
        <v>2036000</v>
      </c>
      <c r="M514" s="202" t="n">
        <v>73970000</v>
      </c>
      <c r="N514" s="204"/>
      <c r="O514" s="204"/>
    </row>
    <row r="515" customFormat="false" ht="11.25" hidden="false" customHeight="false" outlineLevel="0" collapsed="false">
      <c r="A515" s="199" t="n">
        <v>36059</v>
      </c>
      <c r="B515" s="192" t="n">
        <v>36059</v>
      </c>
      <c r="C515" s="202" t="n">
        <v>524000</v>
      </c>
      <c r="D515" s="202" t="n">
        <v>697000</v>
      </c>
      <c r="E515" s="202" t="n">
        <v>327000</v>
      </c>
      <c r="F515" s="202" t="n">
        <v>204000</v>
      </c>
      <c r="G515" s="202" t="n">
        <v>748000</v>
      </c>
      <c r="H515" s="202" t="n">
        <v>249000</v>
      </c>
      <c r="J515" s="202" t="n">
        <v>2748000</v>
      </c>
      <c r="K515" s="203" t="n">
        <v>261000</v>
      </c>
      <c r="L515" s="202" t="n">
        <v>2496000</v>
      </c>
      <c r="M515" s="202" t="n">
        <v>74238000</v>
      </c>
      <c r="N515" s="204"/>
      <c r="O515" s="204"/>
    </row>
    <row r="516" customFormat="false" ht="11.25" hidden="false" customHeight="false" outlineLevel="0" collapsed="false">
      <c r="A516" s="199" t="n">
        <v>36060</v>
      </c>
      <c r="B516" s="192" t="n">
        <v>36060</v>
      </c>
      <c r="C516" s="202" t="n">
        <v>522000</v>
      </c>
      <c r="D516" s="202" t="n">
        <v>589000</v>
      </c>
      <c r="E516" s="202" t="n">
        <v>362000</v>
      </c>
      <c r="F516" s="202" t="n">
        <v>174000</v>
      </c>
      <c r="G516" s="202" t="n">
        <v>743000</v>
      </c>
      <c r="H516" s="204" t="n">
        <v>250000</v>
      </c>
      <c r="J516" s="202" t="n">
        <v>2641000</v>
      </c>
      <c r="K516" s="203" t="n">
        <v>141000</v>
      </c>
      <c r="L516" s="202" t="n">
        <v>2520000</v>
      </c>
      <c r="M516" s="202" t="n">
        <v>74379000</v>
      </c>
      <c r="N516" s="204"/>
      <c r="O516" s="204"/>
    </row>
    <row r="517" customFormat="false" ht="11.25" hidden="false" customHeight="false" outlineLevel="0" collapsed="false">
      <c r="A517" s="199" t="n">
        <v>36061</v>
      </c>
      <c r="B517" s="192" t="n">
        <v>36061</v>
      </c>
      <c r="C517" s="202" t="n">
        <v>504000</v>
      </c>
      <c r="D517" s="202" t="n">
        <v>577000</v>
      </c>
      <c r="E517" s="202" t="n">
        <v>311000</v>
      </c>
      <c r="F517" s="202" t="n">
        <v>180000</v>
      </c>
      <c r="G517" s="202" t="n">
        <v>737000</v>
      </c>
      <c r="H517" s="202" t="n">
        <v>250000</v>
      </c>
      <c r="J517" s="202" t="n">
        <v>2560000</v>
      </c>
      <c r="K517" s="203" t="n">
        <v>59000</v>
      </c>
      <c r="L517" s="202" t="n">
        <v>2436000</v>
      </c>
      <c r="M517" s="202" t="n">
        <v>74438000</v>
      </c>
      <c r="N517" s="204"/>
      <c r="O517" s="204"/>
    </row>
    <row r="518" customFormat="false" ht="11.25" hidden="false" customHeight="false" outlineLevel="0" collapsed="false">
      <c r="A518" s="199" t="n">
        <v>36062</v>
      </c>
      <c r="B518" s="192" t="n">
        <v>36062</v>
      </c>
      <c r="C518" s="202" t="n">
        <v>507000</v>
      </c>
      <c r="D518" s="202" t="n">
        <v>544000</v>
      </c>
      <c r="E518" s="202" t="n">
        <v>341000</v>
      </c>
      <c r="F518" s="202" t="n">
        <v>198000</v>
      </c>
      <c r="G518" s="202" t="n">
        <v>737000</v>
      </c>
      <c r="H518" s="202" t="n">
        <v>242000</v>
      </c>
      <c r="J518" s="202" t="n">
        <v>2569000</v>
      </c>
      <c r="K518" s="203" t="n">
        <v>205000</v>
      </c>
      <c r="L518" s="202" t="n">
        <v>2356000</v>
      </c>
      <c r="M518" s="202" t="n">
        <v>74644000</v>
      </c>
      <c r="N518" s="204"/>
      <c r="O518" s="204"/>
    </row>
    <row r="519" customFormat="false" ht="11.25" hidden="false" customHeight="false" outlineLevel="0" collapsed="false">
      <c r="A519" s="199" t="n">
        <v>36063</v>
      </c>
      <c r="B519" s="192" t="n">
        <v>36063</v>
      </c>
      <c r="C519" s="202" t="n">
        <v>531000</v>
      </c>
      <c r="D519" s="202" t="n">
        <v>569000</v>
      </c>
      <c r="E519" s="202" t="n">
        <v>371000</v>
      </c>
      <c r="F519" s="202" t="n">
        <v>251000</v>
      </c>
      <c r="G519" s="202" t="n">
        <v>750000</v>
      </c>
      <c r="H519" s="202" t="n">
        <v>250000</v>
      </c>
      <c r="J519" s="202" t="n">
        <v>2723000</v>
      </c>
      <c r="K519" s="203" t="n">
        <v>513000</v>
      </c>
      <c r="L519" s="202" t="n">
        <v>2221000</v>
      </c>
      <c r="M519" s="202" t="n">
        <v>75157000</v>
      </c>
      <c r="N519" s="204"/>
      <c r="O519" s="204"/>
    </row>
    <row r="520" customFormat="false" ht="11.25" hidden="false" customHeight="false" outlineLevel="0" collapsed="false">
      <c r="A520" s="199" t="n">
        <v>36064</v>
      </c>
      <c r="B520" s="192" t="n">
        <v>36064</v>
      </c>
      <c r="C520" s="202" t="n">
        <v>521000</v>
      </c>
      <c r="D520" s="202" t="n">
        <v>481000</v>
      </c>
      <c r="E520" s="202" t="n">
        <v>387000</v>
      </c>
      <c r="F520" s="202" t="n">
        <v>234000</v>
      </c>
      <c r="G520" s="202" t="n">
        <v>752000</v>
      </c>
      <c r="H520" s="202" t="n">
        <v>250000</v>
      </c>
      <c r="J520" s="202" t="n">
        <v>2626000</v>
      </c>
      <c r="K520" s="203" t="n">
        <v>648000</v>
      </c>
      <c r="L520" s="202" t="n">
        <v>1961000</v>
      </c>
      <c r="M520" s="202" t="n">
        <v>75805000</v>
      </c>
      <c r="N520" s="204"/>
      <c r="O520" s="204"/>
    </row>
    <row r="521" customFormat="false" ht="11.25" hidden="false" customHeight="false" outlineLevel="0" collapsed="false">
      <c r="A521" s="199" t="n">
        <v>36065</v>
      </c>
      <c r="B521" s="192" t="n">
        <v>36065</v>
      </c>
      <c r="C521" s="202" t="n">
        <v>522000</v>
      </c>
      <c r="D521" s="202" t="n">
        <v>451000</v>
      </c>
      <c r="E521" s="202" t="n">
        <v>370000</v>
      </c>
      <c r="F521" s="202" t="n">
        <v>214000</v>
      </c>
      <c r="G521" s="202" t="n">
        <v>759000</v>
      </c>
      <c r="H521" s="202" t="n">
        <v>247000</v>
      </c>
      <c r="J521" s="202" t="n">
        <v>2564000</v>
      </c>
      <c r="K521" s="203" t="n">
        <v>548000</v>
      </c>
      <c r="L521" s="202" t="n">
        <v>2071000</v>
      </c>
      <c r="M521" s="202" t="n">
        <v>76353000</v>
      </c>
      <c r="N521" s="204"/>
      <c r="O521" s="204"/>
    </row>
    <row r="522" customFormat="false" ht="11.25" hidden="false" customHeight="false" outlineLevel="0" collapsed="false">
      <c r="A522" s="199" t="n">
        <v>36066</v>
      </c>
      <c r="B522" s="192" t="n">
        <v>36066</v>
      </c>
      <c r="C522" s="202" t="n">
        <v>522000</v>
      </c>
      <c r="D522" s="202" t="n">
        <v>593000</v>
      </c>
      <c r="E522" s="202" t="n">
        <v>351000</v>
      </c>
      <c r="F522" s="202" t="n">
        <v>53000</v>
      </c>
      <c r="G522" s="202" t="n">
        <v>720000</v>
      </c>
      <c r="H522" s="202" t="n">
        <v>247000</v>
      </c>
      <c r="J522" s="202" t="n">
        <v>2486000</v>
      </c>
      <c r="K522" s="203" t="n">
        <v>212000</v>
      </c>
      <c r="L522" s="202" t="n">
        <v>2316000</v>
      </c>
      <c r="M522" s="202" t="n">
        <v>76481000</v>
      </c>
      <c r="N522" s="204"/>
      <c r="O522" s="204"/>
    </row>
    <row r="523" customFormat="false" ht="11.25" hidden="false" customHeight="false" outlineLevel="0" collapsed="false">
      <c r="A523" s="199" t="n">
        <v>36067</v>
      </c>
      <c r="B523" s="192" t="n">
        <v>36067</v>
      </c>
      <c r="C523" s="202" t="n">
        <v>499000</v>
      </c>
      <c r="D523" s="202" t="n">
        <v>518000</v>
      </c>
      <c r="E523" s="202" t="n">
        <v>391000</v>
      </c>
      <c r="F523" s="202" t="n">
        <v>184000</v>
      </c>
      <c r="G523" s="202" t="n">
        <v>718000</v>
      </c>
      <c r="H523" s="202" t="n">
        <v>238000</v>
      </c>
      <c r="J523" s="202" t="n">
        <v>2547000</v>
      </c>
      <c r="K523" s="203" t="n">
        <v>263000</v>
      </c>
      <c r="L523" s="202" t="n">
        <v>2287000</v>
      </c>
      <c r="M523" s="202" t="n">
        <v>76827000</v>
      </c>
      <c r="N523" s="204"/>
      <c r="O523" s="204"/>
    </row>
    <row r="524" customFormat="false" ht="11.25" hidden="false" customHeight="false" outlineLevel="0" collapsed="false">
      <c r="A524" s="199" t="n">
        <v>36068</v>
      </c>
      <c r="B524" s="192" t="n">
        <v>36068</v>
      </c>
      <c r="C524" s="202" t="n">
        <v>520000</v>
      </c>
      <c r="D524" s="202" t="n">
        <v>589000</v>
      </c>
      <c r="E524" s="202" t="n">
        <v>396000</v>
      </c>
      <c r="F524" s="202" t="n">
        <v>210000</v>
      </c>
      <c r="G524" s="202" t="n">
        <v>669000</v>
      </c>
      <c r="H524" s="202" t="n">
        <v>250000</v>
      </c>
      <c r="J524" s="202" t="n">
        <v>2633000</v>
      </c>
      <c r="K524" s="203" t="n">
        <v>343000</v>
      </c>
      <c r="L524" s="202" t="n">
        <v>2276000</v>
      </c>
      <c r="M524" s="202" t="n">
        <v>77170000</v>
      </c>
      <c r="N524" s="204"/>
      <c r="O524" s="204"/>
    </row>
    <row r="525" customFormat="false" ht="11.25" hidden="false" customHeight="false" outlineLevel="0" collapsed="false">
      <c r="A525" s="199" t="n">
        <v>36069</v>
      </c>
      <c r="B525" s="192" t="n">
        <v>36069</v>
      </c>
      <c r="C525" s="202" t="n">
        <v>521000</v>
      </c>
      <c r="D525" s="202" t="n">
        <v>601000</v>
      </c>
      <c r="E525" s="202" t="n">
        <v>295000</v>
      </c>
      <c r="F525" s="202" t="n">
        <v>215000</v>
      </c>
      <c r="G525" s="202" t="n">
        <v>594000</v>
      </c>
      <c r="H525" s="202" t="n">
        <v>186000</v>
      </c>
      <c r="J525" s="202" t="n">
        <v>2478000</v>
      </c>
      <c r="K525" s="203" t="n">
        <v>213000</v>
      </c>
      <c r="L525" s="202" t="n">
        <v>2300000</v>
      </c>
      <c r="M525" s="202" t="n">
        <v>77383000</v>
      </c>
      <c r="N525" s="204"/>
      <c r="O525" s="204"/>
    </row>
    <row r="526" customFormat="false" ht="11.25" hidden="false" customHeight="false" outlineLevel="0" collapsed="false">
      <c r="A526" s="199" t="n">
        <v>36070</v>
      </c>
      <c r="B526" s="192" t="n">
        <v>36070</v>
      </c>
      <c r="C526" s="202" t="n">
        <v>519000</v>
      </c>
      <c r="D526" s="202" t="n">
        <v>549000</v>
      </c>
      <c r="E526" s="202" t="n">
        <v>302000</v>
      </c>
      <c r="F526" s="202" t="n">
        <v>99000</v>
      </c>
      <c r="G526" s="202" t="n">
        <v>603000</v>
      </c>
      <c r="H526" s="202" t="n">
        <v>180000</v>
      </c>
      <c r="J526" s="202" t="n">
        <v>2319000</v>
      </c>
      <c r="K526" s="203" t="n">
        <v>222000</v>
      </c>
      <c r="L526" s="202" t="n">
        <v>2240000</v>
      </c>
      <c r="M526" s="202" t="n">
        <v>77605000</v>
      </c>
      <c r="N526" s="204"/>
      <c r="O526" s="204"/>
    </row>
    <row r="527" customFormat="false" ht="11.25" hidden="false" customHeight="false" outlineLevel="0" collapsed="false">
      <c r="A527" s="199" t="n">
        <v>36071</v>
      </c>
      <c r="B527" s="192" t="n">
        <v>36071</v>
      </c>
      <c r="C527" s="202" t="n">
        <v>519000</v>
      </c>
      <c r="D527" s="202" t="n">
        <v>561000</v>
      </c>
      <c r="E527" s="202" t="n">
        <v>318000</v>
      </c>
      <c r="F527" s="202" t="n">
        <v>212000</v>
      </c>
      <c r="G527" s="202" t="n">
        <v>668000</v>
      </c>
      <c r="H527" s="202" t="n">
        <v>169000</v>
      </c>
      <c r="J527" s="202" t="n">
        <v>2515000</v>
      </c>
      <c r="K527" s="203" t="n">
        <v>479000</v>
      </c>
      <c r="L527" s="202" t="n">
        <v>2027000</v>
      </c>
      <c r="M527" s="202" t="n">
        <v>78083000</v>
      </c>
      <c r="N527" s="204"/>
      <c r="O527" s="204"/>
    </row>
    <row r="528" customFormat="false" ht="11.25" hidden="false" customHeight="false" outlineLevel="0" collapsed="false">
      <c r="A528" s="199" t="n">
        <v>36072</v>
      </c>
      <c r="B528" s="192" t="n">
        <v>36072</v>
      </c>
      <c r="C528" s="202" t="n">
        <v>522000</v>
      </c>
      <c r="D528" s="202" t="n">
        <v>622000</v>
      </c>
      <c r="E528" s="202" t="n">
        <v>284000</v>
      </c>
      <c r="F528" s="202" t="n">
        <v>232000</v>
      </c>
      <c r="G528" s="202" t="n">
        <v>713000</v>
      </c>
      <c r="H528" s="202" t="n">
        <v>174000</v>
      </c>
      <c r="J528" s="202" t="n">
        <v>2611000</v>
      </c>
      <c r="K528" s="203" t="n">
        <v>645000</v>
      </c>
      <c r="L528" s="202" t="n">
        <v>1940000</v>
      </c>
      <c r="M528" s="202" t="n">
        <v>78728000</v>
      </c>
      <c r="N528" s="204"/>
      <c r="O528" s="204"/>
    </row>
    <row r="529" customFormat="false" ht="11.25" hidden="false" customHeight="false" outlineLevel="0" collapsed="false">
      <c r="A529" s="199" t="n">
        <v>36073</v>
      </c>
      <c r="B529" s="192" t="n">
        <v>36073</v>
      </c>
      <c r="C529" s="202" t="n">
        <v>529000</v>
      </c>
      <c r="D529" s="202" t="n">
        <v>676000</v>
      </c>
      <c r="E529" s="202" t="n">
        <v>333000</v>
      </c>
      <c r="F529" s="202" t="n">
        <v>270000</v>
      </c>
      <c r="G529" s="202" t="n">
        <v>670000</v>
      </c>
      <c r="H529" s="202" t="n">
        <v>176000</v>
      </c>
      <c r="J529" s="202" t="n">
        <v>2722000</v>
      </c>
      <c r="K529" s="203" t="n">
        <v>387000</v>
      </c>
      <c r="L529" s="202" t="n">
        <v>2320000</v>
      </c>
      <c r="M529" s="202" t="n">
        <v>79059000</v>
      </c>
      <c r="N529" s="204"/>
      <c r="O529" s="204"/>
    </row>
    <row r="530" customFormat="false" ht="11.25" hidden="false" customHeight="false" outlineLevel="0" collapsed="false">
      <c r="A530" s="199" t="n">
        <v>36074</v>
      </c>
      <c r="B530" s="192" t="n">
        <v>36074</v>
      </c>
      <c r="C530" s="202" t="n">
        <v>525000</v>
      </c>
      <c r="D530" s="202" t="n">
        <v>653000</v>
      </c>
      <c r="E530" s="202" t="n">
        <v>331000</v>
      </c>
      <c r="F530" s="202" t="n">
        <v>274000</v>
      </c>
      <c r="G530" s="202" t="n">
        <v>645000</v>
      </c>
      <c r="H530" s="202" t="n">
        <v>177000</v>
      </c>
      <c r="J530" s="202" t="n">
        <v>2672000</v>
      </c>
      <c r="K530" s="203" t="n">
        <v>379000</v>
      </c>
      <c r="L530" s="202" t="n">
        <v>2380000</v>
      </c>
      <c r="M530" s="202" t="n">
        <v>79438000</v>
      </c>
      <c r="N530" s="204"/>
      <c r="O530" s="204"/>
    </row>
    <row r="531" customFormat="false" ht="11.25" hidden="false" customHeight="false" outlineLevel="0" collapsed="false">
      <c r="A531" s="199" t="n">
        <v>36075</v>
      </c>
      <c r="B531" s="192" t="n">
        <v>36075</v>
      </c>
      <c r="C531" s="202" t="n">
        <v>530000</v>
      </c>
      <c r="D531" s="202" t="n">
        <v>620000</v>
      </c>
      <c r="E531" s="202" t="n">
        <v>340000</v>
      </c>
      <c r="F531" s="202" t="n">
        <v>233000</v>
      </c>
      <c r="G531" s="202" t="n">
        <v>683000</v>
      </c>
      <c r="H531" s="202" t="n">
        <v>176000</v>
      </c>
      <c r="J531" s="202" t="n">
        <v>2651000</v>
      </c>
      <c r="K531" s="203" t="n">
        <v>297000</v>
      </c>
      <c r="L531" s="202" t="n">
        <v>2324000</v>
      </c>
      <c r="M531" s="202" t="n">
        <v>79735000</v>
      </c>
      <c r="N531" s="204"/>
      <c r="O531" s="204"/>
    </row>
    <row r="532" customFormat="false" ht="11.25" hidden="false" customHeight="false" outlineLevel="0" collapsed="false">
      <c r="A532" s="199" t="n">
        <v>36076</v>
      </c>
      <c r="B532" s="192" t="n">
        <v>36076</v>
      </c>
      <c r="C532" s="202" t="n">
        <v>516000</v>
      </c>
      <c r="D532" s="202" t="n">
        <v>654000</v>
      </c>
      <c r="E532" s="202" t="n">
        <v>329000</v>
      </c>
      <c r="F532" s="202" t="n">
        <v>337000</v>
      </c>
      <c r="G532" s="202" t="n">
        <v>664000</v>
      </c>
      <c r="H532" s="202" t="n">
        <v>178000</v>
      </c>
      <c r="J532" s="202" t="n">
        <v>2744000</v>
      </c>
      <c r="K532" s="203" t="n">
        <v>352000</v>
      </c>
      <c r="L532" s="202" t="n">
        <v>2365000</v>
      </c>
      <c r="M532" s="202" t="n">
        <v>80087000</v>
      </c>
      <c r="N532" s="204"/>
      <c r="O532" s="204"/>
    </row>
    <row r="533" customFormat="false" ht="11.25" hidden="false" customHeight="false" outlineLevel="0" collapsed="false">
      <c r="A533" s="199" t="n">
        <v>36077</v>
      </c>
      <c r="B533" s="192" t="n">
        <v>36077</v>
      </c>
      <c r="C533" s="202" t="n">
        <v>532000</v>
      </c>
      <c r="D533" s="202" t="n">
        <v>604000</v>
      </c>
      <c r="E533" s="202" t="n">
        <v>309000</v>
      </c>
      <c r="F533" s="202" t="n">
        <v>394000</v>
      </c>
      <c r="G533" s="202" t="n">
        <v>650000</v>
      </c>
      <c r="H533" s="202" t="n">
        <v>209000</v>
      </c>
      <c r="J533" s="202" t="n">
        <v>2765000</v>
      </c>
      <c r="K533" s="203" t="n">
        <v>479000</v>
      </c>
      <c r="L533" s="202" t="n">
        <v>2249000</v>
      </c>
      <c r="M533" s="202" t="n">
        <v>80567000</v>
      </c>
      <c r="N533" s="204"/>
      <c r="O533" s="204"/>
    </row>
    <row r="534" customFormat="false" ht="11.25" hidden="false" customHeight="false" outlineLevel="0" collapsed="false">
      <c r="A534" s="199" t="n">
        <v>36078</v>
      </c>
      <c r="B534" s="192" t="n">
        <v>36078</v>
      </c>
      <c r="C534" s="202" t="n">
        <v>530000</v>
      </c>
      <c r="D534" s="202" t="n">
        <v>605000</v>
      </c>
      <c r="E534" s="202" t="n">
        <v>296000</v>
      </c>
      <c r="F534" s="202" t="n">
        <v>372000</v>
      </c>
      <c r="G534" s="202" t="n">
        <v>650000</v>
      </c>
      <c r="H534" s="202" t="n">
        <v>180000</v>
      </c>
      <c r="J534" s="202" t="n">
        <v>2700000</v>
      </c>
      <c r="K534" s="203" t="n">
        <v>705000</v>
      </c>
      <c r="L534" s="202" t="n">
        <v>1936000</v>
      </c>
      <c r="M534" s="202" t="n">
        <v>81271000</v>
      </c>
      <c r="N534" s="204"/>
      <c r="O534" s="204"/>
    </row>
    <row r="535" customFormat="false" ht="11.25" hidden="false" customHeight="false" outlineLevel="0" collapsed="false">
      <c r="A535" s="199" t="n">
        <v>36079</v>
      </c>
      <c r="B535" s="192" t="n">
        <v>36079</v>
      </c>
      <c r="C535" s="202" t="n">
        <v>511000</v>
      </c>
      <c r="D535" s="202" t="n">
        <v>587000</v>
      </c>
      <c r="E535" s="202" t="n">
        <v>299000</v>
      </c>
      <c r="F535" s="202" t="n">
        <v>353000</v>
      </c>
      <c r="G535" s="202" t="n">
        <v>613000</v>
      </c>
      <c r="H535" s="202" t="n">
        <v>179000</v>
      </c>
      <c r="J535" s="202" t="n">
        <v>2610000</v>
      </c>
      <c r="K535" s="203" t="n">
        <v>697000</v>
      </c>
      <c r="L535" s="202" t="n">
        <v>1939000</v>
      </c>
      <c r="M535" s="202" t="n">
        <v>81969000</v>
      </c>
      <c r="N535" s="204"/>
      <c r="O535" s="204"/>
    </row>
    <row r="536" customFormat="false" ht="11.25" hidden="false" customHeight="false" outlineLevel="0" collapsed="false">
      <c r="A536" s="199" t="n">
        <v>36080</v>
      </c>
      <c r="B536" s="192" t="n">
        <v>36080</v>
      </c>
      <c r="C536" s="202" t="n">
        <v>515000</v>
      </c>
      <c r="D536" s="202" t="n">
        <v>718000</v>
      </c>
      <c r="E536" s="202" t="n">
        <v>314000</v>
      </c>
      <c r="F536" s="202" t="n">
        <v>342000</v>
      </c>
      <c r="G536" s="202" t="n">
        <v>675000</v>
      </c>
      <c r="H536" s="202" t="n">
        <v>178000</v>
      </c>
      <c r="J536" s="202" t="n">
        <v>2809000</v>
      </c>
      <c r="K536" s="203" t="n">
        <v>618000</v>
      </c>
      <c r="L536" s="202" t="n">
        <v>2267000</v>
      </c>
      <c r="M536" s="202" t="n">
        <v>82589000</v>
      </c>
      <c r="N536" s="204"/>
      <c r="O536" s="204"/>
    </row>
    <row r="537" customFormat="false" ht="11.25" hidden="false" customHeight="false" outlineLevel="0" collapsed="false">
      <c r="A537" s="199" t="n">
        <v>36081</v>
      </c>
      <c r="B537" s="192" t="n">
        <v>36081</v>
      </c>
      <c r="C537" s="202" t="n">
        <v>528000</v>
      </c>
      <c r="D537" s="202" t="n">
        <v>752000</v>
      </c>
      <c r="E537" s="202" t="n">
        <v>293000</v>
      </c>
      <c r="F537" s="202" t="n">
        <v>317000</v>
      </c>
      <c r="G537" s="202" t="n">
        <v>681000</v>
      </c>
      <c r="H537" s="202" t="n">
        <v>178000</v>
      </c>
      <c r="J537" s="202" t="n">
        <v>2816000</v>
      </c>
      <c r="K537" s="203" t="n">
        <v>455000</v>
      </c>
      <c r="L537" s="202" t="n">
        <v>2351000</v>
      </c>
      <c r="M537" s="202" t="n">
        <v>83044000</v>
      </c>
      <c r="N537" s="204"/>
      <c r="O537" s="204"/>
    </row>
    <row r="538" customFormat="false" ht="11.25" hidden="false" customHeight="false" outlineLevel="0" collapsed="false">
      <c r="A538" s="199" t="n">
        <v>36082</v>
      </c>
      <c r="B538" s="192" t="n">
        <v>36082</v>
      </c>
      <c r="C538" s="202" t="n">
        <v>504000</v>
      </c>
      <c r="D538" s="202" t="n">
        <v>1062000</v>
      </c>
      <c r="E538" s="202" t="n">
        <v>259000</v>
      </c>
      <c r="F538" s="202" t="n">
        <v>192000</v>
      </c>
      <c r="G538" s="202" t="n">
        <v>719000</v>
      </c>
      <c r="H538" s="202" t="n">
        <v>252000</v>
      </c>
      <c r="J538" s="202" t="n">
        <v>2987000</v>
      </c>
      <c r="K538" s="203" t="n">
        <v>673000</v>
      </c>
      <c r="L538" s="202" t="n">
        <v>2325000</v>
      </c>
      <c r="M538" s="202" t="n">
        <v>83717000</v>
      </c>
      <c r="N538" s="204"/>
      <c r="O538" s="204"/>
    </row>
    <row r="539" customFormat="false" ht="11.25" hidden="false" customHeight="false" outlineLevel="0" collapsed="false">
      <c r="A539" s="199" t="n">
        <v>36083</v>
      </c>
      <c r="B539" s="192" t="n">
        <v>36083</v>
      </c>
      <c r="C539" s="202" t="n">
        <v>514000</v>
      </c>
      <c r="D539" s="202" t="n">
        <v>1039000</v>
      </c>
      <c r="E539" s="202" t="n">
        <v>270000</v>
      </c>
      <c r="F539" s="202" t="n">
        <v>223000</v>
      </c>
      <c r="G539" s="202" t="n">
        <v>696000</v>
      </c>
      <c r="H539" s="202" t="n">
        <v>181000</v>
      </c>
      <c r="J539" s="202" t="n">
        <v>2990000</v>
      </c>
      <c r="K539" s="203" t="n">
        <v>666000</v>
      </c>
      <c r="L539" s="202" t="n">
        <v>4628000</v>
      </c>
      <c r="M539" s="202" t="n">
        <v>84383000</v>
      </c>
      <c r="N539" s="204"/>
      <c r="O539" s="204"/>
    </row>
    <row r="540" customFormat="false" ht="11.25" hidden="false" customHeight="false" outlineLevel="0" collapsed="false">
      <c r="A540" s="199" t="n">
        <v>36084</v>
      </c>
      <c r="B540" s="192" t="n">
        <v>36084</v>
      </c>
      <c r="C540" s="202" t="n">
        <v>509000</v>
      </c>
      <c r="D540" s="202" t="n">
        <v>1016000</v>
      </c>
      <c r="E540" s="202" t="n">
        <v>268000</v>
      </c>
      <c r="F540" s="202" t="n">
        <v>225000</v>
      </c>
      <c r="G540" s="202" t="n">
        <v>695000</v>
      </c>
      <c r="H540" s="202" t="n">
        <v>246000</v>
      </c>
      <c r="J540" s="202" t="n">
        <v>2959000</v>
      </c>
      <c r="K540" s="203" t="n">
        <v>757000</v>
      </c>
      <c r="L540" s="202" t="n">
        <v>2215000</v>
      </c>
      <c r="M540" s="202" t="n">
        <v>85141000</v>
      </c>
      <c r="N540" s="204"/>
      <c r="O540" s="204"/>
    </row>
    <row r="541" customFormat="false" ht="11.25" hidden="false" customHeight="false" outlineLevel="0" collapsed="false">
      <c r="A541" s="199" t="n">
        <v>36085</v>
      </c>
      <c r="B541" s="192" t="n">
        <v>36085</v>
      </c>
      <c r="C541" s="202" t="n">
        <v>485000</v>
      </c>
      <c r="D541" s="202" t="n">
        <v>888000</v>
      </c>
      <c r="E541" s="202" t="n">
        <v>243000</v>
      </c>
      <c r="F541" s="202" t="n">
        <v>105000</v>
      </c>
      <c r="G541" s="202" t="n">
        <v>551000</v>
      </c>
      <c r="H541" s="202" t="n">
        <v>244000</v>
      </c>
      <c r="J541" s="202" t="n">
        <v>2518000</v>
      </c>
      <c r="K541" s="203" t="n">
        <v>563000</v>
      </c>
      <c r="L541" s="202" t="n">
        <v>1960000</v>
      </c>
      <c r="M541" s="202" t="n">
        <v>85705000</v>
      </c>
      <c r="N541" s="204"/>
      <c r="O541" s="204"/>
    </row>
    <row r="542" customFormat="false" ht="11.25" hidden="false" customHeight="false" outlineLevel="0" collapsed="false">
      <c r="A542" s="199" t="n">
        <v>36086</v>
      </c>
      <c r="B542" s="192" t="n">
        <v>36086</v>
      </c>
      <c r="C542" s="202" t="n">
        <v>505000</v>
      </c>
      <c r="D542" s="202" t="n">
        <v>927000</v>
      </c>
      <c r="E542" s="202" t="n">
        <v>263000</v>
      </c>
      <c r="F542" s="202" t="n">
        <v>203000</v>
      </c>
      <c r="G542" s="202" t="n">
        <v>592000</v>
      </c>
      <c r="H542" s="202" t="n">
        <v>179000</v>
      </c>
      <c r="J542" s="202" t="n">
        <v>2737000</v>
      </c>
      <c r="K542" s="203" t="n">
        <v>591000</v>
      </c>
      <c r="L542" s="202" t="n">
        <v>2047000</v>
      </c>
      <c r="M542" s="202" t="n">
        <v>86296000</v>
      </c>
      <c r="N542" s="204"/>
      <c r="O542" s="204"/>
    </row>
    <row r="543" customFormat="false" ht="11.25" hidden="false" customHeight="false" outlineLevel="0" collapsed="false">
      <c r="A543" s="199" t="n">
        <v>36087</v>
      </c>
      <c r="B543" s="192" t="n">
        <v>36087</v>
      </c>
      <c r="C543" s="202" t="n">
        <v>505000</v>
      </c>
      <c r="D543" s="202" t="n">
        <v>928000</v>
      </c>
      <c r="E543" s="202" t="n">
        <v>264000</v>
      </c>
      <c r="F543" s="202" t="n">
        <v>219000</v>
      </c>
      <c r="G543" s="202" t="n">
        <v>663000</v>
      </c>
      <c r="H543" s="202" t="n">
        <v>176000</v>
      </c>
      <c r="J543" s="202" t="n">
        <v>2818000</v>
      </c>
      <c r="K543" s="203" t="n">
        <v>354000</v>
      </c>
      <c r="L543" s="202" t="n">
        <v>2413000</v>
      </c>
      <c r="M543" s="202" t="n">
        <v>86616000</v>
      </c>
      <c r="N543" s="204"/>
      <c r="O543" s="204"/>
    </row>
    <row r="544" customFormat="false" ht="11.25" hidden="false" customHeight="false" outlineLevel="0" collapsed="false">
      <c r="A544" s="199" t="n">
        <v>36088</v>
      </c>
      <c r="B544" s="192" t="n">
        <v>36088</v>
      </c>
      <c r="C544" s="202" t="n">
        <v>506000</v>
      </c>
      <c r="D544" s="202" t="n">
        <v>1083000</v>
      </c>
      <c r="E544" s="202" t="n">
        <v>253000</v>
      </c>
      <c r="F544" s="202" t="n">
        <v>261000</v>
      </c>
      <c r="G544" s="202" t="n">
        <v>717000</v>
      </c>
      <c r="H544" s="202" t="n">
        <v>175000</v>
      </c>
      <c r="J544" s="202" t="n">
        <v>3060000</v>
      </c>
      <c r="K544" s="203" t="n">
        <v>624000</v>
      </c>
      <c r="L544" s="202" t="n">
        <v>2410000</v>
      </c>
      <c r="M544" s="202" t="n">
        <v>87264000</v>
      </c>
      <c r="N544" s="204"/>
      <c r="O544" s="204"/>
    </row>
    <row r="545" customFormat="false" ht="11.25" hidden="false" customHeight="false" outlineLevel="0" collapsed="false">
      <c r="A545" s="199" t="n">
        <v>36089</v>
      </c>
      <c r="B545" s="192" t="n">
        <v>36089</v>
      </c>
      <c r="C545" s="202" t="n">
        <v>507000</v>
      </c>
      <c r="D545" s="202" t="n">
        <v>1105000</v>
      </c>
      <c r="E545" s="202" t="n">
        <v>219000</v>
      </c>
      <c r="F545" s="202" t="n">
        <v>224000</v>
      </c>
      <c r="G545" s="202" t="n">
        <v>671000</v>
      </c>
      <c r="H545" s="202" t="n">
        <v>200000</v>
      </c>
      <c r="J545" s="202" t="n">
        <v>2994000</v>
      </c>
      <c r="K545" s="203" t="n">
        <v>559000</v>
      </c>
      <c r="L545" s="202" t="n">
        <v>2468000</v>
      </c>
      <c r="M545" s="202" t="n">
        <v>87823000</v>
      </c>
      <c r="N545" s="204"/>
      <c r="O545" s="204"/>
    </row>
    <row r="546" customFormat="false" ht="11.25" hidden="false" customHeight="false" outlineLevel="0" collapsed="false">
      <c r="A546" s="199" t="n">
        <v>36090</v>
      </c>
      <c r="B546" s="192" t="n">
        <v>36090</v>
      </c>
      <c r="C546" s="202" t="n">
        <v>481000</v>
      </c>
      <c r="D546" s="202" t="n">
        <v>1125000</v>
      </c>
      <c r="E546" s="202" t="n">
        <v>200000</v>
      </c>
      <c r="F546" s="202" t="n">
        <v>164000</v>
      </c>
      <c r="G546" s="202" t="n">
        <v>696000</v>
      </c>
      <c r="H546" s="202" t="n">
        <v>204000</v>
      </c>
      <c r="J546" s="202" t="n">
        <v>2937000</v>
      </c>
      <c r="K546" s="203" t="n">
        <v>563000</v>
      </c>
      <c r="L546" s="202" t="n">
        <v>2386000</v>
      </c>
      <c r="M546" s="202" t="n">
        <v>88394000</v>
      </c>
      <c r="N546" s="204"/>
      <c r="O546" s="204"/>
    </row>
    <row r="547" customFormat="false" ht="11.25" hidden="false" customHeight="false" outlineLevel="0" collapsed="false">
      <c r="A547" s="199" t="n">
        <v>36091</v>
      </c>
      <c r="B547" s="192" t="n">
        <v>36091</v>
      </c>
      <c r="C547" s="202" t="n">
        <v>473000</v>
      </c>
      <c r="D547" s="202" t="n">
        <v>1155000</v>
      </c>
      <c r="E547" s="202" t="n">
        <v>198000</v>
      </c>
      <c r="F547" s="202" t="n">
        <v>170000</v>
      </c>
      <c r="G547" s="202" t="n">
        <v>687000</v>
      </c>
      <c r="H547" s="202" t="n">
        <v>210000</v>
      </c>
      <c r="J547" s="202" t="n">
        <v>2960000</v>
      </c>
      <c r="K547" s="203" t="n">
        <v>642000</v>
      </c>
      <c r="L547" s="202" t="n">
        <v>2295000</v>
      </c>
      <c r="M547" s="202" t="n">
        <v>89028000</v>
      </c>
      <c r="N547" s="204"/>
      <c r="O547" s="204"/>
    </row>
    <row r="548" customFormat="false" ht="11.25" hidden="false" customHeight="false" outlineLevel="0" collapsed="false">
      <c r="A548" s="199" t="n">
        <v>36092</v>
      </c>
      <c r="B548" s="192" t="n">
        <v>36092</v>
      </c>
      <c r="C548" s="202" t="n">
        <v>445000</v>
      </c>
      <c r="D548" s="202" t="n">
        <v>1061000</v>
      </c>
      <c r="E548" s="202" t="n">
        <v>196000</v>
      </c>
      <c r="F548" s="202" t="n">
        <v>281000</v>
      </c>
      <c r="G548" s="202" t="n">
        <v>644000</v>
      </c>
      <c r="H548" s="202" t="n">
        <v>221000</v>
      </c>
      <c r="J548" s="202" t="n">
        <v>2914000</v>
      </c>
      <c r="K548" s="203" t="n">
        <v>780000</v>
      </c>
      <c r="L548" s="202" t="n">
        <v>2130000</v>
      </c>
      <c r="M548" s="202" t="n">
        <v>89808000</v>
      </c>
      <c r="N548" s="204"/>
      <c r="O548" s="204"/>
    </row>
    <row r="549" customFormat="false" ht="11.25" hidden="false" customHeight="false" outlineLevel="0" collapsed="false">
      <c r="A549" s="199" t="n">
        <v>36093</v>
      </c>
      <c r="B549" s="192" t="n">
        <v>36093</v>
      </c>
      <c r="C549" s="202" t="n">
        <v>434000</v>
      </c>
      <c r="D549" s="202" t="n">
        <v>979000</v>
      </c>
      <c r="E549" s="202" t="n">
        <v>216000</v>
      </c>
      <c r="F549" s="202" t="n">
        <v>226000</v>
      </c>
      <c r="G549" s="202" t="n">
        <v>615000</v>
      </c>
      <c r="H549" s="202" t="n">
        <v>211000</v>
      </c>
      <c r="J549" s="202" t="n">
        <v>2748000</v>
      </c>
      <c r="K549" s="203" t="n">
        <v>733000</v>
      </c>
      <c r="L549" s="202" t="n">
        <v>2050000</v>
      </c>
      <c r="M549" s="202" t="n">
        <v>90541000</v>
      </c>
      <c r="N549" s="204"/>
      <c r="O549" s="204"/>
    </row>
    <row r="550" customFormat="false" ht="11.25" hidden="false" customHeight="false" outlineLevel="0" collapsed="false">
      <c r="A550" s="199" t="n">
        <v>36094</v>
      </c>
      <c r="B550" s="192" t="n">
        <v>36094</v>
      </c>
      <c r="C550" s="202" t="n">
        <v>498000</v>
      </c>
      <c r="D550" s="202" t="n">
        <v>1019000</v>
      </c>
      <c r="E550" s="202" t="n">
        <v>232000</v>
      </c>
      <c r="F550" s="202" t="n">
        <v>237000</v>
      </c>
      <c r="G550" s="202" t="n">
        <v>507000</v>
      </c>
      <c r="H550" s="202" t="n">
        <v>210000</v>
      </c>
      <c r="J550" s="202" t="n">
        <v>2761000</v>
      </c>
      <c r="K550" s="203" t="n">
        <v>292000</v>
      </c>
      <c r="L550" s="202" t="n">
        <v>2410000</v>
      </c>
      <c r="M550" s="202" t="n">
        <v>90834000</v>
      </c>
      <c r="N550" s="204"/>
      <c r="O550" s="204"/>
    </row>
    <row r="551" customFormat="false" ht="11.25" hidden="false" customHeight="false" outlineLevel="0" collapsed="false">
      <c r="A551" s="199" t="n">
        <v>36095</v>
      </c>
      <c r="B551" s="192" t="n">
        <v>36095</v>
      </c>
      <c r="C551" s="202" t="n">
        <v>462000</v>
      </c>
      <c r="D551" s="202" t="n">
        <v>1056000</v>
      </c>
      <c r="E551" s="202" t="n">
        <v>245000</v>
      </c>
      <c r="F551" s="202" t="n">
        <v>193000</v>
      </c>
      <c r="G551" s="202" t="n">
        <v>564000</v>
      </c>
      <c r="H551" s="202" t="n">
        <v>208000</v>
      </c>
      <c r="J551" s="202" t="n">
        <v>2784000</v>
      </c>
      <c r="K551" s="203" t="n">
        <v>359000</v>
      </c>
      <c r="L551" s="202" t="n">
        <v>2457000</v>
      </c>
      <c r="M551" s="202" t="n">
        <v>91192000</v>
      </c>
      <c r="N551" s="204"/>
      <c r="O551" s="204"/>
    </row>
    <row r="552" customFormat="false" ht="11.25" hidden="false" customHeight="false" outlineLevel="0" collapsed="false">
      <c r="A552" s="199" t="n">
        <v>36096</v>
      </c>
      <c r="B552" s="192" t="n">
        <v>36096</v>
      </c>
      <c r="C552" s="202" t="n">
        <v>475000</v>
      </c>
      <c r="D552" s="202" t="n">
        <v>1092000</v>
      </c>
      <c r="E552" s="202" t="n">
        <v>239000</v>
      </c>
      <c r="F552" s="202" t="n">
        <v>5000</v>
      </c>
      <c r="G552" s="202" t="n">
        <v>621000</v>
      </c>
      <c r="H552" s="202" t="n">
        <v>214000</v>
      </c>
      <c r="J552" s="202" t="n">
        <v>2714000</v>
      </c>
      <c r="K552" s="203" t="n">
        <v>311000</v>
      </c>
      <c r="L552" s="202" t="n">
        <v>2357000</v>
      </c>
      <c r="M552" s="202" t="n">
        <v>91504000</v>
      </c>
      <c r="N552" s="204"/>
      <c r="O552" s="204"/>
    </row>
    <row r="553" customFormat="false" ht="11.25" hidden="false" customHeight="false" outlineLevel="0" collapsed="false">
      <c r="A553" s="199" t="n">
        <v>36097</v>
      </c>
      <c r="B553" s="192" t="n">
        <v>36097</v>
      </c>
      <c r="C553" s="202" t="n">
        <v>467000</v>
      </c>
      <c r="D553" s="202" t="n">
        <v>1191000</v>
      </c>
      <c r="E553" s="202" t="n">
        <v>225000</v>
      </c>
      <c r="F553" s="202" t="n">
        <v>232000</v>
      </c>
      <c r="G553" s="202" t="n">
        <v>574000</v>
      </c>
      <c r="H553" s="202" t="n">
        <v>269000</v>
      </c>
      <c r="J553" s="202" t="n">
        <v>2959000</v>
      </c>
      <c r="K553" s="203" t="n">
        <v>550000</v>
      </c>
      <c r="L553" s="202" t="n">
        <v>2415000</v>
      </c>
      <c r="M553" s="202" t="n">
        <v>92054000</v>
      </c>
      <c r="N553" s="204"/>
      <c r="O553" s="204"/>
    </row>
    <row r="554" customFormat="false" ht="11.25" hidden="false" customHeight="false" outlineLevel="0" collapsed="false">
      <c r="A554" s="199" t="n">
        <v>36098</v>
      </c>
      <c r="B554" s="192" t="n">
        <v>36098</v>
      </c>
      <c r="C554" s="202" t="n">
        <v>508000</v>
      </c>
      <c r="D554" s="202" t="n">
        <v>1145000</v>
      </c>
      <c r="E554" s="202" t="n">
        <v>202000</v>
      </c>
      <c r="F554" s="202" t="n">
        <v>101000</v>
      </c>
      <c r="G554" s="202" t="n">
        <v>571000</v>
      </c>
      <c r="H554" s="202" t="n">
        <v>213000</v>
      </c>
      <c r="J554" s="202" t="n">
        <v>2775000</v>
      </c>
      <c r="K554" s="203" t="n">
        <v>544000</v>
      </c>
      <c r="L554" s="202" t="n">
        <v>2239000</v>
      </c>
      <c r="M554" s="202" t="n">
        <v>92598000</v>
      </c>
      <c r="N554" s="204"/>
      <c r="O554" s="204"/>
    </row>
    <row r="555" customFormat="false" ht="11.25" hidden="false" customHeight="false" outlineLevel="0" collapsed="false">
      <c r="A555" s="199" t="n">
        <v>36099</v>
      </c>
      <c r="B555" s="192" t="n">
        <v>36099</v>
      </c>
      <c r="C555" s="205" t="n">
        <v>521000</v>
      </c>
      <c r="D555" s="205" t="n">
        <v>1035000</v>
      </c>
      <c r="E555" s="205" t="n">
        <v>248000</v>
      </c>
      <c r="F555" s="205" t="n">
        <v>100000</v>
      </c>
      <c r="G555" s="205" t="n">
        <v>653000</v>
      </c>
      <c r="H555" s="205" t="n">
        <v>217000</v>
      </c>
      <c r="J555" s="205" t="n">
        <v>2802000</v>
      </c>
      <c r="K555" s="206" t="n">
        <v>667000</v>
      </c>
      <c r="L555" s="205" t="n">
        <v>2061000</v>
      </c>
      <c r="M555" s="205" t="n">
        <v>93259000</v>
      </c>
      <c r="N555" s="204"/>
      <c r="O555" s="204"/>
    </row>
    <row r="556" customFormat="false" ht="11.25" hidden="false" customHeight="false" outlineLevel="0" collapsed="false">
      <c r="A556" s="199" t="n">
        <v>36100</v>
      </c>
      <c r="B556" s="192" t="n">
        <v>36100</v>
      </c>
      <c r="C556" s="205" t="n">
        <v>497000</v>
      </c>
      <c r="D556" s="205" t="n">
        <v>989000</v>
      </c>
      <c r="E556" s="205" t="n">
        <v>299000</v>
      </c>
      <c r="F556" s="205" t="n">
        <v>212000</v>
      </c>
      <c r="G556" s="205" t="n">
        <v>449000</v>
      </c>
      <c r="H556" s="205" t="n">
        <v>237000</v>
      </c>
      <c r="J556" s="205" t="n">
        <v>2716000</v>
      </c>
      <c r="K556" s="206" t="n">
        <v>668000</v>
      </c>
      <c r="L556" s="205" t="n">
        <v>2123000</v>
      </c>
      <c r="M556" s="205" t="n">
        <v>93927000</v>
      </c>
      <c r="N556" s="204"/>
      <c r="O556" s="204"/>
    </row>
    <row r="557" customFormat="false" ht="11.25" hidden="false" customHeight="false" outlineLevel="0" collapsed="false">
      <c r="A557" s="199" t="n">
        <v>36101</v>
      </c>
      <c r="B557" s="192" t="n">
        <v>36101</v>
      </c>
      <c r="C557" s="205" t="n">
        <v>508000</v>
      </c>
      <c r="D557" s="205" t="n">
        <v>975000</v>
      </c>
      <c r="E557" s="205" t="n">
        <v>292000</v>
      </c>
      <c r="F557" s="205" t="n">
        <v>271000</v>
      </c>
      <c r="G557" s="205" t="n">
        <v>597000</v>
      </c>
      <c r="H557" s="205" t="n">
        <v>210000</v>
      </c>
      <c r="J557" s="205" t="n">
        <v>2885000</v>
      </c>
      <c r="K557" s="206" t="n">
        <v>462000</v>
      </c>
      <c r="L557" s="205" t="n">
        <v>2406000</v>
      </c>
      <c r="M557" s="205" t="n">
        <v>94395000</v>
      </c>
    </row>
    <row r="558" customFormat="false" ht="11.25" hidden="false" customHeight="false" outlineLevel="0" collapsed="false">
      <c r="A558" s="199" t="n">
        <v>36102</v>
      </c>
      <c r="B558" s="192" t="n">
        <v>36102</v>
      </c>
      <c r="C558" s="205" t="n">
        <v>491000</v>
      </c>
      <c r="D558" s="205" t="n">
        <v>1040000</v>
      </c>
      <c r="E558" s="205" t="n">
        <v>279000</v>
      </c>
      <c r="F558" s="205" t="n">
        <v>271000</v>
      </c>
      <c r="G558" s="205" t="n">
        <v>580000</v>
      </c>
      <c r="H558" s="205" t="n">
        <v>179000</v>
      </c>
      <c r="J558" s="205" t="n">
        <v>2898000</v>
      </c>
      <c r="K558" s="206" t="n">
        <v>573000</v>
      </c>
      <c r="L558" s="205" t="n">
        <v>2272000</v>
      </c>
      <c r="M558" s="205" t="n">
        <v>94968000</v>
      </c>
    </row>
    <row r="559" customFormat="false" ht="11.25" hidden="false" customHeight="false" outlineLevel="0" collapsed="false">
      <c r="A559" s="199" t="n">
        <v>36103</v>
      </c>
      <c r="B559" s="192" t="n">
        <v>36103</v>
      </c>
      <c r="C559" s="205" t="n">
        <v>494000</v>
      </c>
      <c r="D559" s="205" t="n">
        <v>930000</v>
      </c>
      <c r="E559" s="205" t="n">
        <v>244000</v>
      </c>
      <c r="F559" s="205" t="n">
        <v>294000</v>
      </c>
      <c r="G559" s="205" t="n">
        <v>643000</v>
      </c>
      <c r="H559" s="205" t="n">
        <v>171000</v>
      </c>
      <c r="J559" s="205" t="n">
        <v>2844000</v>
      </c>
      <c r="K559" s="206" t="n">
        <v>538000</v>
      </c>
      <c r="L559" s="205" t="n">
        <v>2369000</v>
      </c>
      <c r="M559" s="205" t="n">
        <v>95506000</v>
      </c>
    </row>
    <row r="560" customFormat="false" ht="11.25" hidden="false" customHeight="false" outlineLevel="0" collapsed="false">
      <c r="A560" s="199" t="n">
        <v>36104</v>
      </c>
      <c r="B560" s="192" t="n">
        <v>36104</v>
      </c>
      <c r="C560" s="205" t="n">
        <v>472000</v>
      </c>
      <c r="D560" s="205" t="n">
        <v>869000</v>
      </c>
      <c r="E560" s="205" t="n">
        <v>221000</v>
      </c>
      <c r="F560" s="205" t="n">
        <v>235000</v>
      </c>
      <c r="G560" s="205" t="n">
        <v>645000</v>
      </c>
      <c r="H560" s="205" t="n">
        <v>169000</v>
      </c>
      <c r="J560" s="205" t="n">
        <v>2678000</v>
      </c>
      <c r="K560" s="206" t="n">
        <v>452000</v>
      </c>
      <c r="L560" s="205" t="n">
        <v>2301000</v>
      </c>
      <c r="M560" s="205" t="n">
        <v>95959000</v>
      </c>
    </row>
    <row r="561" customFormat="false" ht="11.25" hidden="false" customHeight="false" outlineLevel="0" collapsed="false">
      <c r="A561" s="199" t="n">
        <v>36105</v>
      </c>
      <c r="B561" s="192" t="n">
        <v>36105</v>
      </c>
      <c r="C561" s="205" t="n">
        <v>432000</v>
      </c>
      <c r="D561" s="205" t="n">
        <v>867000</v>
      </c>
      <c r="E561" s="205" t="n">
        <v>210000</v>
      </c>
      <c r="F561" s="205" t="n">
        <v>299000</v>
      </c>
      <c r="G561" s="205" t="n">
        <v>634000</v>
      </c>
      <c r="H561" s="205" t="n">
        <v>168000</v>
      </c>
      <c r="J561" s="205" t="n">
        <v>2670000</v>
      </c>
      <c r="K561" s="206" t="n">
        <v>353000</v>
      </c>
      <c r="L561" s="205" t="n">
        <v>2327000</v>
      </c>
      <c r="M561" s="205" t="n">
        <v>96305000</v>
      </c>
    </row>
    <row r="562" customFormat="false" ht="11.25" hidden="false" customHeight="false" outlineLevel="0" collapsed="false">
      <c r="A562" s="199" t="n">
        <v>36106</v>
      </c>
      <c r="B562" s="192" t="n">
        <v>36106</v>
      </c>
      <c r="C562" s="205" t="n">
        <v>409000</v>
      </c>
      <c r="D562" s="205" t="n">
        <v>903000</v>
      </c>
      <c r="E562" s="205" t="n">
        <v>216000</v>
      </c>
      <c r="F562" s="205" t="n">
        <v>267000</v>
      </c>
      <c r="G562" s="205" t="n">
        <v>618000</v>
      </c>
      <c r="H562" s="205" t="n">
        <v>173000</v>
      </c>
      <c r="J562" s="205" t="n">
        <v>2653000</v>
      </c>
      <c r="K562" s="206" t="n">
        <v>428000</v>
      </c>
      <c r="L562" s="205" t="n">
        <v>2157000</v>
      </c>
      <c r="M562" s="205" t="n">
        <v>96721000</v>
      </c>
    </row>
    <row r="563" customFormat="false" ht="11.25" hidden="false" customHeight="false" outlineLevel="0" collapsed="false">
      <c r="A563" s="199" t="n">
        <v>36107</v>
      </c>
      <c r="B563" s="192" t="n">
        <v>36107</v>
      </c>
      <c r="C563" s="205" t="n">
        <v>398000</v>
      </c>
      <c r="D563" s="205" t="n">
        <v>892000</v>
      </c>
      <c r="E563" s="205" t="n">
        <v>229000</v>
      </c>
      <c r="F563" s="205" t="n">
        <v>253000</v>
      </c>
      <c r="G563" s="205" t="n">
        <v>636000</v>
      </c>
      <c r="H563" s="205" t="n">
        <v>170000</v>
      </c>
      <c r="J563" s="205" t="n">
        <v>2645000</v>
      </c>
      <c r="K563" s="206" t="n">
        <v>312000</v>
      </c>
      <c r="L563" s="205" t="n">
        <v>2386000</v>
      </c>
      <c r="M563" s="205" t="n">
        <v>97033000</v>
      </c>
    </row>
    <row r="564" customFormat="false" ht="11.25" hidden="false" customHeight="false" outlineLevel="0" collapsed="false">
      <c r="A564" s="199" t="n">
        <v>36108</v>
      </c>
      <c r="B564" s="192" t="n">
        <v>36108</v>
      </c>
      <c r="C564" s="205" t="n">
        <v>384000</v>
      </c>
      <c r="D564" s="205" t="n">
        <v>813000</v>
      </c>
      <c r="E564" s="205" t="n">
        <v>119000</v>
      </c>
      <c r="F564" s="205" t="n">
        <v>34000</v>
      </c>
      <c r="G564" s="205" t="n">
        <v>618000</v>
      </c>
      <c r="H564" s="205" t="n">
        <v>173000</v>
      </c>
      <c r="J564" s="205" t="n">
        <v>2205000</v>
      </c>
      <c r="K564" s="206" t="n">
        <v>-504000</v>
      </c>
      <c r="L564" s="205" t="n">
        <v>2766000</v>
      </c>
      <c r="M564" s="205" t="n">
        <v>96551000</v>
      </c>
    </row>
    <row r="565" customFormat="false" ht="11.25" hidden="false" customHeight="false" outlineLevel="0" collapsed="false">
      <c r="A565" s="199" t="n">
        <v>36109</v>
      </c>
      <c r="B565" s="192" t="n">
        <v>36109</v>
      </c>
      <c r="C565" s="205" t="n">
        <v>271000</v>
      </c>
      <c r="D565" s="205" t="n">
        <v>839000</v>
      </c>
      <c r="E565" s="205" t="n">
        <v>108000</v>
      </c>
      <c r="F565" s="205" t="n">
        <v>107000</v>
      </c>
      <c r="G565" s="205" t="n">
        <v>600000</v>
      </c>
      <c r="H565" s="205" t="n">
        <v>176000</v>
      </c>
      <c r="J565" s="205" t="n">
        <v>2167000</v>
      </c>
      <c r="K565" s="206" t="n">
        <v>-541000</v>
      </c>
      <c r="L565" s="205" t="n">
        <v>2661000</v>
      </c>
      <c r="M565" s="205" t="n">
        <v>96009000</v>
      </c>
    </row>
    <row r="566" customFormat="false" ht="11.25" hidden="false" customHeight="false" outlineLevel="0" collapsed="false">
      <c r="A566" s="199" t="n">
        <v>36110</v>
      </c>
      <c r="B566" s="192" t="n">
        <v>36110</v>
      </c>
      <c r="C566" s="205" t="n">
        <v>353000</v>
      </c>
      <c r="D566" s="205" t="n">
        <v>804000</v>
      </c>
      <c r="E566" s="205" t="n">
        <v>112000</v>
      </c>
      <c r="F566" s="205" t="n">
        <v>75000</v>
      </c>
      <c r="G566" s="205" t="n">
        <v>595000</v>
      </c>
      <c r="H566" s="205" t="n">
        <v>176000</v>
      </c>
      <c r="J566" s="205" t="n">
        <v>2181000</v>
      </c>
      <c r="K566" s="206" t="n">
        <v>-998000</v>
      </c>
      <c r="L566" s="205" t="n">
        <v>3042000</v>
      </c>
      <c r="M566" s="205" t="n">
        <v>95009000</v>
      </c>
    </row>
    <row r="567" customFormat="false" ht="11.25" hidden="false" customHeight="false" outlineLevel="0" collapsed="false">
      <c r="A567" s="199" t="n">
        <v>36111</v>
      </c>
      <c r="B567" s="192" t="n">
        <v>36111</v>
      </c>
      <c r="C567" s="205" t="n">
        <v>259000</v>
      </c>
      <c r="D567" s="205" t="n">
        <v>908000</v>
      </c>
      <c r="E567" s="205" t="n">
        <v>124000</v>
      </c>
      <c r="F567" s="205" t="n">
        <v>39000</v>
      </c>
      <c r="G567" s="205" t="n">
        <v>646000</v>
      </c>
      <c r="H567" s="205" t="n">
        <v>179000</v>
      </c>
      <c r="J567" s="205" t="n">
        <v>2220000</v>
      </c>
      <c r="K567" s="206" t="n">
        <v>-428000</v>
      </c>
      <c r="L567" s="205" t="n">
        <v>2782000</v>
      </c>
      <c r="M567" s="205" t="n">
        <v>94581000</v>
      </c>
    </row>
    <row r="568" customFormat="false" ht="11.25" hidden="false" customHeight="false" outlineLevel="0" collapsed="false">
      <c r="A568" s="199" t="n">
        <v>36112</v>
      </c>
      <c r="B568" s="192" t="n">
        <v>36112</v>
      </c>
      <c r="C568" s="205" t="n">
        <v>366000</v>
      </c>
      <c r="D568" s="205" t="n">
        <v>970000</v>
      </c>
      <c r="E568" s="205" t="n">
        <v>228000</v>
      </c>
      <c r="F568" s="205" t="n">
        <v>123000</v>
      </c>
      <c r="G568" s="205" t="n">
        <v>683000</v>
      </c>
      <c r="H568" s="205" t="n">
        <v>172000</v>
      </c>
      <c r="J568" s="205" t="n">
        <v>2589000</v>
      </c>
      <c r="K568" s="206" t="n">
        <v>-48000</v>
      </c>
      <c r="L568" s="205" t="n">
        <v>2550000</v>
      </c>
      <c r="M568" s="205" t="n">
        <v>94532000</v>
      </c>
    </row>
    <row r="569" customFormat="false" ht="11.25" hidden="false" customHeight="false" outlineLevel="0" collapsed="false">
      <c r="A569" s="199" t="n">
        <v>36113</v>
      </c>
      <c r="B569" s="192" t="n">
        <v>36113</v>
      </c>
      <c r="C569" s="205" t="n">
        <v>393000</v>
      </c>
      <c r="D569" s="205" t="n">
        <v>1034000</v>
      </c>
      <c r="E569" s="205" t="n">
        <v>202000</v>
      </c>
      <c r="F569" s="205" t="n">
        <v>118000</v>
      </c>
      <c r="G569" s="205" t="n">
        <v>652000</v>
      </c>
      <c r="H569" s="205" t="n">
        <v>235000</v>
      </c>
      <c r="J569" s="205" t="n">
        <v>2635000</v>
      </c>
      <c r="K569" s="206" t="n">
        <v>328000</v>
      </c>
      <c r="L569" s="205" t="n">
        <v>2328000</v>
      </c>
      <c r="M569" s="205" t="n">
        <v>94860000</v>
      </c>
    </row>
    <row r="570" customFormat="false" ht="11.25" hidden="false" customHeight="false" outlineLevel="0" collapsed="false">
      <c r="A570" s="199" t="n">
        <v>36114</v>
      </c>
      <c r="B570" s="192" t="n">
        <v>36114</v>
      </c>
      <c r="C570" s="205" t="n">
        <v>421000</v>
      </c>
      <c r="D570" s="205" t="n">
        <v>1027000</v>
      </c>
      <c r="E570" s="205" t="n">
        <v>211000</v>
      </c>
      <c r="F570" s="205" t="n">
        <v>120000</v>
      </c>
      <c r="G570" s="205" t="n">
        <v>650000</v>
      </c>
      <c r="H570" s="205" t="n">
        <v>182000</v>
      </c>
      <c r="J570" s="205" t="n">
        <v>2677000</v>
      </c>
      <c r="K570" s="206" t="n">
        <v>310000</v>
      </c>
      <c r="L570" s="205" t="n">
        <v>2365000</v>
      </c>
      <c r="M570" s="205" t="n">
        <v>95171000</v>
      </c>
    </row>
    <row r="571" customFormat="false" ht="11.25" hidden="false" customHeight="false" outlineLevel="0" collapsed="false">
      <c r="A571" s="199" t="n">
        <v>36115</v>
      </c>
      <c r="B571" s="192" t="n">
        <v>36115</v>
      </c>
      <c r="C571" s="205" t="n">
        <v>428000</v>
      </c>
      <c r="D571" s="205" t="n">
        <v>944000</v>
      </c>
      <c r="E571" s="205" t="n">
        <v>254000</v>
      </c>
      <c r="F571" s="205" t="n">
        <v>142000</v>
      </c>
      <c r="G571" s="205" t="n">
        <v>624000</v>
      </c>
      <c r="H571" s="205" t="n">
        <v>180000</v>
      </c>
      <c r="J571" s="205" t="n">
        <v>2641000</v>
      </c>
      <c r="K571" s="206" t="n">
        <v>-56000</v>
      </c>
      <c r="L571" s="205" t="n">
        <v>2623000</v>
      </c>
      <c r="M571" s="205" t="n">
        <v>95115000</v>
      </c>
    </row>
    <row r="572" customFormat="false" ht="11.25" hidden="false" customHeight="false" outlineLevel="0" collapsed="false">
      <c r="A572" s="199" t="n">
        <v>36116</v>
      </c>
      <c r="B572" s="192" t="n">
        <v>36116</v>
      </c>
      <c r="C572" s="205" t="n">
        <v>328000</v>
      </c>
      <c r="D572" s="205" t="n">
        <v>1035000</v>
      </c>
      <c r="E572" s="205" t="n">
        <v>190000</v>
      </c>
      <c r="F572" s="205" t="n">
        <v>122000</v>
      </c>
      <c r="G572" s="205" t="n">
        <v>672000</v>
      </c>
      <c r="H572" s="205" t="n">
        <v>180000</v>
      </c>
      <c r="J572" s="205" t="n">
        <v>2598000</v>
      </c>
      <c r="K572" s="206" t="n">
        <v>38000</v>
      </c>
      <c r="L572" s="205" t="n">
        <v>2748000</v>
      </c>
      <c r="M572" s="205" t="n">
        <v>95146000</v>
      </c>
    </row>
    <row r="573" customFormat="false" ht="11.25" hidden="false" customHeight="false" outlineLevel="0" collapsed="false">
      <c r="A573" s="199" t="n">
        <v>36117</v>
      </c>
      <c r="B573" s="192" t="n">
        <v>36117</v>
      </c>
      <c r="C573" s="205" t="n">
        <v>354000</v>
      </c>
      <c r="D573" s="205" t="n">
        <v>1010000</v>
      </c>
      <c r="E573" s="205" t="n">
        <v>193000</v>
      </c>
      <c r="F573" s="205" t="n">
        <v>100000</v>
      </c>
      <c r="G573" s="205" t="n">
        <v>688000</v>
      </c>
      <c r="H573" s="205" t="n">
        <v>185000</v>
      </c>
      <c r="J573" s="205" t="n">
        <v>2601000</v>
      </c>
      <c r="K573" s="206" t="n">
        <v>-285000</v>
      </c>
      <c r="L573" s="205" t="n">
        <v>2806000</v>
      </c>
      <c r="M573" s="205" t="n">
        <v>94867000</v>
      </c>
    </row>
    <row r="574" customFormat="false" ht="11.25" hidden="false" customHeight="false" outlineLevel="0" collapsed="false">
      <c r="A574" s="199" t="n">
        <v>36118</v>
      </c>
      <c r="B574" s="192" t="n">
        <v>36118</v>
      </c>
      <c r="C574" s="205" t="n">
        <v>343000</v>
      </c>
      <c r="D574" s="205" t="n">
        <v>1023000</v>
      </c>
      <c r="E574" s="205" t="n">
        <v>191000</v>
      </c>
      <c r="F574" s="205" t="n">
        <v>101000</v>
      </c>
      <c r="G574" s="205" t="n">
        <v>690000</v>
      </c>
      <c r="H574" s="205" t="n">
        <v>185000</v>
      </c>
      <c r="J574" s="205" t="n">
        <v>2603000</v>
      </c>
      <c r="K574" s="206" t="n">
        <v>-65000</v>
      </c>
      <c r="L574" s="205" t="n">
        <v>2657000</v>
      </c>
      <c r="M574" s="205" t="n">
        <v>94803000</v>
      </c>
    </row>
    <row r="575" customFormat="false" ht="11.25" hidden="false" customHeight="false" outlineLevel="0" collapsed="false">
      <c r="A575" s="199" t="n">
        <v>36119</v>
      </c>
      <c r="B575" s="192" t="n">
        <v>36119</v>
      </c>
      <c r="C575" s="205" t="n">
        <v>412000</v>
      </c>
      <c r="D575" s="205" t="n">
        <v>1002000</v>
      </c>
      <c r="E575" s="205" t="n">
        <v>231000</v>
      </c>
      <c r="F575" s="205" t="n">
        <v>176000</v>
      </c>
      <c r="G575" s="205" t="n">
        <v>685000</v>
      </c>
      <c r="H575" s="205" t="n">
        <v>180000</v>
      </c>
      <c r="J575" s="205" t="n">
        <v>2757000</v>
      </c>
      <c r="K575" s="206" t="n">
        <v>209000</v>
      </c>
      <c r="L575" s="205" t="n">
        <v>2536000</v>
      </c>
      <c r="M575" s="205" t="n">
        <v>95013000</v>
      </c>
    </row>
    <row r="576" customFormat="false" ht="11.25" hidden="false" customHeight="false" outlineLevel="0" collapsed="false">
      <c r="A576" s="199" t="n">
        <v>36120</v>
      </c>
      <c r="B576" s="192" t="n">
        <v>36120</v>
      </c>
      <c r="C576" s="205" t="n">
        <v>450000</v>
      </c>
      <c r="D576" s="205" t="n">
        <v>978000</v>
      </c>
      <c r="E576" s="205" t="n">
        <v>229000</v>
      </c>
      <c r="F576" s="205" t="n">
        <v>220000</v>
      </c>
      <c r="G576" s="205" t="n">
        <v>685000</v>
      </c>
      <c r="H576" s="205" t="n">
        <v>185000</v>
      </c>
      <c r="J576" s="205" t="n">
        <v>2807000</v>
      </c>
      <c r="K576" s="206" t="n">
        <v>396000</v>
      </c>
      <c r="L576" s="205" t="n">
        <v>2398000</v>
      </c>
      <c r="M576" s="205" t="n">
        <v>95224000</v>
      </c>
    </row>
    <row r="577" customFormat="false" ht="11.25" hidden="false" customHeight="false" outlineLevel="0" collapsed="false">
      <c r="A577" s="199" t="n">
        <v>36121</v>
      </c>
      <c r="B577" s="192" t="n">
        <v>36121</v>
      </c>
      <c r="C577" s="205" t="n">
        <v>479000</v>
      </c>
      <c r="D577" s="205" t="n">
        <v>987000</v>
      </c>
      <c r="E577" s="205" t="n">
        <v>234000</v>
      </c>
      <c r="F577" s="205" t="n">
        <v>251000</v>
      </c>
      <c r="G577" s="205" t="n">
        <v>687000</v>
      </c>
      <c r="H577" s="205" t="n">
        <v>186000</v>
      </c>
      <c r="J577" s="205" t="n">
        <v>2893000</v>
      </c>
      <c r="K577" s="206" t="n">
        <v>452000</v>
      </c>
      <c r="L577" s="205" t="n">
        <v>2394000</v>
      </c>
      <c r="M577" s="205" t="n">
        <v>95862000</v>
      </c>
    </row>
    <row r="578" customFormat="false" ht="11.25" hidden="false" customHeight="false" outlineLevel="0" collapsed="false">
      <c r="A578" s="199" t="n">
        <v>36122</v>
      </c>
      <c r="B578" s="192" t="n">
        <v>36122</v>
      </c>
      <c r="C578" s="205" t="n">
        <v>477000</v>
      </c>
      <c r="D578" s="205" t="n">
        <v>950000</v>
      </c>
      <c r="E578" s="205" t="n">
        <v>229000</v>
      </c>
      <c r="F578" s="205" t="n">
        <v>212000</v>
      </c>
      <c r="G578" s="205" t="n">
        <v>670000</v>
      </c>
      <c r="H578" s="205" t="n">
        <v>184000</v>
      </c>
      <c r="J578" s="205" t="n">
        <v>2790000</v>
      </c>
      <c r="K578" s="206" t="n">
        <v>242000</v>
      </c>
      <c r="L578" s="205" t="n">
        <v>2628000</v>
      </c>
      <c r="M578" s="205" t="n">
        <v>96104000</v>
      </c>
    </row>
    <row r="579" customFormat="false" ht="11.25" hidden="false" customHeight="false" outlineLevel="0" collapsed="false">
      <c r="A579" s="199" t="n">
        <v>36123</v>
      </c>
      <c r="B579" s="192" t="n">
        <v>36123</v>
      </c>
      <c r="C579" s="205" t="n">
        <v>359000</v>
      </c>
      <c r="D579" s="205" t="n">
        <v>963000</v>
      </c>
      <c r="E579" s="205" t="n">
        <v>194000</v>
      </c>
      <c r="F579" s="205" t="n">
        <v>150000</v>
      </c>
      <c r="G579" s="205" t="n">
        <v>666000</v>
      </c>
      <c r="H579" s="205" t="n">
        <v>183000</v>
      </c>
      <c r="J579" s="205" t="n">
        <v>2585000</v>
      </c>
      <c r="K579" s="206" t="n">
        <v>92000</v>
      </c>
      <c r="L579" s="205" t="n">
        <v>2614000</v>
      </c>
      <c r="M579" s="205" t="n">
        <v>96175000</v>
      </c>
    </row>
    <row r="580" customFormat="false" ht="11.25" hidden="false" customHeight="false" outlineLevel="0" collapsed="false">
      <c r="A580" s="199" t="n">
        <v>36124</v>
      </c>
      <c r="B580" s="192" t="n">
        <v>36124</v>
      </c>
      <c r="C580" s="205" t="n">
        <v>520000</v>
      </c>
      <c r="D580" s="205" t="n">
        <v>1031000</v>
      </c>
      <c r="E580" s="205" t="n">
        <v>227000</v>
      </c>
      <c r="F580" s="205" t="n">
        <v>93000</v>
      </c>
      <c r="G580" s="205" t="n">
        <v>707000</v>
      </c>
      <c r="H580" s="205" t="n">
        <v>183000</v>
      </c>
      <c r="J580" s="205" t="n">
        <v>2832000</v>
      </c>
      <c r="K580" s="206" t="n">
        <v>185000</v>
      </c>
      <c r="L580" s="205" t="n">
        <v>2475000</v>
      </c>
      <c r="M580" s="205" t="n">
        <v>96360000</v>
      </c>
    </row>
    <row r="581" customFormat="false" ht="11.25" hidden="false" customHeight="false" outlineLevel="0" collapsed="false">
      <c r="A581" s="199" t="n">
        <v>36125</v>
      </c>
      <c r="B581" s="192" t="n">
        <v>36125</v>
      </c>
      <c r="C581" s="205" t="n">
        <v>474000</v>
      </c>
      <c r="D581" s="205" t="n">
        <v>1054000</v>
      </c>
      <c r="E581" s="205" t="n">
        <v>253000</v>
      </c>
      <c r="F581" s="205" t="n">
        <v>289000</v>
      </c>
      <c r="G581" s="205" t="n">
        <v>684000</v>
      </c>
      <c r="H581" s="205" t="n">
        <v>185000</v>
      </c>
      <c r="J581" s="205" t="n">
        <v>3010000</v>
      </c>
      <c r="K581" s="206" t="n">
        <v>736000</v>
      </c>
      <c r="L581" s="205" t="n">
        <v>2274000</v>
      </c>
      <c r="M581" s="205" t="n">
        <v>97096000</v>
      </c>
    </row>
    <row r="582" customFormat="false" ht="11.25" hidden="false" customHeight="false" outlineLevel="0" collapsed="false">
      <c r="A582" s="199" t="n">
        <v>36126</v>
      </c>
      <c r="B582" s="192" t="n">
        <v>36126</v>
      </c>
      <c r="C582" s="205" t="n">
        <v>487000</v>
      </c>
      <c r="D582" s="205" t="n">
        <v>1021000</v>
      </c>
      <c r="E582" s="205" t="n">
        <v>251000</v>
      </c>
      <c r="F582" s="205" t="n">
        <v>259000</v>
      </c>
      <c r="G582" s="205" t="n">
        <v>682000</v>
      </c>
      <c r="H582" s="205" t="n">
        <v>188000</v>
      </c>
      <c r="J582" s="205" t="n">
        <v>2960000</v>
      </c>
      <c r="K582" s="206" t="n">
        <v>809000</v>
      </c>
      <c r="L582" s="205" t="n">
        <v>2230000</v>
      </c>
      <c r="M582" s="205" t="n">
        <v>97904000</v>
      </c>
    </row>
    <row r="583" customFormat="false" ht="11.25" hidden="false" customHeight="false" outlineLevel="0" collapsed="false">
      <c r="A583" s="199" t="n">
        <v>36127</v>
      </c>
      <c r="B583" s="192" t="n">
        <v>36127</v>
      </c>
      <c r="C583" s="205" t="n">
        <v>489000</v>
      </c>
      <c r="D583" s="205" t="n">
        <v>1036000</v>
      </c>
      <c r="E583" s="205" t="n">
        <v>264000</v>
      </c>
      <c r="F583" s="205" t="n">
        <v>298000</v>
      </c>
      <c r="G583" s="205" t="n">
        <v>696000</v>
      </c>
      <c r="H583" s="205" t="n">
        <v>187000</v>
      </c>
      <c r="J583" s="205" t="n">
        <v>3041000</v>
      </c>
      <c r="K583" s="206" t="n">
        <v>416000</v>
      </c>
      <c r="L583" s="205" t="n">
        <v>2450000</v>
      </c>
      <c r="M583" s="205" t="n">
        <v>98320000</v>
      </c>
    </row>
    <row r="584" customFormat="false" ht="11.25" hidden="false" customHeight="false" outlineLevel="0" collapsed="false">
      <c r="A584" s="199" t="n">
        <v>36128</v>
      </c>
      <c r="B584" s="192" t="n">
        <v>36128</v>
      </c>
      <c r="C584" s="205" t="n">
        <v>489000</v>
      </c>
      <c r="D584" s="205" t="n">
        <v>1033000</v>
      </c>
      <c r="E584" s="205" t="n">
        <v>275000</v>
      </c>
      <c r="F584" s="205" t="n">
        <v>250000</v>
      </c>
      <c r="G584" s="205" t="n">
        <v>692000</v>
      </c>
      <c r="H584" s="205" t="n">
        <v>258000</v>
      </c>
      <c r="J584" s="205" t="n">
        <v>2998000</v>
      </c>
      <c r="K584" s="206" t="n">
        <v>383000</v>
      </c>
      <c r="L584" s="205" t="n">
        <v>2595000</v>
      </c>
      <c r="M584" s="205" t="n">
        <v>98703000</v>
      </c>
    </row>
    <row r="585" customFormat="false" ht="11.25" hidden="false" customHeight="false" outlineLevel="0" collapsed="false">
      <c r="A585" s="199" t="n">
        <v>36129</v>
      </c>
      <c r="B585" s="192" t="n">
        <v>36129</v>
      </c>
      <c r="C585" s="205" t="n">
        <v>499000</v>
      </c>
      <c r="D585" s="205" t="n">
        <v>990000</v>
      </c>
      <c r="E585" s="205" t="n">
        <v>244000</v>
      </c>
      <c r="F585" s="205" t="n">
        <v>243000</v>
      </c>
      <c r="G585" s="205" t="n">
        <v>677000</v>
      </c>
      <c r="H585" s="205" t="n">
        <v>186000</v>
      </c>
      <c r="J585" s="205" t="n">
        <v>2910000</v>
      </c>
      <c r="K585" s="206" t="n">
        <v>88000</v>
      </c>
      <c r="L585" s="205" t="n">
        <v>2779000</v>
      </c>
      <c r="M585" s="205" t="n">
        <v>98791000</v>
      </c>
    </row>
    <row r="586" customFormat="false" ht="11.25" hidden="false" customHeight="false" outlineLevel="0" collapsed="false">
      <c r="A586" s="199" t="n">
        <v>36130</v>
      </c>
      <c r="B586" s="192" t="n">
        <v>36130</v>
      </c>
      <c r="C586" s="205" t="n">
        <v>443000</v>
      </c>
      <c r="D586" s="205" t="n">
        <v>1004000</v>
      </c>
      <c r="E586" s="205" t="n">
        <v>150000</v>
      </c>
      <c r="F586" s="205" t="n">
        <v>17000</v>
      </c>
      <c r="G586" s="205" t="n">
        <v>644000</v>
      </c>
      <c r="H586" s="205" t="n">
        <v>183000</v>
      </c>
      <c r="J586" s="205" t="n">
        <v>2511000</v>
      </c>
      <c r="K586" s="206" t="n">
        <v>-389000</v>
      </c>
      <c r="L586" s="205" t="n">
        <v>2932000</v>
      </c>
      <c r="M586" s="205" t="n">
        <v>98403000</v>
      </c>
    </row>
    <row r="587" customFormat="false" ht="11.25" hidden="false" customHeight="false" outlineLevel="0" collapsed="false">
      <c r="A587" s="199" t="n">
        <v>36131</v>
      </c>
      <c r="B587" s="192" t="n">
        <v>36131</v>
      </c>
      <c r="C587" s="205" t="n">
        <v>418000</v>
      </c>
      <c r="D587" s="205" t="n">
        <v>1005000</v>
      </c>
      <c r="E587" s="205" t="n">
        <v>112000</v>
      </c>
      <c r="F587" s="205" t="s">
        <v>80</v>
      </c>
      <c r="G587" s="205" t="n">
        <v>671000</v>
      </c>
      <c r="H587" s="205" t="n">
        <v>186000</v>
      </c>
      <c r="J587" s="205" t="n">
        <v>2462000</v>
      </c>
      <c r="K587" s="206" t="n">
        <v>-358000</v>
      </c>
      <c r="L587" s="205" t="n">
        <v>2848000</v>
      </c>
      <c r="M587" s="205" t="n">
        <v>98045000</v>
      </c>
    </row>
    <row r="588" customFormat="false" ht="11.25" hidden="false" customHeight="false" outlineLevel="0" collapsed="false">
      <c r="A588" s="199" t="n">
        <v>36132</v>
      </c>
      <c r="B588" s="192" t="n">
        <v>36132</v>
      </c>
      <c r="C588" s="205" t="n">
        <v>520000</v>
      </c>
      <c r="D588" s="205" t="n">
        <v>1143000</v>
      </c>
      <c r="E588" s="205" t="n">
        <v>145000</v>
      </c>
      <c r="F588" s="205" t="n">
        <v>90000</v>
      </c>
      <c r="G588" s="205" t="n">
        <v>670000</v>
      </c>
      <c r="H588" s="205" t="n">
        <v>184000</v>
      </c>
      <c r="J588" s="205" t="n">
        <v>2824000</v>
      </c>
      <c r="K588" s="206" t="n">
        <v>-127000</v>
      </c>
      <c r="L588" s="205" t="n">
        <v>2952000</v>
      </c>
      <c r="M588" s="205" t="n">
        <v>97917000</v>
      </c>
    </row>
    <row r="589" customFormat="false" ht="11.25" hidden="false" customHeight="false" outlineLevel="0" collapsed="false">
      <c r="A589" s="199" t="n">
        <v>36133</v>
      </c>
      <c r="B589" s="192" t="n">
        <v>36133</v>
      </c>
      <c r="C589" s="205" t="n">
        <v>520000</v>
      </c>
      <c r="D589" s="205" t="n">
        <v>1199000</v>
      </c>
      <c r="E589" s="205" t="n">
        <v>217000</v>
      </c>
      <c r="F589" s="205" t="n">
        <v>34000</v>
      </c>
      <c r="G589" s="205" t="n">
        <v>685000</v>
      </c>
      <c r="H589" s="205" t="n">
        <v>183000</v>
      </c>
      <c r="J589" s="205" t="n">
        <v>2909000</v>
      </c>
      <c r="K589" s="206" t="n">
        <v>-186000</v>
      </c>
      <c r="L589" s="205" t="n">
        <v>3122000</v>
      </c>
      <c r="M589" s="205" t="n">
        <v>97731000</v>
      </c>
    </row>
    <row r="590" customFormat="false" ht="11.25" hidden="false" customHeight="false" outlineLevel="0" collapsed="false">
      <c r="A590" s="199" t="n">
        <v>36134</v>
      </c>
      <c r="B590" s="192" t="n">
        <v>36134</v>
      </c>
      <c r="C590" s="205" t="n">
        <v>515000</v>
      </c>
      <c r="D590" s="205" t="n">
        <v>1176000</v>
      </c>
      <c r="E590" s="205" t="n">
        <v>217000</v>
      </c>
      <c r="F590" s="205" t="n">
        <v>53000</v>
      </c>
      <c r="G590" s="205" t="n">
        <v>709000</v>
      </c>
      <c r="H590" s="205" t="n">
        <v>185000</v>
      </c>
      <c r="J590" s="205" t="s">
        <v>80</v>
      </c>
      <c r="K590" s="206" t="s">
        <v>80</v>
      </c>
      <c r="L590" s="205" t="s">
        <v>80</v>
      </c>
      <c r="M590" s="205" t="n">
        <v>97661000</v>
      </c>
    </row>
    <row r="591" customFormat="false" ht="11.25" hidden="false" customHeight="false" outlineLevel="0" collapsed="false">
      <c r="A591" s="199" t="n">
        <v>36135</v>
      </c>
      <c r="B591" s="192" t="n">
        <v>36135</v>
      </c>
      <c r="C591" s="205" t="n">
        <v>521000</v>
      </c>
      <c r="D591" s="205" t="n">
        <v>1195000</v>
      </c>
      <c r="E591" s="205" t="n">
        <v>196000</v>
      </c>
      <c r="F591" s="205" t="n">
        <v>51000</v>
      </c>
      <c r="G591" s="205" t="n">
        <v>714000</v>
      </c>
      <c r="H591" s="205" t="n">
        <v>187000</v>
      </c>
      <c r="J591" s="205" t="n">
        <v>3200000</v>
      </c>
      <c r="K591" s="206" t="n">
        <v>-759000</v>
      </c>
      <c r="L591" s="205" t="n">
        <v>3599000</v>
      </c>
      <c r="M591" s="205" t="n">
        <v>96902000</v>
      </c>
    </row>
    <row r="592" customFormat="false" ht="11.25" hidden="false" customHeight="false" outlineLevel="0" collapsed="false">
      <c r="A592" s="199" t="n">
        <v>36136</v>
      </c>
      <c r="B592" s="192" t="n">
        <v>36136</v>
      </c>
      <c r="C592" s="205" t="n">
        <v>491000</v>
      </c>
      <c r="D592" s="205" t="n">
        <v>1145000</v>
      </c>
      <c r="E592" s="205" t="n">
        <v>174000</v>
      </c>
      <c r="F592" s="205" t="n">
        <v>5000</v>
      </c>
      <c r="G592" s="205" t="n">
        <v>688000</v>
      </c>
      <c r="H592" s="205" t="n">
        <v>186000</v>
      </c>
      <c r="J592" s="205" t="n">
        <v>3815000</v>
      </c>
      <c r="K592" s="206" t="n">
        <v>-1182000</v>
      </c>
      <c r="L592" s="205" t="n">
        <v>3903000</v>
      </c>
      <c r="M592" s="205" t="n">
        <v>95721000</v>
      </c>
    </row>
    <row r="593" customFormat="false" ht="11.25" hidden="false" customHeight="false" outlineLevel="0" collapsed="false">
      <c r="A593" s="199" t="n">
        <v>36137</v>
      </c>
      <c r="B593" s="192" t="n">
        <v>36137</v>
      </c>
      <c r="C593" s="205" t="n">
        <v>364000</v>
      </c>
      <c r="D593" s="205" t="n">
        <v>1108000</v>
      </c>
      <c r="E593" s="205" t="n">
        <v>112000</v>
      </c>
      <c r="F593" s="205" t="s">
        <v>80</v>
      </c>
      <c r="G593" s="205" t="n">
        <v>654000</v>
      </c>
      <c r="H593" s="205" t="n">
        <v>185000</v>
      </c>
      <c r="J593" s="205" t="n">
        <v>2494000</v>
      </c>
      <c r="K593" s="206" t="n">
        <v>-1023000</v>
      </c>
      <c r="L593" s="205" t="n">
        <v>3524000</v>
      </c>
      <c r="M593" s="205" t="n">
        <v>94699000</v>
      </c>
    </row>
    <row r="594" customFormat="false" ht="11.25" hidden="false" customHeight="false" outlineLevel="0" collapsed="false">
      <c r="A594" s="199" t="n">
        <v>36138</v>
      </c>
      <c r="B594" s="192" t="n">
        <v>36138</v>
      </c>
      <c r="C594" s="205" t="n">
        <v>361000</v>
      </c>
      <c r="D594" s="205" t="n">
        <v>1090000</v>
      </c>
      <c r="E594" s="205" t="n">
        <v>59000</v>
      </c>
      <c r="F594" s="205" t="s">
        <v>80</v>
      </c>
      <c r="G594" s="205" t="n">
        <v>647000</v>
      </c>
      <c r="H594" s="205" t="n">
        <v>193000</v>
      </c>
      <c r="J594" s="205" t="n">
        <v>2420000</v>
      </c>
      <c r="K594" s="206" t="n">
        <v>-1012000</v>
      </c>
      <c r="L594" s="205" t="n">
        <v>3482000</v>
      </c>
      <c r="M594" s="205" t="n">
        <v>93688000</v>
      </c>
    </row>
    <row r="595" customFormat="false" ht="11.25" hidden="false" customHeight="false" outlineLevel="0" collapsed="false">
      <c r="A595" s="199" t="n">
        <v>36139</v>
      </c>
      <c r="B595" s="192" t="n">
        <v>36139</v>
      </c>
      <c r="C595" s="205" t="n">
        <v>382000</v>
      </c>
      <c r="D595" s="205" t="n">
        <v>1127000</v>
      </c>
      <c r="E595" s="205" t="n">
        <v>79000</v>
      </c>
      <c r="F595" s="205" t="s">
        <v>80</v>
      </c>
      <c r="G595" s="205" t="n">
        <v>681000</v>
      </c>
      <c r="H595" s="205" t="n">
        <v>190000</v>
      </c>
      <c r="J595" s="205" t="n">
        <v>2528000</v>
      </c>
      <c r="K595" s="206" t="n">
        <v>-875000</v>
      </c>
      <c r="L595" s="205" t="n">
        <v>3382000</v>
      </c>
      <c r="M595" s="205" t="n">
        <v>92813000</v>
      </c>
    </row>
    <row r="596" customFormat="false" ht="11.25" hidden="false" customHeight="false" outlineLevel="0" collapsed="false">
      <c r="A596" s="199" t="n">
        <v>36140</v>
      </c>
      <c r="B596" s="192" t="n">
        <v>36140</v>
      </c>
      <c r="C596" s="205" t="n">
        <v>463000</v>
      </c>
      <c r="D596" s="205" t="n">
        <v>1150000</v>
      </c>
      <c r="E596" s="205" t="n">
        <v>400000</v>
      </c>
      <c r="F596" s="205" t="n">
        <v>146000</v>
      </c>
      <c r="G596" s="205" t="n">
        <v>664000</v>
      </c>
      <c r="H596" s="205" t="n">
        <v>190000</v>
      </c>
      <c r="J596" s="205" t="n">
        <v>2682000</v>
      </c>
      <c r="K596" s="206" t="n">
        <v>-521000</v>
      </c>
      <c r="L596" s="205" t="n">
        <v>3192000</v>
      </c>
      <c r="M596" s="205" t="n">
        <v>92292000</v>
      </c>
    </row>
    <row r="597" customFormat="false" ht="11.25" hidden="false" customHeight="false" outlineLevel="0" collapsed="false">
      <c r="A597" s="199" t="n">
        <v>36141</v>
      </c>
      <c r="B597" s="192" t="n">
        <v>36141</v>
      </c>
      <c r="C597" s="205" t="n">
        <v>495000</v>
      </c>
      <c r="D597" s="205" t="n">
        <v>1222000</v>
      </c>
      <c r="E597" s="205" t="n">
        <v>201000</v>
      </c>
      <c r="F597" s="205" t="n">
        <v>87000</v>
      </c>
      <c r="G597" s="205" t="n">
        <v>672000</v>
      </c>
      <c r="H597" s="205" t="n">
        <v>188000</v>
      </c>
      <c r="J597" s="205" t="n">
        <v>2933000</v>
      </c>
      <c r="K597" s="206" t="n">
        <v>173000</v>
      </c>
      <c r="L597" s="205" t="n">
        <v>2646000</v>
      </c>
      <c r="M597" s="205" t="n">
        <v>92469000</v>
      </c>
    </row>
    <row r="598" customFormat="false" ht="11.25" hidden="false" customHeight="false" outlineLevel="0" collapsed="false">
      <c r="A598" s="199" t="n">
        <v>36142</v>
      </c>
      <c r="B598" s="192" t="n">
        <v>36142</v>
      </c>
      <c r="C598" s="205" t="n">
        <v>500000</v>
      </c>
      <c r="D598" s="205" t="n">
        <v>1191000</v>
      </c>
      <c r="E598" s="205" t="n">
        <v>205000</v>
      </c>
      <c r="F598" s="205" t="n">
        <v>95000</v>
      </c>
      <c r="G598" s="205" t="n">
        <v>640000</v>
      </c>
      <c r="H598" s="205" t="n">
        <v>190000</v>
      </c>
      <c r="J598" s="205" t="n">
        <v>2889000</v>
      </c>
      <c r="K598" s="206" t="n">
        <v>398000</v>
      </c>
      <c r="L598" s="205" t="n">
        <v>2503000</v>
      </c>
      <c r="M598" s="205" t="n">
        <v>92867000</v>
      </c>
    </row>
    <row r="599" customFormat="false" ht="11.25" hidden="false" customHeight="false" outlineLevel="0" collapsed="false">
      <c r="A599" s="199" t="n">
        <v>36143</v>
      </c>
      <c r="B599" s="192" t="n">
        <v>36143</v>
      </c>
      <c r="C599" s="205" t="n">
        <v>495000</v>
      </c>
      <c r="D599" s="205" t="n">
        <v>1177000</v>
      </c>
      <c r="E599" s="205" t="n">
        <v>185000</v>
      </c>
      <c r="F599" s="205" t="n">
        <v>94000</v>
      </c>
      <c r="G599" s="205" t="n">
        <v>669000</v>
      </c>
      <c r="H599" s="205" t="n">
        <v>257000</v>
      </c>
      <c r="J599" s="205" t="n">
        <v>2878000</v>
      </c>
      <c r="K599" s="206" t="n">
        <v>-142000</v>
      </c>
      <c r="L599" s="205" t="n">
        <v>3089000</v>
      </c>
      <c r="M599" s="205" t="n">
        <v>92725000</v>
      </c>
    </row>
    <row r="600" customFormat="false" ht="11.25" hidden="false" customHeight="false" outlineLevel="0" collapsed="false">
      <c r="A600" s="199" t="n">
        <v>36144</v>
      </c>
      <c r="B600" s="192" t="n">
        <v>36144</v>
      </c>
      <c r="C600" s="205" t="n">
        <v>515000</v>
      </c>
      <c r="D600" s="205" t="n">
        <v>1140000</v>
      </c>
      <c r="E600" s="205" t="n">
        <v>156000</v>
      </c>
      <c r="F600" s="205" t="s">
        <v>80</v>
      </c>
      <c r="G600" s="205" t="n">
        <v>665000</v>
      </c>
      <c r="H600" s="205" t="n">
        <v>187000</v>
      </c>
      <c r="J600" s="205" t="n">
        <v>2735000</v>
      </c>
      <c r="K600" s="206" t="n">
        <v>65000</v>
      </c>
      <c r="L600" s="205" t="n">
        <v>2613000</v>
      </c>
      <c r="M600" s="205" t="n">
        <v>92790000</v>
      </c>
    </row>
    <row r="601" customFormat="false" ht="11.25" hidden="false" customHeight="false" outlineLevel="0" collapsed="false">
      <c r="A601" s="199" t="n">
        <v>36145</v>
      </c>
      <c r="B601" s="192" t="n">
        <v>36145</v>
      </c>
      <c r="C601" s="205" t="n">
        <v>514000</v>
      </c>
      <c r="D601" s="205" t="n">
        <v>1004000</v>
      </c>
      <c r="E601" s="205" t="n">
        <v>198000</v>
      </c>
      <c r="F601" s="205" t="s">
        <v>80</v>
      </c>
      <c r="G601" s="205" t="n">
        <v>684000</v>
      </c>
      <c r="H601" s="205" t="n">
        <v>190000</v>
      </c>
      <c r="J601" s="205" t="n">
        <v>2710000</v>
      </c>
      <c r="K601" s="206" t="n">
        <v>298000</v>
      </c>
      <c r="L601" s="205" t="n">
        <v>2460000</v>
      </c>
      <c r="M601" s="205" t="n">
        <v>93088000</v>
      </c>
    </row>
    <row r="602" customFormat="false" ht="11.25" hidden="false" customHeight="false" outlineLevel="0" collapsed="false">
      <c r="A602" s="199" t="n">
        <v>36146</v>
      </c>
      <c r="B602" s="192" t="n">
        <v>36146</v>
      </c>
      <c r="C602" s="205" t="n">
        <v>513000</v>
      </c>
      <c r="D602" s="205" t="n">
        <v>943000</v>
      </c>
      <c r="E602" s="205" t="n">
        <v>209000</v>
      </c>
      <c r="F602" s="205" t="s">
        <v>80</v>
      </c>
      <c r="G602" s="205" t="n">
        <v>666000</v>
      </c>
      <c r="H602" s="205" t="n">
        <v>194000</v>
      </c>
      <c r="J602" s="205" t="n">
        <v>2626000</v>
      </c>
      <c r="K602" s="206" t="n">
        <v>152000</v>
      </c>
      <c r="L602" s="205" t="n">
        <v>2568000</v>
      </c>
      <c r="M602" s="205" t="n">
        <v>93239000</v>
      </c>
    </row>
    <row r="603" customFormat="false" ht="11.25" hidden="false" customHeight="false" outlineLevel="0" collapsed="false">
      <c r="A603" s="199" t="n">
        <v>36147</v>
      </c>
      <c r="B603" s="192" t="n">
        <v>36147</v>
      </c>
      <c r="C603" s="205" t="n">
        <v>473000</v>
      </c>
      <c r="D603" s="205" t="n">
        <v>998000</v>
      </c>
      <c r="E603" s="205" t="n">
        <v>183000</v>
      </c>
      <c r="F603" s="205" t="s">
        <v>80</v>
      </c>
      <c r="G603" s="205" t="n">
        <v>634000</v>
      </c>
      <c r="H603" s="205" t="n">
        <v>193000</v>
      </c>
      <c r="J603" s="205" t="n">
        <v>2554000</v>
      </c>
      <c r="K603" s="206" t="n">
        <v>-232000</v>
      </c>
      <c r="L603" s="205" t="n">
        <v>2684000</v>
      </c>
      <c r="M603" s="205" t="n">
        <v>93054000</v>
      </c>
    </row>
    <row r="604" customFormat="false" ht="11.25" hidden="false" customHeight="false" outlineLevel="0" collapsed="false">
      <c r="A604" s="199" t="n">
        <v>36148</v>
      </c>
      <c r="B604" s="192" t="n">
        <v>36148</v>
      </c>
      <c r="C604" s="205" t="n">
        <v>397000</v>
      </c>
      <c r="D604" s="205" t="n">
        <v>1053000</v>
      </c>
      <c r="E604" s="205" t="n">
        <v>180000</v>
      </c>
      <c r="F604" s="205" t="s">
        <v>80</v>
      </c>
      <c r="G604" s="205" t="n">
        <v>621000</v>
      </c>
      <c r="H604" s="205" t="n">
        <v>192000</v>
      </c>
      <c r="J604" s="205" t="n">
        <v>2515000</v>
      </c>
      <c r="K604" s="206" t="n">
        <v>-113000</v>
      </c>
      <c r="L604" s="205" t="n">
        <v>2733000</v>
      </c>
      <c r="M604" s="205" t="n">
        <v>92941000</v>
      </c>
    </row>
    <row r="605" customFormat="false" ht="11.25" hidden="false" customHeight="false" outlineLevel="0" collapsed="false">
      <c r="A605" s="199" t="n">
        <v>36149</v>
      </c>
      <c r="B605" s="192" t="n">
        <v>36149</v>
      </c>
      <c r="C605" s="205" t="n">
        <v>408000</v>
      </c>
      <c r="D605" s="205" t="n">
        <v>1010000</v>
      </c>
      <c r="E605" s="205" t="n">
        <v>132000</v>
      </c>
      <c r="F605" s="205" t="s">
        <v>80</v>
      </c>
      <c r="G605" s="205" t="n">
        <v>635000</v>
      </c>
      <c r="H605" s="205" t="n">
        <v>194000</v>
      </c>
      <c r="J605" s="205" t="n">
        <v>2451000</v>
      </c>
      <c r="K605" s="206" t="n">
        <v>-1166000</v>
      </c>
      <c r="L605" s="205" t="n">
        <v>3605000</v>
      </c>
      <c r="M605" s="205" t="n">
        <v>91777000</v>
      </c>
    </row>
    <row r="606" customFormat="false" ht="11.25" hidden="false" customHeight="false" outlineLevel="0" collapsed="false">
      <c r="A606" s="199" t="n">
        <v>36150</v>
      </c>
      <c r="B606" s="192" t="n">
        <v>36150</v>
      </c>
      <c r="C606" s="205" t="n">
        <v>405000</v>
      </c>
      <c r="D606" s="205" t="n">
        <v>976000</v>
      </c>
      <c r="E606" s="205" t="n">
        <v>100000</v>
      </c>
      <c r="F606" s="205" t="s">
        <v>80</v>
      </c>
      <c r="G606" s="205" t="n">
        <v>592000</v>
      </c>
      <c r="H606" s="205" t="n">
        <v>180000</v>
      </c>
      <c r="J606" s="205" t="n">
        <v>2325000</v>
      </c>
      <c r="K606" s="206" t="n">
        <v>-2325000</v>
      </c>
      <c r="L606" s="205" t="n">
        <v>4629000</v>
      </c>
      <c r="M606" s="205" t="n">
        <v>89567000</v>
      </c>
    </row>
    <row r="607" customFormat="false" ht="11.25" hidden="false" customHeight="false" outlineLevel="0" collapsed="false">
      <c r="A607" s="199" t="n">
        <v>36151</v>
      </c>
      <c r="B607" s="192" t="n">
        <v>36151</v>
      </c>
      <c r="C607" s="205" t="n">
        <v>410000</v>
      </c>
      <c r="D607" s="205" t="n">
        <v>975000</v>
      </c>
      <c r="E607" s="205" t="n">
        <v>73000</v>
      </c>
      <c r="F607" s="205" t="s">
        <v>80</v>
      </c>
      <c r="G607" s="205" t="n">
        <v>558000</v>
      </c>
      <c r="H607" s="205" t="n">
        <v>179000</v>
      </c>
      <c r="J607" s="205" t="n">
        <v>2268000</v>
      </c>
      <c r="K607" s="206" t="n">
        <v>-2406000</v>
      </c>
      <c r="L607" s="205" t="n">
        <v>4648000</v>
      </c>
      <c r="M607" s="205" t="n">
        <v>87163000</v>
      </c>
    </row>
    <row r="608" customFormat="false" ht="11.25" hidden="false" customHeight="false" outlineLevel="0" collapsed="false">
      <c r="A608" s="199" t="n">
        <v>36152</v>
      </c>
      <c r="B608" s="192" t="n">
        <v>36152</v>
      </c>
      <c r="C608" s="205" t="n">
        <v>379000</v>
      </c>
      <c r="D608" s="205" t="n">
        <v>781000</v>
      </c>
      <c r="E608" s="205" t="n">
        <v>97000</v>
      </c>
      <c r="F608" s="205" t="s">
        <v>80</v>
      </c>
      <c r="G608" s="205" t="n">
        <v>605000</v>
      </c>
      <c r="H608" s="205" t="n">
        <v>180000</v>
      </c>
      <c r="J608" s="205" t="n">
        <v>2115000</v>
      </c>
      <c r="K608" s="206" t="n">
        <v>-2185000</v>
      </c>
      <c r="L608" s="205" t="n">
        <v>4351000</v>
      </c>
      <c r="M608" s="205" t="n">
        <v>84978000</v>
      </c>
    </row>
    <row r="609" customFormat="false" ht="11.25" hidden="false" customHeight="false" outlineLevel="0" collapsed="false">
      <c r="A609" s="199" t="n">
        <v>36153</v>
      </c>
      <c r="B609" s="192" t="n">
        <v>36153</v>
      </c>
      <c r="C609" s="205" t="n">
        <v>325000</v>
      </c>
      <c r="D609" s="205" t="n">
        <v>847000</v>
      </c>
      <c r="E609" s="205" t="n">
        <v>120000</v>
      </c>
      <c r="F609" s="205" t="s">
        <v>80</v>
      </c>
      <c r="G609" s="205" t="n">
        <v>612000</v>
      </c>
      <c r="H609" s="205" t="n">
        <v>182000</v>
      </c>
      <c r="J609" s="205" t="n">
        <v>2159000</v>
      </c>
      <c r="K609" s="206" t="n">
        <v>-1322000</v>
      </c>
      <c r="L609" s="205" t="n">
        <v>3505000</v>
      </c>
      <c r="M609" s="205" t="n">
        <v>83655000</v>
      </c>
    </row>
    <row r="610" customFormat="false" ht="11.25" hidden="false" customHeight="false" outlineLevel="0" collapsed="false">
      <c r="A610" s="199" t="n">
        <v>36154</v>
      </c>
      <c r="B610" s="192" t="n">
        <v>36154</v>
      </c>
      <c r="C610" s="205" t="n">
        <v>328000</v>
      </c>
      <c r="D610" s="205" t="n">
        <v>884000</v>
      </c>
      <c r="E610" s="205" t="n">
        <v>144000</v>
      </c>
      <c r="F610" s="205" t="s">
        <v>80</v>
      </c>
      <c r="G610" s="205" t="n">
        <v>587000</v>
      </c>
      <c r="H610" s="205" t="n">
        <v>183000</v>
      </c>
      <c r="J610" s="205" t="n">
        <v>2199000</v>
      </c>
      <c r="K610" s="206" t="n">
        <v>-538000</v>
      </c>
      <c r="L610" s="205" t="n">
        <v>2697000</v>
      </c>
      <c r="M610" s="205" t="n">
        <v>83117000</v>
      </c>
    </row>
    <row r="611" customFormat="false" ht="11.25" hidden="false" customHeight="false" outlineLevel="0" collapsed="false">
      <c r="A611" s="199" t="n">
        <v>36155</v>
      </c>
      <c r="B611" s="192" t="n">
        <v>36155</v>
      </c>
      <c r="C611" s="205" t="n">
        <v>368000</v>
      </c>
      <c r="D611" s="205" t="n">
        <v>1012000</v>
      </c>
      <c r="E611" s="205" t="n">
        <v>183000</v>
      </c>
      <c r="F611" s="205" t="s">
        <v>80</v>
      </c>
      <c r="G611" s="205" t="n">
        <v>627000</v>
      </c>
      <c r="H611" s="205" t="n">
        <v>183000</v>
      </c>
      <c r="J611" s="205" t="n">
        <v>2438000</v>
      </c>
      <c r="K611" s="206" t="n">
        <v>-284000</v>
      </c>
      <c r="L611" s="205" t="n">
        <v>2737000</v>
      </c>
      <c r="M611" s="205" t="n">
        <v>82833000</v>
      </c>
    </row>
    <row r="612" customFormat="false" ht="11.25" hidden="false" customHeight="false" outlineLevel="0" collapsed="false">
      <c r="A612" s="199" t="n">
        <v>36156</v>
      </c>
      <c r="B612" s="192" t="n">
        <v>36156</v>
      </c>
      <c r="C612" s="205" t="n">
        <v>370000</v>
      </c>
      <c r="D612" s="205" t="n">
        <v>1048000</v>
      </c>
      <c r="E612" s="205" t="n">
        <v>181000</v>
      </c>
      <c r="F612" s="205" t="s">
        <v>80</v>
      </c>
      <c r="G612" s="205" t="n">
        <v>663000</v>
      </c>
      <c r="H612" s="205" t="n">
        <v>189000</v>
      </c>
      <c r="J612" s="205" t="n">
        <v>2522000</v>
      </c>
      <c r="K612" s="206" t="n">
        <v>-234000</v>
      </c>
      <c r="L612" s="205" t="n">
        <v>2702000</v>
      </c>
      <c r="M612" s="205" t="n">
        <v>82598000</v>
      </c>
    </row>
    <row r="613" customFormat="false" ht="11.25" hidden="false" customHeight="false" outlineLevel="0" collapsed="false">
      <c r="A613" s="199" t="n">
        <v>36157</v>
      </c>
      <c r="B613" s="192" t="n">
        <v>36157</v>
      </c>
      <c r="C613" s="205" t="n">
        <v>365000</v>
      </c>
      <c r="D613" s="205" t="n">
        <v>969000</v>
      </c>
      <c r="E613" s="205" t="n">
        <v>166000</v>
      </c>
      <c r="F613" s="205" t="s">
        <v>80</v>
      </c>
      <c r="G613" s="205" t="n">
        <v>645000</v>
      </c>
      <c r="H613" s="205" t="n">
        <v>191000</v>
      </c>
      <c r="J613" s="205" t="n">
        <v>2410000</v>
      </c>
      <c r="K613" s="206" t="n">
        <v>-354000</v>
      </c>
      <c r="L613" s="205" t="n">
        <v>2859000</v>
      </c>
      <c r="M613" s="205" t="n">
        <v>82068000</v>
      </c>
    </row>
    <row r="614" customFormat="false" ht="11.25" hidden="false" customHeight="false" outlineLevel="0" collapsed="false">
      <c r="A614" s="199" t="n">
        <v>36158</v>
      </c>
      <c r="B614" s="192" t="n">
        <v>36158</v>
      </c>
      <c r="C614" s="205" t="n">
        <v>409000</v>
      </c>
      <c r="D614" s="205" t="n">
        <v>938000</v>
      </c>
      <c r="E614" s="205" t="n">
        <v>146000</v>
      </c>
      <c r="F614" s="205" t="s">
        <v>80</v>
      </c>
      <c r="G614" s="205" t="n">
        <v>631000</v>
      </c>
      <c r="H614" s="205" t="n">
        <v>261000</v>
      </c>
      <c r="J614" s="205" t="n">
        <v>2385000</v>
      </c>
      <c r="K614" s="206" t="n">
        <v>-398000</v>
      </c>
      <c r="L614" s="205" t="n">
        <v>2733000</v>
      </c>
      <c r="M614" s="205" t="n">
        <v>81670000</v>
      </c>
    </row>
    <row r="615" customFormat="false" ht="11.25" hidden="false" customHeight="false" outlineLevel="0" collapsed="false">
      <c r="A615" s="199" t="n">
        <v>36159</v>
      </c>
      <c r="B615" s="192" t="n">
        <v>36159</v>
      </c>
      <c r="C615" s="205" t="n">
        <v>350000</v>
      </c>
      <c r="D615" s="205" t="n">
        <v>960000</v>
      </c>
      <c r="E615" s="205" t="n">
        <v>121000</v>
      </c>
      <c r="F615" s="205" t="n">
        <v>27000</v>
      </c>
      <c r="G615" s="205" t="n">
        <v>653000</v>
      </c>
      <c r="H615" s="205" t="n">
        <v>191000</v>
      </c>
      <c r="J615" s="205" t="n">
        <v>2375000</v>
      </c>
      <c r="K615" s="206" t="n">
        <v>-305000</v>
      </c>
      <c r="L615" s="205" t="n">
        <v>2643000</v>
      </c>
      <c r="M615" s="205" t="n">
        <v>81371000</v>
      </c>
    </row>
    <row r="616" customFormat="false" ht="11.25" hidden="false" customHeight="false" outlineLevel="0" collapsed="false">
      <c r="A616" s="199" t="n">
        <v>36160</v>
      </c>
      <c r="B616" s="192" t="n">
        <v>36160</v>
      </c>
      <c r="C616" s="205" t="n">
        <v>385000</v>
      </c>
      <c r="D616" s="205" t="n">
        <v>943000</v>
      </c>
      <c r="E616" s="205" t="n">
        <v>162000</v>
      </c>
      <c r="F616" s="205" t="s">
        <v>80</v>
      </c>
      <c r="G616" s="205" t="n">
        <v>675000</v>
      </c>
      <c r="H616" s="205" t="n">
        <v>190000</v>
      </c>
      <c r="J616" s="205" t="n">
        <v>2428000</v>
      </c>
      <c r="K616" s="206" t="n">
        <v>-292000</v>
      </c>
      <c r="L616" s="205" t="n">
        <v>2792000</v>
      </c>
      <c r="M616" s="205" t="n">
        <v>81080000</v>
      </c>
    </row>
    <row r="617" customFormat="false" ht="11.25" hidden="false" customHeight="false" outlineLevel="0" collapsed="false">
      <c r="A617" s="199" t="n">
        <v>36161</v>
      </c>
      <c r="B617" s="192" t="n">
        <v>36161</v>
      </c>
      <c r="C617" s="205" t="n">
        <v>464000</v>
      </c>
      <c r="D617" s="205" t="n">
        <v>841000</v>
      </c>
      <c r="E617" s="205" t="n">
        <v>192000</v>
      </c>
      <c r="F617" s="205" t="n">
        <v>96000</v>
      </c>
      <c r="G617" s="205" t="n">
        <v>617000</v>
      </c>
      <c r="H617" s="205" t="n">
        <v>189000</v>
      </c>
      <c r="J617" s="205" t="n">
        <v>2473000</v>
      </c>
      <c r="K617" s="206" t="n">
        <v>-38000</v>
      </c>
      <c r="L617" s="205" t="n">
        <v>2578000</v>
      </c>
      <c r="M617" s="205" t="n">
        <v>81043000</v>
      </c>
    </row>
    <row r="618" customFormat="false" ht="11.25" hidden="false" customHeight="false" outlineLevel="0" collapsed="false">
      <c r="A618" s="199" t="n">
        <v>36162</v>
      </c>
      <c r="B618" s="192" t="n">
        <v>36162</v>
      </c>
      <c r="C618" s="205" t="n">
        <v>493000</v>
      </c>
      <c r="D618" s="205" t="n">
        <v>863000</v>
      </c>
      <c r="E618" s="205" t="n">
        <v>207000</v>
      </c>
      <c r="F618" s="205" t="n">
        <v>89000</v>
      </c>
      <c r="G618" s="205" t="n">
        <v>584000</v>
      </c>
      <c r="H618" s="205" t="n">
        <v>187000</v>
      </c>
      <c r="J618" s="205" t="n">
        <v>2496000</v>
      </c>
      <c r="K618" s="206" t="n">
        <v>-293000</v>
      </c>
      <c r="L618" s="205" t="n">
        <v>2620000</v>
      </c>
      <c r="M618" s="205" t="n">
        <v>80749000</v>
      </c>
    </row>
    <row r="619" customFormat="false" ht="11.25" hidden="false" customHeight="false" outlineLevel="0" collapsed="false">
      <c r="A619" s="199" t="n">
        <v>36163</v>
      </c>
      <c r="B619" s="192" t="n">
        <v>36163</v>
      </c>
      <c r="C619" s="205" t="n">
        <v>493000</v>
      </c>
      <c r="D619" s="205" t="n">
        <v>812000</v>
      </c>
      <c r="E619" s="205" t="n">
        <v>195000</v>
      </c>
      <c r="F619" s="205" t="n">
        <v>45000</v>
      </c>
      <c r="G619" s="205" t="n">
        <v>555000</v>
      </c>
      <c r="H619" s="205" t="n">
        <v>188000</v>
      </c>
      <c r="J619" s="205" t="n">
        <v>2360000</v>
      </c>
      <c r="K619" s="206" t="n">
        <v>-184000</v>
      </c>
      <c r="L619" s="205" t="n">
        <v>2637000</v>
      </c>
      <c r="M619" s="205" t="n">
        <v>80566000</v>
      </c>
    </row>
    <row r="620" customFormat="false" ht="11.25" hidden="false" customHeight="false" outlineLevel="0" collapsed="false">
      <c r="A620" s="199" t="n">
        <v>36164</v>
      </c>
      <c r="B620" s="192" t="n">
        <v>36164</v>
      </c>
      <c r="C620" s="205" t="n">
        <v>475000</v>
      </c>
      <c r="D620" s="205" t="n">
        <v>779000</v>
      </c>
      <c r="E620" s="205" t="n">
        <v>174000</v>
      </c>
      <c r="F620" s="205" t="n">
        <v>66000</v>
      </c>
      <c r="G620" s="205" t="n">
        <v>579000</v>
      </c>
      <c r="H620" s="205" t="n">
        <v>191000</v>
      </c>
      <c r="J620" s="205" t="n">
        <v>2338000</v>
      </c>
      <c r="K620" s="206" t="n">
        <v>-779000</v>
      </c>
      <c r="L620" s="205" t="n">
        <v>3068000</v>
      </c>
      <c r="M620" s="205" t="n">
        <v>79789000</v>
      </c>
    </row>
    <row r="621" customFormat="false" ht="11.25" hidden="false" customHeight="false" outlineLevel="0" collapsed="false">
      <c r="A621" s="199" t="n">
        <v>36165</v>
      </c>
      <c r="B621" s="192" t="n">
        <v>36165</v>
      </c>
      <c r="C621" s="205" t="n">
        <v>412000</v>
      </c>
      <c r="D621" s="205" t="n">
        <v>629000</v>
      </c>
      <c r="E621" s="205" t="n">
        <v>145000</v>
      </c>
      <c r="F621" s="205" t="n">
        <v>11000</v>
      </c>
      <c r="G621" s="205" t="n">
        <v>540000</v>
      </c>
      <c r="H621" s="205" t="n">
        <v>191000</v>
      </c>
      <c r="J621" s="205" t="n">
        <v>2000000</v>
      </c>
      <c r="K621" s="206" t="n">
        <v>-1011000</v>
      </c>
      <c r="L621" s="205" t="n">
        <v>3021000</v>
      </c>
      <c r="M621" s="205" t="n">
        <v>78780000</v>
      </c>
    </row>
    <row r="622" customFormat="false" ht="11.25" hidden="false" customHeight="false" outlineLevel="0" collapsed="false">
      <c r="A622" s="199" t="n">
        <v>36166</v>
      </c>
      <c r="B622" s="192" t="n">
        <v>36166</v>
      </c>
      <c r="C622" s="205" t="n">
        <v>438000</v>
      </c>
      <c r="D622" s="205" t="n">
        <v>693000</v>
      </c>
      <c r="E622" s="205" t="n">
        <v>145000</v>
      </c>
      <c r="F622" s="205" t="n">
        <v>1000</v>
      </c>
      <c r="G622" s="205" t="n">
        <v>539000</v>
      </c>
      <c r="H622" s="205" t="n">
        <v>191000</v>
      </c>
      <c r="J622" s="205" t="n">
        <v>2078000</v>
      </c>
      <c r="K622" s="206" t="n">
        <v>-883000</v>
      </c>
      <c r="L622" s="205" t="n">
        <v>2959000</v>
      </c>
      <c r="M622" s="205" t="n">
        <v>77898000</v>
      </c>
    </row>
    <row r="623" customFormat="false" ht="11.25" hidden="false" customHeight="false" outlineLevel="0" collapsed="false">
      <c r="A623" s="199" t="n">
        <v>36167</v>
      </c>
      <c r="B623" s="192" t="n">
        <v>36167</v>
      </c>
      <c r="C623" s="205" t="n">
        <v>421000</v>
      </c>
      <c r="D623" s="205" t="n">
        <v>717000</v>
      </c>
      <c r="E623" s="205" t="n">
        <v>201000</v>
      </c>
      <c r="F623" s="205" t="s">
        <v>80</v>
      </c>
      <c r="G623" s="205" t="n">
        <v>530000</v>
      </c>
      <c r="H623" s="205" t="n">
        <v>195000</v>
      </c>
      <c r="J623" s="205" t="n">
        <v>2136000</v>
      </c>
      <c r="K623" s="206" t="n">
        <v>-1084000</v>
      </c>
      <c r="L623" s="205" t="n">
        <v>3196000</v>
      </c>
      <c r="M623" s="205" t="n">
        <v>76814000</v>
      </c>
    </row>
    <row r="624" customFormat="false" ht="11.25" hidden="false" customHeight="false" outlineLevel="0" collapsed="false">
      <c r="A624" s="199" t="n">
        <v>36168</v>
      </c>
      <c r="B624" s="192" t="n">
        <v>36168</v>
      </c>
      <c r="C624" s="205" t="n">
        <v>369000</v>
      </c>
      <c r="D624" s="205" t="n">
        <v>775000</v>
      </c>
      <c r="E624" s="205" t="n">
        <v>111000</v>
      </c>
      <c r="F624" s="205" t="s">
        <v>80</v>
      </c>
      <c r="G624" s="205" t="n">
        <v>573000</v>
      </c>
      <c r="H624" s="205" t="n">
        <v>194000</v>
      </c>
      <c r="J624" s="205" t="n">
        <v>2093000</v>
      </c>
      <c r="K624" s="206" t="n">
        <v>-832000</v>
      </c>
      <c r="L624" s="205" t="n">
        <v>2952000</v>
      </c>
      <c r="M624" s="205" t="n">
        <v>75983000</v>
      </c>
    </row>
    <row r="625" customFormat="false" ht="11.25" hidden="false" customHeight="false" outlineLevel="0" collapsed="false">
      <c r="A625" s="199" t="n">
        <v>36169</v>
      </c>
      <c r="B625" s="192" t="n">
        <v>36169</v>
      </c>
      <c r="C625" s="205" t="n">
        <v>492000</v>
      </c>
      <c r="D625" s="205" t="n">
        <v>841000</v>
      </c>
      <c r="E625" s="205" t="n">
        <v>148000</v>
      </c>
      <c r="F625" s="205" t="s">
        <v>80</v>
      </c>
      <c r="G625" s="205" t="n">
        <v>570000</v>
      </c>
      <c r="H625" s="205" t="n">
        <v>194000</v>
      </c>
      <c r="J625" s="205" t="n">
        <v>2317000</v>
      </c>
      <c r="K625" s="206" t="n">
        <v>-233000</v>
      </c>
      <c r="L625" s="205" t="n">
        <v>2649000</v>
      </c>
      <c r="M625" s="205" t="n">
        <v>75749000</v>
      </c>
    </row>
    <row r="626" customFormat="false" ht="11.25" hidden="false" customHeight="false" outlineLevel="0" collapsed="false">
      <c r="A626" s="199" t="n">
        <v>36170</v>
      </c>
      <c r="B626" s="192" t="n">
        <v>36170</v>
      </c>
      <c r="C626" s="205" t="n">
        <v>478000</v>
      </c>
      <c r="D626" s="205" t="n">
        <v>841000</v>
      </c>
      <c r="E626" s="205" t="n">
        <v>139000</v>
      </c>
      <c r="F626" s="205" t="s">
        <v>80</v>
      </c>
      <c r="G626" s="205" t="n">
        <v>588000</v>
      </c>
      <c r="H626" s="205" t="n">
        <v>189000</v>
      </c>
      <c r="J626" s="205" t="n">
        <v>2307000</v>
      </c>
      <c r="K626" s="206" t="n">
        <v>-499000</v>
      </c>
      <c r="L626" s="205" t="n">
        <v>2661000</v>
      </c>
      <c r="M626" s="205" t="n">
        <v>75251000</v>
      </c>
    </row>
    <row r="627" customFormat="false" ht="11.25" hidden="false" customHeight="false" outlineLevel="0" collapsed="false">
      <c r="A627" s="199" t="n">
        <v>36171</v>
      </c>
      <c r="B627" s="192" t="n">
        <v>36171</v>
      </c>
      <c r="C627" s="205" t="n">
        <v>496000</v>
      </c>
      <c r="D627" s="205" t="n">
        <v>824000</v>
      </c>
      <c r="E627" s="205" t="n">
        <v>136000</v>
      </c>
      <c r="F627" s="205" t="s">
        <v>80</v>
      </c>
      <c r="G627" s="205" t="n">
        <v>580000</v>
      </c>
      <c r="H627" s="205" t="n">
        <v>191000</v>
      </c>
      <c r="J627" s="205" t="n">
        <v>2299000</v>
      </c>
      <c r="K627" s="206" t="n">
        <v>-517000</v>
      </c>
      <c r="L627" s="205" t="n">
        <v>2896000</v>
      </c>
      <c r="M627" s="205" t="n">
        <v>74734000</v>
      </c>
    </row>
    <row r="628" customFormat="false" ht="11.25" hidden="false" customHeight="false" outlineLevel="0" collapsed="false">
      <c r="A628" s="199" t="n">
        <v>36172</v>
      </c>
      <c r="B628" s="192" t="n">
        <v>36172</v>
      </c>
      <c r="C628" s="205" t="n">
        <v>390000</v>
      </c>
      <c r="D628" s="205" t="n">
        <v>789000</v>
      </c>
      <c r="E628" s="205" t="n">
        <v>127000</v>
      </c>
      <c r="F628" s="205" t="s">
        <v>80</v>
      </c>
      <c r="G628" s="205" t="n">
        <v>565000</v>
      </c>
      <c r="H628" s="205" t="n">
        <v>190000</v>
      </c>
      <c r="J628" s="205" t="n">
        <v>2131000</v>
      </c>
      <c r="K628" s="206" t="n">
        <v>-943000</v>
      </c>
      <c r="L628" s="205" t="n">
        <v>3156000</v>
      </c>
      <c r="M628" s="205" t="n">
        <v>73793000</v>
      </c>
    </row>
    <row r="629" customFormat="false" ht="11.25" hidden="false" customHeight="false" outlineLevel="0" collapsed="false">
      <c r="A629" s="199" t="n">
        <v>36173</v>
      </c>
      <c r="B629" s="192" t="n">
        <v>36173</v>
      </c>
      <c r="C629" s="205" t="n">
        <v>439000</v>
      </c>
      <c r="D629" s="205" t="n">
        <v>789000</v>
      </c>
      <c r="E629" s="205" t="n">
        <v>83000</v>
      </c>
      <c r="F629" s="205" t="s">
        <v>80</v>
      </c>
      <c r="G629" s="205" t="n">
        <v>572000</v>
      </c>
      <c r="H629" s="205" t="n">
        <v>190000</v>
      </c>
      <c r="J629" s="205" t="n">
        <v>2145000</v>
      </c>
      <c r="K629" s="206" t="n">
        <v>-1119000</v>
      </c>
      <c r="L629" s="205" t="n">
        <v>3186000</v>
      </c>
      <c r="M629" s="205" t="n">
        <v>72675000</v>
      </c>
    </row>
    <row r="630" customFormat="false" ht="11.25" hidden="false" customHeight="false" outlineLevel="0" collapsed="false">
      <c r="A630" s="199" t="n">
        <v>36174</v>
      </c>
      <c r="B630" s="192" t="n">
        <v>36174</v>
      </c>
      <c r="C630" s="205" t="n">
        <v>502000</v>
      </c>
      <c r="D630" s="205" t="n">
        <v>796000</v>
      </c>
      <c r="E630" s="205" t="n">
        <v>85000</v>
      </c>
      <c r="F630" s="205" t="s">
        <v>80</v>
      </c>
      <c r="G630" s="205" t="n">
        <v>562000</v>
      </c>
      <c r="H630" s="205" t="n">
        <v>191000</v>
      </c>
      <c r="J630" s="205" t="n">
        <v>2208000</v>
      </c>
      <c r="K630" s="206" t="n">
        <v>-489000</v>
      </c>
      <c r="L630" s="205" t="n">
        <v>2768000</v>
      </c>
      <c r="M630" s="205" t="n">
        <v>72190000</v>
      </c>
    </row>
    <row r="631" customFormat="false" ht="11.25" hidden="false" customHeight="false" outlineLevel="0" collapsed="false">
      <c r="A631" s="199" t="n">
        <v>36175</v>
      </c>
      <c r="B631" s="192" t="n">
        <v>36175</v>
      </c>
      <c r="C631" s="205" t="n">
        <v>518000</v>
      </c>
      <c r="D631" s="205" t="n">
        <v>836000</v>
      </c>
      <c r="E631" s="205" t="n">
        <v>95000</v>
      </c>
      <c r="F631" s="205" t="n">
        <v>82000</v>
      </c>
      <c r="G631" s="205" t="n">
        <v>570000</v>
      </c>
      <c r="H631" s="205" t="n">
        <v>193000</v>
      </c>
      <c r="J631" s="205" t="n">
        <v>2367000</v>
      </c>
      <c r="K631" s="206" t="n">
        <v>-307000</v>
      </c>
      <c r="L631" s="205" t="n">
        <v>2598000</v>
      </c>
      <c r="M631" s="205" t="n">
        <v>71883000</v>
      </c>
    </row>
    <row r="632" customFormat="false" ht="11.25" hidden="false" customHeight="false" outlineLevel="0" collapsed="false">
      <c r="A632" s="199" t="n">
        <v>36176</v>
      </c>
      <c r="B632" s="192" t="n">
        <v>36176</v>
      </c>
      <c r="C632" s="205" t="n">
        <v>528000</v>
      </c>
      <c r="D632" s="205" t="n">
        <v>927000</v>
      </c>
      <c r="E632" s="205" t="n">
        <v>131000</v>
      </c>
      <c r="F632" s="205" t="n">
        <v>144000</v>
      </c>
      <c r="G632" s="205" t="n">
        <v>633000</v>
      </c>
      <c r="H632" s="205" t="n">
        <v>192000</v>
      </c>
      <c r="J632" s="205" t="n">
        <v>2626000</v>
      </c>
      <c r="K632" s="206" t="n">
        <v>182000</v>
      </c>
      <c r="L632" s="205" t="n">
        <v>2384000</v>
      </c>
      <c r="M632" s="205" t="n">
        <v>72065000</v>
      </c>
    </row>
    <row r="633" customFormat="false" ht="11.25" hidden="false" customHeight="false" outlineLevel="0" collapsed="false">
      <c r="A633" s="199" t="n">
        <v>36177</v>
      </c>
      <c r="B633" s="192" t="n">
        <v>36177</v>
      </c>
      <c r="C633" s="205" t="n">
        <v>539000</v>
      </c>
      <c r="D633" s="205" t="n">
        <v>932000</v>
      </c>
      <c r="E633" s="205" t="n">
        <v>159000</v>
      </c>
      <c r="F633" s="205" t="n">
        <v>123000</v>
      </c>
      <c r="G633" s="205" t="n">
        <v>629000</v>
      </c>
      <c r="H633" s="205" t="n">
        <v>191000</v>
      </c>
      <c r="J633" s="205" t="n">
        <v>2643000</v>
      </c>
      <c r="K633" s="206" t="n">
        <v>298000</v>
      </c>
      <c r="L633" s="205" t="n">
        <v>2389000</v>
      </c>
      <c r="M633" s="205" t="n">
        <v>72161000</v>
      </c>
    </row>
    <row r="634" customFormat="false" ht="11.25" hidden="false" customHeight="false" outlineLevel="0" collapsed="false">
      <c r="A634" s="199" t="n">
        <v>36178</v>
      </c>
      <c r="B634" s="192" t="n">
        <v>36178</v>
      </c>
      <c r="C634" s="205" t="n">
        <v>542000</v>
      </c>
      <c r="D634" s="205" t="n">
        <v>912000</v>
      </c>
      <c r="E634" s="205" t="n">
        <v>143000</v>
      </c>
      <c r="F634" s="205" t="n">
        <v>192000</v>
      </c>
      <c r="G634" s="205" t="n">
        <v>638000</v>
      </c>
      <c r="H634" s="205" t="n">
        <v>192000</v>
      </c>
      <c r="J634" s="205" t="n">
        <v>2688000</v>
      </c>
      <c r="K634" s="206" t="n">
        <v>-404000</v>
      </c>
      <c r="L634" s="205" t="n">
        <v>2963000</v>
      </c>
      <c r="M634" s="205" t="n">
        <v>71959000</v>
      </c>
    </row>
    <row r="635" customFormat="false" ht="11.25" hidden="false" customHeight="false" outlineLevel="0" collapsed="false">
      <c r="A635" s="199" t="n">
        <v>36179</v>
      </c>
      <c r="B635" s="192" t="n">
        <v>36179</v>
      </c>
      <c r="C635" s="205" t="n">
        <v>519000</v>
      </c>
      <c r="D635" s="205" t="n">
        <v>865000</v>
      </c>
      <c r="E635" s="205" t="n">
        <v>105000</v>
      </c>
      <c r="F635" s="205" t="n">
        <v>122000</v>
      </c>
      <c r="G635" s="205" t="n">
        <v>609000</v>
      </c>
      <c r="H635" s="205" t="n">
        <v>190000</v>
      </c>
      <c r="J635" s="205" t="n">
        <v>2483000</v>
      </c>
      <c r="K635" s="206" t="n">
        <v>-233000</v>
      </c>
      <c r="L635" s="205" t="n">
        <v>2852000</v>
      </c>
      <c r="M635" s="205" t="n">
        <v>71727000</v>
      </c>
    </row>
    <row r="636" customFormat="false" ht="11.25" hidden="false" customHeight="false" outlineLevel="0" collapsed="false">
      <c r="A636" s="199" t="n">
        <v>36180</v>
      </c>
      <c r="B636" s="192" t="n">
        <v>36180</v>
      </c>
      <c r="C636" s="205" t="n">
        <v>496000</v>
      </c>
      <c r="D636" s="205" t="n">
        <v>941000</v>
      </c>
      <c r="E636" s="205" t="n">
        <v>128000</v>
      </c>
      <c r="F636" s="205" t="n">
        <v>126000</v>
      </c>
      <c r="G636" s="205" t="n">
        <v>636000</v>
      </c>
      <c r="H636" s="205" t="n">
        <v>187000</v>
      </c>
      <c r="J636" s="205" t="n">
        <v>2585000</v>
      </c>
      <c r="K636" s="206" t="n">
        <v>-221000</v>
      </c>
      <c r="L636" s="205" t="n">
        <v>2814000</v>
      </c>
      <c r="M636" s="205" t="n">
        <v>71507000</v>
      </c>
    </row>
    <row r="637" customFormat="false" ht="11.25" hidden="false" customHeight="false" outlineLevel="0" collapsed="false">
      <c r="A637" s="199" t="n">
        <v>36181</v>
      </c>
      <c r="B637" s="192" t="n">
        <v>36181</v>
      </c>
      <c r="C637" s="205" t="n">
        <v>447000</v>
      </c>
      <c r="D637" s="205" t="n">
        <v>1071000</v>
      </c>
      <c r="E637" s="205" t="n">
        <v>173000</v>
      </c>
      <c r="F637" s="205" t="n">
        <v>121000</v>
      </c>
      <c r="G637" s="205" t="n">
        <v>629000</v>
      </c>
      <c r="H637" s="205" t="n">
        <v>189000</v>
      </c>
      <c r="J637" s="205" t="n">
        <v>2701000</v>
      </c>
      <c r="K637" s="206" t="n">
        <v>-1241000</v>
      </c>
      <c r="L637" s="205" t="n">
        <v>3964000</v>
      </c>
      <c r="M637" s="205" t="n">
        <v>68710000</v>
      </c>
    </row>
    <row r="638" customFormat="false" ht="11.25" hidden="false" customHeight="false" outlineLevel="0" collapsed="false">
      <c r="A638" s="199" t="n">
        <v>36182</v>
      </c>
      <c r="B638" s="192" t="n">
        <v>36182</v>
      </c>
      <c r="C638" s="205" t="n">
        <v>538000</v>
      </c>
      <c r="D638" s="205" t="n">
        <v>913000</v>
      </c>
      <c r="E638" s="205" t="n">
        <v>104000</v>
      </c>
      <c r="F638" s="205" t="n">
        <v>115000</v>
      </c>
      <c r="G638" s="205" t="n">
        <v>643000</v>
      </c>
      <c r="H638" s="205" t="n">
        <v>186000</v>
      </c>
      <c r="J638" s="205" t="n">
        <v>2563000</v>
      </c>
      <c r="K638" s="206" t="n">
        <v>-290000</v>
      </c>
      <c r="L638" s="205" t="n">
        <v>2812000</v>
      </c>
      <c r="M638" s="205" t="n">
        <v>71046000</v>
      </c>
    </row>
    <row r="639" customFormat="false" ht="11.25" hidden="false" customHeight="false" outlineLevel="0" collapsed="false">
      <c r="A639" s="199" t="n">
        <v>36183</v>
      </c>
      <c r="B639" s="192" t="n">
        <v>36183</v>
      </c>
      <c r="C639" s="205" t="n">
        <v>547000</v>
      </c>
      <c r="D639" s="205" t="n">
        <v>956000</v>
      </c>
      <c r="E639" s="205" t="n">
        <v>200000</v>
      </c>
      <c r="F639" s="205" t="n">
        <v>118000</v>
      </c>
      <c r="G639" s="205" t="n">
        <v>644000</v>
      </c>
      <c r="H639" s="205" t="n">
        <v>189000</v>
      </c>
      <c r="J639" s="205" t="n">
        <v>2716000</v>
      </c>
      <c r="K639" s="206" t="n">
        <v>-12000</v>
      </c>
      <c r="L639" s="205" t="n">
        <v>2587000</v>
      </c>
      <c r="M639" s="205" t="n">
        <v>71034000</v>
      </c>
    </row>
    <row r="640" customFormat="false" ht="11.25" hidden="false" customHeight="false" outlineLevel="0" collapsed="false">
      <c r="A640" s="199" t="n">
        <v>36184</v>
      </c>
      <c r="B640" s="192" t="n">
        <v>36184</v>
      </c>
      <c r="C640" s="205" t="n">
        <v>545000</v>
      </c>
      <c r="D640" s="205" t="n">
        <v>973000</v>
      </c>
      <c r="E640" s="205" t="n">
        <v>198000</v>
      </c>
      <c r="F640" s="205" t="n">
        <v>114000</v>
      </c>
      <c r="G640" s="205" t="n">
        <v>647000</v>
      </c>
      <c r="H640" s="205" t="n">
        <v>190000</v>
      </c>
      <c r="J640" s="205" t="n">
        <v>2740000</v>
      </c>
      <c r="K640" s="206" t="n">
        <v>12000</v>
      </c>
      <c r="L640" s="205" t="n">
        <v>2814000</v>
      </c>
      <c r="M640" s="205" t="n">
        <v>71050000</v>
      </c>
    </row>
    <row r="641" customFormat="false" ht="11.25" hidden="false" customHeight="false" outlineLevel="0" collapsed="false">
      <c r="A641" s="199" t="n">
        <v>36185</v>
      </c>
      <c r="B641" s="192" t="n">
        <v>36185</v>
      </c>
      <c r="C641" s="205" t="n">
        <v>477000</v>
      </c>
      <c r="D641" s="205" t="n">
        <v>1028000</v>
      </c>
      <c r="E641" s="205" t="n">
        <v>144000</v>
      </c>
      <c r="F641" s="205" t="n">
        <v>137000</v>
      </c>
      <c r="G641" s="205" t="n">
        <v>641000</v>
      </c>
      <c r="H641" s="205" t="n">
        <v>179000</v>
      </c>
      <c r="J641" s="205" t="n">
        <v>2678000</v>
      </c>
      <c r="K641" s="206" t="n">
        <v>-1099000</v>
      </c>
      <c r="L641" s="205" t="n">
        <v>3714000</v>
      </c>
      <c r="M641" s="205" t="n">
        <v>69951000</v>
      </c>
    </row>
    <row r="642" customFormat="false" ht="11.25" hidden="false" customHeight="false" outlineLevel="0" collapsed="false">
      <c r="A642" s="199" t="n">
        <v>36186</v>
      </c>
      <c r="B642" s="192" t="n">
        <v>36186</v>
      </c>
      <c r="C642" s="205" t="n">
        <v>447000</v>
      </c>
      <c r="D642" s="205" t="n">
        <v>1071000</v>
      </c>
      <c r="E642" s="205" t="n">
        <v>173000</v>
      </c>
      <c r="F642" s="205" t="n">
        <v>121000</v>
      </c>
      <c r="G642" s="205" t="n">
        <v>629000</v>
      </c>
      <c r="H642" s="205" t="n">
        <v>189000</v>
      </c>
      <c r="J642" s="205" t="n">
        <v>2701000</v>
      </c>
      <c r="K642" s="206" t="n">
        <v>-1241000</v>
      </c>
      <c r="L642" s="205" t="n">
        <v>3964000</v>
      </c>
      <c r="M642" s="205" t="n">
        <v>68710000</v>
      </c>
    </row>
    <row r="643" customFormat="false" ht="11.25" hidden="false" customHeight="false" outlineLevel="0" collapsed="false">
      <c r="A643" s="199" t="n">
        <v>36187</v>
      </c>
      <c r="B643" s="192" t="n">
        <v>36187</v>
      </c>
      <c r="C643" s="205" t="n">
        <v>451000</v>
      </c>
      <c r="D643" s="205" t="n">
        <v>977000</v>
      </c>
      <c r="E643" s="205" t="n">
        <v>167000</v>
      </c>
      <c r="F643" s="205" t="n">
        <v>58000</v>
      </c>
      <c r="G643" s="205" t="n">
        <v>622000</v>
      </c>
      <c r="H643" s="205" t="n">
        <v>193000</v>
      </c>
      <c r="J643" s="205" t="n">
        <v>2539000</v>
      </c>
      <c r="K643" s="206" t="n">
        <v>-1080000</v>
      </c>
      <c r="L643" s="205" t="n">
        <v>3689000</v>
      </c>
      <c r="M643" s="205" t="n">
        <v>67630000</v>
      </c>
    </row>
    <row r="644" customFormat="false" ht="11.25" hidden="false" customHeight="false" outlineLevel="0" collapsed="false">
      <c r="A644" s="199" t="n">
        <v>36188</v>
      </c>
      <c r="B644" s="192" t="n">
        <v>36188</v>
      </c>
      <c r="C644" s="205" t="n">
        <v>514000</v>
      </c>
      <c r="D644" s="205" t="n">
        <v>869000</v>
      </c>
      <c r="E644" s="205" t="n">
        <v>111000</v>
      </c>
      <c r="F644" s="205" t="n">
        <v>84000</v>
      </c>
      <c r="G644" s="205" t="n">
        <v>644000</v>
      </c>
      <c r="H644" s="205" t="n">
        <v>188000</v>
      </c>
      <c r="J644" s="205" t="n">
        <v>2482000</v>
      </c>
      <c r="K644" s="206" t="n">
        <v>-1072000</v>
      </c>
      <c r="L644" s="205" t="n">
        <v>3553000</v>
      </c>
      <c r="M644" s="205" t="n">
        <v>66561000</v>
      </c>
    </row>
    <row r="645" customFormat="false" ht="11.25" hidden="false" customHeight="false" outlineLevel="0" collapsed="false">
      <c r="A645" s="199" t="n">
        <v>36189</v>
      </c>
      <c r="B645" s="192" t="n">
        <v>36189</v>
      </c>
      <c r="C645" s="205" t="n">
        <v>469000</v>
      </c>
      <c r="D645" s="205" t="n">
        <v>891000</v>
      </c>
      <c r="E645" s="205" t="n">
        <v>141000</v>
      </c>
      <c r="F645" s="205" t="n">
        <v>96000</v>
      </c>
      <c r="G645" s="205" t="n">
        <v>692000</v>
      </c>
      <c r="H645" s="205" t="n">
        <v>192000</v>
      </c>
      <c r="J645" s="205" t="n">
        <v>2553000</v>
      </c>
      <c r="K645" s="206" t="n">
        <v>-584000</v>
      </c>
      <c r="L645" s="205" t="n">
        <v>3194000</v>
      </c>
      <c r="M645" s="205" t="n">
        <v>65977000</v>
      </c>
    </row>
    <row r="646" customFormat="false" ht="11.25" hidden="false" customHeight="false" outlineLevel="0" collapsed="false">
      <c r="A646" s="199" t="n">
        <v>36190</v>
      </c>
      <c r="B646" s="192" t="n">
        <v>36190</v>
      </c>
      <c r="C646" s="205" t="n">
        <v>490000</v>
      </c>
      <c r="D646" s="205" t="n">
        <v>933000</v>
      </c>
      <c r="E646" s="205" t="n">
        <v>177000</v>
      </c>
      <c r="F646" s="205" t="n">
        <v>105000</v>
      </c>
      <c r="G646" s="205" t="n">
        <v>648000</v>
      </c>
      <c r="H646" s="205" t="n">
        <v>192000</v>
      </c>
      <c r="J646" s="205" t="n">
        <v>2617000</v>
      </c>
      <c r="K646" s="206" t="n">
        <v>-415000</v>
      </c>
      <c r="L646" s="205" t="n">
        <v>2830000</v>
      </c>
      <c r="M646" s="205" t="n">
        <v>65562000</v>
      </c>
    </row>
    <row r="647" customFormat="false" ht="11.25" hidden="false" customHeight="false" outlineLevel="0" collapsed="false">
      <c r="A647" s="199" t="n">
        <v>36191</v>
      </c>
      <c r="B647" s="192" t="n">
        <v>36191</v>
      </c>
      <c r="C647" s="205" t="n">
        <v>507000</v>
      </c>
      <c r="D647" s="205" t="n">
        <v>953000</v>
      </c>
      <c r="E647" s="205" t="n">
        <v>190000</v>
      </c>
      <c r="F647" s="205" t="n">
        <v>135000</v>
      </c>
      <c r="G647" s="205" t="n">
        <v>647000</v>
      </c>
      <c r="H647" s="205" t="n">
        <v>190000</v>
      </c>
      <c r="J647" s="205" t="n">
        <v>2695000</v>
      </c>
      <c r="K647" s="206" t="n">
        <v>-279000</v>
      </c>
      <c r="L647" s="205" t="n">
        <v>3141000</v>
      </c>
      <c r="M647" s="205" t="n">
        <v>65284000</v>
      </c>
    </row>
    <row r="648" customFormat="false" ht="11.25" hidden="false" customHeight="false" outlineLevel="0" collapsed="false">
      <c r="A648" s="199" t="n">
        <v>36192</v>
      </c>
      <c r="B648" s="192" t="n">
        <v>36192</v>
      </c>
      <c r="C648" s="205" t="n">
        <v>472000</v>
      </c>
      <c r="D648" s="205" t="n">
        <v>714000</v>
      </c>
      <c r="E648" s="205" t="n">
        <v>161000</v>
      </c>
      <c r="F648" s="205" t="n">
        <v>1000</v>
      </c>
      <c r="G648" s="205" t="n">
        <v>635000</v>
      </c>
      <c r="H648" s="205" t="n">
        <v>190000</v>
      </c>
      <c r="J648" s="205" t="n">
        <v>2247000</v>
      </c>
      <c r="K648" s="206" t="n">
        <v>-1156000</v>
      </c>
      <c r="L648" s="205" t="n">
        <v>3343000</v>
      </c>
      <c r="M648" s="205" t="n">
        <v>64130000</v>
      </c>
    </row>
    <row r="649" customFormat="false" ht="11.25" hidden="false" customHeight="false" outlineLevel="0" collapsed="false">
      <c r="A649" s="199" t="n">
        <v>36193</v>
      </c>
      <c r="B649" s="192" t="n">
        <v>36193</v>
      </c>
      <c r="C649" s="205" t="n">
        <v>438000</v>
      </c>
      <c r="D649" s="205" t="n">
        <v>689000</v>
      </c>
      <c r="E649" s="205" t="n">
        <v>196000</v>
      </c>
      <c r="F649" s="205" t="n">
        <v>119000</v>
      </c>
      <c r="G649" s="205" t="n">
        <v>659000</v>
      </c>
      <c r="H649" s="205" t="n">
        <v>192000</v>
      </c>
      <c r="J649" s="205" t="n">
        <v>2364000</v>
      </c>
      <c r="K649" s="206" t="n">
        <v>-654000</v>
      </c>
      <c r="L649" s="205" t="n">
        <v>3098000</v>
      </c>
      <c r="M649" s="205" t="n">
        <v>63477000</v>
      </c>
    </row>
    <row r="650" customFormat="false" ht="11.25" hidden="false" customHeight="false" outlineLevel="0" collapsed="false">
      <c r="A650" s="199" t="n">
        <v>36194</v>
      </c>
      <c r="B650" s="192" t="n">
        <v>36194</v>
      </c>
      <c r="C650" s="205" t="n">
        <v>407000</v>
      </c>
      <c r="D650" s="205" t="n">
        <v>773000</v>
      </c>
      <c r="E650" s="205" t="n">
        <v>191000</v>
      </c>
      <c r="F650" s="205" t="n">
        <v>91000</v>
      </c>
      <c r="G650" s="205" t="n">
        <v>640000</v>
      </c>
      <c r="H650" s="205" t="n">
        <v>194000</v>
      </c>
      <c r="J650" s="205" t="n">
        <v>2367000</v>
      </c>
      <c r="K650" s="206" t="n">
        <v>-679000</v>
      </c>
      <c r="L650" s="205" t="n">
        <v>2946000</v>
      </c>
      <c r="M650" s="205" t="n">
        <v>62797000</v>
      </c>
    </row>
    <row r="651" customFormat="false" ht="11.25" hidden="false" customHeight="false" outlineLevel="0" collapsed="false">
      <c r="A651" s="199" t="n">
        <v>36195</v>
      </c>
      <c r="B651" s="192" t="n">
        <v>36195</v>
      </c>
      <c r="C651" s="205" t="n">
        <v>489000</v>
      </c>
      <c r="D651" s="205" t="n">
        <v>766000</v>
      </c>
      <c r="E651" s="205" t="n">
        <v>189000</v>
      </c>
      <c r="F651" s="205" t="n">
        <v>128000</v>
      </c>
      <c r="G651" s="205" t="n">
        <v>641000</v>
      </c>
      <c r="H651" s="205" t="n">
        <v>177000</v>
      </c>
      <c r="J651" s="205" t="n">
        <v>2463000</v>
      </c>
      <c r="K651" s="206" t="n">
        <v>-1012000</v>
      </c>
      <c r="L651" s="205" t="n">
        <v>3441000</v>
      </c>
      <c r="M651" s="205" t="n">
        <v>61785000</v>
      </c>
    </row>
    <row r="652" customFormat="false" ht="11.25" hidden="false" customHeight="false" outlineLevel="0" collapsed="false">
      <c r="A652" s="199" t="n">
        <v>36196</v>
      </c>
      <c r="B652" s="192" t="n">
        <v>36196</v>
      </c>
      <c r="C652" s="207" t="n">
        <v>530000</v>
      </c>
      <c r="D652" s="207" t="n">
        <v>621000</v>
      </c>
      <c r="E652" s="207" t="n">
        <v>199000</v>
      </c>
      <c r="F652" s="207" t="n">
        <v>143000</v>
      </c>
      <c r="G652" s="207" t="n">
        <v>630000</v>
      </c>
      <c r="H652" s="207" t="n">
        <v>186000</v>
      </c>
      <c r="J652" s="207" t="n">
        <v>2381000</v>
      </c>
      <c r="K652" s="208" t="n">
        <v>-806000</v>
      </c>
      <c r="L652" s="207" t="n">
        <v>3230000</v>
      </c>
      <c r="M652" s="207" t="n">
        <v>60979000</v>
      </c>
    </row>
    <row r="653" customFormat="false" ht="11.25" hidden="false" customHeight="false" outlineLevel="0" collapsed="false">
      <c r="A653" s="199" t="n">
        <v>36197</v>
      </c>
      <c r="B653" s="192" t="n">
        <v>36197</v>
      </c>
      <c r="C653" s="207" t="n">
        <v>541000</v>
      </c>
      <c r="D653" s="207" t="n">
        <v>685000</v>
      </c>
      <c r="E653" s="207" t="n">
        <v>244000</v>
      </c>
      <c r="F653" s="207" t="n">
        <v>187000</v>
      </c>
      <c r="G653" s="207" t="n">
        <v>691000</v>
      </c>
      <c r="H653" s="207" t="n">
        <v>186000</v>
      </c>
      <c r="J653" s="207" t="n">
        <v>2607000</v>
      </c>
      <c r="K653" s="208" t="n">
        <v>-158000</v>
      </c>
      <c r="L653" s="207" t="n">
        <v>2790000</v>
      </c>
      <c r="M653" s="207" t="n">
        <v>60821000</v>
      </c>
    </row>
    <row r="654" customFormat="false" ht="11.25" hidden="false" customHeight="false" outlineLevel="0" collapsed="false">
      <c r="A654" s="199" t="n">
        <v>36198</v>
      </c>
      <c r="B654" s="192" t="n">
        <v>36198</v>
      </c>
      <c r="C654" s="207" t="n">
        <v>539000</v>
      </c>
      <c r="D654" s="207" t="n">
        <v>708000</v>
      </c>
      <c r="E654" s="207" t="n">
        <v>240000</v>
      </c>
      <c r="F654" s="207" t="n">
        <v>186000</v>
      </c>
      <c r="G654" s="207" t="n">
        <v>683000</v>
      </c>
      <c r="H654" s="207" t="n">
        <v>190000</v>
      </c>
      <c r="J654" s="207" t="n">
        <v>2619000</v>
      </c>
      <c r="K654" s="208" t="n">
        <v>-265000</v>
      </c>
      <c r="L654" s="207" t="n">
        <v>2729000</v>
      </c>
      <c r="M654" s="207" t="n">
        <v>60556000</v>
      </c>
    </row>
    <row r="655" customFormat="false" ht="11.25" hidden="false" customHeight="false" outlineLevel="0" collapsed="false">
      <c r="A655" s="199" t="n">
        <v>36199</v>
      </c>
      <c r="B655" s="192" t="n">
        <v>36199</v>
      </c>
      <c r="C655" s="207" t="n">
        <v>541000</v>
      </c>
      <c r="D655" s="207" t="n">
        <v>723000</v>
      </c>
      <c r="E655" s="207" t="n">
        <v>238000</v>
      </c>
      <c r="F655" s="207" t="n">
        <v>103000</v>
      </c>
      <c r="G655" s="207" t="n">
        <v>712000</v>
      </c>
      <c r="H655" s="207" t="n">
        <v>186000</v>
      </c>
      <c r="J655" s="207" t="n">
        <v>2576000</v>
      </c>
      <c r="K655" s="208" t="n">
        <v>-62000</v>
      </c>
      <c r="L655" s="207" t="n">
        <v>2805000</v>
      </c>
      <c r="M655" s="207" t="n">
        <v>60493000</v>
      </c>
    </row>
    <row r="656" customFormat="false" ht="11.25" hidden="false" customHeight="false" outlineLevel="0" collapsed="false">
      <c r="A656" s="199" t="n">
        <v>36200</v>
      </c>
      <c r="B656" s="192" t="n">
        <v>36200</v>
      </c>
      <c r="C656" s="207" t="n">
        <v>474000</v>
      </c>
      <c r="D656" s="207" t="n">
        <v>709000</v>
      </c>
      <c r="E656" s="207" t="n">
        <v>185000</v>
      </c>
      <c r="F656" s="207" t="n">
        <v>73000</v>
      </c>
      <c r="G656" s="207" t="n">
        <v>657000</v>
      </c>
      <c r="H656" s="207" t="n">
        <v>185000</v>
      </c>
      <c r="J656" s="207" t="n">
        <v>2356000</v>
      </c>
      <c r="K656" s="208" t="n">
        <v>-1122000</v>
      </c>
      <c r="L656" s="207" t="n">
        <v>3556000</v>
      </c>
      <c r="M656" s="207" t="n">
        <v>59372000</v>
      </c>
    </row>
    <row r="657" customFormat="false" ht="11.25" hidden="false" customHeight="false" outlineLevel="0" collapsed="false">
      <c r="A657" s="199" t="n">
        <v>36201</v>
      </c>
      <c r="B657" s="192" t="n">
        <v>36201</v>
      </c>
      <c r="C657" s="207" t="n">
        <v>462000</v>
      </c>
      <c r="D657" s="207" t="n">
        <v>681000</v>
      </c>
      <c r="E657" s="207" t="n">
        <v>197000</v>
      </c>
      <c r="F657" s="207" t="n">
        <v>28000</v>
      </c>
      <c r="G657" s="207" t="n">
        <v>643000</v>
      </c>
      <c r="H657" s="207" t="n">
        <v>188000</v>
      </c>
      <c r="J657" s="207" t="n">
        <v>2270000</v>
      </c>
      <c r="K657" s="208" t="n">
        <v>-1750000</v>
      </c>
      <c r="L657" s="207" t="n">
        <v>4011000</v>
      </c>
      <c r="M657" s="207" t="n">
        <v>57623000</v>
      </c>
    </row>
    <row r="658" customFormat="false" ht="11.25" hidden="false" customHeight="false" outlineLevel="0" collapsed="false">
      <c r="A658" s="199" t="n">
        <v>36202</v>
      </c>
      <c r="B658" s="192" t="n">
        <v>36202</v>
      </c>
      <c r="C658" s="207" t="n">
        <v>473000</v>
      </c>
      <c r="D658" s="207" t="n">
        <v>551000</v>
      </c>
      <c r="E658" s="207" t="n">
        <v>194000</v>
      </c>
      <c r="F658" s="207" t="n">
        <v>97000</v>
      </c>
      <c r="G658" s="207" t="n">
        <v>707000</v>
      </c>
      <c r="H658" s="207" t="n">
        <v>190000</v>
      </c>
      <c r="J658" s="207" t="n">
        <v>2284000</v>
      </c>
      <c r="K658" s="208" t="n">
        <v>-1534000</v>
      </c>
      <c r="L658" s="207" t="n">
        <v>3797000</v>
      </c>
      <c r="M658" s="207" t="n">
        <v>56091000</v>
      </c>
    </row>
    <row r="659" customFormat="false" ht="11.25" hidden="false" customHeight="false" outlineLevel="0" collapsed="false">
      <c r="A659" s="199" t="n">
        <v>36203</v>
      </c>
      <c r="B659" s="192" t="n">
        <v>36203</v>
      </c>
      <c r="C659" s="207" t="n">
        <v>488000</v>
      </c>
      <c r="D659" s="207" t="n">
        <v>584000</v>
      </c>
      <c r="E659" s="207" t="n">
        <v>197000</v>
      </c>
      <c r="F659" s="207" t="n">
        <v>126000</v>
      </c>
      <c r="G659" s="207" t="n">
        <v>588000</v>
      </c>
      <c r="H659" s="207" t="n">
        <v>187000</v>
      </c>
      <c r="J659" s="207" t="n">
        <v>2205000</v>
      </c>
      <c r="K659" s="208" t="n">
        <v>-890000</v>
      </c>
      <c r="L659" s="207" t="n">
        <v>3153000</v>
      </c>
      <c r="M659" s="207" t="n">
        <v>55201000</v>
      </c>
    </row>
    <row r="660" customFormat="false" ht="11.25" hidden="false" customHeight="false" outlineLevel="0" collapsed="false">
      <c r="A660" s="199" t="n">
        <v>36204</v>
      </c>
      <c r="B660" s="192" t="n">
        <v>36204</v>
      </c>
      <c r="C660" s="207" t="n">
        <v>528000</v>
      </c>
      <c r="D660" s="207" t="n">
        <v>614000</v>
      </c>
      <c r="E660" s="207" t="n">
        <v>201000</v>
      </c>
      <c r="F660" s="207" t="n">
        <v>194000</v>
      </c>
      <c r="G660" s="207" t="n">
        <v>676000</v>
      </c>
      <c r="H660" s="207" t="n">
        <v>188000</v>
      </c>
      <c r="J660" s="207" t="n">
        <v>2440000</v>
      </c>
      <c r="K660" s="208" t="n">
        <v>-343000</v>
      </c>
      <c r="L660" s="207" t="n">
        <v>2635000</v>
      </c>
      <c r="M660" s="207" t="n">
        <v>54858000</v>
      </c>
    </row>
    <row r="661" customFormat="false" ht="11.25" hidden="false" customHeight="false" outlineLevel="0" collapsed="false">
      <c r="A661" s="199" t="n">
        <v>36205</v>
      </c>
      <c r="B661" s="192" t="n">
        <v>36205</v>
      </c>
      <c r="C661" s="207" t="n">
        <v>528000</v>
      </c>
      <c r="D661" s="207" t="n">
        <v>628000</v>
      </c>
      <c r="E661" s="207" t="n">
        <v>205000</v>
      </c>
      <c r="F661" s="207" t="n">
        <v>194000</v>
      </c>
      <c r="G661" s="207" t="n">
        <v>687000</v>
      </c>
      <c r="H661" s="207" t="n">
        <v>188000</v>
      </c>
      <c r="J661" s="207" t="n">
        <v>2499000</v>
      </c>
      <c r="K661" s="208" t="n">
        <v>-161000</v>
      </c>
      <c r="L661" s="207" t="n">
        <v>2643000</v>
      </c>
      <c r="M661" s="207" t="n">
        <v>54697000</v>
      </c>
    </row>
    <row r="662" customFormat="false" ht="11.25" hidden="false" customHeight="false" outlineLevel="0" collapsed="false">
      <c r="A662" s="199" t="n">
        <v>36206</v>
      </c>
      <c r="B662" s="192" t="n">
        <v>36206</v>
      </c>
      <c r="C662" s="207" t="n">
        <v>540000</v>
      </c>
      <c r="D662" s="207" t="n">
        <v>602000</v>
      </c>
      <c r="E662" s="207" t="n">
        <v>201000</v>
      </c>
      <c r="F662" s="207" t="n">
        <v>194000</v>
      </c>
      <c r="G662" s="207" t="n">
        <v>698000</v>
      </c>
      <c r="H662" s="207" t="n">
        <v>185000</v>
      </c>
      <c r="J662" s="207" t="n">
        <v>2491000</v>
      </c>
      <c r="K662" s="208" t="n">
        <v>-375000</v>
      </c>
      <c r="L662" s="207" t="n">
        <v>2946000</v>
      </c>
      <c r="M662" s="207" t="n">
        <v>54322000</v>
      </c>
    </row>
    <row r="663" customFormat="false" ht="11.25" hidden="false" customHeight="false" outlineLevel="0" collapsed="false">
      <c r="A663" s="199" t="n">
        <v>36207</v>
      </c>
      <c r="B663" s="192" t="n">
        <v>36207</v>
      </c>
      <c r="C663" s="207" t="n">
        <v>537000</v>
      </c>
      <c r="D663" s="207" t="n">
        <v>623000</v>
      </c>
      <c r="E663" s="207" t="n">
        <v>235000</v>
      </c>
      <c r="F663" s="207" t="n">
        <v>174000</v>
      </c>
      <c r="G663" s="207" t="n">
        <v>686000</v>
      </c>
      <c r="H663" s="207" t="n">
        <v>186000</v>
      </c>
      <c r="J663" s="207" t="n">
        <v>2513000</v>
      </c>
      <c r="K663" s="208" t="n">
        <v>-601000</v>
      </c>
      <c r="L663" s="207" t="n">
        <v>3052000</v>
      </c>
      <c r="M663" s="207" t="n">
        <v>53720000</v>
      </c>
    </row>
    <row r="664" customFormat="false" ht="11.25" hidden="false" customHeight="false" outlineLevel="0" collapsed="false">
      <c r="A664" s="199" t="n">
        <v>36208</v>
      </c>
      <c r="B664" s="192" t="n">
        <v>36208</v>
      </c>
      <c r="C664" s="207" t="n">
        <v>519000</v>
      </c>
      <c r="D664" s="207" t="n">
        <v>647000</v>
      </c>
      <c r="E664" s="207" t="n">
        <v>198000</v>
      </c>
      <c r="F664" s="207" t="n">
        <v>122000</v>
      </c>
      <c r="G664" s="207" t="n">
        <v>708000</v>
      </c>
      <c r="H664" s="207" t="n">
        <v>187000</v>
      </c>
      <c r="J664" s="207" t="n">
        <v>2454000</v>
      </c>
      <c r="K664" s="208" t="n">
        <v>-213000</v>
      </c>
      <c r="L664" s="207" t="n">
        <v>2698000</v>
      </c>
      <c r="M664" s="207" t="n">
        <v>53507000</v>
      </c>
    </row>
    <row r="665" customFormat="false" ht="11.25" hidden="false" customHeight="false" outlineLevel="0" collapsed="false">
      <c r="A665" s="199" t="n">
        <v>36209</v>
      </c>
      <c r="B665" s="192" t="n">
        <v>36209</v>
      </c>
      <c r="C665" s="207" t="n">
        <v>545000</v>
      </c>
      <c r="D665" s="207" t="n">
        <v>682000</v>
      </c>
      <c r="E665" s="207" t="n">
        <v>202000</v>
      </c>
      <c r="F665" s="207" t="n">
        <v>73000</v>
      </c>
      <c r="G665" s="207" t="n">
        <v>680000</v>
      </c>
      <c r="H665" s="207" t="n">
        <v>184000</v>
      </c>
      <c r="J665" s="207" t="n">
        <v>2439000</v>
      </c>
      <c r="K665" s="208" t="n">
        <v>-468000</v>
      </c>
      <c r="L665" s="207" t="n">
        <v>2909000</v>
      </c>
      <c r="M665" s="207" t="n">
        <v>53039000</v>
      </c>
    </row>
    <row r="666" customFormat="false" ht="11.25" hidden="false" customHeight="false" outlineLevel="0" collapsed="false">
      <c r="A666" s="199" t="n">
        <v>36210</v>
      </c>
      <c r="B666" s="192" t="n">
        <v>36210</v>
      </c>
      <c r="C666" s="207" t="n">
        <v>544000</v>
      </c>
      <c r="D666" s="207" t="n">
        <v>712000</v>
      </c>
      <c r="E666" s="207" t="n">
        <v>194000</v>
      </c>
      <c r="F666" s="207" t="n">
        <v>59000</v>
      </c>
      <c r="G666" s="207" t="n">
        <v>746000</v>
      </c>
      <c r="H666" s="207" t="n">
        <v>185000</v>
      </c>
      <c r="J666" s="207" t="n">
        <v>2512000</v>
      </c>
      <c r="K666" s="208" t="n">
        <v>-155000</v>
      </c>
      <c r="L666" s="207" t="n">
        <v>2732000</v>
      </c>
      <c r="M666" s="207" t="n">
        <v>52884000</v>
      </c>
    </row>
    <row r="667" customFormat="false" ht="11.25" hidden="false" customHeight="false" outlineLevel="0" collapsed="false">
      <c r="A667" s="199" t="n">
        <v>36211</v>
      </c>
      <c r="B667" s="192" t="n">
        <v>36211</v>
      </c>
      <c r="C667" s="207" t="n">
        <v>543000</v>
      </c>
      <c r="D667" s="207" t="n">
        <v>737000</v>
      </c>
      <c r="E667" s="207" t="n">
        <v>248000</v>
      </c>
      <c r="F667" s="207" t="n">
        <v>143000</v>
      </c>
      <c r="G667" s="207" t="n">
        <v>695000</v>
      </c>
      <c r="H667" s="207" t="n">
        <v>188000</v>
      </c>
      <c r="J667" s="207" t="n">
        <v>2620000</v>
      </c>
      <c r="K667" s="208" t="n">
        <v>170000</v>
      </c>
      <c r="L667" s="207" t="n">
        <v>2412000</v>
      </c>
      <c r="M667" s="207" t="n">
        <v>52735000</v>
      </c>
    </row>
    <row r="668" customFormat="false" ht="11.25" hidden="false" customHeight="false" outlineLevel="0" collapsed="false">
      <c r="A668" s="199" t="n">
        <v>36212</v>
      </c>
      <c r="B668" s="192" t="n">
        <v>36212</v>
      </c>
      <c r="C668" s="207" t="n">
        <v>529000</v>
      </c>
      <c r="D668" s="207" t="n">
        <v>789000</v>
      </c>
      <c r="E668" s="207" t="n">
        <v>251000</v>
      </c>
      <c r="F668" s="207" t="n">
        <v>111000</v>
      </c>
      <c r="G668" s="207" t="n">
        <v>698000</v>
      </c>
      <c r="H668" s="207" t="n">
        <v>187000</v>
      </c>
      <c r="J668" s="207" t="n">
        <v>2620000</v>
      </c>
      <c r="K668" s="208" t="n">
        <v>-68000</v>
      </c>
      <c r="L668" s="207" t="n">
        <v>2757000</v>
      </c>
      <c r="M668" s="207" t="n">
        <v>52986000</v>
      </c>
    </row>
    <row r="669" customFormat="false" ht="11.25" hidden="false" customHeight="false" outlineLevel="0" collapsed="false">
      <c r="A669" s="199" t="n">
        <v>36213</v>
      </c>
      <c r="B669" s="192" t="n">
        <v>36213</v>
      </c>
      <c r="C669" s="207" t="n">
        <v>537000</v>
      </c>
      <c r="D669" s="207" t="n">
        <v>753000</v>
      </c>
      <c r="E669" s="207" t="n">
        <v>217000</v>
      </c>
      <c r="F669" s="207" t="n">
        <v>126000</v>
      </c>
      <c r="G669" s="207" t="n">
        <v>684000</v>
      </c>
      <c r="H669" s="207" t="n">
        <v>186000</v>
      </c>
      <c r="J669" s="207" t="n">
        <v>2574000</v>
      </c>
      <c r="K669" s="208" t="n">
        <v>-329000</v>
      </c>
      <c r="L669" s="207" t="n">
        <v>2848000</v>
      </c>
      <c r="M669" s="207" t="n">
        <v>52657000</v>
      </c>
    </row>
    <row r="670" customFormat="false" ht="11.25" hidden="false" customHeight="false" outlineLevel="0" collapsed="false">
      <c r="A670" s="199" t="n">
        <v>36214</v>
      </c>
      <c r="B670" s="192" t="n">
        <v>36214</v>
      </c>
      <c r="C670" s="207" t="n">
        <v>522000</v>
      </c>
      <c r="D670" s="207" t="n">
        <v>553000</v>
      </c>
      <c r="E670" s="207" t="n">
        <v>262000</v>
      </c>
      <c r="F670" s="207" t="n">
        <v>182000</v>
      </c>
      <c r="G670" s="207" t="n">
        <v>676000</v>
      </c>
      <c r="H670" s="207" t="n">
        <v>184000</v>
      </c>
      <c r="J670" s="207" t="n">
        <v>2451000</v>
      </c>
      <c r="K670" s="208" t="n">
        <v>-301000</v>
      </c>
      <c r="L670" s="207" t="n">
        <v>2780000</v>
      </c>
      <c r="M670" s="207" t="n">
        <v>52357000</v>
      </c>
    </row>
    <row r="671" customFormat="false" ht="11.25" hidden="false" customHeight="false" outlineLevel="0" collapsed="false">
      <c r="A671" s="199" t="n">
        <v>36215</v>
      </c>
      <c r="B671" s="192" t="n">
        <v>36215</v>
      </c>
      <c r="C671" s="207" t="n">
        <v>537000</v>
      </c>
      <c r="D671" s="207" t="n">
        <v>724000</v>
      </c>
      <c r="E671" s="207" t="n">
        <v>190000</v>
      </c>
      <c r="F671" s="207" t="n">
        <v>195000</v>
      </c>
      <c r="G671" s="207" t="n">
        <v>659000</v>
      </c>
      <c r="H671" s="207" t="n">
        <v>189000</v>
      </c>
      <c r="J671" s="207" t="n">
        <v>2564000</v>
      </c>
      <c r="K671" s="208" t="n">
        <v>-131000</v>
      </c>
      <c r="L671" s="207" t="n">
        <v>2725000</v>
      </c>
      <c r="M671" s="207" t="n">
        <v>52226000</v>
      </c>
    </row>
    <row r="672" customFormat="false" ht="11.25" hidden="false" customHeight="false" outlineLevel="0" collapsed="false">
      <c r="A672" s="199" t="n">
        <v>36216</v>
      </c>
      <c r="B672" s="192" t="n">
        <v>36216</v>
      </c>
      <c r="C672" s="207" t="n">
        <v>540000</v>
      </c>
      <c r="D672" s="207" t="n">
        <v>657000</v>
      </c>
      <c r="E672" s="207" t="n">
        <v>266000</v>
      </c>
      <c r="F672" s="207" t="n">
        <v>205000</v>
      </c>
      <c r="G672" s="207" t="n">
        <v>690000</v>
      </c>
      <c r="H672" s="207" t="n">
        <v>179000</v>
      </c>
      <c r="J672" s="207" t="n">
        <v>2606000</v>
      </c>
      <c r="K672" s="208" t="n">
        <v>-85000</v>
      </c>
      <c r="L672" s="207" t="n">
        <v>2796000</v>
      </c>
      <c r="M672" s="207" t="n">
        <v>52141000</v>
      </c>
    </row>
    <row r="673" customFormat="false" ht="11.25" hidden="false" customHeight="false" outlineLevel="0" collapsed="false">
      <c r="A673" s="199" t="n">
        <v>36217</v>
      </c>
      <c r="B673" s="192" t="n">
        <v>36217</v>
      </c>
      <c r="C673" s="207" t="n">
        <v>540000</v>
      </c>
      <c r="D673" s="207" t="n">
        <v>694000</v>
      </c>
      <c r="E673" s="207" t="n">
        <v>240000</v>
      </c>
      <c r="F673" s="207" t="n">
        <v>219000</v>
      </c>
      <c r="G673" s="207" t="n">
        <v>742000</v>
      </c>
      <c r="H673" s="207" t="n">
        <v>176000</v>
      </c>
      <c r="J673" s="207" t="n">
        <v>2681000</v>
      </c>
      <c r="K673" s="208" t="n">
        <v>-89000</v>
      </c>
      <c r="L673" s="207" t="n">
        <v>2756000</v>
      </c>
      <c r="M673" s="207" t="n">
        <v>52052000</v>
      </c>
    </row>
    <row r="674" customFormat="false" ht="11.25" hidden="false" customHeight="false" outlineLevel="0" collapsed="false">
      <c r="A674" s="199" t="n">
        <v>36218</v>
      </c>
      <c r="B674" s="192" t="n">
        <v>36218</v>
      </c>
      <c r="C674" s="207" t="n">
        <v>541000</v>
      </c>
      <c r="D674" s="207" t="n">
        <v>720000</v>
      </c>
      <c r="E674" s="207" t="n">
        <v>241000</v>
      </c>
      <c r="F674" s="207" t="n">
        <v>214000</v>
      </c>
      <c r="G674" s="207" t="n">
        <v>714000</v>
      </c>
      <c r="H674" s="207" t="n">
        <v>177000</v>
      </c>
      <c r="J674" s="207" t="n">
        <v>2678000</v>
      </c>
      <c r="K674" s="208" t="n">
        <v>318000</v>
      </c>
      <c r="L674" s="207" t="n">
        <v>2305000</v>
      </c>
      <c r="M674" s="207" t="n">
        <v>52370000</v>
      </c>
    </row>
    <row r="675" customFormat="false" ht="11.25" hidden="false" customHeight="false" outlineLevel="0" collapsed="false">
      <c r="A675" s="199" t="n">
        <v>36219</v>
      </c>
      <c r="B675" s="192" t="n">
        <v>36219</v>
      </c>
      <c r="C675" s="207" t="n">
        <v>537000</v>
      </c>
      <c r="D675" s="207" t="n">
        <v>732000</v>
      </c>
      <c r="E675" s="207" t="n">
        <v>263000</v>
      </c>
      <c r="F675" s="207" t="n">
        <v>219000</v>
      </c>
      <c r="G675" s="207" t="n">
        <v>706000</v>
      </c>
      <c r="H675" s="207" t="n">
        <v>177000</v>
      </c>
      <c r="J675" s="207" t="n">
        <v>2706000</v>
      </c>
      <c r="K675" s="208" t="n">
        <v>413000</v>
      </c>
      <c r="L675" s="207" t="n">
        <v>2233000</v>
      </c>
      <c r="M675" s="207" t="n">
        <v>52783000</v>
      </c>
    </row>
    <row r="676" customFormat="false" ht="11.25" hidden="false" customHeight="false" outlineLevel="0" collapsed="false">
      <c r="A676" s="199" t="n">
        <v>36220</v>
      </c>
      <c r="B676" s="192" t="n">
        <v>36220</v>
      </c>
      <c r="C676" s="207" t="n">
        <v>542000</v>
      </c>
      <c r="D676" s="207" t="n">
        <v>901000</v>
      </c>
      <c r="E676" s="207" t="n">
        <v>225000</v>
      </c>
      <c r="F676" s="207" t="n">
        <v>284000</v>
      </c>
      <c r="G676" s="207" t="n">
        <v>628000</v>
      </c>
      <c r="H676" s="207" t="n">
        <v>181000</v>
      </c>
      <c r="J676" s="207" t="n">
        <v>2832000</v>
      </c>
      <c r="K676" s="208" t="n">
        <v>432000</v>
      </c>
      <c r="L676" s="207" t="n">
        <v>2407000</v>
      </c>
      <c r="M676" s="207" t="n">
        <v>53215000</v>
      </c>
    </row>
    <row r="677" customFormat="false" ht="11.25" hidden="false" customHeight="false" outlineLevel="0" collapsed="false">
      <c r="A677" s="199" t="n">
        <v>36221</v>
      </c>
      <c r="B677" s="192" t="n">
        <v>36221</v>
      </c>
      <c r="C677" s="207" t="n">
        <v>538000</v>
      </c>
      <c r="D677" s="207" t="n">
        <v>791000</v>
      </c>
      <c r="E677" s="207" t="n">
        <v>247000</v>
      </c>
      <c r="F677" s="207" t="n">
        <v>313000</v>
      </c>
      <c r="G677" s="207" t="n">
        <v>620000</v>
      </c>
      <c r="H677" s="207" t="n">
        <v>181000</v>
      </c>
      <c r="J677" s="207" t="n">
        <v>2761000</v>
      </c>
      <c r="K677" s="208" t="n">
        <v>426000</v>
      </c>
      <c r="L677" s="207" t="n">
        <v>2430000</v>
      </c>
      <c r="M677" s="207" t="n">
        <v>53641000</v>
      </c>
    </row>
    <row r="678" customFormat="false" ht="11.25" hidden="false" customHeight="false" outlineLevel="0" collapsed="false">
      <c r="A678" s="199" t="n">
        <v>36222</v>
      </c>
      <c r="B678" s="192" t="n">
        <v>36222</v>
      </c>
      <c r="C678" s="207" t="n">
        <v>542000</v>
      </c>
      <c r="D678" s="207" t="n">
        <v>750000</v>
      </c>
      <c r="E678" s="207" t="n">
        <v>289000</v>
      </c>
      <c r="F678" s="207" t="n">
        <v>318000</v>
      </c>
      <c r="G678" s="207" t="n">
        <v>622000</v>
      </c>
      <c r="H678" s="207" t="n">
        <v>184000</v>
      </c>
      <c r="J678" s="207" t="n">
        <v>2775000</v>
      </c>
      <c r="K678" s="208" t="n">
        <v>192000</v>
      </c>
      <c r="L678" s="207" t="n">
        <v>2498000</v>
      </c>
      <c r="M678" s="207" t="n">
        <v>53833000</v>
      </c>
    </row>
    <row r="679" customFormat="false" ht="11.25" hidden="false" customHeight="false" outlineLevel="0" collapsed="false">
      <c r="A679" s="199" t="n">
        <v>36223</v>
      </c>
      <c r="B679" s="192" t="n">
        <v>36223</v>
      </c>
      <c r="C679" s="207" t="n">
        <v>532000</v>
      </c>
      <c r="D679" s="207" t="n">
        <v>731000</v>
      </c>
      <c r="E679" s="207" t="n">
        <v>286000</v>
      </c>
      <c r="F679" s="207" t="n">
        <v>297000</v>
      </c>
      <c r="G679" s="207" t="n">
        <v>621000</v>
      </c>
      <c r="H679" s="207" t="n">
        <v>183000</v>
      </c>
      <c r="J679" s="207" t="n">
        <v>2719000</v>
      </c>
      <c r="K679" s="208" t="n">
        <v>167000</v>
      </c>
      <c r="L679" s="207" t="n">
        <v>2751000</v>
      </c>
      <c r="M679" s="207" t="n">
        <v>54000000</v>
      </c>
    </row>
    <row r="680" customFormat="false" ht="11.25" hidden="false" customHeight="false" outlineLevel="0" collapsed="false">
      <c r="A680" s="199" t="n">
        <v>36224</v>
      </c>
      <c r="B680" s="192" t="n">
        <v>36224</v>
      </c>
      <c r="C680" s="207" t="n">
        <v>544000</v>
      </c>
      <c r="D680" s="207" t="n">
        <v>718000</v>
      </c>
      <c r="E680" s="207" t="n">
        <v>337000</v>
      </c>
      <c r="F680" s="207" t="n">
        <v>341000</v>
      </c>
      <c r="G680" s="207" t="n">
        <v>611000</v>
      </c>
      <c r="H680" s="207" t="n">
        <v>181000</v>
      </c>
      <c r="J680" s="207" t="n">
        <v>2802000</v>
      </c>
      <c r="K680" s="208" t="n">
        <v>138000</v>
      </c>
      <c r="L680" s="207" t="n">
        <v>2557000</v>
      </c>
      <c r="M680" s="207" t="n">
        <v>54138000</v>
      </c>
    </row>
    <row r="681" customFormat="false" ht="11.25" hidden="false" customHeight="false" outlineLevel="0" collapsed="false">
      <c r="A681" s="199" t="n">
        <v>36225</v>
      </c>
      <c r="B681" s="192" t="n">
        <v>36225</v>
      </c>
      <c r="C681" s="207" t="n">
        <v>531000</v>
      </c>
      <c r="D681" s="207" t="n">
        <v>708000</v>
      </c>
      <c r="E681" s="207" t="n">
        <v>341000</v>
      </c>
      <c r="F681" s="207" t="n">
        <v>263000</v>
      </c>
      <c r="G681" s="207" t="n">
        <v>584000</v>
      </c>
      <c r="H681" s="207" t="n">
        <v>177000</v>
      </c>
      <c r="J681" s="207" t="n">
        <v>2675000</v>
      </c>
      <c r="K681" s="208" t="n">
        <v>-10000</v>
      </c>
      <c r="L681" s="207" t="n">
        <v>2675000</v>
      </c>
      <c r="M681" s="207" t="n">
        <v>54150000</v>
      </c>
    </row>
    <row r="682" customFormat="false" ht="11.25" hidden="false" customHeight="false" outlineLevel="0" collapsed="false">
      <c r="A682" s="199" t="n">
        <v>36226</v>
      </c>
      <c r="B682" s="192" t="n">
        <v>36226</v>
      </c>
      <c r="C682" s="207" t="n">
        <v>517000</v>
      </c>
      <c r="D682" s="207" t="n">
        <v>720000</v>
      </c>
      <c r="E682" s="207" t="n">
        <v>355000</v>
      </c>
      <c r="F682" s="207" t="n">
        <v>249000</v>
      </c>
      <c r="G682" s="207" t="n">
        <v>588000</v>
      </c>
      <c r="H682" s="207" t="n">
        <v>178000</v>
      </c>
      <c r="J682" s="207" t="n">
        <v>2679000</v>
      </c>
      <c r="K682" s="208" t="n">
        <v>-68000</v>
      </c>
      <c r="L682" s="207" t="n">
        <v>2793000</v>
      </c>
      <c r="M682" s="207" t="n">
        <v>54082000</v>
      </c>
    </row>
    <row r="683" customFormat="false" ht="11.25" hidden="false" customHeight="false" outlineLevel="0" collapsed="false">
      <c r="A683" s="199" t="n">
        <v>36227</v>
      </c>
      <c r="B683" s="192" t="n">
        <v>36227</v>
      </c>
      <c r="C683" s="207" t="n">
        <v>528000</v>
      </c>
      <c r="D683" s="207" t="n">
        <v>649000</v>
      </c>
      <c r="E683" s="207" t="n">
        <v>338000</v>
      </c>
      <c r="F683" s="207" t="n">
        <v>274000</v>
      </c>
      <c r="G683" s="207" t="n">
        <v>573000</v>
      </c>
      <c r="H683" s="207" t="n">
        <v>177000</v>
      </c>
      <c r="J683" s="207" t="n">
        <v>2609000</v>
      </c>
      <c r="K683" s="208" t="n">
        <v>-361000</v>
      </c>
      <c r="L683" s="207" t="n">
        <v>2913000</v>
      </c>
      <c r="M683" s="207" t="n">
        <v>53698000</v>
      </c>
    </row>
    <row r="684" customFormat="false" ht="11.25" hidden="false" customHeight="false" outlineLevel="0" collapsed="false">
      <c r="A684" s="199" t="n">
        <v>36228</v>
      </c>
      <c r="B684" s="192" t="n">
        <v>36228</v>
      </c>
      <c r="C684" s="207" t="n">
        <v>533000</v>
      </c>
      <c r="D684" s="207" t="n">
        <v>622000</v>
      </c>
      <c r="E684" s="207" t="n">
        <v>308000</v>
      </c>
      <c r="F684" s="207" t="n">
        <v>203000</v>
      </c>
      <c r="G684" s="207" t="n">
        <v>490000</v>
      </c>
      <c r="H684" s="207" t="n">
        <v>178000</v>
      </c>
      <c r="J684" s="207" t="n">
        <v>2398000</v>
      </c>
      <c r="K684" s="208" t="n">
        <v>-689000</v>
      </c>
      <c r="L684" s="207" t="n">
        <v>3192000</v>
      </c>
      <c r="M684" s="207" t="n">
        <v>53010000</v>
      </c>
    </row>
    <row r="685" customFormat="false" ht="11.25" hidden="false" customHeight="false" outlineLevel="0" collapsed="false">
      <c r="A685" s="199" t="n">
        <v>36229</v>
      </c>
      <c r="B685" s="192" t="n">
        <v>36229</v>
      </c>
      <c r="C685" s="207" t="n">
        <v>519000</v>
      </c>
      <c r="D685" s="207" t="n">
        <v>640000</v>
      </c>
      <c r="E685" s="207" t="n">
        <v>253000</v>
      </c>
      <c r="F685" s="207" t="n">
        <v>63000</v>
      </c>
      <c r="G685" s="207" t="n">
        <v>451000</v>
      </c>
      <c r="H685" s="207" t="n">
        <v>177000</v>
      </c>
      <c r="J685" s="207" t="n">
        <v>2159000</v>
      </c>
      <c r="K685" s="208" t="n">
        <v>-1162000</v>
      </c>
      <c r="L685" s="207" t="n">
        <v>3262000</v>
      </c>
      <c r="M685" s="207" t="n">
        <v>51848000</v>
      </c>
    </row>
    <row r="686" customFormat="false" ht="11.25" hidden="false" customHeight="false" outlineLevel="0" collapsed="false">
      <c r="A686" s="199" t="n">
        <v>36230</v>
      </c>
      <c r="B686" s="192" t="n">
        <v>36230</v>
      </c>
      <c r="C686" s="207" t="n">
        <v>528000</v>
      </c>
      <c r="D686" s="207" t="n">
        <v>616000</v>
      </c>
      <c r="E686" s="207" t="n">
        <v>156000</v>
      </c>
      <c r="F686" s="207" t="n">
        <v>117000</v>
      </c>
      <c r="G686" s="207" t="n">
        <v>465000</v>
      </c>
      <c r="H686" s="207" t="n">
        <v>180000</v>
      </c>
      <c r="J686" s="207" t="n">
        <v>2083000</v>
      </c>
      <c r="K686" s="208" t="n">
        <v>-1429000</v>
      </c>
      <c r="L686" s="207" t="n">
        <v>3532000</v>
      </c>
      <c r="M686" s="207" t="n">
        <v>50425000</v>
      </c>
    </row>
    <row r="687" customFormat="false" ht="11.25" hidden="false" customHeight="false" outlineLevel="0" collapsed="false">
      <c r="A687" s="199" t="n">
        <v>36231</v>
      </c>
      <c r="B687" s="192" t="n">
        <v>36231</v>
      </c>
      <c r="C687" s="207" t="n">
        <v>543000</v>
      </c>
      <c r="D687" s="207" t="n">
        <v>613000</v>
      </c>
      <c r="E687" s="207" t="n">
        <v>198000</v>
      </c>
      <c r="F687" s="207" t="n">
        <v>212000</v>
      </c>
      <c r="G687" s="207" t="n">
        <v>426000</v>
      </c>
      <c r="H687" s="207" t="n">
        <v>179000</v>
      </c>
      <c r="J687" s="207" t="n">
        <v>2234000</v>
      </c>
      <c r="K687" s="208" t="n">
        <v>-626000</v>
      </c>
      <c r="L687" s="207" t="n">
        <v>2911000</v>
      </c>
      <c r="M687" s="207" t="n">
        <v>49794000</v>
      </c>
    </row>
    <row r="688" customFormat="false" ht="11.25" hidden="false" customHeight="false" outlineLevel="0" collapsed="false">
      <c r="A688" s="199" t="n">
        <v>36232</v>
      </c>
      <c r="B688" s="192" t="n">
        <v>36232</v>
      </c>
      <c r="C688" s="207" t="n">
        <v>544000</v>
      </c>
      <c r="D688" s="207" t="n">
        <v>659000</v>
      </c>
      <c r="E688" s="207" t="n">
        <v>242000</v>
      </c>
      <c r="F688" s="207" t="n">
        <v>243000</v>
      </c>
      <c r="G688" s="207" t="n">
        <v>457000</v>
      </c>
      <c r="H688" s="207" t="n">
        <v>182000</v>
      </c>
      <c r="J688" s="207" t="n">
        <v>2398000</v>
      </c>
      <c r="K688" s="208" t="n">
        <v>-247000</v>
      </c>
      <c r="L688" s="207" t="n">
        <v>2465000</v>
      </c>
      <c r="M688" s="207" t="n">
        <v>49546000</v>
      </c>
    </row>
    <row r="689" customFormat="false" ht="11.25" hidden="false" customHeight="false" outlineLevel="0" collapsed="false">
      <c r="A689" s="199" t="n">
        <v>36233</v>
      </c>
      <c r="B689" s="192" t="n">
        <v>36233</v>
      </c>
      <c r="C689" s="207" t="n">
        <v>500000</v>
      </c>
      <c r="D689" s="207" t="n">
        <v>682000</v>
      </c>
      <c r="E689" s="207" t="n">
        <v>255000</v>
      </c>
      <c r="F689" s="207" t="n">
        <v>291000</v>
      </c>
      <c r="G689" s="207" t="n">
        <v>476000</v>
      </c>
      <c r="H689" s="207" t="n">
        <v>181000</v>
      </c>
      <c r="J689" s="207" t="n">
        <v>2455000</v>
      </c>
      <c r="K689" s="208" t="n">
        <v>-159000</v>
      </c>
      <c r="L689" s="207" t="n">
        <v>2665000</v>
      </c>
      <c r="M689" s="207" t="n">
        <v>49387000</v>
      </c>
    </row>
    <row r="690" customFormat="false" ht="11.25" hidden="false" customHeight="false" outlineLevel="0" collapsed="false">
      <c r="A690" s="199" t="n">
        <v>36234</v>
      </c>
      <c r="B690" s="192" t="n">
        <v>36234</v>
      </c>
      <c r="C690" s="207" t="n">
        <v>522000</v>
      </c>
      <c r="D690" s="207" t="n">
        <v>645000</v>
      </c>
      <c r="E690" s="207" t="n">
        <v>263000</v>
      </c>
      <c r="F690" s="207" t="n">
        <v>316000</v>
      </c>
      <c r="G690" s="207" t="n">
        <v>490000</v>
      </c>
      <c r="H690" s="207" t="n">
        <v>176000</v>
      </c>
      <c r="J690" s="207" t="n">
        <v>2479000</v>
      </c>
      <c r="K690" s="208" t="n">
        <v>-1073000</v>
      </c>
      <c r="L690" s="207" t="n">
        <v>3609000</v>
      </c>
      <c r="M690" s="207" t="n">
        <v>48313000</v>
      </c>
    </row>
    <row r="691" customFormat="false" ht="11.25" hidden="false" customHeight="false" outlineLevel="0" collapsed="false">
      <c r="A691" s="199" t="n">
        <v>36235</v>
      </c>
      <c r="B691" s="192" t="n">
        <v>36235</v>
      </c>
      <c r="C691" s="207" t="n">
        <v>545000</v>
      </c>
      <c r="D691" s="207" t="n">
        <v>660000</v>
      </c>
      <c r="E691" s="207" t="n">
        <v>223000</v>
      </c>
      <c r="F691" s="207" t="n">
        <v>166000</v>
      </c>
      <c r="G691" s="207" t="n">
        <v>554000</v>
      </c>
      <c r="H691" s="207" t="n">
        <v>182000</v>
      </c>
      <c r="J691" s="207" t="n">
        <v>2400000</v>
      </c>
      <c r="K691" s="208" t="n">
        <v>-781000</v>
      </c>
      <c r="L691" s="207" t="n">
        <v>3196000</v>
      </c>
      <c r="M691" s="207" t="n">
        <v>47263000</v>
      </c>
    </row>
    <row r="692" customFormat="false" ht="11.25" hidden="false" customHeight="false" outlineLevel="0" collapsed="false">
      <c r="A692" s="199" t="n">
        <v>36236</v>
      </c>
      <c r="B692" s="192" t="n">
        <v>36236</v>
      </c>
      <c r="C692" s="207" t="n">
        <v>545000</v>
      </c>
      <c r="D692" s="207" t="n">
        <v>651000</v>
      </c>
      <c r="E692" s="207" t="n">
        <v>217000</v>
      </c>
      <c r="F692" s="207" t="n">
        <v>301000</v>
      </c>
      <c r="G692" s="207" t="n">
        <v>556000</v>
      </c>
      <c r="H692" s="207" t="n">
        <v>181000</v>
      </c>
      <c r="J692" s="207" t="n">
        <v>2518000</v>
      </c>
      <c r="K692" s="208" t="n">
        <v>-621000</v>
      </c>
      <c r="L692" s="207" t="n">
        <v>3111000</v>
      </c>
      <c r="M692" s="207" t="n">
        <v>46876000</v>
      </c>
    </row>
    <row r="693" customFormat="false" ht="11.25" hidden="false" customHeight="false" outlineLevel="0" collapsed="false">
      <c r="A693" s="199" t="n">
        <v>36237</v>
      </c>
      <c r="B693" s="192" t="n">
        <v>36237</v>
      </c>
      <c r="C693" s="207" t="n">
        <v>537000</v>
      </c>
      <c r="D693" s="207" t="n">
        <v>712000</v>
      </c>
      <c r="E693" s="207" t="n">
        <v>258000</v>
      </c>
      <c r="F693" s="207" t="n">
        <v>253000</v>
      </c>
      <c r="G693" s="207" t="n">
        <v>584000</v>
      </c>
      <c r="H693" s="207" t="n">
        <v>176000</v>
      </c>
      <c r="J693" s="207" t="n">
        <v>2587000</v>
      </c>
      <c r="K693" s="208" t="n">
        <v>-145000</v>
      </c>
      <c r="L693" s="207" t="n">
        <v>2787000</v>
      </c>
      <c r="M693" s="207" t="n">
        <v>46734000</v>
      </c>
    </row>
    <row r="694" customFormat="false" ht="11.25" hidden="false" customHeight="false" outlineLevel="0" collapsed="false">
      <c r="A694" s="199" t="n">
        <v>36238</v>
      </c>
      <c r="B694" s="192" t="n">
        <v>36238</v>
      </c>
      <c r="C694" s="207" t="n">
        <v>540000</v>
      </c>
      <c r="D694" s="207" t="n">
        <v>707000</v>
      </c>
      <c r="E694" s="207" t="n">
        <v>253000</v>
      </c>
      <c r="F694" s="207" t="n">
        <v>216000</v>
      </c>
      <c r="G694" s="207" t="n">
        <v>612000</v>
      </c>
      <c r="H694" s="207" t="n">
        <v>176000</v>
      </c>
      <c r="J694" s="207" t="n">
        <v>2570000</v>
      </c>
      <c r="K694" s="208" t="n">
        <v>-157000</v>
      </c>
      <c r="L694" s="207" t="n">
        <v>2651000</v>
      </c>
      <c r="M694" s="207" t="n">
        <v>46576000</v>
      </c>
    </row>
    <row r="695" customFormat="false" ht="11.25" hidden="false" customHeight="false" outlineLevel="0" collapsed="false">
      <c r="A695" s="199" t="n">
        <v>36239</v>
      </c>
      <c r="B695" s="192" t="n">
        <v>36239</v>
      </c>
      <c r="C695" s="207" t="n">
        <v>539000</v>
      </c>
      <c r="D695" s="207" t="n">
        <v>721000</v>
      </c>
      <c r="E695" s="207" t="n">
        <v>321000</v>
      </c>
      <c r="F695" s="207" t="n">
        <v>347000</v>
      </c>
      <c r="G695" s="207" t="n">
        <v>636000</v>
      </c>
      <c r="H695" s="207" t="n">
        <v>176000</v>
      </c>
      <c r="J695" s="207" t="n">
        <v>2810000</v>
      </c>
      <c r="K695" s="208" t="n">
        <v>199000</v>
      </c>
      <c r="L695" s="207" t="n">
        <v>2755000</v>
      </c>
      <c r="M695" s="207" t="n">
        <v>46775000</v>
      </c>
    </row>
    <row r="696" customFormat="false" ht="11.25" hidden="false" customHeight="false" outlineLevel="0" collapsed="false">
      <c r="A696" s="199" t="n">
        <v>36240</v>
      </c>
      <c r="B696" s="192" t="n">
        <v>36240</v>
      </c>
      <c r="C696" s="207" t="n">
        <v>540000</v>
      </c>
      <c r="D696" s="207" t="n">
        <v>756000</v>
      </c>
      <c r="E696" s="207" t="n">
        <v>326000</v>
      </c>
      <c r="F696" s="207" t="n">
        <v>410000</v>
      </c>
      <c r="G696" s="207" t="n">
        <v>625000</v>
      </c>
      <c r="H696" s="207" t="n">
        <v>177000</v>
      </c>
      <c r="J696" s="207" t="n">
        <v>2904000</v>
      </c>
      <c r="K696" s="208" t="n">
        <v>148000</v>
      </c>
      <c r="L696" s="207" t="n">
        <v>2615000</v>
      </c>
      <c r="M696" s="207" t="n">
        <v>46922000</v>
      </c>
    </row>
    <row r="697" customFormat="false" ht="11.25" hidden="false" customHeight="false" outlineLevel="0" collapsed="false">
      <c r="A697" s="199" t="n">
        <v>36241</v>
      </c>
      <c r="B697" s="192" t="n">
        <v>36241</v>
      </c>
      <c r="C697" s="207" t="n">
        <v>540000</v>
      </c>
      <c r="D697" s="207" t="n">
        <v>760000</v>
      </c>
      <c r="E697" s="207" t="n">
        <v>272000</v>
      </c>
      <c r="F697" s="207" t="n">
        <v>317000</v>
      </c>
      <c r="G697" s="207" t="n">
        <v>613000</v>
      </c>
      <c r="H697" s="207" t="n">
        <v>174000</v>
      </c>
      <c r="J697" s="207" t="n">
        <v>2748000</v>
      </c>
      <c r="K697" s="208" t="n">
        <v>14000</v>
      </c>
      <c r="L697" s="207" t="n">
        <v>2708000</v>
      </c>
      <c r="M697" s="207" t="n">
        <v>46937000</v>
      </c>
    </row>
    <row r="698" customFormat="false" ht="11.25" hidden="false" customHeight="false" outlineLevel="0" collapsed="false">
      <c r="A698" s="199" t="n">
        <v>36242</v>
      </c>
      <c r="B698" s="192" t="n">
        <v>36242</v>
      </c>
      <c r="C698" s="207" t="n">
        <v>536000</v>
      </c>
      <c r="D698" s="207" t="n">
        <v>678000</v>
      </c>
      <c r="E698" s="207" t="n">
        <v>250000</v>
      </c>
      <c r="F698" s="207" t="n">
        <v>280000</v>
      </c>
      <c r="G698" s="207" t="n">
        <v>591000</v>
      </c>
      <c r="H698" s="207" t="n">
        <v>175000</v>
      </c>
      <c r="J698" s="207" t="n">
        <v>2579000</v>
      </c>
      <c r="K698" s="208" t="n">
        <v>-212000</v>
      </c>
      <c r="L698" s="207" t="n">
        <v>2898000</v>
      </c>
      <c r="M698" s="207" t="n">
        <v>46725000</v>
      </c>
    </row>
    <row r="699" customFormat="false" ht="11.25" hidden="false" customHeight="false" outlineLevel="0" collapsed="false">
      <c r="A699" s="199" t="n">
        <v>36243</v>
      </c>
      <c r="B699" s="192" t="n">
        <v>36243</v>
      </c>
      <c r="C699" s="207" t="n">
        <v>534000</v>
      </c>
      <c r="D699" s="207" t="n">
        <v>664000</v>
      </c>
      <c r="E699" s="207" t="n">
        <v>273000</v>
      </c>
      <c r="F699" s="207" t="n">
        <v>361000</v>
      </c>
      <c r="G699" s="207" t="n">
        <v>543000</v>
      </c>
      <c r="H699" s="207" t="n">
        <v>176000</v>
      </c>
      <c r="J699" s="207" t="n">
        <v>2622000</v>
      </c>
      <c r="K699" s="208" t="n">
        <v>-183000</v>
      </c>
      <c r="L699" s="207" t="n">
        <v>2696000</v>
      </c>
      <c r="M699" s="207" t="n">
        <v>46541000</v>
      </c>
    </row>
    <row r="700" customFormat="false" ht="11.25" hidden="false" customHeight="false" outlineLevel="0" collapsed="false">
      <c r="A700" s="199" t="n">
        <v>36244</v>
      </c>
      <c r="B700" s="192" t="n">
        <v>36244</v>
      </c>
      <c r="C700" s="207" t="n">
        <v>526000</v>
      </c>
      <c r="D700" s="207" t="n">
        <v>691000</v>
      </c>
      <c r="E700" s="207" t="n">
        <v>293000</v>
      </c>
      <c r="F700" s="207" t="n">
        <v>366000</v>
      </c>
      <c r="G700" s="207" t="n">
        <v>563000</v>
      </c>
      <c r="H700" s="207" t="n">
        <v>177000</v>
      </c>
      <c r="J700" s="207" t="n">
        <v>2684000</v>
      </c>
      <c r="K700" s="208" t="n">
        <v>-796000</v>
      </c>
      <c r="L700" s="207" t="n">
        <v>3530000</v>
      </c>
      <c r="M700" s="207" t="n">
        <v>45746000</v>
      </c>
    </row>
    <row r="701" customFormat="false" ht="11.25" hidden="false" customHeight="false" outlineLevel="0" collapsed="false">
      <c r="A701" s="199" t="n">
        <v>36245</v>
      </c>
      <c r="B701" s="192" t="n">
        <v>36245</v>
      </c>
      <c r="C701" s="207" t="n">
        <v>538000</v>
      </c>
      <c r="D701" s="207" t="n">
        <v>665000</v>
      </c>
      <c r="E701" s="207" t="n">
        <v>368000</v>
      </c>
      <c r="F701" s="207" t="n">
        <v>375000</v>
      </c>
      <c r="G701" s="207" t="n">
        <v>518000</v>
      </c>
      <c r="H701" s="207" t="n">
        <v>176000</v>
      </c>
      <c r="J701" s="207" t="n">
        <v>2704000</v>
      </c>
      <c r="K701" s="208" t="n">
        <v>23000</v>
      </c>
      <c r="L701" s="207" t="n">
        <v>2630000</v>
      </c>
      <c r="M701" s="207" t="n">
        <v>45769000</v>
      </c>
    </row>
    <row r="702" customFormat="false" ht="11.25" hidden="false" customHeight="false" outlineLevel="0" collapsed="false">
      <c r="A702" s="199" t="n">
        <v>36246</v>
      </c>
      <c r="B702" s="192" t="n">
        <v>36246</v>
      </c>
      <c r="C702" s="207" t="n">
        <v>540000</v>
      </c>
      <c r="D702" s="207" t="n">
        <v>567000</v>
      </c>
      <c r="E702" s="207" t="n">
        <v>341000</v>
      </c>
      <c r="F702" s="207" t="n">
        <v>384000</v>
      </c>
      <c r="G702" s="207" t="n">
        <v>523000</v>
      </c>
      <c r="H702" s="207" t="n">
        <v>174000</v>
      </c>
      <c r="J702" s="207" t="n">
        <v>2600000</v>
      </c>
      <c r="K702" s="208" t="n">
        <v>235000</v>
      </c>
      <c r="L702" s="207" t="n">
        <v>2467000</v>
      </c>
      <c r="M702" s="207" t="n">
        <v>46004000</v>
      </c>
    </row>
    <row r="703" customFormat="false" ht="11.25" hidden="false" customHeight="false" outlineLevel="0" collapsed="false">
      <c r="A703" s="199" t="n">
        <v>36247</v>
      </c>
      <c r="B703" s="192" t="n">
        <v>36247</v>
      </c>
      <c r="C703" s="207" t="n">
        <v>541000</v>
      </c>
      <c r="D703" s="207" t="n">
        <v>580000</v>
      </c>
      <c r="E703" s="207" t="n">
        <v>372000</v>
      </c>
      <c r="F703" s="207" t="n">
        <v>351000</v>
      </c>
      <c r="G703" s="207" t="n">
        <v>501000</v>
      </c>
      <c r="H703" s="207" t="n">
        <v>173000</v>
      </c>
      <c r="J703" s="207" t="n">
        <v>2588000</v>
      </c>
      <c r="K703" s="208" t="n">
        <v>55000</v>
      </c>
      <c r="L703" s="207" t="n">
        <v>2447000</v>
      </c>
      <c r="M703" s="207" t="n">
        <v>46059000</v>
      </c>
    </row>
    <row r="704" customFormat="false" ht="11.25" hidden="false" customHeight="false" outlineLevel="0" collapsed="false">
      <c r="A704" s="199" t="n">
        <v>36248</v>
      </c>
      <c r="B704" s="192" t="n">
        <v>36248</v>
      </c>
      <c r="C704" s="207" t="n">
        <v>542000</v>
      </c>
      <c r="D704" s="207" t="n">
        <v>559000</v>
      </c>
      <c r="E704" s="207" t="n">
        <v>353000</v>
      </c>
      <c r="F704" s="207" t="n">
        <v>333000</v>
      </c>
      <c r="G704" s="207" t="n">
        <v>515000</v>
      </c>
      <c r="H704" s="207" t="n">
        <v>175000</v>
      </c>
      <c r="J704" s="207" t="n">
        <v>2549000</v>
      </c>
      <c r="K704" s="208" t="n">
        <v>-141000</v>
      </c>
      <c r="L704" s="207" t="n">
        <v>2652000</v>
      </c>
      <c r="M704" s="207" t="n">
        <v>45919000</v>
      </c>
    </row>
    <row r="705" customFormat="false" ht="11.25" hidden="false" customHeight="false" outlineLevel="0" collapsed="false">
      <c r="A705" s="199" t="n">
        <v>36249</v>
      </c>
      <c r="B705" s="192" t="n">
        <v>36249</v>
      </c>
      <c r="C705" s="207" t="n">
        <v>530000</v>
      </c>
      <c r="D705" s="207" t="n">
        <v>609000</v>
      </c>
      <c r="E705" s="207" t="n">
        <v>346000</v>
      </c>
      <c r="F705" s="207" t="n">
        <v>208000</v>
      </c>
      <c r="G705" s="207" t="n">
        <v>559000</v>
      </c>
      <c r="H705" s="207" t="n">
        <v>173000</v>
      </c>
      <c r="J705" s="207" t="n">
        <v>2496000</v>
      </c>
      <c r="K705" s="208" t="n">
        <v>-226000</v>
      </c>
      <c r="L705" s="207" t="n">
        <v>2821000</v>
      </c>
      <c r="M705" s="207" t="n">
        <v>45694000</v>
      </c>
    </row>
    <row r="706" customFormat="false" ht="11.25" hidden="false" customHeight="false" outlineLevel="0" collapsed="false">
      <c r="A706" s="199" t="n">
        <v>36250</v>
      </c>
      <c r="B706" s="192" t="n">
        <v>36250</v>
      </c>
      <c r="C706" s="209" t="n">
        <v>492000</v>
      </c>
      <c r="D706" s="209" t="n">
        <v>641000</v>
      </c>
      <c r="E706" s="209" t="n">
        <v>345000</v>
      </c>
      <c r="F706" s="209" t="n">
        <v>253000</v>
      </c>
      <c r="G706" s="209" t="n">
        <v>542000</v>
      </c>
      <c r="H706" s="209" t="n">
        <v>175000</v>
      </c>
      <c r="J706" s="209" t="n">
        <v>2518000</v>
      </c>
      <c r="K706" s="210" t="n">
        <v>-725000</v>
      </c>
      <c r="L706" s="209" t="n">
        <v>3269000</v>
      </c>
      <c r="M706" s="209" t="n">
        <v>44969000</v>
      </c>
    </row>
    <row r="707" customFormat="false" ht="11.25" hidden="false" customHeight="false" outlineLevel="0" collapsed="false">
      <c r="A707" s="199" t="n">
        <v>36251</v>
      </c>
      <c r="B707" s="192" t="n">
        <v>36251</v>
      </c>
      <c r="C707" s="209" t="n">
        <v>540000</v>
      </c>
      <c r="D707" s="209" t="n">
        <v>659000</v>
      </c>
      <c r="E707" s="209" t="n">
        <v>206000</v>
      </c>
      <c r="F707" s="209" t="n">
        <v>18000</v>
      </c>
      <c r="G707" s="209" t="n">
        <v>513000</v>
      </c>
      <c r="H707" s="209" t="n">
        <v>175000</v>
      </c>
      <c r="J707" s="209" t="n">
        <v>2182000</v>
      </c>
      <c r="K707" s="210" t="n">
        <v>-1477000</v>
      </c>
      <c r="L707" s="209" t="n">
        <v>3671000</v>
      </c>
      <c r="M707" s="209" t="n">
        <v>43492000</v>
      </c>
    </row>
    <row r="708" customFormat="false" ht="11.25" hidden="false" customHeight="false" outlineLevel="0" collapsed="false">
      <c r="A708" s="199" t="n">
        <v>36252</v>
      </c>
      <c r="B708" s="192" t="n">
        <v>36252</v>
      </c>
      <c r="C708" s="209" t="n">
        <v>493000</v>
      </c>
      <c r="D708" s="209" t="n">
        <v>696000</v>
      </c>
      <c r="E708" s="209" t="n">
        <v>248000</v>
      </c>
      <c r="F708" s="209" t="n">
        <v>184000</v>
      </c>
      <c r="G708" s="209" t="n">
        <v>559000</v>
      </c>
      <c r="H708" s="209" t="n">
        <v>175000</v>
      </c>
      <c r="J708" s="209" t="n">
        <v>2427000</v>
      </c>
      <c r="K708" s="210" t="n">
        <v>-682000</v>
      </c>
      <c r="L708" s="209" t="n">
        <v>3109000</v>
      </c>
      <c r="M708" s="209" t="n">
        <v>42809000</v>
      </c>
    </row>
    <row r="709" customFormat="false" ht="11.25" hidden="false" customHeight="false" outlineLevel="0" collapsed="false">
      <c r="A709" s="199" t="n">
        <v>36253</v>
      </c>
      <c r="B709" s="192" t="n">
        <v>36253</v>
      </c>
      <c r="C709" s="209" t="n">
        <v>498000</v>
      </c>
      <c r="D709" s="209" t="n">
        <v>638000</v>
      </c>
      <c r="E709" s="209" t="n">
        <v>282000</v>
      </c>
      <c r="F709" s="209" t="n">
        <v>207000</v>
      </c>
      <c r="G709" s="209" t="n">
        <v>555000</v>
      </c>
      <c r="H709" s="209" t="n">
        <v>170000</v>
      </c>
      <c r="J709" s="209" t="n">
        <v>2421000</v>
      </c>
      <c r="K709" s="210" t="n">
        <v>-540000</v>
      </c>
      <c r="L709" s="209" t="n">
        <v>3040000</v>
      </c>
      <c r="M709" s="209" t="n">
        <v>42269000</v>
      </c>
    </row>
    <row r="710" customFormat="false" ht="11.25" hidden="false" customHeight="false" outlineLevel="0" collapsed="false">
      <c r="A710" s="199" t="n">
        <v>36254</v>
      </c>
      <c r="B710" s="192" t="n">
        <v>36254</v>
      </c>
      <c r="C710" s="209" t="n">
        <v>535000</v>
      </c>
      <c r="D710" s="209" t="n">
        <v>740000</v>
      </c>
      <c r="E710" s="209" t="n">
        <v>302000</v>
      </c>
      <c r="F710" s="209" t="n">
        <v>214000</v>
      </c>
      <c r="G710" s="209" t="n">
        <v>564000</v>
      </c>
      <c r="H710" s="209" t="n">
        <v>181000</v>
      </c>
      <c r="J710" s="209" t="n">
        <v>2607000</v>
      </c>
      <c r="K710" s="210" t="n">
        <v>-288000</v>
      </c>
      <c r="L710" s="209" t="n">
        <v>2660000</v>
      </c>
      <c r="M710" s="209" t="n">
        <v>41981000</v>
      </c>
    </row>
    <row r="711" customFormat="false" ht="11.25" hidden="false" customHeight="false" outlineLevel="0" collapsed="false">
      <c r="A711" s="199" t="n">
        <v>36255</v>
      </c>
      <c r="B711" s="192" t="n">
        <v>36255</v>
      </c>
      <c r="C711" s="209" t="n">
        <v>496000</v>
      </c>
      <c r="D711" s="209" t="n">
        <v>634000</v>
      </c>
      <c r="E711" s="209" t="n">
        <v>294000</v>
      </c>
      <c r="F711" s="209" t="n">
        <v>215000</v>
      </c>
      <c r="G711" s="209" t="n">
        <v>563000</v>
      </c>
      <c r="H711" s="209" t="n">
        <v>180000</v>
      </c>
      <c r="J711" s="209" t="n">
        <v>2448000</v>
      </c>
      <c r="K711" s="210" t="n">
        <v>-856000</v>
      </c>
      <c r="L711" s="209" t="n">
        <v>2900000</v>
      </c>
      <c r="M711" s="209" t="n">
        <v>41124000</v>
      </c>
    </row>
    <row r="712" customFormat="false" ht="11.25" hidden="false" customHeight="false" outlineLevel="0" collapsed="false">
      <c r="A712" s="199" t="n">
        <v>36256</v>
      </c>
      <c r="B712" s="192" t="n">
        <v>36256</v>
      </c>
      <c r="C712" s="209" t="n">
        <v>463000</v>
      </c>
      <c r="D712" s="209" t="n">
        <v>744000</v>
      </c>
      <c r="E712" s="209" t="n">
        <v>231000</v>
      </c>
      <c r="F712" s="209" t="n">
        <v>48000</v>
      </c>
      <c r="G712" s="209" t="n">
        <v>494000</v>
      </c>
      <c r="H712" s="209" t="n">
        <v>169000</v>
      </c>
      <c r="J712" s="209" t="n">
        <v>2222000</v>
      </c>
      <c r="K712" s="210" t="n">
        <v>-1273000</v>
      </c>
      <c r="L712" s="209" t="n">
        <v>3561000</v>
      </c>
      <c r="M712" s="209" t="n">
        <v>39851000</v>
      </c>
    </row>
    <row r="713" customFormat="false" ht="11.25" hidden="false" customHeight="false" outlineLevel="0" collapsed="false">
      <c r="A713" s="199" t="n">
        <v>36257</v>
      </c>
      <c r="B713" s="192" t="n">
        <v>36257</v>
      </c>
      <c r="C713" s="209" t="n">
        <v>445000</v>
      </c>
      <c r="D713" s="209" t="n">
        <v>791000</v>
      </c>
      <c r="E713" s="209" t="n">
        <v>193000</v>
      </c>
      <c r="F713" s="209" t="n">
        <v>54000</v>
      </c>
      <c r="G713" s="209" t="n">
        <v>515000</v>
      </c>
      <c r="H713" s="209" t="n">
        <v>172000</v>
      </c>
      <c r="J713" s="209" t="n">
        <v>2243000</v>
      </c>
      <c r="K713" s="210" t="n">
        <v>-1265000</v>
      </c>
      <c r="L713" s="209" t="n">
        <v>3514000</v>
      </c>
      <c r="M713" s="209" t="n">
        <v>39002000</v>
      </c>
    </row>
    <row r="714" customFormat="false" ht="11.25" hidden="false" customHeight="false" outlineLevel="0" collapsed="false">
      <c r="A714" s="199" t="n">
        <v>36258</v>
      </c>
      <c r="B714" s="192" t="n">
        <v>36258</v>
      </c>
      <c r="C714" s="209" t="n">
        <v>435000</v>
      </c>
      <c r="D714" s="209" t="n">
        <v>764000</v>
      </c>
      <c r="E714" s="209" t="n">
        <v>172000</v>
      </c>
      <c r="F714" s="209" t="n">
        <v>4000</v>
      </c>
      <c r="G714" s="209" t="n">
        <v>539000</v>
      </c>
      <c r="H714" s="209" t="n">
        <v>177000</v>
      </c>
      <c r="J714" s="209" t="n">
        <v>2161000</v>
      </c>
      <c r="K714" s="210" t="n">
        <v>-1353000</v>
      </c>
      <c r="L714" s="209" t="n">
        <v>3621000</v>
      </c>
      <c r="M714" s="209" t="n">
        <v>37236000</v>
      </c>
    </row>
    <row r="715" customFormat="false" ht="11.25" hidden="false" customHeight="false" outlineLevel="0" collapsed="false">
      <c r="A715" s="199" t="n">
        <v>36259</v>
      </c>
      <c r="B715" s="192" t="n">
        <v>36259</v>
      </c>
      <c r="C715" s="209" t="n">
        <v>441000</v>
      </c>
      <c r="D715" s="209" t="n">
        <v>753000</v>
      </c>
      <c r="E715" s="209" t="n">
        <v>168000</v>
      </c>
      <c r="F715" s="209" t="n">
        <v>3000</v>
      </c>
      <c r="G715" s="209" t="n">
        <v>536000</v>
      </c>
      <c r="H715" s="209" t="n">
        <v>178000</v>
      </c>
      <c r="J715" s="209" t="n">
        <v>2151000</v>
      </c>
      <c r="K715" s="210" t="n">
        <v>-1365000</v>
      </c>
      <c r="L715" s="209" t="n">
        <v>3499000</v>
      </c>
      <c r="M715" s="209" t="n">
        <v>35872000</v>
      </c>
    </row>
    <row r="716" customFormat="false" ht="11.25" hidden="false" customHeight="false" outlineLevel="0" collapsed="false">
      <c r="A716" s="199" t="n">
        <v>36260</v>
      </c>
      <c r="B716" s="192" t="n">
        <v>36260</v>
      </c>
      <c r="C716" s="209" t="n">
        <v>501000</v>
      </c>
      <c r="D716" s="209" t="n">
        <v>702000</v>
      </c>
      <c r="E716" s="209" t="n">
        <v>163000</v>
      </c>
      <c r="F716" s="209" t="n">
        <v>45000</v>
      </c>
      <c r="G716" s="209" t="n">
        <v>536000</v>
      </c>
      <c r="H716" s="209" t="n">
        <v>177000</v>
      </c>
      <c r="J716" s="209" t="n">
        <v>2196000</v>
      </c>
      <c r="K716" s="210" t="n">
        <v>-603000</v>
      </c>
      <c r="L716" s="209" t="n">
        <v>2685000</v>
      </c>
      <c r="M716" s="209" t="n">
        <v>35268000</v>
      </c>
    </row>
    <row r="717" customFormat="false" ht="11.25" hidden="false" customHeight="false" outlineLevel="0" collapsed="false">
      <c r="A717" s="199" t="n">
        <v>36261</v>
      </c>
      <c r="B717" s="192" t="n">
        <v>36261</v>
      </c>
      <c r="C717" s="209" t="n">
        <v>486000</v>
      </c>
      <c r="D717" s="209" t="n">
        <v>737000</v>
      </c>
      <c r="E717" s="209" t="n">
        <v>233000</v>
      </c>
      <c r="F717" s="209" t="n">
        <v>71000</v>
      </c>
      <c r="G717" s="209" t="n">
        <v>548000</v>
      </c>
      <c r="H717" s="209" t="n">
        <v>173000</v>
      </c>
      <c r="J717" s="209" t="n">
        <v>2322000</v>
      </c>
      <c r="K717" s="210" t="n">
        <v>-1066000</v>
      </c>
      <c r="L717" s="209" t="n">
        <v>3357000</v>
      </c>
      <c r="M717" s="209" t="n">
        <v>34203000</v>
      </c>
    </row>
    <row r="718" customFormat="false" ht="11.25" hidden="false" customHeight="false" outlineLevel="0" collapsed="false">
      <c r="A718" s="199" t="n">
        <v>36262</v>
      </c>
      <c r="B718" s="192" t="n">
        <v>36262</v>
      </c>
      <c r="C718" s="209" t="n">
        <v>473000</v>
      </c>
      <c r="D718" s="209" t="n">
        <v>724000</v>
      </c>
      <c r="E718" s="209" t="n">
        <v>223000</v>
      </c>
      <c r="F718" s="209" t="n">
        <v>78000</v>
      </c>
      <c r="G718" s="209" t="n">
        <v>563000</v>
      </c>
      <c r="H718" s="209" t="n">
        <v>174000</v>
      </c>
      <c r="J718" s="209" t="n">
        <v>2308000</v>
      </c>
      <c r="K718" s="210" t="n">
        <v>-924000</v>
      </c>
      <c r="L718" s="209" t="n">
        <v>3308000</v>
      </c>
      <c r="M718" s="209" t="n">
        <v>33279000</v>
      </c>
    </row>
    <row r="719" customFormat="false" ht="11.25" hidden="false" customHeight="false" outlineLevel="0" collapsed="false">
      <c r="A719" s="199" t="n">
        <v>36263</v>
      </c>
      <c r="B719" s="192" t="n">
        <v>36263</v>
      </c>
      <c r="C719" s="209" t="n">
        <v>514000</v>
      </c>
      <c r="D719" s="209" t="n">
        <v>731000</v>
      </c>
      <c r="E719" s="209" t="n">
        <v>336000</v>
      </c>
      <c r="F719" s="209" t="n">
        <v>338000</v>
      </c>
      <c r="G719" s="209" t="n">
        <v>645000</v>
      </c>
      <c r="H719" s="209" t="n">
        <v>171000</v>
      </c>
      <c r="J719" s="209" t="n">
        <v>2805000</v>
      </c>
      <c r="K719" s="210" t="n">
        <v>-112000</v>
      </c>
      <c r="L719" s="209" t="n">
        <v>2899000</v>
      </c>
      <c r="M719" s="209" t="n">
        <v>33167000</v>
      </c>
    </row>
    <row r="720" customFormat="false" ht="11.25" hidden="false" customHeight="false" outlineLevel="0" collapsed="false">
      <c r="A720" s="199" t="n">
        <v>36264</v>
      </c>
      <c r="B720" s="192" t="n">
        <v>36264</v>
      </c>
      <c r="C720" s="209" t="n">
        <v>528000</v>
      </c>
      <c r="D720" s="209" t="n">
        <v>686000</v>
      </c>
      <c r="E720" s="209" t="n">
        <v>311000</v>
      </c>
      <c r="F720" s="209" t="n">
        <v>415000</v>
      </c>
      <c r="G720" s="209" t="n">
        <v>563000</v>
      </c>
      <c r="H720" s="209" t="n">
        <v>248000</v>
      </c>
      <c r="J720" s="209" t="n">
        <v>2752000</v>
      </c>
      <c r="K720" s="210" t="n">
        <v>25000</v>
      </c>
      <c r="L720" s="209" t="n">
        <v>2721000</v>
      </c>
      <c r="M720" s="209" t="n">
        <v>33193000</v>
      </c>
    </row>
    <row r="721" customFormat="false" ht="11.25" hidden="false" customHeight="false" outlineLevel="0" collapsed="false">
      <c r="A721" s="199" t="n">
        <v>36265</v>
      </c>
      <c r="B721" s="192" t="n">
        <v>36265</v>
      </c>
      <c r="C721" s="209" t="n">
        <v>517000</v>
      </c>
      <c r="D721" s="209" t="n">
        <v>628000</v>
      </c>
      <c r="E721" s="209" t="n">
        <v>349000</v>
      </c>
      <c r="F721" s="209" t="n">
        <v>442000</v>
      </c>
      <c r="G721" s="209" t="n">
        <v>558000</v>
      </c>
      <c r="H721" s="209" t="n">
        <v>250000</v>
      </c>
      <c r="J721" s="209" t="n">
        <v>2743000</v>
      </c>
      <c r="K721" s="210" t="n">
        <v>158000</v>
      </c>
      <c r="L721" s="209" t="n">
        <v>2619000</v>
      </c>
      <c r="M721" s="209" t="n">
        <v>33351000</v>
      </c>
    </row>
    <row r="722" customFormat="false" ht="11.25" hidden="false" customHeight="false" outlineLevel="0" collapsed="false">
      <c r="A722" s="199" t="n">
        <v>36266</v>
      </c>
      <c r="B722" s="192" t="n">
        <v>36266</v>
      </c>
      <c r="C722" s="209" t="n">
        <v>545000</v>
      </c>
      <c r="D722" s="209" t="n">
        <v>650000</v>
      </c>
      <c r="E722" s="209" t="n">
        <v>353000</v>
      </c>
      <c r="F722" s="209" t="n">
        <v>449000</v>
      </c>
      <c r="G722" s="209" t="n">
        <v>569000</v>
      </c>
      <c r="H722" s="209" t="n">
        <v>180000</v>
      </c>
      <c r="J722" s="209" t="n">
        <v>2816000</v>
      </c>
      <c r="K722" s="210" t="n">
        <v>445000</v>
      </c>
      <c r="L722" s="209" t="n">
        <v>2312000</v>
      </c>
      <c r="M722" s="209" t="n">
        <v>33795000</v>
      </c>
    </row>
    <row r="723" customFormat="false" ht="11.25" hidden="false" customHeight="false" outlineLevel="0" collapsed="false">
      <c r="A723" s="199" t="n">
        <v>36267</v>
      </c>
      <c r="B723" s="192" t="n">
        <v>36267</v>
      </c>
      <c r="C723" s="209" t="n">
        <v>538000</v>
      </c>
      <c r="D723" s="209" t="n">
        <v>622000</v>
      </c>
      <c r="E723" s="209" t="n">
        <v>331000</v>
      </c>
      <c r="F723" s="209" t="n">
        <v>439000</v>
      </c>
      <c r="G723" s="209" t="n">
        <v>575000</v>
      </c>
      <c r="H723" s="209" t="n">
        <v>170000</v>
      </c>
      <c r="J723" s="209" t="n">
        <v>2744000</v>
      </c>
      <c r="K723" s="210" t="n">
        <v>624000</v>
      </c>
      <c r="L723" s="209" t="n">
        <v>1975000</v>
      </c>
      <c r="M723" s="209" t="n">
        <v>34411000</v>
      </c>
    </row>
    <row r="724" customFormat="false" ht="11.25" hidden="false" customHeight="false" outlineLevel="0" collapsed="false">
      <c r="A724" s="199" t="n">
        <v>36268</v>
      </c>
      <c r="B724" s="192" t="n">
        <v>36268</v>
      </c>
      <c r="C724" s="209" t="n">
        <v>533000</v>
      </c>
      <c r="D724" s="209" t="n">
        <v>626000</v>
      </c>
      <c r="E724" s="209" t="n">
        <v>336000</v>
      </c>
      <c r="F724" s="209" t="n">
        <v>408000</v>
      </c>
      <c r="G724" s="209" t="n">
        <v>585000</v>
      </c>
      <c r="H724" s="209" t="n">
        <v>178000</v>
      </c>
      <c r="J724" s="209" t="n">
        <v>2736000</v>
      </c>
      <c r="K724" s="210" t="n">
        <v>845000</v>
      </c>
      <c r="L724" s="209" t="n">
        <v>2069000</v>
      </c>
      <c r="M724" s="209" t="n">
        <v>35264000</v>
      </c>
    </row>
    <row r="725" customFormat="false" ht="11.25" hidden="false" customHeight="false" outlineLevel="0" collapsed="false">
      <c r="A725" s="199" t="n">
        <v>36269</v>
      </c>
      <c r="B725" s="192" t="n">
        <v>36269</v>
      </c>
      <c r="C725" s="209" t="n">
        <v>520000</v>
      </c>
      <c r="D725" s="209" t="n">
        <v>610000</v>
      </c>
      <c r="E725" s="209" t="n">
        <v>360000</v>
      </c>
      <c r="F725" s="209" t="n">
        <v>430000</v>
      </c>
      <c r="G725" s="209" t="n">
        <v>597000</v>
      </c>
      <c r="H725" s="209" t="n">
        <v>179000</v>
      </c>
      <c r="J725" s="209" t="n">
        <v>2768000</v>
      </c>
      <c r="K725" s="210" t="n">
        <v>210000</v>
      </c>
      <c r="L725" s="209" t="n">
        <v>2488000</v>
      </c>
      <c r="M725" s="209" t="n">
        <v>35475000</v>
      </c>
    </row>
    <row r="726" customFormat="false" ht="11.25" hidden="false" customHeight="false" outlineLevel="0" collapsed="false">
      <c r="A726" s="199" t="n">
        <v>36270</v>
      </c>
      <c r="B726" s="192" t="n">
        <v>36270</v>
      </c>
      <c r="C726" s="209" t="n">
        <v>510000</v>
      </c>
      <c r="D726" s="209" t="n">
        <v>598000</v>
      </c>
      <c r="E726" s="209" t="n">
        <v>394000</v>
      </c>
      <c r="F726" s="209" t="n">
        <v>370000</v>
      </c>
      <c r="G726" s="209" t="n">
        <v>627000</v>
      </c>
      <c r="H726" s="209" t="n">
        <v>173000</v>
      </c>
      <c r="J726" s="209" t="n">
        <v>2745000</v>
      </c>
      <c r="K726" s="210" t="n">
        <v>416000</v>
      </c>
      <c r="L726" s="209" t="n">
        <v>2399000</v>
      </c>
      <c r="M726" s="209" t="n">
        <v>35877000</v>
      </c>
    </row>
    <row r="727" customFormat="false" ht="11.25" hidden="false" customHeight="false" outlineLevel="0" collapsed="false">
      <c r="A727" s="199" t="n">
        <v>36271</v>
      </c>
      <c r="B727" s="192" t="n">
        <v>36271</v>
      </c>
      <c r="C727" s="209" t="n">
        <v>511000</v>
      </c>
      <c r="D727" s="209" t="n">
        <v>592000</v>
      </c>
      <c r="E727" s="209" t="n">
        <v>398000</v>
      </c>
      <c r="F727" s="209" t="n">
        <v>377000</v>
      </c>
      <c r="G727" s="209" t="n">
        <v>606000</v>
      </c>
      <c r="H727" s="209" t="n">
        <v>173000</v>
      </c>
      <c r="J727" s="209" t="n">
        <v>2728000</v>
      </c>
      <c r="K727" s="210" t="n">
        <v>293000</v>
      </c>
      <c r="L727" s="209" t="n">
        <v>2425000</v>
      </c>
      <c r="M727" s="209" t="n">
        <v>36170000</v>
      </c>
    </row>
    <row r="728" customFormat="false" ht="11.25" hidden="false" customHeight="false" outlineLevel="0" collapsed="false">
      <c r="A728" s="199" t="n">
        <v>36272</v>
      </c>
      <c r="B728" s="192" t="n">
        <v>36272</v>
      </c>
      <c r="C728" s="209" t="n">
        <v>471000</v>
      </c>
      <c r="D728" s="209" t="n">
        <v>612000</v>
      </c>
      <c r="E728" s="209" t="n">
        <v>393000</v>
      </c>
      <c r="F728" s="209" t="n">
        <v>409000</v>
      </c>
      <c r="G728" s="209" t="n">
        <v>609000</v>
      </c>
      <c r="H728" s="209" t="n">
        <v>168000</v>
      </c>
      <c r="J728" s="209" t="n">
        <v>2732000</v>
      </c>
      <c r="K728" s="210" t="n">
        <v>62000</v>
      </c>
      <c r="L728" s="209" t="n">
        <v>2724000</v>
      </c>
      <c r="M728" s="209" t="n">
        <v>36232000</v>
      </c>
    </row>
    <row r="729" customFormat="false" ht="11.25" hidden="false" customHeight="false" outlineLevel="0" collapsed="false">
      <c r="A729" s="199" t="n">
        <v>36273</v>
      </c>
      <c r="B729" s="192" t="n">
        <v>36273</v>
      </c>
      <c r="C729" s="209" t="n">
        <v>532000</v>
      </c>
      <c r="D729" s="209" t="n">
        <v>676000</v>
      </c>
      <c r="E729" s="209" t="n">
        <v>375000</v>
      </c>
      <c r="F729" s="209" t="n">
        <v>420000</v>
      </c>
      <c r="G729" s="209" t="n">
        <v>642000</v>
      </c>
      <c r="H729" s="209" t="n">
        <v>178000</v>
      </c>
      <c r="J729" s="209" t="n">
        <v>2886000</v>
      </c>
      <c r="K729" s="210" t="n">
        <v>314000</v>
      </c>
      <c r="L729" s="209" t="n">
        <v>2501000</v>
      </c>
      <c r="M729" s="209" t="n">
        <v>36545000</v>
      </c>
    </row>
    <row r="730" customFormat="false" ht="11.25" hidden="false" customHeight="false" outlineLevel="0" collapsed="false">
      <c r="A730" s="199" t="n">
        <v>36274</v>
      </c>
      <c r="B730" s="192" t="n">
        <v>36274</v>
      </c>
      <c r="C730" s="209" t="n">
        <v>522000</v>
      </c>
      <c r="D730" s="209" t="n">
        <v>740000</v>
      </c>
      <c r="E730" s="209" t="n">
        <v>378000</v>
      </c>
      <c r="F730" s="209" t="n">
        <v>419000</v>
      </c>
      <c r="G730" s="209" t="n">
        <v>676000</v>
      </c>
      <c r="H730" s="209" t="n">
        <v>181000</v>
      </c>
      <c r="J730" s="209" t="n">
        <v>2987000</v>
      </c>
      <c r="K730" s="210" t="n">
        <v>694000</v>
      </c>
      <c r="L730" s="209" t="n">
        <v>2310000</v>
      </c>
      <c r="M730" s="209" t="n">
        <v>37239000</v>
      </c>
    </row>
    <row r="731" customFormat="false" ht="11.25" hidden="false" customHeight="false" outlineLevel="0" collapsed="false">
      <c r="A731" s="199" t="n">
        <v>36275</v>
      </c>
      <c r="B731" s="192" t="n">
        <v>36275</v>
      </c>
      <c r="C731" s="209" t="n">
        <v>541000</v>
      </c>
      <c r="D731" s="209" t="n">
        <v>723000</v>
      </c>
      <c r="E731" s="209" t="n">
        <v>380000</v>
      </c>
      <c r="F731" s="209" t="n">
        <v>419000</v>
      </c>
      <c r="G731" s="209" t="n">
        <v>651000</v>
      </c>
      <c r="H731" s="209" t="n">
        <v>179000</v>
      </c>
      <c r="J731" s="209" t="n">
        <v>2965000</v>
      </c>
      <c r="K731" s="210" t="n">
        <v>744000</v>
      </c>
      <c r="L731" s="209" t="n">
        <v>2225000</v>
      </c>
      <c r="M731" s="209" t="n">
        <v>37983000</v>
      </c>
    </row>
    <row r="732" customFormat="false" ht="11.25" hidden="false" customHeight="false" outlineLevel="0" collapsed="false">
      <c r="A732" s="199" t="n">
        <v>36276</v>
      </c>
      <c r="B732" s="192" t="n">
        <v>36276</v>
      </c>
      <c r="C732" s="209" t="n">
        <v>536000</v>
      </c>
      <c r="D732" s="209" t="n">
        <v>688000</v>
      </c>
      <c r="E732" s="209" t="n">
        <v>385000</v>
      </c>
      <c r="F732" s="209" t="n">
        <v>404000</v>
      </c>
      <c r="G732" s="209" t="n">
        <v>655000</v>
      </c>
      <c r="H732" s="209" t="n">
        <v>176000</v>
      </c>
      <c r="J732" s="209" t="n">
        <v>2874000</v>
      </c>
      <c r="K732" s="210" t="n">
        <v>434000</v>
      </c>
      <c r="L732" s="209" t="n">
        <v>2436000</v>
      </c>
      <c r="M732" s="209" t="n">
        <v>38419000</v>
      </c>
    </row>
    <row r="733" customFormat="false" ht="11.25" hidden="false" customHeight="false" outlineLevel="0" collapsed="false">
      <c r="A733" s="199" t="n">
        <v>36277</v>
      </c>
      <c r="B733" s="192" t="n">
        <v>36277</v>
      </c>
      <c r="C733" s="209" t="n">
        <v>531000</v>
      </c>
      <c r="D733" s="209" t="n">
        <v>646000</v>
      </c>
      <c r="E733" s="209" t="n">
        <v>365000</v>
      </c>
      <c r="F733" s="209" t="n">
        <v>329000</v>
      </c>
      <c r="G733" s="209" t="n">
        <v>666000</v>
      </c>
      <c r="H733" s="209" t="n">
        <v>175000</v>
      </c>
      <c r="J733" s="209" t="n">
        <v>2747000</v>
      </c>
      <c r="K733" s="210" t="n">
        <v>270000</v>
      </c>
      <c r="L733" s="209" t="n">
        <v>2511000</v>
      </c>
      <c r="M733" s="209" t="n">
        <v>38692000</v>
      </c>
    </row>
    <row r="734" customFormat="false" ht="11.25" hidden="false" customHeight="false" outlineLevel="0" collapsed="false">
      <c r="A734" s="199" t="n">
        <v>36278</v>
      </c>
      <c r="B734" s="192" t="n">
        <v>36278</v>
      </c>
      <c r="C734" s="209" t="n">
        <v>522000</v>
      </c>
      <c r="D734" s="209" t="n">
        <v>698000</v>
      </c>
      <c r="E734" s="209" t="n">
        <v>376000</v>
      </c>
      <c r="F734" s="209" t="n">
        <v>273000</v>
      </c>
      <c r="G734" s="209" t="n">
        <v>690000</v>
      </c>
      <c r="H734" s="209" t="n">
        <v>175000</v>
      </c>
      <c r="J734" s="209" t="n">
        <v>2802000</v>
      </c>
      <c r="K734" s="210" t="n">
        <v>8000</v>
      </c>
      <c r="L734" s="209" t="n">
        <v>2857000</v>
      </c>
      <c r="M734" s="209" t="n">
        <v>38700000</v>
      </c>
    </row>
    <row r="735" customFormat="false" ht="11.25" hidden="false" customHeight="false" outlineLevel="0" collapsed="false">
      <c r="A735" s="199" t="n">
        <v>36279</v>
      </c>
      <c r="B735" s="192" t="n">
        <v>36279</v>
      </c>
      <c r="C735" s="209" t="n">
        <v>537000</v>
      </c>
      <c r="D735" s="209" t="n">
        <v>721000</v>
      </c>
      <c r="E735" s="209" t="n">
        <v>395000</v>
      </c>
      <c r="F735" s="209" t="n">
        <v>394000</v>
      </c>
      <c r="G735" s="209" t="n">
        <v>601000</v>
      </c>
      <c r="H735" s="209" t="n">
        <v>172000</v>
      </c>
      <c r="J735" s="209" t="n">
        <v>2887000</v>
      </c>
      <c r="K735" s="210" t="n">
        <v>15000</v>
      </c>
      <c r="L735" s="209" t="n">
        <v>2747000</v>
      </c>
      <c r="M735" s="209" t="n">
        <v>38715000</v>
      </c>
    </row>
    <row r="736" customFormat="false" ht="11.25" hidden="false" customHeight="false" outlineLevel="0" collapsed="false">
      <c r="A736" s="199" t="n">
        <v>36280</v>
      </c>
      <c r="B736" s="192" t="n">
        <v>36280</v>
      </c>
      <c r="C736" s="209" t="n">
        <v>542000</v>
      </c>
      <c r="D736" s="209" t="n">
        <v>749000</v>
      </c>
      <c r="E736" s="209" t="n">
        <v>364000</v>
      </c>
      <c r="F736" s="209" t="n">
        <v>356000</v>
      </c>
      <c r="G736" s="209" t="n">
        <v>576000</v>
      </c>
      <c r="H736" s="209" t="n">
        <v>172000</v>
      </c>
      <c r="J736" s="209" t="n">
        <v>2828000</v>
      </c>
      <c r="K736" s="210" t="n">
        <v>75000</v>
      </c>
      <c r="L736" s="209" t="n">
        <v>2895000</v>
      </c>
      <c r="M736" s="209" t="n">
        <v>38789000</v>
      </c>
    </row>
    <row r="737" customFormat="false" ht="11.25" hidden="false" customHeight="false" outlineLevel="0" collapsed="false">
      <c r="A737" s="199" t="n">
        <v>36281</v>
      </c>
      <c r="B737" s="192" t="n">
        <v>36281</v>
      </c>
      <c r="C737" s="209" t="n">
        <v>544000</v>
      </c>
      <c r="D737" s="209" t="n">
        <v>844000</v>
      </c>
      <c r="E737" s="209" t="n">
        <v>429000</v>
      </c>
      <c r="F737" s="209" t="n">
        <v>334000</v>
      </c>
      <c r="G737" s="209" t="n">
        <v>549000</v>
      </c>
      <c r="H737" s="209" t="n">
        <v>171000</v>
      </c>
      <c r="J737" s="209" t="n">
        <v>2942000</v>
      </c>
      <c r="K737" s="210" t="n">
        <v>633000</v>
      </c>
      <c r="L737" s="209" t="n">
        <v>2261000</v>
      </c>
      <c r="M737" s="209" t="n">
        <v>39421000</v>
      </c>
    </row>
    <row r="738" customFormat="false" ht="11.25" hidden="false" customHeight="false" outlineLevel="0" collapsed="false">
      <c r="A738" s="199" t="n">
        <v>36282</v>
      </c>
      <c r="B738" s="192" t="n">
        <v>36282</v>
      </c>
      <c r="C738" s="209" t="n">
        <v>535000</v>
      </c>
      <c r="D738" s="209" t="n">
        <v>842000</v>
      </c>
      <c r="E738" s="209" t="n">
        <v>424000</v>
      </c>
      <c r="F738" s="209" t="n">
        <v>348000</v>
      </c>
      <c r="G738" s="209" t="n">
        <v>550000</v>
      </c>
      <c r="H738" s="209" t="n">
        <v>172000</v>
      </c>
      <c r="J738" s="209" t="n">
        <v>2941000</v>
      </c>
      <c r="K738" s="210" t="n">
        <v>511000</v>
      </c>
      <c r="L738" s="209" t="n">
        <v>2404000</v>
      </c>
      <c r="M738" s="209" t="n">
        <v>39932000</v>
      </c>
    </row>
    <row r="739" customFormat="false" ht="11.25" hidden="false" customHeight="false" outlineLevel="0" collapsed="false">
      <c r="A739" s="199" t="n">
        <v>36283</v>
      </c>
      <c r="B739" s="192" t="n">
        <v>36283</v>
      </c>
      <c r="C739" s="209" t="n">
        <v>543000</v>
      </c>
      <c r="D739" s="209" t="n">
        <v>774000</v>
      </c>
      <c r="E739" s="209" t="n">
        <v>426000</v>
      </c>
      <c r="F739" s="209" t="n">
        <v>357000</v>
      </c>
      <c r="G739" s="209" t="n">
        <v>555000</v>
      </c>
      <c r="H739" s="209" t="n">
        <v>172000</v>
      </c>
      <c r="J739" s="209" t="n">
        <v>2898000</v>
      </c>
      <c r="K739" s="210" t="n">
        <v>172000</v>
      </c>
      <c r="L739" s="209" t="n">
        <v>2733000</v>
      </c>
      <c r="M739" s="209" t="n">
        <v>40101000</v>
      </c>
    </row>
    <row r="740" customFormat="false" ht="11.25" hidden="false" customHeight="false" outlineLevel="0" collapsed="false">
      <c r="A740" s="199" t="n">
        <v>36284</v>
      </c>
      <c r="B740" s="192" t="n">
        <v>36284</v>
      </c>
      <c r="C740" s="209" t="n">
        <v>516000</v>
      </c>
      <c r="D740" s="209" t="n">
        <v>798000</v>
      </c>
      <c r="E740" s="209" t="n">
        <v>419000</v>
      </c>
      <c r="F740" s="209" t="n">
        <v>375000</v>
      </c>
      <c r="G740" s="209" t="n">
        <v>580000</v>
      </c>
      <c r="H740" s="209" t="n">
        <v>174000</v>
      </c>
      <c r="J740" s="209" t="n">
        <v>2933000</v>
      </c>
      <c r="K740" s="210" t="n">
        <v>454000</v>
      </c>
      <c r="L740" s="209" t="n">
        <v>2504000</v>
      </c>
      <c r="M740" s="209" t="n">
        <v>40555000</v>
      </c>
    </row>
    <row r="741" customFormat="false" ht="11.25" hidden="false" customHeight="false" outlineLevel="0" collapsed="false">
      <c r="A741" s="199" t="n">
        <v>36285</v>
      </c>
      <c r="B741" s="192" t="n">
        <v>36285</v>
      </c>
      <c r="C741" s="209" t="n">
        <v>539000</v>
      </c>
      <c r="D741" s="209" t="n">
        <v>792000</v>
      </c>
      <c r="E741" s="209" t="n">
        <v>409000</v>
      </c>
      <c r="F741" s="209" t="n">
        <v>377000</v>
      </c>
      <c r="G741" s="209" t="n">
        <v>507000</v>
      </c>
      <c r="H741" s="209" t="n">
        <v>175000</v>
      </c>
      <c r="J741" s="209" t="n">
        <v>2870000</v>
      </c>
      <c r="K741" s="210" t="n">
        <v>379000</v>
      </c>
      <c r="L741" s="209" t="n">
        <v>2354000</v>
      </c>
      <c r="M741" s="209" t="n">
        <v>40934000</v>
      </c>
    </row>
    <row r="742" customFormat="false" ht="11.25" hidden="false" customHeight="false" outlineLevel="0" collapsed="false">
      <c r="A742" s="199" t="n">
        <v>36286</v>
      </c>
      <c r="B742" s="192" t="n">
        <v>36286</v>
      </c>
      <c r="C742" s="209" t="n">
        <v>535000</v>
      </c>
      <c r="D742" s="209" t="n">
        <v>735000</v>
      </c>
      <c r="E742" s="209" t="n">
        <v>397000</v>
      </c>
      <c r="F742" s="209" t="n">
        <v>354000</v>
      </c>
      <c r="G742" s="209" t="n">
        <v>533000</v>
      </c>
      <c r="H742" s="209" t="n">
        <v>171000</v>
      </c>
      <c r="J742" s="209" t="n">
        <v>2794000</v>
      </c>
      <c r="K742" s="210" t="n">
        <v>645000</v>
      </c>
      <c r="L742" s="209" t="n">
        <v>2286000</v>
      </c>
      <c r="M742" s="209" t="n">
        <v>41529000</v>
      </c>
    </row>
    <row r="743" customFormat="false" ht="11.25" hidden="false" customHeight="false" outlineLevel="0" collapsed="false">
      <c r="A743" s="199" t="n">
        <v>36287</v>
      </c>
      <c r="B743" s="192" t="n">
        <v>36287</v>
      </c>
      <c r="C743" s="209" t="n">
        <v>536000</v>
      </c>
      <c r="D743" s="209" t="n">
        <v>803000</v>
      </c>
      <c r="E743" s="209" t="n">
        <v>357000</v>
      </c>
      <c r="F743" s="209" t="n">
        <v>334000</v>
      </c>
      <c r="G743" s="209" t="n">
        <v>533000</v>
      </c>
      <c r="H743" s="209" t="n">
        <v>242000</v>
      </c>
      <c r="J743" s="209" t="n">
        <v>2805000</v>
      </c>
      <c r="K743" s="210" t="n">
        <v>630000</v>
      </c>
      <c r="L743" s="209" t="n">
        <v>2111000</v>
      </c>
      <c r="M743" s="209" t="n">
        <v>42140000</v>
      </c>
    </row>
    <row r="744" customFormat="false" ht="11.25" hidden="false" customHeight="false" outlineLevel="0" collapsed="false">
      <c r="A744" s="199" t="n">
        <v>36288</v>
      </c>
      <c r="B744" s="192" t="n">
        <v>36288</v>
      </c>
      <c r="C744" s="209" t="n">
        <v>534000</v>
      </c>
      <c r="D744" s="209" t="n">
        <v>808000</v>
      </c>
      <c r="E744" s="209" t="n">
        <v>387000</v>
      </c>
      <c r="F744" s="209" t="n">
        <v>316000</v>
      </c>
      <c r="G744" s="209" t="n">
        <v>569000</v>
      </c>
      <c r="H744" s="209" t="n">
        <v>172000</v>
      </c>
      <c r="J744" s="209" t="n">
        <v>2857000</v>
      </c>
      <c r="K744" s="210" t="n">
        <v>882000</v>
      </c>
      <c r="L744" s="209" t="n">
        <v>2027000</v>
      </c>
      <c r="M744" s="209" t="n">
        <v>43023000</v>
      </c>
    </row>
    <row r="745" customFormat="false" ht="11.25" hidden="false" customHeight="false" outlineLevel="0" collapsed="false">
      <c r="A745" s="199" t="n">
        <v>36289</v>
      </c>
      <c r="B745" s="192" t="n">
        <v>36289</v>
      </c>
      <c r="C745" s="209" t="n">
        <v>542000</v>
      </c>
      <c r="D745" s="209" t="n">
        <v>777000</v>
      </c>
      <c r="E745" s="209" t="n">
        <v>402000</v>
      </c>
      <c r="F745" s="209" t="n">
        <v>328000</v>
      </c>
      <c r="G745" s="209" t="n">
        <v>576000</v>
      </c>
      <c r="H745" s="209" t="n">
        <v>170000</v>
      </c>
      <c r="J745" s="209" t="n">
        <v>2864000</v>
      </c>
      <c r="K745" s="210" t="n">
        <v>832000</v>
      </c>
      <c r="L745" s="209" t="n">
        <v>2072000</v>
      </c>
      <c r="M745" s="209" t="n">
        <v>43835000</v>
      </c>
    </row>
    <row r="746" customFormat="false" ht="11.25" hidden="false" customHeight="false" outlineLevel="0" collapsed="false">
      <c r="A746" s="199" t="n">
        <v>36290</v>
      </c>
      <c r="B746" s="192" t="n">
        <v>36290</v>
      </c>
      <c r="C746" s="209" t="n">
        <v>545000</v>
      </c>
      <c r="D746" s="209" t="n">
        <v>820000</v>
      </c>
      <c r="E746" s="209" t="n">
        <v>396000</v>
      </c>
      <c r="F746" s="209" t="n">
        <v>353000</v>
      </c>
      <c r="G746" s="209" t="n">
        <v>572000</v>
      </c>
      <c r="H746" s="209" t="n">
        <v>171000</v>
      </c>
      <c r="J746" s="209" t="n">
        <v>2929000</v>
      </c>
      <c r="K746" s="210" t="n">
        <v>501000</v>
      </c>
      <c r="L746" s="209" t="n">
        <v>2293000</v>
      </c>
      <c r="M746" s="209" t="n">
        <v>44336000</v>
      </c>
    </row>
    <row r="747" customFormat="false" ht="11.25" hidden="false" customHeight="false" outlineLevel="0" collapsed="false">
      <c r="A747" s="199" t="n">
        <v>36291</v>
      </c>
      <c r="B747" s="192" t="n">
        <v>36291</v>
      </c>
      <c r="C747" s="209" t="n">
        <v>543000</v>
      </c>
      <c r="D747" s="209" t="n">
        <v>873000</v>
      </c>
      <c r="E747" s="209" t="n">
        <v>340000</v>
      </c>
      <c r="F747" s="209" t="n">
        <v>337000</v>
      </c>
      <c r="G747" s="209" t="n">
        <v>553000</v>
      </c>
      <c r="H747" s="209" t="n">
        <v>166000</v>
      </c>
      <c r="J747" s="209" t="n">
        <v>2882000</v>
      </c>
      <c r="K747" s="210" t="n">
        <v>627000</v>
      </c>
      <c r="L747" s="209" t="n">
        <v>2323000</v>
      </c>
      <c r="M747" s="209" t="n">
        <v>45052000</v>
      </c>
    </row>
    <row r="748" customFormat="false" ht="11.25" hidden="false" customHeight="false" outlineLevel="0" collapsed="false">
      <c r="A748" s="199" t="n">
        <v>36292</v>
      </c>
      <c r="B748" s="192" t="n">
        <v>36292</v>
      </c>
      <c r="C748" s="209" t="n">
        <v>541000</v>
      </c>
      <c r="D748" s="209" t="n">
        <v>776000</v>
      </c>
      <c r="E748" s="209" t="n">
        <v>283000</v>
      </c>
      <c r="F748" s="209" t="n">
        <v>295000</v>
      </c>
      <c r="G748" s="209" t="n">
        <v>502000</v>
      </c>
      <c r="H748" s="209" t="n">
        <v>169000</v>
      </c>
      <c r="J748" s="209" t="n">
        <v>2636000</v>
      </c>
      <c r="K748" s="210" t="n">
        <v>372000</v>
      </c>
      <c r="L748" s="209" t="n">
        <v>2287000</v>
      </c>
      <c r="M748" s="209" t="n">
        <v>45424000</v>
      </c>
    </row>
    <row r="749" customFormat="false" ht="11.25" hidden="false" customHeight="false" outlineLevel="0" collapsed="false">
      <c r="A749" s="199" t="n">
        <v>36293</v>
      </c>
      <c r="B749" s="192" t="n">
        <v>36293</v>
      </c>
      <c r="C749" s="209" t="n">
        <v>539000</v>
      </c>
      <c r="D749" s="209" t="n">
        <v>797000</v>
      </c>
      <c r="E749" s="209" t="n">
        <v>323000</v>
      </c>
      <c r="F749" s="209" t="n">
        <v>284000</v>
      </c>
      <c r="G749" s="209" t="n">
        <v>621000</v>
      </c>
      <c r="H749" s="209" t="n">
        <v>167000</v>
      </c>
      <c r="J749" s="209" t="n">
        <v>2802000</v>
      </c>
      <c r="K749" s="210" t="n">
        <v>577000</v>
      </c>
      <c r="L749" s="209" t="n">
        <v>2225000</v>
      </c>
      <c r="M749" s="209" t="n">
        <v>45993000</v>
      </c>
    </row>
    <row r="750" customFormat="false" ht="11.25" hidden="false" customHeight="false" outlineLevel="0" collapsed="false">
      <c r="A750" s="199" t="n">
        <v>36294</v>
      </c>
      <c r="B750" s="192" t="n">
        <v>36294</v>
      </c>
      <c r="C750" s="209" t="n">
        <v>480000</v>
      </c>
      <c r="D750" s="209" t="n">
        <v>772000</v>
      </c>
      <c r="E750" s="209" t="n">
        <v>324000</v>
      </c>
      <c r="F750" s="209" t="n">
        <v>272000</v>
      </c>
      <c r="G750" s="209" t="n">
        <v>629000</v>
      </c>
      <c r="H750" s="209" t="n">
        <v>166000</v>
      </c>
      <c r="J750" s="209" t="n">
        <v>2716000</v>
      </c>
      <c r="K750" s="210" t="n">
        <v>480000</v>
      </c>
      <c r="L750" s="209" t="n">
        <v>2230000</v>
      </c>
      <c r="M750" s="209" t="n">
        <v>46472000</v>
      </c>
    </row>
    <row r="751" customFormat="false" ht="11.25" hidden="false" customHeight="false" outlineLevel="0" collapsed="false">
      <c r="A751" s="199" t="n">
        <v>36295</v>
      </c>
      <c r="B751" s="192" t="n">
        <v>36295</v>
      </c>
      <c r="C751" s="209" t="n">
        <v>487000</v>
      </c>
      <c r="D751" s="209" t="n">
        <v>823000</v>
      </c>
      <c r="E751" s="209" t="n">
        <v>350000</v>
      </c>
      <c r="F751" s="209" t="n">
        <v>302000</v>
      </c>
      <c r="G751" s="209" t="n">
        <v>515000</v>
      </c>
      <c r="H751" s="209" t="n">
        <v>167000</v>
      </c>
      <c r="J751" s="209" t="n">
        <v>2715000</v>
      </c>
      <c r="K751" s="210" t="n">
        <v>680000</v>
      </c>
      <c r="L751" s="209" t="n">
        <v>2080000</v>
      </c>
      <c r="M751" s="209" t="n">
        <v>47153000</v>
      </c>
    </row>
    <row r="752" customFormat="false" ht="11.25" hidden="false" customHeight="false" outlineLevel="0" collapsed="false">
      <c r="A752" s="199" t="n">
        <v>36296</v>
      </c>
      <c r="B752" s="192" t="n">
        <v>36296</v>
      </c>
      <c r="C752" s="209" t="n">
        <v>493000</v>
      </c>
      <c r="D752" s="209" t="n">
        <v>816000</v>
      </c>
      <c r="E752" s="209" t="n">
        <v>331000</v>
      </c>
      <c r="F752" s="209" t="n">
        <v>292000</v>
      </c>
      <c r="G752" s="209" t="n">
        <v>526000</v>
      </c>
      <c r="H752" s="209" t="n">
        <v>168000</v>
      </c>
      <c r="J752" s="209" t="n">
        <v>2698000</v>
      </c>
      <c r="K752" s="210" t="n">
        <v>668000</v>
      </c>
      <c r="L752" s="209" t="n">
        <v>2035000</v>
      </c>
      <c r="M752" s="209" t="n">
        <v>47821000</v>
      </c>
    </row>
    <row r="753" customFormat="false" ht="11.25" hidden="false" customHeight="false" outlineLevel="0" collapsed="false">
      <c r="A753" s="199" t="n">
        <v>36297</v>
      </c>
      <c r="B753" s="192" t="n">
        <v>36297</v>
      </c>
      <c r="C753" s="209" t="n">
        <v>527000</v>
      </c>
      <c r="D753" s="209" t="n">
        <v>484000</v>
      </c>
      <c r="E753" s="209" t="n">
        <v>265000</v>
      </c>
      <c r="F753" s="209" t="n">
        <v>274000</v>
      </c>
      <c r="G753" s="209" t="n">
        <v>521000</v>
      </c>
      <c r="H753" s="209" t="n">
        <v>164000</v>
      </c>
      <c r="J753" s="209" t="n">
        <v>2304000</v>
      </c>
      <c r="K753" s="210" t="n">
        <v>-101000</v>
      </c>
      <c r="L753" s="209" t="n">
        <v>2321000</v>
      </c>
      <c r="M753" s="209" t="n">
        <v>47727000</v>
      </c>
    </row>
    <row r="754" customFormat="false" ht="11.25" hidden="false" customHeight="false" outlineLevel="0" collapsed="false">
      <c r="A754" s="199" t="n">
        <v>36298</v>
      </c>
      <c r="B754" s="192" t="n">
        <v>36298</v>
      </c>
      <c r="C754" s="209" t="n">
        <v>475000</v>
      </c>
      <c r="D754" s="209" t="n">
        <v>692000</v>
      </c>
      <c r="E754" s="209" t="n">
        <v>254000</v>
      </c>
      <c r="F754" s="209" t="n">
        <v>326000</v>
      </c>
      <c r="G754" s="209" t="n">
        <v>478000</v>
      </c>
      <c r="H754" s="209" t="n">
        <v>167000</v>
      </c>
      <c r="J754" s="209" t="n">
        <v>2461000</v>
      </c>
      <c r="K754" s="210" t="n">
        <v>236000</v>
      </c>
      <c r="L754" s="209" t="n">
        <v>2266000</v>
      </c>
      <c r="M754" s="209" t="n">
        <v>47963000</v>
      </c>
    </row>
    <row r="755" customFormat="false" ht="11.25" hidden="false" customHeight="false" outlineLevel="0" collapsed="false">
      <c r="A755" s="199" t="n">
        <v>36299</v>
      </c>
      <c r="B755" s="192" t="n">
        <v>36299</v>
      </c>
      <c r="C755" s="209" t="n">
        <v>526000</v>
      </c>
      <c r="D755" s="209" t="n">
        <v>658000</v>
      </c>
      <c r="E755" s="209" t="n">
        <v>247000</v>
      </c>
      <c r="F755" s="209" t="n">
        <v>333000</v>
      </c>
      <c r="G755" s="209" t="n">
        <v>566000</v>
      </c>
      <c r="H755" s="209" t="n">
        <v>168000</v>
      </c>
      <c r="J755" s="209" t="n">
        <v>2569000</v>
      </c>
      <c r="K755" s="210" t="n">
        <v>339000</v>
      </c>
      <c r="L755" s="209" t="n">
        <v>2239000</v>
      </c>
      <c r="M755" s="209" t="n">
        <v>48302000</v>
      </c>
    </row>
    <row r="756" customFormat="false" ht="11.25" hidden="false" customHeight="false" outlineLevel="0" collapsed="false">
      <c r="A756" s="199" t="n">
        <v>36300</v>
      </c>
      <c r="B756" s="192" t="n">
        <v>36300</v>
      </c>
      <c r="C756" s="209" t="n">
        <v>501000</v>
      </c>
      <c r="D756" s="209" t="n">
        <v>784000</v>
      </c>
      <c r="E756" s="209" t="n">
        <v>308000</v>
      </c>
      <c r="F756" s="209" t="n">
        <v>330000</v>
      </c>
      <c r="G756" s="209" t="n">
        <v>595000</v>
      </c>
      <c r="H756" s="209" t="n">
        <v>169000</v>
      </c>
      <c r="J756" s="209" t="n">
        <v>2756000</v>
      </c>
      <c r="K756" s="210" t="n">
        <v>461000</v>
      </c>
      <c r="L756" s="209" t="n">
        <v>2338000</v>
      </c>
      <c r="M756" s="209" t="n">
        <v>48764000</v>
      </c>
    </row>
    <row r="757" customFormat="false" ht="11.25" hidden="false" customHeight="false" outlineLevel="0" collapsed="false">
      <c r="A757" s="199" t="n">
        <v>36301</v>
      </c>
      <c r="B757" s="192" t="n">
        <v>36301</v>
      </c>
      <c r="C757" s="209" t="n">
        <v>502000</v>
      </c>
      <c r="D757" s="209" t="n">
        <v>818000</v>
      </c>
      <c r="E757" s="209" t="n">
        <v>303000</v>
      </c>
      <c r="F757" s="209" t="n">
        <v>336000</v>
      </c>
      <c r="G757" s="209" t="n">
        <v>607000</v>
      </c>
      <c r="H757" s="209" t="n">
        <v>170000</v>
      </c>
      <c r="J757" s="209" t="n">
        <v>2791000</v>
      </c>
      <c r="K757" s="210" t="n">
        <v>519000</v>
      </c>
      <c r="L757" s="209" t="n">
        <v>2242000</v>
      </c>
      <c r="M757" s="209" t="n">
        <v>49283000</v>
      </c>
    </row>
    <row r="758" customFormat="false" ht="11.25" hidden="false" customHeight="false" outlineLevel="0" collapsed="false">
      <c r="A758" s="199" t="n">
        <v>36302</v>
      </c>
      <c r="B758" s="192" t="n">
        <v>36302</v>
      </c>
      <c r="C758" s="209" t="n">
        <v>509000</v>
      </c>
      <c r="D758" s="209" t="n">
        <v>816000</v>
      </c>
      <c r="E758" s="209" t="n">
        <v>303000</v>
      </c>
      <c r="F758" s="209" t="n">
        <v>339000</v>
      </c>
      <c r="G758" s="209" t="n">
        <v>585000</v>
      </c>
      <c r="H758" s="209" t="n">
        <v>167000</v>
      </c>
      <c r="J758" s="209" t="n">
        <v>2779000</v>
      </c>
      <c r="K758" s="210" t="n">
        <v>737000</v>
      </c>
      <c r="L758" s="209" t="n">
        <v>2007000</v>
      </c>
      <c r="M758" s="209" t="n">
        <v>50020000</v>
      </c>
    </row>
    <row r="759" customFormat="false" ht="11.25" hidden="false" customHeight="false" outlineLevel="0" collapsed="false">
      <c r="A759" s="199" t="n">
        <v>36303</v>
      </c>
      <c r="B759" s="192" t="n">
        <v>36303</v>
      </c>
      <c r="C759" s="209" t="n">
        <v>506000</v>
      </c>
      <c r="D759" s="209" t="n">
        <v>811000</v>
      </c>
      <c r="E759" s="209" t="n">
        <v>290000</v>
      </c>
      <c r="F759" s="209" t="n">
        <v>344000</v>
      </c>
      <c r="G759" s="209" t="n">
        <v>594000</v>
      </c>
      <c r="H759" s="209" t="n">
        <v>174000</v>
      </c>
      <c r="J759" s="209" t="n">
        <v>2784000</v>
      </c>
      <c r="K759" s="210" t="n">
        <v>739000</v>
      </c>
      <c r="L759" s="209" t="n">
        <v>1977000</v>
      </c>
      <c r="M759" s="209" t="n">
        <v>50791000</v>
      </c>
    </row>
    <row r="760" customFormat="false" ht="11.25" hidden="false" customHeight="false" outlineLevel="0" collapsed="false">
      <c r="A760" s="199" t="n">
        <v>36304</v>
      </c>
      <c r="B760" s="192" t="n">
        <v>36304</v>
      </c>
      <c r="C760" s="209" t="n">
        <v>538000</v>
      </c>
      <c r="D760" s="209" t="n">
        <v>789000</v>
      </c>
      <c r="E760" s="209" t="n">
        <v>312000</v>
      </c>
      <c r="F760" s="209" t="n">
        <v>363000</v>
      </c>
      <c r="G760" s="209" t="n">
        <v>642000</v>
      </c>
      <c r="H760" s="209" t="n">
        <v>173000</v>
      </c>
      <c r="J760" s="209" t="n">
        <v>2867000</v>
      </c>
      <c r="K760" s="210" t="n">
        <v>596000</v>
      </c>
      <c r="L760" s="209" t="n">
        <v>2340000</v>
      </c>
      <c r="M760" s="209" t="n">
        <v>51298000</v>
      </c>
    </row>
    <row r="761" customFormat="false" ht="11.25" hidden="false" customHeight="false" outlineLevel="0" collapsed="false">
      <c r="A761" s="199" t="n">
        <v>36305</v>
      </c>
      <c r="B761" s="192" t="n">
        <v>36305</v>
      </c>
      <c r="C761" s="209" t="n">
        <v>533000</v>
      </c>
      <c r="D761" s="209" t="n">
        <v>849000</v>
      </c>
      <c r="E761" s="209" t="n">
        <v>295000</v>
      </c>
      <c r="F761" s="209" t="n">
        <v>373000</v>
      </c>
      <c r="G761" s="209" t="n">
        <v>657000</v>
      </c>
      <c r="H761" s="209" t="n">
        <v>172000</v>
      </c>
      <c r="J761" s="209" t="n">
        <v>2948000</v>
      </c>
      <c r="K761" s="210" t="n">
        <v>762000</v>
      </c>
      <c r="L761" s="209" t="n">
        <v>2220000</v>
      </c>
      <c r="M761" s="209" t="n">
        <v>52055000</v>
      </c>
    </row>
    <row r="762" customFormat="false" ht="11.25" hidden="false" customHeight="false" outlineLevel="0" collapsed="false">
      <c r="A762" s="199" t="n">
        <v>36306</v>
      </c>
      <c r="B762" s="192" t="n">
        <v>36306</v>
      </c>
      <c r="C762" s="209" t="n">
        <v>520000</v>
      </c>
      <c r="D762" s="209" t="n">
        <v>811000</v>
      </c>
      <c r="E762" s="209" t="n">
        <v>295000</v>
      </c>
      <c r="F762" s="209" t="n">
        <v>357000</v>
      </c>
      <c r="G762" s="209" t="n">
        <v>643000</v>
      </c>
      <c r="H762" s="209" t="n">
        <v>172000</v>
      </c>
      <c r="J762" s="209" t="n">
        <v>2866000</v>
      </c>
      <c r="K762" s="210" t="n">
        <v>578000</v>
      </c>
      <c r="L762" s="209" t="n">
        <v>2375000</v>
      </c>
      <c r="M762" s="209" t="n">
        <v>52633000</v>
      </c>
    </row>
    <row r="763" customFormat="false" ht="11.25" hidden="false" customHeight="false" outlineLevel="0" collapsed="false">
      <c r="A763" s="199" t="n">
        <v>36307</v>
      </c>
      <c r="B763" s="192" t="n">
        <v>36307</v>
      </c>
      <c r="C763" s="209" t="n">
        <v>518000</v>
      </c>
      <c r="D763" s="209" t="n">
        <v>845000</v>
      </c>
      <c r="E763" s="209" t="n">
        <v>305000</v>
      </c>
      <c r="F763" s="209" t="n">
        <v>358000</v>
      </c>
      <c r="G763" s="209" t="n">
        <v>642000</v>
      </c>
      <c r="H763" s="209" t="n">
        <v>166000</v>
      </c>
      <c r="J763" s="209" t="n">
        <v>2903000</v>
      </c>
      <c r="K763" s="210" t="n">
        <v>441000</v>
      </c>
      <c r="L763" s="209" t="n">
        <v>2393000</v>
      </c>
      <c r="M763" s="209" t="n">
        <v>53073000</v>
      </c>
    </row>
    <row r="764" customFormat="false" ht="11.25" hidden="false" customHeight="false" outlineLevel="0" collapsed="false">
      <c r="A764" s="199" t="n">
        <v>36308</v>
      </c>
      <c r="B764" s="192" t="n">
        <v>36308</v>
      </c>
      <c r="C764" s="209" t="n">
        <v>506000</v>
      </c>
      <c r="D764" s="209" t="n">
        <v>821000</v>
      </c>
      <c r="E764" s="209" t="n">
        <v>278000</v>
      </c>
      <c r="F764" s="209" t="n">
        <v>253000</v>
      </c>
      <c r="G764" s="209" t="n">
        <v>651000</v>
      </c>
      <c r="H764" s="209" t="n">
        <v>169000</v>
      </c>
      <c r="J764" s="209" t="n">
        <v>2748000</v>
      </c>
      <c r="K764" s="210" t="n">
        <v>615000</v>
      </c>
      <c r="L764" s="209" t="n">
        <v>2182000</v>
      </c>
      <c r="M764" s="209" t="n">
        <v>53687000</v>
      </c>
    </row>
    <row r="765" customFormat="false" ht="11.25" hidden="false" customHeight="false" outlineLevel="0" collapsed="false">
      <c r="A765" s="199" t="n">
        <v>36309</v>
      </c>
      <c r="B765" s="192" t="n">
        <v>36309</v>
      </c>
      <c r="C765" s="209" t="n">
        <v>510000</v>
      </c>
      <c r="D765" s="209" t="n">
        <v>762000</v>
      </c>
      <c r="E765" s="209" t="n">
        <v>284000</v>
      </c>
      <c r="F765" s="209" t="n">
        <v>265000</v>
      </c>
      <c r="G765" s="209" t="n">
        <v>562000</v>
      </c>
      <c r="H765" s="209" t="n">
        <v>169000</v>
      </c>
      <c r="J765" s="209" t="n">
        <v>2616000</v>
      </c>
      <c r="K765" s="210" t="n">
        <v>737000</v>
      </c>
      <c r="L765" s="209" t="n">
        <v>1845000</v>
      </c>
      <c r="M765" s="209" t="n">
        <v>54424000</v>
      </c>
    </row>
    <row r="766" customFormat="false" ht="11.25" hidden="false" customHeight="false" outlineLevel="0" collapsed="false">
      <c r="A766" s="199" t="n">
        <v>36310</v>
      </c>
      <c r="B766" s="192" t="n">
        <v>36310</v>
      </c>
      <c r="C766" s="209" t="n">
        <v>488000</v>
      </c>
      <c r="D766" s="209" t="n">
        <v>741000</v>
      </c>
      <c r="E766" s="209" t="n">
        <v>275000</v>
      </c>
      <c r="F766" s="209" t="n">
        <v>281000</v>
      </c>
      <c r="G766" s="209" t="n">
        <v>578000</v>
      </c>
      <c r="H766" s="209" t="n">
        <v>171000</v>
      </c>
      <c r="J766" s="209" t="n">
        <v>2606000</v>
      </c>
      <c r="K766" s="210" t="n">
        <v>816000</v>
      </c>
      <c r="L766" s="209" t="n">
        <v>1772000</v>
      </c>
      <c r="M766" s="209" t="n">
        <v>55239000</v>
      </c>
    </row>
    <row r="767" customFormat="false" ht="11.25" hidden="false" customHeight="false" outlineLevel="0" collapsed="false">
      <c r="A767" s="199" t="n">
        <v>36311</v>
      </c>
      <c r="B767" s="192" t="n">
        <v>36311</v>
      </c>
      <c r="C767" s="209" t="n">
        <v>536000</v>
      </c>
      <c r="D767" s="209" t="n">
        <v>749000</v>
      </c>
      <c r="E767" s="209" t="n">
        <v>303000</v>
      </c>
      <c r="F767" s="209" t="n">
        <v>295000</v>
      </c>
      <c r="G767" s="209" t="n">
        <v>585000</v>
      </c>
      <c r="H767" s="209" t="n">
        <v>217000</v>
      </c>
      <c r="J767" s="209" t="n">
        <v>2686000</v>
      </c>
      <c r="K767" s="210" t="n">
        <v>816000</v>
      </c>
      <c r="L767" s="209" t="n">
        <v>1897000</v>
      </c>
      <c r="M767" s="209" t="n">
        <v>56057000</v>
      </c>
    </row>
    <row r="768" customFormat="false" ht="11.25" hidden="false" customHeight="false" outlineLevel="0" collapsed="false">
      <c r="A768" s="199" t="n">
        <v>36312</v>
      </c>
      <c r="B768" s="192" t="n">
        <v>36312</v>
      </c>
      <c r="C768" s="209" t="n">
        <v>544000</v>
      </c>
      <c r="D768" s="209" t="n">
        <v>787000</v>
      </c>
      <c r="E768" s="209" t="n">
        <v>335000</v>
      </c>
      <c r="F768" s="209" t="n">
        <v>326000</v>
      </c>
      <c r="G768" s="209" t="n">
        <v>606000</v>
      </c>
      <c r="H768" s="209" t="n">
        <v>199000</v>
      </c>
      <c r="J768" s="209" t="n">
        <v>2798000</v>
      </c>
      <c r="K768" s="210" t="n">
        <v>579000</v>
      </c>
      <c r="L768" s="209" t="n">
        <v>2237000</v>
      </c>
      <c r="M768" s="209" t="n">
        <v>56636000</v>
      </c>
    </row>
    <row r="769" customFormat="false" ht="11.25" hidden="false" customHeight="false" outlineLevel="0" collapsed="false">
      <c r="A769" s="199" t="n">
        <v>36313</v>
      </c>
      <c r="B769" s="192" t="n">
        <v>36313</v>
      </c>
      <c r="C769" s="209" t="n">
        <v>525000</v>
      </c>
      <c r="D769" s="209" t="n">
        <v>714000</v>
      </c>
      <c r="E769" s="209" t="n">
        <v>372000</v>
      </c>
      <c r="F769" s="209" t="n">
        <v>301000</v>
      </c>
      <c r="G769" s="209" t="n">
        <v>444000</v>
      </c>
      <c r="H769" s="209" t="n">
        <v>193000</v>
      </c>
      <c r="J769" s="209" t="n">
        <v>2550000</v>
      </c>
      <c r="K769" s="210" t="n">
        <v>57000</v>
      </c>
      <c r="L769" s="209" t="n">
        <v>2457000</v>
      </c>
      <c r="M769" s="209" t="n">
        <v>56694000</v>
      </c>
    </row>
    <row r="770" customFormat="false" ht="11.25" hidden="false" customHeight="false" outlineLevel="0" collapsed="false">
      <c r="A770" s="199" t="n">
        <v>36314</v>
      </c>
      <c r="B770" s="192" t="n">
        <v>36314</v>
      </c>
      <c r="C770" s="209" t="n">
        <v>545000</v>
      </c>
      <c r="D770" s="209" t="n">
        <v>721000</v>
      </c>
      <c r="E770" s="209" t="n">
        <v>433000</v>
      </c>
      <c r="F770" s="209" t="n">
        <v>339000</v>
      </c>
      <c r="G770" s="209" t="n">
        <v>476000</v>
      </c>
      <c r="H770" s="209" t="n">
        <v>186000</v>
      </c>
      <c r="J770" s="209" t="n">
        <v>2699000</v>
      </c>
      <c r="K770" s="210" t="n">
        <v>289000</v>
      </c>
      <c r="L770" s="209" t="n">
        <v>2519000</v>
      </c>
      <c r="M770" s="209" t="n">
        <v>56982000</v>
      </c>
    </row>
    <row r="771" customFormat="false" ht="11.25" hidden="false" customHeight="false" outlineLevel="0" collapsed="false">
      <c r="A771" s="199" t="n">
        <v>36315</v>
      </c>
      <c r="B771" s="192" t="n">
        <v>36315</v>
      </c>
      <c r="C771" s="209" t="n">
        <v>538000</v>
      </c>
      <c r="D771" s="209" t="n">
        <v>705000</v>
      </c>
      <c r="E771" s="209" t="n">
        <v>439000</v>
      </c>
      <c r="F771" s="209" t="n">
        <v>331000</v>
      </c>
      <c r="G771" s="209" t="n">
        <v>479000</v>
      </c>
      <c r="H771" s="209" t="n">
        <v>188000</v>
      </c>
      <c r="J771" s="209" t="n">
        <v>2680000</v>
      </c>
      <c r="K771" s="210" t="n">
        <v>264000</v>
      </c>
      <c r="L771" s="209" t="n">
        <v>2355000</v>
      </c>
      <c r="M771" s="209" t="n">
        <v>57245000</v>
      </c>
    </row>
    <row r="772" customFormat="false" ht="11.25" hidden="false" customHeight="false" outlineLevel="0" collapsed="false">
      <c r="A772" s="199" t="n">
        <v>36316</v>
      </c>
      <c r="B772" s="192" t="n">
        <v>36316</v>
      </c>
      <c r="C772" s="209" t="n">
        <v>539000</v>
      </c>
      <c r="D772" s="209" t="n">
        <v>673000</v>
      </c>
      <c r="E772" s="209" t="n">
        <v>433000</v>
      </c>
      <c r="F772" s="209" t="n">
        <v>339000</v>
      </c>
      <c r="G772" s="209" t="n">
        <v>479000</v>
      </c>
      <c r="H772" s="209" t="n">
        <v>186000</v>
      </c>
      <c r="J772" s="209" t="n">
        <v>2649000</v>
      </c>
      <c r="K772" s="210" t="n">
        <v>621000</v>
      </c>
      <c r="L772" s="209" t="n">
        <v>1993000</v>
      </c>
      <c r="M772" s="209" t="n">
        <v>57867000</v>
      </c>
    </row>
    <row r="773" customFormat="false" ht="11.25" hidden="false" customHeight="false" outlineLevel="0" collapsed="false">
      <c r="A773" s="199" t="n">
        <v>36317</v>
      </c>
      <c r="B773" s="192" t="n">
        <v>36317</v>
      </c>
      <c r="C773" s="209" t="n">
        <v>540000</v>
      </c>
      <c r="D773" s="209" t="n">
        <v>687000</v>
      </c>
      <c r="E773" s="209" t="n">
        <v>442000</v>
      </c>
      <c r="F773" s="209" t="n">
        <v>346000</v>
      </c>
      <c r="G773" s="209" t="n">
        <v>477000</v>
      </c>
      <c r="H773" s="209" t="n">
        <v>188000</v>
      </c>
      <c r="J773" s="209" t="n">
        <v>2680000</v>
      </c>
      <c r="K773" s="210" t="n">
        <v>633000</v>
      </c>
      <c r="L773" s="209" t="n">
        <v>1998000</v>
      </c>
      <c r="M773" s="209" t="n">
        <v>58499000</v>
      </c>
    </row>
    <row r="774" customFormat="false" ht="11.25" hidden="false" customHeight="false" outlineLevel="0" collapsed="false">
      <c r="A774" s="199" t="n">
        <v>36318</v>
      </c>
      <c r="B774" s="192" t="n">
        <v>36318</v>
      </c>
      <c r="C774" s="209" t="n">
        <v>542000</v>
      </c>
      <c r="D774" s="209" t="n">
        <v>645000</v>
      </c>
      <c r="E774" s="209" t="n">
        <v>420000</v>
      </c>
      <c r="F774" s="209" t="n">
        <v>350000</v>
      </c>
      <c r="G774" s="209" t="n">
        <v>479000</v>
      </c>
      <c r="H774" s="209" t="n">
        <v>193000</v>
      </c>
      <c r="J774" s="209" t="n">
        <v>2629000</v>
      </c>
      <c r="K774" s="210" t="n">
        <v>476000</v>
      </c>
      <c r="L774" s="209" t="n">
        <v>2189000</v>
      </c>
      <c r="M774" s="209" t="n">
        <v>58975000</v>
      </c>
    </row>
    <row r="775" customFormat="false" ht="11.25" hidden="false" customHeight="false" outlineLevel="0" collapsed="false">
      <c r="A775" s="199" t="n">
        <v>36319</v>
      </c>
      <c r="B775" s="192" t="n">
        <v>36319</v>
      </c>
      <c r="C775" s="209" t="n">
        <v>536000</v>
      </c>
      <c r="D775" s="209" t="n">
        <v>635000</v>
      </c>
      <c r="E775" s="209" t="n">
        <v>453000</v>
      </c>
      <c r="F775" s="209" t="n">
        <v>333000</v>
      </c>
      <c r="G775" s="209" t="n">
        <v>485000</v>
      </c>
      <c r="H775" s="209" t="n">
        <v>236000</v>
      </c>
      <c r="J775" s="209" t="n">
        <v>2678000</v>
      </c>
      <c r="K775" s="210" t="n">
        <v>565000</v>
      </c>
      <c r="L775" s="209" t="n">
        <v>2192000</v>
      </c>
      <c r="M775" s="209" t="n">
        <v>59541000</v>
      </c>
    </row>
    <row r="776" customFormat="false" ht="11.25" hidden="false" customHeight="false" outlineLevel="0" collapsed="false">
      <c r="A776" s="199" t="n">
        <v>36320</v>
      </c>
      <c r="B776" s="192" t="n">
        <v>36320</v>
      </c>
      <c r="C776" s="209" t="n">
        <v>539000</v>
      </c>
      <c r="D776" s="209" t="n">
        <v>622000</v>
      </c>
      <c r="E776" s="209" t="n">
        <v>392000</v>
      </c>
      <c r="F776" s="209" t="n">
        <v>335000</v>
      </c>
      <c r="G776" s="209" t="n">
        <v>484000</v>
      </c>
      <c r="H776" s="209" t="n">
        <v>271000</v>
      </c>
      <c r="J776" s="209" t="n">
        <v>2642000</v>
      </c>
      <c r="K776" s="210" t="n">
        <v>394000</v>
      </c>
      <c r="L776" s="209" t="n">
        <v>2217000</v>
      </c>
      <c r="M776" s="209" t="n">
        <v>59935000</v>
      </c>
    </row>
    <row r="777" customFormat="false" ht="11.25" hidden="false" customHeight="false" outlineLevel="0" collapsed="false">
      <c r="A777" s="199" t="n">
        <v>36321</v>
      </c>
      <c r="B777" s="192" t="n">
        <v>36321</v>
      </c>
      <c r="C777" s="209" t="n">
        <v>538000</v>
      </c>
      <c r="D777" s="209" t="n">
        <v>664000</v>
      </c>
      <c r="E777" s="209" t="n">
        <v>425000</v>
      </c>
      <c r="F777" s="209" t="n">
        <v>350000</v>
      </c>
      <c r="G777" s="209" t="n">
        <v>480000</v>
      </c>
      <c r="H777" s="209" t="n">
        <v>288000</v>
      </c>
      <c r="J777" s="209" t="n">
        <v>2744000</v>
      </c>
      <c r="K777" s="210" t="n">
        <v>480000</v>
      </c>
      <c r="L777" s="209" t="n">
        <v>2274000</v>
      </c>
      <c r="M777" s="209" t="n">
        <v>60414000</v>
      </c>
    </row>
    <row r="778" customFormat="false" ht="11.25" hidden="false" customHeight="false" outlineLevel="0" collapsed="false">
      <c r="A778" s="199" t="n">
        <v>36322</v>
      </c>
      <c r="B778" s="192" t="n">
        <v>36322</v>
      </c>
      <c r="C778" s="209" t="n">
        <v>529000</v>
      </c>
      <c r="D778" s="209" t="n">
        <v>684000</v>
      </c>
      <c r="E778" s="209" t="n">
        <v>426000</v>
      </c>
      <c r="F778" s="209" t="n">
        <v>351000</v>
      </c>
      <c r="G778" s="209" t="n">
        <v>528000</v>
      </c>
      <c r="H778" s="209" t="n">
        <v>281000</v>
      </c>
      <c r="J778" s="209" t="n">
        <v>2799000</v>
      </c>
      <c r="K778" s="210" t="n">
        <v>578000</v>
      </c>
      <c r="L778" s="209" t="n">
        <v>2146000</v>
      </c>
      <c r="M778" s="209" t="n">
        <v>60996000</v>
      </c>
    </row>
    <row r="779" customFormat="false" ht="11.25" hidden="false" customHeight="false" outlineLevel="0" collapsed="false">
      <c r="A779" s="199" t="n">
        <v>36323</v>
      </c>
      <c r="B779" s="192" t="n">
        <v>36323</v>
      </c>
      <c r="C779" s="209" t="n">
        <v>538000</v>
      </c>
      <c r="D779" s="209" t="n">
        <v>618000</v>
      </c>
      <c r="E779" s="209" t="n">
        <v>404000</v>
      </c>
      <c r="F779" s="209" t="n">
        <v>327000</v>
      </c>
      <c r="G779" s="209" t="n">
        <v>512000</v>
      </c>
      <c r="H779" s="209" t="n">
        <v>281000</v>
      </c>
      <c r="J779" s="209" t="n">
        <v>2680000</v>
      </c>
      <c r="K779" s="210" t="n">
        <v>679000</v>
      </c>
      <c r="L779" s="209" t="n">
        <v>2017000</v>
      </c>
      <c r="M779" s="209" t="n">
        <v>61674000</v>
      </c>
    </row>
    <row r="780" customFormat="false" ht="11.25" hidden="false" customHeight="false" outlineLevel="0" collapsed="false">
      <c r="A780" s="199" t="n">
        <v>36324</v>
      </c>
      <c r="B780" s="192" t="n">
        <v>36324</v>
      </c>
      <c r="C780" s="209" t="n">
        <v>541000</v>
      </c>
      <c r="D780" s="209" t="n">
        <v>605000</v>
      </c>
      <c r="E780" s="209" t="n">
        <v>406000</v>
      </c>
      <c r="F780" s="209" t="n">
        <v>330000</v>
      </c>
      <c r="G780" s="209" t="n">
        <v>515000</v>
      </c>
      <c r="H780" s="209" t="n">
        <v>281000</v>
      </c>
      <c r="J780" s="209" t="n">
        <v>2678000</v>
      </c>
      <c r="K780" s="210" t="n">
        <v>635000</v>
      </c>
      <c r="L780" s="209" t="n">
        <v>2084000</v>
      </c>
      <c r="M780" s="209" t="n">
        <v>62310000</v>
      </c>
    </row>
    <row r="781" customFormat="false" ht="11.25" hidden="false" customHeight="false" outlineLevel="0" collapsed="false">
      <c r="A781" s="199" t="n">
        <v>36325</v>
      </c>
      <c r="B781" s="192" t="n">
        <v>36325</v>
      </c>
      <c r="C781" s="209" t="n">
        <v>545000</v>
      </c>
      <c r="D781" s="209" t="n">
        <v>675000</v>
      </c>
      <c r="E781" s="209" t="n">
        <v>412000</v>
      </c>
      <c r="F781" s="209" t="n">
        <v>332000</v>
      </c>
      <c r="G781" s="209" t="n">
        <v>553000</v>
      </c>
      <c r="H781" s="209" t="n">
        <v>277000</v>
      </c>
      <c r="J781" s="209" t="n">
        <v>2794000</v>
      </c>
      <c r="K781" s="210" t="n">
        <v>-42000</v>
      </c>
      <c r="L781" s="209" t="n">
        <v>2722000</v>
      </c>
      <c r="M781" s="209" t="n">
        <v>62269000</v>
      </c>
    </row>
    <row r="782" customFormat="false" ht="11.25" hidden="false" customHeight="false" outlineLevel="0" collapsed="false">
      <c r="A782" s="199" t="n">
        <v>36326</v>
      </c>
      <c r="B782" s="192" t="n">
        <v>36326</v>
      </c>
      <c r="C782" s="209" t="n">
        <v>513000</v>
      </c>
      <c r="D782" s="209" t="n">
        <v>644000</v>
      </c>
      <c r="E782" s="209" t="n">
        <v>403000</v>
      </c>
      <c r="F782" s="209" t="n">
        <v>354000</v>
      </c>
      <c r="G782" s="209" t="n">
        <v>648000</v>
      </c>
      <c r="H782" s="209" t="n">
        <v>263000</v>
      </c>
      <c r="J782" s="209" t="n">
        <v>2826000</v>
      </c>
      <c r="K782" s="210" t="n">
        <v>102000</v>
      </c>
      <c r="L782" s="209" t="n">
        <v>2701000</v>
      </c>
      <c r="M782" s="209" t="n">
        <v>62370000</v>
      </c>
    </row>
    <row r="783" customFormat="false" ht="11.25" hidden="false" customHeight="false" outlineLevel="0" collapsed="false">
      <c r="A783" s="199" t="n">
        <v>36327</v>
      </c>
      <c r="B783" s="192" t="n">
        <v>36327</v>
      </c>
      <c r="C783" s="209" t="n">
        <v>496000</v>
      </c>
      <c r="D783" s="209" t="n">
        <v>615000</v>
      </c>
      <c r="E783" s="209" t="n">
        <v>376000</v>
      </c>
      <c r="F783" s="209" t="n">
        <v>349000</v>
      </c>
      <c r="G783" s="209" t="n">
        <v>685000</v>
      </c>
      <c r="H783" s="209" t="n">
        <v>258000</v>
      </c>
      <c r="J783" s="209" t="n">
        <v>2780000</v>
      </c>
      <c r="K783" s="210" t="n">
        <v>373000</v>
      </c>
      <c r="L783" s="209" t="n">
        <v>2538000</v>
      </c>
      <c r="M783" s="209" t="n">
        <v>62744000</v>
      </c>
    </row>
    <row r="784" customFormat="false" ht="11.25" hidden="false" customHeight="false" outlineLevel="0" collapsed="false">
      <c r="A784" s="199" t="n">
        <v>36328</v>
      </c>
      <c r="B784" s="192" t="n">
        <v>36328</v>
      </c>
      <c r="C784" s="209" t="n">
        <v>510000</v>
      </c>
      <c r="D784" s="209" t="n">
        <v>783000</v>
      </c>
      <c r="E784" s="209" t="n">
        <v>322000</v>
      </c>
      <c r="F784" s="209" t="n">
        <v>408000</v>
      </c>
      <c r="G784" s="209" t="n">
        <v>759000</v>
      </c>
      <c r="H784" s="209" t="n">
        <v>254000</v>
      </c>
      <c r="J784" s="209" t="n">
        <v>3034000</v>
      </c>
      <c r="K784" s="210" t="n">
        <v>423000</v>
      </c>
      <c r="L784" s="209" t="n">
        <v>2542000</v>
      </c>
      <c r="M784" s="209" t="n">
        <v>63167000</v>
      </c>
    </row>
    <row r="785" customFormat="false" ht="11.25" hidden="false" customHeight="false" outlineLevel="0" collapsed="false">
      <c r="A785" s="199" t="n">
        <v>36329</v>
      </c>
      <c r="B785" s="192" t="n">
        <v>36329</v>
      </c>
      <c r="C785" s="209" t="n">
        <v>518000</v>
      </c>
      <c r="D785" s="209" t="n">
        <v>819000</v>
      </c>
      <c r="E785" s="209" t="n">
        <v>329000</v>
      </c>
      <c r="F785" s="209" t="n">
        <v>381000</v>
      </c>
      <c r="G785" s="209" t="n">
        <v>689000</v>
      </c>
      <c r="H785" s="209" t="n">
        <v>253000</v>
      </c>
      <c r="J785" s="209" t="n">
        <v>2990000</v>
      </c>
      <c r="K785" s="210" t="n">
        <v>523000</v>
      </c>
      <c r="L785" s="209" t="n">
        <v>2485000</v>
      </c>
      <c r="M785" s="209" t="n">
        <v>63691000</v>
      </c>
    </row>
    <row r="786" customFormat="false" ht="11.25" hidden="false" customHeight="false" outlineLevel="0" collapsed="false">
      <c r="A786" s="199" t="n">
        <v>36330</v>
      </c>
      <c r="B786" s="192" t="n">
        <v>36330</v>
      </c>
      <c r="C786" s="209" t="n">
        <v>514000</v>
      </c>
      <c r="D786" s="209" t="n">
        <v>710000</v>
      </c>
      <c r="E786" s="209" t="n">
        <v>357000</v>
      </c>
      <c r="F786" s="209" t="n">
        <v>355000</v>
      </c>
      <c r="G786" s="209" t="n">
        <v>674000</v>
      </c>
      <c r="H786" s="209" t="n">
        <v>250000</v>
      </c>
      <c r="J786" s="209" t="n">
        <v>2860000</v>
      </c>
      <c r="K786" s="210" t="n">
        <v>526000</v>
      </c>
      <c r="L786" s="209" t="n">
        <v>2327000</v>
      </c>
      <c r="M786" s="209" t="n">
        <v>64217000</v>
      </c>
    </row>
    <row r="787" customFormat="false" ht="11.25" hidden="false" customHeight="false" outlineLevel="0" collapsed="false">
      <c r="A787" s="199" t="n">
        <v>36331</v>
      </c>
      <c r="B787" s="192" t="n">
        <v>36331</v>
      </c>
      <c r="C787" s="209" t="n">
        <v>534000</v>
      </c>
      <c r="D787" s="209" t="n">
        <v>690000</v>
      </c>
      <c r="E787" s="209" t="n">
        <v>387000</v>
      </c>
      <c r="F787" s="209" t="n">
        <v>388000</v>
      </c>
      <c r="G787" s="209" t="n">
        <v>680000</v>
      </c>
      <c r="H787" s="209" t="n">
        <v>257000</v>
      </c>
      <c r="J787" s="209" t="n">
        <v>2937000</v>
      </c>
      <c r="K787" s="210" t="n">
        <v>692000</v>
      </c>
      <c r="L787" s="209" t="n">
        <v>2183000</v>
      </c>
      <c r="M787" s="209" t="n">
        <v>64909000</v>
      </c>
    </row>
    <row r="788" customFormat="false" ht="11.25" hidden="false" customHeight="false" outlineLevel="0" collapsed="false">
      <c r="A788" s="199" t="n">
        <v>36332</v>
      </c>
      <c r="B788" s="192" t="n">
        <v>36332</v>
      </c>
      <c r="C788" s="209" t="n">
        <v>536000</v>
      </c>
      <c r="D788" s="209" t="n">
        <v>715000</v>
      </c>
      <c r="E788" s="209" t="n">
        <v>396000</v>
      </c>
      <c r="F788" s="209" t="n">
        <v>396000</v>
      </c>
      <c r="G788" s="209" t="n">
        <v>728000</v>
      </c>
      <c r="H788" s="209" t="n">
        <v>251000</v>
      </c>
      <c r="J788" s="209" t="n">
        <v>3023000</v>
      </c>
      <c r="K788" s="210" t="n">
        <v>355000</v>
      </c>
      <c r="L788" s="209" t="n">
        <v>2702000</v>
      </c>
      <c r="M788" s="209" t="n">
        <v>65264000</v>
      </c>
    </row>
    <row r="789" customFormat="false" ht="11.25" hidden="false" customHeight="false" outlineLevel="0" collapsed="false">
      <c r="A789" s="199" t="n">
        <v>36333</v>
      </c>
      <c r="B789" s="192" t="n">
        <v>36333</v>
      </c>
      <c r="C789" s="209" t="n">
        <v>542000</v>
      </c>
      <c r="D789" s="209" t="n">
        <v>794000</v>
      </c>
      <c r="E789" s="209" t="n">
        <v>368000</v>
      </c>
      <c r="F789" s="209" t="n">
        <v>367000</v>
      </c>
      <c r="G789" s="209" t="n">
        <v>712000</v>
      </c>
      <c r="H789" s="209" t="n">
        <v>258000</v>
      </c>
      <c r="J789" s="209" t="n">
        <v>3041000</v>
      </c>
      <c r="K789" s="210" t="n">
        <v>210000</v>
      </c>
      <c r="L789" s="209" t="n">
        <v>2846000</v>
      </c>
      <c r="M789" s="209" t="n">
        <v>65473000</v>
      </c>
    </row>
    <row r="790" customFormat="false" ht="11.25" hidden="false" customHeight="false" outlineLevel="0" collapsed="false">
      <c r="A790" s="199" t="n">
        <v>36334</v>
      </c>
      <c r="B790" s="192" t="n">
        <v>36334</v>
      </c>
      <c r="C790" s="209" t="n">
        <v>540000</v>
      </c>
      <c r="D790" s="209" t="n">
        <v>789000</v>
      </c>
      <c r="E790" s="209" t="n">
        <v>387000</v>
      </c>
      <c r="F790" s="209" t="n">
        <v>399000</v>
      </c>
      <c r="G790" s="209" t="n">
        <v>717000</v>
      </c>
      <c r="H790" s="209" t="n">
        <v>257000</v>
      </c>
      <c r="J790" s="209" t="n">
        <v>3090000</v>
      </c>
      <c r="K790" s="210" t="n">
        <v>359000</v>
      </c>
      <c r="L790" s="209" t="n">
        <v>2715000</v>
      </c>
      <c r="M790" s="209" t="n">
        <v>65843000</v>
      </c>
    </row>
    <row r="791" customFormat="false" ht="11.25" hidden="false" customHeight="false" outlineLevel="0" collapsed="false">
      <c r="A791" s="199" t="n">
        <v>36335</v>
      </c>
      <c r="B791" s="192" t="n">
        <v>36335</v>
      </c>
      <c r="C791" s="209" t="n">
        <v>536000</v>
      </c>
      <c r="D791" s="209" t="n">
        <v>722000</v>
      </c>
      <c r="E791" s="209" t="n">
        <v>402000</v>
      </c>
      <c r="F791" s="209" t="n">
        <v>398000</v>
      </c>
      <c r="G791" s="209" t="n">
        <v>723000</v>
      </c>
      <c r="H791" s="209" t="n">
        <v>256000</v>
      </c>
      <c r="J791" s="209" t="n">
        <v>3036000</v>
      </c>
      <c r="K791" s="210" t="n">
        <v>429000</v>
      </c>
      <c r="L791" s="209" t="n">
        <v>2621000</v>
      </c>
      <c r="M791" s="209" t="n">
        <v>66272000</v>
      </c>
    </row>
    <row r="792" customFormat="false" ht="11.25" hidden="false" customHeight="false" outlineLevel="0" collapsed="false">
      <c r="A792" s="199" t="n">
        <v>36336</v>
      </c>
      <c r="B792" s="192" t="n">
        <v>36336</v>
      </c>
      <c r="C792" s="209" t="n">
        <v>512000</v>
      </c>
      <c r="D792" s="209" t="n">
        <v>726000</v>
      </c>
      <c r="E792" s="209" t="n">
        <v>308000</v>
      </c>
      <c r="F792" s="209" t="n">
        <v>418000</v>
      </c>
      <c r="G792" s="209" t="n">
        <v>751000</v>
      </c>
      <c r="H792" s="209" t="n">
        <v>256000</v>
      </c>
      <c r="J792" s="209" t="n">
        <v>2971000</v>
      </c>
      <c r="K792" s="210" t="n">
        <v>539000</v>
      </c>
      <c r="L792" s="209" t="n">
        <v>2457000</v>
      </c>
      <c r="M792" s="209" t="n">
        <v>66810000</v>
      </c>
    </row>
    <row r="793" customFormat="false" ht="11.25" hidden="false" customHeight="false" outlineLevel="0" collapsed="false">
      <c r="A793" s="199" t="n">
        <v>36337</v>
      </c>
      <c r="B793" s="192" t="n">
        <v>36337</v>
      </c>
      <c r="C793" s="209" t="n">
        <v>537000</v>
      </c>
      <c r="D793" s="209" t="n">
        <v>705000</v>
      </c>
      <c r="E793" s="209" t="n">
        <v>367000</v>
      </c>
      <c r="F793" s="209" t="n">
        <v>402000</v>
      </c>
      <c r="G793" s="209" t="n">
        <v>730000</v>
      </c>
      <c r="H793" s="209" t="n">
        <v>258000</v>
      </c>
      <c r="J793" s="209" t="n">
        <v>2999000</v>
      </c>
      <c r="K793" s="210" t="n">
        <v>730000</v>
      </c>
      <c r="L793" s="209" t="n">
        <v>2063000</v>
      </c>
      <c r="M793" s="209" t="n">
        <v>67540000</v>
      </c>
    </row>
    <row r="794" customFormat="false" ht="11.25" hidden="false" customHeight="false" outlineLevel="0" collapsed="false">
      <c r="A794" s="199" t="n">
        <v>36338</v>
      </c>
      <c r="B794" s="192" t="n">
        <v>36338</v>
      </c>
      <c r="C794" s="209" t="n">
        <v>523000</v>
      </c>
      <c r="D794" s="209" t="n">
        <v>610000</v>
      </c>
      <c r="E794" s="209" t="n">
        <v>376000</v>
      </c>
      <c r="F794" s="209" t="n">
        <v>369000</v>
      </c>
      <c r="G794" s="209" t="n">
        <v>682000</v>
      </c>
      <c r="H794" s="209" t="n">
        <v>261000</v>
      </c>
      <c r="J794" s="209" t="n">
        <v>2819000</v>
      </c>
      <c r="K794" s="210" t="n">
        <v>777000</v>
      </c>
      <c r="L794" s="209" t="n">
        <v>2072000</v>
      </c>
      <c r="M794" s="209" t="n">
        <v>68317000</v>
      </c>
    </row>
    <row r="795" customFormat="false" ht="11.25" hidden="false" customHeight="false" outlineLevel="0" collapsed="false">
      <c r="A795" s="199" t="n">
        <v>36339</v>
      </c>
      <c r="B795" s="192" t="n">
        <v>36339</v>
      </c>
      <c r="C795" s="209" t="n">
        <v>537000</v>
      </c>
      <c r="D795" s="209" t="n">
        <v>715000</v>
      </c>
      <c r="E795" s="209" t="n">
        <v>364000</v>
      </c>
      <c r="F795" s="209" t="n">
        <v>405000</v>
      </c>
      <c r="G795" s="209" t="n">
        <v>748000</v>
      </c>
      <c r="H795" s="209" t="n">
        <v>263000</v>
      </c>
      <c r="J795" s="209" t="n">
        <v>3031000</v>
      </c>
      <c r="K795" s="210" t="n">
        <v>349000</v>
      </c>
      <c r="L795" s="209" t="n">
        <v>2793000</v>
      </c>
      <c r="M795" s="209" t="n">
        <v>68666000</v>
      </c>
    </row>
    <row r="796" customFormat="false" ht="11.25" hidden="false" customHeight="false" outlineLevel="0" collapsed="false">
      <c r="A796" s="199" t="n">
        <v>36340</v>
      </c>
      <c r="B796" s="192" t="n">
        <v>36340</v>
      </c>
      <c r="C796" s="209" t="n">
        <v>517000</v>
      </c>
      <c r="D796" s="209" t="n">
        <v>817000</v>
      </c>
      <c r="E796" s="209" t="n">
        <v>302000</v>
      </c>
      <c r="F796" s="209" t="n">
        <v>438000</v>
      </c>
      <c r="G796" s="209" t="n">
        <v>747000</v>
      </c>
      <c r="H796" s="209" t="n">
        <v>242000</v>
      </c>
      <c r="J796" s="209" t="n">
        <v>3063000</v>
      </c>
      <c r="K796" s="210" t="n">
        <v>-38000</v>
      </c>
      <c r="L796" s="209" t="n">
        <v>3101000</v>
      </c>
      <c r="M796" s="209" t="n">
        <v>68561000</v>
      </c>
    </row>
    <row r="797" customFormat="false" ht="11.25" hidden="false" customHeight="false" outlineLevel="0" collapsed="false">
      <c r="A797" s="199" t="n">
        <v>36341</v>
      </c>
      <c r="B797" s="192" t="n">
        <v>36341</v>
      </c>
      <c r="C797" s="209" t="n">
        <v>505000</v>
      </c>
      <c r="D797" s="209" t="n">
        <v>748000</v>
      </c>
      <c r="E797" s="209" t="n">
        <v>274000</v>
      </c>
      <c r="F797" s="209" t="n">
        <v>349000</v>
      </c>
      <c r="G797" s="209" t="n">
        <v>733000</v>
      </c>
      <c r="H797" s="209" t="n">
        <v>300000</v>
      </c>
      <c r="J797" s="209" t="n">
        <v>2909000</v>
      </c>
      <c r="K797" s="210" t="n">
        <v>-193000</v>
      </c>
      <c r="L797" s="209" t="n">
        <v>3102000</v>
      </c>
      <c r="M797" s="209" t="n">
        <v>68397000</v>
      </c>
    </row>
    <row r="798" customFormat="false" ht="11.25" hidden="false" customHeight="false" outlineLevel="0" collapsed="false">
      <c r="A798" s="199" t="n">
        <v>36342</v>
      </c>
      <c r="B798" s="192" t="n">
        <v>36342</v>
      </c>
      <c r="C798" s="209" t="n">
        <v>536000</v>
      </c>
      <c r="D798" s="209" t="n">
        <v>923000</v>
      </c>
      <c r="E798" s="209" t="n">
        <v>367000</v>
      </c>
      <c r="F798" s="209" t="n">
        <v>392000</v>
      </c>
      <c r="G798" s="209" t="n">
        <v>713000</v>
      </c>
      <c r="H798" s="209" t="n">
        <v>246000</v>
      </c>
      <c r="J798" s="209" t="n">
        <v>3177000</v>
      </c>
      <c r="K798" s="210" t="n">
        <v>191000</v>
      </c>
      <c r="L798" s="209" t="n">
        <v>3058000</v>
      </c>
      <c r="M798" s="209" t="n">
        <v>68588000</v>
      </c>
    </row>
    <row r="799" customFormat="false" ht="11.25" hidden="false" customHeight="false" outlineLevel="0" collapsed="false">
      <c r="A799" s="199" t="n">
        <v>36343</v>
      </c>
      <c r="B799" s="192" t="n">
        <v>36343</v>
      </c>
      <c r="C799" s="209" t="n">
        <v>533000</v>
      </c>
      <c r="D799" s="209" t="n">
        <v>727000</v>
      </c>
      <c r="E799" s="209" t="n">
        <v>406000</v>
      </c>
      <c r="F799" s="209" t="n">
        <v>290000</v>
      </c>
      <c r="G799" s="209" t="n">
        <v>642000</v>
      </c>
      <c r="H799" s="209" t="n">
        <v>244000</v>
      </c>
      <c r="J799" s="209" t="n">
        <v>2842000</v>
      </c>
      <c r="K799" s="210" t="n">
        <v>17000</v>
      </c>
      <c r="L799" s="209" t="n">
        <v>2788000</v>
      </c>
      <c r="M799" s="209" t="n">
        <v>68572000</v>
      </c>
    </row>
    <row r="800" customFormat="false" ht="11.25" hidden="false" customHeight="false" outlineLevel="0" collapsed="false">
      <c r="A800" s="199" t="n">
        <v>36344</v>
      </c>
      <c r="B800" s="192" t="n">
        <v>36344</v>
      </c>
      <c r="C800" s="209" t="n">
        <v>534000</v>
      </c>
      <c r="D800" s="209" t="n">
        <v>748000</v>
      </c>
      <c r="E800" s="209" t="n">
        <v>328000</v>
      </c>
      <c r="F800" s="209" t="n">
        <v>289000</v>
      </c>
      <c r="G800" s="209" t="n">
        <v>554000</v>
      </c>
      <c r="H800" s="209" t="n">
        <v>233000</v>
      </c>
      <c r="J800" s="209" t="n">
        <v>2686000</v>
      </c>
      <c r="K800" s="210" t="n">
        <v>616000</v>
      </c>
      <c r="L800" s="209" t="n">
        <v>2143000</v>
      </c>
      <c r="M800" s="209" t="n">
        <v>69188000</v>
      </c>
    </row>
    <row r="801" customFormat="false" ht="11.25" hidden="false" customHeight="false" outlineLevel="0" collapsed="false">
      <c r="A801" s="199" t="n">
        <v>36345</v>
      </c>
      <c r="B801" s="192" t="n">
        <v>36345</v>
      </c>
      <c r="C801" s="209" t="n">
        <v>541000</v>
      </c>
      <c r="D801" s="209" t="n">
        <v>733000</v>
      </c>
      <c r="E801" s="209" t="n">
        <v>277000</v>
      </c>
      <c r="F801" s="209" t="n">
        <v>283000</v>
      </c>
      <c r="G801" s="209" t="n">
        <v>552000</v>
      </c>
      <c r="H801" s="209" t="n">
        <v>248000</v>
      </c>
      <c r="J801" s="209" t="n">
        <v>2634000</v>
      </c>
      <c r="K801" s="210" t="n">
        <v>658000</v>
      </c>
      <c r="L801" s="209" t="n">
        <v>1875000</v>
      </c>
      <c r="M801" s="209" t="n">
        <v>69440000</v>
      </c>
    </row>
    <row r="802" customFormat="false" ht="11.25" hidden="false" customHeight="false" outlineLevel="0" collapsed="false">
      <c r="A802" s="199" t="n">
        <v>36346</v>
      </c>
      <c r="B802" s="192" t="n">
        <v>36346</v>
      </c>
      <c r="C802" s="209" t="n">
        <v>538000</v>
      </c>
      <c r="D802" s="209" t="n">
        <v>732000</v>
      </c>
      <c r="E802" s="209" t="n">
        <v>344000</v>
      </c>
      <c r="F802" s="209" t="n">
        <v>290000</v>
      </c>
      <c r="G802" s="209" t="n">
        <v>582000</v>
      </c>
      <c r="H802" s="209" t="n">
        <v>249000</v>
      </c>
      <c r="J802" s="209" t="n">
        <v>2736000</v>
      </c>
      <c r="K802" s="210" t="n">
        <v>509000</v>
      </c>
      <c r="L802" s="209" t="n">
        <v>2242000</v>
      </c>
      <c r="M802" s="209" t="n">
        <v>70355000</v>
      </c>
    </row>
    <row r="803" customFormat="false" ht="11.25" hidden="false" customHeight="false" outlineLevel="0" collapsed="false">
      <c r="A803" s="199" t="n">
        <v>36347</v>
      </c>
      <c r="B803" s="192" t="n">
        <v>36347</v>
      </c>
      <c r="C803" s="209" t="n">
        <v>534000</v>
      </c>
      <c r="D803" s="209" t="n">
        <v>730000</v>
      </c>
      <c r="E803" s="209" t="n">
        <v>409000</v>
      </c>
      <c r="F803" s="209" t="n">
        <v>400000</v>
      </c>
      <c r="G803" s="209" t="n">
        <v>649000</v>
      </c>
      <c r="H803" s="209" t="n">
        <v>252000</v>
      </c>
      <c r="J803" s="209" t="n">
        <v>2973000</v>
      </c>
      <c r="K803" s="210" t="n">
        <v>52000</v>
      </c>
      <c r="L803" s="209" t="n">
        <v>2904000</v>
      </c>
      <c r="M803" s="209" t="n">
        <v>70404000</v>
      </c>
    </row>
    <row r="804" customFormat="false" ht="11.25" hidden="false" customHeight="false" outlineLevel="0" collapsed="false">
      <c r="A804" s="199" t="n">
        <v>36348</v>
      </c>
      <c r="B804" s="192" t="n">
        <v>36348</v>
      </c>
      <c r="C804" s="209" t="n">
        <v>514000</v>
      </c>
      <c r="D804" s="209" t="n">
        <v>901000</v>
      </c>
      <c r="E804" s="209" t="n">
        <v>410000</v>
      </c>
      <c r="F804" s="209" t="n">
        <v>384000</v>
      </c>
      <c r="G804" s="209" t="n">
        <v>721000</v>
      </c>
      <c r="H804" s="209" t="n">
        <v>244000</v>
      </c>
      <c r="J804" s="209" t="n">
        <v>3174000</v>
      </c>
      <c r="K804" s="210" t="n">
        <v>330000</v>
      </c>
      <c r="L804" s="209" t="n">
        <v>2868000</v>
      </c>
      <c r="M804" s="209" t="n">
        <v>70735000</v>
      </c>
    </row>
    <row r="805" customFormat="false" ht="11.25" hidden="false" customHeight="false" outlineLevel="0" collapsed="false">
      <c r="A805" s="199" t="n">
        <v>36349</v>
      </c>
      <c r="B805" s="192" t="n">
        <v>36349</v>
      </c>
      <c r="C805" s="209" t="n">
        <v>536000</v>
      </c>
      <c r="D805" s="209" t="n">
        <v>858000</v>
      </c>
      <c r="E805" s="209" t="n">
        <v>380000</v>
      </c>
      <c r="F805" s="209" t="n">
        <v>412000</v>
      </c>
      <c r="G805" s="209" t="n">
        <v>741000</v>
      </c>
      <c r="H805" s="209" t="n">
        <v>238000</v>
      </c>
      <c r="J805" s="209" t="n">
        <v>3165000</v>
      </c>
      <c r="K805" s="210" t="n">
        <v>359000</v>
      </c>
      <c r="L805" s="209" t="n">
        <v>2856000</v>
      </c>
      <c r="M805" s="209" t="n">
        <v>71085000</v>
      </c>
    </row>
    <row r="806" customFormat="false" ht="11.25" hidden="false" customHeight="false" outlineLevel="0" collapsed="false">
      <c r="A806" s="199" t="n">
        <v>36350</v>
      </c>
      <c r="B806" s="192" t="n">
        <v>36350</v>
      </c>
      <c r="C806" s="209" t="n">
        <v>539000</v>
      </c>
      <c r="D806" s="209" t="n">
        <v>847000</v>
      </c>
      <c r="E806" s="209" t="n">
        <v>382000</v>
      </c>
      <c r="F806" s="209" t="n">
        <v>408000</v>
      </c>
      <c r="G806" s="209" t="n">
        <v>745000</v>
      </c>
      <c r="H806" s="209" t="n">
        <v>243000</v>
      </c>
      <c r="J806" s="209" t="n">
        <v>3164000</v>
      </c>
      <c r="K806" s="210" t="n">
        <v>266000</v>
      </c>
      <c r="L806" s="209" t="n">
        <v>2839000</v>
      </c>
      <c r="M806" s="209" t="n">
        <v>71351000</v>
      </c>
    </row>
    <row r="807" customFormat="false" ht="11.25" hidden="false" customHeight="false" outlineLevel="0" collapsed="false">
      <c r="A807" s="199" t="n">
        <v>36351</v>
      </c>
      <c r="B807" s="192" t="n">
        <v>36351</v>
      </c>
      <c r="C807" s="209" t="n">
        <v>540000</v>
      </c>
      <c r="D807" s="209" t="n">
        <v>745000</v>
      </c>
      <c r="E807" s="209" t="n">
        <v>405000</v>
      </c>
      <c r="F807" s="209" t="n">
        <v>376000</v>
      </c>
      <c r="G807" s="209" t="n">
        <v>598000</v>
      </c>
      <c r="H807" s="209" t="n">
        <v>232000</v>
      </c>
      <c r="J807" s="209" t="n">
        <v>2896000</v>
      </c>
      <c r="K807" s="210" t="n">
        <v>453000</v>
      </c>
      <c r="L807" s="209" t="n">
        <v>2483000</v>
      </c>
      <c r="M807" s="209" t="n">
        <v>71804000</v>
      </c>
    </row>
    <row r="808" customFormat="false" ht="11.25" hidden="false" customHeight="false" outlineLevel="0" collapsed="false">
      <c r="A808" s="199" t="n">
        <v>36352</v>
      </c>
      <c r="B808" s="192" t="n">
        <v>36352</v>
      </c>
      <c r="C808" s="209" t="n">
        <v>529000</v>
      </c>
      <c r="D808" s="209" t="n">
        <v>702000</v>
      </c>
      <c r="E808" s="209" t="n">
        <v>336000</v>
      </c>
      <c r="F808" s="209" t="n">
        <v>372000</v>
      </c>
      <c r="G808" s="209" t="n">
        <v>533000</v>
      </c>
      <c r="H808" s="209" t="n">
        <v>223000</v>
      </c>
      <c r="J808" s="209" t="n">
        <v>2695000</v>
      </c>
      <c r="K808" s="210" t="n">
        <v>158000</v>
      </c>
      <c r="L808" s="209" t="n">
        <v>2600000</v>
      </c>
      <c r="M808" s="209" t="n">
        <v>71962000</v>
      </c>
    </row>
    <row r="809" customFormat="false" ht="11.25" hidden="false" customHeight="false" outlineLevel="0" collapsed="false">
      <c r="A809" s="199" t="n">
        <v>36353</v>
      </c>
      <c r="B809" s="192" t="n">
        <v>36353</v>
      </c>
      <c r="C809" s="209" t="n">
        <v>529000</v>
      </c>
      <c r="D809" s="209" t="n">
        <v>710000</v>
      </c>
      <c r="E809" s="209" t="n">
        <v>302000</v>
      </c>
      <c r="F809" s="209" t="n">
        <v>399000</v>
      </c>
      <c r="G809" s="209" t="n">
        <v>686000</v>
      </c>
      <c r="H809" s="209" t="n">
        <v>199000</v>
      </c>
      <c r="J809" s="209" t="n">
        <v>2825000</v>
      </c>
      <c r="K809" s="210" t="n">
        <v>-786000</v>
      </c>
      <c r="L809" s="209" t="n">
        <v>3456000</v>
      </c>
      <c r="M809" s="209" t="n">
        <v>71177000</v>
      </c>
    </row>
    <row r="810" customFormat="false" ht="11.25" hidden="false" customHeight="false" outlineLevel="0" collapsed="false">
      <c r="A810" s="199" t="n">
        <v>36354</v>
      </c>
      <c r="B810" s="192" t="n">
        <v>36354</v>
      </c>
      <c r="C810" s="209" t="n">
        <v>538000</v>
      </c>
      <c r="D810" s="209" t="n">
        <v>891000</v>
      </c>
      <c r="E810" s="209" t="n">
        <v>345000</v>
      </c>
      <c r="F810" s="209" t="n">
        <v>448000</v>
      </c>
      <c r="G810" s="209" t="n">
        <v>718000</v>
      </c>
      <c r="H810" s="209" t="n">
        <v>206000</v>
      </c>
      <c r="J810" s="209" t="n">
        <v>3145000</v>
      </c>
      <c r="K810" s="210" t="n">
        <v>-254000</v>
      </c>
      <c r="L810" s="209" t="n">
        <v>3389000</v>
      </c>
      <c r="M810" s="209" t="n">
        <v>70923000</v>
      </c>
    </row>
    <row r="811" customFormat="false" ht="11.25" hidden="false" customHeight="false" outlineLevel="0" collapsed="false">
      <c r="A811" s="199" t="n">
        <v>36355</v>
      </c>
      <c r="B811" s="192" t="n">
        <v>36355</v>
      </c>
      <c r="C811" s="209" t="n">
        <v>509000</v>
      </c>
      <c r="D811" s="209" t="n">
        <v>1006000</v>
      </c>
      <c r="E811" s="209" t="n">
        <v>363000</v>
      </c>
      <c r="F811" s="209" t="n">
        <v>409000</v>
      </c>
      <c r="G811" s="209" t="n">
        <v>754000</v>
      </c>
      <c r="H811" s="209" t="n">
        <v>207000</v>
      </c>
      <c r="J811" s="209" t="n">
        <v>3248000</v>
      </c>
      <c r="K811" s="210" t="n">
        <v>122000</v>
      </c>
      <c r="L811" s="209" t="n">
        <v>3201000</v>
      </c>
      <c r="M811" s="209" t="n">
        <v>71044000</v>
      </c>
    </row>
    <row r="812" customFormat="false" ht="11.25" hidden="false" customHeight="false" outlineLevel="0" collapsed="false">
      <c r="A812" s="199" t="n">
        <v>36356</v>
      </c>
      <c r="B812" s="192" t="n">
        <v>36356</v>
      </c>
      <c r="C812" s="209" t="n">
        <v>541000</v>
      </c>
      <c r="D812" s="209" t="n">
        <v>921000</v>
      </c>
      <c r="E812" s="209" t="n">
        <v>380000</v>
      </c>
      <c r="F812" s="209" t="n">
        <v>398000</v>
      </c>
      <c r="G812" s="209" t="n">
        <v>762000</v>
      </c>
      <c r="H812" s="209" t="n">
        <v>253000</v>
      </c>
      <c r="J812" s="209" t="n">
        <v>3256000</v>
      </c>
      <c r="K812" s="210" t="n">
        <v>289000</v>
      </c>
      <c r="L812" s="209" t="n">
        <v>2966000</v>
      </c>
      <c r="M812" s="209" t="n">
        <v>71333000</v>
      </c>
    </row>
    <row r="813" customFormat="false" ht="11.25" hidden="false" customHeight="false" outlineLevel="0" collapsed="false">
      <c r="A813" s="199" t="n">
        <v>36357</v>
      </c>
      <c r="B813" s="192" t="n">
        <v>36357</v>
      </c>
      <c r="C813" s="209" t="n">
        <v>520000</v>
      </c>
      <c r="D813" s="209" t="n">
        <v>897000</v>
      </c>
      <c r="E813" s="209" t="n">
        <v>386000</v>
      </c>
      <c r="F813" s="209" t="n">
        <v>394000</v>
      </c>
      <c r="G813" s="209" t="n">
        <v>748000</v>
      </c>
      <c r="H813" s="209" t="n">
        <v>273000</v>
      </c>
      <c r="J813" s="209" t="n">
        <v>3217000</v>
      </c>
      <c r="K813" s="210" t="n">
        <v>608000</v>
      </c>
      <c r="L813" s="209" t="n">
        <v>2616000</v>
      </c>
      <c r="M813" s="209" t="n">
        <v>71794000</v>
      </c>
    </row>
    <row r="814" customFormat="false" ht="11.25" hidden="false" customHeight="false" outlineLevel="0" collapsed="false">
      <c r="A814" s="199" t="n">
        <v>36358</v>
      </c>
      <c r="B814" s="192" t="n">
        <v>36358</v>
      </c>
      <c r="C814" s="209" t="n">
        <v>450000</v>
      </c>
      <c r="D814" s="209" t="n">
        <v>535000</v>
      </c>
      <c r="E814" s="209" t="n">
        <v>414000</v>
      </c>
      <c r="F814" s="209" t="n">
        <v>318000</v>
      </c>
      <c r="G814" s="209" t="n">
        <v>589000</v>
      </c>
      <c r="H814" s="209" t="n">
        <v>266000</v>
      </c>
      <c r="J814" s="209" t="n">
        <v>2572000</v>
      </c>
      <c r="K814" s="210" t="n">
        <v>377000</v>
      </c>
      <c r="L814" s="209" t="n">
        <v>2356000</v>
      </c>
      <c r="M814" s="209" t="n">
        <v>72171000</v>
      </c>
    </row>
    <row r="815" customFormat="false" ht="11.25" hidden="false" customHeight="false" outlineLevel="0" collapsed="false">
      <c r="A815" s="199" t="n">
        <v>36359</v>
      </c>
      <c r="B815" s="192" t="n">
        <v>36359</v>
      </c>
      <c r="C815" s="209" t="n">
        <v>490000</v>
      </c>
      <c r="D815" s="209" t="n">
        <v>549000</v>
      </c>
      <c r="E815" s="209" t="n">
        <v>393000</v>
      </c>
      <c r="F815" s="209" t="n">
        <v>268000</v>
      </c>
      <c r="G815" s="209" t="n">
        <v>596000</v>
      </c>
      <c r="H815" s="209" t="n">
        <v>258000</v>
      </c>
      <c r="J815" s="209" t="n">
        <v>2554000</v>
      </c>
      <c r="K815" s="210" t="n">
        <v>301000</v>
      </c>
      <c r="L815" s="209" t="n">
        <v>2092000</v>
      </c>
      <c r="M815" s="209" t="n">
        <v>72625000</v>
      </c>
    </row>
    <row r="816" customFormat="false" ht="11.25" hidden="false" customHeight="false" outlineLevel="0" collapsed="false">
      <c r="A816" s="199" t="n">
        <v>36360</v>
      </c>
      <c r="B816" s="192" t="n">
        <v>36360</v>
      </c>
      <c r="C816" s="209" t="n">
        <v>527000</v>
      </c>
      <c r="D816" s="209" t="n">
        <v>604000</v>
      </c>
      <c r="E816" s="209" t="n">
        <v>415000</v>
      </c>
      <c r="F816" s="209" t="n">
        <v>347000</v>
      </c>
      <c r="G816" s="209" t="n">
        <v>738000</v>
      </c>
      <c r="H816" s="209" t="n">
        <v>261000</v>
      </c>
      <c r="J816" s="209" t="n">
        <v>2892000</v>
      </c>
      <c r="K816" s="210" t="n">
        <v>281000</v>
      </c>
      <c r="L816" s="209" t="n">
        <v>2649000</v>
      </c>
      <c r="M816" s="209" t="n">
        <v>72907000</v>
      </c>
    </row>
    <row r="817" customFormat="false" ht="11.25" hidden="false" customHeight="false" outlineLevel="0" collapsed="false">
      <c r="A817" s="199" t="n">
        <v>36361</v>
      </c>
      <c r="B817" s="192" t="n">
        <v>36361</v>
      </c>
      <c r="C817" s="209" t="n">
        <v>528000</v>
      </c>
      <c r="D817" s="209" t="n">
        <v>873000</v>
      </c>
      <c r="E817" s="209" t="n">
        <v>399000</v>
      </c>
      <c r="F817" s="209" t="n">
        <v>374000</v>
      </c>
      <c r="G817" s="209" t="n">
        <v>747000</v>
      </c>
      <c r="H817" s="209" t="n">
        <v>265000</v>
      </c>
      <c r="J817" s="209" t="n">
        <v>3185000</v>
      </c>
      <c r="K817" s="210" t="n">
        <v>509000</v>
      </c>
      <c r="L817" s="209" t="n">
        <v>2698000</v>
      </c>
      <c r="M817" s="209" t="n">
        <v>73415000</v>
      </c>
    </row>
    <row r="818" customFormat="false" ht="11.25" hidden="false" customHeight="false" outlineLevel="0" collapsed="false">
      <c r="A818" s="199" t="n">
        <v>36362</v>
      </c>
      <c r="B818" s="192" t="n">
        <v>36362</v>
      </c>
      <c r="C818" s="209" t="n">
        <v>538000</v>
      </c>
      <c r="D818" s="209" t="n">
        <v>826000</v>
      </c>
      <c r="E818" s="209" t="n">
        <v>391000</v>
      </c>
      <c r="F818" s="209" t="n">
        <v>383000</v>
      </c>
      <c r="G818" s="209" t="n">
        <v>756000</v>
      </c>
      <c r="H818" s="209" t="n">
        <v>260000</v>
      </c>
      <c r="J818" s="209" t="n">
        <v>3153000</v>
      </c>
      <c r="K818" s="210" t="n">
        <v>423000</v>
      </c>
      <c r="L818" s="209" t="n">
        <v>2684000</v>
      </c>
      <c r="M818" s="209" t="n">
        <v>73838000</v>
      </c>
    </row>
    <row r="819" customFormat="false" ht="11.25" hidden="false" customHeight="false" outlineLevel="0" collapsed="false">
      <c r="A819" s="199" t="n">
        <v>36363</v>
      </c>
      <c r="B819" s="192" t="n">
        <v>36363</v>
      </c>
      <c r="C819" s="209" t="n">
        <v>539000</v>
      </c>
      <c r="D819" s="209" t="n">
        <v>842000</v>
      </c>
      <c r="E819" s="209" t="n">
        <v>399000</v>
      </c>
      <c r="F819" s="209" t="n">
        <v>393000</v>
      </c>
      <c r="G819" s="209" t="n">
        <v>741000</v>
      </c>
      <c r="H819" s="209" t="n">
        <v>265000</v>
      </c>
      <c r="J819" s="209" t="n">
        <v>3179000</v>
      </c>
      <c r="K819" s="210" t="n">
        <v>481000</v>
      </c>
      <c r="L819" s="209" t="n">
        <v>2686000</v>
      </c>
      <c r="M819" s="209" t="n">
        <v>74314000</v>
      </c>
    </row>
    <row r="820" customFormat="false" ht="11.25" hidden="false" customHeight="false" outlineLevel="0" collapsed="false">
      <c r="A820" s="199" t="n">
        <v>36364</v>
      </c>
      <c r="B820" s="192" t="n">
        <v>36364</v>
      </c>
      <c r="C820" s="209" t="n">
        <v>542000</v>
      </c>
      <c r="D820" s="209" t="n">
        <v>783000</v>
      </c>
      <c r="E820" s="209" t="n">
        <v>370000</v>
      </c>
      <c r="F820" s="209" t="n">
        <v>383000</v>
      </c>
      <c r="G820" s="209" t="n">
        <v>766000</v>
      </c>
      <c r="H820" s="209" t="n">
        <v>252000</v>
      </c>
      <c r="J820" s="209" t="n">
        <v>3096000</v>
      </c>
      <c r="K820" s="210" t="n">
        <v>509000</v>
      </c>
      <c r="L820" s="209" t="n">
        <v>2604000</v>
      </c>
      <c r="M820" s="209" t="n">
        <v>74821000</v>
      </c>
    </row>
    <row r="821" customFormat="false" ht="11.25" hidden="false" customHeight="false" outlineLevel="0" collapsed="false">
      <c r="A821" s="199" t="n">
        <v>36365</v>
      </c>
      <c r="B821" s="192" t="n">
        <v>36365</v>
      </c>
      <c r="C821" s="209" t="n">
        <v>486000</v>
      </c>
      <c r="D821" s="209" t="n">
        <v>603000</v>
      </c>
      <c r="E821" s="209" t="n">
        <v>396000</v>
      </c>
      <c r="F821" s="209" t="n">
        <v>336000</v>
      </c>
      <c r="G821" s="209" t="n">
        <v>469000</v>
      </c>
      <c r="H821" s="209" t="n">
        <v>266000</v>
      </c>
      <c r="J821" s="209" t="n">
        <v>2555000</v>
      </c>
      <c r="K821" s="210" t="n">
        <v>345000</v>
      </c>
      <c r="L821" s="209" t="n">
        <v>2226000</v>
      </c>
      <c r="M821" s="209" t="n">
        <v>75166000</v>
      </c>
    </row>
    <row r="822" customFormat="false" ht="11.25" hidden="false" customHeight="false" outlineLevel="0" collapsed="false">
      <c r="A822" s="199" t="n">
        <v>36366</v>
      </c>
      <c r="B822" s="192" t="n">
        <v>36366</v>
      </c>
      <c r="C822" s="209" t="n">
        <v>471000</v>
      </c>
      <c r="D822" s="209" t="n">
        <v>582000</v>
      </c>
      <c r="E822" s="209" t="n">
        <v>403000</v>
      </c>
      <c r="F822" s="209" t="n">
        <v>328000</v>
      </c>
      <c r="G822" s="209" t="n">
        <v>477000</v>
      </c>
      <c r="H822" s="209" t="n">
        <v>251000</v>
      </c>
      <c r="J822" s="209" t="n">
        <v>2513000</v>
      </c>
      <c r="K822" s="210" t="n">
        <v>404000</v>
      </c>
      <c r="L822" s="209" t="n">
        <v>2145000</v>
      </c>
      <c r="M822" s="209" t="n">
        <v>75563000</v>
      </c>
    </row>
    <row r="823" customFormat="false" ht="11.25" hidden="false" customHeight="false" outlineLevel="0" collapsed="false">
      <c r="A823" s="199" t="n">
        <v>36367</v>
      </c>
      <c r="B823" s="192" t="n">
        <v>36367</v>
      </c>
      <c r="C823" s="209" t="n">
        <v>497000</v>
      </c>
      <c r="D823" s="209" t="n">
        <v>582000</v>
      </c>
      <c r="E823" s="209" t="n">
        <v>408000</v>
      </c>
      <c r="F823" s="209" t="n">
        <v>346000</v>
      </c>
      <c r="G823" s="209" t="n">
        <v>624000</v>
      </c>
      <c r="H823" s="209" t="n">
        <v>261000</v>
      </c>
      <c r="J823" s="209" t="n">
        <v>2717000</v>
      </c>
      <c r="K823" s="210" t="n">
        <v>-172000</v>
      </c>
      <c r="L823" s="209" t="n">
        <v>2788000</v>
      </c>
      <c r="M823" s="209" t="n">
        <v>75422000</v>
      </c>
    </row>
    <row r="824" customFormat="false" ht="11.25" hidden="false" customHeight="false" outlineLevel="0" collapsed="false">
      <c r="A824" s="199" t="n">
        <v>36368</v>
      </c>
      <c r="B824" s="192" t="n">
        <v>36368</v>
      </c>
      <c r="C824" s="209" t="n">
        <v>519000</v>
      </c>
      <c r="D824" s="209" t="n">
        <v>649000</v>
      </c>
      <c r="E824" s="209" t="n">
        <v>403000</v>
      </c>
      <c r="F824" s="209" t="n">
        <v>348000</v>
      </c>
      <c r="G824" s="209" t="n">
        <v>718000</v>
      </c>
      <c r="H824" s="209" t="n">
        <v>256000</v>
      </c>
      <c r="J824" s="209" t="n">
        <v>2893000</v>
      </c>
      <c r="K824" s="210" t="n">
        <v>274000</v>
      </c>
      <c r="L824" s="209" t="n">
        <v>2716000</v>
      </c>
      <c r="M824" s="209" t="n">
        <v>75674000</v>
      </c>
    </row>
    <row r="825" customFormat="false" ht="11.25" hidden="false" customHeight="false" outlineLevel="0" collapsed="false">
      <c r="A825" s="199" t="n">
        <v>36369</v>
      </c>
      <c r="B825" s="192" t="n">
        <v>36369</v>
      </c>
      <c r="C825" s="209" t="n">
        <v>532000</v>
      </c>
      <c r="D825" s="209" t="n">
        <v>690000</v>
      </c>
      <c r="E825" s="209" t="n">
        <v>347000</v>
      </c>
      <c r="F825" s="209" t="n">
        <v>380000</v>
      </c>
      <c r="G825" s="209" t="n">
        <v>715000</v>
      </c>
      <c r="H825" s="209" t="n">
        <v>272000</v>
      </c>
      <c r="J825" s="209" t="n">
        <v>2936000</v>
      </c>
      <c r="K825" s="210" t="n">
        <v>108000</v>
      </c>
      <c r="L825" s="209" t="n">
        <v>2760000</v>
      </c>
      <c r="M825" s="209" t="n">
        <v>75782000</v>
      </c>
    </row>
    <row r="826" customFormat="false" ht="11.25" hidden="false" customHeight="false" outlineLevel="0" collapsed="false">
      <c r="A826" s="199" t="n">
        <v>36370</v>
      </c>
      <c r="B826" s="192" t="n">
        <v>36370</v>
      </c>
      <c r="C826" s="209" t="n">
        <v>526000</v>
      </c>
      <c r="D826" s="209" t="n">
        <v>644000</v>
      </c>
      <c r="E826" s="209" t="n">
        <v>405000</v>
      </c>
      <c r="F826" s="209" t="n">
        <v>357000</v>
      </c>
      <c r="G826" s="209" t="n">
        <v>692000</v>
      </c>
      <c r="H826" s="209" t="n">
        <v>264000</v>
      </c>
      <c r="J826" s="209" t="n">
        <v>2889000</v>
      </c>
      <c r="K826" s="210" t="n">
        <v>305000</v>
      </c>
      <c r="L826" s="209" t="n">
        <v>2638000</v>
      </c>
      <c r="M826" s="209" t="n">
        <v>76086000</v>
      </c>
    </row>
    <row r="827" customFormat="false" ht="11.25" hidden="false" customHeight="false" outlineLevel="0" collapsed="false">
      <c r="A827" s="199" t="n">
        <v>36371</v>
      </c>
      <c r="B827" s="192" t="n">
        <v>36371</v>
      </c>
      <c r="C827" s="209" t="n">
        <v>525000</v>
      </c>
      <c r="D827" s="209" t="n">
        <v>581000</v>
      </c>
      <c r="E827" s="209" t="n">
        <v>386000</v>
      </c>
      <c r="F827" s="209" t="n">
        <v>374000</v>
      </c>
      <c r="G827" s="209" t="n">
        <v>629000</v>
      </c>
      <c r="H827" s="209" t="n">
        <v>270000</v>
      </c>
      <c r="J827" s="209" t="n">
        <v>2764000</v>
      </c>
      <c r="K827" s="210" t="n">
        <v>372000</v>
      </c>
      <c r="L827" s="209" t="n">
        <v>2487000</v>
      </c>
      <c r="M827" s="209" t="n">
        <v>76458000</v>
      </c>
    </row>
    <row r="828" customFormat="false" ht="11.25" hidden="false" customHeight="false" outlineLevel="0" collapsed="false">
      <c r="A828" s="199" t="n">
        <v>36372</v>
      </c>
      <c r="B828" s="192" t="n">
        <v>36372</v>
      </c>
      <c r="C828" s="209" t="n">
        <v>534000</v>
      </c>
      <c r="D828" s="209" t="n">
        <v>674000</v>
      </c>
      <c r="E828" s="209" t="n">
        <v>400000</v>
      </c>
      <c r="F828" s="209" t="n">
        <v>362000</v>
      </c>
      <c r="G828" s="209" t="n">
        <v>612000</v>
      </c>
      <c r="H828" s="209" t="n">
        <v>268000</v>
      </c>
      <c r="J828" s="209" t="n">
        <v>2852000</v>
      </c>
      <c r="K828" s="210" t="n">
        <v>659000</v>
      </c>
      <c r="L828" s="209" t="n">
        <v>2123000</v>
      </c>
      <c r="M828" s="209" t="n">
        <v>77117000</v>
      </c>
    </row>
    <row r="829" customFormat="false" ht="11.25" hidden="false" customHeight="false" outlineLevel="0" collapsed="false">
      <c r="A829" s="199" t="n">
        <v>36373</v>
      </c>
      <c r="B829" s="192" t="n">
        <v>36373</v>
      </c>
      <c r="C829" s="209" t="n">
        <v>533000</v>
      </c>
      <c r="D829" s="209" t="n">
        <v>761000</v>
      </c>
      <c r="E829" s="209" t="n">
        <v>487000</v>
      </c>
      <c r="F829" s="209" t="n">
        <v>262000</v>
      </c>
      <c r="G829" s="209" t="n">
        <v>439000</v>
      </c>
      <c r="H829" s="209" t="n">
        <v>257000</v>
      </c>
      <c r="J829" s="209" t="n">
        <v>2738000</v>
      </c>
      <c r="K829" s="210" t="n">
        <v>656000</v>
      </c>
      <c r="L829" s="209" t="n">
        <v>2076000</v>
      </c>
      <c r="M829" s="209" t="n">
        <v>77773000</v>
      </c>
    </row>
    <row r="830" customFormat="false" ht="11.25" hidden="false" customHeight="false" outlineLevel="0" collapsed="false">
      <c r="A830" s="199" t="n">
        <v>36374</v>
      </c>
      <c r="B830" s="192" t="n">
        <v>36374</v>
      </c>
      <c r="C830" s="209" t="n">
        <v>535000</v>
      </c>
      <c r="D830" s="209" t="n">
        <v>691000</v>
      </c>
      <c r="E830" s="209" t="n">
        <v>487000</v>
      </c>
      <c r="F830" s="209" t="n">
        <v>251000</v>
      </c>
      <c r="G830" s="209" t="n">
        <v>556000</v>
      </c>
      <c r="H830" s="209" t="n">
        <v>267000</v>
      </c>
      <c r="J830" s="209" t="n">
        <v>2787000</v>
      </c>
      <c r="K830" s="210" t="n">
        <v>-28000</v>
      </c>
      <c r="L830" s="209" t="n">
        <v>2787000</v>
      </c>
      <c r="M830" s="209" t="n">
        <v>77744000</v>
      </c>
    </row>
    <row r="831" customFormat="false" ht="11.25" hidden="false" customHeight="false" outlineLevel="0" collapsed="false">
      <c r="A831" s="199" t="n">
        <v>36375</v>
      </c>
      <c r="B831" s="192" t="n">
        <v>36375</v>
      </c>
      <c r="C831" s="209" t="n">
        <v>532000</v>
      </c>
      <c r="D831" s="209" t="n">
        <v>645000</v>
      </c>
      <c r="E831" s="209" t="n">
        <v>496000</v>
      </c>
      <c r="F831" s="209" t="n">
        <v>271000</v>
      </c>
      <c r="G831" s="209" t="n">
        <v>698000</v>
      </c>
      <c r="H831" s="209" t="n">
        <v>269000</v>
      </c>
      <c r="J831" s="209" t="n">
        <v>2910000</v>
      </c>
      <c r="K831" s="210" t="s">
        <v>81</v>
      </c>
      <c r="L831" s="209" t="n">
        <v>2862000</v>
      </c>
      <c r="M831" s="209" t="n">
        <v>77745000</v>
      </c>
    </row>
    <row r="832" customFormat="false" ht="11.25" hidden="false" customHeight="false" outlineLevel="0" collapsed="false">
      <c r="A832" s="199" t="n">
        <v>36376</v>
      </c>
      <c r="B832" s="192" t="n">
        <v>36376</v>
      </c>
      <c r="C832" s="209" t="n">
        <v>532000</v>
      </c>
      <c r="D832" s="209" t="n">
        <v>609000</v>
      </c>
      <c r="E832" s="209" t="n">
        <v>500000</v>
      </c>
      <c r="F832" s="209" t="n">
        <v>272000</v>
      </c>
      <c r="G832" s="209" t="n">
        <v>678000</v>
      </c>
      <c r="H832" s="209" t="n">
        <v>270000</v>
      </c>
      <c r="J832" s="209" t="n">
        <v>2862000</v>
      </c>
      <c r="K832" s="210" t="n">
        <v>84000</v>
      </c>
      <c r="L832" s="209" t="n">
        <v>2788000</v>
      </c>
      <c r="M832" s="209" t="n">
        <v>77829000</v>
      </c>
    </row>
    <row r="833" customFormat="false" ht="11.25" hidden="false" customHeight="false" outlineLevel="0" collapsed="false">
      <c r="A833" s="199" t="n">
        <v>36377</v>
      </c>
      <c r="B833" s="192" t="n">
        <v>36377</v>
      </c>
      <c r="C833" s="209" t="n">
        <v>516000</v>
      </c>
      <c r="D833" s="209" t="n">
        <v>622000</v>
      </c>
      <c r="E833" s="209" t="n">
        <v>496000</v>
      </c>
      <c r="F833" s="209" t="n">
        <v>270000</v>
      </c>
      <c r="G833" s="209" t="n">
        <v>713000</v>
      </c>
      <c r="H833" s="209" t="n">
        <v>272000</v>
      </c>
      <c r="J833" s="209" t="n">
        <v>2889000</v>
      </c>
      <c r="K833" s="210" t="n">
        <v>257000</v>
      </c>
      <c r="L833" s="209" t="n">
        <v>2639000</v>
      </c>
      <c r="M833" s="209" t="n">
        <v>78086000</v>
      </c>
    </row>
    <row r="834" customFormat="false" ht="11.25" hidden="false" customHeight="false" outlineLevel="0" collapsed="false">
      <c r="A834" s="199" t="n">
        <v>36378</v>
      </c>
      <c r="B834" s="192" t="n">
        <v>36378</v>
      </c>
      <c r="C834" s="209" t="n">
        <v>512000</v>
      </c>
      <c r="D834" s="209" t="n">
        <v>608000</v>
      </c>
      <c r="E834" s="209" t="n">
        <v>494000</v>
      </c>
      <c r="F834" s="209" t="n">
        <v>277000</v>
      </c>
      <c r="G834" s="209" t="n">
        <v>668000</v>
      </c>
      <c r="H834" s="209" t="n">
        <v>271000</v>
      </c>
      <c r="J834" s="209" t="n">
        <v>2829000</v>
      </c>
      <c r="K834" s="210" t="n">
        <v>479000</v>
      </c>
      <c r="L834" s="209" t="n">
        <v>2466000</v>
      </c>
      <c r="M834" s="209" t="n">
        <v>78564000</v>
      </c>
    </row>
    <row r="835" customFormat="false" ht="11.25" hidden="false" customHeight="false" outlineLevel="0" collapsed="false">
      <c r="A835" s="199" t="n">
        <v>36379</v>
      </c>
      <c r="B835" s="192" t="n">
        <v>36379</v>
      </c>
      <c r="C835" s="209" t="n">
        <v>515000</v>
      </c>
      <c r="D835" s="209" t="n">
        <v>506000</v>
      </c>
      <c r="E835" s="209" t="n">
        <v>487000</v>
      </c>
      <c r="F835" s="209" t="n">
        <v>273000</v>
      </c>
      <c r="G835" s="209" t="n">
        <v>601000</v>
      </c>
      <c r="H835" s="209" t="n">
        <v>277000</v>
      </c>
      <c r="J835" s="209" t="n">
        <v>2659000</v>
      </c>
      <c r="K835" s="210" t="n">
        <v>515000</v>
      </c>
      <c r="L835" s="209" t="n">
        <v>2118000</v>
      </c>
      <c r="M835" s="209" t="n">
        <v>79080000</v>
      </c>
    </row>
    <row r="836" customFormat="false" ht="11.25" hidden="false" customHeight="false" outlineLevel="0" collapsed="false">
      <c r="A836" s="199" t="n">
        <v>36380</v>
      </c>
      <c r="B836" s="192" t="n">
        <v>36380</v>
      </c>
      <c r="C836" s="209" t="n">
        <v>512000</v>
      </c>
      <c r="D836" s="209" t="n">
        <v>569000</v>
      </c>
      <c r="E836" s="209" t="n">
        <v>474000</v>
      </c>
      <c r="F836" s="209" t="n">
        <v>280000</v>
      </c>
      <c r="G836" s="209" t="n">
        <v>589000</v>
      </c>
      <c r="H836" s="209" t="n">
        <v>276000</v>
      </c>
      <c r="J836" s="209" t="n">
        <v>2700000</v>
      </c>
      <c r="K836" s="210" t="n">
        <v>609000</v>
      </c>
      <c r="L836" s="209" t="n">
        <v>2018000</v>
      </c>
      <c r="M836" s="209" t="n">
        <v>79689000</v>
      </c>
    </row>
    <row r="837" customFormat="false" ht="11.25" hidden="false" customHeight="false" outlineLevel="0" collapsed="false">
      <c r="A837" s="199" t="n">
        <v>36381</v>
      </c>
      <c r="B837" s="192" t="n">
        <v>36381</v>
      </c>
      <c r="C837" s="209" t="n">
        <v>498000</v>
      </c>
      <c r="D837" s="209" t="n">
        <v>601000</v>
      </c>
      <c r="E837" s="209" t="n">
        <v>494000</v>
      </c>
      <c r="F837" s="209" t="n">
        <v>271000</v>
      </c>
      <c r="G837" s="209" t="n">
        <v>640000</v>
      </c>
      <c r="H837" s="209" t="n">
        <v>264000</v>
      </c>
      <c r="J837" s="209" t="n">
        <v>2768000</v>
      </c>
      <c r="K837" s="210" t="n">
        <v>158000</v>
      </c>
      <c r="L837" s="209" t="n">
        <v>2576000</v>
      </c>
      <c r="M837" s="209" t="n">
        <v>79846000</v>
      </c>
    </row>
    <row r="838" customFormat="false" ht="11.25" hidden="false" customHeight="false" outlineLevel="0" collapsed="false">
      <c r="A838" s="199" t="n">
        <v>36382</v>
      </c>
      <c r="B838" s="192" t="n">
        <v>36382</v>
      </c>
      <c r="C838" s="209" t="n">
        <v>475000</v>
      </c>
      <c r="D838" s="209" t="n">
        <v>613000</v>
      </c>
      <c r="E838" s="209" t="n">
        <v>491000</v>
      </c>
      <c r="F838" s="209" t="n">
        <v>268000</v>
      </c>
      <c r="G838" s="209" t="n">
        <v>676000</v>
      </c>
      <c r="H838" s="209" t="n">
        <v>265000</v>
      </c>
      <c r="J838" s="209" t="n">
        <v>2789000</v>
      </c>
      <c r="K838" s="210" t="n">
        <v>369000</v>
      </c>
      <c r="L838" s="209" t="n">
        <v>2502000</v>
      </c>
      <c r="M838" s="209" t="n">
        <v>80215000</v>
      </c>
    </row>
    <row r="839" customFormat="false" ht="11.25" hidden="false" customHeight="false" outlineLevel="0" collapsed="false">
      <c r="A839" s="199" t="n">
        <v>36383</v>
      </c>
      <c r="B839" s="192" t="n">
        <v>36383</v>
      </c>
      <c r="C839" s="209" t="n">
        <v>502000</v>
      </c>
      <c r="D839" s="209" t="n">
        <v>549000</v>
      </c>
      <c r="E839" s="209" t="n">
        <v>495000</v>
      </c>
      <c r="F839" s="209" t="n">
        <v>273000</v>
      </c>
      <c r="G839" s="209" t="n">
        <v>624000</v>
      </c>
      <c r="H839" s="209" t="n">
        <v>254000</v>
      </c>
      <c r="J839" s="209" t="n">
        <v>2696000</v>
      </c>
      <c r="K839" s="210" t="n">
        <v>351000</v>
      </c>
      <c r="L839" s="209" t="n">
        <v>2326000</v>
      </c>
      <c r="M839" s="209" t="n">
        <v>80565000</v>
      </c>
    </row>
    <row r="840" customFormat="false" ht="11.25" hidden="false" customHeight="false" outlineLevel="0" collapsed="false">
      <c r="A840" s="199" t="n">
        <v>36384</v>
      </c>
      <c r="B840" s="192" t="n">
        <v>36384</v>
      </c>
      <c r="C840" s="209" t="n">
        <v>504000</v>
      </c>
      <c r="D840" s="209" t="n">
        <v>588000</v>
      </c>
      <c r="E840" s="209" t="n">
        <v>479000</v>
      </c>
      <c r="F840" s="209" t="n">
        <v>282000</v>
      </c>
      <c r="G840" s="209" t="n">
        <v>601000</v>
      </c>
      <c r="H840" s="209" t="n">
        <v>271000</v>
      </c>
      <c r="J840" s="209" t="n">
        <v>2724000</v>
      </c>
      <c r="K840" s="210" t="n">
        <v>237000</v>
      </c>
      <c r="L840" s="209" t="n">
        <v>2492000</v>
      </c>
      <c r="M840" s="209" t="n">
        <v>80803000</v>
      </c>
    </row>
    <row r="841" customFormat="false" ht="11.25" hidden="false" customHeight="false" outlineLevel="0" collapsed="false">
      <c r="A841" s="199" t="n">
        <v>36385</v>
      </c>
      <c r="B841" s="192" t="n">
        <v>36385</v>
      </c>
      <c r="C841" s="209" t="n">
        <v>509000</v>
      </c>
      <c r="D841" s="209" t="n">
        <v>611000</v>
      </c>
      <c r="E841" s="209" t="n">
        <v>442000</v>
      </c>
      <c r="F841" s="209" t="n">
        <v>289000</v>
      </c>
      <c r="G841" s="209" t="n">
        <v>616000</v>
      </c>
      <c r="H841" s="209" t="n">
        <v>267000</v>
      </c>
      <c r="J841" s="209" t="n">
        <v>2733000</v>
      </c>
      <c r="K841" s="210" t="n">
        <v>268000</v>
      </c>
      <c r="L841" s="209" t="n">
        <v>2456000</v>
      </c>
      <c r="M841" s="209" t="n">
        <v>81068000</v>
      </c>
    </row>
    <row r="842" customFormat="false" ht="11.25" hidden="false" customHeight="false" outlineLevel="0" collapsed="false">
      <c r="A842" s="199" t="n">
        <v>36386</v>
      </c>
      <c r="B842" s="192" t="n">
        <v>36386</v>
      </c>
      <c r="C842" s="209" t="n">
        <v>515000</v>
      </c>
      <c r="D842" s="209" t="n">
        <v>530000</v>
      </c>
      <c r="E842" s="209" t="n">
        <v>487000</v>
      </c>
      <c r="F842" s="209" t="n">
        <v>270000</v>
      </c>
      <c r="G842" s="209" t="n">
        <v>571000</v>
      </c>
      <c r="H842" s="209" t="n">
        <v>274000</v>
      </c>
      <c r="J842" s="209" t="n">
        <v>2649000</v>
      </c>
      <c r="K842" s="210" t="n">
        <v>521000</v>
      </c>
      <c r="L842" s="209" t="n">
        <v>2141000</v>
      </c>
      <c r="M842" s="209" t="n">
        <v>81590000</v>
      </c>
    </row>
    <row r="843" customFormat="false" ht="11.25" hidden="false" customHeight="false" outlineLevel="0" collapsed="false">
      <c r="A843" s="199" t="n">
        <v>36387</v>
      </c>
      <c r="B843" s="192" t="n">
        <v>36387</v>
      </c>
      <c r="C843" s="209" t="n">
        <v>513000</v>
      </c>
      <c r="D843" s="209" t="n">
        <v>527000</v>
      </c>
      <c r="E843" s="209" t="n">
        <v>496000</v>
      </c>
      <c r="F843" s="209" t="n">
        <v>260000</v>
      </c>
      <c r="G843" s="209" t="n">
        <v>564000</v>
      </c>
      <c r="H843" s="209" t="n">
        <v>274000</v>
      </c>
      <c r="J843" s="209" t="n">
        <v>2634000</v>
      </c>
      <c r="K843" s="210" t="n">
        <v>567000</v>
      </c>
      <c r="L843" s="209" t="n">
        <v>2096000</v>
      </c>
      <c r="M843" s="209" t="n">
        <v>82157000</v>
      </c>
    </row>
    <row r="844" customFormat="false" ht="11.25" hidden="false" customHeight="false" outlineLevel="0" collapsed="false">
      <c r="A844" s="199" t="n">
        <v>36388</v>
      </c>
      <c r="B844" s="192" t="n">
        <v>36388</v>
      </c>
      <c r="C844" s="209" t="n">
        <v>512000</v>
      </c>
      <c r="D844" s="209" t="n">
        <v>625000</v>
      </c>
      <c r="E844" s="209" t="n">
        <v>481000</v>
      </c>
      <c r="F844" s="209" t="n">
        <v>237000</v>
      </c>
      <c r="G844" s="209" t="n">
        <v>610000</v>
      </c>
      <c r="H844" s="209" t="n">
        <v>267000</v>
      </c>
      <c r="J844" s="209" t="n">
        <v>2732000</v>
      </c>
      <c r="K844" s="210" t="n">
        <v>130000</v>
      </c>
      <c r="L844" s="209" t="n">
        <v>2573000</v>
      </c>
      <c r="M844" s="209" t="n">
        <v>82283000</v>
      </c>
    </row>
    <row r="845" customFormat="false" ht="11.25" hidden="false" customHeight="false" outlineLevel="0" collapsed="false">
      <c r="A845" s="199" t="n">
        <v>36389</v>
      </c>
      <c r="B845" s="192" t="n">
        <v>36389</v>
      </c>
      <c r="C845" s="209" t="n">
        <v>510000</v>
      </c>
      <c r="D845" s="209" t="n">
        <v>590000</v>
      </c>
      <c r="E845" s="209" t="n">
        <v>485000</v>
      </c>
      <c r="F845" s="209" t="n">
        <v>258000</v>
      </c>
      <c r="G845" s="209" t="n">
        <v>669000</v>
      </c>
      <c r="H845" s="209" t="n">
        <v>268000</v>
      </c>
      <c r="J845" s="209" t="n">
        <v>2781000</v>
      </c>
      <c r="K845" s="210" t="n">
        <v>24000</v>
      </c>
      <c r="L845" s="209" t="n">
        <v>2793000</v>
      </c>
      <c r="M845" s="209" t="n">
        <v>82305000</v>
      </c>
    </row>
    <row r="846" customFormat="false" ht="11.25" hidden="false" customHeight="false" outlineLevel="0" collapsed="false">
      <c r="A846" s="199" t="n">
        <v>36390</v>
      </c>
      <c r="B846" s="192" t="n">
        <v>36390</v>
      </c>
      <c r="C846" s="209" t="n">
        <v>501000</v>
      </c>
      <c r="D846" s="209" t="n">
        <v>572000</v>
      </c>
      <c r="E846" s="209" t="n">
        <v>488000</v>
      </c>
      <c r="F846" s="209" t="n">
        <v>275000</v>
      </c>
      <c r="G846" s="209" t="n">
        <v>624000</v>
      </c>
      <c r="H846" s="209" t="n">
        <v>270000</v>
      </c>
      <c r="J846" s="209" t="n">
        <v>2730000</v>
      </c>
      <c r="K846" s="210" t="n">
        <v>-63000</v>
      </c>
      <c r="L846" s="209" t="n">
        <v>2806000</v>
      </c>
      <c r="M846" s="209" t="n">
        <v>82242000</v>
      </c>
    </row>
    <row r="847" customFormat="false" ht="11.25" hidden="false" customHeight="false" outlineLevel="0" collapsed="false">
      <c r="A847" s="199" t="n">
        <v>36391</v>
      </c>
      <c r="B847" s="192" t="n">
        <v>36391</v>
      </c>
      <c r="C847" s="209" t="n">
        <v>494000</v>
      </c>
      <c r="D847" s="209" t="n">
        <v>532000</v>
      </c>
      <c r="E847" s="209" t="n">
        <v>492000</v>
      </c>
      <c r="F847" s="209" t="n">
        <v>284000</v>
      </c>
      <c r="G847" s="209" t="n">
        <v>612000</v>
      </c>
      <c r="H847" s="209" t="n">
        <v>266000</v>
      </c>
      <c r="J847" s="209" t="n">
        <v>2680000</v>
      </c>
      <c r="K847" s="210" t="n">
        <v>-188000</v>
      </c>
      <c r="L847" s="209" t="n">
        <v>2861000</v>
      </c>
      <c r="M847" s="209" t="n">
        <v>82054000</v>
      </c>
    </row>
    <row r="848" customFormat="false" ht="11.25" hidden="false" customHeight="false" outlineLevel="0" collapsed="false">
      <c r="A848" s="199" t="n">
        <v>36392</v>
      </c>
      <c r="B848" s="192" t="n">
        <v>36392</v>
      </c>
      <c r="C848" s="209" t="n">
        <v>530000</v>
      </c>
      <c r="D848" s="209" t="n">
        <v>559000</v>
      </c>
      <c r="E848" s="209" t="n">
        <v>473000</v>
      </c>
      <c r="F848" s="209" t="n">
        <v>290000</v>
      </c>
      <c r="G848" s="209" t="n">
        <v>620000</v>
      </c>
      <c r="H848" s="209" t="n">
        <v>256000</v>
      </c>
      <c r="J848" s="209" t="n">
        <v>2728000</v>
      </c>
      <c r="K848" s="210" t="n">
        <v>-30000</v>
      </c>
      <c r="L848" s="209" t="n">
        <v>2704000</v>
      </c>
      <c r="M848" s="209" t="n">
        <v>82023000</v>
      </c>
    </row>
    <row r="849" customFormat="false" ht="11.25" hidden="false" customHeight="false" outlineLevel="0" collapsed="false">
      <c r="A849" s="199" t="n">
        <v>36393</v>
      </c>
      <c r="B849" s="192" t="n">
        <v>36393</v>
      </c>
      <c r="C849" s="209" t="n">
        <v>532000</v>
      </c>
      <c r="D849" s="209" t="n">
        <v>498000</v>
      </c>
      <c r="E849" s="209" t="n">
        <v>483000</v>
      </c>
      <c r="F849" s="209" t="n">
        <v>279000</v>
      </c>
      <c r="G849" s="209" t="n">
        <v>603000</v>
      </c>
      <c r="H849" s="209" t="n">
        <v>257000</v>
      </c>
      <c r="J849" s="209" t="n">
        <v>2652000</v>
      </c>
      <c r="K849" s="210" t="n">
        <v>248000</v>
      </c>
      <c r="L849" s="209" t="n">
        <v>2461000</v>
      </c>
      <c r="M849" s="209" t="n">
        <v>82273000</v>
      </c>
    </row>
    <row r="850" customFormat="false" ht="11.25" hidden="false" customHeight="false" outlineLevel="0" collapsed="false">
      <c r="A850" s="199" t="n">
        <v>36394</v>
      </c>
      <c r="B850" s="192" t="n">
        <v>36394</v>
      </c>
      <c r="C850" s="209" t="n">
        <v>530000</v>
      </c>
      <c r="D850" s="209" t="n">
        <v>481000</v>
      </c>
      <c r="E850" s="209" t="n">
        <v>482000</v>
      </c>
      <c r="F850" s="209" t="n">
        <v>279000</v>
      </c>
      <c r="G850" s="209" t="n">
        <v>598000</v>
      </c>
      <c r="H850" s="209" t="n">
        <v>258000</v>
      </c>
      <c r="J850" s="209" t="n">
        <v>2627000</v>
      </c>
      <c r="K850" s="210" t="n">
        <v>194000</v>
      </c>
      <c r="L850" s="209" t="n">
        <v>2428000</v>
      </c>
      <c r="M850" s="209" t="n">
        <v>82467000</v>
      </c>
    </row>
    <row r="851" customFormat="false" ht="11.25" hidden="false" customHeight="false" outlineLevel="0" collapsed="false">
      <c r="A851" s="199" t="n">
        <v>36395</v>
      </c>
      <c r="B851" s="192" t="n">
        <v>36395</v>
      </c>
      <c r="C851" s="209" t="n">
        <v>530000</v>
      </c>
      <c r="D851" s="209" t="n">
        <v>527000</v>
      </c>
      <c r="E851" s="209" t="n">
        <v>462000</v>
      </c>
      <c r="F851" s="209" t="n">
        <v>270000</v>
      </c>
      <c r="G851" s="209" t="n">
        <v>579000</v>
      </c>
      <c r="H851" s="209" t="n">
        <v>255000</v>
      </c>
      <c r="J851" s="209" t="n">
        <v>2623000</v>
      </c>
      <c r="K851" s="210" t="n">
        <v>-863000</v>
      </c>
      <c r="L851" s="209" t="n">
        <v>3355000</v>
      </c>
      <c r="M851" s="209" t="n">
        <v>81604000</v>
      </c>
    </row>
    <row r="852" customFormat="false" ht="11.25" hidden="false" customHeight="false" outlineLevel="0" collapsed="false">
      <c r="A852" s="199" t="n">
        <v>36396</v>
      </c>
      <c r="B852" s="192" t="n">
        <v>36396</v>
      </c>
      <c r="C852" s="205" t="n">
        <v>530000</v>
      </c>
      <c r="D852" s="205" t="n">
        <v>523000</v>
      </c>
      <c r="E852" s="205" t="n">
        <v>479000</v>
      </c>
      <c r="F852" s="205" t="n">
        <v>280000</v>
      </c>
      <c r="G852" s="205" t="n">
        <v>604000</v>
      </c>
      <c r="H852" s="205" t="n">
        <v>258000</v>
      </c>
      <c r="J852" s="205" t="n">
        <v>2674000</v>
      </c>
      <c r="K852" s="206" t="n">
        <v>-761000</v>
      </c>
      <c r="L852" s="205" t="n">
        <v>3479000</v>
      </c>
      <c r="M852" s="205" t="n">
        <v>81230000</v>
      </c>
    </row>
    <row r="853" customFormat="false" ht="11.25" hidden="false" customHeight="false" outlineLevel="0" collapsed="false">
      <c r="A853" s="199" t="n">
        <v>36397</v>
      </c>
      <c r="B853" s="192" t="n">
        <v>36397</v>
      </c>
      <c r="C853" s="205" t="n">
        <v>519000</v>
      </c>
      <c r="D853" s="205" t="n">
        <v>548000</v>
      </c>
      <c r="E853" s="205" t="n">
        <v>470000</v>
      </c>
      <c r="F853" s="205" t="n">
        <v>225000</v>
      </c>
      <c r="G853" s="205" t="n">
        <v>604000</v>
      </c>
      <c r="H853" s="205" t="n">
        <v>259000</v>
      </c>
      <c r="J853" s="205" t="n">
        <v>2625000</v>
      </c>
      <c r="K853" s="206" t="n">
        <v>-1054000</v>
      </c>
      <c r="L853" s="205" t="n">
        <v>3691000</v>
      </c>
      <c r="M853" s="205" t="n">
        <v>80177000</v>
      </c>
    </row>
    <row r="854" customFormat="false" ht="11.25" hidden="false" customHeight="false" outlineLevel="0" collapsed="false">
      <c r="A854" s="199" t="n">
        <v>36398</v>
      </c>
      <c r="B854" s="192" t="n">
        <v>36398</v>
      </c>
      <c r="C854" s="205" t="n">
        <v>505000</v>
      </c>
      <c r="D854" s="205" t="n">
        <v>530000</v>
      </c>
      <c r="E854" s="205" t="n">
        <v>421000</v>
      </c>
      <c r="F854" s="205" t="n">
        <v>242000</v>
      </c>
      <c r="G854" s="205" t="n">
        <v>541000</v>
      </c>
      <c r="H854" s="205" t="n">
        <v>259000</v>
      </c>
      <c r="J854" s="205" t="n">
        <v>2498000</v>
      </c>
      <c r="K854" s="206" t="n">
        <v>-1182000</v>
      </c>
      <c r="L854" s="205" t="n">
        <v>3639000</v>
      </c>
      <c r="M854" s="205" t="n">
        <v>78995000</v>
      </c>
    </row>
    <row r="855" customFormat="false" ht="11.25" hidden="false" customHeight="false" outlineLevel="0" collapsed="false">
      <c r="A855" s="199" t="n">
        <v>36399</v>
      </c>
      <c r="B855" s="192" t="n">
        <v>36399</v>
      </c>
      <c r="C855" s="205" t="n">
        <v>521000</v>
      </c>
      <c r="D855" s="205" t="n">
        <v>498000</v>
      </c>
      <c r="E855" s="205" t="n">
        <v>481000</v>
      </c>
      <c r="F855" s="205" t="n">
        <v>231000</v>
      </c>
      <c r="G855" s="205" t="n">
        <v>616000</v>
      </c>
      <c r="H855" s="205" t="n">
        <v>258000</v>
      </c>
      <c r="J855" s="205" t="n">
        <v>2604000</v>
      </c>
      <c r="K855" s="206" t="n">
        <v>-756000</v>
      </c>
      <c r="L855" s="205" t="n">
        <v>3377000</v>
      </c>
      <c r="M855" s="205" t="n">
        <v>78239000</v>
      </c>
    </row>
    <row r="856" customFormat="false" ht="11.25" hidden="false" customHeight="false" outlineLevel="0" collapsed="false">
      <c r="A856" s="199" t="n">
        <v>36400</v>
      </c>
      <c r="B856" s="192" t="n">
        <v>36400</v>
      </c>
      <c r="C856" s="205" t="n">
        <v>526000</v>
      </c>
      <c r="D856" s="205" t="n">
        <v>530000</v>
      </c>
      <c r="E856" s="205" t="n">
        <v>499000</v>
      </c>
      <c r="F856" s="205" t="n">
        <v>250000</v>
      </c>
      <c r="G856" s="205" t="n">
        <v>713000</v>
      </c>
      <c r="H856" s="205" t="n">
        <v>260000</v>
      </c>
      <c r="J856" s="205" t="n">
        <v>2777000</v>
      </c>
      <c r="K856" s="206" t="n">
        <v>-112000</v>
      </c>
      <c r="L856" s="205" t="n">
        <v>2864000</v>
      </c>
      <c r="M856" s="205" t="n">
        <v>78126000</v>
      </c>
    </row>
    <row r="857" customFormat="false" ht="11.25" hidden="false" customHeight="false" outlineLevel="0" collapsed="false">
      <c r="A857" s="199" t="n">
        <v>36401</v>
      </c>
      <c r="B857" s="192" t="n">
        <v>36401</v>
      </c>
      <c r="C857" s="205" t="n">
        <v>531000</v>
      </c>
      <c r="D857" s="205" t="n">
        <v>553000</v>
      </c>
      <c r="E857" s="205" t="n">
        <v>490000</v>
      </c>
      <c r="F857" s="205" t="n">
        <v>270000</v>
      </c>
      <c r="G857" s="205" t="n">
        <v>723000</v>
      </c>
      <c r="H857" s="205" t="n">
        <v>261000</v>
      </c>
      <c r="J857" s="205" t="n">
        <v>2827000</v>
      </c>
      <c r="K857" s="206" t="n">
        <v>261000</v>
      </c>
      <c r="L857" s="205" t="n">
        <v>2633000</v>
      </c>
      <c r="M857" s="205" t="n">
        <v>78383000</v>
      </c>
    </row>
    <row r="858" customFormat="false" ht="11.25" hidden="false" customHeight="false" outlineLevel="0" collapsed="false">
      <c r="A858" s="199" t="n">
        <v>36402</v>
      </c>
      <c r="B858" s="192" t="n">
        <v>36402</v>
      </c>
      <c r="C858" s="205" t="n">
        <v>476000</v>
      </c>
      <c r="D858" s="205" t="n">
        <v>517000</v>
      </c>
      <c r="E858" s="205" t="n">
        <v>513000</v>
      </c>
      <c r="F858" s="205" t="n">
        <v>272000</v>
      </c>
      <c r="G858" s="205" t="n">
        <v>721000</v>
      </c>
      <c r="H858" s="205" t="n">
        <v>258000</v>
      </c>
      <c r="J858" s="205" t="n">
        <v>2758000</v>
      </c>
      <c r="K858" s="206" t="n">
        <v>-393000</v>
      </c>
      <c r="L858" s="205" t="n">
        <v>3054000</v>
      </c>
      <c r="M858" s="205" t="n">
        <v>77991000</v>
      </c>
    </row>
    <row r="859" customFormat="false" ht="11.25" hidden="false" customHeight="false" outlineLevel="0" collapsed="false">
      <c r="A859" s="199" t="n">
        <v>36403</v>
      </c>
      <c r="B859" s="192" t="n">
        <v>36403</v>
      </c>
      <c r="C859" s="205" t="n">
        <v>529000</v>
      </c>
      <c r="D859" s="205" t="n">
        <v>545000</v>
      </c>
      <c r="E859" s="205" t="n">
        <v>481000</v>
      </c>
      <c r="F859" s="205" t="n">
        <v>284000</v>
      </c>
      <c r="G859" s="205" t="n">
        <v>750000</v>
      </c>
      <c r="H859" s="205" t="n">
        <v>249000</v>
      </c>
      <c r="J859" s="205" t="n">
        <v>2838000</v>
      </c>
      <c r="K859" s="206" t="n">
        <v>54000</v>
      </c>
      <c r="L859" s="205" t="n">
        <v>2841000</v>
      </c>
      <c r="M859" s="205" t="n">
        <v>78044000</v>
      </c>
    </row>
    <row r="860" customFormat="false" ht="11.25" hidden="false" customHeight="false" outlineLevel="0" collapsed="false">
      <c r="A860" s="199" t="n">
        <v>36404</v>
      </c>
      <c r="B860" s="192" t="n">
        <v>36404</v>
      </c>
      <c r="C860" s="205" t="n">
        <v>527000</v>
      </c>
      <c r="D860" s="205" t="n">
        <v>726000</v>
      </c>
      <c r="E860" s="205" t="n">
        <v>480000</v>
      </c>
      <c r="F860" s="205" t="n">
        <v>288000</v>
      </c>
      <c r="G860" s="205" t="n">
        <v>674000</v>
      </c>
      <c r="H860" s="205" t="n">
        <v>258000</v>
      </c>
      <c r="J860" s="205" t="n">
        <v>2953000</v>
      </c>
      <c r="K860" s="206" t="n">
        <v>315000</v>
      </c>
      <c r="L860" s="205" t="n">
        <v>2617000</v>
      </c>
      <c r="M860" s="205" t="n">
        <v>78359000</v>
      </c>
    </row>
    <row r="861" customFormat="false" ht="11.25" hidden="false" customHeight="false" outlineLevel="0" collapsed="false">
      <c r="A861" s="199" t="n">
        <v>36405</v>
      </c>
      <c r="B861" s="192" t="n">
        <v>36405</v>
      </c>
      <c r="C861" s="205" t="n">
        <v>526000</v>
      </c>
      <c r="D861" s="205" t="n">
        <v>755000</v>
      </c>
      <c r="E861" s="205" t="n">
        <v>489000</v>
      </c>
      <c r="F861" s="205" t="n">
        <v>237000</v>
      </c>
      <c r="G861" s="205" t="n">
        <v>748000</v>
      </c>
      <c r="H861" s="205" t="n">
        <v>256000</v>
      </c>
      <c r="J861" s="205" t="n">
        <v>3011000</v>
      </c>
      <c r="K861" s="206" t="n">
        <v>575000</v>
      </c>
      <c r="L861" s="205" t="n">
        <v>2559000</v>
      </c>
      <c r="M861" s="205" t="n">
        <v>78934000</v>
      </c>
    </row>
    <row r="862" customFormat="false" ht="11.25" hidden="false" customHeight="false" outlineLevel="0" collapsed="false">
      <c r="A862" s="199" t="n">
        <v>36406</v>
      </c>
      <c r="B862" s="192" t="n">
        <v>36406</v>
      </c>
      <c r="C862" s="205" t="n">
        <v>530000</v>
      </c>
      <c r="D862" s="205" t="n">
        <v>817000</v>
      </c>
      <c r="E862" s="205" t="n">
        <v>428000</v>
      </c>
      <c r="F862" s="205" t="n">
        <v>266000</v>
      </c>
      <c r="G862" s="205" t="n">
        <v>746000</v>
      </c>
      <c r="H862" s="205" t="n">
        <v>256000</v>
      </c>
      <c r="J862" s="205" t="n">
        <v>3044000</v>
      </c>
      <c r="K862" s="206" t="n">
        <v>561000</v>
      </c>
      <c r="L862" s="205" t="n">
        <v>2412000</v>
      </c>
      <c r="M862" s="205" t="n">
        <v>79318000</v>
      </c>
    </row>
    <row r="863" customFormat="false" ht="11.25" hidden="false" customHeight="false" outlineLevel="0" collapsed="false">
      <c r="A863" s="199" t="n">
        <v>36407</v>
      </c>
      <c r="B863" s="192" t="n">
        <v>36407</v>
      </c>
      <c r="C863" s="205" t="n">
        <v>530000</v>
      </c>
      <c r="D863" s="205" t="n">
        <v>687000</v>
      </c>
      <c r="E863" s="205" t="n">
        <v>298000</v>
      </c>
      <c r="F863" s="205" t="n">
        <v>231000</v>
      </c>
      <c r="G863" s="205" t="n">
        <v>598000</v>
      </c>
      <c r="H863" s="205" t="n">
        <v>259000</v>
      </c>
      <c r="J863" s="205" t="n">
        <v>2602000</v>
      </c>
      <c r="K863" s="206" t="n">
        <v>561000</v>
      </c>
      <c r="L863" s="205" t="n">
        <v>2127000</v>
      </c>
      <c r="M863" s="205" t="n">
        <v>79879000</v>
      </c>
    </row>
    <row r="864" customFormat="false" ht="11.25" hidden="false" customHeight="false" outlineLevel="0" collapsed="false">
      <c r="A864" s="199" t="n">
        <v>36408</v>
      </c>
      <c r="B864" s="192" t="n">
        <v>36408</v>
      </c>
      <c r="C864" s="205" t="n">
        <v>477000</v>
      </c>
      <c r="D864" s="205" t="n">
        <v>694000</v>
      </c>
      <c r="E864" s="205" t="n">
        <v>312000</v>
      </c>
      <c r="F864" s="205" t="n">
        <v>221000</v>
      </c>
      <c r="G864" s="205" t="n">
        <v>521000</v>
      </c>
      <c r="H864" s="205" t="n">
        <v>267000</v>
      </c>
      <c r="J864" s="205" t="n">
        <v>2492000</v>
      </c>
      <c r="K864" s="206" t="n">
        <v>506000</v>
      </c>
      <c r="L864" s="205" t="n">
        <v>1986000</v>
      </c>
      <c r="M864" s="205" t="n">
        <v>80385000</v>
      </c>
    </row>
    <row r="865" customFormat="false" ht="11.25" hidden="false" customHeight="false" outlineLevel="0" collapsed="false">
      <c r="A865" s="199" t="n">
        <v>36409</v>
      </c>
      <c r="B865" s="192" t="n">
        <v>36409</v>
      </c>
      <c r="C865" s="205" t="n">
        <v>480000</v>
      </c>
      <c r="D865" s="205" t="n">
        <v>678000</v>
      </c>
      <c r="E865" s="205" t="n">
        <v>299000</v>
      </c>
      <c r="F865" s="205" t="n">
        <v>225000</v>
      </c>
      <c r="G865" s="205" t="n">
        <v>545000</v>
      </c>
      <c r="H865" s="205" t="n">
        <v>273000</v>
      </c>
      <c r="J865" s="205" t="n">
        <v>2500000</v>
      </c>
      <c r="K865" s="206" t="n">
        <v>264000</v>
      </c>
      <c r="L865" s="205" t="n">
        <v>2188000</v>
      </c>
      <c r="M865" s="205" t="n">
        <v>80649000</v>
      </c>
    </row>
    <row r="866" customFormat="false" ht="11.25" hidden="false" customHeight="false" outlineLevel="0" collapsed="false">
      <c r="A866" s="199" t="n">
        <v>36410</v>
      </c>
      <c r="B866" s="192" t="n">
        <v>36410</v>
      </c>
      <c r="C866" s="3" t="n">
        <v>527000</v>
      </c>
      <c r="D866" s="3" t="n">
        <v>695000</v>
      </c>
      <c r="E866" s="3" t="n">
        <v>442000</v>
      </c>
      <c r="F866" s="3" t="n">
        <v>240000</v>
      </c>
      <c r="G866" s="3" t="n">
        <v>618000</v>
      </c>
      <c r="H866" s="3" t="n">
        <v>277000</v>
      </c>
      <c r="J866" s="4" t="n">
        <v>2799000</v>
      </c>
      <c r="K866" s="5" t="n">
        <v>131000</v>
      </c>
      <c r="L866" s="4" t="n">
        <v>2676000</v>
      </c>
      <c r="M866" s="4" t="n">
        <v>80959000</v>
      </c>
    </row>
    <row r="867" customFormat="false" ht="11.25" hidden="false" customHeight="false" outlineLevel="0" collapsed="false">
      <c r="A867" s="199" t="n">
        <v>36411</v>
      </c>
      <c r="B867" s="192" t="n">
        <v>36411</v>
      </c>
      <c r="C867" s="3" t="n">
        <v>532000</v>
      </c>
      <c r="D867" s="3" t="n">
        <v>799000</v>
      </c>
      <c r="E867" s="3" t="n">
        <v>388000</v>
      </c>
      <c r="F867" s="3" t="n">
        <v>236000</v>
      </c>
      <c r="G867" s="3" t="n">
        <v>731000</v>
      </c>
      <c r="H867" s="3" t="n">
        <v>275000</v>
      </c>
      <c r="J867" s="4" t="n">
        <v>2962000</v>
      </c>
      <c r="K867" s="5" t="n">
        <v>62000</v>
      </c>
      <c r="L867" s="4" t="n">
        <v>2881000</v>
      </c>
      <c r="M867" s="4" t="n">
        <v>81019000</v>
      </c>
    </row>
    <row r="868" customFormat="false" ht="11.25" hidden="false" customHeight="false" outlineLevel="0" collapsed="false">
      <c r="A868" s="199" t="n">
        <v>36412</v>
      </c>
      <c r="B868" s="192" t="n">
        <v>36412</v>
      </c>
      <c r="C868" s="205" t="n">
        <v>527000</v>
      </c>
      <c r="D868" s="205" t="n">
        <v>803000</v>
      </c>
      <c r="E868" s="205" t="n">
        <v>338000</v>
      </c>
      <c r="F868" s="205" t="n">
        <v>243000</v>
      </c>
      <c r="G868" s="205" t="n">
        <v>750000</v>
      </c>
      <c r="H868" s="205" t="n">
        <v>275000</v>
      </c>
      <c r="I868" s="205" t="s">
        <v>80</v>
      </c>
      <c r="J868" s="205" t="n">
        <v>2937000</v>
      </c>
      <c r="K868" s="206" t="n">
        <v>171000</v>
      </c>
      <c r="L868" s="205" t="n">
        <v>2720000</v>
      </c>
      <c r="M868" s="205" t="n">
        <v>81190000</v>
      </c>
    </row>
    <row r="869" customFormat="false" ht="11.25" hidden="false" customHeight="false" outlineLevel="0" collapsed="false">
      <c r="A869" s="199" t="n">
        <v>36413</v>
      </c>
      <c r="B869" s="192" t="n">
        <v>36413</v>
      </c>
      <c r="C869" s="3" t="n">
        <v>528000</v>
      </c>
      <c r="D869" s="3" t="n">
        <v>814000</v>
      </c>
      <c r="E869" s="3" t="n">
        <v>376000</v>
      </c>
      <c r="F869" s="3" t="n">
        <v>215000</v>
      </c>
      <c r="G869" s="3" t="n">
        <v>728000</v>
      </c>
      <c r="H869" s="3" t="n">
        <v>271000</v>
      </c>
      <c r="I869" s="205" t="s">
        <v>80</v>
      </c>
      <c r="J869" s="4" t="n">
        <v>2933000</v>
      </c>
      <c r="K869" s="5" t="n">
        <v>138000</v>
      </c>
      <c r="L869" s="4" t="n">
        <v>2752000</v>
      </c>
      <c r="M869" s="4" t="n">
        <v>81329000</v>
      </c>
    </row>
    <row r="870" customFormat="false" ht="11.25" hidden="false" customHeight="false" outlineLevel="0" collapsed="false">
      <c r="A870" s="199" t="n">
        <v>36414</v>
      </c>
      <c r="B870" s="192" t="n">
        <v>36414</v>
      </c>
      <c r="C870" s="205" t="n">
        <v>498000</v>
      </c>
      <c r="D870" s="205" t="n">
        <v>699000</v>
      </c>
      <c r="E870" s="205" t="n">
        <v>353000</v>
      </c>
      <c r="F870" s="205" t="n">
        <v>277000</v>
      </c>
      <c r="G870" s="205" t="n">
        <v>609000</v>
      </c>
      <c r="H870" s="205" t="n">
        <v>272000</v>
      </c>
      <c r="I870" s="205" t="s">
        <v>80</v>
      </c>
      <c r="J870" s="205" t="n">
        <v>2708000</v>
      </c>
      <c r="K870" s="206" t="n">
        <v>487000</v>
      </c>
      <c r="L870" s="205" t="n">
        <v>2397000</v>
      </c>
      <c r="M870" s="205" t="n">
        <v>81817000</v>
      </c>
    </row>
    <row r="871" customFormat="false" ht="11.25" hidden="false" customHeight="false" outlineLevel="0" collapsed="false">
      <c r="A871" s="199" t="n">
        <v>36415</v>
      </c>
      <c r="B871" s="192" t="n">
        <v>36415</v>
      </c>
      <c r="C871" s="205" t="n">
        <v>490000</v>
      </c>
      <c r="D871" s="205" t="n">
        <v>714000</v>
      </c>
      <c r="E871" s="205" t="n">
        <v>360000</v>
      </c>
      <c r="F871" s="205" t="n">
        <v>228000</v>
      </c>
      <c r="G871" s="205" t="n">
        <v>639000</v>
      </c>
      <c r="H871" s="205" t="n">
        <v>271000</v>
      </c>
      <c r="I871" s="205" t="s">
        <v>80</v>
      </c>
      <c r="J871" s="205" t="n">
        <v>2702000</v>
      </c>
      <c r="K871" s="206" t="n">
        <v>304000</v>
      </c>
      <c r="L871" s="205" t="n">
        <v>2293000</v>
      </c>
      <c r="M871" s="205" t="n">
        <v>82121000</v>
      </c>
    </row>
    <row r="872" customFormat="false" ht="11.25" hidden="false" customHeight="false" outlineLevel="0" collapsed="false">
      <c r="A872" s="199" t="n">
        <v>36416</v>
      </c>
      <c r="B872" s="192" t="n">
        <v>36416</v>
      </c>
      <c r="C872" s="205" t="n">
        <v>532000</v>
      </c>
      <c r="D872" s="205" t="n">
        <v>730000</v>
      </c>
      <c r="E872" s="205" t="n">
        <v>420000</v>
      </c>
      <c r="F872" s="205" t="n">
        <v>252000</v>
      </c>
      <c r="G872" s="205" t="n">
        <v>652000</v>
      </c>
      <c r="H872" s="205" t="n">
        <v>300000</v>
      </c>
      <c r="I872" s="205" t="s">
        <v>80</v>
      </c>
      <c r="J872" s="205" t="n">
        <v>2855000</v>
      </c>
      <c r="K872" s="206" t="n">
        <v>-28000</v>
      </c>
      <c r="L872" s="205" t="n">
        <v>2860000</v>
      </c>
      <c r="M872" s="205" t="n">
        <v>82397000</v>
      </c>
    </row>
    <row r="873" customFormat="false" ht="11.25" hidden="false" customHeight="false" outlineLevel="0" collapsed="false">
      <c r="A873" s="199" t="n">
        <v>36417</v>
      </c>
      <c r="B873" s="192" t="n">
        <v>36417</v>
      </c>
      <c r="C873" s="205" t="n">
        <v>516000</v>
      </c>
      <c r="D873" s="205" t="n">
        <v>817000</v>
      </c>
      <c r="E873" s="205" t="n">
        <v>459000</v>
      </c>
      <c r="F873" s="205" t="n">
        <v>257000</v>
      </c>
      <c r="G873" s="205" t="n">
        <v>732000</v>
      </c>
      <c r="H873" s="205" t="n">
        <v>269000</v>
      </c>
      <c r="I873" s="205" t="s">
        <v>80</v>
      </c>
      <c r="J873" s="205" t="n">
        <v>3050000</v>
      </c>
      <c r="K873" s="206" t="n">
        <v>218000</v>
      </c>
      <c r="L873" s="205" t="n">
        <v>2805000</v>
      </c>
      <c r="M873" s="205" t="n">
        <v>82336000</v>
      </c>
    </row>
    <row r="874" customFormat="false" ht="11.25" hidden="false" customHeight="false" outlineLevel="0" collapsed="false">
      <c r="A874" s="199" t="n">
        <v>36418</v>
      </c>
      <c r="B874" s="192" t="n">
        <v>36418</v>
      </c>
      <c r="C874" s="205" t="n">
        <v>516000</v>
      </c>
      <c r="D874" s="205" t="n">
        <v>821000</v>
      </c>
      <c r="E874" s="205" t="n">
        <v>497000</v>
      </c>
      <c r="F874" s="205" t="n">
        <v>284000</v>
      </c>
      <c r="G874" s="205" t="n">
        <v>748000</v>
      </c>
      <c r="H874" s="205" t="n">
        <v>268000</v>
      </c>
      <c r="I874" s="205" t="s">
        <v>80</v>
      </c>
      <c r="J874" s="205" t="n">
        <v>3134000</v>
      </c>
      <c r="K874" s="206" t="n">
        <v>330000</v>
      </c>
      <c r="L874" s="205" t="n">
        <v>2834000</v>
      </c>
      <c r="M874" s="205" t="n">
        <v>82641000</v>
      </c>
    </row>
    <row r="875" customFormat="false" ht="11.25" hidden="false" customHeight="false" outlineLevel="0" collapsed="false">
      <c r="A875" s="199" t="n">
        <v>36419</v>
      </c>
      <c r="B875" s="192" t="n">
        <v>36419</v>
      </c>
      <c r="C875" s="205" t="n">
        <v>516000</v>
      </c>
      <c r="D875" s="205" t="n">
        <v>874000</v>
      </c>
      <c r="E875" s="205" t="n">
        <v>502000</v>
      </c>
      <c r="F875" s="205" t="n">
        <v>276000</v>
      </c>
      <c r="G875" s="205" t="n">
        <v>738000</v>
      </c>
      <c r="H875" s="205" t="n">
        <v>271000</v>
      </c>
      <c r="I875" s="205" t="s">
        <v>80</v>
      </c>
      <c r="J875" s="205" t="n">
        <v>3177000</v>
      </c>
      <c r="K875" s="206" t="n">
        <v>413000</v>
      </c>
      <c r="L875" s="205" t="n">
        <v>2777000</v>
      </c>
      <c r="M875" s="205" t="n">
        <v>83053000</v>
      </c>
    </row>
    <row r="876" customFormat="false" ht="11.25" hidden="false" customHeight="false" outlineLevel="0" collapsed="false">
      <c r="A876" s="199" t="n">
        <v>36420</v>
      </c>
      <c r="B876" s="192" t="n">
        <v>36420</v>
      </c>
      <c r="C876" s="205" t="n">
        <v>531000</v>
      </c>
      <c r="D876" s="205" t="n">
        <v>887000</v>
      </c>
      <c r="E876" s="205" t="n">
        <v>419000</v>
      </c>
      <c r="F876" s="205" t="n">
        <v>265000</v>
      </c>
      <c r="G876" s="205" t="n">
        <v>733000</v>
      </c>
      <c r="H876" s="205" t="n">
        <v>265000</v>
      </c>
      <c r="I876" s="205" t="s">
        <v>80</v>
      </c>
      <c r="J876" s="205" t="n">
        <v>3100000</v>
      </c>
      <c r="K876" s="206" t="n">
        <v>474000</v>
      </c>
      <c r="L876" s="205" t="n">
        <v>2613000</v>
      </c>
      <c r="M876" s="205" t="n">
        <v>83526000</v>
      </c>
    </row>
    <row r="877" customFormat="false" ht="11.25" hidden="false" customHeight="false" outlineLevel="0" collapsed="false">
      <c r="A877" s="199" t="n">
        <v>36421</v>
      </c>
      <c r="B877" s="192" t="n">
        <v>36421</v>
      </c>
      <c r="C877" s="205" t="n">
        <v>440000</v>
      </c>
      <c r="D877" s="205" t="n">
        <v>709000</v>
      </c>
      <c r="E877" s="205" t="n">
        <v>430000</v>
      </c>
      <c r="F877" s="205" t="n">
        <v>238000</v>
      </c>
      <c r="G877" s="205" t="n">
        <v>662000</v>
      </c>
      <c r="H877" s="205" t="n">
        <v>213000</v>
      </c>
      <c r="I877" s="205" t="s">
        <v>80</v>
      </c>
      <c r="J877" s="205" t="n">
        <v>2691000</v>
      </c>
      <c r="K877" s="206" t="n">
        <v>469000</v>
      </c>
      <c r="L877" s="205" t="n">
        <v>2320000</v>
      </c>
      <c r="M877" s="205" t="n">
        <v>83995000</v>
      </c>
    </row>
    <row r="878" customFormat="false" ht="11.25" hidden="false" customHeight="false" outlineLevel="0" collapsed="false">
      <c r="A878" s="199" t="n">
        <v>36422</v>
      </c>
      <c r="B878" s="192" t="n">
        <v>36422</v>
      </c>
      <c r="C878" s="205" t="n">
        <v>427000</v>
      </c>
      <c r="D878" s="205" t="n">
        <v>671000</v>
      </c>
      <c r="E878" s="205" t="n">
        <v>429000</v>
      </c>
      <c r="F878" s="205" t="n">
        <v>228000</v>
      </c>
      <c r="G878" s="205" t="n">
        <v>600000</v>
      </c>
      <c r="H878" s="205" t="n">
        <v>256000</v>
      </c>
      <c r="I878" s="205" t="s">
        <v>80</v>
      </c>
      <c r="J878" s="205" t="n">
        <v>2612000</v>
      </c>
      <c r="K878" s="206" t="n">
        <v>330000</v>
      </c>
      <c r="L878" s="205" t="n">
        <v>2210000</v>
      </c>
      <c r="M878" s="205" t="n">
        <v>84324000</v>
      </c>
    </row>
    <row r="879" customFormat="false" ht="11.25" hidden="false" customHeight="false" outlineLevel="0" collapsed="false">
      <c r="A879" s="199" t="n">
        <v>36423</v>
      </c>
      <c r="B879" s="192" t="n">
        <v>36423</v>
      </c>
      <c r="C879" s="205" t="n">
        <v>523000</v>
      </c>
      <c r="D879" s="205" t="n">
        <v>762000</v>
      </c>
      <c r="E879" s="205" t="n">
        <v>484000</v>
      </c>
      <c r="F879" s="205" t="n">
        <v>244000</v>
      </c>
      <c r="G879" s="205" t="n">
        <v>626000</v>
      </c>
      <c r="H879" s="205" t="n">
        <v>269000</v>
      </c>
      <c r="I879" s="205" t="s">
        <v>80</v>
      </c>
      <c r="J879" s="205" t="n">
        <v>2907000</v>
      </c>
      <c r="K879" s="206" t="n">
        <v>117000</v>
      </c>
      <c r="L879" s="205" t="n">
        <v>2734000</v>
      </c>
      <c r="M879" s="205" t="n">
        <v>84440000</v>
      </c>
    </row>
    <row r="880" customFormat="false" ht="11.25" hidden="false" customHeight="false" outlineLevel="0" collapsed="false">
      <c r="A880" s="199" t="n">
        <v>36424</v>
      </c>
      <c r="B880" s="192" t="n">
        <v>36424</v>
      </c>
      <c r="C880" s="205" t="n">
        <v>531000</v>
      </c>
      <c r="D880" s="205" t="n">
        <v>906000</v>
      </c>
      <c r="E880" s="205" t="n">
        <v>478000</v>
      </c>
      <c r="F880" s="205" t="n">
        <v>239000</v>
      </c>
      <c r="G880" s="205" t="n">
        <v>647000</v>
      </c>
      <c r="H880" s="205" t="n">
        <v>264000</v>
      </c>
      <c r="I880" s="205" t="s">
        <v>80</v>
      </c>
      <c r="J880" s="205" t="n">
        <v>3065000</v>
      </c>
      <c r="K880" s="206" t="n">
        <v>324000</v>
      </c>
      <c r="L880" s="205" t="n">
        <v>2819000</v>
      </c>
      <c r="M880" s="205" t="n">
        <v>84764000</v>
      </c>
    </row>
    <row r="881" customFormat="false" ht="11.25" hidden="false" customHeight="false" outlineLevel="0" collapsed="false">
      <c r="A881" s="199" t="n">
        <v>36425</v>
      </c>
      <c r="B881" s="192" t="n">
        <v>36425</v>
      </c>
      <c r="C881" s="205" t="n">
        <v>523000</v>
      </c>
      <c r="D881" s="205" t="n">
        <v>1011000</v>
      </c>
      <c r="E881" s="205" t="n">
        <v>421000</v>
      </c>
      <c r="F881" s="205" t="n">
        <v>295000</v>
      </c>
      <c r="G881" s="205" t="n">
        <v>635000</v>
      </c>
      <c r="H881" s="205" t="n">
        <v>253000</v>
      </c>
      <c r="I881" s="205" t="s">
        <v>80</v>
      </c>
      <c r="J881" s="205" t="n">
        <v>3138000</v>
      </c>
      <c r="K881" s="206" t="n">
        <v>196000</v>
      </c>
      <c r="L881" s="205" t="n">
        <v>2909000</v>
      </c>
      <c r="M881" s="205" t="n">
        <v>84960000</v>
      </c>
    </row>
    <row r="882" customFormat="false" ht="11.25" hidden="false" customHeight="false" outlineLevel="0" collapsed="false">
      <c r="A882" s="199" t="n">
        <v>36426</v>
      </c>
      <c r="B882" s="192" t="n">
        <v>36426</v>
      </c>
      <c r="C882" s="205" t="n">
        <v>530000</v>
      </c>
      <c r="D882" s="205" t="n">
        <v>923000</v>
      </c>
      <c r="E882" s="205" t="n">
        <v>429000</v>
      </c>
      <c r="F882" s="205" t="n">
        <v>309000</v>
      </c>
      <c r="G882" s="205" t="n">
        <v>672000</v>
      </c>
      <c r="H882" s="205" t="n">
        <v>251000</v>
      </c>
      <c r="I882" s="205" t="s">
        <v>80</v>
      </c>
      <c r="J882" s="205" t="n">
        <v>3113000</v>
      </c>
      <c r="K882" s="206" t="n">
        <v>192000</v>
      </c>
      <c r="L882" s="205" t="n">
        <v>2872000</v>
      </c>
      <c r="M882" s="205" t="n">
        <v>85156000</v>
      </c>
    </row>
    <row r="883" customFormat="false" ht="11.25" hidden="false" customHeight="false" outlineLevel="0" collapsed="false">
      <c r="A883" s="199" t="n">
        <v>36427</v>
      </c>
      <c r="B883" s="192" t="n">
        <v>36427</v>
      </c>
      <c r="C883" s="205" t="n">
        <v>518000</v>
      </c>
      <c r="D883" s="205" t="n">
        <v>841000</v>
      </c>
      <c r="E883" s="205" t="n">
        <v>478000</v>
      </c>
      <c r="F883" s="205" t="n">
        <v>259000</v>
      </c>
      <c r="G883" s="205" t="n">
        <v>664000</v>
      </c>
      <c r="H883" s="205" t="n">
        <v>255000</v>
      </c>
      <c r="I883" s="205" t="s">
        <v>80</v>
      </c>
      <c r="J883" s="205" t="n">
        <v>3016000</v>
      </c>
      <c r="K883" s="206" t="n">
        <v>255000</v>
      </c>
      <c r="L883" s="205" t="n">
        <v>2797000</v>
      </c>
      <c r="M883" s="205" t="n">
        <v>85409000</v>
      </c>
    </row>
    <row r="884" customFormat="false" ht="11.25" hidden="false" customHeight="false" outlineLevel="0" collapsed="false">
      <c r="A884" s="199" t="n">
        <v>36428</v>
      </c>
      <c r="B884" s="192" t="n">
        <v>36428</v>
      </c>
      <c r="C884" s="205" t="n">
        <v>510000</v>
      </c>
      <c r="D884" s="205" t="n">
        <v>837000</v>
      </c>
      <c r="E884" s="205" t="n">
        <v>435000</v>
      </c>
      <c r="F884" s="205" t="n">
        <v>274000</v>
      </c>
      <c r="G884" s="205" t="n">
        <v>682000</v>
      </c>
      <c r="H884" s="205" t="n">
        <v>255000</v>
      </c>
      <c r="I884" s="205" t="s">
        <v>80</v>
      </c>
      <c r="J884" s="205" t="n">
        <v>2993000</v>
      </c>
      <c r="K884" s="206" t="n">
        <v>510000</v>
      </c>
      <c r="L884" s="205" t="n">
        <v>2479000</v>
      </c>
      <c r="M884" s="205" t="n">
        <v>85918000</v>
      </c>
    </row>
    <row r="885" customFormat="false" ht="11.25" hidden="false" customHeight="false" outlineLevel="0" collapsed="false">
      <c r="A885" s="199" t="n">
        <v>36429</v>
      </c>
      <c r="B885" s="192" t="n">
        <v>36429</v>
      </c>
      <c r="C885" s="205" t="n">
        <v>503000</v>
      </c>
      <c r="D885" s="205" t="n">
        <v>865000</v>
      </c>
      <c r="E885" s="205" t="n">
        <v>421000</v>
      </c>
      <c r="F885" s="205" t="n">
        <v>262000</v>
      </c>
      <c r="G885" s="205" t="n">
        <v>705000</v>
      </c>
      <c r="H885" s="205" t="n">
        <v>243000</v>
      </c>
      <c r="I885" s="205" t="s">
        <v>80</v>
      </c>
      <c r="J885" s="205" t="n">
        <v>2999000</v>
      </c>
      <c r="K885" s="206" t="n">
        <v>638000</v>
      </c>
      <c r="L885" s="205" t="n">
        <v>2433000</v>
      </c>
      <c r="M885" s="205" t="n">
        <v>86555000</v>
      </c>
    </row>
    <row r="886" customFormat="false" ht="11.25" hidden="false" customHeight="false" outlineLevel="0" collapsed="false">
      <c r="A886" s="199" t="n">
        <v>36430</v>
      </c>
      <c r="B886" s="192" t="n">
        <v>36430</v>
      </c>
      <c r="C886" s="205" t="n">
        <v>502000</v>
      </c>
      <c r="D886" s="205" t="n">
        <v>850000</v>
      </c>
      <c r="E886" s="205" t="n">
        <v>411000</v>
      </c>
      <c r="F886" s="205" t="n">
        <v>267000</v>
      </c>
      <c r="G886" s="205" t="n">
        <v>762000</v>
      </c>
      <c r="H886" s="205" t="n">
        <v>243000</v>
      </c>
      <c r="I886" s="205" t="s">
        <v>80</v>
      </c>
      <c r="J886" s="205" t="n">
        <v>3036000</v>
      </c>
      <c r="K886" s="206" t="n">
        <v>-17000</v>
      </c>
      <c r="L886" s="205" t="n">
        <v>2999000</v>
      </c>
      <c r="M886" s="211" t="n">
        <v>86558000</v>
      </c>
    </row>
    <row r="887" customFormat="false" ht="11.25" hidden="false" customHeight="false" outlineLevel="0" collapsed="false">
      <c r="A887" s="199" t="n">
        <v>36431</v>
      </c>
      <c r="B887" s="192" t="n">
        <v>36431</v>
      </c>
      <c r="C887" s="205" t="n">
        <v>502000</v>
      </c>
      <c r="D887" s="205" t="n">
        <v>929000</v>
      </c>
      <c r="E887" s="205" t="n">
        <v>440000</v>
      </c>
      <c r="F887" s="205" t="n">
        <v>262000</v>
      </c>
      <c r="G887" s="205" t="n">
        <v>697000</v>
      </c>
      <c r="H887" s="205" t="n">
        <v>232000</v>
      </c>
      <c r="I887" s="205" t="s">
        <v>80</v>
      </c>
      <c r="J887" s="205" t="n">
        <v>3062000</v>
      </c>
      <c r="K887" s="206" t="n">
        <v>6000</v>
      </c>
      <c r="L887" s="205" t="n">
        <v>3008000</v>
      </c>
      <c r="M887" s="205" t="n">
        <v>86563000</v>
      </c>
    </row>
    <row r="888" customFormat="false" ht="11.25" hidden="false" customHeight="false" outlineLevel="0" collapsed="false">
      <c r="A888" s="199" t="n">
        <v>36432</v>
      </c>
      <c r="B888" s="192" t="n">
        <v>36432</v>
      </c>
      <c r="C888" s="205" t="n">
        <v>501000</v>
      </c>
      <c r="D888" s="205" t="n">
        <v>1065000</v>
      </c>
      <c r="E888" s="205" t="n">
        <v>433000</v>
      </c>
      <c r="F888" s="205" t="n">
        <v>295000</v>
      </c>
      <c r="G888" s="205" t="n">
        <v>743000</v>
      </c>
      <c r="H888" s="205" t="n">
        <v>239000</v>
      </c>
      <c r="I888" s="205" t="s">
        <v>80</v>
      </c>
      <c r="J888" s="205" t="n">
        <v>3276000</v>
      </c>
      <c r="K888" s="206" t="n">
        <v>96000</v>
      </c>
      <c r="L888" s="205" t="n">
        <v>3112000</v>
      </c>
      <c r="M888" s="205" t="n">
        <v>86659000</v>
      </c>
    </row>
    <row r="889" customFormat="false" ht="11.25" hidden="false" customHeight="false" outlineLevel="0" collapsed="false">
      <c r="A889" s="199" t="n">
        <v>36433</v>
      </c>
      <c r="B889" s="192" t="n">
        <v>36433</v>
      </c>
      <c r="C889" s="205" t="n">
        <v>494000</v>
      </c>
      <c r="D889" s="205" t="n">
        <v>930000</v>
      </c>
      <c r="E889" s="205" t="n">
        <v>386000</v>
      </c>
      <c r="F889" s="205" t="n">
        <v>216000</v>
      </c>
      <c r="G889" s="205" t="n">
        <v>717000</v>
      </c>
      <c r="H889" s="205" t="n">
        <v>238000</v>
      </c>
      <c r="I889" s="205" t="s">
        <v>80</v>
      </c>
      <c r="J889" s="205" t="n">
        <v>2982000</v>
      </c>
      <c r="K889" s="206" t="n">
        <v>-41000</v>
      </c>
      <c r="L889" s="205" t="n">
        <v>3168000</v>
      </c>
      <c r="M889" s="205" t="n">
        <v>86618000</v>
      </c>
    </row>
    <row r="890" customFormat="false" ht="11.25" hidden="false" customHeight="false" outlineLevel="0" collapsed="false">
      <c r="A890" s="199" t="n">
        <v>36434</v>
      </c>
      <c r="B890" s="192" t="n">
        <v>36434</v>
      </c>
      <c r="C890" s="205" t="n">
        <v>515000</v>
      </c>
      <c r="D890" s="205" t="n">
        <v>1012000</v>
      </c>
      <c r="E890" s="205" t="n">
        <v>422000</v>
      </c>
      <c r="F890" s="205" t="n">
        <v>204000</v>
      </c>
      <c r="G890" s="205" t="n">
        <v>716000</v>
      </c>
      <c r="H890" s="205" t="n">
        <v>214000</v>
      </c>
      <c r="I890" s="205" t="s">
        <v>80</v>
      </c>
      <c r="J890" s="205" t="n">
        <v>3110000</v>
      </c>
      <c r="K890" s="206" t="n">
        <v>119000</v>
      </c>
      <c r="L890" s="205" t="n">
        <v>2905000</v>
      </c>
      <c r="M890" s="205" t="n">
        <v>86737000</v>
      </c>
    </row>
    <row r="891" customFormat="false" ht="11.25" hidden="false" customHeight="false" outlineLevel="0" collapsed="false">
      <c r="A891" s="199" t="n">
        <v>36435</v>
      </c>
      <c r="B891" s="192" t="n">
        <v>36435</v>
      </c>
      <c r="C891" s="205" t="n">
        <v>515000</v>
      </c>
      <c r="D891" s="205" t="n">
        <v>1016000</v>
      </c>
      <c r="E891" s="205" t="n">
        <v>450000</v>
      </c>
      <c r="F891" s="205" t="n">
        <v>166000</v>
      </c>
      <c r="G891" s="205" t="n">
        <v>707000</v>
      </c>
      <c r="H891" s="205" t="n">
        <v>246000</v>
      </c>
      <c r="I891" s="205" t="s">
        <v>80</v>
      </c>
      <c r="J891" s="205" t="n">
        <v>3101000</v>
      </c>
      <c r="K891" s="206" t="n">
        <v>547000</v>
      </c>
      <c r="L891" s="205" t="n">
        <v>2573000</v>
      </c>
      <c r="M891" s="205" t="n">
        <v>87284000</v>
      </c>
    </row>
    <row r="892" customFormat="false" ht="11.25" hidden="false" customHeight="false" outlineLevel="0" collapsed="false">
      <c r="A892" s="199" t="n">
        <v>36436</v>
      </c>
      <c r="B892" s="192" t="n">
        <v>36436</v>
      </c>
      <c r="C892" s="205" t="n">
        <v>514000</v>
      </c>
      <c r="D892" s="205" t="n">
        <v>1038000</v>
      </c>
      <c r="E892" s="205" t="n">
        <v>394000</v>
      </c>
      <c r="F892" s="205" t="n">
        <v>174000</v>
      </c>
      <c r="G892" s="205" t="n">
        <v>711000</v>
      </c>
      <c r="H892" s="205" t="n">
        <v>251000</v>
      </c>
      <c r="I892" s="205" t="s">
        <v>80</v>
      </c>
      <c r="J892" s="205" t="n">
        <v>3082000</v>
      </c>
      <c r="K892" s="206" t="n">
        <v>542000</v>
      </c>
      <c r="L892" s="205" t="n">
        <v>2567000</v>
      </c>
      <c r="M892" s="205" t="n">
        <v>87825000</v>
      </c>
    </row>
    <row r="893" customFormat="false" ht="11.25" hidden="false" customHeight="false" outlineLevel="0" collapsed="false">
      <c r="A893" s="199" t="n">
        <v>36437</v>
      </c>
      <c r="B893" s="192" t="n">
        <v>36437</v>
      </c>
      <c r="C893" s="205" t="n">
        <v>510000</v>
      </c>
      <c r="D893" s="205" t="n">
        <v>965000</v>
      </c>
      <c r="E893" s="205" t="n">
        <v>396000</v>
      </c>
      <c r="F893" s="205" t="n">
        <v>198000</v>
      </c>
      <c r="G893" s="205" t="n">
        <v>729000</v>
      </c>
      <c r="H893" s="205" t="n">
        <v>258000</v>
      </c>
      <c r="I893" s="205" t="s">
        <v>80</v>
      </c>
      <c r="J893" s="205" t="n">
        <v>3055000</v>
      </c>
      <c r="K893" s="206" t="n">
        <v>86000</v>
      </c>
      <c r="L893" s="205" t="n">
        <v>2954000</v>
      </c>
      <c r="M893" s="205" t="n">
        <v>87912000</v>
      </c>
    </row>
    <row r="894" customFormat="false" ht="11.25" hidden="false" customHeight="false" outlineLevel="0" collapsed="false">
      <c r="A894" s="199" t="n">
        <v>36438</v>
      </c>
      <c r="B894" s="192" t="n">
        <v>36438</v>
      </c>
      <c r="C894" s="205" t="n">
        <v>432000</v>
      </c>
      <c r="D894" s="205" t="n">
        <v>1043000</v>
      </c>
      <c r="E894" s="205" t="n">
        <v>371000</v>
      </c>
      <c r="F894" s="205" t="n">
        <v>168000</v>
      </c>
      <c r="G894" s="205" t="n">
        <v>663000</v>
      </c>
      <c r="H894" s="205" t="n">
        <v>261000</v>
      </c>
      <c r="I894" s="205" t="s">
        <v>80</v>
      </c>
      <c r="J894" s="205" t="n">
        <v>2939000</v>
      </c>
      <c r="K894" s="206" t="n">
        <v>-113000</v>
      </c>
      <c r="L894" s="205" t="n">
        <v>3049000</v>
      </c>
      <c r="M894" s="205" t="n">
        <v>87798000</v>
      </c>
    </row>
    <row r="895" customFormat="false" ht="11.25" hidden="false" customHeight="false" outlineLevel="0" collapsed="false">
      <c r="A895" s="199" t="n">
        <v>36439</v>
      </c>
      <c r="B895" s="192" t="n">
        <v>36439</v>
      </c>
      <c r="C895" s="205" t="n">
        <v>429000</v>
      </c>
      <c r="D895" s="205" t="n">
        <v>893000</v>
      </c>
      <c r="E895" s="205" t="n">
        <v>346000</v>
      </c>
      <c r="F895" s="205" t="n">
        <v>160000</v>
      </c>
      <c r="G895" s="205" t="n">
        <v>678000</v>
      </c>
      <c r="H895" s="205" t="n">
        <v>262000</v>
      </c>
      <c r="I895" s="205" t="s">
        <v>80</v>
      </c>
      <c r="J895" s="205" t="n">
        <v>2769000</v>
      </c>
      <c r="K895" s="206" t="n">
        <v>-232000</v>
      </c>
      <c r="L895" s="205" t="n">
        <v>3013000</v>
      </c>
      <c r="M895" s="205" t="n">
        <v>87567000</v>
      </c>
    </row>
    <row r="896" customFormat="false" ht="11.25" hidden="false" customHeight="false" outlineLevel="0" collapsed="false">
      <c r="A896" s="199" t="n">
        <v>36440</v>
      </c>
      <c r="B896" s="192" t="n">
        <v>36440</v>
      </c>
      <c r="C896" s="205" t="n">
        <v>508000</v>
      </c>
      <c r="D896" s="205" t="n">
        <v>934000</v>
      </c>
      <c r="E896" s="205" t="n">
        <v>413000</v>
      </c>
      <c r="F896" s="205" t="n">
        <v>182000</v>
      </c>
      <c r="G896" s="205" t="n">
        <v>714000</v>
      </c>
      <c r="H896" s="205" t="n">
        <v>255000</v>
      </c>
      <c r="I896" s="205" t="s">
        <v>80</v>
      </c>
      <c r="J896" s="205" t="n">
        <v>3005000</v>
      </c>
      <c r="K896" s="206" t="n">
        <v>-155000</v>
      </c>
      <c r="L896" s="205" t="n">
        <v>3109000</v>
      </c>
      <c r="M896" s="205" t="n">
        <v>87412000</v>
      </c>
    </row>
    <row r="897" customFormat="false" ht="11.25" hidden="false" customHeight="false" outlineLevel="0" collapsed="false">
      <c r="A897" s="199" t="n">
        <v>36441</v>
      </c>
      <c r="B897" s="192" t="n">
        <v>36441</v>
      </c>
      <c r="C897" s="205" t="n">
        <v>508000</v>
      </c>
      <c r="D897" s="205" t="n">
        <v>973000</v>
      </c>
      <c r="E897" s="205" t="n">
        <v>388000</v>
      </c>
      <c r="F897" s="205" t="n">
        <v>236000</v>
      </c>
      <c r="G897" s="205" t="n">
        <v>743000</v>
      </c>
      <c r="H897" s="205" t="n">
        <v>256000</v>
      </c>
      <c r="I897" s="205" t="s">
        <v>80</v>
      </c>
      <c r="J897" s="205" t="n">
        <v>3104000</v>
      </c>
      <c r="K897" s="206" t="n">
        <v>-126000</v>
      </c>
      <c r="L897" s="205" t="n">
        <v>3166000</v>
      </c>
      <c r="M897" s="205" t="n">
        <v>87287000</v>
      </c>
    </row>
    <row r="898" customFormat="false" ht="11.25" hidden="false" customHeight="false" outlineLevel="0" collapsed="false">
      <c r="A898" s="199" t="n">
        <v>36442</v>
      </c>
      <c r="B898" s="192" t="n">
        <v>36442</v>
      </c>
      <c r="C898" s="205" t="n">
        <v>497000</v>
      </c>
      <c r="D898" s="205" t="n">
        <v>1075000</v>
      </c>
      <c r="E898" s="205" t="n">
        <v>391000</v>
      </c>
      <c r="F898" s="205" t="n">
        <v>187000</v>
      </c>
      <c r="G898" s="205" t="n">
        <v>736000</v>
      </c>
      <c r="H898" s="205" t="n">
        <v>300000</v>
      </c>
      <c r="I898" s="205" t="s">
        <v>80</v>
      </c>
      <c r="J898" s="205" t="n">
        <v>3186000</v>
      </c>
      <c r="K898" s="206" t="n">
        <v>577000</v>
      </c>
      <c r="L898" s="205" t="n">
        <v>2520000</v>
      </c>
      <c r="M898" s="205" t="n">
        <v>87789000</v>
      </c>
    </row>
    <row r="899" customFormat="false" ht="11.25" hidden="false" customHeight="false" outlineLevel="0" collapsed="false">
      <c r="A899" s="199" t="n">
        <v>36443</v>
      </c>
      <c r="B899" s="192" t="n">
        <v>36443</v>
      </c>
      <c r="C899" s="205" t="n">
        <v>510000</v>
      </c>
      <c r="D899" s="205" t="n">
        <v>1092000</v>
      </c>
      <c r="E899" s="205" t="n">
        <v>400000</v>
      </c>
      <c r="F899" s="205" t="n">
        <v>196000</v>
      </c>
      <c r="G899" s="205" t="n">
        <v>694000</v>
      </c>
      <c r="H899" s="205" t="n">
        <v>256000</v>
      </c>
      <c r="I899" s="205" t="s">
        <v>80</v>
      </c>
      <c r="J899" s="205" t="n">
        <v>3148000</v>
      </c>
      <c r="K899" s="206" t="n">
        <v>451000</v>
      </c>
      <c r="L899" s="205" t="n">
        <v>2698000</v>
      </c>
      <c r="M899" s="205" t="n">
        <v>88239000</v>
      </c>
    </row>
    <row r="900" customFormat="false" ht="11.25" hidden="false" customHeight="false" outlineLevel="0" collapsed="false">
      <c r="A900" s="199" t="n">
        <v>36444</v>
      </c>
      <c r="B900" s="192" t="n">
        <v>36444</v>
      </c>
      <c r="C900" s="205" t="n">
        <v>516000</v>
      </c>
      <c r="D900" s="205" t="n">
        <v>1065000</v>
      </c>
      <c r="E900" s="205" t="n">
        <v>341000</v>
      </c>
      <c r="F900" s="205" t="n">
        <v>187000</v>
      </c>
      <c r="G900" s="205" t="n">
        <v>738000</v>
      </c>
      <c r="H900" s="205" t="n">
        <v>241000</v>
      </c>
      <c r="I900" s="205" t="s">
        <v>80</v>
      </c>
      <c r="J900" s="205" t="n">
        <v>3088000</v>
      </c>
      <c r="K900" s="212" t="n">
        <v>-167000</v>
      </c>
      <c r="L900" s="205" t="n">
        <v>3288000</v>
      </c>
      <c r="M900" s="205" t="n">
        <v>88073000</v>
      </c>
    </row>
    <row r="901" customFormat="false" ht="11.25" hidden="false" customHeight="false" outlineLevel="0" collapsed="false">
      <c r="A901" s="199" t="n">
        <v>36445</v>
      </c>
      <c r="B901" s="192" t="n">
        <v>36445</v>
      </c>
      <c r="C901" s="205" t="n">
        <v>483000</v>
      </c>
      <c r="D901" s="205" t="n">
        <v>978000</v>
      </c>
      <c r="E901" s="205" t="n">
        <v>321000</v>
      </c>
      <c r="F901" s="205" t="n">
        <v>179000</v>
      </c>
      <c r="G901" s="205" t="n">
        <v>733000</v>
      </c>
      <c r="H901" s="205" t="n">
        <v>259000</v>
      </c>
      <c r="I901" s="205" t="s">
        <v>80</v>
      </c>
      <c r="J901" s="205" t="n">
        <v>2953000</v>
      </c>
      <c r="K901" s="206" t="n">
        <v>-459000</v>
      </c>
      <c r="L901" s="205" t="n">
        <v>3374000</v>
      </c>
      <c r="M901" s="205" t="n">
        <v>87619000</v>
      </c>
    </row>
    <row r="902" customFormat="false" ht="11.25" hidden="false" customHeight="false" outlineLevel="0" collapsed="false">
      <c r="A902" s="199" t="n">
        <v>36446</v>
      </c>
      <c r="B902" s="192" t="n">
        <v>36446</v>
      </c>
      <c r="C902" s="205" t="n">
        <v>492000</v>
      </c>
      <c r="D902" s="205" t="n">
        <v>908000</v>
      </c>
      <c r="E902" s="205" t="n">
        <v>358000</v>
      </c>
      <c r="F902" s="205" t="n">
        <v>194000</v>
      </c>
      <c r="G902" s="205" t="n">
        <v>689000</v>
      </c>
      <c r="H902" s="205" t="n">
        <v>252000</v>
      </c>
      <c r="I902" s="205" t="s">
        <v>80</v>
      </c>
      <c r="J902" s="205" t="n">
        <v>2894000</v>
      </c>
      <c r="K902" s="206" t="n">
        <v>-474000</v>
      </c>
      <c r="L902" s="205" t="n">
        <v>3387000</v>
      </c>
      <c r="M902" s="205" t="n">
        <v>87144000</v>
      </c>
    </row>
    <row r="903" customFormat="false" ht="11.25" hidden="false" customHeight="false" outlineLevel="0" collapsed="false">
      <c r="A903" s="199" t="n">
        <v>36447</v>
      </c>
      <c r="B903" s="192" t="n">
        <v>36447</v>
      </c>
      <c r="C903" s="205" t="n">
        <v>506000</v>
      </c>
      <c r="D903" s="205" t="n">
        <v>875000</v>
      </c>
      <c r="E903" s="205" t="n">
        <v>381000</v>
      </c>
      <c r="F903" s="205" t="n">
        <v>195000</v>
      </c>
      <c r="G903" s="205" t="n">
        <v>664000</v>
      </c>
      <c r="H903" s="205" t="n">
        <v>255000</v>
      </c>
      <c r="I903" s="205" t="s">
        <v>80</v>
      </c>
      <c r="J903" s="205" t="n">
        <v>2875000</v>
      </c>
      <c r="K903" s="206" t="n">
        <v>-341000</v>
      </c>
      <c r="L903" s="205" t="n">
        <v>3223000</v>
      </c>
      <c r="M903" s="205" t="n">
        <v>86804000</v>
      </c>
    </row>
    <row r="904" customFormat="false" ht="11.25" hidden="false" customHeight="false" outlineLevel="0" collapsed="false">
      <c r="A904" s="199" t="n">
        <v>36448</v>
      </c>
      <c r="B904" s="192" t="n">
        <v>36448</v>
      </c>
      <c r="C904" s="205" t="n">
        <v>500000</v>
      </c>
      <c r="D904" s="205" t="n">
        <v>973000</v>
      </c>
      <c r="E904" s="205" t="n">
        <v>381000</v>
      </c>
      <c r="F904" s="205" t="n">
        <v>168000</v>
      </c>
      <c r="G904" s="205" t="n">
        <v>690000</v>
      </c>
      <c r="H904" s="205" t="n">
        <v>258000</v>
      </c>
      <c r="I904" s="205" t="s">
        <v>80</v>
      </c>
      <c r="J904" s="205" t="n">
        <v>2906000</v>
      </c>
      <c r="K904" s="206" t="n">
        <v>-102000</v>
      </c>
      <c r="L904" s="205" t="n">
        <v>3085000</v>
      </c>
      <c r="M904" s="205" t="n">
        <v>86702000</v>
      </c>
    </row>
    <row r="905" customFormat="false" ht="11.25" hidden="false" customHeight="false" outlineLevel="0" collapsed="false">
      <c r="A905" s="199" t="n">
        <v>36449</v>
      </c>
      <c r="B905" s="192" t="n">
        <v>36449</v>
      </c>
      <c r="C905" s="205" t="n">
        <v>524000</v>
      </c>
      <c r="D905" s="205" t="n">
        <v>958000</v>
      </c>
      <c r="E905" s="205" t="n">
        <v>441000</v>
      </c>
      <c r="F905" s="205" t="n">
        <v>207000</v>
      </c>
      <c r="G905" s="205" t="n">
        <v>756000</v>
      </c>
      <c r="H905" s="205" t="n">
        <v>260000</v>
      </c>
      <c r="I905" s="205" t="s">
        <v>80</v>
      </c>
      <c r="J905" s="205" t="n">
        <v>3147000</v>
      </c>
      <c r="K905" s="206" t="n">
        <v>152000</v>
      </c>
      <c r="L905" s="205" t="n">
        <v>2843000</v>
      </c>
      <c r="M905" s="205" t="n">
        <v>86856000</v>
      </c>
    </row>
    <row r="906" customFormat="false" ht="11.25" hidden="false" customHeight="false" outlineLevel="0" collapsed="false">
      <c r="A906" s="199" t="n">
        <v>36450</v>
      </c>
      <c r="B906" s="192" t="n">
        <v>36450</v>
      </c>
      <c r="C906" s="205" t="n">
        <v>530000</v>
      </c>
      <c r="D906" s="205" t="n">
        <v>956000</v>
      </c>
      <c r="E906" s="205" t="n">
        <v>446000</v>
      </c>
      <c r="F906" s="205" t="n">
        <v>204000</v>
      </c>
      <c r="G906" s="205" t="n">
        <v>738000</v>
      </c>
      <c r="H906" s="205" t="n">
        <v>258000</v>
      </c>
      <c r="I906" s="205" t="s">
        <v>80</v>
      </c>
      <c r="J906" s="205" t="n">
        <v>3130000</v>
      </c>
      <c r="K906" s="206" t="n">
        <v>586000</v>
      </c>
      <c r="L906" s="205" t="n">
        <v>2616000</v>
      </c>
      <c r="M906" s="205" t="n">
        <v>87445000</v>
      </c>
    </row>
    <row r="907" customFormat="false" ht="11.25" hidden="false" customHeight="false" outlineLevel="0" collapsed="false">
      <c r="A907" s="199" t="n">
        <v>36451</v>
      </c>
      <c r="B907" s="192" t="n">
        <v>36451</v>
      </c>
      <c r="C907" s="205" t="n">
        <v>508000</v>
      </c>
      <c r="D907" s="205" t="n">
        <v>995000</v>
      </c>
      <c r="E907" s="205" t="n">
        <v>382000</v>
      </c>
      <c r="F907" s="205" t="n">
        <v>204000</v>
      </c>
      <c r="G907" s="205" t="n">
        <v>719000</v>
      </c>
      <c r="H907" s="205" t="n">
        <v>257000</v>
      </c>
      <c r="I907" s="205" t="s">
        <v>80</v>
      </c>
      <c r="J907" s="205" t="n">
        <v>3065000</v>
      </c>
      <c r="K907" s="206" t="n">
        <v>35000</v>
      </c>
      <c r="L907" s="205" t="n">
        <v>3024000</v>
      </c>
      <c r="M907" s="205" t="n">
        <v>87481000</v>
      </c>
    </row>
    <row r="908" customFormat="false" ht="11.25" hidden="false" customHeight="false" outlineLevel="0" collapsed="false">
      <c r="A908" s="199" t="n">
        <v>36452</v>
      </c>
      <c r="B908" s="192" t="n">
        <v>36452</v>
      </c>
      <c r="C908" s="205" t="n">
        <v>494000</v>
      </c>
      <c r="D908" s="205" t="n">
        <v>1053000</v>
      </c>
      <c r="E908" s="205" t="n">
        <v>272000</v>
      </c>
      <c r="F908" s="205" t="n">
        <v>200000</v>
      </c>
      <c r="G908" s="205" t="n">
        <v>744000</v>
      </c>
      <c r="H908" s="205" t="n">
        <v>252000</v>
      </c>
      <c r="I908" s="205" t="s">
        <v>80</v>
      </c>
      <c r="J908" s="205" t="n">
        <v>3015000</v>
      </c>
      <c r="K908" s="206" t="n">
        <v>37000</v>
      </c>
      <c r="L908" s="205" t="n">
        <v>3040000</v>
      </c>
      <c r="M908" s="205" t="n">
        <v>87519000</v>
      </c>
    </row>
    <row r="909" customFormat="false" ht="11.25" hidden="false" customHeight="false" outlineLevel="0" collapsed="false">
      <c r="A909" s="199" t="n">
        <v>36453</v>
      </c>
      <c r="B909" s="192" t="n">
        <v>36453</v>
      </c>
      <c r="C909" s="205" t="n">
        <v>412000</v>
      </c>
      <c r="D909" s="205" t="n">
        <v>1152000</v>
      </c>
      <c r="E909" s="205" t="n">
        <v>329000</v>
      </c>
      <c r="F909" s="205" t="n">
        <v>197000</v>
      </c>
      <c r="G909" s="205" t="n">
        <v>726000</v>
      </c>
      <c r="H909" s="205" t="n">
        <v>249000</v>
      </c>
      <c r="I909" s="205" t="s">
        <v>80</v>
      </c>
      <c r="J909" s="205" t="n">
        <v>3065000</v>
      </c>
      <c r="K909" s="206" t="n">
        <v>-53000</v>
      </c>
      <c r="L909" s="205" t="n">
        <v>3132000</v>
      </c>
      <c r="M909" s="205" t="n">
        <v>87466000</v>
      </c>
    </row>
    <row r="910" customFormat="false" ht="11.25" hidden="false" customHeight="false" outlineLevel="0" collapsed="false">
      <c r="A910" s="199" t="n">
        <v>36454</v>
      </c>
      <c r="B910" s="192" t="n">
        <v>36454</v>
      </c>
      <c r="C910" s="205" t="n">
        <v>421000</v>
      </c>
      <c r="D910" s="205" t="n">
        <v>1094000</v>
      </c>
      <c r="E910" s="205" t="n">
        <v>302000</v>
      </c>
      <c r="F910" s="205" t="n">
        <v>187000</v>
      </c>
      <c r="G910" s="205" t="n">
        <v>739000</v>
      </c>
      <c r="H910" s="205" t="n">
        <v>252000</v>
      </c>
      <c r="I910" s="205" t="s">
        <v>80</v>
      </c>
      <c r="J910" s="205" t="n">
        <v>2996000</v>
      </c>
      <c r="K910" s="206" t="n">
        <v>-140000</v>
      </c>
      <c r="L910" s="205" t="n">
        <v>3147000</v>
      </c>
      <c r="M910" s="205" t="n">
        <v>87326000</v>
      </c>
    </row>
    <row r="911" customFormat="false" ht="11.25" hidden="false" customHeight="false" outlineLevel="0" collapsed="false">
      <c r="A911" s="199" t="n">
        <v>36455</v>
      </c>
      <c r="B911" s="192" t="n">
        <v>36455</v>
      </c>
      <c r="C911" s="205" t="n">
        <v>423000</v>
      </c>
      <c r="D911" s="205" t="n">
        <v>1104000</v>
      </c>
      <c r="E911" s="205" t="n">
        <v>435000</v>
      </c>
      <c r="F911" s="205" t="n">
        <v>187000</v>
      </c>
      <c r="G911" s="205" t="n">
        <v>691000</v>
      </c>
      <c r="H911" s="205" t="n">
        <v>252000</v>
      </c>
      <c r="I911" s="205" t="s">
        <v>80</v>
      </c>
      <c r="J911" s="211" t="n">
        <v>3092000</v>
      </c>
      <c r="K911" s="213" t="n">
        <v>-12000</v>
      </c>
      <c r="L911" s="211" t="n">
        <v>3019000</v>
      </c>
      <c r="M911" s="205" t="n">
        <v>87321000</v>
      </c>
    </row>
    <row r="912" customFormat="false" ht="11.25" hidden="false" customHeight="false" outlineLevel="0" collapsed="false">
      <c r="A912" s="214" t="n">
        <v>36456</v>
      </c>
      <c r="B912" s="215" t="n">
        <v>36456</v>
      </c>
      <c r="C912" s="216" t="n">
        <v>476000</v>
      </c>
      <c r="D912" s="216" t="n">
        <v>1461000</v>
      </c>
      <c r="E912" s="216" t="n">
        <v>428000</v>
      </c>
      <c r="F912" s="216" t="n">
        <v>194000</v>
      </c>
      <c r="G912" s="216" t="n">
        <v>735000</v>
      </c>
      <c r="H912" s="216" t="n">
        <v>300000</v>
      </c>
      <c r="I912" s="216" t="s">
        <v>80</v>
      </c>
      <c r="J912" s="216" t="n">
        <v>3142000</v>
      </c>
      <c r="K912" s="212" t="n">
        <v>450000</v>
      </c>
      <c r="L912" s="216" t="n">
        <v>2595000</v>
      </c>
      <c r="M912" s="216" t="n">
        <v>87715000</v>
      </c>
      <c r="N912" s="217"/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  <c r="AL912" s="217"/>
      <c r="AM912" s="217"/>
      <c r="AN912" s="217"/>
      <c r="AO912" s="217"/>
      <c r="AP912" s="217"/>
      <c r="AQ912" s="217"/>
      <c r="AR912" s="217"/>
      <c r="AS912" s="217"/>
      <c r="AT912" s="217"/>
      <c r="AU912" s="217"/>
      <c r="AV912" s="217"/>
      <c r="AW912" s="217"/>
      <c r="AX912" s="217"/>
      <c r="AY912" s="217"/>
      <c r="AZ912" s="217"/>
      <c r="BA912" s="217"/>
      <c r="BB912" s="217"/>
      <c r="BC912" s="217"/>
      <c r="BD912" s="217"/>
      <c r="BE912" s="217"/>
      <c r="BF912" s="217"/>
      <c r="BG912" s="217"/>
      <c r="BH912" s="217"/>
      <c r="BI912" s="217"/>
      <c r="BJ912" s="217"/>
      <c r="BK912" s="217"/>
      <c r="BL912" s="217"/>
      <c r="BM912" s="217"/>
      <c r="BN912" s="217"/>
      <c r="BO912" s="217"/>
      <c r="BP912" s="217"/>
      <c r="BQ912" s="217"/>
      <c r="BR912" s="217"/>
      <c r="BS912" s="217"/>
      <c r="BT912" s="217"/>
      <c r="BU912" s="217"/>
      <c r="BV912" s="217"/>
      <c r="BW912" s="217"/>
      <c r="BX912" s="217"/>
      <c r="BY912" s="217"/>
      <c r="BZ912" s="217"/>
      <c r="CA912" s="217"/>
      <c r="CB912" s="217"/>
      <c r="CC912" s="217"/>
      <c r="CD912" s="217"/>
      <c r="CE912" s="217"/>
      <c r="CF912" s="217"/>
      <c r="CG912" s="217"/>
      <c r="CH912" s="217"/>
      <c r="CI912" s="217"/>
      <c r="CJ912" s="217"/>
      <c r="CK912" s="217"/>
      <c r="CL912" s="217"/>
      <c r="CM912" s="217"/>
      <c r="CN912" s="217"/>
      <c r="CO912" s="217"/>
      <c r="CP912" s="217"/>
      <c r="CQ912" s="217"/>
      <c r="CR912" s="217"/>
      <c r="CS912" s="217"/>
      <c r="CT912" s="217"/>
      <c r="CU912" s="217"/>
      <c r="CV912" s="217"/>
      <c r="CW912" s="217"/>
      <c r="CX912" s="217"/>
      <c r="CY912" s="217"/>
      <c r="CZ912" s="217"/>
      <c r="DA912" s="217"/>
      <c r="DB912" s="217"/>
      <c r="DC912" s="217"/>
      <c r="DD912" s="217"/>
      <c r="DE912" s="217"/>
      <c r="DF912" s="217"/>
      <c r="DG912" s="217"/>
      <c r="DH912" s="217"/>
      <c r="DI912" s="217"/>
      <c r="DJ912" s="217"/>
      <c r="DK912" s="217"/>
      <c r="DL912" s="217"/>
      <c r="DM912" s="217"/>
      <c r="DN912" s="217"/>
      <c r="DO912" s="217"/>
      <c r="DP912" s="217"/>
      <c r="DQ912" s="217"/>
      <c r="DR912" s="217"/>
      <c r="DS912" s="217"/>
      <c r="DT912" s="217"/>
      <c r="DU912" s="217"/>
      <c r="DV912" s="217"/>
      <c r="DW912" s="217"/>
      <c r="DX912" s="217"/>
      <c r="DY912" s="217"/>
      <c r="DZ912" s="217"/>
      <c r="EA912" s="217"/>
      <c r="EB912" s="217"/>
      <c r="EC912" s="217"/>
      <c r="ED912" s="217"/>
      <c r="EE912" s="217"/>
      <c r="EF912" s="217"/>
      <c r="EG912" s="217"/>
      <c r="EH912" s="217"/>
      <c r="EI912" s="217"/>
      <c r="EJ912" s="217"/>
      <c r="EK912" s="217"/>
      <c r="EL912" s="217"/>
      <c r="EM912" s="217"/>
      <c r="EN912" s="217"/>
      <c r="EO912" s="217"/>
      <c r="EP912" s="217"/>
      <c r="EQ912" s="217"/>
      <c r="ER912" s="217"/>
      <c r="ES912" s="217"/>
      <c r="ET912" s="217"/>
      <c r="EU912" s="217"/>
      <c r="EV912" s="217"/>
      <c r="EW912" s="217"/>
      <c r="EX912" s="217"/>
      <c r="EY912" s="217"/>
      <c r="EZ912" s="217"/>
      <c r="FA912" s="217"/>
      <c r="FB912" s="217"/>
      <c r="FC912" s="217"/>
      <c r="FD912" s="217"/>
      <c r="FE912" s="217"/>
      <c r="FF912" s="217"/>
      <c r="FG912" s="217"/>
      <c r="FH912" s="217"/>
      <c r="FI912" s="217"/>
      <c r="FJ912" s="217"/>
      <c r="FK912" s="217"/>
      <c r="FL912" s="217"/>
      <c r="FM912" s="217"/>
      <c r="FN912" s="217"/>
      <c r="FO912" s="217"/>
      <c r="FP912" s="217"/>
      <c r="FQ912" s="217"/>
      <c r="FR912" s="217"/>
      <c r="FS912" s="217"/>
      <c r="FT912" s="217"/>
      <c r="FU912" s="217"/>
      <c r="FV912" s="217"/>
      <c r="FW912" s="217"/>
      <c r="FX912" s="217"/>
      <c r="FY912" s="217"/>
      <c r="FZ912" s="217"/>
      <c r="GA912" s="217"/>
      <c r="GB912" s="217"/>
      <c r="GC912" s="217"/>
      <c r="GD912" s="217"/>
      <c r="GE912" s="217"/>
      <c r="GF912" s="217"/>
      <c r="GG912" s="217"/>
      <c r="GH912" s="217"/>
      <c r="GI912" s="217"/>
      <c r="GJ912" s="217"/>
      <c r="GK912" s="217"/>
      <c r="GL912" s="217"/>
      <c r="GM912" s="217"/>
      <c r="GN912" s="217"/>
      <c r="GO912" s="217"/>
      <c r="GP912" s="217"/>
      <c r="GQ912" s="217"/>
      <c r="GR912" s="217"/>
      <c r="GS912" s="217"/>
      <c r="GT912" s="217"/>
      <c r="GU912" s="217"/>
      <c r="GV912" s="217"/>
      <c r="GW912" s="217"/>
      <c r="GX912" s="217"/>
      <c r="GY912" s="217"/>
      <c r="GZ912" s="217"/>
      <c r="HA912" s="217"/>
      <c r="HB912" s="217"/>
      <c r="HC912" s="217"/>
      <c r="HD912" s="217"/>
      <c r="HE912" s="217"/>
      <c r="HF912" s="217"/>
      <c r="HG912" s="217"/>
      <c r="HH912" s="217"/>
      <c r="HI912" s="217"/>
      <c r="HJ912" s="217"/>
      <c r="HK912" s="217"/>
      <c r="HL912" s="217"/>
      <c r="HM912" s="217"/>
      <c r="HN912" s="217"/>
      <c r="HO912" s="217"/>
      <c r="HP912" s="217"/>
      <c r="HQ912" s="217"/>
      <c r="HR912" s="217"/>
      <c r="HS912" s="217"/>
      <c r="HT912" s="217"/>
      <c r="HU912" s="217"/>
      <c r="HV912" s="217"/>
      <c r="HW912" s="217"/>
      <c r="HX912" s="217"/>
      <c r="HY912" s="217"/>
      <c r="HZ912" s="217"/>
      <c r="IA912" s="217"/>
      <c r="IB912" s="217"/>
      <c r="IC912" s="217"/>
      <c r="ID912" s="217"/>
      <c r="IE912" s="217"/>
      <c r="IF912" s="217"/>
      <c r="IG912" s="217"/>
      <c r="IH912" s="217"/>
      <c r="II912" s="217"/>
      <c r="IJ912" s="217"/>
      <c r="IK912" s="217"/>
      <c r="IL912" s="217"/>
      <c r="IM912" s="217"/>
      <c r="IN912" s="217"/>
      <c r="IO912" s="217"/>
      <c r="IP912" s="217"/>
      <c r="IQ912" s="217"/>
      <c r="IR912" s="217"/>
      <c r="IS912" s="217"/>
      <c r="IT912" s="217"/>
      <c r="IU912" s="217"/>
      <c r="IV912" s="217"/>
      <c r="IW912" s="217"/>
    </row>
    <row r="913" customFormat="false" ht="11.25" hidden="false" customHeight="false" outlineLevel="0" collapsed="false">
      <c r="A913" s="199" t="n">
        <v>36457</v>
      </c>
      <c r="B913" s="192" t="n">
        <v>36457</v>
      </c>
      <c r="C913" s="205" t="n">
        <v>430000</v>
      </c>
      <c r="D913" s="205" t="n">
        <v>1004000</v>
      </c>
      <c r="E913" s="205" t="n">
        <v>440000</v>
      </c>
      <c r="F913" s="205" t="n">
        <v>167000</v>
      </c>
      <c r="G913" s="205" t="n">
        <v>688000</v>
      </c>
      <c r="H913" s="205" t="n">
        <v>252000</v>
      </c>
      <c r="I913" s="205" t="s">
        <v>80</v>
      </c>
      <c r="J913" s="205" t="n">
        <v>2982000</v>
      </c>
      <c r="K913" s="206" t="n">
        <v>453000</v>
      </c>
      <c r="L913" s="205" t="n">
        <v>2577000</v>
      </c>
      <c r="M913" s="205" t="n">
        <v>88168000</v>
      </c>
    </row>
    <row r="914" customFormat="false" ht="11.25" hidden="false" customHeight="false" outlineLevel="0" collapsed="false">
      <c r="A914" s="199" t="n">
        <v>36458</v>
      </c>
      <c r="B914" s="192" t="n">
        <v>36458</v>
      </c>
      <c r="C914" s="205" t="n">
        <v>417000</v>
      </c>
      <c r="D914" s="205" t="n">
        <v>995000</v>
      </c>
      <c r="E914" s="205" t="n">
        <v>425000</v>
      </c>
      <c r="F914" s="205" t="n">
        <v>192000</v>
      </c>
      <c r="G914" s="205" t="n">
        <v>731000</v>
      </c>
      <c r="H914" s="205" t="n">
        <v>259000</v>
      </c>
      <c r="I914" s="205" t="s">
        <v>80</v>
      </c>
      <c r="J914" s="205" t="n">
        <v>3020000</v>
      </c>
      <c r="K914" s="206" t="n">
        <v>-125000</v>
      </c>
      <c r="L914" s="205" t="n">
        <v>3071000</v>
      </c>
      <c r="M914" s="205" t="n">
        <v>88037000</v>
      </c>
    </row>
    <row r="915" customFormat="false" ht="11.25" hidden="false" customHeight="false" outlineLevel="0" collapsed="false">
      <c r="A915" s="199" t="n">
        <v>36459</v>
      </c>
      <c r="B915" s="192" t="n">
        <v>36459</v>
      </c>
      <c r="C915" s="205" t="n">
        <v>426000</v>
      </c>
      <c r="D915" s="205" t="n">
        <v>1146000</v>
      </c>
      <c r="E915" s="205" t="n">
        <v>394000</v>
      </c>
      <c r="F915" s="205" t="n">
        <v>164000</v>
      </c>
      <c r="G915" s="205" t="n">
        <v>749000</v>
      </c>
      <c r="H915" s="205" t="n">
        <v>259000</v>
      </c>
      <c r="I915" s="205" t="s">
        <v>80</v>
      </c>
      <c r="J915" s="205" t="n">
        <v>3139000</v>
      </c>
      <c r="K915" s="206" t="n">
        <v>39000</v>
      </c>
      <c r="L915" s="205" t="n">
        <v>3167000</v>
      </c>
      <c r="M915" s="205" t="n">
        <v>88076000</v>
      </c>
    </row>
    <row r="916" customFormat="false" ht="11.25" hidden="false" customHeight="false" outlineLevel="0" collapsed="false">
      <c r="A916" s="199" t="n">
        <v>36460</v>
      </c>
      <c r="B916" s="192" t="n">
        <v>36460</v>
      </c>
      <c r="C916" s="205" t="n">
        <v>462000</v>
      </c>
      <c r="D916" s="205" t="n">
        <v>1019000</v>
      </c>
      <c r="E916" s="205" t="n">
        <v>399000</v>
      </c>
      <c r="F916" s="205" t="n">
        <v>245000</v>
      </c>
      <c r="G916" s="205" t="n">
        <v>754000</v>
      </c>
      <c r="H916" s="205" t="n">
        <v>258000</v>
      </c>
      <c r="I916" s="205" t="s">
        <v>80</v>
      </c>
      <c r="J916" s="205" t="n">
        <v>3138000</v>
      </c>
      <c r="K916" s="206" t="n">
        <v>-178000</v>
      </c>
      <c r="L916" s="205" t="n">
        <v>3286000</v>
      </c>
      <c r="M916" s="205" t="n">
        <v>87899000</v>
      </c>
    </row>
    <row r="917" customFormat="false" ht="11.25" hidden="false" customHeight="false" outlineLevel="0" collapsed="false">
      <c r="A917" s="199" t="n">
        <v>36461</v>
      </c>
      <c r="B917" s="192" t="n">
        <v>36461</v>
      </c>
      <c r="C917" s="205" t="n">
        <v>373000</v>
      </c>
      <c r="D917" s="205" t="n">
        <v>1047000</v>
      </c>
      <c r="E917" s="205" t="n">
        <v>465000</v>
      </c>
      <c r="F917" s="205" t="n">
        <v>239000</v>
      </c>
      <c r="G917" s="205" t="n">
        <v>719000</v>
      </c>
      <c r="H917" s="205" t="n">
        <v>246000</v>
      </c>
      <c r="I917" s="205" t="s">
        <v>80</v>
      </c>
      <c r="J917" s="205" t="n">
        <v>3088000</v>
      </c>
      <c r="K917" s="206" t="n">
        <v>-65000</v>
      </c>
      <c r="L917" s="205" t="n">
        <v>3099000</v>
      </c>
      <c r="M917" s="205" t="n">
        <v>87828000</v>
      </c>
    </row>
    <row r="918" customFormat="false" ht="11.25" hidden="false" customHeight="false" outlineLevel="0" collapsed="false">
      <c r="A918" s="199" t="n">
        <v>36462</v>
      </c>
      <c r="B918" s="192" t="n">
        <v>36462</v>
      </c>
      <c r="C918" s="205" t="n">
        <v>445000</v>
      </c>
      <c r="D918" s="205" t="n">
        <v>1066000</v>
      </c>
      <c r="E918" s="205" t="n">
        <v>382000</v>
      </c>
      <c r="F918" s="205" t="n">
        <v>233000</v>
      </c>
      <c r="G918" s="205" t="n">
        <v>755000</v>
      </c>
      <c r="H918" s="205" t="n">
        <v>252000</v>
      </c>
      <c r="I918" s="205" t="s">
        <v>80</v>
      </c>
      <c r="J918" s="205" t="n">
        <v>3133000</v>
      </c>
      <c r="K918" s="206" t="n">
        <v>263000</v>
      </c>
      <c r="L918" s="205" t="n">
        <v>2962000</v>
      </c>
      <c r="M918" s="205" t="n">
        <v>88091000</v>
      </c>
    </row>
    <row r="919" customFormat="false" ht="11.25" hidden="false" customHeight="false" outlineLevel="0" collapsed="false">
      <c r="A919" s="199" t="n">
        <v>36463</v>
      </c>
      <c r="B919" s="192" t="n">
        <v>36463</v>
      </c>
      <c r="C919" s="205" t="n">
        <v>525000</v>
      </c>
      <c r="D919" s="205" t="n">
        <v>1173000</v>
      </c>
      <c r="E919" s="205" t="n">
        <v>387000</v>
      </c>
      <c r="F919" s="205" t="n">
        <v>226000</v>
      </c>
      <c r="G919" s="205" t="n">
        <v>780000</v>
      </c>
      <c r="H919" s="205" t="n">
        <v>258000</v>
      </c>
      <c r="I919" s="205" t="s">
        <v>80</v>
      </c>
      <c r="J919" s="205" t="n">
        <v>3350000</v>
      </c>
      <c r="K919" s="206" t="n">
        <v>432000</v>
      </c>
      <c r="L919" s="205" t="n">
        <v>2918000</v>
      </c>
      <c r="M919" s="205" t="n">
        <v>88523000</v>
      </c>
    </row>
    <row r="920" customFormat="false" ht="11.25" hidden="false" customHeight="false" outlineLevel="0" collapsed="false">
      <c r="A920" s="199" t="n">
        <v>36464</v>
      </c>
      <c r="B920" s="192" t="n">
        <v>36464</v>
      </c>
      <c r="C920" s="205" t="n">
        <v>511000</v>
      </c>
      <c r="D920" s="205" t="n">
        <v>1097000</v>
      </c>
      <c r="E920" s="205" t="n">
        <v>403000</v>
      </c>
      <c r="F920" s="205" t="n">
        <v>187000</v>
      </c>
      <c r="G920" s="205" t="n">
        <v>742000</v>
      </c>
      <c r="H920" s="205" t="n">
        <v>245000</v>
      </c>
      <c r="I920" s="205" t="s">
        <v>80</v>
      </c>
      <c r="J920" s="205" t="n">
        <v>3184000</v>
      </c>
      <c r="K920" s="206" t="n">
        <v>705000</v>
      </c>
      <c r="L920" s="205" t="n">
        <v>2480000</v>
      </c>
      <c r="M920" s="205" t="n">
        <v>89228000</v>
      </c>
    </row>
    <row r="921" customFormat="false" ht="11.25" hidden="false" customHeight="false" outlineLevel="0" collapsed="false">
      <c r="A921" s="199" t="n">
        <v>36465</v>
      </c>
      <c r="B921" s="192" t="n">
        <v>36465</v>
      </c>
      <c r="C921" s="205" t="n">
        <v>506000</v>
      </c>
      <c r="D921" s="205" t="n">
        <v>1002000</v>
      </c>
      <c r="E921" s="205" t="n">
        <v>423000</v>
      </c>
      <c r="F921" s="205" t="n">
        <v>89000</v>
      </c>
      <c r="G921" s="205" t="n">
        <v>696000</v>
      </c>
      <c r="H921" s="205" t="n">
        <v>251000</v>
      </c>
      <c r="I921" s="205" t="s">
        <v>80</v>
      </c>
      <c r="J921" s="205" t="n">
        <v>2966000</v>
      </c>
      <c r="K921" s="206" t="n">
        <v>178000</v>
      </c>
      <c r="L921" s="205" t="n">
        <v>2895000</v>
      </c>
      <c r="M921" s="205" t="n">
        <v>89406000</v>
      </c>
    </row>
    <row r="922" customFormat="false" ht="11.25" hidden="false" customHeight="false" outlineLevel="0" collapsed="false">
      <c r="A922" s="199" t="n">
        <v>36466</v>
      </c>
      <c r="B922" s="192" t="n">
        <v>36466</v>
      </c>
      <c r="C922" s="205" t="n">
        <v>508000</v>
      </c>
      <c r="D922" s="205" t="n">
        <v>939000</v>
      </c>
      <c r="E922" s="205" t="n">
        <v>372000</v>
      </c>
      <c r="F922" s="205" t="n">
        <v>100000</v>
      </c>
      <c r="G922" s="205" t="n">
        <v>721000</v>
      </c>
      <c r="H922" s="205" t="n">
        <v>210000</v>
      </c>
      <c r="I922" s="205" t="s">
        <v>80</v>
      </c>
      <c r="J922" s="205" t="n">
        <v>2850000</v>
      </c>
      <c r="K922" s="206" t="n">
        <v>-153000</v>
      </c>
      <c r="L922" s="205" t="n">
        <v>2990000</v>
      </c>
      <c r="M922" s="205" t="n">
        <v>89253000</v>
      </c>
    </row>
    <row r="923" customFormat="false" ht="11.25" hidden="false" customHeight="false" outlineLevel="0" collapsed="false">
      <c r="A923" s="199" t="n">
        <v>36467</v>
      </c>
      <c r="B923" s="192" t="n">
        <v>36467</v>
      </c>
      <c r="C923" s="205" t="n">
        <v>517000</v>
      </c>
      <c r="D923" s="205" t="n">
        <v>975000</v>
      </c>
      <c r="E923" s="205" t="n">
        <v>362000</v>
      </c>
      <c r="F923" s="205" t="n">
        <v>101000</v>
      </c>
      <c r="G923" s="205" t="n">
        <v>730000</v>
      </c>
      <c r="H923" s="205" t="n">
        <v>248000</v>
      </c>
      <c r="I923" s="205" t="s">
        <v>80</v>
      </c>
      <c r="J923" s="205" t="n">
        <v>2932000</v>
      </c>
      <c r="K923" s="206" t="n">
        <v>25000</v>
      </c>
      <c r="L923" s="205" t="n">
        <v>2866000</v>
      </c>
      <c r="M923" s="205" t="n">
        <v>89274000</v>
      </c>
    </row>
    <row r="924" customFormat="false" ht="11.25" hidden="false" customHeight="false" outlineLevel="0" collapsed="false">
      <c r="A924" s="199" t="n">
        <v>36468</v>
      </c>
      <c r="B924" s="192" t="n">
        <v>36468</v>
      </c>
      <c r="C924" s="205" t="n">
        <v>472000</v>
      </c>
      <c r="D924" s="205" t="n">
        <v>1045000</v>
      </c>
      <c r="E924" s="205" t="n">
        <v>327000</v>
      </c>
      <c r="F924" s="205" t="n">
        <v>136000</v>
      </c>
      <c r="G924" s="205" t="n">
        <v>723000</v>
      </c>
      <c r="H924" s="205" t="n">
        <v>251000</v>
      </c>
      <c r="I924" s="205" t="s">
        <v>80</v>
      </c>
      <c r="J924" s="205" t="n">
        <v>2954000</v>
      </c>
      <c r="K924" s="206" t="n">
        <v>108000</v>
      </c>
      <c r="L924" s="205" t="n">
        <v>2814000</v>
      </c>
      <c r="M924" s="205" t="n">
        <v>89387000</v>
      </c>
    </row>
    <row r="925" customFormat="false" ht="11.25" hidden="false" customHeight="false" outlineLevel="0" collapsed="false">
      <c r="A925" s="199" t="n">
        <v>36469</v>
      </c>
      <c r="B925" s="192" t="n">
        <v>36469</v>
      </c>
      <c r="C925" s="205" t="n">
        <v>464000</v>
      </c>
      <c r="D925" s="205" t="n">
        <v>1004000</v>
      </c>
      <c r="E925" s="205" t="n">
        <v>334000</v>
      </c>
      <c r="F925" s="205" t="n">
        <v>115000</v>
      </c>
      <c r="G925" s="205" t="n">
        <v>728000</v>
      </c>
      <c r="H925" s="205" t="n">
        <v>252000</v>
      </c>
      <c r="I925" s="205" t="s">
        <v>80</v>
      </c>
      <c r="J925" s="205" t="n">
        <v>2897000</v>
      </c>
      <c r="K925" s="206" t="n">
        <v>244000</v>
      </c>
      <c r="L925" s="205" t="n">
        <v>2794000</v>
      </c>
      <c r="M925" s="205" t="n">
        <v>89630000</v>
      </c>
    </row>
    <row r="926" customFormat="false" ht="11.25" hidden="false" customHeight="false" outlineLevel="0" collapsed="false">
      <c r="A926" s="199" t="n">
        <v>36470</v>
      </c>
      <c r="B926" s="192" t="n">
        <v>36470</v>
      </c>
      <c r="C926" s="205" t="n">
        <v>538000</v>
      </c>
      <c r="D926" s="205" t="n">
        <v>975000</v>
      </c>
      <c r="E926" s="205" t="n">
        <v>298000</v>
      </c>
      <c r="F926" s="205" t="n">
        <v>127000</v>
      </c>
      <c r="G926" s="205" t="n">
        <v>714000</v>
      </c>
      <c r="H926" s="205" t="n">
        <v>253000</v>
      </c>
      <c r="I926" s="205" t="s">
        <v>80</v>
      </c>
      <c r="J926" s="205" t="n">
        <v>2905000</v>
      </c>
      <c r="K926" s="205" t="n">
        <v>303000</v>
      </c>
      <c r="L926" s="205" t="n">
        <v>2508000</v>
      </c>
      <c r="M926" s="205" t="n">
        <v>89933000</v>
      </c>
    </row>
    <row r="927" customFormat="false" ht="11.25" hidden="false" customHeight="false" outlineLevel="0" collapsed="false">
      <c r="A927" s="199" t="n">
        <v>36471</v>
      </c>
      <c r="B927" s="192" t="n">
        <v>36471</v>
      </c>
      <c r="C927" s="205" t="n">
        <v>545000</v>
      </c>
      <c r="D927" s="205" t="n">
        <v>999000</v>
      </c>
      <c r="E927" s="205" t="n">
        <v>331000</v>
      </c>
      <c r="F927" s="205" t="n">
        <v>136000</v>
      </c>
      <c r="G927" s="205" t="n">
        <v>735000</v>
      </c>
      <c r="H927" s="205" t="n">
        <v>251000</v>
      </c>
      <c r="I927" s="205" t="s">
        <v>80</v>
      </c>
      <c r="J927" s="205" t="n">
        <v>2997000</v>
      </c>
      <c r="K927" s="205" t="n">
        <v>692000</v>
      </c>
      <c r="L927" s="205" t="n">
        <v>2305000</v>
      </c>
      <c r="M927" s="205" t="n">
        <v>90625000</v>
      </c>
    </row>
    <row r="928" customFormat="false" ht="11.25" hidden="false" customHeight="false" outlineLevel="0" collapsed="false">
      <c r="A928" s="199" t="n">
        <v>36472</v>
      </c>
      <c r="B928" s="192" t="n">
        <v>36472</v>
      </c>
      <c r="C928" s="205" t="n">
        <v>545000</v>
      </c>
      <c r="D928" s="205" t="n">
        <v>1000000</v>
      </c>
      <c r="E928" s="205" t="n">
        <v>315000</v>
      </c>
      <c r="F928" s="205" t="n">
        <v>141000</v>
      </c>
      <c r="G928" s="205" t="n">
        <v>722000</v>
      </c>
      <c r="H928" s="205" t="n">
        <v>246000</v>
      </c>
      <c r="I928" s="205" t="s">
        <v>80</v>
      </c>
      <c r="J928" s="205" t="n">
        <v>2968000</v>
      </c>
      <c r="K928" s="205" t="n">
        <v>161000</v>
      </c>
      <c r="L928" s="205" t="n">
        <v>2917000</v>
      </c>
      <c r="M928" s="205" t="n">
        <v>90785000</v>
      </c>
    </row>
    <row r="929" customFormat="false" ht="11.25" hidden="false" customHeight="false" outlineLevel="0" collapsed="false">
      <c r="A929" s="199" t="n">
        <v>36473</v>
      </c>
      <c r="B929" s="192" t="n">
        <v>36473</v>
      </c>
      <c r="C929" s="205" t="n">
        <v>541000</v>
      </c>
      <c r="D929" s="205" t="n">
        <v>976000</v>
      </c>
      <c r="E929" s="205" t="n">
        <v>281000</v>
      </c>
      <c r="F929" s="205" t="n">
        <v>132000</v>
      </c>
      <c r="G929" s="205" t="n">
        <v>734000</v>
      </c>
      <c r="H929" s="205" t="n">
        <v>251000</v>
      </c>
      <c r="I929" s="205" t="s">
        <v>80</v>
      </c>
      <c r="J929" s="205" t="n">
        <v>2915000</v>
      </c>
      <c r="K929" s="205" t="n">
        <v>-14000</v>
      </c>
      <c r="L929" s="205" t="n">
        <v>2890000</v>
      </c>
      <c r="M929" s="205" t="n">
        <v>90772000</v>
      </c>
    </row>
    <row r="930" customFormat="false" ht="11.25" hidden="false" customHeight="false" outlineLevel="0" collapsed="false">
      <c r="A930" s="199" t="n">
        <v>36474</v>
      </c>
      <c r="B930" s="192" t="n">
        <v>36474</v>
      </c>
      <c r="C930" s="205" t="n">
        <v>539000</v>
      </c>
      <c r="D930" s="205" t="n">
        <v>910000</v>
      </c>
      <c r="E930" s="205" t="n">
        <v>349000</v>
      </c>
      <c r="F930" s="205" t="n">
        <v>73000</v>
      </c>
      <c r="G930" s="205" t="n">
        <v>759000</v>
      </c>
      <c r="H930" s="205" t="n">
        <v>256000</v>
      </c>
      <c r="I930" s="205" t="s">
        <v>80</v>
      </c>
      <c r="J930" s="205" t="n">
        <v>2886000</v>
      </c>
      <c r="K930" s="205" t="n">
        <v>-38000</v>
      </c>
      <c r="L930" s="205" t="n">
        <v>2919000</v>
      </c>
      <c r="M930" s="205" t="n">
        <v>90733000</v>
      </c>
    </row>
    <row r="931" customFormat="false" ht="11.25" hidden="false" customHeight="false" outlineLevel="0" collapsed="false">
      <c r="A931" s="199" t="n">
        <v>36475</v>
      </c>
      <c r="B931" s="192" t="n">
        <v>36475</v>
      </c>
      <c r="C931" s="205" t="n">
        <v>535000</v>
      </c>
      <c r="D931" s="205" t="n">
        <v>902000</v>
      </c>
      <c r="E931" s="205" t="n">
        <v>390000</v>
      </c>
      <c r="F931" s="205" t="n">
        <v>74000</v>
      </c>
      <c r="G931" s="205" t="n">
        <v>747000</v>
      </c>
      <c r="H931" s="205" t="n">
        <v>254000</v>
      </c>
      <c r="I931" s="205" t="s">
        <v>80</v>
      </c>
      <c r="J931" s="205" t="n">
        <v>2904000</v>
      </c>
      <c r="K931" s="205" t="n">
        <v>60000</v>
      </c>
      <c r="L931" s="205" t="n">
        <v>2818000</v>
      </c>
      <c r="M931" s="205" t="n">
        <v>90793000</v>
      </c>
    </row>
    <row r="932" customFormat="false" ht="11.25" hidden="false" customHeight="false" outlineLevel="0" collapsed="false">
      <c r="A932" s="199" t="n">
        <v>36476</v>
      </c>
      <c r="B932" s="192" t="n">
        <v>36476</v>
      </c>
      <c r="C932" s="205" t="n">
        <v>543000</v>
      </c>
      <c r="D932" s="205" t="n">
        <v>890000</v>
      </c>
      <c r="E932" s="205" t="n">
        <v>434000</v>
      </c>
      <c r="F932" s="205" t="n">
        <v>131000</v>
      </c>
      <c r="G932" s="205" t="n">
        <v>752000</v>
      </c>
      <c r="H932" s="205" t="n">
        <v>253000</v>
      </c>
      <c r="I932" s="205" t="s">
        <v>80</v>
      </c>
      <c r="J932" s="205" t="n">
        <v>3002000</v>
      </c>
      <c r="K932" s="205" t="n">
        <v>308000</v>
      </c>
      <c r="L932" s="205" t="n">
        <v>2601000</v>
      </c>
      <c r="M932" s="205" t="n">
        <v>91101000</v>
      </c>
    </row>
    <row r="933" customFormat="false" ht="11.25" hidden="false" customHeight="false" outlineLevel="0" collapsed="false">
      <c r="A933" s="199" t="n">
        <v>36477</v>
      </c>
      <c r="B933" s="192" t="n">
        <v>36477</v>
      </c>
      <c r="C933" s="205" t="n">
        <v>484000</v>
      </c>
      <c r="D933" s="205" t="n">
        <v>709000</v>
      </c>
      <c r="E933" s="205" t="n">
        <v>280000</v>
      </c>
      <c r="F933" s="205" t="n">
        <v>112000</v>
      </c>
      <c r="G933" s="205" t="n">
        <v>720000</v>
      </c>
      <c r="H933" s="205" t="n">
        <v>258000</v>
      </c>
      <c r="I933" s="205" t="s">
        <v>80</v>
      </c>
      <c r="J933" s="205" t="n">
        <v>2563000</v>
      </c>
      <c r="K933" s="205" t="n">
        <v>346000</v>
      </c>
      <c r="L933" s="205" t="n">
        <v>2311000</v>
      </c>
      <c r="M933" s="205" t="n">
        <v>91446000</v>
      </c>
    </row>
    <row r="934" customFormat="false" ht="11.25" hidden="false" customHeight="false" outlineLevel="0" collapsed="false">
      <c r="A934" s="199" t="n">
        <v>36478</v>
      </c>
      <c r="B934" s="192" t="n">
        <v>36478</v>
      </c>
      <c r="C934" s="205" t="n">
        <v>464000</v>
      </c>
      <c r="D934" s="205" t="n">
        <v>718000</v>
      </c>
      <c r="E934" s="205" t="n">
        <v>255000</v>
      </c>
      <c r="F934" s="205" t="n">
        <v>111000</v>
      </c>
      <c r="G934" s="205" t="n">
        <v>703000</v>
      </c>
      <c r="H934" s="205" t="n">
        <v>300000</v>
      </c>
      <c r="I934" s="205" t="s">
        <v>80</v>
      </c>
      <c r="J934" s="205" t="n">
        <v>2512000</v>
      </c>
      <c r="K934" s="205" t="n">
        <v>203000</v>
      </c>
      <c r="L934" s="205" t="n">
        <v>2280000</v>
      </c>
      <c r="M934" s="205" t="n">
        <v>91649000</v>
      </c>
    </row>
    <row r="935" customFormat="false" ht="11.25" hidden="false" customHeight="false" outlineLevel="0" collapsed="false">
      <c r="A935" s="199" t="n">
        <v>36479</v>
      </c>
      <c r="B935" s="192" t="n">
        <v>36479</v>
      </c>
      <c r="C935" s="205" t="n">
        <v>518000</v>
      </c>
      <c r="D935" s="205" t="n">
        <v>829000</v>
      </c>
      <c r="E935" s="205" t="n">
        <v>379000</v>
      </c>
      <c r="F935" s="205" t="n">
        <v>131000</v>
      </c>
      <c r="G935" s="205" t="n">
        <v>771000</v>
      </c>
      <c r="H935" s="205" t="n">
        <v>255000</v>
      </c>
      <c r="I935" s="205" t="s">
        <v>80</v>
      </c>
      <c r="J935" s="205" t="n">
        <v>2883000</v>
      </c>
      <c r="K935" s="205" t="n">
        <v>124000</v>
      </c>
      <c r="L935" s="205" t="n">
        <v>2696000</v>
      </c>
      <c r="M935" s="205" t="n">
        <v>91768000</v>
      </c>
    </row>
    <row r="936" customFormat="false" ht="11.25" hidden="false" customHeight="false" outlineLevel="0" collapsed="false">
      <c r="A936" s="199" t="n">
        <v>36480</v>
      </c>
      <c r="B936" s="192" t="n">
        <v>36480</v>
      </c>
      <c r="C936" s="205" t="n">
        <v>485000</v>
      </c>
      <c r="D936" s="205" t="n">
        <v>872000</v>
      </c>
      <c r="E936" s="205" t="n">
        <v>439000</v>
      </c>
      <c r="F936" s="205" t="n">
        <v>123000</v>
      </c>
      <c r="G936" s="205" t="n">
        <v>741000</v>
      </c>
      <c r="H936" s="205" t="n">
        <v>261000</v>
      </c>
      <c r="I936" s="205" t="s">
        <v>80</v>
      </c>
      <c r="J936" s="205" t="n">
        <v>2921000</v>
      </c>
      <c r="K936" s="205" t="n">
        <v>273000</v>
      </c>
      <c r="L936" s="205" t="n">
        <v>2684000</v>
      </c>
      <c r="M936" s="205" t="n">
        <v>92040000</v>
      </c>
    </row>
    <row r="937" customFormat="false" ht="11.25" hidden="false" customHeight="false" outlineLevel="0" collapsed="false">
      <c r="A937" s="199" t="n">
        <v>36481</v>
      </c>
      <c r="B937" s="192" t="n">
        <v>36481</v>
      </c>
      <c r="C937" s="205" t="n">
        <v>517000</v>
      </c>
      <c r="D937" s="205" t="n">
        <v>874000</v>
      </c>
      <c r="E937" s="205" t="n">
        <v>427000</v>
      </c>
      <c r="F937" s="205" t="n">
        <v>122000</v>
      </c>
      <c r="G937" s="205" t="n">
        <v>688000</v>
      </c>
      <c r="H937" s="205" t="n">
        <v>254000</v>
      </c>
      <c r="I937" s="205" t="s">
        <v>80</v>
      </c>
      <c r="J937" s="205" t="n">
        <v>2881000</v>
      </c>
      <c r="K937" s="205" t="n">
        <v>237000</v>
      </c>
      <c r="L937" s="205" t="n">
        <v>2793000</v>
      </c>
      <c r="M937" s="205" t="n">
        <v>92277000</v>
      </c>
    </row>
    <row r="938" customFormat="false" ht="11.25" hidden="false" customHeight="false" outlineLevel="0" collapsed="false">
      <c r="A938" s="199" t="n">
        <v>36482</v>
      </c>
      <c r="B938" s="192" t="n">
        <v>36482</v>
      </c>
      <c r="C938" s="205" t="n">
        <v>528000</v>
      </c>
      <c r="D938" s="205" t="n">
        <v>920000</v>
      </c>
      <c r="E938" s="205" t="n">
        <v>408000</v>
      </c>
      <c r="F938" s="205" t="n">
        <v>126000</v>
      </c>
      <c r="G938" s="205" t="n">
        <v>704000</v>
      </c>
      <c r="H938" s="205" t="n">
        <v>263000</v>
      </c>
      <c r="I938" s="205" t="s">
        <v>80</v>
      </c>
      <c r="J938" s="205" t="n">
        <v>2950000</v>
      </c>
      <c r="K938" s="205" t="n">
        <v>17000</v>
      </c>
      <c r="L938" s="205" t="n">
        <v>2905000</v>
      </c>
      <c r="M938" s="205" t="n">
        <v>92291000</v>
      </c>
    </row>
    <row r="939" customFormat="false" ht="11.25" hidden="false" customHeight="false" outlineLevel="0" collapsed="false">
      <c r="A939" s="199" t="n">
        <v>36483</v>
      </c>
      <c r="B939" s="192" t="n">
        <v>36483</v>
      </c>
      <c r="C939" s="205" t="n">
        <v>525000</v>
      </c>
      <c r="D939" s="205" t="n">
        <v>923000</v>
      </c>
      <c r="E939" s="205" t="n">
        <v>341000</v>
      </c>
      <c r="F939" s="205" t="n">
        <v>136000</v>
      </c>
      <c r="G939" s="205" t="n">
        <v>705000</v>
      </c>
      <c r="H939" s="205" t="n">
        <v>274000</v>
      </c>
      <c r="I939" s="205" t="s">
        <v>80</v>
      </c>
      <c r="J939" s="205" t="n">
        <v>2904000</v>
      </c>
      <c r="K939" s="205" t="n">
        <v>35000</v>
      </c>
      <c r="L939" s="205" t="n">
        <v>2745000</v>
      </c>
      <c r="M939" s="205" t="n">
        <v>92326000</v>
      </c>
    </row>
    <row r="940" customFormat="false" ht="11.25" hidden="false" customHeight="false" outlineLevel="0" collapsed="false">
      <c r="A940" s="199" t="n">
        <v>36484</v>
      </c>
      <c r="B940" s="192" t="n">
        <v>36484</v>
      </c>
      <c r="C940" s="205" t="n">
        <v>491000</v>
      </c>
      <c r="D940" s="205" t="n">
        <v>994000</v>
      </c>
      <c r="E940" s="205" t="n">
        <v>320000</v>
      </c>
      <c r="F940" s="205" t="n">
        <v>132000</v>
      </c>
      <c r="G940" s="205" t="n">
        <v>716000</v>
      </c>
      <c r="H940" s="205" t="n">
        <v>274000</v>
      </c>
      <c r="I940" s="205" t="s">
        <v>80</v>
      </c>
      <c r="J940" s="205" t="n">
        <v>2926000</v>
      </c>
      <c r="K940" s="205" t="n">
        <v>452000</v>
      </c>
      <c r="L940" s="205" t="n">
        <v>2612000</v>
      </c>
      <c r="M940" s="205" t="n">
        <v>92812000</v>
      </c>
    </row>
    <row r="941" customFormat="false" ht="11.25" hidden="false" customHeight="false" outlineLevel="0" collapsed="false">
      <c r="A941" s="199" t="n">
        <v>36485</v>
      </c>
      <c r="B941" s="192" t="n">
        <v>36485</v>
      </c>
      <c r="C941" s="205" t="n">
        <v>500000</v>
      </c>
      <c r="D941" s="205" t="n">
        <v>972000</v>
      </c>
      <c r="E941" s="205" t="n">
        <v>319000</v>
      </c>
      <c r="F941" s="205" t="n">
        <v>131000</v>
      </c>
      <c r="G941" s="205" t="n">
        <v>719000</v>
      </c>
      <c r="H941" s="205" t="n">
        <v>274000</v>
      </c>
      <c r="I941" s="205" t="s">
        <v>80</v>
      </c>
      <c r="J941" s="205" t="n">
        <v>2914000</v>
      </c>
      <c r="K941" s="205" t="n">
        <v>147000</v>
      </c>
      <c r="L941" s="205" t="n">
        <v>2806000</v>
      </c>
      <c r="M941" s="205" t="n">
        <v>92959000</v>
      </c>
    </row>
    <row r="942" customFormat="false" ht="11.25" hidden="false" customHeight="false" outlineLevel="0" collapsed="false">
      <c r="A942" s="199" t="n">
        <v>36486</v>
      </c>
      <c r="B942" s="192" t="n">
        <v>36486</v>
      </c>
      <c r="C942" s="205" t="n">
        <v>487000</v>
      </c>
      <c r="D942" s="205" t="n">
        <v>964000</v>
      </c>
      <c r="E942" s="205" t="n">
        <v>301000</v>
      </c>
      <c r="F942" s="205" t="n">
        <v>103000</v>
      </c>
      <c r="G942" s="205" t="n">
        <v>723000</v>
      </c>
      <c r="H942" s="205" t="n">
        <v>266000</v>
      </c>
      <c r="I942" s="205" t="s">
        <v>80</v>
      </c>
      <c r="J942" s="205" t="n">
        <v>2844000</v>
      </c>
      <c r="K942" s="205" t="n">
        <v>-479000</v>
      </c>
      <c r="L942" s="205" t="n">
        <v>3360000</v>
      </c>
      <c r="M942" s="205" t="n">
        <v>92488000</v>
      </c>
    </row>
    <row r="943" customFormat="false" ht="11.25" hidden="false" customHeight="false" outlineLevel="0" collapsed="false">
      <c r="A943" s="199" t="n">
        <v>36487</v>
      </c>
      <c r="B943" s="192" t="n">
        <v>36487</v>
      </c>
      <c r="C943" s="205" t="n">
        <v>521000</v>
      </c>
      <c r="D943" s="205" t="n">
        <v>989000</v>
      </c>
      <c r="E943" s="205" t="n">
        <v>311000</v>
      </c>
      <c r="F943" s="205" t="n">
        <v>149000</v>
      </c>
      <c r="G943" s="205" t="n">
        <v>730000</v>
      </c>
      <c r="H943" s="205" t="n">
        <v>361000</v>
      </c>
      <c r="I943" s="205" t="s">
        <v>80</v>
      </c>
      <c r="J943" s="205" t="n">
        <v>3061000</v>
      </c>
      <c r="K943" s="205" t="n">
        <v>-4000</v>
      </c>
      <c r="L943" s="205" t="n">
        <v>3065000</v>
      </c>
      <c r="M943" s="205" t="n">
        <v>92484000</v>
      </c>
    </row>
    <row r="944" customFormat="false" ht="11.25" hidden="false" customHeight="false" outlineLevel="0" collapsed="false">
      <c r="A944" s="199" t="n">
        <v>36488</v>
      </c>
      <c r="B944" s="192" t="n">
        <v>36488</v>
      </c>
      <c r="C944" s="205" t="n">
        <v>468000</v>
      </c>
      <c r="D944" s="205" t="n">
        <v>1063000</v>
      </c>
      <c r="E944" s="205" t="n">
        <v>232000</v>
      </c>
      <c r="F944" s="205" t="n">
        <v>78000</v>
      </c>
      <c r="G944" s="205" t="n">
        <v>719000</v>
      </c>
      <c r="H944" s="205" t="n">
        <v>262000</v>
      </c>
      <c r="I944" s="205" t="s">
        <v>80</v>
      </c>
      <c r="J944" s="205" t="n">
        <v>2821000</v>
      </c>
      <c r="K944" s="205" t="n">
        <v>-152000</v>
      </c>
      <c r="L944" s="205" t="n">
        <v>2990000</v>
      </c>
      <c r="M944" s="205" t="n">
        <v>91557000</v>
      </c>
    </row>
    <row r="945" customFormat="false" ht="11.25" hidden="false" customHeight="false" outlineLevel="0" collapsed="false">
      <c r="A945" s="199" t="n">
        <v>36489</v>
      </c>
      <c r="B945" s="192" t="n">
        <v>36489</v>
      </c>
      <c r="C945" s="205" t="n">
        <v>534000</v>
      </c>
      <c r="D945" s="205" t="n">
        <v>1015000</v>
      </c>
      <c r="E945" s="205" t="n">
        <v>263000</v>
      </c>
      <c r="F945" s="205" t="n">
        <v>84000</v>
      </c>
      <c r="G945" s="205" t="n">
        <v>713000</v>
      </c>
      <c r="H945" s="205" t="n">
        <v>259000</v>
      </c>
      <c r="I945" s="205" t="s">
        <v>80</v>
      </c>
      <c r="J945" s="205" t="n">
        <v>2869000</v>
      </c>
      <c r="K945" s="205" t="n">
        <v>378000</v>
      </c>
      <c r="L945" s="205" t="n">
        <v>2420000</v>
      </c>
      <c r="M945" s="205" t="n">
        <v>91935000</v>
      </c>
    </row>
    <row r="946" customFormat="false" ht="11.25" hidden="false" customHeight="false" outlineLevel="0" collapsed="false">
      <c r="A946" s="199" t="n">
        <v>36490</v>
      </c>
      <c r="B946" s="192" t="n">
        <v>36490</v>
      </c>
      <c r="C946" s="205" t="n">
        <v>537000</v>
      </c>
      <c r="D946" s="205" t="n">
        <v>1012000</v>
      </c>
      <c r="E946" s="205" t="n">
        <v>273000</v>
      </c>
      <c r="F946" s="205" t="n">
        <v>79000</v>
      </c>
      <c r="G946" s="205" t="n">
        <v>711000</v>
      </c>
      <c r="H946" s="205" t="n">
        <v>236000</v>
      </c>
      <c r="I946" s="205" t="s">
        <v>80</v>
      </c>
      <c r="J946" s="205" t="n">
        <v>2874000</v>
      </c>
      <c r="K946" s="205" t="n">
        <v>572000</v>
      </c>
      <c r="L946" s="205" t="n">
        <v>2331000</v>
      </c>
      <c r="M946" s="205" t="n">
        <v>92507000</v>
      </c>
    </row>
    <row r="947" customFormat="false" ht="11.25" hidden="false" customHeight="false" outlineLevel="0" collapsed="false">
      <c r="A947" s="199" t="n">
        <v>36491</v>
      </c>
      <c r="B947" s="192" t="n">
        <v>36491</v>
      </c>
      <c r="C947" s="205" t="n">
        <v>540000</v>
      </c>
      <c r="D947" s="205" t="n">
        <v>993000</v>
      </c>
      <c r="E947" s="205" t="n">
        <v>274000</v>
      </c>
      <c r="F947" s="205" t="n">
        <v>78000</v>
      </c>
      <c r="G947" s="205" t="n">
        <v>700000</v>
      </c>
      <c r="H947" s="205" t="n">
        <v>268000</v>
      </c>
      <c r="I947" s="205" t="s">
        <v>80</v>
      </c>
      <c r="J947" s="205" t="n">
        <v>2853000</v>
      </c>
      <c r="K947" s="205" t="n">
        <v>531000</v>
      </c>
      <c r="L947" s="205" t="n">
        <v>2428000</v>
      </c>
      <c r="M947" s="205" t="n">
        <v>93038000</v>
      </c>
    </row>
    <row r="948" customFormat="false" ht="11.25" hidden="false" customHeight="false" outlineLevel="0" collapsed="false">
      <c r="A948" s="199" t="n">
        <v>36492</v>
      </c>
      <c r="B948" s="192" t="n">
        <v>36492</v>
      </c>
      <c r="C948" s="205" t="n">
        <v>531000</v>
      </c>
      <c r="D948" s="205" t="n">
        <v>972000</v>
      </c>
      <c r="E948" s="205" t="n">
        <v>287000</v>
      </c>
      <c r="F948" s="205" t="n">
        <v>74000</v>
      </c>
      <c r="G948" s="205" t="n">
        <v>703000</v>
      </c>
      <c r="H948" s="205" t="n">
        <v>269000</v>
      </c>
      <c r="I948" s="205" t="s">
        <v>80</v>
      </c>
      <c r="J948" s="205" t="n">
        <v>2853000</v>
      </c>
      <c r="K948" s="205" t="n">
        <v>121000</v>
      </c>
      <c r="L948" s="205" t="n">
        <v>2565000</v>
      </c>
      <c r="M948" s="205" t="n">
        <v>93159000</v>
      </c>
    </row>
    <row r="949" customFormat="false" ht="11.25" hidden="false" customHeight="false" outlineLevel="0" collapsed="false">
      <c r="A949" s="199" t="n">
        <v>36493</v>
      </c>
      <c r="B949" s="192" t="n">
        <v>36493</v>
      </c>
      <c r="C949" s="205" t="n">
        <v>539000</v>
      </c>
      <c r="D949" s="205" t="n">
        <v>968000</v>
      </c>
      <c r="E949" s="205" t="n">
        <v>296000</v>
      </c>
      <c r="F949" s="205" t="n">
        <v>81000</v>
      </c>
      <c r="G949" s="205" t="n">
        <v>704000</v>
      </c>
      <c r="H949" s="205" t="n">
        <v>269000</v>
      </c>
      <c r="I949" s="205" t="s">
        <v>80</v>
      </c>
      <c r="J949" s="205" t="n">
        <v>2858000</v>
      </c>
      <c r="K949" s="205" t="n">
        <v>29000</v>
      </c>
      <c r="L949" s="205" t="n">
        <v>2871000</v>
      </c>
      <c r="M949" s="205" t="n">
        <v>93188000</v>
      </c>
    </row>
    <row r="950" customFormat="false" ht="11.25" hidden="false" customHeight="false" outlineLevel="0" collapsed="false">
      <c r="A950" s="199" t="n">
        <v>36494</v>
      </c>
      <c r="B950" s="192" t="n">
        <v>36494</v>
      </c>
      <c r="C950" s="205" t="n">
        <v>469000</v>
      </c>
      <c r="D950" s="205" t="n">
        <v>910000</v>
      </c>
      <c r="E950" s="205" t="n">
        <v>251000</v>
      </c>
      <c r="F950" s="205" t="n">
        <v>119000</v>
      </c>
      <c r="G950" s="205" t="n">
        <v>742000</v>
      </c>
      <c r="H950" s="205" t="n">
        <v>266000</v>
      </c>
      <c r="I950" s="205" t="s">
        <v>80</v>
      </c>
      <c r="J950" s="205" t="n">
        <v>2758000</v>
      </c>
      <c r="K950" s="205" t="n">
        <v>-176000</v>
      </c>
      <c r="L950" s="205" t="n">
        <v>2979000</v>
      </c>
      <c r="M950" s="205" t="n">
        <v>92944000</v>
      </c>
    </row>
    <row r="951" customFormat="false" ht="11.25" hidden="false" customHeight="false" outlineLevel="0" collapsed="false">
      <c r="A951" s="199" t="n">
        <v>36495</v>
      </c>
      <c r="B951" s="192" t="n">
        <v>36495</v>
      </c>
      <c r="C951" s="205" t="n">
        <v>447000</v>
      </c>
      <c r="D951" s="205" t="n">
        <v>973000</v>
      </c>
      <c r="E951" s="205" t="n">
        <v>171000</v>
      </c>
      <c r="F951" s="205" t="n">
        <v>115000</v>
      </c>
      <c r="G951" s="205" t="n">
        <v>666000</v>
      </c>
      <c r="H951" s="205" t="n">
        <v>265000</v>
      </c>
      <c r="I951" s="205" t="s">
        <v>80</v>
      </c>
      <c r="J951" s="205" t="n">
        <v>2637000</v>
      </c>
      <c r="K951" s="205" t="n">
        <v>-529000</v>
      </c>
      <c r="L951" s="205" t="n">
        <v>3224000</v>
      </c>
      <c r="M951" s="205" t="n">
        <v>92417000</v>
      </c>
    </row>
    <row r="952" customFormat="false" ht="11.25" hidden="false" customHeight="false" outlineLevel="0" collapsed="false">
      <c r="A952" s="199" t="n">
        <v>36496</v>
      </c>
      <c r="B952" s="192" t="n">
        <v>36496</v>
      </c>
      <c r="C952" s="205" t="n">
        <v>441000</v>
      </c>
      <c r="D952" s="205" t="n">
        <v>1029000</v>
      </c>
      <c r="E952" s="205" t="n">
        <v>119000</v>
      </c>
      <c r="F952" s="205" t="n">
        <v>96000</v>
      </c>
      <c r="G952" s="205" t="n">
        <v>683000</v>
      </c>
      <c r="H952" s="205" t="n">
        <v>262000</v>
      </c>
      <c r="I952" s="205" t="s">
        <v>80</v>
      </c>
      <c r="J952" s="205" t="n">
        <v>2629000</v>
      </c>
      <c r="K952" s="205" t="n">
        <v>-587000</v>
      </c>
      <c r="L952" s="205" t="n">
        <v>3158000</v>
      </c>
      <c r="M952" s="205" t="n">
        <v>91860000</v>
      </c>
    </row>
    <row r="953" customFormat="false" ht="11.25" hidden="false" customHeight="false" outlineLevel="0" collapsed="false">
      <c r="A953" s="199" t="n">
        <v>36497</v>
      </c>
      <c r="B953" s="192" t="n">
        <v>36497</v>
      </c>
      <c r="C953" s="205" t="n">
        <v>512000</v>
      </c>
      <c r="D953" s="205" t="n">
        <v>1037000</v>
      </c>
      <c r="E953" s="205" t="n">
        <v>177000</v>
      </c>
      <c r="F953" s="205" t="n">
        <v>132000</v>
      </c>
      <c r="G953" s="205" t="n">
        <v>700000</v>
      </c>
      <c r="H953" s="205" t="n">
        <v>260000</v>
      </c>
      <c r="I953" s="205" t="s">
        <v>80</v>
      </c>
      <c r="J953" s="205" t="n">
        <v>2819000</v>
      </c>
      <c r="K953" s="205" t="n">
        <v>-327000</v>
      </c>
      <c r="L953" s="205" t="n">
        <v>3203000</v>
      </c>
      <c r="M953" s="205" t="n">
        <v>91505000</v>
      </c>
    </row>
    <row r="954" customFormat="false" ht="11.25" hidden="false" customHeight="false" outlineLevel="0" collapsed="false">
      <c r="A954" s="199" t="n">
        <v>36498</v>
      </c>
      <c r="B954" s="192" t="n">
        <v>36498</v>
      </c>
      <c r="C954" s="205" t="n">
        <v>432000</v>
      </c>
      <c r="D954" s="205" t="n">
        <v>996000</v>
      </c>
      <c r="E954" s="205" t="n">
        <v>131000</v>
      </c>
      <c r="F954" s="205" t="n">
        <v>124000</v>
      </c>
      <c r="G954" s="205" t="n">
        <v>715000</v>
      </c>
      <c r="H954" s="205" t="n">
        <v>260000</v>
      </c>
      <c r="I954" s="205" t="s">
        <v>80</v>
      </c>
      <c r="J954" s="205" t="n">
        <v>2657000</v>
      </c>
      <c r="K954" s="205" t="n">
        <v>-297000</v>
      </c>
      <c r="L954" s="205" t="n">
        <v>2990000</v>
      </c>
      <c r="M954" s="205" t="n">
        <v>91208000</v>
      </c>
    </row>
    <row r="955" customFormat="false" ht="11.25" hidden="false" customHeight="false" outlineLevel="0" collapsed="false">
      <c r="A955" s="199" t="n">
        <v>36499</v>
      </c>
      <c r="B955" s="192" t="n">
        <v>36499</v>
      </c>
      <c r="C955" s="205" t="n">
        <v>413000</v>
      </c>
      <c r="D955" s="205" t="n">
        <v>1002000</v>
      </c>
      <c r="E955" s="205" t="n">
        <v>152000</v>
      </c>
      <c r="F955" s="205" t="n">
        <v>148000</v>
      </c>
      <c r="G955" s="205" t="n">
        <v>724000</v>
      </c>
      <c r="H955" s="205" t="n">
        <v>264000</v>
      </c>
      <c r="I955" s="205" t="s">
        <v>80</v>
      </c>
      <c r="J955" s="205" t="n">
        <v>2703000</v>
      </c>
      <c r="K955" s="205" t="n">
        <v>-505000</v>
      </c>
      <c r="L955" s="205" t="n">
        <v>3143000</v>
      </c>
      <c r="M955" s="205" t="n">
        <v>90704000</v>
      </c>
    </row>
    <row r="956" customFormat="false" ht="11.25" hidden="false" customHeight="false" outlineLevel="0" collapsed="false">
      <c r="A956" s="199" t="n">
        <v>36500</v>
      </c>
      <c r="B956" s="192" t="n">
        <v>36500</v>
      </c>
      <c r="C956" s="205" t="n">
        <v>418000</v>
      </c>
      <c r="D956" s="205" t="n">
        <v>1000000</v>
      </c>
      <c r="E956" s="205" t="n">
        <v>156000</v>
      </c>
      <c r="F956" s="205" t="n">
        <v>126000</v>
      </c>
      <c r="G956" s="205" t="n">
        <v>705000</v>
      </c>
      <c r="H956" s="205" t="n">
        <v>258000</v>
      </c>
      <c r="I956" s="205" t="s">
        <v>80</v>
      </c>
      <c r="J956" s="205" t="n">
        <v>2663000</v>
      </c>
      <c r="K956" s="205" t="n">
        <v>-794000</v>
      </c>
      <c r="L956" s="205" t="n">
        <v>3467000</v>
      </c>
      <c r="M956" s="205" t="n">
        <v>89925000</v>
      </c>
    </row>
    <row r="957" customFormat="false" ht="11.25" hidden="false" customHeight="false" outlineLevel="0" collapsed="false">
      <c r="A957" s="199" t="n">
        <v>36501</v>
      </c>
      <c r="B957" s="192" t="n">
        <v>36501</v>
      </c>
      <c r="C957" s="205" t="n">
        <v>357000</v>
      </c>
      <c r="D957" s="205" t="n">
        <v>937000</v>
      </c>
      <c r="E957" s="205" t="n">
        <v>161000</v>
      </c>
      <c r="F957" s="205" t="n">
        <v>151000</v>
      </c>
      <c r="G957" s="205" t="n">
        <v>722000</v>
      </c>
      <c r="H957" s="205" t="n">
        <v>266000</v>
      </c>
      <c r="I957" s="205" t="s">
        <v>80</v>
      </c>
      <c r="J957" s="205" t="n">
        <v>2595000</v>
      </c>
      <c r="K957" s="205" t="n">
        <v>-1004000</v>
      </c>
      <c r="L957" s="205" t="n">
        <v>3562000</v>
      </c>
      <c r="M957" s="205" t="n">
        <v>88922000</v>
      </c>
    </row>
    <row r="958" customFormat="false" ht="11.25" hidden="false" customHeight="false" outlineLevel="0" collapsed="false">
      <c r="A958" s="199" t="n">
        <v>36502</v>
      </c>
      <c r="B958" s="192" t="n">
        <v>36502</v>
      </c>
      <c r="C958" s="205" t="n">
        <v>478000</v>
      </c>
      <c r="D958" s="205" t="n">
        <v>1061000</v>
      </c>
      <c r="E958" s="205" t="n">
        <v>174000</v>
      </c>
      <c r="F958" s="205" t="n">
        <v>137000</v>
      </c>
      <c r="G958" s="205" t="n">
        <v>737000</v>
      </c>
      <c r="H958" s="205" t="n">
        <v>260000</v>
      </c>
      <c r="I958" s="205" t="s">
        <v>80</v>
      </c>
      <c r="J958" s="205" t="n">
        <v>2846000</v>
      </c>
      <c r="K958" s="205" t="n">
        <v>-834000</v>
      </c>
      <c r="L958" s="205" t="n">
        <v>3659000</v>
      </c>
      <c r="M958" s="205" t="n">
        <v>88073000</v>
      </c>
    </row>
    <row r="959" customFormat="false" ht="11.25" hidden="false" customHeight="false" outlineLevel="0" collapsed="false">
      <c r="A959" s="199" t="n">
        <v>36503</v>
      </c>
      <c r="B959" s="192" t="n">
        <v>36503</v>
      </c>
      <c r="C959" s="205" t="n">
        <v>454000</v>
      </c>
      <c r="D959" s="205" t="n">
        <v>967000</v>
      </c>
      <c r="E959" s="205" t="n">
        <v>142000</v>
      </c>
      <c r="F959" s="205" t="n">
        <v>118000</v>
      </c>
      <c r="G959" s="205" t="n">
        <v>747000</v>
      </c>
      <c r="H959" s="205" t="n">
        <v>262000</v>
      </c>
      <c r="I959" s="205" t="s">
        <v>80</v>
      </c>
      <c r="J959" s="205" t="n">
        <v>2690000</v>
      </c>
      <c r="K959" s="205" t="n">
        <v>-1035000</v>
      </c>
      <c r="L959" s="205" t="n">
        <v>3636000</v>
      </c>
      <c r="M959" s="205" t="n">
        <v>87038000</v>
      </c>
    </row>
    <row r="960" customFormat="false" ht="11.25" hidden="false" customHeight="false" outlineLevel="0" collapsed="false">
      <c r="A960" s="199" t="n">
        <v>36504</v>
      </c>
      <c r="B960" s="192" t="n">
        <v>36504</v>
      </c>
      <c r="C960" s="205" t="n">
        <v>498000</v>
      </c>
      <c r="D960" s="205" t="n">
        <v>961000</v>
      </c>
      <c r="E960" s="205" t="n">
        <v>179000</v>
      </c>
      <c r="F960" s="205" t="n">
        <v>94000</v>
      </c>
      <c r="G960" s="205" t="n">
        <v>738000</v>
      </c>
      <c r="H960" s="205" t="n">
        <v>263000</v>
      </c>
      <c r="I960" s="205" t="s">
        <v>80</v>
      </c>
      <c r="J960" s="205" t="n">
        <v>2733000</v>
      </c>
      <c r="K960" s="205" t="n">
        <v>-773000</v>
      </c>
      <c r="L960" s="205" t="n">
        <v>3676000</v>
      </c>
      <c r="M960" s="205" t="n">
        <v>86267000</v>
      </c>
    </row>
    <row r="961" customFormat="false" ht="11.25" hidden="false" customHeight="false" outlineLevel="0" collapsed="false">
      <c r="A961" s="199" t="n">
        <v>36505</v>
      </c>
      <c r="B961" s="192" t="n">
        <v>36505</v>
      </c>
      <c r="C961" s="205" t="n">
        <v>521324</v>
      </c>
      <c r="D961" s="205" t="n">
        <v>1000466</v>
      </c>
      <c r="E961" s="205" t="n">
        <v>222001</v>
      </c>
      <c r="F961" s="205" t="n">
        <v>114029</v>
      </c>
      <c r="G961" s="205" t="n">
        <v>761250</v>
      </c>
      <c r="H961" s="205" t="n">
        <v>336212</v>
      </c>
      <c r="I961" s="205" t="s">
        <v>80</v>
      </c>
      <c r="J961" s="205" t="n">
        <v>2761000</v>
      </c>
      <c r="K961" s="205" t="n">
        <v>-572000</v>
      </c>
      <c r="L961" s="205" t="n">
        <v>3292000</v>
      </c>
      <c r="M961" s="205" t="n">
        <v>85695000</v>
      </c>
    </row>
    <row r="962" customFormat="false" ht="11.25" hidden="false" customHeight="false" outlineLevel="0" collapsed="false">
      <c r="A962" s="199" t="n">
        <v>36506</v>
      </c>
      <c r="B962" s="192" t="n">
        <v>36506</v>
      </c>
      <c r="C962" s="205" t="n">
        <v>542697</v>
      </c>
      <c r="D962" s="205" t="n">
        <v>1027476</v>
      </c>
      <c r="E962" s="205" t="n">
        <v>212460</v>
      </c>
      <c r="F962" s="205" t="n">
        <v>113846</v>
      </c>
      <c r="G962" s="205" t="n">
        <v>763500</v>
      </c>
      <c r="H962" s="205" t="n">
        <v>339523</v>
      </c>
      <c r="I962" s="205" t="s">
        <v>80</v>
      </c>
      <c r="J962" s="205" t="n">
        <v>2731000</v>
      </c>
      <c r="K962" s="205" t="n">
        <v>-498000</v>
      </c>
      <c r="L962" s="205" t="n">
        <v>3256000</v>
      </c>
      <c r="M962" s="205" t="n">
        <v>85197000</v>
      </c>
    </row>
    <row r="963" customFormat="false" ht="11.25" hidden="false" customHeight="false" outlineLevel="0" collapsed="false">
      <c r="A963" s="199" t="n">
        <v>36507</v>
      </c>
      <c r="B963" s="192" t="n">
        <v>36507</v>
      </c>
      <c r="C963" s="205" t="n">
        <v>425000</v>
      </c>
      <c r="D963" s="205" t="n">
        <v>993000</v>
      </c>
      <c r="E963" s="205" t="n">
        <v>201000</v>
      </c>
      <c r="F963" s="205" t="n">
        <v>92000</v>
      </c>
      <c r="G963" s="205" t="n">
        <v>756000</v>
      </c>
      <c r="H963" s="205" t="n">
        <v>258000</v>
      </c>
      <c r="I963" s="205" t="s">
        <v>80</v>
      </c>
      <c r="J963" s="205" t="n">
        <v>2725000</v>
      </c>
      <c r="K963" s="205" t="n">
        <v>-1119000</v>
      </c>
      <c r="L963" s="205" t="n">
        <v>3774000</v>
      </c>
      <c r="M963" s="205" t="n">
        <v>84086000</v>
      </c>
    </row>
    <row r="964" customFormat="false" ht="11.25" hidden="false" customHeight="false" outlineLevel="0" collapsed="false">
      <c r="A964" s="199" t="n">
        <v>36508</v>
      </c>
      <c r="B964" s="192" t="n">
        <v>36508</v>
      </c>
      <c r="C964" s="205" t="n">
        <v>410000</v>
      </c>
      <c r="D964" s="205" t="n">
        <v>924000</v>
      </c>
      <c r="E964" s="205" t="n">
        <v>144000</v>
      </c>
      <c r="F964" s="205" t="n">
        <v>58000</v>
      </c>
      <c r="G964" s="205" t="n">
        <v>746000</v>
      </c>
      <c r="H964" s="205" t="n">
        <v>266000</v>
      </c>
      <c r="I964" s="205" t="s">
        <v>80</v>
      </c>
      <c r="J964" s="205" t="n">
        <v>2549000</v>
      </c>
      <c r="K964" s="205" t="n">
        <v>-1242000</v>
      </c>
      <c r="L964" s="205" t="n">
        <v>3813000</v>
      </c>
      <c r="M964" s="205" t="n">
        <v>82847000</v>
      </c>
    </row>
    <row r="965" customFormat="false" ht="11.25" hidden="false" customHeight="false" outlineLevel="0" collapsed="false">
      <c r="A965" s="199" t="n">
        <v>36509</v>
      </c>
      <c r="B965" s="192" t="n">
        <v>36509</v>
      </c>
      <c r="C965" s="205" t="n">
        <v>330000</v>
      </c>
      <c r="D965" s="205" t="n">
        <v>940000</v>
      </c>
      <c r="E965" s="205" t="n">
        <v>100000</v>
      </c>
      <c r="F965" s="205" t="n">
        <v>18000</v>
      </c>
      <c r="G965" s="205" t="n">
        <v>672000</v>
      </c>
      <c r="H965" s="205" t="n">
        <v>266000</v>
      </c>
      <c r="I965" s="205" t="s">
        <v>80</v>
      </c>
      <c r="J965" s="205" t="n">
        <v>2326000</v>
      </c>
      <c r="K965" s="205" t="n">
        <v>-1155000</v>
      </c>
      <c r="L965" s="205" t="n">
        <v>3494000</v>
      </c>
      <c r="M965" s="205" t="n">
        <v>81760000</v>
      </c>
    </row>
    <row r="966" customFormat="false" ht="11.25" hidden="false" customHeight="false" outlineLevel="0" collapsed="false">
      <c r="A966" s="199" t="n">
        <v>36510</v>
      </c>
      <c r="B966" s="192" t="n">
        <v>36510</v>
      </c>
      <c r="C966" s="205" t="n">
        <v>408000</v>
      </c>
      <c r="D966" s="205" t="n">
        <v>916000</v>
      </c>
      <c r="E966" s="205" t="n">
        <v>120000</v>
      </c>
      <c r="F966" s="205" t="n">
        <v>4000</v>
      </c>
      <c r="G966" s="205" t="n">
        <v>664000</v>
      </c>
      <c r="H966" s="205" t="n">
        <v>264000</v>
      </c>
      <c r="I966" s="205" t="s">
        <v>80</v>
      </c>
      <c r="J966" s="205" t="n">
        <v>2377000</v>
      </c>
      <c r="K966" s="205" t="n">
        <v>-766000</v>
      </c>
      <c r="L966" s="205" t="n">
        <v>3143000</v>
      </c>
      <c r="M966" s="205" t="n">
        <v>80994000</v>
      </c>
    </row>
    <row r="967" customFormat="false" ht="11.25" hidden="false" customHeight="false" outlineLevel="0" collapsed="false">
      <c r="A967" s="199" t="n">
        <v>36511</v>
      </c>
      <c r="B967" s="192" t="n">
        <v>36511</v>
      </c>
      <c r="C967" s="205" t="n">
        <v>399000</v>
      </c>
      <c r="D967" s="205" t="n">
        <v>942000</v>
      </c>
      <c r="E967" s="205" t="n">
        <v>180000</v>
      </c>
      <c r="F967" s="205" t="n">
        <v>149000</v>
      </c>
      <c r="G967" s="205" t="n">
        <v>718000</v>
      </c>
      <c r="H967" s="205" t="n">
        <v>262000</v>
      </c>
      <c r="I967" s="205" t="s">
        <v>80</v>
      </c>
      <c r="J967" s="205" t="n">
        <v>2650000</v>
      </c>
      <c r="K967" s="205" t="n">
        <v>-326000</v>
      </c>
      <c r="L967" s="205" t="n">
        <v>2874000</v>
      </c>
      <c r="M967" s="205" t="n">
        <v>80667000</v>
      </c>
    </row>
    <row r="968" customFormat="false" ht="11.25" hidden="false" customHeight="false" outlineLevel="0" collapsed="false">
      <c r="A968" s="199" t="n">
        <v>36512</v>
      </c>
      <c r="B968" s="192" t="n">
        <v>36512</v>
      </c>
      <c r="C968" s="205" t="n">
        <v>487000</v>
      </c>
      <c r="D968" s="205" t="n">
        <v>883000</v>
      </c>
      <c r="E968" s="205" t="n">
        <v>206000</v>
      </c>
      <c r="F968" s="205" t="n">
        <v>184000</v>
      </c>
      <c r="G968" s="205" t="n">
        <v>710000</v>
      </c>
      <c r="H968" s="205" t="n">
        <v>261000</v>
      </c>
      <c r="I968" s="205" t="s">
        <v>80</v>
      </c>
      <c r="J968" s="205" t="n">
        <v>2730000</v>
      </c>
      <c r="K968" s="205" t="n">
        <v>30000</v>
      </c>
      <c r="L968" s="205" t="n">
        <v>2717000</v>
      </c>
      <c r="M968" s="205" t="n">
        <v>80698000</v>
      </c>
    </row>
    <row r="969" customFormat="false" ht="11.25" hidden="false" customHeight="false" outlineLevel="0" collapsed="false">
      <c r="A969" s="199" t="n">
        <v>36513</v>
      </c>
      <c r="B969" s="192" t="n">
        <v>36513</v>
      </c>
      <c r="C969" s="205" t="n">
        <v>482000</v>
      </c>
      <c r="D969" s="205" t="n">
        <v>894000</v>
      </c>
      <c r="E969" s="205" t="n">
        <v>195000</v>
      </c>
      <c r="F969" s="205" t="n">
        <v>172000</v>
      </c>
      <c r="G969" s="205" t="n">
        <v>714000</v>
      </c>
      <c r="H969" s="205" t="n">
        <v>255000</v>
      </c>
      <c r="I969" s="205" t="s">
        <v>80</v>
      </c>
      <c r="J969" s="205" t="n">
        <v>2712000</v>
      </c>
      <c r="K969" s="205" t="n">
        <v>59000</v>
      </c>
      <c r="L969" s="205" t="n">
        <v>2619000</v>
      </c>
      <c r="M969" s="205" t="n">
        <v>80757000</v>
      </c>
    </row>
    <row r="970" customFormat="false" ht="11.25" hidden="false" customHeight="false" outlineLevel="0" collapsed="false">
      <c r="A970" s="199" t="n">
        <v>36514</v>
      </c>
      <c r="B970" s="192" t="n">
        <v>36514</v>
      </c>
      <c r="C970" s="205" t="n">
        <v>489000</v>
      </c>
      <c r="D970" s="205" t="n">
        <v>890000</v>
      </c>
      <c r="E970" s="205" t="n">
        <v>186000</v>
      </c>
      <c r="F970" s="205" t="n">
        <v>171000</v>
      </c>
      <c r="G970" s="205" t="n">
        <v>702000</v>
      </c>
      <c r="H970" s="205" t="n">
        <v>258000</v>
      </c>
      <c r="I970" s="205" t="s">
        <v>80</v>
      </c>
      <c r="J970" s="205" t="n">
        <v>2696000</v>
      </c>
      <c r="K970" s="205" t="n">
        <v>-61000</v>
      </c>
      <c r="L970" s="205" t="n">
        <v>2880000</v>
      </c>
      <c r="M970" s="205" t="n">
        <v>80696000</v>
      </c>
    </row>
    <row r="971" customFormat="false" ht="11.25" hidden="false" customHeight="false" outlineLevel="0" collapsed="false">
      <c r="A971" s="199" t="n">
        <v>36515</v>
      </c>
      <c r="B971" s="192" t="n">
        <v>36515</v>
      </c>
      <c r="C971" s="205" t="n">
        <v>407000</v>
      </c>
      <c r="D971" s="205" t="n">
        <v>778000</v>
      </c>
      <c r="E971" s="205" t="n">
        <v>134000</v>
      </c>
      <c r="F971" s="205" t="n">
        <v>173000</v>
      </c>
      <c r="G971" s="205" t="n">
        <v>631000</v>
      </c>
      <c r="H971" s="205" t="n">
        <v>256000</v>
      </c>
      <c r="I971" s="205" t="s">
        <v>80</v>
      </c>
      <c r="J971" s="205" t="n">
        <v>2379000</v>
      </c>
      <c r="K971" s="205" t="n">
        <v>-510000</v>
      </c>
      <c r="L971" s="205" t="n">
        <v>2859000</v>
      </c>
      <c r="M971" s="205" t="n">
        <v>80187000</v>
      </c>
    </row>
    <row r="972" customFormat="false" ht="11.25" hidden="false" customHeight="false" outlineLevel="0" collapsed="false">
      <c r="A972" s="199" t="n">
        <v>36516</v>
      </c>
      <c r="B972" s="192" t="n">
        <v>36516</v>
      </c>
      <c r="C972" s="205" t="n">
        <v>454000</v>
      </c>
      <c r="D972" s="205" t="n">
        <v>689000</v>
      </c>
      <c r="E972" s="205" t="n">
        <v>131000</v>
      </c>
      <c r="F972" s="205" t="n">
        <v>221000</v>
      </c>
      <c r="G972" s="205" t="n">
        <v>521000</v>
      </c>
      <c r="H972" s="205" t="n">
        <v>255000</v>
      </c>
      <c r="I972" s="205" t="s">
        <v>80</v>
      </c>
      <c r="J972" s="205" t="n">
        <v>2272000</v>
      </c>
      <c r="K972" s="205" t="n">
        <v>-549000</v>
      </c>
      <c r="L972" s="205" t="n">
        <v>2875000</v>
      </c>
      <c r="M972" s="205" t="n">
        <v>79571000</v>
      </c>
    </row>
    <row r="973" customFormat="false" ht="11.25" hidden="false" customHeight="false" outlineLevel="0" collapsed="false">
      <c r="A973" s="199" t="n">
        <v>36517</v>
      </c>
      <c r="B973" s="192" t="n">
        <v>36517</v>
      </c>
      <c r="C973" s="205" t="n">
        <v>468000</v>
      </c>
      <c r="D973" s="205" t="n">
        <v>829000</v>
      </c>
      <c r="E973" s="205" t="n">
        <v>167000</v>
      </c>
      <c r="F973" s="205" t="n">
        <v>200000</v>
      </c>
      <c r="G973" s="205" t="n">
        <v>606000</v>
      </c>
      <c r="H973" s="205" t="n">
        <v>255000</v>
      </c>
      <c r="I973" s="205" t="s">
        <v>80</v>
      </c>
      <c r="J973" s="205" t="n">
        <v>2525000</v>
      </c>
      <c r="K973" s="205" t="n">
        <v>-259000</v>
      </c>
      <c r="L973" s="205" t="n">
        <v>2699000</v>
      </c>
      <c r="M973" s="205" t="n">
        <v>79312000</v>
      </c>
    </row>
    <row r="974" customFormat="false" ht="11.25" hidden="false" customHeight="false" outlineLevel="0" collapsed="false">
      <c r="A974" s="199" t="n">
        <v>36518</v>
      </c>
      <c r="B974" s="192" t="n">
        <v>36518</v>
      </c>
      <c r="C974" s="205" t="n">
        <v>540000</v>
      </c>
      <c r="D974" s="205" t="n">
        <v>900000</v>
      </c>
      <c r="E974" s="205" t="n">
        <v>168000</v>
      </c>
      <c r="F974" s="205" t="n">
        <v>185000</v>
      </c>
      <c r="G974" s="205" t="n">
        <v>628000</v>
      </c>
      <c r="H974" s="205" t="n">
        <v>257000</v>
      </c>
      <c r="I974" s="205" t="s">
        <v>80</v>
      </c>
      <c r="J974" s="205" t="n">
        <v>2678000</v>
      </c>
      <c r="K974" s="205" t="n">
        <v>268000</v>
      </c>
      <c r="L974" s="205" t="n">
        <v>2440000</v>
      </c>
      <c r="M974" s="205" t="n">
        <v>79578000</v>
      </c>
    </row>
    <row r="975" customFormat="false" ht="11.25" hidden="false" customHeight="false" outlineLevel="0" collapsed="false">
      <c r="A975" s="199" t="n">
        <v>36519</v>
      </c>
      <c r="B975" s="192" t="n">
        <v>36519</v>
      </c>
      <c r="C975" s="205" t="n">
        <v>535000</v>
      </c>
      <c r="D975" s="205" t="n">
        <v>896000</v>
      </c>
      <c r="E975" s="205" t="n">
        <v>179000</v>
      </c>
      <c r="F975" s="205" t="n">
        <v>184000</v>
      </c>
      <c r="G975" s="205" t="n">
        <v>611000</v>
      </c>
      <c r="H975" s="205" t="n">
        <v>254000</v>
      </c>
      <c r="I975" s="205" t="s">
        <v>80</v>
      </c>
      <c r="J975" s="205" t="n">
        <v>2660000</v>
      </c>
      <c r="K975" s="205" t="n">
        <v>393000</v>
      </c>
      <c r="L975" s="205" t="n">
        <v>2311000</v>
      </c>
      <c r="M975" s="205" t="n">
        <v>79972000</v>
      </c>
    </row>
    <row r="976" customFormat="false" ht="11.25" hidden="false" customHeight="false" outlineLevel="0" collapsed="false">
      <c r="A976" s="199" t="n">
        <v>36520</v>
      </c>
      <c r="B976" s="192" t="n">
        <v>36520</v>
      </c>
      <c r="C976" s="205" t="n">
        <v>533000</v>
      </c>
      <c r="D976" s="205" t="n">
        <v>905000</v>
      </c>
      <c r="E976" s="205" t="n">
        <v>178000</v>
      </c>
      <c r="F976" s="205" t="n">
        <v>184000</v>
      </c>
      <c r="G976" s="205" t="n">
        <v>622000</v>
      </c>
      <c r="H976" s="205" t="n">
        <v>253000</v>
      </c>
      <c r="I976" s="205" t="s">
        <v>80</v>
      </c>
      <c r="J976" s="205" t="n">
        <v>2676000</v>
      </c>
      <c r="K976" s="205" t="n">
        <v>93000</v>
      </c>
      <c r="L976" s="205" t="n">
        <v>2477000</v>
      </c>
      <c r="M976" s="205" t="n">
        <v>80065000</v>
      </c>
    </row>
    <row r="977" customFormat="false" ht="11.25" hidden="false" customHeight="false" outlineLevel="0" collapsed="false">
      <c r="A977" s="199" t="n">
        <v>36521</v>
      </c>
      <c r="B977" s="192" t="n">
        <v>36521</v>
      </c>
      <c r="C977" s="205" t="n">
        <v>539000</v>
      </c>
      <c r="D977" s="205" t="n">
        <v>904000</v>
      </c>
      <c r="E977" s="205" t="n">
        <v>152000</v>
      </c>
      <c r="F977" s="205" t="n">
        <v>184000</v>
      </c>
      <c r="G977" s="205" t="n">
        <v>626000</v>
      </c>
      <c r="H977" s="205" t="n">
        <v>250000</v>
      </c>
      <c r="I977" s="205" t="s">
        <v>80</v>
      </c>
      <c r="J977" s="205" t="n">
        <v>2657000</v>
      </c>
      <c r="K977" s="205" t="n">
        <v>-68000</v>
      </c>
      <c r="L977" s="205" t="n">
        <v>2800000</v>
      </c>
      <c r="M977" s="205" t="n">
        <v>80023000</v>
      </c>
    </row>
    <row r="978" customFormat="false" ht="11.25" hidden="false" customHeight="false" outlineLevel="0" collapsed="false">
      <c r="A978" s="199" t="n">
        <v>36522</v>
      </c>
      <c r="B978" s="192" t="n">
        <v>36522</v>
      </c>
      <c r="C978" s="205" t="n">
        <v>545000</v>
      </c>
      <c r="D978" s="205" t="n">
        <v>926000</v>
      </c>
      <c r="E978" s="205" t="n">
        <v>149000</v>
      </c>
      <c r="F978" s="205" t="n">
        <v>145000</v>
      </c>
      <c r="G978" s="205" t="n">
        <v>742000</v>
      </c>
      <c r="H978" s="205" t="n">
        <v>250000</v>
      </c>
      <c r="I978" s="205" t="s">
        <v>80</v>
      </c>
      <c r="J978" s="205" t="n">
        <v>2757000</v>
      </c>
      <c r="K978" s="205" t="n">
        <v>-133000</v>
      </c>
      <c r="L978" s="205" t="n">
        <v>2929000</v>
      </c>
      <c r="M978" s="205" t="n">
        <v>79853000</v>
      </c>
    </row>
    <row r="979" customFormat="false" ht="11.25" hidden="false" customHeight="false" outlineLevel="0" collapsed="false">
      <c r="A979" s="199" t="n">
        <v>36523</v>
      </c>
      <c r="B979" s="192" t="n">
        <v>36523</v>
      </c>
      <c r="C979" s="205" t="n">
        <v>541000</v>
      </c>
      <c r="D979" s="205" t="n">
        <v>953000</v>
      </c>
      <c r="E979" s="205" t="n">
        <v>166000</v>
      </c>
      <c r="F979" s="205" t="n">
        <v>186000</v>
      </c>
      <c r="G979" s="205" t="n">
        <v>745000</v>
      </c>
      <c r="H979" s="205" t="n">
        <v>265000</v>
      </c>
      <c r="I979" s="205" t="s">
        <v>80</v>
      </c>
      <c r="J979" s="205" t="n">
        <v>2856000</v>
      </c>
      <c r="K979" s="205" t="n">
        <v>-383000</v>
      </c>
      <c r="L979" s="205" t="n">
        <v>3143000</v>
      </c>
      <c r="M979" s="205" t="n">
        <v>79470000</v>
      </c>
    </row>
    <row r="980" customFormat="false" ht="11.25" hidden="false" customHeight="false" outlineLevel="0" collapsed="false">
      <c r="A980" s="199" t="n">
        <v>36524</v>
      </c>
      <c r="B980" s="192" t="n">
        <v>36524</v>
      </c>
      <c r="C980" s="205" t="n">
        <v>540000</v>
      </c>
      <c r="D980" s="205" t="n">
        <v>923000</v>
      </c>
      <c r="E980" s="205" t="n">
        <v>155000</v>
      </c>
      <c r="F980" s="205" t="n">
        <v>159000</v>
      </c>
      <c r="G980" s="205" t="n">
        <v>750000</v>
      </c>
      <c r="H980" s="205" t="n">
        <v>268000</v>
      </c>
      <c r="I980" s="205" t="s">
        <v>80</v>
      </c>
      <c r="J980" s="205" t="n">
        <v>2795000</v>
      </c>
      <c r="K980" s="205" t="n">
        <v>-375000</v>
      </c>
      <c r="L980" s="205" t="n">
        <v>3091000</v>
      </c>
      <c r="M980" s="205" t="n">
        <v>79095000</v>
      </c>
    </row>
    <row r="981" customFormat="false" ht="11.25" hidden="false" customHeight="false" outlineLevel="0" collapsed="false">
      <c r="A981" s="199" t="n">
        <v>36525</v>
      </c>
      <c r="B981" s="192" t="n">
        <v>36525</v>
      </c>
      <c r="C981" s="205" t="n">
        <v>521000</v>
      </c>
      <c r="D981" s="205" t="n">
        <v>942000</v>
      </c>
      <c r="E981" s="205" t="n">
        <v>114000</v>
      </c>
      <c r="F981" s="205" t="n">
        <v>114000</v>
      </c>
      <c r="G981" s="205" t="n">
        <v>745000</v>
      </c>
      <c r="H981" s="205" t="n">
        <v>268000</v>
      </c>
      <c r="I981" s="205" t="s">
        <v>80</v>
      </c>
      <c r="J981" s="205" t="n">
        <v>2703000</v>
      </c>
      <c r="K981" s="205" t="n">
        <v>-515000</v>
      </c>
      <c r="L981" s="205" t="n">
        <v>3358000</v>
      </c>
      <c r="M981" s="205" t="n">
        <v>78580000</v>
      </c>
    </row>
    <row r="982" customFormat="false" ht="11.25" hidden="false" customHeight="false" outlineLevel="0" collapsed="false">
      <c r="A982" s="199" t="n">
        <v>36526</v>
      </c>
      <c r="B982" s="192" t="n">
        <v>36526</v>
      </c>
      <c r="C982" s="205" t="n">
        <v>542000</v>
      </c>
      <c r="D982" s="205" t="n">
        <v>885000</v>
      </c>
      <c r="E982" s="205" t="n">
        <v>205000</v>
      </c>
      <c r="F982" s="205" t="n">
        <v>63000</v>
      </c>
      <c r="G982" s="205" t="n">
        <v>644000</v>
      </c>
      <c r="H982" s="205" t="n">
        <v>264000</v>
      </c>
      <c r="I982" s="205" t="s">
        <v>80</v>
      </c>
      <c r="J982" s="205" t="n">
        <v>2603000</v>
      </c>
      <c r="K982" s="205" t="n">
        <v>-379000</v>
      </c>
      <c r="L982" s="205" t="n">
        <v>3030000</v>
      </c>
      <c r="M982" s="205" t="n">
        <v>78202000</v>
      </c>
    </row>
    <row r="983" customFormat="false" ht="11.25" hidden="false" customHeight="false" outlineLevel="0" collapsed="false">
      <c r="A983" s="199" t="n">
        <v>36527</v>
      </c>
      <c r="B983" s="192" t="n">
        <v>36527</v>
      </c>
      <c r="C983" s="205" t="n">
        <v>540000</v>
      </c>
      <c r="D983" s="205" t="n">
        <v>930000</v>
      </c>
      <c r="E983" s="205" t="n">
        <v>187000</v>
      </c>
      <c r="F983" s="205" t="n">
        <v>64000</v>
      </c>
      <c r="G983" s="205" t="n">
        <v>723000</v>
      </c>
      <c r="H983" s="205" t="n">
        <v>264000</v>
      </c>
      <c r="I983" s="205" t="s">
        <v>80</v>
      </c>
      <c r="J983" s="205" t="n">
        <v>2707000</v>
      </c>
      <c r="K983" s="205" t="n">
        <v>-683000</v>
      </c>
      <c r="L983" s="205" t="n">
        <v>3392000</v>
      </c>
      <c r="M983" s="205" t="n">
        <v>77519000</v>
      </c>
    </row>
    <row r="984" customFormat="false" ht="11.25" hidden="false" customHeight="false" outlineLevel="0" collapsed="false">
      <c r="A984" s="199" t="n">
        <v>36528</v>
      </c>
      <c r="B984" s="192" t="n">
        <v>36528</v>
      </c>
      <c r="C984" s="205" t="n">
        <v>498000</v>
      </c>
      <c r="D984" s="205" t="n">
        <v>892000</v>
      </c>
      <c r="E984" s="205" t="n">
        <v>181000</v>
      </c>
      <c r="F984" s="205" t="n">
        <v>62000</v>
      </c>
      <c r="G984" s="205" t="n">
        <v>718000</v>
      </c>
      <c r="H984" s="205" t="n">
        <v>264000</v>
      </c>
      <c r="I984" s="205" t="s">
        <v>80</v>
      </c>
      <c r="J984" s="205" t="n">
        <v>2614000</v>
      </c>
      <c r="K984" s="205" t="n">
        <v>-1251000</v>
      </c>
      <c r="L984" s="205" t="n">
        <v>3767000</v>
      </c>
      <c r="M984" s="205" t="n">
        <v>76268000</v>
      </c>
    </row>
    <row r="985" customFormat="false" ht="11.25" hidden="false" customHeight="false" outlineLevel="0" collapsed="false">
      <c r="A985" s="199" t="n">
        <v>36529</v>
      </c>
      <c r="B985" s="192" t="n">
        <v>36529</v>
      </c>
      <c r="C985" s="205" t="n">
        <v>462000</v>
      </c>
      <c r="D985" s="205" t="n">
        <v>893000</v>
      </c>
      <c r="E985" s="205" t="n">
        <v>130000</v>
      </c>
      <c r="F985" s="205" t="n">
        <v>95000</v>
      </c>
      <c r="G985" s="205" t="n">
        <v>716000</v>
      </c>
      <c r="H985" s="205" t="n">
        <v>252000</v>
      </c>
      <c r="I985" s="205" t="s">
        <v>80</v>
      </c>
      <c r="J985" s="205" t="n">
        <v>2549000</v>
      </c>
      <c r="K985" s="205" t="n">
        <v>-941000</v>
      </c>
      <c r="L985" s="205" t="n">
        <v>3503000</v>
      </c>
      <c r="M985" s="205" t="n">
        <v>75327000</v>
      </c>
    </row>
    <row r="986" customFormat="false" ht="11.25" hidden="false" customHeight="false" outlineLevel="0" collapsed="false">
      <c r="A986" s="199" t="n">
        <v>36530</v>
      </c>
      <c r="B986" s="192" t="n">
        <v>36530</v>
      </c>
      <c r="C986" s="205" t="n">
        <v>525000</v>
      </c>
      <c r="D986" s="205" t="n">
        <v>872000</v>
      </c>
      <c r="E986" s="205" t="n">
        <v>117000</v>
      </c>
      <c r="F986" s="205" t="n">
        <v>62000</v>
      </c>
      <c r="G986" s="205" t="n">
        <v>704000</v>
      </c>
      <c r="H986" s="205" t="n">
        <v>252000</v>
      </c>
      <c r="I986" s="205" t="s">
        <v>80</v>
      </c>
      <c r="J986" s="205" t="n">
        <v>2532000</v>
      </c>
      <c r="K986" s="205" t="n">
        <v>-987000</v>
      </c>
      <c r="L986" s="205" t="n">
        <v>3509000</v>
      </c>
      <c r="M986" s="205" t="n">
        <v>74341000</v>
      </c>
    </row>
    <row r="987" customFormat="false" ht="11.25" hidden="false" customHeight="false" outlineLevel="0" collapsed="false">
      <c r="A987" s="199" t="n">
        <v>36531</v>
      </c>
      <c r="B987" s="192" t="n">
        <v>36531</v>
      </c>
      <c r="C987" s="205" t="n">
        <v>538000</v>
      </c>
      <c r="D987" s="205" t="n">
        <v>929000</v>
      </c>
      <c r="E987" s="205" t="n">
        <v>135000</v>
      </c>
      <c r="F987" s="205" t="n">
        <v>135000</v>
      </c>
      <c r="G987" s="205" t="n">
        <v>662000</v>
      </c>
      <c r="H987" s="205" t="n">
        <v>249000</v>
      </c>
      <c r="I987" s="205" t="s">
        <v>80</v>
      </c>
      <c r="J987" s="205" t="n">
        <v>2642000</v>
      </c>
      <c r="K987" s="205" t="n">
        <v>-877000</v>
      </c>
      <c r="L987" s="205" t="n">
        <v>3603000</v>
      </c>
      <c r="M987" s="205" t="n">
        <v>73464000</v>
      </c>
    </row>
    <row r="988" customFormat="false" ht="11.25" hidden="false" customHeight="false" outlineLevel="0" collapsed="false">
      <c r="A988" s="199" t="n">
        <v>36532</v>
      </c>
      <c r="B988" s="192" t="n">
        <v>36532</v>
      </c>
      <c r="C988" s="205" t="n">
        <v>540000</v>
      </c>
      <c r="D988" s="205" t="n">
        <v>942000</v>
      </c>
      <c r="E988" s="205" t="n">
        <v>133000</v>
      </c>
      <c r="F988" s="205" t="n">
        <v>98000</v>
      </c>
      <c r="G988" s="205" t="n">
        <v>699000</v>
      </c>
      <c r="H988" s="205" t="n">
        <v>245000</v>
      </c>
      <c r="I988" s="205" t="s">
        <v>80</v>
      </c>
      <c r="J988" s="205" t="n">
        <v>2658000</v>
      </c>
      <c r="K988" s="205" t="n">
        <v>-1163000</v>
      </c>
      <c r="L988" s="205" t="n">
        <v>3783000</v>
      </c>
      <c r="M988" s="205" t="n">
        <v>72302000</v>
      </c>
    </row>
    <row r="989" customFormat="false" ht="11.25" hidden="false" customHeight="false" outlineLevel="0" collapsed="false">
      <c r="A989" s="199" t="n">
        <v>36533</v>
      </c>
      <c r="B989" s="192" t="n">
        <v>36533</v>
      </c>
      <c r="C989" s="205" t="n">
        <v>536000</v>
      </c>
      <c r="D989" s="205" t="n">
        <v>1110000</v>
      </c>
      <c r="E989" s="205" t="n">
        <v>200000</v>
      </c>
      <c r="F989" s="205" t="n">
        <v>82000</v>
      </c>
      <c r="G989" s="205" t="n">
        <v>710000</v>
      </c>
      <c r="H989" s="205" t="n">
        <v>252000</v>
      </c>
      <c r="I989" s="205" t="s">
        <v>80</v>
      </c>
      <c r="J989" s="205" t="n">
        <v>2888000</v>
      </c>
      <c r="K989" s="205" t="n">
        <v>-510000</v>
      </c>
      <c r="L989" s="205" t="n">
        <v>3374000</v>
      </c>
      <c r="M989" s="205" t="n">
        <v>71791000</v>
      </c>
    </row>
    <row r="990" customFormat="false" ht="11.25" hidden="false" customHeight="false" outlineLevel="0" collapsed="false">
      <c r="A990" s="199" t="n">
        <v>36534</v>
      </c>
      <c r="B990" s="192" t="n">
        <v>36534</v>
      </c>
      <c r="C990" s="205" t="n">
        <v>542000</v>
      </c>
      <c r="D990" s="205" t="n">
        <v>1087000</v>
      </c>
      <c r="E990" s="205" t="n">
        <v>182000</v>
      </c>
      <c r="F990" s="205" t="n">
        <v>85000</v>
      </c>
      <c r="G990" s="205" t="n">
        <v>713000</v>
      </c>
      <c r="H990" s="205" t="n">
        <v>253000</v>
      </c>
      <c r="I990" s="205" t="s">
        <v>80</v>
      </c>
      <c r="J990" s="205" t="n">
        <v>2862000</v>
      </c>
      <c r="K990" s="205" t="n">
        <v>-550000</v>
      </c>
      <c r="L990" s="205" t="n">
        <v>3433000</v>
      </c>
      <c r="M990" s="205" t="n">
        <v>71241000</v>
      </c>
    </row>
    <row r="991" customFormat="false" ht="11.25" hidden="false" customHeight="false" outlineLevel="0" collapsed="false">
      <c r="A991" s="199" t="n">
        <v>36535</v>
      </c>
      <c r="B991" s="192" t="n">
        <v>36535</v>
      </c>
      <c r="C991" s="205" t="n">
        <v>541000</v>
      </c>
      <c r="D991" s="205" t="n">
        <v>1108000</v>
      </c>
      <c r="E991" s="205" t="n">
        <v>157000</v>
      </c>
      <c r="F991" s="205" t="n">
        <v>88000</v>
      </c>
      <c r="G991" s="205" t="n">
        <v>699000</v>
      </c>
      <c r="H991" s="205" t="n">
        <v>250000</v>
      </c>
      <c r="I991" s="205" t="s">
        <v>80</v>
      </c>
      <c r="J991" s="205" t="n">
        <v>2843000</v>
      </c>
      <c r="K991" s="205" t="n">
        <v>-868000</v>
      </c>
      <c r="L991" s="205" t="n">
        <v>3662000</v>
      </c>
      <c r="M991" s="205" t="n">
        <v>70372000</v>
      </c>
    </row>
    <row r="992" customFormat="false" ht="11.25" hidden="false" customHeight="false" outlineLevel="0" collapsed="false">
      <c r="A992" s="199" t="n">
        <v>36536</v>
      </c>
      <c r="B992" s="192" t="n">
        <v>36536</v>
      </c>
      <c r="C992" s="205" t="n">
        <v>542000</v>
      </c>
      <c r="D992" s="205" t="n">
        <v>1121000</v>
      </c>
      <c r="E992" s="205" t="n">
        <v>139000</v>
      </c>
      <c r="F992" s="205" t="n">
        <v>90000</v>
      </c>
      <c r="G992" s="205" t="n">
        <v>724000</v>
      </c>
      <c r="H992" s="205" t="n">
        <v>247000</v>
      </c>
      <c r="I992" s="205" t="s">
        <v>80</v>
      </c>
      <c r="J992" s="205" t="n">
        <v>2863000</v>
      </c>
      <c r="K992" s="205" t="n">
        <v>-595000</v>
      </c>
      <c r="L992" s="205" t="n">
        <v>3434000</v>
      </c>
      <c r="M992" s="205" t="n">
        <v>69783000</v>
      </c>
    </row>
    <row r="993" customFormat="false" ht="11.25" hidden="false" customHeight="false" outlineLevel="0" collapsed="false">
      <c r="A993" s="199" t="n">
        <v>36537</v>
      </c>
      <c r="B993" s="192" t="n">
        <v>36537</v>
      </c>
      <c r="C993" s="205" t="n">
        <v>539000</v>
      </c>
      <c r="D993" s="205" t="n">
        <v>1008000</v>
      </c>
      <c r="E993" s="205" t="n">
        <v>171000</v>
      </c>
      <c r="F993" s="205" t="n">
        <v>62000</v>
      </c>
      <c r="G993" s="205" t="n">
        <v>723000</v>
      </c>
      <c r="H993" s="205" t="n">
        <v>241000</v>
      </c>
      <c r="I993" s="205" t="s">
        <v>80</v>
      </c>
      <c r="J993" s="205" t="n">
        <v>2744000</v>
      </c>
      <c r="K993" s="205" t="n">
        <v>-666000</v>
      </c>
      <c r="L993" s="205" t="n">
        <v>3498000</v>
      </c>
      <c r="M993" s="205" t="n">
        <v>69118000</v>
      </c>
    </row>
    <row r="994" customFormat="false" ht="11.25" hidden="false" customHeight="false" outlineLevel="0" collapsed="false">
      <c r="A994" s="199" t="n">
        <v>36538</v>
      </c>
      <c r="B994" s="192" t="n">
        <v>36538</v>
      </c>
      <c r="C994" s="205" t="n">
        <v>541000</v>
      </c>
      <c r="D994" s="205" t="n">
        <v>993000</v>
      </c>
      <c r="E994" s="205" t="n">
        <v>152000</v>
      </c>
      <c r="F994" s="205" t="n">
        <v>74000</v>
      </c>
      <c r="G994" s="205" t="n">
        <v>718000</v>
      </c>
      <c r="H994" s="205" t="n">
        <v>259000</v>
      </c>
      <c r="I994" s="205" t="s">
        <v>80</v>
      </c>
      <c r="J994" s="205" t="n">
        <v>2737000</v>
      </c>
      <c r="K994" s="205" t="n">
        <v>-591000</v>
      </c>
      <c r="L994" s="205" t="n">
        <v>3234000</v>
      </c>
      <c r="M994" s="205" t="n">
        <v>68526000</v>
      </c>
    </row>
    <row r="995" customFormat="false" ht="11.25" hidden="false" customHeight="false" outlineLevel="0" collapsed="false">
      <c r="A995" s="199" t="n">
        <v>36539</v>
      </c>
      <c r="B995" s="192" t="n">
        <v>36539</v>
      </c>
      <c r="C995" s="205" t="n">
        <v>541000</v>
      </c>
      <c r="D995" s="205" t="n">
        <v>978000</v>
      </c>
      <c r="E995" s="205" t="n">
        <v>239000</v>
      </c>
      <c r="F995" s="205" t="n">
        <v>64000</v>
      </c>
      <c r="G995" s="205" t="n">
        <v>767000</v>
      </c>
      <c r="H995" s="205" t="n">
        <v>266000</v>
      </c>
      <c r="I995" s="205" t="s">
        <v>80</v>
      </c>
      <c r="J995" s="205" t="n">
        <v>2854000</v>
      </c>
      <c r="K995" s="205" t="n">
        <v>-188000</v>
      </c>
      <c r="L995" s="205" t="n">
        <v>2908000</v>
      </c>
      <c r="M995" s="205" t="n">
        <v>68338000</v>
      </c>
    </row>
    <row r="996" customFormat="false" ht="11.25" hidden="false" customHeight="false" outlineLevel="0" collapsed="false">
      <c r="A996" s="199" t="n">
        <v>36540</v>
      </c>
      <c r="B996" s="192" t="n">
        <v>36540</v>
      </c>
      <c r="C996" s="205" t="n">
        <v>537000</v>
      </c>
      <c r="D996" s="205" t="n">
        <v>951000</v>
      </c>
      <c r="E996" s="205" t="n">
        <v>214000</v>
      </c>
      <c r="F996" s="205" t="n">
        <v>58000</v>
      </c>
      <c r="G996" s="205" t="n">
        <v>724000</v>
      </c>
      <c r="H996" s="205" t="n">
        <v>268000</v>
      </c>
      <c r="I996" s="205" t="s">
        <v>80</v>
      </c>
      <c r="J996" s="205" t="n">
        <v>2752000</v>
      </c>
      <c r="K996" s="205" t="n">
        <v>314000</v>
      </c>
      <c r="L996" s="205" t="n">
        <v>2527000</v>
      </c>
      <c r="M996" s="205" t="n">
        <v>68651000</v>
      </c>
    </row>
    <row r="997" customFormat="false" ht="11.25" hidden="false" customHeight="false" outlineLevel="0" collapsed="false">
      <c r="A997" s="199" t="n">
        <v>36541</v>
      </c>
      <c r="B997" s="192" t="n">
        <v>36541</v>
      </c>
      <c r="C997" s="205" t="n">
        <v>543000</v>
      </c>
      <c r="D997" s="205" t="n">
        <v>934000</v>
      </c>
      <c r="E997" s="205" t="n">
        <v>229000</v>
      </c>
      <c r="F997" s="205" t="n">
        <v>57000</v>
      </c>
      <c r="G997" s="205" t="n">
        <v>733000</v>
      </c>
      <c r="H997" s="205" t="n">
        <v>265000</v>
      </c>
      <c r="I997" s="205" t="s">
        <v>80</v>
      </c>
      <c r="J997" s="205" t="n">
        <v>2761000</v>
      </c>
      <c r="K997" s="205" t="n">
        <v>142000</v>
      </c>
      <c r="L997" s="205" t="n">
        <v>2648000</v>
      </c>
      <c r="M997" s="205" t="n">
        <v>68793000</v>
      </c>
    </row>
    <row r="998" customFormat="false" ht="11.25" hidden="false" customHeight="false" outlineLevel="0" collapsed="false">
      <c r="A998" s="199" t="n">
        <v>36542</v>
      </c>
      <c r="B998" s="192" t="n">
        <v>36542</v>
      </c>
      <c r="C998" s="205" t="n">
        <v>527000</v>
      </c>
      <c r="D998" s="205" t="n">
        <v>924000</v>
      </c>
      <c r="E998" s="205" t="n">
        <v>209000</v>
      </c>
      <c r="F998" s="205" t="n">
        <v>121000</v>
      </c>
      <c r="G998" s="205" t="n">
        <v>729000</v>
      </c>
      <c r="H998" s="205" t="n">
        <v>243000</v>
      </c>
      <c r="I998" s="205" t="s">
        <v>80</v>
      </c>
      <c r="J998" s="205" t="n">
        <v>2754000</v>
      </c>
      <c r="K998" s="205" t="n">
        <v>-257000</v>
      </c>
      <c r="L998" s="205" t="n">
        <v>2896000</v>
      </c>
      <c r="M998" s="205" t="n">
        <v>68655000</v>
      </c>
    </row>
    <row r="999" customFormat="false" ht="11.25" hidden="false" customHeight="false" outlineLevel="0" collapsed="false">
      <c r="A999" s="199" t="n">
        <v>36543</v>
      </c>
      <c r="B999" s="192" t="n">
        <v>36543</v>
      </c>
      <c r="C999" s="205" t="n">
        <v>512000</v>
      </c>
      <c r="D999" s="205" t="n">
        <v>899000</v>
      </c>
      <c r="E999" s="205" t="n">
        <v>204000</v>
      </c>
      <c r="F999" s="205" t="n">
        <v>56000</v>
      </c>
      <c r="G999" s="205" t="n">
        <v>717000</v>
      </c>
      <c r="H999" s="205" t="n">
        <v>214000</v>
      </c>
      <c r="I999" s="205" t="s">
        <v>80</v>
      </c>
      <c r="J999" s="205" t="n">
        <v>2602000</v>
      </c>
      <c r="K999" s="205" t="n">
        <v>101000</v>
      </c>
      <c r="L999" s="205" t="n">
        <v>2701000</v>
      </c>
      <c r="M999" s="205" t="n">
        <v>68635000</v>
      </c>
    </row>
    <row r="1000" customFormat="false" ht="11.25" hidden="false" customHeight="false" outlineLevel="0" collapsed="false">
      <c r="A1000" s="199" t="n">
        <v>36544</v>
      </c>
      <c r="B1000" s="192" t="n">
        <v>36544</v>
      </c>
      <c r="C1000" s="205" t="n">
        <v>540000</v>
      </c>
      <c r="D1000" s="205" t="n">
        <v>927000</v>
      </c>
      <c r="E1000" s="205" t="n">
        <v>213000</v>
      </c>
      <c r="F1000" s="205" t="n">
        <v>82000</v>
      </c>
      <c r="G1000" s="205" t="n">
        <v>703000</v>
      </c>
      <c r="H1000" s="205" t="n">
        <v>211000</v>
      </c>
      <c r="I1000" s="205" t="s">
        <v>80</v>
      </c>
      <c r="J1000" s="205" t="n">
        <v>2675000</v>
      </c>
      <c r="K1000" s="205" t="n">
        <v>-150000</v>
      </c>
      <c r="L1000" s="205" t="n">
        <v>2709000</v>
      </c>
      <c r="M1000" s="205" t="n">
        <v>68480000</v>
      </c>
    </row>
    <row r="1001" customFormat="false" ht="11.25" hidden="false" customHeight="false" outlineLevel="0" collapsed="false">
      <c r="A1001" s="199" t="n">
        <v>36545</v>
      </c>
      <c r="B1001" s="192" t="n">
        <v>36545</v>
      </c>
      <c r="C1001" s="205" t="n">
        <v>535000</v>
      </c>
      <c r="D1001" s="205" t="n">
        <v>897000</v>
      </c>
      <c r="E1001" s="205" t="n">
        <v>271000</v>
      </c>
      <c r="F1001" s="205" t="n">
        <v>85000</v>
      </c>
      <c r="G1001" s="205" t="n">
        <v>746000</v>
      </c>
      <c r="H1001" s="205" t="n">
        <v>217000</v>
      </c>
      <c r="I1001" s="205" t="s">
        <v>80</v>
      </c>
      <c r="J1001" s="205" t="n">
        <v>2751000</v>
      </c>
      <c r="K1001" s="205" t="n">
        <v>21000</v>
      </c>
      <c r="L1001" s="205" t="n">
        <v>2735000</v>
      </c>
      <c r="M1001" s="205" t="n">
        <v>68501000</v>
      </c>
    </row>
    <row r="1002" customFormat="false" ht="11.25" hidden="false" customHeight="false" outlineLevel="0" collapsed="false">
      <c r="A1002" s="199" t="n">
        <v>36546</v>
      </c>
      <c r="B1002" s="192" t="n">
        <v>36546</v>
      </c>
      <c r="C1002" s="205" t="n">
        <v>533000</v>
      </c>
      <c r="D1002" s="205" t="n">
        <v>796000</v>
      </c>
      <c r="E1002" s="205" t="n">
        <v>253000</v>
      </c>
      <c r="F1002" s="205" t="n">
        <v>101000</v>
      </c>
      <c r="G1002" s="205" t="n">
        <v>735000</v>
      </c>
      <c r="H1002" s="205" t="n">
        <v>271000</v>
      </c>
      <c r="I1002" s="205" t="s">
        <v>80</v>
      </c>
      <c r="J1002" s="205" t="n">
        <v>2689000</v>
      </c>
      <c r="K1002" s="205" t="n">
        <v>7000</v>
      </c>
      <c r="L1002" s="205" t="n">
        <v>2809000</v>
      </c>
      <c r="M1002" s="205" t="n">
        <v>68508000</v>
      </c>
    </row>
    <row r="1003" customFormat="false" ht="11.25" hidden="false" customHeight="false" outlineLevel="0" collapsed="false">
      <c r="A1003" s="199" t="n">
        <v>36547</v>
      </c>
      <c r="B1003" s="192" t="n">
        <v>36547</v>
      </c>
      <c r="C1003" s="205" t="n">
        <v>542000</v>
      </c>
      <c r="D1003" s="205" t="n">
        <v>826000</v>
      </c>
      <c r="E1003" s="205" t="n">
        <v>320000</v>
      </c>
      <c r="F1003" s="205" t="n">
        <v>64000</v>
      </c>
      <c r="G1003" s="205" t="n">
        <v>620000</v>
      </c>
      <c r="H1003" s="205" t="n">
        <v>283000</v>
      </c>
      <c r="I1003" s="205" t="s">
        <v>80</v>
      </c>
      <c r="J1003" s="205" t="n">
        <v>2656000</v>
      </c>
      <c r="K1003" s="205" t="n">
        <v>-245000</v>
      </c>
      <c r="L1003" s="205" t="n">
        <v>2828000</v>
      </c>
      <c r="M1003" s="205" t="n">
        <v>68263000</v>
      </c>
    </row>
    <row r="1004" customFormat="false" ht="11.25" hidden="false" customHeight="false" outlineLevel="0" collapsed="false">
      <c r="A1004" s="199" t="n">
        <v>36548</v>
      </c>
      <c r="B1004" s="192" t="n">
        <v>36548</v>
      </c>
      <c r="C1004" s="205" t="n">
        <v>527000</v>
      </c>
      <c r="D1004" s="205" t="n">
        <v>809000</v>
      </c>
      <c r="E1004" s="205" t="n">
        <v>288000</v>
      </c>
      <c r="F1004" s="205" t="n">
        <v>60000</v>
      </c>
      <c r="G1004" s="205" t="n">
        <v>704000</v>
      </c>
      <c r="H1004" s="205" t="n">
        <v>279000</v>
      </c>
      <c r="I1004" s="205" t="s">
        <v>80</v>
      </c>
      <c r="J1004" s="205" t="n">
        <v>2667000</v>
      </c>
      <c r="K1004" s="205" t="n">
        <v>-137000</v>
      </c>
      <c r="L1004" s="205" t="n">
        <v>2800000</v>
      </c>
      <c r="M1004" s="205" t="n">
        <v>68125000</v>
      </c>
    </row>
    <row r="1005" customFormat="false" ht="11.25" hidden="false" customHeight="false" outlineLevel="0" collapsed="false">
      <c r="A1005" s="199" t="n">
        <v>36549</v>
      </c>
      <c r="B1005" s="192" t="n">
        <v>36549</v>
      </c>
      <c r="C1005" s="205" t="n">
        <v>535000</v>
      </c>
      <c r="D1005" s="205" t="n">
        <v>796000</v>
      </c>
      <c r="E1005" s="205" t="n">
        <v>229000</v>
      </c>
      <c r="F1005" s="205" t="n">
        <v>61000</v>
      </c>
      <c r="G1005" s="205" t="n">
        <v>698000</v>
      </c>
      <c r="H1005" s="205" t="n">
        <v>278000</v>
      </c>
      <c r="I1005" s="205" t="s">
        <v>80</v>
      </c>
      <c r="J1005" s="205" t="n">
        <v>2597000</v>
      </c>
      <c r="K1005" s="205" t="n">
        <v>-134000</v>
      </c>
      <c r="L1005" s="205" t="n">
        <v>2652000</v>
      </c>
      <c r="M1005" s="205" t="n">
        <v>67991000</v>
      </c>
    </row>
    <row r="1006" customFormat="false" ht="11.25" hidden="false" customHeight="false" outlineLevel="0" collapsed="false">
      <c r="A1006" s="199" t="n">
        <v>36550</v>
      </c>
      <c r="B1006" s="192" t="n">
        <v>36550</v>
      </c>
      <c r="C1006" s="205" t="n">
        <v>533000</v>
      </c>
      <c r="D1006" s="205" t="n">
        <v>793000</v>
      </c>
      <c r="E1006" s="205" t="n">
        <v>233000</v>
      </c>
      <c r="F1006" s="205" t="n">
        <v>79000</v>
      </c>
      <c r="G1006" s="205" t="n">
        <v>704000</v>
      </c>
      <c r="H1006" s="205" t="n">
        <v>253000</v>
      </c>
      <c r="I1006" s="205" t="s">
        <v>80</v>
      </c>
      <c r="J1006" s="205" t="n">
        <v>2595000</v>
      </c>
      <c r="K1006" s="205" t="n">
        <v>-258000</v>
      </c>
      <c r="L1006" s="205" t="n">
        <v>2967000</v>
      </c>
      <c r="M1006" s="205" t="n">
        <v>67733000</v>
      </c>
    </row>
    <row r="1007" customFormat="false" ht="11.25" hidden="false" customHeight="false" outlineLevel="0" collapsed="false">
      <c r="A1007" s="199" t="n">
        <v>36551</v>
      </c>
      <c r="B1007" s="192" t="n">
        <v>36551</v>
      </c>
      <c r="C1007" s="205" t="n">
        <v>516000</v>
      </c>
      <c r="D1007" s="205" t="n">
        <v>770000</v>
      </c>
      <c r="E1007" s="205" t="n">
        <v>221000</v>
      </c>
      <c r="F1007" s="205" t="n">
        <v>89000</v>
      </c>
      <c r="G1007" s="205" t="n">
        <v>548000</v>
      </c>
      <c r="H1007" s="205" t="n">
        <v>247000</v>
      </c>
      <c r="I1007" s="205" t="s">
        <v>80</v>
      </c>
      <c r="J1007" s="205" t="n">
        <v>2391000</v>
      </c>
      <c r="K1007" s="205" t="n">
        <v>-589000</v>
      </c>
      <c r="L1007" s="205" t="n">
        <v>3101000</v>
      </c>
      <c r="M1007" s="205" t="n">
        <v>67145000</v>
      </c>
    </row>
    <row r="1008" customFormat="false" ht="11.25" hidden="false" customHeight="false" outlineLevel="0" collapsed="false">
      <c r="A1008" s="199" t="n">
        <v>36552</v>
      </c>
      <c r="B1008" s="192" t="n">
        <v>36552</v>
      </c>
      <c r="C1008" s="205" t="n">
        <v>529000</v>
      </c>
      <c r="D1008" s="205" t="n">
        <v>637000</v>
      </c>
      <c r="E1008" s="205" t="n">
        <v>217000</v>
      </c>
      <c r="F1008" s="205" t="n">
        <v>79000</v>
      </c>
      <c r="G1008" s="205" t="n">
        <v>553000</v>
      </c>
      <c r="H1008" s="205" t="n">
        <v>279000</v>
      </c>
      <c r="I1008" s="205" t="s">
        <v>80</v>
      </c>
      <c r="J1008" s="205" t="n">
        <v>2294000</v>
      </c>
      <c r="K1008" s="205" t="n">
        <v>-987000</v>
      </c>
      <c r="L1008" s="205" t="n">
        <v>3245000</v>
      </c>
      <c r="M1008" s="205" t="n">
        <v>66343000</v>
      </c>
    </row>
    <row r="1009" customFormat="false" ht="11.25" hidden="false" customHeight="false" outlineLevel="0" collapsed="false">
      <c r="A1009" s="199" t="n">
        <v>36553</v>
      </c>
      <c r="B1009" s="192" t="n">
        <v>36553</v>
      </c>
      <c r="C1009" s="205" t="n">
        <v>524000</v>
      </c>
      <c r="D1009" s="205" t="n">
        <v>623000</v>
      </c>
      <c r="E1009" s="205" t="n">
        <v>177000</v>
      </c>
      <c r="F1009" s="205" t="n">
        <v>100000</v>
      </c>
      <c r="G1009" s="205" t="n">
        <v>549000</v>
      </c>
      <c r="H1009" s="205" t="n">
        <v>278000</v>
      </c>
      <c r="I1009" s="205" t="s">
        <v>80</v>
      </c>
      <c r="J1009" s="205" t="n">
        <v>2251000</v>
      </c>
      <c r="K1009" s="205" t="n">
        <v>-891000</v>
      </c>
      <c r="L1009" s="205" t="n">
        <v>3092000</v>
      </c>
      <c r="M1009" s="205" t="n">
        <v>65452000</v>
      </c>
    </row>
    <row r="1010" customFormat="false" ht="11.25" hidden="false" customHeight="false" outlineLevel="0" collapsed="false">
      <c r="A1010" s="199" t="n">
        <v>36554</v>
      </c>
      <c r="B1010" s="192" t="n">
        <v>36554</v>
      </c>
      <c r="C1010" s="205" t="n">
        <v>525000</v>
      </c>
      <c r="D1010" s="205" t="n">
        <v>578000</v>
      </c>
      <c r="E1010" s="205" t="n">
        <v>163000</v>
      </c>
      <c r="F1010" s="205" t="n">
        <v>73000</v>
      </c>
      <c r="G1010" s="205" t="n">
        <v>533000</v>
      </c>
      <c r="H1010" s="205" t="n">
        <v>279000</v>
      </c>
      <c r="I1010" s="205" t="s">
        <v>80</v>
      </c>
      <c r="J1010" s="205" t="n">
        <v>2151000</v>
      </c>
      <c r="K1010" s="205" t="n">
        <v>-766000</v>
      </c>
      <c r="L1010" s="205" t="n">
        <v>2841000</v>
      </c>
      <c r="M1010" s="205" t="n">
        <v>64686000</v>
      </c>
    </row>
    <row r="1011" customFormat="false" ht="11.25" hidden="false" customHeight="false" outlineLevel="0" collapsed="false">
      <c r="A1011" s="199" t="n">
        <v>36555</v>
      </c>
      <c r="B1011" s="192" t="n">
        <v>36555</v>
      </c>
      <c r="C1011" s="205" t="n">
        <v>507000</v>
      </c>
      <c r="D1011" s="205" t="n">
        <v>564000</v>
      </c>
      <c r="E1011" s="205" t="n">
        <v>203000</v>
      </c>
      <c r="F1011" s="205" t="n">
        <v>70000</v>
      </c>
      <c r="G1011" s="205" t="n">
        <v>536000</v>
      </c>
      <c r="H1011" s="205" t="n">
        <v>283000</v>
      </c>
      <c r="I1011" s="205" t="s">
        <v>80</v>
      </c>
      <c r="J1011" s="205" t="n">
        <v>2162000</v>
      </c>
      <c r="K1011" s="205" t="n">
        <v>-742000</v>
      </c>
      <c r="L1011" s="205" t="n">
        <v>2875000</v>
      </c>
      <c r="M1011" s="205" t="n">
        <v>63944000</v>
      </c>
    </row>
    <row r="1012" customFormat="false" ht="11.25" hidden="false" customHeight="false" outlineLevel="0" collapsed="false">
      <c r="A1012" s="199" t="n">
        <v>36556</v>
      </c>
      <c r="B1012" s="192" t="n">
        <v>36556</v>
      </c>
      <c r="C1012" s="205" t="n">
        <v>541000</v>
      </c>
      <c r="D1012" s="205" t="n">
        <v>546000</v>
      </c>
      <c r="E1012" s="205" t="n">
        <v>137000</v>
      </c>
      <c r="F1012" s="205" t="n">
        <v>66000</v>
      </c>
      <c r="G1012" s="205" t="n">
        <v>534000</v>
      </c>
      <c r="H1012" s="205" t="n">
        <v>281000</v>
      </c>
      <c r="I1012" s="205" t="s">
        <v>80</v>
      </c>
      <c r="J1012" s="205" t="n">
        <v>2106000</v>
      </c>
      <c r="K1012" s="205" t="n">
        <v>-975000</v>
      </c>
      <c r="L1012" s="205" t="n">
        <v>3272000</v>
      </c>
      <c r="M1012" s="205" t="n">
        <v>62970000</v>
      </c>
    </row>
    <row r="1013" customFormat="false" ht="11.25" hidden="false" customHeight="false" outlineLevel="0" collapsed="false">
      <c r="A1013" s="199" t="n">
        <v>36557</v>
      </c>
      <c r="B1013" s="192" t="n">
        <v>36557</v>
      </c>
      <c r="C1013" s="205" t="n">
        <v>540000</v>
      </c>
      <c r="D1013" s="205" t="n">
        <v>585000</v>
      </c>
      <c r="E1013" s="205" t="n">
        <v>194000</v>
      </c>
      <c r="F1013" s="205" t="n">
        <v>115000</v>
      </c>
      <c r="G1013" s="205" t="n">
        <v>564000</v>
      </c>
      <c r="H1013" s="205" t="n">
        <v>274000</v>
      </c>
      <c r="I1013" s="205" t="s">
        <v>80</v>
      </c>
      <c r="J1013" s="205" t="n">
        <v>2271000</v>
      </c>
      <c r="K1013" s="205" t="n">
        <v>-763000</v>
      </c>
      <c r="L1013" s="205" t="n">
        <v>2871000</v>
      </c>
      <c r="M1013" s="205" t="n">
        <v>62020000</v>
      </c>
    </row>
    <row r="1014" customFormat="false" ht="11.25" hidden="false" customHeight="false" outlineLevel="0" collapsed="false">
      <c r="A1014" s="199" t="n">
        <v>36558</v>
      </c>
      <c r="B1014" s="192" t="n">
        <v>36558</v>
      </c>
      <c r="C1014" s="205" t="n">
        <v>519000</v>
      </c>
      <c r="D1014" s="205" t="n">
        <v>541000</v>
      </c>
      <c r="E1014" s="205" t="n">
        <v>201000</v>
      </c>
      <c r="F1014" s="205" t="n">
        <v>124000</v>
      </c>
      <c r="G1014" s="205" t="n">
        <v>623000</v>
      </c>
      <c r="H1014" s="205" t="n">
        <v>272000</v>
      </c>
      <c r="I1014" s="205" t="s">
        <v>80</v>
      </c>
      <c r="J1014" s="205" t="n">
        <v>2280000</v>
      </c>
      <c r="K1014" s="205" t="n">
        <v>-396000</v>
      </c>
      <c r="L1014" s="205" t="n">
        <v>2784000</v>
      </c>
      <c r="M1014" s="205" t="n">
        <v>61626000</v>
      </c>
    </row>
    <row r="1015" customFormat="false" ht="11.25" hidden="false" customHeight="false" outlineLevel="0" collapsed="false">
      <c r="A1015" s="199" t="n">
        <v>36559</v>
      </c>
      <c r="B1015" s="192" t="n">
        <v>36559</v>
      </c>
      <c r="C1015" s="205" t="n">
        <v>528000</v>
      </c>
      <c r="D1015" s="205" t="n">
        <v>552000</v>
      </c>
      <c r="E1015" s="205" t="n">
        <v>207000</v>
      </c>
      <c r="F1015" s="205" t="n">
        <v>118000</v>
      </c>
      <c r="G1015" s="205" t="n">
        <v>594000</v>
      </c>
      <c r="H1015" s="205" t="n">
        <v>270000</v>
      </c>
      <c r="I1015" s="205" t="s">
        <v>80</v>
      </c>
      <c r="J1015" s="205" t="n">
        <v>2269000</v>
      </c>
      <c r="K1015" s="205" t="n">
        <v>-505000</v>
      </c>
      <c r="L1015" s="205" t="n">
        <v>2785000</v>
      </c>
      <c r="M1015" s="205" t="n">
        <v>60984000</v>
      </c>
    </row>
    <row r="1016" customFormat="false" ht="11.25" hidden="false" customHeight="false" outlineLevel="0" collapsed="false">
      <c r="A1016" s="199" t="n">
        <v>36560</v>
      </c>
      <c r="B1016" s="192" t="n">
        <v>36560</v>
      </c>
      <c r="C1016" s="205" t="n">
        <v>526000</v>
      </c>
      <c r="D1016" s="205" t="n">
        <v>594000</v>
      </c>
      <c r="E1016" s="205" t="n">
        <v>229000</v>
      </c>
      <c r="F1016" s="205" t="n">
        <v>160000</v>
      </c>
      <c r="G1016" s="205" t="n">
        <v>600000</v>
      </c>
      <c r="H1016" s="205" t="n">
        <v>273000</v>
      </c>
      <c r="I1016" s="205" t="s">
        <v>80</v>
      </c>
      <c r="J1016" s="205" t="n">
        <v>2381000</v>
      </c>
      <c r="K1016" s="205" t="n">
        <v>-558000</v>
      </c>
      <c r="L1016" s="205" t="n">
        <v>2835000</v>
      </c>
      <c r="M1016" s="205" t="n">
        <v>60728000</v>
      </c>
    </row>
    <row r="1017" customFormat="false" ht="11.25" hidden="false" customHeight="false" outlineLevel="0" collapsed="false">
      <c r="A1017" s="199" t="n">
        <v>36561</v>
      </c>
      <c r="B1017" s="192" t="n">
        <v>36561</v>
      </c>
      <c r="C1017" s="205" t="n">
        <v>538000</v>
      </c>
      <c r="D1017" s="205" t="n">
        <v>633000</v>
      </c>
      <c r="E1017" s="205" t="n">
        <v>318000</v>
      </c>
      <c r="F1017" s="205" t="n">
        <v>164000</v>
      </c>
      <c r="G1017" s="205" t="n">
        <v>647000</v>
      </c>
      <c r="H1017" s="205" t="n">
        <v>276000</v>
      </c>
      <c r="I1017" s="205" t="s">
        <v>80</v>
      </c>
      <c r="J1017" s="205" t="n">
        <v>2576000</v>
      </c>
      <c r="K1017" s="205" t="n">
        <v>181000</v>
      </c>
      <c r="L1017" s="205" t="n">
        <v>2463000</v>
      </c>
      <c r="M1017" s="205" t="n">
        <v>60767000</v>
      </c>
    </row>
    <row r="1018" customFormat="false" ht="11.25" hidden="false" customHeight="false" outlineLevel="0" collapsed="false">
      <c r="A1018" s="199" t="n">
        <v>36562</v>
      </c>
      <c r="B1018" s="192" t="n">
        <v>36562</v>
      </c>
      <c r="C1018" s="205" t="n">
        <v>539000</v>
      </c>
      <c r="D1018" s="205" t="n">
        <v>624000</v>
      </c>
      <c r="E1018" s="205" t="n">
        <v>310000</v>
      </c>
      <c r="F1018" s="205" t="n">
        <v>165000</v>
      </c>
      <c r="G1018" s="205" t="n">
        <v>646000</v>
      </c>
      <c r="H1018" s="205" t="n">
        <v>280000</v>
      </c>
      <c r="I1018" s="205" t="s">
        <v>80</v>
      </c>
      <c r="J1018" s="205" t="n">
        <v>2564000</v>
      </c>
      <c r="K1018" s="205" t="n">
        <v>32000</v>
      </c>
      <c r="L1018" s="205" t="n">
        <v>2495000</v>
      </c>
      <c r="M1018" s="205" t="n">
        <v>60777000</v>
      </c>
    </row>
    <row r="1019" customFormat="false" ht="11.25" hidden="false" customHeight="false" outlineLevel="0" collapsed="false">
      <c r="A1019" s="199" t="n">
        <v>36563</v>
      </c>
      <c r="B1019" s="192" t="n">
        <v>36563</v>
      </c>
      <c r="C1019" s="205" t="n">
        <v>538000</v>
      </c>
      <c r="D1019" s="205" t="n">
        <v>601000</v>
      </c>
      <c r="E1019" s="205" t="n">
        <v>267000</v>
      </c>
      <c r="F1019" s="205" t="n">
        <v>167000</v>
      </c>
      <c r="G1019" s="205" t="n">
        <v>646000</v>
      </c>
      <c r="H1019" s="205" t="n">
        <v>283000</v>
      </c>
      <c r="I1019" s="205" t="s">
        <v>80</v>
      </c>
      <c r="J1019" s="205" t="n">
        <v>2502000</v>
      </c>
      <c r="K1019" s="205" t="n">
        <v>-163000</v>
      </c>
      <c r="L1019" s="205" t="n">
        <v>2711000</v>
      </c>
      <c r="M1019" s="205" t="n">
        <v>60614000</v>
      </c>
    </row>
    <row r="1020" customFormat="false" ht="11.25" hidden="false" customHeight="false" outlineLevel="0" collapsed="false">
      <c r="A1020" s="199" t="n">
        <v>36564</v>
      </c>
      <c r="B1020" s="192" t="n">
        <v>36564</v>
      </c>
      <c r="C1020" s="205" t="n">
        <v>540000</v>
      </c>
      <c r="D1020" s="205" t="n">
        <v>650000</v>
      </c>
      <c r="E1020" s="205" t="n">
        <v>228000</v>
      </c>
      <c r="F1020" s="205" t="n">
        <v>166000</v>
      </c>
      <c r="G1020" s="205" t="n">
        <v>632000</v>
      </c>
      <c r="H1020" s="205" t="n">
        <v>286000</v>
      </c>
      <c r="I1020" s="205" t="s">
        <v>80</v>
      </c>
      <c r="J1020" s="205" t="n">
        <v>2502000</v>
      </c>
      <c r="K1020" s="205" t="n">
        <v>-262000</v>
      </c>
      <c r="L1020" s="205" t="n">
        <v>2832000</v>
      </c>
      <c r="M1020" s="205" t="n">
        <v>60352000</v>
      </c>
    </row>
    <row r="1021" customFormat="false" ht="11.25" hidden="false" customHeight="false" outlineLevel="0" collapsed="false">
      <c r="A1021" s="199" t="n">
        <v>36565</v>
      </c>
      <c r="B1021" s="192" t="n">
        <v>36565</v>
      </c>
      <c r="C1021" s="205" t="n">
        <v>536000</v>
      </c>
      <c r="D1021" s="205" t="n">
        <v>666000</v>
      </c>
      <c r="E1021" s="205" t="n">
        <v>256000</v>
      </c>
      <c r="F1021" s="205" t="n">
        <v>159000</v>
      </c>
      <c r="G1021" s="205" t="n">
        <v>722000</v>
      </c>
      <c r="H1021" s="205" t="n">
        <v>288000</v>
      </c>
      <c r="I1021" s="205" t="s">
        <v>80</v>
      </c>
      <c r="J1021" s="205" t="n">
        <v>2629000</v>
      </c>
      <c r="K1021" s="205" t="n">
        <v>-364000</v>
      </c>
      <c r="L1021" s="205" t="n">
        <v>2865000</v>
      </c>
      <c r="M1021" s="205" t="n">
        <v>59988000</v>
      </c>
    </row>
    <row r="1022" customFormat="false" ht="11.25" hidden="false" customHeight="false" outlineLevel="0" collapsed="false">
      <c r="A1022" s="199" t="n">
        <v>36566</v>
      </c>
      <c r="B1022" s="192" t="n">
        <v>36566</v>
      </c>
      <c r="C1022" s="205" t="n">
        <v>537000</v>
      </c>
      <c r="D1022" s="205" t="n">
        <v>639000</v>
      </c>
      <c r="E1022" s="205" t="n">
        <v>277000</v>
      </c>
      <c r="F1022" s="205" t="n">
        <v>159000</v>
      </c>
      <c r="G1022" s="205" t="n">
        <v>743000</v>
      </c>
      <c r="H1022" s="205" t="n">
        <v>292000</v>
      </c>
      <c r="I1022" s="205" t="s">
        <v>80</v>
      </c>
      <c r="J1022" s="205" t="n">
        <v>2647000</v>
      </c>
      <c r="K1022" s="205" t="n">
        <v>-525000</v>
      </c>
      <c r="L1022" s="205" t="n">
        <v>3170000</v>
      </c>
      <c r="M1022" s="205" t="n">
        <v>59643000</v>
      </c>
    </row>
    <row r="1023" customFormat="false" ht="11.25" hidden="false" customHeight="false" outlineLevel="0" collapsed="false">
      <c r="A1023" s="199" t="n">
        <v>36567</v>
      </c>
      <c r="B1023" s="192" t="n">
        <v>36567</v>
      </c>
      <c r="C1023" s="205" t="n">
        <v>540000</v>
      </c>
      <c r="D1023" s="205" t="n">
        <v>641000</v>
      </c>
      <c r="E1023" s="205" t="n">
        <v>309000</v>
      </c>
      <c r="F1023" s="205" t="n">
        <v>133000</v>
      </c>
      <c r="G1023" s="205" t="n">
        <v>744000</v>
      </c>
      <c r="H1023" s="205" t="n">
        <v>283000</v>
      </c>
      <c r="I1023" s="205" t="s">
        <v>80</v>
      </c>
      <c r="J1023" s="205" t="n">
        <v>2650000</v>
      </c>
      <c r="K1023" s="205" t="n">
        <v>-360000</v>
      </c>
      <c r="L1023" s="205" t="n">
        <v>3041000</v>
      </c>
      <c r="M1023" s="205" t="n">
        <v>59107000</v>
      </c>
    </row>
    <row r="1024" customFormat="false" ht="11.25" hidden="false" customHeight="false" outlineLevel="0" collapsed="false">
      <c r="A1024" s="199" t="n">
        <v>36568</v>
      </c>
      <c r="B1024" s="192" t="n">
        <v>36568</v>
      </c>
      <c r="C1024" s="205" t="n">
        <v>540000</v>
      </c>
      <c r="D1024" s="205" t="n">
        <v>642000</v>
      </c>
      <c r="E1024" s="205" t="n">
        <v>308000</v>
      </c>
      <c r="F1024" s="205" t="n">
        <v>163000</v>
      </c>
      <c r="G1024" s="205" t="n">
        <v>685000</v>
      </c>
      <c r="H1024" s="205" t="n">
        <v>285000</v>
      </c>
      <c r="I1024" s="205" t="s">
        <v>80</v>
      </c>
      <c r="J1024" s="205" t="n">
        <v>2624000</v>
      </c>
      <c r="K1024" s="205" t="n">
        <v>-185000</v>
      </c>
      <c r="L1024" s="205" t="n">
        <v>2793000</v>
      </c>
      <c r="M1024" s="205" t="n">
        <v>58923000</v>
      </c>
    </row>
    <row r="1025" customFormat="false" ht="11.25" hidden="false" customHeight="false" outlineLevel="0" collapsed="false">
      <c r="A1025" s="199" t="n">
        <v>36569</v>
      </c>
      <c r="B1025" s="192" t="n">
        <v>36569</v>
      </c>
      <c r="C1025" s="205" t="n">
        <v>540000</v>
      </c>
      <c r="D1025" s="205" t="n">
        <v>654000</v>
      </c>
      <c r="E1025" s="205" t="n">
        <v>265000</v>
      </c>
      <c r="F1025" s="205" t="n">
        <v>146000</v>
      </c>
      <c r="G1025" s="205" t="n">
        <v>703000</v>
      </c>
      <c r="H1025" s="205" t="n">
        <v>290000</v>
      </c>
      <c r="I1025" s="205" t="s">
        <v>80</v>
      </c>
      <c r="J1025" s="205" t="n">
        <v>2598000</v>
      </c>
      <c r="K1025" s="205" t="n">
        <v>-340000</v>
      </c>
      <c r="L1025" s="205" t="n">
        <v>2962000</v>
      </c>
      <c r="M1025" s="205" t="n">
        <v>58451000</v>
      </c>
    </row>
    <row r="1026" customFormat="false" ht="11.25" hidden="false" customHeight="false" outlineLevel="0" collapsed="false">
      <c r="A1026" s="199" t="n">
        <v>36570</v>
      </c>
      <c r="B1026" s="192" t="n">
        <v>36570</v>
      </c>
      <c r="C1026" s="205" t="n">
        <v>460000</v>
      </c>
      <c r="D1026" s="205" t="n">
        <v>643000</v>
      </c>
      <c r="E1026" s="205" t="n">
        <v>317000</v>
      </c>
      <c r="F1026" s="205" t="n">
        <v>138000</v>
      </c>
      <c r="G1026" s="205" t="n">
        <v>709000</v>
      </c>
      <c r="H1026" s="205" t="n">
        <v>279000</v>
      </c>
      <c r="I1026" s="205" t="s">
        <v>80</v>
      </c>
      <c r="J1026" s="205" t="n">
        <v>2546000</v>
      </c>
      <c r="K1026" s="205" t="n">
        <v>-446000</v>
      </c>
      <c r="L1026" s="205" t="n">
        <v>2951000</v>
      </c>
      <c r="M1026" s="205" t="n">
        <v>58137000</v>
      </c>
    </row>
    <row r="1027" customFormat="false" ht="11.25" hidden="false" customHeight="false" outlineLevel="0" collapsed="false">
      <c r="A1027" s="199" t="n">
        <v>36571</v>
      </c>
      <c r="B1027" s="192" t="n">
        <v>36571</v>
      </c>
      <c r="C1027" s="205" t="n">
        <v>541000</v>
      </c>
      <c r="D1027" s="205" t="n">
        <v>612000</v>
      </c>
      <c r="E1027" s="205" t="n">
        <v>249000</v>
      </c>
      <c r="F1027" s="205" t="n">
        <v>160000</v>
      </c>
      <c r="G1027" s="205" t="n">
        <v>670000</v>
      </c>
      <c r="H1027" s="205" t="n">
        <v>276000</v>
      </c>
      <c r="I1027" s="205" t="s">
        <v>80</v>
      </c>
      <c r="J1027" s="205" t="n">
        <v>2507000</v>
      </c>
      <c r="K1027" s="205" t="n">
        <v>-385000</v>
      </c>
      <c r="L1027" s="205" t="n">
        <v>2922000</v>
      </c>
      <c r="M1027" s="205" t="n">
        <v>57755000</v>
      </c>
    </row>
    <row r="1028" customFormat="false" ht="11.25" hidden="false" customHeight="false" outlineLevel="0" collapsed="false">
      <c r="A1028" s="199" t="n">
        <v>36572</v>
      </c>
      <c r="B1028" s="192" t="n">
        <v>36572</v>
      </c>
      <c r="C1028" s="205" t="n">
        <v>538000</v>
      </c>
      <c r="D1028" s="205" t="n">
        <v>633000</v>
      </c>
      <c r="E1028" s="205" t="n">
        <v>251000</v>
      </c>
      <c r="F1028" s="205" t="n">
        <v>151000</v>
      </c>
      <c r="G1028" s="205" t="n">
        <v>658000</v>
      </c>
      <c r="H1028" s="205" t="n">
        <v>285000</v>
      </c>
      <c r="I1028" s="205" t="s">
        <v>80</v>
      </c>
      <c r="J1028" s="205" t="n">
        <v>2516000</v>
      </c>
      <c r="K1028" s="205" t="n">
        <v>-1091000</v>
      </c>
      <c r="L1028" s="205" t="n">
        <v>3622000</v>
      </c>
      <c r="M1028" s="205" t="n">
        <v>56663000</v>
      </c>
    </row>
    <row r="1029" customFormat="false" ht="11.25" hidden="false" customHeight="false" outlineLevel="0" collapsed="false">
      <c r="A1029" s="199" t="n">
        <v>36573</v>
      </c>
      <c r="B1029" s="192" t="n">
        <v>36573</v>
      </c>
      <c r="C1029" s="205" t="n">
        <v>539000</v>
      </c>
      <c r="D1029" s="205" t="n">
        <v>641000</v>
      </c>
      <c r="E1029" s="205" t="n">
        <v>255000</v>
      </c>
      <c r="F1029" s="205" t="n">
        <v>132000</v>
      </c>
      <c r="G1029" s="205" t="n">
        <v>642000</v>
      </c>
      <c r="H1029" s="205" t="n">
        <v>287000</v>
      </c>
      <c r="I1029" s="205" t="s">
        <v>80</v>
      </c>
      <c r="J1029" s="205" t="n">
        <v>2497000</v>
      </c>
      <c r="K1029" s="205" t="n">
        <v>-988000</v>
      </c>
      <c r="L1029" s="205" t="n">
        <v>3549000</v>
      </c>
      <c r="M1029" s="205" t="n">
        <v>55678000</v>
      </c>
    </row>
    <row r="1030" customFormat="false" ht="11.25" hidden="false" customHeight="false" outlineLevel="0" collapsed="false">
      <c r="A1030" s="199" t="n">
        <v>36574</v>
      </c>
      <c r="B1030" s="192" t="n">
        <v>36574</v>
      </c>
      <c r="C1030" s="205" t="n">
        <v>536000</v>
      </c>
      <c r="D1030" s="205" t="n">
        <v>648000</v>
      </c>
      <c r="E1030" s="205" t="n">
        <v>242000</v>
      </c>
      <c r="F1030" s="205" t="n">
        <v>138000</v>
      </c>
      <c r="G1030" s="205" t="n">
        <v>624000</v>
      </c>
      <c r="H1030" s="205" t="n">
        <v>278000</v>
      </c>
      <c r="I1030" s="205" t="s">
        <v>80</v>
      </c>
      <c r="J1030" s="205" t="n">
        <v>2465000</v>
      </c>
      <c r="K1030" s="205" t="n">
        <v>-792000</v>
      </c>
      <c r="L1030" s="205" t="n">
        <v>3243000</v>
      </c>
      <c r="M1030" s="205" t="n">
        <v>54886000</v>
      </c>
    </row>
    <row r="1031" customFormat="false" ht="11.25" hidden="false" customHeight="false" outlineLevel="0" collapsed="false">
      <c r="A1031" s="199" t="n">
        <v>36575</v>
      </c>
      <c r="B1031" s="192" t="n">
        <v>36575</v>
      </c>
      <c r="C1031" s="205" t="n">
        <v>536000</v>
      </c>
      <c r="D1031" s="205" t="n">
        <v>706000</v>
      </c>
      <c r="E1031" s="205" t="n">
        <v>247000</v>
      </c>
      <c r="F1031" s="205" t="n">
        <v>152000</v>
      </c>
      <c r="G1031" s="205" t="n">
        <v>682000</v>
      </c>
      <c r="H1031" s="205" t="n">
        <v>279000</v>
      </c>
      <c r="I1031" s="205" t="s">
        <v>80</v>
      </c>
      <c r="J1031" s="205" t="n">
        <v>2602000</v>
      </c>
      <c r="K1031" s="205" t="n">
        <v>-213000</v>
      </c>
      <c r="L1031" s="205" t="n">
        <v>2592000</v>
      </c>
      <c r="M1031" s="205" t="n">
        <v>54673000</v>
      </c>
    </row>
    <row r="1032" customFormat="false" ht="11.25" hidden="false" customHeight="false" outlineLevel="0" collapsed="false">
      <c r="A1032" s="199" t="n">
        <v>36576</v>
      </c>
      <c r="B1032" s="192" t="n">
        <v>36576</v>
      </c>
      <c r="C1032" s="205" t="n">
        <v>540000</v>
      </c>
      <c r="D1032" s="205" t="n">
        <v>712000</v>
      </c>
      <c r="E1032" s="205" t="n">
        <v>235000</v>
      </c>
      <c r="F1032" s="205" t="n">
        <v>158000</v>
      </c>
      <c r="G1032" s="205" t="n">
        <v>682000</v>
      </c>
      <c r="H1032" s="205" t="n">
        <v>266000</v>
      </c>
      <c r="I1032" s="205" t="s">
        <v>80</v>
      </c>
      <c r="J1032" s="205" t="n">
        <v>2594000</v>
      </c>
      <c r="K1032" s="205" t="n">
        <v>-90000</v>
      </c>
      <c r="L1032" s="205" t="n">
        <v>2956000</v>
      </c>
      <c r="M1032" s="205" t="n">
        <v>54583000</v>
      </c>
    </row>
    <row r="1033" customFormat="false" ht="11.25" hidden="false" customHeight="false" outlineLevel="0" collapsed="false">
      <c r="A1033" s="199" t="n">
        <v>36577</v>
      </c>
      <c r="B1033" s="192" t="n">
        <v>36577</v>
      </c>
      <c r="C1033" s="205" t="n">
        <v>542000</v>
      </c>
      <c r="D1033" s="205" t="n">
        <v>709000</v>
      </c>
      <c r="E1033" s="205" t="n">
        <v>320000</v>
      </c>
      <c r="F1033" s="205" t="n">
        <v>167000</v>
      </c>
      <c r="G1033" s="205" t="n">
        <v>705000</v>
      </c>
      <c r="H1033" s="205" t="n">
        <v>250000</v>
      </c>
      <c r="I1033" s="205" t="s">
        <v>80</v>
      </c>
      <c r="J1033" s="205" t="n">
        <v>2693000</v>
      </c>
      <c r="K1033" s="205" t="n">
        <v>-1286000</v>
      </c>
      <c r="L1033" s="205" t="n">
        <v>3783000</v>
      </c>
      <c r="M1033" s="205" t="n">
        <v>53298000</v>
      </c>
    </row>
    <row r="1034" customFormat="false" ht="11.25" hidden="false" customHeight="false" outlineLevel="0" collapsed="false">
      <c r="A1034" s="199" t="n">
        <v>36578</v>
      </c>
      <c r="B1034" s="192" t="n">
        <v>36578</v>
      </c>
      <c r="C1034" s="205" t="n">
        <v>542000</v>
      </c>
      <c r="D1034" s="205" t="n">
        <v>701000</v>
      </c>
      <c r="E1034" s="205" t="n">
        <v>224000</v>
      </c>
      <c r="F1034" s="205" t="n">
        <v>156000</v>
      </c>
      <c r="G1034" s="205" t="n">
        <v>687000</v>
      </c>
      <c r="H1034" s="205" t="n">
        <v>267000</v>
      </c>
      <c r="I1034" s="205" t="s">
        <v>80</v>
      </c>
      <c r="J1034" s="205" t="n">
        <v>2577000</v>
      </c>
      <c r="K1034" s="205" t="n">
        <v>-767000</v>
      </c>
      <c r="L1034" s="205" t="n">
        <v>3387000</v>
      </c>
      <c r="M1034" s="205" t="n">
        <v>52533000</v>
      </c>
    </row>
    <row r="1035" customFormat="false" ht="11.25" hidden="false" customHeight="false" outlineLevel="0" collapsed="false">
      <c r="A1035" s="199" t="n">
        <v>36579</v>
      </c>
      <c r="B1035" s="192" t="n">
        <v>36579</v>
      </c>
      <c r="C1035" s="205" t="n">
        <v>544000</v>
      </c>
      <c r="D1035" s="205" t="n">
        <v>715000</v>
      </c>
      <c r="E1035" s="205" t="n">
        <v>281000</v>
      </c>
      <c r="F1035" s="205" t="n">
        <v>211000</v>
      </c>
      <c r="G1035" s="205" t="n">
        <v>734000</v>
      </c>
      <c r="H1035" s="205" t="n">
        <v>242000</v>
      </c>
      <c r="I1035" s="205" t="s">
        <v>80</v>
      </c>
      <c r="J1035" s="205" t="n">
        <v>2727000</v>
      </c>
      <c r="K1035" s="205" t="n">
        <v>-1092000</v>
      </c>
      <c r="L1035" s="205" t="n">
        <v>3904000</v>
      </c>
      <c r="M1035" s="205" t="n">
        <v>51442000</v>
      </c>
    </row>
    <row r="1036" customFormat="false" ht="11.25" hidden="false" customHeight="false" outlineLevel="0" collapsed="false">
      <c r="A1036" s="199" t="n">
        <v>36580</v>
      </c>
      <c r="B1036" s="192" t="n">
        <v>36580</v>
      </c>
      <c r="C1036" s="205" t="n">
        <v>542000</v>
      </c>
      <c r="D1036" s="205" t="n">
        <v>714000</v>
      </c>
      <c r="E1036" s="205" t="n">
        <v>323000</v>
      </c>
      <c r="F1036" s="205" t="n">
        <v>187000</v>
      </c>
      <c r="G1036" s="205" t="n">
        <v>687000</v>
      </c>
      <c r="H1036" s="205" t="n">
        <v>246000</v>
      </c>
      <c r="I1036" s="205" t="s">
        <v>80</v>
      </c>
      <c r="J1036" s="205" t="n">
        <v>2699000</v>
      </c>
      <c r="K1036" s="205" t="n">
        <v>-948000</v>
      </c>
      <c r="L1036" s="205" t="n">
        <v>3580000</v>
      </c>
      <c r="M1036" s="205" t="n">
        <v>50495000</v>
      </c>
    </row>
    <row r="1037" customFormat="false" ht="11.25" hidden="false" customHeight="false" outlineLevel="0" collapsed="false">
      <c r="A1037" s="199" t="n">
        <v>36581</v>
      </c>
      <c r="B1037" s="192" t="n">
        <v>36581</v>
      </c>
      <c r="C1037" s="205" t="n">
        <v>542000</v>
      </c>
      <c r="D1037" s="205" t="n">
        <v>719000</v>
      </c>
      <c r="E1037" s="205" t="n">
        <v>281000</v>
      </c>
      <c r="F1037" s="205" t="n">
        <v>215000</v>
      </c>
      <c r="G1037" s="205" t="n">
        <v>737000</v>
      </c>
      <c r="H1037" s="205" t="n">
        <v>234000</v>
      </c>
      <c r="I1037" s="205" t="s">
        <v>80</v>
      </c>
      <c r="J1037" s="205" t="n">
        <v>2728000</v>
      </c>
      <c r="K1037" s="205" t="n">
        <v>-459000</v>
      </c>
      <c r="L1037" s="205" t="n">
        <v>3366000</v>
      </c>
      <c r="M1037" s="205" t="n">
        <v>50036000</v>
      </c>
    </row>
    <row r="1038" customFormat="false" ht="11.25" hidden="false" customHeight="false" outlineLevel="0" collapsed="false">
      <c r="A1038" s="199" t="n">
        <v>36582</v>
      </c>
      <c r="B1038" s="192" t="n">
        <v>36582</v>
      </c>
      <c r="C1038" s="205" t="n">
        <v>537000</v>
      </c>
      <c r="D1038" s="205" t="n">
        <v>717000</v>
      </c>
      <c r="E1038" s="205" t="n">
        <v>343000</v>
      </c>
      <c r="F1038" s="205" t="n">
        <v>211000</v>
      </c>
      <c r="G1038" s="205" t="n">
        <v>699000</v>
      </c>
      <c r="H1038" s="205" t="n">
        <v>246000</v>
      </c>
      <c r="I1038" s="205" t="s">
        <v>80</v>
      </c>
      <c r="J1038" s="205" t="n">
        <v>2753000</v>
      </c>
      <c r="K1038" s="205" t="n">
        <v>-213000</v>
      </c>
      <c r="L1038" s="205" t="n">
        <v>2764000</v>
      </c>
      <c r="M1038" s="205" t="n">
        <v>49824000</v>
      </c>
    </row>
    <row r="1039" customFormat="false" ht="11.25" hidden="false" customHeight="false" outlineLevel="0" collapsed="false">
      <c r="A1039" s="199" t="n">
        <v>36583</v>
      </c>
      <c r="B1039" s="192" t="n">
        <v>36583</v>
      </c>
      <c r="C1039" s="205" t="n">
        <v>537000</v>
      </c>
      <c r="D1039" s="205" t="n">
        <v>737000</v>
      </c>
      <c r="E1039" s="205" t="n">
        <v>380000</v>
      </c>
      <c r="F1039" s="205" t="n">
        <v>209000</v>
      </c>
      <c r="G1039" s="205" t="n">
        <v>712000</v>
      </c>
      <c r="H1039" s="205" t="n">
        <v>233000</v>
      </c>
      <c r="I1039" s="205" t="s">
        <v>80</v>
      </c>
      <c r="J1039" s="205" t="n">
        <v>2808000</v>
      </c>
      <c r="K1039" s="205" t="n">
        <v>-428000</v>
      </c>
      <c r="L1039" s="205" t="n">
        <v>3279000</v>
      </c>
      <c r="M1039" s="205" t="n">
        <v>49397000</v>
      </c>
    </row>
    <row r="1040" customFormat="false" ht="11.25" hidden="false" customHeight="false" outlineLevel="0" collapsed="false">
      <c r="A1040" s="199" t="n">
        <v>36584</v>
      </c>
      <c r="B1040" s="192" t="n">
        <v>36584</v>
      </c>
      <c r="C1040" s="205" t="n">
        <v>539000</v>
      </c>
      <c r="D1040" s="205" t="n">
        <v>738000</v>
      </c>
      <c r="E1040" s="205" t="n">
        <v>373000</v>
      </c>
      <c r="F1040" s="205" t="n">
        <v>209000</v>
      </c>
      <c r="G1040" s="205" t="n">
        <v>724000</v>
      </c>
      <c r="H1040" s="205" t="n">
        <v>241000</v>
      </c>
      <c r="I1040" s="205" t="s">
        <v>80</v>
      </c>
      <c r="J1040" s="205" t="n">
        <v>2824000</v>
      </c>
      <c r="K1040" s="205" t="n">
        <v>-328000</v>
      </c>
      <c r="L1040" s="205" t="n">
        <v>3283000</v>
      </c>
      <c r="M1040" s="205" t="n">
        <v>49068000</v>
      </c>
    </row>
    <row r="1041" customFormat="false" ht="11.25" hidden="false" customHeight="false" outlineLevel="0" collapsed="false">
      <c r="A1041" s="199" t="n">
        <v>36585</v>
      </c>
      <c r="B1041" s="192" t="n">
        <v>36585</v>
      </c>
      <c r="C1041" s="205" t="n">
        <v>542000</v>
      </c>
      <c r="D1041" s="205" t="n">
        <v>687000</v>
      </c>
      <c r="E1041" s="205" t="n">
        <v>313000</v>
      </c>
      <c r="F1041" s="205" t="n">
        <v>221000</v>
      </c>
      <c r="G1041" s="205" t="n">
        <v>662000</v>
      </c>
      <c r="H1041" s="205" t="n">
        <v>242000</v>
      </c>
      <c r="I1041" s="205" t="s">
        <v>80</v>
      </c>
      <c r="J1041" s="205" t="n">
        <v>2667000</v>
      </c>
      <c r="K1041" s="205" t="n">
        <v>-664000</v>
      </c>
      <c r="L1041" s="205" t="n">
        <v>3226000</v>
      </c>
      <c r="M1041" s="205" t="n">
        <v>48405000</v>
      </c>
    </row>
    <row r="1042" customFormat="false" ht="11.25" hidden="false" customHeight="false" outlineLevel="0" collapsed="false">
      <c r="A1042" s="199" t="n">
        <v>36586</v>
      </c>
      <c r="B1042" s="192" t="n">
        <v>36586</v>
      </c>
      <c r="C1042" s="205" t="n">
        <v>540000</v>
      </c>
      <c r="D1042" s="205" t="n">
        <v>845000</v>
      </c>
      <c r="E1042" s="205" t="n">
        <v>298000</v>
      </c>
      <c r="F1042" s="205" t="n">
        <v>183000</v>
      </c>
      <c r="G1042" s="205" t="n">
        <v>646000</v>
      </c>
      <c r="H1042" s="205" t="n">
        <v>281000</v>
      </c>
      <c r="I1042" s="205" t="s">
        <v>80</v>
      </c>
      <c r="J1042" s="205" t="n">
        <v>2793000</v>
      </c>
      <c r="K1042" s="205" t="n">
        <v>-275000</v>
      </c>
      <c r="L1042" s="205" t="n">
        <v>3170000</v>
      </c>
      <c r="M1042" s="205" t="n">
        <v>48125000</v>
      </c>
    </row>
    <row r="1043" customFormat="false" ht="11.25" hidden="false" customHeight="false" outlineLevel="0" collapsed="false">
      <c r="A1043" s="199" t="n">
        <v>36587</v>
      </c>
      <c r="B1043" s="192" t="n">
        <v>36587</v>
      </c>
      <c r="C1043" s="205" t="n">
        <v>522000</v>
      </c>
      <c r="D1043" s="205" t="n">
        <v>818000</v>
      </c>
      <c r="E1043" s="205" t="n">
        <v>309000</v>
      </c>
      <c r="F1043" s="205" t="n">
        <v>134000</v>
      </c>
      <c r="G1043" s="205" t="n">
        <v>660000</v>
      </c>
      <c r="H1043" s="205" t="n">
        <v>294000</v>
      </c>
      <c r="I1043" s="205" t="s">
        <v>80</v>
      </c>
      <c r="J1043" s="205" t="n">
        <v>2738000</v>
      </c>
      <c r="K1043" s="205" t="n">
        <v>-360000</v>
      </c>
      <c r="L1043" s="205" t="n">
        <v>2972000</v>
      </c>
      <c r="M1043" s="205" t="n">
        <v>47770000</v>
      </c>
    </row>
    <row r="1044" customFormat="false" ht="11.25" hidden="false" customHeight="false" outlineLevel="0" collapsed="false">
      <c r="A1044" s="199" t="n">
        <v>36588</v>
      </c>
      <c r="B1044" s="192" t="n">
        <v>36588</v>
      </c>
      <c r="C1044" s="205" t="n">
        <v>526000</v>
      </c>
      <c r="D1044" s="205" t="n">
        <v>891000</v>
      </c>
      <c r="E1044" s="205" t="n">
        <v>380000</v>
      </c>
      <c r="F1044" s="205" t="n">
        <v>146000</v>
      </c>
      <c r="G1044" s="205" t="n">
        <v>637000</v>
      </c>
      <c r="H1044" s="205" t="n">
        <v>274000</v>
      </c>
      <c r="I1044" s="205" t="s">
        <v>80</v>
      </c>
      <c r="J1044" s="205" t="n">
        <v>2854000</v>
      </c>
      <c r="K1044" s="205" t="n">
        <v>-121000</v>
      </c>
      <c r="L1044" s="205" t="n">
        <v>3131000</v>
      </c>
      <c r="M1044" s="205" t="n">
        <v>47649000</v>
      </c>
    </row>
    <row r="1045" customFormat="false" ht="11.25" hidden="false" customHeight="false" outlineLevel="0" collapsed="false">
      <c r="A1045" s="199" t="n">
        <v>36589</v>
      </c>
      <c r="B1045" s="192" t="n">
        <v>36589</v>
      </c>
      <c r="C1045" s="205" t="n">
        <v>545000</v>
      </c>
      <c r="D1045" s="205" t="n">
        <v>892000</v>
      </c>
      <c r="E1045" s="205" t="n">
        <v>365000</v>
      </c>
      <c r="F1045" s="205" t="n">
        <v>165000</v>
      </c>
      <c r="G1045" s="205" t="n">
        <v>702000</v>
      </c>
      <c r="H1045" s="205" t="n">
        <v>273000</v>
      </c>
      <c r="I1045" s="205" t="s">
        <v>80</v>
      </c>
      <c r="J1045" s="205" t="n">
        <v>2942000</v>
      </c>
      <c r="K1045" s="205" t="n">
        <v>-388000</v>
      </c>
      <c r="L1045" s="205" t="n">
        <v>3161000</v>
      </c>
      <c r="M1045" s="205" t="n">
        <v>47261000</v>
      </c>
    </row>
    <row r="1046" customFormat="false" ht="11.25" hidden="false" customHeight="false" outlineLevel="0" collapsed="false">
      <c r="A1046" s="199" t="n">
        <v>36590</v>
      </c>
      <c r="B1046" s="192" t="n">
        <v>36590</v>
      </c>
      <c r="C1046" s="205" t="n">
        <v>541000</v>
      </c>
      <c r="D1046" s="205" t="n">
        <v>902000</v>
      </c>
      <c r="E1046" s="205" t="n">
        <v>349000</v>
      </c>
      <c r="F1046" s="205" t="n">
        <v>168000</v>
      </c>
      <c r="G1046" s="205" t="n">
        <v>717000</v>
      </c>
      <c r="H1046" s="205" t="n">
        <v>263000</v>
      </c>
      <c r="I1046" s="205" t="s">
        <v>80</v>
      </c>
      <c r="J1046" s="205" t="n">
        <v>2942000</v>
      </c>
      <c r="K1046" s="205" t="n">
        <v>-860000</v>
      </c>
      <c r="L1046" s="205" t="n">
        <v>3871000</v>
      </c>
      <c r="M1046" s="205" t="n">
        <v>46401000</v>
      </c>
    </row>
    <row r="1047" customFormat="false" ht="11.25" hidden="false" customHeight="false" outlineLevel="0" collapsed="false">
      <c r="A1047" s="199" t="n">
        <v>36591</v>
      </c>
      <c r="B1047" s="192" t="n">
        <v>36591</v>
      </c>
      <c r="C1047" s="205" t="n">
        <v>541000</v>
      </c>
      <c r="D1047" s="205" t="n">
        <v>842000</v>
      </c>
      <c r="E1047" s="205" t="n">
        <v>347000</v>
      </c>
      <c r="F1047" s="205" t="n">
        <v>138000</v>
      </c>
      <c r="G1047" s="205" t="n">
        <v>700000</v>
      </c>
      <c r="H1047" s="205" t="n">
        <v>252000</v>
      </c>
      <c r="I1047" s="205" t="s">
        <v>80</v>
      </c>
      <c r="J1047" s="205" t="n">
        <v>2821000</v>
      </c>
      <c r="K1047" s="205" t="n">
        <v>-963000</v>
      </c>
      <c r="L1047" s="205" t="n">
        <v>3813000</v>
      </c>
      <c r="M1047" s="205" t="n">
        <v>45438000</v>
      </c>
    </row>
    <row r="1048" customFormat="false" ht="11.25" hidden="false" customHeight="false" outlineLevel="0" collapsed="false">
      <c r="A1048" s="199" t="n">
        <v>36592</v>
      </c>
      <c r="B1048" s="192" t="n">
        <v>36592</v>
      </c>
      <c r="C1048" s="205" t="n">
        <v>518000</v>
      </c>
      <c r="D1048" s="205" t="n">
        <v>899000</v>
      </c>
      <c r="E1048" s="205" t="n">
        <v>295000</v>
      </c>
      <c r="F1048" s="205" t="n">
        <v>157000</v>
      </c>
      <c r="G1048" s="205" t="n">
        <v>684000</v>
      </c>
      <c r="H1048" s="205" t="n">
        <v>238000</v>
      </c>
      <c r="I1048" s="205" t="s">
        <v>80</v>
      </c>
      <c r="J1048" s="205" t="n">
        <v>2792000</v>
      </c>
      <c r="K1048" s="205" t="n">
        <v>-1035000</v>
      </c>
      <c r="L1048" s="205" t="n">
        <v>3679000</v>
      </c>
      <c r="M1048" s="205" t="n">
        <v>44407000</v>
      </c>
    </row>
    <row r="1049" customFormat="false" ht="11.25" hidden="false" customHeight="false" outlineLevel="0" collapsed="false">
      <c r="A1049" s="199" t="n">
        <v>36593</v>
      </c>
      <c r="B1049" s="192" t="n">
        <v>36593</v>
      </c>
      <c r="C1049" s="205" t="n">
        <v>520000</v>
      </c>
      <c r="D1049" s="205" t="n">
        <v>930000</v>
      </c>
      <c r="E1049" s="205" t="n">
        <v>317000</v>
      </c>
      <c r="F1049" s="205" t="n">
        <v>1650000</v>
      </c>
      <c r="G1049" s="205" t="n">
        <v>707000</v>
      </c>
      <c r="H1049" s="205" t="n">
        <v>230000</v>
      </c>
      <c r="I1049" s="205" t="s">
        <v>80</v>
      </c>
      <c r="J1049" s="205" t="n">
        <v>2868000</v>
      </c>
      <c r="K1049" s="205" t="n">
        <v>-760000</v>
      </c>
      <c r="L1049" s="205" t="n">
        <v>3762000</v>
      </c>
      <c r="M1049" s="205" t="n">
        <v>43647000</v>
      </c>
    </row>
    <row r="1050" customFormat="false" ht="11.25" hidden="false" customHeight="false" outlineLevel="0" collapsed="false">
      <c r="A1050" s="199" t="n">
        <v>36594</v>
      </c>
      <c r="B1050" s="192" t="n">
        <v>36594</v>
      </c>
      <c r="C1050" s="205" t="n">
        <v>520000</v>
      </c>
      <c r="D1050" s="205" t="n">
        <v>951000</v>
      </c>
      <c r="E1050" s="205" t="n">
        <v>407000</v>
      </c>
      <c r="F1050" s="205" t="n">
        <v>189000</v>
      </c>
      <c r="G1050" s="205" t="n">
        <v>675000</v>
      </c>
      <c r="H1050" s="205" t="n">
        <v>253000</v>
      </c>
      <c r="I1050" s="205" t="s">
        <v>80</v>
      </c>
      <c r="J1050" s="205" t="n">
        <v>2994000</v>
      </c>
      <c r="K1050" s="205" t="n">
        <v>-372000</v>
      </c>
      <c r="L1050" s="205" t="n">
        <v>3425000</v>
      </c>
      <c r="M1050" s="205" t="n">
        <v>43180000</v>
      </c>
    </row>
    <row r="1051" customFormat="false" ht="11.25" hidden="false" customHeight="false" outlineLevel="0" collapsed="false">
      <c r="A1051" s="199" t="n">
        <v>36595</v>
      </c>
      <c r="B1051" s="192" t="n">
        <v>36595</v>
      </c>
      <c r="C1051" s="205" t="n">
        <v>539000</v>
      </c>
      <c r="D1051" s="205" t="n">
        <v>937000</v>
      </c>
      <c r="E1051" s="205" t="n">
        <v>413000</v>
      </c>
      <c r="F1051" s="205" t="n">
        <v>156000</v>
      </c>
      <c r="G1051" s="205" t="n">
        <v>713000</v>
      </c>
      <c r="H1051" s="205" t="n">
        <v>226000</v>
      </c>
      <c r="I1051" s="205" t="s">
        <v>80</v>
      </c>
      <c r="J1051" s="205" t="n">
        <v>2984000</v>
      </c>
      <c r="K1051" s="205" t="n">
        <v>32000</v>
      </c>
      <c r="L1051" s="205" t="n">
        <v>2824000</v>
      </c>
      <c r="M1051" s="205" t="n">
        <v>43305000</v>
      </c>
    </row>
    <row r="1052" customFormat="false" ht="11.25" hidden="false" customHeight="false" outlineLevel="0" collapsed="false">
      <c r="A1052" s="199" t="n">
        <v>36596</v>
      </c>
      <c r="B1052" s="192" t="n">
        <v>36596</v>
      </c>
      <c r="C1052" s="205" t="n">
        <v>541000</v>
      </c>
      <c r="D1052" s="205" t="n">
        <v>905000</v>
      </c>
      <c r="E1052" s="205" t="n">
        <v>422000</v>
      </c>
      <c r="F1052" s="205" t="n">
        <v>193000</v>
      </c>
      <c r="G1052" s="205" t="n">
        <v>702000</v>
      </c>
      <c r="H1052" s="205" t="n">
        <v>252000</v>
      </c>
      <c r="I1052" s="205" t="s">
        <v>80</v>
      </c>
      <c r="J1052" s="205" t="n">
        <v>3014000</v>
      </c>
      <c r="K1052" s="205" t="n">
        <v>535000</v>
      </c>
      <c r="L1052" s="205" t="n">
        <v>2355000</v>
      </c>
      <c r="M1052" s="205" t="n">
        <v>43841000</v>
      </c>
    </row>
    <row r="1053" customFormat="false" ht="11.25" hidden="false" customHeight="false" outlineLevel="0" collapsed="false">
      <c r="A1053" s="199" t="n">
        <v>36597</v>
      </c>
      <c r="B1053" s="192" t="n">
        <v>36597</v>
      </c>
      <c r="C1053" s="205" t="n">
        <v>525000</v>
      </c>
      <c r="D1053" s="205" t="n">
        <v>831000</v>
      </c>
      <c r="E1053" s="205" t="n">
        <v>400000</v>
      </c>
      <c r="F1053" s="205" t="n">
        <v>193000</v>
      </c>
      <c r="G1053" s="205" t="n">
        <v>660000</v>
      </c>
      <c r="H1053" s="205" t="n">
        <v>251000</v>
      </c>
      <c r="I1053" s="205" t="s">
        <v>80</v>
      </c>
      <c r="J1053" s="205" t="n">
        <v>2860000</v>
      </c>
      <c r="K1053" s="205" t="n">
        <v>541000</v>
      </c>
      <c r="L1053" s="205" t="n">
        <v>2307000</v>
      </c>
      <c r="M1053" s="205" t="n">
        <v>44382000</v>
      </c>
    </row>
    <row r="1054" customFormat="false" ht="11.25" hidden="false" customHeight="false" outlineLevel="0" collapsed="false">
      <c r="A1054" s="199" t="n">
        <v>36598</v>
      </c>
      <c r="B1054" s="192" t="n">
        <v>36598</v>
      </c>
      <c r="C1054" s="205" t="n">
        <v>542000</v>
      </c>
      <c r="D1054" s="205" t="n">
        <v>963000</v>
      </c>
      <c r="E1054" s="205" t="n">
        <v>411000</v>
      </c>
      <c r="F1054" s="205" t="n">
        <v>194000</v>
      </c>
      <c r="G1054" s="205" t="n">
        <v>710000</v>
      </c>
      <c r="H1054" s="205" t="n">
        <v>252000</v>
      </c>
      <c r="I1054" s="205" t="s">
        <v>80</v>
      </c>
      <c r="J1054" s="205" t="n">
        <v>3072000</v>
      </c>
      <c r="K1054" s="205" t="n">
        <v>359000</v>
      </c>
      <c r="L1054" s="205" t="n">
        <v>2887000</v>
      </c>
      <c r="M1054" s="205" t="n">
        <v>44742000</v>
      </c>
    </row>
    <row r="1055" customFormat="false" ht="11.25" hidden="false" customHeight="false" outlineLevel="0" collapsed="false">
      <c r="A1055" s="199" t="n">
        <v>36599</v>
      </c>
      <c r="B1055" s="192" t="n">
        <v>36599</v>
      </c>
      <c r="C1055" s="205" t="n">
        <v>541000</v>
      </c>
      <c r="D1055" s="205" t="n">
        <v>961000</v>
      </c>
      <c r="E1055" s="205" t="n">
        <v>401000</v>
      </c>
      <c r="F1055" s="205" t="n">
        <v>216000</v>
      </c>
      <c r="G1055" s="205" t="n">
        <v>697000</v>
      </c>
      <c r="H1055" s="205" t="n">
        <v>251000</v>
      </c>
      <c r="I1055" s="205" t="s">
        <v>80</v>
      </c>
      <c r="J1055" s="205" t="n">
        <v>3068000</v>
      </c>
      <c r="K1055" s="205" t="n">
        <v>270000</v>
      </c>
      <c r="L1055" s="205" t="n">
        <v>2687000</v>
      </c>
      <c r="M1055" s="205" t="n">
        <v>45009000</v>
      </c>
    </row>
    <row r="1056" customFormat="false" ht="11.25" hidden="false" customHeight="false" outlineLevel="0" collapsed="false">
      <c r="A1056" s="199" t="n">
        <v>36600</v>
      </c>
      <c r="B1056" s="192" t="n">
        <v>36600</v>
      </c>
      <c r="C1056" s="205" t="n">
        <v>540000</v>
      </c>
      <c r="D1056" s="205" t="n">
        <v>877000</v>
      </c>
      <c r="E1056" s="205" t="n">
        <v>451000</v>
      </c>
      <c r="F1056" s="205" t="n">
        <v>213000</v>
      </c>
      <c r="G1056" s="205" t="n">
        <v>748000</v>
      </c>
      <c r="H1056" s="205" t="n">
        <v>253000</v>
      </c>
      <c r="I1056" s="205" t="s">
        <v>80</v>
      </c>
      <c r="J1056" s="205" t="n">
        <v>3083000</v>
      </c>
      <c r="K1056" s="205" t="n">
        <v>501000</v>
      </c>
      <c r="L1056" s="205" t="n">
        <v>2589000</v>
      </c>
      <c r="M1056" s="205" t="n">
        <v>45503000</v>
      </c>
    </row>
    <row r="1057" customFormat="false" ht="11.25" hidden="false" customHeight="false" outlineLevel="0" collapsed="false">
      <c r="A1057" s="199" t="n">
        <v>36601</v>
      </c>
      <c r="B1057" s="192" t="n">
        <v>36601</v>
      </c>
      <c r="C1057" s="205" t="n">
        <f aca="false">VLOOKUP($B1057,[5]Data!$A$1:$M$15000,3,0)</f>
        <v>542000</v>
      </c>
      <c r="D1057" s="205" t="n">
        <f aca="false">VLOOKUP($B1057,[5]Data!$A$1:$M$15000,4,0)</f>
        <v>885000</v>
      </c>
      <c r="E1057" s="205" t="n">
        <f aca="false">VLOOKUP($B1057,[5]Data!$A$1:$M$15000,5,0)</f>
        <v>443000</v>
      </c>
      <c r="F1057" s="205" t="n">
        <f aca="false">VLOOKUP($B1057,[5]Data!$A$1:$M$15000,6,0)</f>
        <v>200000</v>
      </c>
      <c r="G1057" s="205" t="n">
        <f aca="false">VLOOKUP($B1057,[5]Data!$A$1:$M$15000,7,0)</f>
        <v>688000</v>
      </c>
      <c r="H1057" s="205" t="n">
        <f aca="false">VLOOKUP($B1057,[5]Data!$A$1:$M$15000,8,0)</f>
        <v>251000</v>
      </c>
      <c r="I1057" s="205" t="s">
        <v>80</v>
      </c>
      <c r="J1057" s="205" t="n">
        <f aca="false">VLOOKUP($B1057,[5]Data!$A$1:$M$15000,9,0)</f>
        <v>3009000</v>
      </c>
      <c r="K1057" s="205" t="n">
        <f aca="false">VLOOKUP($B1057,[5]Data!$A$1:$M$15000,10,0)</f>
        <v>455000</v>
      </c>
      <c r="L1057" s="205" t="n">
        <f aca="false">VLOOKUP($B1057,[5]Data!$A$1:$M$15000,11,0)</f>
        <v>2614000</v>
      </c>
      <c r="M1057" s="205" t="n">
        <f aca="false">VLOOKUP($B1057,[5]Data!$A$1:$M$15000,12,0)</f>
        <v>45958000</v>
      </c>
    </row>
    <row r="1058" customFormat="false" ht="11.25" hidden="false" customHeight="false" outlineLevel="0" collapsed="false">
      <c r="A1058" s="199" t="n">
        <v>36602</v>
      </c>
      <c r="B1058" s="192" t="n">
        <v>36602</v>
      </c>
      <c r="C1058" s="205" t="n">
        <f aca="false">VLOOKUP($B1058,[5]Data!$A$1:$M$15000,3,0)</f>
        <v>531000</v>
      </c>
      <c r="D1058" s="205" t="n">
        <f aca="false">VLOOKUP($B1058,[5]Data!$A$1:$M$15000,4,0)</f>
        <v>835000</v>
      </c>
      <c r="E1058" s="205" t="n">
        <f aca="false">VLOOKUP($B1058,[5]Data!$A$1:$M$15000,5,0)</f>
        <v>383000</v>
      </c>
      <c r="F1058" s="205" t="n">
        <f aca="false">VLOOKUP($B1058,[5]Data!$A$1:$M$15000,6,0)</f>
        <v>169000</v>
      </c>
      <c r="G1058" s="205" t="n">
        <f aca="false">VLOOKUP($B1058,[5]Data!$A$1:$M$15000,7,0)</f>
        <v>711000</v>
      </c>
      <c r="H1058" s="205" t="n">
        <f aca="false">VLOOKUP($B1058,[5]Data!$A$1:$M$15000,8,0)</f>
        <v>256000</v>
      </c>
      <c r="I1058" s="205" t="s">
        <v>80</v>
      </c>
      <c r="J1058" s="205" t="n">
        <f aca="false">VLOOKUP($B1058,[5]Data!$A$1:$M$15000,9,0)</f>
        <v>2884000</v>
      </c>
      <c r="K1058" s="205" t="n">
        <f aca="false">VLOOKUP($B1058,[5]Data!$A$1:$M$15000,10,0)</f>
        <v>399000</v>
      </c>
      <c r="L1058" s="205" t="n">
        <f aca="false">VLOOKUP($B1058,[5]Data!$A$1:$M$15000,11,0)</f>
        <v>2502000</v>
      </c>
      <c r="M1058" s="205" t="n">
        <f aca="false">VLOOKUP($B1058,[5]Data!$A$1:$M$15000,12,0)</f>
        <v>46349000</v>
      </c>
    </row>
    <row r="1059" customFormat="false" ht="11.25" hidden="false" customHeight="false" outlineLevel="0" collapsed="false">
      <c r="A1059" s="199" t="n">
        <v>36603</v>
      </c>
      <c r="B1059" s="192" t="n">
        <v>36603</v>
      </c>
      <c r="C1059" s="205" t="n">
        <v>495000</v>
      </c>
      <c r="D1059" s="205" t="n">
        <v>822000</v>
      </c>
      <c r="E1059" s="205" t="n">
        <v>244000</v>
      </c>
      <c r="F1059" s="205" t="n">
        <v>82000</v>
      </c>
      <c r="G1059" s="205" t="n">
        <v>588000</v>
      </c>
      <c r="H1059" s="205" t="n">
        <v>254000</v>
      </c>
      <c r="I1059" s="205" t="s">
        <v>80</v>
      </c>
      <c r="J1059" s="205" t="n">
        <v>2623000</v>
      </c>
      <c r="K1059" s="205" t="n">
        <v>331000</v>
      </c>
      <c r="L1059" s="205" t="n">
        <v>2100000</v>
      </c>
      <c r="M1059" s="205" t="n">
        <v>46620000</v>
      </c>
    </row>
    <row r="1060" customFormat="false" ht="11.25" hidden="false" customHeight="false" outlineLevel="0" collapsed="false">
      <c r="A1060" s="199" t="n">
        <v>36604</v>
      </c>
      <c r="B1060" s="192" t="n">
        <v>36604</v>
      </c>
      <c r="C1060" s="205" t="n">
        <f aca="false">VLOOKUP($B1060,[5]Data!$A$1:$M$15000,3,0)</f>
        <v>468000</v>
      </c>
      <c r="D1060" s="205" t="n">
        <f aca="false">VLOOKUP($B1060,[5]Data!$A$1:$M$15000,4,0)</f>
        <v>789000</v>
      </c>
      <c r="E1060" s="205" t="n">
        <f aca="false">VLOOKUP($B1060,[5]Data!$A$1:$M$15000,5,0)</f>
        <v>244000</v>
      </c>
      <c r="F1060" s="205" t="n">
        <f aca="false">VLOOKUP($B1060,[5]Data!$A$1:$M$15000,6,0)</f>
        <v>64000</v>
      </c>
      <c r="G1060" s="205" t="n">
        <f aca="false">VLOOKUP($B1060,[5]Data!$A$1:$M$15000,7,0)</f>
        <v>601000</v>
      </c>
      <c r="H1060" s="205" t="n">
        <f aca="false">VLOOKUP($B1060,[5]Data!$A$1:$M$15000,8,0)</f>
        <v>238000</v>
      </c>
      <c r="I1060" s="205" t="s">
        <v>80</v>
      </c>
      <c r="J1060" s="205" t="n">
        <f aca="false">VLOOKUP($B1060,[5]Data!$A$1:$M$15000,9,0)</f>
        <v>2404000</v>
      </c>
      <c r="K1060" s="205" t="n">
        <f aca="false">VLOOKUP($B1060,[5]Data!$A$1:$M$15000,10,0)</f>
        <v>126000</v>
      </c>
      <c r="L1060" s="205" t="n">
        <f aca="false">VLOOKUP($B1060,[5]Data!$A$1:$M$15000,11,0)</f>
        <v>2217000</v>
      </c>
      <c r="M1060" s="205" t="n">
        <f aca="false">VLOOKUP($B1060,[5]Data!$A$1:$M$15000,12,0)</f>
        <v>46746000</v>
      </c>
    </row>
    <row r="1061" customFormat="false" ht="11.25" hidden="false" customHeight="false" outlineLevel="0" collapsed="false">
      <c r="A1061" s="199" t="n">
        <v>36605</v>
      </c>
      <c r="B1061" s="192" t="n">
        <v>36605</v>
      </c>
      <c r="C1061" s="205" t="n">
        <f aca="false">VLOOKUP($B1061,[5]Data!$A$1:$M$15000,3,0)</f>
        <v>525000</v>
      </c>
      <c r="D1061" s="205" t="n">
        <f aca="false">VLOOKUP($B1061,[5]Data!$A$1:$M$15000,4,0)</f>
        <v>827000</v>
      </c>
      <c r="E1061" s="205" t="n">
        <f aca="false">VLOOKUP($B1061,[5]Data!$A$1:$M$15000,5,0)</f>
        <v>368000</v>
      </c>
      <c r="F1061" s="205" t="n">
        <f aca="false">VLOOKUP($B1061,[5]Data!$A$1:$M$15000,6,0)</f>
        <v>12000</v>
      </c>
      <c r="G1061" s="205" t="n">
        <f aca="false">VLOOKUP($B1061,[5]Data!$A$1:$M$15000,7,0)</f>
        <v>615000</v>
      </c>
      <c r="H1061" s="205" t="n">
        <f aca="false">VLOOKUP($B1061,[5]Data!$A$1:$M$15000,8,0)</f>
        <v>254000</v>
      </c>
      <c r="I1061" s="205" t="s">
        <v>80</v>
      </c>
      <c r="J1061" s="205" t="n">
        <f aca="false">VLOOKUP($B1061,[5]Data!$A$1:$M$15000,9,0)</f>
        <v>2601000</v>
      </c>
      <c r="K1061" s="205" t="n">
        <f aca="false">VLOOKUP($B1061,[5]Data!$A$1:$M$15000,10,0)</f>
        <v>-45000</v>
      </c>
      <c r="L1061" s="205" t="n">
        <f aca="false">VLOOKUP($B1061,[5]Data!$A$1:$M$15000,11,0)</f>
        <v>2746000</v>
      </c>
      <c r="M1061" s="205" t="n">
        <f aca="false">VLOOKUP($B1061,[5]Data!$A$1:$M$15000,12,0)</f>
        <v>46703000</v>
      </c>
    </row>
    <row r="1062" customFormat="false" ht="11.25" hidden="false" customHeight="false" outlineLevel="0" collapsed="false">
      <c r="A1062" s="199" t="n">
        <v>36606</v>
      </c>
      <c r="B1062" s="192" t="n">
        <v>36606</v>
      </c>
      <c r="C1062" s="205" t="n">
        <f aca="false">VLOOKUP($B1062,[5]Data!$A$1:$M$15000,3,0)</f>
        <v>527000</v>
      </c>
      <c r="D1062" s="205" t="n">
        <f aca="false">VLOOKUP($B1062,[5]Data!$A$1:$M$15000,4,0)</f>
        <v>859000</v>
      </c>
      <c r="E1062" s="205" t="n">
        <f aca="false">VLOOKUP($B1062,[5]Data!$A$1:$M$15000,5,0)</f>
        <v>293000</v>
      </c>
      <c r="F1062" s="205" t="n">
        <f aca="false">VLOOKUP($B1062,[5]Data!$A$1:$M$15000,6,0)</f>
        <v>195000</v>
      </c>
      <c r="G1062" s="205" t="n">
        <f aca="false">VLOOKUP($B1062,[5]Data!$A$1:$M$15000,7,0)</f>
        <v>703000</v>
      </c>
      <c r="H1062" s="205" t="n">
        <f aca="false">VLOOKUP($B1062,[5]Data!$A$1:$M$15000,8,0)</f>
        <v>251000</v>
      </c>
      <c r="I1062" s="205" t="s">
        <v>80</v>
      </c>
      <c r="J1062" s="205" t="n">
        <f aca="false">VLOOKUP($B1062,[5]Data!$A$1:$M$15000,9,0)</f>
        <v>2827000</v>
      </c>
      <c r="K1062" s="205" t="n">
        <f aca="false">VLOOKUP($B1062,[5]Data!$A$1:$M$15000,10,0)</f>
        <v>-41000</v>
      </c>
      <c r="L1062" s="205" t="n">
        <f aca="false">VLOOKUP($B1062,[5]Data!$A$1:$M$15000,11,0)</f>
        <v>2795000</v>
      </c>
      <c r="M1062" s="205" t="n">
        <f aca="false">VLOOKUP($B1062,[5]Data!$A$1:$M$15000,12,0)</f>
        <v>46661000</v>
      </c>
    </row>
    <row r="1063" customFormat="false" ht="11.25" hidden="false" customHeight="false" outlineLevel="0" collapsed="false">
      <c r="A1063" s="199" t="n">
        <v>36607</v>
      </c>
      <c r="B1063" s="192" t="n">
        <v>36607</v>
      </c>
      <c r="C1063" s="205" t="n">
        <f aca="false">VLOOKUP($B1063,[5]Data!$A$1:$M$15000,3,0)</f>
        <v>520000</v>
      </c>
      <c r="D1063" s="205" t="n">
        <f aca="false">VLOOKUP($B1063,[5]Data!$A$1:$M$15000,4,0)</f>
        <v>754000</v>
      </c>
      <c r="E1063" s="205" t="n">
        <f aca="false">VLOOKUP($B1063,[5]Data!$A$1:$M$15000,5,0)</f>
        <v>278000</v>
      </c>
      <c r="F1063" s="205" t="n">
        <f aca="false">VLOOKUP($B1063,[5]Data!$A$1:$M$15000,6,0)</f>
        <v>188000</v>
      </c>
      <c r="G1063" s="205" t="n">
        <f aca="false">VLOOKUP($B1063,[5]Data!$A$1:$M$15000,7,0)</f>
        <v>725000</v>
      </c>
      <c r="H1063" s="205" t="n">
        <f aca="false">VLOOKUP($B1063,[5]Data!$A$1:$M$15000,8,0)</f>
        <v>255000</v>
      </c>
      <c r="I1063" s="205" t="s">
        <v>80</v>
      </c>
      <c r="J1063" s="205" t="n">
        <f aca="false">VLOOKUP($B1063,[5]Data!$A$1:$M$15000,9,0)</f>
        <v>2720000</v>
      </c>
      <c r="K1063" s="205" t="n">
        <f aca="false">VLOOKUP($B1063,[5]Data!$A$1:$M$15000,10,0)</f>
        <v>-24000</v>
      </c>
      <c r="L1063" s="205" t="n">
        <f aca="false">VLOOKUP($B1063,[5]Data!$A$1:$M$15000,11,0)</f>
        <v>2737000</v>
      </c>
      <c r="M1063" s="205" t="n">
        <f aca="false">VLOOKUP($B1063,[5]Data!$A$1:$M$15000,12,0)</f>
        <v>46638000</v>
      </c>
    </row>
    <row r="1064" customFormat="false" ht="11.25" hidden="false" customHeight="false" outlineLevel="0" collapsed="false">
      <c r="A1064" s="199" t="n">
        <v>36608</v>
      </c>
      <c r="B1064" s="192" t="n">
        <v>36608</v>
      </c>
      <c r="C1064" s="205" t="n">
        <f aca="false">VLOOKUP($B1064,[5]Data!$A$1:$M$15000,3,0)</f>
        <v>507000</v>
      </c>
      <c r="D1064" s="205" t="n">
        <f aca="false">VLOOKUP($B1064,[5]Data!$A$1:$M$15000,4,0)</f>
        <v>744000</v>
      </c>
      <c r="E1064" s="205" t="n">
        <f aca="false">VLOOKUP($B1064,[5]Data!$A$1:$M$15000,5,0)</f>
        <v>275000</v>
      </c>
      <c r="F1064" s="205" t="n">
        <f aca="false">VLOOKUP($B1064,[5]Data!$A$1:$M$15000,6,0)</f>
        <v>208000</v>
      </c>
      <c r="G1064" s="205" t="n">
        <f aca="false">VLOOKUP($B1064,[5]Data!$A$1:$M$15000,7,0)</f>
        <v>715000</v>
      </c>
      <c r="H1064" s="205" t="n">
        <f aca="false">VLOOKUP($B1064,[5]Data!$A$1:$M$15000,8,0)</f>
        <v>215000</v>
      </c>
      <c r="I1064" s="205" t="s">
        <v>80</v>
      </c>
      <c r="J1064" s="205" t="n">
        <f aca="false">VLOOKUP($B1064,[5]Data!$A$1:$M$15000,9,0)</f>
        <v>2664000</v>
      </c>
      <c r="K1064" s="205" t="n">
        <f aca="false">VLOOKUP($B1064,[5]Data!$A$1:$M$15000,10,0)</f>
        <v>27000</v>
      </c>
      <c r="L1064" s="205" t="n">
        <f aca="false">VLOOKUP($B1064,[5]Data!$A$1:$M$15000,11,0)</f>
        <v>2754000</v>
      </c>
      <c r="M1064" s="205" t="n">
        <f aca="false">VLOOKUP($B1064,[5]Data!$A$1:$M$15000,12,0)</f>
        <v>46665000</v>
      </c>
    </row>
    <row r="1065" customFormat="false" ht="11.25" hidden="false" customHeight="false" outlineLevel="0" collapsed="false">
      <c r="A1065" s="199" t="n">
        <v>36609</v>
      </c>
      <c r="B1065" s="192" t="n">
        <v>36609</v>
      </c>
      <c r="C1065" s="205" t="n">
        <f aca="false">VLOOKUP($B1065,[5]Data!$A$1:$M$15000,3,0)</f>
        <v>542000</v>
      </c>
      <c r="D1065" s="205" t="n">
        <f aca="false">VLOOKUP($B1065,[5]Data!$A$1:$M$15000,4,0)</f>
        <v>743000</v>
      </c>
      <c r="E1065" s="205" t="n">
        <f aca="false">VLOOKUP($B1065,[5]Data!$A$1:$M$15000,5,0)</f>
        <v>273000</v>
      </c>
      <c r="F1065" s="205" t="n">
        <f aca="false">VLOOKUP($B1065,[5]Data!$A$1:$M$15000,6,0)</f>
        <v>283000</v>
      </c>
      <c r="G1065" s="205" t="n">
        <f aca="false">VLOOKUP($B1065,[5]Data!$A$1:$M$15000,7,0)</f>
        <v>702000</v>
      </c>
      <c r="H1065" s="205" t="n">
        <f aca="false">VLOOKUP($B1065,[5]Data!$A$1:$M$15000,8,0)</f>
        <v>200000</v>
      </c>
      <c r="I1065" s="205" t="s">
        <v>80</v>
      </c>
      <c r="J1065" s="205" t="n">
        <f aca="false">VLOOKUP($B1065,[5]Data!$A$1:$M$15000,9,0)</f>
        <v>2742000</v>
      </c>
      <c r="K1065" s="205" t="n">
        <f aca="false">VLOOKUP($B1065,[5]Data!$A$1:$M$15000,10,0)</f>
        <v>40000</v>
      </c>
      <c r="L1065" s="205" t="n">
        <f aca="false">VLOOKUP($B1065,[5]Data!$A$1:$M$15000,11,0)</f>
        <v>2654000</v>
      </c>
      <c r="M1065" s="205" t="n">
        <f aca="false">VLOOKUP($B1065,[5]Data!$A$1:$M$15000,12,0)</f>
        <v>46706000</v>
      </c>
    </row>
    <row r="1066" customFormat="false" ht="11.25" hidden="false" customHeight="false" outlineLevel="0" collapsed="false">
      <c r="A1066" s="199" t="n">
        <v>36610</v>
      </c>
      <c r="B1066" s="192" t="n">
        <v>36610</v>
      </c>
      <c r="C1066" s="205" t="n">
        <f aca="false">VLOOKUP($B1066,[5]Data!$A$1:$M$15000,3,0)</f>
        <v>542000</v>
      </c>
      <c r="D1066" s="205" t="n">
        <f aca="false">VLOOKUP($B1066,[5]Data!$A$1:$M$15000,4,0)</f>
        <v>888000</v>
      </c>
      <c r="E1066" s="205" t="n">
        <f aca="false">VLOOKUP($B1066,[5]Data!$A$1:$M$15000,5,0)</f>
        <v>351000</v>
      </c>
      <c r="F1066" s="205" t="n">
        <f aca="false">VLOOKUP($B1066,[5]Data!$A$1:$M$15000,6,0)</f>
        <v>189000</v>
      </c>
      <c r="G1066" s="205" t="n">
        <f aca="false">VLOOKUP($B1066,[5]Data!$A$1:$M$15000,7,0)</f>
        <v>688000</v>
      </c>
      <c r="H1066" s="205" t="n">
        <f aca="false">VLOOKUP($B1066,[5]Data!$A$1:$M$15000,8,0)</f>
        <v>208000</v>
      </c>
      <c r="I1066" s="205" t="s">
        <v>80</v>
      </c>
      <c r="J1066" s="205" t="n">
        <f aca="false">VLOOKUP($B1066,[5]Data!$A$1:$M$15000,9,0)</f>
        <v>2866000</v>
      </c>
      <c r="K1066" s="205" t="n">
        <f aca="false">VLOOKUP($B1066,[5]Data!$A$1:$M$15000,10,0)</f>
        <v>354000</v>
      </c>
      <c r="L1066" s="205" t="n">
        <f aca="false">VLOOKUP($B1066,[5]Data!$A$1:$M$15000,11,0)</f>
        <v>2450000</v>
      </c>
      <c r="M1066" s="205" t="n">
        <f aca="false">VLOOKUP($B1066,[5]Data!$A$1:$M$15000,12,0)</f>
        <v>47059000</v>
      </c>
    </row>
    <row r="1067" customFormat="false" ht="11.25" hidden="false" customHeight="false" outlineLevel="0" collapsed="false">
      <c r="A1067" s="199" t="n">
        <v>36611</v>
      </c>
      <c r="B1067" s="192" t="n">
        <v>36611</v>
      </c>
      <c r="C1067" s="205" t="n">
        <f aca="false">VLOOKUP($B1067,[5]Data!$A$1:$M$15000,3,0)</f>
        <v>495000</v>
      </c>
      <c r="D1067" s="205" t="n">
        <f aca="false">VLOOKUP($B1067,[5]Data!$A$1:$M$15000,4,0)</f>
        <v>822000</v>
      </c>
      <c r="E1067" s="205" t="n">
        <f aca="false">VLOOKUP($B1067,[5]Data!$A$1:$M$15000,5,0)</f>
        <v>244000</v>
      </c>
      <c r="F1067" s="205" t="n">
        <f aca="false">VLOOKUP($B1067,[5]Data!$A$1:$M$15000,6,0)</f>
        <v>82000</v>
      </c>
      <c r="G1067" s="205" t="n">
        <f aca="false">VLOOKUP($B1067,[5]Data!$A$1:$M$15000,7,0)</f>
        <v>588000</v>
      </c>
      <c r="H1067" s="205" t="n">
        <f aca="false">VLOOKUP($B1067,[5]Data!$A$1:$M$15000,8,0)</f>
        <v>254000</v>
      </c>
      <c r="I1067" s="205" t="s">
        <v>80</v>
      </c>
      <c r="J1067" s="205" t="n">
        <f aca="false">VLOOKUP($B1067,[5]Data!$A$1:$M$15000,9,0)</f>
        <v>2623000</v>
      </c>
      <c r="K1067" s="205" t="n">
        <f aca="false">VLOOKUP($B1067,[5]Data!$A$1:$M$15000,10,0)</f>
        <v>331000</v>
      </c>
      <c r="L1067" s="205" t="n">
        <f aca="false">VLOOKUP($B1067,[5]Data!$A$1:$M$15000,11,0)</f>
        <v>2100000</v>
      </c>
      <c r="M1067" s="205" t="n">
        <f aca="false">VLOOKUP($B1067,[5]Data!$A$1:$M$15000,12,0)</f>
        <v>46620000</v>
      </c>
    </row>
    <row r="1068" customFormat="false" ht="11.25" hidden="false" customHeight="false" outlineLevel="0" collapsed="false">
      <c r="A1068" s="199" t="n">
        <v>36612</v>
      </c>
      <c r="B1068" s="192" t="n">
        <v>36612</v>
      </c>
      <c r="C1068" s="205" t="n">
        <f aca="false">VLOOKUP($B1068,[5]Data!$A$1:$M$15000,3,0)</f>
        <v>539000</v>
      </c>
      <c r="D1068" s="205" t="n">
        <f aca="false">VLOOKUP($B1068,[5]Data!$A$1:$M$15000,4,0)</f>
        <v>916000</v>
      </c>
      <c r="E1068" s="205" t="n">
        <f aca="false">VLOOKUP($B1068,[5]Data!$A$1:$M$15000,5,0)</f>
        <v>376000</v>
      </c>
      <c r="F1068" s="205" t="n">
        <f aca="false">VLOOKUP($B1068,[5]Data!$A$1:$M$15000,6,0)</f>
        <v>208000</v>
      </c>
      <c r="G1068" s="205" t="n">
        <f aca="false">VLOOKUP($B1068,[5]Data!$A$1:$M$15000,7,0)</f>
        <v>698000</v>
      </c>
      <c r="H1068" s="205" t="n">
        <f aca="false">VLOOKUP($B1068,[5]Data!$A$1:$M$15000,8,0)</f>
        <v>253000</v>
      </c>
      <c r="I1068" s="205" t="s">
        <v>80</v>
      </c>
      <c r="J1068" s="205" t="n">
        <f aca="false">VLOOKUP($B1068,[5]Data!$A$1:$M$15000,9,0)</f>
        <v>2990000</v>
      </c>
      <c r="K1068" s="205" t="n">
        <f aca="false">VLOOKUP($B1068,[5]Data!$A$1:$M$15000,10,0)</f>
        <v>462000</v>
      </c>
      <c r="L1068" s="205" t="n">
        <f aca="false">VLOOKUP($B1068,[5]Data!$A$1:$M$15000,11,0)</f>
        <v>2709000</v>
      </c>
      <c r="M1068" s="205" t="n">
        <f aca="false">VLOOKUP($B1068,[5]Data!$A$1:$M$15000,12,0)</f>
        <v>47981000</v>
      </c>
    </row>
    <row r="1069" customFormat="false" ht="11.25" hidden="false" customHeight="false" outlineLevel="0" collapsed="false">
      <c r="A1069" s="199" t="n">
        <v>36613</v>
      </c>
      <c r="B1069" s="192" t="n">
        <v>36613</v>
      </c>
      <c r="C1069" s="205" t="n">
        <f aca="false">VLOOKUP($B1069,[5]Data!$A$1:$M$15000,3,0)</f>
        <v>514000</v>
      </c>
      <c r="D1069" s="205" t="n">
        <f aca="false">VLOOKUP($B1069,[5]Data!$A$1:$M$15000,4,0)</f>
        <v>849000</v>
      </c>
      <c r="E1069" s="205" t="n">
        <f aca="false">VLOOKUP($B1069,[5]Data!$A$1:$M$15000,5,0)</f>
        <v>401000</v>
      </c>
      <c r="F1069" s="205" t="n">
        <f aca="false">VLOOKUP($B1069,[5]Data!$A$1:$M$15000,6,0)</f>
        <v>265000</v>
      </c>
      <c r="G1069" s="205" t="n">
        <f aca="false">VLOOKUP($B1069,[5]Data!$A$1:$M$15000,7,0)</f>
        <v>690000</v>
      </c>
      <c r="H1069" s="205" t="n">
        <f aca="false">VLOOKUP($B1069,[5]Data!$A$1:$M$15000,8,0)</f>
        <v>252000</v>
      </c>
      <c r="I1069" s="205" t="s">
        <v>80</v>
      </c>
      <c r="J1069" s="205" t="n">
        <f aca="false">VLOOKUP($B1069,[5]Data!$A$1:$M$15000,9,0)</f>
        <v>2971000</v>
      </c>
      <c r="K1069" s="205" t="n">
        <f aca="false">VLOOKUP($B1069,[5]Data!$A$1:$M$15000,10,0)</f>
        <v>127000</v>
      </c>
      <c r="L1069" s="205" t="n">
        <f aca="false">VLOOKUP($B1069,[5]Data!$A$1:$M$15000,11,0)</f>
        <v>2763000</v>
      </c>
      <c r="M1069" s="205" t="n">
        <f aca="false">VLOOKUP($B1069,[5]Data!$A$1:$M$15000,12,0)</f>
        <v>48108000</v>
      </c>
    </row>
    <row r="1070" customFormat="false" ht="11.25" hidden="false" customHeight="false" outlineLevel="0" collapsed="false">
      <c r="A1070" s="199" t="n">
        <v>36614</v>
      </c>
      <c r="B1070" s="192" t="n">
        <v>36614</v>
      </c>
      <c r="C1070" s="205" t="n">
        <f aca="false">VLOOKUP($B1070,[5]Data!$A$1:$M$15000,3,0)</f>
        <v>533000</v>
      </c>
      <c r="D1070" s="205" t="n">
        <f aca="false">VLOOKUP($B1070,[5]Data!$A$1:$M$15000,4,0)</f>
        <v>831000</v>
      </c>
      <c r="E1070" s="205" t="n">
        <f aca="false">VLOOKUP($B1070,[5]Data!$A$1:$M$15000,5,0)</f>
        <v>383000</v>
      </c>
      <c r="F1070" s="205" t="n">
        <f aca="false">VLOOKUP($B1070,[5]Data!$A$1:$M$15000,6,0)</f>
        <v>198000</v>
      </c>
      <c r="G1070" s="205" t="n">
        <f aca="false">VLOOKUP($B1070,[5]Data!$A$1:$M$15000,7,0)</f>
        <v>702000</v>
      </c>
      <c r="H1070" s="205" t="n">
        <f aca="false">VLOOKUP($B1070,[5]Data!$A$1:$M$15000,8,0)</f>
        <v>254000</v>
      </c>
      <c r="I1070" s="205" t="s">
        <v>80</v>
      </c>
      <c r="J1070" s="205" t="n">
        <f aca="false">VLOOKUP($B1070,[5]Data!$A$1:$M$15000,9,0)</f>
        <v>2901000</v>
      </c>
      <c r="K1070" s="205" t="n">
        <f aca="false">VLOOKUP($B1070,[5]Data!$A$1:$M$15000,10,0)</f>
        <v>265000</v>
      </c>
      <c r="L1070" s="205" t="n">
        <f aca="false">VLOOKUP($B1070,[5]Data!$A$1:$M$15000,11,0)</f>
        <v>2767000</v>
      </c>
      <c r="M1070" s="205" t="n">
        <f aca="false">VLOOKUP($B1070,[5]Data!$A$1:$M$15000,12,0)</f>
        <v>48373000</v>
      </c>
    </row>
    <row r="1071" customFormat="false" ht="11.25" hidden="false" customHeight="false" outlineLevel="0" collapsed="false">
      <c r="A1071" s="199" t="n">
        <v>36615</v>
      </c>
      <c r="B1071" s="192" t="n">
        <v>36615</v>
      </c>
      <c r="C1071" s="205" t="n">
        <f aca="false">VLOOKUP($B1071,[5]Data!$A$1:$M$15000,3,0)</f>
        <v>542000</v>
      </c>
      <c r="D1071" s="205" t="n">
        <f aca="false">VLOOKUP($B1071,[5]Data!$A$1:$M$15000,4,0)</f>
        <v>864000</v>
      </c>
      <c r="E1071" s="205" t="n">
        <f aca="false">VLOOKUP($B1071,[5]Data!$A$1:$M$15000,5,0)</f>
        <v>362000</v>
      </c>
      <c r="F1071" s="205" t="n">
        <f aca="false">VLOOKUP($B1071,[5]Data!$A$1:$M$15000,6,0)</f>
        <v>250000</v>
      </c>
      <c r="G1071" s="205" t="n">
        <f aca="false">VLOOKUP($B1071,[5]Data!$A$1:$M$15000,7,0)</f>
        <v>704000</v>
      </c>
      <c r="H1071" s="205" t="n">
        <f aca="false">VLOOKUP($B1071,[5]Data!$A$1:$M$15000,8,0)</f>
        <v>254000</v>
      </c>
      <c r="I1071" s="205" t="s">
        <v>80</v>
      </c>
      <c r="J1071" s="205" t="n">
        <f aca="false">VLOOKUP($B1071,[5]Data!$A$1:$M$15000,9,0)</f>
        <v>2976000</v>
      </c>
      <c r="K1071" s="205" t="n">
        <f aca="false">VLOOKUP($B1071,[5]Data!$A$1:$M$15000,10,0)</f>
        <v>336000</v>
      </c>
      <c r="L1071" s="205" t="n">
        <f aca="false">VLOOKUP($B1071,[5]Data!$A$1:$M$15000,11,0)</f>
        <v>2640000</v>
      </c>
      <c r="M1071" s="205" t="n">
        <f aca="false">VLOOKUP($B1071,[5]Data!$A$1:$M$15000,12,0)</f>
        <v>48709000</v>
      </c>
    </row>
    <row r="1072" customFormat="false" ht="11.25" hidden="false" customHeight="false" outlineLevel="0" collapsed="false">
      <c r="A1072" s="199" t="n">
        <v>36616</v>
      </c>
      <c r="B1072" s="192" t="n">
        <v>36616</v>
      </c>
      <c r="C1072" s="205" t="n">
        <f aca="false">VLOOKUP($B1072,[5]Data!$A$1:$M$15000,3,0)</f>
        <v>536000</v>
      </c>
      <c r="D1072" s="205" t="n">
        <f aca="false">VLOOKUP($B1072,[5]Data!$A$1:$M$15000,4,0)</f>
        <v>959000</v>
      </c>
      <c r="E1072" s="205" t="n">
        <f aca="false">VLOOKUP($B1072,[5]Data!$A$1:$M$15000,5,0)</f>
        <v>356000</v>
      </c>
      <c r="F1072" s="205" t="n">
        <f aca="false">VLOOKUP($B1072,[5]Data!$A$1:$M$15000,6,0)</f>
        <v>232000</v>
      </c>
      <c r="G1072" s="205" t="n">
        <f aca="false">VLOOKUP($B1072,[5]Data!$A$1:$M$15000,7,0)</f>
        <v>750000</v>
      </c>
      <c r="H1072" s="205" t="n">
        <f aca="false">VLOOKUP($B1072,[5]Data!$A$1:$M$15000,8,0)</f>
        <v>257000</v>
      </c>
      <c r="I1072" s="205" t="s">
        <v>80</v>
      </c>
      <c r="J1072" s="205" t="n">
        <f aca="false">VLOOKUP($B1072,[5]Data!$A$1:$M$15000,9,0)</f>
        <v>3090000</v>
      </c>
      <c r="K1072" s="205" t="n">
        <f aca="false">VLOOKUP($B1072,[5]Data!$A$1:$M$15000,10,0)</f>
        <v>691000</v>
      </c>
      <c r="L1072" s="205" t="n">
        <f aca="false">VLOOKUP($B1072,[5]Data!$A$1:$M$15000,11,0)</f>
        <v>2405000</v>
      </c>
      <c r="M1072" s="205" t="n">
        <f aca="false">VLOOKUP($B1072,[5]Data!$A$1:$M$15000,12,0)</f>
        <v>49222000</v>
      </c>
    </row>
    <row r="1073" customFormat="false" ht="11.25" hidden="false" customHeight="false" outlineLevel="0" collapsed="false">
      <c r="A1073" s="199" t="n">
        <v>36617</v>
      </c>
      <c r="B1073" s="192" t="n">
        <v>36617</v>
      </c>
      <c r="C1073" s="205" t="n">
        <f aca="false">VLOOKUP($B1073,[5]Data!$A$1:$M$15000,3,0)</f>
        <v>516000</v>
      </c>
      <c r="D1073" s="205" t="n">
        <f aca="false">VLOOKUP($B1073,[5]Data!$A$1:$M$15000,4,0)</f>
        <v>743000</v>
      </c>
      <c r="E1073" s="205" t="n">
        <f aca="false">VLOOKUP($B1073,[5]Data!$A$1:$M$15000,5,0)</f>
        <v>433000</v>
      </c>
      <c r="F1073" s="205" t="n">
        <f aca="false">VLOOKUP($B1073,[5]Data!$A$1:$M$15000,6,0)</f>
        <v>166000</v>
      </c>
      <c r="G1073" s="205" t="n">
        <f aca="false">VLOOKUP($B1073,[5]Data!$A$1:$M$15000,7,0)</f>
        <v>640000</v>
      </c>
      <c r="H1073" s="205" t="n">
        <f aca="false">VLOOKUP($B1073,[5]Data!$A$1:$M$15000,8,0)</f>
        <v>253000</v>
      </c>
      <c r="I1073" s="205" t="s">
        <v>80</v>
      </c>
      <c r="J1073" s="205" t="n">
        <f aca="false">VLOOKUP($B1073,[5]Data!$A$1:$M$15000,9,0)</f>
        <v>2738000</v>
      </c>
      <c r="K1073" s="205" t="n">
        <f aca="false">VLOOKUP($B1073,[5]Data!$A$1:$M$15000,10,0)</f>
        <v>641000</v>
      </c>
      <c r="L1073" s="205" t="n">
        <f aca="false">VLOOKUP($B1073,[5]Data!$A$1:$M$15000,11,0)</f>
        <v>2175000</v>
      </c>
      <c r="M1073" s="205" t="n">
        <f aca="false">VLOOKUP($B1073,[5]Data!$A$1:$M$15000,12,0)</f>
        <v>49849000</v>
      </c>
    </row>
    <row r="1074" customFormat="false" ht="11.25" hidden="false" customHeight="false" outlineLevel="0" collapsed="false">
      <c r="A1074" s="199" t="n">
        <v>36618</v>
      </c>
      <c r="B1074" s="192" t="n">
        <v>36618</v>
      </c>
      <c r="C1074" s="205" t="n">
        <f aca="false">VLOOKUP($B1074,[5]Data!$A$1:$M$15000,3,0)</f>
        <v>527000</v>
      </c>
      <c r="D1074" s="205" t="n">
        <f aca="false">VLOOKUP($B1074,[5]Data!$A$1:$M$15000,4,0)</f>
        <v>794000</v>
      </c>
      <c r="E1074" s="205" t="n">
        <f aca="false">VLOOKUP($B1074,[5]Data!$A$1:$M$15000,5,0)</f>
        <v>455000</v>
      </c>
      <c r="F1074" s="205" t="n">
        <f aca="false">VLOOKUP($B1074,[5]Data!$A$1:$M$15000,6,0)</f>
        <v>179000</v>
      </c>
      <c r="G1074" s="205" t="n">
        <f aca="false">VLOOKUP($B1074,[5]Data!$A$1:$M$15000,7,0)</f>
        <v>684000</v>
      </c>
      <c r="H1074" s="205" t="n">
        <f aca="false">VLOOKUP($B1074,[5]Data!$A$1:$M$15000,8,0)</f>
        <v>240000</v>
      </c>
      <c r="I1074" s="205" t="s">
        <v>80</v>
      </c>
      <c r="J1074" s="205" t="n">
        <f aca="false">VLOOKUP($B1074,[5]Data!$A$1:$M$15000,9,0)</f>
        <v>2880000</v>
      </c>
      <c r="K1074" s="205" t="n">
        <f aca="false">VLOOKUP($B1074,[5]Data!$A$1:$M$15000,10,0)</f>
        <v>679000</v>
      </c>
      <c r="L1074" s="205" t="n">
        <f aca="false">VLOOKUP($B1074,[5]Data!$A$1:$M$15000,11,0)</f>
        <v>2181000</v>
      </c>
      <c r="M1074" s="205" t="n">
        <f aca="false">VLOOKUP($B1074,[5]Data!$A$1:$M$15000,12,0)</f>
        <v>50528000</v>
      </c>
    </row>
    <row r="1075" customFormat="false" ht="11.25" hidden="false" customHeight="false" outlineLevel="0" collapsed="false">
      <c r="A1075" s="199" t="n">
        <v>36619</v>
      </c>
      <c r="B1075" s="192" t="n">
        <v>36619</v>
      </c>
      <c r="C1075" s="205" t="n">
        <f aca="false">VLOOKUP($B1075,[5]Data!$A$1:$M$15000,3,0)</f>
        <v>540000</v>
      </c>
      <c r="D1075" s="205" t="n">
        <f aca="false">VLOOKUP($B1075,[5]Data!$A$1:$M$15000,4,0)</f>
        <v>825000</v>
      </c>
      <c r="E1075" s="205" t="n">
        <f aca="false">VLOOKUP($B1075,[5]Data!$A$1:$M$15000,5,0)</f>
        <v>422000</v>
      </c>
      <c r="F1075" s="205" t="n">
        <f aca="false">VLOOKUP($B1075,[5]Data!$A$1:$M$15000,6,0)</f>
        <v>188000</v>
      </c>
      <c r="G1075" s="205" t="n">
        <f aca="false">VLOOKUP($B1075,[5]Data!$A$1:$M$15000,7,0)</f>
        <v>387000</v>
      </c>
      <c r="H1075" s="205" t="n">
        <f aca="false">VLOOKUP($B1075,[5]Data!$A$1:$M$15000,8,0)</f>
        <v>249000</v>
      </c>
      <c r="I1075" s="205" t="s">
        <v>80</v>
      </c>
      <c r="J1075" s="205" t="n">
        <f aca="false">VLOOKUP($B1075,[5]Data!$A$1:$M$15000,9,0)</f>
        <v>2610000</v>
      </c>
      <c r="K1075" s="205" t="n">
        <f aca="false">VLOOKUP($B1075,[5]Data!$A$1:$M$15000,10,0)</f>
        <v>127000</v>
      </c>
      <c r="L1075" s="205" t="n">
        <f aca="false">VLOOKUP($B1075,[5]Data!$A$1:$M$15000,11,0)</f>
        <v>2508000</v>
      </c>
      <c r="M1075" s="205" t="n">
        <f aca="false">VLOOKUP($B1075,[5]Data!$A$1:$M$15000,12,0)</f>
        <v>50654000</v>
      </c>
    </row>
    <row r="1076" customFormat="false" ht="11.25" hidden="false" customHeight="false" outlineLevel="0" collapsed="false">
      <c r="A1076" s="199" t="n">
        <v>36620</v>
      </c>
      <c r="B1076" s="192" t="n">
        <v>36620</v>
      </c>
      <c r="C1076" s="205" t="n">
        <f aca="false">VLOOKUP($B1076,[5]Data!$A$1:$M$15000,3,0)</f>
        <v>478000</v>
      </c>
      <c r="D1076" s="205" t="n">
        <f aca="false">VLOOKUP($B1076,[5]Data!$A$1:$M$15000,4,0)</f>
        <v>911000</v>
      </c>
      <c r="E1076" s="205" t="n">
        <f aca="false">VLOOKUP($B1076,[5]Data!$A$1:$M$15000,5,0)</f>
        <v>360000</v>
      </c>
      <c r="F1076" s="205" t="n">
        <f aca="false">VLOOKUP($B1076,[5]Data!$A$1:$M$15000,6,0)</f>
        <v>220000</v>
      </c>
      <c r="G1076" s="205" t="n">
        <f aca="false">VLOOKUP($B1076,[5]Data!$A$1:$M$15000,7,0)</f>
        <v>359000</v>
      </c>
      <c r="H1076" s="205" t="n">
        <f aca="false">VLOOKUP($B1076,[5]Data!$A$1:$M$15000,8,0)</f>
        <v>256000</v>
      </c>
      <c r="I1076" s="205" t="s">
        <v>80</v>
      </c>
      <c r="J1076" s="205" t="n">
        <f aca="false">VLOOKUP($B1076,[5]Data!$A$1:$M$15000,9,0)</f>
        <v>2583000</v>
      </c>
      <c r="K1076" s="205" t="n">
        <f aca="false">VLOOKUP($B1076,[5]Data!$A$1:$M$15000,10,0)</f>
        <v>77000</v>
      </c>
      <c r="L1076" s="205" t="n">
        <f aca="false">VLOOKUP($B1076,[5]Data!$A$1:$M$15000,11,0)</f>
        <v>2527000</v>
      </c>
      <c r="M1076" s="205" t="n">
        <f aca="false">VLOOKUP($B1076,[5]Data!$A$1:$M$15000,12,0)</f>
        <v>50711000</v>
      </c>
    </row>
    <row r="1077" customFormat="false" ht="11.25" hidden="false" customHeight="false" outlineLevel="0" collapsed="false">
      <c r="A1077" s="199" t="n">
        <v>36621</v>
      </c>
      <c r="B1077" s="192" t="n">
        <v>36621</v>
      </c>
      <c r="C1077" s="205" t="n">
        <f aca="false">VLOOKUP($B1077,[5]Data!$A$1:$M$15000,3,0)</f>
        <v>514000</v>
      </c>
      <c r="D1077" s="205" t="n">
        <f aca="false">VLOOKUP($B1077,[5]Data!$A$1:$M$15000,4,0)</f>
        <v>919000</v>
      </c>
      <c r="E1077" s="205" t="n">
        <f aca="false">VLOOKUP($B1077,[5]Data!$A$1:$M$15000,5,0)</f>
        <v>321000</v>
      </c>
      <c r="F1077" s="205" t="n">
        <f aca="false">VLOOKUP($B1077,[5]Data!$A$1:$M$15000,6,0)</f>
        <v>237000</v>
      </c>
      <c r="G1077" s="205" t="n">
        <f aca="false">VLOOKUP($B1077,[5]Data!$A$1:$M$15000,7,0)</f>
        <v>427000</v>
      </c>
      <c r="H1077" s="205" t="n">
        <f aca="false">VLOOKUP($B1077,[5]Data!$A$1:$M$15000,8,0)</f>
        <v>251000</v>
      </c>
      <c r="I1077" s="205" t="s">
        <v>80</v>
      </c>
      <c r="J1077" s="205" t="n">
        <f aca="false">VLOOKUP($B1077,[5]Data!$A$1:$M$15000,9,0)</f>
        <v>2670000</v>
      </c>
      <c r="K1077" s="205" t="n">
        <f aca="false">VLOOKUP($B1077,[5]Data!$A$1:$M$15000,10,0)</f>
        <v>-1000</v>
      </c>
      <c r="L1077" s="205" t="n">
        <f aca="false">VLOOKUP($B1077,[5]Data!$A$1:$M$15000,11,0)</f>
        <v>2688000</v>
      </c>
      <c r="M1077" s="205" t="n">
        <f aca="false">VLOOKUP($B1077,[5]Data!$A$1:$M$15000,12,0)</f>
        <v>50710000</v>
      </c>
    </row>
    <row r="1078" customFormat="false" ht="11.25" hidden="false" customHeight="false" outlineLevel="0" collapsed="false">
      <c r="A1078" s="199" t="n">
        <v>36622</v>
      </c>
      <c r="B1078" s="192" t="n">
        <v>36622</v>
      </c>
      <c r="C1078" s="205" t="n">
        <f aca="false">VLOOKUP($B1078,[5]Data!$A$1:$M$15000,3,0)</f>
        <v>539000</v>
      </c>
      <c r="D1078" s="205" t="n">
        <f aca="false">VLOOKUP($B1078,[5]Data!$A$1:$M$15000,4,0)</f>
        <v>979000</v>
      </c>
      <c r="E1078" s="205" t="n">
        <f aca="false">VLOOKUP($B1078,[5]Data!$A$1:$M$15000,5,0)</f>
        <v>354000</v>
      </c>
      <c r="F1078" s="205" t="n">
        <f aca="false">VLOOKUP($B1078,[5]Data!$A$1:$M$15000,6,0)</f>
        <v>216000</v>
      </c>
      <c r="G1078" s="205" t="n">
        <f aca="false">VLOOKUP($B1078,[5]Data!$A$1:$M$15000,7,0)</f>
        <v>439000</v>
      </c>
      <c r="H1078" s="205" t="n">
        <f aca="false">VLOOKUP($B1078,[5]Data!$A$1:$M$15000,8,0)</f>
        <v>251000</v>
      </c>
      <c r="I1078" s="205" t="s">
        <v>80</v>
      </c>
      <c r="J1078" s="205" t="n">
        <f aca="false">VLOOKUP($B1078,[5]Data!$A$1:$M$15000,9,0)</f>
        <v>2779000</v>
      </c>
      <c r="K1078" s="205" t="n">
        <f aca="false">VLOOKUP($B1078,[5]Data!$A$1:$M$15000,10,0)</f>
        <v>51000</v>
      </c>
      <c r="L1078" s="205" t="n">
        <f aca="false">VLOOKUP($B1078,[5]Data!$A$1:$M$15000,11,0)</f>
        <v>2639000</v>
      </c>
      <c r="M1078" s="205" t="n">
        <f aca="false">VLOOKUP($B1078,[5]Data!$A$1:$M$15000,12,0)</f>
        <v>50761000</v>
      </c>
    </row>
    <row r="1079" customFormat="false" ht="11.25" hidden="false" customHeight="false" outlineLevel="0" collapsed="false">
      <c r="A1079" s="199" t="n">
        <v>36623</v>
      </c>
      <c r="B1079" s="192" t="n">
        <v>36623</v>
      </c>
      <c r="C1079" s="205" t="n">
        <f aca="false">VLOOKUP($B1079,[5]Data!$A$1:$M$15000,3,0)</f>
        <v>539000</v>
      </c>
      <c r="D1079" s="205" t="n">
        <f aca="false">VLOOKUP($B1079,[5]Data!$A$1:$M$15000,4,0)</f>
        <v>989000</v>
      </c>
      <c r="E1079" s="205" t="n">
        <f aca="false">VLOOKUP($B1079,[5]Data!$A$1:$M$15000,5,0)</f>
        <v>410000</v>
      </c>
      <c r="F1079" s="205" t="n">
        <f aca="false">VLOOKUP($B1079,[5]Data!$A$1:$M$15000,6,0)</f>
        <v>173000</v>
      </c>
      <c r="G1079" s="205" t="n">
        <f aca="false">VLOOKUP($B1079,[5]Data!$A$1:$M$15000,7,0)</f>
        <v>638000</v>
      </c>
      <c r="H1079" s="205" t="n">
        <f aca="false">VLOOKUP($B1079,[5]Data!$A$1:$M$15000,8,0)</f>
        <v>247000</v>
      </c>
      <c r="I1079" s="205" t="s">
        <v>80</v>
      </c>
      <c r="J1079" s="205" t="n">
        <f aca="false">VLOOKUP($B1079,[5]Data!$A$1:$M$15000,9,0)</f>
        <v>2928000</v>
      </c>
      <c r="K1079" s="205" t="n">
        <f aca="false">VLOOKUP($B1079,[5]Data!$A$1:$M$15000,10,0)</f>
        <v>449000</v>
      </c>
      <c r="L1079" s="205" t="n">
        <f aca="false">VLOOKUP($B1079,[5]Data!$A$1:$M$15000,11,0)</f>
        <v>2471000</v>
      </c>
      <c r="M1079" s="205" t="n">
        <f aca="false">VLOOKUP($B1079,[5]Data!$A$1:$M$15000,12,0)</f>
        <v>51157000</v>
      </c>
    </row>
    <row r="1080" customFormat="false" ht="11.25" hidden="false" customHeight="false" outlineLevel="0" collapsed="false">
      <c r="A1080" s="199" t="n">
        <v>36624</v>
      </c>
      <c r="B1080" s="192" t="n">
        <v>36624</v>
      </c>
      <c r="C1080" s="205" t="n">
        <f aca="false">VLOOKUP($B1080,[5]Data!$A$1:$M$15000,3,0)</f>
        <v>518000</v>
      </c>
      <c r="D1080" s="205" t="n">
        <f aca="false">VLOOKUP($B1080,[5]Data!$A$1:$M$15000,4,0)</f>
        <v>713000</v>
      </c>
      <c r="E1080" s="205" t="n">
        <f aca="false">VLOOKUP($B1080,[5]Data!$A$1:$M$15000,5,0)</f>
        <v>464000</v>
      </c>
      <c r="F1080" s="205" t="n">
        <f aca="false">VLOOKUP($B1080,[5]Data!$A$1:$M$15000,6,0)</f>
        <v>170000</v>
      </c>
      <c r="G1080" s="205" t="n">
        <f aca="false">VLOOKUP($B1080,[5]Data!$A$1:$M$15000,7,0)</f>
        <v>663000</v>
      </c>
      <c r="H1080" s="205" t="n">
        <f aca="false">VLOOKUP($B1080,[5]Data!$A$1:$M$15000,8,0)</f>
        <v>200000</v>
      </c>
      <c r="I1080" s="205" t="s">
        <v>80</v>
      </c>
      <c r="J1080" s="205" t="n">
        <f aca="false">VLOOKUP($B1080,[5]Data!$A$1:$M$15000,9,0)</f>
        <v>2728000</v>
      </c>
      <c r="K1080" s="205" t="n">
        <f aca="false">VLOOKUP($B1080,[5]Data!$A$1:$M$15000,10,0)</f>
        <v>594000</v>
      </c>
      <c r="L1080" s="205" t="n">
        <f aca="false">VLOOKUP($B1080,[5]Data!$A$1:$M$15000,11,0)</f>
        <v>2177000</v>
      </c>
      <c r="M1080" s="205" t="n">
        <f aca="false">VLOOKUP($B1080,[5]Data!$A$1:$M$15000,12,0)</f>
        <v>51751000</v>
      </c>
    </row>
    <row r="1081" customFormat="false" ht="11.25" hidden="false" customHeight="false" outlineLevel="0" collapsed="false">
      <c r="A1081" s="199" t="n">
        <v>36625</v>
      </c>
      <c r="B1081" s="192" t="n">
        <v>36625</v>
      </c>
      <c r="C1081" s="205" t="n">
        <f aca="false">VLOOKUP($B1081,[5]Data!$A$1:$M$15000,3,0)</f>
        <v>536000</v>
      </c>
      <c r="D1081" s="205" t="n">
        <f aca="false">VLOOKUP($B1081,[5]Data!$A$1:$M$15000,4,0)</f>
        <v>684000</v>
      </c>
      <c r="E1081" s="205" t="n">
        <f aca="false">VLOOKUP($B1081,[5]Data!$A$1:$M$15000,5,0)</f>
        <v>486000</v>
      </c>
      <c r="F1081" s="205" t="n">
        <f aca="false">VLOOKUP($B1081,[5]Data!$A$1:$M$15000,6,0)</f>
        <v>167000</v>
      </c>
      <c r="G1081" s="205" t="n">
        <f aca="false">VLOOKUP($B1081,[5]Data!$A$1:$M$15000,7,0)</f>
        <v>668000</v>
      </c>
      <c r="H1081" s="205" t="n">
        <f aca="false">VLOOKUP($B1081,[5]Data!$A$1:$M$15000,8,0)</f>
        <v>229000</v>
      </c>
      <c r="I1081" s="205" t="s">
        <v>80</v>
      </c>
      <c r="J1081" s="205" t="n">
        <f aca="false">VLOOKUP($B1081,[5]Data!$A$1:$M$15000,9,0)</f>
        <v>2769000</v>
      </c>
      <c r="K1081" s="205" t="n">
        <f aca="false">VLOOKUP($B1081,[5]Data!$A$1:$M$15000,10,0)</f>
        <v>632000</v>
      </c>
      <c r="L1081" s="205" t="n">
        <f aca="false">VLOOKUP($B1081,[5]Data!$A$1:$M$15000,11,0)</f>
        <v>2170000</v>
      </c>
      <c r="M1081" s="205" t="n">
        <f aca="false">VLOOKUP($B1081,[5]Data!$A$1:$M$15000,12,0)</f>
        <v>52379000</v>
      </c>
    </row>
    <row r="1082" customFormat="false" ht="11.25" hidden="false" customHeight="false" outlineLevel="0" collapsed="false">
      <c r="A1082" s="199" t="n">
        <v>36626</v>
      </c>
      <c r="B1082" s="192" t="n">
        <v>36626</v>
      </c>
      <c r="C1082" s="205" t="n">
        <f aca="false">VLOOKUP($B1082,[5]Data!$A$1:$M$15000,3,0)</f>
        <v>542000</v>
      </c>
      <c r="D1082" s="205" t="n">
        <f aca="false">VLOOKUP($B1082,[5]Data!$A$1:$M$15000,4,0)</f>
        <v>716000</v>
      </c>
      <c r="E1082" s="205" t="n">
        <f aca="false">VLOOKUP($B1082,[5]Data!$A$1:$M$15000,5,0)</f>
        <v>489000</v>
      </c>
      <c r="F1082" s="205" t="n">
        <f aca="false">VLOOKUP($B1082,[5]Data!$A$1:$M$15000,6,0)</f>
        <v>169000</v>
      </c>
      <c r="G1082" s="205" t="n">
        <f aca="false">VLOOKUP($B1082,[5]Data!$A$1:$M$15000,7,0)</f>
        <v>671000</v>
      </c>
      <c r="H1082" s="205" t="n">
        <f aca="false">VLOOKUP($B1082,[5]Data!$A$1:$M$15000,8,0)</f>
        <v>253000</v>
      </c>
      <c r="I1082" s="205" t="s">
        <v>80</v>
      </c>
      <c r="J1082" s="205" t="n">
        <f aca="false">VLOOKUP($B1082,[5]Data!$A$1:$M$15000,9,0)</f>
        <v>2839000</v>
      </c>
      <c r="K1082" s="205" t="n">
        <f aca="false">VLOOKUP($B1082,[5]Data!$A$1:$M$15000,10,0)</f>
        <v>155000</v>
      </c>
      <c r="L1082" s="205" t="n">
        <f aca="false">VLOOKUP($B1082,[5]Data!$A$1:$M$15000,11,0)</f>
        <v>2619000</v>
      </c>
      <c r="M1082" s="205" t="n">
        <f aca="false">VLOOKUP($B1082,[5]Data!$A$1:$M$15000,12,0)</f>
        <v>52587000</v>
      </c>
    </row>
    <row r="1083" customFormat="false" ht="11.25" hidden="false" customHeight="false" outlineLevel="0" collapsed="false">
      <c r="A1083" s="199" t="n">
        <v>36627</v>
      </c>
      <c r="B1083" s="192" t="n">
        <v>36627</v>
      </c>
      <c r="C1083" s="205" t="n">
        <f aca="false">VLOOKUP($B1083,[5]Data!$A$1:$M$15000,3,0)</f>
        <v>528000</v>
      </c>
      <c r="D1083" s="205" t="n">
        <f aca="false">VLOOKUP($B1083,[5]Data!$A$1:$M$15000,4,0)</f>
        <v>743000</v>
      </c>
      <c r="E1083" s="205" t="n">
        <f aca="false">VLOOKUP($B1083,[5]Data!$A$1:$M$15000,5,0)</f>
        <v>478000</v>
      </c>
      <c r="F1083" s="205" t="n">
        <f aca="false">VLOOKUP($B1083,[5]Data!$A$1:$M$15000,6,0)</f>
        <v>173000</v>
      </c>
      <c r="G1083" s="205" t="n">
        <f aca="false">VLOOKUP($B1083,[5]Data!$A$1:$M$15000,7,0)</f>
        <v>695000</v>
      </c>
      <c r="H1083" s="205" t="n">
        <f aca="false">VLOOKUP($B1083,[5]Data!$A$1:$M$15000,8,0)</f>
        <v>250000</v>
      </c>
      <c r="I1083" s="205" t="s">
        <v>80</v>
      </c>
      <c r="J1083" s="205" t="n">
        <f aca="false">VLOOKUP($B1083,[5]Data!$A$1:$M$15000,9,0)</f>
        <v>2866000</v>
      </c>
      <c r="K1083" s="205" t="n">
        <f aca="false">VLOOKUP($B1083,[5]Data!$A$1:$M$15000,10,0)</f>
        <v>328000</v>
      </c>
      <c r="L1083" s="205" t="n">
        <f aca="false">VLOOKUP($B1083,[5]Data!$A$1:$M$15000,11,0)</f>
        <v>2532000</v>
      </c>
      <c r="M1083" s="205" t="n">
        <f aca="false">VLOOKUP($B1083,[5]Data!$A$1:$M$15000,12,0)</f>
        <v>52915000</v>
      </c>
    </row>
    <row r="1084" customFormat="false" ht="11.25" hidden="false" customHeight="false" outlineLevel="0" collapsed="false">
      <c r="A1084" s="199" t="n">
        <v>36628</v>
      </c>
      <c r="B1084" s="192" t="n">
        <v>36628</v>
      </c>
      <c r="C1084" s="205" t="n">
        <f aca="false">VLOOKUP($B1084,[5]Data!$A$1:$M$15000,3,0)</f>
        <v>539000</v>
      </c>
      <c r="D1084" s="205" t="n">
        <f aca="false">VLOOKUP($B1084,[5]Data!$A$1:$M$15000,4,0)</f>
        <v>835000</v>
      </c>
      <c r="E1084" s="205" t="n">
        <f aca="false">VLOOKUP($B1084,[5]Data!$A$1:$M$15000,5,0)</f>
        <v>502000</v>
      </c>
      <c r="F1084" s="205" t="n">
        <f aca="false">VLOOKUP($B1084,[5]Data!$A$1:$M$15000,6,0)</f>
        <v>155000</v>
      </c>
      <c r="G1084" s="205" t="n">
        <f aca="false">VLOOKUP($B1084,[5]Data!$A$1:$M$15000,7,0)</f>
        <v>755000</v>
      </c>
      <c r="H1084" s="205" t="n">
        <f aca="false">VLOOKUP($B1084,[5]Data!$A$1:$M$15000,8,0)</f>
        <v>250000</v>
      </c>
      <c r="I1084" s="205" t="s">
        <v>80</v>
      </c>
      <c r="J1084" s="205" t="n">
        <f aca="false">VLOOKUP($B1084,[5]Data!$A$1:$M$15000,9,0)</f>
        <v>3036000</v>
      </c>
      <c r="K1084" s="205" t="n">
        <f aca="false">VLOOKUP($B1084,[5]Data!$A$1:$M$15000,10,0)</f>
        <v>308000</v>
      </c>
      <c r="L1084" s="205" t="n">
        <f aca="false">VLOOKUP($B1084,[5]Data!$A$1:$M$15000,11,0)</f>
        <v>2707000</v>
      </c>
      <c r="M1084" s="205" t="n">
        <f aca="false">VLOOKUP($B1084,[5]Data!$A$1:$M$15000,12,0)</f>
        <v>53210000</v>
      </c>
    </row>
    <row r="1085" customFormat="false" ht="11.25" hidden="false" customHeight="false" outlineLevel="0" collapsed="false">
      <c r="A1085" s="199" t="n">
        <v>36629</v>
      </c>
      <c r="B1085" s="192" t="n">
        <v>36629</v>
      </c>
      <c r="C1085" s="205" t="n">
        <f aca="false">VLOOKUP($B1085,[5]Data!$A$1:$M$15000,3,0)</f>
        <v>533000</v>
      </c>
      <c r="D1085" s="205" t="n">
        <f aca="false">VLOOKUP($B1085,[5]Data!$A$1:$M$15000,4,0)</f>
        <v>900000</v>
      </c>
      <c r="E1085" s="205" t="n">
        <f aca="false">VLOOKUP($B1085,[5]Data!$A$1:$M$15000,5,0)</f>
        <v>493000</v>
      </c>
      <c r="F1085" s="205" t="n">
        <f aca="false">VLOOKUP($B1085,[5]Data!$A$1:$M$15000,6,0)</f>
        <v>160000</v>
      </c>
      <c r="G1085" s="205" t="n">
        <f aca="false">VLOOKUP($B1085,[5]Data!$A$1:$M$15000,7,0)</f>
        <v>752000</v>
      </c>
      <c r="H1085" s="205" t="n">
        <f aca="false">VLOOKUP($B1085,[5]Data!$A$1:$M$15000,8,0)</f>
        <v>248000</v>
      </c>
      <c r="I1085" s="205" t="s">
        <v>80</v>
      </c>
      <c r="J1085" s="205" t="n">
        <f aca="false">VLOOKUP($B1085,[5]Data!$A$1:$M$15000,9,0)</f>
        <v>3085000</v>
      </c>
      <c r="K1085" s="205" t="n">
        <f aca="false">VLOOKUP($B1085,[5]Data!$A$1:$M$15000,10,0)</f>
        <v>529000</v>
      </c>
      <c r="L1085" s="205" t="n">
        <f aca="false">VLOOKUP($B1085,[5]Data!$A$1:$M$15000,11,0)</f>
        <v>2469000</v>
      </c>
      <c r="M1085" s="205" t="n">
        <f aca="false">VLOOKUP($B1085,[5]Data!$A$1:$M$15000,12,0)</f>
        <v>53750000</v>
      </c>
    </row>
    <row r="1086" customFormat="false" ht="11.25" hidden="false" customHeight="false" outlineLevel="0" collapsed="false">
      <c r="A1086" s="199" t="n">
        <v>36630</v>
      </c>
      <c r="B1086" s="192" t="n">
        <v>36630</v>
      </c>
      <c r="C1086" s="205" t="n">
        <f aca="false">VLOOKUP($B1086,[5]Data!$A$1:$M$15000,3,0)</f>
        <v>539000</v>
      </c>
      <c r="D1086" s="205" t="n">
        <f aca="false">VLOOKUP($B1086,[5]Data!$A$1:$M$15000,4,0)</f>
        <v>855000</v>
      </c>
      <c r="E1086" s="205" t="n">
        <f aca="false">VLOOKUP($B1086,[5]Data!$A$1:$M$15000,5,0)</f>
        <v>504000</v>
      </c>
      <c r="F1086" s="205" t="n">
        <f aca="false">VLOOKUP($B1086,[5]Data!$A$1:$M$15000,6,0)</f>
        <v>122000</v>
      </c>
      <c r="G1086" s="205" t="n">
        <f aca="false">VLOOKUP($B1086,[5]Data!$A$1:$M$15000,7,0)</f>
        <v>683000</v>
      </c>
      <c r="H1086" s="205" t="n">
        <f aca="false">VLOOKUP($B1086,[5]Data!$A$1:$M$15000,8,0)</f>
        <v>243000</v>
      </c>
      <c r="I1086" s="205" t="s">
        <v>80</v>
      </c>
      <c r="J1086" s="205" t="n">
        <f aca="false">VLOOKUP($B1086,[5]Data!$A$1:$M$15000,9,0)</f>
        <v>2946000</v>
      </c>
      <c r="K1086" s="205" t="n">
        <f aca="false">VLOOKUP($B1086,[5]Data!$A$1:$M$15000,10,0)</f>
        <v>585000</v>
      </c>
      <c r="L1086" s="205" t="n">
        <f aca="false">VLOOKUP($B1086,[5]Data!$A$1:$M$15000,11,0)</f>
        <v>2540000</v>
      </c>
      <c r="M1086" s="205" t="n">
        <f aca="false">VLOOKUP($B1086,[5]Data!$A$1:$M$15000,12,0)</f>
        <v>54333000</v>
      </c>
    </row>
    <row r="1087" customFormat="false" ht="11.25" hidden="false" customHeight="false" outlineLevel="0" collapsed="false">
      <c r="A1087" s="199" t="n">
        <v>36631</v>
      </c>
      <c r="B1087" s="192" t="n">
        <v>36631</v>
      </c>
      <c r="C1087" s="205" t="n">
        <f aca="false">VLOOKUP($B1087,[5]Data!$A$1:$M$15000,3,0)</f>
        <v>539000</v>
      </c>
      <c r="D1087" s="205" t="n">
        <f aca="false">VLOOKUP($B1087,[5]Data!$A$1:$M$15000,4,0)</f>
        <v>851000</v>
      </c>
      <c r="E1087" s="205" t="n">
        <f aca="false">VLOOKUP($B1087,[5]Data!$A$1:$M$15000,5,0)</f>
        <v>505000</v>
      </c>
      <c r="F1087" s="205" t="n">
        <f aca="false">VLOOKUP($B1087,[5]Data!$A$1:$M$15000,6,0)</f>
        <v>189000</v>
      </c>
      <c r="G1087" s="205" t="n">
        <f aca="false">VLOOKUP($B1087,[5]Data!$A$1:$M$15000,7,0)</f>
        <v>618000</v>
      </c>
      <c r="H1087" s="205" t="n">
        <f aca="false">VLOOKUP($B1087,[5]Data!$A$1:$M$15000,8,0)</f>
        <v>242000</v>
      </c>
      <c r="I1087" s="205" t="s">
        <v>80</v>
      </c>
      <c r="J1087" s="205" t="n">
        <f aca="false">VLOOKUP($B1087,[5]Data!$A$1:$M$15000,9,0)</f>
        <v>2944000</v>
      </c>
      <c r="K1087" s="205" t="n">
        <f aca="false">VLOOKUP($B1087,[5]Data!$A$1:$M$15000,10,0)</f>
        <v>673000</v>
      </c>
      <c r="L1087" s="205" t="n">
        <f aca="false">VLOOKUP($B1087,[5]Data!$A$1:$M$15000,11,0)</f>
        <v>2216000</v>
      </c>
      <c r="M1087" s="205" t="n">
        <f aca="false">VLOOKUP($B1087,[5]Data!$A$1:$M$15000,12,0)</f>
        <v>55006000</v>
      </c>
    </row>
    <row r="1088" customFormat="false" ht="11.25" hidden="false" customHeight="false" outlineLevel="0" collapsed="false">
      <c r="A1088" s="199" t="n">
        <v>36632</v>
      </c>
      <c r="B1088" s="192" t="n">
        <v>36632</v>
      </c>
      <c r="C1088" s="205" t="n">
        <f aca="false">VLOOKUP($B1088,[5]Data!$A$1:$M$15000,3,0)</f>
        <v>539000</v>
      </c>
      <c r="D1088" s="205" t="n">
        <f aca="false">VLOOKUP($B1088,[5]Data!$A$1:$M$15000,4,0)</f>
        <v>845000</v>
      </c>
      <c r="E1088" s="205" t="n">
        <f aca="false">VLOOKUP($B1088,[5]Data!$A$1:$M$15000,5,0)</f>
        <v>501000</v>
      </c>
      <c r="F1088" s="205" t="n">
        <f aca="false">VLOOKUP($B1088,[5]Data!$A$1:$M$15000,6,0)</f>
        <v>204000</v>
      </c>
      <c r="G1088" s="205" t="n">
        <f aca="false">VLOOKUP($B1088,[5]Data!$A$1:$M$15000,7,0)</f>
        <v>610000</v>
      </c>
      <c r="H1088" s="205" t="n">
        <f aca="false">VLOOKUP($B1088,[5]Data!$A$1:$M$15000,8,0)</f>
        <v>244000</v>
      </c>
      <c r="I1088" s="205" t="s">
        <v>80</v>
      </c>
      <c r="J1088" s="205" t="n">
        <f aca="false">VLOOKUP($B1088,[5]Data!$A$1:$M$15000,9,0)</f>
        <v>2943000</v>
      </c>
      <c r="K1088" s="205" t="n">
        <f aca="false">VLOOKUP($B1088,[5]Data!$A$1:$M$15000,10,0)</f>
        <v>682000</v>
      </c>
      <c r="L1088" s="205" t="n">
        <f aca="false">VLOOKUP($B1088,[5]Data!$A$1:$M$15000,11,0)</f>
        <v>2170000</v>
      </c>
      <c r="M1088" s="205" t="n">
        <f aca="false">VLOOKUP($B1088,[5]Data!$A$1:$M$15000,12,0)</f>
        <v>55688000</v>
      </c>
    </row>
    <row r="1089" customFormat="false" ht="11.25" hidden="false" customHeight="false" outlineLevel="0" collapsed="false">
      <c r="A1089" s="199" t="n">
        <v>36633</v>
      </c>
      <c r="B1089" s="192" t="n">
        <v>36633</v>
      </c>
      <c r="C1089" s="205" t="n">
        <f aca="false">VLOOKUP($B1089,[5]Data!$A$1:$M$15000,3,0)</f>
        <v>541000</v>
      </c>
      <c r="D1089" s="205" t="n">
        <f aca="false">VLOOKUP($B1089,[5]Data!$A$1:$M$15000,4,0)</f>
        <v>826000</v>
      </c>
      <c r="E1089" s="205" t="n">
        <f aca="false">VLOOKUP($B1089,[5]Data!$A$1:$M$15000,5,0)</f>
        <v>500000</v>
      </c>
      <c r="F1089" s="205" t="n">
        <f aca="false">VLOOKUP($B1089,[5]Data!$A$1:$M$15000,6,0)</f>
        <v>193000</v>
      </c>
      <c r="G1089" s="205" t="n">
        <f aca="false">VLOOKUP($B1089,[5]Data!$A$1:$M$15000,7,0)</f>
        <v>608000</v>
      </c>
      <c r="H1089" s="205" t="n">
        <f aca="false">VLOOKUP($B1089,[5]Data!$A$1:$M$15000,8,0)</f>
        <v>248000</v>
      </c>
      <c r="I1089" s="205" t="s">
        <v>80</v>
      </c>
      <c r="J1089" s="205" t="n">
        <f aca="false">VLOOKUP($B1089,[5]Data!$A$1:$M$15000,9,0)</f>
        <v>2916000</v>
      </c>
      <c r="K1089" s="205" t="n">
        <f aca="false">VLOOKUP($B1089,[5]Data!$A$1:$M$15000,10,0)</f>
        <v>12000</v>
      </c>
      <c r="L1089" s="205" t="n">
        <f aca="false">VLOOKUP($B1089,[5]Data!$A$1:$M$15000,11,0)</f>
        <v>2976000</v>
      </c>
      <c r="M1089" s="205" t="n">
        <f aca="false">VLOOKUP($B1089,[5]Data!$A$1:$M$15000,12,0)</f>
        <v>55701000</v>
      </c>
    </row>
    <row r="1090" customFormat="false" ht="11.25" hidden="false" customHeight="false" outlineLevel="0" collapsed="false">
      <c r="A1090" s="199" t="n">
        <v>36634</v>
      </c>
      <c r="B1090" s="192" t="n">
        <v>36634</v>
      </c>
      <c r="C1090" s="205" t="n">
        <f aca="false">VLOOKUP($B1090,[5]Data!$A$1:$M$15000,3,0)</f>
        <v>534000</v>
      </c>
      <c r="D1090" s="205" t="n">
        <f aca="false">VLOOKUP($B1090,[5]Data!$A$1:$M$15000,4,0)</f>
        <v>765000</v>
      </c>
      <c r="E1090" s="205" t="n">
        <f aca="false">VLOOKUP($B1090,[5]Data!$A$1:$M$15000,5,0)</f>
        <v>493000</v>
      </c>
      <c r="F1090" s="205" t="n">
        <f aca="false">VLOOKUP($B1090,[5]Data!$A$1:$M$15000,6,0)</f>
        <v>149000</v>
      </c>
      <c r="G1090" s="205" t="n">
        <f aca="false">VLOOKUP($B1090,[5]Data!$A$1:$M$15000,7,0)</f>
        <v>630000</v>
      </c>
      <c r="H1090" s="205" t="n">
        <f aca="false">VLOOKUP($B1090,[5]Data!$A$1:$M$15000,8,0)</f>
        <v>244000</v>
      </c>
      <c r="I1090" s="205" t="s">
        <v>80</v>
      </c>
      <c r="J1090" s="205" t="n">
        <f aca="false">VLOOKUP($B1090,[5]Data!$A$1:$M$15000,9,0)</f>
        <v>2815000</v>
      </c>
      <c r="K1090" s="205" t="n">
        <f aca="false">VLOOKUP($B1090,[5]Data!$A$1:$M$15000,10,0)</f>
        <v>152000</v>
      </c>
      <c r="L1090" s="205" t="n">
        <f aca="false">VLOOKUP($B1090,[5]Data!$A$1:$M$15000,11,0)</f>
        <v>2728000</v>
      </c>
      <c r="M1090" s="205" t="n">
        <f aca="false">VLOOKUP($B1090,[5]Data!$A$1:$M$15000,12,0)</f>
        <v>55851000</v>
      </c>
    </row>
    <row r="1091" customFormat="false" ht="11.25" hidden="false" customHeight="false" outlineLevel="0" collapsed="false">
      <c r="A1091" s="199" t="n">
        <v>36635</v>
      </c>
      <c r="B1091" s="192" t="n">
        <v>36635</v>
      </c>
      <c r="C1091" s="205" t="n">
        <f aca="false">VLOOKUP($B1091,[5]Data!$A$1:$M$15000,3,0)</f>
        <v>510000</v>
      </c>
      <c r="D1091" s="205" t="n">
        <f aca="false">VLOOKUP($B1091,[5]Data!$A$1:$M$15000,4,0)</f>
        <v>767000</v>
      </c>
      <c r="E1091" s="205" t="n">
        <f aca="false">VLOOKUP($B1091,[5]Data!$A$1:$M$15000,5,0)</f>
        <v>492000</v>
      </c>
      <c r="F1091" s="205" t="n">
        <f aca="false">VLOOKUP($B1091,[5]Data!$A$1:$M$15000,6,0)</f>
        <v>187000</v>
      </c>
      <c r="G1091" s="205" t="n">
        <f aca="false">VLOOKUP($B1091,[5]Data!$A$1:$M$15000,7,0)</f>
        <v>509000</v>
      </c>
      <c r="H1091" s="205" t="n">
        <f aca="false">VLOOKUP($B1091,[5]Data!$A$1:$M$15000,8,0)</f>
        <v>249000</v>
      </c>
      <c r="I1091" s="205" t="s">
        <v>80</v>
      </c>
      <c r="J1091" s="205" t="n">
        <f aca="false">VLOOKUP($B1091,[5]Data!$A$1:$M$15000,9,0)</f>
        <v>2714000</v>
      </c>
      <c r="K1091" s="205" t="n">
        <f aca="false">VLOOKUP($B1091,[5]Data!$A$1:$M$15000,10,0)</f>
        <v>230000</v>
      </c>
      <c r="L1091" s="205" t="n">
        <f aca="false">VLOOKUP($B1091,[5]Data!$A$1:$M$15000,11,0)</f>
        <v>2439000</v>
      </c>
      <c r="M1091" s="205" t="n">
        <f aca="false">VLOOKUP($B1091,[5]Data!$A$1:$M$15000,12,0)</f>
        <v>56082000</v>
      </c>
    </row>
    <row r="1092" customFormat="false" ht="11.25" hidden="false" customHeight="false" outlineLevel="0" collapsed="false">
      <c r="A1092" s="199" t="n">
        <v>36636</v>
      </c>
      <c r="B1092" s="192" t="n">
        <v>36636</v>
      </c>
      <c r="C1092" s="205" t="n">
        <f aca="false">VLOOKUP($B1092,[5]Data!$A$1:$M$15000,3,0)</f>
        <v>536000</v>
      </c>
      <c r="D1092" s="205" t="n">
        <f aca="false">VLOOKUP($B1092,[5]Data!$A$1:$M$15000,4,0)</f>
        <v>763000</v>
      </c>
      <c r="E1092" s="205" t="n">
        <f aca="false">VLOOKUP($B1092,[5]Data!$A$1:$M$15000,5,0)</f>
        <v>499000</v>
      </c>
      <c r="F1092" s="205" t="n">
        <f aca="false">VLOOKUP($B1092,[5]Data!$A$1:$M$15000,6,0)</f>
        <v>166000</v>
      </c>
      <c r="G1092" s="205" t="n">
        <f aca="false">VLOOKUP($B1092,[5]Data!$A$1:$M$15000,7,0)</f>
        <v>550000</v>
      </c>
      <c r="H1092" s="205" t="n">
        <f aca="false">VLOOKUP($B1092,[5]Data!$A$1:$M$15000,8,0)</f>
        <v>248000</v>
      </c>
      <c r="I1092" s="205" t="s">
        <v>80</v>
      </c>
      <c r="J1092" s="205" t="n">
        <f aca="false">VLOOKUP($B1092,[5]Data!$A$1:$M$15000,9,0)</f>
        <v>2763000</v>
      </c>
      <c r="K1092" s="205" t="n">
        <f aca="false">VLOOKUP($B1092,[5]Data!$A$1:$M$15000,10,0)</f>
        <v>434000</v>
      </c>
      <c r="L1092" s="205" t="n">
        <f aca="false">VLOOKUP($B1092,[5]Data!$A$1:$M$15000,11,0)</f>
        <v>2294000</v>
      </c>
      <c r="M1092" s="205" t="n">
        <f aca="false">VLOOKUP($B1092,[5]Data!$A$1:$M$15000,12,0)</f>
        <v>56489000</v>
      </c>
    </row>
    <row r="1093" customFormat="false" ht="11.25" hidden="false" customHeight="false" outlineLevel="0" collapsed="false">
      <c r="A1093" s="199" t="n">
        <v>36637</v>
      </c>
      <c r="B1093" s="192" t="n">
        <v>36637</v>
      </c>
      <c r="C1093" s="205" t="n">
        <f aca="false">VLOOKUP($B1093,[5]Data!$A$1:$M$15000,3,0)</f>
        <v>521000</v>
      </c>
      <c r="D1093" s="205" t="n">
        <f aca="false">VLOOKUP($B1093,[5]Data!$A$1:$M$15000,4,0)</f>
        <v>759000</v>
      </c>
      <c r="E1093" s="205" t="n">
        <f aca="false">VLOOKUP($B1093,[5]Data!$A$1:$M$15000,5,0)</f>
        <v>486000</v>
      </c>
      <c r="F1093" s="205" t="n">
        <f aca="false">VLOOKUP($B1093,[5]Data!$A$1:$M$15000,6,0)</f>
        <v>193000</v>
      </c>
      <c r="G1093" s="205" t="n">
        <f aca="false">VLOOKUP($B1093,[5]Data!$A$1:$M$15000,7,0)</f>
        <v>607000</v>
      </c>
      <c r="H1093" s="205" t="n">
        <f aca="false">VLOOKUP($B1093,[5]Data!$A$1:$M$15000,8,0)</f>
        <v>247000</v>
      </c>
      <c r="I1093" s="205" t="s">
        <v>80</v>
      </c>
      <c r="J1093" s="205" t="n">
        <f aca="false">VLOOKUP($B1093,[5]Data!$A$1:$M$15000,9,0)</f>
        <v>2813000</v>
      </c>
      <c r="K1093" s="205" t="n">
        <f aca="false">VLOOKUP($B1093,[5]Data!$A$1:$M$15000,10,0)</f>
        <v>665000</v>
      </c>
      <c r="L1093" s="205" t="n">
        <f aca="false">VLOOKUP($B1093,[5]Data!$A$1:$M$15000,11,0)</f>
        <v>2237000</v>
      </c>
      <c r="M1093" s="205" t="n">
        <f aca="false">VLOOKUP($B1093,[5]Data!$A$1:$M$15000,12,0)</f>
        <v>57154000</v>
      </c>
    </row>
    <row r="1094" customFormat="false" ht="11.25" hidden="false" customHeight="false" outlineLevel="0" collapsed="false">
      <c r="A1094" s="199" t="n">
        <v>36638</v>
      </c>
      <c r="B1094" s="192" t="n">
        <v>36638</v>
      </c>
      <c r="C1094" s="205" t="n">
        <f aca="false">VLOOKUP($B1094,[5]Data!$A$1:$M$15000,3,0)</f>
        <v>540000</v>
      </c>
      <c r="D1094" s="205" t="n">
        <f aca="false">VLOOKUP($B1094,[5]Data!$A$1:$M$15000,4,0)</f>
        <v>673000</v>
      </c>
      <c r="E1094" s="205" t="n">
        <f aca="false">VLOOKUP($B1094,[5]Data!$A$1:$M$15000,5,0)</f>
        <v>501000</v>
      </c>
      <c r="F1094" s="205" t="n">
        <f aca="false">VLOOKUP($B1094,[5]Data!$A$1:$M$15000,6,0)</f>
        <v>190000</v>
      </c>
      <c r="G1094" s="205" t="n">
        <f aca="false">VLOOKUP($B1094,[5]Data!$A$1:$M$15000,7,0)</f>
        <v>564000</v>
      </c>
      <c r="H1094" s="205" t="n">
        <f aca="false">VLOOKUP($B1094,[5]Data!$A$1:$M$15000,8,0)</f>
        <v>250000</v>
      </c>
      <c r="I1094" s="205" t="s">
        <v>80</v>
      </c>
      <c r="J1094" s="205" t="n">
        <f aca="false">VLOOKUP($B1094,[5]Data!$A$1:$M$15000,9,0)</f>
        <v>2717000</v>
      </c>
      <c r="K1094" s="205" t="n">
        <f aca="false">VLOOKUP($B1094,[5]Data!$A$1:$M$15000,10,0)</f>
        <v>609000</v>
      </c>
      <c r="L1094" s="205" t="n">
        <f aca="false">VLOOKUP($B1094,[5]Data!$A$1:$M$15000,11,0)</f>
        <v>2177000</v>
      </c>
      <c r="M1094" s="205" t="n">
        <f aca="false">VLOOKUP($B1094,[5]Data!$A$1:$M$15000,12,0)</f>
        <v>57763000</v>
      </c>
    </row>
    <row r="1095" customFormat="false" ht="11.25" hidden="false" customHeight="false" outlineLevel="0" collapsed="false">
      <c r="A1095" s="199" t="n">
        <v>36639</v>
      </c>
      <c r="B1095" s="192" t="n">
        <v>36639</v>
      </c>
      <c r="C1095" s="205" t="n">
        <f aca="false">VLOOKUP($B1095,[5]Data!$A$1:$M$15000,3,0)</f>
        <v>542000</v>
      </c>
      <c r="D1095" s="205" t="n">
        <f aca="false">VLOOKUP($B1095,[5]Data!$A$1:$M$15000,4,0)</f>
        <v>719000</v>
      </c>
      <c r="E1095" s="205" t="n">
        <f aca="false">VLOOKUP($B1095,[5]Data!$A$1:$M$15000,5,0)</f>
        <v>503000</v>
      </c>
      <c r="F1095" s="205" t="n">
        <f aca="false">VLOOKUP($B1095,[5]Data!$A$1:$M$15000,6,0)</f>
        <v>214000</v>
      </c>
      <c r="G1095" s="205" t="n">
        <f aca="false">VLOOKUP($B1095,[5]Data!$A$1:$M$15000,7,0)</f>
        <v>555000</v>
      </c>
      <c r="H1095" s="205" t="n">
        <f aca="false">VLOOKUP($B1095,[5]Data!$A$1:$M$15000,8,0)</f>
        <v>251000</v>
      </c>
      <c r="I1095" s="205" t="s">
        <v>80</v>
      </c>
      <c r="J1095" s="205" t="n">
        <f aca="false">VLOOKUP($B1095,[5]Data!$A$1:$M$15000,9,0)</f>
        <v>2784000</v>
      </c>
      <c r="K1095" s="205" t="n">
        <f aca="false">VLOOKUP($B1095,[5]Data!$A$1:$M$15000,10,0)</f>
        <v>627000</v>
      </c>
      <c r="L1095" s="205" t="n">
        <f aca="false">VLOOKUP($B1095,[5]Data!$A$1:$M$15000,11,0)</f>
        <v>2074000</v>
      </c>
      <c r="M1095" s="205" t="n">
        <f aca="false">VLOOKUP($B1095,[5]Data!$A$1:$M$15000,12,0)</f>
        <v>58389000</v>
      </c>
    </row>
    <row r="1096" customFormat="false" ht="11.25" hidden="false" customHeight="false" outlineLevel="0" collapsed="false">
      <c r="A1096" s="199" t="n">
        <v>36640</v>
      </c>
      <c r="B1096" s="192" t="n">
        <v>36640</v>
      </c>
      <c r="C1096" s="205" t="n">
        <f aca="false">VLOOKUP($B1096,[5]Data!$A$1:$M$15000,3,0)</f>
        <v>540000</v>
      </c>
      <c r="D1096" s="205" t="n">
        <f aca="false">VLOOKUP($B1096,[5]Data!$A$1:$M$15000,4,0)</f>
        <v>722000</v>
      </c>
      <c r="E1096" s="205" t="n">
        <f aca="false">VLOOKUP($B1096,[5]Data!$A$1:$M$15000,5,0)</f>
        <v>501000</v>
      </c>
      <c r="F1096" s="205" t="n">
        <f aca="false">VLOOKUP($B1096,[5]Data!$A$1:$M$15000,6,0)</f>
        <v>194000</v>
      </c>
      <c r="G1096" s="205" t="n">
        <f aca="false">VLOOKUP($B1096,[5]Data!$A$1:$M$15000,7,0)</f>
        <v>555000</v>
      </c>
      <c r="H1096" s="205" t="n">
        <f aca="false">VLOOKUP($B1096,[5]Data!$A$1:$M$15000,8,0)</f>
        <v>248000</v>
      </c>
      <c r="I1096" s="205" t="s">
        <v>80</v>
      </c>
      <c r="J1096" s="205" t="n">
        <f aca="false">VLOOKUP($B1096,[5]Data!$A$1:$M$15000,9,0)</f>
        <v>2758000</v>
      </c>
      <c r="K1096" s="205" t="n">
        <f aca="false">VLOOKUP($B1096,[5]Data!$A$1:$M$15000,10,0)</f>
        <v>467000</v>
      </c>
      <c r="L1096" s="205" t="n">
        <f aca="false">VLOOKUP($B1096,[5]Data!$A$1:$M$15000,11,0)</f>
        <v>2298000</v>
      </c>
      <c r="M1096" s="205" t="n">
        <f aca="false">VLOOKUP($B1096,[5]Data!$A$1:$M$15000,12,0)</f>
        <v>58883000</v>
      </c>
    </row>
    <row r="1097" customFormat="false" ht="11.25" hidden="false" customHeight="false" outlineLevel="0" collapsed="false">
      <c r="A1097" s="199" t="n">
        <v>36641</v>
      </c>
      <c r="B1097" s="192" t="n">
        <v>36641</v>
      </c>
      <c r="C1097" s="205" t="n">
        <f aca="false">VLOOKUP($B1097,[5]Data!$A$1:$M$15000,3,0)</f>
        <v>537000</v>
      </c>
      <c r="D1097" s="205" t="n">
        <f aca="false">VLOOKUP($B1097,[5]Data!$A$1:$M$15000,4,0)</f>
        <v>715000</v>
      </c>
      <c r="E1097" s="205" t="n">
        <f aca="false">VLOOKUP($B1097,[5]Data!$A$1:$M$15000,5,0)</f>
        <v>503000</v>
      </c>
      <c r="F1097" s="205" t="n">
        <f aca="false">VLOOKUP($B1097,[5]Data!$A$1:$M$15000,6,0)</f>
        <v>214000</v>
      </c>
      <c r="G1097" s="205" t="n">
        <f aca="false">VLOOKUP($B1097,[5]Data!$A$1:$M$15000,7,0)</f>
        <v>604000</v>
      </c>
      <c r="H1097" s="205" t="n">
        <f aca="false">VLOOKUP($B1097,[5]Data!$A$1:$M$15000,8,0)</f>
        <v>237000</v>
      </c>
      <c r="I1097" s="205" t="s">
        <v>80</v>
      </c>
      <c r="J1097" s="205" t="n">
        <f aca="false">VLOOKUP($B1097,[5]Data!$A$1:$M$15000,9,0)</f>
        <v>2810000</v>
      </c>
      <c r="K1097" s="205" t="n">
        <f aca="false">VLOOKUP($B1097,[5]Data!$A$1:$M$15000,10,0)</f>
        <v>431000</v>
      </c>
      <c r="L1097" s="205" t="n">
        <f aca="false">VLOOKUP($B1097,[5]Data!$A$1:$M$15000,11,0)</f>
        <v>2388000</v>
      </c>
      <c r="M1097" s="205" t="n">
        <f aca="false">VLOOKUP($B1097,[5]Data!$A$1:$M$15000,12,0)</f>
        <v>59314000</v>
      </c>
    </row>
    <row r="1098" customFormat="false" ht="11.25" hidden="false" customHeight="false" outlineLevel="0" collapsed="false">
      <c r="A1098" s="199" t="n">
        <v>36642</v>
      </c>
      <c r="B1098" s="192" t="n">
        <v>36642</v>
      </c>
      <c r="C1098" s="205" t="n">
        <f aca="false">VLOOKUP($B1098,[5]Data!$A$1:$M$15000,3,0)</f>
        <v>539000</v>
      </c>
      <c r="D1098" s="205" t="n">
        <f aca="false">VLOOKUP($B1098,[5]Data!$A$1:$M$15000,4,0)</f>
        <v>639000</v>
      </c>
      <c r="E1098" s="205" t="n">
        <f aca="false">VLOOKUP($B1098,[5]Data!$A$1:$M$15000,5,0)</f>
        <v>496000</v>
      </c>
      <c r="F1098" s="205" t="n">
        <f aca="false">VLOOKUP($B1098,[5]Data!$A$1:$M$15000,6,0)</f>
        <v>232000</v>
      </c>
      <c r="G1098" s="205" t="n">
        <f aca="false">VLOOKUP($B1098,[5]Data!$A$1:$M$15000,7,0)</f>
        <v>689000</v>
      </c>
      <c r="H1098" s="205" t="n">
        <f aca="false">VLOOKUP($B1098,[5]Data!$A$1:$M$15000,8,0)</f>
        <v>242000</v>
      </c>
      <c r="I1098" s="205" t="s">
        <v>80</v>
      </c>
      <c r="J1098" s="205" t="n">
        <f aca="false">VLOOKUP($B1098,[5]Data!$A$1:$M$15000,9,0)</f>
        <v>2837000</v>
      </c>
      <c r="K1098" s="205" t="n">
        <f aca="false">VLOOKUP($B1098,[5]Data!$A$1:$M$15000,10,0)</f>
        <v>159000</v>
      </c>
      <c r="L1098" s="205" t="n">
        <f aca="false">VLOOKUP($B1098,[5]Data!$A$1:$M$15000,11,0)</f>
        <v>2580000</v>
      </c>
      <c r="M1098" s="205" t="n">
        <f aca="false">VLOOKUP($B1098,[5]Data!$A$1:$M$15000,12,0)</f>
        <v>59473000</v>
      </c>
    </row>
    <row r="1099" customFormat="false" ht="11.25" hidden="false" customHeight="false" outlineLevel="0" collapsed="false">
      <c r="A1099" s="199" t="n">
        <v>36643</v>
      </c>
      <c r="B1099" s="192" t="n">
        <v>36643</v>
      </c>
      <c r="C1099" s="205" t="n">
        <f aca="false">VLOOKUP($B1099,[5]Data!$A$1:$M$15000,3,0)</f>
        <v>535000</v>
      </c>
      <c r="D1099" s="205" t="n">
        <f aca="false">VLOOKUP($B1099,[5]Data!$A$1:$M$15000,4,0)</f>
        <v>602000</v>
      </c>
      <c r="E1099" s="205" t="n">
        <f aca="false">VLOOKUP($B1099,[5]Data!$A$1:$M$15000,5,0)</f>
        <v>499000</v>
      </c>
      <c r="F1099" s="205" t="n">
        <f aca="false">VLOOKUP($B1099,[5]Data!$A$1:$M$15000,6,0)</f>
        <v>312000</v>
      </c>
      <c r="G1099" s="205" t="n">
        <f aca="false">VLOOKUP($B1099,[5]Data!$A$1:$M$15000,7,0)</f>
        <v>699000</v>
      </c>
      <c r="H1099" s="205" t="n">
        <f aca="false">VLOOKUP($B1099,[5]Data!$A$1:$M$15000,8,0)</f>
        <v>247000</v>
      </c>
      <c r="I1099" s="205" t="s">
        <v>80</v>
      </c>
      <c r="J1099" s="205" t="n">
        <f aca="false">VLOOKUP($B1099,[5]Data!$A$1:$M$15000,9,0)</f>
        <v>2895000</v>
      </c>
      <c r="K1099" s="205" t="n">
        <f aca="false">VLOOKUP($B1099,[5]Data!$A$1:$M$15000,10,0)</f>
        <v>354000</v>
      </c>
      <c r="L1099" s="205" t="n">
        <f aca="false">VLOOKUP($B1099,[5]Data!$A$1:$M$15000,11,0)</f>
        <v>2609000</v>
      </c>
      <c r="M1099" s="205" t="n">
        <f aca="false">VLOOKUP($B1099,[5]Data!$A$1:$M$15000,12,0)</f>
        <v>59826000</v>
      </c>
    </row>
    <row r="1100" customFormat="false" ht="11.25" hidden="false" customHeight="false" outlineLevel="0" collapsed="false">
      <c r="A1100" s="199" t="n">
        <v>36644</v>
      </c>
      <c r="B1100" s="192" t="n">
        <v>36644</v>
      </c>
      <c r="C1100" s="205" t="n">
        <f aca="false">VLOOKUP($B1100,[5]Data!$A$1:$M$15000,3,0)</f>
        <v>537000</v>
      </c>
      <c r="D1100" s="205" t="n">
        <f aca="false">VLOOKUP($B1100,[5]Data!$A$1:$M$15000,4,0)</f>
        <v>750000</v>
      </c>
      <c r="E1100" s="205" t="n">
        <f aca="false">VLOOKUP($B1100,[5]Data!$A$1:$M$15000,5,0)</f>
        <v>495000</v>
      </c>
      <c r="F1100" s="205" t="n">
        <f aca="false">VLOOKUP($B1100,[5]Data!$A$1:$M$15000,6,0)</f>
        <v>218000</v>
      </c>
      <c r="G1100" s="205" t="n">
        <f aca="false">VLOOKUP($B1100,[5]Data!$A$1:$M$15000,7,0)</f>
        <v>734000</v>
      </c>
      <c r="H1100" s="205" t="n">
        <f aca="false">VLOOKUP($B1100,[5]Data!$A$1:$M$15000,8,0)</f>
        <v>249000</v>
      </c>
      <c r="I1100" s="205" t="s">
        <v>80</v>
      </c>
      <c r="J1100" s="205" t="n">
        <f aca="false">VLOOKUP($B1100,[5]Data!$A$1:$M$15000,9,0)</f>
        <v>2984000</v>
      </c>
      <c r="K1100" s="205" t="n">
        <f aca="false">VLOOKUP($B1100,[5]Data!$A$1:$M$15000,10,0)</f>
        <v>473000</v>
      </c>
      <c r="L1100" s="205" t="n">
        <f aca="false">VLOOKUP($B1100,[5]Data!$A$1:$M$15000,11,0)</f>
        <v>2566000</v>
      </c>
      <c r="M1100" s="205" t="n">
        <f aca="false">VLOOKUP($B1100,[5]Data!$A$1:$M$15000,12,0)</f>
        <v>60303000</v>
      </c>
    </row>
    <row r="1101" customFormat="false" ht="11.25" hidden="false" customHeight="false" outlineLevel="0" collapsed="false">
      <c r="A1101" s="199" t="n">
        <v>36645</v>
      </c>
      <c r="B1101" s="192" t="n">
        <v>36645</v>
      </c>
      <c r="C1101" s="205" t="n">
        <f aca="false">VLOOKUP($B1101,[5]Data!$A$1:$M$15000,3,0)</f>
        <v>530000</v>
      </c>
      <c r="D1101" s="205" t="n">
        <f aca="false">VLOOKUP($B1101,[5]Data!$A$1:$M$15000,4,0)</f>
        <v>728000</v>
      </c>
      <c r="E1101" s="205" t="n">
        <f aca="false">VLOOKUP($B1101,[5]Data!$A$1:$M$15000,5,0)</f>
        <v>365000</v>
      </c>
      <c r="F1101" s="205" t="n">
        <f aca="false">VLOOKUP($B1101,[5]Data!$A$1:$M$15000,6,0)</f>
        <v>125000</v>
      </c>
      <c r="G1101" s="205" t="n">
        <f aca="false">VLOOKUP($B1101,[5]Data!$A$1:$M$15000,7,0)</f>
        <v>633000</v>
      </c>
      <c r="H1101" s="205" t="n">
        <f aca="false">VLOOKUP($B1101,[5]Data!$A$1:$M$15000,8,0)</f>
        <v>247000</v>
      </c>
      <c r="I1101" s="205" t="s">
        <v>80</v>
      </c>
      <c r="J1101" s="205" t="n">
        <f aca="false">VLOOKUP($B1101,[5]Data!$A$1:$M$15000,9,0)</f>
        <v>2627000</v>
      </c>
      <c r="K1101" s="205" t="n">
        <f aca="false">VLOOKUP($B1101,[5]Data!$A$1:$M$15000,10,0)</f>
        <v>280000</v>
      </c>
      <c r="L1101" s="205" t="n">
        <f aca="false">VLOOKUP($B1101,[5]Data!$A$1:$M$15000,11,0)</f>
        <v>2267000</v>
      </c>
      <c r="M1101" s="205" t="n">
        <f aca="false">VLOOKUP($B1101,[5]Data!$A$1:$M$15000,12,0)</f>
        <v>60583000</v>
      </c>
    </row>
    <row r="1102" customFormat="false" ht="11.25" hidden="false" customHeight="false" outlineLevel="0" collapsed="false">
      <c r="A1102" s="199" t="n">
        <v>36646</v>
      </c>
      <c r="B1102" s="192" t="n">
        <v>36646</v>
      </c>
      <c r="C1102" s="205" t="n">
        <f aca="false">VLOOKUP($B1102,[5]Data!$A$1:$M$15000,3,0)</f>
        <v>541000</v>
      </c>
      <c r="D1102" s="205" t="n">
        <f aca="false">VLOOKUP($B1102,[5]Data!$A$1:$M$15000,4,0)</f>
        <v>627000</v>
      </c>
      <c r="E1102" s="205" t="n">
        <f aca="false">VLOOKUP($B1102,[5]Data!$A$1:$M$15000,5,0)</f>
        <v>347000</v>
      </c>
      <c r="F1102" s="205" t="n">
        <f aca="false">VLOOKUP($B1102,[5]Data!$A$1:$M$15000,6,0)</f>
        <v>171000</v>
      </c>
      <c r="G1102" s="205" t="n">
        <f aca="false">VLOOKUP($B1102,[5]Data!$A$1:$M$15000,7,0)</f>
        <v>640000</v>
      </c>
      <c r="H1102" s="205" t="n">
        <f aca="false">VLOOKUP($B1102,[5]Data!$A$1:$M$15000,8,0)</f>
        <v>246000</v>
      </c>
      <c r="I1102" s="205" t="s">
        <v>80</v>
      </c>
      <c r="J1102" s="205" t="n">
        <f aca="false">VLOOKUP($B1102,[5]Data!$A$1:$M$15000,9,0)</f>
        <v>2572000</v>
      </c>
      <c r="K1102" s="205" t="n">
        <f aca="false">VLOOKUP($B1102,[5]Data!$A$1:$M$15000,10,0)</f>
        <v>327000</v>
      </c>
      <c r="L1102" s="205" t="n">
        <f aca="false">VLOOKUP($B1102,[5]Data!$A$1:$M$15000,11,0)</f>
        <v>2267000</v>
      </c>
      <c r="M1102" s="205" t="n">
        <f aca="false">VLOOKUP($B1102,[5]Data!$A$1:$M$15000,12,0)</f>
        <v>60911000</v>
      </c>
    </row>
    <row r="1103" customFormat="false" ht="11.25" hidden="false" customHeight="false" outlineLevel="0" collapsed="false">
      <c r="A1103" s="199" t="n">
        <v>36647</v>
      </c>
      <c r="B1103" s="192" t="n">
        <v>36647</v>
      </c>
      <c r="C1103" s="205" t="n">
        <f aca="false">VLOOKUP($B1103,[5]Data!$A$1:$M$15000,3,0)</f>
        <v>537000</v>
      </c>
      <c r="D1103" s="205" t="n">
        <f aca="false">VLOOKUP($B1103,[5]Data!$A$1:$M$15000,4,0)</f>
        <v>760000</v>
      </c>
      <c r="E1103" s="205" t="n">
        <f aca="false">VLOOKUP($B1103,[5]Data!$A$1:$M$15000,5,0)</f>
        <v>492000</v>
      </c>
      <c r="F1103" s="205" t="n">
        <f aca="false">VLOOKUP($B1103,[5]Data!$A$1:$M$15000,6,0)</f>
        <v>196000</v>
      </c>
      <c r="G1103" s="205" t="n">
        <f aca="false">VLOOKUP($B1103,[5]Data!$A$1:$M$15000,7,0)</f>
        <v>592000</v>
      </c>
      <c r="H1103" s="205" t="n">
        <f aca="false">VLOOKUP($B1103,[5]Data!$A$1:$M$15000,8,0)</f>
        <v>245000</v>
      </c>
      <c r="I1103" s="205" t="s">
        <v>80</v>
      </c>
      <c r="J1103" s="205" t="n">
        <f aca="false">VLOOKUP($B1103,[5]Data!$A$1:$M$15000,9,0)</f>
        <v>2822000</v>
      </c>
      <c r="K1103" s="205" t="n">
        <f aca="false">VLOOKUP($B1103,[5]Data!$A$1:$M$15000,10,0)</f>
        <v>-28000</v>
      </c>
      <c r="L1103" s="205" t="n">
        <f aca="false">VLOOKUP($B1103,[5]Data!$A$1:$M$15000,11,0)</f>
        <v>2741000</v>
      </c>
      <c r="M1103" s="205" t="n">
        <f aca="false">VLOOKUP($B1103,[5]Data!$A$1:$M$15000,12,0)</f>
        <v>60883000</v>
      </c>
    </row>
    <row r="1104" customFormat="false" ht="11.25" hidden="false" customHeight="false" outlineLevel="0" collapsed="false">
      <c r="A1104" s="199" t="n">
        <v>36648</v>
      </c>
      <c r="B1104" s="192" t="n">
        <v>36648</v>
      </c>
      <c r="C1104" s="205" t="n">
        <f aca="false">VLOOKUP($B1104,[5]Data!$A$1:$M$15000,3,0)</f>
        <v>535000</v>
      </c>
      <c r="D1104" s="205" t="n">
        <f aca="false">VLOOKUP($B1104,[5]Data!$A$1:$M$15000,4,0)</f>
        <v>702000</v>
      </c>
      <c r="E1104" s="205" t="n">
        <f aca="false">VLOOKUP($B1104,[5]Data!$A$1:$M$15000,5,0)</f>
        <v>526000</v>
      </c>
      <c r="F1104" s="205" t="n">
        <f aca="false">VLOOKUP($B1104,[5]Data!$A$1:$M$15000,6,0)</f>
        <v>291000</v>
      </c>
      <c r="G1104" s="205" t="n">
        <f aca="false">VLOOKUP($B1104,[5]Data!$A$1:$M$15000,7,0)</f>
        <v>663000</v>
      </c>
      <c r="H1104" s="205" t="n">
        <f aca="false">VLOOKUP($B1104,[5]Data!$A$1:$M$15000,8,0)</f>
        <v>202000</v>
      </c>
      <c r="I1104" s="205" t="s">
        <v>80</v>
      </c>
      <c r="J1104" s="205" t="n">
        <f aca="false">VLOOKUP($B1104,[5]Data!$A$1:$M$15000,9,0)</f>
        <v>2918000</v>
      </c>
      <c r="K1104" s="205" t="n">
        <f aca="false">VLOOKUP($B1104,[5]Data!$A$1:$M$15000,10,0)</f>
        <v>191000</v>
      </c>
      <c r="L1104" s="205" t="n">
        <f aca="false">VLOOKUP($B1104,[5]Data!$A$1:$M$15000,11,0)</f>
        <v>2819000</v>
      </c>
      <c r="M1104" s="205" t="n">
        <f aca="false">VLOOKUP($B1104,[5]Data!$A$1:$M$15000,12,0)</f>
        <v>61075000</v>
      </c>
    </row>
    <row r="1105" customFormat="false" ht="11.25" hidden="false" customHeight="false" outlineLevel="0" collapsed="false">
      <c r="A1105" s="199" t="n">
        <v>36649</v>
      </c>
      <c r="B1105" s="192" t="n">
        <v>36649</v>
      </c>
      <c r="C1105" s="205" t="n">
        <f aca="false">VLOOKUP($B1105,[5]Data!$A$1:$M$15000,3,0)</f>
        <v>539000</v>
      </c>
      <c r="D1105" s="205" t="n">
        <f aca="false">VLOOKUP($B1105,[5]Data!$A$1:$M$15000,4,0)</f>
        <v>551000</v>
      </c>
      <c r="E1105" s="205" t="n">
        <f aca="false">VLOOKUP($B1105,[5]Data!$A$1:$M$15000,5,0)</f>
        <v>503000</v>
      </c>
      <c r="F1105" s="205" t="n">
        <f aca="false">VLOOKUP($B1105,[5]Data!$A$1:$M$15000,6,0)</f>
        <v>261000</v>
      </c>
      <c r="G1105" s="205" t="n">
        <f aca="false">VLOOKUP($B1105,[5]Data!$A$1:$M$15000,7,0)</f>
        <v>752000</v>
      </c>
      <c r="H1105" s="205" t="n">
        <f aca="false">VLOOKUP($B1105,[5]Data!$A$1:$M$15000,8,0)</f>
        <v>224000</v>
      </c>
      <c r="I1105" s="205" t="s">
        <v>80</v>
      </c>
      <c r="J1105" s="205" t="n">
        <f aca="false">VLOOKUP($B1105,[5]Data!$A$1:$M$15000,9,0)</f>
        <v>2830000</v>
      </c>
      <c r="K1105" s="205" t="n">
        <f aca="false">VLOOKUP($B1105,[5]Data!$A$1:$M$15000,10,0)</f>
        <v>-177000</v>
      </c>
      <c r="L1105" s="205" t="n">
        <f aca="false">VLOOKUP($B1105,[5]Data!$A$1:$M$15000,11,0)</f>
        <v>2925000</v>
      </c>
      <c r="M1105" s="205" t="n">
        <f aca="false">VLOOKUP($B1105,[5]Data!$A$1:$M$15000,12,0)</f>
        <v>60898000</v>
      </c>
    </row>
    <row r="1106" customFormat="false" ht="11.25" hidden="false" customHeight="false" outlineLevel="0" collapsed="false">
      <c r="A1106" s="199" t="n">
        <v>36650</v>
      </c>
      <c r="B1106" s="192" t="n">
        <v>36650</v>
      </c>
      <c r="C1106" s="205" t="n">
        <f aca="false">VLOOKUP($B1106,[5]Data!$A$1:$M$15000,3,0)</f>
        <v>537000</v>
      </c>
      <c r="D1106" s="205" t="n">
        <f aca="false">VLOOKUP($B1106,[5]Data!$A$1:$M$15000,4,0)</f>
        <v>538000</v>
      </c>
      <c r="E1106" s="205" t="n">
        <f aca="false">VLOOKUP($B1106,[5]Data!$A$1:$M$15000,5,0)</f>
        <v>489000</v>
      </c>
      <c r="F1106" s="205" t="n">
        <f aca="false">VLOOKUP($B1106,[5]Data!$A$1:$M$15000,6,0)</f>
        <v>298000</v>
      </c>
      <c r="G1106" s="205" t="n">
        <f aca="false">VLOOKUP($B1106,[5]Data!$A$1:$M$15000,7,0)</f>
        <v>631000</v>
      </c>
      <c r="H1106" s="205" t="n">
        <f aca="false">VLOOKUP($B1106,[5]Data!$A$1:$M$15000,8,0)</f>
        <v>246000</v>
      </c>
      <c r="I1106" s="205" t="s">
        <v>80</v>
      </c>
      <c r="J1106" s="205" t="n">
        <f aca="false">VLOOKUP($B1106,[5]Data!$A$1:$M$15000,9,0)</f>
        <v>2740000</v>
      </c>
      <c r="K1106" s="205" t="n">
        <f aca="false">VLOOKUP($B1106,[5]Data!$A$1:$M$15000,10,0)</f>
        <v>-37000</v>
      </c>
      <c r="L1106" s="205" t="n">
        <f aca="false">VLOOKUP($B1106,[5]Data!$A$1:$M$15000,11,0)</f>
        <v>2792000</v>
      </c>
      <c r="M1106" s="205" t="n">
        <f aca="false">VLOOKUP($B1106,[5]Data!$A$1:$M$15000,12,0)</f>
        <v>60861000</v>
      </c>
    </row>
    <row r="1107" customFormat="false" ht="11.25" hidden="false" customHeight="false" outlineLevel="0" collapsed="false">
      <c r="A1107" s="199" t="n">
        <v>36651</v>
      </c>
      <c r="B1107" s="192" t="n">
        <v>36651</v>
      </c>
      <c r="C1107" s="205" t="n">
        <f aca="false">VLOOKUP($B1107,[5]Data!$A$1:$M$15000,3,0)</f>
        <v>536000</v>
      </c>
      <c r="D1107" s="205" t="n">
        <f aca="false">VLOOKUP($B1107,[5]Data!$A$1:$M$15000,4,0)</f>
        <v>521000</v>
      </c>
      <c r="E1107" s="205" t="n">
        <f aca="false">VLOOKUP($B1107,[5]Data!$A$1:$M$15000,5,0)</f>
        <v>488000</v>
      </c>
      <c r="F1107" s="205" t="n">
        <f aca="false">VLOOKUP($B1107,[5]Data!$A$1:$M$15000,6,0)</f>
        <v>298000</v>
      </c>
      <c r="G1107" s="205" t="n">
        <f aca="false">VLOOKUP($B1107,[5]Data!$A$1:$M$15000,7,0)</f>
        <v>749000</v>
      </c>
      <c r="H1107" s="205" t="n">
        <f aca="false">VLOOKUP($B1107,[5]Data!$A$1:$M$15000,8,0)</f>
        <v>245000</v>
      </c>
      <c r="I1107" s="205" t="s">
        <v>80</v>
      </c>
      <c r="J1107" s="205" t="n">
        <f aca="false">VLOOKUP($B1107,[5]Data!$A$1:$M$15000,9,0)</f>
        <v>2838000</v>
      </c>
      <c r="K1107" s="205" t="n">
        <f aca="false">VLOOKUP($B1107,[5]Data!$A$1:$M$15000,10,0)</f>
        <v>375000</v>
      </c>
      <c r="L1107" s="205" t="n">
        <f aca="false">VLOOKUP($B1107,[5]Data!$A$1:$M$15000,11,0)</f>
        <v>2570000</v>
      </c>
      <c r="M1107" s="205" t="n">
        <f aca="false">VLOOKUP($B1107,[5]Data!$A$1:$M$15000,12,0)</f>
        <v>61236000</v>
      </c>
    </row>
    <row r="1108" customFormat="false" ht="11.25" hidden="false" customHeight="false" outlineLevel="0" collapsed="false">
      <c r="A1108" s="199" t="n">
        <v>36652</v>
      </c>
      <c r="B1108" s="192" t="n">
        <v>36652</v>
      </c>
      <c r="C1108" s="205" t="n">
        <f aca="false">VLOOKUP($B1108,[5]Data!$A$1:$M$15000,3,0)</f>
        <v>539000</v>
      </c>
      <c r="D1108" s="205" t="n">
        <f aca="false">VLOOKUP($B1108,[5]Data!$A$1:$M$15000,4,0)</f>
        <v>545000</v>
      </c>
      <c r="E1108" s="205" t="n">
        <f aca="false">VLOOKUP($B1108,[5]Data!$A$1:$M$15000,5,0)</f>
        <v>488000</v>
      </c>
      <c r="F1108" s="205" t="n">
        <f aca="false">VLOOKUP($B1108,[5]Data!$A$1:$M$15000,6,0)</f>
        <v>302000</v>
      </c>
      <c r="G1108" s="205" t="n">
        <f aca="false">VLOOKUP($B1108,[5]Data!$A$1:$M$15000,7,0)</f>
        <v>693000</v>
      </c>
      <c r="H1108" s="205" t="n">
        <f aca="false">VLOOKUP($B1108,[5]Data!$A$1:$M$15000,8,0)</f>
        <v>245000</v>
      </c>
      <c r="I1108" s="205" t="s">
        <v>80</v>
      </c>
      <c r="J1108" s="205" t="n">
        <f aca="false">VLOOKUP($B1108,[5]Data!$A$1:$M$15000,9,0)</f>
        <v>2813000</v>
      </c>
      <c r="K1108" s="205" t="n">
        <f aca="false">VLOOKUP($B1108,[5]Data!$A$1:$M$15000,10,0)</f>
        <v>487000</v>
      </c>
      <c r="L1108" s="205" t="n">
        <f aca="false">VLOOKUP($B1108,[5]Data!$A$1:$M$15000,11,0)</f>
        <v>2252000</v>
      </c>
      <c r="M1108" s="205" t="n">
        <f aca="false">VLOOKUP($B1108,[5]Data!$A$1:$M$15000,12,0)</f>
        <v>61722000</v>
      </c>
    </row>
    <row r="1109" customFormat="false" ht="11.25" hidden="false" customHeight="false" outlineLevel="0" collapsed="false">
      <c r="A1109" s="199" t="n">
        <v>36653</v>
      </c>
      <c r="B1109" s="192" t="n">
        <v>36653</v>
      </c>
      <c r="C1109" s="205" t="n">
        <f aca="false">VLOOKUP($B1109,[5]Data!$A$1:$M$15000,3,0)</f>
        <v>538000</v>
      </c>
      <c r="D1109" s="205" t="n">
        <f aca="false">VLOOKUP($B1109,[5]Data!$A$1:$M$15000,4,0)</f>
        <v>589000</v>
      </c>
      <c r="E1109" s="205" t="n">
        <f aca="false">VLOOKUP($B1109,[5]Data!$A$1:$M$15000,5,0)</f>
        <v>501000</v>
      </c>
      <c r="F1109" s="205" t="n">
        <f aca="false">VLOOKUP($B1109,[5]Data!$A$1:$M$15000,6,0)</f>
        <v>297000</v>
      </c>
      <c r="G1109" s="205" t="n">
        <f aca="false">VLOOKUP($B1109,[5]Data!$A$1:$M$15000,7,0)</f>
        <v>671000</v>
      </c>
      <c r="H1109" s="205" t="n">
        <f aca="false">VLOOKUP($B1109,[5]Data!$A$1:$M$15000,8,0)</f>
        <v>244000</v>
      </c>
      <c r="I1109" s="205" t="s">
        <v>80</v>
      </c>
      <c r="J1109" s="205" t="n">
        <f aca="false">VLOOKUP($B1109,[5]Data!$A$1:$M$15000,9,0)</f>
        <v>2841000</v>
      </c>
      <c r="K1109" s="205" t="n">
        <f aca="false">VLOOKUP($B1109,[5]Data!$A$1:$M$15000,10,0)</f>
        <v>693000</v>
      </c>
      <c r="L1109" s="205" t="n">
        <f aca="false">VLOOKUP($B1109,[5]Data!$A$1:$M$15000,11,0)</f>
        <v>2180000</v>
      </c>
      <c r="M1109" s="205" t="n">
        <f aca="false">VLOOKUP($B1109,[5]Data!$A$1:$M$15000,12,0)</f>
        <v>62260000</v>
      </c>
    </row>
    <row r="1110" customFormat="false" ht="11.25" hidden="false" customHeight="false" outlineLevel="0" collapsed="false">
      <c r="A1110" s="199" t="n">
        <v>36654</v>
      </c>
      <c r="B1110" s="192" t="n">
        <v>36654</v>
      </c>
      <c r="C1110" s="205" t="n">
        <f aca="false">VLOOKUP($B1110,[5]Data!$A$1:$M$15000,3,0)</f>
        <v>508000</v>
      </c>
      <c r="D1110" s="205" t="n">
        <f aca="false">VLOOKUP($B1110,[5]Data!$A$1:$M$15000,4,0)</f>
        <v>629000</v>
      </c>
      <c r="E1110" s="205" t="n">
        <f aca="false">VLOOKUP($B1110,[5]Data!$A$1:$M$15000,5,0)</f>
        <v>482000</v>
      </c>
      <c r="F1110" s="205" t="n">
        <f aca="false">VLOOKUP($B1110,[5]Data!$A$1:$M$15000,6,0)</f>
        <v>318000</v>
      </c>
      <c r="G1110" s="205" t="n">
        <f aca="false">VLOOKUP($B1110,[5]Data!$A$1:$M$15000,7,0)</f>
        <v>666000</v>
      </c>
      <c r="H1110" s="205" t="n">
        <f aca="false">VLOOKUP($B1110,[5]Data!$A$1:$M$15000,8,0)</f>
        <v>251000</v>
      </c>
      <c r="I1110" s="205" t="s">
        <v>80</v>
      </c>
      <c r="J1110" s="205" t="n">
        <f aca="false">VLOOKUP($B1110,[5]Data!$A$1:$M$15000,9,0)</f>
        <v>2854000</v>
      </c>
      <c r="K1110" s="205" t="n">
        <f aca="false">VLOOKUP($B1110,[5]Data!$A$1:$M$15000,10,0)</f>
        <v>119000</v>
      </c>
      <c r="L1110" s="205" t="n">
        <f aca="false">VLOOKUP($B1110,[5]Data!$A$1:$M$15000,11,0)</f>
        <v>2622000</v>
      </c>
      <c r="M1110" s="205" t="n">
        <f aca="false">VLOOKUP($B1110,[5]Data!$A$1:$M$15000,12,0)</f>
        <v>62526000</v>
      </c>
    </row>
    <row r="1111" customFormat="false" ht="11.25" hidden="false" customHeight="false" outlineLevel="0" collapsed="false">
      <c r="A1111" s="199" t="n">
        <v>36655</v>
      </c>
      <c r="B1111" s="192" t="n">
        <v>36655</v>
      </c>
      <c r="C1111" s="205" t="n">
        <f aca="false">VLOOKUP($B1111,[5]Data!$A$1:$M$15000,3,0)</f>
        <v>526000</v>
      </c>
      <c r="D1111" s="205" t="n">
        <f aca="false">VLOOKUP($B1111,[5]Data!$A$1:$M$15000,4,0)</f>
        <v>645000</v>
      </c>
      <c r="E1111" s="205" t="n">
        <f aca="false">VLOOKUP($B1111,[5]Data!$A$1:$M$15000,5,0)</f>
        <v>500000</v>
      </c>
      <c r="F1111" s="205" t="n">
        <f aca="false">VLOOKUP($B1111,[5]Data!$A$1:$M$15000,6,0)</f>
        <v>237000</v>
      </c>
      <c r="G1111" s="205" t="n">
        <f aca="false">VLOOKUP($B1111,[5]Data!$A$1:$M$15000,7,0)</f>
        <v>682000</v>
      </c>
      <c r="H1111" s="205" t="n">
        <f aca="false">VLOOKUP($B1111,[5]Data!$A$1:$M$15000,8,0)</f>
        <v>228000</v>
      </c>
      <c r="I1111" s="205" t="s">
        <v>80</v>
      </c>
      <c r="J1111" s="205" t="n">
        <f aca="false">VLOOKUP($B1111,[5]Data!$A$1:$M$15000,9,0)</f>
        <v>2818000</v>
      </c>
      <c r="K1111" s="205" t="n">
        <f aca="false">VLOOKUP($B1111,[5]Data!$A$1:$M$15000,10,0)</f>
        <v>215000</v>
      </c>
      <c r="L1111" s="205" t="n">
        <f aca="false">VLOOKUP($B1111,[5]Data!$A$1:$M$15000,11,0)</f>
        <v>2694000</v>
      </c>
      <c r="M1111" s="205" t="n">
        <f aca="false">VLOOKUP($B1111,[5]Data!$A$1:$M$15000,12,0)</f>
        <v>62742000</v>
      </c>
    </row>
    <row r="1112" customFormat="false" ht="11.25" hidden="false" customHeight="false" outlineLevel="0" collapsed="false">
      <c r="A1112" s="199" t="n">
        <v>36656</v>
      </c>
      <c r="B1112" s="192" t="n">
        <v>36656</v>
      </c>
      <c r="C1112" s="205" t="n">
        <f aca="false">VLOOKUP($B1112,[5]Data!$A$1:$M$15000,3,0)</f>
        <v>522000</v>
      </c>
      <c r="D1112" s="205" t="n">
        <f aca="false">VLOOKUP($B1112,[5]Data!$A$1:$M$15000,4,0)</f>
        <v>562000</v>
      </c>
      <c r="E1112" s="205" t="n">
        <f aca="false">VLOOKUP($B1112,[5]Data!$A$1:$M$15000,5,0)</f>
        <v>498000</v>
      </c>
      <c r="F1112" s="205" t="n">
        <f aca="false">VLOOKUP($B1112,[5]Data!$A$1:$M$15000,6,0)</f>
        <v>190000</v>
      </c>
      <c r="G1112" s="205" t="n">
        <f aca="false">VLOOKUP($B1112,[5]Data!$A$1:$M$15000,7,0)</f>
        <v>612000</v>
      </c>
      <c r="H1112" s="205" t="n">
        <f aca="false">VLOOKUP($B1112,[5]Data!$A$1:$M$15000,8,0)</f>
        <v>226000</v>
      </c>
      <c r="I1112" s="205" t="s">
        <v>80</v>
      </c>
      <c r="J1112" s="205" t="n">
        <f aca="false">VLOOKUP($B1112,[5]Data!$A$1:$M$15000,9,0)</f>
        <v>2611000</v>
      </c>
      <c r="K1112" s="205" t="n">
        <f aca="false">VLOOKUP($B1112,[5]Data!$A$1:$M$15000,10,0)</f>
        <v>-29000</v>
      </c>
      <c r="L1112" s="205" t="n">
        <f aca="false">VLOOKUP($B1112,[5]Data!$A$1:$M$15000,11,0)</f>
        <v>2691000</v>
      </c>
      <c r="M1112" s="205" t="n">
        <f aca="false">VLOOKUP($B1112,[5]Data!$A$1:$M$15000,12,0)</f>
        <v>62713000</v>
      </c>
    </row>
    <row r="1113" customFormat="false" ht="11.25" hidden="false" customHeight="false" outlineLevel="0" collapsed="false">
      <c r="A1113" s="199" t="n">
        <v>36657</v>
      </c>
      <c r="B1113" s="192" t="n">
        <v>36657</v>
      </c>
      <c r="C1113" s="205" t="n">
        <f aca="false">VLOOKUP($B1113,[5]Data!$A$1:$M$15000,3,0)</f>
        <v>521000</v>
      </c>
      <c r="D1113" s="205" t="n">
        <f aca="false">VLOOKUP($B1113,[5]Data!$A$1:$M$15000,4,0)</f>
        <v>626000</v>
      </c>
      <c r="E1113" s="205" t="n">
        <f aca="false">VLOOKUP($B1113,[5]Data!$A$1:$M$15000,5,0)</f>
        <v>503000</v>
      </c>
      <c r="F1113" s="205" t="n">
        <f aca="false">VLOOKUP($B1113,[5]Data!$A$1:$M$15000,6,0)</f>
        <v>205000</v>
      </c>
      <c r="G1113" s="205" t="n">
        <f aca="false">VLOOKUP($B1113,[5]Data!$A$1:$M$15000,7,0)</f>
        <v>701000</v>
      </c>
      <c r="H1113" s="205" t="n">
        <f aca="false">VLOOKUP($B1113,[5]Data!$A$1:$M$15000,8,0)</f>
        <v>233000</v>
      </c>
      <c r="I1113" s="205" t="s">
        <v>80</v>
      </c>
      <c r="J1113" s="205" t="n">
        <f aca="false">VLOOKUP($B1113,[5]Data!$A$1:$M$15000,9,0)</f>
        <v>2789000</v>
      </c>
      <c r="K1113" s="205" t="n">
        <f aca="false">VLOOKUP($B1113,[5]Data!$A$1:$M$15000,10,0)</f>
        <v>102000</v>
      </c>
      <c r="L1113" s="205" t="n">
        <f aca="false">VLOOKUP($B1113,[5]Data!$A$1:$M$15000,11,0)</f>
        <v>2679000</v>
      </c>
      <c r="M1113" s="205" t="n">
        <f aca="false">VLOOKUP($B1113,[5]Data!$A$1:$M$15000,12,0)</f>
        <v>62816000</v>
      </c>
    </row>
    <row r="1114" customFormat="false" ht="11.25" hidden="false" customHeight="false" outlineLevel="0" collapsed="false">
      <c r="A1114" s="199" t="n">
        <v>36658</v>
      </c>
      <c r="B1114" s="192" t="n">
        <v>36658</v>
      </c>
      <c r="C1114" s="205" t="n">
        <f aca="false">VLOOKUP($B1114,[5]Data!$A$1:$M$15000,3,0)</f>
        <v>524000</v>
      </c>
      <c r="D1114" s="205" t="n">
        <f aca="false">VLOOKUP($B1114,[5]Data!$A$1:$M$15000,4,0)</f>
        <v>516000</v>
      </c>
      <c r="E1114" s="205" t="n">
        <f aca="false">VLOOKUP($B1114,[5]Data!$A$1:$M$15000,5,0)</f>
        <v>501000</v>
      </c>
      <c r="F1114" s="205" t="n">
        <f aca="false">VLOOKUP($B1114,[5]Data!$A$1:$M$15000,6,0)</f>
        <v>257000</v>
      </c>
      <c r="G1114" s="205" t="n">
        <f aca="false">VLOOKUP($B1114,[5]Data!$A$1:$M$15000,7,0)</f>
        <v>647000</v>
      </c>
      <c r="H1114" s="205" t="n">
        <f aca="false">VLOOKUP($B1114,[5]Data!$A$1:$M$15000,8,0)</f>
        <v>227000</v>
      </c>
      <c r="I1114" s="205" t="s">
        <v>80</v>
      </c>
      <c r="J1114" s="205" t="n">
        <f aca="false">VLOOKUP($B1114,[5]Data!$A$1:$M$15000,9,0)</f>
        <v>2671000</v>
      </c>
      <c r="K1114" s="205" t="n">
        <f aca="false">VLOOKUP($B1114,[5]Data!$A$1:$M$15000,10,0)</f>
        <v>145000</v>
      </c>
      <c r="L1114" s="205" t="n">
        <f aca="false">VLOOKUP($B1114,[5]Data!$A$1:$M$15000,11,0)</f>
        <v>2473000</v>
      </c>
      <c r="M1114" s="205" t="n">
        <f aca="false">VLOOKUP($B1114,[5]Data!$A$1:$M$15000,12,0)</f>
        <v>62960000</v>
      </c>
    </row>
    <row r="1115" customFormat="false" ht="11.25" hidden="false" customHeight="false" outlineLevel="0" collapsed="false">
      <c r="A1115" s="199" t="n">
        <v>36659</v>
      </c>
      <c r="B1115" s="192" t="n">
        <v>36659</v>
      </c>
      <c r="C1115" s="205" t="n">
        <f aca="false">VLOOKUP($B1115,[5]Data!$A$1:$M$15000,3,0)</f>
        <v>537000</v>
      </c>
      <c r="D1115" s="205" t="n">
        <f aca="false">VLOOKUP($B1115,[5]Data!$A$1:$M$15000,4,0)</f>
        <v>494000</v>
      </c>
      <c r="E1115" s="205" t="n">
        <f aca="false">VLOOKUP($B1115,[5]Data!$A$1:$M$15000,5,0)</f>
        <v>511000</v>
      </c>
      <c r="F1115" s="205" t="n">
        <f aca="false">VLOOKUP($B1115,[5]Data!$A$1:$M$15000,6,0)</f>
        <v>255000</v>
      </c>
      <c r="G1115" s="205" t="n">
        <f aca="false">VLOOKUP($B1115,[5]Data!$A$1:$M$15000,7,0)</f>
        <v>631000</v>
      </c>
      <c r="H1115" s="205" t="n">
        <f aca="false">VLOOKUP($B1115,[5]Data!$A$1:$M$15000,8,0)</f>
        <v>237000</v>
      </c>
      <c r="I1115" s="205" t="s">
        <v>80</v>
      </c>
      <c r="J1115" s="205" t="n">
        <f aca="false">VLOOKUP($B1115,[5]Data!$A$1:$M$15000,9,0)</f>
        <v>2663000</v>
      </c>
      <c r="K1115" s="205" t="n">
        <f aca="false">VLOOKUP($B1115,[5]Data!$A$1:$M$15000,10,0)</f>
        <v>474000</v>
      </c>
      <c r="L1115" s="205" t="n">
        <f aca="false">VLOOKUP($B1115,[5]Data!$A$1:$M$15000,11,0)</f>
        <v>2234000</v>
      </c>
      <c r="M1115" s="205" t="n">
        <f aca="false">VLOOKUP($B1115,[5]Data!$A$1:$M$15000,12,0)</f>
        <v>63434000</v>
      </c>
    </row>
    <row r="1116" customFormat="false" ht="11.25" hidden="false" customHeight="false" outlineLevel="0" collapsed="false">
      <c r="A1116" s="199" t="n">
        <v>36660</v>
      </c>
      <c r="B1116" s="192" t="n">
        <v>36660</v>
      </c>
      <c r="C1116" s="205" t="n">
        <f aca="false">VLOOKUP($B1116,[5]Data!$A$1:$M$15000,3,0)</f>
        <v>529000</v>
      </c>
      <c r="D1116" s="205" t="n">
        <f aca="false">VLOOKUP($B1116,[5]Data!$A$1:$M$15000,4,0)</f>
        <v>567000</v>
      </c>
      <c r="E1116" s="205" t="n">
        <f aca="false">VLOOKUP($B1116,[5]Data!$A$1:$M$15000,5,0)</f>
        <v>503000</v>
      </c>
      <c r="F1116" s="205" t="n">
        <f aca="false">VLOOKUP($B1116,[5]Data!$A$1:$M$15000,6,0)</f>
        <v>273000</v>
      </c>
      <c r="G1116" s="205" t="n">
        <f aca="false">VLOOKUP($B1116,[5]Data!$A$1:$M$15000,7,0)</f>
        <v>617000</v>
      </c>
      <c r="H1116" s="205" t="n">
        <f aca="false">VLOOKUP($B1116,[5]Data!$A$1:$M$15000,8,0)</f>
        <v>235000</v>
      </c>
      <c r="I1116" s="205" t="s">
        <v>80</v>
      </c>
      <c r="J1116" s="205" t="n">
        <f aca="false">VLOOKUP($B1116,[5]Data!$A$1:$M$15000,9,0)</f>
        <v>2724000</v>
      </c>
      <c r="K1116" s="205" t="n">
        <f aca="false">VLOOKUP($B1116,[5]Data!$A$1:$M$15000,10,0)</f>
        <v>567000</v>
      </c>
      <c r="L1116" s="205" t="n">
        <f aca="false">VLOOKUP($B1116,[5]Data!$A$1:$M$15000,11,0)</f>
        <v>2147000</v>
      </c>
      <c r="M1116" s="205" t="n">
        <f aca="false">VLOOKUP($B1116,[5]Data!$A$1:$M$15000,12,0)</f>
        <v>64000000</v>
      </c>
    </row>
    <row r="1117" customFormat="false" ht="11.25" hidden="false" customHeight="false" outlineLevel="0" collapsed="false">
      <c r="A1117" s="199" t="n">
        <v>36661</v>
      </c>
      <c r="B1117" s="192" t="n">
        <v>36661</v>
      </c>
      <c r="C1117" s="205" t="n">
        <f aca="false">VLOOKUP($B1117,[5]Data!$A$1:$M$15000,3,0)</f>
        <v>532000</v>
      </c>
      <c r="D1117" s="205" t="n">
        <f aca="false">VLOOKUP($B1117,[5]Data!$A$1:$M$15000,4,0)</f>
        <v>564000</v>
      </c>
      <c r="E1117" s="205" t="n">
        <f aca="false">VLOOKUP($B1117,[5]Data!$A$1:$M$15000,5,0)</f>
        <v>504000</v>
      </c>
      <c r="F1117" s="205" t="n">
        <f aca="false">VLOOKUP($B1117,[5]Data!$A$1:$M$15000,6,0)</f>
        <v>317000</v>
      </c>
      <c r="G1117" s="205" t="n">
        <f aca="false">VLOOKUP($B1117,[5]Data!$A$1:$M$15000,7,0)</f>
        <v>609000</v>
      </c>
      <c r="H1117" s="205" t="n">
        <f aca="false">VLOOKUP($B1117,[5]Data!$A$1:$M$15000,8,0)</f>
        <v>220000</v>
      </c>
      <c r="I1117" s="205" t="s">
        <v>80</v>
      </c>
      <c r="J1117" s="205" t="n">
        <f aca="false">VLOOKUP($B1117,[5]Data!$A$1:$M$15000,9,0)</f>
        <v>2746000</v>
      </c>
      <c r="K1117" s="205" t="n">
        <f aca="false">VLOOKUP($B1117,[5]Data!$A$1:$M$15000,10,0)</f>
        <v>66000</v>
      </c>
      <c r="L1117" s="205" t="n">
        <f aca="false">VLOOKUP($B1117,[5]Data!$A$1:$M$15000,11,0)</f>
        <v>2684000</v>
      </c>
      <c r="M1117" s="205" t="n">
        <f aca="false">VLOOKUP($B1117,[5]Data!$A$1:$M$15000,12,0)</f>
        <v>64061000</v>
      </c>
    </row>
    <row r="1118" customFormat="false" ht="11.25" hidden="false" customHeight="false" outlineLevel="0" collapsed="false">
      <c r="A1118" s="199" t="n">
        <v>36662</v>
      </c>
      <c r="B1118" s="192" t="n">
        <v>36662</v>
      </c>
      <c r="C1118" s="205" t="n">
        <f aca="false">VLOOKUP($B1118,[5]Data!$A$1:$M$15000,3,0)</f>
        <v>533000</v>
      </c>
      <c r="D1118" s="205" t="n">
        <f aca="false">VLOOKUP($B1118,[5]Data!$A$1:$M$15000,4,0)</f>
        <v>610000</v>
      </c>
      <c r="E1118" s="205" t="n">
        <f aca="false">VLOOKUP($B1118,[5]Data!$A$1:$M$15000,5,0)</f>
        <v>502000</v>
      </c>
      <c r="F1118" s="205" t="n">
        <f aca="false">VLOOKUP($B1118,[5]Data!$A$1:$M$15000,6,0)</f>
        <v>254000</v>
      </c>
      <c r="G1118" s="205" t="n">
        <f aca="false">VLOOKUP($B1118,[5]Data!$A$1:$M$15000,7,0)</f>
        <v>562000</v>
      </c>
      <c r="H1118" s="205" t="n">
        <f aca="false">VLOOKUP($B1118,[5]Data!$A$1:$M$15000,8,0)</f>
        <v>179000</v>
      </c>
      <c r="I1118" s="205" t="s">
        <v>80</v>
      </c>
      <c r="J1118" s="205" t="n">
        <f aca="false">VLOOKUP($B1118,[5]Data!$A$1:$M$15000,9,0)</f>
        <v>2640000</v>
      </c>
      <c r="K1118" s="205" t="n">
        <f aca="false">VLOOKUP($B1118,[5]Data!$A$1:$M$15000,10,0)</f>
        <v>-47000</v>
      </c>
      <c r="L1118" s="205" t="n">
        <f aca="false">VLOOKUP($B1118,[5]Data!$A$1:$M$15000,11,0)</f>
        <v>2748000</v>
      </c>
      <c r="M1118" s="205" t="n">
        <f aca="false">VLOOKUP($B1118,[5]Data!$A$1:$M$15000,12,0)</f>
        <v>64014000</v>
      </c>
    </row>
    <row r="1119" customFormat="false" ht="11.25" hidden="false" customHeight="false" outlineLevel="0" collapsed="false">
      <c r="A1119" s="199" t="n">
        <v>36663</v>
      </c>
      <c r="B1119" s="192" t="n">
        <v>36663</v>
      </c>
      <c r="C1119" s="205" t="n">
        <f aca="false">VLOOKUP($B1119,[5]Data!$A$1:$M$15000,3,0)</f>
        <v>517000</v>
      </c>
      <c r="D1119" s="205" t="n">
        <f aca="false">VLOOKUP($B1119,[5]Data!$A$1:$M$15000,4,0)</f>
        <v>749000</v>
      </c>
      <c r="E1119" s="205" t="n">
        <f aca="false">VLOOKUP($B1119,[5]Data!$A$1:$M$15000,5,0)</f>
        <v>490000</v>
      </c>
      <c r="F1119" s="205" t="n">
        <f aca="false">VLOOKUP($B1119,[5]Data!$A$1:$M$15000,6,0)</f>
        <v>219000</v>
      </c>
      <c r="G1119" s="205" t="n">
        <f aca="false">VLOOKUP($B1119,[5]Data!$A$1:$M$15000,7,0)</f>
        <v>604000</v>
      </c>
      <c r="H1119" s="205" t="n">
        <f aca="false">VLOOKUP($B1119,[5]Data!$A$1:$M$15000,8,0)</f>
        <v>232000</v>
      </c>
      <c r="I1119" s="205" t="s">
        <v>80</v>
      </c>
      <c r="J1119" s="205" t="n">
        <f aca="false">VLOOKUP($B1119,[5]Data!$A$1:$M$15000,9,0)</f>
        <v>2811000</v>
      </c>
      <c r="K1119" s="205" t="n">
        <f aca="false">VLOOKUP($B1119,[5]Data!$A$1:$M$15000,10,0)</f>
        <v>91000</v>
      </c>
      <c r="L1119" s="205" t="n">
        <f aca="false">VLOOKUP($B1119,[5]Data!$A$1:$M$15000,11,0)</f>
        <v>2627000</v>
      </c>
      <c r="M1119" s="205" t="n">
        <f aca="false">VLOOKUP($B1119,[5]Data!$A$1:$M$15000,12,0)</f>
        <v>64104000</v>
      </c>
    </row>
    <row r="1120" customFormat="false" ht="11.25" hidden="false" customHeight="false" outlineLevel="0" collapsed="false">
      <c r="A1120" s="199" t="n">
        <v>36664</v>
      </c>
      <c r="B1120" s="192" t="n">
        <v>36664</v>
      </c>
      <c r="C1120" s="205" t="n">
        <f aca="false">VLOOKUP($B1120,[5]Data!$A$1:$M$15000,3,0)</f>
        <v>519000</v>
      </c>
      <c r="D1120" s="205" t="n">
        <f aca="false">VLOOKUP($B1120,[5]Data!$A$1:$M$15000,4,0)</f>
        <v>789000</v>
      </c>
      <c r="E1120" s="205" t="n">
        <f aca="false">VLOOKUP($B1120,[5]Data!$A$1:$M$15000,5,0)</f>
        <v>473000</v>
      </c>
      <c r="F1120" s="205" t="n">
        <f aca="false">VLOOKUP($B1120,[5]Data!$A$1:$M$15000,6,0)</f>
        <v>277000</v>
      </c>
      <c r="G1120" s="205" t="n">
        <f aca="false">VLOOKUP($B1120,[5]Data!$A$1:$M$15000,7,0)</f>
        <v>686000</v>
      </c>
      <c r="H1120" s="205" t="n">
        <f aca="false">VLOOKUP($B1120,[5]Data!$A$1:$M$15000,8,0)</f>
        <v>233000</v>
      </c>
      <c r="I1120" s="205" t="s">
        <v>80</v>
      </c>
      <c r="J1120" s="205" t="n">
        <f aca="false">VLOOKUP($B1120,[5]Data!$A$1:$M$15000,9,0)</f>
        <v>2978000</v>
      </c>
      <c r="K1120" s="205" t="n">
        <f aca="false">VLOOKUP($B1120,[5]Data!$A$1:$M$15000,10,0)</f>
        <v>414000</v>
      </c>
      <c r="L1120" s="205" t="n">
        <f aca="false">VLOOKUP($B1120,[5]Data!$A$1:$M$15000,11,0)</f>
        <v>2584000</v>
      </c>
      <c r="M1120" s="205" t="n">
        <f aca="false">VLOOKUP($B1120,[5]Data!$A$1:$M$15000,12,0)</f>
        <v>64519000</v>
      </c>
    </row>
    <row r="1121" customFormat="false" ht="11.25" hidden="false" customHeight="false" outlineLevel="0" collapsed="false">
      <c r="A1121" s="199" t="n">
        <v>36665</v>
      </c>
      <c r="B1121" s="192" t="n">
        <v>36665</v>
      </c>
      <c r="C1121" s="205" t="n">
        <f aca="false">VLOOKUP($B1121,[5]Data!$A$1:$M$15000,3,0)</f>
        <v>535000</v>
      </c>
      <c r="D1121" s="205" t="n">
        <f aca="false">VLOOKUP($B1121,[5]Data!$A$1:$M$15000,4,0)</f>
        <v>784000</v>
      </c>
      <c r="E1121" s="205" t="n">
        <f aca="false">VLOOKUP($B1121,[5]Data!$A$1:$M$15000,5,0)</f>
        <v>471000</v>
      </c>
      <c r="F1121" s="205" t="n">
        <f aca="false">VLOOKUP($B1121,[5]Data!$A$1:$M$15000,6,0)</f>
        <v>280000</v>
      </c>
      <c r="G1121" s="205" t="n">
        <f aca="false">VLOOKUP($B1121,[5]Data!$A$1:$M$15000,7,0)</f>
        <v>725000</v>
      </c>
      <c r="H1121" s="205" t="n">
        <f aca="false">VLOOKUP($B1121,[5]Data!$A$1:$M$15000,8,0)</f>
        <v>237000</v>
      </c>
      <c r="I1121" s="205" t="s">
        <v>80</v>
      </c>
      <c r="J1121" s="205" t="n">
        <f aca="false">VLOOKUP($B1121,[5]Data!$A$1:$M$15000,9,0)</f>
        <v>3032000</v>
      </c>
      <c r="K1121" s="205" t="n">
        <f aca="false">VLOOKUP($B1121,[5]Data!$A$1:$M$15000,10,0)</f>
        <v>421000</v>
      </c>
      <c r="L1121" s="205" t="n">
        <f aca="false">VLOOKUP($B1121,[5]Data!$A$1:$M$15000,11,0)</f>
        <v>2615000</v>
      </c>
      <c r="M1121" s="205" t="n">
        <f aca="false">VLOOKUP($B1121,[5]Data!$A$1:$M$15000,12,0)</f>
        <v>64939000</v>
      </c>
    </row>
    <row r="1122" customFormat="false" ht="11.25" hidden="false" customHeight="false" outlineLevel="0" collapsed="false">
      <c r="A1122" s="199" t="n">
        <v>36666</v>
      </c>
      <c r="B1122" s="192" t="n">
        <v>36666</v>
      </c>
      <c r="C1122" s="205" t="n">
        <f aca="false">VLOOKUP($B1122,[5]Data!$A$1:$M$15000,3,0)</f>
        <v>539000</v>
      </c>
      <c r="D1122" s="205" t="n">
        <f aca="false">VLOOKUP($B1122,[5]Data!$A$1:$M$15000,4,0)</f>
        <v>570000</v>
      </c>
      <c r="E1122" s="205" t="n">
        <f aca="false">VLOOKUP($B1122,[5]Data!$A$1:$M$15000,5,0)</f>
        <v>407000</v>
      </c>
      <c r="F1122" s="205" t="n">
        <f aca="false">VLOOKUP($B1122,[5]Data!$A$1:$M$15000,6,0)</f>
        <v>186000</v>
      </c>
      <c r="G1122" s="205" t="n">
        <f aca="false">VLOOKUP($B1122,[5]Data!$A$1:$M$15000,7,0)</f>
        <v>698000</v>
      </c>
      <c r="H1122" s="205" t="n">
        <f aca="false">VLOOKUP($B1122,[5]Data!$A$1:$M$15000,8,0)</f>
        <v>250000</v>
      </c>
      <c r="I1122" s="205" t="s">
        <v>80</v>
      </c>
      <c r="J1122" s="205" t="n">
        <f aca="false">VLOOKUP($B1122,[5]Data!$A$1:$M$15000,9,0)</f>
        <v>2649000</v>
      </c>
      <c r="K1122" s="205" t="n">
        <f aca="false">VLOOKUP($B1122,[5]Data!$A$1:$M$15000,10,0)</f>
        <v>159000</v>
      </c>
      <c r="L1122" s="205" t="n">
        <f aca="false">VLOOKUP($B1122,[5]Data!$A$1:$M$15000,11,0)</f>
        <v>2495000</v>
      </c>
      <c r="M1122" s="205" t="n">
        <f aca="false">VLOOKUP($B1122,[5]Data!$A$1:$M$15000,12,0)</f>
        <v>65093000</v>
      </c>
    </row>
    <row r="1123" customFormat="false" ht="11.25" hidden="false" customHeight="false" outlineLevel="0" collapsed="false">
      <c r="A1123" s="199" t="n">
        <v>36667</v>
      </c>
      <c r="B1123" s="192" t="n">
        <v>36667</v>
      </c>
      <c r="C1123" s="205" t="n">
        <f aca="false">VLOOKUP($B1123,[5]Data!$A$1:$M$15000,3,0)</f>
        <v>529000</v>
      </c>
      <c r="D1123" s="205" t="n">
        <f aca="false">VLOOKUP($B1123,[5]Data!$A$1:$M$15000,4,0)</f>
        <v>680000</v>
      </c>
      <c r="E1123" s="205" t="n">
        <f aca="false">VLOOKUP($B1123,[5]Data!$A$1:$M$15000,5,0)</f>
        <v>496000</v>
      </c>
      <c r="F1123" s="205" t="n">
        <f aca="false">VLOOKUP($B1123,[5]Data!$A$1:$M$15000,6,0)</f>
        <v>273000</v>
      </c>
      <c r="G1123" s="205" t="n">
        <f aca="false">VLOOKUP($B1123,[5]Data!$A$1:$M$15000,7,0)</f>
        <v>725000</v>
      </c>
      <c r="H1123" s="205" t="n">
        <f aca="false">VLOOKUP($B1123,[5]Data!$A$1:$M$15000,8,0)</f>
        <v>200000</v>
      </c>
      <c r="I1123" s="205" t="s">
        <v>80</v>
      </c>
      <c r="J1123" s="205" t="n">
        <f aca="false">VLOOKUP($B1123,[5]Data!$A$1:$M$15000,9,0)</f>
        <v>2902000</v>
      </c>
      <c r="K1123" s="205" t="n">
        <f aca="false">VLOOKUP($B1123,[5]Data!$A$1:$M$15000,10,0)</f>
        <v>277000</v>
      </c>
      <c r="L1123" s="205" t="n">
        <f aca="false">VLOOKUP($B1123,[5]Data!$A$1:$M$15000,11,0)</f>
        <v>2668000</v>
      </c>
      <c r="M1123" s="205" t="n">
        <f aca="false">VLOOKUP($B1123,[5]Data!$A$1:$M$15000,12,0)</f>
        <v>65370000</v>
      </c>
    </row>
    <row r="1124" customFormat="false" ht="11.25" hidden="false" customHeight="false" outlineLevel="0" collapsed="false">
      <c r="A1124" s="199" t="n">
        <v>36668</v>
      </c>
      <c r="B1124" s="192" t="n">
        <v>36668</v>
      </c>
      <c r="C1124" s="205" t="n">
        <f aca="false">VLOOKUP($B1124,[5]Data!$A$1:$M$15000,3,0)</f>
        <v>521000</v>
      </c>
      <c r="D1124" s="205" t="n">
        <f aca="false">VLOOKUP($B1124,[5]Data!$A$1:$M$15000,4,0)</f>
        <v>689000</v>
      </c>
      <c r="E1124" s="205" t="n">
        <f aca="false">VLOOKUP($B1124,[5]Data!$A$1:$M$15000,5,0)</f>
        <v>498000</v>
      </c>
      <c r="F1124" s="205" t="n">
        <f aca="false">VLOOKUP($B1124,[5]Data!$A$1:$M$15000,6,0)</f>
        <v>276000</v>
      </c>
      <c r="G1124" s="205" t="n">
        <f aca="false">VLOOKUP($B1124,[5]Data!$A$1:$M$15000,7,0)</f>
        <v>707000</v>
      </c>
      <c r="H1124" s="205" t="n">
        <f aca="false">VLOOKUP($B1124,[5]Data!$A$1:$M$15000,8,0)</f>
        <v>159000</v>
      </c>
      <c r="I1124" s="205" t="s">
        <v>80</v>
      </c>
      <c r="J1124" s="205" t="n">
        <f aca="false">VLOOKUP($B1124,[5]Data!$A$1:$M$15000,9,0)</f>
        <v>2850000</v>
      </c>
      <c r="K1124" s="205" t="n">
        <f aca="false">VLOOKUP($B1124,[5]Data!$A$1:$M$15000,10,0)</f>
        <v>-617000</v>
      </c>
      <c r="L1124" s="205" t="n">
        <f aca="false">VLOOKUP($B1124,[5]Data!$A$1:$M$15000,11,0)</f>
        <v>3250000</v>
      </c>
      <c r="M1124" s="205" t="n">
        <f aca="false">VLOOKUP($B1124,[5]Data!$A$1:$M$15000,12,0)</f>
        <v>64760000</v>
      </c>
    </row>
    <row r="1125" customFormat="false" ht="11.25" hidden="false" customHeight="false" outlineLevel="0" collapsed="false">
      <c r="A1125" s="199" t="n">
        <v>36669</v>
      </c>
      <c r="B1125" s="192" t="n">
        <v>36669</v>
      </c>
      <c r="C1125" s="205" t="n">
        <f aca="false">VLOOKUP($B1125,[5]Data!$A$1:$M$15000,3,0)</f>
        <v>507000</v>
      </c>
      <c r="D1125" s="205" t="n">
        <f aca="false">VLOOKUP($B1125,[5]Data!$A$1:$M$15000,4,0)</f>
        <v>747000</v>
      </c>
      <c r="E1125" s="205" t="n">
        <f aca="false">VLOOKUP($B1125,[5]Data!$A$1:$M$15000,5,0)</f>
        <v>449000</v>
      </c>
      <c r="F1125" s="205" t="n">
        <f aca="false">VLOOKUP($B1125,[5]Data!$A$1:$M$15000,6,0)</f>
        <v>297000</v>
      </c>
      <c r="G1125" s="205" t="n">
        <f aca="false">VLOOKUP($B1125,[5]Data!$A$1:$M$15000,7,0)</f>
        <v>675000</v>
      </c>
      <c r="H1125" s="205" t="n">
        <f aca="false">VLOOKUP($B1125,[5]Data!$A$1:$M$15000,8,0)</f>
        <v>207000</v>
      </c>
      <c r="I1125" s="205" t="s">
        <v>80</v>
      </c>
      <c r="J1125" s="205" t="n">
        <f aca="false">VLOOKUP($B1125,[5]Data!$A$1:$M$15000,9,0)</f>
        <v>2881000</v>
      </c>
      <c r="K1125" s="205" t="n">
        <f aca="false">VLOOKUP($B1125,[5]Data!$A$1:$M$15000,10,0)</f>
        <v>-76000</v>
      </c>
      <c r="L1125" s="205" t="n">
        <f aca="false">VLOOKUP($B1125,[5]Data!$A$1:$M$15000,11,0)</f>
        <v>3054000</v>
      </c>
      <c r="M1125" s="205" t="n">
        <f aca="false">VLOOKUP($B1125,[5]Data!$A$1:$M$15000,12,0)</f>
        <v>64685000</v>
      </c>
    </row>
    <row r="1126" customFormat="false" ht="11.25" hidden="false" customHeight="false" outlineLevel="0" collapsed="false">
      <c r="A1126" s="199" t="n">
        <v>36670</v>
      </c>
      <c r="B1126" s="192" t="n">
        <v>36670</v>
      </c>
      <c r="C1126" s="205" t="n">
        <f aca="false">VLOOKUP($B1126,[5]Data!$A$1:$M$15000,3,0)</f>
        <v>468000</v>
      </c>
      <c r="D1126" s="205" t="n">
        <f aca="false">VLOOKUP($B1126,[5]Data!$A$1:$M$15000,4,0)</f>
        <v>881000</v>
      </c>
      <c r="E1126" s="205" t="n">
        <f aca="false">VLOOKUP($B1126,[5]Data!$A$1:$M$15000,5,0)</f>
        <v>481000</v>
      </c>
      <c r="F1126" s="205" t="n">
        <f aca="false">VLOOKUP($B1126,[5]Data!$A$1:$M$15000,6,0)</f>
        <v>323000</v>
      </c>
      <c r="G1126" s="205" t="n">
        <f aca="false">VLOOKUP($B1126,[5]Data!$A$1:$M$15000,7,0)</f>
        <v>697000</v>
      </c>
      <c r="H1126" s="205" t="n">
        <f aca="false">VLOOKUP($B1126,[5]Data!$A$1:$M$15000,8,0)</f>
        <v>213000</v>
      </c>
      <c r="I1126" s="205" t="s">
        <v>80</v>
      </c>
      <c r="J1126" s="205" t="n">
        <f aca="false">VLOOKUP($B1126,[5]Data!$A$1:$M$15000,9,0)</f>
        <v>3065000</v>
      </c>
      <c r="K1126" s="205" t="n">
        <f aca="false">VLOOKUP($B1126,[5]Data!$A$1:$M$15000,10,0)</f>
        <v>103000</v>
      </c>
      <c r="L1126" s="205" t="n">
        <f aca="false">VLOOKUP($B1126,[5]Data!$A$1:$M$15000,11,0)</f>
        <v>2961000</v>
      </c>
      <c r="M1126" s="205" t="n">
        <f aca="false">VLOOKUP($B1126,[5]Data!$A$1:$M$15000,12,0)</f>
        <v>64788000</v>
      </c>
    </row>
    <row r="1127" customFormat="false" ht="11.25" hidden="false" customHeight="false" outlineLevel="0" collapsed="false">
      <c r="A1127" s="199" t="n">
        <v>36671</v>
      </c>
      <c r="B1127" s="192" t="n">
        <v>36671</v>
      </c>
      <c r="C1127" s="205" t="n">
        <f aca="false">VLOOKUP($B1127,[5]Data!$A$1:$M$15000,3,0)</f>
        <v>505000</v>
      </c>
      <c r="D1127" s="205" t="n">
        <f aca="false">VLOOKUP($B1127,[5]Data!$A$1:$M$15000,4,0)</f>
        <v>755000</v>
      </c>
      <c r="E1127" s="205" t="n">
        <f aca="false">VLOOKUP($B1127,[5]Data!$A$1:$M$15000,5,0)</f>
        <v>461000</v>
      </c>
      <c r="F1127" s="205" t="n">
        <f aca="false">VLOOKUP($B1127,[5]Data!$A$1:$M$15000,6,0)</f>
        <v>285000</v>
      </c>
      <c r="G1127" s="205" t="n">
        <f aca="false">VLOOKUP($B1127,[5]Data!$A$1:$M$15000,7,0)</f>
        <v>700000</v>
      </c>
      <c r="H1127" s="205" t="n">
        <f aca="false">VLOOKUP($B1127,[5]Data!$A$1:$M$15000,8,0)</f>
        <v>227000</v>
      </c>
      <c r="I1127" s="205" t="s">
        <v>80</v>
      </c>
      <c r="J1127" s="205" t="n">
        <f aca="false">VLOOKUP($B1127,[5]Data!$A$1:$M$15000,9,0)</f>
        <v>2934000</v>
      </c>
      <c r="K1127" s="205" t="n">
        <f aca="false">VLOOKUP($B1127,[5]Data!$A$1:$M$15000,10,0)</f>
        <v>-32000</v>
      </c>
      <c r="L1127" s="205" t="n">
        <f aca="false">VLOOKUP($B1127,[5]Data!$A$1:$M$15000,11,0)</f>
        <v>2936000</v>
      </c>
      <c r="M1127" s="205" t="n">
        <f aca="false">VLOOKUP($B1127,[5]Data!$A$1:$M$15000,12,0)</f>
        <v>64755000</v>
      </c>
    </row>
    <row r="1128" customFormat="false" ht="11.25" hidden="false" customHeight="false" outlineLevel="0" collapsed="false">
      <c r="A1128" s="199" t="n">
        <v>36672</v>
      </c>
      <c r="B1128" s="192" t="n">
        <v>36672</v>
      </c>
      <c r="C1128" s="205" t="n">
        <f aca="false">VLOOKUP($B1128,[5]Data!$A$1:$M$15000,3,0)</f>
        <v>500000</v>
      </c>
      <c r="D1128" s="205" t="n">
        <f aca="false">VLOOKUP($B1128,[5]Data!$A$1:$M$15000,4,0)</f>
        <v>827000</v>
      </c>
      <c r="E1128" s="205" t="n">
        <f aca="false">VLOOKUP($B1128,[5]Data!$A$1:$M$15000,5,0)</f>
        <v>491000</v>
      </c>
      <c r="F1128" s="205" t="n">
        <f aca="false">VLOOKUP($B1128,[5]Data!$A$1:$M$15000,6,0)</f>
        <v>291000</v>
      </c>
      <c r="G1128" s="205" t="n">
        <f aca="false">VLOOKUP($B1128,[5]Data!$A$1:$M$15000,7,0)</f>
        <v>694000</v>
      </c>
      <c r="H1128" s="205" t="n">
        <f aca="false">VLOOKUP($B1128,[5]Data!$A$1:$M$15000,8,0)</f>
        <v>238000</v>
      </c>
      <c r="I1128" s="205" t="s">
        <v>80</v>
      </c>
      <c r="J1128" s="205" t="n">
        <f aca="false">VLOOKUP($B1128,[5]Data!$A$1:$M$15000,9,0)</f>
        <v>3040000</v>
      </c>
      <c r="K1128" s="205" t="n">
        <f aca="false">VLOOKUP($B1128,[5]Data!$A$1:$M$15000,10,0)</f>
        <v>370000</v>
      </c>
      <c r="L1128" s="205" t="n">
        <f aca="false">VLOOKUP($B1128,[5]Data!$A$1:$M$15000,11,0)</f>
        <v>2749000</v>
      </c>
      <c r="M1128" s="205" t="n">
        <f aca="false">VLOOKUP($B1128,[5]Data!$A$1:$M$15000,12,0)</f>
        <v>65126000</v>
      </c>
    </row>
    <row r="1129" customFormat="false" ht="11.25" hidden="false" customHeight="false" outlineLevel="0" collapsed="false">
      <c r="A1129" s="199" t="n">
        <v>36673</v>
      </c>
      <c r="B1129" s="192" t="n">
        <v>36673</v>
      </c>
      <c r="C1129" s="205" t="n">
        <f aca="false">VLOOKUP($B1129,[5]Data!$A$1:$M$15000,3,0)</f>
        <v>517000</v>
      </c>
      <c r="D1129" s="205" t="n">
        <f aca="false">VLOOKUP($B1129,[5]Data!$A$1:$M$15000,4,0)</f>
        <v>627000</v>
      </c>
      <c r="E1129" s="205" t="n">
        <f aca="false">VLOOKUP($B1129,[5]Data!$A$1:$M$15000,5,0)</f>
        <v>497000</v>
      </c>
      <c r="F1129" s="205" t="n">
        <f aca="false">VLOOKUP($B1129,[5]Data!$A$1:$M$15000,6,0)</f>
        <v>268000</v>
      </c>
      <c r="G1129" s="205" t="n">
        <f aca="false">VLOOKUP($B1129,[5]Data!$A$1:$M$15000,7,0)</f>
        <v>592000</v>
      </c>
      <c r="H1129" s="205" t="n">
        <f aca="false">VLOOKUP($B1129,[5]Data!$A$1:$M$15000,8,0)</f>
        <v>252000</v>
      </c>
      <c r="I1129" s="205" t="s">
        <v>80</v>
      </c>
      <c r="J1129" s="205" t="n">
        <f aca="false">VLOOKUP($B1129,[5]Data!$A$1:$M$15000,9,0)</f>
        <v>2752000</v>
      </c>
      <c r="K1129" s="205" t="n">
        <f aca="false">VLOOKUP($B1129,[5]Data!$A$1:$M$15000,10,0)</f>
        <v>137000</v>
      </c>
      <c r="L1129" s="205" t="n">
        <f aca="false">VLOOKUP($B1129,[5]Data!$A$1:$M$15000,11,0)</f>
        <v>2626000</v>
      </c>
      <c r="M1129" s="205" t="n">
        <f aca="false">VLOOKUP($B1129,[5]Data!$A$1:$M$15000,12,0)</f>
        <v>65262000</v>
      </c>
    </row>
    <row r="1130" customFormat="false" ht="11.25" hidden="false" customHeight="false" outlineLevel="0" collapsed="false">
      <c r="A1130" s="199" t="n">
        <v>36674</v>
      </c>
      <c r="B1130" s="192" t="n">
        <v>36674</v>
      </c>
      <c r="C1130" s="205" t="n">
        <f aca="false">VLOOKUP($B1130,[5]Data!$A$1:$M$15000,3,0)</f>
        <v>513000</v>
      </c>
      <c r="D1130" s="205" t="n">
        <f aca="false">VLOOKUP($B1130,[5]Data!$A$1:$M$15000,4,0)</f>
        <v>616000</v>
      </c>
      <c r="E1130" s="205" t="n">
        <f aca="false">VLOOKUP($B1130,[5]Data!$A$1:$M$15000,5,0)</f>
        <v>503000</v>
      </c>
      <c r="F1130" s="205" t="n">
        <f aca="false">VLOOKUP($B1130,[5]Data!$A$1:$M$15000,6,0)</f>
        <v>229000</v>
      </c>
      <c r="G1130" s="205" t="n">
        <f aca="false">VLOOKUP($B1130,[5]Data!$A$1:$M$15000,7,0)</f>
        <v>574000</v>
      </c>
      <c r="H1130" s="205" t="n">
        <f aca="false">VLOOKUP($B1130,[5]Data!$A$1:$M$15000,8,0)</f>
        <v>239000</v>
      </c>
      <c r="I1130" s="205" t="s">
        <v>80</v>
      </c>
      <c r="J1130" s="205" t="n">
        <f aca="false">VLOOKUP($B1130,[5]Data!$A$1:$M$15000,9,0)</f>
        <v>2674000</v>
      </c>
      <c r="K1130" s="205" t="n">
        <f aca="false">VLOOKUP($B1130,[5]Data!$A$1:$M$15000,10,0)</f>
        <v>241000</v>
      </c>
      <c r="L1130" s="205" t="n">
        <f aca="false">VLOOKUP($B1130,[5]Data!$A$1:$M$15000,11,0)</f>
        <v>2485000</v>
      </c>
      <c r="M1130" s="205" t="n">
        <f aca="false">VLOOKUP($B1130,[5]Data!$A$1:$M$15000,12,0)</f>
        <v>65603000</v>
      </c>
    </row>
    <row r="1131" customFormat="false" ht="11.25" hidden="false" customHeight="false" outlineLevel="0" collapsed="false">
      <c r="A1131" s="199" t="n">
        <v>36675</v>
      </c>
      <c r="B1131" s="192" t="n">
        <v>36675</v>
      </c>
      <c r="C1131" s="205" t="n">
        <f aca="false">VLOOKUP($B1131,[5]Data!$A$1:$M$15000,3,0)</f>
        <v>512000</v>
      </c>
      <c r="D1131" s="205" t="n">
        <f aca="false">VLOOKUP($B1131,[5]Data!$A$1:$M$15000,4,0)</f>
        <v>670000</v>
      </c>
      <c r="E1131" s="205" t="n">
        <f aca="false">VLOOKUP($B1131,[5]Data!$A$1:$M$15000,5,0)</f>
        <v>493000</v>
      </c>
      <c r="F1131" s="205" t="n">
        <f aca="false">VLOOKUP($B1131,[5]Data!$A$1:$M$15000,6,0)</f>
        <v>250000</v>
      </c>
      <c r="G1131" s="205" t="n">
        <f aca="false">VLOOKUP($B1131,[5]Data!$A$1:$M$15000,7,0)</f>
        <v>593000</v>
      </c>
      <c r="H1131" s="205" t="n">
        <f aca="false">VLOOKUP($B1131,[5]Data!$A$1:$M$15000,8,0)</f>
        <v>251000</v>
      </c>
      <c r="I1131" s="205" t="s">
        <v>80</v>
      </c>
      <c r="J1131" s="205" t="n">
        <f aca="false">VLOOKUP($B1131,[5]Data!$A$1:$M$15000,9,0)</f>
        <v>2768000</v>
      </c>
      <c r="K1131" s="205" t="n">
        <f aca="false">VLOOKUP($B1131,[5]Data!$A$1:$M$15000,10,0)</f>
        <v>111000</v>
      </c>
      <c r="L1131" s="205" t="n">
        <f aca="false">VLOOKUP($B1131,[5]Data!$A$1:$M$15000,11,0)</f>
        <v>2540000</v>
      </c>
      <c r="M1131" s="205" t="n">
        <f aca="false">VLOOKUP($B1131,[5]Data!$A$1:$M$15000,12,0)</f>
        <v>65614000</v>
      </c>
    </row>
    <row r="1132" customFormat="false" ht="11.25" hidden="false" customHeight="false" outlineLevel="0" collapsed="false">
      <c r="A1132" s="199" t="n">
        <v>36676</v>
      </c>
      <c r="B1132" s="192" t="n">
        <v>36676</v>
      </c>
      <c r="C1132" s="205" t="n">
        <f aca="false">VLOOKUP($B1132,[5]Data!$A$1:$M$15000,3,0)</f>
        <v>508000</v>
      </c>
      <c r="D1132" s="205" t="n">
        <f aca="false">VLOOKUP($B1132,[5]Data!$A$1:$M$15000,4,0)</f>
        <v>584000</v>
      </c>
      <c r="E1132" s="205" t="n">
        <f aca="false">VLOOKUP($B1132,[5]Data!$A$1:$M$15000,5,0)</f>
        <v>503000</v>
      </c>
      <c r="F1132" s="205" t="n">
        <f aca="false">VLOOKUP($B1132,[5]Data!$A$1:$M$15000,6,0)</f>
        <v>268000</v>
      </c>
      <c r="G1132" s="205" t="n">
        <f aca="false">VLOOKUP($B1132,[5]Data!$A$1:$M$15000,7,0)</f>
        <v>705000</v>
      </c>
      <c r="H1132" s="205" t="n">
        <f aca="false">VLOOKUP($B1132,[5]Data!$A$1:$M$15000,8,0)</f>
        <v>245000</v>
      </c>
      <c r="I1132" s="205" t="s">
        <v>80</v>
      </c>
      <c r="J1132" s="205" t="n">
        <f aca="false">VLOOKUP($B1132,[5]Data!$A$1:$M$15000,9,0)</f>
        <v>2813000</v>
      </c>
      <c r="K1132" s="205" t="n">
        <f aca="false">VLOOKUP($B1132,[5]Data!$A$1:$M$15000,10,0)</f>
        <v>-157000</v>
      </c>
      <c r="L1132" s="205" t="n">
        <f aca="false">VLOOKUP($B1132,[5]Data!$A$1:$M$15000,11,0)</f>
        <v>2927000</v>
      </c>
      <c r="M1132" s="205" t="n">
        <f aca="false">VLOOKUP($B1132,[5]Data!$A$1:$M$15000,12,0)</f>
        <v>65459000</v>
      </c>
    </row>
    <row r="1133" customFormat="false" ht="11.25" hidden="false" customHeight="false" outlineLevel="0" collapsed="false">
      <c r="A1133" s="199" t="n">
        <v>36677</v>
      </c>
      <c r="B1133" s="192" t="n">
        <v>36677</v>
      </c>
      <c r="C1133" s="205" t="n">
        <f aca="false">VLOOKUP($B1133,[5]Data!$A$1:$M$15000,3,0)</f>
        <v>511000</v>
      </c>
      <c r="D1133" s="205" t="n">
        <f aca="false">VLOOKUP($B1133,[5]Data!$A$1:$M$15000,4,0)</f>
        <v>803000</v>
      </c>
      <c r="E1133" s="205" t="n">
        <f aca="false">VLOOKUP($B1133,[5]Data!$A$1:$M$15000,5,0)</f>
        <v>502000</v>
      </c>
      <c r="F1133" s="205" t="n">
        <f aca="false">VLOOKUP($B1133,[5]Data!$A$1:$M$15000,6,0)</f>
        <v>232000</v>
      </c>
      <c r="G1133" s="205" t="n">
        <f aca="false">VLOOKUP($B1133,[5]Data!$A$1:$M$15000,7,0)</f>
        <v>717000</v>
      </c>
      <c r="H1133" s="205" t="n">
        <f aca="false">VLOOKUP($B1133,[5]Data!$A$1:$M$15000,8,0)</f>
        <v>248000</v>
      </c>
      <c r="I1133" s="205" t="s">
        <v>80</v>
      </c>
      <c r="J1133" s="205" t="n">
        <f aca="false">VLOOKUP($B1133,[5]Data!$A$1:$M$15000,9,0)</f>
        <v>3013000</v>
      </c>
      <c r="K1133" s="205" t="n">
        <f aca="false">VLOOKUP($B1133,[5]Data!$A$1:$M$15000,10,0)</f>
        <v>174000</v>
      </c>
      <c r="L1133" s="205" t="n">
        <f aca="false">VLOOKUP($B1133,[5]Data!$A$1:$M$15000,11,0)</f>
        <v>2868000</v>
      </c>
      <c r="M1133" s="205" t="n">
        <f aca="false">VLOOKUP($B1133,[5]Data!$A$1:$M$15000,12,0)</f>
        <v>65633000</v>
      </c>
    </row>
    <row r="1134" customFormat="false" ht="11.25" hidden="false" customHeight="false" outlineLevel="0" collapsed="false">
      <c r="A1134" s="199" t="n">
        <v>36678</v>
      </c>
      <c r="B1134" s="192" t="n">
        <v>36678</v>
      </c>
      <c r="C1134" s="205" t="n">
        <f aca="false">VLOOKUP($B1134,[5]Data!$A$1:$M$15000,3,0)</f>
        <v>515000</v>
      </c>
      <c r="D1134" s="205" t="n">
        <f aca="false">VLOOKUP($B1134,[5]Data!$A$1:$M$15000,4,0)</f>
        <v>885000</v>
      </c>
      <c r="E1134" s="205" t="n">
        <f aca="false">VLOOKUP($B1134,[5]Data!$A$1:$M$15000,5,0)</f>
        <v>459000</v>
      </c>
      <c r="F1134" s="205" t="n">
        <f aca="false">VLOOKUP($B1134,[5]Data!$A$1:$M$15000,6,0)</f>
        <v>300000</v>
      </c>
      <c r="G1134" s="205" t="n">
        <f aca="false">VLOOKUP($B1134,[5]Data!$A$1:$M$15000,7,0)</f>
        <v>716000</v>
      </c>
      <c r="H1134" s="205" t="n">
        <f aca="false">VLOOKUP($B1134,[5]Data!$A$1:$M$15000,8,0)</f>
        <v>261000</v>
      </c>
      <c r="I1134" s="205" t="s">
        <v>80</v>
      </c>
      <c r="J1134" s="205" t="n">
        <f aca="false">VLOOKUP($B1134,[5]Data!$A$1:$M$15000,9,0)</f>
        <v>3137000</v>
      </c>
      <c r="K1134" s="205" t="n">
        <f aca="false">VLOOKUP($B1134,[5]Data!$A$1:$M$15000,10,0)</f>
        <v>183000</v>
      </c>
      <c r="L1134" s="205" t="n">
        <f aca="false">VLOOKUP($B1134,[5]Data!$A$1:$M$15000,11,0)</f>
        <v>2946000</v>
      </c>
      <c r="M1134" s="205" t="n">
        <f aca="false">VLOOKUP($B1134,[5]Data!$A$1:$M$15000,12,0)</f>
        <v>65815000</v>
      </c>
    </row>
    <row r="1135" customFormat="false" ht="11.25" hidden="false" customHeight="false" outlineLevel="0" collapsed="false">
      <c r="A1135" s="199" t="n">
        <v>36679</v>
      </c>
      <c r="B1135" s="192" t="n">
        <v>36679</v>
      </c>
      <c r="C1135" s="205" t="n">
        <f aca="false">VLOOKUP($B1135,[5]Data!$A$1:$M$15000,3,0)</f>
        <v>536000</v>
      </c>
      <c r="D1135" s="205" t="n">
        <f aca="false">VLOOKUP($B1135,[5]Data!$A$1:$M$15000,4,0)</f>
        <v>930000</v>
      </c>
      <c r="E1135" s="205" t="n">
        <f aca="false">VLOOKUP($B1135,[5]Data!$A$1:$M$15000,5,0)</f>
        <v>451000</v>
      </c>
      <c r="F1135" s="205" t="n">
        <f aca="false">VLOOKUP($B1135,[5]Data!$A$1:$M$15000,6,0)</f>
        <v>301000</v>
      </c>
      <c r="G1135" s="205" t="n">
        <f aca="false">VLOOKUP($B1135,[5]Data!$A$1:$M$15000,7,0)</f>
        <v>716000</v>
      </c>
      <c r="H1135" s="205" t="n">
        <f aca="false">VLOOKUP($B1135,[5]Data!$A$1:$M$15000,8,0)</f>
        <v>244000</v>
      </c>
      <c r="I1135" s="205" t="s">
        <v>80</v>
      </c>
      <c r="J1135" s="205" t="n">
        <f aca="false">VLOOKUP($B1135,[5]Data!$A$1:$M$15000,9,0)</f>
        <v>3178000</v>
      </c>
      <c r="K1135" s="205" t="n">
        <f aca="false">VLOOKUP($B1135,[5]Data!$A$1:$M$15000,10,0)</f>
        <v>315000</v>
      </c>
      <c r="L1135" s="205" t="n">
        <f aca="false">VLOOKUP($B1135,[5]Data!$A$1:$M$15000,11,0)</f>
        <v>2876000</v>
      </c>
      <c r="M1135" s="205" t="n">
        <f aca="false">VLOOKUP($B1135,[5]Data!$A$1:$M$15000,12,0)</f>
        <v>66130000</v>
      </c>
    </row>
    <row r="1136" customFormat="false" ht="11.25" hidden="false" customHeight="false" outlineLevel="0" collapsed="false">
      <c r="A1136" s="199" t="n">
        <v>36680</v>
      </c>
      <c r="B1136" s="192" t="n">
        <v>36680</v>
      </c>
      <c r="C1136" s="205" t="n">
        <f aca="false">VLOOKUP($B1136,[5]Data!$A$1:$M$15000,3,0)</f>
        <v>516000</v>
      </c>
      <c r="D1136" s="205" t="n">
        <f aca="false">VLOOKUP($B1136,[5]Data!$A$1:$M$15000,4,0)</f>
        <v>753000</v>
      </c>
      <c r="E1136" s="205" t="n">
        <f aca="false">VLOOKUP($B1136,[5]Data!$A$1:$M$15000,5,0)</f>
        <v>375000</v>
      </c>
      <c r="F1136" s="205" t="n">
        <f aca="false">VLOOKUP($B1136,[5]Data!$A$1:$M$15000,6,0)</f>
        <v>279000</v>
      </c>
      <c r="G1136" s="205" t="n">
        <f aca="false">VLOOKUP($B1136,[5]Data!$A$1:$M$15000,7,0)</f>
        <v>617000</v>
      </c>
      <c r="H1136" s="205" t="n">
        <f aca="false">VLOOKUP($B1136,[5]Data!$A$1:$M$15000,8,0)</f>
        <v>274000</v>
      </c>
      <c r="I1136" s="205" t="s">
        <v>80</v>
      </c>
      <c r="J1136" s="205" t="n">
        <f aca="false">VLOOKUP($B1136,[5]Data!$A$1:$M$15000,9,0)</f>
        <v>2815000</v>
      </c>
      <c r="K1136" s="205" t="n">
        <f aca="false">VLOOKUP($B1136,[5]Data!$A$1:$M$15000,10,0)</f>
        <v>249000</v>
      </c>
      <c r="L1136" s="205" t="n">
        <f aca="false">VLOOKUP($B1136,[5]Data!$A$1:$M$15000,11,0)</f>
        <v>2693000</v>
      </c>
      <c r="M1136" s="205" t="n">
        <f aca="false">VLOOKUP($B1136,[5]Data!$A$1:$M$15000,12,0)</f>
        <v>66379000</v>
      </c>
    </row>
    <row r="1137" customFormat="false" ht="11.25" hidden="false" customHeight="false" outlineLevel="0" collapsed="false">
      <c r="A1137" s="199" t="n">
        <v>36681</v>
      </c>
      <c r="B1137" s="192" t="n">
        <v>36681</v>
      </c>
      <c r="C1137" s="205" t="n">
        <f aca="false">VLOOKUP($B1137,[5]Data!$A$1:$M$15000,3,0)</f>
        <v>516000</v>
      </c>
      <c r="D1137" s="205" t="n">
        <f aca="false">VLOOKUP($B1137,[5]Data!$A$1:$M$15000,4,0)</f>
        <v>819000</v>
      </c>
      <c r="E1137" s="205" t="n">
        <f aca="false">VLOOKUP($B1137,[5]Data!$A$1:$M$15000,5,0)</f>
        <v>389000</v>
      </c>
      <c r="F1137" s="205" t="n">
        <f aca="false">VLOOKUP($B1137,[5]Data!$A$1:$M$15000,6,0)</f>
        <v>206000</v>
      </c>
      <c r="G1137" s="205" t="n">
        <f aca="false">VLOOKUP($B1137,[5]Data!$A$1:$M$15000,7,0)</f>
        <v>606000</v>
      </c>
      <c r="H1137" s="205" t="n">
        <f aca="false">VLOOKUP($B1137,[5]Data!$A$1:$M$15000,8,0)</f>
        <v>275000</v>
      </c>
      <c r="I1137" s="205" t="s">
        <v>80</v>
      </c>
      <c r="J1137" s="205" t="n">
        <f aca="false">VLOOKUP($B1137,[5]Data!$A$1:$M$15000,9,0)</f>
        <v>2812000</v>
      </c>
      <c r="K1137" s="205" t="n">
        <f aca="false">VLOOKUP($B1137,[5]Data!$A$1:$M$15000,10,0)</f>
        <v>232000</v>
      </c>
      <c r="L1137" s="205" t="n">
        <f aca="false">VLOOKUP($B1137,[5]Data!$A$1:$M$15000,11,0)</f>
        <v>2488000</v>
      </c>
      <c r="M1137" s="205" t="n">
        <f aca="false">VLOOKUP($B1137,[5]Data!$A$1:$M$15000,12,0)</f>
        <v>66611000</v>
      </c>
    </row>
    <row r="1138" customFormat="false" ht="11.25" hidden="false" customHeight="false" outlineLevel="0" collapsed="false">
      <c r="A1138" s="199" t="n">
        <v>36682</v>
      </c>
      <c r="B1138" s="192" t="n">
        <v>36682</v>
      </c>
      <c r="C1138" s="205" t="n">
        <f aca="false">VLOOKUP($B1138,[5]Data!$A$1:$M$15000,3,0)</f>
        <v>523000</v>
      </c>
      <c r="D1138" s="205" t="n">
        <f aca="false">VLOOKUP($B1138,[5]Data!$A$1:$M$15000,4,0)</f>
        <v>928000</v>
      </c>
      <c r="E1138" s="205" t="n">
        <f aca="false">VLOOKUP($B1138,[5]Data!$A$1:$M$15000,5,0)</f>
        <v>361000</v>
      </c>
      <c r="F1138" s="205" t="n">
        <f aca="false">VLOOKUP($B1138,[5]Data!$A$1:$M$15000,6,0)</f>
        <v>266000</v>
      </c>
      <c r="G1138" s="205" t="n">
        <f aca="false">VLOOKUP($B1138,[5]Data!$A$1:$M$15000,7,0)</f>
        <v>722000</v>
      </c>
      <c r="H1138" s="205" t="n">
        <f aca="false">VLOOKUP($B1138,[5]Data!$A$1:$M$15000,8,0)</f>
        <v>275000</v>
      </c>
      <c r="I1138" s="205" t="s">
        <v>80</v>
      </c>
      <c r="J1138" s="205" t="n">
        <f aca="false">VLOOKUP($B1138,[5]Data!$A$1:$M$15000,9,0)</f>
        <v>3074000</v>
      </c>
      <c r="K1138" s="205" t="n">
        <f aca="false">VLOOKUP($B1138,[5]Data!$A$1:$M$15000,10,0)</f>
        <v>-135000</v>
      </c>
      <c r="L1138" s="205" t="n">
        <f aca="false">VLOOKUP($B1138,[5]Data!$A$1:$M$15000,11,0)</f>
        <v>3117000</v>
      </c>
      <c r="M1138" s="205" t="n">
        <f aca="false">VLOOKUP($B1138,[5]Data!$A$1:$M$15000,12,0)</f>
        <v>66477000</v>
      </c>
    </row>
    <row r="1139" customFormat="false" ht="11.25" hidden="false" customHeight="false" outlineLevel="0" collapsed="false">
      <c r="A1139" s="199" t="n">
        <v>36683</v>
      </c>
      <c r="B1139" s="192" t="n">
        <v>36683</v>
      </c>
      <c r="C1139" s="205" t="n">
        <f aca="false">VLOOKUP($B1139,[5]Data!$A$1:$M$15000,3,0)</f>
        <v>472000</v>
      </c>
      <c r="D1139" s="205" t="n">
        <f aca="false">VLOOKUP($B1139,[5]Data!$A$1:$M$15000,4,0)</f>
        <v>1024000</v>
      </c>
      <c r="E1139" s="205" t="n">
        <f aca="false">VLOOKUP($B1139,[5]Data!$A$1:$M$15000,5,0)</f>
        <v>357000</v>
      </c>
      <c r="F1139" s="205" t="n">
        <f aca="false">VLOOKUP($B1139,[5]Data!$A$1:$M$15000,6,0)</f>
        <v>283000</v>
      </c>
      <c r="G1139" s="205" t="n">
        <f aca="false">VLOOKUP($B1139,[5]Data!$A$1:$M$15000,7,0)</f>
        <v>703000</v>
      </c>
      <c r="H1139" s="205" t="n">
        <f aca="false">VLOOKUP($B1139,[5]Data!$A$1:$M$15000,8,0)</f>
        <v>285000</v>
      </c>
      <c r="I1139" s="205" t="s">
        <v>80</v>
      </c>
      <c r="J1139" s="205" t="n">
        <f aca="false">VLOOKUP($B1139,[5]Data!$A$1:$M$15000,9,0)</f>
        <v>3125000</v>
      </c>
      <c r="K1139" s="205" t="n">
        <f aca="false">VLOOKUP($B1139,[5]Data!$A$1:$M$15000,10,0)</f>
        <v>-40000</v>
      </c>
      <c r="L1139" s="205" t="n">
        <f aca="false">VLOOKUP($B1139,[5]Data!$A$1:$M$15000,11,0)</f>
        <v>3192000</v>
      </c>
      <c r="M1139" s="205" t="n">
        <f aca="false">VLOOKUP($B1139,[5]Data!$A$1:$M$15000,12,0)</f>
        <v>66437000</v>
      </c>
    </row>
    <row r="1140" customFormat="false" ht="11.25" hidden="false" customHeight="false" outlineLevel="0" collapsed="false">
      <c r="A1140" s="199" t="n">
        <v>36684</v>
      </c>
      <c r="B1140" s="192" t="n">
        <v>36684</v>
      </c>
      <c r="C1140" s="205" t="n">
        <f aca="false">VLOOKUP($B1140,[5]Data!$A$1:$M$15000,3,0)</f>
        <v>530000</v>
      </c>
      <c r="D1140" s="205" t="n">
        <f aca="false">VLOOKUP($B1140,[5]Data!$A$1:$M$15000,4,0)</f>
        <v>968000</v>
      </c>
      <c r="E1140" s="205" t="n">
        <f aca="false">VLOOKUP($B1140,[5]Data!$A$1:$M$15000,5,0)</f>
        <v>361000</v>
      </c>
      <c r="F1140" s="205" t="n">
        <f aca="false">VLOOKUP($B1140,[5]Data!$A$1:$M$15000,6,0)</f>
        <v>274000</v>
      </c>
      <c r="G1140" s="205" t="n">
        <f aca="false">VLOOKUP($B1140,[5]Data!$A$1:$M$15000,7,0)</f>
        <v>676000</v>
      </c>
      <c r="H1140" s="205" t="n">
        <f aca="false">VLOOKUP($B1140,[5]Data!$A$1:$M$15000,8,0)</f>
        <v>283000</v>
      </c>
      <c r="I1140" s="205" t="s">
        <v>80</v>
      </c>
      <c r="J1140" s="205" t="n">
        <f aca="false">VLOOKUP($B1140,[5]Data!$A$1:$M$15000,9,0)</f>
        <v>3092000</v>
      </c>
      <c r="K1140" s="205" t="n">
        <f aca="false">VLOOKUP($B1140,[5]Data!$A$1:$M$15000,10,0)</f>
        <v>-75000</v>
      </c>
      <c r="L1140" s="205" t="n">
        <f aca="false">VLOOKUP($B1140,[5]Data!$A$1:$M$15000,11,0)</f>
        <v>3163000</v>
      </c>
      <c r="M1140" s="205" t="n">
        <f aca="false">VLOOKUP($B1140,[5]Data!$A$1:$M$15000,12,0)</f>
        <v>66362000</v>
      </c>
    </row>
    <row r="1141" customFormat="false" ht="11.25" hidden="false" customHeight="false" outlineLevel="0" collapsed="false">
      <c r="A1141" s="199" t="n">
        <v>36685</v>
      </c>
      <c r="B1141" s="192" t="n">
        <v>36685</v>
      </c>
      <c r="C1141" s="205" t="n">
        <f aca="false">VLOOKUP($B1141,[5]Data!$A$1:$M$15000,3,0)</f>
        <v>529000</v>
      </c>
      <c r="D1141" s="205" t="n">
        <f aca="false">VLOOKUP($B1141,[5]Data!$A$1:$M$15000,4,0)</f>
        <v>976000</v>
      </c>
      <c r="E1141" s="205" t="n">
        <f aca="false">VLOOKUP($B1141,[5]Data!$A$1:$M$15000,5,0)</f>
        <v>362000</v>
      </c>
      <c r="F1141" s="205" t="n">
        <f aca="false">VLOOKUP($B1141,[5]Data!$A$1:$M$15000,6,0)</f>
        <v>348000</v>
      </c>
      <c r="G1141" s="205" t="n">
        <f aca="false">VLOOKUP($B1141,[5]Data!$A$1:$M$15000,7,0)</f>
        <v>741000</v>
      </c>
      <c r="H1141" s="205" t="n">
        <f aca="false">VLOOKUP($B1141,[5]Data!$A$1:$M$15000,8,0)</f>
        <v>288000</v>
      </c>
      <c r="I1141" s="205" t="s">
        <v>80</v>
      </c>
      <c r="J1141" s="205" t="n">
        <f aca="false">VLOOKUP($B1141,[5]Data!$A$1:$M$15000,9,0)</f>
        <v>3245000</v>
      </c>
      <c r="K1141" s="205" t="n">
        <f aca="false">VLOOKUP($B1141,[5]Data!$A$1:$M$15000,10,0)</f>
        <v>260000</v>
      </c>
      <c r="L1141" s="205" t="n">
        <f aca="false">VLOOKUP($B1141,[5]Data!$A$1:$M$15000,11,0)</f>
        <v>3039000</v>
      </c>
      <c r="M1141" s="205" t="n">
        <f aca="false">VLOOKUP($B1141,[5]Data!$A$1:$M$15000,12,0)</f>
        <v>66622000</v>
      </c>
    </row>
    <row r="1142" customFormat="false" ht="11.25" hidden="false" customHeight="false" outlineLevel="0" collapsed="false">
      <c r="A1142" s="199" t="n">
        <v>36686</v>
      </c>
      <c r="B1142" s="192" t="n">
        <v>36686</v>
      </c>
      <c r="C1142" s="205" t="n">
        <f aca="false">VLOOKUP($B1142,[5]Data!$A$1:$M$15000,3,0)</f>
        <v>537000</v>
      </c>
      <c r="D1142" s="205" t="n">
        <f aca="false">VLOOKUP($B1142,[5]Data!$A$1:$M$15000,4,0)</f>
        <v>1002000</v>
      </c>
      <c r="E1142" s="205" t="n">
        <f aca="false">VLOOKUP($B1142,[5]Data!$A$1:$M$15000,5,0)</f>
        <v>384000</v>
      </c>
      <c r="F1142" s="205" t="n">
        <f aca="false">VLOOKUP($B1142,[5]Data!$A$1:$M$15000,6,0)</f>
        <v>356000</v>
      </c>
      <c r="G1142" s="205" t="n">
        <f aca="false">VLOOKUP($B1142,[5]Data!$A$1:$M$15000,7,0)</f>
        <v>710000</v>
      </c>
      <c r="H1142" s="205" t="n">
        <f aca="false">VLOOKUP($B1142,[5]Data!$A$1:$M$15000,8,0)</f>
        <v>294000</v>
      </c>
      <c r="I1142" s="205" t="s">
        <v>80</v>
      </c>
      <c r="J1142" s="205" t="n">
        <f aca="false">VLOOKUP($B1142,[5]Data!$A$1:$M$15000,9,0)</f>
        <v>3284000</v>
      </c>
      <c r="K1142" s="205" t="n">
        <f aca="false">VLOOKUP($B1142,[5]Data!$A$1:$M$15000,10,0)</f>
        <v>263000</v>
      </c>
      <c r="L1142" s="205" t="n">
        <f aca="false">VLOOKUP($B1142,[5]Data!$A$1:$M$15000,11,0)</f>
        <v>2956000</v>
      </c>
      <c r="M1142" s="205" t="n">
        <f aca="false">VLOOKUP($B1142,[5]Data!$A$1:$M$15000,12,0)</f>
        <v>66885000</v>
      </c>
    </row>
    <row r="1143" customFormat="false" ht="11.25" hidden="false" customHeight="false" outlineLevel="0" collapsed="false">
      <c r="A1143" s="199" t="n">
        <v>36687</v>
      </c>
      <c r="B1143" s="192" t="n">
        <v>36687</v>
      </c>
      <c r="C1143" s="205" t="n">
        <f aca="false">VLOOKUP($B1143,[5]Data!$A$1:$M$15000,3,0)</f>
        <v>535000</v>
      </c>
      <c r="D1143" s="205" t="n">
        <f aca="false">VLOOKUP($B1143,[5]Data!$A$1:$M$15000,4,0)</f>
        <v>880000</v>
      </c>
      <c r="E1143" s="205" t="n">
        <f aca="false">VLOOKUP($B1143,[5]Data!$A$1:$M$15000,5,0)</f>
        <v>387000</v>
      </c>
      <c r="F1143" s="205" t="n">
        <f aca="false">VLOOKUP($B1143,[5]Data!$A$1:$M$15000,6,0)</f>
        <v>322000</v>
      </c>
      <c r="G1143" s="205" t="n">
        <f aca="false">VLOOKUP($B1143,[5]Data!$A$1:$M$15000,7,0)</f>
        <v>726000</v>
      </c>
      <c r="H1143" s="205" t="n">
        <f aca="false">VLOOKUP($B1143,[5]Data!$A$1:$M$15000,8,0)</f>
        <v>294000</v>
      </c>
      <c r="I1143" s="205" t="s">
        <v>80</v>
      </c>
      <c r="J1143" s="205" t="n">
        <f aca="false">VLOOKUP($B1143,[5]Data!$A$1:$M$15000,9,0)</f>
        <v>3145000</v>
      </c>
      <c r="K1143" s="205" t="n">
        <f aca="false">VLOOKUP($B1143,[5]Data!$A$1:$M$15000,10,0)</f>
        <v>417000</v>
      </c>
      <c r="L1143" s="205" t="n">
        <f aca="false">VLOOKUP($B1143,[5]Data!$A$1:$M$15000,11,0)</f>
        <v>2723000</v>
      </c>
      <c r="M1143" s="205" t="n">
        <f aca="false">VLOOKUP($B1143,[5]Data!$A$1:$M$15000,12,0)</f>
        <v>67302000</v>
      </c>
    </row>
    <row r="1144" customFormat="false" ht="11.25" hidden="false" customHeight="false" outlineLevel="0" collapsed="false">
      <c r="A1144" s="199" t="n">
        <v>36688</v>
      </c>
      <c r="B1144" s="192" t="n">
        <v>36688</v>
      </c>
      <c r="C1144" s="205" t="n">
        <f aca="false">VLOOKUP($B1144,[5]Data!$A$1:$M$15000,3,0)</f>
        <v>532000</v>
      </c>
      <c r="D1144" s="205" t="n">
        <f aca="false">VLOOKUP($B1144,[5]Data!$A$1:$M$15000,4,0)</f>
        <v>936000</v>
      </c>
      <c r="E1144" s="205" t="n">
        <f aca="false">VLOOKUP($B1144,[5]Data!$A$1:$M$15000,5,0)</f>
        <v>414000</v>
      </c>
      <c r="F1144" s="205" t="n">
        <f aca="false">VLOOKUP($B1144,[5]Data!$A$1:$M$15000,6,0)</f>
        <v>293000</v>
      </c>
      <c r="G1144" s="205" t="n">
        <f aca="false">VLOOKUP($B1144,[5]Data!$A$1:$M$15000,7,0)</f>
        <v>712000</v>
      </c>
      <c r="H1144" s="205" t="n">
        <f aca="false">VLOOKUP($B1144,[5]Data!$A$1:$M$15000,8,0)</f>
        <v>297000</v>
      </c>
      <c r="I1144" s="205" t="s">
        <v>80</v>
      </c>
      <c r="J1144" s="205" t="n">
        <f aca="false">VLOOKUP($B1144,[5]Data!$A$1:$M$15000,9,0)</f>
        <v>3185000</v>
      </c>
      <c r="K1144" s="205" t="n">
        <f aca="false">VLOOKUP($B1144,[5]Data!$A$1:$M$15000,10,0)</f>
        <v>712000</v>
      </c>
      <c r="L1144" s="205" t="n">
        <f aca="false">VLOOKUP($B1144,[5]Data!$A$1:$M$15000,11,0)</f>
        <v>2434000</v>
      </c>
      <c r="M1144" s="205" t="n">
        <f aca="false">VLOOKUP($B1144,[5]Data!$A$1:$M$15000,12,0)</f>
        <v>68013000</v>
      </c>
    </row>
    <row r="1145" customFormat="false" ht="11.25" hidden="false" customHeight="false" outlineLevel="0" collapsed="false">
      <c r="A1145" s="199" t="n">
        <v>36689</v>
      </c>
      <c r="B1145" s="192" t="n">
        <v>36689</v>
      </c>
      <c r="C1145" s="205" t="n">
        <f aca="false">VLOOKUP($B1145,[5]Data!$A$1:$M$15000,3,0)</f>
        <v>503000</v>
      </c>
      <c r="D1145" s="205" t="n">
        <f aca="false">VLOOKUP($B1145,[5]Data!$A$1:$M$15000,4,0)</f>
        <v>948000</v>
      </c>
      <c r="E1145" s="205" t="n">
        <f aca="false">VLOOKUP($B1145,[5]Data!$A$1:$M$15000,5,0)</f>
        <v>430000</v>
      </c>
      <c r="F1145" s="205" t="n">
        <f aca="false">VLOOKUP($B1145,[5]Data!$A$1:$M$15000,6,0)</f>
        <v>318000</v>
      </c>
      <c r="G1145" s="205" t="n">
        <f aca="false">VLOOKUP($B1145,[5]Data!$A$1:$M$15000,7,0)</f>
        <v>726000</v>
      </c>
      <c r="H1145" s="205" t="n">
        <f aca="false">VLOOKUP($B1145,[5]Data!$A$1:$M$15000,8,0)</f>
        <v>274000</v>
      </c>
      <c r="I1145" s="205" t="s">
        <v>80</v>
      </c>
      <c r="J1145" s="205" t="n">
        <f aca="false">VLOOKUP($B1145,[5]Data!$A$1:$M$15000,9,0)</f>
        <v>3198000</v>
      </c>
      <c r="K1145" s="205" t="n">
        <f aca="false">VLOOKUP($B1145,[5]Data!$A$1:$M$15000,10,0)</f>
        <v>-38000</v>
      </c>
      <c r="L1145" s="205" t="n">
        <f aca="false">VLOOKUP($B1145,[5]Data!$A$1:$M$15000,11,0)</f>
        <v>3178000</v>
      </c>
      <c r="M1145" s="205" t="n">
        <f aca="false">VLOOKUP($B1145,[5]Data!$A$1:$M$15000,12,0)</f>
        <v>67974000</v>
      </c>
    </row>
    <row r="1146" customFormat="false" ht="11.25" hidden="false" customHeight="false" outlineLevel="0" collapsed="false">
      <c r="A1146" s="199" t="n">
        <v>36690</v>
      </c>
      <c r="B1146" s="192" t="n">
        <v>36690</v>
      </c>
      <c r="C1146" s="205" t="n">
        <f aca="false">VLOOKUP($B1146,[5]Data!$A$1:$M$15000,3,0)</f>
        <v>476000</v>
      </c>
      <c r="D1146" s="205" t="n">
        <f aca="false">VLOOKUP($B1146,[5]Data!$A$1:$M$15000,4,0)</f>
        <v>969000</v>
      </c>
      <c r="E1146" s="205" t="n">
        <f aca="false">VLOOKUP($B1146,[5]Data!$A$1:$M$15000,5,0)</f>
        <v>347000</v>
      </c>
      <c r="F1146" s="205" t="n">
        <f aca="false">VLOOKUP($B1146,[5]Data!$A$1:$M$15000,6,0)</f>
        <v>346000</v>
      </c>
      <c r="G1146" s="205" t="n">
        <f aca="false">VLOOKUP($B1146,[5]Data!$A$1:$M$15000,7,0)</f>
        <v>723000</v>
      </c>
      <c r="H1146" s="205" t="n">
        <f aca="false">VLOOKUP($B1146,[5]Data!$A$1:$M$15000,8,0)</f>
        <v>280000</v>
      </c>
      <c r="I1146" s="205" t="s">
        <v>80</v>
      </c>
      <c r="J1146" s="205" t="n">
        <f aca="false">VLOOKUP($B1146,[5]Data!$A$1:$M$15000,9,0)</f>
        <v>3141000</v>
      </c>
      <c r="K1146" s="205" t="n">
        <f aca="false">VLOOKUP($B1146,[5]Data!$A$1:$M$15000,10,0)</f>
        <v>-140000</v>
      </c>
      <c r="L1146" s="205" t="n">
        <f aca="false">VLOOKUP($B1146,[5]Data!$A$1:$M$15000,11,0)</f>
        <v>3454000</v>
      </c>
      <c r="M1146" s="205" t="n">
        <f aca="false">VLOOKUP($B1146,[5]Data!$A$1:$M$15000,12,0)</f>
        <v>67833000</v>
      </c>
    </row>
    <row r="1147" customFormat="false" ht="11.25" hidden="false" customHeight="false" outlineLevel="0" collapsed="false">
      <c r="A1147" s="199" t="n">
        <v>36691</v>
      </c>
      <c r="B1147" s="192" t="n">
        <v>36691</v>
      </c>
      <c r="C1147" s="205" t="n">
        <f aca="false">VLOOKUP($B1147,[5]Data!$A$1:$M$15000,3,0)</f>
        <v>510000</v>
      </c>
      <c r="D1147" s="205" t="n">
        <f aca="false">VLOOKUP($B1147,[5]Data!$A$1:$M$15000,4,0)</f>
        <v>935000</v>
      </c>
      <c r="E1147" s="205" t="n">
        <f aca="false">VLOOKUP($B1147,[5]Data!$A$1:$M$15000,5,0)</f>
        <v>333000</v>
      </c>
      <c r="F1147" s="205" t="n">
        <f aca="false">VLOOKUP($B1147,[5]Data!$A$1:$M$15000,6,0)</f>
        <v>381000</v>
      </c>
      <c r="G1147" s="205" t="n">
        <f aca="false">VLOOKUP($B1147,[5]Data!$A$1:$M$15000,7,0)</f>
        <v>701000</v>
      </c>
      <c r="H1147" s="205" t="n">
        <f aca="false">VLOOKUP($B1147,[5]Data!$A$1:$M$15000,8,0)</f>
        <v>266000</v>
      </c>
      <c r="I1147" s="205" t="s">
        <v>80</v>
      </c>
      <c r="J1147" s="205" t="n">
        <f aca="false">VLOOKUP($B1147,[5]Data!$A$1:$M$15000,9,0)</f>
        <v>3126000</v>
      </c>
      <c r="K1147" s="205" t="n">
        <f aca="false">VLOOKUP($B1147,[5]Data!$A$1:$M$15000,10,0)</f>
        <v>-464000</v>
      </c>
      <c r="L1147" s="205" t="n">
        <f aca="false">VLOOKUP($B1147,[5]Data!$A$1:$M$15000,11,0)</f>
        <v>3459000</v>
      </c>
      <c r="M1147" s="205" t="n">
        <f aca="false">VLOOKUP($B1147,[5]Data!$A$1:$M$15000,12,0)</f>
        <v>67370000</v>
      </c>
    </row>
    <row r="1148" customFormat="false" ht="11.25" hidden="false" customHeight="false" outlineLevel="0" collapsed="false">
      <c r="A1148" s="199" t="n">
        <v>36692</v>
      </c>
      <c r="B1148" s="192" t="n">
        <v>36692</v>
      </c>
      <c r="C1148" s="205" t="n">
        <f aca="false">VLOOKUP($B1148,[5]Data!$A$1:$M$15000,3,0)</f>
        <v>491000</v>
      </c>
      <c r="D1148" s="205" t="n">
        <f aca="false">VLOOKUP($B1148,[5]Data!$A$1:$M$15000,4,0)</f>
        <v>933000</v>
      </c>
      <c r="E1148" s="205" t="n">
        <f aca="false">VLOOKUP($B1148,[5]Data!$A$1:$M$15000,5,0)</f>
        <v>286000</v>
      </c>
      <c r="F1148" s="205" t="n">
        <f aca="false">VLOOKUP($B1148,[5]Data!$A$1:$M$15000,6,0)</f>
        <v>424000</v>
      </c>
      <c r="G1148" s="205" t="n">
        <f aca="false">VLOOKUP($B1148,[5]Data!$A$1:$M$15000,7,0)</f>
        <v>683000</v>
      </c>
      <c r="H1148" s="205" t="n">
        <f aca="false">VLOOKUP($B1148,[5]Data!$A$1:$M$15000,8,0)</f>
        <v>241000</v>
      </c>
      <c r="I1148" s="205" t="s">
        <v>80</v>
      </c>
      <c r="J1148" s="205" t="n">
        <f aca="false">VLOOKUP($B1148,[5]Data!$A$1:$M$15000,9,0)</f>
        <v>3058000</v>
      </c>
      <c r="K1148" s="205" t="n">
        <f aca="false">VLOOKUP($B1148,[5]Data!$A$1:$M$15000,10,0)</f>
        <v>-295000</v>
      </c>
      <c r="L1148" s="205" t="n">
        <f aca="false">VLOOKUP($B1148,[5]Data!$A$1:$M$15000,11,0)</f>
        <v>3390000</v>
      </c>
      <c r="M1148" s="205" t="n">
        <f aca="false">VLOOKUP($B1148,[5]Data!$A$1:$M$15000,12,0)</f>
        <v>67074000</v>
      </c>
    </row>
    <row r="1149" customFormat="false" ht="11.25" hidden="false" customHeight="false" outlineLevel="0" collapsed="false">
      <c r="A1149" s="199" t="n">
        <v>36693</v>
      </c>
      <c r="B1149" s="192" t="n">
        <v>36693</v>
      </c>
      <c r="C1149" s="205" t="n">
        <f aca="false">VLOOKUP($B1149,[5]Data!$A$1:$M$15000,3,0)</f>
        <v>525000</v>
      </c>
      <c r="D1149" s="205" t="n">
        <f aca="false">VLOOKUP($B1149,[5]Data!$A$1:$M$15000,4,0)</f>
        <v>896000</v>
      </c>
      <c r="E1149" s="205" t="n">
        <f aca="false">VLOOKUP($B1149,[5]Data!$A$1:$M$15000,5,0)</f>
        <v>330000</v>
      </c>
      <c r="F1149" s="205" t="n">
        <f aca="false">VLOOKUP($B1149,[5]Data!$A$1:$M$15000,6,0)</f>
        <v>404000</v>
      </c>
      <c r="G1149" s="205" t="n">
        <f aca="false">VLOOKUP($B1149,[5]Data!$A$1:$M$15000,7,0)</f>
        <v>656000</v>
      </c>
      <c r="H1149" s="205" t="n">
        <f aca="false">VLOOKUP($B1149,[5]Data!$A$1:$M$15000,8,0)</f>
        <v>230000</v>
      </c>
      <c r="I1149" s="205" t="s">
        <v>80</v>
      </c>
      <c r="J1149" s="205" t="n">
        <f aca="false">VLOOKUP($B1149,[5]Data!$A$1:$M$15000,9,0)</f>
        <v>3041000</v>
      </c>
      <c r="K1149" s="205" t="n">
        <f aca="false">VLOOKUP($B1149,[5]Data!$A$1:$M$15000,10,0)</f>
        <v>-11000</v>
      </c>
      <c r="L1149" s="205" t="n">
        <f aca="false">VLOOKUP($B1149,[5]Data!$A$1:$M$15000,11,0)</f>
        <v>3103000</v>
      </c>
      <c r="M1149" s="205" t="n">
        <f aca="false">VLOOKUP($B1149,[5]Data!$A$1:$M$15000,12,0)</f>
        <v>67063000</v>
      </c>
    </row>
    <row r="1150" customFormat="false" ht="11.25" hidden="false" customHeight="false" outlineLevel="0" collapsed="false">
      <c r="A1150" s="199" t="n">
        <v>36694</v>
      </c>
      <c r="B1150" s="192" t="n">
        <v>36694</v>
      </c>
      <c r="C1150" s="205" t="n">
        <f aca="false">VLOOKUP($B1150,[5]Data!$A$1:$M$15000,3,0)</f>
        <v>515000</v>
      </c>
      <c r="D1150" s="205" t="n">
        <f aca="false">VLOOKUP($B1150,[5]Data!$A$1:$M$15000,4,0)</f>
        <v>853000</v>
      </c>
      <c r="E1150" s="205" t="n">
        <f aca="false">VLOOKUP($B1150,[5]Data!$A$1:$M$15000,5,0)</f>
        <v>356000</v>
      </c>
      <c r="F1150" s="205" t="n">
        <f aca="false">VLOOKUP($B1150,[5]Data!$A$1:$M$15000,6,0)</f>
        <v>423000</v>
      </c>
      <c r="G1150" s="205" t="n">
        <f aca="false">VLOOKUP($B1150,[5]Data!$A$1:$M$15000,7,0)</f>
        <v>681000</v>
      </c>
      <c r="H1150" s="205" t="n">
        <f aca="false">VLOOKUP($B1150,[5]Data!$A$1:$M$15000,8,0)</f>
        <v>218000</v>
      </c>
      <c r="I1150" s="205" t="s">
        <v>80</v>
      </c>
      <c r="J1150" s="205" t="n">
        <f aca="false">VLOOKUP($B1150,[5]Data!$A$1:$M$15000,9,0)</f>
        <v>3047000</v>
      </c>
      <c r="K1150" s="205" t="n">
        <f aca="false">VLOOKUP($B1150,[5]Data!$A$1:$M$15000,10,0)</f>
        <v>268000</v>
      </c>
      <c r="L1150" s="205" t="n">
        <f aca="false">VLOOKUP($B1150,[5]Data!$A$1:$M$15000,11,0)</f>
        <v>2797000</v>
      </c>
      <c r="M1150" s="205" t="n">
        <f aca="false">VLOOKUP($B1150,[5]Data!$A$1:$M$15000,12,0)</f>
        <v>67330000</v>
      </c>
    </row>
    <row r="1151" customFormat="false" ht="11.25" hidden="false" customHeight="false" outlineLevel="0" collapsed="false">
      <c r="A1151" s="199" t="n">
        <v>36695</v>
      </c>
      <c r="B1151" s="192" t="n">
        <v>36695</v>
      </c>
      <c r="C1151" s="205" t="n">
        <f aca="false">VLOOKUP($B1151,[5]Data!$A$1:$M$15000,3,0)</f>
        <v>530000</v>
      </c>
      <c r="D1151" s="205" t="n">
        <f aca="false">VLOOKUP($B1151,[5]Data!$A$1:$M$15000,4,0)</f>
        <v>836000</v>
      </c>
      <c r="E1151" s="205" t="n">
        <f aca="false">VLOOKUP($B1151,[5]Data!$A$1:$M$15000,5,0)</f>
        <v>361000</v>
      </c>
      <c r="F1151" s="205" t="n">
        <f aca="false">VLOOKUP($B1151,[5]Data!$A$1:$M$15000,6,0)</f>
        <v>413000</v>
      </c>
      <c r="G1151" s="205" t="n">
        <f aca="false">VLOOKUP($B1151,[5]Data!$A$1:$M$15000,7,0)</f>
        <v>676000</v>
      </c>
      <c r="H1151" s="205" t="n">
        <f aca="false">VLOOKUP($B1151,[5]Data!$A$1:$M$15000,8,0)</f>
        <v>267000</v>
      </c>
      <c r="I1151" s="205" t="s">
        <v>80</v>
      </c>
      <c r="J1151" s="205" t="n">
        <f aca="false">VLOOKUP($B1151,[5]Data!$A$1:$M$15000,9,0)</f>
        <v>3083000</v>
      </c>
      <c r="K1151" s="205" t="n">
        <f aca="false">VLOOKUP($B1151,[5]Data!$A$1:$M$15000,10,0)</f>
        <v>479000</v>
      </c>
      <c r="L1151" s="205" t="n">
        <f aca="false">VLOOKUP($B1151,[5]Data!$A$1:$M$15000,11,0)</f>
        <v>2598000</v>
      </c>
      <c r="M1151" s="205" t="n">
        <f aca="false">VLOOKUP($B1151,[5]Data!$A$1:$M$15000,12,0)</f>
        <v>67810000</v>
      </c>
    </row>
    <row r="1152" customFormat="false" ht="11.25" hidden="false" customHeight="false" outlineLevel="0" collapsed="false">
      <c r="A1152" s="199" t="n">
        <v>36696</v>
      </c>
      <c r="B1152" s="192" t="n">
        <v>36696</v>
      </c>
      <c r="C1152" s="205" t="n">
        <f aca="false">VLOOKUP($B1152,[5]Data!$A$1:$M$15000,3,0)</f>
        <v>528000</v>
      </c>
      <c r="D1152" s="205" t="n">
        <f aca="false">VLOOKUP($B1152,[5]Data!$A$1:$M$15000,4,0)</f>
        <v>860000</v>
      </c>
      <c r="E1152" s="205" t="n">
        <f aca="false">VLOOKUP($B1152,[5]Data!$A$1:$M$15000,5,0)</f>
        <v>352000</v>
      </c>
      <c r="F1152" s="205" t="n">
        <f aca="false">VLOOKUP($B1152,[5]Data!$A$1:$M$15000,6,0)</f>
        <v>417000</v>
      </c>
      <c r="G1152" s="205" t="n">
        <f aca="false">VLOOKUP($B1152,[5]Data!$A$1:$M$15000,7,0)</f>
        <v>698000</v>
      </c>
      <c r="H1152" s="205" t="n">
        <f aca="false">VLOOKUP($B1152,[5]Data!$A$1:$M$15000,8,0)</f>
        <v>249000</v>
      </c>
      <c r="I1152" s="205" t="s">
        <v>80</v>
      </c>
      <c r="J1152" s="205" t="n">
        <f aca="false">VLOOKUP($B1152,[5]Data!$A$1:$M$15000,9,0)</f>
        <v>3105000</v>
      </c>
      <c r="K1152" s="205" t="n">
        <f aca="false">VLOOKUP($B1152,[5]Data!$A$1:$M$15000,10,0)</f>
        <v>-214000</v>
      </c>
      <c r="L1152" s="205" t="n">
        <f aca="false">VLOOKUP($B1152,[5]Data!$A$1:$M$15000,11,0)</f>
        <v>3218000</v>
      </c>
      <c r="M1152" s="205" t="n">
        <f aca="false">VLOOKUP($B1152,[5]Data!$A$1:$M$15000,12,0)</f>
        <v>67765000</v>
      </c>
    </row>
    <row r="1153" customFormat="false" ht="11.25" hidden="false" customHeight="false" outlineLevel="0" collapsed="false">
      <c r="A1153" s="199" t="n">
        <v>36697</v>
      </c>
      <c r="B1153" s="192" t="n">
        <v>36697</v>
      </c>
      <c r="C1153" s="205" t="n">
        <f aca="false">VLOOKUP($B1153,[5]Data!$A$1:$M$15000,3,0)</f>
        <v>526000</v>
      </c>
      <c r="D1153" s="205" t="n">
        <f aca="false">VLOOKUP($B1153,[5]Data!$A$1:$M$15000,4,0)</f>
        <v>946000</v>
      </c>
      <c r="E1153" s="205" t="n">
        <f aca="false">VLOOKUP($B1153,[5]Data!$A$1:$M$15000,5,0)</f>
        <v>390000</v>
      </c>
      <c r="F1153" s="205" t="n">
        <f aca="false">VLOOKUP($B1153,[5]Data!$A$1:$M$15000,6,0)</f>
        <v>386000</v>
      </c>
      <c r="G1153" s="205" t="n">
        <f aca="false">VLOOKUP($B1153,[5]Data!$A$1:$M$15000,7,0)</f>
        <v>705000</v>
      </c>
      <c r="H1153" s="205" t="n">
        <f aca="false">VLOOKUP($B1153,[5]Data!$A$1:$M$15000,8,0)</f>
        <v>254000</v>
      </c>
      <c r="I1153" s="205" t="s">
        <v>80</v>
      </c>
      <c r="J1153" s="205" t="n">
        <f aca="false">VLOOKUP($B1153,[5]Data!$A$1:$M$15000,9,0)</f>
        <v>3207000</v>
      </c>
      <c r="K1153" s="205" t="n">
        <f aca="false">VLOOKUP($B1153,[5]Data!$A$1:$M$15000,10,0)</f>
        <v>33000</v>
      </c>
      <c r="L1153" s="205" t="n">
        <f aca="false">VLOOKUP($B1153,[5]Data!$A$1:$M$15000,11,0)</f>
        <v>3171000</v>
      </c>
      <c r="M1153" s="205" t="n">
        <f aca="false">VLOOKUP($B1153,[5]Data!$A$1:$M$15000,12,0)</f>
        <v>67598000</v>
      </c>
    </row>
    <row r="1154" customFormat="false" ht="11.25" hidden="false" customHeight="false" outlineLevel="0" collapsed="false">
      <c r="A1154" s="199" t="n">
        <v>36698</v>
      </c>
      <c r="B1154" s="192" t="n">
        <v>36698</v>
      </c>
      <c r="C1154" s="205" t="n">
        <f aca="false">VLOOKUP($B1154,[5]Data!$A$1:$M$15000,3,0)</f>
        <v>522000</v>
      </c>
      <c r="D1154" s="205" t="n">
        <f aca="false">VLOOKUP($B1154,[5]Data!$A$1:$M$15000,4,0)</f>
        <v>1003000</v>
      </c>
      <c r="E1154" s="205" t="n">
        <f aca="false">VLOOKUP($B1154,[5]Data!$A$1:$M$15000,5,0)</f>
        <v>392000</v>
      </c>
      <c r="F1154" s="205" t="n">
        <f aca="false">VLOOKUP($B1154,[5]Data!$A$1:$M$15000,6,0)</f>
        <v>338000</v>
      </c>
      <c r="G1154" s="205" t="n">
        <f aca="false">VLOOKUP($B1154,[5]Data!$A$1:$M$15000,7,0)</f>
        <v>683000</v>
      </c>
      <c r="H1154" s="205" t="n">
        <f aca="false">VLOOKUP($B1154,[5]Data!$A$1:$M$15000,8,0)</f>
        <v>242000</v>
      </c>
      <c r="I1154" s="205" t="s">
        <v>80</v>
      </c>
      <c r="J1154" s="205" t="n">
        <f aca="false">VLOOKUP($B1154,[5]Data!$A$1:$M$15000,9,0)</f>
        <v>3180000</v>
      </c>
      <c r="K1154" s="205" t="n">
        <f aca="false">VLOOKUP($B1154,[5]Data!$A$1:$M$15000,10,0)</f>
        <v>136000</v>
      </c>
      <c r="L1154" s="205" t="n">
        <f aca="false">VLOOKUP($B1154,[5]Data!$A$1:$M$15000,11,0)</f>
        <v>3090000</v>
      </c>
      <c r="M1154" s="205" t="n">
        <f aca="false">VLOOKUP($B1154,[5]Data!$A$1:$M$15000,12,0)</f>
        <v>67733000</v>
      </c>
    </row>
    <row r="1155" customFormat="false" ht="11.25" hidden="false" customHeight="false" outlineLevel="0" collapsed="false">
      <c r="A1155" s="199" t="n">
        <v>36699</v>
      </c>
      <c r="B1155" s="192" t="n">
        <v>36699</v>
      </c>
      <c r="C1155" s="205" t="n">
        <f aca="false">VLOOKUP($B1155,[5]Data!$A$1:$M$15000,3,0)</f>
        <v>530000</v>
      </c>
      <c r="D1155" s="205" t="n">
        <f aca="false">VLOOKUP($B1155,[5]Data!$A$1:$M$15000,4,0)</f>
        <v>1118000</v>
      </c>
      <c r="E1155" s="205" t="n">
        <f aca="false">VLOOKUP($B1155,[5]Data!$A$1:$M$15000,5,0)</f>
        <v>354000</v>
      </c>
      <c r="F1155" s="205" t="n">
        <f aca="false">VLOOKUP($B1155,[5]Data!$A$1:$M$15000,6,0)</f>
        <v>313000</v>
      </c>
      <c r="G1155" s="205" t="n">
        <f aca="false">VLOOKUP($B1155,[5]Data!$A$1:$M$15000,7,0)</f>
        <v>700000</v>
      </c>
      <c r="H1155" s="205" t="n">
        <f aca="false">VLOOKUP($B1155,[5]Data!$A$1:$M$15000,8,0)</f>
        <v>235000</v>
      </c>
      <c r="I1155" s="205" t="s">
        <v>80</v>
      </c>
      <c r="J1155" s="205" t="n">
        <f aca="false">VLOOKUP($B1155,[5]Data!$A$1:$M$15000,9,0)</f>
        <v>3250000</v>
      </c>
      <c r="K1155" s="205" t="n">
        <f aca="false">VLOOKUP($B1155,[5]Data!$A$1:$M$15000,10,0)</f>
        <v>236000</v>
      </c>
      <c r="L1155" s="205" t="n">
        <f aca="false">VLOOKUP($B1155,[5]Data!$A$1:$M$15000,11,0)</f>
        <v>3070000</v>
      </c>
      <c r="M1155" s="205" t="n">
        <f aca="false">VLOOKUP($B1155,[5]Data!$A$1:$M$15000,12,0)</f>
        <v>67969000</v>
      </c>
    </row>
    <row r="1156" customFormat="false" ht="11.25" hidden="false" customHeight="false" outlineLevel="0" collapsed="false">
      <c r="A1156" s="199" t="n">
        <v>36700</v>
      </c>
      <c r="B1156" s="192" t="n">
        <v>36700</v>
      </c>
      <c r="C1156" s="205" t="n">
        <f aca="false">VLOOKUP($B1156,[5]Data!$A$1:$M$15000,3,0)</f>
        <v>523000</v>
      </c>
      <c r="D1156" s="205" t="n">
        <f aca="false">VLOOKUP($B1156,[5]Data!$A$1:$M$15000,4,0)</f>
        <v>1166000</v>
      </c>
      <c r="E1156" s="205" t="n">
        <f aca="false">VLOOKUP($B1156,[5]Data!$A$1:$M$15000,5,0)</f>
        <v>431000</v>
      </c>
      <c r="F1156" s="205" t="n">
        <f aca="false">VLOOKUP($B1156,[5]Data!$A$1:$M$15000,6,0)</f>
        <v>352000</v>
      </c>
      <c r="G1156" s="205" t="n">
        <f aca="false">VLOOKUP($B1156,[5]Data!$A$1:$M$15000,7,0)</f>
        <v>725000</v>
      </c>
      <c r="H1156" s="205" t="n">
        <f aca="false">VLOOKUP($B1156,[5]Data!$A$1:$M$15000,8,0)</f>
        <v>247000</v>
      </c>
      <c r="I1156" s="205" t="s">
        <v>80</v>
      </c>
      <c r="J1156" s="205" t="n">
        <f aca="false">VLOOKUP($B1156,[5]Data!$A$1:$M$15000,9,0)</f>
        <v>3444000</v>
      </c>
      <c r="K1156" s="205" t="n">
        <f aca="false">VLOOKUP($B1156,[5]Data!$A$1:$M$15000,10,0)</f>
        <v>260000</v>
      </c>
      <c r="L1156" s="205" t="n">
        <f aca="false">VLOOKUP($B1156,[5]Data!$A$1:$M$15000,11,0)</f>
        <v>3132000</v>
      </c>
      <c r="M1156" s="205" t="n">
        <f aca="false">VLOOKUP($B1156,[5]Data!$A$1:$M$15000,12,0)</f>
        <v>68209000</v>
      </c>
    </row>
    <row r="1157" customFormat="false" ht="11.25" hidden="false" customHeight="false" outlineLevel="0" collapsed="false">
      <c r="A1157" s="199" t="n">
        <v>36701</v>
      </c>
      <c r="B1157" s="192" t="n">
        <v>36701</v>
      </c>
      <c r="C1157" s="205" t="n">
        <f aca="false">VLOOKUP($B1157,[5]Data!$A$1:$M$15000,3,0)</f>
        <v>534000</v>
      </c>
      <c r="D1157" s="205" t="n">
        <f aca="false">VLOOKUP($B1157,[5]Data!$A$1:$M$15000,4,0)</f>
        <v>1021000</v>
      </c>
      <c r="E1157" s="205" t="n">
        <f aca="false">VLOOKUP($B1157,[5]Data!$A$1:$M$15000,5,0)</f>
        <v>479000</v>
      </c>
      <c r="F1157" s="205" t="n">
        <f aca="false">VLOOKUP($B1157,[5]Data!$A$1:$M$15000,6,0)</f>
        <v>342000</v>
      </c>
      <c r="G1157" s="205" t="n">
        <f aca="false">VLOOKUP($B1157,[5]Data!$A$1:$M$15000,7,0)</f>
        <v>712000</v>
      </c>
      <c r="H1157" s="205" t="n">
        <f aca="false">VLOOKUP($B1157,[5]Data!$A$1:$M$15000,8,0)</f>
        <v>264000</v>
      </c>
      <c r="I1157" s="205" t="s">
        <v>80</v>
      </c>
      <c r="J1157" s="205" t="n">
        <f aca="false">VLOOKUP($B1157,[5]Data!$A$1:$M$15000,9,0)</f>
        <v>3353000</v>
      </c>
      <c r="K1157" s="205" t="n">
        <f aca="false">VLOOKUP($B1157,[5]Data!$A$1:$M$15000,10,0)</f>
        <v>415000</v>
      </c>
      <c r="L1157" s="205" t="n">
        <f aca="false">VLOOKUP($B1157,[5]Data!$A$1:$M$15000,11,0)</f>
        <v>2907000</v>
      </c>
      <c r="M1157" s="205" t="n">
        <f aca="false">VLOOKUP($B1157,[5]Data!$A$1:$M$15000,12,0)</f>
        <v>68644000</v>
      </c>
    </row>
    <row r="1158" customFormat="false" ht="11.25" hidden="false" customHeight="false" outlineLevel="0" collapsed="false">
      <c r="A1158" s="199" t="n">
        <v>36702</v>
      </c>
      <c r="B1158" s="192" t="n">
        <v>36702</v>
      </c>
      <c r="C1158" s="205" t="n">
        <f aca="false">VLOOKUP($B1158,[5]Data!$A$1:$M$15000,3,0)</f>
        <v>533000</v>
      </c>
      <c r="D1158" s="205" t="n">
        <f aca="false">VLOOKUP($B1158,[5]Data!$A$1:$M$15000,4,0)</f>
        <v>970000</v>
      </c>
      <c r="E1158" s="205" t="n">
        <f aca="false">VLOOKUP($B1158,[5]Data!$A$1:$M$15000,5,0)</f>
        <v>486000</v>
      </c>
      <c r="F1158" s="205" t="n">
        <f aca="false">VLOOKUP($B1158,[5]Data!$A$1:$M$15000,6,0)</f>
        <v>306000</v>
      </c>
      <c r="G1158" s="205" t="n">
        <f aca="false">VLOOKUP($B1158,[5]Data!$A$1:$M$15000,7,0)</f>
        <v>708000</v>
      </c>
      <c r="H1158" s="205" t="n">
        <f aca="false">VLOOKUP($B1158,[5]Data!$A$1:$M$15000,8,0)</f>
        <v>276000</v>
      </c>
      <c r="I1158" s="205" t="s">
        <v>80</v>
      </c>
      <c r="J1158" s="205" t="n">
        <f aca="false">VLOOKUP($B1158,[5]Data!$A$1:$M$15000,9,0)</f>
        <v>3280000</v>
      </c>
      <c r="K1158" s="205" t="n">
        <f aca="false">VLOOKUP($B1158,[5]Data!$A$1:$M$15000,10,0)</f>
        <v>593000</v>
      </c>
      <c r="L1158" s="205" t="n">
        <f aca="false">VLOOKUP($B1158,[5]Data!$A$1:$M$15000,11,0)</f>
        <v>2772000</v>
      </c>
      <c r="M1158" s="205" t="n">
        <f aca="false">VLOOKUP($B1158,[5]Data!$A$1:$M$15000,12,0)</f>
        <v>69238000</v>
      </c>
    </row>
    <row r="1159" customFormat="false" ht="11.25" hidden="false" customHeight="false" outlineLevel="0" collapsed="false">
      <c r="A1159" s="199" t="n">
        <v>36703</v>
      </c>
      <c r="B1159" s="192" t="n">
        <v>36703</v>
      </c>
      <c r="C1159" s="205" t="n">
        <f aca="false">VLOOKUP($B1159,[5]Data!$A$1:$M$15000,3,0)</f>
        <v>516000</v>
      </c>
      <c r="D1159" s="205" t="n">
        <f aca="false">VLOOKUP($B1159,[5]Data!$A$1:$M$15000,4,0)</f>
        <v>914000</v>
      </c>
      <c r="E1159" s="205" t="n">
        <f aca="false">VLOOKUP($B1159,[5]Data!$A$1:$M$15000,5,0)</f>
        <v>456000</v>
      </c>
      <c r="F1159" s="205" t="n">
        <f aca="false">VLOOKUP($B1159,[5]Data!$A$1:$M$15000,6,0)</f>
        <v>355000</v>
      </c>
      <c r="G1159" s="205" t="n">
        <f aca="false">VLOOKUP($B1159,[5]Data!$A$1:$M$15000,7,0)</f>
        <v>685000</v>
      </c>
      <c r="H1159" s="205" t="n">
        <f aca="false">VLOOKUP($B1159,[5]Data!$A$1:$M$15000,8,0)</f>
        <v>246000</v>
      </c>
      <c r="I1159" s="205" t="s">
        <v>80</v>
      </c>
      <c r="J1159" s="205" t="n">
        <f aca="false">VLOOKUP($B1159,[5]Data!$A$1:$M$15000,9,0)</f>
        <v>3172000</v>
      </c>
      <c r="K1159" s="205" t="n">
        <f aca="false">VLOOKUP($B1159,[5]Data!$A$1:$M$15000,10,0)</f>
        <v>-549000</v>
      </c>
      <c r="L1159" s="205" t="n">
        <f aca="false">VLOOKUP($B1159,[5]Data!$A$1:$M$15000,11,0)</f>
        <v>3601000</v>
      </c>
      <c r="M1159" s="205" t="n">
        <f aca="false">VLOOKUP($B1159,[5]Data!$A$1:$M$15000,12,0)</f>
        <v>68689000</v>
      </c>
    </row>
    <row r="1160" customFormat="false" ht="11.25" hidden="false" customHeight="false" outlineLevel="0" collapsed="false">
      <c r="A1160" s="199" t="n">
        <v>36704</v>
      </c>
      <c r="B1160" s="192" t="n">
        <v>36704</v>
      </c>
      <c r="C1160" s="205" t="n">
        <f aca="false">VLOOKUP($B1160,[5]Data!$A$1:$M$15000,3,0)</f>
        <v>528000</v>
      </c>
      <c r="D1160" s="205" t="n">
        <f aca="false">VLOOKUP($B1160,[5]Data!$A$1:$M$15000,4,0)</f>
        <v>1102000</v>
      </c>
      <c r="E1160" s="205" t="n">
        <f aca="false">VLOOKUP($B1160,[5]Data!$A$1:$M$15000,5,0)</f>
        <v>457000</v>
      </c>
      <c r="F1160" s="205" t="n">
        <f aca="false">VLOOKUP($B1160,[5]Data!$A$1:$M$15000,6,0)</f>
        <v>361000</v>
      </c>
      <c r="G1160" s="205" t="n">
        <f aca="false">VLOOKUP($B1160,[5]Data!$A$1:$M$15000,7,0)</f>
        <v>695000</v>
      </c>
      <c r="H1160" s="205" t="n">
        <f aca="false">VLOOKUP($B1160,[5]Data!$A$1:$M$15000,8,0)</f>
        <v>219000</v>
      </c>
      <c r="I1160" s="205" t="s">
        <v>80</v>
      </c>
      <c r="J1160" s="205" t="n">
        <f aca="false">VLOOKUP($B1160,[5]Data!$A$1:$M$15000,9,0)</f>
        <v>3362000</v>
      </c>
      <c r="K1160" s="205" t="n">
        <f aca="false">VLOOKUP($B1160,[5]Data!$A$1:$M$15000,10,0)</f>
        <v>-321000</v>
      </c>
      <c r="L1160" s="205" t="n">
        <f aca="false">VLOOKUP($B1160,[5]Data!$A$1:$M$15000,11,0)</f>
        <v>3760000</v>
      </c>
      <c r="M1160" s="205" t="n">
        <f aca="false">VLOOKUP($B1160,[5]Data!$A$1:$M$15000,12,0)</f>
        <v>68367000</v>
      </c>
    </row>
    <row r="1161" customFormat="false" ht="11.25" hidden="false" customHeight="false" outlineLevel="0" collapsed="false">
      <c r="A1161" s="199" t="n">
        <v>36705</v>
      </c>
      <c r="B1161" s="192" t="n">
        <v>36705</v>
      </c>
      <c r="C1161" s="205" t="n">
        <f aca="false">VLOOKUP($B1161,[5]Data!$A$1:$M$15000,3,0)</f>
        <v>538000</v>
      </c>
      <c r="D1161" s="205" t="n">
        <f aca="false">VLOOKUP($B1161,[5]Data!$A$1:$M$15000,4,0)</f>
        <v>1072000</v>
      </c>
      <c r="E1161" s="205" t="n">
        <f aca="false">VLOOKUP($B1161,[5]Data!$A$1:$M$15000,5,0)</f>
        <v>436000</v>
      </c>
      <c r="F1161" s="205" t="n">
        <f aca="false">VLOOKUP($B1161,[5]Data!$A$1:$M$15000,6,0)</f>
        <v>387000</v>
      </c>
      <c r="G1161" s="205" t="n">
        <f aca="false">VLOOKUP($B1161,[5]Data!$A$1:$M$15000,7,0)</f>
        <v>679000</v>
      </c>
      <c r="H1161" s="205" t="n">
        <f aca="false">VLOOKUP($B1161,[5]Data!$A$1:$M$15000,8,0)</f>
        <v>172000</v>
      </c>
      <c r="I1161" s="205" t="s">
        <v>80</v>
      </c>
      <c r="J1161" s="205" t="n">
        <f aca="false">VLOOKUP($B1161,[5]Data!$A$1:$M$15000,9,0)</f>
        <v>3284000</v>
      </c>
      <c r="K1161" s="205" t="n">
        <f aca="false">VLOOKUP($B1161,[5]Data!$A$1:$M$15000,10,0)</f>
        <v>-445000</v>
      </c>
      <c r="L1161" s="205" t="n">
        <f aca="false">VLOOKUP($B1161,[5]Data!$A$1:$M$15000,11,0)</f>
        <v>3675000</v>
      </c>
      <c r="M1161" s="205" t="n">
        <f aca="false">VLOOKUP($B1161,[5]Data!$A$1:$M$15000,12,0)</f>
        <v>67919000</v>
      </c>
    </row>
    <row r="1162" customFormat="false" ht="11.25" hidden="false" customHeight="false" outlineLevel="0" collapsed="false">
      <c r="A1162" s="199" t="n">
        <v>36706</v>
      </c>
      <c r="B1162" s="192" t="n">
        <v>36706</v>
      </c>
      <c r="C1162" s="205" t="n">
        <f aca="false">VLOOKUP($B1162,[5]Data!$A$1:$M$15000,3,0)</f>
        <v>525000</v>
      </c>
      <c r="D1162" s="205" t="n">
        <f aca="false">VLOOKUP($B1162,[5]Data!$A$1:$M$15000,4,0)</f>
        <v>1164000</v>
      </c>
      <c r="E1162" s="205" t="n">
        <f aca="false">VLOOKUP($B1162,[5]Data!$A$1:$M$15000,5,0)</f>
        <v>363000</v>
      </c>
      <c r="F1162" s="205" t="n">
        <f aca="false">VLOOKUP($B1162,[5]Data!$A$1:$M$15000,6,0)</f>
        <v>396000</v>
      </c>
      <c r="G1162" s="205" t="n">
        <f aca="false">VLOOKUP($B1162,[5]Data!$A$1:$M$15000,7,0)</f>
        <v>750000</v>
      </c>
      <c r="H1162" s="205" t="n">
        <f aca="false">VLOOKUP($B1162,[5]Data!$A$1:$M$15000,8,0)</f>
        <v>156000</v>
      </c>
      <c r="I1162" s="205" t="s">
        <v>80</v>
      </c>
      <c r="J1162" s="205" t="n">
        <f aca="false">VLOOKUP($B1162,[5]Data!$A$1:$M$15000,9,0)</f>
        <v>3353000</v>
      </c>
      <c r="K1162" s="205" t="n">
        <f aca="false">VLOOKUP($B1162,[5]Data!$A$1:$M$15000,10,0)</f>
        <v>-217000</v>
      </c>
      <c r="L1162" s="205" t="n">
        <f aca="false">VLOOKUP($B1162,[5]Data!$A$1:$M$15000,11,0)</f>
        <v>3588000</v>
      </c>
      <c r="M1162" s="205" t="n">
        <f aca="false">VLOOKUP($B1162,[5]Data!$A$1:$M$15000,12,0)</f>
        <v>67702000</v>
      </c>
    </row>
    <row r="1163" customFormat="false" ht="11.25" hidden="false" customHeight="false" outlineLevel="0" collapsed="false">
      <c r="A1163" s="199" t="n">
        <v>36707</v>
      </c>
      <c r="B1163" s="192" t="n">
        <v>36707</v>
      </c>
      <c r="C1163" s="205" t="n">
        <f aca="false">VLOOKUP($B1163,[5]Data!$A$1:$M$15000,3,0)</f>
        <v>535000</v>
      </c>
      <c r="D1163" s="205" t="n">
        <f aca="false">VLOOKUP($B1163,[5]Data!$A$1:$M$15000,4,0)</f>
        <v>1091000</v>
      </c>
      <c r="E1163" s="205" t="n">
        <f aca="false">VLOOKUP($B1163,[5]Data!$A$1:$M$15000,5,0)</f>
        <v>393000</v>
      </c>
      <c r="F1163" s="205" t="n">
        <f aca="false">VLOOKUP($B1163,[5]Data!$A$1:$M$15000,6,0)</f>
        <v>385000</v>
      </c>
      <c r="G1163" s="205" t="n">
        <f aca="false">VLOOKUP($B1163,[5]Data!$A$1:$M$15000,7,0)</f>
        <v>675000</v>
      </c>
      <c r="H1163" s="205" t="n">
        <f aca="false">VLOOKUP($B1163,[5]Data!$A$1:$M$15000,8,0)</f>
        <v>156000</v>
      </c>
      <c r="I1163" s="205" t="s">
        <v>80</v>
      </c>
      <c r="J1163" s="205" t="n">
        <f aca="false">VLOOKUP($B1163,[5]Data!$A$1:$M$15000,9,0)</f>
        <v>3235000</v>
      </c>
      <c r="K1163" s="205" t="n">
        <f aca="false">VLOOKUP($B1163,[5]Data!$A$1:$M$15000,10,0)</f>
        <v>-52000</v>
      </c>
      <c r="L1163" s="205" t="n">
        <f aca="false">VLOOKUP($B1163,[5]Data!$A$1:$M$15000,11,0)</f>
        <v>3347000</v>
      </c>
      <c r="M1163" s="205" t="n">
        <f aca="false">VLOOKUP($B1163,[5]Data!$A$1:$M$15000,12,0)</f>
        <v>67650000</v>
      </c>
    </row>
    <row r="1164" customFormat="false" ht="11.25" hidden="false" customHeight="false" outlineLevel="0" collapsed="false">
      <c r="A1164" s="199" t="n">
        <v>36708</v>
      </c>
      <c r="B1164" s="192" t="n">
        <v>36708</v>
      </c>
      <c r="C1164" s="205" t="n">
        <f aca="false">VLOOKUP($B1164,[5]Data!$A$1:$M$15000,3,0)</f>
        <v>537000</v>
      </c>
      <c r="D1164" s="205" t="n">
        <f aca="false">VLOOKUP($B1164,[5]Data!$A$1:$M$15000,4,0)</f>
        <v>915000</v>
      </c>
      <c r="E1164" s="205" t="n">
        <f aca="false">VLOOKUP($B1164,[5]Data!$A$1:$M$15000,5,0)</f>
        <v>495000</v>
      </c>
      <c r="F1164" s="205" t="n">
        <f aca="false">VLOOKUP($B1164,[5]Data!$A$1:$M$15000,6,0)</f>
        <v>325000</v>
      </c>
      <c r="G1164" s="205" t="n">
        <f aca="false">VLOOKUP($B1164,[5]Data!$A$1:$M$15000,7,0)</f>
        <v>635000</v>
      </c>
      <c r="H1164" s="205" t="n">
        <f aca="false">VLOOKUP($B1164,[5]Data!$A$1:$M$15000,8,0)</f>
        <v>227000</v>
      </c>
      <c r="I1164" s="205" t="s">
        <v>80</v>
      </c>
      <c r="J1164" s="205" t="n">
        <f aca="false">VLOOKUP($B1164,[5]Data!$A$1:$M$15000,9,0)</f>
        <v>3133000</v>
      </c>
      <c r="K1164" s="205" t="n">
        <f aca="false">VLOOKUP($B1164,[5]Data!$A$1:$M$15000,10,0)</f>
        <v>85000</v>
      </c>
      <c r="L1164" s="205" t="n">
        <f aca="false">VLOOKUP($B1164,[5]Data!$A$1:$M$15000,11,0)</f>
        <v>3019000</v>
      </c>
      <c r="M1164" s="205" t="n">
        <f aca="false">VLOOKUP($B1164,[5]Data!$A$1:$M$15000,12,0)</f>
        <v>67735000</v>
      </c>
    </row>
    <row r="1165" customFormat="false" ht="11.25" hidden="false" customHeight="false" outlineLevel="0" collapsed="false">
      <c r="A1165" s="199" t="n">
        <v>36709</v>
      </c>
      <c r="B1165" s="192" t="n">
        <v>36709</v>
      </c>
      <c r="C1165" s="205" t="n">
        <f aca="false">VLOOKUP($B1165,[5]Data!$A$1:$M$15000,3,0)</f>
        <v>530000</v>
      </c>
      <c r="D1165" s="205" t="n">
        <f aca="false">VLOOKUP($B1165,[5]Data!$A$1:$M$15000,4,0)</f>
        <v>958000</v>
      </c>
      <c r="E1165" s="205" t="n">
        <f aca="false">VLOOKUP($B1165,[5]Data!$A$1:$M$15000,5,0)</f>
        <v>491000</v>
      </c>
      <c r="F1165" s="205" t="n">
        <f aca="false">VLOOKUP($B1165,[5]Data!$A$1:$M$15000,6,0)</f>
        <v>333000</v>
      </c>
      <c r="G1165" s="205" t="n">
        <f aca="false">VLOOKUP($B1165,[5]Data!$A$1:$M$15000,7,0)</f>
        <v>611000</v>
      </c>
      <c r="H1165" s="205" t="n">
        <f aca="false">VLOOKUP($B1165,[5]Data!$A$1:$M$15000,8,0)</f>
        <v>270000</v>
      </c>
      <c r="I1165" s="205" t="s">
        <v>80</v>
      </c>
      <c r="J1165" s="205" t="n">
        <f aca="false">VLOOKUP($B1165,[5]Data!$A$1:$M$15000,9,0)</f>
        <v>3193000</v>
      </c>
      <c r="K1165" s="205" t="n">
        <f aca="false">VLOOKUP($B1165,[5]Data!$A$1:$M$15000,10,0)</f>
        <v>600000</v>
      </c>
      <c r="L1165" s="205" t="n">
        <f aca="false">VLOOKUP($B1165,[5]Data!$A$1:$M$15000,11,0)</f>
        <v>2701000</v>
      </c>
      <c r="M1165" s="205" t="n">
        <f aca="false">VLOOKUP($B1165,[5]Data!$A$1:$M$15000,12,0)</f>
        <v>68335000</v>
      </c>
    </row>
    <row r="1166" customFormat="false" ht="11.25" hidden="false" customHeight="false" outlineLevel="0" collapsed="false">
      <c r="A1166" s="199" t="n">
        <v>36710</v>
      </c>
      <c r="B1166" s="192" t="n">
        <v>36710</v>
      </c>
      <c r="C1166" s="205" t="n">
        <f aca="false">VLOOKUP($B1166,[5]Data!$A$1:$M$15000,3,0)</f>
        <v>536000</v>
      </c>
      <c r="D1166" s="205" t="n">
        <f aca="false">VLOOKUP($B1166,[5]Data!$A$1:$M$15000,4,0)</f>
        <v>941000</v>
      </c>
      <c r="E1166" s="205" t="n">
        <f aca="false">VLOOKUP($B1166,[5]Data!$A$1:$M$15000,5,0)</f>
        <v>499000</v>
      </c>
      <c r="F1166" s="205" t="n">
        <f aca="false">VLOOKUP($B1166,[5]Data!$A$1:$M$15000,6,0)</f>
        <v>333000</v>
      </c>
      <c r="G1166" s="205" t="n">
        <f aca="false">VLOOKUP($B1166,[5]Data!$A$1:$M$15000,7,0)</f>
        <v>645000</v>
      </c>
      <c r="H1166" s="205" t="n">
        <f aca="false">VLOOKUP($B1166,[5]Data!$A$1:$M$15000,8,0)</f>
        <v>263000</v>
      </c>
      <c r="I1166" s="205" t="s">
        <v>80</v>
      </c>
      <c r="J1166" s="205" t="n">
        <f aca="false">VLOOKUP($B1166,[5]Data!$A$1:$M$15000,9,0)</f>
        <v>3217000</v>
      </c>
      <c r="K1166" s="205" t="n">
        <f aca="false">VLOOKUP($B1166,[5]Data!$A$1:$M$15000,10,0)</f>
        <v>194000</v>
      </c>
      <c r="L1166" s="205" t="n">
        <f aca="false">VLOOKUP($B1166,[5]Data!$A$1:$M$15000,11,0)</f>
        <v>2953000</v>
      </c>
      <c r="M1166" s="205" t="n">
        <f aca="false">VLOOKUP($B1166,[5]Data!$A$1:$M$15000,12,0)</f>
        <v>68528000</v>
      </c>
    </row>
    <row r="1167" customFormat="false" ht="11.25" hidden="false" customHeight="false" outlineLevel="0" collapsed="false">
      <c r="A1167" s="199" t="n">
        <v>36711</v>
      </c>
      <c r="B1167" s="192" t="n">
        <v>36711</v>
      </c>
      <c r="C1167" s="205" t="n">
        <f aca="false">VLOOKUP($B1167,[5]Data!$A$1:$M$15000,3,0)</f>
        <v>529000</v>
      </c>
      <c r="D1167" s="205" t="n">
        <f aca="false">VLOOKUP($B1167,[5]Data!$A$1:$M$15000,4,0)</f>
        <v>977000</v>
      </c>
      <c r="E1167" s="205" t="n">
        <f aca="false">VLOOKUP($B1167,[5]Data!$A$1:$M$15000,5,0)</f>
        <v>474000</v>
      </c>
      <c r="F1167" s="205" t="n">
        <f aca="false">VLOOKUP($B1167,[5]Data!$A$1:$M$15000,6,0)</f>
        <v>353000</v>
      </c>
      <c r="G1167" s="205" t="n">
        <f aca="false">VLOOKUP($B1167,[5]Data!$A$1:$M$15000,7,0)</f>
        <v>615000</v>
      </c>
      <c r="H1167" s="205" t="n">
        <f aca="false">VLOOKUP($B1167,[5]Data!$A$1:$M$15000,8,0)</f>
        <v>263000</v>
      </c>
      <c r="I1167" s="205" t="s">
        <v>80</v>
      </c>
      <c r="J1167" s="205" t="n">
        <f aca="false">VLOOKUP($B1167,[5]Data!$A$1:$M$15000,9,0)</f>
        <v>3210000</v>
      </c>
      <c r="K1167" s="205" t="n">
        <f aca="false">VLOOKUP($B1167,[5]Data!$A$1:$M$15000,10,0)</f>
        <v>655000</v>
      </c>
      <c r="L1167" s="205" t="n">
        <f aca="false">VLOOKUP($B1167,[5]Data!$A$1:$M$15000,11,0)</f>
        <v>2483000</v>
      </c>
      <c r="M1167" s="205" t="n">
        <f aca="false">VLOOKUP($B1167,[5]Data!$A$1:$M$15000,12,0)</f>
        <v>69183000</v>
      </c>
    </row>
    <row r="1168" customFormat="false" ht="11.25" hidden="false" customHeight="false" outlineLevel="0" collapsed="false">
      <c r="A1168" s="199" t="n">
        <v>36712</v>
      </c>
      <c r="B1168" s="192" t="n">
        <v>36712</v>
      </c>
      <c r="C1168" s="205" t="n">
        <f aca="false">VLOOKUP($B1168,[5]Data!$A$1:$M$15000,3,0)</f>
        <v>532000</v>
      </c>
      <c r="D1168" s="205" t="n">
        <f aca="false">VLOOKUP($B1168,[5]Data!$A$1:$M$15000,4,0)</f>
        <v>955000</v>
      </c>
      <c r="E1168" s="205" t="n">
        <f aca="false">VLOOKUP($B1168,[5]Data!$A$1:$M$15000,5,0)</f>
        <v>475000</v>
      </c>
      <c r="F1168" s="205" t="n">
        <f aca="false">VLOOKUP($B1168,[5]Data!$A$1:$M$15000,6,0)</f>
        <v>381000</v>
      </c>
      <c r="G1168" s="205" t="n">
        <f aca="false">VLOOKUP($B1168,[5]Data!$A$1:$M$15000,7,0)</f>
        <v>639000</v>
      </c>
      <c r="H1168" s="205" t="n">
        <f aca="false">VLOOKUP($B1168,[5]Data!$A$1:$M$15000,8,0)</f>
        <v>249000</v>
      </c>
      <c r="I1168" s="205" t="s">
        <v>80</v>
      </c>
      <c r="J1168" s="205" t="n">
        <f aca="false">VLOOKUP($B1168,[5]Data!$A$1:$M$15000,9,0)</f>
        <v>3232000</v>
      </c>
      <c r="K1168" s="205" t="n">
        <f aca="false">VLOOKUP($B1168,[5]Data!$A$1:$M$15000,10,0)</f>
        <v>150000</v>
      </c>
      <c r="L1168" s="205" t="n">
        <f aca="false">VLOOKUP($B1168,[5]Data!$A$1:$M$15000,11,0)</f>
        <v>3139000</v>
      </c>
      <c r="M1168" s="205" t="n">
        <f aca="false">VLOOKUP($B1168,[5]Data!$A$1:$M$15000,12,0)</f>
        <v>69333000</v>
      </c>
    </row>
    <row r="1169" customFormat="false" ht="11.25" hidden="false" customHeight="false" outlineLevel="0" collapsed="false">
      <c r="A1169" s="199" t="n">
        <v>36713</v>
      </c>
      <c r="B1169" s="192" t="n">
        <v>36713</v>
      </c>
      <c r="C1169" s="205" t="n">
        <f aca="false">VLOOKUP($B1169,[5]Data!$A$1:$M$15000,3,0)</f>
        <v>528000</v>
      </c>
      <c r="D1169" s="205" t="n">
        <f aca="false">VLOOKUP($B1169,[5]Data!$A$1:$M$15000,4,0)</f>
        <v>1115000</v>
      </c>
      <c r="E1169" s="205" t="n">
        <f aca="false">VLOOKUP($B1169,[5]Data!$A$1:$M$15000,5,0)</f>
        <v>462000</v>
      </c>
      <c r="F1169" s="205" t="n">
        <f aca="false">VLOOKUP($B1169,[5]Data!$A$1:$M$15000,6,0)</f>
        <v>381000</v>
      </c>
      <c r="G1169" s="205" t="n">
        <f aca="false">VLOOKUP($B1169,[5]Data!$A$1:$M$15000,7,0)</f>
        <v>639000</v>
      </c>
      <c r="H1169" s="205" t="n">
        <f aca="false">VLOOKUP($B1169,[5]Data!$A$1:$M$15000,8,0)</f>
        <v>263000</v>
      </c>
      <c r="I1169" s="205" t="s">
        <v>80</v>
      </c>
      <c r="J1169" s="205" t="n">
        <f aca="false">VLOOKUP($B1169,[5]Data!$A$1:$M$15000,9,0)</f>
        <v>3389000</v>
      </c>
      <c r="K1169" s="205" t="n">
        <f aca="false">VLOOKUP($B1169,[5]Data!$A$1:$M$15000,10,0)</f>
        <v>223000</v>
      </c>
      <c r="L1169" s="205" t="n">
        <f aca="false">VLOOKUP($B1169,[5]Data!$A$1:$M$15000,11,0)</f>
        <v>3166000</v>
      </c>
      <c r="M1169" s="205" t="n">
        <f aca="false">VLOOKUP($B1169,[5]Data!$A$1:$M$15000,12,0)</f>
        <v>69555000</v>
      </c>
    </row>
    <row r="1170" customFormat="false" ht="11.25" hidden="false" customHeight="false" outlineLevel="0" collapsed="false">
      <c r="A1170" s="199" t="n">
        <v>36714</v>
      </c>
      <c r="B1170" s="192" t="n">
        <v>36714</v>
      </c>
      <c r="C1170" s="205" t="n">
        <f aca="false">VLOOKUP($B1170,[5]Data!$A$1:$M$15000,3,0)</f>
        <v>530000</v>
      </c>
      <c r="D1170" s="205" t="n">
        <f aca="false">VLOOKUP($B1170,[5]Data!$A$1:$M$15000,4,0)</f>
        <v>1206000</v>
      </c>
      <c r="E1170" s="205" t="n">
        <f aca="false">VLOOKUP($B1170,[5]Data!$A$1:$M$15000,5,0)</f>
        <v>457000</v>
      </c>
      <c r="F1170" s="205" t="n">
        <f aca="false">VLOOKUP($B1170,[5]Data!$A$1:$M$15000,6,0)</f>
        <v>397000</v>
      </c>
      <c r="G1170" s="205" t="n">
        <f aca="false">VLOOKUP($B1170,[5]Data!$A$1:$M$15000,7,0)</f>
        <v>635000</v>
      </c>
      <c r="H1170" s="205" t="n">
        <f aca="false">VLOOKUP($B1170,[5]Data!$A$1:$M$15000,8,0)</f>
        <v>257000</v>
      </c>
      <c r="I1170" s="205" t="s">
        <v>80</v>
      </c>
      <c r="J1170" s="205" t="n">
        <f aca="false">VLOOKUP($B1170,[5]Data!$A$1:$M$15000,9,0)</f>
        <v>3482000</v>
      </c>
      <c r="K1170" s="205" t="n">
        <f aca="false">VLOOKUP($B1170,[5]Data!$A$1:$M$15000,10,0)</f>
        <v>355000</v>
      </c>
      <c r="L1170" s="205" t="n">
        <f aca="false">VLOOKUP($B1170,[5]Data!$A$1:$M$15000,11,0)</f>
        <v>3008000</v>
      </c>
      <c r="M1170" s="205" t="n">
        <f aca="false">VLOOKUP($B1170,[5]Data!$A$1:$M$15000,12,0)</f>
        <v>69909000</v>
      </c>
    </row>
    <row r="1171" customFormat="false" ht="11.25" hidden="false" customHeight="false" outlineLevel="0" collapsed="false">
      <c r="A1171" s="199" t="n">
        <v>36715</v>
      </c>
      <c r="B1171" s="192" t="n">
        <v>36715</v>
      </c>
      <c r="C1171" s="205" t="n">
        <f aca="false">VLOOKUP($B1171,[5]Data!$A$1:$M$15000,3,0)</f>
        <v>536000</v>
      </c>
      <c r="D1171" s="205" t="n">
        <f aca="false">VLOOKUP($B1171,[5]Data!$A$1:$M$15000,4,0)</f>
        <v>928000</v>
      </c>
      <c r="E1171" s="205" t="n">
        <f aca="false">VLOOKUP($B1171,[5]Data!$A$1:$M$15000,5,0)</f>
        <v>428000</v>
      </c>
      <c r="F1171" s="205" t="n">
        <f aca="false">VLOOKUP($B1171,[5]Data!$A$1:$M$15000,6,0)</f>
        <v>377000</v>
      </c>
      <c r="G1171" s="205" t="n">
        <f aca="false">VLOOKUP($B1171,[5]Data!$A$1:$M$15000,7,0)</f>
        <v>684000</v>
      </c>
      <c r="H1171" s="205" t="n">
        <f aca="false">VLOOKUP($B1171,[5]Data!$A$1:$M$15000,8,0)</f>
        <v>276000</v>
      </c>
      <c r="I1171" s="205" t="s">
        <v>80</v>
      </c>
      <c r="J1171" s="205" t="n">
        <f aca="false">VLOOKUP($B1171,[5]Data!$A$1:$M$15000,9,0)</f>
        <v>3229000</v>
      </c>
      <c r="K1171" s="205" t="n">
        <f aca="false">VLOOKUP($B1171,[5]Data!$A$1:$M$15000,10,0)</f>
        <v>431000</v>
      </c>
      <c r="L1171" s="205" t="n">
        <f aca="false">VLOOKUP($B1171,[5]Data!$A$1:$M$15000,11,0)</f>
        <v>2840000</v>
      </c>
      <c r="M1171" s="205" t="n">
        <f aca="false">VLOOKUP($B1171,[5]Data!$A$1:$M$15000,12,0)</f>
        <v>70340000</v>
      </c>
    </row>
    <row r="1172" customFormat="false" ht="11.25" hidden="false" customHeight="false" outlineLevel="0" collapsed="false">
      <c r="A1172" s="199" t="n">
        <v>36716</v>
      </c>
      <c r="B1172" s="192" t="n">
        <v>36716</v>
      </c>
      <c r="C1172" s="205" t="n">
        <f aca="false">VLOOKUP($B1172,[5]Data!$A$1:$M$15000,3,0)</f>
        <v>532000</v>
      </c>
      <c r="D1172" s="205" t="n">
        <f aca="false">VLOOKUP($B1172,[5]Data!$A$1:$M$15000,4,0)</f>
        <v>896000</v>
      </c>
      <c r="E1172" s="205" t="n">
        <f aca="false">VLOOKUP($B1172,[5]Data!$A$1:$M$15000,5,0)</f>
        <v>431000</v>
      </c>
      <c r="F1172" s="205" t="n">
        <f aca="false">VLOOKUP($B1172,[5]Data!$A$1:$M$15000,6,0)</f>
        <v>372000</v>
      </c>
      <c r="G1172" s="205" t="n">
        <f aca="false">VLOOKUP($B1172,[5]Data!$A$1:$M$15000,7,0)</f>
        <v>733000</v>
      </c>
      <c r="H1172" s="205" t="n">
        <f aca="false">VLOOKUP($B1172,[5]Data!$A$1:$M$15000,8,0)</f>
        <v>259000</v>
      </c>
      <c r="I1172" s="205" t="s">
        <v>80</v>
      </c>
      <c r="J1172" s="205" t="n">
        <f aca="false">VLOOKUP($B1172,[5]Data!$A$1:$M$15000,9,0)</f>
        <v>3222000</v>
      </c>
      <c r="K1172" s="205" t="n">
        <f aca="false">VLOOKUP($B1172,[5]Data!$A$1:$M$15000,10,0)</f>
        <v>624000</v>
      </c>
      <c r="L1172" s="205" t="n">
        <f aca="false">VLOOKUP($B1172,[5]Data!$A$1:$M$15000,11,0)</f>
        <v>2658000</v>
      </c>
      <c r="M1172" s="205" t="n">
        <f aca="false">VLOOKUP($B1172,[5]Data!$A$1:$M$15000,12,0)</f>
        <v>70964000</v>
      </c>
    </row>
    <row r="1173" customFormat="false" ht="11.25" hidden="false" customHeight="false" outlineLevel="0" collapsed="false">
      <c r="A1173" s="199" t="n">
        <v>36717</v>
      </c>
      <c r="B1173" s="192" t="n">
        <v>36717</v>
      </c>
      <c r="C1173" s="205" t="n">
        <f aca="false">VLOOKUP($B1173,[5]Data!$A$1:$M$15000,3,0)</f>
        <v>515000</v>
      </c>
      <c r="D1173" s="205" t="n">
        <f aca="false">VLOOKUP($B1173,[5]Data!$A$1:$M$15000,4,0)</f>
        <v>882000</v>
      </c>
      <c r="E1173" s="205" t="n">
        <f aca="false">VLOOKUP($B1173,[5]Data!$A$1:$M$15000,5,0)</f>
        <v>403000</v>
      </c>
      <c r="F1173" s="205" t="n">
        <f aca="false">VLOOKUP($B1173,[5]Data!$A$1:$M$15000,6,0)</f>
        <v>366000</v>
      </c>
      <c r="G1173" s="205" t="n">
        <f aca="false">VLOOKUP($B1173,[5]Data!$A$1:$M$15000,7,0)</f>
        <v>743000</v>
      </c>
      <c r="H1173" s="205" t="n">
        <f aca="false">VLOOKUP($B1173,[5]Data!$A$1:$M$15000,8,0)</f>
        <v>230000</v>
      </c>
      <c r="I1173" s="205" t="s">
        <v>80</v>
      </c>
      <c r="J1173" s="205" t="n">
        <f aca="false">VLOOKUP($B1173,[5]Data!$A$1:$M$15000,9,0)</f>
        <v>3138000</v>
      </c>
      <c r="K1173" s="205" t="n">
        <f aca="false">VLOOKUP($B1173,[5]Data!$A$1:$M$15000,10,0)</f>
        <v>-178000</v>
      </c>
      <c r="L1173" s="205" t="n">
        <f aca="false">VLOOKUP($B1173,[5]Data!$A$1:$M$15000,11,0)</f>
        <v>3256000</v>
      </c>
      <c r="M1173" s="205" t="n">
        <f aca="false">VLOOKUP($B1173,[5]Data!$A$1:$M$15000,12,0)</f>
        <v>70707000</v>
      </c>
    </row>
    <row r="1174" customFormat="false" ht="11.25" hidden="false" customHeight="false" outlineLevel="0" collapsed="false">
      <c r="A1174" s="199" t="n">
        <v>36718</v>
      </c>
      <c r="B1174" s="192" t="n">
        <v>36718</v>
      </c>
      <c r="C1174" s="205" t="n">
        <f aca="false">VLOOKUP($B1174,[5]Data!$A$1:$M$15000,3,0)</f>
        <v>539000</v>
      </c>
      <c r="D1174" s="205" t="n">
        <f aca="false">VLOOKUP($B1174,[5]Data!$A$1:$M$15000,4,0)</f>
        <v>952000</v>
      </c>
      <c r="E1174" s="205" t="n">
        <f aca="false">VLOOKUP($B1174,[5]Data!$A$1:$M$15000,5,0)</f>
        <v>416000</v>
      </c>
      <c r="F1174" s="205" t="n">
        <f aca="false">VLOOKUP($B1174,[5]Data!$A$1:$M$15000,6,0)</f>
        <v>370000</v>
      </c>
      <c r="G1174" s="205" t="n">
        <f aca="false">VLOOKUP($B1174,[5]Data!$A$1:$M$15000,7,0)</f>
        <v>737000</v>
      </c>
      <c r="H1174" s="205" t="n">
        <f aca="false">VLOOKUP($B1174,[5]Data!$A$1:$M$15000,8,0)</f>
        <v>211000</v>
      </c>
      <c r="I1174" s="205" t="s">
        <v>80</v>
      </c>
      <c r="J1174" s="205" t="n">
        <f aca="false">VLOOKUP($B1174,[5]Data!$A$1:$M$15000,9,0)</f>
        <v>3224000</v>
      </c>
      <c r="K1174" s="205" t="n">
        <f aca="false">VLOOKUP($B1174,[5]Data!$A$1:$M$15000,10,0)</f>
        <v>-182000</v>
      </c>
      <c r="L1174" s="205" t="n">
        <f aca="false">VLOOKUP($B1174,[5]Data!$A$1:$M$15000,11,0)</f>
        <v>3342000</v>
      </c>
      <c r="M1174" s="205" t="n">
        <f aca="false">VLOOKUP($B1174,[5]Data!$A$1:$M$15000,12,0)</f>
        <v>70607000</v>
      </c>
    </row>
    <row r="1175" customFormat="false" ht="11.25" hidden="false" customHeight="false" outlineLevel="0" collapsed="false">
      <c r="A1175" s="199" t="n">
        <v>36719</v>
      </c>
      <c r="B1175" s="192" t="n">
        <v>36719</v>
      </c>
      <c r="C1175" s="205" t="n">
        <f aca="false">VLOOKUP($B1175,[5]Data!$A$1:$M$15000,3,0)</f>
        <v>411000</v>
      </c>
      <c r="D1175" s="205" t="n">
        <f aca="false">VLOOKUP($B1175,[5]Data!$A$1:$M$15000,4,0)</f>
        <v>1055000</v>
      </c>
      <c r="E1175" s="205" t="n">
        <f aca="false">VLOOKUP($B1175,[5]Data!$A$1:$M$15000,5,0)</f>
        <v>389000</v>
      </c>
      <c r="F1175" s="205" t="n">
        <f aca="false">VLOOKUP($B1175,[5]Data!$A$1:$M$15000,6,0)</f>
        <v>368000</v>
      </c>
      <c r="G1175" s="205" t="n">
        <f aca="false">VLOOKUP($B1175,[5]Data!$A$1:$M$15000,7,0)</f>
        <v>747000</v>
      </c>
      <c r="H1175" s="205" t="n">
        <f aca="false">VLOOKUP($B1175,[5]Data!$A$1:$M$15000,8,0)</f>
        <v>246000</v>
      </c>
      <c r="I1175" s="205" t="s">
        <v>80</v>
      </c>
      <c r="J1175" s="205" t="n">
        <f aca="false">VLOOKUP($B1175,[5]Data!$A$1:$M$15000,9,0)</f>
        <v>3218000</v>
      </c>
      <c r="K1175" s="205" t="n">
        <f aca="false">VLOOKUP($B1175,[5]Data!$A$1:$M$15000,10,0)</f>
        <v>-24000</v>
      </c>
      <c r="L1175" s="205" t="n">
        <f aca="false">VLOOKUP($B1175,[5]Data!$A$1:$M$15000,11,0)</f>
        <v>3349000</v>
      </c>
      <c r="M1175" s="205" t="n">
        <f aca="false">VLOOKUP($B1175,[5]Data!$A$1:$M$15000,12,0)</f>
        <v>70462000</v>
      </c>
    </row>
    <row r="1176" customFormat="false" ht="11.25" hidden="false" customHeight="false" outlineLevel="0" collapsed="false">
      <c r="A1176" s="199" t="n">
        <v>36720</v>
      </c>
      <c r="B1176" s="192" t="n">
        <v>36720</v>
      </c>
      <c r="C1176" s="205" t="n">
        <f aca="false">VLOOKUP($B1176,[5]Data!$A$1:$M$15000,3,0)</f>
        <v>530000</v>
      </c>
      <c r="D1176" s="205" t="n">
        <f aca="false">VLOOKUP($B1176,[5]Data!$A$1:$M$15000,4,0)</f>
        <v>1047000</v>
      </c>
      <c r="E1176" s="205" t="n">
        <f aca="false">VLOOKUP($B1176,[5]Data!$A$1:$M$15000,5,0)</f>
        <v>406000</v>
      </c>
      <c r="F1176" s="205" t="n">
        <f aca="false">VLOOKUP($B1176,[5]Data!$A$1:$M$15000,6,0)</f>
        <v>404000</v>
      </c>
      <c r="G1176" s="205" t="n">
        <f aca="false">VLOOKUP($B1176,[5]Data!$A$1:$M$15000,7,0)</f>
        <v>747000</v>
      </c>
      <c r="H1176" s="205" t="n">
        <f aca="false">VLOOKUP($B1176,[5]Data!$A$1:$M$15000,8,0)</f>
        <v>253000</v>
      </c>
      <c r="I1176" s="205" t="s">
        <v>80</v>
      </c>
      <c r="J1176" s="205" t="n">
        <f aca="false">VLOOKUP($B1176,[5]Data!$A$1:$M$15000,9,0)</f>
        <v>3387000</v>
      </c>
      <c r="K1176" s="205" t="n">
        <f aca="false">VLOOKUP($B1176,[5]Data!$A$1:$M$15000,10,0)</f>
        <v>-22000</v>
      </c>
      <c r="L1176" s="205" t="n">
        <f aca="false">VLOOKUP($B1176,[5]Data!$A$1:$M$15000,11,0)</f>
        <v>3306000</v>
      </c>
      <c r="M1176" s="205" t="n">
        <f aca="false">VLOOKUP($B1176,[5]Data!$A$1:$M$15000,12,0)</f>
        <v>70561000</v>
      </c>
    </row>
    <row r="1177" customFormat="false" ht="11.25" hidden="false" customHeight="false" outlineLevel="0" collapsed="false">
      <c r="A1177" s="199" t="n">
        <v>36721</v>
      </c>
      <c r="B1177" s="192" t="n">
        <v>36721</v>
      </c>
      <c r="C1177" s="205" t="n">
        <f aca="false">VLOOKUP($B1177,[5]Data!$A$1:$M$15000,3,0)</f>
        <v>520000</v>
      </c>
      <c r="D1177" s="205" t="n">
        <f aca="false">VLOOKUP($B1177,[5]Data!$A$1:$M$15000,4,0)</f>
        <v>1114000</v>
      </c>
      <c r="E1177" s="205" t="n">
        <f aca="false">VLOOKUP($B1177,[5]Data!$A$1:$M$15000,5,0)</f>
        <v>393000</v>
      </c>
      <c r="F1177" s="205" t="n">
        <f aca="false">VLOOKUP($B1177,[5]Data!$A$1:$M$15000,6,0)</f>
        <v>372000</v>
      </c>
      <c r="G1177" s="205" t="n">
        <f aca="false">VLOOKUP($B1177,[5]Data!$A$1:$M$15000,7,0)</f>
        <v>749000</v>
      </c>
      <c r="H1177" s="205" t="n">
        <f aca="false">VLOOKUP($B1177,[5]Data!$A$1:$M$15000,8,0)</f>
        <v>239000</v>
      </c>
      <c r="I1177" s="205" t="s">
        <v>80</v>
      </c>
      <c r="J1177" s="205" t="n">
        <f aca="false">VLOOKUP($B1177,[5]Data!$A$1:$M$15000,9,0)</f>
        <v>3387000</v>
      </c>
      <c r="K1177" s="205" t="n">
        <f aca="false">VLOOKUP($B1177,[5]Data!$A$1:$M$15000,10,0)</f>
        <v>121000</v>
      </c>
      <c r="L1177" s="205" t="n">
        <f aca="false">VLOOKUP($B1177,[5]Data!$A$1:$M$15000,11,0)</f>
        <v>3258000</v>
      </c>
      <c r="M1177" s="205" t="n">
        <f aca="false">VLOOKUP($B1177,[5]Data!$A$1:$M$15000,12,0)</f>
        <v>70682000</v>
      </c>
    </row>
    <row r="1178" customFormat="false" ht="11.25" hidden="false" customHeight="false" outlineLevel="0" collapsed="false">
      <c r="A1178" s="199" t="n">
        <v>36722</v>
      </c>
      <c r="B1178" s="192" t="n">
        <v>36722</v>
      </c>
      <c r="C1178" s="205" t="n">
        <f aca="false">VLOOKUP($B1178,[5]Data!$A$1:$M$15000,3,0)</f>
        <v>532000</v>
      </c>
      <c r="D1178" s="205" t="n">
        <f aca="false">VLOOKUP($B1178,[5]Data!$A$1:$M$15000,4,0)</f>
        <v>942000</v>
      </c>
      <c r="E1178" s="205" t="n">
        <f aca="false">VLOOKUP($B1178,[5]Data!$A$1:$M$15000,5,0)</f>
        <v>374000</v>
      </c>
      <c r="F1178" s="205" t="n">
        <f aca="false">VLOOKUP($B1178,[5]Data!$A$1:$M$15000,6,0)</f>
        <v>385000</v>
      </c>
      <c r="G1178" s="205" t="n">
        <f aca="false">VLOOKUP($B1178,[5]Data!$A$1:$M$15000,7,0)</f>
        <v>754000</v>
      </c>
      <c r="H1178" s="205" t="n">
        <f aca="false">VLOOKUP($B1178,[5]Data!$A$1:$M$15000,8,0)</f>
        <v>237000</v>
      </c>
      <c r="I1178" s="205" t="s">
        <v>80</v>
      </c>
      <c r="J1178" s="205" t="n">
        <f aca="false">VLOOKUP($B1178,[5]Data!$A$1:$M$15000,9,0)</f>
        <v>3224000</v>
      </c>
      <c r="K1178" s="205" t="n">
        <f aca="false">VLOOKUP($B1178,[5]Data!$A$1:$M$15000,10,0)</f>
        <v>384000</v>
      </c>
      <c r="L1178" s="205" t="n">
        <f aca="false">VLOOKUP($B1178,[5]Data!$A$1:$M$15000,11,0)</f>
        <v>3013000</v>
      </c>
      <c r="M1178" s="205" t="n">
        <f aca="false">VLOOKUP($B1178,[5]Data!$A$1:$M$15000,12,0)</f>
        <v>71065000</v>
      </c>
    </row>
    <row r="1179" customFormat="false" ht="11.25" hidden="false" customHeight="false" outlineLevel="0" collapsed="false">
      <c r="A1179" s="199" t="n">
        <v>36723</v>
      </c>
      <c r="B1179" s="192" t="n">
        <v>36723</v>
      </c>
      <c r="C1179" s="205" t="n">
        <f aca="false">VLOOKUP($B1179,[5]Data!$A$1:$M$15000,3,0)</f>
        <v>524000</v>
      </c>
      <c r="D1179" s="205" t="n">
        <f aca="false">VLOOKUP($B1179,[5]Data!$A$1:$M$15000,4,0)</f>
        <v>895000</v>
      </c>
      <c r="E1179" s="205" t="n">
        <f aca="false">VLOOKUP($B1179,[5]Data!$A$1:$M$15000,5,0)</f>
        <v>394000</v>
      </c>
      <c r="F1179" s="205" t="n">
        <f aca="false">VLOOKUP($B1179,[5]Data!$A$1:$M$15000,6,0)</f>
        <v>365000</v>
      </c>
      <c r="G1179" s="205" t="n">
        <f aca="false">VLOOKUP($B1179,[5]Data!$A$1:$M$15000,7,0)</f>
        <v>751000</v>
      </c>
      <c r="H1179" s="205" t="n">
        <f aca="false">VLOOKUP($B1179,[5]Data!$A$1:$M$15000,8,0)</f>
        <v>239000</v>
      </c>
      <c r="I1179" s="205" t="s">
        <v>80</v>
      </c>
      <c r="J1179" s="205" t="n">
        <f aca="false">VLOOKUP($B1179,[5]Data!$A$1:$M$15000,9,0)</f>
        <v>3167000</v>
      </c>
      <c r="K1179" s="205" t="n">
        <f aca="false">VLOOKUP($B1179,[5]Data!$A$1:$M$15000,10,0)</f>
        <v>201000</v>
      </c>
      <c r="L1179" s="205" t="n">
        <f aca="false">VLOOKUP($B1179,[5]Data!$A$1:$M$15000,11,0)</f>
        <v>2866000</v>
      </c>
      <c r="M1179" s="205" t="n">
        <f aca="false">VLOOKUP($B1179,[5]Data!$A$1:$M$15000,12,0)</f>
        <v>71266000</v>
      </c>
    </row>
    <row r="1180" customFormat="false" ht="11.25" hidden="false" customHeight="false" outlineLevel="0" collapsed="false">
      <c r="A1180" s="199" t="n">
        <v>36724</v>
      </c>
      <c r="B1180" s="192" t="n">
        <v>36724</v>
      </c>
      <c r="C1180" s="205" t="n">
        <f aca="false">VLOOKUP($B1180,[5]Data!$A$1:$M$15000,3,0)</f>
        <v>518000</v>
      </c>
      <c r="D1180" s="205" t="n">
        <f aca="false">VLOOKUP($B1180,[5]Data!$A$1:$M$15000,4,0)</f>
        <v>901000</v>
      </c>
      <c r="E1180" s="205" t="n">
        <f aca="false">VLOOKUP($B1180,[5]Data!$A$1:$M$15000,5,0)</f>
        <v>390000</v>
      </c>
      <c r="F1180" s="205" t="n">
        <f aca="false">VLOOKUP($B1180,[5]Data!$A$1:$M$15000,6,0)</f>
        <v>356000</v>
      </c>
      <c r="G1180" s="205" t="n">
        <f aca="false">VLOOKUP($B1180,[5]Data!$A$1:$M$15000,7,0)</f>
        <v>758000</v>
      </c>
      <c r="H1180" s="205" t="n">
        <f aca="false">VLOOKUP($B1180,[5]Data!$A$1:$M$15000,8,0)</f>
        <v>225000</v>
      </c>
      <c r="I1180" s="205" t="s">
        <v>80</v>
      </c>
      <c r="J1180" s="205" t="n">
        <f aca="false">VLOOKUP($B1180,[5]Data!$A$1:$M$15000,9,0)</f>
        <v>3147000</v>
      </c>
      <c r="K1180" s="205" t="n">
        <f aca="false">VLOOKUP($B1180,[5]Data!$A$1:$M$15000,10,0)</f>
        <v>-223000</v>
      </c>
      <c r="L1180" s="205" t="n">
        <f aca="false">VLOOKUP($B1180,[5]Data!$A$1:$M$15000,11,0)</f>
        <v>3409000</v>
      </c>
      <c r="M1180" s="205" t="n">
        <f aca="false">VLOOKUP($B1180,[5]Data!$A$1:$M$15000,12,0)</f>
        <v>71043000</v>
      </c>
    </row>
    <row r="1181" customFormat="false" ht="11.25" hidden="false" customHeight="false" outlineLevel="0" collapsed="false">
      <c r="A1181" s="199" t="n">
        <v>36725</v>
      </c>
      <c r="B1181" s="192" t="n">
        <v>36725</v>
      </c>
      <c r="C1181" s="205" t="n">
        <f aca="false">VLOOKUP($B1181,[5]Data!$A$1:$M$15000,3,0)</f>
        <v>531000</v>
      </c>
      <c r="D1181" s="205" t="n">
        <f aca="false">VLOOKUP($B1181,[5]Data!$A$1:$M$15000,4,0)</f>
        <v>922000</v>
      </c>
      <c r="E1181" s="205" t="n">
        <f aca="false">VLOOKUP($B1181,[5]Data!$A$1:$M$15000,5,0)</f>
        <v>337000</v>
      </c>
      <c r="F1181" s="205" t="n">
        <f aca="false">VLOOKUP($B1181,[5]Data!$A$1:$M$15000,6,0)</f>
        <v>347000</v>
      </c>
      <c r="G1181" s="205" t="n">
        <f aca="false">VLOOKUP($B1181,[5]Data!$A$1:$M$15000,7,0)</f>
        <v>748000</v>
      </c>
      <c r="H1181" s="205" t="n">
        <f aca="false">VLOOKUP($B1181,[5]Data!$A$1:$M$15000,8,0)</f>
        <v>260000</v>
      </c>
      <c r="I1181" s="205" t="s">
        <v>80</v>
      </c>
      <c r="J1181" s="205" t="n">
        <f aca="false">VLOOKUP($B1181,[5]Data!$A$1:$M$15000,9,0)</f>
        <v>3144000</v>
      </c>
      <c r="K1181" s="205" t="n">
        <f aca="false">VLOOKUP($B1181,[5]Data!$A$1:$M$15000,10,0)</f>
        <v>-464000</v>
      </c>
      <c r="L1181" s="205" t="n">
        <f aca="false">VLOOKUP($B1181,[5]Data!$A$1:$M$15000,11,0)</f>
        <v>3577000</v>
      </c>
      <c r="M1181" s="205" t="n">
        <f aca="false">VLOOKUP($B1181,[5]Data!$A$1:$M$15000,12,0)</f>
        <v>70580000</v>
      </c>
    </row>
    <row r="1182" customFormat="false" ht="11.25" hidden="false" customHeight="false" outlineLevel="0" collapsed="false">
      <c r="A1182" s="199" t="n">
        <v>36726</v>
      </c>
      <c r="B1182" s="192" t="n">
        <v>36726</v>
      </c>
      <c r="C1182" s="205" t="n">
        <f aca="false">VLOOKUP($B1182,[5]Data!$A$1:$M$15000,3,0)</f>
        <v>521000</v>
      </c>
      <c r="D1182" s="205" t="n">
        <f aca="false">VLOOKUP($B1182,[5]Data!$A$1:$M$15000,4,0)</f>
        <v>1068000</v>
      </c>
      <c r="E1182" s="205" t="n">
        <f aca="false">VLOOKUP($B1182,[5]Data!$A$1:$M$15000,5,0)</f>
        <v>324000</v>
      </c>
      <c r="F1182" s="205" t="n">
        <f aca="false">VLOOKUP($B1182,[5]Data!$A$1:$M$15000,6,0)</f>
        <v>368000</v>
      </c>
      <c r="G1182" s="205" t="n">
        <f aca="false">VLOOKUP($B1182,[5]Data!$A$1:$M$15000,7,0)</f>
        <v>716000</v>
      </c>
      <c r="H1182" s="205" t="n">
        <f aca="false">VLOOKUP($B1182,[5]Data!$A$1:$M$15000,8,0)</f>
        <v>249000</v>
      </c>
      <c r="I1182" s="205" t="s">
        <v>80</v>
      </c>
      <c r="J1182" s="205" t="n">
        <f aca="false">VLOOKUP($B1182,[5]Data!$A$1:$M$15000,9,0)</f>
        <v>3246000</v>
      </c>
      <c r="K1182" s="205" t="n">
        <f aca="false">VLOOKUP($B1182,[5]Data!$A$1:$M$15000,10,0)</f>
        <v>-553000</v>
      </c>
      <c r="L1182" s="205" t="n">
        <f aca="false">VLOOKUP($B1182,[5]Data!$A$1:$M$15000,11,0)</f>
        <v>3792000</v>
      </c>
      <c r="M1182" s="205" t="n">
        <f aca="false">VLOOKUP($B1182,[5]Data!$A$1:$M$15000,12,0)</f>
        <v>70027000</v>
      </c>
    </row>
    <row r="1183" customFormat="false" ht="11.25" hidden="false" customHeight="false" outlineLevel="0" collapsed="false">
      <c r="A1183" s="199" t="n">
        <v>36727</v>
      </c>
      <c r="B1183" s="192" t="n">
        <v>36727</v>
      </c>
      <c r="C1183" s="205" t="n">
        <f aca="false">VLOOKUP($B1183,[5]Data!$A$1:$M$15000,3,0)</f>
        <v>526000</v>
      </c>
      <c r="D1183" s="205" t="n">
        <f aca="false">VLOOKUP($B1183,[5]Data!$A$1:$M$15000,4,0)</f>
        <v>1105000</v>
      </c>
      <c r="E1183" s="205" t="n">
        <f aca="false">VLOOKUP($B1183,[5]Data!$A$1:$M$15000,5,0)</f>
        <v>283000</v>
      </c>
      <c r="F1183" s="205" t="n">
        <f aca="false">VLOOKUP($B1183,[5]Data!$A$1:$M$15000,6,0)</f>
        <v>413000</v>
      </c>
      <c r="G1183" s="205" t="n">
        <f aca="false">VLOOKUP($B1183,[5]Data!$A$1:$M$15000,7,0)</f>
        <v>744000</v>
      </c>
      <c r="H1183" s="205" t="n">
        <f aca="false">VLOOKUP($B1183,[5]Data!$A$1:$M$15000,8,0)</f>
        <v>192000</v>
      </c>
      <c r="I1183" s="205" t="s">
        <v>80</v>
      </c>
      <c r="J1183" s="205" t="n">
        <f aca="false">VLOOKUP($B1183,[5]Data!$A$1:$M$15000,9,0)</f>
        <v>3262000</v>
      </c>
      <c r="K1183" s="205" t="n">
        <f aca="false">VLOOKUP($B1183,[5]Data!$A$1:$M$15000,10,0)</f>
        <v>-566000</v>
      </c>
      <c r="L1183" s="205" t="n">
        <f aca="false">VLOOKUP($B1183,[5]Data!$A$1:$M$15000,11,0)</f>
        <v>3721000</v>
      </c>
      <c r="M1183" s="205" t="n">
        <f aca="false">VLOOKUP($B1183,[5]Data!$A$1:$M$15000,12,0)</f>
        <v>69461000</v>
      </c>
    </row>
    <row r="1184" customFormat="false" ht="11.25" hidden="false" customHeight="false" outlineLevel="0" collapsed="false">
      <c r="A1184" s="199" t="n">
        <v>36728</v>
      </c>
      <c r="B1184" s="192" t="n">
        <v>36728</v>
      </c>
      <c r="C1184" s="205" t="n">
        <f aca="false">VLOOKUP($B1184,[5]Data!$A$1:$M$15000,3,0)</f>
        <v>527000</v>
      </c>
      <c r="D1184" s="205" t="n">
        <f aca="false">VLOOKUP($B1184,[5]Data!$A$1:$M$15000,4,0)</f>
        <v>1200000</v>
      </c>
      <c r="E1184" s="205" t="n">
        <f aca="false">VLOOKUP($B1184,[5]Data!$A$1:$M$15000,5,0)</f>
        <v>327000</v>
      </c>
      <c r="F1184" s="205" t="n">
        <f aca="false">VLOOKUP($B1184,[5]Data!$A$1:$M$15000,6,0)</f>
        <v>387000</v>
      </c>
      <c r="G1184" s="205" t="n">
        <f aca="false">VLOOKUP($B1184,[5]Data!$A$1:$M$15000,7,0)</f>
        <v>710000</v>
      </c>
      <c r="H1184" s="205" t="n">
        <f aca="false">VLOOKUP($B1184,[5]Data!$A$1:$M$15000,8,0)</f>
        <v>171000</v>
      </c>
      <c r="I1184" s="205" t="s">
        <v>80</v>
      </c>
      <c r="J1184" s="205" t="n">
        <f aca="false">VLOOKUP($B1184,[5]Data!$A$1:$M$15000,9,0)</f>
        <v>3322000</v>
      </c>
      <c r="K1184" s="205" t="n">
        <f aca="false">VLOOKUP($B1184,[5]Data!$A$1:$M$15000,10,0)</f>
        <v>-161000</v>
      </c>
      <c r="L1184" s="205" t="n">
        <f aca="false">VLOOKUP($B1184,[5]Data!$A$1:$M$15000,11,0)</f>
        <v>3551000</v>
      </c>
      <c r="M1184" s="205" t="n">
        <f aca="false">VLOOKUP($B1184,[5]Data!$A$1:$M$15000,12,0)</f>
        <v>69300000</v>
      </c>
    </row>
    <row r="1185" customFormat="false" ht="11.25" hidden="false" customHeight="false" outlineLevel="0" collapsed="false">
      <c r="A1185" s="199" t="n">
        <v>36729</v>
      </c>
      <c r="B1185" s="192" t="n">
        <v>36729</v>
      </c>
      <c r="C1185" s="205" t="n">
        <f aca="false">VLOOKUP($B1185,[5]Data!$A$1:$M$15000,3,0)</f>
        <v>535000</v>
      </c>
      <c r="D1185" s="205" t="n">
        <f aca="false">VLOOKUP($B1185,[5]Data!$A$1:$M$15000,4,0)</f>
        <v>1230000</v>
      </c>
      <c r="E1185" s="205" t="n">
        <f aca="false">VLOOKUP($B1185,[5]Data!$A$1:$M$15000,5,0)</f>
        <v>349000</v>
      </c>
      <c r="F1185" s="205" t="n">
        <f aca="false">VLOOKUP($B1185,[5]Data!$A$1:$M$15000,6,0)</f>
        <v>400000</v>
      </c>
      <c r="G1185" s="205" t="n">
        <f aca="false">VLOOKUP($B1185,[5]Data!$A$1:$M$15000,7,0)</f>
        <v>709000</v>
      </c>
      <c r="H1185" s="205" t="n">
        <f aca="false">VLOOKUP($B1185,[5]Data!$A$1:$M$15000,8,0)</f>
        <v>258000</v>
      </c>
      <c r="I1185" s="205" t="s">
        <v>80</v>
      </c>
      <c r="J1185" s="205" t="n">
        <f aca="false">VLOOKUP($B1185,[5]Data!$A$1:$M$15000,9,0)</f>
        <v>3462000</v>
      </c>
      <c r="K1185" s="205" t="n">
        <f aca="false">VLOOKUP($B1185,[5]Data!$A$1:$M$15000,10,0)</f>
        <v>132000</v>
      </c>
      <c r="L1185" s="205" t="n">
        <f aca="false">VLOOKUP($B1185,[5]Data!$A$1:$M$15000,11,0)</f>
        <v>3010000</v>
      </c>
      <c r="M1185" s="205" t="n">
        <f aca="false">VLOOKUP($B1185,[5]Data!$A$1:$M$15000,12,0)</f>
        <v>69371000</v>
      </c>
    </row>
    <row r="1186" customFormat="false" ht="11.25" hidden="false" customHeight="false" outlineLevel="0" collapsed="false">
      <c r="A1186" s="199" t="n">
        <v>36730</v>
      </c>
      <c r="B1186" s="192" t="n">
        <v>36730</v>
      </c>
      <c r="C1186" s="205" t="n">
        <f aca="false">VLOOKUP($B1186,[5]Data!$A$1:$M$15000,3,0)</f>
        <v>522000</v>
      </c>
      <c r="D1186" s="205" t="n">
        <f aca="false">VLOOKUP($B1186,[5]Data!$A$1:$M$15000,4,0)</f>
        <v>1096000</v>
      </c>
      <c r="E1186" s="205" t="n">
        <f aca="false">VLOOKUP($B1186,[5]Data!$A$1:$M$15000,5,0)</f>
        <v>375000</v>
      </c>
      <c r="F1186" s="205" t="n">
        <f aca="false">VLOOKUP($B1186,[5]Data!$A$1:$M$15000,6,0)</f>
        <v>410000</v>
      </c>
      <c r="G1186" s="205" t="n">
        <f aca="false">VLOOKUP($B1186,[5]Data!$A$1:$M$15000,7,0)</f>
        <v>725000</v>
      </c>
      <c r="H1186" s="205" t="n">
        <f aca="false">VLOOKUP($B1186,[5]Data!$A$1:$M$15000,8,0)</f>
        <v>242000</v>
      </c>
      <c r="I1186" s="205" t="s">
        <v>80</v>
      </c>
      <c r="J1186" s="205" t="n">
        <f aca="false">VLOOKUP($B1186,[5]Data!$A$1:$M$15000,9,0)</f>
        <v>3371000</v>
      </c>
      <c r="K1186" s="205" t="n">
        <f aca="false">VLOOKUP($B1186,[5]Data!$A$1:$M$15000,10,0)</f>
        <v>264000</v>
      </c>
      <c r="L1186" s="205" t="n">
        <f aca="false">VLOOKUP($B1186,[5]Data!$A$1:$M$15000,11,0)</f>
        <v>3226000</v>
      </c>
      <c r="M1186" s="205" t="n">
        <f aca="false">VLOOKUP($B1186,[5]Data!$A$1:$M$15000,12,0)</f>
        <v>69635000</v>
      </c>
    </row>
    <row r="1187" customFormat="false" ht="11.25" hidden="false" customHeight="false" outlineLevel="0" collapsed="false">
      <c r="A1187" s="199" t="n">
        <v>36731</v>
      </c>
      <c r="B1187" s="192" t="n">
        <v>36731</v>
      </c>
      <c r="C1187" s="205" t="n">
        <f aca="false">VLOOKUP($B1187,[5]Data!$A$1:$M$15000,3,0)</f>
        <v>506000</v>
      </c>
      <c r="D1187" s="205" t="n">
        <f aca="false">VLOOKUP($B1187,[5]Data!$A$1:$M$15000,4,0)</f>
        <v>1197000</v>
      </c>
      <c r="E1187" s="205" t="n">
        <f aca="false">VLOOKUP($B1187,[5]Data!$A$1:$M$15000,5,0)</f>
        <v>340000</v>
      </c>
      <c r="F1187" s="205" t="n">
        <f aca="false">VLOOKUP($B1187,[5]Data!$A$1:$M$15000,6,0)</f>
        <v>407000</v>
      </c>
      <c r="G1187" s="205" t="n">
        <f aca="false">VLOOKUP($B1187,[5]Data!$A$1:$M$15000,7,0)</f>
        <v>713000</v>
      </c>
      <c r="H1187" s="205" t="n">
        <f aca="false">VLOOKUP($B1187,[5]Data!$A$1:$M$15000,8,0)</f>
        <v>229000</v>
      </c>
      <c r="I1187" s="205" t="s">
        <v>80</v>
      </c>
      <c r="J1187" s="205" t="n">
        <f aca="false">VLOOKUP($B1187,[5]Data!$A$1:$M$15000,9,0)</f>
        <v>3392000</v>
      </c>
      <c r="K1187" s="205" t="n">
        <f aca="false">VLOOKUP($B1187,[5]Data!$A$1:$M$15000,10,0)</f>
        <v>-412000</v>
      </c>
      <c r="L1187" s="205" t="n">
        <f aca="false">VLOOKUP($B1187,[5]Data!$A$1:$M$15000,11,0)</f>
        <v>3855000</v>
      </c>
      <c r="M1187" s="205" t="n">
        <f aca="false">VLOOKUP($B1187,[5]Data!$A$1:$M$15000,12,0)</f>
        <v>69223000</v>
      </c>
    </row>
    <row r="1188" customFormat="false" ht="11.25" hidden="false" customHeight="false" outlineLevel="0" collapsed="false">
      <c r="A1188" s="199" t="n">
        <v>36732</v>
      </c>
      <c r="B1188" s="192" t="n">
        <v>36732</v>
      </c>
      <c r="C1188" s="205" t="n">
        <f aca="false">VLOOKUP($B1188,[5]Data!$A$1:$M$15000,3,0)</f>
        <v>490000</v>
      </c>
      <c r="D1188" s="205" t="n">
        <f aca="false">VLOOKUP($B1188,[5]Data!$A$1:$M$15000,4,0)</f>
        <v>1163000</v>
      </c>
      <c r="E1188" s="205" t="n">
        <f aca="false">VLOOKUP($B1188,[5]Data!$A$1:$M$15000,5,0)</f>
        <v>395000</v>
      </c>
      <c r="F1188" s="205" t="n">
        <f aca="false">VLOOKUP($B1188,[5]Data!$A$1:$M$15000,6,0)</f>
        <v>389000</v>
      </c>
      <c r="G1188" s="205" t="n">
        <f aca="false">VLOOKUP($B1188,[5]Data!$A$1:$M$15000,7,0)</f>
        <v>722000</v>
      </c>
      <c r="H1188" s="205" t="n">
        <f aca="false">VLOOKUP($B1188,[5]Data!$A$1:$M$15000,8,0)</f>
        <v>212000</v>
      </c>
      <c r="I1188" s="205" t="s">
        <v>80</v>
      </c>
      <c r="J1188" s="205" t="n">
        <f aca="false">VLOOKUP($B1188,[5]Data!$A$1:$M$15000,9,0)</f>
        <v>3370000</v>
      </c>
      <c r="K1188" s="205" t="n">
        <f aca="false">VLOOKUP($B1188,[5]Data!$A$1:$M$15000,10,0)</f>
        <v>-550000</v>
      </c>
      <c r="L1188" s="205" t="n">
        <f aca="false">VLOOKUP($B1188,[5]Data!$A$1:$M$15000,11,0)</f>
        <v>3867000</v>
      </c>
      <c r="M1188" s="205" t="n">
        <f aca="false">VLOOKUP($B1188,[5]Data!$A$1:$M$15000,12,0)</f>
        <v>68687000</v>
      </c>
    </row>
    <row r="1189" customFormat="false" ht="11.25" hidden="false" customHeight="false" outlineLevel="0" collapsed="false">
      <c r="A1189" s="199" t="n">
        <v>36733</v>
      </c>
      <c r="B1189" s="192" t="n">
        <v>36733</v>
      </c>
      <c r="C1189" s="205" t="n">
        <f aca="false">VLOOKUP($B1189,[5]Data!$A$1:$M$15000,3,0)</f>
        <v>512000</v>
      </c>
      <c r="D1189" s="205" t="n">
        <f aca="false">VLOOKUP($B1189,[5]Data!$A$1:$M$15000,4,0)</f>
        <v>1165000</v>
      </c>
      <c r="E1189" s="205" t="n">
        <f aca="false">VLOOKUP($B1189,[5]Data!$A$1:$M$15000,5,0)</f>
        <v>328000</v>
      </c>
      <c r="F1189" s="205" t="n">
        <f aca="false">VLOOKUP($B1189,[5]Data!$A$1:$M$15000,6,0)</f>
        <v>376000</v>
      </c>
      <c r="G1189" s="205" t="n">
        <f aca="false">VLOOKUP($B1189,[5]Data!$A$1:$M$15000,7,0)</f>
        <v>718000</v>
      </c>
      <c r="H1189" s="205" t="n">
        <f aca="false">VLOOKUP($B1189,[5]Data!$A$1:$M$15000,8,0)</f>
        <v>253000</v>
      </c>
      <c r="I1189" s="205" t="s">
        <v>80</v>
      </c>
      <c r="J1189" s="205" t="n">
        <f aca="false">VLOOKUP($B1189,[5]Data!$A$1:$M$15000,9,0)</f>
        <v>3352000</v>
      </c>
      <c r="K1189" s="205" t="n">
        <f aca="false">VLOOKUP($B1189,[5]Data!$A$1:$M$15000,10,0)</f>
        <v>-482000</v>
      </c>
      <c r="L1189" s="205" t="n">
        <f aca="false">VLOOKUP($B1189,[5]Data!$A$1:$M$15000,11,0)</f>
        <v>3845000</v>
      </c>
      <c r="M1189" s="205" t="n">
        <f aca="false">VLOOKUP($B1189,[5]Data!$A$1:$M$15000,12,0)</f>
        <v>68205000</v>
      </c>
    </row>
    <row r="1190" customFormat="false" ht="11.25" hidden="false" customHeight="false" outlineLevel="0" collapsed="false">
      <c r="A1190" s="199" t="n">
        <v>36734</v>
      </c>
      <c r="B1190" s="192" t="n">
        <v>36734</v>
      </c>
      <c r="C1190" s="205" t="n">
        <f aca="false">VLOOKUP($B1190,[5]Data!$A$1:$M$15000,3,0)</f>
        <v>514000</v>
      </c>
      <c r="D1190" s="205" t="n">
        <f aca="false">VLOOKUP($B1190,[5]Data!$A$1:$M$15000,4,0)</f>
        <v>1192000</v>
      </c>
      <c r="E1190" s="205" t="n">
        <f aca="false">VLOOKUP($B1190,[5]Data!$A$1:$M$15000,5,0)</f>
        <v>376000</v>
      </c>
      <c r="F1190" s="205" t="n">
        <f aca="false">VLOOKUP($B1190,[5]Data!$A$1:$M$15000,6,0)</f>
        <v>404000</v>
      </c>
      <c r="G1190" s="205" t="n">
        <f aca="false">VLOOKUP($B1190,[5]Data!$A$1:$M$15000,7,0)</f>
        <v>720000</v>
      </c>
      <c r="H1190" s="205" t="n">
        <f aca="false">VLOOKUP($B1190,[5]Data!$A$1:$M$15000,8,0)</f>
        <v>267000</v>
      </c>
      <c r="I1190" s="205" t="s">
        <v>80</v>
      </c>
      <c r="J1190" s="205" t="n">
        <f aca="false">VLOOKUP($B1190,[5]Data!$A$1:$M$15000,9,0)</f>
        <v>3473000</v>
      </c>
      <c r="K1190" s="205" t="n">
        <f aca="false">VLOOKUP($B1190,[5]Data!$A$1:$M$15000,10,0)</f>
        <v>-479000</v>
      </c>
      <c r="L1190" s="205" t="n">
        <f aca="false">VLOOKUP($B1190,[5]Data!$A$1:$M$15000,11,0)</f>
        <v>3919000</v>
      </c>
      <c r="M1190" s="205" t="n">
        <f aca="false">VLOOKUP($B1190,[5]Data!$A$1:$M$15000,12,0)</f>
        <v>67726000</v>
      </c>
    </row>
    <row r="1191" customFormat="false" ht="11.25" hidden="false" customHeight="false" outlineLevel="0" collapsed="false">
      <c r="A1191" s="199" t="n">
        <v>36735</v>
      </c>
      <c r="B1191" s="192" t="n">
        <v>36735</v>
      </c>
      <c r="C1191" s="205" t="n">
        <f aca="false">VLOOKUP($B1191,[5]Data!$A$1:$M$15000,3,0)</f>
        <v>529000</v>
      </c>
      <c r="D1191" s="205" t="n">
        <f aca="false">VLOOKUP($B1191,[5]Data!$A$1:$M$15000,4,0)</f>
        <v>1167000</v>
      </c>
      <c r="E1191" s="205" t="n">
        <f aca="false">VLOOKUP($B1191,[5]Data!$A$1:$M$15000,5,0)</f>
        <v>340000</v>
      </c>
      <c r="F1191" s="205" t="n">
        <f aca="false">VLOOKUP($B1191,[5]Data!$A$1:$M$15000,6,0)</f>
        <v>430000</v>
      </c>
      <c r="G1191" s="205" t="n">
        <f aca="false">VLOOKUP($B1191,[5]Data!$A$1:$M$15000,7,0)</f>
        <v>716000</v>
      </c>
      <c r="H1191" s="205" t="n">
        <f aca="false">VLOOKUP($B1191,[5]Data!$A$1:$M$15000,8,0)</f>
        <v>275000</v>
      </c>
      <c r="I1191" s="205" t="s">
        <v>80</v>
      </c>
      <c r="J1191" s="205" t="n">
        <f aca="false">VLOOKUP($B1191,[5]Data!$A$1:$M$15000,9,0)</f>
        <v>3457000</v>
      </c>
      <c r="K1191" s="205" t="n">
        <f aca="false">VLOOKUP($B1191,[5]Data!$A$1:$M$15000,10,0)</f>
        <v>-491000</v>
      </c>
      <c r="L1191" s="205" t="n">
        <f aca="false">VLOOKUP($B1191,[5]Data!$A$1:$M$15000,11,0)</f>
        <v>3905000</v>
      </c>
      <c r="M1191" s="205" t="n">
        <f aca="false">VLOOKUP($B1191,[5]Data!$A$1:$M$15000,12,0)</f>
        <v>67235000</v>
      </c>
    </row>
    <row r="1192" customFormat="false" ht="11.25" hidden="false" customHeight="false" outlineLevel="0" collapsed="false">
      <c r="A1192" s="199" t="n">
        <v>36736</v>
      </c>
      <c r="B1192" s="192" t="n">
        <v>36736</v>
      </c>
      <c r="C1192" s="205" t="n">
        <f aca="false">VLOOKUP($B1192,[5]Data!$A$1:$M$15000,3,0)</f>
        <v>530000</v>
      </c>
      <c r="D1192" s="205" t="n">
        <f aca="false">VLOOKUP($B1192,[5]Data!$A$1:$M$15000,4,0)</f>
        <v>1096000</v>
      </c>
      <c r="E1192" s="205" t="n">
        <f aca="false">VLOOKUP($B1192,[5]Data!$A$1:$M$15000,5,0)</f>
        <v>346000</v>
      </c>
      <c r="F1192" s="205" t="n">
        <f aca="false">VLOOKUP($B1192,[5]Data!$A$1:$M$15000,6,0)</f>
        <v>423000</v>
      </c>
      <c r="G1192" s="205" t="n">
        <f aca="false">VLOOKUP($B1192,[5]Data!$A$1:$M$15000,7,0)</f>
        <v>740000</v>
      </c>
      <c r="H1192" s="205" t="n">
        <f aca="false">VLOOKUP($B1192,[5]Data!$A$1:$M$15000,8,0)</f>
        <v>289000</v>
      </c>
      <c r="I1192" s="205" t="s">
        <v>80</v>
      </c>
      <c r="J1192" s="205" t="n">
        <f aca="false">VLOOKUP($B1192,[5]Data!$A$1:$M$15000,9,0)</f>
        <v>3425000</v>
      </c>
      <c r="K1192" s="205" t="n">
        <f aca="false">VLOOKUP($B1192,[5]Data!$A$1:$M$15000,10,0)</f>
        <v>-91000</v>
      </c>
      <c r="L1192" s="205" t="n">
        <f aca="false">VLOOKUP($B1192,[5]Data!$A$1:$M$15000,11,0)</f>
        <v>3548000</v>
      </c>
      <c r="M1192" s="205" t="n">
        <f aca="false">VLOOKUP($B1192,[5]Data!$A$1:$M$15000,12,0)</f>
        <v>67144000</v>
      </c>
    </row>
    <row r="1193" customFormat="false" ht="11.25" hidden="false" customHeight="false" outlineLevel="0" collapsed="false">
      <c r="A1193" s="199" t="n">
        <v>36737</v>
      </c>
      <c r="B1193" s="192" t="n">
        <v>36737</v>
      </c>
      <c r="C1193" s="205" t="n">
        <f aca="false">VLOOKUP($B1193,[5]Data!$A$1:$M$15000,3,0)</f>
        <v>531000</v>
      </c>
      <c r="D1193" s="205" t="n">
        <f aca="false">VLOOKUP($B1193,[5]Data!$A$1:$M$15000,4,0)</f>
        <v>1078000</v>
      </c>
      <c r="E1193" s="205" t="n">
        <f aca="false">VLOOKUP($B1193,[5]Data!$A$1:$M$15000,5,0)</f>
        <v>341000</v>
      </c>
      <c r="F1193" s="205" t="n">
        <f aca="false">VLOOKUP($B1193,[5]Data!$A$1:$M$15000,6,0)</f>
        <v>415000</v>
      </c>
      <c r="G1193" s="205" t="n">
        <f aca="false">VLOOKUP($B1193,[5]Data!$A$1:$M$15000,7,0)</f>
        <v>736000</v>
      </c>
      <c r="H1193" s="205" t="n">
        <f aca="false">VLOOKUP($B1193,[5]Data!$A$1:$M$15000,8,0)</f>
        <v>277000</v>
      </c>
      <c r="I1193" s="205" t="s">
        <v>80</v>
      </c>
      <c r="J1193" s="205" t="n">
        <f aca="false">VLOOKUP($B1193,[5]Data!$A$1:$M$15000,9,0)</f>
        <v>3380000</v>
      </c>
      <c r="K1193" s="205" t="n">
        <f aca="false">VLOOKUP($B1193,[5]Data!$A$1:$M$15000,10,0)</f>
        <v>-34000</v>
      </c>
      <c r="L1193" s="205" t="n">
        <f aca="false">VLOOKUP($B1193,[5]Data!$A$1:$M$15000,11,0)</f>
        <v>3477000</v>
      </c>
      <c r="M1193" s="205" t="n">
        <f aca="false">VLOOKUP($B1193,[5]Data!$A$1:$M$15000,12,0)</f>
        <v>67110000</v>
      </c>
    </row>
    <row r="1194" customFormat="false" ht="11.25" hidden="false" customHeight="false" outlineLevel="0" collapsed="false">
      <c r="A1194" s="199" t="n">
        <v>36738</v>
      </c>
      <c r="B1194" s="192" t="n">
        <v>36738</v>
      </c>
      <c r="C1194" s="205" t="n">
        <f aca="false">VLOOKUP($B1194,[5]Data!$A$1:$M$15000,3,0)</f>
        <v>532000</v>
      </c>
      <c r="D1194" s="205" t="n">
        <f aca="false">VLOOKUP($B1194,[5]Data!$A$1:$M$15000,4,0)</f>
        <v>983000</v>
      </c>
      <c r="E1194" s="205" t="n">
        <f aca="false">VLOOKUP($B1194,[5]Data!$A$1:$M$15000,5,0)</f>
        <v>342000</v>
      </c>
      <c r="F1194" s="205" t="n">
        <f aca="false">VLOOKUP($B1194,[5]Data!$A$1:$M$15000,6,0)</f>
        <v>415000</v>
      </c>
      <c r="G1194" s="205" t="n">
        <f aca="false">VLOOKUP($B1194,[5]Data!$A$1:$M$15000,7,0)</f>
        <v>729000</v>
      </c>
      <c r="H1194" s="205" t="n">
        <f aca="false">VLOOKUP($B1194,[5]Data!$A$1:$M$15000,8,0)</f>
        <v>265000</v>
      </c>
      <c r="I1194" s="205" t="s">
        <v>80</v>
      </c>
      <c r="J1194" s="205" t="n">
        <f aca="false">VLOOKUP($B1194,[5]Data!$A$1:$M$15000,9,0)</f>
        <v>3265000</v>
      </c>
      <c r="K1194" s="205" t="n">
        <f aca="false">VLOOKUP($B1194,[5]Data!$A$1:$M$15000,10,0)</f>
        <v>-676000</v>
      </c>
      <c r="L1194" s="205" t="n">
        <f aca="false">VLOOKUP($B1194,[5]Data!$A$1:$M$15000,11,0)</f>
        <v>3886000</v>
      </c>
      <c r="M1194" s="205" t="n">
        <f aca="false">VLOOKUP($B1194,[5]Data!$A$1:$M$15000,12,0)</f>
        <v>66434000</v>
      </c>
    </row>
    <row r="1195" customFormat="false" ht="11.25" hidden="false" customHeight="false" outlineLevel="0" collapsed="false">
      <c r="A1195" s="199" t="n">
        <v>36739</v>
      </c>
      <c r="B1195" s="192" t="n">
        <v>36739</v>
      </c>
      <c r="C1195" s="205" t="n">
        <f aca="false">VLOOKUP($B1195,[5]Data!$A$1:$M$15000,3,0)</f>
        <v>498000</v>
      </c>
      <c r="D1195" s="205" t="n">
        <f aca="false">VLOOKUP($B1195,[5]Data!$A$1:$M$15000,4,0)</f>
        <v>1025000</v>
      </c>
      <c r="E1195" s="205" t="n">
        <f aca="false">VLOOKUP($B1195,[5]Data!$A$1:$M$15000,5,0)</f>
        <v>345000</v>
      </c>
      <c r="F1195" s="205" t="n">
        <f aca="false">VLOOKUP($B1195,[5]Data!$A$1:$M$15000,6,0)</f>
        <v>345000</v>
      </c>
      <c r="G1195" s="205" t="n">
        <f aca="false">VLOOKUP($B1195,[5]Data!$A$1:$M$15000,7,0)</f>
        <v>703000</v>
      </c>
      <c r="H1195" s="205" t="n">
        <f aca="false">VLOOKUP($B1195,[5]Data!$A$1:$M$15000,8,0)</f>
        <v>241000</v>
      </c>
      <c r="I1195" s="205" t="s">
        <v>80</v>
      </c>
      <c r="J1195" s="205" t="n">
        <f aca="false">VLOOKUP($B1195,[5]Data!$A$1:$M$15000,9,0)</f>
        <v>3156000</v>
      </c>
      <c r="K1195" s="205" t="n">
        <f aca="false">VLOOKUP($B1195,[5]Data!$A$1:$M$15000,10,0)</f>
        <v>-832000</v>
      </c>
      <c r="L1195" s="205" t="n">
        <f aca="false">VLOOKUP($B1195,[5]Data!$A$1:$M$15000,11,0)</f>
        <v>4016000</v>
      </c>
      <c r="M1195" s="205" t="n">
        <f aca="false">VLOOKUP($B1195,[5]Data!$A$1:$M$15000,12,0)</f>
        <v>65590000</v>
      </c>
    </row>
    <row r="1196" customFormat="false" ht="11.25" hidden="false" customHeight="false" outlineLevel="0" collapsed="false">
      <c r="A1196" s="199" t="n">
        <v>36740</v>
      </c>
      <c r="B1196" s="192" t="n">
        <v>36740</v>
      </c>
      <c r="C1196" s="205" t="n">
        <f aca="false">VLOOKUP($B1196,[5]Data!$A$1:$M$15000,3,0)</f>
        <v>498000</v>
      </c>
      <c r="D1196" s="205" t="n">
        <f aca="false">VLOOKUP($B1196,[5]Data!$A$1:$M$15000,4,0)</f>
        <v>1021000</v>
      </c>
      <c r="E1196" s="205" t="n">
        <f aca="false">VLOOKUP($B1196,[5]Data!$A$1:$M$15000,5,0)</f>
        <v>348000</v>
      </c>
      <c r="F1196" s="205" t="n">
        <f aca="false">VLOOKUP($B1196,[5]Data!$A$1:$M$15000,6,0)</f>
        <v>393000</v>
      </c>
      <c r="G1196" s="205" t="n">
        <f aca="false">VLOOKUP($B1196,[5]Data!$A$1:$M$15000,7,0)</f>
        <v>684000</v>
      </c>
      <c r="H1196" s="205" t="n">
        <f aca="false">VLOOKUP($B1196,[5]Data!$A$1:$M$15000,8,0)</f>
        <v>257000</v>
      </c>
      <c r="I1196" s="205" t="s">
        <v>80</v>
      </c>
      <c r="J1196" s="205" t="n">
        <f aca="false">VLOOKUP($B1196,[5]Data!$A$1:$M$15000,9,0)</f>
        <v>3202000</v>
      </c>
      <c r="K1196" s="205" t="n">
        <f aca="false">VLOOKUP($B1196,[5]Data!$A$1:$M$15000,10,0)</f>
        <v>-801000</v>
      </c>
      <c r="L1196" s="205" t="n">
        <f aca="false">VLOOKUP($B1196,[5]Data!$A$1:$M$15000,11,0)</f>
        <v>3907000</v>
      </c>
      <c r="M1196" s="205" t="n">
        <f aca="false">VLOOKUP($B1196,[5]Data!$A$1:$M$15000,12,0)</f>
        <v>64789000</v>
      </c>
    </row>
    <row r="1197" customFormat="false" ht="11.25" hidden="false" customHeight="false" outlineLevel="0" collapsed="false">
      <c r="A1197" s="199" t="n">
        <v>36741</v>
      </c>
      <c r="B1197" s="192" t="n">
        <v>36741</v>
      </c>
      <c r="C1197" s="205" t="n">
        <f aca="false">VLOOKUP($B1197,[5]Data!$A$1:$M$15000,3,0)</f>
        <v>502000</v>
      </c>
      <c r="D1197" s="205" t="n">
        <f aca="false">VLOOKUP($B1197,[5]Data!$A$1:$M$15000,4,0)</f>
        <v>1047000</v>
      </c>
      <c r="E1197" s="205" t="n">
        <f aca="false">VLOOKUP($B1197,[5]Data!$A$1:$M$15000,5,0)</f>
        <v>369000</v>
      </c>
      <c r="F1197" s="205" t="n">
        <f aca="false">VLOOKUP($B1197,[5]Data!$A$1:$M$15000,6,0)</f>
        <v>389000</v>
      </c>
      <c r="G1197" s="205" t="n">
        <f aca="false">VLOOKUP($B1197,[5]Data!$A$1:$M$15000,7,0)</f>
        <v>698000</v>
      </c>
      <c r="H1197" s="205" t="n">
        <f aca="false">VLOOKUP($B1197,[5]Data!$A$1:$M$15000,8,0)</f>
        <v>263000</v>
      </c>
      <c r="I1197" s="205" t="s">
        <v>80</v>
      </c>
      <c r="J1197" s="205" t="n">
        <f aca="false">VLOOKUP($B1197,[5]Data!$A$1:$M$15000,9,0)</f>
        <v>3269000</v>
      </c>
      <c r="K1197" s="205" t="n">
        <f aca="false">VLOOKUP($B1197,[5]Data!$A$1:$M$15000,10,0)</f>
        <v>-643000</v>
      </c>
      <c r="L1197" s="205" t="n">
        <f aca="false">VLOOKUP($B1197,[5]Data!$A$1:$M$15000,11,0)</f>
        <v>3995000</v>
      </c>
      <c r="M1197" s="205" t="n">
        <f aca="false">VLOOKUP($B1197,[5]Data!$A$1:$M$15000,12,0)</f>
        <v>64146000</v>
      </c>
    </row>
    <row r="1198" customFormat="false" ht="11.25" hidden="false" customHeight="false" outlineLevel="0" collapsed="false">
      <c r="A1198" s="199" t="n">
        <v>36742</v>
      </c>
      <c r="B1198" s="192" t="n">
        <v>36742</v>
      </c>
      <c r="C1198" s="205" t="n">
        <f aca="false">VLOOKUP($B1198,[5]Data!$A$1:$M$15000,3,0)</f>
        <v>530000</v>
      </c>
      <c r="D1198" s="205" t="n">
        <f aca="false">VLOOKUP($B1198,[5]Data!$A$1:$M$15000,4,0)</f>
        <v>1131000</v>
      </c>
      <c r="E1198" s="205" t="n">
        <f aca="false">VLOOKUP($B1198,[5]Data!$A$1:$M$15000,5,0)</f>
        <v>394000</v>
      </c>
      <c r="F1198" s="205" t="n">
        <f aca="false">VLOOKUP($B1198,[5]Data!$A$1:$M$15000,6,0)</f>
        <v>387000</v>
      </c>
      <c r="G1198" s="205" t="n">
        <f aca="false">VLOOKUP($B1198,[5]Data!$A$1:$M$15000,7,0)</f>
        <v>709000</v>
      </c>
      <c r="H1198" s="205" t="n">
        <f aca="false">VLOOKUP($B1198,[5]Data!$A$1:$M$15000,8,0)</f>
        <v>263000</v>
      </c>
      <c r="I1198" s="205" t="s">
        <v>80</v>
      </c>
      <c r="J1198" s="205" t="n">
        <f aca="false">VLOOKUP($B1198,[5]Data!$A$1:$M$15000,9,0)</f>
        <v>3413000</v>
      </c>
      <c r="K1198" s="205" t="n">
        <f aca="false">VLOOKUP($B1198,[5]Data!$A$1:$M$15000,10,0)</f>
        <v>-506000</v>
      </c>
      <c r="L1198" s="205" t="n">
        <f aca="false">VLOOKUP($B1198,[5]Data!$A$1:$M$15000,11,0)</f>
        <v>3851000</v>
      </c>
      <c r="M1198" s="205" t="n">
        <f aca="false">VLOOKUP($B1198,[5]Data!$A$1:$M$15000,12,0)</f>
        <v>63639000</v>
      </c>
    </row>
    <row r="1199" customFormat="false" ht="11.25" hidden="false" customHeight="false" outlineLevel="0" collapsed="false">
      <c r="A1199" s="199" t="n">
        <v>36743</v>
      </c>
      <c r="B1199" s="192" t="n">
        <v>36743</v>
      </c>
      <c r="C1199" s="205" t="n">
        <f aca="false">VLOOKUP($B1199,[5]Data!$A$1:$M$15000,3,0)</f>
        <v>482000</v>
      </c>
      <c r="D1199" s="205" t="n">
        <f aca="false">VLOOKUP($B1199,[5]Data!$A$1:$M$15000,4,0)</f>
        <v>1170000</v>
      </c>
      <c r="E1199" s="205" t="n">
        <f aca="false">VLOOKUP($B1199,[5]Data!$A$1:$M$15000,5,0)</f>
        <v>388000</v>
      </c>
      <c r="F1199" s="205" t="n">
        <f aca="false">VLOOKUP($B1199,[5]Data!$A$1:$M$15000,6,0)</f>
        <v>409000</v>
      </c>
      <c r="G1199" s="205" t="n">
        <f aca="false">VLOOKUP($B1199,[5]Data!$A$1:$M$15000,7,0)</f>
        <v>723000</v>
      </c>
      <c r="H1199" s="205" t="n">
        <f aca="false">VLOOKUP($B1199,[5]Data!$A$1:$M$15000,8,0)</f>
        <v>281000</v>
      </c>
      <c r="I1199" s="205" t="s">
        <v>80</v>
      </c>
      <c r="J1199" s="205" t="n">
        <f aca="false">VLOOKUP($B1199,[5]Data!$A$1:$M$15000,9,0)</f>
        <v>3452000</v>
      </c>
      <c r="K1199" s="205" t="n">
        <f aca="false">VLOOKUP($B1199,[5]Data!$A$1:$M$15000,10,0)</f>
        <v>-268000</v>
      </c>
      <c r="L1199" s="205" t="n">
        <f aca="false">VLOOKUP($B1199,[5]Data!$A$1:$M$15000,11,0)</f>
        <v>3696000</v>
      </c>
      <c r="M1199" s="205" t="n">
        <f aca="false">VLOOKUP($B1199,[5]Data!$A$1:$M$15000,12,0)</f>
        <v>63372000</v>
      </c>
    </row>
    <row r="1200" customFormat="false" ht="11.25" hidden="false" customHeight="false" outlineLevel="0" collapsed="false">
      <c r="A1200" s="199" t="n">
        <v>36744</v>
      </c>
      <c r="B1200" s="192" t="n">
        <v>36744</v>
      </c>
      <c r="C1200" s="205" t="n">
        <f aca="false">VLOOKUP($B1200,[5]Data!$A$1:$M$15000,3,0)</f>
        <v>522000</v>
      </c>
      <c r="D1200" s="205" t="n">
        <f aca="false">VLOOKUP($B1200,[5]Data!$A$1:$M$15000,4,0)</f>
        <v>1128000</v>
      </c>
      <c r="E1200" s="205" t="n">
        <f aca="false">VLOOKUP($B1200,[5]Data!$A$1:$M$15000,5,0)</f>
        <v>377000</v>
      </c>
      <c r="F1200" s="205" t="n">
        <f aca="false">VLOOKUP($B1200,[5]Data!$A$1:$M$15000,6,0)</f>
        <v>415000</v>
      </c>
      <c r="G1200" s="205" t="n">
        <f aca="false">VLOOKUP($B1200,[5]Data!$A$1:$M$15000,7,0)</f>
        <v>720000</v>
      </c>
      <c r="H1200" s="205" t="n">
        <f aca="false">VLOOKUP($B1200,[5]Data!$A$1:$M$15000,8,0)</f>
        <v>290000</v>
      </c>
      <c r="I1200" s="205" t="s">
        <v>80</v>
      </c>
      <c r="J1200" s="205" t="n">
        <f aca="false">VLOOKUP($B1200,[5]Data!$A$1:$M$15000,9,0)</f>
        <v>3451000</v>
      </c>
      <c r="K1200" s="205" t="n">
        <f aca="false">VLOOKUP($B1200,[5]Data!$A$1:$M$15000,10,0)</f>
        <v>175000</v>
      </c>
      <c r="L1200" s="205" t="n">
        <f aca="false">VLOOKUP($B1200,[5]Data!$A$1:$M$15000,11,0)</f>
        <v>3399000</v>
      </c>
      <c r="M1200" s="205" t="n">
        <f aca="false">VLOOKUP($B1200,[5]Data!$A$1:$M$15000,12,0)</f>
        <v>63547000</v>
      </c>
    </row>
    <row r="1201" customFormat="false" ht="11.25" hidden="false" customHeight="false" outlineLevel="0" collapsed="false">
      <c r="A1201" s="199" t="n">
        <v>36745</v>
      </c>
      <c r="B1201" s="192" t="n">
        <v>36745</v>
      </c>
      <c r="C1201" s="205" t="n">
        <f aca="false">VLOOKUP($B1201,[5]Data!$A$1:$M$15000,3,0)</f>
        <v>529000</v>
      </c>
      <c r="D1201" s="205" t="n">
        <f aca="false">VLOOKUP($B1201,[5]Data!$A$1:$M$15000,4,0)</f>
        <v>1159000</v>
      </c>
      <c r="E1201" s="205" t="n">
        <f aca="false">VLOOKUP($B1201,[5]Data!$A$1:$M$15000,5,0)</f>
        <v>359000</v>
      </c>
      <c r="F1201" s="205" t="n">
        <f aca="false">VLOOKUP($B1201,[5]Data!$A$1:$M$15000,6,0)</f>
        <v>358000</v>
      </c>
      <c r="G1201" s="205" t="n">
        <f aca="false">VLOOKUP($B1201,[5]Data!$A$1:$M$15000,7,0)</f>
        <v>712000</v>
      </c>
      <c r="H1201" s="205" t="n">
        <f aca="false">VLOOKUP($B1201,[5]Data!$A$1:$M$15000,8,0)</f>
        <v>283000</v>
      </c>
      <c r="I1201" s="205" t="s">
        <v>80</v>
      </c>
      <c r="J1201" s="205" t="n">
        <f aca="false">VLOOKUP($B1201,[5]Data!$A$1:$M$15000,9,0)</f>
        <v>3399000</v>
      </c>
      <c r="K1201" s="205" t="n">
        <f aca="false">VLOOKUP($B1201,[5]Data!$A$1:$M$15000,10,0)</f>
        <v>-370000</v>
      </c>
      <c r="L1201" s="205" t="n">
        <f aca="false">VLOOKUP($B1201,[5]Data!$A$1:$M$15000,11,0)</f>
        <v>3687000</v>
      </c>
      <c r="M1201" s="205" t="n">
        <f aca="false">VLOOKUP($B1201,[5]Data!$A$1:$M$15000,12,0)</f>
        <v>63182000</v>
      </c>
    </row>
    <row r="1202" customFormat="false" ht="11.25" hidden="false" customHeight="false" outlineLevel="0" collapsed="false">
      <c r="A1202" s="199" t="n">
        <v>36746</v>
      </c>
      <c r="B1202" s="192" t="n">
        <v>36746</v>
      </c>
      <c r="C1202" s="205" t="n">
        <f aca="false">VLOOKUP($B1202,[5]Data!$A$1:$M$15000,3,0)</f>
        <v>497000</v>
      </c>
      <c r="D1202" s="205" t="n">
        <f aca="false">VLOOKUP($B1202,[5]Data!$A$1:$M$15000,4,0)</f>
        <v>1179000</v>
      </c>
      <c r="E1202" s="205" t="n">
        <f aca="false">VLOOKUP($B1202,[5]Data!$A$1:$M$15000,5,0)</f>
        <v>354000</v>
      </c>
      <c r="F1202" s="205" t="n">
        <f aca="false">VLOOKUP($B1202,[5]Data!$A$1:$M$15000,6,0)</f>
        <v>418000</v>
      </c>
      <c r="G1202" s="205" t="n">
        <f aca="false">VLOOKUP($B1202,[5]Data!$A$1:$M$15000,7,0)</f>
        <v>727000</v>
      </c>
      <c r="H1202" s="205" t="n">
        <f aca="false">VLOOKUP($B1202,[5]Data!$A$1:$M$15000,8,0)</f>
        <v>274000</v>
      </c>
      <c r="I1202" s="205" t="s">
        <v>80</v>
      </c>
      <c r="J1202" s="205" t="n">
        <f aca="false">VLOOKUP($B1202,[5]Data!$A$1:$M$15000,9,0)</f>
        <v>3449000</v>
      </c>
      <c r="K1202" s="205" t="n">
        <f aca="false">VLOOKUP($B1202,[5]Data!$A$1:$M$15000,10,0)</f>
        <v>-109000</v>
      </c>
      <c r="L1202" s="205" t="n">
        <f aca="false">VLOOKUP($B1202,[5]Data!$A$1:$M$15000,11,0)</f>
        <v>3625000</v>
      </c>
      <c r="M1202" s="205" t="n">
        <f aca="false">VLOOKUP($B1202,[5]Data!$A$1:$M$15000,12,0)</f>
        <v>63072000</v>
      </c>
    </row>
    <row r="1203" customFormat="false" ht="11.25" hidden="false" customHeight="false" outlineLevel="0" collapsed="false">
      <c r="A1203" s="199" t="n">
        <v>36747</v>
      </c>
      <c r="B1203" s="192" t="n">
        <v>36747</v>
      </c>
      <c r="C1203" s="205" t="n">
        <f aca="false">VLOOKUP($B1203,[5]Data!$A$1:$M$15000,3,0)</f>
        <v>483000</v>
      </c>
      <c r="D1203" s="205" t="n">
        <f aca="false">VLOOKUP($B1203,[5]Data!$A$1:$M$15000,4,0)</f>
        <v>1203000</v>
      </c>
      <c r="E1203" s="205" t="n">
        <f aca="false">VLOOKUP($B1203,[5]Data!$A$1:$M$15000,5,0)</f>
        <v>365000</v>
      </c>
      <c r="F1203" s="205" t="n">
        <f aca="false">VLOOKUP($B1203,[5]Data!$A$1:$M$15000,6,0)</f>
        <v>438000</v>
      </c>
      <c r="G1203" s="205" t="n">
        <f aca="false">VLOOKUP($B1203,[5]Data!$A$1:$M$15000,7,0)</f>
        <v>723000</v>
      </c>
      <c r="H1203" s="205" t="n">
        <f aca="false">VLOOKUP($B1203,[5]Data!$A$1:$M$15000,8,0)</f>
        <v>271000</v>
      </c>
      <c r="I1203" s="205" t="s">
        <v>80</v>
      </c>
      <c r="J1203" s="205" t="n">
        <f aca="false">VLOOKUP($B1203,[5]Data!$A$1:$M$15000,9,0)</f>
        <v>3483000</v>
      </c>
      <c r="K1203" s="205" t="n">
        <f aca="false">VLOOKUP($B1203,[5]Data!$A$1:$M$15000,10,0)</f>
        <v>-315000</v>
      </c>
      <c r="L1203" s="205" t="n">
        <f aca="false">VLOOKUP($B1203,[5]Data!$A$1:$M$15000,11,0)</f>
        <v>3734000</v>
      </c>
      <c r="M1203" s="205" t="n">
        <f aca="false">VLOOKUP($B1203,[5]Data!$A$1:$M$15000,12,0)</f>
        <v>62928000</v>
      </c>
    </row>
    <row r="1204" customFormat="false" ht="11.25" hidden="false" customHeight="false" outlineLevel="0" collapsed="false">
      <c r="A1204" s="199" t="n">
        <v>36748</v>
      </c>
      <c r="B1204" s="192" t="n">
        <v>36748</v>
      </c>
      <c r="C1204" s="205" t="n">
        <f aca="false">VLOOKUP($B1204,[5]Data!$A$1:$M$15000,3,0)</f>
        <v>486000</v>
      </c>
      <c r="D1204" s="205" t="n">
        <f aca="false">VLOOKUP($B1204,[5]Data!$A$1:$M$15000,4,0)</f>
        <v>1042000</v>
      </c>
      <c r="E1204" s="205" t="n">
        <f aca="false">VLOOKUP($B1204,[5]Data!$A$1:$M$15000,5,0)</f>
        <v>328000</v>
      </c>
      <c r="F1204" s="205" t="n">
        <f aca="false">VLOOKUP($B1204,[5]Data!$A$1:$M$15000,6,0)</f>
        <v>442000</v>
      </c>
      <c r="G1204" s="205" t="n">
        <f aca="false">VLOOKUP($B1204,[5]Data!$A$1:$M$15000,7,0)</f>
        <v>733000</v>
      </c>
      <c r="H1204" s="205" t="n">
        <f aca="false">VLOOKUP($B1204,[5]Data!$A$1:$M$15000,8,0)</f>
        <v>271000</v>
      </c>
      <c r="I1204" s="205" t="s">
        <v>80</v>
      </c>
      <c r="J1204" s="205" t="n">
        <f aca="false">VLOOKUP($B1204,[5]Data!$A$1:$M$15000,9,0)</f>
        <v>3302000</v>
      </c>
      <c r="K1204" s="205" t="n">
        <f aca="false">VLOOKUP($B1204,[5]Data!$A$1:$M$15000,10,0)</f>
        <v>-329000</v>
      </c>
      <c r="L1204" s="205" t="n">
        <f aca="false">VLOOKUP($B1204,[5]Data!$A$1:$M$15000,11,0)</f>
        <v>3742000</v>
      </c>
      <c r="M1204" s="205" t="n">
        <f aca="false">VLOOKUP($B1204,[5]Data!$A$1:$M$15000,12,0)</f>
        <v>62428000</v>
      </c>
    </row>
    <row r="1205" customFormat="false" ht="11.25" hidden="false" customHeight="false" outlineLevel="0" collapsed="false">
      <c r="A1205" s="199" t="n">
        <v>36749</v>
      </c>
      <c r="B1205" s="192" t="n">
        <v>36749</v>
      </c>
      <c r="C1205" s="205" t="n">
        <f aca="false">VLOOKUP($B1205,[5]Data!$A$1:$M$15000,3,0)</f>
        <v>520000</v>
      </c>
      <c r="D1205" s="205" t="n">
        <f aca="false">VLOOKUP($B1205,[5]Data!$A$1:$M$15000,4,0)</f>
        <v>1084000</v>
      </c>
      <c r="E1205" s="205" t="n">
        <f aca="false">VLOOKUP($B1205,[5]Data!$A$1:$M$15000,5,0)</f>
        <v>337000</v>
      </c>
      <c r="F1205" s="205" t="n">
        <f aca="false">VLOOKUP($B1205,[5]Data!$A$1:$M$15000,6,0)</f>
        <v>412000</v>
      </c>
      <c r="G1205" s="205" t="n">
        <f aca="false">VLOOKUP($B1205,[5]Data!$A$1:$M$15000,7,0)</f>
        <v>720000</v>
      </c>
      <c r="H1205" s="205" t="n">
        <f aca="false">VLOOKUP($B1205,[5]Data!$A$1:$M$15000,8,0)</f>
        <v>280000</v>
      </c>
      <c r="I1205" s="205" t="s">
        <v>80</v>
      </c>
      <c r="J1205" s="205" t="n">
        <f aca="false">VLOOKUP($B1205,[5]Data!$A$1:$M$15000,9,0)</f>
        <v>3352000</v>
      </c>
      <c r="K1205" s="205" t="n">
        <f aca="false">VLOOKUP($B1205,[5]Data!$A$1:$M$15000,10,0)</f>
        <v>-461000</v>
      </c>
      <c r="L1205" s="205" t="n">
        <f aca="false">VLOOKUP($B1205,[5]Data!$A$1:$M$15000,11,0)</f>
        <v>3688000</v>
      </c>
      <c r="M1205" s="205" t="n">
        <f aca="false">VLOOKUP($B1205,[5]Data!$A$1:$M$15000,12,0)</f>
        <v>61968000</v>
      </c>
    </row>
    <row r="1206" customFormat="false" ht="11.25" hidden="false" customHeight="false" outlineLevel="0" collapsed="false">
      <c r="A1206" s="199" t="n">
        <v>36750</v>
      </c>
      <c r="B1206" s="192" t="n">
        <v>36750</v>
      </c>
      <c r="C1206" s="205" t="n">
        <f aca="false">VLOOKUP($B1206,[5]Data!$A$1:$M$15000,3,0)</f>
        <v>522000</v>
      </c>
      <c r="D1206" s="205" t="n">
        <f aca="false">VLOOKUP($B1206,[5]Data!$A$1:$M$15000,4,0)</f>
        <v>1091000</v>
      </c>
      <c r="E1206" s="205" t="n">
        <f aca="false">VLOOKUP($B1206,[5]Data!$A$1:$M$15000,5,0)</f>
        <v>371000</v>
      </c>
      <c r="F1206" s="205" t="n">
        <f aca="false">VLOOKUP($B1206,[5]Data!$A$1:$M$15000,6,0)</f>
        <v>425000</v>
      </c>
      <c r="G1206" s="205" t="n">
        <f aca="false">VLOOKUP($B1206,[5]Data!$A$1:$M$15000,7,0)</f>
        <v>703000</v>
      </c>
      <c r="H1206" s="205" t="n">
        <f aca="false">VLOOKUP($B1206,[5]Data!$A$1:$M$15000,8,0)</f>
        <v>276000</v>
      </c>
      <c r="I1206" s="205" t="s">
        <v>80</v>
      </c>
      <c r="J1206" s="205" t="n">
        <f aca="false">VLOOKUP($B1206,[5]Data!$A$1:$M$15000,9,0)</f>
        <v>3389000</v>
      </c>
      <c r="K1206" s="205" t="n">
        <f aca="false">VLOOKUP($B1206,[5]Data!$A$1:$M$15000,10,0)</f>
        <v>-4000</v>
      </c>
      <c r="L1206" s="205" t="n">
        <f aca="false">VLOOKUP($B1206,[5]Data!$A$1:$M$15000,11,0)</f>
        <v>3371000</v>
      </c>
      <c r="M1206" s="205" t="n">
        <f aca="false">VLOOKUP($B1206,[5]Data!$A$1:$M$15000,12,0)</f>
        <v>61964000</v>
      </c>
    </row>
    <row r="1207" customFormat="false" ht="11.25" hidden="false" customHeight="false" outlineLevel="0" collapsed="false">
      <c r="A1207" s="199" t="n">
        <v>36751</v>
      </c>
      <c r="B1207" s="192" t="n">
        <v>36751</v>
      </c>
      <c r="C1207" s="205" t="n">
        <f aca="false">VLOOKUP($B1207,[5]Data!$A$1:$M$15000,3,0)</f>
        <v>516000</v>
      </c>
      <c r="D1207" s="205" t="n">
        <f aca="false">VLOOKUP($B1207,[5]Data!$A$1:$M$15000,4,0)</f>
        <v>1059000</v>
      </c>
      <c r="E1207" s="205" t="n">
        <f aca="false">VLOOKUP($B1207,[5]Data!$A$1:$M$15000,5,0)</f>
        <v>364000</v>
      </c>
      <c r="F1207" s="205" t="n">
        <f aca="false">VLOOKUP($B1207,[5]Data!$A$1:$M$15000,6,0)</f>
        <v>425000</v>
      </c>
      <c r="G1207" s="205" t="n">
        <f aca="false">VLOOKUP($B1207,[5]Data!$A$1:$M$15000,7,0)</f>
        <v>697000</v>
      </c>
      <c r="H1207" s="205" t="n">
        <f aca="false">VLOOKUP($B1207,[5]Data!$A$1:$M$15000,8,0)</f>
        <v>269000</v>
      </c>
      <c r="I1207" s="205" t="s">
        <v>80</v>
      </c>
      <c r="J1207" s="205" t="n">
        <f aca="false">VLOOKUP($B1207,[5]Data!$A$1:$M$15000,9,0)</f>
        <v>3331000</v>
      </c>
      <c r="K1207" s="205" t="n">
        <f aca="false">VLOOKUP($B1207,[5]Data!$A$1:$M$15000,10,0)</f>
        <v>266000</v>
      </c>
      <c r="L1207" s="205" t="n">
        <f aca="false">VLOOKUP($B1207,[5]Data!$A$1:$M$15000,11,0)</f>
        <v>3158000</v>
      </c>
      <c r="M1207" s="205" t="n">
        <f aca="false">VLOOKUP($B1207,[5]Data!$A$1:$M$15000,12,0)</f>
        <v>61912000</v>
      </c>
    </row>
    <row r="1208" customFormat="false" ht="11.25" hidden="false" customHeight="false" outlineLevel="0" collapsed="false">
      <c r="A1208" s="199" t="n">
        <v>36752</v>
      </c>
      <c r="B1208" s="192" t="n">
        <v>36752</v>
      </c>
      <c r="C1208" s="205" t="n">
        <f aca="false">VLOOKUP($B1208,[5]Data!$A$1:$M$15000,3,0)</f>
        <v>517000</v>
      </c>
      <c r="D1208" s="205" t="n">
        <f aca="false">VLOOKUP($B1208,[5]Data!$A$1:$M$15000,4,0)</f>
        <v>1137000</v>
      </c>
      <c r="E1208" s="205" t="n">
        <f aca="false">VLOOKUP($B1208,[5]Data!$A$1:$M$15000,5,0)</f>
        <v>347000</v>
      </c>
      <c r="F1208" s="205" t="n">
        <f aca="false">VLOOKUP($B1208,[5]Data!$A$1:$M$15000,6,0)</f>
        <v>419000</v>
      </c>
      <c r="G1208" s="205" t="n">
        <f aca="false">VLOOKUP($B1208,[5]Data!$A$1:$M$15000,7,0)</f>
        <v>731000</v>
      </c>
      <c r="H1208" s="205" t="n">
        <f aca="false">VLOOKUP($B1208,[5]Data!$A$1:$M$15000,8,0)</f>
        <v>270000</v>
      </c>
      <c r="I1208" s="205" t="s">
        <v>80</v>
      </c>
      <c r="J1208" s="205" t="n">
        <f aca="false">VLOOKUP($B1208,[5]Data!$A$1:$M$15000,9,0)</f>
        <v>3421000</v>
      </c>
      <c r="K1208" s="205" t="n">
        <f aca="false">VLOOKUP($B1208,[5]Data!$A$1:$M$15000,10,0)</f>
        <v>-432000</v>
      </c>
      <c r="L1208" s="205" t="n">
        <f aca="false">VLOOKUP($B1208,[5]Data!$A$1:$M$15000,11,0)</f>
        <v>3803000</v>
      </c>
      <c r="M1208" s="205" t="n">
        <f aca="false">VLOOKUP($B1208,[5]Data!$A$1:$M$15000,12,0)</f>
        <v>61818000</v>
      </c>
    </row>
    <row r="1209" customFormat="false" ht="11.25" hidden="false" customHeight="false" outlineLevel="0" collapsed="false">
      <c r="A1209" s="199" t="n">
        <v>36753</v>
      </c>
      <c r="B1209" s="192" t="n">
        <v>36753</v>
      </c>
      <c r="C1209" s="205" t="n">
        <f aca="false">VLOOKUP($B1209,[5]Data!$A$1:$M$15000,3,0)</f>
        <v>507000</v>
      </c>
      <c r="D1209" s="205" t="n">
        <f aca="false">VLOOKUP($B1209,[5]Data!$A$1:$M$15000,4,0)</f>
        <v>1182000</v>
      </c>
      <c r="E1209" s="205" t="n">
        <f aca="false">VLOOKUP($B1209,[5]Data!$A$1:$M$15000,5,0)</f>
        <v>355000</v>
      </c>
      <c r="F1209" s="205" t="n">
        <f aca="false">VLOOKUP($B1209,[5]Data!$A$1:$M$15000,6,0)</f>
        <v>419000</v>
      </c>
      <c r="G1209" s="205" t="n">
        <f aca="false">VLOOKUP($B1209,[5]Data!$A$1:$M$15000,7,0)</f>
        <v>732000</v>
      </c>
      <c r="H1209" s="205" t="n">
        <f aca="false">VLOOKUP($B1209,[5]Data!$A$1:$M$15000,8,0)</f>
        <v>258000</v>
      </c>
      <c r="I1209" s="205" t="s">
        <v>80</v>
      </c>
      <c r="J1209" s="205" t="n">
        <f aca="false">VLOOKUP($B1209,[5]Data!$A$1:$M$15000,9,0)</f>
        <v>3453000</v>
      </c>
      <c r="K1209" s="205" t="n">
        <f aca="false">VLOOKUP($B1209,[5]Data!$A$1:$M$15000,10,0)</f>
        <v>-425000</v>
      </c>
      <c r="L1209" s="205" t="n">
        <f aca="false">VLOOKUP($B1209,[5]Data!$A$1:$M$15000,11,0)</f>
        <v>3845000</v>
      </c>
      <c r="M1209" s="205" t="n">
        <f aca="false">VLOOKUP($B1209,[5]Data!$A$1:$M$15000,12,0)</f>
        <v>61371000</v>
      </c>
    </row>
    <row r="1210" customFormat="false" ht="11.25" hidden="false" customHeight="false" outlineLevel="0" collapsed="false">
      <c r="A1210" s="199" t="n">
        <v>36754</v>
      </c>
      <c r="B1210" s="192" t="n">
        <v>36754</v>
      </c>
      <c r="C1210" s="205" t="n">
        <f aca="false">VLOOKUP($B1210,[5]Data!$A$1:$M$15000,3,0)</f>
        <v>521000</v>
      </c>
      <c r="D1210" s="205" t="n">
        <f aca="false">VLOOKUP($B1210,[5]Data!$A$1:$M$15000,4,0)</f>
        <v>1139000</v>
      </c>
      <c r="E1210" s="205" t="n">
        <f aca="false">VLOOKUP($B1210,[5]Data!$A$1:$M$15000,5,0)</f>
        <v>335000</v>
      </c>
      <c r="F1210" s="205" t="n">
        <f aca="false">VLOOKUP($B1210,[5]Data!$A$1:$M$15000,6,0)</f>
        <v>420000</v>
      </c>
      <c r="G1210" s="205" t="n">
        <f aca="false">VLOOKUP($B1210,[5]Data!$A$1:$M$15000,7,0)</f>
        <v>725000</v>
      </c>
      <c r="H1210" s="205" t="n">
        <f aca="false">VLOOKUP($B1210,[5]Data!$A$1:$M$15000,8,0)</f>
        <v>285000</v>
      </c>
      <c r="I1210" s="205" t="s">
        <v>80</v>
      </c>
      <c r="J1210" s="205" t="n">
        <f aca="false">VLOOKUP($B1210,[5]Data!$A$1:$M$15000,9,0)</f>
        <v>3425000</v>
      </c>
      <c r="K1210" s="205" t="n">
        <f aca="false">VLOOKUP($B1210,[5]Data!$A$1:$M$15000,10,0)</f>
        <v>-441000</v>
      </c>
      <c r="L1210" s="205" t="n">
        <f aca="false">VLOOKUP($B1210,[5]Data!$A$1:$M$15000,11,0)</f>
        <v>3939000</v>
      </c>
      <c r="M1210" s="205" t="n">
        <f aca="false">VLOOKUP($B1210,[5]Data!$A$1:$M$15000,12,0)</f>
        <v>60913000</v>
      </c>
    </row>
    <row r="1211" customFormat="false" ht="11.25" hidden="false" customHeight="false" outlineLevel="0" collapsed="false">
      <c r="A1211" s="199" t="n">
        <v>36755</v>
      </c>
      <c r="B1211" s="192" t="n">
        <v>36755</v>
      </c>
      <c r="C1211" s="205" t="n">
        <f aca="false">VLOOKUP($B1211,[5]Data!$A$1:$M$15000,3,0)</f>
        <v>527000</v>
      </c>
      <c r="D1211" s="205" t="n">
        <f aca="false">VLOOKUP($B1211,[5]Data!$A$1:$M$15000,4,0)</f>
        <v>1178000</v>
      </c>
      <c r="E1211" s="205" t="n">
        <f aca="false">VLOOKUP($B1211,[5]Data!$A$1:$M$15000,5,0)</f>
        <v>338000</v>
      </c>
      <c r="F1211" s="205" t="n">
        <f aca="false">VLOOKUP($B1211,[5]Data!$A$1:$M$15000,6,0)</f>
        <v>434000</v>
      </c>
      <c r="G1211" s="205" t="n">
        <f aca="false">VLOOKUP($B1211,[5]Data!$A$1:$M$15000,7,0)</f>
        <v>720000</v>
      </c>
      <c r="H1211" s="205" t="n">
        <f aca="false">VLOOKUP($B1211,[5]Data!$A$1:$M$15000,8,0)</f>
        <v>283000</v>
      </c>
      <c r="I1211" s="205" t="s">
        <v>80</v>
      </c>
      <c r="J1211" s="205" t="n">
        <f aca="false">VLOOKUP($B1211,[5]Data!$A$1:$M$15000,9,0)</f>
        <v>3480000</v>
      </c>
      <c r="K1211" s="205" t="n">
        <f aca="false">VLOOKUP($B1211,[5]Data!$A$1:$M$15000,10,0)</f>
        <v>-467000</v>
      </c>
      <c r="L1211" s="205" t="n">
        <f aca="false">VLOOKUP($B1211,[5]Data!$A$1:$M$15000,11,0)</f>
        <v>3891000</v>
      </c>
      <c r="M1211" s="205" t="n">
        <f aca="false">VLOOKUP($B1211,[5]Data!$A$1:$M$15000,12,0)</f>
        <v>60425000</v>
      </c>
    </row>
    <row r="1212" customFormat="false" ht="11.25" hidden="false" customHeight="false" outlineLevel="0" collapsed="false">
      <c r="A1212" s="199" t="n">
        <v>36756</v>
      </c>
      <c r="B1212" s="192" t="n">
        <v>36756</v>
      </c>
      <c r="C1212" s="205" t="n">
        <f aca="false">VLOOKUP($B1212,[5]Data!$A$1:$M$15000,3,0)</f>
        <v>523000</v>
      </c>
      <c r="D1212" s="205" t="n">
        <f aca="false">VLOOKUP($B1212,[5]Data!$A$1:$M$15000,4,0)</f>
        <v>1158000</v>
      </c>
      <c r="E1212" s="205" t="n">
        <f aca="false">VLOOKUP($B1212,[5]Data!$A$1:$M$15000,5,0)</f>
        <v>321000</v>
      </c>
      <c r="F1212" s="205" t="n">
        <f aca="false">VLOOKUP($B1212,[5]Data!$A$1:$M$15000,6,0)</f>
        <v>445000</v>
      </c>
      <c r="G1212" s="205" t="n">
        <f aca="false">VLOOKUP($B1212,[5]Data!$A$1:$M$15000,7,0)</f>
        <v>723000</v>
      </c>
      <c r="H1212" s="205" t="n">
        <f aca="false">VLOOKUP($B1212,[5]Data!$A$1:$M$15000,8,0)</f>
        <v>278000</v>
      </c>
      <c r="I1212" s="205" t="s">
        <v>80</v>
      </c>
      <c r="J1212" s="205" t="n">
        <f aca="false">VLOOKUP($B1212,[5]Data!$A$1:$M$15000,9,0)</f>
        <v>3448000</v>
      </c>
      <c r="K1212" s="205" t="n">
        <f aca="false">VLOOKUP($B1212,[5]Data!$A$1:$M$15000,10,0)</f>
        <v>-212000</v>
      </c>
      <c r="L1212" s="205" t="n">
        <f aca="false">VLOOKUP($B1212,[5]Data!$A$1:$M$15000,11,0)</f>
        <v>3692000</v>
      </c>
      <c r="M1212" s="205" t="n">
        <f aca="false">VLOOKUP($B1212,[5]Data!$A$1:$M$15000,12,0)</f>
        <v>60213000</v>
      </c>
    </row>
    <row r="1213" customFormat="false" ht="11.25" hidden="false" customHeight="false" outlineLevel="0" collapsed="false">
      <c r="A1213" s="199" t="n">
        <v>36757</v>
      </c>
      <c r="B1213" s="192" t="n">
        <v>36757</v>
      </c>
      <c r="C1213" s="205" t="n">
        <f aca="false">VLOOKUP($B1213,[5]Data!$A$1:$M$15000,3,0)</f>
        <v>493000</v>
      </c>
      <c r="D1213" s="205" t="n">
        <f aca="false">VLOOKUP($B1213,[5]Data!$A$1:$M$15000,4,0)</f>
        <v>936000</v>
      </c>
      <c r="E1213" s="205" t="n">
        <f aca="false">VLOOKUP($B1213,[5]Data!$A$1:$M$15000,5,0)</f>
        <v>351000</v>
      </c>
      <c r="F1213" s="205" t="n">
        <f aca="false">VLOOKUP($B1213,[5]Data!$A$1:$M$15000,6,0)</f>
        <v>413000</v>
      </c>
      <c r="G1213" s="205" t="n">
        <f aca="false">VLOOKUP($B1213,[5]Data!$A$1:$M$15000,7,0)</f>
        <v>732000</v>
      </c>
      <c r="H1213" s="205" t="n">
        <f aca="false">VLOOKUP($B1213,[5]Data!$A$1:$M$15000,8,0)</f>
        <v>282000</v>
      </c>
      <c r="I1213" s="205" t="s">
        <v>80</v>
      </c>
      <c r="J1213" s="205" t="n">
        <f aca="false">VLOOKUP($B1213,[5]Data!$A$1:$M$15000,9,0)</f>
        <v>3207000</v>
      </c>
      <c r="K1213" s="205" t="n">
        <f aca="false">VLOOKUP($B1213,[5]Data!$A$1:$M$15000,10,0)</f>
        <v>-211000</v>
      </c>
      <c r="L1213" s="205" t="n">
        <f aca="false">VLOOKUP($B1213,[5]Data!$A$1:$M$15000,11,0)</f>
        <v>3382000</v>
      </c>
      <c r="M1213" s="205" t="n">
        <f aca="false">VLOOKUP($B1213,[5]Data!$A$1:$M$15000,12,0)</f>
        <v>60002000</v>
      </c>
    </row>
    <row r="1214" customFormat="false" ht="11.25" hidden="false" customHeight="false" outlineLevel="0" collapsed="false">
      <c r="A1214" s="199" t="n">
        <v>36758</v>
      </c>
      <c r="B1214" s="192" t="n">
        <v>36758</v>
      </c>
      <c r="C1214" s="205" t="n">
        <f aca="false">VLOOKUP($B1214,[5]Data!$A$1:$M$15000,3,0)</f>
        <v>481000</v>
      </c>
      <c r="D1214" s="205" t="n">
        <f aca="false">VLOOKUP($B1214,[5]Data!$A$1:$M$15000,4,0)</f>
        <v>609000</v>
      </c>
      <c r="E1214" s="205" t="n">
        <f aca="false">VLOOKUP($B1214,[5]Data!$A$1:$M$15000,5,0)</f>
        <v>340000</v>
      </c>
      <c r="F1214" s="205" t="n">
        <f aca="false">VLOOKUP($B1214,[5]Data!$A$1:$M$15000,6,0)</f>
        <v>434000</v>
      </c>
      <c r="G1214" s="205" t="n">
        <f aca="false">VLOOKUP($B1214,[5]Data!$A$1:$M$15000,7,0)</f>
        <v>736000</v>
      </c>
      <c r="H1214" s="205" t="n">
        <f aca="false">VLOOKUP($B1214,[5]Data!$A$1:$M$15000,8,0)</f>
        <v>258000</v>
      </c>
      <c r="I1214" s="205" t="s">
        <v>80</v>
      </c>
      <c r="J1214" s="205" t="n">
        <f aca="false">VLOOKUP($B1214,[5]Data!$A$1:$M$15000,9,0)</f>
        <v>2858000</v>
      </c>
      <c r="K1214" s="205" t="n">
        <f aca="false">VLOOKUP($B1214,[5]Data!$A$1:$M$15000,10,0)</f>
        <v>-289000</v>
      </c>
      <c r="L1214" s="205" t="n">
        <f aca="false">VLOOKUP($B1214,[5]Data!$A$1:$M$15000,11,0)</f>
        <v>3252000</v>
      </c>
      <c r="M1214" s="205" t="n">
        <f aca="false">VLOOKUP($B1214,[5]Data!$A$1:$M$15000,12,0)</f>
        <v>59714000</v>
      </c>
    </row>
    <row r="1215" customFormat="false" ht="11.25" hidden="false" customHeight="false" outlineLevel="0" collapsed="false">
      <c r="A1215" s="199" t="n">
        <v>36759</v>
      </c>
      <c r="B1215" s="192" t="n">
        <v>36759</v>
      </c>
      <c r="C1215" s="205" t="n">
        <f aca="false">VLOOKUP($B1215,[5]Data!$A$1:$M$15000,3,0)</f>
        <v>464000</v>
      </c>
      <c r="D1215" s="205" t="n">
        <f aca="false">VLOOKUP($B1215,[5]Data!$A$1:$M$15000,4,0)</f>
        <v>742000</v>
      </c>
      <c r="E1215" s="205" t="n">
        <f aca="false">VLOOKUP($B1215,[5]Data!$A$1:$M$15000,5,0)</f>
        <v>331000</v>
      </c>
      <c r="F1215" s="205" t="n">
        <f aca="false">VLOOKUP($B1215,[5]Data!$A$1:$M$15000,6,0)</f>
        <v>441000</v>
      </c>
      <c r="G1215" s="205" t="n">
        <f aca="false">VLOOKUP($B1215,[5]Data!$A$1:$M$15000,7,0)</f>
        <v>711000</v>
      </c>
      <c r="H1215" s="205" t="n">
        <f aca="false">VLOOKUP($B1215,[5]Data!$A$1:$M$15000,8,0)</f>
        <v>276000</v>
      </c>
      <c r="I1215" s="205" t="s">
        <v>80</v>
      </c>
      <c r="J1215" s="205" t="n">
        <f aca="false">VLOOKUP($B1215,[5]Data!$A$1:$M$15000,9,0)</f>
        <v>2964000</v>
      </c>
      <c r="K1215" s="205" t="n">
        <f aca="false">VLOOKUP($B1215,[5]Data!$A$1:$M$15000,10,0)</f>
        <v>-691000</v>
      </c>
      <c r="L1215" s="205" t="n">
        <f aca="false">VLOOKUP($B1215,[5]Data!$A$1:$M$15000,11,0)</f>
        <v>3667000</v>
      </c>
      <c r="M1215" s="205" t="n">
        <f aca="false">VLOOKUP($B1215,[5]Data!$A$1:$M$15000,12,0)</f>
        <v>59023000</v>
      </c>
    </row>
    <row r="1216" customFormat="false" ht="11.25" hidden="false" customHeight="false" outlineLevel="0" collapsed="false">
      <c r="A1216" s="199" t="n">
        <v>36760</v>
      </c>
      <c r="B1216" s="192" t="n">
        <v>36760</v>
      </c>
      <c r="C1216" s="205" t="n">
        <f aca="false">VLOOKUP($B1216,[5]Data!$A$1:$M$15000,3,0)</f>
        <v>455000</v>
      </c>
      <c r="D1216" s="205" t="n">
        <f aca="false">VLOOKUP($B1216,[5]Data!$A$1:$M$15000,4,0)</f>
        <v>704000</v>
      </c>
      <c r="E1216" s="205" t="n">
        <f aca="false">VLOOKUP($B1216,[5]Data!$A$1:$M$15000,5,0)</f>
        <v>321000</v>
      </c>
      <c r="F1216" s="205" t="n">
        <f aca="false">VLOOKUP($B1216,[5]Data!$A$1:$M$15000,6,0)</f>
        <v>442000</v>
      </c>
      <c r="G1216" s="205" t="n">
        <f aca="false">VLOOKUP($B1216,[5]Data!$A$1:$M$15000,7,0)</f>
        <v>724000</v>
      </c>
      <c r="H1216" s="205" t="n">
        <f aca="false">VLOOKUP($B1216,[5]Data!$A$1:$M$15000,8,0)</f>
        <v>282000</v>
      </c>
      <c r="I1216" s="205" t="s">
        <v>80</v>
      </c>
      <c r="J1216" s="205" t="n">
        <f aca="false">VLOOKUP($B1216,[5]Data!$A$1:$M$15000,9,0)</f>
        <v>2927000</v>
      </c>
      <c r="K1216" s="205" t="n">
        <f aca="false">VLOOKUP($B1216,[5]Data!$A$1:$M$15000,10,0)</f>
        <v>-844000</v>
      </c>
      <c r="L1216" s="205" t="n">
        <f aca="false">VLOOKUP($B1216,[5]Data!$A$1:$M$15000,11,0)</f>
        <v>3711000</v>
      </c>
      <c r="M1216" s="205" t="n">
        <f aca="false">VLOOKUP($B1216,[5]Data!$A$1:$M$15000,12,0)</f>
        <v>58180000</v>
      </c>
    </row>
    <row r="1217" customFormat="false" ht="11.25" hidden="false" customHeight="false" outlineLevel="0" collapsed="false">
      <c r="A1217" s="199" t="n">
        <v>36761</v>
      </c>
      <c r="B1217" s="192" t="n">
        <v>36761</v>
      </c>
      <c r="C1217" s="205" t="n">
        <f aca="false">VLOOKUP($B1217,[5]Data!$A$1:$M$15000,3,0)</f>
        <v>504000</v>
      </c>
      <c r="D1217" s="205" t="n">
        <f aca="false">VLOOKUP($B1217,[5]Data!$A$1:$M$15000,4,0)</f>
        <v>729000</v>
      </c>
      <c r="E1217" s="205" t="n">
        <f aca="false">VLOOKUP($B1217,[5]Data!$A$1:$M$15000,5,0)</f>
        <v>315000</v>
      </c>
      <c r="F1217" s="205" t="n">
        <f aca="false">VLOOKUP($B1217,[5]Data!$A$1:$M$15000,6,0)</f>
        <v>447000</v>
      </c>
      <c r="G1217" s="205" t="n">
        <f aca="false">VLOOKUP($B1217,[5]Data!$A$1:$M$15000,7,0)</f>
        <v>656000</v>
      </c>
      <c r="H1217" s="205" t="n">
        <f aca="false">VLOOKUP($B1217,[5]Data!$A$1:$M$15000,8,0)</f>
        <v>281000</v>
      </c>
      <c r="I1217" s="205" t="s">
        <v>80</v>
      </c>
      <c r="J1217" s="205" t="n">
        <f aca="false">VLOOKUP($B1217,[5]Data!$A$1:$M$15000,9,0)</f>
        <v>2932000</v>
      </c>
      <c r="K1217" s="205" t="n">
        <f aca="false">VLOOKUP($B1217,[5]Data!$A$1:$M$15000,10,0)</f>
        <v>-772000</v>
      </c>
      <c r="L1217" s="205" t="n">
        <f aca="false">VLOOKUP($B1217,[5]Data!$A$1:$M$15000,11,0)</f>
        <v>3714000</v>
      </c>
      <c r="M1217" s="205" t="n">
        <f aca="false">VLOOKUP($B1217,[5]Data!$A$1:$M$15000,12,0)</f>
        <v>57408000</v>
      </c>
    </row>
    <row r="1218" customFormat="false" ht="11.25" hidden="false" customHeight="false" outlineLevel="0" collapsed="false">
      <c r="A1218" s="199" t="n">
        <v>36762</v>
      </c>
      <c r="B1218" s="192" t="n">
        <v>36762</v>
      </c>
      <c r="C1218" s="205" t="n">
        <f aca="false">VLOOKUP($B1218,[5]Data!$A$1:$M$15000,3,0)</f>
        <v>521000</v>
      </c>
      <c r="D1218" s="205" t="n">
        <f aca="false">VLOOKUP($B1218,[5]Data!$A$1:$M$15000,4,0)</f>
        <v>705000</v>
      </c>
      <c r="E1218" s="205" t="n">
        <f aca="false">VLOOKUP($B1218,[5]Data!$A$1:$M$15000,5,0)</f>
        <v>330000</v>
      </c>
      <c r="F1218" s="205" t="n">
        <f aca="false">VLOOKUP($B1218,[5]Data!$A$1:$M$15000,6,0)</f>
        <v>452000</v>
      </c>
      <c r="G1218" s="205" t="n">
        <f aca="false">VLOOKUP($B1218,[5]Data!$A$1:$M$15000,7,0)</f>
        <v>758000</v>
      </c>
      <c r="H1218" s="205" t="n">
        <f aca="false">VLOOKUP($B1218,[5]Data!$A$1:$M$15000,8,0)</f>
        <v>258000</v>
      </c>
      <c r="I1218" s="205" t="s">
        <v>80</v>
      </c>
      <c r="J1218" s="205" t="n">
        <f aca="false">VLOOKUP($B1218,[5]Data!$A$1:$M$15000,9,0)</f>
        <v>3023000</v>
      </c>
      <c r="K1218" s="205" t="n">
        <f aca="false">VLOOKUP($B1218,[5]Data!$A$1:$M$15000,10,0)</f>
        <v>-801000</v>
      </c>
      <c r="L1218" s="205" t="n">
        <f aca="false">VLOOKUP($B1218,[5]Data!$A$1:$M$15000,11,0)</f>
        <v>3826000</v>
      </c>
      <c r="M1218" s="205" t="n">
        <f aca="false">VLOOKUP($B1218,[5]Data!$A$1:$M$15000,12,0)</f>
        <v>56608000</v>
      </c>
    </row>
    <row r="1219" customFormat="false" ht="11.25" hidden="false" customHeight="false" outlineLevel="0" collapsed="false">
      <c r="A1219" s="199" t="n">
        <v>36763</v>
      </c>
      <c r="B1219" s="192" t="n">
        <v>36763</v>
      </c>
      <c r="C1219" s="205" t="n">
        <f aca="false">VLOOKUP($B1219,[5]Data!$A$1:$M$15000,3,0)</f>
        <v>516000</v>
      </c>
      <c r="D1219" s="205" t="n">
        <f aca="false">VLOOKUP($B1219,[5]Data!$A$1:$M$15000,4,0)</f>
        <v>628000</v>
      </c>
      <c r="E1219" s="205" t="n">
        <f aca="false">VLOOKUP($B1219,[5]Data!$A$1:$M$15000,5,0)</f>
        <v>302000</v>
      </c>
      <c r="F1219" s="205" t="n">
        <f aca="false">VLOOKUP($B1219,[5]Data!$A$1:$M$15000,6,0)</f>
        <v>447000</v>
      </c>
      <c r="G1219" s="205" t="n">
        <f aca="false">VLOOKUP($B1219,[5]Data!$A$1:$M$15000,7,0)</f>
        <v>704000</v>
      </c>
      <c r="H1219" s="205" t="n">
        <f aca="false">VLOOKUP($B1219,[5]Data!$A$1:$M$15000,8,0)</f>
        <v>260000</v>
      </c>
      <c r="I1219" s="205" t="s">
        <v>80</v>
      </c>
      <c r="J1219" s="205" t="n">
        <f aca="false">VLOOKUP($B1219,[5]Data!$A$1:$M$15000,9,0)</f>
        <v>2858000</v>
      </c>
      <c r="K1219" s="205" t="n">
        <f aca="false">VLOOKUP($B1219,[5]Data!$A$1:$M$15000,10,0)</f>
        <v>-790000</v>
      </c>
      <c r="L1219" s="205" t="n">
        <f aca="false">VLOOKUP($B1219,[5]Data!$A$1:$M$15000,11,0)</f>
        <v>3705000</v>
      </c>
      <c r="M1219" s="205" t="n">
        <f aca="false">VLOOKUP($B1219,[5]Data!$A$1:$M$15000,12,0)</f>
        <v>55818000</v>
      </c>
    </row>
    <row r="1220" customFormat="false" ht="11.25" hidden="false" customHeight="false" outlineLevel="0" collapsed="false">
      <c r="A1220" s="199" t="n">
        <v>36764</v>
      </c>
      <c r="B1220" s="192" t="n">
        <v>36764</v>
      </c>
      <c r="C1220" s="205" t="n">
        <f aca="false">VLOOKUP($B1220,[5]Data!$A$1:$M$15000,3,0)</f>
        <v>524000</v>
      </c>
      <c r="D1220" s="205" t="n">
        <f aca="false">VLOOKUP($B1220,[5]Data!$A$1:$M$15000,4,0)</f>
        <v>655000</v>
      </c>
      <c r="E1220" s="205" t="n">
        <f aca="false">VLOOKUP($B1220,[5]Data!$A$1:$M$15000,5,0)</f>
        <v>331000</v>
      </c>
      <c r="F1220" s="205" t="n">
        <f aca="false">VLOOKUP($B1220,[5]Data!$A$1:$M$15000,6,0)</f>
        <v>429000</v>
      </c>
      <c r="G1220" s="205" t="n">
        <f aca="false">VLOOKUP($B1220,[5]Data!$A$1:$M$15000,7,0)</f>
        <v>693000</v>
      </c>
      <c r="H1220" s="205" t="n">
        <f aca="false">VLOOKUP($B1220,[5]Data!$A$1:$M$15000,8,0)</f>
        <v>263000</v>
      </c>
      <c r="I1220" s="205" t="s">
        <v>80</v>
      </c>
      <c r="J1220" s="205" t="n">
        <f aca="false">VLOOKUP($B1220,[5]Data!$A$1:$M$15000,9,0)</f>
        <v>2895000</v>
      </c>
      <c r="K1220" s="205" t="n">
        <f aca="false">VLOOKUP($B1220,[5]Data!$A$1:$M$15000,10,0)</f>
        <v>-522000</v>
      </c>
      <c r="L1220" s="205" t="n">
        <f aca="false">VLOOKUP($B1220,[5]Data!$A$1:$M$15000,11,0)</f>
        <v>3350000</v>
      </c>
      <c r="M1220" s="205" t="n">
        <f aca="false">VLOOKUP($B1220,[5]Data!$A$1:$M$15000,12,0)</f>
        <v>55013000</v>
      </c>
    </row>
    <row r="1221" customFormat="false" ht="11.25" hidden="false" customHeight="false" outlineLevel="0" collapsed="false">
      <c r="A1221" s="199" t="n">
        <v>36765</v>
      </c>
      <c r="B1221" s="192" t="n">
        <v>36765</v>
      </c>
      <c r="C1221" s="205" t="n">
        <f aca="false">VLOOKUP($B1221,[5]Data!$A$1:$M$15000,3,0)</f>
        <v>524000</v>
      </c>
      <c r="D1221" s="205" t="n">
        <f aca="false">VLOOKUP($B1221,[5]Data!$A$1:$M$15000,4,0)</f>
        <v>602000</v>
      </c>
      <c r="E1221" s="205" t="n">
        <f aca="false">VLOOKUP($B1221,[5]Data!$A$1:$M$15000,5,0)</f>
        <v>354000</v>
      </c>
      <c r="F1221" s="205" t="n">
        <f aca="false">VLOOKUP($B1221,[5]Data!$A$1:$M$15000,6,0)</f>
        <v>448000</v>
      </c>
      <c r="G1221" s="205" t="n">
        <f aca="false">VLOOKUP($B1221,[5]Data!$A$1:$M$15000,7,0)</f>
        <v>665000</v>
      </c>
      <c r="H1221" s="205" t="n">
        <f aca="false">VLOOKUP($B1221,[5]Data!$A$1:$M$15000,8,0)</f>
        <v>262000</v>
      </c>
      <c r="I1221" s="205" t="s">
        <v>80</v>
      </c>
      <c r="J1221" s="205" t="n">
        <f aca="false">VLOOKUP($B1221,[5]Data!$A$1:$M$15000,9,0)</f>
        <v>2857000</v>
      </c>
      <c r="K1221" s="205" t="n">
        <f aca="false">VLOOKUP($B1221,[5]Data!$A$1:$M$15000,10,0)</f>
        <v>-294000</v>
      </c>
      <c r="L1221" s="205" t="n">
        <f aca="false">VLOOKUP($B1221,[5]Data!$A$1:$M$15000,11,0)</f>
        <v>3123000</v>
      </c>
      <c r="M1221" s="205" t="n">
        <f aca="false">VLOOKUP($B1221,[5]Data!$A$1:$M$15000,12,0)</f>
        <v>54720000</v>
      </c>
    </row>
    <row r="1222" customFormat="false" ht="11.25" hidden="false" customHeight="false" outlineLevel="0" collapsed="false">
      <c r="A1222" s="199" t="n">
        <v>36766</v>
      </c>
      <c r="B1222" s="192" t="n">
        <v>36766</v>
      </c>
      <c r="C1222" s="205" t="n">
        <f aca="false">VLOOKUP($B1222,[5]Data!$A$1:$M$15000,3,0)</f>
        <v>415000</v>
      </c>
      <c r="D1222" s="205" t="n">
        <f aca="false">VLOOKUP($B1222,[5]Data!$A$1:$M$15000,4,0)</f>
        <v>655000</v>
      </c>
      <c r="E1222" s="205" t="n">
        <f aca="false">VLOOKUP($B1222,[5]Data!$A$1:$M$15000,5,0)</f>
        <v>299000</v>
      </c>
      <c r="F1222" s="205" t="n">
        <f aca="false">VLOOKUP($B1222,[5]Data!$A$1:$M$15000,6,0)</f>
        <v>425000</v>
      </c>
      <c r="G1222" s="205" t="n">
        <f aca="false">VLOOKUP($B1222,[5]Data!$A$1:$M$15000,7,0)</f>
        <v>689000</v>
      </c>
      <c r="H1222" s="205" t="n">
        <f aca="false">VLOOKUP($B1222,[5]Data!$A$1:$M$15000,8,0)</f>
        <v>271000</v>
      </c>
      <c r="I1222" s="205" t="s">
        <v>80</v>
      </c>
      <c r="J1222" s="205" t="n">
        <f aca="false">VLOOKUP($B1222,[5]Data!$A$1:$M$15000,9,0)</f>
        <v>2753000</v>
      </c>
      <c r="K1222" s="205" t="n">
        <f aca="false">VLOOKUP($B1222,[5]Data!$A$1:$M$15000,10,0)</f>
        <v>-837000</v>
      </c>
      <c r="L1222" s="205" t="n">
        <f aca="false">VLOOKUP($B1222,[5]Data!$A$1:$M$15000,11,0)</f>
        <v>3616000</v>
      </c>
      <c r="M1222" s="205" t="n">
        <f aca="false">VLOOKUP($B1222,[5]Data!$A$1:$M$15000,12,0)</f>
        <v>54166000</v>
      </c>
    </row>
    <row r="1223" customFormat="false" ht="11.25" hidden="false" customHeight="false" outlineLevel="0" collapsed="false">
      <c r="A1223" s="199" t="n">
        <v>36767</v>
      </c>
      <c r="B1223" s="192" t="n">
        <v>36767</v>
      </c>
      <c r="C1223" s="205" t="n">
        <f aca="false">VLOOKUP($B1223,[5]Data!$A$1:$M$15000,3,0)</f>
        <v>537000</v>
      </c>
      <c r="D1223" s="205" t="n">
        <f aca="false">VLOOKUP($B1223,[5]Data!$A$1:$M$15000,4,0)</f>
        <v>832000</v>
      </c>
      <c r="E1223" s="205" t="n">
        <f aca="false">VLOOKUP($B1223,[5]Data!$A$1:$M$15000,5,0)</f>
        <v>315000</v>
      </c>
      <c r="F1223" s="205" t="n">
        <f aca="false">VLOOKUP($B1223,[5]Data!$A$1:$M$15000,6,0)</f>
        <v>454000</v>
      </c>
      <c r="G1223" s="205" t="n">
        <f aca="false">VLOOKUP($B1223,[5]Data!$A$1:$M$15000,7,0)</f>
        <v>689000</v>
      </c>
      <c r="H1223" s="205" t="n">
        <f aca="false">VLOOKUP($B1223,[5]Data!$A$1:$M$15000,8,0)</f>
        <v>270000</v>
      </c>
      <c r="I1223" s="205" t="s">
        <v>80</v>
      </c>
      <c r="J1223" s="205" t="n">
        <f aca="false">VLOOKUP($B1223,[5]Data!$A$1:$M$15000,9,0)</f>
        <v>3098000</v>
      </c>
      <c r="K1223" s="205" t="n">
        <f aca="false">VLOOKUP($B1223,[5]Data!$A$1:$M$15000,10,0)</f>
        <v>-320000</v>
      </c>
      <c r="L1223" s="205" t="n">
        <f aca="false">VLOOKUP($B1223,[5]Data!$A$1:$M$15000,11,0)</f>
        <v>3391000</v>
      </c>
      <c r="M1223" s="205" t="n">
        <f aca="false">VLOOKUP($B1223,[5]Data!$A$1:$M$15000,12,0)</f>
        <v>53845000</v>
      </c>
    </row>
    <row r="1224" customFormat="false" ht="11.25" hidden="false" customHeight="false" outlineLevel="0" collapsed="false">
      <c r="A1224" s="199" t="n">
        <v>36768</v>
      </c>
      <c r="B1224" s="192" t="n">
        <v>36768</v>
      </c>
      <c r="C1224" s="205" t="n">
        <f aca="false">VLOOKUP($B1224,[5]Data!$A$1:$M$15000,3,0)</f>
        <v>526000</v>
      </c>
      <c r="D1224" s="205" t="n">
        <f aca="false">VLOOKUP($B1224,[5]Data!$A$1:$M$15000,4,0)</f>
        <v>805000</v>
      </c>
      <c r="E1224" s="205" t="n">
        <f aca="false">VLOOKUP($B1224,[5]Data!$A$1:$M$15000,5,0)</f>
        <v>325000</v>
      </c>
      <c r="F1224" s="205" t="n">
        <f aca="false">VLOOKUP($B1224,[5]Data!$A$1:$M$15000,6,0)</f>
        <v>467000</v>
      </c>
      <c r="G1224" s="205" t="n">
        <f aca="false">VLOOKUP($B1224,[5]Data!$A$1:$M$15000,7,0)</f>
        <v>703000</v>
      </c>
      <c r="H1224" s="205" t="n">
        <f aca="false">VLOOKUP($B1224,[5]Data!$A$1:$M$15000,8,0)</f>
        <v>273000</v>
      </c>
      <c r="I1224" s="205" t="s">
        <v>80</v>
      </c>
      <c r="J1224" s="205" t="n">
        <f aca="false">VLOOKUP($B1224,[5]Data!$A$1:$M$15000,9,0)</f>
        <v>3098000</v>
      </c>
      <c r="K1224" s="205" t="n">
        <f aca="false">VLOOKUP($B1224,[5]Data!$A$1:$M$15000,10,0)</f>
        <v>-127000</v>
      </c>
      <c r="L1224" s="205" t="n">
        <f aca="false">VLOOKUP($B1224,[5]Data!$A$1:$M$15000,11,0)</f>
        <v>3236000</v>
      </c>
      <c r="M1224" s="205" t="n">
        <f aca="false">VLOOKUP($B1224,[5]Data!$A$1:$M$15000,12,0)</f>
        <v>53718000</v>
      </c>
    </row>
    <row r="1225" customFormat="false" ht="11.25" hidden="false" customHeight="false" outlineLevel="0" collapsed="false">
      <c r="A1225" s="199" t="n">
        <v>36769</v>
      </c>
      <c r="B1225" s="192" t="n">
        <v>36769</v>
      </c>
      <c r="C1225" s="205" t="n">
        <f aca="false">VLOOKUP($B1225,[5]Data!$A$1:$M$15000,3,0)</f>
        <v>444000</v>
      </c>
      <c r="D1225" s="205" t="n">
        <f aca="false">VLOOKUP($B1225,[5]Data!$A$1:$M$15000,4,0)</f>
        <v>946000</v>
      </c>
      <c r="E1225" s="205" t="n">
        <f aca="false">VLOOKUP($B1225,[5]Data!$A$1:$M$15000,5,0)</f>
        <v>355000</v>
      </c>
      <c r="F1225" s="205" t="n">
        <f aca="false">VLOOKUP($B1225,[5]Data!$A$1:$M$15000,6,0)</f>
        <v>466000</v>
      </c>
      <c r="G1225" s="205" t="n">
        <f aca="false">VLOOKUP($B1225,[5]Data!$A$1:$M$15000,7,0)</f>
        <v>700000</v>
      </c>
      <c r="H1225" s="205" t="n">
        <f aca="false">VLOOKUP($B1225,[5]Data!$A$1:$M$15000,8,0)</f>
        <v>281000</v>
      </c>
      <c r="I1225" s="205" t="s">
        <v>80</v>
      </c>
      <c r="J1225" s="205" t="n">
        <f aca="false">VLOOKUP($B1225,[5]Data!$A$1:$M$15000,9,0)</f>
        <v>3193000</v>
      </c>
      <c r="K1225" s="205" t="n">
        <f aca="false">VLOOKUP($B1225,[5]Data!$A$1:$M$15000,10,0)</f>
        <v>112000</v>
      </c>
      <c r="L1225" s="205" t="n">
        <f aca="false">VLOOKUP($B1225,[5]Data!$A$1:$M$15000,11,0)</f>
        <v>3089000</v>
      </c>
      <c r="M1225" s="205" t="n">
        <f aca="false">VLOOKUP($B1225,[5]Data!$A$1:$M$15000,12,0)</f>
        <v>53831000</v>
      </c>
    </row>
    <row r="1226" customFormat="false" ht="11.25" hidden="false" customHeight="false" outlineLevel="0" collapsed="false">
      <c r="A1226" s="199" t="n">
        <v>36770</v>
      </c>
      <c r="B1226" s="192" t="n">
        <v>36770</v>
      </c>
      <c r="C1226" s="205" t="n">
        <f aca="false">VLOOKUP($B1226,[5]Data!$A$1:$M$15000,3,0)</f>
        <v>534000</v>
      </c>
      <c r="D1226" s="205" t="n">
        <f aca="false">VLOOKUP($B1226,[5]Data!$A$1:$M$15000,4,0)</f>
        <v>1107000</v>
      </c>
      <c r="E1226" s="205" t="n">
        <f aca="false">VLOOKUP($B1226,[5]Data!$A$1:$M$15000,5,0)</f>
        <v>417000</v>
      </c>
      <c r="F1226" s="205" t="n">
        <f aca="false">VLOOKUP($B1226,[5]Data!$A$1:$M$15000,6,0)</f>
        <v>373000</v>
      </c>
      <c r="G1226" s="205" t="n">
        <f aca="false">VLOOKUP($B1226,[5]Data!$A$1:$M$15000,7,0)</f>
        <v>704000</v>
      </c>
      <c r="H1226" s="205" t="n">
        <f aca="false">VLOOKUP($B1226,[5]Data!$A$1:$M$15000,8,0)</f>
        <v>287000</v>
      </c>
      <c r="I1226" s="205" t="s">
        <v>80</v>
      </c>
      <c r="J1226" s="205" t="n">
        <f aca="false">VLOOKUP($B1226,[5]Data!$A$1:$M$15000,9,0)</f>
        <v>3423000</v>
      </c>
      <c r="K1226" s="205" t="n">
        <f aca="false">VLOOKUP($B1226,[5]Data!$A$1:$M$15000,10,0)</f>
        <v>612000</v>
      </c>
      <c r="L1226" s="205" t="n">
        <f aca="false">VLOOKUP($B1226,[5]Data!$A$1:$M$15000,11,0)</f>
        <v>2891000</v>
      </c>
      <c r="M1226" s="205" t="n">
        <f aca="false">VLOOKUP($B1226,[5]Data!$A$1:$M$15000,12,0)</f>
        <v>54442000</v>
      </c>
    </row>
    <row r="1227" customFormat="false" ht="11.25" hidden="false" customHeight="false" outlineLevel="0" collapsed="false">
      <c r="A1227" s="199" t="n">
        <v>36771</v>
      </c>
      <c r="B1227" s="192" t="n">
        <v>36771</v>
      </c>
      <c r="C1227" s="205" t="n">
        <f aca="false">VLOOKUP($B1227,[5]Data!$A$1:$M$15000,3,0)</f>
        <v>517000</v>
      </c>
      <c r="D1227" s="205" t="n">
        <f aca="false">VLOOKUP($B1227,[5]Data!$A$1:$M$15000,4,0)</f>
        <v>1086000</v>
      </c>
      <c r="E1227" s="205" t="n">
        <f aca="false">VLOOKUP($B1227,[5]Data!$A$1:$M$15000,5,0)</f>
        <v>363000</v>
      </c>
      <c r="F1227" s="205" t="n">
        <f aca="false">VLOOKUP($B1227,[5]Data!$A$1:$M$15000,6,0)</f>
        <v>375000</v>
      </c>
      <c r="G1227" s="205" t="n">
        <f aca="false">VLOOKUP($B1227,[5]Data!$A$1:$M$15000,7,0)</f>
        <v>697000</v>
      </c>
      <c r="H1227" s="205" t="n">
        <f aca="false">VLOOKUP($B1227,[5]Data!$A$1:$M$15000,8,0)</f>
        <v>281000</v>
      </c>
      <c r="I1227" s="205" t="s">
        <v>80</v>
      </c>
      <c r="J1227" s="205" t="n">
        <f aca="false">VLOOKUP($B1227,[5]Data!$A$1:$M$15000,9,0)</f>
        <v>3318000</v>
      </c>
      <c r="K1227" s="205" t="n">
        <f aca="false">VLOOKUP($B1227,[5]Data!$A$1:$M$15000,10,0)</f>
        <v>795000</v>
      </c>
      <c r="L1227" s="205" t="n">
        <f aca="false">VLOOKUP($B1227,[5]Data!$A$1:$M$15000,11,0)</f>
        <v>2549000</v>
      </c>
      <c r="M1227" s="205" t="n">
        <f aca="false">VLOOKUP($B1227,[5]Data!$A$1:$M$15000,12,0)</f>
        <v>55237000</v>
      </c>
    </row>
    <row r="1228" customFormat="false" ht="11.25" hidden="false" customHeight="false" outlineLevel="0" collapsed="false">
      <c r="A1228" s="199" t="n">
        <v>36772</v>
      </c>
      <c r="B1228" s="192" t="n">
        <v>36772</v>
      </c>
      <c r="C1228" s="205" t="n">
        <f aca="false">VLOOKUP($B1228,[5]Data!$A$1:$M$15000,3,0)</f>
        <v>514000</v>
      </c>
      <c r="D1228" s="205" t="n">
        <f aca="false">VLOOKUP($B1228,[5]Data!$A$1:$M$15000,4,0)</f>
        <v>956000</v>
      </c>
      <c r="E1228" s="205" t="n">
        <f aca="false">VLOOKUP($B1228,[5]Data!$A$1:$M$15000,5,0)</f>
        <v>434000</v>
      </c>
      <c r="F1228" s="205" t="n">
        <f aca="false">VLOOKUP($B1228,[5]Data!$A$1:$M$15000,6,0)</f>
        <v>376000</v>
      </c>
      <c r="G1228" s="205" t="n">
        <f aca="false">VLOOKUP($B1228,[5]Data!$A$1:$M$15000,7,0)</f>
        <v>719000</v>
      </c>
      <c r="H1228" s="205" t="n">
        <f aca="false">VLOOKUP($B1228,[5]Data!$A$1:$M$15000,8,0)</f>
        <v>290000</v>
      </c>
      <c r="I1228" s="205" t="s">
        <v>80</v>
      </c>
      <c r="J1228" s="205" t="n">
        <f aca="false">VLOOKUP($B1228,[5]Data!$A$1:$M$15000,9,0)</f>
        <v>3288000</v>
      </c>
      <c r="K1228" s="205" t="n">
        <f aca="false">VLOOKUP($B1228,[5]Data!$A$1:$M$15000,10,0)</f>
        <v>836000</v>
      </c>
      <c r="L1228" s="205" t="n">
        <f aca="false">VLOOKUP($B1228,[5]Data!$A$1:$M$15000,11,0)</f>
        <v>2320000</v>
      </c>
      <c r="M1228" s="205" t="n">
        <f aca="false">VLOOKUP($B1228,[5]Data!$A$1:$M$15000,12,0)</f>
        <v>56072000</v>
      </c>
    </row>
    <row r="1229" customFormat="false" ht="11.25" hidden="false" customHeight="false" outlineLevel="0" collapsed="false">
      <c r="A1229" s="199" t="n">
        <v>36773</v>
      </c>
      <c r="B1229" s="192" t="n">
        <v>36773</v>
      </c>
      <c r="C1229" s="205" t="n">
        <f aca="false">VLOOKUP($B1229,[5]Data!$A$1:$M$15000,3,0)</f>
        <v>511000</v>
      </c>
      <c r="D1229" s="205" t="n">
        <f aca="false">VLOOKUP($B1229,[5]Data!$A$1:$M$15000,4,0)</f>
        <v>989000</v>
      </c>
      <c r="E1229" s="205" t="n">
        <f aca="false">VLOOKUP($B1229,[5]Data!$A$1:$M$15000,5,0)</f>
        <v>416000</v>
      </c>
      <c r="F1229" s="205" t="n">
        <f aca="false">VLOOKUP($B1229,[5]Data!$A$1:$M$15000,6,0)</f>
        <v>371000</v>
      </c>
      <c r="G1229" s="205" t="n">
        <f aca="false">VLOOKUP($B1229,[5]Data!$A$1:$M$15000,7,0)</f>
        <v>716000</v>
      </c>
      <c r="H1229" s="205" t="n">
        <f aca="false">VLOOKUP($B1229,[5]Data!$A$1:$M$15000,8,0)</f>
        <v>286000</v>
      </c>
      <c r="I1229" s="205" t="s">
        <v>80</v>
      </c>
      <c r="J1229" s="205" t="n">
        <f aca="false">VLOOKUP($B1229,[5]Data!$A$1:$M$15000,9,0)</f>
        <v>3290000</v>
      </c>
      <c r="K1229" s="205" t="n">
        <f aca="false">VLOOKUP($B1229,[5]Data!$A$1:$M$15000,10,0)</f>
        <v>817000</v>
      </c>
      <c r="L1229" s="205" t="n">
        <f aca="false">VLOOKUP($B1229,[5]Data!$A$1:$M$15000,11,0)</f>
        <v>2573000</v>
      </c>
      <c r="M1229" s="205" t="n">
        <f aca="false">VLOOKUP($B1229,[5]Data!$A$1:$M$15000,12,0)</f>
        <v>56889000</v>
      </c>
    </row>
    <row r="1230" customFormat="false" ht="11.25" hidden="false" customHeight="false" outlineLevel="0" collapsed="false">
      <c r="A1230" s="199" t="n">
        <v>36774</v>
      </c>
      <c r="B1230" s="192" t="n">
        <v>36774</v>
      </c>
      <c r="C1230" s="205" t="n">
        <f aca="false">VLOOKUP($B1230,[5]Data!$A$1:$M$15000,3,0)</f>
        <v>510000</v>
      </c>
      <c r="D1230" s="205" t="n">
        <f aca="false">VLOOKUP($B1230,[5]Data!$A$1:$M$15000,4,0)</f>
        <v>1073000</v>
      </c>
      <c r="E1230" s="205" t="n">
        <f aca="false">VLOOKUP($B1230,[5]Data!$A$1:$M$15000,5,0)</f>
        <v>390000</v>
      </c>
      <c r="F1230" s="205" t="n">
        <f aca="false">VLOOKUP($B1230,[5]Data!$A$1:$M$15000,6,0)</f>
        <v>388000</v>
      </c>
      <c r="G1230" s="205" t="n">
        <f aca="false">VLOOKUP($B1230,[5]Data!$A$1:$M$15000,7,0)</f>
        <v>702000</v>
      </c>
      <c r="H1230" s="205" t="n">
        <f aca="false">VLOOKUP($B1230,[5]Data!$A$1:$M$15000,8,0)</f>
        <v>275000</v>
      </c>
      <c r="I1230" s="205" t="s">
        <v>80</v>
      </c>
      <c r="J1230" s="205" t="n">
        <f aca="false">VLOOKUP($B1230,[5]Data!$A$1:$M$15000,9,0)</f>
        <v>3338000</v>
      </c>
      <c r="K1230" s="205" t="n">
        <f aca="false">VLOOKUP($B1230,[5]Data!$A$1:$M$15000,10,0)</f>
        <v>180000</v>
      </c>
      <c r="L1230" s="205" t="n">
        <f aca="false">VLOOKUP($B1230,[5]Data!$A$1:$M$15000,11,0)</f>
        <v>3080000</v>
      </c>
      <c r="M1230" s="205" t="n">
        <f aca="false">VLOOKUP($B1230,[5]Data!$A$1:$M$15000,12,0)</f>
        <v>57070000</v>
      </c>
    </row>
    <row r="1231" customFormat="false" ht="11.25" hidden="false" customHeight="false" outlineLevel="0" collapsed="false">
      <c r="A1231" s="199" t="n">
        <v>36775</v>
      </c>
      <c r="B1231" s="192" t="n">
        <v>36775</v>
      </c>
      <c r="C1231" s="205" t="n">
        <f aca="false">VLOOKUP($B1231,[5]Data!$A$1:$M$15000,3,0)</f>
        <v>523000</v>
      </c>
      <c r="D1231" s="205" t="n">
        <f aca="false">VLOOKUP($B1231,[5]Data!$A$1:$M$15000,4,0)</f>
        <v>1135000</v>
      </c>
      <c r="E1231" s="205" t="n">
        <f aca="false">VLOOKUP($B1231,[5]Data!$A$1:$M$15000,5,0)</f>
        <v>367000</v>
      </c>
      <c r="F1231" s="205" t="n">
        <f aca="false">VLOOKUP($B1231,[5]Data!$A$1:$M$15000,6,0)</f>
        <v>406000</v>
      </c>
      <c r="G1231" s="205" t="n">
        <f aca="false">VLOOKUP($B1231,[5]Data!$A$1:$M$15000,7,0)</f>
        <v>679000</v>
      </c>
      <c r="H1231" s="205" t="n">
        <f aca="false">VLOOKUP($B1231,[5]Data!$A$1:$M$15000,8,0)</f>
        <v>254000</v>
      </c>
      <c r="I1231" s="205" t="s">
        <v>80</v>
      </c>
      <c r="J1231" s="205" t="n">
        <f aca="false">VLOOKUP($B1231,[5]Data!$A$1:$M$15000,9,0)</f>
        <v>3364000</v>
      </c>
      <c r="K1231" s="205" t="n">
        <f aca="false">VLOOKUP($B1231,[5]Data!$A$1:$M$15000,10,0)</f>
        <v>105000</v>
      </c>
      <c r="L1231" s="205" t="n">
        <f aca="false">VLOOKUP($B1231,[5]Data!$A$1:$M$15000,11,0)</f>
        <v>3314000</v>
      </c>
      <c r="M1231" s="205" t="n">
        <f aca="false">VLOOKUP($B1231,[5]Data!$A$1:$M$15000,12,0)</f>
        <v>57177000</v>
      </c>
    </row>
    <row r="1232" customFormat="false" ht="11.25" hidden="false" customHeight="false" outlineLevel="0" collapsed="false">
      <c r="A1232" s="199" t="n">
        <v>36776</v>
      </c>
      <c r="B1232" s="192" t="n">
        <v>36776</v>
      </c>
      <c r="C1232" s="205" t="n">
        <f aca="false">VLOOKUP($B1232,[5]Data!$A$1:$M$15000,3,0)</f>
        <v>465000</v>
      </c>
      <c r="D1232" s="205" t="n">
        <f aca="false">VLOOKUP($B1232,[5]Data!$A$1:$M$15000,4,0)</f>
        <v>1155000</v>
      </c>
      <c r="E1232" s="205" t="n">
        <f aca="false">VLOOKUP($B1232,[5]Data!$A$1:$M$15000,5,0)</f>
        <v>373000</v>
      </c>
      <c r="F1232" s="205" t="n">
        <f aca="false">VLOOKUP($B1232,[5]Data!$A$1:$M$15000,6,0)</f>
        <v>393000</v>
      </c>
      <c r="G1232" s="205" t="n">
        <f aca="false">VLOOKUP($B1232,[5]Data!$A$1:$M$15000,7,0)</f>
        <v>702000</v>
      </c>
      <c r="H1232" s="205" t="n">
        <f aca="false">VLOOKUP($B1232,[5]Data!$A$1:$M$15000,8,0)</f>
        <v>237000</v>
      </c>
      <c r="I1232" s="205" t="s">
        <v>80</v>
      </c>
      <c r="J1232" s="205" t="n">
        <f aca="false">VLOOKUP($B1232,[5]Data!$A$1:$M$15000,9,0)</f>
        <v>3326000</v>
      </c>
      <c r="K1232" s="205" t="n">
        <f aca="false">VLOOKUP($B1232,[5]Data!$A$1:$M$15000,10,0)</f>
        <v>-95000</v>
      </c>
      <c r="L1232" s="205" t="n">
        <f aca="false">VLOOKUP($B1232,[5]Data!$A$1:$M$15000,11,0)</f>
        <v>3410000</v>
      </c>
      <c r="M1232" s="205" t="n">
        <f aca="false">VLOOKUP($B1232,[5]Data!$A$1:$M$15000,12,0)</f>
        <v>57082000</v>
      </c>
    </row>
    <row r="1233" customFormat="false" ht="11.25" hidden="false" customHeight="false" outlineLevel="0" collapsed="false">
      <c r="A1233" s="199" t="n">
        <v>36777</v>
      </c>
      <c r="B1233" s="192" t="n">
        <v>36777</v>
      </c>
      <c r="C1233" s="205" t="n">
        <f aca="false">VLOOKUP($B1233,[5]Data!$A$1:$M$15000,3,0)</f>
        <v>513000</v>
      </c>
      <c r="D1233" s="205" t="n">
        <f aca="false">VLOOKUP($B1233,[5]Data!$A$1:$M$15000,4,0)</f>
        <v>1122000</v>
      </c>
      <c r="E1233" s="205" t="n">
        <f aca="false">VLOOKUP($B1233,[5]Data!$A$1:$M$15000,5,0)</f>
        <v>378000</v>
      </c>
      <c r="F1233" s="205" t="n">
        <f aca="false">VLOOKUP($B1233,[5]Data!$A$1:$M$15000,6,0)</f>
        <v>415000</v>
      </c>
      <c r="G1233" s="205" t="n">
        <f aca="false">VLOOKUP($B1233,[5]Data!$A$1:$M$15000,7,0)</f>
        <v>718000</v>
      </c>
      <c r="H1233" s="205" t="n">
        <f aca="false">VLOOKUP($B1233,[5]Data!$A$1:$M$15000,8,0)</f>
        <v>245000</v>
      </c>
      <c r="I1233" s="205" t="s">
        <v>80</v>
      </c>
      <c r="J1233" s="205" t="n">
        <f aca="false">VLOOKUP($B1233,[5]Data!$A$1:$M$15000,9,0)</f>
        <v>3390000</v>
      </c>
      <c r="K1233" s="205" t="n">
        <f aca="false">VLOOKUP($B1233,[5]Data!$A$1:$M$15000,10,0)</f>
        <v>-29000</v>
      </c>
      <c r="L1233" s="205" t="n">
        <f aca="false">VLOOKUP($B1233,[5]Data!$A$1:$M$15000,11,0)</f>
        <v>3343000</v>
      </c>
      <c r="M1233" s="205" t="n">
        <f aca="false">VLOOKUP($B1233,[5]Data!$A$1:$M$15000,12,0)</f>
        <v>57053000</v>
      </c>
    </row>
    <row r="1234" customFormat="false" ht="11.25" hidden="false" customHeight="false" outlineLevel="0" collapsed="false">
      <c r="A1234" s="199" t="n">
        <v>36778</v>
      </c>
      <c r="B1234" s="192" t="n">
        <v>36778</v>
      </c>
      <c r="C1234" s="205" t="n">
        <f aca="false">VLOOKUP($B1234,[5]Data!$A$1:$M$15000,3,0)</f>
        <v>510000</v>
      </c>
      <c r="D1234" s="205" t="n">
        <f aca="false">VLOOKUP($B1234,[5]Data!$A$1:$M$15000,4,0)</f>
        <v>1106000</v>
      </c>
      <c r="E1234" s="205" t="n">
        <f aca="false">VLOOKUP($B1234,[5]Data!$A$1:$M$15000,5,0)</f>
        <v>369000</v>
      </c>
      <c r="F1234" s="205" t="n">
        <f aca="false">VLOOKUP($B1234,[5]Data!$A$1:$M$15000,6,0)</f>
        <v>410000</v>
      </c>
      <c r="G1234" s="205" t="n">
        <f aca="false">VLOOKUP($B1234,[5]Data!$A$1:$M$15000,7,0)</f>
        <v>665000</v>
      </c>
      <c r="H1234" s="205" t="n">
        <f aca="false">VLOOKUP($B1234,[5]Data!$A$1:$M$15000,8,0)</f>
        <v>263000</v>
      </c>
      <c r="I1234" s="205" t="s">
        <v>80</v>
      </c>
      <c r="J1234" s="205" t="n">
        <f aca="false">VLOOKUP($B1234,[5]Data!$A$1:$M$15000,9,0)</f>
        <v>3323000</v>
      </c>
      <c r="K1234" s="205" t="n">
        <f aca="false">VLOOKUP($B1234,[5]Data!$A$1:$M$15000,10,0)</f>
        <v>381000</v>
      </c>
      <c r="L1234" s="205" t="n">
        <f aca="false">VLOOKUP($B1234,[5]Data!$A$1:$M$15000,11,0)</f>
        <v>2989000</v>
      </c>
      <c r="M1234" s="205" t="n">
        <f aca="false">VLOOKUP($B1234,[5]Data!$A$1:$M$15000,12,0)</f>
        <v>57434000</v>
      </c>
    </row>
    <row r="1235" customFormat="false" ht="11.25" hidden="false" customHeight="false" outlineLevel="0" collapsed="false">
      <c r="A1235" s="199" t="n">
        <v>36779</v>
      </c>
      <c r="B1235" s="192" t="n">
        <v>36779</v>
      </c>
      <c r="C1235" s="205" t="n">
        <f aca="false">VLOOKUP($B1235,[5]Data!$A$1:$M$15000,3,0)</f>
        <v>492000</v>
      </c>
      <c r="D1235" s="205" t="n">
        <f aca="false">VLOOKUP($B1235,[5]Data!$A$1:$M$15000,4,0)</f>
        <v>1115000</v>
      </c>
      <c r="E1235" s="205" t="n">
        <f aca="false">VLOOKUP($B1235,[5]Data!$A$1:$M$15000,5,0)</f>
        <v>382000</v>
      </c>
      <c r="F1235" s="205" t="n">
        <f aca="false">VLOOKUP($B1235,[5]Data!$A$1:$M$15000,6,0)</f>
        <v>422000</v>
      </c>
      <c r="G1235" s="205" t="n">
        <f aca="false">VLOOKUP($B1235,[5]Data!$A$1:$M$15000,7,0)</f>
        <v>670000</v>
      </c>
      <c r="H1235" s="205" t="n">
        <f aca="false">VLOOKUP($B1235,[5]Data!$A$1:$M$15000,8,0)</f>
        <v>263000</v>
      </c>
      <c r="I1235" s="205" t="s">
        <v>80</v>
      </c>
      <c r="J1235" s="205" t="n">
        <f aca="false">VLOOKUP($B1235,[5]Data!$A$1:$M$15000,9,0)</f>
        <v>3343000</v>
      </c>
      <c r="K1235" s="205" t="n">
        <f aca="false">VLOOKUP($B1235,[5]Data!$A$1:$M$15000,10,0)</f>
        <v>597000</v>
      </c>
      <c r="L1235" s="205" t="n">
        <f aca="false">VLOOKUP($B1235,[5]Data!$A$1:$M$15000,11,0)</f>
        <v>2822000</v>
      </c>
      <c r="M1235" s="205" t="n">
        <f aca="false">VLOOKUP($B1235,[5]Data!$A$1:$M$15000,12,0)</f>
        <v>58030000</v>
      </c>
    </row>
    <row r="1236" customFormat="false" ht="11.25" hidden="false" customHeight="false" outlineLevel="0" collapsed="false">
      <c r="A1236" s="199" t="n">
        <v>36780</v>
      </c>
      <c r="B1236" s="192" t="n">
        <v>36780</v>
      </c>
      <c r="C1236" s="205" t="n">
        <f aca="false">VLOOKUP($B1236,[5]Data!$A$1:$M$15000,3,0)</f>
        <v>519000</v>
      </c>
      <c r="D1236" s="205" t="n">
        <f aca="false">VLOOKUP($B1236,[5]Data!$A$1:$M$15000,4,0)</f>
        <v>1149000</v>
      </c>
      <c r="E1236" s="205" t="n">
        <f aca="false">VLOOKUP($B1236,[5]Data!$A$1:$M$15000,5,0)</f>
        <v>340000</v>
      </c>
      <c r="F1236" s="205" t="n">
        <f aca="false">VLOOKUP($B1236,[5]Data!$A$1:$M$15000,6,0)</f>
        <v>414000</v>
      </c>
      <c r="G1236" s="205" t="n">
        <f aca="false">VLOOKUP($B1236,[5]Data!$A$1:$M$15000,7,0)</f>
        <v>697000</v>
      </c>
      <c r="H1236" s="205" t="n">
        <f aca="false">VLOOKUP($B1236,[5]Data!$A$1:$M$15000,8,0)</f>
        <v>258000</v>
      </c>
      <c r="I1236" s="205" t="s">
        <v>80</v>
      </c>
      <c r="J1236" s="205" t="n">
        <f aca="false">VLOOKUP($B1236,[5]Data!$A$1:$M$15000,9,0)</f>
        <v>3376000</v>
      </c>
      <c r="K1236" s="205" t="n">
        <f aca="false">VLOOKUP($B1236,[5]Data!$A$1:$M$15000,10,0)</f>
        <v>-213000</v>
      </c>
      <c r="L1236" s="205" t="n">
        <f aca="false">VLOOKUP($B1236,[5]Data!$A$1:$M$15000,11,0)</f>
        <v>3443000</v>
      </c>
      <c r="M1236" s="205" t="n">
        <f aca="false">VLOOKUP($B1236,[5]Data!$A$1:$M$15000,12,0)</f>
        <v>57817000</v>
      </c>
    </row>
    <row r="1237" customFormat="false" ht="11.25" hidden="false" customHeight="false" outlineLevel="0" collapsed="false">
      <c r="A1237" s="199" t="n">
        <v>36781</v>
      </c>
      <c r="B1237" s="192" t="n">
        <v>36781</v>
      </c>
      <c r="C1237" s="205" t="n">
        <f aca="false">VLOOKUP($B1237,[5]Data!$A$1:$M$15000,3,0)</f>
        <v>507000</v>
      </c>
      <c r="D1237" s="205" t="n">
        <f aca="false">VLOOKUP($B1237,[5]Data!$A$1:$M$15000,4,0)</f>
        <v>1135000</v>
      </c>
      <c r="E1237" s="205" t="n">
        <f aca="false">VLOOKUP($B1237,[5]Data!$A$1:$M$15000,5,0)</f>
        <v>357000</v>
      </c>
      <c r="F1237" s="205" t="n">
        <f aca="false">VLOOKUP($B1237,[5]Data!$A$1:$M$15000,6,0)</f>
        <v>421000</v>
      </c>
      <c r="G1237" s="205" t="n">
        <f aca="false">VLOOKUP($B1237,[5]Data!$A$1:$M$15000,7,0)</f>
        <v>711000</v>
      </c>
      <c r="H1237" s="205" t="n">
        <f aca="false">VLOOKUP($B1237,[5]Data!$A$1:$M$15000,8,0)</f>
        <v>249000</v>
      </c>
      <c r="I1237" s="205" t="s">
        <v>80</v>
      </c>
      <c r="J1237" s="205" t="n">
        <f aca="false">VLOOKUP($B1237,[5]Data!$A$1:$M$15000,9,0)</f>
        <v>3381000</v>
      </c>
      <c r="K1237" s="205" t="n">
        <f aca="false">VLOOKUP($B1237,[5]Data!$A$1:$M$15000,10,0)</f>
        <v>-99000</v>
      </c>
      <c r="L1237" s="205" t="n">
        <f aca="false">VLOOKUP($B1237,[5]Data!$A$1:$M$15000,11,0)</f>
        <v>3596000</v>
      </c>
      <c r="M1237" s="205" t="n">
        <f aca="false">VLOOKUP($B1237,[5]Data!$A$1:$M$15000,12,0)</f>
        <v>57718000</v>
      </c>
    </row>
    <row r="1238" customFormat="false" ht="11.25" hidden="false" customHeight="false" outlineLevel="0" collapsed="false">
      <c r="A1238" s="199" t="n">
        <v>36782</v>
      </c>
      <c r="B1238" s="192" t="n">
        <v>36782</v>
      </c>
      <c r="C1238" s="205" t="n">
        <f aca="false">VLOOKUP($B1238,[5]Data!$A$1:$M$15000,3,0)</f>
        <v>514000</v>
      </c>
      <c r="D1238" s="205" t="n">
        <f aca="false">VLOOKUP($B1238,[5]Data!$A$1:$M$15000,4,0)</f>
        <v>1103000</v>
      </c>
      <c r="E1238" s="205" t="n">
        <f aca="false">VLOOKUP($B1238,[5]Data!$A$1:$M$15000,5,0)</f>
        <v>337000</v>
      </c>
      <c r="F1238" s="205" t="n">
        <f aca="false">VLOOKUP($B1238,[5]Data!$A$1:$M$15000,6,0)</f>
        <v>423000</v>
      </c>
      <c r="G1238" s="205" t="n">
        <f aca="false">VLOOKUP($B1238,[5]Data!$A$1:$M$15000,7,0)</f>
        <v>741000</v>
      </c>
      <c r="H1238" s="205" t="n">
        <f aca="false">VLOOKUP($B1238,[5]Data!$A$1:$M$15000,8,0)</f>
        <v>256000</v>
      </c>
      <c r="I1238" s="205" t="s">
        <v>80</v>
      </c>
      <c r="J1238" s="205" t="n">
        <f aca="false">VLOOKUP($B1238,[5]Data!$A$1:$M$15000,9,0)</f>
        <v>3374000</v>
      </c>
      <c r="K1238" s="205" t="n">
        <f aca="false">VLOOKUP($B1238,[5]Data!$A$1:$M$15000,10,0)</f>
        <v>-438000</v>
      </c>
      <c r="L1238" s="205" t="n">
        <f aca="false">VLOOKUP($B1238,[5]Data!$A$1:$M$15000,11,0)</f>
        <v>3847000</v>
      </c>
      <c r="M1238" s="205" t="n">
        <f aca="false">VLOOKUP($B1238,[5]Data!$A$1:$M$15000,12,0)</f>
        <v>57286000</v>
      </c>
    </row>
    <row r="1239" customFormat="false" ht="11.25" hidden="false" customHeight="false" outlineLevel="0" collapsed="false">
      <c r="A1239" s="199" t="n">
        <v>36783</v>
      </c>
      <c r="B1239" s="192" t="n">
        <v>36783</v>
      </c>
      <c r="C1239" s="205" t="n">
        <f aca="false">VLOOKUP($B1239,[5]Data!$A$1:$M$15000,3,0)</f>
        <v>466000</v>
      </c>
      <c r="D1239" s="205" t="n">
        <f aca="false">VLOOKUP($B1239,[5]Data!$A$1:$M$15000,4,0)</f>
        <v>1146000</v>
      </c>
      <c r="E1239" s="205" t="n">
        <f aca="false">VLOOKUP($B1239,[5]Data!$A$1:$M$15000,5,0)</f>
        <v>341000</v>
      </c>
      <c r="F1239" s="205" t="n">
        <f aca="false">VLOOKUP($B1239,[5]Data!$A$1:$M$15000,6,0)</f>
        <v>442000</v>
      </c>
      <c r="G1239" s="205" t="n">
        <f aca="false">VLOOKUP($B1239,[5]Data!$A$1:$M$15000,7,0)</f>
        <v>709000</v>
      </c>
      <c r="H1239" s="205" t="n">
        <f aca="false">VLOOKUP($B1239,[5]Data!$A$1:$M$15000,8,0)</f>
        <v>247000</v>
      </c>
      <c r="I1239" s="205" t="s">
        <v>80</v>
      </c>
      <c r="J1239" s="205" t="n">
        <f aca="false">VLOOKUP($B1239,[5]Data!$A$1:$M$15000,9,0)</f>
        <v>3351000</v>
      </c>
      <c r="K1239" s="205" t="n">
        <f aca="false">VLOOKUP($B1239,[5]Data!$A$1:$M$15000,10,0)</f>
        <v>-577000</v>
      </c>
      <c r="L1239" s="205" t="n">
        <f aca="false">VLOOKUP($B1239,[5]Data!$A$1:$M$15000,11,0)</f>
        <v>3823000</v>
      </c>
      <c r="M1239" s="205" t="n">
        <f aca="false">VLOOKUP($B1239,[5]Data!$A$1:$M$15000,12,0)</f>
        <v>56691000</v>
      </c>
    </row>
    <row r="1240" customFormat="false" ht="11.25" hidden="false" customHeight="false" outlineLevel="0" collapsed="false">
      <c r="A1240" s="199" t="n">
        <v>36784</v>
      </c>
      <c r="B1240" s="192" t="n">
        <v>36784</v>
      </c>
      <c r="C1240" s="205" t="n">
        <f aca="false">VLOOKUP($B1240,[5]Data!$A$1:$M$15000,3,0)</f>
        <v>520000</v>
      </c>
      <c r="D1240" s="205" t="n">
        <f aca="false">VLOOKUP($B1240,[5]Data!$A$1:$M$15000,4,0)</f>
        <v>1119000</v>
      </c>
      <c r="E1240" s="205" t="n">
        <f aca="false">VLOOKUP($B1240,[5]Data!$A$1:$M$15000,5,0)</f>
        <v>295000</v>
      </c>
      <c r="F1240" s="205" t="n">
        <f aca="false">VLOOKUP($B1240,[5]Data!$A$1:$M$15000,6,0)</f>
        <v>429000</v>
      </c>
      <c r="G1240" s="205" t="n">
        <f aca="false">VLOOKUP($B1240,[5]Data!$A$1:$M$15000,7,0)</f>
        <v>697000</v>
      </c>
      <c r="H1240" s="205" t="n">
        <f aca="false">VLOOKUP($B1240,[5]Data!$A$1:$M$15000,8,0)</f>
        <v>231000</v>
      </c>
      <c r="I1240" s="205" t="s">
        <v>80</v>
      </c>
      <c r="J1240" s="205" t="n">
        <f aca="false">VLOOKUP($B1240,[5]Data!$A$1:$M$15000,9,0)</f>
        <v>3292000</v>
      </c>
      <c r="K1240" s="205" t="n">
        <f aca="false">VLOOKUP($B1240,[5]Data!$A$1:$M$15000,10,0)</f>
        <v>-377000</v>
      </c>
      <c r="L1240" s="205" t="n">
        <f aca="false">VLOOKUP($B1240,[5]Data!$A$1:$M$15000,11,0)</f>
        <v>3664000</v>
      </c>
      <c r="M1240" s="205" t="n">
        <f aca="false">VLOOKUP($B1240,[5]Data!$A$1:$M$15000,12,0)</f>
        <v>56332000</v>
      </c>
    </row>
    <row r="1241" customFormat="false" ht="11.25" hidden="false" customHeight="false" outlineLevel="0" collapsed="false">
      <c r="A1241" s="199" t="n">
        <v>36785</v>
      </c>
      <c r="B1241" s="192" t="n">
        <v>36785</v>
      </c>
      <c r="C1241" s="205" t="n">
        <f aca="false">VLOOKUP($B1241,[5]Data!$A$1:$M$15000,3,0)</f>
        <v>435000</v>
      </c>
      <c r="D1241" s="205" t="n">
        <f aca="false">VLOOKUP($B1241,[5]Data!$A$1:$M$15000,4,0)</f>
        <v>1187000</v>
      </c>
      <c r="E1241" s="205" t="n">
        <f aca="false">VLOOKUP($B1241,[5]Data!$A$1:$M$15000,5,0)</f>
        <v>329000</v>
      </c>
      <c r="F1241" s="205" t="n">
        <f aca="false">VLOOKUP($B1241,[5]Data!$A$1:$M$15000,6,0)</f>
        <v>435000</v>
      </c>
      <c r="G1241" s="205" t="n">
        <f aca="false">VLOOKUP($B1241,[5]Data!$A$1:$M$15000,7,0)</f>
        <v>720000</v>
      </c>
      <c r="H1241" s="205" t="n">
        <f aca="false">VLOOKUP($B1241,[5]Data!$A$1:$M$15000,8,0)</f>
        <v>272000</v>
      </c>
      <c r="I1241" s="205" t="s">
        <v>80</v>
      </c>
      <c r="J1241" s="205" t="n">
        <f aca="false">VLOOKUP($B1241,[5]Data!$A$1:$M$15000,9,0)</f>
        <v>3378000</v>
      </c>
      <c r="K1241" s="205" t="n">
        <f aca="false">VLOOKUP($B1241,[5]Data!$A$1:$M$15000,10,0)</f>
        <v>-11000</v>
      </c>
      <c r="L1241" s="205" t="n">
        <f aca="false">VLOOKUP($B1241,[5]Data!$A$1:$M$15000,11,0)</f>
        <v>3438000</v>
      </c>
      <c r="M1241" s="205" t="n">
        <f aca="false">VLOOKUP($B1241,[5]Data!$A$1:$M$15000,12,0)</f>
        <v>56322000</v>
      </c>
    </row>
    <row r="1242" customFormat="false" ht="11.25" hidden="false" customHeight="false" outlineLevel="0" collapsed="false">
      <c r="A1242" s="199" t="n">
        <v>36786</v>
      </c>
      <c r="B1242" s="192" t="n">
        <v>36786</v>
      </c>
      <c r="C1242" s="205" t="n">
        <f aca="false">VLOOKUP($B1242,[5]Data!$A$1:$M$15000,3,0)</f>
        <v>518000</v>
      </c>
      <c r="D1242" s="205" t="n">
        <f aca="false">VLOOKUP($B1242,[5]Data!$A$1:$M$15000,4,0)</f>
        <v>1175000</v>
      </c>
      <c r="E1242" s="205" t="n">
        <f aca="false">VLOOKUP($B1242,[5]Data!$A$1:$M$15000,5,0)</f>
        <v>301000</v>
      </c>
      <c r="F1242" s="205" t="n">
        <f aca="false">VLOOKUP($B1242,[5]Data!$A$1:$M$15000,6,0)</f>
        <v>425000</v>
      </c>
      <c r="G1242" s="205" t="n">
        <f aca="false">VLOOKUP($B1242,[5]Data!$A$1:$M$15000,7,0)</f>
        <v>719000</v>
      </c>
      <c r="H1242" s="205" t="n">
        <f aca="false">VLOOKUP($B1242,[5]Data!$A$1:$M$15000,8,0)</f>
        <v>255000</v>
      </c>
      <c r="I1242" s="205" t="s">
        <v>80</v>
      </c>
      <c r="J1242" s="205" t="n">
        <f aca="false">VLOOKUP($B1242,[5]Data!$A$1:$M$15000,9,0)</f>
        <v>3392000</v>
      </c>
      <c r="K1242" s="205" t="n">
        <f aca="false">VLOOKUP($B1242,[5]Data!$A$1:$M$15000,10,0)</f>
        <v>-14000</v>
      </c>
      <c r="L1242" s="205" t="n">
        <f aca="false">VLOOKUP($B1242,[5]Data!$A$1:$M$15000,11,0)</f>
        <v>3323000</v>
      </c>
      <c r="M1242" s="205" t="n">
        <f aca="false">VLOOKUP($B1242,[5]Data!$A$1:$M$15000,12,0)</f>
        <v>56308000</v>
      </c>
    </row>
    <row r="1243" customFormat="false" ht="11.25" hidden="false" customHeight="false" outlineLevel="0" collapsed="false">
      <c r="A1243" s="199" t="n">
        <v>36787</v>
      </c>
      <c r="B1243" s="192" t="n">
        <v>36787</v>
      </c>
      <c r="C1243" s="205" t="n">
        <f aca="false">VLOOKUP($B1243,[5]Data!$A$1:$M$15000,3,0)</f>
        <v>476000</v>
      </c>
      <c r="D1243" s="205" t="n">
        <f aca="false">VLOOKUP($B1243,[5]Data!$A$1:$M$15000,4,0)</f>
        <v>1095000</v>
      </c>
      <c r="E1243" s="205" t="n">
        <f aca="false">VLOOKUP($B1243,[5]Data!$A$1:$M$15000,5,0)</f>
        <v>261000</v>
      </c>
      <c r="F1243" s="205" t="n">
        <f aca="false">VLOOKUP($B1243,[5]Data!$A$1:$M$15000,6,0)</f>
        <v>428000</v>
      </c>
      <c r="G1243" s="205" t="n">
        <f aca="false">VLOOKUP($B1243,[5]Data!$A$1:$M$15000,7,0)</f>
        <v>711000</v>
      </c>
      <c r="H1243" s="205" t="n">
        <f aca="false">VLOOKUP($B1243,[5]Data!$A$1:$M$15000,8,0)</f>
        <v>242000</v>
      </c>
      <c r="I1243" s="205" t="s">
        <v>80</v>
      </c>
      <c r="J1243" s="205" t="n">
        <f aca="false">VLOOKUP($B1243,[5]Data!$A$1:$M$15000,9,0)</f>
        <v>3214000</v>
      </c>
      <c r="K1243" s="205" t="n">
        <f aca="false">VLOOKUP($B1243,[5]Data!$A$1:$M$15000,10,0)</f>
        <v>-403000</v>
      </c>
      <c r="L1243" s="205" t="n">
        <f aca="false">VLOOKUP($B1243,[5]Data!$A$1:$M$15000,11,0)</f>
        <v>3688000</v>
      </c>
      <c r="M1243" s="205" t="n">
        <f aca="false">VLOOKUP($B1243,[5]Data!$A$1:$M$15000,12,0)</f>
        <v>55905000</v>
      </c>
    </row>
    <row r="1244" customFormat="false" ht="11.25" hidden="false" customHeight="false" outlineLevel="0" collapsed="false">
      <c r="A1244" s="199" t="n">
        <v>36788</v>
      </c>
      <c r="B1244" s="192" t="n">
        <v>36788</v>
      </c>
      <c r="C1244" s="205" t="n">
        <f aca="false">VLOOKUP($B1244,[5]Data!$A$1:$M$15000,3,0)</f>
        <v>498000</v>
      </c>
      <c r="D1244" s="205" t="n">
        <f aca="false">VLOOKUP($B1244,[5]Data!$A$1:$M$15000,4,0)</f>
        <v>1081000</v>
      </c>
      <c r="E1244" s="205" t="n">
        <f aca="false">VLOOKUP($B1244,[5]Data!$A$1:$M$15000,5,0)</f>
        <v>294000</v>
      </c>
      <c r="F1244" s="205" t="n">
        <f aca="false">VLOOKUP($B1244,[5]Data!$A$1:$M$15000,6,0)</f>
        <v>437000</v>
      </c>
      <c r="G1244" s="205" t="n">
        <f aca="false">VLOOKUP($B1244,[5]Data!$A$1:$M$15000,7,0)</f>
        <v>669000</v>
      </c>
      <c r="H1244" s="205" t="n">
        <f aca="false">VLOOKUP($B1244,[5]Data!$A$1:$M$15000,8,0)</f>
        <v>243000</v>
      </c>
      <c r="I1244" s="205" t="s">
        <v>80</v>
      </c>
      <c r="J1244" s="205" t="n">
        <f aca="false">VLOOKUP($B1244,[5]Data!$A$1:$M$15000,9,0)</f>
        <v>3221000</v>
      </c>
      <c r="K1244" s="205" t="n">
        <f aca="false">VLOOKUP($B1244,[5]Data!$A$1:$M$15000,10,0)</f>
        <v>-224000</v>
      </c>
      <c r="L1244" s="205" t="n">
        <f aca="false">VLOOKUP($B1244,[5]Data!$A$1:$M$15000,11,0)</f>
        <v>3522000</v>
      </c>
      <c r="M1244" s="205" t="n">
        <f aca="false">VLOOKUP($B1244,[5]Data!$A$1:$M$15000,12,0)</f>
        <v>55681000</v>
      </c>
    </row>
    <row r="1245" customFormat="false" ht="11.25" hidden="false" customHeight="false" outlineLevel="0" collapsed="false">
      <c r="A1245" s="199" t="n">
        <v>36789</v>
      </c>
      <c r="B1245" s="192" t="n">
        <v>36789</v>
      </c>
      <c r="C1245" s="205" t="n">
        <f aca="false">VLOOKUP($B1245,[5]Data!$A$1:$M$15000,3,0)</f>
        <v>508000</v>
      </c>
      <c r="D1245" s="205" t="n">
        <f aca="false">VLOOKUP($B1245,[5]Data!$A$1:$M$15000,4,0)</f>
        <v>1065000</v>
      </c>
      <c r="E1245" s="205" t="n">
        <f aca="false">VLOOKUP($B1245,[5]Data!$A$1:$M$15000,5,0)</f>
        <v>313000</v>
      </c>
      <c r="F1245" s="205" t="n">
        <f aca="false">VLOOKUP($B1245,[5]Data!$A$1:$M$15000,6,0)</f>
        <v>469000</v>
      </c>
      <c r="G1245" s="205" t="n">
        <f aca="false">VLOOKUP($B1245,[5]Data!$A$1:$M$15000,7,0)</f>
        <v>682000</v>
      </c>
      <c r="H1245" s="205" t="n">
        <f aca="false">VLOOKUP($B1245,[5]Data!$A$1:$M$15000,8,0)</f>
        <v>253000</v>
      </c>
      <c r="I1245" s="205" t="s">
        <v>80</v>
      </c>
      <c r="J1245" s="205" t="n">
        <f aca="false">VLOOKUP($B1245,[5]Data!$A$1:$M$15000,9,0)</f>
        <v>3290000</v>
      </c>
      <c r="K1245" s="205" t="n">
        <f aca="false">VLOOKUP($B1245,[5]Data!$A$1:$M$15000,10,0)</f>
        <v>-162000</v>
      </c>
      <c r="L1245" s="205" t="n">
        <f aca="false">VLOOKUP($B1245,[5]Data!$A$1:$M$15000,11,0)</f>
        <v>3423000</v>
      </c>
      <c r="M1245" s="205" t="n">
        <f aca="false">VLOOKUP($B1245,[5]Data!$A$1:$M$15000,12,0)</f>
        <v>55520000</v>
      </c>
    </row>
    <row r="1246" customFormat="false" ht="11.25" hidden="false" customHeight="false" outlineLevel="0" collapsed="false">
      <c r="A1246" s="199" t="n">
        <v>36790</v>
      </c>
      <c r="B1246" s="192" t="n">
        <v>36790</v>
      </c>
      <c r="C1246" s="205" t="n">
        <f aca="false">VLOOKUP($B1246,[5]Data!$A$1:$M$15000,3,0)</f>
        <v>503000</v>
      </c>
      <c r="D1246" s="205" t="n">
        <f aca="false">VLOOKUP($B1246,[5]Data!$A$1:$M$15000,4,0)</f>
        <v>1168000</v>
      </c>
      <c r="E1246" s="205" t="n">
        <f aca="false">VLOOKUP($B1246,[5]Data!$A$1:$M$15000,5,0)</f>
        <v>314000</v>
      </c>
      <c r="F1246" s="205" t="n">
        <f aca="false">VLOOKUP($B1246,[5]Data!$A$1:$M$15000,6,0)</f>
        <v>431000</v>
      </c>
      <c r="G1246" s="205" t="n">
        <f aca="false">VLOOKUP($B1246,[5]Data!$A$1:$M$15000,7,0)</f>
        <v>708000</v>
      </c>
      <c r="H1246" s="205" t="n">
        <f aca="false">VLOOKUP($B1246,[5]Data!$A$1:$M$15000,8,0)</f>
        <v>265000</v>
      </c>
      <c r="I1246" s="205" t="s">
        <v>80</v>
      </c>
      <c r="J1246" s="205" t="n">
        <f aca="false">VLOOKUP($B1246,[5]Data!$A$1:$M$15000,9,0)</f>
        <v>3389000</v>
      </c>
      <c r="K1246" s="205" t="n">
        <f aca="false">VLOOKUP($B1246,[5]Data!$A$1:$M$15000,10,0)</f>
        <v>167000</v>
      </c>
      <c r="L1246" s="205" t="n">
        <f aca="false">VLOOKUP($B1246,[5]Data!$A$1:$M$15000,11,0)</f>
        <v>3244000</v>
      </c>
      <c r="M1246" s="205" t="n">
        <f aca="false">VLOOKUP($B1246,[5]Data!$A$1:$M$15000,12,0)</f>
        <v>55671000</v>
      </c>
    </row>
    <row r="1247" customFormat="false" ht="11.25" hidden="false" customHeight="false" outlineLevel="0" collapsed="false">
      <c r="A1247" s="199" t="n">
        <v>36791</v>
      </c>
      <c r="B1247" s="192" t="n">
        <v>36791</v>
      </c>
      <c r="C1247" s="205" t="n">
        <f aca="false">VLOOKUP($B1247,[5]Data!$A$1:$M$15000,3,0)</f>
        <v>523000</v>
      </c>
      <c r="D1247" s="205" t="n">
        <f aca="false">VLOOKUP($B1247,[5]Data!$A$1:$M$15000,4,0)</f>
        <v>1170000</v>
      </c>
      <c r="E1247" s="205" t="n">
        <f aca="false">VLOOKUP($B1247,[5]Data!$A$1:$M$15000,5,0)</f>
        <v>339000</v>
      </c>
      <c r="F1247" s="205" t="n">
        <f aca="false">VLOOKUP($B1247,[5]Data!$A$1:$M$15000,6,0)</f>
        <v>453000</v>
      </c>
      <c r="G1247" s="205" t="n">
        <f aca="false">VLOOKUP($B1247,[5]Data!$A$1:$M$15000,7,0)</f>
        <v>729000</v>
      </c>
      <c r="H1247" s="205" t="n">
        <f aca="false">VLOOKUP($B1247,[5]Data!$A$1:$M$15000,8,0)</f>
        <v>284000</v>
      </c>
      <c r="I1247" s="205" t="s">
        <v>80</v>
      </c>
      <c r="J1247" s="205" t="n">
        <f aca="false">VLOOKUP($B1247,[5]Data!$A$1:$M$15000,9,0)</f>
        <v>3499000</v>
      </c>
      <c r="K1247" s="205" t="n">
        <f aca="false">VLOOKUP($B1247,[5]Data!$A$1:$M$15000,10,0)</f>
        <v>451000</v>
      </c>
      <c r="L1247" s="205" t="n">
        <f aca="false">VLOOKUP($B1247,[5]Data!$A$1:$M$15000,11,0)</f>
        <v>2994000</v>
      </c>
      <c r="M1247" s="205" t="n">
        <f aca="false">VLOOKUP($B1247,[5]Data!$A$1:$M$15000,12,0)</f>
        <v>56122000</v>
      </c>
    </row>
    <row r="1248" customFormat="false" ht="11.25" hidden="false" customHeight="false" outlineLevel="0" collapsed="false">
      <c r="A1248" s="199" t="n">
        <v>36792</v>
      </c>
      <c r="B1248" s="192" t="n">
        <v>36792</v>
      </c>
      <c r="C1248" s="205" t="n">
        <f aca="false">VLOOKUP($B1248,[5]Data!$A$1:$M$15000,3,0)</f>
        <v>465000</v>
      </c>
      <c r="D1248" s="205" t="n">
        <f aca="false">VLOOKUP($B1248,[5]Data!$A$1:$M$15000,4,0)</f>
        <v>940000</v>
      </c>
      <c r="E1248" s="205" t="n">
        <f aca="false">VLOOKUP($B1248,[5]Data!$A$1:$M$15000,5,0)</f>
        <v>395000</v>
      </c>
      <c r="F1248" s="205" t="n">
        <f aca="false">VLOOKUP($B1248,[5]Data!$A$1:$M$15000,6,0)</f>
        <v>361000</v>
      </c>
      <c r="G1248" s="205" t="n">
        <f aca="false">VLOOKUP($B1248,[5]Data!$A$1:$M$15000,7,0)</f>
        <v>731000</v>
      </c>
      <c r="H1248" s="205" t="n">
        <f aca="false">VLOOKUP($B1248,[5]Data!$A$1:$M$15000,8,0)</f>
        <v>274000</v>
      </c>
      <c r="I1248" s="205" t="s">
        <v>80</v>
      </c>
      <c r="J1248" s="205" t="n">
        <f aca="false">VLOOKUP($B1248,[5]Data!$A$1:$M$15000,9,0)</f>
        <v>3167000</v>
      </c>
      <c r="K1248" s="205" t="n">
        <f aca="false">VLOOKUP($B1248,[5]Data!$A$1:$M$15000,10,0)</f>
        <v>536000</v>
      </c>
      <c r="L1248" s="205" t="n">
        <f aca="false">VLOOKUP($B1248,[5]Data!$A$1:$M$15000,11,0)</f>
        <v>2714000</v>
      </c>
      <c r="M1248" s="205" t="n">
        <f aca="false">VLOOKUP($B1248,[5]Data!$A$1:$M$15000,12,0)</f>
        <v>56658000</v>
      </c>
    </row>
    <row r="1249" customFormat="false" ht="11.25" hidden="false" customHeight="false" outlineLevel="0" collapsed="false">
      <c r="A1249" s="199" t="n">
        <v>36793</v>
      </c>
      <c r="B1249" s="192" t="n">
        <v>36793</v>
      </c>
      <c r="C1249" s="205" t="n">
        <f aca="false">VLOOKUP($B1249,[5]Data!$A$1:$M$15000,3,0)</f>
        <v>496000</v>
      </c>
      <c r="D1249" s="205" t="n">
        <f aca="false">VLOOKUP($B1249,[5]Data!$A$1:$M$15000,4,0)</f>
        <v>929000</v>
      </c>
      <c r="E1249" s="205" t="n">
        <f aca="false">VLOOKUP($B1249,[5]Data!$A$1:$M$15000,5,0)</f>
        <v>366000</v>
      </c>
      <c r="F1249" s="205" t="n">
        <f aca="false">VLOOKUP($B1249,[5]Data!$A$1:$M$15000,6,0)</f>
        <v>348000</v>
      </c>
      <c r="G1249" s="205" t="n">
        <f aca="false">VLOOKUP($B1249,[5]Data!$A$1:$M$15000,7,0)</f>
        <v>718000</v>
      </c>
      <c r="H1249" s="205" t="n">
        <f aca="false">VLOOKUP($B1249,[5]Data!$A$1:$M$15000,8,0)</f>
        <v>251000</v>
      </c>
      <c r="I1249" s="205" t="s">
        <v>80</v>
      </c>
      <c r="J1249" s="205" t="n">
        <f aca="false">VLOOKUP($B1249,[5]Data!$A$1:$M$15000,9,0)</f>
        <v>3108000</v>
      </c>
      <c r="K1249" s="205" t="n">
        <f aca="false">VLOOKUP($B1249,[5]Data!$A$1:$M$15000,10,0)</f>
        <v>483000</v>
      </c>
      <c r="L1249" s="205" t="n">
        <f aca="false">VLOOKUP($B1249,[5]Data!$A$1:$M$15000,11,0)</f>
        <v>2539000</v>
      </c>
      <c r="M1249" s="205" t="n">
        <f aca="false">VLOOKUP($B1249,[5]Data!$A$1:$M$15000,12,0)</f>
        <v>57141000</v>
      </c>
    </row>
    <row r="1250" customFormat="false" ht="11.25" hidden="false" customHeight="false" outlineLevel="0" collapsed="false">
      <c r="A1250" s="199" t="n">
        <v>36794</v>
      </c>
      <c r="B1250" s="192" t="n">
        <v>36794</v>
      </c>
      <c r="C1250" s="205" t="n">
        <f aca="false">VLOOKUP($B1250,[5]Data!$A$1:$M$15000,3,0)</f>
        <v>473000</v>
      </c>
      <c r="D1250" s="205" t="n">
        <f aca="false">VLOOKUP($B1250,[5]Data!$A$1:$M$15000,4,0)</f>
        <v>984000</v>
      </c>
      <c r="E1250" s="205" t="n">
        <f aca="false">VLOOKUP($B1250,[5]Data!$A$1:$M$15000,5,0)</f>
        <v>324000</v>
      </c>
      <c r="F1250" s="205" t="n">
        <f aca="false">VLOOKUP($B1250,[5]Data!$A$1:$M$15000,6,0)</f>
        <v>349000</v>
      </c>
      <c r="G1250" s="205" t="n">
        <f aca="false">VLOOKUP($B1250,[5]Data!$A$1:$M$15000,7,0)</f>
        <v>711000</v>
      </c>
      <c r="H1250" s="205" t="n">
        <f aca="false">VLOOKUP($B1250,[5]Data!$A$1:$M$15000,8,0)</f>
        <v>300000</v>
      </c>
      <c r="I1250" s="205" t="s">
        <v>80</v>
      </c>
      <c r="J1250" s="205" t="n">
        <f aca="false">VLOOKUP($B1250,[5]Data!$A$1:$M$15000,9,0)</f>
        <v>3142000</v>
      </c>
      <c r="K1250" s="205" t="n">
        <f aca="false">VLOOKUP($B1250,[5]Data!$A$1:$M$15000,10,0)</f>
        <v>-159000</v>
      </c>
      <c r="L1250" s="205" t="n">
        <f aca="false">VLOOKUP($B1250,[5]Data!$A$1:$M$15000,11,0)</f>
        <v>3262000</v>
      </c>
      <c r="M1250" s="205" t="n">
        <f aca="false">VLOOKUP($B1250,[5]Data!$A$1:$M$15000,12,0)</f>
        <v>56983000</v>
      </c>
    </row>
    <row r="1251" customFormat="false" ht="11.25" hidden="false" customHeight="false" outlineLevel="0" collapsed="false">
      <c r="A1251" s="199" t="n">
        <v>36795</v>
      </c>
      <c r="B1251" s="192" t="n">
        <v>36795</v>
      </c>
      <c r="C1251" s="205" t="n">
        <f aca="false">VLOOKUP($B1251,[5]Data!$A$1:$M$15000,3,0)</f>
        <v>478000</v>
      </c>
      <c r="D1251" s="205" t="n">
        <f aca="false">VLOOKUP($B1251,[5]Data!$A$1:$M$15000,4,0)</f>
        <v>1050000</v>
      </c>
      <c r="E1251" s="205" t="n">
        <f aca="false">VLOOKUP($B1251,[5]Data!$A$1:$M$15000,5,0)</f>
        <v>326000</v>
      </c>
      <c r="F1251" s="205" t="n">
        <f aca="false">VLOOKUP($B1251,[5]Data!$A$1:$M$15000,6,0)</f>
        <v>370000</v>
      </c>
      <c r="G1251" s="205" t="n">
        <f aca="false">VLOOKUP($B1251,[5]Data!$A$1:$M$15000,7,0)</f>
        <v>711000</v>
      </c>
      <c r="H1251" s="205" t="n">
        <f aca="false">VLOOKUP($B1251,[5]Data!$A$1:$M$15000,8,0)</f>
        <v>284000</v>
      </c>
      <c r="I1251" s="205" t="s">
        <v>80</v>
      </c>
      <c r="J1251" s="205" t="n">
        <f aca="false">VLOOKUP($B1251,[5]Data!$A$1:$M$15000,9,0)</f>
        <v>3220000</v>
      </c>
      <c r="K1251" s="205" t="n">
        <f aca="false">VLOOKUP($B1251,[5]Data!$A$1:$M$15000,10,0)</f>
        <v>107000</v>
      </c>
      <c r="L1251" s="205" t="n">
        <f aca="false">VLOOKUP($B1251,[5]Data!$A$1:$M$15000,11,0)</f>
        <v>3206000</v>
      </c>
      <c r="M1251" s="205" t="n">
        <f aca="false">VLOOKUP($B1251,[5]Data!$A$1:$M$15000,12,0)</f>
        <v>57090000</v>
      </c>
    </row>
    <row r="1252" customFormat="false" ht="11.25" hidden="false" customHeight="false" outlineLevel="0" collapsed="false">
      <c r="A1252" s="199" t="n">
        <v>36796</v>
      </c>
      <c r="B1252" s="192" t="n">
        <v>36796</v>
      </c>
      <c r="C1252" s="205" t="n">
        <f aca="false">VLOOKUP($B1252,[5]Data!$A$1:$M$15000,3,0)</f>
        <v>502000</v>
      </c>
      <c r="D1252" s="205" t="n">
        <f aca="false">VLOOKUP($B1252,[5]Data!$A$1:$M$15000,4,0)</f>
        <v>1135000</v>
      </c>
      <c r="E1252" s="205" t="n">
        <f aca="false">VLOOKUP($B1252,[5]Data!$A$1:$M$15000,5,0)</f>
        <v>377000</v>
      </c>
      <c r="F1252" s="205" t="n">
        <f aca="false">VLOOKUP($B1252,[5]Data!$A$1:$M$15000,6,0)</f>
        <v>329000</v>
      </c>
      <c r="G1252" s="205" t="n">
        <f aca="false">VLOOKUP($B1252,[5]Data!$A$1:$M$15000,7,0)</f>
        <v>728000</v>
      </c>
      <c r="H1252" s="205" t="n">
        <f aca="false">VLOOKUP($B1252,[5]Data!$A$1:$M$15000,8,0)</f>
        <v>273000</v>
      </c>
      <c r="I1252" s="205" t="s">
        <v>80</v>
      </c>
      <c r="J1252" s="205" t="n">
        <f aca="false">VLOOKUP($B1252,[5]Data!$A$1:$M$15000,9,0)</f>
        <v>3344000</v>
      </c>
      <c r="K1252" s="205" t="n">
        <f aca="false">VLOOKUP($B1252,[5]Data!$A$1:$M$15000,10,0)</f>
        <v>27000</v>
      </c>
      <c r="L1252" s="205" t="n">
        <f aca="false">VLOOKUP($B1252,[5]Data!$A$1:$M$15000,11,0)</f>
        <v>3284000</v>
      </c>
      <c r="M1252" s="205" t="n">
        <f aca="false">VLOOKUP($B1252,[5]Data!$A$1:$M$15000,12,0)</f>
        <v>57116000</v>
      </c>
    </row>
    <row r="1253" customFormat="false" ht="11.25" hidden="false" customHeight="false" outlineLevel="0" collapsed="false">
      <c r="A1253" s="199" t="n">
        <v>36797</v>
      </c>
      <c r="B1253" s="192" t="n">
        <v>36797</v>
      </c>
      <c r="C1253" s="205" t="n">
        <f aca="false">VLOOKUP($B1253,[5]Data!$A$1:$M$15000,3,0)</f>
        <v>485000</v>
      </c>
      <c r="D1253" s="205" t="n">
        <f aca="false">VLOOKUP($B1253,[5]Data!$A$1:$M$15000,4,0)</f>
        <v>1103000</v>
      </c>
      <c r="E1253" s="205" t="n">
        <f aca="false">VLOOKUP($B1253,[5]Data!$A$1:$M$15000,5,0)</f>
        <v>298000</v>
      </c>
      <c r="F1253" s="205" t="n">
        <f aca="false">VLOOKUP($B1253,[5]Data!$A$1:$M$15000,6,0)</f>
        <v>324000</v>
      </c>
      <c r="G1253" s="205" t="n">
        <f aca="false">VLOOKUP($B1253,[5]Data!$A$1:$M$15000,7,0)</f>
        <v>665000</v>
      </c>
      <c r="H1253" s="205" t="n">
        <f aca="false">VLOOKUP($B1253,[5]Data!$A$1:$M$15000,8,0)</f>
        <v>268000</v>
      </c>
      <c r="I1253" s="205" t="s">
        <v>80</v>
      </c>
      <c r="J1253" s="205" t="n">
        <f aca="false">VLOOKUP($B1253,[5]Data!$A$1:$M$15000,9,0)</f>
        <v>3144000</v>
      </c>
      <c r="K1253" s="205" t="n">
        <f aca="false">VLOOKUP($B1253,[5]Data!$A$1:$M$15000,10,0)</f>
        <v>-61000</v>
      </c>
      <c r="L1253" s="205" t="n">
        <f aca="false">VLOOKUP($B1253,[5]Data!$A$1:$M$15000,11,0)</f>
        <v>3238000</v>
      </c>
      <c r="M1253" s="205" t="n">
        <f aca="false">VLOOKUP($B1253,[5]Data!$A$1:$M$15000,12,0)</f>
        <v>57067000</v>
      </c>
    </row>
    <row r="1254" customFormat="false" ht="11.25" hidden="false" customHeight="false" outlineLevel="0" collapsed="false">
      <c r="A1254" s="199" t="n">
        <v>36798</v>
      </c>
      <c r="B1254" s="192" t="n">
        <v>36798</v>
      </c>
      <c r="C1254" s="205" t="n">
        <f aca="false">VLOOKUP($B1254,[5]Data!$A$1:$M$15000,3,0)</f>
        <v>516000</v>
      </c>
      <c r="D1254" s="205" t="n">
        <f aca="false">VLOOKUP($B1254,[5]Data!$A$1:$M$15000,4,0)</f>
        <v>1155000</v>
      </c>
      <c r="E1254" s="205" t="n">
        <f aca="false">VLOOKUP($B1254,[5]Data!$A$1:$M$15000,5,0)</f>
        <v>335000</v>
      </c>
      <c r="F1254" s="205" t="n">
        <f aca="false">VLOOKUP($B1254,[5]Data!$A$1:$M$15000,6,0)</f>
        <v>353000</v>
      </c>
      <c r="G1254" s="205" t="n">
        <f aca="false">VLOOKUP($B1254,[5]Data!$A$1:$M$15000,7,0)</f>
        <v>721000</v>
      </c>
      <c r="H1254" s="205" t="n">
        <f aca="false">VLOOKUP($B1254,[5]Data!$A$1:$M$15000,8,0)</f>
        <v>270000</v>
      </c>
      <c r="I1254" s="205" t="s">
        <v>80</v>
      </c>
      <c r="J1254" s="205" t="n">
        <f aca="false">VLOOKUP($B1254,[5]Data!$A$1:$M$15000,9,0)</f>
        <v>3351000</v>
      </c>
      <c r="K1254" s="205" t="n">
        <f aca="false">VLOOKUP($B1254,[5]Data!$A$1:$M$15000,10,0)</f>
        <v>-21000</v>
      </c>
      <c r="L1254" s="205" t="n">
        <f aca="false">VLOOKUP($B1254,[5]Data!$A$1:$M$15000,11,0)</f>
        <v>3245000</v>
      </c>
      <c r="M1254" s="205" t="n">
        <f aca="false">VLOOKUP($B1254,[5]Data!$A$1:$M$15000,12,0)</f>
        <v>57035000</v>
      </c>
    </row>
    <row r="1255" customFormat="false" ht="11.25" hidden="false" customHeight="false" outlineLevel="0" collapsed="false">
      <c r="A1255" s="199" t="n">
        <v>36799</v>
      </c>
      <c r="B1255" s="192" t="n">
        <v>36799</v>
      </c>
      <c r="C1255" s="205" t="n">
        <f aca="false">VLOOKUP($B1255,[5]Data!$A$1:$M$15000,3,0)</f>
        <v>489000</v>
      </c>
      <c r="D1255" s="205" t="n">
        <f aca="false">VLOOKUP($B1255,[5]Data!$A$1:$M$15000,4,0)</f>
        <v>1079000</v>
      </c>
      <c r="E1255" s="205" t="n">
        <f aca="false">VLOOKUP($B1255,[5]Data!$A$1:$M$15000,5,0)</f>
        <v>372000</v>
      </c>
      <c r="F1255" s="205" t="n">
        <f aca="false">VLOOKUP($B1255,[5]Data!$A$1:$M$15000,6,0)</f>
        <v>341000</v>
      </c>
      <c r="G1255" s="205" t="n">
        <f aca="false">VLOOKUP($B1255,[5]Data!$A$1:$M$15000,7,0)</f>
        <v>728000</v>
      </c>
      <c r="H1255" s="205" t="n">
        <f aca="false">VLOOKUP($B1255,[5]Data!$A$1:$M$15000,8,0)</f>
        <v>295000</v>
      </c>
      <c r="I1255" s="205" t="s">
        <v>80</v>
      </c>
      <c r="J1255" s="205" t="n">
        <f aca="false">VLOOKUP($B1255,[5]Data!$A$1:$M$15000,9,0)</f>
        <v>3304000</v>
      </c>
      <c r="K1255" s="205" t="n">
        <f aca="false">VLOOKUP($B1255,[5]Data!$A$1:$M$15000,10,0)</f>
        <v>348000</v>
      </c>
      <c r="L1255" s="205" t="n">
        <f aca="false">VLOOKUP($B1255,[5]Data!$A$1:$M$15000,11,0)</f>
        <v>2966000</v>
      </c>
      <c r="M1255" s="205" t="n">
        <f aca="false">VLOOKUP($B1255,[5]Data!$A$1:$M$15000,12,0)</f>
        <v>57385000</v>
      </c>
    </row>
    <row r="1256" customFormat="false" ht="11.25" hidden="false" customHeight="false" outlineLevel="0" collapsed="false">
      <c r="A1256" s="199" t="n">
        <v>36800</v>
      </c>
      <c r="B1256" s="192" t="n">
        <v>36800</v>
      </c>
      <c r="C1256" s="205" t="n">
        <f aca="false">VLOOKUP($B1256,[5]Data!$A$1:$M$15000,3,0)</f>
        <v>494000</v>
      </c>
      <c r="D1256" s="205" t="n">
        <f aca="false">VLOOKUP($B1256,[5]Data!$A$1:$M$15000,4,0)</f>
        <v>963000</v>
      </c>
      <c r="E1256" s="205" t="n">
        <f aca="false">VLOOKUP($B1256,[5]Data!$A$1:$M$15000,5,0)</f>
        <v>381000</v>
      </c>
      <c r="F1256" s="205" t="n">
        <f aca="false">VLOOKUP($B1256,[5]Data!$A$1:$M$15000,6,0)</f>
        <v>282000</v>
      </c>
      <c r="G1256" s="205" t="n">
        <f aca="false">VLOOKUP($B1256,[5]Data!$A$1:$M$15000,7,0)</f>
        <v>720000</v>
      </c>
      <c r="H1256" s="205" t="n">
        <f aca="false">VLOOKUP($B1256,[5]Data!$A$1:$M$15000,8,0)</f>
        <v>288000</v>
      </c>
      <c r="I1256" s="205" t="s">
        <v>80</v>
      </c>
      <c r="J1256" s="205" t="n">
        <f aca="false">VLOOKUP($B1256,[5]Data!$A$1:$M$15000,9,0)</f>
        <v>3130000</v>
      </c>
      <c r="K1256" s="205" t="n">
        <f aca="false">VLOOKUP($B1256,[5]Data!$A$1:$M$15000,10,0)</f>
        <v>388000</v>
      </c>
      <c r="L1256" s="205" t="n">
        <f aca="false">VLOOKUP($B1256,[5]Data!$A$1:$M$15000,11,0)</f>
        <v>2826000</v>
      </c>
      <c r="M1256" s="205" t="n">
        <f aca="false">VLOOKUP($B1256,[5]Data!$A$1:$M$15000,12,0)</f>
        <v>57443000</v>
      </c>
    </row>
    <row r="1257" customFormat="false" ht="11.25" hidden="false" customHeight="false" outlineLevel="0" collapsed="false">
      <c r="A1257" s="199" t="n">
        <v>36801</v>
      </c>
      <c r="B1257" s="192" t="n">
        <v>36801</v>
      </c>
      <c r="C1257" s="205" t="n">
        <f aca="false">VLOOKUP($B1257,[5]Data!$A$1:$M$15000,3,0)</f>
        <v>491000</v>
      </c>
      <c r="D1257" s="205" t="n">
        <f aca="false">VLOOKUP($B1257,[5]Data!$A$1:$M$15000,4,0)</f>
        <v>975000</v>
      </c>
      <c r="E1257" s="205" t="n">
        <f aca="false">VLOOKUP($B1257,[5]Data!$A$1:$M$15000,5,0)</f>
        <v>360000</v>
      </c>
      <c r="F1257" s="205" t="n">
        <f aca="false">VLOOKUP($B1257,[5]Data!$A$1:$M$15000,6,0)</f>
        <v>290000</v>
      </c>
      <c r="G1257" s="205" t="n">
        <f aca="false">VLOOKUP($B1257,[5]Data!$A$1:$M$15000,7,0)</f>
        <v>727000</v>
      </c>
      <c r="H1257" s="205" t="n">
        <f aca="false">VLOOKUP($B1257,[5]Data!$A$1:$M$15000,8,0)</f>
        <v>291000</v>
      </c>
      <c r="I1257" s="205" t="s">
        <v>80</v>
      </c>
      <c r="J1257" s="205" t="n">
        <f aca="false">VLOOKUP($B1257,[5]Data!$A$1:$M$15000,9,0)</f>
        <v>3134000</v>
      </c>
      <c r="K1257" s="205" t="n">
        <f aca="false">VLOOKUP($B1257,[5]Data!$A$1:$M$15000,10,0)</f>
        <v>-124000</v>
      </c>
      <c r="L1257" s="205" t="n">
        <f aca="false">VLOOKUP($B1257,[5]Data!$A$1:$M$15000,11,0)</f>
        <v>3310000</v>
      </c>
      <c r="M1257" s="205" t="n">
        <f aca="false">VLOOKUP($B1257,[5]Data!$A$1:$M$15000,12,0)</f>
        <v>57649000</v>
      </c>
    </row>
    <row r="1258" customFormat="false" ht="11.25" hidden="false" customHeight="false" outlineLevel="0" collapsed="false">
      <c r="A1258" s="199" t="n">
        <v>36802</v>
      </c>
      <c r="B1258" s="192" t="n">
        <v>36802</v>
      </c>
      <c r="C1258" s="205" t="n">
        <f aca="false">VLOOKUP($B1258,[5]Data!$A$1:$M$15000,3,0)</f>
        <v>504000</v>
      </c>
      <c r="D1258" s="205" t="n">
        <f aca="false">VLOOKUP($B1258,[5]Data!$A$1:$M$15000,4,0)</f>
        <v>1030000</v>
      </c>
      <c r="E1258" s="205" t="n">
        <f aca="false">VLOOKUP($B1258,[5]Data!$A$1:$M$15000,5,0)</f>
        <v>249000</v>
      </c>
      <c r="F1258" s="205" t="n">
        <f aca="false">VLOOKUP($B1258,[5]Data!$A$1:$M$15000,6,0)</f>
        <v>393000</v>
      </c>
      <c r="G1258" s="205" t="n">
        <f aca="false">VLOOKUP($B1258,[5]Data!$A$1:$M$15000,7,0)</f>
        <v>719000</v>
      </c>
      <c r="H1258" s="205" t="n">
        <f aca="false">VLOOKUP($B1258,[5]Data!$A$1:$M$15000,8,0)</f>
        <v>298000</v>
      </c>
      <c r="I1258" s="205" t="s">
        <v>80</v>
      </c>
      <c r="J1258" s="205" t="n">
        <f aca="false">VLOOKUP($B1258,[5]Data!$A$1:$M$15000,9,0)</f>
        <v>3193000</v>
      </c>
      <c r="K1258" s="205" t="n">
        <f aca="false">VLOOKUP($B1258,[5]Data!$A$1:$M$15000,10,0)</f>
        <v>-249000</v>
      </c>
      <c r="L1258" s="205" t="n">
        <f aca="false">VLOOKUP($B1258,[5]Data!$A$1:$M$15000,11,0)</f>
        <v>3423000</v>
      </c>
      <c r="M1258" s="205" t="n">
        <f aca="false">VLOOKUP($B1258,[5]Data!$A$1:$M$15000,12,0)</f>
        <v>57399000</v>
      </c>
    </row>
    <row r="1259" customFormat="false" ht="11.25" hidden="false" customHeight="false" outlineLevel="0" collapsed="false">
      <c r="A1259" s="199" t="n">
        <v>36803</v>
      </c>
      <c r="B1259" s="192" t="n">
        <v>36803</v>
      </c>
      <c r="C1259" s="205" t="n">
        <f aca="false">VLOOKUP($B1259,[5]Data!$A$1:$M$15000,3,0)</f>
        <v>502000</v>
      </c>
      <c r="D1259" s="205" t="n">
        <f aca="false">VLOOKUP($B1259,[5]Data!$A$1:$M$15000,4,0)</f>
        <v>1038000</v>
      </c>
      <c r="E1259" s="205" t="n">
        <f aca="false">VLOOKUP($B1259,[5]Data!$A$1:$M$15000,5,0)</f>
        <v>311000</v>
      </c>
      <c r="F1259" s="205" t="n">
        <f aca="false">VLOOKUP($B1259,[5]Data!$A$1:$M$15000,6,0)</f>
        <v>384000</v>
      </c>
      <c r="G1259" s="205" t="n">
        <f aca="false">VLOOKUP($B1259,[5]Data!$A$1:$M$15000,7,0)</f>
        <v>726000</v>
      </c>
      <c r="H1259" s="205" t="n">
        <f aca="false">VLOOKUP($B1259,[5]Data!$A$1:$M$15000,8,0)</f>
        <v>301000</v>
      </c>
      <c r="I1259" s="205" t="s">
        <v>80</v>
      </c>
      <c r="J1259" s="205" t="n">
        <f aca="false">VLOOKUP($B1259,[5]Data!$A$1:$M$15000,9,0)</f>
        <v>3261000</v>
      </c>
      <c r="K1259" s="205" t="n">
        <f aca="false">VLOOKUP($B1259,[5]Data!$A$1:$M$15000,10,0)</f>
        <v>-185000</v>
      </c>
      <c r="L1259" s="205" t="n">
        <f aca="false">VLOOKUP($B1259,[5]Data!$A$1:$M$15000,11,0)</f>
        <v>3344000</v>
      </c>
      <c r="M1259" s="205" t="n">
        <f aca="false">VLOOKUP($B1259,[5]Data!$A$1:$M$15000,12,0)</f>
        <v>57215000</v>
      </c>
    </row>
    <row r="1260" customFormat="false" ht="11.25" hidden="false" customHeight="false" outlineLevel="0" collapsed="false">
      <c r="A1260" s="199" t="n">
        <v>36804</v>
      </c>
      <c r="B1260" s="192" t="n">
        <v>36804</v>
      </c>
      <c r="C1260" s="205" t="n">
        <f aca="false">VLOOKUP($B1260,[5]Data!$A$1:$M$15000,3,0)</f>
        <v>531000</v>
      </c>
      <c r="D1260" s="205" t="n">
        <f aca="false">VLOOKUP($B1260,[5]Data!$A$1:$M$15000,4,0)</f>
        <v>1186000</v>
      </c>
      <c r="E1260" s="205" t="n">
        <f aca="false">VLOOKUP($B1260,[5]Data!$A$1:$M$15000,5,0)</f>
        <v>352000</v>
      </c>
      <c r="F1260" s="205" t="n">
        <f aca="false">VLOOKUP($B1260,[5]Data!$A$1:$M$15000,6,0)</f>
        <v>428000</v>
      </c>
      <c r="G1260" s="205" t="n">
        <f aca="false">VLOOKUP($B1260,[5]Data!$A$1:$M$15000,7,0)</f>
        <v>704000</v>
      </c>
      <c r="H1260" s="205" t="n">
        <f aca="false">VLOOKUP($B1260,[5]Data!$A$1:$M$15000,8,0)</f>
        <v>301000</v>
      </c>
      <c r="I1260" s="205" t="s">
        <v>80</v>
      </c>
      <c r="J1260" s="205" t="n">
        <f aca="false">VLOOKUP($B1260,[5]Data!$A$1:$M$15000,9,0)</f>
        <v>3501000</v>
      </c>
      <c r="K1260" s="205" t="n">
        <f aca="false">VLOOKUP($B1260,[5]Data!$A$1:$M$15000,10,0)</f>
        <v>44000</v>
      </c>
      <c r="L1260" s="205" t="n">
        <f aca="false">VLOOKUP($B1260,[5]Data!$A$1:$M$15000,11,0)</f>
        <v>3459000</v>
      </c>
      <c r="M1260" s="205" t="n">
        <f aca="false">VLOOKUP($B1260,[5]Data!$A$1:$M$15000,12,0)</f>
        <v>57259000</v>
      </c>
    </row>
    <row r="1261" customFormat="false" ht="11.25" hidden="false" customHeight="false" outlineLevel="0" collapsed="false">
      <c r="A1261" s="199" t="n">
        <v>36805</v>
      </c>
      <c r="B1261" s="192" t="n">
        <v>36805</v>
      </c>
      <c r="C1261" s="205" t="n">
        <f aca="false">VLOOKUP($B1261,[5]Data!$A$1:$M$15000,3,0)</f>
        <v>510000</v>
      </c>
      <c r="D1261" s="205" t="n">
        <f aca="false">VLOOKUP($B1261,[5]Data!$A$1:$M$15000,4,0)</f>
        <v>1242000</v>
      </c>
      <c r="E1261" s="205" t="n">
        <f aca="false">VLOOKUP($B1261,[5]Data!$A$1:$M$15000,5,0)</f>
        <v>344000</v>
      </c>
      <c r="F1261" s="205" t="n">
        <f aca="false">VLOOKUP($B1261,[5]Data!$A$1:$M$15000,6,0)</f>
        <v>302000</v>
      </c>
      <c r="G1261" s="205" t="n">
        <f aca="false">VLOOKUP($B1261,[5]Data!$A$1:$M$15000,7,0)</f>
        <v>725000</v>
      </c>
      <c r="H1261" s="205" t="n">
        <f aca="false">VLOOKUP($B1261,[5]Data!$A$1:$M$15000,8,0)</f>
        <v>222000</v>
      </c>
      <c r="I1261" s="205" t="s">
        <v>80</v>
      </c>
      <c r="J1261" s="205" t="n">
        <f aca="false">VLOOKUP($B1261,[5]Data!$A$1:$M$15000,9,0)</f>
        <v>3346000</v>
      </c>
      <c r="K1261" s="205" t="n">
        <f aca="false">VLOOKUP($B1261,[5]Data!$A$1:$M$15000,10,0)</f>
        <v>219000</v>
      </c>
      <c r="L1261" s="205" t="n">
        <f aca="false">VLOOKUP($B1261,[5]Data!$A$1:$M$15000,11,0)</f>
        <v>3200000</v>
      </c>
      <c r="M1261" s="205" t="n">
        <f aca="false">VLOOKUP($B1261,[5]Data!$A$1:$M$15000,12,0)</f>
        <v>57478000</v>
      </c>
    </row>
    <row r="1262" customFormat="false" ht="11.25" hidden="false" customHeight="false" outlineLevel="0" collapsed="false">
      <c r="A1262" s="199" t="n">
        <v>36806</v>
      </c>
      <c r="B1262" s="192" t="n">
        <v>36806</v>
      </c>
      <c r="C1262" s="205" t="n">
        <f aca="false">VLOOKUP($B1262,[5]Data!$A$1:$M$15000,3,0)</f>
        <v>517000</v>
      </c>
      <c r="D1262" s="205" t="n">
        <f aca="false">VLOOKUP($B1262,[5]Data!$A$1:$M$15000,4,0)</f>
        <v>1225000</v>
      </c>
      <c r="E1262" s="205" t="n">
        <f aca="false">VLOOKUP($B1262,[5]Data!$A$1:$M$15000,5,0)</f>
        <v>443000</v>
      </c>
      <c r="F1262" s="205" t="n">
        <f aca="false">VLOOKUP($B1262,[5]Data!$A$1:$M$15000,6,0)</f>
        <v>334000</v>
      </c>
      <c r="G1262" s="205" t="n">
        <f aca="false">VLOOKUP($B1262,[5]Data!$A$1:$M$15000,7,0)</f>
        <v>724000</v>
      </c>
      <c r="H1262" s="205" t="n">
        <f aca="false">VLOOKUP($B1262,[5]Data!$A$1:$M$15000,8,0)</f>
        <v>270000</v>
      </c>
      <c r="I1262" s="205" t="s">
        <v>80</v>
      </c>
      <c r="J1262" s="205" t="n">
        <f aca="false">VLOOKUP($B1262,[5]Data!$A$1:$M$15000,9,0)</f>
        <v>3512000</v>
      </c>
      <c r="K1262" s="205" t="n">
        <f aca="false">VLOOKUP($B1262,[5]Data!$A$1:$M$15000,10,0)</f>
        <v>594000</v>
      </c>
      <c r="L1262" s="205" t="n">
        <f aca="false">VLOOKUP($B1262,[5]Data!$A$1:$M$15000,11,0)</f>
        <v>2873000</v>
      </c>
      <c r="M1262" s="205" t="n">
        <f aca="false">VLOOKUP($B1262,[5]Data!$A$1:$M$15000,12,0)</f>
        <v>58072000</v>
      </c>
    </row>
    <row r="1263" customFormat="false" ht="11.25" hidden="false" customHeight="false" outlineLevel="0" collapsed="false">
      <c r="A1263" s="199" t="n">
        <v>36807</v>
      </c>
      <c r="B1263" s="192" t="n">
        <v>36807</v>
      </c>
      <c r="C1263" s="205" t="n">
        <f aca="false">VLOOKUP($B1263,[5]Data!$A$1:$M$15000,3,0)</f>
        <v>488000</v>
      </c>
      <c r="D1263" s="205" t="n">
        <f aca="false">VLOOKUP($B1263,[5]Data!$A$1:$M$15000,4,0)</f>
        <v>1165000</v>
      </c>
      <c r="E1263" s="205" t="n">
        <f aca="false">VLOOKUP($B1263,[5]Data!$A$1:$M$15000,5,0)</f>
        <v>411000</v>
      </c>
      <c r="F1263" s="205" t="n">
        <f aca="false">VLOOKUP($B1263,[5]Data!$A$1:$M$15000,6,0)</f>
        <v>326000</v>
      </c>
      <c r="G1263" s="205" t="n">
        <f aca="false">VLOOKUP($B1263,[5]Data!$A$1:$M$15000,7,0)</f>
        <v>703000</v>
      </c>
      <c r="H1263" s="205" t="n">
        <f aca="false">VLOOKUP($B1263,[5]Data!$A$1:$M$15000,8,0)</f>
        <v>272000</v>
      </c>
      <c r="I1263" s="205" t="s">
        <v>80</v>
      </c>
      <c r="J1263" s="205" t="n">
        <f aca="false">VLOOKUP($B1263,[5]Data!$A$1:$M$15000,9,0)</f>
        <v>3366000</v>
      </c>
      <c r="K1263" s="205" t="n">
        <f aca="false">VLOOKUP($B1263,[5]Data!$A$1:$M$15000,10,0)</f>
        <v>436000</v>
      </c>
      <c r="L1263" s="205" t="n">
        <f aca="false">VLOOKUP($B1263,[5]Data!$A$1:$M$15000,11,0)</f>
        <v>2927000</v>
      </c>
      <c r="M1263" s="205" t="n">
        <f aca="false">VLOOKUP($B1263,[5]Data!$A$1:$M$15000,12,0)</f>
        <v>58508000</v>
      </c>
    </row>
    <row r="1264" customFormat="false" ht="11.25" hidden="false" customHeight="false" outlineLevel="0" collapsed="false">
      <c r="A1264" s="199" t="n">
        <v>36808</v>
      </c>
      <c r="B1264" s="192" t="n">
        <v>36808</v>
      </c>
      <c r="C1264" s="205" t="n">
        <f aca="false">VLOOKUP($B1264,[5]Data!$A$1:$M$15000,3,0)</f>
        <v>521000</v>
      </c>
      <c r="D1264" s="205" t="n">
        <f aca="false">VLOOKUP($B1264,[5]Data!$A$1:$M$15000,4,0)</f>
        <v>1208000</v>
      </c>
      <c r="E1264" s="205" t="n">
        <f aca="false">VLOOKUP($B1264,[5]Data!$A$1:$M$15000,5,0)</f>
        <v>400000</v>
      </c>
      <c r="F1264" s="205" t="n">
        <f aca="false">VLOOKUP($B1264,[5]Data!$A$1:$M$15000,6,0)</f>
        <v>314000</v>
      </c>
      <c r="G1264" s="205" t="n">
        <f aca="false">VLOOKUP($B1264,[5]Data!$A$1:$M$15000,7,0)</f>
        <v>715000</v>
      </c>
      <c r="H1264" s="205" t="n">
        <f aca="false">VLOOKUP($B1264,[5]Data!$A$1:$M$15000,8,0)</f>
        <v>272000</v>
      </c>
      <c r="I1264" s="205" t="s">
        <v>80</v>
      </c>
      <c r="J1264" s="205" t="n">
        <f aca="false">VLOOKUP($B1264,[5]Data!$A$1:$M$15000,9,0)</f>
        <v>3430000</v>
      </c>
      <c r="K1264" s="205" t="n">
        <f aca="false">VLOOKUP($B1264,[5]Data!$A$1:$M$15000,10,0)</f>
        <v>112000</v>
      </c>
      <c r="L1264" s="205" t="n">
        <f aca="false">VLOOKUP($B1264,[5]Data!$A$1:$M$15000,11,0)</f>
        <v>3258000</v>
      </c>
      <c r="M1264" s="205" t="n">
        <f aca="false">VLOOKUP($B1264,[5]Data!$A$1:$M$15000,12,0)</f>
        <v>58770000</v>
      </c>
    </row>
    <row r="1265" customFormat="false" ht="11.25" hidden="false" customHeight="false" outlineLevel="0" collapsed="false">
      <c r="A1265" s="199" t="n">
        <v>36809</v>
      </c>
      <c r="B1265" s="192" t="n">
        <v>36809</v>
      </c>
      <c r="C1265" s="205" t="n">
        <f aca="false">VLOOKUP($B1265,[5]Data!$A$1:$M$15000,3,0)</f>
        <v>519000</v>
      </c>
      <c r="D1265" s="205" t="n">
        <f aca="false">VLOOKUP($B1265,[5]Data!$A$1:$M$15000,4,0)</f>
        <v>1216000</v>
      </c>
      <c r="E1265" s="205" t="n">
        <f aca="false">VLOOKUP($B1265,[5]Data!$A$1:$M$15000,5,0)</f>
        <v>401000</v>
      </c>
      <c r="F1265" s="205" t="n">
        <f aca="false">VLOOKUP($B1265,[5]Data!$A$1:$M$15000,6,0)</f>
        <v>350000</v>
      </c>
      <c r="G1265" s="205" t="n">
        <f aca="false">VLOOKUP($B1265,[5]Data!$A$1:$M$15000,7,0)</f>
        <v>724000</v>
      </c>
      <c r="H1265" s="205" t="n">
        <f aca="false">VLOOKUP($B1265,[5]Data!$A$1:$M$15000,8,0)</f>
        <v>273000</v>
      </c>
      <c r="I1265" s="205" t="s">
        <v>80</v>
      </c>
      <c r="J1265" s="205" t="n">
        <f aca="false">VLOOKUP($B1265,[5]Data!$A$1:$M$15000,9,0)</f>
        <v>3483000</v>
      </c>
      <c r="K1265" s="205" t="n">
        <f aca="false">VLOOKUP($B1265,[5]Data!$A$1:$M$15000,10,0)</f>
        <v>297000</v>
      </c>
      <c r="L1265" s="205" t="n">
        <f aca="false">VLOOKUP($B1265,[5]Data!$A$1:$M$15000,11,0)</f>
        <v>3307000</v>
      </c>
      <c r="M1265" s="205" t="n">
        <f aca="false">VLOOKUP($B1265,[5]Data!$A$1:$M$15000,12,0)</f>
        <v>58916000</v>
      </c>
    </row>
    <row r="1266" customFormat="false" ht="11.25" hidden="false" customHeight="false" outlineLevel="0" collapsed="false">
      <c r="A1266" s="199" t="n">
        <v>36810</v>
      </c>
      <c r="B1266" s="192" t="n">
        <v>36810</v>
      </c>
      <c r="C1266" s="205" t="n">
        <f aca="false">VLOOKUP($B1266,[5]Data!$A$1:$M$15000,3,0)</f>
        <v>525000</v>
      </c>
      <c r="D1266" s="205" t="n">
        <f aca="false">VLOOKUP($B1266,[5]Data!$A$1:$M$15000,4,0)</f>
        <v>1191000</v>
      </c>
      <c r="E1266" s="205" t="n">
        <f aca="false">VLOOKUP($B1266,[5]Data!$A$1:$M$15000,5,0)</f>
        <v>389000</v>
      </c>
      <c r="F1266" s="205" t="n">
        <f aca="false">VLOOKUP($B1266,[5]Data!$A$1:$M$15000,6,0)</f>
        <v>358000</v>
      </c>
      <c r="G1266" s="205" t="n">
        <f aca="false">VLOOKUP($B1266,[5]Data!$A$1:$M$15000,7,0)</f>
        <v>670000</v>
      </c>
      <c r="H1266" s="205" t="n">
        <f aca="false">VLOOKUP($B1266,[5]Data!$A$1:$M$15000,8,0)</f>
        <v>247000</v>
      </c>
      <c r="I1266" s="205" t="s">
        <v>80</v>
      </c>
      <c r="J1266" s="205" t="n">
        <f aca="false">VLOOKUP($B1266,[5]Data!$A$1:$M$15000,9,0)</f>
        <v>3379000</v>
      </c>
      <c r="K1266" s="205" t="n">
        <f aca="false">VLOOKUP($B1266,[5]Data!$A$1:$M$15000,10,0)</f>
        <v>68000</v>
      </c>
      <c r="L1266" s="205" t="n">
        <f aca="false">VLOOKUP($B1266,[5]Data!$A$1:$M$15000,11,0)</f>
        <v>3350000</v>
      </c>
      <c r="M1266" s="205" t="n">
        <f aca="false">VLOOKUP($B1266,[5]Data!$A$1:$M$15000,12,0)</f>
        <v>58984000</v>
      </c>
    </row>
    <row r="1267" customFormat="false" ht="11.25" hidden="false" customHeight="false" outlineLevel="0" collapsed="false">
      <c r="A1267" s="199" t="n">
        <v>36811</v>
      </c>
      <c r="B1267" s="192" t="n">
        <v>36811</v>
      </c>
      <c r="C1267" s="205" t="n">
        <f aca="false">VLOOKUP($B1267,[5]Data!$A$1:$M$15000,3,0)</f>
        <v>528000</v>
      </c>
      <c r="D1267" s="205" t="n">
        <f aca="false">VLOOKUP($B1267,[5]Data!$A$1:$M$15000,4,0)</f>
        <v>1208000</v>
      </c>
      <c r="E1267" s="205" t="n">
        <f aca="false">VLOOKUP($B1267,[5]Data!$A$1:$M$15000,5,0)</f>
        <v>419000</v>
      </c>
      <c r="F1267" s="205" t="n">
        <f aca="false">VLOOKUP($B1267,[5]Data!$A$1:$M$15000,6,0)</f>
        <v>304000</v>
      </c>
      <c r="G1267" s="205" t="n">
        <f aca="false">VLOOKUP($B1267,[5]Data!$A$1:$M$15000,7,0)</f>
        <v>724000</v>
      </c>
      <c r="H1267" s="205" t="n">
        <f aca="false">VLOOKUP($B1267,[5]Data!$A$1:$M$15000,8,0)</f>
        <v>253000</v>
      </c>
      <c r="I1267" s="205" t="s">
        <v>80</v>
      </c>
      <c r="J1267" s="205" t="n">
        <f aca="false">VLOOKUP($B1267,[5]Data!$A$1:$M$15000,9,0)</f>
        <v>3436000</v>
      </c>
      <c r="K1267" s="205" t="n">
        <f aca="false">VLOOKUP($B1267,[5]Data!$A$1:$M$15000,10,0)</f>
        <v>56000</v>
      </c>
      <c r="L1267" s="205" t="n">
        <f aca="false">VLOOKUP($B1267,[5]Data!$A$1:$M$15000,11,0)</f>
        <v>3262000</v>
      </c>
      <c r="M1267" s="205" t="n">
        <f aca="false">VLOOKUP($B1267,[5]Data!$A$1:$M$15000,12,0)</f>
        <v>59040000</v>
      </c>
    </row>
    <row r="1268" customFormat="false" ht="11.25" hidden="false" customHeight="false" outlineLevel="0" collapsed="false">
      <c r="A1268" s="199" t="n">
        <v>36812</v>
      </c>
      <c r="B1268" s="192" t="n">
        <v>36812</v>
      </c>
      <c r="C1268" s="205" t="n">
        <f aca="false">VLOOKUP($B1268,[5]Data!$A$1:$M$15000,3,0)</f>
        <v>519000</v>
      </c>
      <c r="D1268" s="205" t="n">
        <f aca="false">VLOOKUP($B1268,[5]Data!$A$1:$M$15000,4,0)</f>
        <v>1194000</v>
      </c>
      <c r="E1268" s="205" t="n">
        <f aca="false">VLOOKUP($B1268,[5]Data!$A$1:$M$15000,5,0)</f>
        <v>377000</v>
      </c>
      <c r="F1268" s="205" t="n">
        <f aca="false">VLOOKUP($B1268,[5]Data!$A$1:$M$15000,6,0)</f>
        <v>304000</v>
      </c>
      <c r="G1268" s="205" t="n">
        <f aca="false">VLOOKUP($B1268,[5]Data!$A$1:$M$15000,7,0)</f>
        <v>699000</v>
      </c>
      <c r="H1268" s="205" t="n">
        <f aca="false">VLOOKUP($B1268,[5]Data!$A$1:$M$15000,8,0)</f>
        <v>256000</v>
      </c>
      <c r="I1268" s="205" t="s">
        <v>80</v>
      </c>
      <c r="J1268" s="205" t="n">
        <f aca="false">VLOOKUP($B1268,[5]Data!$A$1:$M$15000,9,0)</f>
        <v>3348000</v>
      </c>
      <c r="K1268" s="205" t="n">
        <f aca="false">VLOOKUP($B1268,[5]Data!$A$1:$M$15000,10,0)</f>
        <v>283000</v>
      </c>
      <c r="L1268" s="205" t="n">
        <f aca="false">VLOOKUP($B1268,[5]Data!$A$1:$M$15000,11,0)</f>
        <v>3197000</v>
      </c>
      <c r="M1268" s="205" t="n">
        <f aca="false">VLOOKUP($B1268,[5]Data!$A$1:$M$15000,12,0)</f>
        <v>59322000</v>
      </c>
    </row>
    <row r="1269" customFormat="false" ht="11.25" hidden="false" customHeight="false" outlineLevel="0" collapsed="false">
      <c r="A1269" s="199" t="n">
        <v>36813</v>
      </c>
      <c r="B1269" s="192" t="n">
        <v>36813</v>
      </c>
      <c r="C1269" s="205" t="n">
        <f aca="false">VLOOKUP($B1269,[5]Data!$A$1:$M$15000,3,0)</f>
        <v>508000</v>
      </c>
      <c r="D1269" s="205" t="n">
        <f aca="false">VLOOKUP($B1269,[5]Data!$A$1:$M$15000,4,0)</f>
        <v>1026000</v>
      </c>
      <c r="E1269" s="205" t="n">
        <f aca="false">VLOOKUP($B1269,[5]Data!$A$1:$M$15000,5,0)</f>
        <v>406000</v>
      </c>
      <c r="F1269" s="205" t="n">
        <f aca="false">VLOOKUP($B1269,[5]Data!$A$1:$M$15000,6,0)</f>
        <v>288000</v>
      </c>
      <c r="G1269" s="205" t="n">
        <f aca="false">VLOOKUP($B1269,[5]Data!$A$1:$M$15000,7,0)</f>
        <v>745000</v>
      </c>
      <c r="H1269" s="205" t="n">
        <f aca="false">VLOOKUP($B1269,[5]Data!$A$1:$M$15000,8,0)</f>
        <v>262000</v>
      </c>
      <c r="I1269" s="205" t="s">
        <v>80</v>
      </c>
      <c r="J1269" s="205" t="n">
        <f aca="false">VLOOKUP($B1269,[5]Data!$A$1:$M$15000,9,0)</f>
        <v>3234000</v>
      </c>
      <c r="K1269" s="205" t="n">
        <f aca="false">VLOOKUP($B1269,[5]Data!$A$1:$M$15000,10,0)</f>
        <v>313000</v>
      </c>
      <c r="L1269" s="205" t="n">
        <f aca="false">VLOOKUP($B1269,[5]Data!$A$1:$M$15000,11,0)</f>
        <v>2814000</v>
      </c>
      <c r="M1269" s="205" t="n">
        <f aca="false">VLOOKUP($B1269,[5]Data!$A$1:$M$15000,12,0)</f>
        <v>59635000</v>
      </c>
    </row>
    <row r="1270" customFormat="false" ht="11.25" hidden="false" customHeight="false" outlineLevel="0" collapsed="false">
      <c r="A1270" s="199" t="n">
        <v>36814</v>
      </c>
      <c r="B1270" s="192" t="n">
        <v>36814</v>
      </c>
      <c r="C1270" s="205" t="n">
        <f aca="false">VLOOKUP($B1270,[5]Data!$A$1:$M$15000,3,0)</f>
        <v>526000</v>
      </c>
      <c r="D1270" s="205" t="n">
        <f aca="false">VLOOKUP($B1270,[5]Data!$A$1:$M$15000,4,0)</f>
        <v>1069000</v>
      </c>
      <c r="E1270" s="205" t="n">
        <f aca="false">VLOOKUP($B1270,[5]Data!$A$1:$M$15000,5,0)</f>
        <v>416000</v>
      </c>
      <c r="F1270" s="205" t="n">
        <f aca="false">VLOOKUP($B1270,[5]Data!$A$1:$M$15000,6,0)</f>
        <v>291000</v>
      </c>
      <c r="G1270" s="205" t="n">
        <f aca="false">VLOOKUP($B1270,[5]Data!$A$1:$M$15000,7,0)</f>
        <v>702000</v>
      </c>
      <c r="H1270" s="205" t="n">
        <f aca="false">VLOOKUP($B1270,[5]Data!$A$1:$M$15000,8,0)</f>
        <v>270000</v>
      </c>
      <c r="I1270" s="205" t="s">
        <v>80</v>
      </c>
      <c r="J1270" s="205" t="n">
        <f aca="false">VLOOKUP($B1270,[5]Data!$A$1:$M$15000,9,0)</f>
        <v>3275000</v>
      </c>
      <c r="K1270" s="205" t="n">
        <f aca="false">VLOOKUP($B1270,[5]Data!$A$1:$M$15000,10,0)</f>
        <v>572000</v>
      </c>
      <c r="L1270" s="205" t="n">
        <f aca="false">VLOOKUP($B1270,[5]Data!$A$1:$M$15000,11,0)</f>
        <v>2737000</v>
      </c>
      <c r="M1270" s="205" t="n">
        <f aca="false">VLOOKUP($B1270,[5]Data!$A$1:$M$15000,12,0)</f>
        <v>60209000</v>
      </c>
    </row>
    <row r="1271" customFormat="false" ht="11.25" hidden="false" customHeight="false" outlineLevel="0" collapsed="false">
      <c r="A1271" s="199" t="n">
        <v>36815</v>
      </c>
      <c r="B1271" s="192" t="n">
        <v>36815</v>
      </c>
      <c r="C1271" s="205" t="n">
        <f aca="false">VLOOKUP($B1271,[5]Data!$A$1:$M$15000,3,0)</f>
        <v>453000</v>
      </c>
      <c r="D1271" s="205" t="n">
        <f aca="false">VLOOKUP($B1271,[5]Data!$A$1:$M$15000,4,0)</f>
        <v>1051000</v>
      </c>
      <c r="E1271" s="205" t="n">
        <f aca="false">VLOOKUP($B1271,[5]Data!$A$1:$M$15000,5,0)</f>
        <v>387000</v>
      </c>
      <c r="F1271" s="205" t="n">
        <f aca="false">VLOOKUP($B1271,[5]Data!$A$1:$M$15000,6,0)</f>
        <v>281000</v>
      </c>
      <c r="G1271" s="205" t="n">
        <f aca="false">VLOOKUP($B1271,[5]Data!$A$1:$M$15000,7,0)</f>
        <v>743000</v>
      </c>
      <c r="H1271" s="205" t="n">
        <f aca="false">VLOOKUP($B1271,[5]Data!$A$1:$M$15000,8,0)</f>
        <v>278000</v>
      </c>
      <c r="I1271" s="205" t="s">
        <v>80</v>
      </c>
      <c r="J1271" s="205" t="n">
        <f aca="false">VLOOKUP($B1271,[5]Data!$A$1:$M$15000,9,0)</f>
        <v>3192000</v>
      </c>
      <c r="K1271" s="205" t="n">
        <f aca="false">VLOOKUP($B1271,[5]Data!$A$1:$M$15000,10,0)</f>
        <v>57000</v>
      </c>
      <c r="L1271" s="205" t="n">
        <f aca="false">VLOOKUP($B1271,[5]Data!$A$1:$M$15000,11,0)</f>
        <v>3163000</v>
      </c>
      <c r="M1271" s="205" t="n">
        <f aca="false">VLOOKUP($B1271,[5]Data!$A$1:$M$15000,12,0)</f>
        <v>60266000</v>
      </c>
    </row>
    <row r="1272" customFormat="false" ht="11.25" hidden="false" customHeight="false" outlineLevel="0" collapsed="false">
      <c r="A1272" s="199" t="n">
        <v>36816</v>
      </c>
      <c r="B1272" s="192" t="n">
        <v>36816</v>
      </c>
      <c r="C1272" s="205" t="n">
        <f aca="false">VLOOKUP($B1272,[5]Data!$A$1:$M$15000,3,0)</f>
        <v>505000</v>
      </c>
      <c r="D1272" s="205" t="n">
        <f aca="false">VLOOKUP($B1272,[5]Data!$A$1:$M$15000,4,0)</f>
        <v>1204000</v>
      </c>
      <c r="E1272" s="205" t="n">
        <f aca="false">VLOOKUP($B1272,[5]Data!$A$1:$M$15000,5,0)</f>
        <v>414000</v>
      </c>
      <c r="F1272" s="205" t="n">
        <f aca="false">VLOOKUP($B1272,[5]Data!$A$1:$M$15000,6,0)</f>
        <v>289000</v>
      </c>
      <c r="G1272" s="205" t="n">
        <f aca="false">VLOOKUP($B1272,[5]Data!$A$1:$M$15000,7,0)</f>
        <v>711000</v>
      </c>
      <c r="H1272" s="205" t="n">
        <f aca="false">VLOOKUP($B1272,[5]Data!$A$1:$M$15000,8,0)</f>
        <v>272000</v>
      </c>
      <c r="I1272" s="205" t="s">
        <v>80</v>
      </c>
      <c r="J1272" s="205" t="n">
        <f aca="false">VLOOKUP($B1272,[5]Data!$A$1:$M$15000,9,0)</f>
        <v>3396000</v>
      </c>
      <c r="K1272" s="205" t="n">
        <f aca="false">VLOOKUP($B1272,[5]Data!$A$1:$M$15000,10,0)</f>
        <v>188000</v>
      </c>
      <c r="L1272" s="205" t="n">
        <f aca="false">VLOOKUP($B1272,[5]Data!$A$1:$M$15000,11,0)</f>
        <v>3182000</v>
      </c>
      <c r="M1272" s="205" t="n">
        <f aca="false">VLOOKUP($B1272,[5]Data!$A$1:$M$15000,12,0)</f>
        <v>60453000</v>
      </c>
    </row>
    <row r="1273" customFormat="false" ht="11.25" hidden="false" customHeight="false" outlineLevel="0" collapsed="false">
      <c r="A1273" s="199" t="n">
        <v>36817</v>
      </c>
      <c r="B1273" s="192" t="n">
        <v>36817</v>
      </c>
      <c r="C1273" s="205" t="n">
        <f aca="false">VLOOKUP($B1273,[5]Data!$A$1:$M$15000,3,0)</f>
        <v>506000</v>
      </c>
      <c r="D1273" s="205" t="n">
        <f aca="false">VLOOKUP($B1273,[5]Data!$A$1:$M$15000,4,0)</f>
        <v>1212000</v>
      </c>
      <c r="E1273" s="205" t="n">
        <f aca="false">VLOOKUP($B1273,[5]Data!$A$1:$M$15000,5,0)</f>
        <v>305000</v>
      </c>
      <c r="F1273" s="205" t="n">
        <f aca="false">VLOOKUP($B1273,[5]Data!$A$1:$M$15000,6,0)</f>
        <v>279000</v>
      </c>
      <c r="G1273" s="205" t="n">
        <f aca="false">VLOOKUP($B1273,[5]Data!$A$1:$M$15000,7,0)</f>
        <v>646000</v>
      </c>
      <c r="H1273" s="205" t="n">
        <f aca="false">VLOOKUP($B1273,[5]Data!$A$1:$M$15000,8,0)</f>
        <v>281000</v>
      </c>
      <c r="I1273" s="205" t="s">
        <v>80</v>
      </c>
      <c r="J1273" s="205" t="n">
        <f aca="false">VLOOKUP($B1273,[5]Data!$A$1:$M$15000,9,0)</f>
        <v>3229000</v>
      </c>
      <c r="K1273" s="205" t="n">
        <f aca="false">VLOOKUP($B1273,[5]Data!$A$1:$M$15000,10,0)</f>
        <v>-30000</v>
      </c>
      <c r="L1273" s="205" t="n">
        <f aca="false">VLOOKUP($B1273,[5]Data!$A$1:$M$15000,11,0)</f>
        <v>3190000</v>
      </c>
      <c r="M1273" s="205" t="n">
        <f aca="false">VLOOKUP($B1273,[5]Data!$A$1:$M$15000,12,0)</f>
        <v>60424000</v>
      </c>
    </row>
    <row r="1274" customFormat="false" ht="11.25" hidden="false" customHeight="false" outlineLevel="0" collapsed="false">
      <c r="A1274" s="199" t="n">
        <v>36818</v>
      </c>
      <c r="B1274" s="192" t="n">
        <v>36818</v>
      </c>
      <c r="C1274" s="205" t="n">
        <f aca="false">VLOOKUP($B1274,[5]Data!$A$1:$M$15000,3,0)</f>
        <v>514000</v>
      </c>
      <c r="D1274" s="205" t="n">
        <f aca="false">VLOOKUP($B1274,[5]Data!$A$1:$M$15000,4,0)</f>
        <v>1151000</v>
      </c>
      <c r="E1274" s="205" t="n">
        <f aca="false">VLOOKUP($B1274,[5]Data!$A$1:$M$15000,5,0)</f>
        <v>308000</v>
      </c>
      <c r="F1274" s="205" t="n">
        <f aca="false">VLOOKUP($B1274,[5]Data!$A$1:$M$15000,6,0)</f>
        <v>282000</v>
      </c>
      <c r="G1274" s="205" t="n">
        <f aca="false">VLOOKUP($B1274,[5]Data!$A$1:$M$15000,7,0)</f>
        <v>648000</v>
      </c>
      <c r="H1274" s="205" t="n">
        <f aca="false">VLOOKUP($B1274,[5]Data!$A$1:$M$15000,8,0)</f>
        <v>276000</v>
      </c>
      <c r="I1274" s="205" t="s">
        <v>80</v>
      </c>
      <c r="J1274" s="205" t="n">
        <f aca="false">VLOOKUP($B1274,[5]Data!$A$1:$M$15000,9,0)</f>
        <v>3179000</v>
      </c>
      <c r="K1274" s="205" t="n">
        <f aca="false">VLOOKUP($B1274,[5]Data!$A$1:$M$15000,10,0)</f>
        <v>37000</v>
      </c>
      <c r="L1274" s="205" t="n">
        <f aca="false">VLOOKUP($B1274,[5]Data!$A$1:$M$15000,11,0)</f>
        <v>3226000</v>
      </c>
      <c r="M1274" s="205" t="n">
        <f aca="false">VLOOKUP($B1274,[5]Data!$A$1:$M$15000,12,0)</f>
        <v>60461000</v>
      </c>
    </row>
    <row r="1275" customFormat="false" ht="11.25" hidden="false" customHeight="false" outlineLevel="0" collapsed="false">
      <c r="A1275" s="199" t="n">
        <v>36819</v>
      </c>
      <c r="B1275" s="192" t="n">
        <v>36819</v>
      </c>
      <c r="C1275" s="205" t="n">
        <f aca="false">VLOOKUP($B1275,[5]Data!$A$1:$M$15000,3,0)</f>
        <v>525000</v>
      </c>
      <c r="D1275" s="205" t="n">
        <f aca="false">VLOOKUP($B1275,[5]Data!$A$1:$M$15000,4,0)</f>
        <v>1228000</v>
      </c>
      <c r="E1275" s="205" t="n">
        <f aca="false">VLOOKUP($B1275,[5]Data!$A$1:$M$15000,5,0)</f>
        <v>365000</v>
      </c>
      <c r="F1275" s="205" t="n">
        <f aca="false">VLOOKUP($B1275,[5]Data!$A$1:$M$15000,6,0)</f>
        <v>356000</v>
      </c>
      <c r="G1275" s="205" t="n">
        <f aca="false">VLOOKUP($B1275,[5]Data!$A$1:$M$15000,7,0)</f>
        <v>722000</v>
      </c>
      <c r="H1275" s="205" t="n">
        <f aca="false">VLOOKUP($B1275,[5]Data!$A$1:$M$15000,8,0)</f>
        <v>274000</v>
      </c>
      <c r="I1275" s="205" t="s">
        <v>80</v>
      </c>
      <c r="J1275" s="205" t="n">
        <f aca="false">VLOOKUP($B1275,[5]Data!$A$1:$M$15000,9,0)</f>
        <v>3468000</v>
      </c>
      <c r="K1275" s="205" t="n">
        <f aca="false">VLOOKUP($B1275,[5]Data!$A$1:$M$15000,10,0)</f>
        <v>361000</v>
      </c>
      <c r="L1275" s="205" t="n">
        <f aca="false">VLOOKUP($B1275,[5]Data!$A$1:$M$15000,11,0)</f>
        <v>3053000</v>
      </c>
      <c r="M1275" s="205" t="n">
        <f aca="false">VLOOKUP($B1275,[5]Data!$A$1:$M$15000,12,0)</f>
        <v>60825000</v>
      </c>
    </row>
    <row r="1276" customFormat="false" ht="11.25" hidden="false" customHeight="false" outlineLevel="0" collapsed="false">
      <c r="A1276" s="199" t="n">
        <v>36820</v>
      </c>
      <c r="B1276" s="192" t="n">
        <v>36820</v>
      </c>
      <c r="C1276" s="205" t="n">
        <f aca="false">VLOOKUP($B1276,[5]Data!$A$1:$M$15000,3,0)</f>
        <v>510000</v>
      </c>
      <c r="D1276" s="205" t="n">
        <f aca="false">VLOOKUP($B1276,[5]Data!$A$1:$M$15000,4,0)</f>
        <v>1179000</v>
      </c>
      <c r="E1276" s="205" t="n">
        <f aca="false">VLOOKUP($B1276,[5]Data!$A$1:$M$15000,5,0)</f>
        <v>383000</v>
      </c>
      <c r="F1276" s="205" t="n">
        <f aca="false">VLOOKUP($B1276,[5]Data!$A$1:$M$15000,6,0)</f>
        <v>377000</v>
      </c>
      <c r="G1276" s="205" t="n">
        <f aca="false">VLOOKUP($B1276,[5]Data!$A$1:$M$15000,7,0)</f>
        <v>715000</v>
      </c>
      <c r="H1276" s="205" t="n">
        <f aca="false">VLOOKUP($B1276,[5]Data!$A$1:$M$15000,8,0)</f>
        <v>291000</v>
      </c>
      <c r="I1276" s="205" t="s">
        <v>80</v>
      </c>
      <c r="J1276" s="205" t="n">
        <f aca="false">VLOOKUP($B1276,[5]Data!$A$1:$M$15000,9,0)</f>
        <v>3455000</v>
      </c>
      <c r="K1276" s="205" t="n">
        <f aca="false">VLOOKUP($B1276,[5]Data!$A$1:$M$15000,10,0)</f>
        <v>744000</v>
      </c>
      <c r="L1276" s="205" t="n">
        <f aca="false">VLOOKUP($B1276,[5]Data!$A$1:$M$15000,11,0)</f>
        <v>2750000</v>
      </c>
      <c r="M1276" s="205" t="n">
        <f aca="false">VLOOKUP($B1276,[5]Data!$A$1:$M$15000,12,0)</f>
        <v>61570000</v>
      </c>
    </row>
    <row r="1277" customFormat="false" ht="11.25" hidden="false" customHeight="false" outlineLevel="0" collapsed="false">
      <c r="A1277" s="199" t="n">
        <v>36821</v>
      </c>
      <c r="B1277" s="192" t="n">
        <v>36821</v>
      </c>
      <c r="C1277" s="205" t="n">
        <f aca="false">VLOOKUP($B1277,[5]Data!$A$1:$M$15000,3,0)</f>
        <v>511000</v>
      </c>
      <c r="D1277" s="205" t="n">
        <f aca="false">VLOOKUP($B1277,[5]Data!$A$1:$M$15000,4,0)</f>
        <v>1202000</v>
      </c>
      <c r="E1277" s="205" t="n">
        <f aca="false">VLOOKUP($B1277,[5]Data!$A$1:$M$15000,5,0)</f>
        <v>413000</v>
      </c>
      <c r="F1277" s="205" t="n">
        <f aca="false">VLOOKUP($B1277,[5]Data!$A$1:$M$15000,6,0)</f>
        <v>344000</v>
      </c>
      <c r="G1277" s="205" t="n">
        <f aca="false">VLOOKUP($B1277,[5]Data!$A$1:$M$15000,7,0)</f>
        <v>722000</v>
      </c>
      <c r="H1277" s="205" t="n">
        <f aca="false">VLOOKUP($B1277,[5]Data!$A$1:$M$15000,8,0)</f>
        <v>289000</v>
      </c>
      <c r="I1277" s="205" t="s">
        <v>80</v>
      </c>
      <c r="J1277" s="205" t="n">
        <f aca="false">VLOOKUP($B1277,[5]Data!$A$1:$M$15000,9,0)</f>
        <v>3481000</v>
      </c>
      <c r="K1277" s="205" t="n">
        <f aca="false">VLOOKUP($B1277,[5]Data!$A$1:$M$15000,10,0)</f>
        <v>758000</v>
      </c>
      <c r="L1277" s="205" t="n">
        <f aca="false">VLOOKUP($B1277,[5]Data!$A$1:$M$15000,11,0)</f>
        <v>2707000</v>
      </c>
      <c r="M1277" s="205" t="n">
        <f aca="false">VLOOKUP($B1277,[5]Data!$A$1:$M$15000,12,0)</f>
        <v>62327000</v>
      </c>
    </row>
    <row r="1278" customFormat="false" ht="11.25" hidden="false" customHeight="false" outlineLevel="0" collapsed="false">
      <c r="A1278" s="199" t="n">
        <v>36822</v>
      </c>
      <c r="B1278" s="192" t="n">
        <v>36822</v>
      </c>
      <c r="C1278" s="205" t="n">
        <f aca="false">VLOOKUP($B1278,[5]Data!$A$1:$M$15000,3,0)</f>
        <v>522000</v>
      </c>
      <c r="D1278" s="205" t="n">
        <f aca="false">VLOOKUP($B1278,[5]Data!$A$1:$M$15000,4,0)</f>
        <v>1193000</v>
      </c>
      <c r="E1278" s="205" t="n">
        <f aca="false">VLOOKUP($B1278,[5]Data!$A$1:$M$15000,5,0)</f>
        <v>418000</v>
      </c>
      <c r="F1278" s="205" t="n">
        <f aca="false">VLOOKUP($B1278,[5]Data!$A$1:$M$15000,6,0)</f>
        <v>373000</v>
      </c>
      <c r="G1278" s="205" t="n">
        <f aca="false">VLOOKUP($B1278,[5]Data!$A$1:$M$15000,7,0)</f>
        <v>723000</v>
      </c>
      <c r="H1278" s="205" t="n">
        <f aca="false">VLOOKUP($B1278,[5]Data!$A$1:$M$15000,8,0)</f>
        <v>277000</v>
      </c>
      <c r="I1278" s="205" t="s">
        <v>80</v>
      </c>
      <c r="J1278" s="205" t="n">
        <f aca="false">VLOOKUP($B1278,[5]Data!$A$1:$M$15000,9,0)</f>
        <v>3506000</v>
      </c>
      <c r="K1278" s="205" t="n">
        <f aca="false">VLOOKUP($B1278,[5]Data!$A$1:$M$15000,10,0)</f>
        <v>439000</v>
      </c>
      <c r="L1278" s="205" t="n">
        <f aca="false">VLOOKUP($B1278,[5]Data!$A$1:$M$15000,11,0)</f>
        <v>2960000</v>
      </c>
      <c r="M1278" s="205" t="n">
        <f aca="false">VLOOKUP($B1278,[5]Data!$A$1:$M$15000,12,0)</f>
        <v>62767000</v>
      </c>
    </row>
    <row r="1279" customFormat="false" ht="11.25" hidden="false" customHeight="false" outlineLevel="0" collapsed="false">
      <c r="A1279" s="199" t="n">
        <v>36823</v>
      </c>
      <c r="B1279" s="192" t="n">
        <v>36823</v>
      </c>
      <c r="C1279" s="205" t="n">
        <f aca="false">VLOOKUP($B1279,[5]Data!$A$1:$M$15000,3,0)</f>
        <v>498000</v>
      </c>
      <c r="D1279" s="205" t="n">
        <f aca="false">VLOOKUP($B1279,[5]Data!$A$1:$M$15000,4,0)</f>
        <v>1187000</v>
      </c>
      <c r="E1279" s="205" t="n">
        <f aca="false">VLOOKUP($B1279,[5]Data!$A$1:$M$15000,5,0)</f>
        <v>400000</v>
      </c>
      <c r="F1279" s="205" t="n">
        <f aca="false">VLOOKUP($B1279,[5]Data!$A$1:$M$15000,6,0)</f>
        <v>293000</v>
      </c>
      <c r="G1279" s="205" t="n">
        <f aca="false">VLOOKUP($B1279,[5]Data!$A$1:$M$15000,7,0)</f>
        <v>720000</v>
      </c>
      <c r="H1279" s="205" t="n">
        <f aca="false">VLOOKUP($B1279,[5]Data!$A$1:$M$15000,8,0)</f>
        <v>294000</v>
      </c>
      <c r="I1279" s="205" t="s">
        <v>80</v>
      </c>
      <c r="J1279" s="205" t="n">
        <f aca="false">VLOOKUP($B1279,[5]Data!$A$1:$M$15000,9,0)</f>
        <v>3392000</v>
      </c>
      <c r="K1279" s="205" t="n">
        <f aca="false">VLOOKUP($B1279,[5]Data!$A$1:$M$15000,10,0)</f>
        <v>470000</v>
      </c>
      <c r="L1279" s="205" t="n">
        <f aca="false">VLOOKUP($B1279,[5]Data!$A$1:$M$15000,11,0)</f>
        <v>3048000</v>
      </c>
      <c r="M1279" s="205" t="n">
        <f aca="false">VLOOKUP($B1279,[5]Data!$A$1:$M$15000,12,0)</f>
        <v>63236000</v>
      </c>
    </row>
    <row r="1280" customFormat="false" ht="11.25" hidden="false" customHeight="false" outlineLevel="0" collapsed="false">
      <c r="A1280" s="199" t="n">
        <v>36824</v>
      </c>
      <c r="B1280" s="192" t="n">
        <v>36824</v>
      </c>
      <c r="C1280" s="205" t="n">
        <f aca="false">VLOOKUP($B1280,[5]Data!$A$1:$M$15000,3,0)</f>
        <v>505000</v>
      </c>
      <c r="D1280" s="205" t="n">
        <f aca="false">VLOOKUP($B1280,[5]Data!$A$1:$M$15000,4,0)</f>
        <v>1208000</v>
      </c>
      <c r="E1280" s="205" t="n">
        <f aca="false">VLOOKUP($B1280,[5]Data!$A$1:$M$15000,5,0)</f>
        <v>363000</v>
      </c>
      <c r="F1280" s="205" t="n">
        <f aca="false">VLOOKUP($B1280,[5]Data!$A$1:$M$15000,6,0)</f>
        <v>296000</v>
      </c>
      <c r="G1280" s="205" t="n">
        <f aca="false">VLOOKUP($B1280,[5]Data!$A$1:$M$15000,7,0)</f>
        <v>720000</v>
      </c>
      <c r="H1280" s="205" t="n">
        <f aca="false">VLOOKUP($B1280,[5]Data!$A$1:$M$15000,8,0)</f>
        <v>281000</v>
      </c>
      <c r="I1280" s="205" t="s">
        <v>80</v>
      </c>
      <c r="J1280" s="205" t="n">
        <f aca="false">VLOOKUP($B1280,[5]Data!$A$1:$M$15000,9,0)</f>
        <v>3372000</v>
      </c>
      <c r="K1280" s="205" t="n">
        <f aca="false">VLOOKUP($B1280,[5]Data!$A$1:$M$15000,10,0)</f>
        <v>316000</v>
      </c>
      <c r="L1280" s="205" t="n">
        <f aca="false">VLOOKUP($B1280,[5]Data!$A$1:$M$15000,11,0)</f>
        <v>3014000</v>
      </c>
      <c r="M1280" s="205" t="n">
        <f aca="false">VLOOKUP($B1280,[5]Data!$A$1:$M$15000,12,0)</f>
        <v>63423000</v>
      </c>
    </row>
    <row r="1281" customFormat="false" ht="11.25" hidden="false" customHeight="false" outlineLevel="0" collapsed="false">
      <c r="A1281" s="199" t="n">
        <v>36825</v>
      </c>
      <c r="B1281" s="192" t="n">
        <v>36825</v>
      </c>
      <c r="C1281" s="205" t="n">
        <f aca="false">VLOOKUP($B1281,[5]Data!$A$1:$M$15000,3,0)</f>
        <v>531000</v>
      </c>
      <c r="D1281" s="205" t="n">
        <f aca="false">VLOOKUP($B1281,[5]Data!$A$1:$M$15000,4,0)</f>
        <v>1226000</v>
      </c>
      <c r="E1281" s="205" t="n">
        <f aca="false">VLOOKUP($B1281,[5]Data!$A$1:$M$15000,5,0)</f>
        <v>397000</v>
      </c>
      <c r="F1281" s="205" t="n">
        <f aca="false">VLOOKUP($B1281,[5]Data!$A$1:$M$15000,6,0)</f>
        <v>283000</v>
      </c>
      <c r="G1281" s="205" t="n">
        <f aca="false">VLOOKUP($B1281,[5]Data!$A$1:$M$15000,7,0)</f>
        <v>720000</v>
      </c>
      <c r="H1281" s="205" t="n">
        <f aca="false">VLOOKUP($B1281,[5]Data!$A$1:$M$15000,8,0)</f>
        <v>273000</v>
      </c>
      <c r="I1281" s="205" t="s">
        <v>80</v>
      </c>
      <c r="J1281" s="205" t="n">
        <f aca="false">VLOOKUP($B1281,[5]Data!$A$1:$M$15000,9,0)</f>
        <v>3430000</v>
      </c>
      <c r="K1281" s="205" t="n">
        <f aca="false">VLOOKUP($B1281,[5]Data!$A$1:$M$15000,10,0)</f>
        <v>314000</v>
      </c>
      <c r="L1281" s="205" t="n">
        <f aca="false">VLOOKUP($B1281,[5]Data!$A$1:$M$15000,11,0)</f>
        <v>3134000</v>
      </c>
      <c r="M1281" s="205" t="n">
        <f aca="false">VLOOKUP($B1281,[5]Data!$A$1:$M$15000,12,0)</f>
        <v>63867000</v>
      </c>
    </row>
    <row r="1282" customFormat="false" ht="11.25" hidden="false" customHeight="false" outlineLevel="0" collapsed="false">
      <c r="A1282" s="199" t="n">
        <v>36826</v>
      </c>
      <c r="B1282" s="192" t="n">
        <v>36826</v>
      </c>
      <c r="C1282" s="205" t="n">
        <f aca="false">VLOOKUP($B1282,[5]Data!$A$1:$M$15000,3,0)</f>
        <v>539000</v>
      </c>
      <c r="D1282" s="205" t="n">
        <f aca="false">VLOOKUP($B1282,[5]Data!$A$1:$M$15000,4,0)</f>
        <v>1239000</v>
      </c>
      <c r="E1282" s="205" t="n">
        <f aca="false">VLOOKUP($B1282,[5]Data!$A$1:$M$15000,5,0)</f>
        <v>395000</v>
      </c>
      <c r="F1282" s="205" t="n">
        <f aca="false">VLOOKUP($B1282,[5]Data!$A$1:$M$15000,6,0)</f>
        <v>260000</v>
      </c>
      <c r="G1282" s="205" t="n">
        <f aca="false">VLOOKUP($B1282,[5]Data!$A$1:$M$15000,7,0)</f>
        <v>727000</v>
      </c>
      <c r="H1282" s="205" t="n">
        <f aca="false">VLOOKUP($B1282,[5]Data!$A$1:$M$15000,8,0)</f>
        <v>293000</v>
      </c>
      <c r="I1282" s="205" t="s">
        <v>80</v>
      </c>
      <c r="J1282" s="205" t="n">
        <f aca="false">VLOOKUP($B1282,[5]Data!$A$1:$M$15000,9,0)</f>
        <v>3455000</v>
      </c>
      <c r="K1282" s="205" t="n">
        <f aca="false">VLOOKUP($B1282,[5]Data!$A$1:$M$15000,10,0)</f>
        <v>384000</v>
      </c>
      <c r="L1282" s="205" t="n">
        <f aca="false">VLOOKUP($B1282,[5]Data!$A$1:$M$15000,11,0)</f>
        <v>3053000</v>
      </c>
      <c r="M1282" s="205" t="n">
        <f aca="false">VLOOKUP($B1282,[5]Data!$A$1:$M$15000,12,0)</f>
        <v>64251000</v>
      </c>
    </row>
    <row r="1283" customFormat="false" ht="11.25" hidden="false" customHeight="false" outlineLevel="0" collapsed="false">
      <c r="A1283" s="199" t="n">
        <v>36827</v>
      </c>
      <c r="B1283" s="192" t="n">
        <v>36827</v>
      </c>
      <c r="C1283" s="205" t="n">
        <f aca="false">VLOOKUP($B1283,[5]Data!$A$1:$M$15000,3,0)</f>
        <v>502000</v>
      </c>
      <c r="D1283" s="205" t="n">
        <f aca="false">VLOOKUP($B1283,[5]Data!$A$1:$M$15000,4,0)</f>
        <v>1250000</v>
      </c>
      <c r="E1283" s="205" t="n">
        <f aca="false">VLOOKUP($B1283,[5]Data!$A$1:$M$15000,5,0)</f>
        <v>452000</v>
      </c>
      <c r="F1283" s="205" t="n">
        <f aca="false">VLOOKUP($B1283,[5]Data!$A$1:$M$15000,6,0)</f>
        <v>262000</v>
      </c>
      <c r="G1283" s="205" t="n">
        <f aca="false">VLOOKUP($B1283,[5]Data!$A$1:$M$15000,7,0)</f>
        <v>749000</v>
      </c>
      <c r="H1283" s="205" t="n">
        <f aca="false">VLOOKUP($B1283,[5]Data!$A$1:$M$15000,8,0)</f>
        <v>299000</v>
      </c>
      <c r="I1283" s="205" t="s">
        <v>80</v>
      </c>
      <c r="J1283" s="205" t="n">
        <f aca="false">VLOOKUP($B1283,[5]Data!$A$1:$M$15000,9,0)</f>
        <v>3514000</v>
      </c>
      <c r="K1283" s="205" t="n">
        <f aca="false">VLOOKUP($B1283,[5]Data!$A$1:$M$15000,10,0)</f>
        <v>613000</v>
      </c>
      <c r="L1283" s="205" t="n">
        <f aca="false">VLOOKUP($B1283,[5]Data!$A$1:$M$15000,11,0)</f>
        <v>2830000</v>
      </c>
      <c r="M1283" s="205" t="n">
        <f aca="false">VLOOKUP($B1283,[5]Data!$A$1:$M$15000,12,0)</f>
        <v>64864000</v>
      </c>
    </row>
    <row r="1284" customFormat="false" ht="11.25" hidden="false" customHeight="false" outlineLevel="0" collapsed="false">
      <c r="A1284" s="199" t="n">
        <v>36828</v>
      </c>
      <c r="B1284" s="192" t="n">
        <v>36828</v>
      </c>
      <c r="C1284" s="205" t="n">
        <f aca="false">VLOOKUP($B1284,[5]Data!$A$1:$M$15000,3,0)</f>
        <v>526000</v>
      </c>
      <c r="D1284" s="205" t="n">
        <f aca="false">VLOOKUP($B1284,[5]Data!$A$1:$M$15000,4,0)</f>
        <v>1245000</v>
      </c>
      <c r="E1284" s="205" t="n">
        <f aca="false">VLOOKUP($B1284,[5]Data!$A$1:$M$15000,5,0)</f>
        <v>456000</v>
      </c>
      <c r="F1284" s="205" t="n">
        <f aca="false">VLOOKUP($B1284,[5]Data!$A$1:$M$15000,6,0)</f>
        <v>243000</v>
      </c>
      <c r="G1284" s="205" t="n">
        <f aca="false">VLOOKUP($B1284,[5]Data!$A$1:$M$15000,7,0)</f>
        <v>741000</v>
      </c>
      <c r="H1284" s="205" t="n">
        <f aca="false">VLOOKUP($B1284,[5]Data!$A$1:$M$15000,8,0)</f>
        <v>282000</v>
      </c>
      <c r="I1284" s="205" t="s">
        <v>80</v>
      </c>
      <c r="J1284" s="205" t="n">
        <f aca="false">VLOOKUP($B1284,[5]Data!$A$1:$M$15000,9,0)</f>
        <v>3492000</v>
      </c>
      <c r="K1284" s="205" t="n">
        <f aca="false">VLOOKUP($B1284,[5]Data!$A$1:$M$15000,10,0)</f>
        <v>738000</v>
      </c>
      <c r="L1284" s="205" t="n">
        <f aca="false">VLOOKUP($B1284,[5]Data!$A$1:$M$15000,11,0)</f>
        <v>2887000</v>
      </c>
      <c r="M1284" s="205" t="n">
        <f aca="false">VLOOKUP($B1284,[5]Data!$A$1:$M$15000,12,0)</f>
        <v>65601000</v>
      </c>
    </row>
    <row r="1285" customFormat="false" ht="11.25" hidden="false" customHeight="false" outlineLevel="0" collapsed="false">
      <c r="A1285" s="199" t="n">
        <v>36829</v>
      </c>
      <c r="B1285" s="192" t="n">
        <v>36829</v>
      </c>
      <c r="C1285" s="205" t="n">
        <f aca="false">VLOOKUP($B1285,[5]Data!$A$1:$M$15000,3,0)</f>
        <v>501000</v>
      </c>
      <c r="D1285" s="205" t="n">
        <f aca="false">VLOOKUP($B1285,[5]Data!$A$1:$M$15000,4,0)</f>
        <v>1236000</v>
      </c>
      <c r="E1285" s="205" t="n">
        <f aca="false">VLOOKUP($B1285,[5]Data!$A$1:$M$15000,5,0)</f>
        <v>369000</v>
      </c>
      <c r="F1285" s="205" t="n">
        <f aca="false">VLOOKUP($B1285,[5]Data!$A$1:$M$15000,6,0)</f>
        <v>249000</v>
      </c>
      <c r="G1285" s="205" t="n">
        <f aca="false">VLOOKUP($B1285,[5]Data!$A$1:$M$15000,7,0)</f>
        <v>588000</v>
      </c>
      <c r="H1285" s="205" t="n">
        <f aca="false">VLOOKUP($B1285,[5]Data!$A$1:$M$15000,8,0)</f>
        <v>281000</v>
      </c>
      <c r="I1285" s="205" t="s">
        <v>80</v>
      </c>
      <c r="J1285" s="205" t="n">
        <f aca="false">VLOOKUP($B1285,[5]Data!$A$1:$M$15000,9,0)</f>
        <v>3223000</v>
      </c>
      <c r="K1285" s="205" t="n">
        <f aca="false">VLOOKUP($B1285,[5]Data!$A$1:$M$15000,10,0)</f>
        <v>1000</v>
      </c>
      <c r="L1285" s="205" t="n">
        <f aca="false">VLOOKUP($B1285,[5]Data!$A$1:$M$15000,11,0)</f>
        <v>3322000</v>
      </c>
      <c r="M1285" s="205" t="n">
        <f aca="false">VLOOKUP($B1285,[5]Data!$A$1:$M$15000,12,0)</f>
        <v>65602000</v>
      </c>
    </row>
    <row r="1286" customFormat="false" ht="11.25" hidden="false" customHeight="false" outlineLevel="0" collapsed="false">
      <c r="A1286" s="199" t="n">
        <v>36830</v>
      </c>
      <c r="B1286" s="192" t="n">
        <v>36830</v>
      </c>
      <c r="C1286" s="205" t="n">
        <f aca="false">VLOOKUP($B1286,[5]Data!$A$1:$M$15000,3,0)</f>
        <v>529000</v>
      </c>
      <c r="D1286" s="205" t="n">
        <f aca="false">VLOOKUP($B1286,[5]Data!$A$1:$M$15000,4,0)</f>
        <v>1171000</v>
      </c>
      <c r="E1286" s="205" t="n">
        <f aca="false">VLOOKUP($B1286,[5]Data!$A$1:$M$15000,5,0)</f>
        <v>415000</v>
      </c>
      <c r="F1286" s="205" t="n">
        <f aca="false">VLOOKUP($B1286,[5]Data!$A$1:$M$15000,6,0)</f>
        <v>266000</v>
      </c>
      <c r="G1286" s="205" t="n">
        <f aca="false">VLOOKUP($B1286,[5]Data!$A$1:$M$15000,7,0)</f>
        <v>490000</v>
      </c>
      <c r="H1286" s="205" t="n">
        <f aca="false">VLOOKUP($B1286,[5]Data!$A$1:$M$15000,8,0)</f>
        <v>285000</v>
      </c>
      <c r="I1286" s="205" t="s">
        <v>80</v>
      </c>
      <c r="J1286" s="205" t="n">
        <f aca="false">VLOOKUP($B1286,[5]Data!$A$1:$M$15000,9,0)</f>
        <v>3155000</v>
      </c>
      <c r="K1286" s="205" t="n">
        <f aca="false">VLOOKUP($B1286,[5]Data!$A$1:$M$15000,10,0)</f>
        <v>-310000</v>
      </c>
      <c r="L1286" s="205" t="n">
        <f aca="false">VLOOKUP($B1286,[5]Data!$A$1:$M$15000,11,0)</f>
        <v>3443000</v>
      </c>
      <c r="M1286" s="205" t="n">
        <f aca="false">VLOOKUP($B1286,[5]Data!$A$1:$M$15000,12,0)</f>
        <v>65292000</v>
      </c>
    </row>
    <row r="1287" customFormat="false" ht="11.25" hidden="false" customHeight="false" outlineLevel="0" collapsed="false">
      <c r="A1287" s="199" t="n">
        <v>36831</v>
      </c>
      <c r="B1287" s="192" t="n">
        <v>36831</v>
      </c>
      <c r="C1287" s="205" t="n">
        <f aca="false">VLOOKUP($B1287,[5]Data!$A$1:$M$15000,3,0)</f>
        <v>537000</v>
      </c>
      <c r="D1287" s="205" t="n">
        <f aca="false">VLOOKUP($B1287,[5]Data!$A$1:$M$15000,4,0)</f>
        <v>1239000</v>
      </c>
      <c r="E1287" s="205" t="n">
        <f aca="false">VLOOKUP($B1287,[5]Data!$A$1:$M$15000,5,0)</f>
        <v>325000</v>
      </c>
      <c r="F1287" s="205" t="n">
        <f aca="false">VLOOKUP($B1287,[5]Data!$A$1:$M$15000,6,0)</f>
        <v>179000</v>
      </c>
      <c r="G1287" s="205" t="n">
        <f aca="false">VLOOKUP($B1287,[5]Data!$A$1:$M$15000,7,0)</f>
        <v>445000</v>
      </c>
      <c r="H1287" s="205" t="n">
        <f aca="false">VLOOKUP($B1287,[5]Data!$A$1:$M$15000,8,0)</f>
        <v>311000</v>
      </c>
      <c r="I1287" s="205" t="s">
        <v>80</v>
      </c>
      <c r="J1287" s="205" t="n">
        <f aca="false">VLOOKUP($B1287,[5]Data!$A$1:$M$15000,9,0)</f>
        <v>3036000</v>
      </c>
      <c r="K1287" s="205" t="n">
        <f aca="false">VLOOKUP($B1287,[5]Data!$A$1:$M$15000,10,0)</f>
        <v>-456000</v>
      </c>
      <c r="L1287" s="205" t="n">
        <f aca="false">VLOOKUP($B1287,[5]Data!$A$1:$M$15000,11,0)</f>
        <v>3388000</v>
      </c>
      <c r="M1287" s="205" t="n">
        <f aca="false">VLOOKUP($B1287,[5]Data!$A$1:$M$15000,12,0)</f>
        <v>64644000</v>
      </c>
    </row>
    <row r="1288" customFormat="false" ht="11.25" hidden="false" customHeight="false" outlineLevel="0" collapsed="false">
      <c r="A1288" s="199" t="n">
        <v>36832</v>
      </c>
      <c r="B1288" s="192" t="n">
        <v>36832</v>
      </c>
      <c r="C1288" s="205" t="n">
        <f aca="false">VLOOKUP($B1288,[5]Data!$A$1:$M$15000,3,0)</f>
        <v>464000</v>
      </c>
      <c r="D1288" s="205" t="n">
        <f aca="false">VLOOKUP($B1288,[5]Data!$A$1:$M$15000,4,0)</f>
        <v>1160000</v>
      </c>
      <c r="E1288" s="205" t="n">
        <f aca="false">VLOOKUP($B1288,[5]Data!$A$1:$M$15000,5,0)</f>
        <v>258000</v>
      </c>
      <c r="F1288" s="205" t="n">
        <f aca="false">VLOOKUP($B1288,[5]Data!$A$1:$M$15000,6,0)</f>
        <v>189000</v>
      </c>
      <c r="G1288" s="205" t="n">
        <f aca="false">VLOOKUP($B1288,[5]Data!$A$1:$M$15000,7,0)</f>
        <v>591000</v>
      </c>
      <c r="H1288" s="205" t="n">
        <f aca="false">VLOOKUP($B1288,[5]Data!$A$1:$M$15000,8,0)</f>
        <v>319000</v>
      </c>
      <c r="I1288" s="205" t="s">
        <v>80</v>
      </c>
      <c r="J1288" s="205" t="n">
        <f aca="false">VLOOKUP($B1288,[5]Data!$A$1:$M$15000,9,0)</f>
        <v>2982000</v>
      </c>
      <c r="K1288" s="205" t="n">
        <f aca="false">VLOOKUP($B1288,[5]Data!$A$1:$M$15000,10,0)</f>
        <v>-225000</v>
      </c>
      <c r="L1288" s="205" t="n">
        <f aca="false">VLOOKUP($B1288,[5]Data!$A$1:$M$15000,11,0)</f>
        <v>3291000</v>
      </c>
      <c r="M1288" s="205" t="n">
        <f aca="false">VLOOKUP($B1288,[5]Data!$A$1:$M$15000,12,0)</f>
        <v>64420000</v>
      </c>
    </row>
    <row r="1289" customFormat="false" ht="11.25" hidden="false" customHeight="false" outlineLevel="0" collapsed="false">
      <c r="A1289" s="199" t="n">
        <v>36833</v>
      </c>
      <c r="B1289" s="192" t="n">
        <v>36833</v>
      </c>
      <c r="C1289" s="205" t="n">
        <f aca="false">VLOOKUP($B1289,[5]Data!$A$1:$M$15000,3,0)</f>
        <v>502000</v>
      </c>
      <c r="D1289" s="205" t="n">
        <f aca="false">VLOOKUP($B1289,[5]Data!$A$1:$M$15000,4,0)</f>
        <v>1154000</v>
      </c>
      <c r="E1289" s="205" t="n">
        <f aca="false">VLOOKUP($B1289,[5]Data!$A$1:$M$15000,5,0)</f>
        <v>286000</v>
      </c>
      <c r="F1289" s="205" t="n">
        <f aca="false">VLOOKUP($B1289,[5]Data!$A$1:$M$15000,6,0)</f>
        <v>188000</v>
      </c>
      <c r="G1289" s="205" t="n">
        <f aca="false">VLOOKUP($B1289,[5]Data!$A$1:$M$15000,7,0)</f>
        <v>605000</v>
      </c>
      <c r="H1289" s="205" t="n">
        <f aca="false">VLOOKUP($B1289,[5]Data!$A$1:$M$15000,8,0)</f>
        <v>299000</v>
      </c>
      <c r="I1289" s="205" t="s">
        <v>80</v>
      </c>
      <c r="J1289" s="205" t="n">
        <f aca="false">VLOOKUP($B1289,[5]Data!$A$1:$M$15000,9,0)</f>
        <v>3034000</v>
      </c>
      <c r="K1289" s="205" t="n">
        <f aca="false">VLOOKUP($B1289,[5]Data!$A$1:$M$15000,10,0)</f>
        <v>-87000</v>
      </c>
      <c r="L1289" s="205" t="n">
        <f aca="false">VLOOKUP($B1289,[5]Data!$A$1:$M$15000,11,0)</f>
        <v>3056000</v>
      </c>
      <c r="M1289" s="205" t="n">
        <f aca="false">VLOOKUP($B1289,[5]Data!$A$1:$M$15000,12,0)</f>
        <v>64332000</v>
      </c>
    </row>
    <row r="1290" customFormat="false" ht="11.25" hidden="false" customHeight="false" outlineLevel="0" collapsed="false">
      <c r="A1290" s="199" t="n">
        <v>36834</v>
      </c>
      <c r="B1290" s="192" t="n">
        <v>36834</v>
      </c>
      <c r="C1290" s="205" t="n">
        <f aca="false">VLOOKUP($B1290,[5]Data!$A$1:$M$15000,3,0)</f>
        <v>521000</v>
      </c>
      <c r="D1290" s="205" t="n">
        <f aca="false">VLOOKUP($B1290,[5]Data!$A$1:$M$15000,4,0)</f>
        <v>1226000</v>
      </c>
      <c r="E1290" s="205" t="n">
        <f aca="false">VLOOKUP($B1290,[5]Data!$A$1:$M$15000,5,0)</f>
        <v>342000</v>
      </c>
      <c r="F1290" s="205" t="n">
        <f aca="false">VLOOKUP($B1290,[5]Data!$A$1:$M$15000,6,0)</f>
        <v>144000</v>
      </c>
      <c r="G1290" s="205" t="n">
        <f aca="false">VLOOKUP($B1290,[5]Data!$A$1:$M$15000,7,0)</f>
        <v>587000</v>
      </c>
      <c r="H1290" s="205" t="n">
        <f aca="false">VLOOKUP($B1290,[5]Data!$A$1:$M$15000,8,0)</f>
        <v>314000</v>
      </c>
      <c r="I1290" s="205" t="s">
        <v>80</v>
      </c>
      <c r="J1290" s="205" t="n">
        <f aca="false">VLOOKUP($B1290,[5]Data!$A$1:$M$15000,9,0)</f>
        <v>3134000</v>
      </c>
      <c r="K1290" s="205" t="n">
        <f aca="false">VLOOKUP($B1290,[5]Data!$A$1:$M$15000,10,0)</f>
        <v>361000</v>
      </c>
      <c r="L1290" s="205" t="n">
        <f aca="false">VLOOKUP($B1290,[5]Data!$A$1:$M$15000,11,0)</f>
        <v>2849000</v>
      </c>
      <c r="M1290" s="205" t="n">
        <f aca="false">VLOOKUP($B1290,[5]Data!$A$1:$M$15000,12,0)</f>
        <v>64694000</v>
      </c>
    </row>
    <row r="1291" customFormat="false" ht="11.25" hidden="false" customHeight="false" outlineLevel="0" collapsed="false">
      <c r="A1291" s="199" t="n">
        <v>36835</v>
      </c>
      <c r="B1291" s="192" t="n">
        <v>36835</v>
      </c>
      <c r="C1291" s="205" t="n">
        <f aca="false">VLOOKUP($B1291,[5]Data!$A$1:$M$15000,3,0)</f>
        <v>527000</v>
      </c>
      <c r="D1291" s="205" t="n">
        <f aca="false">VLOOKUP($B1291,[5]Data!$A$1:$M$15000,4,0)</f>
        <v>1202000</v>
      </c>
      <c r="E1291" s="205" t="n">
        <f aca="false">VLOOKUP($B1291,[5]Data!$A$1:$M$15000,5,0)</f>
        <v>343000</v>
      </c>
      <c r="F1291" s="205" t="n">
        <f aca="false">VLOOKUP($B1291,[5]Data!$A$1:$M$15000,6,0)</f>
        <v>144000</v>
      </c>
      <c r="G1291" s="205" t="n">
        <f aca="false">VLOOKUP($B1291,[5]Data!$A$1:$M$15000,7,0)</f>
        <v>561000</v>
      </c>
      <c r="H1291" s="205" t="n">
        <f aca="false">VLOOKUP($B1291,[5]Data!$A$1:$M$15000,8,0)</f>
        <v>315000</v>
      </c>
      <c r="I1291" s="205" t="s">
        <v>80</v>
      </c>
      <c r="J1291" s="205" t="n">
        <f aca="false">VLOOKUP($B1291,[5]Data!$A$1:$M$15000,9,0)</f>
        <v>3092000</v>
      </c>
      <c r="K1291" s="205" t="n">
        <f aca="false">VLOOKUP($B1291,[5]Data!$A$1:$M$15000,10,0)</f>
        <v>46000</v>
      </c>
      <c r="L1291" s="205" t="n">
        <f aca="false">VLOOKUP($B1291,[5]Data!$A$1:$M$15000,11,0)</f>
        <v>2974000</v>
      </c>
      <c r="M1291" s="205" t="n">
        <f aca="false">VLOOKUP($B1291,[5]Data!$A$1:$M$15000,12,0)</f>
        <v>64740000</v>
      </c>
    </row>
    <row r="1292" customFormat="false" ht="11.25" hidden="false" customHeight="false" outlineLevel="0" collapsed="false">
      <c r="A1292" s="199" t="n">
        <v>36836</v>
      </c>
      <c r="B1292" s="192" t="n">
        <v>36836</v>
      </c>
      <c r="C1292" s="205" t="n">
        <f aca="false">VLOOKUP($B1292,[5]Data!$A$1:$M$15000,3,0)</f>
        <v>517000</v>
      </c>
      <c r="D1292" s="205" t="n">
        <f aca="false">VLOOKUP($B1292,[5]Data!$A$1:$M$15000,4,0)</f>
        <v>1159000</v>
      </c>
      <c r="E1292" s="205" t="n">
        <f aca="false">VLOOKUP($B1292,[5]Data!$A$1:$M$15000,5,0)</f>
        <v>265000</v>
      </c>
      <c r="F1292" s="205" t="n">
        <f aca="false">VLOOKUP($B1292,[5]Data!$A$1:$M$15000,6,0)</f>
        <v>172000</v>
      </c>
      <c r="G1292" s="205" t="n">
        <f aca="false">VLOOKUP($B1292,[5]Data!$A$1:$M$15000,7,0)</f>
        <v>607000</v>
      </c>
      <c r="H1292" s="205" t="n">
        <f aca="false">VLOOKUP($B1292,[5]Data!$A$1:$M$15000,8,0)</f>
        <v>272000</v>
      </c>
      <c r="I1292" s="205" t="s">
        <v>80</v>
      </c>
      <c r="J1292" s="205" t="n">
        <f aca="false">VLOOKUP($B1292,[5]Data!$A$1:$M$15000,9,0)</f>
        <v>2992000</v>
      </c>
      <c r="K1292" s="205" t="n">
        <f aca="false">VLOOKUP($B1292,[5]Data!$A$1:$M$15000,10,0)</f>
        <v>-372000</v>
      </c>
      <c r="L1292" s="205" t="n">
        <f aca="false">VLOOKUP($B1292,[5]Data!$A$1:$M$15000,11,0)</f>
        <v>3453000</v>
      </c>
      <c r="M1292" s="205" t="n">
        <f aca="false">VLOOKUP($B1292,[5]Data!$A$1:$M$15000,12,0)</f>
        <v>64369000</v>
      </c>
    </row>
    <row r="1293" customFormat="false" ht="11.25" hidden="false" customHeight="false" outlineLevel="0" collapsed="false">
      <c r="A1293" s="199" t="n">
        <v>36837</v>
      </c>
      <c r="B1293" s="192" t="n">
        <v>36837</v>
      </c>
      <c r="C1293" s="205" t="n">
        <f aca="false">VLOOKUP($B1293,[5]Data!$A$1:$M$15000,3,0)</f>
        <v>537000</v>
      </c>
      <c r="D1293" s="205" t="n">
        <f aca="false">VLOOKUP($B1293,[5]Data!$A$1:$M$15000,4,0)</f>
        <v>966000</v>
      </c>
      <c r="E1293" s="205" t="n">
        <f aca="false">VLOOKUP($B1293,[5]Data!$A$1:$M$15000,5,0)</f>
        <v>185000</v>
      </c>
      <c r="F1293" s="205" t="n">
        <f aca="false">VLOOKUP($B1293,[5]Data!$A$1:$M$15000,6,0)</f>
        <v>187000</v>
      </c>
      <c r="G1293" s="205" t="n">
        <f aca="false">VLOOKUP($B1293,[5]Data!$A$1:$M$15000,7,0)</f>
        <v>639000</v>
      </c>
      <c r="H1293" s="205" t="n">
        <f aca="false">VLOOKUP($B1293,[5]Data!$A$1:$M$15000,8,0)</f>
        <v>298000</v>
      </c>
      <c r="I1293" s="205" t="s">
        <v>80</v>
      </c>
      <c r="J1293" s="205" t="n">
        <f aca="false">VLOOKUP($B1293,[5]Data!$A$1:$M$15000,9,0)</f>
        <v>2810000</v>
      </c>
      <c r="K1293" s="205" t="n">
        <f aca="false">VLOOKUP($B1293,[5]Data!$A$1:$M$15000,10,0)</f>
        <v>-789000</v>
      </c>
      <c r="L1293" s="205" t="n">
        <f aca="false">VLOOKUP($B1293,[5]Data!$A$1:$M$15000,11,0)</f>
        <v>3637000</v>
      </c>
      <c r="M1293" s="205" t="n">
        <f aca="false">VLOOKUP($B1293,[5]Data!$A$1:$M$15000,12,0)</f>
        <v>63580000</v>
      </c>
    </row>
    <row r="1294" customFormat="false" ht="11.25" hidden="false" customHeight="false" outlineLevel="0" collapsed="false">
      <c r="A1294" s="199" t="n">
        <v>36838</v>
      </c>
      <c r="B1294" s="192" t="n">
        <v>36838</v>
      </c>
      <c r="C1294" s="205" t="n">
        <f aca="false">VLOOKUP($B1294,[5]Data!$A$1:$M$15000,3,0)</f>
        <v>507000</v>
      </c>
      <c r="D1294" s="205" t="n">
        <f aca="false">VLOOKUP($B1294,[5]Data!$A$1:$M$15000,4,0)</f>
        <v>859000</v>
      </c>
      <c r="E1294" s="205" t="n">
        <f aca="false">VLOOKUP($B1294,[5]Data!$A$1:$M$15000,5,0)</f>
        <v>149000</v>
      </c>
      <c r="F1294" s="205" t="n">
        <f aca="false">VLOOKUP($B1294,[5]Data!$A$1:$M$15000,6,0)</f>
        <v>218000</v>
      </c>
      <c r="G1294" s="205" t="n">
        <f aca="false">VLOOKUP($B1294,[5]Data!$A$1:$M$15000,7,0)</f>
        <v>684000</v>
      </c>
      <c r="H1294" s="205" t="n">
        <f aca="false">VLOOKUP($B1294,[5]Data!$A$1:$M$15000,8,0)</f>
        <v>294000</v>
      </c>
      <c r="I1294" s="205" t="s">
        <v>80</v>
      </c>
      <c r="J1294" s="205" t="n">
        <f aca="false">VLOOKUP($B1294,[5]Data!$A$1:$M$15000,9,0)</f>
        <v>2711000</v>
      </c>
      <c r="K1294" s="205" t="n">
        <f aca="false">VLOOKUP($B1294,[5]Data!$A$1:$M$15000,10,0)</f>
        <v>-1008000</v>
      </c>
      <c r="L1294" s="205" t="n">
        <f aca="false">VLOOKUP($B1294,[5]Data!$A$1:$M$15000,11,0)</f>
        <v>3609000</v>
      </c>
      <c r="M1294" s="205" t="n">
        <f aca="false">VLOOKUP($B1294,[5]Data!$A$1:$M$15000,12,0)</f>
        <v>62572000</v>
      </c>
    </row>
    <row r="1295" customFormat="false" ht="11.25" hidden="false" customHeight="false" outlineLevel="0" collapsed="false">
      <c r="A1295" s="199" t="n">
        <v>36839</v>
      </c>
      <c r="B1295" s="192" t="n">
        <v>36839</v>
      </c>
      <c r="C1295" s="205" t="n">
        <f aca="false">VLOOKUP($B1295,[5]Data!$A$1:$M$15000,3,0)</f>
        <v>491000</v>
      </c>
      <c r="D1295" s="205" t="n">
        <f aca="false">VLOOKUP($B1295,[5]Data!$A$1:$M$15000,4,0)</f>
        <v>886000</v>
      </c>
      <c r="E1295" s="205" t="n">
        <f aca="false">VLOOKUP($B1295,[5]Data!$A$1:$M$15000,5,0)</f>
        <v>191000</v>
      </c>
      <c r="F1295" s="205" t="n">
        <f aca="false">VLOOKUP($B1295,[5]Data!$A$1:$M$15000,6,0)</f>
        <v>190000</v>
      </c>
      <c r="G1295" s="205" t="n">
        <f aca="false">VLOOKUP($B1295,[5]Data!$A$1:$M$15000,7,0)</f>
        <v>656000</v>
      </c>
      <c r="H1295" s="205" t="n">
        <f aca="false">VLOOKUP($B1295,[5]Data!$A$1:$M$15000,8,0)</f>
        <v>297000</v>
      </c>
      <c r="I1295" s="205" t="s">
        <v>80</v>
      </c>
      <c r="J1295" s="205" t="n">
        <f aca="false">VLOOKUP($B1295,[5]Data!$A$1:$M$15000,9,0)</f>
        <v>2712000</v>
      </c>
      <c r="K1295" s="205" t="n">
        <f aca="false">VLOOKUP($B1295,[5]Data!$A$1:$M$15000,10,0)</f>
        <v>-951000</v>
      </c>
      <c r="L1295" s="205" t="n">
        <f aca="false">VLOOKUP($B1295,[5]Data!$A$1:$M$15000,11,0)</f>
        <v>3738000</v>
      </c>
      <c r="M1295" s="205" t="n">
        <f aca="false">VLOOKUP($B1295,[5]Data!$A$1:$M$15000,12,0)</f>
        <v>61621000</v>
      </c>
    </row>
    <row r="1296" customFormat="false" ht="11.25" hidden="false" customHeight="false" outlineLevel="0" collapsed="false">
      <c r="A1296" s="199" t="n">
        <v>36840</v>
      </c>
      <c r="B1296" s="192" t="n">
        <v>36840</v>
      </c>
      <c r="C1296" s="205" t="n">
        <f aca="false">VLOOKUP($B1296,[5]Data!$A$1:$M$15000,3,0)</f>
        <v>476000</v>
      </c>
      <c r="D1296" s="205" t="n">
        <f aca="false">VLOOKUP($B1296,[5]Data!$A$1:$M$15000,4,0)</f>
        <v>962000</v>
      </c>
      <c r="E1296" s="205" t="n">
        <f aca="false">VLOOKUP($B1296,[5]Data!$A$1:$M$15000,5,0)</f>
        <v>146000</v>
      </c>
      <c r="F1296" s="205" t="n">
        <f aca="false">VLOOKUP($B1296,[5]Data!$A$1:$M$15000,6,0)</f>
        <v>268000</v>
      </c>
      <c r="G1296" s="205" t="n">
        <f aca="false">VLOOKUP($B1296,[5]Data!$A$1:$M$15000,7,0)</f>
        <v>642000</v>
      </c>
      <c r="H1296" s="205" t="n">
        <f aca="false">VLOOKUP($B1296,[5]Data!$A$1:$M$15000,8,0)</f>
        <v>287000</v>
      </c>
      <c r="I1296" s="205" t="s">
        <v>80</v>
      </c>
      <c r="J1296" s="205" t="n">
        <f aca="false">VLOOKUP($B1296,[5]Data!$A$1:$M$15000,9,0)</f>
        <v>2780000</v>
      </c>
      <c r="K1296" s="205" t="n">
        <f aca="false">VLOOKUP($B1296,[5]Data!$A$1:$M$15000,10,0)</f>
        <v>-1220000</v>
      </c>
      <c r="L1296" s="205" t="n">
        <f aca="false">VLOOKUP($B1296,[5]Data!$A$1:$M$15000,11,0)</f>
        <v>3889000</v>
      </c>
      <c r="M1296" s="205" t="n">
        <f aca="false">VLOOKUP($B1296,[5]Data!$A$1:$M$15000,12,0)</f>
        <v>60401000</v>
      </c>
    </row>
    <row r="1297" customFormat="false" ht="11.25" hidden="false" customHeight="false" outlineLevel="0" collapsed="false">
      <c r="A1297" s="199" t="n">
        <v>36841</v>
      </c>
      <c r="B1297" s="192" t="n">
        <v>36841</v>
      </c>
      <c r="C1297" s="205" t="n">
        <f aca="false">VLOOKUP($B1297,[5]Data!$A$1:$M$15000,3,0)</f>
        <v>517000</v>
      </c>
      <c r="D1297" s="205" t="n">
        <f aca="false">VLOOKUP($B1297,[5]Data!$A$1:$M$15000,4,0)</f>
        <v>1066000</v>
      </c>
      <c r="E1297" s="205" t="n">
        <f aca="false">VLOOKUP($B1297,[5]Data!$A$1:$M$15000,5,0)</f>
        <v>268000</v>
      </c>
      <c r="F1297" s="205" t="n">
        <f aca="false">VLOOKUP($B1297,[5]Data!$A$1:$M$15000,6,0)</f>
        <v>281000</v>
      </c>
      <c r="G1297" s="205" t="n">
        <f aca="false">VLOOKUP($B1297,[5]Data!$A$1:$M$15000,7,0)</f>
        <v>668000</v>
      </c>
      <c r="H1297" s="205" t="n">
        <f aca="false">VLOOKUP($B1297,[5]Data!$A$1:$M$15000,8,0)</f>
        <v>279000</v>
      </c>
      <c r="I1297" s="205" t="s">
        <v>80</v>
      </c>
      <c r="J1297" s="205" t="n">
        <f aca="false">VLOOKUP($B1297,[5]Data!$A$1:$M$15000,9,0)</f>
        <v>3078000</v>
      </c>
      <c r="K1297" s="205" t="n">
        <f aca="false">VLOOKUP($B1297,[5]Data!$A$1:$M$15000,10,0)</f>
        <v>-617000</v>
      </c>
      <c r="L1297" s="205" t="n">
        <f aca="false">VLOOKUP($B1297,[5]Data!$A$1:$M$15000,11,0)</f>
        <v>3783000</v>
      </c>
      <c r="M1297" s="205" t="n">
        <f aca="false">VLOOKUP($B1297,[5]Data!$A$1:$M$15000,12,0)</f>
        <v>59784000</v>
      </c>
    </row>
    <row r="1298" customFormat="false" ht="11.25" hidden="false" customHeight="false" outlineLevel="0" collapsed="false">
      <c r="A1298" s="199" t="n">
        <v>36842</v>
      </c>
      <c r="B1298" s="192" t="n">
        <v>36842</v>
      </c>
      <c r="C1298" s="205" t="n">
        <f aca="false">VLOOKUP($B1298,[5]Data!$A$1:$M$15000,3,0)</f>
        <v>511000</v>
      </c>
      <c r="D1298" s="205" t="n">
        <f aca="false">VLOOKUP($B1298,[5]Data!$A$1:$M$15000,4,0)</f>
        <v>1029000</v>
      </c>
      <c r="E1298" s="205" t="n">
        <f aca="false">VLOOKUP($B1298,[5]Data!$A$1:$M$15000,5,0)</f>
        <v>241000</v>
      </c>
      <c r="F1298" s="205" t="n">
        <f aca="false">VLOOKUP($B1298,[5]Data!$A$1:$M$15000,6,0)</f>
        <v>268000</v>
      </c>
      <c r="G1298" s="205" t="n">
        <f aca="false">VLOOKUP($B1298,[5]Data!$A$1:$M$15000,7,0)</f>
        <v>660000</v>
      </c>
      <c r="H1298" s="205" t="n">
        <f aca="false">VLOOKUP($B1298,[5]Data!$A$1:$M$15000,8,0)</f>
        <v>309000</v>
      </c>
      <c r="I1298" s="205" t="s">
        <v>80</v>
      </c>
      <c r="J1298" s="205" t="n">
        <f aca="false">VLOOKUP($B1298,[5]Data!$A$1:$M$15000,9,0)</f>
        <v>3018000</v>
      </c>
      <c r="K1298" s="205" t="n">
        <f aca="false">VLOOKUP($B1298,[5]Data!$A$1:$M$15000,10,0)</f>
        <v>-804000</v>
      </c>
      <c r="L1298" s="205" t="n">
        <f aca="false">VLOOKUP($B1298,[5]Data!$A$1:$M$15000,11,0)</f>
        <v>3874000</v>
      </c>
      <c r="M1298" s="205" t="n">
        <f aca="false">VLOOKUP($B1298,[5]Data!$A$1:$M$15000,12,0)</f>
        <v>58981000</v>
      </c>
    </row>
    <row r="1299" customFormat="false" ht="11.25" hidden="false" customHeight="false" outlineLevel="0" collapsed="false">
      <c r="A1299" s="199" t="n">
        <v>36843</v>
      </c>
      <c r="B1299" s="192" t="n">
        <v>36843</v>
      </c>
      <c r="C1299" s="205" t="n">
        <f aca="false">VLOOKUP($B1299,[5]Data!$A$1:$M$15000,3,0)</f>
        <v>505000</v>
      </c>
      <c r="D1299" s="205" t="n">
        <f aca="false">VLOOKUP($B1299,[5]Data!$A$1:$M$15000,4,0)</f>
        <v>1015000</v>
      </c>
      <c r="E1299" s="205" t="n">
        <f aca="false">VLOOKUP($B1299,[5]Data!$A$1:$M$15000,5,0)</f>
        <v>263000</v>
      </c>
      <c r="F1299" s="205" t="n">
        <f aca="false">VLOOKUP($B1299,[5]Data!$A$1:$M$15000,6,0)</f>
        <v>254000</v>
      </c>
      <c r="G1299" s="205" t="n">
        <f aca="false">VLOOKUP($B1299,[5]Data!$A$1:$M$15000,7,0)</f>
        <v>659000</v>
      </c>
      <c r="H1299" s="205" t="n">
        <f aca="false">VLOOKUP($B1299,[5]Data!$A$1:$M$15000,8,0)</f>
        <v>291000</v>
      </c>
      <c r="I1299" s="205" t="s">
        <v>80</v>
      </c>
      <c r="J1299" s="205" t="n">
        <f aca="false">VLOOKUP($B1299,[5]Data!$A$1:$M$15000,9,0)</f>
        <v>2988000</v>
      </c>
      <c r="K1299" s="205" t="n">
        <f aca="false">VLOOKUP($B1299,[5]Data!$A$1:$M$15000,10,0)</f>
        <v>-1436000</v>
      </c>
      <c r="L1299" s="205" t="n">
        <f aca="false">VLOOKUP($B1299,[5]Data!$A$1:$M$15000,11,0)</f>
        <v>4390000</v>
      </c>
      <c r="M1299" s="205" t="n">
        <f aca="false">VLOOKUP($B1299,[5]Data!$A$1:$M$15000,12,0)</f>
        <v>57683000</v>
      </c>
    </row>
    <row r="1300" customFormat="false" ht="11.25" hidden="false" customHeight="false" outlineLevel="0" collapsed="false">
      <c r="A1300" s="199" t="n">
        <v>36844</v>
      </c>
      <c r="B1300" s="192" t="n">
        <v>36844</v>
      </c>
      <c r="C1300" s="205" t="n">
        <f aca="false">VLOOKUP($B1300,[5]Data!$A$1:$M$15000,3,0)</f>
        <v>513000</v>
      </c>
      <c r="D1300" s="205" t="n">
        <f aca="false">VLOOKUP($B1300,[5]Data!$A$1:$M$15000,4,0)</f>
        <v>994000</v>
      </c>
      <c r="E1300" s="205" t="n">
        <f aca="false">VLOOKUP($B1300,[5]Data!$A$1:$M$15000,5,0)</f>
        <v>209000</v>
      </c>
      <c r="F1300" s="205" t="n">
        <f aca="false">VLOOKUP($B1300,[5]Data!$A$1:$M$15000,6,0)</f>
        <v>247000</v>
      </c>
      <c r="G1300" s="205" t="n">
        <f aca="false">VLOOKUP($B1300,[5]Data!$A$1:$M$15000,7,0)</f>
        <v>667000</v>
      </c>
      <c r="H1300" s="205" t="n">
        <f aca="false">VLOOKUP($B1300,[5]Data!$A$1:$M$15000,8,0)</f>
        <v>292000</v>
      </c>
      <c r="I1300" s="205" t="s">
        <v>80</v>
      </c>
      <c r="J1300" s="205" t="n">
        <f aca="false">VLOOKUP($B1300,[5]Data!$A$1:$M$15000,9,0)</f>
        <v>2923000</v>
      </c>
      <c r="K1300" s="205" t="n">
        <f aca="false">VLOOKUP($B1300,[5]Data!$A$1:$M$15000,10,0)</f>
        <v>-1729000</v>
      </c>
      <c r="L1300" s="205" t="n">
        <f aca="false">VLOOKUP($B1300,[5]Data!$A$1:$M$15000,11,0)</f>
        <v>4527000</v>
      </c>
      <c r="M1300" s="205" t="n">
        <f aca="false">VLOOKUP($B1300,[5]Data!$A$1:$M$15000,12,0)</f>
        <v>55819000</v>
      </c>
    </row>
    <row r="1301" customFormat="false" ht="11.25" hidden="false" customHeight="false" outlineLevel="0" collapsed="false">
      <c r="A1301" s="199" t="n">
        <v>36845</v>
      </c>
      <c r="B1301" s="192" t="n">
        <v>36845</v>
      </c>
      <c r="C1301" s="205" t="n">
        <f aca="false">VLOOKUP($B1301,[5]Data!$A$1:$M$15000,3,0)</f>
        <v>503000</v>
      </c>
      <c r="D1301" s="205" t="n">
        <f aca="false">VLOOKUP($B1301,[5]Data!$A$1:$M$15000,4,0)</f>
        <v>1114000</v>
      </c>
      <c r="E1301" s="205" t="n">
        <f aca="false">VLOOKUP($B1301,[5]Data!$A$1:$M$15000,5,0)</f>
        <v>218000</v>
      </c>
      <c r="F1301" s="205" t="n">
        <f aca="false">VLOOKUP($B1301,[5]Data!$A$1:$M$15000,6,0)</f>
        <v>44000</v>
      </c>
      <c r="G1301" s="205" t="n">
        <f aca="false">VLOOKUP($B1301,[5]Data!$A$1:$M$15000,7,0)</f>
        <v>639000</v>
      </c>
      <c r="H1301" s="205" t="n">
        <f aca="false">VLOOKUP($B1301,[5]Data!$A$1:$M$15000,8,0)</f>
        <v>310000</v>
      </c>
      <c r="I1301" s="205" t="s">
        <v>80</v>
      </c>
      <c r="J1301" s="205" t="n">
        <f aca="false">VLOOKUP($B1301,[5]Data!$A$1:$M$15000,9,0)</f>
        <v>2827000</v>
      </c>
      <c r="K1301" s="205" t="n">
        <f aca="false">VLOOKUP($B1301,[5]Data!$A$1:$M$15000,10,0)</f>
        <v>-1686000</v>
      </c>
      <c r="L1301" s="205" t="n">
        <f aca="false">VLOOKUP($B1301,[5]Data!$A$1:$M$15000,11,0)</f>
        <v>4552000</v>
      </c>
      <c r="M1301" s="205" t="n">
        <f aca="false">VLOOKUP($B1301,[5]Data!$A$1:$M$15000,12,0)</f>
        <v>54449000</v>
      </c>
    </row>
    <row r="1302" customFormat="false" ht="11.25" hidden="false" customHeight="false" outlineLevel="0" collapsed="false">
      <c r="A1302" s="199" t="n">
        <v>36846</v>
      </c>
      <c r="B1302" s="192" t="n">
        <v>36846</v>
      </c>
      <c r="C1302" s="205" t="n">
        <f aca="false">VLOOKUP($B1302,[5]Data!$A$1:$M$15000,3,0)</f>
        <v>454000</v>
      </c>
      <c r="D1302" s="205" t="n">
        <f aca="false">VLOOKUP($B1302,[5]Data!$A$1:$M$15000,4,0)</f>
        <v>1062000</v>
      </c>
      <c r="E1302" s="205" t="n">
        <f aca="false">VLOOKUP($B1302,[5]Data!$A$1:$M$15000,5,0)</f>
        <v>206000</v>
      </c>
      <c r="F1302" s="205" t="n">
        <f aca="false">VLOOKUP($B1302,[5]Data!$A$1:$M$15000,6,0)</f>
        <v>123000</v>
      </c>
      <c r="G1302" s="205" t="n">
        <f aca="false">VLOOKUP($B1302,[5]Data!$A$1:$M$15000,7,0)</f>
        <v>653000</v>
      </c>
      <c r="H1302" s="205" t="n">
        <f aca="false">VLOOKUP($B1302,[5]Data!$A$1:$M$15000,8,0)</f>
        <v>299000</v>
      </c>
      <c r="I1302" s="205" t="s">
        <v>80</v>
      </c>
      <c r="J1302" s="205" t="n">
        <f aca="false">VLOOKUP($B1302,[5]Data!$A$1:$M$15000,9,0)</f>
        <v>2797000</v>
      </c>
      <c r="K1302" s="205" t="n">
        <f aca="false">VLOOKUP($B1302,[5]Data!$A$1:$M$15000,10,0)</f>
        <v>-1453000</v>
      </c>
      <c r="L1302" s="205" t="n">
        <f aca="false">VLOOKUP($B1302,[5]Data!$A$1:$M$15000,11,0)</f>
        <v>4250000</v>
      </c>
      <c r="M1302" s="205" t="n">
        <f aca="false">VLOOKUP($B1302,[5]Data!$A$1:$M$15000,12,0)</f>
        <v>52681000</v>
      </c>
    </row>
    <row r="1303" customFormat="false" ht="11.25" hidden="false" customHeight="false" outlineLevel="0" collapsed="false">
      <c r="A1303" s="199" t="n">
        <v>36847</v>
      </c>
      <c r="B1303" s="192" t="n">
        <v>36847</v>
      </c>
      <c r="C1303" s="205" t="n">
        <f aca="false">VLOOKUP($B1303,[5]Data!$A$1:$M$15000,3,0)</f>
        <v>454000</v>
      </c>
      <c r="D1303" s="205" t="n">
        <f aca="false">VLOOKUP($B1303,[5]Data!$A$1:$M$15000,4,0)</f>
        <v>1062000</v>
      </c>
      <c r="E1303" s="205" t="n">
        <f aca="false">VLOOKUP($B1303,[5]Data!$A$1:$M$15000,5,0)</f>
        <v>206000</v>
      </c>
      <c r="F1303" s="205" t="n">
        <f aca="false">VLOOKUP($B1303,[5]Data!$A$1:$M$15000,6,0)</f>
        <v>123000</v>
      </c>
      <c r="G1303" s="205" t="n">
        <f aca="false">VLOOKUP($B1303,[5]Data!$A$1:$M$15000,7,0)</f>
        <v>653000</v>
      </c>
      <c r="H1303" s="205" t="n">
        <f aca="false">VLOOKUP($B1303,[5]Data!$A$1:$M$15000,8,0)</f>
        <v>296000</v>
      </c>
      <c r="I1303" s="205" t="s">
        <v>80</v>
      </c>
      <c r="J1303" s="205" t="n">
        <f aca="false">VLOOKUP($B1303,[5]Data!$A$1:$M$15000,9,0)</f>
        <v>2794000</v>
      </c>
      <c r="K1303" s="205" t="n">
        <f aca="false">VLOOKUP($B1303,[5]Data!$A$1:$M$15000,10,0)</f>
        <v>-1051000</v>
      </c>
      <c r="L1303" s="205" t="n">
        <f aca="false">VLOOKUP($B1303,[5]Data!$A$1:$M$15000,11,0)</f>
        <v>3845000</v>
      </c>
      <c r="M1303" s="205" t="n">
        <f aca="false">VLOOKUP($B1303,[5]Data!$A$1:$M$15000,12,0)</f>
        <v>51630000</v>
      </c>
    </row>
    <row r="1304" customFormat="false" ht="11.25" hidden="false" customHeight="false" outlineLevel="0" collapsed="false">
      <c r="A1304" s="199" t="n">
        <v>36848</v>
      </c>
      <c r="B1304" s="192" t="n">
        <v>36848</v>
      </c>
      <c r="C1304" s="205" t="n">
        <f aca="false">VLOOKUP($B1304,[5]Data!$A$1:$M$15000,3,0)</f>
        <v>502000</v>
      </c>
      <c r="D1304" s="205" t="n">
        <f aca="false">VLOOKUP($B1304,[5]Data!$A$1:$M$15000,4,0)</f>
        <v>1079000</v>
      </c>
      <c r="E1304" s="205" t="n">
        <f aca="false">VLOOKUP($B1304,[5]Data!$A$1:$M$15000,5,0)</f>
        <v>234000</v>
      </c>
      <c r="F1304" s="205" t="n">
        <f aca="false">VLOOKUP($B1304,[5]Data!$A$1:$M$15000,6,0)</f>
        <v>194000</v>
      </c>
      <c r="G1304" s="205" t="n">
        <f aca="false">VLOOKUP($B1304,[5]Data!$A$1:$M$15000,7,0)</f>
        <v>649000</v>
      </c>
      <c r="H1304" s="205" t="n">
        <f aca="false">VLOOKUP($B1304,[5]Data!$A$1:$M$15000,8,0)</f>
        <v>311000</v>
      </c>
      <c r="I1304" s="205" t="s">
        <v>80</v>
      </c>
      <c r="J1304" s="205" t="n">
        <f aca="false">VLOOKUP($B1304,[5]Data!$A$1:$M$15000,9,0)</f>
        <v>2969000</v>
      </c>
      <c r="K1304" s="205" t="n">
        <f aca="false">VLOOKUP($B1304,[5]Data!$A$1:$M$15000,10,0)</f>
        <v>-909000</v>
      </c>
      <c r="L1304" s="205" t="n">
        <f aca="false">VLOOKUP($B1304,[5]Data!$A$1:$M$15000,11,0)</f>
        <v>3870000</v>
      </c>
      <c r="M1304" s="205" t="n">
        <f aca="false">VLOOKUP($B1304,[5]Data!$A$1:$M$15000,12,0)</f>
        <v>50500000</v>
      </c>
    </row>
    <row r="1305" customFormat="false" ht="11.25" hidden="false" customHeight="false" outlineLevel="0" collapsed="false">
      <c r="A1305" s="199" t="n">
        <v>36849</v>
      </c>
      <c r="B1305" s="192" t="n">
        <v>36849</v>
      </c>
      <c r="C1305" s="205" t="n">
        <f aca="false">VLOOKUP($B1305,[5]Data!$A$1:$M$15000,3,0)</f>
        <v>533000</v>
      </c>
      <c r="D1305" s="205" t="n">
        <f aca="false">VLOOKUP($B1305,[5]Data!$A$1:$M$15000,4,0)</f>
        <v>1051000</v>
      </c>
      <c r="E1305" s="205" t="n">
        <f aca="false">VLOOKUP($B1305,[5]Data!$A$1:$M$15000,5,0)</f>
        <v>261000</v>
      </c>
      <c r="F1305" s="205" t="n">
        <f aca="false">VLOOKUP($B1305,[5]Data!$A$1:$M$15000,6,0)</f>
        <v>196000</v>
      </c>
      <c r="G1305" s="205" t="n">
        <f aca="false">VLOOKUP($B1305,[5]Data!$A$1:$M$15000,7,0)</f>
        <v>704000</v>
      </c>
      <c r="H1305" s="205" t="n">
        <f aca="false">VLOOKUP($B1305,[5]Data!$A$1:$M$15000,8,0)</f>
        <v>304000</v>
      </c>
      <c r="I1305" s="205" t="s">
        <v>80</v>
      </c>
      <c r="J1305" s="205" t="n">
        <f aca="false">VLOOKUP($B1305,[5]Data!$A$1:$M$15000,9,0)</f>
        <v>3049000</v>
      </c>
      <c r="K1305" s="205" t="n">
        <f aca="false">VLOOKUP($B1305,[5]Data!$A$1:$M$15000,10,0)</f>
        <v>-534000</v>
      </c>
      <c r="L1305" s="205" t="n">
        <f aca="false">VLOOKUP($B1305,[5]Data!$A$1:$M$15000,11,0)</f>
        <v>3458000</v>
      </c>
      <c r="M1305" s="205" t="n">
        <f aca="false">VLOOKUP($B1305,[5]Data!$A$1:$M$15000,12,0)</f>
        <v>49965000</v>
      </c>
    </row>
    <row r="1306" customFormat="false" ht="11.25" hidden="false" customHeight="false" outlineLevel="0" collapsed="false">
      <c r="A1306" s="199" t="n">
        <v>36850</v>
      </c>
      <c r="B1306" s="192" t="n">
        <v>36850</v>
      </c>
      <c r="C1306" s="205" t="n">
        <f aca="false">VLOOKUP($B1306,[5]Data!$A$1:$M$15000,3,0)</f>
        <v>528000</v>
      </c>
      <c r="D1306" s="205" t="n">
        <f aca="false">VLOOKUP($B1306,[5]Data!$A$1:$M$15000,4,0)</f>
        <v>1099000</v>
      </c>
      <c r="E1306" s="205" t="n">
        <f aca="false">VLOOKUP($B1306,[5]Data!$A$1:$M$15000,5,0)</f>
        <v>202000</v>
      </c>
      <c r="F1306" s="205" t="n">
        <f aca="false">VLOOKUP($B1306,[5]Data!$A$1:$M$15000,6,0)</f>
        <v>196000</v>
      </c>
      <c r="G1306" s="205" t="n">
        <f aca="false">VLOOKUP($B1306,[5]Data!$A$1:$M$15000,7,0)</f>
        <v>697000</v>
      </c>
      <c r="H1306" s="205" t="n">
        <f aca="false">VLOOKUP($B1306,[5]Data!$A$1:$M$15000,8,0)</f>
        <v>320000</v>
      </c>
      <c r="I1306" s="205" t="s">
        <v>80</v>
      </c>
      <c r="J1306" s="205" t="n">
        <f aca="false">VLOOKUP($B1306,[5]Data!$A$1:$M$15000,9,0)</f>
        <v>3041000</v>
      </c>
      <c r="K1306" s="205" t="n">
        <f aca="false">VLOOKUP($B1306,[5]Data!$A$1:$M$15000,10,0)</f>
        <v>-606000</v>
      </c>
      <c r="L1306" s="205" t="n">
        <f aca="false">VLOOKUP($B1306,[5]Data!$A$1:$M$15000,11,0)</f>
        <v>3595000</v>
      </c>
      <c r="M1306" s="205" t="n">
        <f aca="false">VLOOKUP($B1306,[5]Data!$A$1:$M$15000,12,0)</f>
        <v>49387000</v>
      </c>
    </row>
    <row r="1307" customFormat="false" ht="11.25" hidden="false" customHeight="false" outlineLevel="0" collapsed="false">
      <c r="A1307" s="199" t="n">
        <v>36851</v>
      </c>
      <c r="B1307" s="192" t="n">
        <v>36851</v>
      </c>
      <c r="C1307" s="205" t="n">
        <f aca="false">VLOOKUP($B1307,[5]Data!$A$1:$M$15000,3,0)</f>
        <v>511000</v>
      </c>
      <c r="D1307" s="205" t="n">
        <f aca="false">VLOOKUP($B1307,[5]Data!$A$1:$M$15000,4,0)</f>
        <v>1090000</v>
      </c>
      <c r="E1307" s="205" t="n">
        <f aca="false">VLOOKUP($B1307,[5]Data!$A$1:$M$15000,5,0)</f>
        <v>212000</v>
      </c>
      <c r="F1307" s="205" t="n">
        <f aca="false">VLOOKUP($B1307,[5]Data!$A$1:$M$15000,6,0)</f>
        <v>182000</v>
      </c>
      <c r="G1307" s="205" t="n">
        <f aca="false">VLOOKUP($B1307,[5]Data!$A$1:$M$15000,7,0)</f>
        <v>651000</v>
      </c>
      <c r="H1307" s="205" t="n">
        <f aca="false">VLOOKUP($B1307,[5]Data!$A$1:$M$15000,8,0)</f>
        <v>329000</v>
      </c>
      <c r="I1307" s="205" t="s">
        <v>80</v>
      </c>
      <c r="J1307" s="205" t="n">
        <f aca="false">VLOOKUP($B1307,[5]Data!$A$1:$M$15000,9,0)</f>
        <v>2975000</v>
      </c>
      <c r="K1307" s="205" t="n">
        <f aca="false">VLOOKUP($B1307,[5]Data!$A$1:$M$15000,10,0)</f>
        <v>-350000</v>
      </c>
      <c r="L1307" s="205" t="n">
        <f aca="false">VLOOKUP($B1307,[5]Data!$A$1:$M$15000,11,0)</f>
        <v>3404000</v>
      </c>
      <c r="M1307" s="205" t="n">
        <f aca="false">VLOOKUP($B1307,[5]Data!$A$1:$M$15000,12,0)</f>
        <v>49039000</v>
      </c>
    </row>
    <row r="1308" customFormat="false" ht="11.25" hidden="false" customHeight="false" outlineLevel="0" collapsed="false">
      <c r="A1308" s="199" t="n">
        <v>36852</v>
      </c>
      <c r="B1308" s="192" t="n">
        <v>36852</v>
      </c>
      <c r="C1308" s="205" t="n">
        <f aca="false">VLOOKUP($B1308,[5]Data!$A$1:$M$15000,3,0)</f>
        <v>517000</v>
      </c>
      <c r="D1308" s="205" t="n">
        <f aca="false">VLOOKUP($B1308,[5]Data!$A$1:$M$15000,4,0)</f>
        <v>1044000</v>
      </c>
      <c r="E1308" s="205" t="n">
        <f aca="false">VLOOKUP($B1308,[5]Data!$A$1:$M$15000,5,0)</f>
        <v>279000</v>
      </c>
      <c r="F1308" s="205" t="n">
        <f aca="false">VLOOKUP($B1308,[5]Data!$A$1:$M$15000,6,0)</f>
        <v>285000</v>
      </c>
      <c r="G1308" s="205" t="n">
        <f aca="false">VLOOKUP($B1308,[5]Data!$A$1:$M$15000,7,0)</f>
        <v>655000</v>
      </c>
      <c r="H1308" s="205" t="n">
        <f aca="false">VLOOKUP($B1308,[5]Data!$A$1:$M$15000,8,0)</f>
        <v>325000</v>
      </c>
      <c r="I1308" s="205" t="s">
        <v>80</v>
      </c>
      <c r="J1308" s="205" t="n">
        <f aca="false">VLOOKUP($B1308,[5]Data!$A$1:$M$15000,9,0)</f>
        <v>3104000</v>
      </c>
      <c r="K1308" s="205" t="n">
        <f aca="false">VLOOKUP($B1308,[5]Data!$A$1:$M$15000,10,0)</f>
        <v>-95000</v>
      </c>
      <c r="L1308" s="205" t="n">
        <f aca="false">VLOOKUP($B1308,[5]Data!$A$1:$M$15000,11,0)</f>
        <v>3340000</v>
      </c>
      <c r="M1308" s="205" t="n">
        <f aca="false">VLOOKUP($B1308,[5]Data!$A$1:$M$15000,12,0)</f>
        <v>48749000</v>
      </c>
    </row>
    <row r="1309" customFormat="false" ht="11.25" hidden="false" customHeight="false" outlineLevel="0" collapsed="false">
      <c r="A1309" s="199" t="n">
        <v>36853</v>
      </c>
      <c r="B1309" s="192" t="n">
        <v>36853</v>
      </c>
      <c r="C1309" s="205" t="n">
        <f aca="false">VLOOKUP($B1309,[5]Data!$A$1:$M$15000,3,0)</f>
        <v>539000</v>
      </c>
      <c r="D1309" s="205" t="n">
        <f aca="false">VLOOKUP($B1309,[5]Data!$A$1:$M$15000,4,0)</f>
        <v>1106000</v>
      </c>
      <c r="E1309" s="205" t="n">
        <f aca="false">VLOOKUP($B1309,[5]Data!$A$1:$M$15000,5,0)</f>
        <v>332000</v>
      </c>
      <c r="F1309" s="205" t="n">
        <f aca="false">VLOOKUP($B1309,[5]Data!$A$1:$M$15000,6,0)</f>
        <v>241000</v>
      </c>
      <c r="G1309" s="205" t="n">
        <f aca="false">VLOOKUP($B1309,[5]Data!$A$1:$M$15000,7,0)</f>
        <v>657000</v>
      </c>
      <c r="H1309" s="205" t="n">
        <f aca="false">VLOOKUP($B1309,[5]Data!$A$1:$M$15000,8,0)</f>
        <v>324000</v>
      </c>
      <c r="I1309" s="205" t="s">
        <v>80</v>
      </c>
      <c r="J1309" s="205" t="n">
        <f aca="false">VLOOKUP($B1309,[5]Data!$A$1:$M$15000,9,0)</f>
        <v>3199000</v>
      </c>
      <c r="K1309" s="205" t="n">
        <f aca="false">VLOOKUP($B1309,[5]Data!$A$1:$M$15000,10,0)</f>
        <v>219000</v>
      </c>
      <c r="L1309" s="205" t="n">
        <f aca="false">VLOOKUP($B1309,[5]Data!$A$1:$M$15000,11,0)</f>
        <v>2811000</v>
      </c>
      <c r="M1309" s="205" t="n">
        <f aca="false">VLOOKUP($B1309,[5]Data!$A$1:$M$15000,12,0)</f>
        <v>49162000</v>
      </c>
    </row>
    <row r="1310" customFormat="false" ht="11.25" hidden="false" customHeight="false" outlineLevel="0" collapsed="false">
      <c r="A1310" s="199" t="n">
        <v>36854</v>
      </c>
      <c r="B1310" s="192" t="n">
        <v>36854</v>
      </c>
      <c r="C1310" s="205" t="n">
        <f aca="false">VLOOKUP($B1310,[5]Data!$A$1:$M$15000,3,0)</f>
        <v>538000</v>
      </c>
      <c r="D1310" s="205" t="n">
        <f aca="false">VLOOKUP($B1310,[5]Data!$A$1:$M$15000,4,0)</f>
        <v>1203000</v>
      </c>
      <c r="E1310" s="205" t="n">
        <f aca="false">VLOOKUP($B1310,[5]Data!$A$1:$M$15000,5,0)</f>
        <v>360000</v>
      </c>
      <c r="F1310" s="205" t="n">
        <f aca="false">VLOOKUP($B1310,[5]Data!$A$1:$M$15000,6,0)</f>
        <v>249000</v>
      </c>
      <c r="G1310" s="205" t="n">
        <f aca="false">VLOOKUP($B1310,[5]Data!$A$1:$M$15000,7,0)</f>
        <v>653000</v>
      </c>
      <c r="H1310" s="205" t="n">
        <f aca="false">VLOOKUP($B1310,[5]Data!$A$1:$M$15000,8,0)</f>
        <v>327000</v>
      </c>
      <c r="I1310" s="205" t="s">
        <v>80</v>
      </c>
      <c r="J1310" s="205" t="n">
        <f aca="false">VLOOKUP($B1310,[5]Data!$A$1:$M$15000,9,0)</f>
        <v>3330000</v>
      </c>
      <c r="K1310" s="205" t="n">
        <f aca="false">VLOOKUP($B1310,[5]Data!$A$1:$M$15000,10,0)</f>
        <v>494000</v>
      </c>
      <c r="L1310" s="205" t="n">
        <f aca="false">VLOOKUP($B1310,[5]Data!$A$1:$M$15000,11,0)</f>
        <v>2867000</v>
      </c>
      <c r="M1310" s="205" t="n">
        <f aca="false">VLOOKUP($B1310,[5]Data!$A$1:$M$15000,12,0)</f>
        <v>49656000</v>
      </c>
    </row>
    <row r="1311" customFormat="false" ht="11.25" hidden="false" customHeight="false" outlineLevel="0" collapsed="false">
      <c r="A1311" s="199" t="n">
        <v>36855</v>
      </c>
      <c r="B1311" s="192" t="n">
        <v>36855</v>
      </c>
      <c r="C1311" s="205" t="n">
        <f aca="false">VLOOKUP($B1311,[5]Data!$A$1:$M$15000,3,0)</f>
        <v>540000</v>
      </c>
      <c r="D1311" s="205" t="n">
        <f aca="false">VLOOKUP($B1311,[5]Data!$A$1:$M$15000,4,0)</f>
        <v>1162000</v>
      </c>
      <c r="E1311" s="205" t="n">
        <f aca="false">VLOOKUP($B1311,[5]Data!$A$1:$M$15000,5,0)</f>
        <v>366000</v>
      </c>
      <c r="F1311" s="205" t="n">
        <f aca="false">VLOOKUP($B1311,[5]Data!$A$1:$M$15000,6,0)</f>
        <v>191000</v>
      </c>
      <c r="G1311" s="205" t="n">
        <f aca="false">VLOOKUP($B1311,[5]Data!$A$1:$M$15000,7,0)</f>
        <v>658000</v>
      </c>
      <c r="H1311" s="205" t="n">
        <f aca="false">VLOOKUP($B1311,[5]Data!$A$1:$M$15000,8,0)</f>
        <v>330000</v>
      </c>
      <c r="I1311" s="205" t="s">
        <v>80</v>
      </c>
      <c r="J1311" s="205" t="n">
        <f aca="false">VLOOKUP($B1311,[5]Data!$A$1:$M$15000,9,0)</f>
        <v>3247000</v>
      </c>
      <c r="K1311" s="205" t="n">
        <f aca="false">VLOOKUP($B1311,[5]Data!$A$1:$M$15000,10,0)</f>
        <v>545000</v>
      </c>
      <c r="L1311" s="205" t="n">
        <f aca="false">VLOOKUP($B1311,[5]Data!$A$1:$M$15000,11,0)</f>
        <v>2671000</v>
      </c>
      <c r="M1311" s="205" t="n">
        <f aca="false">VLOOKUP($B1311,[5]Data!$A$1:$M$15000,12,0)</f>
        <v>50201000</v>
      </c>
    </row>
    <row r="1312" customFormat="false" ht="11.25" hidden="false" customHeight="false" outlineLevel="0" collapsed="false">
      <c r="A1312" s="199" t="n">
        <v>36856</v>
      </c>
      <c r="B1312" s="192" t="n">
        <v>36856</v>
      </c>
      <c r="C1312" s="205" t="n">
        <f aca="false">VLOOKUP($B1312,[5]Data!$A$1:$M$15000,3,0)</f>
        <v>521000</v>
      </c>
      <c r="D1312" s="205" t="n">
        <f aca="false">VLOOKUP($B1312,[5]Data!$A$1:$M$15000,4,0)</f>
        <v>1189000</v>
      </c>
      <c r="E1312" s="205" t="n">
        <f aca="false">VLOOKUP($B1312,[5]Data!$A$1:$M$15000,5,0)</f>
        <v>370000</v>
      </c>
      <c r="F1312" s="205" t="n">
        <f aca="false">VLOOKUP($B1312,[5]Data!$A$1:$M$15000,6,0)</f>
        <v>222000</v>
      </c>
      <c r="G1312" s="205" t="n">
        <f aca="false">VLOOKUP($B1312,[5]Data!$A$1:$M$15000,7,0)</f>
        <v>702000</v>
      </c>
      <c r="H1312" s="205" t="n">
        <f aca="false">VLOOKUP($B1312,[5]Data!$A$1:$M$15000,8,0)</f>
        <v>328000</v>
      </c>
      <c r="I1312" s="205" t="s">
        <v>80</v>
      </c>
      <c r="J1312" s="205" t="n">
        <f aca="false">VLOOKUP($B1312,[5]Data!$A$1:$M$15000,9,0)</f>
        <v>3333000</v>
      </c>
      <c r="K1312" s="205" t="n">
        <f aca="false">VLOOKUP($B1312,[5]Data!$A$1:$M$15000,10,0)</f>
        <v>554000</v>
      </c>
      <c r="L1312" s="205" t="n">
        <f aca="false">VLOOKUP($B1312,[5]Data!$A$1:$M$15000,11,0)</f>
        <v>2773000</v>
      </c>
      <c r="M1312" s="205" t="n">
        <f aca="false">VLOOKUP($B1312,[5]Data!$A$1:$M$15000,12,0)</f>
        <v>50754000</v>
      </c>
    </row>
    <row r="1313" customFormat="false" ht="11.25" hidden="false" customHeight="false" outlineLevel="0" collapsed="false">
      <c r="A1313" s="199" t="n">
        <v>36857</v>
      </c>
      <c r="B1313" s="192" t="n">
        <v>36857</v>
      </c>
      <c r="C1313" s="205" t="n">
        <f aca="false">VLOOKUP($B1313,[5]Data!$A$1:$M$15000,3,0)</f>
        <v>512000</v>
      </c>
      <c r="D1313" s="205" t="n">
        <f aca="false">VLOOKUP($B1313,[5]Data!$A$1:$M$15000,4,0)</f>
        <v>1165000</v>
      </c>
      <c r="E1313" s="205" t="n">
        <f aca="false">VLOOKUP($B1313,[5]Data!$A$1:$M$15000,5,0)</f>
        <v>329000</v>
      </c>
      <c r="F1313" s="205" t="n">
        <f aca="false">VLOOKUP($B1313,[5]Data!$A$1:$M$15000,6,0)</f>
        <v>252000</v>
      </c>
      <c r="G1313" s="205" t="n">
        <f aca="false">VLOOKUP($B1313,[5]Data!$A$1:$M$15000,7,0)</f>
        <v>692000</v>
      </c>
      <c r="H1313" s="205" t="n">
        <f aca="false">VLOOKUP($B1313,[5]Data!$A$1:$M$15000,8,0)</f>
        <v>314000</v>
      </c>
      <c r="I1313" s="205" t="s">
        <v>80</v>
      </c>
      <c r="J1313" s="205" t="n">
        <f aca="false">VLOOKUP($B1313,[5]Data!$A$1:$M$15000,9,0)</f>
        <v>3264000</v>
      </c>
      <c r="K1313" s="205" t="n">
        <f aca="false">VLOOKUP($B1313,[5]Data!$A$1:$M$15000,10,0)</f>
        <v>-75000</v>
      </c>
      <c r="L1313" s="205" t="n">
        <f aca="false">VLOOKUP($B1313,[5]Data!$A$1:$M$15000,11,0)</f>
        <v>3378000</v>
      </c>
      <c r="M1313" s="205" t="n">
        <f aca="false">VLOOKUP($B1313,[5]Data!$A$1:$M$15000,12,0)</f>
        <v>50679000</v>
      </c>
    </row>
    <row r="1314" customFormat="false" ht="11.25" hidden="false" customHeight="false" outlineLevel="0" collapsed="false">
      <c r="A1314" s="199" t="n">
        <v>36858</v>
      </c>
      <c r="B1314" s="192" t="n">
        <v>36858</v>
      </c>
      <c r="C1314" s="205" t="n">
        <f aca="false">VLOOKUP($B1314,[5]Data!$A$1:$M$15000,3,0)</f>
        <v>528000</v>
      </c>
      <c r="D1314" s="205" t="n">
        <f aca="false">VLOOKUP($B1314,[5]Data!$A$1:$M$15000,4,0)</f>
        <v>1173000</v>
      </c>
      <c r="E1314" s="205" t="n">
        <f aca="false">VLOOKUP($B1314,[5]Data!$A$1:$M$15000,5,0)</f>
        <v>347000</v>
      </c>
      <c r="F1314" s="205" t="n">
        <f aca="false">VLOOKUP($B1314,[5]Data!$A$1:$M$15000,6,0)</f>
        <v>203000</v>
      </c>
      <c r="G1314" s="205" t="n">
        <f aca="false">VLOOKUP($B1314,[5]Data!$A$1:$M$15000,7,0)</f>
        <v>711000</v>
      </c>
      <c r="H1314" s="205" t="n">
        <f aca="false">VLOOKUP($B1314,[5]Data!$A$1:$M$15000,8,0)</f>
        <v>289000</v>
      </c>
      <c r="I1314" s="205" t="s">
        <v>80</v>
      </c>
      <c r="J1314" s="205" t="n">
        <f aca="false">VLOOKUP($B1314,[5]Data!$A$1:$M$15000,9,0)</f>
        <v>3252000</v>
      </c>
      <c r="K1314" s="205" t="n">
        <f aca="false">VLOOKUP($B1314,[5]Data!$A$1:$M$15000,10,0)</f>
        <v>-15000</v>
      </c>
      <c r="L1314" s="205" t="n">
        <f aca="false">VLOOKUP($B1314,[5]Data!$A$1:$M$15000,11,0)</f>
        <v>3179000</v>
      </c>
      <c r="M1314" s="205" t="n">
        <f aca="false">VLOOKUP($B1314,[5]Data!$A$1:$M$15000,12,0)</f>
        <v>50664000</v>
      </c>
    </row>
    <row r="1315" customFormat="false" ht="11.25" hidden="false" customHeight="false" outlineLevel="0" collapsed="false">
      <c r="A1315" s="199" t="n">
        <v>36859</v>
      </c>
      <c r="B1315" s="192" t="n">
        <v>36859</v>
      </c>
      <c r="C1315" s="205" t="n">
        <f aca="false">VLOOKUP($B1315,[5]Data!$A$1:$M$15000,3,0)</f>
        <v>500000</v>
      </c>
      <c r="D1315" s="205" t="n">
        <f aca="false">VLOOKUP($B1315,[5]Data!$A$1:$M$15000,4,0)</f>
        <v>1165000</v>
      </c>
      <c r="E1315" s="205" t="n">
        <f aca="false">VLOOKUP($B1315,[5]Data!$A$1:$M$15000,5,0)</f>
        <v>337000</v>
      </c>
      <c r="F1315" s="205" t="n">
        <f aca="false">VLOOKUP($B1315,[5]Data!$A$1:$M$15000,6,0)</f>
        <v>3000</v>
      </c>
      <c r="G1315" s="205" t="n">
        <f aca="false">VLOOKUP($B1315,[5]Data!$A$1:$M$15000,7,0)</f>
        <v>708000</v>
      </c>
      <c r="H1315" s="205" t="n">
        <f aca="false">VLOOKUP($B1315,[5]Data!$A$1:$M$15000,8,0)</f>
        <v>308000</v>
      </c>
      <c r="I1315" s="205" t="s">
        <v>80</v>
      </c>
      <c r="J1315" s="205" t="n">
        <f aca="false">VLOOKUP($B1315,[5]Data!$A$1:$M$15000,9,0)</f>
        <v>3021000</v>
      </c>
      <c r="K1315" s="205" t="n">
        <f aca="false">VLOOKUP($B1315,[5]Data!$A$1:$M$15000,10,0)</f>
        <v>-253000</v>
      </c>
      <c r="L1315" s="205" t="n">
        <f aca="false">VLOOKUP($B1315,[5]Data!$A$1:$M$15000,11,0)</f>
        <v>3358000</v>
      </c>
      <c r="M1315" s="205" t="n">
        <f aca="false">VLOOKUP($B1315,[5]Data!$A$1:$M$15000,12,0)</f>
        <v>50293000</v>
      </c>
    </row>
    <row r="1316" customFormat="false" ht="11.25" hidden="false" customHeight="false" outlineLevel="0" collapsed="false">
      <c r="A1316" s="199" t="n">
        <v>36860</v>
      </c>
      <c r="B1316" s="192" t="n">
        <v>36860</v>
      </c>
      <c r="C1316" s="205" t="n">
        <f aca="false">VLOOKUP($B1316,[5]Data!$A$1:$M$15000,3,0)</f>
        <v>503000</v>
      </c>
      <c r="D1316" s="205" t="n">
        <f aca="false">VLOOKUP($B1316,[5]Data!$A$1:$M$15000,4,0)</f>
        <v>1160000</v>
      </c>
      <c r="E1316" s="205" t="n">
        <f aca="false">VLOOKUP($B1316,[5]Data!$A$1:$M$15000,5,0)</f>
        <v>345000</v>
      </c>
      <c r="F1316" s="205" t="n">
        <f aca="false">VLOOKUP($B1316,[5]Data!$A$1:$M$15000,6,0)</f>
        <v>197000</v>
      </c>
      <c r="G1316" s="205" t="n">
        <f aca="false">VLOOKUP($B1316,[5]Data!$A$1:$M$15000,7,0)</f>
        <v>695000</v>
      </c>
      <c r="H1316" s="205" t="n">
        <f aca="false">VLOOKUP($B1316,[5]Data!$A$1:$M$15000,8,0)</f>
        <v>305000</v>
      </c>
      <c r="I1316" s="205" t="s">
        <v>80</v>
      </c>
      <c r="J1316" s="205" t="n">
        <f aca="false">VLOOKUP($B1316,[5]Data!$A$1:$M$15000,9,0)</f>
        <v>3206000</v>
      </c>
      <c r="K1316" s="205" t="n">
        <f aca="false">VLOOKUP($B1316,[5]Data!$A$1:$M$15000,10,0)</f>
        <v>-251000</v>
      </c>
      <c r="L1316" s="205" t="n">
        <f aca="false">VLOOKUP($B1316,[5]Data!$A$1:$M$15000,11,0)</f>
        <v>3461000</v>
      </c>
      <c r="M1316" s="205" t="n">
        <f aca="false">VLOOKUP($B1316,[5]Data!$A$1:$M$15000,12,0)</f>
        <v>50042000</v>
      </c>
    </row>
    <row r="1317" customFormat="false" ht="11.25" hidden="false" customHeight="false" outlineLevel="0" collapsed="false">
      <c r="A1317" s="199" t="n">
        <v>36861</v>
      </c>
      <c r="B1317" s="192" t="n">
        <v>36861</v>
      </c>
      <c r="C1317" s="205" t="n">
        <f aca="false">VLOOKUP($B1317,[5]Data!$A$1:$M$15000,3,0)</f>
        <v>534000</v>
      </c>
      <c r="D1317" s="205" t="n">
        <f aca="false">VLOOKUP($B1317,[5]Data!$A$1:$M$15000,4,0)</f>
        <v>1219000</v>
      </c>
      <c r="E1317" s="205" t="n">
        <f aca="false">VLOOKUP($B1317,[5]Data!$A$1:$M$15000,5,0)</f>
        <v>371000</v>
      </c>
      <c r="F1317" s="205" t="n">
        <f aca="false">VLOOKUP($B1317,[5]Data!$A$1:$M$15000,6,0)</f>
        <v>329000</v>
      </c>
      <c r="G1317" s="205" t="n">
        <f aca="false">VLOOKUP($B1317,[5]Data!$A$1:$M$15000,7,0)</f>
        <v>703000</v>
      </c>
      <c r="H1317" s="205" t="n">
        <f aca="false">VLOOKUP($B1317,[5]Data!$A$1:$M$15000,8,0)</f>
        <v>313000</v>
      </c>
      <c r="I1317" s="205" t="s">
        <v>80</v>
      </c>
      <c r="J1317" s="205" t="n">
        <f aca="false">VLOOKUP($B1317,[5]Data!$A$1:$M$15000,9,0)</f>
        <v>3468000</v>
      </c>
      <c r="K1317" s="205" t="n">
        <f aca="false">VLOOKUP($B1317,[5]Data!$A$1:$M$15000,10,0)</f>
        <v>78000</v>
      </c>
      <c r="L1317" s="205" t="n">
        <f aca="false">VLOOKUP($B1317,[5]Data!$A$1:$M$15000,11,0)</f>
        <v>3389000</v>
      </c>
      <c r="M1317" s="205" t="n">
        <f aca="false">VLOOKUP($B1317,[5]Data!$A$1:$M$15000,12,0)</f>
        <v>50119000</v>
      </c>
    </row>
    <row r="1318" customFormat="false" ht="11.25" hidden="false" customHeight="false" outlineLevel="0" collapsed="false">
      <c r="A1318" s="199" t="n">
        <v>36862</v>
      </c>
      <c r="B1318" s="192" t="n">
        <v>36862</v>
      </c>
      <c r="C1318" s="205" t="n">
        <f aca="false">VLOOKUP($B1318,[5]Data!$A$1:$M$15000,3,0)</f>
        <v>540000</v>
      </c>
      <c r="D1318" s="205" t="n">
        <f aca="false">VLOOKUP($B1318,[5]Data!$A$1:$M$15000,4,0)</f>
        <v>1227000</v>
      </c>
      <c r="E1318" s="205" t="n">
        <f aca="false">VLOOKUP($B1318,[5]Data!$A$1:$M$15000,5,0)</f>
        <v>405000</v>
      </c>
      <c r="F1318" s="205" t="n">
        <f aca="false">VLOOKUP($B1318,[5]Data!$A$1:$M$15000,6,0)</f>
        <v>320000</v>
      </c>
      <c r="G1318" s="205" t="n">
        <f aca="false">VLOOKUP($B1318,[5]Data!$A$1:$M$15000,7,0)</f>
        <v>741000</v>
      </c>
      <c r="H1318" s="205" t="n">
        <f aca="false">VLOOKUP($B1318,[5]Data!$A$1:$M$15000,8,0)</f>
        <v>301000</v>
      </c>
      <c r="I1318" s="205" t="s">
        <v>80</v>
      </c>
      <c r="J1318" s="205" t="n">
        <f aca="false">VLOOKUP($B1318,[5]Data!$A$1:$M$15000,9,0)</f>
        <v>3534000</v>
      </c>
      <c r="K1318" s="205" t="n">
        <f aca="false">VLOOKUP($B1318,[5]Data!$A$1:$M$15000,10,0)</f>
        <v>526000</v>
      </c>
      <c r="L1318" s="205" t="n">
        <f aca="false">VLOOKUP($B1318,[5]Data!$A$1:$M$15000,11,0)</f>
        <v>3054000</v>
      </c>
      <c r="M1318" s="205" t="n">
        <f aca="false">VLOOKUP($B1318,[5]Data!$A$1:$M$15000,12,0)</f>
        <v>50365000</v>
      </c>
    </row>
    <row r="1319" customFormat="false" ht="11.25" hidden="false" customHeight="false" outlineLevel="0" collapsed="false">
      <c r="A1319" s="199" t="n">
        <v>36863</v>
      </c>
      <c r="B1319" s="192" t="n">
        <v>36863</v>
      </c>
      <c r="C1319" s="205" t="n">
        <f aca="false">VLOOKUP($B1319,[5]Data!$A$1:$M$15000,3,0)</f>
        <v>531000</v>
      </c>
      <c r="D1319" s="205" t="n">
        <f aca="false">VLOOKUP($B1319,[5]Data!$A$1:$M$15000,4,0)</f>
        <v>1226000</v>
      </c>
      <c r="E1319" s="205" t="n">
        <f aca="false">VLOOKUP($B1319,[5]Data!$A$1:$M$15000,5,0)</f>
        <v>389000</v>
      </c>
      <c r="F1319" s="205" t="n">
        <f aca="false">VLOOKUP($B1319,[5]Data!$A$1:$M$15000,6,0)</f>
        <v>331000</v>
      </c>
      <c r="G1319" s="205" t="n">
        <f aca="false">VLOOKUP($B1319,[5]Data!$A$1:$M$15000,7,0)</f>
        <v>735000</v>
      </c>
      <c r="H1319" s="205" t="n">
        <f aca="false">VLOOKUP($B1319,[5]Data!$A$1:$M$15000,8,0)</f>
        <v>306000</v>
      </c>
      <c r="I1319" s="205" t="s">
        <v>80</v>
      </c>
      <c r="J1319" s="205" t="n">
        <f aca="false">VLOOKUP($B1319,[5]Data!$A$1:$M$15000,9,0)</f>
        <v>3519000</v>
      </c>
      <c r="K1319" s="205" t="n">
        <f aca="false">VLOOKUP($B1319,[5]Data!$A$1:$M$15000,10,0)</f>
        <v>447000</v>
      </c>
      <c r="L1319" s="205" t="n">
        <f aca="false">VLOOKUP($B1319,[5]Data!$A$1:$M$15000,11,0)</f>
        <v>3022000</v>
      </c>
      <c r="M1319" s="205" t="n">
        <f aca="false">VLOOKUP($B1319,[5]Data!$A$1:$M$15000,12,0)</f>
        <v>51093000</v>
      </c>
    </row>
    <row r="1320" customFormat="false" ht="11.25" hidden="false" customHeight="false" outlineLevel="0" collapsed="false">
      <c r="A1320" s="199" t="n">
        <v>36864</v>
      </c>
      <c r="B1320" s="192" t="n">
        <v>36864</v>
      </c>
      <c r="C1320" s="205" t="n">
        <f aca="false">VLOOKUP($B1320,[5]Data!$A$1:$M$15000,3,0)</f>
        <v>525000</v>
      </c>
      <c r="D1320" s="205" t="n">
        <f aca="false">VLOOKUP($B1320,[5]Data!$A$1:$M$15000,4,0)</f>
        <v>1187000</v>
      </c>
      <c r="E1320" s="205" t="n">
        <f aca="false">VLOOKUP($B1320,[5]Data!$A$1:$M$15000,5,0)</f>
        <v>390000</v>
      </c>
      <c r="F1320" s="205" t="n">
        <f aca="false">VLOOKUP($B1320,[5]Data!$A$1:$M$15000,6,0)</f>
        <v>310000</v>
      </c>
      <c r="G1320" s="205" t="n">
        <f aca="false">VLOOKUP($B1320,[5]Data!$A$1:$M$15000,7,0)</f>
        <v>737000</v>
      </c>
      <c r="H1320" s="205" t="n">
        <f aca="false">VLOOKUP($B1320,[5]Data!$A$1:$M$15000,8,0)</f>
        <v>296000</v>
      </c>
      <c r="I1320" s="205" t="s">
        <v>80</v>
      </c>
      <c r="J1320" s="205" t="n">
        <f aca="false">VLOOKUP($B1320,[5]Data!$A$1:$M$15000,9,0)</f>
        <v>3446000</v>
      </c>
      <c r="K1320" s="205" t="n">
        <f aca="false">VLOOKUP($B1320,[5]Data!$A$1:$M$15000,10,0)</f>
        <v>-100000</v>
      </c>
      <c r="L1320" s="205" t="n">
        <f aca="false">VLOOKUP($B1320,[5]Data!$A$1:$M$15000,11,0)</f>
        <v>3454000</v>
      </c>
      <c r="M1320" s="205" t="n">
        <f aca="false">VLOOKUP($B1320,[5]Data!$A$1:$M$15000,12,0)</f>
        <v>50993000</v>
      </c>
    </row>
    <row r="1321" customFormat="false" ht="11.25" hidden="false" customHeight="false" outlineLevel="0" collapsed="false">
      <c r="A1321" s="199" t="n">
        <v>36865</v>
      </c>
      <c r="B1321" s="192" t="n">
        <v>36865</v>
      </c>
      <c r="C1321" s="205" t="n">
        <f aca="false">VLOOKUP($B1321,[5]Data!$A$1:$M$15000,3,0)</f>
        <v>532000</v>
      </c>
      <c r="D1321" s="205" t="n">
        <f aca="false">VLOOKUP($B1321,[5]Data!$A$1:$M$15000,4,0)</f>
        <v>1188000</v>
      </c>
      <c r="E1321" s="205" t="n">
        <f aca="false">VLOOKUP($B1321,[5]Data!$A$1:$M$15000,5,0)</f>
        <v>377000</v>
      </c>
      <c r="F1321" s="205" t="n">
        <f aca="false">VLOOKUP($B1321,[5]Data!$A$1:$M$15000,6,0)</f>
        <v>196000</v>
      </c>
      <c r="G1321" s="205" t="n">
        <f aca="false">VLOOKUP($B1321,[5]Data!$A$1:$M$15000,7,0)</f>
        <v>740000</v>
      </c>
      <c r="H1321" s="205" t="n">
        <f aca="false">VLOOKUP($B1321,[5]Data!$A$1:$M$15000,8,0)</f>
        <v>309000</v>
      </c>
      <c r="I1321" s="205" t="s">
        <v>80</v>
      </c>
      <c r="J1321" s="205" t="n">
        <f aca="false">VLOOKUP($B1321,[5]Data!$A$1:$M$15000,9,0)</f>
        <v>3342000</v>
      </c>
      <c r="K1321" s="205" t="n">
        <f aca="false">VLOOKUP($B1321,[5]Data!$A$1:$M$15000,10,0)</f>
        <v>152000</v>
      </c>
      <c r="L1321" s="205" t="n">
        <f aca="false">VLOOKUP($B1321,[5]Data!$A$1:$M$15000,11,0)</f>
        <v>3205000</v>
      </c>
      <c r="M1321" s="205" t="n">
        <f aca="false">VLOOKUP($B1321,[5]Data!$A$1:$M$15000,12,0)</f>
        <v>51145000</v>
      </c>
    </row>
    <row r="1322" customFormat="false" ht="11.25" hidden="false" customHeight="false" outlineLevel="0" collapsed="false">
      <c r="A1322" s="199" t="n">
        <v>36866</v>
      </c>
      <c r="B1322" s="192" t="n">
        <v>36866</v>
      </c>
      <c r="C1322" s="205" t="n">
        <f aca="false">VLOOKUP($B1322,[5]Data!$A$1:$M$15000,3,0)</f>
        <v>544000</v>
      </c>
      <c r="D1322" s="205" t="n">
        <f aca="false">VLOOKUP($B1322,[5]Data!$A$1:$M$15000,4,0)</f>
        <v>1193000</v>
      </c>
      <c r="E1322" s="205" t="n">
        <f aca="false">VLOOKUP($B1322,[5]Data!$A$1:$M$15000,5,0)</f>
        <v>334000</v>
      </c>
      <c r="F1322" s="205" t="n">
        <f aca="false">VLOOKUP($B1322,[5]Data!$A$1:$M$15000,6,0)</f>
        <v>199000</v>
      </c>
      <c r="G1322" s="205" t="n">
        <f aca="false">VLOOKUP($B1322,[5]Data!$A$1:$M$15000,7,0)</f>
        <v>740000</v>
      </c>
      <c r="H1322" s="205" t="n">
        <f aca="false">VLOOKUP($B1322,[5]Data!$A$1:$M$15000,8,0)</f>
        <v>273000</v>
      </c>
      <c r="I1322" s="205" t="s">
        <v>80</v>
      </c>
      <c r="J1322" s="205" t="n">
        <f aca="false">VLOOKUP($B1322,[5]Data!$A$1:$M$15000,9,0)</f>
        <v>3285000</v>
      </c>
      <c r="K1322" s="205" t="n">
        <f aca="false">VLOOKUP($B1322,[5]Data!$A$1:$M$15000,10,0)</f>
        <v>-191000</v>
      </c>
      <c r="L1322" s="205" t="n">
        <f aca="false">VLOOKUP($B1322,[5]Data!$A$1:$M$15000,11,0)</f>
        <v>3517000</v>
      </c>
      <c r="M1322" s="205" t="n">
        <f aca="false">VLOOKUP($B1322,[5]Data!$A$1:$M$15000,12,0)</f>
        <v>50954000</v>
      </c>
    </row>
    <row r="1323" customFormat="false" ht="11.25" hidden="false" customHeight="false" outlineLevel="0" collapsed="false">
      <c r="A1323" s="199" t="n">
        <v>36867</v>
      </c>
      <c r="B1323" s="192" t="n">
        <v>36867</v>
      </c>
      <c r="C1323" s="205" t="n">
        <f aca="false">VLOOKUP($B1323,[5]Data!$A$1:$M$15000,3,0)</f>
        <v>524000</v>
      </c>
      <c r="D1323" s="205" t="n">
        <f aca="false">VLOOKUP($B1323,[5]Data!$A$1:$M$15000,4,0)</f>
        <v>1132000</v>
      </c>
      <c r="E1323" s="205" t="n">
        <f aca="false">VLOOKUP($B1323,[5]Data!$A$1:$M$15000,5,0)</f>
        <v>372000</v>
      </c>
      <c r="F1323" s="205" t="n">
        <f aca="false">VLOOKUP($B1323,[5]Data!$A$1:$M$15000,6,0)</f>
        <v>243000</v>
      </c>
      <c r="G1323" s="205" t="n">
        <f aca="false">VLOOKUP($B1323,[5]Data!$A$1:$M$15000,7,0)</f>
        <v>734000</v>
      </c>
      <c r="H1323" s="205" t="n">
        <f aca="false">VLOOKUP($B1323,[5]Data!$A$1:$M$15000,8,0)</f>
        <v>300000</v>
      </c>
      <c r="I1323" s="205" t="s">
        <v>80</v>
      </c>
      <c r="J1323" s="205" t="n">
        <f aca="false">VLOOKUP($B1323,[5]Data!$A$1:$M$15000,9,0)</f>
        <v>3305000</v>
      </c>
      <c r="K1323" s="205" t="n">
        <f aca="false">VLOOKUP($B1323,[5]Data!$A$1:$M$15000,10,0)</f>
        <v>-146000</v>
      </c>
      <c r="L1323" s="205" t="n">
        <f aca="false">VLOOKUP($B1323,[5]Data!$A$1:$M$15000,11,0)</f>
        <v>3350000</v>
      </c>
      <c r="M1323" s="205" t="n">
        <f aca="false">VLOOKUP($B1323,[5]Data!$A$1:$M$15000,12,0)</f>
        <v>50807000</v>
      </c>
    </row>
    <row r="1324" customFormat="false" ht="11.25" hidden="false" customHeight="false" outlineLevel="0" collapsed="false">
      <c r="A1324" s="199" t="n">
        <v>36868</v>
      </c>
      <c r="B1324" s="192" t="n">
        <v>36868</v>
      </c>
      <c r="C1324" s="205" t="n">
        <f aca="false">VLOOKUP($B1324,[5]Data!$A$1:$M$15000,3,0)</f>
        <v>527000</v>
      </c>
      <c r="D1324" s="205" t="n">
        <f aca="false">VLOOKUP($B1324,[5]Data!$A$1:$M$15000,4,0)</f>
        <v>1121000</v>
      </c>
      <c r="E1324" s="205" t="n">
        <f aca="false">VLOOKUP($B1324,[5]Data!$A$1:$M$15000,5,0)</f>
        <v>450000</v>
      </c>
      <c r="F1324" s="205" t="n">
        <f aca="false">VLOOKUP($B1324,[5]Data!$A$1:$M$15000,6,0)</f>
        <v>291000</v>
      </c>
      <c r="G1324" s="205" t="n">
        <f aca="false">VLOOKUP($B1324,[5]Data!$A$1:$M$15000,7,0)</f>
        <v>737000</v>
      </c>
      <c r="H1324" s="205" t="n">
        <f aca="false">VLOOKUP($B1324,[5]Data!$A$1:$M$15000,8,0)</f>
        <v>302000</v>
      </c>
      <c r="I1324" s="205" t="s">
        <v>80</v>
      </c>
      <c r="J1324" s="205" t="n">
        <f aca="false">VLOOKUP($B1324,[5]Data!$A$1:$M$15000,9,0)</f>
        <v>3428000</v>
      </c>
      <c r="K1324" s="205" t="n">
        <f aca="false">VLOOKUP($B1324,[5]Data!$A$1:$M$15000,10,0)</f>
        <v>63000</v>
      </c>
      <c r="L1324" s="205" t="n">
        <f aca="false">VLOOKUP($B1324,[5]Data!$A$1:$M$15000,11,0)</f>
        <v>3398000</v>
      </c>
      <c r="M1324" s="205" t="n">
        <f aca="false">VLOOKUP($B1324,[5]Data!$A$1:$M$15000,12,0)</f>
        <v>50870000</v>
      </c>
    </row>
    <row r="1325" customFormat="false" ht="11.25" hidden="false" customHeight="false" outlineLevel="0" collapsed="false">
      <c r="A1325" s="199" t="n">
        <v>36869</v>
      </c>
      <c r="B1325" s="192" t="n">
        <v>36869</v>
      </c>
      <c r="C1325" s="205" t="n">
        <f aca="false">VLOOKUP($B1325,[5]Data!$A$1:$M$15000,3,0)</f>
        <v>533000</v>
      </c>
      <c r="D1325" s="205" t="n">
        <f aca="false">VLOOKUP($B1325,[5]Data!$A$1:$M$15000,4,0)</f>
        <v>1158000</v>
      </c>
      <c r="E1325" s="205" t="n">
        <f aca="false">VLOOKUP($B1325,[5]Data!$A$1:$M$15000,5,0)</f>
        <v>399000</v>
      </c>
      <c r="F1325" s="205" t="n">
        <f aca="false">VLOOKUP($B1325,[5]Data!$A$1:$M$15000,6,0)</f>
        <v>314000</v>
      </c>
      <c r="G1325" s="205" t="n">
        <f aca="false">VLOOKUP($B1325,[5]Data!$A$1:$M$15000,7,0)</f>
        <v>748000</v>
      </c>
      <c r="H1325" s="205" t="n">
        <f aca="false">VLOOKUP($B1325,[5]Data!$A$1:$M$15000,8,0)</f>
        <v>305000</v>
      </c>
      <c r="I1325" s="205" t="s">
        <v>80</v>
      </c>
      <c r="J1325" s="205" t="n">
        <f aca="false">VLOOKUP($B1325,[5]Data!$A$1:$M$15000,9,0)</f>
        <v>3458000</v>
      </c>
      <c r="K1325" s="205" t="n">
        <f aca="false">VLOOKUP($B1325,[5]Data!$A$1:$M$15000,10,0)</f>
        <v>527000</v>
      </c>
      <c r="L1325" s="205" t="n">
        <f aca="false">VLOOKUP($B1325,[5]Data!$A$1:$M$15000,11,0)</f>
        <v>2952000</v>
      </c>
      <c r="M1325" s="205" t="n">
        <f aca="false">VLOOKUP($B1325,[5]Data!$A$1:$M$15000,12,0)</f>
        <v>51397000</v>
      </c>
    </row>
    <row r="1326" customFormat="false" ht="11.25" hidden="false" customHeight="false" outlineLevel="0" collapsed="false">
      <c r="A1326" s="199" t="n">
        <v>36870</v>
      </c>
      <c r="B1326" s="192" t="n">
        <v>36870</v>
      </c>
      <c r="C1326" s="205" t="n">
        <f aca="false">VLOOKUP($B1326,[5]Data!$A$1:$M$15000,3,0)</f>
        <v>524000</v>
      </c>
      <c r="D1326" s="205" t="n">
        <f aca="false">VLOOKUP($B1326,[5]Data!$A$1:$M$15000,4,0)</f>
        <v>1191000</v>
      </c>
      <c r="E1326" s="205" t="n">
        <f aca="false">VLOOKUP($B1326,[5]Data!$A$1:$M$15000,5,0)</f>
        <v>429000</v>
      </c>
      <c r="F1326" s="205" t="n">
        <f aca="false">VLOOKUP($B1326,[5]Data!$A$1:$M$15000,6,0)</f>
        <v>316000</v>
      </c>
      <c r="G1326" s="205" t="n">
        <f aca="false">VLOOKUP($B1326,[5]Data!$A$1:$M$15000,7,0)</f>
        <v>739000</v>
      </c>
      <c r="H1326" s="205" t="n">
        <f aca="false">VLOOKUP($B1326,[5]Data!$A$1:$M$15000,8,0)</f>
        <v>315000</v>
      </c>
      <c r="I1326" s="205" t="s">
        <v>80</v>
      </c>
      <c r="J1326" s="205" t="n">
        <f aca="false">VLOOKUP($B1326,[5]Data!$A$1:$M$15000,9,0)</f>
        <v>3513000</v>
      </c>
      <c r="K1326" s="205" t="n">
        <f aca="false">VLOOKUP($B1326,[5]Data!$A$1:$M$15000,10,0)</f>
        <v>490000</v>
      </c>
      <c r="L1326" s="205" t="n">
        <f aca="false">VLOOKUP($B1326,[5]Data!$A$1:$M$15000,11,0)</f>
        <v>3063000</v>
      </c>
      <c r="M1326" s="205" t="n">
        <f aca="false">VLOOKUP($B1326,[5]Data!$A$1:$M$15000,12,0)</f>
        <v>51886000</v>
      </c>
    </row>
    <row r="1327" customFormat="false" ht="11.25" hidden="false" customHeight="false" outlineLevel="0" collapsed="false">
      <c r="A1327" s="199" t="n">
        <v>36871</v>
      </c>
      <c r="B1327" s="192" t="n">
        <v>36871</v>
      </c>
      <c r="C1327" s="205" t="n">
        <f aca="false">VLOOKUP($B1327,[5]Data!$A$1:$M$15000,3,0)</f>
        <v>507000</v>
      </c>
      <c r="D1327" s="205" t="n">
        <f aca="false">VLOOKUP($B1327,[5]Data!$A$1:$M$15000,4,0)</f>
        <v>1128000</v>
      </c>
      <c r="E1327" s="205" t="n">
        <f aca="false">VLOOKUP($B1327,[5]Data!$A$1:$M$15000,5,0)</f>
        <v>396000</v>
      </c>
      <c r="F1327" s="205" t="n">
        <f aca="false">VLOOKUP($B1327,[5]Data!$A$1:$M$15000,6,0)</f>
        <v>321000</v>
      </c>
      <c r="G1327" s="205" t="n">
        <f aca="false">VLOOKUP($B1327,[5]Data!$A$1:$M$15000,7,0)</f>
        <v>730000</v>
      </c>
      <c r="H1327" s="205" t="n">
        <f aca="false">VLOOKUP($B1327,[5]Data!$A$1:$M$15000,8,0)</f>
        <v>305000</v>
      </c>
      <c r="I1327" s="205" t="s">
        <v>80</v>
      </c>
      <c r="J1327" s="205" t="n">
        <f aca="false">VLOOKUP($B1327,[5]Data!$A$1:$M$15000,9,0)</f>
        <v>3386000</v>
      </c>
      <c r="K1327" s="205" t="n">
        <f aca="false">VLOOKUP($B1327,[5]Data!$A$1:$M$15000,10,0)</f>
        <v>-382000</v>
      </c>
      <c r="L1327" s="205" t="n">
        <f aca="false">VLOOKUP($B1327,[5]Data!$A$1:$M$15000,11,0)</f>
        <v>3707000</v>
      </c>
      <c r="M1327" s="205" t="n">
        <f aca="false">VLOOKUP($B1327,[5]Data!$A$1:$M$15000,12,0)</f>
        <v>51504000</v>
      </c>
    </row>
    <row r="1328" customFormat="false" ht="11.25" hidden="false" customHeight="false" outlineLevel="0" collapsed="false">
      <c r="A1328" s="199" t="n">
        <v>36872</v>
      </c>
      <c r="B1328" s="192" t="n">
        <v>36872</v>
      </c>
      <c r="C1328" s="205" t="n">
        <f aca="false">VLOOKUP($B1328,[5]Data!$A$1:$M$15000,3,0)</f>
        <v>532000</v>
      </c>
      <c r="D1328" s="205" t="n">
        <f aca="false">VLOOKUP($B1328,[5]Data!$A$1:$M$15000,4,0)</f>
        <v>1268000</v>
      </c>
      <c r="E1328" s="205" t="n">
        <f aca="false">VLOOKUP($B1328,[5]Data!$A$1:$M$15000,5,0)</f>
        <v>402000</v>
      </c>
      <c r="F1328" s="205" t="n">
        <f aca="false">VLOOKUP($B1328,[5]Data!$A$1:$M$15000,6,0)</f>
        <v>368000</v>
      </c>
      <c r="G1328" s="205" t="n">
        <f aca="false">VLOOKUP($B1328,[5]Data!$A$1:$M$15000,7,0)</f>
        <v>736000</v>
      </c>
      <c r="H1328" s="205" t="n">
        <f aca="false">VLOOKUP($B1328,[5]Data!$A$1:$M$15000,8,0)</f>
        <v>303000</v>
      </c>
      <c r="I1328" s="205" t="s">
        <v>80</v>
      </c>
      <c r="J1328" s="205" t="n">
        <f aca="false">VLOOKUP($B1328,[5]Data!$A$1:$M$15000,9,0)</f>
        <v>3608000</v>
      </c>
      <c r="K1328" s="205" t="n">
        <f aca="false">VLOOKUP($B1328,[5]Data!$A$1:$M$15000,10,0)</f>
        <v>-119000</v>
      </c>
      <c r="L1328" s="205" t="n">
        <f aca="false">VLOOKUP($B1328,[5]Data!$A$1:$M$15000,11,0)</f>
        <v>3865000</v>
      </c>
      <c r="M1328" s="205" t="n">
        <f aca="false">VLOOKUP($B1328,[5]Data!$A$1:$M$15000,12,0)</f>
        <v>51385000</v>
      </c>
    </row>
    <row r="1329" customFormat="false" ht="11.25" hidden="false" customHeight="false" outlineLevel="0" collapsed="false">
      <c r="A1329" s="199" t="n">
        <v>36873</v>
      </c>
      <c r="B1329" s="192" t="n">
        <v>36873</v>
      </c>
      <c r="C1329" s="205" t="n">
        <f aca="false">VLOOKUP($B1329,[5]Data!$A$1:$M$15000,3,0)</f>
        <v>539000</v>
      </c>
      <c r="D1329" s="205" t="n">
        <f aca="false">VLOOKUP($B1329,[5]Data!$A$1:$M$15000,4,0)</f>
        <v>1192000</v>
      </c>
      <c r="E1329" s="205" t="n">
        <f aca="false">VLOOKUP($B1329,[5]Data!$A$1:$M$15000,5,0)</f>
        <v>351000</v>
      </c>
      <c r="F1329" s="205" t="n">
        <f aca="false">VLOOKUP($B1329,[5]Data!$A$1:$M$15000,6,0)</f>
        <v>288000</v>
      </c>
      <c r="G1329" s="205" t="n">
        <f aca="false">VLOOKUP($B1329,[5]Data!$A$1:$M$15000,7,0)</f>
        <v>741000</v>
      </c>
      <c r="H1329" s="205" t="n">
        <f aca="false">VLOOKUP($B1329,[5]Data!$A$1:$M$15000,8,0)</f>
        <v>282000</v>
      </c>
      <c r="I1329" s="205" t="s">
        <v>80</v>
      </c>
      <c r="J1329" s="205" t="n">
        <f aca="false">VLOOKUP($B1329,[5]Data!$A$1:$M$15000,9,0)</f>
        <v>3392000</v>
      </c>
      <c r="K1329" s="205" t="n">
        <f aca="false">VLOOKUP($B1329,[5]Data!$A$1:$M$15000,10,0)</f>
        <v>-731000</v>
      </c>
      <c r="L1329" s="205" t="n">
        <f aca="false">VLOOKUP($B1329,[5]Data!$A$1:$M$15000,11,0)</f>
        <v>3999000</v>
      </c>
      <c r="M1329" s="205" t="n">
        <f aca="false">VLOOKUP($B1329,[5]Data!$A$1:$M$15000,12,0)</f>
        <v>50655000</v>
      </c>
    </row>
    <row r="1330" customFormat="false" ht="11.25" hidden="false" customHeight="false" outlineLevel="0" collapsed="false">
      <c r="A1330" s="199" t="n">
        <v>36874</v>
      </c>
      <c r="B1330" s="192" t="n">
        <v>36874</v>
      </c>
      <c r="C1330" s="205" t="n">
        <f aca="false">VLOOKUP($B1330,[5]Data!$A$1:$M$15000,3,0)</f>
        <v>532000</v>
      </c>
      <c r="D1330" s="205" t="n">
        <f aca="false">VLOOKUP($B1330,[5]Data!$A$1:$M$15000,4,0)</f>
        <v>1145000</v>
      </c>
      <c r="E1330" s="205" t="n">
        <f aca="false">VLOOKUP($B1330,[5]Data!$A$1:$M$15000,5,0)</f>
        <v>353000</v>
      </c>
      <c r="F1330" s="205" t="n">
        <f aca="false">VLOOKUP($B1330,[5]Data!$A$1:$M$15000,6,0)</f>
        <v>270000</v>
      </c>
      <c r="G1330" s="205" t="n">
        <f aca="false">VLOOKUP($B1330,[5]Data!$A$1:$M$15000,7,0)</f>
        <v>747000</v>
      </c>
      <c r="H1330" s="205" t="n">
        <f aca="false">VLOOKUP($B1330,[5]Data!$A$1:$M$15000,8,0)</f>
        <v>292000</v>
      </c>
      <c r="I1330" s="205" t="s">
        <v>80</v>
      </c>
      <c r="J1330" s="205" t="n">
        <f aca="false">VLOOKUP($B1330,[5]Data!$A$1:$M$15000,9,0)</f>
        <v>3339000</v>
      </c>
      <c r="K1330" s="205" t="n">
        <f aca="false">VLOOKUP($B1330,[5]Data!$A$1:$M$15000,10,0)</f>
        <v>-590000</v>
      </c>
      <c r="L1330" s="205" t="n">
        <f aca="false">VLOOKUP($B1330,[5]Data!$A$1:$M$15000,11,0)</f>
        <v>4014000</v>
      </c>
      <c r="M1330" s="205" t="n">
        <f aca="false">VLOOKUP($B1330,[5]Data!$A$1:$M$15000,12,0)</f>
        <v>50102000</v>
      </c>
    </row>
    <row r="1331" customFormat="false" ht="11.25" hidden="false" customHeight="false" outlineLevel="0" collapsed="false">
      <c r="A1331" s="199" t="n">
        <v>36875</v>
      </c>
      <c r="B1331" s="192" t="n">
        <v>36875</v>
      </c>
      <c r="C1331" s="205" t="n">
        <f aca="false">VLOOKUP($B1331,[5]Data!$A$1:$M$15000,3,0)</f>
        <v>535000</v>
      </c>
      <c r="D1331" s="205" t="n">
        <f aca="false">VLOOKUP($B1331,[5]Data!$A$1:$M$15000,4,0)</f>
        <v>1216000</v>
      </c>
      <c r="E1331" s="205" t="n">
        <f aca="false">VLOOKUP($B1331,[5]Data!$A$1:$M$15000,5,0)</f>
        <v>366000</v>
      </c>
      <c r="F1331" s="205" t="n">
        <f aca="false">VLOOKUP($B1331,[5]Data!$A$1:$M$15000,6,0)</f>
        <v>241000</v>
      </c>
      <c r="G1331" s="205" t="n">
        <f aca="false">VLOOKUP($B1331,[5]Data!$A$1:$M$15000,7,0)</f>
        <v>741000</v>
      </c>
      <c r="H1331" s="205" t="n">
        <f aca="false">VLOOKUP($B1331,[5]Data!$A$1:$M$15000,8,0)</f>
        <v>296000</v>
      </c>
      <c r="I1331" s="205" t="s">
        <v>80</v>
      </c>
      <c r="J1331" s="205" t="n">
        <f aca="false">VLOOKUP($B1331,[5]Data!$A$1:$M$15000,9,0)</f>
        <v>3395000</v>
      </c>
      <c r="K1331" s="205" t="n">
        <f aca="false">VLOOKUP($B1331,[5]Data!$A$1:$M$15000,10,0)</f>
        <v>-446000</v>
      </c>
      <c r="L1331" s="205" t="n">
        <f aca="false">VLOOKUP($B1331,[5]Data!$A$1:$M$15000,11,0)</f>
        <v>3858000</v>
      </c>
      <c r="M1331" s="205" t="n">
        <f aca="false">VLOOKUP($B1331,[5]Data!$A$1:$M$15000,12,0)</f>
        <v>49620000</v>
      </c>
    </row>
    <row r="1332" customFormat="false" ht="11.25" hidden="false" customHeight="false" outlineLevel="0" collapsed="false">
      <c r="A1332" s="199" t="n">
        <v>36876</v>
      </c>
      <c r="B1332" s="192" t="n">
        <v>36876</v>
      </c>
      <c r="C1332" s="205" t="n">
        <f aca="false">VLOOKUP($B1332,[5]Data!$A$1:$M$15000,3,0)</f>
        <v>490000</v>
      </c>
      <c r="D1332" s="205" t="n">
        <f aca="false">VLOOKUP($B1332,[5]Data!$A$1:$M$15000,4,0)</f>
        <v>1080000</v>
      </c>
      <c r="E1332" s="205" t="n">
        <f aca="false">VLOOKUP($B1332,[5]Data!$A$1:$M$15000,5,0)</f>
        <v>349000</v>
      </c>
      <c r="F1332" s="205" t="n">
        <f aca="false">VLOOKUP($B1332,[5]Data!$A$1:$M$15000,6,0)</f>
        <v>261000</v>
      </c>
      <c r="G1332" s="205" t="n">
        <f aca="false">VLOOKUP($B1332,[5]Data!$A$1:$M$15000,7,0)</f>
        <v>762000</v>
      </c>
      <c r="H1332" s="205" t="n">
        <f aca="false">VLOOKUP($B1332,[5]Data!$A$1:$M$15000,8,0)</f>
        <v>297000</v>
      </c>
      <c r="I1332" s="205" t="s">
        <v>80</v>
      </c>
      <c r="J1332" s="205" t="n">
        <f aca="false">VLOOKUP($B1332,[5]Data!$A$1:$M$15000,9,0)</f>
        <v>3238000</v>
      </c>
      <c r="K1332" s="205" t="n">
        <f aca="false">VLOOKUP($B1332,[5]Data!$A$1:$M$15000,10,0)</f>
        <v>-102000</v>
      </c>
      <c r="L1332" s="205" t="n">
        <f aca="false">VLOOKUP($B1332,[5]Data!$A$1:$M$15000,11,0)</f>
        <v>3280000</v>
      </c>
      <c r="M1332" s="205" t="n">
        <f aca="false">VLOOKUP($B1332,[5]Data!$A$1:$M$15000,12,0)</f>
        <v>49518000</v>
      </c>
    </row>
    <row r="1333" customFormat="false" ht="11.25" hidden="false" customHeight="false" outlineLevel="0" collapsed="false">
      <c r="A1333" s="199" t="n">
        <v>36877</v>
      </c>
      <c r="B1333" s="192" t="n">
        <v>36877</v>
      </c>
      <c r="C1333" s="205" t="n">
        <f aca="false">VLOOKUP($B1333,[5]Data!$A$1:$M$15000,3,0)</f>
        <v>515000</v>
      </c>
      <c r="D1333" s="205" t="n">
        <f aca="false">VLOOKUP($B1333,[5]Data!$A$1:$M$15000,4,0)</f>
        <v>1083000</v>
      </c>
      <c r="E1333" s="205" t="n">
        <f aca="false">VLOOKUP($B1333,[5]Data!$A$1:$M$15000,5,0)</f>
        <v>364000</v>
      </c>
      <c r="F1333" s="205" t="n">
        <f aca="false">VLOOKUP($B1333,[5]Data!$A$1:$M$15000,6,0)</f>
        <v>232000</v>
      </c>
      <c r="G1333" s="205" t="n">
        <f aca="false">VLOOKUP($B1333,[5]Data!$A$1:$M$15000,7,0)</f>
        <v>758000</v>
      </c>
      <c r="H1333" s="205" t="n">
        <f aca="false">VLOOKUP($B1333,[5]Data!$A$1:$M$15000,8,0)</f>
        <v>293000</v>
      </c>
      <c r="I1333" s="205" t="s">
        <v>80</v>
      </c>
      <c r="J1333" s="205" t="n">
        <f aca="false">VLOOKUP($B1333,[5]Data!$A$1:$M$15000,9,0)</f>
        <v>3246000</v>
      </c>
      <c r="K1333" s="205" t="n">
        <f aca="false">VLOOKUP($B1333,[5]Data!$A$1:$M$15000,10,0)</f>
        <v>155000</v>
      </c>
      <c r="L1333" s="205" t="n">
        <f aca="false">VLOOKUP($B1333,[5]Data!$A$1:$M$15000,11,0)</f>
        <v>3002000</v>
      </c>
      <c r="M1333" s="205" t="n">
        <f aca="false">VLOOKUP($B1333,[5]Data!$A$1:$M$15000,12,0)</f>
        <v>49673000</v>
      </c>
    </row>
    <row r="1334" customFormat="false" ht="11.25" hidden="false" customHeight="false" outlineLevel="0" collapsed="false">
      <c r="A1334" s="199" t="n">
        <v>36878</v>
      </c>
      <c r="B1334" s="192" t="n">
        <v>36878</v>
      </c>
      <c r="C1334" s="205" t="n">
        <f aca="false">VLOOKUP($B1334,[5]Data!$A$1:$M$15000,3,0)</f>
        <v>523000</v>
      </c>
      <c r="D1334" s="205" t="n">
        <f aca="false">VLOOKUP($B1334,[5]Data!$A$1:$M$15000,4,0)</f>
        <v>1162000</v>
      </c>
      <c r="E1334" s="205" t="n">
        <f aca="false">VLOOKUP($B1334,[5]Data!$A$1:$M$15000,5,0)</f>
        <v>328000</v>
      </c>
      <c r="F1334" s="205" t="n">
        <f aca="false">VLOOKUP($B1334,[5]Data!$A$1:$M$15000,6,0)</f>
        <v>234000</v>
      </c>
      <c r="G1334" s="205" t="n">
        <f aca="false">VLOOKUP($B1334,[5]Data!$A$1:$M$15000,7,0)</f>
        <v>743000</v>
      </c>
      <c r="H1334" s="205" t="n">
        <f aca="false">VLOOKUP($B1334,[5]Data!$A$1:$M$15000,8,0)</f>
        <v>286000</v>
      </c>
      <c r="I1334" s="205" t="s">
        <v>80</v>
      </c>
      <c r="J1334" s="205" t="n">
        <f aca="false">VLOOKUP($B1334,[5]Data!$A$1:$M$15000,9,0)</f>
        <v>3276000</v>
      </c>
      <c r="K1334" s="205" t="n">
        <f aca="false">VLOOKUP($B1334,[5]Data!$A$1:$M$15000,10,0)</f>
        <v>-396000</v>
      </c>
      <c r="L1334" s="205" t="n">
        <f aca="false">VLOOKUP($B1334,[5]Data!$A$1:$M$15000,11,0)</f>
        <v>3808000</v>
      </c>
      <c r="M1334" s="205" t="n">
        <f aca="false">VLOOKUP($B1334,[5]Data!$A$1:$M$15000,12,0)</f>
        <v>49278000</v>
      </c>
    </row>
    <row r="1335" customFormat="false" ht="11.25" hidden="false" customHeight="false" outlineLevel="0" collapsed="false">
      <c r="A1335" s="199" t="n">
        <v>36879</v>
      </c>
      <c r="B1335" s="192" t="n">
        <v>36879</v>
      </c>
      <c r="C1335" s="205" t="n">
        <f aca="false">VLOOKUP($B1335,[5]Data!$A$1:$M$15000,3,0)</f>
        <v>523000</v>
      </c>
      <c r="D1335" s="205" t="n">
        <f aca="false">VLOOKUP($B1335,[5]Data!$A$1:$M$15000,4,0)</f>
        <v>1157000</v>
      </c>
      <c r="E1335" s="205" t="n">
        <f aca="false">VLOOKUP($B1335,[5]Data!$A$1:$M$15000,5,0)</f>
        <v>373000</v>
      </c>
      <c r="F1335" s="205" t="n">
        <f aca="false">VLOOKUP($B1335,[5]Data!$A$1:$M$15000,6,0)</f>
        <v>314000</v>
      </c>
      <c r="G1335" s="205" t="n">
        <f aca="false">VLOOKUP($B1335,[5]Data!$A$1:$M$15000,7,0)</f>
        <v>744000</v>
      </c>
      <c r="H1335" s="205" t="n">
        <f aca="false">VLOOKUP($B1335,[5]Data!$A$1:$M$15000,8,0)</f>
        <v>296000</v>
      </c>
      <c r="I1335" s="205" t="s">
        <v>80</v>
      </c>
      <c r="J1335" s="205" t="n">
        <f aca="false">VLOOKUP($B1335,[5]Data!$A$1:$M$15000,9,0)</f>
        <v>3406000</v>
      </c>
      <c r="K1335" s="205" t="n">
        <f aca="false">VLOOKUP($B1335,[5]Data!$A$1:$M$15000,10,0)</f>
        <v>-587000</v>
      </c>
      <c r="L1335" s="205" t="n">
        <f aca="false">VLOOKUP($B1335,[5]Data!$A$1:$M$15000,11,0)</f>
        <v>3906000</v>
      </c>
      <c r="M1335" s="205" t="n">
        <f aca="false">VLOOKUP($B1335,[5]Data!$A$1:$M$15000,12,0)</f>
        <v>48691000</v>
      </c>
    </row>
    <row r="1336" customFormat="false" ht="11.25" hidden="false" customHeight="false" outlineLevel="0" collapsed="false">
      <c r="A1336" s="199" t="n">
        <v>36880</v>
      </c>
      <c r="B1336" s="192" t="n">
        <v>36880</v>
      </c>
      <c r="C1336" s="205" t="n">
        <f aca="false">VLOOKUP($B1336,[5]Data!$A$1:$M$15000,3,0)</f>
        <v>532000</v>
      </c>
      <c r="D1336" s="205" t="n">
        <f aca="false">VLOOKUP($B1336,[5]Data!$A$1:$M$15000,4,0)</f>
        <v>1118000</v>
      </c>
      <c r="E1336" s="205" t="n">
        <f aca="false">VLOOKUP($B1336,[5]Data!$A$1:$M$15000,5,0)</f>
        <v>369000</v>
      </c>
      <c r="F1336" s="205" t="n">
        <f aca="false">VLOOKUP($B1336,[5]Data!$A$1:$M$15000,6,0)</f>
        <v>354000</v>
      </c>
      <c r="G1336" s="205" t="n">
        <f aca="false">VLOOKUP($B1336,[5]Data!$A$1:$M$15000,7,0)</f>
        <v>714000</v>
      </c>
      <c r="H1336" s="205" t="n">
        <f aca="false">VLOOKUP($B1336,[5]Data!$A$1:$M$15000,8,0)</f>
        <v>286000</v>
      </c>
      <c r="I1336" s="205" t="s">
        <v>80</v>
      </c>
      <c r="J1336" s="205" t="n">
        <f aca="false">VLOOKUP($B1336,[5]Data!$A$1:$M$15000,9,0)</f>
        <v>3372000</v>
      </c>
      <c r="K1336" s="205" t="n">
        <f aca="false">VLOOKUP($B1336,[5]Data!$A$1:$M$15000,10,0)</f>
        <v>-520000</v>
      </c>
      <c r="L1336" s="205" t="n">
        <f aca="false">VLOOKUP($B1336,[5]Data!$A$1:$M$15000,11,0)</f>
        <v>3927000</v>
      </c>
      <c r="M1336" s="205" t="n">
        <f aca="false">VLOOKUP($B1336,[5]Data!$A$1:$M$15000,12,0)</f>
        <v>48352000</v>
      </c>
    </row>
    <row r="1337" customFormat="false" ht="11.25" hidden="false" customHeight="false" outlineLevel="0" collapsed="false">
      <c r="A1337" s="199" t="n">
        <v>36881</v>
      </c>
      <c r="B1337" s="192" t="n">
        <v>36881</v>
      </c>
      <c r="C1337" s="205" t="n">
        <f aca="false">VLOOKUP($B1337,[5]Data!$A$1:$M$15000,3,0)</f>
        <v>518000</v>
      </c>
      <c r="D1337" s="205" t="n">
        <f aca="false">VLOOKUP($B1337,[5]Data!$A$1:$M$15000,4,0)</f>
        <v>1094000</v>
      </c>
      <c r="E1337" s="205" t="n">
        <f aca="false">VLOOKUP($B1337,[5]Data!$A$1:$M$15000,5,0)</f>
        <v>332000</v>
      </c>
      <c r="F1337" s="205" t="n">
        <f aca="false">VLOOKUP($B1337,[5]Data!$A$1:$M$15000,6,0)</f>
        <v>384000</v>
      </c>
      <c r="G1337" s="205" t="n">
        <f aca="false">VLOOKUP($B1337,[5]Data!$A$1:$M$15000,7,0)</f>
        <v>749000</v>
      </c>
      <c r="H1337" s="205" t="n">
        <f aca="false">VLOOKUP($B1337,[5]Data!$A$1:$M$15000,8,0)</f>
        <v>292000</v>
      </c>
      <c r="I1337" s="205" t="s">
        <v>80</v>
      </c>
      <c r="J1337" s="205" t="n">
        <f aca="false">VLOOKUP($B1337,[5]Data!$A$1:$M$15000,9,0)</f>
        <v>3368000</v>
      </c>
      <c r="K1337" s="205" t="n">
        <f aca="false">VLOOKUP($B1337,[5]Data!$A$1:$M$15000,10,0)</f>
        <v>-613000</v>
      </c>
      <c r="L1337" s="205" t="n">
        <f aca="false">VLOOKUP($B1337,[5]Data!$A$1:$M$15000,11,0)</f>
        <v>3930000</v>
      </c>
      <c r="M1337" s="205" t="n">
        <f aca="false">VLOOKUP($B1337,[5]Data!$A$1:$M$15000,12,0)</f>
        <v>47669000</v>
      </c>
    </row>
    <row r="1338" customFormat="false" ht="11.25" hidden="false" customHeight="false" outlineLevel="0" collapsed="false">
      <c r="A1338" s="199" t="n">
        <v>36882</v>
      </c>
      <c r="B1338" s="192" t="n">
        <v>36882</v>
      </c>
      <c r="C1338" s="205" t="n">
        <f aca="false">VLOOKUP($B1338,[5]Data!$A$1:$M$15000,3,0)</f>
        <v>512000</v>
      </c>
      <c r="D1338" s="205" t="n">
        <f aca="false">VLOOKUP($B1338,[5]Data!$A$1:$M$15000,4,0)</f>
        <v>1148000</v>
      </c>
      <c r="E1338" s="205" t="n">
        <f aca="false">VLOOKUP($B1338,[5]Data!$A$1:$M$15000,5,0)</f>
        <v>352000</v>
      </c>
      <c r="F1338" s="205" t="n">
        <f aca="false">VLOOKUP($B1338,[5]Data!$A$1:$M$15000,6,0)</f>
        <v>414000</v>
      </c>
      <c r="G1338" s="205" t="n">
        <f aca="false">VLOOKUP($B1338,[5]Data!$A$1:$M$15000,7,0)</f>
        <v>746000</v>
      </c>
      <c r="H1338" s="205" t="n">
        <f aca="false">VLOOKUP($B1338,[5]Data!$A$1:$M$15000,8,0)</f>
        <v>297000</v>
      </c>
      <c r="I1338" s="205" t="s">
        <v>80</v>
      </c>
      <c r="J1338" s="205" t="n">
        <f aca="false">VLOOKUP($B1338,[5]Data!$A$1:$M$15000,9,0)</f>
        <v>3470000</v>
      </c>
      <c r="K1338" s="205" t="n">
        <f aca="false">VLOOKUP($B1338,[5]Data!$A$1:$M$15000,10,0)</f>
        <v>-249000</v>
      </c>
      <c r="L1338" s="205" t="n">
        <f aca="false">VLOOKUP($B1338,[5]Data!$A$1:$M$15000,11,0)</f>
        <v>3763000</v>
      </c>
      <c r="M1338" s="205" t="n">
        <f aca="false">VLOOKUP($B1338,[5]Data!$A$1:$M$15000,12,0)</f>
        <v>47309000</v>
      </c>
    </row>
    <row r="1339" customFormat="false" ht="11.25" hidden="false" customHeight="false" outlineLevel="0" collapsed="false">
      <c r="A1339" s="199" t="n">
        <v>36883</v>
      </c>
      <c r="B1339" s="192" t="n">
        <v>36883</v>
      </c>
      <c r="C1339" s="205" t="n">
        <f aca="false">VLOOKUP($B1339,[5]Data!$A$1:$M$15000,3,0)</f>
        <v>533000</v>
      </c>
      <c r="D1339" s="205" t="n">
        <f aca="false">VLOOKUP($B1339,[5]Data!$A$1:$M$15000,4,0)</f>
        <v>1270000</v>
      </c>
      <c r="E1339" s="205" t="n">
        <f aca="false">VLOOKUP($B1339,[5]Data!$A$1:$M$15000,5,0)</f>
        <v>406000</v>
      </c>
      <c r="F1339" s="205" t="n">
        <f aca="false">VLOOKUP($B1339,[5]Data!$A$1:$M$15000,6,0)</f>
        <v>373000</v>
      </c>
      <c r="G1339" s="205" t="n">
        <f aca="false">VLOOKUP($B1339,[5]Data!$A$1:$M$15000,7,0)</f>
        <v>734000</v>
      </c>
      <c r="H1339" s="205" t="n">
        <f aca="false">VLOOKUP($B1339,[5]Data!$A$1:$M$15000,8,0)</f>
        <v>302000</v>
      </c>
      <c r="I1339" s="205" t="s">
        <v>80</v>
      </c>
      <c r="J1339" s="205" t="n">
        <f aca="false">VLOOKUP($B1339,[5]Data!$A$1:$M$15000,9,0)</f>
        <v>3617000</v>
      </c>
      <c r="K1339" s="205" t="n">
        <f aca="false">VLOOKUP($B1339,[5]Data!$A$1:$M$15000,10,0)</f>
        <v>183000</v>
      </c>
      <c r="L1339" s="205" t="n">
        <f aca="false">VLOOKUP($B1339,[5]Data!$A$1:$M$15000,11,0)</f>
        <v>3457000</v>
      </c>
      <c r="M1339" s="205" t="n">
        <f aca="false">VLOOKUP($B1339,[5]Data!$A$1:$M$15000,12,0)</f>
        <v>47490000</v>
      </c>
    </row>
    <row r="1340" customFormat="false" ht="11.25" hidden="false" customHeight="false" outlineLevel="0" collapsed="false">
      <c r="A1340" s="199" t="n">
        <v>36884</v>
      </c>
      <c r="B1340" s="192" t="n">
        <v>36884</v>
      </c>
      <c r="C1340" s="205" t="n">
        <f aca="false">VLOOKUP($B1340,[5]Data!$A$1:$M$15000,3,0)</f>
        <v>525000</v>
      </c>
      <c r="D1340" s="205" t="n">
        <f aca="false">VLOOKUP($B1340,[5]Data!$A$1:$M$15000,4,0)</f>
        <v>1226000</v>
      </c>
      <c r="E1340" s="205" t="n">
        <f aca="false">VLOOKUP($B1340,[5]Data!$A$1:$M$15000,5,0)</f>
        <v>451000</v>
      </c>
      <c r="F1340" s="205" t="n">
        <f aca="false">VLOOKUP($B1340,[5]Data!$A$1:$M$15000,6,0)</f>
        <v>341000</v>
      </c>
      <c r="G1340" s="205" t="n">
        <f aca="false">VLOOKUP($B1340,[5]Data!$A$1:$M$15000,7,0)</f>
        <v>734000</v>
      </c>
      <c r="H1340" s="205" t="n">
        <f aca="false">VLOOKUP($B1340,[5]Data!$A$1:$M$15000,8,0)</f>
        <v>286000</v>
      </c>
      <c r="I1340" s="205" t="s">
        <v>80</v>
      </c>
      <c r="J1340" s="205" t="n">
        <f aca="false">VLOOKUP($B1340,[5]Data!$A$1:$M$15000,9,0)</f>
        <v>3564000</v>
      </c>
      <c r="K1340" s="205" t="n">
        <f aca="false">VLOOKUP($B1340,[5]Data!$A$1:$M$15000,10,0)</f>
        <v>369000</v>
      </c>
      <c r="L1340" s="205" t="n">
        <f aca="false">VLOOKUP($B1340,[5]Data!$A$1:$M$15000,11,0)</f>
        <v>3160000</v>
      </c>
      <c r="M1340" s="205" t="n">
        <f aca="false">VLOOKUP($B1340,[5]Data!$A$1:$M$15000,12,0)</f>
        <v>47859000</v>
      </c>
    </row>
    <row r="1341" customFormat="false" ht="11.25" hidden="false" customHeight="false" outlineLevel="0" collapsed="false">
      <c r="A1341" s="199" t="n">
        <v>36885</v>
      </c>
      <c r="B1341" s="192" t="n">
        <v>36885</v>
      </c>
      <c r="C1341" s="205" t="n">
        <f aca="false">VLOOKUP($B1341,[5]Data!$A$1:$M$15000,3,0)</f>
        <v>528000</v>
      </c>
      <c r="D1341" s="205" t="n">
        <f aca="false">VLOOKUP($B1341,[5]Data!$A$1:$M$15000,4,0)</f>
        <v>1211000</v>
      </c>
      <c r="E1341" s="205" t="n">
        <f aca="false">VLOOKUP($B1341,[5]Data!$A$1:$M$15000,5,0)</f>
        <v>430000</v>
      </c>
      <c r="F1341" s="205" t="n">
        <f aca="false">VLOOKUP($B1341,[5]Data!$A$1:$M$15000,6,0)</f>
        <v>313000</v>
      </c>
      <c r="G1341" s="205" t="n">
        <f aca="false">VLOOKUP($B1341,[5]Data!$A$1:$M$15000,7,0)</f>
        <v>733000</v>
      </c>
      <c r="H1341" s="205" t="n">
        <f aca="false">VLOOKUP($B1341,[5]Data!$A$1:$M$15000,8,0)</f>
        <v>290000</v>
      </c>
      <c r="I1341" s="205" t="s">
        <v>80</v>
      </c>
      <c r="J1341" s="205" t="n">
        <f aca="false">VLOOKUP($B1341,[5]Data!$A$1:$M$15000,9,0)</f>
        <v>3505000</v>
      </c>
      <c r="K1341" s="205" t="n">
        <f aca="false">VLOOKUP($B1341,[5]Data!$A$1:$M$15000,10,0)</f>
        <v>659000</v>
      </c>
      <c r="L1341" s="205" t="n">
        <f aca="false">VLOOKUP($B1341,[5]Data!$A$1:$M$15000,11,0)</f>
        <v>2822000</v>
      </c>
      <c r="M1341" s="205" t="n">
        <f aca="false">VLOOKUP($B1341,[5]Data!$A$1:$M$15000,12,0)</f>
        <v>48518000</v>
      </c>
    </row>
    <row r="1342" customFormat="false" ht="11.25" hidden="false" customHeight="false" outlineLevel="0" collapsed="false">
      <c r="A1342" s="199" t="n">
        <v>36886</v>
      </c>
      <c r="B1342" s="192" t="n">
        <v>36886</v>
      </c>
      <c r="C1342" s="205" t="n">
        <f aca="false">VLOOKUP($B1342,[5]Data!$A$1:$M$15000,3,0)</f>
        <v>522000</v>
      </c>
      <c r="D1342" s="205" t="n">
        <f aca="false">VLOOKUP($B1342,[5]Data!$A$1:$M$15000,4,0)</f>
        <v>1181000</v>
      </c>
      <c r="E1342" s="205" t="n">
        <f aca="false">VLOOKUP($B1342,[5]Data!$A$1:$M$15000,5,0)</f>
        <v>422000</v>
      </c>
      <c r="F1342" s="205" t="n">
        <f aca="false">VLOOKUP($B1342,[5]Data!$A$1:$M$15000,6,0)</f>
        <v>311000</v>
      </c>
      <c r="G1342" s="205" t="n">
        <f aca="false">VLOOKUP($B1342,[5]Data!$A$1:$M$15000,7,0)</f>
        <v>727000</v>
      </c>
      <c r="H1342" s="205" t="n">
        <f aca="false">VLOOKUP($B1342,[5]Data!$A$1:$M$15000,8,0)</f>
        <v>297000</v>
      </c>
      <c r="I1342" s="205" t="s">
        <v>80</v>
      </c>
      <c r="J1342" s="205" t="n">
        <f aca="false">VLOOKUP($B1342,[5]Data!$A$1:$M$15000,9,0)</f>
        <v>3461000</v>
      </c>
      <c r="K1342" s="205" t="n">
        <f aca="false">VLOOKUP($B1342,[5]Data!$A$1:$M$15000,10,0)</f>
        <v>50000</v>
      </c>
      <c r="L1342" s="205" t="n">
        <f aca="false">VLOOKUP($B1342,[5]Data!$A$1:$M$15000,11,0)</f>
        <v>3435000</v>
      </c>
      <c r="M1342" s="205" t="n">
        <f aca="false">VLOOKUP($B1342,[5]Data!$A$1:$M$15000,12,0)</f>
        <v>48568000</v>
      </c>
    </row>
    <row r="1343" customFormat="false" ht="11.25" hidden="false" customHeight="false" outlineLevel="0" collapsed="false">
      <c r="A1343" s="199" t="n">
        <v>36887</v>
      </c>
      <c r="B1343" s="192" t="n">
        <v>36887</v>
      </c>
      <c r="C1343" s="205" t="n">
        <f aca="false">VLOOKUP($B1343,[5]Data!$A$1:$M$15000,3,0)</f>
        <v>517000</v>
      </c>
      <c r="D1343" s="205" t="n">
        <f aca="false">VLOOKUP($B1343,[5]Data!$A$1:$M$15000,4,0)</f>
        <v>1195000</v>
      </c>
      <c r="E1343" s="205" t="n">
        <f aca="false">VLOOKUP($B1343,[5]Data!$A$1:$M$15000,5,0)</f>
        <v>416000</v>
      </c>
      <c r="F1343" s="205" t="n">
        <f aca="false">VLOOKUP($B1343,[5]Data!$A$1:$M$15000,6,0)</f>
        <v>325000</v>
      </c>
      <c r="G1343" s="205" t="n">
        <f aca="false">VLOOKUP($B1343,[5]Data!$A$1:$M$15000,7,0)</f>
        <v>729000</v>
      </c>
      <c r="H1343" s="205" t="n">
        <f aca="false">VLOOKUP($B1343,[5]Data!$A$1:$M$15000,8,0)</f>
        <v>294000</v>
      </c>
      <c r="I1343" s="205" t="s">
        <v>80</v>
      </c>
      <c r="J1343" s="205" t="n">
        <f aca="false">VLOOKUP($B1343,[5]Data!$A$1:$M$15000,9,0)</f>
        <v>3477000</v>
      </c>
      <c r="K1343" s="205" t="n">
        <f aca="false">VLOOKUP($B1343,[5]Data!$A$1:$M$15000,10,0)</f>
        <v>-106000</v>
      </c>
      <c r="L1343" s="205" t="n">
        <f aca="false">VLOOKUP($B1343,[5]Data!$A$1:$M$15000,11,0)</f>
        <v>3597000</v>
      </c>
      <c r="M1343" s="205" t="n">
        <f aca="false">VLOOKUP($B1343,[5]Data!$A$1:$M$15000,12,0)</f>
        <v>48463000</v>
      </c>
    </row>
    <row r="1344" customFormat="false" ht="11.25" hidden="false" customHeight="false" outlineLevel="0" collapsed="false">
      <c r="A1344" s="199" t="n">
        <v>36888</v>
      </c>
      <c r="B1344" s="192" t="n">
        <v>36888</v>
      </c>
      <c r="C1344" s="205" t="n">
        <f aca="false">VLOOKUP($B1344,[5]Data!$A$1:$M$15000,3,0)</f>
        <v>540000</v>
      </c>
      <c r="D1344" s="205" t="n">
        <f aca="false">VLOOKUP($B1344,[5]Data!$A$1:$M$15000,4,0)</f>
        <v>1211000</v>
      </c>
      <c r="E1344" s="205" t="n">
        <f aca="false">VLOOKUP($B1344,[5]Data!$A$1:$M$15000,5,0)</f>
        <v>414000</v>
      </c>
      <c r="F1344" s="205" t="n">
        <f aca="false">VLOOKUP($B1344,[5]Data!$A$1:$M$15000,6,0)</f>
        <v>316000</v>
      </c>
      <c r="G1344" s="205" t="n">
        <f aca="false">VLOOKUP($B1344,[5]Data!$A$1:$M$15000,7,0)</f>
        <v>745000</v>
      </c>
      <c r="H1344" s="205" t="n">
        <f aca="false">VLOOKUP($B1344,[5]Data!$A$1:$M$15000,8,0)</f>
        <v>294000</v>
      </c>
      <c r="I1344" s="205" t="s">
        <v>80</v>
      </c>
      <c r="J1344" s="205" t="n">
        <f aca="false">VLOOKUP($B1344,[5]Data!$A$1:$M$15000,9,0)</f>
        <v>3521000</v>
      </c>
      <c r="K1344" s="205" t="n">
        <f aca="false">VLOOKUP($B1344,[5]Data!$A$1:$M$15000,10,0)</f>
        <v>170000</v>
      </c>
      <c r="L1344" s="205" t="n">
        <f aca="false">VLOOKUP($B1344,[5]Data!$A$1:$M$15000,11,0)</f>
        <v>3458000</v>
      </c>
      <c r="M1344" s="205" t="n">
        <f aca="false">VLOOKUP($B1344,[5]Data!$A$1:$M$15000,12,0)</f>
        <v>48633000</v>
      </c>
    </row>
    <row r="1345" customFormat="false" ht="11.25" hidden="false" customHeight="false" outlineLevel="0" collapsed="false">
      <c r="A1345" s="199" t="n">
        <v>36889</v>
      </c>
      <c r="B1345" s="192" t="n">
        <v>36889</v>
      </c>
      <c r="C1345" s="205" t="n">
        <f aca="false">VLOOKUP($B1345,[5]Data!$A$1:$M$15000,3,0)</f>
        <v>537000</v>
      </c>
      <c r="D1345" s="205" t="n">
        <f aca="false">VLOOKUP($B1345,[5]Data!$A$1:$M$15000,4,0)</f>
        <v>1226000</v>
      </c>
      <c r="E1345" s="205" t="n">
        <f aca="false">VLOOKUP($B1345,[5]Data!$A$1:$M$15000,5,0)</f>
        <v>415000</v>
      </c>
      <c r="F1345" s="205" t="n">
        <f aca="false">VLOOKUP($B1345,[5]Data!$A$1:$M$15000,6,0)</f>
        <v>296000</v>
      </c>
      <c r="G1345" s="205" t="n">
        <f aca="false">VLOOKUP($B1345,[5]Data!$A$1:$M$15000,7,0)</f>
        <v>733000</v>
      </c>
      <c r="H1345" s="205" t="n">
        <f aca="false">VLOOKUP($B1345,[5]Data!$A$1:$M$15000,8,0)</f>
        <v>299000</v>
      </c>
      <c r="I1345" s="205" t="s">
        <v>80</v>
      </c>
      <c r="J1345" s="205" t="n">
        <f aca="false">VLOOKUP($B1345,[5]Data!$A$1:$M$15000,9,0)</f>
        <v>3506000</v>
      </c>
      <c r="K1345" s="205" t="n">
        <f aca="false">VLOOKUP($B1345,[5]Data!$A$1:$M$15000,10,0)</f>
        <v>197000</v>
      </c>
      <c r="L1345" s="205" t="n">
        <f aca="false">VLOOKUP($B1345,[5]Data!$A$1:$M$15000,11,0)</f>
        <v>3247000</v>
      </c>
      <c r="M1345" s="205" t="n">
        <f aca="false">VLOOKUP($B1345,[5]Data!$A$1:$M$15000,12,0)</f>
        <v>48830000</v>
      </c>
    </row>
    <row r="1346" customFormat="false" ht="11.25" hidden="false" customHeight="false" outlineLevel="0" collapsed="false">
      <c r="A1346" s="199" t="n">
        <v>36890</v>
      </c>
      <c r="B1346" s="192" t="n">
        <v>36890</v>
      </c>
      <c r="C1346" s="205" t="n">
        <f aca="false">VLOOKUP($B1346,[5]Data!$A$1:$M$15000,3,0)</f>
        <v>532000</v>
      </c>
      <c r="D1346" s="205" t="n">
        <f aca="false">VLOOKUP($B1346,[5]Data!$A$1:$M$15000,4,0)</f>
        <v>1244000</v>
      </c>
      <c r="E1346" s="205" t="n">
        <f aca="false">VLOOKUP($B1346,[5]Data!$A$1:$M$15000,5,0)</f>
        <v>466000</v>
      </c>
      <c r="F1346" s="205" t="n">
        <f aca="false">VLOOKUP($B1346,[5]Data!$A$1:$M$15000,6,0)</f>
        <v>307000</v>
      </c>
      <c r="G1346" s="205" t="n">
        <f aca="false">VLOOKUP($B1346,[5]Data!$A$1:$M$15000,7,0)</f>
        <v>753000</v>
      </c>
      <c r="H1346" s="205" t="n">
        <f aca="false">VLOOKUP($B1346,[5]Data!$A$1:$M$15000,8,0)</f>
        <v>309000</v>
      </c>
      <c r="I1346" s="205" t="s">
        <v>80</v>
      </c>
      <c r="J1346" s="205" t="n">
        <f aca="false">VLOOKUP($B1346,[5]Data!$A$1:$M$15000,9,0)</f>
        <v>3610000</v>
      </c>
      <c r="K1346" s="205" t="n">
        <f aca="false">VLOOKUP($B1346,[5]Data!$A$1:$M$15000,10,0)</f>
        <v>618000</v>
      </c>
      <c r="L1346" s="205" t="n">
        <f aca="false">VLOOKUP($B1346,[5]Data!$A$1:$M$15000,11,0)</f>
        <v>2988000</v>
      </c>
      <c r="M1346" s="205" t="n">
        <f aca="false">VLOOKUP($B1346,[5]Data!$A$1:$M$15000,12,0)</f>
        <v>49449000</v>
      </c>
    </row>
    <row r="1347" customFormat="false" ht="11.25" hidden="false" customHeight="false" outlineLevel="0" collapsed="false">
      <c r="A1347" s="199" t="n">
        <v>36891</v>
      </c>
      <c r="B1347" s="192" t="n">
        <v>36891</v>
      </c>
      <c r="C1347" s="205" t="n">
        <f aca="false">VLOOKUP($B1347,[5]Data!$A$1:$M$15000,3,0)</f>
        <v>532000</v>
      </c>
      <c r="D1347" s="205" t="n">
        <f aca="false">VLOOKUP($B1347,[5]Data!$A$1:$M$15000,4,0)</f>
        <v>1243000</v>
      </c>
      <c r="E1347" s="205" t="n">
        <f aca="false">VLOOKUP($B1347,[5]Data!$A$1:$M$15000,5,0)</f>
        <v>472000</v>
      </c>
      <c r="F1347" s="205" t="n">
        <f aca="false">VLOOKUP($B1347,[5]Data!$A$1:$M$15000,6,0)</f>
        <v>302000</v>
      </c>
      <c r="G1347" s="205" t="n">
        <f aca="false">VLOOKUP($B1347,[5]Data!$A$1:$M$15000,7,0)</f>
        <v>710000</v>
      </c>
      <c r="H1347" s="205" t="n">
        <f aca="false">VLOOKUP($B1347,[5]Data!$A$1:$M$15000,8,0)</f>
        <v>305000</v>
      </c>
      <c r="I1347" s="205" t="s">
        <v>80</v>
      </c>
      <c r="J1347" s="205" t="n">
        <f aca="false">VLOOKUP($B1347,[5]Data!$A$1:$M$15000,9,0)</f>
        <v>3564000</v>
      </c>
      <c r="K1347" s="205" t="n">
        <f aca="false">VLOOKUP($B1347,[5]Data!$A$1:$M$15000,10,0)</f>
        <v>719000</v>
      </c>
      <c r="L1347" s="205" t="n">
        <f aca="false">VLOOKUP($B1347,[5]Data!$A$1:$M$15000,11,0)</f>
        <v>2817000</v>
      </c>
      <c r="M1347" s="205" t="n">
        <f aca="false">VLOOKUP($B1347,[5]Data!$A$1:$M$15000,12,0)</f>
        <v>50168000</v>
      </c>
    </row>
    <row r="1348" customFormat="false" ht="11.25" hidden="false" customHeight="false" outlineLevel="0" collapsed="false">
      <c r="A1348" s="199" t="n">
        <v>36892</v>
      </c>
      <c r="B1348" s="192" t="n">
        <v>36892</v>
      </c>
      <c r="C1348" s="205" t="n">
        <f aca="false">VLOOKUP($B1348,[5]Data!$A$1:$M$15000,3,0)</f>
        <v>536000</v>
      </c>
      <c r="D1348" s="205" t="n">
        <f aca="false">VLOOKUP($B1348,[5]Data!$A$1:$M$15000,4,0)</f>
        <v>1124000</v>
      </c>
      <c r="E1348" s="205" t="n">
        <f aca="false">VLOOKUP($B1348,[5]Data!$A$1:$M$15000,5,0)</f>
        <v>483000</v>
      </c>
      <c r="F1348" s="205" t="n">
        <f aca="false">VLOOKUP($B1348,[5]Data!$A$1:$M$15000,6,0)</f>
        <v>269000</v>
      </c>
      <c r="G1348" s="205" t="n">
        <f aca="false">VLOOKUP($B1348,[5]Data!$A$1:$M$15000,7,0)</f>
        <v>735000</v>
      </c>
      <c r="H1348" s="205" t="n">
        <f aca="false">VLOOKUP($B1348,[5]Data!$A$1:$M$15000,8,0)</f>
        <v>305000</v>
      </c>
      <c r="I1348" s="205" t="s">
        <v>80</v>
      </c>
      <c r="J1348" s="205" t="n">
        <f aca="false">VLOOKUP($B1348,[5]Data!$A$1:$M$15000,9,0)</f>
        <v>3452000</v>
      </c>
      <c r="K1348" s="205" t="n">
        <f aca="false">VLOOKUP($B1348,[5]Data!$A$1:$M$15000,10,0)</f>
        <v>560000</v>
      </c>
      <c r="L1348" s="205" t="n">
        <f aca="false">VLOOKUP($B1348,[5]Data!$A$1:$M$15000,11,0)</f>
        <v>2898000</v>
      </c>
      <c r="M1348" s="205" t="n">
        <f aca="false">VLOOKUP($B1348,[5]Data!$A$1:$M$15000,12,0)</f>
        <v>50728000</v>
      </c>
    </row>
    <row r="1349" customFormat="false" ht="11.25" hidden="false" customHeight="false" outlineLevel="0" collapsed="false">
      <c r="A1349" s="199" t="n">
        <v>36893</v>
      </c>
      <c r="B1349" s="192" t="n">
        <v>36893</v>
      </c>
      <c r="C1349" s="205" t="n">
        <f aca="false">VLOOKUP($B1349,[5]Data!$A$1:$M$15000,3,0)</f>
        <v>532000</v>
      </c>
      <c r="D1349" s="205" t="n">
        <f aca="false">VLOOKUP($B1349,[5]Data!$A$1:$M$15000,4,0)</f>
        <v>1139000</v>
      </c>
      <c r="E1349" s="205" t="n">
        <f aca="false">VLOOKUP($B1349,[5]Data!$A$1:$M$15000,5,0)</f>
        <v>405000</v>
      </c>
      <c r="F1349" s="205" t="n">
        <f aca="false">VLOOKUP($B1349,[5]Data!$A$1:$M$15000,6,0)</f>
        <v>274000</v>
      </c>
      <c r="G1349" s="205" t="n">
        <f aca="false">VLOOKUP($B1349,[5]Data!$A$1:$M$15000,7,0)</f>
        <v>745000</v>
      </c>
      <c r="H1349" s="205" t="n">
        <f aca="false">VLOOKUP($B1349,[5]Data!$A$1:$M$15000,8,0)</f>
        <v>317000</v>
      </c>
      <c r="I1349" s="205" t="s">
        <v>80</v>
      </c>
      <c r="J1349" s="205" t="n">
        <f aca="false">VLOOKUP($B1349,[5]Data!$A$1:$M$15000,9,0)</f>
        <v>3412000</v>
      </c>
      <c r="K1349" s="205" t="n">
        <f aca="false">VLOOKUP($B1349,[5]Data!$A$1:$M$15000,10,0)</f>
        <v>8000</v>
      </c>
      <c r="L1349" s="205" t="n">
        <f aca="false">VLOOKUP($B1349,[5]Data!$A$1:$M$15000,11,0)</f>
        <v>3361000</v>
      </c>
      <c r="M1349" s="205" t="n">
        <f aca="false">VLOOKUP($B1349,[5]Data!$A$1:$M$15000,12,0)</f>
        <v>50741000</v>
      </c>
    </row>
    <row r="1350" customFormat="false" ht="11.25" hidden="false" customHeight="false" outlineLevel="0" collapsed="false">
      <c r="A1350" s="199" t="n">
        <v>36894</v>
      </c>
      <c r="B1350" s="192" t="n">
        <v>36894</v>
      </c>
      <c r="C1350" s="205" t="n">
        <f aca="false">VLOOKUP($B1350,[5]Data!$A$1:$M$15000,3,0)</f>
        <v>535000</v>
      </c>
      <c r="D1350" s="205" t="n">
        <f aca="false">VLOOKUP($B1350,[5]Data!$A$1:$M$15000,4,0)</f>
        <v>1240000</v>
      </c>
      <c r="E1350" s="205" t="n">
        <f aca="false">VLOOKUP($B1350,[5]Data!$A$1:$M$15000,5,0)</f>
        <v>462000</v>
      </c>
      <c r="F1350" s="205" t="n">
        <f aca="false">VLOOKUP($B1350,[5]Data!$A$1:$M$15000,6,0)</f>
        <v>272000</v>
      </c>
      <c r="G1350" s="205" t="n">
        <f aca="false">VLOOKUP($B1350,[5]Data!$A$1:$M$15000,7,0)</f>
        <v>764000</v>
      </c>
      <c r="H1350" s="205" t="n">
        <f aca="false">VLOOKUP($B1350,[5]Data!$A$1:$M$15000,8,0)</f>
        <v>315000</v>
      </c>
      <c r="I1350" s="205" t="s">
        <v>80</v>
      </c>
      <c r="J1350" s="205" t="n">
        <f aca="false">VLOOKUP($B1350,[5]Data!$A$1:$M$15000,9,0)</f>
        <v>3587000</v>
      </c>
      <c r="K1350" s="205" t="n">
        <f aca="false">VLOOKUP($B1350,[5]Data!$A$1:$M$15000,10,0)</f>
        <v>141000</v>
      </c>
      <c r="L1350" s="205" t="n">
        <f aca="false">VLOOKUP($B1350,[5]Data!$A$1:$M$15000,11,0)</f>
        <v>3500000</v>
      </c>
      <c r="M1350" s="205" t="n">
        <f aca="false">VLOOKUP($B1350,[5]Data!$A$1:$M$15000,12,0)</f>
        <v>50883000</v>
      </c>
    </row>
    <row r="1351" customFormat="false" ht="11.25" hidden="false" customHeight="false" outlineLevel="0" collapsed="false">
      <c r="A1351" s="199" t="n">
        <v>36895</v>
      </c>
      <c r="B1351" s="192" t="n">
        <v>36895</v>
      </c>
      <c r="C1351" s="205" t="n">
        <f aca="false">VLOOKUP($B1351,[5]Data!$A$1:$M$15000,3,0)</f>
        <v>540000</v>
      </c>
      <c r="D1351" s="205" t="n">
        <f aca="false">VLOOKUP($B1351,[5]Data!$A$1:$M$15000,4,0)</f>
        <v>1223000</v>
      </c>
      <c r="E1351" s="205" t="n">
        <f aca="false">VLOOKUP($B1351,[5]Data!$A$1:$M$15000,5,0)</f>
        <v>418000</v>
      </c>
      <c r="F1351" s="205" t="n">
        <f aca="false">VLOOKUP($B1351,[5]Data!$A$1:$M$15000,6,0)</f>
        <v>355000</v>
      </c>
      <c r="G1351" s="205" t="n">
        <f aca="false">VLOOKUP($B1351,[5]Data!$A$1:$M$15000,7,0)</f>
        <v>746000</v>
      </c>
      <c r="H1351" s="205" t="n">
        <f aca="false">VLOOKUP($B1351,[5]Data!$A$1:$M$15000,8,0)</f>
        <v>314000</v>
      </c>
      <c r="I1351" s="205" t="s">
        <v>80</v>
      </c>
      <c r="J1351" s="205" t="n">
        <f aca="false">VLOOKUP($B1351,[5]Data!$A$1:$M$15000,9,0)</f>
        <v>3597000</v>
      </c>
      <c r="K1351" s="205" t="n">
        <f aca="false">VLOOKUP($B1351,[5]Data!$A$1:$M$15000,10,0)</f>
        <v>193000</v>
      </c>
      <c r="L1351" s="205" t="n">
        <f aca="false">VLOOKUP($B1351,[5]Data!$A$1:$M$15000,11,0)</f>
        <v>3401000</v>
      </c>
      <c r="M1351" s="205" t="n">
        <f aca="false">VLOOKUP($B1351,[5]Data!$A$1:$M$15000,12,0)</f>
        <v>51076000</v>
      </c>
    </row>
    <row r="1352" customFormat="false" ht="11.25" hidden="false" customHeight="false" outlineLevel="0" collapsed="false">
      <c r="A1352" s="199" t="n">
        <v>36896</v>
      </c>
      <c r="B1352" s="192" t="n">
        <v>36896</v>
      </c>
      <c r="C1352" s="205" t="n">
        <f aca="false">VLOOKUP($B1352,[5]Data!$A$1:$M$15000,3,0)</f>
        <v>540000</v>
      </c>
      <c r="D1352" s="205" t="n">
        <f aca="false">VLOOKUP($B1352,[5]Data!$A$1:$M$15000,4,0)</f>
        <v>1281000</v>
      </c>
      <c r="E1352" s="205" t="n">
        <f aca="false">VLOOKUP($B1352,[5]Data!$A$1:$M$15000,5,0)</f>
        <v>421000</v>
      </c>
      <c r="F1352" s="205" t="n">
        <f aca="false">VLOOKUP($B1352,[5]Data!$A$1:$M$15000,6,0)</f>
        <v>357000</v>
      </c>
      <c r="G1352" s="205" t="n">
        <f aca="false">VLOOKUP($B1352,[5]Data!$A$1:$M$15000,7,0)</f>
        <v>745000</v>
      </c>
      <c r="H1352" s="205" t="n">
        <f aca="false">VLOOKUP($B1352,[5]Data!$A$1:$M$15000,8,0)</f>
        <v>313000</v>
      </c>
      <c r="I1352" s="205" t="s">
        <v>80</v>
      </c>
      <c r="J1352" s="205" t="n">
        <f aca="false">VLOOKUP($B1352,[5]Data!$A$1:$M$15000,9,0)</f>
        <v>3657000</v>
      </c>
      <c r="K1352" s="205" t="n">
        <f aca="false">VLOOKUP($B1352,[5]Data!$A$1:$M$15000,10,0)</f>
        <v>131000</v>
      </c>
      <c r="L1352" s="205" t="n">
        <f aca="false">VLOOKUP($B1352,[5]Data!$A$1:$M$15000,11,0)</f>
        <v>3459000</v>
      </c>
      <c r="M1352" s="205" t="n">
        <f aca="false">VLOOKUP($B1352,[5]Data!$A$1:$M$15000,12,0)</f>
        <v>51207000</v>
      </c>
    </row>
    <row r="1353" customFormat="false" ht="11.25" hidden="false" customHeight="false" outlineLevel="0" collapsed="false">
      <c r="A1353" s="199" t="n">
        <v>36897</v>
      </c>
      <c r="B1353" s="192" t="n">
        <v>36897</v>
      </c>
      <c r="C1353" s="205" t="n">
        <f aca="false">VLOOKUP($B1353,[5]Data!$A$1:$M$15000,3,0)</f>
        <v>533000</v>
      </c>
      <c r="D1353" s="205" t="n">
        <f aca="false">VLOOKUP($B1353,[5]Data!$A$1:$M$15000,4,0)</f>
        <v>1248000</v>
      </c>
      <c r="E1353" s="205" t="n">
        <f aca="false">VLOOKUP($B1353,[5]Data!$A$1:$M$15000,5,0)</f>
        <v>456000</v>
      </c>
      <c r="F1353" s="205" t="n">
        <f aca="false">VLOOKUP($B1353,[5]Data!$A$1:$M$15000,6,0)</f>
        <v>261000</v>
      </c>
      <c r="G1353" s="205" t="n">
        <f aca="false">VLOOKUP($B1353,[5]Data!$A$1:$M$15000,7,0)</f>
        <v>744000</v>
      </c>
      <c r="H1353" s="205" t="n">
        <f aca="false">VLOOKUP($B1353,[5]Data!$A$1:$M$15000,8,0)</f>
        <v>306000</v>
      </c>
      <c r="I1353" s="205" t="s">
        <v>80</v>
      </c>
      <c r="J1353" s="205" t="n">
        <f aca="false">VLOOKUP($B1353,[5]Data!$A$1:$M$15000,9,0)</f>
        <v>3549000</v>
      </c>
      <c r="K1353" s="205" t="n">
        <f aca="false">VLOOKUP($B1353,[5]Data!$A$1:$M$15000,10,0)</f>
        <v>554000</v>
      </c>
      <c r="L1353" s="205" t="n">
        <f aca="false">VLOOKUP($B1353,[5]Data!$A$1:$M$15000,11,0)</f>
        <v>3074000</v>
      </c>
      <c r="M1353" s="205" t="n">
        <f aca="false">VLOOKUP($B1353,[5]Data!$A$1:$M$15000,12,0)</f>
        <v>51761000</v>
      </c>
    </row>
    <row r="1354" customFormat="false" ht="11.25" hidden="false" customHeight="false" outlineLevel="0" collapsed="false">
      <c r="A1354" s="199" t="n">
        <v>36898</v>
      </c>
      <c r="B1354" s="192" t="n">
        <v>36898</v>
      </c>
      <c r="C1354" s="205" t="n">
        <f aca="false">VLOOKUP($B1354,[5]Data!$A$1:$M$15000,3,0)</f>
        <v>535000</v>
      </c>
      <c r="D1354" s="205" t="n">
        <f aca="false">VLOOKUP($B1354,[5]Data!$A$1:$M$15000,4,0)</f>
        <v>1243000</v>
      </c>
      <c r="E1354" s="205" t="n">
        <f aca="false">VLOOKUP($B1354,[5]Data!$A$1:$M$15000,5,0)</f>
        <v>463000</v>
      </c>
      <c r="F1354" s="205" t="n">
        <f aca="false">VLOOKUP($B1354,[5]Data!$A$1:$M$15000,6,0)</f>
        <v>302000</v>
      </c>
      <c r="G1354" s="205" t="n">
        <f aca="false">VLOOKUP($B1354,[5]Data!$A$1:$M$15000,7,0)</f>
        <v>753000</v>
      </c>
      <c r="H1354" s="205" t="n">
        <f aca="false">VLOOKUP($B1354,[5]Data!$A$1:$M$15000,8,0)</f>
        <v>303000</v>
      </c>
      <c r="I1354" s="205" t="s">
        <v>80</v>
      </c>
      <c r="J1354" s="205" t="n">
        <f aca="false">VLOOKUP($B1354,[5]Data!$A$1:$M$15000,9,0)</f>
        <v>3598000</v>
      </c>
      <c r="K1354" s="205" t="n">
        <f aca="false">VLOOKUP($B1354,[5]Data!$A$1:$M$15000,10,0)</f>
        <v>329000</v>
      </c>
      <c r="L1354" s="205" t="n">
        <f aca="false">VLOOKUP($B1354,[5]Data!$A$1:$M$15000,11,0)</f>
        <v>3196000</v>
      </c>
      <c r="M1354" s="205" t="n">
        <f aca="false">VLOOKUP($B1354,[5]Data!$A$1:$M$15000,12,0)</f>
        <v>52091000</v>
      </c>
    </row>
    <row r="1355" customFormat="false" ht="11.25" hidden="false" customHeight="false" outlineLevel="0" collapsed="false">
      <c r="A1355" s="199" t="n">
        <v>36899</v>
      </c>
      <c r="B1355" s="192" t="n">
        <v>36899</v>
      </c>
      <c r="C1355" s="205" t="n">
        <f aca="false">VLOOKUP($B1355,[5]Data!$A$1:$M$15000,3,0)</f>
        <v>537000</v>
      </c>
      <c r="D1355" s="205" t="n">
        <f aca="false">VLOOKUP($B1355,[5]Data!$A$1:$M$15000,4,0)</f>
        <v>1260000</v>
      </c>
      <c r="E1355" s="205" t="n">
        <f aca="false">VLOOKUP($B1355,[5]Data!$A$1:$M$15000,5,0)</f>
        <v>427000</v>
      </c>
      <c r="F1355" s="205" t="n">
        <f aca="false">VLOOKUP($B1355,[5]Data!$A$1:$M$15000,6,0)</f>
        <v>294000</v>
      </c>
      <c r="G1355" s="205" t="n">
        <f aca="false">VLOOKUP($B1355,[5]Data!$A$1:$M$15000,7,0)</f>
        <v>755000</v>
      </c>
      <c r="H1355" s="205" t="n">
        <f aca="false">VLOOKUP($B1355,[5]Data!$A$1:$M$15000,8,0)</f>
        <v>235000</v>
      </c>
      <c r="I1355" s="205" t="s">
        <v>80</v>
      </c>
      <c r="J1355" s="205" t="n">
        <f aca="false">VLOOKUP($B1355,[5]Data!$A$1:$M$15000,9,0)</f>
        <v>3508000</v>
      </c>
      <c r="K1355" s="205" t="n">
        <f aca="false">VLOOKUP($B1355,[5]Data!$A$1:$M$15000,10,0)</f>
        <v>-888000</v>
      </c>
      <c r="L1355" s="205" t="n">
        <f aca="false">VLOOKUP($B1355,[5]Data!$A$1:$M$15000,11,0)</f>
        <v>4396000</v>
      </c>
      <c r="M1355" s="205" t="n">
        <f aca="false">VLOOKUP($B1355,[5]Data!$A$1:$M$15000,12,0)</f>
        <v>51204000</v>
      </c>
    </row>
    <row r="1356" customFormat="false" ht="11.25" hidden="false" customHeight="false" outlineLevel="0" collapsed="false">
      <c r="A1356" s="199" t="n">
        <v>36900</v>
      </c>
      <c r="B1356" s="192" t="n">
        <v>36900</v>
      </c>
      <c r="C1356" s="205" t="n">
        <f aca="false">VLOOKUP($B1356,[5]Data!$A$1:$M$15000,3,0)</f>
        <v>540000</v>
      </c>
      <c r="D1356" s="205" t="n">
        <f aca="false">VLOOKUP($B1356,[5]Data!$A$1:$M$15000,4,0)</f>
        <v>1149000</v>
      </c>
      <c r="E1356" s="205" t="n">
        <f aca="false">VLOOKUP($B1356,[5]Data!$A$1:$M$15000,5,0)</f>
        <v>365000</v>
      </c>
      <c r="F1356" s="205" t="n">
        <f aca="false">VLOOKUP($B1356,[5]Data!$A$1:$M$15000,6,0)</f>
        <v>236000</v>
      </c>
      <c r="G1356" s="205" t="n">
        <f aca="false">VLOOKUP($B1356,[5]Data!$A$1:$M$15000,7,0)</f>
        <v>754000</v>
      </c>
      <c r="H1356" s="205" t="n">
        <f aca="false">VLOOKUP($B1356,[5]Data!$A$1:$M$15000,8,0)</f>
        <v>226000</v>
      </c>
      <c r="I1356" s="205" t="s">
        <v>80</v>
      </c>
      <c r="J1356" s="205" t="n">
        <f aca="false">VLOOKUP($B1356,[5]Data!$A$1:$M$15000,9,0)</f>
        <v>3269000</v>
      </c>
      <c r="K1356" s="205" t="n">
        <f aca="false">VLOOKUP($B1356,[5]Data!$A$1:$M$15000,10,0)</f>
        <v>-744000</v>
      </c>
      <c r="L1356" s="205" t="n">
        <f aca="false">VLOOKUP($B1356,[5]Data!$A$1:$M$15000,11,0)</f>
        <v>4103000</v>
      </c>
      <c r="M1356" s="205" t="n">
        <f aca="false">VLOOKUP($B1356,[5]Data!$A$1:$M$15000,12,0)</f>
        <v>50461000</v>
      </c>
    </row>
    <row r="1357" customFormat="false" ht="11.25" hidden="false" customHeight="false" outlineLevel="0" collapsed="false">
      <c r="A1357" s="199" t="n">
        <v>36901</v>
      </c>
      <c r="B1357" s="192" t="n">
        <v>36901</v>
      </c>
      <c r="C1357" s="205" t="n">
        <f aca="false">VLOOKUP($B1357,[5]Data!$A$1:$M$15000,3,0)</f>
        <v>540000</v>
      </c>
      <c r="D1357" s="205" t="n">
        <f aca="false">VLOOKUP($B1357,[5]Data!$A$1:$M$15000,4,0)</f>
        <v>1129000</v>
      </c>
      <c r="E1357" s="205" t="n">
        <f aca="false">VLOOKUP($B1357,[5]Data!$A$1:$M$15000,5,0)</f>
        <v>366000</v>
      </c>
      <c r="F1357" s="205" t="n">
        <f aca="false">VLOOKUP($B1357,[5]Data!$A$1:$M$15000,6,0)</f>
        <v>195000</v>
      </c>
      <c r="G1357" s="205" t="n">
        <f aca="false">VLOOKUP($B1357,[5]Data!$A$1:$M$15000,7,0)</f>
        <v>759000</v>
      </c>
      <c r="H1357" s="205" t="n">
        <f aca="false">VLOOKUP($B1357,[5]Data!$A$1:$M$15000,8,0)</f>
        <v>227000</v>
      </c>
      <c r="I1357" s="205" t="s">
        <v>80</v>
      </c>
      <c r="J1357" s="205" t="n">
        <f aca="false">VLOOKUP($B1357,[5]Data!$A$1:$M$15000,9,0)</f>
        <v>3216000</v>
      </c>
      <c r="K1357" s="205" t="n">
        <f aca="false">VLOOKUP($B1357,[5]Data!$A$1:$M$15000,10,0)</f>
        <v>-1549000</v>
      </c>
      <c r="L1357" s="205" t="n">
        <f aca="false">VLOOKUP($B1357,[5]Data!$A$1:$M$15000,11,0)</f>
        <v>4614000</v>
      </c>
      <c r="M1357" s="205" t="n">
        <f aca="false">VLOOKUP($B1357,[5]Data!$A$1:$M$15000,12,0)</f>
        <v>48913000</v>
      </c>
    </row>
    <row r="1358" customFormat="false" ht="11.25" hidden="false" customHeight="false" outlineLevel="0" collapsed="false">
      <c r="A1358" s="199" t="n">
        <v>36902</v>
      </c>
      <c r="B1358" s="192" t="n">
        <v>36902</v>
      </c>
      <c r="C1358" s="205" t="n">
        <f aca="false">VLOOKUP($B1358,[5]Data!$A$1:$M$15000,3,0)</f>
        <v>547000</v>
      </c>
      <c r="D1358" s="205" t="n">
        <f aca="false">VLOOKUP($B1358,[5]Data!$A$1:$M$15000,4,0)</f>
        <v>1226000</v>
      </c>
      <c r="E1358" s="205" t="n">
        <f aca="false">VLOOKUP($B1358,[5]Data!$A$1:$M$15000,5,0)</f>
        <v>338000</v>
      </c>
      <c r="F1358" s="205" t="n">
        <f aca="false">VLOOKUP($B1358,[5]Data!$A$1:$M$15000,6,0)</f>
        <v>318000</v>
      </c>
      <c r="G1358" s="205" t="n">
        <f aca="false">VLOOKUP($B1358,[5]Data!$A$1:$M$15000,7,0)</f>
        <v>761000</v>
      </c>
      <c r="H1358" s="205" t="n">
        <f aca="false">VLOOKUP($B1358,[5]Data!$A$1:$M$15000,8,0)</f>
        <v>245000</v>
      </c>
      <c r="I1358" s="205" t="s">
        <v>80</v>
      </c>
      <c r="J1358" s="205" t="n">
        <f aca="false">VLOOKUP($B1358,[5]Data!$A$1:$M$15000,9,0)</f>
        <v>3435000</v>
      </c>
      <c r="K1358" s="205" t="n">
        <f aca="false">VLOOKUP($B1358,[5]Data!$A$1:$M$15000,10,0)</f>
        <v>-1092000</v>
      </c>
      <c r="L1358" s="205" t="n">
        <f aca="false">VLOOKUP($B1358,[5]Data!$A$1:$M$15000,11,0)</f>
        <v>4564000</v>
      </c>
      <c r="M1358" s="205" t="n">
        <f aca="false">VLOOKUP($B1358,[5]Data!$A$1:$M$15000,12,0)</f>
        <v>47821000</v>
      </c>
    </row>
    <row r="1359" customFormat="false" ht="11.25" hidden="false" customHeight="false" outlineLevel="0" collapsed="false">
      <c r="A1359" s="199" t="n">
        <v>36903</v>
      </c>
      <c r="B1359" s="192" t="n">
        <v>36903</v>
      </c>
      <c r="C1359" s="205" t="n">
        <f aca="false">VLOOKUP($B1359,[5]Data!$A$1:$M$15000,3,0)</f>
        <v>535000</v>
      </c>
      <c r="D1359" s="205" t="n">
        <f aca="false">VLOOKUP($B1359,[5]Data!$A$1:$M$15000,4,0)</f>
        <v>1223000</v>
      </c>
      <c r="E1359" s="205" t="n">
        <f aca="false">VLOOKUP($B1359,[5]Data!$A$1:$M$15000,5,0)</f>
        <v>344000</v>
      </c>
      <c r="F1359" s="205" t="n">
        <f aca="false">VLOOKUP($B1359,[5]Data!$A$1:$M$15000,6,0)</f>
        <v>365000</v>
      </c>
      <c r="G1359" s="205" t="n">
        <f aca="false">VLOOKUP($B1359,[5]Data!$A$1:$M$15000,7,0)</f>
        <v>758000</v>
      </c>
      <c r="H1359" s="205" t="n">
        <f aca="false">VLOOKUP($B1359,[5]Data!$A$1:$M$15000,8,0)</f>
        <v>290000</v>
      </c>
      <c r="I1359" s="205" t="s">
        <v>80</v>
      </c>
      <c r="J1359" s="205" t="n">
        <f aca="false">VLOOKUP($B1359,[5]Data!$A$1:$M$15000,9,0)</f>
        <v>3514000</v>
      </c>
      <c r="K1359" s="205" t="n">
        <f aca="false">VLOOKUP($B1359,[5]Data!$A$1:$M$15000,10,0)</f>
        <v>-1086000</v>
      </c>
      <c r="L1359" s="205" t="n">
        <f aca="false">VLOOKUP($B1359,[5]Data!$A$1:$M$15000,11,0)</f>
        <v>4681000</v>
      </c>
      <c r="M1359" s="205" t="n">
        <f aca="false">VLOOKUP($B1359,[5]Data!$A$1:$M$15000,12,0)</f>
        <v>46734000</v>
      </c>
    </row>
    <row r="1360" customFormat="false" ht="11.25" hidden="false" customHeight="false" outlineLevel="0" collapsed="false">
      <c r="A1360" s="199" t="n">
        <v>36904</v>
      </c>
      <c r="B1360" s="192" t="n">
        <v>36904</v>
      </c>
      <c r="C1360" s="205" t="n">
        <f aca="false">VLOOKUP($B1360,[5]Data!$A$1:$M$15000,3,0)</f>
        <v>541000</v>
      </c>
      <c r="D1360" s="205" t="n">
        <f aca="false">VLOOKUP($B1360,[5]Data!$A$1:$M$15000,4,0)</f>
        <v>1264000</v>
      </c>
      <c r="E1360" s="205" t="n">
        <f aca="false">VLOOKUP($B1360,[5]Data!$A$1:$M$15000,5,0)</f>
        <v>453000</v>
      </c>
      <c r="F1360" s="205" t="n">
        <f aca="false">VLOOKUP($B1360,[5]Data!$A$1:$M$15000,6,0)</f>
        <v>319000</v>
      </c>
      <c r="G1360" s="205" t="n">
        <f aca="false">VLOOKUP($B1360,[5]Data!$A$1:$M$15000,7,0)</f>
        <v>748000</v>
      </c>
      <c r="H1360" s="205" t="n">
        <f aca="false">VLOOKUP($B1360,[5]Data!$A$1:$M$15000,8,0)</f>
        <v>298000</v>
      </c>
      <c r="I1360" s="205" t="s">
        <v>80</v>
      </c>
      <c r="J1360" s="205" t="n">
        <f aca="false">VLOOKUP($B1360,[5]Data!$A$1:$M$15000,9,0)</f>
        <v>3623000</v>
      </c>
      <c r="K1360" s="205" t="n">
        <f aca="false">VLOOKUP($B1360,[5]Data!$A$1:$M$15000,10,0)</f>
        <v>-610000</v>
      </c>
      <c r="L1360" s="205" t="n">
        <f aca="false">VLOOKUP($B1360,[5]Data!$A$1:$M$15000,11,0)</f>
        <v>4189000</v>
      </c>
      <c r="M1360" s="205" t="n">
        <f aca="false">VLOOKUP($B1360,[5]Data!$A$1:$M$15000,12,0)</f>
        <v>46124000</v>
      </c>
    </row>
    <row r="1361" customFormat="false" ht="11.25" hidden="false" customHeight="false" outlineLevel="0" collapsed="false">
      <c r="A1361" s="199" t="n">
        <v>36905</v>
      </c>
      <c r="B1361" s="192" t="n">
        <v>36905</v>
      </c>
      <c r="C1361" s="205" t="n">
        <f aca="false">VLOOKUP($B1361,[5]Data!$A$1:$M$15000,3,0)</f>
        <v>542000</v>
      </c>
      <c r="D1361" s="205" t="n">
        <f aca="false">VLOOKUP($B1361,[5]Data!$A$1:$M$15000,4,0)</f>
        <v>1231000</v>
      </c>
      <c r="E1361" s="205" t="n">
        <f aca="false">VLOOKUP($B1361,[5]Data!$A$1:$M$15000,5,0)</f>
        <v>477000</v>
      </c>
      <c r="F1361" s="205" t="n">
        <f aca="false">VLOOKUP($B1361,[5]Data!$A$1:$M$15000,6,0)</f>
        <v>327000</v>
      </c>
      <c r="G1361" s="205" t="n">
        <f aca="false">VLOOKUP($B1361,[5]Data!$A$1:$M$15000,7,0)</f>
        <v>756000</v>
      </c>
      <c r="H1361" s="205" t="n">
        <f aca="false">VLOOKUP($B1361,[5]Data!$A$1:$M$15000,8,0)</f>
        <v>306000</v>
      </c>
      <c r="I1361" s="205" t="s">
        <v>80</v>
      </c>
      <c r="J1361" s="205" t="n">
        <f aca="false">VLOOKUP($B1361,[5]Data!$A$1:$M$15000,9,0)</f>
        <v>3639000</v>
      </c>
      <c r="K1361" s="205" t="n">
        <f aca="false">VLOOKUP($B1361,[5]Data!$A$1:$M$15000,10,0)</f>
        <v>-435000</v>
      </c>
      <c r="L1361" s="205" t="n">
        <f aca="false">VLOOKUP($B1361,[5]Data!$A$1:$M$15000,11,0)</f>
        <v>4091000</v>
      </c>
      <c r="M1361" s="205" t="n">
        <f aca="false">VLOOKUP($B1361,[5]Data!$A$1:$M$15000,12,0)</f>
        <v>45689000</v>
      </c>
    </row>
    <row r="1362" customFormat="false" ht="11.25" hidden="false" customHeight="false" outlineLevel="0" collapsed="false">
      <c r="A1362" s="199" t="n">
        <v>36906</v>
      </c>
      <c r="B1362" s="192" t="n">
        <v>36906</v>
      </c>
      <c r="C1362" s="205" t="n">
        <f aca="false">VLOOKUP($B1362,[5]Data!$A$1:$M$15000,3,0)</f>
        <v>535000</v>
      </c>
      <c r="D1362" s="205" t="n">
        <f aca="false">VLOOKUP($B1362,[5]Data!$A$1:$M$15000,4,0)</f>
        <v>1260000</v>
      </c>
      <c r="E1362" s="205" t="n">
        <f aca="false">VLOOKUP($B1362,[5]Data!$A$1:$M$15000,5,0)</f>
        <v>454000</v>
      </c>
      <c r="F1362" s="205" t="n">
        <f aca="false">VLOOKUP($B1362,[5]Data!$A$1:$M$15000,6,0)</f>
        <v>333000</v>
      </c>
      <c r="G1362" s="205" t="n">
        <f aca="false">VLOOKUP($B1362,[5]Data!$A$1:$M$15000,7,0)</f>
        <v>761000</v>
      </c>
      <c r="H1362" s="205" t="n">
        <f aca="false">VLOOKUP($B1362,[5]Data!$A$1:$M$15000,8,0)</f>
        <v>302000</v>
      </c>
      <c r="I1362" s="205" t="s">
        <v>80</v>
      </c>
      <c r="J1362" s="205" t="n">
        <f aca="false">VLOOKUP($B1362,[5]Data!$A$1:$M$15000,9,0)</f>
        <v>3645000</v>
      </c>
      <c r="K1362" s="205" t="n">
        <f aca="false">VLOOKUP($B1362,[5]Data!$A$1:$M$15000,10,0)</f>
        <v>-1459000</v>
      </c>
      <c r="L1362" s="205" t="n">
        <f aca="false">VLOOKUP($B1362,[5]Data!$A$1:$M$15000,11,0)</f>
        <v>5076000</v>
      </c>
      <c r="M1362" s="205" t="n">
        <f aca="false">VLOOKUP($B1362,[5]Data!$A$1:$M$15000,12,0)</f>
        <v>44231000</v>
      </c>
    </row>
    <row r="1363" customFormat="false" ht="11.25" hidden="false" customHeight="false" outlineLevel="0" collapsed="false">
      <c r="A1363" s="199" t="n">
        <v>36907</v>
      </c>
      <c r="B1363" s="192" t="n">
        <v>36907</v>
      </c>
      <c r="C1363" s="205" t="n">
        <f aca="false">VLOOKUP($B1363,[5]Data!$A$1:$M$15000,3,0)</f>
        <v>539000</v>
      </c>
      <c r="D1363" s="205" t="n">
        <f aca="false">VLOOKUP($B1363,[5]Data!$A$1:$M$15000,4,0)</f>
        <v>1244000</v>
      </c>
      <c r="E1363" s="205" t="n">
        <f aca="false">VLOOKUP($B1363,[5]Data!$A$1:$M$15000,5,0)</f>
        <v>431000</v>
      </c>
      <c r="F1363" s="205" t="n">
        <f aca="false">VLOOKUP($B1363,[5]Data!$A$1:$M$15000,6,0)</f>
        <v>333000</v>
      </c>
      <c r="G1363" s="205" t="n">
        <f aca="false">VLOOKUP($B1363,[5]Data!$A$1:$M$15000,7,0)</f>
        <v>759000</v>
      </c>
      <c r="H1363" s="205" t="n">
        <f aca="false">VLOOKUP($B1363,[5]Data!$A$1:$M$15000,8,0)</f>
        <v>289000</v>
      </c>
      <c r="I1363" s="205" t="s">
        <v>80</v>
      </c>
      <c r="J1363" s="205" t="n">
        <f aca="false">VLOOKUP($B1363,[5]Data!$A$1:$M$15000,9,0)</f>
        <v>3596000</v>
      </c>
      <c r="K1363" s="205" t="n">
        <f aca="false">VLOOKUP($B1363,[5]Data!$A$1:$M$15000,10,0)</f>
        <v>-1597000</v>
      </c>
      <c r="L1363" s="205" t="n">
        <f aca="false">VLOOKUP($B1363,[5]Data!$A$1:$M$15000,11,0)</f>
        <v>5211000</v>
      </c>
      <c r="M1363" s="205" t="n">
        <f aca="false">VLOOKUP($B1363,[5]Data!$A$1:$M$15000,12,0)</f>
        <v>42633000</v>
      </c>
    </row>
    <row r="1364" customFormat="false" ht="11.25" hidden="false" customHeight="false" outlineLevel="0" collapsed="false">
      <c r="A1364" s="199" t="n">
        <v>36908</v>
      </c>
      <c r="B1364" s="192" t="n">
        <v>36908</v>
      </c>
      <c r="C1364" s="205" t="n">
        <f aca="false">VLOOKUP($B1364,[5]Data!$A$1:$M$15000,3,0)</f>
        <v>529000</v>
      </c>
      <c r="D1364" s="205" t="n">
        <f aca="false">VLOOKUP($B1364,[5]Data!$A$1:$M$15000,4,0)</f>
        <v>1114000</v>
      </c>
      <c r="E1364" s="205" t="n">
        <f aca="false">VLOOKUP($B1364,[5]Data!$A$1:$M$15000,5,0)</f>
        <v>370000</v>
      </c>
      <c r="F1364" s="205" t="n">
        <f aca="false">VLOOKUP($B1364,[5]Data!$A$1:$M$15000,6,0)</f>
        <v>370000</v>
      </c>
      <c r="G1364" s="205" t="n">
        <f aca="false">VLOOKUP($B1364,[5]Data!$A$1:$M$15000,7,0)</f>
        <v>756000</v>
      </c>
      <c r="H1364" s="205" t="n">
        <f aca="false">VLOOKUP($B1364,[5]Data!$A$1:$M$15000,8,0)</f>
        <v>273000</v>
      </c>
      <c r="I1364" s="205" t="s">
        <v>80</v>
      </c>
      <c r="J1364" s="205" t="n">
        <f aca="false">VLOOKUP($B1364,[5]Data!$A$1:$M$15000,9,0)</f>
        <v>3438000</v>
      </c>
      <c r="K1364" s="205" t="n">
        <f aca="false">VLOOKUP($B1364,[5]Data!$A$1:$M$15000,10,0)</f>
        <v>-1520000</v>
      </c>
      <c r="L1364" s="205" t="n">
        <f aca="false">VLOOKUP($B1364,[5]Data!$A$1:$M$15000,11,0)</f>
        <v>4989000</v>
      </c>
      <c r="M1364" s="205" t="n">
        <f aca="false">VLOOKUP($B1364,[5]Data!$A$1:$M$15000,12,0)</f>
        <v>41114000</v>
      </c>
    </row>
    <row r="1365" customFormat="false" ht="11.25" hidden="false" customHeight="false" outlineLevel="0" collapsed="false">
      <c r="A1365" s="199" t="n">
        <v>36909</v>
      </c>
      <c r="B1365" s="192" t="n">
        <v>36909</v>
      </c>
      <c r="C1365" s="205" t="n">
        <f aca="false">VLOOKUP($B1365,[5]Data!$A$1:$M$15000,3,0)</f>
        <v>532000</v>
      </c>
      <c r="D1365" s="205" t="n">
        <f aca="false">VLOOKUP($B1365,[5]Data!$A$1:$M$15000,4,0)</f>
        <v>1042000</v>
      </c>
      <c r="E1365" s="205" t="n">
        <f aca="false">VLOOKUP($B1365,[5]Data!$A$1:$M$15000,5,0)</f>
        <v>353000</v>
      </c>
      <c r="F1365" s="205" t="n">
        <f aca="false">VLOOKUP($B1365,[5]Data!$A$1:$M$15000,6,0)</f>
        <v>382000</v>
      </c>
      <c r="G1365" s="205" t="n">
        <f aca="false">VLOOKUP($B1365,[5]Data!$A$1:$M$15000,7,0)</f>
        <v>740000</v>
      </c>
      <c r="H1365" s="205" t="n">
        <f aca="false">VLOOKUP($B1365,[5]Data!$A$1:$M$15000,8,0)</f>
        <v>264000</v>
      </c>
      <c r="I1365" s="205" t="s">
        <v>80</v>
      </c>
      <c r="J1365" s="205" t="n">
        <f aca="false">VLOOKUP($B1365,[5]Data!$A$1:$M$15000,9,0)</f>
        <v>3313000</v>
      </c>
      <c r="K1365" s="205" t="n">
        <f aca="false">VLOOKUP($B1365,[5]Data!$A$1:$M$15000,10,0)</f>
        <v>-1429000</v>
      </c>
      <c r="L1365" s="205" t="n">
        <f aca="false">VLOOKUP($B1365,[5]Data!$A$1:$M$15000,11,0)</f>
        <v>4675000</v>
      </c>
      <c r="M1365" s="205" t="n">
        <f aca="false">VLOOKUP($B1365,[5]Data!$A$1:$M$15000,12,0)</f>
        <v>39686000</v>
      </c>
    </row>
    <row r="1366" customFormat="false" ht="11.25" hidden="false" customHeight="false" outlineLevel="0" collapsed="false">
      <c r="A1366" s="199" t="n">
        <v>36910</v>
      </c>
      <c r="B1366" s="192" t="n">
        <v>36910</v>
      </c>
      <c r="C1366" s="205" t="n">
        <f aca="false">VLOOKUP($B1366,[5]Data!$A$1:$M$15000,3,0)</f>
        <v>536000</v>
      </c>
      <c r="D1366" s="205" t="n">
        <f aca="false">VLOOKUP($B1366,[5]Data!$A$1:$M$15000,4,0)</f>
        <v>1070000</v>
      </c>
      <c r="E1366" s="205" t="n">
        <f aca="false">VLOOKUP($B1366,[5]Data!$A$1:$M$15000,5,0)</f>
        <v>355000</v>
      </c>
      <c r="F1366" s="205" t="n">
        <f aca="false">VLOOKUP($B1366,[5]Data!$A$1:$M$15000,6,0)</f>
        <v>411000</v>
      </c>
      <c r="G1366" s="205" t="n">
        <f aca="false">VLOOKUP($B1366,[5]Data!$A$1:$M$15000,7,0)</f>
        <v>757000</v>
      </c>
      <c r="H1366" s="205" t="n">
        <f aca="false">VLOOKUP($B1366,[5]Data!$A$1:$M$15000,8,0)</f>
        <v>261000</v>
      </c>
      <c r="I1366" s="205" t="s">
        <v>80</v>
      </c>
      <c r="J1366" s="205" t="n">
        <f aca="false">VLOOKUP($B1366,[5]Data!$A$1:$M$15000,9,0)</f>
        <v>3391000</v>
      </c>
      <c r="K1366" s="205" t="n">
        <f aca="false">VLOOKUP($B1366,[5]Data!$A$1:$M$15000,10,0)</f>
        <v>-1054000</v>
      </c>
      <c r="L1366" s="205" t="n">
        <f aca="false">VLOOKUP($B1366,[5]Data!$A$1:$M$15000,11,0)</f>
        <v>4374000</v>
      </c>
      <c r="M1366" s="205" t="n">
        <f aca="false">VLOOKUP($B1366,[5]Data!$A$1:$M$15000,12,0)</f>
        <v>38633000</v>
      </c>
    </row>
    <row r="1367" customFormat="false" ht="11.25" hidden="false" customHeight="false" outlineLevel="0" collapsed="false">
      <c r="A1367" s="199" t="n">
        <v>36911</v>
      </c>
      <c r="B1367" s="192" t="n">
        <v>36911</v>
      </c>
      <c r="C1367" s="205" t="n">
        <f aca="false">VLOOKUP($B1367,[5]Data!$A$1:$M$15000,3,0)</f>
        <v>522000</v>
      </c>
      <c r="D1367" s="205" t="n">
        <f aca="false">VLOOKUP($B1367,[5]Data!$A$1:$M$15000,4,0)</f>
        <v>1191000</v>
      </c>
      <c r="E1367" s="205" t="n">
        <f aca="false">VLOOKUP($B1367,[5]Data!$A$1:$M$15000,5,0)</f>
        <v>377000</v>
      </c>
      <c r="F1367" s="205" t="n">
        <f aca="false">VLOOKUP($B1367,[5]Data!$A$1:$M$15000,6,0)</f>
        <v>379000</v>
      </c>
      <c r="G1367" s="205" t="n">
        <f aca="false">VLOOKUP($B1367,[5]Data!$A$1:$M$15000,7,0)</f>
        <v>768000</v>
      </c>
      <c r="H1367" s="205" t="n">
        <f aca="false">VLOOKUP($B1367,[5]Data!$A$1:$M$15000,8,0)</f>
        <v>299000</v>
      </c>
      <c r="I1367" s="205" t="s">
        <v>80</v>
      </c>
      <c r="J1367" s="205" t="n">
        <f aca="false">VLOOKUP($B1367,[5]Data!$A$1:$M$15000,9,0)</f>
        <v>3536000</v>
      </c>
      <c r="K1367" s="205" t="n">
        <f aca="false">VLOOKUP($B1367,[5]Data!$A$1:$M$15000,10,0)</f>
        <v>-137000</v>
      </c>
      <c r="L1367" s="205" t="n">
        <f aca="false">VLOOKUP($B1367,[5]Data!$A$1:$M$15000,11,0)</f>
        <v>3812000</v>
      </c>
      <c r="M1367" s="205" t="n">
        <f aca="false">VLOOKUP($B1367,[5]Data!$A$1:$M$15000,12,0)</f>
        <v>38496000</v>
      </c>
    </row>
    <row r="1368" customFormat="false" ht="11.25" hidden="false" customHeight="false" outlineLevel="0" collapsed="false">
      <c r="A1368" s="199" t="n">
        <v>36912</v>
      </c>
      <c r="B1368" s="192" t="n">
        <v>36912</v>
      </c>
      <c r="C1368" s="205" t="n">
        <f aca="false">VLOOKUP($B1368,[5]Data!$A$1:$M$15000,3,0)</f>
        <v>539000</v>
      </c>
      <c r="D1368" s="205" t="n">
        <f aca="false">VLOOKUP($B1368,[5]Data!$A$1:$M$15000,4,0)</f>
        <v>1189000</v>
      </c>
      <c r="E1368" s="205" t="n">
        <f aca="false">VLOOKUP($B1368,[5]Data!$A$1:$M$15000,5,0)</f>
        <v>421000</v>
      </c>
      <c r="F1368" s="205" t="n">
        <f aca="false">VLOOKUP($B1368,[5]Data!$A$1:$M$15000,6,0)</f>
        <v>351000</v>
      </c>
      <c r="G1368" s="205" t="n">
        <f aca="false">VLOOKUP($B1368,[5]Data!$A$1:$M$15000,7,0)</f>
        <v>757000</v>
      </c>
      <c r="H1368" s="205" t="n">
        <f aca="false">VLOOKUP($B1368,[5]Data!$A$1:$M$15000,8,0)</f>
        <v>312000</v>
      </c>
      <c r="I1368" s="205" t="s">
        <v>80</v>
      </c>
      <c r="J1368" s="205" t="n">
        <f aca="false">VLOOKUP($B1368,[5]Data!$A$1:$M$15000,9,0)</f>
        <v>3569000</v>
      </c>
      <c r="K1368" s="205" t="n">
        <f aca="false">VLOOKUP($B1368,[5]Data!$A$1:$M$15000,10,0)</f>
        <v>-224000</v>
      </c>
      <c r="L1368" s="205" t="n">
        <f aca="false">VLOOKUP($B1368,[5]Data!$A$1:$M$15000,11,0)</f>
        <v>3668000</v>
      </c>
      <c r="M1368" s="205" t="n">
        <f aca="false">VLOOKUP($B1368,[5]Data!$A$1:$M$15000,12,0)</f>
        <v>38271000</v>
      </c>
    </row>
    <row r="1369" customFormat="false" ht="11.25" hidden="false" customHeight="false" outlineLevel="0" collapsed="false">
      <c r="A1369" s="199" t="n">
        <v>36913</v>
      </c>
      <c r="B1369" s="192" t="n">
        <v>36913</v>
      </c>
      <c r="C1369" s="205" t="n">
        <f aca="false">VLOOKUP($B1369,[5]Data!$A$1:$M$15000,3,0)</f>
        <v>534000</v>
      </c>
      <c r="D1369" s="205" t="n">
        <f aca="false">VLOOKUP($B1369,[5]Data!$A$1:$M$15000,4,0)</f>
        <v>1200000</v>
      </c>
      <c r="E1369" s="205" t="n">
        <f aca="false">VLOOKUP($B1369,[5]Data!$A$1:$M$15000,5,0)</f>
        <v>435000</v>
      </c>
      <c r="F1369" s="205" t="n">
        <f aca="false">VLOOKUP($B1369,[5]Data!$A$1:$M$15000,6,0)</f>
        <v>359000</v>
      </c>
      <c r="G1369" s="205" t="n">
        <f aca="false">VLOOKUP($B1369,[5]Data!$A$1:$M$15000,7,0)</f>
        <v>760000</v>
      </c>
      <c r="H1369" s="205" t="n">
        <f aca="false">VLOOKUP($B1369,[5]Data!$A$1:$M$15000,8,0)</f>
        <v>307000</v>
      </c>
      <c r="I1369" s="205" t="s">
        <v>80</v>
      </c>
      <c r="J1369" s="205" t="n">
        <f aca="false">VLOOKUP($B1369,[5]Data!$A$1:$M$15000,9,0)</f>
        <v>3595000</v>
      </c>
      <c r="K1369" s="205" t="n">
        <f aca="false">VLOOKUP($B1369,[5]Data!$A$1:$M$15000,10,0)</f>
        <v>-618000</v>
      </c>
      <c r="L1369" s="205" t="n">
        <f aca="false">VLOOKUP($B1369,[5]Data!$A$1:$M$15000,11,0)</f>
        <v>4284000</v>
      </c>
      <c r="M1369" s="205" t="n">
        <f aca="false">VLOOKUP($B1369,[5]Data!$A$1:$M$15000,12,0)</f>
        <v>37654000</v>
      </c>
    </row>
    <row r="1370" customFormat="false" ht="11.25" hidden="false" customHeight="false" outlineLevel="0" collapsed="false">
      <c r="A1370" s="199" t="n">
        <v>36914</v>
      </c>
      <c r="B1370" s="192" t="n">
        <v>36914</v>
      </c>
      <c r="C1370" s="205" t="n">
        <f aca="false">VLOOKUP($B1370,[5]Data!$A$1:$M$15000,3,0)</f>
        <v>541000</v>
      </c>
      <c r="D1370" s="205" t="n">
        <f aca="false">VLOOKUP($B1370,[5]Data!$A$1:$M$15000,4,0)</f>
        <v>1219000</v>
      </c>
      <c r="E1370" s="205" t="n">
        <f aca="false">VLOOKUP($B1370,[5]Data!$A$1:$M$15000,5,0)</f>
        <v>421000</v>
      </c>
      <c r="F1370" s="205" t="n">
        <f aca="false">VLOOKUP($B1370,[5]Data!$A$1:$M$15000,6,0)</f>
        <v>367000</v>
      </c>
      <c r="G1370" s="205" t="n">
        <f aca="false">VLOOKUP($B1370,[5]Data!$A$1:$M$15000,7,0)</f>
        <v>762000</v>
      </c>
      <c r="H1370" s="205" t="n">
        <f aca="false">VLOOKUP($B1370,[5]Data!$A$1:$M$15000,8,0)</f>
        <v>290000</v>
      </c>
      <c r="I1370" s="205" t="s">
        <v>80</v>
      </c>
      <c r="J1370" s="205" t="n">
        <f aca="false">VLOOKUP($B1370,[5]Data!$A$1:$M$15000,9,0)</f>
        <v>3601000</v>
      </c>
      <c r="K1370" s="205" t="n">
        <f aca="false">VLOOKUP($B1370,[5]Data!$A$1:$M$15000,10,0)</f>
        <v>-745000</v>
      </c>
      <c r="L1370" s="205" t="n">
        <f aca="false">VLOOKUP($B1370,[5]Data!$A$1:$M$15000,11,0)</f>
        <v>4313000</v>
      </c>
      <c r="M1370" s="205" t="n">
        <f aca="false">VLOOKUP($B1370,[5]Data!$A$1:$M$15000,12,0)</f>
        <v>36910000</v>
      </c>
    </row>
    <row r="1371" customFormat="false" ht="11.25" hidden="false" customHeight="false" outlineLevel="0" collapsed="false">
      <c r="A1371" s="199" t="n">
        <v>36915</v>
      </c>
      <c r="B1371" s="192" t="n">
        <v>36915</v>
      </c>
      <c r="C1371" s="205" t="n">
        <f aca="false">VLOOKUP($B1371,[5]Data!$A$1:$M$15000,3,0)</f>
        <v>536000</v>
      </c>
      <c r="D1371" s="205" t="n">
        <f aca="false">VLOOKUP($B1371,[5]Data!$A$1:$M$15000,4,0)</f>
        <v>1248000</v>
      </c>
      <c r="E1371" s="205" t="n">
        <f aca="false">VLOOKUP($B1371,[5]Data!$A$1:$M$15000,5,0)</f>
        <v>430000</v>
      </c>
      <c r="F1371" s="205" t="n">
        <f aca="false">VLOOKUP($B1371,[5]Data!$A$1:$M$15000,6,0)</f>
        <v>369000</v>
      </c>
      <c r="G1371" s="205" t="n">
        <f aca="false">VLOOKUP($B1371,[5]Data!$A$1:$M$15000,7,0)</f>
        <v>765000</v>
      </c>
      <c r="H1371" s="205" t="n">
        <f aca="false">VLOOKUP($B1371,[5]Data!$A$1:$M$15000,8,0)</f>
        <v>309000</v>
      </c>
      <c r="I1371" s="205" t="s">
        <v>80</v>
      </c>
      <c r="J1371" s="205" t="n">
        <f aca="false">VLOOKUP($B1371,[5]Data!$A$1:$M$15000,9,0)</f>
        <v>3657000</v>
      </c>
      <c r="K1371" s="205" t="n">
        <f aca="false">VLOOKUP($B1371,[5]Data!$A$1:$M$15000,10,0)</f>
        <v>-1062000</v>
      </c>
      <c r="L1371" s="205" t="n">
        <f aca="false">VLOOKUP($B1371,[5]Data!$A$1:$M$15000,11,0)</f>
        <v>4734000</v>
      </c>
      <c r="M1371" s="205" t="n">
        <f aca="false">VLOOKUP($B1371,[5]Data!$A$1:$M$15000,12,0)</f>
        <v>35846000</v>
      </c>
    </row>
    <row r="1372" customFormat="false" ht="11.25" hidden="false" customHeight="false" outlineLevel="0" collapsed="false">
      <c r="A1372" s="199" t="n">
        <v>36916</v>
      </c>
      <c r="B1372" s="192" t="n">
        <v>36916</v>
      </c>
      <c r="C1372" s="205" t="n">
        <f aca="false">VLOOKUP($B1372,[5]Data!$A$1:$M$15000,3,0)</f>
        <v>530000</v>
      </c>
      <c r="D1372" s="205" t="n">
        <f aca="false">VLOOKUP($B1372,[5]Data!$A$1:$M$15000,4,0)</f>
        <v>1215000</v>
      </c>
      <c r="E1372" s="205" t="n">
        <f aca="false">VLOOKUP($B1372,[5]Data!$A$1:$M$15000,5,0)</f>
        <v>463000</v>
      </c>
      <c r="F1372" s="205" t="n">
        <f aca="false">VLOOKUP($B1372,[5]Data!$A$1:$M$15000,6,0)</f>
        <v>356000</v>
      </c>
      <c r="G1372" s="205" t="n">
        <f aca="false">VLOOKUP($B1372,[5]Data!$A$1:$M$15000,7,0)</f>
        <v>773000</v>
      </c>
      <c r="H1372" s="205" t="n">
        <f aca="false">VLOOKUP($B1372,[5]Data!$A$1:$M$15000,8,0)</f>
        <v>313000</v>
      </c>
      <c r="I1372" s="205" t="s">
        <v>80</v>
      </c>
      <c r="J1372" s="205" t="n">
        <f aca="false">VLOOKUP($B1372,[5]Data!$A$1:$M$15000,9,0)</f>
        <v>3650000</v>
      </c>
      <c r="K1372" s="205" t="n">
        <f aca="false">VLOOKUP($B1372,[5]Data!$A$1:$M$15000,10,0)</f>
        <v>-1181000</v>
      </c>
      <c r="L1372" s="205" t="n">
        <f aca="false">VLOOKUP($B1372,[5]Data!$A$1:$M$15000,11,0)</f>
        <v>4822000</v>
      </c>
      <c r="M1372" s="205" t="n">
        <f aca="false">VLOOKUP($B1372,[5]Data!$A$1:$M$15000,12,0)</f>
        <v>34666000</v>
      </c>
    </row>
    <row r="1373" customFormat="false" ht="11.25" hidden="false" customHeight="false" outlineLevel="0" collapsed="false">
      <c r="A1373" s="199" t="n">
        <v>36917</v>
      </c>
      <c r="B1373" s="192" t="n">
        <v>36917</v>
      </c>
      <c r="C1373" s="205" t="n">
        <f aca="false">VLOOKUP($B1373,[5]Data!$A$1:$M$15000,3,0)</f>
        <v>524000</v>
      </c>
      <c r="D1373" s="205" t="n">
        <f aca="false">VLOOKUP($B1373,[5]Data!$A$1:$M$15000,4,0)</f>
        <v>1202000</v>
      </c>
      <c r="E1373" s="205" t="n">
        <f aca="false">VLOOKUP($B1373,[5]Data!$A$1:$M$15000,5,0)</f>
        <v>447000</v>
      </c>
      <c r="F1373" s="205" t="n">
        <f aca="false">VLOOKUP($B1373,[5]Data!$A$1:$M$15000,6,0)</f>
        <v>355000</v>
      </c>
      <c r="G1373" s="205" t="n">
        <f aca="false">VLOOKUP($B1373,[5]Data!$A$1:$M$15000,7,0)</f>
        <v>769000</v>
      </c>
      <c r="H1373" s="205" t="n">
        <f aca="false">VLOOKUP($B1373,[5]Data!$A$1:$M$15000,8,0)</f>
        <v>304000</v>
      </c>
      <c r="I1373" s="205" t="s">
        <v>80</v>
      </c>
      <c r="J1373" s="205" t="n">
        <f aca="false">VLOOKUP($B1373,[5]Data!$A$1:$M$15000,9,0)</f>
        <v>3600000</v>
      </c>
      <c r="K1373" s="205" t="n">
        <f aca="false">VLOOKUP($B1373,[5]Data!$A$1:$M$15000,10,0)</f>
        <v>-1447000</v>
      </c>
      <c r="L1373" s="205" t="n">
        <f aca="false">VLOOKUP($B1373,[5]Data!$A$1:$M$15000,11,0)</f>
        <v>4982000</v>
      </c>
      <c r="M1373" s="205" t="n">
        <f aca="false">VLOOKUP($B1373,[5]Data!$A$1:$M$15000,12,0)</f>
        <v>33221000</v>
      </c>
    </row>
    <row r="1374" customFormat="false" ht="11.25" hidden="false" customHeight="false" outlineLevel="0" collapsed="false">
      <c r="A1374" s="199" t="n">
        <v>36918</v>
      </c>
      <c r="B1374" s="192" t="n">
        <v>36918</v>
      </c>
      <c r="C1374" s="205" t="n">
        <f aca="false">VLOOKUP($B1374,[5]Data!$A$1:$M$15000,3,0)</f>
        <v>527000</v>
      </c>
      <c r="D1374" s="205" t="n">
        <f aca="false">VLOOKUP($B1374,[5]Data!$A$1:$M$15000,4,0)</f>
        <v>1214000</v>
      </c>
      <c r="E1374" s="205" t="n">
        <f aca="false">VLOOKUP($B1374,[5]Data!$A$1:$M$15000,5,0)</f>
        <v>439000</v>
      </c>
      <c r="F1374" s="205" t="n">
        <f aca="false">VLOOKUP($B1374,[5]Data!$A$1:$M$15000,6,0)</f>
        <v>353000</v>
      </c>
      <c r="G1374" s="205" t="n">
        <f aca="false">VLOOKUP($B1374,[5]Data!$A$1:$M$15000,7,0)</f>
        <v>778000</v>
      </c>
      <c r="H1374" s="205" t="n">
        <f aca="false">VLOOKUP($B1374,[5]Data!$A$1:$M$15000,8,0)</f>
        <v>297000</v>
      </c>
      <c r="I1374" s="205" t="s">
        <v>80</v>
      </c>
      <c r="J1374" s="205" t="n">
        <f aca="false">VLOOKUP($B1374,[5]Data!$A$1:$M$15000,9,0)</f>
        <v>3608000</v>
      </c>
      <c r="K1374" s="205" t="n">
        <f aca="false">VLOOKUP($B1374,[5]Data!$A$1:$M$15000,10,0)</f>
        <v>-903000</v>
      </c>
      <c r="L1374" s="205" t="n">
        <f aca="false">VLOOKUP($B1374,[5]Data!$A$1:$M$15000,11,0)</f>
        <v>4552000</v>
      </c>
      <c r="M1374" s="205" t="n">
        <f aca="false">VLOOKUP($B1374,[5]Data!$A$1:$M$15000,12,0)</f>
        <v>32319000</v>
      </c>
    </row>
    <row r="1375" customFormat="false" ht="11.25" hidden="false" customHeight="false" outlineLevel="0" collapsed="false">
      <c r="A1375" s="199" t="n">
        <v>36919</v>
      </c>
      <c r="B1375" s="192" t="n">
        <v>36919</v>
      </c>
      <c r="C1375" s="205" t="n">
        <f aca="false">VLOOKUP($B1375,[5]Data!$A$1:$M$15000,3,0)</f>
        <v>505000</v>
      </c>
      <c r="D1375" s="205" t="n">
        <f aca="false">VLOOKUP($B1375,[5]Data!$A$1:$M$15000,4,0)</f>
        <v>1146000</v>
      </c>
      <c r="E1375" s="205" t="n">
        <f aca="false">VLOOKUP($B1375,[5]Data!$A$1:$M$15000,5,0)</f>
        <v>452000</v>
      </c>
      <c r="F1375" s="205" t="n">
        <f aca="false">VLOOKUP($B1375,[5]Data!$A$1:$M$15000,6,0)</f>
        <v>350000</v>
      </c>
      <c r="G1375" s="205" t="n">
        <f aca="false">VLOOKUP($B1375,[5]Data!$A$1:$M$15000,7,0)</f>
        <v>749000</v>
      </c>
      <c r="H1375" s="205" t="n">
        <f aca="false">VLOOKUP($B1375,[5]Data!$A$1:$M$15000,8,0)</f>
        <v>271000</v>
      </c>
      <c r="I1375" s="205" t="s">
        <v>80</v>
      </c>
      <c r="J1375" s="205" t="n">
        <f aca="false">VLOOKUP($B1375,[5]Data!$A$1:$M$15000,9,0)</f>
        <v>3474000</v>
      </c>
      <c r="K1375" s="205" t="n">
        <f aca="false">VLOOKUP($B1375,[5]Data!$A$1:$M$15000,10,0)</f>
        <v>-528000</v>
      </c>
      <c r="L1375" s="205" t="n">
        <f aca="false">VLOOKUP($B1375,[5]Data!$A$1:$M$15000,11,0)</f>
        <v>4098000</v>
      </c>
      <c r="M1375" s="205" t="n">
        <f aca="false">VLOOKUP($B1375,[5]Data!$A$1:$M$15000,12,0)</f>
        <v>31791000</v>
      </c>
    </row>
    <row r="1376" customFormat="false" ht="11.25" hidden="false" customHeight="false" outlineLevel="0" collapsed="false">
      <c r="A1376" s="199" t="n">
        <v>36920</v>
      </c>
      <c r="B1376" s="192" t="n">
        <v>36920</v>
      </c>
      <c r="C1376" s="205" t="n">
        <f aca="false">VLOOKUP($B1376,[5]Data!$A$1:$M$15000,3,0)</f>
        <v>512000</v>
      </c>
      <c r="D1376" s="205" t="n">
        <f aca="false">VLOOKUP($B1376,[5]Data!$A$1:$M$15000,4,0)</f>
        <v>1110000</v>
      </c>
      <c r="E1376" s="205" t="n">
        <f aca="false">VLOOKUP($B1376,[5]Data!$A$1:$M$15000,5,0)</f>
        <v>459000</v>
      </c>
      <c r="F1376" s="205" t="n">
        <f aca="false">VLOOKUP($B1376,[5]Data!$A$1:$M$15000,6,0)</f>
        <v>353000</v>
      </c>
      <c r="G1376" s="205" t="n">
        <f aca="false">VLOOKUP($B1376,[5]Data!$A$1:$M$15000,7,0)</f>
        <v>757000</v>
      </c>
      <c r="H1376" s="205" t="n">
        <f aca="false">VLOOKUP($B1376,[5]Data!$A$1:$M$15000,8,0)</f>
        <v>277000</v>
      </c>
      <c r="I1376" s="205" t="s">
        <v>80</v>
      </c>
      <c r="J1376" s="205" t="n">
        <f aca="false">VLOOKUP($B1376,[5]Data!$A$1:$M$15000,9,0)</f>
        <v>3469000</v>
      </c>
      <c r="K1376" s="205" t="n">
        <f aca="false">VLOOKUP($B1376,[5]Data!$A$1:$M$15000,10,0)</f>
        <v>-1309000</v>
      </c>
      <c r="L1376" s="205" t="n">
        <f aca="false">VLOOKUP($B1376,[5]Data!$A$1:$M$15000,11,0)</f>
        <v>4721000</v>
      </c>
      <c r="M1376" s="205" t="n">
        <f aca="false">VLOOKUP($B1376,[5]Data!$A$1:$M$15000,12,0)</f>
        <v>30312000</v>
      </c>
    </row>
    <row r="1377" customFormat="false" ht="11.25" hidden="false" customHeight="false" outlineLevel="0" collapsed="false">
      <c r="A1377" s="199" t="n">
        <v>36921</v>
      </c>
      <c r="B1377" s="192" t="n">
        <v>36921</v>
      </c>
      <c r="C1377" s="205" t="n">
        <f aca="false">VLOOKUP($B1377,[5]Data!$A$1:$M$15000,3,0)</f>
        <v>537000</v>
      </c>
      <c r="D1377" s="205" t="n">
        <f aca="false">VLOOKUP($B1377,[5]Data!$A$1:$M$15000,4,0)</f>
        <v>1159000</v>
      </c>
      <c r="E1377" s="205" t="n">
        <f aca="false">VLOOKUP($B1377,[5]Data!$A$1:$M$15000,5,0)</f>
        <v>464000</v>
      </c>
      <c r="F1377" s="205" t="n">
        <f aca="false">VLOOKUP($B1377,[5]Data!$A$1:$M$15000,6,0)</f>
        <v>338000</v>
      </c>
      <c r="G1377" s="205" t="n">
        <f aca="false">VLOOKUP($B1377,[5]Data!$A$1:$M$15000,7,0)</f>
        <v>767000</v>
      </c>
      <c r="H1377" s="205" t="n">
        <f aca="false">VLOOKUP($B1377,[5]Data!$A$1:$M$15000,8,0)</f>
        <v>298000</v>
      </c>
      <c r="I1377" s="205" t="s">
        <v>80</v>
      </c>
      <c r="J1377" s="205" t="n">
        <f aca="false">VLOOKUP($B1377,[5]Data!$A$1:$M$15000,9,0)</f>
        <v>3564000</v>
      </c>
      <c r="K1377" s="205" t="n">
        <f aca="false">VLOOKUP($B1377,[5]Data!$A$1:$M$15000,10,0)</f>
        <v>-1072000</v>
      </c>
      <c r="L1377" s="205" t="n">
        <f aca="false">VLOOKUP($B1377,[5]Data!$A$1:$M$15000,11,0)</f>
        <v>4627000</v>
      </c>
      <c r="M1377" s="205" t="n">
        <f aca="false">VLOOKUP($B1377,[5]Data!$A$1:$M$15000,12,0)</f>
        <v>29241000</v>
      </c>
    </row>
    <row r="1378" customFormat="false" ht="11.25" hidden="false" customHeight="false" outlineLevel="0" collapsed="false">
      <c r="A1378" s="199" t="n">
        <v>36922</v>
      </c>
      <c r="B1378" s="192" t="n">
        <v>36922</v>
      </c>
      <c r="C1378" s="205" t="n">
        <f aca="false">VLOOKUP($B1378,[5]Data!$A$1:$M$15000,3,0)</f>
        <v>518000</v>
      </c>
      <c r="D1378" s="205" t="n">
        <f aca="false">VLOOKUP($B1378,[5]Data!$A$1:$M$15000,4,0)</f>
        <v>1088000</v>
      </c>
      <c r="E1378" s="205" t="n">
        <f aca="false">VLOOKUP($B1378,[5]Data!$A$1:$M$15000,5,0)</f>
        <v>450000</v>
      </c>
      <c r="F1378" s="205" t="n">
        <f aca="false">VLOOKUP($B1378,[5]Data!$A$1:$M$15000,6,0)</f>
        <v>342000</v>
      </c>
      <c r="G1378" s="205" t="n">
        <f aca="false">VLOOKUP($B1378,[5]Data!$A$1:$M$15000,7,0)</f>
        <v>754000</v>
      </c>
      <c r="H1378" s="205" t="n">
        <f aca="false">VLOOKUP($B1378,[5]Data!$A$1:$M$15000,8,0)</f>
        <v>290000</v>
      </c>
      <c r="I1378" s="205" t="s">
        <v>80</v>
      </c>
      <c r="J1378" s="205" t="n">
        <f aca="false">VLOOKUP($B1378,[5]Data!$A$1:$M$15000,9,0)</f>
        <v>3443000</v>
      </c>
      <c r="K1378" s="205" t="n">
        <f aca="false">VLOOKUP($B1378,[5]Data!$A$1:$M$15000,10,0)</f>
        <v>-1241000</v>
      </c>
      <c r="L1378" s="205" t="n">
        <f aca="false">VLOOKUP($B1378,[5]Data!$A$1:$M$15000,11,0)</f>
        <v>4701000</v>
      </c>
      <c r="M1378" s="205" t="n">
        <f aca="false">VLOOKUP($B1378,[5]Data!$A$1:$M$15000,12,0)</f>
        <v>28000000</v>
      </c>
    </row>
    <row r="1379" customFormat="false" ht="11.25" hidden="false" customHeight="false" outlineLevel="0" collapsed="false">
      <c r="A1379" s="199" t="n">
        <v>36923</v>
      </c>
      <c r="B1379" s="192" t="n">
        <v>36923</v>
      </c>
      <c r="C1379" s="205" t="n">
        <f aca="false">VLOOKUP($B1379,[5]Data!$A$1:$M$15000,3,0)</f>
        <v>530000</v>
      </c>
      <c r="D1379" s="205" t="n">
        <f aca="false">VLOOKUP($B1379,[5]Data!$A$1:$M$15000,4,0)</f>
        <v>1205000</v>
      </c>
      <c r="E1379" s="205" t="n">
        <f aca="false">VLOOKUP($B1379,[5]Data!$A$1:$M$15000,5,0)</f>
        <v>387000</v>
      </c>
      <c r="F1379" s="205" t="n">
        <f aca="false">VLOOKUP($B1379,[5]Data!$A$1:$M$15000,6,0)</f>
        <v>247000</v>
      </c>
      <c r="G1379" s="205" t="n">
        <f aca="false">VLOOKUP($B1379,[5]Data!$A$1:$M$15000,7,0)</f>
        <v>779000</v>
      </c>
      <c r="H1379" s="205" t="n">
        <f aca="false">VLOOKUP($B1379,[5]Data!$A$1:$M$15000,8,0)</f>
        <v>283000</v>
      </c>
      <c r="I1379" s="205" t="s">
        <v>80</v>
      </c>
      <c r="J1379" s="205" t="n">
        <f aca="false">VLOOKUP($B1379,[5]Data!$A$1:$M$15000,9,0)</f>
        <v>3432000</v>
      </c>
      <c r="K1379" s="205" t="n">
        <f aca="false">VLOOKUP($B1379,[5]Data!$A$1:$M$15000,10,0)</f>
        <v>-771000</v>
      </c>
      <c r="L1379" s="205" t="n">
        <f aca="false">VLOOKUP($B1379,[5]Data!$A$1:$M$15000,11,0)</f>
        <v>4240000</v>
      </c>
      <c r="M1379" s="205" t="n">
        <f aca="false">VLOOKUP($B1379,[5]Data!$A$1:$M$15000,12,0)</f>
        <v>27230000</v>
      </c>
    </row>
    <row r="1380" customFormat="false" ht="11.25" hidden="false" customHeight="false" outlineLevel="0" collapsed="false">
      <c r="A1380" s="199" t="n">
        <v>36924</v>
      </c>
      <c r="B1380" s="192" t="n">
        <v>36924</v>
      </c>
      <c r="C1380" s="205" t="n">
        <f aca="false">VLOOKUP($B1380,[5]Data!$A$1:$M$15000,3,0)</f>
        <v>517000</v>
      </c>
      <c r="D1380" s="205" t="n">
        <f aca="false">VLOOKUP($B1380,[5]Data!$A$1:$M$15000,4,0)</f>
        <v>1227000</v>
      </c>
      <c r="E1380" s="205" t="n">
        <f aca="false">VLOOKUP($B1380,[5]Data!$A$1:$M$15000,5,0)</f>
        <v>454000</v>
      </c>
      <c r="F1380" s="205" t="n">
        <f aca="false">VLOOKUP($B1380,[5]Data!$A$1:$M$15000,6,0)</f>
        <v>281000</v>
      </c>
      <c r="G1380" s="205" t="n">
        <f aca="false">VLOOKUP($B1380,[5]Data!$A$1:$M$15000,7,0)</f>
        <v>710000</v>
      </c>
      <c r="H1380" s="205" t="n">
        <f aca="false">VLOOKUP($B1380,[5]Data!$A$1:$M$15000,8,0)</f>
        <v>273000</v>
      </c>
      <c r="I1380" s="205" t="s">
        <v>80</v>
      </c>
      <c r="J1380" s="205" t="n">
        <f aca="false">VLOOKUP($B1380,[5]Data!$A$1:$M$15000,9,0)</f>
        <v>3462000</v>
      </c>
      <c r="K1380" s="205" t="n">
        <f aca="false">VLOOKUP($B1380,[5]Data!$A$1:$M$15000,10,0)</f>
        <v>-428000</v>
      </c>
      <c r="L1380" s="205" t="n">
        <f aca="false">VLOOKUP($B1380,[5]Data!$A$1:$M$15000,11,0)</f>
        <v>3798000</v>
      </c>
      <c r="M1380" s="205" t="n">
        <f aca="false">VLOOKUP($B1380,[5]Data!$A$1:$M$15000,12,0)</f>
        <v>26802000</v>
      </c>
    </row>
    <row r="1381" customFormat="false" ht="11.25" hidden="false" customHeight="false" outlineLevel="0" collapsed="false">
      <c r="A1381" s="199" t="n">
        <v>36925</v>
      </c>
      <c r="B1381" s="192" t="n">
        <v>36925</v>
      </c>
      <c r="C1381" s="205" t="n">
        <f aca="false">VLOOKUP($B1381,[5]Data!$A$1:$M$15000,3,0)</f>
        <v>528000</v>
      </c>
      <c r="D1381" s="205" t="n">
        <f aca="false">VLOOKUP($B1381,[5]Data!$A$1:$M$15000,4,0)</f>
        <v>1204000</v>
      </c>
      <c r="E1381" s="205" t="n">
        <f aca="false">VLOOKUP($B1381,[5]Data!$A$1:$M$15000,5,0)</f>
        <v>499000</v>
      </c>
      <c r="F1381" s="205" t="n">
        <f aca="false">VLOOKUP($B1381,[5]Data!$A$1:$M$15000,6,0)</f>
        <v>280000</v>
      </c>
      <c r="G1381" s="205" t="n">
        <f aca="false">VLOOKUP($B1381,[5]Data!$A$1:$M$15000,7,0)</f>
        <v>772000</v>
      </c>
      <c r="H1381" s="205" t="n">
        <f aca="false">VLOOKUP($B1381,[5]Data!$A$1:$M$15000,8,0)</f>
        <v>281000</v>
      </c>
      <c r="I1381" s="205" t="s">
        <v>80</v>
      </c>
      <c r="J1381" s="205" t="n">
        <f aca="false">VLOOKUP($B1381,[5]Data!$A$1:$M$15000,9,0)</f>
        <v>3563000</v>
      </c>
      <c r="K1381" s="205" t="n">
        <f aca="false">VLOOKUP($B1381,[5]Data!$A$1:$M$15000,10,0)</f>
        <v>435000</v>
      </c>
      <c r="L1381" s="205" t="n">
        <f aca="false">VLOOKUP($B1381,[5]Data!$A$1:$M$15000,11,0)</f>
        <v>2973000</v>
      </c>
      <c r="M1381" s="205" t="n">
        <f aca="false">VLOOKUP($B1381,[5]Data!$A$1:$M$15000,12,0)</f>
        <v>27237000</v>
      </c>
    </row>
    <row r="1382" customFormat="false" ht="11.25" hidden="false" customHeight="false" outlineLevel="0" collapsed="false">
      <c r="A1382" s="199" t="n">
        <v>36926</v>
      </c>
      <c r="B1382" s="192" t="n">
        <v>36926</v>
      </c>
      <c r="C1382" s="205" t="n">
        <f aca="false">VLOOKUP($B1382,[5]Data!$A$1:$M$15000,3,0)</f>
        <v>532000</v>
      </c>
      <c r="D1382" s="205" t="n">
        <f aca="false">VLOOKUP($B1382,[5]Data!$A$1:$M$15000,4,0)</f>
        <v>955000</v>
      </c>
      <c r="E1382" s="205" t="n">
        <f aca="false">VLOOKUP($B1382,[5]Data!$A$1:$M$15000,5,0)</f>
        <v>487000</v>
      </c>
      <c r="F1382" s="205" t="n">
        <f aca="false">VLOOKUP($B1382,[5]Data!$A$1:$M$15000,6,0)</f>
        <v>266000</v>
      </c>
      <c r="G1382" s="205" t="n">
        <f aca="false">VLOOKUP($B1382,[5]Data!$A$1:$M$15000,7,0)</f>
        <v>753000</v>
      </c>
      <c r="H1382" s="205" t="n">
        <f aca="false">VLOOKUP($B1382,[5]Data!$A$1:$M$15000,8,0)</f>
        <v>318000</v>
      </c>
      <c r="I1382" s="205" t="s">
        <v>80</v>
      </c>
      <c r="J1382" s="205" t="n">
        <f aca="false">VLOOKUP($B1382,[5]Data!$A$1:$M$15000,9,0)</f>
        <v>3311000</v>
      </c>
      <c r="K1382" s="205" t="n">
        <f aca="false">VLOOKUP($B1382,[5]Data!$A$1:$M$15000,10,0)</f>
        <v>831000</v>
      </c>
      <c r="L1382" s="205" t="n">
        <f aca="false">VLOOKUP($B1382,[5]Data!$A$1:$M$15000,11,0)</f>
        <v>2689000</v>
      </c>
      <c r="M1382" s="205" t="n">
        <f aca="false">VLOOKUP($B1382,[5]Data!$A$1:$M$15000,12,0)</f>
        <v>28066000</v>
      </c>
    </row>
    <row r="1383" customFormat="false" ht="11.25" hidden="false" customHeight="false" outlineLevel="0" collapsed="false">
      <c r="A1383" s="199" t="n">
        <v>36927</v>
      </c>
      <c r="B1383" s="192" t="n">
        <v>36927</v>
      </c>
      <c r="C1383" s="205" t="n">
        <f aca="false">VLOOKUP($B1383,[5]Data!$A$1:$M$15000,3,0)</f>
        <v>526000</v>
      </c>
      <c r="D1383" s="205" t="n">
        <f aca="false">VLOOKUP($B1383,[5]Data!$A$1:$M$15000,4,0)</f>
        <v>1254000</v>
      </c>
      <c r="E1383" s="205" t="n">
        <f aca="false">VLOOKUP($B1383,[5]Data!$A$1:$M$15000,5,0)</f>
        <v>450000</v>
      </c>
      <c r="F1383" s="205" t="n">
        <f aca="false">VLOOKUP($B1383,[5]Data!$A$1:$M$15000,6,0)</f>
        <v>296000</v>
      </c>
      <c r="G1383" s="205" t="n">
        <f aca="false">VLOOKUP($B1383,[5]Data!$A$1:$M$15000,7,0)</f>
        <v>782000</v>
      </c>
      <c r="H1383" s="205" t="n">
        <f aca="false">VLOOKUP($B1383,[5]Data!$A$1:$M$15000,8,0)</f>
        <v>314000</v>
      </c>
      <c r="I1383" s="205" t="s">
        <v>80</v>
      </c>
      <c r="J1383" s="205" t="n">
        <f aca="false">VLOOKUP($B1383,[5]Data!$A$1:$M$15000,9,0)</f>
        <v>3622000</v>
      </c>
      <c r="K1383" s="205" t="n">
        <f aca="false">VLOOKUP($B1383,[5]Data!$A$1:$M$15000,10,0)</f>
        <v>416000</v>
      </c>
      <c r="L1383" s="205" t="n">
        <f aca="false">VLOOKUP($B1383,[5]Data!$A$1:$M$15000,11,0)</f>
        <v>3173000</v>
      </c>
      <c r="M1383" s="205" t="n">
        <f aca="false">VLOOKUP($B1383,[5]Data!$A$1:$M$15000,12,0)</f>
        <v>28482000</v>
      </c>
    </row>
    <row r="1384" customFormat="false" ht="11.25" hidden="false" customHeight="false" outlineLevel="0" collapsed="false">
      <c r="A1384" s="199" t="n">
        <v>36928</v>
      </c>
      <c r="B1384" s="192" t="n">
        <v>36928</v>
      </c>
      <c r="C1384" s="205" t="n">
        <f aca="false">VLOOKUP($B1384,[5]Data!$A$1:$M$15000,3,0)</f>
        <v>519000</v>
      </c>
      <c r="D1384" s="205" t="n">
        <f aca="false">VLOOKUP($B1384,[5]Data!$A$1:$M$15000,4,0)</f>
        <v>1240000</v>
      </c>
      <c r="E1384" s="205" t="n">
        <f aca="false">VLOOKUP($B1384,[5]Data!$A$1:$M$15000,5,0)</f>
        <v>495000</v>
      </c>
      <c r="F1384" s="205" t="n">
        <f aca="false">VLOOKUP($B1384,[5]Data!$A$1:$M$15000,6,0)</f>
        <v>260000</v>
      </c>
      <c r="G1384" s="205" t="n">
        <f aca="false">VLOOKUP($B1384,[5]Data!$A$1:$M$15000,7,0)</f>
        <v>803000</v>
      </c>
      <c r="H1384" s="205" t="n">
        <f aca="false">VLOOKUP($B1384,[5]Data!$A$1:$M$15000,8,0)</f>
        <v>316000</v>
      </c>
      <c r="I1384" s="205" t="s">
        <v>80</v>
      </c>
      <c r="J1384" s="205" t="n">
        <f aca="false">VLOOKUP($B1384,[5]Data!$A$1:$M$15000,9,0)</f>
        <v>3634000</v>
      </c>
      <c r="K1384" s="205" t="n">
        <f aca="false">VLOOKUP($B1384,[5]Data!$A$1:$M$15000,10,0)</f>
        <v>78000</v>
      </c>
      <c r="L1384" s="205" t="n">
        <f aca="false">VLOOKUP($B1384,[5]Data!$A$1:$M$15000,11,0)</f>
        <v>3589000</v>
      </c>
      <c r="M1384" s="205" t="n">
        <f aca="false">VLOOKUP($B1384,[5]Data!$A$1:$M$15000,12,0)</f>
        <v>28688000</v>
      </c>
    </row>
    <row r="1385" customFormat="false" ht="11.25" hidden="false" customHeight="false" outlineLevel="0" collapsed="false">
      <c r="A1385" s="199" t="n">
        <v>36929</v>
      </c>
      <c r="B1385" s="192" t="n">
        <v>36929</v>
      </c>
      <c r="C1385" s="205" t="n">
        <f aca="false">VLOOKUP($B1385,[5]Data!$A$1:$M$15000,3,0)</f>
        <v>533000</v>
      </c>
      <c r="D1385" s="205" t="n">
        <f aca="false">VLOOKUP($B1385,[5]Data!$A$1:$M$15000,4,0)</f>
        <v>1246000</v>
      </c>
      <c r="E1385" s="205" t="n">
        <f aca="false">VLOOKUP($B1385,[5]Data!$A$1:$M$15000,5,0)</f>
        <v>499000</v>
      </c>
      <c r="F1385" s="205" t="n">
        <f aca="false">VLOOKUP($B1385,[5]Data!$A$1:$M$15000,6,0)</f>
        <v>276000</v>
      </c>
      <c r="G1385" s="205" t="n">
        <f aca="false">VLOOKUP($B1385,[5]Data!$A$1:$M$15000,7,0)</f>
        <v>781000</v>
      </c>
      <c r="H1385" s="205" t="n">
        <f aca="false">VLOOKUP($B1385,[5]Data!$A$1:$M$15000,8,0)</f>
        <v>321000</v>
      </c>
      <c r="I1385" s="205" t="s">
        <v>80</v>
      </c>
      <c r="J1385" s="205" t="n">
        <f aca="false">VLOOKUP($B1385,[5]Data!$A$1:$M$15000,9,0)</f>
        <v>3656000</v>
      </c>
      <c r="K1385" s="205" t="n">
        <f aca="false">VLOOKUP($B1385,[5]Data!$A$1:$M$15000,10,0)</f>
        <v>-935000</v>
      </c>
      <c r="L1385" s="205" t="n">
        <f aca="false">VLOOKUP($B1385,[5]Data!$A$1:$M$15000,11,0)</f>
        <v>4567000</v>
      </c>
      <c r="M1385" s="205" t="n">
        <f aca="false">VLOOKUP($B1385,[5]Data!$A$1:$M$15000,12,0)</f>
        <v>27625000</v>
      </c>
    </row>
    <row r="1386" customFormat="false" ht="11.25" hidden="false" customHeight="false" outlineLevel="0" collapsed="false">
      <c r="A1386" s="199" t="n">
        <v>36930</v>
      </c>
      <c r="B1386" s="192" t="n">
        <v>36930</v>
      </c>
      <c r="C1386" s="205" t="n">
        <f aca="false">VLOOKUP($B1386,[5]Data!$A$1:$M$15000,3,0)</f>
        <v>530000</v>
      </c>
      <c r="D1386" s="205" t="n">
        <f aca="false">VLOOKUP($B1386,[5]Data!$A$1:$M$15000,4,0)</f>
        <v>1221000</v>
      </c>
      <c r="E1386" s="205" t="n">
        <f aca="false">VLOOKUP($B1386,[5]Data!$A$1:$M$15000,5,0)</f>
        <v>464000</v>
      </c>
      <c r="F1386" s="205" t="n">
        <f aca="false">VLOOKUP($B1386,[5]Data!$A$1:$M$15000,6,0)</f>
        <v>289000</v>
      </c>
      <c r="G1386" s="205" t="n">
        <f aca="false">VLOOKUP($B1386,[5]Data!$A$1:$M$15000,7,0)</f>
        <v>788000</v>
      </c>
      <c r="H1386" s="205" t="n">
        <f aca="false">VLOOKUP($B1386,[5]Data!$A$1:$M$15000,8,0)</f>
        <v>320000</v>
      </c>
      <c r="I1386" s="205" t="s">
        <v>80</v>
      </c>
      <c r="J1386" s="205" t="n">
        <f aca="false">VLOOKUP($B1386,[5]Data!$A$1:$M$15000,9,0)</f>
        <v>3611000</v>
      </c>
      <c r="K1386" s="205" t="n">
        <f aca="false">VLOOKUP($B1386,[5]Data!$A$1:$M$15000,10,0)</f>
        <v>-1069000</v>
      </c>
      <c r="L1386" s="205" t="n">
        <f aca="false">VLOOKUP($B1386,[5]Data!$A$1:$M$15000,11,0)</f>
        <v>4699000</v>
      </c>
      <c r="M1386" s="205" t="n">
        <f aca="false">VLOOKUP($B1386,[5]Data!$A$1:$M$15000,12,0)</f>
        <v>26556000</v>
      </c>
    </row>
    <row r="1387" customFormat="false" ht="11.25" hidden="false" customHeight="false" outlineLevel="0" collapsed="false">
      <c r="A1387" s="199" t="n">
        <v>36931</v>
      </c>
      <c r="B1387" s="192" t="n">
        <v>36931</v>
      </c>
      <c r="C1387" s="205" t="n">
        <f aca="false">VLOOKUP($B1387,[5]Data!$A$1:$M$15000,3,0)</f>
        <v>534000</v>
      </c>
      <c r="D1387" s="205" t="n">
        <f aca="false">VLOOKUP($B1387,[5]Data!$A$1:$M$15000,4,0)</f>
        <v>1191000</v>
      </c>
      <c r="E1387" s="205" t="n">
        <f aca="false">VLOOKUP($B1387,[5]Data!$A$1:$M$15000,5,0)</f>
        <v>451000</v>
      </c>
      <c r="F1387" s="205" t="n">
        <f aca="false">VLOOKUP($B1387,[5]Data!$A$1:$M$15000,6,0)</f>
        <v>271000</v>
      </c>
      <c r="G1387" s="205" t="n">
        <f aca="false">VLOOKUP($B1387,[5]Data!$A$1:$M$15000,7,0)</f>
        <v>752000</v>
      </c>
      <c r="H1387" s="205" t="n">
        <f aca="false">VLOOKUP($B1387,[5]Data!$A$1:$M$15000,8,0)</f>
        <v>330000</v>
      </c>
      <c r="I1387" s="205" t="s">
        <v>80</v>
      </c>
      <c r="J1387" s="205" t="n">
        <f aca="false">VLOOKUP($B1387,[5]Data!$A$1:$M$15000,9,0)</f>
        <v>3530000</v>
      </c>
      <c r="K1387" s="205" t="n">
        <f aca="false">VLOOKUP($B1387,[5]Data!$A$1:$M$15000,10,0)</f>
        <v>-1110000</v>
      </c>
      <c r="L1387" s="205" t="n">
        <f aca="false">VLOOKUP($B1387,[5]Data!$A$1:$M$15000,11,0)</f>
        <v>4614000</v>
      </c>
      <c r="M1387" s="205" t="n">
        <f aca="false">VLOOKUP($B1387,[5]Data!$A$1:$M$15000,12,0)</f>
        <v>25448000</v>
      </c>
    </row>
    <row r="1388" customFormat="false" ht="11.25" hidden="false" customHeight="false" outlineLevel="0" collapsed="false">
      <c r="A1388" s="199" t="n">
        <v>36932</v>
      </c>
      <c r="B1388" s="192" t="n">
        <v>36932</v>
      </c>
      <c r="C1388" s="205" t="n">
        <f aca="false">VLOOKUP($B1388,[5]Data!$A$1:$M$15000,3,0)</f>
        <v>532000</v>
      </c>
      <c r="D1388" s="205" t="n">
        <f aca="false">VLOOKUP($B1388,[5]Data!$A$1:$M$15000,4,0)</f>
        <v>1122000</v>
      </c>
      <c r="E1388" s="205" t="n">
        <f aca="false">VLOOKUP($B1388,[5]Data!$A$1:$M$15000,5,0)</f>
        <v>492000</v>
      </c>
      <c r="F1388" s="205" t="n">
        <f aca="false">VLOOKUP($B1388,[5]Data!$A$1:$M$15000,6,0)</f>
        <v>276000</v>
      </c>
      <c r="G1388" s="205" t="n">
        <f aca="false">VLOOKUP($B1388,[5]Data!$A$1:$M$15000,7,0)</f>
        <v>774000</v>
      </c>
      <c r="H1388" s="205" t="n">
        <f aca="false">VLOOKUP($B1388,[5]Data!$A$1:$M$15000,8,0)</f>
        <v>328000</v>
      </c>
      <c r="I1388" s="205" t="s">
        <v>80</v>
      </c>
      <c r="J1388" s="205" t="n">
        <f aca="false">VLOOKUP($B1388,[5]Data!$A$1:$M$15000,9,0)</f>
        <v>3526000</v>
      </c>
      <c r="K1388" s="205" t="n">
        <f aca="false">VLOOKUP($B1388,[5]Data!$A$1:$M$15000,10,0)</f>
        <v>-864000</v>
      </c>
      <c r="L1388" s="205" t="n">
        <f aca="false">VLOOKUP($B1388,[5]Data!$A$1:$M$15000,11,0)</f>
        <v>4411000</v>
      </c>
      <c r="M1388" s="205" t="n">
        <f aca="false">VLOOKUP($B1388,[5]Data!$A$1:$M$15000,12,0)</f>
        <v>24585000</v>
      </c>
    </row>
    <row r="1389" customFormat="false" ht="11.25" hidden="false" customHeight="false" outlineLevel="0" collapsed="false">
      <c r="A1389" s="199" t="n">
        <v>36933</v>
      </c>
      <c r="B1389" s="192" t="n">
        <v>36933</v>
      </c>
      <c r="C1389" s="205" t="n">
        <f aca="false">VLOOKUP($B1389,[5]Data!$A$1:$M$15000,3,0)</f>
        <v>538000</v>
      </c>
      <c r="D1389" s="205" t="n">
        <f aca="false">VLOOKUP($B1389,[5]Data!$A$1:$M$15000,4,0)</f>
        <v>1120000</v>
      </c>
      <c r="E1389" s="205" t="n">
        <f aca="false">VLOOKUP($B1389,[5]Data!$A$1:$M$15000,5,0)</f>
        <v>488000</v>
      </c>
      <c r="F1389" s="205" t="n">
        <f aca="false">VLOOKUP($B1389,[5]Data!$A$1:$M$15000,6,0)</f>
        <v>275000</v>
      </c>
      <c r="G1389" s="205" t="n">
        <f aca="false">VLOOKUP($B1389,[5]Data!$A$1:$M$15000,7,0)</f>
        <v>771000</v>
      </c>
      <c r="H1389" s="205" t="n">
        <f aca="false">VLOOKUP($B1389,[5]Data!$A$1:$M$15000,8,0)</f>
        <v>329000</v>
      </c>
      <c r="I1389" s="205" t="s">
        <v>80</v>
      </c>
      <c r="J1389" s="205" t="n">
        <f aca="false">VLOOKUP($B1389,[5]Data!$A$1:$M$15000,9,0)</f>
        <v>3520000</v>
      </c>
      <c r="K1389" s="205" t="n">
        <f aca="false">VLOOKUP($B1389,[5]Data!$A$1:$M$15000,10,0)</f>
        <v>-809000</v>
      </c>
      <c r="L1389" s="205" t="n">
        <f aca="false">VLOOKUP($B1389,[5]Data!$A$1:$M$15000,11,0)</f>
        <v>4290000</v>
      </c>
      <c r="M1389" s="205" t="n">
        <f aca="false">VLOOKUP($B1389,[5]Data!$A$1:$M$15000,12,0)</f>
        <v>23776000</v>
      </c>
    </row>
    <row r="1390" customFormat="false" ht="11.25" hidden="false" customHeight="false" outlineLevel="0" collapsed="false">
      <c r="A1390" s="199" t="n">
        <v>36934</v>
      </c>
      <c r="B1390" s="192" t="n">
        <v>36934</v>
      </c>
      <c r="C1390" s="205" t="n">
        <f aca="false">VLOOKUP($B1390,[5]Data!$A$1:$M$15000,3,0)</f>
        <v>502000</v>
      </c>
      <c r="D1390" s="205" t="n">
        <f aca="false">VLOOKUP($B1390,[5]Data!$A$1:$M$15000,4,0)</f>
        <v>1134000</v>
      </c>
      <c r="E1390" s="205" t="n">
        <f aca="false">VLOOKUP($B1390,[5]Data!$A$1:$M$15000,5,0)</f>
        <v>498000</v>
      </c>
      <c r="F1390" s="205" t="n">
        <f aca="false">VLOOKUP($B1390,[5]Data!$A$1:$M$15000,6,0)</f>
        <v>276000</v>
      </c>
      <c r="G1390" s="205" t="n">
        <f aca="false">VLOOKUP($B1390,[5]Data!$A$1:$M$15000,7,0)</f>
        <v>767000</v>
      </c>
      <c r="H1390" s="205" t="n">
        <f aca="false">VLOOKUP($B1390,[5]Data!$A$1:$M$15000,8,0)</f>
        <v>295000</v>
      </c>
      <c r="I1390" s="205" t="s">
        <v>80</v>
      </c>
      <c r="J1390" s="205" t="n">
        <f aca="false">VLOOKUP($B1390,[5]Data!$A$1:$M$15000,9,0)</f>
        <v>3472000</v>
      </c>
      <c r="K1390" s="205" t="n">
        <f aca="false">VLOOKUP($B1390,[5]Data!$A$1:$M$15000,10,0)</f>
        <v>-1454000</v>
      </c>
      <c r="L1390" s="205" t="n">
        <f aca="false">VLOOKUP($B1390,[5]Data!$A$1:$M$15000,11,0)</f>
        <v>4944000</v>
      </c>
      <c r="M1390" s="205" t="n">
        <f aca="false">VLOOKUP($B1390,[5]Data!$A$1:$M$15000,12,0)</f>
        <v>22322000</v>
      </c>
    </row>
    <row r="1391" customFormat="false" ht="11.25" hidden="false" customHeight="false" outlineLevel="0" collapsed="false">
      <c r="A1391" s="199" t="n">
        <v>36935</v>
      </c>
      <c r="B1391" s="192" t="n">
        <v>36935</v>
      </c>
      <c r="C1391" s="205" t="n">
        <f aca="false">VLOOKUP($B1391,[5]Data!$A$1:$M$15000,3,0)</f>
        <v>540000</v>
      </c>
      <c r="D1391" s="205" t="n">
        <f aca="false">VLOOKUP($B1391,[5]Data!$A$1:$M$15000,4,0)</f>
        <v>1204000</v>
      </c>
      <c r="E1391" s="205" t="n">
        <f aca="false">VLOOKUP($B1391,[5]Data!$A$1:$M$15000,5,0)</f>
        <v>493000</v>
      </c>
      <c r="F1391" s="205" t="n">
        <f aca="false">VLOOKUP($B1391,[5]Data!$A$1:$M$15000,6,0)</f>
        <v>296000</v>
      </c>
      <c r="G1391" s="205" t="n">
        <f aca="false">VLOOKUP($B1391,[5]Data!$A$1:$M$15000,7,0)</f>
        <v>772000</v>
      </c>
      <c r="H1391" s="205" t="n">
        <f aca="false">VLOOKUP($B1391,[5]Data!$A$1:$M$15000,8,0)</f>
        <v>263000</v>
      </c>
      <c r="I1391" s="205" t="s">
        <v>80</v>
      </c>
      <c r="J1391" s="205" t="n">
        <f aca="false">VLOOKUP($B1391,[5]Data!$A$1:$M$15000,9,0)</f>
        <v>3568000</v>
      </c>
      <c r="K1391" s="205" t="n">
        <f aca="false">VLOOKUP($B1391,[5]Data!$A$1:$M$15000,10,0)</f>
        <v>-1582000</v>
      </c>
      <c r="L1391" s="205" t="n">
        <f aca="false">VLOOKUP($B1391,[5]Data!$A$1:$M$15000,11,0)</f>
        <v>5177000</v>
      </c>
      <c r="M1391" s="205" t="n">
        <f aca="false">VLOOKUP($B1391,[5]Data!$A$1:$M$15000,12,0)</f>
        <v>20741000</v>
      </c>
    </row>
    <row r="1392" customFormat="false" ht="11.25" hidden="false" customHeight="false" outlineLevel="0" collapsed="false">
      <c r="A1392" s="199" t="n">
        <v>36936</v>
      </c>
      <c r="B1392" s="192" t="n">
        <v>36936</v>
      </c>
      <c r="C1392" s="205" t="n">
        <f aca="false">VLOOKUP($B1392,[5]Data!$A$1:$M$15000,3,0)</f>
        <v>527000</v>
      </c>
      <c r="D1392" s="205" t="n">
        <f aca="false">VLOOKUP($B1392,[5]Data!$A$1:$M$15000,4,0)</f>
        <v>1210000</v>
      </c>
      <c r="E1392" s="205" t="n">
        <f aca="false">VLOOKUP($B1392,[5]Data!$A$1:$M$15000,5,0)</f>
        <v>482000</v>
      </c>
      <c r="F1392" s="205" t="n">
        <f aca="false">VLOOKUP($B1392,[5]Data!$A$1:$M$15000,6,0)</f>
        <v>299000</v>
      </c>
      <c r="G1392" s="205" t="n">
        <f aca="false">VLOOKUP($B1392,[5]Data!$A$1:$M$15000,7,0)</f>
        <v>768000</v>
      </c>
      <c r="H1392" s="205" t="n">
        <f aca="false">VLOOKUP($B1392,[5]Data!$A$1:$M$15000,8,0)</f>
        <v>314000</v>
      </c>
      <c r="I1392" s="205" t="s">
        <v>80</v>
      </c>
      <c r="J1392" s="205" t="n">
        <f aca="false">VLOOKUP($B1392,[5]Data!$A$1:$M$15000,9,0)</f>
        <v>3600000</v>
      </c>
      <c r="K1392" s="205" t="n">
        <f aca="false">VLOOKUP($B1392,[5]Data!$A$1:$M$15000,10,0)</f>
        <v>-1151000</v>
      </c>
      <c r="L1392" s="205" t="n">
        <f aca="false">VLOOKUP($B1392,[5]Data!$A$1:$M$15000,11,0)</f>
        <v>4828000</v>
      </c>
      <c r="M1392" s="205" t="n">
        <f aca="false">VLOOKUP($B1392,[5]Data!$A$1:$M$15000,12,0)</f>
        <v>19495000</v>
      </c>
    </row>
    <row r="1393" customFormat="false" ht="11.25" hidden="false" customHeight="false" outlineLevel="0" collapsed="false">
      <c r="A1393" s="199" t="n">
        <v>36937</v>
      </c>
      <c r="B1393" s="192" t="n">
        <v>36937</v>
      </c>
      <c r="C1393" s="205" t="n">
        <f aca="false">VLOOKUP($B1393,[5]Data!$A$1:$M$15000,3,0)</f>
        <v>527000</v>
      </c>
      <c r="D1393" s="205" t="n">
        <f aca="false">VLOOKUP($B1393,[5]Data!$A$1:$M$15000,4,0)</f>
        <v>1124000</v>
      </c>
      <c r="E1393" s="205" t="n">
        <f aca="false">VLOOKUP($B1393,[5]Data!$A$1:$M$15000,5,0)</f>
        <v>441000</v>
      </c>
      <c r="F1393" s="205" t="n">
        <f aca="false">VLOOKUP($B1393,[5]Data!$A$1:$M$15000,6,0)</f>
        <v>300000</v>
      </c>
      <c r="G1393" s="205" t="n">
        <f aca="false">VLOOKUP($B1393,[5]Data!$A$1:$M$15000,7,0)</f>
        <v>769000</v>
      </c>
      <c r="H1393" s="205" t="n">
        <f aca="false">VLOOKUP($B1393,[5]Data!$A$1:$M$15000,8,0)</f>
        <v>324000</v>
      </c>
      <c r="I1393" s="205" t="s">
        <v>80</v>
      </c>
      <c r="J1393" s="205" t="n">
        <f aca="false">VLOOKUP($B1393,[5]Data!$A$1:$M$15000,9,0)</f>
        <v>3485000</v>
      </c>
      <c r="K1393" s="205" t="n">
        <f aca="false">VLOOKUP($B1393,[5]Data!$A$1:$M$15000,10,0)</f>
        <v>-1162000</v>
      </c>
      <c r="L1393" s="205" t="n">
        <f aca="false">VLOOKUP($B1393,[5]Data!$A$1:$M$15000,11,0)</f>
        <v>4521000</v>
      </c>
      <c r="M1393" s="205" t="n">
        <f aca="false">VLOOKUP($B1393,[5]Data!$A$1:$M$15000,12,0)</f>
        <v>18428000</v>
      </c>
    </row>
    <row r="1394" customFormat="false" ht="11.25" hidden="false" customHeight="false" outlineLevel="0" collapsed="false">
      <c r="A1394" s="199" t="n">
        <v>36938</v>
      </c>
      <c r="B1394" s="192" t="n">
        <v>36938</v>
      </c>
      <c r="C1394" s="205" t="n">
        <f aca="false">VLOOKUP($B1394,[5]Data!$A$1:$M$15000,3,0)</f>
        <v>541000</v>
      </c>
      <c r="D1394" s="205" t="n">
        <f aca="false">VLOOKUP($B1394,[5]Data!$A$1:$M$15000,4,0)</f>
        <v>1164000</v>
      </c>
      <c r="E1394" s="205" t="n">
        <f aca="false">VLOOKUP($B1394,[5]Data!$A$1:$M$15000,5,0)</f>
        <v>482000</v>
      </c>
      <c r="F1394" s="205" t="n">
        <f aca="false">VLOOKUP($B1394,[5]Data!$A$1:$M$15000,6,0)</f>
        <v>284000</v>
      </c>
      <c r="G1394" s="205" t="n">
        <f aca="false">VLOOKUP($B1394,[5]Data!$A$1:$M$15000,7,0)</f>
        <v>773000</v>
      </c>
      <c r="H1394" s="205" t="n">
        <f aca="false">VLOOKUP($B1394,[5]Data!$A$1:$M$15000,8,0)</f>
        <v>311000</v>
      </c>
      <c r="I1394" s="205" t="s">
        <v>80</v>
      </c>
      <c r="J1394" s="205" t="n">
        <f aca="false">VLOOKUP($B1394,[5]Data!$A$1:$M$15000,9,0)</f>
        <v>3554000</v>
      </c>
      <c r="K1394" s="205" t="n">
        <f aca="false">VLOOKUP($B1394,[5]Data!$A$1:$M$15000,10,0)</f>
        <v>-528000</v>
      </c>
      <c r="L1394" s="205" t="n">
        <f aca="false">VLOOKUP($B1394,[5]Data!$A$1:$M$15000,11,0)</f>
        <v>4049000</v>
      </c>
      <c r="M1394" s="205" t="n">
        <f aca="false">VLOOKUP($B1394,[5]Data!$A$1:$M$15000,12,0)</f>
        <v>17900000</v>
      </c>
    </row>
    <row r="1395" customFormat="false" ht="11.25" hidden="false" customHeight="false" outlineLevel="0" collapsed="false">
      <c r="A1395" s="199" t="n">
        <v>36939</v>
      </c>
      <c r="B1395" s="192" t="n">
        <v>36939</v>
      </c>
      <c r="C1395" s="205" t="n">
        <f aca="false">VLOOKUP($B1395,[5]Data!$A$1:$M$15000,3,0)</f>
        <v>531000</v>
      </c>
      <c r="D1395" s="205" t="n">
        <f aca="false">VLOOKUP($B1395,[5]Data!$A$1:$M$15000,4,0)</f>
        <v>1229000</v>
      </c>
      <c r="E1395" s="205" t="n">
        <f aca="false">VLOOKUP($B1395,[5]Data!$A$1:$M$15000,5,0)</f>
        <v>502000</v>
      </c>
      <c r="F1395" s="205" t="n">
        <f aca="false">VLOOKUP($B1395,[5]Data!$A$1:$M$15000,6,0)</f>
        <v>280000</v>
      </c>
      <c r="G1395" s="205" t="n">
        <f aca="false">VLOOKUP($B1395,[5]Data!$A$1:$M$15000,7,0)</f>
        <v>781000</v>
      </c>
      <c r="H1395" s="205" t="n">
        <f aca="false">VLOOKUP($B1395,[5]Data!$A$1:$M$15000,8,0)</f>
        <v>323000</v>
      </c>
      <c r="I1395" s="205" t="s">
        <v>80</v>
      </c>
      <c r="J1395" s="205" t="n">
        <f aca="false">VLOOKUP($B1395,[5]Data!$A$1:$M$15000,9,0)</f>
        <v>3645000</v>
      </c>
      <c r="K1395" s="205" t="n">
        <f aca="false">VLOOKUP($B1395,[5]Data!$A$1:$M$15000,10,0)</f>
        <v>-58000</v>
      </c>
      <c r="L1395" s="205" t="n">
        <f aca="false">VLOOKUP($B1395,[5]Data!$A$1:$M$15000,11,0)</f>
        <v>3708000</v>
      </c>
      <c r="M1395" s="205" t="n">
        <f aca="false">VLOOKUP($B1395,[5]Data!$A$1:$M$15000,12,0)</f>
        <v>17843000</v>
      </c>
    </row>
    <row r="1396" customFormat="false" ht="11.25" hidden="false" customHeight="false" outlineLevel="0" collapsed="false">
      <c r="A1396" s="199" t="n">
        <v>36940</v>
      </c>
      <c r="B1396" s="192" t="n">
        <v>36940</v>
      </c>
      <c r="C1396" s="205" t="n">
        <f aca="false">VLOOKUP($B1396,[5]Data!$A$1:$M$15000,3,0)</f>
        <v>530000</v>
      </c>
      <c r="D1396" s="205" t="n">
        <f aca="false">VLOOKUP($B1396,[5]Data!$A$1:$M$15000,4,0)</f>
        <v>1199000</v>
      </c>
      <c r="E1396" s="205" t="n">
        <f aca="false">VLOOKUP($B1396,[5]Data!$A$1:$M$15000,5,0)</f>
        <v>492000</v>
      </c>
      <c r="F1396" s="205" t="n">
        <f aca="false">VLOOKUP($B1396,[5]Data!$A$1:$M$15000,6,0)</f>
        <v>282000</v>
      </c>
      <c r="G1396" s="205" t="n">
        <f aca="false">VLOOKUP($B1396,[5]Data!$A$1:$M$15000,7,0)</f>
        <v>786000</v>
      </c>
      <c r="H1396" s="205" t="n">
        <f aca="false">VLOOKUP($B1396,[5]Data!$A$1:$M$15000,8,0)</f>
        <v>309000</v>
      </c>
      <c r="I1396" s="205" t="s">
        <v>80</v>
      </c>
      <c r="J1396" s="205" t="n">
        <f aca="false">VLOOKUP($B1396,[5]Data!$A$1:$M$15000,9,0)</f>
        <v>3597000</v>
      </c>
      <c r="K1396" s="205" t="n">
        <f aca="false">VLOOKUP($B1396,[5]Data!$A$1:$M$15000,10,0)</f>
        <v>190000</v>
      </c>
      <c r="L1396" s="205" t="n">
        <f aca="false">VLOOKUP($B1396,[5]Data!$A$1:$M$15000,11,0)</f>
        <v>3412000</v>
      </c>
      <c r="M1396" s="205" t="n">
        <f aca="false">VLOOKUP($B1396,[5]Data!$A$1:$M$15000,12,0)</f>
        <v>18023000</v>
      </c>
    </row>
    <row r="1397" customFormat="false" ht="11.25" hidden="false" customHeight="false" outlineLevel="0" collapsed="false">
      <c r="A1397" s="199" t="n">
        <v>36941</v>
      </c>
      <c r="B1397" s="192" t="n">
        <v>36941</v>
      </c>
      <c r="C1397" s="205" t="n">
        <f aca="false">VLOOKUP($B1397,[5]Data!$A$1:$M$15000,3,0)</f>
        <v>539000</v>
      </c>
      <c r="D1397" s="205" t="n">
        <f aca="false">VLOOKUP($B1397,[5]Data!$A$1:$M$15000,4,0)</f>
        <v>1249000</v>
      </c>
      <c r="E1397" s="205" t="n">
        <f aca="false">VLOOKUP($B1397,[5]Data!$A$1:$M$15000,5,0)</f>
        <v>470000</v>
      </c>
      <c r="F1397" s="205" t="n">
        <f aca="false">VLOOKUP($B1397,[5]Data!$A$1:$M$15000,6,0)</f>
        <v>282000</v>
      </c>
      <c r="G1397" s="205" t="n">
        <f aca="false">VLOOKUP($B1397,[5]Data!$A$1:$M$15000,7,0)</f>
        <v>783000</v>
      </c>
      <c r="H1397" s="205" t="n">
        <f aca="false">VLOOKUP($B1397,[5]Data!$A$1:$M$15000,8,0)</f>
        <v>308000</v>
      </c>
      <c r="I1397" s="205" t="s">
        <v>80</v>
      </c>
      <c r="J1397" s="205" t="n">
        <f aca="false">VLOOKUP($B1397,[5]Data!$A$1:$M$15000,9,0)</f>
        <v>3630000</v>
      </c>
      <c r="K1397" s="205" t="n">
        <f aca="false">VLOOKUP($B1397,[5]Data!$A$1:$M$15000,10,0)</f>
        <v>-339000</v>
      </c>
      <c r="L1397" s="205" t="n">
        <f aca="false">VLOOKUP($B1397,[5]Data!$A$1:$M$15000,11,0)</f>
        <v>3985000</v>
      </c>
      <c r="M1397" s="205" t="n">
        <f aca="false">VLOOKUP($B1397,[5]Data!$A$1:$M$15000,12,0)</f>
        <v>17697000</v>
      </c>
    </row>
    <row r="1398" customFormat="false" ht="11.25" hidden="false" customHeight="false" outlineLevel="0" collapsed="false">
      <c r="A1398" s="199" t="n">
        <v>36942</v>
      </c>
      <c r="B1398" s="192" t="n">
        <v>36942</v>
      </c>
      <c r="C1398" s="205" t="n">
        <f aca="false">VLOOKUP($B1398,[5]Data!$A$1:$M$15000,3,0)</f>
        <v>541000</v>
      </c>
      <c r="D1398" s="205" t="n">
        <f aca="false">VLOOKUP($B1398,[5]Data!$A$1:$M$15000,4,0)</f>
        <v>1239000</v>
      </c>
      <c r="E1398" s="205" t="n">
        <f aca="false">VLOOKUP($B1398,[5]Data!$A$1:$M$15000,5,0)</f>
        <v>459000</v>
      </c>
      <c r="F1398" s="205" t="n">
        <f aca="false">VLOOKUP($B1398,[5]Data!$A$1:$M$15000,6,0)</f>
        <v>291000</v>
      </c>
      <c r="G1398" s="205" t="n">
        <f aca="false">VLOOKUP($B1398,[5]Data!$A$1:$M$15000,7,0)</f>
        <v>773000</v>
      </c>
      <c r="H1398" s="205" t="n">
        <f aca="false">VLOOKUP($B1398,[5]Data!$A$1:$M$15000,8,0)</f>
        <v>319000</v>
      </c>
      <c r="I1398" s="205" t="s">
        <v>80</v>
      </c>
      <c r="J1398" s="205" t="n">
        <f aca="false">VLOOKUP($B1398,[5]Data!$A$1:$M$15000,9,0)</f>
        <v>3622000</v>
      </c>
      <c r="K1398" s="205" t="n">
        <f aca="false">VLOOKUP($B1398,[5]Data!$A$1:$M$15000,10,0)</f>
        <v>-172000</v>
      </c>
      <c r="L1398" s="205" t="n">
        <f aca="false">VLOOKUP($B1398,[5]Data!$A$1:$M$15000,11,0)</f>
        <v>3871000</v>
      </c>
      <c r="M1398" s="205" t="n">
        <f aca="false">VLOOKUP($B1398,[5]Data!$A$1:$M$15000,12,0)</f>
        <v>17526000</v>
      </c>
    </row>
    <row r="1399" customFormat="false" ht="11.25" hidden="false" customHeight="false" outlineLevel="0" collapsed="false">
      <c r="A1399" s="199" t="n">
        <v>36943</v>
      </c>
      <c r="B1399" s="192" t="n">
        <v>36943</v>
      </c>
      <c r="C1399" s="205" t="n">
        <f aca="false">VLOOKUP($B1399,[5]Data!$A$1:$M$15000,3,0)</f>
        <v>538000</v>
      </c>
      <c r="D1399" s="205" t="n">
        <f aca="false">VLOOKUP($B1399,[5]Data!$A$1:$M$15000,4,0)</f>
        <v>1222000</v>
      </c>
      <c r="E1399" s="205" t="n">
        <f aca="false">VLOOKUP($B1399,[5]Data!$A$1:$M$15000,5,0)</f>
        <v>499000</v>
      </c>
      <c r="F1399" s="205" t="n">
        <f aca="false">VLOOKUP($B1399,[5]Data!$A$1:$M$15000,6,0)</f>
        <v>287000</v>
      </c>
      <c r="G1399" s="205" t="n">
        <f aca="false">VLOOKUP($B1399,[5]Data!$A$1:$M$15000,7,0)</f>
        <v>763000</v>
      </c>
      <c r="H1399" s="205" t="n">
        <f aca="false">VLOOKUP($B1399,[5]Data!$A$1:$M$15000,8,0)</f>
        <v>328000</v>
      </c>
      <c r="I1399" s="205" t="s">
        <v>80</v>
      </c>
      <c r="J1399" s="205" t="n">
        <f aca="false">VLOOKUP($B1399,[5]Data!$A$1:$M$15000,9,0)</f>
        <v>3639000</v>
      </c>
      <c r="K1399" s="205" t="n">
        <f aca="false">VLOOKUP($B1399,[5]Data!$A$1:$M$15000,10,0)</f>
        <v>-82000</v>
      </c>
      <c r="L1399" s="205" t="n">
        <f aca="false">VLOOKUP($B1399,[5]Data!$A$1:$M$15000,11,0)</f>
        <v>3656000</v>
      </c>
      <c r="M1399" s="205" t="n">
        <f aca="false">VLOOKUP($B1399,[5]Data!$A$1:$M$15000,12,0)</f>
        <v>17468000</v>
      </c>
    </row>
    <row r="1400" customFormat="false" ht="11.25" hidden="false" customHeight="false" outlineLevel="0" collapsed="false">
      <c r="A1400" s="199" t="n">
        <v>36944</v>
      </c>
      <c r="B1400" s="192" t="n">
        <v>36944</v>
      </c>
      <c r="C1400" s="205" t="n">
        <f aca="false">VLOOKUP($B1400,[5]Data!$A$1:$M$15000,3,0)</f>
        <v>541000</v>
      </c>
      <c r="D1400" s="205" t="n">
        <f aca="false">VLOOKUP($B1400,[5]Data!$A$1:$M$15000,4,0)</f>
        <v>1244000</v>
      </c>
      <c r="E1400" s="205" t="n">
        <f aca="false">VLOOKUP($B1400,[5]Data!$A$1:$M$15000,5,0)</f>
        <v>503000</v>
      </c>
      <c r="F1400" s="205" t="n">
        <f aca="false">VLOOKUP($B1400,[5]Data!$A$1:$M$15000,6,0)</f>
        <v>279000</v>
      </c>
      <c r="G1400" s="205" t="n">
        <f aca="false">VLOOKUP($B1400,[5]Data!$A$1:$M$15000,7,0)</f>
        <v>775000</v>
      </c>
      <c r="H1400" s="205" t="n">
        <f aca="false">VLOOKUP($B1400,[5]Data!$A$1:$M$15000,8,0)</f>
        <v>331000</v>
      </c>
      <c r="I1400" s="205" t="s">
        <v>80</v>
      </c>
      <c r="J1400" s="205" t="n">
        <f aca="false">VLOOKUP($B1400,[5]Data!$A$1:$M$15000,9,0)</f>
        <v>3673000</v>
      </c>
      <c r="K1400" s="205" t="n">
        <f aca="false">VLOOKUP($B1400,[5]Data!$A$1:$M$15000,10,0)</f>
        <v>-157000</v>
      </c>
      <c r="L1400" s="205" t="n">
        <f aca="false">VLOOKUP($B1400,[5]Data!$A$1:$M$15000,11,0)</f>
        <v>3856000</v>
      </c>
      <c r="M1400" s="205" t="n">
        <f aca="false">VLOOKUP($B1400,[5]Data!$A$1:$M$15000,12,0)</f>
        <v>17359000</v>
      </c>
    </row>
    <row r="1401" customFormat="false" ht="11.25" hidden="false" customHeight="false" outlineLevel="0" collapsed="false">
      <c r="A1401" s="199" t="n">
        <v>36945</v>
      </c>
      <c r="B1401" s="192" t="n">
        <v>36945</v>
      </c>
      <c r="C1401" s="205" t="n">
        <f aca="false">VLOOKUP($B1401,[5]Data!$A$1:$M$15000,3,0)</f>
        <v>541000</v>
      </c>
      <c r="D1401" s="205" t="n">
        <f aca="false">VLOOKUP($B1401,[5]Data!$A$1:$M$15000,4,0)</f>
        <v>1250000</v>
      </c>
      <c r="E1401" s="205" t="n">
        <f aca="false">VLOOKUP($B1401,[5]Data!$A$1:$M$15000,5,0)</f>
        <v>465000</v>
      </c>
      <c r="F1401" s="205" t="n">
        <f aca="false">VLOOKUP($B1401,[5]Data!$A$1:$M$15000,6,0)</f>
        <v>297000</v>
      </c>
      <c r="G1401" s="205" t="n">
        <f aca="false">VLOOKUP($B1401,[5]Data!$A$1:$M$15000,7,0)</f>
        <v>771000</v>
      </c>
      <c r="H1401" s="205" t="n">
        <f aca="false">VLOOKUP($B1401,[5]Data!$A$1:$M$15000,8,0)</f>
        <v>334000</v>
      </c>
      <c r="I1401" s="205" t="s">
        <v>80</v>
      </c>
      <c r="J1401" s="205" t="n">
        <f aca="false">VLOOKUP($B1401,[5]Data!$A$1:$M$15000,9,0)</f>
        <v>3658000</v>
      </c>
      <c r="K1401" s="205" t="n">
        <f aca="false">VLOOKUP($B1401,[5]Data!$A$1:$M$15000,10,0)</f>
        <v>-494000</v>
      </c>
      <c r="L1401" s="205" t="n">
        <f aca="false">VLOOKUP($B1401,[5]Data!$A$1:$M$15000,11,0)</f>
        <v>4164000</v>
      </c>
      <c r="M1401" s="205" t="n">
        <f aca="false">VLOOKUP($B1401,[5]Data!$A$1:$M$15000,12,0)</f>
        <v>16882000</v>
      </c>
    </row>
    <row r="1402" customFormat="false" ht="11.25" hidden="false" customHeight="false" outlineLevel="0" collapsed="false">
      <c r="A1402" s="199" t="n">
        <v>36946</v>
      </c>
      <c r="B1402" s="192" t="n">
        <v>36946</v>
      </c>
      <c r="C1402" s="205" t="n">
        <f aca="false">VLOOKUP($B1402,[5]Data!$A$1:$M$15000,3,0)</f>
        <v>538000</v>
      </c>
      <c r="D1402" s="205" t="n">
        <f aca="false">VLOOKUP($B1402,[5]Data!$A$1:$M$15000,4,0)</f>
        <v>1240000</v>
      </c>
      <c r="E1402" s="205" t="n">
        <f aca="false">VLOOKUP($B1402,[5]Data!$A$1:$M$15000,5,0)</f>
        <v>477000</v>
      </c>
      <c r="F1402" s="205" t="n">
        <f aca="false">VLOOKUP($B1402,[5]Data!$A$1:$M$15000,6,0)</f>
        <v>281000</v>
      </c>
      <c r="G1402" s="205" t="n">
        <f aca="false">VLOOKUP($B1402,[5]Data!$A$1:$M$15000,7,0)</f>
        <v>788000</v>
      </c>
      <c r="H1402" s="205" t="n">
        <f aca="false">VLOOKUP($B1402,[5]Data!$A$1:$M$15000,8,0)</f>
        <v>338000</v>
      </c>
      <c r="I1402" s="205" t="s">
        <v>80</v>
      </c>
      <c r="J1402" s="205" t="n">
        <f aca="false">VLOOKUP($B1402,[5]Data!$A$1:$M$15000,9,0)</f>
        <v>3662000</v>
      </c>
      <c r="K1402" s="205" t="n">
        <f aca="false">VLOOKUP($B1402,[5]Data!$A$1:$M$15000,10,0)</f>
        <v>-607000</v>
      </c>
      <c r="L1402" s="205" t="n">
        <f aca="false">VLOOKUP($B1402,[5]Data!$A$1:$M$15000,11,0)</f>
        <v>4141000</v>
      </c>
      <c r="M1402" s="205" t="n">
        <f aca="false">VLOOKUP($B1402,[5]Data!$A$1:$M$15000,12,0)</f>
        <v>16276000</v>
      </c>
    </row>
    <row r="1403" customFormat="false" ht="11.25" hidden="false" customHeight="false" outlineLevel="0" collapsed="false">
      <c r="A1403" s="199" t="n">
        <v>36947</v>
      </c>
      <c r="B1403" s="192" t="n">
        <v>36947</v>
      </c>
      <c r="C1403" s="205" t="n">
        <f aca="false">VLOOKUP($B1403,[5]Data!$A$1:$M$15000,3,0)</f>
        <v>539000</v>
      </c>
      <c r="D1403" s="205" t="n">
        <f aca="false">VLOOKUP($B1403,[5]Data!$A$1:$M$15000,4,0)</f>
        <v>1251000</v>
      </c>
      <c r="E1403" s="205" t="n">
        <f aca="false">VLOOKUP($B1403,[5]Data!$A$1:$M$15000,5,0)</f>
        <v>497000</v>
      </c>
      <c r="F1403" s="205" t="n">
        <f aca="false">VLOOKUP($B1403,[5]Data!$A$1:$M$15000,6,0)</f>
        <v>285000</v>
      </c>
      <c r="G1403" s="205" t="n">
        <f aca="false">VLOOKUP($B1403,[5]Data!$A$1:$M$15000,7,0)</f>
        <v>777000</v>
      </c>
      <c r="H1403" s="205" t="n">
        <f aca="false">VLOOKUP($B1403,[5]Data!$A$1:$M$15000,8,0)</f>
        <v>340000</v>
      </c>
      <c r="I1403" s="205" t="s">
        <v>80</v>
      </c>
      <c r="J1403" s="205" t="n">
        <f aca="false">VLOOKUP($B1403,[5]Data!$A$1:$M$15000,9,0)</f>
        <v>3690000</v>
      </c>
      <c r="K1403" s="205" t="n">
        <f aca="false">VLOOKUP($B1403,[5]Data!$A$1:$M$15000,10,0)</f>
        <v>-199000</v>
      </c>
      <c r="L1403" s="205" t="n">
        <f aca="false">VLOOKUP($B1403,[5]Data!$A$1:$M$15000,11,0)</f>
        <v>3989000</v>
      </c>
      <c r="M1403" s="205" t="n">
        <f aca="false">VLOOKUP($B1403,[5]Data!$A$1:$M$15000,12,0)</f>
        <v>16077000</v>
      </c>
    </row>
    <row r="1404" customFormat="false" ht="11.25" hidden="false" customHeight="false" outlineLevel="0" collapsed="false">
      <c r="A1404" s="199" t="n">
        <v>36948</v>
      </c>
      <c r="B1404" s="192" t="n">
        <v>36948</v>
      </c>
      <c r="C1404" s="205" t="n">
        <f aca="false">VLOOKUP($B1404,[5]Data!$A$1:$M$15000,3,0)</f>
        <v>539000</v>
      </c>
      <c r="D1404" s="205" t="n">
        <f aca="false">VLOOKUP($B1404,[5]Data!$A$1:$M$15000,4,0)</f>
        <v>1245000</v>
      </c>
      <c r="E1404" s="205" t="n">
        <f aca="false">VLOOKUP($B1404,[5]Data!$A$1:$M$15000,5,0)</f>
        <v>460000</v>
      </c>
      <c r="F1404" s="205" t="n">
        <f aca="false">VLOOKUP($B1404,[5]Data!$A$1:$M$15000,6,0)</f>
        <v>289000</v>
      </c>
      <c r="G1404" s="205" t="n">
        <f aca="false">VLOOKUP($B1404,[5]Data!$A$1:$M$15000,7,0)</f>
        <v>779000</v>
      </c>
      <c r="H1404" s="205" t="n">
        <f aca="false">VLOOKUP($B1404,[5]Data!$A$1:$M$15000,8,0)</f>
        <v>331000</v>
      </c>
      <c r="I1404" s="205" t="s">
        <v>80</v>
      </c>
      <c r="J1404" s="205" t="n">
        <f aca="false">VLOOKUP($B1404,[5]Data!$A$1:$M$15000,9,0)</f>
        <v>3641000</v>
      </c>
      <c r="K1404" s="205" t="n">
        <f aca="false">VLOOKUP($B1404,[5]Data!$A$1:$M$15000,10,0)</f>
        <v>-451000</v>
      </c>
      <c r="L1404" s="205" t="n">
        <f aca="false">VLOOKUP($B1404,[5]Data!$A$1:$M$15000,11,0)</f>
        <v>4087000</v>
      </c>
      <c r="M1404" s="205" t="n">
        <f aca="false">VLOOKUP($B1404,[5]Data!$A$1:$M$15000,12,0)</f>
        <v>15626000</v>
      </c>
    </row>
    <row r="1405" customFormat="false" ht="11.25" hidden="false" customHeight="false" outlineLevel="0" collapsed="false">
      <c r="A1405" s="199" t="n">
        <v>36949</v>
      </c>
      <c r="B1405" s="192" t="n">
        <v>36949</v>
      </c>
      <c r="C1405" s="205" t="n">
        <f aca="false">VLOOKUP($B1405,[5]Data!$A$1:$M$15000,3,0)</f>
        <v>533000</v>
      </c>
      <c r="D1405" s="205" t="n">
        <f aca="false">VLOOKUP($B1405,[5]Data!$A$1:$M$15000,4,0)</f>
        <v>1233000</v>
      </c>
      <c r="E1405" s="205" t="n">
        <f aca="false">VLOOKUP($B1405,[5]Data!$A$1:$M$15000,5,0)</f>
        <v>469000</v>
      </c>
      <c r="F1405" s="205" t="n">
        <f aca="false">VLOOKUP($B1405,[5]Data!$A$1:$M$15000,6,0)</f>
        <v>289000</v>
      </c>
      <c r="G1405" s="205" t="n">
        <f aca="false">VLOOKUP($B1405,[5]Data!$A$1:$M$15000,7,0)</f>
        <v>760000</v>
      </c>
      <c r="H1405" s="205" t="n">
        <f aca="false">VLOOKUP($B1405,[5]Data!$A$1:$M$15000,8,0)</f>
        <v>324000</v>
      </c>
      <c r="I1405" s="205" t="s">
        <v>80</v>
      </c>
      <c r="J1405" s="205" t="n">
        <f aca="false">VLOOKUP($B1405,[5]Data!$A$1:$M$15000,9,0)</f>
        <v>3608000</v>
      </c>
      <c r="K1405" s="205" t="n">
        <f aca="false">VLOOKUP($B1405,[5]Data!$A$1:$M$15000,10,0)</f>
        <v>-768000</v>
      </c>
      <c r="L1405" s="205" t="n">
        <f aca="false">VLOOKUP($B1405,[5]Data!$A$1:$M$15000,11,0)</f>
        <v>4490000</v>
      </c>
      <c r="M1405" s="205" t="n">
        <f aca="false">VLOOKUP($B1405,[5]Data!$A$1:$M$15000,12,0)</f>
        <v>14858000</v>
      </c>
    </row>
    <row r="1406" customFormat="false" ht="11.25" hidden="false" customHeight="false" outlineLevel="0" collapsed="false">
      <c r="A1406" s="199" t="n">
        <v>36950</v>
      </c>
      <c r="B1406" s="192" t="n">
        <v>36950</v>
      </c>
      <c r="C1406" s="205" t="n">
        <f aca="false">VLOOKUP($B1406,[5]Data!$A$1:$M$15000,3,0)</f>
        <v>536000</v>
      </c>
      <c r="D1406" s="205" t="n">
        <f aca="false">VLOOKUP($B1406,[5]Data!$A$1:$M$15000,4,0)</f>
        <v>1205000</v>
      </c>
      <c r="E1406" s="205" t="n">
        <f aca="false">VLOOKUP($B1406,[5]Data!$A$1:$M$15000,5,0)</f>
        <v>468000</v>
      </c>
      <c r="F1406" s="205" t="n">
        <f aca="false">VLOOKUP($B1406,[5]Data!$A$1:$M$15000,6,0)</f>
        <v>315000</v>
      </c>
      <c r="G1406" s="205" t="n">
        <f aca="false">VLOOKUP($B1406,[5]Data!$A$1:$M$15000,7,0)</f>
        <v>735000</v>
      </c>
      <c r="H1406" s="205" t="n">
        <f aca="false">VLOOKUP($B1406,[5]Data!$A$1:$M$15000,8,0)</f>
        <v>309000</v>
      </c>
      <c r="I1406" s="205" t="s">
        <v>80</v>
      </c>
      <c r="J1406" s="205" t="n">
        <f aca="false">VLOOKUP($B1406,[5]Data!$A$1:$M$15000,9,0)</f>
        <v>3568000</v>
      </c>
      <c r="K1406" s="205" t="n">
        <f aca="false">VLOOKUP($B1406,[5]Data!$A$1:$M$15000,10,0)</f>
        <v>-1111000</v>
      </c>
      <c r="L1406" s="205" t="n">
        <f aca="false">VLOOKUP($B1406,[5]Data!$A$1:$M$15000,11,0)</f>
        <v>4704000</v>
      </c>
      <c r="M1406" s="205" t="n">
        <f aca="false">VLOOKUP($B1406,[5]Data!$A$1:$M$15000,12,0)</f>
        <v>13953000</v>
      </c>
    </row>
    <row r="1407" customFormat="false" ht="11.25" hidden="false" customHeight="false" outlineLevel="0" collapsed="false">
      <c r="A1407" s="199" t="n">
        <v>36951</v>
      </c>
      <c r="B1407" s="192" t="n">
        <v>36951</v>
      </c>
      <c r="C1407" s="205" t="n">
        <f aca="false">VLOOKUP($B1407,[5]Data!$A$1:$M$15000,3,0)</f>
        <v>533000</v>
      </c>
      <c r="D1407" s="205" t="n">
        <f aca="false">VLOOKUP($B1407,[5]Data!$A$1:$M$15000,4,0)</f>
        <v>1188000</v>
      </c>
      <c r="E1407" s="205" t="n">
        <f aca="false">VLOOKUP($B1407,[5]Data!$A$1:$M$15000,5,0)</f>
        <v>398000</v>
      </c>
      <c r="F1407" s="205" t="n">
        <f aca="false">VLOOKUP($B1407,[5]Data!$A$1:$M$15000,6,0)</f>
        <v>374000</v>
      </c>
      <c r="G1407" s="205" t="n">
        <f aca="false">VLOOKUP($B1407,[5]Data!$A$1:$M$15000,7,0)</f>
        <v>773000</v>
      </c>
      <c r="H1407" s="205" t="n">
        <f aca="false">VLOOKUP($B1407,[5]Data!$A$1:$M$15000,8,0)</f>
        <v>307000</v>
      </c>
      <c r="I1407" s="205" t="s">
        <v>80</v>
      </c>
      <c r="J1407" s="205" t="n">
        <f aca="false">VLOOKUP($B1407,[5]Data!$A$1:$M$15000,9,0)</f>
        <v>3573000</v>
      </c>
      <c r="K1407" s="205" t="n">
        <f aca="false">VLOOKUP($B1407,[5]Data!$A$1:$M$15000,10,0)</f>
        <v>-584000</v>
      </c>
      <c r="L1407" s="205" t="n">
        <f aca="false">VLOOKUP($B1407,[5]Data!$A$1:$M$15000,11,0)</f>
        <v>4131000</v>
      </c>
      <c r="M1407" s="205" t="n">
        <f aca="false">VLOOKUP($B1407,[5]Data!$A$1:$M$15000,12,0)</f>
        <v>12992000</v>
      </c>
    </row>
    <row r="1408" customFormat="false" ht="11.25" hidden="false" customHeight="false" outlineLevel="0" collapsed="false">
      <c r="A1408" s="199" t="n">
        <v>36952</v>
      </c>
      <c r="B1408" s="192" t="n">
        <v>36952</v>
      </c>
      <c r="C1408" s="205" t="n">
        <f aca="false">VLOOKUP($B1408,[5]Data!$A$1:$M$15000,3,0)</f>
        <v>539000</v>
      </c>
      <c r="D1408" s="205" t="n">
        <f aca="false">VLOOKUP($B1408,[5]Data!$A$1:$M$15000,4,0)</f>
        <v>1202000</v>
      </c>
      <c r="E1408" s="205" t="n">
        <f aca="false">VLOOKUP($B1408,[5]Data!$A$1:$M$15000,5,0)</f>
        <v>371000</v>
      </c>
      <c r="F1408" s="205" t="n">
        <f aca="false">VLOOKUP($B1408,[5]Data!$A$1:$M$15000,6,0)</f>
        <v>356000</v>
      </c>
      <c r="G1408" s="205" t="n">
        <f aca="false">VLOOKUP($B1408,[5]Data!$A$1:$M$15000,7,0)</f>
        <v>776000</v>
      </c>
      <c r="H1408" s="205" t="n">
        <f aca="false">VLOOKUP($B1408,[5]Data!$A$1:$M$15000,8,0)</f>
        <v>327000</v>
      </c>
      <c r="I1408" s="205" t="s">
        <v>80</v>
      </c>
      <c r="J1408" s="205" t="n">
        <f aca="false">VLOOKUP($B1408,[5]Data!$A$1:$M$15000,9,0)</f>
        <v>3572000</v>
      </c>
      <c r="K1408" s="205" t="n">
        <f aca="false">VLOOKUP($B1408,[5]Data!$A$1:$M$15000,10,0)</f>
        <v>-441000</v>
      </c>
      <c r="L1408" s="205" t="n">
        <f aca="false">VLOOKUP($B1408,[5]Data!$A$1:$M$15000,11,0)</f>
        <v>3903000</v>
      </c>
      <c r="M1408" s="205" t="n">
        <f aca="false">VLOOKUP($B1408,[5]Data!$A$1:$M$15000,12,0)</f>
        <v>12551000</v>
      </c>
    </row>
    <row r="1409" customFormat="false" ht="11.25" hidden="false" customHeight="false" outlineLevel="0" collapsed="false">
      <c r="A1409" s="199" t="n">
        <v>36953</v>
      </c>
      <c r="B1409" s="192" t="n">
        <v>36953</v>
      </c>
      <c r="C1409" s="205" t="n">
        <f aca="false">VLOOKUP($B1409,[5]Data!$A$1:$M$15000,3,0)</f>
        <v>534000</v>
      </c>
      <c r="D1409" s="205" t="n">
        <f aca="false">VLOOKUP($B1409,[5]Data!$A$1:$M$15000,4,0)</f>
        <v>1186000</v>
      </c>
      <c r="E1409" s="205" t="n">
        <f aca="false">VLOOKUP($B1409,[5]Data!$A$1:$M$15000,5,0)</f>
        <v>362000</v>
      </c>
      <c r="F1409" s="205" t="n">
        <f aca="false">VLOOKUP($B1409,[5]Data!$A$1:$M$15000,6,0)</f>
        <v>379000</v>
      </c>
      <c r="G1409" s="205" t="n">
        <f aca="false">VLOOKUP($B1409,[5]Data!$A$1:$M$15000,7,0)</f>
        <v>774000</v>
      </c>
      <c r="H1409" s="205" t="n">
        <f aca="false">VLOOKUP($B1409,[5]Data!$A$1:$M$15000,8,0)</f>
        <v>331000</v>
      </c>
      <c r="I1409" s="205" t="s">
        <v>80</v>
      </c>
      <c r="J1409" s="205" t="n">
        <f aca="false">VLOOKUP($B1409,[5]Data!$A$1:$M$15000,9,0)</f>
        <v>3566000</v>
      </c>
      <c r="K1409" s="205" t="n">
        <f aca="false">VLOOKUP($B1409,[5]Data!$A$1:$M$15000,10,0)</f>
        <v>16000</v>
      </c>
      <c r="L1409" s="205" t="n">
        <f aca="false">VLOOKUP($B1409,[5]Data!$A$1:$M$15000,11,0)</f>
        <v>3521000</v>
      </c>
      <c r="M1409" s="205" t="n">
        <f aca="false">VLOOKUP($B1409,[5]Data!$A$1:$M$15000,12,0)</f>
        <v>12567000</v>
      </c>
    </row>
    <row r="1410" customFormat="false" ht="11.25" hidden="false" customHeight="false" outlineLevel="0" collapsed="false">
      <c r="A1410" s="199" t="n">
        <v>36954</v>
      </c>
      <c r="B1410" s="192" t="n">
        <v>36954</v>
      </c>
      <c r="C1410" s="205" t="n">
        <f aca="false">VLOOKUP($B1410,[5]Data!$A$1:$M$15000,3,0)</f>
        <v>544000</v>
      </c>
      <c r="D1410" s="205" t="n">
        <f aca="false">VLOOKUP($B1410,[5]Data!$A$1:$M$15000,4,0)</f>
        <v>1181000</v>
      </c>
      <c r="E1410" s="205" t="n">
        <f aca="false">VLOOKUP($B1410,[5]Data!$A$1:$M$15000,5,0)</f>
        <v>368000</v>
      </c>
      <c r="F1410" s="205" t="n">
        <f aca="false">VLOOKUP($B1410,[5]Data!$A$1:$M$15000,6,0)</f>
        <v>314000</v>
      </c>
      <c r="G1410" s="205" t="n">
        <f aca="false">VLOOKUP($B1410,[5]Data!$A$1:$M$15000,7,0)</f>
        <v>776000</v>
      </c>
      <c r="H1410" s="205" t="n">
        <f aca="false">VLOOKUP($B1410,[5]Data!$A$1:$M$15000,8,0)</f>
        <v>315000</v>
      </c>
      <c r="I1410" s="205" t="s">
        <v>80</v>
      </c>
      <c r="J1410" s="205" t="n">
        <f aca="false">VLOOKUP($B1410,[5]Data!$A$1:$M$15000,9,0)</f>
        <v>3497000</v>
      </c>
      <c r="K1410" s="205" t="n">
        <f aca="false">VLOOKUP($B1410,[5]Data!$A$1:$M$15000,10,0)</f>
        <v>-124000</v>
      </c>
      <c r="L1410" s="205" t="n">
        <f aca="false">VLOOKUP($B1410,[5]Data!$A$1:$M$15000,11,0)</f>
        <v>3598000</v>
      </c>
      <c r="M1410" s="205" t="n">
        <f aca="false">VLOOKUP($B1410,[5]Data!$A$1:$M$15000,12,0)</f>
        <v>12443000</v>
      </c>
    </row>
    <row r="1411" customFormat="false" ht="11.25" hidden="false" customHeight="false" outlineLevel="0" collapsed="false">
      <c r="A1411" s="199" t="n">
        <v>36955</v>
      </c>
      <c r="B1411" s="192" t="n">
        <v>36955</v>
      </c>
      <c r="C1411" s="205" t="n">
        <f aca="false">VLOOKUP($B1411,[5]Data!$A$1:$M$15000,3,0)</f>
        <v>540000</v>
      </c>
      <c r="D1411" s="205" t="n">
        <f aca="false">VLOOKUP($B1411,[5]Data!$A$1:$M$15000,4,0)</f>
        <v>1187000</v>
      </c>
      <c r="E1411" s="205" t="n">
        <f aca="false">VLOOKUP($B1411,[5]Data!$A$1:$M$15000,5,0)</f>
        <v>383000</v>
      </c>
      <c r="F1411" s="205" t="n">
        <f aca="false">VLOOKUP($B1411,[5]Data!$A$1:$M$15000,6,0)</f>
        <v>370000</v>
      </c>
      <c r="G1411" s="205" t="n">
        <f aca="false">VLOOKUP($B1411,[5]Data!$A$1:$M$15000,7,0)</f>
        <v>747000</v>
      </c>
      <c r="H1411" s="205" t="n">
        <f aca="false">VLOOKUP($B1411,[5]Data!$A$1:$M$15000,8,0)</f>
        <v>309000</v>
      </c>
      <c r="I1411" s="205" t="s">
        <v>80</v>
      </c>
      <c r="J1411" s="205" t="n">
        <f aca="false">VLOOKUP($B1411,[5]Data!$A$1:$M$15000,9,0)</f>
        <v>3536000</v>
      </c>
      <c r="K1411" s="205" t="n">
        <f aca="false">VLOOKUP($B1411,[5]Data!$A$1:$M$15000,10,0)</f>
        <v>-105000</v>
      </c>
      <c r="L1411" s="205" t="n">
        <f aca="false">VLOOKUP($B1411,[5]Data!$A$1:$M$15000,11,0)</f>
        <v>3647000</v>
      </c>
      <c r="M1411" s="205" t="n">
        <f aca="false">VLOOKUP($B1411,[5]Data!$A$1:$M$15000,12,0)</f>
        <v>12337000</v>
      </c>
    </row>
    <row r="1412" customFormat="false" ht="11.25" hidden="false" customHeight="false" outlineLevel="0" collapsed="false">
      <c r="A1412" s="199" t="n">
        <v>36956</v>
      </c>
      <c r="B1412" s="192" t="n">
        <v>36956</v>
      </c>
      <c r="C1412" s="205" t="n">
        <f aca="false">VLOOKUP($B1412,[5]Data!$A$1:$M$15000,3,0)</f>
        <v>536000</v>
      </c>
      <c r="D1412" s="205" t="n">
        <f aca="false">VLOOKUP($B1412,[5]Data!$A$1:$M$15000,4,0)</f>
        <v>1198000</v>
      </c>
      <c r="E1412" s="205" t="n">
        <f aca="false">VLOOKUP($B1412,[5]Data!$A$1:$M$15000,5,0)</f>
        <v>369000</v>
      </c>
      <c r="F1412" s="205" t="n">
        <f aca="false">VLOOKUP($B1412,[5]Data!$A$1:$M$15000,6,0)</f>
        <v>386000</v>
      </c>
      <c r="G1412" s="205" t="n">
        <f aca="false">VLOOKUP($B1412,[5]Data!$A$1:$M$15000,7,0)</f>
        <v>779000</v>
      </c>
      <c r="H1412" s="205" t="n">
        <f aca="false">VLOOKUP($B1412,[5]Data!$A$1:$M$15000,8,0)</f>
        <v>313000</v>
      </c>
      <c r="I1412" s="205" t="s">
        <v>80</v>
      </c>
      <c r="J1412" s="205" t="n">
        <f aca="false">VLOOKUP($B1412,[5]Data!$A$1:$M$15000,9,0)</f>
        <v>3581000</v>
      </c>
      <c r="K1412" s="205" t="n">
        <f aca="false">VLOOKUP($B1412,[5]Data!$A$1:$M$15000,10,0)</f>
        <v>153000</v>
      </c>
      <c r="L1412" s="205" t="n">
        <f aca="false">VLOOKUP($B1412,[5]Data!$A$1:$M$15000,11,0)</f>
        <v>3458000</v>
      </c>
      <c r="M1412" s="205" t="n">
        <f aca="false">VLOOKUP($B1412,[5]Data!$A$1:$M$15000,12,0)</f>
        <v>12491000</v>
      </c>
    </row>
    <row r="1413" customFormat="false" ht="11.25" hidden="false" customHeight="false" outlineLevel="0" collapsed="false">
      <c r="A1413" s="199" t="n">
        <v>36957</v>
      </c>
      <c r="B1413" s="192" t="n">
        <v>36957</v>
      </c>
      <c r="C1413" s="205" t="n">
        <f aca="false">VLOOKUP($B1413,[5]Data!$A$1:$M$15000,3,0)</f>
        <v>538000</v>
      </c>
      <c r="D1413" s="205" t="n">
        <f aca="false">VLOOKUP($B1413,[5]Data!$A$1:$M$15000,4,0)</f>
        <v>1259000</v>
      </c>
      <c r="E1413" s="205" t="n">
        <f aca="false">VLOOKUP($B1413,[5]Data!$A$1:$M$15000,5,0)</f>
        <v>371000</v>
      </c>
      <c r="F1413" s="205" t="n">
        <f aca="false">VLOOKUP($B1413,[5]Data!$A$1:$M$15000,6,0)</f>
        <v>404000</v>
      </c>
      <c r="G1413" s="205" t="n">
        <f aca="false">VLOOKUP($B1413,[5]Data!$A$1:$M$15000,7,0)</f>
        <v>747000</v>
      </c>
      <c r="H1413" s="205" t="n">
        <f aca="false">VLOOKUP($B1413,[5]Data!$A$1:$M$15000,8,0)</f>
        <v>314000</v>
      </c>
      <c r="I1413" s="205" t="s">
        <v>80</v>
      </c>
      <c r="J1413" s="205" t="n">
        <f aca="false">VLOOKUP($B1413,[5]Data!$A$1:$M$15000,9,0)</f>
        <v>3633000</v>
      </c>
      <c r="K1413" s="205" t="n">
        <f aca="false">VLOOKUP($B1413,[5]Data!$A$1:$M$15000,10,0)</f>
        <v>287000</v>
      </c>
      <c r="L1413" s="205" t="n">
        <f aca="false">VLOOKUP($B1413,[5]Data!$A$1:$M$15000,11,0)</f>
        <v>3385000</v>
      </c>
      <c r="M1413" s="205" t="n">
        <f aca="false">VLOOKUP($B1413,[5]Data!$A$1:$M$15000,12,0)</f>
        <v>12778000</v>
      </c>
    </row>
    <row r="1414" customFormat="false" ht="11.25" hidden="false" customHeight="false" outlineLevel="0" collapsed="false">
      <c r="A1414" s="199" t="n">
        <v>36958</v>
      </c>
      <c r="B1414" s="192" t="n">
        <v>36958</v>
      </c>
      <c r="C1414" s="205" t="n">
        <f aca="false">VLOOKUP($B1414,[5]Data!$A$1:$M$15000,3,0)</f>
        <v>533000</v>
      </c>
      <c r="D1414" s="205" t="n">
        <f aca="false">VLOOKUP($B1414,[5]Data!$A$1:$M$15000,4,0)</f>
        <v>1244000</v>
      </c>
      <c r="E1414" s="205" t="n">
        <f aca="false">VLOOKUP($B1414,[5]Data!$A$1:$M$15000,5,0)</f>
        <v>370000</v>
      </c>
      <c r="F1414" s="205" t="n">
        <f aca="false">VLOOKUP($B1414,[5]Data!$A$1:$M$15000,6,0)</f>
        <v>376000</v>
      </c>
      <c r="G1414" s="205" t="n">
        <f aca="false">VLOOKUP($B1414,[5]Data!$A$1:$M$15000,7,0)</f>
        <v>783000</v>
      </c>
      <c r="H1414" s="205" t="n">
        <f aca="false">VLOOKUP($B1414,[5]Data!$A$1:$M$15000,8,0)</f>
        <v>326000</v>
      </c>
      <c r="I1414" s="205" t="s">
        <v>80</v>
      </c>
      <c r="J1414" s="205" t="n">
        <f aca="false">VLOOKUP($B1414,[5]Data!$A$1:$M$15000,9,0)</f>
        <v>3632000</v>
      </c>
      <c r="K1414" s="205" t="n">
        <f aca="false">VLOOKUP($B1414,[5]Data!$A$1:$M$15000,10,0)</f>
        <v>257000</v>
      </c>
      <c r="L1414" s="205" t="n">
        <f aca="false">VLOOKUP($B1414,[5]Data!$A$1:$M$15000,11,0)</f>
        <v>3276000</v>
      </c>
      <c r="M1414" s="205" t="n">
        <f aca="false">VLOOKUP($B1414,[5]Data!$A$1:$M$15000,12,0)</f>
        <v>13035000</v>
      </c>
    </row>
    <row r="1415" customFormat="false" ht="11.25" hidden="false" customHeight="false" outlineLevel="0" collapsed="false">
      <c r="A1415" s="199" t="n">
        <v>36959</v>
      </c>
      <c r="B1415" s="192" t="n">
        <v>36959</v>
      </c>
      <c r="C1415" s="205" t="n">
        <f aca="false">VLOOKUP($B1415,[5]Data!$A$1:$M$15000,3,0)</f>
        <v>529000</v>
      </c>
      <c r="D1415" s="205" t="n">
        <f aca="false">VLOOKUP($B1415,[5]Data!$A$1:$M$15000,4,0)</f>
        <v>1252000</v>
      </c>
      <c r="E1415" s="205" t="n">
        <f aca="false">VLOOKUP($B1415,[5]Data!$A$1:$M$15000,5,0)</f>
        <v>374000</v>
      </c>
      <c r="F1415" s="205" t="n">
        <f aca="false">VLOOKUP($B1415,[5]Data!$A$1:$M$15000,6,0)</f>
        <v>380000</v>
      </c>
      <c r="G1415" s="205" t="n">
        <f aca="false">VLOOKUP($B1415,[5]Data!$A$1:$M$15000,7,0)</f>
        <v>789000</v>
      </c>
      <c r="H1415" s="205" t="n">
        <f aca="false">VLOOKUP($B1415,[5]Data!$A$1:$M$15000,8,0)</f>
        <v>335000</v>
      </c>
      <c r="I1415" s="205" t="s">
        <v>80</v>
      </c>
      <c r="J1415" s="205" t="n">
        <f aca="false">VLOOKUP($B1415,[5]Data!$A$1:$M$15000,9,0)</f>
        <v>3657000</v>
      </c>
      <c r="K1415" s="205" t="n">
        <f aca="false">VLOOKUP($B1415,[5]Data!$A$1:$M$15000,10,0)</f>
        <v>99000</v>
      </c>
      <c r="L1415" s="205" t="n">
        <f aca="false">VLOOKUP($B1415,[5]Data!$A$1:$M$15000,11,0)</f>
        <v>3629000</v>
      </c>
      <c r="M1415" s="205" t="n">
        <f aca="false">VLOOKUP($B1415,[5]Data!$A$1:$M$15000,12,0)</f>
        <v>13135000</v>
      </c>
    </row>
    <row r="1416" customFormat="false" ht="11.25" hidden="false" customHeight="false" outlineLevel="0" collapsed="false">
      <c r="A1416" s="199" t="n">
        <v>36960</v>
      </c>
      <c r="B1416" s="192" t="n">
        <v>36960</v>
      </c>
      <c r="C1416" s="205" t="n">
        <f aca="false">VLOOKUP($B1416,[5]Data!$A$1:$M$15000,3,0)</f>
        <v>539000</v>
      </c>
      <c r="D1416" s="205" t="n">
        <f aca="false">VLOOKUP($B1416,[5]Data!$A$1:$M$15000,4,0)</f>
        <v>1243000</v>
      </c>
      <c r="E1416" s="205" t="n">
        <f aca="false">VLOOKUP($B1416,[5]Data!$A$1:$M$15000,5,0)</f>
        <v>369000</v>
      </c>
      <c r="F1416" s="205" t="n">
        <f aca="false">VLOOKUP($B1416,[5]Data!$A$1:$M$15000,6,0)</f>
        <v>405000</v>
      </c>
      <c r="G1416" s="205" t="n">
        <f aca="false">VLOOKUP($B1416,[5]Data!$A$1:$M$15000,7,0)</f>
        <v>779000</v>
      </c>
      <c r="H1416" s="205" t="n">
        <f aca="false">VLOOKUP($B1416,[5]Data!$A$1:$M$15000,8,0)</f>
        <v>326000</v>
      </c>
      <c r="I1416" s="205" t="s">
        <v>80</v>
      </c>
      <c r="J1416" s="205" t="n">
        <f aca="false">VLOOKUP($B1416,[5]Data!$A$1:$M$15000,9,0)</f>
        <v>3662000</v>
      </c>
      <c r="K1416" s="205" t="n">
        <f aca="false">VLOOKUP($B1416,[5]Data!$A$1:$M$15000,10,0)</f>
        <v>458000</v>
      </c>
      <c r="L1416" s="205" t="n">
        <f aca="false">VLOOKUP($B1416,[5]Data!$A$1:$M$15000,11,0)</f>
        <v>3247000</v>
      </c>
      <c r="M1416" s="205" t="n">
        <f aca="false">VLOOKUP($B1416,[5]Data!$A$1:$M$15000,12,0)</f>
        <v>13592000</v>
      </c>
    </row>
    <row r="1417" customFormat="false" ht="11.25" hidden="false" customHeight="false" outlineLevel="0" collapsed="false">
      <c r="A1417" s="199" t="n">
        <v>36961</v>
      </c>
      <c r="B1417" s="192" t="n">
        <v>36961</v>
      </c>
      <c r="C1417" s="205" t="n">
        <f aca="false">VLOOKUP($B1417,[5]Data!$A$1:$M$15000,3,0)</f>
        <v>535000</v>
      </c>
      <c r="D1417" s="205" t="n">
        <f aca="false">VLOOKUP($B1417,[5]Data!$A$1:$M$15000,4,0)</f>
        <v>1245000</v>
      </c>
      <c r="E1417" s="205" t="n">
        <f aca="false">VLOOKUP($B1417,[5]Data!$A$1:$M$15000,5,0)</f>
        <v>363000</v>
      </c>
      <c r="F1417" s="205" t="n">
        <f aca="false">VLOOKUP($B1417,[5]Data!$A$1:$M$15000,6,0)</f>
        <v>394000</v>
      </c>
      <c r="G1417" s="205" t="n">
        <f aca="false">VLOOKUP($B1417,[5]Data!$A$1:$M$15000,7,0)</f>
        <v>791000</v>
      </c>
      <c r="H1417" s="205" t="n">
        <f aca="false">VLOOKUP($B1417,[5]Data!$A$1:$M$15000,8,0)</f>
        <v>324000</v>
      </c>
      <c r="I1417" s="205" t="s">
        <v>80</v>
      </c>
      <c r="J1417" s="205" t="n">
        <f aca="false">VLOOKUP($B1417,[5]Data!$A$1:$M$15000,9,0)</f>
        <v>3652000</v>
      </c>
      <c r="K1417" s="205" t="n">
        <f aca="false">VLOOKUP($B1417,[5]Data!$A$1:$M$15000,10,0)</f>
        <v>330000</v>
      </c>
      <c r="L1417" s="205" t="n">
        <f aca="false">VLOOKUP($B1417,[5]Data!$A$1:$M$15000,11,0)</f>
        <v>3266000</v>
      </c>
      <c r="M1417" s="205" t="n">
        <f aca="false">VLOOKUP($B1417,[5]Data!$A$1:$M$15000,12,0)</f>
        <v>13921000</v>
      </c>
    </row>
    <row r="1418" customFormat="false" ht="11.25" hidden="false" customHeight="false" outlineLevel="0" collapsed="false">
      <c r="A1418" s="199" t="n">
        <v>36962</v>
      </c>
      <c r="B1418" s="192" t="n">
        <v>36962</v>
      </c>
      <c r="C1418" s="205" t="n">
        <f aca="false">VLOOKUP($B1418,[5]Data!$A$1:$M$15000,3,0)</f>
        <v>535000</v>
      </c>
      <c r="D1418" s="205" t="n">
        <f aca="false">VLOOKUP($B1418,[5]Data!$A$1:$M$15000,4,0)</f>
        <v>1245000</v>
      </c>
      <c r="E1418" s="205" t="n">
        <f aca="false">VLOOKUP($B1418,[5]Data!$A$1:$M$15000,5,0)</f>
        <v>369000</v>
      </c>
      <c r="F1418" s="205" t="n">
        <f aca="false">VLOOKUP($B1418,[5]Data!$A$1:$M$15000,6,0)</f>
        <v>373000</v>
      </c>
      <c r="G1418" s="205" t="n">
        <f aca="false">VLOOKUP($B1418,[5]Data!$A$1:$M$15000,7,0)</f>
        <v>790000</v>
      </c>
      <c r="H1418" s="205" t="n">
        <f aca="false">VLOOKUP($B1418,[5]Data!$A$1:$M$15000,8,0)</f>
        <v>324000</v>
      </c>
      <c r="I1418" s="205" t="s">
        <v>80</v>
      </c>
      <c r="J1418" s="205" t="n">
        <f aca="false">VLOOKUP($B1418,[5]Data!$A$1:$M$15000,9,0)</f>
        <v>3636000</v>
      </c>
      <c r="K1418" s="205" t="n">
        <f aca="false">VLOOKUP($B1418,[5]Data!$A$1:$M$15000,10,0)</f>
        <v>296000</v>
      </c>
      <c r="L1418" s="205" t="n">
        <f aca="false">VLOOKUP($B1418,[5]Data!$A$1:$M$15000,11,0)</f>
        <v>3415000</v>
      </c>
      <c r="M1418" s="205" t="n">
        <f aca="false">VLOOKUP($B1418,[5]Data!$A$1:$M$15000,12,0)</f>
        <v>14218000</v>
      </c>
    </row>
    <row r="1419" customFormat="false" ht="11.25" hidden="false" customHeight="false" outlineLevel="0" collapsed="false">
      <c r="A1419" s="199" t="n">
        <v>36963</v>
      </c>
      <c r="B1419" s="192" t="n">
        <v>36963</v>
      </c>
      <c r="C1419" s="205" t="n">
        <f aca="false">VLOOKUP($B1419,[5]Data!$A$1:$M$15000,3,0)</f>
        <v>539000</v>
      </c>
      <c r="D1419" s="205" t="n">
        <f aca="false">VLOOKUP($B1419,[5]Data!$A$1:$M$15000,4,0)</f>
        <v>1227000</v>
      </c>
      <c r="E1419" s="205" t="n">
        <f aca="false">VLOOKUP($B1419,[5]Data!$A$1:$M$15000,5,0)</f>
        <v>373000</v>
      </c>
      <c r="F1419" s="205" t="n">
        <f aca="false">VLOOKUP($B1419,[5]Data!$A$1:$M$15000,6,0)</f>
        <v>373000</v>
      </c>
      <c r="G1419" s="205" t="n">
        <f aca="false">VLOOKUP($B1419,[5]Data!$A$1:$M$15000,7,0)</f>
        <v>783000</v>
      </c>
      <c r="H1419" s="205" t="n">
        <f aca="false">VLOOKUP($B1419,[5]Data!$A$1:$M$15000,8,0)</f>
        <v>332000</v>
      </c>
      <c r="I1419" s="205" t="s">
        <v>80</v>
      </c>
      <c r="J1419" s="205" t="n">
        <f aca="false">VLOOKUP($B1419,[5]Data!$A$1:$M$15000,9,0)</f>
        <v>3627000</v>
      </c>
      <c r="K1419" s="205" t="n">
        <f aca="false">VLOOKUP($B1419,[5]Data!$A$1:$M$15000,10,0)</f>
        <v>337000</v>
      </c>
      <c r="L1419" s="205" t="n">
        <f aca="false">VLOOKUP($B1419,[5]Data!$A$1:$M$15000,11,0)</f>
        <v>3242000</v>
      </c>
      <c r="M1419" s="205" t="n">
        <f aca="false">VLOOKUP($B1419,[5]Data!$A$1:$M$15000,12,0)</f>
        <v>14554000</v>
      </c>
    </row>
    <row r="1420" customFormat="false" ht="11.25" hidden="false" customHeight="false" outlineLevel="0" collapsed="false">
      <c r="A1420" s="199" t="n">
        <v>36964</v>
      </c>
      <c r="B1420" s="192" t="n">
        <v>36964</v>
      </c>
      <c r="C1420" s="205" t="n">
        <f aca="false">VLOOKUP($B1420,[5]Data!$A$1:$M$15000,3,0)</f>
        <v>539000</v>
      </c>
      <c r="D1420" s="205" t="n">
        <f aca="false">VLOOKUP($B1420,[5]Data!$A$1:$M$15000,4,0)</f>
        <v>1228000</v>
      </c>
      <c r="E1420" s="205" t="n">
        <f aca="false">VLOOKUP($B1420,[5]Data!$A$1:$M$15000,5,0)</f>
        <v>354000</v>
      </c>
      <c r="F1420" s="205" t="n">
        <f aca="false">VLOOKUP($B1420,[5]Data!$A$1:$M$15000,6,0)</f>
        <v>377000</v>
      </c>
      <c r="G1420" s="205" t="n">
        <f aca="false">VLOOKUP($B1420,[5]Data!$A$1:$M$15000,7,0)</f>
        <v>783000</v>
      </c>
      <c r="H1420" s="205" t="n">
        <f aca="false">VLOOKUP($B1420,[5]Data!$A$1:$M$15000,8,0)</f>
        <v>331000</v>
      </c>
      <c r="I1420" s="205" t="s">
        <v>80</v>
      </c>
      <c r="J1420" s="205" t="n">
        <f aca="false">VLOOKUP($B1420,[5]Data!$A$1:$M$15000,9,0)</f>
        <v>3612000</v>
      </c>
      <c r="K1420" s="205" t="n">
        <f aca="false">VLOOKUP($B1420,[5]Data!$A$1:$M$15000,10,0)</f>
        <v>342000</v>
      </c>
      <c r="L1420" s="205" t="n">
        <f aca="false">VLOOKUP($B1420,[5]Data!$A$1:$M$15000,11,0)</f>
        <v>3288000</v>
      </c>
      <c r="M1420" s="205" t="n">
        <f aca="false">VLOOKUP($B1420,[5]Data!$A$1:$M$15000,12,0)</f>
        <v>14897000</v>
      </c>
    </row>
    <row r="1421" customFormat="false" ht="11.25" hidden="false" customHeight="false" outlineLevel="0" collapsed="false">
      <c r="A1421" s="199" t="n">
        <v>36965</v>
      </c>
      <c r="B1421" s="192" t="n">
        <v>36965</v>
      </c>
      <c r="C1421" s="205" t="n">
        <f aca="false">VLOOKUP($B1421,[5]Data!$A$1:$M$15000,3,0)</f>
        <v>540000</v>
      </c>
      <c r="D1421" s="205" t="n">
        <f aca="false">VLOOKUP($B1421,[5]Data!$A$1:$M$15000,4,0)</f>
        <v>1235000</v>
      </c>
      <c r="E1421" s="205" t="n">
        <f aca="false">VLOOKUP($B1421,[5]Data!$A$1:$M$15000,5,0)</f>
        <v>374000</v>
      </c>
      <c r="F1421" s="205" t="n">
        <f aca="false">VLOOKUP($B1421,[5]Data!$A$1:$M$15000,6,0)</f>
        <v>407000</v>
      </c>
      <c r="G1421" s="205" t="n">
        <f aca="false">VLOOKUP($B1421,[5]Data!$A$1:$M$15000,7,0)</f>
        <v>788000</v>
      </c>
      <c r="H1421" s="205" t="n">
        <f aca="false">VLOOKUP($B1421,[5]Data!$A$1:$M$15000,8,0)</f>
        <v>332000</v>
      </c>
      <c r="I1421" s="205" t="s">
        <v>80</v>
      </c>
      <c r="J1421" s="205" t="n">
        <f aca="false">VLOOKUP($B1421,[5]Data!$A$1:$M$15000,9,0)</f>
        <v>3676000</v>
      </c>
      <c r="K1421" s="205" t="n">
        <f aca="false">VLOOKUP($B1421,[5]Data!$A$1:$M$15000,10,0)</f>
        <v>263000</v>
      </c>
      <c r="L1421" s="205" t="n">
        <f aca="false">VLOOKUP($B1421,[5]Data!$A$1:$M$15000,11,0)</f>
        <v>3454000</v>
      </c>
      <c r="M1421" s="205" t="n">
        <f aca="false">VLOOKUP($B1421,[5]Data!$A$1:$M$15000,12,0)</f>
        <v>15159000</v>
      </c>
    </row>
    <row r="1422" customFormat="false" ht="11.25" hidden="false" customHeight="false" outlineLevel="0" collapsed="false">
      <c r="A1422" s="199" t="n">
        <v>36966</v>
      </c>
      <c r="B1422" s="192" t="n">
        <v>36966</v>
      </c>
      <c r="C1422" s="205" t="n">
        <f aca="false">VLOOKUP($B1422,[5]Data!$A$1:$M$15000,3,0)</f>
        <v>539000</v>
      </c>
      <c r="D1422" s="205" t="n">
        <f aca="false">VLOOKUP($B1422,[5]Data!$A$1:$M$15000,4,0)</f>
        <v>1240000</v>
      </c>
      <c r="E1422" s="205" t="n">
        <f aca="false">VLOOKUP($B1422,[5]Data!$A$1:$M$15000,5,0)</f>
        <v>349000</v>
      </c>
      <c r="F1422" s="205" t="n">
        <f aca="false">VLOOKUP($B1422,[5]Data!$A$1:$M$15000,6,0)</f>
        <v>381000</v>
      </c>
      <c r="G1422" s="205" t="n">
        <f aca="false">VLOOKUP($B1422,[5]Data!$A$1:$M$15000,7,0)</f>
        <v>790000</v>
      </c>
      <c r="H1422" s="205" t="n">
        <f aca="false">VLOOKUP($B1422,[5]Data!$A$1:$M$15000,8,0)</f>
        <v>311000</v>
      </c>
      <c r="I1422" s="205" t="s">
        <v>80</v>
      </c>
      <c r="J1422" s="205" t="n">
        <f aca="false">VLOOKUP($B1422,[5]Data!$A$1:$M$15000,9,0)</f>
        <v>3610000</v>
      </c>
      <c r="K1422" s="205" t="n">
        <f aca="false">VLOOKUP($B1422,[5]Data!$A$1:$M$15000,10,0)</f>
        <v>192000</v>
      </c>
      <c r="L1422" s="205" t="n">
        <f aca="false">VLOOKUP($B1422,[5]Data!$A$1:$M$15000,11,0)</f>
        <v>3429000</v>
      </c>
      <c r="M1422" s="205" t="n">
        <f aca="false">VLOOKUP($B1422,[5]Data!$A$1:$M$15000,12,0)</f>
        <v>15352000</v>
      </c>
    </row>
    <row r="1423" customFormat="false" ht="11.25" hidden="false" customHeight="false" outlineLevel="0" collapsed="false">
      <c r="A1423" s="199" t="n">
        <v>36967</v>
      </c>
      <c r="B1423" s="192" t="n">
        <v>36967</v>
      </c>
      <c r="C1423" s="205" t="n">
        <f aca="false">VLOOKUP($B1423,[5]Data!$A$1:$M$15000,3,0)</f>
        <v>538000</v>
      </c>
      <c r="D1423" s="205" t="n">
        <f aca="false">VLOOKUP($B1423,[5]Data!$A$1:$M$15000,4,0)</f>
        <v>1235000</v>
      </c>
      <c r="E1423" s="205" t="n">
        <f aca="false">VLOOKUP($B1423,[5]Data!$A$1:$M$15000,5,0)</f>
        <v>353000</v>
      </c>
      <c r="F1423" s="205" t="n">
        <f aca="false">VLOOKUP($B1423,[5]Data!$A$1:$M$15000,6,0)</f>
        <v>395000</v>
      </c>
      <c r="G1423" s="205" t="n">
        <f aca="false">VLOOKUP($B1423,[5]Data!$A$1:$M$15000,7,0)</f>
        <v>789000</v>
      </c>
      <c r="H1423" s="205" t="n">
        <f aca="false">VLOOKUP($B1423,[5]Data!$A$1:$M$15000,8,0)</f>
        <v>277000</v>
      </c>
      <c r="I1423" s="205" t="s">
        <v>80</v>
      </c>
      <c r="J1423" s="205" t="n">
        <f aca="false">VLOOKUP($B1423,[5]Data!$A$1:$M$15000,9,0)</f>
        <v>3588000</v>
      </c>
      <c r="K1423" s="205" t="n">
        <f aca="false">VLOOKUP($B1423,[5]Data!$A$1:$M$15000,10,0)</f>
        <v>484000</v>
      </c>
      <c r="L1423" s="205" t="n">
        <f aca="false">VLOOKUP($B1423,[5]Data!$A$1:$M$15000,11,0)</f>
        <v>3057000</v>
      </c>
      <c r="M1423" s="205" t="n">
        <f aca="false">VLOOKUP($B1423,[5]Data!$A$1:$M$15000,12,0)</f>
        <v>15834000</v>
      </c>
    </row>
    <row r="1424" customFormat="false" ht="11.25" hidden="false" customHeight="false" outlineLevel="0" collapsed="false">
      <c r="A1424" s="199" t="n">
        <v>36968</v>
      </c>
      <c r="B1424" s="192" t="n">
        <v>36968</v>
      </c>
      <c r="C1424" s="205" t="n">
        <f aca="false">VLOOKUP($B1424,[5]Data!$A$1:$M$15000,3,0)</f>
        <v>536000</v>
      </c>
      <c r="D1424" s="205" t="n">
        <f aca="false">VLOOKUP($B1424,[5]Data!$A$1:$M$15000,4,0)</f>
        <v>1248000</v>
      </c>
      <c r="E1424" s="205" t="n">
        <f aca="false">VLOOKUP($B1424,[5]Data!$A$1:$M$15000,5,0)</f>
        <v>357000</v>
      </c>
      <c r="F1424" s="205" t="n">
        <f aca="false">VLOOKUP($B1424,[5]Data!$A$1:$M$15000,6,0)</f>
        <v>384000</v>
      </c>
      <c r="G1424" s="205" t="n">
        <f aca="false">VLOOKUP($B1424,[5]Data!$A$1:$M$15000,7,0)</f>
        <v>789000</v>
      </c>
      <c r="H1424" s="205" t="n">
        <f aca="false">VLOOKUP($B1424,[5]Data!$A$1:$M$15000,8,0)</f>
        <v>220000</v>
      </c>
      <c r="I1424" s="205" t="s">
        <v>80</v>
      </c>
      <c r="J1424" s="205" t="n">
        <f aca="false">VLOOKUP($B1424,[5]Data!$A$1:$M$15000,9,0)</f>
        <v>3534000</v>
      </c>
      <c r="K1424" s="205" t="n">
        <f aca="false">VLOOKUP($B1424,[5]Data!$A$1:$M$15000,10,0)</f>
        <v>622000</v>
      </c>
      <c r="L1424" s="205" t="n">
        <f aca="false">VLOOKUP($B1424,[5]Data!$A$1:$M$15000,11,0)</f>
        <v>2907000</v>
      </c>
      <c r="M1424" s="205" t="n">
        <f aca="false">VLOOKUP($B1424,[5]Data!$A$1:$M$15000,12,0)</f>
        <v>16465000</v>
      </c>
    </row>
    <row r="1425" customFormat="false" ht="11.25" hidden="false" customHeight="false" outlineLevel="0" collapsed="false">
      <c r="A1425" s="199" t="n">
        <v>36969</v>
      </c>
      <c r="B1425" s="192" t="n">
        <v>36969</v>
      </c>
      <c r="C1425" s="205" t="n">
        <f aca="false">VLOOKUP($B1425,[5]Data!$A$1:$M$15000,3,0)</f>
        <v>542000</v>
      </c>
      <c r="D1425" s="205" t="n">
        <f aca="false">VLOOKUP($B1425,[5]Data!$A$1:$M$15000,4,0)</f>
        <v>1222000</v>
      </c>
      <c r="E1425" s="205" t="n">
        <f aca="false">VLOOKUP($B1425,[5]Data!$A$1:$M$15000,5,0)</f>
        <v>369000</v>
      </c>
      <c r="F1425" s="205" t="n">
        <f aca="false">VLOOKUP($B1425,[5]Data!$A$1:$M$15000,6,0)</f>
        <v>415000</v>
      </c>
      <c r="G1425" s="205" t="n">
        <f aca="false">VLOOKUP($B1425,[5]Data!$A$1:$M$15000,7,0)</f>
        <v>790000</v>
      </c>
      <c r="H1425" s="205" t="n">
        <f aca="false">VLOOKUP($B1425,[5]Data!$A$1:$M$15000,8,0)</f>
        <v>265000</v>
      </c>
      <c r="I1425" s="205" t="s">
        <v>80</v>
      </c>
      <c r="J1425" s="205" t="n">
        <f aca="false">VLOOKUP($B1425,[5]Data!$A$1:$M$15000,9,0)</f>
        <v>3603000</v>
      </c>
      <c r="K1425" s="205" t="n">
        <f aca="false">VLOOKUP($B1425,[5]Data!$A$1:$M$15000,10,0)</f>
        <v>321000</v>
      </c>
      <c r="L1425" s="205" t="n">
        <f aca="false">VLOOKUP($B1425,[5]Data!$A$1:$M$15000,11,0)</f>
        <v>3165000</v>
      </c>
      <c r="M1425" s="205" t="n">
        <f aca="false">VLOOKUP($B1425,[5]Data!$A$1:$M$15000,12,0)</f>
        <v>16789000</v>
      </c>
    </row>
    <row r="1426" customFormat="false" ht="11.25" hidden="false" customHeight="false" outlineLevel="0" collapsed="false">
      <c r="A1426" s="199" t="n">
        <v>36970</v>
      </c>
      <c r="B1426" s="192" t="n">
        <v>36970</v>
      </c>
      <c r="C1426" s="205" t="n">
        <f aca="false">VLOOKUP($B1426,[5]Data!$A$1:$M$15000,3,0)</f>
        <v>544000</v>
      </c>
      <c r="D1426" s="205" t="n">
        <f aca="false">VLOOKUP($B1426,[5]Data!$A$1:$M$15000,4,0)</f>
        <v>1176000</v>
      </c>
      <c r="E1426" s="205" t="n">
        <f aca="false">VLOOKUP($B1426,[5]Data!$A$1:$M$15000,5,0)</f>
        <v>392000</v>
      </c>
      <c r="F1426" s="205" t="n">
        <f aca="false">VLOOKUP($B1426,[5]Data!$A$1:$M$15000,6,0)</f>
        <v>366000</v>
      </c>
      <c r="G1426" s="205" t="n">
        <f aca="false">VLOOKUP($B1426,[5]Data!$A$1:$M$15000,7,0)</f>
        <v>791000</v>
      </c>
      <c r="H1426" s="205" t="n">
        <f aca="false">VLOOKUP($B1426,[5]Data!$A$1:$M$15000,8,0)</f>
        <v>291000</v>
      </c>
      <c r="I1426" s="205" t="s">
        <v>80</v>
      </c>
      <c r="J1426" s="205" t="n">
        <f aca="false">VLOOKUP($B1426,[5]Data!$A$1:$M$15000,9,0)</f>
        <v>3560000</v>
      </c>
      <c r="K1426" s="205" t="n">
        <f aca="false">VLOOKUP($B1426,[5]Data!$A$1:$M$15000,10,0)</f>
        <v>506000</v>
      </c>
      <c r="L1426" s="205" t="n">
        <f aca="false">VLOOKUP($B1426,[5]Data!$A$1:$M$15000,11,0)</f>
        <v>3186000</v>
      </c>
      <c r="M1426" s="205" t="n">
        <f aca="false">VLOOKUP($B1426,[5]Data!$A$1:$M$15000,12,0)</f>
        <v>17293000</v>
      </c>
    </row>
    <row r="1427" customFormat="false" ht="11.25" hidden="false" customHeight="false" outlineLevel="0" collapsed="false">
      <c r="A1427" s="199" t="n">
        <v>36971</v>
      </c>
      <c r="B1427" s="192" t="n">
        <v>36971</v>
      </c>
      <c r="C1427" s="205" t="n">
        <f aca="false">VLOOKUP($B1427,[5]Data!$A$1:$M$15000,3,0)</f>
        <v>541000</v>
      </c>
      <c r="D1427" s="205" t="n">
        <f aca="false">VLOOKUP($B1427,[5]Data!$A$1:$M$15000,4,0)</f>
        <v>1134000</v>
      </c>
      <c r="E1427" s="205" t="n">
        <f aca="false">VLOOKUP($B1427,[5]Data!$A$1:$M$15000,5,0)</f>
        <v>386000</v>
      </c>
      <c r="F1427" s="205" t="n">
        <f aca="false">VLOOKUP($B1427,[5]Data!$A$1:$M$15000,6,0)</f>
        <v>384000</v>
      </c>
      <c r="G1427" s="205" t="n">
        <f aca="false">VLOOKUP($B1427,[5]Data!$A$1:$M$15000,7,0)</f>
        <v>787000</v>
      </c>
      <c r="H1427" s="205" t="n">
        <f aca="false">VLOOKUP($B1427,[5]Data!$A$1:$M$15000,8,0)</f>
        <v>291000</v>
      </c>
      <c r="I1427" s="205" t="s">
        <v>80</v>
      </c>
      <c r="J1427" s="205" t="n">
        <f aca="false">VLOOKUP($B1427,[5]Data!$A$1:$M$15000,9,0)</f>
        <v>3523000</v>
      </c>
      <c r="K1427" s="205" t="n">
        <f aca="false">VLOOKUP($B1427,[5]Data!$A$1:$M$15000,10,0)</f>
        <v>288000</v>
      </c>
      <c r="L1427" s="205" t="n">
        <f aca="false">VLOOKUP($B1427,[5]Data!$A$1:$M$15000,11,0)</f>
        <v>3214000</v>
      </c>
      <c r="M1427" s="205" t="n">
        <f aca="false">VLOOKUP($B1427,[5]Data!$A$1:$M$15000,12,0)</f>
        <v>17580000</v>
      </c>
    </row>
    <row r="1428" customFormat="false" ht="11.25" hidden="false" customHeight="false" outlineLevel="0" collapsed="false">
      <c r="A1428" s="199" t="n">
        <v>36972</v>
      </c>
      <c r="B1428" s="192" t="n">
        <v>36972</v>
      </c>
      <c r="C1428" s="205" t="n">
        <f aca="false">VLOOKUP($B1428,[5]Data!$A$1:$M$15000,3,0)</f>
        <v>543000</v>
      </c>
      <c r="D1428" s="205" t="n">
        <f aca="false">VLOOKUP($B1428,[5]Data!$A$1:$M$15000,4,0)</f>
        <v>1016000</v>
      </c>
      <c r="E1428" s="205" t="n">
        <f aca="false">VLOOKUP($B1428,[5]Data!$A$1:$M$15000,5,0)</f>
        <v>379000</v>
      </c>
      <c r="F1428" s="205" t="n">
        <f aca="false">VLOOKUP($B1428,[5]Data!$A$1:$M$15000,6,0)</f>
        <v>387000</v>
      </c>
      <c r="G1428" s="205" t="n">
        <f aca="false">VLOOKUP($B1428,[5]Data!$A$1:$M$15000,7,0)</f>
        <v>797000</v>
      </c>
      <c r="H1428" s="205" t="n">
        <f aca="false">VLOOKUP($B1428,[5]Data!$A$1:$M$15000,8,0)</f>
        <v>301000</v>
      </c>
      <c r="I1428" s="205" t="s">
        <v>80</v>
      </c>
      <c r="J1428" s="205" t="n">
        <f aca="false">VLOOKUP($B1428,[5]Data!$A$1:$M$15000,9,0)</f>
        <v>3423000</v>
      </c>
      <c r="K1428" s="205" t="n">
        <f aca="false">VLOOKUP($B1428,[5]Data!$A$1:$M$15000,10,0)</f>
        <v>117000</v>
      </c>
      <c r="L1428" s="205" t="n">
        <f aca="false">VLOOKUP($B1428,[5]Data!$A$1:$M$15000,11,0)</f>
        <v>3324000</v>
      </c>
      <c r="M1428" s="205" t="n">
        <f aca="false">VLOOKUP($B1428,[5]Data!$A$1:$M$15000,12,0)</f>
        <v>17697000</v>
      </c>
    </row>
    <row r="1429" customFormat="false" ht="11.25" hidden="false" customHeight="false" outlineLevel="0" collapsed="false">
      <c r="A1429" s="199" t="n">
        <v>36973</v>
      </c>
      <c r="B1429" s="192" t="n">
        <v>36973</v>
      </c>
      <c r="C1429" s="205" t="n">
        <f aca="false">VLOOKUP($B1429,[5]Data!$A$1:$M$15000,3,0)</f>
        <v>539000</v>
      </c>
      <c r="D1429" s="205" t="n">
        <f aca="false">VLOOKUP($B1429,[5]Data!$A$1:$M$15000,4,0)</f>
        <v>1097000</v>
      </c>
      <c r="E1429" s="205" t="n">
        <f aca="false">VLOOKUP($B1429,[5]Data!$A$1:$M$15000,5,0)</f>
        <v>384000</v>
      </c>
      <c r="F1429" s="205" t="n">
        <f aca="false">VLOOKUP($B1429,[5]Data!$A$1:$M$15000,6,0)</f>
        <v>372000</v>
      </c>
      <c r="G1429" s="205" t="n">
        <f aca="false">VLOOKUP($B1429,[5]Data!$A$1:$M$15000,7,0)</f>
        <v>788000</v>
      </c>
      <c r="H1429" s="205" t="n">
        <f aca="false">VLOOKUP($B1429,[5]Data!$A$1:$M$15000,8,0)</f>
        <v>307000</v>
      </c>
      <c r="I1429" s="205" t="s">
        <v>80</v>
      </c>
      <c r="J1429" s="205" t="n">
        <f aca="false">VLOOKUP($B1429,[5]Data!$A$1:$M$15000,9,0)</f>
        <v>3487000</v>
      </c>
      <c r="K1429" s="205" t="n">
        <f aca="false">VLOOKUP($B1429,[5]Data!$A$1:$M$15000,10,0)</f>
        <v>279000</v>
      </c>
      <c r="L1429" s="205" t="n">
        <f aca="false">VLOOKUP($B1429,[5]Data!$A$1:$M$15000,11,0)</f>
        <v>3127000</v>
      </c>
      <c r="M1429" s="205" t="n">
        <f aca="false">VLOOKUP($B1429,[5]Data!$A$1:$M$15000,12,0)</f>
        <v>17948000</v>
      </c>
    </row>
    <row r="1430" customFormat="false" ht="11.25" hidden="false" customHeight="false" outlineLevel="0" collapsed="false">
      <c r="A1430" s="199" t="n">
        <v>36974</v>
      </c>
      <c r="B1430" s="192" t="n">
        <v>36974</v>
      </c>
      <c r="C1430" s="205" t="n">
        <f aca="false">VLOOKUP($B1430,[5]Data!$A$1:$M$15000,3,0)</f>
        <v>543000</v>
      </c>
      <c r="D1430" s="205" t="n">
        <f aca="false">VLOOKUP($B1430,[5]Data!$A$1:$M$15000,4,0)</f>
        <v>1076000</v>
      </c>
      <c r="E1430" s="205" t="n">
        <f aca="false">VLOOKUP($B1430,[5]Data!$A$1:$M$15000,5,0)</f>
        <v>337000</v>
      </c>
      <c r="F1430" s="205" t="n">
        <f aca="false">VLOOKUP($B1430,[5]Data!$A$1:$M$15000,6,0)</f>
        <v>323000</v>
      </c>
      <c r="G1430" s="205" t="n">
        <f aca="false">VLOOKUP($B1430,[5]Data!$A$1:$M$15000,7,0)</f>
        <v>792000</v>
      </c>
      <c r="H1430" s="205" t="n">
        <f aca="false">VLOOKUP($B1430,[5]Data!$A$1:$M$15000,8,0)</f>
        <v>283000</v>
      </c>
      <c r="I1430" s="205" t="s">
        <v>80</v>
      </c>
      <c r="J1430" s="205" t="n">
        <f aca="false">VLOOKUP($B1430,[5]Data!$A$1:$M$15000,9,0)</f>
        <v>3354000</v>
      </c>
      <c r="K1430" s="205" t="n">
        <f aca="false">VLOOKUP($B1430,[5]Data!$A$1:$M$15000,10,0)</f>
        <v>603000</v>
      </c>
      <c r="L1430" s="205" t="n">
        <f aca="false">VLOOKUP($B1430,[5]Data!$A$1:$M$15000,11,0)</f>
        <v>2830000</v>
      </c>
      <c r="M1430" s="205" t="n">
        <f aca="false">VLOOKUP($B1430,[5]Data!$A$1:$M$15000,12,0)</f>
        <v>18551000</v>
      </c>
    </row>
    <row r="1431" customFormat="false" ht="11.25" hidden="false" customHeight="false" outlineLevel="0" collapsed="false">
      <c r="A1431" s="199" t="n">
        <v>36975</v>
      </c>
      <c r="B1431" s="192" t="n">
        <v>36975</v>
      </c>
      <c r="C1431" s="205" t="n">
        <f aca="false">VLOOKUP($B1431,[5]Data!$A$1:$M$15000,3,0)</f>
        <v>541000</v>
      </c>
      <c r="D1431" s="205" t="n">
        <f aca="false">VLOOKUP($B1431,[5]Data!$A$1:$M$15000,4,0)</f>
        <v>1121000</v>
      </c>
      <c r="E1431" s="205" t="n">
        <f aca="false">VLOOKUP($B1431,[5]Data!$A$1:$M$15000,5,0)</f>
        <v>339000</v>
      </c>
      <c r="F1431" s="205" t="n">
        <f aca="false">VLOOKUP($B1431,[5]Data!$A$1:$M$15000,6,0)</f>
        <v>320000</v>
      </c>
      <c r="G1431" s="205" t="n">
        <f aca="false">VLOOKUP($B1431,[5]Data!$A$1:$M$15000,7,0)</f>
        <v>794000</v>
      </c>
      <c r="H1431" s="205" t="n">
        <f aca="false">VLOOKUP($B1431,[5]Data!$A$1:$M$15000,8,0)</f>
        <v>305000</v>
      </c>
      <c r="I1431" s="205" t="s">
        <v>80</v>
      </c>
      <c r="J1431" s="205" t="n">
        <f aca="false">VLOOKUP($B1431,[5]Data!$A$1:$M$15000,9,0)</f>
        <v>3419000</v>
      </c>
      <c r="K1431" s="205" t="n">
        <f aca="false">VLOOKUP($B1431,[5]Data!$A$1:$M$15000,10,0)</f>
        <v>629000</v>
      </c>
      <c r="L1431" s="205" t="n">
        <f aca="false">VLOOKUP($B1431,[5]Data!$A$1:$M$15000,11,0)</f>
        <v>2724000</v>
      </c>
      <c r="M1431" s="205" t="n">
        <f aca="false">VLOOKUP($B1431,[5]Data!$A$1:$M$15000,12,0)</f>
        <v>19180000</v>
      </c>
    </row>
    <row r="1432" customFormat="false" ht="11.25" hidden="false" customHeight="false" outlineLevel="0" collapsed="false">
      <c r="A1432" s="199" t="n">
        <v>36976</v>
      </c>
      <c r="B1432" s="192" t="n">
        <v>36976</v>
      </c>
      <c r="C1432" s="205" t="n">
        <f aca="false">VLOOKUP($B1432,[5]Data!$A$1:$M$15000,3,0)</f>
        <v>537000</v>
      </c>
      <c r="D1432" s="205" t="n">
        <f aca="false">VLOOKUP($B1432,[5]Data!$A$1:$M$15000,4,0)</f>
        <v>1164000</v>
      </c>
      <c r="E1432" s="205" t="n">
        <f aca="false">VLOOKUP($B1432,[5]Data!$A$1:$M$15000,5,0)</f>
        <v>338000</v>
      </c>
      <c r="F1432" s="205" t="n">
        <f aca="false">VLOOKUP($B1432,[5]Data!$A$1:$M$15000,6,0)</f>
        <v>321000</v>
      </c>
      <c r="G1432" s="205" t="n">
        <f aca="false">VLOOKUP($B1432,[5]Data!$A$1:$M$15000,7,0)</f>
        <v>783000</v>
      </c>
      <c r="H1432" s="205" t="n">
        <f aca="false">VLOOKUP($B1432,[5]Data!$A$1:$M$15000,8,0)</f>
        <v>313000</v>
      </c>
      <c r="I1432" s="205" t="s">
        <v>80</v>
      </c>
      <c r="J1432" s="205" t="n">
        <f aca="false">VLOOKUP($B1432,[5]Data!$A$1:$M$15000,9,0)</f>
        <v>3456000</v>
      </c>
      <c r="K1432" s="205" t="n">
        <f aca="false">VLOOKUP($B1432,[5]Data!$A$1:$M$15000,10,0)</f>
        <v>418000</v>
      </c>
      <c r="L1432" s="205" t="n">
        <f aca="false">VLOOKUP($B1432,[5]Data!$A$1:$M$15000,11,0)</f>
        <v>3052000</v>
      </c>
      <c r="M1432" s="205" t="n">
        <f aca="false">VLOOKUP($B1432,[5]Data!$A$1:$M$15000,12,0)</f>
        <v>19598000</v>
      </c>
    </row>
    <row r="1433" customFormat="false" ht="11.25" hidden="false" customHeight="false" outlineLevel="0" collapsed="false">
      <c r="A1433" s="199" t="n">
        <v>36977</v>
      </c>
      <c r="B1433" s="192" t="n">
        <v>36977</v>
      </c>
      <c r="C1433" s="205" t="n">
        <f aca="false">VLOOKUP($B1433,[5]Data!$A$1:$M$15000,3,0)</f>
        <v>535000</v>
      </c>
      <c r="D1433" s="205" t="n">
        <f aca="false">VLOOKUP($B1433,[5]Data!$A$1:$M$15000,4,0)</f>
        <v>1200000</v>
      </c>
      <c r="E1433" s="205" t="n">
        <f aca="false">VLOOKUP($B1433,[5]Data!$A$1:$M$15000,5,0)</f>
        <v>340000</v>
      </c>
      <c r="F1433" s="205" t="n">
        <f aca="false">VLOOKUP($B1433,[5]Data!$A$1:$M$15000,6,0)</f>
        <v>320000</v>
      </c>
      <c r="G1433" s="205" t="n">
        <f aca="false">VLOOKUP($B1433,[5]Data!$A$1:$M$15000,7,0)</f>
        <v>799000</v>
      </c>
      <c r="H1433" s="205" t="n">
        <f aca="false">VLOOKUP($B1433,[5]Data!$A$1:$M$15000,8,0)</f>
        <v>310000</v>
      </c>
      <c r="I1433" s="205" t="s">
        <v>80</v>
      </c>
      <c r="J1433" s="205" t="n">
        <f aca="false">VLOOKUP($B1433,[5]Data!$A$1:$M$15000,9,0)</f>
        <v>3547000</v>
      </c>
      <c r="K1433" s="205" t="n">
        <f aca="false">VLOOKUP($B1433,[5]Data!$A$1:$M$15000,10,0)</f>
        <v>395000</v>
      </c>
      <c r="L1433" s="205" t="n">
        <f aca="false">VLOOKUP($B1433,[5]Data!$A$1:$M$15000,11,0)</f>
        <v>3097000</v>
      </c>
      <c r="M1433" s="205" t="n">
        <f aca="false">VLOOKUP($B1433,[5]Data!$A$1:$M$15000,12,0)</f>
        <v>19993000</v>
      </c>
    </row>
    <row r="1434" customFormat="false" ht="11.25" hidden="false" customHeight="false" outlineLevel="0" collapsed="false">
      <c r="A1434" s="199" t="n">
        <v>36978</v>
      </c>
      <c r="B1434" s="192" t="n">
        <v>36978</v>
      </c>
      <c r="C1434" s="205" t="n">
        <f aca="false">VLOOKUP($B1434,[5]Data!$A$1:$M$15000,3,0)</f>
        <v>516000</v>
      </c>
      <c r="D1434" s="205" t="n">
        <f aca="false">VLOOKUP($B1434,[5]Data!$A$1:$M$15000,4,0)</f>
        <v>1251000</v>
      </c>
      <c r="E1434" s="205" t="n">
        <f aca="false">VLOOKUP($B1434,[5]Data!$A$1:$M$15000,5,0)</f>
        <v>379000</v>
      </c>
      <c r="F1434" s="205" t="n">
        <f aca="false">VLOOKUP($B1434,[5]Data!$A$1:$M$15000,6,0)</f>
        <v>372000</v>
      </c>
      <c r="G1434" s="205" t="n">
        <f aca="false">VLOOKUP($B1434,[5]Data!$A$1:$M$15000,7,0)</f>
        <v>810000</v>
      </c>
      <c r="H1434" s="205" t="n">
        <f aca="false">VLOOKUP($B1434,[5]Data!$A$1:$M$15000,8,0)</f>
        <v>301000</v>
      </c>
      <c r="I1434" s="205" t="s">
        <v>80</v>
      </c>
      <c r="J1434" s="205" t="n">
        <f aca="false">VLOOKUP($B1434,[5]Data!$A$1:$M$15000,9,0)</f>
        <v>3671000</v>
      </c>
      <c r="K1434" s="205" t="n">
        <f aca="false">VLOOKUP($B1434,[5]Data!$A$1:$M$15000,10,0)</f>
        <v>547000</v>
      </c>
      <c r="L1434" s="205" t="n">
        <f aca="false">VLOOKUP($B1434,[5]Data!$A$1:$M$15000,11,0)</f>
        <v>3183000</v>
      </c>
      <c r="M1434" s="205" t="n">
        <f aca="false">VLOOKUP($B1434,[5]Data!$A$1:$M$15000,12,0)</f>
        <v>20552000</v>
      </c>
    </row>
    <row r="1435" customFormat="false" ht="11.25" hidden="false" customHeight="false" outlineLevel="0" collapsed="false">
      <c r="A1435" s="199" t="n">
        <v>36979</v>
      </c>
      <c r="B1435" s="192" t="n">
        <v>36979</v>
      </c>
      <c r="C1435" s="205" t="n">
        <f aca="false">VLOOKUP($B1435,[5]Data!$A$1:$M$15000,3,0)</f>
        <v>542000</v>
      </c>
      <c r="D1435" s="205" t="n">
        <f aca="false">VLOOKUP($B1435,[5]Data!$A$1:$M$15000,4,0)</f>
        <v>1241000</v>
      </c>
      <c r="E1435" s="205" t="n">
        <f aca="false">VLOOKUP($B1435,[5]Data!$A$1:$M$15000,5,0)</f>
        <v>324000</v>
      </c>
      <c r="F1435" s="205" t="n">
        <f aca="false">VLOOKUP($B1435,[5]Data!$A$1:$M$15000,6,0)</f>
        <v>324000</v>
      </c>
      <c r="G1435" s="205" t="n">
        <f aca="false">VLOOKUP($B1435,[5]Data!$A$1:$M$15000,7,0)</f>
        <v>814000</v>
      </c>
      <c r="H1435" s="205" t="n">
        <f aca="false">VLOOKUP($B1435,[5]Data!$A$1:$M$15000,8,0)</f>
        <v>319000</v>
      </c>
      <c r="I1435" s="205" t="s">
        <v>80</v>
      </c>
      <c r="J1435" s="205" t="n">
        <f aca="false">VLOOKUP($B1435,[5]Data!$A$1:$M$15000,9,0)</f>
        <v>3607000</v>
      </c>
      <c r="K1435" s="205" t="n">
        <f aca="false">VLOOKUP($B1435,[5]Data!$A$1:$M$15000,10,0)</f>
        <v>476000</v>
      </c>
      <c r="L1435" s="205" t="n">
        <f aca="false">VLOOKUP($B1435,[5]Data!$A$1:$M$15000,11,0)</f>
        <v>3140000</v>
      </c>
      <c r="M1435" s="205" t="n">
        <f aca="false">VLOOKUP($B1435,[5]Data!$A$1:$M$15000,12,0)</f>
        <v>21028000</v>
      </c>
    </row>
    <row r="1436" customFormat="false" ht="11.25" hidden="false" customHeight="false" outlineLevel="0" collapsed="false">
      <c r="A1436" s="199" t="n">
        <v>36980</v>
      </c>
      <c r="B1436" s="192" t="n">
        <v>36980</v>
      </c>
      <c r="C1436" s="205" t="n">
        <f aca="false">VLOOKUP($B1436,[5]Data!$A$1:$M$15000,3,0)</f>
        <v>530000</v>
      </c>
      <c r="D1436" s="205" t="n">
        <f aca="false">VLOOKUP($B1436,[5]Data!$A$1:$M$15000,4,0)</f>
        <v>1199000</v>
      </c>
      <c r="E1436" s="205" t="n">
        <f aca="false">VLOOKUP($B1436,[5]Data!$A$1:$M$15000,5,0)</f>
        <v>325000</v>
      </c>
      <c r="F1436" s="205" t="n">
        <f aca="false">VLOOKUP($B1436,[5]Data!$A$1:$M$15000,6,0)</f>
        <v>336000</v>
      </c>
      <c r="G1436" s="205" t="n">
        <f aca="false">VLOOKUP($B1436,[5]Data!$A$1:$M$15000,7,0)</f>
        <v>798000</v>
      </c>
      <c r="H1436" s="205" t="n">
        <f aca="false">VLOOKUP($B1436,[5]Data!$A$1:$M$15000,8,0)</f>
        <v>306000</v>
      </c>
      <c r="I1436" s="205" t="s">
        <v>80</v>
      </c>
      <c r="J1436" s="205" t="n">
        <f aca="false">VLOOKUP($B1436,[5]Data!$A$1:$M$15000,9,0)</f>
        <v>3538000</v>
      </c>
      <c r="K1436" s="205" t="n">
        <f aca="false">VLOOKUP($B1436,[5]Data!$A$1:$M$15000,10,0)</f>
        <v>573000</v>
      </c>
      <c r="L1436" s="205" t="n">
        <f aca="false">VLOOKUP($B1436,[5]Data!$A$1:$M$15000,11,0)</f>
        <v>3081000</v>
      </c>
      <c r="M1436" s="205" t="n">
        <f aca="false">VLOOKUP($B1436,[5]Data!$A$1:$M$15000,12,0)</f>
        <v>21602000</v>
      </c>
    </row>
    <row r="1437" customFormat="false" ht="11.25" hidden="false" customHeight="false" outlineLevel="0" collapsed="false">
      <c r="A1437" s="199" t="n">
        <v>36981</v>
      </c>
      <c r="B1437" s="192" t="n">
        <v>36981</v>
      </c>
      <c r="C1437" s="205" t="n">
        <f aca="false">VLOOKUP($B1437,[5]Data!$A$1:$M$15000,3,0)</f>
        <v>517000</v>
      </c>
      <c r="D1437" s="205" t="n">
        <f aca="false">VLOOKUP($B1437,[5]Data!$A$1:$M$15000,4,0)</f>
        <v>1078000</v>
      </c>
      <c r="E1437" s="205" t="n">
        <f aca="false">VLOOKUP($B1437,[5]Data!$A$1:$M$15000,5,0)</f>
        <v>332000</v>
      </c>
      <c r="F1437" s="205" t="n">
        <f aca="false">VLOOKUP($B1437,[5]Data!$A$1:$M$15000,6,0)</f>
        <v>416000</v>
      </c>
      <c r="G1437" s="205" t="n">
        <f aca="false">VLOOKUP($B1437,[5]Data!$A$1:$M$15000,7,0)</f>
        <v>758000</v>
      </c>
      <c r="H1437" s="205" t="n">
        <f aca="false">VLOOKUP($B1437,[5]Data!$A$1:$M$15000,8,0)</f>
        <v>316000</v>
      </c>
      <c r="I1437" s="205" t="s">
        <v>80</v>
      </c>
      <c r="J1437" s="205" t="n">
        <f aca="false">VLOOKUP($B1437,[5]Data!$A$1:$M$15000,9,0)</f>
        <v>3458000</v>
      </c>
      <c r="K1437" s="205" t="n">
        <f aca="false">VLOOKUP($B1437,[5]Data!$A$1:$M$15000,10,0)</f>
        <v>509000</v>
      </c>
      <c r="L1437" s="205" t="n">
        <f aca="false">VLOOKUP($B1437,[5]Data!$A$1:$M$15000,11,0)</f>
        <v>2730000</v>
      </c>
      <c r="M1437" s="205" t="n">
        <f aca="false">VLOOKUP($B1437,[5]Data!$A$1:$M$15000,12,0)</f>
        <v>22111000</v>
      </c>
    </row>
    <row r="1438" customFormat="false" ht="11.25" hidden="false" customHeight="false" outlineLevel="0" collapsed="false">
      <c r="A1438" s="199" t="n">
        <v>36982</v>
      </c>
      <c r="B1438" s="192" t="n">
        <v>36982</v>
      </c>
      <c r="C1438" s="205" t="n">
        <f aca="false">VLOOKUP($B1438,[5]Data!$A$1:$M$15000,3,0)</f>
        <v>534000</v>
      </c>
      <c r="D1438" s="205" t="n">
        <f aca="false">VLOOKUP($B1438,[5]Data!$A$1:$M$15000,4,0)</f>
        <v>1107000</v>
      </c>
      <c r="E1438" s="205" t="n">
        <f aca="false">VLOOKUP($B1438,[5]Data!$A$1:$M$15000,5,0)</f>
        <v>478000</v>
      </c>
      <c r="F1438" s="205" t="n">
        <f aca="false">VLOOKUP($B1438,[5]Data!$A$1:$M$15000,6,0)</f>
        <v>252000</v>
      </c>
      <c r="G1438" s="205" t="n">
        <f aca="false">VLOOKUP($B1438,[5]Data!$A$1:$M$15000,7,0)</f>
        <v>777000</v>
      </c>
      <c r="H1438" s="205" t="n">
        <f aca="false">VLOOKUP($B1438,[5]Data!$A$1:$M$15000,8,0)</f>
        <v>277000</v>
      </c>
      <c r="I1438" s="205" t="s">
        <v>80</v>
      </c>
      <c r="J1438" s="205" t="n">
        <f aca="false">VLOOKUP($B1438,[5]Data!$A$1:$M$15000,9,0)</f>
        <v>3472000</v>
      </c>
      <c r="K1438" s="205" t="n">
        <f aca="false">VLOOKUP($B1438,[5]Data!$A$1:$M$15000,10,0)</f>
        <v>676000</v>
      </c>
      <c r="L1438" s="205" t="n">
        <f aca="false">VLOOKUP($B1438,[5]Data!$A$1:$M$15000,11,0)</f>
        <v>2815000</v>
      </c>
      <c r="M1438" s="205" t="n">
        <f aca="false">VLOOKUP($B1438,[5]Data!$A$1:$M$15000,12,0)</f>
        <v>22787000</v>
      </c>
    </row>
    <row r="1439" customFormat="false" ht="11.25" hidden="false" customHeight="false" outlineLevel="0" collapsed="false">
      <c r="A1439" s="199" t="n">
        <v>36983</v>
      </c>
      <c r="B1439" s="192" t="n">
        <v>36983</v>
      </c>
      <c r="C1439" s="205" t="n">
        <f aca="false">VLOOKUP($B1439,[5]Data!$A$1:$M$15000,3,0)</f>
        <v>454000</v>
      </c>
      <c r="D1439" s="205" t="n">
        <f aca="false">VLOOKUP($B1439,[5]Data!$A$1:$M$15000,4,0)</f>
        <v>1074000</v>
      </c>
      <c r="E1439" s="205" t="n">
        <f aca="false">VLOOKUP($B1439,[5]Data!$A$1:$M$15000,5,0)</f>
        <v>466000</v>
      </c>
      <c r="F1439" s="205" t="n">
        <f aca="false">VLOOKUP($B1439,[5]Data!$A$1:$M$15000,6,0)</f>
        <v>311000</v>
      </c>
      <c r="G1439" s="205" t="n">
        <f aca="false">VLOOKUP($B1439,[5]Data!$A$1:$M$15000,7,0)</f>
        <v>666000</v>
      </c>
      <c r="H1439" s="205" t="n">
        <f aca="false">VLOOKUP($B1439,[5]Data!$A$1:$M$15000,8,0)</f>
        <v>275000</v>
      </c>
      <c r="I1439" s="205" t="s">
        <v>80</v>
      </c>
      <c r="J1439" s="205" t="n">
        <f aca="false">VLOOKUP($B1439,[5]Data!$A$1:$M$15000,9,0)</f>
        <v>3296000</v>
      </c>
      <c r="K1439" s="205" t="n">
        <f aca="false">VLOOKUP($B1439,[5]Data!$A$1:$M$15000,10,0)</f>
        <v>160000</v>
      </c>
      <c r="L1439" s="205" t="n">
        <f aca="false">VLOOKUP($B1439,[5]Data!$A$1:$M$15000,11,0)</f>
        <v>3200000</v>
      </c>
      <c r="M1439" s="205" t="n">
        <f aca="false">VLOOKUP($B1439,[5]Data!$A$1:$M$15000,12,0)</f>
        <v>22948000</v>
      </c>
    </row>
    <row r="1440" customFormat="false" ht="11.25" hidden="false" customHeight="false" outlineLevel="0" collapsed="false">
      <c r="A1440" s="199" t="n">
        <v>36984</v>
      </c>
      <c r="B1440" s="192" t="n">
        <v>36984</v>
      </c>
      <c r="C1440" s="205" t="n">
        <f aca="false">VLOOKUP($B1440,[5]Data!$A$1:$M$15000,3,0)</f>
        <v>505000</v>
      </c>
      <c r="D1440" s="205" t="n">
        <f aca="false">VLOOKUP($B1440,[5]Data!$A$1:$M$15000,4,0)</f>
        <v>1159000</v>
      </c>
      <c r="E1440" s="205" t="n">
        <f aca="false">VLOOKUP($B1440,[5]Data!$A$1:$M$15000,5,0)</f>
        <v>456000</v>
      </c>
      <c r="F1440" s="205" t="n">
        <f aca="false">VLOOKUP($B1440,[5]Data!$A$1:$M$15000,6,0)</f>
        <v>292000</v>
      </c>
      <c r="G1440" s="205" t="n">
        <f aca="false">VLOOKUP($B1440,[5]Data!$A$1:$M$15000,7,0)</f>
        <v>729000</v>
      </c>
      <c r="H1440" s="205" t="n">
        <f aca="false">VLOOKUP($B1440,[5]Data!$A$1:$M$15000,8,0)</f>
        <v>278000</v>
      </c>
      <c r="I1440" s="205" t="s">
        <v>80</v>
      </c>
      <c r="J1440" s="205" t="n">
        <f aca="false">VLOOKUP($B1440,[5]Data!$A$1:$M$15000,9,0)</f>
        <v>3469000</v>
      </c>
      <c r="K1440" s="205" t="n">
        <f aca="false">VLOOKUP($B1440,[5]Data!$A$1:$M$15000,10,0)</f>
        <v>96000</v>
      </c>
      <c r="L1440" s="205" t="n">
        <f aca="false">VLOOKUP($B1440,[5]Data!$A$1:$M$15000,11,0)</f>
        <v>3356000</v>
      </c>
      <c r="M1440" s="205" t="n">
        <f aca="false">VLOOKUP($B1440,[5]Data!$A$1:$M$15000,12,0)</f>
        <v>23044000</v>
      </c>
    </row>
    <row r="1441" customFormat="false" ht="11.25" hidden="false" customHeight="false" outlineLevel="0" collapsed="false">
      <c r="A1441" s="199" t="n">
        <v>36985</v>
      </c>
      <c r="B1441" s="192" t="n">
        <v>36985</v>
      </c>
      <c r="C1441" s="205" t="n">
        <f aca="false">VLOOKUP($B1441,[5]Data!$A$1:$M$15000,3,0)</f>
        <v>508000</v>
      </c>
      <c r="D1441" s="205" t="n">
        <f aca="false">VLOOKUP($B1441,[5]Data!$A$1:$M$15000,4,0)</f>
        <v>1156000</v>
      </c>
      <c r="E1441" s="205" t="n">
        <f aca="false">VLOOKUP($B1441,[5]Data!$A$1:$M$15000,5,0)</f>
        <v>437000</v>
      </c>
      <c r="F1441" s="205" t="n">
        <f aca="false">VLOOKUP($B1441,[5]Data!$A$1:$M$15000,6,0)</f>
        <v>295000</v>
      </c>
      <c r="G1441" s="205" t="n">
        <f aca="false">VLOOKUP($B1441,[5]Data!$A$1:$M$15000,7,0)</f>
        <v>730000</v>
      </c>
      <c r="H1441" s="205" t="n">
        <f aca="false">VLOOKUP($B1441,[5]Data!$A$1:$M$15000,8,0)</f>
        <v>278000</v>
      </c>
      <c r="I1441" s="205" t="s">
        <v>80</v>
      </c>
      <c r="J1441" s="205" t="n">
        <f aca="false">VLOOKUP($B1441,[5]Data!$A$1:$M$15000,9,0)</f>
        <v>3455000</v>
      </c>
      <c r="K1441" s="205" t="n">
        <f aca="false">VLOOKUP($B1441,[5]Data!$A$1:$M$15000,10,0)</f>
        <v>1000</v>
      </c>
      <c r="L1441" s="205" t="n">
        <f aca="false">VLOOKUP($B1441,[5]Data!$A$1:$M$15000,11,0)</f>
        <v>3420000</v>
      </c>
      <c r="M1441" s="205" t="n">
        <f aca="false">VLOOKUP($B1441,[5]Data!$A$1:$M$15000,12,0)</f>
        <v>23102000</v>
      </c>
    </row>
    <row r="1442" customFormat="false" ht="11.25" hidden="false" customHeight="false" outlineLevel="0" collapsed="false">
      <c r="A1442" s="199" t="n">
        <v>36986</v>
      </c>
      <c r="B1442" s="192" t="n">
        <v>36986</v>
      </c>
      <c r="C1442" s="205" t="n">
        <f aca="false">VLOOKUP($B1442,[5]Data!$A$1:$M$15000,3,0)</f>
        <v>491000</v>
      </c>
      <c r="D1442" s="205" t="n">
        <f aca="false">VLOOKUP($B1442,[5]Data!$A$1:$M$15000,4,0)</f>
        <v>1106000</v>
      </c>
      <c r="E1442" s="205" t="n">
        <f aca="false">VLOOKUP($B1442,[5]Data!$A$1:$M$15000,5,0)</f>
        <v>517000</v>
      </c>
      <c r="F1442" s="205" t="n">
        <f aca="false">VLOOKUP($B1442,[5]Data!$A$1:$M$15000,6,0)</f>
        <v>264000</v>
      </c>
      <c r="G1442" s="205" t="n">
        <f aca="false">VLOOKUP($B1442,[5]Data!$A$1:$M$15000,7,0)</f>
        <v>736000</v>
      </c>
      <c r="H1442" s="205" t="n">
        <f aca="false">VLOOKUP($B1442,[5]Data!$A$1:$M$15000,8,0)</f>
        <v>309000</v>
      </c>
      <c r="I1442" s="205" t="s">
        <v>80</v>
      </c>
      <c r="J1442" s="205" t="n">
        <f aca="false">VLOOKUP($B1442,[5]Data!$A$1:$M$15000,9,0)</f>
        <v>3478000</v>
      </c>
      <c r="K1442" s="205" t="n">
        <f aca="false">VLOOKUP($B1442,[5]Data!$A$1:$M$15000,10,0)</f>
        <v>28000</v>
      </c>
      <c r="L1442" s="205" t="n">
        <f aca="false">VLOOKUP($B1442,[5]Data!$A$1:$M$15000,11,0)</f>
        <v>3450000</v>
      </c>
      <c r="M1442" s="205" t="n">
        <f aca="false">VLOOKUP($B1442,[5]Data!$A$1:$M$15000,12,0)</f>
        <v>23130000</v>
      </c>
    </row>
    <row r="1443" customFormat="false" ht="11.25" hidden="false" customHeight="false" outlineLevel="0" collapsed="false">
      <c r="A1443" s="199" t="n">
        <v>36987</v>
      </c>
      <c r="B1443" s="192" t="n">
        <v>36987</v>
      </c>
      <c r="C1443" s="3" t="s">
        <v>80</v>
      </c>
      <c r="D1443" s="3" t="s">
        <v>80</v>
      </c>
      <c r="E1443" s="3" t="s">
        <v>80</v>
      </c>
      <c r="F1443" s="3" t="s">
        <v>80</v>
      </c>
      <c r="G1443" s="3" t="s">
        <v>80</v>
      </c>
      <c r="H1443" s="3" t="s">
        <v>80</v>
      </c>
      <c r="I1443" s="3" t="s">
        <v>80</v>
      </c>
      <c r="J1443" s="3" t="s">
        <v>80</v>
      </c>
      <c r="K1443" s="3" t="s">
        <v>80</v>
      </c>
      <c r="L1443" s="3" t="s">
        <v>80</v>
      </c>
      <c r="M1443" s="3" t="s">
        <v>80</v>
      </c>
    </row>
    <row r="1444" customFormat="false" ht="11.25" hidden="false" customHeight="false" outlineLevel="0" collapsed="false">
      <c r="A1444" s="199" t="n">
        <v>36988</v>
      </c>
      <c r="B1444" s="192" t="n">
        <v>36988</v>
      </c>
      <c r="C1444" s="3" t="s">
        <v>80</v>
      </c>
      <c r="D1444" s="3" t="s">
        <v>80</v>
      </c>
      <c r="E1444" s="3" t="s">
        <v>80</v>
      </c>
      <c r="F1444" s="3" t="s">
        <v>80</v>
      </c>
      <c r="G1444" s="3" t="s">
        <v>80</v>
      </c>
      <c r="H1444" s="3" t="s">
        <v>80</v>
      </c>
      <c r="I1444" s="3" t="s">
        <v>80</v>
      </c>
      <c r="J1444" s="3" t="s">
        <v>80</v>
      </c>
      <c r="K1444" s="3" t="s">
        <v>80</v>
      </c>
      <c r="L1444" s="3" t="s">
        <v>80</v>
      </c>
      <c r="M1444" s="3" t="s">
        <v>80</v>
      </c>
    </row>
    <row r="1445" customFormat="false" ht="11.25" hidden="false" customHeight="false" outlineLevel="0" collapsed="false">
      <c r="A1445" s="199" t="n">
        <v>36989</v>
      </c>
      <c r="B1445" s="192" t="n">
        <v>36989</v>
      </c>
      <c r="C1445" s="3" t="s">
        <v>80</v>
      </c>
      <c r="D1445" s="3" t="s">
        <v>80</v>
      </c>
      <c r="E1445" s="3" t="s">
        <v>80</v>
      </c>
      <c r="F1445" s="3" t="s">
        <v>80</v>
      </c>
      <c r="G1445" s="3" t="s">
        <v>80</v>
      </c>
      <c r="H1445" s="3" t="s">
        <v>80</v>
      </c>
      <c r="I1445" s="3" t="s">
        <v>80</v>
      </c>
      <c r="J1445" s="3" t="s">
        <v>80</v>
      </c>
      <c r="K1445" s="3" t="s">
        <v>80</v>
      </c>
      <c r="L1445" s="3" t="s">
        <v>80</v>
      </c>
      <c r="M1445" s="3" t="s">
        <v>80</v>
      </c>
    </row>
    <row r="1446" customFormat="false" ht="11.25" hidden="false" customHeight="false" outlineLevel="0" collapsed="false">
      <c r="A1446" s="199" t="n">
        <v>36990</v>
      </c>
      <c r="B1446" s="192" t="n">
        <v>36990</v>
      </c>
      <c r="C1446" s="3" t="s">
        <v>80</v>
      </c>
      <c r="D1446" s="3" t="s">
        <v>80</v>
      </c>
      <c r="E1446" s="3" t="s">
        <v>80</v>
      </c>
      <c r="F1446" s="3" t="s">
        <v>80</v>
      </c>
      <c r="G1446" s="3" t="s">
        <v>80</v>
      </c>
      <c r="H1446" s="3" t="s">
        <v>80</v>
      </c>
      <c r="I1446" s="3" t="s">
        <v>80</v>
      </c>
      <c r="J1446" s="3" t="s">
        <v>80</v>
      </c>
      <c r="K1446" s="3" t="s">
        <v>80</v>
      </c>
      <c r="L1446" s="3" t="s">
        <v>80</v>
      </c>
      <c r="M1446" s="3" t="s">
        <v>80</v>
      </c>
    </row>
    <row r="1447" customFormat="false" ht="11.25" hidden="false" customHeight="false" outlineLevel="0" collapsed="false">
      <c r="A1447" s="199" t="n">
        <v>36991</v>
      </c>
      <c r="B1447" s="192" t="n">
        <v>36991</v>
      </c>
      <c r="C1447" s="3" t="s">
        <v>80</v>
      </c>
      <c r="D1447" s="3" t="s">
        <v>80</v>
      </c>
      <c r="E1447" s="3" t="s">
        <v>80</v>
      </c>
      <c r="F1447" s="3" t="s">
        <v>80</v>
      </c>
      <c r="G1447" s="3" t="s">
        <v>80</v>
      </c>
      <c r="H1447" s="3" t="s">
        <v>80</v>
      </c>
      <c r="I1447" s="3" t="s">
        <v>80</v>
      </c>
      <c r="J1447" s="3" t="s">
        <v>80</v>
      </c>
      <c r="K1447" s="3" t="s">
        <v>80</v>
      </c>
      <c r="L1447" s="3" t="s">
        <v>80</v>
      </c>
      <c r="M1447" s="3" t="s">
        <v>80</v>
      </c>
    </row>
    <row r="1448" customFormat="false" ht="11.25" hidden="false" customHeight="false" outlineLevel="0" collapsed="false">
      <c r="A1448" s="199" t="n">
        <v>36992</v>
      </c>
      <c r="B1448" s="192" t="n">
        <v>36992</v>
      </c>
      <c r="C1448" s="3" t="s">
        <v>80</v>
      </c>
      <c r="D1448" s="3" t="s">
        <v>80</v>
      </c>
      <c r="E1448" s="3" t="s">
        <v>80</v>
      </c>
      <c r="F1448" s="3" t="s">
        <v>80</v>
      </c>
      <c r="G1448" s="3" t="s">
        <v>80</v>
      </c>
      <c r="H1448" s="3" t="s">
        <v>80</v>
      </c>
      <c r="I1448" s="3" t="s">
        <v>80</v>
      </c>
      <c r="J1448" s="3" t="s">
        <v>80</v>
      </c>
      <c r="K1448" s="3" t="s">
        <v>80</v>
      </c>
      <c r="L1448" s="3" t="s">
        <v>80</v>
      </c>
      <c r="M1448" s="3" t="s">
        <v>80</v>
      </c>
    </row>
    <row r="1449" customFormat="false" ht="11.25" hidden="false" customHeight="false" outlineLevel="0" collapsed="false">
      <c r="A1449" s="199" t="n">
        <v>36993</v>
      </c>
      <c r="B1449" s="192" t="n">
        <v>36993</v>
      </c>
      <c r="C1449" s="3" t="s">
        <v>80</v>
      </c>
      <c r="D1449" s="3" t="s">
        <v>80</v>
      </c>
      <c r="E1449" s="3" t="s">
        <v>80</v>
      </c>
      <c r="F1449" s="3" t="s">
        <v>80</v>
      </c>
      <c r="G1449" s="3" t="s">
        <v>80</v>
      </c>
      <c r="H1449" s="3" t="s">
        <v>80</v>
      </c>
      <c r="I1449" s="3" t="s">
        <v>80</v>
      </c>
      <c r="J1449" s="3" t="s">
        <v>80</v>
      </c>
      <c r="K1449" s="3" t="s">
        <v>80</v>
      </c>
      <c r="L1449" s="3" t="s">
        <v>80</v>
      </c>
      <c r="M1449" s="3" t="s">
        <v>80</v>
      </c>
    </row>
    <row r="1450" customFormat="false" ht="11.25" hidden="false" customHeight="false" outlineLevel="0" collapsed="false">
      <c r="A1450" s="199" t="n">
        <v>36994</v>
      </c>
      <c r="B1450" s="192" t="n">
        <v>36994</v>
      </c>
      <c r="C1450" s="3" t="s">
        <v>80</v>
      </c>
      <c r="D1450" s="3" t="s">
        <v>80</v>
      </c>
      <c r="E1450" s="3" t="s">
        <v>80</v>
      </c>
      <c r="F1450" s="3" t="s">
        <v>80</v>
      </c>
      <c r="G1450" s="3" t="s">
        <v>80</v>
      </c>
      <c r="H1450" s="3" t="s">
        <v>80</v>
      </c>
      <c r="I1450" s="3" t="s">
        <v>80</v>
      </c>
      <c r="J1450" s="3" t="s">
        <v>80</v>
      </c>
      <c r="K1450" s="3" t="s">
        <v>80</v>
      </c>
      <c r="L1450" s="3" t="s">
        <v>80</v>
      </c>
      <c r="M1450" s="3" t="s">
        <v>80</v>
      </c>
    </row>
    <row r="1451" customFormat="false" ht="11.25" hidden="false" customHeight="false" outlineLevel="0" collapsed="false">
      <c r="A1451" s="199" t="n">
        <v>36995</v>
      </c>
      <c r="B1451" s="192" t="n">
        <v>36995</v>
      </c>
      <c r="C1451" s="3" t="s">
        <v>80</v>
      </c>
      <c r="D1451" s="3" t="s">
        <v>80</v>
      </c>
      <c r="E1451" s="3" t="s">
        <v>80</v>
      </c>
      <c r="F1451" s="3" t="s">
        <v>80</v>
      </c>
      <c r="G1451" s="3" t="s">
        <v>80</v>
      </c>
      <c r="H1451" s="3" t="s">
        <v>80</v>
      </c>
      <c r="I1451" s="3" t="s">
        <v>80</v>
      </c>
      <c r="J1451" s="3" t="s">
        <v>80</v>
      </c>
      <c r="K1451" s="3" t="s">
        <v>80</v>
      </c>
      <c r="L1451" s="3" t="s">
        <v>80</v>
      </c>
      <c r="M1451" s="3" t="s">
        <v>80</v>
      </c>
    </row>
    <row r="1452" customFormat="false" ht="11.25" hidden="false" customHeight="false" outlineLevel="0" collapsed="false">
      <c r="A1452" s="199" t="n">
        <v>36996</v>
      </c>
      <c r="B1452" s="192" t="n">
        <v>36996</v>
      </c>
      <c r="C1452" s="3" t="s">
        <v>80</v>
      </c>
      <c r="D1452" s="3" t="s">
        <v>80</v>
      </c>
      <c r="E1452" s="3" t="s">
        <v>80</v>
      </c>
      <c r="F1452" s="3" t="s">
        <v>80</v>
      </c>
      <c r="G1452" s="3" t="s">
        <v>80</v>
      </c>
      <c r="H1452" s="3" t="s">
        <v>80</v>
      </c>
      <c r="I1452" s="3" t="s">
        <v>80</v>
      </c>
      <c r="J1452" s="3" t="s">
        <v>80</v>
      </c>
      <c r="K1452" s="3" t="s">
        <v>80</v>
      </c>
      <c r="L1452" s="3" t="s">
        <v>80</v>
      </c>
      <c r="M1452" s="3" t="s">
        <v>80</v>
      </c>
    </row>
    <row r="1453" customFormat="false" ht="11.25" hidden="false" customHeight="false" outlineLevel="0" collapsed="false">
      <c r="A1453" s="199" t="n">
        <v>36997</v>
      </c>
      <c r="B1453" s="192" t="n">
        <v>36997</v>
      </c>
      <c r="C1453" s="3" t="s">
        <v>80</v>
      </c>
      <c r="D1453" s="3" t="s">
        <v>80</v>
      </c>
      <c r="E1453" s="3" t="s">
        <v>80</v>
      </c>
      <c r="F1453" s="3" t="s">
        <v>80</v>
      </c>
      <c r="G1453" s="3" t="s">
        <v>80</v>
      </c>
      <c r="H1453" s="3" t="s">
        <v>80</v>
      </c>
      <c r="I1453" s="3" t="s">
        <v>80</v>
      </c>
      <c r="J1453" s="3" t="s">
        <v>80</v>
      </c>
      <c r="K1453" s="3" t="s">
        <v>80</v>
      </c>
      <c r="L1453" s="3" t="s">
        <v>80</v>
      </c>
      <c r="M1453" s="3" t="s">
        <v>80</v>
      </c>
    </row>
    <row r="1454" customFormat="false" ht="11.25" hidden="false" customHeight="false" outlineLevel="0" collapsed="false">
      <c r="A1454" s="199" t="n">
        <v>36998</v>
      </c>
      <c r="B1454" s="192" t="n">
        <v>36998</v>
      </c>
      <c r="C1454" s="3" t="s">
        <v>80</v>
      </c>
      <c r="D1454" s="3" t="s">
        <v>80</v>
      </c>
      <c r="E1454" s="3" t="s">
        <v>80</v>
      </c>
      <c r="F1454" s="3" t="s">
        <v>80</v>
      </c>
      <c r="G1454" s="3" t="s">
        <v>80</v>
      </c>
      <c r="H1454" s="3" t="s">
        <v>80</v>
      </c>
      <c r="I1454" s="3" t="s">
        <v>80</v>
      </c>
      <c r="J1454" s="3" t="s">
        <v>80</v>
      </c>
      <c r="K1454" s="3" t="s">
        <v>80</v>
      </c>
      <c r="L1454" s="3" t="s">
        <v>80</v>
      </c>
      <c r="M1454" s="3" t="s">
        <v>80</v>
      </c>
    </row>
    <row r="1455" customFormat="false" ht="11.25" hidden="false" customHeight="false" outlineLevel="0" collapsed="false">
      <c r="A1455" s="199" t="n">
        <v>36999</v>
      </c>
      <c r="B1455" s="192" t="n">
        <v>36999</v>
      </c>
      <c r="C1455" s="3" t="s">
        <v>80</v>
      </c>
      <c r="D1455" s="3" t="s">
        <v>80</v>
      </c>
      <c r="E1455" s="3" t="s">
        <v>80</v>
      </c>
      <c r="F1455" s="3" t="s">
        <v>80</v>
      </c>
      <c r="G1455" s="3" t="s">
        <v>80</v>
      </c>
      <c r="H1455" s="3" t="s">
        <v>80</v>
      </c>
      <c r="I1455" s="3" t="s">
        <v>80</v>
      </c>
      <c r="J1455" s="3" t="s">
        <v>80</v>
      </c>
      <c r="K1455" s="3" t="s">
        <v>80</v>
      </c>
      <c r="L1455" s="3" t="s">
        <v>80</v>
      </c>
      <c r="M1455" s="3" t="s">
        <v>80</v>
      </c>
    </row>
    <row r="1456" customFormat="false" ht="11.25" hidden="false" customHeight="false" outlineLevel="0" collapsed="false">
      <c r="A1456" s="199" t="n">
        <v>37000</v>
      </c>
      <c r="B1456" s="192" t="n">
        <v>37000</v>
      </c>
      <c r="C1456" s="3" t="s">
        <v>80</v>
      </c>
      <c r="D1456" s="3" t="s">
        <v>80</v>
      </c>
      <c r="E1456" s="3" t="s">
        <v>80</v>
      </c>
      <c r="F1456" s="3" t="s">
        <v>80</v>
      </c>
      <c r="G1456" s="3" t="s">
        <v>80</v>
      </c>
      <c r="H1456" s="3" t="s">
        <v>80</v>
      </c>
      <c r="I1456" s="3" t="s">
        <v>80</v>
      </c>
      <c r="J1456" s="3" t="s">
        <v>80</v>
      </c>
      <c r="K1456" s="3" t="s">
        <v>80</v>
      </c>
      <c r="L1456" s="3" t="s">
        <v>80</v>
      </c>
      <c r="M1456" s="3" t="s">
        <v>80</v>
      </c>
    </row>
    <row r="1457" customFormat="false" ht="11.25" hidden="false" customHeight="false" outlineLevel="0" collapsed="false">
      <c r="A1457" s="199" t="n">
        <v>37001</v>
      </c>
      <c r="B1457" s="192" t="n">
        <v>37001</v>
      </c>
      <c r="C1457" s="3" t="s">
        <v>80</v>
      </c>
      <c r="D1457" s="3" t="s">
        <v>80</v>
      </c>
      <c r="E1457" s="3" t="s">
        <v>80</v>
      </c>
      <c r="F1457" s="3" t="s">
        <v>80</v>
      </c>
      <c r="G1457" s="3" t="s">
        <v>80</v>
      </c>
      <c r="H1457" s="3" t="s">
        <v>80</v>
      </c>
      <c r="I1457" s="3" t="s">
        <v>80</v>
      </c>
      <c r="J1457" s="3" t="s">
        <v>80</v>
      </c>
      <c r="K1457" s="3" t="s">
        <v>80</v>
      </c>
      <c r="L1457" s="3" t="s">
        <v>80</v>
      </c>
      <c r="M1457" s="3" t="s">
        <v>80</v>
      </c>
    </row>
    <row r="1458" customFormat="false" ht="11.25" hidden="false" customHeight="false" outlineLevel="0" collapsed="false">
      <c r="A1458" s="199" t="n">
        <v>37002</v>
      </c>
      <c r="B1458" s="192" t="n">
        <v>37002</v>
      </c>
      <c r="C1458" s="3" t="s">
        <v>80</v>
      </c>
      <c r="D1458" s="3" t="s">
        <v>80</v>
      </c>
      <c r="E1458" s="3" t="s">
        <v>80</v>
      </c>
      <c r="F1458" s="3" t="s">
        <v>80</v>
      </c>
      <c r="G1458" s="3" t="s">
        <v>80</v>
      </c>
      <c r="H1458" s="3" t="s">
        <v>80</v>
      </c>
      <c r="I1458" s="3" t="s">
        <v>80</v>
      </c>
      <c r="J1458" s="3" t="s">
        <v>80</v>
      </c>
      <c r="K1458" s="3" t="s">
        <v>80</v>
      </c>
      <c r="L1458" s="3" t="s">
        <v>80</v>
      </c>
      <c r="M1458" s="3" t="s">
        <v>80</v>
      </c>
    </row>
    <row r="1459" customFormat="false" ht="11.25" hidden="false" customHeight="false" outlineLevel="0" collapsed="false">
      <c r="A1459" s="199" t="n">
        <v>37003</v>
      </c>
      <c r="B1459" s="192" t="n">
        <v>37003</v>
      </c>
      <c r="C1459" s="3" t="s">
        <v>80</v>
      </c>
      <c r="D1459" s="3" t="s">
        <v>80</v>
      </c>
      <c r="E1459" s="3" t="s">
        <v>80</v>
      </c>
      <c r="F1459" s="3" t="s">
        <v>80</v>
      </c>
      <c r="G1459" s="3" t="s">
        <v>80</v>
      </c>
      <c r="H1459" s="3" t="s">
        <v>80</v>
      </c>
      <c r="I1459" s="3" t="s">
        <v>80</v>
      </c>
      <c r="J1459" s="3" t="s">
        <v>80</v>
      </c>
      <c r="K1459" s="3" t="s">
        <v>80</v>
      </c>
      <c r="L1459" s="3" t="s">
        <v>80</v>
      </c>
      <c r="M1459" s="3" t="s">
        <v>80</v>
      </c>
    </row>
    <row r="1460" customFormat="false" ht="11.25" hidden="false" customHeight="false" outlineLevel="0" collapsed="false">
      <c r="A1460" s="199" t="n">
        <v>37004</v>
      </c>
      <c r="B1460" s="192" t="n">
        <v>37004</v>
      </c>
      <c r="C1460" s="3" t="s">
        <v>80</v>
      </c>
      <c r="D1460" s="3" t="s">
        <v>80</v>
      </c>
      <c r="E1460" s="3" t="s">
        <v>80</v>
      </c>
      <c r="F1460" s="3" t="s">
        <v>80</v>
      </c>
      <c r="G1460" s="3" t="s">
        <v>80</v>
      </c>
      <c r="H1460" s="3" t="s">
        <v>80</v>
      </c>
      <c r="I1460" s="3" t="s">
        <v>80</v>
      </c>
      <c r="J1460" s="3" t="s">
        <v>80</v>
      </c>
      <c r="K1460" s="3" t="s">
        <v>80</v>
      </c>
      <c r="L1460" s="3" t="s">
        <v>80</v>
      </c>
      <c r="M1460" s="3" t="s">
        <v>80</v>
      </c>
    </row>
    <row r="1461" customFormat="false" ht="11.25" hidden="false" customHeight="false" outlineLevel="0" collapsed="false">
      <c r="A1461" s="199" t="n">
        <v>37005</v>
      </c>
      <c r="B1461" s="192" t="n">
        <v>37005</v>
      </c>
      <c r="C1461" s="3" t="s">
        <v>80</v>
      </c>
      <c r="D1461" s="3" t="s">
        <v>80</v>
      </c>
      <c r="E1461" s="3" t="s">
        <v>80</v>
      </c>
      <c r="F1461" s="3" t="s">
        <v>80</v>
      </c>
      <c r="G1461" s="3" t="s">
        <v>80</v>
      </c>
      <c r="H1461" s="3" t="s">
        <v>80</v>
      </c>
      <c r="I1461" s="3" t="s">
        <v>80</v>
      </c>
      <c r="J1461" s="3" t="s">
        <v>80</v>
      </c>
      <c r="K1461" s="3" t="s">
        <v>80</v>
      </c>
      <c r="L1461" s="3" t="s">
        <v>80</v>
      </c>
      <c r="M1461" s="3" t="s">
        <v>80</v>
      </c>
    </row>
    <row r="1462" customFormat="false" ht="11.25" hidden="false" customHeight="false" outlineLevel="0" collapsed="false">
      <c r="A1462" s="199" t="n">
        <v>37006</v>
      </c>
      <c r="B1462" s="192" t="n">
        <v>37006</v>
      </c>
      <c r="C1462" s="3" t="s">
        <v>80</v>
      </c>
      <c r="D1462" s="3" t="s">
        <v>80</v>
      </c>
      <c r="E1462" s="3" t="s">
        <v>80</v>
      </c>
      <c r="F1462" s="3" t="s">
        <v>80</v>
      </c>
      <c r="G1462" s="3" t="s">
        <v>80</v>
      </c>
      <c r="H1462" s="3" t="s">
        <v>80</v>
      </c>
      <c r="I1462" s="3" t="s">
        <v>80</v>
      </c>
      <c r="J1462" s="3" t="s">
        <v>80</v>
      </c>
      <c r="K1462" s="3" t="s">
        <v>80</v>
      </c>
      <c r="L1462" s="3" t="s">
        <v>80</v>
      </c>
      <c r="M1462" s="3" t="s">
        <v>80</v>
      </c>
    </row>
    <row r="1463" customFormat="false" ht="11.25" hidden="false" customHeight="false" outlineLevel="0" collapsed="false">
      <c r="A1463" s="199" t="n">
        <v>37007</v>
      </c>
      <c r="B1463" s="192" t="n">
        <v>37007</v>
      </c>
      <c r="C1463" s="3" t="s">
        <v>80</v>
      </c>
      <c r="D1463" s="3" t="s">
        <v>80</v>
      </c>
      <c r="E1463" s="3" t="s">
        <v>80</v>
      </c>
      <c r="F1463" s="3" t="s">
        <v>80</v>
      </c>
      <c r="G1463" s="3" t="s">
        <v>80</v>
      </c>
      <c r="H1463" s="3" t="s">
        <v>80</v>
      </c>
      <c r="I1463" s="3" t="s">
        <v>80</v>
      </c>
      <c r="J1463" s="3" t="s">
        <v>80</v>
      </c>
      <c r="K1463" s="3" t="s">
        <v>80</v>
      </c>
      <c r="L1463" s="3" t="s">
        <v>80</v>
      </c>
      <c r="M1463" s="3" t="s">
        <v>80</v>
      </c>
    </row>
    <row r="1464" customFormat="false" ht="11.25" hidden="false" customHeight="false" outlineLevel="0" collapsed="false">
      <c r="A1464" s="199" t="n">
        <v>37008</v>
      </c>
      <c r="B1464" s="192" t="n">
        <v>37008</v>
      </c>
      <c r="C1464" s="3" t="s">
        <v>80</v>
      </c>
      <c r="D1464" s="3" t="s">
        <v>80</v>
      </c>
      <c r="E1464" s="3" t="s">
        <v>80</v>
      </c>
      <c r="F1464" s="3" t="s">
        <v>80</v>
      </c>
      <c r="G1464" s="3" t="s">
        <v>80</v>
      </c>
      <c r="H1464" s="3" t="s">
        <v>80</v>
      </c>
      <c r="I1464" s="3" t="s">
        <v>80</v>
      </c>
      <c r="J1464" s="3" t="s">
        <v>80</v>
      </c>
      <c r="K1464" s="3" t="s">
        <v>80</v>
      </c>
      <c r="L1464" s="3" t="s">
        <v>80</v>
      </c>
      <c r="M1464" s="3" t="s">
        <v>80</v>
      </c>
    </row>
    <row r="1465" customFormat="false" ht="11.25" hidden="false" customHeight="false" outlineLevel="0" collapsed="false">
      <c r="A1465" s="199" t="n">
        <v>37009</v>
      </c>
      <c r="B1465" s="192" t="n">
        <v>37009</v>
      </c>
      <c r="C1465" s="3" t="s">
        <v>80</v>
      </c>
      <c r="D1465" s="3" t="s">
        <v>80</v>
      </c>
      <c r="E1465" s="3" t="s">
        <v>80</v>
      </c>
      <c r="F1465" s="3" t="s">
        <v>80</v>
      </c>
      <c r="G1465" s="3" t="s">
        <v>80</v>
      </c>
      <c r="H1465" s="3" t="s">
        <v>80</v>
      </c>
      <c r="I1465" s="3" t="s">
        <v>80</v>
      </c>
      <c r="J1465" s="3" t="s">
        <v>80</v>
      </c>
      <c r="K1465" s="3" t="s">
        <v>80</v>
      </c>
      <c r="L1465" s="3" t="s">
        <v>80</v>
      </c>
      <c r="M1465" s="3" t="s">
        <v>80</v>
      </c>
    </row>
    <row r="1466" customFormat="false" ht="11.25" hidden="false" customHeight="false" outlineLevel="0" collapsed="false">
      <c r="A1466" s="199" t="n">
        <v>37010</v>
      </c>
      <c r="B1466" s="192" t="n">
        <v>37010</v>
      </c>
      <c r="C1466" s="3" t="s">
        <v>80</v>
      </c>
      <c r="D1466" s="3" t="s">
        <v>80</v>
      </c>
      <c r="E1466" s="3" t="s">
        <v>80</v>
      </c>
      <c r="F1466" s="3" t="s">
        <v>80</v>
      </c>
      <c r="G1466" s="3" t="s">
        <v>80</v>
      </c>
      <c r="H1466" s="3" t="s">
        <v>80</v>
      </c>
      <c r="I1466" s="3" t="s">
        <v>80</v>
      </c>
      <c r="J1466" s="3" t="s">
        <v>80</v>
      </c>
      <c r="K1466" s="3" t="s">
        <v>80</v>
      </c>
      <c r="L1466" s="3" t="s">
        <v>80</v>
      </c>
      <c r="M1466" s="3" t="s">
        <v>80</v>
      </c>
    </row>
    <row r="1467" customFormat="false" ht="11.25" hidden="false" customHeight="false" outlineLevel="0" collapsed="false">
      <c r="A1467" s="199" t="n">
        <v>37011</v>
      </c>
      <c r="B1467" s="192" t="n">
        <v>37011</v>
      </c>
      <c r="C1467" s="3" t="s">
        <v>80</v>
      </c>
      <c r="D1467" s="3" t="s">
        <v>80</v>
      </c>
      <c r="E1467" s="3" t="s">
        <v>80</v>
      </c>
      <c r="F1467" s="3" t="s">
        <v>80</v>
      </c>
      <c r="G1467" s="3" t="s">
        <v>80</v>
      </c>
      <c r="H1467" s="3" t="s">
        <v>80</v>
      </c>
      <c r="I1467" s="3" t="s">
        <v>80</v>
      </c>
      <c r="J1467" s="3" t="s">
        <v>80</v>
      </c>
      <c r="K1467" s="3" t="s">
        <v>80</v>
      </c>
      <c r="L1467" s="3" t="s">
        <v>80</v>
      </c>
      <c r="M1467" s="3" t="s">
        <v>80</v>
      </c>
    </row>
    <row r="1468" customFormat="false" ht="11.25" hidden="false" customHeight="false" outlineLevel="0" collapsed="false">
      <c r="A1468" s="199" t="n">
        <v>37012</v>
      </c>
      <c r="B1468" s="192" t="n">
        <v>37012</v>
      </c>
      <c r="C1468" s="3" t="s">
        <v>80</v>
      </c>
      <c r="D1468" s="3" t="s">
        <v>80</v>
      </c>
      <c r="E1468" s="3" t="s">
        <v>80</v>
      </c>
      <c r="F1468" s="3" t="s">
        <v>80</v>
      </c>
      <c r="G1468" s="3" t="s">
        <v>80</v>
      </c>
      <c r="H1468" s="3" t="s">
        <v>80</v>
      </c>
      <c r="I1468" s="3" t="s">
        <v>80</v>
      </c>
      <c r="J1468" s="3" t="s">
        <v>80</v>
      </c>
      <c r="K1468" s="3" t="s">
        <v>80</v>
      </c>
      <c r="L1468" s="3" t="s">
        <v>80</v>
      </c>
      <c r="M1468" s="3" t="s">
        <v>80</v>
      </c>
    </row>
    <row r="1469" customFormat="false" ht="11.25" hidden="false" customHeight="false" outlineLevel="0" collapsed="false">
      <c r="A1469" s="199" t="n">
        <v>37013</v>
      </c>
      <c r="B1469" s="192" t="n">
        <v>37013</v>
      </c>
      <c r="C1469" s="3" t="s">
        <v>80</v>
      </c>
      <c r="D1469" s="3" t="s">
        <v>80</v>
      </c>
      <c r="E1469" s="3" t="s">
        <v>80</v>
      </c>
      <c r="F1469" s="3" t="s">
        <v>80</v>
      </c>
      <c r="G1469" s="3" t="s">
        <v>80</v>
      </c>
      <c r="H1469" s="3" t="s">
        <v>80</v>
      </c>
      <c r="I1469" s="3" t="s">
        <v>80</v>
      </c>
      <c r="J1469" s="3" t="s">
        <v>80</v>
      </c>
      <c r="K1469" s="3" t="s">
        <v>80</v>
      </c>
      <c r="L1469" s="3" t="s">
        <v>80</v>
      </c>
      <c r="M1469" s="3" t="s">
        <v>80</v>
      </c>
    </row>
    <row r="1470" customFormat="false" ht="11.25" hidden="false" customHeight="false" outlineLevel="0" collapsed="false">
      <c r="A1470" s="199" t="n">
        <v>37014</v>
      </c>
      <c r="B1470" s="192" t="n">
        <v>37014</v>
      </c>
      <c r="C1470" s="3" t="s">
        <v>80</v>
      </c>
      <c r="D1470" s="3" t="s">
        <v>80</v>
      </c>
      <c r="E1470" s="3" t="s">
        <v>80</v>
      </c>
      <c r="F1470" s="3" t="s">
        <v>80</v>
      </c>
      <c r="G1470" s="3" t="s">
        <v>80</v>
      </c>
      <c r="H1470" s="3" t="s">
        <v>80</v>
      </c>
      <c r="I1470" s="3" t="s">
        <v>80</v>
      </c>
      <c r="J1470" s="3" t="s">
        <v>80</v>
      </c>
      <c r="K1470" s="3" t="s">
        <v>80</v>
      </c>
      <c r="L1470" s="3" t="s">
        <v>80</v>
      </c>
      <c r="M1470" s="3" t="s">
        <v>80</v>
      </c>
    </row>
    <row r="1471" customFormat="false" ht="11.25" hidden="false" customHeight="false" outlineLevel="0" collapsed="false">
      <c r="A1471" s="199" t="n">
        <v>37015</v>
      </c>
      <c r="B1471" s="192" t="n">
        <v>37015</v>
      </c>
      <c r="C1471" s="3" t="s">
        <v>80</v>
      </c>
      <c r="D1471" s="3" t="s">
        <v>80</v>
      </c>
      <c r="E1471" s="3" t="s">
        <v>80</v>
      </c>
      <c r="F1471" s="3" t="s">
        <v>80</v>
      </c>
      <c r="G1471" s="3" t="s">
        <v>80</v>
      </c>
      <c r="H1471" s="3" t="s">
        <v>80</v>
      </c>
      <c r="I1471" s="3" t="s">
        <v>80</v>
      </c>
      <c r="J1471" s="3" t="s">
        <v>80</v>
      </c>
      <c r="K1471" s="3" t="s">
        <v>80</v>
      </c>
      <c r="L1471" s="3" t="s">
        <v>80</v>
      </c>
      <c r="M1471" s="3" t="s">
        <v>80</v>
      </c>
    </row>
    <row r="1472" customFormat="false" ht="11.25" hidden="false" customHeight="false" outlineLevel="0" collapsed="false">
      <c r="A1472" s="199" t="n">
        <v>37016</v>
      </c>
      <c r="B1472" s="192" t="n">
        <v>37016</v>
      </c>
      <c r="C1472" s="3" t="s">
        <v>80</v>
      </c>
      <c r="D1472" s="3" t="s">
        <v>80</v>
      </c>
      <c r="E1472" s="3" t="s">
        <v>80</v>
      </c>
      <c r="F1472" s="3" t="s">
        <v>80</v>
      </c>
      <c r="G1472" s="3" t="s">
        <v>80</v>
      </c>
      <c r="H1472" s="3" t="s">
        <v>80</v>
      </c>
      <c r="I1472" s="3" t="s">
        <v>80</v>
      </c>
      <c r="J1472" s="3" t="s">
        <v>80</v>
      </c>
      <c r="K1472" s="3" t="s">
        <v>80</v>
      </c>
      <c r="L1472" s="3" t="s">
        <v>80</v>
      </c>
      <c r="M1472" s="3" t="s">
        <v>80</v>
      </c>
    </row>
    <row r="1473" customFormat="false" ht="11.25" hidden="false" customHeight="false" outlineLevel="0" collapsed="false">
      <c r="A1473" s="199" t="n">
        <v>37017</v>
      </c>
      <c r="B1473" s="192" t="n">
        <v>37017</v>
      </c>
      <c r="C1473" s="3" t="s">
        <v>80</v>
      </c>
      <c r="D1473" s="3" t="s">
        <v>80</v>
      </c>
      <c r="E1473" s="3" t="s">
        <v>80</v>
      </c>
      <c r="F1473" s="3" t="s">
        <v>80</v>
      </c>
      <c r="G1473" s="3" t="s">
        <v>80</v>
      </c>
      <c r="H1473" s="3" t="s">
        <v>80</v>
      </c>
      <c r="I1473" s="3" t="s">
        <v>80</v>
      </c>
      <c r="J1473" s="3" t="s">
        <v>80</v>
      </c>
      <c r="K1473" s="3" t="s">
        <v>80</v>
      </c>
      <c r="L1473" s="3" t="s">
        <v>80</v>
      </c>
      <c r="M1473" s="3" t="s">
        <v>80</v>
      </c>
    </row>
    <row r="1474" customFormat="false" ht="11.25" hidden="false" customHeight="false" outlineLevel="0" collapsed="false">
      <c r="A1474" s="199" t="n">
        <v>37018</v>
      </c>
      <c r="B1474" s="192" t="n">
        <v>37018</v>
      </c>
      <c r="C1474" s="3" t="s">
        <v>80</v>
      </c>
      <c r="D1474" s="3" t="s">
        <v>80</v>
      </c>
      <c r="E1474" s="3" t="s">
        <v>80</v>
      </c>
      <c r="F1474" s="3" t="s">
        <v>80</v>
      </c>
      <c r="G1474" s="3" t="s">
        <v>80</v>
      </c>
      <c r="H1474" s="3" t="s">
        <v>80</v>
      </c>
      <c r="I1474" s="3" t="s">
        <v>80</v>
      </c>
      <c r="J1474" s="3" t="s">
        <v>80</v>
      </c>
      <c r="K1474" s="3" t="s">
        <v>80</v>
      </c>
      <c r="L1474" s="3" t="s">
        <v>80</v>
      </c>
      <c r="M1474" s="3" t="s">
        <v>80</v>
      </c>
    </row>
    <row r="1475" customFormat="false" ht="11.25" hidden="false" customHeight="false" outlineLevel="0" collapsed="false">
      <c r="A1475" s="199" t="n">
        <v>37019</v>
      </c>
      <c r="B1475" s="192" t="n">
        <v>37019</v>
      </c>
      <c r="C1475" s="3" t="s">
        <v>80</v>
      </c>
      <c r="D1475" s="3" t="s">
        <v>80</v>
      </c>
      <c r="E1475" s="3" t="s">
        <v>80</v>
      </c>
      <c r="F1475" s="3" t="s">
        <v>80</v>
      </c>
      <c r="G1475" s="3" t="s">
        <v>80</v>
      </c>
      <c r="H1475" s="3" t="s">
        <v>80</v>
      </c>
      <c r="I1475" s="3" t="s">
        <v>80</v>
      </c>
      <c r="J1475" s="3" t="s">
        <v>80</v>
      </c>
      <c r="K1475" s="3" t="s">
        <v>80</v>
      </c>
      <c r="L1475" s="3" t="s">
        <v>80</v>
      </c>
      <c r="M1475" s="3" t="s">
        <v>80</v>
      </c>
    </row>
    <row r="1476" customFormat="false" ht="11.25" hidden="false" customHeight="false" outlineLevel="0" collapsed="false">
      <c r="A1476" s="199" t="n">
        <v>37020</v>
      </c>
      <c r="B1476" s="192" t="n">
        <v>37020</v>
      </c>
      <c r="C1476" s="3" t="s">
        <v>80</v>
      </c>
      <c r="D1476" s="3" t="s">
        <v>80</v>
      </c>
      <c r="E1476" s="3" t="s">
        <v>80</v>
      </c>
      <c r="F1476" s="3" t="s">
        <v>80</v>
      </c>
      <c r="G1476" s="3" t="s">
        <v>80</v>
      </c>
      <c r="H1476" s="3" t="s">
        <v>80</v>
      </c>
      <c r="I1476" s="3" t="s">
        <v>80</v>
      </c>
      <c r="J1476" s="3" t="s">
        <v>80</v>
      </c>
      <c r="K1476" s="3" t="s">
        <v>80</v>
      </c>
      <c r="L1476" s="3" t="s">
        <v>80</v>
      </c>
      <c r="M1476" s="3" t="s">
        <v>80</v>
      </c>
    </row>
    <row r="1477" customFormat="false" ht="11.25" hidden="false" customHeight="false" outlineLevel="0" collapsed="false">
      <c r="A1477" s="199" t="n">
        <v>37021</v>
      </c>
      <c r="B1477" s="192" t="n">
        <v>37021</v>
      </c>
      <c r="C1477" s="3" t="s">
        <v>80</v>
      </c>
      <c r="D1477" s="3" t="s">
        <v>80</v>
      </c>
      <c r="E1477" s="3" t="s">
        <v>80</v>
      </c>
      <c r="F1477" s="3" t="s">
        <v>80</v>
      </c>
      <c r="G1477" s="3" t="s">
        <v>80</v>
      </c>
      <c r="H1477" s="3" t="s">
        <v>80</v>
      </c>
      <c r="I1477" s="3" t="s">
        <v>80</v>
      </c>
      <c r="J1477" s="3" t="s">
        <v>80</v>
      </c>
      <c r="K1477" s="3" t="s">
        <v>80</v>
      </c>
      <c r="L1477" s="3" t="s">
        <v>80</v>
      </c>
      <c r="M1477" s="3" t="s">
        <v>80</v>
      </c>
    </row>
    <row r="1478" customFormat="false" ht="11.25" hidden="false" customHeight="false" outlineLevel="0" collapsed="false">
      <c r="A1478" s="199" t="n">
        <v>37022</v>
      </c>
      <c r="B1478" s="192" t="n">
        <v>37022</v>
      </c>
      <c r="C1478" s="3" t="s">
        <v>80</v>
      </c>
      <c r="D1478" s="3" t="s">
        <v>80</v>
      </c>
      <c r="E1478" s="3" t="s">
        <v>80</v>
      </c>
      <c r="F1478" s="3" t="s">
        <v>80</v>
      </c>
      <c r="G1478" s="3" t="s">
        <v>80</v>
      </c>
      <c r="H1478" s="3" t="s">
        <v>80</v>
      </c>
      <c r="I1478" s="3" t="s">
        <v>80</v>
      </c>
      <c r="J1478" s="3" t="s">
        <v>80</v>
      </c>
      <c r="K1478" s="3" t="s">
        <v>80</v>
      </c>
      <c r="L1478" s="3" t="s">
        <v>80</v>
      </c>
      <c r="M1478" s="3" t="s">
        <v>80</v>
      </c>
    </row>
    <row r="1479" customFormat="false" ht="11.25" hidden="false" customHeight="false" outlineLevel="0" collapsed="false">
      <c r="A1479" s="199" t="n">
        <v>37023</v>
      </c>
      <c r="B1479" s="192" t="n">
        <v>37023</v>
      </c>
      <c r="C1479" s="3" t="s">
        <v>80</v>
      </c>
      <c r="D1479" s="3" t="s">
        <v>80</v>
      </c>
      <c r="E1479" s="3" t="s">
        <v>80</v>
      </c>
      <c r="F1479" s="3" t="s">
        <v>80</v>
      </c>
      <c r="G1479" s="3" t="s">
        <v>80</v>
      </c>
      <c r="H1479" s="3" t="s">
        <v>80</v>
      </c>
      <c r="I1479" s="3" t="s">
        <v>80</v>
      </c>
      <c r="J1479" s="3" t="s">
        <v>80</v>
      </c>
      <c r="K1479" s="3" t="s">
        <v>80</v>
      </c>
      <c r="L1479" s="3" t="s">
        <v>80</v>
      </c>
      <c r="M1479" s="3" t="s">
        <v>80</v>
      </c>
    </row>
    <row r="1480" customFormat="false" ht="11.25" hidden="false" customHeight="false" outlineLevel="0" collapsed="false">
      <c r="A1480" s="199" t="n">
        <v>37024</v>
      </c>
      <c r="B1480" s="192" t="n">
        <v>37024</v>
      </c>
      <c r="C1480" s="3" t="s">
        <v>80</v>
      </c>
      <c r="D1480" s="3" t="s">
        <v>80</v>
      </c>
      <c r="E1480" s="3" t="s">
        <v>80</v>
      </c>
      <c r="F1480" s="3" t="s">
        <v>80</v>
      </c>
      <c r="G1480" s="3" t="s">
        <v>80</v>
      </c>
      <c r="H1480" s="3" t="s">
        <v>80</v>
      </c>
      <c r="I1480" s="3" t="s">
        <v>80</v>
      </c>
      <c r="J1480" s="3" t="s">
        <v>80</v>
      </c>
      <c r="K1480" s="3" t="s">
        <v>80</v>
      </c>
      <c r="L1480" s="3" t="s">
        <v>80</v>
      </c>
      <c r="M1480" s="3" t="s">
        <v>80</v>
      </c>
    </row>
    <row r="1481" customFormat="false" ht="11.25" hidden="false" customHeight="false" outlineLevel="0" collapsed="false">
      <c r="A1481" s="199" t="n">
        <v>37025</v>
      </c>
      <c r="B1481" s="192" t="n">
        <v>37025</v>
      </c>
      <c r="C1481" s="3" t="s">
        <v>80</v>
      </c>
      <c r="D1481" s="3" t="s">
        <v>80</v>
      </c>
      <c r="E1481" s="3" t="s">
        <v>80</v>
      </c>
      <c r="F1481" s="3" t="s">
        <v>80</v>
      </c>
      <c r="G1481" s="3" t="s">
        <v>80</v>
      </c>
      <c r="H1481" s="3" t="s">
        <v>80</v>
      </c>
      <c r="I1481" s="3" t="s">
        <v>80</v>
      </c>
      <c r="J1481" s="3" t="s">
        <v>80</v>
      </c>
      <c r="K1481" s="3" t="s">
        <v>80</v>
      </c>
      <c r="L1481" s="3" t="s">
        <v>80</v>
      </c>
      <c r="M1481" s="3" t="s">
        <v>80</v>
      </c>
    </row>
    <row r="1482" customFormat="false" ht="11.25" hidden="false" customHeight="false" outlineLevel="0" collapsed="false">
      <c r="A1482" s="199" t="n">
        <v>37026</v>
      </c>
      <c r="B1482" s="192" t="n">
        <v>37026</v>
      </c>
      <c r="C1482" s="3" t="s">
        <v>80</v>
      </c>
      <c r="D1482" s="3" t="s">
        <v>80</v>
      </c>
      <c r="E1482" s="3" t="s">
        <v>80</v>
      </c>
      <c r="F1482" s="3" t="s">
        <v>80</v>
      </c>
      <c r="G1482" s="3" t="s">
        <v>80</v>
      </c>
      <c r="H1482" s="3" t="s">
        <v>80</v>
      </c>
      <c r="I1482" s="3" t="s">
        <v>80</v>
      </c>
      <c r="J1482" s="3" t="s">
        <v>80</v>
      </c>
      <c r="K1482" s="3" t="s">
        <v>80</v>
      </c>
      <c r="L1482" s="3" t="s">
        <v>80</v>
      </c>
      <c r="M1482" s="3" t="s">
        <v>80</v>
      </c>
    </row>
    <row r="1483" customFormat="false" ht="11.25" hidden="false" customHeight="false" outlineLevel="0" collapsed="false">
      <c r="A1483" s="199" t="n">
        <v>37027</v>
      </c>
      <c r="B1483" s="192" t="n">
        <v>37027</v>
      </c>
      <c r="C1483" s="3" t="s">
        <v>80</v>
      </c>
      <c r="D1483" s="3" t="s">
        <v>80</v>
      </c>
      <c r="E1483" s="3" t="s">
        <v>80</v>
      </c>
      <c r="F1483" s="3" t="s">
        <v>80</v>
      </c>
      <c r="G1483" s="3" t="s">
        <v>80</v>
      </c>
      <c r="H1483" s="3" t="s">
        <v>80</v>
      </c>
      <c r="I1483" s="3" t="s">
        <v>80</v>
      </c>
      <c r="J1483" s="3" t="s">
        <v>80</v>
      </c>
      <c r="K1483" s="3" t="s">
        <v>80</v>
      </c>
      <c r="L1483" s="3" t="s">
        <v>80</v>
      </c>
      <c r="M1483" s="3" t="s">
        <v>80</v>
      </c>
    </row>
    <row r="1484" customFormat="false" ht="11.25" hidden="false" customHeight="false" outlineLevel="0" collapsed="false">
      <c r="A1484" s="199" t="n">
        <v>37028</v>
      </c>
      <c r="B1484" s="192" t="n">
        <v>37028</v>
      </c>
      <c r="C1484" s="3" t="s">
        <v>80</v>
      </c>
      <c r="D1484" s="3" t="s">
        <v>80</v>
      </c>
      <c r="E1484" s="3" t="s">
        <v>80</v>
      </c>
      <c r="F1484" s="3" t="s">
        <v>80</v>
      </c>
      <c r="G1484" s="3" t="s">
        <v>80</v>
      </c>
      <c r="H1484" s="3" t="s">
        <v>80</v>
      </c>
      <c r="I1484" s="3" t="s">
        <v>80</v>
      </c>
      <c r="J1484" s="3" t="s">
        <v>80</v>
      </c>
      <c r="K1484" s="3" t="s">
        <v>80</v>
      </c>
      <c r="L1484" s="3" t="s">
        <v>80</v>
      </c>
      <c r="M1484" s="3" t="s">
        <v>80</v>
      </c>
    </row>
    <row r="1485" customFormat="false" ht="11.25" hidden="false" customHeight="false" outlineLevel="0" collapsed="false">
      <c r="A1485" s="199" t="n">
        <v>37029</v>
      </c>
      <c r="B1485" s="192" t="n">
        <v>37029</v>
      </c>
      <c r="C1485" s="3" t="s">
        <v>80</v>
      </c>
      <c r="D1485" s="3" t="s">
        <v>80</v>
      </c>
      <c r="E1485" s="3" t="s">
        <v>80</v>
      </c>
      <c r="F1485" s="3" t="s">
        <v>80</v>
      </c>
      <c r="G1485" s="3" t="s">
        <v>80</v>
      </c>
      <c r="H1485" s="3" t="s">
        <v>80</v>
      </c>
      <c r="I1485" s="3" t="s">
        <v>80</v>
      </c>
      <c r="J1485" s="3" t="s">
        <v>80</v>
      </c>
      <c r="K1485" s="3" t="s">
        <v>80</v>
      </c>
      <c r="L1485" s="3" t="s">
        <v>80</v>
      </c>
      <c r="M1485" s="3" t="s">
        <v>80</v>
      </c>
    </row>
    <row r="1486" customFormat="false" ht="11.25" hidden="false" customHeight="false" outlineLevel="0" collapsed="false">
      <c r="A1486" s="199" t="n">
        <v>37030</v>
      </c>
      <c r="B1486" s="192" t="n">
        <v>37030</v>
      </c>
      <c r="C1486" s="3" t="s">
        <v>80</v>
      </c>
      <c r="D1486" s="3" t="s">
        <v>80</v>
      </c>
      <c r="E1486" s="3" t="s">
        <v>80</v>
      </c>
      <c r="F1486" s="3" t="s">
        <v>80</v>
      </c>
      <c r="G1486" s="3" t="s">
        <v>80</v>
      </c>
      <c r="H1486" s="3" t="s">
        <v>80</v>
      </c>
      <c r="I1486" s="3" t="s">
        <v>80</v>
      </c>
      <c r="J1486" s="3" t="s">
        <v>80</v>
      </c>
      <c r="K1486" s="3" t="s">
        <v>80</v>
      </c>
      <c r="L1486" s="3" t="s">
        <v>80</v>
      </c>
      <c r="M1486" s="3" t="s">
        <v>80</v>
      </c>
    </row>
    <row r="1487" customFormat="false" ht="11.25" hidden="false" customHeight="false" outlineLevel="0" collapsed="false">
      <c r="A1487" s="199" t="n">
        <v>37031</v>
      </c>
      <c r="B1487" s="192" t="n">
        <v>37031</v>
      </c>
      <c r="C1487" s="3" t="s">
        <v>80</v>
      </c>
      <c r="D1487" s="3" t="s">
        <v>80</v>
      </c>
      <c r="E1487" s="3" t="s">
        <v>80</v>
      </c>
      <c r="F1487" s="3" t="s">
        <v>80</v>
      </c>
      <c r="G1487" s="3" t="s">
        <v>80</v>
      </c>
      <c r="H1487" s="3" t="s">
        <v>80</v>
      </c>
      <c r="I1487" s="3" t="s">
        <v>80</v>
      </c>
      <c r="J1487" s="3" t="s">
        <v>80</v>
      </c>
      <c r="K1487" s="3" t="s">
        <v>80</v>
      </c>
      <c r="L1487" s="3" t="s">
        <v>80</v>
      </c>
      <c r="M1487" s="3" t="s">
        <v>80</v>
      </c>
    </row>
    <row r="1488" customFormat="false" ht="11.25" hidden="false" customHeight="false" outlineLevel="0" collapsed="false">
      <c r="A1488" s="199" t="n">
        <v>37032</v>
      </c>
      <c r="B1488" s="192" t="n">
        <v>37032</v>
      </c>
      <c r="C1488" s="3" t="s">
        <v>80</v>
      </c>
      <c r="D1488" s="3" t="s">
        <v>80</v>
      </c>
      <c r="E1488" s="3" t="s">
        <v>80</v>
      </c>
      <c r="F1488" s="3" t="s">
        <v>80</v>
      </c>
      <c r="G1488" s="3" t="s">
        <v>80</v>
      </c>
      <c r="H1488" s="3" t="s">
        <v>80</v>
      </c>
      <c r="I1488" s="3" t="s">
        <v>80</v>
      </c>
      <c r="J1488" s="3" t="s">
        <v>80</v>
      </c>
      <c r="K1488" s="3" t="s">
        <v>80</v>
      </c>
      <c r="L1488" s="3" t="s">
        <v>80</v>
      </c>
      <c r="M1488" s="3" t="s">
        <v>80</v>
      </c>
    </row>
    <row r="1489" customFormat="false" ht="11.25" hidden="false" customHeight="false" outlineLevel="0" collapsed="false">
      <c r="A1489" s="199" t="n">
        <v>37033</v>
      </c>
      <c r="B1489" s="192" t="n">
        <v>37033</v>
      </c>
      <c r="C1489" s="3" t="s">
        <v>80</v>
      </c>
      <c r="D1489" s="3" t="s">
        <v>80</v>
      </c>
      <c r="E1489" s="3" t="s">
        <v>80</v>
      </c>
      <c r="F1489" s="3" t="s">
        <v>80</v>
      </c>
      <c r="G1489" s="3" t="s">
        <v>80</v>
      </c>
      <c r="H1489" s="3" t="s">
        <v>80</v>
      </c>
      <c r="I1489" s="3" t="s">
        <v>80</v>
      </c>
      <c r="J1489" s="3" t="s">
        <v>80</v>
      </c>
      <c r="K1489" s="3" t="s">
        <v>80</v>
      </c>
      <c r="L1489" s="3" t="s">
        <v>80</v>
      </c>
      <c r="M1489" s="3" t="s">
        <v>80</v>
      </c>
    </row>
    <row r="1490" customFormat="false" ht="11.25" hidden="false" customHeight="false" outlineLevel="0" collapsed="false">
      <c r="A1490" s="199" t="n">
        <v>37034</v>
      </c>
      <c r="B1490" s="192" t="n">
        <v>37034</v>
      </c>
      <c r="C1490" s="3" t="s">
        <v>80</v>
      </c>
      <c r="D1490" s="3" t="s">
        <v>80</v>
      </c>
      <c r="E1490" s="3" t="s">
        <v>80</v>
      </c>
      <c r="F1490" s="3" t="s">
        <v>80</v>
      </c>
      <c r="G1490" s="3" t="s">
        <v>80</v>
      </c>
      <c r="H1490" s="3" t="s">
        <v>80</v>
      </c>
      <c r="I1490" s="3" t="s">
        <v>80</v>
      </c>
      <c r="J1490" s="3" t="s">
        <v>80</v>
      </c>
      <c r="K1490" s="3" t="s">
        <v>80</v>
      </c>
      <c r="L1490" s="3" t="s">
        <v>80</v>
      </c>
      <c r="M1490" s="3" t="s">
        <v>80</v>
      </c>
    </row>
    <row r="1491" customFormat="false" ht="11.25" hidden="false" customHeight="false" outlineLevel="0" collapsed="false">
      <c r="A1491" s="199" t="n">
        <v>37035</v>
      </c>
      <c r="B1491" s="192" t="n">
        <v>37035</v>
      </c>
      <c r="C1491" s="3" t="s">
        <v>80</v>
      </c>
      <c r="D1491" s="3" t="s">
        <v>80</v>
      </c>
      <c r="E1491" s="3" t="s">
        <v>80</v>
      </c>
      <c r="F1491" s="3" t="s">
        <v>80</v>
      </c>
      <c r="G1491" s="3" t="s">
        <v>80</v>
      </c>
      <c r="H1491" s="3" t="s">
        <v>80</v>
      </c>
      <c r="I1491" s="3" t="s">
        <v>80</v>
      </c>
      <c r="J1491" s="3" t="s">
        <v>80</v>
      </c>
      <c r="K1491" s="3" t="s">
        <v>80</v>
      </c>
      <c r="L1491" s="3" t="s">
        <v>80</v>
      </c>
      <c r="M1491" s="3" t="s">
        <v>80</v>
      </c>
    </row>
    <row r="1492" customFormat="false" ht="11.25" hidden="false" customHeight="false" outlineLevel="0" collapsed="false">
      <c r="A1492" s="199" t="n">
        <v>37036</v>
      </c>
      <c r="B1492" s="192" t="n">
        <v>37036</v>
      </c>
      <c r="C1492" s="3" t="s">
        <v>80</v>
      </c>
      <c r="D1492" s="3" t="s">
        <v>80</v>
      </c>
      <c r="E1492" s="3" t="s">
        <v>80</v>
      </c>
      <c r="F1492" s="3" t="s">
        <v>80</v>
      </c>
      <c r="G1492" s="3" t="s">
        <v>80</v>
      </c>
      <c r="H1492" s="3" t="s">
        <v>80</v>
      </c>
      <c r="I1492" s="3" t="s">
        <v>80</v>
      </c>
      <c r="J1492" s="3" t="s">
        <v>80</v>
      </c>
      <c r="K1492" s="3" t="s">
        <v>80</v>
      </c>
      <c r="L1492" s="3" t="s">
        <v>80</v>
      </c>
      <c r="M1492" s="3" t="s">
        <v>80</v>
      </c>
    </row>
    <row r="1493" customFormat="false" ht="11.25" hidden="false" customHeight="false" outlineLevel="0" collapsed="false">
      <c r="A1493" s="199" t="n">
        <v>37037</v>
      </c>
      <c r="B1493" s="192" t="n">
        <v>37037</v>
      </c>
      <c r="C1493" s="3" t="s">
        <v>80</v>
      </c>
      <c r="D1493" s="3" t="s">
        <v>80</v>
      </c>
      <c r="E1493" s="3" t="s">
        <v>80</v>
      </c>
      <c r="F1493" s="3" t="s">
        <v>80</v>
      </c>
      <c r="G1493" s="3" t="s">
        <v>80</v>
      </c>
      <c r="H1493" s="3" t="s">
        <v>80</v>
      </c>
      <c r="I1493" s="3" t="s">
        <v>80</v>
      </c>
      <c r="J1493" s="3" t="s">
        <v>80</v>
      </c>
      <c r="K1493" s="3" t="s">
        <v>80</v>
      </c>
      <c r="L1493" s="3" t="s">
        <v>80</v>
      </c>
      <c r="M1493" s="3" t="s">
        <v>80</v>
      </c>
    </row>
    <row r="1494" customFormat="false" ht="11.25" hidden="false" customHeight="false" outlineLevel="0" collapsed="false">
      <c r="A1494" s="199" t="n">
        <v>37038</v>
      </c>
      <c r="B1494" s="192" t="n">
        <v>37038</v>
      </c>
      <c r="C1494" s="3" t="s">
        <v>80</v>
      </c>
      <c r="D1494" s="3" t="s">
        <v>80</v>
      </c>
      <c r="E1494" s="3" t="s">
        <v>80</v>
      </c>
      <c r="F1494" s="3" t="s">
        <v>80</v>
      </c>
      <c r="G1494" s="3" t="s">
        <v>80</v>
      </c>
      <c r="H1494" s="3" t="s">
        <v>80</v>
      </c>
      <c r="I1494" s="3" t="s">
        <v>80</v>
      </c>
      <c r="J1494" s="3" t="s">
        <v>80</v>
      </c>
      <c r="K1494" s="3" t="s">
        <v>80</v>
      </c>
      <c r="L1494" s="3" t="s">
        <v>80</v>
      </c>
      <c r="M1494" s="3" t="s">
        <v>80</v>
      </c>
    </row>
    <row r="1495" customFormat="false" ht="11.25" hidden="false" customHeight="false" outlineLevel="0" collapsed="false">
      <c r="A1495" s="199" t="n">
        <v>37039</v>
      </c>
      <c r="B1495" s="192" t="n">
        <v>37039</v>
      </c>
      <c r="C1495" s="3" t="s">
        <v>80</v>
      </c>
      <c r="D1495" s="3" t="s">
        <v>80</v>
      </c>
      <c r="E1495" s="3" t="s">
        <v>80</v>
      </c>
      <c r="F1495" s="3" t="s">
        <v>80</v>
      </c>
      <c r="G1495" s="3" t="s">
        <v>80</v>
      </c>
      <c r="H1495" s="3" t="s">
        <v>80</v>
      </c>
      <c r="I1495" s="3" t="s">
        <v>80</v>
      </c>
      <c r="J1495" s="3" t="s">
        <v>80</v>
      </c>
      <c r="K1495" s="3" t="s">
        <v>80</v>
      </c>
      <c r="L1495" s="3" t="s">
        <v>80</v>
      </c>
      <c r="M1495" s="3" t="s">
        <v>80</v>
      </c>
    </row>
    <row r="1496" customFormat="false" ht="11.25" hidden="false" customHeight="false" outlineLevel="0" collapsed="false">
      <c r="A1496" s="199" t="n">
        <v>37040</v>
      </c>
      <c r="B1496" s="192" t="n">
        <v>37040</v>
      </c>
      <c r="C1496" s="3" t="s">
        <v>80</v>
      </c>
      <c r="D1496" s="3" t="s">
        <v>80</v>
      </c>
      <c r="E1496" s="3" t="s">
        <v>80</v>
      </c>
      <c r="F1496" s="3" t="s">
        <v>80</v>
      </c>
      <c r="G1496" s="3" t="s">
        <v>80</v>
      </c>
      <c r="H1496" s="3" t="s">
        <v>80</v>
      </c>
      <c r="I1496" s="3" t="s">
        <v>80</v>
      </c>
      <c r="J1496" s="3" t="s">
        <v>80</v>
      </c>
      <c r="K1496" s="3" t="s">
        <v>80</v>
      </c>
      <c r="L1496" s="3" t="s">
        <v>80</v>
      </c>
      <c r="M1496" s="3" t="s">
        <v>80</v>
      </c>
    </row>
    <row r="1497" customFormat="false" ht="11.25" hidden="false" customHeight="false" outlineLevel="0" collapsed="false">
      <c r="A1497" s="199" t="n">
        <v>37041</v>
      </c>
      <c r="B1497" s="192" t="n">
        <v>37041</v>
      </c>
      <c r="C1497" s="3" t="s">
        <v>80</v>
      </c>
      <c r="D1497" s="3" t="s">
        <v>80</v>
      </c>
      <c r="E1497" s="3" t="s">
        <v>80</v>
      </c>
      <c r="F1497" s="3" t="s">
        <v>80</v>
      </c>
      <c r="G1497" s="3" t="s">
        <v>80</v>
      </c>
      <c r="H1497" s="3" t="s">
        <v>80</v>
      </c>
      <c r="I1497" s="3" t="s">
        <v>80</v>
      </c>
      <c r="J1497" s="3" t="s">
        <v>80</v>
      </c>
      <c r="K1497" s="3" t="s">
        <v>80</v>
      </c>
      <c r="L1497" s="3" t="s">
        <v>80</v>
      </c>
      <c r="M1497" s="3" t="s">
        <v>80</v>
      </c>
    </row>
    <row r="1498" customFormat="false" ht="11.25" hidden="false" customHeight="false" outlineLevel="0" collapsed="false">
      <c r="A1498" s="199" t="n">
        <v>37042</v>
      </c>
      <c r="B1498" s="192" t="n">
        <v>37042</v>
      </c>
      <c r="C1498" s="3" t="s">
        <v>80</v>
      </c>
      <c r="D1498" s="3" t="s">
        <v>80</v>
      </c>
      <c r="E1498" s="3" t="s">
        <v>80</v>
      </c>
      <c r="F1498" s="3" t="s">
        <v>80</v>
      </c>
      <c r="G1498" s="3" t="s">
        <v>80</v>
      </c>
      <c r="H1498" s="3" t="s">
        <v>80</v>
      </c>
      <c r="I1498" s="3" t="s">
        <v>80</v>
      </c>
      <c r="J1498" s="3" t="s">
        <v>80</v>
      </c>
      <c r="K1498" s="3" t="s">
        <v>80</v>
      </c>
      <c r="L1498" s="3" t="s">
        <v>80</v>
      </c>
      <c r="M1498" s="3" t="s">
        <v>80</v>
      </c>
    </row>
    <row r="1499" customFormat="false" ht="11.25" hidden="false" customHeight="false" outlineLevel="0" collapsed="false">
      <c r="A1499" s="199" t="n">
        <v>37043</v>
      </c>
      <c r="B1499" s="192" t="n">
        <v>37043</v>
      </c>
      <c r="C1499" s="3" t="s">
        <v>80</v>
      </c>
      <c r="D1499" s="3" t="s">
        <v>80</v>
      </c>
      <c r="E1499" s="3" t="s">
        <v>80</v>
      </c>
      <c r="F1499" s="3" t="s">
        <v>80</v>
      </c>
      <c r="G1499" s="3" t="s">
        <v>80</v>
      </c>
      <c r="H1499" s="3" t="s">
        <v>80</v>
      </c>
      <c r="I1499" s="3" t="s">
        <v>80</v>
      </c>
      <c r="J1499" s="3" t="s">
        <v>80</v>
      </c>
      <c r="K1499" s="3" t="s">
        <v>80</v>
      </c>
      <c r="L1499" s="3" t="s">
        <v>80</v>
      </c>
      <c r="M1499" s="3" t="s">
        <v>80</v>
      </c>
    </row>
    <row r="1500" customFormat="false" ht="11.25" hidden="false" customHeight="false" outlineLevel="0" collapsed="false">
      <c r="A1500" s="199" t="n">
        <v>37044</v>
      </c>
      <c r="B1500" s="192" t="n">
        <v>37044</v>
      </c>
      <c r="C1500" s="3" t="s">
        <v>80</v>
      </c>
      <c r="D1500" s="3" t="s">
        <v>80</v>
      </c>
      <c r="E1500" s="3" t="s">
        <v>80</v>
      </c>
      <c r="F1500" s="3" t="s">
        <v>80</v>
      </c>
      <c r="G1500" s="3" t="s">
        <v>80</v>
      </c>
      <c r="H1500" s="3" t="s">
        <v>80</v>
      </c>
      <c r="I1500" s="3" t="s">
        <v>80</v>
      </c>
      <c r="J1500" s="3" t="s">
        <v>80</v>
      </c>
      <c r="K1500" s="3" t="s">
        <v>80</v>
      </c>
      <c r="L1500" s="3" t="s">
        <v>80</v>
      </c>
      <c r="M1500" s="3" t="s">
        <v>80</v>
      </c>
    </row>
    <row r="1501" customFormat="false" ht="11.25" hidden="false" customHeight="false" outlineLevel="0" collapsed="false">
      <c r="A1501" s="199" t="n">
        <v>37045</v>
      </c>
      <c r="B1501" s="192" t="n">
        <v>37045</v>
      </c>
      <c r="C1501" s="3" t="s">
        <v>80</v>
      </c>
      <c r="D1501" s="3" t="s">
        <v>80</v>
      </c>
      <c r="E1501" s="3" t="s">
        <v>80</v>
      </c>
      <c r="F1501" s="3" t="s">
        <v>80</v>
      </c>
      <c r="G1501" s="3" t="s">
        <v>80</v>
      </c>
      <c r="H1501" s="3" t="s">
        <v>80</v>
      </c>
      <c r="I1501" s="3" t="s">
        <v>80</v>
      </c>
      <c r="J1501" s="3" t="s">
        <v>80</v>
      </c>
      <c r="K1501" s="3" t="s">
        <v>80</v>
      </c>
      <c r="L1501" s="3" t="s">
        <v>80</v>
      </c>
      <c r="M1501" s="3" t="s">
        <v>80</v>
      </c>
    </row>
    <row r="1502" customFormat="false" ht="11.25" hidden="false" customHeight="false" outlineLevel="0" collapsed="false">
      <c r="A1502" s="199" t="n">
        <v>37046</v>
      </c>
      <c r="B1502" s="192" t="n">
        <v>37046</v>
      </c>
      <c r="C1502" s="3" t="s">
        <v>80</v>
      </c>
      <c r="D1502" s="3" t="s">
        <v>80</v>
      </c>
      <c r="E1502" s="3" t="s">
        <v>80</v>
      </c>
      <c r="F1502" s="3" t="s">
        <v>80</v>
      </c>
      <c r="G1502" s="3" t="s">
        <v>80</v>
      </c>
      <c r="H1502" s="3" t="s">
        <v>80</v>
      </c>
      <c r="I1502" s="3" t="s">
        <v>80</v>
      </c>
      <c r="J1502" s="3" t="s">
        <v>80</v>
      </c>
      <c r="K1502" s="3" t="s">
        <v>80</v>
      </c>
      <c r="L1502" s="3" t="s">
        <v>80</v>
      </c>
      <c r="M1502" s="3" t="s">
        <v>80</v>
      </c>
    </row>
    <row r="1503" customFormat="false" ht="11.25" hidden="false" customHeight="false" outlineLevel="0" collapsed="false">
      <c r="A1503" s="199" t="n">
        <v>37047</v>
      </c>
      <c r="B1503" s="192" t="n">
        <v>37047</v>
      </c>
      <c r="C1503" s="3" t="s">
        <v>80</v>
      </c>
      <c r="D1503" s="3" t="s">
        <v>80</v>
      </c>
      <c r="E1503" s="3" t="s">
        <v>80</v>
      </c>
      <c r="F1503" s="3" t="s">
        <v>80</v>
      </c>
      <c r="G1503" s="3" t="s">
        <v>80</v>
      </c>
      <c r="H1503" s="3" t="s">
        <v>80</v>
      </c>
      <c r="I1503" s="3" t="s">
        <v>80</v>
      </c>
      <c r="J1503" s="3" t="s">
        <v>80</v>
      </c>
      <c r="K1503" s="3" t="s">
        <v>80</v>
      </c>
      <c r="L1503" s="3" t="s">
        <v>80</v>
      </c>
      <c r="M1503" s="3" t="s">
        <v>80</v>
      </c>
    </row>
    <row r="1504" customFormat="false" ht="11.25" hidden="false" customHeight="false" outlineLevel="0" collapsed="false">
      <c r="A1504" s="199" t="n">
        <v>37048</v>
      </c>
      <c r="B1504" s="192" t="n">
        <v>37048</v>
      </c>
      <c r="C1504" s="3" t="s">
        <v>80</v>
      </c>
      <c r="D1504" s="3" t="s">
        <v>80</v>
      </c>
      <c r="E1504" s="3" t="s">
        <v>80</v>
      </c>
      <c r="F1504" s="3" t="s">
        <v>80</v>
      </c>
      <c r="G1504" s="3" t="s">
        <v>80</v>
      </c>
      <c r="H1504" s="3" t="s">
        <v>80</v>
      </c>
      <c r="I1504" s="3" t="s">
        <v>80</v>
      </c>
      <c r="J1504" s="3" t="s">
        <v>80</v>
      </c>
      <c r="K1504" s="3" t="s">
        <v>80</v>
      </c>
      <c r="L1504" s="3" t="s">
        <v>80</v>
      </c>
      <c r="M1504" s="3" t="s">
        <v>80</v>
      </c>
    </row>
    <row r="1505" customFormat="false" ht="11.25" hidden="false" customHeight="false" outlineLevel="0" collapsed="false">
      <c r="A1505" s="199" t="n">
        <v>37049</v>
      </c>
      <c r="B1505" s="192" t="n">
        <v>37049</v>
      </c>
      <c r="C1505" s="3" t="s">
        <v>80</v>
      </c>
      <c r="D1505" s="3" t="s">
        <v>80</v>
      </c>
      <c r="E1505" s="3" t="s">
        <v>80</v>
      </c>
      <c r="F1505" s="3" t="s">
        <v>80</v>
      </c>
      <c r="G1505" s="3" t="s">
        <v>80</v>
      </c>
      <c r="H1505" s="3" t="s">
        <v>80</v>
      </c>
      <c r="I1505" s="3" t="s">
        <v>80</v>
      </c>
      <c r="J1505" s="3" t="s">
        <v>80</v>
      </c>
      <c r="K1505" s="3" t="s">
        <v>80</v>
      </c>
      <c r="L1505" s="3" t="s">
        <v>80</v>
      </c>
      <c r="M1505" s="3" t="s">
        <v>80</v>
      </c>
    </row>
    <row r="1506" customFormat="false" ht="11.25" hidden="false" customHeight="false" outlineLevel="0" collapsed="false">
      <c r="A1506" s="199" t="n">
        <v>37050</v>
      </c>
      <c r="B1506" s="192" t="n">
        <v>37050</v>
      </c>
      <c r="C1506" s="3" t="s">
        <v>80</v>
      </c>
      <c r="D1506" s="3" t="s">
        <v>80</v>
      </c>
      <c r="E1506" s="3" t="s">
        <v>80</v>
      </c>
      <c r="F1506" s="3" t="s">
        <v>80</v>
      </c>
      <c r="G1506" s="3" t="s">
        <v>80</v>
      </c>
      <c r="H1506" s="3" t="s">
        <v>80</v>
      </c>
      <c r="I1506" s="3" t="s">
        <v>80</v>
      </c>
      <c r="J1506" s="3" t="s">
        <v>80</v>
      </c>
      <c r="K1506" s="3" t="s">
        <v>80</v>
      </c>
      <c r="L1506" s="3" t="s">
        <v>80</v>
      </c>
      <c r="M1506" s="3" t="s">
        <v>80</v>
      </c>
    </row>
    <row r="1507" customFormat="false" ht="11.25" hidden="false" customHeight="false" outlineLevel="0" collapsed="false">
      <c r="A1507" s="199" t="n">
        <v>37051</v>
      </c>
      <c r="B1507" s="192" t="n">
        <v>37051</v>
      </c>
      <c r="C1507" s="3" t="s">
        <v>80</v>
      </c>
      <c r="D1507" s="3" t="s">
        <v>80</v>
      </c>
      <c r="E1507" s="3" t="s">
        <v>80</v>
      </c>
      <c r="F1507" s="3" t="s">
        <v>80</v>
      </c>
      <c r="G1507" s="3" t="s">
        <v>80</v>
      </c>
      <c r="H1507" s="3" t="s">
        <v>80</v>
      </c>
      <c r="I1507" s="3" t="s">
        <v>80</v>
      </c>
      <c r="J1507" s="3" t="s">
        <v>80</v>
      </c>
      <c r="K1507" s="3" t="s">
        <v>80</v>
      </c>
      <c r="L1507" s="3" t="s">
        <v>80</v>
      </c>
      <c r="M1507" s="3" t="s">
        <v>80</v>
      </c>
    </row>
    <row r="1508" customFormat="false" ht="11.25" hidden="false" customHeight="false" outlineLevel="0" collapsed="false">
      <c r="A1508" s="199" t="n">
        <v>37052</v>
      </c>
      <c r="B1508" s="192" t="n">
        <v>37052</v>
      </c>
      <c r="C1508" s="3" t="s">
        <v>80</v>
      </c>
      <c r="D1508" s="3" t="s">
        <v>80</v>
      </c>
      <c r="E1508" s="3" t="s">
        <v>80</v>
      </c>
      <c r="F1508" s="3" t="s">
        <v>80</v>
      </c>
      <c r="G1508" s="3" t="s">
        <v>80</v>
      </c>
      <c r="H1508" s="3" t="s">
        <v>80</v>
      </c>
      <c r="I1508" s="3" t="s">
        <v>80</v>
      </c>
      <c r="J1508" s="3" t="s">
        <v>80</v>
      </c>
      <c r="K1508" s="3" t="s">
        <v>80</v>
      </c>
      <c r="L1508" s="3" t="s">
        <v>80</v>
      </c>
      <c r="M1508" s="3" t="s">
        <v>80</v>
      </c>
    </row>
    <row r="1509" customFormat="false" ht="11.25" hidden="false" customHeight="false" outlineLevel="0" collapsed="false">
      <c r="A1509" s="199" t="n">
        <v>37053</v>
      </c>
      <c r="B1509" s="192" t="n">
        <v>37053</v>
      </c>
      <c r="C1509" s="3" t="s">
        <v>80</v>
      </c>
      <c r="D1509" s="3" t="s">
        <v>80</v>
      </c>
      <c r="E1509" s="3" t="s">
        <v>80</v>
      </c>
      <c r="F1509" s="3" t="s">
        <v>80</v>
      </c>
      <c r="G1509" s="3" t="s">
        <v>80</v>
      </c>
      <c r="H1509" s="3" t="s">
        <v>80</v>
      </c>
      <c r="I1509" s="3" t="s">
        <v>80</v>
      </c>
      <c r="J1509" s="3" t="s">
        <v>80</v>
      </c>
      <c r="K1509" s="3" t="s">
        <v>80</v>
      </c>
      <c r="L1509" s="3" t="s">
        <v>80</v>
      </c>
      <c r="M1509" s="3" t="s">
        <v>80</v>
      </c>
    </row>
    <row r="1510" customFormat="false" ht="11.25" hidden="false" customHeight="false" outlineLevel="0" collapsed="false">
      <c r="A1510" s="199" t="n">
        <v>37054</v>
      </c>
      <c r="B1510" s="192" t="n">
        <v>37054</v>
      </c>
      <c r="C1510" s="3" t="s">
        <v>80</v>
      </c>
      <c r="D1510" s="3" t="s">
        <v>80</v>
      </c>
      <c r="E1510" s="3" t="s">
        <v>80</v>
      </c>
      <c r="F1510" s="3" t="s">
        <v>80</v>
      </c>
      <c r="G1510" s="3" t="s">
        <v>80</v>
      </c>
      <c r="H1510" s="3" t="s">
        <v>80</v>
      </c>
      <c r="I1510" s="3" t="s">
        <v>80</v>
      </c>
      <c r="J1510" s="3" t="s">
        <v>80</v>
      </c>
      <c r="K1510" s="3" t="s">
        <v>80</v>
      </c>
      <c r="L1510" s="3" t="s">
        <v>80</v>
      </c>
      <c r="M1510" s="3" t="s">
        <v>80</v>
      </c>
    </row>
    <row r="1511" customFormat="false" ht="11.25" hidden="false" customHeight="false" outlineLevel="0" collapsed="false">
      <c r="A1511" s="199" t="n">
        <v>37055</v>
      </c>
      <c r="B1511" s="192" t="n">
        <v>37055</v>
      </c>
      <c r="C1511" s="3" t="s">
        <v>80</v>
      </c>
      <c r="D1511" s="3" t="s">
        <v>80</v>
      </c>
      <c r="E1511" s="3" t="s">
        <v>80</v>
      </c>
      <c r="F1511" s="3" t="s">
        <v>80</v>
      </c>
      <c r="G1511" s="3" t="s">
        <v>80</v>
      </c>
      <c r="H1511" s="3" t="s">
        <v>80</v>
      </c>
      <c r="I1511" s="3" t="s">
        <v>80</v>
      </c>
      <c r="J1511" s="3" t="s">
        <v>80</v>
      </c>
      <c r="K1511" s="3" t="s">
        <v>80</v>
      </c>
      <c r="L1511" s="3" t="s">
        <v>80</v>
      </c>
      <c r="M1511" s="3" t="s">
        <v>80</v>
      </c>
    </row>
    <row r="1512" customFormat="false" ht="11.25" hidden="false" customHeight="false" outlineLevel="0" collapsed="false">
      <c r="A1512" s="199" t="n">
        <v>37056</v>
      </c>
      <c r="B1512" s="192" t="n">
        <v>37056</v>
      </c>
      <c r="C1512" s="3" t="s">
        <v>80</v>
      </c>
      <c r="D1512" s="3" t="s">
        <v>80</v>
      </c>
      <c r="E1512" s="3" t="s">
        <v>80</v>
      </c>
      <c r="F1512" s="3" t="s">
        <v>80</v>
      </c>
      <c r="G1512" s="3" t="s">
        <v>80</v>
      </c>
      <c r="H1512" s="3" t="s">
        <v>80</v>
      </c>
      <c r="I1512" s="3" t="s">
        <v>80</v>
      </c>
      <c r="J1512" s="3" t="s">
        <v>80</v>
      </c>
      <c r="K1512" s="3" t="s">
        <v>80</v>
      </c>
      <c r="L1512" s="3" t="s">
        <v>80</v>
      </c>
      <c r="M1512" s="3" t="s">
        <v>80</v>
      </c>
    </row>
    <row r="1513" customFormat="false" ht="11.25" hidden="false" customHeight="false" outlineLevel="0" collapsed="false">
      <c r="A1513" s="199" t="n">
        <v>37057</v>
      </c>
      <c r="B1513" s="192" t="n">
        <v>37057</v>
      </c>
      <c r="C1513" s="3" t="s">
        <v>80</v>
      </c>
      <c r="D1513" s="3" t="s">
        <v>80</v>
      </c>
      <c r="E1513" s="3" t="s">
        <v>80</v>
      </c>
      <c r="F1513" s="3" t="s">
        <v>80</v>
      </c>
      <c r="G1513" s="3" t="s">
        <v>80</v>
      </c>
      <c r="H1513" s="3" t="s">
        <v>80</v>
      </c>
      <c r="I1513" s="3" t="s">
        <v>80</v>
      </c>
      <c r="J1513" s="3" t="s">
        <v>80</v>
      </c>
      <c r="K1513" s="3" t="s">
        <v>80</v>
      </c>
      <c r="L1513" s="3" t="s">
        <v>80</v>
      </c>
      <c r="M1513" s="3" t="s">
        <v>80</v>
      </c>
    </row>
    <row r="1514" customFormat="false" ht="11.25" hidden="false" customHeight="false" outlineLevel="0" collapsed="false">
      <c r="A1514" s="199" t="n">
        <v>37058</v>
      </c>
      <c r="B1514" s="192" t="n">
        <v>37058</v>
      </c>
      <c r="C1514" s="3" t="s">
        <v>80</v>
      </c>
      <c r="D1514" s="3" t="s">
        <v>80</v>
      </c>
      <c r="E1514" s="3" t="s">
        <v>80</v>
      </c>
      <c r="F1514" s="3" t="s">
        <v>80</v>
      </c>
      <c r="G1514" s="3" t="s">
        <v>80</v>
      </c>
      <c r="H1514" s="3" t="s">
        <v>80</v>
      </c>
      <c r="I1514" s="3" t="s">
        <v>80</v>
      </c>
      <c r="J1514" s="3" t="s">
        <v>80</v>
      </c>
      <c r="K1514" s="3" t="s">
        <v>80</v>
      </c>
      <c r="L1514" s="3" t="s">
        <v>80</v>
      </c>
      <c r="M1514" s="3" t="s">
        <v>80</v>
      </c>
    </row>
    <row r="1515" customFormat="false" ht="11.25" hidden="false" customHeight="false" outlineLevel="0" collapsed="false">
      <c r="A1515" s="199" t="n">
        <v>37059</v>
      </c>
      <c r="B1515" s="192" t="n">
        <v>37059</v>
      </c>
      <c r="C1515" s="3" t="s">
        <v>80</v>
      </c>
      <c r="D1515" s="3" t="s">
        <v>80</v>
      </c>
      <c r="E1515" s="3" t="s">
        <v>80</v>
      </c>
      <c r="F1515" s="3" t="s">
        <v>80</v>
      </c>
      <c r="G1515" s="3" t="s">
        <v>80</v>
      </c>
      <c r="H1515" s="3" t="s">
        <v>80</v>
      </c>
      <c r="I1515" s="3" t="s">
        <v>80</v>
      </c>
      <c r="J1515" s="3" t="s">
        <v>80</v>
      </c>
      <c r="K1515" s="3" t="s">
        <v>80</v>
      </c>
      <c r="L1515" s="3" t="s">
        <v>80</v>
      </c>
      <c r="M1515" s="3" t="s">
        <v>80</v>
      </c>
    </row>
    <row r="1516" customFormat="false" ht="11.25" hidden="false" customHeight="false" outlineLevel="0" collapsed="false">
      <c r="A1516" s="199" t="n">
        <v>37060</v>
      </c>
      <c r="B1516" s="192" t="n">
        <v>37060</v>
      </c>
      <c r="C1516" s="3" t="s">
        <v>80</v>
      </c>
      <c r="D1516" s="3" t="s">
        <v>80</v>
      </c>
      <c r="E1516" s="3" t="s">
        <v>80</v>
      </c>
      <c r="F1516" s="3" t="s">
        <v>80</v>
      </c>
      <c r="G1516" s="3" t="s">
        <v>80</v>
      </c>
      <c r="H1516" s="3" t="s">
        <v>80</v>
      </c>
      <c r="I1516" s="3" t="s">
        <v>80</v>
      </c>
      <c r="J1516" s="3" t="s">
        <v>80</v>
      </c>
      <c r="K1516" s="3" t="s">
        <v>80</v>
      </c>
      <c r="L1516" s="3" t="s">
        <v>80</v>
      </c>
      <c r="M1516" s="3" t="s">
        <v>80</v>
      </c>
    </row>
    <row r="1517" customFormat="false" ht="11.25" hidden="false" customHeight="false" outlineLevel="0" collapsed="false">
      <c r="A1517" s="199" t="n">
        <v>37061</v>
      </c>
      <c r="B1517" s="192" t="n">
        <v>37061</v>
      </c>
      <c r="C1517" s="3" t="s">
        <v>80</v>
      </c>
      <c r="D1517" s="3" t="s">
        <v>80</v>
      </c>
      <c r="E1517" s="3" t="s">
        <v>80</v>
      </c>
      <c r="F1517" s="3" t="s">
        <v>80</v>
      </c>
      <c r="G1517" s="3" t="s">
        <v>80</v>
      </c>
      <c r="H1517" s="3" t="s">
        <v>80</v>
      </c>
      <c r="I1517" s="3" t="s">
        <v>80</v>
      </c>
      <c r="J1517" s="3" t="s">
        <v>80</v>
      </c>
      <c r="K1517" s="3" t="s">
        <v>80</v>
      </c>
      <c r="L1517" s="3" t="s">
        <v>80</v>
      </c>
      <c r="M1517" s="3" t="s">
        <v>80</v>
      </c>
    </row>
    <row r="1518" customFormat="false" ht="11.25" hidden="false" customHeight="false" outlineLevel="0" collapsed="false">
      <c r="A1518" s="199" t="n">
        <v>37062</v>
      </c>
      <c r="B1518" s="192" t="n">
        <v>37062</v>
      </c>
      <c r="C1518" s="3" t="s">
        <v>80</v>
      </c>
      <c r="D1518" s="3" t="s">
        <v>80</v>
      </c>
      <c r="E1518" s="3" t="s">
        <v>80</v>
      </c>
      <c r="F1518" s="3" t="s">
        <v>80</v>
      </c>
      <c r="G1518" s="3" t="s">
        <v>80</v>
      </c>
      <c r="H1518" s="3" t="s">
        <v>80</v>
      </c>
      <c r="I1518" s="3" t="s">
        <v>80</v>
      </c>
      <c r="J1518" s="3" t="s">
        <v>80</v>
      </c>
      <c r="K1518" s="3" t="s">
        <v>80</v>
      </c>
      <c r="L1518" s="3" t="s">
        <v>80</v>
      </c>
      <c r="M1518" s="3" t="s">
        <v>80</v>
      </c>
    </row>
    <row r="1519" customFormat="false" ht="11.25" hidden="false" customHeight="false" outlineLevel="0" collapsed="false">
      <c r="A1519" s="199" t="n">
        <v>37063</v>
      </c>
      <c r="B1519" s="192" t="n">
        <v>37063</v>
      </c>
      <c r="C1519" s="3" t="s">
        <v>80</v>
      </c>
      <c r="D1519" s="3" t="s">
        <v>80</v>
      </c>
      <c r="E1519" s="3" t="s">
        <v>80</v>
      </c>
      <c r="F1519" s="3" t="s">
        <v>80</v>
      </c>
      <c r="G1519" s="3" t="s">
        <v>80</v>
      </c>
      <c r="H1519" s="3" t="s">
        <v>80</v>
      </c>
      <c r="I1519" s="3" t="s">
        <v>80</v>
      </c>
      <c r="J1519" s="3" t="s">
        <v>80</v>
      </c>
      <c r="K1519" s="3" t="s">
        <v>80</v>
      </c>
      <c r="L1519" s="3" t="s">
        <v>80</v>
      </c>
      <c r="M1519" s="3" t="s">
        <v>80</v>
      </c>
    </row>
    <row r="1520" customFormat="false" ht="11.25" hidden="false" customHeight="false" outlineLevel="0" collapsed="false">
      <c r="A1520" s="199" t="n">
        <v>37064</v>
      </c>
      <c r="B1520" s="192" t="n">
        <v>37064</v>
      </c>
      <c r="C1520" s="3" t="s">
        <v>80</v>
      </c>
      <c r="D1520" s="3" t="s">
        <v>80</v>
      </c>
      <c r="E1520" s="3" t="s">
        <v>80</v>
      </c>
      <c r="F1520" s="3" t="s">
        <v>80</v>
      </c>
      <c r="G1520" s="3" t="s">
        <v>80</v>
      </c>
      <c r="H1520" s="3" t="s">
        <v>80</v>
      </c>
      <c r="I1520" s="3" t="s">
        <v>80</v>
      </c>
      <c r="J1520" s="3" t="s">
        <v>80</v>
      </c>
      <c r="K1520" s="3" t="s">
        <v>80</v>
      </c>
      <c r="L1520" s="3" t="s">
        <v>80</v>
      </c>
      <c r="M1520" s="3" t="s">
        <v>80</v>
      </c>
    </row>
    <row r="1521" customFormat="false" ht="11.25" hidden="false" customHeight="false" outlineLevel="0" collapsed="false">
      <c r="A1521" s="199" t="n">
        <v>37065</v>
      </c>
      <c r="B1521" s="192" t="n">
        <v>37065</v>
      </c>
      <c r="C1521" s="3" t="s">
        <v>80</v>
      </c>
      <c r="D1521" s="3" t="s">
        <v>80</v>
      </c>
      <c r="E1521" s="3" t="s">
        <v>80</v>
      </c>
      <c r="F1521" s="3" t="s">
        <v>80</v>
      </c>
      <c r="G1521" s="3" t="s">
        <v>80</v>
      </c>
      <c r="H1521" s="3" t="s">
        <v>80</v>
      </c>
      <c r="I1521" s="3" t="s">
        <v>80</v>
      </c>
      <c r="J1521" s="3" t="s">
        <v>80</v>
      </c>
      <c r="K1521" s="3" t="s">
        <v>80</v>
      </c>
      <c r="L1521" s="3" t="s">
        <v>80</v>
      </c>
      <c r="M1521" s="3" t="s">
        <v>80</v>
      </c>
    </row>
    <row r="1522" customFormat="false" ht="11.25" hidden="false" customHeight="false" outlineLevel="0" collapsed="false">
      <c r="A1522" s="199" t="n">
        <v>37066</v>
      </c>
      <c r="B1522" s="192" t="n">
        <v>37066</v>
      </c>
      <c r="C1522" s="3" t="s">
        <v>80</v>
      </c>
      <c r="D1522" s="3" t="s">
        <v>80</v>
      </c>
      <c r="E1522" s="3" t="s">
        <v>80</v>
      </c>
      <c r="F1522" s="3" t="s">
        <v>80</v>
      </c>
      <c r="G1522" s="3" t="s">
        <v>80</v>
      </c>
      <c r="H1522" s="3" t="s">
        <v>80</v>
      </c>
      <c r="I1522" s="3" t="s">
        <v>80</v>
      </c>
      <c r="J1522" s="3" t="s">
        <v>80</v>
      </c>
      <c r="K1522" s="3" t="s">
        <v>80</v>
      </c>
      <c r="L1522" s="3" t="s">
        <v>80</v>
      </c>
      <c r="M1522" s="3" t="s">
        <v>80</v>
      </c>
    </row>
    <row r="1523" customFormat="false" ht="11.25" hidden="false" customHeight="false" outlineLevel="0" collapsed="false">
      <c r="A1523" s="199" t="n">
        <v>37067</v>
      </c>
      <c r="B1523" s="192" t="n">
        <v>37067</v>
      </c>
      <c r="C1523" s="3" t="s">
        <v>80</v>
      </c>
      <c r="D1523" s="3" t="s">
        <v>80</v>
      </c>
      <c r="E1523" s="3" t="s">
        <v>80</v>
      </c>
      <c r="F1523" s="3" t="s">
        <v>80</v>
      </c>
      <c r="G1523" s="3" t="s">
        <v>80</v>
      </c>
      <c r="H1523" s="3" t="s">
        <v>80</v>
      </c>
      <c r="I1523" s="3" t="s">
        <v>80</v>
      </c>
      <c r="J1523" s="3" t="s">
        <v>80</v>
      </c>
      <c r="K1523" s="3" t="s">
        <v>80</v>
      </c>
      <c r="L1523" s="3" t="s">
        <v>80</v>
      </c>
      <c r="M1523" s="3" t="s">
        <v>80</v>
      </c>
    </row>
    <row r="1524" customFormat="false" ht="11.25" hidden="false" customHeight="false" outlineLevel="0" collapsed="false">
      <c r="A1524" s="199" t="n">
        <v>37068</v>
      </c>
      <c r="B1524" s="192" t="n">
        <v>37068</v>
      </c>
      <c r="C1524" s="3" t="s">
        <v>80</v>
      </c>
      <c r="D1524" s="3" t="s">
        <v>80</v>
      </c>
      <c r="E1524" s="3" t="s">
        <v>80</v>
      </c>
      <c r="F1524" s="3" t="s">
        <v>80</v>
      </c>
      <c r="G1524" s="3" t="s">
        <v>80</v>
      </c>
      <c r="H1524" s="3" t="s">
        <v>80</v>
      </c>
      <c r="I1524" s="3" t="s">
        <v>80</v>
      </c>
      <c r="J1524" s="3" t="s">
        <v>80</v>
      </c>
      <c r="K1524" s="3" t="s">
        <v>80</v>
      </c>
      <c r="L1524" s="3" t="s">
        <v>80</v>
      </c>
      <c r="M1524" s="3" t="s">
        <v>80</v>
      </c>
    </row>
    <row r="1525" customFormat="false" ht="11.25" hidden="false" customHeight="false" outlineLevel="0" collapsed="false">
      <c r="A1525" s="199" t="n">
        <v>37069</v>
      </c>
      <c r="B1525" s="192" t="n">
        <v>37069</v>
      </c>
      <c r="C1525" s="3" t="s">
        <v>80</v>
      </c>
      <c r="D1525" s="3" t="s">
        <v>80</v>
      </c>
      <c r="E1525" s="3" t="s">
        <v>80</v>
      </c>
      <c r="F1525" s="3" t="s">
        <v>80</v>
      </c>
      <c r="G1525" s="3" t="s">
        <v>80</v>
      </c>
      <c r="H1525" s="3" t="s">
        <v>80</v>
      </c>
      <c r="I1525" s="3" t="s">
        <v>80</v>
      </c>
      <c r="J1525" s="3" t="s">
        <v>80</v>
      </c>
      <c r="K1525" s="3" t="s">
        <v>80</v>
      </c>
      <c r="L1525" s="3" t="s">
        <v>80</v>
      </c>
      <c r="M1525" s="3" t="s">
        <v>80</v>
      </c>
    </row>
    <row r="1526" customFormat="false" ht="11.25" hidden="false" customHeight="false" outlineLevel="0" collapsed="false">
      <c r="A1526" s="199" t="n">
        <v>37070</v>
      </c>
      <c r="B1526" s="192" t="n">
        <v>37070</v>
      </c>
      <c r="C1526" s="3" t="s">
        <v>80</v>
      </c>
      <c r="D1526" s="3" t="s">
        <v>80</v>
      </c>
      <c r="E1526" s="3" t="s">
        <v>80</v>
      </c>
      <c r="F1526" s="3" t="s">
        <v>80</v>
      </c>
      <c r="G1526" s="3" t="s">
        <v>80</v>
      </c>
      <c r="H1526" s="3" t="s">
        <v>80</v>
      </c>
      <c r="I1526" s="3" t="s">
        <v>80</v>
      </c>
      <c r="J1526" s="3" t="s">
        <v>80</v>
      </c>
      <c r="K1526" s="3" t="s">
        <v>80</v>
      </c>
      <c r="L1526" s="3" t="s">
        <v>80</v>
      </c>
      <c r="M1526" s="3" t="s">
        <v>80</v>
      </c>
    </row>
    <row r="1527" customFormat="false" ht="11.25" hidden="false" customHeight="false" outlineLevel="0" collapsed="false">
      <c r="A1527" s="199" t="n">
        <v>37071</v>
      </c>
      <c r="B1527" s="192" t="n">
        <v>37071</v>
      </c>
      <c r="C1527" s="3" t="s">
        <v>80</v>
      </c>
      <c r="D1527" s="3" t="s">
        <v>80</v>
      </c>
      <c r="E1527" s="3" t="s">
        <v>80</v>
      </c>
      <c r="F1527" s="3" t="s">
        <v>80</v>
      </c>
      <c r="G1527" s="3" t="s">
        <v>80</v>
      </c>
      <c r="H1527" s="3" t="s">
        <v>80</v>
      </c>
      <c r="I1527" s="3" t="s">
        <v>80</v>
      </c>
      <c r="J1527" s="3" t="s">
        <v>80</v>
      </c>
      <c r="K1527" s="3" t="s">
        <v>80</v>
      </c>
      <c r="L1527" s="3" t="s">
        <v>80</v>
      </c>
      <c r="M1527" s="3" t="s">
        <v>80</v>
      </c>
    </row>
    <row r="1528" customFormat="false" ht="11.25" hidden="false" customHeight="false" outlineLevel="0" collapsed="false">
      <c r="A1528" s="199" t="n">
        <v>37072</v>
      </c>
      <c r="B1528" s="192" t="n">
        <v>37072</v>
      </c>
      <c r="C1528" s="3" t="s">
        <v>80</v>
      </c>
      <c r="D1528" s="3" t="s">
        <v>80</v>
      </c>
      <c r="E1528" s="3" t="s">
        <v>80</v>
      </c>
      <c r="F1528" s="3" t="s">
        <v>80</v>
      </c>
      <c r="G1528" s="3" t="s">
        <v>80</v>
      </c>
      <c r="H1528" s="3" t="s">
        <v>80</v>
      </c>
      <c r="I1528" s="3" t="s">
        <v>80</v>
      </c>
      <c r="J1528" s="3" t="s">
        <v>80</v>
      </c>
      <c r="K1528" s="3" t="s">
        <v>80</v>
      </c>
      <c r="L1528" s="3" t="s">
        <v>80</v>
      </c>
      <c r="M1528" s="3" t="s">
        <v>80</v>
      </c>
    </row>
    <row r="1529" customFormat="false" ht="11.25" hidden="false" customHeight="false" outlineLevel="0" collapsed="false">
      <c r="A1529" s="199" t="n">
        <v>37073</v>
      </c>
      <c r="B1529" s="192" t="n">
        <v>37073</v>
      </c>
      <c r="C1529" s="3" t="s">
        <v>80</v>
      </c>
      <c r="D1529" s="3" t="s">
        <v>80</v>
      </c>
      <c r="E1529" s="3" t="s">
        <v>80</v>
      </c>
      <c r="F1529" s="3" t="s">
        <v>80</v>
      </c>
      <c r="G1529" s="3" t="s">
        <v>80</v>
      </c>
      <c r="H1529" s="3" t="s">
        <v>80</v>
      </c>
      <c r="I1529" s="3" t="s">
        <v>80</v>
      </c>
      <c r="J1529" s="3" t="s">
        <v>80</v>
      </c>
      <c r="K1529" s="3" t="s">
        <v>80</v>
      </c>
      <c r="L1529" s="3" t="s">
        <v>80</v>
      </c>
      <c r="M1529" s="3" t="s">
        <v>80</v>
      </c>
    </row>
    <row r="1530" customFormat="false" ht="11.25" hidden="false" customHeight="false" outlineLevel="0" collapsed="false">
      <c r="A1530" s="199" t="n">
        <v>37074</v>
      </c>
      <c r="B1530" s="192" t="n">
        <v>37074</v>
      </c>
      <c r="C1530" s="3" t="s">
        <v>80</v>
      </c>
      <c r="D1530" s="3" t="s">
        <v>80</v>
      </c>
      <c r="E1530" s="3" t="s">
        <v>80</v>
      </c>
      <c r="F1530" s="3" t="s">
        <v>80</v>
      </c>
      <c r="G1530" s="3" t="s">
        <v>80</v>
      </c>
      <c r="H1530" s="3" t="s">
        <v>80</v>
      </c>
      <c r="I1530" s="3" t="s">
        <v>80</v>
      </c>
      <c r="J1530" s="3" t="s">
        <v>80</v>
      </c>
      <c r="K1530" s="3" t="s">
        <v>80</v>
      </c>
      <c r="L1530" s="3" t="s">
        <v>80</v>
      </c>
      <c r="M1530" s="3" t="s">
        <v>80</v>
      </c>
    </row>
    <row r="1531" customFormat="false" ht="11.25" hidden="false" customHeight="false" outlineLevel="0" collapsed="false">
      <c r="A1531" s="199" t="n">
        <v>37075</v>
      </c>
      <c r="B1531" s="192" t="n">
        <v>37075</v>
      </c>
      <c r="C1531" s="3" t="s">
        <v>80</v>
      </c>
      <c r="D1531" s="3" t="s">
        <v>80</v>
      </c>
      <c r="E1531" s="3" t="s">
        <v>80</v>
      </c>
      <c r="F1531" s="3" t="s">
        <v>80</v>
      </c>
      <c r="G1531" s="3" t="s">
        <v>80</v>
      </c>
      <c r="H1531" s="3" t="s">
        <v>80</v>
      </c>
      <c r="I1531" s="3" t="s">
        <v>80</v>
      </c>
      <c r="J1531" s="3" t="s">
        <v>80</v>
      </c>
      <c r="K1531" s="3" t="s">
        <v>80</v>
      </c>
      <c r="L1531" s="3" t="s">
        <v>80</v>
      </c>
      <c r="M1531" s="3" t="s">
        <v>80</v>
      </c>
    </row>
    <row r="1532" customFormat="false" ht="11.25" hidden="false" customHeight="false" outlineLevel="0" collapsed="false">
      <c r="A1532" s="199" t="n">
        <v>37076</v>
      </c>
      <c r="B1532" s="192" t="n">
        <v>37076</v>
      </c>
      <c r="C1532" s="3" t="s">
        <v>80</v>
      </c>
      <c r="D1532" s="3" t="s">
        <v>80</v>
      </c>
      <c r="E1532" s="3" t="s">
        <v>80</v>
      </c>
      <c r="F1532" s="3" t="s">
        <v>80</v>
      </c>
      <c r="G1532" s="3" t="s">
        <v>80</v>
      </c>
      <c r="H1532" s="3" t="s">
        <v>80</v>
      </c>
      <c r="I1532" s="3" t="s">
        <v>80</v>
      </c>
      <c r="J1532" s="3" t="s">
        <v>80</v>
      </c>
      <c r="K1532" s="3" t="s">
        <v>80</v>
      </c>
      <c r="L1532" s="3" t="s">
        <v>80</v>
      </c>
      <c r="M1532" s="3" t="s">
        <v>80</v>
      </c>
    </row>
    <row r="1533" customFormat="false" ht="11.25" hidden="false" customHeight="false" outlineLevel="0" collapsed="false">
      <c r="A1533" s="199" t="n">
        <v>37077</v>
      </c>
      <c r="B1533" s="192" t="n">
        <v>37077</v>
      </c>
      <c r="C1533" s="3" t="s">
        <v>80</v>
      </c>
      <c r="D1533" s="3" t="s">
        <v>80</v>
      </c>
      <c r="E1533" s="3" t="s">
        <v>80</v>
      </c>
      <c r="F1533" s="3" t="s">
        <v>80</v>
      </c>
      <c r="G1533" s="3" t="s">
        <v>80</v>
      </c>
      <c r="H1533" s="3" t="s">
        <v>80</v>
      </c>
      <c r="I1533" s="3" t="s">
        <v>80</v>
      </c>
      <c r="J1533" s="3" t="s">
        <v>80</v>
      </c>
      <c r="K1533" s="3" t="s">
        <v>80</v>
      </c>
      <c r="L1533" s="3" t="s">
        <v>80</v>
      </c>
      <c r="M1533" s="3" t="s">
        <v>80</v>
      </c>
    </row>
    <row r="1534" customFormat="false" ht="11.25" hidden="false" customHeight="false" outlineLevel="0" collapsed="false">
      <c r="A1534" s="199" t="n">
        <v>37078</v>
      </c>
      <c r="B1534" s="192" t="n">
        <v>37078</v>
      </c>
      <c r="C1534" s="3" t="s">
        <v>80</v>
      </c>
      <c r="D1534" s="3" t="s">
        <v>80</v>
      </c>
      <c r="E1534" s="3" t="s">
        <v>80</v>
      </c>
      <c r="F1534" s="3" t="s">
        <v>80</v>
      </c>
      <c r="G1534" s="3" t="s">
        <v>80</v>
      </c>
      <c r="H1534" s="3" t="s">
        <v>80</v>
      </c>
      <c r="I1534" s="3" t="s">
        <v>80</v>
      </c>
      <c r="J1534" s="3" t="s">
        <v>80</v>
      </c>
      <c r="K1534" s="3" t="s">
        <v>80</v>
      </c>
      <c r="L1534" s="3" t="s">
        <v>80</v>
      </c>
      <c r="M1534" s="3" t="s">
        <v>80</v>
      </c>
    </row>
    <row r="1535" customFormat="false" ht="11.25" hidden="false" customHeight="false" outlineLevel="0" collapsed="false">
      <c r="A1535" s="199" t="n">
        <v>37079</v>
      </c>
      <c r="B1535" s="192" t="n">
        <v>37079</v>
      </c>
      <c r="C1535" s="3" t="s">
        <v>80</v>
      </c>
      <c r="D1535" s="3" t="s">
        <v>80</v>
      </c>
      <c r="E1535" s="3" t="s">
        <v>80</v>
      </c>
      <c r="F1535" s="3" t="s">
        <v>80</v>
      </c>
      <c r="G1535" s="3" t="s">
        <v>80</v>
      </c>
      <c r="H1535" s="3" t="s">
        <v>80</v>
      </c>
      <c r="I1535" s="3" t="s">
        <v>80</v>
      </c>
      <c r="J1535" s="3" t="s">
        <v>80</v>
      </c>
      <c r="K1535" s="3" t="s">
        <v>80</v>
      </c>
      <c r="L1535" s="3" t="s">
        <v>80</v>
      </c>
      <c r="M1535" s="3" t="s">
        <v>80</v>
      </c>
    </row>
    <row r="1536" customFormat="false" ht="11.25" hidden="false" customHeight="false" outlineLevel="0" collapsed="false">
      <c r="A1536" s="199" t="n">
        <v>37080</v>
      </c>
      <c r="B1536" s="192" t="n">
        <v>37080</v>
      </c>
      <c r="C1536" s="3" t="s">
        <v>80</v>
      </c>
      <c r="D1536" s="3" t="s">
        <v>80</v>
      </c>
      <c r="E1536" s="3" t="s">
        <v>80</v>
      </c>
      <c r="F1536" s="3" t="s">
        <v>80</v>
      </c>
      <c r="G1536" s="3" t="s">
        <v>80</v>
      </c>
      <c r="H1536" s="3" t="s">
        <v>80</v>
      </c>
      <c r="I1536" s="3" t="s">
        <v>80</v>
      </c>
      <c r="J1536" s="3" t="s">
        <v>80</v>
      </c>
      <c r="K1536" s="3" t="s">
        <v>80</v>
      </c>
      <c r="L1536" s="3" t="s">
        <v>80</v>
      </c>
      <c r="M1536" s="3" t="s">
        <v>80</v>
      </c>
    </row>
    <row r="1537" customFormat="false" ht="11.25" hidden="false" customHeight="false" outlineLevel="0" collapsed="false">
      <c r="A1537" s="199" t="n">
        <v>37081</v>
      </c>
      <c r="B1537" s="192" t="n">
        <v>37081</v>
      </c>
      <c r="C1537" s="3" t="s">
        <v>80</v>
      </c>
      <c r="D1537" s="3" t="s">
        <v>80</v>
      </c>
      <c r="E1537" s="3" t="s">
        <v>80</v>
      </c>
      <c r="F1537" s="3" t="s">
        <v>80</v>
      </c>
      <c r="G1537" s="3" t="s">
        <v>80</v>
      </c>
      <c r="H1537" s="3" t="s">
        <v>80</v>
      </c>
      <c r="I1537" s="3" t="s">
        <v>80</v>
      </c>
      <c r="J1537" s="3" t="s">
        <v>80</v>
      </c>
      <c r="K1537" s="3" t="s">
        <v>80</v>
      </c>
      <c r="L1537" s="3" t="s">
        <v>80</v>
      </c>
      <c r="M1537" s="3" t="s">
        <v>80</v>
      </c>
    </row>
    <row r="1538" customFormat="false" ht="11.25" hidden="false" customHeight="false" outlineLevel="0" collapsed="false">
      <c r="A1538" s="199" t="n">
        <v>37082</v>
      </c>
      <c r="B1538" s="192" t="n">
        <v>37082</v>
      </c>
      <c r="C1538" s="3" t="s">
        <v>80</v>
      </c>
      <c r="D1538" s="3" t="s">
        <v>80</v>
      </c>
      <c r="E1538" s="3" t="s">
        <v>80</v>
      </c>
      <c r="F1538" s="3" t="s">
        <v>80</v>
      </c>
      <c r="G1538" s="3" t="s">
        <v>80</v>
      </c>
      <c r="H1538" s="3" t="s">
        <v>80</v>
      </c>
      <c r="I1538" s="3" t="s">
        <v>80</v>
      </c>
      <c r="J1538" s="3" t="s">
        <v>80</v>
      </c>
      <c r="K1538" s="3" t="s">
        <v>80</v>
      </c>
      <c r="L1538" s="3" t="s">
        <v>80</v>
      </c>
      <c r="M1538" s="3" t="s">
        <v>80</v>
      </c>
    </row>
    <row r="1539" customFormat="false" ht="11.25" hidden="false" customHeight="false" outlineLevel="0" collapsed="false">
      <c r="A1539" s="199" t="n">
        <v>37083</v>
      </c>
      <c r="B1539" s="192" t="n">
        <v>37083</v>
      </c>
      <c r="C1539" s="3" t="s">
        <v>80</v>
      </c>
      <c r="D1539" s="3" t="s">
        <v>80</v>
      </c>
      <c r="E1539" s="3" t="s">
        <v>80</v>
      </c>
      <c r="F1539" s="3" t="s">
        <v>80</v>
      </c>
      <c r="G1539" s="3" t="s">
        <v>80</v>
      </c>
      <c r="H1539" s="3" t="s">
        <v>80</v>
      </c>
      <c r="I1539" s="3" t="s">
        <v>80</v>
      </c>
      <c r="J1539" s="3" t="s">
        <v>80</v>
      </c>
      <c r="K1539" s="3" t="s">
        <v>80</v>
      </c>
      <c r="L1539" s="3" t="s">
        <v>80</v>
      </c>
      <c r="M1539" s="3" t="s">
        <v>80</v>
      </c>
    </row>
    <row r="1540" customFormat="false" ht="11.25" hidden="false" customHeight="false" outlineLevel="0" collapsed="false">
      <c r="A1540" s="199" t="n">
        <v>37084</v>
      </c>
      <c r="B1540" s="192" t="n">
        <v>37084</v>
      </c>
      <c r="C1540" s="3" t="s">
        <v>80</v>
      </c>
      <c r="D1540" s="3" t="s">
        <v>80</v>
      </c>
      <c r="E1540" s="3" t="s">
        <v>80</v>
      </c>
      <c r="F1540" s="3" t="s">
        <v>80</v>
      </c>
      <c r="G1540" s="3" t="s">
        <v>80</v>
      </c>
      <c r="H1540" s="3" t="s">
        <v>80</v>
      </c>
      <c r="I1540" s="3" t="s">
        <v>80</v>
      </c>
      <c r="J1540" s="3" t="s">
        <v>80</v>
      </c>
      <c r="K1540" s="3" t="s">
        <v>80</v>
      </c>
      <c r="L1540" s="3" t="s">
        <v>80</v>
      </c>
      <c r="M1540" s="3" t="s">
        <v>80</v>
      </c>
    </row>
    <row r="1541" customFormat="false" ht="11.25" hidden="false" customHeight="false" outlineLevel="0" collapsed="false">
      <c r="A1541" s="199" t="n">
        <v>37085</v>
      </c>
      <c r="B1541" s="192" t="n">
        <v>37085</v>
      </c>
      <c r="C1541" s="3" t="s">
        <v>80</v>
      </c>
      <c r="D1541" s="3" t="s">
        <v>80</v>
      </c>
      <c r="E1541" s="3" t="s">
        <v>80</v>
      </c>
      <c r="F1541" s="3" t="s">
        <v>80</v>
      </c>
      <c r="G1541" s="3" t="s">
        <v>80</v>
      </c>
      <c r="H1541" s="3" t="s">
        <v>80</v>
      </c>
      <c r="I1541" s="3" t="s">
        <v>80</v>
      </c>
      <c r="J1541" s="3" t="s">
        <v>80</v>
      </c>
      <c r="K1541" s="3" t="s">
        <v>80</v>
      </c>
      <c r="L1541" s="3" t="s">
        <v>80</v>
      </c>
      <c r="M1541" s="3" t="s">
        <v>80</v>
      </c>
    </row>
    <row r="1542" customFormat="false" ht="11.25" hidden="false" customHeight="false" outlineLevel="0" collapsed="false">
      <c r="A1542" s="199" t="n">
        <v>37086</v>
      </c>
      <c r="B1542" s="192" t="n">
        <v>37086</v>
      </c>
      <c r="C1542" s="3" t="s">
        <v>80</v>
      </c>
      <c r="D1542" s="3" t="s">
        <v>80</v>
      </c>
      <c r="E1542" s="3" t="s">
        <v>80</v>
      </c>
      <c r="F1542" s="3" t="s">
        <v>80</v>
      </c>
      <c r="G1542" s="3" t="s">
        <v>80</v>
      </c>
      <c r="H1542" s="3" t="s">
        <v>80</v>
      </c>
      <c r="I1542" s="3" t="s">
        <v>80</v>
      </c>
      <c r="J1542" s="3" t="s">
        <v>80</v>
      </c>
      <c r="K1542" s="3" t="s">
        <v>80</v>
      </c>
      <c r="L1542" s="3" t="s">
        <v>80</v>
      </c>
      <c r="M1542" s="3" t="s">
        <v>80</v>
      </c>
    </row>
    <row r="1543" customFormat="false" ht="11.25" hidden="false" customHeight="false" outlineLevel="0" collapsed="false">
      <c r="A1543" s="199" t="n">
        <v>37087</v>
      </c>
      <c r="B1543" s="192" t="n">
        <v>37087</v>
      </c>
      <c r="C1543" s="3" t="s">
        <v>80</v>
      </c>
      <c r="D1543" s="3" t="s">
        <v>80</v>
      </c>
      <c r="E1543" s="3" t="s">
        <v>80</v>
      </c>
      <c r="F1543" s="3" t="s">
        <v>80</v>
      </c>
      <c r="G1543" s="3" t="s">
        <v>80</v>
      </c>
      <c r="H1543" s="3" t="s">
        <v>80</v>
      </c>
      <c r="I1543" s="3" t="s">
        <v>80</v>
      </c>
      <c r="J1543" s="3" t="s">
        <v>80</v>
      </c>
      <c r="K1543" s="3" t="s">
        <v>80</v>
      </c>
      <c r="L1543" s="3" t="s">
        <v>80</v>
      </c>
      <c r="M1543" s="3" t="s">
        <v>80</v>
      </c>
    </row>
    <row r="1544" customFormat="false" ht="11.25" hidden="false" customHeight="false" outlineLevel="0" collapsed="false">
      <c r="A1544" s="199" t="n">
        <v>37088</v>
      </c>
      <c r="B1544" s="192" t="n">
        <v>37088</v>
      </c>
      <c r="C1544" s="3" t="s">
        <v>80</v>
      </c>
      <c r="D1544" s="3" t="s">
        <v>80</v>
      </c>
      <c r="E1544" s="3" t="s">
        <v>80</v>
      </c>
      <c r="F1544" s="3" t="s">
        <v>80</v>
      </c>
      <c r="G1544" s="3" t="s">
        <v>80</v>
      </c>
      <c r="H1544" s="3" t="s">
        <v>80</v>
      </c>
      <c r="I1544" s="3" t="s">
        <v>80</v>
      </c>
      <c r="J1544" s="3" t="s">
        <v>80</v>
      </c>
      <c r="K1544" s="3" t="s">
        <v>80</v>
      </c>
      <c r="L1544" s="3" t="s">
        <v>80</v>
      </c>
      <c r="M1544" s="3" t="s">
        <v>80</v>
      </c>
    </row>
    <row r="1545" customFormat="false" ht="11.25" hidden="false" customHeight="false" outlineLevel="0" collapsed="false">
      <c r="A1545" s="199" t="n">
        <v>37089</v>
      </c>
      <c r="B1545" s="192" t="n">
        <v>37089</v>
      </c>
      <c r="C1545" s="3" t="s">
        <v>80</v>
      </c>
      <c r="D1545" s="3" t="s">
        <v>80</v>
      </c>
      <c r="E1545" s="3" t="s">
        <v>80</v>
      </c>
      <c r="F1545" s="3" t="s">
        <v>80</v>
      </c>
      <c r="G1545" s="3" t="s">
        <v>80</v>
      </c>
      <c r="H1545" s="3" t="s">
        <v>80</v>
      </c>
      <c r="I1545" s="3" t="s">
        <v>80</v>
      </c>
      <c r="J1545" s="3" t="s">
        <v>80</v>
      </c>
      <c r="K1545" s="3" t="s">
        <v>80</v>
      </c>
      <c r="L1545" s="3" t="s">
        <v>80</v>
      </c>
      <c r="M1545" s="3" t="s">
        <v>80</v>
      </c>
    </row>
    <row r="1546" customFormat="false" ht="11.25" hidden="false" customHeight="false" outlineLevel="0" collapsed="false">
      <c r="A1546" s="199" t="n">
        <v>37090</v>
      </c>
      <c r="B1546" s="192" t="n">
        <v>37090</v>
      </c>
      <c r="C1546" s="3" t="s">
        <v>80</v>
      </c>
      <c r="D1546" s="3" t="s">
        <v>80</v>
      </c>
      <c r="E1546" s="3" t="s">
        <v>80</v>
      </c>
      <c r="F1546" s="3" t="s">
        <v>80</v>
      </c>
      <c r="G1546" s="3" t="s">
        <v>80</v>
      </c>
      <c r="H1546" s="3" t="s">
        <v>80</v>
      </c>
      <c r="I1546" s="3" t="s">
        <v>80</v>
      </c>
      <c r="J1546" s="3" t="s">
        <v>80</v>
      </c>
      <c r="K1546" s="3" t="s">
        <v>80</v>
      </c>
      <c r="L1546" s="3" t="s">
        <v>80</v>
      </c>
      <c r="M1546" s="3" t="s">
        <v>80</v>
      </c>
    </row>
    <row r="1547" customFormat="false" ht="11.25" hidden="false" customHeight="false" outlineLevel="0" collapsed="false">
      <c r="A1547" s="199" t="n">
        <v>37091</v>
      </c>
      <c r="B1547" s="192" t="n">
        <v>37091</v>
      </c>
      <c r="C1547" s="3" t="s">
        <v>80</v>
      </c>
      <c r="D1547" s="3" t="s">
        <v>80</v>
      </c>
      <c r="E1547" s="3" t="s">
        <v>80</v>
      </c>
      <c r="F1547" s="3" t="s">
        <v>80</v>
      </c>
      <c r="G1547" s="3" t="s">
        <v>80</v>
      </c>
      <c r="H1547" s="3" t="s">
        <v>80</v>
      </c>
      <c r="I1547" s="3" t="s">
        <v>80</v>
      </c>
      <c r="J1547" s="3" t="s">
        <v>80</v>
      </c>
      <c r="K1547" s="3" t="s">
        <v>80</v>
      </c>
      <c r="L1547" s="3" t="s">
        <v>80</v>
      </c>
      <c r="M1547" s="3" t="s">
        <v>80</v>
      </c>
    </row>
    <row r="1548" customFormat="false" ht="11.25" hidden="false" customHeight="false" outlineLevel="0" collapsed="false">
      <c r="A1548" s="199" t="n">
        <v>37092</v>
      </c>
      <c r="B1548" s="192" t="n">
        <v>37092</v>
      </c>
      <c r="C1548" s="3" t="s">
        <v>80</v>
      </c>
      <c r="D1548" s="3" t="s">
        <v>80</v>
      </c>
      <c r="E1548" s="3" t="s">
        <v>80</v>
      </c>
      <c r="F1548" s="3" t="s">
        <v>80</v>
      </c>
      <c r="G1548" s="3" t="s">
        <v>80</v>
      </c>
      <c r="H1548" s="3" t="s">
        <v>80</v>
      </c>
      <c r="I1548" s="3" t="s">
        <v>80</v>
      </c>
      <c r="J1548" s="3" t="s">
        <v>80</v>
      </c>
      <c r="K1548" s="3" t="s">
        <v>80</v>
      </c>
      <c r="L1548" s="3" t="s">
        <v>80</v>
      </c>
      <c r="M1548" s="3" t="s">
        <v>80</v>
      </c>
    </row>
    <row r="1549" customFormat="false" ht="11.25" hidden="false" customHeight="false" outlineLevel="0" collapsed="false">
      <c r="A1549" s="199" t="n">
        <v>37093</v>
      </c>
      <c r="B1549" s="192" t="n">
        <v>37093</v>
      </c>
      <c r="C1549" s="3" t="s">
        <v>80</v>
      </c>
      <c r="D1549" s="3" t="s">
        <v>80</v>
      </c>
      <c r="E1549" s="3" t="s">
        <v>80</v>
      </c>
      <c r="F1549" s="3" t="s">
        <v>80</v>
      </c>
      <c r="G1549" s="3" t="s">
        <v>80</v>
      </c>
      <c r="H1549" s="3" t="s">
        <v>80</v>
      </c>
      <c r="I1549" s="3" t="s">
        <v>80</v>
      </c>
      <c r="J1549" s="3" t="s">
        <v>80</v>
      </c>
      <c r="K1549" s="3" t="s">
        <v>80</v>
      </c>
      <c r="L1549" s="3" t="s">
        <v>80</v>
      </c>
      <c r="M1549" s="3" t="s">
        <v>80</v>
      </c>
    </row>
    <row r="1550" customFormat="false" ht="11.25" hidden="false" customHeight="false" outlineLevel="0" collapsed="false">
      <c r="A1550" s="199" t="n">
        <v>37094</v>
      </c>
      <c r="B1550" s="192" t="n">
        <v>37094</v>
      </c>
      <c r="C1550" s="3" t="s">
        <v>80</v>
      </c>
      <c r="D1550" s="3" t="s">
        <v>80</v>
      </c>
      <c r="E1550" s="3" t="s">
        <v>80</v>
      </c>
      <c r="F1550" s="3" t="s">
        <v>80</v>
      </c>
      <c r="G1550" s="3" t="s">
        <v>80</v>
      </c>
      <c r="H1550" s="3" t="s">
        <v>80</v>
      </c>
      <c r="I1550" s="3" t="s">
        <v>80</v>
      </c>
      <c r="J1550" s="3" t="s">
        <v>80</v>
      </c>
      <c r="K1550" s="3" t="s">
        <v>80</v>
      </c>
      <c r="L1550" s="3" t="s">
        <v>80</v>
      </c>
      <c r="M1550" s="3" t="s">
        <v>80</v>
      </c>
    </row>
    <row r="1551" customFormat="false" ht="11.25" hidden="false" customHeight="false" outlineLevel="0" collapsed="false">
      <c r="A1551" s="199" t="n">
        <v>37095</v>
      </c>
      <c r="B1551" s="192" t="n">
        <v>37095</v>
      </c>
      <c r="C1551" s="3" t="s">
        <v>80</v>
      </c>
      <c r="D1551" s="3" t="s">
        <v>80</v>
      </c>
      <c r="E1551" s="3" t="s">
        <v>80</v>
      </c>
      <c r="F1551" s="3" t="s">
        <v>80</v>
      </c>
      <c r="G1551" s="3" t="s">
        <v>80</v>
      </c>
      <c r="H1551" s="3" t="s">
        <v>80</v>
      </c>
      <c r="I1551" s="3" t="s">
        <v>80</v>
      </c>
      <c r="J1551" s="3" t="s">
        <v>80</v>
      </c>
      <c r="K1551" s="3" t="s">
        <v>80</v>
      </c>
      <c r="L1551" s="3" t="s">
        <v>80</v>
      </c>
      <c r="M1551" s="3" t="s">
        <v>80</v>
      </c>
    </row>
    <row r="1552" customFormat="false" ht="11.25" hidden="false" customHeight="false" outlineLevel="0" collapsed="false">
      <c r="A1552" s="199" t="n">
        <v>37096</v>
      </c>
      <c r="B1552" s="192" t="n">
        <v>37096</v>
      </c>
      <c r="C1552" s="3" t="s">
        <v>80</v>
      </c>
      <c r="D1552" s="3" t="s">
        <v>80</v>
      </c>
      <c r="E1552" s="3" t="s">
        <v>80</v>
      </c>
      <c r="F1552" s="3" t="s">
        <v>80</v>
      </c>
      <c r="G1552" s="3" t="s">
        <v>80</v>
      </c>
      <c r="H1552" s="3" t="s">
        <v>80</v>
      </c>
      <c r="I1552" s="3" t="s">
        <v>80</v>
      </c>
      <c r="J1552" s="3" t="s">
        <v>80</v>
      </c>
      <c r="K1552" s="3" t="s">
        <v>80</v>
      </c>
      <c r="L1552" s="3" t="s">
        <v>80</v>
      </c>
      <c r="M1552" s="3" t="s">
        <v>80</v>
      </c>
    </row>
    <row r="1553" customFormat="false" ht="11.25" hidden="false" customHeight="false" outlineLevel="0" collapsed="false">
      <c r="A1553" s="199" t="n">
        <v>37097</v>
      </c>
      <c r="B1553" s="192" t="n">
        <v>37097</v>
      </c>
      <c r="C1553" s="3" t="s">
        <v>80</v>
      </c>
      <c r="D1553" s="3" t="s">
        <v>80</v>
      </c>
      <c r="E1553" s="3" t="s">
        <v>80</v>
      </c>
      <c r="F1553" s="3" t="s">
        <v>80</v>
      </c>
      <c r="G1553" s="3" t="s">
        <v>80</v>
      </c>
      <c r="H1553" s="3" t="s">
        <v>80</v>
      </c>
      <c r="I1553" s="3" t="s">
        <v>80</v>
      </c>
      <c r="J1553" s="3" t="s">
        <v>80</v>
      </c>
      <c r="K1553" s="3" t="s">
        <v>80</v>
      </c>
      <c r="L1553" s="3" t="s">
        <v>80</v>
      </c>
      <c r="M1553" s="3" t="s">
        <v>80</v>
      </c>
    </row>
    <row r="1554" customFormat="false" ht="11.25" hidden="false" customHeight="false" outlineLevel="0" collapsed="false">
      <c r="A1554" s="199" t="n">
        <v>37098</v>
      </c>
      <c r="B1554" s="192" t="n">
        <v>37098</v>
      </c>
      <c r="C1554" s="3" t="s">
        <v>80</v>
      </c>
      <c r="D1554" s="3" t="s">
        <v>80</v>
      </c>
      <c r="E1554" s="3" t="s">
        <v>80</v>
      </c>
      <c r="F1554" s="3" t="s">
        <v>80</v>
      </c>
      <c r="G1554" s="3" t="s">
        <v>80</v>
      </c>
      <c r="H1554" s="3" t="s">
        <v>80</v>
      </c>
      <c r="I1554" s="3" t="s">
        <v>80</v>
      </c>
      <c r="J1554" s="3" t="s">
        <v>80</v>
      </c>
      <c r="K1554" s="3" t="s">
        <v>80</v>
      </c>
      <c r="L1554" s="3" t="s">
        <v>80</v>
      </c>
      <c r="M1554" s="3" t="s">
        <v>80</v>
      </c>
    </row>
    <row r="1555" customFormat="false" ht="11.25" hidden="false" customHeight="false" outlineLevel="0" collapsed="false">
      <c r="A1555" s="199" t="n">
        <v>37099</v>
      </c>
      <c r="B1555" s="192" t="n">
        <v>37099</v>
      </c>
      <c r="C1555" s="3" t="s">
        <v>80</v>
      </c>
      <c r="D1555" s="3" t="s">
        <v>80</v>
      </c>
      <c r="E1555" s="3" t="s">
        <v>80</v>
      </c>
      <c r="F1555" s="3" t="s">
        <v>80</v>
      </c>
      <c r="G1555" s="3" t="s">
        <v>80</v>
      </c>
      <c r="H1555" s="3" t="s">
        <v>80</v>
      </c>
      <c r="I1555" s="3" t="s">
        <v>80</v>
      </c>
      <c r="J1555" s="3" t="s">
        <v>80</v>
      </c>
      <c r="K1555" s="3" t="s">
        <v>80</v>
      </c>
      <c r="L1555" s="3" t="s">
        <v>80</v>
      </c>
      <c r="M1555" s="3" t="s">
        <v>80</v>
      </c>
    </row>
    <row r="1556" customFormat="false" ht="11.25" hidden="false" customHeight="false" outlineLevel="0" collapsed="false">
      <c r="A1556" s="199" t="n">
        <v>37100</v>
      </c>
      <c r="B1556" s="192" t="n">
        <v>37100</v>
      </c>
      <c r="C1556" s="3" t="s">
        <v>80</v>
      </c>
      <c r="D1556" s="3" t="s">
        <v>80</v>
      </c>
      <c r="E1556" s="3" t="s">
        <v>80</v>
      </c>
      <c r="F1556" s="3" t="s">
        <v>80</v>
      </c>
      <c r="G1556" s="3" t="s">
        <v>80</v>
      </c>
      <c r="H1556" s="3" t="s">
        <v>80</v>
      </c>
      <c r="I1556" s="3" t="s">
        <v>80</v>
      </c>
      <c r="J1556" s="3" t="s">
        <v>80</v>
      </c>
      <c r="K1556" s="3" t="s">
        <v>80</v>
      </c>
      <c r="L1556" s="3" t="s">
        <v>80</v>
      </c>
      <c r="M1556" s="3" t="s">
        <v>80</v>
      </c>
    </row>
    <row r="1557" customFormat="false" ht="11.25" hidden="false" customHeight="false" outlineLevel="0" collapsed="false">
      <c r="A1557" s="199" t="n">
        <v>37101</v>
      </c>
      <c r="B1557" s="192" t="n">
        <v>37101</v>
      </c>
      <c r="C1557" s="3" t="s">
        <v>80</v>
      </c>
      <c r="D1557" s="3" t="s">
        <v>80</v>
      </c>
      <c r="E1557" s="3" t="s">
        <v>80</v>
      </c>
      <c r="F1557" s="3" t="s">
        <v>80</v>
      </c>
      <c r="G1557" s="3" t="s">
        <v>80</v>
      </c>
      <c r="H1557" s="3" t="s">
        <v>80</v>
      </c>
      <c r="I1557" s="3" t="s">
        <v>80</v>
      </c>
      <c r="J1557" s="3" t="s">
        <v>80</v>
      </c>
      <c r="K1557" s="3" t="s">
        <v>80</v>
      </c>
      <c r="L1557" s="3" t="s">
        <v>80</v>
      </c>
      <c r="M1557" s="3" t="s">
        <v>80</v>
      </c>
    </row>
    <row r="1558" customFormat="false" ht="11.25" hidden="false" customHeight="false" outlineLevel="0" collapsed="false">
      <c r="A1558" s="199" t="n">
        <v>37102</v>
      </c>
      <c r="B1558" s="192" t="n">
        <v>37102</v>
      </c>
      <c r="C1558" s="3" t="s">
        <v>80</v>
      </c>
      <c r="D1558" s="3" t="s">
        <v>80</v>
      </c>
      <c r="E1558" s="3" t="s">
        <v>80</v>
      </c>
      <c r="F1558" s="3" t="s">
        <v>80</v>
      </c>
      <c r="G1558" s="3" t="s">
        <v>80</v>
      </c>
      <c r="H1558" s="3" t="s">
        <v>80</v>
      </c>
      <c r="I1558" s="3" t="s">
        <v>80</v>
      </c>
      <c r="J1558" s="3" t="s">
        <v>80</v>
      </c>
      <c r="K1558" s="3" t="s">
        <v>80</v>
      </c>
      <c r="L1558" s="3" t="s">
        <v>80</v>
      </c>
      <c r="M1558" s="3" t="s">
        <v>80</v>
      </c>
    </row>
    <row r="1559" customFormat="false" ht="11.25" hidden="false" customHeight="false" outlineLevel="0" collapsed="false">
      <c r="A1559" s="199" t="n">
        <v>37103</v>
      </c>
      <c r="B1559" s="192" t="n">
        <v>37103</v>
      </c>
      <c r="C1559" s="3" t="s">
        <v>80</v>
      </c>
      <c r="D1559" s="3" t="s">
        <v>80</v>
      </c>
      <c r="E1559" s="3" t="s">
        <v>80</v>
      </c>
      <c r="F1559" s="3" t="s">
        <v>80</v>
      </c>
      <c r="G1559" s="3" t="s">
        <v>80</v>
      </c>
      <c r="H1559" s="3" t="s">
        <v>80</v>
      </c>
      <c r="I1559" s="3" t="s">
        <v>80</v>
      </c>
      <c r="J1559" s="3" t="s">
        <v>80</v>
      </c>
      <c r="K1559" s="3" t="s">
        <v>80</v>
      </c>
      <c r="L1559" s="3" t="s">
        <v>80</v>
      </c>
      <c r="M1559" s="3" t="s">
        <v>80</v>
      </c>
    </row>
    <row r="1560" customFormat="false" ht="11.25" hidden="false" customHeight="false" outlineLevel="0" collapsed="false">
      <c r="A1560" s="199" t="n">
        <v>37104</v>
      </c>
      <c r="B1560" s="192" t="n">
        <v>37104</v>
      </c>
      <c r="C1560" s="3" t="s">
        <v>80</v>
      </c>
      <c r="D1560" s="3" t="s">
        <v>80</v>
      </c>
      <c r="E1560" s="3" t="s">
        <v>80</v>
      </c>
      <c r="F1560" s="3" t="s">
        <v>80</v>
      </c>
      <c r="G1560" s="3" t="s">
        <v>80</v>
      </c>
      <c r="H1560" s="3" t="s">
        <v>80</v>
      </c>
      <c r="I1560" s="3" t="s">
        <v>80</v>
      </c>
      <c r="J1560" s="3" t="s">
        <v>80</v>
      </c>
      <c r="K1560" s="3" t="s">
        <v>80</v>
      </c>
      <c r="L1560" s="3" t="s">
        <v>80</v>
      </c>
      <c r="M1560" s="3" t="s">
        <v>80</v>
      </c>
    </row>
    <row r="1561" customFormat="false" ht="11.25" hidden="false" customHeight="false" outlineLevel="0" collapsed="false">
      <c r="A1561" s="199" t="n">
        <v>37105</v>
      </c>
      <c r="B1561" s="192" t="n">
        <v>37105</v>
      </c>
      <c r="C1561" s="3" t="s">
        <v>80</v>
      </c>
      <c r="D1561" s="3" t="s">
        <v>80</v>
      </c>
      <c r="E1561" s="3" t="s">
        <v>80</v>
      </c>
      <c r="F1561" s="3" t="s">
        <v>80</v>
      </c>
      <c r="G1561" s="3" t="s">
        <v>80</v>
      </c>
      <c r="H1561" s="3" t="s">
        <v>80</v>
      </c>
      <c r="I1561" s="3" t="s">
        <v>80</v>
      </c>
      <c r="J1561" s="3" t="s">
        <v>80</v>
      </c>
      <c r="K1561" s="3" t="s">
        <v>80</v>
      </c>
      <c r="L1561" s="3" t="s">
        <v>80</v>
      </c>
      <c r="M1561" s="3" t="s">
        <v>80</v>
      </c>
    </row>
    <row r="1562" customFormat="false" ht="11.25" hidden="false" customHeight="false" outlineLevel="0" collapsed="false">
      <c r="A1562" s="199" t="n">
        <v>37106</v>
      </c>
      <c r="B1562" s="192" t="n">
        <v>37106</v>
      </c>
      <c r="C1562" s="3" t="s">
        <v>80</v>
      </c>
      <c r="D1562" s="3" t="s">
        <v>80</v>
      </c>
      <c r="E1562" s="3" t="s">
        <v>80</v>
      </c>
      <c r="F1562" s="3" t="s">
        <v>80</v>
      </c>
      <c r="G1562" s="3" t="s">
        <v>80</v>
      </c>
      <c r="H1562" s="3" t="s">
        <v>80</v>
      </c>
      <c r="I1562" s="3" t="s">
        <v>80</v>
      </c>
      <c r="J1562" s="3" t="s">
        <v>80</v>
      </c>
      <c r="K1562" s="3" t="s">
        <v>80</v>
      </c>
      <c r="L1562" s="3" t="s">
        <v>80</v>
      </c>
      <c r="M1562" s="3" t="s">
        <v>80</v>
      </c>
    </row>
    <row r="1563" customFormat="false" ht="11.25" hidden="false" customHeight="false" outlineLevel="0" collapsed="false">
      <c r="A1563" s="199" t="n">
        <v>37107</v>
      </c>
      <c r="B1563" s="192" t="n">
        <v>37107</v>
      </c>
      <c r="C1563" s="3" t="s">
        <v>80</v>
      </c>
      <c r="D1563" s="3" t="s">
        <v>80</v>
      </c>
      <c r="E1563" s="3" t="s">
        <v>80</v>
      </c>
      <c r="F1563" s="3" t="s">
        <v>80</v>
      </c>
      <c r="G1563" s="3" t="s">
        <v>80</v>
      </c>
      <c r="H1563" s="3" t="s">
        <v>80</v>
      </c>
      <c r="I1563" s="3" t="s">
        <v>80</v>
      </c>
      <c r="J1563" s="3" t="s">
        <v>80</v>
      </c>
      <c r="K1563" s="3" t="s">
        <v>80</v>
      </c>
      <c r="L1563" s="3" t="s">
        <v>80</v>
      </c>
      <c r="M1563" s="3" t="s">
        <v>80</v>
      </c>
    </row>
    <row r="1564" customFormat="false" ht="11.25" hidden="false" customHeight="false" outlineLevel="0" collapsed="false">
      <c r="A1564" s="199" t="n">
        <v>37108</v>
      </c>
      <c r="B1564" s="192" t="n">
        <v>37108</v>
      </c>
      <c r="C1564" s="3" t="s">
        <v>80</v>
      </c>
      <c r="D1564" s="3" t="s">
        <v>80</v>
      </c>
      <c r="E1564" s="3" t="s">
        <v>80</v>
      </c>
      <c r="F1564" s="3" t="s">
        <v>80</v>
      </c>
      <c r="G1564" s="3" t="s">
        <v>80</v>
      </c>
      <c r="H1564" s="3" t="s">
        <v>80</v>
      </c>
      <c r="I1564" s="3" t="s">
        <v>80</v>
      </c>
      <c r="J1564" s="3" t="s">
        <v>80</v>
      </c>
      <c r="K1564" s="3" t="s">
        <v>80</v>
      </c>
      <c r="L1564" s="3" t="s">
        <v>80</v>
      </c>
      <c r="M1564" s="3" t="s">
        <v>80</v>
      </c>
    </row>
    <row r="1565" customFormat="false" ht="11.25" hidden="false" customHeight="false" outlineLevel="0" collapsed="false">
      <c r="A1565" s="199" t="n">
        <v>37109</v>
      </c>
      <c r="B1565" s="192" t="n">
        <v>37109</v>
      </c>
      <c r="C1565" s="3" t="s">
        <v>80</v>
      </c>
      <c r="D1565" s="3" t="s">
        <v>80</v>
      </c>
      <c r="E1565" s="3" t="s">
        <v>80</v>
      </c>
      <c r="F1565" s="3" t="s">
        <v>80</v>
      </c>
      <c r="G1565" s="3" t="s">
        <v>80</v>
      </c>
      <c r="H1565" s="3" t="s">
        <v>80</v>
      </c>
      <c r="I1565" s="3" t="s">
        <v>80</v>
      </c>
      <c r="J1565" s="3" t="s">
        <v>80</v>
      </c>
      <c r="K1565" s="3" t="s">
        <v>80</v>
      </c>
      <c r="L1565" s="3" t="s">
        <v>80</v>
      </c>
      <c r="M1565" s="3" t="s">
        <v>80</v>
      </c>
    </row>
    <row r="1566" customFormat="false" ht="11.25" hidden="false" customHeight="false" outlineLevel="0" collapsed="false">
      <c r="A1566" s="199" t="n">
        <v>37110</v>
      </c>
      <c r="B1566" s="192" t="n">
        <v>37110</v>
      </c>
      <c r="C1566" s="3" t="s">
        <v>80</v>
      </c>
      <c r="D1566" s="3" t="s">
        <v>80</v>
      </c>
      <c r="E1566" s="3" t="s">
        <v>80</v>
      </c>
      <c r="F1566" s="3" t="s">
        <v>80</v>
      </c>
      <c r="G1566" s="3" t="s">
        <v>80</v>
      </c>
      <c r="H1566" s="3" t="s">
        <v>80</v>
      </c>
      <c r="I1566" s="3" t="s">
        <v>80</v>
      </c>
      <c r="J1566" s="3" t="s">
        <v>80</v>
      </c>
      <c r="K1566" s="3" t="s">
        <v>80</v>
      </c>
      <c r="L1566" s="3" t="s">
        <v>80</v>
      </c>
      <c r="M1566" s="3" t="s">
        <v>80</v>
      </c>
    </row>
    <row r="1567" customFormat="false" ht="11.25" hidden="false" customHeight="false" outlineLevel="0" collapsed="false">
      <c r="A1567" s="199" t="n">
        <v>37111</v>
      </c>
      <c r="B1567" s="192" t="n">
        <v>37111</v>
      </c>
      <c r="C1567" s="3" t="s">
        <v>80</v>
      </c>
      <c r="D1567" s="3" t="s">
        <v>80</v>
      </c>
      <c r="E1567" s="3" t="s">
        <v>80</v>
      </c>
      <c r="F1567" s="3" t="s">
        <v>80</v>
      </c>
      <c r="G1567" s="3" t="s">
        <v>80</v>
      </c>
      <c r="H1567" s="3" t="s">
        <v>80</v>
      </c>
      <c r="I1567" s="3" t="s">
        <v>80</v>
      </c>
      <c r="J1567" s="3" t="s">
        <v>80</v>
      </c>
      <c r="K1567" s="3" t="s">
        <v>80</v>
      </c>
      <c r="L1567" s="3" t="s">
        <v>80</v>
      </c>
      <c r="M1567" s="3" t="s">
        <v>80</v>
      </c>
    </row>
    <row r="1568" customFormat="false" ht="11.25" hidden="false" customHeight="false" outlineLevel="0" collapsed="false">
      <c r="A1568" s="199" t="n">
        <v>37112</v>
      </c>
      <c r="B1568" s="192" t="n">
        <v>37112</v>
      </c>
      <c r="C1568" s="3" t="s">
        <v>80</v>
      </c>
      <c r="D1568" s="3" t="s">
        <v>80</v>
      </c>
      <c r="E1568" s="3" t="s">
        <v>80</v>
      </c>
      <c r="F1568" s="3" t="s">
        <v>80</v>
      </c>
      <c r="G1568" s="3" t="s">
        <v>80</v>
      </c>
      <c r="H1568" s="3" t="s">
        <v>80</v>
      </c>
      <c r="I1568" s="3" t="s">
        <v>80</v>
      </c>
      <c r="J1568" s="3" t="s">
        <v>80</v>
      </c>
      <c r="K1568" s="3" t="s">
        <v>80</v>
      </c>
      <c r="L1568" s="3" t="s">
        <v>80</v>
      </c>
      <c r="M1568" s="3" t="s">
        <v>80</v>
      </c>
    </row>
    <row r="1569" customFormat="false" ht="11.25" hidden="false" customHeight="false" outlineLevel="0" collapsed="false">
      <c r="A1569" s="199" t="n">
        <v>37113</v>
      </c>
      <c r="B1569" s="192" t="n">
        <v>37113</v>
      </c>
      <c r="C1569" s="3" t="s">
        <v>80</v>
      </c>
      <c r="D1569" s="3" t="s">
        <v>80</v>
      </c>
      <c r="E1569" s="3" t="s">
        <v>80</v>
      </c>
      <c r="F1569" s="3" t="s">
        <v>80</v>
      </c>
      <c r="G1569" s="3" t="s">
        <v>80</v>
      </c>
      <c r="H1569" s="3" t="s">
        <v>80</v>
      </c>
      <c r="I1569" s="3" t="s">
        <v>80</v>
      </c>
      <c r="J1569" s="3" t="s">
        <v>80</v>
      </c>
      <c r="K1569" s="3" t="s">
        <v>80</v>
      </c>
      <c r="L1569" s="3" t="s">
        <v>80</v>
      </c>
      <c r="M1569" s="3" t="s">
        <v>80</v>
      </c>
    </row>
    <row r="1570" customFormat="false" ht="11.25" hidden="false" customHeight="false" outlineLevel="0" collapsed="false">
      <c r="A1570" s="199" t="n">
        <v>37114</v>
      </c>
      <c r="B1570" s="192" t="n">
        <v>37114</v>
      </c>
      <c r="C1570" s="3" t="s">
        <v>80</v>
      </c>
      <c r="D1570" s="3" t="s">
        <v>80</v>
      </c>
      <c r="E1570" s="3" t="s">
        <v>80</v>
      </c>
      <c r="F1570" s="3" t="s">
        <v>80</v>
      </c>
      <c r="G1570" s="3" t="s">
        <v>80</v>
      </c>
      <c r="H1570" s="3" t="s">
        <v>80</v>
      </c>
      <c r="I1570" s="3" t="s">
        <v>80</v>
      </c>
      <c r="J1570" s="3" t="s">
        <v>80</v>
      </c>
      <c r="K1570" s="3" t="s">
        <v>80</v>
      </c>
      <c r="L1570" s="3" t="s">
        <v>80</v>
      </c>
      <c r="M1570" s="3" t="s">
        <v>80</v>
      </c>
    </row>
    <row r="1571" customFormat="false" ht="11.25" hidden="false" customHeight="false" outlineLevel="0" collapsed="false">
      <c r="A1571" s="199" t="n">
        <v>37115</v>
      </c>
      <c r="B1571" s="192" t="n">
        <v>37115</v>
      </c>
      <c r="C1571" s="3" t="s">
        <v>80</v>
      </c>
      <c r="D1571" s="3" t="s">
        <v>80</v>
      </c>
      <c r="E1571" s="3" t="s">
        <v>80</v>
      </c>
      <c r="F1571" s="3" t="s">
        <v>80</v>
      </c>
      <c r="G1571" s="3" t="s">
        <v>80</v>
      </c>
      <c r="H1571" s="3" t="s">
        <v>80</v>
      </c>
      <c r="I1571" s="3" t="s">
        <v>80</v>
      </c>
      <c r="J1571" s="3" t="s">
        <v>80</v>
      </c>
      <c r="K1571" s="3" t="s">
        <v>80</v>
      </c>
      <c r="L1571" s="3" t="s">
        <v>80</v>
      </c>
      <c r="M1571" s="3" t="s">
        <v>80</v>
      </c>
    </row>
    <row r="1572" customFormat="false" ht="11.25" hidden="false" customHeight="false" outlineLevel="0" collapsed="false">
      <c r="A1572" s="199" t="n">
        <v>37116</v>
      </c>
      <c r="B1572" s="192" t="n">
        <v>37116</v>
      </c>
      <c r="C1572" s="3" t="s">
        <v>80</v>
      </c>
      <c r="D1572" s="3" t="s">
        <v>80</v>
      </c>
      <c r="E1572" s="3" t="s">
        <v>80</v>
      </c>
      <c r="F1572" s="3" t="s">
        <v>80</v>
      </c>
      <c r="G1572" s="3" t="s">
        <v>80</v>
      </c>
      <c r="H1572" s="3" t="s">
        <v>80</v>
      </c>
      <c r="I1572" s="3" t="s">
        <v>80</v>
      </c>
      <c r="J1572" s="3" t="s">
        <v>80</v>
      </c>
      <c r="K1572" s="3" t="s">
        <v>80</v>
      </c>
      <c r="L1572" s="3" t="s">
        <v>80</v>
      </c>
      <c r="M1572" s="3" t="s">
        <v>80</v>
      </c>
    </row>
    <row r="1573" customFormat="false" ht="11.25" hidden="false" customHeight="false" outlineLevel="0" collapsed="false">
      <c r="A1573" s="199" t="n">
        <v>37117</v>
      </c>
      <c r="B1573" s="192" t="n">
        <v>37117</v>
      </c>
      <c r="C1573" s="3" t="s">
        <v>80</v>
      </c>
      <c r="D1573" s="3" t="s">
        <v>80</v>
      </c>
      <c r="E1573" s="3" t="s">
        <v>80</v>
      </c>
      <c r="F1573" s="3" t="s">
        <v>80</v>
      </c>
      <c r="G1573" s="3" t="s">
        <v>80</v>
      </c>
      <c r="H1573" s="3" t="s">
        <v>80</v>
      </c>
      <c r="I1573" s="3" t="s">
        <v>80</v>
      </c>
      <c r="J1573" s="3" t="s">
        <v>80</v>
      </c>
      <c r="K1573" s="3" t="s">
        <v>80</v>
      </c>
      <c r="L1573" s="3" t="s">
        <v>80</v>
      </c>
      <c r="M1573" s="3" t="s">
        <v>80</v>
      </c>
    </row>
    <row r="1574" customFormat="false" ht="11.25" hidden="false" customHeight="false" outlineLevel="0" collapsed="false">
      <c r="A1574" s="199" t="n">
        <v>37118</v>
      </c>
      <c r="B1574" s="192" t="n">
        <v>37118</v>
      </c>
      <c r="C1574" s="3" t="s">
        <v>80</v>
      </c>
      <c r="D1574" s="3" t="s">
        <v>80</v>
      </c>
      <c r="E1574" s="3" t="s">
        <v>80</v>
      </c>
      <c r="F1574" s="3" t="s">
        <v>80</v>
      </c>
      <c r="G1574" s="3" t="s">
        <v>80</v>
      </c>
      <c r="H1574" s="3" t="s">
        <v>80</v>
      </c>
      <c r="I1574" s="3" t="s">
        <v>80</v>
      </c>
      <c r="J1574" s="3" t="s">
        <v>80</v>
      </c>
      <c r="K1574" s="3" t="s">
        <v>80</v>
      </c>
      <c r="L1574" s="3" t="s">
        <v>80</v>
      </c>
      <c r="M1574" s="3" t="s">
        <v>80</v>
      </c>
    </row>
    <row r="1575" customFormat="false" ht="11.25" hidden="false" customHeight="false" outlineLevel="0" collapsed="false">
      <c r="A1575" s="199" t="n">
        <v>37119</v>
      </c>
      <c r="B1575" s="192" t="n">
        <v>37119</v>
      </c>
      <c r="C1575" s="3" t="s">
        <v>80</v>
      </c>
      <c r="D1575" s="3" t="s">
        <v>80</v>
      </c>
      <c r="E1575" s="3" t="s">
        <v>80</v>
      </c>
      <c r="F1575" s="3" t="s">
        <v>80</v>
      </c>
      <c r="G1575" s="3" t="s">
        <v>80</v>
      </c>
      <c r="H1575" s="3" t="s">
        <v>80</v>
      </c>
      <c r="I1575" s="3" t="s">
        <v>80</v>
      </c>
      <c r="J1575" s="3" t="s">
        <v>80</v>
      </c>
      <c r="K1575" s="3" t="s">
        <v>80</v>
      </c>
      <c r="L1575" s="3" t="s">
        <v>80</v>
      </c>
      <c r="M1575" s="3" t="s">
        <v>80</v>
      </c>
    </row>
    <row r="1576" customFormat="false" ht="11.25" hidden="false" customHeight="false" outlineLevel="0" collapsed="false">
      <c r="A1576" s="199" t="n">
        <v>37120</v>
      </c>
      <c r="B1576" s="192" t="n">
        <v>37120</v>
      </c>
      <c r="C1576" s="3" t="s">
        <v>80</v>
      </c>
      <c r="D1576" s="3" t="s">
        <v>80</v>
      </c>
      <c r="E1576" s="3" t="s">
        <v>80</v>
      </c>
      <c r="F1576" s="3" t="s">
        <v>80</v>
      </c>
      <c r="G1576" s="3" t="s">
        <v>80</v>
      </c>
      <c r="H1576" s="3" t="s">
        <v>80</v>
      </c>
      <c r="I1576" s="3" t="s">
        <v>80</v>
      </c>
      <c r="J1576" s="3" t="s">
        <v>80</v>
      </c>
      <c r="K1576" s="3" t="s">
        <v>80</v>
      </c>
      <c r="L1576" s="3" t="s">
        <v>80</v>
      </c>
      <c r="M1576" s="3" t="s">
        <v>80</v>
      </c>
    </row>
    <row r="1577" customFormat="false" ht="11.25" hidden="false" customHeight="false" outlineLevel="0" collapsed="false">
      <c r="A1577" s="199" t="n">
        <v>37121</v>
      </c>
      <c r="B1577" s="192" t="n">
        <v>37121</v>
      </c>
      <c r="C1577" s="3" t="s">
        <v>80</v>
      </c>
      <c r="D1577" s="3" t="s">
        <v>80</v>
      </c>
      <c r="E1577" s="3" t="s">
        <v>80</v>
      </c>
      <c r="F1577" s="3" t="s">
        <v>80</v>
      </c>
      <c r="G1577" s="3" t="s">
        <v>80</v>
      </c>
      <c r="H1577" s="3" t="s">
        <v>80</v>
      </c>
      <c r="I1577" s="3" t="s">
        <v>80</v>
      </c>
      <c r="J1577" s="3" t="s">
        <v>80</v>
      </c>
      <c r="K1577" s="3" t="s">
        <v>80</v>
      </c>
      <c r="L1577" s="3" t="s">
        <v>80</v>
      </c>
      <c r="M1577" s="3" t="s">
        <v>80</v>
      </c>
    </row>
    <row r="1578" customFormat="false" ht="11.25" hidden="false" customHeight="false" outlineLevel="0" collapsed="false">
      <c r="A1578" s="199" t="n">
        <v>37122</v>
      </c>
      <c r="B1578" s="192" t="n">
        <v>37122</v>
      </c>
      <c r="C1578" s="3" t="s">
        <v>80</v>
      </c>
      <c r="D1578" s="3" t="s">
        <v>80</v>
      </c>
      <c r="E1578" s="3" t="s">
        <v>80</v>
      </c>
      <c r="F1578" s="3" t="s">
        <v>80</v>
      </c>
      <c r="G1578" s="3" t="s">
        <v>80</v>
      </c>
      <c r="H1578" s="3" t="s">
        <v>80</v>
      </c>
      <c r="I1578" s="3" t="s">
        <v>80</v>
      </c>
      <c r="J1578" s="3" t="s">
        <v>80</v>
      </c>
      <c r="K1578" s="3" t="s">
        <v>80</v>
      </c>
      <c r="L1578" s="3" t="s">
        <v>80</v>
      </c>
      <c r="M1578" s="3" t="s">
        <v>80</v>
      </c>
    </row>
    <row r="1579" customFormat="false" ht="11.25" hidden="false" customHeight="false" outlineLevel="0" collapsed="false">
      <c r="A1579" s="199" t="n">
        <v>37123</v>
      </c>
      <c r="B1579" s="192" t="n">
        <v>37123</v>
      </c>
      <c r="C1579" s="3" t="s">
        <v>80</v>
      </c>
      <c r="D1579" s="3" t="s">
        <v>80</v>
      </c>
      <c r="E1579" s="3" t="s">
        <v>80</v>
      </c>
      <c r="F1579" s="3" t="s">
        <v>80</v>
      </c>
      <c r="G1579" s="3" t="s">
        <v>80</v>
      </c>
      <c r="H1579" s="3" t="s">
        <v>80</v>
      </c>
      <c r="I1579" s="3" t="s">
        <v>80</v>
      </c>
      <c r="J1579" s="3" t="s">
        <v>80</v>
      </c>
      <c r="K1579" s="3" t="s">
        <v>80</v>
      </c>
      <c r="L1579" s="3" t="s">
        <v>80</v>
      </c>
      <c r="M1579" s="3" t="s">
        <v>80</v>
      </c>
    </row>
    <row r="1580" customFormat="false" ht="11.25" hidden="false" customHeight="false" outlineLevel="0" collapsed="false">
      <c r="A1580" s="199" t="n">
        <v>37124</v>
      </c>
      <c r="B1580" s="192" t="n">
        <v>37124</v>
      </c>
      <c r="C1580" s="3" t="s">
        <v>80</v>
      </c>
      <c r="D1580" s="3" t="s">
        <v>80</v>
      </c>
      <c r="E1580" s="3" t="s">
        <v>80</v>
      </c>
      <c r="F1580" s="3" t="s">
        <v>80</v>
      </c>
      <c r="G1580" s="3" t="s">
        <v>80</v>
      </c>
      <c r="H1580" s="3" t="s">
        <v>80</v>
      </c>
      <c r="I1580" s="3" t="s">
        <v>80</v>
      </c>
      <c r="J1580" s="3" t="s">
        <v>80</v>
      </c>
      <c r="K1580" s="3" t="s">
        <v>80</v>
      </c>
      <c r="L1580" s="3" t="s">
        <v>80</v>
      </c>
      <c r="M1580" s="3" t="s">
        <v>80</v>
      </c>
    </row>
    <row r="1581" customFormat="false" ht="11.25" hidden="false" customHeight="false" outlineLevel="0" collapsed="false">
      <c r="A1581" s="199" t="n">
        <v>37125</v>
      </c>
      <c r="B1581" s="192" t="n">
        <v>37125</v>
      </c>
      <c r="C1581" s="3" t="s">
        <v>80</v>
      </c>
      <c r="D1581" s="3" t="s">
        <v>80</v>
      </c>
      <c r="E1581" s="3" t="s">
        <v>80</v>
      </c>
      <c r="F1581" s="3" t="s">
        <v>80</v>
      </c>
      <c r="G1581" s="3" t="s">
        <v>80</v>
      </c>
      <c r="H1581" s="3" t="s">
        <v>80</v>
      </c>
      <c r="I1581" s="3" t="s">
        <v>80</v>
      </c>
      <c r="J1581" s="3" t="s">
        <v>80</v>
      </c>
      <c r="K1581" s="3" t="s">
        <v>80</v>
      </c>
      <c r="L1581" s="3" t="s">
        <v>80</v>
      </c>
      <c r="M1581" s="3" t="s">
        <v>80</v>
      </c>
    </row>
    <row r="1582" customFormat="false" ht="11.25" hidden="false" customHeight="false" outlineLevel="0" collapsed="false">
      <c r="A1582" s="199" t="n">
        <v>37126</v>
      </c>
      <c r="B1582" s="192" t="n">
        <v>37126</v>
      </c>
      <c r="C1582" s="3" t="s">
        <v>80</v>
      </c>
      <c r="D1582" s="3" t="s">
        <v>80</v>
      </c>
      <c r="E1582" s="3" t="s">
        <v>80</v>
      </c>
      <c r="F1582" s="3" t="s">
        <v>80</v>
      </c>
      <c r="G1582" s="3" t="s">
        <v>80</v>
      </c>
      <c r="H1582" s="3" t="s">
        <v>80</v>
      </c>
      <c r="I1582" s="3" t="s">
        <v>80</v>
      </c>
      <c r="J1582" s="3" t="s">
        <v>80</v>
      </c>
      <c r="K1582" s="3" t="s">
        <v>80</v>
      </c>
      <c r="L1582" s="3" t="s">
        <v>80</v>
      </c>
      <c r="M1582" s="3" t="s">
        <v>80</v>
      </c>
    </row>
    <row r="1583" customFormat="false" ht="11.25" hidden="false" customHeight="false" outlineLevel="0" collapsed="false">
      <c r="A1583" s="199" t="n">
        <v>37127</v>
      </c>
      <c r="B1583" s="192" t="n">
        <v>37127</v>
      </c>
      <c r="C1583" s="3" t="s">
        <v>80</v>
      </c>
      <c r="D1583" s="3" t="s">
        <v>80</v>
      </c>
      <c r="E1583" s="3" t="s">
        <v>80</v>
      </c>
      <c r="F1583" s="3" t="s">
        <v>80</v>
      </c>
      <c r="G1583" s="3" t="s">
        <v>80</v>
      </c>
      <c r="H1583" s="3" t="s">
        <v>80</v>
      </c>
      <c r="I1583" s="3" t="s">
        <v>80</v>
      </c>
      <c r="J1583" s="3" t="s">
        <v>80</v>
      </c>
      <c r="K1583" s="3" t="s">
        <v>80</v>
      </c>
      <c r="L1583" s="3" t="s">
        <v>80</v>
      </c>
      <c r="M1583" s="3" t="s">
        <v>80</v>
      </c>
    </row>
    <row r="1584" customFormat="false" ht="11.25" hidden="false" customHeight="false" outlineLevel="0" collapsed="false">
      <c r="A1584" s="199" t="n">
        <v>37128</v>
      </c>
      <c r="B1584" s="192" t="n">
        <v>37128</v>
      </c>
      <c r="C1584" s="3" t="s">
        <v>80</v>
      </c>
      <c r="D1584" s="3" t="s">
        <v>80</v>
      </c>
      <c r="E1584" s="3" t="s">
        <v>80</v>
      </c>
      <c r="F1584" s="3" t="s">
        <v>80</v>
      </c>
      <c r="G1584" s="3" t="s">
        <v>80</v>
      </c>
      <c r="H1584" s="3" t="s">
        <v>80</v>
      </c>
      <c r="I1584" s="3" t="s">
        <v>80</v>
      </c>
      <c r="J1584" s="3" t="s">
        <v>80</v>
      </c>
      <c r="K1584" s="3" t="s">
        <v>80</v>
      </c>
      <c r="L1584" s="3" t="s">
        <v>80</v>
      </c>
      <c r="M1584" s="3" t="s">
        <v>80</v>
      </c>
    </row>
    <row r="1585" customFormat="false" ht="11.25" hidden="false" customHeight="false" outlineLevel="0" collapsed="false">
      <c r="A1585" s="199" t="n">
        <v>37129</v>
      </c>
      <c r="B1585" s="192" t="n">
        <v>37129</v>
      </c>
      <c r="C1585" s="3" t="s">
        <v>80</v>
      </c>
      <c r="D1585" s="3" t="s">
        <v>80</v>
      </c>
      <c r="E1585" s="3" t="s">
        <v>80</v>
      </c>
      <c r="F1585" s="3" t="s">
        <v>80</v>
      </c>
      <c r="G1585" s="3" t="s">
        <v>80</v>
      </c>
      <c r="H1585" s="3" t="s">
        <v>80</v>
      </c>
      <c r="I1585" s="3" t="s">
        <v>80</v>
      </c>
      <c r="J1585" s="3" t="s">
        <v>80</v>
      </c>
      <c r="K1585" s="3" t="s">
        <v>80</v>
      </c>
      <c r="L1585" s="3" t="s">
        <v>80</v>
      </c>
      <c r="M1585" s="3" t="s">
        <v>80</v>
      </c>
    </row>
    <row r="1586" customFormat="false" ht="11.25" hidden="false" customHeight="false" outlineLevel="0" collapsed="false">
      <c r="A1586" s="199" t="n">
        <v>37130</v>
      </c>
      <c r="B1586" s="192" t="n">
        <v>37130</v>
      </c>
      <c r="C1586" s="3" t="s">
        <v>80</v>
      </c>
      <c r="D1586" s="3" t="s">
        <v>80</v>
      </c>
      <c r="E1586" s="3" t="s">
        <v>80</v>
      </c>
      <c r="F1586" s="3" t="s">
        <v>80</v>
      </c>
      <c r="G1586" s="3" t="s">
        <v>80</v>
      </c>
      <c r="H1586" s="3" t="s">
        <v>80</v>
      </c>
      <c r="I1586" s="3" t="s">
        <v>80</v>
      </c>
      <c r="J1586" s="3" t="s">
        <v>80</v>
      </c>
      <c r="K1586" s="3" t="s">
        <v>80</v>
      </c>
      <c r="L1586" s="3" t="s">
        <v>80</v>
      </c>
      <c r="M1586" s="3" t="s">
        <v>80</v>
      </c>
    </row>
    <row r="1587" customFormat="false" ht="11.25" hidden="false" customHeight="false" outlineLevel="0" collapsed="false">
      <c r="A1587" s="199" t="n">
        <v>37131</v>
      </c>
      <c r="B1587" s="192" t="n">
        <v>37131</v>
      </c>
      <c r="C1587" s="3" t="s">
        <v>80</v>
      </c>
      <c r="D1587" s="3" t="s">
        <v>80</v>
      </c>
      <c r="E1587" s="3" t="s">
        <v>80</v>
      </c>
      <c r="F1587" s="3" t="s">
        <v>80</v>
      </c>
      <c r="G1587" s="3" t="s">
        <v>80</v>
      </c>
      <c r="H1587" s="3" t="s">
        <v>80</v>
      </c>
      <c r="I1587" s="3" t="s">
        <v>80</v>
      </c>
      <c r="J1587" s="3" t="s">
        <v>80</v>
      </c>
      <c r="K1587" s="3" t="s">
        <v>80</v>
      </c>
      <c r="L1587" s="3" t="s">
        <v>80</v>
      </c>
      <c r="M1587" s="3" t="s">
        <v>80</v>
      </c>
    </row>
    <row r="1588" customFormat="false" ht="11.25" hidden="false" customHeight="false" outlineLevel="0" collapsed="false">
      <c r="A1588" s="199" t="n">
        <v>37132</v>
      </c>
      <c r="B1588" s="192" t="n">
        <v>37132</v>
      </c>
      <c r="C1588" s="3" t="s">
        <v>80</v>
      </c>
      <c r="D1588" s="3" t="s">
        <v>80</v>
      </c>
      <c r="E1588" s="3" t="s">
        <v>80</v>
      </c>
      <c r="F1588" s="3" t="s">
        <v>80</v>
      </c>
      <c r="G1588" s="3" t="s">
        <v>80</v>
      </c>
      <c r="H1588" s="3" t="s">
        <v>80</v>
      </c>
      <c r="I1588" s="3" t="s">
        <v>80</v>
      </c>
      <c r="J1588" s="3" t="s">
        <v>80</v>
      </c>
      <c r="K1588" s="3" t="s">
        <v>80</v>
      </c>
      <c r="L1588" s="3" t="s">
        <v>80</v>
      </c>
      <c r="M1588" s="3" t="s">
        <v>80</v>
      </c>
    </row>
    <row r="1589" customFormat="false" ht="11.25" hidden="false" customHeight="false" outlineLevel="0" collapsed="false">
      <c r="A1589" s="199" t="n">
        <v>37133</v>
      </c>
      <c r="B1589" s="192" t="n">
        <v>37133</v>
      </c>
      <c r="C1589" s="3" t="s">
        <v>80</v>
      </c>
      <c r="D1589" s="3" t="s">
        <v>80</v>
      </c>
      <c r="E1589" s="3" t="s">
        <v>80</v>
      </c>
      <c r="F1589" s="3" t="s">
        <v>80</v>
      </c>
      <c r="G1589" s="3" t="s">
        <v>80</v>
      </c>
      <c r="H1589" s="3" t="s">
        <v>80</v>
      </c>
      <c r="I1589" s="3" t="s">
        <v>80</v>
      </c>
      <c r="J1589" s="3" t="s">
        <v>80</v>
      </c>
      <c r="K1589" s="3" t="s">
        <v>80</v>
      </c>
      <c r="L1589" s="3" t="s">
        <v>80</v>
      </c>
      <c r="M1589" s="3" t="s">
        <v>80</v>
      </c>
    </row>
    <row r="1590" customFormat="false" ht="11.25" hidden="false" customHeight="false" outlineLevel="0" collapsed="false">
      <c r="A1590" s="199" t="n">
        <v>37134</v>
      </c>
      <c r="B1590" s="192" t="n">
        <v>37134</v>
      </c>
      <c r="C1590" s="3" t="s">
        <v>80</v>
      </c>
      <c r="D1590" s="3" t="s">
        <v>80</v>
      </c>
      <c r="E1590" s="3" t="s">
        <v>80</v>
      </c>
      <c r="F1590" s="3" t="s">
        <v>80</v>
      </c>
      <c r="G1590" s="3" t="s">
        <v>80</v>
      </c>
      <c r="H1590" s="3" t="s">
        <v>80</v>
      </c>
      <c r="I1590" s="3" t="s">
        <v>80</v>
      </c>
      <c r="J1590" s="3" t="s">
        <v>80</v>
      </c>
      <c r="K1590" s="3" t="s">
        <v>80</v>
      </c>
      <c r="L1590" s="3" t="s">
        <v>80</v>
      </c>
      <c r="M1590" s="3" t="s">
        <v>80</v>
      </c>
    </row>
    <row r="1591" customFormat="false" ht="11.25" hidden="false" customHeight="false" outlineLevel="0" collapsed="false">
      <c r="A1591" s="199" t="n">
        <v>37135</v>
      </c>
      <c r="B1591" s="192" t="n">
        <v>37135</v>
      </c>
      <c r="C1591" s="3" t="s">
        <v>80</v>
      </c>
      <c r="D1591" s="3" t="s">
        <v>80</v>
      </c>
      <c r="E1591" s="3" t="s">
        <v>80</v>
      </c>
      <c r="F1591" s="3" t="s">
        <v>80</v>
      </c>
      <c r="G1591" s="3" t="s">
        <v>80</v>
      </c>
      <c r="H1591" s="3" t="s">
        <v>80</v>
      </c>
      <c r="I1591" s="3" t="s">
        <v>80</v>
      </c>
      <c r="J1591" s="3" t="s">
        <v>80</v>
      </c>
      <c r="K1591" s="3" t="s">
        <v>80</v>
      </c>
      <c r="L1591" s="3" t="s">
        <v>80</v>
      </c>
      <c r="M1591" s="3" t="s">
        <v>80</v>
      </c>
    </row>
    <row r="1592" customFormat="false" ht="11.25" hidden="false" customHeight="false" outlineLevel="0" collapsed="false">
      <c r="A1592" s="199" t="n">
        <v>37136</v>
      </c>
      <c r="B1592" s="192" t="n">
        <v>37136</v>
      </c>
      <c r="C1592" s="3" t="s">
        <v>80</v>
      </c>
      <c r="D1592" s="3" t="s">
        <v>80</v>
      </c>
      <c r="E1592" s="3" t="s">
        <v>80</v>
      </c>
      <c r="F1592" s="3" t="s">
        <v>80</v>
      </c>
      <c r="G1592" s="3" t="s">
        <v>80</v>
      </c>
      <c r="H1592" s="3" t="s">
        <v>80</v>
      </c>
      <c r="I1592" s="3" t="s">
        <v>80</v>
      </c>
      <c r="J1592" s="3" t="s">
        <v>80</v>
      </c>
      <c r="K1592" s="3" t="s">
        <v>80</v>
      </c>
      <c r="L1592" s="3" t="s">
        <v>80</v>
      </c>
      <c r="M1592" s="3" t="s">
        <v>80</v>
      </c>
    </row>
    <row r="1593" customFormat="false" ht="11.25" hidden="false" customHeight="false" outlineLevel="0" collapsed="false">
      <c r="A1593" s="199" t="n">
        <v>37137</v>
      </c>
      <c r="B1593" s="192" t="n">
        <v>37137</v>
      </c>
      <c r="C1593" s="3" t="s">
        <v>80</v>
      </c>
      <c r="D1593" s="3" t="s">
        <v>80</v>
      </c>
      <c r="E1593" s="3" t="s">
        <v>80</v>
      </c>
      <c r="F1593" s="3" t="s">
        <v>80</v>
      </c>
      <c r="G1593" s="3" t="s">
        <v>80</v>
      </c>
      <c r="H1593" s="3" t="s">
        <v>80</v>
      </c>
      <c r="I1593" s="3" t="s">
        <v>80</v>
      </c>
      <c r="J1593" s="3" t="s">
        <v>80</v>
      </c>
      <c r="K1593" s="3" t="s">
        <v>80</v>
      </c>
      <c r="L1593" s="3" t="s">
        <v>80</v>
      </c>
      <c r="M1593" s="3" t="s">
        <v>80</v>
      </c>
    </row>
    <row r="1594" customFormat="false" ht="11.25" hidden="false" customHeight="false" outlineLevel="0" collapsed="false">
      <c r="A1594" s="199" t="n">
        <v>37138</v>
      </c>
      <c r="B1594" s="192" t="n">
        <v>37138</v>
      </c>
      <c r="C1594" s="3" t="s">
        <v>80</v>
      </c>
      <c r="D1594" s="3" t="s">
        <v>80</v>
      </c>
      <c r="E1594" s="3" t="s">
        <v>80</v>
      </c>
      <c r="F1594" s="3" t="s">
        <v>80</v>
      </c>
      <c r="G1594" s="3" t="s">
        <v>80</v>
      </c>
      <c r="H1594" s="3" t="s">
        <v>80</v>
      </c>
      <c r="I1594" s="3" t="s">
        <v>80</v>
      </c>
      <c r="J1594" s="3" t="s">
        <v>80</v>
      </c>
      <c r="K1594" s="3" t="s">
        <v>80</v>
      </c>
      <c r="L1594" s="3" t="s">
        <v>80</v>
      </c>
      <c r="M1594" s="3" t="s">
        <v>80</v>
      </c>
    </row>
    <row r="1595" customFormat="false" ht="11.25" hidden="false" customHeight="false" outlineLevel="0" collapsed="false">
      <c r="A1595" s="199" t="n">
        <v>37139</v>
      </c>
      <c r="B1595" s="192" t="n">
        <v>37139</v>
      </c>
      <c r="C1595" s="3" t="s">
        <v>80</v>
      </c>
      <c r="D1595" s="3" t="s">
        <v>80</v>
      </c>
      <c r="E1595" s="3" t="s">
        <v>80</v>
      </c>
      <c r="F1595" s="3" t="s">
        <v>80</v>
      </c>
      <c r="G1595" s="3" t="s">
        <v>80</v>
      </c>
      <c r="H1595" s="3" t="s">
        <v>80</v>
      </c>
      <c r="I1595" s="3" t="s">
        <v>80</v>
      </c>
      <c r="J1595" s="3" t="s">
        <v>80</v>
      </c>
      <c r="K1595" s="3" t="s">
        <v>80</v>
      </c>
      <c r="L1595" s="3" t="s">
        <v>80</v>
      </c>
      <c r="M1595" s="3" t="s">
        <v>80</v>
      </c>
    </row>
    <row r="1596" customFormat="false" ht="11.25" hidden="false" customHeight="false" outlineLevel="0" collapsed="false">
      <c r="A1596" s="199" t="n">
        <v>37140</v>
      </c>
      <c r="B1596" s="192" t="n">
        <v>37140</v>
      </c>
      <c r="C1596" s="3" t="s">
        <v>80</v>
      </c>
      <c r="D1596" s="3" t="s">
        <v>80</v>
      </c>
      <c r="E1596" s="3" t="s">
        <v>80</v>
      </c>
      <c r="F1596" s="3" t="s">
        <v>80</v>
      </c>
      <c r="G1596" s="3" t="s">
        <v>80</v>
      </c>
      <c r="H1596" s="3" t="s">
        <v>80</v>
      </c>
      <c r="I1596" s="3" t="s">
        <v>80</v>
      </c>
      <c r="J1596" s="3" t="s">
        <v>80</v>
      </c>
      <c r="K1596" s="3" t="s">
        <v>80</v>
      </c>
      <c r="L1596" s="3" t="s">
        <v>80</v>
      </c>
      <c r="M1596" s="3" t="s">
        <v>80</v>
      </c>
    </row>
    <row r="1597" customFormat="false" ht="11.25" hidden="false" customHeight="false" outlineLevel="0" collapsed="false">
      <c r="A1597" s="199" t="n">
        <v>37141</v>
      </c>
      <c r="B1597" s="192" t="n">
        <v>37141</v>
      </c>
      <c r="C1597" s="3" t="s">
        <v>80</v>
      </c>
      <c r="D1597" s="3" t="s">
        <v>80</v>
      </c>
      <c r="E1597" s="3" t="s">
        <v>80</v>
      </c>
      <c r="F1597" s="3" t="s">
        <v>80</v>
      </c>
      <c r="G1597" s="3" t="s">
        <v>80</v>
      </c>
      <c r="H1597" s="3" t="s">
        <v>80</v>
      </c>
      <c r="I1597" s="3" t="s">
        <v>80</v>
      </c>
      <c r="J1597" s="3" t="s">
        <v>80</v>
      </c>
      <c r="K1597" s="3" t="s">
        <v>80</v>
      </c>
      <c r="L1597" s="3" t="s">
        <v>80</v>
      </c>
      <c r="M1597" s="3" t="s">
        <v>80</v>
      </c>
    </row>
    <row r="1598" customFormat="false" ht="11.25" hidden="false" customHeight="false" outlineLevel="0" collapsed="false">
      <c r="A1598" s="199" t="n">
        <v>37142</v>
      </c>
      <c r="B1598" s="192" t="n">
        <v>37142</v>
      </c>
      <c r="C1598" s="3" t="s">
        <v>80</v>
      </c>
      <c r="D1598" s="3" t="s">
        <v>80</v>
      </c>
      <c r="E1598" s="3" t="s">
        <v>80</v>
      </c>
      <c r="F1598" s="3" t="s">
        <v>80</v>
      </c>
      <c r="G1598" s="3" t="s">
        <v>80</v>
      </c>
      <c r="H1598" s="3" t="s">
        <v>80</v>
      </c>
      <c r="I1598" s="3" t="s">
        <v>80</v>
      </c>
      <c r="J1598" s="3" t="s">
        <v>80</v>
      </c>
      <c r="K1598" s="3" t="s">
        <v>80</v>
      </c>
      <c r="L1598" s="3" t="s">
        <v>80</v>
      </c>
      <c r="M1598" s="3" t="s">
        <v>80</v>
      </c>
    </row>
    <row r="1599" customFormat="false" ht="11.25" hidden="false" customHeight="false" outlineLevel="0" collapsed="false">
      <c r="A1599" s="199" t="n">
        <v>37143</v>
      </c>
      <c r="B1599" s="192" t="n">
        <v>37143</v>
      </c>
      <c r="C1599" s="3" t="s">
        <v>80</v>
      </c>
      <c r="D1599" s="3" t="s">
        <v>80</v>
      </c>
      <c r="E1599" s="3" t="s">
        <v>80</v>
      </c>
      <c r="F1599" s="3" t="s">
        <v>80</v>
      </c>
      <c r="G1599" s="3" t="s">
        <v>80</v>
      </c>
      <c r="H1599" s="3" t="s">
        <v>80</v>
      </c>
      <c r="I1599" s="3" t="s">
        <v>80</v>
      </c>
      <c r="J1599" s="3" t="s">
        <v>80</v>
      </c>
      <c r="K1599" s="3" t="s">
        <v>80</v>
      </c>
      <c r="L1599" s="3" t="s">
        <v>80</v>
      </c>
      <c r="M1599" s="3" t="s">
        <v>80</v>
      </c>
    </row>
    <row r="1600" customFormat="false" ht="11.25" hidden="false" customHeight="false" outlineLevel="0" collapsed="false">
      <c r="A1600" s="199" t="n">
        <v>37144</v>
      </c>
      <c r="B1600" s="192" t="n">
        <v>37144</v>
      </c>
      <c r="C1600" s="3" t="s">
        <v>80</v>
      </c>
      <c r="D1600" s="3" t="s">
        <v>80</v>
      </c>
      <c r="E1600" s="3" t="s">
        <v>80</v>
      </c>
      <c r="F1600" s="3" t="s">
        <v>80</v>
      </c>
      <c r="G1600" s="3" t="s">
        <v>80</v>
      </c>
      <c r="H1600" s="3" t="s">
        <v>80</v>
      </c>
      <c r="I1600" s="3" t="s">
        <v>80</v>
      </c>
      <c r="J1600" s="3" t="s">
        <v>80</v>
      </c>
      <c r="K1600" s="3" t="s">
        <v>80</v>
      </c>
      <c r="L1600" s="3" t="s">
        <v>80</v>
      </c>
      <c r="M1600" s="3" t="s">
        <v>80</v>
      </c>
    </row>
    <row r="1601" customFormat="false" ht="11.25" hidden="false" customHeight="false" outlineLevel="0" collapsed="false">
      <c r="A1601" s="199" t="n">
        <v>37145</v>
      </c>
      <c r="B1601" s="192" t="n">
        <v>37145</v>
      </c>
      <c r="C1601" s="3" t="s">
        <v>80</v>
      </c>
      <c r="D1601" s="3" t="s">
        <v>80</v>
      </c>
      <c r="E1601" s="3" t="s">
        <v>80</v>
      </c>
      <c r="F1601" s="3" t="s">
        <v>80</v>
      </c>
      <c r="G1601" s="3" t="s">
        <v>80</v>
      </c>
      <c r="H1601" s="3" t="s">
        <v>80</v>
      </c>
      <c r="I1601" s="3" t="s">
        <v>80</v>
      </c>
      <c r="J1601" s="3" t="s">
        <v>80</v>
      </c>
      <c r="K1601" s="3" t="s">
        <v>80</v>
      </c>
      <c r="L1601" s="3" t="s">
        <v>80</v>
      </c>
      <c r="M1601" s="3" t="s">
        <v>80</v>
      </c>
    </row>
    <row r="1602" customFormat="false" ht="11.25" hidden="false" customHeight="false" outlineLevel="0" collapsed="false">
      <c r="A1602" s="199" t="n">
        <v>37146</v>
      </c>
      <c r="B1602" s="192" t="n">
        <v>37146</v>
      </c>
      <c r="C1602" s="3" t="s">
        <v>80</v>
      </c>
      <c r="D1602" s="3" t="s">
        <v>80</v>
      </c>
      <c r="E1602" s="3" t="s">
        <v>80</v>
      </c>
      <c r="F1602" s="3" t="s">
        <v>80</v>
      </c>
      <c r="G1602" s="3" t="s">
        <v>80</v>
      </c>
      <c r="H1602" s="3" t="s">
        <v>80</v>
      </c>
      <c r="I1602" s="3" t="s">
        <v>80</v>
      </c>
      <c r="J1602" s="3" t="s">
        <v>80</v>
      </c>
      <c r="K1602" s="3" t="s">
        <v>80</v>
      </c>
      <c r="L1602" s="3" t="s">
        <v>80</v>
      </c>
      <c r="M1602" s="3" t="s">
        <v>80</v>
      </c>
    </row>
    <row r="1603" customFormat="false" ht="11.25" hidden="false" customHeight="false" outlineLevel="0" collapsed="false">
      <c r="A1603" s="199" t="n">
        <v>37147</v>
      </c>
      <c r="B1603" s="192" t="n">
        <v>37147</v>
      </c>
      <c r="C1603" s="3" t="s">
        <v>80</v>
      </c>
      <c r="D1603" s="3" t="s">
        <v>80</v>
      </c>
      <c r="E1603" s="3" t="s">
        <v>80</v>
      </c>
      <c r="F1603" s="3" t="s">
        <v>80</v>
      </c>
      <c r="G1603" s="3" t="s">
        <v>80</v>
      </c>
      <c r="H1603" s="3" t="s">
        <v>80</v>
      </c>
      <c r="I1603" s="3" t="s">
        <v>80</v>
      </c>
      <c r="J1603" s="3" t="s">
        <v>80</v>
      </c>
      <c r="K1603" s="3" t="s">
        <v>80</v>
      </c>
      <c r="L1603" s="3" t="s">
        <v>80</v>
      </c>
      <c r="M1603" s="3" t="s">
        <v>80</v>
      </c>
    </row>
    <row r="1604" customFormat="false" ht="11.25" hidden="false" customHeight="false" outlineLevel="0" collapsed="false">
      <c r="A1604" s="199" t="n">
        <v>37148</v>
      </c>
      <c r="B1604" s="192" t="n">
        <v>37148</v>
      </c>
      <c r="C1604" s="3" t="s">
        <v>80</v>
      </c>
      <c r="D1604" s="3" t="s">
        <v>80</v>
      </c>
      <c r="E1604" s="3" t="s">
        <v>80</v>
      </c>
      <c r="F1604" s="3" t="s">
        <v>80</v>
      </c>
      <c r="G1604" s="3" t="s">
        <v>80</v>
      </c>
      <c r="H1604" s="3" t="s">
        <v>80</v>
      </c>
      <c r="I1604" s="3" t="s">
        <v>80</v>
      </c>
      <c r="J1604" s="3" t="s">
        <v>80</v>
      </c>
      <c r="K1604" s="3" t="s">
        <v>80</v>
      </c>
      <c r="L1604" s="3" t="s">
        <v>80</v>
      </c>
      <c r="M1604" s="3" t="s">
        <v>80</v>
      </c>
    </row>
    <row r="1605" customFormat="false" ht="11.25" hidden="false" customHeight="false" outlineLevel="0" collapsed="false">
      <c r="A1605" s="199" t="n">
        <v>37149</v>
      </c>
      <c r="B1605" s="192" t="n">
        <v>37149</v>
      </c>
      <c r="C1605" s="3" t="s">
        <v>80</v>
      </c>
      <c r="D1605" s="3" t="s">
        <v>80</v>
      </c>
      <c r="E1605" s="3" t="s">
        <v>80</v>
      </c>
      <c r="F1605" s="3" t="s">
        <v>80</v>
      </c>
      <c r="G1605" s="3" t="s">
        <v>80</v>
      </c>
      <c r="H1605" s="3" t="s">
        <v>80</v>
      </c>
      <c r="I1605" s="3" t="s">
        <v>80</v>
      </c>
      <c r="J1605" s="3" t="s">
        <v>80</v>
      </c>
      <c r="K1605" s="3" t="s">
        <v>80</v>
      </c>
      <c r="L1605" s="3" t="s">
        <v>80</v>
      </c>
      <c r="M1605" s="3" t="s">
        <v>80</v>
      </c>
    </row>
    <row r="1606" customFormat="false" ht="11.25" hidden="false" customHeight="false" outlineLevel="0" collapsed="false">
      <c r="A1606" s="199" t="n">
        <v>37150</v>
      </c>
      <c r="B1606" s="192" t="n">
        <v>37150</v>
      </c>
      <c r="C1606" s="3" t="s">
        <v>80</v>
      </c>
      <c r="D1606" s="3" t="s">
        <v>80</v>
      </c>
      <c r="E1606" s="3" t="s">
        <v>80</v>
      </c>
      <c r="F1606" s="3" t="s">
        <v>80</v>
      </c>
      <c r="G1606" s="3" t="s">
        <v>80</v>
      </c>
      <c r="H1606" s="3" t="s">
        <v>80</v>
      </c>
      <c r="I1606" s="3" t="s">
        <v>80</v>
      </c>
      <c r="J1606" s="3" t="s">
        <v>80</v>
      </c>
      <c r="K1606" s="3" t="s">
        <v>80</v>
      </c>
      <c r="L1606" s="3" t="s">
        <v>80</v>
      </c>
      <c r="M1606" s="3" t="s">
        <v>80</v>
      </c>
    </row>
    <row r="1607" customFormat="false" ht="11.25" hidden="false" customHeight="false" outlineLevel="0" collapsed="false">
      <c r="A1607" s="199" t="n">
        <v>37151</v>
      </c>
      <c r="B1607" s="192" t="n">
        <v>37151</v>
      </c>
      <c r="C1607" s="3" t="s">
        <v>80</v>
      </c>
      <c r="D1607" s="3" t="s">
        <v>80</v>
      </c>
      <c r="E1607" s="3" t="s">
        <v>80</v>
      </c>
      <c r="F1607" s="3" t="s">
        <v>80</v>
      </c>
      <c r="G1607" s="3" t="s">
        <v>80</v>
      </c>
      <c r="H1607" s="3" t="s">
        <v>80</v>
      </c>
      <c r="I1607" s="3" t="s">
        <v>80</v>
      </c>
      <c r="J1607" s="3" t="s">
        <v>80</v>
      </c>
      <c r="K1607" s="3" t="s">
        <v>80</v>
      </c>
      <c r="L1607" s="3" t="s">
        <v>80</v>
      </c>
      <c r="M1607" s="3" t="s">
        <v>80</v>
      </c>
    </row>
    <row r="1608" customFormat="false" ht="11.25" hidden="false" customHeight="false" outlineLevel="0" collapsed="false">
      <c r="A1608" s="199" t="n">
        <v>37152</v>
      </c>
      <c r="B1608" s="192" t="n">
        <v>37152</v>
      </c>
      <c r="C1608" s="3" t="s">
        <v>80</v>
      </c>
      <c r="D1608" s="3" t="s">
        <v>80</v>
      </c>
      <c r="E1608" s="3" t="s">
        <v>80</v>
      </c>
      <c r="F1608" s="3" t="s">
        <v>80</v>
      </c>
      <c r="G1608" s="3" t="s">
        <v>80</v>
      </c>
      <c r="H1608" s="3" t="s">
        <v>80</v>
      </c>
      <c r="I1608" s="3" t="s">
        <v>80</v>
      </c>
      <c r="J1608" s="3" t="s">
        <v>80</v>
      </c>
      <c r="K1608" s="3" t="s">
        <v>80</v>
      </c>
      <c r="L1608" s="3" t="s">
        <v>80</v>
      </c>
      <c r="M1608" s="3" t="s">
        <v>80</v>
      </c>
    </row>
    <row r="1609" customFormat="false" ht="11.25" hidden="false" customHeight="false" outlineLevel="0" collapsed="false">
      <c r="A1609" s="199" t="n">
        <v>37153</v>
      </c>
      <c r="B1609" s="192" t="n">
        <v>37153</v>
      </c>
      <c r="C1609" s="3" t="s">
        <v>80</v>
      </c>
      <c r="D1609" s="3" t="s">
        <v>80</v>
      </c>
      <c r="E1609" s="3" t="s">
        <v>80</v>
      </c>
      <c r="F1609" s="3" t="s">
        <v>80</v>
      </c>
      <c r="G1609" s="3" t="s">
        <v>80</v>
      </c>
      <c r="H1609" s="3" t="s">
        <v>80</v>
      </c>
      <c r="I1609" s="3" t="s">
        <v>80</v>
      </c>
      <c r="J1609" s="3" t="s">
        <v>80</v>
      </c>
      <c r="K1609" s="3" t="s">
        <v>80</v>
      </c>
      <c r="L1609" s="3" t="s">
        <v>80</v>
      </c>
      <c r="M1609" s="3" t="s">
        <v>80</v>
      </c>
    </row>
    <row r="1610" customFormat="false" ht="11.25" hidden="false" customHeight="false" outlineLevel="0" collapsed="false">
      <c r="A1610" s="199" t="n">
        <v>37154</v>
      </c>
      <c r="B1610" s="192" t="n">
        <v>37154</v>
      </c>
      <c r="C1610" s="3" t="s">
        <v>80</v>
      </c>
      <c r="D1610" s="3" t="s">
        <v>80</v>
      </c>
      <c r="E1610" s="3" t="s">
        <v>80</v>
      </c>
      <c r="F1610" s="3" t="s">
        <v>80</v>
      </c>
      <c r="G1610" s="3" t="s">
        <v>80</v>
      </c>
      <c r="H1610" s="3" t="s">
        <v>80</v>
      </c>
      <c r="I1610" s="3" t="s">
        <v>80</v>
      </c>
      <c r="J1610" s="3" t="s">
        <v>80</v>
      </c>
      <c r="K1610" s="3" t="s">
        <v>80</v>
      </c>
      <c r="L1610" s="3" t="s">
        <v>80</v>
      </c>
      <c r="M1610" s="3" t="s">
        <v>80</v>
      </c>
    </row>
    <row r="1611" customFormat="false" ht="11.25" hidden="false" customHeight="false" outlineLevel="0" collapsed="false">
      <c r="A1611" s="199" t="n">
        <v>37155</v>
      </c>
      <c r="B1611" s="192" t="n">
        <v>37155</v>
      </c>
      <c r="C1611" s="3" t="s">
        <v>80</v>
      </c>
      <c r="D1611" s="3" t="s">
        <v>80</v>
      </c>
      <c r="E1611" s="3" t="s">
        <v>80</v>
      </c>
      <c r="F1611" s="3" t="s">
        <v>80</v>
      </c>
      <c r="G1611" s="3" t="s">
        <v>80</v>
      </c>
      <c r="H1611" s="3" t="s">
        <v>80</v>
      </c>
      <c r="I1611" s="3" t="s">
        <v>80</v>
      </c>
      <c r="J1611" s="3" t="s">
        <v>80</v>
      </c>
      <c r="K1611" s="3" t="s">
        <v>80</v>
      </c>
      <c r="L1611" s="3" t="s">
        <v>80</v>
      </c>
      <c r="M1611" s="3" t="s">
        <v>80</v>
      </c>
    </row>
    <row r="1612" customFormat="false" ht="11.25" hidden="false" customHeight="false" outlineLevel="0" collapsed="false">
      <c r="A1612" s="199" t="n">
        <v>37156</v>
      </c>
      <c r="B1612" s="192" t="n">
        <v>37156</v>
      </c>
      <c r="C1612" s="3" t="s">
        <v>80</v>
      </c>
      <c r="D1612" s="3" t="s">
        <v>80</v>
      </c>
      <c r="E1612" s="3" t="s">
        <v>80</v>
      </c>
      <c r="F1612" s="3" t="s">
        <v>80</v>
      </c>
      <c r="G1612" s="3" t="s">
        <v>80</v>
      </c>
      <c r="H1612" s="3" t="s">
        <v>80</v>
      </c>
      <c r="I1612" s="3" t="s">
        <v>80</v>
      </c>
      <c r="J1612" s="3" t="s">
        <v>80</v>
      </c>
      <c r="K1612" s="3" t="s">
        <v>80</v>
      </c>
      <c r="L1612" s="3" t="s">
        <v>80</v>
      </c>
      <c r="M1612" s="3" t="s">
        <v>80</v>
      </c>
    </row>
    <row r="1613" customFormat="false" ht="11.25" hidden="false" customHeight="false" outlineLevel="0" collapsed="false">
      <c r="A1613" s="199" t="n">
        <v>37157</v>
      </c>
      <c r="B1613" s="192" t="n">
        <v>37157</v>
      </c>
      <c r="C1613" s="3" t="s">
        <v>80</v>
      </c>
      <c r="D1613" s="3" t="s">
        <v>80</v>
      </c>
      <c r="E1613" s="3" t="s">
        <v>80</v>
      </c>
      <c r="F1613" s="3" t="s">
        <v>80</v>
      </c>
      <c r="G1613" s="3" t="s">
        <v>80</v>
      </c>
      <c r="H1613" s="3" t="s">
        <v>80</v>
      </c>
      <c r="I1613" s="3" t="s">
        <v>80</v>
      </c>
      <c r="J1613" s="3" t="s">
        <v>80</v>
      </c>
      <c r="K1613" s="3" t="s">
        <v>80</v>
      </c>
      <c r="L1613" s="3" t="s">
        <v>80</v>
      </c>
      <c r="M1613" s="3" t="s">
        <v>80</v>
      </c>
    </row>
    <row r="1614" customFormat="false" ht="11.25" hidden="false" customHeight="false" outlineLevel="0" collapsed="false">
      <c r="A1614" s="199" t="n">
        <v>37158</v>
      </c>
      <c r="B1614" s="192" t="n">
        <v>37158</v>
      </c>
      <c r="C1614" s="3" t="s">
        <v>80</v>
      </c>
      <c r="D1614" s="3" t="s">
        <v>80</v>
      </c>
      <c r="E1614" s="3" t="s">
        <v>80</v>
      </c>
      <c r="F1614" s="3" t="s">
        <v>80</v>
      </c>
      <c r="G1614" s="3" t="s">
        <v>80</v>
      </c>
      <c r="H1614" s="3" t="s">
        <v>80</v>
      </c>
      <c r="I1614" s="3" t="s">
        <v>80</v>
      </c>
      <c r="J1614" s="3" t="s">
        <v>80</v>
      </c>
      <c r="K1614" s="3" t="s">
        <v>80</v>
      </c>
      <c r="L1614" s="3" t="s">
        <v>80</v>
      </c>
      <c r="M1614" s="3" t="s">
        <v>80</v>
      </c>
    </row>
    <row r="1615" customFormat="false" ht="11.25" hidden="false" customHeight="false" outlineLevel="0" collapsed="false">
      <c r="A1615" s="199" t="n">
        <v>37159</v>
      </c>
      <c r="B1615" s="192" t="n">
        <v>37159</v>
      </c>
      <c r="C1615" s="3" t="s">
        <v>80</v>
      </c>
      <c r="D1615" s="3" t="s">
        <v>80</v>
      </c>
      <c r="E1615" s="3" t="s">
        <v>80</v>
      </c>
      <c r="F1615" s="3" t="s">
        <v>80</v>
      </c>
      <c r="G1615" s="3" t="s">
        <v>80</v>
      </c>
      <c r="H1615" s="3" t="s">
        <v>80</v>
      </c>
      <c r="I1615" s="3" t="s">
        <v>80</v>
      </c>
      <c r="J1615" s="3" t="s">
        <v>80</v>
      </c>
      <c r="K1615" s="3" t="s">
        <v>80</v>
      </c>
      <c r="L1615" s="3" t="s">
        <v>80</v>
      </c>
      <c r="M1615" s="3" t="s">
        <v>80</v>
      </c>
    </row>
    <row r="1616" customFormat="false" ht="11.25" hidden="false" customHeight="false" outlineLevel="0" collapsed="false">
      <c r="A1616" s="199" t="n">
        <v>37160</v>
      </c>
      <c r="B1616" s="192" t="n">
        <v>37160</v>
      </c>
      <c r="C1616" s="3" t="s">
        <v>80</v>
      </c>
      <c r="D1616" s="3" t="s">
        <v>80</v>
      </c>
      <c r="E1616" s="3" t="s">
        <v>80</v>
      </c>
      <c r="F1616" s="3" t="s">
        <v>80</v>
      </c>
      <c r="G1616" s="3" t="s">
        <v>80</v>
      </c>
      <c r="H1616" s="3" t="s">
        <v>80</v>
      </c>
      <c r="I1616" s="3" t="s">
        <v>80</v>
      </c>
      <c r="J1616" s="3" t="s">
        <v>80</v>
      </c>
      <c r="K1616" s="3" t="s">
        <v>80</v>
      </c>
      <c r="L1616" s="3" t="s">
        <v>80</v>
      </c>
      <c r="M1616" s="3" t="s">
        <v>80</v>
      </c>
    </row>
    <row r="1617" customFormat="false" ht="11.25" hidden="false" customHeight="false" outlineLevel="0" collapsed="false">
      <c r="A1617" s="199" t="n">
        <v>37161</v>
      </c>
      <c r="B1617" s="192" t="n">
        <v>37161</v>
      </c>
      <c r="C1617" s="3" t="s">
        <v>80</v>
      </c>
      <c r="D1617" s="3" t="s">
        <v>80</v>
      </c>
      <c r="E1617" s="3" t="s">
        <v>80</v>
      </c>
      <c r="F1617" s="3" t="s">
        <v>80</v>
      </c>
      <c r="G1617" s="3" t="s">
        <v>80</v>
      </c>
      <c r="H1617" s="3" t="s">
        <v>80</v>
      </c>
      <c r="I1617" s="3" t="s">
        <v>80</v>
      </c>
      <c r="J1617" s="3" t="s">
        <v>80</v>
      </c>
      <c r="K1617" s="3" t="s">
        <v>80</v>
      </c>
      <c r="L1617" s="3" t="s">
        <v>80</v>
      </c>
      <c r="M1617" s="3" t="s">
        <v>80</v>
      </c>
    </row>
    <row r="1618" customFormat="false" ht="11.25" hidden="false" customHeight="false" outlineLevel="0" collapsed="false">
      <c r="A1618" s="199" t="n">
        <v>37162</v>
      </c>
      <c r="B1618" s="192" t="n">
        <v>37162</v>
      </c>
      <c r="C1618" s="3" t="s">
        <v>80</v>
      </c>
      <c r="D1618" s="3" t="s">
        <v>80</v>
      </c>
      <c r="E1618" s="3" t="s">
        <v>80</v>
      </c>
      <c r="F1618" s="3" t="s">
        <v>80</v>
      </c>
      <c r="G1618" s="3" t="s">
        <v>80</v>
      </c>
      <c r="H1618" s="3" t="s">
        <v>80</v>
      </c>
      <c r="I1618" s="3" t="s">
        <v>80</v>
      </c>
      <c r="J1618" s="3" t="s">
        <v>80</v>
      </c>
      <c r="K1618" s="3" t="s">
        <v>80</v>
      </c>
      <c r="L1618" s="3" t="s">
        <v>80</v>
      </c>
      <c r="M1618" s="3" t="s">
        <v>80</v>
      </c>
    </row>
    <row r="1619" customFormat="false" ht="11.25" hidden="false" customHeight="false" outlineLevel="0" collapsed="false">
      <c r="A1619" s="199" t="n">
        <v>37163</v>
      </c>
      <c r="B1619" s="192" t="n">
        <v>37163</v>
      </c>
      <c r="C1619" s="3" t="s">
        <v>80</v>
      </c>
      <c r="D1619" s="3" t="s">
        <v>80</v>
      </c>
      <c r="E1619" s="3" t="s">
        <v>80</v>
      </c>
      <c r="F1619" s="3" t="s">
        <v>80</v>
      </c>
      <c r="G1619" s="3" t="s">
        <v>80</v>
      </c>
      <c r="H1619" s="3" t="s">
        <v>80</v>
      </c>
      <c r="I1619" s="3" t="s">
        <v>80</v>
      </c>
      <c r="J1619" s="3" t="s">
        <v>80</v>
      </c>
      <c r="K1619" s="3" t="s">
        <v>80</v>
      </c>
      <c r="L1619" s="3" t="s">
        <v>80</v>
      </c>
      <c r="M1619" s="3" t="s">
        <v>80</v>
      </c>
    </row>
    <row r="1620" customFormat="false" ht="11.25" hidden="false" customHeight="false" outlineLevel="0" collapsed="false">
      <c r="A1620" s="199" t="n">
        <v>37164</v>
      </c>
      <c r="B1620" s="192" t="n">
        <v>37164</v>
      </c>
      <c r="C1620" s="3" t="s">
        <v>80</v>
      </c>
      <c r="D1620" s="3" t="s">
        <v>80</v>
      </c>
      <c r="E1620" s="3" t="s">
        <v>80</v>
      </c>
      <c r="F1620" s="3" t="s">
        <v>80</v>
      </c>
      <c r="G1620" s="3" t="s">
        <v>80</v>
      </c>
      <c r="H1620" s="3" t="s">
        <v>80</v>
      </c>
      <c r="I1620" s="3" t="s">
        <v>80</v>
      </c>
      <c r="J1620" s="3" t="s">
        <v>80</v>
      </c>
      <c r="K1620" s="3" t="s">
        <v>80</v>
      </c>
      <c r="L1620" s="3" t="s">
        <v>80</v>
      </c>
      <c r="M1620" s="3" t="s">
        <v>80</v>
      </c>
    </row>
    <row r="1621" customFormat="false" ht="11.25" hidden="false" customHeight="false" outlineLevel="0" collapsed="false">
      <c r="A1621" s="199" t="n">
        <v>37165</v>
      </c>
      <c r="B1621" s="192" t="n">
        <v>37165</v>
      </c>
      <c r="C1621" s="3" t="s">
        <v>80</v>
      </c>
      <c r="D1621" s="3" t="s">
        <v>80</v>
      </c>
      <c r="E1621" s="3" t="s">
        <v>80</v>
      </c>
      <c r="F1621" s="3" t="s">
        <v>80</v>
      </c>
      <c r="G1621" s="3" t="s">
        <v>80</v>
      </c>
      <c r="H1621" s="3" t="s">
        <v>80</v>
      </c>
      <c r="I1621" s="3" t="s">
        <v>80</v>
      </c>
      <c r="J1621" s="3" t="s">
        <v>80</v>
      </c>
      <c r="K1621" s="3" t="s">
        <v>80</v>
      </c>
      <c r="L1621" s="3" t="s">
        <v>80</v>
      </c>
      <c r="M1621" s="3" t="s">
        <v>80</v>
      </c>
    </row>
    <row r="1622" customFormat="false" ht="11.25" hidden="false" customHeight="false" outlineLevel="0" collapsed="false">
      <c r="A1622" s="199" t="n">
        <v>37166</v>
      </c>
      <c r="B1622" s="192" t="n">
        <v>37166</v>
      </c>
      <c r="C1622" s="3" t="s">
        <v>80</v>
      </c>
      <c r="D1622" s="3" t="s">
        <v>80</v>
      </c>
      <c r="E1622" s="3" t="s">
        <v>80</v>
      </c>
      <c r="F1622" s="3" t="s">
        <v>80</v>
      </c>
      <c r="G1622" s="3" t="s">
        <v>80</v>
      </c>
      <c r="H1622" s="3" t="s">
        <v>80</v>
      </c>
      <c r="I1622" s="3" t="s">
        <v>80</v>
      </c>
      <c r="J1622" s="3" t="s">
        <v>80</v>
      </c>
      <c r="K1622" s="3" t="s">
        <v>80</v>
      </c>
      <c r="L1622" s="3" t="s">
        <v>80</v>
      </c>
      <c r="M1622" s="3" t="s">
        <v>80</v>
      </c>
    </row>
    <row r="1623" customFormat="false" ht="11.25" hidden="false" customHeight="false" outlineLevel="0" collapsed="false">
      <c r="A1623" s="199" t="n">
        <v>37167</v>
      </c>
      <c r="B1623" s="192" t="n">
        <v>37167</v>
      </c>
      <c r="C1623" s="3" t="s">
        <v>80</v>
      </c>
      <c r="D1623" s="3" t="s">
        <v>80</v>
      </c>
      <c r="E1623" s="3" t="s">
        <v>80</v>
      </c>
      <c r="F1623" s="3" t="s">
        <v>80</v>
      </c>
      <c r="G1623" s="3" t="s">
        <v>80</v>
      </c>
      <c r="H1623" s="3" t="s">
        <v>80</v>
      </c>
      <c r="I1623" s="3" t="s">
        <v>80</v>
      </c>
      <c r="J1623" s="3" t="s">
        <v>80</v>
      </c>
      <c r="K1623" s="3" t="s">
        <v>80</v>
      </c>
      <c r="L1623" s="3" t="s">
        <v>80</v>
      </c>
      <c r="M1623" s="3" t="s">
        <v>80</v>
      </c>
    </row>
    <row r="1624" customFormat="false" ht="11.25" hidden="false" customHeight="false" outlineLevel="0" collapsed="false">
      <c r="A1624" s="199" t="n">
        <v>37168</v>
      </c>
      <c r="B1624" s="192" t="n">
        <v>37168</v>
      </c>
      <c r="C1624" s="3" t="s">
        <v>80</v>
      </c>
      <c r="D1624" s="3" t="s">
        <v>80</v>
      </c>
      <c r="E1624" s="3" t="s">
        <v>80</v>
      </c>
      <c r="F1624" s="3" t="s">
        <v>80</v>
      </c>
      <c r="G1624" s="3" t="s">
        <v>80</v>
      </c>
      <c r="H1624" s="3" t="s">
        <v>80</v>
      </c>
      <c r="I1624" s="3" t="s">
        <v>80</v>
      </c>
      <c r="J1624" s="3" t="s">
        <v>80</v>
      </c>
      <c r="K1624" s="3" t="s">
        <v>80</v>
      </c>
      <c r="L1624" s="3" t="s">
        <v>80</v>
      </c>
      <c r="M1624" s="3" t="s">
        <v>80</v>
      </c>
    </row>
    <row r="1625" customFormat="false" ht="11.25" hidden="false" customHeight="false" outlineLevel="0" collapsed="false">
      <c r="A1625" s="199" t="n">
        <v>37169</v>
      </c>
      <c r="B1625" s="192" t="n">
        <v>37169</v>
      </c>
      <c r="C1625" s="3" t="s">
        <v>80</v>
      </c>
      <c r="D1625" s="3" t="s">
        <v>80</v>
      </c>
      <c r="E1625" s="3" t="s">
        <v>80</v>
      </c>
      <c r="F1625" s="3" t="s">
        <v>80</v>
      </c>
      <c r="G1625" s="3" t="s">
        <v>80</v>
      </c>
      <c r="H1625" s="3" t="s">
        <v>80</v>
      </c>
      <c r="I1625" s="3" t="s">
        <v>80</v>
      </c>
      <c r="J1625" s="3" t="s">
        <v>80</v>
      </c>
      <c r="K1625" s="3" t="s">
        <v>80</v>
      </c>
      <c r="L1625" s="3" t="s">
        <v>80</v>
      </c>
      <c r="M1625" s="3" t="s">
        <v>80</v>
      </c>
    </row>
    <row r="1626" customFormat="false" ht="11.25" hidden="false" customHeight="false" outlineLevel="0" collapsed="false">
      <c r="A1626" s="199" t="n">
        <v>37170</v>
      </c>
      <c r="B1626" s="192" t="n">
        <v>37170</v>
      </c>
      <c r="C1626" s="3" t="s">
        <v>80</v>
      </c>
      <c r="D1626" s="3" t="s">
        <v>80</v>
      </c>
      <c r="E1626" s="3" t="s">
        <v>80</v>
      </c>
      <c r="F1626" s="3" t="s">
        <v>80</v>
      </c>
      <c r="G1626" s="3" t="s">
        <v>80</v>
      </c>
      <c r="H1626" s="3" t="s">
        <v>80</v>
      </c>
      <c r="I1626" s="3" t="s">
        <v>80</v>
      </c>
      <c r="J1626" s="3" t="s">
        <v>80</v>
      </c>
      <c r="K1626" s="3" t="s">
        <v>80</v>
      </c>
      <c r="L1626" s="3" t="s">
        <v>80</v>
      </c>
      <c r="M1626" s="3" t="s">
        <v>80</v>
      </c>
    </row>
    <row r="1627" customFormat="false" ht="11.25" hidden="false" customHeight="false" outlineLevel="0" collapsed="false">
      <c r="A1627" s="199" t="n">
        <v>37171</v>
      </c>
      <c r="B1627" s="192" t="n">
        <v>37171</v>
      </c>
      <c r="C1627" s="3" t="s">
        <v>80</v>
      </c>
      <c r="D1627" s="3" t="s">
        <v>80</v>
      </c>
      <c r="E1627" s="3" t="s">
        <v>80</v>
      </c>
      <c r="F1627" s="3" t="s">
        <v>80</v>
      </c>
      <c r="G1627" s="3" t="s">
        <v>80</v>
      </c>
      <c r="H1627" s="3" t="s">
        <v>80</v>
      </c>
      <c r="I1627" s="3" t="s">
        <v>80</v>
      </c>
      <c r="J1627" s="3" t="s">
        <v>80</v>
      </c>
      <c r="K1627" s="3" t="s">
        <v>80</v>
      </c>
      <c r="L1627" s="3" t="s">
        <v>80</v>
      </c>
      <c r="M1627" s="3" t="s">
        <v>80</v>
      </c>
    </row>
    <row r="1628" customFormat="false" ht="11.25" hidden="false" customHeight="false" outlineLevel="0" collapsed="false">
      <c r="A1628" s="199" t="n">
        <v>37172</v>
      </c>
      <c r="B1628" s="192" t="n">
        <v>37172</v>
      </c>
      <c r="C1628" s="3" t="s">
        <v>80</v>
      </c>
      <c r="D1628" s="3" t="s">
        <v>80</v>
      </c>
      <c r="E1628" s="3" t="s">
        <v>80</v>
      </c>
      <c r="F1628" s="3" t="s">
        <v>80</v>
      </c>
      <c r="G1628" s="3" t="s">
        <v>80</v>
      </c>
      <c r="H1628" s="3" t="s">
        <v>80</v>
      </c>
      <c r="I1628" s="3" t="s">
        <v>80</v>
      </c>
      <c r="J1628" s="3" t="s">
        <v>80</v>
      </c>
      <c r="K1628" s="3" t="s">
        <v>80</v>
      </c>
      <c r="L1628" s="3" t="s">
        <v>80</v>
      </c>
      <c r="M1628" s="3" t="s">
        <v>80</v>
      </c>
    </row>
    <row r="1629" customFormat="false" ht="11.25" hidden="false" customHeight="false" outlineLevel="0" collapsed="false">
      <c r="A1629" s="199" t="n">
        <v>37173</v>
      </c>
      <c r="B1629" s="192" t="n">
        <v>37173</v>
      </c>
      <c r="C1629" s="3" t="s">
        <v>80</v>
      </c>
      <c r="D1629" s="3" t="s">
        <v>80</v>
      </c>
      <c r="E1629" s="3" t="s">
        <v>80</v>
      </c>
      <c r="F1629" s="3" t="s">
        <v>80</v>
      </c>
      <c r="G1629" s="3" t="s">
        <v>80</v>
      </c>
      <c r="H1629" s="3" t="s">
        <v>80</v>
      </c>
      <c r="I1629" s="3" t="s">
        <v>80</v>
      </c>
      <c r="J1629" s="3" t="s">
        <v>80</v>
      </c>
      <c r="K1629" s="3" t="s">
        <v>80</v>
      </c>
      <c r="L1629" s="3" t="s">
        <v>80</v>
      </c>
      <c r="M1629" s="3" t="s">
        <v>80</v>
      </c>
    </row>
    <row r="1630" customFormat="false" ht="11.25" hidden="false" customHeight="false" outlineLevel="0" collapsed="false">
      <c r="A1630" s="199" t="n">
        <v>37174</v>
      </c>
      <c r="B1630" s="192" t="n">
        <v>37174</v>
      </c>
      <c r="C1630" s="3" t="s">
        <v>80</v>
      </c>
      <c r="D1630" s="3" t="s">
        <v>80</v>
      </c>
      <c r="E1630" s="3" t="s">
        <v>80</v>
      </c>
      <c r="F1630" s="3" t="s">
        <v>80</v>
      </c>
      <c r="G1630" s="3" t="s">
        <v>80</v>
      </c>
      <c r="H1630" s="3" t="s">
        <v>80</v>
      </c>
      <c r="I1630" s="3" t="s">
        <v>80</v>
      </c>
      <c r="J1630" s="3" t="s">
        <v>80</v>
      </c>
      <c r="K1630" s="3" t="s">
        <v>80</v>
      </c>
      <c r="L1630" s="3" t="s">
        <v>80</v>
      </c>
      <c r="M1630" s="3" t="s">
        <v>80</v>
      </c>
    </row>
    <row r="1631" customFormat="false" ht="11.25" hidden="false" customHeight="false" outlineLevel="0" collapsed="false">
      <c r="A1631" s="199" t="n">
        <v>37175</v>
      </c>
      <c r="B1631" s="192" t="n">
        <v>37175</v>
      </c>
      <c r="C1631" s="3" t="s">
        <v>80</v>
      </c>
      <c r="D1631" s="3" t="s">
        <v>80</v>
      </c>
      <c r="E1631" s="3" t="s">
        <v>80</v>
      </c>
      <c r="F1631" s="3" t="s">
        <v>80</v>
      </c>
      <c r="G1631" s="3" t="s">
        <v>80</v>
      </c>
      <c r="H1631" s="3" t="s">
        <v>80</v>
      </c>
      <c r="I1631" s="3" t="s">
        <v>80</v>
      </c>
      <c r="J1631" s="3" t="s">
        <v>80</v>
      </c>
      <c r="K1631" s="3" t="s">
        <v>80</v>
      </c>
      <c r="L1631" s="3" t="s">
        <v>80</v>
      </c>
      <c r="M1631" s="3" t="s">
        <v>80</v>
      </c>
    </row>
    <row r="1632" customFormat="false" ht="11.25" hidden="false" customHeight="false" outlineLevel="0" collapsed="false">
      <c r="A1632" s="199" t="n">
        <v>37176</v>
      </c>
      <c r="B1632" s="192" t="n">
        <v>37176</v>
      </c>
      <c r="C1632" s="3" t="s">
        <v>80</v>
      </c>
      <c r="D1632" s="3" t="s">
        <v>80</v>
      </c>
      <c r="E1632" s="3" t="s">
        <v>80</v>
      </c>
      <c r="F1632" s="3" t="s">
        <v>80</v>
      </c>
      <c r="G1632" s="3" t="s">
        <v>80</v>
      </c>
      <c r="H1632" s="3" t="s">
        <v>80</v>
      </c>
      <c r="I1632" s="3" t="s">
        <v>80</v>
      </c>
      <c r="J1632" s="3" t="s">
        <v>80</v>
      </c>
      <c r="K1632" s="3" t="s">
        <v>80</v>
      </c>
      <c r="L1632" s="3" t="s">
        <v>80</v>
      </c>
      <c r="M1632" s="3" t="s">
        <v>80</v>
      </c>
    </row>
    <row r="1633" customFormat="false" ht="11.25" hidden="false" customHeight="false" outlineLevel="0" collapsed="false">
      <c r="A1633" s="199" t="n">
        <v>37177</v>
      </c>
      <c r="B1633" s="192" t="n">
        <v>37177</v>
      </c>
      <c r="C1633" s="3" t="s">
        <v>80</v>
      </c>
      <c r="D1633" s="3" t="s">
        <v>80</v>
      </c>
      <c r="E1633" s="3" t="s">
        <v>80</v>
      </c>
      <c r="F1633" s="3" t="s">
        <v>80</v>
      </c>
      <c r="G1633" s="3" t="s">
        <v>80</v>
      </c>
      <c r="H1633" s="3" t="s">
        <v>80</v>
      </c>
      <c r="I1633" s="3" t="s">
        <v>80</v>
      </c>
      <c r="J1633" s="3" t="s">
        <v>80</v>
      </c>
      <c r="K1633" s="3" t="s">
        <v>80</v>
      </c>
      <c r="L1633" s="3" t="s">
        <v>80</v>
      </c>
      <c r="M1633" s="3" t="s">
        <v>80</v>
      </c>
    </row>
    <row r="1634" customFormat="false" ht="11.25" hidden="false" customHeight="false" outlineLevel="0" collapsed="false">
      <c r="A1634" s="199" t="n">
        <v>37178</v>
      </c>
      <c r="B1634" s="192" t="n">
        <v>37178</v>
      </c>
      <c r="C1634" s="3" t="s">
        <v>80</v>
      </c>
      <c r="D1634" s="3" t="s">
        <v>80</v>
      </c>
      <c r="E1634" s="3" t="s">
        <v>80</v>
      </c>
      <c r="F1634" s="3" t="s">
        <v>80</v>
      </c>
      <c r="G1634" s="3" t="s">
        <v>80</v>
      </c>
      <c r="H1634" s="3" t="s">
        <v>80</v>
      </c>
      <c r="I1634" s="3" t="s">
        <v>80</v>
      </c>
      <c r="J1634" s="3" t="s">
        <v>80</v>
      </c>
      <c r="K1634" s="3" t="s">
        <v>80</v>
      </c>
      <c r="L1634" s="3" t="s">
        <v>80</v>
      </c>
      <c r="M1634" s="3" t="s">
        <v>80</v>
      </c>
    </row>
    <row r="1635" customFormat="false" ht="11.25" hidden="false" customHeight="false" outlineLevel="0" collapsed="false">
      <c r="A1635" s="199" t="n">
        <v>37179</v>
      </c>
      <c r="B1635" s="192" t="n">
        <v>37179</v>
      </c>
      <c r="C1635" s="3" t="s">
        <v>80</v>
      </c>
      <c r="D1635" s="3" t="s">
        <v>80</v>
      </c>
      <c r="E1635" s="3" t="s">
        <v>80</v>
      </c>
      <c r="F1635" s="3" t="s">
        <v>80</v>
      </c>
      <c r="G1635" s="3" t="s">
        <v>80</v>
      </c>
      <c r="H1635" s="3" t="s">
        <v>80</v>
      </c>
      <c r="I1635" s="3" t="s">
        <v>80</v>
      </c>
      <c r="J1635" s="3" t="s">
        <v>80</v>
      </c>
      <c r="K1635" s="3" t="s">
        <v>80</v>
      </c>
      <c r="L1635" s="3" t="s">
        <v>80</v>
      </c>
      <c r="M1635" s="3" t="s">
        <v>80</v>
      </c>
    </row>
    <row r="1636" customFormat="false" ht="11.25" hidden="false" customHeight="false" outlineLevel="0" collapsed="false">
      <c r="A1636" s="199" t="n">
        <v>37180</v>
      </c>
      <c r="B1636" s="192" t="n">
        <v>37180</v>
      </c>
      <c r="C1636" s="3" t="s">
        <v>80</v>
      </c>
      <c r="D1636" s="3" t="s">
        <v>80</v>
      </c>
      <c r="E1636" s="3" t="s">
        <v>80</v>
      </c>
      <c r="F1636" s="3" t="s">
        <v>80</v>
      </c>
      <c r="G1636" s="3" t="s">
        <v>80</v>
      </c>
      <c r="H1636" s="3" t="s">
        <v>80</v>
      </c>
      <c r="I1636" s="3" t="s">
        <v>80</v>
      </c>
      <c r="J1636" s="3" t="s">
        <v>80</v>
      </c>
      <c r="K1636" s="3" t="s">
        <v>80</v>
      </c>
      <c r="L1636" s="3" t="s">
        <v>80</v>
      </c>
      <c r="M1636" s="3" t="s">
        <v>80</v>
      </c>
    </row>
    <row r="1637" customFormat="false" ht="11.25" hidden="false" customHeight="false" outlineLevel="0" collapsed="false">
      <c r="A1637" s="199" t="n">
        <v>37181</v>
      </c>
      <c r="B1637" s="192" t="n">
        <v>37181</v>
      </c>
      <c r="C1637" s="3" t="s">
        <v>80</v>
      </c>
      <c r="D1637" s="3" t="s">
        <v>80</v>
      </c>
      <c r="E1637" s="3" t="s">
        <v>80</v>
      </c>
      <c r="F1637" s="3" t="s">
        <v>80</v>
      </c>
      <c r="G1637" s="3" t="s">
        <v>80</v>
      </c>
      <c r="H1637" s="3" t="s">
        <v>80</v>
      </c>
      <c r="I1637" s="3" t="s">
        <v>80</v>
      </c>
      <c r="J1637" s="3" t="s">
        <v>80</v>
      </c>
      <c r="K1637" s="3" t="s">
        <v>80</v>
      </c>
      <c r="L1637" s="3" t="s">
        <v>80</v>
      </c>
      <c r="M1637" s="3" t="s">
        <v>80</v>
      </c>
    </row>
    <row r="1638" customFormat="false" ht="11.25" hidden="false" customHeight="false" outlineLevel="0" collapsed="false">
      <c r="A1638" s="199" t="n">
        <v>37182</v>
      </c>
      <c r="B1638" s="192" t="n">
        <v>37182</v>
      </c>
      <c r="C1638" s="3" t="s">
        <v>80</v>
      </c>
      <c r="D1638" s="3" t="s">
        <v>80</v>
      </c>
      <c r="E1638" s="3" t="s">
        <v>80</v>
      </c>
      <c r="F1638" s="3" t="s">
        <v>80</v>
      </c>
      <c r="G1638" s="3" t="s">
        <v>80</v>
      </c>
      <c r="H1638" s="3" t="s">
        <v>80</v>
      </c>
      <c r="I1638" s="3" t="s">
        <v>80</v>
      </c>
      <c r="J1638" s="3" t="s">
        <v>80</v>
      </c>
      <c r="K1638" s="3" t="s">
        <v>80</v>
      </c>
      <c r="L1638" s="3" t="s">
        <v>80</v>
      </c>
      <c r="M1638" s="3" t="s">
        <v>80</v>
      </c>
    </row>
    <row r="1639" customFormat="false" ht="11.25" hidden="false" customHeight="false" outlineLevel="0" collapsed="false">
      <c r="A1639" s="199" t="n">
        <v>37183</v>
      </c>
      <c r="B1639" s="192" t="n">
        <v>37183</v>
      </c>
      <c r="C1639" s="3" t="s">
        <v>80</v>
      </c>
      <c r="D1639" s="3" t="s">
        <v>80</v>
      </c>
      <c r="E1639" s="3" t="s">
        <v>80</v>
      </c>
      <c r="F1639" s="3" t="s">
        <v>80</v>
      </c>
      <c r="G1639" s="3" t="s">
        <v>80</v>
      </c>
      <c r="H1639" s="3" t="s">
        <v>80</v>
      </c>
      <c r="I1639" s="3" t="s">
        <v>80</v>
      </c>
      <c r="J1639" s="3" t="s">
        <v>80</v>
      </c>
      <c r="K1639" s="3" t="s">
        <v>80</v>
      </c>
      <c r="L1639" s="3" t="s">
        <v>80</v>
      </c>
      <c r="M1639" s="3" t="s">
        <v>80</v>
      </c>
    </row>
    <row r="1640" customFormat="false" ht="11.25" hidden="false" customHeight="false" outlineLevel="0" collapsed="false">
      <c r="A1640" s="199" t="n">
        <v>37184</v>
      </c>
      <c r="B1640" s="192" t="n">
        <v>37184</v>
      </c>
      <c r="C1640" s="3" t="s">
        <v>80</v>
      </c>
      <c r="D1640" s="3" t="s">
        <v>80</v>
      </c>
      <c r="E1640" s="3" t="s">
        <v>80</v>
      </c>
      <c r="F1640" s="3" t="s">
        <v>80</v>
      </c>
      <c r="G1640" s="3" t="s">
        <v>80</v>
      </c>
      <c r="H1640" s="3" t="s">
        <v>80</v>
      </c>
      <c r="I1640" s="3" t="s">
        <v>80</v>
      </c>
      <c r="J1640" s="3" t="s">
        <v>80</v>
      </c>
      <c r="K1640" s="3" t="s">
        <v>80</v>
      </c>
      <c r="L1640" s="3" t="s">
        <v>80</v>
      </c>
      <c r="M1640" s="3" t="s">
        <v>80</v>
      </c>
    </row>
    <row r="1641" customFormat="false" ht="11.25" hidden="false" customHeight="false" outlineLevel="0" collapsed="false">
      <c r="A1641" s="199" t="n">
        <v>37185</v>
      </c>
      <c r="B1641" s="192" t="n">
        <v>37185</v>
      </c>
      <c r="C1641" s="3" t="s">
        <v>80</v>
      </c>
      <c r="D1641" s="3" t="s">
        <v>80</v>
      </c>
      <c r="E1641" s="3" t="s">
        <v>80</v>
      </c>
      <c r="F1641" s="3" t="s">
        <v>80</v>
      </c>
      <c r="G1641" s="3" t="s">
        <v>80</v>
      </c>
      <c r="H1641" s="3" t="s">
        <v>80</v>
      </c>
      <c r="I1641" s="3" t="s">
        <v>80</v>
      </c>
      <c r="J1641" s="3" t="s">
        <v>80</v>
      </c>
      <c r="K1641" s="3" t="s">
        <v>80</v>
      </c>
      <c r="L1641" s="3" t="s">
        <v>80</v>
      </c>
      <c r="M1641" s="3" t="s">
        <v>80</v>
      </c>
    </row>
    <row r="1642" customFormat="false" ht="11.25" hidden="false" customHeight="false" outlineLevel="0" collapsed="false">
      <c r="A1642" s="199" t="n">
        <v>37186</v>
      </c>
      <c r="B1642" s="192" t="n">
        <v>37186</v>
      </c>
      <c r="C1642" s="3" t="s">
        <v>80</v>
      </c>
      <c r="D1642" s="3" t="s">
        <v>80</v>
      </c>
      <c r="E1642" s="3" t="s">
        <v>80</v>
      </c>
      <c r="F1642" s="3" t="s">
        <v>80</v>
      </c>
      <c r="G1642" s="3" t="s">
        <v>80</v>
      </c>
      <c r="H1642" s="3" t="s">
        <v>80</v>
      </c>
      <c r="I1642" s="3" t="s">
        <v>80</v>
      </c>
      <c r="J1642" s="3" t="s">
        <v>80</v>
      </c>
      <c r="K1642" s="3" t="s">
        <v>80</v>
      </c>
      <c r="L1642" s="3" t="s">
        <v>80</v>
      </c>
      <c r="M1642" s="3" t="s">
        <v>80</v>
      </c>
    </row>
    <row r="1643" customFormat="false" ht="11.25" hidden="false" customHeight="false" outlineLevel="0" collapsed="false">
      <c r="A1643" s="199" t="n">
        <v>37187</v>
      </c>
      <c r="B1643" s="192" t="n">
        <v>37187</v>
      </c>
      <c r="C1643" s="3" t="s">
        <v>80</v>
      </c>
      <c r="D1643" s="3" t="s">
        <v>80</v>
      </c>
      <c r="E1643" s="3" t="s">
        <v>80</v>
      </c>
      <c r="F1643" s="3" t="s">
        <v>80</v>
      </c>
      <c r="G1643" s="3" t="s">
        <v>80</v>
      </c>
      <c r="H1643" s="3" t="s">
        <v>80</v>
      </c>
      <c r="I1643" s="3" t="s">
        <v>80</v>
      </c>
      <c r="J1643" s="3" t="s">
        <v>80</v>
      </c>
      <c r="K1643" s="3" t="s">
        <v>80</v>
      </c>
      <c r="L1643" s="3" t="s">
        <v>80</v>
      </c>
      <c r="M1643" s="3" t="s">
        <v>80</v>
      </c>
    </row>
    <row r="1644" customFormat="false" ht="11.25" hidden="false" customHeight="false" outlineLevel="0" collapsed="false">
      <c r="A1644" s="199" t="n">
        <v>37188</v>
      </c>
      <c r="B1644" s="192" t="n">
        <v>37188</v>
      </c>
      <c r="C1644" s="3" t="s">
        <v>80</v>
      </c>
      <c r="D1644" s="3" t="s">
        <v>80</v>
      </c>
      <c r="E1644" s="3" t="s">
        <v>80</v>
      </c>
      <c r="F1644" s="3" t="s">
        <v>80</v>
      </c>
      <c r="G1644" s="3" t="s">
        <v>80</v>
      </c>
      <c r="H1644" s="3" t="s">
        <v>80</v>
      </c>
      <c r="I1644" s="3" t="s">
        <v>80</v>
      </c>
      <c r="J1644" s="3" t="s">
        <v>80</v>
      </c>
      <c r="K1644" s="3" t="s">
        <v>80</v>
      </c>
      <c r="L1644" s="3" t="s">
        <v>80</v>
      </c>
      <c r="M1644" s="3" t="s">
        <v>80</v>
      </c>
    </row>
    <row r="1645" customFormat="false" ht="11.25" hidden="false" customHeight="false" outlineLevel="0" collapsed="false">
      <c r="A1645" s="199" t="n">
        <v>37189</v>
      </c>
      <c r="B1645" s="192" t="n">
        <v>37189</v>
      </c>
      <c r="C1645" s="3" t="s">
        <v>80</v>
      </c>
      <c r="D1645" s="3" t="s">
        <v>80</v>
      </c>
      <c r="E1645" s="3" t="s">
        <v>80</v>
      </c>
      <c r="F1645" s="3" t="s">
        <v>80</v>
      </c>
      <c r="G1645" s="3" t="s">
        <v>80</v>
      </c>
      <c r="H1645" s="3" t="s">
        <v>80</v>
      </c>
      <c r="I1645" s="3" t="s">
        <v>80</v>
      </c>
      <c r="J1645" s="3" t="s">
        <v>80</v>
      </c>
      <c r="K1645" s="3" t="s">
        <v>80</v>
      </c>
      <c r="L1645" s="3" t="s">
        <v>80</v>
      </c>
      <c r="M1645" s="3" t="s">
        <v>80</v>
      </c>
    </row>
    <row r="1646" customFormat="false" ht="11.25" hidden="false" customHeight="false" outlineLevel="0" collapsed="false">
      <c r="A1646" s="199" t="n">
        <v>37190</v>
      </c>
      <c r="B1646" s="192" t="n">
        <v>37190</v>
      </c>
      <c r="C1646" s="3" t="s">
        <v>80</v>
      </c>
      <c r="D1646" s="3" t="s">
        <v>80</v>
      </c>
      <c r="E1646" s="3" t="s">
        <v>80</v>
      </c>
      <c r="F1646" s="3" t="s">
        <v>80</v>
      </c>
      <c r="G1646" s="3" t="s">
        <v>80</v>
      </c>
      <c r="H1646" s="3" t="s">
        <v>80</v>
      </c>
      <c r="I1646" s="3" t="s">
        <v>80</v>
      </c>
      <c r="J1646" s="3" t="s">
        <v>80</v>
      </c>
      <c r="K1646" s="3" t="s">
        <v>80</v>
      </c>
      <c r="L1646" s="3" t="s">
        <v>80</v>
      </c>
      <c r="M1646" s="3" t="s">
        <v>80</v>
      </c>
    </row>
    <row r="1647" customFormat="false" ht="11.25" hidden="false" customHeight="false" outlineLevel="0" collapsed="false">
      <c r="A1647" s="199" t="n">
        <v>37191</v>
      </c>
      <c r="B1647" s="192" t="n">
        <v>37191</v>
      </c>
      <c r="C1647" s="3" t="s">
        <v>80</v>
      </c>
      <c r="D1647" s="3" t="s">
        <v>80</v>
      </c>
      <c r="E1647" s="3" t="s">
        <v>80</v>
      </c>
      <c r="F1647" s="3" t="s">
        <v>80</v>
      </c>
      <c r="G1647" s="3" t="s">
        <v>80</v>
      </c>
      <c r="H1647" s="3" t="s">
        <v>80</v>
      </c>
      <c r="I1647" s="3" t="s">
        <v>80</v>
      </c>
      <c r="J1647" s="3" t="s">
        <v>80</v>
      </c>
      <c r="K1647" s="3" t="s">
        <v>80</v>
      </c>
      <c r="L1647" s="3" t="s">
        <v>80</v>
      </c>
      <c r="M1647" s="3" t="s">
        <v>80</v>
      </c>
    </row>
    <row r="1648" customFormat="false" ht="11.25" hidden="false" customHeight="false" outlineLevel="0" collapsed="false">
      <c r="A1648" s="199" t="n">
        <v>37192</v>
      </c>
      <c r="B1648" s="192" t="n">
        <v>37192</v>
      </c>
      <c r="C1648" s="3" t="s">
        <v>80</v>
      </c>
      <c r="D1648" s="3" t="s">
        <v>80</v>
      </c>
      <c r="E1648" s="3" t="s">
        <v>80</v>
      </c>
      <c r="F1648" s="3" t="s">
        <v>80</v>
      </c>
      <c r="G1648" s="3" t="s">
        <v>80</v>
      </c>
      <c r="H1648" s="3" t="s">
        <v>80</v>
      </c>
      <c r="I1648" s="3" t="s">
        <v>80</v>
      </c>
      <c r="J1648" s="3" t="s">
        <v>80</v>
      </c>
      <c r="K1648" s="3" t="s">
        <v>80</v>
      </c>
      <c r="L1648" s="3" t="s">
        <v>80</v>
      </c>
      <c r="M1648" s="3" t="s">
        <v>80</v>
      </c>
    </row>
    <row r="1649" customFormat="false" ht="11.25" hidden="false" customHeight="false" outlineLevel="0" collapsed="false">
      <c r="A1649" s="199" t="n">
        <v>37193</v>
      </c>
      <c r="B1649" s="192" t="n">
        <v>37193</v>
      </c>
      <c r="C1649" s="3" t="s">
        <v>80</v>
      </c>
      <c r="D1649" s="3" t="s">
        <v>80</v>
      </c>
      <c r="E1649" s="3" t="s">
        <v>80</v>
      </c>
      <c r="F1649" s="3" t="s">
        <v>80</v>
      </c>
      <c r="G1649" s="3" t="s">
        <v>80</v>
      </c>
      <c r="H1649" s="3" t="s">
        <v>80</v>
      </c>
      <c r="I1649" s="3" t="s">
        <v>80</v>
      </c>
      <c r="J1649" s="3" t="s">
        <v>80</v>
      </c>
      <c r="K1649" s="3" t="s">
        <v>80</v>
      </c>
      <c r="L1649" s="3" t="s">
        <v>80</v>
      </c>
      <c r="M1649" s="3" t="s">
        <v>80</v>
      </c>
    </row>
    <row r="1650" customFormat="false" ht="11.25" hidden="false" customHeight="false" outlineLevel="0" collapsed="false">
      <c r="A1650" s="199" t="n">
        <v>37194</v>
      </c>
      <c r="B1650" s="192" t="n">
        <v>37194</v>
      </c>
      <c r="C1650" s="3" t="s">
        <v>80</v>
      </c>
      <c r="D1650" s="3" t="s">
        <v>80</v>
      </c>
      <c r="E1650" s="3" t="s">
        <v>80</v>
      </c>
      <c r="F1650" s="3" t="s">
        <v>80</v>
      </c>
      <c r="G1650" s="3" t="s">
        <v>80</v>
      </c>
      <c r="H1650" s="3" t="s">
        <v>80</v>
      </c>
      <c r="I1650" s="3" t="s">
        <v>80</v>
      </c>
      <c r="J1650" s="3" t="s">
        <v>80</v>
      </c>
      <c r="K1650" s="3" t="s">
        <v>80</v>
      </c>
      <c r="L1650" s="3" t="s">
        <v>80</v>
      </c>
      <c r="M1650" s="3" t="s">
        <v>80</v>
      </c>
    </row>
    <row r="1651" customFormat="false" ht="11.25" hidden="false" customHeight="false" outlineLevel="0" collapsed="false">
      <c r="A1651" s="199" t="n">
        <v>37195</v>
      </c>
      <c r="B1651" s="192" t="n">
        <v>37195</v>
      </c>
      <c r="C1651" s="3" t="s">
        <v>80</v>
      </c>
      <c r="D1651" s="3" t="s">
        <v>80</v>
      </c>
      <c r="E1651" s="3" t="s">
        <v>80</v>
      </c>
      <c r="F1651" s="3" t="s">
        <v>80</v>
      </c>
      <c r="G1651" s="3" t="s">
        <v>80</v>
      </c>
      <c r="H1651" s="3" t="s">
        <v>80</v>
      </c>
      <c r="I1651" s="3" t="s">
        <v>80</v>
      </c>
      <c r="J1651" s="3" t="s">
        <v>80</v>
      </c>
      <c r="K1651" s="3" t="s">
        <v>80</v>
      </c>
      <c r="L1651" s="3" t="s">
        <v>80</v>
      </c>
      <c r="M1651" s="3" t="s">
        <v>80</v>
      </c>
    </row>
    <row r="1652" customFormat="false" ht="11.25" hidden="false" customHeight="false" outlineLevel="0" collapsed="false">
      <c r="A1652" s="199" t="n">
        <v>37196</v>
      </c>
      <c r="B1652" s="192" t="n">
        <v>37196</v>
      </c>
      <c r="C1652" s="3" t="s">
        <v>80</v>
      </c>
      <c r="D1652" s="3" t="s">
        <v>80</v>
      </c>
      <c r="E1652" s="3" t="s">
        <v>80</v>
      </c>
      <c r="F1652" s="3" t="s">
        <v>80</v>
      </c>
      <c r="G1652" s="3" t="s">
        <v>80</v>
      </c>
      <c r="H1652" s="3" t="s">
        <v>80</v>
      </c>
      <c r="I1652" s="3" t="s">
        <v>80</v>
      </c>
      <c r="J1652" s="3" t="s">
        <v>80</v>
      </c>
      <c r="K1652" s="3" t="s">
        <v>80</v>
      </c>
      <c r="L1652" s="3" t="s">
        <v>80</v>
      </c>
      <c r="M1652" s="3" t="s">
        <v>80</v>
      </c>
    </row>
    <row r="1653" customFormat="false" ht="11.25" hidden="false" customHeight="false" outlineLevel="0" collapsed="false">
      <c r="A1653" s="199" t="n">
        <v>37197</v>
      </c>
      <c r="B1653" s="192" t="n">
        <v>37197</v>
      </c>
      <c r="C1653" s="3" t="s">
        <v>80</v>
      </c>
      <c r="D1653" s="3" t="s">
        <v>80</v>
      </c>
      <c r="E1653" s="3" t="s">
        <v>80</v>
      </c>
      <c r="F1653" s="3" t="s">
        <v>80</v>
      </c>
      <c r="G1653" s="3" t="s">
        <v>80</v>
      </c>
      <c r="H1653" s="3" t="s">
        <v>80</v>
      </c>
      <c r="I1653" s="3" t="s">
        <v>80</v>
      </c>
      <c r="J1653" s="3" t="s">
        <v>80</v>
      </c>
      <c r="K1653" s="3" t="s">
        <v>80</v>
      </c>
      <c r="L1653" s="3" t="s">
        <v>80</v>
      </c>
      <c r="M1653" s="3" t="s">
        <v>80</v>
      </c>
    </row>
    <row r="1654" customFormat="false" ht="11.25" hidden="false" customHeight="false" outlineLevel="0" collapsed="false">
      <c r="A1654" s="199" t="n">
        <v>37198</v>
      </c>
      <c r="B1654" s="192" t="n">
        <v>37198</v>
      </c>
      <c r="C1654" s="3" t="s">
        <v>80</v>
      </c>
      <c r="D1654" s="3" t="s">
        <v>80</v>
      </c>
      <c r="E1654" s="3" t="s">
        <v>80</v>
      </c>
      <c r="F1654" s="3" t="s">
        <v>80</v>
      </c>
      <c r="G1654" s="3" t="s">
        <v>80</v>
      </c>
      <c r="H1654" s="3" t="s">
        <v>80</v>
      </c>
      <c r="I1654" s="3" t="s">
        <v>80</v>
      </c>
      <c r="J1654" s="3" t="s">
        <v>80</v>
      </c>
      <c r="K1654" s="3" t="s">
        <v>80</v>
      </c>
      <c r="L1654" s="3" t="s">
        <v>80</v>
      </c>
      <c r="M1654" s="3" t="s">
        <v>80</v>
      </c>
    </row>
    <row r="1655" customFormat="false" ht="11.25" hidden="false" customHeight="false" outlineLevel="0" collapsed="false">
      <c r="A1655" s="199" t="n">
        <v>37199</v>
      </c>
      <c r="B1655" s="192" t="n">
        <v>37199</v>
      </c>
      <c r="C1655" s="3" t="s">
        <v>80</v>
      </c>
      <c r="D1655" s="3" t="s">
        <v>80</v>
      </c>
      <c r="E1655" s="3" t="s">
        <v>80</v>
      </c>
      <c r="F1655" s="3" t="s">
        <v>80</v>
      </c>
      <c r="G1655" s="3" t="s">
        <v>80</v>
      </c>
      <c r="H1655" s="3" t="s">
        <v>80</v>
      </c>
      <c r="I1655" s="3" t="s">
        <v>80</v>
      </c>
      <c r="J1655" s="3" t="s">
        <v>80</v>
      </c>
      <c r="K1655" s="3" t="s">
        <v>80</v>
      </c>
      <c r="L1655" s="3" t="s">
        <v>80</v>
      </c>
      <c r="M1655" s="3" t="s">
        <v>80</v>
      </c>
    </row>
    <row r="1656" customFormat="false" ht="11.25" hidden="false" customHeight="false" outlineLevel="0" collapsed="false">
      <c r="A1656" s="199" t="n">
        <v>37200</v>
      </c>
      <c r="B1656" s="192" t="n">
        <v>37200</v>
      </c>
      <c r="C1656" s="3" t="s">
        <v>80</v>
      </c>
      <c r="D1656" s="3" t="s">
        <v>80</v>
      </c>
      <c r="E1656" s="3" t="s">
        <v>80</v>
      </c>
      <c r="F1656" s="3" t="s">
        <v>80</v>
      </c>
      <c r="G1656" s="3" t="s">
        <v>80</v>
      </c>
      <c r="H1656" s="3" t="s">
        <v>80</v>
      </c>
      <c r="I1656" s="3" t="s">
        <v>80</v>
      </c>
      <c r="J1656" s="3" t="s">
        <v>80</v>
      </c>
      <c r="K1656" s="3" t="s">
        <v>80</v>
      </c>
      <c r="L1656" s="3" t="s">
        <v>80</v>
      </c>
      <c r="M1656" s="3" t="s">
        <v>80</v>
      </c>
    </row>
    <row r="1657" customFormat="false" ht="11.25" hidden="false" customHeight="false" outlineLevel="0" collapsed="false">
      <c r="A1657" s="199" t="n">
        <v>37201</v>
      </c>
      <c r="B1657" s="192" t="n">
        <v>37201</v>
      </c>
      <c r="C1657" s="3" t="s">
        <v>80</v>
      </c>
      <c r="D1657" s="3" t="s">
        <v>80</v>
      </c>
      <c r="E1657" s="3" t="s">
        <v>80</v>
      </c>
      <c r="F1657" s="3" t="s">
        <v>80</v>
      </c>
      <c r="G1657" s="3" t="s">
        <v>80</v>
      </c>
      <c r="H1657" s="3" t="s">
        <v>80</v>
      </c>
      <c r="I1657" s="3" t="s">
        <v>80</v>
      </c>
      <c r="J1657" s="3" t="s">
        <v>80</v>
      </c>
      <c r="K1657" s="3" t="s">
        <v>80</v>
      </c>
      <c r="L1657" s="3" t="s">
        <v>80</v>
      </c>
      <c r="M1657" s="3" t="s">
        <v>80</v>
      </c>
    </row>
    <row r="1658" customFormat="false" ht="11.25" hidden="false" customHeight="false" outlineLevel="0" collapsed="false">
      <c r="A1658" s="199" t="n">
        <v>37202</v>
      </c>
      <c r="B1658" s="192" t="n">
        <v>37202</v>
      </c>
      <c r="C1658" s="3" t="s">
        <v>80</v>
      </c>
      <c r="D1658" s="3" t="s">
        <v>80</v>
      </c>
      <c r="E1658" s="3" t="s">
        <v>80</v>
      </c>
      <c r="F1658" s="3" t="s">
        <v>80</v>
      </c>
      <c r="G1658" s="3" t="s">
        <v>80</v>
      </c>
      <c r="H1658" s="3" t="s">
        <v>80</v>
      </c>
      <c r="I1658" s="3" t="s">
        <v>80</v>
      </c>
      <c r="J1658" s="3" t="s">
        <v>80</v>
      </c>
      <c r="K1658" s="3" t="s">
        <v>80</v>
      </c>
      <c r="L1658" s="3" t="s">
        <v>80</v>
      </c>
      <c r="M1658" s="3" t="s">
        <v>80</v>
      </c>
    </row>
    <row r="1659" customFormat="false" ht="11.25" hidden="false" customHeight="false" outlineLevel="0" collapsed="false">
      <c r="A1659" s="199" t="n">
        <v>37203</v>
      </c>
      <c r="B1659" s="192" t="n">
        <v>37203</v>
      </c>
      <c r="C1659" s="3" t="s">
        <v>80</v>
      </c>
      <c r="D1659" s="3" t="s">
        <v>80</v>
      </c>
      <c r="E1659" s="3" t="s">
        <v>80</v>
      </c>
      <c r="F1659" s="3" t="s">
        <v>80</v>
      </c>
      <c r="G1659" s="3" t="s">
        <v>80</v>
      </c>
      <c r="H1659" s="3" t="s">
        <v>80</v>
      </c>
      <c r="I1659" s="3" t="s">
        <v>80</v>
      </c>
      <c r="J1659" s="3" t="s">
        <v>80</v>
      </c>
      <c r="K1659" s="3" t="s">
        <v>80</v>
      </c>
      <c r="L1659" s="3" t="s">
        <v>80</v>
      </c>
      <c r="M1659" s="3" t="s">
        <v>80</v>
      </c>
    </row>
    <row r="1660" customFormat="false" ht="11.25" hidden="false" customHeight="false" outlineLevel="0" collapsed="false">
      <c r="A1660" s="199" t="n">
        <v>37204</v>
      </c>
      <c r="B1660" s="192" t="n">
        <v>37204</v>
      </c>
      <c r="C1660" s="3" t="s">
        <v>80</v>
      </c>
      <c r="D1660" s="3" t="s">
        <v>80</v>
      </c>
      <c r="E1660" s="3" t="s">
        <v>80</v>
      </c>
      <c r="F1660" s="3" t="s">
        <v>80</v>
      </c>
      <c r="G1660" s="3" t="s">
        <v>80</v>
      </c>
      <c r="H1660" s="3" t="s">
        <v>80</v>
      </c>
      <c r="I1660" s="3" t="s">
        <v>80</v>
      </c>
      <c r="J1660" s="3" t="s">
        <v>80</v>
      </c>
      <c r="K1660" s="3" t="s">
        <v>80</v>
      </c>
      <c r="L1660" s="3" t="s">
        <v>80</v>
      </c>
      <c r="M1660" s="3" t="s">
        <v>80</v>
      </c>
    </row>
    <row r="1661" customFormat="false" ht="11.25" hidden="false" customHeight="false" outlineLevel="0" collapsed="false">
      <c r="A1661" s="199" t="n">
        <v>37205</v>
      </c>
      <c r="B1661" s="192" t="n">
        <v>37205</v>
      </c>
      <c r="C1661" s="3" t="s">
        <v>80</v>
      </c>
      <c r="D1661" s="3" t="s">
        <v>80</v>
      </c>
      <c r="E1661" s="3" t="s">
        <v>80</v>
      </c>
      <c r="F1661" s="3" t="s">
        <v>80</v>
      </c>
      <c r="G1661" s="3" t="s">
        <v>80</v>
      </c>
      <c r="H1661" s="3" t="s">
        <v>80</v>
      </c>
      <c r="I1661" s="3" t="s">
        <v>80</v>
      </c>
      <c r="J1661" s="3" t="s">
        <v>80</v>
      </c>
      <c r="K1661" s="3" t="s">
        <v>80</v>
      </c>
      <c r="L1661" s="3" t="s">
        <v>80</v>
      </c>
      <c r="M1661" s="3" t="s">
        <v>80</v>
      </c>
    </row>
    <row r="1662" customFormat="false" ht="11.25" hidden="false" customHeight="false" outlineLevel="0" collapsed="false">
      <c r="A1662" s="199" t="n">
        <v>37206</v>
      </c>
      <c r="B1662" s="192" t="n">
        <v>37206</v>
      </c>
      <c r="C1662" s="3" t="s">
        <v>80</v>
      </c>
      <c r="D1662" s="3" t="s">
        <v>80</v>
      </c>
      <c r="E1662" s="3" t="s">
        <v>80</v>
      </c>
      <c r="F1662" s="3" t="s">
        <v>80</v>
      </c>
      <c r="G1662" s="3" t="s">
        <v>80</v>
      </c>
      <c r="H1662" s="3" t="s">
        <v>80</v>
      </c>
      <c r="I1662" s="3" t="s">
        <v>80</v>
      </c>
      <c r="J1662" s="3" t="s">
        <v>80</v>
      </c>
      <c r="K1662" s="3" t="s">
        <v>80</v>
      </c>
      <c r="L1662" s="3" t="s">
        <v>80</v>
      </c>
      <c r="M1662" s="3" t="s">
        <v>80</v>
      </c>
    </row>
    <row r="1663" customFormat="false" ht="11.25" hidden="false" customHeight="false" outlineLevel="0" collapsed="false">
      <c r="A1663" s="199" t="n">
        <v>37207</v>
      </c>
      <c r="B1663" s="192" t="n">
        <v>37207</v>
      </c>
      <c r="C1663" s="3" t="s">
        <v>80</v>
      </c>
      <c r="D1663" s="3" t="s">
        <v>80</v>
      </c>
      <c r="E1663" s="3" t="s">
        <v>80</v>
      </c>
      <c r="F1663" s="3" t="s">
        <v>80</v>
      </c>
      <c r="G1663" s="3" t="s">
        <v>80</v>
      </c>
      <c r="H1663" s="3" t="s">
        <v>80</v>
      </c>
      <c r="I1663" s="3" t="s">
        <v>80</v>
      </c>
      <c r="J1663" s="3" t="s">
        <v>80</v>
      </c>
      <c r="K1663" s="3" t="s">
        <v>80</v>
      </c>
      <c r="L1663" s="3" t="s">
        <v>80</v>
      </c>
      <c r="M1663" s="3" t="s">
        <v>80</v>
      </c>
    </row>
    <row r="1664" customFormat="false" ht="11.25" hidden="false" customHeight="false" outlineLevel="0" collapsed="false">
      <c r="A1664" s="199" t="n">
        <v>37208</v>
      </c>
      <c r="B1664" s="192" t="n">
        <v>37208</v>
      </c>
      <c r="C1664" s="3" t="s">
        <v>80</v>
      </c>
      <c r="D1664" s="3" t="s">
        <v>80</v>
      </c>
      <c r="E1664" s="3" t="s">
        <v>80</v>
      </c>
      <c r="F1664" s="3" t="s">
        <v>80</v>
      </c>
      <c r="G1664" s="3" t="s">
        <v>80</v>
      </c>
      <c r="H1664" s="3" t="s">
        <v>80</v>
      </c>
      <c r="I1664" s="3" t="s">
        <v>80</v>
      </c>
      <c r="J1664" s="3" t="s">
        <v>80</v>
      </c>
      <c r="K1664" s="3" t="s">
        <v>80</v>
      </c>
      <c r="L1664" s="3" t="s">
        <v>80</v>
      </c>
      <c r="M1664" s="3" t="s">
        <v>80</v>
      </c>
    </row>
    <row r="1665" customFormat="false" ht="11.25" hidden="false" customHeight="false" outlineLevel="0" collapsed="false">
      <c r="A1665" s="199" t="n">
        <v>37209</v>
      </c>
      <c r="B1665" s="192" t="n">
        <v>37209</v>
      </c>
      <c r="C1665" s="3" t="s">
        <v>80</v>
      </c>
      <c r="D1665" s="3" t="s">
        <v>80</v>
      </c>
      <c r="E1665" s="3" t="s">
        <v>80</v>
      </c>
      <c r="F1665" s="3" t="s">
        <v>80</v>
      </c>
      <c r="G1665" s="3" t="s">
        <v>80</v>
      </c>
      <c r="H1665" s="3" t="s">
        <v>80</v>
      </c>
      <c r="I1665" s="3" t="s">
        <v>80</v>
      </c>
      <c r="J1665" s="3" t="s">
        <v>80</v>
      </c>
      <c r="K1665" s="3" t="s">
        <v>80</v>
      </c>
      <c r="L1665" s="3" t="s">
        <v>80</v>
      </c>
      <c r="M1665" s="3" t="s">
        <v>80</v>
      </c>
    </row>
    <row r="1666" customFormat="false" ht="11.25" hidden="false" customHeight="false" outlineLevel="0" collapsed="false">
      <c r="A1666" s="199" t="n">
        <v>37210</v>
      </c>
      <c r="B1666" s="192" t="n">
        <v>37210</v>
      </c>
      <c r="C1666" s="3" t="s">
        <v>80</v>
      </c>
      <c r="D1666" s="3" t="s">
        <v>80</v>
      </c>
      <c r="E1666" s="3" t="s">
        <v>80</v>
      </c>
      <c r="F1666" s="3" t="s">
        <v>80</v>
      </c>
      <c r="G1666" s="3" t="s">
        <v>80</v>
      </c>
      <c r="H1666" s="3" t="s">
        <v>80</v>
      </c>
      <c r="I1666" s="3" t="s">
        <v>80</v>
      </c>
      <c r="J1666" s="3" t="s">
        <v>80</v>
      </c>
      <c r="K1666" s="3" t="s">
        <v>80</v>
      </c>
      <c r="L1666" s="3" t="s">
        <v>80</v>
      </c>
      <c r="M1666" s="3" t="s">
        <v>80</v>
      </c>
    </row>
    <row r="1667" customFormat="false" ht="11.25" hidden="false" customHeight="false" outlineLevel="0" collapsed="false">
      <c r="A1667" s="199" t="n">
        <v>37211</v>
      </c>
      <c r="B1667" s="192" t="n">
        <v>37211</v>
      </c>
      <c r="C1667" s="3" t="s">
        <v>80</v>
      </c>
      <c r="D1667" s="3" t="s">
        <v>80</v>
      </c>
      <c r="E1667" s="3" t="s">
        <v>80</v>
      </c>
      <c r="F1667" s="3" t="s">
        <v>80</v>
      </c>
      <c r="G1667" s="3" t="s">
        <v>80</v>
      </c>
      <c r="H1667" s="3" t="s">
        <v>80</v>
      </c>
      <c r="I1667" s="3" t="s">
        <v>80</v>
      </c>
      <c r="J1667" s="3" t="s">
        <v>80</v>
      </c>
      <c r="K1667" s="3" t="s">
        <v>80</v>
      </c>
      <c r="L1667" s="3" t="s">
        <v>80</v>
      </c>
      <c r="M1667" s="3" t="s">
        <v>80</v>
      </c>
    </row>
    <row r="1668" customFormat="false" ht="11.25" hidden="false" customHeight="false" outlineLevel="0" collapsed="false">
      <c r="A1668" s="199" t="n">
        <v>37212</v>
      </c>
      <c r="B1668" s="192" t="n">
        <v>37212</v>
      </c>
      <c r="C1668" s="3" t="s">
        <v>80</v>
      </c>
      <c r="D1668" s="3" t="s">
        <v>80</v>
      </c>
      <c r="E1668" s="3" t="s">
        <v>80</v>
      </c>
      <c r="F1668" s="3" t="s">
        <v>80</v>
      </c>
      <c r="G1668" s="3" t="s">
        <v>80</v>
      </c>
      <c r="H1668" s="3" t="s">
        <v>80</v>
      </c>
      <c r="I1668" s="3" t="s">
        <v>80</v>
      </c>
      <c r="J1668" s="3" t="s">
        <v>80</v>
      </c>
      <c r="K1668" s="3" t="s">
        <v>80</v>
      </c>
      <c r="L1668" s="3" t="s">
        <v>80</v>
      </c>
      <c r="M1668" s="3" t="s">
        <v>80</v>
      </c>
    </row>
    <row r="1669" customFormat="false" ht="11.25" hidden="false" customHeight="false" outlineLevel="0" collapsed="false">
      <c r="A1669" s="199" t="n">
        <v>37213</v>
      </c>
      <c r="B1669" s="192" t="n">
        <v>37213</v>
      </c>
      <c r="C1669" s="3" t="s">
        <v>80</v>
      </c>
      <c r="D1669" s="3" t="s">
        <v>80</v>
      </c>
      <c r="E1669" s="3" t="s">
        <v>80</v>
      </c>
      <c r="F1669" s="3" t="s">
        <v>80</v>
      </c>
      <c r="G1669" s="3" t="s">
        <v>80</v>
      </c>
      <c r="H1669" s="3" t="s">
        <v>80</v>
      </c>
      <c r="I1669" s="3" t="s">
        <v>80</v>
      </c>
      <c r="J1669" s="3" t="s">
        <v>80</v>
      </c>
      <c r="K1669" s="3" t="s">
        <v>80</v>
      </c>
      <c r="L1669" s="3" t="s">
        <v>80</v>
      </c>
      <c r="M1669" s="3" t="s">
        <v>80</v>
      </c>
    </row>
    <row r="1670" customFormat="false" ht="11.25" hidden="false" customHeight="false" outlineLevel="0" collapsed="false">
      <c r="A1670" s="199" t="n">
        <v>37214</v>
      </c>
      <c r="B1670" s="192" t="n">
        <v>37214</v>
      </c>
      <c r="C1670" s="3" t="s">
        <v>80</v>
      </c>
      <c r="D1670" s="3" t="s">
        <v>80</v>
      </c>
      <c r="E1670" s="3" t="s">
        <v>80</v>
      </c>
      <c r="F1670" s="3" t="s">
        <v>80</v>
      </c>
      <c r="G1670" s="3" t="s">
        <v>80</v>
      </c>
      <c r="H1670" s="3" t="s">
        <v>80</v>
      </c>
      <c r="I1670" s="3" t="s">
        <v>80</v>
      </c>
      <c r="J1670" s="3" t="s">
        <v>80</v>
      </c>
      <c r="K1670" s="3" t="s">
        <v>80</v>
      </c>
      <c r="L1670" s="3" t="s">
        <v>80</v>
      </c>
      <c r="M1670" s="3" t="s">
        <v>80</v>
      </c>
    </row>
    <row r="1671" customFormat="false" ht="11.25" hidden="false" customHeight="false" outlineLevel="0" collapsed="false">
      <c r="A1671" s="199" t="n">
        <v>37215</v>
      </c>
      <c r="B1671" s="192" t="n">
        <v>37215</v>
      </c>
      <c r="C1671" s="3" t="s">
        <v>80</v>
      </c>
      <c r="D1671" s="3" t="s">
        <v>80</v>
      </c>
      <c r="E1671" s="3" t="s">
        <v>80</v>
      </c>
      <c r="F1671" s="3" t="s">
        <v>80</v>
      </c>
      <c r="G1671" s="3" t="s">
        <v>80</v>
      </c>
      <c r="H1671" s="3" t="s">
        <v>80</v>
      </c>
      <c r="I1671" s="3" t="s">
        <v>80</v>
      </c>
      <c r="J1671" s="3" t="s">
        <v>80</v>
      </c>
      <c r="K1671" s="3" t="s">
        <v>80</v>
      </c>
      <c r="L1671" s="3" t="s">
        <v>80</v>
      </c>
      <c r="M1671" s="3" t="s">
        <v>80</v>
      </c>
    </row>
    <row r="1672" customFormat="false" ht="11.25" hidden="false" customHeight="false" outlineLevel="0" collapsed="false">
      <c r="A1672" s="199" t="n">
        <v>37216</v>
      </c>
      <c r="B1672" s="192" t="n">
        <v>37216</v>
      </c>
      <c r="C1672" s="3" t="s">
        <v>80</v>
      </c>
      <c r="D1672" s="3" t="s">
        <v>80</v>
      </c>
      <c r="E1672" s="3" t="s">
        <v>80</v>
      </c>
      <c r="F1672" s="3" t="s">
        <v>80</v>
      </c>
      <c r="G1672" s="3" t="s">
        <v>80</v>
      </c>
      <c r="H1672" s="3" t="s">
        <v>80</v>
      </c>
      <c r="I1672" s="3" t="s">
        <v>80</v>
      </c>
      <c r="J1672" s="3" t="s">
        <v>80</v>
      </c>
      <c r="K1672" s="3" t="s">
        <v>80</v>
      </c>
      <c r="L1672" s="3" t="s">
        <v>80</v>
      </c>
      <c r="M1672" s="3" t="s">
        <v>80</v>
      </c>
    </row>
    <row r="1673" customFormat="false" ht="11.25" hidden="false" customHeight="false" outlineLevel="0" collapsed="false">
      <c r="A1673" s="199" t="n">
        <v>37217</v>
      </c>
      <c r="B1673" s="192" t="n">
        <v>37217</v>
      </c>
      <c r="C1673" s="3" t="s">
        <v>80</v>
      </c>
      <c r="D1673" s="3" t="s">
        <v>80</v>
      </c>
      <c r="E1673" s="3" t="s">
        <v>80</v>
      </c>
      <c r="F1673" s="3" t="s">
        <v>80</v>
      </c>
      <c r="G1673" s="3" t="s">
        <v>80</v>
      </c>
      <c r="H1673" s="3" t="s">
        <v>80</v>
      </c>
      <c r="I1673" s="3" t="s">
        <v>80</v>
      </c>
      <c r="J1673" s="3" t="s">
        <v>80</v>
      </c>
      <c r="K1673" s="3" t="s">
        <v>80</v>
      </c>
      <c r="L1673" s="3" t="s">
        <v>80</v>
      </c>
      <c r="M1673" s="3" t="s">
        <v>80</v>
      </c>
    </row>
    <row r="1674" customFormat="false" ht="11.25" hidden="false" customHeight="false" outlineLevel="0" collapsed="false">
      <c r="A1674" s="199" t="n">
        <v>37218</v>
      </c>
      <c r="B1674" s="192" t="n">
        <v>37218</v>
      </c>
      <c r="C1674" s="3" t="s">
        <v>80</v>
      </c>
      <c r="D1674" s="3" t="s">
        <v>80</v>
      </c>
      <c r="E1674" s="3" t="s">
        <v>80</v>
      </c>
      <c r="F1674" s="3" t="s">
        <v>80</v>
      </c>
      <c r="G1674" s="3" t="s">
        <v>80</v>
      </c>
      <c r="H1674" s="3" t="s">
        <v>80</v>
      </c>
      <c r="I1674" s="3" t="s">
        <v>80</v>
      </c>
      <c r="J1674" s="3" t="s">
        <v>80</v>
      </c>
      <c r="K1674" s="3" t="s">
        <v>80</v>
      </c>
      <c r="L1674" s="3" t="s">
        <v>80</v>
      </c>
      <c r="M1674" s="3" t="s">
        <v>80</v>
      </c>
    </row>
    <row r="1675" customFormat="false" ht="11.25" hidden="false" customHeight="false" outlineLevel="0" collapsed="false">
      <c r="A1675" s="199" t="n">
        <v>37219</v>
      </c>
      <c r="B1675" s="192" t="n">
        <v>37219</v>
      </c>
      <c r="C1675" s="3" t="s">
        <v>80</v>
      </c>
      <c r="D1675" s="3" t="s">
        <v>80</v>
      </c>
      <c r="E1675" s="3" t="s">
        <v>80</v>
      </c>
      <c r="F1675" s="3" t="s">
        <v>80</v>
      </c>
      <c r="G1675" s="3" t="s">
        <v>80</v>
      </c>
      <c r="H1675" s="3" t="s">
        <v>80</v>
      </c>
      <c r="I1675" s="3" t="s">
        <v>80</v>
      </c>
      <c r="J1675" s="3" t="s">
        <v>80</v>
      </c>
      <c r="K1675" s="3" t="s">
        <v>80</v>
      </c>
      <c r="L1675" s="3" t="s">
        <v>80</v>
      </c>
      <c r="M1675" s="3" t="s">
        <v>80</v>
      </c>
    </row>
    <row r="1676" customFormat="false" ht="11.25" hidden="false" customHeight="false" outlineLevel="0" collapsed="false">
      <c r="A1676" s="199" t="n">
        <v>37220</v>
      </c>
      <c r="B1676" s="192" t="n">
        <v>37220</v>
      </c>
      <c r="C1676" s="3" t="s">
        <v>80</v>
      </c>
      <c r="D1676" s="3" t="s">
        <v>80</v>
      </c>
      <c r="E1676" s="3" t="s">
        <v>80</v>
      </c>
      <c r="F1676" s="3" t="s">
        <v>80</v>
      </c>
      <c r="G1676" s="3" t="s">
        <v>80</v>
      </c>
      <c r="H1676" s="3" t="s">
        <v>80</v>
      </c>
      <c r="I1676" s="3" t="s">
        <v>80</v>
      </c>
      <c r="J1676" s="3" t="s">
        <v>80</v>
      </c>
      <c r="K1676" s="3" t="s">
        <v>80</v>
      </c>
      <c r="L1676" s="3" t="s">
        <v>80</v>
      </c>
      <c r="M1676" s="3" t="s">
        <v>80</v>
      </c>
    </row>
    <row r="1677" customFormat="false" ht="11.25" hidden="false" customHeight="false" outlineLevel="0" collapsed="false">
      <c r="A1677" s="199" t="n">
        <v>37221</v>
      </c>
      <c r="B1677" s="192" t="n">
        <v>37221</v>
      </c>
      <c r="C1677" s="3" t="s">
        <v>80</v>
      </c>
      <c r="D1677" s="3" t="s">
        <v>80</v>
      </c>
      <c r="E1677" s="3" t="s">
        <v>80</v>
      </c>
      <c r="F1677" s="3" t="s">
        <v>80</v>
      </c>
      <c r="G1677" s="3" t="s">
        <v>80</v>
      </c>
      <c r="H1677" s="3" t="s">
        <v>80</v>
      </c>
      <c r="I1677" s="3" t="s">
        <v>80</v>
      </c>
      <c r="J1677" s="3" t="s">
        <v>80</v>
      </c>
      <c r="K1677" s="3" t="s">
        <v>80</v>
      </c>
      <c r="L1677" s="3" t="s">
        <v>80</v>
      </c>
      <c r="M1677" s="3" t="s">
        <v>80</v>
      </c>
    </row>
    <row r="1678" customFormat="false" ht="11.25" hidden="false" customHeight="false" outlineLevel="0" collapsed="false">
      <c r="A1678" s="199" t="n">
        <v>37222</v>
      </c>
      <c r="B1678" s="192" t="n">
        <v>37222</v>
      </c>
      <c r="C1678" s="3" t="s">
        <v>80</v>
      </c>
      <c r="D1678" s="3" t="s">
        <v>80</v>
      </c>
      <c r="E1678" s="3" t="s">
        <v>80</v>
      </c>
      <c r="F1678" s="3" t="s">
        <v>80</v>
      </c>
      <c r="G1678" s="3" t="s">
        <v>80</v>
      </c>
      <c r="H1678" s="3" t="s">
        <v>80</v>
      </c>
      <c r="I1678" s="3" t="s">
        <v>80</v>
      </c>
      <c r="J1678" s="3" t="s">
        <v>80</v>
      </c>
      <c r="K1678" s="3" t="s">
        <v>80</v>
      </c>
      <c r="L1678" s="3" t="s">
        <v>80</v>
      </c>
      <c r="M1678" s="3" t="s">
        <v>80</v>
      </c>
    </row>
    <row r="1679" customFormat="false" ht="11.25" hidden="false" customHeight="false" outlineLevel="0" collapsed="false">
      <c r="A1679" s="199" t="n">
        <v>37223</v>
      </c>
      <c r="B1679" s="192" t="n">
        <v>37223</v>
      </c>
      <c r="C1679" s="3" t="s">
        <v>80</v>
      </c>
      <c r="D1679" s="3" t="s">
        <v>80</v>
      </c>
      <c r="E1679" s="3" t="s">
        <v>80</v>
      </c>
      <c r="F1679" s="3" t="s">
        <v>80</v>
      </c>
      <c r="G1679" s="3" t="s">
        <v>80</v>
      </c>
      <c r="H1679" s="3" t="s">
        <v>80</v>
      </c>
      <c r="I1679" s="3" t="s">
        <v>80</v>
      </c>
      <c r="J1679" s="3" t="s">
        <v>80</v>
      </c>
      <c r="K1679" s="3" t="s">
        <v>80</v>
      </c>
      <c r="L1679" s="3" t="s">
        <v>80</v>
      </c>
      <c r="M1679" s="3" t="s">
        <v>80</v>
      </c>
    </row>
    <row r="1680" customFormat="false" ht="11.25" hidden="false" customHeight="false" outlineLevel="0" collapsed="false">
      <c r="A1680" s="199" t="n">
        <v>37224</v>
      </c>
      <c r="B1680" s="192" t="n">
        <v>37224</v>
      </c>
      <c r="C1680" s="3" t="s">
        <v>80</v>
      </c>
      <c r="D1680" s="3" t="s">
        <v>80</v>
      </c>
      <c r="E1680" s="3" t="s">
        <v>80</v>
      </c>
      <c r="F1680" s="3" t="s">
        <v>80</v>
      </c>
      <c r="G1680" s="3" t="s">
        <v>80</v>
      </c>
      <c r="H1680" s="3" t="s">
        <v>80</v>
      </c>
      <c r="I1680" s="3" t="s">
        <v>80</v>
      </c>
      <c r="J1680" s="3" t="s">
        <v>80</v>
      </c>
      <c r="K1680" s="3" t="s">
        <v>80</v>
      </c>
      <c r="L1680" s="3" t="s">
        <v>80</v>
      </c>
      <c r="M1680" s="3" t="s">
        <v>80</v>
      </c>
    </row>
    <row r="1681" customFormat="false" ht="11.25" hidden="false" customHeight="false" outlineLevel="0" collapsed="false">
      <c r="A1681" s="199" t="n">
        <v>37225</v>
      </c>
      <c r="B1681" s="192" t="n">
        <v>37225</v>
      </c>
      <c r="C1681" s="3" t="s">
        <v>80</v>
      </c>
      <c r="D1681" s="3" t="s">
        <v>80</v>
      </c>
      <c r="E1681" s="3" t="s">
        <v>80</v>
      </c>
      <c r="F1681" s="3" t="s">
        <v>80</v>
      </c>
      <c r="G1681" s="3" t="s">
        <v>80</v>
      </c>
      <c r="H1681" s="3" t="s">
        <v>80</v>
      </c>
      <c r="I1681" s="3" t="s">
        <v>80</v>
      </c>
      <c r="J1681" s="3" t="s">
        <v>80</v>
      </c>
      <c r="K1681" s="3" t="s">
        <v>80</v>
      </c>
      <c r="L1681" s="3" t="s">
        <v>80</v>
      </c>
      <c r="M1681" s="3" t="s">
        <v>80</v>
      </c>
    </row>
    <row r="1682" customFormat="false" ht="11.25" hidden="false" customHeight="false" outlineLevel="0" collapsed="false">
      <c r="A1682" s="199" t="n">
        <v>37226</v>
      </c>
      <c r="B1682" s="192" t="n">
        <v>37226</v>
      </c>
      <c r="C1682" s="3" t="s">
        <v>80</v>
      </c>
      <c r="D1682" s="3" t="s">
        <v>80</v>
      </c>
      <c r="E1682" s="3" t="s">
        <v>80</v>
      </c>
      <c r="F1682" s="3" t="s">
        <v>80</v>
      </c>
      <c r="G1682" s="3" t="s">
        <v>80</v>
      </c>
      <c r="H1682" s="3" t="s">
        <v>80</v>
      </c>
      <c r="I1682" s="3" t="s">
        <v>80</v>
      </c>
      <c r="J1682" s="3" t="s">
        <v>80</v>
      </c>
      <c r="K1682" s="3" t="s">
        <v>80</v>
      </c>
      <c r="L1682" s="3" t="s">
        <v>80</v>
      </c>
      <c r="M1682" s="3" t="s">
        <v>80</v>
      </c>
    </row>
    <row r="1683" customFormat="false" ht="11.25" hidden="false" customHeight="false" outlineLevel="0" collapsed="false">
      <c r="A1683" s="199" t="n">
        <v>37227</v>
      </c>
      <c r="B1683" s="192" t="n">
        <v>37227</v>
      </c>
      <c r="C1683" s="3" t="s">
        <v>80</v>
      </c>
      <c r="D1683" s="3" t="s">
        <v>80</v>
      </c>
      <c r="E1683" s="3" t="s">
        <v>80</v>
      </c>
      <c r="F1683" s="3" t="s">
        <v>80</v>
      </c>
      <c r="G1683" s="3" t="s">
        <v>80</v>
      </c>
      <c r="H1683" s="3" t="s">
        <v>80</v>
      </c>
      <c r="I1683" s="3" t="s">
        <v>80</v>
      </c>
      <c r="J1683" s="3" t="s">
        <v>80</v>
      </c>
      <c r="K1683" s="3" t="s">
        <v>80</v>
      </c>
      <c r="L1683" s="3" t="s">
        <v>80</v>
      </c>
      <c r="M1683" s="3" t="s">
        <v>80</v>
      </c>
    </row>
    <row r="1684" customFormat="false" ht="11.25" hidden="false" customHeight="false" outlineLevel="0" collapsed="false">
      <c r="A1684" s="199" t="n">
        <v>37228</v>
      </c>
      <c r="B1684" s="192" t="n">
        <v>37228</v>
      </c>
      <c r="C1684" s="3" t="s">
        <v>80</v>
      </c>
      <c r="D1684" s="3" t="s">
        <v>80</v>
      </c>
      <c r="E1684" s="3" t="s">
        <v>80</v>
      </c>
      <c r="F1684" s="3" t="s">
        <v>80</v>
      </c>
      <c r="G1684" s="3" t="s">
        <v>80</v>
      </c>
      <c r="H1684" s="3" t="s">
        <v>80</v>
      </c>
      <c r="I1684" s="3" t="s">
        <v>80</v>
      </c>
      <c r="J1684" s="3" t="s">
        <v>80</v>
      </c>
      <c r="K1684" s="3" t="s">
        <v>80</v>
      </c>
      <c r="L1684" s="3" t="s">
        <v>80</v>
      </c>
      <c r="M1684" s="3" t="s">
        <v>80</v>
      </c>
    </row>
    <row r="1685" customFormat="false" ht="11.25" hidden="false" customHeight="false" outlineLevel="0" collapsed="false">
      <c r="A1685" s="199" t="n">
        <v>37229</v>
      </c>
      <c r="B1685" s="192" t="n">
        <v>37229</v>
      </c>
      <c r="C1685" s="3" t="s">
        <v>80</v>
      </c>
      <c r="D1685" s="3" t="s">
        <v>80</v>
      </c>
      <c r="E1685" s="3" t="s">
        <v>80</v>
      </c>
      <c r="F1685" s="3" t="s">
        <v>80</v>
      </c>
      <c r="G1685" s="3" t="s">
        <v>80</v>
      </c>
      <c r="H1685" s="3" t="s">
        <v>80</v>
      </c>
      <c r="I1685" s="3" t="s">
        <v>80</v>
      </c>
      <c r="J1685" s="3" t="s">
        <v>80</v>
      </c>
      <c r="K1685" s="3" t="s">
        <v>80</v>
      </c>
      <c r="L1685" s="3" t="s">
        <v>80</v>
      </c>
      <c r="M1685" s="3" t="s">
        <v>80</v>
      </c>
    </row>
    <row r="1686" customFormat="false" ht="11.25" hidden="false" customHeight="false" outlineLevel="0" collapsed="false">
      <c r="A1686" s="199" t="n">
        <v>37230</v>
      </c>
      <c r="B1686" s="192" t="n">
        <v>37230</v>
      </c>
      <c r="C1686" s="3" t="s">
        <v>80</v>
      </c>
      <c r="D1686" s="3" t="s">
        <v>80</v>
      </c>
      <c r="E1686" s="3" t="s">
        <v>80</v>
      </c>
      <c r="F1686" s="3" t="s">
        <v>80</v>
      </c>
      <c r="G1686" s="3" t="s">
        <v>80</v>
      </c>
      <c r="H1686" s="3" t="s">
        <v>80</v>
      </c>
      <c r="I1686" s="3" t="s">
        <v>80</v>
      </c>
      <c r="J1686" s="3" t="s">
        <v>80</v>
      </c>
      <c r="K1686" s="3" t="s">
        <v>80</v>
      </c>
      <c r="L1686" s="3" t="s">
        <v>80</v>
      </c>
      <c r="M1686" s="3" t="s">
        <v>80</v>
      </c>
    </row>
    <row r="1687" customFormat="false" ht="11.25" hidden="false" customHeight="false" outlineLevel="0" collapsed="false">
      <c r="A1687" s="199" t="n">
        <v>37231</v>
      </c>
      <c r="B1687" s="192" t="n">
        <v>37231</v>
      </c>
      <c r="C1687" s="3" t="s">
        <v>80</v>
      </c>
      <c r="D1687" s="3" t="s">
        <v>80</v>
      </c>
      <c r="E1687" s="3" t="s">
        <v>80</v>
      </c>
      <c r="F1687" s="3" t="s">
        <v>80</v>
      </c>
      <c r="G1687" s="3" t="s">
        <v>80</v>
      </c>
      <c r="H1687" s="3" t="s">
        <v>80</v>
      </c>
      <c r="I1687" s="3" t="s">
        <v>80</v>
      </c>
      <c r="J1687" s="3" t="s">
        <v>80</v>
      </c>
      <c r="K1687" s="3" t="s">
        <v>80</v>
      </c>
      <c r="L1687" s="3" t="s">
        <v>80</v>
      </c>
      <c r="M1687" s="3" t="s">
        <v>80</v>
      </c>
    </row>
    <row r="1688" customFormat="false" ht="11.25" hidden="false" customHeight="false" outlineLevel="0" collapsed="false">
      <c r="A1688" s="199" t="n">
        <v>37232</v>
      </c>
      <c r="B1688" s="192" t="n">
        <v>37232</v>
      </c>
      <c r="C1688" s="3" t="s">
        <v>80</v>
      </c>
      <c r="D1688" s="3" t="s">
        <v>80</v>
      </c>
      <c r="E1688" s="3" t="s">
        <v>80</v>
      </c>
      <c r="F1688" s="3" t="s">
        <v>80</v>
      </c>
      <c r="G1688" s="3" t="s">
        <v>80</v>
      </c>
      <c r="H1688" s="3" t="s">
        <v>80</v>
      </c>
      <c r="I1688" s="3" t="s">
        <v>80</v>
      </c>
      <c r="J1688" s="3" t="s">
        <v>80</v>
      </c>
      <c r="K1688" s="3" t="s">
        <v>80</v>
      </c>
      <c r="L1688" s="3" t="s">
        <v>80</v>
      </c>
      <c r="M1688" s="3" t="s">
        <v>80</v>
      </c>
    </row>
    <row r="1689" customFormat="false" ht="11.25" hidden="false" customHeight="false" outlineLevel="0" collapsed="false">
      <c r="A1689" s="199" t="n">
        <v>37233</v>
      </c>
      <c r="B1689" s="192" t="n">
        <v>37233</v>
      </c>
      <c r="C1689" s="3" t="s">
        <v>80</v>
      </c>
      <c r="D1689" s="3" t="s">
        <v>80</v>
      </c>
      <c r="E1689" s="3" t="s">
        <v>80</v>
      </c>
      <c r="F1689" s="3" t="s">
        <v>80</v>
      </c>
      <c r="G1689" s="3" t="s">
        <v>80</v>
      </c>
      <c r="H1689" s="3" t="s">
        <v>80</v>
      </c>
      <c r="I1689" s="3" t="s">
        <v>80</v>
      </c>
      <c r="J1689" s="3" t="s">
        <v>80</v>
      </c>
      <c r="K1689" s="3" t="s">
        <v>80</v>
      </c>
      <c r="L1689" s="3" t="s">
        <v>80</v>
      </c>
      <c r="M1689" s="3" t="s">
        <v>80</v>
      </c>
    </row>
    <row r="1690" customFormat="false" ht="11.25" hidden="false" customHeight="false" outlineLevel="0" collapsed="false">
      <c r="A1690" s="199" t="n">
        <v>37234</v>
      </c>
      <c r="B1690" s="192" t="n">
        <v>37234</v>
      </c>
      <c r="C1690" s="3" t="s">
        <v>80</v>
      </c>
      <c r="D1690" s="3" t="s">
        <v>80</v>
      </c>
      <c r="E1690" s="3" t="s">
        <v>80</v>
      </c>
      <c r="F1690" s="3" t="s">
        <v>80</v>
      </c>
      <c r="G1690" s="3" t="s">
        <v>80</v>
      </c>
      <c r="H1690" s="3" t="s">
        <v>80</v>
      </c>
      <c r="I1690" s="3" t="s">
        <v>80</v>
      </c>
      <c r="J1690" s="3" t="s">
        <v>80</v>
      </c>
      <c r="K1690" s="3" t="s">
        <v>80</v>
      </c>
      <c r="L1690" s="3" t="s">
        <v>80</v>
      </c>
      <c r="M1690" s="3" t="s">
        <v>80</v>
      </c>
    </row>
    <row r="1691" customFormat="false" ht="11.25" hidden="false" customHeight="false" outlineLevel="0" collapsed="false">
      <c r="A1691" s="199" t="n">
        <v>37235</v>
      </c>
      <c r="B1691" s="192" t="n">
        <v>37235</v>
      </c>
      <c r="C1691" s="3" t="s">
        <v>80</v>
      </c>
      <c r="D1691" s="3" t="s">
        <v>80</v>
      </c>
      <c r="E1691" s="3" t="s">
        <v>80</v>
      </c>
      <c r="F1691" s="3" t="s">
        <v>80</v>
      </c>
      <c r="G1691" s="3" t="s">
        <v>80</v>
      </c>
      <c r="H1691" s="3" t="s">
        <v>80</v>
      </c>
      <c r="I1691" s="3" t="s">
        <v>80</v>
      </c>
      <c r="J1691" s="3" t="s">
        <v>80</v>
      </c>
      <c r="K1691" s="3" t="s">
        <v>80</v>
      </c>
      <c r="L1691" s="3" t="s">
        <v>80</v>
      </c>
      <c r="M1691" s="3" t="s">
        <v>80</v>
      </c>
    </row>
    <row r="1692" customFormat="false" ht="11.25" hidden="false" customHeight="false" outlineLevel="0" collapsed="false">
      <c r="A1692" s="199" t="n">
        <v>37236</v>
      </c>
      <c r="B1692" s="192" t="n">
        <v>37236</v>
      </c>
      <c r="C1692" s="3" t="s">
        <v>80</v>
      </c>
      <c r="D1692" s="3" t="s">
        <v>80</v>
      </c>
      <c r="E1692" s="3" t="s">
        <v>80</v>
      </c>
      <c r="F1692" s="3" t="s">
        <v>80</v>
      </c>
      <c r="G1692" s="3" t="s">
        <v>80</v>
      </c>
      <c r="H1692" s="3" t="s">
        <v>80</v>
      </c>
      <c r="I1692" s="3" t="s">
        <v>80</v>
      </c>
      <c r="J1692" s="3" t="s">
        <v>80</v>
      </c>
      <c r="K1692" s="3" t="s">
        <v>80</v>
      </c>
      <c r="L1692" s="3" t="s">
        <v>80</v>
      </c>
      <c r="M1692" s="3" t="s">
        <v>80</v>
      </c>
    </row>
    <row r="1693" customFormat="false" ht="11.25" hidden="false" customHeight="false" outlineLevel="0" collapsed="false">
      <c r="A1693" s="199" t="n">
        <v>37237</v>
      </c>
      <c r="B1693" s="192" t="n">
        <v>37237</v>
      </c>
      <c r="C1693" s="3" t="s">
        <v>80</v>
      </c>
      <c r="D1693" s="3" t="s">
        <v>80</v>
      </c>
      <c r="E1693" s="3" t="s">
        <v>80</v>
      </c>
      <c r="F1693" s="3" t="s">
        <v>80</v>
      </c>
      <c r="G1693" s="3" t="s">
        <v>80</v>
      </c>
      <c r="H1693" s="3" t="s">
        <v>80</v>
      </c>
      <c r="I1693" s="3" t="s">
        <v>80</v>
      </c>
      <c r="J1693" s="3" t="s">
        <v>80</v>
      </c>
      <c r="K1693" s="3" t="s">
        <v>80</v>
      </c>
      <c r="L1693" s="3" t="s">
        <v>80</v>
      </c>
      <c r="M1693" s="3" t="s">
        <v>80</v>
      </c>
    </row>
    <row r="1694" customFormat="false" ht="11.25" hidden="false" customHeight="false" outlineLevel="0" collapsed="false">
      <c r="A1694" s="199" t="n">
        <v>37238</v>
      </c>
      <c r="B1694" s="192" t="n">
        <v>37238</v>
      </c>
      <c r="C1694" s="3" t="s">
        <v>80</v>
      </c>
      <c r="D1694" s="3" t="s">
        <v>80</v>
      </c>
      <c r="E1694" s="3" t="s">
        <v>80</v>
      </c>
      <c r="F1694" s="3" t="s">
        <v>80</v>
      </c>
      <c r="G1694" s="3" t="s">
        <v>80</v>
      </c>
      <c r="H1694" s="3" t="s">
        <v>80</v>
      </c>
      <c r="I1694" s="3" t="s">
        <v>80</v>
      </c>
      <c r="J1694" s="3" t="s">
        <v>80</v>
      </c>
      <c r="K1694" s="3" t="s">
        <v>80</v>
      </c>
      <c r="L1694" s="3" t="s">
        <v>80</v>
      </c>
      <c r="M1694" s="3" t="s">
        <v>80</v>
      </c>
    </row>
    <row r="1695" customFormat="false" ht="11.25" hidden="false" customHeight="false" outlineLevel="0" collapsed="false">
      <c r="A1695" s="199" t="n">
        <v>37239</v>
      </c>
      <c r="B1695" s="192" t="n">
        <v>37239</v>
      </c>
      <c r="C1695" s="3" t="s">
        <v>80</v>
      </c>
      <c r="D1695" s="3" t="s">
        <v>80</v>
      </c>
      <c r="E1695" s="3" t="s">
        <v>80</v>
      </c>
      <c r="F1695" s="3" t="s">
        <v>80</v>
      </c>
      <c r="G1695" s="3" t="s">
        <v>80</v>
      </c>
      <c r="H1695" s="3" t="s">
        <v>80</v>
      </c>
      <c r="I1695" s="3" t="s">
        <v>80</v>
      </c>
      <c r="J1695" s="3" t="s">
        <v>80</v>
      </c>
      <c r="K1695" s="3" t="s">
        <v>80</v>
      </c>
      <c r="L1695" s="3" t="s">
        <v>80</v>
      </c>
      <c r="M1695" s="3" t="s">
        <v>80</v>
      </c>
    </row>
    <row r="1696" customFormat="false" ht="11.25" hidden="false" customHeight="false" outlineLevel="0" collapsed="false">
      <c r="A1696" s="199" t="n">
        <v>37240</v>
      </c>
      <c r="B1696" s="192" t="n">
        <v>37240</v>
      </c>
      <c r="C1696" s="3" t="s">
        <v>80</v>
      </c>
      <c r="D1696" s="3" t="s">
        <v>80</v>
      </c>
      <c r="E1696" s="3" t="s">
        <v>80</v>
      </c>
      <c r="F1696" s="3" t="s">
        <v>80</v>
      </c>
      <c r="G1696" s="3" t="s">
        <v>80</v>
      </c>
      <c r="H1696" s="3" t="s">
        <v>80</v>
      </c>
      <c r="I1696" s="3" t="s">
        <v>80</v>
      </c>
      <c r="J1696" s="3" t="s">
        <v>80</v>
      </c>
      <c r="K1696" s="3" t="s">
        <v>80</v>
      </c>
      <c r="L1696" s="3" t="s">
        <v>80</v>
      </c>
      <c r="M1696" s="3" t="s">
        <v>80</v>
      </c>
    </row>
    <row r="1697" customFormat="false" ht="11.25" hidden="false" customHeight="false" outlineLevel="0" collapsed="false">
      <c r="A1697" s="199" t="n">
        <v>37241</v>
      </c>
      <c r="B1697" s="192" t="n">
        <v>37241</v>
      </c>
      <c r="C1697" s="3" t="s">
        <v>80</v>
      </c>
      <c r="D1697" s="3" t="s">
        <v>80</v>
      </c>
      <c r="E1697" s="3" t="s">
        <v>80</v>
      </c>
      <c r="F1697" s="3" t="s">
        <v>80</v>
      </c>
      <c r="G1697" s="3" t="s">
        <v>80</v>
      </c>
      <c r="H1697" s="3" t="s">
        <v>80</v>
      </c>
      <c r="I1697" s="3" t="s">
        <v>80</v>
      </c>
      <c r="J1697" s="3" t="s">
        <v>80</v>
      </c>
      <c r="K1697" s="3" t="s">
        <v>80</v>
      </c>
      <c r="L1697" s="3" t="s">
        <v>80</v>
      </c>
      <c r="M1697" s="3" t="s">
        <v>80</v>
      </c>
    </row>
    <row r="1698" customFormat="false" ht="11.25" hidden="false" customHeight="false" outlineLevel="0" collapsed="false">
      <c r="A1698" s="199" t="n">
        <v>37242</v>
      </c>
      <c r="B1698" s="192" t="n">
        <v>37242</v>
      </c>
      <c r="C1698" s="3" t="s">
        <v>80</v>
      </c>
      <c r="D1698" s="3" t="s">
        <v>80</v>
      </c>
      <c r="E1698" s="3" t="s">
        <v>80</v>
      </c>
      <c r="F1698" s="3" t="s">
        <v>80</v>
      </c>
      <c r="G1698" s="3" t="s">
        <v>80</v>
      </c>
      <c r="H1698" s="3" t="s">
        <v>80</v>
      </c>
      <c r="I1698" s="3" t="s">
        <v>80</v>
      </c>
      <c r="J1698" s="3" t="s">
        <v>80</v>
      </c>
      <c r="K1698" s="3" t="s">
        <v>80</v>
      </c>
      <c r="L1698" s="3" t="s">
        <v>80</v>
      </c>
      <c r="M1698" s="3" t="s">
        <v>80</v>
      </c>
    </row>
    <row r="1699" customFormat="false" ht="11.25" hidden="false" customHeight="false" outlineLevel="0" collapsed="false">
      <c r="A1699" s="199" t="n">
        <v>37243</v>
      </c>
      <c r="B1699" s="192" t="n">
        <v>37243</v>
      </c>
      <c r="C1699" s="3" t="s">
        <v>80</v>
      </c>
      <c r="D1699" s="3" t="s">
        <v>80</v>
      </c>
      <c r="E1699" s="3" t="s">
        <v>80</v>
      </c>
      <c r="F1699" s="3" t="s">
        <v>80</v>
      </c>
      <c r="G1699" s="3" t="s">
        <v>80</v>
      </c>
      <c r="H1699" s="3" t="s">
        <v>80</v>
      </c>
      <c r="I1699" s="3" t="s">
        <v>80</v>
      </c>
      <c r="J1699" s="3" t="s">
        <v>80</v>
      </c>
      <c r="K1699" s="3" t="s">
        <v>80</v>
      </c>
      <c r="L1699" s="3" t="s">
        <v>80</v>
      </c>
      <c r="M1699" s="3" t="s">
        <v>80</v>
      </c>
    </row>
    <row r="1700" customFormat="false" ht="11.25" hidden="false" customHeight="false" outlineLevel="0" collapsed="false">
      <c r="A1700" s="199" t="n">
        <v>37244</v>
      </c>
      <c r="B1700" s="192" t="n">
        <v>37244</v>
      </c>
      <c r="C1700" s="3" t="s">
        <v>80</v>
      </c>
      <c r="D1700" s="3" t="s">
        <v>80</v>
      </c>
      <c r="E1700" s="3" t="s">
        <v>80</v>
      </c>
      <c r="F1700" s="3" t="s">
        <v>80</v>
      </c>
      <c r="G1700" s="3" t="s">
        <v>80</v>
      </c>
      <c r="H1700" s="3" t="s">
        <v>80</v>
      </c>
      <c r="I1700" s="3" t="s">
        <v>80</v>
      </c>
      <c r="J1700" s="3" t="s">
        <v>80</v>
      </c>
      <c r="K1700" s="3" t="s">
        <v>80</v>
      </c>
      <c r="L1700" s="3" t="s">
        <v>80</v>
      </c>
      <c r="M1700" s="3" t="s">
        <v>80</v>
      </c>
    </row>
    <row r="1701" customFormat="false" ht="11.25" hidden="false" customHeight="false" outlineLevel="0" collapsed="false">
      <c r="A1701" s="199" t="n">
        <v>37245</v>
      </c>
      <c r="B1701" s="192" t="n">
        <v>37245</v>
      </c>
      <c r="C1701" s="3" t="s">
        <v>80</v>
      </c>
      <c r="D1701" s="3" t="s">
        <v>80</v>
      </c>
      <c r="E1701" s="3" t="s">
        <v>80</v>
      </c>
      <c r="F1701" s="3" t="s">
        <v>80</v>
      </c>
      <c r="G1701" s="3" t="s">
        <v>80</v>
      </c>
      <c r="H1701" s="3" t="s">
        <v>80</v>
      </c>
      <c r="I1701" s="3" t="s">
        <v>80</v>
      </c>
      <c r="J1701" s="3" t="s">
        <v>80</v>
      </c>
      <c r="K1701" s="3" t="s">
        <v>80</v>
      </c>
      <c r="L1701" s="3" t="s">
        <v>80</v>
      </c>
      <c r="M1701" s="3" t="s">
        <v>80</v>
      </c>
    </row>
    <row r="1702" customFormat="false" ht="11.25" hidden="false" customHeight="false" outlineLevel="0" collapsed="false">
      <c r="A1702" s="199" t="n">
        <v>37246</v>
      </c>
      <c r="B1702" s="192" t="n">
        <v>37246</v>
      </c>
      <c r="C1702" s="3" t="s">
        <v>80</v>
      </c>
      <c r="D1702" s="3" t="s">
        <v>80</v>
      </c>
      <c r="E1702" s="3" t="s">
        <v>80</v>
      </c>
      <c r="F1702" s="3" t="s">
        <v>80</v>
      </c>
      <c r="G1702" s="3" t="s">
        <v>80</v>
      </c>
      <c r="H1702" s="3" t="s">
        <v>80</v>
      </c>
      <c r="I1702" s="3" t="s">
        <v>80</v>
      </c>
      <c r="J1702" s="3" t="s">
        <v>80</v>
      </c>
      <c r="K1702" s="3" t="s">
        <v>80</v>
      </c>
      <c r="L1702" s="3" t="s">
        <v>80</v>
      </c>
      <c r="M1702" s="3" t="s">
        <v>80</v>
      </c>
    </row>
    <row r="1703" customFormat="false" ht="11.25" hidden="false" customHeight="false" outlineLevel="0" collapsed="false">
      <c r="A1703" s="199" t="n">
        <v>37247</v>
      </c>
      <c r="B1703" s="192" t="n">
        <v>37247</v>
      </c>
      <c r="C1703" s="3" t="s">
        <v>80</v>
      </c>
      <c r="D1703" s="3" t="s">
        <v>80</v>
      </c>
      <c r="E1703" s="3" t="s">
        <v>80</v>
      </c>
      <c r="F1703" s="3" t="s">
        <v>80</v>
      </c>
      <c r="G1703" s="3" t="s">
        <v>80</v>
      </c>
      <c r="H1703" s="3" t="s">
        <v>80</v>
      </c>
      <c r="I1703" s="3" t="s">
        <v>80</v>
      </c>
      <c r="J1703" s="3" t="s">
        <v>80</v>
      </c>
      <c r="K1703" s="3" t="s">
        <v>80</v>
      </c>
      <c r="L1703" s="3" t="s">
        <v>80</v>
      </c>
      <c r="M1703" s="3" t="s">
        <v>80</v>
      </c>
    </row>
    <row r="1704" customFormat="false" ht="11.25" hidden="false" customHeight="false" outlineLevel="0" collapsed="false">
      <c r="A1704" s="199" t="n">
        <v>37248</v>
      </c>
      <c r="B1704" s="192" t="n">
        <v>37248</v>
      </c>
      <c r="C1704" s="3" t="s">
        <v>80</v>
      </c>
      <c r="D1704" s="3" t="s">
        <v>80</v>
      </c>
      <c r="E1704" s="3" t="s">
        <v>80</v>
      </c>
      <c r="F1704" s="3" t="s">
        <v>80</v>
      </c>
      <c r="G1704" s="3" t="s">
        <v>80</v>
      </c>
      <c r="H1704" s="3" t="s">
        <v>80</v>
      </c>
      <c r="I1704" s="3" t="s">
        <v>80</v>
      </c>
      <c r="J1704" s="3" t="s">
        <v>80</v>
      </c>
      <c r="K1704" s="3" t="s">
        <v>80</v>
      </c>
      <c r="L1704" s="3" t="s">
        <v>80</v>
      </c>
      <c r="M1704" s="3" t="s">
        <v>80</v>
      </c>
    </row>
    <row r="1705" customFormat="false" ht="11.25" hidden="false" customHeight="false" outlineLevel="0" collapsed="false">
      <c r="A1705" s="199" t="n">
        <v>37249</v>
      </c>
      <c r="B1705" s="192" t="n">
        <v>37249</v>
      </c>
      <c r="C1705" s="3" t="s">
        <v>80</v>
      </c>
      <c r="D1705" s="3" t="s">
        <v>80</v>
      </c>
      <c r="E1705" s="3" t="s">
        <v>80</v>
      </c>
      <c r="F1705" s="3" t="s">
        <v>80</v>
      </c>
      <c r="G1705" s="3" t="s">
        <v>80</v>
      </c>
      <c r="H1705" s="3" t="s">
        <v>80</v>
      </c>
      <c r="I1705" s="3" t="s">
        <v>80</v>
      </c>
      <c r="J1705" s="3" t="s">
        <v>80</v>
      </c>
      <c r="K1705" s="3" t="s">
        <v>80</v>
      </c>
      <c r="L1705" s="3" t="s">
        <v>80</v>
      </c>
      <c r="M1705" s="3" t="s">
        <v>80</v>
      </c>
    </row>
    <row r="1706" customFormat="false" ht="11.25" hidden="false" customHeight="false" outlineLevel="0" collapsed="false">
      <c r="A1706" s="199" t="n">
        <v>37250</v>
      </c>
      <c r="B1706" s="192" t="n">
        <v>37250</v>
      </c>
      <c r="C1706" s="3" t="s">
        <v>80</v>
      </c>
      <c r="D1706" s="3" t="s">
        <v>80</v>
      </c>
      <c r="E1706" s="3" t="s">
        <v>80</v>
      </c>
      <c r="F1706" s="3" t="s">
        <v>80</v>
      </c>
      <c r="G1706" s="3" t="s">
        <v>80</v>
      </c>
      <c r="H1706" s="3" t="s">
        <v>80</v>
      </c>
      <c r="I1706" s="3" t="s">
        <v>80</v>
      </c>
      <c r="J1706" s="3" t="s">
        <v>80</v>
      </c>
      <c r="K1706" s="3" t="s">
        <v>80</v>
      </c>
      <c r="L1706" s="3" t="s">
        <v>80</v>
      </c>
      <c r="M1706" s="3" t="s">
        <v>80</v>
      </c>
    </row>
    <row r="1707" customFormat="false" ht="11.25" hidden="false" customHeight="false" outlineLevel="0" collapsed="false">
      <c r="A1707" s="199" t="n">
        <v>37251</v>
      </c>
      <c r="B1707" s="192" t="n">
        <v>37251</v>
      </c>
      <c r="C1707" s="3" t="s">
        <v>80</v>
      </c>
      <c r="D1707" s="3" t="s">
        <v>80</v>
      </c>
      <c r="E1707" s="3" t="s">
        <v>80</v>
      </c>
      <c r="F1707" s="3" t="s">
        <v>80</v>
      </c>
      <c r="G1707" s="3" t="s">
        <v>80</v>
      </c>
      <c r="H1707" s="3" t="s">
        <v>80</v>
      </c>
      <c r="I1707" s="3" t="s">
        <v>80</v>
      </c>
      <c r="J1707" s="3" t="s">
        <v>80</v>
      </c>
      <c r="K1707" s="3" t="s">
        <v>80</v>
      </c>
      <c r="L1707" s="3" t="s">
        <v>80</v>
      </c>
      <c r="M1707" s="3" t="s">
        <v>80</v>
      </c>
    </row>
    <row r="1708" customFormat="false" ht="11.25" hidden="false" customHeight="false" outlineLevel="0" collapsed="false">
      <c r="A1708" s="199" t="n">
        <v>37252</v>
      </c>
      <c r="B1708" s="192" t="n">
        <v>37252</v>
      </c>
      <c r="C1708" s="3" t="s">
        <v>80</v>
      </c>
      <c r="D1708" s="3" t="s">
        <v>80</v>
      </c>
      <c r="E1708" s="3" t="s">
        <v>80</v>
      </c>
      <c r="F1708" s="3" t="s">
        <v>80</v>
      </c>
      <c r="G1708" s="3" t="s">
        <v>80</v>
      </c>
      <c r="H1708" s="3" t="s">
        <v>80</v>
      </c>
      <c r="I1708" s="3" t="s">
        <v>80</v>
      </c>
      <c r="J1708" s="3" t="s">
        <v>80</v>
      </c>
      <c r="K1708" s="3" t="s">
        <v>80</v>
      </c>
      <c r="L1708" s="3" t="s">
        <v>80</v>
      </c>
      <c r="M1708" s="3" t="s">
        <v>80</v>
      </c>
    </row>
    <row r="1709" customFormat="false" ht="11.25" hidden="false" customHeight="false" outlineLevel="0" collapsed="false">
      <c r="A1709" s="199" t="n">
        <v>37253</v>
      </c>
      <c r="B1709" s="192" t="n">
        <v>37253</v>
      </c>
      <c r="C1709" s="3" t="s">
        <v>80</v>
      </c>
      <c r="D1709" s="3" t="s">
        <v>80</v>
      </c>
      <c r="E1709" s="3" t="s">
        <v>80</v>
      </c>
      <c r="F1709" s="3" t="s">
        <v>80</v>
      </c>
      <c r="G1709" s="3" t="s">
        <v>80</v>
      </c>
      <c r="H1709" s="3" t="s">
        <v>80</v>
      </c>
      <c r="I1709" s="3" t="s">
        <v>80</v>
      </c>
      <c r="J1709" s="3" t="s">
        <v>80</v>
      </c>
      <c r="K1709" s="3" t="s">
        <v>80</v>
      </c>
      <c r="L1709" s="3" t="s">
        <v>80</v>
      </c>
      <c r="M1709" s="3" t="s">
        <v>80</v>
      </c>
    </row>
    <row r="1710" customFormat="false" ht="11.25" hidden="false" customHeight="false" outlineLevel="0" collapsed="false">
      <c r="A1710" s="199" t="n">
        <v>37254</v>
      </c>
      <c r="B1710" s="192" t="n">
        <v>37254</v>
      </c>
      <c r="C1710" s="3" t="s">
        <v>80</v>
      </c>
      <c r="D1710" s="3" t="s">
        <v>80</v>
      </c>
      <c r="E1710" s="3" t="s">
        <v>80</v>
      </c>
      <c r="F1710" s="3" t="s">
        <v>80</v>
      </c>
      <c r="G1710" s="3" t="s">
        <v>80</v>
      </c>
      <c r="H1710" s="3" t="s">
        <v>80</v>
      </c>
      <c r="I1710" s="3" t="s">
        <v>80</v>
      </c>
      <c r="J1710" s="3" t="s">
        <v>80</v>
      </c>
      <c r="K1710" s="3" t="s">
        <v>80</v>
      </c>
      <c r="L1710" s="3" t="s">
        <v>80</v>
      </c>
      <c r="M1710" s="3" t="s">
        <v>80</v>
      </c>
    </row>
    <row r="1711" customFormat="false" ht="11.25" hidden="false" customHeight="false" outlineLevel="0" collapsed="false">
      <c r="A1711" s="199" t="n">
        <v>37255</v>
      </c>
      <c r="B1711" s="192" t="n">
        <v>37255</v>
      </c>
      <c r="C1711" s="3" t="s">
        <v>80</v>
      </c>
      <c r="D1711" s="3" t="s">
        <v>80</v>
      </c>
      <c r="E1711" s="3" t="s">
        <v>80</v>
      </c>
      <c r="F1711" s="3" t="s">
        <v>80</v>
      </c>
      <c r="G1711" s="3" t="s">
        <v>80</v>
      </c>
      <c r="H1711" s="3" t="s">
        <v>80</v>
      </c>
      <c r="I1711" s="3" t="s">
        <v>80</v>
      </c>
      <c r="J1711" s="3" t="s">
        <v>80</v>
      </c>
      <c r="K1711" s="3" t="s">
        <v>80</v>
      </c>
      <c r="L1711" s="3" t="s">
        <v>80</v>
      </c>
      <c r="M1711" s="3" t="s">
        <v>80</v>
      </c>
    </row>
    <row r="1712" customFormat="false" ht="11.25" hidden="false" customHeight="false" outlineLevel="0" collapsed="false">
      <c r="A1712" s="199" t="n">
        <v>37256</v>
      </c>
      <c r="B1712" s="192" t="n">
        <v>37256</v>
      </c>
      <c r="C1712" s="3" t="s">
        <v>80</v>
      </c>
      <c r="D1712" s="3" t="s">
        <v>80</v>
      </c>
      <c r="E1712" s="3" t="s">
        <v>80</v>
      </c>
      <c r="F1712" s="3" t="s">
        <v>80</v>
      </c>
      <c r="G1712" s="3" t="s">
        <v>80</v>
      </c>
      <c r="H1712" s="3" t="s">
        <v>80</v>
      </c>
      <c r="I1712" s="3" t="s">
        <v>80</v>
      </c>
      <c r="J1712" s="3" t="s">
        <v>80</v>
      </c>
      <c r="K1712" s="3" t="s">
        <v>80</v>
      </c>
      <c r="L1712" s="3" t="s">
        <v>80</v>
      </c>
      <c r="M1712" s="3" t="s">
        <v>80</v>
      </c>
    </row>
    <row r="1713" customFormat="false" ht="11.25" hidden="false" customHeight="false" outlineLevel="0" collapsed="false">
      <c r="A1713" s="199" t="n">
        <v>37257</v>
      </c>
      <c r="B1713" s="192" t="n">
        <v>37257</v>
      </c>
      <c r="C1713" s="3" t="s">
        <v>80</v>
      </c>
      <c r="D1713" s="3" t="s">
        <v>80</v>
      </c>
      <c r="E1713" s="3" t="s">
        <v>80</v>
      </c>
      <c r="F1713" s="3" t="s">
        <v>80</v>
      </c>
      <c r="G1713" s="3" t="s">
        <v>80</v>
      </c>
      <c r="H1713" s="3" t="s">
        <v>80</v>
      </c>
      <c r="I1713" s="3" t="s">
        <v>80</v>
      </c>
      <c r="J1713" s="3" t="s">
        <v>80</v>
      </c>
      <c r="K1713" s="3" t="s">
        <v>80</v>
      </c>
      <c r="L1713" s="3" t="s">
        <v>80</v>
      </c>
      <c r="M1713" s="3" t="s">
        <v>80</v>
      </c>
    </row>
    <row r="1714" customFormat="false" ht="11.25" hidden="false" customHeight="false" outlineLevel="0" collapsed="false">
      <c r="A1714" s="199" t="n">
        <v>37258</v>
      </c>
      <c r="B1714" s="192" t="n">
        <v>37258</v>
      </c>
      <c r="C1714" s="3" t="s">
        <v>80</v>
      </c>
      <c r="D1714" s="3" t="s">
        <v>80</v>
      </c>
      <c r="E1714" s="3" t="s">
        <v>80</v>
      </c>
      <c r="F1714" s="3" t="s">
        <v>80</v>
      </c>
      <c r="G1714" s="3" t="s">
        <v>80</v>
      </c>
      <c r="H1714" s="3" t="s">
        <v>80</v>
      </c>
      <c r="I1714" s="3" t="s">
        <v>80</v>
      </c>
      <c r="J1714" s="3" t="s">
        <v>80</v>
      </c>
      <c r="K1714" s="3" t="s">
        <v>80</v>
      </c>
      <c r="L1714" s="3" t="s">
        <v>80</v>
      </c>
      <c r="M1714" s="3" t="s">
        <v>80</v>
      </c>
    </row>
    <row r="1715" customFormat="false" ht="11.25" hidden="false" customHeight="false" outlineLevel="0" collapsed="false">
      <c r="A1715" s="199" t="n">
        <v>37259</v>
      </c>
      <c r="B1715" s="192" t="n">
        <v>37259</v>
      </c>
      <c r="C1715" s="3" t="s">
        <v>80</v>
      </c>
      <c r="D1715" s="3" t="s">
        <v>80</v>
      </c>
      <c r="E1715" s="3" t="s">
        <v>80</v>
      </c>
      <c r="F1715" s="3" t="s">
        <v>80</v>
      </c>
      <c r="G1715" s="3" t="s">
        <v>80</v>
      </c>
      <c r="H1715" s="3" t="s">
        <v>80</v>
      </c>
      <c r="I1715" s="3" t="s">
        <v>80</v>
      </c>
      <c r="J1715" s="3" t="s">
        <v>80</v>
      </c>
      <c r="K1715" s="3" t="s">
        <v>80</v>
      </c>
      <c r="L1715" s="3" t="s">
        <v>80</v>
      </c>
      <c r="M1715" s="3" t="s">
        <v>80</v>
      </c>
    </row>
    <row r="1716" customFormat="false" ht="11.25" hidden="false" customHeight="false" outlineLevel="0" collapsed="false">
      <c r="A1716" s="199" t="n">
        <v>37260</v>
      </c>
      <c r="B1716" s="192" t="n">
        <v>37260</v>
      </c>
      <c r="C1716" s="3" t="s">
        <v>80</v>
      </c>
      <c r="D1716" s="3" t="s">
        <v>80</v>
      </c>
      <c r="E1716" s="3" t="s">
        <v>80</v>
      </c>
      <c r="F1716" s="3" t="s">
        <v>80</v>
      </c>
      <c r="G1716" s="3" t="s">
        <v>80</v>
      </c>
      <c r="H1716" s="3" t="s">
        <v>80</v>
      </c>
      <c r="I1716" s="3" t="s">
        <v>80</v>
      </c>
      <c r="J1716" s="3" t="s">
        <v>80</v>
      </c>
      <c r="K1716" s="3" t="s">
        <v>80</v>
      </c>
      <c r="L1716" s="3" t="s">
        <v>80</v>
      </c>
      <c r="M1716" s="3" t="s">
        <v>80</v>
      </c>
    </row>
    <row r="1717" customFormat="false" ht="11.25" hidden="false" customHeight="false" outlineLevel="0" collapsed="false">
      <c r="A1717" s="199" t="n">
        <v>37261</v>
      </c>
      <c r="B1717" s="192" t="n">
        <v>37261</v>
      </c>
      <c r="C1717" s="3" t="s">
        <v>80</v>
      </c>
      <c r="D1717" s="3" t="s">
        <v>80</v>
      </c>
      <c r="E1717" s="3" t="s">
        <v>80</v>
      </c>
      <c r="F1717" s="3" t="s">
        <v>80</v>
      </c>
      <c r="G1717" s="3" t="s">
        <v>80</v>
      </c>
      <c r="H1717" s="3" t="s">
        <v>80</v>
      </c>
      <c r="I1717" s="3" t="s">
        <v>80</v>
      </c>
      <c r="J1717" s="3" t="s">
        <v>80</v>
      </c>
      <c r="K1717" s="3" t="s">
        <v>80</v>
      </c>
      <c r="L1717" s="3" t="s">
        <v>80</v>
      </c>
      <c r="M1717" s="3" t="s">
        <v>80</v>
      </c>
    </row>
    <row r="1718" customFormat="false" ht="11.25" hidden="false" customHeight="false" outlineLevel="0" collapsed="false">
      <c r="A1718" s="199" t="n">
        <v>37262</v>
      </c>
      <c r="B1718" s="192" t="n">
        <v>37262</v>
      </c>
      <c r="C1718" s="3" t="s">
        <v>80</v>
      </c>
      <c r="D1718" s="3" t="s">
        <v>80</v>
      </c>
      <c r="E1718" s="3" t="s">
        <v>80</v>
      </c>
      <c r="F1718" s="3" t="s">
        <v>80</v>
      </c>
      <c r="G1718" s="3" t="s">
        <v>80</v>
      </c>
      <c r="H1718" s="3" t="s">
        <v>80</v>
      </c>
      <c r="I1718" s="3" t="s">
        <v>80</v>
      </c>
      <c r="J1718" s="3" t="s">
        <v>80</v>
      </c>
      <c r="K1718" s="3" t="s">
        <v>80</v>
      </c>
      <c r="L1718" s="3" t="s">
        <v>80</v>
      </c>
      <c r="M1718" s="3" t="s">
        <v>80</v>
      </c>
    </row>
    <row r="1719" customFormat="false" ht="11.25" hidden="false" customHeight="false" outlineLevel="0" collapsed="false">
      <c r="A1719" s="199" t="n">
        <v>37263</v>
      </c>
      <c r="B1719" s="192" t="n">
        <v>37263</v>
      </c>
      <c r="C1719" s="3" t="s">
        <v>80</v>
      </c>
      <c r="D1719" s="3" t="s">
        <v>80</v>
      </c>
      <c r="E1719" s="3" t="s">
        <v>80</v>
      </c>
      <c r="F1719" s="3" t="s">
        <v>80</v>
      </c>
      <c r="G1719" s="3" t="s">
        <v>80</v>
      </c>
      <c r="H1719" s="3" t="s">
        <v>80</v>
      </c>
      <c r="I1719" s="3" t="s">
        <v>80</v>
      </c>
      <c r="J1719" s="3" t="s">
        <v>80</v>
      </c>
      <c r="K1719" s="3" t="s">
        <v>80</v>
      </c>
      <c r="L1719" s="3" t="s">
        <v>80</v>
      </c>
      <c r="M1719" s="3" t="s">
        <v>80</v>
      </c>
    </row>
    <row r="1720" customFormat="false" ht="11.25" hidden="false" customHeight="false" outlineLevel="0" collapsed="false">
      <c r="A1720" s="199" t="n">
        <v>37264</v>
      </c>
      <c r="B1720" s="192" t="n">
        <v>37264</v>
      </c>
      <c r="C1720" s="3" t="s">
        <v>80</v>
      </c>
      <c r="D1720" s="3" t="s">
        <v>80</v>
      </c>
      <c r="E1720" s="3" t="s">
        <v>80</v>
      </c>
      <c r="F1720" s="3" t="s">
        <v>80</v>
      </c>
      <c r="G1720" s="3" t="s">
        <v>80</v>
      </c>
      <c r="H1720" s="3" t="s">
        <v>80</v>
      </c>
      <c r="I1720" s="3" t="s">
        <v>80</v>
      </c>
      <c r="J1720" s="3" t="s">
        <v>80</v>
      </c>
      <c r="K1720" s="3" t="s">
        <v>80</v>
      </c>
      <c r="L1720" s="3" t="s">
        <v>80</v>
      </c>
      <c r="M1720" s="3" t="s">
        <v>80</v>
      </c>
    </row>
    <row r="1721" customFormat="false" ht="11.25" hidden="false" customHeight="false" outlineLevel="0" collapsed="false">
      <c r="A1721" s="199" t="n">
        <v>37265</v>
      </c>
      <c r="B1721" s="192" t="n">
        <v>37265</v>
      </c>
      <c r="C1721" s="3" t="s">
        <v>80</v>
      </c>
      <c r="D1721" s="3" t="s">
        <v>80</v>
      </c>
      <c r="E1721" s="3" t="s">
        <v>80</v>
      </c>
      <c r="F1721" s="3" t="s">
        <v>80</v>
      </c>
      <c r="G1721" s="3" t="s">
        <v>80</v>
      </c>
      <c r="H1721" s="3" t="s">
        <v>80</v>
      </c>
      <c r="I1721" s="3" t="s">
        <v>80</v>
      </c>
      <c r="J1721" s="3" t="s">
        <v>80</v>
      </c>
      <c r="K1721" s="3" t="s">
        <v>80</v>
      </c>
      <c r="L1721" s="3" t="s">
        <v>80</v>
      </c>
      <c r="M1721" s="3" t="s">
        <v>80</v>
      </c>
    </row>
    <row r="1722" customFormat="false" ht="11.25" hidden="false" customHeight="false" outlineLevel="0" collapsed="false">
      <c r="A1722" s="199" t="n">
        <v>37266</v>
      </c>
      <c r="B1722" s="192" t="n">
        <v>37266</v>
      </c>
      <c r="C1722" s="3" t="s">
        <v>80</v>
      </c>
      <c r="D1722" s="3" t="s">
        <v>80</v>
      </c>
      <c r="E1722" s="3" t="s">
        <v>80</v>
      </c>
      <c r="F1722" s="3" t="s">
        <v>80</v>
      </c>
      <c r="G1722" s="3" t="s">
        <v>80</v>
      </c>
      <c r="H1722" s="3" t="s">
        <v>80</v>
      </c>
      <c r="I1722" s="3" t="s">
        <v>80</v>
      </c>
      <c r="J1722" s="3" t="s">
        <v>80</v>
      </c>
      <c r="K1722" s="3" t="s">
        <v>80</v>
      </c>
      <c r="L1722" s="3" t="s">
        <v>80</v>
      </c>
      <c r="M1722" s="3" t="s">
        <v>80</v>
      </c>
    </row>
    <row r="1723" customFormat="false" ht="11.25" hidden="false" customHeight="false" outlineLevel="0" collapsed="false">
      <c r="A1723" s="199" t="n">
        <v>37267</v>
      </c>
      <c r="B1723" s="192" t="n">
        <v>37267</v>
      </c>
      <c r="C1723" s="3" t="s">
        <v>80</v>
      </c>
      <c r="D1723" s="3" t="s">
        <v>80</v>
      </c>
      <c r="E1723" s="3" t="s">
        <v>80</v>
      </c>
      <c r="F1723" s="3" t="s">
        <v>80</v>
      </c>
      <c r="G1723" s="3" t="s">
        <v>80</v>
      </c>
      <c r="H1723" s="3" t="s">
        <v>80</v>
      </c>
      <c r="I1723" s="3" t="s">
        <v>80</v>
      </c>
      <c r="J1723" s="3" t="s">
        <v>80</v>
      </c>
      <c r="K1723" s="3" t="s">
        <v>80</v>
      </c>
      <c r="L1723" s="3" t="s">
        <v>80</v>
      </c>
      <c r="M1723" s="3" t="s">
        <v>80</v>
      </c>
    </row>
    <row r="1724" customFormat="false" ht="11.25" hidden="false" customHeight="false" outlineLevel="0" collapsed="false">
      <c r="A1724" s="199" t="n">
        <v>37268</v>
      </c>
      <c r="B1724" s="192" t="n">
        <v>37268</v>
      </c>
      <c r="C1724" s="3" t="s">
        <v>80</v>
      </c>
      <c r="D1724" s="3" t="s">
        <v>80</v>
      </c>
      <c r="E1724" s="3" t="s">
        <v>80</v>
      </c>
      <c r="F1724" s="3" t="s">
        <v>80</v>
      </c>
      <c r="G1724" s="3" t="s">
        <v>80</v>
      </c>
      <c r="H1724" s="3" t="s">
        <v>80</v>
      </c>
      <c r="I1724" s="3" t="s">
        <v>80</v>
      </c>
      <c r="J1724" s="3" t="s">
        <v>80</v>
      </c>
      <c r="K1724" s="3" t="s">
        <v>80</v>
      </c>
      <c r="L1724" s="3" t="s">
        <v>80</v>
      </c>
      <c r="M1724" s="3" t="s">
        <v>80</v>
      </c>
    </row>
    <row r="1725" customFormat="false" ht="11.25" hidden="false" customHeight="false" outlineLevel="0" collapsed="false">
      <c r="A1725" s="199" t="n">
        <v>37269</v>
      </c>
      <c r="B1725" s="192" t="n">
        <v>37269</v>
      </c>
      <c r="C1725" s="3" t="s">
        <v>80</v>
      </c>
      <c r="D1725" s="3" t="s">
        <v>80</v>
      </c>
      <c r="E1725" s="3" t="s">
        <v>80</v>
      </c>
      <c r="F1725" s="3" t="s">
        <v>80</v>
      </c>
      <c r="G1725" s="3" t="s">
        <v>80</v>
      </c>
      <c r="H1725" s="3" t="s">
        <v>80</v>
      </c>
      <c r="I1725" s="3" t="s">
        <v>80</v>
      </c>
      <c r="J1725" s="3" t="s">
        <v>80</v>
      </c>
      <c r="K1725" s="3" t="s">
        <v>80</v>
      </c>
      <c r="L1725" s="3" t="s">
        <v>80</v>
      </c>
      <c r="M1725" s="3" t="s">
        <v>80</v>
      </c>
    </row>
    <row r="1726" customFormat="false" ht="11.25" hidden="false" customHeight="false" outlineLevel="0" collapsed="false">
      <c r="A1726" s="199" t="n">
        <v>37270</v>
      </c>
      <c r="B1726" s="192" t="n">
        <v>37270</v>
      </c>
      <c r="C1726" s="3" t="s">
        <v>80</v>
      </c>
      <c r="D1726" s="3" t="s">
        <v>80</v>
      </c>
      <c r="E1726" s="3" t="s">
        <v>80</v>
      </c>
      <c r="F1726" s="3" t="s">
        <v>80</v>
      </c>
      <c r="G1726" s="3" t="s">
        <v>80</v>
      </c>
      <c r="H1726" s="3" t="s">
        <v>80</v>
      </c>
      <c r="I1726" s="3" t="s">
        <v>80</v>
      </c>
      <c r="J1726" s="3" t="s">
        <v>80</v>
      </c>
      <c r="K1726" s="3" t="s">
        <v>80</v>
      </c>
      <c r="L1726" s="3" t="s">
        <v>80</v>
      </c>
      <c r="M1726" s="3" t="s">
        <v>80</v>
      </c>
    </row>
    <row r="1727" customFormat="false" ht="11.25" hidden="false" customHeight="false" outlineLevel="0" collapsed="false">
      <c r="A1727" s="199" t="n">
        <v>37271</v>
      </c>
      <c r="B1727" s="192" t="n">
        <v>37271</v>
      </c>
      <c r="C1727" s="3" t="s">
        <v>80</v>
      </c>
      <c r="D1727" s="3" t="s">
        <v>80</v>
      </c>
      <c r="E1727" s="3" t="s">
        <v>80</v>
      </c>
      <c r="F1727" s="3" t="s">
        <v>80</v>
      </c>
      <c r="G1727" s="3" t="s">
        <v>80</v>
      </c>
      <c r="H1727" s="3" t="s">
        <v>80</v>
      </c>
      <c r="I1727" s="3" t="s">
        <v>80</v>
      </c>
      <c r="J1727" s="3" t="s">
        <v>80</v>
      </c>
      <c r="K1727" s="3" t="s">
        <v>80</v>
      </c>
      <c r="L1727" s="3" t="s">
        <v>80</v>
      </c>
      <c r="M1727" s="3" t="s">
        <v>80</v>
      </c>
    </row>
    <row r="1728" customFormat="false" ht="11.25" hidden="false" customHeight="false" outlineLevel="0" collapsed="false">
      <c r="A1728" s="199" t="n">
        <v>37272</v>
      </c>
      <c r="B1728" s="192" t="n">
        <v>37272</v>
      </c>
      <c r="C1728" s="3" t="s">
        <v>80</v>
      </c>
      <c r="D1728" s="3" t="s">
        <v>80</v>
      </c>
      <c r="E1728" s="3" t="s">
        <v>80</v>
      </c>
      <c r="F1728" s="3" t="s">
        <v>80</v>
      </c>
      <c r="G1728" s="3" t="s">
        <v>80</v>
      </c>
      <c r="H1728" s="3" t="s">
        <v>80</v>
      </c>
      <c r="I1728" s="3" t="s">
        <v>80</v>
      </c>
      <c r="J1728" s="3" t="s">
        <v>80</v>
      </c>
      <c r="K1728" s="3" t="s">
        <v>80</v>
      </c>
      <c r="L1728" s="3" t="s">
        <v>80</v>
      </c>
      <c r="M1728" s="3" t="s">
        <v>80</v>
      </c>
    </row>
    <row r="1729" customFormat="false" ht="11.25" hidden="false" customHeight="false" outlineLevel="0" collapsed="false">
      <c r="A1729" s="199" t="n">
        <v>37273</v>
      </c>
      <c r="B1729" s="192" t="n">
        <v>37273</v>
      </c>
      <c r="C1729" s="3" t="s">
        <v>80</v>
      </c>
      <c r="D1729" s="3" t="s">
        <v>80</v>
      </c>
      <c r="E1729" s="3" t="s">
        <v>80</v>
      </c>
      <c r="F1729" s="3" t="s">
        <v>80</v>
      </c>
      <c r="G1729" s="3" t="s">
        <v>80</v>
      </c>
      <c r="H1729" s="3" t="s">
        <v>80</v>
      </c>
      <c r="I1729" s="3" t="s">
        <v>80</v>
      </c>
      <c r="J1729" s="3" t="s">
        <v>80</v>
      </c>
      <c r="K1729" s="3" t="s">
        <v>80</v>
      </c>
      <c r="L1729" s="3" t="s">
        <v>80</v>
      </c>
      <c r="M1729" s="3" t="s">
        <v>80</v>
      </c>
    </row>
    <row r="1730" customFormat="false" ht="11.25" hidden="false" customHeight="false" outlineLevel="0" collapsed="false">
      <c r="A1730" s="199" t="n">
        <v>37274</v>
      </c>
      <c r="B1730" s="192" t="n">
        <v>37274</v>
      </c>
      <c r="C1730" s="3" t="s">
        <v>80</v>
      </c>
      <c r="D1730" s="3" t="s">
        <v>80</v>
      </c>
      <c r="E1730" s="3" t="s">
        <v>80</v>
      </c>
      <c r="F1730" s="3" t="s">
        <v>80</v>
      </c>
      <c r="G1730" s="3" t="s">
        <v>80</v>
      </c>
      <c r="H1730" s="3" t="s">
        <v>80</v>
      </c>
      <c r="I1730" s="3" t="s">
        <v>80</v>
      </c>
      <c r="J1730" s="3" t="s">
        <v>80</v>
      </c>
      <c r="K1730" s="3" t="s">
        <v>80</v>
      </c>
      <c r="L1730" s="3" t="s">
        <v>80</v>
      </c>
      <c r="M1730" s="3" t="s">
        <v>80</v>
      </c>
    </row>
    <row r="1731" customFormat="false" ht="11.25" hidden="false" customHeight="false" outlineLevel="0" collapsed="false">
      <c r="A1731" s="199" t="n">
        <v>37275</v>
      </c>
      <c r="B1731" s="192" t="n">
        <v>37275</v>
      </c>
      <c r="C1731" s="3" t="s">
        <v>80</v>
      </c>
      <c r="D1731" s="3" t="s">
        <v>80</v>
      </c>
      <c r="E1731" s="3" t="s">
        <v>80</v>
      </c>
      <c r="F1731" s="3" t="s">
        <v>80</v>
      </c>
      <c r="G1731" s="3" t="s">
        <v>80</v>
      </c>
      <c r="H1731" s="3" t="s">
        <v>80</v>
      </c>
      <c r="I1731" s="3" t="s">
        <v>80</v>
      </c>
      <c r="J1731" s="3" t="s">
        <v>80</v>
      </c>
      <c r="K1731" s="3" t="s">
        <v>80</v>
      </c>
      <c r="L1731" s="3" t="s">
        <v>80</v>
      </c>
      <c r="M1731" s="3" t="s">
        <v>80</v>
      </c>
    </row>
    <row r="1732" customFormat="false" ht="11.25" hidden="false" customHeight="false" outlineLevel="0" collapsed="false">
      <c r="A1732" s="199" t="n">
        <v>37276</v>
      </c>
      <c r="B1732" s="192" t="n">
        <v>37276</v>
      </c>
      <c r="C1732" s="3" t="s">
        <v>80</v>
      </c>
      <c r="D1732" s="3" t="s">
        <v>80</v>
      </c>
      <c r="E1732" s="3" t="s">
        <v>80</v>
      </c>
      <c r="F1732" s="3" t="s">
        <v>80</v>
      </c>
      <c r="G1732" s="3" t="s">
        <v>80</v>
      </c>
      <c r="H1732" s="3" t="s">
        <v>80</v>
      </c>
      <c r="I1732" s="3" t="s">
        <v>80</v>
      </c>
      <c r="J1732" s="3" t="s">
        <v>80</v>
      </c>
      <c r="K1732" s="3" t="s">
        <v>80</v>
      </c>
      <c r="L1732" s="3" t="s">
        <v>80</v>
      </c>
      <c r="M1732" s="3" t="s">
        <v>80</v>
      </c>
    </row>
    <row r="1733" customFormat="false" ht="11.25" hidden="false" customHeight="false" outlineLevel="0" collapsed="false">
      <c r="A1733" s="199" t="n">
        <v>37277</v>
      </c>
      <c r="B1733" s="192" t="n">
        <v>37277</v>
      </c>
      <c r="C1733" s="3" t="s">
        <v>80</v>
      </c>
      <c r="D1733" s="3" t="s">
        <v>80</v>
      </c>
      <c r="E1733" s="3" t="s">
        <v>80</v>
      </c>
      <c r="F1733" s="3" t="s">
        <v>80</v>
      </c>
      <c r="G1733" s="3" t="s">
        <v>80</v>
      </c>
      <c r="H1733" s="3" t="s">
        <v>80</v>
      </c>
      <c r="I1733" s="3" t="s">
        <v>80</v>
      </c>
      <c r="J1733" s="3" t="s">
        <v>80</v>
      </c>
      <c r="K1733" s="3" t="s">
        <v>80</v>
      </c>
      <c r="L1733" s="3" t="s">
        <v>80</v>
      </c>
      <c r="M1733" s="3" t="s">
        <v>80</v>
      </c>
    </row>
    <row r="1734" customFormat="false" ht="11.25" hidden="false" customHeight="false" outlineLevel="0" collapsed="false">
      <c r="A1734" s="199" t="n">
        <v>37278</v>
      </c>
      <c r="B1734" s="192" t="n">
        <v>37278</v>
      </c>
      <c r="C1734" s="3" t="s">
        <v>80</v>
      </c>
      <c r="D1734" s="3" t="s">
        <v>80</v>
      </c>
      <c r="E1734" s="3" t="s">
        <v>80</v>
      </c>
      <c r="F1734" s="3" t="s">
        <v>80</v>
      </c>
      <c r="G1734" s="3" t="s">
        <v>80</v>
      </c>
      <c r="H1734" s="3" t="s">
        <v>80</v>
      </c>
      <c r="I1734" s="3" t="s">
        <v>80</v>
      </c>
      <c r="J1734" s="3" t="s">
        <v>80</v>
      </c>
      <c r="K1734" s="3" t="s">
        <v>80</v>
      </c>
      <c r="L1734" s="3" t="s">
        <v>80</v>
      </c>
      <c r="M1734" s="3" t="s">
        <v>80</v>
      </c>
    </row>
    <row r="1735" customFormat="false" ht="11.25" hidden="false" customHeight="false" outlineLevel="0" collapsed="false">
      <c r="A1735" s="199" t="n">
        <v>37279</v>
      </c>
      <c r="B1735" s="192" t="n">
        <v>37279</v>
      </c>
      <c r="C1735" s="3" t="s">
        <v>80</v>
      </c>
      <c r="D1735" s="3" t="s">
        <v>80</v>
      </c>
      <c r="E1735" s="3" t="s">
        <v>80</v>
      </c>
      <c r="F1735" s="3" t="s">
        <v>80</v>
      </c>
      <c r="G1735" s="3" t="s">
        <v>80</v>
      </c>
      <c r="H1735" s="3" t="s">
        <v>80</v>
      </c>
      <c r="I1735" s="3" t="s">
        <v>80</v>
      </c>
      <c r="J1735" s="3" t="s">
        <v>80</v>
      </c>
      <c r="K1735" s="3" t="s">
        <v>80</v>
      </c>
      <c r="L1735" s="3" t="s">
        <v>80</v>
      </c>
      <c r="M1735" s="3" t="s">
        <v>80</v>
      </c>
    </row>
    <row r="1736" customFormat="false" ht="11.25" hidden="false" customHeight="false" outlineLevel="0" collapsed="false">
      <c r="A1736" s="199" t="n">
        <v>37280</v>
      </c>
      <c r="B1736" s="192" t="n">
        <v>37280</v>
      </c>
      <c r="C1736" s="3" t="s">
        <v>80</v>
      </c>
      <c r="D1736" s="3" t="s">
        <v>80</v>
      </c>
      <c r="E1736" s="3" t="s">
        <v>80</v>
      </c>
      <c r="F1736" s="3" t="s">
        <v>80</v>
      </c>
      <c r="G1736" s="3" t="s">
        <v>80</v>
      </c>
      <c r="H1736" s="3" t="s">
        <v>80</v>
      </c>
      <c r="I1736" s="3" t="s">
        <v>80</v>
      </c>
      <c r="J1736" s="3" t="s">
        <v>80</v>
      </c>
      <c r="K1736" s="3" t="s">
        <v>80</v>
      </c>
      <c r="L1736" s="3" t="s">
        <v>80</v>
      </c>
      <c r="M1736" s="3" t="s">
        <v>80</v>
      </c>
    </row>
    <row r="1737" customFormat="false" ht="11.25" hidden="false" customHeight="false" outlineLevel="0" collapsed="false">
      <c r="A1737" s="199" t="n">
        <v>37281</v>
      </c>
      <c r="B1737" s="192" t="n">
        <v>37281</v>
      </c>
      <c r="C1737" s="3" t="s">
        <v>80</v>
      </c>
      <c r="D1737" s="3" t="s">
        <v>80</v>
      </c>
      <c r="E1737" s="3" t="s">
        <v>80</v>
      </c>
      <c r="F1737" s="3" t="s">
        <v>80</v>
      </c>
      <c r="G1737" s="3" t="s">
        <v>80</v>
      </c>
      <c r="H1737" s="3" t="s">
        <v>80</v>
      </c>
      <c r="I1737" s="3" t="s">
        <v>80</v>
      </c>
      <c r="J1737" s="3" t="s">
        <v>80</v>
      </c>
      <c r="K1737" s="3" t="s">
        <v>80</v>
      </c>
      <c r="L1737" s="3" t="s">
        <v>80</v>
      </c>
      <c r="M1737" s="3" t="s">
        <v>80</v>
      </c>
    </row>
    <row r="1738" customFormat="false" ht="11.25" hidden="false" customHeight="false" outlineLevel="0" collapsed="false">
      <c r="A1738" s="199" t="n">
        <v>37282</v>
      </c>
      <c r="B1738" s="192" t="n">
        <v>37282</v>
      </c>
      <c r="C1738" s="3" t="s">
        <v>80</v>
      </c>
      <c r="D1738" s="3" t="s">
        <v>80</v>
      </c>
      <c r="E1738" s="3" t="s">
        <v>80</v>
      </c>
      <c r="F1738" s="3" t="s">
        <v>80</v>
      </c>
      <c r="G1738" s="3" t="s">
        <v>80</v>
      </c>
      <c r="H1738" s="3" t="s">
        <v>80</v>
      </c>
      <c r="I1738" s="3" t="s">
        <v>80</v>
      </c>
      <c r="J1738" s="3" t="s">
        <v>80</v>
      </c>
      <c r="K1738" s="3" t="s">
        <v>80</v>
      </c>
      <c r="L1738" s="3" t="s">
        <v>80</v>
      </c>
      <c r="M1738" s="3" t="s">
        <v>80</v>
      </c>
    </row>
    <row r="1739" customFormat="false" ht="11.25" hidden="false" customHeight="false" outlineLevel="0" collapsed="false">
      <c r="A1739" s="199" t="n">
        <v>37283</v>
      </c>
      <c r="B1739" s="192" t="n">
        <v>37283</v>
      </c>
      <c r="C1739" s="3" t="s">
        <v>80</v>
      </c>
      <c r="D1739" s="3" t="s">
        <v>80</v>
      </c>
      <c r="E1739" s="3" t="s">
        <v>80</v>
      </c>
      <c r="F1739" s="3" t="s">
        <v>80</v>
      </c>
      <c r="G1739" s="3" t="s">
        <v>80</v>
      </c>
      <c r="H1739" s="3" t="s">
        <v>80</v>
      </c>
      <c r="I1739" s="3" t="s">
        <v>80</v>
      </c>
      <c r="J1739" s="3" t="s">
        <v>80</v>
      </c>
      <c r="K1739" s="3" t="s">
        <v>80</v>
      </c>
      <c r="L1739" s="3" t="s">
        <v>80</v>
      </c>
      <c r="M1739" s="3" t="s">
        <v>80</v>
      </c>
    </row>
    <row r="1740" customFormat="false" ht="11.25" hidden="false" customHeight="false" outlineLevel="0" collapsed="false">
      <c r="A1740" s="199" t="n">
        <v>37284</v>
      </c>
      <c r="B1740" s="192" t="n">
        <v>37284</v>
      </c>
      <c r="C1740" s="3" t="s">
        <v>80</v>
      </c>
      <c r="D1740" s="3" t="s">
        <v>80</v>
      </c>
      <c r="E1740" s="3" t="s">
        <v>80</v>
      </c>
      <c r="F1740" s="3" t="s">
        <v>80</v>
      </c>
      <c r="G1740" s="3" t="s">
        <v>80</v>
      </c>
      <c r="H1740" s="3" t="s">
        <v>80</v>
      </c>
      <c r="I1740" s="3" t="s">
        <v>80</v>
      </c>
      <c r="J1740" s="3" t="s">
        <v>80</v>
      </c>
      <c r="K1740" s="3" t="s">
        <v>80</v>
      </c>
      <c r="L1740" s="3" t="s">
        <v>80</v>
      </c>
      <c r="M1740" s="3" t="s">
        <v>80</v>
      </c>
    </row>
    <row r="1741" customFormat="false" ht="11.25" hidden="false" customHeight="false" outlineLevel="0" collapsed="false">
      <c r="A1741" s="199" t="n">
        <v>37285</v>
      </c>
      <c r="B1741" s="192" t="n">
        <v>37285</v>
      </c>
      <c r="C1741" s="3" t="s">
        <v>80</v>
      </c>
      <c r="D1741" s="3" t="s">
        <v>80</v>
      </c>
      <c r="E1741" s="3" t="s">
        <v>80</v>
      </c>
      <c r="F1741" s="3" t="s">
        <v>80</v>
      </c>
      <c r="G1741" s="3" t="s">
        <v>80</v>
      </c>
      <c r="H1741" s="3" t="s">
        <v>80</v>
      </c>
      <c r="I1741" s="3" t="s">
        <v>80</v>
      </c>
      <c r="J1741" s="3" t="s">
        <v>80</v>
      </c>
      <c r="K1741" s="3" t="s">
        <v>80</v>
      </c>
      <c r="L1741" s="3" t="s">
        <v>80</v>
      </c>
      <c r="M1741" s="3" t="s">
        <v>80</v>
      </c>
    </row>
    <row r="1742" customFormat="false" ht="11.25" hidden="false" customHeight="false" outlineLevel="0" collapsed="false">
      <c r="A1742" s="199" t="n">
        <v>37286</v>
      </c>
      <c r="B1742" s="192" t="n">
        <v>37286</v>
      </c>
      <c r="C1742" s="3" t="s">
        <v>80</v>
      </c>
      <c r="D1742" s="3" t="s">
        <v>80</v>
      </c>
      <c r="E1742" s="3" t="s">
        <v>80</v>
      </c>
      <c r="F1742" s="3" t="s">
        <v>80</v>
      </c>
      <c r="G1742" s="3" t="s">
        <v>80</v>
      </c>
      <c r="H1742" s="3" t="s">
        <v>80</v>
      </c>
      <c r="I1742" s="3" t="s">
        <v>80</v>
      </c>
      <c r="J1742" s="3" t="s">
        <v>80</v>
      </c>
      <c r="K1742" s="3" t="s">
        <v>80</v>
      </c>
      <c r="L1742" s="3" t="s">
        <v>80</v>
      </c>
      <c r="M1742" s="3" t="s">
        <v>80</v>
      </c>
    </row>
    <row r="1743" customFormat="false" ht="11.25" hidden="false" customHeight="false" outlineLevel="0" collapsed="false">
      <c r="A1743" s="199" t="n">
        <v>37287</v>
      </c>
      <c r="B1743" s="192" t="n">
        <v>37287</v>
      </c>
      <c r="C1743" s="3" t="s">
        <v>80</v>
      </c>
      <c r="D1743" s="3" t="s">
        <v>80</v>
      </c>
      <c r="E1743" s="3" t="s">
        <v>80</v>
      </c>
      <c r="F1743" s="3" t="s">
        <v>80</v>
      </c>
      <c r="G1743" s="3" t="s">
        <v>80</v>
      </c>
      <c r="H1743" s="3" t="s">
        <v>80</v>
      </c>
      <c r="I1743" s="3" t="s">
        <v>80</v>
      </c>
      <c r="J1743" s="3" t="s">
        <v>80</v>
      </c>
      <c r="K1743" s="3" t="s">
        <v>80</v>
      </c>
      <c r="L1743" s="3" t="s">
        <v>80</v>
      </c>
      <c r="M1743" s="3" t="s">
        <v>80</v>
      </c>
    </row>
    <row r="1744" customFormat="false" ht="11.25" hidden="false" customHeight="false" outlineLevel="0" collapsed="false">
      <c r="A1744" s="199" t="n">
        <v>37288</v>
      </c>
      <c r="B1744" s="192" t="n">
        <v>37288</v>
      </c>
      <c r="C1744" s="3" t="s">
        <v>80</v>
      </c>
      <c r="D1744" s="3" t="s">
        <v>80</v>
      </c>
      <c r="E1744" s="3" t="s">
        <v>80</v>
      </c>
      <c r="F1744" s="3" t="s">
        <v>80</v>
      </c>
      <c r="G1744" s="3" t="s">
        <v>80</v>
      </c>
      <c r="H1744" s="3" t="s">
        <v>80</v>
      </c>
      <c r="I1744" s="3" t="s">
        <v>80</v>
      </c>
      <c r="J1744" s="3" t="s">
        <v>80</v>
      </c>
      <c r="K1744" s="3" t="s">
        <v>80</v>
      </c>
      <c r="L1744" s="3" t="s">
        <v>80</v>
      </c>
      <c r="M1744" s="3" t="s">
        <v>80</v>
      </c>
    </row>
    <row r="1745" customFormat="false" ht="11.25" hidden="false" customHeight="false" outlineLevel="0" collapsed="false">
      <c r="A1745" s="199" t="n">
        <v>37289</v>
      </c>
      <c r="B1745" s="192" t="n">
        <v>37289</v>
      </c>
      <c r="C1745" s="3" t="s">
        <v>80</v>
      </c>
      <c r="D1745" s="3" t="s">
        <v>80</v>
      </c>
      <c r="E1745" s="3" t="s">
        <v>80</v>
      </c>
      <c r="F1745" s="3" t="s">
        <v>80</v>
      </c>
      <c r="G1745" s="3" t="s">
        <v>80</v>
      </c>
      <c r="H1745" s="3" t="s">
        <v>80</v>
      </c>
      <c r="I1745" s="3" t="s">
        <v>80</v>
      </c>
      <c r="J1745" s="3" t="s">
        <v>80</v>
      </c>
      <c r="K1745" s="3" t="s">
        <v>80</v>
      </c>
      <c r="L1745" s="3" t="s">
        <v>80</v>
      </c>
      <c r="M1745" s="3" t="s">
        <v>80</v>
      </c>
    </row>
    <row r="1746" customFormat="false" ht="11.25" hidden="false" customHeight="false" outlineLevel="0" collapsed="false">
      <c r="A1746" s="199" t="n">
        <v>37290</v>
      </c>
      <c r="B1746" s="192" t="n">
        <v>37290</v>
      </c>
      <c r="C1746" s="3" t="s">
        <v>80</v>
      </c>
      <c r="D1746" s="3" t="s">
        <v>80</v>
      </c>
      <c r="E1746" s="3" t="s">
        <v>80</v>
      </c>
      <c r="F1746" s="3" t="s">
        <v>80</v>
      </c>
      <c r="G1746" s="3" t="s">
        <v>80</v>
      </c>
      <c r="H1746" s="3" t="s">
        <v>80</v>
      </c>
      <c r="I1746" s="3" t="s">
        <v>80</v>
      </c>
      <c r="J1746" s="3" t="s">
        <v>80</v>
      </c>
      <c r="K1746" s="3" t="s">
        <v>80</v>
      </c>
      <c r="L1746" s="3" t="s">
        <v>80</v>
      </c>
      <c r="M1746" s="3" t="s">
        <v>80</v>
      </c>
    </row>
    <row r="1747" customFormat="false" ht="11.25" hidden="false" customHeight="false" outlineLevel="0" collapsed="false">
      <c r="A1747" s="199" t="n">
        <v>37291</v>
      </c>
      <c r="B1747" s="192" t="n">
        <v>37291</v>
      </c>
      <c r="C1747" s="3" t="s">
        <v>80</v>
      </c>
      <c r="D1747" s="3" t="s">
        <v>80</v>
      </c>
      <c r="E1747" s="3" t="s">
        <v>80</v>
      </c>
      <c r="F1747" s="3" t="s">
        <v>80</v>
      </c>
      <c r="G1747" s="3" t="s">
        <v>80</v>
      </c>
      <c r="H1747" s="3" t="s">
        <v>80</v>
      </c>
      <c r="I1747" s="3" t="s">
        <v>80</v>
      </c>
      <c r="J1747" s="3" t="s">
        <v>80</v>
      </c>
      <c r="K1747" s="3" t="s">
        <v>80</v>
      </c>
      <c r="L1747" s="3" t="s">
        <v>80</v>
      </c>
      <c r="M1747" s="3" t="s">
        <v>80</v>
      </c>
    </row>
    <row r="1748" customFormat="false" ht="11.25" hidden="false" customHeight="false" outlineLevel="0" collapsed="false">
      <c r="A1748" s="199" t="n">
        <v>37292</v>
      </c>
      <c r="B1748" s="192" t="n">
        <v>37292</v>
      </c>
      <c r="C1748" s="3" t="s">
        <v>80</v>
      </c>
      <c r="D1748" s="3" t="s">
        <v>80</v>
      </c>
      <c r="E1748" s="3" t="s">
        <v>80</v>
      </c>
      <c r="F1748" s="3" t="s">
        <v>80</v>
      </c>
      <c r="G1748" s="3" t="s">
        <v>80</v>
      </c>
      <c r="H1748" s="3" t="s">
        <v>80</v>
      </c>
      <c r="I1748" s="3" t="s">
        <v>80</v>
      </c>
      <c r="J1748" s="3" t="s">
        <v>80</v>
      </c>
      <c r="K1748" s="3" t="s">
        <v>80</v>
      </c>
      <c r="L1748" s="3" t="s">
        <v>80</v>
      </c>
      <c r="M1748" s="3" t="s">
        <v>80</v>
      </c>
    </row>
    <row r="1749" customFormat="false" ht="11.25" hidden="false" customHeight="false" outlineLevel="0" collapsed="false">
      <c r="A1749" s="199" t="n">
        <v>37293</v>
      </c>
      <c r="B1749" s="192" t="n">
        <v>37293</v>
      </c>
      <c r="C1749" s="3" t="s">
        <v>80</v>
      </c>
      <c r="D1749" s="3" t="s">
        <v>80</v>
      </c>
      <c r="E1749" s="3" t="s">
        <v>80</v>
      </c>
      <c r="F1749" s="3" t="s">
        <v>80</v>
      </c>
      <c r="G1749" s="3" t="s">
        <v>80</v>
      </c>
      <c r="H1749" s="3" t="s">
        <v>80</v>
      </c>
      <c r="I1749" s="3" t="s">
        <v>80</v>
      </c>
      <c r="J1749" s="3" t="s">
        <v>80</v>
      </c>
      <c r="K1749" s="3" t="s">
        <v>80</v>
      </c>
      <c r="L1749" s="3" t="s">
        <v>80</v>
      </c>
      <c r="M1749" s="3" t="s">
        <v>80</v>
      </c>
    </row>
    <row r="1750" customFormat="false" ht="11.25" hidden="false" customHeight="false" outlineLevel="0" collapsed="false">
      <c r="A1750" s="199" t="n">
        <v>37294</v>
      </c>
      <c r="B1750" s="192" t="n">
        <v>37294</v>
      </c>
      <c r="C1750" s="3" t="s">
        <v>80</v>
      </c>
      <c r="D1750" s="3" t="s">
        <v>80</v>
      </c>
      <c r="E1750" s="3" t="s">
        <v>80</v>
      </c>
      <c r="F1750" s="3" t="s">
        <v>80</v>
      </c>
      <c r="G1750" s="3" t="s">
        <v>80</v>
      </c>
      <c r="H1750" s="3" t="s">
        <v>80</v>
      </c>
      <c r="I1750" s="3" t="s">
        <v>80</v>
      </c>
      <c r="J1750" s="3" t="s">
        <v>80</v>
      </c>
      <c r="K1750" s="3" t="s">
        <v>80</v>
      </c>
      <c r="L1750" s="3" t="s">
        <v>80</v>
      </c>
      <c r="M1750" s="3" t="s">
        <v>80</v>
      </c>
    </row>
    <row r="1751" customFormat="false" ht="11.25" hidden="false" customHeight="false" outlineLevel="0" collapsed="false">
      <c r="A1751" s="199" t="n">
        <v>37295</v>
      </c>
      <c r="B1751" s="192" t="n">
        <v>37295</v>
      </c>
      <c r="C1751" s="3" t="s">
        <v>80</v>
      </c>
      <c r="D1751" s="3" t="s">
        <v>80</v>
      </c>
      <c r="E1751" s="3" t="s">
        <v>80</v>
      </c>
      <c r="F1751" s="3" t="s">
        <v>80</v>
      </c>
      <c r="G1751" s="3" t="s">
        <v>80</v>
      </c>
      <c r="H1751" s="3" t="s">
        <v>80</v>
      </c>
      <c r="I1751" s="3" t="s">
        <v>80</v>
      </c>
      <c r="J1751" s="3" t="s">
        <v>80</v>
      </c>
      <c r="K1751" s="3" t="s">
        <v>80</v>
      </c>
      <c r="L1751" s="3" t="s">
        <v>80</v>
      </c>
      <c r="M1751" s="3" t="s">
        <v>80</v>
      </c>
    </row>
    <row r="1752" customFormat="false" ht="11.25" hidden="false" customHeight="false" outlineLevel="0" collapsed="false">
      <c r="A1752" s="199" t="n">
        <v>37296</v>
      </c>
      <c r="B1752" s="192" t="n">
        <v>37296</v>
      </c>
      <c r="C1752" s="3" t="s">
        <v>80</v>
      </c>
      <c r="D1752" s="3" t="s">
        <v>80</v>
      </c>
      <c r="E1752" s="3" t="s">
        <v>80</v>
      </c>
      <c r="F1752" s="3" t="s">
        <v>80</v>
      </c>
      <c r="G1752" s="3" t="s">
        <v>80</v>
      </c>
      <c r="H1752" s="3" t="s">
        <v>80</v>
      </c>
      <c r="I1752" s="3" t="s">
        <v>80</v>
      </c>
      <c r="J1752" s="3" t="s">
        <v>80</v>
      </c>
      <c r="K1752" s="3" t="s">
        <v>80</v>
      </c>
      <c r="L1752" s="3" t="s">
        <v>80</v>
      </c>
      <c r="M1752" s="3" t="s">
        <v>80</v>
      </c>
    </row>
    <row r="1753" customFormat="false" ht="11.25" hidden="false" customHeight="false" outlineLevel="0" collapsed="false">
      <c r="A1753" s="199" t="n">
        <v>37297</v>
      </c>
      <c r="B1753" s="192" t="n">
        <v>37297</v>
      </c>
      <c r="C1753" s="3" t="s">
        <v>80</v>
      </c>
      <c r="D1753" s="3" t="s">
        <v>80</v>
      </c>
      <c r="E1753" s="3" t="s">
        <v>80</v>
      </c>
      <c r="F1753" s="3" t="s">
        <v>80</v>
      </c>
      <c r="G1753" s="3" t="s">
        <v>80</v>
      </c>
      <c r="H1753" s="3" t="s">
        <v>80</v>
      </c>
      <c r="I1753" s="3" t="s">
        <v>80</v>
      </c>
      <c r="J1753" s="3" t="s">
        <v>80</v>
      </c>
      <c r="K1753" s="3" t="s">
        <v>80</v>
      </c>
      <c r="L1753" s="3" t="s">
        <v>80</v>
      </c>
      <c r="M1753" s="3" t="s">
        <v>80</v>
      </c>
    </row>
    <row r="1754" customFormat="false" ht="11.25" hidden="false" customHeight="false" outlineLevel="0" collapsed="false">
      <c r="A1754" s="199" t="n">
        <v>37298</v>
      </c>
      <c r="B1754" s="192" t="n">
        <v>37298</v>
      </c>
      <c r="C1754" s="3" t="s">
        <v>80</v>
      </c>
      <c r="D1754" s="3" t="s">
        <v>80</v>
      </c>
      <c r="E1754" s="3" t="s">
        <v>80</v>
      </c>
      <c r="F1754" s="3" t="s">
        <v>80</v>
      </c>
      <c r="G1754" s="3" t="s">
        <v>80</v>
      </c>
      <c r="H1754" s="3" t="s">
        <v>80</v>
      </c>
      <c r="I1754" s="3" t="s">
        <v>80</v>
      </c>
      <c r="J1754" s="3" t="s">
        <v>80</v>
      </c>
      <c r="K1754" s="3" t="s">
        <v>80</v>
      </c>
      <c r="L1754" s="3" t="s">
        <v>80</v>
      </c>
      <c r="M1754" s="3" t="s">
        <v>80</v>
      </c>
    </row>
    <row r="1755" customFormat="false" ht="11.25" hidden="false" customHeight="false" outlineLevel="0" collapsed="false">
      <c r="A1755" s="199" t="n">
        <v>37299</v>
      </c>
      <c r="B1755" s="192" t="n">
        <v>37299</v>
      </c>
      <c r="C1755" s="3" t="s">
        <v>80</v>
      </c>
      <c r="D1755" s="3" t="s">
        <v>80</v>
      </c>
      <c r="E1755" s="3" t="s">
        <v>80</v>
      </c>
      <c r="F1755" s="3" t="s">
        <v>80</v>
      </c>
      <c r="G1755" s="3" t="s">
        <v>80</v>
      </c>
      <c r="H1755" s="3" t="s">
        <v>80</v>
      </c>
      <c r="I1755" s="3" t="s">
        <v>80</v>
      </c>
      <c r="J1755" s="3" t="s">
        <v>80</v>
      </c>
      <c r="K1755" s="3" t="s">
        <v>80</v>
      </c>
      <c r="L1755" s="3" t="s">
        <v>80</v>
      </c>
      <c r="M1755" s="3" t="s">
        <v>80</v>
      </c>
    </row>
    <row r="1756" customFormat="false" ht="11.25" hidden="false" customHeight="false" outlineLevel="0" collapsed="false">
      <c r="A1756" s="199" t="n">
        <v>37300</v>
      </c>
      <c r="B1756" s="192" t="n">
        <v>37300</v>
      </c>
      <c r="C1756" s="3" t="s">
        <v>80</v>
      </c>
      <c r="D1756" s="3" t="s">
        <v>80</v>
      </c>
      <c r="E1756" s="3" t="s">
        <v>80</v>
      </c>
      <c r="F1756" s="3" t="s">
        <v>80</v>
      </c>
      <c r="G1756" s="3" t="s">
        <v>80</v>
      </c>
      <c r="H1756" s="3" t="s">
        <v>80</v>
      </c>
      <c r="I1756" s="3" t="s">
        <v>80</v>
      </c>
      <c r="J1756" s="3" t="s">
        <v>80</v>
      </c>
      <c r="K1756" s="3" t="s">
        <v>80</v>
      </c>
      <c r="L1756" s="3" t="s">
        <v>80</v>
      </c>
      <c r="M1756" s="3" t="s">
        <v>80</v>
      </c>
    </row>
    <row r="1757" customFormat="false" ht="11.25" hidden="false" customHeight="false" outlineLevel="0" collapsed="false">
      <c r="A1757" s="199" t="n">
        <v>37301</v>
      </c>
      <c r="B1757" s="192" t="n">
        <v>37301</v>
      </c>
      <c r="C1757" s="3" t="s">
        <v>80</v>
      </c>
      <c r="D1757" s="3" t="s">
        <v>80</v>
      </c>
      <c r="E1757" s="3" t="s">
        <v>80</v>
      </c>
      <c r="F1757" s="3" t="s">
        <v>80</v>
      </c>
      <c r="G1757" s="3" t="s">
        <v>80</v>
      </c>
      <c r="H1757" s="3" t="s">
        <v>80</v>
      </c>
      <c r="I1757" s="3" t="s">
        <v>80</v>
      </c>
      <c r="J1757" s="3" t="s">
        <v>80</v>
      </c>
      <c r="K1757" s="3" t="s">
        <v>80</v>
      </c>
      <c r="L1757" s="3" t="s">
        <v>80</v>
      </c>
      <c r="M1757" s="3" t="s">
        <v>80</v>
      </c>
    </row>
    <row r="1758" customFormat="false" ht="11.25" hidden="false" customHeight="false" outlineLevel="0" collapsed="false">
      <c r="A1758" s="199" t="n">
        <v>37302</v>
      </c>
      <c r="B1758" s="192" t="n">
        <v>37302</v>
      </c>
      <c r="C1758" s="3" t="s">
        <v>80</v>
      </c>
      <c r="D1758" s="3" t="s">
        <v>80</v>
      </c>
      <c r="E1758" s="3" t="s">
        <v>80</v>
      </c>
      <c r="F1758" s="3" t="s">
        <v>80</v>
      </c>
      <c r="G1758" s="3" t="s">
        <v>80</v>
      </c>
      <c r="H1758" s="3" t="s">
        <v>80</v>
      </c>
      <c r="I1758" s="3" t="s">
        <v>80</v>
      </c>
      <c r="J1758" s="3" t="s">
        <v>80</v>
      </c>
      <c r="K1758" s="3" t="s">
        <v>80</v>
      </c>
      <c r="L1758" s="3" t="s">
        <v>80</v>
      </c>
      <c r="M1758" s="3" t="s">
        <v>80</v>
      </c>
    </row>
    <row r="1759" customFormat="false" ht="11.25" hidden="false" customHeight="false" outlineLevel="0" collapsed="false">
      <c r="A1759" s="199" t="n">
        <v>37303</v>
      </c>
      <c r="B1759" s="192" t="n">
        <v>37303</v>
      </c>
      <c r="C1759" s="3" t="s">
        <v>80</v>
      </c>
      <c r="D1759" s="3" t="s">
        <v>80</v>
      </c>
      <c r="E1759" s="3" t="s">
        <v>80</v>
      </c>
      <c r="F1759" s="3" t="s">
        <v>80</v>
      </c>
      <c r="G1759" s="3" t="s">
        <v>80</v>
      </c>
      <c r="H1759" s="3" t="s">
        <v>80</v>
      </c>
      <c r="I1759" s="3" t="s">
        <v>80</v>
      </c>
      <c r="J1759" s="3" t="s">
        <v>80</v>
      </c>
      <c r="K1759" s="3" t="s">
        <v>80</v>
      </c>
      <c r="L1759" s="3" t="s">
        <v>80</v>
      </c>
      <c r="M1759" s="3" t="s">
        <v>80</v>
      </c>
    </row>
    <row r="1760" customFormat="false" ht="11.25" hidden="false" customHeight="false" outlineLevel="0" collapsed="false">
      <c r="A1760" s="199" t="n">
        <v>37304</v>
      </c>
      <c r="B1760" s="192" t="n">
        <v>37304</v>
      </c>
      <c r="C1760" s="3" t="s">
        <v>80</v>
      </c>
      <c r="D1760" s="3" t="s">
        <v>80</v>
      </c>
      <c r="E1760" s="3" t="s">
        <v>80</v>
      </c>
      <c r="F1760" s="3" t="s">
        <v>80</v>
      </c>
      <c r="G1760" s="3" t="s">
        <v>80</v>
      </c>
      <c r="H1760" s="3" t="s">
        <v>80</v>
      </c>
      <c r="I1760" s="3" t="s">
        <v>80</v>
      </c>
      <c r="J1760" s="3" t="s">
        <v>80</v>
      </c>
      <c r="K1760" s="3" t="s">
        <v>80</v>
      </c>
      <c r="L1760" s="3" t="s">
        <v>80</v>
      </c>
      <c r="M1760" s="3" t="s">
        <v>80</v>
      </c>
    </row>
    <row r="1761" customFormat="false" ht="11.25" hidden="false" customHeight="false" outlineLevel="0" collapsed="false">
      <c r="A1761" s="199" t="n">
        <v>37305</v>
      </c>
      <c r="B1761" s="192" t="n">
        <v>37305</v>
      </c>
      <c r="C1761" s="3" t="s">
        <v>80</v>
      </c>
      <c r="D1761" s="3" t="s">
        <v>80</v>
      </c>
      <c r="E1761" s="3" t="s">
        <v>80</v>
      </c>
      <c r="F1761" s="3" t="s">
        <v>80</v>
      </c>
      <c r="G1761" s="3" t="s">
        <v>80</v>
      </c>
      <c r="H1761" s="3" t="s">
        <v>80</v>
      </c>
      <c r="I1761" s="3" t="s">
        <v>80</v>
      </c>
      <c r="J1761" s="3" t="s">
        <v>80</v>
      </c>
      <c r="K1761" s="3" t="s">
        <v>80</v>
      </c>
      <c r="L1761" s="3" t="s">
        <v>80</v>
      </c>
      <c r="M1761" s="3" t="s">
        <v>80</v>
      </c>
    </row>
    <row r="1762" customFormat="false" ht="11.25" hidden="false" customHeight="false" outlineLevel="0" collapsed="false">
      <c r="A1762" s="199" t="n">
        <v>37306</v>
      </c>
      <c r="B1762" s="192" t="n">
        <v>37306</v>
      </c>
      <c r="C1762" s="3" t="s">
        <v>80</v>
      </c>
      <c r="D1762" s="3" t="s">
        <v>80</v>
      </c>
      <c r="E1762" s="3" t="s">
        <v>80</v>
      </c>
      <c r="F1762" s="3" t="s">
        <v>80</v>
      </c>
      <c r="G1762" s="3" t="s">
        <v>80</v>
      </c>
      <c r="H1762" s="3" t="s">
        <v>80</v>
      </c>
      <c r="I1762" s="3" t="s">
        <v>80</v>
      </c>
      <c r="J1762" s="3" t="s">
        <v>80</v>
      </c>
      <c r="K1762" s="3" t="s">
        <v>80</v>
      </c>
      <c r="L1762" s="3" t="s">
        <v>80</v>
      </c>
      <c r="M1762" s="3" t="s">
        <v>80</v>
      </c>
    </row>
    <row r="1763" customFormat="false" ht="11.25" hidden="false" customHeight="false" outlineLevel="0" collapsed="false">
      <c r="A1763" s="199" t="n">
        <v>37307</v>
      </c>
      <c r="B1763" s="192" t="n">
        <v>37307</v>
      </c>
      <c r="C1763" s="3" t="s">
        <v>80</v>
      </c>
      <c r="D1763" s="3" t="s">
        <v>80</v>
      </c>
      <c r="E1763" s="3" t="s">
        <v>80</v>
      </c>
      <c r="F1763" s="3" t="s">
        <v>80</v>
      </c>
      <c r="G1763" s="3" t="s">
        <v>80</v>
      </c>
      <c r="H1763" s="3" t="s">
        <v>80</v>
      </c>
      <c r="I1763" s="3" t="s">
        <v>80</v>
      </c>
      <c r="J1763" s="3" t="s">
        <v>80</v>
      </c>
      <c r="K1763" s="3" t="s">
        <v>80</v>
      </c>
      <c r="L1763" s="3" t="s">
        <v>80</v>
      </c>
      <c r="M1763" s="3" t="s">
        <v>80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2">
              <controlPr defaultSize="0" print="false" autoFill="0" autoPict="0" macro="Module1.UploadFlows">
                <anchor moveWithCells="true" sizeWithCells="false">
                  <from>
                    <xdr:col>7</xdr:col>
                    <xdr:colOff>10440</xdr:colOff>
                    <xdr:row>0</xdr:row>
                    <xdr:rowOff>142920</xdr:rowOff>
                  </from>
                  <to>
                    <xdr:col>9</xdr:col>
                    <xdr:colOff>720</xdr:colOff>
                    <xdr:row>2</xdr:row>
                    <xdr:rowOff>152280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16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5" topLeftCell="C252" activePane="bottomRight" state="frozen"/>
      <selection pane="topLeft" activeCell="A1" activeCellId="0" sqref="A1"/>
      <selection pane="topRight" activeCell="C1" activeCellId="0" sqref="C1"/>
      <selection pane="bottomLeft" activeCell="A252" activeCellId="0" sqref="A252"/>
      <selection pane="bottomRight" activeCell="D269" activeCellId="0" sqref="D269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218" width="17.42"/>
    <col collapsed="false" customWidth="false" hidden="false" outlineLevel="0" max="2" min="2" style="218" width="9.14"/>
    <col collapsed="false" customWidth="true" hidden="false" outlineLevel="0" max="3" min="3" style="219" width="11.99"/>
    <col collapsed="false" customWidth="false" hidden="false" outlineLevel="0" max="4" min="4" style="220" width="9.14"/>
    <col collapsed="false" customWidth="true" hidden="false" outlineLevel="0" max="6" min="5" style="220" width="12.28"/>
    <col collapsed="false" customWidth="true" hidden="false" outlineLevel="0" max="8" min="7" style="221" width="12.28"/>
    <col collapsed="false" customWidth="true" hidden="false" outlineLevel="0" max="9" min="9" style="221" width="16.13"/>
    <col collapsed="false" customWidth="true" hidden="false" outlineLevel="0" max="10" min="10" style="221" width="12.28"/>
    <col collapsed="false" customWidth="true" hidden="false" outlineLevel="0" max="11" min="11" style="222" width="11.99"/>
    <col collapsed="false" customWidth="true" hidden="false" outlineLevel="0" max="13" min="12" style="223" width="11.99"/>
    <col collapsed="false" customWidth="true" hidden="false" outlineLevel="0" max="14" min="14" style="221" width="13.14"/>
    <col collapsed="false" customWidth="true" hidden="false" outlineLevel="0" max="15" min="15" style="221" width="11.99"/>
    <col collapsed="false" customWidth="true" hidden="false" outlineLevel="0" max="16" min="16" style="221" width="16.13"/>
    <col collapsed="false" customWidth="true" hidden="false" outlineLevel="0" max="17" min="17" style="223" width="13.14"/>
    <col collapsed="false" customWidth="true" hidden="false" outlineLevel="0" max="18" min="18" style="223" width="16.56"/>
    <col collapsed="false" customWidth="true" hidden="false" outlineLevel="0" max="19" min="19" style="223" width="16.13"/>
    <col collapsed="false" customWidth="false" hidden="false" outlineLevel="0" max="20" min="20" style="223" width="9.14"/>
    <col collapsed="false" customWidth="false" hidden="false" outlineLevel="0" max="21" min="21" style="218" width="9.14"/>
    <col collapsed="false" customWidth="true" hidden="false" outlineLevel="0" max="22" min="22" style="223" width="10.71"/>
    <col collapsed="false" customWidth="true" hidden="false" outlineLevel="0" max="23" min="23" style="223" width="11.99"/>
    <col collapsed="false" customWidth="true" hidden="false" outlineLevel="0" max="25" min="24" style="223" width="10.71"/>
    <col collapsed="false" customWidth="true" hidden="false" outlineLevel="0" max="27" min="26" style="223" width="16.13"/>
    <col collapsed="false" customWidth="false" hidden="false" outlineLevel="0" max="30" min="28" style="223" width="9.14"/>
    <col collapsed="false" customWidth="true" hidden="false" outlineLevel="0" max="31" min="31" style="223" width="15.99"/>
    <col collapsed="false" customWidth="false" hidden="false" outlineLevel="0" max="32" min="32" style="219" width="9.14"/>
    <col collapsed="false" customWidth="false" hidden="false" outlineLevel="0" max="257" min="33" style="223" width="9.14"/>
  </cols>
  <sheetData>
    <row r="1" customFormat="false" ht="11.25" hidden="false" customHeight="false" outlineLevel="0" collapsed="false">
      <c r="B1" s="224"/>
      <c r="G1" s="225" t="s">
        <v>82</v>
      </c>
      <c r="H1" s="219" t="n">
        <f aca="false">($C$4/$B$4)-($H$2*($G$4/$B$4))</f>
        <v>3241287.24337492</v>
      </c>
      <c r="K1" s="226"/>
      <c r="P1" s="225" t="s">
        <v>82</v>
      </c>
      <c r="Q1" s="219" t="n">
        <f aca="false">($M$4/$L$4)-($Q$2*($P$4/$L$4))</f>
        <v>2817443.73043904</v>
      </c>
      <c r="U1" s="224"/>
    </row>
    <row r="2" customFormat="false" ht="12" hidden="false" customHeight="false" outlineLevel="0" collapsed="false">
      <c r="G2" s="225" t="s">
        <v>83</v>
      </c>
      <c r="H2" s="219" t="n">
        <f aca="false">(($B$4*$H$4)-($C$4*$G$4))/(($B$4*$J$4)-($G$4^2))</f>
        <v>3694.05617026196</v>
      </c>
      <c r="K2" s="226"/>
      <c r="P2" s="225" t="s">
        <v>83</v>
      </c>
      <c r="Q2" s="219" t="n">
        <f aca="false">(($L$4*$Q$4)-($M$4*$P$4))/(($L$4*$S$4)-($P$4^2))</f>
        <v>-5108.31178472117</v>
      </c>
    </row>
    <row r="3" customFormat="false" ht="12" hidden="false" customHeight="false" outlineLevel="0" collapsed="false">
      <c r="F3" s="227" t="n">
        <f aca="true">TODAY()-1</f>
        <v>45925</v>
      </c>
      <c r="G3" s="228" t="n">
        <v>65</v>
      </c>
      <c r="K3" s="226"/>
      <c r="P3" s="229" t="n">
        <v>65</v>
      </c>
    </row>
    <row r="4" customFormat="false" ht="12" hidden="false" customHeight="false" outlineLevel="0" collapsed="false">
      <c r="B4" s="224" t="n">
        <f aca="false">COUNTIF($C$138:$C$397,"&gt;1")</f>
        <v>260</v>
      </c>
      <c r="C4" s="219" t="n">
        <f aca="false">SUM($C$138:$C$397)</f>
        <v>840316000</v>
      </c>
      <c r="F4" s="230" t="n">
        <f aca="false">VLOOKUP($F$3,$B$6:$F$15000,5)</f>
        <v>3464571.42857143</v>
      </c>
      <c r="G4" s="219" t="n">
        <f aca="false">SUM(G138:G397)</f>
        <v>-654.75</v>
      </c>
      <c r="H4" s="219" t="n">
        <f aca="false">SUM(H138:H397)</f>
        <v>-2094695250</v>
      </c>
      <c r="I4" s="219" t="n">
        <f aca="false">SUM(I138:I397)</f>
        <v>760040314000000</v>
      </c>
      <c r="J4" s="219" t="n">
        <f aca="false">SUM(J138:J397)</f>
        <v>7454.5625</v>
      </c>
      <c r="K4" s="231"/>
      <c r="L4" s="223" t="n">
        <f aca="false">COUNTIF(M138:M243,"&gt;1")</f>
        <v>106</v>
      </c>
      <c r="M4" s="219" t="n">
        <f aca="false">SUM(M138:$M$243)</f>
        <v>300133000</v>
      </c>
      <c r="P4" s="219" t="n">
        <f aca="false">SUM(P138:P243)</f>
        <v>-290.5</v>
      </c>
      <c r="Q4" s="219" t="n">
        <f aca="false">SUM(Q138:Q243)</f>
        <v>-836134500</v>
      </c>
      <c r="R4" s="219" t="n">
        <f aca="false">SUM(R138:R243)</f>
        <v>255598655000000</v>
      </c>
      <c r="S4" s="219" t="n">
        <f aca="false">SUM(S138:S243)</f>
        <v>3458.5</v>
      </c>
      <c r="U4" s="224"/>
    </row>
    <row r="5" customFormat="false" ht="12" hidden="false" customHeight="false" outlineLevel="0" collapsed="false">
      <c r="A5" s="232" t="s">
        <v>70</v>
      </c>
      <c r="B5" s="233" t="s">
        <v>71</v>
      </c>
      <c r="C5" s="234" t="s">
        <v>84</v>
      </c>
      <c r="D5" s="235" t="s">
        <v>85</v>
      </c>
      <c r="E5" s="235" t="s">
        <v>86</v>
      </c>
      <c r="F5" s="235"/>
      <c r="G5" s="236" t="s">
        <v>87</v>
      </c>
      <c r="H5" s="237" t="s">
        <v>88</v>
      </c>
      <c r="I5" s="237" t="s">
        <v>89</v>
      </c>
      <c r="J5" s="237" t="s">
        <v>90</v>
      </c>
      <c r="K5" s="238" t="s">
        <v>70</v>
      </c>
      <c r="L5" s="239" t="s">
        <v>71</v>
      </c>
      <c r="M5" s="240" t="s">
        <v>84</v>
      </c>
      <c r="N5" s="241" t="s">
        <v>85</v>
      </c>
      <c r="O5" s="241" t="s">
        <v>86</v>
      </c>
      <c r="P5" s="242" t="s">
        <v>87</v>
      </c>
      <c r="Q5" s="243" t="s">
        <v>88</v>
      </c>
      <c r="R5" s="243" t="s">
        <v>89</v>
      </c>
      <c r="S5" s="244" t="s">
        <v>90</v>
      </c>
      <c r="U5" s="245" t="s">
        <v>71</v>
      </c>
      <c r="V5" s="246" t="s">
        <v>87</v>
      </c>
      <c r="W5" s="239" t="s">
        <v>71</v>
      </c>
      <c r="X5" s="247" t="s">
        <v>87</v>
      </c>
      <c r="Y5" s="248" t="s">
        <v>91</v>
      </c>
      <c r="Z5" s="249" t="s">
        <v>92</v>
      </c>
      <c r="AA5" s="250"/>
      <c r="AC5" s="251" t="s">
        <v>70</v>
      </c>
      <c r="AD5" s="251" t="s">
        <v>71</v>
      </c>
      <c r="AE5" s="251" t="s">
        <v>93</v>
      </c>
      <c r="AF5" s="252" t="s">
        <v>84</v>
      </c>
    </row>
    <row r="6" customFormat="false" ht="11.25" hidden="false" customHeight="false" outlineLevel="0" collapsed="false">
      <c r="A6" s="253" t="n">
        <f aca="false">B6</f>
        <v>36342</v>
      </c>
      <c r="B6" s="254" t="n">
        <v>36342</v>
      </c>
      <c r="C6" s="219" t="n">
        <f aca="false">VLOOKUP($B6,data!$B$6:$M$7000,11,0)</f>
        <v>3058000</v>
      </c>
      <c r="D6" s="255" t="s">
        <v>80</v>
      </c>
      <c r="E6" s="255" t="s">
        <v>80</v>
      </c>
      <c r="F6" s="255"/>
      <c r="G6" s="256"/>
      <c r="H6" s="257"/>
      <c r="I6" s="257"/>
      <c r="J6" s="257"/>
      <c r="K6" s="253" t="n">
        <f aca="false">L6</f>
        <v>36344</v>
      </c>
      <c r="L6" s="254" t="n">
        <v>36344</v>
      </c>
      <c r="M6" s="219" t="n">
        <f aca="false">VLOOKUP($K6,data!$B$6:$M$7000,11,0)</f>
        <v>2143000</v>
      </c>
      <c r="N6" s="257"/>
      <c r="O6" s="257"/>
      <c r="P6" s="256"/>
      <c r="Q6" s="258"/>
      <c r="R6" s="258"/>
      <c r="S6" s="258"/>
      <c r="T6" s="259"/>
      <c r="U6" s="260"/>
      <c r="V6" s="256"/>
      <c r="W6" s="260"/>
      <c r="X6" s="256"/>
      <c r="Y6" s="250"/>
      <c r="Z6" s="250"/>
      <c r="AA6" s="250"/>
      <c r="AB6" s="259"/>
      <c r="AC6" s="261"/>
      <c r="AD6" s="261"/>
      <c r="AE6" s="261"/>
      <c r="AF6" s="262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259"/>
      <c r="AX6" s="259"/>
      <c r="AY6" s="259"/>
      <c r="AZ6" s="259"/>
      <c r="BA6" s="259"/>
      <c r="BB6" s="259"/>
      <c r="BC6" s="259"/>
      <c r="BD6" s="259"/>
      <c r="BE6" s="259"/>
      <c r="BF6" s="259"/>
      <c r="BG6" s="259"/>
      <c r="BH6" s="259"/>
      <c r="BI6" s="259"/>
      <c r="BJ6" s="259"/>
      <c r="BK6" s="259"/>
      <c r="BL6" s="259"/>
      <c r="BM6" s="259"/>
      <c r="BN6" s="259"/>
      <c r="BO6" s="259"/>
      <c r="BP6" s="259"/>
      <c r="BQ6" s="259"/>
      <c r="BR6" s="259"/>
      <c r="BS6" s="259"/>
      <c r="BT6" s="259"/>
      <c r="BU6" s="259"/>
      <c r="BV6" s="259"/>
      <c r="BW6" s="259"/>
      <c r="BX6" s="259"/>
      <c r="BY6" s="259"/>
      <c r="BZ6" s="259"/>
      <c r="CA6" s="259"/>
      <c r="CB6" s="259"/>
      <c r="CC6" s="259"/>
      <c r="CD6" s="259"/>
      <c r="CE6" s="259"/>
      <c r="CF6" s="259"/>
      <c r="CG6" s="259"/>
      <c r="CH6" s="259"/>
      <c r="CI6" s="259"/>
      <c r="CJ6" s="259"/>
      <c r="CK6" s="259"/>
      <c r="CL6" s="259"/>
      <c r="CM6" s="259"/>
      <c r="CN6" s="259"/>
      <c r="CO6" s="259"/>
      <c r="CP6" s="259"/>
      <c r="CQ6" s="259"/>
      <c r="CR6" s="259"/>
      <c r="CS6" s="259"/>
      <c r="CT6" s="259"/>
      <c r="CU6" s="259"/>
      <c r="CV6" s="259"/>
      <c r="CW6" s="259"/>
      <c r="CX6" s="259"/>
      <c r="CY6" s="259"/>
      <c r="CZ6" s="259"/>
      <c r="DA6" s="259"/>
      <c r="DB6" s="259"/>
      <c r="DC6" s="259"/>
      <c r="DD6" s="259"/>
      <c r="DE6" s="259"/>
      <c r="DF6" s="259"/>
      <c r="DG6" s="259"/>
      <c r="DH6" s="259"/>
      <c r="DI6" s="259"/>
      <c r="DJ6" s="259"/>
      <c r="DK6" s="259"/>
      <c r="DL6" s="259"/>
      <c r="DM6" s="259"/>
      <c r="DN6" s="259"/>
      <c r="DO6" s="259"/>
      <c r="DP6" s="259"/>
      <c r="DQ6" s="259"/>
      <c r="DR6" s="259"/>
      <c r="DS6" s="259"/>
      <c r="DT6" s="259"/>
      <c r="DU6" s="259"/>
      <c r="DV6" s="259"/>
      <c r="DW6" s="259"/>
      <c r="DX6" s="259"/>
      <c r="DY6" s="259"/>
      <c r="DZ6" s="259"/>
      <c r="EA6" s="259"/>
      <c r="EB6" s="259"/>
      <c r="EC6" s="259"/>
      <c r="ED6" s="259"/>
      <c r="EE6" s="259"/>
      <c r="EF6" s="259"/>
      <c r="EG6" s="259"/>
      <c r="EH6" s="259"/>
      <c r="EI6" s="259"/>
      <c r="EJ6" s="259"/>
      <c r="EK6" s="259"/>
      <c r="EL6" s="259"/>
      <c r="EM6" s="259"/>
      <c r="EN6" s="259"/>
      <c r="EO6" s="259"/>
      <c r="EP6" s="259"/>
      <c r="EQ6" s="259"/>
      <c r="ER6" s="259"/>
      <c r="ES6" s="259"/>
      <c r="ET6" s="259"/>
      <c r="EU6" s="259"/>
      <c r="EV6" s="259"/>
      <c r="EW6" s="259"/>
      <c r="EX6" s="259"/>
      <c r="EY6" s="259"/>
      <c r="EZ6" s="259"/>
      <c r="FA6" s="259"/>
      <c r="FB6" s="259"/>
      <c r="FC6" s="259"/>
      <c r="FD6" s="259"/>
      <c r="FE6" s="259"/>
      <c r="FF6" s="259"/>
      <c r="FG6" s="259"/>
      <c r="FH6" s="259"/>
      <c r="FI6" s="259"/>
      <c r="FJ6" s="259"/>
      <c r="FK6" s="259"/>
      <c r="FL6" s="259"/>
      <c r="FM6" s="259"/>
      <c r="FN6" s="259"/>
      <c r="FO6" s="259"/>
      <c r="FP6" s="259"/>
      <c r="FQ6" s="259"/>
      <c r="FR6" s="259"/>
      <c r="FS6" s="259"/>
      <c r="FT6" s="259"/>
      <c r="FU6" s="259"/>
      <c r="FV6" s="259"/>
      <c r="FW6" s="259"/>
      <c r="FX6" s="259"/>
      <c r="FY6" s="259"/>
      <c r="FZ6" s="259"/>
      <c r="GA6" s="259"/>
      <c r="GB6" s="259"/>
      <c r="GC6" s="259"/>
      <c r="GD6" s="259"/>
      <c r="GE6" s="259"/>
      <c r="GF6" s="259"/>
      <c r="GG6" s="259"/>
      <c r="GH6" s="259"/>
      <c r="GI6" s="259"/>
      <c r="GJ6" s="259"/>
      <c r="GK6" s="259"/>
      <c r="GL6" s="259"/>
      <c r="GM6" s="259"/>
      <c r="GN6" s="259"/>
      <c r="GO6" s="259"/>
      <c r="GP6" s="259"/>
      <c r="GQ6" s="259"/>
      <c r="GR6" s="259"/>
      <c r="GS6" s="259"/>
      <c r="GT6" s="259"/>
      <c r="GU6" s="259"/>
      <c r="GV6" s="259"/>
      <c r="GW6" s="259"/>
      <c r="GX6" s="259"/>
      <c r="GY6" s="259"/>
      <c r="GZ6" s="259"/>
      <c r="HA6" s="259"/>
      <c r="HB6" s="259"/>
      <c r="HC6" s="259"/>
      <c r="HD6" s="259"/>
      <c r="HE6" s="259"/>
      <c r="HF6" s="259"/>
      <c r="HG6" s="259"/>
      <c r="HH6" s="259"/>
      <c r="HI6" s="259"/>
      <c r="HJ6" s="259"/>
      <c r="HK6" s="259"/>
      <c r="HL6" s="259"/>
      <c r="HM6" s="259"/>
      <c r="HN6" s="259"/>
      <c r="HO6" s="259"/>
      <c r="HP6" s="259"/>
      <c r="HQ6" s="259"/>
      <c r="HR6" s="259"/>
      <c r="HS6" s="259"/>
      <c r="HT6" s="259"/>
      <c r="HU6" s="259"/>
      <c r="HV6" s="259"/>
      <c r="HW6" s="259"/>
      <c r="HX6" s="259"/>
      <c r="HY6" s="259"/>
      <c r="HZ6" s="259"/>
      <c r="IA6" s="259"/>
      <c r="IB6" s="259"/>
      <c r="IC6" s="259"/>
      <c r="ID6" s="259"/>
      <c r="IE6" s="259"/>
      <c r="IF6" s="259"/>
      <c r="IG6" s="259"/>
      <c r="IH6" s="259"/>
      <c r="II6" s="259"/>
      <c r="IJ6" s="259"/>
      <c r="IK6" s="259"/>
      <c r="IL6" s="259"/>
      <c r="IM6" s="259"/>
      <c r="IN6" s="259"/>
      <c r="IO6" s="259"/>
      <c r="IP6" s="259"/>
      <c r="IQ6" s="259"/>
      <c r="IR6" s="259"/>
      <c r="IS6" s="259"/>
      <c r="IT6" s="259"/>
      <c r="IU6" s="259"/>
      <c r="IV6" s="259"/>
      <c r="IW6" s="259"/>
    </row>
    <row r="7" customFormat="false" ht="11.25" hidden="false" customHeight="false" outlineLevel="0" collapsed="false">
      <c r="A7" s="253" t="n">
        <f aca="false">B7</f>
        <v>36343</v>
      </c>
      <c r="B7" s="254" t="n">
        <v>36343</v>
      </c>
      <c r="C7" s="219" t="n">
        <f aca="false">VLOOKUP($B7,data!$B$6:$M$7000,11,0)</f>
        <v>2788000</v>
      </c>
      <c r="D7" s="255" t="n">
        <f aca="false">VLOOKUP($B7,[6]Data!$A$500:$E$1300,4,0)</f>
        <v>74</v>
      </c>
      <c r="E7" s="255" t="n">
        <f aca="false">VLOOKUP($B7,[6]Data!$A$500:$E$1300,5,0)</f>
        <v>62</v>
      </c>
      <c r="F7" s="255"/>
      <c r="G7" s="256"/>
      <c r="H7" s="257"/>
      <c r="I7" s="257"/>
      <c r="J7" s="257"/>
      <c r="K7" s="253" t="n">
        <f aca="false">L7</f>
        <v>36345</v>
      </c>
      <c r="L7" s="254" t="n">
        <v>36345</v>
      </c>
      <c r="M7" s="219" t="n">
        <f aca="false">VLOOKUP($K7,data!$B$6:$M$7000,11,0)</f>
        <v>1875000</v>
      </c>
      <c r="N7" s="257"/>
      <c r="O7" s="257"/>
      <c r="P7" s="256"/>
      <c r="Q7" s="258"/>
      <c r="R7" s="258"/>
      <c r="S7" s="258"/>
      <c r="T7" s="259"/>
      <c r="U7" s="260"/>
      <c r="V7" s="256"/>
      <c r="W7" s="260"/>
      <c r="X7" s="256"/>
      <c r="Y7" s="250"/>
      <c r="Z7" s="250"/>
      <c r="AA7" s="250"/>
      <c r="AB7" s="259"/>
      <c r="AC7" s="261"/>
      <c r="AD7" s="261"/>
      <c r="AE7" s="261"/>
      <c r="AF7" s="262"/>
      <c r="AG7" s="259"/>
      <c r="AH7" s="259"/>
      <c r="AI7" s="259"/>
      <c r="AJ7" s="259"/>
      <c r="AK7" s="259"/>
      <c r="AL7" s="259"/>
      <c r="AM7" s="259"/>
      <c r="AN7" s="259"/>
      <c r="AO7" s="259"/>
      <c r="AP7" s="259"/>
      <c r="AQ7" s="259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  <c r="BE7" s="259"/>
      <c r="BF7" s="259"/>
      <c r="BG7" s="259"/>
      <c r="BH7" s="259"/>
      <c r="BI7" s="259"/>
      <c r="BJ7" s="259"/>
      <c r="BK7" s="259"/>
      <c r="BL7" s="259"/>
      <c r="BM7" s="259"/>
      <c r="BN7" s="259"/>
      <c r="BO7" s="259"/>
      <c r="BP7" s="259"/>
      <c r="BQ7" s="259"/>
      <c r="BR7" s="259"/>
      <c r="BS7" s="259"/>
      <c r="BT7" s="259"/>
      <c r="BU7" s="259"/>
      <c r="BV7" s="259"/>
      <c r="BW7" s="259"/>
      <c r="BX7" s="259"/>
      <c r="BY7" s="259"/>
      <c r="BZ7" s="259"/>
      <c r="CA7" s="259"/>
      <c r="CB7" s="259"/>
      <c r="CC7" s="259"/>
      <c r="CD7" s="259"/>
      <c r="CE7" s="259"/>
      <c r="CF7" s="259"/>
      <c r="CG7" s="259"/>
      <c r="CH7" s="259"/>
      <c r="CI7" s="259"/>
      <c r="CJ7" s="259"/>
      <c r="CK7" s="259"/>
      <c r="CL7" s="259"/>
      <c r="CM7" s="259"/>
      <c r="CN7" s="259"/>
      <c r="CO7" s="259"/>
      <c r="CP7" s="259"/>
      <c r="CQ7" s="259"/>
      <c r="CR7" s="259"/>
      <c r="CS7" s="259"/>
      <c r="CT7" s="259"/>
      <c r="CU7" s="259"/>
      <c r="CV7" s="259"/>
      <c r="CW7" s="259"/>
      <c r="CX7" s="259"/>
      <c r="CY7" s="259"/>
      <c r="CZ7" s="259"/>
      <c r="DA7" s="259"/>
      <c r="DB7" s="259"/>
      <c r="DC7" s="259"/>
      <c r="DD7" s="259"/>
      <c r="DE7" s="259"/>
      <c r="DF7" s="259"/>
      <c r="DG7" s="259"/>
      <c r="DH7" s="259"/>
      <c r="DI7" s="259"/>
      <c r="DJ7" s="259"/>
      <c r="DK7" s="259"/>
      <c r="DL7" s="259"/>
      <c r="DM7" s="259"/>
      <c r="DN7" s="259"/>
      <c r="DO7" s="259"/>
      <c r="DP7" s="259"/>
      <c r="DQ7" s="259"/>
      <c r="DR7" s="259"/>
      <c r="DS7" s="259"/>
      <c r="DT7" s="259"/>
      <c r="DU7" s="259"/>
      <c r="DV7" s="259"/>
      <c r="DW7" s="259"/>
      <c r="DX7" s="259"/>
      <c r="DY7" s="259"/>
      <c r="DZ7" s="259"/>
      <c r="EA7" s="259"/>
      <c r="EB7" s="259"/>
      <c r="EC7" s="259"/>
      <c r="ED7" s="259"/>
      <c r="EE7" s="259"/>
      <c r="EF7" s="259"/>
      <c r="EG7" s="259"/>
      <c r="EH7" s="259"/>
      <c r="EI7" s="259"/>
      <c r="EJ7" s="259"/>
      <c r="EK7" s="259"/>
      <c r="EL7" s="259"/>
      <c r="EM7" s="259"/>
      <c r="EN7" s="259"/>
      <c r="EO7" s="259"/>
      <c r="EP7" s="259"/>
      <c r="EQ7" s="259"/>
      <c r="ER7" s="259"/>
      <c r="ES7" s="259"/>
      <c r="ET7" s="259"/>
      <c r="EU7" s="259"/>
      <c r="EV7" s="259"/>
      <c r="EW7" s="259"/>
      <c r="EX7" s="259"/>
      <c r="EY7" s="259"/>
      <c r="EZ7" s="259"/>
      <c r="FA7" s="259"/>
      <c r="FB7" s="259"/>
      <c r="FC7" s="259"/>
      <c r="FD7" s="259"/>
      <c r="FE7" s="259"/>
      <c r="FF7" s="259"/>
      <c r="FG7" s="259"/>
      <c r="FH7" s="259"/>
      <c r="FI7" s="259"/>
      <c r="FJ7" s="259"/>
      <c r="FK7" s="259"/>
      <c r="FL7" s="259"/>
      <c r="FM7" s="259"/>
      <c r="FN7" s="259"/>
      <c r="FO7" s="259"/>
      <c r="FP7" s="259"/>
      <c r="FQ7" s="259"/>
      <c r="FR7" s="259"/>
      <c r="FS7" s="259"/>
      <c r="FT7" s="259"/>
      <c r="FU7" s="259"/>
      <c r="FV7" s="259"/>
      <c r="FW7" s="259"/>
      <c r="FX7" s="259"/>
      <c r="FY7" s="259"/>
      <c r="FZ7" s="259"/>
      <c r="GA7" s="259"/>
      <c r="GB7" s="259"/>
      <c r="GC7" s="259"/>
      <c r="GD7" s="259"/>
      <c r="GE7" s="259"/>
      <c r="GF7" s="259"/>
      <c r="GG7" s="259"/>
      <c r="GH7" s="259"/>
      <c r="GI7" s="259"/>
      <c r="GJ7" s="259"/>
      <c r="GK7" s="259"/>
      <c r="GL7" s="259"/>
      <c r="GM7" s="259"/>
      <c r="GN7" s="259"/>
      <c r="GO7" s="259"/>
      <c r="GP7" s="259"/>
      <c r="GQ7" s="259"/>
      <c r="GR7" s="259"/>
      <c r="GS7" s="259"/>
      <c r="GT7" s="259"/>
      <c r="GU7" s="259"/>
      <c r="GV7" s="259"/>
      <c r="GW7" s="259"/>
      <c r="GX7" s="259"/>
      <c r="GY7" s="259"/>
      <c r="GZ7" s="259"/>
      <c r="HA7" s="259"/>
      <c r="HB7" s="259"/>
      <c r="HC7" s="259"/>
      <c r="HD7" s="259"/>
      <c r="HE7" s="259"/>
      <c r="HF7" s="259"/>
      <c r="HG7" s="259"/>
      <c r="HH7" s="259"/>
      <c r="HI7" s="259"/>
      <c r="HJ7" s="259"/>
      <c r="HK7" s="259"/>
      <c r="HL7" s="259"/>
      <c r="HM7" s="259"/>
      <c r="HN7" s="259"/>
      <c r="HO7" s="259"/>
      <c r="HP7" s="259"/>
      <c r="HQ7" s="259"/>
      <c r="HR7" s="259"/>
      <c r="HS7" s="259"/>
      <c r="HT7" s="259"/>
      <c r="HU7" s="259"/>
      <c r="HV7" s="259"/>
      <c r="HW7" s="259"/>
      <c r="HX7" s="259"/>
      <c r="HY7" s="259"/>
      <c r="HZ7" s="259"/>
      <c r="IA7" s="259"/>
      <c r="IB7" s="259"/>
      <c r="IC7" s="259"/>
      <c r="ID7" s="259"/>
      <c r="IE7" s="259"/>
      <c r="IF7" s="259"/>
      <c r="IG7" s="259"/>
      <c r="IH7" s="259"/>
      <c r="II7" s="259"/>
      <c r="IJ7" s="259"/>
      <c r="IK7" s="259"/>
      <c r="IL7" s="259"/>
      <c r="IM7" s="259"/>
      <c r="IN7" s="259"/>
      <c r="IO7" s="259"/>
      <c r="IP7" s="259"/>
      <c r="IQ7" s="259"/>
      <c r="IR7" s="259"/>
      <c r="IS7" s="259"/>
      <c r="IT7" s="259"/>
      <c r="IU7" s="259"/>
      <c r="IV7" s="259"/>
      <c r="IW7" s="259"/>
    </row>
    <row r="8" customFormat="false" ht="11.25" hidden="false" customHeight="false" outlineLevel="0" collapsed="false">
      <c r="A8" s="253" t="n">
        <f aca="false">B8</f>
        <v>36346</v>
      </c>
      <c r="B8" s="254" t="n">
        <v>36346</v>
      </c>
      <c r="C8" s="219" t="n">
        <f aca="false">VLOOKUP($B8,data!$B$6:$M$7000,11,0)</f>
        <v>2242000</v>
      </c>
      <c r="D8" s="255" t="n">
        <f aca="false">VLOOKUP($B8,[6]Data!$A$500:$E$1300,4,0)</f>
        <v>90</v>
      </c>
      <c r="E8" s="255" t="n">
        <f aca="false">VLOOKUP($B8,[6]Data!$A$500:$E$1300,5,0)</f>
        <v>60</v>
      </c>
      <c r="F8" s="255"/>
      <c r="G8" s="256"/>
      <c r="H8" s="257"/>
      <c r="I8" s="257"/>
      <c r="J8" s="257"/>
      <c r="K8" s="253" t="n">
        <f aca="false">L8</f>
        <v>36351</v>
      </c>
      <c r="L8" s="254" t="n">
        <f aca="false">DATE(YEAR(L6),MONTH(L6),DAY(L6)+7)</f>
        <v>36351</v>
      </c>
      <c r="M8" s="219" t="n">
        <f aca="false">VLOOKUP($K8,data!$B$6:$M$7000,11,0)</f>
        <v>2483000</v>
      </c>
      <c r="N8" s="257"/>
      <c r="O8" s="257"/>
      <c r="P8" s="256"/>
      <c r="Q8" s="258"/>
      <c r="R8" s="258"/>
      <c r="S8" s="258"/>
      <c r="T8" s="259"/>
      <c r="U8" s="260"/>
      <c r="V8" s="256"/>
      <c r="W8" s="260"/>
      <c r="X8" s="256"/>
      <c r="Y8" s="250"/>
      <c r="Z8" s="250"/>
      <c r="AA8" s="250"/>
      <c r="AB8" s="259"/>
      <c r="AC8" s="261"/>
      <c r="AD8" s="261"/>
      <c r="AE8" s="261"/>
      <c r="AF8" s="262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  <c r="BE8" s="259"/>
      <c r="BF8" s="259"/>
      <c r="BG8" s="259"/>
      <c r="BH8" s="259"/>
      <c r="BI8" s="259"/>
      <c r="BJ8" s="259"/>
      <c r="BK8" s="259"/>
      <c r="BL8" s="259"/>
      <c r="BM8" s="259"/>
      <c r="BN8" s="259"/>
      <c r="BO8" s="259"/>
      <c r="BP8" s="259"/>
      <c r="BQ8" s="259"/>
      <c r="BR8" s="259"/>
      <c r="BS8" s="259"/>
      <c r="BT8" s="259"/>
      <c r="BU8" s="259"/>
      <c r="BV8" s="259"/>
      <c r="BW8" s="259"/>
      <c r="BX8" s="259"/>
      <c r="BY8" s="259"/>
      <c r="BZ8" s="259"/>
      <c r="CA8" s="259"/>
      <c r="CB8" s="259"/>
      <c r="CC8" s="259"/>
      <c r="CD8" s="259"/>
      <c r="CE8" s="259"/>
      <c r="CF8" s="259"/>
      <c r="CG8" s="259"/>
      <c r="CH8" s="259"/>
      <c r="CI8" s="259"/>
      <c r="CJ8" s="259"/>
      <c r="CK8" s="259"/>
      <c r="CL8" s="259"/>
      <c r="CM8" s="259"/>
      <c r="CN8" s="259"/>
      <c r="CO8" s="259"/>
      <c r="CP8" s="259"/>
      <c r="CQ8" s="259"/>
      <c r="CR8" s="259"/>
      <c r="CS8" s="259"/>
      <c r="CT8" s="259"/>
      <c r="CU8" s="259"/>
      <c r="CV8" s="259"/>
      <c r="CW8" s="259"/>
      <c r="CX8" s="259"/>
      <c r="CY8" s="259"/>
      <c r="CZ8" s="259"/>
      <c r="DA8" s="259"/>
      <c r="DB8" s="259"/>
      <c r="DC8" s="259"/>
      <c r="DD8" s="259"/>
      <c r="DE8" s="259"/>
      <c r="DF8" s="259"/>
      <c r="DG8" s="259"/>
      <c r="DH8" s="259"/>
      <c r="DI8" s="259"/>
      <c r="DJ8" s="259"/>
      <c r="DK8" s="259"/>
      <c r="DL8" s="259"/>
      <c r="DM8" s="259"/>
      <c r="DN8" s="259"/>
      <c r="DO8" s="259"/>
      <c r="DP8" s="259"/>
      <c r="DQ8" s="259"/>
      <c r="DR8" s="259"/>
      <c r="DS8" s="259"/>
      <c r="DT8" s="259"/>
      <c r="DU8" s="259"/>
      <c r="DV8" s="259"/>
      <c r="DW8" s="259"/>
      <c r="DX8" s="259"/>
      <c r="DY8" s="259"/>
      <c r="DZ8" s="259"/>
      <c r="EA8" s="259"/>
      <c r="EB8" s="259"/>
      <c r="EC8" s="259"/>
      <c r="ED8" s="259"/>
      <c r="EE8" s="259"/>
      <c r="EF8" s="259"/>
      <c r="EG8" s="259"/>
      <c r="EH8" s="259"/>
      <c r="EI8" s="259"/>
      <c r="EJ8" s="259"/>
      <c r="EK8" s="259"/>
      <c r="EL8" s="259"/>
      <c r="EM8" s="259"/>
      <c r="EN8" s="259"/>
      <c r="EO8" s="259"/>
      <c r="EP8" s="259"/>
      <c r="EQ8" s="259"/>
      <c r="ER8" s="259"/>
      <c r="ES8" s="259"/>
      <c r="ET8" s="259"/>
      <c r="EU8" s="259"/>
      <c r="EV8" s="259"/>
      <c r="EW8" s="259"/>
      <c r="EX8" s="259"/>
      <c r="EY8" s="259"/>
      <c r="EZ8" s="259"/>
      <c r="FA8" s="259"/>
      <c r="FB8" s="259"/>
      <c r="FC8" s="259"/>
      <c r="FD8" s="259"/>
      <c r="FE8" s="259"/>
      <c r="FF8" s="259"/>
      <c r="FG8" s="259"/>
      <c r="FH8" s="259"/>
      <c r="FI8" s="259"/>
      <c r="FJ8" s="259"/>
      <c r="FK8" s="259"/>
      <c r="FL8" s="259"/>
      <c r="FM8" s="259"/>
      <c r="FN8" s="259"/>
      <c r="FO8" s="259"/>
      <c r="FP8" s="259"/>
      <c r="FQ8" s="259"/>
      <c r="FR8" s="259"/>
      <c r="FS8" s="259"/>
      <c r="FT8" s="259"/>
      <c r="FU8" s="259"/>
      <c r="FV8" s="259"/>
      <c r="FW8" s="259"/>
      <c r="FX8" s="259"/>
      <c r="FY8" s="259"/>
      <c r="FZ8" s="259"/>
      <c r="GA8" s="259"/>
      <c r="GB8" s="259"/>
      <c r="GC8" s="259"/>
      <c r="GD8" s="259"/>
      <c r="GE8" s="259"/>
      <c r="GF8" s="259"/>
      <c r="GG8" s="259"/>
      <c r="GH8" s="259"/>
      <c r="GI8" s="259"/>
      <c r="GJ8" s="259"/>
      <c r="GK8" s="259"/>
      <c r="GL8" s="259"/>
      <c r="GM8" s="259"/>
      <c r="GN8" s="259"/>
      <c r="GO8" s="259"/>
      <c r="GP8" s="259"/>
      <c r="GQ8" s="259"/>
      <c r="GR8" s="259"/>
      <c r="GS8" s="259"/>
      <c r="GT8" s="259"/>
      <c r="GU8" s="259"/>
      <c r="GV8" s="259"/>
      <c r="GW8" s="259"/>
      <c r="GX8" s="259"/>
      <c r="GY8" s="259"/>
      <c r="GZ8" s="259"/>
      <c r="HA8" s="259"/>
      <c r="HB8" s="259"/>
      <c r="HC8" s="259"/>
      <c r="HD8" s="259"/>
      <c r="HE8" s="259"/>
      <c r="HF8" s="259"/>
      <c r="HG8" s="259"/>
      <c r="HH8" s="259"/>
      <c r="HI8" s="259"/>
      <c r="HJ8" s="259"/>
      <c r="HK8" s="259"/>
      <c r="HL8" s="259"/>
      <c r="HM8" s="259"/>
      <c r="HN8" s="259"/>
      <c r="HO8" s="259"/>
      <c r="HP8" s="259"/>
      <c r="HQ8" s="259"/>
      <c r="HR8" s="259"/>
      <c r="HS8" s="259"/>
      <c r="HT8" s="259"/>
      <c r="HU8" s="259"/>
      <c r="HV8" s="259"/>
      <c r="HW8" s="259"/>
      <c r="HX8" s="259"/>
      <c r="HY8" s="259"/>
      <c r="HZ8" s="259"/>
      <c r="IA8" s="259"/>
      <c r="IB8" s="259"/>
      <c r="IC8" s="259"/>
      <c r="ID8" s="259"/>
      <c r="IE8" s="259"/>
      <c r="IF8" s="259"/>
      <c r="IG8" s="259"/>
      <c r="IH8" s="259"/>
      <c r="II8" s="259"/>
      <c r="IJ8" s="259"/>
      <c r="IK8" s="259"/>
      <c r="IL8" s="259"/>
      <c r="IM8" s="259"/>
      <c r="IN8" s="259"/>
      <c r="IO8" s="259"/>
      <c r="IP8" s="259"/>
      <c r="IQ8" s="259"/>
      <c r="IR8" s="259"/>
      <c r="IS8" s="259"/>
      <c r="IT8" s="259"/>
      <c r="IU8" s="259"/>
      <c r="IV8" s="259"/>
      <c r="IW8" s="259"/>
    </row>
    <row r="9" customFormat="false" ht="11.25" hidden="false" customHeight="false" outlineLevel="0" collapsed="false">
      <c r="A9" s="253" t="n">
        <f aca="false">B9</f>
        <v>36347</v>
      </c>
      <c r="B9" s="254" t="n">
        <v>36347</v>
      </c>
      <c r="C9" s="219" t="n">
        <f aca="false">VLOOKUP($B9,data!$B$6:$M$7000,11,0)</f>
        <v>2904000</v>
      </c>
      <c r="D9" s="255" t="n">
        <f aca="false">VLOOKUP($B9,[6]Data!$A$500:$E$1300,4,0)</f>
        <v>89</v>
      </c>
      <c r="E9" s="255" t="n">
        <f aca="false">VLOOKUP($B9,[6]Data!$A$500:$E$1300,5,0)</f>
        <v>63</v>
      </c>
      <c r="F9" s="255"/>
      <c r="G9" s="256"/>
      <c r="H9" s="257"/>
      <c r="I9" s="257"/>
      <c r="J9" s="257"/>
      <c r="K9" s="253" t="n">
        <f aca="false">L9</f>
        <v>36352</v>
      </c>
      <c r="L9" s="254" t="n">
        <f aca="false">DATE(YEAR(L7),MONTH(L7),DAY(L7)+7)</f>
        <v>36352</v>
      </c>
      <c r="M9" s="219" t="n">
        <f aca="false">VLOOKUP($K9,data!$B$6:$M$7000,11,0)</f>
        <v>2600000</v>
      </c>
      <c r="N9" s="257"/>
      <c r="O9" s="257"/>
      <c r="P9" s="256"/>
      <c r="Q9" s="258"/>
      <c r="R9" s="258"/>
      <c r="S9" s="258"/>
      <c r="T9" s="259"/>
      <c r="U9" s="260"/>
      <c r="V9" s="256"/>
      <c r="W9" s="260"/>
      <c r="X9" s="256"/>
      <c r="Y9" s="250"/>
      <c r="Z9" s="250"/>
      <c r="AA9" s="250"/>
      <c r="AB9" s="259"/>
      <c r="AC9" s="261"/>
      <c r="AD9" s="261"/>
      <c r="AE9" s="261"/>
      <c r="AF9" s="262"/>
      <c r="AG9" s="259"/>
      <c r="AH9" s="259"/>
      <c r="AI9" s="259"/>
      <c r="AJ9" s="259"/>
      <c r="AK9" s="259"/>
      <c r="AL9" s="259"/>
      <c r="AM9" s="259"/>
      <c r="AN9" s="259"/>
      <c r="AO9" s="259"/>
      <c r="AP9" s="259"/>
      <c r="AQ9" s="259"/>
      <c r="AR9" s="259"/>
      <c r="AS9" s="259"/>
      <c r="AT9" s="259"/>
      <c r="AU9" s="259"/>
      <c r="AV9" s="259"/>
      <c r="AW9" s="259"/>
      <c r="AX9" s="259"/>
      <c r="AY9" s="259"/>
      <c r="AZ9" s="259"/>
      <c r="BA9" s="259"/>
      <c r="BB9" s="259"/>
      <c r="BC9" s="259"/>
      <c r="BD9" s="259"/>
      <c r="BE9" s="259"/>
      <c r="BF9" s="259"/>
      <c r="BG9" s="259"/>
      <c r="BH9" s="259"/>
      <c r="BI9" s="259"/>
      <c r="BJ9" s="259"/>
      <c r="BK9" s="259"/>
      <c r="BL9" s="259"/>
      <c r="BM9" s="259"/>
      <c r="BN9" s="259"/>
      <c r="BO9" s="259"/>
      <c r="BP9" s="259"/>
      <c r="BQ9" s="259"/>
      <c r="BR9" s="259"/>
      <c r="BS9" s="259"/>
      <c r="BT9" s="259"/>
      <c r="BU9" s="259"/>
      <c r="BV9" s="259"/>
      <c r="BW9" s="259"/>
      <c r="BX9" s="259"/>
      <c r="BY9" s="259"/>
      <c r="BZ9" s="259"/>
      <c r="CA9" s="259"/>
      <c r="CB9" s="259"/>
      <c r="CC9" s="259"/>
      <c r="CD9" s="259"/>
      <c r="CE9" s="259"/>
      <c r="CF9" s="259"/>
      <c r="CG9" s="259"/>
      <c r="CH9" s="259"/>
      <c r="CI9" s="259"/>
      <c r="CJ9" s="259"/>
      <c r="CK9" s="259"/>
      <c r="CL9" s="259"/>
      <c r="CM9" s="259"/>
      <c r="CN9" s="259"/>
      <c r="CO9" s="259"/>
      <c r="CP9" s="259"/>
      <c r="CQ9" s="259"/>
      <c r="CR9" s="259"/>
      <c r="CS9" s="259"/>
      <c r="CT9" s="259"/>
      <c r="CU9" s="259"/>
      <c r="CV9" s="259"/>
      <c r="CW9" s="259"/>
      <c r="CX9" s="259"/>
      <c r="CY9" s="259"/>
      <c r="CZ9" s="259"/>
      <c r="DA9" s="259"/>
      <c r="DB9" s="259"/>
      <c r="DC9" s="259"/>
      <c r="DD9" s="259"/>
      <c r="DE9" s="259"/>
      <c r="DF9" s="259"/>
      <c r="DG9" s="259"/>
      <c r="DH9" s="259"/>
      <c r="DI9" s="259"/>
      <c r="DJ9" s="259"/>
      <c r="DK9" s="259"/>
      <c r="DL9" s="259"/>
      <c r="DM9" s="259"/>
      <c r="DN9" s="259"/>
      <c r="DO9" s="259"/>
      <c r="DP9" s="259"/>
      <c r="DQ9" s="259"/>
      <c r="DR9" s="259"/>
      <c r="DS9" s="259"/>
      <c r="DT9" s="259"/>
      <c r="DU9" s="259"/>
      <c r="DV9" s="259"/>
      <c r="DW9" s="259"/>
      <c r="DX9" s="259"/>
      <c r="DY9" s="259"/>
      <c r="DZ9" s="259"/>
      <c r="EA9" s="259"/>
      <c r="EB9" s="259"/>
      <c r="EC9" s="259"/>
      <c r="ED9" s="259"/>
      <c r="EE9" s="259"/>
      <c r="EF9" s="259"/>
      <c r="EG9" s="259"/>
      <c r="EH9" s="259"/>
      <c r="EI9" s="259"/>
      <c r="EJ9" s="259"/>
      <c r="EK9" s="259"/>
      <c r="EL9" s="259"/>
      <c r="EM9" s="259"/>
      <c r="EN9" s="259"/>
      <c r="EO9" s="259"/>
      <c r="EP9" s="259"/>
      <c r="EQ9" s="259"/>
      <c r="ER9" s="259"/>
      <c r="ES9" s="259"/>
      <c r="ET9" s="259"/>
      <c r="EU9" s="259"/>
      <c r="EV9" s="259"/>
      <c r="EW9" s="259"/>
      <c r="EX9" s="259"/>
      <c r="EY9" s="259"/>
      <c r="EZ9" s="259"/>
      <c r="FA9" s="259"/>
      <c r="FB9" s="259"/>
      <c r="FC9" s="259"/>
      <c r="FD9" s="259"/>
      <c r="FE9" s="259"/>
      <c r="FF9" s="259"/>
      <c r="FG9" s="259"/>
      <c r="FH9" s="259"/>
      <c r="FI9" s="259"/>
      <c r="FJ9" s="259"/>
      <c r="FK9" s="259"/>
      <c r="FL9" s="259"/>
      <c r="FM9" s="259"/>
      <c r="FN9" s="259"/>
      <c r="FO9" s="259"/>
      <c r="FP9" s="259"/>
      <c r="FQ9" s="259"/>
      <c r="FR9" s="259"/>
      <c r="FS9" s="259"/>
      <c r="FT9" s="259"/>
      <c r="FU9" s="259"/>
      <c r="FV9" s="259"/>
      <c r="FW9" s="259"/>
      <c r="FX9" s="259"/>
      <c r="FY9" s="259"/>
      <c r="FZ9" s="259"/>
      <c r="GA9" s="259"/>
      <c r="GB9" s="259"/>
      <c r="GC9" s="259"/>
      <c r="GD9" s="259"/>
      <c r="GE9" s="259"/>
      <c r="GF9" s="259"/>
      <c r="GG9" s="259"/>
      <c r="GH9" s="259"/>
      <c r="GI9" s="259"/>
      <c r="GJ9" s="259"/>
      <c r="GK9" s="259"/>
      <c r="GL9" s="259"/>
      <c r="GM9" s="259"/>
      <c r="GN9" s="259"/>
      <c r="GO9" s="259"/>
      <c r="GP9" s="259"/>
      <c r="GQ9" s="259"/>
      <c r="GR9" s="259"/>
      <c r="GS9" s="259"/>
      <c r="GT9" s="259"/>
      <c r="GU9" s="259"/>
      <c r="GV9" s="259"/>
      <c r="GW9" s="259"/>
      <c r="GX9" s="259"/>
      <c r="GY9" s="259"/>
      <c r="GZ9" s="259"/>
      <c r="HA9" s="259"/>
      <c r="HB9" s="259"/>
      <c r="HC9" s="259"/>
      <c r="HD9" s="259"/>
      <c r="HE9" s="259"/>
      <c r="HF9" s="259"/>
      <c r="HG9" s="259"/>
      <c r="HH9" s="259"/>
      <c r="HI9" s="259"/>
      <c r="HJ9" s="259"/>
      <c r="HK9" s="259"/>
      <c r="HL9" s="259"/>
      <c r="HM9" s="259"/>
      <c r="HN9" s="259"/>
      <c r="HO9" s="259"/>
      <c r="HP9" s="259"/>
      <c r="HQ9" s="259"/>
      <c r="HR9" s="259"/>
      <c r="HS9" s="259"/>
      <c r="HT9" s="259"/>
      <c r="HU9" s="259"/>
      <c r="HV9" s="259"/>
      <c r="HW9" s="259"/>
      <c r="HX9" s="259"/>
      <c r="HY9" s="259"/>
      <c r="HZ9" s="259"/>
      <c r="IA9" s="259"/>
      <c r="IB9" s="259"/>
      <c r="IC9" s="259"/>
      <c r="ID9" s="259"/>
      <c r="IE9" s="259"/>
      <c r="IF9" s="259"/>
      <c r="IG9" s="259"/>
      <c r="IH9" s="259"/>
      <c r="II9" s="259"/>
      <c r="IJ9" s="259"/>
      <c r="IK9" s="259"/>
      <c r="IL9" s="259"/>
      <c r="IM9" s="259"/>
      <c r="IN9" s="259"/>
      <c r="IO9" s="259"/>
      <c r="IP9" s="259"/>
      <c r="IQ9" s="259"/>
      <c r="IR9" s="259"/>
      <c r="IS9" s="259"/>
      <c r="IT9" s="259"/>
      <c r="IU9" s="259"/>
      <c r="IV9" s="259"/>
      <c r="IW9" s="259"/>
    </row>
    <row r="10" customFormat="false" ht="11.25" hidden="false" customHeight="false" outlineLevel="0" collapsed="false">
      <c r="A10" s="253" t="n">
        <f aca="false">B10</f>
        <v>36348</v>
      </c>
      <c r="B10" s="254" t="n">
        <v>36348</v>
      </c>
      <c r="C10" s="219" t="n">
        <f aca="false">VLOOKUP($B10,data!$B$6:$M$7000,11,0)</f>
        <v>2868000</v>
      </c>
      <c r="D10" s="255" t="n">
        <f aca="false">VLOOKUP($B10,[6]Data!$A$500:$E$1300,4,0)</f>
        <v>85</v>
      </c>
      <c r="E10" s="255" t="n">
        <f aca="false">VLOOKUP($B10,[6]Data!$A$500:$E$1300,5,0)</f>
        <v>63</v>
      </c>
      <c r="F10" s="255"/>
      <c r="G10" s="256"/>
      <c r="H10" s="257"/>
      <c r="I10" s="257"/>
      <c r="J10" s="257"/>
      <c r="K10" s="253" t="n">
        <f aca="false">L10</f>
        <v>36358</v>
      </c>
      <c r="L10" s="254" t="n">
        <f aca="false">DATE(YEAR(L8),MONTH(L8),DAY(L8)+7)</f>
        <v>36358</v>
      </c>
      <c r="M10" s="219" t="n">
        <f aca="false">VLOOKUP($K10,data!$B$6:$M$7000,11,0)</f>
        <v>2356000</v>
      </c>
      <c r="N10" s="257"/>
      <c r="O10" s="257"/>
      <c r="P10" s="256"/>
      <c r="Q10" s="258"/>
      <c r="R10" s="258"/>
      <c r="S10" s="258"/>
      <c r="T10" s="259"/>
      <c r="U10" s="260"/>
      <c r="V10" s="256"/>
      <c r="W10" s="260"/>
      <c r="X10" s="256"/>
      <c r="Y10" s="250"/>
      <c r="Z10" s="250"/>
      <c r="AA10" s="250"/>
      <c r="AB10" s="259"/>
      <c r="AC10" s="261"/>
      <c r="AD10" s="261"/>
      <c r="AE10" s="261"/>
      <c r="AF10" s="262"/>
      <c r="AG10" s="259"/>
      <c r="AH10" s="259"/>
      <c r="AI10" s="259"/>
      <c r="AJ10" s="259"/>
      <c r="AK10" s="259"/>
      <c r="AL10" s="259"/>
      <c r="AM10" s="259"/>
      <c r="AN10" s="259"/>
      <c r="AO10" s="259"/>
      <c r="AP10" s="259"/>
      <c r="AQ10" s="259"/>
      <c r="AR10" s="259"/>
      <c r="AS10" s="259"/>
      <c r="AT10" s="259"/>
      <c r="AU10" s="259"/>
      <c r="AV10" s="259"/>
      <c r="AW10" s="259"/>
      <c r="AX10" s="259"/>
      <c r="AY10" s="259"/>
      <c r="AZ10" s="259"/>
      <c r="BA10" s="259"/>
      <c r="BB10" s="259"/>
      <c r="BC10" s="259"/>
      <c r="BD10" s="259"/>
      <c r="BE10" s="259"/>
      <c r="BF10" s="259"/>
      <c r="BG10" s="259"/>
      <c r="BH10" s="259"/>
      <c r="BI10" s="259"/>
      <c r="BJ10" s="259"/>
      <c r="BK10" s="259"/>
      <c r="BL10" s="259"/>
      <c r="BM10" s="259"/>
      <c r="BN10" s="259"/>
      <c r="BO10" s="259"/>
      <c r="BP10" s="259"/>
      <c r="BQ10" s="259"/>
      <c r="BR10" s="259"/>
      <c r="BS10" s="259"/>
      <c r="BT10" s="259"/>
      <c r="BU10" s="259"/>
      <c r="BV10" s="259"/>
      <c r="BW10" s="259"/>
      <c r="BX10" s="259"/>
      <c r="BY10" s="259"/>
      <c r="BZ10" s="259"/>
      <c r="CA10" s="259"/>
      <c r="CB10" s="259"/>
      <c r="CC10" s="259"/>
      <c r="CD10" s="259"/>
      <c r="CE10" s="259"/>
      <c r="CF10" s="259"/>
      <c r="CG10" s="259"/>
      <c r="CH10" s="259"/>
      <c r="CI10" s="259"/>
      <c r="CJ10" s="259"/>
      <c r="CK10" s="259"/>
      <c r="CL10" s="259"/>
      <c r="CM10" s="259"/>
      <c r="CN10" s="259"/>
      <c r="CO10" s="259"/>
      <c r="CP10" s="259"/>
      <c r="CQ10" s="259"/>
      <c r="CR10" s="259"/>
      <c r="CS10" s="259"/>
      <c r="CT10" s="259"/>
      <c r="CU10" s="259"/>
      <c r="CV10" s="259"/>
      <c r="CW10" s="259"/>
      <c r="CX10" s="259"/>
      <c r="CY10" s="259"/>
      <c r="CZ10" s="259"/>
      <c r="DA10" s="259"/>
      <c r="DB10" s="259"/>
      <c r="DC10" s="259"/>
      <c r="DD10" s="259"/>
      <c r="DE10" s="259"/>
      <c r="DF10" s="259"/>
      <c r="DG10" s="259"/>
      <c r="DH10" s="259"/>
      <c r="DI10" s="259"/>
      <c r="DJ10" s="259"/>
      <c r="DK10" s="259"/>
      <c r="DL10" s="259"/>
      <c r="DM10" s="259"/>
      <c r="DN10" s="259"/>
      <c r="DO10" s="259"/>
      <c r="DP10" s="259"/>
      <c r="DQ10" s="259"/>
      <c r="DR10" s="259"/>
      <c r="DS10" s="259"/>
      <c r="DT10" s="259"/>
      <c r="DU10" s="259"/>
      <c r="DV10" s="259"/>
      <c r="DW10" s="259"/>
      <c r="DX10" s="259"/>
      <c r="DY10" s="259"/>
      <c r="DZ10" s="259"/>
      <c r="EA10" s="259"/>
      <c r="EB10" s="259"/>
      <c r="EC10" s="259"/>
      <c r="ED10" s="259"/>
      <c r="EE10" s="259"/>
      <c r="EF10" s="259"/>
      <c r="EG10" s="259"/>
      <c r="EH10" s="259"/>
      <c r="EI10" s="259"/>
      <c r="EJ10" s="259"/>
      <c r="EK10" s="259"/>
      <c r="EL10" s="259"/>
      <c r="EM10" s="259"/>
      <c r="EN10" s="259"/>
      <c r="EO10" s="259"/>
      <c r="EP10" s="259"/>
      <c r="EQ10" s="259"/>
      <c r="ER10" s="259"/>
      <c r="ES10" s="259"/>
      <c r="ET10" s="259"/>
      <c r="EU10" s="259"/>
      <c r="EV10" s="259"/>
      <c r="EW10" s="259"/>
      <c r="EX10" s="259"/>
      <c r="EY10" s="259"/>
      <c r="EZ10" s="259"/>
      <c r="FA10" s="259"/>
      <c r="FB10" s="259"/>
      <c r="FC10" s="259"/>
      <c r="FD10" s="259"/>
      <c r="FE10" s="259"/>
      <c r="FF10" s="259"/>
      <c r="FG10" s="259"/>
      <c r="FH10" s="259"/>
      <c r="FI10" s="259"/>
      <c r="FJ10" s="259"/>
      <c r="FK10" s="259"/>
      <c r="FL10" s="259"/>
      <c r="FM10" s="259"/>
      <c r="FN10" s="259"/>
      <c r="FO10" s="259"/>
      <c r="FP10" s="259"/>
      <c r="FQ10" s="259"/>
      <c r="FR10" s="259"/>
      <c r="FS10" s="259"/>
      <c r="FT10" s="259"/>
      <c r="FU10" s="259"/>
      <c r="FV10" s="259"/>
      <c r="FW10" s="259"/>
      <c r="FX10" s="259"/>
      <c r="FY10" s="259"/>
      <c r="FZ10" s="259"/>
      <c r="GA10" s="259"/>
      <c r="GB10" s="259"/>
      <c r="GC10" s="259"/>
      <c r="GD10" s="259"/>
      <c r="GE10" s="259"/>
      <c r="GF10" s="259"/>
      <c r="GG10" s="259"/>
      <c r="GH10" s="259"/>
      <c r="GI10" s="259"/>
      <c r="GJ10" s="259"/>
      <c r="GK10" s="259"/>
      <c r="GL10" s="259"/>
      <c r="GM10" s="259"/>
      <c r="GN10" s="259"/>
      <c r="GO10" s="259"/>
      <c r="GP10" s="259"/>
      <c r="GQ10" s="259"/>
      <c r="GR10" s="259"/>
      <c r="GS10" s="259"/>
      <c r="GT10" s="259"/>
      <c r="GU10" s="259"/>
      <c r="GV10" s="259"/>
      <c r="GW10" s="259"/>
      <c r="GX10" s="259"/>
      <c r="GY10" s="259"/>
      <c r="GZ10" s="259"/>
      <c r="HA10" s="259"/>
      <c r="HB10" s="259"/>
      <c r="HC10" s="259"/>
      <c r="HD10" s="259"/>
      <c r="HE10" s="259"/>
      <c r="HF10" s="259"/>
      <c r="HG10" s="259"/>
      <c r="HH10" s="259"/>
      <c r="HI10" s="259"/>
      <c r="HJ10" s="259"/>
      <c r="HK10" s="259"/>
      <c r="HL10" s="259"/>
      <c r="HM10" s="259"/>
      <c r="HN10" s="259"/>
      <c r="HO10" s="259"/>
      <c r="HP10" s="259"/>
      <c r="HQ10" s="259"/>
      <c r="HR10" s="259"/>
      <c r="HS10" s="259"/>
      <c r="HT10" s="259"/>
      <c r="HU10" s="259"/>
      <c r="HV10" s="259"/>
      <c r="HW10" s="259"/>
      <c r="HX10" s="259"/>
      <c r="HY10" s="259"/>
      <c r="HZ10" s="259"/>
      <c r="IA10" s="259"/>
      <c r="IB10" s="259"/>
      <c r="IC10" s="259"/>
      <c r="ID10" s="259"/>
      <c r="IE10" s="259"/>
      <c r="IF10" s="259"/>
      <c r="IG10" s="259"/>
      <c r="IH10" s="259"/>
      <c r="II10" s="259"/>
      <c r="IJ10" s="259"/>
      <c r="IK10" s="259"/>
      <c r="IL10" s="259"/>
      <c r="IM10" s="259"/>
      <c r="IN10" s="259"/>
      <c r="IO10" s="259"/>
      <c r="IP10" s="259"/>
      <c r="IQ10" s="259"/>
      <c r="IR10" s="259"/>
      <c r="IS10" s="259"/>
      <c r="IT10" s="259"/>
      <c r="IU10" s="259"/>
      <c r="IV10" s="259"/>
      <c r="IW10" s="259"/>
    </row>
    <row r="11" customFormat="false" ht="11.25" hidden="false" customHeight="false" outlineLevel="0" collapsed="false">
      <c r="A11" s="253" t="n">
        <f aca="false">B11</f>
        <v>36349</v>
      </c>
      <c r="B11" s="254" t="n">
        <v>36349</v>
      </c>
      <c r="C11" s="219" t="n">
        <f aca="false">VLOOKUP($B11,data!$B$6:$M$7000,11,0)</f>
        <v>2856000</v>
      </c>
      <c r="D11" s="255" t="n">
        <f aca="false">VLOOKUP($B11,[6]Data!$A$500:$E$1300,4,0)</f>
        <v>85</v>
      </c>
      <c r="E11" s="255" t="n">
        <f aca="false">VLOOKUP($B11,[6]Data!$A$500:$E$1300,5,0)</f>
        <v>68</v>
      </c>
      <c r="F11" s="255"/>
      <c r="G11" s="256"/>
      <c r="H11" s="257"/>
      <c r="I11" s="257"/>
      <c r="J11" s="257"/>
      <c r="K11" s="253" t="n">
        <f aca="false">L11</f>
        <v>36359</v>
      </c>
      <c r="L11" s="254" t="n">
        <f aca="false">DATE(YEAR(L9),MONTH(L9),DAY(L9)+7)</f>
        <v>36359</v>
      </c>
      <c r="M11" s="219" t="n">
        <f aca="false">VLOOKUP($K11,data!$B$6:$M$7000,11,0)</f>
        <v>2092000</v>
      </c>
      <c r="N11" s="257"/>
      <c r="O11" s="257"/>
      <c r="P11" s="256"/>
      <c r="Q11" s="258"/>
      <c r="R11" s="258"/>
      <c r="S11" s="258"/>
      <c r="T11" s="259"/>
      <c r="U11" s="260"/>
      <c r="V11" s="256"/>
      <c r="W11" s="260"/>
      <c r="X11" s="256"/>
      <c r="Y11" s="250"/>
      <c r="Z11" s="250"/>
      <c r="AA11" s="250"/>
      <c r="AB11" s="259"/>
      <c r="AC11" s="261"/>
      <c r="AD11" s="261"/>
      <c r="AE11" s="261"/>
      <c r="AF11" s="262"/>
      <c r="AG11" s="259"/>
      <c r="AH11" s="259"/>
      <c r="AI11" s="259"/>
      <c r="AJ11" s="259"/>
      <c r="AK11" s="259"/>
      <c r="AL11" s="259"/>
      <c r="AM11" s="259"/>
      <c r="AN11" s="259"/>
      <c r="AO11" s="259"/>
      <c r="AP11" s="259"/>
      <c r="AQ11" s="259"/>
      <c r="AR11" s="259"/>
      <c r="AS11" s="259"/>
      <c r="AT11" s="259"/>
      <c r="AU11" s="259"/>
      <c r="AV11" s="259"/>
      <c r="AW11" s="259"/>
      <c r="AX11" s="259"/>
      <c r="AY11" s="259"/>
      <c r="AZ11" s="259"/>
      <c r="BA11" s="259"/>
      <c r="BB11" s="259"/>
      <c r="BC11" s="259"/>
      <c r="BD11" s="259"/>
      <c r="BE11" s="259"/>
      <c r="BF11" s="259"/>
      <c r="BG11" s="259"/>
      <c r="BH11" s="259"/>
      <c r="BI11" s="259"/>
      <c r="BJ11" s="259"/>
      <c r="BK11" s="259"/>
      <c r="BL11" s="259"/>
      <c r="BM11" s="259"/>
      <c r="BN11" s="259"/>
      <c r="BO11" s="259"/>
      <c r="BP11" s="259"/>
      <c r="BQ11" s="259"/>
      <c r="BR11" s="259"/>
      <c r="BS11" s="259"/>
      <c r="BT11" s="259"/>
      <c r="BU11" s="259"/>
      <c r="BV11" s="259"/>
      <c r="BW11" s="259"/>
      <c r="BX11" s="259"/>
      <c r="BY11" s="259"/>
      <c r="BZ11" s="259"/>
      <c r="CA11" s="259"/>
      <c r="CB11" s="259"/>
      <c r="CC11" s="259"/>
      <c r="CD11" s="259"/>
      <c r="CE11" s="259"/>
      <c r="CF11" s="259"/>
      <c r="CG11" s="259"/>
      <c r="CH11" s="259"/>
      <c r="CI11" s="259"/>
      <c r="CJ11" s="259"/>
      <c r="CK11" s="259"/>
      <c r="CL11" s="259"/>
      <c r="CM11" s="259"/>
      <c r="CN11" s="259"/>
      <c r="CO11" s="259"/>
      <c r="CP11" s="259"/>
      <c r="CQ11" s="259"/>
      <c r="CR11" s="259"/>
      <c r="CS11" s="259"/>
      <c r="CT11" s="259"/>
      <c r="CU11" s="259"/>
      <c r="CV11" s="259"/>
      <c r="CW11" s="259"/>
      <c r="CX11" s="259"/>
      <c r="CY11" s="259"/>
      <c r="CZ11" s="259"/>
      <c r="DA11" s="259"/>
      <c r="DB11" s="259"/>
      <c r="DC11" s="259"/>
      <c r="DD11" s="259"/>
      <c r="DE11" s="259"/>
      <c r="DF11" s="259"/>
      <c r="DG11" s="259"/>
      <c r="DH11" s="259"/>
      <c r="DI11" s="259"/>
      <c r="DJ11" s="259"/>
      <c r="DK11" s="259"/>
      <c r="DL11" s="259"/>
      <c r="DM11" s="259"/>
      <c r="DN11" s="259"/>
      <c r="DO11" s="259"/>
      <c r="DP11" s="259"/>
      <c r="DQ11" s="259"/>
      <c r="DR11" s="259"/>
      <c r="DS11" s="259"/>
      <c r="DT11" s="259"/>
      <c r="DU11" s="259"/>
      <c r="DV11" s="259"/>
      <c r="DW11" s="259"/>
      <c r="DX11" s="259"/>
      <c r="DY11" s="259"/>
      <c r="DZ11" s="259"/>
      <c r="EA11" s="259"/>
      <c r="EB11" s="259"/>
      <c r="EC11" s="259"/>
      <c r="ED11" s="259"/>
      <c r="EE11" s="259"/>
      <c r="EF11" s="259"/>
      <c r="EG11" s="259"/>
      <c r="EH11" s="259"/>
      <c r="EI11" s="259"/>
      <c r="EJ11" s="259"/>
      <c r="EK11" s="259"/>
      <c r="EL11" s="259"/>
      <c r="EM11" s="259"/>
      <c r="EN11" s="259"/>
      <c r="EO11" s="259"/>
      <c r="EP11" s="259"/>
      <c r="EQ11" s="259"/>
      <c r="ER11" s="259"/>
      <c r="ES11" s="259"/>
      <c r="ET11" s="259"/>
      <c r="EU11" s="259"/>
      <c r="EV11" s="259"/>
      <c r="EW11" s="259"/>
      <c r="EX11" s="259"/>
      <c r="EY11" s="259"/>
      <c r="EZ11" s="259"/>
      <c r="FA11" s="259"/>
      <c r="FB11" s="259"/>
      <c r="FC11" s="259"/>
      <c r="FD11" s="259"/>
      <c r="FE11" s="259"/>
      <c r="FF11" s="259"/>
      <c r="FG11" s="259"/>
      <c r="FH11" s="259"/>
      <c r="FI11" s="259"/>
      <c r="FJ11" s="259"/>
      <c r="FK11" s="259"/>
      <c r="FL11" s="259"/>
      <c r="FM11" s="259"/>
      <c r="FN11" s="259"/>
      <c r="FO11" s="259"/>
      <c r="FP11" s="259"/>
      <c r="FQ11" s="259"/>
      <c r="FR11" s="259"/>
      <c r="FS11" s="259"/>
      <c r="FT11" s="259"/>
      <c r="FU11" s="259"/>
      <c r="FV11" s="259"/>
      <c r="FW11" s="259"/>
      <c r="FX11" s="259"/>
      <c r="FY11" s="259"/>
      <c r="FZ11" s="259"/>
      <c r="GA11" s="259"/>
      <c r="GB11" s="259"/>
      <c r="GC11" s="259"/>
      <c r="GD11" s="259"/>
      <c r="GE11" s="259"/>
      <c r="GF11" s="259"/>
      <c r="GG11" s="259"/>
      <c r="GH11" s="259"/>
      <c r="GI11" s="259"/>
      <c r="GJ11" s="259"/>
      <c r="GK11" s="259"/>
      <c r="GL11" s="259"/>
      <c r="GM11" s="259"/>
      <c r="GN11" s="259"/>
      <c r="GO11" s="259"/>
      <c r="GP11" s="259"/>
      <c r="GQ11" s="259"/>
      <c r="GR11" s="259"/>
      <c r="GS11" s="259"/>
      <c r="GT11" s="259"/>
      <c r="GU11" s="259"/>
      <c r="GV11" s="259"/>
      <c r="GW11" s="259"/>
      <c r="GX11" s="259"/>
      <c r="GY11" s="259"/>
      <c r="GZ11" s="259"/>
      <c r="HA11" s="259"/>
      <c r="HB11" s="259"/>
      <c r="HC11" s="259"/>
      <c r="HD11" s="259"/>
      <c r="HE11" s="259"/>
      <c r="HF11" s="259"/>
      <c r="HG11" s="259"/>
      <c r="HH11" s="259"/>
      <c r="HI11" s="259"/>
      <c r="HJ11" s="259"/>
      <c r="HK11" s="259"/>
      <c r="HL11" s="259"/>
      <c r="HM11" s="259"/>
      <c r="HN11" s="259"/>
      <c r="HO11" s="259"/>
      <c r="HP11" s="259"/>
      <c r="HQ11" s="259"/>
      <c r="HR11" s="259"/>
      <c r="HS11" s="259"/>
      <c r="HT11" s="259"/>
      <c r="HU11" s="259"/>
      <c r="HV11" s="259"/>
      <c r="HW11" s="259"/>
      <c r="HX11" s="259"/>
      <c r="HY11" s="259"/>
      <c r="HZ11" s="259"/>
      <c r="IA11" s="259"/>
      <c r="IB11" s="259"/>
      <c r="IC11" s="259"/>
      <c r="ID11" s="259"/>
      <c r="IE11" s="259"/>
      <c r="IF11" s="259"/>
      <c r="IG11" s="259"/>
      <c r="IH11" s="259"/>
      <c r="II11" s="259"/>
      <c r="IJ11" s="259"/>
      <c r="IK11" s="259"/>
      <c r="IL11" s="259"/>
      <c r="IM11" s="259"/>
      <c r="IN11" s="259"/>
      <c r="IO11" s="259"/>
      <c r="IP11" s="259"/>
      <c r="IQ11" s="259"/>
      <c r="IR11" s="259"/>
      <c r="IS11" s="259"/>
      <c r="IT11" s="259"/>
      <c r="IU11" s="259"/>
      <c r="IV11" s="259"/>
      <c r="IW11" s="259"/>
    </row>
    <row r="12" customFormat="false" ht="11.25" hidden="false" customHeight="false" outlineLevel="0" collapsed="false">
      <c r="A12" s="253" t="n">
        <f aca="false">B12</f>
        <v>36350</v>
      </c>
      <c r="B12" s="254" t="n">
        <v>36350</v>
      </c>
      <c r="C12" s="219" t="n">
        <f aca="false">VLOOKUP($B12,data!$B$6:$M$7000,11,0)</f>
        <v>2839000</v>
      </c>
      <c r="D12" s="255" t="n">
        <f aca="false">VLOOKUP($B12,[6]Data!$A$500:$E$1300,4,0)</f>
        <v>90</v>
      </c>
      <c r="E12" s="255" t="n">
        <f aca="false">VLOOKUP($B12,[6]Data!$A$500:$E$1300,5,0)</f>
        <v>70</v>
      </c>
      <c r="F12" s="255" t="n">
        <f aca="false">AVERAGE($C6:$C12)</f>
        <v>2793571.42857143</v>
      </c>
      <c r="G12" s="256"/>
      <c r="H12" s="257"/>
      <c r="I12" s="257"/>
      <c r="J12" s="257"/>
      <c r="K12" s="253" t="n">
        <f aca="false">L12</f>
        <v>36365</v>
      </c>
      <c r="L12" s="254" t="n">
        <f aca="false">DATE(YEAR(L10),MONTH(L10),DAY(L10)+7)</f>
        <v>36365</v>
      </c>
      <c r="M12" s="219" t="n">
        <f aca="false">VLOOKUP($K12,data!$B$6:$M$7000,11,0)</f>
        <v>2226000</v>
      </c>
      <c r="N12" s="257"/>
      <c r="O12" s="257"/>
      <c r="P12" s="256"/>
      <c r="Q12" s="258"/>
      <c r="R12" s="258"/>
      <c r="S12" s="258"/>
      <c r="T12" s="259"/>
      <c r="U12" s="260"/>
      <c r="V12" s="256"/>
      <c r="W12" s="260"/>
      <c r="X12" s="256"/>
      <c r="Y12" s="250"/>
      <c r="Z12" s="250"/>
      <c r="AA12" s="250"/>
      <c r="AB12" s="259"/>
      <c r="AC12" s="261"/>
      <c r="AD12" s="261"/>
      <c r="AE12" s="261"/>
      <c r="AF12" s="262"/>
      <c r="AG12" s="259"/>
      <c r="AH12" s="259"/>
      <c r="AI12" s="259"/>
      <c r="AJ12" s="259"/>
      <c r="AK12" s="259"/>
      <c r="AL12" s="259"/>
      <c r="AM12" s="259"/>
      <c r="AN12" s="259"/>
      <c r="AO12" s="259"/>
      <c r="AP12" s="259"/>
      <c r="AQ12" s="259"/>
      <c r="AR12" s="259"/>
      <c r="AS12" s="259"/>
      <c r="AT12" s="259"/>
      <c r="AU12" s="259"/>
      <c r="AV12" s="259"/>
      <c r="AW12" s="259"/>
      <c r="AX12" s="259"/>
      <c r="AY12" s="259"/>
      <c r="AZ12" s="259"/>
      <c r="BA12" s="259"/>
      <c r="BB12" s="259"/>
      <c r="BC12" s="259"/>
      <c r="BD12" s="259"/>
      <c r="BE12" s="259"/>
      <c r="BF12" s="259"/>
      <c r="BG12" s="259"/>
      <c r="BH12" s="259"/>
      <c r="BI12" s="259"/>
      <c r="BJ12" s="259"/>
      <c r="BK12" s="259"/>
      <c r="BL12" s="259"/>
      <c r="BM12" s="259"/>
      <c r="BN12" s="259"/>
      <c r="BO12" s="259"/>
      <c r="BP12" s="259"/>
      <c r="BQ12" s="259"/>
      <c r="BR12" s="259"/>
      <c r="BS12" s="259"/>
      <c r="BT12" s="259"/>
      <c r="BU12" s="259"/>
      <c r="BV12" s="259"/>
      <c r="BW12" s="259"/>
      <c r="BX12" s="259"/>
      <c r="BY12" s="259"/>
      <c r="BZ12" s="259"/>
      <c r="CA12" s="259"/>
      <c r="CB12" s="259"/>
      <c r="CC12" s="259"/>
      <c r="CD12" s="259"/>
      <c r="CE12" s="259"/>
      <c r="CF12" s="259"/>
      <c r="CG12" s="259"/>
      <c r="CH12" s="259"/>
      <c r="CI12" s="259"/>
      <c r="CJ12" s="259"/>
      <c r="CK12" s="259"/>
      <c r="CL12" s="259"/>
      <c r="CM12" s="259"/>
      <c r="CN12" s="259"/>
      <c r="CO12" s="259"/>
      <c r="CP12" s="259"/>
      <c r="CQ12" s="259"/>
      <c r="CR12" s="259"/>
      <c r="CS12" s="259"/>
      <c r="CT12" s="259"/>
      <c r="CU12" s="259"/>
      <c r="CV12" s="259"/>
      <c r="CW12" s="259"/>
      <c r="CX12" s="259"/>
      <c r="CY12" s="259"/>
      <c r="CZ12" s="259"/>
      <c r="DA12" s="259"/>
      <c r="DB12" s="259"/>
      <c r="DC12" s="259"/>
      <c r="DD12" s="259"/>
      <c r="DE12" s="259"/>
      <c r="DF12" s="259"/>
      <c r="DG12" s="259"/>
      <c r="DH12" s="259"/>
      <c r="DI12" s="259"/>
      <c r="DJ12" s="259"/>
      <c r="DK12" s="259"/>
      <c r="DL12" s="259"/>
      <c r="DM12" s="259"/>
      <c r="DN12" s="259"/>
      <c r="DO12" s="259"/>
      <c r="DP12" s="259"/>
      <c r="DQ12" s="259"/>
      <c r="DR12" s="259"/>
      <c r="DS12" s="259"/>
      <c r="DT12" s="259"/>
      <c r="DU12" s="259"/>
      <c r="DV12" s="259"/>
      <c r="DW12" s="259"/>
      <c r="DX12" s="259"/>
      <c r="DY12" s="259"/>
      <c r="DZ12" s="259"/>
      <c r="EA12" s="259"/>
      <c r="EB12" s="259"/>
      <c r="EC12" s="259"/>
      <c r="ED12" s="259"/>
      <c r="EE12" s="259"/>
      <c r="EF12" s="259"/>
      <c r="EG12" s="259"/>
      <c r="EH12" s="259"/>
      <c r="EI12" s="259"/>
      <c r="EJ12" s="259"/>
      <c r="EK12" s="259"/>
      <c r="EL12" s="259"/>
      <c r="EM12" s="259"/>
      <c r="EN12" s="259"/>
      <c r="EO12" s="259"/>
      <c r="EP12" s="259"/>
      <c r="EQ12" s="259"/>
      <c r="ER12" s="259"/>
      <c r="ES12" s="259"/>
      <c r="ET12" s="259"/>
      <c r="EU12" s="259"/>
      <c r="EV12" s="259"/>
      <c r="EW12" s="259"/>
      <c r="EX12" s="259"/>
      <c r="EY12" s="259"/>
      <c r="EZ12" s="259"/>
      <c r="FA12" s="259"/>
      <c r="FB12" s="259"/>
      <c r="FC12" s="259"/>
      <c r="FD12" s="259"/>
      <c r="FE12" s="259"/>
      <c r="FF12" s="259"/>
      <c r="FG12" s="259"/>
      <c r="FH12" s="259"/>
      <c r="FI12" s="259"/>
      <c r="FJ12" s="259"/>
      <c r="FK12" s="259"/>
      <c r="FL12" s="259"/>
      <c r="FM12" s="259"/>
      <c r="FN12" s="259"/>
      <c r="FO12" s="259"/>
      <c r="FP12" s="259"/>
      <c r="FQ12" s="259"/>
      <c r="FR12" s="259"/>
      <c r="FS12" s="259"/>
      <c r="FT12" s="259"/>
      <c r="FU12" s="259"/>
      <c r="FV12" s="259"/>
      <c r="FW12" s="259"/>
      <c r="FX12" s="259"/>
      <c r="FY12" s="259"/>
      <c r="FZ12" s="259"/>
      <c r="GA12" s="259"/>
      <c r="GB12" s="259"/>
      <c r="GC12" s="259"/>
      <c r="GD12" s="259"/>
      <c r="GE12" s="259"/>
      <c r="GF12" s="259"/>
      <c r="GG12" s="259"/>
      <c r="GH12" s="259"/>
      <c r="GI12" s="259"/>
      <c r="GJ12" s="259"/>
      <c r="GK12" s="259"/>
      <c r="GL12" s="259"/>
      <c r="GM12" s="259"/>
      <c r="GN12" s="259"/>
      <c r="GO12" s="259"/>
      <c r="GP12" s="259"/>
      <c r="GQ12" s="259"/>
      <c r="GR12" s="259"/>
      <c r="GS12" s="259"/>
      <c r="GT12" s="259"/>
      <c r="GU12" s="259"/>
      <c r="GV12" s="259"/>
      <c r="GW12" s="259"/>
      <c r="GX12" s="259"/>
      <c r="GY12" s="259"/>
      <c r="GZ12" s="259"/>
      <c r="HA12" s="259"/>
      <c r="HB12" s="259"/>
      <c r="HC12" s="259"/>
      <c r="HD12" s="259"/>
      <c r="HE12" s="259"/>
      <c r="HF12" s="259"/>
      <c r="HG12" s="259"/>
      <c r="HH12" s="259"/>
      <c r="HI12" s="259"/>
      <c r="HJ12" s="259"/>
      <c r="HK12" s="259"/>
      <c r="HL12" s="259"/>
      <c r="HM12" s="259"/>
      <c r="HN12" s="259"/>
      <c r="HO12" s="259"/>
      <c r="HP12" s="259"/>
      <c r="HQ12" s="259"/>
      <c r="HR12" s="259"/>
      <c r="HS12" s="259"/>
      <c r="HT12" s="259"/>
      <c r="HU12" s="259"/>
      <c r="HV12" s="259"/>
      <c r="HW12" s="259"/>
      <c r="HX12" s="259"/>
      <c r="HY12" s="259"/>
      <c r="HZ12" s="259"/>
      <c r="IA12" s="259"/>
      <c r="IB12" s="259"/>
      <c r="IC12" s="259"/>
      <c r="ID12" s="259"/>
      <c r="IE12" s="259"/>
      <c r="IF12" s="259"/>
      <c r="IG12" s="259"/>
      <c r="IH12" s="259"/>
      <c r="II12" s="259"/>
      <c r="IJ12" s="259"/>
      <c r="IK12" s="259"/>
      <c r="IL12" s="259"/>
      <c r="IM12" s="259"/>
      <c r="IN12" s="259"/>
      <c r="IO12" s="259"/>
      <c r="IP12" s="259"/>
      <c r="IQ12" s="259"/>
      <c r="IR12" s="259"/>
      <c r="IS12" s="259"/>
      <c r="IT12" s="259"/>
      <c r="IU12" s="259"/>
      <c r="IV12" s="259"/>
      <c r="IW12" s="259"/>
    </row>
    <row r="13" customFormat="false" ht="11.25" hidden="false" customHeight="false" outlineLevel="0" collapsed="false">
      <c r="A13" s="253" t="n">
        <f aca="false">B13</f>
        <v>36353</v>
      </c>
      <c r="B13" s="254" t="n">
        <f aca="false">DATE(YEAR(B8),MONTH(B8),DAY(B8)+7)</f>
        <v>36353</v>
      </c>
      <c r="C13" s="219" t="n">
        <f aca="false">VLOOKUP($B13,data!$B$6:$M$7000,11,0)</f>
        <v>3456000</v>
      </c>
      <c r="D13" s="255" t="n">
        <f aca="false">VLOOKUP($B13,[6]Data!$A$500:$E$1300,4,0)</f>
        <v>101</v>
      </c>
      <c r="E13" s="255" t="n">
        <f aca="false">VLOOKUP($B13,[6]Data!$A$500:$E$1300,5,0)</f>
        <v>71</v>
      </c>
      <c r="F13" s="255" t="n">
        <f aca="false">AVERAGE($C7:$C13)</f>
        <v>2850428.57142857</v>
      </c>
      <c r="G13" s="256"/>
      <c r="H13" s="257"/>
      <c r="I13" s="257"/>
      <c r="J13" s="257"/>
      <c r="K13" s="253" t="n">
        <f aca="false">L13</f>
        <v>36366</v>
      </c>
      <c r="L13" s="254" t="n">
        <f aca="false">DATE(YEAR(L11),MONTH(L11),DAY(L11)+7)</f>
        <v>36366</v>
      </c>
      <c r="M13" s="219" t="n">
        <f aca="false">VLOOKUP($K13,data!$B$6:$M$7000,11,0)</f>
        <v>2145000</v>
      </c>
      <c r="N13" s="257"/>
      <c r="O13" s="257"/>
      <c r="P13" s="256"/>
      <c r="Q13" s="258"/>
      <c r="R13" s="258"/>
      <c r="S13" s="258"/>
      <c r="T13" s="259"/>
      <c r="U13" s="260"/>
      <c r="V13" s="256"/>
      <c r="W13" s="260"/>
      <c r="X13" s="256"/>
      <c r="Y13" s="250"/>
      <c r="Z13" s="250"/>
      <c r="AA13" s="250"/>
      <c r="AB13" s="259"/>
      <c r="AC13" s="261"/>
      <c r="AD13" s="261"/>
      <c r="AE13" s="261"/>
      <c r="AF13" s="262"/>
      <c r="AG13" s="259"/>
      <c r="AH13" s="259"/>
      <c r="AI13" s="259"/>
      <c r="AJ13" s="259"/>
      <c r="AK13" s="259"/>
      <c r="AL13" s="259"/>
      <c r="AM13" s="259"/>
      <c r="AN13" s="259"/>
      <c r="AO13" s="259"/>
      <c r="AP13" s="259"/>
      <c r="AQ13" s="259"/>
      <c r="AR13" s="259"/>
      <c r="AS13" s="259"/>
      <c r="AT13" s="259"/>
      <c r="AU13" s="259"/>
      <c r="AV13" s="259"/>
      <c r="AW13" s="259"/>
      <c r="AX13" s="259"/>
      <c r="AY13" s="259"/>
      <c r="AZ13" s="259"/>
      <c r="BA13" s="259"/>
      <c r="BB13" s="259"/>
      <c r="BC13" s="259"/>
      <c r="BD13" s="259"/>
      <c r="BE13" s="259"/>
      <c r="BF13" s="259"/>
      <c r="BG13" s="259"/>
      <c r="BH13" s="259"/>
      <c r="BI13" s="259"/>
      <c r="BJ13" s="259"/>
      <c r="BK13" s="259"/>
      <c r="BL13" s="259"/>
      <c r="BM13" s="259"/>
      <c r="BN13" s="259"/>
      <c r="BO13" s="259"/>
      <c r="BP13" s="259"/>
      <c r="BQ13" s="259"/>
      <c r="BR13" s="259"/>
      <c r="BS13" s="259"/>
      <c r="BT13" s="259"/>
      <c r="BU13" s="259"/>
      <c r="BV13" s="259"/>
      <c r="BW13" s="259"/>
      <c r="BX13" s="259"/>
      <c r="BY13" s="259"/>
      <c r="BZ13" s="259"/>
      <c r="CA13" s="259"/>
      <c r="CB13" s="259"/>
      <c r="CC13" s="259"/>
      <c r="CD13" s="259"/>
      <c r="CE13" s="259"/>
      <c r="CF13" s="259"/>
      <c r="CG13" s="259"/>
      <c r="CH13" s="259"/>
      <c r="CI13" s="259"/>
      <c r="CJ13" s="259"/>
      <c r="CK13" s="259"/>
      <c r="CL13" s="259"/>
      <c r="CM13" s="259"/>
      <c r="CN13" s="259"/>
      <c r="CO13" s="259"/>
      <c r="CP13" s="259"/>
      <c r="CQ13" s="259"/>
      <c r="CR13" s="259"/>
      <c r="CS13" s="259"/>
      <c r="CT13" s="259"/>
      <c r="CU13" s="259"/>
      <c r="CV13" s="259"/>
      <c r="CW13" s="259"/>
      <c r="CX13" s="259"/>
      <c r="CY13" s="259"/>
      <c r="CZ13" s="259"/>
      <c r="DA13" s="259"/>
      <c r="DB13" s="259"/>
      <c r="DC13" s="259"/>
      <c r="DD13" s="259"/>
      <c r="DE13" s="259"/>
      <c r="DF13" s="259"/>
      <c r="DG13" s="259"/>
      <c r="DH13" s="259"/>
      <c r="DI13" s="259"/>
      <c r="DJ13" s="259"/>
      <c r="DK13" s="259"/>
      <c r="DL13" s="259"/>
      <c r="DM13" s="259"/>
      <c r="DN13" s="259"/>
      <c r="DO13" s="259"/>
      <c r="DP13" s="259"/>
      <c r="DQ13" s="259"/>
      <c r="DR13" s="259"/>
      <c r="DS13" s="259"/>
      <c r="DT13" s="259"/>
      <c r="DU13" s="259"/>
      <c r="DV13" s="259"/>
      <c r="DW13" s="259"/>
      <c r="DX13" s="259"/>
      <c r="DY13" s="259"/>
      <c r="DZ13" s="259"/>
      <c r="EA13" s="259"/>
      <c r="EB13" s="259"/>
      <c r="EC13" s="259"/>
      <c r="ED13" s="259"/>
      <c r="EE13" s="259"/>
      <c r="EF13" s="259"/>
      <c r="EG13" s="259"/>
      <c r="EH13" s="259"/>
      <c r="EI13" s="259"/>
      <c r="EJ13" s="259"/>
      <c r="EK13" s="259"/>
      <c r="EL13" s="259"/>
      <c r="EM13" s="259"/>
      <c r="EN13" s="259"/>
      <c r="EO13" s="259"/>
      <c r="EP13" s="259"/>
      <c r="EQ13" s="259"/>
      <c r="ER13" s="259"/>
      <c r="ES13" s="259"/>
      <c r="ET13" s="259"/>
      <c r="EU13" s="259"/>
      <c r="EV13" s="259"/>
      <c r="EW13" s="259"/>
      <c r="EX13" s="259"/>
      <c r="EY13" s="259"/>
      <c r="EZ13" s="259"/>
      <c r="FA13" s="259"/>
      <c r="FB13" s="259"/>
      <c r="FC13" s="259"/>
      <c r="FD13" s="259"/>
      <c r="FE13" s="259"/>
      <c r="FF13" s="259"/>
      <c r="FG13" s="259"/>
      <c r="FH13" s="259"/>
      <c r="FI13" s="259"/>
      <c r="FJ13" s="259"/>
      <c r="FK13" s="259"/>
      <c r="FL13" s="259"/>
      <c r="FM13" s="259"/>
      <c r="FN13" s="259"/>
      <c r="FO13" s="259"/>
      <c r="FP13" s="259"/>
      <c r="FQ13" s="259"/>
      <c r="FR13" s="259"/>
      <c r="FS13" s="259"/>
      <c r="FT13" s="259"/>
      <c r="FU13" s="259"/>
      <c r="FV13" s="259"/>
      <c r="FW13" s="259"/>
      <c r="FX13" s="259"/>
      <c r="FY13" s="259"/>
      <c r="FZ13" s="259"/>
      <c r="GA13" s="259"/>
      <c r="GB13" s="259"/>
      <c r="GC13" s="259"/>
      <c r="GD13" s="259"/>
      <c r="GE13" s="259"/>
      <c r="GF13" s="259"/>
      <c r="GG13" s="259"/>
      <c r="GH13" s="259"/>
      <c r="GI13" s="259"/>
      <c r="GJ13" s="259"/>
      <c r="GK13" s="259"/>
      <c r="GL13" s="259"/>
      <c r="GM13" s="259"/>
      <c r="GN13" s="259"/>
      <c r="GO13" s="259"/>
      <c r="GP13" s="259"/>
      <c r="GQ13" s="259"/>
      <c r="GR13" s="259"/>
      <c r="GS13" s="259"/>
      <c r="GT13" s="259"/>
      <c r="GU13" s="259"/>
      <c r="GV13" s="259"/>
      <c r="GW13" s="259"/>
      <c r="GX13" s="259"/>
      <c r="GY13" s="259"/>
      <c r="GZ13" s="259"/>
      <c r="HA13" s="259"/>
      <c r="HB13" s="259"/>
      <c r="HC13" s="259"/>
      <c r="HD13" s="259"/>
      <c r="HE13" s="259"/>
      <c r="HF13" s="259"/>
      <c r="HG13" s="259"/>
      <c r="HH13" s="259"/>
      <c r="HI13" s="259"/>
      <c r="HJ13" s="259"/>
      <c r="HK13" s="259"/>
      <c r="HL13" s="259"/>
      <c r="HM13" s="259"/>
      <c r="HN13" s="259"/>
      <c r="HO13" s="259"/>
      <c r="HP13" s="259"/>
      <c r="HQ13" s="259"/>
      <c r="HR13" s="259"/>
      <c r="HS13" s="259"/>
      <c r="HT13" s="259"/>
      <c r="HU13" s="259"/>
      <c r="HV13" s="259"/>
      <c r="HW13" s="259"/>
      <c r="HX13" s="259"/>
      <c r="HY13" s="259"/>
      <c r="HZ13" s="259"/>
      <c r="IA13" s="259"/>
      <c r="IB13" s="259"/>
      <c r="IC13" s="259"/>
      <c r="ID13" s="259"/>
      <c r="IE13" s="259"/>
      <c r="IF13" s="259"/>
      <c r="IG13" s="259"/>
      <c r="IH13" s="259"/>
      <c r="II13" s="259"/>
      <c r="IJ13" s="259"/>
      <c r="IK13" s="259"/>
      <c r="IL13" s="259"/>
      <c r="IM13" s="259"/>
      <c r="IN13" s="259"/>
      <c r="IO13" s="259"/>
      <c r="IP13" s="259"/>
      <c r="IQ13" s="259"/>
      <c r="IR13" s="259"/>
      <c r="IS13" s="259"/>
      <c r="IT13" s="259"/>
      <c r="IU13" s="259"/>
      <c r="IV13" s="259"/>
      <c r="IW13" s="259"/>
    </row>
    <row r="14" customFormat="false" ht="11.25" hidden="false" customHeight="false" outlineLevel="0" collapsed="false">
      <c r="A14" s="253" t="n">
        <f aca="false">B14</f>
        <v>36354</v>
      </c>
      <c r="B14" s="254" t="n">
        <f aca="false">DATE(YEAR(B9),MONTH(B9),DAY(B9)+7)</f>
        <v>36354</v>
      </c>
      <c r="C14" s="219" t="n">
        <f aca="false">VLOOKUP($B14,data!$B$6:$M$7000,11,0)</f>
        <v>3389000</v>
      </c>
      <c r="D14" s="255" t="n">
        <f aca="false">VLOOKUP($B14,[6]Data!$A$500:$E$1300,4,0)</f>
        <v>93</v>
      </c>
      <c r="E14" s="255" t="n">
        <f aca="false">VLOOKUP($B14,[6]Data!$A$500:$E$1300,5,0)</f>
        <v>71</v>
      </c>
      <c r="F14" s="255" t="n">
        <f aca="false">AVERAGE($C8:$C14)</f>
        <v>2936285.71428571</v>
      </c>
      <c r="G14" s="256"/>
      <c r="H14" s="257"/>
      <c r="I14" s="257"/>
      <c r="J14" s="257"/>
      <c r="K14" s="253" t="n">
        <f aca="false">L14</f>
        <v>36372</v>
      </c>
      <c r="L14" s="254" t="n">
        <f aca="false">DATE(YEAR(L12),MONTH(L12),DAY(L12)+7)</f>
        <v>36372</v>
      </c>
      <c r="M14" s="219" t="n">
        <f aca="false">VLOOKUP($K14,data!$B$6:$M$7000,11,0)</f>
        <v>2123000</v>
      </c>
      <c r="N14" s="257"/>
      <c r="O14" s="257"/>
      <c r="P14" s="256"/>
      <c r="Q14" s="258"/>
      <c r="R14" s="258"/>
      <c r="S14" s="258"/>
      <c r="T14" s="259"/>
      <c r="U14" s="260"/>
      <c r="V14" s="256"/>
      <c r="W14" s="260"/>
      <c r="X14" s="256"/>
      <c r="Y14" s="250"/>
      <c r="Z14" s="250"/>
      <c r="AA14" s="250"/>
      <c r="AB14" s="259"/>
      <c r="AC14" s="261"/>
      <c r="AD14" s="261"/>
      <c r="AE14" s="261"/>
      <c r="AF14" s="262"/>
      <c r="AG14" s="259"/>
      <c r="AH14" s="259"/>
      <c r="AI14" s="259"/>
      <c r="AJ14" s="259"/>
      <c r="AK14" s="259"/>
      <c r="AL14" s="259"/>
      <c r="AM14" s="259"/>
      <c r="AN14" s="259"/>
      <c r="AO14" s="259"/>
      <c r="AP14" s="259"/>
      <c r="AQ14" s="259"/>
      <c r="AR14" s="259"/>
      <c r="AS14" s="259"/>
      <c r="AT14" s="259"/>
      <c r="AU14" s="259"/>
      <c r="AV14" s="259"/>
      <c r="AW14" s="259"/>
      <c r="AX14" s="259"/>
      <c r="AY14" s="259"/>
      <c r="AZ14" s="259"/>
      <c r="BA14" s="259"/>
      <c r="BB14" s="259"/>
      <c r="BC14" s="259"/>
      <c r="BD14" s="259"/>
      <c r="BE14" s="259"/>
      <c r="BF14" s="259"/>
      <c r="BG14" s="259"/>
      <c r="BH14" s="259"/>
      <c r="BI14" s="259"/>
      <c r="BJ14" s="259"/>
      <c r="BK14" s="259"/>
      <c r="BL14" s="259"/>
      <c r="BM14" s="259"/>
      <c r="BN14" s="259"/>
      <c r="BO14" s="259"/>
      <c r="BP14" s="259"/>
      <c r="BQ14" s="259"/>
      <c r="BR14" s="259"/>
      <c r="BS14" s="259"/>
      <c r="BT14" s="259"/>
      <c r="BU14" s="259"/>
      <c r="BV14" s="259"/>
      <c r="BW14" s="259"/>
      <c r="BX14" s="259"/>
      <c r="BY14" s="259"/>
      <c r="BZ14" s="259"/>
      <c r="CA14" s="259"/>
      <c r="CB14" s="259"/>
      <c r="CC14" s="259"/>
      <c r="CD14" s="259"/>
      <c r="CE14" s="259"/>
      <c r="CF14" s="259"/>
      <c r="CG14" s="259"/>
      <c r="CH14" s="259"/>
      <c r="CI14" s="259"/>
      <c r="CJ14" s="259"/>
      <c r="CK14" s="259"/>
      <c r="CL14" s="259"/>
      <c r="CM14" s="259"/>
      <c r="CN14" s="259"/>
      <c r="CO14" s="259"/>
      <c r="CP14" s="259"/>
      <c r="CQ14" s="259"/>
      <c r="CR14" s="259"/>
      <c r="CS14" s="259"/>
      <c r="CT14" s="259"/>
      <c r="CU14" s="259"/>
      <c r="CV14" s="259"/>
      <c r="CW14" s="259"/>
      <c r="CX14" s="259"/>
      <c r="CY14" s="259"/>
      <c r="CZ14" s="259"/>
      <c r="DA14" s="259"/>
      <c r="DB14" s="259"/>
      <c r="DC14" s="259"/>
      <c r="DD14" s="259"/>
      <c r="DE14" s="259"/>
      <c r="DF14" s="259"/>
      <c r="DG14" s="259"/>
      <c r="DH14" s="259"/>
      <c r="DI14" s="259"/>
      <c r="DJ14" s="259"/>
      <c r="DK14" s="259"/>
      <c r="DL14" s="259"/>
      <c r="DM14" s="259"/>
      <c r="DN14" s="259"/>
      <c r="DO14" s="259"/>
      <c r="DP14" s="259"/>
      <c r="DQ14" s="259"/>
      <c r="DR14" s="259"/>
      <c r="DS14" s="259"/>
      <c r="DT14" s="259"/>
      <c r="DU14" s="259"/>
      <c r="DV14" s="259"/>
      <c r="DW14" s="259"/>
      <c r="DX14" s="259"/>
      <c r="DY14" s="259"/>
      <c r="DZ14" s="259"/>
      <c r="EA14" s="259"/>
      <c r="EB14" s="259"/>
      <c r="EC14" s="259"/>
      <c r="ED14" s="259"/>
      <c r="EE14" s="259"/>
      <c r="EF14" s="259"/>
      <c r="EG14" s="259"/>
      <c r="EH14" s="259"/>
      <c r="EI14" s="259"/>
      <c r="EJ14" s="259"/>
      <c r="EK14" s="259"/>
      <c r="EL14" s="259"/>
      <c r="EM14" s="259"/>
      <c r="EN14" s="259"/>
      <c r="EO14" s="259"/>
      <c r="EP14" s="259"/>
      <c r="EQ14" s="259"/>
      <c r="ER14" s="259"/>
      <c r="ES14" s="259"/>
      <c r="ET14" s="259"/>
      <c r="EU14" s="259"/>
      <c r="EV14" s="259"/>
      <c r="EW14" s="259"/>
      <c r="EX14" s="259"/>
      <c r="EY14" s="259"/>
      <c r="EZ14" s="259"/>
      <c r="FA14" s="259"/>
      <c r="FB14" s="259"/>
      <c r="FC14" s="259"/>
      <c r="FD14" s="259"/>
      <c r="FE14" s="259"/>
      <c r="FF14" s="259"/>
      <c r="FG14" s="259"/>
      <c r="FH14" s="259"/>
      <c r="FI14" s="259"/>
      <c r="FJ14" s="259"/>
      <c r="FK14" s="259"/>
      <c r="FL14" s="259"/>
      <c r="FM14" s="259"/>
      <c r="FN14" s="259"/>
      <c r="FO14" s="259"/>
      <c r="FP14" s="259"/>
      <c r="FQ14" s="259"/>
      <c r="FR14" s="259"/>
      <c r="FS14" s="259"/>
      <c r="FT14" s="259"/>
      <c r="FU14" s="259"/>
      <c r="FV14" s="259"/>
      <c r="FW14" s="259"/>
      <c r="FX14" s="259"/>
      <c r="FY14" s="259"/>
      <c r="FZ14" s="259"/>
      <c r="GA14" s="259"/>
      <c r="GB14" s="259"/>
      <c r="GC14" s="259"/>
      <c r="GD14" s="259"/>
      <c r="GE14" s="259"/>
      <c r="GF14" s="259"/>
      <c r="GG14" s="259"/>
      <c r="GH14" s="259"/>
      <c r="GI14" s="259"/>
      <c r="GJ14" s="259"/>
      <c r="GK14" s="259"/>
      <c r="GL14" s="259"/>
      <c r="GM14" s="259"/>
      <c r="GN14" s="259"/>
      <c r="GO14" s="259"/>
      <c r="GP14" s="259"/>
      <c r="GQ14" s="259"/>
      <c r="GR14" s="259"/>
      <c r="GS14" s="259"/>
      <c r="GT14" s="259"/>
      <c r="GU14" s="259"/>
      <c r="GV14" s="259"/>
      <c r="GW14" s="259"/>
      <c r="GX14" s="259"/>
      <c r="GY14" s="259"/>
      <c r="GZ14" s="259"/>
      <c r="HA14" s="259"/>
      <c r="HB14" s="259"/>
      <c r="HC14" s="259"/>
      <c r="HD14" s="259"/>
      <c r="HE14" s="259"/>
      <c r="HF14" s="259"/>
      <c r="HG14" s="259"/>
      <c r="HH14" s="259"/>
      <c r="HI14" s="259"/>
      <c r="HJ14" s="259"/>
      <c r="HK14" s="259"/>
      <c r="HL14" s="259"/>
      <c r="HM14" s="259"/>
      <c r="HN14" s="259"/>
      <c r="HO14" s="259"/>
      <c r="HP14" s="259"/>
      <c r="HQ14" s="259"/>
      <c r="HR14" s="259"/>
      <c r="HS14" s="259"/>
      <c r="HT14" s="259"/>
      <c r="HU14" s="259"/>
      <c r="HV14" s="259"/>
      <c r="HW14" s="259"/>
      <c r="HX14" s="259"/>
      <c r="HY14" s="259"/>
      <c r="HZ14" s="259"/>
      <c r="IA14" s="259"/>
      <c r="IB14" s="259"/>
      <c r="IC14" s="259"/>
      <c r="ID14" s="259"/>
      <c r="IE14" s="259"/>
      <c r="IF14" s="259"/>
      <c r="IG14" s="259"/>
      <c r="IH14" s="259"/>
      <c r="II14" s="259"/>
      <c r="IJ14" s="259"/>
      <c r="IK14" s="259"/>
      <c r="IL14" s="259"/>
      <c r="IM14" s="259"/>
      <c r="IN14" s="259"/>
      <c r="IO14" s="259"/>
      <c r="IP14" s="259"/>
      <c r="IQ14" s="259"/>
      <c r="IR14" s="259"/>
      <c r="IS14" s="259"/>
      <c r="IT14" s="259"/>
      <c r="IU14" s="259"/>
      <c r="IV14" s="259"/>
      <c r="IW14" s="259"/>
    </row>
    <row r="15" customFormat="false" ht="11.25" hidden="false" customHeight="false" outlineLevel="0" collapsed="false">
      <c r="A15" s="253" t="n">
        <f aca="false">B15</f>
        <v>36355</v>
      </c>
      <c r="B15" s="254" t="n">
        <f aca="false">DATE(YEAR(B10),MONTH(B10),DAY(B10)+7)</f>
        <v>36355</v>
      </c>
      <c r="C15" s="219" t="n">
        <f aca="false">VLOOKUP($B15,data!$B$6:$M$7000,11,0)</f>
        <v>3201000</v>
      </c>
      <c r="D15" s="255" t="n">
        <f aca="false">VLOOKUP($B15,[6]Data!$A$500:$E$1300,4,0)</f>
        <v>88</v>
      </c>
      <c r="E15" s="255" t="n">
        <f aca="false">VLOOKUP($B15,[6]Data!$A$500:$E$1300,5,0)</f>
        <v>65</v>
      </c>
      <c r="F15" s="255" t="n">
        <f aca="false">AVERAGE($C9:$C15)</f>
        <v>3073285.71428571</v>
      </c>
      <c r="G15" s="256"/>
      <c r="H15" s="257"/>
      <c r="I15" s="257"/>
      <c r="J15" s="257"/>
      <c r="K15" s="253" t="n">
        <f aca="false">L15</f>
        <v>36373</v>
      </c>
      <c r="L15" s="254" t="n">
        <f aca="false">DATE(YEAR(L13),MONTH(L13),DAY(L13)+7)</f>
        <v>36373</v>
      </c>
      <c r="M15" s="219" t="n">
        <f aca="false">VLOOKUP($K15,data!$B$6:$M$7000,11,0)</f>
        <v>2076000</v>
      </c>
      <c r="N15" s="257"/>
      <c r="O15" s="257"/>
      <c r="P15" s="256"/>
      <c r="Q15" s="258"/>
      <c r="R15" s="258"/>
      <c r="S15" s="258"/>
      <c r="T15" s="259"/>
      <c r="U15" s="260"/>
      <c r="V15" s="256"/>
      <c r="W15" s="260"/>
      <c r="X15" s="256"/>
      <c r="Y15" s="250"/>
      <c r="Z15" s="250"/>
      <c r="AA15" s="250"/>
      <c r="AB15" s="259"/>
      <c r="AC15" s="261"/>
      <c r="AD15" s="261"/>
      <c r="AE15" s="261"/>
      <c r="AF15" s="262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259"/>
      <c r="BN15" s="259"/>
      <c r="BO15" s="259"/>
      <c r="BP15" s="259"/>
      <c r="BQ15" s="259"/>
      <c r="BR15" s="259"/>
      <c r="BS15" s="259"/>
      <c r="BT15" s="259"/>
      <c r="BU15" s="259"/>
      <c r="BV15" s="259"/>
      <c r="BW15" s="259"/>
      <c r="BX15" s="259"/>
      <c r="BY15" s="259"/>
      <c r="BZ15" s="259"/>
      <c r="CA15" s="259"/>
      <c r="CB15" s="259"/>
      <c r="CC15" s="259"/>
      <c r="CD15" s="259"/>
      <c r="CE15" s="259"/>
      <c r="CF15" s="259"/>
      <c r="CG15" s="259"/>
      <c r="CH15" s="259"/>
      <c r="CI15" s="259"/>
      <c r="CJ15" s="259"/>
      <c r="CK15" s="259"/>
      <c r="CL15" s="259"/>
      <c r="CM15" s="259"/>
      <c r="CN15" s="259"/>
      <c r="CO15" s="259"/>
      <c r="CP15" s="259"/>
      <c r="CQ15" s="259"/>
      <c r="CR15" s="259"/>
      <c r="CS15" s="259"/>
      <c r="CT15" s="259"/>
      <c r="CU15" s="259"/>
      <c r="CV15" s="259"/>
      <c r="CW15" s="259"/>
      <c r="CX15" s="259"/>
      <c r="CY15" s="259"/>
      <c r="CZ15" s="259"/>
      <c r="DA15" s="259"/>
      <c r="DB15" s="259"/>
      <c r="DC15" s="259"/>
      <c r="DD15" s="259"/>
      <c r="DE15" s="259"/>
      <c r="DF15" s="259"/>
      <c r="DG15" s="259"/>
      <c r="DH15" s="259"/>
      <c r="DI15" s="259"/>
      <c r="DJ15" s="259"/>
      <c r="DK15" s="259"/>
      <c r="DL15" s="259"/>
      <c r="DM15" s="259"/>
      <c r="DN15" s="259"/>
      <c r="DO15" s="259"/>
      <c r="DP15" s="259"/>
      <c r="DQ15" s="259"/>
      <c r="DR15" s="259"/>
      <c r="DS15" s="259"/>
      <c r="DT15" s="259"/>
      <c r="DU15" s="259"/>
      <c r="DV15" s="259"/>
      <c r="DW15" s="259"/>
      <c r="DX15" s="259"/>
      <c r="DY15" s="259"/>
      <c r="DZ15" s="259"/>
      <c r="EA15" s="259"/>
      <c r="EB15" s="259"/>
      <c r="EC15" s="259"/>
      <c r="ED15" s="259"/>
      <c r="EE15" s="259"/>
      <c r="EF15" s="259"/>
      <c r="EG15" s="259"/>
      <c r="EH15" s="259"/>
      <c r="EI15" s="259"/>
      <c r="EJ15" s="259"/>
      <c r="EK15" s="259"/>
      <c r="EL15" s="259"/>
      <c r="EM15" s="259"/>
      <c r="EN15" s="259"/>
      <c r="EO15" s="259"/>
      <c r="EP15" s="259"/>
      <c r="EQ15" s="259"/>
      <c r="ER15" s="259"/>
      <c r="ES15" s="259"/>
      <c r="ET15" s="259"/>
      <c r="EU15" s="259"/>
      <c r="EV15" s="259"/>
      <c r="EW15" s="259"/>
      <c r="EX15" s="259"/>
      <c r="EY15" s="259"/>
      <c r="EZ15" s="259"/>
      <c r="FA15" s="259"/>
      <c r="FB15" s="259"/>
      <c r="FC15" s="259"/>
      <c r="FD15" s="259"/>
      <c r="FE15" s="259"/>
      <c r="FF15" s="259"/>
      <c r="FG15" s="259"/>
      <c r="FH15" s="259"/>
      <c r="FI15" s="259"/>
      <c r="FJ15" s="259"/>
      <c r="FK15" s="259"/>
      <c r="FL15" s="259"/>
      <c r="FM15" s="259"/>
      <c r="FN15" s="259"/>
      <c r="FO15" s="259"/>
      <c r="FP15" s="259"/>
      <c r="FQ15" s="259"/>
      <c r="FR15" s="259"/>
      <c r="FS15" s="259"/>
      <c r="FT15" s="259"/>
      <c r="FU15" s="259"/>
      <c r="FV15" s="259"/>
      <c r="FW15" s="259"/>
      <c r="FX15" s="259"/>
      <c r="FY15" s="259"/>
      <c r="FZ15" s="259"/>
      <c r="GA15" s="259"/>
      <c r="GB15" s="259"/>
      <c r="GC15" s="259"/>
      <c r="GD15" s="259"/>
      <c r="GE15" s="259"/>
      <c r="GF15" s="259"/>
      <c r="GG15" s="259"/>
      <c r="GH15" s="259"/>
      <c r="GI15" s="259"/>
      <c r="GJ15" s="259"/>
      <c r="GK15" s="259"/>
      <c r="GL15" s="259"/>
      <c r="GM15" s="259"/>
      <c r="GN15" s="259"/>
      <c r="GO15" s="259"/>
      <c r="GP15" s="259"/>
      <c r="GQ15" s="259"/>
      <c r="GR15" s="259"/>
      <c r="GS15" s="259"/>
      <c r="GT15" s="259"/>
      <c r="GU15" s="259"/>
      <c r="GV15" s="259"/>
      <c r="GW15" s="259"/>
      <c r="GX15" s="259"/>
      <c r="GY15" s="259"/>
      <c r="GZ15" s="259"/>
      <c r="HA15" s="259"/>
      <c r="HB15" s="259"/>
      <c r="HC15" s="259"/>
      <c r="HD15" s="259"/>
      <c r="HE15" s="259"/>
      <c r="HF15" s="259"/>
      <c r="HG15" s="259"/>
      <c r="HH15" s="259"/>
      <c r="HI15" s="259"/>
      <c r="HJ15" s="259"/>
      <c r="HK15" s="259"/>
      <c r="HL15" s="259"/>
      <c r="HM15" s="259"/>
      <c r="HN15" s="259"/>
      <c r="HO15" s="259"/>
      <c r="HP15" s="259"/>
      <c r="HQ15" s="259"/>
      <c r="HR15" s="259"/>
      <c r="HS15" s="259"/>
      <c r="HT15" s="259"/>
      <c r="HU15" s="259"/>
      <c r="HV15" s="259"/>
      <c r="HW15" s="259"/>
      <c r="HX15" s="259"/>
      <c r="HY15" s="259"/>
      <c r="HZ15" s="259"/>
      <c r="IA15" s="259"/>
      <c r="IB15" s="259"/>
      <c r="IC15" s="259"/>
      <c r="ID15" s="259"/>
      <c r="IE15" s="259"/>
      <c r="IF15" s="259"/>
      <c r="IG15" s="259"/>
      <c r="IH15" s="259"/>
      <c r="II15" s="259"/>
      <c r="IJ15" s="259"/>
      <c r="IK15" s="259"/>
      <c r="IL15" s="259"/>
      <c r="IM15" s="259"/>
      <c r="IN15" s="259"/>
      <c r="IO15" s="259"/>
      <c r="IP15" s="259"/>
      <c r="IQ15" s="259"/>
      <c r="IR15" s="259"/>
      <c r="IS15" s="259"/>
      <c r="IT15" s="259"/>
      <c r="IU15" s="259"/>
      <c r="IV15" s="259"/>
      <c r="IW15" s="259"/>
    </row>
    <row r="16" customFormat="false" ht="11.25" hidden="false" customHeight="false" outlineLevel="0" collapsed="false">
      <c r="A16" s="253" t="n">
        <f aca="false">B16</f>
        <v>36356</v>
      </c>
      <c r="B16" s="254" t="n">
        <f aca="false">DATE(YEAR(B11),MONTH(B11),DAY(B11)+7)</f>
        <v>36356</v>
      </c>
      <c r="C16" s="219" t="n">
        <f aca="false">VLOOKUP($B16,data!$B$6:$M$7000,11,0)</f>
        <v>2966000</v>
      </c>
      <c r="D16" s="255" t="n">
        <f aca="false">VLOOKUP($B16,[6]Data!$A$500:$E$1300,4,0)</f>
        <v>84</v>
      </c>
      <c r="E16" s="255" t="n">
        <f aca="false">VLOOKUP($B16,[6]Data!$A$500:$E$1300,5,0)</f>
        <v>64</v>
      </c>
      <c r="F16" s="255" t="n">
        <f aca="false">AVERAGE($C10:$C16)</f>
        <v>3082142.85714286</v>
      </c>
      <c r="G16" s="256"/>
      <c r="H16" s="257"/>
      <c r="I16" s="257"/>
      <c r="J16" s="257"/>
      <c r="K16" s="253" t="n">
        <f aca="false">L16</f>
        <v>36379</v>
      </c>
      <c r="L16" s="254" t="n">
        <f aca="false">DATE(YEAR(L14),MONTH(L14),DAY(L14)+7)</f>
        <v>36379</v>
      </c>
      <c r="M16" s="219" t="n">
        <f aca="false">VLOOKUP($K16,data!$B$6:$M$7000,11,0)</f>
        <v>2118000</v>
      </c>
      <c r="N16" s="257"/>
      <c r="O16" s="257"/>
      <c r="P16" s="256"/>
      <c r="Q16" s="258"/>
      <c r="R16" s="258"/>
      <c r="S16" s="258"/>
      <c r="T16" s="259"/>
      <c r="U16" s="260"/>
      <c r="V16" s="256"/>
      <c r="W16" s="260"/>
      <c r="X16" s="256"/>
      <c r="Y16" s="250"/>
      <c r="Z16" s="250"/>
      <c r="AA16" s="250"/>
      <c r="AB16" s="259"/>
      <c r="AC16" s="261"/>
      <c r="AD16" s="261"/>
      <c r="AE16" s="261"/>
      <c r="AF16" s="262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259"/>
      <c r="BN16" s="259"/>
      <c r="BO16" s="259"/>
      <c r="BP16" s="259"/>
      <c r="BQ16" s="259"/>
      <c r="BR16" s="259"/>
      <c r="BS16" s="259"/>
      <c r="BT16" s="259"/>
      <c r="BU16" s="259"/>
      <c r="BV16" s="259"/>
      <c r="BW16" s="259"/>
      <c r="BX16" s="259"/>
      <c r="BY16" s="259"/>
      <c r="BZ16" s="259"/>
      <c r="CA16" s="259"/>
      <c r="CB16" s="259"/>
      <c r="CC16" s="259"/>
      <c r="CD16" s="259"/>
      <c r="CE16" s="259"/>
      <c r="CF16" s="259"/>
      <c r="CG16" s="259"/>
      <c r="CH16" s="259"/>
      <c r="CI16" s="259"/>
      <c r="CJ16" s="259"/>
      <c r="CK16" s="259"/>
      <c r="CL16" s="259"/>
      <c r="CM16" s="259"/>
      <c r="CN16" s="259"/>
      <c r="CO16" s="259"/>
      <c r="CP16" s="259"/>
      <c r="CQ16" s="259"/>
      <c r="CR16" s="259"/>
      <c r="CS16" s="259"/>
      <c r="CT16" s="259"/>
      <c r="CU16" s="259"/>
      <c r="CV16" s="259"/>
      <c r="CW16" s="259"/>
      <c r="CX16" s="259"/>
      <c r="CY16" s="259"/>
      <c r="CZ16" s="259"/>
      <c r="DA16" s="259"/>
      <c r="DB16" s="259"/>
      <c r="DC16" s="259"/>
      <c r="DD16" s="259"/>
      <c r="DE16" s="259"/>
      <c r="DF16" s="259"/>
      <c r="DG16" s="259"/>
      <c r="DH16" s="259"/>
      <c r="DI16" s="259"/>
      <c r="DJ16" s="259"/>
      <c r="DK16" s="259"/>
      <c r="DL16" s="259"/>
      <c r="DM16" s="259"/>
      <c r="DN16" s="259"/>
      <c r="DO16" s="259"/>
      <c r="DP16" s="259"/>
      <c r="DQ16" s="259"/>
      <c r="DR16" s="259"/>
      <c r="DS16" s="259"/>
      <c r="DT16" s="259"/>
      <c r="DU16" s="259"/>
      <c r="DV16" s="259"/>
      <c r="DW16" s="259"/>
      <c r="DX16" s="259"/>
      <c r="DY16" s="259"/>
      <c r="DZ16" s="259"/>
      <c r="EA16" s="259"/>
      <c r="EB16" s="259"/>
      <c r="EC16" s="259"/>
      <c r="ED16" s="259"/>
      <c r="EE16" s="259"/>
      <c r="EF16" s="259"/>
      <c r="EG16" s="259"/>
      <c r="EH16" s="259"/>
      <c r="EI16" s="259"/>
      <c r="EJ16" s="259"/>
      <c r="EK16" s="259"/>
      <c r="EL16" s="259"/>
      <c r="EM16" s="259"/>
      <c r="EN16" s="259"/>
      <c r="EO16" s="259"/>
      <c r="EP16" s="259"/>
      <c r="EQ16" s="259"/>
      <c r="ER16" s="259"/>
      <c r="ES16" s="259"/>
      <c r="ET16" s="259"/>
      <c r="EU16" s="259"/>
      <c r="EV16" s="259"/>
      <c r="EW16" s="259"/>
      <c r="EX16" s="259"/>
      <c r="EY16" s="259"/>
      <c r="EZ16" s="259"/>
      <c r="FA16" s="259"/>
      <c r="FB16" s="259"/>
      <c r="FC16" s="259"/>
      <c r="FD16" s="259"/>
      <c r="FE16" s="259"/>
      <c r="FF16" s="259"/>
      <c r="FG16" s="259"/>
      <c r="FH16" s="259"/>
      <c r="FI16" s="259"/>
      <c r="FJ16" s="259"/>
      <c r="FK16" s="259"/>
      <c r="FL16" s="259"/>
      <c r="FM16" s="259"/>
      <c r="FN16" s="259"/>
      <c r="FO16" s="259"/>
      <c r="FP16" s="259"/>
      <c r="FQ16" s="259"/>
      <c r="FR16" s="259"/>
      <c r="FS16" s="259"/>
      <c r="FT16" s="259"/>
      <c r="FU16" s="259"/>
      <c r="FV16" s="259"/>
      <c r="FW16" s="259"/>
      <c r="FX16" s="259"/>
      <c r="FY16" s="259"/>
      <c r="FZ16" s="259"/>
      <c r="GA16" s="259"/>
      <c r="GB16" s="259"/>
      <c r="GC16" s="259"/>
      <c r="GD16" s="259"/>
      <c r="GE16" s="259"/>
      <c r="GF16" s="259"/>
      <c r="GG16" s="259"/>
      <c r="GH16" s="259"/>
      <c r="GI16" s="259"/>
      <c r="GJ16" s="259"/>
      <c r="GK16" s="259"/>
      <c r="GL16" s="259"/>
      <c r="GM16" s="259"/>
      <c r="GN16" s="259"/>
      <c r="GO16" s="259"/>
      <c r="GP16" s="259"/>
      <c r="GQ16" s="259"/>
      <c r="GR16" s="259"/>
      <c r="GS16" s="259"/>
      <c r="GT16" s="259"/>
      <c r="GU16" s="259"/>
      <c r="GV16" s="259"/>
      <c r="GW16" s="259"/>
      <c r="GX16" s="259"/>
      <c r="GY16" s="259"/>
      <c r="GZ16" s="259"/>
      <c r="HA16" s="259"/>
      <c r="HB16" s="259"/>
      <c r="HC16" s="259"/>
      <c r="HD16" s="259"/>
      <c r="HE16" s="259"/>
      <c r="HF16" s="259"/>
      <c r="HG16" s="259"/>
      <c r="HH16" s="259"/>
      <c r="HI16" s="259"/>
      <c r="HJ16" s="259"/>
      <c r="HK16" s="259"/>
      <c r="HL16" s="259"/>
      <c r="HM16" s="259"/>
      <c r="HN16" s="259"/>
      <c r="HO16" s="259"/>
      <c r="HP16" s="259"/>
      <c r="HQ16" s="259"/>
      <c r="HR16" s="259"/>
      <c r="HS16" s="259"/>
      <c r="HT16" s="259"/>
      <c r="HU16" s="259"/>
      <c r="HV16" s="259"/>
      <c r="HW16" s="259"/>
      <c r="HX16" s="259"/>
      <c r="HY16" s="259"/>
      <c r="HZ16" s="259"/>
      <c r="IA16" s="259"/>
      <c r="IB16" s="259"/>
      <c r="IC16" s="259"/>
      <c r="ID16" s="259"/>
      <c r="IE16" s="259"/>
      <c r="IF16" s="259"/>
      <c r="IG16" s="259"/>
      <c r="IH16" s="259"/>
      <c r="II16" s="259"/>
      <c r="IJ16" s="259"/>
      <c r="IK16" s="259"/>
      <c r="IL16" s="259"/>
      <c r="IM16" s="259"/>
      <c r="IN16" s="259"/>
      <c r="IO16" s="259"/>
      <c r="IP16" s="259"/>
      <c r="IQ16" s="259"/>
      <c r="IR16" s="259"/>
      <c r="IS16" s="259"/>
      <c r="IT16" s="259"/>
      <c r="IU16" s="259"/>
      <c r="IV16" s="259"/>
      <c r="IW16" s="259"/>
    </row>
    <row r="17" customFormat="false" ht="11.25" hidden="false" customHeight="false" outlineLevel="0" collapsed="false">
      <c r="A17" s="253" t="n">
        <f aca="false">B17</f>
        <v>36357</v>
      </c>
      <c r="B17" s="254" t="n">
        <f aca="false">DATE(YEAR(B12),MONTH(B12),DAY(B12)+7)</f>
        <v>36357</v>
      </c>
      <c r="C17" s="219" t="n">
        <f aca="false">VLOOKUP($B17,data!$B$6:$M$7000,11,0)</f>
        <v>2616000</v>
      </c>
      <c r="D17" s="255" t="n">
        <f aca="false">VLOOKUP($B17,[6]Data!$A$500:$E$1300,4,0)</f>
        <v>84</v>
      </c>
      <c r="E17" s="255" t="n">
        <f aca="false">VLOOKUP($B17,[6]Data!$A$500:$E$1300,5,0)</f>
        <v>63</v>
      </c>
      <c r="F17" s="255" t="n">
        <f aca="false">AVERAGE($C11:$C17)</f>
        <v>3046142.85714286</v>
      </c>
      <c r="G17" s="256"/>
      <c r="H17" s="257"/>
      <c r="I17" s="257"/>
      <c r="J17" s="257"/>
      <c r="K17" s="253" t="n">
        <f aca="false">L17</f>
        <v>36380</v>
      </c>
      <c r="L17" s="254" t="n">
        <f aca="false">DATE(YEAR(L15),MONTH(L15),DAY(L15)+7)</f>
        <v>36380</v>
      </c>
      <c r="M17" s="219" t="n">
        <f aca="false">VLOOKUP($K17,data!$B$6:$M$7000,11,0)</f>
        <v>2018000</v>
      </c>
      <c r="N17" s="257"/>
      <c r="O17" s="257"/>
      <c r="P17" s="256"/>
      <c r="Q17" s="258"/>
      <c r="R17" s="258"/>
      <c r="S17" s="258"/>
      <c r="T17" s="259"/>
      <c r="U17" s="260"/>
      <c r="V17" s="256"/>
      <c r="W17" s="260"/>
      <c r="X17" s="256"/>
      <c r="Y17" s="250"/>
      <c r="Z17" s="250"/>
      <c r="AA17" s="250"/>
      <c r="AB17" s="259"/>
      <c r="AC17" s="261"/>
      <c r="AD17" s="261"/>
      <c r="AE17" s="261"/>
      <c r="AF17" s="262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259"/>
      <c r="BN17" s="259"/>
      <c r="BO17" s="259"/>
      <c r="BP17" s="259"/>
      <c r="BQ17" s="259"/>
      <c r="BR17" s="259"/>
      <c r="BS17" s="259"/>
      <c r="BT17" s="259"/>
      <c r="BU17" s="259"/>
      <c r="BV17" s="259"/>
      <c r="BW17" s="259"/>
      <c r="BX17" s="259"/>
      <c r="BY17" s="259"/>
      <c r="BZ17" s="259"/>
      <c r="CA17" s="259"/>
      <c r="CB17" s="259"/>
      <c r="CC17" s="259"/>
      <c r="CD17" s="259"/>
      <c r="CE17" s="259"/>
      <c r="CF17" s="259"/>
      <c r="CG17" s="259"/>
      <c r="CH17" s="259"/>
      <c r="CI17" s="259"/>
      <c r="CJ17" s="259"/>
      <c r="CK17" s="259"/>
      <c r="CL17" s="259"/>
      <c r="CM17" s="259"/>
      <c r="CN17" s="259"/>
      <c r="CO17" s="259"/>
      <c r="CP17" s="259"/>
      <c r="CQ17" s="259"/>
      <c r="CR17" s="259"/>
      <c r="CS17" s="259"/>
      <c r="CT17" s="259"/>
      <c r="CU17" s="259"/>
      <c r="CV17" s="259"/>
      <c r="CW17" s="259"/>
      <c r="CX17" s="259"/>
      <c r="CY17" s="259"/>
      <c r="CZ17" s="259"/>
      <c r="DA17" s="259"/>
      <c r="DB17" s="259"/>
      <c r="DC17" s="259"/>
      <c r="DD17" s="259"/>
      <c r="DE17" s="259"/>
      <c r="DF17" s="259"/>
      <c r="DG17" s="259"/>
      <c r="DH17" s="259"/>
      <c r="DI17" s="259"/>
      <c r="DJ17" s="259"/>
      <c r="DK17" s="259"/>
      <c r="DL17" s="259"/>
      <c r="DM17" s="259"/>
      <c r="DN17" s="259"/>
      <c r="DO17" s="259"/>
      <c r="DP17" s="259"/>
      <c r="DQ17" s="259"/>
      <c r="DR17" s="259"/>
      <c r="DS17" s="259"/>
      <c r="DT17" s="259"/>
      <c r="DU17" s="259"/>
      <c r="DV17" s="259"/>
      <c r="DW17" s="259"/>
      <c r="DX17" s="259"/>
      <c r="DY17" s="259"/>
      <c r="DZ17" s="259"/>
      <c r="EA17" s="259"/>
      <c r="EB17" s="259"/>
      <c r="EC17" s="259"/>
      <c r="ED17" s="259"/>
      <c r="EE17" s="259"/>
      <c r="EF17" s="259"/>
      <c r="EG17" s="259"/>
      <c r="EH17" s="259"/>
      <c r="EI17" s="259"/>
      <c r="EJ17" s="259"/>
      <c r="EK17" s="259"/>
      <c r="EL17" s="259"/>
      <c r="EM17" s="259"/>
      <c r="EN17" s="259"/>
      <c r="EO17" s="259"/>
      <c r="EP17" s="259"/>
      <c r="EQ17" s="259"/>
      <c r="ER17" s="259"/>
      <c r="ES17" s="259"/>
      <c r="ET17" s="259"/>
      <c r="EU17" s="259"/>
      <c r="EV17" s="259"/>
      <c r="EW17" s="259"/>
      <c r="EX17" s="259"/>
      <c r="EY17" s="259"/>
      <c r="EZ17" s="259"/>
      <c r="FA17" s="259"/>
      <c r="FB17" s="259"/>
      <c r="FC17" s="259"/>
      <c r="FD17" s="259"/>
      <c r="FE17" s="259"/>
      <c r="FF17" s="259"/>
      <c r="FG17" s="259"/>
      <c r="FH17" s="259"/>
      <c r="FI17" s="259"/>
      <c r="FJ17" s="259"/>
      <c r="FK17" s="259"/>
      <c r="FL17" s="259"/>
      <c r="FM17" s="259"/>
      <c r="FN17" s="259"/>
      <c r="FO17" s="259"/>
      <c r="FP17" s="259"/>
      <c r="FQ17" s="259"/>
      <c r="FR17" s="259"/>
      <c r="FS17" s="259"/>
      <c r="FT17" s="259"/>
      <c r="FU17" s="259"/>
      <c r="FV17" s="259"/>
      <c r="FW17" s="259"/>
      <c r="FX17" s="259"/>
      <c r="FY17" s="259"/>
      <c r="FZ17" s="259"/>
      <c r="GA17" s="259"/>
      <c r="GB17" s="259"/>
      <c r="GC17" s="259"/>
      <c r="GD17" s="259"/>
      <c r="GE17" s="259"/>
      <c r="GF17" s="259"/>
      <c r="GG17" s="259"/>
      <c r="GH17" s="259"/>
      <c r="GI17" s="259"/>
      <c r="GJ17" s="259"/>
      <c r="GK17" s="259"/>
      <c r="GL17" s="259"/>
      <c r="GM17" s="259"/>
      <c r="GN17" s="259"/>
      <c r="GO17" s="259"/>
      <c r="GP17" s="259"/>
      <c r="GQ17" s="259"/>
      <c r="GR17" s="259"/>
      <c r="GS17" s="259"/>
      <c r="GT17" s="259"/>
      <c r="GU17" s="259"/>
      <c r="GV17" s="259"/>
      <c r="GW17" s="259"/>
      <c r="GX17" s="259"/>
      <c r="GY17" s="259"/>
      <c r="GZ17" s="259"/>
      <c r="HA17" s="259"/>
      <c r="HB17" s="259"/>
      <c r="HC17" s="259"/>
      <c r="HD17" s="259"/>
      <c r="HE17" s="259"/>
      <c r="HF17" s="259"/>
      <c r="HG17" s="259"/>
      <c r="HH17" s="259"/>
      <c r="HI17" s="259"/>
      <c r="HJ17" s="259"/>
      <c r="HK17" s="259"/>
      <c r="HL17" s="259"/>
      <c r="HM17" s="259"/>
      <c r="HN17" s="259"/>
      <c r="HO17" s="259"/>
      <c r="HP17" s="259"/>
      <c r="HQ17" s="259"/>
      <c r="HR17" s="259"/>
      <c r="HS17" s="259"/>
      <c r="HT17" s="259"/>
      <c r="HU17" s="259"/>
      <c r="HV17" s="259"/>
      <c r="HW17" s="259"/>
      <c r="HX17" s="259"/>
      <c r="HY17" s="259"/>
      <c r="HZ17" s="259"/>
      <c r="IA17" s="259"/>
      <c r="IB17" s="259"/>
      <c r="IC17" s="259"/>
      <c r="ID17" s="259"/>
      <c r="IE17" s="259"/>
      <c r="IF17" s="259"/>
      <c r="IG17" s="259"/>
      <c r="IH17" s="259"/>
      <c r="II17" s="259"/>
      <c r="IJ17" s="259"/>
      <c r="IK17" s="259"/>
      <c r="IL17" s="259"/>
      <c r="IM17" s="259"/>
      <c r="IN17" s="259"/>
      <c r="IO17" s="259"/>
      <c r="IP17" s="259"/>
      <c r="IQ17" s="259"/>
      <c r="IR17" s="259"/>
      <c r="IS17" s="259"/>
      <c r="IT17" s="259"/>
      <c r="IU17" s="259"/>
      <c r="IV17" s="259"/>
      <c r="IW17" s="259"/>
    </row>
    <row r="18" customFormat="false" ht="11.25" hidden="false" customHeight="false" outlineLevel="0" collapsed="false">
      <c r="A18" s="253" t="n">
        <f aca="false">B18</f>
        <v>36360</v>
      </c>
      <c r="B18" s="254" t="n">
        <f aca="false">DATE(YEAR(B13),MONTH(B13),DAY(B13)+7)</f>
        <v>36360</v>
      </c>
      <c r="C18" s="219" t="n">
        <f aca="false">VLOOKUP($B18,data!$B$6:$M$7000,11,0)</f>
        <v>2649000</v>
      </c>
      <c r="D18" s="255" t="n">
        <f aca="false">VLOOKUP($B18,[6]Data!$A$500:$E$1300,4,0)</f>
        <v>86</v>
      </c>
      <c r="E18" s="255" t="n">
        <f aca="false">VLOOKUP($B18,[6]Data!$A$500:$E$1300,5,0)</f>
        <v>61</v>
      </c>
      <c r="F18" s="255" t="n">
        <f aca="false">AVERAGE($C12:$C18)</f>
        <v>3016571.42857143</v>
      </c>
      <c r="G18" s="256"/>
      <c r="H18" s="257"/>
      <c r="I18" s="257"/>
      <c r="J18" s="257"/>
      <c r="K18" s="253" t="n">
        <f aca="false">L18</f>
        <v>36386</v>
      </c>
      <c r="L18" s="254" t="n">
        <f aca="false">DATE(YEAR(L16),MONTH(L16),DAY(L16)+7)</f>
        <v>36386</v>
      </c>
      <c r="M18" s="219" t="n">
        <f aca="false">VLOOKUP($K18,data!$B$6:$M$7000,11,0)</f>
        <v>2141000</v>
      </c>
      <c r="N18" s="257"/>
      <c r="O18" s="257"/>
      <c r="P18" s="256"/>
      <c r="Q18" s="258"/>
      <c r="R18" s="258"/>
      <c r="S18" s="258"/>
      <c r="T18" s="259"/>
      <c r="U18" s="260"/>
      <c r="V18" s="256"/>
      <c r="W18" s="260"/>
      <c r="X18" s="256"/>
      <c r="Y18" s="250"/>
      <c r="Z18" s="250"/>
      <c r="AA18" s="250"/>
      <c r="AB18" s="259"/>
      <c r="AC18" s="261"/>
      <c r="AD18" s="261"/>
      <c r="AE18" s="261"/>
      <c r="AF18" s="262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259"/>
      <c r="BN18" s="259"/>
      <c r="BO18" s="259"/>
      <c r="BP18" s="259"/>
      <c r="BQ18" s="259"/>
      <c r="BR18" s="259"/>
      <c r="BS18" s="259"/>
      <c r="BT18" s="259"/>
      <c r="BU18" s="259"/>
      <c r="BV18" s="259"/>
      <c r="BW18" s="259"/>
      <c r="BX18" s="259"/>
      <c r="BY18" s="259"/>
      <c r="BZ18" s="259"/>
      <c r="CA18" s="259"/>
      <c r="CB18" s="259"/>
      <c r="CC18" s="259"/>
      <c r="CD18" s="259"/>
      <c r="CE18" s="259"/>
      <c r="CF18" s="259"/>
      <c r="CG18" s="259"/>
      <c r="CH18" s="259"/>
      <c r="CI18" s="259"/>
      <c r="CJ18" s="259"/>
      <c r="CK18" s="259"/>
      <c r="CL18" s="259"/>
      <c r="CM18" s="259"/>
      <c r="CN18" s="259"/>
      <c r="CO18" s="259"/>
      <c r="CP18" s="259"/>
      <c r="CQ18" s="259"/>
      <c r="CR18" s="259"/>
      <c r="CS18" s="259"/>
      <c r="CT18" s="259"/>
      <c r="CU18" s="259"/>
      <c r="CV18" s="259"/>
      <c r="CW18" s="259"/>
      <c r="CX18" s="259"/>
      <c r="CY18" s="259"/>
      <c r="CZ18" s="259"/>
      <c r="DA18" s="259"/>
      <c r="DB18" s="259"/>
      <c r="DC18" s="259"/>
      <c r="DD18" s="259"/>
      <c r="DE18" s="259"/>
      <c r="DF18" s="259"/>
      <c r="DG18" s="259"/>
      <c r="DH18" s="259"/>
      <c r="DI18" s="259"/>
      <c r="DJ18" s="259"/>
      <c r="DK18" s="259"/>
      <c r="DL18" s="259"/>
      <c r="DM18" s="259"/>
      <c r="DN18" s="259"/>
      <c r="DO18" s="259"/>
      <c r="DP18" s="259"/>
      <c r="DQ18" s="259"/>
      <c r="DR18" s="259"/>
      <c r="DS18" s="259"/>
      <c r="DT18" s="259"/>
      <c r="DU18" s="259"/>
      <c r="DV18" s="259"/>
      <c r="DW18" s="259"/>
      <c r="DX18" s="259"/>
      <c r="DY18" s="259"/>
      <c r="DZ18" s="259"/>
      <c r="EA18" s="259"/>
      <c r="EB18" s="259"/>
      <c r="EC18" s="259"/>
      <c r="ED18" s="259"/>
      <c r="EE18" s="259"/>
      <c r="EF18" s="259"/>
      <c r="EG18" s="259"/>
      <c r="EH18" s="259"/>
      <c r="EI18" s="259"/>
      <c r="EJ18" s="259"/>
      <c r="EK18" s="259"/>
      <c r="EL18" s="259"/>
      <c r="EM18" s="259"/>
      <c r="EN18" s="259"/>
      <c r="EO18" s="259"/>
      <c r="EP18" s="259"/>
      <c r="EQ18" s="259"/>
      <c r="ER18" s="259"/>
      <c r="ES18" s="259"/>
      <c r="ET18" s="259"/>
      <c r="EU18" s="259"/>
      <c r="EV18" s="259"/>
      <c r="EW18" s="259"/>
      <c r="EX18" s="259"/>
      <c r="EY18" s="259"/>
      <c r="EZ18" s="259"/>
      <c r="FA18" s="259"/>
      <c r="FB18" s="259"/>
      <c r="FC18" s="259"/>
      <c r="FD18" s="259"/>
      <c r="FE18" s="259"/>
      <c r="FF18" s="259"/>
      <c r="FG18" s="259"/>
      <c r="FH18" s="259"/>
      <c r="FI18" s="259"/>
      <c r="FJ18" s="259"/>
      <c r="FK18" s="259"/>
      <c r="FL18" s="259"/>
      <c r="FM18" s="259"/>
      <c r="FN18" s="259"/>
      <c r="FO18" s="259"/>
      <c r="FP18" s="259"/>
      <c r="FQ18" s="259"/>
      <c r="FR18" s="259"/>
      <c r="FS18" s="259"/>
      <c r="FT18" s="259"/>
      <c r="FU18" s="259"/>
      <c r="FV18" s="259"/>
      <c r="FW18" s="259"/>
      <c r="FX18" s="259"/>
      <c r="FY18" s="259"/>
      <c r="FZ18" s="259"/>
      <c r="GA18" s="259"/>
      <c r="GB18" s="259"/>
      <c r="GC18" s="259"/>
      <c r="GD18" s="259"/>
      <c r="GE18" s="259"/>
      <c r="GF18" s="259"/>
      <c r="GG18" s="259"/>
      <c r="GH18" s="259"/>
      <c r="GI18" s="259"/>
      <c r="GJ18" s="259"/>
      <c r="GK18" s="259"/>
      <c r="GL18" s="259"/>
      <c r="GM18" s="259"/>
      <c r="GN18" s="259"/>
      <c r="GO18" s="259"/>
      <c r="GP18" s="259"/>
      <c r="GQ18" s="259"/>
      <c r="GR18" s="259"/>
      <c r="GS18" s="259"/>
      <c r="GT18" s="259"/>
      <c r="GU18" s="259"/>
      <c r="GV18" s="259"/>
      <c r="GW18" s="259"/>
      <c r="GX18" s="259"/>
      <c r="GY18" s="259"/>
      <c r="GZ18" s="259"/>
      <c r="HA18" s="259"/>
      <c r="HB18" s="259"/>
      <c r="HC18" s="259"/>
      <c r="HD18" s="259"/>
      <c r="HE18" s="259"/>
      <c r="HF18" s="259"/>
      <c r="HG18" s="259"/>
      <c r="HH18" s="259"/>
      <c r="HI18" s="259"/>
      <c r="HJ18" s="259"/>
      <c r="HK18" s="259"/>
      <c r="HL18" s="259"/>
      <c r="HM18" s="259"/>
      <c r="HN18" s="259"/>
      <c r="HO18" s="259"/>
      <c r="HP18" s="259"/>
      <c r="HQ18" s="259"/>
      <c r="HR18" s="259"/>
      <c r="HS18" s="259"/>
      <c r="HT18" s="259"/>
      <c r="HU18" s="259"/>
      <c r="HV18" s="259"/>
      <c r="HW18" s="259"/>
      <c r="HX18" s="259"/>
      <c r="HY18" s="259"/>
      <c r="HZ18" s="259"/>
      <c r="IA18" s="259"/>
      <c r="IB18" s="259"/>
      <c r="IC18" s="259"/>
      <c r="ID18" s="259"/>
      <c r="IE18" s="259"/>
      <c r="IF18" s="259"/>
      <c r="IG18" s="259"/>
      <c r="IH18" s="259"/>
      <c r="II18" s="259"/>
      <c r="IJ18" s="259"/>
      <c r="IK18" s="259"/>
      <c r="IL18" s="259"/>
      <c r="IM18" s="259"/>
      <c r="IN18" s="259"/>
      <c r="IO18" s="259"/>
      <c r="IP18" s="259"/>
      <c r="IQ18" s="259"/>
      <c r="IR18" s="259"/>
      <c r="IS18" s="259"/>
      <c r="IT18" s="259"/>
      <c r="IU18" s="259"/>
      <c r="IV18" s="259"/>
      <c r="IW18" s="259"/>
    </row>
    <row r="19" customFormat="false" ht="11.25" hidden="false" customHeight="false" outlineLevel="0" collapsed="false">
      <c r="A19" s="253" t="n">
        <f aca="false">B19</f>
        <v>36361</v>
      </c>
      <c r="B19" s="254" t="n">
        <f aca="false">DATE(YEAR(B14),MONTH(B14),DAY(B14)+7)</f>
        <v>36361</v>
      </c>
      <c r="C19" s="219" t="n">
        <f aca="false">VLOOKUP($B19,data!$B$6:$M$7000,11,0)</f>
        <v>2698000</v>
      </c>
      <c r="D19" s="255" t="n">
        <f aca="false">VLOOKUP($B19,[6]Data!$A$500:$E$1300,4,0)</f>
        <v>86</v>
      </c>
      <c r="E19" s="255" t="n">
        <f aca="false">VLOOKUP($B19,[6]Data!$A$500:$E$1300,5,0)</f>
        <v>61</v>
      </c>
      <c r="F19" s="255" t="n">
        <f aca="false">AVERAGE($C13:$C19)</f>
        <v>2996428.57142857</v>
      </c>
      <c r="G19" s="256"/>
      <c r="H19" s="257"/>
      <c r="I19" s="257"/>
      <c r="J19" s="257"/>
      <c r="K19" s="253" t="n">
        <f aca="false">L19</f>
        <v>36387</v>
      </c>
      <c r="L19" s="254" t="n">
        <f aca="false">DATE(YEAR(L17),MONTH(L17),DAY(L17)+7)</f>
        <v>36387</v>
      </c>
      <c r="M19" s="219" t="n">
        <f aca="false">VLOOKUP($K19,data!$B$6:$M$7000,11,0)</f>
        <v>2096000</v>
      </c>
      <c r="N19" s="257"/>
      <c r="O19" s="257"/>
      <c r="P19" s="256"/>
      <c r="Q19" s="258"/>
      <c r="R19" s="258"/>
      <c r="S19" s="258"/>
      <c r="T19" s="259"/>
      <c r="U19" s="260"/>
      <c r="V19" s="256"/>
      <c r="W19" s="260"/>
      <c r="X19" s="256"/>
      <c r="Y19" s="250"/>
      <c r="Z19" s="250"/>
      <c r="AA19" s="250"/>
      <c r="AB19" s="259"/>
      <c r="AC19" s="261"/>
      <c r="AD19" s="261"/>
      <c r="AE19" s="261"/>
      <c r="AF19" s="262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259"/>
      <c r="BN19" s="259"/>
      <c r="BO19" s="259"/>
      <c r="BP19" s="259"/>
      <c r="BQ19" s="259"/>
      <c r="BR19" s="259"/>
      <c r="BS19" s="259"/>
      <c r="BT19" s="259"/>
      <c r="BU19" s="259"/>
      <c r="BV19" s="259"/>
      <c r="BW19" s="259"/>
      <c r="BX19" s="259"/>
      <c r="BY19" s="259"/>
      <c r="BZ19" s="259"/>
      <c r="CA19" s="259"/>
      <c r="CB19" s="259"/>
      <c r="CC19" s="259"/>
      <c r="CD19" s="259"/>
      <c r="CE19" s="259"/>
      <c r="CF19" s="259"/>
      <c r="CG19" s="259"/>
      <c r="CH19" s="259"/>
      <c r="CI19" s="259"/>
      <c r="CJ19" s="259"/>
      <c r="CK19" s="259"/>
      <c r="CL19" s="259"/>
      <c r="CM19" s="259"/>
      <c r="CN19" s="259"/>
      <c r="CO19" s="259"/>
      <c r="CP19" s="259"/>
      <c r="CQ19" s="259"/>
      <c r="CR19" s="259"/>
      <c r="CS19" s="259"/>
      <c r="CT19" s="259"/>
      <c r="CU19" s="259"/>
      <c r="CV19" s="259"/>
      <c r="CW19" s="259"/>
      <c r="CX19" s="259"/>
      <c r="CY19" s="259"/>
      <c r="CZ19" s="259"/>
      <c r="DA19" s="259"/>
      <c r="DB19" s="259"/>
      <c r="DC19" s="259"/>
      <c r="DD19" s="259"/>
      <c r="DE19" s="259"/>
      <c r="DF19" s="259"/>
      <c r="DG19" s="259"/>
      <c r="DH19" s="259"/>
      <c r="DI19" s="259"/>
      <c r="DJ19" s="259"/>
      <c r="DK19" s="259"/>
      <c r="DL19" s="259"/>
      <c r="DM19" s="259"/>
      <c r="DN19" s="259"/>
      <c r="DO19" s="259"/>
      <c r="DP19" s="259"/>
      <c r="DQ19" s="259"/>
      <c r="DR19" s="259"/>
      <c r="DS19" s="259"/>
      <c r="DT19" s="259"/>
      <c r="DU19" s="259"/>
      <c r="DV19" s="259"/>
      <c r="DW19" s="259"/>
      <c r="DX19" s="259"/>
      <c r="DY19" s="259"/>
      <c r="DZ19" s="259"/>
      <c r="EA19" s="259"/>
      <c r="EB19" s="259"/>
      <c r="EC19" s="259"/>
      <c r="ED19" s="259"/>
      <c r="EE19" s="259"/>
      <c r="EF19" s="259"/>
      <c r="EG19" s="259"/>
      <c r="EH19" s="259"/>
      <c r="EI19" s="259"/>
      <c r="EJ19" s="259"/>
      <c r="EK19" s="259"/>
      <c r="EL19" s="259"/>
      <c r="EM19" s="259"/>
      <c r="EN19" s="259"/>
      <c r="EO19" s="259"/>
      <c r="EP19" s="259"/>
      <c r="EQ19" s="259"/>
      <c r="ER19" s="259"/>
      <c r="ES19" s="259"/>
      <c r="ET19" s="259"/>
      <c r="EU19" s="259"/>
      <c r="EV19" s="259"/>
      <c r="EW19" s="259"/>
      <c r="EX19" s="259"/>
      <c r="EY19" s="259"/>
      <c r="EZ19" s="259"/>
      <c r="FA19" s="259"/>
      <c r="FB19" s="259"/>
      <c r="FC19" s="259"/>
      <c r="FD19" s="259"/>
      <c r="FE19" s="259"/>
      <c r="FF19" s="259"/>
      <c r="FG19" s="259"/>
      <c r="FH19" s="259"/>
      <c r="FI19" s="259"/>
      <c r="FJ19" s="259"/>
      <c r="FK19" s="259"/>
      <c r="FL19" s="259"/>
      <c r="FM19" s="259"/>
      <c r="FN19" s="259"/>
      <c r="FO19" s="259"/>
      <c r="FP19" s="259"/>
      <c r="FQ19" s="259"/>
      <c r="FR19" s="259"/>
      <c r="FS19" s="259"/>
      <c r="FT19" s="259"/>
      <c r="FU19" s="259"/>
      <c r="FV19" s="259"/>
      <c r="FW19" s="259"/>
      <c r="FX19" s="259"/>
      <c r="FY19" s="259"/>
      <c r="FZ19" s="259"/>
      <c r="GA19" s="259"/>
      <c r="GB19" s="259"/>
      <c r="GC19" s="259"/>
      <c r="GD19" s="259"/>
      <c r="GE19" s="259"/>
      <c r="GF19" s="259"/>
      <c r="GG19" s="259"/>
      <c r="GH19" s="259"/>
      <c r="GI19" s="259"/>
      <c r="GJ19" s="259"/>
      <c r="GK19" s="259"/>
      <c r="GL19" s="259"/>
      <c r="GM19" s="259"/>
      <c r="GN19" s="259"/>
      <c r="GO19" s="259"/>
      <c r="GP19" s="259"/>
      <c r="GQ19" s="259"/>
      <c r="GR19" s="259"/>
      <c r="GS19" s="259"/>
      <c r="GT19" s="259"/>
      <c r="GU19" s="259"/>
      <c r="GV19" s="259"/>
      <c r="GW19" s="259"/>
      <c r="GX19" s="259"/>
      <c r="GY19" s="259"/>
      <c r="GZ19" s="259"/>
      <c r="HA19" s="259"/>
      <c r="HB19" s="259"/>
      <c r="HC19" s="259"/>
      <c r="HD19" s="259"/>
      <c r="HE19" s="259"/>
      <c r="HF19" s="259"/>
      <c r="HG19" s="259"/>
      <c r="HH19" s="259"/>
      <c r="HI19" s="259"/>
      <c r="HJ19" s="259"/>
      <c r="HK19" s="259"/>
      <c r="HL19" s="259"/>
      <c r="HM19" s="259"/>
      <c r="HN19" s="259"/>
      <c r="HO19" s="259"/>
      <c r="HP19" s="259"/>
      <c r="HQ19" s="259"/>
      <c r="HR19" s="259"/>
      <c r="HS19" s="259"/>
      <c r="HT19" s="259"/>
      <c r="HU19" s="259"/>
      <c r="HV19" s="259"/>
      <c r="HW19" s="259"/>
      <c r="HX19" s="259"/>
      <c r="HY19" s="259"/>
      <c r="HZ19" s="259"/>
      <c r="IA19" s="259"/>
      <c r="IB19" s="259"/>
      <c r="IC19" s="259"/>
      <c r="ID19" s="259"/>
      <c r="IE19" s="259"/>
      <c r="IF19" s="259"/>
      <c r="IG19" s="259"/>
      <c r="IH19" s="259"/>
      <c r="II19" s="259"/>
      <c r="IJ19" s="259"/>
      <c r="IK19" s="259"/>
      <c r="IL19" s="259"/>
      <c r="IM19" s="259"/>
      <c r="IN19" s="259"/>
      <c r="IO19" s="259"/>
      <c r="IP19" s="259"/>
      <c r="IQ19" s="259"/>
      <c r="IR19" s="259"/>
      <c r="IS19" s="259"/>
      <c r="IT19" s="259"/>
      <c r="IU19" s="259"/>
      <c r="IV19" s="259"/>
      <c r="IW19" s="259"/>
    </row>
    <row r="20" customFormat="false" ht="11.25" hidden="false" customHeight="false" outlineLevel="0" collapsed="false">
      <c r="A20" s="253" t="n">
        <f aca="false">B20</f>
        <v>36362</v>
      </c>
      <c r="B20" s="254" t="n">
        <f aca="false">DATE(YEAR(B15),MONTH(B15),DAY(B15)+7)</f>
        <v>36362</v>
      </c>
      <c r="C20" s="219" t="n">
        <f aca="false">VLOOKUP($B20,data!$B$6:$M$7000,11,0)</f>
        <v>2684000</v>
      </c>
      <c r="D20" s="255" t="n">
        <f aca="false">VLOOKUP($B20,[6]Data!$A$500:$E$1300,4,0)</f>
        <v>85</v>
      </c>
      <c r="E20" s="255" t="n">
        <f aca="false">VLOOKUP($B20,[6]Data!$A$500:$E$1300,5,0)</f>
        <v>59</v>
      </c>
      <c r="F20" s="255" t="n">
        <f aca="false">AVERAGE($C14:$C20)</f>
        <v>2886142.85714286</v>
      </c>
      <c r="G20" s="256"/>
      <c r="H20" s="257"/>
      <c r="I20" s="257"/>
      <c r="J20" s="257"/>
      <c r="K20" s="253" t="n">
        <f aca="false">L20</f>
        <v>36393</v>
      </c>
      <c r="L20" s="254" t="n">
        <f aca="false">DATE(YEAR(L18),MONTH(L18),DAY(L18)+7)</f>
        <v>36393</v>
      </c>
      <c r="M20" s="219" t="n">
        <f aca="false">VLOOKUP($K20,data!$B$6:$M$7000,11,0)</f>
        <v>2461000</v>
      </c>
      <c r="N20" s="257"/>
      <c r="O20" s="257"/>
      <c r="P20" s="256"/>
      <c r="Q20" s="258"/>
      <c r="R20" s="258"/>
      <c r="S20" s="258"/>
      <c r="T20" s="259"/>
      <c r="U20" s="260"/>
      <c r="V20" s="256"/>
      <c r="W20" s="260"/>
      <c r="X20" s="256"/>
      <c r="Y20" s="250"/>
      <c r="Z20" s="250"/>
      <c r="AA20" s="250"/>
      <c r="AB20" s="259"/>
      <c r="AC20" s="261"/>
      <c r="AD20" s="261"/>
      <c r="AE20" s="261"/>
      <c r="AF20" s="262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259"/>
      <c r="BN20" s="259"/>
      <c r="BO20" s="259"/>
      <c r="BP20" s="259"/>
      <c r="BQ20" s="259"/>
      <c r="BR20" s="259"/>
      <c r="BS20" s="259"/>
      <c r="BT20" s="259"/>
      <c r="BU20" s="259"/>
      <c r="BV20" s="259"/>
      <c r="BW20" s="259"/>
      <c r="BX20" s="259"/>
      <c r="BY20" s="259"/>
      <c r="BZ20" s="259"/>
      <c r="CA20" s="259"/>
      <c r="CB20" s="259"/>
      <c r="CC20" s="259"/>
      <c r="CD20" s="259"/>
      <c r="CE20" s="259"/>
      <c r="CF20" s="259"/>
      <c r="CG20" s="259"/>
      <c r="CH20" s="259"/>
      <c r="CI20" s="259"/>
      <c r="CJ20" s="259"/>
      <c r="CK20" s="259"/>
      <c r="CL20" s="259"/>
      <c r="CM20" s="259"/>
      <c r="CN20" s="259"/>
      <c r="CO20" s="259"/>
      <c r="CP20" s="259"/>
      <c r="CQ20" s="259"/>
      <c r="CR20" s="259"/>
      <c r="CS20" s="259"/>
      <c r="CT20" s="259"/>
      <c r="CU20" s="259"/>
      <c r="CV20" s="259"/>
      <c r="CW20" s="259"/>
      <c r="CX20" s="259"/>
      <c r="CY20" s="259"/>
      <c r="CZ20" s="259"/>
      <c r="DA20" s="259"/>
      <c r="DB20" s="259"/>
      <c r="DC20" s="259"/>
      <c r="DD20" s="259"/>
      <c r="DE20" s="259"/>
      <c r="DF20" s="259"/>
      <c r="DG20" s="259"/>
      <c r="DH20" s="259"/>
      <c r="DI20" s="259"/>
      <c r="DJ20" s="259"/>
      <c r="DK20" s="259"/>
      <c r="DL20" s="259"/>
      <c r="DM20" s="259"/>
      <c r="DN20" s="259"/>
      <c r="DO20" s="259"/>
      <c r="DP20" s="259"/>
      <c r="DQ20" s="259"/>
      <c r="DR20" s="259"/>
      <c r="DS20" s="259"/>
      <c r="DT20" s="259"/>
      <c r="DU20" s="259"/>
      <c r="DV20" s="259"/>
      <c r="DW20" s="259"/>
      <c r="DX20" s="259"/>
      <c r="DY20" s="259"/>
      <c r="DZ20" s="259"/>
      <c r="EA20" s="259"/>
      <c r="EB20" s="259"/>
      <c r="EC20" s="259"/>
      <c r="ED20" s="259"/>
      <c r="EE20" s="259"/>
      <c r="EF20" s="259"/>
      <c r="EG20" s="259"/>
      <c r="EH20" s="259"/>
      <c r="EI20" s="259"/>
      <c r="EJ20" s="259"/>
      <c r="EK20" s="259"/>
      <c r="EL20" s="259"/>
      <c r="EM20" s="259"/>
      <c r="EN20" s="259"/>
      <c r="EO20" s="259"/>
      <c r="EP20" s="259"/>
      <c r="EQ20" s="259"/>
      <c r="ER20" s="259"/>
      <c r="ES20" s="259"/>
      <c r="ET20" s="259"/>
      <c r="EU20" s="259"/>
      <c r="EV20" s="259"/>
      <c r="EW20" s="259"/>
      <c r="EX20" s="259"/>
      <c r="EY20" s="259"/>
      <c r="EZ20" s="259"/>
      <c r="FA20" s="259"/>
      <c r="FB20" s="259"/>
      <c r="FC20" s="259"/>
      <c r="FD20" s="259"/>
      <c r="FE20" s="259"/>
      <c r="FF20" s="259"/>
      <c r="FG20" s="259"/>
      <c r="FH20" s="259"/>
      <c r="FI20" s="259"/>
      <c r="FJ20" s="259"/>
      <c r="FK20" s="259"/>
      <c r="FL20" s="259"/>
      <c r="FM20" s="259"/>
      <c r="FN20" s="259"/>
      <c r="FO20" s="259"/>
      <c r="FP20" s="259"/>
      <c r="FQ20" s="259"/>
      <c r="FR20" s="259"/>
      <c r="FS20" s="259"/>
      <c r="FT20" s="259"/>
      <c r="FU20" s="259"/>
      <c r="FV20" s="259"/>
      <c r="FW20" s="259"/>
      <c r="FX20" s="259"/>
      <c r="FY20" s="259"/>
      <c r="FZ20" s="259"/>
      <c r="GA20" s="259"/>
      <c r="GB20" s="259"/>
      <c r="GC20" s="259"/>
      <c r="GD20" s="259"/>
      <c r="GE20" s="259"/>
      <c r="GF20" s="259"/>
      <c r="GG20" s="259"/>
      <c r="GH20" s="259"/>
      <c r="GI20" s="259"/>
      <c r="GJ20" s="259"/>
      <c r="GK20" s="259"/>
      <c r="GL20" s="259"/>
      <c r="GM20" s="259"/>
      <c r="GN20" s="259"/>
      <c r="GO20" s="259"/>
      <c r="GP20" s="259"/>
      <c r="GQ20" s="259"/>
      <c r="GR20" s="259"/>
      <c r="GS20" s="259"/>
      <c r="GT20" s="259"/>
      <c r="GU20" s="259"/>
      <c r="GV20" s="259"/>
      <c r="GW20" s="259"/>
      <c r="GX20" s="259"/>
      <c r="GY20" s="259"/>
      <c r="GZ20" s="259"/>
      <c r="HA20" s="259"/>
      <c r="HB20" s="259"/>
      <c r="HC20" s="259"/>
      <c r="HD20" s="259"/>
      <c r="HE20" s="259"/>
      <c r="HF20" s="259"/>
      <c r="HG20" s="259"/>
      <c r="HH20" s="259"/>
      <c r="HI20" s="259"/>
      <c r="HJ20" s="259"/>
      <c r="HK20" s="259"/>
      <c r="HL20" s="259"/>
      <c r="HM20" s="259"/>
      <c r="HN20" s="259"/>
      <c r="HO20" s="259"/>
      <c r="HP20" s="259"/>
      <c r="HQ20" s="259"/>
      <c r="HR20" s="259"/>
      <c r="HS20" s="259"/>
      <c r="HT20" s="259"/>
      <c r="HU20" s="259"/>
      <c r="HV20" s="259"/>
      <c r="HW20" s="259"/>
      <c r="HX20" s="259"/>
      <c r="HY20" s="259"/>
      <c r="HZ20" s="259"/>
      <c r="IA20" s="259"/>
      <c r="IB20" s="259"/>
      <c r="IC20" s="259"/>
      <c r="ID20" s="259"/>
      <c r="IE20" s="259"/>
      <c r="IF20" s="259"/>
      <c r="IG20" s="259"/>
      <c r="IH20" s="259"/>
      <c r="II20" s="259"/>
      <c r="IJ20" s="259"/>
      <c r="IK20" s="259"/>
      <c r="IL20" s="259"/>
      <c r="IM20" s="259"/>
      <c r="IN20" s="259"/>
      <c r="IO20" s="259"/>
      <c r="IP20" s="259"/>
      <c r="IQ20" s="259"/>
      <c r="IR20" s="259"/>
      <c r="IS20" s="259"/>
      <c r="IT20" s="259"/>
      <c r="IU20" s="259"/>
      <c r="IV20" s="259"/>
      <c r="IW20" s="259"/>
    </row>
    <row r="21" customFormat="false" ht="11.25" hidden="false" customHeight="false" outlineLevel="0" collapsed="false">
      <c r="A21" s="253" t="n">
        <f aca="false">B21</f>
        <v>36363</v>
      </c>
      <c r="B21" s="254" t="n">
        <f aca="false">DATE(YEAR(B16),MONTH(B16),DAY(B16)+7)</f>
        <v>36363</v>
      </c>
      <c r="C21" s="219" t="n">
        <f aca="false">VLOOKUP($B21,data!$B$6:$M$7000,11,0)</f>
        <v>2686000</v>
      </c>
      <c r="D21" s="255" t="n">
        <f aca="false">VLOOKUP($B21,[6]Data!$A$500:$E$1300,4,0)</f>
        <v>89</v>
      </c>
      <c r="E21" s="255" t="n">
        <f aca="false">VLOOKUP($B21,[6]Data!$A$500:$E$1300,5,0)</f>
        <v>57</v>
      </c>
      <c r="F21" s="255" t="n">
        <f aca="false">AVERAGE($C15:$C21)</f>
        <v>2785714.28571429</v>
      </c>
      <c r="G21" s="256"/>
      <c r="H21" s="257"/>
      <c r="I21" s="257"/>
      <c r="J21" s="257"/>
      <c r="K21" s="253" t="n">
        <f aca="false">L21</f>
        <v>36394</v>
      </c>
      <c r="L21" s="254" t="n">
        <f aca="false">DATE(YEAR(L19),MONTH(L19),DAY(L19)+7)</f>
        <v>36394</v>
      </c>
      <c r="M21" s="219" t="n">
        <f aca="false">VLOOKUP($K21,data!$B$6:$M$7000,11,0)</f>
        <v>2428000</v>
      </c>
      <c r="N21" s="257"/>
      <c r="O21" s="257"/>
      <c r="P21" s="256"/>
      <c r="Q21" s="258"/>
      <c r="R21" s="258"/>
      <c r="S21" s="258"/>
      <c r="T21" s="259"/>
      <c r="U21" s="260"/>
      <c r="V21" s="256"/>
      <c r="W21" s="260"/>
      <c r="X21" s="256"/>
      <c r="Y21" s="250"/>
      <c r="Z21" s="250"/>
      <c r="AA21" s="250"/>
      <c r="AB21" s="259"/>
      <c r="AC21" s="261"/>
      <c r="AD21" s="261"/>
      <c r="AE21" s="261"/>
      <c r="AF21" s="262"/>
      <c r="AG21" s="259"/>
      <c r="AH21" s="259"/>
      <c r="AI21" s="259"/>
      <c r="AJ21" s="259"/>
      <c r="AK21" s="259"/>
      <c r="AL21" s="259"/>
      <c r="AM21" s="259"/>
      <c r="AN21" s="259"/>
      <c r="AO21" s="259"/>
      <c r="AP21" s="259"/>
      <c r="AQ21" s="259"/>
      <c r="AR21" s="259"/>
      <c r="AS21" s="259"/>
      <c r="AT21" s="259"/>
      <c r="AU21" s="259"/>
      <c r="AV21" s="259"/>
      <c r="AW21" s="259"/>
      <c r="AX21" s="259"/>
      <c r="AY21" s="259"/>
      <c r="AZ21" s="259"/>
      <c r="BA21" s="259"/>
      <c r="BB21" s="259"/>
      <c r="BC21" s="259"/>
      <c r="BD21" s="259"/>
      <c r="BE21" s="259"/>
      <c r="BF21" s="259"/>
      <c r="BG21" s="259"/>
      <c r="BH21" s="259"/>
      <c r="BI21" s="259"/>
      <c r="BJ21" s="259"/>
      <c r="BK21" s="259"/>
      <c r="BL21" s="259"/>
      <c r="BM21" s="259"/>
      <c r="BN21" s="259"/>
      <c r="BO21" s="259"/>
      <c r="BP21" s="259"/>
      <c r="BQ21" s="259"/>
      <c r="BR21" s="259"/>
      <c r="BS21" s="259"/>
      <c r="BT21" s="259"/>
      <c r="BU21" s="259"/>
      <c r="BV21" s="259"/>
      <c r="BW21" s="259"/>
      <c r="BX21" s="259"/>
      <c r="BY21" s="259"/>
      <c r="BZ21" s="259"/>
      <c r="CA21" s="259"/>
      <c r="CB21" s="259"/>
      <c r="CC21" s="259"/>
      <c r="CD21" s="259"/>
      <c r="CE21" s="259"/>
      <c r="CF21" s="259"/>
      <c r="CG21" s="259"/>
      <c r="CH21" s="259"/>
      <c r="CI21" s="259"/>
      <c r="CJ21" s="259"/>
      <c r="CK21" s="259"/>
      <c r="CL21" s="259"/>
      <c r="CM21" s="259"/>
      <c r="CN21" s="259"/>
      <c r="CO21" s="259"/>
      <c r="CP21" s="259"/>
      <c r="CQ21" s="259"/>
      <c r="CR21" s="259"/>
      <c r="CS21" s="259"/>
      <c r="CT21" s="259"/>
      <c r="CU21" s="259"/>
      <c r="CV21" s="259"/>
      <c r="CW21" s="259"/>
      <c r="CX21" s="259"/>
      <c r="CY21" s="259"/>
      <c r="CZ21" s="259"/>
      <c r="DA21" s="259"/>
      <c r="DB21" s="259"/>
      <c r="DC21" s="259"/>
      <c r="DD21" s="259"/>
      <c r="DE21" s="259"/>
      <c r="DF21" s="259"/>
      <c r="DG21" s="259"/>
      <c r="DH21" s="259"/>
      <c r="DI21" s="259"/>
      <c r="DJ21" s="259"/>
      <c r="DK21" s="259"/>
      <c r="DL21" s="259"/>
      <c r="DM21" s="259"/>
      <c r="DN21" s="259"/>
      <c r="DO21" s="259"/>
      <c r="DP21" s="259"/>
      <c r="DQ21" s="259"/>
      <c r="DR21" s="259"/>
      <c r="DS21" s="259"/>
      <c r="DT21" s="259"/>
      <c r="DU21" s="259"/>
      <c r="DV21" s="259"/>
      <c r="DW21" s="259"/>
      <c r="DX21" s="259"/>
      <c r="DY21" s="259"/>
      <c r="DZ21" s="259"/>
      <c r="EA21" s="259"/>
      <c r="EB21" s="259"/>
      <c r="EC21" s="259"/>
      <c r="ED21" s="259"/>
      <c r="EE21" s="259"/>
      <c r="EF21" s="259"/>
      <c r="EG21" s="259"/>
      <c r="EH21" s="259"/>
      <c r="EI21" s="259"/>
      <c r="EJ21" s="259"/>
      <c r="EK21" s="259"/>
      <c r="EL21" s="259"/>
      <c r="EM21" s="259"/>
      <c r="EN21" s="259"/>
      <c r="EO21" s="259"/>
      <c r="EP21" s="259"/>
      <c r="EQ21" s="259"/>
      <c r="ER21" s="259"/>
      <c r="ES21" s="259"/>
      <c r="ET21" s="259"/>
      <c r="EU21" s="259"/>
      <c r="EV21" s="259"/>
      <c r="EW21" s="259"/>
      <c r="EX21" s="259"/>
      <c r="EY21" s="259"/>
      <c r="EZ21" s="259"/>
      <c r="FA21" s="259"/>
      <c r="FB21" s="259"/>
      <c r="FC21" s="259"/>
      <c r="FD21" s="259"/>
      <c r="FE21" s="259"/>
      <c r="FF21" s="259"/>
      <c r="FG21" s="259"/>
      <c r="FH21" s="259"/>
      <c r="FI21" s="259"/>
      <c r="FJ21" s="259"/>
      <c r="FK21" s="259"/>
      <c r="FL21" s="259"/>
      <c r="FM21" s="259"/>
      <c r="FN21" s="259"/>
      <c r="FO21" s="259"/>
      <c r="FP21" s="259"/>
      <c r="FQ21" s="259"/>
      <c r="FR21" s="259"/>
      <c r="FS21" s="259"/>
      <c r="FT21" s="259"/>
      <c r="FU21" s="259"/>
      <c r="FV21" s="259"/>
      <c r="FW21" s="259"/>
      <c r="FX21" s="259"/>
      <c r="FY21" s="259"/>
      <c r="FZ21" s="259"/>
      <c r="GA21" s="259"/>
      <c r="GB21" s="259"/>
      <c r="GC21" s="259"/>
      <c r="GD21" s="259"/>
      <c r="GE21" s="259"/>
      <c r="GF21" s="259"/>
      <c r="GG21" s="259"/>
      <c r="GH21" s="259"/>
      <c r="GI21" s="259"/>
      <c r="GJ21" s="259"/>
      <c r="GK21" s="259"/>
      <c r="GL21" s="259"/>
      <c r="GM21" s="259"/>
      <c r="GN21" s="259"/>
      <c r="GO21" s="259"/>
      <c r="GP21" s="259"/>
      <c r="GQ21" s="259"/>
      <c r="GR21" s="259"/>
      <c r="GS21" s="259"/>
      <c r="GT21" s="259"/>
      <c r="GU21" s="259"/>
      <c r="GV21" s="259"/>
      <c r="GW21" s="259"/>
      <c r="GX21" s="259"/>
      <c r="GY21" s="259"/>
      <c r="GZ21" s="259"/>
      <c r="HA21" s="259"/>
      <c r="HB21" s="259"/>
      <c r="HC21" s="259"/>
      <c r="HD21" s="259"/>
      <c r="HE21" s="259"/>
      <c r="HF21" s="259"/>
      <c r="HG21" s="259"/>
      <c r="HH21" s="259"/>
      <c r="HI21" s="259"/>
      <c r="HJ21" s="259"/>
      <c r="HK21" s="259"/>
      <c r="HL21" s="259"/>
      <c r="HM21" s="259"/>
      <c r="HN21" s="259"/>
      <c r="HO21" s="259"/>
      <c r="HP21" s="259"/>
      <c r="HQ21" s="259"/>
      <c r="HR21" s="259"/>
      <c r="HS21" s="259"/>
      <c r="HT21" s="259"/>
      <c r="HU21" s="259"/>
      <c r="HV21" s="259"/>
      <c r="HW21" s="259"/>
      <c r="HX21" s="259"/>
      <c r="HY21" s="259"/>
      <c r="HZ21" s="259"/>
      <c r="IA21" s="259"/>
      <c r="IB21" s="259"/>
      <c r="IC21" s="259"/>
      <c r="ID21" s="259"/>
      <c r="IE21" s="259"/>
      <c r="IF21" s="259"/>
      <c r="IG21" s="259"/>
      <c r="IH21" s="259"/>
      <c r="II21" s="259"/>
      <c r="IJ21" s="259"/>
      <c r="IK21" s="259"/>
      <c r="IL21" s="259"/>
      <c r="IM21" s="259"/>
      <c r="IN21" s="259"/>
      <c r="IO21" s="259"/>
      <c r="IP21" s="259"/>
      <c r="IQ21" s="259"/>
      <c r="IR21" s="259"/>
      <c r="IS21" s="259"/>
      <c r="IT21" s="259"/>
      <c r="IU21" s="259"/>
      <c r="IV21" s="259"/>
      <c r="IW21" s="259"/>
    </row>
    <row r="22" customFormat="false" ht="11.25" hidden="false" customHeight="false" outlineLevel="0" collapsed="false">
      <c r="A22" s="253" t="n">
        <f aca="false">B22</f>
        <v>36364</v>
      </c>
      <c r="B22" s="254" t="n">
        <f aca="false">DATE(YEAR(B17),MONTH(B17),DAY(B17)+7)</f>
        <v>36364</v>
      </c>
      <c r="C22" s="219" t="n">
        <f aca="false">VLOOKUP($B22,data!$B$6:$M$7000,11,0)</f>
        <v>2604000</v>
      </c>
      <c r="D22" s="255" t="n">
        <f aca="false">VLOOKUP($B22,[6]Data!$A$500:$E$1300,4,0)</f>
        <v>89</v>
      </c>
      <c r="E22" s="255" t="n">
        <f aca="false">VLOOKUP($B22,[6]Data!$A$500:$E$1300,5,0)</f>
        <v>61</v>
      </c>
      <c r="F22" s="255" t="n">
        <f aca="false">AVERAGE($C16:$C22)</f>
        <v>2700428.57142857</v>
      </c>
      <c r="G22" s="256"/>
      <c r="H22" s="257"/>
      <c r="I22" s="257"/>
      <c r="J22" s="257"/>
      <c r="K22" s="253" t="n">
        <f aca="false">L22</f>
        <v>36400</v>
      </c>
      <c r="L22" s="254" t="n">
        <f aca="false">DATE(YEAR(L20),MONTH(L20),DAY(L20)+7)</f>
        <v>36400</v>
      </c>
      <c r="M22" s="219" t="n">
        <f aca="false">VLOOKUP($K22,data!$B$6:$M$7000,11,0)</f>
        <v>2864000</v>
      </c>
      <c r="N22" s="257"/>
      <c r="O22" s="257"/>
      <c r="P22" s="256"/>
      <c r="Q22" s="258"/>
      <c r="R22" s="258"/>
      <c r="S22" s="258"/>
      <c r="T22" s="259"/>
      <c r="U22" s="260"/>
      <c r="V22" s="256"/>
      <c r="W22" s="260"/>
      <c r="X22" s="256"/>
      <c r="Y22" s="250"/>
      <c r="Z22" s="250"/>
      <c r="AA22" s="250"/>
      <c r="AB22" s="259"/>
      <c r="AC22" s="261"/>
      <c r="AD22" s="261"/>
      <c r="AE22" s="261"/>
      <c r="AF22" s="262"/>
      <c r="AG22" s="259"/>
      <c r="AH22" s="259"/>
      <c r="AI22" s="259"/>
      <c r="AJ22" s="259"/>
      <c r="AK22" s="259"/>
      <c r="AL22" s="259"/>
      <c r="AM22" s="259"/>
      <c r="AN22" s="259"/>
      <c r="AO22" s="259"/>
      <c r="AP22" s="259"/>
      <c r="AQ22" s="259"/>
      <c r="AR22" s="259"/>
      <c r="AS22" s="259"/>
      <c r="AT22" s="259"/>
      <c r="AU22" s="259"/>
      <c r="AV22" s="259"/>
      <c r="AW22" s="259"/>
      <c r="AX22" s="259"/>
      <c r="AY22" s="259"/>
      <c r="AZ22" s="259"/>
      <c r="BA22" s="259"/>
      <c r="BB22" s="259"/>
      <c r="BC22" s="259"/>
      <c r="BD22" s="259"/>
      <c r="BE22" s="259"/>
      <c r="BF22" s="259"/>
      <c r="BG22" s="259"/>
      <c r="BH22" s="259"/>
      <c r="BI22" s="259"/>
      <c r="BJ22" s="259"/>
      <c r="BK22" s="259"/>
      <c r="BL22" s="259"/>
      <c r="BM22" s="259"/>
      <c r="BN22" s="259"/>
      <c r="BO22" s="259"/>
      <c r="BP22" s="259"/>
      <c r="BQ22" s="259"/>
      <c r="BR22" s="259"/>
      <c r="BS22" s="259"/>
      <c r="BT22" s="259"/>
      <c r="BU22" s="259"/>
      <c r="BV22" s="259"/>
      <c r="BW22" s="259"/>
      <c r="BX22" s="259"/>
      <c r="BY22" s="259"/>
      <c r="BZ22" s="259"/>
      <c r="CA22" s="259"/>
      <c r="CB22" s="259"/>
      <c r="CC22" s="259"/>
      <c r="CD22" s="259"/>
      <c r="CE22" s="259"/>
      <c r="CF22" s="259"/>
      <c r="CG22" s="259"/>
      <c r="CH22" s="259"/>
      <c r="CI22" s="259"/>
      <c r="CJ22" s="259"/>
      <c r="CK22" s="259"/>
      <c r="CL22" s="259"/>
      <c r="CM22" s="259"/>
      <c r="CN22" s="259"/>
      <c r="CO22" s="259"/>
      <c r="CP22" s="259"/>
      <c r="CQ22" s="259"/>
      <c r="CR22" s="259"/>
      <c r="CS22" s="259"/>
      <c r="CT22" s="259"/>
      <c r="CU22" s="259"/>
      <c r="CV22" s="259"/>
      <c r="CW22" s="259"/>
      <c r="CX22" s="259"/>
      <c r="CY22" s="259"/>
      <c r="CZ22" s="259"/>
      <c r="DA22" s="259"/>
      <c r="DB22" s="259"/>
      <c r="DC22" s="259"/>
      <c r="DD22" s="259"/>
      <c r="DE22" s="259"/>
      <c r="DF22" s="259"/>
      <c r="DG22" s="259"/>
      <c r="DH22" s="259"/>
      <c r="DI22" s="259"/>
      <c r="DJ22" s="259"/>
      <c r="DK22" s="259"/>
      <c r="DL22" s="259"/>
      <c r="DM22" s="259"/>
      <c r="DN22" s="259"/>
      <c r="DO22" s="259"/>
      <c r="DP22" s="259"/>
      <c r="DQ22" s="259"/>
      <c r="DR22" s="259"/>
      <c r="DS22" s="259"/>
      <c r="DT22" s="259"/>
      <c r="DU22" s="259"/>
      <c r="DV22" s="259"/>
      <c r="DW22" s="259"/>
      <c r="DX22" s="259"/>
      <c r="DY22" s="259"/>
      <c r="DZ22" s="259"/>
      <c r="EA22" s="259"/>
      <c r="EB22" s="259"/>
      <c r="EC22" s="259"/>
      <c r="ED22" s="259"/>
      <c r="EE22" s="259"/>
      <c r="EF22" s="259"/>
      <c r="EG22" s="259"/>
      <c r="EH22" s="259"/>
      <c r="EI22" s="259"/>
      <c r="EJ22" s="259"/>
      <c r="EK22" s="259"/>
      <c r="EL22" s="259"/>
      <c r="EM22" s="259"/>
      <c r="EN22" s="259"/>
      <c r="EO22" s="259"/>
      <c r="EP22" s="259"/>
      <c r="EQ22" s="259"/>
      <c r="ER22" s="259"/>
      <c r="ES22" s="259"/>
      <c r="ET22" s="259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59"/>
      <c r="FL22" s="259"/>
      <c r="FM22" s="259"/>
      <c r="FN22" s="259"/>
      <c r="FO22" s="259"/>
      <c r="FP22" s="259"/>
      <c r="FQ22" s="259"/>
      <c r="FR22" s="259"/>
      <c r="FS22" s="259"/>
      <c r="FT22" s="259"/>
      <c r="FU22" s="259"/>
      <c r="FV22" s="259"/>
      <c r="FW22" s="259"/>
      <c r="FX22" s="259"/>
      <c r="FY22" s="259"/>
      <c r="FZ22" s="259"/>
      <c r="GA22" s="259"/>
      <c r="GB22" s="259"/>
      <c r="GC22" s="259"/>
      <c r="GD22" s="259"/>
      <c r="GE22" s="259"/>
      <c r="GF22" s="259"/>
      <c r="GG22" s="259"/>
      <c r="GH22" s="259"/>
      <c r="GI22" s="259"/>
      <c r="GJ22" s="259"/>
      <c r="GK22" s="259"/>
      <c r="GL22" s="259"/>
      <c r="GM22" s="259"/>
      <c r="GN22" s="259"/>
      <c r="GO22" s="259"/>
      <c r="GP22" s="259"/>
      <c r="GQ22" s="259"/>
      <c r="GR22" s="259"/>
      <c r="GS22" s="259"/>
      <c r="GT22" s="259"/>
      <c r="GU22" s="259"/>
      <c r="GV22" s="259"/>
      <c r="GW22" s="259"/>
      <c r="GX22" s="259"/>
      <c r="GY22" s="259"/>
      <c r="GZ22" s="259"/>
      <c r="HA22" s="259"/>
      <c r="HB22" s="259"/>
      <c r="HC22" s="259"/>
      <c r="HD22" s="259"/>
      <c r="HE22" s="259"/>
      <c r="HF22" s="259"/>
      <c r="HG22" s="259"/>
      <c r="HH22" s="259"/>
      <c r="HI22" s="259"/>
      <c r="HJ22" s="259"/>
      <c r="HK22" s="259"/>
      <c r="HL22" s="259"/>
      <c r="HM22" s="259"/>
      <c r="HN22" s="259"/>
      <c r="HO22" s="259"/>
      <c r="HP22" s="259"/>
      <c r="HQ22" s="259"/>
      <c r="HR22" s="259"/>
      <c r="HS22" s="259"/>
      <c r="HT22" s="259"/>
      <c r="HU22" s="259"/>
      <c r="HV22" s="259"/>
      <c r="HW22" s="259"/>
      <c r="HX22" s="259"/>
      <c r="HY22" s="259"/>
      <c r="HZ22" s="259"/>
      <c r="IA22" s="259"/>
      <c r="IB22" s="259"/>
      <c r="IC22" s="259"/>
      <c r="ID22" s="259"/>
      <c r="IE22" s="259"/>
      <c r="IF22" s="259"/>
      <c r="IG22" s="259"/>
      <c r="IH22" s="259"/>
      <c r="II22" s="259"/>
      <c r="IJ22" s="259"/>
      <c r="IK22" s="259"/>
      <c r="IL22" s="259"/>
      <c r="IM22" s="259"/>
      <c r="IN22" s="259"/>
      <c r="IO22" s="259"/>
      <c r="IP22" s="259"/>
      <c r="IQ22" s="259"/>
      <c r="IR22" s="259"/>
      <c r="IS22" s="259"/>
      <c r="IT22" s="259"/>
      <c r="IU22" s="259"/>
      <c r="IV22" s="259"/>
      <c r="IW22" s="259"/>
    </row>
    <row r="23" customFormat="false" ht="11.25" hidden="false" customHeight="false" outlineLevel="0" collapsed="false">
      <c r="A23" s="253" t="n">
        <f aca="false">B23</f>
        <v>36367</v>
      </c>
      <c r="B23" s="254" t="n">
        <f aca="false">DATE(YEAR(B18),MONTH(B18),DAY(B18)+7)</f>
        <v>36367</v>
      </c>
      <c r="C23" s="219" t="n">
        <f aca="false">VLOOKUP($B23,data!$B$6:$M$7000,11,0)</f>
        <v>2788000</v>
      </c>
      <c r="D23" s="255" t="n">
        <f aca="false">VLOOKUP($B23,[6]Data!$A$500:$E$1300,4,0)</f>
        <v>85</v>
      </c>
      <c r="E23" s="255" t="n">
        <f aca="false">VLOOKUP($B23,[6]Data!$A$500:$E$1300,5,0)</f>
        <v>59</v>
      </c>
      <c r="F23" s="255" t="n">
        <f aca="false">AVERAGE($C17:$C23)</f>
        <v>2675000</v>
      </c>
      <c r="G23" s="256"/>
      <c r="H23" s="257"/>
      <c r="I23" s="257"/>
      <c r="J23" s="257"/>
      <c r="K23" s="253" t="n">
        <f aca="false">L23</f>
        <v>36401</v>
      </c>
      <c r="L23" s="254" t="n">
        <f aca="false">DATE(YEAR(L21),MONTH(L21),DAY(L21)+7)</f>
        <v>36401</v>
      </c>
      <c r="M23" s="219" t="n">
        <f aca="false">VLOOKUP($K23,data!$B$6:$M$7000,11,0)</f>
        <v>2633000</v>
      </c>
      <c r="N23" s="257"/>
      <c r="O23" s="257"/>
      <c r="P23" s="256"/>
      <c r="Q23" s="258"/>
      <c r="R23" s="258"/>
      <c r="S23" s="258"/>
      <c r="T23" s="259"/>
      <c r="U23" s="260"/>
      <c r="V23" s="256"/>
      <c r="W23" s="260"/>
      <c r="X23" s="256"/>
      <c r="Y23" s="250"/>
      <c r="Z23" s="250"/>
      <c r="AA23" s="250"/>
      <c r="AB23" s="259"/>
      <c r="AC23" s="261"/>
      <c r="AD23" s="261"/>
      <c r="AE23" s="261"/>
      <c r="AF23" s="262"/>
      <c r="AG23" s="259"/>
      <c r="AH23" s="259"/>
      <c r="AI23" s="259"/>
      <c r="AJ23" s="259"/>
      <c r="AK23" s="259"/>
      <c r="AL23" s="259"/>
      <c r="AM23" s="259"/>
      <c r="AN23" s="259"/>
      <c r="AO23" s="259"/>
      <c r="AP23" s="259"/>
      <c r="AQ23" s="259"/>
      <c r="AR23" s="259"/>
      <c r="AS23" s="259"/>
      <c r="AT23" s="259"/>
      <c r="AU23" s="259"/>
      <c r="AV23" s="259"/>
      <c r="AW23" s="259"/>
      <c r="AX23" s="259"/>
      <c r="AY23" s="259"/>
      <c r="AZ23" s="259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  <c r="BK23" s="259"/>
      <c r="BL23" s="259"/>
      <c r="BM23" s="259"/>
      <c r="BN23" s="259"/>
      <c r="BO23" s="259"/>
      <c r="BP23" s="259"/>
      <c r="BQ23" s="259"/>
      <c r="BR23" s="259"/>
      <c r="BS23" s="259"/>
      <c r="BT23" s="259"/>
      <c r="BU23" s="259"/>
      <c r="BV23" s="259"/>
      <c r="BW23" s="259"/>
      <c r="BX23" s="259"/>
      <c r="BY23" s="259"/>
      <c r="BZ23" s="259"/>
      <c r="CA23" s="259"/>
      <c r="CB23" s="259"/>
      <c r="CC23" s="259"/>
      <c r="CD23" s="259"/>
      <c r="CE23" s="259"/>
      <c r="CF23" s="259"/>
      <c r="CG23" s="259"/>
      <c r="CH23" s="259"/>
      <c r="CI23" s="259"/>
      <c r="CJ23" s="259"/>
      <c r="CK23" s="259"/>
      <c r="CL23" s="259"/>
      <c r="CM23" s="259"/>
      <c r="CN23" s="259"/>
      <c r="CO23" s="259"/>
      <c r="CP23" s="259"/>
      <c r="CQ23" s="259"/>
      <c r="CR23" s="259"/>
      <c r="CS23" s="259"/>
      <c r="CT23" s="259"/>
      <c r="CU23" s="259"/>
      <c r="CV23" s="259"/>
      <c r="CW23" s="259"/>
      <c r="CX23" s="259"/>
      <c r="CY23" s="259"/>
      <c r="CZ23" s="259"/>
      <c r="DA23" s="259"/>
      <c r="DB23" s="259"/>
      <c r="DC23" s="259"/>
      <c r="DD23" s="259"/>
      <c r="DE23" s="259"/>
      <c r="DF23" s="259"/>
      <c r="DG23" s="259"/>
      <c r="DH23" s="259"/>
      <c r="DI23" s="259"/>
      <c r="DJ23" s="259"/>
      <c r="DK23" s="259"/>
      <c r="DL23" s="259"/>
      <c r="DM23" s="259"/>
      <c r="DN23" s="259"/>
      <c r="DO23" s="259"/>
      <c r="DP23" s="259"/>
      <c r="DQ23" s="259"/>
      <c r="DR23" s="259"/>
      <c r="DS23" s="259"/>
      <c r="DT23" s="259"/>
      <c r="DU23" s="259"/>
      <c r="DV23" s="259"/>
      <c r="DW23" s="259"/>
      <c r="DX23" s="259"/>
      <c r="DY23" s="259"/>
      <c r="DZ23" s="259"/>
      <c r="EA23" s="259"/>
      <c r="EB23" s="259"/>
      <c r="EC23" s="259"/>
      <c r="ED23" s="259"/>
      <c r="EE23" s="259"/>
      <c r="EF23" s="259"/>
      <c r="EG23" s="259"/>
      <c r="EH23" s="259"/>
      <c r="EI23" s="259"/>
      <c r="EJ23" s="259"/>
      <c r="EK23" s="259"/>
      <c r="EL23" s="259"/>
      <c r="EM23" s="259"/>
      <c r="EN23" s="259"/>
      <c r="EO23" s="259"/>
      <c r="EP23" s="259"/>
      <c r="EQ23" s="259"/>
      <c r="ER23" s="259"/>
      <c r="ES23" s="259"/>
      <c r="ET23" s="259"/>
      <c r="EU23" s="259"/>
      <c r="EV23" s="259"/>
      <c r="EW23" s="259"/>
      <c r="EX23" s="259"/>
      <c r="EY23" s="259"/>
      <c r="EZ23" s="259"/>
      <c r="FA23" s="259"/>
      <c r="FB23" s="259"/>
      <c r="FC23" s="259"/>
      <c r="FD23" s="259"/>
      <c r="FE23" s="259"/>
      <c r="FF23" s="259"/>
      <c r="FG23" s="259"/>
      <c r="FH23" s="259"/>
      <c r="FI23" s="259"/>
      <c r="FJ23" s="259"/>
      <c r="FK23" s="259"/>
      <c r="FL23" s="259"/>
      <c r="FM23" s="259"/>
      <c r="FN23" s="259"/>
      <c r="FO23" s="259"/>
      <c r="FP23" s="259"/>
      <c r="FQ23" s="259"/>
      <c r="FR23" s="259"/>
      <c r="FS23" s="259"/>
      <c r="FT23" s="259"/>
      <c r="FU23" s="259"/>
      <c r="FV23" s="259"/>
      <c r="FW23" s="259"/>
      <c r="FX23" s="259"/>
      <c r="FY23" s="259"/>
      <c r="FZ23" s="259"/>
      <c r="GA23" s="259"/>
      <c r="GB23" s="259"/>
      <c r="GC23" s="259"/>
      <c r="GD23" s="259"/>
      <c r="GE23" s="259"/>
      <c r="GF23" s="259"/>
      <c r="GG23" s="259"/>
      <c r="GH23" s="259"/>
      <c r="GI23" s="259"/>
      <c r="GJ23" s="259"/>
      <c r="GK23" s="259"/>
      <c r="GL23" s="259"/>
      <c r="GM23" s="259"/>
      <c r="GN23" s="259"/>
      <c r="GO23" s="259"/>
      <c r="GP23" s="259"/>
      <c r="GQ23" s="259"/>
      <c r="GR23" s="259"/>
      <c r="GS23" s="259"/>
      <c r="GT23" s="259"/>
      <c r="GU23" s="259"/>
      <c r="GV23" s="259"/>
      <c r="GW23" s="259"/>
      <c r="GX23" s="259"/>
      <c r="GY23" s="259"/>
      <c r="GZ23" s="259"/>
      <c r="HA23" s="259"/>
      <c r="HB23" s="259"/>
      <c r="HC23" s="259"/>
      <c r="HD23" s="259"/>
      <c r="HE23" s="259"/>
      <c r="HF23" s="259"/>
      <c r="HG23" s="259"/>
      <c r="HH23" s="259"/>
      <c r="HI23" s="259"/>
      <c r="HJ23" s="259"/>
      <c r="HK23" s="259"/>
      <c r="HL23" s="259"/>
      <c r="HM23" s="259"/>
      <c r="HN23" s="259"/>
      <c r="HO23" s="259"/>
      <c r="HP23" s="259"/>
      <c r="HQ23" s="259"/>
      <c r="HR23" s="259"/>
      <c r="HS23" s="259"/>
      <c r="HT23" s="259"/>
      <c r="HU23" s="259"/>
      <c r="HV23" s="259"/>
      <c r="HW23" s="259"/>
      <c r="HX23" s="259"/>
      <c r="HY23" s="259"/>
      <c r="HZ23" s="259"/>
      <c r="IA23" s="259"/>
      <c r="IB23" s="259"/>
      <c r="IC23" s="259"/>
      <c r="ID23" s="259"/>
      <c r="IE23" s="259"/>
      <c r="IF23" s="259"/>
      <c r="IG23" s="259"/>
      <c r="IH23" s="259"/>
      <c r="II23" s="259"/>
      <c r="IJ23" s="259"/>
      <c r="IK23" s="259"/>
      <c r="IL23" s="259"/>
      <c r="IM23" s="259"/>
      <c r="IN23" s="259"/>
      <c r="IO23" s="259"/>
      <c r="IP23" s="259"/>
      <c r="IQ23" s="259"/>
      <c r="IR23" s="259"/>
      <c r="IS23" s="259"/>
      <c r="IT23" s="259"/>
      <c r="IU23" s="259"/>
      <c r="IV23" s="259"/>
      <c r="IW23" s="259"/>
    </row>
    <row r="24" customFormat="false" ht="11.25" hidden="false" customHeight="false" outlineLevel="0" collapsed="false">
      <c r="A24" s="253" t="n">
        <f aca="false">B24</f>
        <v>36368</v>
      </c>
      <c r="B24" s="254" t="n">
        <f aca="false">DATE(YEAR(B19),MONTH(B19),DAY(B19)+7)</f>
        <v>36368</v>
      </c>
      <c r="C24" s="219" t="n">
        <f aca="false">VLOOKUP($B24,data!$B$6:$M$7000,11,0)</f>
        <v>2716000</v>
      </c>
      <c r="D24" s="255" t="n">
        <f aca="false">VLOOKUP($B24,[6]Data!$A$500:$E$1300,4,0)</f>
        <v>81</v>
      </c>
      <c r="E24" s="255" t="n">
        <f aca="false">VLOOKUP($B24,[6]Data!$A$500:$E$1300,5,0)</f>
        <v>57</v>
      </c>
      <c r="F24" s="255" t="n">
        <f aca="false">AVERAGE($C18:$C24)</f>
        <v>2689285.71428571</v>
      </c>
      <c r="G24" s="256"/>
      <c r="H24" s="257"/>
      <c r="I24" s="257"/>
      <c r="J24" s="257"/>
      <c r="K24" s="253" t="n">
        <f aca="false">L24</f>
        <v>36407</v>
      </c>
      <c r="L24" s="254" t="n">
        <f aca="false">DATE(YEAR(L22),MONTH(L22),DAY(L22)+7)</f>
        <v>36407</v>
      </c>
      <c r="M24" s="219" t="n">
        <f aca="false">VLOOKUP($K24,data!$B$6:$M$7000,11,0)</f>
        <v>2127000</v>
      </c>
      <c r="N24" s="257"/>
      <c r="O24" s="257"/>
      <c r="P24" s="256"/>
      <c r="Q24" s="258"/>
      <c r="R24" s="258"/>
      <c r="S24" s="258"/>
      <c r="T24" s="259"/>
      <c r="U24" s="260"/>
      <c r="V24" s="256"/>
      <c r="W24" s="260"/>
      <c r="X24" s="256"/>
      <c r="Y24" s="250"/>
      <c r="Z24" s="250"/>
      <c r="AA24" s="250"/>
      <c r="AB24" s="259"/>
      <c r="AC24" s="261"/>
      <c r="AD24" s="261"/>
      <c r="AE24" s="261"/>
      <c r="AF24" s="262"/>
      <c r="AG24" s="259"/>
      <c r="AH24" s="259"/>
      <c r="AI24" s="259"/>
      <c r="AJ24" s="259"/>
      <c r="AK24" s="259"/>
      <c r="AL24" s="259"/>
      <c r="AM24" s="259"/>
      <c r="AN24" s="259"/>
      <c r="AO24" s="259"/>
      <c r="AP24" s="259"/>
      <c r="AQ24" s="259"/>
      <c r="AR24" s="259"/>
      <c r="AS24" s="259"/>
      <c r="AT24" s="259"/>
      <c r="AU24" s="259"/>
      <c r="AV24" s="259"/>
      <c r="AW24" s="259"/>
      <c r="AX24" s="259"/>
      <c r="AY24" s="259"/>
      <c r="AZ24" s="259"/>
      <c r="BA24" s="259"/>
      <c r="BB24" s="259"/>
      <c r="BC24" s="259"/>
      <c r="BD24" s="259"/>
      <c r="BE24" s="259"/>
      <c r="BF24" s="259"/>
      <c r="BG24" s="259"/>
      <c r="BH24" s="259"/>
      <c r="BI24" s="259"/>
      <c r="BJ24" s="259"/>
      <c r="BK24" s="259"/>
      <c r="BL24" s="259"/>
      <c r="BM24" s="259"/>
      <c r="BN24" s="259"/>
      <c r="BO24" s="259"/>
      <c r="BP24" s="259"/>
      <c r="BQ24" s="259"/>
      <c r="BR24" s="259"/>
      <c r="BS24" s="259"/>
      <c r="BT24" s="259"/>
      <c r="BU24" s="259"/>
      <c r="BV24" s="259"/>
      <c r="BW24" s="259"/>
      <c r="BX24" s="259"/>
      <c r="BY24" s="259"/>
      <c r="BZ24" s="259"/>
      <c r="CA24" s="259"/>
      <c r="CB24" s="259"/>
      <c r="CC24" s="259"/>
      <c r="CD24" s="259"/>
      <c r="CE24" s="259"/>
      <c r="CF24" s="259"/>
      <c r="CG24" s="259"/>
      <c r="CH24" s="259"/>
      <c r="CI24" s="259"/>
      <c r="CJ24" s="259"/>
      <c r="CK24" s="259"/>
      <c r="CL24" s="259"/>
      <c r="CM24" s="259"/>
      <c r="CN24" s="259"/>
      <c r="CO24" s="259"/>
      <c r="CP24" s="259"/>
      <c r="CQ24" s="259"/>
      <c r="CR24" s="259"/>
      <c r="CS24" s="259"/>
      <c r="CT24" s="259"/>
      <c r="CU24" s="259"/>
      <c r="CV24" s="259"/>
      <c r="CW24" s="259"/>
      <c r="CX24" s="259"/>
      <c r="CY24" s="259"/>
      <c r="CZ24" s="259"/>
      <c r="DA24" s="259"/>
      <c r="DB24" s="259"/>
      <c r="DC24" s="259"/>
      <c r="DD24" s="259"/>
      <c r="DE24" s="259"/>
      <c r="DF24" s="259"/>
      <c r="DG24" s="259"/>
      <c r="DH24" s="259"/>
      <c r="DI24" s="259"/>
      <c r="DJ24" s="259"/>
      <c r="DK24" s="259"/>
      <c r="DL24" s="259"/>
      <c r="DM24" s="259"/>
      <c r="DN24" s="259"/>
      <c r="DO24" s="259"/>
      <c r="DP24" s="259"/>
      <c r="DQ24" s="259"/>
      <c r="DR24" s="259"/>
      <c r="DS24" s="259"/>
      <c r="DT24" s="259"/>
      <c r="DU24" s="259"/>
      <c r="DV24" s="259"/>
      <c r="DW24" s="259"/>
      <c r="DX24" s="259"/>
      <c r="DY24" s="259"/>
      <c r="DZ24" s="259"/>
      <c r="EA24" s="259"/>
      <c r="EB24" s="259"/>
      <c r="EC24" s="259"/>
      <c r="ED24" s="259"/>
      <c r="EE24" s="259"/>
      <c r="EF24" s="259"/>
      <c r="EG24" s="259"/>
      <c r="EH24" s="259"/>
      <c r="EI24" s="259"/>
      <c r="EJ24" s="259"/>
      <c r="EK24" s="259"/>
      <c r="EL24" s="259"/>
      <c r="EM24" s="259"/>
      <c r="EN24" s="259"/>
      <c r="EO24" s="259"/>
      <c r="EP24" s="259"/>
      <c r="EQ24" s="259"/>
      <c r="ER24" s="259"/>
      <c r="ES24" s="259"/>
      <c r="ET24" s="259"/>
      <c r="EU24" s="259"/>
      <c r="EV24" s="259"/>
      <c r="EW24" s="259"/>
      <c r="EX24" s="259"/>
      <c r="EY24" s="259"/>
      <c r="EZ24" s="259"/>
      <c r="FA24" s="259"/>
      <c r="FB24" s="259"/>
      <c r="FC24" s="259"/>
      <c r="FD24" s="259"/>
      <c r="FE24" s="259"/>
      <c r="FF24" s="259"/>
      <c r="FG24" s="259"/>
      <c r="FH24" s="259"/>
      <c r="FI24" s="259"/>
      <c r="FJ24" s="259"/>
      <c r="FK24" s="259"/>
      <c r="FL24" s="259"/>
      <c r="FM24" s="259"/>
      <c r="FN24" s="259"/>
      <c r="FO24" s="259"/>
      <c r="FP24" s="259"/>
      <c r="FQ24" s="259"/>
      <c r="FR24" s="259"/>
      <c r="FS24" s="259"/>
      <c r="FT24" s="259"/>
      <c r="FU24" s="259"/>
      <c r="FV24" s="259"/>
      <c r="FW24" s="259"/>
      <c r="FX24" s="259"/>
      <c r="FY24" s="259"/>
      <c r="FZ24" s="259"/>
      <c r="GA24" s="259"/>
      <c r="GB24" s="259"/>
      <c r="GC24" s="259"/>
      <c r="GD24" s="259"/>
      <c r="GE24" s="259"/>
      <c r="GF24" s="259"/>
      <c r="GG24" s="259"/>
      <c r="GH24" s="259"/>
      <c r="GI24" s="259"/>
      <c r="GJ24" s="259"/>
      <c r="GK24" s="259"/>
      <c r="GL24" s="259"/>
      <c r="GM24" s="259"/>
      <c r="GN24" s="259"/>
      <c r="GO24" s="259"/>
      <c r="GP24" s="259"/>
      <c r="GQ24" s="259"/>
      <c r="GR24" s="259"/>
      <c r="GS24" s="259"/>
      <c r="GT24" s="259"/>
      <c r="GU24" s="259"/>
      <c r="GV24" s="259"/>
      <c r="GW24" s="259"/>
      <c r="GX24" s="259"/>
      <c r="GY24" s="259"/>
      <c r="GZ24" s="259"/>
      <c r="HA24" s="259"/>
      <c r="HB24" s="259"/>
      <c r="HC24" s="259"/>
      <c r="HD24" s="259"/>
      <c r="HE24" s="259"/>
      <c r="HF24" s="259"/>
      <c r="HG24" s="259"/>
      <c r="HH24" s="259"/>
      <c r="HI24" s="259"/>
      <c r="HJ24" s="259"/>
      <c r="HK24" s="259"/>
      <c r="HL24" s="259"/>
      <c r="HM24" s="259"/>
      <c r="HN24" s="259"/>
      <c r="HO24" s="259"/>
      <c r="HP24" s="259"/>
      <c r="HQ24" s="259"/>
      <c r="HR24" s="259"/>
      <c r="HS24" s="259"/>
      <c r="HT24" s="259"/>
      <c r="HU24" s="259"/>
      <c r="HV24" s="259"/>
      <c r="HW24" s="259"/>
      <c r="HX24" s="259"/>
      <c r="HY24" s="259"/>
      <c r="HZ24" s="259"/>
      <c r="IA24" s="259"/>
      <c r="IB24" s="259"/>
      <c r="IC24" s="259"/>
      <c r="ID24" s="259"/>
      <c r="IE24" s="259"/>
      <c r="IF24" s="259"/>
      <c r="IG24" s="259"/>
      <c r="IH24" s="259"/>
      <c r="II24" s="259"/>
      <c r="IJ24" s="259"/>
      <c r="IK24" s="259"/>
      <c r="IL24" s="259"/>
      <c r="IM24" s="259"/>
      <c r="IN24" s="259"/>
      <c r="IO24" s="259"/>
      <c r="IP24" s="259"/>
      <c r="IQ24" s="259"/>
      <c r="IR24" s="259"/>
      <c r="IS24" s="259"/>
      <c r="IT24" s="259"/>
      <c r="IU24" s="259"/>
      <c r="IV24" s="259"/>
      <c r="IW24" s="259"/>
    </row>
    <row r="25" customFormat="false" ht="11.25" hidden="false" customHeight="false" outlineLevel="0" collapsed="false">
      <c r="A25" s="253" t="n">
        <f aca="false">B25</f>
        <v>36369</v>
      </c>
      <c r="B25" s="254" t="n">
        <f aca="false">DATE(YEAR(B20),MONTH(B20),DAY(B20)+7)</f>
        <v>36369</v>
      </c>
      <c r="C25" s="219" t="n">
        <f aca="false">VLOOKUP($B25,data!$B$6:$M$7000,11,0)</f>
        <v>2760000</v>
      </c>
      <c r="D25" s="255" t="n">
        <f aca="false">VLOOKUP($B25,[6]Data!$A$500:$E$1300,4,0)</f>
        <v>81</v>
      </c>
      <c r="E25" s="255" t="n">
        <f aca="false">VLOOKUP($B25,[6]Data!$A$500:$E$1300,5,0)</f>
        <v>59</v>
      </c>
      <c r="F25" s="255" t="n">
        <f aca="false">AVERAGE($C19:$C25)</f>
        <v>2705142.85714286</v>
      </c>
      <c r="G25" s="256"/>
      <c r="H25" s="257"/>
      <c r="I25" s="257"/>
      <c r="J25" s="257"/>
      <c r="K25" s="253" t="n">
        <f aca="false">L25</f>
        <v>36408</v>
      </c>
      <c r="L25" s="254" t="n">
        <f aca="false">DATE(YEAR(L23),MONTH(L23),DAY(L23)+7)</f>
        <v>36408</v>
      </c>
      <c r="M25" s="219" t="n">
        <f aca="false">VLOOKUP($K25,data!$B$6:$M$7000,11,0)</f>
        <v>1986000</v>
      </c>
      <c r="N25" s="257"/>
      <c r="O25" s="257"/>
      <c r="P25" s="256"/>
      <c r="Q25" s="258"/>
      <c r="R25" s="258"/>
      <c r="S25" s="258"/>
      <c r="T25" s="259"/>
      <c r="U25" s="260"/>
      <c r="V25" s="256"/>
      <c r="W25" s="260"/>
      <c r="X25" s="256"/>
      <c r="Y25" s="250"/>
      <c r="Z25" s="250"/>
      <c r="AA25" s="250"/>
      <c r="AB25" s="259"/>
      <c r="AC25" s="261"/>
      <c r="AD25" s="261"/>
      <c r="AE25" s="261"/>
      <c r="AF25" s="262"/>
      <c r="AG25" s="259"/>
      <c r="AH25" s="259"/>
      <c r="AI25" s="259"/>
      <c r="AJ25" s="259"/>
      <c r="AK25" s="259"/>
      <c r="AL25" s="259"/>
      <c r="AM25" s="259"/>
      <c r="AN25" s="259"/>
      <c r="AO25" s="259"/>
      <c r="AP25" s="259"/>
      <c r="AQ25" s="259"/>
      <c r="AR25" s="259"/>
      <c r="AS25" s="259"/>
      <c r="AT25" s="259"/>
      <c r="AU25" s="259"/>
      <c r="AV25" s="259"/>
      <c r="AW25" s="259"/>
      <c r="AX25" s="259"/>
      <c r="AY25" s="259"/>
      <c r="AZ25" s="259"/>
      <c r="BA25" s="259"/>
      <c r="BB25" s="259"/>
      <c r="BC25" s="259"/>
      <c r="BD25" s="259"/>
      <c r="BE25" s="259"/>
      <c r="BF25" s="259"/>
      <c r="BG25" s="259"/>
      <c r="BH25" s="259"/>
      <c r="BI25" s="259"/>
      <c r="BJ25" s="259"/>
      <c r="BK25" s="259"/>
      <c r="BL25" s="259"/>
      <c r="BM25" s="259"/>
      <c r="BN25" s="259"/>
      <c r="BO25" s="259"/>
      <c r="BP25" s="259"/>
      <c r="BQ25" s="259"/>
      <c r="BR25" s="259"/>
      <c r="BS25" s="259"/>
      <c r="BT25" s="259"/>
      <c r="BU25" s="259"/>
      <c r="BV25" s="259"/>
      <c r="BW25" s="259"/>
      <c r="BX25" s="259"/>
      <c r="BY25" s="259"/>
      <c r="BZ25" s="259"/>
      <c r="CA25" s="259"/>
      <c r="CB25" s="259"/>
      <c r="CC25" s="259"/>
      <c r="CD25" s="259"/>
      <c r="CE25" s="259"/>
      <c r="CF25" s="259"/>
      <c r="CG25" s="259"/>
      <c r="CH25" s="259"/>
      <c r="CI25" s="259"/>
      <c r="CJ25" s="259"/>
      <c r="CK25" s="259"/>
      <c r="CL25" s="259"/>
      <c r="CM25" s="259"/>
      <c r="CN25" s="259"/>
      <c r="CO25" s="259"/>
      <c r="CP25" s="259"/>
      <c r="CQ25" s="259"/>
      <c r="CR25" s="259"/>
      <c r="CS25" s="259"/>
      <c r="CT25" s="259"/>
      <c r="CU25" s="259"/>
      <c r="CV25" s="259"/>
      <c r="CW25" s="259"/>
      <c r="CX25" s="259"/>
      <c r="CY25" s="259"/>
      <c r="CZ25" s="259"/>
      <c r="DA25" s="259"/>
      <c r="DB25" s="259"/>
      <c r="DC25" s="259"/>
      <c r="DD25" s="259"/>
      <c r="DE25" s="259"/>
      <c r="DF25" s="259"/>
      <c r="DG25" s="259"/>
      <c r="DH25" s="259"/>
      <c r="DI25" s="259"/>
      <c r="DJ25" s="259"/>
      <c r="DK25" s="259"/>
      <c r="DL25" s="259"/>
      <c r="DM25" s="259"/>
      <c r="DN25" s="259"/>
      <c r="DO25" s="259"/>
      <c r="DP25" s="259"/>
      <c r="DQ25" s="259"/>
      <c r="DR25" s="259"/>
      <c r="DS25" s="259"/>
      <c r="DT25" s="259"/>
      <c r="DU25" s="259"/>
      <c r="DV25" s="259"/>
      <c r="DW25" s="259"/>
      <c r="DX25" s="259"/>
      <c r="DY25" s="259"/>
      <c r="DZ25" s="259"/>
      <c r="EA25" s="259"/>
      <c r="EB25" s="259"/>
      <c r="EC25" s="259"/>
      <c r="ED25" s="259"/>
      <c r="EE25" s="259"/>
      <c r="EF25" s="259"/>
      <c r="EG25" s="259"/>
      <c r="EH25" s="259"/>
      <c r="EI25" s="259"/>
      <c r="EJ25" s="259"/>
      <c r="EK25" s="259"/>
      <c r="EL25" s="259"/>
      <c r="EM25" s="259"/>
      <c r="EN25" s="259"/>
      <c r="EO25" s="259"/>
      <c r="EP25" s="259"/>
      <c r="EQ25" s="259"/>
      <c r="ER25" s="259"/>
      <c r="ES25" s="259"/>
      <c r="ET25" s="259"/>
      <c r="EU25" s="259"/>
      <c r="EV25" s="259"/>
      <c r="EW25" s="259"/>
      <c r="EX25" s="259"/>
      <c r="EY25" s="259"/>
      <c r="EZ25" s="259"/>
      <c r="FA25" s="259"/>
      <c r="FB25" s="259"/>
      <c r="FC25" s="259"/>
      <c r="FD25" s="259"/>
      <c r="FE25" s="259"/>
      <c r="FF25" s="259"/>
      <c r="FG25" s="259"/>
      <c r="FH25" s="259"/>
      <c r="FI25" s="259"/>
      <c r="FJ25" s="259"/>
      <c r="FK25" s="259"/>
      <c r="FL25" s="259"/>
      <c r="FM25" s="259"/>
      <c r="FN25" s="259"/>
      <c r="FO25" s="259"/>
      <c r="FP25" s="259"/>
      <c r="FQ25" s="259"/>
      <c r="FR25" s="259"/>
      <c r="FS25" s="259"/>
      <c r="FT25" s="259"/>
      <c r="FU25" s="259"/>
      <c r="FV25" s="259"/>
      <c r="FW25" s="259"/>
      <c r="FX25" s="259"/>
      <c r="FY25" s="259"/>
      <c r="FZ25" s="259"/>
      <c r="GA25" s="259"/>
      <c r="GB25" s="259"/>
      <c r="GC25" s="259"/>
      <c r="GD25" s="259"/>
      <c r="GE25" s="259"/>
      <c r="GF25" s="259"/>
      <c r="GG25" s="259"/>
      <c r="GH25" s="259"/>
      <c r="GI25" s="259"/>
      <c r="GJ25" s="259"/>
      <c r="GK25" s="259"/>
      <c r="GL25" s="259"/>
      <c r="GM25" s="259"/>
      <c r="GN25" s="259"/>
      <c r="GO25" s="259"/>
      <c r="GP25" s="259"/>
      <c r="GQ25" s="259"/>
      <c r="GR25" s="259"/>
      <c r="GS25" s="259"/>
      <c r="GT25" s="259"/>
      <c r="GU25" s="259"/>
      <c r="GV25" s="259"/>
      <c r="GW25" s="259"/>
      <c r="GX25" s="259"/>
      <c r="GY25" s="259"/>
      <c r="GZ25" s="259"/>
      <c r="HA25" s="259"/>
      <c r="HB25" s="259"/>
      <c r="HC25" s="259"/>
      <c r="HD25" s="259"/>
      <c r="HE25" s="259"/>
      <c r="HF25" s="259"/>
      <c r="HG25" s="259"/>
      <c r="HH25" s="259"/>
      <c r="HI25" s="259"/>
      <c r="HJ25" s="259"/>
      <c r="HK25" s="259"/>
      <c r="HL25" s="259"/>
      <c r="HM25" s="259"/>
      <c r="HN25" s="259"/>
      <c r="HO25" s="259"/>
      <c r="HP25" s="259"/>
      <c r="HQ25" s="259"/>
      <c r="HR25" s="259"/>
      <c r="HS25" s="259"/>
      <c r="HT25" s="259"/>
      <c r="HU25" s="259"/>
      <c r="HV25" s="259"/>
      <c r="HW25" s="259"/>
      <c r="HX25" s="259"/>
      <c r="HY25" s="259"/>
      <c r="HZ25" s="259"/>
      <c r="IA25" s="259"/>
      <c r="IB25" s="259"/>
      <c r="IC25" s="259"/>
      <c r="ID25" s="259"/>
      <c r="IE25" s="259"/>
      <c r="IF25" s="259"/>
      <c r="IG25" s="259"/>
      <c r="IH25" s="259"/>
      <c r="II25" s="259"/>
      <c r="IJ25" s="259"/>
      <c r="IK25" s="259"/>
      <c r="IL25" s="259"/>
      <c r="IM25" s="259"/>
      <c r="IN25" s="259"/>
      <c r="IO25" s="259"/>
      <c r="IP25" s="259"/>
      <c r="IQ25" s="259"/>
      <c r="IR25" s="259"/>
      <c r="IS25" s="259"/>
      <c r="IT25" s="259"/>
      <c r="IU25" s="259"/>
      <c r="IV25" s="259"/>
      <c r="IW25" s="259"/>
    </row>
    <row r="26" customFormat="false" ht="11.25" hidden="false" customHeight="false" outlineLevel="0" collapsed="false">
      <c r="A26" s="253" t="n">
        <f aca="false">B26</f>
        <v>36370</v>
      </c>
      <c r="B26" s="254" t="n">
        <f aca="false">DATE(YEAR(B21),MONTH(B21),DAY(B21)+7)</f>
        <v>36370</v>
      </c>
      <c r="C26" s="219" t="n">
        <f aca="false">VLOOKUP($B26,data!$B$6:$M$7000,11,0)</f>
        <v>2638000</v>
      </c>
      <c r="D26" s="255" t="n">
        <f aca="false">VLOOKUP($B26,[6]Data!$A$500:$E$1300,4,0)</f>
        <v>86</v>
      </c>
      <c r="E26" s="255" t="n">
        <f aca="false">VLOOKUP($B26,[6]Data!$A$500:$E$1300,5,0)</f>
        <v>61</v>
      </c>
      <c r="F26" s="255" t="n">
        <f aca="false">AVERAGE($C20:$C26)</f>
        <v>2696571.42857143</v>
      </c>
      <c r="G26" s="256"/>
      <c r="H26" s="257"/>
      <c r="I26" s="257"/>
      <c r="J26" s="257"/>
      <c r="K26" s="253" t="n">
        <f aca="false">L26</f>
        <v>36414</v>
      </c>
      <c r="L26" s="254" t="n">
        <f aca="false">DATE(YEAR(L24),MONTH(L24),DAY(L24)+7)</f>
        <v>36414</v>
      </c>
      <c r="M26" s="219" t="n">
        <f aca="false">VLOOKUP($K26,data!$B$6:$M$7000,11,0)</f>
        <v>2397000</v>
      </c>
      <c r="N26" s="257"/>
      <c r="O26" s="257"/>
      <c r="P26" s="256"/>
      <c r="Q26" s="258"/>
      <c r="R26" s="258"/>
      <c r="S26" s="258"/>
      <c r="T26" s="259"/>
      <c r="U26" s="260"/>
      <c r="V26" s="256"/>
      <c r="W26" s="260"/>
      <c r="X26" s="256"/>
      <c r="Y26" s="250"/>
      <c r="Z26" s="250"/>
      <c r="AA26" s="250"/>
      <c r="AB26" s="259"/>
      <c r="AC26" s="261"/>
      <c r="AD26" s="261"/>
      <c r="AE26" s="261"/>
      <c r="AF26" s="262"/>
      <c r="AG26" s="259"/>
      <c r="AH26" s="259"/>
      <c r="AI26" s="259"/>
      <c r="AJ26" s="259"/>
      <c r="AK26" s="259"/>
      <c r="AL26" s="259"/>
      <c r="AM26" s="259"/>
      <c r="AN26" s="259"/>
      <c r="AO26" s="259"/>
      <c r="AP26" s="259"/>
      <c r="AQ26" s="259"/>
      <c r="AR26" s="259"/>
      <c r="AS26" s="259"/>
      <c r="AT26" s="259"/>
      <c r="AU26" s="259"/>
      <c r="AV26" s="259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  <c r="BL26" s="259"/>
      <c r="BM26" s="259"/>
      <c r="BN26" s="259"/>
      <c r="BO26" s="259"/>
      <c r="BP26" s="259"/>
      <c r="BQ26" s="259"/>
      <c r="BR26" s="259"/>
      <c r="BS26" s="259"/>
      <c r="BT26" s="259"/>
      <c r="BU26" s="259"/>
      <c r="BV26" s="259"/>
      <c r="BW26" s="259"/>
      <c r="BX26" s="259"/>
      <c r="BY26" s="259"/>
      <c r="BZ26" s="259"/>
      <c r="CA26" s="259"/>
      <c r="CB26" s="259"/>
      <c r="CC26" s="259"/>
      <c r="CD26" s="259"/>
      <c r="CE26" s="259"/>
      <c r="CF26" s="259"/>
      <c r="CG26" s="259"/>
      <c r="CH26" s="259"/>
      <c r="CI26" s="259"/>
      <c r="CJ26" s="259"/>
      <c r="CK26" s="259"/>
      <c r="CL26" s="259"/>
      <c r="CM26" s="259"/>
      <c r="CN26" s="259"/>
      <c r="CO26" s="259"/>
      <c r="CP26" s="259"/>
      <c r="CQ26" s="259"/>
      <c r="CR26" s="259"/>
      <c r="CS26" s="259"/>
      <c r="CT26" s="259"/>
      <c r="CU26" s="259"/>
      <c r="CV26" s="259"/>
      <c r="CW26" s="259"/>
      <c r="CX26" s="259"/>
      <c r="CY26" s="259"/>
      <c r="CZ26" s="259"/>
      <c r="DA26" s="259"/>
      <c r="DB26" s="259"/>
      <c r="DC26" s="259"/>
      <c r="DD26" s="259"/>
      <c r="DE26" s="259"/>
      <c r="DF26" s="259"/>
      <c r="DG26" s="259"/>
      <c r="DH26" s="259"/>
      <c r="DI26" s="259"/>
      <c r="DJ26" s="259"/>
      <c r="DK26" s="259"/>
      <c r="DL26" s="259"/>
      <c r="DM26" s="259"/>
      <c r="DN26" s="259"/>
      <c r="DO26" s="259"/>
      <c r="DP26" s="259"/>
      <c r="DQ26" s="259"/>
      <c r="DR26" s="259"/>
      <c r="DS26" s="259"/>
      <c r="DT26" s="259"/>
      <c r="DU26" s="259"/>
      <c r="DV26" s="259"/>
      <c r="DW26" s="259"/>
      <c r="DX26" s="259"/>
      <c r="DY26" s="259"/>
      <c r="DZ26" s="259"/>
      <c r="EA26" s="259"/>
      <c r="EB26" s="259"/>
      <c r="EC26" s="259"/>
      <c r="ED26" s="259"/>
      <c r="EE26" s="259"/>
      <c r="EF26" s="259"/>
      <c r="EG26" s="259"/>
      <c r="EH26" s="259"/>
      <c r="EI26" s="259"/>
      <c r="EJ26" s="259"/>
      <c r="EK26" s="259"/>
      <c r="EL26" s="259"/>
      <c r="EM26" s="259"/>
      <c r="EN26" s="259"/>
      <c r="EO26" s="259"/>
      <c r="EP26" s="259"/>
      <c r="EQ26" s="259"/>
      <c r="ER26" s="259"/>
      <c r="ES26" s="259"/>
      <c r="ET26" s="259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59"/>
      <c r="FL26" s="259"/>
      <c r="FM26" s="259"/>
      <c r="FN26" s="259"/>
      <c r="FO26" s="259"/>
      <c r="FP26" s="259"/>
      <c r="FQ26" s="259"/>
      <c r="FR26" s="259"/>
      <c r="FS26" s="259"/>
      <c r="FT26" s="259"/>
      <c r="FU26" s="259"/>
      <c r="FV26" s="259"/>
      <c r="FW26" s="259"/>
      <c r="FX26" s="259"/>
      <c r="FY26" s="259"/>
      <c r="FZ26" s="259"/>
      <c r="GA26" s="259"/>
      <c r="GB26" s="259"/>
      <c r="GC26" s="259"/>
      <c r="GD26" s="259"/>
      <c r="GE26" s="259"/>
      <c r="GF26" s="259"/>
      <c r="GG26" s="259"/>
      <c r="GH26" s="259"/>
      <c r="GI26" s="259"/>
      <c r="GJ26" s="259"/>
      <c r="GK26" s="259"/>
      <c r="GL26" s="259"/>
      <c r="GM26" s="259"/>
      <c r="GN26" s="259"/>
      <c r="GO26" s="259"/>
      <c r="GP26" s="259"/>
      <c r="GQ26" s="259"/>
      <c r="GR26" s="259"/>
      <c r="GS26" s="259"/>
      <c r="GT26" s="259"/>
      <c r="GU26" s="259"/>
      <c r="GV26" s="259"/>
      <c r="GW26" s="259"/>
      <c r="GX26" s="259"/>
      <c r="GY26" s="259"/>
      <c r="GZ26" s="259"/>
      <c r="HA26" s="259"/>
      <c r="HB26" s="259"/>
      <c r="HC26" s="259"/>
      <c r="HD26" s="259"/>
      <c r="HE26" s="259"/>
      <c r="HF26" s="259"/>
      <c r="HG26" s="259"/>
      <c r="HH26" s="259"/>
      <c r="HI26" s="259"/>
      <c r="HJ26" s="259"/>
      <c r="HK26" s="259"/>
      <c r="HL26" s="259"/>
      <c r="HM26" s="259"/>
      <c r="HN26" s="259"/>
      <c r="HO26" s="259"/>
      <c r="HP26" s="259"/>
      <c r="HQ26" s="259"/>
      <c r="HR26" s="259"/>
      <c r="HS26" s="259"/>
      <c r="HT26" s="259"/>
      <c r="HU26" s="259"/>
      <c r="HV26" s="259"/>
      <c r="HW26" s="259"/>
      <c r="HX26" s="259"/>
      <c r="HY26" s="259"/>
      <c r="HZ26" s="259"/>
      <c r="IA26" s="259"/>
      <c r="IB26" s="259"/>
      <c r="IC26" s="259"/>
      <c r="ID26" s="259"/>
      <c r="IE26" s="259"/>
      <c r="IF26" s="259"/>
      <c r="IG26" s="259"/>
      <c r="IH26" s="259"/>
      <c r="II26" s="259"/>
      <c r="IJ26" s="259"/>
      <c r="IK26" s="259"/>
      <c r="IL26" s="259"/>
      <c r="IM26" s="259"/>
      <c r="IN26" s="259"/>
      <c r="IO26" s="259"/>
      <c r="IP26" s="259"/>
      <c r="IQ26" s="259"/>
      <c r="IR26" s="259"/>
      <c r="IS26" s="259"/>
      <c r="IT26" s="259"/>
      <c r="IU26" s="259"/>
      <c r="IV26" s="259"/>
      <c r="IW26" s="259"/>
    </row>
    <row r="27" customFormat="false" ht="11.25" hidden="false" customHeight="false" outlineLevel="0" collapsed="false">
      <c r="A27" s="253" t="n">
        <f aca="false">B27</f>
        <v>36371</v>
      </c>
      <c r="B27" s="254" t="n">
        <f aca="false">DATE(YEAR(B22),MONTH(B22),DAY(B22)+7)</f>
        <v>36371</v>
      </c>
      <c r="C27" s="219" t="n">
        <f aca="false">VLOOKUP($B27,data!$B$6:$M$7000,11,0)</f>
        <v>2487000</v>
      </c>
      <c r="D27" s="255" t="n">
        <f aca="false">VLOOKUP($B27,[6]Data!$A$500:$E$1300,4,0)</f>
        <v>85</v>
      </c>
      <c r="E27" s="255" t="n">
        <f aca="false">VLOOKUP($B27,[6]Data!$A$500:$E$1300,5,0)</f>
        <v>63</v>
      </c>
      <c r="F27" s="255" t="n">
        <f aca="false">AVERAGE($C21:$C27)</f>
        <v>2668428.57142857</v>
      </c>
      <c r="G27" s="256"/>
      <c r="H27" s="257"/>
      <c r="I27" s="257"/>
      <c r="J27" s="257"/>
      <c r="K27" s="253" t="n">
        <f aca="false">L27</f>
        <v>36415</v>
      </c>
      <c r="L27" s="254" t="n">
        <f aca="false">DATE(YEAR(L25),MONTH(L25),DAY(L25)+7)</f>
        <v>36415</v>
      </c>
      <c r="M27" s="219" t="n">
        <f aca="false">VLOOKUP($K27,data!$B$6:$M$7000,11,0)</f>
        <v>2293000</v>
      </c>
      <c r="N27" s="257"/>
      <c r="O27" s="257"/>
      <c r="P27" s="256"/>
      <c r="Q27" s="258"/>
      <c r="R27" s="258"/>
      <c r="S27" s="258"/>
      <c r="T27" s="259"/>
      <c r="U27" s="260"/>
      <c r="V27" s="256"/>
      <c r="W27" s="260"/>
      <c r="X27" s="256"/>
      <c r="Y27" s="250"/>
      <c r="Z27" s="250"/>
      <c r="AA27" s="250"/>
      <c r="AB27" s="259"/>
      <c r="AC27" s="261"/>
      <c r="AD27" s="261"/>
      <c r="AE27" s="261"/>
      <c r="AF27" s="262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9"/>
      <c r="AS27" s="259"/>
      <c r="AT27" s="259"/>
      <c r="AU27" s="259"/>
      <c r="AV27" s="259"/>
      <c r="AW27" s="259"/>
      <c r="AX27" s="259"/>
      <c r="AY27" s="259"/>
      <c r="AZ27" s="259"/>
      <c r="BA27" s="259"/>
      <c r="BB27" s="259"/>
      <c r="BC27" s="259"/>
      <c r="BD27" s="259"/>
      <c r="BE27" s="259"/>
      <c r="BF27" s="259"/>
      <c r="BG27" s="259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59"/>
      <c r="BW27" s="259"/>
      <c r="BX27" s="259"/>
      <c r="BY27" s="259"/>
      <c r="BZ27" s="259"/>
      <c r="CA27" s="259"/>
      <c r="CB27" s="259"/>
      <c r="CC27" s="259"/>
      <c r="CD27" s="259"/>
      <c r="CE27" s="259"/>
      <c r="CF27" s="259"/>
      <c r="CG27" s="259"/>
      <c r="CH27" s="259"/>
      <c r="CI27" s="259"/>
      <c r="CJ27" s="259"/>
      <c r="CK27" s="259"/>
      <c r="CL27" s="259"/>
      <c r="CM27" s="259"/>
      <c r="CN27" s="259"/>
      <c r="CO27" s="259"/>
      <c r="CP27" s="259"/>
      <c r="CQ27" s="259"/>
      <c r="CR27" s="259"/>
      <c r="CS27" s="259"/>
      <c r="CT27" s="259"/>
      <c r="CU27" s="259"/>
      <c r="CV27" s="259"/>
      <c r="CW27" s="259"/>
      <c r="CX27" s="259"/>
      <c r="CY27" s="259"/>
      <c r="CZ27" s="259"/>
      <c r="DA27" s="259"/>
      <c r="DB27" s="259"/>
      <c r="DC27" s="259"/>
      <c r="DD27" s="259"/>
      <c r="DE27" s="259"/>
      <c r="DF27" s="259"/>
      <c r="DG27" s="259"/>
      <c r="DH27" s="259"/>
      <c r="DI27" s="259"/>
      <c r="DJ27" s="259"/>
      <c r="DK27" s="259"/>
      <c r="DL27" s="259"/>
      <c r="DM27" s="259"/>
      <c r="DN27" s="259"/>
      <c r="DO27" s="259"/>
      <c r="DP27" s="259"/>
      <c r="DQ27" s="259"/>
      <c r="DR27" s="259"/>
      <c r="DS27" s="259"/>
      <c r="DT27" s="259"/>
      <c r="DU27" s="259"/>
      <c r="DV27" s="259"/>
      <c r="DW27" s="259"/>
      <c r="DX27" s="259"/>
      <c r="DY27" s="259"/>
      <c r="DZ27" s="259"/>
      <c r="EA27" s="259"/>
      <c r="EB27" s="259"/>
      <c r="EC27" s="259"/>
      <c r="ED27" s="259"/>
      <c r="EE27" s="259"/>
      <c r="EF27" s="259"/>
      <c r="EG27" s="259"/>
      <c r="EH27" s="259"/>
      <c r="EI27" s="259"/>
      <c r="EJ27" s="259"/>
      <c r="EK27" s="259"/>
      <c r="EL27" s="259"/>
      <c r="EM27" s="259"/>
      <c r="EN27" s="259"/>
      <c r="EO27" s="259"/>
      <c r="EP27" s="259"/>
      <c r="EQ27" s="259"/>
      <c r="ER27" s="259"/>
      <c r="ES27" s="259"/>
      <c r="ET27" s="259"/>
      <c r="EU27" s="259"/>
      <c r="EV27" s="259"/>
      <c r="EW27" s="259"/>
      <c r="EX27" s="259"/>
      <c r="EY27" s="259"/>
      <c r="EZ27" s="259"/>
      <c r="FA27" s="259"/>
      <c r="FB27" s="259"/>
      <c r="FC27" s="259"/>
      <c r="FD27" s="259"/>
      <c r="FE27" s="259"/>
      <c r="FF27" s="259"/>
      <c r="FG27" s="259"/>
      <c r="FH27" s="259"/>
      <c r="FI27" s="259"/>
      <c r="FJ27" s="259"/>
      <c r="FK27" s="259"/>
      <c r="FL27" s="259"/>
      <c r="FM27" s="259"/>
      <c r="FN27" s="259"/>
      <c r="FO27" s="259"/>
      <c r="FP27" s="259"/>
      <c r="FQ27" s="259"/>
      <c r="FR27" s="259"/>
      <c r="FS27" s="259"/>
      <c r="FT27" s="259"/>
      <c r="FU27" s="259"/>
      <c r="FV27" s="259"/>
      <c r="FW27" s="259"/>
      <c r="FX27" s="259"/>
      <c r="FY27" s="259"/>
      <c r="FZ27" s="259"/>
      <c r="GA27" s="259"/>
      <c r="GB27" s="259"/>
      <c r="GC27" s="259"/>
      <c r="GD27" s="259"/>
      <c r="GE27" s="259"/>
      <c r="GF27" s="259"/>
      <c r="GG27" s="259"/>
      <c r="GH27" s="259"/>
      <c r="GI27" s="259"/>
      <c r="GJ27" s="259"/>
      <c r="GK27" s="259"/>
      <c r="GL27" s="259"/>
      <c r="GM27" s="259"/>
      <c r="GN27" s="259"/>
      <c r="GO27" s="259"/>
      <c r="GP27" s="259"/>
      <c r="GQ27" s="259"/>
      <c r="GR27" s="259"/>
      <c r="GS27" s="259"/>
      <c r="GT27" s="259"/>
      <c r="GU27" s="259"/>
      <c r="GV27" s="259"/>
      <c r="GW27" s="259"/>
      <c r="GX27" s="259"/>
      <c r="GY27" s="259"/>
      <c r="GZ27" s="259"/>
      <c r="HA27" s="259"/>
      <c r="HB27" s="259"/>
      <c r="HC27" s="259"/>
      <c r="HD27" s="259"/>
      <c r="HE27" s="259"/>
      <c r="HF27" s="259"/>
      <c r="HG27" s="259"/>
      <c r="HH27" s="259"/>
      <c r="HI27" s="259"/>
      <c r="HJ27" s="259"/>
      <c r="HK27" s="259"/>
      <c r="HL27" s="259"/>
      <c r="HM27" s="259"/>
      <c r="HN27" s="259"/>
      <c r="HO27" s="259"/>
      <c r="HP27" s="259"/>
      <c r="HQ27" s="259"/>
      <c r="HR27" s="259"/>
      <c r="HS27" s="259"/>
      <c r="HT27" s="259"/>
      <c r="HU27" s="259"/>
      <c r="HV27" s="259"/>
      <c r="HW27" s="259"/>
      <c r="HX27" s="259"/>
      <c r="HY27" s="259"/>
      <c r="HZ27" s="259"/>
      <c r="IA27" s="259"/>
      <c r="IB27" s="259"/>
      <c r="IC27" s="259"/>
      <c r="ID27" s="259"/>
      <c r="IE27" s="259"/>
      <c r="IF27" s="259"/>
      <c r="IG27" s="259"/>
      <c r="IH27" s="259"/>
      <c r="II27" s="259"/>
      <c r="IJ27" s="259"/>
      <c r="IK27" s="259"/>
      <c r="IL27" s="259"/>
      <c r="IM27" s="259"/>
      <c r="IN27" s="259"/>
      <c r="IO27" s="259"/>
      <c r="IP27" s="259"/>
      <c r="IQ27" s="259"/>
      <c r="IR27" s="259"/>
      <c r="IS27" s="259"/>
      <c r="IT27" s="259"/>
      <c r="IU27" s="259"/>
      <c r="IV27" s="259"/>
      <c r="IW27" s="259"/>
    </row>
    <row r="28" customFormat="false" ht="11.25" hidden="false" customHeight="false" outlineLevel="0" collapsed="false">
      <c r="A28" s="253" t="n">
        <f aca="false">B28</f>
        <v>36374</v>
      </c>
      <c r="B28" s="254" t="n">
        <f aca="false">DATE(YEAR(B23),MONTH(B23),DAY(B23)+7)</f>
        <v>36374</v>
      </c>
      <c r="C28" s="219" t="n">
        <f aca="false">VLOOKUP($B28,data!$B$6:$M$7000,11,0)</f>
        <v>2787000</v>
      </c>
      <c r="D28" s="255" t="n">
        <f aca="false">VLOOKUP($B28,[6]Data!$A$500:$E$1300,4,0)</f>
        <v>93</v>
      </c>
      <c r="E28" s="255" t="n">
        <f aca="false">VLOOKUP($B28,[6]Data!$A$500:$E$1300,5,0)</f>
        <v>63</v>
      </c>
      <c r="F28" s="255" t="n">
        <f aca="false">AVERAGE($C22:$C28)</f>
        <v>2682857.14285714</v>
      </c>
      <c r="G28" s="256"/>
      <c r="H28" s="257"/>
      <c r="I28" s="257"/>
      <c r="J28" s="257"/>
      <c r="K28" s="253" t="n">
        <f aca="false">L28</f>
        <v>36421</v>
      </c>
      <c r="L28" s="254" t="n">
        <f aca="false">DATE(YEAR(L26),MONTH(L26),DAY(L26)+7)</f>
        <v>36421</v>
      </c>
      <c r="M28" s="219" t="n">
        <f aca="false">VLOOKUP($K28,data!$B$6:$M$7000,11,0)</f>
        <v>2320000</v>
      </c>
      <c r="N28" s="257"/>
      <c r="O28" s="257"/>
      <c r="P28" s="256"/>
      <c r="Q28" s="258"/>
      <c r="R28" s="258"/>
      <c r="S28" s="258"/>
      <c r="T28" s="259"/>
      <c r="U28" s="260"/>
      <c r="V28" s="256"/>
      <c r="W28" s="260"/>
      <c r="X28" s="256"/>
      <c r="Y28" s="250"/>
      <c r="Z28" s="250"/>
      <c r="AA28" s="250"/>
      <c r="AB28" s="259"/>
      <c r="AC28" s="261"/>
      <c r="AD28" s="261"/>
      <c r="AE28" s="261"/>
      <c r="AF28" s="262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59"/>
      <c r="AV28" s="259"/>
      <c r="AW28" s="259"/>
      <c r="AX28" s="259"/>
      <c r="AY28" s="259"/>
      <c r="AZ28" s="259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  <c r="BO28" s="259"/>
      <c r="BP28" s="259"/>
      <c r="BQ28" s="259"/>
      <c r="BR28" s="259"/>
      <c r="BS28" s="259"/>
      <c r="BT28" s="259"/>
      <c r="BU28" s="259"/>
      <c r="BV28" s="259"/>
      <c r="BW28" s="259"/>
      <c r="BX28" s="259"/>
      <c r="BY28" s="259"/>
      <c r="BZ28" s="259"/>
      <c r="CA28" s="259"/>
      <c r="CB28" s="259"/>
      <c r="CC28" s="259"/>
      <c r="CD28" s="259"/>
      <c r="CE28" s="259"/>
      <c r="CF28" s="259"/>
      <c r="CG28" s="259"/>
      <c r="CH28" s="259"/>
      <c r="CI28" s="259"/>
      <c r="CJ28" s="259"/>
      <c r="CK28" s="259"/>
      <c r="CL28" s="259"/>
      <c r="CM28" s="259"/>
      <c r="CN28" s="259"/>
      <c r="CO28" s="259"/>
      <c r="CP28" s="259"/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259"/>
      <c r="DD28" s="259"/>
      <c r="DE28" s="259"/>
      <c r="DF28" s="259"/>
      <c r="DG28" s="259"/>
      <c r="DH28" s="259"/>
      <c r="DI28" s="259"/>
      <c r="DJ28" s="259"/>
      <c r="DK28" s="259"/>
      <c r="DL28" s="259"/>
      <c r="DM28" s="259"/>
      <c r="DN28" s="259"/>
      <c r="DO28" s="259"/>
      <c r="DP28" s="259"/>
      <c r="DQ28" s="259"/>
      <c r="DR28" s="259"/>
      <c r="DS28" s="259"/>
      <c r="DT28" s="259"/>
      <c r="DU28" s="259"/>
      <c r="DV28" s="259"/>
      <c r="DW28" s="259"/>
      <c r="DX28" s="259"/>
      <c r="DY28" s="259"/>
      <c r="DZ28" s="259"/>
      <c r="EA28" s="259"/>
      <c r="EB28" s="259"/>
      <c r="EC28" s="259"/>
      <c r="ED28" s="259"/>
      <c r="EE28" s="259"/>
      <c r="EF28" s="259"/>
      <c r="EG28" s="259"/>
      <c r="EH28" s="259"/>
      <c r="EI28" s="259"/>
      <c r="EJ28" s="259"/>
      <c r="EK28" s="259"/>
      <c r="EL28" s="259"/>
      <c r="EM28" s="259"/>
      <c r="EN28" s="259"/>
      <c r="EO28" s="259"/>
      <c r="EP28" s="259"/>
      <c r="EQ28" s="259"/>
      <c r="ER28" s="259"/>
      <c r="ES28" s="259"/>
      <c r="ET28" s="259"/>
      <c r="EU28" s="259"/>
      <c r="EV28" s="259"/>
      <c r="EW28" s="259"/>
      <c r="EX28" s="259"/>
      <c r="EY28" s="259"/>
      <c r="EZ28" s="259"/>
      <c r="FA28" s="259"/>
      <c r="FB28" s="259"/>
      <c r="FC28" s="259"/>
      <c r="FD28" s="259"/>
      <c r="FE28" s="259"/>
      <c r="FF28" s="259"/>
      <c r="FG28" s="259"/>
      <c r="FH28" s="259"/>
      <c r="FI28" s="259"/>
      <c r="FJ28" s="259"/>
      <c r="FK28" s="259"/>
      <c r="FL28" s="259"/>
      <c r="FM28" s="259"/>
      <c r="FN28" s="259"/>
      <c r="FO28" s="259"/>
      <c r="FP28" s="259"/>
      <c r="FQ28" s="259"/>
      <c r="FR28" s="259"/>
      <c r="FS28" s="259"/>
      <c r="FT28" s="259"/>
      <c r="FU28" s="259"/>
      <c r="FV28" s="259"/>
      <c r="FW28" s="259"/>
      <c r="FX28" s="259"/>
      <c r="FY28" s="259"/>
      <c r="FZ28" s="259"/>
      <c r="GA28" s="259"/>
      <c r="GB28" s="259"/>
      <c r="GC28" s="259"/>
      <c r="GD28" s="259"/>
      <c r="GE28" s="259"/>
      <c r="GF28" s="259"/>
      <c r="GG28" s="259"/>
      <c r="GH28" s="259"/>
      <c r="GI28" s="259"/>
      <c r="GJ28" s="259"/>
      <c r="GK28" s="259"/>
      <c r="GL28" s="259"/>
      <c r="GM28" s="259"/>
      <c r="GN28" s="259"/>
      <c r="GO28" s="259"/>
      <c r="GP28" s="259"/>
      <c r="GQ28" s="259"/>
      <c r="GR28" s="259"/>
      <c r="GS28" s="259"/>
      <c r="GT28" s="259"/>
      <c r="GU28" s="259"/>
      <c r="GV28" s="259"/>
      <c r="GW28" s="259"/>
      <c r="GX28" s="259"/>
      <c r="GY28" s="259"/>
      <c r="GZ28" s="259"/>
      <c r="HA28" s="259"/>
      <c r="HB28" s="259"/>
      <c r="HC28" s="259"/>
      <c r="HD28" s="259"/>
      <c r="HE28" s="259"/>
      <c r="HF28" s="259"/>
      <c r="HG28" s="259"/>
      <c r="HH28" s="259"/>
      <c r="HI28" s="259"/>
      <c r="HJ28" s="259"/>
      <c r="HK28" s="259"/>
      <c r="HL28" s="259"/>
      <c r="HM28" s="259"/>
      <c r="HN28" s="259"/>
      <c r="HO28" s="259"/>
      <c r="HP28" s="259"/>
      <c r="HQ28" s="259"/>
      <c r="HR28" s="259"/>
      <c r="HS28" s="259"/>
      <c r="HT28" s="259"/>
      <c r="HU28" s="259"/>
      <c r="HV28" s="259"/>
      <c r="HW28" s="259"/>
      <c r="HX28" s="259"/>
      <c r="HY28" s="259"/>
      <c r="HZ28" s="259"/>
      <c r="IA28" s="259"/>
      <c r="IB28" s="259"/>
      <c r="IC28" s="259"/>
      <c r="ID28" s="259"/>
      <c r="IE28" s="259"/>
      <c r="IF28" s="259"/>
      <c r="IG28" s="259"/>
      <c r="IH28" s="259"/>
      <c r="II28" s="259"/>
      <c r="IJ28" s="259"/>
      <c r="IK28" s="259"/>
      <c r="IL28" s="259"/>
      <c r="IM28" s="259"/>
      <c r="IN28" s="259"/>
      <c r="IO28" s="259"/>
      <c r="IP28" s="259"/>
      <c r="IQ28" s="259"/>
      <c r="IR28" s="259"/>
      <c r="IS28" s="259"/>
      <c r="IT28" s="259"/>
      <c r="IU28" s="259"/>
      <c r="IV28" s="259"/>
      <c r="IW28" s="259"/>
    </row>
    <row r="29" customFormat="false" ht="11.25" hidden="false" customHeight="false" outlineLevel="0" collapsed="false">
      <c r="A29" s="253" t="n">
        <f aca="false">B29</f>
        <v>36375</v>
      </c>
      <c r="B29" s="254" t="n">
        <f aca="false">DATE(YEAR(B24),MONTH(B24),DAY(B24)+7)</f>
        <v>36375</v>
      </c>
      <c r="C29" s="219" t="n">
        <f aca="false">VLOOKUP($B29,data!$B$6:$M$7000,11,0)</f>
        <v>2862000</v>
      </c>
      <c r="D29" s="255" t="n">
        <f aca="false">VLOOKUP($B29,[6]Data!$A$500:$E$1300,4,0)</f>
        <v>94</v>
      </c>
      <c r="E29" s="255" t="n">
        <f aca="false">VLOOKUP($B29,[6]Data!$A$500:$E$1300,5,0)</f>
        <v>65</v>
      </c>
      <c r="F29" s="255" t="n">
        <f aca="false">AVERAGE($C23:$C29)</f>
        <v>2719714.28571429</v>
      </c>
      <c r="G29" s="256"/>
      <c r="H29" s="257"/>
      <c r="I29" s="257"/>
      <c r="J29" s="257"/>
      <c r="K29" s="253" t="n">
        <f aca="false">L29</f>
        <v>36422</v>
      </c>
      <c r="L29" s="254" t="n">
        <f aca="false">DATE(YEAR(L27),MONTH(L27),DAY(L27)+7)</f>
        <v>36422</v>
      </c>
      <c r="M29" s="219" t="n">
        <f aca="false">VLOOKUP($K29,data!$B$6:$M$7000,11,0)</f>
        <v>2210000</v>
      </c>
      <c r="N29" s="257"/>
      <c r="O29" s="257"/>
      <c r="P29" s="256"/>
      <c r="Q29" s="258"/>
      <c r="R29" s="258"/>
      <c r="S29" s="258"/>
      <c r="T29" s="259"/>
      <c r="U29" s="260"/>
      <c r="V29" s="256"/>
      <c r="W29" s="260"/>
      <c r="X29" s="256"/>
      <c r="Y29" s="250"/>
      <c r="Z29" s="250"/>
      <c r="AA29" s="250"/>
      <c r="AB29" s="259"/>
      <c r="AC29" s="261"/>
      <c r="AD29" s="261"/>
      <c r="AE29" s="261"/>
      <c r="AF29" s="262"/>
      <c r="AG29" s="259"/>
      <c r="AH29" s="259"/>
      <c r="AI29" s="259"/>
      <c r="AJ29" s="259"/>
      <c r="AK29" s="259"/>
      <c r="AL29" s="259"/>
      <c r="AM29" s="259"/>
      <c r="AN29" s="259"/>
      <c r="AO29" s="259"/>
      <c r="AP29" s="259"/>
      <c r="AQ29" s="259"/>
      <c r="AR29" s="259"/>
      <c r="AS29" s="259"/>
      <c r="AT29" s="259"/>
      <c r="AU29" s="259"/>
      <c r="AV29" s="259"/>
      <c r="AW29" s="259"/>
      <c r="AX29" s="259"/>
      <c r="AY29" s="259"/>
      <c r="AZ29" s="259"/>
      <c r="BA29" s="259"/>
      <c r="BB29" s="259"/>
      <c r="BC29" s="259"/>
      <c r="BD29" s="259"/>
      <c r="BE29" s="259"/>
      <c r="BF29" s="259"/>
      <c r="BG29" s="259"/>
      <c r="BH29" s="259"/>
      <c r="BI29" s="259"/>
      <c r="BJ29" s="259"/>
      <c r="BK29" s="259"/>
      <c r="BL29" s="259"/>
      <c r="BM29" s="259"/>
      <c r="BN29" s="259"/>
      <c r="BO29" s="259"/>
      <c r="BP29" s="259"/>
      <c r="BQ29" s="259"/>
      <c r="BR29" s="259"/>
      <c r="BS29" s="259"/>
      <c r="BT29" s="259"/>
      <c r="BU29" s="259"/>
      <c r="BV29" s="259"/>
      <c r="BW29" s="259"/>
      <c r="BX29" s="259"/>
      <c r="BY29" s="259"/>
      <c r="BZ29" s="259"/>
      <c r="CA29" s="259"/>
      <c r="CB29" s="259"/>
      <c r="CC29" s="259"/>
      <c r="CD29" s="259"/>
      <c r="CE29" s="259"/>
      <c r="CF29" s="259"/>
      <c r="CG29" s="259"/>
      <c r="CH29" s="259"/>
      <c r="CI29" s="259"/>
      <c r="CJ29" s="259"/>
      <c r="CK29" s="259"/>
      <c r="CL29" s="259"/>
      <c r="CM29" s="259"/>
      <c r="CN29" s="259"/>
      <c r="CO29" s="259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259"/>
      <c r="DD29" s="259"/>
      <c r="DE29" s="259"/>
      <c r="DF29" s="259"/>
      <c r="DG29" s="259"/>
      <c r="DH29" s="259"/>
      <c r="DI29" s="259"/>
      <c r="DJ29" s="259"/>
      <c r="DK29" s="259"/>
      <c r="DL29" s="259"/>
      <c r="DM29" s="259"/>
      <c r="DN29" s="259"/>
      <c r="DO29" s="259"/>
      <c r="DP29" s="259"/>
      <c r="DQ29" s="259"/>
      <c r="DR29" s="259"/>
      <c r="DS29" s="259"/>
      <c r="DT29" s="259"/>
      <c r="DU29" s="259"/>
      <c r="DV29" s="259"/>
      <c r="DW29" s="259"/>
      <c r="DX29" s="259"/>
      <c r="DY29" s="259"/>
      <c r="DZ29" s="259"/>
      <c r="EA29" s="259"/>
      <c r="EB29" s="259"/>
      <c r="EC29" s="259"/>
      <c r="ED29" s="259"/>
      <c r="EE29" s="259"/>
      <c r="EF29" s="259"/>
      <c r="EG29" s="259"/>
      <c r="EH29" s="259"/>
      <c r="EI29" s="259"/>
      <c r="EJ29" s="259"/>
      <c r="EK29" s="259"/>
      <c r="EL29" s="259"/>
      <c r="EM29" s="259"/>
      <c r="EN29" s="259"/>
      <c r="EO29" s="259"/>
      <c r="EP29" s="259"/>
      <c r="EQ29" s="259"/>
      <c r="ER29" s="259"/>
      <c r="ES29" s="259"/>
      <c r="ET29" s="259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59"/>
      <c r="FL29" s="259"/>
      <c r="FM29" s="259"/>
      <c r="FN29" s="259"/>
      <c r="FO29" s="259"/>
      <c r="FP29" s="259"/>
      <c r="FQ29" s="259"/>
      <c r="FR29" s="259"/>
      <c r="FS29" s="259"/>
      <c r="FT29" s="259"/>
      <c r="FU29" s="259"/>
      <c r="FV29" s="259"/>
      <c r="FW29" s="259"/>
      <c r="FX29" s="259"/>
      <c r="FY29" s="259"/>
      <c r="FZ29" s="259"/>
      <c r="GA29" s="259"/>
      <c r="GB29" s="259"/>
      <c r="GC29" s="259"/>
      <c r="GD29" s="259"/>
      <c r="GE29" s="259"/>
      <c r="GF29" s="259"/>
      <c r="GG29" s="259"/>
      <c r="GH29" s="259"/>
      <c r="GI29" s="259"/>
      <c r="GJ29" s="259"/>
      <c r="GK29" s="259"/>
      <c r="GL29" s="259"/>
      <c r="GM29" s="259"/>
      <c r="GN29" s="259"/>
      <c r="GO29" s="259"/>
      <c r="GP29" s="259"/>
      <c r="GQ29" s="259"/>
      <c r="GR29" s="259"/>
      <c r="GS29" s="259"/>
      <c r="GT29" s="259"/>
      <c r="GU29" s="259"/>
      <c r="GV29" s="259"/>
      <c r="GW29" s="259"/>
      <c r="GX29" s="259"/>
      <c r="GY29" s="259"/>
      <c r="GZ29" s="259"/>
      <c r="HA29" s="259"/>
      <c r="HB29" s="259"/>
      <c r="HC29" s="259"/>
      <c r="HD29" s="259"/>
      <c r="HE29" s="259"/>
      <c r="HF29" s="259"/>
      <c r="HG29" s="259"/>
      <c r="HH29" s="259"/>
      <c r="HI29" s="259"/>
      <c r="HJ29" s="259"/>
      <c r="HK29" s="259"/>
      <c r="HL29" s="259"/>
      <c r="HM29" s="259"/>
      <c r="HN29" s="259"/>
      <c r="HO29" s="259"/>
      <c r="HP29" s="259"/>
      <c r="HQ29" s="259"/>
      <c r="HR29" s="259"/>
      <c r="HS29" s="259"/>
      <c r="HT29" s="259"/>
      <c r="HU29" s="259"/>
      <c r="HV29" s="259"/>
      <c r="HW29" s="259"/>
      <c r="HX29" s="259"/>
      <c r="HY29" s="259"/>
      <c r="HZ29" s="259"/>
      <c r="IA29" s="259"/>
      <c r="IB29" s="259"/>
      <c r="IC29" s="259"/>
      <c r="ID29" s="259"/>
      <c r="IE29" s="259"/>
      <c r="IF29" s="259"/>
      <c r="IG29" s="259"/>
      <c r="IH29" s="259"/>
      <c r="II29" s="259"/>
      <c r="IJ29" s="259"/>
      <c r="IK29" s="259"/>
      <c r="IL29" s="259"/>
      <c r="IM29" s="259"/>
      <c r="IN29" s="259"/>
      <c r="IO29" s="259"/>
      <c r="IP29" s="259"/>
      <c r="IQ29" s="259"/>
      <c r="IR29" s="259"/>
      <c r="IS29" s="259"/>
      <c r="IT29" s="259"/>
      <c r="IU29" s="259"/>
      <c r="IV29" s="259"/>
      <c r="IW29" s="259"/>
    </row>
    <row r="30" customFormat="false" ht="11.25" hidden="false" customHeight="false" outlineLevel="0" collapsed="false">
      <c r="A30" s="253" t="n">
        <f aca="false">B30</f>
        <v>36376</v>
      </c>
      <c r="B30" s="254" t="n">
        <f aca="false">DATE(YEAR(B25),MONTH(B25),DAY(B25)+7)</f>
        <v>36376</v>
      </c>
      <c r="C30" s="219" t="n">
        <f aca="false">VLOOKUP($B30,data!$B$6:$M$7000,11,0)</f>
        <v>2788000</v>
      </c>
      <c r="D30" s="255" t="n">
        <f aca="false">VLOOKUP($B30,[6]Data!$A$500:$E$1300,4,0)</f>
        <v>87</v>
      </c>
      <c r="E30" s="255" t="n">
        <f aca="false">VLOOKUP($B30,[6]Data!$A$500:$E$1300,5,0)</f>
        <v>63</v>
      </c>
      <c r="F30" s="255" t="n">
        <f aca="false">AVERAGE($C24:$C30)</f>
        <v>2719714.28571429</v>
      </c>
      <c r="G30" s="256"/>
      <c r="H30" s="257"/>
      <c r="I30" s="257"/>
      <c r="J30" s="257"/>
      <c r="K30" s="253" t="n">
        <f aca="false">L30</f>
        <v>36428</v>
      </c>
      <c r="L30" s="254" t="n">
        <f aca="false">DATE(YEAR(L28),MONTH(L28),DAY(L28)+7)</f>
        <v>36428</v>
      </c>
      <c r="M30" s="219" t="n">
        <f aca="false">VLOOKUP($K30,data!$B$6:$M$7000,11,0)</f>
        <v>2479000</v>
      </c>
      <c r="N30" s="257"/>
      <c r="O30" s="257"/>
      <c r="P30" s="256"/>
      <c r="Q30" s="258"/>
      <c r="R30" s="258"/>
      <c r="S30" s="258"/>
      <c r="T30" s="259"/>
      <c r="U30" s="260"/>
      <c r="V30" s="256"/>
      <c r="W30" s="260"/>
      <c r="X30" s="256"/>
      <c r="Y30" s="250"/>
      <c r="Z30" s="250"/>
      <c r="AA30" s="250"/>
      <c r="AB30" s="259"/>
      <c r="AC30" s="261"/>
      <c r="AD30" s="261"/>
      <c r="AE30" s="261"/>
      <c r="AF30" s="262"/>
      <c r="AG30" s="259"/>
      <c r="AH30" s="259"/>
      <c r="AI30" s="259"/>
      <c r="AJ30" s="259"/>
      <c r="AK30" s="259"/>
      <c r="AL30" s="259"/>
      <c r="AM30" s="259"/>
      <c r="AN30" s="259"/>
      <c r="AO30" s="259"/>
      <c r="AP30" s="259"/>
      <c r="AQ30" s="259"/>
      <c r="AR30" s="259"/>
      <c r="AS30" s="259"/>
      <c r="AT30" s="259"/>
      <c r="AU30" s="259"/>
      <c r="AV30" s="259"/>
      <c r="AW30" s="259"/>
      <c r="AX30" s="259"/>
      <c r="AY30" s="259"/>
      <c r="AZ30" s="259"/>
      <c r="BA30" s="259"/>
      <c r="BB30" s="259"/>
      <c r="BC30" s="259"/>
      <c r="BD30" s="259"/>
      <c r="BE30" s="259"/>
      <c r="BF30" s="259"/>
      <c r="BG30" s="259"/>
      <c r="BH30" s="259"/>
      <c r="BI30" s="259"/>
      <c r="BJ30" s="259"/>
      <c r="BK30" s="259"/>
      <c r="BL30" s="259"/>
      <c r="BM30" s="259"/>
      <c r="BN30" s="259"/>
      <c r="BO30" s="259"/>
      <c r="BP30" s="259"/>
      <c r="BQ30" s="259"/>
      <c r="BR30" s="259"/>
      <c r="BS30" s="259"/>
      <c r="BT30" s="259"/>
      <c r="BU30" s="259"/>
      <c r="BV30" s="259"/>
      <c r="BW30" s="259"/>
      <c r="BX30" s="259"/>
      <c r="BY30" s="259"/>
      <c r="BZ30" s="259"/>
      <c r="CA30" s="259"/>
      <c r="CB30" s="259"/>
      <c r="CC30" s="259"/>
      <c r="CD30" s="259"/>
      <c r="CE30" s="259"/>
      <c r="CF30" s="259"/>
      <c r="CG30" s="259"/>
      <c r="CH30" s="259"/>
      <c r="CI30" s="259"/>
      <c r="CJ30" s="259"/>
      <c r="CK30" s="259"/>
      <c r="CL30" s="259"/>
      <c r="CM30" s="259"/>
      <c r="CN30" s="259"/>
      <c r="CO30" s="259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259"/>
      <c r="DD30" s="259"/>
      <c r="DE30" s="259"/>
      <c r="DF30" s="259"/>
      <c r="DG30" s="259"/>
      <c r="DH30" s="259"/>
      <c r="DI30" s="259"/>
      <c r="DJ30" s="259"/>
      <c r="DK30" s="259"/>
      <c r="DL30" s="259"/>
      <c r="DM30" s="259"/>
      <c r="DN30" s="259"/>
      <c r="DO30" s="259"/>
      <c r="DP30" s="259"/>
      <c r="DQ30" s="259"/>
      <c r="DR30" s="259"/>
      <c r="DS30" s="259"/>
      <c r="DT30" s="259"/>
      <c r="DU30" s="259"/>
      <c r="DV30" s="259"/>
      <c r="DW30" s="259"/>
      <c r="DX30" s="259"/>
      <c r="DY30" s="259"/>
      <c r="DZ30" s="259"/>
      <c r="EA30" s="259"/>
      <c r="EB30" s="259"/>
      <c r="EC30" s="259"/>
      <c r="ED30" s="259"/>
      <c r="EE30" s="259"/>
      <c r="EF30" s="259"/>
      <c r="EG30" s="259"/>
      <c r="EH30" s="259"/>
      <c r="EI30" s="259"/>
      <c r="EJ30" s="259"/>
      <c r="EK30" s="259"/>
      <c r="EL30" s="259"/>
      <c r="EM30" s="259"/>
      <c r="EN30" s="259"/>
      <c r="EO30" s="259"/>
      <c r="EP30" s="259"/>
      <c r="EQ30" s="259"/>
      <c r="ER30" s="259"/>
      <c r="ES30" s="259"/>
      <c r="ET30" s="259"/>
      <c r="EU30" s="259"/>
      <c r="EV30" s="259"/>
      <c r="EW30" s="259"/>
      <c r="EX30" s="259"/>
      <c r="EY30" s="259"/>
      <c r="EZ30" s="259"/>
      <c r="FA30" s="259"/>
      <c r="FB30" s="259"/>
      <c r="FC30" s="259"/>
      <c r="FD30" s="259"/>
      <c r="FE30" s="259"/>
      <c r="FF30" s="259"/>
      <c r="FG30" s="259"/>
      <c r="FH30" s="259"/>
      <c r="FI30" s="259"/>
      <c r="FJ30" s="259"/>
      <c r="FK30" s="259"/>
      <c r="FL30" s="259"/>
      <c r="FM30" s="259"/>
      <c r="FN30" s="259"/>
      <c r="FO30" s="259"/>
      <c r="FP30" s="259"/>
      <c r="FQ30" s="259"/>
      <c r="FR30" s="259"/>
      <c r="FS30" s="259"/>
      <c r="FT30" s="259"/>
      <c r="FU30" s="259"/>
      <c r="FV30" s="259"/>
      <c r="FW30" s="259"/>
      <c r="FX30" s="259"/>
      <c r="FY30" s="259"/>
      <c r="FZ30" s="259"/>
      <c r="GA30" s="259"/>
      <c r="GB30" s="259"/>
      <c r="GC30" s="259"/>
      <c r="GD30" s="259"/>
      <c r="GE30" s="259"/>
      <c r="GF30" s="259"/>
      <c r="GG30" s="259"/>
      <c r="GH30" s="259"/>
      <c r="GI30" s="259"/>
      <c r="GJ30" s="259"/>
      <c r="GK30" s="259"/>
      <c r="GL30" s="259"/>
      <c r="GM30" s="259"/>
      <c r="GN30" s="259"/>
      <c r="GO30" s="259"/>
      <c r="GP30" s="259"/>
      <c r="GQ30" s="259"/>
      <c r="GR30" s="259"/>
      <c r="GS30" s="259"/>
      <c r="GT30" s="259"/>
      <c r="GU30" s="259"/>
      <c r="GV30" s="259"/>
      <c r="GW30" s="259"/>
      <c r="GX30" s="259"/>
      <c r="GY30" s="259"/>
      <c r="GZ30" s="259"/>
      <c r="HA30" s="259"/>
      <c r="HB30" s="259"/>
      <c r="HC30" s="259"/>
      <c r="HD30" s="259"/>
      <c r="HE30" s="259"/>
      <c r="HF30" s="259"/>
      <c r="HG30" s="259"/>
      <c r="HH30" s="259"/>
      <c r="HI30" s="259"/>
      <c r="HJ30" s="259"/>
      <c r="HK30" s="259"/>
      <c r="HL30" s="259"/>
      <c r="HM30" s="259"/>
      <c r="HN30" s="259"/>
      <c r="HO30" s="259"/>
      <c r="HP30" s="259"/>
      <c r="HQ30" s="259"/>
      <c r="HR30" s="259"/>
      <c r="HS30" s="259"/>
      <c r="HT30" s="259"/>
      <c r="HU30" s="259"/>
      <c r="HV30" s="259"/>
      <c r="HW30" s="259"/>
      <c r="HX30" s="259"/>
      <c r="HY30" s="259"/>
      <c r="HZ30" s="259"/>
      <c r="IA30" s="259"/>
      <c r="IB30" s="259"/>
      <c r="IC30" s="259"/>
      <c r="ID30" s="259"/>
      <c r="IE30" s="259"/>
      <c r="IF30" s="259"/>
      <c r="IG30" s="259"/>
      <c r="IH30" s="259"/>
      <c r="II30" s="259"/>
      <c r="IJ30" s="259"/>
      <c r="IK30" s="259"/>
      <c r="IL30" s="259"/>
      <c r="IM30" s="259"/>
      <c r="IN30" s="259"/>
      <c r="IO30" s="259"/>
      <c r="IP30" s="259"/>
      <c r="IQ30" s="259"/>
      <c r="IR30" s="259"/>
      <c r="IS30" s="259"/>
      <c r="IT30" s="259"/>
      <c r="IU30" s="259"/>
      <c r="IV30" s="259"/>
      <c r="IW30" s="259"/>
    </row>
    <row r="31" customFormat="false" ht="11.25" hidden="false" customHeight="false" outlineLevel="0" collapsed="false">
      <c r="A31" s="253" t="n">
        <f aca="false">B31</f>
        <v>36377</v>
      </c>
      <c r="B31" s="254" t="n">
        <f aca="false">DATE(YEAR(B26),MONTH(B26),DAY(B26)+7)</f>
        <v>36377</v>
      </c>
      <c r="C31" s="219" t="n">
        <f aca="false">VLOOKUP($B31,data!$B$6:$M$7000,11,0)</f>
        <v>2639000</v>
      </c>
      <c r="D31" s="255" t="n">
        <f aca="false">VLOOKUP($B31,[6]Data!$A$500:$E$1300,4,0)</f>
        <v>77</v>
      </c>
      <c r="E31" s="255" t="n">
        <f aca="false">VLOOKUP($B31,[6]Data!$A$500:$E$1300,5,0)</f>
        <v>62</v>
      </c>
      <c r="F31" s="255" t="n">
        <f aca="false">AVERAGE($C25:$C31)</f>
        <v>2708714.28571429</v>
      </c>
      <c r="G31" s="256"/>
      <c r="H31" s="257"/>
      <c r="I31" s="257"/>
      <c r="J31" s="257"/>
      <c r="K31" s="253" t="n">
        <f aca="false">L31</f>
        <v>36429</v>
      </c>
      <c r="L31" s="254" t="n">
        <f aca="false">DATE(YEAR(L29),MONTH(L29),DAY(L29)+7)</f>
        <v>36429</v>
      </c>
      <c r="M31" s="219" t="n">
        <f aca="false">VLOOKUP($K31,data!$B$6:$M$7000,11,0)</f>
        <v>2433000</v>
      </c>
      <c r="N31" s="257"/>
      <c r="O31" s="257"/>
      <c r="P31" s="256"/>
      <c r="Q31" s="258"/>
      <c r="R31" s="258"/>
      <c r="S31" s="258"/>
      <c r="T31" s="259"/>
      <c r="U31" s="260"/>
      <c r="V31" s="256"/>
      <c r="W31" s="260"/>
      <c r="X31" s="256"/>
      <c r="Y31" s="250"/>
      <c r="Z31" s="250"/>
      <c r="AA31" s="250"/>
      <c r="AB31" s="259"/>
      <c r="AC31" s="261"/>
      <c r="AD31" s="261"/>
      <c r="AE31" s="261"/>
      <c r="AF31" s="262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259"/>
      <c r="BF31" s="259"/>
      <c r="BG31" s="259"/>
      <c r="BH31" s="259"/>
      <c r="BI31" s="259"/>
      <c r="BJ31" s="259"/>
      <c r="BK31" s="259"/>
      <c r="BL31" s="259"/>
      <c r="BM31" s="259"/>
      <c r="BN31" s="259"/>
      <c r="BO31" s="259"/>
      <c r="BP31" s="259"/>
      <c r="BQ31" s="259"/>
      <c r="BR31" s="259"/>
      <c r="BS31" s="259"/>
      <c r="BT31" s="259"/>
      <c r="BU31" s="259"/>
      <c r="BV31" s="259"/>
      <c r="BW31" s="259"/>
      <c r="BX31" s="259"/>
      <c r="BY31" s="259"/>
      <c r="BZ31" s="259"/>
      <c r="CA31" s="259"/>
      <c r="CB31" s="259"/>
      <c r="CC31" s="259"/>
      <c r="CD31" s="259"/>
      <c r="CE31" s="259"/>
      <c r="CF31" s="259"/>
      <c r="CG31" s="259"/>
      <c r="CH31" s="259"/>
      <c r="CI31" s="259"/>
      <c r="CJ31" s="259"/>
      <c r="CK31" s="259"/>
      <c r="CL31" s="259"/>
      <c r="CM31" s="259"/>
      <c r="CN31" s="259"/>
      <c r="CO31" s="259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59"/>
      <c r="DC31" s="259"/>
      <c r="DD31" s="259"/>
      <c r="DE31" s="259"/>
      <c r="DF31" s="259"/>
      <c r="DG31" s="259"/>
      <c r="DH31" s="259"/>
      <c r="DI31" s="259"/>
      <c r="DJ31" s="259"/>
      <c r="DK31" s="259"/>
      <c r="DL31" s="259"/>
      <c r="DM31" s="259"/>
      <c r="DN31" s="259"/>
      <c r="DO31" s="259"/>
      <c r="DP31" s="259"/>
      <c r="DQ31" s="259"/>
      <c r="DR31" s="259"/>
      <c r="DS31" s="259"/>
      <c r="DT31" s="259"/>
      <c r="DU31" s="259"/>
      <c r="DV31" s="259"/>
      <c r="DW31" s="259"/>
      <c r="DX31" s="259"/>
      <c r="DY31" s="259"/>
      <c r="DZ31" s="259"/>
      <c r="EA31" s="259"/>
      <c r="EB31" s="259"/>
      <c r="EC31" s="259"/>
      <c r="ED31" s="259"/>
      <c r="EE31" s="259"/>
      <c r="EF31" s="259"/>
      <c r="EG31" s="259"/>
      <c r="EH31" s="259"/>
      <c r="EI31" s="259"/>
      <c r="EJ31" s="259"/>
      <c r="EK31" s="259"/>
      <c r="EL31" s="259"/>
      <c r="EM31" s="259"/>
      <c r="EN31" s="259"/>
      <c r="EO31" s="259"/>
      <c r="EP31" s="259"/>
      <c r="EQ31" s="259"/>
      <c r="ER31" s="259"/>
      <c r="ES31" s="259"/>
      <c r="ET31" s="259"/>
      <c r="EU31" s="259"/>
      <c r="EV31" s="259"/>
      <c r="EW31" s="259"/>
      <c r="EX31" s="259"/>
      <c r="EY31" s="259"/>
      <c r="EZ31" s="259"/>
      <c r="FA31" s="259"/>
      <c r="FB31" s="259"/>
      <c r="FC31" s="259"/>
      <c r="FD31" s="259"/>
      <c r="FE31" s="259"/>
      <c r="FF31" s="259"/>
      <c r="FG31" s="259"/>
      <c r="FH31" s="259"/>
      <c r="FI31" s="259"/>
      <c r="FJ31" s="259"/>
      <c r="FK31" s="259"/>
      <c r="FL31" s="259"/>
      <c r="FM31" s="259"/>
      <c r="FN31" s="259"/>
      <c r="FO31" s="259"/>
      <c r="FP31" s="259"/>
      <c r="FQ31" s="259"/>
      <c r="FR31" s="259"/>
      <c r="FS31" s="259"/>
      <c r="FT31" s="259"/>
      <c r="FU31" s="259"/>
      <c r="FV31" s="259"/>
      <c r="FW31" s="259"/>
      <c r="FX31" s="259"/>
      <c r="FY31" s="259"/>
      <c r="FZ31" s="259"/>
      <c r="GA31" s="259"/>
      <c r="GB31" s="259"/>
      <c r="GC31" s="259"/>
      <c r="GD31" s="259"/>
      <c r="GE31" s="259"/>
      <c r="GF31" s="259"/>
      <c r="GG31" s="259"/>
      <c r="GH31" s="259"/>
      <c r="GI31" s="259"/>
      <c r="GJ31" s="259"/>
      <c r="GK31" s="259"/>
      <c r="GL31" s="259"/>
      <c r="GM31" s="259"/>
      <c r="GN31" s="259"/>
      <c r="GO31" s="259"/>
      <c r="GP31" s="259"/>
      <c r="GQ31" s="259"/>
      <c r="GR31" s="259"/>
      <c r="GS31" s="259"/>
      <c r="GT31" s="259"/>
      <c r="GU31" s="259"/>
      <c r="GV31" s="259"/>
      <c r="GW31" s="259"/>
      <c r="GX31" s="259"/>
      <c r="GY31" s="259"/>
      <c r="GZ31" s="259"/>
      <c r="HA31" s="259"/>
      <c r="HB31" s="259"/>
      <c r="HC31" s="259"/>
      <c r="HD31" s="259"/>
      <c r="HE31" s="259"/>
      <c r="HF31" s="259"/>
      <c r="HG31" s="259"/>
      <c r="HH31" s="259"/>
      <c r="HI31" s="259"/>
      <c r="HJ31" s="259"/>
      <c r="HK31" s="259"/>
      <c r="HL31" s="259"/>
      <c r="HM31" s="259"/>
      <c r="HN31" s="259"/>
      <c r="HO31" s="259"/>
      <c r="HP31" s="259"/>
      <c r="HQ31" s="259"/>
      <c r="HR31" s="259"/>
      <c r="HS31" s="259"/>
      <c r="HT31" s="259"/>
      <c r="HU31" s="259"/>
      <c r="HV31" s="259"/>
      <c r="HW31" s="259"/>
      <c r="HX31" s="259"/>
      <c r="HY31" s="259"/>
      <c r="HZ31" s="259"/>
      <c r="IA31" s="259"/>
      <c r="IB31" s="259"/>
      <c r="IC31" s="259"/>
      <c r="ID31" s="259"/>
      <c r="IE31" s="259"/>
      <c r="IF31" s="259"/>
      <c r="IG31" s="259"/>
      <c r="IH31" s="259"/>
      <c r="II31" s="259"/>
      <c r="IJ31" s="259"/>
      <c r="IK31" s="259"/>
      <c r="IL31" s="259"/>
      <c r="IM31" s="259"/>
      <c r="IN31" s="259"/>
      <c r="IO31" s="259"/>
      <c r="IP31" s="259"/>
      <c r="IQ31" s="259"/>
      <c r="IR31" s="259"/>
      <c r="IS31" s="259"/>
      <c r="IT31" s="259"/>
      <c r="IU31" s="259"/>
      <c r="IV31" s="259"/>
      <c r="IW31" s="259"/>
    </row>
    <row r="32" customFormat="false" ht="11.25" hidden="false" customHeight="false" outlineLevel="0" collapsed="false">
      <c r="A32" s="253" t="n">
        <f aca="false">B32</f>
        <v>36378</v>
      </c>
      <c r="B32" s="254" t="n">
        <f aca="false">DATE(YEAR(B27),MONTH(B27),DAY(B27)+7)</f>
        <v>36378</v>
      </c>
      <c r="C32" s="219" t="n">
        <f aca="false">VLOOKUP($B32,data!$B$6:$M$7000,11,0)</f>
        <v>2466000</v>
      </c>
      <c r="D32" s="255" t="n">
        <f aca="false">VLOOKUP($B32,[6]Data!$A$500:$E$1300,4,0)</f>
        <v>76</v>
      </c>
      <c r="E32" s="255" t="n">
        <f aca="false">VLOOKUP($B32,[6]Data!$A$500:$E$1300,5,0)</f>
        <v>61</v>
      </c>
      <c r="F32" s="255" t="n">
        <f aca="false">AVERAGE($C26:$C32)</f>
        <v>2666714.28571429</v>
      </c>
      <c r="G32" s="256"/>
      <c r="H32" s="257"/>
      <c r="I32" s="257"/>
      <c r="J32" s="257"/>
      <c r="K32" s="253" t="n">
        <f aca="false">L32</f>
        <v>36435</v>
      </c>
      <c r="L32" s="254" t="n">
        <f aca="false">DATE(YEAR(L30),MONTH(L30),DAY(L30)+7)</f>
        <v>36435</v>
      </c>
      <c r="M32" s="219" t="n">
        <f aca="false">VLOOKUP($K32,data!$B$6:$M$7000,11,0)</f>
        <v>2573000</v>
      </c>
      <c r="N32" s="257"/>
      <c r="O32" s="257"/>
      <c r="P32" s="256"/>
      <c r="Q32" s="258"/>
      <c r="R32" s="258"/>
      <c r="S32" s="258"/>
      <c r="T32" s="259"/>
      <c r="U32" s="260"/>
      <c r="V32" s="256"/>
      <c r="W32" s="260"/>
      <c r="X32" s="256"/>
      <c r="Y32" s="250"/>
      <c r="Z32" s="250"/>
      <c r="AA32" s="250"/>
      <c r="AB32" s="259"/>
      <c r="AC32" s="261"/>
      <c r="AD32" s="261"/>
      <c r="AE32" s="261"/>
      <c r="AF32" s="262"/>
      <c r="AG32" s="259"/>
      <c r="AH32" s="259"/>
      <c r="AI32" s="259"/>
      <c r="AJ32" s="259"/>
      <c r="AK32" s="259"/>
      <c r="AL32" s="259"/>
      <c r="AM32" s="259"/>
      <c r="AN32" s="259"/>
      <c r="AO32" s="259"/>
      <c r="AP32" s="259"/>
      <c r="AQ32" s="259"/>
      <c r="AR32" s="259"/>
      <c r="AS32" s="259"/>
      <c r="AT32" s="259"/>
      <c r="AU32" s="259"/>
      <c r="AV32" s="259"/>
      <c r="AW32" s="259"/>
      <c r="AX32" s="259"/>
      <c r="AY32" s="259"/>
      <c r="AZ32" s="259"/>
      <c r="BA32" s="259"/>
      <c r="BB32" s="259"/>
      <c r="BC32" s="259"/>
      <c r="BD32" s="259"/>
      <c r="BE32" s="259"/>
      <c r="BF32" s="259"/>
      <c r="BG32" s="259"/>
      <c r="BH32" s="259"/>
      <c r="BI32" s="259"/>
      <c r="BJ32" s="259"/>
      <c r="BK32" s="259"/>
      <c r="BL32" s="259"/>
      <c r="BM32" s="259"/>
      <c r="BN32" s="259"/>
      <c r="BO32" s="259"/>
      <c r="BP32" s="259"/>
      <c r="BQ32" s="259"/>
      <c r="BR32" s="259"/>
      <c r="BS32" s="259"/>
      <c r="BT32" s="259"/>
      <c r="BU32" s="259"/>
      <c r="BV32" s="259"/>
      <c r="BW32" s="259"/>
      <c r="BX32" s="259"/>
      <c r="BY32" s="259"/>
      <c r="BZ32" s="259"/>
      <c r="CA32" s="259"/>
      <c r="CB32" s="259"/>
      <c r="CC32" s="259"/>
      <c r="CD32" s="259"/>
      <c r="CE32" s="259"/>
      <c r="CF32" s="259"/>
      <c r="CG32" s="259"/>
      <c r="CH32" s="259"/>
      <c r="CI32" s="259"/>
      <c r="CJ32" s="259"/>
      <c r="CK32" s="259"/>
      <c r="CL32" s="259"/>
      <c r="CM32" s="259"/>
      <c r="CN32" s="259"/>
      <c r="CO32" s="259"/>
      <c r="CP32" s="259"/>
      <c r="CQ32" s="259"/>
      <c r="CR32" s="259"/>
      <c r="CS32" s="259"/>
      <c r="CT32" s="259"/>
      <c r="CU32" s="259"/>
      <c r="CV32" s="259"/>
      <c r="CW32" s="259"/>
      <c r="CX32" s="259"/>
      <c r="CY32" s="259"/>
      <c r="CZ32" s="259"/>
      <c r="DA32" s="259"/>
      <c r="DB32" s="259"/>
      <c r="DC32" s="259"/>
      <c r="DD32" s="259"/>
      <c r="DE32" s="259"/>
      <c r="DF32" s="259"/>
      <c r="DG32" s="259"/>
      <c r="DH32" s="259"/>
      <c r="DI32" s="259"/>
      <c r="DJ32" s="259"/>
      <c r="DK32" s="259"/>
      <c r="DL32" s="259"/>
      <c r="DM32" s="259"/>
      <c r="DN32" s="259"/>
      <c r="DO32" s="259"/>
      <c r="DP32" s="259"/>
      <c r="DQ32" s="259"/>
      <c r="DR32" s="259"/>
      <c r="DS32" s="259"/>
      <c r="DT32" s="259"/>
      <c r="DU32" s="259"/>
      <c r="DV32" s="259"/>
      <c r="DW32" s="259"/>
      <c r="DX32" s="259"/>
      <c r="DY32" s="259"/>
      <c r="DZ32" s="259"/>
      <c r="EA32" s="259"/>
      <c r="EB32" s="259"/>
      <c r="EC32" s="259"/>
      <c r="ED32" s="259"/>
      <c r="EE32" s="259"/>
      <c r="EF32" s="259"/>
      <c r="EG32" s="259"/>
      <c r="EH32" s="259"/>
      <c r="EI32" s="259"/>
      <c r="EJ32" s="259"/>
      <c r="EK32" s="259"/>
      <c r="EL32" s="259"/>
      <c r="EM32" s="259"/>
      <c r="EN32" s="259"/>
      <c r="EO32" s="259"/>
      <c r="EP32" s="259"/>
      <c r="EQ32" s="259"/>
      <c r="ER32" s="259"/>
      <c r="ES32" s="259"/>
      <c r="ET32" s="259"/>
      <c r="EU32" s="259"/>
      <c r="EV32" s="259"/>
      <c r="EW32" s="259"/>
      <c r="EX32" s="259"/>
      <c r="EY32" s="259"/>
      <c r="EZ32" s="259"/>
      <c r="FA32" s="259"/>
      <c r="FB32" s="259"/>
      <c r="FC32" s="259"/>
      <c r="FD32" s="259"/>
      <c r="FE32" s="259"/>
      <c r="FF32" s="259"/>
      <c r="FG32" s="259"/>
      <c r="FH32" s="259"/>
      <c r="FI32" s="259"/>
      <c r="FJ32" s="259"/>
      <c r="FK32" s="259"/>
      <c r="FL32" s="259"/>
      <c r="FM32" s="259"/>
      <c r="FN32" s="259"/>
      <c r="FO32" s="259"/>
      <c r="FP32" s="259"/>
      <c r="FQ32" s="259"/>
      <c r="FR32" s="259"/>
      <c r="FS32" s="259"/>
      <c r="FT32" s="259"/>
      <c r="FU32" s="259"/>
      <c r="FV32" s="259"/>
      <c r="FW32" s="259"/>
      <c r="FX32" s="259"/>
      <c r="FY32" s="259"/>
      <c r="FZ32" s="259"/>
      <c r="GA32" s="259"/>
      <c r="GB32" s="259"/>
      <c r="GC32" s="259"/>
      <c r="GD32" s="259"/>
      <c r="GE32" s="259"/>
      <c r="GF32" s="259"/>
      <c r="GG32" s="259"/>
      <c r="GH32" s="259"/>
      <c r="GI32" s="259"/>
      <c r="GJ32" s="259"/>
      <c r="GK32" s="259"/>
      <c r="GL32" s="259"/>
      <c r="GM32" s="259"/>
      <c r="GN32" s="259"/>
      <c r="GO32" s="259"/>
      <c r="GP32" s="259"/>
      <c r="GQ32" s="259"/>
      <c r="GR32" s="259"/>
      <c r="GS32" s="259"/>
      <c r="GT32" s="259"/>
      <c r="GU32" s="259"/>
      <c r="GV32" s="259"/>
      <c r="GW32" s="259"/>
      <c r="GX32" s="259"/>
      <c r="GY32" s="259"/>
      <c r="GZ32" s="259"/>
      <c r="HA32" s="259"/>
      <c r="HB32" s="259"/>
      <c r="HC32" s="259"/>
      <c r="HD32" s="259"/>
      <c r="HE32" s="259"/>
      <c r="HF32" s="259"/>
      <c r="HG32" s="259"/>
      <c r="HH32" s="259"/>
      <c r="HI32" s="259"/>
      <c r="HJ32" s="259"/>
      <c r="HK32" s="259"/>
      <c r="HL32" s="259"/>
      <c r="HM32" s="259"/>
      <c r="HN32" s="259"/>
      <c r="HO32" s="259"/>
      <c r="HP32" s="259"/>
      <c r="HQ32" s="259"/>
      <c r="HR32" s="259"/>
      <c r="HS32" s="259"/>
      <c r="HT32" s="259"/>
      <c r="HU32" s="259"/>
      <c r="HV32" s="259"/>
      <c r="HW32" s="259"/>
      <c r="HX32" s="259"/>
      <c r="HY32" s="259"/>
      <c r="HZ32" s="259"/>
      <c r="IA32" s="259"/>
      <c r="IB32" s="259"/>
      <c r="IC32" s="259"/>
      <c r="ID32" s="259"/>
      <c r="IE32" s="259"/>
      <c r="IF32" s="259"/>
      <c r="IG32" s="259"/>
      <c r="IH32" s="259"/>
      <c r="II32" s="259"/>
      <c r="IJ32" s="259"/>
      <c r="IK32" s="259"/>
      <c r="IL32" s="259"/>
      <c r="IM32" s="259"/>
      <c r="IN32" s="259"/>
      <c r="IO32" s="259"/>
      <c r="IP32" s="259"/>
      <c r="IQ32" s="259"/>
      <c r="IR32" s="259"/>
      <c r="IS32" s="259"/>
      <c r="IT32" s="259"/>
      <c r="IU32" s="259"/>
      <c r="IV32" s="259"/>
      <c r="IW32" s="259"/>
    </row>
    <row r="33" customFormat="false" ht="11.25" hidden="false" customHeight="false" outlineLevel="0" collapsed="false">
      <c r="A33" s="253" t="n">
        <f aca="false">B33</f>
        <v>36381</v>
      </c>
      <c r="B33" s="254" t="n">
        <f aca="false">DATE(YEAR(B28),MONTH(B28),DAY(B28)+7)</f>
        <v>36381</v>
      </c>
      <c r="C33" s="219" t="n">
        <f aca="false">VLOOKUP($B33,data!$B$6:$M$7000,11,0)</f>
        <v>2576000</v>
      </c>
      <c r="D33" s="255" t="n">
        <f aca="false">VLOOKUP($B33,[6]Data!$A$500:$E$1300,4,0)</f>
        <v>80</v>
      </c>
      <c r="E33" s="255" t="n">
        <f aca="false">VLOOKUP($B33,[6]Data!$A$500:$E$1300,5,0)</f>
        <v>58</v>
      </c>
      <c r="F33" s="255" t="n">
        <f aca="false">AVERAGE($C27:$C33)</f>
        <v>2657857.14285714</v>
      </c>
      <c r="G33" s="256"/>
      <c r="H33" s="257"/>
      <c r="I33" s="257"/>
      <c r="J33" s="257"/>
      <c r="K33" s="253" t="n">
        <f aca="false">L33</f>
        <v>36436</v>
      </c>
      <c r="L33" s="254" t="n">
        <f aca="false">DATE(YEAR(L31),MONTH(L31),DAY(L31)+7)</f>
        <v>36436</v>
      </c>
      <c r="M33" s="219" t="n">
        <f aca="false">VLOOKUP($K33,data!$B$6:$M$7000,11,0)</f>
        <v>2567000</v>
      </c>
      <c r="N33" s="257"/>
      <c r="O33" s="257"/>
      <c r="P33" s="256"/>
      <c r="Q33" s="258"/>
      <c r="R33" s="258"/>
      <c r="S33" s="258"/>
      <c r="T33" s="259"/>
      <c r="U33" s="260"/>
      <c r="V33" s="256"/>
      <c r="W33" s="260"/>
      <c r="X33" s="256"/>
      <c r="Y33" s="250"/>
      <c r="Z33" s="250"/>
      <c r="AA33" s="250"/>
      <c r="AB33" s="259"/>
      <c r="AC33" s="261"/>
      <c r="AD33" s="261"/>
      <c r="AE33" s="261"/>
      <c r="AF33" s="262"/>
      <c r="AG33" s="259"/>
      <c r="AH33" s="259"/>
      <c r="AI33" s="259"/>
      <c r="AJ33" s="259"/>
      <c r="AK33" s="259"/>
      <c r="AL33" s="259"/>
      <c r="AM33" s="259"/>
      <c r="AN33" s="259"/>
      <c r="AO33" s="259"/>
      <c r="AP33" s="259"/>
      <c r="AQ33" s="259"/>
      <c r="AR33" s="259"/>
      <c r="AS33" s="259"/>
      <c r="AT33" s="259"/>
      <c r="AU33" s="259"/>
      <c r="AV33" s="259"/>
      <c r="AW33" s="259"/>
      <c r="AX33" s="259"/>
      <c r="AY33" s="259"/>
      <c r="AZ33" s="259"/>
      <c r="BA33" s="259"/>
      <c r="BB33" s="259"/>
      <c r="BC33" s="259"/>
      <c r="BD33" s="259"/>
      <c r="BE33" s="259"/>
      <c r="BF33" s="259"/>
      <c r="BG33" s="259"/>
      <c r="BH33" s="259"/>
      <c r="BI33" s="259"/>
      <c r="BJ33" s="259"/>
      <c r="BK33" s="259"/>
      <c r="BL33" s="259"/>
      <c r="BM33" s="259"/>
      <c r="BN33" s="259"/>
      <c r="BO33" s="259"/>
      <c r="BP33" s="259"/>
      <c r="BQ33" s="259"/>
      <c r="BR33" s="259"/>
      <c r="BS33" s="259"/>
      <c r="BT33" s="259"/>
      <c r="BU33" s="259"/>
      <c r="BV33" s="259"/>
      <c r="BW33" s="259"/>
      <c r="BX33" s="259"/>
      <c r="BY33" s="259"/>
      <c r="BZ33" s="259"/>
      <c r="CA33" s="259"/>
      <c r="CB33" s="259"/>
      <c r="CC33" s="259"/>
      <c r="CD33" s="259"/>
      <c r="CE33" s="259"/>
      <c r="CF33" s="259"/>
      <c r="CG33" s="259"/>
      <c r="CH33" s="259"/>
      <c r="CI33" s="259"/>
      <c r="CJ33" s="259"/>
      <c r="CK33" s="259"/>
      <c r="CL33" s="259"/>
      <c r="CM33" s="259"/>
      <c r="CN33" s="259"/>
      <c r="CO33" s="259"/>
      <c r="CP33" s="259"/>
      <c r="CQ33" s="259"/>
      <c r="CR33" s="259"/>
      <c r="CS33" s="259"/>
      <c r="CT33" s="259"/>
      <c r="CU33" s="259"/>
      <c r="CV33" s="259"/>
      <c r="CW33" s="259"/>
      <c r="CX33" s="259"/>
      <c r="CY33" s="259"/>
      <c r="CZ33" s="259"/>
      <c r="DA33" s="259"/>
      <c r="DB33" s="259"/>
      <c r="DC33" s="259"/>
      <c r="DD33" s="259"/>
      <c r="DE33" s="259"/>
      <c r="DF33" s="259"/>
      <c r="DG33" s="259"/>
      <c r="DH33" s="259"/>
      <c r="DI33" s="259"/>
      <c r="DJ33" s="259"/>
      <c r="DK33" s="259"/>
      <c r="DL33" s="259"/>
      <c r="DM33" s="259"/>
      <c r="DN33" s="259"/>
      <c r="DO33" s="259"/>
      <c r="DP33" s="259"/>
      <c r="DQ33" s="259"/>
      <c r="DR33" s="259"/>
      <c r="DS33" s="259"/>
      <c r="DT33" s="259"/>
      <c r="DU33" s="259"/>
      <c r="DV33" s="259"/>
      <c r="DW33" s="259"/>
      <c r="DX33" s="259"/>
      <c r="DY33" s="259"/>
      <c r="DZ33" s="259"/>
      <c r="EA33" s="259"/>
      <c r="EB33" s="259"/>
      <c r="EC33" s="259"/>
      <c r="ED33" s="259"/>
      <c r="EE33" s="259"/>
      <c r="EF33" s="259"/>
      <c r="EG33" s="259"/>
      <c r="EH33" s="259"/>
      <c r="EI33" s="259"/>
      <c r="EJ33" s="259"/>
      <c r="EK33" s="259"/>
      <c r="EL33" s="259"/>
      <c r="EM33" s="259"/>
      <c r="EN33" s="259"/>
      <c r="EO33" s="259"/>
      <c r="EP33" s="259"/>
      <c r="EQ33" s="259"/>
      <c r="ER33" s="259"/>
      <c r="ES33" s="259"/>
      <c r="ET33" s="259"/>
      <c r="EU33" s="259"/>
      <c r="EV33" s="259"/>
      <c r="EW33" s="259"/>
      <c r="EX33" s="259"/>
      <c r="EY33" s="259"/>
      <c r="EZ33" s="259"/>
      <c r="FA33" s="259"/>
      <c r="FB33" s="259"/>
      <c r="FC33" s="259"/>
      <c r="FD33" s="259"/>
      <c r="FE33" s="259"/>
      <c r="FF33" s="259"/>
      <c r="FG33" s="259"/>
      <c r="FH33" s="259"/>
      <c r="FI33" s="259"/>
      <c r="FJ33" s="259"/>
      <c r="FK33" s="259"/>
      <c r="FL33" s="259"/>
      <c r="FM33" s="259"/>
      <c r="FN33" s="259"/>
      <c r="FO33" s="259"/>
      <c r="FP33" s="259"/>
      <c r="FQ33" s="259"/>
      <c r="FR33" s="259"/>
      <c r="FS33" s="259"/>
      <c r="FT33" s="259"/>
      <c r="FU33" s="259"/>
      <c r="FV33" s="259"/>
      <c r="FW33" s="259"/>
      <c r="FX33" s="259"/>
      <c r="FY33" s="259"/>
      <c r="FZ33" s="259"/>
      <c r="GA33" s="259"/>
      <c r="GB33" s="259"/>
      <c r="GC33" s="259"/>
      <c r="GD33" s="259"/>
      <c r="GE33" s="259"/>
      <c r="GF33" s="259"/>
      <c r="GG33" s="259"/>
      <c r="GH33" s="259"/>
      <c r="GI33" s="259"/>
      <c r="GJ33" s="259"/>
      <c r="GK33" s="259"/>
      <c r="GL33" s="259"/>
      <c r="GM33" s="259"/>
      <c r="GN33" s="259"/>
      <c r="GO33" s="259"/>
      <c r="GP33" s="259"/>
      <c r="GQ33" s="259"/>
      <c r="GR33" s="259"/>
      <c r="GS33" s="259"/>
      <c r="GT33" s="259"/>
      <c r="GU33" s="259"/>
      <c r="GV33" s="259"/>
      <c r="GW33" s="259"/>
      <c r="GX33" s="259"/>
      <c r="GY33" s="259"/>
      <c r="GZ33" s="259"/>
      <c r="HA33" s="259"/>
      <c r="HB33" s="259"/>
      <c r="HC33" s="259"/>
      <c r="HD33" s="259"/>
      <c r="HE33" s="259"/>
      <c r="HF33" s="259"/>
      <c r="HG33" s="259"/>
      <c r="HH33" s="259"/>
      <c r="HI33" s="259"/>
      <c r="HJ33" s="259"/>
      <c r="HK33" s="259"/>
      <c r="HL33" s="259"/>
      <c r="HM33" s="259"/>
      <c r="HN33" s="259"/>
      <c r="HO33" s="259"/>
      <c r="HP33" s="259"/>
      <c r="HQ33" s="259"/>
      <c r="HR33" s="259"/>
      <c r="HS33" s="259"/>
      <c r="HT33" s="259"/>
      <c r="HU33" s="259"/>
      <c r="HV33" s="259"/>
      <c r="HW33" s="259"/>
      <c r="HX33" s="259"/>
      <c r="HY33" s="259"/>
      <c r="HZ33" s="259"/>
      <c r="IA33" s="259"/>
      <c r="IB33" s="259"/>
      <c r="IC33" s="259"/>
      <c r="ID33" s="259"/>
      <c r="IE33" s="259"/>
      <c r="IF33" s="259"/>
      <c r="IG33" s="259"/>
      <c r="IH33" s="259"/>
      <c r="II33" s="259"/>
      <c r="IJ33" s="259"/>
      <c r="IK33" s="259"/>
      <c r="IL33" s="259"/>
      <c r="IM33" s="259"/>
      <c r="IN33" s="259"/>
      <c r="IO33" s="259"/>
      <c r="IP33" s="259"/>
      <c r="IQ33" s="259"/>
      <c r="IR33" s="259"/>
      <c r="IS33" s="259"/>
      <c r="IT33" s="259"/>
      <c r="IU33" s="259"/>
      <c r="IV33" s="259"/>
      <c r="IW33" s="259"/>
    </row>
    <row r="34" customFormat="false" ht="11.25" hidden="false" customHeight="false" outlineLevel="0" collapsed="false">
      <c r="A34" s="253" t="n">
        <f aca="false">B34</f>
        <v>36382</v>
      </c>
      <c r="B34" s="254" t="n">
        <f aca="false">DATE(YEAR(B29),MONTH(B29),DAY(B29)+7)</f>
        <v>36382</v>
      </c>
      <c r="C34" s="219" t="n">
        <f aca="false">VLOOKUP($B34,data!$B$6:$M$7000,11,0)</f>
        <v>2502000</v>
      </c>
      <c r="D34" s="255" t="n">
        <f aca="false">VLOOKUP($B34,[6]Data!$A$500:$E$1300,4,0)</f>
        <v>76</v>
      </c>
      <c r="E34" s="255" t="n">
        <f aca="false">VLOOKUP($B34,[6]Data!$A$500:$E$1300,5,0)</f>
        <v>59</v>
      </c>
      <c r="F34" s="255" t="n">
        <f aca="false">AVERAGE($C28:$C34)</f>
        <v>2660000</v>
      </c>
      <c r="G34" s="256"/>
      <c r="H34" s="257"/>
      <c r="I34" s="257"/>
      <c r="J34" s="257"/>
      <c r="K34" s="253" t="n">
        <f aca="false">L34</f>
        <v>36442</v>
      </c>
      <c r="L34" s="254" t="n">
        <f aca="false">DATE(YEAR(L32),MONTH(L32),DAY(L32)+7)</f>
        <v>36442</v>
      </c>
      <c r="M34" s="219" t="n">
        <f aca="false">VLOOKUP($K34,data!$B$6:$M$7000,11,0)</f>
        <v>2520000</v>
      </c>
      <c r="N34" s="257"/>
      <c r="O34" s="257"/>
      <c r="P34" s="256"/>
      <c r="Q34" s="258"/>
      <c r="R34" s="258"/>
      <c r="S34" s="258"/>
      <c r="T34" s="259"/>
      <c r="U34" s="260"/>
      <c r="V34" s="256"/>
      <c r="W34" s="260"/>
      <c r="X34" s="256"/>
      <c r="Y34" s="250"/>
      <c r="Z34" s="250"/>
      <c r="AA34" s="250"/>
      <c r="AB34" s="259"/>
      <c r="AC34" s="261"/>
      <c r="AD34" s="261"/>
      <c r="AE34" s="261"/>
      <c r="AF34" s="262"/>
      <c r="AG34" s="259"/>
      <c r="AH34" s="259"/>
      <c r="AI34" s="259"/>
      <c r="AJ34" s="259"/>
      <c r="AK34" s="259"/>
      <c r="AL34" s="259"/>
      <c r="AM34" s="259"/>
      <c r="AN34" s="259"/>
      <c r="AO34" s="259"/>
      <c r="AP34" s="259"/>
      <c r="AQ34" s="259"/>
      <c r="AR34" s="259"/>
      <c r="AS34" s="259"/>
      <c r="AT34" s="259"/>
      <c r="AU34" s="259"/>
      <c r="AV34" s="259"/>
      <c r="AW34" s="259"/>
      <c r="AX34" s="259"/>
      <c r="AY34" s="259"/>
      <c r="AZ34" s="259"/>
      <c r="BA34" s="259"/>
      <c r="BB34" s="259"/>
      <c r="BC34" s="259"/>
      <c r="BD34" s="259"/>
      <c r="BE34" s="259"/>
      <c r="BF34" s="259"/>
      <c r="BG34" s="259"/>
      <c r="BH34" s="259"/>
      <c r="BI34" s="259"/>
      <c r="BJ34" s="259"/>
      <c r="BK34" s="259"/>
      <c r="BL34" s="259"/>
      <c r="BM34" s="259"/>
      <c r="BN34" s="259"/>
      <c r="BO34" s="259"/>
      <c r="BP34" s="259"/>
      <c r="BQ34" s="259"/>
      <c r="BR34" s="259"/>
      <c r="BS34" s="259"/>
      <c r="BT34" s="259"/>
      <c r="BU34" s="259"/>
      <c r="BV34" s="259"/>
      <c r="BW34" s="259"/>
      <c r="BX34" s="259"/>
      <c r="BY34" s="259"/>
      <c r="BZ34" s="259"/>
      <c r="CA34" s="259"/>
      <c r="CB34" s="259"/>
      <c r="CC34" s="259"/>
      <c r="CD34" s="259"/>
      <c r="CE34" s="259"/>
      <c r="CF34" s="259"/>
      <c r="CG34" s="259"/>
      <c r="CH34" s="259"/>
      <c r="CI34" s="259"/>
      <c r="CJ34" s="259"/>
      <c r="CK34" s="259"/>
      <c r="CL34" s="259"/>
      <c r="CM34" s="259"/>
      <c r="CN34" s="259"/>
      <c r="CO34" s="259"/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259"/>
      <c r="DD34" s="259"/>
      <c r="DE34" s="259"/>
      <c r="DF34" s="259"/>
      <c r="DG34" s="259"/>
      <c r="DH34" s="259"/>
      <c r="DI34" s="259"/>
      <c r="DJ34" s="259"/>
      <c r="DK34" s="259"/>
      <c r="DL34" s="259"/>
      <c r="DM34" s="259"/>
      <c r="DN34" s="259"/>
      <c r="DO34" s="259"/>
      <c r="DP34" s="259"/>
      <c r="DQ34" s="259"/>
      <c r="DR34" s="259"/>
      <c r="DS34" s="259"/>
      <c r="DT34" s="259"/>
      <c r="DU34" s="259"/>
      <c r="DV34" s="259"/>
      <c r="DW34" s="259"/>
      <c r="DX34" s="259"/>
      <c r="DY34" s="259"/>
      <c r="DZ34" s="259"/>
      <c r="EA34" s="259"/>
      <c r="EB34" s="259"/>
      <c r="EC34" s="259"/>
      <c r="ED34" s="259"/>
      <c r="EE34" s="259"/>
      <c r="EF34" s="259"/>
      <c r="EG34" s="259"/>
      <c r="EH34" s="259"/>
      <c r="EI34" s="259"/>
      <c r="EJ34" s="259"/>
      <c r="EK34" s="259"/>
      <c r="EL34" s="259"/>
      <c r="EM34" s="259"/>
      <c r="EN34" s="259"/>
      <c r="EO34" s="259"/>
      <c r="EP34" s="259"/>
      <c r="EQ34" s="259"/>
      <c r="ER34" s="259"/>
      <c r="ES34" s="259"/>
      <c r="ET34" s="259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59"/>
      <c r="FL34" s="259"/>
      <c r="FM34" s="259"/>
      <c r="FN34" s="259"/>
      <c r="FO34" s="259"/>
      <c r="FP34" s="259"/>
      <c r="FQ34" s="259"/>
      <c r="FR34" s="259"/>
      <c r="FS34" s="259"/>
      <c r="FT34" s="259"/>
      <c r="FU34" s="259"/>
      <c r="FV34" s="259"/>
      <c r="FW34" s="259"/>
      <c r="FX34" s="259"/>
      <c r="FY34" s="259"/>
      <c r="FZ34" s="259"/>
      <c r="GA34" s="259"/>
      <c r="GB34" s="259"/>
      <c r="GC34" s="259"/>
      <c r="GD34" s="259"/>
      <c r="GE34" s="259"/>
      <c r="GF34" s="259"/>
      <c r="GG34" s="259"/>
      <c r="GH34" s="259"/>
      <c r="GI34" s="259"/>
      <c r="GJ34" s="259"/>
      <c r="GK34" s="259"/>
      <c r="GL34" s="259"/>
      <c r="GM34" s="259"/>
      <c r="GN34" s="259"/>
      <c r="GO34" s="259"/>
      <c r="GP34" s="259"/>
      <c r="GQ34" s="259"/>
      <c r="GR34" s="259"/>
      <c r="GS34" s="259"/>
      <c r="GT34" s="259"/>
      <c r="GU34" s="259"/>
      <c r="GV34" s="259"/>
      <c r="GW34" s="259"/>
      <c r="GX34" s="259"/>
      <c r="GY34" s="259"/>
      <c r="GZ34" s="259"/>
      <c r="HA34" s="259"/>
      <c r="HB34" s="259"/>
      <c r="HC34" s="259"/>
      <c r="HD34" s="259"/>
      <c r="HE34" s="259"/>
      <c r="HF34" s="259"/>
      <c r="HG34" s="259"/>
      <c r="HH34" s="259"/>
      <c r="HI34" s="259"/>
      <c r="HJ34" s="259"/>
      <c r="HK34" s="259"/>
      <c r="HL34" s="259"/>
      <c r="HM34" s="259"/>
      <c r="HN34" s="259"/>
      <c r="HO34" s="259"/>
      <c r="HP34" s="259"/>
      <c r="HQ34" s="259"/>
      <c r="HR34" s="259"/>
      <c r="HS34" s="259"/>
      <c r="HT34" s="259"/>
      <c r="HU34" s="259"/>
      <c r="HV34" s="259"/>
      <c r="HW34" s="259"/>
      <c r="HX34" s="259"/>
      <c r="HY34" s="259"/>
      <c r="HZ34" s="259"/>
      <c r="IA34" s="259"/>
      <c r="IB34" s="259"/>
      <c r="IC34" s="259"/>
      <c r="ID34" s="259"/>
      <c r="IE34" s="259"/>
      <c r="IF34" s="259"/>
      <c r="IG34" s="259"/>
      <c r="IH34" s="259"/>
      <c r="II34" s="259"/>
      <c r="IJ34" s="259"/>
      <c r="IK34" s="259"/>
      <c r="IL34" s="259"/>
      <c r="IM34" s="259"/>
      <c r="IN34" s="259"/>
      <c r="IO34" s="259"/>
      <c r="IP34" s="259"/>
      <c r="IQ34" s="259"/>
      <c r="IR34" s="259"/>
      <c r="IS34" s="259"/>
      <c r="IT34" s="259"/>
      <c r="IU34" s="259"/>
      <c r="IV34" s="259"/>
      <c r="IW34" s="259"/>
    </row>
    <row r="35" customFormat="false" ht="11.25" hidden="false" customHeight="false" outlineLevel="0" collapsed="false">
      <c r="A35" s="253" t="n">
        <f aca="false">B35</f>
        <v>36383</v>
      </c>
      <c r="B35" s="254" t="n">
        <f aca="false">DATE(YEAR(B30),MONTH(B30),DAY(B30)+7)</f>
        <v>36383</v>
      </c>
      <c r="C35" s="219" t="n">
        <f aca="false">VLOOKUP($B35,data!$B$6:$M$7000,11,0)</f>
        <v>2326000</v>
      </c>
      <c r="D35" s="255" t="n">
        <f aca="false">VLOOKUP($B35,[6]Data!$A$500:$E$1300,4,0)</f>
        <v>79</v>
      </c>
      <c r="E35" s="255" t="n">
        <f aca="false">VLOOKUP($B35,[6]Data!$A$500:$E$1300,5,0)</f>
        <v>59</v>
      </c>
      <c r="F35" s="255" t="n">
        <f aca="false">AVERAGE($C29:$C35)</f>
        <v>2594142.85714286</v>
      </c>
      <c r="G35" s="256"/>
      <c r="H35" s="257"/>
      <c r="I35" s="257"/>
      <c r="J35" s="257"/>
      <c r="K35" s="253" t="n">
        <f aca="false">L35</f>
        <v>36443</v>
      </c>
      <c r="L35" s="254" t="n">
        <f aca="false">DATE(YEAR(L33),MONTH(L33),DAY(L33)+7)</f>
        <v>36443</v>
      </c>
      <c r="M35" s="219" t="n">
        <f aca="false">VLOOKUP($K35,data!$B$6:$M$7000,11,0)</f>
        <v>2698000</v>
      </c>
      <c r="N35" s="257"/>
      <c r="O35" s="257"/>
      <c r="P35" s="256"/>
      <c r="Q35" s="258"/>
      <c r="R35" s="258"/>
      <c r="S35" s="258"/>
      <c r="T35" s="259"/>
      <c r="U35" s="260"/>
      <c r="V35" s="256"/>
      <c r="W35" s="260"/>
      <c r="X35" s="256"/>
      <c r="Y35" s="250"/>
      <c r="Z35" s="250"/>
      <c r="AA35" s="250"/>
      <c r="AB35" s="259"/>
      <c r="AC35" s="261"/>
      <c r="AD35" s="261"/>
      <c r="AE35" s="261"/>
      <c r="AF35" s="262"/>
      <c r="AG35" s="259"/>
      <c r="AH35" s="259"/>
      <c r="AI35" s="259"/>
      <c r="AJ35" s="259"/>
      <c r="AK35" s="259"/>
      <c r="AL35" s="259"/>
      <c r="AM35" s="259"/>
      <c r="AN35" s="259"/>
      <c r="AO35" s="259"/>
      <c r="AP35" s="259"/>
      <c r="AQ35" s="259"/>
      <c r="AR35" s="259"/>
      <c r="AS35" s="259"/>
      <c r="AT35" s="259"/>
      <c r="AU35" s="259"/>
      <c r="AV35" s="259"/>
      <c r="AW35" s="259"/>
      <c r="AX35" s="259"/>
      <c r="AY35" s="259"/>
      <c r="AZ35" s="259"/>
      <c r="BA35" s="259"/>
      <c r="BB35" s="259"/>
      <c r="BC35" s="259"/>
      <c r="BD35" s="259"/>
      <c r="BE35" s="259"/>
      <c r="BF35" s="259"/>
      <c r="BG35" s="259"/>
      <c r="BH35" s="259"/>
      <c r="BI35" s="259"/>
      <c r="BJ35" s="259"/>
      <c r="BK35" s="259"/>
      <c r="BL35" s="259"/>
      <c r="BM35" s="259"/>
      <c r="BN35" s="259"/>
      <c r="BO35" s="259"/>
      <c r="BP35" s="259"/>
      <c r="BQ35" s="259"/>
      <c r="BR35" s="259"/>
      <c r="BS35" s="259"/>
      <c r="BT35" s="259"/>
      <c r="BU35" s="259"/>
      <c r="BV35" s="259"/>
      <c r="BW35" s="259"/>
      <c r="BX35" s="259"/>
      <c r="BY35" s="259"/>
      <c r="BZ35" s="259"/>
      <c r="CA35" s="259"/>
      <c r="CB35" s="259"/>
      <c r="CC35" s="259"/>
      <c r="CD35" s="259"/>
      <c r="CE35" s="259"/>
      <c r="CF35" s="259"/>
      <c r="CG35" s="259"/>
      <c r="CH35" s="259"/>
      <c r="CI35" s="259"/>
      <c r="CJ35" s="259"/>
      <c r="CK35" s="259"/>
      <c r="CL35" s="259"/>
      <c r="CM35" s="259"/>
      <c r="CN35" s="259"/>
      <c r="CO35" s="259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259"/>
      <c r="DD35" s="259"/>
      <c r="DE35" s="259"/>
      <c r="DF35" s="259"/>
      <c r="DG35" s="259"/>
      <c r="DH35" s="259"/>
      <c r="DI35" s="259"/>
      <c r="DJ35" s="259"/>
      <c r="DK35" s="259"/>
      <c r="DL35" s="259"/>
      <c r="DM35" s="259"/>
      <c r="DN35" s="259"/>
      <c r="DO35" s="259"/>
      <c r="DP35" s="259"/>
      <c r="DQ35" s="259"/>
      <c r="DR35" s="259"/>
      <c r="DS35" s="259"/>
      <c r="DT35" s="259"/>
      <c r="DU35" s="259"/>
      <c r="DV35" s="259"/>
      <c r="DW35" s="259"/>
      <c r="DX35" s="259"/>
      <c r="DY35" s="259"/>
      <c r="DZ35" s="259"/>
      <c r="EA35" s="259"/>
      <c r="EB35" s="259"/>
      <c r="EC35" s="259"/>
      <c r="ED35" s="259"/>
      <c r="EE35" s="259"/>
      <c r="EF35" s="259"/>
      <c r="EG35" s="259"/>
      <c r="EH35" s="259"/>
      <c r="EI35" s="259"/>
      <c r="EJ35" s="259"/>
      <c r="EK35" s="259"/>
      <c r="EL35" s="259"/>
      <c r="EM35" s="259"/>
      <c r="EN35" s="259"/>
      <c r="EO35" s="259"/>
      <c r="EP35" s="259"/>
      <c r="EQ35" s="259"/>
      <c r="ER35" s="259"/>
      <c r="ES35" s="259"/>
      <c r="ET35" s="259"/>
      <c r="EU35" s="259"/>
      <c r="EV35" s="259"/>
      <c r="EW35" s="259"/>
      <c r="EX35" s="259"/>
      <c r="EY35" s="259"/>
      <c r="EZ35" s="259"/>
      <c r="FA35" s="259"/>
      <c r="FB35" s="259"/>
      <c r="FC35" s="259"/>
      <c r="FD35" s="259"/>
      <c r="FE35" s="259"/>
      <c r="FF35" s="259"/>
      <c r="FG35" s="259"/>
      <c r="FH35" s="259"/>
      <c r="FI35" s="259"/>
      <c r="FJ35" s="259"/>
      <c r="FK35" s="259"/>
      <c r="FL35" s="259"/>
      <c r="FM35" s="259"/>
      <c r="FN35" s="259"/>
      <c r="FO35" s="259"/>
      <c r="FP35" s="259"/>
      <c r="FQ35" s="259"/>
      <c r="FR35" s="259"/>
      <c r="FS35" s="259"/>
      <c r="FT35" s="259"/>
      <c r="FU35" s="259"/>
      <c r="FV35" s="259"/>
      <c r="FW35" s="259"/>
      <c r="FX35" s="259"/>
      <c r="FY35" s="259"/>
      <c r="FZ35" s="259"/>
      <c r="GA35" s="259"/>
      <c r="GB35" s="259"/>
      <c r="GC35" s="259"/>
      <c r="GD35" s="259"/>
      <c r="GE35" s="259"/>
      <c r="GF35" s="259"/>
      <c r="GG35" s="259"/>
      <c r="GH35" s="259"/>
      <c r="GI35" s="259"/>
      <c r="GJ35" s="259"/>
      <c r="GK35" s="259"/>
      <c r="GL35" s="259"/>
      <c r="GM35" s="259"/>
      <c r="GN35" s="259"/>
      <c r="GO35" s="259"/>
      <c r="GP35" s="259"/>
      <c r="GQ35" s="259"/>
      <c r="GR35" s="259"/>
      <c r="GS35" s="259"/>
      <c r="GT35" s="259"/>
      <c r="GU35" s="259"/>
      <c r="GV35" s="259"/>
      <c r="GW35" s="259"/>
      <c r="GX35" s="259"/>
      <c r="GY35" s="259"/>
      <c r="GZ35" s="259"/>
      <c r="HA35" s="259"/>
      <c r="HB35" s="259"/>
      <c r="HC35" s="259"/>
      <c r="HD35" s="259"/>
      <c r="HE35" s="259"/>
      <c r="HF35" s="259"/>
      <c r="HG35" s="259"/>
      <c r="HH35" s="259"/>
      <c r="HI35" s="259"/>
      <c r="HJ35" s="259"/>
      <c r="HK35" s="259"/>
      <c r="HL35" s="259"/>
      <c r="HM35" s="259"/>
      <c r="HN35" s="259"/>
      <c r="HO35" s="259"/>
      <c r="HP35" s="259"/>
      <c r="HQ35" s="259"/>
      <c r="HR35" s="259"/>
      <c r="HS35" s="259"/>
      <c r="HT35" s="259"/>
      <c r="HU35" s="259"/>
      <c r="HV35" s="259"/>
      <c r="HW35" s="259"/>
      <c r="HX35" s="259"/>
      <c r="HY35" s="259"/>
      <c r="HZ35" s="259"/>
      <c r="IA35" s="259"/>
      <c r="IB35" s="259"/>
      <c r="IC35" s="259"/>
      <c r="ID35" s="259"/>
      <c r="IE35" s="259"/>
      <c r="IF35" s="259"/>
      <c r="IG35" s="259"/>
      <c r="IH35" s="259"/>
      <c r="II35" s="259"/>
      <c r="IJ35" s="259"/>
      <c r="IK35" s="259"/>
      <c r="IL35" s="259"/>
      <c r="IM35" s="259"/>
      <c r="IN35" s="259"/>
      <c r="IO35" s="259"/>
      <c r="IP35" s="259"/>
      <c r="IQ35" s="259"/>
      <c r="IR35" s="259"/>
      <c r="IS35" s="259"/>
      <c r="IT35" s="259"/>
      <c r="IU35" s="259"/>
      <c r="IV35" s="259"/>
      <c r="IW35" s="259"/>
    </row>
    <row r="36" customFormat="false" ht="11.25" hidden="false" customHeight="false" outlineLevel="0" collapsed="false">
      <c r="A36" s="253" t="n">
        <f aca="false">B36</f>
        <v>36384</v>
      </c>
      <c r="B36" s="254" t="n">
        <f aca="false">DATE(YEAR(B31),MONTH(B31),DAY(B31)+7)</f>
        <v>36384</v>
      </c>
      <c r="C36" s="219" t="n">
        <f aca="false">VLOOKUP($B36,data!$B$6:$M$7000,11,0)</f>
        <v>2492000</v>
      </c>
      <c r="D36" s="255" t="n">
        <f aca="false">VLOOKUP($B36,[6]Data!$A$500:$E$1300,4,0)</f>
        <v>86</v>
      </c>
      <c r="E36" s="255" t="n">
        <f aca="false">VLOOKUP($B36,[6]Data!$A$500:$E$1300,5,0)</f>
        <v>60</v>
      </c>
      <c r="F36" s="255" t="n">
        <f aca="false">AVERAGE($C30:$C36)</f>
        <v>2541285.71428571</v>
      </c>
      <c r="G36" s="256"/>
      <c r="H36" s="257"/>
      <c r="I36" s="257"/>
      <c r="J36" s="257"/>
      <c r="K36" s="253" t="n">
        <f aca="false">L36</f>
        <v>36449</v>
      </c>
      <c r="L36" s="254" t="n">
        <f aca="false">DATE(YEAR(L34),MONTH(L34),DAY(L34)+7)</f>
        <v>36449</v>
      </c>
      <c r="M36" s="219" t="n">
        <f aca="false">VLOOKUP($K36,data!$B$6:$M$7000,11,0)</f>
        <v>2843000</v>
      </c>
      <c r="N36" s="257"/>
      <c r="O36" s="257"/>
      <c r="P36" s="256"/>
      <c r="Q36" s="258"/>
      <c r="R36" s="258"/>
      <c r="S36" s="258"/>
      <c r="T36" s="259"/>
      <c r="U36" s="260"/>
      <c r="V36" s="256"/>
      <c r="W36" s="260"/>
      <c r="X36" s="256"/>
      <c r="Y36" s="250"/>
      <c r="Z36" s="250"/>
      <c r="AA36" s="250"/>
      <c r="AB36" s="259"/>
      <c r="AC36" s="261"/>
      <c r="AD36" s="261"/>
      <c r="AE36" s="261"/>
      <c r="AF36" s="262"/>
      <c r="AG36" s="259"/>
      <c r="AH36" s="259"/>
      <c r="AI36" s="259"/>
      <c r="AJ36" s="259"/>
      <c r="AK36" s="259"/>
      <c r="AL36" s="259"/>
      <c r="AM36" s="259"/>
      <c r="AN36" s="259"/>
      <c r="AO36" s="259"/>
      <c r="AP36" s="259"/>
      <c r="AQ36" s="259"/>
      <c r="AR36" s="259"/>
      <c r="AS36" s="259"/>
      <c r="AT36" s="259"/>
      <c r="AU36" s="259"/>
      <c r="AV36" s="259"/>
      <c r="AW36" s="259"/>
      <c r="AX36" s="259"/>
      <c r="AY36" s="259"/>
      <c r="AZ36" s="259"/>
      <c r="BA36" s="259"/>
      <c r="BB36" s="259"/>
      <c r="BC36" s="259"/>
      <c r="BD36" s="259"/>
      <c r="BE36" s="259"/>
      <c r="BF36" s="259"/>
      <c r="BG36" s="259"/>
      <c r="BH36" s="259"/>
      <c r="BI36" s="259"/>
      <c r="BJ36" s="259"/>
      <c r="BK36" s="259"/>
      <c r="BL36" s="259"/>
      <c r="BM36" s="259"/>
      <c r="BN36" s="259"/>
      <c r="BO36" s="259"/>
      <c r="BP36" s="259"/>
      <c r="BQ36" s="259"/>
      <c r="BR36" s="259"/>
      <c r="BS36" s="259"/>
      <c r="BT36" s="259"/>
      <c r="BU36" s="259"/>
      <c r="BV36" s="259"/>
      <c r="BW36" s="259"/>
      <c r="BX36" s="259"/>
      <c r="BY36" s="259"/>
      <c r="BZ36" s="259"/>
      <c r="CA36" s="259"/>
      <c r="CB36" s="259"/>
      <c r="CC36" s="259"/>
      <c r="CD36" s="259"/>
      <c r="CE36" s="259"/>
      <c r="CF36" s="259"/>
      <c r="CG36" s="259"/>
      <c r="CH36" s="259"/>
      <c r="CI36" s="259"/>
      <c r="CJ36" s="259"/>
      <c r="CK36" s="259"/>
      <c r="CL36" s="259"/>
      <c r="CM36" s="259"/>
      <c r="CN36" s="259"/>
      <c r="CO36" s="259"/>
      <c r="CP36" s="259"/>
      <c r="CQ36" s="259"/>
      <c r="CR36" s="259"/>
      <c r="CS36" s="259"/>
      <c r="CT36" s="259"/>
      <c r="CU36" s="259"/>
      <c r="CV36" s="259"/>
      <c r="CW36" s="259"/>
      <c r="CX36" s="259"/>
      <c r="CY36" s="259"/>
      <c r="CZ36" s="259"/>
      <c r="DA36" s="259"/>
      <c r="DB36" s="259"/>
      <c r="DC36" s="259"/>
      <c r="DD36" s="259"/>
      <c r="DE36" s="259"/>
      <c r="DF36" s="259"/>
      <c r="DG36" s="259"/>
      <c r="DH36" s="259"/>
      <c r="DI36" s="259"/>
      <c r="DJ36" s="259"/>
      <c r="DK36" s="259"/>
      <c r="DL36" s="259"/>
      <c r="DM36" s="259"/>
      <c r="DN36" s="259"/>
      <c r="DO36" s="259"/>
      <c r="DP36" s="259"/>
      <c r="DQ36" s="259"/>
      <c r="DR36" s="259"/>
      <c r="DS36" s="259"/>
      <c r="DT36" s="259"/>
      <c r="DU36" s="259"/>
      <c r="DV36" s="259"/>
      <c r="DW36" s="259"/>
      <c r="DX36" s="259"/>
      <c r="DY36" s="259"/>
      <c r="DZ36" s="259"/>
      <c r="EA36" s="259"/>
      <c r="EB36" s="259"/>
      <c r="EC36" s="259"/>
      <c r="ED36" s="259"/>
      <c r="EE36" s="259"/>
      <c r="EF36" s="259"/>
      <c r="EG36" s="259"/>
      <c r="EH36" s="259"/>
      <c r="EI36" s="259"/>
      <c r="EJ36" s="259"/>
      <c r="EK36" s="259"/>
      <c r="EL36" s="259"/>
      <c r="EM36" s="259"/>
      <c r="EN36" s="259"/>
      <c r="EO36" s="259"/>
      <c r="EP36" s="259"/>
      <c r="EQ36" s="259"/>
      <c r="ER36" s="259"/>
      <c r="ES36" s="259"/>
      <c r="ET36" s="259"/>
      <c r="EU36" s="259"/>
      <c r="EV36" s="259"/>
      <c r="EW36" s="259"/>
      <c r="EX36" s="259"/>
      <c r="EY36" s="259"/>
      <c r="EZ36" s="259"/>
      <c r="FA36" s="259"/>
      <c r="FB36" s="259"/>
      <c r="FC36" s="259"/>
      <c r="FD36" s="259"/>
      <c r="FE36" s="259"/>
      <c r="FF36" s="259"/>
      <c r="FG36" s="259"/>
      <c r="FH36" s="259"/>
      <c r="FI36" s="259"/>
      <c r="FJ36" s="259"/>
      <c r="FK36" s="259"/>
      <c r="FL36" s="259"/>
      <c r="FM36" s="259"/>
      <c r="FN36" s="259"/>
      <c r="FO36" s="259"/>
      <c r="FP36" s="259"/>
      <c r="FQ36" s="259"/>
      <c r="FR36" s="259"/>
      <c r="FS36" s="259"/>
      <c r="FT36" s="259"/>
      <c r="FU36" s="259"/>
      <c r="FV36" s="259"/>
      <c r="FW36" s="259"/>
      <c r="FX36" s="259"/>
      <c r="FY36" s="259"/>
      <c r="FZ36" s="259"/>
      <c r="GA36" s="259"/>
      <c r="GB36" s="259"/>
      <c r="GC36" s="259"/>
      <c r="GD36" s="259"/>
      <c r="GE36" s="259"/>
      <c r="GF36" s="259"/>
      <c r="GG36" s="259"/>
      <c r="GH36" s="259"/>
      <c r="GI36" s="259"/>
      <c r="GJ36" s="259"/>
      <c r="GK36" s="259"/>
      <c r="GL36" s="259"/>
      <c r="GM36" s="259"/>
      <c r="GN36" s="259"/>
      <c r="GO36" s="259"/>
      <c r="GP36" s="259"/>
      <c r="GQ36" s="259"/>
      <c r="GR36" s="259"/>
      <c r="GS36" s="259"/>
      <c r="GT36" s="259"/>
      <c r="GU36" s="259"/>
      <c r="GV36" s="259"/>
      <c r="GW36" s="259"/>
      <c r="GX36" s="259"/>
      <c r="GY36" s="259"/>
      <c r="GZ36" s="259"/>
      <c r="HA36" s="259"/>
      <c r="HB36" s="259"/>
      <c r="HC36" s="259"/>
      <c r="HD36" s="259"/>
      <c r="HE36" s="259"/>
      <c r="HF36" s="259"/>
      <c r="HG36" s="259"/>
      <c r="HH36" s="259"/>
      <c r="HI36" s="259"/>
      <c r="HJ36" s="259"/>
      <c r="HK36" s="259"/>
      <c r="HL36" s="259"/>
      <c r="HM36" s="259"/>
      <c r="HN36" s="259"/>
      <c r="HO36" s="259"/>
      <c r="HP36" s="259"/>
      <c r="HQ36" s="259"/>
      <c r="HR36" s="259"/>
      <c r="HS36" s="259"/>
      <c r="HT36" s="259"/>
      <c r="HU36" s="259"/>
      <c r="HV36" s="259"/>
      <c r="HW36" s="259"/>
      <c r="HX36" s="259"/>
      <c r="HY36" s="259"/>
      <c r="HZ36" s="259"/>
      <c r="IA36" s="259"/>
      <c r="IB36" s="259"/>
      <c r="IC36" s="259"/>
      <c r="ID36" s="259"/>
      <c r="IE36" s="259"/>
      <c r="IF36" s="259"/>
      <c r="IG36" s="259"/>
      <c r="IH36" s="259"/>
      <c r="II36" s="259"/>
      <c r="IJ36" s="259"/>
      <c r="IK36" s="259"/>
      <c r="IL36" s="259"/>
      <c r="IM36" s="259"/>
      <c r="IN36" s="259"/>
      <c r="IO36" s="259"/>
      <c r="IP36" s="259"/>
      <c r="IQ36" s="259"/>
      <c r="IR36" s="259"/>
      <c r="IS36" s="259"/>
      <c r="IT36" s="259"/>
      <c r="IU36" s="259"/>
      <c r="IV36" s="259"/>
      <c r="IW36" s="259"/>
    </row>
    <row r="37" customFormat="false" ht="11.25" hidden="false" customHeight="false" outlineLevel="0" collapsed="false">
      <c r="A37" s="253" t="n">
        <f aca="false">B37</f>
        <v>36385</v>
      </c>
      <c r="B37" s="254" t="n">
        <f aca="false">DATE(YEAR(B32),MONTH(B32),DAY(B32)+7)</f>
        <v>36385</v>
      </c>
      <c r="C37" s="219" t="n">
        <f aca="false">VLOOKUP($B37,data!$B$6:$M$7000,11,0)</f>
        <v>2456000</v>
      </c>
      <c r="D37" s="255" t="n">
        <f aca="false">VLOOKUP($B37,[6]Data!$A$500:$E$1300,4,0)</f>
        <v>89</v>
      </c>
      <c r="E37" s="255" t="n">
        <f aca="false">VLOOKUP($B37,[6]Data!$A$500:$E$1300,5,0)</f>
        <v>63</v>
      </c>
      <c r="F37" s="255" t="n">
        <f aca="false">AVERAGE($C31:$C37)</f>
        <v>2493857.14285714</v>
      </c>
      <c r="G37" s="256"/>
      <c r="H37" s="257"/>
      <c r="I37" s="257"/>
      <c r="J37" s="257"/>
      <c r="K37" s="253" t="n">
        <f aca="false">L37</f>
        <v>36450</v>
      </c>
      <c r="L37" s="254" t="n">
        <f aca="false">DATE(YEAR(L35),MONTH(L35),DAY(L35)+7)</f>
        <v>36450</v>
      </c>
      <c r="M37" s="219" t="n">
        <f aca="false">VLOOKUP($K37,data!$B$6:$M$7000,11,0)</f>
        <v>2616000</v>
      </c>
      <c r="N37" s="257"/>
      <c r="O37" s="257"/>
      <c r="P37" s="256"/>
      <c r="Q37" s="258"/>
      <c r="R37" s="258"/>
      <c r="S37" s="258"/>
      <c r="T37" s="259"/>
      <c r="U37" s="260"/>
      <c r="V37" s="256"/>
      <c r="W37" s="260"/>
      <c r="X37" s="256"/>
      <c r="Y37" s="250"/>
      <c r="Z37" s="250"/>
      <c r="AA37" s="250"/>
      <c r="AB37" s="259"/>
      <c r="AC37" s="261"/>
      <c r="AD37" s="261"/>
      <c r="AE37" s="261"/>
      <c r="AF37" s="262"/>
      <c r="AG37" s="259"/>
      <c r="AH37" s="259"/>
      <c r="AI37" s="259"/>
      <c r="AJ37" s="259"/>
      <c r="AK37" s="259"/>
      <c r="AL37" s="259"/>
      <c r="AM37" s="259"/>
      <c r="AN37" s="259"/>
      <c r="AO37" s="259"/>
      <c r="AP37" s="259"/>
      <c r="AQ37" s="259"/>
      <c r="AR37" s="259"/>
      <c r="AS37" s="259"/>
      <c r="AT37" s="259"/>
      <c r="AU37" s="259"/>
      <c r="AV37" s="259"/>
      <c r="AW37" s="259"/>
      <c r="AX37" s="259"/>
      <c r="AY37" s="259"/>
      <c r="AZ37" s="259"/>
      <c r="BA37" s="259"/>
      <c r="BB37" s="259"/>
      <c r="BC37" s="259"/>
      <c r="BD37" s="259"/>
      <c r="BE37" s="259"/>
      <c r="BF37" s="259"/>
      <c r="BG37" s="259"/>
      <c r="BH37" s="259"/>
      <c r="BI37" s="259"/>
      <c r="BJ37" s="259"/>
      <c r="BK37" s="259"/>
      <c r="BL37" s="259"/>
      <c r="BM37" s="259"/>
      <c r="BN37" s="259"/>
      <c r="BO37" s="259"/>
      <c r="BP37" s="259"/>
      <c r="BQ37" s="259"/>
      <c r="BR37" s="259"/>
      <c r="BS37" s="259"/>
      <c r="BT37" s="259"/>
      <c r="BU37" s="259"/>
      <c r="BV37" s="259"/>
      <c r="BW37" s="259"/>
      <c r="BX37" s="259"/>
      <c r="BY37" s="259"/>
      <c r="BZ37" s="259"/>
      <c r="CA37" s="259"/>
      <c r="CB37" s="259"/>
      <c r="CC37" s="259"/>
      <c r="CD37" s="259"/>
      <c r="CE37" s="259"/>
      <c r="CF37" s="259"/>
      <c r="CG37" s="259"/>
      <c r="CH37" s="259"/>
      <c r="CI37" s="259"/>
      <c r="CJ37" s="259"/>
      <c r="CK37" s="259"/>
      <c r="CL37" s="259"/>
      <c r="CM37" s="259"/>
      <c r="CN37" s="259"/>
      <c r="CO37" s="259"/>
      <c r="CP37" s="259"/>
      <c r="CQ37" s="259"/>
      <c r="CR37" s="259"/>
      <c r="CS37" s="259"/>
      <c r="CT37" s="259"/>
      <c r="CU37" s="259"/>
      <c r="CV37" s="259"/>
      <c r="CW37" s="259"/>
      <c r="CX37" s="259"/>
      <c r="CY37" s="259"/>
      <c r="CZ37" s="259"/>
      <c r="DA37" s="259"/>
      <c r="DB37" s="259"/>
      <c r="DC37" s="259"/>
      <c r="DD37" s="259"/>
      <c r="DE37" s="259"/>
      <c r="DF37" s="259"/>
      <c r="DG37" s="259"/>
      <c r="DH37" s="259"/>
      <c r="DI37" s="259"/>
      <c r="DJ37" s="259"/>
      <c r="DK37" s="259"/>
      <c r="DL37" s="259"/>
      <c r="DM37" s="259"/>
      <c r="DN37" s="259"/>
      <c r="DO37" s="259"/>
      <c r="DP37" s="259"/>
      <c r="DQ37" s="259"/>
      <c r="DR37" s="259"/>
      <c r="DS37" s="259"/>
      <c r="DT37" s="259"/>
      <c r="DU37" s="259"/>
      <c r="DV37" s="259"/>
      <c r="DW37" s="259"/>
      <c r="DX37" s="259"/>
      <c r="DY37" s="259"/>
      <c r="DZ37" s="259"/>
      <c r="EA37" s="259"/>
      <c r="EB37" s="259"/>
      <c r="EC37" s="259"/>
      <c r="ED37" s="259"/>
      <c r="EE37" s="259"/>
      <c r="EF37" s="259"/>
      <c r="EG37" s="259"/>
      <c r="EH37" s="259"/>
      <c r="EI37" s="259"/>
      <c r="EJ37" s="259"/>
      <c r="EK37" s="259"/>
      <c r="EL37" s="259"/>
      <c r="EM37" s="259"/>
      <c r="EN37" s="259"/>
      <c r="EO37" s="259"/>
      <c r="EP37" s="259"/>
      <c r="EQ37" s="259"/>
      <c r="ER37" s="259"/>
      <c r="ES37" s="259"/>
      <c r="ET37" s="259"/>
      <c r="EU37" s="259"/>
      <c r="EV37" s="259"/>
      <c r="EW37" s="259"/>
      <c r="EX37" s="259"/>
      <c r="EY37" s="259"/>
      <c r="EZ37" s="259"/>
      <c r="FA37" s="259"/>
      <c r="FB37" s="259"/>
      <c r="FC37" s="259"/>
      <c r="FD37" s="259"/>
      <c r="FE37" s="259"/>
      <c r="FF37" s="259"/>
      <c r="FG37" s="259"/>
      <c r="FH37" s="259"/>
      <c r="FI37" s="259"/>
      <c r="FJ37" s="259"/>
      <c r="FK37" s="259"/>
      <c r="FL37" s="259"/>
      <c r="FM37" s="259"/>
      <c r="FN37" s="259"/>
      <c r="FO37" s="259"/>
      <c r="FP37" s="259"/>
      <c r="FQ37" s="259"/>
      <c r="FR37" s="259"/>
      <c r="FS37" s="259"/>
      <c r="FT37" s="259"/>
      <c r="FU37" s="259"/>
      <c r="FV37" s="259"/>
      <c r="FW37" s="259"/>
      <c r="FX37" s="259"/>
      <c r="FY37" s="259"/>
      <c r="FZ37" s="259"/>
      <c r="GA37" s="259"/>
      <c r="GB37" s="259"/>
      <c r="GC37" s="259"/>
      <c r="GD37" s="259"/>
      <c r="GE37" s="259"/>
      <c r="GF37" s="259"/>
      <c r="GG37" s="259"/>
      <c r="GH37" s="259"/>
      <c r="GI37" s="259"/>
      <c r="GJ37" s="259"/>
      <c r="GK37" s="259"/>
      <c r="GL37" s="259"/>
      <c r="GM37" s="259"/>
      <c r="GN37" s="259"/>
      <c r="GO37" s="259"/>
      <c r="GP37" s="259"/>
      <c r="GQ37" s="259"/>
      <c r="GR37" s="259"/>
      <c r="GS37" s="259"/>
      <c r="GT37" s="259"/>
      <c r="GU37" s="259"/>
      <c r="GV37" s="259"/>
      <c r="GW37" s="259"/>
      <c r="GX37" s="259"/>
      <c r="GY37" s="259"/>
      <c r="GZ37" s="259"/>
      <c r="HA37" s="259"/>
      <c r="HB37" s="259"/>
      <c r="HC37" s="259"/>
      <c r="HD37" s="259"/>
      <c r="HE37" s="259"/>
      <c r="HF37" s="259"/>
      <c r="HG37" s="259"/>
      <c r="HH37" s="259"/>
      <c r="HI37" s="259"/>
      <c r="HJ37" s="259"/>
      <c r="HK37" s="259"/>
      <c r="HL37" s="259"/>
      <c r="HM37" s="259"/>
      <c r="HN37" s="259"/>
      <c r="HO37" s="259"/>
      <c r="HP37" s="259"/>
      <c r="HQ37" s="259"/>
      <c r="HR37" s="259"/>
      <c r="HS37" s="259"/>
      <c r="HT37" s="259"/>
      <c r="HU37" s="259"/>
      <c r="HV37" s="259"/>
      <c r="HW37" s="259"/>
      <c r="HX37" s="259"/>
      <c r="HY37" s="259"/>
      <c r="HZ37" s="259"/>
      <c r="IA37" s="259"/>
      <c r="IB37" s="259"/>
      <c r="IC37" s="259"/>
      <c r="ID37" s="259"/>
      <c r="IE37" s="259"/>
      <c r="IF37" s="259"/>
      <c r="IG37" s="259"/>
      <c r="IH37" s="259"/>
      <c r="II37" s="259"/>
      <c r="IJ37" s="259"/>
      <c r="IK37" s="259"/>
      <c r="IL37" s="259"/>
      <c r="IM37" s="259"/>
      <c r="IN37" s="259"/>
      <c r="IO37" s="259"/>
      <c r="IP37" s="259"/>
      <c r="IQ37" s="259"/>
      <c r="IR37" s="259"/>
      <c r="IS37" s="259"/>
      <c r="IT37" s="259"/>
      <c r="IU37" s="259"/>
      <c r="IV37" s="259"/>
      <c r="IW37" s="259"/>
    </row>
    <row r="38" customFormat="false" ht="11.25" hidden="false" customHeight="false" outlineLevel="0" collapsed="false">
      <c r="A38" s="253" t="n">
        <f aca="false">B38</f>
        <v>36388</v>
      </c>
      <c r="B38" s="254" t="n">
        <f aca="false">DATE(YEAR(B33),MONTH(B33),DAY(B33)+7)</f>
        <v>36388</v>
      </c>
      <c r="C38" s="219" t="n">
        <f aca="false">VLOOKUP($B38,data!$B$6:$M$7000,11,0)</f>
        <v>2573000</v>
      </c>
      <c r="D38" s="255" t="n">
        <f aca="false">VLOOKUP($B38,[6]Data!$A$500:$E$1300,4,0)</f>
        <v>91</v>
      </c>
      <c r="E38" s="255" t="n">
        <f aca="false">VLOOKUP($B38,[6]Data!$A$500:$E$1300,5,0)</f>
        <v>58</v>
      </c>
      <c r="F38" s="255" t="n">
        <f aca="false">AVERAGE($C32:$C38)</f>
        <v>2484428.57142857</v>
      </c>
      <c r="G38" s="256"/>
      <c r="H38" s="257"/>
      <c r="I38" s="257"/>
      <c r="J38" s="257"/>
      <c r="K38" s="253" t="n">
        <f aca="false">L38</f>
        <v>36456</v>
      </c>
      <c r="L38" s="254" t="n">
        <f aca="false">DATE(YEAR(L36),MONTH(L36),DAY(L36)+7)</f>
        <v>36456</v>
      </c>
      <c r="M38" s="219" t="n">
        <f aca="false">VLOOKUP($K38,data!$B$6:$M$7000,11,0)</f>
        <v>2595000</v>
      </c>
      <c r="N38" s="257"/>
      <c r="O38" s="257"/>
      <c r="P38" s="256"/>
      <c r="Q38" s="258"/>
      <c r="R38" s="258"/>
      <c r="S38" s="258"/>
      <c r="T38" s="259"/>
      <c r="U38" s="260"/>
      <c r="V38" s="256"/>
      <c r="W38" s="260"/>
      <c r="X38" s="256"/>
      <c r="Y38" s="250"/>
      <c r="Z38" s="250"/>
      <c r="AA38" s="250"/>
      <c r="AB38" s="259"/>
      <c r="AC38" s="261"/>
      <c r="AD38" s="261"/>
      <c r="AE38" s="261"/>
      <c r="AF38" s="262"/>
      <c r="AG38" s="259"/>
      <c r="AH38" s="259"/>
      <c r="AI38" s="259"/>
      <c r="AJ38" s="259"/>
      <c r="AK38" s="259"/>
      <c r="AL38" s="259"/>
      <c r="AM38" s="259"/>
      <c r="AN38" s="259"/>
      <c r="AO38" s="259"/>
      <c r="AP38" s="259"/>
      <c r="AQ38" s="259"/>
      <c r="AR38" s="259"/>
      <c r="AS38" s="259"/>
      <c r="AT38" s="259"/>
      <c r="AU38" s="259"/>
      <c r="AV38" s="259"/>
      <c r="AW38" s="259"/>
      <c r="AX38" s="259"/>
      <c r="AY38" s="259"/>
      <c r="AZ38" s="259"/>
      <c r="BA38" s="259"/>
      <c r="BB38" s="259"/>
      <c r="BC38" s="259"/>
      <c r="BD38" s="259"/>
      <c r="BE38" s="259"/>
      <c r="BF38" s="259"/>
      <c r="BG38" s="259"/>
      <c r="BH38" s="259"/>
      <c r="BI38" s="259"/>
      <c r="BJ38" s="259"/>
      <c r="BK38" s="259"/>
      <c r="BL38" s="259"/>
      <c r="BM38" s="259"/>
      <c r="BN38" s="259"/>
      <c r="BO38" s="259"/>
      <c r="BP38" s="259"/>
      <c r="BQ38" s="259"/>
      <c r="BR38" s="259"/>
      <c r="BS38" s="259"/>
      <c r="BT38" s="259"/>
      <c r="BU38" s="259"/>
      <c r="BV38" s="259"/>
      <c r="BW38" s="259"/>
      <c r="BX38" s="259"/>
      <c r="BY38" s="259"/>
      <c r="BZ38" s="259"/>
      <c r="CA38" s="259"/>
      <c r="CB38" s="259"/>
      <c r="CC38" s="259"/>
      <c r="CD38" s="259"/>
      <c r="CE38" s="259"/>
      <c r="CF38" s="259"/>
      <c r="CG38" s="259"/>
      <c r="CH38" s="259"/>
      <c r="CI38" s="259"/>
      <c r="CJ38" s="259"/>
      <c r="CK38" s="259"/>
      <c r="CL38" s="259"/>
      <c r="CM38" s="259"/>
      <c r="CN38" s="259"/>
      <c r="CO38" s="259"/>
      <c r="CP38" s="259"/>
      <c r="CQ38" s="259"/>
      <c r="CR38" s="259"/>
      <c r="CS38" s="259"/>
      <c r="CT38" s="259"/>
      <c r="CU38" s="259"/>
      <c r="CV38" s="259"/>
      <c r="CW38" s="259"/>
      <c r="CX38" s="259"/>
      <c r="CY38" s="259"/>
      <c r="CZ38" s="259"/>
      <c r="DA38" s="259"/>
      <c r="DB38" s="259"/>
      <c r="DC38" s="259"/>
      <c r="DD38" s="259"/>
      <c r="DE38" s="259"/>
      <c r="DF38" s="259"/>
      <c r="DG38" s="259"/>
      <c r="DH38" s="259"/>
      <c r="DI38" s="259"/>
      <c r="DJ38" s="259"/>
      <c r="DK38" s="259"/>
      <c r="DL38" s="259"/>
      <c r="DM38" s="259"/>
      <c r="DN38" s="259"/>
      <c r="DO38" s="259"/>
      <c r="DP38" s="259"/>
      <c r="DQ38" s="259"/>
      <c r="DR38" s="259"/>
      <c r="DS38" s="259"/>
      <c r="DT38" s="259"/>
      <c r="DU38" s="259"/>
      <c r="DV38" s="259"/>
      <c r="DW38" s="259"/>
      <c r="DX38" s="259"/>
      <c r="DY38" s="259"/>
      <c r="DZ38" s="259"/>
      <c r="EA38" s="259"/>
      <c r="EB38" s="259"/>
      <c r="EC38" s="259"/>
      <c r="ED38" s="259"/>
      <c r="EE38" s="259"/>
      <c r="EF38" s="259"/>
      <c r="EG38" s="259"/>
      <c r="EH38" s="259"/>
      <c r="EI38" s="259"/>
      <c r="EJ38" s="259"/>
      <c r="EK38" s="259"/>
      <c r="EL38" s="259"/>
      <c r="EM38" s="259"/>
      <c r="EN38" s="259"/>
      <c r="EO38" s="259"/>
      <c r="EP38" s="259"/>
      <c r="EQ38" s="259"/>
      <c r="ER38" s="259"/>
      <c r="ES38" s="259"/>
      <c r="ET38" s="259"/>
      <c r="EU38" s="259"/>
      <c r="EV38" s="259"/>
      <c r="EW38" s="259"/>
      <c r="EX38" s="259"/>
      <c r="EY38" s="259"/>
      <c r="EZ38" s="259"/>
      <c r="FA38" s="259"/>
      <c r="FB38" s="259"/>
      <c r="FC38" s="259"/>
      <c r="FD38" s="259"/>
      <c r="FE38" s="259"/>
      <c r="FF38" s="259"/>
      <c r="FG38" s="259"/>
      <c r="FH38" s="259"/>
      <c r="FI38" s="259"/>
      <c r="FJ38" s="259"/>
      <c r="FK38" s="259"/>
      <c r="FL38" s="259"/>
      <c r="FM38" s="259"/>
      <c r="FN38" s="259"/>
      <c r="FO38" s="259"/>
      <c r="FP38" s="259"/>
      <c r="FQ38" s="259"/>
      <c r="FR38" s="259"/>
      <c r="FS38" s="259"/>
      <c r="FT38" s="259"/>
      <c r="FU38" s="259"/>
      <c r="FV38" s="259"/>
      <c r="FW38" s="259"/>
      <c r="FX38" s="259"/>
      <c r="FY38" s="259"/>
      <c r="FZ38" s="259"/>
      <c r="GA38" s="259"/>
      <c r="GB38" s="259"/>
      <c r="GC38" s="259"/>
      <c r="GD38" s="259"/>
      <c r="GE38" s="259"/>
      <c r="GF38" s="259"/>
      <c r="GG38" s="259"/>
      <c r="GH38" s="259"/>
      <c r="GI38" s="259"/>
      <c r="GJ38" s="259"/>
      <c r="GK38" s="259"/>
      <c r="GL38" s="259"/>
      <c r="GM38" s="259"/>
      <c r="GN38" s="259"/>
      <c r="GO38" s="259"/>
      <c r="GP38" s="259"/>
      <c r="GQ38" s="259"/>
      <c r="GR38" s="259"/>
      <c r="GS38" s="259"/>
      <c r="GT38" s="259"/>
      <c r="GU38" s="259"/>
      <c r="GV38" s="259"/>
      <c r="GW38" s="259"/>
      <c r="GX38" s="259"/>
      <c r="GY38" s="259"/>
      <c r="GZ38" s="259"/>
      <c r="HA38" s="259"/>
      <c r="HB38" s="259"/>
      <c r="HC38" s="259"/>
      <c r="HD38" s="259"/>
      <c r="HE38" s="259"/>
      <c r="HF38" s="259"/>
      <c r="HG38" s="259"/>
      <c r="HH38" s="259"/>
      <c r="HI38" s="259"/>
      <c r="HJ38" s="259"/>
      <c r="HK38" s="259"/>
      <c r="HL38" s="259"/>
      <c r="HM38" s="259"/>
      <c r="HN38" s="259"/>
      <c r="HO38" s="259"/>
      <c r="HP38" s="259"/>
      <c r="HQ38" s="259"/>
      <c r="HR38" s="259"/>
      <c r="HS38" s="259"/>
      <c r="HT38" s="259"/>
      <c r="HU38" s="259"/>
      <c r="HV38" s="259"/>
      <c r="HW38" s="259"/>
      <c r="HX38" s="259"/>
      <c r="HY38" s="259"/>
      <c r="HZ38" s="259"/>
      <c r="IA38" s="259"/>
      <c r="IB38" s="259"/>
      <c r="IC38" s="259"/>
      <c r="ID38" s="259"/>
      <c r="IE38" s="259"/>
      <c r="IF38" s="259"/>
      <c r="IG38" s="259"/>
      <c r="IH38" s="259"/>
      <c r="II38" s="259"/>
      <c r="IJ38" s="259"/>
      <c r="IK38" s="259"/>
      <c r="IL38" s="259"/>
      <c r="IM38" s="259"/>
      <c r="IN38" s="259"/>
      <c r="IO38" s="259"/>
      <c r="IP38" s="259"/>
      <c r="IQ38" s="259"/>
      <c r="IR38" s="259"/>
      <c r="IS38" s="259"/>
      <c r="IT38" s="259"/>
      <c r="IU38" s="259"/>
      <c r="IV38" s="259"/>
      <c r="IW38" s="259"/>
    </row>
    <row r="39" customFormat="false" ht="11.25" hidden="false" customHeight="false" outlineLevel="0" collapsed="false">
      <c r="A39" s="253" t="n">
        <f aca="false">B39</f>
        <v>36389</v>
      </c>
      <c r="B39" s="254" t="n">
        <f aca="false">DATE(YEAR(B34),MONTH(B34),DAY(B34)+7)</f>
        <v>36389</v>
      </c>
      <c r="C39" s="219" t="n">
        <f aca="false">VLOOKUP($B39,data!$B$6:$M$7000,11,0)</f>
        <v>2793000</v>
      </c>
      <c r="D39" s="255" t="n">
        <f aca="false">VLOOKUP($B39,[6]Data!$A$500:$E$1300,4,0)</f>
        <v>92</v>
      </c>
      <c r="E39" s="255" t="n">
        <f aca="false">VLOOKUP($B39,[6]Data!$A$500:$E$1300,5,0)</f>
        <v>63</v>
      </c>
      <c r="F39" s="255" t="n">
        <f aca="false">AVERAGE($C33:$C39)</f>
        <v>2531142.85714286</v>
      </c>
      <c r="G39" s="256"/>
      <c r="H39" s="257"/>
      <c r="I39" s="257"/>
      <c r="J39" s="257"/>
      <c r="K39" s="253" t="n">
        <f aca="false">L39</f>
        <v>36457</v>
      </c>
      <c r="L39" s="254" t="n">
        <f aca="false">DATE(YEAR(L37),MONTH(L37),DAY(L37)+7)</f>
        <v>36457</v>
      </c>
      <c r="M39" s="219" t="n">
        <f aca="false">VLOOKUP($K39,data!$B$6:$M$7000,11,0)</f>
        <v>2577000</v>
      </c>
      <c r="N39" s="257"/>
      <c r="O39" s="257"/>
      <c r="P39" s="256"/>
      <c r="Q39" s="258"/>
      <c r="R39" s="258"/>
      <c r="S39" s="258"/>
      <c r="T39" s="259"/>
      <c r="U39" s="260"/>
      <c r="V39" s="256"/>
      <c r="W39" s="260"/>
      <c r="X39" s="256"/>
      <c r="Y39" s="250"/>
      <c r="Z39" s="250"/>
      <c r="AA39" s="250"/>
      <c r="AB39" s="259"/>
      <c r="AC39" s="261"/>
      <c r="AD39" s="261"/>
      <c r="AE39" s="261"/>
      <c r="AF39" s="262"/>
      <c r="AG39" s="259"/>
      <c r="AH39" s="259"/>
      <c r="AI39" s="259"/>
      <c r="AJ39" s="259"/>
      <c r="AK39" s="259"/>
      <c r="AL39" s="259"/>
      <c r="AM39" s="259"/>
      <c r="AN39" s="259"/>
      <c r="AO39" s="259"/>
      <c r="AP39" s="259"/>
      <c r="AQ39" s="259"/>
      <c r="AR39" s="259"/>
      <c r="AS39" s="259"/>
      <c r="AT39" s="259"/>
      <c r="AU39" s="259"/>
      <c r="AV39" s="259"/>
      <c r="AW39" s="259"/>
      <c r="AX39" s="259"/>
      <c r="AY39" s="259"/>
      <c r="AZ39" s="259"/>
      <c r="BA39" s="259"/>
      <c r="BB39" s="259"/>
      <c r="BC39" s="259"/>
      <c r="BD39" s="259"/>
      <c r="BE39" s="259"/>
      <c r="BF39" s="259"/>
      <c r="BG39" s="259"/>
      <c r="BH39" s="259"/>
      <c r="BI39" s="259"/>
      <c r="BJ39" s="259"/>
      <c r="BK39" s="259"/>
      <c r="BL39" s="259"/>
      <c r="BM39" s="259"/>
      <c r="BN39" s="259"/>
      <c r="BO39" s="259"/>
      <c r="BP39" s="259"/>
      <c r="BQ39" s="259"/>
      <c r="BR39" s="259"/>
      <c r="BS39" s="259"/>
      <c r="BT39" s="259"/>
      <c r="BU39" s="259"/>
      <c r="BV39" s="259"/>
      <c r="BW39" s="259"/>
      <c r="BX39" s="259"/>
      <c r="BY39" s="259"/>
      <c r="BZ39" s="259"/>
      <c r="CA39" s="259"/>
      <c r="CB39" s="259"/>
      <c r="CC39" s="259"/>
      <c r="CD39" s="259"/>
      <c r="CE39" s="259"/>
      <c r="CF39" s="259"/>
      <c r="CG39" s="259"/>
      <c r="CH39" s="259"/>
      <c r="CI39" s="259"/>
      <c r="CJ39" s="259"/>
      <c r="CK39" s="259"/>
      <c r="CL39" s="259"/>
      <c r="CM39" s="259"/>
      <c r="CN39" s="259"/>
      <c r="CO39" s="259"/>
      <c r="CP39" s="259"/>
      <c r="CQ39" s="259"/>
      <c r="CR39" s="259"/>
      <c r="CS39" s="259"/>
      <c r="CT39" s="259"/>
      <c r="CU39" s="259"/>
      <c r="CV39" s="259"/>
      <c r="CW39" s="259"/>
      <c r="CX39" s="259"/>
      <c r="CY39" s="259"/>
      <c r="CZ39" s="259"/>
      <c r="DA39" s="259"/>
      <c r="DB39" s="259"/>
      <c r="DC39" s="259"/>
      <c r="DD39" s="259"/>
      <c r="DE39" s="259"/>
      <c r="DF39" s="259"/>
      <c r="DG39" s="259"/>
      <c r="DH39" s="259"/>
      <c r="DI39" s="259"/>
      <c r="DJ39" s="259"/>
      <c r="DK39" s="259"/>
      <c r="DL39" s="259"/>
      <c r="DM39" s="259"/>
      <c r="DN39" s="259"/>
      <c r="DO39" s="259"/>
      <c r="DP39" s="259"/>
      <c r="DQ39" s="259"/>
      <c r="DR39" s="259"/>
      <c r="DS39" s="259"/>
      <c r="DT39" s="259"/>
      <c r="DU39" s="259"/>
      <c r="DV39" s="259"/>
      <c r="DW39" s="259"/>
      <c r="DX39" s="259"/>
      <c r="DY39" s="259"/>
      <c r="DZ39" s="259"/>
      <c r="EA39" s="259"/>
      <c r="EB39" s="259"/>
      <c r="EC39" s="259"/>
      <c r="ED39" s="259"/>
      <c r="EE39" s="259"/>
      <c r="EF39" s="259"/>
      <c r="EG39" s="259"/>
      <c r="EH39" s="259"/>
      <c r="EI39" s="259"/>
      <c r="EJ39" s="259"/>
      <c r="EK39" s="259"/>
      <c r="EL39" s="259"/>
      <c r="EM39" s="259"/>
      <c r="EN39" s="259"/>
      <c r="EO39" s="259"/>
      <c r="EP39" s="259"/>
      <c r="EQ39" s="259"/>
      <c r="ER39" s="259"/>
      <c r="ES39" s="259"/>
      <c r="ET39" s="259"/>
      <c r="EU39" s="259"/>
      <c r="EV39" s="259"/>
      <c r="EW39" s="259"/>
      <c r="EX39" s="259"/>
      <c r="EY39" s="259"/>
      <c r="EZ39" s="259"/>
      <c r="FA39" s="259"/>
      <c r="FB39" s="259"/>
      <c r="FC39" s="259"/>
      <c r="FD39" s="259"/>
      <c r="FE39" s="259"/>
      <c r="FF39" s="259"/>
      <c r="FG39" s="259"/>
      <c r="FH39" s="259"/>
      <c r="FI39" s="259"/>
      <c r="FJ39" s="259"/>
      <c r="FK39" s="259"/>
      <c r="FL39" s="259"/>
      <c r="FM39" s="259"/>
      <c r="FN39" s="259"/>
      <c r="FO39" s="259"/>
      <c r="FP39" s="259"/>
      <c r="FQ39" s="259"/>
      <c r="FR39" s="259"/>
      <c r="FS39" s="259"/>
      <c r="FT39" s="259"/>
      <c r="FU39" s="259"/>
      <c r="FV39" s="259"/>
      <c r="FW39" s="259"/>
      <c r="FX39" s="259"/>
      <c r="FY39" s="259"/>
      <c r="FZ39" s="259"/>
      <c r="GA39" s="259"/>
      <c r="GB39" s="259"/>
      <c r="GC39" s="259"/>
      <c r="GD39" s="259"/>
      <c r="GE39" s="259"/>
      <c r="GF39" s="259"/>
      <c r="GG39" s="259"/>
      <c r="GH39" s="259"/>
      <c r="GI39" s="259"/>
      <c r="GJ39" s="259"/>
      <c r="GK39" s="259"/>
      <c r="GL39" s="259"/>
      <c r="GM39" s="259"/>
      <c r="GN39" s="259"/>
      <c r="GO39" s="259"/>
      <c r="GP39" s="259"/>
      <c r="GQ39" s="259"/>
      <c r="GR39" s="259"/>
      <c r="GS39" s="259"/>
      <c r="GT39" s="259"/>
      <c r="GU39" s="259"/>
      <c r="GV39" s="259"/>
      <c r="GW39" s="259"/>
      <c r="GX39" s="259"/>
      <c r="GY39" s="259"/>
      <c r="GZ39" s="259"/>
      <c r="HA39" s="259"/>
      <c r="HB39" s="259"/>
      <c r="HC39" s="259"/>
      <c r="HD39" s="259"/>
      <c r="HE39" s="259"/>
      <c r="HF39" s="259"/>
      <c r="HG39" s="259"/>
      <c r="HH39" s="259"/>
      <c r="HI39" s="259"/>
      <c r="HJ39" s="259"/>
      <c r="HK39" s="259"/>
      <c r="HL39" s="259"/>
      <c r="HM39" s="259"/>
      <c r="HN39" s="259"/>
      <c r="HO39" s="259"/>
      <c r="HP39" s="259"/>
      <c r="HQ39" s="259"/>
      <c r="HR39" s="259"/>
      <c r="HS39" s="259"/>
      <c r="HT39" s="259"/>
      <c r="HU39" s="259"/>
      <c r="HV39" s="259"/>
      <c r="HW39" s="259"/>
      <c r="HX39" s="259"/>
      <c r="HY39" s="259"/>
      <c r="HZ39" s="259"/>
      <c r="IA39" s="259"/>
      <c r="IB39" s="259"/>
      <c r="IC39" s="259"/>
      <c r="ID39" s="259"/>
      <c r="IE39" s="259"/>
      <c r="IF39" s="259"/>
      <c r="IG39" s="259"/>
      <c r="IH39" s="259"/>
      <c r="II39" s="259"/>
      <c r="IJ39" s="259"/>
      <c r="IK39" s="259"/>
      <c r="IL39" s="259"/>
      <c r="IM39" s="259"/>
      <c r="IN39" s="259"/>
      <c r="IO39" s="259"/>
      <c r="IP39" s="259"/>
      <c r="IQ39" s="259"/>
      <c r="IR39" s="259"/>
      <c r="IS39" s="259"/>
      <c r="IT39" s="259"/>
      <c r="IU39" s="259"/>
      <c r="IV39" s="259"/>
      <c r="IW39" s="259"/>
    </row>
    <row r="40" customFormat="false" ht="11.25" hidden="false" customHeight="false" outlineLevel="0" collapsed="false">
      <c r="A40" s="253" t="n">
        <f aca="false">B40</f>
        <v>36390</v>
      </c>
      <c r="B40" s="254" t="n">
        <f aca="false">DATE(YEAR(B35),MONTH(B35),DAY(B35)+7)</f>
        <v>36390</v>
      </c>
      <c r="C40" s="219" t="n">
        <f aca="false">VLOOKUP($B40,data!$B$6:$M$7000,11,0)</f>
        <v>2806000</v>
      </c>
      <c r="D40" s="255" t="n">
        <f aca="false">VLOOKUP($B40,[6]Data!$A$500:$E$1300,4,0)</f>
        <v>90</v>
      </c>
      <c r="E40" s="255" t="n">
        <f aca="false">VLOOKUP($B40,[6]Data!$A$500:$E$1300,5,0)</f>
        <v>64</v>
      </c>
      <c r="F40" s="255" t="n">
        <f aca="false">AVERAGE($C34:$C40)</f>
        <v>2564000</v>
      </c>
      <c r="G40" s="256"/>
      <c r="H40" s="257"/>
      <c r="I40" s="257"/>
      <c r="J40" s="257"/>
      <c r="K40" s="253" t="n">
        <f aca="false">L40</f>
        <v>36463</v>
      </c>
      <c r="L40" s="254" t="n">
        <f aca="false">DATE(YEAR(L38),MONTH(L38),DAY(L38)+7)</f>
        <v>36463</v>
      </c>
      <c r="M40" s="219" t="n">
        <f aca="false">VLOOKUP($K40,data!$B$6:$M$7000,11,0)</f>
        <v>2918000</v>
      </c>
      <c r="N40" s="257"/>
      <c r="O40" s="257"/>
      <c r="P40" s="256"/>
      <c r="Q40" s="258"/>
      <c r="R40" s="258"/>
      <c r="S40" s="258"/>
      <c r="T40" s="259"/>
      <c r="U40" s="260"/>
      <c r="V40" s="256"/>
      <c r="W40" s="260"/>
      <c r="X40" s="256"/>
      <c r="Y40" s="250"/>
      <c r="Z40" s="250"/>
      <c r="AA40" s="250"/>
      <c r="AB40" s="259"/>
      <c r="AC40" s="261"/>
      <c r="AD40" s="261"/>
      <c r="AE40" s="261"/>
      <c r="AF40" s="262"/>
      <c r="AG40" s="259"/>
      <c r="AH40" s="259"/>
      <c r="AI40" s="259"/>
      <c r="AJ40" s="259"/>
      <c r="AK40" s="259"/>
      <c r="AL40" s="259"/>
      <c r="AM40" s="259"/>
      <c r="AN40" s="259"/>
      <c r="AO40" s="259"/>
      <c r="AP40" s="259"/>
      <c r="AQ40" s="259"/>
      <c r="AR40" s="259"/>
      <c r="AS40" s="259"/>
      <c r="AT40" s="259"/>
      <c r="AU40" s="259"/>
      <c r="AV40" s="259"/>
      <c r="AW40" s="259"/>
      <c r="AX40" s="259"/>
      <c r="AY40" s="259"/>
      <c r="AZ40" s="259"/>
      <c r="BA40" s="259"/>
      <c r="BB40" s="259"/>
      <c r="BC40" s="259"/>
      <c r="BD40" s="259"/>
      <c r="BE40" s="259"/>
      <c r="BF40" s="259"/>
      <c r="BG40" s="259"/>
      <c r="BH40" s="259"/>
      <c r="BI40" s="259"/>
      <c r="BJ40" s="259"/>
      <c r="BK40" s="259"/>
      <c r="BL40" s="259"/>
      <c r="BM40" s="259"/>
      <c r="BN40" s="259"/>
      <c r="BO40" s="259"/>
      <c r="BP40" s="259"/>
      <c r="BQ40" s="259"/>
      <c r="BR40" s="259"/>
      <c r="BS40" s="259"/>
      <c r="BT40" s="259"/>
      <c r="BU40" s="259"/>
      <c r="BV40" s="259"/>
      <c r="BW40" s="259"/>
      <c r="BX40" s="259"/>
      <c r="BY40" s="259"/>
      <c r="BZ40" s="259"/>
      <c r="CA40" s="259"/>
      <c r="CB40" s="259"/>
      <c r="CC40" s="259"/>
      <c r="CD40" s="259"/>
      <c r="CE40" s="259"/>
      <c r="CF40" s="259"/>
      <c r="CG40" s="259"/>
      <c r="CH40" s="259"/>
      <c r="CI40" s="259"/>
      <c r="CJ40" s="259"/>
      <c r="CK40" s="259"/>
      <c r="CL40" s="259"/>
      <c r="CM40" s="259"/>
      <c r="CN40" s="259"/>
      <c r="CO40" s="259"/>
      <c r="CP40" s="259"/>
      <c r="CQ40" s="259"/>
      <c r="CR40" s="259"/>
      <c r="CS40" s="259"/>
      <c r="CT40" s="259"/>
      <c r="CU40" s="259"/>
      <c r="CV40" s="259"/>
      <c r="CW40" s="259"/>
      <c r="CX40" s="259"/>
      <c r="CY40" s="259"/>
      <c r="CZ40" s="259"/>
      <c r="DA40" s="259"/>
      <c r="DB40" s="259"/>
      <c r="DC40" s="259"/>
      <c r="DD40" s="259"/>
      <c r="DE40" s="259"/>
      <c r="DF40" s="259"/>
      <c r="DG40" s="259"/>
      <c r="DH40" s="259"/>
      <c r="DI40" s="259"/>
      <c r="DJ40" s="259"/>
      <c r="DK40" s="259"/>
      <c r="DL40" s="259"/>
      <c r="DM40" s="259"/>
      <c r="DN40" s="259"/>
      <c r="DO40" s="259"/>
      <c r="DP40" s="259"/>
      <c r="DQ40" s="259"/>
      <c r="DR40" s="259"/>
      <c r="DS40" s="259"/>
      <c r="DT40" s="259"/>
      <c r="DU40" s="259"/>
      <c r="DV40" s="259"/>
      <c r="DW40" s="259"/>
      <c r="DX40" s="259"/>
      <c r="DY40" s="259"/>
      <c r="DZ40" s="259"/>
      <c r="EA40" s="259"/>
      <c r="EB40" s="259"/>
      <c r="EC40" s="259"/>
      <c r="ED40" s="259"/>
      <c r="EE40" s="259"/>
      <c r="EF40" s="259"/>
      <c r="EG40" s="259"/>
      <c r="EH40" s="259"/>
      <c r="EI40" s="259"/>
      <c r="EJ40" s="259"/>
      <c r="EK40" s="259"/>
      <c r="EL40" s="259"/>
      <c r="EM40" s="259"/>
      <c r="EN40" s="259"/>
      <c r="EO40" s="259"/>
      <c r="EP40" s="259"/>
      <c r="EQ40" s="259"/>
      <c r="ER40" s="259"/>
      <c r="ES40" s="259"/>
      <c r="ET40" s="259"/>
      <c r="EU40" s="259"/>
      <c r="EV40" s="259"/>
      <c r="EW40" s="259"/>
      <c r="EX40" s="259"/>
      <c r="EY40" s="259"/>
      <c r="EZ40" s="259"/>
      <c r="FA40" s="259"/>
      <c r="FB40" s="259"/>
      <c r="FC40" s="259"/>
      <c r="FD40" s="259"/>
      <c r="FE40" s="259"/>
      <c r="FF40" s="259"/>
      <c r="FG40" s="259"/>
      <c r="FH40" s="259"/>
      <c r="FI40" s="259"/>
      <c r="FJ40" s="259"/>
      <c r="FK40" s="259"/>
      <c r="FL40" s="259"/>
      <c r="FM40" s="259"/>
      <c r="FN40" s="259"/>
      <c r="FO40" s="259"/>
      <c r="FP40" s="259"/>
      <c r="FQ40" s="259"/>
      <c r="FR40" s="259"/>
      <c r="FS40" s="259"/>
      <c r="FT40" s="259"/>
      <c r="FU40" s="259"/>
      <c r="FV40" s="259"/>
      <c r="FW40" s="259"/>
      <c r="FX40" s="259"/>
      <c r="FY40" s="259"/>
      <c r="FZ40" s="259"/>
      <c r="GA40" s="259"/>
      <c r="GB40" s="259"/>
      <c r="GC40" s="259"/>
      <c r="GD40" s="259"/>
      <c r="GE40" s="259"/>
      <c r="GF40" s="259"/>
      <c r="GG40" s="259"/>
      <c r="GH40" s="259"/>
      <c r="GI40" s="259"/>
      <c r="GJ40" s="259"/>
      <c r="GK40" s="259"/>
      <c r="GL40" s="259"/>
      <c r="GM40" s="259"/>
      <c r="GN40" s="259"/>
      <c r="GO40" s="259"/>
      <c r="GP40" s="259"/>
      <c r="GQ40" s="259"/>
      <c r="GR40" s="259"/>
      <c r="GS40" s="259"/>
      <c r="GT40" s="259"/>
      <c r="GU40" s="259"/>
      <c r="GV40" s="259"/>
      <c r="GW40" s="259"/>
      <c r="GX40" s="259"/>
      <c r="GY40" s="259"/>
      <c r="GZ40" s="259"/>
      <c r="HA40" s="259"/>
      <c r="HB40" s="259"/>
      <c r="HC40" s="259"/>
      <c r="HD40" s="259"/>
      <c r="HE40" s="259"/>
      <c r="HF40" s="259"/>
      <c r="HG40" s="259"/>
      <c r="HH40" s="259"/>
      <c r="HI40" s="259"/>
      <c r="HJ40" s="259"/>
      <c r="HK40" s="259"/>
      <c r="HL40" s="259"/>
      <c r="HM40" s="259"/>
      <c r="HN40" s="259"/>
      <c r="HO40" s="259"/>
      <c r="HP40" s="259"/>
      <c r="HQ40" s="259"/>
      <c r="HR40" s="259"/>
      <c r="HS40" s="259"/>
      <c r="HT40" s="259"/>
      <c r="HU40" s="259"/>
      <c r="HV40" s="259"/>
      <c r="HW40" s="259"/>
      <c r="HX40" s="259"/>
      <c r="HY40" s="259"/>
      <c r="HZ40" s="259"/>
      <c r="IA40" s="259"/>
      <c r="IB40" s="259"/>
      <c r="IC40" s="259"/>
      <c r="ID40" s="259"/>
      <c r="IE40" s="259"/>
      <c r="IF40" s="259"/>
      <c r="IG40" s="259"/>
      <c r="IH40" s="259"/>
      <c r="II40" s="259"/>
      <c r="IJ40" s="259"/>
      <c r="IK40" s="259"/>
      <c r="IL40" s="259"/>
      <c r="IM40" s="259"/>
      <c r="IN40" s="259"/>
      <c r="IO40" s="259"/>
      <c r="IP40" s="259"/>
      <c r="IQ40" s="259"/>
      <c r="IR40" s="259"/>
      <c r="IS40" s="259"/>
      <c r="IT40" s="259"/>
      <c r="IU40" s="259"/>
      <c r="IV40" s="259"/>
      <c r="IW40" s="259"/>
    </row>
    <row r="41" customFormat="false" ht="11.25" hidden="false" customHeight="false" outlineLevel="0" collapsed="false">
      <c r="A41" s="253" t="n">
        <f aca="false">B41</f>
        <v>36391</v>
      </c>
      <c r="B41" s="254" t="n">
        <f aca="false">DATE(YEAR(B36),MONTH(B36),DAY(B36)+7)</f>
        <v>36391</v>
      </c>
      <c r="C41" s="219" t="n">
        <f aca="false">VLOOKUP($B41,data!$B$6:$M$7000,11,0)</f>
        <v>2861000</v>
      </c>
      <c r="D41" s="255" t="n">
        <f aca="false">VLOOKUP($B41,[6]Data!$A$500:$E$1300,4,0)</f>
        <v>91</v>
      </c>
      <c r="E41" s="255" t="n">
        <f aca="false">VLOOKUP($B41,[6]Data!$A$500:$E$1300,5,0)</f>
        <v>60</v>
      </c>
      <c r="F41" s="255" t="n">
        <f aca="false">AVERAGE($C35:$C41)</f>
        <v>2615285.71428571</v>
      </c>
      <c r="G41" s="256"/>
      <c r="H41" s="257"/>
      <c r="I41" s="257"/>
      <c r="J41" s="257"/>
      <c r="K41" s="253" t="n">
        <f aca="false">L41</f>
        <v>36464</v>
      </c>
      <c r="L41" s="254" t="n">
        <f aca="false">DATE(YEAR(L39),MONTH(L39),DAY(L39)+7)</f>
        <v>36464</v>
      </c>
      <c r="M41" s="219" t="n">
        <f aca="false">VLOOKUP($K41,data!$B$6:$M$7000,11,0)</f>
        <v>2480000</v>
      </c>
      <c r="N41" s="257"/>
      <c r="O41" s="257"/>
      <c r="P41" s="256"/>
      <c r="Q41" s="258"/>
      <c r="R41" s="258"/>
      <c r="S41" s="258"/>
      <c r="T41" s="259"/>
      <c r="U41" s="260"/>
      <c r="V41" s="256"/>
      <c r="W41" s="260"/>
      <c r="X41" s="256"/>
      <c r="Y41" s="250"/>
      <c r="Z41" s="250"/>
      <c r="AA41" s="250"/>
      <c r="AB41" s="259"/>
      <c r="AC41" s="261"/>
      <c r="AD41" s="261"/>
      <c r="AE41" s="261"/>
      <c r="AF41" s="262"/>
      <c r="AG41" s="259"/>
      <c r="AH41" s="259"/>
      <c r="AI41" s="259"/>
      <c r="AJ41" s="259"/>
      <c r="AK41" s="259"/>
      <c r="AL41" s="259"/>
      <c r="AM41" s="259"/>
      <c r="AN41" s="259"/>
      <c r="AO41" s="259"/>
      <c r="AP41" s="259"/>
      <c r="AQ41" s="259"/>
      <c r="AR41" s="259"/>
      <c r="AS41" s="259"/>
      <c r="AT41" s="259"/>
      <c r="AU41" s="259"/>
      <c r="AV41" s="259"/>
      <c r="AW41" s="259"/>
      <c r="AX41" s="259"/>
      <c r="AY41" s="259"/>
      <c r="AZ41" s="259"/>
      <c r="BA41" s="259"/>
      <c r="BB41" s="259"/>
      <c r="BC41" s="259"/>
      <c r="BD41" s="259"/>
      <c r="BE41" s="259"/>
      <c r="BF41" s="259"/>
      <c r="BG41" s="259"/>
      <c r="BH41" s="259"/>
      <c r="BI41" s="259"/>
      <c r="BJ41" s="259"/>
      <c r="BK41" s="259"/>
      <c r="BL41" s="259"/>
      <c r="BM41" s="259"/>
      <c r="BN41" s="259"/>
      <c r="BO41" s="259"/>
      <c r="BP41" s="259"/>
      <c r="BQ41" s="259"/>
      <c r="BR41" s="259"/>
      <c r="BS41" s="259"/>
      <c r="BT41" s="259"/>
      <c r="BU41" s="259"/>
      <c r="BV41" s="259"/>
      <c r="BW41" s="259"/>
      <c r="BX41" s="259"/>
      <c r="BY41" s="259"/>
      <c r="BZ41" s="259"/>
      <c r="CA41" s="259"/>
      <c r="CB41" s="259"/>
      <c r="CC41" s="259"/>
      <c r="CD41" s="259"/>
      <c r="CE41" s="259"/>
      <c r="CF41" s="259"/>
      <c r="CG41" s="259"/>
      <c r="CH41" s="259"/>
      <c r="CI41" s="259"/>
      <c r="CJ41" s="259"/>
      <c r="CK41" s="259"/>
      <c r="CL41" s="259"/>
      <c r="CM41" s="259"/>
      <c r="CN41" s="259"/>
      <c r="CO41" s="259"/>
      <c r="CP41" s="259"/>
      <c r="CQ41" s="259"/>
      <c r="CR41" s="259"/>
      <c r="CS41" s="259"/>
      <c r="CT41" s="259"/>
      <c r="CU41" s="259"/>
      <c r="CV41" s="259"/>
      <c r="CW41" s="259"/>
      <c r="CX41" s="259"/>
      <c r="CY41" s="259"/>
      <c r="CZ41" s="259"/>
      <c r="DA41" s="259"/>
      <c r="DB41" s="259"/>
      <c r="DC41" s="259"/>
      <c r="DD41" s="259"/>
      <c r="DE41" s="259"/>
      <c r="DF41" s="259"/>
      <c r="DG41" s="259"/>
      <c r="DH41" s="259"/>
      <c r="DI41" s="259"/>
      <c r="DJ41" s="259"/>
      <c r="DK41" s="259"/>
      <c r="DL41" s="259"/>
      <c r="DM41" s="259"/>
      <c r="DN41" s="259"/>
      <c r="DO41" s="259"/>
      <c r="DP41" s="259"/>
      <c r="DQ41" s="259"/>
      <c r="DR41" s="259"/>
      <c r="DS41" s="259"/>
      <c r="DT41" s="259"/>
      <c r="DU41" s="259"/>
      <c r="DV41" s="259"/>
      <c r="DW41" s="259"/>
      <c r="DX41" s="259"/>
      <c r="DY41" s="259"/>
      <c r="DZ41" s="259"/>
      <c r="EA41" s="259"/>
      <c r="EB41" s="259"/>
      <c r="EC41" s="259"/>
      <c r="ED41" s="259"/>
      <c r="EE41" s="259"/>
      <c r="EF41" s="259"/>
      <c r="EG41" s="259"/>
      <c r="EH41" s="259"/>
      <c r="EI41" s="259"/>
      <c r="EJ41" s="259"/>
      <c r="EK41" s="259"/>
      <c r="EL41" s="259"/>
      <c r="EM41" s="259"/>
      <c r="EN41" s="259"/>
      <c r="EO41" s="259"/>
      <c r="EP41" s="259"/>
      <c r="EQ41" s="259"/>
      <c r="ER41" s="259"/>
      <c r="ES41" s="259"/>
      <c r="ET41" s="259"/>
      <c r="EU41" s="259"/>
      <c r="EV41" s="259"/>
      <c r="EW41" s="259"/>
      <c r="EX41" s="259"/>
      <c r="EY41" s="259"/>
      <c r="EZ41" s="259"/>
      <c r="FA41" s="259"/>
      <c r="FB41" s="259"/>
      <c r="FC41" s="259"/>
      <c r="FD41" s="259"/>
      <c r="FE41" s="259"/>
      <c r="FF41" s="259"/>
      <c r="FG41" s="259"/>
      <c r="FH41" s="259"/>
      <c r="FI41" s="259"/>
      <c r="FJ41" s="259"/>
      <c r="FK41" s="259"/>
      <c r="FL41" s="259"/>
      <c r="FM41" s="259"/>
      <c r="FN41" s="259"/>
      <c r="FO41" s="259"/>
      <c r="FP41" s="259"/>
      <c r="FQ41" s="259"/>
      <c r="FR41" s="259"/>
      <c r="FS41" s="259"/>
      <c r="FT41" s="259"/>
      <c r="FU41" s="259"/>
      <c r="FV41" s="259"/>
      <c r="FW41" s="259"/>
      <c r="FX41" s="259"/>
      <c r="FY41" s="259"/>
      <c r="FZ41" s="259"/>
      <c r="GA41" s="259"/>
      <c r="GB41" s="259"/>
      <c r="GC41" s="259"/>
      <c r="GD41" s="259"/>
      <c r="GE41" s="259"/>
      <c r="GF41" s="259"/>
      <c r="GG41" s="259"/>
      <c r="GH41" s="259"/>
      <c r="GI41" s="259"/>
      <c r="GJ41" s="259"/>
      <c r="GK41" s="259"/>
      <c r="GL41" s="259"/>
      <c r="GM41" s="259"/>
      <c r="GN41" s="259"/>
      <c r="GO41" s="259"/>
      <c r="GP41" s="259"/>
      <c r="GQ41" s="259"/>
      <c r="GR41" s="259"/>
      <c r="GS41" s="259"/>
      <c r="GT41" s="259"/>
      <c r="GU41" s="259"/>
      <c r="GV41" s="259"/>
      <c r="GW41" s="259"/>
      <c r="GX41" s="259"/>
      <c r="GY41" s="259"/>
      <c r="GZ41" s="259"/>
      <c r="HA41" s="259"/>
      <c r="HB41" s="259"/>
      <c r="HC41" s="259"/>
      <c r="HD41" s="259"/>
      <c r="HE41" s="259"/>
      <c r="HF41" s="259"/>
      <c r="HG41" s="259"/>
      <c r="HH41" s="259"/>
      <c r="HI41" s="259"/>
      <c r="HJ41" s="259"/>
      <c r="HK41" s="259"/>
      <c r="HL41" s="259"/>
      <c r="HM41" s="259"/>
      <c r="HN41" s="259"/>
      <c r="HO41" s="259"/>
      <c r="HP41" s="259"/>
      <c r="HQ41" s="259"/>
      <c r="HR41" s="259"/>
      <c r="HS41" s="259"/>
      <c r="HT41" s="259"/>
      <c r="HU41" s="259"/>
      <c r="HV41" s="259"/>
      <c r="HW41" s="259"/>
      <c r="HX41" s="259"/>
      <c r="HY41" s="259"/>
      <c r="HZ41" s="259"/>
      <c r="IA41" s="259"/>
      <c r="IB41" s="259"/>
      <c r="IC41" s="259"/>
      <c r="ID41" s="259"/>
      <c r="IE41" s="259"/>
      <c r="IF41" s="259"/>
      <c r="IG41" s="259"/>
      <c r="IH41" s="259"/>
      <c r="II41" s="259"/>
      <c r="IJ41" s="259"/>
      <c r="IK41" s="259"/>
      <c r="IL41" s="259"/>
      <c r="IM41" s="259"/>
      <c r="IN41" s="259"/>
      <c r="IO41" s="259"/>
      <c r="IP41" s="259"/>
      <c r="IQ41" s="259"/>
      <c r="IR41" s="259"/>
      <c r="IS41" s="259"/>
      <c r="IT41" s="259"/>
      <c r="IU41" s="259"/>
      <c r="IV41" s="259"/>
      <c r="IW41" s="259"/>
    </row>
    <row r="42" customFormat="false" ht="11.25" hidden="false" customHeight="false" outlineLevel="0" collapsed="false">
      <c r="A42" s="253" t="n">
        <f aca="false">B42</f>
        <v>36392</v>
      </c>
      <c r="B42" s="254" t="n">
        <f aca="false">DATE(YEAR(B37),MONTH(B37),DAY(B37)+7)</f>
        <v>36392</v>
      </c>
      <c r="C42" s="219" t="n">
        <f aca="false">VLOOKUP($B42,data!$B$6:$M$7000,11,0)</f>
        <v>2704000</v>
      </c>
      <c r="D42" s="255" t="n">
        <f aca="false">VLOOKUP($B42,[6]Data!$A$500:$E$1300,4,0)</f>
        <v>90</v>
      </c>
      <c r="E42" s="255" t="n">
        <f aca="false">VLOOKUP($B42,[6]Data!$A$500:$E$1300,5,0)</f>
        <v>61</v>
      </c>
      <c r="F42" s="255" t="n">
        <f aca="false">AVERAGE($C36:$C42)</f>
        <v>2669285.71428571</v>
      </c>
      <c r="G42" s="256"/>
      <c r="H42" s="257"/>
      <c r="I42" s="257"/>
      <c r="J42" s="257"/>
      <c r="K42" s="253" t="n">
        <f aca="false">L42</f>
        <v>36470</v>
      </c>
      <c r="L42" s="254" t="n">
        <f aca="false">DATE(YEAR(L40),MONTH(L40),DAY(L40)+7)</f>
        <v>36470</v>
      </c>
      <c r="M42" s="219" t="n">
        <f aca="false">VLOOKUP($K42,data!$B$6:$M$7000,11,0)</f>
        <v>2508000</v>
      </c>
      <c r="N42" s="257"/>
      <c r="O42" s="257"/>
      <c r="P42" s="256"/>
      <c r="Q42" s="258"/>
      <c r="R42" s="258"/>
      <c r="S42" s="258"/>
      <c r="T42" s="259"/>
      <c r="U42" s="260"/>
      <c r="V42" s="256"/>
      <c r="W42" s="260"/>
      <c r="X42" s="256"/>
      <c r="Y42" s="250"/>
      <c r="Z42" s="250"/>
      <c r="AA42" s="250"/>
      <c r="AB42" s="259"/>
      <c r="AC42" s="261"/>
      <c r="AD42" s="261"/>
      <c r="AE42" s="261"/>
      <c r="AF42" s="262"/>
      <c r="AG42" s="259"/>
      <c r="AH42" s="259"/>
      <c r="AI42" s="259"/>
      <c r="AJ42" s="259"/>
      <c r="AK42" s="259"/>
      <c r="AL42" s="259"/>
      <c r="AM42" s="259"/>
      <c r="AN42" s="259"/>
      <c r="AO42" s="259"/>
      <c r="AP42" s="259"/>
      <c r="AQ42" s="259"/>
      <c r="AR42" s="259"/>
      <c r="AS42" s="259"/>
      <c r="AT42" s="259"/>
      <c r="AU42" s="259"/>
      <c r="AV42" s="259"/>
      <c r="AW42" s="259"/>
      <c r="AX42" s="259"/>
      <c r="AY42" s="259"/>
      <c r="AZ42" s="259"/>
      <c r="BA42" s="259"/>
      <c r="BB42" s="259"/>
      <c r="BC42" s="259"/>
      <c r="BD42" s="259"/>
      <c r="BE42" s="259"/>
      <c r="BF42" s="259"/>
      <c r="BG42" s="259"/>
      <c r="BH42" s="259"/>
      <c r="BI42" s="259"/>
      <c r="BJ42" s="259"/>
      <c r="BK42" s="259"/>
      <c r="BL42" s="259"/>
      <c r="BM42" s="259"/>
      <c r="BN42" s="259"/>
      <c r="BO42" s="259"/>
      <c r="BP42" s="259"/>
      <c r="BQ42" s="259"/>
      <c r="BR42" s="259"/>
      <c r="BS42" s="259"/>
      <c r="BT42" s="259"/>
      <c r="BU42" s="259"/>
      <c r="BV42" s="259"/>
      <c r="BW42" s="259"/>
      <c r="BX42" s="259"/>
      <c r="BY42" s="259"/>
      <c r="BZ42" s="259"/>
      <c r="CA42" s="259"/>
      <c r="CB42" s="259"/>
      <c r="CC42" s="259"/>
      <c r="CD42" s="259"/>
      <c r="CE42" s="259"/>
      <c r="CF42" s="259"/>
      <c r="CG42" s="259"/>
      <c r="CH42" s="259"/>
      <c r="CI42" s="259"/>
      <c r="CJ42" s="259"/>
      <c r="CK42" s="259"/>
      <c r="CL42" s="259"/>
      <c r="CM42" s="259"/>
      <c r="CN42" s="259"/>
      <c r="CO42" s="259"/>
      <c r="CP42" s="259"/>
      <c r="CQ42" s="259"/>
      <c r="CR42" s="259"/>
      <c r="CS42" s="259"/>
      <c r="CT42" s="259"/>
      <c r="CU42" s="259"/>
      <c r="CV42" s="259"/>
      <c r="CW42" s="259"/>
      <c r="CX42" s="259"/>
      <c r="CY42" s="259"/>
      <c r="CZ42" s="259"/>
      <c r="DA42" s="259"/>
      <c r="DB42" s="259"/>
      <c r="DC42" s="259"/>
      <c r="DD42" s="259"/>
      <c r="DE42" s="259"/>
      <c r="DF42" s="259"/>
      <c r="DG42" s="259"/>
      <c r="DH42" s="259"/>
      <c r="DI42" s="259"/>
      <c r="DJ42" s="259"/>
      <c r="DK42" s="259"/>
      <c r="DL42" s="259"/>
      <c r="DM42" s="259"/>
      <c r="DN42" s="259"/>
      <c r="DO42" s="259"/>
      <c r="DP42" s="259"/>
      <c r="DQ42" s="259"/>
      <c r="DR42" s="259"/>
      <c r="DS42" s="259"/>
      <c r="DT42" s="259"/>
      <c r="DU42" s="259"/>
      <c r="DV42" s="259"/>
      <c r="DW42" s="259"/>
      <c r="DX42" s="259"/>
      <c r="DY42" s="259"/>
      <c r="DZ42" s="259"/>
      <c r="EA42" s="259"/>
      <c r="EB42" s="259"/>
      <c r="EC42" s="259"/>
      <c r="ED42" s="259"/>
      <c r="EE42" s="259"/>
      <c r="EF42" s="259"/>
      <c r="EG42" s="259"/>
      <c r="EH42" s="259"/>
      <c r="EI42" s="259"/>
      <c r="EJ42" s="259"/>
      <c r="EK42" s="259"/>
      <c r="EL42" s="259"/>
      <c r="EM42" s="259"/>
      <c r="EN42" s="259"/>
      <c r="EO42" s="259"/>
      <c r="EP42" s="259"/>
      <c r="EQ42" s="259"/>
      <c r="ER42" s="259"/>
      <c r="ES42" s="259"/>
      <c r="ET42" s="259"/>
      <c r="EU42" s="259"/>
      <c r="EV42" s="259"/>
      <c r="EW42" s="259"/>
      <c r="EX42" s="259"/>
      <c r="EY42" s="259"/>
      <c r="EZ42" s="259"/>
      <c r="FA42" s="259"/>
      <c r="FB42" s="259"/>
      <c r="FC42" s="259"/>
      <c r="FD42" s="259"/>
      <c r="FE42" s="259"/>
      <c r="FF42" s="259"/>
      <c r="FG42" s="259"/>
      <c r="FH42" s="259"/>
      <c r="FI42" s="259"/>
      <c r="FJ42" s="259"/>
      <c r="FK42" s="259"/>
      <c r="FL42" s="259"/>
      <c r="FM42" s="259"/>
      <c r="FN42" s="259"/>
      <c r="FO42" s="259"/>
      <c r="FP42" s="259"/>
      <c r="FQ42" s="259"/>
      <c r="FR42" s="259"/>
      <c r="FS42" s="259"/>
      <c r="FT42" s="259"/>
      <c r="FU42" s="259"/>
      <c r="FV42" s="259"/>
      <c r="FW42" s="259"/>
      <c r="FX42" s="259"/>
      <c r="FY42" s="259"/>
      <c r="FZ42" s="259"/>
      <c r="GA42" s="259"/>
      <c r="GB42" s="259"/>
      <c r="GC42" s="259"/>
      <c r="GD42" s="259"/>
      <c r="GE42" s="259"/>
      <c r="GF42" s="259"/>
      <c r="GG42" s="259"/>
      <c r="GH42" s="259"/>
      <c r="GI42" s="259"/>
      <c r="GJ42" s="259"/>
      <c r="GK42" s="259"/>
      <c r="GL42" s="259"/>
      <c r="GM42" s="259"/>
      <c r="GN42" s="259"/>
      <c r="GO42" s="259"/>
      <c r="GP42" s="259"/>
      <c r="GQ42" s="259"/>
      <c r="GR42" s="259"/>
      <c r="GS42" s="259"/>
      <c r="GT42" s="259"/>
      <c r="GU42" s="259"/>
      <c r="GV42" s="259"/>
      <c r="GW42" s="259"/>
      <c r="GX42" s="259"/>
      <c r="GY42" s="259"/>
      <c r="GZ42" s="259"/>
      <c r="HA42" s="259"/>
      <c r="HB42" s="259"/>
      <c r="HC42" s="259"/>
      <c r="HD42" s="259"/>
      <c r="HE42" s="259"/>
      <c r="HF42" s="259"/>
      <c r="HG42" s="259"/>
      <c r="HH42" s="259"/>
      <c r="HI42" s="259"/>
      <c r="HJ42" s="259"/>
      <c r="HK42" s="259"/>
      <c r="HL42" s="259"/>
      <c r="HM42" s="259"/>
      <c r="HN42" s="259"/>
      <c r="HO42" s="259"/>
      <c r="HP42" s="259"/>
      <c r="HQ42" s="259"/>
      <c r="HR42" s="259"/>
      <c r="HS42" s="259"/>
      <c r="HT42" s="259"/>
      <c r="HU42" s="259"/>
      <c r="HV42" s="259"/>
      <c r="HW42" s="259"/>
      <c r="HX42" s="259"/>
      <c r="HY42" s="259"/>
      <c r="HZ42" s="259"/>
      <c r="IA42" s="259"/>
      <c r="IB42" s="259"/>
      <c r="IC42" s="259"/>
      <c r="ID42" s="259"/>
      <c r="IE42" s="259"/>
      <c r="IF42" s="259"/>
      <c r="IG42" s="259"/>
      <c r="IH42" s="259"/>
      <c r="II42" s="259"/>
      <c r="IJ42" s="259"/>
      <c r="IK42" s="259"/>
      <c r="IL42" s="259"/>
      <c r="IM42" s="259"/>
      <c r="IN42" s="259"/>
      <c r="IO42" s="259"/>
      <c r="IP42" s="259"/>
      <c r="IQ42" s="259"/>
      <c r="IR42" s="259"/>
      <c r="IS42" s="259"/>
      <c r="IT42" s="259"/>
      <c r="IU42" s="259"/>
      <c r="IV42" s="259"/>
      <c r="IW42" s="259"/>
    </row>
    <row r="43" customFormat="false" ht="11.25" hidden="false" customHeight="false" outlineLevel="0" collapsed="false">
      <c r="A43" s="253" t="n">
        <f aca="false">B43</f>
        <v>36395</v>
      </c>
      <c r="B43" s="254" t="n">
        <f aca="false">DATE(YEAR(B38),MONTH(B38),DAY(B38)+7)</f>
        <v>36395</v>
      </c>
      <c r="C43" s="219" t="n">
        <f aca="false">VLOOKUP($B43,data!$B$6:$M$7000,11,0)</f>
        <v>3355000</v>
      </c>
      <c r="D43" s="255" t="n">
        <f aca="false">VLOOKUP($B43,[6]Data!$A$500:$E$1300,4,0)</f>
        <v>96</v>
      </c>
      <c r="E43" s="255" t="n">
        <f aca="false">VLOOKUP($B43,[6]Data!$A$500:$E$1300,5,0)</f>
        <v>63</v>
      </c>
      <c r="F43" s="255" t="n">
        <f aca="false">AVERAGE($C37:$C43)</f>
        <v>2792571.42857143</v>
      </c>
      <c r="G43" s="256"/>
      <c r="H43" s="257"/>
      <c r="I43" s="257"/>
      <c r="J43" s="257"/>
      <c r="K43" s="253" t="n">
        <f aca="false">L43</f>
        <v>36471</v>
      </c>
      <c r="L43" s="254" t="n">
        <f aca="false">DATE(YEAR(L41),MONTH(L41),DAY(L41)+7)</f>
        <v>36471</v>
      </c>
      <c r="M43" s="219" t="n">
        <f aca="false">VLOOKUP($K43,data!$B$6:$M$7000,11,0)</f>
        <v>2305000</v>
      </c>
      <c r="N43" s="257"/>
      <c r="O43" s="257"/>
      <c r="P43" s="256"/>
      <c r="Q43" s="258"/>
      <c r="R43" s="258"/>
      <c r="S43" s="258"/>
      <c r="T43" s="259"/>
      <c r="U43" s="260"/>
      <c r="V43" s="256"/>
      <c r="W43" s="260"/>
      <c r="X43" s="256"/>
      <c r="Y43" s="250"/>
      <c r="Z43" s="250"/>
      <c r="AA43" s="250"/>
      <c r="AB43" s="259"/>
      <c r="AC43" s="261"/>
      <c r="AD43" s="261"/>
      <c r="AE43" s="261"/>
      <c r="AF43" s="262"/>
      <c r="AG43" s="259"/>
      <c r="AH43" s="259"/>
      <c r="AI43" s="259"/>
      <c r="AJ43" s="259"/>
      <c r="AK43" s="259"/>
      <c r="AL43" s="259"/>
      <c r="AM43" s="259"/>
      <c r="AN43" s="259"/>
      <c r="AO43" s="259"/>
      <c r="AP43" s="259"/>
      <c r="AQ43" s="259"/>
      <c r="AR43" s="259"/>
      <c r="AS43" s="259"/>
      <c r="AT43" s="259"/>
      <c r="AU43" s="259"/>
      <c r="AV43" s="259"/>
      <c r="AW43" s="259"/>
      <c r="AX43" s="259"/>
      <c r="AY43" s="259"/>
      <c r="AZ43" s="259"/>
      <c r="BA43" s="259"/>
      <c r="BB43" s="259"/>
      <c r="BC43" s="259"/>
      <c r="BD43" s="259"/>
      <c r="BE43" s="259"/>
      <c r="BF43" s="259"/>
      <c r="BG43" s="259"/>
      <c r="BH43" s="259"/>
      <c r="BI43" s="259"/>
      <c r="BJ43" s="259"/>
      <c r="BK43" s="259"/>
      <c r="BL43" s="259"/>
      <c r="BM43" s="259"/>
      <c r="BN43" s="259"/>
      <c r="BO43" s="259"/>
      <c r="BP43" s="259"/>
      <c r="BQ43" s="259"/>
      <c r="BR43" s="259"/>
      <c r="BS43" s="259"/>
      <c r="BT43" s="259"/>
      <c r="BU43" s="259"/>
      <c r="BV43" s="259"/>
      <c r="BW43" s="259"/>
      <c r="BX43" s="259"/>
      <c r="BY43" s="259"/>
      <c r="BZ43" s="259"/>
      <c r="CA43" s="259"/>
      <c r="CB43" s="259"/>
      <c r="CC43" s="259"/>
      <c r="CD43" s="259"/>
      <c r="CE43" s="259"/>
      <c r="CF43" s="259"/>
      <c r="CG43" s="259"/>
      <c r="CH43" s="259"/>
      <c r="CI43" s="259"/>
      <c r="CJ43" s="259"/>
      <c r="CK43" s="259"/>
      <c r="CL43" s="259"/>
      <c r="CM43" s="259"/>
      <c r="CN43" s="259"/>
      <c r="CO43" s="259"/>
      <c r="CP43" s="259"/>
      <c r="CQ43" s="259"/>
      <c r="CR43" s="259"/>
      <c r="CS43" s="259"/>
      <c r="CT43" s="259"/>
      <c r="CU43" s="259"/>
      <c r="CV43" s="259"/>
      <c r="CW43" s="259"/>
      <c r="CX43" s="259"/>
      <c r="CY43" s="259"/>
      <c r="CZ43" s="259"/>
      <c r="DA43" s="259"/>
      <c r="DB43" s="259"/>
      <c r="DC43" s="259"/>
      <c r="DD43" s="259"/>
      <c r="DE43" s="259"/>
      <c r="DF43" s="259"/>
      <c r="DG43" s="259"/>
      <c r="DH43" s="259"/>
      <c r="DI43" s="259"/>
      <c r="DJ43" s="259"/>
      <c r="DK43" s="259"/>
      <c r="DL43" s="259"/>
      <c r="DM43" s="259"/>
      <c r="DN43" s="259"/>
      <c r="DO43" s="259"/>
      <c r="DP43" s="259"/>
      <c r="DQ43" s="259"/>
      <c r="DR43" s="259"/>
      <c r="DS43" s="259"/>
      <c r="DT43" s="259"/>
      <c r="DU43" s="259"/>
      <c r="DV43" s="259"/>
      <c r="DW43" s="259"/>
      <c r="DX43" s="259"/>
      <c r="DY43" s="259"/>
      <c r="DZ43" s="259"/>
      <c r="EA43" s="259"/>
      <c r="EB43" s="259"/>
      <c r="EC43" s="259"/>
      <c r="ED43" s="259"/>
      <c r="EE43" s="259"/>
      <c r="EF43" s="259"/>
      <c r="EG43" s="259"/>
      <c r="EH43" s="259"/>
      <c r="EI43" s="259"/>
      <c r="EJ43" s="259"/>
      <c r="EK43" s="259"/>
      <c r="EL43" s="259"/>
      <c r="EM43" s="259"/>
      <c r="EN43" s="259"/>
      <c r="EO43" s="259"/>
      <c r="EP43" s="259"/>
      <c r="EQ43" s="259"/>
      <c r="ER43" s="259"/>
      <c r="ES43" s="259"/>
      <c r="ET43" s="259"/>
      <c r="EU43" s="259"/>
      <c r="EV43" s="259"/>
      <c r="EW43" s="259"/>
      <c r="EX43" s="259"/>
      <c r="EY43" s="259"/>
      <c r="EZ43" s="259"/>
      <c r="FA43" s="259"/>
      <c r="FB43" s="259"/>
      <c r="FC43" s="259"/>
      <c r="FD43" s="259"/>
      <c r="FE43" s="259"/>
      <c r="FF43" s="259"/>
      <c r="FG43" s="259"/>
      <c r="FH43" s="259"/>
      <c r="FI43" s="259"/>
      <c r="FJ43" s="259"/>
      <c r="FK43" s="259"/>
      <c r="FL43" s="259"/>
      <c r="FM43" s="259"/>
      <c r="FN43" s="259"/>
      <c r="FO43" s="259"/>
      <c r="FP43" s="259"/>
      <c r="FQ43" s="259"/>
      <c r="FR43" s="259"/>
      <c r="FS43" s="259"/>
      <c r="FT43" s="259"/>
      <c r="FU43" s="259"/>
      <c r="FV43" s="259"/>
      <c r="FW43" s="259"/>
      <c r="FX43" s="259"/>
      <c r="FY43" s="259"/>
      <c r="FZ43" s="259"/>
      <c r="GA43" s="259"/>
      <c r="GB43" s="259"/>
      <c r="GC43" s="259"/>
      <c r="GD43" s="259"/>
      <c r="GE43" s="259"/>
      <c r="GF43" s="259"/>
      <c r="GG43" s="259"/>
      <c r="GH43" s="259"/>
      <c r="GI43" s="259"/>
      <c r="GJ43" s="259"/>
      <c r="GK43" s="259"/>
      <c r="GL43" s="259"/>
      <c r="GM43" s="259"/>
      <c r="GN43" s="259"/>
      <c r="GO43" s="259"/>
      <c r="GP43" s="259"/>
      <c r="GQ43" s="259"/>
      <c r="GR43" s="259"/>
      <c r="GS43" s="259"/>
      <c r="GT43" s="259"/>
      <c r="GU43" s="259"/>
      <c r="GV43" s="259"/>
      <c r="GW43" s="259"/>
      <c r="GX43" s="259"/>
      <c r="GY43" s="259"/>
      <c r="GZ43" s="259"/>
      <c r="HA43" s="259"/>
      <c r="HB43" s="259"/>
      <c r="HC43" s="259"/>
      <c r="HD43" s="259"/>
      <c r="HE43" s="259"/>
      <c r="HF43" s="259"/>
      <c r="HG43" s="259"/>
      <c r="HH43" s="259"/>
      <c r="HI43" s="259"/>
      <c r="HJ43" s="259"/>
      <c r="HK43" s="259"/>
      <c r="HL43" s="259"/>
      <c r="HM43" s="259"/>
      <c r="HN43" s="259"/>
      <c r="HO43" s="259"/>
      <c r="HP43" s="259"/>
      <c r="HQ43" s="259"/>
      <c r="HR43" s="259"/>
      <c r="HS43" s="259"/>
      <c r="HT43" s="259"/>
      <c r="HU43" s="259"/>
      <c r="HV43" s="259"/>
      <c r="HW43" s="259"/>
      <c r="HX43" s="259"/>
      <c r="HY43" s="259"/>
      <c r="HZ43" s="259"/>
      <c r="IA43" s="259"/>
      <c r="IB43" s="259"/>
      <c r="IC43" s="259"/>
      <c r="ID43" s="259"/>
      <c r="IE43" s="259"/>
      <c r="IF43" s="259"/>
      <c r="IG43" s="259"/>
      <c r="IH43" s="259"/>
      <c r="II43" s="259"/>
      <c r="IJ43" s="259"/>
      <c r="IK43" s="259"/>
      <c r="IL43" s="259"/>
      <c r="IM43" s="259"/>
      <c r="IN43" s="259"/>
      <c r="IO43" s="259"/>
      <c r="IP43" s="259"/>
      <c r="IQ43" s="259"/>
      <c r="IR43" s="259"/>
      <c r="IS43" s="259"/>
      <c r="IT43" s="259"/>
      <c r="IU43" s="259"/>
      <c r="IV43" s="259"/>
      <c r="IW43" s="259"/>
    </row>
    <row r="44" customFormat="false" ht="11.25" hidden="false" customHeight="false" outlineLevel="0" collapsed="false">
      <c r="A44" s="253" t="n">
        <f aca="false">B44</f>
        <v>36396</v>
      </c>
      <c r="B44" s="254" t="n">
        <f aca="false">DATE(YEAR(B39),MONTH(B39),DAY(B39)+7)</f>
        <v>36396</v>
      </c>
      <c r="C44" s="219" t="n">
        <f aca="false">VLOOKUP($B44,data!$B$6:$M$7000,11,0)</f>
        <v>3479000</v>
      </c>
      <c r="D44" s="255" t="n">
        <f aca="false">VLOOKUP($B44,[6]Data!$A$500:$E$1300,4,0)</f>
        <v>96</v>
      </c>
      <c r="E44" s="255" t="n">
        <f aca="false">VLOOKUP($B44,[6]Data!$A$500:$E$1300,5,0)</f>
        <v>65</v>
      </c>
      <c r="F44" s="255" t="n">
        <f aca="false">AVERAGE($C38:$C44)</f>
        <v>2938714.28571429</v>
      </c>
      <c r="G44" s="256"/>
      <c r="H44" s="257"/>
      <c r="I44" s="257"/>
      <c r="J44" s="257"/>
      <c r="K44" s="253" t="n">
        <f aca="false">L44</f>
        <v>36477</v>
      </c>
      <c r="L44" s="254" t="n">
        <f aca="false">DATE(YEAR(L42),MONTH(L42),DAY(L42)+7)</f>
        <v>36477</v>
      </c>
      <c r="M44" s="219" t="n">
        <f aca="false">VLOOKUP($K44,data!$B$6:$M$7000,11,0)</f>
        <v>2311000</v>
      </c>
      <c r="N44" s="257"/>
      <c r="O44" s="257"/>
      <c r="P44" s="256"/>
      <c r="Q44" s="258"/>
      <c r="R44" s="258"/>
      <c r="S44" s="258"/>
      <c r="T44" s="259"/>
      <c r="U44" s="260"/>
      <c r="V44" s="256"/>
      <c r="W44" s="260"/>
      <c r="X44" s="256"/>
      <c r="Y44" s="250"/>
      <c r="Z44" s="250"/>
      <c r="AA44" s="250"/>
      <c r="AB44" s="259"/>
      <c r="AC44" s="261"/>
      <c r="AD44" s="261"/>
      <c r="AE44" s="261"/>
      <c r="AF44" s="262"/>
      <c r="AG44" s="259"/>
      <c r="AH44" s="259"/>
      <c r="AI44" s="259"/>
      <c r="AJ44" s="259"/>
      <c r="AK44" s="259"/>
      <c r="AL44" s="259"/>
      <c r="AM44" s="259"/>
      <c r="AN44" s="259"/>
      <c r="AO44" s="259"/>
      <c r="AP44" s="259"/>
      <c r="AQ44" s="259"/>
      <c r="AR44" s="259"/>
      <c r="AS44" s="259"/>
      <c r="AT44" s="259"/>
      <c r="AU44" s="259"/>
      <c r="AV44" s="259"/>
      <c r="AW44" s="259"/>
      <c r="AX44" s="259"/>
      <c r="AY44" s="259"/>
      <c r="AZ44" s="259"/>
      <c r="BA44" s="259"/>
      <c r="BB44" s="259"/>
      <c r="BC44" s="259"/>
      <c r="BD44" s="259"/>
      <c r="BE44" s="259"/>
      <c r="BF44" s="259"/>
      <c r="BG44" s="259"/>
      <c r="BH44" s="259"/>
      <c r="BI44" s="259"/>
      <c r="BJ44" s="259"/>
      <c r="BK44" s="259"/>
      <c r="BL44" s="259"/>
      <c r="BM44" s="259"/>
      <c r="BN44" s="259"/>
      <c r="BO44" s="259"/>
      <c r="BP44" s="259"/>
      <c r="BQ44" s="259"/>
      <c r="BR44" s="259"/>
      <c r="BS44" s="259"/>
      <c r="BT44" s="259"/>
      <c r="BU44" s="259"/>
      <c r="BV44" s="259"/>
      <c r="BW44" s="259"/>
      <c r="BX44" s="259"/>
      <c r="BY44" s="259"/>
      <c r="BZ44" s="259"/>
      <c r="CA44" s="259"/>
      <c r="CB44" s="259"/>
      <c r="CC44" s="259"/>
      <c r="CD44" s="259"/>
      <c r="CE44" s="259"/>
      <c r="CF44" s="259"/>
      <c r="CG44" s="259"/>
      <c r="CH44" s="259"/>
      <c r="CI44" s="259"/>
      <c r="CJ44" s="259"/>
      <c r="CK44" s="259"/>
      <c r="CL44" s="259"/>
      <c r="CM44" s="259"/>
      <c r="CN44" s="259"/>
      <c r="CO44" s="259"/>
      <c r="CP44" s="259"/>
      <c r="CQ44" s="259"/>
      <c r="CR44" s="259"/>
      <c r="CS44" s="259"/>
      <c r="CT44" s="259"/>
      <c r="CU44" s="259"/>
      <c r="CV44" s="259"/>
      <c r="CW44" s="259"/>
      <c r="CX44" s="259"/>
      <c r="CY44" s="259"/>
      <c r="CZ44" s="259"/>
      <c r="DA44" s="259"/>
      <c r="DB44" s="259"/>
      <c r="DC44" s="259"/>
      <c r="DD44" s="259"/>
      <c r="DE44" s="259"/>
      <c r="DF44" s="259"/>
      <c r="DG44" s="259"/>
      <c r="DH44" s="259"/>
      <c r="DI44" s="259"/>
      <c r="DJ44" s="259"/>
      <c r="DK44" s="259"/>
      <c r="DL44" s="259"/>
      <c r="DM44" s="259"/>
      <c r="DN44" s="259"/>
      <c r="DO44" s="259"/>
      <c r="DP44" s="259"/>
      <c r="DQ44" s="259"/>
      <c r="DR44" s="259"/>
      <c r="DS44" s="259"/>
      <c r="DT44" s="259"/>
      <c r="DU44" s="259"/>
      <c r="DV44" s="259"/>
      <c r="DW44" s="259"/>
      <c r="DX44" s="259"/>
      <c r="DY44" s="259"/>
      <c r="DZ44" s="259"/>
      <c r="EA44" s="259"/>
      <c r="EB44" s="259"/>
      <c r="EC44" s="259"/>
      <c r="ED44" s="259"/>
      <c r="EE44" s="259"/>
      <c r="EF44" s="259"/>
      <c r="EG44" s="259"/>
      <c r="EH44" s="259"/>
      <c r="EI44" s="259"/>
      <c r="EJ44" s="259"/>
      <c r="EK44" s="259"/>
      <c r="EL44" s="259"/>
      <c r="EM44" s="259"/>
      <c r="EN44" s="259"/>
      <c r="EO44" s="259"/>
      <c r="EP44" s="259"/>
      <c r="EQ44" s="259"/>
      <c r="ER44" s="259"/>
      <c r="ES44" s="259"/>
      <c r="ET44" s="259"/>
      <c r="EU44" s="259"/>
      <c r="EV44" s="259"/>
      <c r="EW44" s="259"/>
      <c r="EX44" s="259"/>
      <c r="EY44" s="259"/>
      <c r="EZ44" s="259"/>
      <c r="FA44" s="259"/>
      <c r="FB44" s="259"/>
      <c r="FC44" s="259"/>
      <c r="FD44" s="259"/>
      <c r="FE44" s="259"/>
      <c r="FF44" s="259"/>
      <c r="FG44" s="259"/>
      <c r="FH44" s="259"/>
      <c r="FI44" s="259"/>
      <c r="FJ44" s="259"/>
      <c r="FK44" s="259"/>
      <c r="FL44" s="259"/>
      <c r="FM44" s="259"/>
      <c r="FN44" s="259"/>
      <c r="FO44" s="259"/>
      <c r="FP44" s="259"/>
      <c r="FQ44" s="259"/>
      <c r="FR44" s="259"/>
      <c r="FS44" s="259"/>
      <c r="FT44" s="259"/>
      <c r="FU44" s="259"/>
      <c r="FV44" s="259"/>
      <c r="FW44" s="259"/>
      <c r="FX44" s="259"/>
      <c r="FY44" s="259"/>
      <c r="FZ44" s="259"/>
      <c r="GA44" s="259"/>
      <c r="GB44" s="259"/>
      <c r="GC44" s="259"/>
      <c r="GD44" s="259"/>
      <c r="GE44" s="259"/>
      <c r="GF44" s="259"/>
      <c r="GG44" s="259"/>
      <c r="GH44" s="259"/>
      <c r="GI44" s="259"/>
      <c r="GJ44" s="259"/>
      <c r="GK44" s="259"/>
      <c r="GL44" s="259"/>
      <c r="GM44" s="259"/>
      <c r="GN44" s="259"/>
      <c r="GO44" s="259"/>
      <c r="GP44" s="259"/>
      <c r="GQ44" s="259"/>
      <c r="GR44" s="259"/>
      <c r="GS44" s="259"/>
      <c r="GT44" s="259"/>
      <c r="GU44" s="259"/>
      <c r="GV44" s="259"/>
      <c r="GW44" s="259"/>
      <c r="GX44" s="259"/>
      <c r="GY44" s="259"/>
      <c r="GZ44" s="259"/>
      <c r="HA44" s="259"/>
      <c r="HB44" s="259"/>
      <c r="HC44" s="259"/>
      <c r="HD44" s="259"/>
      <c r="HE44" s="259"/>
      <c r="HF44" s="259"/>
      <c r="HG44" s="259"/>
      <c r="HH44" s="259"/>
      <c r="HI44" s="259"/>
      <c r="HJ44" s="259"/>
      <c r="HK44" s="259"/>
      <c r="HL44" s="259"/>
      <c r="HM44" s="259"/>
      <c r="HN44" s="259"/>
      <c r="HO44" s="259"/>
      <c r="HP44" s="259"/>
      <c r="HQ44" s="259"/>
      <c r="HR44" s="259"/>
      <c r="HS44" s="259"/>
      <c r="HT44" s="259"/>
      <c r="HU44" s="259"/>
      <c r="HV44" s="259"/>
      <c r="HW44" s="259"/>
      <c r="HX44" s="259"/>
      <c r="HY44" s="259"/>
      <c r="HZ44" s="259"/>
      <c r="IA44" s="259"/>
      <c r="IB44" s="259"/>
      <c r="IC44" s="259"/>
      <c r="ID44" s="259"/>
      <c r="IE44" s="259"/>
      <c r="IF44" s="259"/>
      <c r="IG44" s="259"/>
      <c r="IH44" s="259"/>
      <c r="II44" s="259"/>
      <c r="IJ44" s="259"/>
      <c r="IK44" s="259"/>
      <c r="IL44" s="259"/>
      <c r="IM44" s="259"/>
      <c r="IN44" s="259"/>
      <c r="IO44" s="259"/>
      <c r="IP44" s="259"/>
      <c r="IQ44" s="259"/>
      <c r="IR44" s="259"/>
      <c r="IS44" s="259"/>
      <c r="IT44" s="259"/>
      <c r="IU44" s="259"/>
      <c r="IV44" s="259"/>
      <c r="IW44" s="259"/>
    </row>
    <row r="45" customFormat="false" ht="11.25" hidden="false" customHeight="false" outlineLevel="0" collapsed="false">
      <c r="A45" s="253" t="n">
        <f aca="false">B45</f>
        <v>36397</v>
      </c>
      <c r="B45" s="254" t="n">
        <f aca="false">DATE(YEAR(B40),MONTH(B40),DAY(B40)+7)</f>
        <v>36397</v>
      </c>
      <c r="C45" s="219" t="n">
        <f aca="false">VLOOKUP($B45,data!$B$6:$M$7000,11,0)</f>
        <v>3691000</v>
      </c>
      <c r="D45" s="255" t="n">
        <f aca="false">VLOOKUP($B45,[6]Data!$A$500:$E$1300,4,0)</f>
        <v>97</v>
      </c>
      <c r="E45" s="255" t="n">
        <f aca="false">VLOOKUP($B45,[6]Data!$A$500:$E$1300,5,0)</f>
        <v>70</v>
      </c>
      <c r="F45" s="255" t="n">
        <f aca="false">AVERAGE($C39:$C45)</f>
        <v>3098428.57142857</v>
      </c>
      <c r="G45" s="256"/>
      <c r="H45" s="257"/>
      <c r="I45" s="257"/>
      <c r="J45" s="257"/>
      <c r="K45" s="253" t="n">
        <f aca="false">L45</f>
        <v>36478</v>
      </c>
      <c r="L45" s="254" t="n">
        <f aca="false">DATE(YEAR(L43),MONTH(L43),DAY(L43)+7)</f>
        <v>36478</v>
      </c>
      <c r="M45" s="219" t="n">
        <f aca="false">VLOOKUP($K45,data!$B$6:$M$7000,11,0)</f>
        <v>2280000</v>
      </c>
      <c r="N45" s="257"/>
      <c r="O45" s="257"/>
      <c r="P45" s="256"/>
      <c r="Q45" s="258"/>
      <c r="R45" s="258"/>
      <c r="S45" s="258"/>
      <c r="T45" s="259"/>
      <c r="U45" s="260"/>
      <c r="V45" s="256"/>
      <c r="W45" s="260"/>
      <c r="X45" s="256"/>
      <c r="Y45" s="250"/>
      <c r="Z45" s="250"/>
      <c r="AA45" s="250"/>
      <c r="AB45" s="259"/>
      <c r="AC45" s="261"/>
      <c r="AD45" s="261"/>
      <c r="AE45" s="261"/>
      <c r="AF45" s="262"/>
      <c r="AG45" s="259"/>
      <c r="AH45" s="259"/>
      <c r="AI45" s="259"/>
      <c r="AJ45" s="259"/>
      <c r="AK45" s="259"/>
      <c r="AL45" s="259"/>
      <c r="AM45" s="259"/>
      <c r="AN45" s="259"/>
      <c r="AO45" s="259"/>
      <c r="AP45" s="259"/>
      <c r="AQ45" s="259"/>
      <c r="AR45" s="259"/>
      <c r="AS45" s="259"/>
      <c r="AT45" s="259"/>
      <c r="AU45" s="259"/>
      <c r="AV45" s="259"/>
      <c r="AW45" s="259"/>
      <c r="AX45" s="259"/>
      <c r="AY45" s="259"/>
      <c r="AZ45" s="259"/>
      <c r="BA45" s="259"/>
      <c r="BB45" s="259"/>
      <c r="BC45" s="259"/>
      <c r="BD45" s="259"/>
      <c r="BE45" s="259"/>
      <c r="BF45" s="259"/>
      <c r="BG45" s="259"/>
      <c r="BH45" s="259"/>
      <c r="BI45" s="259"/>
      <c r="BJ45" s="259"/>
      <c r="BK45" s="259"/>
      <c r="BL45" s="259"/>
      <c r="BM45" s="259"/>
      <c r="BN45" s="259"/>
      <c r="BO45" s="259"/>
      <c r="BP45" s="259"/>
      <c r="BQ45" s="259"/>
      <c r="BR45" s="259"/>
      <c r="BS45" s="259"/>
      <c r="BT45" s="259"/>
      <c r="BU45" s="259"/>
      <c r="BV45" s="259"/>
      <c r="BW45" s="259"/>
      <c r="BX45" s="259"/>
      <c r="BY45" s="259"/>
      <c r="BZ45" s="259"/>
      <c r="CA45" s="259"/>
      <c r="CB45" s="259"/>
      <c r="CC45" s="259"/>
      <c r="CD45" s="259"/>
      <c r="CE45" s="259"/>
      <c r="CF45" s="259"/>
      <c r="CG45" s="259"/>
      <c r="CH45" s="259"/>
      <c r="CI45" s="259"/>
      <c r="CJ45" s="259"/>
      <c r="CK45" s="259"/>
      <c r="CL45" s="259"/>
      <c r="CM45" s="259"/>
      <c r="CN45" s="259"/>
      <c r="CO45" s="259"/>
      <c r="CP45" s="259"/>
      <c r="CQ45" s="259"/>
      <c r="CR45" s="259"/>
      <c r="CS45" s="259"/>
      <c r="CT45" s="259"/>
      <c r="CU45" s="259"/>
      <c r="CV45" s="259"/>
      <c r="CW45" s="259"/>
      <c r="CX45" s="259"/>
      <c r="CY45" s="259"/>
      <c r="CZ45" s="259"/>
      <c r="DA45" s="259"/>
      <c r="DB45" s="259"/>
      <c r="DC45" s="259"/>
      <c r="DD45" s="259"/>
      <c r="DE45" s="259"/>
      <c r="DF45" s="259"/>
      <c r="DG45" s="259"/>
      <c r="DH45" s="259"/>
      <c r="DI45" s="259"/>
      <c r="DJ45" s="259"/>
      <c r="DK45" s="259"/>
      <c r="DL45" s="259"/>
      <c r="DM45" s="259"/>
      <c r="DN45" s="259"/>
      <c r="DO45" s="259"/>
      <c r="DP45" s="259"/>
      <c r="DQ45" s="259"/>
      <c r="DR45" s="259"/>
      <c r="DS45" s="259"/>
      <c r="DT45" s="259"/>
      <c r="DU45" s="259"/>
      <c r="DV45" s="259"/>
      <c r="DW45" s="259"/>
      <c r="DX45" s="259"/>
      <c r="DY45" s="259"/>
      <c r="DZ45" s="259"/>
      <c r="EA45" s="259"/>
      <c r="EB45" s="259"/>
      <c r="EC45" s="259"/>
      <c r="ED45" s="259"/>
      <c r="EE45" s="259"/>
      <c r="EF45" s="259"/>
      <c r="EG45" s="259"/>
      <c r="EH45" s="259"/>
      <c r="EI45" s="259"/>
      <c r="EJ45" s="259"/>
      <c r="EK45" s="259"/>
      <c r="EL45" s="259"/>
      <c r="EM45" s="259"/>
      <c r="EN45" s="259"/>
      <c r="EO45" s="259"/>
      <c r="EP45" s="259"/>
      <c r="EQ45" s="259"/>
      <c r="ER45" s="259"/>
      <c r="ES45" s="259"/>
      <c r="ET45" s="259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59"/>
      <c r="FL45" s="259"/>
      <c r="FM45" s="259"/>
      <c r="FN45" s="259"/>
      <c r="FO45" s="259"/>
      <c r="FP45" s="259"/>
      <c r="FQ45" s="259"/>
      <c r="FR45" s="259"/>
      <c r="FS45" s="259"/>
      <c r="FT45" s="259"/>
      <c r="FU45" s="259"/>
      <c r="FV45" s="259"/>
      <c r="FW45" s="259"/>
      <c r="FX45" s="259"/>
      <c r="FY45" s="259"/>
      <c r="FZ45" s="259"/>
      <c r="GA45" s="259"/>
      <c r="GB45" s="259"/>
      <c r="GC45" s="259"/>
      <c r="GD45" s="259"/>
      <c r="GE45" s="259"/>
      <c r="GF45" s="259"/>
      <c r="GG45" s="259"/>
      <c r="GH45" s="259"/>
      <c r="GI45" s="259"/>
      <c r="GJ45" s="259"/>
      <c r="GK45" s="259"/>
      <c r="GL45" s="259"/>
      <c r="GM45" s="259"/>
      <c r="GN45" s="259"/>
      <c r="GO45" s="259"/>
      <c r="GP45" s="259"/>
      <c r="GQ45" s="259"/>
      <c r="GR45" s="259"/>
      <c r="GS45" s="259"/>
      <c r="GT45" s="259"/>
      <c r="GU45" s="259"/>
      <c r="GV45" s="259"/>
      <c r="GW45" s="259"/>
      <c r="GX45" s="259"/>
      <c r="GY45" s="259"/>
      <c r="GZ45" s="259"/>
      <c r="HA45" s="259"/>
      <c r="HB45" s="259"/>
      <c r="HC45" s="259"/>
      <c r="HD45" s="259"/>
      <c r="HE45" s="259"/>
      <c r="HF45" s="259"/>
      <c r="HG45" s="259"/>
      <c r="HH45" s="259"/>
      <c r="HI45" s="259"/>
      <c r="HJ45" s="259"/>
      <c r="HK45" s="259"/>
      <c r="HL45" s="259"/>
      <c r="HM45" s="259"/>
      <c r="HN45" s="259"/>
      <c r="HO45" s="259"/>
      <c r="HP45" s="259"/>
      <c r="HQ45" s="259"/>
      <c r="HR45" s="259"/>
      <c r="HS45" s="259"/>
      <c r="HT45" s="259"/>
      <c r="HU45" s="259"/>
      <c r="HV45" s="259"/>
      <c r="HW45" s="259"/>
      <c r="HX45" s="259"/>
      <c r="HY45" s="259"/>
      <c r="HZ45" s="259"/>
      <c r="IA45" s="259"/>
      <c r="IB45" s="259"/>
      <c r="IC45" s="259"/>
      <c r="ID45" s="259"/>
      <c r="IE45" s="259"/>
      <c r="IF45" s="259"/>
      <c r="IG45" s="259"/>
      <c r="IH45" s="259"/>
      <c r="II45" s="259"/>
      <c r="IJ45" s="259"/>
      <c r="IK45" s="259"/>
      <c r="IL45" s="259"/>
      <c r="IM45" s="259"/>
      <c r="IN45" s="259"/>
      <c r="IO45" s="259"/>
      <c r="IP45" s="259"/>
      <c r="IQ45" s="259"/>
      <c r="IR45" s="259"/>
      <c r="IS45" s="259"/>
      <c r="IT45" s="259"/>
      <c r="IU45" s="259"/>
      <c r="IV45" s="259"/>
      <c r="IW45" s="259"/>
    </row>
    <row r="46" customFormat="false" ht="11.25" hidden="false" customHeight="false" outlineLevel="0" collapsed="false">
      <c r="A46" s="253" t="n">
        <f aca="false">B46</f>
        <v>36398</v>
      </c>
      <c r="B46" s="254" t="n">
        <f aca="false">DATE(YEAR(B41),MONTH(B41),DAY(B41)+7)</f>
        <v>36398</v>
      </c>
      <c r="C46" s="219" t="n">
        <f aca="false">VLOOKUP($B46,data!$B$6:$M$7000,11,0)</f>
        <v>3639000</v>
      </c>
      <c r="D46" s="255" t="n">
        <f aca="false">VLOOKUP($B46,[6]Data!$A$500:$E$1300,4,0)</f>
        <v>99</v>
      </c>
      <c r="E46" s="255" t="n">
        <f aca="false">VLOOKUP($B46,[6]Data!$A$500:$E$1300,5,0)</f>
        <v>70</v>
      </c>
      <c r="F46" s="255" t="n">
        <f aca="false">AVERAGE($C40:$C46)</f>
        <v>3219285.71428571</v>
      </c>
      <c r="G46" s="256"/>
      <c r="H46" s="257"/>
      <c r="I46" s="257"/>
      <c r="J46" s="257"/>
      <c r="K46" s="253" t="n">
        <f aca="false">L46</f>
        <v>36484</v>
      </c>
      <c r="L46" s="254" t="n">
        <f aca="false">DATE(YEAR(L44),MONTH(L44),DAY(L44)+7)</f>
        <v>36484</v>
      </c>
      <c r="M46" s="219" t="n">
        <f aca="false">VLOOKUP($K46,data!$B$6:$M$7000,11,0)</f>
        <v>2612000</v>
      </c>
      <c r="N46" s="257"/>
      <c r="O46" s="257"/>
      <c r="P46" s="256"/>
      <c r="Q46" s="258"/>
      <c r="R46" s="258"/>
      <c r="S46" s="258"/>
      <c r="T46" s="259"/>
      <c r="U46" s="260"/>
      <c r="V46" s="256"/>
      <c r="W46" s="260"/>
      <c r="X46" s="256"/>
      <c r="Y46" s="250"/>
      <c r="Z46" s="250"/>
      <c r="AA46" s="250"/>
      <c r="AB46" s="259"/>
      <c r="AC46" s="261"/>
      <c r="AD46" s="261"/>
      <c r="AE46" s="261"/>
      <c r="AF46" s="262"/>
      <c r="AG46" s="259"/>
      <c r="AH46" s="259"/>
      <c r="AI46" s="259"/>
      <c r="AJ46" s="259"/>
      <c r="AK46" s="259"/>
      <c r="AL46" s="259"/>
      <c r="AM46" s="259"/>
      <c r="AN46" s="259"/>
      <c r="AO46" s="259"/>
      <c r="AP46" s="259"/>
      <c r="AQ46" s="259"/>
      <c r="AR46" s="259"/>
      <c r="AS46" s="259"/>
      <c r="AT46" s="259"/>
      <c r="AU46" s="259"/>
      <c r="AV46" s="259"/>
      <c r="AW46" s="259"/>
      <c r="AX46" s="259"/>
      <c r="AY46" s="259"/>
      <c r="AZ46" s="259"/>
      <c r="BA46" s="259"/>
      <c r="BB46" s="259"/>
      <c r="BC46" s="259"/>
      <c r="BD46" s="259"/>
      <c r="BE46" s="259"/>
      <c r="BF46" s="259"/>
      <c r="BG46" s="259"/>
      <c r="BH46" s="259"/>
      <c r="BI46" s="259"/>
      <c r="BJ46" s="259"/>
      <c r="BK46" s="259"/>
      <c r="BL46" s="259"/>
      <c r="BM46" s="259"/>
      <c r="BN46" s="259"/>
      <c r="BO46" s="259"/>
      <c r="BP46" s="259"/>
      <c r="BQ46" s="259"/>
      <c r="BR46" s="259"/>
      <c r="BS46" s="259"/>
      <c r="BT46" s="259"/>
      <c r="BU46" s="259"/>
      <c r="BV46" s="259"/>
      <c r="BW46" s="259"/>
      <c r="BX46" s="259"/>
      <c r="BY46" s="259"/>
      <c r="BZ46" s="259"/>
      <c r="CA46" s="259"/>
      <c r="CB46" s="259"/>
      <c r="CC46" s="259"/>
      <c r="CD46" s="259"/>
      <c r="CE46" s="259"/>
      <c r="CF46" s="259"/>
      <c r="CG46" s="259"/>
      <c r="CH46" s="259"/>
      <c r="CI46" s="259"/>
      <c r="CJ46" s="259"/>
      <c r="CK46" s="259"/>
      <c r="CL46" s="259"/>
      <c r="CM46" s="259"/>
      <c r="CN46" s="259"/>
      <c r="CO46" s="259"/>
      <c r="CP46" s="259"/>
      <c r="CQ46" s="259"/>
      <c r="CR46" s="259"/>
      <c r="CS46" s="259"/>
      <c r="CT46" s="259"/>
      <c r="CU46" s="259"/>
      <c r="CV46" s="259"/>
      <c r="CW46" s="259"/>
      <c r="CX46" s="259"/>
      <c r="CY46" s="259"/>
      <c r="CZ46" s="259"/>
      <c r="DA46" s="259"/>
      <c r="DB46" s="259"/>
      <c r="DC46" s="259"/>
      <c r="DD46" s="259"/>
      <c r="DE46" s="259"/>
      <c r="DF46" s="259"/>
      <c r="DG46" s="259"/>
      <c r="DH46" s="259"/>
      <c r="DI46" s="259"/>
      <c r="DJ46" s="259"/>
      <c r="DK46" s="259"/>
      <c r="DL46" s="259"/>
      <c r="DM46" s="259"/>
      <c r="DN46" s="259"/>
      <c r="DO46" s="259"/>
      <c r="DP46" s="259"/>
      <c r="DQ46" s="259"/>
      <c r="DR46" s="259"/>
      <c r="DS46" s="259"/>
      <c r="DT46" s="259"/>
      <c r="DU46" s="259"/>
      <c r="DV46" s="259"/>
      <c r="DW46" s="259"/>
      <c r="DX46" s="259"/>
      <c r="DY46" s="259"/>
      <c r="DZ46" s="259"/>
      <c r="EA46" s="259"/>
      <c r="EB46" s="259"/>
      <c r="EC46" s="259"/>
      <c r="ED46" s="259"/>
      <c r="EE46" s="259"/>
      <c r="EF46" s="259"/>
      <c r="EG46" s="259"/>
      <c r="EH46" s="259"/>
      <c r="EI46" s="259"/>
      <c r="EJ46" s="259"/>
      <c r="EK46" s="259"/>
      <c r="EL46" s="259"/>
      <c r="EM46" s="259"/>
      <c r="EN46" s="259"/>
      <c r="EO46" s="259"/>
      <c r="EP46" s="259"/>
      <c r="EQ46" s="259"/>
      <c r="ER46" s="259"/>
      <c r="ES46" s="259"/>
      <c r="ET46" s="259"/>
      <c r="EU46" s="259"/>
      <c r="EV46" s="259"/>
      <c r="EW46" s="259"/>
      <c r="EX46" s="259"/>
      <c r="EY46" s="259"/>
      <c r="EZ46" s="259"/>
      <c r="FA46" s="259"/>
      <c r="FB46" s="259"/>
      <c r="FC46" s="259"/>
      <c r="FD46" s="259"/>
      <c r="FE46" s="259"/>
      <c r="FF46" s="259"/>
      <c r="FG46" s="259"/>
      <c r="FH46" s="259"/>
      <c r="FI46" s="259"/>
      <c r="FJ46" s="259"/>
      <c r="FK46" s="259"/>
      <c r="FL46" s="259"/>
      <c r="FM46" s="259"/>
      <c r="FN46" s="259"/>
      <c r="FO46" s="259"/>
      <c r="FP46" s="259"/>
      <c r="FQ46" s="259"/>
      <c r="FR46" s="259"/>
      <c r="FS46" s="259"/>
      <c r="FT46" s="259"/>
      <c r="FU46" s="259"/>
      <c r="FV46" s="259"/>
      <c r="FW46" s="259"/>
      <c r="FX46" s="259"/>
      <c r="FY46" s="259"/>
      <c r="FZ46" s="259"/>
      <c r="GA46" s="259"/>
      <c r="GB46" s="259"/>
      <c r="GC46" s="259"/>
      <c r="GD46" s="259"/>
      <c r="GE46" s="259"/>
      <c r="GF46" s="259"/>
      <c r="GG46" s="259"/>
      <c r="GH46" s="259"/>
      <c r="GI46" s="259"/>
      <c r="GJ46" s="259"/>
      <c r="GK46" s="259"/>
      <c r="GL46" s="259"/>
      <c r="GM46" s="259"/>
      <c r="GN46" s="259"/>
      <c r="GO46" s="259"/>
      <c r="GP46" s="259"/>
      <c r="GQ46" s="259"/>
      <c r="GR46" s="259"/>
      <c r="GS46" s="259"/>
      <c r="GT46" s="259"/>
      <c r="GU46" s="259"/>
      <c r="GV46" s="259"/>
      <c r="GW46" s="259"/>
      <c r="GX46" s="259"/>
      <c r="GY46" s="259"/>
      <c r="GZ46" s="259"/>
      <c r="HA46" s="259"/>
      <c r="HB46" s="259"/>
      <c r="HC46" s="259"/>
      <c r="HD46" s="259"/>
      <c r="HE46" s="259"/>
      <c r="HF46" s="259"/>
      <c r="HG46" s="259"/>
      <c r="HH46" s="259"/>
      <c r="HI46" s="259"/>
      <c r="HJ46" s="259"/>
      <c r="HK46" s="259"/>
      <c r="HL46" s="259"/>
      <c r="HM46" s="259"/>
      <c r="HN46" s="259"/>
      <c r="HO46" s="259"/>
      <c r="HP46" s="259"/>
      <c r="HQ46" s="259"/>
      <c r="HR46" s="259"/>
      <c r="HS46" s="259"/>
      <c r="HT46" s="259"/>
      <c r="HU46" s="259"/>
      <c r="HV46" s="259"/>
      <c r="HW46" s="259"/>
      <c r="HX46" s="259"/>
      <c r="HY46" s="259"/>
      <c r="HZ46" s="259"/>
      <c r="IA46" s="259"/>
      <c r="IB46" s="259"/>
      <c r="IC46" s="259"/>
      <c r="ID46" s="259"/>
      <c r="IE46" s="259"/>
      <c r="IF46" s="259"/>
      <c r="IG46" s="259"/>
      <c r="IH46" s="259"/>
      <c r="II46" s="259"/>
      <c r="IJ46" s="259"/>
      <c r="IK46" s="259"/>
      <c r="IL46" s="259"/>
      <c r="IM46" s="259"/>
      <c r="IN46" s="259"/>
      <c r="IO46" s="259"/>
      <c r="IP46" s="259"/>
      <c r="IQ46" s="259"/>
      <c r="IR46" s="259"/>
      <c r="IS46" s="259"/>
      <c r="IT46" s="259"/>
      <c r="IU46" s="259"/>
      <c r="IV46" s="259"/>
      <c r="IW46" s="259"/>
    </row>
    <row r="47" customFormat="false" ht="11.25" hidden="false" customHeight="false" outlineLevel="0" collapsed="false">
      <c r="A47" s="253" t="n">
        <f aca="false">B47</f>
        <v>36399</v>
      </c>
      <c r="B47" s="254" t="n">
        <f aca="false">DATE(YEAR(B42),MONTH(B42),DAY(B42)+7)</f>
        <v>36399</v>
      </c>
      <c r="C47" s="219" t="n">
        <f aca="false">VLOOKUP($B47,data!$B$6:$M$7000,11,0)</f>
        <v>3377000</v>
      </c>
      <c r="D47" s="255" t="n">
        <f aca="false">VLOOKUP($B47,[6]Data!$A$500:$E$1300,4,0)</f>
        <v>95</v>
      </c>
      <c r="E47" s="255" t="n">
        <f aca="false">VLOOKUP($B47,[6]Data!$A$500:$E$1300,5,0)</f>
        <v>67</v>
      </c>
      <c r="F47" s="255" t="n">
        <f aca="false">AVERAGE($C41:$C47)</f>
        <v>3300857.14285714</v>
      </c>
      <c r="G47" s="256"/>
      <c r="H47" s="257"/>
      <c r="I47" s="257"/>
      <c r="J47" s="257"/>
      <c r="K47" s="253" t="n">
        <f aca="false">L47</f>
        <v>36485</v>
      </c>
      <c r="L47" s="254" t="n">
        <f aca="false">DATE(YEAR(L45),MONTH(L45),DAY(L45)+7)</f>
        <v>36485</v>
      </c>
      <c r="M47" s="219" t="n">
        <f aca="false">VLOOKUP($K47,data!$B$6:$M$7000,11,0)</f>
        <v>2806000</v>
      </c>
      <c r="N47" s="257"/>
      <c r="O47" s="257"/>
      <c r="P47" s="256"/>
      <c r="Q47" s="258"/>
      <c r="R47" s="258"/>
      <c r="S47" s="258"/>
      <c r="T47" s="259"/>
      <c r="U47" s="260"/>
      <c r="V47" s="256"/>
      <c r="W47" s="260"/>
      <c r="X47" s="256"/>
      <c r="Y47" s="250"/>
      <c r="Z47" s="250"/>
      <c r="AA47" s="250"/>
      <c r="AB47" s="259"/>
      <c r="AC47" s="261"/>
      <c r="AD47" s="261"/>
      <c r="AE47" s="261"/>
      <c r="AF47" s="262"/>
      <c r="AG47" s="259"/>
      <c r="AH47" s="259"/>
      <c r="AI47" s="259"/>
      <c r="AJ47" s="259"/>
      <c r="AK47" s="259"/>
      <c r="AL47" s="259"/>
      <c r="AM47" s="259"/>
      <c r="AN47" s="259"/>
      <c r="AO47" s="259"/>
      <c r="AP47" s="259"/>
      <c r="AQ47" s="259"/>
      <c r="AR47" s="259"/>
      <c r="AS47" s="259"/>
      <c r="AT47" s="259"/>
      <c r="AU47" s="259"/>
      <c r="AV47" s="259"/>
      <c r="AW47" s="259"/>
      <c r="AX47" s="259"/>
      <c r="AY47" s="259"/>
      <c r="AZ47" s="259"/>
      <c r="BA47" s="259"/>
      <c r="BB47" s="259"/>
      <c r="BC47" s="259"/>
      <c r="BD47" s="259"/>
      <c r="BE47" s="259"/>
      <c r="BF47" s="259"/>
      <c r="BG47" s="259"/>
      <c r="BH47" s="259"/>
      <c r="BI47" s="259"/>
      <c r="BJ47" s="259"/>
      <c r="BK47" s="259"/>
      <c r="BL47" s="259"/>
      <c r="BM47" s="259"/>
      <c r="BN47" s="259"/>
      <c r="BO47" s="259"/>
      <c r="BP47" s="259"/>
      <c r="BQ47" s="259"/>
      <c r="BR47" s="259"/>
      <c r="BS47" s="259"/>
      <c r="BT47" s="259"/>
      <c r="BU47" s="259"/>
      <c r="BV47" s="259"/>
      <c r="BW47" s="259"/>
      <c r="BX47" s="259"/>
      <c r="BY47" s="259"/>
      <c r="BZ47" s="259"/>
      <c r="CA47" s="259"/>
      <c r="CB47" s="259"/>
      <c r="CC47" s="259"/>
      <c r="CD47" s="259"/>
      <c r="CE47" s="259"/>
      <c r="CF47" s="259"/>
      <c r="CG47" s="259"/>
      <c r="CH47" s="259"/>
      <c r="CI47" s="259"/>
      <c r="CJ47" s="259"/>
      <c r="CK47" s="259"/>
      <c r="CL47" s="259"/>
      <c r="CM47" s="259"/>
      <c r="CN47" s="259"/>
      <c r="CO47" s="259"/>
      <c r="CP47" s="259"/>
      <c r="CQ47" s="259"/>
      <c r="CR47" s="259"/>
      <c r="CS47" s="259"/>
      <c r="CT47" s="259"/>
      <c r="CU47" s="259"/>
      <c r="CV47" s="259"/>
      <c r="CW47" s="259"/>
      <c r="CX47" s="259"/>
      <c r="CY47" s="259"/>
      <c r="CZ47" s="259"/>
      <c r="DA47" s="259"/>
      <c r="DB47" s="259"/>
      <c r="DC47" s="259"/>
      <c r="DD47" s="259"/>
      <c r="DE47" s="259"/>
      <c r="DF47" s="259"/>
      <c r="DG47" s="259"/>
      <c r="DH47" s="259"/>
      <c r="DI47" s="259"/>
      <c r="DJ47" s="259"/>
      <c r="DK47" s="259"/>
      <c r="DL47" s="259"/>
      <c r="DM47" s="259"/>
      <c r="DN47" s="259"/>
      <c r="DO47" s="259"/>
      <c r="DP47" s="259"/>
      <c r="DQ47" s="259"/>
      <c r="DR47" s="259"/>
      <c r="DS47" s="259"/>
      <c r="DT47" s="259"/>
      <c r="DU47" s="259"/>
      <c r="DV47" s="259"/>
      <c r="DW47" s="259"/>
      <c r="DX47" s="259"/>
      <c r="DY47" s="259"/>
      <c r="DZ47" s="259"/>
      <c r="EA47" s="259"/>
      <c r="EB47" s="259"/>
      <c r="EC47" s="259"/>
      <c r="ED47" s="259"/>
      <c r="EE47" s="259"/>
      <c r="EF47" s="259"/>
      <c r="EG47" s="259"/>
      <c r="EH47" s="259"/>
      <c r="EI47" s="259"/>
      <c r="EJ47" s="259"/>
      <c r="EK47" s="259"/>
      <c r="EL47" s="259"/>
      <c r="EM47" s="259"/>
      <c r="EN47" s="259"/>
      <c r="EO47" s="259"/>
      <c r="EP47" s="259"/>
      <c r="EQ47" s="259"/>
      <c r="ER47" s="259"/>
      <c r="ES47" s="259"/>
      <c r="ET47" s="259"/>
      <c r="EU47" s="259"/>
      <c r="EV47" s="259"/>
      <c r="EW47" s="259"/>
      <c r="EX47" s="259"/>
      <c r="EY47" s="259"/>
      <c r="EZ47" s="259"/>
      <c r="FA47" s="259"/>
      <c r="FB47" s="259"/>
      <c r="FC47" s="259"/>
      <c r="FD47" s="259"/>
      <c r="FE47" s="259"/>
      <c r="FF47" s="259"/>
      <c r="FG47" s="259"/>
      <c r="FH47" s="259"/>
      <c r="FI47" s="259"/>
      <c r="FJ47" s="259"/>
      <c r="FK47" s="259"/>
      <c r="FL47" s="259"/>
      <c r="FM47" s="259"/>
      <c r="FN47" s="259"/>
      <c r="FO47" s="259"/>
      <c r="FP47" s="259"/>
      <c r="FQ47" s="259"/>
      <c r="FR47" s="259"/>
      <c r="FS47" s="259"/>
      <c r="FT47" s="259"/>
      <c r="FU47" s="259"/>
      <c r="FV47" s="259"/>
      <c r="FW47" s="259"/>
      <c r="FX47" s="259"/>
      <c r="FY47" s="259"/>
      <c r="FZ47" s="259"/>
      <c r="GA47" s="259"/>
      <c r="GB47" s="259"/>
      <c r="GC47" s="259"/>
      <c r="GD47" s="259"/>
      <c r="GE47" s="259"/>
      <c r="GF47" s="259"/>
      <c r="GG47" s="259"/>
      <c r="GH47" s="259"/>
      <c r="GI47" s="259"/>
      <c r="GJ47" s="259"/>
      <c r="GK47" s="259"/>
      <c r="GL47" s="259"/>
      <c r="GM47" s="259"/>
      <c r="GN47" s="259"/>
      <c r="GO47" s="259"/>
      <c r="GP47" s="259"/>
      <c r="GQ47" s="259"/>
      <c r="GR47" s="259"/>
      <c r="GS47" s="259"/>
      <c r="GT47" s="259"/>
      <c r="GU47" s="259"/>
      <c r="GV47" s="259"/>
      <c r="GW47" s="259"/>
      <c r="GX47" s="259"/>
      <c r="GY47" s="259"/>
      <c r="GZ47" s="259"/>
      <c r="HA47" s="259"/>
      <c r="HB47" s="259"/>
      <c r="HC47" s="259"/>
      <c r="HD47" s="259"/>
      <c r="HE47" s="259"/>
      <c r="HF47" s="259"/>
      <c r="HG47" s="259"/>
      <c r="HH47" s="259"/>
      <c r="HI47" s="259"/>
      <c r="HJ47" s="259"/>
      <c r="HK47" s="259"/>
      <c r="HL47" s="259"/>
      <c r="HM47" s="259"/>
      <c r="HN47" s="259"/>
      <c r="HO47" s="259"/>
      <c r="HP47" s="259"/>
      <c r="HQ47" s="259"/>
      <c r="HR47" s="259"/>
      <c r="HS47" s="259"/>
      <c r="HT47" s="259"/>
      <c r="HU47" s="259"/>
      <c r="HV47" s="259"/>
      <c r="HW47" s="259"/>
      <c r="HX47" s="259"/>
      <c r="HY47" s="259"/>
      <c r="HZ47" s="259"/>
      <c r="IA47" s="259"/>
      <c r="IB47" s="259"/>
      <c r="IC47" s="259"/>
      <c r="ID47" s="259"/>
      <c r="IE47" s="259"/>
      <c r="IF47" s="259"/>
      <c r="IG47" s="259"/>
      <c r="IH47" s="259"/>
      <c r="II47" s="259"/>
      <c r="IJ47" s="259"/>
      <c r="IK47" s="259"/>
      <c r="IL47" s="259"/>
      <c r="IM47" s="259"/>
      <c r="IN47" s="259"/>
      <c r="IO47" s="259"/>
      <c r="IP47" s="259"/>
      <c r="IQ47" s="259"/>
      <c r="IR47" s="259"/>
      <c r="IS47" s="259"/>
      <c r="IT47" s="259"/>
      <c r="IU47" s="259"/>
      <c r="IV47" s="259"/>
      <c r="IW47" s="259"/>
    </row>
    <row r="48" customFormat="false" ht="11.25" hidden="false" customHeight="false" outlineLevel="0" collapsed="false">
      <c r="A48" s="253" t="n">
        <f aca="false">B48</f>
        <v>36402</v>
      </c>
      <c r="B48" s="254" t="n">
        <f aca="false">DATE(YEAR(B43),MONTH(B43),DAY(B43)+7)</f>
        <v>36402</v>
      </c>
      <c r="C48" s="219" t="n">
        <f aca="false">VLOOKUP($B48,data!$B$6:$M$7000,11,0)</f>
        <v>3054000</v>
      </c>
      <c r="D48" s="255" t="n">
        <f aca="false">VLOOKUP($B48,[6]Data!$A$500:$E$1300,4,0)</f>
        <v>83</v>
      </c>
      <c r="E48" s="255" t="n">
        <f aca="false">VLOOKUP($B48,[6]Data!$A$500:$E$1300,5,0)</f>
        <v>59</v>
      </c>
      <c r="F48" s="255" t="n">
        <f aca="false">AVERAGE($C42:$C48)</f>
        <v>3328428.57142857</v>
      </c>
      <c r="G48" s="256"/>
      <c r="H48" s="257"/>
      <c r="I48" s="257"/>
      <c r="J48" s="257"/>
      <c r="K48" s="253" t="n">
        <f aca="false">L48</f>
        <v>36491</v>
      </c>
      <c r="L48" s="254" t="n">
        <f aca="false">DATE(YEAR(L46),MONTH(L46),DAY(L46)+7)</f>
        <v>36491</v>
      </c>
      <c r="M48" s="219" t="n">
        <f aca="false">VLOOKUP($K48,data!$B$6:$M$7000,11,0)</f>
        <v>2428000</v>
      </c>
      <c r="N48" s="257"/>
      <c r="O48" s="257"/>
      <c r="P48" s="256"/>
      <c r="Q48" s="258"/>
      <c r="R48" s="258"/>
      <c r="S48" s="258"/>
      <c r="T48" s="259"/>
      <c r="U48" s="260"/>
      <c r="V48" s="256"/>
      <c r="W48" s="260"/>
      <c r="X48" s="256"/>
      <c r="Y48" s="250"/>
      <c r="Z48" s="250"/>
      <c r="AA48" s="250"/>
      <c r="AB48" s="259"/>
      <c r="AC48" s="261"/>
      <c r="AD48" s="261"/>
      <c r="AE48" s="261"/>
      <c r="AF48" s="262"/>
      <c r="AG48" s="259"/>
      <c r="AH48" s="259"/>
      <c r="AI48" s="259"/>
      <c r="AJ48" s="259"/>
      <c r="AK48" s="259"/>
      <c r="AL48" s="259"/>
      <c r="AM48" s="259"/>
      <c r="AN48" s="259"/>
      <c r="AO48" s="259"/>
      <c r="AP48" s="259"/>
      <c r="AQ48" s="259"/>
      <c r="AR48" s="259"/>
      <c r="AS48" s="259"/>
      <c r="AT48" s="259"/>
      <c r="AU48" s="259"/>
      <c r="AV48" s="259"/>
      <c r="AW48" s="259"/>
      <c r="AX48" s="259"/>
      <c r="AY48" s="259"/>
      <c r="AZ48" s="259"/>
      <c r="BA48" s="259"/>
      <c r="BB48" s="259"/>
      <c r="BC48" s="259"/>
      <c r="BD48" s="259"/>
      <c r="BE48" s="259"/>
      <c r="BF48" s="259"/>
      <c r="BG48" s="259"/>
      <c r="BH48" s="259"/>
      <c r="BI48" s="259"/>
      <c r="BJ48" s="259"/>
      <c r="BK48" s="259"/>
      <c r="BL48" s="259"/>
      <c r="BM48" s="259"/>
      <c r="BN48" s="259"/>
      <c r="BO48" s="259"/>
      <c r="BP48" s="259"/>
      <c r="BQ48" s="259"/>
      <c r="BR48" s="259"/>
      <c r="BS48" s="259"/>
      <c r="BT48" s="259"/>
      <c r="BU48" s="259"/>
      <c r="BV48" s="259"/>
      <c r="BW48" s="259"/>
      <c r="BX48" s="259"/>
      <c r="BY48" s="259"/>
      <c r="BZ48" s="259"/>
      <c r="CA48" s="259"/>
      <c r="CB48" s="259"/>
      <c r="CC48" s="259"/>
      <c r="CD48" s="259"/>
      <c r="CE48" s="259"/>
      <c r="CF48" s="259"/>
      <c r="CG48" s="259"/>
      <c r="CH48" s="259"/>
      <c r="CI48" s="259"/>
      <c r="CJ48" s="259"/>
      <c r="CK48" s="259"/>
      <c r="CL48" s="259"/>
      <c r="CM48" s="259"/>
      <c r="CN48" s="259"/>
      <c r="CO48" s="259"/>
      <c r="CP48" s="259"/>
      <c r="CQ48" s="259"/>
      <c r="CR48" s="259"/>
      <c r="CS48" s="259"/>
      <c r="CT48" s="259"/>
      <c r="CU48" s="259"/>
      <c r="CV48" s="259"/>
      <c r="CW48" s="259"/>
      <c r="CX48" s="259"/>
      <c r="CY48" s="259"/>
      <c r="CZ48" s="259"/>
      <c r="DA48" s="259"/>
      <c r="DB48" s="259"/>
      <c r="DC48" s="259"/>
      <c r="DD48" s="259"/>
      <c r="DE48" s="259"/>
      <c r="DF48" s="259"/>
      <c r="DG48" s="259"/>
      <c r="DH48" s="259"/>
      <c r="DI48" s="259"/>
      <c r="DJ48" s="259"/>
      <c r="DK48" s="259"/>
      <c r="DL48" s="259"/>
      <c r="DM48" s="259"/>
      <c r="DN48" s="259"/>
      <c r="DO48" s="259"/>
      <c r="DP48" s="259"/>
      <c r="DQ48" s="259"/>
      <c r="DR48" s="259"/>
      <c r="DS48" s="259"/>
      <c r="DT48" s="259"/>
      <c r="DU48" s="259"/>
      <c r="DV48" s="259"/>
      <c r="DW48" s="259"/>
      <c r="DX48" s="259"/>
      <c r="DY48" s="259"/>
      <c r="DZ48" s="259"/>
      <c r="EA48" s="259"/>
      <c r="EB48" s="259"/>
      <c r="EC48" s="259"/>
      <c r="ED48" s="259"/>
      <c r="EE48" s="259"/>
      <c r="EF48" s="259"/>
      <c r="EG48" s="259"/>
      <c r="EH48" s="259"/>
      <c r="EI48" s="259"/>
      <c r="EJ48" s="259"/>
      <c r="EK48" s="259"/>
      <c r="EL48" s="259"/>
      <c r="EM48" s="259"/>
      <c r="EN48" s="259"/>
      <c r="EO48" s="259"/>
      <c r="EP48" s="259"/>
      <c r="EQ48" s="259"/>
      <c r="ER48" s="259"/>
      <c r="ES48" s="259"/>
      <c r="ET48" s="259"/>
      <c r="EU48" s="259"/>
      <c r="EV48" s="259"/>
      <c r="EW48" s="259"/>
      <c r="EX48" s="259"/>
      <c r="EY48" s="259"/>
      <c r="EZ48" s="259"/>
      <c r="FA48" s="259"/>
      <c r="FB48" s="259"/>
      <c r="FC48" s="259"/>
      <c r="FD48" s="259"/>
      <c r="FE48" s="259"/>
      <c r="FF48" s="259"/>
      <c r="FG48" s="259"/>
      <c r="FH48" s="259"/>
      <c r="FI48" s="259"/>
      <c r="FJ48" s="259"/>
      <c r="FK48" s="259"/>
      <c r="FL48" s="259"/>
      <c r="FM48" s="259"/>
      <c r="FN48" s="259"/>
      <c r="FO48" s="259"/>
      <c r="FP48" s="259"/>
      <c r="FQ48" s="259"/>
      <c r="FR48" s="259"/>
      <c r="FS48" s="259"/>
      <c r="FT48" s="259"/>
      <c r="FU48" s="259"/>
      <c r="FV48" s="259"/>
      <c r="FW48" s="259"/>
      <c r="FX48" s="259"/>
      <c r="FY48" s="259"/>
      <c r="FZ48" s="259"/>
      <c r="GA48" s="259"/>
      <c r="GB48" s="259"/>
      <c r="GC48" s="259"/>
      <c r="GD48" s="259"/>
      <c r="GE48" s="259"/>
      <c r="GF48" s="259"/>
      <c r="GG48" s="259"/>
      <c r="GH48" s="259"/>
      <c r="GI48" s="259"/>
      <c r="GJ48" s="259"/>
      <c r="GK48" s="259"/>
      <c r="GL48" s="259"/>
      <c r="GM48" s="259"/>
      <c r="GN48" s="259"/>
      <c r="GO48" s="259"/>
      <c r="GP48" s="259"/>
      <c r="GQ48" s="259"/>
      <c r="GR48" s="259"/>
      <c r="GS48" s="259"/>
      <c r="GT48" s="259"/>
      <c r="GU48" s="259"/>
      <c r="GV48" s="259"/>
      <c r="GW48" s="259"/>
      <c r="GX48" s="259"/>
      <c r="GY48" s="259"/>
      <c r="GZ48" s="259"/>
      <c r="HA48" s="259"/>
      <c r="HB48" s="259"/>
      <c r="HC48" s="259"/>
      <c r="HD48" s="259"/>
      <c r="HE48" s="259"/>
      <c r="HF48" s="259"/>
      <c r="HG48" s="259"/>
      <c r="HH48" s="259"/>
      <c r="HI48" s="259"/>
      <c r="HJ48" s="259"/>
      <c r="HK48" s="259"/>
      <c r="HL48" s="259"/>
      <c r="HM48" s="259"/>
      <c r="HN48" s="259"/>
      <c r="HO48" s="259"/>
      <c r="HP48" s="259"/>
      <c r="HQ48" s="259"/>
      <c r="HR48" s="259"/>
      <c r="HS48" s="259"/>
      <c r="HT48" s="259"/>
      <c r="HU48" s="259"/>
      <c r="HV48" s="259"/>
      <c r="HW48" s="259"/>
      <c r="HX48" s="259"/>
      <c r="HY48" s="259"/>
      <c r="HZ48" s="259"/>
      <c r="IA48" s="259"/>
      <c r="IB48" s="259"/>
      <c r="IC48" s="259"/>
      <c r="ID48" s="259"/>
      <c r="IE48" s="259"/>
      <c r="IF48" s="259"/>
      <c r="IG48" s="259"/>
      <c r="IH48" s="259"/>
      <c r="II48" s="259"/>
      <c r="IJ48" s="259"/>
      <c r="IK48" s="259"/>
      <c r="IL48" s="259"/>
      <c r="IM48" s="259"/>
      <c r="IN48" s="259"/>
      <c r="IO48" s="259"/>
      <c r="IP48" s="259"/>
      <c r="IQ48" s="259"/>
      <c r="IR48" s="259"/>
      <c r="IS48" s="259"/>
      <c r="IT48" s="259"/>
      <c r="IU48" s="259"/>
      <c r="IV48" s="259"/>
      <c r="IW48" s="259"/>
    </row>
    <row r="49" customFormat="false" ht="11.25" hidden="false" customHeight="false" outlineLevel="0" collapsed="false">
      <c r="A49" s="253" t="n">
        <f aca="false">B49</f>
        <v>36403</v>
      </c>
      <c r="B49" s="254" t="n">
        <f aca="false">DATE(YEAR(B44),MONTH(B44),DAY(B44)+7)</f>
        <v>36403</v>
      </c>
      <c r="C49" s="219" t="n">
        <f aca="false">VLOOKUP($B49,data!$B$6:$M$7000,11,0)</f>
        <v>2841000</v>
      </c>
      <c r="D49" s="255" t="n">
        <f aca="false">VLOOKUP($B49,[6]Data!$A$500:$E$1300,4,0)</f>
        <v>83</v>
      </c>
      <c r="E49" s="255" t="n">
        <f aca="false">VLOOKUP($B49,[6]Data!$A$500:$E$1300,5,0)</f>
        <v>59</v>
      </c>
      <c r="F49" s="255" t="n">
        <f aca="false">AVERAGE($C43:$C49)</f>
        <v>3348000</v>
      </c>
      <c r="G49" s="256"/>
      <c r="H49" s="257"/>
      <c r="I49" s="257"/>
      <c r="J49" s="257"/>
      <c r="K49" s="253" t="n">
        <f aca="false">L49</f>
        <v>36492</v>
      </c>
      <c r="L49" s="254" t="n">
        <f aca="false">DATE(YEAR(L47),MONTH(L47),DAY(L47)+7)</f>
        <v>36492</v>
      </c>
      <c r="M49" s="219" t="n">
        <f aca="false">VLOOKUP($K49,data!$B$6:$M$7000,11,0)</f>
        <v>2565000</v>
      </c>
      <c r="N49" s="257"/>
      <c r="O49" s="257"/>
      <c r="P49" s="256"/>
      <c r="Q49" s="258"/>
      <c r="R49" s="258"/>
      <c r="S49" s="258"/>
      <c r="T49" s="259"/>
      <c r="U49" s="260"/>
      <c r="V49" s="256"/>
      <c r="W49" s="260"/>
      <c r="X49" s="256"/>
      <c r="Y49" s="250"/>
      <c r="Z49" s="250"/>
      <c r="AA49" s="250"/>
      <c r="AB49" s="259"/>
      <c r="AC49" s="261"/>
      <c r="AD49" s="261"/>
      <c r="AE49" s="261"/>
      <c r="AF49" s="262"/>
      <c r="AG49" s="259"/>
      <c r="AH49" s="259"/>
      <c r="AI49" s="259"/>
      <c r="AJ49" s="259"/>
      <c r="AK49" s="259"/>
      <c r="AL49" s="259"/>
      <c r="AM49" s="259"/>
      <c r="AN49" s="259"/>
      <c r="AO49" s="259"/>
      <c r="AP49" s="259"/>
      <c r="AQ49" s="259"/>
      <c r="AR49" s="259"/>
      <c r="AS49" s="259"/>
      <c r="AT49" s="259"/>
      <c r="AU49" s="259"/>
      <c r="AV49" s="259"/>
      <c r="AW49" s="259"/>
      <c r="AX49" s="259"/>
      <c r="AY49" s="259"/>
      <c r="AZ49" s="259"/>
      <c r="BA49" s="259"/>
      <c r="BB49" s="259"/>
      <c r="BC49" s="259"/>
      <c r="BD49" s="259"/>
      <c r="BE49" s="259"/>
      <c r="BF49" s="259"/>
      <c r="BG49" s="259"/>
      <c r="BH49" s="259"/>
      <c r="BI49" s="259"/>
      <c r="BJ49" s="259"/>
      <c r="BK49" s="259"/>
      <c r="BL49" s="259"/>
      <c r="BM49" s="259"/>
      <c r="BN49" s="259"/>
      <c r="BO49" s="259"/>
      <c r="BP49" s="259"/>
      <c r="BQ49" s="259"/>
      <c r="BR49" s="259"/>
      <c r="BS49" s="259"/>
      <c r="BT49" s="259"/>
      <c r="BU49" s="259"/>
      <c r="BV49" s="259"/>
      <c r="BW49" s="259"/>
      <c r="BX49" s="259"/>
      <c r="BY49" s="259"/>
      <c r="BZ49" s="259"/>
      <c r="CA49" s="259"/>
      <c r="CB49" s="259"/>
      <c r="CC49" s="259"/>
      <c r="CD49" s="259"/>
      <c r="CE49" s="259"/>
      <c r="CF49" s="259"/>
      <c r="CG49" s="259"/>
      <c r="CH49" s="259"/>
      <c r="CI49" s="259"/>
      <c r="CJ49" s="259"/>
      <c r="CK49" s="259"/>
      <c r="CL49" s="259"/>
      <c r="CM49" s="259"/>
      <c r="CN49" s="259"/>
      <c r="CO49" s="259"/>
      <c r="CP49" s="259"/>
      <c r="CQ49" s="259"/>
      <c r="CR49" s="259"/>
      <c r="CS49" s="259"/>
      <c r="CT49" s="259"/>
      <c r="CU49" s="259"/>
      <c r="CV49" s="259"/>
      <c r="CW49" s="259"/>
      <c r="CX49" s="259"/>
      <c r="CY49" s="259"/>
      <c r="CZ49" s="259"/>
      <c r="DA49" s="259"/>
      <c r="DB49" s="259"/>
      <c r="DC49" s="259"/>
      <c r="DD49" s="259"/>
      <c r="DE49" s="259"/>
      <c r="DF49" s="259"/>
      <c r="DG49" s="259"/>
      <c r="DH49" s="259"/>
      <c r="DI49" s="259"/>
      <c r="DJ49" s="259"/>
      <c r="DK49" s="259"/>
      <c r="DL49" s="259"/>
      <c r="DM49" s="259"/>
      <c r="DN49" s="259"/>
      <c r="DO49" s="259"/>
      <c r="DP49" s="259"/>
      <c r="DQ49" s="259"/>
      <c r="DR49" s="259"/>
      <c r="DS49" s="259"/>
      <c r="DT49" s="259"/>
      <c r="DU49" s="259"/>
      <c r="DV49" s="259"/>
      <c r="DW49" s="259"/>
      <c r="DX49" s="259"/>
      <c r="DY49" s="259"/>
      <c r="DZ49" s="259"/>
      <c r="EA49" s="259"/>
      <c r="EB49" s="259"/>
      <c r="EC49" s="259"/>
      <c r="ED49" s="259"/>
      <c r="EE49" s="259"/>
      <c r="EF49" s="259"/>
      <c r="EG49" s="259"/>
      <c r="EH49" s="259"/>
      <c r="EI49" s="259"/>
      <c r="EJ49" s="259"/>
      <c r="EK49" s="259"/>
      <c r="EL49" s="259"/>
      <c r="EM49" s="259"/>
      <c r="EN49" s="259"/>
      <c r="EO49" s="259"/>
      <c r="EP49" s="259"/>
      <c r="EQ49" s="259"/>
      <c r="ER49" s="259"/>
      <c r="ES49" s="259"/>
      <c r="ET49" s="259"/>
      <c r="EU49" s="259"/>
      <c r="EV49" s="259"/>
      <c r="EW49" s="259"/>
      <c r="EX49" s="259"/>
      <c r="EY49" s="259"/>
      <c r="EZ49" s="259"/>
      <c r="FA49" s="259"/>
      <c r="FB49" s="259"/>
      <c r="FC49" s="259"/>
      <c r="FD49" s="259"/>
      <c r="FE49" s="259"/>
      <c r="FF49" s="259"/>
      <c r="FG49" s="259"/>
      <c r="FH49" s="259"/>
      <c r="FI49" s="259"/>
      <c r="FJ49" s="259"/>
      <c r="FK49" s="259"/>
      <c r="FL49" s="259"/>
      <c r="FM49" s="259"/>
      <c r="FN49" s="259"/>
      <c r="FO49" s="259"/>
      <c r="FP49" s="259"/>
      <c r="FQ49" s="259"/>
      <c r="FR49" s="259"/>
      <c r="FS49" s="259"/>
      <c r="FT49" s="259"/>
      <c r="FU49" s="259"/>
      <c r="FV49" s="259"/>
      <c r="FW49" s="259"/>
      <c r="FX49" s="259"/>
      <c r="FY49" s="259"/>
      <c r="FZ49" s="259"/>
      <c r="GA49" s="259"/>
      <c r="GB49" s="259"/>
      <c r="GC49" s="259"/>
      <c r="GD49" s="259"/>
      <c r="GE49" s="259"/>
      <c r="GF49" s="259"/>
      <c r="GG49" s="259"/>
      <c r="GH49" s="259"/>
      <c r="GI49" s="259"/>
      <c r="GJ49" s="259"/>
      <c r="GK49" s="259"/>
      <c r="GL49" s="259"/>
      <c r="GM49" s="259"/>
      <c r="GN49" s="259"/>
      <c r="GO49" s="259"/>
      <c r="GP49" s="259"/>
      <c r="GQ49" s="259"/>
      <c r="GR49" s="259"/>
      <c r="GS49" s="259"/>
      <c r="GT49" s="259"/>
      <c r="GU49" s="259"/>
      <c r="GV49" s="259"/>
      <c r="GW49" s="259"/>
      <c r="GX49" s="259"/>
      <c r="GY49" s="259"/>
      <c r="GZ49" s="259"/>
      <c r="HA49" s="259"/>
      <c r="HB49" s="259"/>
      <c r="HC49" s="259"/>
      <c r="HD49" s="259"/>
      <c r="HE49" s="259"/>
      <c r="HF49" s="259"/>
      <c r="HG49" s="259"/>
      <c r="HH49" s="259"/>
      <c r="HI49" s="259"/>
      <c r="HJ49" s="259"/>
      <c r="HK49" s="259"/>
      <c r="HL49" s="259"/>
      <c r="HM49" s="259"/>
      <c r="HN49" s="259"/>
      <c r="HO49" s="259"/>
      <c r="HP49" s="259"/>
      <c r="HQ49" s="259"/>
      <c r="HR49" s="259"/>
      <c r="HS49" s="259"/>
      <c r="HT49" s="259"/>
      <c r="HU49" s="259"/>
      <c r="HV49" s="259"/>
      <c r="HW49" s="259"/>
      <c r="HX49" s="259"/>
      <c r="HY49" s="259"/>
      <c r="HZ49" s="259"/>
      <c r="IA49" s="259"/>
      <c r="IB49" s="259"/>
      <c r="IC49" s="259"/>
      <c r="ID49" s="259"/>
      <c r="IE49" s="259"/>
      <c r="IF49" s="259"/>
      <c r="IG49" s="259"/>
      <c r="IH49" s="259"/>
      <c r="II49" s="259"/>
      <c r="IJ49" s="259"/>
      <c r="IK49" s="259"/>
      <c r="IL49" s="259"/>
      <c r="IM49" s="259"/>
      <c r="IN49" s="259"/>
      <c r="IO49" s="259"/>
      <c r="IP49" s="259"/>
      <c r="IQ49" s="259"/>
      <c r="IR49" s="259"/>
      <c r="IS49" s="259"/>
      <c r="IT49" s="259"/>
      <c r="IU49" s="259"/>
      <c r="IV49" s="259"/>
      <c r="IW49" s="259"/>
    </row>
    <row r="50" customFormat="false" ht="11.25" hidden="false" customHeight="false" outlineLevel="0" collapsed="false">
      <c r="A50" s="253" t="n">
        <f aca="false">B50</f>
        <v>36404</v>
      </c>
      <c r="B50" s="254" t="n">
        <f aca="false">DATE(YEAR(B45),MONTH(B45),DAY(B45)+7)</f>
        <v>36404</v>
      </c>
      <c r="C50" s="219" t="n">
        <f aca="false">VLOOKUP($B50,data!$B$6:$M$7000,11,0)</f>
        <v>2617000</v>
      </c>
      <c r="D50" s="255" t="n">
        <f aca="false">VLOOKUP($B50,[6]Data!$A$500:$E$1300,4,0)</f>
        <v>76</v>
      </c>
      <c r="E50" s="255" t="n">
        <f aca="false">VLOOKUP($B50,[6]Data!$A$500:$E$1300,5,0)</f>
        <v>61</v>
      </c>
      <c r="F50" s="255" t="n">
        <f aca="false">AVERAGE($C44:$C50)</f>
        <v>3242571.42857143</v>
      </c>
      <c r="G50" s="256"/>
      <c r="H50" s="257"/>
      <c r="I50" s="257"/>
      <c r="J50" s="257"/>
      <c r="K50" s="253" t="n">
        <f aca="false">L50</f>
        <v>36498</v>
      </c>
      <c r="L50" s="254" t="n">
        <f aca="false">DATE(YEAR(L48),MONTH(L48),DAY(L48)+7)</f>
        <v>36498</v>
      </c>
      <c r="M50" s="219" t="n">
        <f aca="false">VLOOKUP($K50,data!$B$6:$M$7000,11,0)</f>
        <v>2990000</v>
      </c>
      <c r="N50" s="257"/>
      <c r="O50" s="257"/>
      <c r="P50" s="256"/>
      <c r="Q50" s="258"/>
      <c r="R50" s="258"/>
      <c r="S50" s="258"/>
      <c r="T50" s="259"/>
      <c r="U50" s="260"/>
      <c r="V50" s="256"/>
      <c r="W50" s="260"/>
      <c r="X50" s="256"/>
      <c r="Y50" s="250"/>
      <c r="Z50" s="250"/>
      <c r="AA50" s="250"/>
      <c r="AB50" s="259"/>
      <c r="AC50" s="261"/>
      <c r="AD50" s="261"/>
      <c r="AE50" s="261"/>
      <c r="AF50" s="262"/>
      <c r="AG50" s="259"/>
      <c r="AH50" s="259"/>
      <c r="AI50" s="259"/>
      <c r="AJ50" s="259"/>
      <c r="AK50" s="259"/>
      <c r="AL50" s="259"/>
      <c r="AM50" s="259"/>
      <c r="AN50" s="259"/>
      <c r="AO50" s="259"/>
      <c r="AP50" s="259"/>
      <c r="AQ50" s="259"/>
      <c r="AR50" s="259"/>
      <c r="AS50" s="259"/>
      <c r="AT50" s="259"/>
      <c r="AU50" s="259"/>
      <c r="AV50" s="259"/>
      <c r="AW50" s="259"/>
      <c r="AX50" s="259"/>
      <c r="AY50" s="259"/>
      <c r="AZ50" s="259"/>
      <c r="BA50" s="259"/>
      <c r="BB50" s="259"/>
      <c r="BC50" s="259"/>
      <c r="BD50" s="259"/>
      <c r="BE50" s="259"/>
      <c r="BF50" s="259"/>
      <c r="BG50" s="259"/>
      <c r="BH50" s="259"/>
      <c r="BI50" s="259"/>
      <c r="BJ50" s="259"/>
      <c r="BK50" s="259"/>
      <c r="BL50" s="259"/>
      <c r="BM50" s="259"/>
      <c r="BN50" s="259"/>
      <c r="BO50" s="259"/>
      <c r="BP50" s="259"/>
      <c r="BQ50" s="259"/>
      <c r="BR50" s="259"/>
      <c r="BS50" s="259"/>
      <c r="BT50" s="259"/>
      <c r="BU50" s="259"/>
      <c r="BV50" s="259"/>
      <c r="BW50" s="259"/>
      <c r="BX50" s="259"/>
      <c r="BY50" s="259"/>
      <c r="BZ50" s="259"/>
      <c r="CA50" s="259"/>
      <c r="CB50" s="259"/>
      <c r="CC50" s="259"/>
      <c r="CD50" s="259"/>
      <c r="CE50" s="259"/>
      <c r="CF50" s="259"/>
      <c r="CG50" s="259"/>
      <c r="CH50" s="259"/>
      <c r="CI50" s="259"/>
      <c r="CJ50" s="259"/>
      <c r="CK50" s="259"/>
      <c r="CL50" s="259"/>
      <c r="CM50" s="259"/>
      <c r="CN50" s="259"/>
      <c r="CO50" s="259"/>
      <c r="CP50" s="259"/>
      <c r="CQ50" s="259"/>
      <c r="CR50" s="259"/>
      <c r="CS50" s="259"/>
      <c r="CT50" s="259"/>
      <c r="CU50" s="259"/>
      <c r="CV50" s="259"/>
      <c r="CW50" s="259"/>
      <c r="CX50" s="259"/>
      <c r="CY50" s="259"/>
      <c r="CZ50" s="259"/>
      <c r="DA50" s="259"/>
      <c r="DB50" s="259"/>
      <c r="DC50" s="259"/>
      <c r="DD50" s="259"/>
      <c r="DE50" s="259"/>
      <c r="DF50" s="259"/>
      <c r="DG50" s="259"/>
      <c r="DH50" s="259"/>
      <c r="DI50" s="259"/>
      <c r="DJ50" s="259"/>
      <c r="DK50" s="259"/>
      <c r="DL50" s="259"/>
      <c r="DM50" s="259"/>
      <c r="DN50" s="259"/>
      <c r="DO50" s="259"/>
      <c r="DP50" s="259"/>
      <c r="DQ50" s="259"/>
      <c r="DR50" s="259"/>
      <c r="DS50" s="259"/>
      <c r="DT50" s="259"/>
      <c r="DU50" s="259"/>
      <c r="DV50" s="259"/>
      <c r="DW50" s="259"/>
      <c r="DX50" s="259"/>
      <c r="DY50" s="259"/>
      <c r="DZ50" s="259"/>
      <c r="EA50" s="259"/>
      <c r="EB50" s="259"/>
      <c r="EC50" s="259"/>
      <c r="ED50" s="259"/>
      <c r="EE50" s="259"/>
      <c r="EF50" s="259"/>
      <c r="EG50" s="259"/>
      <c r="EH50" s="259"/>
      <c r="EI50" s="259"/>
      <c r="EJ50" s="259"/>
      <c r="EK50" s="259"/>
      <c r="EL50" s="259"/>
      <c r="EM50" s="259"/>
      <c r="EN50" s="259"/>
      <c r="EO50" s="259"/>
      <c r="EP50" s="259"/>
      <c r="EQ50" s="259"/>
      <c r="ER50" s="259"/>
      <c r="ES50" s="259"/>
      <c r="ET50" s="259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59"/>
      <c r="FL50" s="259"/>
      <c r="FM50" s="259"/>
      <c r="FN50" s="259"/>
      <c r="FO50" s="259"/>
      <c r="FP50" s="259"/>
      <c r="FQ50" s="259"/>
      <c r="FR50" s="259"/>
      <c r="FS50" s="259"/>
      <c r="FT50" s="259"/>
      <c r="FU50" s="259"/>
      <c r="FV50" s="259"/>
      <c r="FW50" s="259"/>
      <c r="FX50" s="259"/>
      <c r="FY50" s="259"/>
      <c r="FZ50" s="259"/>
      <c r="GA50" s="259"/>
      <c r="GB50" s="259"/>
      <c r="GC50" s="259"/>
      <c r="GD50" s="259"/>
      <c r="GE50" s="259"/>
      <c r="GF50" s="259"/>
      <c r="GG50" s="259"/>
      <c r="GH50" s="259"/>
      <c r="GI50" s="259"/>
      <c r="GJ50" s="259"/>
      <c r="GK50" s="259"/>
      <c r="GL50" s="259"/>
      <c r="GM50" s="259"/>
      <c r="GN50" s="259"/>
      <c r="GO50" s="259"/>
      <c r="GP50" s="259"/>
      <c r="GQ50" s="259"/>
      <c r="GR50" s="259"/>
      <c r="GS50" s="259"/>
      <c r="GT50" s="259"/>
      <c r="GU50" s="259"/>
      <c r="GV50" s="259"/>
      <c r="GW50" s="259"/>
      <c r="GX50" s="259"/>
      <c r="GY50" s="259"/>
      <c r="GZ50" s="259"/>
      <c r="HA50" s="259"/>
      <c r="HB50" s="259"/>
      <c r="HC50" s="259"/>
      <c r="HD50" s="259"/>
      <c r="HE50" s="259"/>
      <c r="HF50" s="259"/>
      <c r="HG50" s="259"/>
      <c r="HH50" s="259"/>
      <c r="HI50" s="259"/>
      <c r="HJ50" s="259"/>
      <c r="HK50" s="259"/>
      <c r="HL50" s="259"/>
      <c r="HM50" s="259"/>
      <c r="HN50" s="259"/>
      <c r="HO50" s="259"/>
      <c r="HP50" s="259"/>
      <c r="HQ50" s="259"/>
      <c r="HR50" s="259"/>
      <c r="HS50" s="259"/>
      <c r="HT50" s="259"/>
      <c r="HU50" s="259"/>
      <c r="HV50" s="259"/>
      <c r="HW50" s="259"/>
      <c r="HX50" s="259"/>
      <c r="HY50" s="259"/>
      <c r="HZ50" s="259"/>
      <c r="IA50" s="259"/>
      <c r="IB50" s="259"/>
      <c r="IC50" s="259"/>
      <c r="ID50" s="259"/>
      <c r="IE50" s="259"/>
      <c r="IF50" s="259"/>
      <c r="IG50" s="259"/>
      <c r="IH50" s="259"/>
      <c r="II50" s="259"/>
      <c r="IJ50" s="259"/>
      <c r="IK50" s="259"/>
      <c r="IL50" s="259"/>
      <c r="IM50" s="259"/>
      <c r="IN50" s="259"/>
      <c r="IO50" s="259"/>
      <c r="IP50" s="259"/>
      <c r="IQ50" s="259"/>
      <c r="IR50" s="259"/>
      <c r="IS50" s="259"/>
      <c r="IT50" s="259"/>
      <c r="IU50" s="259"/>
      <c r="IV50" s="259"/>
      <c r="IW50" s="259"/>
    </row>
    <row r="51" customFormat="false" ht="11.25" hidden="false" customHeight="false" outlineLevel="0" collapsed="false">
      <c r="A51" s="253" t="n">
        <f aca="false">B51</f>
        <v>36405</v>
      </c>
      <c r="B51" s="254" t="n">
        <f aca="false">DATE(YEAR(B46),MONTH(B46),DAY(B46)+7)</f>
        <v>36405</v>
      </c>
      <c r="C51" s="219" t="n">
        <f aca="false">VLOOKUP($B51,data!$B$6:$M$7000,11,0)</f>
        <v>2559000</v>
      </c>
      <c r="D51" s="255" t="n">
        <f aca="false">VLOOKUP($B51,[6]Data!$A$500:$E$1300,4,0)</f>
        <v>75</v>
      </c>
      <c r="E51" s="255" t="n">
        <f aca="false">VLOOKUP($B51,[6]Data!$A$500:$E$1300,5,0)</f>
        <v>60</v>
      </c>
      <c r="F51" s="255" t="n">
        <f aca="false">AVERAGE($C45:$C51)</f>
        <v>3111142.85714286</v>
      </c>
      <c r="G51" s="256"/>
      <c r="H51" s="257"/>
      <c r="I51" s="257"/>
      <c r="J51" s="257"/>
      <c r="K51" s="253" t="n">
        <f aca="false">L51</f>
        <v>36499</v>
      </c>
      <c r="L51" s="254" t="n">
        <f aca="false">DATE(YEAR(L49),MONTH(L49),DAY(L49)+7)</f>
        <v>36499</v>
      </c>
      <c r="M51" s="219" t="n">
        <f aca="false">VLOOKUP($K51,data!$B$6:$M$7000,11,0)</f>
        <v>3143000</v>
      </c>
      <c r="N51" s="257"/>
      <c r="O51" s="257"/>
      <c r="P51" s="256"/>
      <c r="Q51" s="258"/>
      <c r="R51" s="258"/>
      <c r="S51" s="258"/>
      <c r="T51" s="259"/>
      <c r="U51" s="260"/>
      <c r="V51" s="256"/>
      <c r="W51" s="260"/>
      <c r="X51" s="256"/>
      <c r="Y51" s="250"/>
      <c r="Z51" s="250"/>
      <c r="AA51" s="250"/>
      <c r="AB51" s="259"/>
      <c r="AC51" s="261"/>
      <c r="AD51" s="261"/>
      <c r="AE51" s="261"/>
      <c r="AF51" s="262"/>
      <c r="AG51" s="259"/>
      <c r="AH51" s="259"/>
      <c r="AI51" s="259"/>
      <c r="AJ51" s="259"/>
      <c r="AK51" s="259"/>
      <c r="AL51" s="259"/>
      <c r="AM51" s="259"/>
      <c r="AN51" s="259"/>
      <c r="AO51" s="259"/>
      <c r="AP51" s="259"/>
      <c r="AQ51" s="259"/>
      <c r="AR51" s="259"/>
      <c r="AS51" s="259"/>
      <c r="AT51" s="259"/>
      <c r="AU51" s="259"/>
      <c r="AV51" s="259"/>
      <c r="AW51" s="259"/>
      <c r="AX51" s="259"/>
      <c r="AY51" s="259"/>
      <c r="AZ51" s="259"/>
      <c r="BA51" s="259"/>
      <c r="BB51" s="259"/>
      <c r="BC51" s="259"/>
      <c r="BD51" s="259"/>
      <c r="BE51" s="259"/>
      <c r="BF51" s="259"/>
      <c r="BG51" s="259"/>
      <c r="BH51" s="259"/>
      <c r="BI51" s="259"/>
      <c r="BJ51" s="259"/>
      <c r="BK51" s="259"/>
      <c r="BL51" s="259"/>
      <c r="BM51" s="259"/>
      <c r="BN51" s="259"/>
      <c r="BO51" s="259"/>
      <c r="BP51" s="259"/>
      <c r="BQ51" s="259"/>
      <c r="BR51" s="259"/>
      <c r="BS51" s="259"/>
      <c r="BT51" s="259"/>
      <c r="BU51" s="259"/>
      <c r="BV51" s="259"/>
      <c r="BW51" s="259"/>
      <c r="BX51" s="259"/>
      <c r="BY51" s="259"/>
      <c r="BZ51" s="259"/>
      <c r="CA51" s="259"/>
      <c r="CB51" s="259"/>
      <c r="CC51" s="259"/>
      <c r="CD51" s="259"/>
      <c r="CE51" s="259"/>
      <c r="CF51" s="259"/>
      <c r="CG51" s="259"/>
      <c r="CH51" s="259"/>
      <c r="CI51" s="259"/>
      <c r="CJ51" s="259"/>
      <c r="CK51" s="259"/>
      <c r="CL51" s="259"/>
      <c r="CM51" s="259"/>
      <c r="CN51" s="259"/>
      <c r="CO51" s="259"/>
      <c r="CP51" s="259"/>
      <c r="CQ51" s="259"/>
      <c r="CR51" s="259"/>
      <c r="CS51" s="259"/>
      <c r="CT51" s="259"/>
      <c r="CU51" s="259"/>
      <c r="CV51" s="259"/>
      <c r="CW51" s="259"/>
      <c r="CX51" s="259"/>
      <c r="CY51" s="259"/>
      <c r="CZ51" s="259"/>
      <c r="DA51" s="259"/>
      <c r="DB51" s="259"/>
      <c r="DC51" s="259"/>
      <c r="DD51" s="259"/>
      <c r="DE51" s="259"/>
      <c r="DF51" s="259"/>
      <c r="DG51" s="259"/>
      <c r="DH51" s="259"/>
      <c r="DI51" s="259"/>
      <c r="DJ51" s="259"/>
      <c r="DK51" s="259"/>
      <c r="DL51" s="259"/>
      <c r="DM51" s="259"/>
      <c r="DN51" s="259"/>
      <c r="DO51" s="259"/>
      <c r="DP51" s="259"/>
      <c r="DQ51" s="259"/>
      <c r="DR51" s="259"/>
      <c r="DS51" s="259"/>
      <c r="DT51" s="259"/>
      <c r="DU51" s="259"/>
      <c r="DV51" s="259"/>
      <c r="DW51" s="259"/>
      <c r="DX51" s="259"/>
      <c r="DY51" s="259"/>
      <c r="DZ51" s="259"/>
      <c r="EA51" s="259"/>
      <c r="EB51" s="259"/>
      <c r="EC51" s="259"/>
      <c r="ED51" s="259"/>
      <c r="EE51" s="259"/>
      <c r="EF51" s="259"/>
      <c r="EG51" s="259"/>
      <c r="EH51" s="259"/>
      <c r="EI51" s="259"/>
      <c r="EJ51" s="259"/>
      <c r="EK51" s="259"/>
      <c r="EL51" s="259"/>
      <c r="EM51" s="259"/>
      <c r="EN51" s="259"/>
      <c r="EO51" s="259"/>
      <c r="EP51" s="259"/>
      <c r="EQ51" s="259"/>
      <c r="ER51" s="259"/>
      <c r="ES51" s="259"/>
      <c r="ET51" s="259"/>
      <c r="EU51" s="259"/>
      <c r="EV51" s="259"/>
      <c r="EW51" s="259"/>
      <c r="EX51" s="259"/>
      <c r="EY51" s="259"/>
      <c r="EZ51" s="259"/>
      <c r="FA51" s="259"/>
      <c r="FB51" s="259"/>
      <c r="FC51" s="259"/>
      <c r="FD51" s="259"/>
      <c r="FE51" s="259"/>
      <c r="FF51" s="259"/>
      <c r="FG51" s="259"/>
      <c r="FH51" s="259"/>
      <c r="FI51" s="259"/>
      <c r="FJ51" s="259"/>
      <c r="FK51" s="259"/>
      <c r="FL51" s="259"/>
      <c r="FM51" s="259"/>
      <c r="FN51" s="259"/>
      <c r="FO51" s="259"/>
      <c r="FP51" s="259"/>
      <c r="FQ51" s="259"/>
      <c r="FR51" s="259"/>
      <c r="FS51" s="259"/>
      <c r="FT51" s="259"/>
      <c r="FU51" s="259"/>
      <c r="FV51" s="259"/>
      <c r="FW51" s="259"/>
      <c r="FX51" s="259"/>
      <c r="FY51" s="259"/>
      <c r="FZ51" s="259"/>
      <c r="GA51" s="259"/>
      <c r="GB51" s="259"/>
      <c r="GC51" s="259"/>
      <c r="GD51" s="259"/>
      <c r="GE51" s="259"/>
      <c r="GF51" s="259"/>
      <c r="GG51" s="259"/>
      <c r="GH51" s="259"/>
      <c r="GI51" s="259"/>
      <c r="GJ51" s="259"/>
      <c r="GK51" s="259"/>
      <c r="GL51" s="259"/>
      <c r="GM51" s="259"/>
      <c r="GN51" s="259"/>
      <c r="GO51" s="259"/>
      <c r="GP51" s="259"/>
      <c r="GQ51" s="259"/>
      <c r="GR51" s="259"/>
      <c r="GS51" s="259"/>
      <c r="GT51" s="259"/>
      <c r="GU51" s="259"/>
      <c r="GV51" s="259"/>
      <c r="GW51" s="259"/>
      <c r="GX51" s="259"/>
      <c r="GY51" s="259"/>
      <c r="GZ51" s="259"/>
      <c r="HA51" s="259"/>
      <c r="HB51" s="259"/>
      <c r="HC51" s="259"/>
      <c r="HD51" s="259"/>
      <c r="HE51" s="259"/>
      <c r="HF51" s="259"/>
      <c r="HG51" s="259"/>
      <c r="HH51" s="259"/>
      <c r="HI51" s="259"/>
      <c r="HJ51" s="259"/>
      <c r="HK51" s="259"/>
      <c r="HL51" s="259"/>
      <c r="HM51" s="259"/>
      <c r="HN51" s="259"/>
      <c r="HO51" s="259"/>
      <c r="HP51" s="259"/>
      <c r="HQ51" s="259"/>
      <c r="HR51" s="259"/>
      <c r="HS51" s="259"/>
      <c r="HT51" s="259"/>
      <c r="HU51" s="259"/>
      <c r="HV51" s="259"/>
      <c r="HW51" s="259"/>
      <c r="HX51" s="259"/>
      <c r="HY51" s="259"/>
      <c r="HZ51" s="259"/>
      <c r="IA51" s="259"/>
      <c r="IB51" s="259"/>
      <c r="IC51" s="259"/>
      <c r="ID51" s="259"/>
      <c r="IE51" s="259"/>
      <c r="IF51" s="259"/>
      <c r="IG51" s="259"/>
      <c r="IH51" s="259"/>
      <c r="II51" s="259"/>
      <c r="IJ51" s="259"/>
      <c r="IK51" s="259"/>
      <c r="IL51" s="259"/>
      <c r="IM51" s="259"/>
      <c r="IN51" s="259"/>
      <c r="IO51" s="259"/>
      <c r="IP51" s="259"/>
      <c r="IQ51" s="259"/>
      <c r="IR51" s="259"/>
      <c r="IS51" s="259"/>
      <c r="IT51" s="259"/>
      <c r="IU51" s="259"/>
      <c r="IV51" s="259"/>
      <c r="IW51" s="259"/>
    </row>
    <row r="52" customFormat="false" ht="11.25" hidden="false" customHeight="false" outlineLevel="0" collapsed="false">
      <c r="A52" s="253" t="n">
        <f aca="false">B52</f>
        <v>36406</v>
      </c>
      <c r="B52" s="254" t="n">
        <f aca="false">DATE(YEAR(B47),MONTH(B47),DAY(B47)+7)</f>
        <v>36406</v>
      </c>
      <c r="C52" s="219" t="n">
        <f aca="false">VLOOKUP($B52,data!$B$6:$M$7000,11,0)</f>
        <v>2412000</v>
      </c>
      <c r="D52" s="255" t="n">
        <f aca="false">VLOOKUP($B52,[6]Data!$A$500:$E$1300,4,0)</f>
        <v>75</v>
      </c>
      <c r="E52" s="255" t="n">
        <f aca="false">VLOOKUP($B52,[6]Data!$A$500:$E$1300,5,0)</f>
        <v>60</v>
      </c>
      <c r="F52" s="255" t="n">
        <f aca="false">AVERAGE($C46:$C52)</f>
        <v>2928428.57142857</v>
      </c>
      <c r="G52" s="256"/>
      <c r="H52" s="257"/>
      <c r="I52" s="257"/>
      <c r="J52" s="257"/>
      <c r="K52" s="253" t="n">
        <f aca="false">L52</f>
        <v>36505</v>
      </c>
      <c r="L52" s="254" t="n">
        <f aca="false">DATE(YEAR(L50),MONTH(L50),DAY(L50)+7)</f>
        <v>36505</v>
      </c>
      <c r="M52" s="219" t="n">
        <f aca="false">VLOOKUP($K52,data!$B$6:$M$7000,11,0)</f>
        <v>3292000</v>
      </c>
      <c r="N52" s="257"/>
      <c r="O52" s="257"/>
      <c r="P52" s="256"/>
      <c r="Q52" s="258"/>
      <c r="R52" s="258"/>
      <c r="S52" s="258"/>
      <c r="T52" s="259"/>
      <c r="U52" s="260"/>
      <c r="V52" s="256"/>
      <c r="W52" s="260"/>
      <c r="X52" s="256"/>
      <c r="Y52" s="250"/>
      <c r="Z52" s="250"/>
      <c r="AA52" s="250"/>
      <c r="AB52" s="259"/>
      <c r="AC52" s="261"/>
      <c r="AD52" s="261"/>
      <c r="AE52" s="261"/>
      <c r="AF52" s="262"/>
      <c r="AG52" s="259"/>
      <c r="AH52" s="259"/>
      <c r="AI52" s="259"/>
      <c r="AJ52" s="259"/>
      <c r="AK52" s="259"/>
      <c r="AL52" s="259"/>
      <c r="AM52" s="259"/>
      <c r="AN52" s="259"/>
      <c r="AO52" s="259"/>
      <c r="AP52" s="259"/>
      <c r="AQ52" s="259"/>
      <c r="AR52" s="259"/>
      <c r="AS52" s="259"/>
      <c r="AT52" s="259"/>
      <c r="AU52" s="259"/>
      <c r="AV52" s="259"/>
      <c r="AW52" s="259"/>
      <c r="AX52" s="259"/>
      <c r="AY52" s="259"/>
      <c r="AZ52" s="259"/>
      <c r="BA52" s="259"/>
      <c r="BB52" s="259"/>
      <c r="BC52" s="259"/>
      <c r="BD52" s="259"/>
      <c r="BE52" s="259"/>
      <c r="BF52" s="259"/>
      <c r="BG52" s="259"/>
      <c r="BH52" s="259"/>
      <c r="BI52" s="259"/>
      <c r="BJ52" s="259"/>
      <c r="BK52" s="259"/>
      <c r="BL52" s="259"/>
      <c r="BM52" s="259"/>
      <c r="BN52" s="259"/>
      <c r="BO52" s="259"/>
      <c r="BP52" s="259"/>
      <c r="BQ52" s="259"/>
      <c r="BR52" s="259"/>
      <c r="BS52" s="259"/>
      <c r="BT52" s="259"/>
      <c r="BU52" s="259"/>
      <c r="BV52" s="259"/>
      <c r="BW52" s="259"/>
      <c r="BX52" s="259"/>
      <c r="BY52" s="259"/>
      <c r="BZ52" s="259"/>
      <c r="CA52" s="259"/>
      <c r="CB52" s="259"/>
      <c r="CC52" s="259"/>
      <c r="CD52" s="259"/>
      <c r="CE52" s="259"/>
      <c r="CF52" s="259"/>
      <c r="CG52" s="259"/>
      <c r="CH52" s="259"/>
      <c r="CI52" s="259"/>
      <c r="CJ52" s="259"/>
      <c r="CK52" s="259"/>
      <c r="CL52" s="259"/>
      <c r="CM52" s="259"/>
      <c r="CN52" s="259"/>
      <c r="CO52" s="259"/>
      <c r="CP52" s="259"/>
      <c r="CQ52" s="259"/>
      <c r="CR52" s="259"/>
      <c r="CS52" s="259"/>
      <c r="CT52" s="259"/>
      <c r="CU52" s="259"/>
      <c r="CV52" s="259"/>
      <c r="CW52" s="259"/>
      <c r="CX52" s="259"/>
      <c r="CY52" s="259"/>
      <c r="CZ52" s="259"/>
      <c r="DA52" s="259"/>
      <c r="DB52" s="259"/>
      <c r="DC52" s="259"/>
      <c r="DD52" s="259"/>
      <c r="DE52" s="259"/>
      <c r="DF52" s="259"/>
      <c r="DG52" s="259"/>
      <c r="DH52" s="259"/>
      <c r="DI52" s="259"/>
      <c r="DJ52" s="259"/>
      <c r="DK52" s="259"/>
      <c r="DL52" s="259"/>
      <c r="DM52" s="259"/>
      <c r="DN52" s="259"/>
      <c r="DO52" s="259"/>
      <c r="DP52" s="259"/>
      <c r="DQ52" s="259"/>
      <c r="DR52" s="259"/>
      <c r="DS52" s="259"/>
      <c r="DT52" s="259"/>
      <c r="DU52" s="259"/>
      <c r="DV52" s="259"/>
      <c r="DW52" s="259"/>
      <c r="DX52" s="259"/>
      <c r="DY52" s="259"/>
      <c r="DZ52" s="259"/>
      <c r="EA52" s="259"/>
      <c r="EB52" s="259"/>
      <c r="EC52" s="259"/>
      <c r="ED52" s="259"/>
      <c r="EE52" s="259"/>
      <c r="EF52" s="259"/>
      <c r="EG52" s="259"/>
      <c r="EH52" s="259"/>
      <c r="EI52" s="259"/>
      <c r="EJ52" s="259"/>
      <c r="EK52" s="259"/>
      <c r="EL52" s="259"/>
      <c r="EM52" s="259"/>
      <c r="EN52" s="259"/>
      <c r="EO52" s="259"/>
      <c r="EP52" s="259"/>
      <c r="EQ52" s="259"/>
      <c r="ER52" s="259"/>
      <c r="ES52" s="259"/>
      <c r="ET52" s="259"/>
      <c r="EU52" s="259"/>
      <c r="EV52" s="259"/>
      <c r="EW52" s="259"/>
      <c r="EX52" s="259"/>
      <c r="EY52" s="259"/>
      <c r="EZ52" s="259"/>
      <c r="FA52" s="259"/>
      <c r="FB52" s="259"/>
      <c r="FC52" s="259"/>
      <c r="FD52" s="259"/>
      <c r="FE52" s="259"/>
      <c r="FF52" s="259"/>
      <c r="FG52" s="259"/>
      <c r="FH52" s="259"/>
      <c r="FI52" s="259"/>
      <c r="FJ52" s="259"/>
      <c r="FK52" s="259"/>
      <c r="FL52" s="259"/>
      <c r="FM52" s="259"/>
      <c r="FN52" s="259"/>
      <c r="FO52" s="259"/>
      <c r="FP52" s="259"/>
      <c r="FQ52" s="259"/>
      <c r="FR52" s="259"/>
      <c r="FS52" s="259"/>
      <c r="FT52" s="259"/>
      <c r="FU52" s="259"/>
      <c r="FV52" s="259"/>
      <c r="FW52" s="259"/>
      <c r="FX52" s="259"/>
      <c r="FY52" s="259"/>
      <c r="FZ52" s="259"/>
      <c r="GA52" s="259"/>
      <c r="GB52" s="259"/>
      <c r="GC52" s="259"/>
      <c r="GD52" s="259"/>
      <c r="GE52" s="259"/>
      <c r="GF52" s="259"/>
      <c r="GG52" s="259"/>
      <c r="GH52" s="259"/>
      <c r="GI52" s="259"/>
      <c r="GJ52" s="259"/>
      <c r="GK52" s="259"/>
      <c r="GL52" s="259"/>
      <c r="GM52" s="259"/>
      <c r="GN52" s="259"/>
      <c r="GO52" s="259"/>
      <c r="GP52" s="259"/>
      <c r="GQ52" s="259"/>
      <c r="GR52" s="259"/>
      <c r="GS52" s="259"/>
      <c r="GT52" s="259"/>
      <c r="GU52" s="259"/>
      <c r="GV52" s="259"/>
      <c r="GW52" s="259"/>
      <c r="GX52" s="259"/>
      <c r="GY52" s="259"/>
      <c r="GZ52" s="259"/>
      <c r="HA52" s="259"/>
      <c r="HB52" s="259"/>
      <c r="HC52" s="259"/>
      <c r="HD52" s="259"/>
      <c r="HE52" s="259"/>
      <c r="HF52" s="259"/>
      <c r="HG52" s="259"/>
      <c r="HH52" s="259"/>
      <c r="HI52" s="259"/>
      <c r="HJ52" s="259"/>
      <c r="HK52" s="259"/>
      <c r="HL52" s="259"/>
      <c r="HM52" s="259"/>
      <c r="HN52" s="259"/>
      <c r="HO52" s="259"/>
      <c r="HP52" s="259"/>
      <c r="HQ52" s="259"/>
      <c r="HR52" s="259"/>
      <c r="HS52" s="259"/>
      <c r="HT52" s="259"/>
      <c r="HU52" s="259"/>
      <c r="HV52" s="259"/>
      <c r="HW52" s="259"/>
      <c r="HX52" s="259"/>
      <c r="HY52" s="259"/>
      <c r="HZ52" s="259"/>
      <c r="IA52" s="259"/>
      <c r="IB52" s="259"/>
      <c r="IC52" s="259"/>
      <c r="ID52" s="259"/>
      <c r="IE52" s="259"/>
      <c r="IF52" s="259"/>
      <c r="IG52" s="259"/>
      <c r="IH52" s="259"/>
      <c r="II52" s="259"/>
      <c r="IJ52" s="259"/>
      <c r="IK52" s="259"/>
      <c r="IL52" s="259"/>
      <c r="IM52" s="259"/>
      <c r="IN52" s="259"/>
      <c r="IO52" s="259"/>
      <c r="IP52" s="259"/>
      <c r="IQ52" s="259"/>
      <c r="IR52" s="259"/>
      <c r="IS52" s="259"/>
      <c r="IT52" s="259"/>
      <c r="IU52" s="259"/>
      <c r="IV52" s="259"/>
      <c r="IW52" s="259"/>
    </row>
    <row r="53" customFormat="false" ht="11.25" hidden="false" customHeight="false" outlineLevel="0" collapsed="false">
      <c r="A53" s="253" t="n">
        <f aca="false">B53</f>
        <v>36409</v>
      </c>
      <c r="B53" s="254" t="n">
        <f aca="false">DATE(YEAR(B48),MONTH(B48),DAY(B48)+7)</f>
        <v>36409</v>
      </c>
      <c r="C53" s="219" t="n">
        <f aca="false">VLOOKUP($B53,data!$B$6:$M$7000,11,0)</f>
        <v>2188000</v>
      </c>
      <c r="D53" s="255" t="n">
        <f aca="false">VLOOKUP($B53,[6]Data!$A$500:$E$1300,4,0)</f>
        <v>80</v>
      </c>
      <c r="E53" s="255" t="n">
        <f aca="false">VLOOKUP($B53,[6]Data!$A$500:$E$1300,5,0)</f>
        <v>60</v>
      </c>
      <c r="F53" s="255" t="n">
        <f aca="false">AVERAGE($C47:$C53)</f>
        <v>2721142.85714286</v>
      </c>
      <c r="G53" s="256"/>
      <c r="H53" s="257"/>
      <c r="I53" s="257"/>
      <c r="J53" s="257"/>
      <c r="K53" s="253" t="n">
        <f aca="false">L53</f>
        <v>36506</v>
      </c>
      <c r="L53" s="254" t="n">
        <f aca="false">DATE(YEAR(L51),MONTH(L51),DAY(L51)+7)</f>
        <v>36506</v>
      </c>
      <c r="M53" s="219" t="n">
        <f aca="false">VLOOKUP($K53,data!$B$6:$M$7000,11,0)</f>
        <v>3256000</v>
      </c>
      <c r="N53" s="257"/>
      <c r="O53" s="257"/>
      <c r="P53" s="256"/>
      <c r="Q53" s="258"/>
      <c r="R53" s="258"/>
      <c r="S53" s="258"/>
      <c r="T53" s="259"/>
      <c r="U53" s="260"/>
      <c r="V53" s="256"/>
      <c r="W53" s="260"/>
      <c r="X53" s="256"/>
      <c r="Y53" s="250"/>
      <c r="Z53" s="250"/>
      <c r="AA53" s="250"/>
      <c r="AB53" s="259"/>
      <c r="AC53" s="261"/>
      <c r="AD53" s="261"/>
      <c r="AE53" s="261"/>
      <c r="AF53" s="262"/>
      <c r="AG53" s="259"/>
      <c r="AH53" s="259"/>
      <c r="AI53" s="259"/>
      <c r="AJ53" s="259"/>
      <c r="AK53" s="259"/>
      <c r="AL53" s="259"/>
      <c r="AM53" s="259"/>
      <c r="AN53" s="259"/>
      <c r="AO53" s="259"/>
      <c r="AP53" s="259"/>
      <c r="AQ53" s="259"/>
      <c r="AR53" s="259"/>
      <c r="AS53" s="259"/>
      <c r="AT53" s="259"/>
      <c r="AU53" s="259"/>
      <c r="AV53" s="259"/>
      <c r="AW53" s="259"/>
      <c r="AX53" s="259"/>
      <c r="AY53" s="259"/>
      <c r="AZ53" s="259"/>
      <c r="BA53" s="259"/>
      <c r="BB53" s="259"/>
      <c r="BC53" s="259"/>
      <c r="BD53" s="259"/>
      <c r="BE53" s="259"/>
      <c r="BF53" s="259"/>
      <c r="BG53" s="259"/>
      <c r="BH53" s="259"/>
      <c r="BI53" s="259"/>
      <c r="BJ53" s="259"/>
      <c r="BK53" s="259"/>
      <c r="BL53" s="259"/>
      <c r="BM53" s="259"/>
      <c r="BN53" s="259"/>
      <c r="BO53" s="259"/>
      <c r="BP53" s="259"/>
      <c r="BQ53" s="259"/>
      <c r="BR53" s="259"/>
      <c r="BS53" s="259"/>
      <c r="BT53" s="259"/>
      <c r="BU53" s="259"/>
      <c r="BV53" s="259"/>
      <c r="BW53" s="259"/>
      <c r="BX53" s="259"/>
      <c r="BY53" s="259"/>
      <c r="BZ53" s="259"/>
      <c r="CA53" s="259"/>
      <c r="CB53" s="259"/>
      <c r="CC53" s="259"/>
      <c r="CD53" s="259"/>
      <c r="CE53" s="259"/>
      <c r="CF53" s="259"/>
      <c r="CG53" s="259"/>
      <c r="CH53" s="259"/>
      <c r="CI53" s="259"/>
      <c r="CJ53" s="259"/>
      <c r="CK53" s="259"/>
      <c r="CL53" s="259"/>
      <c r="CM53" s="259"/>
      <c r="CN53" s="259"/>
      <c r="CO53" s="259"/>
      <c r="CP53" s="259"/>
      <c r="CQ53" s="259"/>
      <c r="CR53" s="259"/>
      <c r="CS53" s="259"/>
      <c r="CT53" s="259"/>
      <c r="CU53" s="259"/>
      <c r="CV53" s="259"/>
      <c r="CW53" s="259"/>
      <c r="CX53" s="259"/>
      <c r="CY53" s="259"/>
      <c r="CZ53" s="259"/>
      <c r="DA53" s="259"/>
      <c r="DB53" s="259"/>
      <c r="DC53" s="259"/>
      <c r="DD53" s="259"/>
      <c r="DE53" s="259"/>
      <c r="DF53" s="259"/>
      <c r="DG53" s="259"/>
      <c r="DH53" s="259"/>
      <c r="DI53" s="259"/>
      <c r="DJ53" s="259"/>
      <c r="DK53" s="259"/>
      <c r="DL53" s="259"/>
      <c r="DM53" s="259"/>
      <c r="DN53" s="259"/>
      <c r="DO53" s="259"/>
      <c r="DP53" s="259"/>
      <c r="DQ53" s="259"/>
      <c r="DR53" s="259"/>
      <c r="DS53" s="259"/>
      <c r="DT53" s="259"/>
      <c r="DU53" s="259"/>
      <c r="DV53" s="259"/>
      <c r="DW53" s="259"/>
      <c r="DX53" s="259"/>
      <c r="DY53" s="259"/>
      <c r="DZ53" s="259"/>
      <c r="EA53" s="259"/>
      <c r="EB53" s="259"/>
      <c r="EC53" s="259"/>
      <c r="ED53" s="259"/>
      <c r="EE53" s="259"/>
      <c r="EF53" s="259"/>
      <c r="EG53" s="259"/>
      <c r="EH53" s="259"/>
      <c r="EI53" s="259"/>
      <c r="EJ53" s="259"/>
      <c r="EK53" s="259"/>
      <c r="EL53" s="259"/>
      <c r="EM53" s="259"/>
      <c r="EN53" s="259"/>
      <c r="EO53" s="259"/>
      <c r="EP53" s="259"/>
      <c r="EQ53" s="259"/>
      <c r="ER53" s="259"/>
      <c r="ES53" s="259"/>
      <c r="ET53" s="259"/>
      <c r="EU53" s="259"/>
      <c r="EV53" s="259"/>
      <c r="EW53" s="259"/>
      <c r="EX53" s="259"/>
      <c r="EY53" s="259"/>
      <c r="EZ53" s="259"/>
      <c r="FA53" s="259"/>
      <c r="FB53" s="259"/>
      <c r="FC53" s="259"/>
      <c r="FD53" s="259"/>
      <c r="FE53" s="259"/>
      <c r="FF53" s="259"/>
      <c r="FG53" s="259"/>
      <c r="FH53" s="259"/>
      <c r="FI53" s="259"/>
      <c r="FJ53" s="259"/>
      <c r="FK53" s="259"/>
      <c r="FL53" s="259"/>
      <c r="FM53" s="259"/>
      <c r="FN53" s="259"/>
      <c r="FO53" s="259"/>
      <c r="FP53" s="259"/>
      <c r="FQ53" s="259"/>
      <c r="FR53" s="259"/>
      <c r="FS53" s="259"/>
      <c r="FT53" s="259"/>
      <c r="FU53" s="259"/>
      <c r="FV53" s="259"/>
      <c r="FW53" s="259"/>
      <c r="FX53" s="259"/>
      <c r="FY53" s="259"/>
      <c r="FZ53" s="259"/>
      <c r="GA53" s="259"/>
      <c r="GB53" s="259"/>
      <c r="GC53" s="259"/>
      <c r="GD53" s="259"/>
      <c r="GE53" s="259"/>
      <c r="GF53" s="259"/>
      <c r="GG53" s="259"/>
      <c r="GH53" s="259"/>
      <c r="GI53" s="259"/>
      <c r="GJ53" s="259"/>
      <c r="GK53" s="259"/>
      <c r="GL53" s="259"/>
      <c r="GM53" s="259"/>
      <c r="GN53" s="259"/>
      <c r="GO53" s="259"/>
      <c r="GP53" s="259"/>
      <c r="GQ53" s="259"/>
      <c r="GR53" s="259"/>
      <c r="GS53" s="259"/>
      <c r="GT53" s="259"/>
      <c r="GU53" s="259"/>
      <c r="GV53" s="259"/>
      <c r="GW53" s="259"/>
      <c r="GX53" s="259"/>
      <c r="GY53" s="259"/>
      <c r="GZ53" s="259"/>
      <c r="HA53" s="259"/>
      <c r="HB53" s="259"/>
      <c r="HC53" s="259"/>
      <c r="HD53" s="259"/>
      <c r="HE53" s="259"/>
      <c r="HF53" s="259"/>
      <c r="HG53" s="259"/>
      <c r="HH53" s="259"/>
      <c r="HI53" s="259"/>
      <c r="HJ53" s="259"/>
      <c r="HK53" s="259"/>
      <c r="HL53" s="259"/>
      <c r="HM53" s="259"/>
      <c r="HN53" s="259"/>
      <c r="HO53" s="259"/>
      <c r="HP53" s="259"/>
      <c r="HQ53" s="259"/>
      <c r="HR53" s="259"/>
      <c r="HS53" s="259"/>
      <c r="HT53" s="259"/>
      <c r="HU53" s="259"/>
      <c r="HV53" s="259"/>
      <c r="HW53" s="259"/>
      <c r="HX53" s="259"/>
      <c r="HY53" s="259"/>
      <c r="HZ53" s="259"/>
      <c r="IA53" s="259"/>
      <c r="IB53" s="259"/>
      <c r="IC53" s="259"/>
      <c r="ID53" s="259"/>
      <c r="IE53" s="259"/>
      <c r="IF53" s="259"/>
      <c r="IG53" s="259"/>
      <c r="IH53" s="259"/>
      <c r="II53" s="259"/>
      <c r="IJ53" s="259"/>
      <c r="IK53" s="259"/>
      <c r="IL53" s="259"/>
      <c r="IM53" s="259"/>
      <c r="IN53" s="259"/>
      <c r="IO53" s="259"/>
      <c r="IP53" s="259"/>
      <c r="IQ53" s="259"/>
      <c r="IR53" s="259"/>
      <c r="IS53" s="259"/>
      <c r="IT53" s="259"/>
      <c r="IU53" s="259"/>
      <c r="IV53" s="259"/>
      <c r="IW53" s="259"/>
    </row>
    <row r="54" customFormat="false" ht="11.25" hidden="false" customHeight="false" outlineLevel="0" collapsed="false">
      <c r="A54" s="253" t="n">
        <f aca="false">B54</f>
        <v>36410</v>
      </c>
      <c r="B54" s="254" t="n">
        <f aca="false">DATE(YEAR(B49),MONTH(B49),DAY(B49)+7)</f>
        <v>36410</v>
      </c>
      <c r="C54" s="219" t="n">
        <f aca="false">VLOOKUP($B54,data!$B$6:$M$7000,11,0)</f>
        <v>2676000</v>
      </c>
      <c r="D54" s="255" t="n">
        <f aca="false">VLOOKUP($B54,[6]Data!$A$500:$E$1300,4,0)</f>
        <v>87</v>
      </c>
      <c r="E54" s="255" t="n">
        <f aca="false">VLOOKUP($B54,[6]Data!$A$500:$E$1300,5,0)</f>
        <v>58</v>
      </c>
      <c r="F54" s="255" t="n">
        <f aca="false">AVERAGE($C48:$C54)</f>
        <v>2621000</v>
      </c>
      <c r="G54" s="256"/>
      <c r="H54" s="257"/>
      <c r="I54" s="257"/>
      <c r="J54" s="257"/>
      <c r="K54" s="253" t="n">
        <f aca="false">L54</f>
        <v>36512</v>
      </c>
      <c r="L54" s="254" t="n">
        <f aca="false">DATE(YEAR(L52),MONTH(L52),DAY(L52)+7)</f>
        <v>36512</v>
      </c>
      <c r="M54" s="219" t="n">
        <f aca="false">VLOOKUP($K54,data!$B$6:$M$7000,11,0)</f>
        <v>2717000</v>
      </c>
      <c r="N54" s="257"/>
      <c r="O54" s="257"/>
      <c r="P54" s="256"/>
      <c r="Q54" s="258"/>
      <c r="R54" s="258"/>
      <c r="S54" s="258"/>
      <c r="T54" s="259"/>
      <c r="U54" s="260"/>
      <c r="V54" s="256"/>
      <c r="W54" s="260"/>
      <c r="X54" s="256"/>
      <c r="Y54" s="250"/>
      <c r="Z54" s="250"/>
      <c r="AA54" s="250"/>
      <c r="AB54" s="259"/>
      <c r="AC54" s="261"/>
      <c r="AD54" s="261"/>
      <c r="AE54" s="261"/>
      <c r="AF54" s="262"/>
      <c r="AG54" s="259"/>
      <c r="AH54" s="259"/>
      <c r="AI54" s="259"/>
      <c r="AJ54" s="259"/>
      <c r="AK54" s="259"/>
      <c r="AL54" s="259"/>
      <c r="AM54" s="259"/>
      <c r="AN54" s="259"/>
      <c r="AO54" s="259"/>
      <c r="AP54" s="259"/>
      <c r="AQ54" s="259"/>
      <c r="AR54" s="259"/>
      <c r="AS54" s="259"/>
      <c r="AT54" s="259"/>
      <c r="AU54" s="259"/>
      <c r="AV54" s="259"/>
      <c r="AW54" s="259"/>
      <c r="AX54" s="259"/>
      <c r="AY54" s="259"/>
      <c r="AZ54" s="259"/>
      <c r="BA54" s="259"/>
      <c r="BB54" s="259"/>
      <c r="BC54" s="259"/>
      <c r="BD54" s="259"/>
      <c r="BE54" s="259"/>
      <c r="BF54" s="259"/>
      <c r="BG54" s="259"/>
      <c r="BH54" s="259"/>
      <c r="BI54" s="259"/>
      <c r="BJ54" s="259"/>
      <c r="BK54" s="259"/>
      <c r="BL54" s="259"/>
      <c r="BM54" s="259"/>
      <c r="BN54" s="259"/>
      <c r="BO54" s="259"/>
      <c r="BP54" s="259"/>
      <c r="BQ54" s="259"/>
      <c r="BR54" s="259"/>
      <c r="BS54" s="259"/>
      <c r="BT54" s="259"/>
      <c r="BU54" s="259"/>
      <c r="BV54" s="259"/>
      <c r="BW54" s="259"/>
      <c r="BX54" s="259"/>
      <c r="BY54" s="259"/>
      <c r="BZ54" s="259"/>
      <c r="CA54" s="259"/>
      <c r="CB54" s="259"/>
      <c r="CC54" s="259"/>
      <c r="CD54" s="259"/>
      <c r="CE54" s="259"/>
      <c r="CF54" s="259"/>
      <c r="CG54" s="259"/>
      <c r="CH54" s="259"/>
      <c r="CI54" s="259"/>
      <c r="CJ54" s="259"/>
      <c r="CK54" s="259"/>
      <c r="CL54" s="259"/>
      <c r="CM54" s="259"/>
      <c r="CN54" s="259"/>
      <c r="CO54" s="259"/>
      <c r="CP54" s="259"/>
      <c r="CQ54" s="259"/>
      <c r="CR54" s="259"/>
      <c r="CS54" s="259"/>
      <c r="CT54" s="259"/>
      <c r="CU54" s="259"/>
      <c r="CV54" s="259"/>
      <c r="CW54" s="259"/>
      <c r="CX54" s="259"/>
      <c r="CY54" s="259"/>
      <c r="CZ54" s="259"/>
      <c r="DA54" s="259"/>
      <c r="DB54" s="259"/>
      <c r="DC54" s="259"/>
      <c r="DD54" s="259"/>
      <c r="DE54" s="259"/>
      <c r="DF54" s="259"/>
      <c r="DG54" s="259"/>
      <c r="DH54" s="259"/>
      <c r="DI54" s="259"/>
      <c r="DJ54" s="259"/>
      <c r="DK54" s="259"/>
      <c r="DL54" s="259"/>
      <c r="DM54" s="259"/>
      <c r="DN54" s="259"/>
      <c r="DO54" s="259"/>
      <c r="DP54" s="259"/>
      <c r="DQ54" s="259"/>
      <c r="DR54" s="259"/>
      <c r="DS54" s="259"/>
      <c r="DT54" s="259"/>
      <c r="DU54" s="259"/>
      <c r="DV54" s="259"/>
      <c r="DW54" s="259"/>
      <c r="DX54" s="259"/>
      <c r="DY54" s="259"/>
      <c r="DZ54" s="259"/>
      <c r="EA54" s="259"/>
      <c r="EB54" s="259"/>
      <c r="EC54" s="259"/>
      <c r="ED54" s="259"/>
      <c r="EE54" s="259"/>
      <c r="EF54" s="259"/>
      <c r="EG54" s="259"/>
      <c r="EH54" s="259"/>
      <c r="EI54" s="259"/>
      <c r="EJ54" s="259"/>
      <c r="EK54" s="259"/>
      <c r="EL54" s="259"/>
      <c r="EM54" s="259"/>
      <c r="EN54" s="259"/>
      <c r="EO54" s="259"/>
      <c r="EP54" s="259"/>
      <c r="EQ54" s="259"/>
      <c r="ER54" s="259"/>
      <c r="ES54" s="259"/>
      <c r="ET54" s="259"/>
      <c r="EU54" s="259"/>
      <c r="EV54" s="259"/>
      <c r="EW54" s="259"/>
      <c r="EX54" s="259"/>
      <c r="EY54" s="259"/>
      <c r="EZ54" s="259"/>
      <c r="FA54" s="259"/>
      <c r="FB54" s="259"/>
      <c r="FC54" s="259"/>
      <c r="FD54" s="259"/>
      <c r="FE54" s="259"/>
      <c r="FF54" s="259"/>
      <c r="FG54" s="259"/>
      <c r="FH54" s="259"/>
      <c r="FI54" s="259"/>
      <c r="FJ54" s="259"/>
      <c r="FK54" s="259"/>
      <c r="FL54" s="259"/>
      <c r="FM54" s="259"/>
      <c r="FN54" s="259"/>
      <c r="FO54" s="259"/>
      <c r="FP54" s="259"/>
      <c r="FQ54" s="259"/>
      <c r="FR54" s="259"/>
      <c r="FS54" s="259"/>
      <c r="FT54" s="259"/>
      <c r="FU54" s="259"/>
      <c r="FV54" s="259"/>
      <c r="FW54" s="259"/>
      <c r="FX54" s="259"/>
      <c r="FY54" s="259"/>
      <c r="FZ54" s="259"/>
      <c r="GA54" s="259"/>
      <c r="GB54" s="259"/>
      <c r="GC54" s="259"/>
      <c r="GD54" s="259"/>
      <c r="GE54" s="259"/>
      <c r="GF54" s="259"/>
      <c r="GG54" s="259"/>
      <c r="GH54" s="259"/>
      <c r="GI54" s="259"/>
      <c r="GJ54" s="259"/>
      <c r="GK54" s="259"/>
      <c r="GL54" s="259"/>
      <c r="GM54" s="259"/>
      <c r="GN54" s="259"/>
      <c r="GO54" s="259"/>
      <c r="GP54" s="259"/>
      <c r="GQ54" s="259"/>
      <c r="GR54" s="259"/>
      <c r="GS54" s="259"/>
      <c r="GT54" s="259"/>
      <c r="GU54" s="259"/>
      <c r="GV54" s="259"/>
      <c r="GW54" s="259"/>
      <c r="GX54" s="259"/>
      <c r="GY54" s="259"/>
      <c r="GZ54" s="259"/>
      <c r="HA54" s="259"/>
      <c r="HB54" s="259"/>
      <c r="HC54" s="259"/>
      <c r="HD54" s="259"/>
      <c r="HE54" s="259"/>
      <c r="HF54" s="259"/>
      <c r="HG54" s="259"/>
      <c r="HH54" s="259"/>
      <c r="HI54" s="259"/>
      <c r="HJ54" s="259"/>
      <c r="HK54" s="259"/>
      <c r="HL54" s="259"/>
      <c r="HM54" s="259"/>
      <c r="HN54" s="259"/>
      <c r="HO54" s="259"/>
      <c r="HP54" s="259"/>
      <c r="HQ54" s="259"/>
      <c r="HR54" s="259"/>
      <c r="HS54" s="259"/>
      <c r="HT54" s="259"/>
      <c r="HU54" s="259"/>
      <c r="HV54" s="259"/>
      <c r="HW54" s="259"/>
      <c r="HX54" s="259"/>
      <c r="HY54" s="259"/>
      <c r="HZ54" s="259"/>
      <c r="IA54" s="259"/>
      <c r="IB54" s="259"/>
      <c r="IC54" s="259"/>
      <c r="ID54" s="259"/>
      <c r="IE54" s="259"/>
      <c r="IF54" s="259"/>
      <c r="IG54" s="259"/>
      <c r="IH54" s="259"/>
      <c r="II54" s="259"/>
      <c r="IJ54" s="259"/>
      <c r="IK54" s="259"/>
      <c r="IL54" s="259"/>
      <c r="IM54" s="259"/>
      <c r="IN54" s="259"/>
      <c r="IO54" s="259"/>
      <c r="IP54" s="259"/>
      <c r="IQ54" s="259"/>
      <c r="IR54" s="259"/>
      <c r="IS54" s="259"/>
      <c r="IT54" s="259"/>
      <c r="IU54" s="259"/>
      <c r="IV54" s="259"/>
      <c r="IW54" s="259"/>
    </row>
    <row r="55" customFormat="false" ht="11.25" hidden="false" customHeight="false" outlineLevel="0" collapsed="false">
      <c r="A55" s="253" t="n">
        <f aca="false">B55</f>
        <v>36411</v>
      </c>
      <c r="B55" s="254" t="n">
        <f aca="false">DATE(YEAR(B50),MONTH(B50),DAY(B50)+7)</f>
        <v>36411</v>
      </c>
      <c r="C55" s="219" t="n">
        <f aca="false">VLOOKUP($B55,data!$B$6:$M$7000,11,0)</f>
        <v>2881000</v>
      </c>
      <c r="D55" s="255" t="n">
        <f aca="false">VLOOKUP($B55,[6]Data!$A$500:$E$1300,4,0)</f>
        <v>87</v>
      </c>
      <c r="E55" s="255" t="n">
        <f aca="false">VLOOKUP($B55,[6]Data!$A$500:$E$1300,5,0)</f>
        <v>60</v>
      </c>
      <c r="F55" s="255" t="n">
        <f aca="false">AVERAGE($C49:$C55)</f>
        <v>2596285.71428571</v>
      </c>
      <c r="G55" s="256"/>
      <c r="H55" s="257"/>
      <c r="I55" s="257"/>
      <c r="J55" s="257"/>
      <c r="K55" s="253" t="n">
        <f aca="false">L55</f>
        <v>36513</v>
      </c>
      <c r="L55" s="254" t="n">
        <f aca="false">DATE(YEAR(L53),MONTH(L53),DAY(L53)+7)</f>
        <v>36513</v>
      </c>
      <c r="M55" s="219" t="n">
        <f aca="false">VLOOKUP($K55,data!$B$6:$M$7000,11,0)</f>
        <v>2619000</v>
      </c>
      <c r="N55" s="257"/>
      <c r="O55" s="257"/>
      <c r="P55" s="256"/>
      <c r="Q55" s="258"/>
      <c r="R55" s="258"/>
      <c r="S55" s="258"/>
      <c r="T55" s="259"/>
      <c r="U55" s="260"/>
      <c r="V55" s="256"/>
      <c r="W55" s="260"/>
      <c r="X55" s="256"/>
      <c r="Y55" s="250"/>
      <c r="Z55" s="250"/>
      <c r="AA55" s="250"/>
      <c r="AB55" s="259"/>
      <c r="AC55" s="261"/>
      <c r="AD55" s="261"/>
      <c r="AE55" s="261"/>
      <c r="AF55" s="262"/>
      <c r="AG55" s="259"/>
      <c r="AH55" s="259"/>
      <c r="AI55" s="259"/>
      <c r="AJ55" s="259"/>
      <c r="AK55" s="259"/>
      <c r="AL55" s="259"/>
      <c r="AM55" s="259"/>
      <c r="AN55" s="259"/>
      <c r="AO55" s="259"/>
      <c r="AP55" s="259"/>
      <c r="AQ55" s="259"/>
      <c r="AR55" s="259"/>
      <c r="AS55" s="259"/>
      <c r="AT55" s="259"/>
      <c r="AU55" s="259"/>
      <c r="AV55" s="259"/>
      <c r="AW55" s="259"/>
      <c r="AX55" s="259"/>
      <c r="AY55" s="259"/>
      <c r="AZ55" s="259"/>
      <c r="BA55" s="259"/>
      <c r="BB55" s="259"/>
      <c r="BC55" s="259"/>
      <c r="BD55" s="259"/>
      <c r="BE55" s="259"/>
      <c r="BF55" s="259"/>
      <c r="BG55" s="259"/>
      <c r="BH55" s="259"/>
      <c r="BI55" s="259"/>
      <c r="BJ55" s="259"/>
      <c r="BK55" s="259"/>
      <c r="BL55" s="259"/>
      <c r="BM55" s="259"/>
      <c r="BN55" s="259"/>
      <c r="BO55" s="259"/>
      <c r="BP55" s="259"/>
      <c r="BQ55" s="259"/>
      <c r="BR55" s="259"/>
      <c r="BS55" s="259"/>
      <c r="BT55" s="259"/>
      <c r="BU55" s="259"/>
      <c r="BV55" s="259"/>
      <c r="BW55" s="259"/>
      <c r="BX55" s="259"/>
      <c r="BY55" s="259"/>
      <c r="BZ55" s="259"/>
      <c r="CA55" s="259"/>
      <c r="CB55" s="259"/>
      <c r="CC55" s="259"/>
      <c r="CD55" s="259"/>
      <c r="CE55" s="259"/>
      <c r="CF55" s="259"/>
      <c r="CG55" s="259"/>
      <c r="CH55" s="259"/>
      <c r="CI55" s="259"/>
      <c r="CJ55" s="259"/>
      <c r="CK55" s="259"/>
      <c r="CL55" s="259"/>
      <c r="CM55" s="259"/>
      <c r="CN55" s="259"/>
      <c r="CO55" s="259"/>
      <c r="CP55" s="259"/>
      <c r="CQ55" s="259"/>
      <c r="CR55" s="259"/>
      <c r="CS55" s="259"/>
      <c r="CT55" s="259"/>
      <c r="CU55" s="259"/>
      <c r="CV55" s="259"/>
      <c r="CW55" s="259"/>
      <c r="CX55" s="259"/>
      <c r="CY55" s="259"/>
      <c r="CZ55" s="259"/>
      <c r="DA55" s="259"/>
      <c r="DB55" s="259"/>
      <c r="DC55" s="259"/>
      <c r="DD55" s="259"/>
      <c r="DE55" s="259"/>
      <c r="DF55" s="259"/>
      <c r="DG55" s="259"/>
      <c r="DH55" s="259"/>
      <c r="DI55" s="259"/>
      <c r="DJ55" s="259"/>
      <c r="DK55" s="259"/>
      <c r="DL55" s="259"/>
      <c r="DM55" s="259"/>
      <c r="DN55" s="259"/>
      <c r="DO55" s="259"/>
      <c r="DP55" s="259"/>
      <c r="DQ55" s="259"/>
      <c r="DR55" s="259"/>
      <c r="DS55" s="259"/>
      <c r="DT55" s="259"/>
      <c r="DU55" s="259"/>
      <c r="DV55" s="259"/>
      <c r="DW55" s="259"/>
      <c r="DX55" s="259"/>
      <c r="DY55" s="259"/>
      <c r="DZ55" s="259"/>
      <c r="EA55" s="259"/>
      <c r="EB55" s="259"/>
      <c r="EC55" s="259"/>
      <c r="ED55" s="259"/>
      <c r="EE55" s="259"/>
      <c r="EF55" s="259"/>
      <c r="EG55" s="259"/>
      <c r="EH55" s="259"/>
      <c r="EI55" s="259"/>
      <c r="EJ55" s="259"/>
      <c r="EK55" s="259"/>
      <c r="EL55" s="259"/>
      <c r="EM55" s="259"/>
      <c r="EN55" s="259"/>
      <c r="EO55" s="259"/>
      <c r="EP55" s="259"/>
      <c r="EQ55" s="259"/>
      <c r="ER55" s="259"/>
      <c r="ES55" s="259"/>
      <c r="ET55" s="259"/>
      <c r="EU55" s="259"/>
      <c r="EV55" s="259"/>
      <c r="EW55" s="259"/>
      <c r="EX55" s="259"/>
      <c r="EY55" s="259"/>
      <c r="EZ55" s="259"/>
      <c r="FA55" s="259"/>
      <c r="FB55" s="259"/>
      <c r="FC55" s="259"/>
      <c r="FD55" s="259"/>
      <c r="FE55" s="259"/>
      <c r="FF55" s="259"/>
      <c r="FG55" s="259"/>
      <c r="FH55" s="259"/>
      <c r="FI55" s="259"/>
      <c r="FJ55" s="259"/>
      <c r="FK55" s="259"/>
      <c r="FL55" s="259"/>
      <c r="FM55" s="259"/>
      <c r="FN55" s="259"/>
      <c r="FO55" s="259"/>
      <c r="FP55" s="259"/>
      <c r="FQ55" s="259"/>
      <c r="FR55" s="259"/>
      <c r="FS55" s="259"/>
      <c r="FT55" s="259"/>
      <c r="FU55" s="259"/>
      <c r="FV55" s="259"/>
      <c r="FW55" s="259"/>
      <c r="FX55" s="259"/>
      <c r="FY55" s="259"/>
      <c r="FZ55" s="259"/>
      <c r="GA55" s="259"/>
      <c r="GB55" s="259"/>
      <c r="GC55" s="259"/>
      <c r="GD55" s="259"/>
      <c r="GE55" s="259"/>
      <c r="GF55" s="259"/>
      <c r="GG55" s="259"/>
      <c r="GH55" s="259"/>
      <c r="GI55" s="259"/>
      <c r="GJ55" s="259"/>
      <c r="GK55" s="259"/>
      <c r="GL55" s="259"/>
      <c r="GM55" s="259"/>
      <c r="GN55" s="259"/>
      <c r="GO55" s="259"/>
      <c r="GP55" s="259"/>
      <c r="GQ55" s="259"/>
      <c r="GR55" s="259"/>
      <c r="GS55" s="259"/>
      <c r="GT55" s="259"/>
      <c r="GU55" s="259"/>
      <c r="GV55" s="259"/>
      <c r="GW55" s="259"/>
      <c r="GX55" s="259"/>
      <c r="GY55" s="259"/>
      <c r="GZ55" s="259"/>
      <c r="HA55" s="259"/>
      <c r="HB55" s="259"/>
      <c r="HC55" s="259"/>
      <c r="HD55" s="259"/>
      <c r="HE55" s="259"/>
      <c r="HF55" s="259"/>
      <c r="HG55" s="259"/>
      <c r="HH55" s="259"/>
      <c r="HI55" s="259"/>
      <c r="HJ55" s="259"/>
      <c r="HK55" s="259"/>
      <c r="HL55" s="259"/>
      <c r="HM55" s="259"/>
      <c r="HN55" s="259"/>
      <c r="HO55" s="259"/>
      <c r="HP55" s="259"/>
      <c r="HQ55" s="259"/>
      <c r="HR55" s="259"/>
      <c r="HS55" s="259"/>
      <c r="HT55" s="259"/>
      <c r="HU55" s="259"/>
      <c r="HV55" s="259"/>
      <c r="HW55" s="259"/>
      <c r="HX55" s="259"/>
      <c r="HY55" s="259"/>
      <c r="HZ55" s="259"/>
      <c r="IA55" s="259"/>
      <c r="IB55" s="259"/>
      <c r="IC55" s="259"/>
      <c r="ID55" s="259"/>
      <c r="IE55" s="259"/>
      <c r="IF55" s="259"/>
      <c r="IG55" s="259"/>
      <c r="IH55" s="259"/>
      <c r="II55" s="259"/>
      <c r="IJ55" s="259"/>
      <c r="IK55" s="259"/>
      <c r="IL55" s="259"/>
      <c r="IM55" s="259"/>
      <c r="IN55" s="259"/>
      <c r="IO55" s="259"/>
      <c r="IP55" s="259"/>
      <c r="IQ55" s="259"/>
      <c r="IR55" s="259"/>
      <c r="IS55" s="259"/>
      <c r="IT55" s="259"/>
      <c r="IU55" s="259"/>
      <c r="IV55" s="259"/>
      <c r="IW55" s="259"/>
    </row>
    <row r="56" customFormat="false" ht="11.25" hidden="false" customHeight="false" outlineLevel="0" collapsed="false">
      <c r="A56" s="253" t="n">
        <f aca="false">B56</f>
        <v>36412</v>
      </c>
      <c r="B56" s="254" t="n">
        <f aca="false">DATE(YEAR(B51),MONTH(B51),DAY(B51)+7)</f>
        <v>36412</v>
      </c>
      <c r="C56" s="219" t="n">
        <f aca="false">VLOOKUP($B56,data!$B$6:$M$7000,11,0)</f>
        <v>2720000</v>
      </c>
      <c r="D56" s="255" t="n">
        <f aca="false">VLOOKUP($B56,[6]Data!$A$500:$E$1300,4,0)</f>
        <v>90</v>
      </c>
      <c r="E56" s="255" t="n">
        <f aca="false">VLOOKUP($B56,[6]Data!$A$500:$E$1300,5,0)</f>
        <v>62</v>
      </c>
      <c r="F56" s="255" t="n">
        <f aca="false">AVERAGE($C50:$C56)</f>
        <v>2579000</v>
      </c>
      <c r="G56" s="256"/>
      <c r="H56" s="257"/>
      <c r="I56" s="257"/>
      <c r="J56" s="257"/>
      <c r="K56" s="253" t="n">
        <f aca="false">L56</f>
        <v>36519</v>
      </c>
      <c r="L56" s="254" t="n">
        <f aca="false">DATE(YEAR(L54),MONTH(L54),DAY(L54)+7)</f>
        <v>36519</v>
      </c>
      <c r="M56" s="219" t="n">
        <f aca="false">VLOOKUP($K56,data!$B$6:$M$7000,11,0)</f>
        <v>2311000</v>
      </c>
      <c r="N56" s="257"/>
      <c r="O56" s="257"/>
      <c r="P56" s="256"/>
      <c r="Q56" s="258"/>
      <c r="R56" s="258"/>
      <c r="S56" s="258"/>
      <c r="T56" s="259"/>
      <c r="U56" s="260"/>
      <c r="V56" s="256"/>
      <c r="W56" s="260"/>
      <c r="X56" s="256"/>
      <c r="Y56" s="250"/>
      <c r="Z56" s="250"/>
      <c r="AA56" s="250"/>
      <c r="AB56" s="259"/>
      <c r="AC56" s="261"/>
      <c r="AD56" s="261"/>
      <c r="AE56" s="261"/>
      <c r="AF56" s="262"/>
      <c r="AG56" s="259"/>
      <c r="AH56" s="259"/>
      <c r="AI56" s="259"/>
      <c r="AJ56" s="259"/>
      <c r="AK56" s="259"/>
      <c r="AL56" s="259"/>
      <c r="AM56" s="259"/>
      <c r="AN56" s="259"/>
      <c r="AO56" s="259"/>
      <c r="AP56" s="259"/>
      <c r="AQ56" s="259"/>
      <c r="AR56" s="259"/>
      <c r="AS56" s="259"/>
      <c r="AT56" s="259"/>
      <c r="AU56" s="259"/>
      <c r="AV56" s="259"/>
      <c r="AW56" s="259"/>
      <c r="AX56" s="259"/>
      <c r="AY56" s="259"/>
      <c r="AZ56" s="259"/>
      <c r="BA56" s="259"/>
      <c r="BB56" s="259"/>
      <c r="BC56" s="259"/>
      <c r="BD56" s="259"/>
      <c r="BE56" s="259"/>
      <c r="BF56" s="259"/>
      <c r="BG56" s="259"/>
      <c r="BH56" s="259"/>
      <c r="BI56" s="259"/>
      <c r="BJ56" s="259"/>
      <c r="BK56" s="259"/>
      <c r="BL56" s="259"/>
      <c r="BM56" s="259"/>
      <c r="BN56" s="259"/>
      <c r="BO56" s="259"/>
      <c r="BP56" s="259"/>
      <c r="BQ56" s="259"/>
      <c r="BR56" s="259"/>
      <c r="BS56" s="259"/>
      <c r="BT56" s="259"/>
      <c r="BU56" s="259"/>
      <c r="BV56" s="259"/>
      <c r="BW56" s="259"/>
      <c r="BX56" s="259"/>
      <c r="BY56" s="259"/>
      <c r="BZ56" s="259"/>
      <c r="CA56" s="259"/>
      <c r="CB56" s="259"/>
      <c r="CC56" s="259"/>
      <c r="CD56" s="259"/>
      <c r="CE56" s="259"/>
      <c r="CF56" s="259"/>
      <c r="CG56" s="259"/>
      <c r="CH56" s="259"/>
      <c r="CI56" s="259"/>
      <c r="CJ56" s="259"/>
      <c r="CK56" s="259"/>
      <c r="CL56" s="259"/>
      <c r="CM56" s="259"/>
      <c r="CN56" s="259"/>
      <c r="CO56" s="259"/>
      <c r="CP56" s="259"/>
      <c r="CQ56" s="259"/>
      <c r="CR56" s="259"/>
      <c r="CS56" s="259"/>
      <c r="CT56" s="259"/>
      <c r="CU56" s="259"/>
      <c r="CV56" s="259"/>
      <c r="CW56" s="259"/>
      <c r="CX56" s="259"/>
      <c r="CY56" s="259"/>
      <c r="CZ56" s="259"/>
      <c r="DA56" s="259"/>
      <c r="DB56" s="259"/>
      <c r="DC56" s="259"/>
      <c r="DD56" s="259"/>
      <c r="DE56" s="259"/>
      <c r="DF56" s="259"/>
      <c r="DG56" s="259"/>
      <c r="DH56" s="259"/>
      <c r="DI56" s="259"/>
      <c r="DJ56" s="259"/>
      <c r="DK56" s="259"/>
      <c r="DL56" s="259"/>
      <c r="DM56" s="259"/>
      <c r="DN56" s="259"/>
      <c r="DO56" s="259"/>
      <c r="DP56" s="259"/>
      <c r="DQ56" s="259"/>
      <c r="DR56" s="259"/>
      <c r="DS56" s="259"/>
      <c r="DT56" s="259"/>
      <c r="DU56" s="259"/>
      <c r="DV56" s="259"/>
      <c r="DW56" s="259"/>
      <c r="DX56" s="259"/>
      <c r="DY56" s="259"/>
      <c r="DZ56" s="259"/>
      <c r="EA56" s="259"/>
      <c r="EB56" s="259"/>
      <c r="EC56" s="259"/>
      <c r="ED56" s="259"/>
      <c r="EE56" s="259"/>
      <c r="EF56" s="259"/>
      <c r="EG56" s="259"/>
      <c r="EH56" s="259"/>
      <c r="EI56" s="259"/>
      <c r="EJ56" s="259"/>
      <c r="EK56" s="259"/>
      <c r="EL56" s="259"/>
      <c r="EM56" s="259"/>
      <c r="EN56" s="259"/>
      <c r="EO56" s="259"/>
      <c r="EP56" s="259"/>
      <c r="EQ56" s="259"/>
      <c r="ER56" s="259"/>
      <c r="ES56" s="259"/>
      <c r="ET56" s="259"/>
      <c r="EU56" s="259"/>
      <c r="EV56" s="259"/>
      <c r="EW56" s="259"/>
      <c r="EX56" s="259"/>
      <c r="EY56" s="259"/>
      <c r="EZ56" s="259"/>
      <c r="FA56" s="259"/>
      <c r="FB56" s="259"/>
      <c r="FC56" s="259"/>
      <c r="FD56" s="259"/>
      <c r="FE56" s="259"/>
      <c r="FF56" s="259"/>
      <c r="FG56" s="259"/>
      <c r="FH56" s="259"/>
      <c r="FI56" s="259"/>
      <c r="FJ56" s="259"/>
      <c r="FK56" s="259"/>
      <c r="FL56" s="259"/>
      <c r="FM56" s="259"/>
      <c r="FN56" s="259"/>
      <c r="FO56" s="259"/>
      <c r="FP56" s="259"/>
      <c r="FQ56" s="259"/>
      <c r="FR56" s="259"/>
      <c r="FS56" s="259"/>
      <c r="FT56" s="259"/>
      <c r="FU56" s="259"/>
      <c r="FV56" s="259"/>
      <c r="FW56" s="259"/>
      <c r="FX56" s="259"/>
      <c r="FY56" s="259"/>
      <c r="FZ56" s="259"/>
      <c r="GA56" s="259"/>
      <c r="GB56" s="259"/>
      <c r="GC56" s="259"/>
      <c r="GD56" s="259"/>
      <c r="GE56" s="259"/>
      <c r="GF56" s="259"/>
      <c r="GG56" s="259"/>
      <c r="GH56" s="259"/>
      <c r="GI56" s="259"/>
      <c r="GJ56" s="259"/>
      <c r="GK56" s="259"/>
      <c r="GL56" s="259"/>
      <c r="GM56" s="259"/>
      <c r="GN56" s="259"/>
      <c r="GO56" s="259"/>
      <c r="GP56" s="259"/>
      <c r="GQ56" s="259"/>
      <c r="GR56" s="259"/>
      <c r="GS56" s="259"/>
      <c r="GT56" s="259"/>
      <c r="GU56" s="259"/>
      <c r="GV56" s="259"/>
      <c r="GW56" s="259"/>
      <c r="GX56" s="259"/>
      <c r="GY56" s="259"/>
      <c r="GZ56" s="259"/>
      <c r="HA56" s="259"/>
      <c r="HB56" s="259"/>
      <c r="HC56" s="259"/>
      <c r="HD56" s="259"/>
      <c r="HE56" s="259"/>
      <c r="HF56" s="259"/>
      <c r="HG56" s="259"/>
      <c r="HH56" s="259"/>
      <c r="HI56" s="259"/>
      <c r="HJ56" s="259"/>
      <c r="HK56" s="259"/>
      <c r="HL56" s="259"/>
      <c r="HM56" s="259"/>
      <c r="HN56" s="259"/>
      <c r="HO56" s="259"/>
      <c r="HP56" s="259"/>
      <c r="HQ56" s="259"/>
      <c r="HR56" s="259"/>
      <c r="HS56" s="259"/>
      <c r="HT56" s="259"/>
      <c r="HU56" s="259"/>
      <c r="HV56" s="259"/>
      <c r="HW56" s="259"/>
      <c r="HX56" s="259"/>
      <c r="HY56" s="259"/>
      <c r="HZ56" s="259"/>
      <c r="IA56" s="259"/>
      <c r="IB56" s="259"/>
      <c r="IC56" s="259"/>
      <c r="ID56" s="259"/>
      <c r="IE56" s="259"/>
      <c r="IF56" s="259"/>
      <c r="IG56" s="259"/>
      <c r="IH56" s="259"/>
      <c r="II56" s="259"/>
      <c r="IJ56" s="259"/>
      <c r="IK56" s="259"/>
      <c r="IL56" s="259"/>
      <c r="IM56" s="259"/>
      <c r="IN56" s="259"/>
      <c r="IO56" s="259"/>
      <c r="IP56" s="259"/>
      <c r="IQ56" s="259"/>
      <c r="IR56" s="259"/>
      <c r="IS56" s="259"/>
      <c r="IT56" s="259"/>
      <c r="IU56" s="259"/>
      <c r="IV56" s="259"/>
      <c r="IW56" s="259"/>
    </row>
    <row r="57" customFormat="false" ht="11.25" hidden="false" customHeight="false" outlineLevel="0" collapsed="false">
      <c r="A57" s="253" t="n">
        <f aca="false">B57</f>
        <v>36413</v>
      </c>
      <c r="B57" s="254" t="n">
        <f aca="false">DATE(YEAR(B52),MONTH(B52),DAY(B52)+7)</f>
        <v>36413</v>
      </c>
      <c r="C57" s="219" t="n">
        <f aca="false">VLOOKUP($B57,data!$B$6:$M$7000,11,0)</f>
        <v>2752000</v>
      </c>
      <c r="D57" s="255" t="n">
        <f aca="false">VLOOKUP($B57,[6]Data!$A$500:$E$1300,4,0)</f>
        <v>85</v>
      </c>
      <c r="E57" s="255" t="n">
        <f aca="false">VLOOKUP($B57,[6]Data!$A$500:$E$1300,5,0)</f>
        <v>62</v>
      </c>
      <c r="F57" s="255" t="n">
        <f aca="false">AVERAGE($C51:$C57)</f>
        <v>2598285.71428571</v>
      </c>
      <c r="G57" s="256"/>
      <c r="H57" s="257"/>
      <c r="I57" s="257"/>
      <c r="J57" s="257"/>
      <c r="K57" s="253" t="n">
        <f aca="false">L57</f>
        <v>36520</v>
      </c>
      <c r="L57" s="254" t="n">
        <f aca="false">DATE(YEAR(L55),MONTH(L55),DAY(L55)+7)</f>
        <v>36520</v>
      </c>
      <c r="M57" s="219" t="n">
        <f aca="false">VLOOKUP($K57,data!$B$6:$M$7000,11,0)</f>
        <v>2477000</v>
      </c>
      <c r="N57" s="257"/>
      <c r="O57" s="257"/>
      <c r="P57" s="256"/>
      <c r="Q57" s="258"/>
      <c r="R57" s="258"/>
      <c r="S57" s="258"/>
      <c r="T57" s="259"/>
      <c r="U57" s="260"/>
      <c r="V57" s="256"/>
      <c r="W57" s="260"/>
      <c r="X57" s="256"/>
      <c r="Y57" s="250"/>
      <c r="Z57" s="250"/>
      <c r="AA57" s="250"/>
      <c r="AB57" s="259"/>
      <c r="AC57" s="261"/>
      <c r="AD57" s="261"/>
      <c r="AE57" s="261"/>
      <c r="AF57" s="262"/>
      <c r="AG57" s="259"/>
      <c r="AH57" s="259"/>
      <c r="AI57" s="259"/>
      <c r="AJ57" s="259"/>
      <c r="AK57" s="259"/>
      <c r="AL57" s="259"/>
      <c r="AM57" s="259"/>
      <c r="AN57" s="259"/>
      <c r="AO57" s="259"/>
      <c r="AP57" s="259"/>
      <c r="AQ57" s="259"/>
      <c r="AR57" s="259"/>
      <c r="AS57" s="259"/>
      <c r="AT57" s="259"/>
      <c r="AU57" s="259"/>
      <c r="AV57" s="259"/>
      <c r="AW57" s="259"/>
      <c r="AX57" s="259"/>
      <c r="AY57" s="259"/>
      <c r="AZ57" s="259"/>
      <c r="BA57" s="259"/>
      <c r="BB57" s="259"/>
      <c r="BC57" s="259"/>
      <c r="BD57" s="259"/>
      <c r="BE57" s="259"/>
      <c r="BF57" s="259"/>
      <c r="BG57" s="259"/>
      <c r="BH57" s="259"/>
      <c r="BI57" s="259"/>
      <c r="BJ57" s="259"/>
      <c r="BK57" s="259"/>
      <c r="BL57" s="259"/>
      <c r="BM57" s="259"/>
      <c r="BN57" s="259"/>
      <c r="BO57" s="259"/>
      <c r="BP57" s="259"/>
      <c r="BQ57" s="259"/>
      <c r="BR57" s="259"/>
      <c r="BS57" s="259"/>
      <c r="BT57" s="259"/>
      <c r="BU57" s="259"/>
      <c r="BV57" s="259"/>
      <c r="BW57" s="259"/>
      <c r="BX57" s="259"/>
      <c r="BY57" s="259"/>
      <c r="BZ57" s="259"/>
      <c r="CA57" s="259"/>
      <c r="CB57" s="259"/>
      <c r="CC57" s="259"/>
      <c r="CD57" s="259"/>
      <c r="CE57" s="259"/>
      <c r="CF57" s="259"/>
      <c r="CG57" s="259"/>
      <c r="CH57" s="259"/>
      <c r="CI57" s="259"/>
      <c r="CJ57" s="259"/>
      <c r="CK57" s="259"/>
      <c r="CL57" s="259"/>
      <c r="CM57" s="259"/>
      <c r="CN57" s="259"/>
      <c r="CO57" s="259"/>
      <c r="CP57" s="259"/>
      <c r="CQ57" s="259"/>
      <c r="CR57" s="259"/>
      <c r="CS57" s="259"/>
      <c r="CT57" s="259"/>
      <c r="CU57" s="259"/>
      <c r="CV57" s="259"/>
      <c r="CW57" s="259"/>
      <c r="CX57" s="259"/>
      <c r="CY57" s="259"/>
      <c r="CZ57" s="259"/>
      <c r="DA57" s="259"/>
      <c r="DB57" s="259"/>
      <c r="DC57" s="259"/>
      <c r="DD57" s="259"/>
      <c r="DE57" s="259"/>
      <c r="DF57" s="259"/>
      <c r="DG57" s="259"/>
      <c r="DH57" s="259"/>
      <c r="DI57" s="259"/>
      <c r="DJ57" s="259"/>
      <c r="DK57" s="259"/>
      <c r="DL57" s="259"/>
      <c r="DM57" s="259"/>
      <c r="DN57" s="259"/>
      <c r="DO57" s="259"/>
      <c r="DP57" s="259"/>
      <c r="DQ57" s="259"/>
      <c r="DR57" s="259"/>
      <c r="DS57" s="259"/>
      <c r="DT57" s="259"/>
      <c r="DU57" s="259"/>
      <c r="DV57" s="259"/>
      <c r="DW57" s="259"/>
      <c r="DX57" s="259"/>
      <c r="DY57" s="259"/>
      <c r="DZ57" s="259"/>
      <c r="EA57" s="259"/>
      <c r="EB57" s="259"/>
      <c r="EC57" s="259"/>
      <c r="ED57" s="259"/>
      <c r="EE57" s="259"/>
      <c r="EF57" s="259"/>
      <c r="EG57" s="259"/>
      <c r="EH57" s="259"/>
      <c r="EI57" s="259"/>
      <c r="EJ57" s="259"/>
      <c r="EK57" s="259"/>
      <c r="EL57" s="259"/>
      <c r="EM57" s="259"/>
      <c r="EN57" s="259"/>
      <c r="EO57" s="259"/>
      <c r="EP57" s="259"/>
      <c r="EQ57" s="259"/>
      <c r="ER57" s="259"/>
      <c r="ES57" s="259"/>
      <c r="ET57" s="259"/>
      <c r="EU57" s="259"/>
      <c r="EV57" s="259"/>
      <c r="EW57" s="259"/>
      <c r="EX57" s="259"/>
      <c r="EY57" s="259"/>
      <c r="EZ57" s="259"/>
      <c r="FA57" s="259"/>
      <c r="FB57" s="259"/>
      <c r="FC57" s="259"/>
      <c r="FD57" s="259"/>
      <c r="FE57" s="259"/>
      <c r="FF57" s="259"/>
      <c r="FG57" s="259"/>
      <c r="FH57" s="259"/>
      <c r="FI57" s="259"/>
      <c r="FJ57" s="259"/>
      <c r="FK57" s="259"/>
      <c r="FL57" s="259"/>
      <c r="FM57" s="259"/>
      <c r="FN57" s="259"/>
      <c r="FO57" s="259"/>
      <c r="FP57" s="259"/>
      <c r="FQ57" s="259"/>
      <c r="FR57" s="259"/>
      <c r="FS57" s="259"/>
      <c r="FT57" s="259"/>
      <c r="FU57" s="259"/>
      <c r="FV57" s="259"/>
      <c r="FW57" s="259"/>
      <c r="FX57" s="259"/>
      <c r="FY57" s="259"/>
      <c r="FZ57" s="259"/>
      <c r="GA57" s="259"/>
      <c r="GB57" s="259"/>
      <c r="GC57" s="259"/>
      <c r="GD57" s="259"/>
      <c r="GE57" s="259"/>
      <c r="GF57" s="259"/>
      <c r="GG57" s="259"/>
      <c r="GH57" s="259"/>
      <c r="GI57" s="259"/>
      <c r="GJ57" s="259"/>
      <c r="GK57" s="259"/>
      <c r="GL57" s="259"/>
      <c r="GM57" s="259"/>
      <c r="GN57" s="259"/>
      <c r="GO57" s="259"/>
      <c r="GP57" s="259"/>
      <c r="GQ57" s="259"/>
      <c r="GR57" s="259"/>
      <c r="GS57" s="259"/>
      <c r="GT57" s="259"/>
      <c r="GU57" s="259"/>
      <c r="GV57" s="259"/>
      <c r="GW57" s="259"/>
      <c r="GX57" s="259"/>
      <c r="GY57" s="259"/>
      <c r="GZ57" s="259"/>
      <c r="HA57" s="259"/>
      <c r="HB57" s="259"/>
      <c r="HC57" s="259"/>
      <c r="HD57" s="259"/>
      <c r="HE57" s="259"/>
      <c r="HF57" s="259"/>
      <c r="HG57" s="259"/>
      <c r="HH57" s="259"/>
      <c r="HI57" s="259"/>
      <c r="HJ57" s="259"/>
      <c r="HK57" s="259"/>
      <c r="HL57" s="259"/>
      <c r="HM57" s="259"/>
      <c r="HN57" s="259"/>
      <c r="HO57" s="259"/>
      <c r="HP57" s="259"/>
      <c r="HQ57" s="259"/>
      <c r="HR57" s="259"/>
      <c r="HS57" s="259"/>
      <c r="HT57" s="259"/>
      <c r="HU57" s="259"/>
      <c r="HV57" s="259"/>
      <c r="HW57" s="259"/>
      <c r="HX57" s="259"/>
      <c r="HY57" s="259"/>
      <c r="HZ57" s="259"/>
      <c r="IA57" s="259"/>
      <c r="IB57" s="259"/>
      <c r="IC57" s="259"/>
      <c r="ID57" s="259"/>
      <c r="IE57" s="259"/>
      <c r="IF57" s="259"/>
      <c r="IG57" s="259"/>
      <c r="IH57" s="259"/>
      <c r="II57" s="259"/>
      <c r="IJ57" s="259"/>
      <c r="IK57" s="259"/>
      <c r="IL57" s="259"/>
      <c r="IM57" s="259"/>
      <c r="IN57" s="259"/>
      <c r="IO57" s="259"/>
      <c r="IP57" s="259"/>
      <c r="IQ57" s="259"/>
      <c r="IR57" s="259"/>
      <c r="IS57" s="259"/>
      <c r="IT57" s="259"/>
      <c r="IU57" s="259"/>
      <c r="IV57" s="259"/>
      <c r="IW57" s="259"/>
    </row>
    <row r="58" customFormat="false" ht="11.25" hidden="false" customHeight="false" outlineLevel="0" collapsed="false">
      <c r="A58" s="253" t="n">
        <f aca="false">B58</f>
        <v>36416</v>
      </c>
      <c r="B58" s="254" t="n">
        <f aca="false">DATE(YEAR(B53),MONTH(B53),DAY(B53)+7)</f>
        <v>36416</v>
      </c>
      <c r="C58" s="219" t="n">
        <f aca="false">VLOOKUP($B58,data!$B$6:$M$7000,11,0)</f>
        <v>2860000</v>
      </c>
      <c r="D58" s="255" t="n">
        <f aca="false">VLOOKUP($B58,[6]Data!$A$500:$E$1300,4,0)</f>
        <v>90</v>
      </c>
      <c r="E58" s="255" t="n">
        <f aca="false">VLOOKUP($B58,[6]Data!$A$500:$E$1300,5,0)</f>
        <v>62</v>
      </c>
      <c r="F58" s="255" t="n">
        <f aca="false">AVERAGE($C52:$C58)</f>
        <v>2641285.71428571</v>
      </c>
      <c r="G58" s="256"/>
      <c r="H58" s="257"/>
      <c r="I58" s="257"/>
      <c r="J58" s="257"/>
      <c r="K58" s="253" t="n">
        <f aca="false">L58</f>
        <v>36526</v>
      </c>
      <c r="L58" s="254" t="n">
        <f aca="false">DATE(YEAR(L56),MONTH(L56),DAY(L56)+7)</f>
        <v>36526</v>
      </c>
      <c r="M58" s="219" t="n">
        <f aca="false">VLOOKUP($K58,data!$B$6:$M$7000,11,0)</f>
        <v>3030000</v>
      </c>
      <c r="N58" s="257"/>
      <c r="O58" s="257"/>
      <c r="P58" s="256"/>
      <c r="Q58" s="258"/>
      <c r="R58" s="258"/>
      <c r="S58" s="258"/>
      <c r="T58" s="259"/>
      <c r="U58" s="260"/>
      <c r="V58" s="256"/>
      <c r="W58" s="260"/>
      <c r="X58" s="256"/>
      <c r="Y58" s="250"/>
      <c r="Z58" s="250"/>
      <c r="AA58" s="250"/>
      <c r="AB58" s="259"/>
      <c r="AC58" s="261"/>
      <c r="AD58" s="261"/>
      <c r="AE58" s="261"/>
      <c r="AF58" s="262"/>
      <c r="AG58" s="259"/>
      <c r="AH58" s="259"/>
      <c r="AI58" s="259"/>
      <c r="AJ58" s="259"/>
      <c r="AK58" s="259"/>
      <c r="AL58" s="259"/>
      <c r="AM58" s="259"/>
      <c r="AN58" s="259"/>
      <c r="AO58" s="259"/>
      <c r="AP58" s="259"/>
      <c r="AQ58" s="259"/>
      <c r="AR58" s="259"/>
      <c r="AS58" s="259"/>
      <c r="AT58" s="259"/>
      <c r="AU58" s="259"/>
      <c r="AV58" s="259"/>
      <c r="AW58" s="259"/>
      <c r="AX58" s="259"/>
      <c r="AY58" s="259"/>
      <c r="AZ58" s="259"/>
      <c r="BA58" s="259"/>
      <c r="BB58" s="259"/>
      <c r="BC58" s="259"/>
      <c r="BD58" s="259"/>
      <c r="BE58" s="259"/>
      <c r="BF58" s="259"/>
      <c r="BG58" s="259"/>
      <c r="BH58" s="259"/>
      <c r="BI58" s="259"/>
      <c r="BJ58" s="259"/>
      <c r="BK58" s="259"/>
      <c r="BL58" s="259"/>
      <c r="BM58" s="259"/>
      <c r="BN58" s="259"/>
      <c r="BO58" s="259"/>
      <c r="BP58" s="259"/>
      <c r="BQ58" s="259"/>
      <c r="BR58" s="259"/>
      <c r="BS58" s="259"/>
      <c r="BT58" s="259"/>
      <c r="BU58" s="259"/>
      <c r="BV58" s="259"/>
      <c r="BW58" s="259"/>
      <c r="BX58" s="259"/>
      <c r="BY58" s="259"/>
      <c r="BZ58" s="259"/>
      <c r="CA58" s="259"/>
      <c r="CB58" s="259"/>
      <c r="CC58" s="259"/>
      <c r="CD58" s="259"/>
      <c r="CE58" s="259"/>
      <c r="CF58" s="259"/>
      <c r="CG58" s="259"/>
      <c r="CH58" s="259"/>
      <c r="CI58" s="259"/>
      <c r="CJ58" s="259"/>
      <c r="CK58" s="259"/>
      <c r="CL58" s="259"/>
      <c r="CM58" s="259"/>
      <c r="CN58" s="259"/>
      <c r="CO58" s="259"/>
      <c r="CP58" s="259"/>
      <c r="CQ58" s="259"/>
      <c r="CR58" s="259"/>
      <c r="CS58" s="259"/>
      <c r="CT58" s="259"/>
      <c r="CU58" s="259"/>
      <c r="CV58" s="259"/>
      <c r="CW58" s="259"/>
      <c r="CX58" s="259"/>
      <c r="CY58" s="259"/>
      <c r="CZ58" s="259"/>
      <c r="DA58" s="259"/>
      <c r="DB58" s="259"/>
      <c r="DC58" s="259"/>
      <c r="DD58" s="259"/>
      <c r="DE58" s="259"/>
      <c r="DF58" s="259"/>
      <c r="DG58" s="259"/>
      <c r="DH58" s="259"/>
      <c r="DI58" s="259"/>
      <c r="DJ58" s="259"/>
      <c r="DK58" s="259"/>
      <c r="DL58" s="259"/>
      <c r="DM58" s="259"/>
      <c r="DN58" s="259"/>
      <c r="DO58" s="259"/>
      <c r="DP58" s="259"/>
      <c r="DQ58" s="259"/>
      <c r="DR58" s="259"/>
      <c r="DS58" s="259"/>
      <c r="DT58" s="259"/>
      <c r="DU58" s="259"/>
      <c r="DV58" s="259"/>
      <c r="DW58" s="259"/>
      <c r="DX58" s="259"/>
      <c r="DY58" s="259"/>
      <c r="DZ58" s="259"/>
      <c r="EA58" s="259"/>
      <c r="EB58" s="259"/>
      <c r="EC58" s="259"/>
      <c r="ED58" s="259"/>
      <c r="EE58" s="259"/>
      <c r="EF58" s="259"/>
      <c r="EG58" s="259"/>
      <c r="EH58" s="259"/>
      <c r="EI58" s="259"/>
      <c r="EJ58" s="259"/>
      <c r="EK58" s="259"/>
      <c r="EL58" s="259"/>
      <c r="EM58" s="259"/>
      <c r="EN58" s="259"/>
      <c r="EO58" s="259"/>
      <c r="EP58" s="259"/>
      <c r="EQ58" s="259"/>
      <c r="ER58" s="259"/>
      <c r="ES58" s="259"/>
      <c r="ET58" s="259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59"/>
      <c r="FL58" s="259"/>
      <c r="FM58" s="259"/>
      <c r="FN58" s="259"/>
      <c r="FO58" s="259"/>
      <c r="FP58" s="259"/>
      <c r="FQ58" s="259"/>
      <c r="FR58" s="259"/>
      <c r="FS58" s="259"/>
      <c r="FT58" s="259"/>
      <c r="FU58" s="259"/>
      <c r="FV58" s="259"/>
      <c r="FW58" s="259"/>
      <c r="FX58" s="259"/>
      <c r="FY58" s="259"/>
      <c r="FZ58" s="259"/>
      <c r="GA58" s="259"/>
      <c r="GB58" s="259"/>
      <c r="GC58" s="259"/>
      <c r="GD58" s="259"/>
      <c r="GE58" s="259"/>
      <c r="GF58" s="259"/>
      <c r="GG58" s="259"/>
      <c r="GH58" s="259"/>
      <c r="GI58" s="259"/>
      <c r="GJ58" s="259"/>
      <c r="GK58" s="259"/>
      <c r="GL58" s="259"/>
      <c r="GM58" s="259"/>
      <c r="GN58" s="259"/>
      <c r="GO58" s="259"/>
      <c r="GP58" s="259"/>
      <c r="GQ58" s="259"/>
      <c r="GR58" s="259"/>
      <c r="GS58" s="259"/>
      <c r="GT58" s="259"/>
      <c r="GU58" s="259"/>
      <c r="GV58" s="259"/>
      <c r="GW58" s="259"/>
      <c r="GX58" s="259"/>
      <c r="GY58" s="259"/>
      <c r="GZ58" s="259"/>
      <c r="HA58" s="259"/>
      <c r="HB58" s="259"/>
      <c r="HC58" s="259"/>
      <c r="HD58" s="259"/>
      <c r="HE58" s="259"/>
      <c r="HF58" s="259"/>
      <c r="HG58" s="259"/>
      <c r="HH58" s="259"/>
      <c r="HI58" s="259"/>
      <c r="HJ58" s="259"/>
      <c r="HK58" s="259"/>
      <c r="HL58" s="259"/>
      <c r="HM58" s="259"/>
      <c r="HN58" s="259"/>
      <c r="HO58" s="259"/>
      <c r="HP58" s="259"/>
      <c r="HQ58" s="259"/>
      <c r="HR58" s="259"/>
      <c r="HS58" s="259"/>
      <c r="HT58" s="259"/>
      <c r="HU58" s="259"/>
      <c r="HV58" s="259"/>
      <c r="HW58" s="259"/>
      <c r="HX58" s="259"/>
      <c r="HY58" s="259"/>
      <c r="HZ58" s="259"/>
      <c r="IA58" s="259"/>
      <c r="IB58" s="259"/>
      <c r="IC58" s="259"/>
      <c r="ID58" s="259"/>
      <c r="IE58" s="259"/>
      <c r="IF58" s="259"/>
      <c r="IG58" s="259"/>
      <c r="IH58" s="259"/>
      <c r="II58" s="259"/>
      <c r="IJ58" s="259"/>
      <c r="IK58" s="259"/>
      <c r="IL58" s="259"/>
      <c r="IM58" s="259"/>
      <c r="IN58" s="259"/>
      <c r="IO58" s="259"/>
      <c r="IP58" s="259"/>
      <c r="IQ58" s="259"/>
      <c r="IR58" s="259"/>
      <c r="IS58" s="259"/>
      <c r="IT58" s="259"/>
      <c r="IU58" s="259"/>
      <c r="IV58" s="259"/>
      <c r="IW58" s="259"/>
    </row>
    <row r="59" customFormat="false" ht="11.25" hidden="false" customHeight="false" outlineLevel="0" collapsed="false">
      <c r="A59" s="253" t="n">
        <f aca="false">B59</f>
        <v>36417</v>
      </c>
      <c r="B59" s="254" t="n">
        <f aca="false">DATE(YEAR(B54),MONTH(B54),DAY(B54)+7)</f>
        <v>36417</v>
      </c>
      <c r="C59" s="219" t="n">
        <f aca="false">VLOOKUP($B59,data!$B$6:$M$7000,11,0)</f>
        <v>2805000</v>
      </c>
      <c r="D59" s="255" t="n">
        <f aca="false">VLOOKUP($B59,[6]Data!$A$500:$E$1300,4,0)</f>
        <v>82</v>
      </c>
      <c r="E59" s="255" t="n">
        <f aca="false">VLOOKUP($B59,[6]Data!$A$500:$E$1300,5,0)</f>
        <v>55</v>
      </c>
      <c r="F59" s="255" t="n">
        <f aca="false">AVERAGE($C53:$C59)</f>
        <v>2697428.57142857</v>
      </c>
      <c r="G59" s="256"/>
      <c r="H59" s="257"/>
      <c r="I59" s="257"/>
      <c r="J59" s="257"/>
      <c r="K59" s="253" t="n">
        <f aca="false">L59</f>
        <v>36527</v>
      </c>
      <c r="L59" s="254" t="n">
        <f aca="false">DATE(YEAR(L57),MONTH(L57),DAY(L57)+7)</f>
        <v>36527</v>
      </c>
      <c r="M59" s="219" t="n">
        <f aca="false">VLOOKUP($K59,data!$B$6:$M$7000,11,0)</f>
        <v>3392000</v>
      </c>
      <c r="N59" s="257"/>
      <c r="O59" s="257"/>
      <c r="P59" s="256"/>
      <c r="Q59" s="258"/>
      <c r="R59" s="258"/>
      <c r="S59" s="258"/>
      <c r="T59" s="259"/>
      <c r="U59" s="260"/>
      <c r="V59" s="256"/>
      <c r="W59" s="260"/>
      <c r="X59" s="256"/>
      <c r="Y59" s="250"/>
      <c r="Z59" s="250"/>
      <c r="AA59" s="250"/>
      <c r="AB59" s="259"/>
      <c r="AC59" s="261"/>
      <c r="AD59" s="261"/>
      <c r="AE59" s="261"/>
      <c r="AF59" s="262"/>
      <c r="AG59" s="259"/>
      <c r="AH59" s="259"/>
      <c r="AI59" s="259"/>
      <c r="AJ59" s="259"/>
      <c r="AK59" s="259"/>
      <c r="AL59" s="259"/>
      <c r="AM59" s="259"/>
      <c r="AN59" s="259"/>
      <c r="AO59" s="259"/>
      <c r="AP59" s="259"/>
      <c r="AQ59" s="259"/>
      <c r="AR59" s="259"/>
      <c r="AS59" s="259"/>
      <c r="AT59" s="259"/>
      <c r="AU59" s="259"/>
      <c r="AV59" s="259"/>
      <c r="AW59" s="259"/>
      <c r="AX59" s="259"/>
      <c r="AY59" s="259"/>
      <c r="AZ59" s="259"/>
      <c r="BA59" s="259"/>
      <c r="BB59" s="259"/>
      <c r="BC59" s="259"/>
      <c r="BD59" s="259"/>
      <c r="BE59" s="259"/>
      <c r="BF59" s="259"/>
      <c r="BG59" s="259"/>
      <c r="BH59" s="259"/>
      <c r="BI59" s="259"/>
      <c r="BJ59" s="259"/>
      <c r="BK59" s="259"/>
      <c r="BL59" s="259"/>
      <c r="BM59" s="259"/>
      <c r="BN59" s="259"/>
      <c r="BO59" s="259"/>
      <c r="BP59" s="259"/>
      <c r="BQ59" s="259"/>
      <c r="BR59" s="259"/>
      <c r="BS59" s="259"/>
      <c r="BT59" s="259"/>
      <c r="BU59" s="259"/>
      <c r="BV59" s="259"/>
      <c r="BW59" s="259"/>
      <c r="BX59" s="259"/>
      <c r="BY59" s="259"/>
      <c r="BZ59" s="259"/>
      <c r="CA59" s="259"/>
      <c r="CB59" s="259"/>
      <c r="CC59" s="259"/>
      <c r="CD59" s="259"/>
      <c r="CE59" s="259"/>
      <c r="CF59" s="259"/>
      <c r="CG59" s="259"/>
      <c r="CH59" s="259"/>
      <c r="CI59" s="259"/>
      <c r="CJ59" s="259"/>
      <c r="CK59" s="259"/>
      <c r="CL59" s="259"/>
      <c r="CM59" s="259"/>
      <c r="CN59" s="259"/>
      <c r="CO59" s="259"/>
      <c r="CP59" s="259"/>
      <c r="CQ59" s="259"/>
      <c r="CR59" s="259"/>
      <c r="CS59" s="259"/>
      <c r="CT59" s="259"/>
      <c r="CU59" s="259"/>
      <c r="CV59" s="259"/>
      <c r="CW59" s="259"/>
      <c r="CX59" s="259"/>
      <c r="CY59" s="259"/>
      <c r="CZ59" s="259"/>
      <c r="DA59" s="259"/>
      <c r="DB59" s="259"/>
      <c r="DC59" s="259"/>
      <c r="DD59" s="259"/>
      <c r="DE59" s="259"/>
      <c r="DF59" s="259"/>
      <c r="DG59" s="259"/>
      <c r="DH59" s="259"/>
      <c r="DI59" s="259"/>
      <c r="DJ59" s="259"/>
      <c r="DK59" s="259"/>
      <c r="DL59" s="259"/>
      <c r="DM59" s="259"/>
      <c r="DN59" s="259"/>
      <c r="DO59" s="259"/>
      <c r="DP59" s="259"/>
      <c r="DQ59" s="259"/>
      <c r="DR59" s="259"/>
      <c r="DS59" s="259"/>
      <c r="DT59" s="259"/>
      <c r="DU59" s="259"/>
      <c r="DV59" s="259"/>
      <c r="DW59" s="259"/>
      <c r="DX59" s="259"/>
      <c r="DY59" s="259"/>
      <c r="DZ59" s="259"/>
      <c r="EA59" s="259"/>
      <c r="EB59" s="259"/>
      <c r="EC59" s="259"/>
      <c r="ED59" s="259"/>
      <c r="EE59" s="259"/>
      <c r="EF59" s="259"/>
      <c r="EG59" s="259"/>
      <c r="EH59" s="259"/>
      <c r="EI59" s="259"/>
      <c r="EJ59" s="259"/>
      <c r="EK59" s="259"/>
      <c r="EL59" s="259"/>
      <c r="EM59" s="259"/>
      <c r="EN59" s="259"/>
      <c r="EO59" s="259"/>
      <c r="EP59" s="259"/>
      <c r="EQ59" s="259"/>
      <c r="ER59" s="259"/>
      <c r="ES59" s="259"/>
      <c r="ET59" s="259"/>
      <c r="EU59" s="259"/>
      <c r="EV59" s="259"/>
      <c r="EW59" s="259"/>
      <c r="EX59" s="259"/>
      <c r="EY59" s="259"/>
      <c r="EZ59" s="259"/>
      <c r="FA59" s="259"/>
      <c r="FB59" s="259"/>
      <c r="FC59" s="259"/>
      <c r="FD59" s="259"/>
      <c r="FE59" s="259"/>
      <c r="FF59" s="259"/>
      <c r="FG59" s="259"/>
      <c r="FH59" s="259"/>
      <c r="FI59" s="259"/>
      <c r="FJ59" s="259"/>
      <c r="FK59" s="259"/>
      <c r="FL59" s="259"/>
      <c r="FM59" s="259"/>
      <c r="FN59" s="259"/>
      <c r="FO59" s="259"/>
      <c r="FP59" s="259"/>
      <c r="FQ59" s="259"/>
      <c r="FR59" s="259"/>
      <c r="FS59" s="259"/>
      <c r="FT59" s="259"/>
      <c r="FU59" s="259"/>
      <c r="FV59" s="259"/>
      <c r="FW59" s="259"/>
      <c r="FX59" s="259"/>
      <c r="FY59" s="259"/>
      <c r="FZ59" s="259"/>
      <c r="GA59" s="259"/>
      <c r="GB59" s="259"/>
      <c r="GC59" s="259"/>
      <c r="GD59" s="259"/>
      <c r="GE59" s="259"/>
      <c r="GF59" s="259"/>
      <c r="GG59" s="259"/>
      <c r="GH59" s="259"/>
      <c r="GI59" s="259"/>
      <c r="GJ59" s="259"/>
      <c r="GK59" s="259"/>
      <c r="GL59" s="259"/>
      <c r="GM59" s="259"/>
      <c r="GN59" s="259"/>
      <c r="GO59" s="259"/>
      <c r="GP59" s="259"/>
      <c r="GQ59" s="259"/>
      <c r="GR59" s="259"/>
      <c r="GS59" s="259"/>
      <c r="GT59" s="259"/>
      <c r="GU59" s="259"/>
      <c r="GV59" s="259"/>
      <c r="GW59" s="259"/>
      <c r="GX59" s="259"/>
      <c r="GY59" s="259"/>
      <c r="GZ59" s="259"/>
      <c r="HA59" s="259"/>
      <c r="HB59" s="259"/>
      <c r="HC59" s="259"/>
      <c r="HD59" s="259"/>
      <c r="HE59" s="259"/>
      <c r="HF59" s="259"/>
      <c r="HG59" s="259"/>
      <c r="HH59" s="259"/>
      <c r="HI59" s="259"/>
      <c r="HJ59" s="259"/>
      <c r="HK59" s="259"/>
      <c r="HL59" s="259"/>
      <c r="HM59" s="259"/>
      <c r="HN59" s="259"/>
      <c r="HO59" s="259"/>
      <c r="HP59" s="259"/>
      <c r="HQ59" s="259"/>
      <c r="HR59" s="259"/>
      <c r="HS59" s="259"/>
      <c r="HT59" s="259"/>
      <c r="HU59" s="259"/>
      <c r="HV59" s="259"/>
      <c r="HW59" s="259"/>
      <c r="HX59" s="259"/>
      <c r="HY59" s="259"/>
      <c r="HZ59" s="259"/>
      <c r="IA59" s="259"/>
      <c r="IB59" s="259"/>
      <c r="IC59" s="259"/>
      <c r="ID59" s="259"/>
      <c r="IE59" s="259"/>
      <c r="IF59" s="259"/>
      <c r="IG59" s="259"/>
      <c r="IH59" s="259"/>
      <c r="II59" s="259"/>
      <c r="IJ59" s="259"/>
      <c r="IK59" s="259"/>
      <c r="IL59" s="259"/>
      <c r="IM59" s="259"/>
      <c r="IN59" s="259"/>
      <c r="IO59" s="259"/>
      <c r="IP59" s="259"/>
      <c r="IQ59" s="259"/>
      <c r="IR59" s="259"/>
      <c r="IS59" s="259"/>
      <c r="IT59" s="259"/>
      <c r="IU59" s="259"/>
      <c r="IV59" s="259"/>
      <c r="IW59" s="259"/>
    </row>
    <row r="60" customFormat="false" ht="11.25" hidden="false" customHeight="false" outlineLevel="0" collapsed="false">
      <c r="A60" s="253" t="n">
        <f aca="false">B60</f>
        <v>36418</v>
      </c>
      <c r="B60" s="254" t="n">
        <f aca="false">DATE(YEAR(B55),MONTH(B55),DAY(B55)+7)</f>
        <v>36418</v>
      </c>
      <c r="C60" s="219" t="n">
        <f aca="false">VLOOKUP($B60,data!$B$6:$M$7000,11,0)</f>
        <v>2834000</v>
      </c>
      <c r="D60" s="255" t="n">
        <f aca="false">VLOOKUP($B60,[6]Data!$A$500:$E$1300,4,0)</f>
        <v>78</v>
      </c>
      <c r="E60" s="255" t="n">
        <f aca="false">VLOOKUP($B60,[6]Data!$A$500:$E$1300,5,0)</f>
        <v>59</v>
      </c>
      <c r="F60" s="255" t="n">
        <f aca="false">AVERAGE($C54:$C60)</f>
        <v>2789714.28571429</v>
      </c>
      <c r="G60" s="256"/>
      <c r="H60" s="257"/>
      <c r="I60" s="257"/>
      <c r="J60" s="257"/>
      <c r="K60" s="253" t="n">
        <f aca="false">L60</f>
        <v>36533</v>
      </c>
      <c r="L60" s="254" t="n">
        <f aca="false">DATE(YEAR(L58),MONTH(L58),DAY(L58)+7)</f>
        <v>36533</v>
      </c>
      <c r="M60" s="219" t="n">
        <f aca="false">VLOOKUP($K60,data!$B$6:$M$7000,11,0)</f>
        <v>3374000</v>
      </c>
      <c r="N60" s="257"/>
      <c r="O60" s="257"/>
      <c r="P60" s="256"/>
      <c r="Q60" s="258"/>
      <c r="R60" s="258"/>
      <c r="S60" s="258"/>
      <c r="T60" s="259"/>
      <c r="U60" s="260"/>
      <c r="V60" s="256"/>
      <c r="W60" s="260"/>
      <c r="X60" s="256"/>
      <c r="Y60" s="250"/>
      <c r="Z60" s="250"/>
      <c r="AA60" s="250"/>
      <c r="AB60" s="259"/>
      <c r="AC60" s="261"/>
      <c r="AD60" s="261"/>
      <c r="AE60" s="261"/>
      <c r="AF60" s="262"/>
      <c r="AG60" s="259"/>
      <c r="AH60" s="259"/>
      <c r="AI60" s="259"/>
      <c r="AJ60" s="259"/>
      <c r="AK60" s="259"/>
      <c r="AL60" s="259"/>
      <c r="AM60" s="259"/>
      <c r="AN60" s="259"/>
      <c r="AO60" s="259"/>
      <c r="AP60" s="259"/>
      <c r="AQ60" s="259"/>
      <c r="AR60" s="259"/>
      <c r="AS60" s="259"/>
      <c r="AT60" s="259"/>
      <c r="AU60" s="259"/>
      <c r="AV60" s="259"/>
      <c r="AW60" s="259"/>
      <c r="AX60" s="259"/>
      <c r="AY60" s="259"/>
      <c r="AZ60" s="259"/>
      <c r="BA60" s="259"/>
      <c r="BB60" s="259"/>
      <c r="BC60" s="259"/>
      <c r="BD60" s="259"/>
      <c r="BE60" s="259"/>
      <c r="BF60" s="259"/>
      <c r="BG60" s="259"/>
      <c r="BH60" s="259"/>
      <c r="BI60" s="259"/>
      <c r="BJ60" s="259"/>
      <c r="BK60" s="259"/>
      <c r="BL60" s="259"/>
      <c r="BM60" s="259"/>
      <c r="BN60" s="259"/>
      <c r="BO60" s="259"/>
      <c r="BP60" s="259"/>
      <c r="BQ60" s="259"/>
      <c r="BR60" s="259"/>
      <c r="BS60" s="259"/>
      <c r="BT60" s="259"/>
      <c r="BU60" s="259"/>
      <c r="BV60" s="259"/>
      <c r="BW60" s="259"/>
      <c r="BX60" s="259"/>
      <c r="BY60" s="259"/>
      <c r="BZ60" s="259"/>
      <c r="CA60" s="259"/>
      <c r="CB60" s="259"/>
      <c r="CC60" s="259"/>
      <c r="CD60" s="259"/>
      <c r="CE60" s="259"/>
      <c r="CF60" s="259"/>
      <c r="CG60" s="259"/>
      <c r="CH60" s="259"/>
      <c r="CI60" s="259"/>
      <c r="CJ60" s="259"/>
      <c r="CK60" s="259"/>
      <c r="CL60" s="259"/>
      <c r="CM60" s="259"/>
      <c r="CN60" s="259"/>
      <c r="CO60" s="259"/>
      <c r="CP60" s="259"/>
      <c r="CQ60" s="259"/>
      <c r="CR60" s="259"/>
      <c r="CS60" s="259"/>
      <c r="CT60" s="259"/>
      <c r="CU60" s="259"/>
      <c r="CV60" s="259"/>
      <c r="CW60" s="259"/>
      <c r="CX60" s="259"/>
      <c r="CY60" s="259"/>
      <c r="CZ60" s="259"/>
      <c r="DA60" s="259"/>
      <c r="DB60" s="259"/>
      <c r="DC60" s="259"/>
      <c r="DD60" s="259"/>
      <c r="DE60" s="259"/>
      <c r="DF60" s="259"/>
      <c r="DG60" s="259"/>
      <c r="DH60" s="259"/>
      <c r="DI60" s="259"/>
      <c r="DJ60" s="259"/>
      <c r="DK60" s="259"/>
      <c r="DL60" s="259"/>
      <c r="DM60" s="259"/>
      <c r="DN60" s="259"/>
      <c r="DO60" s="259"/>
      <c r="DP60" s="259"/>
      <c r="DQ60" s="259"/>
      <c r="DR60" s="259"/>
      <c r="DS60" s="259"/>
      <c r="DT60" s="259"/>
      <c r="DU60" s="259"/>
      <c r="DV60" s="259"/>
      <c r="DW60" s="259"/>
      <c r="DX60" s="259"/>
      <c r="DY60" s="259"/>
      <c r="DZ60" s="259"/>
      <c r="EA60" s="259"/>
      <c r="EB60" s="259"/>
      <c r="EC60" s="259"/>
      <c r="ED60" s="259"/>
      <c r="EE60" s="259"/>
      <c r="EF60" s="259"/>
      <c r="EG60" s="259"/>
      <c r="EH60" s="259"/>
      <c r="EI60" s="259"/>
      <c r="EJ60" s="259"/>
      <c r="EK60" s="259"/>
      <c r="EL60" s="259"/>
      <c r="EM60" s="259"/>
      <c r="EN60" s="259"/>
      <c r="EO60" s="259"/>
      <c r="EP60" s="259"/>
      <c r="EQ60" s="259"/>
      <c r="ER60" s="259"/>
      <c r="ES60" s="259"/>
      <c r="ET60" s="259"/>
      <c r="EU60" s="259"/>
      <c r="EV60" s="259"/>
      <c r="EW60" s="259"/>
      <c r="EX60" s="259"/>
      <c r="EY60" s="259"/>
      <c r="EZ60" s="259"/>
      <c r="FA60" s="259"/>
      <c r="FB60" s="259"/>
      <c r="FC60" s="259"/>
      <c r="FD60" s="259"/>
      <c r="FE60" s="259"/>
      <c r="FF60" s="259"/>
      <c r="FG60" s="259"/>
      <c r="FH60" s="259"/>
      <c r="FI60" s="259"/>
      <c r="FJ60" s="259"/>
      <c r="FK60" s="259"/>
      <c r="FL60" s="259"/>
      <c r="FM60" s="259"/>
      <c r="FN60" s="259"/>
      <c r="FO60" s="259"/>
      <c r="FP60" s="259"/>
      <c r="FQ60" s="259"/>
      <c r="FR60" s="259"/>
      <c r="FS60" s="259"/>
      <c r="FT60" s="259"/>
      <c r="FU60" s="259"/>
      <c r="FV60" s="259"/>
      <c r="FW60" s="259"/>
      <c r="FX60" s="259"/>
      <c r="FY60" s="259"/>
      <c r="FZ60" s="259"/>
      <c r="GA60" s="259"/>
      <c r="GB60" s="259"/>
      <c r="GC60" s="259"/>
      <c r="GD60" s="259"/>
      <c r="GE60" s="259"/>
      <c r="GF60" s="259"/>
      <c r="GG60" s="259"/>
      <c r="GH60" s="259"/>
      <c r="GI60" s="259"/>
      <c r="GJ60" s="259"/>
      <c r="GK60" s="259"/>
      <c r="GL60" s="259"/>
      <c r="GM60" s="259"/>
      <c r="GN60" s="259"/>
      <c r="GO60" s="259"/>
      <c r="GP60" s="259"/>
      <c r="GQ60" s="259"/>
      <c r="GR60" s="259"/>
      <c r="GS60" s="259"/>
      <c r="GT60" s="259"/>
      <c r="GU60" s="259"/>
      <c r="GV60" s="259"/>
      <c r="GW60" s="259"/>
      <c r="GX60" s="259"/>
      <c r="GY60" s="259"/>
      <c r="GZ60" s="259"/>
      <c r="HA60" s="259"/>
      <c r="HB60" s="259"/>
      <c r="HC60" s="259"/>
      <c r="HD60" s="259"/>
      <c r="HE60" s="259"/>
      <c r="HF60" s="259"/>
      <c r="HG60" s="259"/>
      <c r="HH60" s="259"/>
      <c r="HI60" s="259"/>
      <c r="HJ60" s="259"/>
      <c r="HK60" s="259"/>
      <c r="HL60" s="259"/>
      <c r="HM60" s="259"/>
      <c r="HN60" s="259"/>
      <c r="HO60" s="259"/>
      <c r="HP60" s="259"/>
      <c r="HQ60" s="259"/>
      <c r="HR60" s="259"/>
      <c r="HS60" s="259"/>
      <c r="HT60" s="259"/>
      <c r="HU60" s="259"/>
      <c r="HV60" s="259"/>
      <c r="HW60" s="259"/>
      <c r="HX60" s="259"/>
      <c r="HY60" s="259"/>
      <c r="HZ60" s="259"/>
      <c r="IA60" s="259"/>
      <c r="IB60" s="259"/>
      <c r="IC60" s="259"/>
      <c r="ID60" s="259"/>
      <c r="IE60" s="259"/>
      <c r="IF60" s="259"/>
      <c r="IG60" s="259"/>
      <c r="IH60" s="259"/>
      <c r="II60" s="259"/>
      <c r="IJ60" s="259"/>
      <c r="IK60" s="259"/>
      <c r="IL60" s="259"/>
      <c r="IM60" s="259"/>
      <c r="IN60" s="259"/>
      <c r="IO60" s="259"/>
      <c r="IP60" s="259"/>
      <c r="IQ60" s="259"/>
      <c r="IR60" s="259"/>
      <c r="IS60" s="259"/>
      <c r="IT60" s="259"/>
      <c r="IU60" s="259"/>
      <c r="IV60" s="259"/>
      <c r="IW60" s="259"/>
    </row>
    <row r="61" customFormat="false" ht="11.25" hidden="false" customHeight="false" outlineLevel="0" collapsed="false">
      <c r="A61" s="253" t="n">
        <f aca="false">B61</f>
        <v>36419</v>
      </c>
      <c r="B61" s="254" t="n">
        <f aca="false">DATE(YEAR(B56),MONTH(B56),DAY(B56)+7)</f>
        <v>36419</v>
      </c>
      <c r="C61" s="219" t="n">
        <f aca="false">VLOOKUP($B61,data!$B$6:$M$7000,11,0)</f>
        <v>2777000</v>
      </c>
      <c r="D61" s="255" t="n">
        <f aca="false">VLOOKUP($B61,[6]Data!$A$500:$E$1300,4,0)</f>
        <v>76</v>
      </c>
      <c r="E61" s="255" t="n">
        <f aca="false">VLOOKUP($B61,[6]Data!$A$500:$E$1300,5,0)</f>
        <v>58</v>
      </c>
      <c r="F61" s="255" t="n">
        <f aca="false">AVERAGE($C55:$C61)</f>
        <v>2804142.85714286</v>
      </c>
      <c r="G61" s="256"/>
      <c r="H61" s="257"/>
      <c r="I61" s="257"/>
      <c r="J61" s="257"/>
      <c r="K61" s="253" t="n">
        <f aca="false">L61</f>
        <v>36534</v>
      </c>
      <c r="L61" s="254" t="n">
        <f aca="false">DATE(YEAR(L59),MONTH(L59),DAY(L59)+7)</f>
        <v>36534</v>
      </c>
      <c r="M61" s="219" t="n">
        <f aca="false">VLOOKUP($K61,data!$B$6:$M$7000,11,0)</f>
        <v>3433000</v>
      </c>
      <c r="N61" s="257"/>
      <c r="O61" s="257"/>
      <c r="P61" s="256"/>
      <c r="Q61" s="258"/>
      <c r="R61" s="258"/>
      <c r="S61" s="258"/>
      <c r="T61" s="259"/>
      <c r="U61" s="260"/>
      <c r="V61" s="256"/>
      <c r="W61" s="260"/>
      <c r="X61" s="256"/>
      <c r="Y61" s="250"/>
      <c r="Z61" s="250"/>
      <c r="AA61" s="250"/>
      <c r="AB61" s="259"/>
      <c r="AC61" s="261"/>
      <c r="AD61" s="261"/>
      <c r="AE61" s="261"/>
      <c r="AF61" s="262"/>
      <c r="AG61" s="259"/>
      <c r="AH61" s="259"/>
      <c r="AI61" s="259"/>
      <c r="AJ61" s="259"/>
      <c r="AK61" s="259"/>
      <c r="AL61" s="259"/>
      <c r="AM61" s="259"/>
      <c r="AN61" s="259"/>
      <c r="AO61" s="259"/>
      <c r="AP61" s="259"/>
      <c r="AQ61" s="259"/>
      <c r="AR61" s="259"/>
      <c r="AS61" s="259"/>
      <c r="AT61" s="259"/>
      <c r="AU61" s="259"/>
      <c r="AV61" s="259"/>
      <c r="AW61" s="259"/>
      <c r="AX61" s="259"/>
      <c r="AY61" s="259"/>
      <c r="AZ61" s="259"/>
      <c r="BA61" s="259"/>
      <c r="BB61" s="259"/>
      <c r="BC61" s="259"/>
      <c r="BD61" s="259"/>
      <c r="BE61" s="259"/>
      <c r="BF61" s="259"/>
      <c r="BG61" s="259"/>
      <c r="BH61" s="259"/>
      <c r="BI61" s="259"/>
      <c r="BJ61" s="259"/>
      <c r="BK61" s="259"/>
      <c r="BL61" s="259"/>
      <c r="BM61" s="259"/>
      <c r="BN61" s="259"/>
      <c r="BO61" s="259"/>
      <c r="BP61" s="259"/>
      <c r="BQ61" s="259"/>
      <c r="BR61" s="259"/>
      <c r="BS61" s="259"/>
      <c r="BT61" s="259"/>
      <c r="BU61" s="259"/>
      <c r="BV61" s="259"/>
      <c r="BW61" s="259"/>
      <c r="BX61" s="259"/>
      <c r="BY61" s="259"/>
      <c r="BZ61" s="259"/>
      <c r="CA61" s="259"/>
      <c r="CB61" s="259"/>
      <c r="CC61" s="259"/>
      <c r="CD61" s="259"/>
      <c r="CE61" s="259"/>
      <c r="CF61" s="259"/>
      <c r="CG61" s="259"/>
      <c r="CH61" s="259"/>
      <c r="CI61" s="259"/>
      <c r="CJ61" s="259"/>
      <c r="CK61" s="259"/>
      <c r="CL61" s="259"/>
      <c r="CM61" s="259"/>
      <c r="CN61" s="259"/>
      <c r="CO61" s="259"/>
      <c r="CP61" s="259"/>
      <c r="CQ61" s="259"/>
      <c r="CR61" s="259"/>
      <c r="CS61" s="259"/>
      <c r="CT61" s="259"/>
      <c r="CU61" s="259"/>
      <c r="CV61" s="259"/>
      <c r="CW61" s="259"/>
      <c r="CX61" s="259"/>
      <c r="CY61" s="259"/>
      <c r="CZ61" s="259"/>
      <c r="DA61" s="259"/>
      <c r="DB61" s="259"/>
      <c r="DC61" s="259"/>
      <c r="DD61" s="259"/>
      <c r="DE61" s="259"/>
      <c r="DF61" s="259"/>
      <c r="DG61" s="259"/>
      <c r="DH61" s="259"/>
      <c r="DI61" s="259"/>
      <c r="DJ61" s="259"/>
      <c r="DK61" s="259"/>
      <c r="DL61" s="259"/>
      <c r="DM61" s="259"/>
      <c r="DN61" s="259"/>
      <c r="DO61" s="259"/>
      <c r="DP61" s="259"/>
      <c r="DQ61" s="259"/>
      <c r="DR61" s="259"/>
      <c r="DS61" s="259"/>
      <c r="DT61" s="259"/>
      <c r="DU61" s="259"/>
      <c r="DV61" s="259"/>
      <c r="DW61" s="259"/>
      <c r="DX61" s="259"/>
      <c r="DY61" s="259"/>
      <c r="DZ61" s="259"/>
      <c r="EA61" s="259"/>
      <c r="EB61" s="259"/>
      <c r="EC61" s="259"/>
      <c r="ED61" s="259"/>
      <c r="EE61" s="259"/>
      <c r="EF61" s="259"/>
      <c r="EG61" s="259"/>
      <c r="EH61" s="259"/>
      <c r="EI61" s="259"/>
      <c r="EJ61" s="259"/>
      <c r="EK61" s="259"/>
      <c r="EL61" s="259"/>
      <c r="EM61" s="259"/>
      <c r="EN61" s="259"/>
      <c r="EO61" s="259"/>
      <c r="EP61" s="259"/>
      <c r="EQ61" s="259"/>
      <c r="ER61" s="259"/>
      <c r="ES61" s="259"/>
      <c r="ET61" s="259"/>
      <c r="EU61" s="259"/>
      <c r="EV61" s="259"/>
      <c r="EW61" s="259"/>
      <c r="EX61" s="259"/>
      <c r="EY61" s="259"/>
      <c r="EZ61" s="259"/>
      <c r="FA61" s="259"/>
      <c r="FB61" s="259"/>
      <c r="FC61" s="259"/>
      <c r="FD61" s="259"/>
      <c r="FE61" s="259"/>
      <c r="FF61" s="259"/>
      <c r="FG61" s="259"/>
      <c r="FH61" s="259"/>
      <c r="FI61" s="259"/>
      <c r="FJ61" s="259"/>
      <c r="FK61" s="259"/>
      <c r="FL61" s="259"/>
      <c r="FM61" s="259"/>
      <c r="FN61" s="259"/>
      <c r="FO61" s="259"/>
      <c r="FP61" s="259"/>
      <c r="FQ61" s="259"/>
      <c r="FR61" s="259"/>
      <c r="FS61" s="259"/>
      <c r="FT61" s="259"/>
      <c r="FU61" s="259"/>
      <c r="FV61" s="259"/>
      <c r="FW61" s="259"/>
      <c r="FX61" s="259"/>
      <c r="FY61" s="259"/>
      <c r="FZ61" s="259"/>
      <c r="GA61" s="259"/>
      <c r="GB61" s="259"/>
      <c r="GC61" s="259"/>
      <c r="GD61" s="259"/>
      <c r="GE61" s="259"/>
      <c r="GF61" s="259"/>
      <c r="GG61" s="259"/>
      <c r="GH61" s="259"/>
      <c r="GI61" s="259"/>
      <c r="GJ61" s="259"/>
      <c r="GK61" s="259"/>
      <c r="GL61" s="259"/>
      <c r="GM61" s="259"/>
      <c r="GN61" s="259"/>
      <c r="GO61" s="259"/>
      <c r="GP61" s="259"/>
      <c r="GQ61" s="259"/>
      <c r="GR61" s="259"/>
      <c r="GS61" s="259"/>
      <c r="GT61" s="259"/>
      <c r="GU61" s="259"/>
      <c r="GV61" s="259"/>
      <c r="GW61" s="259"/>
      <c r="GX61" s="259"/>
      <c r="GY61" s="259"/>
      <c r="GZ61" s="259"/>
      <c r="HA61" s="259"/>
      <c r="HB61" s="259"/>
      <c r="HC61" s="259"/>
      <c r="HD61" s="259"/>
      <c r="HE61" s="259"/>
      <c r="HF61" s="259"/>
      <c r="HG61" s="259"/>
      <c r="HH61" s="259"/>
      <c r="HI61" s="259"/>
      <c r="HJ61" s="259"/>
      <c r="HK61" s="259"/>
      <c r="HL61" s="259"/>
      <c r="HM61" s="259"/>
      <c r="HN61" s="259"/>
      <c r="HO61" s="259"/>
      <c r="HP61" s="259"/>
      <c r="HQ61" s="259"/>
      <c r="HR61" s="259"/>
      <c r="HS61" s="259"/>
      <c r="HT61" s="259"/>
      <c r="HU61" s="259"/>
      <c r="HV61" s="259"/>
      <c r="HW61" s="259"/>
      <c r="HX61" s="259"/>
      <c r="HY61" s="259"/>
      <c r="HZ61" s="259"/>
      <c r="IA61" s="259"/>
      <c r="IB61" s="259"/>
      <c r="IC61" s="259"/>
      <c r="ID61" s="259"/>
      <c r="IE61" s="259"/>
      <c r="IF61" s="259"/>
      <c r="IG61" s="259"/>
      <c r="IH61" s="259"/>
      <c r="II61" s="259"/>
      <c r="IJ61" s="259"/>
      <c r="IK61" s="259"/>
      <c r="IL61" s="259"/>
      <c r="IM61" s="259"/>
      <c r="IN61" s="259"/>
      <c r="IO61" s="259"/>
      <c r="IP61" s="259"/>
      <c r="IQ61" s="259"/>
      <c r="IR61" s="259"/>
      <c r="IS61" s="259"/>
      <c r="IT61" s="259"/>
      <c r="IU61" s="259"/>
      <c r="IV61" s="259"/>
      <c r="IW61" s="259"/>
    </row>
    <row r="62" customFormat="false" ht="11.25" hidden="false" customHeight="false" outlineLevel="0" collapsed="false">
      <c r="A62" s="253" t="n">
        <f aca="false">B62</f>
        <v>36420</v>
      </c>
      <c r="B62" s="254" t="n">
        <f aca="false">DATE(YEAR(B57),MONTH(B57),DAY(B57)+7)</f>
        <v>36420</v>
      </c>
      <c r="C62" s="219" t="n">
        <f aca="false">VLOOKUP($B62,data!$B$6:$M$7000,11,0)</f>
        <v>2613000</v>
      </c>
      <c r="D62" s="255" t="n">
        <f aca="false">VLOOKUP($B62,[6]Data!$A$500:$E$1300,4,0)</f>
        <v>75</v>
      </c>
      <c r="E62" s="255" t="n">
        <f aca="false">VLOOKUP($B62,[6]Data!$A$500:$E$1300,5,0)</f>
        <v>60</v>
      </c>
      <c r="F62" s="255" t="n">
        <f aca="false">AVERAGE($C56:$C62)</f>
        <v>2765857.14285714</v>
      </c>
      <c r="G62" s="256"/>
      <c r="H62" s="257"/>
      <c r="I62" s="257"/>
      <c r="J62" s="257"/>
      <c r="K62" s="253" t="n">
        <f aca="false">L62</f>
        <v>36540</v>
      </c>
      <c r="L62" s="254" t="n">
        <f aca="false">DATE(YEAR(L60),MONTH(L60),DAY(L60)+7)</f>
        <v>36540</v>
      </c>
      <c r="M62" s="219" t="n">
        <f aca="false">VLOOKUP($K62,data!$B$6:$M$7000,11,0)</f>
        <v>2527000</v>
      </c>
      <c r="N62" s="257"/>
      <c r="O62" s="257"/>
      <c r="P62" s="256"/>
      <c r="Q62" s="258"/>
      <c r="R62" s="258"/>
      <c r="S62" s="258"/>
      <c r="T62" s="259"/>
      <c r="U62" s="260"/>
      <c r="V62" s="256"/>
      <c r="W62" s="260"/>
      <c r="X62" s="256"/>
      <c r="Y62" s="250"/>
      <c r="Z62" s="250"/>
      <c r="AA62" s="250"/>
      <c r="AB62" s="259"/>
      <c r="AC62" s="261"/>
      <c r="AD62" s="261"/>
      <c r="AE62" s="261"/>
      <c r="AF62" s="262"/>
      <c r="AG62" s="259"/>
      <c r="AH62" s="259"/>
      <c r="AI62" s="259"/>
      <c r="AJ62" s="259"/>
      <c r="AK62" s="259"/>
      <c r="AL62" s="259"/>
      <c r="AM62" s="259"/>
      <c r="AN62" s="259"/>
      <c r="AO62" s="259"/>
      <c r="AP62" s="259"/>
      <c r="AQ62" s="259"/>
      <c r="AR62" s="259"/>
      <c r="AS62" s="259"/>
      <c r="AT62" s="259"/>
      <c r="AU62" s="259"/>
      <c r="AV62" s="259"/>
      <c r="AW62" s="259"/>
      <c r="AX62" s="259"/>
      <c r="AY62" s="259"/>
      <c r="AZ62" s="259"/>
      <c r="BA62" s="259"/>
      <c r="BB62" s="259"/>
      <c r="BC62" s="259"/>
      <c r="BD62" s="259"/>
      <c r="BE62" s="259"/>
      <c r="BF62" s="259"/>
      <c r="BG62" s="259"/>
      <c r="BH62" s="259"/>
      <c r="BI62" s="259"/>
      <c r="BJ62" s="259"/>
      <c r="BK62" s="259"/>
      <c r="BL62" s="259"/>
      <c r="BM62" s="259"/>
      <c r="BN62" s="259"/>
      <c r="BO62" s="259"/>
      <c r="BP62" s="259"/>
      <c r="BQ62" s="259"/>
      <c r="BR62" s="259"/>
      <c r="BS62" s="259"/>
      <c r="BT62" s="259"/>
      <c r="BU62" s="259"/>
      <c r="BV62" s="259"/>
      <c r="BW62" s="259"/>
      <c r="BX62" s="259"/>
      <c r="BY62" s="259"/>
      <c r="BZ62" s="259"/>
      <c r="CA62" s="259"/>
      <c r="CB62" s="259"/>
      <c r="CC62" s="259"/>
      <c r="CD62" s="259"/>
      <c r="CE62" s="259"/>
      <c r="CF62" s="259"/>
      <c r="CG62" s="259"/>
      <c r="CH62" s="259"/>
      <c r="CI62" s="259"/>
      <c r="CJ62" s="259"/>
      <c r="CK62" s="259"/>
      <c r="CL62" s="259"/>
      <c r="CM62" s="259"/>
      <c r="CN62" s="259"/>
      <c r="CO62" s="259"/>
      <c r="CP62" s="259"/>
      <c r="CQ62" s="259"/>
      <c r="CR62" s="259"/>
      <c r="CS62" s="259"/>
      <c r="CT62" s="259"/>
      <c r="CU62" s="259"/>
      <c r="CV62" s="259"/>
      <c r="CW62" s="259"/>
      <c r="CX62" s="259"/>
      <c r="CY62" s="259"/>
      <c r="CZ62" s="259"/>
      <c r="DA62" s="259"/>
      <c r="DB62" s="259"/>
      <c r="DC62" s="259"/>
      <c r="DD62" s="259"/>
      <c r="DE62" s="259"/>
      <c r="DF62" s="259"/>
      <c r="DG62" s="259"/>
      <c r="DH62" s="259"/>
      <c r="DI62" s="259"/>
      <c r="DJ62" s="259"/>
      <c r="DK62" s="259"/>
      <c r="DL62" s="259"/>
      <c r="DM62" s="259"/>
      <c r="DN62" s="259"/>
      <c r="DO62" s="259"/>
      <c r="DP62" s="259"/>
      <c r="DQ62" s="259"/>
      <c r="DR62" s="259"/>
      <c r="DS62" s="259"/>
      <c r="DT62" s="259"/>
      <c r="DU62" s="259"/>
      <c r="DV62" s="259"/>
      <c r="DW62" s="259"/>
      <c r="DX62" s="259"/>
      <c r="DY62" s="259"/>
      <c r="DZ62" s="259"/>
      <c r="EA62" s="259"/>
      <c r="EB62" s="259"/>
      <c r="EC62" s="259"/>
      <c r="ED62" s="259"/>
      <c r="EE62" s="259"/>
      <c r="EF62" s="259"/>
      <c r="EG62" s="259"/>
      <c r="EH62" s="259"/>
      <c r="EI62" s="259"/>
      <c r="EJ62" s="259"/>
      <c r="EK62" s="259"/>
      <c r="EL62" s="259"/>
      <c r="EM62" s="259"/>
      <c r="EN62" s="259"/>
      <c r="EO62" s="259"/>
      <c r="EP62" s="259"/>
      <c r="EQ62" s="259"/>
      <c r="ER62" s="259"/>
      <c r="ES62" s="259"/>
      <c r="ET62" s="259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59"/>
      <c r="FL62" s="259"/>
      <c r="FM62" s="259"/>
      <c r="FN62" s="259"/>
      <c r="FO62" s="259"/>
      <c r="FP62" s="259"/>
      <c r="FQ62" s="259"/>
      <c r="FR62" s="259"/>
      <c r="FS62" s="259"/>
      <c r="FT62" s="259"/>
      <c r="FU62" s="259"/>
      <c r="FV62" s="259"/>
      <c r="FW62" s="259"/>
      <c r="FX62" s="259"/>
      <c r="FY62" s="259"/>
      <c r="FZ62" s="259"/>
      <c r="GA62" s="259"/>
      <c r="GB62" s="259"/>
      <c r="GC62" s="259"/>
      <c r="GD62" s="259"/>
      <c r="GE62" s="259"/>
      <c r="GF62" s="259"/>
      <c r="GG62" s="259"/>
      <c r="GH62" s="259"/>
      <c r="GI62" s="259"/>
      <c r="GJ62" s="259"/>
      <c r="GK62" s="259"/>
      <c r="GL62" s="259"/>
      <c r="GM62" s="259"/>
      <c r="GN62" s="259"/>
      <c r="GO62" s="259"/>
      <c r="GP62" s="259"/>
      <c r="GQ62" s="259"/>
      <c r="GR62" s="259"/>
      <c r="GS62" s="259"/>
      <c r="GT62" s="259"/>
      <c r="GU62" s="259"/>
      <c r="GV62" s="259"/>
      <c r="GW62" s="259"/>
      <c r="GX62" s="259"/>
      <c r="GY62" s="259"/>
      <c r="GZ62" s="259"/>
      <c r="HA62" s="259"/>
      <c r="HB62" s="259"/>
      <c r="HC62" s="259"/>
      <c r="HD62" s="259"/>
      <c r="HE62" s="259"/>
      <c r="HF62" s="259"/>
      <c r="HG62" s="259"/>
      <c r="HH62" s="259"/>
      <c r="HI62" s="259"/>
      <c r="HJ62" s="259"/>
      <c r="HK62" s="259"/>
      <c r="HL62" s="259"/>
      <c r="HM62" s="259"/>
      <c r="HN62" s="259"/>
      <c r="HO62" s="259"/>
      <c r="HP62" s="259"/>
      <c r="HQ62" s="259"/>
      <c r="HR62" s="259"/>
      <c r="HS62" s="259"/>
      <c r="HT62" s="259"/>
      <c r="HU62" s="259"/>
      <c r="HV62" s="259"/>
      <c r="HW62" s="259"/>
      <c r="HX62" s="259"/>
      <c r="HY62" s="259"/>
      <c r="HZ62" s="259"/>
      <c r="IA62" s="259"/>
      <c r="IB62" s="259"/>
      <c r="IC62" s="259"/>
      <c r="ID62" s="259"/>
      <c r="IE62" s="259"/>
      <c r="IF62" s="259"/>
      <c r="IG62" s="259"/>
      <c r="IH62" s="259"/>
      <c r="II62" s="259"/>
      <c r="IJ62" s="259"/>
      <c r="IK62" s="259"/>
      <c r="IL62" s="259"/>
      <c r="IM62" s="259"/>
      <c r="IN62" s="259"/>
      <c r="IO62" s="259"/>
      <c r="IP62" s="259"/>
      <c r="IQ62" s="259"/>
      <c r="IR62" s="259"/>
      <c r="IS62" s="259"/>
      <c r="IT62" s="259"/>
      <c r="IU62" s="259"/>
      <c r="IV62" s="259"/>
      <c r="IW62" s="259"/>
    </row>
    <row r="63" customFormat="false" ht="11.25" hidden="false" customHeight="false" outlineLevel="0" collapsed="false">
      <c r="A63" s="253" t="n">
        <f aca="false">B63</f>
        <v>36423</v>
      </c>
      <c r="B63" s="254" t="n">
        <f aca="false">DATE(YEAR(B58),MONTH(B58),DAY(B58)+7)</f>
        <v>36423</v>
      </c>
      <c r="C63" s="219" t="n">
        <f aca="false">VLOOKUP($B63,data!$B$6:$M$7000,11,0)</f>
        <v>2734000</v>
      </c>
      <c r="D63" s="255" t="n">
        <f aca="false">VLOOKUP($B63,[6]Data!$A$500:$E$1300,4,0)</f>
        <v>85</v>
      </c>
      <c r="E63" s="255" t="n">
        <f aca="false">VLOOKUP($B63,[6]Data!$A$500:$E$1300,5,0)</f>
        <v>53</v>
      </c>
      <c r="F63" s="255" t="n">
        <f aca="false">AVERAGE($C57:$C63)</f>
        <v>2767857.14285714</v>
      </c>
      <c r="G63" s="256"/>
      <c r="H63" s="257"/>
      <c r="I63" s="257"/>
      <c r="J63" s="257"/>
      <c r="K63" s="253" t="n">
        <f aca="false">L63</f>
        <v>36541</v>
      </c>
      <c r="L63" s="254" t="n">
        <f aca="false">DATE(YEAR(L61),MONTH(L61),DAY(L61)+7)</f>
        <v>36541</v>
      </c>
      <c r="M63" s="219" t="n">
        <f aca="false">VLOOKUP($K63,data!$B$6:$M$7000,11,0)</f>
        <v>2648000</v>
      </c>
      <c r="N63" s="257"/>
      <c r="O63" s="257"/>
      <c r="P63" s="256"/>
      <c r="Q63" s="258"/>
      <c r="R63" s="258"/>
      <c r="S63" s="258"/>
      <c r="T63" s="259"/>
      <c r="U63" s="260"/>
      <c r="V63" s="256"/>
      <c r="W63" s="260"/>
      <c r="X63" s="256"/>
      <c r="Y63" s="250"/>
      <c r="Z63" s="250"/>
      <c r="AA63" s="250"/>
      <c r="AB63" s="259"/>
      <c r="AC63" s="261"/>
      <c r="AD63" s="261"/>
      <c r="AE63" s="261"/>
      <c r="AF63" s="262"/>
      <c r="AG63" s="259"/>
      <c r="AH63" s="259"/>
      <c r="AI63" s="259"/>
      <c r="AJ63" s="259"/>
      <c r="AK63" s="259"/>
      <c r="AL63" s="259"/>
      <c r="AM63" s="259"/>
      <c r="AN63" s="259"/>
      <c r="AO63" s="259"/>
      <c r="AP63" s="259"/>
      <c r="AQ63" s="259"/>
      <c r="AR63" s="259"/>
      <c r="AS63" s="259"/>
      <c r="AT63" s="259"/>
      <c r="AU63" s="259"/>
      <c r="AV63" s="259"/>
      <c r="AW63" s="259"/>
      <c r="AX63" s="259"/>
      <c r="AY63" s="259"/>
      <c r="AZ63" s="259"/>
      <c r="BA63" s="259"/>
      <c r="BB63" s="259"/>
      <c r="BC63" s="259"/>
      <c r="BD63" s="259"/>
      <c r="BE63" s="259"/>
      <c r="BF63" s="259"/>
      <c r="BG63" s="259"/>
      <c r="BH63" s="259"/>
      <c r="BI63" s="259"/>
      <c r="BJ63" s="259"/>
      <c r="BK63" s="259"/>
      <c r="BL63" s="259"/>
      <c r="BM63" s="259"/>
      <c r="BN63" s="259"/>
      <c r="BO63" s="259"/>
      <c r="BP63" s="259"/>
      <c r="BQ63" s="259"/>
      <c r="BR63" s="259"/>
      <c r="BS63" s="259"/>
      <c r="BT63" s="259"/>
      <c r="BU63" s="259"/>
      <c r="BV63" s="259"/>
      <c r="BW63" s="259"/>
      <c r="BX63" s="259"/>
      <c r="BY63" s="259"/>
      <c r="BZ63" s="259"/>
      <c r="CA63" s="259"/>
      <c r="CB63" s="259"/>
      <c r="CC63" s="259"/>
      <c r="CD63" s="259"/>
      <c r="CE63" s="259"/>
      <c r="CF63" s="259"/>
      <c r="CG63" s="259"/>
      <c r="CH63" s="259"/>
      <c r="CI63" s="259"/>
      <c r="CJ63" s="259"/>
      <c r="CK63" s="259"/>
      <c r="CL63" s="259"/>
      <c r="CM63" s="259"/>
      <c r="CN63" s="259"/>
      <c r="CO63" s="259"/>
      <c r="CP63" s="259"/>
      <c r="CQ63" s="259"/>
      <c r="CR63" s="259"/>
      <c r="CS63" s="259"/>
      <c r="CT63" s="259"/>
      <c r="CU63" s="259"/>
      <c r="CV63" s="259"/>
      <c r="CW63" s="259"/>
      <c r="CX63" s="259"/>
      <c r="CY63" s="259"/>
      <c r="CZ63" s="259"/>
      <c r="DA63" s="259"/>
      <c r="DB63" s="259"/>
      <c r="DC63" s="259"/>
      <c r="DD63" s="259"/>
      <c r="DE63" s="259"/>
      <c r="DF63" s="259"/>
      <c r="DG63" s="259"/>
      <c r="DH63" s="259"/>
      <c r="DI63" s="259"/>
      <c r="DJ63" s="259"/>
      <c r="DK63" s="259"/>
      <c r="DL63" s="259"/>
      <c r="DM63" s="259"/>
      <c r="DN63" s="259"/>
      <c r="DO63" s="259"/>
      <c r="DP63" s="259"/>
      <c r="DQ63" s="259"/>
      <c r="DR63" s="259"/>
      <c r="DS63" s="259"/>
      <c r="DT63" s="259"/>
      <c r="DU63" s="259"/>
      <c r="DV63" s="259"/>
      <c r="DW63" s="259"/>
      <c r="DX63" s="259"/>
      <c r="DY63" s="259"/>
      <c r="DZ63" s="259"/>
      <c r="EA63" s="259"/>
      <c r="EB63" s="259"/>
      <c r="EC63" s="259"/>
      <c r="ED63" s="259"/>
      <c r="EE63" s="259"/>
      <c r="EF63" s="259"/>
      <c r="EG63" s="259"/>
      <c r="EH63" s="259"/>
      <c r="EI63" s="259"/>
      <c r="EJ63" s="259"/>
      <c r="EK63" s="259"/>
      <c r="EL63" s="259"/>
      <c r="EM63" s="259"/>
      <c r="EN63" s="259"/>
      <c r="EO63" s="259"/>
      <c r="EP63" s="259"/>
      <c r="EQ63" s="259"/>
      <c r="ER63" s="259"/>
      <c r="ES63" s="259"/>
      <c r="ET63" s="259"/>
      <c r="EU63" s="259"/>
      <c r="EV63" s="259"/>
      <c r="EW63" s="259"/>
      <c r="EX63" s="259"/>
      <c r="EY63" s="259"/>
      <c r="EZ63" s="259"/>
      <c r="FA63" s="259"/>
      <c r="FB63" s="259"/>
      <c r="FC63" s="259"/>
      <c r="FD63" s="259"/>
      <c r="FE63" s="259"/>
      <c r="FF63" s="259"/>
      <c r="FG63" s="259"/>
      <c r="FH63" s="259"/>
      <c r="FI63" s="259"/>
      <c r="FJ63" s="259"/>
      <c r="FK63" s="259"/>
      <c r="FL63" s="259"/>
      <c r="FM63" s="259"/>
      <c r="FN63" s="259"/>
      <c r="FO63" s="259"/>
      <c r="FP63" s="259"/>
      <c r="FQ63" s="259"/>
      <c r="FR63" s="259"/>
      <c r="FS63" s="259"/>
      <c r="FT63" s="259"/>
      <c r="FU63" s="259"/>
      <c r="FV63" s="259"/>
      <c r="FW63" s="259"/>
      <c r="FX63" s="259"/>
      <c r="FY63" s="259"/>
      <c r="FZ63" s="259"/>
      <c r="GA63" s="259"/>
      <c r="GB63" s="259"/>
      <c r="GC63" s="259"/>
      <c r="GD63" s="259"/>
      <c r="GE63" s="259"/>
      <c r="GF63" s="259"/>
      <c r="GG63" s="259"/>
      <c r="GH63" s="259"/>
      <c r="GI63" s="259"/>
      <c r="GJ63" s="259"/>
      <c r="GK63" s="259"/>
      <c r="GL63" s="259"/>
      <c r="GM63" s="259"/>
      <c r="GN63" s="259"/>
      <c r="GO63" s="259"/>
      <c r="GP63" s="259"/>
      <c r="GQ63" s="259"/>
      <c r="GR63" s="259"/>
      <c r="GS63" s="259"/>
      <c r="GT63" s="259"/>
      <c r="GU63" s="259"/>
      <c r="GV63" s="259"/>
      <c r="GW63" s="259"/>
      <c r="GX63" s="259"/>
      <c r="GY63" s="259"/>
      <c r="GZ63" s="259"/>
      <c r="HA63" s="259"/>
      <c r="HB63" s="259"/>
      <c r="HC63" s="259"/>
      <c r="HD63" s="259"/>
      <c r="HE63" s="259"/>
      <c r="HF63" s="259"/>
      <c r="HG63" s="259"/>
      <c r="HH63" s="259"/>
      <c r="HI63" s="259"/>
      <c r="HJ63" s="259"/>
      <c r="HK63" s="259"/>
      <c r="HL63" s="259"/>
      <c r="HM63" s="259"/>
      <c r="HN63" s="259"/>
      <c r="HO63" s="259"/>
      <c r="HP63" s="259"/>
      <c r="HQ63" s="259"/>
      <c r="HR63" s="259"/>
      <c r="HS63" s="259"/>
      <c r="HT63" s="259"/>
      <c r="HU63" s="259"/>
      <c r="HV63" s="259"/>
      <c r="HW63" s="259"/>
      <c r="HX63" s="259"/>
      <c r="HY63" s="259"/>
      <c r="HZ63" s="259"/>
      <c r="IA63" s="259"/>
      <c r="IB63" s="259"/>
      <c r="IC63" s="259"/>
      <c r="ID63" s="259"/>
      <c r="IE63" s="259"/>
      <c r="IF63" s="259"/>
      <c r="IG63" s="259"/>
      <c r="IH63" s="259"/>
      <c r="II63" s="259"/>
      <c r="IJ63" s="259"/>
      <c r="IK63" s="259"/>
      <c r="IL63" s="259"/>
      <c r="IM63" s="259"/>
      <c r="IN63" s="259"/>
      <c r="IO63" s="259"/>
      <c r="IP63" s="259"/>
      <c r="IQ63" s="259"/>
      <c r="IR63" s="259"/>
      <c r="IS63" s="259"/>
      <c r="IT63" s="259"/>
      <c r="IU63" s="259"/>
      <c r="IV63" s="259"/>
      <c r="IW63" s="259"/>
    </row>
    <row r="64" customFormat="false" ht="11.25" hidden="false" customHeight="false" outlineLevel="0" collapsed="false">
      <c r="A64" s="253" t="n">
        <f aca="false">B64</f>
        <v>36424</v>
      </c>
      <c r="B64" s="254" t="n">
        <f aca="false">DATE(YEAR(B59),MONTH(B59),DAY(B59)+7)</f>
        <v>36424</v>
      </c>
      <c r="C64" s="219" t="n">
        <f aca="false">VLOOKUP($B64,data!$B$6:$M$7000,11,0)</f>
        <v>2819000</v>
      </c>
      <c r="D64" s="255" t="n">
        <f aca="false">VLOOKUP($B64,[6]Data!$A$500:$E$1300,4,0)</f>
        <v>92</v>
      </c>
      <c r="E64" s="255" t="n">
        <f aca="false">VLOOKUP($B64,[6]Data!$A$500:$E$1300,5,0)</f>
        <v>63</v>
      </c>
      <c r="F64" s="255" t="n">
        <f aca="false">AVERAGE($C58:$C64)</f>
        <v>2777428.57142857</v>
      </c>
      <c r="G64" s="256"/>
      <c r="H64" s="257"/>
      <c r="I64" s="257"/>
      <c r="J64" s="257"/>
      <c r="K64" s="253" t="n">
        <f aca="false">L64</f>
        <v>36547</v>
      </c>
      <c r="L64" s="254" t="n">
        <f aca="false">DATE(YEAR(L62),MONTH(L62),DAY(L62)+7)</f>
        <v>36547</v>
      </c>
      <c r="M64" s="219" t="n">
        <f aca="false">VLOOKUP($K64,data!$B$6:$M$7000,11,0)</f>
        <v>2828000</v>
      </c>
      <c r="N64" s="257"/>
      <c r="O64" s="257"/>
      <c r="P64" s="256"/>
      <c r="Q64" s="258"/>
      <c r="R64" s="258"/>
      <c r="S64" s="258"/>
      <c r="T64" s="259"/>
      <c r="U64" s="260"/>
      <c r="V64" s="256"/>
      <c r="W64" s="260"/>
      <c r="X64" s="256"/>
      <c r="Y64" s="250"/>
      <c r="Z64" s="250"/>
      <c r="AA64" s="250"/>
      <c r="AB64" s="259"/>
      <c r="AC64" s="261"/>
      <c r="AD64" s="261"/>
      <c r="AE64" s="261"/>
      <c r="AF64" s="262"/>
      <c r="AG64" s="259"/>
      <c r="AH64" s="259"/>
      <c r="AI64" s="259"/>
      <c r="AJ64" s="259"/>
      <c r="AK64" s="259"/>
      <c r="AL64" s="259"/>
      <c r="AM64" s="259"/>
      <c r="AN64" s="259"/>
      <c r="AO64" s="259"/>
      <c r="AP64" s="259"/>
      <c r="AQ64" s="259"/>
      <c r="AR64" s="259"/>
      <c r="AS64" s="259"/>
      <c r="AT64" s="259"/>
      <c r="AU64" s="259"/>
      <c r="AV64" s="259"/>
      <c r="AW64" s="259"/>
      <c r="AX64" s="259"/>
      <c r="AY64" s="259"/>
      <c r="AZ64" s="259"/>
      <c r="BA64" s="259"/>
      <c r="BB64" s="259"/>
      <c r="BC64" s="259"/>
      <c r="BD64" s="259"/>
      <c r="BE64" s="259"/>
      <c r="BF64" s="259"/>
      <c r="BG64" s="259"/>
      <c r="BH64" s="259"/>
      <c r="BI64" s="259"/>
      <c r="BJ64" s="259"/>
      <c r="BK64" s="259"/>
      <c r="BL64" s="259"/>
      <c r="BM64" s="259"/>
      <c r="BN64" s="259"/>
      <c r="BO64" s="259"/>
      <c r="BP64" s="259"/>
      <c r="BQ64" s="259"/>
      <c r="BR64" s="259"/>
      <c r="BS64" s="259"/>
      <c r="BT64" s="259"/>
      <c r="BU64" s="259"/>
      <c r="BV64" s="259"/>
      <c r="BW64" s="259"/>
      <c r="BX64" s="259"/>
      <c r="BY64" s="259"/>
      <c r="BZ64" s="259"/>
      <c r="CA64" s="259"/>
      <c r="CB64" s="259"/>
      <c r="CC64" s="259"/>
      <c r="CD64" s="259"/>
      <c r="CE64" s="259"/>
      <c r="CF64" s="259"/>
      <c r="CG64" s="259"/>
      <c r="CH64" s="259"/>
      <c r="CI64" s="259"/>
      <c r="CJ64" s="259"/>
      <c r="CK64" s="259"/>
      <c r="CL64" s="259"/>
      <c r="CM64" s="259"/>
      <c r="CN64" s="259"/>
      <c r="CO64" s="259"/>
      <c r="CP64" s="259"/>
      <c r="CQ64" s="259"/>
      <c r="CR64" s="259"/>
      <c r="CS64" s="259"/>
      <c r="CT64" s="259"/>
      <c r="CU64" s="259"/>
      <c r="CV64" s="259"/>
      <c r="CW64" s="259"/>
      <c r="CX64" s="259"/>
      <c r="CY64" s="259"/>
      <c r="CZ64" s="259"/>
      <c r="DA64" s="259"/>
      <c r="DB64" s="259"/>
      <c r="DC64" s="259"/>
      <c r="DD64" s="259"/>
      <c r="DE64" s="259"/>
      <c r="DF64" s="259"/>
      <c r="DG64" s="259"/>
      <c r="DH64" s="259"/>
      <c r="DI64" s="259"/>
      <c r="DJ64" s="259"/>
      <c r="DK64" s="259"/>
      <c r="DL64" s="259"/>
      <c r="DM64" s="259"/>
      <c r="DN64" s="259"/>
      <c r="DO64" s="259"/>
      <c r="DP64" s="259"/>
      <c r="DQ64" s="259"/>
      <c r="DR64" s="259"/>
      <c r="DS64" s="259"/>
      <c r="DT64" s="259"/>
      <c r="DU64" s="259"/>
      <c r="DV64" s="259"/>
      <c r="DW64" s="259"/>
      <c r="DX64" s="259"/>
      <c r="DY64" s="259"/>
      <c r="DZ64" s="259"/>
      <c r="EA64" s="259"/>
      <c r="EB64" s="259"/>
      <c r="EC64" s="259"/>
      <c r="ED64" s="259"/>
      <c r="EE64" s="259"/>
      <c r="EF64" s="259"/>
      <c r="EG64" s="259"/>
      <c r="EH64" s="259"/>
      <c r="EI64" s="259"/>
      <c r="EJ64" s="259"/>
      <c r="EK64" s="259"/>
      <c r="EL64" s="259"/>
      <c r="EM64" s="259"/>
      <c r="EN64" s="259"/>
      <c r="EO64" s="259"/>
      <c r="EP64" s="259"/>
      <c r="EQ64" s="259"/>
      <c r="ER64" s="259"/>
      <c r="ES64" s="259"/>
      <c r="ET64" s="259"/>
      <c r="EU64" s="259"/>
      <c r="EV64" s="259"/>
      <c r="EW64" s="259"/>
      <c r="EX64" s="259"/>
      <c r="EY64" s="259"/>
      <c r="EZ64" s="259"/>
      <c r="FA64" s="259"/>
      <c r="FB64" s="259"/>
      <c r="FC64" s="259"/>
      <c r="FD64" s="259"/>
      <c r="FE64" s="259"/>
      <c r="FF64" s="259"/>
      <c r="FG64" s="259"/>
      <c r="FH64" s="259"/>
      <c r="FI64" s="259"/>
      <c r="FJ64" s="259"/>
      <c r="FK64" s="259"/>
      <c r="FL64" s="259"/>
      <c r="FM64" s="259"/>
      <c r="FN64" s="259"/>
      <c r="FO64" s="259"/>
      <c r="FP64" s="259"/>
      <c r="FQ64" s="259"/>
      <c r="FR64" s="259"/>
      <c r="FS64" s="259"/>
      <c r="FT64" s="259"/>
      <c r="FU64" s="259"/>
      <c r="FV64" s="259"/>
      <c r="FW64" s="259"/>
      <c r="FX64" s="259"/>
      <c r="FY64" s="259"/>
      <c r="FZ64" s="259"/>
      <c r="GA64" s="259"/>
      <c r="GB64" s="259"/>
      <c r="GC64" s="259"/>
      <c r="GD64" s="259"/>
      <c r="GE64" s="259"/>
      <c r="GF64" s="259"/>
      <c r="GG64" s="259"/>
      <c r="GH64" s="259"/>
      <c r="GI64" s="259"/>
      <c r="GJ64" s="259"/>
      <c r="GK64" s="259"/>
      <c r="GL64" s="259"/>
      <c r="GM64" s="259"/>
      <c r="GN64" s="259"/>
      <c r="GO64" s="259"/>
      <c r="GP64" s="259"/>
      <c r="GQ64" s="259"/>
      <c r="GR64" s="259"/>
      <c r="GS64" s="259"/>
      <c r="GT64" s="259"/>
      <c r="GU64" s="259"/>
      <c r="GV64" s="259"/>
      <c r="GW64" s="259"/>
      <c r="GX64" s="259"/>
      <c r="GY64" s="259"/>
      <c r="GZ64" s="259"/>
      <c r="HA64" s="259"/>
      <c r="HB64" s="259"/>
      <c r="HC64" s="259"/>
      <c r="HD64" s="259"/>
      <c r="HE64" s="259"/>
      <c r="HF64" s="259"/>
      <c r="HG64" s="259"/>
      <c r="HH64" s="259"/>
      <c r="HI64" s="259"/>
      <c r="HJ64" s="259"/>
      <c r="HK64" s="259"/>
      <c r="HL64" s="259"/>
      <c r="HM64" s="259"/>
      <c r="HN64" s="259"/>
      <c r="HO64" s="259"/>
      <c r="HP64" s="259"/>
      <c r="HQ64" s="259"/>
      <c r="HR64" s="259"/>
      <c r="HS64" s="259"/>
      <c r="HT64" s="259"/>
      <c r="HU64" s="259"/>
      <c r="HV64" s="259"/>
      <c r="HW64" s="259"/>
      <c r="HX64" s="259"/>
      <c r="HY64" s="259"/>
      <c r="HZ64" s="259"/>
      <c r="IA64" s="259"/>
      <c r="IB64" s="259"/>
      <c r="IC64" s="259"/>
      <c r="ID64" s="259"/>
      <c r="IE64" s="259"/>
      <c r="IF64" s="259"/>
      <c r="IG64" s="259"/>
      <c r="IH64" s="259"/>
      <c r="II64" s="259"/>
      <c r="IJ64" s="259"/>
      <c r="IK64" s="259"/>
      <c r="IL64" s="259"/>
      <c r="IM64" s="259"/>
      <c r="IN64" s="259"/>
      <c r="IO64" s="259"/>
      <c r="IP64" s="259"/>
      <c r="IQ64" s="259"/>
      <c r="IR64" s="259"/>
      <c r="IS64" s="259"/>
      <c r="IT64" s="259"/>
      <c r="IU64" s="259"/>
      <c r="IV64" s="259"/>
      <c r="IW64" s="259"/>
    </row>
    <row r="65" customFormat="false" ht="11.25" hidden="false" customHeight="false" outlineLevel="0" collapsed="false">
      <c r="A65" s="253" t="n">
        <f aca="false">B65</f>
        <v>36425</v>
      </c>
      <c r="B65" s="254" t="n">
        <f aca="false">DATE(YEAR(B60),MONTH(B60),DAY(B60)+7)</f>
        <v>36425</v>
      </c>
      <c r="C65" s="219" t="n">
        <f aca="false">VLOOKUP($B65,data!$B$6:$M$7000,11,0)</f>
        <v>2909000</v>
      </c>
      <c r="D65" s="255" t="n">
        <f aca="false">VLOOKUP($B65,[6]Data!$A$500:$E$1300,4,0)</f>
        <v>88</v>
      </c>
      <c r="E65" s="255" t="n">
        <f aca="false">VLOOKUP($B65,[6]Data!$A$500:$E$1300,5,0)</f>
        <v>67</v>
      </c>
      <c r="F65" s="255" t="n">
        <f aca="false">AVERAGE($C59:$C65)</f>
        <v>2784428.57142857</v>
      </c>
      <c r="G65" s="256"/>
      <c r="H65" s="257"/>
      <c r="I65" s="257"/>
      <c r="J65" s="257"/>
      <c r="K65" s="253" t="n">
        <f aca="false">L65</f>
        <v>36548</v>
      </c>
      <c r="L65" s="254" t="n">
        <f aca="false">DATE(YEAR(L63),MONTH(L63),DAY(L63)+7)</f>
        <v>36548</v>
      </c>
      <c r="M65" s="219" t="n">
        <f aca="false">VLOOKUP($K65,data!$B$6:$M$7000,11,0)</f>
        <v>2800000</v>
      </c>
      <c r="N65" s="257"/>
      <c r="O65" s="257"/>
      <c r="P65" s="256"/>
      <c r="Q65" s="258"/>
      <c r="R65" s="258"/>
      <c r="S65" s="258"/>
      <c r="T65" s="259"/>
      <c r="U65" s="260"/>
      <c r="V65" s="256"/>
      <c r="W65" s="260"/>
      <c r="X65" s="256"/>
      <c r="Y65" s="250"/>
      <c r="Z65" s="250"/>
      <c r="AA65" s="250"/>
      <c r="AB65" s="259"/>
      <c r="AC65" s="261"/>
      <c r="AD65" s="261"/>
      <c r="AE65" s="261"/>
      <c r="AF65" s="262"/>
      <c r="AG65" s="259"/>
      <c r="AH65" s="259"/>
      <c r="AI65" s="259"/>
      <c r="AJ65" s="259"/>
      <c r="AK65" s="259"/>
      <c r="AL65" s="259"/>
      <c r="AM65" s="259"/>
      <c r="AN65" s="259"/>
      <c r="AO65" s="259"/>
      <c r="AP65" s="259"/>
      <c r="AQ65" s="259"/>
      <c r="AR65" s="259"/>
      <c r="AS65" s="259"/>
      <c r="AT65" s="259"/>
      <c r="AU65" s="259"/>
      <c r="AV65" s="259"/>
      <c r="AW65" s="259"/>
      <c r="AX65" s="259"/>
      <c r="AY65" s="259"/>
      <c r="AZ65" s="259"/>
      <c r="BA65" s="259"/>
      <c r="BB65" s="259"/>
      <c r="BC65" s="259"/>
      <c r="BD65" s="259"/>
      <c r="BE65" s="259"/>
      <c r="BF65" s="259"/>
      <c r="BG65" s="259"/>
      <c r="BH65" s="259"/>
      <c r="BI65" s="259"/>
      <c r="BJ65" s="259"/>
      <c r="BK65" s="259"/>
      <c r="BL65" s="259"/>
      <c r="BM65" s="259"/>
      <c r="BN65" s="259"/>
      <c r="BO65" s="259"/>
      <c r="BP65" s="259"/>
      <c r="BQ65" s="259"/>
      <c r="BR65" s="259"/>
      <c r="BS65" s="259"/>
      <c r="BT65" s="259"/>
      <c r="BU65" s="259"/>
      <c r="BV65" s="259"/>
      <c r="BW65" s="259"/>
      <c r="BX65" s="259"/>
      <c r="BY65" s="259"/>
      <c r="BZ65" s="259"/>
      <c r="CA65" s="259"/>
      <c r="CB65" s="259"/>
      <c r="CC65" s="259"/>
      <c r="CD65" s="259"/>
      <c r="CE65" s="259"/>
      <c r="CF65" s="259"/>
      <c r="CG65" s="259"/>
      <c r="CH65" s="259"/>
      <c r="CI65" s="259"/>
      <c r="CJ65" s="259"/>
      <c r="CK65" s="259"/>
      <c r="CL65" s="259"/>
      <c r="CM65" s="259"/>
      <c r="CN65" s="259"/>
      <c r="CO65" s="259"/>
      <c r="CP65" s="259"/>
      <c r="CQ65" s="259"/>
      <c r="CR65" s="259"/>
      <c r="CS65" s="259"/>
      <c r="CT65" s="259"/>
      <c r="CU65" s="259"/>
      <c r="CV65" s="259"/>
      <c r="CW65" s="259"/>
      <c r="CX65" s="259"/>
      <c r="CY65" s="259"/>
      <c r="CZ65" s="259"/>
      <c r="DA65" s="259"/>
      <c r="DB65" s="259"/>
      <c r="DC65" s="259"/>
      <c r="DD65" s="259"/>
      <c r="DE65" s="259"/>
      <c r="DF65" s="259"/>
      <c r="DG65" s="259"/>
      <c r="DH65" s="259"/>
      <c r="DI65" s="259"/>
      <c r="DJ65" s="259"/>
      <c r="DK65" s="259"/>
      <c r="DL65" s="259"/>
      <c r="DM65" s="259"/>
      <c r="DN65" s="259"/>
      <c r="DO65" s="259"/>
      <c r="DP65" s="259"/>
      <c r="DQ65" s="259"/>
      <c r="DR65" s="259"/>
      <c r="DS65" s="259"/>
      <c r="DT65" s="259"/>
      <c r="DU65" s="259"/>
      <c r="DV65" s="259"/>
      <c r="DW65" s="259"/>
      <c r="DX65" s="259"/>
      <c r="DY65" s="259"/>
      <c r="DZ65" s="259"/>
      <c r="EA65" s="259"/>
      <c r="EB65" s="259"/>
      <c r="EC65" s="259"/>
      <c r="ED65" s="259"/>
      <c r="EE65" s="259"/>
      <c r="EF65" s="259"/>
      <c r="EG65" s="259"/>
      <c r="EH65" s="259"/>
      <c r="EI65" s="259"/>
      <c r="EJ65" s="259"/>
      <c r="EK65" s="259"/>
      <c r="EL65" s="259"/>
      <c r="EM65" s="259"/>
      <c r="EN65" s="259"/>
      <c r="EO65" s="259"/>
      <c r="EP65" s="259"/>
      <c r="EQ65" s="259"/>
      <c r="ER65" s="259"/>
      <c r="ES65" s="259"/>
      <c r="ET65" s="259"/>
      <c r="EU65" s="259"/>
      <c r="EV65" s="259"/>
      <c r="EW65" s="259"/>
      <c r="EX65" s="259"/>
      <c r="EY65" s="259"/>
      <c r="EZ65" s="259"/>
      <c r="FA65" s="259"/>
      <c r="FB65" s="259"/>
      <c r="FC65" s="259"/>
      <c r="FD65" s="259"/>
      <c r="FE65" s="259"/>
      <c r="FF65" s="259"/>
      <c r="FG65" s="259"/>
      <c r="FH65" s="259"/>
      <c r="FI65" s="259"/>
      <c r="FJ65" s="259"/>
      <c r="FK65" s="259"/>
      <c r="FL65" s="259"/>
      <c r="FM65" s="259"/>
      <c r="FN65" s="259"/>
      <c r="FO65" s="259"/>
      <c r="FP65" s="259"/>
      <c r="FQ65" s="259"/>
      <c r="FR65" s="259"/>
      <c r="FS65" s="259"/>
      <c r="FT65" s="259"/>
      <c r="FU65" s="259"/>
      <c r="FV65" s="259"/>
      <c r="FW65" s="259"/>
      <c r="FX65" s="259"/>
      <c r="FY65" s="259"/>
      <c r="FZ65" s="259"/>
      <c r="GA65" s="259"/>
      <c r="GB65" s="259"/>
      <c r="GC65" s="259"/>
      <c r="GD65" s="259"/>
      <c r="GE65" s="259"/>
      <c r="GF65" s="259"/>
      <c r="GG65" s="259"/>
      <c r="GH65" s="259"/>
      <c r="GI65" s="259"/>
      <c r="GJ65" s="259"/>
      <c r="GK65" s="259"/>
      <c r="GL65" s="259"/>
      <c r="GM65" s="259"/>
      <c r="GN65" s="259"/>
      <c r="GO65" s="259"/>
      <c r="GP65" s="259"/>
      <c r="GQ65" s="259"/>
      <c r="GR65" s="259"/>
      <c r="GS65" s="259"/>
      <c r="GT65" s="259"/>
      <c r="GU65" s="259"/>
      <c r="GV65" s="259"/>
      <c r="GW65" s="259"/>
      <c r="GX65" s="259"/>
      <c r="GY65" s="259"/>
      <c r="GZ65" s="259"/>
      <c r="HA65" s="259"/>
      <c r="HB65" s="259"/>
      <c r="HC65" s="259"/>
      <c r="HD65" s="259"/>
      <c r="HE65" s="259"/>
      <c r="HF65" s="259"/>
      <c r="HG65" s="259"/>
      <c r="HH65" s="259"/>
      <c r="HI65" s="259"/>
      <c r="HJ65" s="259"/>
      <c r="HK65" s="259"/>
      <c r="HL65" s="259"/>
      <c r="HM65" s="259"/>
      <c r="HN65" s="259"/>
      <c r="HO65" s="259"/>
      <c r="HP65" s="259"/>
      <c r="HQ65" s="259"/>
      <c r="HR65" s="259"/>
      <c r="HS65" s="259"/>
      <c r="HT65" s="259"/>
      <c r="HU65" s="259"/>
      <c r="HV65" s="259"/>
      <c r="HW65" s="259"/>
      <c r="HX65" s="259"/>
      <c r="HY65" s="259"/>
      <c r="HZ65" s="259"/>
      <c r="IA65" s="259"/>
      <c r="IB65" s="259"/>
      <c r="IC65" s="259"/>
      <c r="ID65" s="259"/>
      <c r="IE65" s="259"/>
      <c r="IF65" s="259"/>
      <c r="IG65" s="259"/>
      <c r="IH65" s="259"/>
      <c r="II65" s="259"/>
      <c r="IJ65" s="259"/>
      <c r="IK65" s="259"/>
      <c r="IL65" s="259"/>
      <c r="IM65" s="259"/>
      <c r="IN65" s="259"/>
      <c r="IO65" s="259"/>
      <c r="IP65" s="259"/>
      <c r="IQ65" s="259"/>
      <c r="IR65" s="259"/>
      <c r="IS65" s="259"/>
      <c r="IT65" s="259"/>
      <c r="IU65" s="259"/>
      <c r="IV65" s="259"/>
      <c r="IW65" s="259"/>
    </row>
    <row r="66" customFormat="false" ht="11.25" hidden="false" customHeight="false" outlineLevel="0" collapsed="false">
      <c r="A66" s="253" t="n">
        <f aca="false">B66</f>
        <v>36426</v>
      </c>
      <c r="B66" s="254" t="n">
        <f aca="false">DATE(YEAR(B61),MONTH(B61),DAY(B61)+7)</f>
        <v>36426</v>
      </c>
      <c r="C66" s="219" t="n">
        <f aca="false">VLOOKUP($B66,data!$B$6:$M$7000,11,0)</f>
        <v>2872000</v>
      </c>
      <c r="D66" s="255" t="n">
        <f aca="false">VLOOKUP($B66,[6]Data!$A$500:$E$1300,4,0)</f>
        <v>79</v>
      </c>
      <c r="E66" s="255" t="n">
        <f aca="false">VLOOKUP($B66,[6]Data!$A$500:$E$1300,5,0)</f>
        <v>61</v>
      </c>
      <c r="F66" s="255" t="n">
        <f aca="false">AVERAGE($C60:$C66)</f>
        <v>2794000</v>
      </c>
      <c r="G66" s="256"/>
      <c r="H66" s="257"/>
      <c r="I66" s="257"/>
      <c r="J66" s="257"/>
      <c r="K66" s="253" t="n">
        <f aca="false">L66</f>
        <v>36554</v>
      </c>
      <c r="L66" s="254" t="n">
        <f aca="false">DATE(YEAR(L64),MONTH(L64),DAY(L64)+7)</f>
        <v>36554</v>
      </c>
      <c r="M66" s="219" t="n">
        <f aca="false">VLOOKUP($K66,data!$B$6:$M$7000,11,0)</f>
        <v>2841000</v>
      </c>
      <c r="N66" s="257"/>
      <c r="O66" s="257"/>
      <c r="P66" s="256"/>
      <c r="Q66" s="258"/>
      <c r="R66" s="258"/>
      <c r="S66" s="258"/>
      <c r="T66" s="259"/>
      <c r="U66" s="260"/>
      <c r="V66" s="256"/>
      <c r="W66" s="260"/>
      <c r="X66" s="256"/>
      <c r="Y66" s="250"/>
      <c r="Z66" s="250"/>
      <c r="AA66" s="250"/>
      <c r="AB66" s="259"/>
      <c r="AC66" s="261"/>
      <c r="AD66" s="261"/>
      <c r="AE66" s="261"/>
      <c r="AF66" s="262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259"/>
      <c r="BB66" s="259"/>
      <c r="BC66" s="259"/>
      <c r="BD66" s="259"/>
      <c r="BE66" s="259"/>
      <c r="BF66" s="259"/>
      <c r="BG66" s="259"/>
      <c r="BH66" s="259"/>
      <c r="BI66" s="259"/>
      <c r="BJ66" s="259"/>
      <c r="BK66" s="259"/>
      <c r="BL66" s="259"/>
      <c r="BM66" s="259"/>
      <c r="BN66" s="259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  <c r="CG66" s="259"/>
      <c r="CH66" s="259"/>
      <c r="CI66" s="259"/>
      <c r="CJ66" s="259"/>
      <c r="CK66" s="259"/>
      <c r="CL66" s="259"/>
      <c r="CM66" s="259"/>
      <c r="CN66" s="259"/>
      <c r="CO66" s="259"/>
      <c r="CP66" s="259"/>
      <c r="CQ66" s="259"/>
      <c r="CR66" s="259"/>
      <c r="CS66" s="259"/>
      <c r="CT66" s="259"/>
      <c r="CU66" s="259"/>
      <c r="CV66" s="259"/>
      <c r="CW66" s="259"/>
      <c r="CX66" s="259"/>
      <c r="CY66" s="259"/>
      <c r="CZ66" s="259"/>
      <c r="DA66" s="259"/>
      <c r="DB66" s="259"/>
      <c r="DC66" s="259"/>
      <c r="DD66" s="259"/>
      <c r="DE66" s="259"/>
      <c r="DF66" s="259"/>
      <c r="DG66" s="259"/>
      <c r="DH66" s="259"/>
      <c r="DI66" s="259"/>
      <c r="DJ66" s="259"/>
      <c r="DK66" s="259"/>
      <c r="DL66" s="259"/>
      <c r="DM66" s="259"/>
      <c r="DN66" s="259"/>
      <c r="DO66" s="259"/>
      <c r="DP66" s="259"/>
      <c r="DQ66" s="259"/>
      <c r="DR66" s="259"/>
      <c r="DS66" s="259"/>
      <c r="DT66" s="259"/>
      <c r="DU66" s="259"/>
      <c r="DV66" s="259"/>
      <c r="DW66" s="259"/>
      <c r="DX66" s="259"/>
      <c r="DY66" s="259"/>
      <c r="DZ66" s="259"/>
      <c r="EA66" s="259"/>
      <c r="EB66" s="259"/>
      <c r="EC66" s="259"/>
      <c r="ED66" s="259"/>
      <c r="EE66" s="259"/>
      <c r="EF66" s="259"/>
      <c r="EG66" s="259"/>
      <c r="EH66" s="259"/>
      <c r="EI66" s="259"/>
      <c r="EJ66" s="259"/>
      <c r="EK66" s="259"/>
      <c r="EL66" s="259"/>
      <c r="EM66" s="259"/>
      <c r="EN66" s="259"/>
      <c r="EO66" s="259"/>
      <c r="EP66" s="259"/>
      <c r="EQ66" s="259"/>
      <c r="ER66" s="259"/>
      <c r="ES66" s="259"/>
      <c r="ET66" s="259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59"/>
      <c r="FL66" s="259"/>
      <c r="FM66" s="259"/>
      <c r="FN66" s="259"/>
      <c r="FO66" s="259"/>
      <c r="FP66" s="259"/>
      <c r="FQ66" s="259"/>
      <c r="FR66" s="259"/>
      <c r="FS66" s="259"/>
      <c r="FT66" s="259"/>
      <c r="FU66" s="259"/>
      <c r="FV66" s="259"/>
      <c r="FW66" s="259"/>
      <c r="FX66" s="259"/>
      <c r="FY66" s="259"/>
      <c r="FZ66" s="259"/>
      <c r="GA66" s="259"/>
      <c r="GB66" s="259"/>
      <c r="GC66" s="259"/>
      <c r="GD66" s="259"/>
      <c r="GE66" s="259"/>
      <c r="GF66" s="259"/>
      <c r="GG66" s="259"/>
      <c r="GH66" s="259"/>
      <c r="GI66" s="259"/>
      <c r="GJ66" s="259"/>
      <c r="GK66" s="259"/>
      <c r="GL66" s="259"/>
      <c r="GM66" s="259"/>
      <c r="GN66" s="259"/>
      <c r="GO66" s="259"/>
      <c r="GP66" s="259"/>
      <c r="GQ66" s="259"/>
      <c r="GR66" s="259"/>
      <c r="GS66" s="259"/>
      <c r="GT66" s="259"/>
      <c r="GU66" s="259"/>
      <c r="GV66" s="259"/>
      <c r="GW66" s="259"/>
      <c r="GX66" s="259"/>
      <c r="GY66" s="259"/>
      <c r="GZ66" s="259"/>
      <c r="HA66" s="259"/>
      <c r="HB66" s="259"/>
      <c r="HC66" s="259"/>
      <c r="HD66" s="259"/>
      <c r="HE66" s="259"/>
      <c r="HF66" s="259"/>
      <c r="HG66" s="259"/>
      <c r="HH66" s="259"/>
      <c r="HI66" s="259"/>
      <c r="HJ66" s="259"/>
      <c r="HK66" s="259"/>
      <c r="HL66" s="259"/>
      <c r="HM66" s="259"/>
      <c r="HN66" s="259"/>
      <c r="HO66" s="259"/>
      <c r="HP66" s="259"/>
      <c r="HQ66" s="259"/>
      <c r="HR66" s="259"/>
      <c r="HS66" s="259"/>
      <c r="HT66" s="259"/>
      <c r="HU66" s="259"/>
      <c r="HV66" s="259"/>
      <c r="HW66" s="259"/>
      <c r="HX66" s="259"/>
      <c r="HY66" s="259"/>
      <c r="HZ66" s="259"/>
      <c r="IA66" s="259"/>
      <c r="IB66" s="259"/>
      <c r="IC66" s="259"/>
      <c r="ID66" s="259"/>
      <c r="IE66" s="259"/>
      <c r="IF66" s="259"/>
      <c r="IG66" s="259"/>
      <c r="IH66" s="259"/>
      <c r="II66" s="259"/>
      <c r="IJ66" s="259"/>
      <c r="IK66" s="259"/>
      <c r="IL66" s="259"/>
      <c r="IM66" s="259"/>
      <c r="IN66" s="259"/>
      <c r="IO66" s="259"/>
      <c r="IP66" s="259"/>
      <c r="IQ66" s="259"/>
      <c r="IR66" s="259"/>
      <c r="IS66" s="259"/>
      <c r="IT66" s="259"/>
      <c r="IU66" s="259"/>
      <c r="IV66" s="259"/>
      <c r="IW66" s="259"/>
    </row>
    <row r="67" customFormat="false" ht="11.25" hidden="false" customHeight="false" outlineLevel="0" collapsed="false">
      <c r="A67" s="253" t="n">
        <f aca="false">B67</f>
        <v>36427</v>
      </c>
      <c r="B67" s="254" t="n">
        <f aca="false">DATE(YEAR(B62),MONTH(B62),DAY(B62)+7)</f>
        <v>36427</v>
      </c>
      <c r="C67" s="219" t="n">
        <f aca="false">VLOOKUP($B67,data!$B$6:$M$7000,11,0)</f>
        <v>2797000</v>
      </c>
      <c r="D67" s="255" t="n">
        <f aca="false">VLOOKUP($B67,[6]Data!$A$500:$E$1300,4,0)</f>
        <v>83</v>
      </c>
      <c r="E67" s="255" t="n">
        <f aca="false">VLOOKUP($B67,[6]Data!$A$500:$E$1300,5,0)</f>
        <v>61</v>
      </c>
      <c r="F67" s="255" t="n">
        <f aca="false">AVERAGE($C61:$C67)</f>
        <v>2788714.28571429</v>
      </c>
      <c r="G67" s="256"/>
      <c r="H67" s="257"/>
      <c r="I67" s="257"/>
      <c r="J67" s="257"/>
      <c r="K67" s="253" t="n">
        <f aca="false">L67</f>
        <v>36555</v>
      </c>
      <c r="L67" s="254" t="n">
        <f aca="false">DATE(YEAR(L65),MONTH(L65),DAY(L65)+7)</f>
        <v>36555</v>
      </c>
      <c r="M67" s="219" t="n">
        <f aca="false">VLOOKUP($K67,data!$B$6:$M$7000,11,0)</f>
        <v>2875000</v>
      </c>
      <c r="N67" s="257"/>
      <c r="O67" s="257"/>
      <c r="P67" s="256"/>
      <c r="Q67" s="258"/>
      <c r="R67" s="258"/>
      <c r="S67" s="258"/>
      <c r="T67" s="259"/>
      <c r="U67" s="260"/>
      <c r="V67" s="256"/>
      <c r="W67" s="260"/>
      <c r="X67" s="256"/>
      <c r="Y67" s="250"/>
      <c r="Z67" s="250"/>
      <c r="AA67" s="250"/>
      <c r="AB67" s="259"/>
      <c r="AC67" s="261"/>
      <c r="AD67" s="261"/>
      <c r="AE67" s="261"/>
      <c r="AF67" s="262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/>
      <c r="BA67" s="259"/>
      <c r="BB67" s="259"/>
      <c r="BC67" s="259"/>
      <c r="BD67" s="259"/>
      <c r="BE67" s="259"/>
      <c r="BF67" s="259"/>
      <c r="BG67" s="259"/>
      <c r="BH67" s="259"/>
      <c r="BI67" s="259"/>
      <c r="BJ67" s="259"/>
      <c r="BK67" s="259"/>
      <c r="BL67" s="259"/>
      <c r="BM67" s="259"/>
      <c r="BN67" s="259"/>
      <c r="BO67" s="259"/>
      <c r="BP67" s="259"/>
      <c r="BQ67" s="259"/>
      <c r="BR67" s="259"/>
      <c r="BS67" s="259"/>
      <c r="BT67" s="259"/>
      <c r="BU67" s="259"/>
      <c r="BV67" s="259"/>
      <c r="BW67" s="259"/>
      <c r="BX67" s="259"/>
      <c r="BY67" s="259"/>
      <c r="BZ67" s="259"/>
      <c r="CA67" s="259"/>
      <c r="CB67" s="259"/>
      <c r="CC67" s="259"/>
      <c r="CD67" s="259"/>
      <c r="CE67" s="259"/>
      <c r="CF67" s="259"/>
      <c r="CG67" s="259"/>
      <c r="CH67" s="259"/>
      <c r="CI67" s="259"/>
      <c r="CJ67" s="259"/>
      <c r="CK67" s="259"/>
      <c r="CL67" s="259"/>
      <c r="CM67" s="259"/>
      <c r="CN67" s="259"/>
      <c r="CO67" s="259"/>
      <c r="CP67" s="259"/>
      <c r="CQ67" s="259"/>
      <c r="CR67" s="259"/>
      <c r="CS67" s="259"/>
      <c r="CT67" s="259"/>
      <c r="CU67" s="259"/>
      <c r="CV67" s="259"/>
      <c r="CW67" s="259"/>
      <c r="CX67" s="259"/>
      <c r="CY67" s="259"/>
      <c r="CZ67" s="259"/>
      <c r="DA67" s="259"/>
      <c r="DB67" s="259"/>
      <c r="DC67" s="259"/>
      <c r="DD67" s="259"/>
      <c r="DE67" s="259"/>
      <c r="DF67" s="259"/>
      <c r="DG67" s="259"/>
      <c r="DH67" s="259"/>
      <c r="DI67" s="259"/>
      <c r="DJ67" s="259"/>
      <c r="DK67" s="259"/>
      <c r="DL67" s="259"/>
      <c r="DM67" s="259"/>
      <c r="DN67" s="259"/>
      <c r="DO67" s="259"/>
      <c r="DP67" s="259"/>
      <c r="DQ67" s="259"/>
      <c r="DR67" s="259"/>
      <c r="DS67" s="259"/>
      <c r="DT67" s="259"/>
      <c r="DU67" s="259"/>
      <c r="DV67" s="259"/>
      <c r="DW67" s="259"/>
      <c r="DX67" s="259"/>
      <c r="DY67" s="259"/>
      <c r="DZ67" s="259"/>
      <c r="EA67" s="259"/>
      <c r="EB67" s="259"/>
      <c r="EC67" s="259"/>
      <c r="ED67" s="259"/>
      <c r="EE67" s="259"/>
      <c r="EF67" s="259"/>
      <c r="EG67" s="259"/>
      <c r="EH67" s="259"/>
      <c r="EI67" s="259"/>
      <c r="EJ67" s="259"/>
      <c r="EK67" s="259"/>
      <c r="EL67" s="259"/>
      <c r="EM67" s="259"/>
      <c r="EN67" s="259"/>
      <c r="EO67" s="259"/>
      <c r="EP67" s="259"/>
      <c r="EQ67" s="259"/>
      <c r="ER67" s="259"/>
      <c r="ES67" s="259"/>
      <c r="ET67" s="259"/>
      <c r="EU67" s="259"/>
      <c r="EV67" s="259"/>
      <c r="EW67" s="259"/>
      <c r="EX67" s="259"/>
      <c r="EY67" s="259"/>
      <c r="EZ67" s="259"/>
      <c r="FA67" s="259"/>
      <c r="FB67" s="259"/>
      <c r="FC67" s="259"/>
      <c r="FD67" s="259"/>
      <c r="FE67" s="259"/>
      <c r="FF67" s="259"/>
      <c r="FG67" s="259"/>
      <c r="FH67" s="259"/>
      <c r="FI67" s="259"/>
      <c r="FJ67" s="259"/>
      <c r="FK67" s="259"/>
      <c r="FL67" s="259"/>
      <c r="FM67" s="259"/>
      <c r="FN67" s="259"/>
      <c r="FO67" s="259"/>
      <c r="FP67" s="259"/>
      <c r="FQ67" s="259"/>
      <c r="FR67" s="259"/>
      <c r="FS67" s="259"/>
      <c r="FT67" s="259"/>
      <c r="FU67" s="259"/>
      <c r="FV67" s="259"/>
      <c r="FW67" s="259"/>
      <c r="FX67" s="259"/>
      <c r="FY67" s="259"/>
      <c r="FZ67" s="259"/>
      <c r="GA67" s="259"/>
      <c r="GB67" s="259"/>
      <c r="GC67" s="259"/>
      <c r="GD67" s="259"/>
      <c r="GE67" s="259"/>
      <c r="GF67" s="259"/>
      <c r="GG67" s="259"/>
      <c r="GH67" s="259"/>
      <c r="GI67" s="259"/>
      <c r="GJ67" s="259"/>
      <c r="GK67" s="259"/>
      <c r="GL67" s="259"/>
      <c r="GM67" s="259"/>
      <c r="GN67" s="259"/>
      <c r="GO67" s="259"/>
      <c r="GP67" s="259"/>
      <c r="GQ67" s="259"/>
      <c r="GR67" s="259"/>
      <c r="GS67" s="259"/>
      <c r="GT67" s="259"/>
      <c r="GU67" s="259"/>
      <c r="GV67" s="259"/>
      <c r="GW67" s="259"/>
      <c r="GX67" s="259"/>
      <c r="GY67" s="259"/>
      <c r="GZ67" s="259"/>
      <c r="HA67" s="259"/>
      <c r="HB67" s="259"/>
      <c r="HC67" s="259"/>
      <c r="HD67" s="259"/>
      <c r="HE67" s="259"/>
      <c r="HF67" s="259"/>
      <c r="HG67" s="259"/>
      <c r="HH67" s="259"/>
      <c r="HI67" s="259"/>
      <c r="HJ67" s="259"/>
      <c r="HK67" s="259"/>
      <c r="HL67" s="259"/>
      <c r="HM67" s="259"/>
      <c r="HN67" s="259"/>
      <c r="HO67" s="259"/>
      <c r="HP67" s="259"/>
      <c r="HQ67" s="259"/>
      <c r="HR67" s="259"/>
      <c r="HS67" s="259"/>
      <c r="HT67" s="259"/>
      <c r="HU67" s="259"/>
      <c r="HV67" s="259"/>
      <c r="HW67" s="259"/>
      <c r="HX67" s="259"/>
      <c r="HY67" s="259"/>
      <c r="HZ67" s="259"/>
      <c r="IA67" s="259"/>
      <c r="IB67" s="259"/>
      <c r="IC67" s="259"/>
      <c r="ID67" s="259"/>
      <c r="IE67" s="259"/>
      <c r="IF67" s="259"/>
      <c r="IG67" s="259"/>
      <c r="IH67" s="259"/>
      <c r="II67" s="259"/>
      <c r="IJ67" s="259"/>
      <c r="IK67" s="259"/>
      <c r="IL67" s="259"/>
      <c r="IM67" s="259"/>
      <c r="IN67" s="259"/>
      <c r="IO67" s="259"/>
      <c r="IP67" s="259"/>
      <c r="IQ67" s="259"/>
      <c r="IR67" s="259"/>
      <c r="IS67" s="259"/>
      <c r="IT67" s="259"/>
      <c r="IU67" s="259"/>
      <c r="IV67" s="259"/>
      <c r="IW67" s="259"/>
    </row>
    <row r="68" customFormat="false" ht="11.25" hidden="false" customHeight="false" outlineLevel="0" collapsed="false">
      <c r="A68" s="253" t="n">
        <f aca="false">B68</f>
        <v>36430</v>
      </c>
      <c r="B68" s="254" t="n">
        <f aca="false">DATE(YEAR(B63),MONTH(B63),DAY(B63)+7)</f>
        <v>36430</v>
      </c>
      <c r="C68" s="219" t="n">
        <f aca="false">VLOOKUP($B68,data!$B$6:$M$7000,11,0)</f>
        <v>2999000</v>
      </c>
      <c r="D68" s="255" t="n">
        <f aca="false">VLOOKUP($B68,[6]Data!$A$500:$E$1300,4,0)</f>
        <v>74</v>
      </c>
      <c r="E68" s="255" t="n">
        <f aca="false">VLOOKUP($B68,[6]Data!$A$500:$E$1300,5,0)</f>
        <v>61</v>
      </c>
      <c r="F68" s="255" t="n">
        <f aca="false">AVERAGE($C62:$C68)</f>
        <v>2820428.57142857</v>
      </c>
      <c r="G68" s="256"/>
      <c r="H68" s="257"/>
      <c r="I68" s="257"/>
      <c r="J68" s="257"/>
      <c r="K68" s="253" t="n">
        <f aca="false">L68</f>
        <v>36561</v>
      </c>
      <c r="L68" s="254" t="n">
        <f aca="false">DATE(YEAR(L66),MONTH(L66),DAY(L66)+7)</f>
        <v>36561</v>
      </c>
      <c r="M68" s="219" t="n">
        <f aca="false">VLOOKUP($K68,data!$B$6:$M$7000,11,0)</f>
        <v>2463000</v>
      </c>
      <c r="N68" s="257"/>
      <c r="O68" s="257"/>
      <c r="P68" s="256"/>
      <c r="Q68" s="258"/>
      <c r="R68" s="258"/>
      <c r="S68" s="258"/>
      <c r="T68" s="259"/>
      <c r="U68" s="260"/>
      <c r="V68" s="256"/>
      <c r="W68" s="260"/>
      <c r="X68" s="256"/>
      <c r="Y68" s="250"/>
      <c r="Z68" s="250"/>
      <c r="AA68" s="250"/>
      <c r="AB68" s="259"/>
      <c r="AC68" s="261"/>
      <c r="AD68" s="261"/>
      <c r="AE68" s="261"/>
      <c r="AF68" s="262"/>
      <c r="AG68" s="259"/>
      <c r="AH68" s="259"/>
      <c r="AI68" s="259"/>
      <c r="AJ68" s="259"/>
      <c r="AK68" s="259"/>
      <c r="AL68" s="259"/>
      <c r="AM68" s="259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  <c r="DL68" s="259"/>
      <c r="DM68" s="259"/>
      <c r="DN68" s="259"/>
      <c r="DO68" s="259"/>
      <c r="DP68" s="259"/>
      <c r="DQ68" s="259"/>
      <c r="DR68" s="259"/>
      <c r="DS68" s="259"/>
      <c r="DT68" s="259"/>
      <c r="DU68" s="259"/>
      <c r="DV68" s="259"/>
      <c r="DW68" s="259"/>
      <c r="DX68" s="259"/>
      <c r="DY68" s="259"/>
      <c r="DZ68" s="259"/>
      <c r="EA68" s="259"/>
      <c r="EB68" s="259"/>
      <c r="EC68" s="259"/>
      <c r="ED68" s="259"/>
      <c r="EE68" s="259"/>
      <c r="EF68" s="259"/>
      <c r="EG68" s="259"/>
      <c r="EH68" s="259"/>
      <c r="EI68" s="259"/>
      <c r="EJ68" s="259"/>
      <c r="EK68" s="259"/>
      <c r="EL68" s="259"/>
      <c r="EM68" s="259"/>
      <c r="EN68" s="259"/>
      <c r="EO68" s="259"/>
      <c r="EP68" s="259"/>
      <c r="EQ68" s="259"/>
      <c r="ER68" s="259"/>
      <c r="ES68" s="259"/>
      <c r="ET68" s="259"/>
      <c r="EU68" s="259"/>
      <c r="EV68" s="259"/>
      <c r="EW68" s="259"/>
      <c r="EX68" s="259"/>
      <c r="EY68" s="259"/>
      <c r="EZ68" s="259"/>
      <c r="FA68" s="259"/>
      <c r="FB68" s="259"/>
      <c r="FC68" s="259"/>
      <c r="FD68" s="259"/>
      <c r="FE68" s="259"/>
      <c r="FF68" s="259"/>
      <c r="FG68" s="259"/>
      <c r="FH68" s="259"/>
      <c r="FI68" s="259"/>
      <c r="FJ68" s="259"/>
      <c r="FK68" s="259"/>
      <c r="FL68" s="259"/>
      <c r="FM68" s="259"/>
      <c r="FN68" s="259"/>
      <c r="FO68" s="259"/>
      <c r="FP68" s="259"/>
      <c r="FQ68" s="259"/>
      <c r="FR68" s="259"/>
      <c r="FS68" s="259"/>
      <c r="FT68" s="259"/>
      <c r="FU68" s="259"/>
      <c r="FV68" s="259"/>
      <c r="FW68" s="259"/>
      <c r="FX68" s="259"/>
      <c r="FY68" s="259"/>
      <c r="FZ68" s="259"/>
      <c r="GA68" s="259"/>
      <c r="GB68" s="259"/>
      <c r="GC68" s="259"/>
      <c r="GD68" s="259"/>
      <c r="GE68" s="259"/>
      <c r="GF68" s="259"/>
      <c r="GG68" s="259"/>
      <c r="GH68" s="259"/>
      <c r="GI68" s="259"/>
      <c r="GJ68" s="259"/>
      <c r="GK68" s="259"/>
      <c r="GL68" s="259"/>
      <c r="GM68" s="259"/>
      <c r="GN68" s="259"/>
      <c r="GO68" s="259"/>
      <c r="GP68" s="259"/>
      <c r="GQ68" s="259"/>
      <c r="GR68" s="259"/>
      <c r="GS68" s="259"/>
      <c r="GT68" s="259"/>
      <c r="GU68" s="259"/>
      <c r="GV68" s="259"/>
      <c r="GW68" s="259"/>
      <c r="GX68" s="259"/>
      <c r="GY68" s="259"/>
      <c r="GZ68" s="259"/>
      <c r="HA68" s="259"/>
      <c r="HB68" s="259"/>
      <c r="HC68" s="259"/>
      <c r="HD68" s="259"/>
      <c r="HE68" s="259"/>
      <c r="HF68" s="259"/>
      <c r="HG68" s="259"/>
      <c r="HH68" s="259"/>
      <c r="HI68" s="259"/>
      <c r="HJ68" s="259"/>
      <c r="HK68" s="259"/>
      <c r="HL68" s="259"/>
      <c r="HM68" s="259"/>
      <c r="HN68" s="259"/>
      <c r="HO68" s="259"/>
      <c r="HP68" s="259"/>
      <c r="HQ68" s="259"/>
      <c r="HR68" s="259"/>
      <c r="HS68" s="259"/>
      <c r="HT68" s="259"/>
      <c r="HU68" s="259"/>
      <c r="HV68" s="259"/>
      <c r="HW68" s="259"/>
      <c r="HX68" s="259"/>
      <c r="HY68" s="259"/>
      <c r="HZ68" s="259"/>
      <c r="IA68" s="259"/>
      <c r="IB68" s="259"/>
      <c r="IC68" s="259"/>
      <c r="ID68" s="259"/>
      <c r="IE68" s="259"/>
      <c r="IF68" s="259"/>
      <c r="IG68" s="259"/>
      <c r="IH68" s="259"/>
      <c r="II68" s="259"/>
      <c r="IJ68" s="259"/>
      <c r="IK68" s="259"/>
      <c r="IL68" s="259"/>
      <c r="IM68" s="259"/>
      <c r="IN68" s="259"/>
      <c r="IO68" s="259"/>
      <c r="IP68" s="259"/>
      <c r="IQ68" s="259"/>
      <c r="IR68" s="259"/>
      <c r="IS68" s="259"/>
      <c r="IT68" s="259"/>
      <c r="IU68" s="259"/>
      <c r="IV68" s="259"/>
      <c r="IW68" s="259"/>
    </row>
    <row r="69" customFormat="false" ht="11.25" hidden="false" customHeight="false" outlineLevel="0" collapsed="false">
      <c r="A69" s="253" t="n">
        <f aca="false">B69</f>
        <v>36431</v>
      </c>
      <c r="B69" s="254" t="n">
        <f aca="false">DATE(YEAR(B64),MONTH(B64),DAY(B64)+7)</f>
        <v>36431</v>
      </c>
      <c r="C69" s="219" t="n">
        <f aca="false">VLOOKUP($B69,data!$B$6:$M$7000,11,0)</f>
        <v>3008000</v>
      </c>
      <c r="D69" s="255" t="n">
        <f aca="false">VLOOKUP($B69,[6]Data!$A$500:$E$1300,4,0)</f>
        <v>99</v>
      </c>
      <c r="E69" s="255" t="n">
        <f aca="false">VLOOKUP($B69,[6]Data!$A$500:$E$1300,5,0)</f>
        <v>58</v>
      </c>
      <c r="F69" s="255" t="n">
        <f aca="false">AVERAGE($C63:$C69)</f>
        <v>2876857.14285714</v>
      </c>
      <c r="G69" s="256"/>
      <c r="H69" s="257"/>
      <c r="I69" s="257"/>
      <c r="J69" s="257"/>
      <c r="K69" s="253" t="n">
        <f aca="false">L69</f>
        <v>36562</v>
      </c>
      <c r="L69" s="254" t="n">
        <f aca="false">DATE(YEAR(L67),MONTH(L67),DAY(L67)+7)</f>
        <v>36562</v>
      </c>
      <c r="M69" s="219" t="n">
        <f aca="false">VLOOKUP($K69,data!$B$6:$M$7000,11,0)</f>
        <v>2495000</v>
      </c>
      <c r="N69" s="257"/>
      <c r="O69" s="257"/>
      <c r="P69" s="256"/>
      <c r="Q69" s="258"/>
      <c r="R69" s="258"/>
      <c r="S69" s="258"/>
      <c r="T69" s="259"/>
      <c r="U69" s="260"/>
      <c r="V69" s="256"/>
      <c r="W69" s="260"/>
      <c r="X69" s="256"/>
      <c r="Y69" s="250"/>
      <c r="Z69" s="250"/>
      <c r="AA69" s="250"/>
      <c r="AB69" s="259"/>
      <c r="AC69" s="261"/>
      <c r="AD69" s="261"/>
      <c r="AE69" s="261"/>
      <c r="AF69" s="262"/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/>
      <c r="BA69" s="259"/>
      <c r="BB69" s="259"/>
      <c r="BC69" s="259"/>
      <c r="BD69" s="259"/>
      <c r="BE69" s="259"/>
      <c r="BF69" s="259"/>
      <c r="BG69" s="259"/>
      <c r="BH69" s="259"/>
      <c r="BI69" s="259"/>
      <c r="BJ69" s="259"/>
      <c r="BK69" s="259"/>
      <c r="BL69" s="259"/>
      <c r="BM69" s="259"/>
      <c r="BN69" s="259"/>
      <c r="BO69" s="259"/>
      <c r="BP69" s="259"/>
      <c r="BQ69" s="259"/>
      <c r="BR69" s="259"/>
      <c r="BS69" s="259"/>
      <c r="BT69" s="259"/>
      <c r="BU69" s="259"/>
      <c r="BV69" s="259"/>
      <c r="BW69" s="259"/>
      <c r="BX69" s="259"/>
      <c r="BY69" s="259"/>
      <c r="BZ69" s="259"/>
      <c r="CA69" s="259"/>
      <c r="CB69" s="259"/>
      <c r="CC69" s="259"/>
      <c r="CD69" s="259"/>
      <c r="CE69" s="259"/>
      <c r="CF69" s="259"/>
      <c r="CG69" s="259"/>
      <c r="CH69" s="259"/>
      <c r="CI69" s="259"/>
      <c r="CJ69" s="259"/>
      <c r="CK69" s="259"/>
      <c r="CL69" s="259"/>
      <c r="CM69" s="259"/>
      <c r="CN69" s="259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  <c r="DL69" s="259"/>
      <c r="DM69" s="259"/>
      <c r="DN69" s="259"/>
      <c r="DO69" s="259"/>
      <c r="DP69" s="259"/>
      <c r="DQ69" s="259"/>
      <c r="DR69" s="259"/>
      <c r="DS69" s="259"/>
      <c r="DT69" s="259"/>
      <c r="DU69" s="259"/>
      <c r="DV69" s="259"/>
      <c r="DW69" s="259"/>
      <c r="DX69" s="259"/>
      <c r="DY69" s="259"/>
      <c r="DZ69" s="259"/>
      <c r="EA69" s="259"/>
      <c r="EB69" s="259"/>
      <c r="EC69" s="259"/>
      <c r="ED69" s="259"/>
      <c r="EE69" s="259"/>
      <c r="EF69" s="259"/>
      <c r="EG69" s="259"/>
      <c r="EH69" s="259"/>
      <c r="EI69" s="259"/>
      <c r="EJ69" s="259"/>
      <c r="EK69" s="259"/>
      <c r="EL69" s="259"/>
      <c r="EM69" s="259"/>
      <c r="EN69" s="259"/>
      <c r="EO69" s="259"/>
      <c r="EP69" s="259"/>
      <c r="EQ69" s="259"/>
      <c r="ER69" s="259"/>
      <c r="ES69" s="259"/>
      <c r="ET69" s="259"/>
      <c r="EU69" s="259"/>
      <c r="EV69" s="259"/>
      <c r="EW69" s="259"/>
      <c r="EX69" s="259"/>
      <c r="EY69" s="259"/>
      <c r="EZ69" s="259"/>
      <c r="FA69" s="259"/>
      <c r="FB69" s="259"/>
      <c r="FC69" s="259"/>
      <c r="FD69" s="259"/>
      <c r="FE69" s="259"/>
      <c r="FF69" s="259"/>
      <c r="FG69" s="259"/>
      <c r="FH69" s="259"/>
      <c r="FI69" s="259"/>
      <c r="FJ69" s="259"/>
      <c r="FK69" s="259"/>
      <c r="FL69" s="259"/>
      <c r="FM69" s="259"/>
      <c r="FN69" s="259"/>
      <c r="FO69" s="259"/>
      <c r="FP69" s="259"/>
      <c r="FQ69" s="259"/>
      <c r="FR69" s="259"/>
      <c r="FS69" s="259"/>
      <c r="FT69" s="259"/>
      <c r="FU69" s="259"/>
      <c r="FV69" s="259"/>
      <c r="FW69" s="259"/>
      <c r="FX69" s="259"/>
      <c r="FY69" s="259"/>
      <c r="FZ69" s="259"/>
      <c r="GA69" s="259"/>
      <c r="GB69" s="259"/>
      <c r="GC69" s="259"/>
      <c r="GD69" s="259"/>
      <c r="GE69" s="259"/>
      <c r="GF69" s="259"/>
      <c r="GG69" s="259"/>
      <c r="GH69" s="259"/>
      <c r="GI69" s="259"/>
      <c r="GJ69" s="259"/>
      <c r="GK69" s="259"/>
      <c r="GL69" s="259"/>
      <c r="GM69" s="259"/>
      <c r="GN69" s="259"/>
      <c r="GO69" s="259"/>
      <c r="GP69" s="259"/>
      <c r="GQ69" s="259"/>
      <c r="GR69" s="259"/>
      <c r="GS69" s="259"/>
      <c r="GT69" s="259"/>
      <c r="GU69" s="259"/>
      <c r="GV69" s="259"/>
      <c r="GW69" s="259"/>
      <c r="GX69" s="259"/>
      <c r="GY69" s="259"/>
      <c r="GZ69" s="259"/>
      <c r="HA69" s="259"/>
      <c r="HB69" s="259"/>
      <c r="HC69" s="259"/>
      <c r="HD69" s="259"/>
      <c r="HE69" s="259"/>
      <c r="HF69" s="259"/>
      <c r="HG69" s="259"/>
      <c r="HH69" s="259"/>
      <c r="HI69" s="259"/>
      <c r="HJ69" s="259"/>
      <c r="HK69" s="259"/>
      <c r="HL69" s="259"/>
      <c r="HM69" s="259"/>
      <c r="HN69" s="259"/>
      <c r="HO69" s="259"/>
      <c r="HP69" s="259"/>
      <c r="HQ69" s="259"/>
      <c r="HR69" s="259"/>
      <c r="HS69" s="259"/>
      <c r="HT69" s="259"/>
      <c r="HU69" s="259"/>
      <c r="HV69" s="259"/>
      <c r="HW69" s="259"/>
      <c r="HX69" s="259"/>
      <c r="HY69" s="259"/>
      <c r="HZ69" s="259"/>
      <c r="IA69" s="259"/>
      <c r="IB69" s="259"/>
      <c r="IC69" s="259"/>
      <c r="ID69" s="259"/>
      <c r="IE69" s="259"/>
      <c r="IF69" s="259"/>
      <c r="IG69" s="259"/>
      <c r="IH69" s="259"/>
      <c r="II69" s="259"/>
      <c r="IJ69" s="259"/>
      <c r="IK69" s="259"/>
      <c r="IL69" s="259"/>
      <c r="IM69" s="259"/>
      <c r="IN69" s="259"/>
      <c r="IO69" s="259"/>
      <c r="IP69" s="259"/>
      <c r="IQ69" s="259"/>
      <c r="IR69" s="259"/>
      <c r="IS69" s="259"/>
      <c r="IT69" s="259"/>
      <c r="IU69" s="259"/>
      <c r="IV69" s="259"/>
      <c r="IW69" s="259"/>
    </row>
    <row r="70" customFormat="false" ht="11.25" hidden="false" customHeight="false" outlineLevel="0" collapsed="false">
      <c r="A70" s="253" t="n">
        <f aca="false">B70</f>
        <v>36432</v>
      </c>
      <c r="B70" s="254" t="n">
        <f aca="false">DATE(YEAR(B65),MONTH(B65),DAY(B65)+7)</f>
        <v>36432</v>
      </c>
      <c r="C70" s="219" t="n">
        <f aca="false">VLOOKUP($B70,data!$B$6:$M$7000,11,0)</f>
        <v>3112000</v>
      </c>
      <c r="D70" s="255" t="n">
        <f aca="false">VLOOKUP($B70,[6]Data!$A$500:$E$1300,4,0)</f>
        <v>103</v>
      </c>
      <c r="E70" s="255" t="n">
        <f aca="false">VLOOKUP($B70,[6]Data!$A$500:$E$1300,5,0)</f>
        <v>62</v>
      </c>
      <c r="F70" s="255" t="n">
        <f aca="false">AVERAGE($C64:$C70)</f>
        <v>2930857.14285714</v>
      </c>
      <c r="G70" s="256"/>
      <c r="H70" s="257"/>
      <c r="I70" s="257"/>
      <c r="J70" s="257"/>
      <c r="K70" s="253" t="n">
        <f aca="false">L70</f>
        <v>36568</v>
      </c>
      <c r="L70" s="254" t="n">
        <f aca="false">DATE(YEAR(L68),MONTH(L68),DAY(L68)+7)</f>
        <v>36568</v>
      </c>
      <c r="M70" s="219" t="n">
        <f aca="false">VLOOKUP($K70,data!$B$6:$M$7000,11,0)</f>
        <v>2793000</v>
      </c>
      <c r="N70" s="257"/>
      <c r="O70" s="257"/>
      <c r="P70" s="256"/>
      <c r="Q70" s="258"/>
      <c r="R70" s="258"/>
      <c r="S70" s="258"/>
      <c r="T70" s="259"/>
      <c r="U70" s="260"/>
      <c r="V70" s="256"/>
      <c r="W70" s="260"/>
      <c r="X70" s="256"/>
      <c r="Y70" s="250"/>
      <c r="Z70" s="250"/>
      <c r="AA70" s="250"/>
      <c r="AB70" s="259"/>
      <c r="AC70" s="261"/>
      <c r="AD70" s="261"/>
      <c r="AE70" s="261"/>
      <c r="AF70" s="262"/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59"/>
      <c r="BU70" s="259"/>
      <c r="BV70" s="259"/>
      <c r="BW70" s="259"/>
      <c r="BX70" s="259"/>
      <c r="BY70" s="259"/>
      <c r="BZ70" s="259"/>
      <c r="CA70" s="259"/>
      <c r="CB70" s="259"/>
      <c r="CC70" s="259"/>
      <c r="CD70" s="259"/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EA70" s="259"/>
      <c r="EB70" s="259"/>
      <c r="EC70" s="259"/>
      <c r="ED70" s="259"/>
      <c r="EE70" s="259"/>
      <c r="EF70" s="259"/>
      <c r="EG70" s="259"/>
      <c r="EH70" s="259"/>
      <c r="EI70" s="259"/>
      <c r="EJ70" s="259"/>
      <c r="EK70" s="259"/>
      <c r="EL70" s="259"/>
      <c r="EM70" s="259"/>
      <c r="EN70" s="259"/>
      <c r="EO70" s="259"/>
      <c r="EP70" s="259"/>
      <c r="EQ70" s="259"/>
      <c r="ER70" s="259"/>
      <c r="ES70" s="259"/>
      <c r="ET70" s="259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59"/>
      <c r="FL70" s="259"/>
      <c r="FM70" s="259"/>
      <c r="FN70" s="259"/>
      <c r="FO70" s="259"/>
      <c r="FP70" s="259"/>
      <c r="FQ70" s="259"/>
      <c r="FR70" s="259"/>
      <c r="FS70" s="259"/>
      <c r="FT70" s="259"/>
      <c r="FU70" s="259"/>
      <c r="FV70" s="259"/>
      <c r="FW70" s="259"/>
      <c r="FX70" s="259"/>
      <c r="FY70" s="259"/>
      <c r="FZ70" s="259"/>
      <c r="GA70" s="259"/>
      <c r="GB70" s="259"/>
      <c r="GC70" s="259"/>
      <c r="GD70" s="259"/>
      <c r="GE70" s="259"/>
      <c r="GF70" s="259"/>
      <c r="GG70" s="259"/>
      <c r="GH70" s="259"/>
      <c r="GI70" s="259"/>
      <c r="GJ70" s="259"/>
      <c r="GK70" s="259"/>
      <c r="GL70" s="259"/>
      <c r="GM70" s="259"/>
      <c r="GN70" s="259"/>
      <c r="GO70" s="259"/>
      <c r="GP70" s="259"/>
      <c r="GQ70" s="259"/>
      <c r="GR70" s="259"/>
      <c r="GS70" s="259"/>
      <c r="GT70" s="259"/>
      <c r="GU70" s="259"/>
      <c r="GV70" s="259"/>
      <c r="GW70" s="259"/>
      <c r="GX70" s="259"/>
      <c r="GY70" s="259"/>
      <c r="GZ70" s="259"/>
      <c r="HA70" s="259"/>
      <c r="HB70" s="259"/>
      <c r="HC70" s="259"/>
      <c r="HD70" s="259"/>
      <c r="HE70" s="259"/>
      <c r="HF70" s="259"/>
      <c r="HG70" s="259"/>
      <c r="HH70" s="259"/>
      <c r="HI70" s="259"/>
      <c r="HJ70" s="259"/>
      <c r="HK70" s="259"/>
      <c r="HL70" s="259"/>
      <c r="HM70" s="259"/>
      <c r="HN70" s="259"/>
      <c r="HO70" s="259"/>
      <c r="HP70" s="259"/>
      <c r="HQ70" s="259"/>
      <c r="HR70" s="259"/>
      <c r="HS70" s="259"/>
      <c r="HT70" s="259"/>
      <c r="HU70" s="259"/>
      <c r="HV70" s="259"/>
      <c r="HW70" s="259"/>
      <c r="HX70" s="259"/>
      <c r="HY70" s="259"/>
      <c r="HZ70" s="259"/>
      <c r="IA70" s="259"/>
      <c r="IB70" s="259"/>
      <c r="IC70" s="259"/>
      <c r="ID70" s="259"/>
      <c r="IE70" s="259"/>
      <c r="IF70" s="259"/>
      <c r="IG70" s="259"/>
      <c r="IH70" s="259"/>
      <c r="II70" s="259"/>
      <c r="IJ70" s="259"/>
      <c r="IK70" s="259"/>
      <c r="IL70" s="259"/>
      <c r="IM70" s="259"/>
      <c r="IN70" s="259"/>
      <c r="IO70" s="259"/>
      <c r="IP70" s="259"/>
      <c r="IQ70" s="259"/>
      <c r="IR70" s="259"/>
      <c r="IS70" s="259"/>
      <c r="IT70" s="259"/>
      <c r="IU70" s="259"/>
      <c r="IV70" s="259"/>
      <c r="IW70" s="259"/>
    </row>
    <row r="71" customFormat="false" ht="11.25" hidden="false" customHeight="false" outlineLevel="0" collapsed="false">
      <c r="A71" s="253" t="n">
        <f aca="false">B71</f>
        <v>36433</v>
      </c>
      <c r="B71" s="254" t="n">
        <f aca="false">DATE(YEAR(B66),MONTH(B66),DAY(B66)+7)</f>
        <v>36433</v>
      </c>
      <c r="C71" s="219" t="n">
        <f aca="false">VLOOKUP($B71,data!$B$6:$M$7000,11,0)</f>
        <v>3168000</v>
      </c>
      <c r="D71" s="255" t="n">
        <f aca="false">VLOOKUP($B71,[6]Data!$A$500:$E$1300,4,0)</f>
        <v>100</v>
      </c>
      <c r="E71" s="255" t="n">
        <f aca="false">VLOOKUP($B71,[6]Data!$A$500:$E$1300,5,0)</f>
        <v>64</v>
      </c>
      <c r="F71" s="255" t="n">
        <f aca="false">AVERAGE($C65:$C71)</f>
        <v>2980714.28571429</v>
      </c>
      <c r="G71" s="256"/>
      <c r="H71" s="257"/>
      <c r="I71" s="257"/>
      <c r="J71" s="257"/>
      <c r="K71" s="253" t="n">
        <f aca="false">L71</f>
        <v>36569</v>
      </c>
      <c r="L71" s="254" t="n">
        <f aca="false">DATE(YEAR(L69),MONTH(L69),DAY(L69)+7)</f>
        <v>36569</v>
      </c>
      <c r="M71" s="219" t="n">
        <f aca="false">VLOOKUP($K71,data!$B$6:$M$7000,11,0)</f>
        <v>2962000</v>
      </c>
      <c r="N71" s="257"/>
      <c r="O71" s="257"/>
      <c r="P71" s="256"/>
      <c r="Q71" s="258"/>
      <c r="R71" s="258"/>
      <c r="S71" s="258"/>
      <c r="T71" s="259"/>
      <c r="U71" s="260"/>
      <c r="V71" s="256"/>
      <c r="W71" s="260"/>
      <c r="X71" s="256"/>
      <c r="Y71" s="250"/>
      <c r="Z71" s="250"/>
      <c r="AA71" s="250"/>
      <c r="AB71" s="259"/>
      <c r="AC71" s="261"/>
      <c r="AD71" s="261"/>
      <c r="AE71" s="261"/>
      <c r="AF71" s="262"/>
      <c r="AG71" s="259"/>
      <c r="AH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  <c r="BL71" s="259"/>
      <c r="BM71" s="259"/>
      <c r="BN71" s="259"/>
      <c r="BO71" s="259"/>
      <c r="BP71" s="259"/>
      <c r="BQ71" s="259"/>
      <c r="BR71" s="259"/>
      <c r="BS71" s="259"/>
      <c r="BT71" s="259"/>
      <c r="BU71" s="259"/>
      <c r="BV71" s="259"/>
      <c r="BW71" s="259"/>
      <c r="BX71" s="259"/>
      <c r="BY71" s="259"/>
      <c r="BZ71" s="259"/>
      <c r="CA71" s="259"/>
      <c r="CB71" s="259"/>
      <c r="CC71" s="259"/>
      <c r="CD71" s="259"/>
      <c r="CE71" s="259"/>
      <c r="CF71" s="259"/>
      <c r="CG71" s="259"/>
      <c r="CH71" s="259"/>
      <c r="CI71" s="259"/>
      <c r="CJ71" s="259"/>
      <c r="CK71" s="259"/>
      <c r="CL71" s="259"/>
      <c r="CM71" s="259"/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  <c r="DL71" s="259"/>
      <c r="DM71" s="259"/>
      <c r="DN71" s="259"/>
      <c r="DO71" s="259"/>
      <c r="DP71" s="259"/>
      <c r="DQ71" s="259"/>
      <c r="DR71" s="259"/>
      <c r="DS71" s="259"/>
      <c r="DT71" s="259"/>
      <c r="DU71" s="259"/>
      <c r="DV71" s="259"/>
      <c r="DW71" s="259"/>
      <c r="DX71" s="259"/>
      <c r="DY71" s="259"/>
      <c r="DZ71" s="259"/>
      <c r="EA71" s="259"/>
      <c r="EB71" s="259"/>
      <c r="EC71" s="259"/>
      <c r="ED71" s="259"/>
      <c r="EE71" s="259"/>
      <c r="EF71" s="259"/>
      <c r="EG71" s="259"/>
      <c r="EH71" s="259"/>
      <c r="EI71" s="259"/>
      <c r="EJ71" s="259"/>
      <c r="EK71" s="259"/>
      <c r="EL71" s="259"/>
      <c r="EM71" s="259"/>
      <c r="EN71" s="259"/>
      <c r="EO71" s="259"/>
      <c r="EP71" s="259"/>
      <c r="EQ71" s="259"/>
      <c r="ER71" s="259"/>
      <c r="ES71" s="259"/>
      <c r="ET71" s="259"/>
      <c r="EU71" s="259"/>
      <c r="EV71" s="259"/>
      <c r="EW71" s="259"/>
      <c r="EX71" s="259"/>
      <c r="EY71" s="259"/>
      <c r="EZ71" s="259"/>
      <c r="FA71" s="259"/>
      <c r="FB71" s="259"/>
      <c r="FC71" s="259"/>
      <c r="FD71" s="259"/>
      <c r="FE71" s="259"/>
      <c r="FF71" s="259"/>
      <c r="FG71" s="259"/>
      <c r="FH71" s="259"/>
      <c r="FI71" s="259"/>
      <c r="FJ71" s="259"/>
      <c r="FK71" s="259"/>
      <c r="FL71" s="259"/>
      <c r="FM71" s="259"/>
      <c r="FN71" s="259"/>
      <c r="FO71" s="259"/>
      <c r="FP71" s="259"/>
      <c r="FQ71" s="259"/>
      <c r="FR71" s="259"/>
      <c r="FS71" s="259"/>
      <c r="FT71" s="259"/>
      <c r="FU71" s="259"/>
      <c r="FV71" s="259"/>
      <c r="FW71" s="259"/>
      <c r="FX71" s="259"/>
      <c r="FY71" s="259"/>
      <c r="FZ71" s="259"/>
      <c r="GA71" s="259"/>
      <c r="GB71" s="259"/>
      <c r="GC71" s="259"/>
      <c r="GD71" s="259"/>
      <c r="GE71" s="259"/>
      <c r="GF71" s="259"/>
      <c r="GG71" s="259"/>
      <c r="GH71" s="259"/>
      <c r="GI71" s="259"/>
      <c r="GJ71" s="259"/>
      <c r="GK71" s="259"/>
      <c r="GL71" s="259"/>
      <c r="GM71" s="259"/>
      <c r="GN71" s="259"/>
      <c r="GO71" s="259"/>
      <c r="GP71" s="259"/>
      <c r="GQ71" s="259"/>
      <c r="GR71" s="259"/>
      <c r="GS71" s="259"/>
      <c r="GT71" s="259"/>
      <c r="GU71" s="259"/>
      <c r="GV71" s="259"/>
      <c r="GW71" s="259"/>
      <c r="GX71" s="259"/>
      <c r="GY71" s="259"/>
      <c r="GZ71" s="259"/>
      <c r="HA71" s="259"/>
      <c r="HB71" s="259"/>
      <c r="HC71" s="259"/>
      <c r="HD71" s="259"/>
      <c r="HE71" s="259"/>
      <c r="HF71" s="259"/>
      <c r="HG71" s="259"/>
      <c r="HH71" s="259"/>
      <c r="HI71" s="259"/>
      <c r="HJ71" s="259"/>
      <c r="HK71" s="259"/>
      <c r="HL71" s="259"/>
      <c r="HM71" s="259"/>
      <c r="HN71" s="259"/>
      <c r="HO71" s="259"/>
      <c r="HP71" s="259"/>
      <c r="HQ71" s="259"/>
      <c r="HR71" s="259"/>
      <c r="HS71" s="259"/>
      <c r="HT71" s="259"/>
      <c r="HU71" s="259"/>
      <c r="HV71" s="259"/>
      <c r="HW71" s="259"/>
      <c r="HX71" s="259"/>
      <c r="HY71" s="259"/>
      <c r="HZ71" s="259"/>
      <c r="IA71" s="259"/>
      <c r="IB71" s="259"/>
      <c r="IC71" s="259"/>
      <c r="ID71" s="259"/>
      <c r="IE71" s="259"/>
      <c r="IF71" s="259"/>
      <c r="IG71" s="259"/>
      <c r="IH71" s="259"/>
      <c r="II71" s="259"/>
      <c r="IJ71" s="259"/>
      <c r="IK71" s="259"/>
      <c r="IL71" s="259"/>
      <c r="IM71" s="259"/>
      <c r="IN71" s="259"/>
      <c r="IO71" s="259"/>
      <c r="IP71" s="259"/>
      <c r="IQ71" s="259"/>
      <c r="IR71" s="259"/>
      <c r="IS71" s="259"/>
      <c r="IT71" s="259"/>
      <c r="IU71" s="259"/>
      <c r="IV71" s="259"/>
      <c r="IW71" s="259"/>
    </row>
    <row r="72" customFormat="false" ht="11.25" hidden="false" customHeight="false" outlineLevel="0" collapsed="false">
      <c r="A72" s="253" t="n">
        <f aca="false">B72</f>
        <v>36434</v>
      </c>
      <c r="B72" s="254" t="n">
        <f aca="false">DATE(YEAR(B67),MONTH(B67),DAY(B67)+7)</f>
        <v>36434</v>
      </c>
      <c r="C72" s="219" t="n">
        <f aca="false">VLOOKUP($B72,data!$B$6:$M$7000,11,0)</f>
        <v>2905000</v>
      </c>
      <c r="D72" s="255" t="n">
        <f aca="false">VLOOKUP($B72,[6]Data!$A$500:$E$1300,4,0)</f>
        <v>89</v>
      </c>
      <c r="E72" s="255" t="n">
        <f aca="false">VLOOKUP($B72,[6]Data!$A$500:$E$1300,5,0)</f>
        <v>61</v>
      </c>
      <c r="F72" s="255" t="n">
        <f aca="false">AVERAGE($C66:$C72)</f>
        <v>2980142.85714286</v>
      </c>
      <c r="G72" s="256"/>
      <c r="H72" s="257"/>
      <c r="I72" s="257"/>
      <c r="J72" s="257"/>
      <c r="K72" s="253" t="n">
        <f aca="false">L72</f>
        <v>36575</v>
      </c>
      <c r="L72" s="254" t="n">
        <f aca="false">DATE(YEAR(L70),MONTH(L70),DAY(L70)+7)</f>
        <v>36575</v>
      </c>
      <c r="M72" s="219" t="n">
        <f aca="false">VLOOKUP($K72,data!$B$6:$M$7000,11,0)</f>
        <v>2592000</v>
      </c>
      <c r="N72" s="257"/>
      <c r="O72" s="257"/>
      <c r="P72" s="256"/>
      <c r="Q72" s="258"/>
      <c r="R72" s="258"/>
      <c r="S72" s="258"/>
      <c r="T72" s="259"/>
      <c r="U72" s="260"/>
      <c r="V72" s="256"/>
      <c r="W72" s="260"/>
      <c r="X72" s="256"/>
      <c r="Y72" s="250"/>
      <c r="Z72" s="250"/>
      <c r="AA72" s="250"/>
      <c r="AB72" s="259"/>
      <c r="AC72" s="261"/>
      <c r="AD72" s="261"/>
      <c r="AE72" s="261"/>
      <c r="AF72" s="262"/>
      <c r="AG72" s="259"/>
      <c r="AH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59"/>
      <c r="BE72" s="259"/>
      <c r="BF72" s="259"/>
      <c r="BG72" s="259"/>
      <c r="BH72" s="259"/>
      <c r="BI72" s="259"/>
      <c r="BJ72" s="259"/>
      <c r="BK72" s="259"/>
      <c r="BL72" s="259"/>
      <c r="BM72" s="259"/>
      <c r="BN72" s="259"/>
      <c r="BO72" s="259"/>
      <c r="BP72" s="259"/>
      <c r="BQ72" s="259"/>
      <c r="BR72" s="259"/>
      <c r="BS72" s="259"/>
      <c r="BT72" s="259"/>
      <c r="BU72" s="259"/>
      <c r="BV72" s="259"/>
      <c r="BW72" s="259"/>
      <c r="BX72" s="259"/>
      <c r="BY72" s="259"/>
      <c r="BZ72" s="259"/>
      <c r="CA72" s="259"/>
      <c r="CB72" s="259"/>
      <c r="CC72" s="259"/>
      <c r="CD72" s="259"/>
      <c r="CE72" s="259"/>
      <c r="CF72" s="259"/>
      <c r="CG72" s="259"/>
      <c r="CH72" s="259"/>
      <c r="CI72" s="259"/>
      <c r="CJ72" s="259"/>
      <c r="CK72" s="259"/>
      <c r="CL72" s="259"/>
      <c r="CM72" s="259"/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  <c r="DL72" s="259"/>
      <c r="DM72" s="259"/>
      <c r="DN72" s="259"/>
      <c r="DO72" s="259"/>
      <c r="DP72" s="259"/>
      <c r="DQ72" s="259"/>
      <c r="DR72" s="259"/>
      <c r="DS72" s="259"/>
      <c r="DT72" s="259"/>
      <c r="DU72" s="259"/>
      <c r="DV72" s="259"/>
      <c r="DW72" s="259"/>
      <c r="DX72" s="259"/>
      <c r="DY72" s="259"/>
      <c r="DZ72" s="259"/>
      <c r="EA72" s="259"/>
      <c r="EB72" s="259"/>
      <c r="EC72" s="259"/>
      <c r="ED72" s="259"/>
      <c r="EE72" s="259"/>
      <c r="EF72" s="259"/>
      <c r="EG72" s="259"/>
      <c r="EH72" s="259"/>
      <c r="EI72" s="259"/>
      <c r="EJ72" s="259"/>
      <c r="EK72" s="259"/>
      <c r="EL72" s="259"/>
      <c r="EM72" s="259"/>
      <c r="EN72" s="259"/>
      <c r="EO72" s="259"/>
      <c r="EP72" s="259"/>
      <c r="EQ72" s="259"/>
      <c r="ER72" s="259"/>
      <c r="ES72" s="259"/>
      <c r="ET72" s="259"/>
      <c r="EU72" s="259"/>
      <c r="EV72" s="259"/>
      <c r="EW72" s="259"/>
      <c r="EX72" s="259"/>
      <c r="EY72" s="259"/>
      <c r="EZ72" s="259"/>
      <c r="FA72" s="259"/>
      <c r="FB72" s="259"/>
      <c r="FC72" s="259"/>
      <c r="FD72" s="259"/>
      <c r="FE72" s="259"/>
      <c r="FF72" s="259"/>
      <c r="FG72" s="259"/>
      <c r="FH72" s="259"/>
      <c r="FI72" s="259"/>
      <c r="FJ72" s="259"/>
      <c r="FK72" s="259"/>
      <c r="FL72" s="259"/>
      <c r="FM72" s="259"/>
      <c r="FN72" s="259"/>
      <c r="FO72" s="259"/>
      <c r="FP72" s="259"/>
      <c r="FQ72" s="259"/>
      <c r="FR72" s="259"/>
      <c r="FS72" s="259"/>
      <c r="FT72" s="259"/>
      <c r="FU72" s="259"/>
      <c r="FV72" s="259"/>
      <c r="FW72" s="259"/>
      <c r="FX72" s="259"/>
      <c r="FY72" s="259"/>
      <c r="FZ72" s="259"/>
      <c r="GA72" s="259"/>
      <c r="GB72" s="259"/>
      <c r="GC72" s="259"/>
      <c r="GD72" s="259"/>
      <c r="GE72" s="259"/>
      <c r="GF72" s="259"/>
      <c r="GG72" s="259"/>
      <c r="GH72" s="259"/>
      <c r="GI72" s="259"/>
      <c r="GJ72" s="259"/>
      <c r="GK72" s="259"/>
      <c r="GL72" s="259"/>
      <c r="GM72" s="259"/>
      <c r="GN72" s="259"/>
      <c r="GO72" s="259"/>
      <c r="GP72" s="259"/>
      <c r="GQ72" s="259"/>
      <c r="GR72" s="259"/>
      <c r="GS72" s="259"/>
      <c r="GT72" s="259"/>
      <c r="GU72" s="259"/>
      <c r="GV72" s="259"/>
      <c r="GW72" s="259"/>
      <c r="GX72" s="259"/>
      <c r="GY72" s="259"/>
      <c r="GZ72" s="259"/>
      <c r="HA72" s="259"/>
      <c r="HB72" s="259"/>
      <c r="HC72" s="259"/>
      <c r="HD72" s="259"/>
      <c r="HE72" s="259"/>
      <c r="HF72" s="259"/>
      <c r="HG72" s="259"/>
      <c r="HH72" s="259"/>
      <c r="HI72" s="259"/>
      <c r="HJ72" s="259"/>
      <c r="HK72" s="259"/>
      <c r="HL72" s="259"/>
      <c r="HM72" s="259"/>
      <c r="HN72" s="259"/>
      <c r="HO72" s="259"/>
      <c r="HP72" s="259"/>
      <c r="HQ72" s="259"/>
      <c r="HR72" s="259"/>
      <c r="HS72" s="259"/>
      <c r="HT72" s="259"/>
      <c r="HU72" s="259"/>
      <c r="HV72" s="259"/>
      <c r="HW72" s="259"/>
      <c r="HX72" s="259"/>
      <c r="HY72" s="259"/>
      <c r="HZ72" s="259"/>
      <c r="IA72" s="259"/>
      <c r="IB72" s="259"/>
      <c r="IC72" s="259"/>
      <c r="ID72" s="259"/>
      <c r="IE72" s="259"/>
      <c r="IF72" s="259"/>
      <c r="IG72" s="259"/>
      <c r="IH72" s="259"/>
      <c r="II72" s="259"/>
      <c r="IJ72" s="259"/>
      <c r="IK72" s="259"/>
      <c r="IL72" s="259"/>
      <c r="IM72" s="259"/>
      <c r="IN72" s="259"/>
      <c r="IO72" s="259"/>
      <c r="IP72" s="259"/>
      <c r="IQ72" s="259"/>
      <c r="IR72" s="259"/>
      <c r="IS72" s="259"/>
      <c r="IT72" s="259"/>
      <c r="IU72" s="259"/>
      <c r="IV72" s="259"/>
      <c r="IW72" s="259"/>
    </row>
    <row r="73" customFormat="false" ht="11.25" hidden="false" customHeight="false" outlineLevel="0" collapsed="false">
      <c r="A73" s="253" t="n">
        <f aca="false">B73</f>
        <v>36437</v>
      </c>
      <c r="B73" s="254" t="n">
        <f aca="false">DATE(YEAR(B68),MONTH(B68),DAY(B68)+7)</f>
        <v>36437</v>
      </c>
      <c r="C73" s="219" t="n">
        <f aca="false">VLOOKUP($B73,data!$B$6:$M$7000,11,0)</f>
        <v>2954000</v>
      </c>
      <c r="D73" s="255" t="n">
        <f aca="false">VLOOKUP($B73,[6]Data!$A$500:$E$1300,4,0)</f>
        <v>83</v>
      </c>
      <c r="E73" s="255" t="n">
        <f aca="false">VLOOKUP($B73,[6]Data!$A$500:$E$1300,5,0)</f>
        <v>54</v>
      </c>
      <c r="F73" s="255" t="n">
        <f aca="false">AVERAGE($C67:$C73)</f>
        <v>2991857.14285714</v>
      </c>
      <c r="G73" s="256"/>
      <c r="H73" s="257"/>
      <c r="I73" s="257"/>
      <c r="J73" s="257"/>
      <c r="K73" s="253" t="n">
        <f aca="false">L73</f>
        <v>36576</v>
      </c>
      <c r="L73" s="254" t="n">
        <f aca="false">DATE(YEAR(L71),MONTH(L71),DAY(L71)+7)</f>
        <v>36576</v>
      </c>
      <c r="M73" s="219" t="n">
        <f aca="false">VLOOKUP($K73,data!$B$6:$M$7000,11,0)</f>
        <v>2956000</v>
      </c>
      <c r="N73" s="257"/>
      <c r="O73" s="257"/>
      <c r="P73" s="256"/>
      <c r="Q73" s="258"/>
      <c r="R73" s="258"/>
      <c r="S73" s="258"/>
      <c r="T73" s="259"/>
      <c r="U73" s="260"/>
      <c r="V73" s="256"/>
      <c r="W73" s="260"/>
      <c r="X73" s="256"/>
      <c r="Y73" s="250"/>
      <c r="Z73" s="250"/>
      <c r="AA73" s="250"/>
      <c r="AB73" s="259"/>
      <c r="AC73" s="261"/>
      <c r="AD73" s="261"/>
      <c r="AE73" s="261"/>
      <c r="AF73" s="262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59"/>
      <c r="BE73" s="259"/>
      <c r="BF73" s="259"/>
      <c r="BG73" s="259"/>
      <c r="BH73" s="259"/>
      <c r="BI73" s="259"/>
      <c r="BJ73" s="259"/>
      <c r="BK73" s="259"/>
      <c r="BL73" s="259"/>
      <c r="BM73" s="259"/>
      <c r="BN73" s="259"/>
      <c r="BO73" s="259"/>
      <c r="BP73" s="259"/>
      <c r="BQ73" s="259"/>
      <c r="BR73" s="259"/>
      <c r="BS73" s="259"/>
      <c r="BT73" s="259"/>
      <c r="BU73" s="259"/>
      <c r="BV73" s="259"/>
      <c r="BW73" s="259"/>
      <c r="BX73" s="259"/>
      <c r="BY73" s="259"/>
      <c r="BZ73" s="259"/>
      <c r="CA73" s="259"/>
      <c r="CB73" s="259"/>
      <c r="CC73" s="259"/>
      <c r="CD73" s="259"/>
      <c r="CE73" s="259"/>
      <c r="CF73" s="259"/>
      <c r="CG73" s="259"/>
      <c r="CH73" s="259"/>
      <c r="CI73" s="259"/>
      <c r="CJ73" s="259"/>
      <c r="CK73" s="259"/>
      <c r="CL73" s="259"/>
      <c r="CM73" s="259"/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  <c r="DL73" s="259"/>
      <c r="DM73" s="259"/>
      <c r="DN73" s="259"/>
      <c r="DO73" s="259"/>
      <c r="DP73" s="259"/>
      <c r="DQ73" s="259"/>
      <c r="DR73" s="259"/>
      <c r="DS73" s="259"/>
      <c r="DT73" s="259"/>
      <c r="DU73" s="259"/>
      <c r="DV73" s="259"/>
      <c r="DW73" s="259"/>
      <c r="DX73" s="259"/>
      <c r="DY73" s="259"/>
      <c r="DZ73" s="259"/>
      <c r="EA73" s="259"/>
      <c r="EB73" s="259"/>
      <c r="EC73" s="259"/>
      <c r="ED73" s="259"/>
      <c r="EE73" s="259"/>
      <c r="EF73" s="259"/>
      <c r="EG73" s="259"/>
      <c r="EH73" s="259"/>
      <c r="EI73" s="259"/>
      <c r="EJ73" s="259"/>
      <c r="EK73" s="259"/>
      <c r="EL73" s="259"/>
      <c r="EM73" s="259"/>
      <c r="EN73" s="259"/>
      <c r="EO73" s="259"/>
      <c r="EP73" s="259"/>
      <c r="EQ73" s="259"/>
      <c r="ER73" s="259"/>
      <c r="ES73" s="259"/>
      <c r="ET73" s="259"/>
      <c r="EU73" s="259"/>
      <c r="EV73" s="259"/>
      <c r="EW73" s="259"/>
      <c r="EX73" s="259"/>
      <c r="EY73" s="259"/>
      <c r="EZ73" s="259"/>
      <c r="FA73" s="259"/>
      <c r="FB73" s="259"/>
      <c r="FC73" s="259"/>
      <c r="FD73" s="259"/>
      <c r="FE73" s="259"/>
      <c r="FF73" s="259"/>
      <c r="FG73" s="259"/>
      <c r="FH73" s="259"/>
      <c r="FI73" s="259"/>
      <c r="FJ73" s="259"/>
      <c r="FK73" s="259"/>
      <c r="FL73" s="259"/>
      <c r="FM73" s="259"/>
      <c r="FN73" s="259"/>
      <c r="FO73" s="259"/>
      <c r="FP73" s="259"/>
      <c r="FQ73" s="259"/>
      <c r="FR73" s="259"/>
      <c r="FS73" s="259"/>
      <c r="FT73" s="259"/>
      <c r="FU73" s="259"/>
      <c r="FV73" s="259"/>
      <c r="FW73" s="259"/>
      <c r="FX73" s="259"/>
      <c r="FY73" s="259"/>
      <c r="FZ73" s="259"/>
      <c r="GA73" s="259"/>
      <c r="GB73" s="259"/>
      <c r="GC73" s="259"/>
      <c r="GD73" s="259"/>
      <c r="GE73" s="259"/>
      <c r="GF73" s="259"/>
      <c r="GG73" s="259"/>
      <c r="GH73" s="259"/>
      <c r="GI73" s="259"/>
      <c r="GJ73" s="259"/>
      <c r="GK73" s="259"/>
      <c r="GL73" s="259"/>
      <c r="GM73" s="259"/>
      <c r="GN73" s="259"/>
      <c r="GO73" s="259"/>
      <c r="GP73" s="259"/>
      <c r="GQ73" s="259"/>
      <c r="GR73" s="259"/>
      <c r="GS73" s="259"/>
      <c r="GT73" s="259"/>
      <c r="GU73" s="259"/>
      <c r="GV73" s="259"/>
      <c r="GW73" s="259"/>
      <c r="GX73" s="259"/>
      <c r="GY73" s="259"/>
      <c r="GZ73" s="259"/>
      <c r="HA73" s="259"/>
      <c r="HB73" s="259"/>
      <c r="HC73" s="259"/>
      <c r="HD73" s="259"/>
      <c r="HE73" s="259"/>
      <c r="HF73" s="259"/>
      <c r="HG73" s="259"/>
      <c r="HH73" s="259"/>
      <c r="HI73" s="259"/>
      <c r="HJ73" s="259"/>
      <c r="HK73" s="259"/>
      <c r="HL73" s="259"/>
      <c r="HM73" s="259"/>
      <c r="HN73" s="259"/>
      <c r="HO73" s="259"/>
      <c r="HP73" s="259"/>
      <c r="HQ73" s="259"/>
      <c r="HR73" s="259"/>
      <c r="HS73" s="259"/>
      <c r="HT73" s="259"/>
      <c r="HU73" s="259"/>
      <c r="HV73" s="259"/>
      <c r="HW73" s="259"/>
      <c r="HX73" s="259"/>
      <c r="HY73" s="259"/>
      <c r="HZ73" s="259"/>
      <c r="IA73" s="259"/>
      <c r="IB73" s="259"/>
      <c r="IC73" s="259"/>
      <c r="ID73" s="259"/>
      <c r="IE73" s="259"/>
      <c r="IF73" s="259"/>
      <c r="IG73" s="259"/>
      <c r="IH73" s="259"/>
      <c r="II73" s="259"/>
      <c r="IJ73" s="259"/>
      <c r="IK73" s="259"/>
      <c r="IL73" s="259"/>
      <c r="IM73" s="259"/>
      <c r="IN73" s="259"/>
      <c r="IO73" s="259"/>
      <c r="IP73" s="259"/>
      <c r="IQ73" s="259"/>
      <c r="IR73" s="259"/>
      <c r="IS73" s="259"/>
      <c r="IT73" s="259"/>
      <c r="IU73" s="259"/>
      <c r="IV73" s="259"/>
      <c r="IW73" s="259"/>
    </row>
    <row r="74" customFormat="false" ht="11.25" hidden="false" customHeight="false" outlineLevel="0" collapsed="false">
      <c r="A74" s="253" t="n">
        <f aca="false">B74</f>
        <v>36438</v>
      </c>
      <c r="B74" s="254" t="n">
        <f aca="false">DATE(YEAR(B69),MONTH(B69),DAY(B69)+7)</f>
        <v>36438</v>
      </c>
      <c r="C74" s="219" t="n">
        <f aca="false">VLOOKUP($B74,data!$B$6:$M$7000,11,0)</f>
        <v>3049000</v>
      </c>
      <c r="D74" s="255" t="n">
        <f aca="false">VLOOKUP($B74,[6]Data!$A$500:$E$1300,4,0)</f>
        <v>83</v>
      </c>
      <c r="E74" s="255" t="n">
        <f aca="false">VLOOKUP($B74,[6]Data!$A$500:$E$1300,5,0)</f>
        <v>57</v>
      </c>
      <c r="F74" s="255" t="n">
        <f aca="false">AVERAGE($C68:$C74)</f>
        <v>3027857.14285714</v>
      </c>
      <c r="G74" s="256"/>
      <c r="H74" s="257"/>
      <c r="I74" s="257"/>
      <c r="J74" s="257"/>
      <c r="K74" s="253" t="n">
        <f aca="false">L74</f>
        <v>36582</v>
      </c>
      <c r="L74" s="254" t="n">
        <f aca="false">DATE(YEAR(L72),MONTH(L72),DAY(L72)+7)</f>
        <v>36582</v>
      </c>
      <c r="M74" s="219" t="n">
        <f aca="false">VLOOKUP($K74,data!$B$6:$M$7000,11,0)</f>
        <v>2764000</v>
      </c>
      <c r="N74" s="257"/>
      <c r="O74" s="257"/>
      <c r="P74" s="256"/>
      <c r="Q74" s="258"/>
      <c r="R74" s="258"/>
      <c r="S74" s="258"/>
      <c r="T74" s="259"/>
      <c r="U74" s="260"/>
      <c r="V74" s="256"/>
      <c r="W74" s="260"/>
      <c r="X74" s="256"/>
      <c r="Y74" s="250"/>
      <c r="Z74" s="250"/>
      <c r="AA74" s="250"/>
      <c r="AB74" s="259"/>
      <c r="AC74" s="261"/>
      <c r="AD74" s="261"/>
      <c r="AE74" s="261"/>
      <c r="AF74" s="262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  <c r="BL74" s="259"/>
      <c r="BM74" s="259"/>
      <c r="BN74" s="259"/>
      <c r="BO74" s="259"/>
      <c r="BP74" s="259"/>
      <c r="BQ74" s="259"/>
      <c r="BR74" s="259"/>
      <c r="BS74" s="259"/>
      <c r="BT74" s="259"/>
      <c r="BU74" s="259"/>
      <c r="BV74" s="259"/>
      <c r="BW74" s="259"/>
      <c r="BX74" s="259"/>
      <c r="BY74" s="259"/>
      <c r="BZ74" s="259"/>
      <c r="CA74" s="259"/>
      <c r="CB74" s="259"/>
      <c r="CC74" s="259"/>
      <c r="CD74" s="259"/>
      <c r="CE74" s="259"/>
      <c r="CF74" s="259"/>
      <c r="CG74" s="259"/>
      <c r="CH74" s="259"/>
      <c r="CI74" s="259"/>
      <c r="CJ74" s="259"/>
      <c r="CK74" s="259"/>
      <c r="CL74" s="259"/>
      <c r="CM74" s="259"/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  <c r="DL74" s="259"/>
      <c r="DM74" s="259"/>
      <c r="DN74" s="259"/>
      <c r="DO74" s="259"/>
      <c r="DP74" s="259"/>
      <c r="DQ74" s="259"/>
      <c r="DR74" s="259"/>
      <c r="DS74" s="259"/>
      <c r="DT74" s="259"/>
      <c r="DU74" s="259"/>
      <c r="DV74" s="259"/>
      <c r="DW74" s="259"/>
      <c r="DX74" s="259"/>
      <c r="DY74" s="259"/>
      <c r="DZ74" s="259"/>
      <c r="EA74" s="259"/>
      <c r="EB74" s="259"/>
      <c r="EC74" s="259"/>
      <c r="ED74" s="259"/>
      <c r="EE74" s="259"/>
      <c r="EF74" s="259"/>
      <c r="EG74" s="259"/>
      <c r="EH74" s="259"/>
      <c r="EI74" s="259"/>
      <c r="EJ74" s="259"/>
      <c r="EK74" s="259"/>
      <c r="EL74" s="259"/>
      <c r="EM74" s="259"/>
      <c r="EN74" s="259"/>
      <c r="EO74" s="259"/>
      <c r="EP74" s="259"/>
      <c r="EQ74" s="259"/>
      <c r="ER74" s="259"/>
      <c r="ES74" s="259"/>
      <c r="ET74" s="259"/>
      <c r="EU74" s="259"/>
      <c r="EV74" s="259"/>
      <c r="EW74" s="259"/>
      <c r="EX74" s="259"/>
      <c r="EY74" s="259"/>
      <c r="EZ74" s="259"/>
      <c r="FA74" s="259"/>
      <c r="FB74" s="259"/>
      <c r="FC74" s="259"/>
      <c r="FD74" s="259"/>
      <c r="FE74" s="259"/>
      <c r="FF74" s="259"/>
      <c r="FG74" s="259"/>
      <c r="FH74" s="259"/>
      <c r="FI74" s="259"/>
      <c r="FJ74" s="259"/>
      <c r="FK74" s="259"/>
      <c r="FL74" s="259"/>
      <c r="FM74" s="259"/>
      <c r="FN74" s="259"/>
      <c r="FO74" s="259"/>
      <c r="FP74" s="259"/>
      <c r="FQ74" s="259"/>
      <c r="FR74" s="259"/>
      <c r="FS74" s="259"/>
      <c r="FT74" s="259"/>
      <c r="FU74" s="259"/>
      <c r="FV74" s="259"/>
      <c r="FW74" s="259"/>
      <c r="FX74" s="259"/>
      <c r="FY74" s="259"/>
      <c r="FZ74" s="259"/>
      <c r="GA74" s="259"/>
      <c r="GB74" s="259"/>
      <c r="GC74" s="259"/>
      <c r="GD74" s="259"/>
      <c r="GE74" s="259"/>
      <c r="GF74" s="259"/>
      <c r="GG74" s="259"/>
      <c r="GH74" s="259"/>
      <c r="GI74" s="259"/>
      <c r="GJ74" s="259"/>
      <c r="GK74" s="259"/>
      <c r="GL74" s="259"/>
      <c r="GM74" s="259"/>
      <c r="GN74" s="259"/>
      <c r="GO74" s="259"/>
      <c r="GP74" s="259"/>
      <c r="GQ74" s="259"/>
      <c r="GR74" s="259"/>
      <c r="GS74" s="259"/>
      <c r="GT74" s="259"/>
      <c r="GU74" s="259"/>
      <c r="GV74" s="259"/>
      <c r="GW74" s="259"/>
      <c r="GX74" s="259"/>
      <c r="GY74" s="259"/>
      <c r="GZ74" s="259"/>
      <c r="HA74" s="259"/>
      <c r="HB74" s="259"/>
      <c r="HC74" s="259"/>
      <c r="HD74" s="259"/>
      <c r="HE74" s="259"/>
      <c r="HF74" s="259"/>
      <c r="HG74" s="259"/>
      <c r="HH74" s="259"/>
      <c r="HI74" s="259"/>
      <c r="HJ74" s="259"/>
      <c r="HK74" s="259"/>
      <c r="HL74" s="259"/>
      <c r="HM74" s="259"/>
      <c r="HN74" s="259"/>
      <c r="HO74" s="259"/>
      <c r="HP74" s="259"/>
      <c r="HQ74" s="259"/>
      <c r="HR74" s="259"/>
      <c r="HS74" s="259"/>
      <c r="HT74" s="259"/>
      <c r="HU74" s="259"/>
      <c r="HV74" s="259"/>
      <c r="HW74" s="259"/>
      <c r="HX74" s="259"/>
      <c r="HY74" s="259"/>
      <c r="HZ74" s="259"/>
      <c r="IA74" s="259"/>
      <c r="IB74" s="259"/>
      <c r="IC74" s="259"/>
      <c r="ID74" s="259"/>
      <c r="IE74" s="259"/>
      <c r="IF74" s="259"/>
      <c r="IG74" s="259"/>
      <c r="IH74" s="259"/>
      <c r="II74" s="259"/>
      <c r="IJ74" s="259"/>
      <c r="IK74" s="259"/>
      <c r="IL74" s="259"/>
      <c r="IM74" s="259"/>
      <c r="IN74" s="259"/>
      <c r="IO74" s="259"/>
      <c r="IP74" s="259"/>
      <c r="IQ74" s="259"/>
      <c r="IR74" s="259"/>
      <c r="IS74" s="259"/>
      <c r="IT74" s="259"/>
      <c r="IU74" s="259"/>
      <c r="IV74" s="259"/>
      <c r="IW74" s="259"/>
    </row>
    <row r="75" customFormat="false" ht="11.25" hidden="false" customHeight="false" outlineLevel="0" collapsed="false">
      <c r="A75" s="253" t="n">
        <f aca="false">B75</f>
        <v>36439</v>
      </c>
      <c r="B75" s="254" t="n">
        <f aca="false">DATE(YEAR(B70),MONTH(B70),DAY(B70)+7)</f>
        <v>36439</v>
      </c>
      <c r="C75" s="219" t="n">
        <f aca="false">VLOOKUP($B75,data!$B$6:$M$7000,11,0)</f>
        <v>3013000</v>
      </c>
      <c r="D75" s="255" t="n">
        <f aca="false">VLOOKUP($B75,[6]Data!$A$500:$E$1300,4,0)</f>
        <v>73</v>
      </c>
      <c r="E75" s="255" t="n">
        <f aca="false">VLOOKUP($B75,[6]Data!$A$500:$E$1300,5,0)</f>
        <v>57</v>
      </c>
      <c r="F75" s="255" t="n">
        <f aca="false">AVERAGE($C69:$C75)</f>
        <v>3029857.14285714</v>
      </c>
      <c r="G75" s="256"/>
      <c r="H75" s="257"/>
      <c r="I75" s="257"/>
      <c r="J75" s="257"/>
      <c r="K75" s="253" t="n">
        <f aca="false">L75</f>
        <v>36583</v>
      </c>
      <c r="L75" s="254" t="n">
        <f aca="false">DATE(YEAR(L73),MONTH(L73),DAY(L73)+7)</f>
        <v>36583</v>
      </c>
      <c r="M75" s="219" t="n">
        <f aca="false">VLOOKUP($K75,data!$B$6:$M$7000,11,0)</f>
        <v>3279000</v>
      </c>
      <c r="N75" s="257"/>
      <c r="O75" s="257"/>
      <c r="P75" s="256"/>
      <c r="Q75" s="258"/>
      <c r="R75" s="258"/>
      <c r="S75" s="258"/>
      <c r="T75" s="259"/>
      <c r="U75" s="260"/>
      <c r="V75" s="256"/>
      <c r="W75" s="260"/>
      <c r="X75" s="256"/>
      <c r="Y75" s="250"/>
      <c r="Z75" s="250"/>
      <c r="AA75" s="250"/>
      <c r="AB75" s="259"/>
      <c r="AC75" s="261"/>
      <c r="AD75" s="261"/>
      <c r="AE75" s="261"/>
      <c r="AF75" s="262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59"/>
      <c r="BE75" s="259"/>
      <c r="BF75" s="259"/>
      <c r="BG75" s="259"/>
      <c r="BH75" s="259"/>
      <c r="BI75" s="259"/>
      <c r="BJ75" s="259"/>
      <c r="BK75" s="259"/>
      <c r="BL75" s="259"/>
      <c r="BM75" s="259"/>
      <c r="BN75" s="259"/>
      <c r="BO75" s="259"/>
      <c r="BP75" s="259"/>
      <c r="BQ75" s="259"/>
      <c r="BR75" s="259"/>
      <c r="BS75" s="259"/>
      <c r="BT75" s="259"/>
      <c r="BU75" s="259"/>
      <c r="BV75" s="259"/>
      <c r="BW75" s="259"/>
      <c r="BX75" s="259"/>
      <c r="BY75" s="259"/>
      <c r="BZ75" s="259"/>
      <c r="CA75" s="259"/>
      <c r="CB75" s="259"/>
      <c r="CC75" s="259"/>
      <c r="CD75" s="259"/>
      <c r="CE75" s="259"/>
      <c r="CF75" s="259"/>
      <c r="CG75" s="259"/>
      <c r="CH75" s="259"/>
      <c r="CI75" s="259"/>
      <c r="CJ75" s="259"/>
      <c r="CK75" s="259"/>
      <c r="CL75" s="259"/>
      <c r="CM75" s="259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  <c r="DL75" s="259"/>
      <c r="DM75" s="259"/>
      <c r="DN75" s="259"/>
      <c r="DO75" s="259"/>
      <c r="DP75" s="259"/>
      <c r="DQ75" s="259"/>
      <c r="DR75" s="259"/>
      <c r="DS75" s="259"/>
      <c r="DT75" s="259"/>
      <c r="DU75" s="259"/>
      <c r="DV75" s="259"/>
      <c r="DW75" s="259"/>
      <c r="DX75" s="259"/>
      <c r="DY75" s="259"/>
      <c r="DZ75" s="259"/>
      <c r="EA75" s="259"/>
      <c r="EB75" s="259"/>
      <c r="EC75" s="259"/>
      <c r="ED75" s="259"/>
      <c r="EE75" s="259"/>
      <c r="EF75" s="259"/>
      <c r="EG75" s="259"/>
      <c r="EH75" s="259"/>
      <c r="EI75" s="259"/>
      <c r="EJ75" s="259"/>
      <c r="EK75" s="259"/>
      <c r="EL75" s="259"/>
      <c r="EM75" s="259"/>
      <c r="EN75" s="259"/>
      <c r="EO75" s="259"/>
      <c r="EP75" s="259"/>
      <c r="EQ75" s="259"/>
      <c r="ER75" s="259"/>
      <c r="ES75" s="259"/>
      <c r="ET75" s="259"/>
      <c r="EU75" s="259"/>
      <c r="EV75" s="259"/>
      <c r="EW75" s="259"/>
      <c r="EX75" s="259"/>
      <c r="EY75" s="259"/>
      <c r="EZ75" s="259"/>
      <c r="FA75" s="259"/>
      <c r="FB75" s="259"/>
      <c r="FC75" s="259"/>
      <c r="FD75" s="259"/>
      <c r="FE75" s="259"/>
      <c r="FF75" s="259"/>
      <c r="FG75" s="259"/>
      <c r="FH75" s="259"/>
      <c r="FI75" s="259"/>
      <c r="FJ75" s="259"/>
      <c r="FK75" s="259"/>
      <c r="FL75" s="259"/>
      <c r="FM75" s="259"/>
      <c r="FN75" s="259"/>
      <c r="FO75" s="259"/>
      <c r="FP75" s="259"/>
      <c r="FQ75" s="259"/>
      <c r="FR75" s="259"/>
      <c r="FS75" s="259"/>
      <c r="FT75" s="259"/>
      <c r="FU75" s="259"/>
      <c r="FV75" s="259"/>
      <c r="FW75" s="259"/>
      <c r="FX75" s="259"/>
      <c r="FY75" s="259"/>
      <c r="FZ75" s="259"/>
      <c r="GA75" s="259"/>
      <c r="GB75" s="259"/>
      <c r="GC75" s="259"/>
      <c r="GD75" s="259"/>
      <c r="GE75" s="259"/>
      <c r="GF75" s="259"/>
      <c r="GG75" s="259"/>
      <c r="GH75" s="259"/>
      <c r="GI75" s="259"/>
      <c r="GJ75" s="259"/>
      <c r="GK75" s="259"/>
      <c r="GL75" s="259"/>
      <c r="GM75" s="259"/>
      <c r="GN75" s="259"/>
      <c r="GO75" s="259"/>
      <c r="GP75" s="259"/>
      <c r="GQ75" s="259"/>
      <c r="GR75" s="259"/>
      <c r="GS75" s="259"/>
      <c r="GT75" s="259"/>
      <c r="GU75" s="259"/>
      <c r="GV75" s="259"/>
      <c r="GW75" s="259"/>
      <c r="GX75" s="259"/>
      <c r="GY75" s="259"/>
      <c r="GZ75" s="259"/>
      <c r="HA75" s="259"/>
      <c r="HB75" s="259"/>
      <c r="HC75" s="259"/>
      <c r="HD75" s="259"/>
      <c r="HE75" s="259"/>
      <c r="HF75" s="259"/>
      <c r="HG75" s="259"/>
      <c r="HH75" s="259"/>
      <c r="HI75" s="259"/>
      <c r="HJ75" s="259"/>
      <c r="HK75" s="259"/>
      <c r="HL75" s="259"/>
      <c r="HM75" s="259"/>
      <c r="HN75" s="259"/>
      <c r="HO75" s="259"/>
      <c r="HP75" s="259"/>
      <c r="HQ75" s="259"/>
      <c r="HR75" s="259"/>
      <c r="HS75" s="259"/>
      <c r="HT75" s="259"/>
      <c r="HU75" s="259"/>
      <c r="HV75" s="259"/>
      <c r="HW75" s="259"/>
      <c r="HX75" s="259"/>
      <c r="HY75" s="259"/>
      <c r="HZ75" s="259"/>
      <c r="IA75" s="259"/>
      <c r="IB75" s="259"/>
      <c r="IC75" s="259"/>
      <c r="ID75" s="259"/>
      <c r="IE75" s="259"/>
      <c r="IF75" s="259"/>
      <c r="IG75" s="259"/>
      <c r="IH75" s="259"/>
      <c r="II75" s="259"/>
      <c r="IJ75" s="259"/>
      <c r="IK75" s="259"/>
      <c r="IL75" s="259"/>
      <c r="IM75" s="259"/>
      <c r="IN75" s="259"/>
      <c r="IO75" s="259"/>
      <c r="IP75" s="259"/>
      <c r="IQ75" s="259"/>
      <c r="IR75" s="259"/>
      <c r="IS75" s="259"/>
      <c r="IT75" s="259"/>
      <c r="IU75" s="259"/>
      <c r="IV75" s="259"/>
      <c r="IW75" s="259"/>
    </row>
    <row r="76" customFormat="false" ht="11.25" hidden="false" customHeight="false" outlineLevel="0" collapsed="false">
      <c r="A76" s="253" t="n">
        <f aca="false">B76</f>
        <v>36440</v>
      </c>
      <c r="B76" s="254" t="n">
        <f aca="false">DATE(YEAR(B71),MONTH(B71),DAY(B71)+7)</f>
        <v>36440</v>
      </c>
      <c r="C76" s="219" t="n">
        <f aca="false">VLOOKUP($B76,data!$B$6:$M$7000,11,0)</f>
        <v>3109000</v>
      </c>
      <c r="D76" s="255" t="n">
        <f aca="false">VLOOKUP($B76,[6]Data!$A$500:$E$1300,4,0)</f>
        <v>90</v>
      </c>
      <c r="E76" s="255" t="n">
        <f aca="false">VLOOKUP($B76,[6]Data!$A$500:$E$1300,5,0)</f>
        <v>56</v>
      </c>
      <c r="F76" s="255" t="n">
        <f aca="false">AVERAGE($C70:$C76)</f>
        <v>3044285.71428571</v>
      </c>
      <c r="G76" s="256"/>
      <c r="H76" s="257"/>
      <c r="I76" s="257"/>
      <c r="J76" s="257"/>
      <c r="K76" s="253" t="n">
        <f aca="false">L76</f>
        <v>36589</v>
      </c>
      <c r="L76" s="254" t="n">
        <f aca="false">DATE(YEAR(L74),MONTH(L74),DAY(L74)+7)</f>
        <v>36589</v>
      </c>
      <c r="M76" s="219" t="n">
        <f aca="false">VLOOKUP($K76,data!$B$6:$M$7000,11,0)</f>
        <v>3161000</v>
      </c>
      <c r="N76" s="257"/>
      <c r="O76" s="257"/>
      <c r="P76" s="256"/>
      <c r="Q76" s="258"/>
      <c r="R76" s="258"/>
      <c r="S76" s="258"/>
      <c r="T76" s="259"/>
      <c r="U76" s="260"/>
      <c r="V76" s="256"/>
      <c r="W76" s="260"/>
      <c r="X76" s="256"/>
      <c r="Y76" s="250"/>
      <c r="Z76" s="250"/>
      <c r="AA76" s="250"/>
      <c r="AB76" s="259"/>
      <c r="AC76" s="261"/>
      <c r="AD76" s="261"/>
      <c r="AE76" s="261"/>
      <c r="AF76" s="262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59"/>
      <c r="BE76" s="259"/>
      <c r="BF76" s="259"/>
      <c r="BG76" s="259"/>
      <c r="BH76" s="259"/>
      <c r="BI76" s="259"/>
      <c r="BJ76" s="259"/>
      <c r="BK76" s="259"/>
      <c r="BL76" s="259"/>
      <c r="BM76" s="259"/>
      <c r="BN76" s="259"/>
      <c r="BO76" s="259"/>
      <c r="BP76" s="259"/>
      <c r="BQ76" s="259"/>
      <c r="BR76" s="259"/>
      <c r="BS76" s="259"/>
      <c r="BT76" s="259"/>
      <c r="BU76" s="259"/>
      <c r="BV76" s="259"/>
      <c r="BW76" s="259"/>
      <c r="BX76" s="259"/>
      <c r="BY76" s="259"/>
      <c r="BZ76" s="259"/>
      <c r="CA76" s="259"/>
      <c r="CB76" s="259"/>
      <c r="CC76" s="259"/>
      <c r="CD76" s="259"/>
      <c r="CE76" s="259"/>
      <c r="CF76" s="259"/>
      <c r="CG76" s="259"/>
      <c r="CH76" s="259"/>
      <c r="CI76" s="259"/>
      <c r="CJ76" s="259"/>
      <c r="CK76" s="259"/>
      <c r="CL76" s="259"/>
      <c r="CM76" s="259"/>
      <c r="CN76" s="259"/>
      <c r="CO76" s="259"/>
      <c r="CP76" s="259"/>
      <c r="CQ76" s="259"/>
      <c r="CR76" s="259"/>
      <c r="CS76" s="259"/>
      <c r="CT76" s="259"/>
      <c r="CU76" s="259"/>
      <c r="CV76" s="259"/>
      <c r="CW76" s="259"/>
      <c r="CX76" s="259"/>
      <c r="CY76" s="259"/>
      <c r="CZ76" s="259"/>
      <c r="DA76" s="259"/>
      <c r="DB76" s="259"/>
      <c r="DC76" s="259"/>
      <c r="DD76" s="259"/>
      <c r="DE76" s="259"/>
      <c r="DF76" s="259"/>
      <c r="DG76" s="259"/>
      <c r="DH76" s="259"/>
      <c r="DI76" s="259"/>
      <c r="DJ76" s="259"/>
      <c r="DK76" s="259"/>
      <c r="DL76" s="259"/>
      <c r="DM76" s="259"/>
      <c r="DN76" s="259"/>
      <c r="DO76" s="259"/>
      <c r="DP76" s="259"/>
      <c r="DQ76" s="259"/>
      <c r="DR76" s="259"/>
      <c r="DS76" s="259"/>
      <c r="DT76" s="259"/>
      <c r="DU76" s="259"/>
      <c r="DV76" s="259"/>
      <c r="DW76" s="259"/>
      <c r="DX76" s="259"/>
      <c r="DY76" s="259"/>
      <c r="DZ76" s="259"/>
      <c r="EA76" s="259"/>
      <c r="EB76" s="259"/>
      <c r="EC76" s="259"/>
      <c r="ED76" s="259"/>
      <c r="EE76" s="259"/>
      <c r="EF76" s="259"/>
      <c r="EG76" s="259"/>
      <c r="EH76" s="259"/>
      <c r="EI76" s="259"/>
      <c r="EJ76" s="259"/>
      <c r="EK76" s="259"/>
      <c r="EL76" s="259"/>
      <c r="EM76" s="259"/>
      <c r="EN76" s="259"/>
      <c r="EO76" s="259"/>
      <c r="EP76" s="259"/>
      <c r="EQ76" s="259"/>
      <c r="ER76" s="259"/>
      <c r="ES76" s="259"/>
      <c r="ET76" s="259"/>
      <c r="EU76" s="259"/>
      <c r="EV76" s="259"/>
      <c r="EW76" s="259"/>
      <c r="EX76" s="259"/>
      <c r="EY76" s="259"/>
      <c r="EZ76" s="259"/>
      <c r="FA76" s="259"/>
      <c r="FB76" s="259"/>
      <c r="FC76" s="259"/>
      <c r="FD76" s="259"/>
      <c r="FE76" s="259"/>
      <c r="FF76" s="259"/>
      <c r="FG76" s="259"/>
      <c r="FH76" s="259"/>
      <c r="FI76" s="259"/>
      <c r="FJ76" s="259"/>
      <c r="FK76" s="259"/>
      <c r="FL76" s="259"/>
      <c r="FM76" s="259"/>
      <c r="FN76" s="259"/>
      <c r="FO76" s="259"/>
      <c r="FP76" s="259"/>
      <c r="FQ76" s="259"/>
      <c r="FR76" s="259"/>
      <c r="FS76" s="259"/>
      <c r="FT76" s="259"/>
      <c r="FU76" s="259"/>
      <c r="FV76" s="259"/>
      <c r="FW76" s="259"/>
      <c r="FX76" s="259"/>
      <c r="FY76" s="259"/>
      <c r="FZ76" s="259"/>
      <c r="GA76" s="259"/>
      <c r="GB76" s="259"/>
      <c r="GC76" s="259"/>
      <c r="GD76" s="259"/>
      <c r="GE76" s="259"/>
      <c r="GF76" s="259"/>
      <c r="GG76" s="259"/>
      <c r="GH76" s="259"/>
      <c r="GI76" s="259"/>
      <c r="GJ76" s="259"/>
      <c r="GK76" s="259"/>
      <c r="GL76" s="259"/>
      <c r="GM76" s="259"/>
      <c r="GN76" s="259"/>
      <c r="GO76" s="259"/>
      <c r="GP76" s="259"/>
      <c r="GQ76" s="259"/>
      <c r="GR76" s="259"/>
      <c r="GS76" s="259"/>
      <c r="GT76" s="259"/>
      <c r="GU76" s="259"/>
      <c r="GV76" s="259"/>
      <c r="GW76" s="259"/>
      <c r="GX76" s="259"/>
      <c r="GY76" s="259"/>
      <c r="GZ76" s="259"/>
      <c r="HA76" s="259"/>
      <c r="HB76" s="259"/>
      <c r="HC76" s="259"/>
      <c r="HD76" s="259"/>
      <c r="HE76" s="259"/>
      <c r="HF76" s="259"/>
      <c r="HG76" s="259"/>
      <c r="HH76" s="259"/>
      <c r="HI76" s="259"/>
      <c r="HJ76" s="259"/>
      <c r="HK76" s="259"/>
      <c r="HL76" s="259"/>
      <c r="HM76" s="259"/>
      <c r="HN76" s="259"/>
      <c r="HO76" s="259"/>
      <c r="HP76" s="259"/>
      <c r="HQ76" s="259"/>
      <c r="HR76" s="259"/>
      <c r="HS76" s="259"/>
      <c r="HT76" s="259"/>
      <c r="HU76" s="259"/>
      <c r="HV76" s="259"/>
      <c r="HW76" s="259"/>
      <c r="HX76" s="259"/>
      <c r="HY76" s="259"/>
      <c r="HZ76" s="259"/>
      <c r="IA76" s="259"/>
      <c r="IB76" s="259"/>
      <c r="IC76" s="259"/>
      <c r="ID76" s="259"/>
      <c r="IE76" s="259"/>
      <c r="IF76" s="259"/>
      <c r="IG76" s="259"/>
      <c r="IH76" s="259"/>
      <c r="II76" s="259"/>
      <c r="IJ76" s="259"/>
      <c r="IK76" s="259"/>
      <c r="IL76" s="259"/>
      <c r="IM76" s="259"/>
      <c r="IN76" s="259"/>
      <c r="IO76" s="259"/>
      <c r="IP76" s="259"/>
      <c r="IQ76" s="259"/>
      <c r="IR76" s="259"/>
      <c r="IS76" s="259"/>
      <c r="IT76" s="259"/>
      <c r="IU76" s="259"/>
      <c r="IV76" s="259"/>
      <c r="IW76" s="259"/>
    </row>
    <row r="77" customFormat="false" ht="11.25" hidden="false" customHeight="false" outlineLevel="0" collapsed="false">
      <c r="A77" s="253" t="n">
        <f aca="false">B77</f>
        <v>36441</v>
      </c>
      <c r="B77" s="254" t="n">
        <f aca="false">DATE(YEAR(B72),MONTH(B72),DAY(B72)+7)</f>
        <v>36441</v>
      </c>
      <c r="C77" s="219" t="n">
        <f aca="false">VLOOKUP($B77,data!$B$6:$M$7000,11,0)</f>
        <v>3166000</v>
      </c>
      <c r="D77" s="255" t="n">
        <f aca="false">VLOOKUP($B77,[6]Data!$A$500:$E$1300,4,0)</f>
        <v>94</v>
      </c>
      <c r="E77" s="255" t="n">
        <f aca="false">VLOOKUP($B77,[6]Data!$A$500:$E$1300,5,0)</f>
        <v>60</v>
      </c>
      <c r="F77" s="255" t="n">
        <f aca="false">AVERAGE($C71:$C77)</f>
        <v>3052000</v>
      </c>
      <c r="G77" s="256"/>
      <c r="H77" s="257"/>
      <c r="I77" s="257"/>
      <c r="J77" s="257"/>
      <c r="K77" s="253" t="n">
        <f aca="false">L77</f>
        <v>36590</v>
      </c>
      <c r="L77" s="254" t="n">
        <f aca="false">DATE(YEAR(L75),MONTH(L75),DAY(L75)+7)</f>
        <v>36590</v>
      </c>
      <c r="M77" s="219" t="n">
        <f aca="false">VLOOKUP($K77,data!$B$6:$M$7000,11,0)</f>
        <v>3871000</v>
      </c>
      <c r="N77" s="257"/>
      <c r="O77" s="257"/>
      <c r="P77" s="256"/>
      <c r="Q77" s="258"/>
      <c r="R77" s="258"/>
      <c r="S77" s="258"/>
      <c r="T77" s="259"/>
      <c r="U77" s="260"/>
      <c r="V77" s="256"/>
      <c r="W77" s="260"/>
      <c r="X77" s="256"/>
      <c r="Y77" s="250"/>
      <c r="Z77" s="250"/>
      <c r="AA77" s="250"/>
      <c r="AB77" s="259"/>
      <c r="AC77" s="261"/>
      <c r="AD77" s="261"/>
      <c r="AE77" s="261"/>
      <c r="AF77" s="262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  <c r="BT77" s="259"/>
      <c r="BU77" s="259"/>
      <c r="BV77" s="259"/>
      <c r="BW77" s="259"/>
      <c r="BX77" s="259"/>
      <c r="BY77" s="259"/>
      <c r="BZ77" s="259"/>
      <c r="CA77" s="259"/>
      <c r="CB77" s="259"/>
      <c r="CC77" s="259"/>
      <c r="CD77" s="259"/>
      <c r="CE77" s="259"/>
      <c r="CF77" s="259"/>
      <c r="CG77" s="259"/>
      <c r="CH77" s="259"/>
      <c r="CI77" s="259"/>
      <c r="CJ77" s="259"/>
      <c r="CK77" s="259"/>
      <c r="CL77" s="259"/>
      <c r="CM77" s="259"/>
      <c r="CN77" s="259"/>
      <c r="CO77" s="259"/>
      <c r="CP77" s="259"/>
      <c r="CQ77" s="259"/>
      <c r="CR77" s="259"/>
      <c r="CS77" s="259"/>
      <c r="CT77" s="259"/>
      <c r="CU77" s="259"/>
      <c r="CV77" s="259"/>
      <c r="CW77" s="259"/>
      <c r="CX77" s="259"/>
      <c r="CY77" s="259"/>
      <c r="CZ77" s="259"/>
      <c r="DA77" s="259"/>
      <c r="DB77" s="259"/>
      <c r="DC77" s="259"/>
      <c r="DD77" s="259"/>
      <c r="DE77" s="259"/>
      <c r="DF77" s="259"/>
      <c r="DG77" s="259"/>
      <c r="DH77" s="259"/>
      <c r="DI77" s="259"/>
      <c r="DJ77" s="259"/>
      <c r="DK77" s="259"/>
      <c r="DL77" s="259"/>
      <c r="DM77" s="259"/>
      <c r="DN77" s="259"/>
      <c r="DO77" s="259"/>
      <c r="DP77" s="259"/>
      <c r="DQ77" s="259"/>
      <c r="DR77" s="259"/>
      <c r="DS77" s="259"/>
      <c r="DT77" s="259"/>
      <c r="DU77" s="259"/>
      <c r="DV77" s="259"/>
      <c r="DW77" s="259"/>
      <c r="DX77" s="259"/>
      <c r="DY77" s="259"/>
      <c r="DZ77" s="259"/>
      <c r="EA77" s="259"/>
      <c r="EB77" s="259"/>
      <c r="EC77" s="259"/>
      <c r="ED77" s="259"/>
      <c r="EE77" s="259"/>
      <c r="EF77" s="259"/>
      <c r="EG77" s="259"/>
      <c r="EH77" s="259"/>
      <c r="EI77" s="259"/>
      <c r="EJ77" s="259"/>
      <c r="EK77" s="259"/>
      <c r="EL77" s="259"/>
      <c r="EM77" s="259"/>
      <c r="EN77" s="259"/>
      <c r="EO77" s="259"/>
      <c r="EP77" s="259"/>
      <c r="EQ77" s="259"/>
      <c r="ER77" s="259"/>
      <c r="ES77" s="259"/>
      <c r="ET77" s="259"/>
      <c r="EU77" s="259"/>
      <c r="EV77" s="259"/>
      <c r="EW77" s="259"/>
      <c r="EX77" s="259"/>
      <c r="EY77" s="259"/>
      <c r="EZ77" s="259"/>
      <c r="FA77" s="259"/>
      <c r="FB77" s="259"/>
      <c r="FC77" s="259"/>
      <c r="FD77" s="259"/>
      <c r="FE77" s="259"/>
      <c r="FF77" s="259"/>
      <c r="FG77" s="259"/>
      <c r="FH77" s="259"/>
      <c r="FI77" s="259"/>
      <c r="FJ77" s="259"/>
      <c r="FK77" s="259"/>
      <c r="FL77" s="259"/>
      <c r="FM77" s="259"/>
      <c r="FN77" s="259"/>
      <c r="FO77" s="259"/>
      <c r="FP77" s="259"/>
      <c r="FQ77" s="259"/>
      <c r="FR77" s="259"/>
      <c r="FS77" s="259"/>
      <c r="FT77" s="259"/>
      <c r="FU77" s="259"/>
      <c r="FV77" s="259"/>
      <c r="FW77" s="259"/>
      <c r="FX77" s="259"/>
      <c r="FY77" s="259"/>
      <c r="FZ77" s="259"/>
      <c r="GA77" s="259"/>
      <c r="GB77" s="259"/>
      <c r="GC77" s="259"/>
      <c r="GD77" s="259"/>
      <c r="GE77" s="259"/>
      <c r="GF77" s="259"/>
      <c r="GG77" s="259"/>
      <c r="GH77" s="259"/>
      <c r="GI77" s="259"/>
      <c r="GJ77" s="259"/>
      <c r="GK77" s="259"/>
      <c r="GL77" s="259"/>
      <c r="GM77" s="259"/>
      <c r="GN77" s="259"/>
      <c r="GO77" s="259"/>
      <c r="GP77" s="259"/>
      <c r="GQ77" s="259"/>
      <c r="GR77" s="259"/>
      <c r="GS77" s="259"/>
      <c r="GT77" s="259"/>
      <c r="GU77" s="259"/>
      <c r="GV77" s="259"/>
      <c r="GW77" s="259"/>
      <c r="GX77" s="259"/>
      <c r="GY77" s="259"/>
      <c r="GZ77" s="259"/>
      <c r="HA77" s="259"/>
      <c r="HB77" s="259"/>
      <c r="HC77" s="259"/>
      <c r="HD77" s="259"/>
      <c r="HE77" s="259"/>
      <c r="HF77" s="259"/>
      <c r="HG77" s="259"/>
      <c r="HH77" s="259"/>
      <c r="HI77" s="259"/>
      <c r="HJ77" s="259"/>
      <c r="HK77" s="259"/>
      <c r="HL77" s="259"/>
      <c r="HM77" s="259"/>
      <c r="HN77" s="259"/>
      <c r="HO77" s="259"/>
      <c r="HP77" s="259"/>
      <c r="HQ77" s="259"/>
      <c r="HR77" s="259"/>
      <c r="HS77" s="259"/>
      <c r="HT77" s="259"/>
      <c r="HU77" s="259"/>
      <c r="HV77" s="259"/>
      <c r="HW77" s="259"/>
      <c r="HX77" s="259"/>
      <c r="HY77" s="259"/>
      <c r="HZ77" s="259"/>
      <c r="IA77" s="259"/>
      <c r="IB77" s="259"/>
      <c r="IC77" s="259"/>
      <c r="ID77" s="259"/>
      <c r="IE77" s="259"/>
      <c r="IF77" s="259"/>
      <c r="IG77" s="259"/>
      <c r="IH77" s="259"/>
      <c r="II77" s="259"/>
      <c r="IJ77" s="259"/>
      <c r="IK77" s="259"/>
      <c r="IL77" s="259"/>
      <c r="IM77" s="259"/>
      <c r="IN77" s="259"/>
      <c r="IO77" s="259"/>
      <c r="IP77" s="259"/>
      <c r="IQ77" s="259"/>
      <c r="IR77" s="259"/>
      <c r="IS77" s="259"/>
      <c r="IT77" s="259"/>
      <c r="IU77" s="259"/>
      <c r="IV77" s="259"/>
      <c r="IW77" s="259"/>
    </row>
    <row r="78" customFormat="false" ht="11.25" hidden="false" customHeight="false" outlineLevel="0" collapsed="false">
      <c r="A78" s="253" t="n">
        <f aca="false">B78</f>
        <v>36444</v>
      </c>
      <c r="B78" s="254" t="n">
        <f aca="false">DATE(YEAR(B73),MONTH(B73),DAY(B73)+7)</f>
        <v>36444</v>
      </c>
      <c r="C78" s="219" t="n">
        <f aca="false">VLOOKUP($B78,data!$B$6:$M$7000,11,0)</f>
        <v>3288000</v>
      </c>
      <c r="D78" s="255" t="n">
        <f aca="false">VLOOKUP($B78,[6]Data!$A$500:$E$1300,4,0)</f>
        <v>92</v>
      </c>
      <c r="E78" s="255" t="n">
        <f aca="false">VLOOKUP($B78,[6]Data!$A$500:$E$1300,5,0)</f>
        <v>60</v>
      </c>
      <c r="F78" s="255" t="n">
        <f aca="false">AVERAGE($C72:$C78)</f>
        <v>3069142.85714286</v>
      </c>
      <c r="G78" s="256"/>
      <c r="H78" s="257"/>
      <c r="I78" s="257"/>
      <c r="J78" s="257"/>
      <c r="K78" s="253" t="n">
        <f aca="false">L78</f>
        <v>36596</v>
      </c>
      <c r="L78" s="254" t="n">
        <f aca="false">DATE(YEAR(L76),MONTH(L76),DAY(L76)+7)</f>
        <v>36596</v>
      </c>
      <c r="M78" s="219" t="n">
        <f aca="false">VLOOKUP($K78,data!$B$6:$M$7000,11,0)</f>
        <v>2355000</v>
      </c>
      <c r="N78" s="257"/>
      <c r="O78" s="257"/>
      <c r="P78" s="256"/>
      <c r="Q78" s="258"/>
      <c r="R78" s="258"/>
      <c r="S78" s="258"/>
      <c r="T78" s="259"/>
      <c r="U78" s="260"/>
      <c r="V78" s="256"/>
      <c r="W78" s="260"/>
      <c r="X78" s="256"/>
      <c r="Y78" s="250"/>
      <c r="Z78" s="250"/>
      <c r="AA78" s="250"/>
      <c r="AB78" s="259"/>
      <c r="AC78" s="261"/>
      <c r="AD78" s="261"/>
      <c r="AE78" s="261"/>
      <c r="AF78" s="262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G78" s="259"/>
      <c r="BH78" s="259"/>
      <c r="BI78" s="259"/>
      <c r="BJ78" s="259"/>
      <c r="BK78" s="259"/>
      <c r="BL78" s="259"/>
      <c r="BM78" s="259"/>
      <c r="BN78" s="259"/>
      <c r="BO78" s="259"/>
      <c r="BP78" s="259"/>
      <c r="BQ78" s="259"/>
      <c r="BR78" s="259"/>
      <c r="BS78" s="259"/>
      <c r="BT78" s="259"/>
      <c r="BU78" s="259"/>
      <c r="BV78" s="259"/>
      <c r="BW78" s="259"/>
      <c r="BX78" s="259"/>
      <c r="BY78" s="259"/>
      <c r="BZ78" s="259"/>
      <c r="CA78" s="259"/>
      <c r="CB78" s="259"/>
      <c r="CC78" s="259"/>
      <c r="CD78" s="259"/>
      <c r="CE78" s="259"/>
      <c r="CF78" s="259"/>
      <c r="CG78" s="259"/>
      <c r="CH78" s="259"/>
      <c r="CI78" s="259"/>
      <c r="CJ78" s="259"/>
      <c r="CK78" s="259"/>
      <c r="CL78" s="259"/>
      <c r="CM78" s="259"/>
      <c r="CN78" s="259"/>
      <c r="CO78" s="259"/>
      <c r="CP78" s="259"/>
      <c r="CQ78" s="259"/>
      <c r="CR78" s="259"/>
      <c r="CS78" s="259"/>
      <c r="CT78" s="259"/>
      <c r="CU78" s="259"/>
      <c r="CV78" s="259"/>
      <c r="CW78" s="259"/>
      <c r="CX78" s="259"/>
      <c r="CY78" s="259"/>
      <c r="CZ78" s="259"/>
      <c r="DA78" s="259"/>
      <c r="DB78" s="259"/>
      <c r="DC78" s="259"/>
      <c r="DD78" s="259"/>
      <c r="DE78" s="259"/>
      <c r="DF78" s="259"/>
      <c r="DG78" s="259"/>
      <c r="DH78" s="259"/>
      <c r="DI78" s="259"/>
      <c r="DJ78" s="259"/>
      <c r="DK78" s="259"/>
      <c r="DL78" s="259"/>
      <c r="DM78" s="259"/>
      <c r="DN78" s="259"/>
      <c r="DO78" s="259"/>
      <c r="DP78" s="259"/>
      <c r="DQ78" s="259"/>
      <c r="DR78" s="259"/>
      <c r="DS78" s="259"/>
      <c r="DT78" s="259"/>
      <c r="DU78" s="259"/>
      <c r="DV78" s="259"/>
      <c r="DW78" s="259"/>
      <c r="DX78" s="259"/>
      <c r="DY78" s="259"/>
      <c r="DZ78" s="259"/>
      <c r="EA78" s="259"/>
      <c r="EB78" s="259"/>
      <c r="EC78" s="259"/>
      <c r="ED78" s="259"/>
      <c r="EE78" s="259"/>
      <c r="EF78" s="259"/>
      <c r="EG78" s="259"/>
      <c r="EH78" s="259"/>
      <c r="EI78" s="259"/>
      <c r="EJ78" s="259"/>
      <c r="EK78" s="259"/>
      <c r="EL78" s="259"/>
      <c r="EM78" s="259"/>
      <c r="EN78" s="259"/>
      <c r="EO78" s="259"/>
      <c r="EP78" s="259"/>
      <c r="EQ78" s="259"/>
      <c r="ER78" s="259"/>
      <c r="ES78" s="259"/>
      <c r="ET78" s="259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59"/>
      <c r="FL78" s="259"/>
      <c r="FM78" s="259"/>
      <c r="FN78" s="259"/>
      <c r="FO78" s="259"/>
      <c r="FP78" s="259"/>
      <c r="FQ78" s="259"/>
      <c r="FR78" s="259"/>
      <c r="FS78" s="259"/>
      <c r="FT78" s="259"/>
      <c r="FU78" s="259"/>
      <c r="FV78" s="259"/>
      <c r="FW78" s="259"/>
      <c r="FX78" s="259"/>
      <c r="FY78" s="259"/>
      <c r="FZ78" s="259"/>
      <c r="GA78" s="259"/>
      <c r="GB78" s="259"/>
      <c r="GC78" s="259"/>
      <c r="GD78" s="259"/>
      <c r="GE78" s="259"/>
      <c r="GF78" s="259"/>
      <c r="GG78" s="259"/>
      <c r="GH78" s="259"/>
      <c r="GI78" s="259"/>
      <c r="GJ78" s="259"/>
      <c r="GK78" s="259"/>
      <c r="GL78" s="259"/>
      <c r="GM78" s="259"/>
      <c r="GN78" s="259"/>
      <c r="GO78" s="259"/>
      <c r="GP78" s="259"/>
      <c r="GQ78" s="259"/>
      <c r="GR78" s="259"/>
      <c r="GS78" s="259"/>
      <c r="GT78" s="259"/>
      <c r="GU78" s="259"/>
      <c r="GV78" s="259"/>
      <c r="GW78" s="259"/>
      <c r="GX78" s="259"/>
      <c r="GY78" s="259"/>
      <c r="GZ78" s="259"/>
      <c r="HA78" s="259"/>
      <c r="HB78" s="259"/>
      <c r="HC78" s="259"/>
      <c r="HD78" s="259"/>
      <c r="HE78" s="259"/>
      <c r="HF78" s="259"/>
      <c r="HG78" s="259"/>
      <c r="HH78" s="259"/>
      <c r="HI78" s="259"/>
      <c r="HJ78" s="259"/>
      <c r="HK78" s="259"/>
      <c r="HL78" s="259"/>
      <c r="HM78" s="259"/>
      <c r="HN78" s="259"/>
      <c r="HO78" s="259"/>
      <c r="HP78" s="259"/>
      <c r="HQ78" s="259"/>
      <c r="HR78" s="259"/>
      <c r="HS78" s="259"/>
      <c r="HT78" s="259"/>
      <c r="HU78" s="259"/>
      <c r="HV78" s="259"/>
      <c r="HW78" s="259"/>
      <c r="HX78" s="259"/>
      <c r="HY78" s="259"/>
      <c r="HZ78" s="259"/>
      <c r="IA78" s="259"/>
      <c r="IB78" s="259"/>
      <c r="IC78" s="259"/>
      <c r="ID78" s="259"/>
      <c r="IE78" s="259"/>
      <c r="IF78" s="259"/>
      <c r="IG78" s="259"/>
      <c r="IH78" s="259"/>
      <c r="II78" s="259"/>
      <c r="IJ78" s="259"/>
      <c r="IK78" s="259"/>
      <c r="IL78" s="259"/>
      <c r="IM78" s="259"/>
      <c r="IN78" s="259"/>
      <c r="IO78" s="259"/>
      <c r="IP78" s="259"/>
      <c r="IQ78" s="259"/>
      <c r="IR78" s="259"/>
      <c r="IS78" s="259"/>
      <c r="IT78" s="259"/>
      <c r="IU78" s="259"/>
      <c r="IV78" s="259"/>
      <c r="IW78" s="259"/>
    </row>
    <row r="79" customFormat="false" ht="11.25" hidden="false" customHeight="false" outlineLevel="0" collapsed="false">
      <c r="A79" s="253" t="n">
        <f aca="false">B79</f>
        <v>36445</v>
      </c>
      <c r="B79" s="254" t="n">
        <f aca="false">DATE(YEAR(B74),MONTH(B74),DAY(B74)+7)</f>
        <v>36445</v>
      </c>
      <c r="C79" s="219" t="n">
        <f aca="false">VLOOKUP($B79,data!$B$6:$M$7000,11,0)</f>
        <v>3374000</v>
      </c>
      <c r="D79" s="255" t="n">
        <f aca="false">VLOOKUP($B79,[6]Data!$A$500:$E$1300,4,0)</f>
        <v>96</v>
      </c>
      <c r="E79" s="255" t="n">
        <f aca="false">VLOOKUP($B79,[6]Data!$A$500:$E$1300,5,0)</f>
        <v>58</v>
      </c>
      <c r="F79" s="255" t="n">
        <f aca="false">AVERAGE($C73:$C79)</f>
        <v>3136142.85714286</v>
      </c>
      <c r="G79" s="256"/>
      <c r="H79" s="257"/>
      <c r="I79" s="257"/>
      <c r="J79" s="257"/>
      <c r="K79" s="253" t="n">
        <f aca="false">L79</f>
        <v>36597</v>
      </c>
      <c r="L79" s="254" t="n">
        <f aca="false">DATE(YEAR(L77),MONTH(L77),DAY(L77)+7)</f>
        <v>36597</v>
      </c>
      <c r="M79" s="219" t="n">
        <f aca="false">VLOOKUP($K79,data!$B$6:$M$7000,11,0)</f>
        <v>2307000</v>
      </c>
      <c r="N79" s="257"/>
      <c r="O79" s="257"/>
      <c r="P79" s="256"/>
      <c r="Q79" s="258"/>
      <c r="R79" s="258"/>
      <c r="S79" s="258"/>
      <c r="T79" s="259"/>
      <c r="U79" s="260"/>
      <c r="V79" s="256"/>
      <c r="W79" s="260"/>
      <c r="X79" s="256"/>
      <c r="Y79" s="250"/>
      <c r="Z79" s="250"/>
      <c r="AA79" s="250"/>
      <c r="AB79" s="259"/>
      <c r="AC79" s="261"/>
      <c r="AD79" s="261"/>
      <c r="AE79" s="261"/>
      <c r="AF79" s="262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59"/>
      <c r="BE79" s="259"/>
      <c r="BF79" s="259"/>
      <c r="BG79" s="259"/>
      <c r="BH79" s="259"/>
      <c r="BI79" s="259"/>
      <c r="BJ79" s="259"/>
      <c r="BK79" s="259"/>
      <c r="BL79" s="259"/>
      <c r="BM79" s="259"/>
      <c r="BN79" s="259"/>
      <c r="BO79" s="259"/>
      <c r="BP79" s="259"/>
      <c r="BQ79" s="259"/>
      <c r="BR79" s="259"/>
      <c r="BS79" s="259"/>
      <c r="BT79" s="259"/>
      <c r="BU79" s="259"/>
      <c r="BV79" s="259"/>
      <c r="BW79" s="259"/>
      <c r="BX79" s="259"/>
      <c r="BY79" s="259"/>
      <c r="BZ79" s="259"/>
      <c r="CA79" s="259"/>
      <c r="CB79" s="259"/>
      <c r="CC79" s="259"/>
      <c r="CD79" s="259"/>
      <c r="CE79" s="259"/>
      <c r="CF79" s="259"/>
      <c r="CG79" s="259"/>
      <c r="CH79" s="259"/>
      <c r="CI79" s="259"/>
      <c r="CJ79" s="259"/>
      <c r="CK79" s="259"/>
      <c r="CL79" s="259"/>
      <c r="CM79" s="259"/>
      <c r="CN79" s="259"/>
      <c r="CO79" s="259"/>
      <c r="CP79" s="259"/>
      <c r="CQ79" s="259"/>
      <c r="CR79" s="259"/>
      <c r="CS79" s="259"/>
      <c r="CT79" s="259"/>
      <c r="CU79" s="259"/>
      <c r="CV79" s="259"/>
      <c r="CW79" s="259"/>
      <c r="CX79" s="259"/>
      <c r="CY79" s="259"/>
      <c r="CZ79" s="259"/>
      <c r="DA79" s="259"/>
      <c r="DB79" s="259"/>
      <c r="DC79" s="259"/>
      <c r="DD79" s="259"/>
      <c r="DE79" s="259"/>
      <c r="DF79" s="259"/>
      <c r="DG79" s="259"/>
      <c r="DH79" s="259"/>
      <c r="DI79" s="259"/>
      <c r="DJ79" s="259"/>
      <c r="DK79" s="259"/>
      <c r="DL79" s="259"/>
      <c r="DM79" s="259"/>
      <c r="DN79" s="259"/>
      <c r="DO79" s="259"/>
      <c r="DP79" s="259"/>
      <c r="DQ79" s="259"/>
      <c r="DR79" s="259"/>
      <c r="DS79" s="259"/>
      <c r="DT79" s="259"/>
      <c r="DU79" s="259"/>
      <c r="DV79" s="259"/>
      <c r="DW79" s="259"/>
      <c r="DX79" s="259"/>
      <c r="DY79" s="259"/>
      <c r="DZ79" s="259"/>
      <c r="EA79" s="259"/>
      <c r="EB79" s="259"/>
      <c r="EC79" s="259"/>
      <c r="ED79" s="259"/>
      <c r="EE79" s="259"/>
      <c r="EF79" s="259"/>
      <c r="EG79" s="259"/>
      <c r="EH79" s="259"/>
      <c r="EI79" s="259"/>
      <c r="EJ79" s="259"/>
      <c r="EK79" s="259"/>
      <c r="EL79" s="259"/>
      <c r="EM79" s="259"/>
      <c r="EN79" s="259"/>
      <c r="EO79" s="259"/>
      <c r="EP79" s="259"/>
      <c r="EQ79" s="259"/>
      <c r="ER79" s="259"/>
      <c r="ES79" s="259"/>
      <c r="ET79" s="259"/>
      <c r="EU79" s="259"/>
      <c r="EV79" s="259"/>
      <c r="EW79" s="259"/>
      <c r="EX79" s="259"/>
      <c r="EY79" s="259"/>
      <c r="EZ79" s="259"/>
      <c r="FA79" s="259"/>
      <c r="FB79" s="259"/>
      <c r="FC79" s="259"/>
      <c r="FD79" s="259"/>
      <c r="FE79" s="259"/>
      <c r="FF79" s="259"/>
      <c r="FG79" s="259"/>
      <c r="FH79" s="259"/>
      <c r="FI79" s="259"/>
      <c r="FJ79" s="259"/>
      <c r="FK79" s="259"/>
      <c r="FL79" s="259"/>
      <c r="FM79" s="259"/>
      <c r="FN79" s="259"/>
      <c r="FO79" s="259"/>
      <c r="FP79" s="259"/>
      <c r="FQ79" s="259"/>
      <c r="FR79" s="259"/>
      <c r="FS79" s="259"/>
      <c r="FT79" s="259"/>
      <c r="FU79" s="259"/>
      <c r="FV79" s="259"/>
      <c r="FW79" s="259"/>
      <c r="FX79" s="259"/>
      <c r="FY79" s="259"/>
      <c r="FZ79" s="259"/>
      <c r="GA79" s="259"/>
      <c r="GB79" s="259"/>
      <c r="GC79" s="259"/>
      <c r="GD79" s="259"/>
      <c r="GE79" s="259"/>
      <c r="GF79" s="259"/>
      <c r="GG79" s="259"/>
      <c r="GH79" s="259"/>
      <c r="GI79" s="259"/>
      <c r="GJ79" s="259"/>
      <c r="GK79" s="259"/>
      <c r="GL79" s="259"/>
      <c r="GM79" s="259"/>
      <c r="GN79" s="259"/>
      <c r="GO79" s="259"/>
      <c r="GP79" s="259"/>
      <c r="GQ79" s="259"/>
      <c r="GR79" s="259"/>
      <c r="GS79" s="259"/>
      <c r="GT79" s="259"/>
      <c r="GU79" s="259"/>
      <c r="GV79" s="259"/>
      <c r="GW79" s="259"/>
      <c r="GX79" s="259"/>
      <c r="GY79" s="259"/>
      <c r="GZ79" s="259"/>
      <c r="HA79" s="259"/>
      <c r="HB79" s="259"/>
      <c r="HC79" s="259"/>
      <c r="HD79" s="259"/>
      <c r="HE79" s="259"/>
      <c r="HF79" s="259"/>
      <c r="HG79" s="259"/>
      <c r="HH79" s="259"/>
      <c r="HI79" s="259"/>
      <c r="HJ79" s="259"/>
      <c r="HK79" s="259"/>
      <c r="HL79" s="259"/>
      <c r="HM79" s="259"/>
      <c r="HN79" s="259"/>
      <c r="HO79" s="259"/>
      <c r="HP79" s="259"/>
      <c r="HQ79" s="259"/>
      <c r="HR79" s="259"/>
      <c r="HS79" s="259"/>
      <c r="HT79" s="259"/>
      <c r="HU79" s="259"/>
      <c r="HV79" s="259"/>
      <c r="HW79" s="259"/>
      <c r="HX79" s="259"/>
      <c r="HY79" s="259"/>
      <c r="HZ79" s="259"/>
      <c r="IA79" s="259"/>
      <c r="IB79" s="259"/>
      <c r="IC79" s="259"/>
      <c r="ID79" s="259"/>
      <c r="IE79" s="259"/>
      <c r="IF79" s="259"/>
      <c r="IG79" s="259"/>
      <c r="IH79" s="259"/>
      <c r="II79" s="259"/>
      <c r="IJ79" s="259"/>
      <c r="IK79" s="259"/>
      <c r="IL79" s="259"/>
      <c r="IM79" s="259"/>
      <c r="IN79" s="259"/>
      <c r="IO79" s="259"/>
      <c r="IP79" s="259"/>
      <c r="IQ79" s="259"/>
      <c r="IR79" s="259"/>
      <c r="IS79" s="259"/>
      <c r="IT79" s="259"/>
      <c r="IU79" s="259"/>
      <c r="IV79" s="259"/>
      <c r="IW79" s="259"/>
    </row>
    <row r="80" customFormat="false" ht="11.25" hidden="false" customHeight="false" outlineLevel="0" collapsed="false">
      <c r="A80" s="253" t="n">
        <f aca="false">B80</f>
        <v>36446</v>
      </c>
      <c r="B80" s="254" t="n">
        <f aca="false">DATE(YEAR(B75),MONTH(B75),DAY(B75)+7)</f>
        <v>36446</v>
      </c>
      <c r="C80" s="219" t="n">
        <f aca="false">VLOOKUP($B80,data!$B$6:$M$7000,11,0)</f>
        <v>3387000</v>
      </c>
      <c r="D80" s="255" t="n">
        <f aca="false">VLOOKUP($B80,[6]Data!$A$500:$E$1300,4,0)</f>
        <v>97</v>
      </c>
      <c r="E80" s="255" t="n">
        <f aca="false">VLOOKUP($B80,[6]Data!$A$500:$E$1300,5,0)</f>
        <v>61</v>
      </c>
      <c r="F80" s="255" t="n">
        <f aca="false">AVERAGE($C74:$C80)</f>
        <v>3198000</v>
      </c>
      <c r="G80" s="256"/>
      <c r="H80" s="257"/>
      <c r="I80" s="257"/>
      <c r="J80" s="257"/>
      <c r="K80" s="253" t="n">
        <f aca="false">L80</f>
        <v>36603</v>
      </c>
      <c r="L80" s="254" t="n">
        <f aca="false">DATE(YEAR(L78),MONTH(L78),DAY(L78)+7)</f>
        <v>36603</v>
      </c>
      <c r="M80" s="219" t="n">
        <f aca="false">VLOOKUP($K80,data!$B$6:$M$7000,11,0)</f>
        <v>2100000</v>
      </c>
      <c r="N80" s="257"/>
      <c r="O80" s="257"/>
      <c r="P80" s="256"/>
      <c r="Q80" s="258"/>
      <c r="R80" s="258"/>
      <c r="S80" s="258"/>
      <c r="T80" s="259"/>
      <c r="U80" s="260"/>
      <c r="V80" s="256"/>
      <c r="W80" s="260"/>
      <c r="X80" s="256"/>
      <c r="Y80" s="250"/>
      <c r="Z80" s="250"/>
      <c r="AA80" s="250"/>
      <c r="AB80" s="259"/>
      <c r="AC80" s="261"/>
      <c r="AD80" s="261"/>
      <c r="AE80" s="261"/>
      <c r="AF80" s="262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  <c r="BL80" s="259"/>
      <c r="BM80" s="259"/>
      <c r="BN80" s="259"/>
      <c r="BO80" s="259"/>
      <c r="BP80" s="259"/>
      <c r="BQ80" s="259"/>
      <c r="BR80" s="259"/>
      <c r="BS80" s="259"/>
      <c r="BT80" s="259"/>
      <c r="BU80" s="259"/>
      <c r="BV80" s="259"/>
      <c r="BW80" s="259"/>
      <c r="BX80" s="259"/>
      <c r="BY80" s="259"/>
      <c r="BZ80" s="259"/>
      <c r="CA80" s="259"/>
      <c r="CB80" s="259"/>
      <c r="CC80" s="259"/>
      <c r="CD80" s="259"/>
      <c r="CE80" s="259"/>
      <c r="CF80" s="259"/>
      <c r="CG80" s="259"/>
      <c r="CH80" s="259"/>
      <c r="CI80" s="259"/>
      <c r="CJ80" s="259"/>
      <c r="CK80" s="259"/>
      <c r="CL80" s="259"/>
      <c r="CM80" s="259"/>
      <c r="CN80" s="259"/>
      <c r="CO80" s="259"/>
      <c r="CP80" s="259"/>
      <c r="CQ80" s="259"/>
      <c r="CR80" s="259"/>
      <c r="CS80" s="259"/>
      <c r="CT80" s="259"/>
      <c r="CU80" s="259"/>
      <c r="CV80" s="259"/>
      <c r="CW80" s="259"/>
      <c r="CX80" s="259"/>
      <c r="CY80" s="259"/>
      <c r="CZ80" s="259"/>
      <c r="DA80" s="259"/>
      <c r="DB80" s="259"/>
      <c r="DC80" s="259"/>
      <c r="DD80" s="259"/>
      <c r="DE80" s="259"/>
      <c r="DF80" s="259"/>
      <c r="DG80" s="259"/>
      <c r="DH80" s="259"/>
      <c r="DI80" s="259"/>
      <c r="DJ80" s="259"/>
      <c r="DK80" s="259"/>
      <c r="DL80" s="259"/>
      <c r="DM80" s="259"/>
      <c r="DN80" s="259"/>
      <c r="DO80" s="259"/>
      <c r="DP80" s="259"/>
      <c r="DQ80" s="259"/>
      <c r="DR80" s="259"/>
      <c r="DS80" s="259"/>
      <c r="DT80" s="259"/>
      <c r="DU80" s="259"/>
      <c r="DV80" s="259"/>
      <c r="DW80" s="259"/>
      <c r="DX80" s="259"/>
      <c r="DY80" s="259"/>
      <c r="DZ80" s="259"/>
      <c r="EA80" s="259"/>
      <c r="EB80" s="259"/>
      <c r="EC80" s="259"/>
      <c r="ED80" s="259"/>
      <c r="EE80" s="259"/>
      <c r="EF80" s="259"/>
      <c r="EG80" s="259"/>
      <c r="EH80" s="259"/>
      <c r="EI80" s="259"/>
      <c r="EJ80" s="259"/>
      <c r="EK80" s="259"/>
      <c r="EL80" s="259"/>
      <c r="EM80" s="259"/>
      <c r="EN80" s="259"/>
      <c r="EO80" s="259"/>
      <c r="EP80" s="259"/>
      <c r="EQ80" s="259"/>
      <c r="ER80" s="259"/>
      <c r="ES80" s="259"/>
      <c r="ET80" s="259"/>
      <c r="EU80" s="259"/>
      <c r="EV80" s="259"/>
      <c r="EW80" s="259"/>
      <c r="EX80" s="259"/>
      <c r="EY80" s="259"/>
      <c r="EZ80" s="259"/>
      <c r="FA80" s="259"/>
      <c r="FB80" s="259"/>
      <c r="FC80" s="259"/>
      <c r="FD80" s="259"/>
      <c r="FE80" s="259"/>
      <c r="FF80" s="259"/>
      <c r="FG80" s="259"/>
      <c r="FH80" s="259"/>
      <c r="FI80" s="259"/>
      <c r="FJ80" s="259"/>
      <c r="FK80" s="259"/>
      <c r="FL80" s="259"/>
      <c r="FM80" s="259"/>
      <c r="FN80" s="259"/>
      <c r="FO80" s="259"/>
      <c r="FP80" s="259"/>
      <c r="FQ80" s="259"/>
      <c r="FR80" s="259"/>
      <c r="FS80" s="259"/>
      <c r="FT80" s="259"/>
      <c r="FU80" s="259"/>
      <c r="FV80" s="259"/>
      <c r="FW80" s="259"/>
      <c r="FX80" s="259"/>
      <c r="FY80" s="259"/>
      <c r="FZ80" s="259"/>
      <c r="GA80" s="259"/>
      <c r="GB80" s="259"/>
      <c r="GC80" s="259"/>
      <c r="GD80" s="259"/>
      <c r="GE80" s="259"/>
      <c r="GF80" s="259"/>
      <c r="GG80" s="259"/>
      <c r="GH80" s="259"/>
      <c r="GI80" s="259"/>
      <c r="GJ80" s="259"/>
      <c r="GK80" s="259"/>
      <c r="GL80" s="259"/>
      <c r="GM80" s="259"/>
      <c r="GN80" s="259"/>
      <c r="GO80" s="259"/>
      <c r="GP80" s="259"/>
      <c r="GQ80" s="259"/>
      <c r="GR80" s="259"/>
      <c r="GS80" s="259"/>
      <c r="GT80" s="259"/>
      <c r="GU80" s="259"/>
      <c r="GV80" s="259"/>
      <c r="GW80" s="259"/>
      <c r="GX80" s="259"/>
      <c r="GY80" s="259"/>
      <c r="GZ80" s="259"/>
      <c r="HA80" s="259"/>
      <c r="HB80" s="259"/>
      <c r="HC80" s="259"/>
      <c r="HD80" s="259"/>
      <c r="HE80" s="259"/>
      <c r="HF80" s="259"/>
      <c r="HG80" s="259"/>
      <c r="HH80" s="259"/>
      <c r="HI80" s="259"/>
      <c r="HJ80" s="259"/>
      <c r="HK80" s="259"/>
      <c r="HL80" s="259"/>
      <c r="HM80" s="259"/>
      <c r="HN80" s="259"/>
      <c r="HO80" s="259"/>
      <c r="HP80" s="259"/>
      <c r="HQ80" s="259"/>
      <c r="HR80" s="259"/>
      <c r="HS80" s="259"/>
      <c r="HT80" s="259"/>
      <c r="HU80" s="259"/>
      <c r="HV80" s="259"/>
      <c r="HW80" s="259"/>
      <c r="HX80" s="259"/>
      <c r="HY80" s="259"/>
      <c r="HZ80" s="259"/>
      <c r="IA80" s="259"/>
      <c r="IB80" s="259"/>
      <c r="IC80" s="259"/>
      <c r="ID80" s="259"/>
      <c r="IE80" s="259"/>
      <c r="IF80" s="259"/>
      <c r="IG80" s="259"/>
      <c r="IH80" s="259"/>
      <c r="II80" s="259"/>
      <c r="IJ80" s="259"/>
      <c r="IK80" s="259"/>
      <c r="IL80" s="259"/>
      <c r="IM80" s="259"/>
      <c r="IN80" s="259"/>
      <c r="IO80" s="259"/>
      <c r="IP80" s="259"/>
      <c r="IQ80" s="259"/>
      <c r="IR80" s="259"/>
      <c r="IS80" s="259"/>
      <c r="IT80" s="259"/>
      <c r="IU80" s="259"/>
      <c r="IV80" s="259"/>
      <c r="IW80" s="259"/>
    </row>
    <row r="81" customFormat="false" ht="11.25" hidden="false" customHeight="false" outlineLevel="0" collapsed="false">
      <c r="A81" s="253" t="n">
        <f aca="false">B81</f>
        <v>36447</v>
      </c>
      <c r="B81" s="254" t="n">
        <f aca="false">DATE(YEAR(B76),MONTH(B76),DAY(B76)+7)</f>
        <v>36447</v>
      </c>
      <c r="C81" s="219" t="n">
        <f aca="false">VLOOKUP($B81,data!$B$6:$M$7000,11,0)</f>
        <v>3223000</v>
      </c>
      <c r="D81" s="255" t="n">
        <f aca="false">VLOOKUP($B81,[6]Data!$A$500:$E$1300,4,0)</f>
        <v>85</v>
      </c>
      <c r="E81" s="255" t="n">
        <f aca="false">VLOOKUP($B81,[6]Data!$A$500:$E$1300,5,0)</f>
        <v>59</v>
      </c>
      <c r="F81" s="255" t="n">
        <f aca="false">AVERAGE($C75:$C81)</f>
        <v>3222857.14285714</v>
      </c>
      <c r="G81" s="256"/>
      <c r="H81" s="257"/>
      <c r="I81" s="257"/>
      <c r="J81" s="257"/>
      <c r="K81" s="253" t="n">
        <f aca="false">L81</f>
        <v>36604</v>
      </c>
      <c r="L81" s="254" t="n">
        <f aca="false">DATE(YEAR(L79),MONTH(L79),DAY(L79)+7)</f>
        <v>36604</v>
      </c>
      <c r="M81" s="219" t="n">
        <f aca="false">VLOOKUP($K81,data!$B$6:$M$7000,11,0)</f>
        <v>2217000</v>
      </c>
      <c r="N81" s="257"/>
      <c r="O81" s="257"/>
      <c r="P81" s="256"/>
      <c r="Q81" s="258"/>
      <c r="R81" s="258"/>
      <c r="S81" s="258"/>
      <c r="T81" s="259"/>
      <c r="U81" s="260"/>
      <c r="V81" s="256"/>
      <c r="W81" s="260"/>
      <c r="X81" s="256"/>
      <c r="Y81" s="250"/>
      <c r="Z81" s="250"/>
      <c r="AA81" s="250"/>
      <c r="AB81" s="259"/>
      <c r="AC81" s="261"/>
      <c r="AD81" s="261"/>
      <c r="AE81" s="261"/>
      <c r="AF81" s="262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  <c r="AX81" s="259"/>
      <c r="AY81" s="259"/>
      <c r="AZ81" s="259"/>
      <c r="BA81" s="259"/>
      <c r="BB81" s="259"/>
      <c r="BC81" s="259"/>
      <c r="BD81" s="259"/>
      <c r="BE81" s="259"/>
      <c r="BF81" s="259"/>
      <c r="BG81" s="259"/>
      <c r="BH81" s="259"/>
      <c r="BI81" s="259"/>
      <c r="BJ81" s="259"/>
      <c r="BK81" s="259"/>
      <c r="BL81" s="259"/>
      <c r="BM81" s="259"/>
      <c r="BN81" s="259"/>
      <c r="BO81" s="259"/>
      <c r="BP81" s="259"/>
      <c r="BQ81" s="259"/>
      <c r="BR81" s="259"/>
      <c r="BS81" s="259"/>
      <c r="BT81" s="259"/>
      <c r="BU81" s="259"/>
      <c r="BV81" s="259"/>
      <c r="BW81" s="259"/>
      <c r="BX81" s="259"/>
      <c r="BY81" s="259"/>
      <c r="BZ81" s="259"/>
      <c r="CA81" s="259"/>
      <c r="CB81" s="259"/>
      <c r="CC81" s="259"/>
      <c r="CD81" s="259"/>
      <c r="CE81" s="259"/>
      <c r="CF81" s="259"/>
      <c r="CG81" s="259"/>
      <c r="CH81" s="259"/>
      <c r="CI81" s="259"/>
      <c r="CJ81" s="259"/>
      <c r="CK81" s="259"/>
      <c r="CL81" s="259"/>
      <c r="CM81" s="259"/>
      <c r="CN81" s="259"/>
      <c r="CO81" s="259"/>
      <c r="CP81" s="259"/>
      <c r="CQ81" s="259"/>
      <c r="CR81" s="259"/>
      <c r="CS81" s="259"/>
      <c r="CT81" s="259"/>
      <c r="CU81" s="259"/>
      <c r="CV81" s="259"/>
      <c r="CW81" s="259"/>
      <c r="CX81" s="259"/>
      <c r="CY81" s="259"/>
      <c r="CZ81" s="259"/>
      <c r="DA81" s="259"/>
      <c r="DB81" s="259"/>
      <c r="DC81" s="259"/>
      <c r="DD81" s="259"/>
      <c r="DE81" s="259"/>
      <c r="DF81" s="259"/>
      <c r="DG81" s="259"/>
      <c r="DH81" s="259"/>
      <c r="DI81" s="259"/>
      <c r="DJ81" s="259"/>
      <c r="DK81" s="259"/>
      <c r="DL81" s="259"/>
      <c r="DM81" s="259"/>
      <c r="DN81" s="259"/>
      <c r="DO81" s="259"/>
      <c r="DP81" s="259"/>
      <c r="DQ81" s="259"/>
      <c r="DR81" s="259"/>
      <c r="DS81" s="259"/>
      <c r="DT81" s="259"/>
      <c r="DU81" s="259"/>
      <c r="DV81" s="259"/>
      <c r="DW81" s="259"/>
      <c r="DX81" s="259"/>
      <c r="DY81" s="259"/>
      <c r="DZ81" s="259"/>
      <c r="EA81" s="259"/>
      <c r="EB81" s="259"/>
      <c r="EC81" s="259"/>
      <c r="ED81" s="259"/>
      <c r="EE81" s="259"/>
      <c r="EF81" s="259"/>
      <c r="EG81" s="259"/>
      <c r="EH81" s="259"/>
      <c r="EI81" s="259"/>
      <c r="EJ81" s="259"/>
      <c r="EK81" s="259"/>
      <c r="EL81" s="259"/>
      <c r="EM81" s="259"/>
      <c r="EN81" s="259"/>
      <c r="EO81" s="259"/>
      <c r="EP81" s="259"/>
      <c r="EQ81" s="259"/>
      <c r="ER81" s="259"/>
      <c r="ES81" s="259"/>
      <c r="ET81" s="259"/>
      <c r="EU81" s="259"/>
      <c r="EV81" s="259"/>
      <c r="EW81" s="259"/>
      <c r="EX81" s="259"/>
      <c r="EY81" s="259"/>
      <c r="EZ81" s="259"/>
      <c r="FA81" s="259"/>
      <c r="FB81" s="259"/>
      <c r="FC81" s="259"/>
      <c r="FD81" s="259"/>
      <c r="FE81" s="259"/>
      <c r="FF81" s="259"/>
      <c r="FG81" s="259"/>
      <c r="FH81" s="259"/>
      <c r="FI81" s="259"/>
      <c r="FJ81" s="259"/>
      <c r="FK81" s="259"/>
      <c r="FL81" s="259"/>
      <c r="FM81" s="259"/>
      <c r="FN81" s="259"/>
      <c r="FO81" s="259"/>
      <c r="FP81" s="259"/>
      <c r="FQ81" s="259"/>
      <c r="FR81" s="259"/>
      <c r="FS81" s="259"/>
      <c r="FT81" s="259"/>
      <c r="FU81" s="259"/>
      <c r="FV81" s="259"/>
      <c r="FW81" s="259"/>
      <c r="FX81" s="259"/>
      <c r="FY81" s="259"/>
      <c r="FZ81" s="259"/>
      <c r="GA81" s="259"/>
      <c r="GB81" s="259"/>
      <c r="GC81" s="259"/>
      <c r="GD81" s="259"/>
      <c r="GE81" s="259"/>
      <c r="GF81" s="259"/>
      <c r="GG81" s="259"/>
      <c r="GH81" s="259"/>
      <c r="GI81" s="259"/>
      <c r="GJ81" s="259"/>
      <c r="GK81" s="259"/>
      <c r="GL81" s="259"/>
      <c r="GM81" s="259"/>
      <c r="GN81" s="259"/>
      <c r="GO81" s="259"/>
      <c r="GP81" s="259"/>
      <c r="GQ81" s="259"/>
      <c r="GR81" s="259"/>
      <c r="GS81" s="259"/>
      <c r="GT81" s="259"/>
      <c r="GU81" s="259"/>
      <c r="GV81" s="259"/>
      <c r="GW81" s="259"/>
      <c r="GX81" s="259"/>
      <c r="GY81" s="259"/>
      <c r="GZ81" s="259"/>
      <c r="HA81" s="259"/>
      <c r="HB81" s="259"/>
      <c r="HC81" s="259"/>
      <c r="HD81" s="259"/>
      <c r="HE81" s="259"/>
      <c r="HF81" s="259"/>
      <c r="HG81" s="259"/>
      <c r="HH81" s="259"/>
      <c r="HI81" s="259"/>
      <c r="HJ81" s="259"/>
      <c r="HK81" s="259"/>
      <c r="HL81" s="259"/>
      <c r="HM81" s="259"/>
      <c r="HN81" s="259"/>
      <c r="HO81" s="259"/>
      <c r="HP81" s="259"/>
      <c r="HQ81" s="259"/>
      <c r="HR81" s="259"/>
      <c r="HS81" s="259"/>
      <c r="HT81" s="259"/>
      <c r="HU81" s="259"/>
      <c r="HV81" s="259"/>
      <c r="HW81" s="259"/>
      <c r="HX81" s="259"/>
      <c r="HY81" s="259"/>
      <c r="HZ81" s="259"/>
      <c r="IA81" s="259"/>
      <c r="IB81" s="259"/>
      <c r="IC81" s="259"/>
      <c r="ID81" s="259"/>
      <c r="IE81" s="259"/>
      <c r="IF81" s="259"/>
      <c r="IG81" s="259"/>
      <c r="IH81" s="259"/>
      <c r="II81" s="259"/>
      <c r="IJ81" s="259"/>
      <c r="IK81" s="259"/>
      <c r="IL81" s="259"/>
      <c r="IM81" s="259"/>
      <c r="IN81" s="259"/>
      <c r="IO81" s="259"/>
      <c r="IP81" s="259"/>
      <c r="IQ81" s="259"/>
      <c r="IR81" s="259"/>
      <c r="IS81" s="259"/>
      <c r="IT81" s="259"/>
      <c r="IU81" s="259"/>
      <c r="IV81" s="259"/>
      <c r="IW81" s="259"/>
    </row>
    <row r="82" customFormat="false" ht="11.25" hidden="false" customHeight="false" outlineLevel="0" collapsed="false">
      <c r="A82" s="253" t="n">
        <f aca="false">B82</f>
        <v>36448</v>
      </c>
      <c r="B82" s="254" t="n">
        <f aca="false">DATE(YEAR(B77),MONTH(B77),DAY(B77)+7)</f>
        <v>36448</v>
      </c>
      <c r="C82" s="219" t="n">
        <f aca="false">VLOOKUP($B82,data!$B$6:$M$7000,11,0)</f>
        <v>3085000</v>
      </c>
      <c r="D82" s="255" t="n">
        <f aca="false">VLOOKUP($B82,[6]Data!$A$500:$E$1300,4,0)</f>
        <v>73</v>
      </c>
      <c r="E82" s="255" t="n">
        <f aca="false">VLOOKUP($B82,[6]Data!$A$500:$E$1300,5,0)</f>
        <v>59</v>
      </c>
      <c r="F82" s="255" t="n">
        <f aca="false">AVERAGE($C76:$C82)</f>
        <v>3233142.85714286</v>
      </c>
      <c r="G82" s="256"/>
      <c r="H82" s="257"/>
      <c r="I82" s="257"/>
      <c r="J82" s="257"/>
      <c r="K82" s="253" t="n">
        <f aca="false">L82</f>
        <v>36610</v>
      </c>
      <c r="L82" s="254" t="n">
        <f aca="false">DATE(YEAR(L80),MONTH(L80),DAY(L80)+7)</f>
        <v>36610</v>
      </c>
      <c r="M82" s="219" t="n">
        <f aca="false">VLOOKUP($K82,data!$B$6:$M$7000,11,0)</f>
        <v>2450000</v>
      </c>
      <c r="N82" s="257"/>
      <c r="O82" s="257"/>
      <c r="P82" s="256"/>
      <c r="Q82" s="258"/>
      <c r="R82" s="258"/>
      <c r="S82" s="258"/>
      <c r="T82" s="259"/>
      <c r="U82" s="260"/>
      <c r="V82" s="256"/>
      <c r="W82" s="260"/>
      <c r="X82" s="256"/>
      <c r="Y82" s="250"/>
      <c r="Z82" s="250"/>
      <c r="AA82" s="250"/>
      <c r="AB82" s="259"/>
      <c r="AC82" s="261"/>
      <c r="AD82" s="261"/>
      <c r="AE82" s="261"/>
      <c r="AF82" s="262"/>
      <c r="AG82" s="259"/>
      <c r="AH82" s="259"/>
      <c r="AI82" s="259"/>
      <c r="AJ82" s="259"/>
      <c r="AK82" s="259"/>
      <c r="AL82" s="259"/>
      <c r="AM82" s="259"/>
      <c r="AN82" s="259"/>
      <c r="AO82" s="259"/>
      <c r="AP82" s="259"/>
      <c r="AQ82" s="259"/>
      <c r="AR82" s="259"/>
      <c r="AS82" s="259"/>
      <c r="AT82" s="259"/>
      <c r="AU82" s="259"/>
      <c r="AV82" s="259"/>
      <c r="AW82" s="259"/>
      <c r="AX82" s="259"/>
      <c r="AY82" s="259"/>
      <c r="AZ82" s="259"/>
      <c r="BA82" s="259"/>
      <c r="BB82" s="259"/>
      <c r="BC82" s="259"/>
      <c r="BD82" s="259"/>
      <c r="BE82" s="259"/>
      <c r="BF82" s="259"/>
      <c r="BG82" s="259"/>
      <c r="BH82" s="259"/>
      <c r="BI82" s="259"/>
      <c r="BJ82" s="259"/>
      <c r="BK82" s="259"/>
      <c r="BL82" s="259"/>
      <c r="BM82" s="259"/>
      <c r="BN82" s="259"/>
      <c r="BO82" s="259"/>
      <c r="BP82" s="259"/>
      <c r="BQ82" s="259"/>
      <c r="BR82" s="259"/>
      <c r="BS82" s="259"/>
      <c r="BT82" s="259"/>
      <c r="BU82" s="259"/>
      <c r="BV82" s="259"/>
      <c r="BW82" s="259"/>
      <c r="BX82" s="259"/>
      <c r="BY82" s="259"/>
      <c r="BZ82" s="259"/>
      <c r="CA82" s="259"/>
      <c r="CB82" s="259"/>
      <c r="CC82" s="259"/>
      <c r="CD82" s="259"/>
      <c r="CE82" s="259"/>
      <c r="CF82" s="259"/>
      <c r="CG82" s="259"/>
      <c r="CH82" s="259"/>
      <c r="CI82" s="259"/>
      <c r="CJ82" s="259"/>
      <c r="CK82" s="259"/>
      <c r="CL82" s="259"/>
      <c r="CM82" s="259"/>
      <c r="CN82" s="259"/>
      <c r="CO82" s="259"/>
      <c r="CP82" s="259"/>
      <c r="CQ82" s="259"/>
      <c r="CR82" s="259"/>
      <c r="CS82" s="259"/>
      <c r="CT82" s="259"/>
      <c r="CU82" s="259"/>
      <c r="CV82" s="259"/>
      <c r="CW82" s="259"/>
      <c r="CX82" s="259"/>
      <c r="CY82" s="259"/>
      <c r="CZ82" s="259"/>
      <c r="DA82" s="259"/>
      <c r="DB82" s="259"/>
      <c r="DC82" s="259"/>
      <c r="DD82" s="259"/>
      <c r="DE82" s="259"/>
      <c r="DF82" s="259"/>
      <c r="DG82" s="259"/>
      <c r="DH82" s="259"/>
      <c r="DI82" s="259"/>
      <c r="DJ82" s="259"/>
      <c r="DK82" s="259"/>
      <c r="DL82" s="259"/>
      <c r="DM82" s="259"/>
      <c r="DN82" s="259"/>
      <c r="DO82" s="259"/>
      <c r="DP82" s="259"/>
      <c r="DQ82" s="259"/>
      <c r="DR82" s="259"/>
      <c r="DS82" s="259"/>
      <c r="DT82" s="259"/>
      <c r="DU82" s="259"/>
      <c r="DV82" s="259"/>
      <c r="DW82" s="259"/>
      <c r="DX82" s="259"/>
      <c r="DY82" s="259"/>
      <c r="DZ82" s="259"/>
      <c r="EA82" s="259"/>
      <c r="EB82" s="259"/>
      <c r="EC82" s="259"/>
      <c r="ED82" s="259"/>
      <c r="EE82" s="259"/>
      <c r="EF82" s="259"/>
      <c r="EG82" s="259"/>
      <c r="EH82" s="259"/>
      <c r="EI82" s="259"/>
      <c r="EJ82" s="259"/>
      <c r="EK82" s="259"/>
      <c r="EL82" s="259"/>
      <c r="EM82" s="259"/>
      <c r="EN82" s="259"/>
      <c r="EO82" s="259"/>
      <c r="EP82" s="259"/>
      <c r="EQ82" s="259"/>
      <c r="ER82" s="259"/>
      <c r="ES82" s="259"/>
      <c r="ET82" s="259"/>
      <c r="EU82" s="259"/>
      <c r="EV82" s="259"/>
      <c r="EW82" s="259"/>
      <c r="EX82" s="259"/>
      <c r="EY82" s="259"/>
      <c r="EZ82" s="259"/>
      <c r="FA82" s="259"/>
      <c r="FB82" s="259"/>
      <c r="FC82" s="259"/>
      <c r="FD82" s="259"/>
      <c r="FE82" s="259"/>
      <c r="FF82" s="259"/>
      <c r="FG82" s="259"/>
      <c r="FH82" s="259"/>
      <c r="FI82" s="259"/>
      <c r="FJ82" s="259"/>
      <c r="FK82" s="259"/>
      <c r="FL82" s="259"/>
      <c r="FM82" s="259"/>
      <c r="FN82" s="259"/>
      <c r="FO82" s="259"/>
      <c r="FP82" s="259"/>
      <c r="FQ82" s="259"/>
      <c r="FR82" s="259"/>
      <c r="FS82" s="259"/>
      <c r="FT82" s="259"/>
      <c r="FU82" s="259"/>
      <c r="FV82" s="259"/>
      <c r="FW82" s="259"/>
      <c r="FX82" s="259"/>
      <c r="FY82" s="259"/>
      <c r="FZ82" s="259"/>
      <c r="GA82" s="259"/>
      <c r="GB82" s="259"/>
      <c r="GC82" s="259"/>
      <c r="GD82" s="259"/>
      <c r="GE82" s="259"/>
      <c r="GF82" s="259"/>
      <c r="GG82" s="259"/>
      <c r="GH82" s="259"/>
      <c r="GI82" s="259"/>
      <c r="GJ82" s="259"/>
      <c r="GK82" s="259"/>
      <c r="GL82" s="259"/>
      <c r="GM82" s="259"/>
      <c r="GN82" s="259"/>
      <c r="GO82" s="259"/>
      <c r="GP82" s="259"/>
      <c r="GQ82" s="259"/>
      <c r="GR82" s="259"/>
      <c r="GS82" s="259"/>
      <c r="GT82" s="259"/>
      <c r="GU82" s="259"/>
      <c r="GV82" s="259"/>
      <c r="GW82" s="259"/>
      <c r="GX82" s="259"/>
      <c r="GY82" s="259"/>
      <c r="GZ82" s="259"/>
      <c r="HA82" s="259"/>
      <c r="HB82" s="259"/>
      <c r="HC82" s="259"/>
      <c r="HD82" s="259"/>
      <c r="HE82" s="259"/>
      <c r="HF82" s="259"/>
      <c r="HG82" s="259"/>
      <c r="HH82" s="259"/>
      <c r="HI82" s="259"/>
      <c r="HJ82" s="259"/>
      <c r="HK82" s="259"/>
      <c r="HL82" s="259"/>
      <c r="HM82" s="259"/>
      <c r="HN82" s="259"/>
      <c r="HO82" s="259"/>
      <c r="HP82" s="259"/>
      <c r="HQ82" s="259"/>
      <c r="HR82" s="259"/>
      <c r="HS82" s="259"/>
      <c r="HT82" s="259"/>
      <c r="HU82" s="259"/>
      <c r="HV82" s="259"/>
      <c r="HW82" s="259"/>
      <c r="HX82" s="259"/>
      <c r="HY82" s="259"/>
      <c r="HZ82" s="259"/>
      <c r="IA82" s="259"/>
      <c r="IB82" s="259"/>
      <c r="IC82" s="259"/>
      <c r="ID82" s="259"/>
      <c r="IE82" s="259"/>
      <c r="IF82" s="259"/>
      <c r="IG82" s="259"/>
      <c r="IH82" s="259"/>
      <c r="II82" s="259"/>
      <c r="IJ82" s="259"/>
      <c r="IK82" s="259"/>
      <c r="IL82" s="259"/>
      <c r="IM82" s="259"/>
      <c r="IN82" s="259"/>
      <c r="IO82" s="259"/>
      <c r="IP82" s="259"/>
      <c r="IQ82" s="259"/>
      <c r="IR82" s="259"/>
      <c r="IS82" s="259"/>
      <c r="IT82" s="259"/>
      <c r="IU82" s="259"/>
      <c r="IV82" s="259"/>
      <c r="IW82" s="259"/>
    </row>
    <row r="83" customFormat="false" ht="11.25" hidden="false" customHeight="false" outlineLevel="0" collapsed="false">
      <c r="A83" s="253" t="n">
        <f aca="false">B83</f>
        <v>36451</v>
      </c>
      <c r="B83" s="254" t="n">
        <f aca="false">DATE(YEAR(B78),MONTH(B78),DAY(B78)+7)</f>
        <v>36451</v>
      </c>
      <c r="C83" s="219" t="n">
        <f aca="false">VLOOKUP($B83,data!$B$6:$M$7000,11,0)</f>
        <v>3024000</v>
      </c>
      <c r="D83" s="255" t="n">
        <f aca="false">VLOOKUP($B83,[6]Data!$A$500:$E$1300,4,0)</f>
        <v>86</v>
      </c>
      <c r="E83" s="255" t="n">
        <f aca="false">VLOOKUP($B83,[6]Data!$A$500:$E$1300,5,0)</f>
        <v>57</v>
      </c>
      <c r="F83" s="255" t="n">
        <f aca="false">AVERAGE($C77:$C83)</f>
        <v>3221000</v>
      </c>
      <c r="G83" s="256"/>
      <c r="H83" s="257"/>
      <c r="I83" s="257"/>
      <c r="J83" s="257"/>
      <c r="K83" s="253" t="n">
        <f aca="false">L83</f>
        <v>36611</v>
      </c>
      <c r="L83" s="254" t="n">
        <f aca="false">DATE(YEAR(L81),MONTH(L81),DAY(L81)+7)</f>
        <v>36611</v>
      </c>
      <c r="M83" s="219" t="n">
        <f aca="false">VLOOKUP($K83,data!$B$6:$M$7000,11,0)</f>
        <v>2100000</v>
      </c>
      <c r="N83" s="257"/>
      <c r="O83" s="257"/>
      <c r="P83" s="256"/>
      <c r="Q83" s="258"/>
      <c r="R83" s="258"/>
      <c r="S83" s="258"/>
      <c r="T83" s="259"/>
      <c r="U83" s="260"/>
      <c r="V83" s="256"/>
      <c r="W83" s="260"/>
      <c r="X83" s="256"/>
      <c r="Y83" s="250"/>
      <c r="Z83" s="250"/>
      <c r="AA83" s="250"/>
      <c r="AB83" s="259"/>
      <c r="AC83" s="261"/>
      <c r="AD83" s="261"/>
      <c r="AE83" s="261"/>
      <c r="AF83" s="262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  <c r="BL83" s="259"/>
      <c r="BM83" s="259"/>
      <c r="BN83" s="259"/>
      <c r="BO83" s="259"/>
      <c r="BP83" s="259"/>
      <c r="BQ83" s="259"/>
      <c r="BR83" s="259"/>
      <c r="BS83" s="259"/>
      <c r="BT83" s="259"/>
      <c r="BU83" s="259"/>
      <c r="BV83" s="259"/>
      <c r="BW83" s="259"/>
      <c r="BX83" s="259"/>
      <c r="BY83" s="259"/>
      <c r="BZ83" s="259"/>
      <c r="CA83" s="259"/>
      <c r="CB83" s="259"/>
      <c r="CC83" s="259"/>
      <c r="CD83" s="259"/>
      <c r="CE83" s="259"/>
      <c r="CF83" s="259"/>
      <c r="CG83" s="259"/>
      <c r="CH83" s="259"/>
      <c r="CI83" s="259"/>
      <c r="CJ83" s="259"/>
      <c r="CK83" s="259"/>
      <c r="CL83" s="259"/>
      <c r="CM83" s="259"/>
      <c r="CN83" s="259"/>
      <c r="CO83" s="259"/>
      <c r="CP83" s="259"/>
      <c r="CQ83" s="259"/>
      <c r="CR83" s="259"/>
      <c r="CS83" s="259"/>
      <c r="CT83" s="259"/>
      <c r="CU83" s="259"/>
      <c r="CV83" s="259"/>
      <c r="CW83" s="259"/>
      <c r="CX83" s="259"/>
      <c r="CY83" s="259"/>
      <c r="CZ83" s="259"/>
      <c r="DA83" s="259"/>
      <c r="DB83" s="259"/>
      <c r="DC83" s="259"/>
      <c r="DD83" s="259"/>
      <c r="DE83" s="259"/>
      <c r="DF83" s="259"/>
      <c r="DG83" s="259"/>
      <c r="DH83" s="259"/>
      <c r="DI83" s="259"/>
      <c r="DJ83" s="259"/>
      <c r="DK83" s="259"/>
      <c r="DL83" s="259"/>
      <c r="DM83" s="259"/>
      <c r="DN83" s="259"/>
      <c r="DO83" s="259"/>
      <c r="DP83" s="259"/>
      <c r="DQ83" s="259"/>
      <c r="DR83" s="259"/>
      <c r="DS83" s="259"/>
      <c r="DT83" s="259"/>
      <c r="DU83" s="259"/>
      <c r="DV83" s="259"/>
      <c r="DW83" s="259"/>
      <c r="DX83" s="259"/>
      <c r="DY83" s="259"/>
      <c r="DZ83" s="259"/>
      <c r="EA83" s="259"/>
      <c r="EB83" s="259"/>
      <c r="EC83" s="259"/>
      <c r="ED83" s="259"/>
      <c r="EE83" s="259"/>
      <c r="EF83" s="259"/>
      <c r="EG83" s="259"/>
      <c r="EH83" s="259"/>
      <c r="EI83" s="259"/>
      <c r="EJ83" s="259"/>
      <c r="EK83" s="259"/>
      <c r="EL83" s="259"/>
      <c r="EM83" s="259"/>
      <c r="EN83" s="259"/>
      <c r="EO83" s="259"/>
      <c r="EP83" s="259"/>
      <c r="EQ83" s="259"/>
      <c r="ER83" s="259"/>
      <c r="ES83" s="259"/>
      <c r="ET83" s="259"/>
      <c r="EU83" s="259"/>
      <c r="EV83" s="259"/>
      <c r="EW83" s="259"/>
      <c r="EX83" s="259"/>
      <c r="EY83" s="259"/>
      <c r="EZ83" s="259"/>
      <c r="FA83" s="259"/>
      <c r="FB83" s="259"/>
      <c r="FC83" s="259"/>
      <c r="FD83" s="259"/>
      <c r="FE83" s="259"/>
      <c r="FF83" s="259"/>
      <c r="FG83" s="259"/>
      <c r="FH83" s="259"/>
      <c r="FI83" s="259"/>
      <c r="FJ83" s="259"/>
      <c r="FK83" s="259"/>
      <c r="FL83" s="259"/>
      <c r="FM83" s="259"/>
      <c r="FN83" s="259"/>
      <c r="FO83" s="259"/>
      <c r="FP83" s="259"/>
      <c r="FQ83" s="259"/>
      <c r="FR83" s="259"/>
      <c r="FS83" s="259"/>
      <c r="FT83" s="259"/>
      <c r="FU83" s="259"/>
      <c r="FV83" s="259"/>
      <c r="FW83" s="259"/>
      <c r="FX83" s="259"/>
      <c r="FY83" s="259"/>
      <c r="FZ83" s="259"/>
      <c r="GA83" s="259"/>
      <c r="GB83" s="259"/>
      <c r="GC83" s="259"/>
      <c r="GD83" s="259"/>
      <c r="GE83" s="259"/>
      <c r="GF83" s="259"/>
      <c r="GG83" s="259"/>
      <c r="GH83" s="259"/>
      <c r="GI83" s="259"/>
      <c r="GJ83" s="259"/>
      <c r="GK83" s="259"/>
      <c r="GL83" s="259"/>
      <c r="GM83" s="259"/>
      <c r="GN83" s="259"/>
      <c r="GO83" s="259"/>
      <c r="GP83" s="259"/>
      <c r="GQ83" s="259"/>
      <c r="GR83" s="259"/>
      <c r="GS83" s="259"/>
      <c r="GT83" s="259"/>
      <c r="GU83" s="259"/>
      <c r="GV83" s="259"/>
      <c r="GW83" s="259"/>
      <c r="GX83" s="259"/>
      <c r="GY83" s="259"/>
      <c r="GZ83" s="259"/>
      <c r="HA83" s="259"/>
      <c r="HB83" s="259"/>
      <c r="HC83" s="259"/>
      <c r="HD83" s="259"/>
      <c r="HE83" s="259"/>
      <c r="HF83" s="259"/>
      <c r="HG83" s="259"/>
      <c r="HH83" s="259"/>
      <c r="HI83" s="259"/>
      <c r="HJ83" s="259"/>
      <c r="HK83" s="259"/>
      <c r="HL83" s="259"/>
      <c r="HM83" s="259"/>
      <c r="HN83" s="259"/>
      <c r="HO83" s="259"/>
      <c r="HP83" s="259"/>
      <c r="HQ83" s="259"/>
      <c r="HR83" s="259"/>
      <c r="HS83" s="259"/>
      <c r="HT83" s="259"/>
      <c r="HU83" s="259"/>
      <c r="HV83" s="259"/>
      <c r="HW83" s="259"/>
      <c r="HX83" s="259"/>
      <c r="HY83" s="259"/>
      <c r="HZ83" s="259"/>
      <c r="IA83" s="259"/>
      <c r="IB83" s="259"/>
      <c r="IC83" s="259"/>
      <c r="ID83" s="259"/>
      <c r="IE83" s="259"/>
      <c r="IF83" s="259"/>
      <c r="IG83" s="259"/>
      <c r="IH83" s="259"/>
      <c r="II83" s="259"/>
      <c r="IJ83" s="259"/>
      <c r="IK83" s="259"/>
      <c r="IL83" s="259"/>
      <c r="IM83" s="259"/>
      <c r="IN83" s="259"/>
      <c r="IO83" s="259"/>
      <c r="IP83" s="259"/>
      <c r="IQ83" s="259"/>
      <c r="IR83" s="259"/>
      <c r="IS83" s="259"/>
      <c r="IT83" s="259"/>
      <c r="IU83" s="259"/>
      <c r="IV83" s="259"/>
      <c r="IW83" s="259"/>
    </row>
    <row r="84" customFormat="false" ht="11.25" hidden="false" customHeight="false" outlineLevel="0" collapsed="false">
      <c r="A84" s="253" t="n">
        <f aca="false">B84</f>
        <v>36452</v>
      </c>
      <c r="B84" s="254" t="n">
        <f aca="false">DATE(YEAR(B79),MONTH(B79),DAY(B79)+7)</f>
        <v>36452</v>
      </c>
      <c r="C84" s="219" t="n">
        <f aca="false">VLOOKUP($B84,data!$B$6:$M$7000,11,0)</f>
        <v>3040000</v>
      </c>
      <c r="D84" s="255" t="n">
        <f aca="false">VLOOKUP($B84,[6]Data!$A$500:$E$1300,4,0)</f>
        <v>92</v>
      </c>
      <c r="E84" s="255" t="n">
        <f aca="false">VLOOKUP($B84,[6]Data!$A$500:$E$1300,5,0)</f>
        <v>53</v>
      </c>
      <c r="F84" s="255" t="n">
        <f aca="false">AVERAGE($C78:$C84)</f>
        <v>3203000</v>
      </c>
      <c r="G84" s="256"/>
      <c r="H84" s="257"/>
      <c r="I84" s="257"/>
      <c r="J84" s="257"/>
      <c r="K84" s="253"/>
      <c r="L84" s="254"/>
      <c r="M84" s="219"/>
      <c r="N84" s="257"/>
      <c r="O84" s="257"/>
      <c r="P84" s="256"/>
      <c r="Q84" s="258"/>
      <c r="R84" s="258"/>
      <c r="S84" s="258"/>
      <c r="T84" s="259"/>
      <c r="U84" s="260"/>
      <c r="V84" s="256"/>
      <c r="W84" s="260"/>
      <c r="X84" s="256"/>
      <c r="Y84" s="250"/>
      <c r="Z84" s="250"/>
      <c r="AA84" s="250"/>
      <c r="AB84" s="259"/>
      <c r="AC84" s="261"/>
      <c r="AD84" s="261"/>
      <c r="AE84" s="261"/>
      <c r="AF84" s="262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I84" s="259"/>
      <c r="BJ84" s="259"/>
      <c r="BK84" s="259"/>
      <c r="BL84" s="259"/>
      <c r="BM84" s="259"/>
      <c r="BN84" s="259"/>
      <c r="BO84" s="259"/>
      <c r="BP84" s="259"/>
      <c r="BQ84" s="259"/>
      <c r="BR84" s="259"/>
      <c r="BS84" s="259"/>
      <c r="BT84" s="259"/>
      <c r="BU84" s="259"/>
      <c r="BV84" s="259"/>
      <c r="BW84" s="259"/>
      <c r="BX84" s="259"/>
      <c r="BY84" s="259"/>
      <c r="BZ84" s="259"/>
      <c r="CA84" s="259"/>
      <c r="CB84" s="259"/>
      <c r="CC84" s="259"/>
      <c r="CD84" s="259"/>
      <c r="CE84" s="259"/>
      <c r="CF84" s="259"/>
      <c r="CG84" s="259"/>
      <c r="CH84" s="259"/>
      <c r="CI84" s="259"/>
      <c r="CJ84" s="259"/>
      <c r="CK84" s="259"/>
      <c r="CL84" s="259"/>
      <c r="CM84" s="259"/>
      <c r="CN84" s="259"/>
      <c r="CO84" s="259"/>
      <c r="CP84" s="259"/>
      <c r="CQ84" s="259"/>
      <c r="CR84" s="259"/>
      <c r="CS84" s="259"/>
      <c r="CT84" s="259"/>
      <c r="CU84" s="259"/>
      <c r="CV84" s="259"/>
      <c r="CW84" s="259"/>
      <c r="CX84" s="259"/>
      <c r="CY84" s="259"/>
      <c r="CZ84" s="259"/>
      <c r="DA84" s="259"/>
      <c r="DB84" s="259"/>
      <c r="DC84" s="259"/>
      <c r="DD84" s="259"/>
      <c r="DE84" s="259"/>
      <c r="DF84" s="259"/>
      <c r="DG84" s="259"/>
      <c r="DH84" s="259"/>
      <c r="DI84" s="259"/>
      <c r="DJ84" s="259"/>
      <c r="DK84" s="259"/>
      <c r="DL84" s="259"/>
      <c r="DM84" s="259"/>
      <c r="DN84" s="259"/>
      <c r="DO84" s="259"/>
      <c r="DP84" s="259"/>
      <c r="DQ84" s="259"/>
      <c r="DR84" s="259"/>
      <c r="DS84" s="259"/>
      <c r="DT84" s="259"/>
      <c r="DU84" s="259"/>
      <c r="DV84" s="259"/>
      <c r="DW84" s="259"/>
      <c r="DX84" s="259"/>
      <c r="DY84" s="259"/>
      <c r="DZ84" s="259"/>
      <c r="EA84" s="259"/>
      <c r="EB84" s="259"/>
      <c r="EC84" s="259"/>
      <c r="ED84" s="259"/>
      <c r="EE84" s="259"/>
      <c r="EF84" s="259"/>
      <c r="EG84" s="259"/>
      <c r="EH84" s="259"/>
      <c r="EI84" s="259"/>
      <c r="EJ84" s="259"/>
      <c r="EK84" s="259"/>
      <c r="EL84" s="259"/>
      <c r="EM84" s="259"/>
      <c r="EN84" s="259"/>
      <c r="EO84" s="259"/>
      <c r="EP84" s="259"/>
      <c r="EQ84" s="259"/>
      <c r="ER84" s="259"/>
      <c r="ES84" s="259"/>
      <c r="ET84" s="259"/>
      <c r="EU84" s="259"/>
      <c r="EV84" s="259"/>
      <c r="EW84" s="259"/>
      <c r="EX84" s="259"/>
      <c r="EY84" s="259"/>
      <c r="EZ84" s="259"/>
      <c r="FA84" s="259"/>
      <c r="FB84" s="259"/>
      <c r="FC84" s="259"/>
      <c r="FD84" s="259"/>
      <c r="FE84" s="259"/>
      <c r="FF84" s="259"/>
      <c r="FG84" s="259"/>
      <c r="FH84" s="259"/>
      <c r="FI84" s="259"/>
      <c r="FJ84" s="259"/>
      <c r="FK84" s="259"/>
      <c r="FL84" s="259"/>
      <c r="FM84" s="259"/>
      <c r="FN84" s="259"/>
      <c r="FO84" s="259"/>
      <c r="FP84" s="259"/>
      <c r="FQ84" s="259"/>
      <c r="FR84" s="259"/>
      <c r="FS84" s="259"/>
      <c r="FT84" s="259"/>
      <c r="FU84" s="259"/>
      <c r="FV84" s="259"/>
      <c r="FW84" s="259"/>
      <c r="FX84" s="259"/>
      <c r="FY84" s="259"/>
      <c r="FZ84" s="259"/>
      <c r="GA84" s="259"/>
      <c r="GB84" s="259"/>
      <c r="GC84" s="259"/>
      <c r="GD84" s="259"/>
      <c r="GE84" s="259"/>
      <c r="GF84" s="259"/>
      <c r="GG84" s="259"/>
      <c r="GH84" s="259"/>
      <c r="GI84" s="259"/>
      <c r="GJ84" s="259"/>
      <c r="GK84" s="259"/>
      <c r="GL84" s="259"/>
      <c r="GM84" s="259"/>
      <c r="GN84" s="259"/>
      <c r="GO84" s="259"/>
      <c r="GP84" s="259"/>
      <c r="GQ84" s="259"/>
      <c r="GR84" s="259"/>
      <c r="GS84" s="259"/>
      <c r="GT84" s="259"/>
      <c r="GU84" s="259"/>
      <c r="GV84" s="259"/>
      <c r="GW84" s="259"/>
      <c r="GX84" s="259"/>
      <c r="GY84" s="259"/>
      <c r="GZ84" s="259"/>
      <c r="HA84" s="259"/>
      <c r="HB84" s="259"/>
      <c r="HC84" s="259"/>
      <c r="HD84" s="259"/>
      <c r="HE84" s="259"/>
      <c r="HF84" s="259"/>
      <c r="HG84" s="259"/>
      <c r="HH84" s="259"/>
      <c r="HI84" s="259"/>
      <c r="HJ84" s="259"/>
      <c r="HK84" s="259"/>
      <c r="HL84" s="259"/>
      <c r="HM84" s="259"/>
      <c r="HN84" s="259"/>
      <c r="HO84" s="259"/>
      <c r="HP84" s="259"/>
      <c r="HQ84" s="259"/>
      <c r="HR84" s="259"/>
      <c r="HS84" s="259"/>
      <c r="HT84" s="259"/>
      <c r="HU84" s="259"/>
      <c r="HV84" s="259"/>
      <c r="HW84" s="259"/>
      <c r="HX84" s="259"/>
      <c r="HY84" s="259"/>
      <c r="HZ84" s="259"/>
      <c r="IA84" s="259"/>
      <c r="IB84" s="259"/>
      <c r="IC84" s="259"/>
      <c r="ID84" s="259"/>
      <c r="IE84" s="259"/>
      <c r="IF84" s="259"/>
      <c r="IG84" s="259"/>
      <c r="IH84" s="259"/>
      <c r="II84" s="259"/>
      <c r="IJ84" s="259"/>
      <c r="IK84" s="259"/>
      <c r="IL84" s="259"/>
      <c r="IM84" s="259"/>
      <c r="IN84" s="259"/>
      <c r="IO84" s="259"/>
      <c r="IP84" s="259"/>
      <c r="IQ84" s="259"/>
      <c r="IR84" s="259"/>
      <c r="IS84" s="259"/>
      <c r="IT84" s="259"/>
      <c r="IU84" s="259"/>
      <c r="IV84" s="259"/>
      <c r="IW84" s="259"/>
    </row>
    <row r="85" customFormat="false" ht="11.25" hidden="false" customHeight="false" outlineLevel="0" collapsed="false">
      <c r="A85" s="253" t="n">
        <f aca="false">B85</f>
        <v>36453</v>
      </c>
      <c r="B85" s="254" t="n">
        <f aca="false">DATE(YEAR(B80),MONTH(B80),DAY(B80)+7)</f>
        <v>36453</v>
      </c>
      <c r="C85" s="219" t="n">
        <f aca="false">VLOOKUP($B85,data!$B$6:$M$7000,11,0)</f>
        <v>3132000</v>
      </c>
      <c r="D85" s="255" t="n">
        <f aca="false">VLOOKUP($B85,[6]Data!$A$500:$E$1300,4,0)</f>
        <v>93</v>
      </c>
      <c r="E85" s="255" t="n">
        <f aca="false">VLOOKUP($B85,[6]Data!$A$500:$E$1300,5,0)</f>
        <v>57</v>
      </c>
      <c r="F85" s="255" t="n">
        <f aca="false">AVERAGE($C79:$C85)</f>
        <v>3180714.28571429</v>
      </c>
      <c r="G85" s="256"/>
      <c r="H85" s="257"/>
      <c r="I85" s="257"/>
      <c r="J85" s="257"/>
      <c r="K85" s="253"/>
      <c r="L85" s="254"/>
      <c r="M85" s="219"/>
      <c r="N85" s="257"/>
      <c r="O85" s="257"/>
      <c r="P85" s="256"/>
      <c r="Q85" s="258"/>
      <c r="R85" s="258"/>
      <c r="S85" s="258"/>
      <c r="T85" s="259"/>
      <c r="U85" s="260"/>
      <c r="V85" s="256"/>
      <c r="W85" s="260"/>
      <c r="X85" s="256"/>
      <c r="Y85" s="250"/>
      <c r="Z85" s="250"/>
      <c r="AA85" s="250"/>
      <c r="AB85" s="259"/>
      <c r="AC85" s="261"/>
      <c r="AD85" s="261"/>
      <c r="AE85" s="261"/>
      <c r="AF85" s="262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I85" s="259"/>
      <c r="BJ85" s="259"/>
      <c r="BK85" s="259"/>
      <c r="BL85" s="259"/>
      <c r="BM85" s="259"/>
      <c r="BN85" s="259"/>
      <c r="BO85" s="259"/>
      <c r="BP85" s="259"/>
      <c r="BQ85" s="259"/>
      <c r="BR85" s="259"/>
      <c r="BS85" s="259"/>
      <c r="BT85" s="259"/>
      <c r="BU85" s="259"/>
      <c r="BV85" s="259"/>
      <c r="BW85" s="259"/>
      <c r="BX85" s="259"/>
      <c r="BY85" s="259"/>
      <c r="BZ85" s="259"/>
      <c r="CA85" s="259"/>
      <c r="CB85" s="259"/>
      <c r="CC85" s="259"/>
      <c r="CD85" s="259"/>
      <c r="CE85" s="259"/>
      <c r="CF85" s="259"/>
      <c r="CG85" s="259"/>
      <c r="CH85" s="259"/>
      <c r="CI85" s="259"/>
      <c r="CJ85" s="259"/>
      <c r="CK85" s="259"/>
      <c r="CL85" s="259"/>
      <c r="CM85" s="259"/>
      <c r="CN85" s="259"/>
      <c r="CO85" s="259"/>
      <c r="CP85" s="259"/>
      <c r="CQ85" s="259"/>
      <c r="CR85" s="259"/>
      <c r="CS85" s="259"/>
      <c r="CT85" s="259"/>
      <c r="CU85" s="259"/>
      <c r="CV85" s="259"/>
      <c r="CW85" s="259"/>
      <c r="CX85" s="259"/>
      <c r="CY85" s="259"/>
      <c r="CZ85" s="259"/>
      <c r="DA85" s="259"/>
      <c r="DB85" s="259"/>
      <c r="DC85" s="259"/>
      <c r="DD85" s="259"/>
      <c r="DE85" s="259"/>
      <c r="DF85" s="259"/>
      <c r="DG85" s="259"/>
      <c r="DH85" s="259"/>
      <c r="DI85" s="259"/>
      <c r="DJ85" s="259"/>
      <c r="DK85" s="259"/>
      <c r="DL85" s="259"/>
      <c r="DM85" s="259"/>
      <c r="DN85" s="259"/>
      <c r="DO85" s="259"/>
      <c r="DP85" s="259"/>
      <c r="DQ85" s="259"/>
      <c r="DR85" s="259"/>
      <c r="DS85" s="259"/>
      <c r="DT85" s="259"/>
      <c r="DU85" s="259"/>
      <c r="DV85" s="259"/>
      <c r="DW85" s="259"/>
      <c r="DX85" s="259"/>
      <c r="DY85" s="259"/>
      <c r="DZ85" s="259"/>
      <c r="EA85" s="259"/>
      <c r="EB85" s="259"/>
      <c r="EC85" s="259"/>
      <c r="ED85" s="259"/>
      <c r="EE85" s="259"/>
      <c r="EF85" s="259"/>
      <c r="EG85" s="259"/>
      <c r="EH85" s="259"/>
      <c r="EI85" s="259"/>
      <c r="EJ85" s="259"/>
      <c r="EK85" s="259"/>
      <c r="EL85" s="259"/>
      <c r="EM85" s="259"/>
      <c r="EN85" s="259"/>
      <c r="EO85" s="259"/>
      <c r="EP85" s="259"/>
      <c r="EQ85" s="259"/>
      <c r="ER85" s="259"/>
      <c r="ES85" s="259"/>
      <c r="ET85" s="259"/>
      <c r="EU85" s="259"/>
      <c r="EV85" s="259"/>
      <c r="EW85" s="259"/>
      <c r="EX85" s="259"/>
      <c r="EY85" s="259"/>
      <c r="EZ85" s="259"/>
      <c r="FA85" s="259"/>
      <c r="FB85" s="259"/>
      <c r="FC85" s="259"/>
      <c r="FD85" s="259"/>
      <c r="FE85" s="259"/>
      <c r="FF85" s="259"/>
      <c r="FG85" s="259"/>
      <c r="FH85" s="259"/>
      <c r="FI85" s="259"/>
      <c r="FJ85" s="259"/>
      <c r="FK85" s="259"/>
      <c r="FL85" s="259"/>
      <c r="FM85" s="259"/>
      <c r="FN85" s="259"/>
      <c r="FO85" s="259"/>
      <c r="FP85" s="259"/>
      <c r="FQ85" s="259"/>
      <c r="FR85" s="259"/>
      <c r="FS85" s="259"/>
      <c r="FT85" s="259"/>
      <c r="FU85" s="259"/>
      <c r="FV85" s="259"/>
      <c r="FW85" s="259"/>
      <c r="FX85" s="259"/>
      <c r="FY85" s="259"/>
      <c r="FZ85" s="259"/>
      <c r="GA85" s="259"/>
      <c r="GB85" s="259"/>
      <c r="GC85" s="259"/>
      <c r="GD85" s="259"/>
      <c r="GE85" s="259"/>
      <c r="GF85" s="259"/>
      <c r="GG85" s="259"/>
      <c r="GH85" s="259"/>
      <c r="GI85" s="259"/>
      <c r="GJ85" s="259"/>
      <c r="GK85" s="259"/>
      <c r="GL85" s="259"/>
      <c r="GM85" s="259"/>
      <c r="GN85" s="259"/>
      <c r="GO85" s="259"/>
      <c r="GP85" s="259"/>
      <c r="GQ85" s="259"/>
      <c r="GR85" s="259"/>
      <c r="GS85" s="259"/>
      <c r="GT85" s="259"/>
      <c r="GU85" s="259"/>
      <c r="GV85" s="259"/>
      <c r="GW85" s="259"/>
      <c r="GX85" s="259"/>
      <c r="GY85" s="259"/>
      <c r="GZ85" s="259"/>
      <c r="HA85" s="259"/>
      <c r="HB85" s="259"/>
      <c r="HC85" s="259"/>
      <c r="HD85" s="259"/>
      <c r="HE85" s="259"/>
      <c r="HF85" s="259"/>
      <c r="HG85" s="259"/>
      <c r="HH85" s="259"/>
      <c r="HI85" s="259"/>
      <c r="HJ85" s="259"/>
      <c r="HK85" s="259"/>
      <c r="HL85" s="259"/>
      <c r="HM85" s="259"/>
      <c r="HN85" s="259"/>
      <c r="HO85" s="259"/>
      <c r="HP85" s="259"/>
      <c r="HQ85" s="259"/>
      <c r="HR85" s="259"/>
      <c r="HS85" s="259"/>
      <c r="HT85" s="259"/>
      <c r="HU85" s="259"/>
      <c r="HV85" s="259"/>
      <c r="HW85" s="259"/>
      <c r="HX85" s="259"/>
      <c r="HY85" s="259"/>
      <c r="HZ85" s="259"/>
      <c r="IA85" s="259"/>
      <c r="IB85" s="259"/>
      <c r="IC85" s="259"/>
      <c r="ID85" s="259"/>
      <c r="IE85" s="259"/>
      <c r="IF85" s="259"/>
      <c r="IG85" s="259"/>
      <c r="IH85" s="259"/>
      <c r="II85" s="259"/>
      <c r="IJ85" s="259"/>
      <c r="IK85" s="259"/>
      <c r="IL85" s="259"/>
      <c r="IM85" s="259"/>
      <c r="IN85" s="259"/>
      <c r="IO85" s="259"/>
      <c r="IP85" s="259"/>
      <c r="IQ85" s="259"/>
      <c r="IR85" s="259"/>
      <c r="IS85" s="259"/>
      <c r="IT85" s="259"/>
      <c r="IU85" s="259"/>
      <c r="IV85" s="259"/>
      <c r="IW85" s="259"/>
    </row>
    <row r="86" customFormat="false" ht="11.25" hidden="false" customHeight="false" outlineLevel="0" collapsed="false">
      <c r="A86" s="253" t="n">
        <f aca="false">B86</f>
        <v>36454</v>
      </c>
      <c r="B86" s="254" t="n">
        <f aca="false">DATE(YEAR(B81),MONTH(B81),DAY(B81)+7)</f>
        <v>36454</v>
      </c>
      <c r="C86" s="219" t="n">
        <f aca="false">VLOOKUP($B86,data!$B$6:$M$7000,11,0)</f>
        <v>3147000</v>
      </c>
      <c r="D86" s="255" t="n">
        <f aca="false">VLOOKUP($B86,[6]Data!$A$500:$E$1300,4,0)</f>
        <v>94</v>
      </c>
      <c r="E86" s="255" t="n">
        <f aca="false">VLOOKUP($B86,[6]Data!$A$500:$E$1300,5,0)</f>
        <v>58</v>
      </c>
      <c r="F86" s="255" t="n">
        <f aca="false">AVERAGE($C80:$C86)</f>
        <v>3148285.71428571</v>
      </c>
      <c r="G86" s="256"/>
      <c r="H86" s="257"/>
      <c r="I86" s="257"/>
      <c r="J86" s="257"/>
      <c r="K86" s="253"/>
      <c r="L86" s="254"/>
      <c r="M86" s="219"/>
      <c r="N86" s="257"/>
      <c r="O86" s="257"/>
      <c r="P86" s="256"/>
      <c r="Q86" s="258"/>
      <c r="R86" s="258"/>
      <c r="S86" s="258"/>
      <c r="T86" s="259"/>
      <c r="U86" s="260"/>
      <c r="V86" s="256"/>
      <c r="W86" s="260"/>
      <c r="X86" s="256"/>
      <c r="Y86" s="250"/>
      <c r="Z86" s="250"/>
      <c r="AA86" s="250"/>
      <c r="AB86" s="259"/>
      <c r="AC86" s="261"/>
      <c r="AD86" s="261"/>
      <c r="AE86" s="261"/>
      <c r="AF86" s="262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  <c r="BL86" s="259"/>
      <c r="BM86" s="259"/>
      <c r="BN86" s="259"/>
      <c r="BO86" s="259"/>
      <c r="BP86" s="259"/>
      <c r="BQ86" s="259"/>
      <c r="BR86" s="259"/>
      <c r="BS86" s="259"/>
      <c r="BT86" s="259"/>
      <c r="BU86" s="259"/>
      <c r="BV86" s="259"/>
      <c r="BW86" s="259"/>
      <c r="BX86" s="259"/>
      <c r="BY86" s="259"/>
      <c r="BZ86" s="259"/>
      <c r="CA86" s="259"/>
      <c r="CB86" s="259"/>
      <c r="CC86" s="259"/>
      <c r="CD86" s="259"/>
      <c r="CE86" s="259"/>
      <c r="CF86" s="259"/>
      <c r="CG86" s="259"/>
      <c r="CH86" s="259"/>
      <c r="CI86" s="259"/>
      <c r="CJ86" s="259"/>
      <c r="CK86" s="259"/>
      <c r="CL86" s="259"/>
      <c r="CM86" s="259"/>
      <c r="CN86" s="259"/>
      <c r="CO86" s="259"/>
      <c r="CP86" s="259"/>
      <c r="CQ86" s="259"/>
      <c r="CR86" s="259"/>
      <c r="CS86" s="259"/>
      <c r="CT86" s="259"/>
      <c r="CU86" s="259"/>
      <c r="CV86" s="259"/>
      <c r="CW86" s="259"/>
      <c r="CX86" s="259"/>
      <c r="CY86" s="259"/>
      <c r="CZ86" s="259"/>
      <c r="DA86" s="259"/>
      <c r="DB86" s="259"/>
      <c r="DC86" s="259"/>
      <c r="DD86" s="259"/>
      <c r="DE86" s="259"/>
      <c r="DF86" s="259"/>
      <c r="DG86" s="259"/>
      <c r="DH86" s="259"/>
      <c r="DI86" s="259"/>
      <c r="DJ86" s="259"/>
      <c r="DK86" s="259"/>
      <c r="DL86" s="259"/>
      <c r="DM86" s="259"/>
      <c r="DN86" s="259"/>
      <c r="DO86" s="259"/>
      <c r="DP86" s="259"/>
      <c r="DQ86" s="259"/>
      <c r="DR86" s="259"/>
      <c r="DS86" s="259"/>
      <c r="DT86" s="259"/>
      <c r="DU86" s="259"/>
      <c r="DV86" s="259"/>
      <c r="DW86" s="259"/>
      <c r="DX86" s="259"/>
      <c r="DY86" s="259"/>
      <c r="DZ86" s="259"/>
      <c r="EA86" s="259"/>
      <c r="EB86" s="259"/>
      <c r="EC86" s="259"/>
      <c r="ED86" s="259"/>
      <c r="EE86" s="259"/>
      <c r="EF86" s="259"/>
      <c r="EG86" s="259"/>
      <c r="EH86" s="259"/>
      <c r="EI86" s="259"/>
      <c r="EJ86" s="259"/>
      <c r="EK86" s="259"/>
      <c r="EL86" s="259"/>
      <c r="EM86" s="259"/>
      <c r="EN86" s="259"/>
      <c r="EO86" s="259"/>
      <c r="EP86" s="259"/>
      <c r="EQ86" s="259"/>
      <c r="ER86" s="259"/>
      <c r="ES86" s="259"/>
      <c r="ET86" s="259"/>
      <c r="EU86" s="259"/>
      <c r="EV86" s="259"/>
      <c r="EW86" s="259"/>
      <c r="EX86" s="259"/>
      <c r="EY86" s="259"/>
      <c r="EZ86" s="259"/>
      <c r="FA86" s="259"/>
      <c r="FB86" s="259"/>
      <c r="FC86" s="259"/>
      <c r="FD86" s="259"/>
      <c r="FE86" s="259"/>
      <c r="FF86" s="259"/>
      <c r="FG86" s="259"/>
      <c r="FH86" s="259"/>
      <c r="FI86" s="259"/>
      <c r="FJ86" s="259"/>
      <c r="FK86" s="259"/>
      <c r="FL86" s="259"/>
      <c r="FM86" s="259"/>
      <c r="FN86" s="259"/>
      <c r="FO86" s="259"/>
      <c r="FP86" s="259"/>
      <c r="FQ86" s="259"/>
      <c r="FR86" s="259"/>
      <c r="FS86" s="259"/>
      <c r="FT86" s="259"/>
      <c r="FU86" s="259"/>
      <c r="FV86" s="259"/>
      <c r="FW86" s="259"/>
      <c r="FX86" s="259"/>
      <c r="FY86" s="259"/>
      <c r="FZ86" s="259"/>
      <c r="GA86" s="259"/>
      <c r="GB86" s="259"/>
      <c r="GC86" s="259"/>
      <c r="GD86" s="259"/>
      <c r="GE86" s="259"/>
      <c r="GF86" s="259"/>
      <c r="GG86" s="259"/>
      <c r="GH86" s="259"/>
      <c r="GI86" s="259"/>
      <c r="GJ86" s="259"/>
      <c r="GK86" s="259"/>
      <c r="GL86" s="259"/>
      <c r="GM86" s="259"/>
      <c r="GN86" s="259"/>
      <c r="GO86" s="259"/>
      <c r="GP86" s="259"/>
      <c r="GQ86" s="259"/>
      <c r="GR86" s="259"/>
      <c r="GS86" s="259"/>
      <c r="GT86" s="259"/>
      <c r="GU86" s="259"/>
      <c r="GV86" s="259"/>
      <c r="GW86" s="259"/>
      <c r="GX86" s="259"/>
      <c r="GY86" s="259"/>
      <c r="GZ86" s="259"/>
      <c r="HA86" s="259"/>
      <c r="HB86" s="259"/>
      <c r="HC86" s="259"/>
      <c r="HD86" s="259"/>
      <c r="HE86" s="259"/>
      <c r="HF86" s="259"/>
      <c r="HG86" s="259"/>
      <c r="HH86" s="259"/>
      <c r="HI86" s="259"/>
      <c r="HJ86" s="259"/>
      <c r="HK86" s="259"/>
      <c r="HL86" s="259"/>
      <c r="HM86" s="259"/>
      <c r="HN86" s="259"/>
      <c r="HO86" s="259"/>
      <c r="HP86" s="259"/>
      <c r="HQ86" s="259"/>
      <c r="HR86" s="259"/>
      <c r="HS86" s="259"/>
      <c r="HT86" s="259"/>
      <c r="HU86" s="259"/>
      <c r="HV86" s="259"/>
      <c r="HW86" s="259"/>
      <c r="HX86" s="259"/>
      <c r="HY86" s="259"/>
      <c r="HZ86" s="259"/>
      <c r="IA86" s="259"/>
      <c r="IB86" s="259"/>
      <c r="IC86" s="259"/>
      <c r="ID86" s="259"/>
      <c r="IE86" s="259"/>
      <c r="IF86" s="259"/>
      <c r="IG86" s="259"/>
      <c r="IH86" s="259"/>
      <c r="II86" s="259"/>
      <c r="IJ86" s="259"/>
      <c r="IK86" s="259"/>
      <c r="IL86" s="259"/>
      <c r="IM86" s="259"/>
      <c r="IN86" s="259"/>
      <c r="IO86" s="259"/>
      <c r="IP86" s="259"/>
      <c r="IQ86" s="259"/>
      <c r="IR86" s="259"/>
      <c r="IS86" s="259"/>
      <c r="IT86" s="259"/>
      <c r="IU86" s="259"/>
      <c r="IV86" s="259"/>
      <c r="IW86" s="259"/>
    </row>
    <row r="87" customFormat="false" ht="11.25" hidden="false" customHeight="false" outlineLevel="0" collapsed="false">
      <c r="A87" s="253" t="n">
        <f aca="false">B87</f>
        <v>36455</v>
      </c>
      <c r="B87" s="254" t="n">
        <f aca="false">DATE(YEAR(B82),MONTH(B82),DAY(B82)+7)</f>
        <v>36455</v>
      </c>
      <c r="C87" s="219" t="n">
        <f aca="false">VLOOKUP($B87,data!$B$6:$M$7000,11,0)</f>
        <v>3019000</v>
      </c>
      <c r="D87" s="255" t="n">
        <f aca="false">VLOOKUP($B87,[6]Data!$A$500:$E$1300,4,0)</f>
        <v>91</v>
      </c>
      <c r="E87" s="255" t="n">
        <f aca="false">VLOOKUP($B87,[6]Data!$A$500:$E$1300,5,0)</f>
        <v>55</v>
      </c>
      <c r="F87" s="255" t="n">
        <f aca="false">AVERAGE($C81:$C87)</f>
        <v>3095714.28571429</v>
      </c>
      <c r="G87" s="256"/>
      <c r="H87" s="257"/>
      <c r="I87" s="257"/>
      <c r="J87" s="257"/>
      <c r="K87" s="253"/>
      <c r="L87" s="254"/>
      <c r="M87" s="219"/>
      <c r="N87" s="257"/>
      <c r="O87" s="257"/>
      <c r="P87" s="256"/>
      <c r="Q87" s="258"/>
      <c r="R87" s="258"/>
      <c r="S87" s="258"/>
      <c r="T87" s="259"/>
      <c r="U87" s="260"/>
      <c r="V87" s="256"/>
      <c r="W87" s="260"/>
      <c r="X87" s="256"/>
      <c r="Y87" s="250"/>
      <c r="Z87" s="250"/>
      <c r="AA87" s="250"/>
      <c r="AB87" s="259"/>
      <c r="AC87" s="261"/>
      <c r="AD87" s="261"/>
      <c r="AE87" s="261"/>
      <c r="AF87" s="262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I87" s="259"/>
      <c r="BJ87" s="259"/>
      <c r="BK87" s="259"/>
      <c r="BL87" s="259"/>
      <c r="BM87" s="259"/>
      <c r="BN87" s="259"/>
      <c r="BO87" s="259"/>
      <c r="BP87" s="259"/>
      <c r="BQ87" s="259"/>
      <c r="BR87" s="259"/>
      <c r="BS87" s="259"/>
      <c r="BT87" s="259"/>
      <c r="BU87" s="259"/>
      <c r="BV87" s="259"/>
      <c r="BW87" s="259"/>
      <c r="BX87" s="259"/>
      <c r="BY87" s="259"/>
      <c r="BZ87" s="259"/>
      <c r="CA87" s="259"/>
      <c r="CB87" s="259"/>
      <c r="CC87" s="259"/>
      <c r="CD87" s="259"/>
      <c r="CE87" s="259"/>
      <c r="CF87" s="259"/>
      <c r="CG87" s="259"/>
      <c r="CH87" s="259"/>
      <c r="CI87" s="259"/>
      <c r="CJ87" s="259"/>
      <c r="CK87" s="259"/>
      <c r="CL87" s="259"/>
      <c r="CM87" s="259"/>
      <c r="CN87" s="259"/>
      <c r="CO87" s="259"/>
      <c r="CP87" s="259"/>
      <c r="CQ87" s="259"/>
      <c r="CR87" s="259"/>
      <c r="CS87" s="259"/>
      <c r="CT87" s="259"/>
      <c r="CU87" s="259"/>
      <c r="CV87" s="259"/>
      <c r="CW87" s="259"/>
      <c r="CX87" s="259"/>
      <c r="CY87" s="259"/>
      <c r="CZ87" s="259"/>
      <c r="DA87" s="259"/>
      <c r="DB87" s="259"/>
      <c r="DC87" s="259"/>
      <c r="DD87" s="259"/>
      <c r="DE87" s="259"/>
      <c r="DF87" s="259"/>
      <c r="DG87" s="259"/>
      <c r="DH87" s="259"/>
      <c r="DI87" s="259"/>
      <c r="DJ87" s="259"/>
      <c r="DK87" s="259"/>
      <c r="DL87" s="259"/>
      <c r="DM87" s="259"/>
      <c r="DN87" s="259"/>
      <c r="DO87" s="259"/>
      <c r="DP87" s="259"/>
      <c r="DQ87" s="259"/>
      <c r="DR87" s="259"/>
      <c r="DS87" s="259"/>
      <c r="DT87" s="259"/>
      <c r="DU87" s="259"/>
      <c r="DV87" s="259"/>
      <c r="DW87" s="259"/>
      <c r="DX87" s="259"/>
      <c r="DY87" s="259"/>
      <c r="DZ87" s="259"/>
      <c r="EA87" s="259"/>
      <c r="EB87" s="259"/>
      <c r="EC87" s="259"/>
      <c r="ED87" s="259"/>
      <c r="EE87" s="259"/>
      <c r="EF87" s="259"/>
      <c r="EG87" s="259"/>
      <c r="EH87" s="259"/>
      <c r="EI87" s="259"/>
      <c r="EJ87" s="259"/>
      <c r="EK87" s="259"/>
      <c r="EL87" s="259"/>
      <c r="EM87" s="259"/>
      <c r="EN87" s="259"/>
      <c r="EO87" s="259"/>
      <c r="EP87" s="259"/>
      <c r="EQ87" s="259"/>
      <c r="ER87" s="259"/>
      <c r="ES87" s="259"/>
      <c r="ET87" s="259"/>
      <c r="EU87" s="259"/>
      <c r="EV87" s="259"/>
      <c r="EW87" s="259"/>
      <c r="EX87" s="259"/>
      <c r="EY87" s="259"/>
      <c r="EZ87" s="259"/>
      <c r="FA87" s="259"/>
      <c r="FB87" s="259"/>
      <c r="FC87" s="259"/>
      <c r="FD87" s="259"/>
      <c r="FE87" s="259"/>
      <c r="FF87" s="259"/>
      <c r="FG87" s="259"/>
      <c r="FH87" s="259"/>
      <c r="FI87" s="259"/>
      <c r="FJ87" s="259"/>
      <c r="FK87" s="259"/>
      <c r="FL87" s="259"/>
      <c r="FM87" s="259"/>
      <c r="FN87" s="259"/>
      <c r="FO87" s="259"/>
      <c r="FP87" s="259"/>
      <c r="FQ87" s="259"/>
      <c r="FR87" s="259"/>
      <c r="FS87" s="259"/>
      <c r="FT87" s="259"/>
      <c r="FU87" s="259"/>
      <c r="FV87" s="259"/>
      <c r="FW87" s="259"/>
      <c r="FX87" s="259"/>
      <c r="FY87" s="259"/>
      <c r="FZ87" s="259"/>
      <c r="GA87" s="259"/>
      <c r="GB87" s="259"/>
      <c r="GC87" s="259"/>
      <c r="GD87" s="259"/>
      <c r="GE87" s="259"/>
      <c r="GF87" s="259"/>
      <c r="GG87" s="259"/>
      <c r="GH87" s="259"/>
      <c r="GI87" s="259"/>
      <c r="GJ87" s="259"/>
      <c r="GK87" s="259"/>
      <c r="GL87" s="259"/>
      <c r="GM87" s="259"/>
      <c r="GN87" s="259"/>
      <c r="GO87" s="259"/>
      <c r="GP87" s="259"/>
      <c r="GQ87" s="259"/>
      <c r="GR87" s="259"/>
      <c r="GS87" s="259"/>
      <c r="GT87" s="259"/>
      <c r="GU87" s="259"/>
      <c r="GV87" s="259"/>
      <c r="GW87" s="259"/>
      <c r="GX87" s="259"/>
      <c r="GY87" s="259"/>
      <c r="GZ87" s="259"/>
      <c r="HA87" s="259"/>
      <c r="HB87" s="259"/>
      <c r="HC87" s="259"/>
      <c r="HD87" s="259"/>
      <c r="HE87" s="259"/>
      <c r="HF87" s="259"/>
      <c r="HG87" s="259"/>
      <c r="HH87" s="259"/>
      <c r="HI87" s="259"/>
      <c r="HJ87" s="259"/>
      <c r="HK87" s="259"/>
      <c r="HL87" s="259"/>
      <c r="HM87" s="259"/>
      <c r="HN87" s="259"/>
      <c r="HO87" s="259"/>
      <c r="HP87" s="259"/>
      <c r="HQ87" s="259"/>
      <c r="HR87" s="259"/>
      <c r="HS87" s="259"/>
      <c r="HT87" s="259"/>
      <c r="HU87" s="259"/>
      <c r="HV87" s="259"/>
      <c r="HW87" s="259"/>
      <c r="HX87" s="259"/>
      <c r="HY87" s="259"/>
      <c r="HZ87" s="259"/>
      <c r="IA87" s="259"/>
      <c r="IB87" s="259"/>
      <c r="IC87" s="259"/>
      <c r="ID87" s="259"/>
      <c r="IE87" s="259"/>
      <c r="IF87" s="259"/>
      <c r="IG87" s="259"/>
      <c r="IH87" s="259"/>
      <c r="II87" s="259"/>
      <c r="IJ87" s="259"/>
      <c r="IK87" s="259"/>
      <c r="IL87" s="259"/>
      <c r="IM87" s="259"/>
      <c r="IN87" s="259"/>
      <c r="IO87" s="259"/>
      <c r="IP87" s="259"/>
      <c r="IQ87" s="259"/>
      <c r="IR87" s="259"/>
      <c r="IS87" s="259"/>
      <c r="IT87" s="259"/>
      <c r="IU87" s="259"/>
      <c r="IV87" s="259"/>
      <c r="IW87" s="259"/>
    </row>
    <row r="88" customFormat="false" ht="11.25" hidden="false" customHeight="false" outlineLevel="0" collapsed="false">
      <c r="A88" s="253" t="n">
        <f aca="false">B88</f>
        <v>36458</v>
      </c>
      <c r="B88" s="254" t="n">
        <f aca="false">DATE(YEAR(B83),MONTH(B83),DAY(B83)+7)</f>
        <v>36458</v>
      </c>
      <c r="C88" s="219" t="n">
        <f aca="false">VLOOKUP($B88,data!$B$6:$M$7000,11,0)</f>
        <v>3071000</v>
      </c>
      <c r="D88" s="255" t="n">
        <f aca="false">VLOOKUP($B88,[6]Data!$A$500:$E$1300,4,0)</f>
        <v>88</v>
      </c>
      <c r="E88" s="255" t="n">
        <f aca="false">VLOOKUP($B88,[6]Data!$A$500:$E$1300,5,0)</f>
        <v>59</v>
      </c>
      <c r="F88" s="255" t="n">
        <f aca="false">AVERAGE($C82:$C88)</f>
        <v>3074000</v>
      </c>
      <c r="G88" s="256"/>
      <c r="H88" s="257"/>
      <c r="I88" s="257"/>
      <c r="J88" s="257"/>
      <c r="K88" s="253"/>
      <c r="L88" s="254"/>
      <c r="M88" s="219"/>
      <c r="N88" s="257"/>
      <c r="O88" s="257"/>
      <c r="P88" s="256"/>
      <c r="Q88" s="258"/>
      <c r="R88" s="258"/>
      <c r="S88" s="258"/>
      <c r="T88" s="259"/>
      <c r="U88" s="260"/>
      <c r="V88" s="256"/>
      <c r="W88" s="260"/>
      <c r="X88" s="256"/>
      <c r="Y88" s="250"/>
      <c r="Z88" s="250"/>
      <c r="AA88" s="250"/>
      <c r="AB88" s="259"/>
      <c r="AC88" s="261"/>
      <c r="AD88" s="261"/>
      <c r="AE88" s="261"/>
      <c r="AF88" s="262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I88" s="259"/>
      <c r="BJ88" s="259"/>
      <c r="BK88" s="259"/>
      <c r="BL88" s="259"/>
      <c r="BM88" s="259"/>
      <c r="BN88" s="259"/>
      <c r="BO88" s="259"/>
      <c r="BP88" s="259"/>
      <c r="BQ88" s="259"/>
      <c r="BR88" s="259"/>
      <c r="BS88" s="259"/>
      <c r="BT88" s="259"/>
      <c r="BU88" s="259"/>
      <c r="BV88" s="259"/>
      <c r="BW88" s="259"/>
      <c r="BX88" s="259"/>
      <c r="BY88" s="259"/>
      <c r="BZ88" s="259"/>
      <c r="CA88" s="259"/>
      <c r="CB88" s="259"/>
      <c r="CC88" s="259"/>
      <c r="CD88" s="259"/>
      <c r="CE88" s="259"/>
      <c r="CF88" s="259"/>
      <c r="CG88" s="259"/>
      <c r="CH88" s="259"/>
      <c r="CI88" s="259"/>
      <c r="CJ88" s="259"/>
      <c r="CK88" s="259"/>
      <c r="CL88" s="259"/>
      <c r="CM88" s="259"/>
      <c r="CN88" s="259"/>
      <c r="CO88" s="259"/>
      <c r="CP88" s="259"/>
      <c r="CQ88" s="259"/>
      <c r="CR88" s="259"/>
      <c r="CS88" s="259"/>
      <c r="CT88" s="259"/>
      <c r="CU88" s="259"/>
      <c r="CV88" s="259"/>
      <c r="CW88" s="259"/>
      <c r="CX88" s="259"/>
      <c r="CY88" s="259"/>
      <c r="CZ88" s="259"/>
      <c r="DA88" s="259"/>
      <c r="DB88" s="259"/>
      <c r="DC88" s="259"/>
      <c r="DD88" s="259"/>
      <c r="DE88" s="259"/>
      <c r="DF88" s="259"/>
      <c r="DG88" s="259"/>
      <c r="DH88" s="259"/>
      <c r="DI88" s="259"/>
      <c r="DJ88" s="259"/>
      <c r="DK88" s="259"/>
      <c r="DL88" s="259"/>
      <c r="DM88" s="259"/>
      <c r="DN88" s="259"/>
      <c r="DO88" s="259"/>
      <c r="DP88" s="259"/>
      <c r="DQ88" s="259"/>
      <c r="DR88" s="259"/>
      <c r="DS88" s="259"/>
      <c r="DT88" s="259"/>
      <c r="DU88" s="259"/>
      <c r="DV88" s="259"/>
      <c r="DW88" s="259"/>
      <c r="DX88" s="259"/>
      <c r="DY88" s="259"/>
      <c r="DZ88" s="259"/>
      <c r="EA88" s="259"/>
      <c r="EB88" s="259"/>
      <c r="EC88" s="259"/>
      <c r="ED88" s="259"/>
      <c r="EE88" s="259"/>
      <c r="EF88" s="259"/>
      <c r="EG88" s="259"/>
      <c r="EH88" s="259"/>
      <c r="EI88" s="259"/>
      <c r="EJ88" s="259"/>
      <c r="EK88" s="259"/>
      <c r="EL88" s="259"/>
      <c r="EM88" s="259"/>
      <c r="EN88" s="259"/>
      <c r="EO88" s="259"/>
      <c r="EP88" s="259"/>
      <c r="EQ88" s="259"/>
      <c r="ER88" s="259"/>
      <c r="ES88" s="259"/>
      <c r="ET88" s="259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59"/>
      <c r="FL88" s="259"/>
      <c r="FM88" s="259"/>
      <c r="FN88" s="259"/>
      <c r="FO88" s="259"/>
      <c r="FP88" s="259"/>
      <c r="FQ88" s="259"/>
      <c r="FR88" s="259"/>
      <c r="FS88" s="259"/>
      <c r="FT88" s="259"/>
      <c r="FU88" s="259"/>
      <c r="FV88" s="259"/>
      <c r="FW88" s="259"/>
      <c r="FX88" s="259"/>
      <c r="FY88" s="259"/>
      <c r="FZ88" s="259"/>
      <c r="GA88" s="259"/>
      <c r="GB88" s="259"/>
      <c r="GC88" s="259"/>
      <c r="GD88" s="259"/>
      <c r="GE88" s="259"/>
      <c r="GF88" s="259"/>
      <c r="GG88" s="259"/>
      <c r="GH88" s="259"/>
      <c r="GI88" s="259"/>
      <c r="GJ88" s="259"/>
      <c r="GK88" s="259"/>
      <c r="GL88" s="259"/>
      <c r="GM88" s="259"/>
      <c r="GN88" s="259"/>
      <c r="GO88" s="259"/>
      <c r="GP88" s="259"/>
      <c r="GQ88" s="259"/>
      <c r="GR88" s="259"/>
      <c r="GS88" s="259"/>
      <c r="GT88" s="259"/>
      <c r="GU88" s="259"/>
      <c r="GV88" s="259"/>
      <c r="GW88" s="259"/>
      <c r="GX88" s="259"/>
      <c r="GY88" s="259"/>
      <c r="GZ88" s="259"/>
      <c r="HA88" s="259"/>
      <c r="HB88" s="259"/>
      <c r="HC88" s="259"/>
      <c r="HD88" s="259"/>
      <c r="HE88" s="259"/>
      <c r="HF88" s="259"/>
      <c r="HG88" s="259"/>
      <c r="HH88" s="259"/>
      <c r="HI88" s="259"/>
      <c r="HJ88" s="259"/>
      <c r="HK88" s="259"/>
      <c r="HL88" s="259"/>
      <c r="HM88" s="259"/>
      <c r="HN88" s="259"/>
      <c r="HO88" s="259"/>
      <c r="HP88" s="259"/>
      <c r="HQ88" s="259"/>
      <c r="HR88" s="259"/>
      <c r="HS88" s="259"/>
      <c r="HT88" s="259"/>
      <c r="HU88" s="259"/>
      <c r="HV88" s="259"/>
      <c r="HW88" s="259"/>
      <c r="HX88" s="259"/>
      <c r="HY88" s="259"/>
      <c r="HZ88" s="259"/>
      <c r="IA88" s="259"/>
      <c r="IB88" s="259"/>
      <c r="IC88" s="259"/>
      <c r="ID88" s="259"/>
      <c r="IE88" s="259"/>
      <c r="IF88" s="259"/>
      <c r="IG88" s="259"/>
      <c r="IH88" s="259"/>
      <c r="II88" s="259"/>
      <c r="IJ88" s="259"/>
      <c r="IK88" s="259"/>
      <c r="IL88" s="259"/>
      <c r="IM88" s="259"/>
      <c r="IN88" s="259"/>
      <c r="IO88" s="259"/>
      <c r="IP88" s="259"/>
      <c r="IQ88" s="259"/>
      <c r="IR88" s="259"/>
      <c r="IS88" s="259"/>
      <c r="IT88" s="259"/>
      <c r="IU88" s="259"/>
      <c r="IV88" s="259"/>
      <c r="IW88" s="259"/>
    </row>
    <row r="89" customFormat="false" ht="11.25" hidden="false" customHeight="false" outlineLevel="0" collapsed="false">
      <c r="A89" s="253" t="n">
        <f aca="false">B89</f>
        <v>36459</v>
      </c>
      <c r="B89" s="254" t="n">
        <f aca="false">DATE(YEAR(B84),MONTH(B84),DAY(B84)+7)</f>
        <v>36459</v>
      </c>
      <c r="C89" s="219" t="n">
        <f aca="false">VLOOKUP($B89,data!$B$6:$M$7000,11,0)</f>
        <v>3167000</v>
      </c>
      <c r="D89" s="255" t="n">
        <f aca="false">VLOOKUP($B89,[6]Data!$A$500:$E$1300,4,0)</f>
        <v>81</v>
      </c>
      <c r="E89" s="255" t="n">
        <f aca="false">VLOOKUP($B89,[6]Data!$A$500:$E$1300,5,0)</f>
        <v>58</v>
      </c>
      <c r="F89" s="255" t="n">
        <f aca="false">AVERAGE($C83:$C89)</f>
        <v>3085714.28571429</v>
      </c>
      <c r="G89" s="256"/>
      <c r="H89" s="257"/>
      <c r="I89" s="257"/>
      <c r="J89" s="257"/>
      <c r="K89" s="253"/>
      <c r="L89" s="254"/>
      <c r="M89" s="219"/>
      <c r="N89" s="257"/>
      <c r="O89" s="257"/>
      <c r="P89" s="256"/>
      <c r="Q89" s="258"/>
      <c r="R89" s="258"/>
      <c r="S89" s="258"/>
      <c r="T89" s="259"/>
      <c r="U89" s="260"/>
      <c r="V89" s="256"/>
      <c r="W89" s="260"/>
      <c r="X89" s="256"/>
      <c r="Y89" s="250"/>
      <c r="Z89" s="250"/>
      <c r="AA89" s="250"/>
      <c r="AB89" s="259"/>
      <c r="AC89" s="261"/>
      <c r="AD89" s="261"/>
      <c r="AE89" s="261"/>
      <c r="AF89" s="262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  <c r="BL89" s="259"/>
      <c r="BM89" s="259"/>
      <c r="BN89" s="259"/>
      <c r="BO89" s="259"/>
      <c r="BP89" s="259"/>
      <c r="BQ89" s="259"/>
      <c r="BR89" s="259"/>
      <c r="BS89" s="259"/>
      <c r="BT89" s="259"/>
      <c r="BU89" s="259"/>
      <c r="BV89" s="259"/>
      <c r="BW89" s="259"/>
      <c r="BX89" s="259"/>
      <c r="BY89" s="259"/>
      <c r="BZ89" s="259"/>
      <c r="CA89" s="259"/>
      <c r="CB89" s="259"/>
      <c r="CC89" s="259"/>
      <c r="CD89" s="259"/>
      <c r="CE89" s="259"/>
      <c r="CF89" s="259"/>
      <c r="CG89" s="259"/>
      <c r="CH89" s="259"/>
      <c r="CI89" s="259"/>
      <c r="CJ89" s="259"/>
      <c r="CK89" s="259"/>
      <c r="CL89" s="259"/>
      <c r="CM89" s="259"/>
      <c r="CN89" s="259"/>
      <c r="CO89" s="259"/>
      <c r="CP89" s="259"/>
      <c r="CQ89" s="259"/>
      <c r="CR89" s="259"/>
      <c r="CS89" s="259"/>
      <c r="CT89" s="259"/>
      <c r="CU89" s="259"/>
      <c r="CV89" s="259"/>
      <c r="CW89" s="259"/>
      <c r="CX89" s="259"/>
      <c r="CY89" s="259"/>
      <c r="CZ89" s="259"/>
      <c r="DA89" s="259"/>
      <c r="DB89" s="259"/>
      <c r="DC89" s="259"/>
      <c r="DD89" s="259"/>
      <c r="DE89" s="259"/>
      <c r="DF89" s="259"/>
      <c r="DG89" s="259"/>
      <c r="DH89" s="259"/>
      <c r="DI89" s="259"/>
      <c r="DJ89" s="259"/>
      <c r="DK89" s="259"/>
      <c r="DL89" s="259"/>
      <c r="DM89" s="259"/>
      <c r="DN89" s="259"/>
      <c r="DO89" s="259"/>
      <c r="DP89" s="259"/>
      <c r="DQ89" s="259"/>
      <c r="DR89" s="259"/>
      <c r="DS89" s="259"/>
      <c r="DT89" s="259"/>
      <c r="DU89" s="259"/>
      <c r="DV89" s="259"/>
      <c r="DW89" s="259"/>
      <c r="DX89" s="259"/>
      <c r="DY89" s="259"/>
      <c r="DZ89" s="259"/>
      <c r="EA89" s="259"/>
      <c r="EB89" s="259"/>
      <c r="EC89" s="259"/>
      <c r="ED89" s="259"/>
      <c r="EE89" s="259"/>
      <c r="EF89" s="259"/>
      <c r="EG89" s="259"/>
      <c r="EH89" s="259"/>
      <c r="EI89" s="259"/>
      <c r="EJ89" s="259"/>
      <c r="EK89" s="259"/>
      <c r="EL89" s="259"/>
      <c r="EM89" s="259"/>
      <c r="EN89" s="259"/>
      <c r="EO89" s="259"/>
      <c r="EP89" s="259"/>
      <c r="EQ89" s="259"/>
      <c r="ER89" s="259"/>
      <c r="ES89" s="259"/>
      <c r="ET89" s="259"/>
      <c r="EU89" s="259"/>
      <c r="EV89" s="259"/>
      <c r="EW89" s="259"/>
      <c r="EX89" s="259"/>
      <c r="EY89" s="259"/>
      <c r="EZ89" s="259"/>
      <c r="FA89" s="259"/>
      <c r="FB89" s="259"/>
      <c r="FC89" s="259"/>
      <c r="FD89" s="259"/>
      <c r="FE89" s="259"/>
      <c r="FF89" s="259"/>
      <c r="FG89" s="259"/>
      <c r="FH89" s="259"/>
      <c r="FI89" s="259"/>
      <c r="FJ89" s="259"/>
      <c r="FK89" s="259"/>
      <c r="FL89" s="259"/>
      <c r="FM89" s="259"/>
      <c r="FN89" s="259"/>
      <c r="FO89" s="259"/>
      <c r="FP89" s="259"/>
      <c r="FQ89" s="259"/>
      <c r="FR89" s="259"/>
      <c r="FS89" s="259"/>
      <c r="FT89" s="259"/>
      <c r="FU89" s="259"/>
      <c r="FV89" s="259"/>
      <c r="FW89" s="259"/>
      <c r="FX89" s="259"/>
      <c r="FY89" s="259"/>
      <c r="FZ89" s="259"/>
      <c r="GA89" s="259"/>
      <c r="GB89" s="259"/>
      <c r="GC89" s="259"/>
      <c r="GD89" s="259"/>
      <c r="GE89" s="259"/>
      <c r="GF89" s="259"/>
      <c r="GG89" s="259"/>
      <c r="GH89" s="259"/>
      <c r="GI89" s="259"/>
      <c r="GJ89" s="259"/>
      <c r="GK89" s="259"/>
      <c r="GL89" s="259"/>
      <c r="GM89" s="259"/>
      <c r="GN89" s="259"/>
      <c r="GO89" s="259"/>
      <c r="GP89" s="259"/>
      <c r="GQ89" s="259"/>
      <c r="GR89" s="259"/>
      <c r="GS89" s="259"/>
      <c r="GT89" s="259"/>
      <c r="GU89" s="259"/>
      <c r="GV89" s="259"/>
      <c r="GW89" s="259"/>
      <c r="GX89" s="259"/>
      <c r="GY89" s="259"/>
      <c r="GZ89" s="259"/>
      <c r="HA89" s="259"/>
      <c r="HB89" s="259"/>
      <c r="HC89" s="259"/>
      <c r="HD89" s="259"/>
      <c r="HE89" s="259"/>
      <c r="HF89" s="259"/>
      <c r="HG89" s="259"/>
      <c r="HH89" s="259"/>
      <c r="HI89" s="259"/>
      <c r="HJ89" s="259"/>
      <c r="HK89" s="259"/>
      <c r="HL89" s="259"/>
      <c r="HM89" s="259"/>
      <c r="HN89" s="259"/>
      <c r="HO89" s="259"/>
      <c r="HP89" s="259"/>
      <c r="HQ89" s="259"/>
      <c r="HR89" s="259"/>
      <c r="HS89" s="259"/>
      <c r="HT89" s="259"/>
      <c r="HU89" s="259"/>
      <c r="HV89" s="259"/>
      <c r="HW89" s="259"/>
      <c r="HX89" s="259"/>
      <c r="HY89" s="259"/>
      <c r="HZ89" s="259"/>
      <c r="IA89" s="259"/>
      <c r="IB89" s="259"/>
      <c r="IC89" s="259"/>
      <c r="ID89" s="259"/>
      <c r="IE89" s="259"/>
      <c r="IF89" s="259"/>
      <c r="IG89" s="259"/>
      <c r="IH89" s="259"/>
      <c r="II89" s="259"/>
      <c r="IJ89" s="259"/>
      <c r="IK89" s="259"/>
      <c r="IL89" s="259"/>
      <c r="IM89" s="259"/>
      <c r="IN89" s="259"/>
      <c r="IO89" s="259"/>
      <c r="IP89" s="259"/>
      <c r="IQ89" s="259"/>
      <c r="IR89" s="259"/>
      <c r="IS89" s="259"/>
      <c r="IT89" s="259"/>
      <c r="IU89" s="259"/>
      <c r="IV89" s="259"/>
      <c r="IW89" s="259"/>
    </row>
    <row r="90" customFormat="false" ht="11.25" hidden="false" customHeight="false" outlineLevel="0" collapsed="false">
      <c r="A90" s="253" t="n">
        <f aca="false">B90</f>
        <v>36460</v>
      </c>
      <c r="B90" s="254" t="n">
        <f aca="false">DATE(YEAR(B85),MONTH(B85),DAY(B85)+7)</f>
        <v>36460</v>
      </c>
      <c r="C90" s="219" t="n">
        <f aca="false">VLOOKUP($B90,data!$B$6:$M$7000,11,0)</f>
        <v>3286000</v>
      </c>
      <c r="D90" s="255" t="n">
        <f aca="false">VLOOKUP($B90,[6]Data!$A$500:$E$1300,4,0)</f>
        <v>75</v>
      </c>
      <c r="E90" s="255" t="n">
        <f aca="false">VLOOKUP($B90,[6]Data!$A$500:$E$1300,5,0)</f>
        <v>54</v>
      </c>
      <c r="F90" s="255" t="n">
        <f aca="false">AVERAGE($C84:$C90)</f>
        <v>3123142.85714286</v>
      </c>
      <c r="G90" s="256"/>
      <c r="H90" s="257"/>
      <c r="I90" s="257"/>
      <c r="J90" s="257"/>
      <c r="K90" s="253"/>
      <c r="L90" s="254"/>
      <c r="M90" s="219"/>
      <c r="N90" s="257"/>
      <c r="O90" s="257"/>
      <c r="P90" s="256"/>
      <c r="Q90" s="258"/>
      <c r="R90" s="258"/>
      <c r="S90" s="258"/>
      <c r="T90" s="259"/>
      <c r="U90" s="260"/>
      <c r="V90" s="256"/>
      <c r="W90" s="260"/>
      <c r="X90" s="256"/>
      <c r="Y90" s="250"/>
      <c r="Z90" s="250"/>
      <c r="AA90" s="250"/>
      <c r="AB90" s="259"/>
      <c r="AC90" s="261"/>
      <c r="AD90" s="261"/>
      <c r="AE90" s="261"/>
      <c r="AF90" s="262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I90" s="259"/>
      <c r="BJ90" s="259"/>
      <c r="BK90" s="259"/>
      <c r="BL90" s="259"/>
      <c r="BM90" s="259"/>
      <c r="BN90" s="259"/>
      <c r="BO90" s="259"/>
      <c r="BP90" s="259"/>
      <c r="BQ90" s="259"/>
      <c r="BR90" s="259"/>
      <c r="BS90" s="259"/>
      <c r="BT90" s="259"/>
      <c r="BU90" s="259"/>
      <c r="BV90" s="259"/>
      <c r="BW90" s="259"/>
      <c r="BX90" s="259"/>
      <c r="BY90" s="259"/>
      <c r="BZ90" s="259"/>
      <c r="CA90" s="259"/>
      <c r="CB90" s="259"/>
      <c r="CC90" s="259"/>
      <c r="CD90" s="259"/>
      <c r="CE90" s="259"/>
      <c r="CF90" s="259"/>
      <c r="CG90" s="259"/>
      <c r="CH90" s="259"/>
      <c r="CI90" s="259"/>
      <c r="CJ90" s="259"/>
      <c r="CK90" s="259"/>
      <c r="CL90" s="259"/>
      <c r="CM90" s="259"/>
      <c r="CN90" s="259"/>
      <c r="CO90" s="259"/>
      <c r="CP90" s="259"/>
      <c r="CQ90" s="259"/>
      <c r="CR90" s="259"/>
      <c r="CS90" s="259"/>
      <c r="CT90" s="259"/>
      <c r="CU90" s="259"/>
      <c r="CV90" s="259"/>
      <c r="CW90" s="259"/>
      <c r="CX90" s="259"/>
      <c r="CY90" s="259"/>
      <c r="CZ90" s="259"/>
      <c r="DA90" s="259"/>
      <c r="DB90" s="259"/>
      <c r="DC90" s="259"/>
      <c r="DD90" s="259"/>
      <c r="DE90" s="259"/>
      <c r="DF90" s="259"/>
      <c r="DG90" s="259"/>
      <c r="DH90" s="259"/>
      <c r="DI90" s="259"/>
      <c r="DJ90" s="259"/>
      <c r="DK90" s="259"/>
      <c r="DL90" s="259"/>
      <c r="DM90" s="259"/>
      <c r="DN90" s="259"/>
      <c r="DO90" s="259"/>
      <c r="DP90" s="259"/>
      <c r="DQ90" s="259"/>
      <c r="DR90" s="259"/>
      <c r="DS90" s="259"/>
      <c r="DT90" s="259"/>
      <c r="DU90" s="259"/>
      <c r="DV90" s="259"/>
      <c r="DW90" s="259"/>
      <c r="DX90" s="259"/>
      <c r="DY90" s="259"/>
      <c r="DZ90" s="259"/>
      <c r="EA90" s="259"/>
      <c r="EB90" s="259"/>
      <c r="EC90" s="259"/>
      <c r="ED90" s="259"/>
      <c r="EE90" s="259"/>
      <c r="EF90" s="259"/>
      <c r="EG90" s="259"/>
      <c r="EH90" s="259"/>
      <c r="EI90" s="259"/>
      <c r="EJ90" s="259"/>
      <c r="EK90" s="259"/>
      <c r="EL90" s="259"/>
      <c r="EM90" s="259"/>
      <c r="EN90" s="259"/>
      <c r="EO90" s="259"/>
      <c r="EP90" s="259"/>
      <c r="EQ90" s="259"/>
      <c r="ER90" s="259"/>
      <c r="ES90" s="259"/>
      <c r="ET90" s="259"/>
      <c r="EU90" s="259"/>
      <c r="EV90" s="259"/>
      <c r="EW90" s="259"/>
      <c r="EX90" s="259"/>
      <c r="EY90" s="259"/>
      <c r="EZ90" s="259"/>
      <c r="FA90" s="259"/>
      <c r="FB90" s="259"/>
      <c r="FC90" s="259"/>
      <c r="FD90" s="259"/>
      <c r="FE90" s="259"/>
      <c r="FF90" s="259"/>
      <c r="FG90" s="259"/>
      <c r="FH90" s="259"/>
      <c r="FI90" s="259"/>
      <c r="FJ90" s="259"/>
      <c r="FK90" s="259"/>
      <c r="FL90" s="259"/>
      <c r="FM90" s="259"/>
      <c r="FN90" s="259"/>
      <c r="FO90" s="259"/>
      <c r="FP90" s="259"/>
      <c r="FQ90" s="259"/>
      <c r="FR90" s="259"/>
      <c r="FS90" s="259"/>
      <c r="FT90" s="259"/>
      <c r="FU90" s="259"/>
      <c r="FV90" s="259"/>
      <c r="FW90" s="259"/>
      <c r="FX90" s="259"/>
      <c r="FY90" s="259"/>
      <c r="FZ90" s="259"/>
      <c r="GA90" s="259"/>
      <c r="GB90" s="259"/>
      <c r="GC90" s="259"/>
      <c r="GD90" s="259"/>
      <c r="GE90" s="259"/>
      <c r="GF90" s="259"/>
      <c r="GG90" s="259"/>
      <c r="GH90" s="259"/>
      <c r="GI90" s="259"/>
      <c r="GJ90" s="259"/>
      <c r="GK90" s="259"/>
      <c r="GL90" s="259"/>
      <c r="GM90" s="259"/>
      <c r="GN90" s="259"/>
      <c r="GO90" s="259"/>
      <c r="GP90" s="259"/>
      <c r="GQ90" s="259"/>
      <c r="GR90" s="259"/>
      <c r="GS90" s="259"/>
      <c r="GT90" s="259"/>
      <c r="GU90" s="259"/>
      <c r="GV90" s="259"/>
      <c r="GW90" s="259"/>
      <c r="GX90" s="259"/>
      <c r="GY90" s="259"/>
      <c r="GZ90" s="259"/>
      <c r="HA90" s="259"/>
      <c r="HB90" s="259"/>
      <c r="HC90" s="259"/>
      <c r="HD90" s="259"/>
      <c r="HE90" s="259"/>
      <c r="HF90" s="259"/>
      <c r="HG90" s="259"/>
      <c r="HH90" s="259"/>
      <c r="HI90" s="259"/>
      <c r="HJ90" s="259"/>
      <c r="HK90" s="259"/>
      <c r="HL90" s="259"/>
      <c r="HM90" s="259"/>
      <c r="HN90" s="259"/>
      <c r="HO90" s="259"/>
      <c r="HP90" s="259"/>
      <c r="HQ90" s="259"/>
      <c r="HR90" s="259"/>
      <c r="HS90" s="259"/>
      <c r="HT90" s="259"/>
      <c r="HU90" s="259"/>
      <c r="HV90" s="259"/>
      <c r="HW90" s="259"/>
      <c r="HX90" s="259"/>
      <c r="HY90" s="259"/>
      <c r="HZ90" s="259"/>
      <c r="IA90" s="259"/>
      <c r="IB90" s="259"/>
      <c r="IC90" s="259"/>
      <c r="ID90" s="259"/>
      <c r="IE90" s="259"/>
      <c r="IF90" s="259"/>
      <c r="IG90" s="259"/>
      <c r="IH90" s="259"/>
      <c r="II90" s="259"/>
      <c r="IJ90" s="259"/>
      <c r="IK90" s="259"/>
      <c r="IL90" s="259"/>
      <c r="IM90" s="259"/>
      <c r="IN90" s="259"/>
      <c r="IO90" s="259"/>
      <c r="IP90" s="259"/>
      <c r="IQ90" s="259"/>
      <c r="IR90" s="259"/>
      <c r="IS90" s="259"/>
      <c r="IT90" s="259"/>
      <c r="IU90" s="259"/>
      <c r="IV90" s="259"/>
      <c r="IW90" s="259"/>
    </row>
    <row r="91" customFormat="false" ht="11.25" hidden="false" customHeight="false" outlineLevel="0" collapsed="false">
      <c r="A91" s="253" t="n">
        <f aca="false">B91</f>
        <v>36461</v>
      </c>
      <c r="B91" s="254" t="n">
        <f aca="false">DATE(YEAR(B86),MONTH(B86),DAY(B86)+7)</f>
        <v>36461</v>
      </c>
      <c r="C91" s="219" t="n">
        <f aca="false">VLOOKUP($B91,data!$B$6:$M$7000,11,0)</f>
        <v>3099000</v>
      </c>
      <c r="D91" s="255" t="n">
        <f aca="false">VLOOKUP($B91,[6]Data!$A$500:$E$1300,4,0)</f>
        <v>68.5</v>
      </c>
      <c r="E91" s="255" t="n">
        <f aca="false">VLOOKUP($B91,[6]Data!$A$500:$E$1300,5,0)</f>
        <v>57</v>
      </c>
      <c r="F91" s="255" t="n">
        <f aca="false">AVERAGE($C85:$C91)</f>
        <v>3131571.42857143</v>
      </c>
      <c r="G91" s="256"/>
      <c r="H91" s="257"/>
      <c r="I91" s="257"/>
      <c r="J91" s="257"/>
      <c r="K91" s="253"/>
      <c r="L91" s="254"/>
      <c r="M91" s="219"/>
      <c r="N91" s="257"/>
      <c r="O91" s="257"/>
      <c r="P91" s="256"/>
      <c r="Q91" s="258"/>
      <c r="R91" s="258"/>
      <c r="S91" s="258"/>
      <c r="T91" s="259"/>
      <c r="U91" s="260"/>
      <c r="V91" s="256"/>
      <c r="W91" s="260"/>
      <c r="X91" s="256"/>
      <c r="Y91" s="250"/>
      <c r="Z91" s="250"/>
      <c r="AA91" s="250"/>
      <c r="AB91" s="259"/>
      <c r="AC91" s="261"/>
      <c r="AD91" s="261"/>
      <c r="AE91" s="261"/>
      <c r="AF91" s="262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I91" s="259"/>
      <c r="BJ91" s="259"/>
      <c r="BK91" s="259"/>
      <c r="BL91" s="259"/>
      <c r="BM91" s="259"/>
      <c r="BN91" s="259"/>
      <c r="BO91" s="259"/>
      <c r="BP91" s="259"/>
      <c r="BQ91" s="259"/>
      <c r="BR91" s="259"/>
      <c r="BS91" s="259"/>
      <c r="BT91" s="259"/>
      <c r="BU91" s="259"/>
      <c r="BV91" s="259"/>
      <c r="BW91" s="259"/>
      <c r="BX91" s="259"/>
      <c r="BY91" s="259"/>
      <c r="BZ91" s="259"/>
      <c r="CA91" s="259"/>
      <c r="CB91" s="259"/>
      <c r="CC91" s="259"/>
      <c r="CD91" s="259"/>
      <c r="CE91" s="259"/>
      <c r="CF91" s="259"/>
      <c r="CG91" s="259"/>
      <c r="CH91" s="259"/>
      <c r="CI91" s="259"/>
      <c r="CJ91" s="259"/>
      <c r="CK91" s="259"/>
      <c r="CL91" s="259"/>
      <c r="CM91" s="259"/>
      <c r="CN91" s="259"/>
      <c r="CO91" s="259"/>
      <c r="CP91" s="259"/>
      <c r="CQ91" s="259"/>
      <c r="CR91" s="259"/>
      <c r="CS91" s="259"/>
      <c r="CT91" s="259"/>
      <c r="CU91" s="259"/>
      <c r="CV91" s="259"/>
      <c r="CW91" s="259"/>
      <c r="CX91" s="259"/>
      <c r="CY91" s="259"/>
      <c r="CZ91" s="259"/>
      <c r="DA91" s="259"/>
      <c r="DB91" s="259"/>
      <c r="DC91" s="259"/>
      <c r="DD91" s="259"/>
      <c r="DE91" s="259"/>
      <c r="DF91" s="259"/>
      <c r="DG91" s="259"/>
      <c r="DH91" s="259"/>
      <c r="DI91" s="259"/>
      <c r="DJ91" s="259"/>
      <c r="DK91" s="259"/>
      <c r="DL91" s="259"/>
      <c r="DM91" s="259"/>
      <c r="DN91" s="259"/>
      <c r="DO91" s="259"/>
      <c r="DP91" s="259"/>
      <c r="DQ91" s="259"/>
      <c r="DR91" s="259"/>
      <c r="DS91" s="259"/>
      <c r="DT91" s="259"/>
      <c r="DU91" s="259"/>
      <c r="DV91" s="259"/>
      <c r="DW91" s="259"/>
      <c r="DX91" s="259"/>
      <c r="DY91" s="259"/>
      <c r="DZ91" s="259"/>
      <c r="EA91" s="259"/>
      <c r="EB91" s="259"/>
      <c r="EC91" s="259"/>
      <c r="ED91" s="259"/>
      <c r="EE91" s="259"/>
      <c r="EF91" s="259"/>
      <c r="EG91" s="259"/>
      <c r="EH91" s="259"/>
      <c r="EI91" s="259"/>
      <c r="EJ91" s="259"/>
      <c r="EK91" s="259"/>
      <c r="EL91" s="259"/>
      <c r="EM91" s="259"/>
      <c r="EN91" s="259"/>
      <c r="EO91" s="259"/>
      <c r="EP91" s="259"/>
      <c r="EQ91" s="259"/>
      <c r="ER91" s="259"/>
      <c r="ES91" s="259"/>
      <c r="ET91" s="259"/>
      <c r="EU91" s="259"/>
      <c r="EV91" s="259"/>
      <c r="EW91" s="259"/>
      <c r="EX91" s="259"/>
      <c r="EY91" s="259"/>
      <c r="EZ91" s="259"/>
      <c r="FA91" s="259"/>
      <c r="FB91" s="259"/>
      <c r="FC91" s="259"/>
      <c r="FD91" s="259"/>
      <c r="FE91" s="259"/>
      <c r="FF91" s="259"/>
      <c r="FG91" s="259"/>
      <c r="FH91" s="259"/>
      <c r="FI91" s="259"/>
      <c r="FJ91" s="259"/>
      <c r="FK91" s="259"/>
      <c r="FL91" s="259"/>
      <c r="FM91" s="259"/>
      <c r="FN91" s="259"/>
      <c r="FO91" s="259"/>
      <c r="FP91" s="259"/>
      <c r="FQ91" s="259"/>
      <c r="FR91" s="259"/>
      <c r="FS91" s="259"/>
      <c r="FT91" s="259"/>
      <c r="FU91" s="259"/>
      <c r="FV91" s="259"/>
      <c r="FW91" s="259"/>
      <c r="FX91" s="259"/>
      <c r="FY91" s="259"/>
      <c r="FZ91" s="259"/>
      <c r="GA91" s="259"/>
      <c r="GB91" s="259"/>
      <c r="GC91" s="259"/>
      <c r="GD91" s="259"/>
      <c r="GE91" s="259"/>
      <c r="GF91" s="259"/>
      <c r="GG91" s="259"/>
      <c r="GH91" s="259"/>
      <c r="GI91" s="259"/>
      <c r="GJ91" s="259"/>
      <c r="GK91" s="259"/>
      <c r="GL91" s="259"/>
      <c r="GM91" s="259"/>
      <c r="GN91" s="259"/>
      <c r="GO91" s="259"/>
      <c r="GP91" s="259"/>
      <c r="GQ91" s="259"/>
      <c r="GR91" s="259"/>
      <c r="GS91" s="259"/>
      <c r="GT91" s="259"/>
      <c r="GU91" s="259"/>
      <c r="GV91" s="259"/>
      <c r="GW91" s="259"/>
      <c r="GX91" s="259"/>
      <c r="GY91" s="259"/>
      <c r="GZ91" s="259"/>
      <c r="HA91" s="259"/>
      <c r="HB91" s="259"/>
      <c r="HC91" s="259"/>
      <c r="HD91" s="259"/>
      <c r="HE91" s="259"/>
      <c r="HF91" s="259"/>
      <c r="HG91" s="259"/>
      <c r="HH91" s="259"/>
      <c r="HI91" s="259"/>
      <c r="HJ91" s="259"/>
      <c r="HK91" s="259"/>
      <c r="HL91" s="259"/>
      <c r="HM91" s="259"/>
      <c r="HN91" s="259"/>
      <c r="HO91" s="259"/>
      <c r="HP91" s="259"/>
      <c r="HQ91" s="259"/>
      <c r="HR91" s="259"/>
      <c r="HS91" s="259"/>
      <c r="HT91" s="259"/>
      <c r="HU91" s="259"/>
      <c r="HV91" s="259"/>
      <c r="HW91" s="259"/>
      <c r="HX91" s="259"/>
      <c r="HY91" s="259"/>
      <c r="HZ91" s="259"/>
      <c r="IA91" s="259"/>
      <c r="IB91" s="259"/>
      <c r="IC91" s="259"/>
      <c r="ID91" s="259"/>
      <c r="IE91" s="259"/>
      <c r="IF91" s="259"/>
      <c r="IG91" s="259"/>
      <c r="IH91" s="259"/>
      <c r="II91" s="259"/>
      <c r="IJ91" s="259"/>
      <c r="IK91" s="259"/>
      <c r="IL91" s="259"/>
      <c r="IM91" s="259"/>
      <c r="IN91" s="259"/>
      <c r="IO91" s="259"/>
      <c r="IP91" s="259"/>
      <c r="IQ91" s="259"/>
      <c r="IR91" s="259"/>
      <c r="IS91" s="259"/>
      <c r="IT91" s="259"/>
      <c r="IU91" s="259"/>
      <c r="IV91" s="259"/>
      <c r="IW91" s="259"/>
    </row>
    <row r="92" customFormat="false" ht="11.25" hidden="false" customHeight="false" outlineLevel="0" collapsed="false">
      <c r="A92" s="253" t="n">
        <f aca="false">B92</f>
        <v>36462</v>
      </c>
      <c r="B92" s="254" t="n">
        <f aca="false">DATE(YEAR(B87),MONTH(B87),DAY(B87)+7)</f>
        <v>36462</v>
      </c>
      <c r="C92" s="219" t="n">
        <f aca="false">VLOOKUP($B92,data!$B$6:$M$7000,11,0)</f>
        <v>2962000</v>
      </c>
      <c r="D92" s="255" t="n">
        <f aca="false">VLOOKUP($B92,[6]Data!$A$500:$E$1300,4,0)</f>
        <v>71</v>
      </c>
      <c r="E92" s="255" t="n">
        <f aca="false">VLOOKUP($B92,[6]Data!$A$500:$E$1300,5,0)</f>
        <v>52</v>
      </c>
      <c r="F92" s="255" t="n">
        <f aca="false">AVERAGE($C86:$C92)</f>
        <v>3107285.71428571</v>
      </c>
      <c r="G92" s="256"/>
      <c r="H92" s="257"/>
      <c r="I92" s="257"/>
      <c r="J92" s="257"/>
      <c r="K92" s="263"/>
      <c r="L92" s="260"/>
      <c r="M92" s="264"/>
      <c r="N92" s="257"/>
      <c r="O92" s="257"/>
      <c r="P92" s="256"/>
      <c r="Q92" s="258"/>
      <c r="R92" s="258"/>
      <c r="S92" s="258"/>
      <c r="T92" s="259"/>
      <c r="U92" s="260"/>
      <c r="V92" s="256"/>
      <c r="W92" s="260"/>
      <c r="X92" s="256"/>
      <c r="Y92" s="250"/>
      <c r="Z92" s="250"/>
      <c r="AA92" s="250"/>
      <c r="AB92" s="259"/>
      <c r="AC92" s="261"/>
      <c r="AD92" s="261"/>
      <c r="AE92" s="261"/>
      <c r="AF92" s="262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  <c r="BL92" s="259"/>
      <c r="BM92" s="259"/>
      <c r="BN92" s="259"/>
      <c r="BO92" s="259"/>
      <c r="BP92" s="259"/>
      <c r="BQ92" s="259"/>
      <c r="BR92" s="259"/>
      <c r="BS92" s="259"/>
      <c r="BT92" s="259"/>
      <c r="BU92" s="259"/>
      <c r="BV92" s="259"/>
      <c r="BW92" s="259"/>
      <c r="BX92" s="259"/>
      <c r="BY92" s="259"/>
      <c r="BZ92" s="259"/>
      <c r="CA92" s="259"/>
      <c r="CB92" s="259"/>
      <c r="CC92" s="259"/>
      <c r="CD92" s="259"/>
      <c r="CE92" s="259"/>
      <c r="CF92" s="259"/>
      <c r="CG92" s="259"/>
      <c r="CH92" s="259"/>
      <c r="CI92" s="259"/>
      <c r="CJ92" s="259"/>
      <c r="CK92" s="259"/>
      <c r="CL92" s="259"/>
      <c r="CM92" s="259"/>
      <c r="CN92" s="259"/>
      <c r="CO92" s="259"/>
      <c r="CP92" s="259"/>
      <c r="CQ92" s="259"/>
      <c r="CR92" s="259"/>
      <c r="CS92" s="259"/>
      <c r="CT92" s="259"/>
      <c r="CU92" s="259"/>
      <c r="CV92" s="259"/>
      <c r="CW92" s="259"/>
      <c r="CX92" s="259"/>
      <c r="CY92" s="259"/>
      <c r="CZ92" s="259"/>
      <c r="DA92" s="259"/>
      <c r="DB92" s="259"/>
      <c r="DC92" s="259"/>
      <c r="DD92" s="259"/>
      <c r="DE92" s="259"/>
      <c r="DF92" s="259"/>
      <c r="DG92" s="259"/>
      <c r="DH92" s="259"/>
      <c r="DI92" s="259"/>
      <c r="DJ92" s="259"/>
      <c r="DK92" s="259"/>
      <c r="DL92" s="259"/>
      <c r="DM92" s="259"/>
      <c r="DN92" s="259"/>
      <c r="DO92" s="259"/>
      <c r="DP92" s="259"/>
      <c r="DQ92" s="259"/>
      <c r="DR92" s="259"/>
      <c r="DS92" s="259"/>
      <c r="DT92" s="259"/>
      <c r="DU92" s="259"/>
      <c r="DV92" s="259"/>
      <c r="DW92" s="259"/>
      <c r="DX92" s="259"/>
      <c r="DY92" s="259"/>
      <c r="DZ92" s="259"/>
      <c r="EA92" s="259"/>
      <c r="EB92" s="259"/>
      <c r="EC92" s="259"/>
      <c r="ED92" s="259"/>
      <c r="EE92" s="259"/>
      <c r="EF92" s="259"/>
      <c r="EG92" s="259"/>
      <c r="EH92" s="259"/>
      <c r="EI92" s="259"/>
      <c r="EJ92" s="259"/>
      <c r="EK92" s="259"/>
      <c r="EL92" s="259"/>
      <c r="EM92" s="259"/>
      <c r="EN92" s="259"/>
      <c r="EO92" s="259"/>
      <c r="EP92" s="259"/>
      <c r="EQ92" s="259"/>
      <c r="ER92" s="259"/>
      <c r="ES92" s="259"/>
      <c r="ET92" s="259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59"/>
      <c r="FL92" s="259"/>
      <c r="FM92" s="259"/>
      <c r="FN92" s="259"/>
      <c r="FO92" s="259"/>
      <c r="FP92" s="259"/>
      <c r="FQ92" s="259"/>
      <c r="FR92" s="259"/>
      <c r="FS92" s="259"/>
      <c r="FT92" s="259"/>
      <c r="FU92" s="259"/>
      <c r="FV92" s="259"/>
      <c r="FW92" s="259"/>
      <c r="FX92" s="259"/>
      <c r="FY92" s="259"/>
      <c r="FZ92" s="259"/>
      <c r="GA92" s="259"/>
      <c r="GB92" s="259"/>
      <c r="GC92" s="259"/>
      <c r="GD92" s="259"/>
      <c r="GE92" s="259"/>
      <c r="GF92" s="259"/>
      <c r="GG92" s="259"/>
      <c r="GH92" s="259"/>
      <c r="GI92" s="259"/>
      <c r="GJ92" s="259"/>
      <c r="GK92" s="259"/>
      <c r="GL92" s="259"/>
      <c r="GM92" s="259"/>
      <c r="GN92" s="259"/>
      <c r="GO92" s="259"/>
      <c r="GP92" s="259"/>
      <c r="GQ92" s="259"/>
      <c r="GR92" s="259"/>
      <c r="GS92" s="259"/>
      <c r="GT92" s="259"/>
      <c r="GU92" s="259"/>
      <c r="GV92" s="259"/>
      <c r="GW92" s="259"/>
      <c r="GX92" s="259"/>
      <c r="GY92" s="259"/>
      <c r="GZ92" s="259"/>
      <c r="HA92" s="259"/>
      <c r="HB92" s="259"/>
      <c r="HC92" s="259"/>
      <c r="HD92" s="259"/>
      <c r="HE92" s="259"/>
      <c r="HF92" s="259"/>
      <c r="HG92" s="259"/>
      <c r="HH92" s="259"/>
      <c r="HI92" s="259"/>
      <c r="HJ92" s="259"/>
      <c r="HK92" s="259"/>
      <c r="HL92" s="259"/>
      <c r="HM92" s="259"/>
      <c r="HN92" s="259"/>
      <c r="HO92" s="259"/>
      <c r="HP92" s="259"/>
      <c r="HQ92" s="259"/>
      <c r="HR92" s="259"/>
      <c r="HS92" s="259"/>
      <c r="HT92" s="259"/>
      <c r="HU92" s="259"/>
      <c r="HV92" s="259"/>
      <c r="HW92" s="259"/>
      <c r="HX92" s="259"/>
      <c r="HY92" s="259"/>
      <c r="HZ92" s="259"/>
      <c r="IA92" s="259"/>
      <c r="IB92" s="259"/>
      <c r="IC92" s="259"/>
      <c r="ID92" s="259"/>
      <c r="IE92" s="259"/>
      <c r="IF92" s="259"/>
      <c r="IG92" s="259"/>
      <c r="IH92" s="259"/>
      <c r="II92" s="259"/>
      <c r="IJ92" s="259"/>
      <c r="IK92" s="259"/>
      <c r="IL92" s="259"/>
      <c r="IM92" s="259"/>
      <c r="IN92" s="259"/>
      <c r="IO92" s="259"/>
      <c r="IP92" s="259"/>
      <c r="IQ92" s="259"/>
      <c r="IR92" s="259"/>
      <c r="IS92" s="259"/>
      <c r="IT92" s="259"/>
      <c r="IU92" s="259"/>
      <c r="IV92" s="259"/>
      <c r="IW92" s="259"/>
    </row>
    <row r="93" customFormat="false" ht="11.25" hidden="false" customHeight="false" outlineLevel="0" collapsed="false">
      <c r="A93" s="253" t="n">
        <f aca="false">B93</f>
        <v>36465</v>
      </c>
      <c r="B93" s="254" t="n">
        <f aca="false">DATE(YEAR(B88),MONTH(B88),DAY(B88)+7)</f>
        <v>36465</v>
      </c>
      <c r="C93" s="219" t="n">
        <f aca="false">VLOOKUP($B93,data!$B$6:$M$7000,11,0)</f>
        <v>2895000</v>
      </c>
      <c r="D93" s="255" t="n">
        <f aca="false">VLOOKUP($B93,[6]Data!$A$500:$E$1300,4,0)</f>
        <v>80.5</v>
      </c>
      <c r="E93" s="255" t="n">
        <f aca="false">VLOOKUP($B93,[6]Data!$A$500:$E$1300,5,0)</f>
        <v>53.5</v>
      </c>
      <c r="F93" s="255" t="n">
        <f aca="false">AVERAGE($C87:$C93)</f>
        <v>3071285.71428571</v>
      </c>
      <c r="G93" s="256"/>
      <c r="H93" s="257"/>
      <c r="I93" s="257"/>
      <c r="J93" s="257"/>
      <c r="K93" s="263"/>
      <c r="L93" s="260"/>
      <c r="M93" s="264"/>
      <c r="N93" s="257"/>
      <c r="O93" s="257"/>
      <c r="P93" s="256"/>
      <c r="Q93" s="258"/>
      <c r="R93" s="258"/>
      <c r="S93" s="258"/>
      <c r="T93" s="259"/>
      <c r="U93" s="260"/>
      <c r="V93" s="256"/>
      <c r="W93" s="260"/>
      <c r="X93" s="256"/>
      <c r="Y93" s="250"/>
      <c r="Z93" s="250"/>
      <c r="AA93" s="250"/>
      <c r="AB93" s="259"/>
      <c r="AC93" s="261"/>
      <c r="AD93" s="261"/>
      <c r="AE93" s="261"/>
      <c r="AF93" s="262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59"/>
      <c r="DM93" s="259"/>
      <c r="DN93" s="259"/>
      <c r="DO93" s="259"/>
      <c r="DP93" s="259"/>
      <c r="DQ93" s="259"/>
      <c r="DR93" s="259"/>
      <c r="DS93" s="259"/>
      <c r="DT93" s="259"/>
      <c r="DU93" s="259"/>
      <c r="DV93" s="259"/>
      <c r="DW93" s="259"/>
      <c r="DX93" s="259"/>
      <c r="DY93" s="259"/>
      <c r="DZ93" s="259"/>
      <c r="EA93" s="259"/>
      <c r="EB93" s="259"/>
      <c r="EC93" s="259"/>
      <c r="ED93" s="259"/>
      <c r="EE93" s="259"/>
      <c r="EF93" s="259"/>
      <c r="EG93" s="259"/>
      <c r="EH93" s="259"/>
      <c r="EI93" s="259"/>
      <c r="EJ93" s="259"/>
      <c r="EK93" s="259"/>
      <c r="EL93" s="259"/>
      <c r="EM93" s="259"/>
      <c r="EN93" s="259"/>
      <c r="EO93" s="259"/>
      <c r="EP93" s="259"/>
      <c r="EQ93" s="259"/>
      <c r="ER93" s="259"/>
      <c r="ES93" s="259"/>
      <c r="ET93" s="259"/>
      <c r="EU93" s="259"/>
      <c r="EV93" s="259"/>
      <c r="EW93" s="259"/>
      <c r="EX93" s="259"/>
      <c r="EY93" s="259"/>
      <c r="EZ93" s="259"/>
      <c r="FA93" s="259"/>
      <c r="FB93" s="259"/>
      <c r="FC93" s="259"/>
      <c r="FD93" s="259"/>
      <c r="FE93" s="259"/>
      <c r="FF93" s="259"/>
      <c r="FG93" s="259"/>
      <c r="FH93" s="259"/>
      <c r="FI93" s="259"/>
      <c r="FJ93" s="259"/>
      <c r="FK93" s="259"/>
      <c r="FL93" s="259"/>
      <c r="FM93" s="259"/>
      <c r="FN93" s="259"/>
      <c r="FO93" s="259"/>
      <c r="FP93" s="259"/>
      <c r="FQ93" s="259"/>
      <c r="FR93" s="259"/>
      <c r="FS93" s="259"/>
      <c r="FT93" s="259"/>
      <c r="FU93" s="259"/>
      <c r="FV93" s="259"/>
      <c r="FW93" s="259"/>
      <c r="FX93" s="259"/>
      <c r="FY93" s="259"/>
      <c r="FZ93" s="259"/>
      <c r="GA93" s="259"/>
      <c r="GB93" s="259"/>
      <c r="GC93" s="259"/>
      <c r="GD93" s="259"/>
      <c r="GE93" s="259"/>
      <c r="GF93" s="259"/>
      <c r="GG93" s="259"/>
      <c r="GH93" s="259"/>
      <c r="GI93" s="259"/>
      <c r="GJ93" s="259"/>
      <c r="GK93" s="259"/>
      <c r="GL93" s="259"/>
      <c r="GM93" s="259"/>
      <c r="GN93" s="259"/>
      <c r="GO93" s="259"/>
      <c r="GP93" s="259"/>
      <c r="GQ93" s="259"/>
      <c r="GR93" s="259"/>
      <c r="GS93" s="259"/>
      <c r="GT93" s="259"/>
      <c r="GU93" s="259"/>
      <c r="GV93" s="259"/>
      <c r="GW93" s="259"/>
      <c r="GX93" s="259"/>
      <c r="GY93" s="259"/>
      <c r="GZ93" s="259"/>
      <c r="HA93" s="259"/>
      <c r="HB93" s="259"/>
      <c r="HC93" s="259"/>
      <c r="HD93" s="259"/>
      <c r="HE93" s="259"/>
      <c r="HF93" s="259"/>
      <c r="HG93" s="259"/>
      <c r="HH93" s="259"/>
      <c r="HI93" s="259"/>
      <c r="HJ93" s="259"/>
      <c r="HK93" s="259"/>
      <c r="HL93" s="259"/>
      <c r="HM93" s="259"/>
      <c r="HN93" s="259"/>
      <c r="HO93" s="259"/>
      <c r="HP93" s="259"/>
      <c r="HQ93" s="259"/>
      <c r="HR93" s="259"/>
      <c r="HS93" s="259"/>
      <c r="HT93" s="259"/>
      <c r="HU93" s="259"/>
      <c r="HV93" s="259"/>
      <c r="HW93" s="259"/>
      <c r="HX93" s="259"/>
      <c r="HY93" s="259"/>
      <c r="HZ93" s="259"/>
      <c r="IA93" s="259"/>
      <c r="IB93" s="259"/>
      <c r="IC93" s="259"/>
      <c r="ID93" s="259"/>
      <c r="IE93" s="259"/>
      <c r="IF93" s="259"/>
      <c r="IG93" s="259"/>
      <c r="IH93" s="259"/>
      <c r="II93" s="259"/>
      <c r="IJ93" s="259"/>
      <c r="IK93" s="259"/>
      <c r="IL93" s="259"/>
      <c r="IM93" s="259"/>
      <c r="IN93" s="259"/>
      <c r="IO93" s="259"/>
      <c r="IP93" s="259"/>
      <c r="IQ93" s="259"/>
      <c r="IR93" s="259"/>
      <c r="IS93" s="259"/>
      <c r="IT93" s="259"/>
      <c r="IU93" s="259"/>
      <c r="IV93" s="259"/>
      <c r="IW93" s="259"/>
    </row>
    <row r="94" customFormat="false" ht="11.25" hidden="false" customHeight="false" outlineLevel="0" collapsed="false">
      <c r="A94" s="253" t="n">
        <f aca="false">B94</f>
        <v>36466</v>
      </c>
      <c r="B94" s="254" t="n">
        <f aca="false">DATE(YEAR(B89),MONTH(B89),DAY(B89)+7)</f>
        <v>36466</v>
      </c>
      <c r="C94" s="219" t="n">
        <f aca="false">VLOOKUP($B94,data!$B$6:$M$7000,11,0)</f>
        <v>2990000</v>
      </c>
      <c r="D94" s="255" t="n">
        <f aca="false">VLOOKUP($B94,[6]Data!$A$500:$E$1300,4,0)</f>
        <v>74</v>
      </c>
      <c r="E94" s="255" t="n">
        <f aca="false">VLOOKUP($B94,[6]Data!$A$500:$E$1300,5,0)</f>
        <v>53</v>
      </c>
      <c r="F94" s="255" t="n">
        <f aca="false">AVERAGE($C88:$C94)</f>
        <v>3067142.85714286</v>
      </c>
      <c r="G94" s="256"/>
      <c r="H94" s="257"/>
      <c r="I94" s="257"/>
      <c r="J94" s="257"/>
      <c r="K94" s="263"/>
      <c r="L94" s="260"/>
      <c r="M94" s="264"/>
      <c r="N94" s="257"/>
      <c r="O94" s="257"/>
      <c r="P94" s="256"/>
      <c r="Q94" s="258"/>
      <c r="R94" s="258"/>
      <c r="S94" s="258"/>
      <c r="T94" s="259"/>
      <c r="U94" s="260"/>
      <c r="V94" s="256"/>
      <c r="W94" s="260"/>
      <c r="X94" s="256"/>
      <c r="Y94" s="250"/>
      <c r="Z94" s="250"/>
      <c r="AA94" s="250"/>
      <c r="AB94" s="259"/>
      <c r="AC94" s="261"/>
      <c r="AD94" s="261"/>
      <c r="AE94" s="261"/>
      <c r="AF94" s="262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I94" s="259"/>
      <c r="BJ94" s="259"/>
      <c r="BK94" s="259"/>
      <c r="BL94" s="259"/>
      <c r="BM94" s="259"/>
      <c r="BN94" s="259"/>
      <c r="BO94" s="259"/>
      <c r="BP94" s="259"/>
      <c r="BQ94" s="259"/>
      <c r="BR94" s="259"/>
      <c r="BS94" s="259"/>
      <c r="BT94" s="259"/>
      <c r="BU94" s="259"/>
      <c r="BV94" s="259"/>
      <c r="BW94" s="259"/>
      <c r="BX94" s="259"/>
      <c r="BY94" s="259"/>
      <c r="BZ94" s="259"/>
      <c r="CA94" s="259"/>
      <c r="CB94" s="259"/>
      <c r="CC94" s="259"/>
      <c r="CD94" s="259"/>
      <c r="CE94" s="259"/>
      <c r="CF94" s="259"/>
      <c r="CG94" s="259"/>
      <c r="CH94" s="259"/>
      <c r="CI94" s="259"/>
      <c r="CJ94" s="259"/>
      <c r="CK94" s="259"/>
      <c r="CL94" s="259"/>
      <c r="CM94" s="259"/>
      <c r="CN94" s="259"/>
      <c r="CO94" s="259"/>
      <c r="CP94" s="259"/>
      <c r="CQ94" s="259"/>
      <c r="CR94" s="259"/>
      <c r="CS94" s="259"/>
      <c r="CT94" s="259"/>
      <c r="CU94" s="259"/>
      <c r="CV94" s="259"/>
      <c r="CW94" s="259"/>
      <c r="CX94" s="259"/>
      <c r="CY94" s="259"/>
      <c r="CZ94" s="259"/>
      <c r="DA94" s="259"/>
      <c r="DB94" s="259"/>
      <c r="DC94" s="259"/>
      <c r="DD94" s="259"/>
      <c r="DE94" s="259"/>
      <c r="DF94" s="259"/>
      <c r="DG94" s="259"/>
      <c r="DH94" s="259"/>
      <c r="DI94" s="259"/>
      <c r="DJ94" s="259"/>
      <c r="DK94" s="259"/>
      <c r="DL94" s="259"/>
      <c r="DM94" s="259"/>
      <c r="DN94" s="259"/>
      <c r="DO94" s="259"/>
      <c r="DP94" s="259"/>
      <c r="DQ94" s="259"/>
      <c r="DR94" s="259"/>
      <c r="DS94" s="259"/>
      <c r="DT94" s="259"/>
      <c r="DU94" s="259"/>
      <c r="DV94" s="259"/>
      <c r="DW94" s="259"/>
      <c r="DX94" s="259"/>
      <c r="DY94" s="259"/>
      <c r="DZ94" s="259"/>
      <c r="EA94" s="259"/>
      <c r="EB94" s="259"/>
      <c r="EC94" s="259"/>
      <c r="ED94" s="259"/>
      <c r="EE94" s="259"/>
      <c r="EF94" s="259"/>
      <c r="EG94" s="259"/>
      <c r="EH94" s="259"/>
      <c r="EI94" s="259"/>
      <c r="EJ94" s="259"/>
      <c r="EK94" s="259"/>
      <c r="EL94" s="259"/>
      <c r="EM94" s="259"/>
      <c r="EN94" s="259"/>
      <c r="EO94" s="259"/>
      <c r="EP94" s="259"/>
      <c r="EQ94" s="259"/>
      <c r="ER94" s="259"/>
      <c r="ES94" s="259"/>
      <c r="ET94" s="259"/>
      <c r="EU94" s="259"/>
      <c r="EV94" s="259"/>
      <c r="EW94" s="259"/>
      <c r="EX94" s="259"/>
      <c r="EY94" s="259"/>
      <c r="EZ94" s="259"/>
      <c r="FA94" s="259"/>
      <c r="FB94" s="259"/>
      <c r="FC94" s="259"/>
      <c r="FD94" s="259"/>
      <c r="FE94" s="259"/>
      <c r="FF94" s="259"/>
      <c r="FG94" s="259"/>
      <c r="FH94" s="259"/>
      <c r="FI94" s="259"/>
      <c r="FJ94" s="259"/>
      <c r="FK94" s="259"/>
      <c r="FL94" s="259"/>
      <c r="FM94" s="259"/>
      <c r="FN94" s="259"/>
      <c r="FO94" s="259"/>
      <c r="FP94" s="259"/>
      <c r="FQ94" s="259"/>
      <c r="FR94" s="259"/>
      <c r="FS94" s="259"/>
      <c r="FT94" s="259"/>
      <c r="FU94" s="259"/>
      <c r="FV94" s="259"/>
      <c r="FW94" s="259"/>
      <c r="FX94" s="259"/>
      <c r="FY94" s="259"/>
      <c r="FZ94" s="259"/>
      <c r="GA94" s="259"/>
      <c r="GB94" s="259"/>
      <c r="GC94" s="259"/>
      <c r="GD94" s="259"/>
      <c r="GE94" s="259"/>
      <c r="GF94" s="259"/>
      <c r="GG94" s="259"/>
      <c r="GH94" s="259"/>
      <c r="GI94" s="259"/>
      <c r="GJ94" s="259"/>
      <c r="GK94" s="259"/>
      <c r="GL94" s="259"/>
      <c r="GM94" s="259"/>
      <c r="GN94" s="259"/>
      <c r="GO94" s="259"/>
      <c r="GP94" s="259"/>
      <c r="GQ94" s="259"/>
      <c r="GR94" s="259"/>
      <c r="GS94" s="259"/>
      <c r="GT94" s="259"/>
      <c r="GU94" s="259"/>
      <c r="GV94" s="259"/>
      <c r="GW94" s="259"/>
      <c r="GX94" s="259"/>
      <c r="GY94" s="259"/>
      <c r="GZ94" s="259"/>
      <c r="HA94" s="259"/>
      <c r="HB94" s="259"/>
      <c r="HC94" s="259"/>
      <c r="HD94" s="259"/>
      <c r="HE94" s="259"/>
      <c r="HF94" s="259"/>
      <c r="HG94" s="259"/>
      <c r="HH94" s="259"/>
      <c r="HI94" s="259"/>
      <c r="HJ94" s="259"/>
      <c r="HK94" s="259"/>
      <c r="HL94" s="259"/>
      <c r="HM94" s="259"/>
      <c r="HN94" s="259"/>
      <c r="HO94" s="259"/>
      <c r="HP94" s="259"/>
      <c r="HQ94" s="259"/>
      <c r="HR94" s="259"/>
      <c r="HS94" s="259"/>
      <c r="HT94" s="259"/>
      <c r="HU94" s="259"/>
      <c r="HV94" s="259"/>
      <c r="HW94" s="259"/>
      <c r="HX94" s="259"/>
      <c r="HY94" s="259"/>
      <c r="HZ94" s="259"/>
      <c r="IA94" s="259"/>
      <c r="IB94" s="259"/>
      <c r="IC94" s="259"/>
      <c r="ID94" s="259"/>
      <c r="IE94" s="259"/>
      <c r="IF94" s="259"/>
      <c r="IG94" s="259"/>
      <c r="IH94" s="259"/>
      <c r="II94" s="259"/>
      <c r="IJ94" s="259"/>
      <c r="IK94" s="259"/>
      <c r="IL94" s="259"/>
      <c r="IM94" s="259"/>
      <c r="IN94" s="259"/>
      <c r="IO94" s="259"/>
      <c r="IP94" s="259"/>
      <c r="IQ94" s="259"/>
      <c r="IR94" s="259"/>
      <c r="IS94" s="259"/>
      <c r="IT94" s="259"/>
      <c r="IU94" s="259"/>
      <c r="IV94" s="259"/>
      <c r="IW94" s="259"/>
    </row>
    <row r="95" customFormat="false" ht="11.25" hidden="false" customHeight="false" outlineLevel="0" collapsed="false">
      <c r="A95" s="253" t="n">
        <f aca="false">B95</f>
        <v>36467</v>
      </c>
      <c r="B95" s="254" t="n">
        <f aca="false">DATE(YEAR(B90),MONTH(B90),DAY(B90)+7)</f>
        <v>36467</v>
      </c>
      <c r="C95" s="219" t="n">
        <f aca="false">VLOOKUP($B95,data!$B$6:$M$7000,11,0)</f>
        <v>2866000</v>
      </c>
      <c r="D95" s="255" t="n">
        <f aca="false">VLOOKUP($B95,[6]Data!$A$500:$E$1300,4,0)</f>
        <v>71</v>
      </c>
      <c r="E95" s="255" t="n">
        <f aca="false">VLOOKUP($B95,[6]Data!$A$500:$E$1300,5,0)</f>
        <v>52.5</v>
      </c>
      <c r="F95" s="255" t="n">
        <f aca="false">AVERAGE($C89:$C95)</f>
        <v>3037857.14285714</v>
      </c>
      <c r="G95" s="256"/>
      <c r="H95" s="257"/>
      <c r="I95" s="257"/>
      <c r="J95" s="257"/>
      <c r="K95" s="263"/>
      <c r="L95" s="260"/>
      <c r="M95" s="264"/>
      <c r="N95" s="257"/>
      <c r="O95" s="257"/>
      <c r="P95" s="256"/>
      <c r="Q95" s="258"/>
      <c r="R95" s="258"/>
      <c r="S95" s="258"/>
      <c r="T95" s="259"/>
      <c r="U95" s="260"/>
      <c r="V95" s="256"/>
      <c r="W95" s="260"/>
      <c r="X95" s="256"/>
      <c r="Y95" s="250"/>
      <c r="Z95" s="250"/>
      <c r="AA95" s="250"/>
      <c r="AB95" s="259"/>
      <c r="AC95" s="261"/>
      <c r="AD95" s="261"/>
      <c r="AE95" s="261"/>
      <c r="AF95" s="262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I95" s="259"/>
      <c r="BJ95" s="259"/>
      <c r="BK95" s="259"/>
      <c r="BL95" s="259"/>
      <c r="BM95" s="259"/>
      <c r="BN95" s="259"/>
      <c r="BO95" s="259"/>
      <c r="BP95" s="259"/>
      <c r="BQ95" s="259"/>
      <c r="BR95" s="259"/>
      <c r="BS95" s="259"/>
      <c r="BT95" s="259"/>
      <c r="BU95" s="259"/>
      <c r="BV95" s="259"/>
      <c r="BW95" s="259"/>
      <c r="BX95" s="259"/>
      <c r="BY95" s="259"/>
      <c r="BZ95" s="259"/>
      <c r="CA95" s="259"/>
      <c r="CB95" s="259"/>
      <c r="CC95" s="259"/>
      <c r="CD95" s="259"/>
      <c r="CE95" s="259"/>
      <c r="CF95" s="259"/>
      <c r="CG95" s="259"/>
      <c r="CH95" s="259"/>
      <c r="CI95" s="259"/>
      <c r="CJ95" s="259"/>
      <c r="CK95" s="259"/>
      <c r="CL95" s="259"/>
      <c r="CM95" s="259"/>
      <c r="CN95" s="259"/>
      <c r="CO95" s="259"/>
      <c r="CP95" s="259"/>
      <c r="CQ95" s="259"/>
      <c r="CR95" s="259"/>
      <c r="CS95" s="259"/>
      <c r="CT95" s="259"/>
      <c r="CU95" s="259"/>
      <c r="CV95" s="259"/>
      <c r="CW95" s="259"/>
      <c r="CX95" s="259"/>
      <c r="CY95" s="259"/>
      <c r="CZ95" s="259"/>
      <c r="DA95" s="259"/>
      <c r="DB95" s="259"/>
      <c r="DC95" s="259"/>
      <c r="DD95" s="259"/>
      <c r="DE95" s="259"/>
      <c r="DF95" s="259"/>
      <c r="DG95" s="259"/>
      <c r="DH95" s="259"/>
      <c r="DI95" s="259"/>
      <c r="DJ95" s="259"/>
      <c r="DK95" s="259"/>
      <c r="DL95" s="259"/>
      <c r="DM95" s="259"/>
      <c r="DN95" s="259"/>
      <c r="DO95" s="259"/>
      <c r="DP95" s="259"/>
      <c r="DQ95" s="259"/>
      <c r="DR95" s="259"/>
      <c r="DS95" s="259"/>
      <c r="DT95" s="259"/>
      <c r="DU95" s="259"/>
      <c r="DV95" s="259"/>
      <c r="DW95" s="259"/>
      <c r="DX95" s="259"/>
      <c r="DY95" s="259"/>
      <c r="DZ95" s="259"/>
      <c r="EA95" s="259"/>
      <c r="EB95" s="259"/>
      <c r="EC95" s="259"/>
      <c r="ED95" s="259"/>
      <c r="EE95" s="259"/>
      <c r="EF95" s="259"/>
      <c r="EG95" s="259"/>
      <c r="EH95" s="259"/>
      <c r="EI95" s="259"/>
      <c r="EJ95" s="259"/>
      <c r="EK95" s="259"/>
      <c r="EL95" s="259"/>
      <c r="EM95" s="259"/>
      <c r="EN95" s="259"/>
      <c r="EO95" s="259"/>
      <c r="EP95" s="259"/>
      <c r="EQ95" s="259"/>
      <c r="ER95" s="259"/>
      <c r="ES95" s="259"/>
      <c r="ET95" s="259"/>
      <c r="EU95" s="259"/>
      <c r="EV95" s="259"/>
      <c r="EW95" s="259"/>
      <c r="EX95" s="259"/>
      <c r="EY95" s="259"/>
      <c r="EZ95" s="259"/>
      <c r="FA95" s="259"/>
      <c r="FB95" s="259"/>
      <c r="FC95" s="259"/>
      <c r="FD95" s="259"/>
      <c r="FE95" s="259"/>
      <c r="FF95" s="259"/>
      <c r="FG95" s="259"/>
      <c r="FH95" s="259"/>
      <c r="FI95" s="259"/>
      <c r="FJ95" s="259"/>
      <c r="FK95" s="259"/>
      <c r="FL95" s="259"/>
      <c r="FM95" s="259"/>
      <c r="FN95" s="259"/>
      <c r="FO95" s="259"/>
      <c r="FP95" s="259"/>
      <c r="FQ95" s="259"/>
      <c r="FR95" s="259"/>
      <c r="FS95" s="259"/>
      <c r="FT95" s="259"/>
      <c r="FU95" s="259"/>
      <c r="FV95" s="259"/>
      <c r="FW95" s="259"/>
      <c r="FX95" s="259"/>
      <c r="FY95" s="259"/>
      <c r="FZ95" s="259"/>
      <c r="GA95" s="259"/>
      <c r="GB95" s="259"/>
      <c r="GC95" s="259"/>
      <c r="GD95" s="259"/>
      <c r="GE95" s="259"/>
      <c r="GF95" s="259"/>
      <c r="GG95" s="259"/>
      <c r="GH95" s="259"/>
      <c r="GI95" s="259"/>
      <c r="GJ95" s="259"/>
      <c r="GK95" s="259"/>
      <c r="GL95" s="259"/>
      <c r="GM95" s="259"/>
      <c r="GN95" s="259"/>
      <c r="GO95" s="259"/>
      <c r="GP95" s="259"/>
      <c r="GQ95" s="259"/>
      <c r="GR95" s="259"/>
      <c r="GS95" s="259"/>
      <c r="GT95" s="259"/>
      <c r="GU95" s="259"/>
      <c r="GV95" s="259"/>
      <c r="GW95" s="259"/>
      <c r="GX95" s="259"/>
      <c r="GY95" s="259"/>
      <c r="GZ95" s="259"/>
      <c r="HA95" s="259"/>
      <c r="HB95" s="259"/>
      <c r="HC95" s="259"/>
      <c r="HD95" s="259"/>
      <c r="HE95" s="259"/>
      <c r="HF95" s="259"/>
      <c r="HG95" s="259"/>
      <c r="HH95" s="259"/>
      <c r="HI95" s="259"/>
      <c r="HJ95" s="259"/>
      <c r="HK95" s="259"/>
      <c r="HL95" s="259"/>
      <c r="HM95" s="259"/>
      <c r="HN95" s="259"/>
      <c r="HO95" s="259"/>
      <c r="HP95" s="259"/>
      <c r="HQ95" s="259"/>
      <c r="HR95" s="259"/>
      <c r="HS95" s="259"/>
      <c r="HT95" s="259"/>
      <c r="HU95" s="259"/>
      <c r="HV95" s="259"/>
      <c r="HW95" s="259"/>
      <c r="HX95" s="259"/>
      <c r="HY95" s="259"/>
      <c r="HZ95" s="259"/>
      <c r="IA95" s="259"/>
      <c r="IB95" s="259"/>
      <c r="IC95" s="259"/>
      <c r="ID95" s="259"/>
      <c r="IE95" s="259"/>
      <c r="IF95" s="259"/>
      <c r="IG95" s="259"/>
      <c r="IH95" s="259"/>
      <c r="II95" s="259"/>
      <c r="IJ95" s="259"/>
      <c r="IK95" s="259"/>
      <c r="IL95" s="259"/>
      <c r="IM95" s="259"/>
      <c r="IN95" s="259"/>
      <c r="IO95" s="259"/>
      <c r="IP95" s="259"/>
      <c r="IQ95" s="259"/>
      <c r="IR95" s="259"/>
      <c r="IS95" s="259"/>
      <c r="IT95" s="259"/>
      <c r="IU95" s="259"/>
      <c r="IV95" s="259"/>
      <c r="IW95" s="259"/>
    </row>
    <row r="96" customFormat="false" ht="11.25" hidden="false" customHeight="false" outlineLevel="0" collapsed="false">
      <c r="A96" s="253" t="n">
        <f aca="false">B96</f>
        <v>36468</v>
      </c>
      <c r="B96" s="254" t="n">
        <f aca="false">DATE(YEAR(B91),MONTH(B91),DAY(B91)+7)</f>
        <v>36468</v>
      </c>
      <c r="C96" s="219" t="n">
        <f aca="false">VLOOKUP($B96,data!$B$6:$M$7000,11,0)</f>
        <v>2814000</v>
      </c>
      <c r="D96" s="255" t="n">
        <f aca="false">VLOOKUP($B96,[6]Data!$A$500:$E$1300,4,0)</f>
        <v>71</v>
      </c>
      <c r="E96" s="255" t="n">
        <f aca="false">VLOOKUP($B96,[6]Data!$A$500:$E$1300,5,0)</f>
        <v>51.5</v>
      </c>
      <c r="F96" s="255" t="n">
        <f aca="false">AVERAGE($C90:$C96)</f>
        <v>2987428.57142857</v>
      </c>
      <c r="G96" s="256"/>
      <c r="H96" s="257"/>
      <c r="I96" s="257"/>
      <c r="J96" s="257"/>
      <c r="K96" s="263"/>
      <c r="L96" s="260"/>
      <c r="M96" s="264"/>
      <c r="N96" s="257"/>
      <c r="O96" s="257"/>
      <c r="P96" s="256"/>
      <c r="Q96" s="258"/>
      <c r="R96" s="258"/>
      <c r="S96" s="258"/>
      <c r="T96" s="259"/>
      <c r="U96" s="260"/>
      <c r="V96" s="256"/>
      <c r="W96" s="260"/>
      <c r="X96" s="256"/>
      <c r="Y96" s="250"/>
      <c r="Z96" s="250"/>
      <c r="AA96" s="250"/>
      <c r="AB96" s="259"/>
      <c r="AC96" s="261"/>
      <c r="AD96" s="261"/>
      <c r="AE96" s="261"/>
      <c r="AF96" s="262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I96" s="259"/>
      <c r="BJ96" s="259"/>
      <c r="BK96" s="259"/>
      <c r="BL96" s="259"/>
      <c r="BM96" s="259"/>
      <c r="BN96" s="259"/>
      <c r="BO96" s="259"/>
      <c r="BP96" s="259"/>
      <c r="BQ96" s="259"/>
      <c r="BR96" s="259"/>
      <c r="BS96" s="259"/>
      <c r="BT96" s="259"/>
      <c r="BU96" s="259"/>
      <c r="BV96" s="259"/>
      <c r="BW96" s="259"/>
      <c r="BX96" s="259"/>
      <c r="BY96" s="259"/>
      <c r="BZ96" s="259"/>
      <c r="CA96" s="259"/>
      <c r="CB96" s="259"/>
      <c r="CC96" s="259"/>
      <c r="CD96" s="259"/>
      <c r="CE96" s="259"/>
      <c r="CF96" s="259"/>
      <c r="CG96" s="259"/>
      <c r="CH96" s="259"/>
      <c r="CI96" s="259"/>
      <c r="CJ96" s="259"/>
      <c r="CK96" s="259"/>
      <c r="CL96" s="259"/>
      <c r="CM96" s="259"/>
      <c r="CN96" s="259"/>
      <c r="CO96" s="259"/>
      <c r="CP96" s="259"/>
      <c r="CQ96" s="259"/>
      <c r="CR96" s="259"/>
      <c r="CS96" s="259"/>
      <c r="CT96" s="259"/>
      <c r="CU96" s="259"/>
      <c r="CV96" s="259"/>
      <c r="CW96" s="259"/>
      <c r="CX96" s="259"/>
      <c r="CY96" s="259"/>
      <c r="CZ96" s="259"/>
      <c r="DA96" s="259"/>
      <c r="DB96" s="259"/>
      <c r="DC96" s="259"/>
      <c r="DD96" s="259"/>
      <c r="DE96" s="259"/>
      <c r="DF96" s="259"/>
      <c r="DG96" s="259"/>
      <c r="DH96" s="259"/>
      <c r="DI96" s="259"/>
      <c r="DJ96" s="259"/>
      <c r="DK96" s="259"/>
      <c r="DL96" s="259"/>
      <c r="DM96" s="259"/>
      <c r="DN96" s="259"/>
      <c r="DO96" s="259"/>
      <c r="DP96" s="259"/>
      <c r="DQ96" s="259"/>
      <c r="DR96" s="259"/>
      <c r="DS96" s="259"/>
      <c r="DT96" s="259"/>
      <c r="DU96" s="259"/>
      <c r="DV96" s="259"/>
      <c r="DW96" s="259"/>
      <c r="DX96" s="259"/>
      <c r="DY96" s="259"/>
      <c r="DZ96" s="259"/>
      <c r="EA96" s="259"/>
      <c r="EB96" s="259"/>
      <c r="EC96" s="259"/>
      <c r="ED96" s="259"/>
      <c r="EE96" s="259"/>
      <c r="EF96" s="259"/>
      <c r="EG96" s="259"/>
      <c r="EH96" s="259"/>
      <c r="EI96" s="259"/>
      <c r="EJ96" s="259"/>
      <c r="EK96" s="259"/>
      <c r="EL96" s="259"/>
      <c r="EM96" s="259"/>
      <c r="EN96" s="259"/>
      <c r="EO96" s="259"/>
      <c r="EP96" s="259"/>
      <c r="EQ96" s="259"/>
      <c r="ER96" s="259"/>
      <c r="ES96" s="259"/>
      <c r="ET96" s="259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59"/>
      <c r="FL96" s="259"/>
      <c r="FM96" s="259"/>
      <c r="FN96" s="259"/>
      <c r="FO96" s="259"/>
      <c r="FP96" s="259"/>
      <c r="FQ96" s="259"/>
      <c r="FR96" s="259"/>
      <c r="FS96" s="259"/>
      <c r="FT96" s="259"/>
      <c r="FU96" s="259"/>
      <c r="FV96" s="259"/>
      <c r="FW96" s="259"/>
      <c r="FX96" s="259"/>
      <c r="FY96" s="259"/>
      <c r="FZ96" s="259"/>
      <c r="GA96" s="259"/>
      <c r="GB96" s="259"/>
      <c r="GC96" s="259"/>
      <c r="GD96" s="259"/>
      <c r="GE96" s="259"/>
      <c r="GF96" s="259"/>
      <c r="GG96" s="259"/>
      <c r="GH96" s="259"/>
      <c r="GI96" s="259"/>
      <c r="GJ96" s="259"/>
      <c r="GK96" s="259"/>
      <c r="GL96" s="259"/>
      <c r="GM96" s="259"/>
      <c r="GN96" s="259"/>
      <c r="GO96" s="259"/>
      <c r="GP96" s="259"/>
      <c r="GQ96" s="259"/>
      <c r="GR96" s="259"/>
      <c r="GS96" s="259"/>
      <c r="GT96" s="259"/>
      <c r="GU96" s="259"/>
      <c r="GV96" s="259"/>
      <c r="GW96" s="259"/>
      <c r="GX96" s="259"/>
      <c r="GY96" s="259"/>
      <c r="GZ96" s="259"/>
      <c r="HA96" s="259"/>
      <c r="HB96" s="259"/>
      <c r="HC96" s="259"/>
      <c r="HD96" s="259"/>
      <c r="HE96" s="259"/>
      <c r="HF96" s="259"/>
      <c r="HG96" s="259"/>
      <c r="HH96" s="259"/>
      <c r="HI96" s="259"/>
      <c r="HJ96" s="259"/>
      <c r="HK96" s="259"/>
      <c r="HL96" s="259"/>
      <c r="HM96" s="259"/>
      <c r="HN96" s="259"/>
      <c r="HO96" s="259"/>
      <c r="HP96" s="259"/>
      <c r="HQ96" s="259"/>
      <c r="HR96" s="259"/>
      <c r="HS96" s="259"/>
      <c r="HT96" s="259"/>
      <c r="HU96" s="259"/>
      <c r="HV96" s="259"/>
      <c r="HW96" s="259"/>
      <c r="HX96" s="259"/>
      <c r="HY96" s="259"/>
      <c r="HZ96" s="259"/>
      <c r="IA96" s="259"/>
      <c r="IB96" s="259"/>
      <c r="IC96" s="259"/>
      <c r="ID96" s="259"/>
      <c r="IE96" s="259"/>
      <c r="IF96" s="259"/>
      <c r="IG96" s="259"/>
      <c r="IH96" s="259"/>
      <c r="II96" s="259"/>
      <c r="IJ96" s="259"/>
      <c r="IK96" s="259"/>
      <c r="IL96" s="259"/>
      <c r="IM96" s="259"/>
      <c r="IN96" s="259"/>
      <c r="IO96" s="259"/>
      <c r="IP96" s="259"/>
      <c r="IQ96" s="259"/>
      <c r="IR96" s="259"/>
      <c r="IS96" s="259"/>
      <c r="IT96" s="259"/>
      <c r="IU96" s="259"/>
      <c r="IV96" s="259"/>
      <c r="IW96" s="259"/>
    </row>
    <row r="97" customFormat="false" ht="11.25" hidden="false" customHeight="false" outlineLevel="0" collapsed="false">
      <c r="A97" s="253" t="n">
        <f aca="false">B97</f>
        <v>36469</v>
      </c>
      <c r="B97" s="254" t="n">
        <f aca="false">DATE(YEAR(B92),MONTH(B92),DAY(B92)+7)</f>
        <v>36469</v>
      </c>
      <c r="C97" s="219" t="n">
        <f aca="false">VLOOKUP($B97,data!$B$6:$M$7000,11,0)</f>
        <v>2794000</v>
      </c>
      <c r="D97" s="255" t="n">
        <f aca="false">VLOOKUP($B97,[6]Data!$A$500:$E$1300,4,0)</f>
        <v>72.5</v>
      </c>
      <c r="E97" s="255" t="n">
        <f aca="false">VLOOKUP($B97,[6]Data!$A$500:$E$1300,5,0)</f>
        <v>53</v>
      </c>
      <c r="F97" s="255" t="n">
        <f aca="false">AVERAGE($C91:$C97)</f>
        <v>2917142.85714286</v>
      </c>
      <c r="G97" s="256"/>
      <c r="H97" s="257"/>
      <c r="I97" s="257"/>
      <c r="J97" s="257"/>
      <c r="K97" s="263"/>
      <c r="L97" s="260"/>
      <c r="M97" s="264"/>
      <c r="N97" s="257"/>
      <c r="O97" s="257"/>
      <c r="P97" s="256"/>
      <c r="Q97" s="258"/>
      <c r="R97" s="258"/>
      <c r="S97" s="258"/>
      <c r="T97" s="259"/>
      <c r="U97" s="260"/>
      <c r="V97" s="256"/>
      <c r="W97" s="260"/>
      <c r="X97" s="256"/>
      <c r="Y97" s="250"/>
      <c r="Z97" s="250"/>
      <c r="AA97" s="250"/>
      <c r="AB97" s="259"/>
      <c r="AC97" s="261"/>
      <c r="AD97" s="261"/>
      <c r="AE97" s="261"/>
      <c r="AF97" s="262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I97" s="259"/>
      <c r="BJ97" s="259"/>
      <c r="BK97" s="259"/>
      <c r="BL97" s="259"/>
      <c r="BM97" s="259"/>
      <c r="BN97" s="259"/>
      <c r="BO97" s="259"/>
      <c r="BP97" s="259"/>
      <c r="BQ97" s="259"/>
      <c r="BR97" s="259"/>
      <c r="BS97" s="259"/>
      <c r="BT97" s="259"/>
      <c r="BU97" s="259"/>
      <c r="BV97" s="259"/>
      <c r="BW97" s="259"/>
      <c r="BX97" s="259"/>
      <c r="BY97" s="259"/>
      <c r="BZ97" s="259"/>
      <c r="CA97" s="259"/>
      <c r="CB97" s="259"/>
      <c r="CC97" s="259"/>
      <c r="CD97" s="259"/>
      <c r="CE97" s="259"/>
      <c r="CF97" s="259"/>
      <c r="CG97" s="259"/>
      <c r="CH97" s="259"/>
      <c r="CI97" s="259"/>
      <c r="CJ97" s="259"/>
      <c r="CK97" s="259"/>
      <c r="CL97" s="259"/>
      <c r="CM97" s="259"/>
      <c r="CN97" s="259"/>
      <c r="CO97" s="259"/>
      <c r="CP97" s="259"/>
      <c r="CQ97" s="259"/>
      <c r="CR97" s="259"/>
      <c r="CS97" s="259"/>
      <c r="CT97" s="259"/>
      <c r="CU97" s="259"/>
      <c r="CV97" s="259"/>
      <c r="CW97" s="259"/>
      <c r="CX97" s="259"/>
      <c r="CY97" s="259"/>
      <c r="CZ97" s="259"/>
      <c r="DA97" s="259"/>
      <c r="DB97" s="259"/>
      <c r="DC97" s="259"/>
      <c r="DD97" s="259"/>
      <c r="DE97" s="259"/>
      <c r="DF97" s="259"/>
      <c r="DG97" s="259"/>
      <c r="DH97" s="259"/>
      <c r="DI97" s="259"/>
      <c r="DJ97" s="259"/>
      <c r="DK97" s="259"/>
      <c r="DL97" s="259"/>
      <c r="DM97" s="259"/>
      <c r="DN97" s="259"/>
      <c r="DO97" s="259"/>
      <c r="DP97" s="259"/>
      <c r="DQ97" s="259"/>
      <c r="DR97" s="259"/>
      <c r="DS97" s="259"/>
      <c r="DT97" s="259"/>
      <c r="DU97" s="259"/>
      <c r="DV97" s="259"/>
      <c r="DW97" s="259"/>
      <c r="DX97" s="259"/>
      <c r="DY97" s="259"/>
      <c r="DZ97" s="259"/>
      <c r="EA97" s="259"/>
      <c r="EB97" s="259"/>
      <c r="EC97" s="259"/>
      <c r="ED97" s="259"/>
      <c r="EE97" s="259"/>
      <c r="EF97" s="259"/>
      <c r="EG97" s="259"/>
      <c r="EH97" s="259"/>
      <c r="EI97" s="259"/>
      <c r="EJ97" s="259"/>
      <c r="EK97" s="259"/>
      <c r="EL97" s="259"/>
      <c r="EM97" s="259"/>
      <c r="EN97" s="259"/>
      <c r="EO97" s="259"/>
      <c r="EP97" s="259"/>
      <c r="EQ97" s="259"/>
      <c r="ER97" s="259"/>
      <c r="ES97" s="259"/>
      <c r="ET97" s="259"/>
      <c r="EU97" s="259"/>
      <c r="EV97" s="259"/>
      <c r="EW97" s="259"/>
      <c r="EX97" s="259"/>
      <c r="EY97" s="259"/>
      <c r="EZ97" s="259"/>
      <c r="FA97" s="259"/>
      <c r="FB97" s="259"/>
      <c r="FC97" s="259"/>
      <c r="FD97" s="259"/>
      <c r="FE97" s="259"/>
      <c r="FF97" s="259"/>
      <c r="FG97" s="259"/>
      <c r="FH97" s="259"/>
      <c r="FI97" s="259"/>
      <c r="FJ97" s="259"/>
      <c r="FK97" s="259"/>
      <c r="FL97" s="259"/>
      <c r="FM97" s="259"/>
      <c r="FN97" s="259"/>
      <c r="FO97" s="259"/>
      <c r="FP97" s="259"/>
      <c r="FQ97" s="259"/>
      <c r="FR97" s="259"/>
      <c r="FS97" s="259"/>
      <c r="FT97" s="259"/>
      <c r="FU97" s="259"/>
      <c r="FV97" s="259"/>
      <c r="FW97" s="259"/>
      <c r="FX97" s="259"/>
      <c r="FY97" s="259"/>
      <c r="FZ97" s="259"/>
      <c r="GA97" s="259"/>
      <c r="GB97" s="259"/>
      <c r="GC97" s="259"/>
      <c r="GD97" s="259"/>
      <c r="GE97" s="259"/>
      <c r="GF97" s="259"/>
      <c r="GG97" s="259"/>
      <c r="GH97" s="259"/>
      <c r="GI97" s="259"/>
      <c r="GJ97" s="259"/>
      <c r="GK97" s="259"/>
      <c r="GL97" s="259"/>
      <c r="GM97" s="259"/>
      <c r="GN97" s="259"/>
      <c r="GO97" s="259"/>
      <c r="GP97" s="259"/>
      <c r="GQ97" s="259"/>
      <c r="GR97" s="259"/>
      <c r="GS97" s="259"/>
      <c r="GT97" s="259"/>
      <c r="GU97" s="259"/>
      <c r="GV97" s="259"/>
      <c r="GW97" s="259"/>
      <c r="GX97" s="259"/>
      <c r="GY97" s="259"/>
      <c r="GZ97" s="259"/>
      <c r="HA97" s="259"/>
      <c r="HB97" s="259"/>
      <c r="HC97" s="259"/>
      <c r="HD97" s="259"/>
      <c r="HE97" s="259"/>
      <c r="HF97" s="259"/>
      <c r="HG97" s="259"/>
      <c r="HH97" s="259"/>
      <c r="HI97" s="259"/>
      <c r="HJ97" s="259"/>
      <c r="HK97" s="259"/>
      <c r="HL97" s="259"/>
      <c r="HM97" s="259"/>
      <c r="HN97" s="259"/>
      <c r="HO97" s="259"/>
      <c r="HP97" s="259"/>
      <c r="HQ97" s="259"/>
      <c r="HR97" s="259"/>
      <c r="HS97" s="259"/>
      <c r="HT97" s="259"/>
      <c r="HU97" s="259"/>
      <c r="HV97" s="259"/>
      <c r="HW97" s="259"/>
      <c r="HX97" s="259"/>
      <c r="HY97" s="259"/>
      <c r="HZ97" s="259"/>
      <c r="IA97" s="259"/>
      <c r="IB97" s="259"/>
      <c r="IC97" s="259"/>
      <c r="ID97" s="259"/>
      <c r="IE97" s="259"/>
      <c r="IF97" s="259"/>
      <c r="IG97" s="259"/>
      <c r="IH97" s="259"/>
      <c r="II97" s="259"/>
      <c r="IJ97" s="259"/>
      <c r="IK97" s="259"/>
      <c r="IL97" s="259"/>
      <c r="IM97" s="259"/>
      <c r="IN97" s="259"/>
      <c r="IO97" s="259"/>
      <c r="IP97" s="259"/>
      <c r="IQ97" s="259"/>
      <c r="IR97" s="259"/>
      <c r="IS97" s="259"/>
      <c r="IT97" s="259"/>
      <c r="IU97" s="259"/>
      <c r="IV97" s="259"/>
      <c r="IW97" s="259"/>
    </row>
    <row r="98" customFormat="false" ht="11.25" hidden="false" customHeight="false" outlineLevel="0" collapsed="false">
      <c r="A98" s="253" t="n">
        <f aca="false">B98</f>
        <v>36472</v>
      </c>
      <c r="B98" s="254" t="n">
        <f aca="false">DATE(YEAR(B93),MONTH(B93),DAY(B93)+7)</f>
        <v>36472</v>
      </c>
      <c r="C98" s="219" t="n">
        <f aca="false">VLOOKUP($B98,data!$B$6:$M$7000,11,0)</f>
        <v>2917000</v>
      </c>
      <c r="D98" s="255" t="n">
        <f aca="false">VLOOKUP($B98,[6]Data!$A$500:$E$1300,4,0)</f>
        <v>65.5</v>
      </c>
      <c r="E98" s="255" t="n">
        <f aca="false">VLOOKUP($B98,[6]Data!$A$500:$E$1300,5,0)</f>
        <v>53.5</v>
      </c>
      <c r="F98" s="255" t="n">
        <f aca="false">AVERAGE($C92:$C98)</f>
        <v>2891142.85714286</v>
      </c>
      <c r="G98" s="256"/>
      <c r="H98" s="257"/>
      <c r="I98" s="257"/>
      <c r="J98" s="257"/>
      <c r="K98" s="263"/>
      <c r="L98" s="260"/>
      <c r="M98" s="264"/>
      <c r="N98" s="257"/>
      <c r="O98" s="257"/>
      <c r="P98" s="256"/>
      <c r="Q98" s="258"/>
      <c r="R98" s="258"/>
      <c r="S98" s="258"/>
      <c r="T98" s="259"/>
      <c r="U98" s="260"/>
      <c r="V98" s="256"/>
      <c r="W98" s="260"/>
      <c r="X98" s="256"/>
      <c r="Y98" s="250"/>
      <c r="Z98" s="250"/>
      <c r="AA98" s="250"/>
      <c r="AB98" s="259"/>
      <c r="AC98" s="261"/>
      <c r="AD98" s="261"/>
      <c r="AE98" s="261"/>
      <c r="AF98" s="262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I98" s="259"/>
      <c r="BJ98" s="259"/>
      <c r="BK98" s="259"/>
      <c r="BL98" s="259"/>
      <c r="BM98" s="259"/>
      <c r="BN98" s="259"/>
      <c r="BO98" s="259"/>
      <c r="BP98" s="259"/>
      <c r="BQ98" s="259"/>
      <c r="BR98" s="259"/>
      <c r="BS98" s="259"/>
      <c r="BT98" s="259"/>
      <c r="BU98" s="259"/>
      <c r="BV98" s="259"/>
      <c r="BW98" s="259"/>
      <c r="BX98" s="259"/>
      <c r="BY98" s="259"/>
      <c r="BZ98" s="259"/>
      <c r="CA98" s="259"/>
      <c r="CB98" s="259"/>
      <c r="CC98" s="259"/>
      <c r="CD98" s="259"/>
      <c r="CE98" s="259"/>
      <c r="CF98" s="259"/>
      <c r="CG98" s="259"/>
      <c r="CH98" s="259"/>
      <c r="CI98" s="259"/>
      <c r="CJ98" s="259"/>
      <c r="CK98" s="259"/>
      <c r="CL98" s="259"/>
      <c r="CM98" s="259"/>
      <c r="CN98" s="259"/>
      <c r="CO98" s="259"/>
      <c r="CP98" s="259"/>
      <c r="CQ98" s="259"/>
      <c r="CR98" s="259"/>
      <c r="CS98" s="259"/>
      <c r="CT98" s="259"/>
      <c r="CU98" s="259"/>
      <c r="CV98" s="259"/>
      <c r="CW98" s="259"/>
      <c r="CX98" s="259"/>
      <c r="CY98" s="259"/>
      <c r="CZ98" s="259"/>
      <c r="DA98" s="259"/>
      <c r="DB98" s="259"/>
      <c r="DC98" s="259"/>
      <c r="DD98" s="259"/>
      <c r="DE98" s="259"/>
      <c r="DF98" s="259"/>
      <c r="DG98" s="259"/>
      <c r="DH98" s="259"/>
      <c r="DI98" s="259"/>
      <c r="DJ98" s="259"/>
      <c r="DK98" s="259"/>
      <c r="DL98" s="259"/>
      <c r="DM98" s="259"/>
      <c r="DN98" s="259"/>
      <c r="DO98" s="259"/>
      <c r="DP98" s="259"/>
      <c r="DQ98" s="259"/>
      <c r="DR98" s="259"/>
      <c r="DS98" s="259"/>
      <c r="DT98" s="259"/>
      <c r="DU98" s="259"/>
      <c r="DV98" s="259"/>
      <c r="DW98" s="259"/>
      <c r="DX98" s="259"/>
      <c r="DY98" s="259"/>
      <c r="DZ98" s="259"/>
      <c r="EA98" s="259"/>
      <c r="EB98" s="259"/>
      <c r="EC98" s="259"/>
      <c r="ED98" s="259"/>
      <c r="EE98" s="259"/>
      <c r="EF98" s="259"/>
      <c r="EG98" s="259"/>
      <c r="EH98" s="259"/>
      <c r="EI98" s="259"/>
      <c r="EJ98" s="259"/>
      <c r="EK98" s="259"/>
      <c r="EL98" s="259"/>
      <c r="EM98" s="259"/>
      <c r="EN98" s="259"/>
      <c r="EO98" s="259"/>
      <c r="EP98" s="259"/>
      <c r="EQ98" s="259"/>
      <c r="ER98" s="259"/>
      <c r="ES98" s="259"/>
      <c r="ET98" s="259"/>
      <c r="EU98" s="259"/>
      <c r="EV98" s="259"/>
      <c r="EW98" s="259"/>
      <c r="EX98" s="259"/>
      <c r="EY98" s="259"/>
      <c r="EZ98" s="259"/>
      <c r="FA98" s="259"/>
      <c r="FB98" s="259"/>
      <c r="FC98" s="259"/>
      <c r="FD98" s="259"/>
      <c r="FE98" s="259"/>
      <c r="FF98" s="259"/>
      <c r="FG98" s="259"/>
      <c r="FH98" s="259"/>
      <c r="FI98" s="259"/>
      <c r="FJ98" s="259"/>
      <c r="FK98" s="259"/>
      <c r="FL98" s="259"/>
      <c r="FM98" s="259"/>
      <c r="FN98" s="259"/>
      <c r="FO98" s="259"/>
      <c r="FP98" s="259"/>
      <c r="FQ98" s="259"/>
      <c r="FR98" s="259"/>
      <c r="FS98" s="259"/>
      <c r="FT98" s="259"/>
      <c r="FU98" s="259"/>
      <c r="FV98" s="259"/>
      <c r="FW98" s="259"/>
      <c r="FX98" s="259"/>
      <c r="FY98" s="259"/>
      <c r="FZ98" s="259"/>
      <c r="GA98" s="259"/>
      <c r="GB98" s="259"/>
      <c r="GC98" s="259"/>
      <c r="GD98" s="259"/>
      <c r="GE98" s="259"/>
      <c r="GF98" s="259"/>
      <c r="GG98" s="259"/>
      <c r="GH98" s="259"/>
      <c r="GI98" s="259"/>
      <c r="GJ98" s="259"/>
      <c r="GK98" s="259"/>
      <c r="GL98" s="259"/>
      <c r="GM98" s="259"/>
      <c r="GN98" s="259"/>
      <c r="GO98" s="259"/>
      <c r="GP98" s="259"/>
      <c r="GQ98" s="259"/>
      <c r="GR98" s="259"/>
      <c r="GS98" s="259"/>
      <c r="GT98" s="259"/>
      <c r="GU98" s="259"/>
      <c r="GV98" s="259"/>
      <c r="GW98" s="259"/>
      <c r="GX98" s="259"/>
      <c r="GY98" s="259"/>
      <c r="GZ98" s="259"/>
      <c r="HA98" s="259"/>
      <c r="HB98" s="259"/>
      <c r="HC98" s="259"/>
      <c r="HD98" s="259"/>
      <c r="HE98" s="259"/>
      <c r="HF98" s="259"/>
      <c r="HG98" s="259"/>
      <c r="HH98" s="259"/>
      <c r="HI98" s="259"/>
      <c r="HJ98" s="259"/>
      <c r="HK98" s="259"/>
      <c r="HL98" s="259"/>
      <c r="HM98" s="259"/>
      <c r="HN98" s="259"/>
      <c r="HO98" s="259"/>
      <c r="HP98" s="259"/>
      <c r="HQ98" s="259"/>
      <c r="HR98" s="259"/>
      <c r="HS98" s="259"/>
      <c r="HT98" s="259"/>
      <c r="HU98" s="259"/>
      <c r="HV98" s="259"/>
      <c r="HW98" s="259"/>
      <c r="HX98" s="259"/>
      <c r="HY98" s="259"/>
      <c r="HZ98" s="259"/>
      <c r="IA98" s="259"/>
      <c r="IB98" s="259"/>
      <c r="IC98" s="259"/>
      <c r="ID98" s="259"/>
      <c r="IE98" s="259"/>
      <c r="IF98" s="259"/>
      <c r="IG98" s="259"/>
      <c r="IH98" s="259"/>
      <c r="II98" s="259"/>
      <c r="IJ98" s="259"/>
      <c r="IK98" s="259"/>
      <c r="IL98" s="259"/>
      <c r="IM98" s="259"/>
      <c r="IN98" s="259"/>
      <c r="IO98" s="259"/>
      <c r="IP98" s="259"/>
      <c r="IQ98" s="259"/>
      <c r="IR98" s="259"/>
      <c r="IS98" s="259"/>
      <c r="IT98" s="259"/>
      <c r="IU98" s="259"/>
      <c r="IV98" s="259"/>
      <c r="IW98" s="259"/>
    </row>
    <row r="99" customFormat="false" ht="11.25" hidden="false" customHeight="false" outlineLevel="0" collapsed="false">
      <c r="A99" s="253" t="n">
        <f aca="false">B99</f>
        <v>36473</v>
      </c>
      <c r="B99" s="254" t="n">
        <f aca="false">DATE(YEAR(B94),MONTH(B94),DAY(B94)+7)</f>
        <v>36473</v>
      </c>
      <c r="C99" s="219" t="n">
        <f aca="false">VLOOKUP($B99,data!$B$6:$M$7000,11,0)</f>
        <v>2890000</v>
      </c>
      <c r="D99" s="255" t="n">
        <f aca="false">VLOOKUP($B99,[6]Data!$A$500:$E$1300,4,0)</f>
        <v>65.5</v>
      </c>
      <c r="E99" s="255" t="n">
        <f aca="false">VLOOKUP($B99,[6]Data!$A$500:$E$1300,5,0)</f>
        <v>51</v>
      </c>
      <c r="F99" s="255" t="n">
        <f aca="false">AVERAGE($C93:$C99)</f>
        <v>2880857.14285714</v>
      </c>
      <c r="G99" s="256"/>
      <c r="H99" s="257"/>
      <c r="I99" s="257"/>
      <c r="J99" s="257"/>
      <c r="K99" s="263"/>
      <c r="L99" s="260"/>
      <c r="M99" s="264"/>
      <c r="N99" s="257"/>
      <c r="O99" s="257"/>
      <c r="P99" s="256"/>
      <c r="Q99" s="258"/>
      <c r="R99" s="258"/>
      <c r="S99" s="258"/>
      <c r="T99" s="259"/>
      <c r="U99" s="260"/>
      <c r="V99" s="256"/>
      <c r="W99" s="260"/>
      <c r="X99" s="256"/>
      <c r="Y99" s="250"/>
      <c r="Z99" s="250"/>
      <c r="AA99" s="250"/>
      <c r="AB99" s="259"/>
      <c r="AC99" s="261"/>
      <c r="AD99" s="261"/>
      <c r="AE99" s="261"/>
      <c r="AF99" s="262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I99" s="259"/>
      <c r="BJ99" s="259"/>
      <c r="BK99" s="259"/>
      <c r="BL99" s="259"/>
      <c r="BM99" s="259"/>
      <c r="BN99" s="259"/>
      <c r="BO99" s="259"/>
      <c r="BP99" s="259"/>
      <c r="BQ99" s="259"/>
      <c r="BR99" s="259"/>
      <c r="BS99" s="259"/>
      <c r="BT99" s="259"/>
      <c r="BU99" s="259"/>
      <c r="BV99" s="259"/>
      <c r="BW99" s="259"/>
      <c r="BX99" s="259"/>
      <c r="BY99" s="259"/>
      <c r="BZ99" s="259"/>
      <c r="CA99" s="259"/>
      <c r="CB99" s="259"/>
      <c r="CC99" s="259"/>
      <c r="CD99" s="259"/>
      <c r="CE99" s="259"/>
      <c r="CF99" s="259"/>
      <c r="CG99" s="259"/>
      <c r="CH99" s="259"/>
      <c r="CI99" s="259"/>
      <c r="CJ99" s="259"/>
      <c r="CK99" s="259"/>
      <c r="CL99" s="259"/>
      <c r="CM99" s="259"/>
      <c r="CN99" s="259"/>
      <c r="CO99" s="259"/>
      <c r="CP99" s="259"/>
      <c r="CQ99" s="259"/>
      <c r="CR99" s="259"/>
      <c r="CS99" s="259"/>
      <c r="CT99" s="259"/>
      <c r="CU99" s="259"/>
      <c r="CV99" s="259"/>
      <c r="CW99" s="259"/>
      <c r="CX99" s="259"/>
      <c r="CY99" s="259"/>
      <c r="CZ99" s="259"/>
      <c r="DA99" s="259"/>
      <c r="DB99" s="259"/>
      <c r="DC99" s="259"/>
      <c r="DD99" s="259"/>
      <c r="DE99" s="259"/>
      <c r="DF99" s="259"/>
      <c r="DG99" s="259"/>
      <c r="DH99" s="259"/>
      <c r="DI99" s="259"/>
      <c r="DJ99" s="259"/>
      <c r="DK99" s="259"/>
      <c r="DL99" s="259"/>
      <c r="DM99" s="259"/>
      <c r="DN99" s="259"/>
      <c r="DO99" s="259"/>
      <c r="DP99" s="259"/>
      <c r="DQ99" s="259"/>
      <c r="DR99" s="259"/>
      <c r="DS99" s="259"/>
      <c r="DT99" s="259"/>
      <c r="DU99" s="259"/>
      <c r="DV99" s="259"/>
      <c r="DW99" s="259"/>
      <c r="DX99" s="259"/>
      <c r="DY99" s="259"/>
      <c r="DZ99" s="259"/>
      <c r="EA99" s="259"/>
      <c r="EB99" s="259"/>
      <c r="EC99" s="259"/>
      <c r="ED99" s="259"/>
      <c r="EE99" s="259"/>
      <c r="EF99" s="259"/>
      <c r="EG99" s="259"/>
      <c r="EH99" s="259"/>
      <c r="EI99" s="259"/>
      <c r="EJ99" s="259"/>
      <c r="EK99" s="259"/>
      <c r="EL99" s="259"/>
      <c r="EM99" s="259"/>
      <c r="EN99" s="259"/>
      <c r="EO99" s="259"/>
      <c r="EP99" s="259"/>
      <c r="EQ99" s="259"/>
      <c r="ER99" s="259"/>
      <c r="ES99" s="259"/>
      <c r="ET99" s="259"/>
      <c r="EU99" s="259"/>
      <c r="EV99" s="259"/>
      <c r="EW99" s="259"/>
      <c r="EX99" s="259"/>
      <c r="EY99" s="259"/>
      <c r="EZ99" s="259"/>
      <c r="FA99" s="259"/>
      <c r="FB99" s="259"/>
      <c r="FC99" s="259"/>
      <c r="FD99" s="259"/>
      <c r="FE99" s="259"/>
      <c r="FF99" s="259"/>
      <c r="FG99" s="259"/>
      <c r="FH99" s="259"/>
      <c r="FI99" s="259"/>
      <c r="FJ99" s="259"/>
      <c r="FK99" s="259"/>
      <c r="FL99" s="259"/>
      <c r="FM99" s="259"/>
      <c r="FN99" s="259"/>
      <c r="FO99" s="259"/>
      <c r="FP99" s="259"/>
      <c r="FQ99" s="259"/>
      <c r="FR99" s="259"/>
      <c r="FS99" s="259"/>
      <c r="FT99" s="259"/>
      <c r="FU99" s="259"/>
      <c r="FV99" s="259"/>
      <c r="FW99" s="259"/>
      <c r="FX99" s="259"/>
      <c r="FY99" s="259"/>
      <c r="FZ99" s="259"/>
      <c r="GA99" s="259"/>
      <c r="GB99" s="259"/>
      <c r="GC99" s="259"/>
      <c r="GD99" s="259"/>
      <c r="GE99" s="259"/>
      <c r="GF99" s="259"/>
      <c r="GG99" s="259"/>
      <c r="GH99" s="259"/>
      <c r="GI99" s="259"/>
      <c r="GJ99" s="259"/>
      <c r="GK99" s="259"/>
      <c r="GL99" s="259"/>
      <c r="GM99" s="259"/>
      <c r="GN99" s="259"/>
      <c r="GO99" s="259"/>
      <c r="GP99" s="259"/>
      <c r="GQ99" s="259"/>
      <c r="GR99" s="259"/>
      <c r="GS99" s="259"/>
      <c r="GT99" s="259"/>
      <c r="GU99" s="259"/>
      <c r="GV99" s="259"/>
      <c r="GW99" s="259"/>
      <c r="GX99" s="259"/>
      <c r="GY99" s="259"/>
      <c r="GZ99" s="259"/>
      <c r="HA99" s="259"/>
      <c r="HB99" s="259"/>
      <c r="HC99" s="259"/>
      <c r="HD99" s="259"/>
      <c r="HE99" s="259"/>
      <c r="HF99" s="259"/>
      <c r="HG99" s="259"/>
      <c r="HH99" s="259"/>
      <c r="HI99" s="259"/>
      <c r="HJ99" s="259"/>
      <c r="HK99" s="259"/>
      <c r="HL99" s="259"/>
      <c r="HM99" s="259"/>
      <c r="HN99" s="259"/>
      <c r="HO99" s="259"/>
      <c r="HP99" s="259"/>
      <c r="HQ99" s="259"/>
      <c r="HR99" s="259"/>
      <c r="HS99" s="259"/>
      <c r="HT99" s="259"/>
      <c r="HU99" s="259"/>
      <c r="HV99" s="259"/>
      <c r="HW99" s="259"/>
      <c r="HX99" s="259"/>
      <c r="HY99" s="259"/>
      <c r="HZ99" s="259"/>
      <c r="IA99" s="259"/>
      <c r="IB99" s="259"/>
      <c r="IC99" s="259"/>
      <c r="ID99" s="259"/>
      <c r="IE99" s="259"/>
      <c r="IF99" s="259"/>
      <c r="IG99" s="259"/>
      <c r="IH99" s="259"/>
      <c r="II99" s="259"/>
      <c r="IJ99" s="259"/>
      <c r="IK99" s="259"/>
      <c r="IL99" s="259"/>
      <c r="IM99" s="259"/>
      <c r="IN99" s="259"/>
      <c r="IO99" s="259"/>
      <c r="IP99" s="259"/>
      <c r="IQ99" s="259"/>
      <c r="IR99" s="259"/>
      <c r="IS99" s="259"/>
      <c r="IT99" s="259"/>
      <c r="IU99" s="259"/>
      <c r="IV99" s="259"/>
      <c r="IW99" s="259"/>
    </row>
    <row r="100" customFormat="false" ht="11.25" hidden="false" customHeight="false" outlineLevel="0" collapsed="false">
      <c r="A100" s="253" t="n">
        <f aca="false">B100</f>
        <v>36474</v>
      </c>
      <c r="B100" s="254" t="n">
        <f aca="false">DATE(YEAR(B95),MONTH(B95),DAY(B95)+7)</f>
        <v>36474</v>
      </c>
      <c r="C100" s="219" t="n">
        <f aca="false">VLOOKUP($B100,data!$B$6:$M$7000,11,0)</f>
        <v>2919000</v>
      </c>
      <c r="D100" s="255" t="n">
        <f aca="false">VLOOKUP($B100,[6]Data!$A$500:$E$1300,4,0)</f>
        <v>67.5</v>
      </c>
      <c r="E100" s="255" t="n">
        <f aca="false">VLOOKUP($B100,[6]Data!$A$500:$E$1300,5,0)</f>
        <v>49</v>
      </c>
      <c r="F100" s="255" t="n">
        <f aca="false">AVERAGE($C94:$C100)</f>
        <v>2884285.71428571</v>
      </c>
      <c r="G100" s="256"/>
      <c r="H100" s="257"/>
      <c r="I100" s="257"/>
      <c r="J100" s="257"/>
      <c r="K100" s="263"/>
      <c r="L100" s="260"/>
      <c r="M100" s="264"/>
      <c r="N100" s="257"/>
      <c r="O100" s="257"/>
      <c r="P100" s="256"/>
      <c r="Q100" s="258"/>
      <c r="R100" s="258"/>
      <c r="S100" s="258"/>
      <c r="T100" s="259"/>
      <c r="U100" s="260"/>
      <c r="V100" s="256"/>
      <c r="W100" s="260"/>
      <c r="X100" s="256"/>
      <c r="Y100" s="250"/>
      <c r="Z100" s="250"/>
      <c r="AA100" s="250"/>
      <c r="AB100" s="259"/>
      <c r="AC100" s="261"/>
      <c r="AD100" s="261"/>
      <c r="AE100" s="261"/>
      <c r="AF100" s="262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I100" s="259"/>
      <c r="BJ100" s="259"/>
      <c r="BK100" s="259"/>
      <c r="BL100" s="259"/>
      <c r="BM100" s="259"/>
      <c r="BN100" s="259"/>
      <c r="BO100" s="259"/>
      <c r="BP100" s="259"/>
      <c r="BQ100" s="259"/>
      <c r="BR100" s="259"/>
      <c r="BS100" s="259"/>
      <c r="BT100" s="259"/>
      <c r="BU100" s="259"/>
      <c r="BV100" s="259"/>
      <c r="BW100" s="259"/>
      <c r="BX100" s="259"/>
      <c r="BY100" s="259"/>
      <c r="BZ100" s="259"/>
      <c r="CA100" s="259"/>
      <c r="CB100" s="259"/>
      <c r="CC100" s="259"/>
      <c r="CD100" s="259"/>
      <c r="CE100" s="259"/>
      <c r="CF100" s="259"/>
      <c r="CG100" s="259"/>
      <c r="CH100" s="259"/>
      <c r="CI100" s="259"/>
      <c r="CJ100" s="259"/>
      <c r="CK100" s="259"/>
      <c r="CL100" s="259"/>
      <c r="CM100" s="259"/>
      <c r="CN100" s="259"/>
      <c r="CO100" s="259"/>
      <c r="CP100" s="259"/>
      <c r="CQ100" s="259"/>
      <c r="CR100" s="259"/>
      <c r="CS100" s="259"/>
      <c r="CT100" s="259"/>
      <c r="CU100" s="259"/>
      <c r="CV100" s="259"/>
      <c r="CW100" s="259"/>
      <c r="CX100" s="259"/>
      <c r="CY100" s="259"/>
      <c r="CZ100" s="259"/>
      <c r="DA100" s="259"/>
      <c r="DB100" s="259"/>
      <c r="DC100" s="259"/>
      <c r="DD100" s="259"/>
      <c r="DE100" s="259"/>
      <c r="DF100" s="259"/>
      <c r="DG100" s="259"/>
      <c r="DH100" s="259"/>
      <c r="DI100" s="259"/>
      <c r="DJ100" s="259"/>
      <c r="DK100" s="259"/>
      <c r="DL100" s="259"/>
      <c r="DM100" s="259"/>
      <c r="DN100" s="259"/>
      <c r="DO100" s="259"/>
      <c r="DP100" s="259"/>
      <c r="DQ100" s="259"/>
      <c r="DR100" s="259"/>
      <c r="DS100" s="259"/>
      <c r="DT100" s="259"/>
      <c r="DU100" s="259"/>
      <c r="DV100" s="259"/>
      <c r="DW100" s="259"/>
      <c r="DX100" s="259"/>
      <c r="DY100" s="259"/>
      <c r="DZ100" s="259"/>
      <c r="EA100" s="259"/>
      <c r="EB100" s="259"/>
      <c r="EC100" s="259"/>
      <c r="ED100" s="259"/>
      <c r="EE100" s="259"/>
      <c r="EF100" s="259"/>
      <c r="EG100" s="259"/>
      <c r="EH100" s="259"/>
      <c r="EI100" s="259"/>
      <c r="EJ100" s="259"/>
      <c r="EK100" s="259"/>
      <c r="EL100" s="259"/>
      <c r="EM100" s="259"/>
      <c r="EN100" s="259"/>
      <c r="EO100" s="259"/>
      <c r="EP100" s="259"/>
      <c r="EQ100" s="259"/>
      <c r="ER100" s="259"/>
      <c r="ES100" s="259"/>
      <c r="ET100" s="259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59"/>
      <c r="FL100" s="259"/>
      <c r="FM100" s="259"/>
      <c r="FN100" s="259"/>
      <c r="FO100" s="259"/>
      <c r="FP100" s="259"/>
      <c r="FQ100" s="259"/>
      <c r="FR100" s="259"/>
      <c r="FS100" s="259"/>
      <c r="FT100" s="259"/>
      <c r="FU100" s="259"/>
      <c r="FV100" s="259"/>
      <c r="FW100" s="259"/>
      <c r="FX100" s="259"/>
      <c r="FY100" s="259"/>
      <c r="FZ100" s="259"/>
      <c r="GA100" s="259"/>
      <c r="GB100" s="259"/>
      <c r="GC100" s="259"/>
      <c r="GD100" s="259"/>
      <c r="GE100" s="259"/>
      <c r="GF100" s="259"/>
      <c r="GG100" s="259"/>
      <c r="GH100" s="259"/>
      <c r="GI100" s="259"/>
      <c r="GJ100" s="259"/>
      <c r="GK100" s="259"/>
      <c r="GL100" s="259"/>
      <c r="GM100" s="259"/>
      <c r="GN100" s="259"/>
      <c r="GO100" s="259"/>
      <c r="GP100" s="259"/>
      <c r="GQ100" s="259"/>
      <c r="GR100" s="259"/>
      <c r="GS100" s="259"/>
      <c r="GT100" s="259"/>
      <c r="GU100" s="259"/>
      <c r="GV100" s="259"/>
      <c r="GW100" s="259"/>
      <c r="GX100" s="259"/>
      <c r="GY100" s="259"/>
      <c r="GZ100" s="259"/>
      <c r="HA100" s="259"/>
      <c r="HB100" s="259"/>
      <c r="HC100" s="259"/>
      <c r="HD100" s="259"/>
      <c r="HE100" s="259"/>
      <c r="HF100" s="259"/>
      <c r="HG100" s="259"/>
      <c r="HH100" s="259"/>
      <c r="HI100" s="259"/>
      <c r="HJ100" s="259"/>
      <c r="HK100" s="259"/>
      <c r="HL100" s="259"/>
      <c r="HM100" s="259"/>
      <c r="HN100" s="259"/>
      <c r="HO100" s="259"/>
      <c r="HP100" s="259"/>
      <c r="HQ100" s="259"/>
      <c r="HR100" s="259"/>
      <c r="HS100" s="259"/>
      <c r="HT100" s="259"/>
      <c r="HU100" s="259"/>
      <c r="HV100" s="259"/>
      <c r="HW100" s="259"/>
      <c r="HX100" s="259"/>
      <c r="HY100" s="259"/>
      <c r="HZ100" s="259"/>
      <c r="IA100" s="259"/>
      <c r="IB100" s="259"/>
      <c r="IC100" s="259"/>
      <c r="ID100" s="259"/>
      <c r="IE100" s="259"/>
      <c r="IF100" s="259"/>
      <c r="IG100" s="259"/>
      <c r="IH100" s="259"/>
      <c r="II100" s="259"/>
      <c r="IJ100" s="259"/>
      <c r="IK100" s="259"/>
      <c r="IL100" s="259"/>
      <c r="IM100" s="259"/>
      <c r="IN100" s="259"/>
      <c r="IO100" s="259"/>
      <c r="IP100" s="259"/>
      <c r="IQ100" s="259"/>
      <c r="IR100" s="259"/>
      <c r="IS100" s="259"/>
      <c r="IT100" s="259"/>
      <c r="IU100" s="259"/>
      <c r="IV100" s="259"/>
      <c r="IW100" s="259"/>
    </row>
    <row r="101" customFormat="false" ht="11.25" hidden="false" customHeight="false" outlineLevel="0" collapsed="false">
      <c r="A101" s="253" t="n">
        <f aca="false">B101</f>
        <v>36475</v>
      </c>
      <c r="B101" s="254" t="n">
        <f aca="false">DATE(YEAR(B96),MONTH(B96),DAY(B96)+7)</f>
        <v>36475</v>
      </c>
      <c r="C101" s="219" t="n">
        <f aca="false">VLOOKUP($B101,data!$B$6:$M$7000,11,0)</f>
        <v>2818000</v>
      </c>
      <c r="D101" s="255" t="n">
        <f aca="false">VLOOKUP($B101,[6]Data!$A$500:$E$1300,4,0)</f>
        <v>71.5</v>
      </c>
      <c r="E101" s="255" t="n">
        <f aca="false">VLOOKUP($B101,[6]Data!$A$500:$E$1300,5,0)</f>
        <v>48</v>
      </c>
      <c r="F101" s="255" t="n">
        <f aca="false">AVERAGE($C95:$C101)</f>
        <v>2859714.28571429</v>
      </c>
      <c r="G101" s="256"/>
      <c r="H101" s="257"/>
      <c r="I101" s="257"/>
      <c r="J101" s="257"/>
      <c r="K101" s="263"/>
      <c r="L101" s="260"/>
      <c r="M101" s="264"/>
      <c r="N101" s="257"/>
      <c r="O101" s="257"/>
      <c r="P101" s="256"/>
      <c r="Q101" s="258"/>
      <c r="R101" s="258"/>
      <c r="S101" s="258"/>
      <c r="T101" s="259"/>
      <c r="U101" s="260"/>
      <c r="V101" s="256"/>
      <c r="W101" s="260"/>
      <c r="X101" s="256"/>
      <c r="Y101" s="250"/>
      <c r="Z101" s="250"/>
      <c r="AA101" s="250"/>
      <c r="AB101" s="259"/>
      <c r="AC101" s="261"/>
      <c r="AD101" s="261"/>
      <c r="AE101" s="261"/>
      <c r="AF101" s="262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I101" s="259"/>
      <c r="BJ101" s="259"/>
      <c r="BK101" s="259"/>
      <c r="BL101" s="259"/>
      <c r="BM101" s="259"/>
      <c r="BN101" s="259"/>
      <c r="BO101" s="259"/>
      <c r="BP101" s="259"/>
      <c r="BQ101" s="259"/>
      <c r="BR101" s="259"/>
      <c r="BS101" s="259"/>
      <c r="BT101" s="259"/>
      <c r="BU101" s="259"/>
      <c r="BV101" s="259"/>
      <c r="BW101" s="259"/>
      <c r="BX101" s="259"/>
      <c r="BY101" s="259"/>
      <c r="BZ101" s="259"/>
      <c r="CA101" s="259"/>
      <c r="CB101" s="259"/>
      <c r="CC101" s="259"/>
      <c r="CD101" s="259"/>
      <c r="CE101" s="259"/>
      <c r="CF101" s="259"/>
      <c r="CG101" s="259"/>
      <c r="CH101" s="259"/>
      <c r="CI101" s="259"/>
      <c r="CJ101" s="259"/>
      <c r="CK101" s="259"/>
      <c r="CL101" s="259"/>
      <c r="CM101" s="259"/>
      <c r="CN101" s="259"/>
      <c r="CO101" s="259"/>
      <c r="CP101" s="259"/>
      <c r="CQ101" s="259"/>
      <c r="CR101" s="259"/>
      <c r="CS101" s="259"/>
      <c r="CT101" s="259"/>
      <c r="CU101" s="259"/>
      <c r="CV101" s="259"/>
      <c r="CW101" s="259"/>
      <c r="CX101" s="259"/>
      <c r="CY101" s="259"/>
      <c r="CZ101" s="259"/>
      <c r="DA101" s="259"/>
      <c r="DB101" s="259"/>
      <c r="DC101" s="259"/>
      <c r="DD101" s="259"/>
      <c r="DE101" s="259"/>
      <c r="DF101" s="259"/>
      <c r="DG101" s="259"/>
      <c r="DH101" s="259"/>
      <c r="DI101" s="259"/>
      <c r="DJ101" s="259"/>
      <c r="DK101" s="259"/>
      <c r="DL101" s="259"/>
      <c r="DM101" s="259"/>
      <c r="DN101" s="259"/>
      <c r="DO101" s="259"/>
      <c r="DP101" s="259"/>
      <c r="DQ101" s="259"/>
      <c r="DR101" s="259"/>
      <c r="DS101" s="259"/>
      <c r="DT101" s="259"/>
      <c r="DU101" s="259"/>
      <c r="DV101" s="259"/>
      <c r="DW101" s="259"/>
      <c r="DX101" s="259"/>
      <c r="DY101" s="259"/>
      <c r="DZ101" s="259"/>
      <c r="EA101" s="259"/>
      <c r="EB101" s="259"/>
      <c r="EC101" s="259"/>
      <c r="ED101" s="259"/>
      <c r="EE101" s="259"/>
      <c r="EF101" s="259"/>
      <c r="EG101" s="259"/>
      <c r="EH101" s="259"/>
      <c r="EI101" s="259"/>
      <c r="EJ101" s="259"/>
      <c r="EK101" s="259"/>
      <c r="EL101" s="259"/>
      <c r="EM101" s="259"/>
      <c r="EN101" s="259"/>
      <c r="EO101" s="259"/>
      <c r="EP101" s="259"/>
      <c r="EQ101" s="259"/>
      <c r="ER101" s="259"/>
      <c r="ES101" s="259"/>
      <c r="ET101" s="259"/>
      <c r="EU101" s="259"/>
      <c r="EV101" s="259"/>
      <c r="EW101" s="259"/>
      <c r="EX101" s="259"/>
      <c r="EY101" s="259"/>
      <c r="EZ101" s="259"/>
      <c r="FA101" s="259"/>
      <c r="FB101" s="259"/>
      <c r="FC101" s="259"/>
      <c r="FD101" s="259"/>
      <c r="FE101" s="259"/>
      <c r="FF101" s="259"/>
      <c r="FG101" s="259"/>
      <c r="FH101" s="259"/>
      <c r="FI101" s="259"/>
      <c r="FJ101" s="259"/>
      <c r="FK101" s="259"/>
      <c r="FL101" s="259"/>
      <c r="FM101" s="259"/>
      <c r="FN101" s="259"/>
      <c r="FO101" s="259"/>
      <c r="FP101" s="259"/>
      <c r="FQ101" s="259"/>
      <c r="FR101" s="259"/>
      <c r="FS101" s="259"/>
      <c r="FT101" s="259"/>
      <c r="FU101" s="259"/>
      <c r="FV101" s="259"/>
      <c r="FW101" s="259"/>
      <c r="FX101" s="259"/>
      <c r="FY101" s="259"/>
      <c r="FZ101" s="259"/>
      <c r="GA101" s="259"/>
      <c r="GB101" s="259"/>
      <c r="GC101" s="259"/>
      <c r="GD101" s="259"/>
      <c r="GE101" s="259"/>
      <c r="GF101" s="259"/>
      <c r="GG101" s="259"/>
      <c r="GH101" s="259"/>
      <c r="GI101" s="259"/>
      <c r="GJ101" s="259"/>
      <c r="GK101" s="259"/>
      <c r="GL101" s="259"/>
      <c r="GM101" s="259"/>
      <c r="GN101" s="259"/>
      <c r="GO101" s="259"/>
      <c r="GP101" s="259"/>
      <c r="GQ101" s="259"/>
      <c r="GR101" s="259"/>
      <c r="GS101" s="259"/>
      <c r="GT101" s="259"/>
      <c r="GU101" s="259"/>
      <c r="GV101" s="259"/>
      <c r="GW101" s="259"/>
      <c r="GX101" s="259"/>
      <c r="GY101" s="259"/>
      <c r="GZ101" s="259"/>
      <c r="HA101" s="259"/>
      <c r="HB101" s="259"/>
      <c r="HC101" s="259"/>
      <c r="HD101" s="259"/>
      <c r="HE101" s="259"/>
      <c r="HF101" s="259"/>
      <c r="HG101" s="259"/>
      <c r="HH101" s="259"/>
      <c r="HI101" s="259"/>
      <c r="HJ101" s="259"/>
      <c r="HK101" s="259"/>
      <c r="HL101" s="259"/>
      <c r="HM101" s="259"/>
      <c r="HN101" s="259"/>
      <c r="HO101" s="259"/>
      <c r="HP101" s="259"/>
      <c r="HQ101" s="259"/>
      <c r="HR101" s="259"/>
      <c r="HS101" s="259"/>
      <c r="HT101" s="259"/>
      <c r="HU101" s="259"/>
      <c r="HV101" s="259"/>
      <c r="HW101" s="259"/>
      <c r="HX101" s="259"/>
      <c r="HY101" s="259"/>
      <c r="HZ101" s="259"/>
      <c r="IA101" s="259"/>
      <c r="IB101" s="259"/>
      <c r="IC101" s="259"/>
      <c r="ID101" s="259"/>
      <c r="IE101" s="259"/>
      <c r="IF101" s="259"/>
      <c r="IG101" s="259"/>
      <c r="IH101" s="259"/>
      <c r="II101" s="259"/>
      <c r="IJ101" s="259"/>
      <c r="IK101" s="259"/>
      <c r="IL101" s="259"/>
      <c r="IM101" s="259"/>
      <c r="IN101" s="259"/>
      <c r="IO101" s="259"/>
      <c r="IP101" s="259"/>
      <c r="IQ101" s="259"/>
      <c r="IR101" s="259"/>
      <c r="IS101" s="259"/>
      <c r="IT101" s="259"/>
      <c r="IU101" s="259"/>
      <c r="IV101" s="259"/>
      <c r="IW101" s="259"/>
    </row>
    <row r="102" customFormat="false" ht="11.25" hidden="false" customHeight="false" outlineLevel="0" collapsed="false">
      <c r="A102" s="253" t="n">
        <f aca="false">B102</f>
        <v>36476</v>
      </c>
      <c r="B102" s="254" t="n">
        <f aca="false">DATE(YEAR(B97),MONTH(B97),DAY(B97)+7)</f>
        <v>36476</v>
      </c>
      <c r="C102" s="219" t="n">
        <f aca="false">VLOOKUP($B102,data!$B$6:$M$7000,11,0)</f>
        <v>2601000</v>
      </c>
      <c r="D102" s="255" t="n">
        <f aca="false">VLOOKUP($B102,[6]Data!$A$500:$E$1300,4,0)</f>
        <v>69.5</v>
      </c>
      <c r="E102" s="255" t="n">
        <f aca="false">VLOOKUP($B102,[6]Data!$A$500:$E$1300,5,0)</f>
        <v>49</v>
      </c>
      <c r="F102" s="255" t="n">
        <f aca="false">AVERAGE($C96:$C102)</f>
        <v>2821857.14285714</v>
      </c>
      <c r="G102" s="256"/>
      <c r="H102" s="257"/>
      <c r="I102" s="257"/>
      <c r="J102" s="257"/>
      <c r="K102" s="263"/>
      <c r="L102" s="260"/>
      <c r="M102" s="264"/>
      <c r="N102" s="257"/>
      <c r="O102" s="257"/>
      <c r="P102" s="256"/>
      <c r="Q102" s="258"/>
      <c r="R102" s="258"/>
      <c r="S102" s="258"/>
      <c r="T102" s="259"/>
      <c r="U102" s="260"/>
      <c r="V102" s="256"/>
      <c r="W102" s="260"/>
      <c r="X102" s="256"/>
      <c r="Y102" s="250"/>
      <c r="Z102" s="250"/>
      <c r="AA102" s="250"/>
      <c r="AB102" s="259"/>
      <c r="AC102" s="261"/>
      <c r="AD102" s="261"/>
      <c r="AE102" s="261"/>
      <c r="AF102" s="262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I102" s="259"/>
      <c r="BJ102" s="259"/>
      <c r="BK102" s="259"/>
      <c r="BL102" s="259"/>
      <c r="BM102" s="259"/>
      <c r="BN102" s="259"/>
      <c r="BO102" s="259"/>
      <c r="BP102" s="259"/>
      <c r="BQ102" s="259"/>
      <c r="BR102" s="259"/>
      <c r="BS102" s="259"/>
      <c r="BT102" s="259"/>
      <c r="BU102" s="259"/>
      <c r="BV102" s="259"/>
      <c r="BW102" s="259"/>
      <c r="BX102" s="259"/>
      <c r="BY102" s="259"/>
      <c r="BZ102" s="259"/>
      <c r="CA102" s="259"/>
      <c r="CB102" s="259"/>
      <c r="CC102" s="259"/>
      <c r="CD102" s="259"/>
      <c r="CE102" s="259"/>
      <c r="CF102" s="259"/>
      <c r="CG102" s="259"/>
      <c r="CH102" s="259"/>
      <c r="CI102" s="259"/>
      <c r="CJ102" s="259"/>
      <c r="CK102" s="259"/>
      <c r="CL102" s="259"/>
      <c r="CM102" s="259"/>
      <c r="CN102" s="259"/>
      <c r="CO102" s="259"/>
      <c r="CP102" s="259"/>
      <c r="CQ102" s="259"/>
      <c r="CR102" s="259"/>
      <c r="CS102" s="259"/>
      <c r="CT102" s="259"/>
      <c r="CU102" s="259"/>
      <c r="CV102" s="259"/>
      <c r="CW102" s="259"/>
      <c r="CX102" s="259"/>
      <c r="CY102" s="259"/>
      <c r="CZ102" s="259"/>
      <c r="DA102" s="259"/>
      <c r="DB102" s="259"/>
      <c r="DC102" s="259"/>
      <c r="DD102" s="259"/>
      <c r="DE102" s="259"/>
      <c r="DF102" s="259"/>
      <c r="DG102" s="259"/>
      <c r="DH102" s="259"/>
      <c r="DI102" s="259"/>
      <c r="DJ102" s="259"/>
      <c r="DK102" s="259"/>
      <c r="DL102" s="259"/>
      <c r="DM102" s="259"/>
      <c r="DN102" s="259"/>
      <c r="DO102" s="259"/>
      <c r="DP102" s="259"/>
      <c r="DQ102" s="259"/>
      <c r="DR102" s="259"/>
      <c r="DS102" s="259"/>
      <c r="DT102" s="259"/>
      <c r="DU102" s="259"/>
      <c r="DV102" s="259"/>
      <c r="DW102" s="259"/>
      <c r="DX102" s="259"/>
      <c r="DY102" s="259"/>
      <c r="DZ102" s="259"/>
      <c r="EA102" s="259"/>
      <c r="EB102" s="259"/>
      <c r="EC102" s="259"/>
      <c r="ED102" s="259"/>
      <c r="EE102" s="259"/>
      <c r="EF102" s="259"/>
      <c r="EG102" s="259"/>
      <c r="EH102" s="259"/>
      <c r="EI102" s="259"/>
      <c r="EJ102" s="259"/>
      <c r="EK102" s="259"/>
      <c r="EL102" s="259"/>
      <c r="EM102" s="259"/>
      <c r="EN102" s="259"/>
      <c r="EO102" s="259"/>
      <c r="EP102" s="259"/>
      <c r="EQ102" s="259"/>
      <c r="ER102" s="259"/>
      <c r="ES102" s="259"/>
      <c r="ET102" s="259"/>
      <c r="EU102" s="259"/>
      <c r="EV102" s="259"/>
      <c r="EW102" s="259"/>
      <c r="EX102" s="259"/>
      <c r="EY102" s="259"/>
      <c r="EZ102" s="259"/>
      <c r="FA102" s="259"/>
      <c r="FB102" s="259"/>
      <c r="FC102" s="259"/>
      <c r="FD102" s="259"/>
      <c r="FE102" s="259"/>
      <c r="FF102" s="259"/>
      <c r="FG102" s="259"/>
      <c r="FH102" s="259"/>
      <c r="FI102" s="259"/>
      <c r="FJ102" s="259"/>
      <c r="FK102" s="259"/>
      <c r="FL102" s="259"/>
      <c r="FM102" s="259"/>
      <c r="FN102" s="259"/>
      <c r="FO102" s="259"/>
      <c r="FP102" s="259"/>
      <c r="FQ102" s="259"/>
      <c r="FR102" s="259"/>
      <c r="FS102" s="259"/>
      <c r="FT102" s="259"/>
      <c r="FU102" s="259"/>
      <c r="FV102" s="259"/>
      <c r="FW102" s="259"/>
      <c r="FX102" s="259"/>
      <c r="FY102" s="259"/>
      <c r="FZ102" s="259"/>
      <c r="GA102" s="259"/>
      <c r="GB102" s="259"/>
      <c r="GC102" s="259"/>
      <c r="GD102" s="259"/>
      <c r="GE102" s="259"/>
      <c r="GF102" s="259"/>
      <c r="GG102" s="259"/>
      <c r="GH102" s="259"/>
      <c r="GI102" s="259"/>
      <c r="GJ102" s="259"/>
      <c r="GK102" s="259"/>
      <c r="GL102" s="259"/>
      <c r="GM102" s="259"/>
      <c r="GN102" s="259"/>
      <c r="GO102" s="259"/>
      <c r="GP102" s="259"/>
      <c r="GQ102" s="259"/>
      <c r="GR102" s="259"/>
      <c r="GS102" s="259"/>
      <c r="GT102" s="259"/>
      <c r="GU102" s="259"/>
      <c r="GV102" s="259"/>
      <c r="GW102" s="259"/>
      <c r="GX102" s="259"/>
      <c r="GY102" s="259"/>
      <c r="GZ102" s="259"/>
      <c r="HA102" s="259"/>
      <c r="HB102" s="259"/>
      <c r="HC102" s="259"/>
      <c r="HD102" s="259"/>
      <c r="HE102" s="259"/>
      <c r="HF102" s="259"/>
      <c r="HG102" s="259"/>
      <c r="HH102" s="259"/>
      <c r="HI102" s="259"/>
      <c r="HJ102" s="259"/>
      <c r="HK102" s="259"/>
      <c r="HL102" s="259"/>
      <c r="HM102" s="259"/>
      <c r="HN102" s="259"/>
      <c r="HO102" s="259"/>
      <c r="HP102" s="259"/>
      <c r="HQ102" s="259"/>
      <c r="HR102" s="259"/>
      <c r="HS102" s="259"/>
      <c r="HT102" s="259"/>
      <c r="HU102" s="259"/>
      <c r="HV102" s="259"/>
      <c r="HW102" s="259"/>
      <c r="HX102" s="259"/>
      <c r="HY102" s="259"/>
      <c r="HZ102" s="259"/>
      <c r="IA102" s="259"/>
      <c r="IB102" s="259"/>
      <c r="IC102" s="259"/>
      <c r="ID102" s="259"/>
      <c r="IE102" s="259"/>
      <c r="IF102" s="259"/>
      <c r="IG102" s="259"/>
      <c r="IH102" s="259"/>
      <c r="II102" s="259"/>
      <c r="IJ102" s="259"/>
      <c r="IK102" s="259"/>
      <c r="IL102" s="259"/>
      <c r="IM102" s="259"/>
      <c r="IN102" s="259"/>
      <c r="IO102" s="259"/>
      <c r="IP102" s="259"/>
      <c r="IQ102" s="259"/>
      <c r="IR102" s="259"/>
      <c r="IS102" s="259"/>
      <c r="IT102" s="259"/>
      <c r="IU102" s="259"/>
      <c r="IV102" s="259"/>
      <c r="IW102" s="259"/>
    </row>
    <row r="103" customFormat="false" ht="11.25" hidden="false" customHeight="false" outlineLevel="0" collapsed="false">
      <c r="A103" s="253" t="n">
        <f aca="false">B103</f>
        <v>36479</v>
      </c>
      <c r="B103" s="254" t="n">
        <f aca="false">DATE(YEAR(B98),MONTH(B98),DAY(B98)+7)</f>
        <v>36479</v>
      </c>
      <c r="C103" s="219" t="n">
        <f aca="false">VLOOKUP($B103,data!$B$6:$M$7000,11,0)</f>
        <v>2696000</v>
      </c>
      <c r="D103" s="255" t="n">
        <f aca="false">VLOOKUP($B103,[6]Data!$A$500:$E$1300,4,0)</f>
        <v>71</v>
      </c>
      <c r="E103" s="255" t="n">
        <f aca="false">VLOOKUP($B103,[6]Data!$A$500:$E$1300,5,0)</f>
        <v>54.5</v>
      </c>
      <c r="F103" s="255" t="n">
        <f aca="false">AVERAGE($C97:$C103)</f>
        <v>2805000</v>
      </c>
      <c r="G103" s="256"/>
      <c r="H103" s="257"/>
      <c r="I103" s="257"/>
      <c r="J103" s="257"/>
      <c r="K103" s="263"/>
      <c r="L103" s="260"/>
      <c r="M103" s="264"/>
      <c r="N103" s="257"/>
      <c r="O103" s="257"/>
      <c r="P103" s="256"/>
      <c r="Q103" s="258"/>
      <c r="R103" s="258"/>
      <c r="S103" s="258"/>
      <c r="T103" s="259"/>
      <c r="U103" s="260"/>
      <c r="V103" s="256"/>
      <c r="W103" s="260"/>
      <c r="X103" s="256"/>
      <c r="Y103" s="250"/>
      <c r="Z103" s="250"/>
      <c r="AA103" s="250"/>
      <c r="AB103" s="259"/>
      <c r="AC103" s="261"/>
      <c r="AD103" s="261"/>
      <c r="AE103" s="261"/>
      <c r="AF103" s="262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I103" s="259"/>
      <c r="BJ103" s="259"/>
      <c r="BK103" s="259"/>
      <c r="BL103" s="259"/>
      <c r="BM103" s="259"/>
      <c r="BN103" s="259"/>
      <c r="BO103" s="259"/>
      <c r="BP103" s="259"/>
      <c r="BQ103" s="259"/>
      <c r="BR103" s="259"/>
      <c r="BS103" s="259"/>
      <c r="BT103" s="259"/>
      <c r="BU103" s="259"/>
      <c r="BV103" s="259"/>
      <c r="BW103" s="259"/>
      <c r="BX103" s="259"/>
      <c r="BY103" s="259"/>
      <c r="BZ103" s="259"/>
      <c r="CA103" s="259"/>
      <c r="CB103" s="259"/>
      <c r="CC103" s="259"/>
      <c r="CD103" s="259"/>
      <c r="CE103" s="259"/>
      <c r="CF103" s="259"/>
      <c r="CG103" s="259"/>
      <c r="CH103" s="259"/>
      <c r="CI103" s="259"/>
      <c r="CJ103" s="259"/>
      <c r="CK103" s="259"/>
      <c r="CL103" s="259"/>
      <c r="CM103" s="259"/>
      <c r="CN103" s="259"/>
      <c r="CO103" s="259"/>
      <c r="CP103" s="259"/>
      <c r="CQ103" s="259"/>
      <c r="CR103" s="259"/>
      <c r="CS103" s="259"/>
      <c r="CT103" s="259"/>
      <c r="CU103" s="259"/>
      <c r="CV103" s="259"/>
      <c r="CW103" s="259"/>
      <c r="CX103" s="259"/>
      <c r="CY103" s="259"/>
      <c r="CZ103" s="259"/>
      <c r="DA103" s="259"/>
      <c r="DB103" s="259"/>
      <c r="DC103" s="259"/>
      <c r="DD103" s="259"/>
      <c r="DE103" s="259"/>
      <c r="DF103" s="259"/>
      <c r="DG103" s="259"/>
      <c r="DH103" s="259"/>
      <c r="DI103" s="259"/>
      <c r="DJ103" s="259"/>
      <c r="DK103" s="259"/>
      <c r="DL103" s="259"/>
      <c r="DM103" s="259"/>
      <c r="DN103" s="259"/>
      <c r="DO103" s="259"/>
      <c r="DP103" s="259"/>
      <c r="DQ103" s="259"/>
      <c r="DR103" s="259"/>
      <c r="DS103" s="259"/>
      <c r="DT103" s="259"/>
      <c r="DU103" s="259"/>
      <c r="DV103" s="259"/>
      <c r="DW103" s="259"/>
      <c r="DX103" s="259"/>
      <c r="DY103" s="259"/>
      <c r="DZ103" s="259"/>
      <c r="EA103" s="259"/>
      <c r="EB103" s="259"/>
      <c r="EC103" s="259"/>
      <c r="ED103" s="259"/>
      <c r="EE103" s="259"/>
      <c r="EF103" s="259"/>
      <c r="EG103" s="259"/>
      <c r="EH103" s="259"/>
      <c r="EI103" s="259"/>
      <c r="EJ103" s="259"/>
      <c r="EK103" s="259"/>
      <c r="EL103" s="259"/>
      <c r="EM103" s="259"/>
      <c r="EN103" s="259"/>
      <c r="EO103" s="259"/>
      <c r="EP103" s="259"/>
      <c r="EQ103" s="259"/>
      <c r="ER103" s="259"/>
      <c r="ES103" s="259"/>
      <c r="ET103" s="259"/>
      <c r="EU103" s="259"/>
      <c r="EV103" s="259"/>
      <c r="EW103" s="259"/>
      <c r="EX103" s="259"/>
      <c r="EY103" s="259"/>
      <c r="EZ103" s="259"/>
      <c r="FA103" s="259"/>
      <c r="FB103" s="259"/>
      <c r="FC103" s="259"/>
      <c r="FD103" s="259"/>
      <c r="FE103" s="259"/>
      <c r="FF103" s="259"/>
      <c r="FG103" s="259"/>
      <c r="FH103" s="259"/>
      <c r="FI103" s="259"/>
      <c r="FJ103" s="259"/>
      <c r="FK103" s="259"/>
      <c r="FL103" s="259"/>
      <c r="FM103" s="259"/>
      <c r="FN103" s="259"/>
      <c r="FO103" s="259"/>
      <c r="FP103" s="259"/>
      <c r="FQ103" s="259"/>
      <c r="FR103" s="259"/>
      <c r="FS103" s="259"/>
      <c r="FT103" s="259"/>
      <c r="FU103" s="259"/>
      <c r="FV103" s="259"/>
      <c r="FW103" s="259"/>
      <c r="FX103" s="259"/>
      <c r="FY103" s="259"/>
      <c r="FZ103" s="259"/>
      <c r="GA103" s="259"/>
      <c r="GB103" s="259"/>
      <c r="GC103" s="259"/>
      <c r="GD103" s="259"/>
      <c r="GE103" s="259"/>
      <c r="GF103" s="259"/>
      <c r="GG103" s="259"/>
      <c r="GH103" s="259"/>
      <c r="GI103" s="259"/>
      <c r="GJ103" s="259"/>
      <c r="GK103" s="259"/>
      <c r="GL103" s="259"/>
      <c r="GM103" s="259"/>
      <c r="GN103" s="259"/>
      <c r="GO103" s="259"/>
      <c r="GP103" s="259"/>
      <c r="GQ103" s="259"/>
      <c r="GR103" s="259"/>
      <c r="GS103" s="259"/>
      <c r="GT103" s="259"/>
      <c r="GU103" s="259"/>
      <c r="GV103" s="259"/>
      <c r="GW103" s="259"/>
      <c r="GX103" s="259"/>
      <c r="GY103" s="259"/>
      <c r="GZ103" s="259"/>
      <c r="HA103" s="259"/>
      <c r="HB103" s="259"/>
      <c r="HC103" s="259"/>
      <c r="HD103" s="259"/>
      <c r="HE103" s="259"/>
      <c r="HF103" s="259"/>
      <c r="HG103" s="259"/>
      <c r="HH103" s="259"/>
      <c r="HI103" s="259"/>
      <c r="HJ103" s="259"/>
      <c r="HK103" s="259"/>
      <c r="HL103" s="259"/>
      <c r="HM103" s="259"/>
      <c r="HN103" s="259"/>
      <c r="HO103" s="259"/>
      <c r="HP103" s="259"/>
      <c r="HQ103" s="259"/>
      <c r="HR103" s="259"/>
      <c r="HS103" s="259"/>
      <c r="HT103" s="259"/>
      <c r="HU103" s="259"/>
      <c r="HV103" s="259"/>
      <c r="HW103" s="259"/>
      <c r="HX103" s="259"/>
      <c r="HY103" s="259"/>
      <c r="HZ103" s="259"/>
      <c r="IA103" s="259"/>
      <c r="IB103" s="259"/>
      <c r="IC103" s="259"/>
      <c r="ID103" s="259"/>
      <c r="IE103" s="259"/>
      <c r="IF103" s="259"/>
      <c r="IG103" s="259"/>
      <c r="IH103" s="259"/>
      <c r="II103" s="259"/>
      <c r="IJ103" s="259"/>
      <c r="IK103" s="259"/>
      <c r="IL103" s="259"/>
      <c r="IM103" s="259"/>
      <c r="IN103" s="259"/>
      <c r="IO103" s="259"/>
      <c r="IP103" s="259"/>
      <c r="IQ103" s="259"/>
      <c r="IR103" s="259"/>
      <c r="IS103" s="259"/>
      <c r="IT103" s="259"/>
      <c r="IU103" s="259"/>
      <c r="IV103" s="259"/>
      <c r="IW103" s="259"/>
    </row>
    <row r="104" customFormat="false" ht="11.25" hidden="false" customHeight="false" outlineLevel="0" collapsed="false">
      <c r="A104" s="253" t="n">
        <f aca="false">B104</f>
        <v>36480</v>
      </c>
      <c r="B104" s="254" t="n">
        <f aca="false">DATE(YEAR(B99),MONTH(B99),DAY(B99)+7)</f>
        <v>36480</v>
      </c>
      <c r="C104" s="219" t="n">
        <f aca="false">VLOOKUP($B104,data!$B$6:$M$7000,11,0)</f>
        <v>2684000</v>
      </c>
      <c r="D104" s="255" t="n">
        <f aca="false">VLOOKUP($B104,[6]Data!$A$500:$E$1300,4,0)</f>
        <v>69.5</v>
      </c>
      <c r="E104" s="255" t="n">
        <f aca="false">VLOOKUP($B104,[6]Data!$A$500:$E$1300,5,0)</f>
        <v>54</v>
      </c>
      <c r="F104" s="255" t="n">
        <f aca="false">AVERAGE($C98:$C104)</f>
        <v>2789285.71428571</v>
      </c>
      <c r="G104" s="256"/>
      <c r="H104" s="257"/>
      <c r="I104" s="257"/>
      <c r="J104" s="257"/>
      <c r="K104" s="263"/>
      <c r="L104" s="260"/>
      <c r="M104" s="264"/>
      <c r="N104" s="257"/>
      <c r="O104" s="257"/>
      <c r="P104" s="256"/>
      <c r="Q104" s="258"/>
      <c r="R104" s="258"/>
      <c r="S104" s="258"/>
      <c r="T104" s="259"/>
      <c r="U104" s="260"/>
      <c r="V104" s="256"/>
      <c r="W104" s="260"/>
      <c r="X104" s="256"/>
      <c r="Y104" s="250"/>
      <c r="Z104" s="250"/>
      <c r="AA104" s="250"/>
      <c r="AB104" s="259"/>
      <c r="AC104" s="261"/>
      <c r="AD104" s="261"/>
      <c r="AE104" s="261"/>
      <c r="AF104" s="262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I104" s="259"/>
      <c r="BJ104" s="259"/>
      <c r="BK104" s="259"/>
      <c r="BL104" s="259"/>
      <c r="BM104" s="259"/>
      <c r="BN104" s="259"/>
      <c r="BO104" s="259"/>
      <c r="BP104" s="259"/>
      <c r="BQ104" s="259"/>
      <c r="BR104" s="259"/>
      <c r="BS104" s="259"/>
      <c r="BT104" s="259"/>
      <c r="BU104" s="259"/>
      <c r="BV104" s="259"/>
      <c r="BW104" s="259"/>
      <c r="BX104" s="259"/>
      <c r="BY104" s="259"/>
      <c r="BZ104" s="259"/>
      <c r="CA104" s="259"/>
      <c r="CB104" s="259"/>
      <c r="CC104" s="259"/>
      <c r="CD104" s="259"/>
      <c r="CE104" s="259"/>
      <c r="CF104" s="259"/>
      <c r="CG104" s="259"/>
      <c r="CH104" s="259"/>
      <c r="CI104" s="259"/>
      <c r="CJ104" s="259"/>
      <c r="CK104" s="259"/>
      <c r="CL104" s="259"/>
      <c r="CM104" s="259"/>
      <c r="CN104" s="259"/>
      <c r="CO104" s="259"/>
      <c r="CP104" s="259"/>
      <c r="CQ104" s="259"/>
      <c r="CR104" s="259"/>
      <c r="CS104" s="259"/>
      <c r="CT104" s="259"/>
      <c r="CU104" s="259"/>
      <c r="CV104" s="259"/>
      <c r="CW104" s="259"/>
      <c r="CX104" s="259"/>
      <c r="CY104" s="259"/>
      <c r="CZ104" s="259"/>
      <c r="DA104" s="259"/>
      <c r="DB104" s="259"/>
      <c r="DC104" s="259"/>
      <c r="DD104" s="259"/>
      <c r="DE104" s="259"/>
      <c r="DF104" s="259"/>
      <c r="DG104" s="259"/>
      <c r="DH104" s="259"/>
      <c r="DI104" s="259"/>
      <c r="DJ104" s="259"/>
      <c r="DK104" s="259"/>
      <c r="DL104" s="259"/>
      <c r="DM104" s="259"/>
      <c r="DN104" s="259"/>
      <c r="DO104" s="259"/>
      <c r="DP104" s="259"/>
      <c r="DQ104" s="259"/>
      <c r="DR104" s="259"/>
      <c r="DS104" s="259"/>
      <c r="DT104" s="259"/>
      <c r="DU104" s="259"/>
      <c r="DV104" s="259"/>
      <c r="DW104" s="259"/>
      <c r="DX104" s="259"/>
      <c r="DY104" s="259"/>
      <c r="DZ104" s="259"/>
      <c r="EA104" s="259"/>
      <c r="EB104" s="259"/>
      <c r="EC104" s="259"/>
      <c r="ED104" s="259"/>
      <c r="EE104" s="259"/>
      <c r="EF104" s="259"/>
      <c r="EG104" s="259"/>
      <c r="EH104" s="259"/>
      <c r="EI104" s="259"/>
      <c r="EJ104" s="259"/>
      <c r="EK104" s="259"/>
      <c r="EL104" s="259"/>
      <c r="EM104" s="259"/>
      <c r="EN104" s="259"/>
      <c r="EO104" s="259"/>
      <c r="EP104" s="259"/>
      <c r="EQ104" s="259"/>
      <c r="ER104" s="259"/>
      <c r="ES104" s="259"/>
      <c r="ET104" s="259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59"/>
      <c r="FL104" s="259"/>
      <c r="FM104" s="259"/>
      <c r="FN104" s="259"/>
      <c r="FO104" s="259"/>
      <c r="FP104" s="259"/>
      <c r="FQ104" s="259"/>
      <c r="FR104" s="259"/>
      <c r="FS104" s="259"/>
      <c r="FT104" s="259"/>
      <c r="FU104" s="259"/>
      <c r="FV104" s="259"/>
      <c r="FW104" s="259"/>
      <c r="FX104" s="259"/>
      <c r="FY104" s="259"/>
      <c r="FZ104" s="259"/>
      <c r="GA104" s="259"/>
      <c r="GB104" s="259"/>
      <c r="GC104" s="259"/>
      <c r="GD104" s="259"/>
      <c r="GE104" s="259"/>
      <c r="GF104" s="259"/>
      <c r="GG104" s="259"/>
      <c r="GH104" s="259"/>
      <c r="GI104" s="259"/>
      <c r="GJ104" s="259"/>
      <c r="GK104" s="259"/>
      <c r="GL104" s="259"/>
      <c r="GM104" s="259"/>
      <c r="GN104" s="259"/>
      <c r="GO104" s="259"/>
      <c r="GP104" s="259"/>
      <c r="GQ104" s="259"/>
      <c r="GR104" s="259"/>
      <c r="GS104" s="259"/>
      <c r="GT104" s="259"/>
      <c r="GU104" s="259"/>
      <c r="GV104" s="259"/>
      <c r="GW104" s="259"/>
      <c r="GX104" s="259"/>
      <c r="GY104" s="259"/>
      <c r="GZ104" s="259"/>
      <c r="HA104" s="259"/>
      <c r="HB104" s="259"/>
      <c r="HC104" s="259"/>
      <c r="HD104" s="259"/>
      <c r="HE104" s="259"/>
      <c r="HF104" s="259"/>
      <c r="HG104" s="259"/>
      <c r="HH104" s="259"/>
      <c r="HI104" s="259"/>
      <c r="HJ104" s="259"/>
      <c r="HK104" s="259"/>
      <c r="HL104" s="259"/>
      <c r="HM104" s="259"/>
      <c r="HN104" s="259"/>
      <c r="HO104" s="259"/>
      <c r="HP104" s="259"/>
      <c r="HQ104" s="259"/>
      <c r="HR104" s="259"/>
      <c r="HS104" s="259"/>
      <c r="HT104" s="259"/>
      <c r="HU104" s="259"/>
      <c r="HV104" s="259"/>
      <c r="HW104" s="259"/>
      <c r="HX104" s="259"/>
      <c r="HY104" s="259"/>
      <c r="HZ104" s="259"/>
      <c r="IA104" s="259"/>
      <c r="IB104" s="259"/>
      <c r="IC104" s="259"/>
      <c r="ID104" s="259"/>
      <c r="IE104" s="259"/>
      <c r="IF104" s="259"/>
      <c r="IG104" s="259"/>
      <c r="IH104" s="259"/>
      <c r="II104" s="259"/>
      <c r="IJ104" s="259"/>
      <c r="IK104" s="259"/>
      <c r="IL104" s="259"/>
      <c r="IM104" s="259"/>
      <c r="IN104" s="259"/>
      <c r="IO104" s="259"/>
      <c r="IP104" s="259"/>
      <c r="IQ104" s="259"/>
      <c r="IR104" s="259"/>
      <c r="IS104" s="259"/>
      <c r="IT104" s="259"/>
      <c r="IU104" s="259"/>
      <c r="IV104" s="259"/>
      <c r="IW104" s="259"/>
    </row>
    <row r="105" customFormat="false" ht="11.25" hidden="false" customHeight="false" outlineLevel="0" collapsed="false">
      <c r="A105" s="253" t="n">
        <f aca="false">B105</f>
        <v>36481</v>
      </c>
      <c r="B105" s="254" t="n">
        <f aca="false">DATE(YEAR(B100),MONTH(B100),DAY(B100)+7)</f>
        <v>36481</v>
      </c>
      <c r="C105" s="219" t="n">
        <f aca="false">VLOOKUP($B105,data!$B$6:$M$7000,11,0)</f>
        <v>2793000</v>
      </c>
      <c r="D105" s="255" t="n">
        <f aca="false">VLOOKUP($B105,[6]Data!$A$500:$E$1300,4,0)</f>
        <v>62.5</v>
      </c>
      <c r="E105" s="255" t="n">
        <f aca="false">VLOOKUP($B105,[6]Data!$A$500:$E$1300,5,0)</f>
        <v>51.5</v>
      </c>
      <c r="F105" s="255" t="n">
        <f aca="false">AVERAGE($C99:$C105)</f>
        <v>2771571.42857143</v>
      </c>
      <c r="G105" s="256"/>
      <c r="H105" s="257"/>
      <c r="I105" s="257"/>
      <c r="J105" s="257"/>
      <c r="K105" s="263"/>
      <c r="L105" s="260"/>
      <c r="M105" s="264"/>
      <c r="N105" s="257"/>
      <c r="O105" s="257"/>
      <c r="P105" s="256"/>
      <c r="Q105" s="258"/>
      <c r="R105" s="258"/>
      <c r="S105" s="258"/>
      <c r="T105" s="259"/>
      <c r="U105" s="260"/>
      <c r="V105" s="256"/>
      <c r="W105" s="260"/>
      <c r="X105" s="256"/>
      <c r="Y105" s="250"/>
      <c r="Z105" s="250"/>
      <c r="AA105" s="250"/>
      <c r="AB105" s="259"/>
      <c r="AC105" s="261"/>
      <c r="AD105" s="261"/>
      <c r="AE105" s="261"/>
      <c r="AF105" s="262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I105" s="259"/>
      <c r="BJ105" s="259"/>
      <c r="BK105" s="259"/>
      <c r="BL105" s="259"/>
      <c r="BM105" s="259"/>
      <c r="BN105" s="259"/>
      <c r="BO105" s="259"/>
      <c r="BP105" s="259"/>
      <c r="BQ105" s="259"/>
      <c r="BR105" s="259"/>
      <c r="BS105" s="259"/>
      <c r="BT105" s="259"/>
      <c r="BU105" s="259"/>
      <c r="BV105" s="259"/>
      <c r="BW105" s="259"/>
      <c r="BX105" s="259"/>
      <c r="BY105" s="259"/>
      <c r="BZ105" s="259"/>
      <c r="CA105" s="259"/>
      <c r="CB105" s="259"/>
      <c r="CC105" s="259"/>
      <c r="CD105" s="259"/>
      <c r="CE105" s="259"/>
      <c r="CF105" s="259"/>
      <c r="CG105" s="259"/>
      <c r="CH105" s="259"/>
      <c r="CI105" s="259"/>
      <c r="CJ105" s="259"/>
      <c r="CK105" s="259"/>
      <c r="CL105" s="259"/>
      <c r="CM105" s="259"/>
      <c r="CN105" s="259"/>
      <c r="CO105" s="259"/>
      <c r="CP105" s="259"/>
      <c r="CQ105" s="259"/>
      <c r="CR105" s="259"/>
      <c r="CS105" s="259"/>
      <c r="CT105" s="259"/>
      <c r="CU105" s="259"/>
      <c r="CV105" s="259"/>
      <c r="CW105" s="259"/>
      <c r="CX105" s="259"/>
      <c r="CY105" s="259"/>
      <c r="CZ105" s="259"/>
      <c r="DA105" s="259"/>
      <c r="DB105" s="259"/>
      <c r="DC105" s="259"/>
      <c r="DD105" s="259"/>
      <c r="DE105" s="259"/>
      <c r="DF105" s="259"/>
      <c r="DG105" s="259"/>
      <c r="DH105" s="259"/>
      <c r="DI105" s="259"/>
      <c r="DJ105" s="259"/>
      <c r="DK105" s="259"/>
      <c r="DL105" s="259"/>
      <c r="DM105" s="259"/>
      <c r="DN105" s="259"/>
      <c r="DO105" s="259"/>
      <c r="DP105" s="259"/>
      <c r="DQ105" s="259"/>
      <c r="DR105" s="259"/>
      <c r="DS105" s="259"/>
      <c r="DT105" s="259"/>
      <c r="DU105" s="259"/>
      <c r="DV105" s="259"/>
      <c r="DW105" s="259"/>
      <c r="DX105" s="259"/>
      <c r="DY105" s="259"/>
      <c r="DZ105" s="259"/>
      <c r="EA105" s="259"/>
      <c r="EB105" s="259"/>
      <c r="EC105" s="259"/>
      <c r="ED105" s="259"/>
      <c r="EE105" s="259"/>
      <c r="EF105" s="259"/>
      <c r="EG105" s="259"/>
      <c r="EH105" s="259"/>
      <c r="EI105" s="259"/>
      <c r="EJ105" s="259"/>
      <c r="EK105" s="259"/>
      <c r="EL105" s="259"/>
      <c r="EM105" s="259"/>
      <c r="EN105" s="259"/>
      <c r="EO105" s="259"/>
      <c r="EP105" s="259"/>
      <c r="EQ105" s="259"/>
      <c r="ER105" s="259"/>
      <c r="ES105" s="259"/>
      <c r="ET105" s="259"/>
      <c r="EU105" s="259"/>
      <c r="EV105" s="259"/>
      <c r="EW105" s="259"/>
      <c r="EX105" s="259"/>
      <c r="EY105" s="259"/>
      <c r="EZ105" s="259"/>
      <c r="FA105" s="259"/>
      <c r="FB105" s="259"/>
      <c r="FC105" s="259"/>
      <c r="FD105" s="259"/>
      <c r="FE105" s="259"/>
      <c r="FF105" s="259"/>
      <c r="FG105" s="259"/>
      <c r="FH105" s="259"/>
      <c r="FI105" s="259"/>
      <c r="FJ105" s="259"/>
      <c r="FK105" s="259"/>
      <c r="FL105" s="259"/>
      <c r="FM105" s="259"/>
      <c r="FN105" s="259"/>
      <c r="FO105" s="259"/>
      <c r="FP105" s="259"/>
      <c r="FQ105" s="259"/>
      <c r="FR105" s="259"/>
      <c r="FS105" s="259"/>
      <c r="FT105" s="259"/>
      <c r="FU105" s="259"/>
      <c r="FV105" s="259"/>
      <c r="FW105" s="259"/>
      <c r="FX105" s="259"/>
      <c r="FY105" s="259"/>
      <c r="FZ105" s="259"/>
      <c r="GA105" s="259"/>
      <c r="GB105" s="259"/>
      <c r="GC105" s="259"/>
      <c r="GD105" s="259"/>
      <c r="GE105" s="259"/>
      <c r="GF105" s="259"/>
      <c r="GG105" s="259"/>
      <c r="GH105" s="259"/>
      <c r="GI105" s="259"/>
      <c r="GJ105" s="259"/>
      <c r="GK105" s="259"/>
      <c r="GL105" s="259"/>
      <c r="GM105" s="259"/>
      <c r="GN105" s="259"/>
      <c r="GO105" s="259"/>
      <c r="GP105" s="259"/>
      <c r="GQ105" s="259"/>
      <c r="GR105" s="259"/>
      <c r="GS105" s="259"/>
      <c r="GT105" s="259"/>
      <c r="GU105" s="259"/>
      <c r="GV105" s="259"/>
      <c r="GW105" s="259"/>
      <c r="GX105" s="259"/>
      <c r="GY105" s="259"/>
      <c r="GZ105" s="259"/>
      <c r="HA105" s="259"/>
      <c r="HB105" s="259"/>
      <c r="HC105" s="259"/>
      <c r="HD105" s="259"/>
      <c r="HE105" s="259"/>
      <c r="HF105" s="259"/>
      <c r="HG105" s="259"/>
      <c r="HH105" s="259"/>
      <c r="HI105" s="259"/>
      <c r="HJ105" s="259"/>
      <c r="HK105" s="259"/>
      <c r="HL105" s="259"/>
      <c r="HM105" s="259"/>
      <c r="HN105" s="259"/>
      <c r="HO105" s="259"/>
      <c r="HP105" s="259"/>
      <c r="HQ105" s="259"/>
      <c r="HR105" s="259"/>
      <c r="HS105" s="259"/>
      <c r="HT105" s="259"/>
      <c r="HU105" s="259"/>
      <c r="HV105" s="259"/>
      <c r="HW105" s="259"/>
      <c r="HX105" s="259"/>
      <c r="HY105" s="259"/>
      <c r="HZ105" s="259"/>
      <c r="IA105" s="259"/>
      <c r="IB105" s="259"/>
      <c r="IC105" s="259"/>
      <c r="ID105" s="259"/>
      <c r="IE105" s="259"/>
      <c r="IF105" s="259"/>
      <c r="IG105" s="259"/>
      <c r="IH105" s="259"/>
      <c r="II105" s="259"/>
      <c r="IJ105" s="259"/>
      <c r="IK105" s="259"/>
      <c r="IL105" s="259"/>
      <c r="IM105" s="259"/>
      <c r="IN105" s="259"/>
      <c r="IO105" s="259"/>
      <c r="IP105" s="259"/>
      <c r="IQ105" s="259"/>
      <c r="IR105" s="259"/>
      <c r="IS105" s="259"/>
      <c r="IT105" s="259"/>
      <c r="IU105" s="259"/>
      <c r="IV105" s="259"/>
      <c r="IW105" s="259"/>
    </row>
    <row r="106" customFormat="false" ht="11.25" hidden="false" customHeight="false" outlineLevel="0" collapsed="false">
      <c r="A106" s="253" t="n">
        <f aca="false">B106</f>
        <v>36482</v>
      </c>
      <c r="B106" s="254" t="n">
        <f aca="false">DATE(YEAR(B101),MONTH(B101),DAY(B101)+7)</f>
        <v>36482</v>
      </c>
      <c r="C106" s="219" t="n">
        <f aca="false">VLOOKUP($B106,data!$B$6:$M$7000,11,0)</f>
        <v>2905000</v>
      </c>
      <c r="D106" s="255" t="n">
        <f aca="false">VLOOKUP($B106,[6]Data!$A$500:$E$1300,4,0)</f>
        <v>65.5</v>
      </c>
      <c r="E106" s="255" t="n">
        <f aca="false">VLOOKUP($B106,[6]Data!$A$500:$E$1300,5,0)</f>
        <v>47.5</v>
      </c>
      <c r="F106" s="255" t="n">
        <f aca="false">AVERAGE($C100:$C106)</f>
        <v>2773714.28571429</v>
      </c>
      <c r="G106" s="256"/>
      <c r="H106" s="257"/>
      <c r="I106" s="257"/>
      <c r="J106" s="257"/>
      <c r="K106" s="263"/>
      <c r="L106" s="260"/>
      <c r="M106" s="264"/>
      <c r="N106" s="257"/>
      <c r="O106" s="257"/>
      <c r="P106" s="256"/>
      <c r="Q106" s="258"/>
      <c r="R106" s="258"/>
      <c r="S106" s="258"/>
      <c r="T106" s="259"/>
      <c r="U106" s="260"/>
      <c r="V106" s="256"/>
      <c r="W106" s="260"/>
      <c r="X106" s="256"/>
      <c r="Y106" s="250"/>
      <c r="Z106" s="250"/>
      <c r="AA106" s="250"/>
      <c r="AB106" s="259"/>
      <c r="AC106" s="261"/>
      <c r="AD106" s="261"/>
      <c r="AE106" s="261"/>
      <c r="AF106" s="262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I106" s="259"/>
      <c r="BJ106" s="259"/>
      <c r="BK106" s="259"/>
      <c r="BL106" s="259"/>
      <c r="BM106" s="259"/>
      <c r="BN106" s="259"/>
      <c r="BO106" s="259"/>
      <c r="BP106" s="259"/>
      <c r="BQ106" s="259"/>
      <c r="BR106" s="259"/>
      <c r="BS106" s="259"/>
      <c r="BT106" s="259"/>
      <c r="BU106" s="259"/>
      <c r="BV106" s="259"/>
      <c r="BW106" s="259"/>
      <c r="BX106" s="259"/>
      <c r="BY106" s="259"/>
      <c r="BZ106" s="259"/>
      <c r="CA106" s="259"/>
      <c r="CB106" s="259"/>
      <c r="CC106" s="259"/>
      <c r="CD106" s="259"/>
      <c r="CE106" s="259"/>
      <c r="CF106" s="259"/>
      <c r="CG106" s="259"/>
      <c r="CH106" s="259"/>
      <c r="CI106" s="259"/>
      <c r="CJ106" s="259"/>
      <c r="CK106" s="259"/>
      <c r="CL106" s="259"/>
      <c r="CM106" s="259"/>
      <c r="CN106" s="259"/>
      <c r="CO106" s="259"/>
      <c r="CP106" s="259"/>
      <c r="CQ106" s="259"/>
      <c r="CR106" s="259"/>
      <c r="CS106" s="259"/>
      <c r="CT106" s="259"/>
      <c r="CU106" s="259"/>
      <c r="CV106" s="259"/>
      <c r="CW106" s="259"/>
      <c r="CX106" s="259"/>
      <c r="CY106" s="259"/>
      <c r="CZ106" s="259"/>
      <c r="DA106" s="259"/>
      <c r="DB106" s="259"/>
      <c r="DC106" s="259"/>
      <c r="DD106" s="259"/>
      <c r="DE106" s="259"/>
      <c r="DF106" s="259"/>
      <c r="DG106" s="259"/>
      <c r="DH106" s="259"/>
      <c r="DI106" s="259"/>
      <c r="DJ106" s="259"/>
      <c r="DK106" s="259"/>
      <c r="DL106" s="259"/>
      <c r="DM106" s="259"/>
      <c r="DN106" s="259"/>
      <c r="DO106" s="259"/>
      <c r="DP106" s="259"/>
      <c r="DQ106" s="259"/>
      <c r="DR106" s="259"/>
      <c r="DS106" s="259"/>
      <c r="DT106" s="259"/>
      <c r="DU106" s="259"/>
      <c r="DV106" s="259"/>
      <c r="DW106" s="259"/>
      <c r="DX106" s="259"/>
      <c r="DY106" s="259"/>
      <c r="DZ106" s="259"/>
      <c r="EA106" s="259"/>
      <c r="EB106" s="259"/>
      <c r="EC106" s="259"/>
      <c r="ED106" s="259"/>
      <c r="EE106" s="259"/>
      <c r="EF106" s="259"/>
      <c r="EG106" s="259"/>
      <c r="EH106" s="259"/>
      <c r="EI106" s="259"/>
      <c r="EJ106" s="259"/>
      <c r="EK106" s="259"/>
      <c r="EL106" s="259"/>
      <c r="EM106" s="259"/>
      <c r="EN106" s="259"/>
      <c r="EO106" s="259"/>
      <c r="EP106" s="259"/>
      <c r="EQ106" s="259"/>
      <c r="ER106" s="259"/>
      <c r="ES106" s="259"/>
      <c r="ET106" s="259"/>
      <c r="EU106" s="259"/>
      <c r="EV106" s="259"/>
      <c r="EW106" s="259"/>
      <c r="EX106" s="259"/>
      <c r="EY106" s="259"/>
      <c r="EZ106" s="259"/>
      <c r="FA106" s="259"/>
      <c r="FB106" s="259"/>
      <c r="FC106" s="259"/>
      <c r="FD106" s="259"/>
      <c r="FE106" s="259"/>
      <c r="FF106" s="259"/>
      <c r="FG106" s="259"/>
      <c r="FH106" s="259"/>
      <c r="FI106" s="259"/>
      <c r="FJ106" s="259"/>
      <c r="FK106" s="259"/>
      <c r="FL106" s="259"/>
      <c r="FM106" s="259"/>
      <c r="FN106" s="259"/>
      <c r="FO106" s="259"/>
      <c r="FP106" s="259"/>
      <c r="FQ106" s="259"/>
      <c r="FR106" s="259"/>
      <c r="FS106" s="259"/>
      <c r="FT106" s="259"/>
      <c r="FU106" s="259"/>
      <c r="FV106" s="259"/>
      <c r="FW106" s="259"/>
      <c r="FX106" s="259"/>
      <c r="FY106" s="259"/>
      <c r="FZ106" s="259"/>
      <c r="GA106" s="259"/>
      <c r="GB106" s="259"/>
      <c r="GC106" s="259"/>
      <c r="GD106" s="259"/>
      <c r="GE106" s="259"/>
      <c r="GF106" s="259"/>
      <c r="GG106" s="259"/>
      <c r="GH106" s="259"/>
      <c r="GI106" s="259"/>
      <c r="GJ106" s="259"/>
      <c r="GK106" s="259"/>
      <c r="GL106" s="259"/>
      <c r="GM106" s="259"/>
      <c r="GN106" s="259"/>
      <c r="GO106" s="259"/>
      <c r="GP106" s="259"/>
      <c r="GQ106" s="259"/>
      <c r="GR106" s="259"/>
      <c r="GS106" s="259"/>
      <c r="GT106" s="259"/>
      <c r="GU106" s="259"/>
      <c r="GV106" s="259"/>
      <c r="GW106" s="259"/>
      <c r="GX106" s="259"/>
      <c r="GY106" s="259"/>
      <c r="GZ106" s="259"/>
      <c r="HA106" s="259"/>
      <c r="HB106" s="259"/>
      <c r="HC106" s="259"/>
      <c r="HD106" s="259"/>
      <c r="HE106" s="259"/>
      <c r="HF106" s="259"/>
      <c r="HG106" s="259"/>
      <c r="HH106" s="259"/>
      <c r="HI106" s="259"/>
      <c r="HJ106" s="259"/>
      <c r="HK106" s="259"/>
      <c r="HL106" s="259"/>
      <c r="HM106" s="259"/>
      <c r="HN106" s="259"/>
      <c r="HO106" s="259"/>
      <c r="HP106" s="259"/>
      <c r="HQ106" s="259"/>
      <c r="HR106" s="259"/>
      <c r="HS106" s="259"/>
      <c r="HT106" s="259"/>
      <c r="HU106" s="259"/>
      <c r="HV106" s="259"/>
      <c r="HW106" s="259"/>
      <c r="HX106" s="259"/>
      <c r="HY106" s="259"/>
      <c r="HZ106" s="259"/>
      <c r="IA106" s="259"/>
      <c r="IB106" s="259"/>
      <c r="IC106" s="259"/>
      <c r="ID106" s="259"/>
      <c r="IE106" s="259"/>
      <c r="IF106" s="259"/>
      <c r="IG106" s="259"/>
      <c r="IH106" s="259"/>
      <c r="II106" s="259"/>
      <c r="IJ106" s="259"/>
      <c r="IK106" s="259"/>
      <c r="IL106" s="259"/>
      <c r="IM106" s="259"/>
      <c r="IN106" s="259"/>
      <c r="IO106" s="259"/>
      <c r="IP106" s="259"/>
      <c r="IQ106" s="259"/>
      <c r="IR106" s="259"/>
      <c r="IS106" s="259"/>
      <c r="IT106" s="259"/>
      <c r="IU106" s="259"/>
      <c r="IV106" s="259"/>
      <c r="IW106" s="259"/>
    </row>
    <row r="107" customFormat="false" ht="11.25" hidden="false" customHeight="false" outlineLevel="0" collapsed="false">
      <c r="A107" s="253" t="n">
        <f aca="false">B107</f>
        <v>36483</v>
      </c>
      <c r="B107" s="254" t="n">
        <f aca="false">DATE(YEAR(B102),MONTH(B102),DAY(B102)+7)</f>
        <v>36483</v>
      </c>
      <c r="C107" s="219" t="n">
        <f aca="false">VLOOKUP($B107,data!$B$6:$M$7000,11,0)</f>
        <v>2745000</v>
      </c>
      <c r="D107" s="255" t="n">
        <f aca="false">VLOOKUP($B107,[6]Data!$A$500:$E$1300,4,0)</f>
        <v>61.5</v>
      </c>
      <c r="E107" s="255" t="n">
        <f aca="false">VLOOKUP($B107,[6]Data!$A$500:$E$1300,5,0)</f>
        <v>52.5</v>
      </c>
      <c r="F107" s="255" t="n">
        <f aca="false">AVERAGE($C101:$C107)</f>
        <v>2748857.14285714</v>
      </c>
      <c r="G107" s="256"/>
      <c r="H107" s="257"/>
      <c r="I107" s="257"/>
      <c r="J107" s="257"/>
      <c r="K107" s="263"/>
      <c r="L107" s="260"/>
      <c r="M107" s="264"/>
      <c r="N107" s="257"/>
      <c r="O107" s="257"/>
      <c r="P107" s="256"/>
      <c r="Q107" s="258"/>
      <c r="R107" s="258"/>
      <c r="S107" s="258"/>
      <c r="T107" s="259"/>
      <c r="U107" s="260"/>
      <c r="V107" s="256"/>
      <c r="W107" s="260"/>
      <c r="X107" s="256"/>
      <c r="Y107" s="250"/>
      <c r="Z107" s="250"/>
      <c r="AA107" s="250"/>
      <c r="AB107" s="259"/>
      <c r="AC107" s="261"/>
      <c r="AD107" s="261"/>
      <c r="AE107" s="261"/>
      <c r="AF107" s="262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I107" s="259"/>
      <c r="BJ107" s="259"/>
      <c r="BK107" s="259"/>
      <c r="BL107" s="259"/>
      <c r="BM107" s="259"/>
      <c r="BN107" s="259"/>
      <c r="BO107" s="259"/>
      <c r="BP107" s="259"/>
      <c r="BQ107" s="259"/>
      <c r="BR107" s="259"/>
      <c r="BS107" s="259"/>
      <c r="BT107" s="259"/>
      <c r="BU107" s="259"/>
      <c r="BV107" s="259"/>
      <c r="BW107" s="259"/>
      <c r="BX107" s="259"/>
      <c r="BY107" s="259"/>
      <c r="BZ107" s="259"/>
      <c r="CA107" s="259"/>
      <c r="CB107" s="259"/>
      <c r="CC107" s="259"/>
      <c r="CD107" s="259"/>
      <c r="CE107" s="259"/>
      <c r="CF107" s="259"/>
      <c r="CG107" s="259"/>
      <c r="CH107" s="259"/>
      <c r="CI107" s="259"/>
      <c r="CJ107" s="259"/>
      <c r="CK107" s="259"/>
      <c r="CL107" s="259"/>
      <c r="CM107" s="259"/>
      <c r="CN107" s="259"/>
      <c r="CO107" s="259"/>
      <c r="CP107" s="259"/>
      <c r="CQ107" s="259"/>
      <c r="CR107" s="259"/>
      <c r="CS107" s="259"/>
      <c r="CT107" s="259"/>
      <c r="CU107" s="259"/>
      <c r="CV107" s="259"/>
      <c r="CW107" s="259"/>
      <c r="CX107" s="259"/>
      <c r="CY107" s="259"/>
      <c r="CZ107" s="259"/>
      <c r="DA107" s="259"/>
      <c r="DB107" s="259"/>
      <c r="DC107" s="259"/>
      <c r="DD107" s="259"/>
      <c r="DE107" s="259"/>
      <c r="DF107" s="259"/>
      <c r="DG107" s="259"/>
      <c r="DH107" s="259"/>
      <c r="DI107" s="259"/>
      <c r="DJ107" s="259"/>
      <c r="DK107" s="259"/>
      <c r="DL107" s="259"/>
      <c r="DM107" s="259"/>
      <c r="DN107" s="259"/>
      <c r="DO107" s="259"/>
      <c r="DP107" s="259"/>
      <c r="DQ107" s="259"/>
      <c r="DR107" s="259"/>
      <c r="DS107" s="259"/>
      <c r="DT107" s="259"/>
      <c r="DU107" s="259"/>
      <c r="DV107" s="259"/>
      <c r="DW107" s="259"/>
      <c r="DX107" s="259"/>
      <c r="DY107" s="259"/>
      <c r="DZ107" s="259"/>
      <c r="EA107" s="259"/>
      <c r="EB107" s="259"/>
      <c r="EC107" s="259"/>
      <c r="ED107" s="259"/>
      <c r="EE107" s="259"/>
      <c r="EF107" s="259"/>
      <c r="EG107" s="259"/>
      <c r="EH107" s="259"/>
      <c r="EI107" s="259"/>
      <c r="EJ107" s="259"/>
      <c r="EK107" s="259"/>
      <c r="EL107" s="259"/>
      <c r="EM107" s="259"/>
      <c r="EN107" s="259"/>
      <c r="EO107" s="259"/>
      <c r="EP107" s="259"/>
      <c r="EQ107" s="259"/>
      <c r="ER107" s="259"/>
      <c r="ES107" s="259"/>
      <c r="ET107" s="259"/>
      <c r="EU107" s="259"/>
      <c r="EV107" s="259"/>
      <c r="EW107" s="259"/>
      <c r="EX107" s="259"/>
      <c r="EY107" s="259"/>
      <c r="EZ107" s="259"/>
      <c r="FA107" s="259"/>
      <c r="FB107" s="259"/>
      <c r="FC107" s="259"/>
      <c r="FD107" s="259"/>
      <c r="FE107" s="259"/>
      <c r="FF107" s="259"/>
      <c r="FG107" s="259"/>
      <c r="FH107" s="259"/>
      <c r="FI107" s="259"/>
      <c r="FJ107" s="259"/>
      <c r="FK107" s="259"/>
      <c r="FL107" s="259"/>
      <c r="FM107" s="259"/>
      <c r="FN107" s="259"/>
      <c r="FO107" s="259"/>
      <c r="FP107" s="259"/>
      <c r="FQ107" s="259"/>
      <c r="FR107" s="259"/>
      <c r="FS107" s="259"/>
      <c r="FT107" s="259"/>
      <c r="FU107" s="259"/>
      <c r="FV107" s="259"/>
      <c r="FW107" s="259"/>
      <c r="FX107" s="259"/>
      <c r="FY107" s="259"/>
      <c r="FZ107" s="259"/>
      <c r="GA107" s="259"/>
      <c r="GB107" s="259"/>
      <c r="GC107" s="259"/>
      <c r="GD107" s="259"/>
      <c r="GE107" s="259"/>
      <c r="GF107" s="259"/>
      <c r="GG107" s="259"/>
      <c r="GH107" s="259"/>
      <c r="GI107" s="259"/>
      <c r="GJ107" s="259"/>
      <c r="GK107" s="259"/>
      <c r="GL107" s="259"/>
      <c r="GM107" s="259"/>
      <c r="GN107" s="259"/>
      <c r="GO107" s="259"/>
      <c r="GP107" s="259"/>
      <c r="GQ107" s="259"/>
      <c r="GR107" s="259"/>
      <c r="GS107" s="259"/>
      <c r="GT107" s="259"/>
      <c r="GU107" s="259"/>
      <c r="GV107" s="259"/>
      <c r="GW107" s="259"/>
      <c r="GX107" s="259"/>
      <c r="GY107" s="259"/>
      <c r="GZ107" s="259"/>
      <c r="HA107" s="259"/>
      <c r="HB107" s="259"/>
      <c r="HC107" s="259"/>
      <c r="HD107" s="259"/>
      <c r="HE107" s="259"/>
      <c r="HF107" s="259"/>
      <c r="HG107" s="259"/>
      <c r="HH107" s="259"/>
      <c r="HI107" s="259"/>
      <c r="HJ107" s="259"/>
      <c r="HK107" s="259"/>
      <c r="HL107" s="259"/>
      <c r="HM107" s="259"/>
      <c r="HN107" s="259"/>
      <c r="HO107" s="259"/>
      <c r="HP107" s="259"/>
      <c r="HQ107" s="259"/>
      <c r="HR107" s="259"/>
      <c r="HS107" s="259"/>
      <c r="HT107" s="259"/>
      <c r="HU107" s="259"/>
      <c r="HV107" s="259"/>
      <c r="HW107" s="259"/>
      <c r="HX107" s="259"/>
      <c r="HY107" s="259"/>
      <c r="HZ107" s="259"/>
      <c r="IA107" s="259"/>
      <c r="IB107" s="259"/>
      <c r="IC107" s="259"/>
      <c r="ID107" s="259"/>
      <c r="IE107" s="259"/>
      <c r="IF107" s="259"/>
      <c r="IG107" s="259"/>
      <c r="IH107" s="259"/>
      <c r="II107" s="259"/>
      <c r="IJ107" s="259"/>
      <c r="IK107" s="259"/>
      <c r="IL107" s="259"/>
      <c r="IM107" s="259"/>
      <c r="IN107" s="259"/>
      <c r="IO107" s="259"/>
      <c r="IP107" s="259"/>
      <c r="IQ107" s="259"/>
      <c r="IR107" s="259"/>
      <c r="IS107" s="259"/>
      <c r="IT107" s="259"/>
      <c r="IU107" s="259"/>
      <c r="IV107" s="259"/>
      <c r="IW107" s="259"/>
    </row>
    <row r="108" customFormat="false" ht="11.25" hidden="false" customHeight="false" outlineLevel="0" collapsed="false">
      <c r="A108" s="253" t="n">
        <f aca="false">B108</f>
        <v>36486</v>
      </c>
      <c r="B108" s="254" t="n">
        <f aca="false">DATE(YEAR(B103),MONTH(B103),DAY(B103)+7)</f>
        <v>36486</v>
      </c>
      <c r="C108" s="219" t="n">
        <f aca="false">VLOOKUP($B108,data!$B$6:$M$7000,11,0)</f>
        <v>3360000</v>
      </c>
      <c r="D108" s="255" t="n">
        <f aca="false">VLOOKUP($B108,[6]Data!$A$500:$E$1300,4,0)</f>
        <v>63</v>
      </c>
      <c r="E108" s="255" t="n">
        <f aca="false">VLOOKUP($B108,[6]Data!$A$500:$E$1300,5,0)</f>
        <v>43</v>
      </c>
      <c r="F108" s="255" t="n">
        <f aca="false">AVERAGE($C102:$C108)</f>
        <v>2826285.71428571</v>
      </c>
      <c r="G108" s="256"/>
      <c r="H108" s="257"/>
      <c r="I108" s="257"/>
      <c r="J108" s="257"/>
      <c r="K108" s="263"/>
      <c r="L108" s="260"/>
      <c r="M108" s="264"/>
      <c r="N108" s="257"/>
      <c r="O108" s="257"/>
      <c r="P108" s="256"/>
      <c r="Q108" s="258"/>
      <c r="R108" s="258"/>
      <c r="S108" s="258"/>
      <c r="T108" s="259"/>
      <c r="U108" s="260"/>
      <c r="V108" s="256"/>
      <c r="W108" s="260"/>
      <c r="X108" s="256"/>
      <c r="Y108" s="250"/>
      <c r="Z108" s="250"/>
      <c r="AA108" s="250"/>
      <c r="AB108" s="259"/>
      <c r="AC108" s="261"/>
      <c r="AD108" s="261"/>
      <c r="AE108" s="261"/>
      <c r="AF108" s="262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I108" s="259"/>
      <c r="BJ108" s="259"/>
      <c r="BK108" s="259"/>
      <c r="BL108" s="259"/>
      <c r="BM108" s="259"/>
      <c r="BN108" s="259"/>
      <c r="BO108" s="259"/>
      <c r="BP108" s="259"/>
      <c r="BQ108" s="259"/>
      <c r="BR108" s="259"/>
      <c r="BS108" s="259"/>
      <c r="BT108" s="259"/>
      <c r="BU108" s="259"/>
      <c r="BV108" s="259"/>
      <c r="BW108" s="259"/>
      <c r="BX108" s="259"/>
      <c r="BY108" s="259"/>
      <c r="BZ108" s="259"/>
      <c r="CA108" s="259"/>
      <c r="CB108" s="259"/>
      <c r="CC108" s="259"/>
      <c r="CD108" s="259"/>
      <c r="CE108" s="259"/>
      <c r="CF108" s="259"/>
      <c r="CG108" s="259"/>
      <c r="CH108" s="259"/>
      <c r="CI108" s="259"/>
      <c r="CJ108" s="259"/>
      <c r="CK108" s="259"/>
      <c r="CL108" s="259"/>
      <c r="CM108" s="259"/>
      <c r="CN108" s="259"/>
      <c r="CO108" s="259"/>
      <c r="CP108" s="259"/>
      <c r="CQ108" s="259"/>
      <c r="CR108" s="259"/>
      <c r="CS108" s="259"/>
      <c r="CT108" s="259"/>
      <c r="CU108" s="259"/>
      <c r="CV108" s="259"/>
      <c r="CW108" s="259"/>
      <c r="CX108" s="259"/>
      <c r="CY108" s="259"/>
      <c r="CZ108" s="259"/>
      <c r="DA108" s="259"/>
      <c r="DB108" s="259"/>
      <c r="DC108" s="259"/>
      <c r="DD108" s="259"/>
      <c r="DE108" s="259"/>
      <c r="DF108" s="259"/>
      <c r="DG108" s="259"/>
      <c r="DH108" s="259"/>
      <c r="DI108" s="259"/>
      <c r="DJ108" s="259"/>
      <c r="DK108" s="259"/>
      <c r="DL108" s="259"/>
      <c r="DM108" s="259"/>
      <c r="DN108" s="259"/>
      <c r="DO108" s="259"/>
      <c r="DP108" s="259"/>
      <c r="DQ108" s="259"/>
      <c r="DR108" s="259"/>
      <c r="DS108" s="259"/>
      <c r="DT108" s="259"/>
      <c r="DU108" s="259"/>
      <c r="DV108" s="259"/>
      <c r="DW108" s="259"/>
      <c r="DX108" s="259"/>
      <c r="DY108" s="259"/>
      <c r="DZ108" s="259"/>
      <c r="EA108" s="259"/>
      <c r="EB108" s="259"/>
      <c r="EC108" s="259"/>
      <c r="ED108" s="259"/>
      <c r="EE108" s="259"/>
      <c r="EF108" s="259"/>
      <c r="EG108" s="259"/>
      <c r="EH108" s="259"/>
      <c r="EI108" s="259"/>
      <c r="EJ108" s="259"/>
      <c r="EK108" s="259"/>
      <c r="EL108" s="259"/>
      <c r="EM108" s="259"/>
      <c r="EN108" s="259"/>
      <c r="EO108" s="259"/>
      <c r="EP108" s="259"/>
      <c r="EQ108" s="259"/>
      <c r="ER108" s="259"/>
      <c r="ES108" s="259"/>
      <c r="ET108" s="259"/>
      <c r="EU108" s="259"/>
      <c r="EV108" s="259"/>
      <c r="EW108" s="259"/>
      <c r="EX108" s="259"/>
      <c r="EY108" s="259"/>
      <c r="EZ108" s="259"/>
      <c r="FA108" s="259"/>
      <c r="FB108" s="259"/>
      <c r="FC108" s="259"/>
      <c r="FD108" s="259"/>
      <c r="FE108" s="259"/>
      <c r="FF108" s="259"/>
      <c r="FG108" s="259"/>
      <c r="FH108" s="259"/>
      <c r="FI108" s="259"/>
      <c r="FJ108" s="259"/>
      <c r="FK108" s="259"/>
      <c r="FL108" s="259"/>
      <c r="FM108" s="259"/>
      <c r="FN108" s="259"/>
      <c r="FO108" s="259"/>
      <c r="FP108" s="259"/>
      <c r="FQ108" s="259"/>
      <c r="FR108" s="259"/>
      <c r="FS108" s="259"/>
      <c r="FT108" s="259"/>
      <c r="FU108" s="259"/>
      <c r="FV108" s="259"/>
      <c r="FW108" s="259"/>
      <c r="FX108" s="259"/>
      <c r="FY108" s="259"/>
      <c r="FZ108" s="259"/>
      <c r="GA108" s="259"/>
      <c r="GB108" s="259"/>
      <c r="GC108" s="259"/>
      <c r="GD108" s="259"/>
      <c r="GE108" s="259"/>
      <c r="GF108" s="259"/>
      <c r="GG108" s="259"/>
      <c r="GH108" s="259"/>
      <c r="GI108" s="259"/>
      <c r="GJ108" s="259"/>
      <c r="GK108" s="259"/>
      <c r="GL108" s="259"/>
      <c r="GM108" s="259"/>
      <c r="GN108" s="259"/>
      <c r="GO108" s="259"/>
      <c r="GP108" s="259"/>
      <c r="GQ108" s="259"/>
      <c r="GR108" s="259"/>
      <c r="GS108" s="259"/>
      <c r="GT108" s="259"/>
      <c r="GU108" s="259"/>
      <c r="GV108" s="259"/>
      <c r="GW108" s="259"/>
      <c r="GX108" s="259"/>
      <c r="GY108" s="259"/>
      <c r="GZ108" s="259"/>
      <c r="HA108" s="259"/>
      <c r="HB108" s="259"/>
      <c r="HC108" s="259"/>
      <c r="HD108" s="259"/>
      <c r="HE108" s="259"/>
      <c r="HF108" s="259"/>
      <c r="HG108" s="259"/>
      <c r="HH108" s="259"/>
      <c r="HI108" s="259"/>
      <c r="HJ108" s="259"/>
      <c r="HK108" s="259"/>
      <c r="HL108" s="259"/>
      <c r="HM108" s="259"/>
      <c r="HN108" s="259"/>
      <c r="HO108" s="259"/>
      <c r="HP108" s="259"/>
      <c r="HQ108" s="259"/>
      <c r="HR108" s="259"/>
      <c r="HS108" s="259"/>
      <c r="HT108" s="259"/>
      <c r="HU108" s="259"/>
      <c r="HV108" s="259"/>
      <c r="HW108" s="259"/>
      <c r="HX108" s="259"/>
      <c r="HY108" s="259"/>
      <c r="HZ108" s="259"/>
      <c r="IA108" s="259"/>
      <c r="IB108" s="259"/>
      <c r="IC108" s="259"/>
      <c r="ID108" s="259"/>
      <c r="IE108" s="259"/>
      <c r="IF108" s="259"/>
      <c r="IG108" s="259"/>
      <c r="IH108" s="259"/>
      <c r="II108" s="259"/>
      <c r="IJ108" s="259"/>
      <c r="IK108" s="259"/>
      <c r="IL108" s="259"/>
      <c r="IM108" s="259"/>
      <c r="IN108" s="259"/>
      <c r="IO108" s="259"/>
      <c r="IP108" s="259"/>
      <c r="IQ108" s="259"/>
      <c r="IR108" s="259"/>
      <c r="IS108" s="259"/>
      <c r="IT108" s="259"/>
      <c r="IU108" s="259"/>
      <c r="IV108" s="259"/>
      <c r="IW108" s="259"/>
    </row>
    <row r="109" customFormat="false" ht="11.25" hidden="false" customHeight="false" outlineLevel="0" collapsed="false">
      <c r="A109" s="253" t="n">
        <f aca="false">B109</f>
        <v>36487</v>
      </c>
      <c r="B109" s="254" t="n">
        <f aca="false">DATE(YEAR(B104),MONTH(B104),DAY(B104)+7)</f>
        <v>36487</v>
      </c>
      <c r="C109" s="219" t="n">
        <f aca="false">VLOOKUP($B109,data!$B$6:$M$7000,11,0)</f>
        <v>3065000</v>
      </c>
      <c r="D109" s="255" t="n">
        <f aca="false">VLOOKUP($B109,[6]Data!$A$500:$E$1300,4,0)</f>
        <v>66.5</v>
      </c>
      <c r="E109" s="255" t="n">
        <f aca="false">VLOOKUP($B109,[6]Data!$A$500:$E$1300,5,0)</f>
        <v>43</v>
      </c>
      <c r="F109" s="255" t="n">
        <f aca="false">AVERAGE($C103:$C109)</f>
        <v>2892571.42857143</v>
      </c>
      <c r="G109" s="256"/>
      <c r="H109" s="257"/>
      <c r="I109" s="257"/>
      <c r="J109" s="257"/>
      <c r="K109" s="263"/>
      <c r="L109" s="260"/>
      <c r="M109" s="264"/>
      <c r="N109" s="257"/>
      <c r="O109" s="257"/>
      <c r="P109" s="256"/>
      <c r="Q109" s="258"/>
      <c r="R109" s="258"/>
      <c r="S109" s="258"/>
      <c r="T109" s="259"/>
      <c r="U109" s="260"/>
      <c r="V109" s="256"/>
      <c r="W109" s="260"/>
      <c r="X109" s="256"/>
      <c r="Y109" s="250"/>
      <c r="Z109" s="250"/>
      <c r="AA109" s="250"/>
      <c r="AB109" s="259"/>
      <c r="AC109" s="261"/>
      <c r="AD109" s="261"/>
      <c r="AE109" s="261"/>
      <c r="AF109" s="262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I109" s="259"/>
      <c r="BJ109" s="259"/>
      <c r="BK109" s="259"/>
      <c r="BL109" s="259"/>
      <c r="BM109" s="259"/>
      <c r="BN109" s="259"/>
      <c r="BO109" s="259"/>
      <c r="BP109" s="259"/>
      <c r="BQ109" s="259"/>
      <c r="BR109" s="259"/>
      <c r="BS109" s="259"/>
      <c r="BT109" s="259"/>
      <c r="BU109" s="259"/>
      <c r="BV109" s="259"/>
      <c r="BW109" s="259"/>
      <c r="BX109" s="259"/>
      <c r="BY109" s="259"/>
      <c r="BZ109" s="259"/>
      <c r="CA109" s="259"/>
      <c r="CB109" s="259"/>
      <c r="CC109" s="259"/>
      <c r="CD109" s="259"/>
      <c r="CE109" s="259"/>
      <c r="CF109" s="259"/>
      <c r="CG109" s="259"/>
      <c r="CH109" s="259"/>
      <c r="CI109" s="259"/>
      <c r="CJ109" s="259"/>
      <c r="CK109" s="259"/>
      <c r="CL109" s="259"/>
      <c r="CM109" s="259"/>
      <c r="CN109" s="259"/>
      <c r="CO109" s="259"/>
      <c r="CP109" s="259"/>
      <c r="CQ109" s="259"/>
      <c r="CR109" s="259"/>
      <c r="CS109" s="259"/>
      <c r="CT109" s="259"/>
      <c r="CU109" s="259"/>
      <c r="CV109" s="259"/>
      <c r="CW109" s="259"/>
      <c r="CX109" s="259"/>
      <c r="CY109" s="259"/>
      <c r="CZ109" s="259"/>
      <c r="DA109" s="259"/>
      <c r="DB109" s="259"/>
      <c r="DC109" s="259"/>
      <c r="DD109" s="259"/>
      <c r="DE109" s="259"/>
      <c r="DF109" s="259"/>
      <c r="DG109" s="259"/>
      <c r="DH109" s="259"/>
      <c r="DI109" s="259"/>
      <c r="DJ109" s="259"/>
      <c r="DK109" s="259"/>
      <c r="DL109" s="259"/>
      <c r="DM109" s="259"/>
      <c r="DN109" s="259"/>
      <c r="DO109" s="259"/>
      <c r="DP109" s="259"/>
      <c r="DQ109" s="259"/>
      <c r="DR109" s="259"/>
      <c r="DS109" s="259"/>
      <c r="DT109" s="259"/>
      <c r="DU109" s="259"/>
      <c r="DV109" s="259"/>
      <c r="DW109" s="259"/>
      <c r="DX109" s="259"/>
      <c r="DY109" s="259"/>
      <c r="DZ109" s="259"/>
      <c r="EA109" s="259"/>
      <c r="EB109" s="259"/>
      <c r="EC109" s="259"/>
      <c r="ED109" s="259"/>
      <c r="EE109" s="259"/>
      <c r="EF109" s="259"/>
      <c r="EG109" s="259"/>
      <c r="EH109" s="259"/>
      <c r="EI109" s="259"/>
      <c r="EJ109" s="259"/>
      <c r="EK109" s="259"/>
      <c r="EL109" s="259"/>
      <c r="EM109" s="259"/>
      <c r="EN109" s="259"/>
      <c r="EO109" s="259"/>
      <c r="EP109" s="259"/>
      <c r="EQ109" s="259"/>
      <c r="ER109" s="259"/>
      <c r="ES109" s="259"/>
      <c r="ET109" s="259"/>
      <c r="EU109" s="259"/>
      <c r="EV109" s="259"/>
      <c r="EW109" s="259"/>
      <c r="EX109" s="259"/>
      <c r="EY109" s="259"/>
      <c r="EZ109" s="259"/>
      <c r="FA109" s="259"/>
      <c r="FB109" s="259"/>
      <c r="FC109" s="259"/>
      <c r="FD109" s="259"/>
      <c r="FE109" s="259"/>
      <c r="FF109" s="259"/>
      <c r="FG109" s="259"/>
      <c r="FH109" s="259"/>
      <c r="FI109" s="259"/>
      <c r="FJ109" s="259"/>
      <c r="FK109" s="259"/>
      <c r="FL109" s="259"/>
      <c r="FM109" s="259"/>
      <c r="FN109" s="259"/>
      <c r="FO109" s="259"/>
      <c r="FP109" s="259"/>
      <c r="FQ109" s="259"/>
      <c r="FR109" s="259"/>
      <c r="FS109" s="259"/>
      <c r="FT109" s="259"/>
      <c r="FU109" s="259"/>
      <c r="FV109" s="259"/>
      <c r="FW109" s="259"/>
      <c r="FX109" s="259"/>
      <c r="FY109" s="259"/>
      <c r="FZ109" s="259"/>
      <c r="GA109" s="259"/>
      <c r="GB109" s="259"/>
      <c r="GC109" s="259"/>
      <c r="GD109" s="259"/>
      <c r="GE109" s="259"/>
      <c r="GF109" s="259"/>
      <c r="GG109" s="259"/>
      <c r="GH109" s="259"/>
      <c r="GI109" s="259"/>
      <c r="GJ109" s="259"/>
      <c r="GK109" s="259"/>
      <c r="GL109" s="259"/>
      <c r="GM109" s="259"/>
      <c r="GN109" s="259"/>
      <c r="GO109" s="259"/>
      <c r="GP109" s="259"/>
      <c r="GQ109" s="259"/>
      <c r="GR109" s="259"/>
      <c r="GS109" s="259"/>
      <c r="GT109" s="259"/>
      <c r="GU109" s="259"/>
      <c r="GV109" s="259"/>
      <c r="GW109" s="259"/>
      <c r="GX109" s="259"/>
      <c r="GY109" s="259"/>
      <c r="GZ109" s="259"/>
      <c r="HA109" s="259"/>
      <c r="HB109" s="259"/>
      <c r="HC109" s="259"/>
      <c r="HD109" s="259"/>
      <c r="HE109" s="259"/>
      <c r="HF109" s="259"/>
      <c r="HG109" s="259"/>
      <c r="HH109" s="259"/>
      <c r="HI109" s="259"/>
      <c r="HJ109" s="259"/>
      <c r="HK109" s="259"/>
      <c r="HL109" s="259"/>
      <c r="HM109" s="259"/>
      <c r="HN109" s="259"/>
      <c r="HO109" s="259"/>
      <c r="HP109" s="259"/>
      <c r="HQ109" s="259"/>
      <c r="HR109" s="259"/>
      <c r="HS109" s="259"/>
      <c r="HT109" s="259"/>
      <c r="HU109" s="259"/>
      <c r="HV109" s="259"/>
      <c r="HW109" s="259"/>
      <c r="HX109" s="259"/>
      <c r="HY109" s="259"/>
      <c r="HZ109" s="259"/>
      <c r="IA109" s="259"/>
      <c r="IB109" s="259"/>
      <c r="IC109" s="259"/>
      <c r="ID109" s="259"/>
      <c r="IE109" s="259"/>
      <c r="IF109" s="259"/>
      <c r="IG109" s="259"/>
      <c r="IH109" s="259"/>
      <c r="II109" s="259"/>
      <c r="IJ109" s="259"/>
      <c r="IK109" s="259"/>
      <c r="IL109" s="259"/>
      <c r="IM109" s="259"/>
      <c r="IN109" s="259"/>
      <c r="IO109" s="259"/>
      <c r="IP109" s="259"/>
      <c r="IQ109" s="259"/>
      <c r="IR109" s="259"/>
      <c r="IS109" s="259"/>
      <c r="IT109" s="259"/>
      <c r="IU109" s="259"/>
      <c r="IV109" s="259"/>
      <c r="IW109" s="259"/>
    </row>
    <row r="110" customFormat="false" ht="11.25" hidden="false" customHeight="false" outlineLevel="0" collapsed="false">
      <c r="A110" s="253" t="n">
        <f aca="false">B110</f>
        <v>36488</v>
      </c>
      <c r="B110" s="254" t="n">
        <f aca="false">DATE(YEAR(B105),MONTH(B105),DAY(B105)+7)</f>
        <v>36488</v>
      </c>
      <c r="C110" s="219" t="n">
        <f aca="false">VLOOKUP($B110,data!$B$6:$M$7000,11,0)</f>
        <v>2990000</v>
      </c>
      <c r="D110" s="255" t="n">
        <f aca="false">VLOOKUP($B110,[6]Data!$A$500:$E$1300,4,0)</f>
        <v>66.5</v>
      </c>
      <c r="E110" s="255" t="n">
        <f aca="false">VLOOKUP($B110,[6]Data!$A$500:$E$1300,5,0)</f>
        <v>43</v>
      </c>
      <c r="F110" s="255" t="n">
        <f aca="false">AVERAGE($C104:$C110)</f>
        <v>2934571.42857143</v>
      </c>
      <c r="G110" s="256"/>
      <c r="H110" s="257"/>
      <c r="I110" s="257"/>
      <c r="J110" s="257"/>
      <c r="K110" s="263"/>
      <c r="L110" s="260"/>
      <c r="M110" s="264"/>
      <c r="N110" s="257"/>
      <c r="O110" s="257"/>
      <c r="P110" s="256"/>
      <c r="Q110" s="258"/>
      <c r="R110" s="258"/>
      <c r="S110" s="258"/>
      <c r="T110" s="259"/>
      <c r="U110" s="260"/>
      <c r="V110" s="256"/>
      <c r="W110" s="260"/>
      <c r="X110" s="256"/>
      <c r="Y110" s="250"/>
      <c r="Z110" s="250"/>
      <c r="AA110" s="250"/>
      <c r="AB110" s="259"/>
      <c r="AC110" s="261"/>
      <c r="AD110" s="261"/>
      <c r="AE110" s="261"/>
      <c r="AF110" s="262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I110" s="259"/>
      <c r="BJ110" s="259"/>
      <c r="BK110" s="259"/>
      <c r="BL110" s="259"/>
      <c r="BM110" s="259"/>
      <c r="BN110" s="259"/>
      <c r="BO110" s="259"/>
      <c r="BP110" s="259"/>
      <c r="BQ110" s="259"/>
      <c r="BR110" s="259"/>
      <c r="BS110" s="259"/>
      <c r="BT110" s="259"/>
      <c r="BU110" s="259"/>
      <c r="BV110" s="259"/>
      <c r="BW110" s="259"/>
      <c r="BX110" s="259"/>
      <c r="BY110" s="259"/>
      <c r="BZ110" s="259"/>
      <c r="CA110" s="259"/>
      <c r="CB110" s="259"/>
      <c r="CC110" s="259"/>
      <c r="CD110" s="259"/>
      <c r="CE110" s="259"/>
      <c r="CF110" s="259"/>
      <c r="CG110" s="259"/>
      <c r="CH110" s="259"/>
      <c r="CI110" s="259"/>
      <c r="CJ110" s="259"/>
      <c r="CK110" s="259"/>
      <c r="CL110" s="259"/>
      <c r="CM110" s="259"/>
      <c r="CN110" s="259"/>
      <c r="CO110" s="259"/>
      <c r="CP110" s="259"/>
      <c r="CQ110" s="259"/>
      <c r="CR110" s="259"/>
      <c r="CS110" s="259"/>
      <c r="CT110" s="259"/>
      <c r="CU110" s="259"/>
      <c r="CV110" s="259"/>
      <c r="CW110" s="259"/>
      <c r="CX110" s="259"/>
      <c r="CY110" s="259"/>
      <c r="CZ110" s="259"/>
      <c r="DA110" s="259"/>
      <c r="DB110" s="259"/>
      <c r="DC110" s="259"/>
      <c r="DD110" s="259"/>
      <c r="DE110" s="259"/>
      <c r="DF110" s="259"/>
      <c r="DG110" s="259"/>
      <c r="DH110" s="259"/>
      <c r="DI110" s="259"/>
      <c r="DJ110" s="259"/>
      <c r="DK110" s="259"/>
      <c r="DL110" s="259"/>
      <c r="DM110" s="259"/>
      <c r="DN110" s="259"/>
      <c r="DO110" s="259"/>
      <c r="DP110" s="259"/>
      <c r="DQ110" s="259"/>
      <c r="DR110" s="259"/>
      <c r="DS110" s="259"/>
      <c r="DT110" s="259"/>
      <c r="DU110" s="259"/>
      <c r="DV110" s="259"/>
      <c r="DW110" s="259"/>
      <c r="DX110" s="259"/>
      <c r="DY110" s="259"/>
      <c r="DZ110" s="259"/>
      <c r="EA110" s="259"/>
      <c r="EB110" s="259"/>
      <c r="EC110" s="259"/>
      <c r="ED110" s="259"/>
      <c r="EE110" s="259"/>
      <c r="EF110" s="259"/>
      <c r="EG110" s="259"/>
      <c r="EH110" s="259"/>
      <c r="EI110" s="259"/>
      <c r="EJ110" s="259"/>
      <c r="EK110" s="259"/>
      <c r="EL110" s="259"/>
      <c r="EM110" s="259"/>
      <c r="EN110" s="259"/>
      <c r="EO110" s="259"/>
      <c r="EP110" s="259"/>
      <c r="EQ110" s="259"/>
      <c r="ER110" s="259"/>
      <c r="ES110" s="259"/>
      <c r="ET110" s="259"/>
      <c r="EU110" s="259"/>
      <c r="EV110" s="259"/>
      <c r="EW110" s="259"/>
      <c r="EX110" s="259"/>
      <c r="EY110" s="259"/>
      <c r="EZ110" s="259"/>
      <c r="FA110" s="259"/>
      <c r="FB110" s="259"/>
      <c r="FC110" s="259"/>
      <c r="FD110" s="259"/>
      <c r="FE110" s="259"/>
      <c r="FF110" s="259"/>
      <c r="FG110" s="259"/>
      <c r="FH110" s="259"/>
      <c r="FI110" s="259"/>
      <c r="FJ110" s="259"/>
      <c r="FK110" s="259"/>
      <c r="FL110" s="259"/>
      <c r="FM110" s="259"/>
      <c r="FN110" s="259"/>
      <c r="FO110" s="259"/>
      <c r="FP110" s="259"/>
      <c r="FQ110" s="259"/>
      <c r="FR110" s="259"/>
      <c r="FS110" s="259"/>
      <c r="FT110" s="259"/>
      <c r="FU110" s="259"/>
      <c r="FV110" s="259"/>
      <c r="FW110" s="259"/>
      <c r="FX110" s="259"/>
      <c r="FY110" s="259"/>
      <c r="FZ110" s="259"/>
      <c r="GA110" s="259"/>
      <c r="GB110" s="259"/>
      <c r="GC110" s="259"/>
      <c r="GD110" s="259"/>
      <c r="GE110" s="259"/>
      <c r="GF110" s="259"/>
      <c r="GG110" s="259"/>
      <c r="GH110" s="259"/>
      <c r="GI110" s="259"/>
      <c r="GJ110" s="259"/>
      <c r="GK110" s="259"/>
      <c r="GL110" s="259"/>
      <c r="GM110" s="259"/>
      <c r="GN110" s="259"/>
      <c r="GO110" s="259"/>
      <c r="GP110" s="259"/>
      <c r="GQ110" s="259"/>
      <c r="GR110" s="259"/>
      <c r="GS110" s="259"/>
      <c r="GT110" s="259"/>
      <c r="GU110" s="259"/>
      <c r="GV110" s="259"/>
      <c r="GW110" s="259"/>
      <c r="GX110" s="259"/>
      <c r="GY110" s="259"/>
      <c r="GZ110" s="259"/>
      <c r="HA110" s="259"/>
      <c r="HB110" s="259"/>
      <c r="HC110" s="259"/>
      <c r="HD110" s="259"/>
      <c r="HE110" s="259"/>
      <c r="HF110" s="259"/>
      <c r="HG110" s="259"/>
      <c r="HH110" s="259"/>
      <c r="HI110" s="259"/>
      <c r="HJ110" s="259"/>
      <c r="HK110" s="259"/>
      <c r="HL110" s="259"/>
      <c r="HM110" s="259"/>
      <c r="HN110" s="259"/>
      <c r="HO110" s="259"/>
      <c r="HP110" s="259"/>
      <c r="HQ110" s="259"/>
      <c r="HR110" s="259"/>
      <c r="HS110" s="259"/>
      <c r="HT110" s="259"/>
      <c r="HU110" s="259"/>
      <c r="HV110" s="259"/>
      <c r="HW110" s="259"/>
      <c r="HX110" s="259"/>
      <c r="HY110" s="259"/>
      <c r="HZ110" s="259"/>
      <c r="IA110" s="259"/>
      <c r="IB110" s="259"/>
      <c r="IC110" s="259"/>
      <c r="ID110" s="259"/>
      <c r="IE110" s="259"/>
      <c r="IF110" s="259"/>
      <c r="IG110" s="259"/>
      <c r="IH110" s="259"/>
      <c r="II110" s="259"/>
      <c r="IJ110" s="259"/>
      <c r="IK110" s="259"/>
      <c r="IL110" s="259"/>
      <c r="IM110" s="259"/>
      <c r="IN110" s="259"/>
      <c r="IO110" s="259"/>
      <c r="IP110" s="259"/>
      <c r="IQ110" s="259"/>
      <c r="IR110" s="259"/>
      <c r="IS110" s="259"/>
      <c r="IT110" s="259"/>
      <c r="IU110" s="259"/>
      <c r="IV110" s="259"/>
      <c r="IW110" s="259"/>
    </row>
    <row r="111" customFormat="false" ht="11.25" hidden="false" customHeight="false" outlineLevel="0" collapsed="false">
      <c r="A111" s="253" t="n">
        <f aca="false">B111</f>
        <v>36489</v>
      </c>
      <c r="B111" s="254" t="n">
        <f aca="false">DATE(YEAR(B106),MONTH(B106),DAY(B106)+7)</f>
        <v>36489</v>
      </c>
      <c r="C111" s="219" t="n">
        <f aca="false">VLOOKUP($B111,data!$B$6:$M$7000,11,0)</f>
        <v>2420000</v>
      </c>
      <c r="D111" s="255" t="n">
        <f aca="false">VLOOKUP($B111,[6]Data!$A$500:$E$1300,4,0)</f>
        <v>50</v>
      </c>
      <c r="E111" s="255" t="n">
        <f aca="false">VLOOKUP($B111,[6]Data!$A$500:$E$1300,5,0)</f>
        <v>51</v>
      </c>
      <c r="F111" s="255" t="n">
        <f aca="false">AVERAGE($C105:$C111)</f>
        <v>2896857.14285714</v>
      </c>
      <c r="G111" s="256"/>
      <c r="H111" s="257"/>
      <c r="I111" s="257"/>
      <c r="J111" s="257"/>
      <c r="K111" s="263"/>
      <c r="L111" s="260"/>
      <c r="M111" s="264"/>
      <c r="N111" s="257"/>
      <c r="O111" s="257"/>
      <c r="P111" s="256"/>
      <c r="Q111" s="258"/>
      <c r="R111" s="258"/>
      <c r="S111" s="258"/>
      <c r="T111" s="259"/>
      <c r="U111" s="260"/>
      <c r="V111" s="256"/>
      <c r="W111" s="260"/>
      <c r="X111" s="256"/>
      <c r="Y111" s="250"/>
      <c r="Z111" s="250"/>
      <c r="AA111" s="250"/>
      <c r="AB111" s="259"/>
      <c r="AC111" s="261"/>
      <c r="AD111" s="261"/>
      <c r="AE111" s="261"/>
      <c r="AF111" s="262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I111" s="259"/>
      <c r="BJ111" s="259"/>
      <c r="BK111" s="259"/>
      <c r="BL111" s="259"/>
      <c r="BM111" s="259"/>
      <c r="BN111" s="259"/>
      <c r="BO111" s="259"/>
      <c r="BP111" s="259"/>
      <c r="BQ111" s="259"/>
      <c r="BR111" s="259"/>
      <c r="BS111" s="259"/>
      <c r="BT111" s="259"/>
      <c r="BU111" s="259"/>
      <c r="BV111" s="259"/>
      <c r="BW111" s="259"/>
      <c r="BX111" s="259"/>
      <c r="BY111" s="259"/>
      <c r="BZ111" s="259"/>
      <c r="CA111" s="259"/>
      <c r="CB111" s="259"/>
      <c r="CC111" s="259"/>
      <c r="CD111" s="259"/>
      <c r="CE111" s="259"/>
      <c r="CF111" s="259"/>
      <c r="CG111" s="259"/>
      <c r="CH111" s="259"/>
      <c r="CI111" s="259"/>
      <c r="CJ111" s="259"/>
      <c r="CK111" s="259"/>
      <c r="CL111" s="259"/>
      <c r="CM111" s="259"/>
      <c r="CN111" s="259"/>
      <c r="CO111" s="259"/>
      <c r="CP111" s="259"/>
      <c r="CQ111" s="259"/>
      <c r="CR111" s="259"/>
      <c r="CS111" s="259"/>
      <c r="CT111" s="259"/>
      <c r="CU111" s="259"/>
      <c r="CV111" s="259"/>
      <c r="CW111" s="259"/>
      <c r="CX111" s="259"/>
      <c r="CY111" s="259"/>
      <c r="CZ111" s="259"/>
      <c r="DA111" s="259"/>
      <c r="DB111" s="259"/>
      <c r="DC111" s="259"/>
      <c r="DD111" s="259"/>
      <c r="DE111" s="259"/>
      <c r="DF111" s="259"/>
      <c r="DG111" s="259"/>
      <c r="DH111" s="259"/>
      <c r="DI111" s="259"/>
      <c r="DJ111" s="259"/>
      <c r="DK111" s="259"/>
      <c r="DL111" s="259"/>
      <c r="DM111" s="259"/>
      <c r="DN111" s="259"/>
      <c r="DO111" s="259"/>
      <c r="DP111" s="259"/>
      <c r="DQ111" s="259"/>
      <c r="DR111" s="259"/>
      <c r="DS111" s="259"/>
      <c r="DT111" s="259"/>
      <c r="DU111" s="259"/>
      <c r="DV111" s="259"/>
      <c r="DW111" s="259"/>
      <c r="DX111" s="259"/>
      <c r="DY111" s="259"/>
      <c r="DZ111" s="259"/>
      <c r="EA111" s="259"/>
      <c r="EB111" s="259"/>
      <c r="EC111" s="259"/>
      <c r="ED111" s="259"/>
      <c r="EE111" s="259"/>
      <c r="EF111" s="259"/>
      <c r="EG111" s="259"/>
      <c r="EH111" s="259"/>
      <c r="EI111" s="259"/>
      <c r="EJ111" s="259"/>
      <c r="EK111" s="259"/>
      <c r="EL111" s="259"/>
      <c r="EM111" s="259"/>
      <c r="EN111" s="259"/>
      <c r="EO111" s="259"/>
      <c r="EP111" s="259"/>
      <c r="EQ111" s="259"/>
      <c r="ER111" s="259"/>
      <c r="ES111" s="259"/>
      <c r="ET111" s="259"/>
      <c r="EU111" s="259"/>
      <c r="EV111" s="259"/>
      <c r="EW111" s="259"/>
      <c r="EX111" s="259"/>
      <c r="EY111" s="259"/>
      <c r="EZ111" s="259"/>
      <c r="FA111" s="259"/>
      <c r="FB111" s="259"/>
      <c r="FC111" s="259"/>
      <c r="FD111" s="259"/>
      <c r="FE111" s="259"/>
      <c r="FF111" s="259"/>
      <c r="FG111" s="259"/>
      <c r="FH111" s="259"/>
      <c r="FI111" s="259"/>
      <c r="FJ111" s="259"/>
      <c r="FK111" s="259"/>
      <c r="FL111" s="259"/>
      <c r="FM111" s="259"/>
      <c r="FN111" s="259"/>
      <c r="FO111" s="259"/>
      <c r="FP111" s="259"/>
      <c r="FQ111" s="259"/>
      <c r="FR111" s="259"/>
      <c r="FS111" s="259"/>
      <c r="FT111" s="259"/>
      <c r="FU111" s="259"/>
      <c r="FV111" s="259"/>
      <c r="FW111" s="259"/>
      <c r="FX111" s="259"/>
      <c r="FY111" s="259"/>
      <c r="FZ111" s="259"/>
      <c r="GA111" s="259"/>
      <c r="GB111" s="259"/>
      <c r="GC111" s="259"/>
      <c r="GD111" s="259"/>
      <c r="GE111" s="259"/>
      <c r="GF111" s="259"/>
      <c r="GG111" s="259"/>
      <c r="GH111" s="259"/>
      <c r="GI111" s="259"/>
      <c r="GJ111" s="259"/>
      <c r="GK111" s="259"/>
      <c r="GL111" s="259"/>
      <c r="GM111" s="259"/>
      <c r="GN111" s="259"/>
      <c r="GO111" s="259"/>
      <c r="GP111" s="259"/>
      <c r="GQ111" s="259"/>
      <c r="GR111" s="259"/>
      <c r="GS111" s="259"/>
      <c r="GT111" s="259"/>
      <c r="GU111" s="259"/>
      <c r="GV111" s="259"/>
      <c r="GW111" s="259"/>
      <c r="GX111" s="259"/>
      <c r="GY111" s="259"/>
      <c r="GZ111" s="259"/>
      <c r="HA111" s="259"/>
      <c r="HB111" s="259"/>
      <c r="HC111" s="259"/>
      <c r="HD111" s="259"/>
      <c r="HE111" s="259"/>
      <c r="HF111" s="259"/>
      <c r="HG111" s="259"/>
      <c r="HH111" s="259"/>
      <c r="HI111" s="259"/>
      <c r="HJ111" s="259"/>
      <c r="HK111" s="259"/>
      <c r="HL111" s="259"/>
      <c r="HM111" s="259"/>
      <c r="HN111" s="259"/>
      <c r="HO111" s="259"/>
      <c r="HP111" s="259"/>
      <c r="HQ111" s="259"/>
      <c r="HR111" s="259"/>
      <c r="HS111" s="259"/>
      <c r="HT111" s="259"/>
      <c r="HU111" s="259"/>
      <c r="HV111" s="259"/>
      <c r="HW111" s="259"/>
      <c r="HX111" s="259"/>
      <c r="HY111" s="259"/>
      <c r="HZ111" s="259"/>
      <c r="IA111" s="259"/>
      <c r="IB111" s="259"/>
      <c r="IC111" s="259"/>
      <c r="ID111" s="259"/>
      <c r="IE111" s="259"/>
      <c r="IF111" s="259"/>
      <c r="IG111" s="259"/>
      <c r="IH111" s="259"/>
      <c r="II111" s="259"/>
      <c r="IJ111" s="259"/>
      <c r="IK111" s="259"/>
      <c r="IL111" s="259"/>
      <c r="IM111" s="259"/>
      <c r="IN111" s="259"/>
      <c r="IO111" s="259"/>
      <c r="IP111" s="259"/>
      <c r="IQ111" s="259"/>
      <c r="IR111" s="259"/>
      <c r="IS111" s="259"/>
      <c r="IT111" s="259"/>
      <c r="IU111" s="259"/>
      <c r="IV111" s="259"/>
      <c r="IW111" s="259"/>
    </row>
    <row r="112" customFormat="false" ht="11.25" hidden="false" customHeight="false" outlineLevel="0" collapsed="false">
      <c r="A112" s="253" t="n">
        <f aca="false">B112</f>
        <v>36490</v>
      </c>
      <c r="B112" s="254" t="n">
        <f aca="false">DATE(YEAR(B107),MONTH(B107),DAY(B107)+7)</f>
        <v>36490</v>
      </c>
      <c r="C112" s="219" t="n">
        <f aca="false">VLOOKUP($B112,data!$B$6:$M$7000,11,0)</f>
        <v>2331000</v>
      </c>
      <c r="D112" s="255" t="n">
        <f aca="false">VLOOKUP($B112,[6]Data!$A$500:$E$1300,4,0)</f>
        <v>66.5</v>
      </c>
      <c r="E112" s="255" t="n">
        <f aca="false">VLOOKUP($B112,[6]Data!$A$500:$E$1300,5,0)</f>
        <v>43</v>
      </c>
      <c r="F112" s="255" t="n">
        <f aca="false">AVERAGE($C106:$C112)</f>
        <v>2830857.14285714</v>
      </c>
      <c r="G112" s="256"/>
      <c r="H112" s="257"/>
      <c r="I112" s="257"/>
      <c r="J112" s="257"/>
      <c r="K112" s="263"/>
      <c r="L112" s="260"/>
      <c r="M112" s="264"/>
      <c r="N112" s="257"/>
      <c r="O112" s="257"/>
      <c r="P112" s="256"/>
      <c r="Q112" s="258"/>
      <c r="R112" s="258"/>
      <c r="S112" s="258"/>
      <c r="T112" s="259"/>
      <c r="U112" s="260"/>
      <c r="V112" s="256"/>
      <c r="W112" s="260"/>
      <c r="X112" s="256"/>
      <c r="Y112" s="250"/>
      <c r="Z112" s="250"/>
      <c r="AA112" s="250"/>
      <c r="AB112" s="259"/>
      <c r="AC112" s="261"/>
      <c r="AD112" s="261"/>
      <c r="AE112" s="261"/>
      <c r="AF112" s="262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I112" s="259"/>
      <c r="BJ112" s="259"/>
      <c r="BK112" s="259"/>
      <c r="BL112" s="259"/>
      <c r="BM112" s="259"/>
      <c r="BN112" s="259"/>
      <c r="BO112" s="259"/>
      <c r="BP112" s="259"/>
      <c r="BQ112" s="259"/>
      <c r="BR112" s="259"/>
      <c r="BS112" s="259"/>
      <c r="BT112" s="259"/>
      <c r="BU112" s="259"/>
      <c r="BV112" s="259"/>
      <c r="BW112" s="259"/>
      <c r="BX112" s="259"/>
      <c r="BY112" s="259"/>
      <c r="BZ112" s="259"/>
      <c r="CA112" s="259"/>
      <c r="CB112" s="259"/>
      <c r="CC112" s="259"/>
      <c r="CD112" s="259"/>
      <c r="CE112" s="259"/>
      <c r="CF112" s="259"/>
      <c r="CG112" s="259"/>
      <c r="CH112" s="259"/>
      <c r="CI112" s="259"/>
      <c r="CJ112" s="259"/>
      <c r="CK112" s="259"/>
      <c r="CL112" s="259"/>
      <c r="CM112" s="259"/>
      <c r="CN112" s="259"/>
      <c r="CO112" s="259"/>
      <c r="CP112" s="259"/>
      <c r="CQ112" s="259"/>
      <c r="CR112" s="259"/>
      <c r="CS112" s="259"/>
      <c r="CT112" s="259"/>
      <c r="CU112" s="259"/>
      <c r="CV112" s="259"/>
      <c r="CW112" s="259"/>
      <c r="CX112" s="259"/>
      <c r="CY112" s="259"/>
      <c r="CZ112" s="259"/>
      <c r="DA112" s="259"/>
      <c r="DB112" s="259"/>
      <c r="DC112" s="259"/>
      <c r="DD112" s="259"/>
      <c r="DE112" s="259"/>
      <c r="DF112" s="259"/>
      <c r="DG112" s="259"/>
      <c r="DH112" s="259"/>
      <c r="DI112" s="259"/>
      <c r="DJ112" s="259"/>
      <c r="DK112" s="259"/>
      <c r="DL112" s="259"/>
      <c r="DM112" s="259"/>
      <c r="DN112" s="259"/>
      <c r="DO112" s="259"/>
      <c r="DP112" s="259"/>
      <c r="DQ112" s="259"/>
      <c r="DR112" s="259"/>
      <c r="DS112" s="259"/>
      <c r="DT112" s="259"/>
      <c r="DU112" s="259"/>
      <c r="DV112" s="259"/>
      <c r="DW112" s="259"/>
      <c r="DX112" s="259"/>
      <c r="DY112" s="259"/>
      <c r="DZ112" s="259"/>
      <c r="EA112" s="259"/>
      <c r="EB112" s="259"/>
      <c r="EC112" s="259"/>
      <c r="ED112" s="259"/>
      <c r="EE112" s="259"/>
      <c r="EF112" s="259"/>
      <c r="EG112" s="259"/>
      <c r="EH112" s="259"/>
      <c r="EI112" s="259"/>
      <c r="EJ112" s="259"/>
      <c r="EK112" s="259"/>
      <c r="EL112" s="259"/>
      <c r="EM112" s="259"/>
      <c r="EN112" s="259"/>
      <c r="EO112" s="259"/>
      <c r="EP112" s="259"/>
      <c r="EQ112" s="259"/>
      <c r="ER112" s="259"/>
      <c r="ES112" s="259"/>
      <c r="ET112" s="259"/>
      <c r="EU112" s="259"/>
      <c r="EV112" s="259"/>
      <c r="EW112" s="259"/>
      <c r="EX112" s="259"/>
      <c r="EY112" s="259"/>
      <c r="EZ112" s="259"/>
      <c r="FA112" s="259"/>
      <c r="FB112" s="259"/>
      <c r="FC112" s="259"/>
      <c r="FD112" s="259"/>
      <c r="FE112" s="259"/>
      <c r="FF112" s="259"/>
      <c r="FG112" s="259"/>
      <c r="FH112" s="259"/>
      <c r="FI112" s="259"/>
      <c r="FJ112" s="259"/>
      <c r="FK112" s="259"/>
      <c r="FL112" s="259"/>
      <c r="FM112" s="259"/>
      <c r="FN112" s="259"/>
      <c r="FO112" s="259"/>
      <c r="FP112" s="259"/>
      <c r="FQ112" s="259"/>
      <c r="FR112" s="259"/>
      <c r="FS112" s="259"/>
      <c r="FT112" s="259"/>
      <c r="FU112" s="259"/>
      <c r="FV112" s="259"/>
      <c r="FW112" s="259"/>
      <c r="FX112" s="259"/>
      <c r="FY112" s="259"/>
      <c r="FZ112" s="259"/>
      <c r="GA112" s="259"/>
      <c r="GB112" s="259"/>
      <c r="GC112" s="259"/>
      <c r="GD112" s="259"/>
      <c r="GE112" s="259"/>
      <c r="GF112" s="259"/>
      <c r="GG112" s="259"/>
      <c r="GH112" s="259"/>
      <c r="GI112" s="259"/>
      <c r="GJ112" s="259"/>
      <c r="GK112" s="259"/>
      <c r="GL112" s="259"/>
      <c r="GM112" s="259"/>
      <c r="GN112" s="259"/>
      <c r="GO112" s="259"/>
      <c r="GP112" s="259"/>
      <c r="GQ112" s="259"/>
      <c r="GR112" s="259"/>
      <c r="GS112" s="259"/>
      <c r="GT112" s="259"/>
      <c r="GU112" s="259"/>
      <c r="GV112" s="259"/>
      <c r="GW112" s="259"/>
      <c r="GX112" s="259"/>
      <c r="GY112" s="259"/>
      <c r="GZ112" s="259"/>
      <c r="HA112" s="259"/>
      <c r="HB112" s="259"/>
      <c r="HC112" s="259"/>
      <c r="HD112" s="259"/>
      <c r="HE112" s="259"/>
      <c r="HF112" s="259"/>
      <c r="HG112" s="259"/>
      <c r="HH112" s="259"/>
      <c r="HI112" s="259"/>
      <c r="HJ112" s="259"/>
      <c r="HK112" s="259"/>
      <c r="HL112" s="259"/>
      <c r="HM112" s="259"/>
      <c r="HN112" s="259"/>
      <c r="HO112" s="259"/>
      <c r="HP112" s="259"/>
      <c r="HQ112" s="259"/>
      <c r="HR112" s="259"/>
      <c r="HS112" s="259"/>
      <c r="HT112" s="259"/>
      <c r="HU112" s="259"/>
      <c r="HV112" s="259"/>
      <c r="HW112" s="259"/>
      <c r="HX112" s="259"/>
      <c r="HY112" s="259"/>
      <c r="HZ112" s="259"/>
      <c r="IA112" s="259"/>
      <c r="IB112" s="259"/>
      <c r="IC112" s="259"/>
      <c r="ID112" s="259"/>
      <c r="IE112" s="259"/>
      <c r="IF112" s="259"/>
      <c r="IG112" s="259"/>
      <c r="IH112" s="259"/>
      <c r="II112" s="259"/>
      <c r="IJ112" s="259"/>
      <c r="IK112" s="259"/>
      <c r="IL112" s="259"/>
      <c r="IM112" s="259"/>
      <c r="IN112" s="259"/>
      <c r="IO112" s="259"/>
      <c r="IP112" s="259"/>
      <c r="IQ112" s="259"/>
      <c r="IR112" s="259"/>
      <c r="IS112" s="259"/>
      <c r="IT112" s="259"/>
      <c r="IU112" s="259"/>
      <c r="IV112" s="259"/>
      <c r="IW112" s="259"/>
    </row>
    <row r="113" customFormat="false" ht="11.25" hidden="false" customHeight="false" outlineLevel="0" collapsed="false">
      <c r="A113" s="253" t="n">
        <f aca="false">B113</f>
        <v>36493</v>
      </c>
      <c r="B113" s="254" t="n">
        <f aca="false">DATE(YEAR(B108),MONTH(B108),DAY(B108)+7)</f>
        <v>36493</v>
      </c>
      <c r="C113" s="219" t="n">
        <f aca="false">VLOOKUP($B113,data!$B$6:$M$7000,11,0)</f>
        <v>2871000</v>
      </c>
      <c r="D113" s="255" t="n">
        <f aca="false">VLOOKUP($B113,[6]Data!$A$500:$E$1300,4,0)</f>
        <v>69.5</v>
      </c>
      <c r="E113" s="255" t="n">
        <f aca="false">VLOOKUP($B113,[6]Data!$A$500:$E$1300,5,0)</f>
        <v>48.5</v>
      </c>
      <c r="F113" s="255" t="n">
        <f aca="false">AVERAGE($C107:$C113)</f>
        <v>2826000</v>
      </c>
      <c r="G113" s="256"/>
      <c r="H113" s="257"/>
      <c r="I113" s="257"/>
      <c r="J113" s="257"/>
      <c r="K113" s="263"/>
      <c r="L113" s="260"/>
      <c r="M113" s="264"/>
      <c r="N113" s="257"/>
      <c r="O113" s="257"/>
      <c r="P113" s="256"/>
      <c r="Q113" s="258"/>
      <c r="R113" s="258"/>
      <c r="S113" s="258"/>
      <c r="T113" s="259"/>
      <c r="U113" s="260"/>
      <c r="V113" s="256"/>
      <c r="W113" s="260"/>
      <c r="X113" s="256"/>
      <c r="Y113" s="250"/>
      <c r="Z113" s="250"/>
      <c r="AA113" s="250"/>
      <c r="AB113" s="259"/>
      <c r="AC113" s="261"/>
      <c r="AD113" s="261"/>
      <c r="AE113" s="261"/>
      <c r="AF113" s="262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I113" s="259"/>
      <c r="BJ113" s="259"/>
      <c r="BK113" s="259"/>
      <c r="BL113" s="259"/>
      <c r="BM113" s="259"/>
      <c r="BN113" s="259"/>
      <c r="BO113" s="259"/>
      <c r="BP113" s="259"/>
      <c r="BQ113" s="259"/>
      <c r="BR113" s="259"/>
      <c r="BS113" s="259"/>
      <c r="BT113" s="259"/>
      <c r="BU113" s="259"/>
      <c r="BV113" s="259"/>
      <c r="BW113" s="259"/>
      <c r="BX113" s="259"/>
      <c r="BY113" s="259"/>
      <c r="BZ113" s="259"/>
      <c r="CA113" s="259"/>
      <c r="CB113" s="259"/>
      <c r="CC113" s="259"/>
      <c r="CD113" s="259"/>
      <c r="CE113" s="259"/>
      <c r="CF113" s="259"/>
      <c r="CG113" s="259"/>
      <c r="CH113" s="259"/>
      <c r="CI113" s="259"/>
      <c r="CJ113" s="259"/>
      <c r="CK113" s="259"/>
      <c r="CL113" s="259"/>
      <c r="CM113" s="259"/>
      <c r="CN113" s="259"/>
      <c r="CO113" s="259"/>
      <c r="CP113" s="259"/>
      <c r="CQ113" s="259"/>
      <c r="CR113" s="259"/>
      <c r="CS113" s="259"/>
      <c r="CT113" s="259"/>
      <c r="CU113" s="259"/>
      <c r="CV113" s="259"/>
      <c r="CW113" s="259"/>
      <c r="CX113" s="259"/>
      <c r="CY113" s="259"/>
      <c r="CZ113" s="259"/>
      <c r="DA113" s="259"/>
      <c r="DB113" s="259"/>
      <c r="DC113" s="259"/>
      <c r="DD113" s="259"/>
      <c r="DE113" s="259"/>
      <c r="DF113" s="259"/>
      <c r="DG113" s="259"/>
      <c r="DH113" s="259"/>
      <c r="DI113" s="259"/>
      <c r="DJ113" s="259"/>
      <c r="DK113" s="259"/>
      <c r="DL113" s="259"/>
      <c r="DM113" s="259"/>
      <c r="DN113" s="259"/>
      <c r="DO113" s="259"/>
      <c r="DP113" s="259"/>
      <c r="DQ113" s="259"/>
      <c r="DR113" s="259"/>
      <c r="DS113" s="259"/>
      <c r="DT113" s="259"/>
      <c r="DU113" s="259"/>
      <c r="DV113" s="259"/>
      <c r="DW113" s="259"/>
      <c r="DX113" s="259"/>
      <c r="DY113" s="259"/>
      <c r="DZ113" s="259"/>
      <c r="EA113" s="259"/>
      <c r="EB113" s="259"/>
      <c r="EC113" s="259"/>
      <c r="ED113" s="259"/>
      <c r="EE113" s="259"/>
      <c r="EF113" s="259"/>
      <c r="EG113" s="259"/>
      <c r="EH113" s="259"/>
      <c r="EI113" s="259"/>
      <c r="EJ113" s="259"/>
      <c r="EK113" s="259"/>
      <c r="EL113" s="259"/>
      <c r="EM113" s="259"/>
      <c r="EN113" s="259"/>
      <c r="EO113" s="259"/>
      <c r="EP113" s="259"/>
      <c r="EQ113" s="259"/>
      <c r="ER113" s="259"/>
      <c r="ES113" s="259"/>
      <c r="ET113" s="259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59"/>
      <c r="FL113" s="259"/>
      <c r="FM113" s="259"/>
      <c r="FN113" s="259"/>
      <c r="FO113" s="259"/>
      <c r="FP113" s="259"/>
      <c r="FQ113" s="259"/>
      <c r="FR113" s="259"/>
      <c r="FS113" s="259"/>
      <c r="FT113" s="259"/>
      <c r="FU113" s="259"/>
      <c r="FV113" s="259"/>
      <c r="FW113" s="259"/>
      <c r="FX113" s="259"/>
      <c r="FY113" s="259"/>
      <c r="FZ113" s="259"/>
      <c r="GA113" s="259"/>
      <c r="GB113" s="259"/>
      <c r="GC113" s="259"/>
      <c r="GD113" s="259"/>
      <c r="GE113" s="259"/>
      <c r="GF113" s="259"/>
      <c r="GG113" s="259"/>
      <c r="GH113" s="259"/>
      <c r="GI113" s="259"/>
      <c r="GJ113" s="259"/>
      <c r="GK113" s="259"/>
      <c r="GL113" s="259"/>
      <c r="GM113" s="259"/>
      <c r="GN113" s="259"/>
      <c r="GO113" s="259"/>
      <c r="GP113" s="259"/>
      <c r="GQ113" s="259"/>
      <c r="GR113" s="259"/>
      <c r="GS113" s="259"/>
      <c r="GT113" s="259"/>
      <c r="GU113" s="259"/>
      <c r="GV113" s="259"/>
      <c r="GW113" s="259"/>
      <c r="GX113" s="259"/>
      <c r="GY113" s="259"/>
      <c r="GZ113" s="259"/>
      <c r="HA113" s="259"/>
      <c r="HB113" s="259"/>
      <c r="HC113" s="259"/>
      <c r="HD113" s="259"/>
      <c r="HE113" s="259"/>
      <c r="HF113" s="259"/>
      <c r="HG113" s="259"/>
      <c r="HH113" s="259"/>
      <c r="HI113" s="259"/>
      <c r="HJ113" s="259"/>
      <c r="HK113" s="259"/>
      <c r="HL113" s="259"/>
      <c r="HM113" s="259"/>
      <c r="HN113" s="259"/>
      <c r="HO113" s="259"/>
      <c r="HP113" s="259"/>
      <c r="HQ113" s="259"/>
      <c r="HR113" s="259"/>
      <c r="HS113" s="259"/>
      <c r="HT113" s="259"/>
      <c r="HU113" s="259"/>
      <c r="HV113" s="259"/>
      <c r="HW113" s="259"/>
      <c r="HX113" s="259"/>
      <c r="HY113" s="259"/>
      <c r="HZ113" s="259"/>
      <c r="IA113" s="259"/>
      <c r="IB113" s="259"/>
      <c r="IC113" s="259"/>
      <c r="ID113" s="259"/>
      <c r="IE113" s="259"/>
      <c r="IF113" s="259"/>
      <c r="IG113" s="259"/>
      <c r="IH113" s="259"/>
      <c r="II113" s="259"/>
      <c r="IJ113" s="259"/>
      <c r="IK113" s="259"/>
      <c r="IL113" s="259"/>
      <c r="IM113" s="259"/>
      <c r="IN113" s="259"/>
      <c r="IO113" s="259"/>
      <c r="IP113" s="259"/>
      <c r="IQ113" s="259"/>
      <c r="IR113" s="259"/>
      <c r="IS113" s="259"/>
      <c r="IT113" s="259"/>
      <c r="IU113" s="259"/>
      <c r="IV113" s="259"/>
      <c r="IW113" s="259"/>
    </row>
    <row r="114" customFormat="false" ht="11.25" hidden="false" customHeight="false" outlineLevel="0" collapsed="false">
      <c r="A114" s="253" t="n">
        <f aca="false">B114</f>
        <v>36494</v>
      </c>
      <c r="B114" s="254" t="n">
        <f aca="false">DATE(YEAR(B109),MONTH(B109),DAY(B109)+7)</f>
        <v>36494</v>
      </c>
      <c r="C114" s="219" t="n">
        <f aca="false">VLOOKUP($B114,data!$B$6:$M$7000,11,0)</f>
        <v>2979000</v>
      </c>
      <c r="D114" s="255" t="n">
        <f aca="false">VLOOKUP($B114,[6]Data!$A$500:$E$1300,4,0)</f>
        <v>65</v>
      </c>
      <c r="E114" s="255" t="n">
        <f aca="false">VLOOKUP($B114,[6]Data!$A$500:$E$1300,5,0)</f>
        <v>50</v>
      </c>
      <c r="F114" s="255" t="n">
        <f aca="false">AVERAGE($C108:$C114)</f>
        <v>2859428.57142857</v>
      </c>
      <c r="G114" s="256"/>
      <c r="H114" s="257"/>
      <c r="I114" s="257"/>
      <c r="J114" s="257"/>
      <c r="K114" s="263"/>
      <c r="L114" s="260"/>
      <c r="M114" s="264"/>
      <c r="N114" s="257"/>
      <c r="O114" s="257"/>
      <c r="P114" s="256"/>
      <c r="Q114" s="258"/>
      <c r="R114" s="258"/>
      <c r="S114" s="258"/>
      <c r="T114" s="259"/>
      <c r="U114" s="260"/>
      <c r="V114" s="256"/>
      <c r="W114" s="260"/>
      <c r="X114" s="256"/>
      <c r="Y114" s="250"/>
      <c r="Z114" s="250"/>
      <c r="AA114" s="250"/>
      <c r="AB114" s="259"/>
      <c r="AC114" s="261"/>
      <c r="AD114" s="261"/>
      <c r="AE114" s="261"/>
      <c r="AF114" s="262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I114" s="259"/>
      <c r="BJ114" s="259"/>
      <c r="BK114" s="259"/>
      <c r="BL114" s="259"/>
      <c r="BM114" s="259"/>
      <c r="BN114" s="259"/>
      <c r="BO114" s="259"/>
      <c r="BP114" s="259"/>
      <c r="BQ114" s="259"/>
      <c r="BR114" s="259"/>
      <c r="BS114" s="259"/>
      <c r="BT114" s="259"/>
      <c r="BU114" s="259"/>
      <c r="BV114" s="259"/>
      <c r="BW114" s="259"/>
      <c r="BX114" s="259"/>
      <c r="BY114" s="259"/>
      <c r="BZ114" s="259"/>
      <c r="CA114" s="259"/>
      <c r="CB114" s="259"/>
      <c r="CC114" s="259"/>
      <c r="CD114" s="259"/>
      <c r="CE114" s="259"/>
      <c r="CF114" s="259"/>
      <c r="CG114" s="259"/>
      <c r="CH114" s="259"/>
      <c r="CI114" s="259"/>
      <c r="CJ114" s="259"/>
      <c r="CK114" s="259"/>
      <c r="CL114" s="259"/>
      <c r="CM114" s="259"/>
      <c r="CN114" s="259"/>
      <c r="CO114" s="259"/>
      <c r="CP114" s="259"/>
      <c r="CQ114" s="259"/>
      <c r="CR114" s="259"/>
      <c r="CS114" s="259"/>
      <c r="CT114" s="259"/>
      <c r="CU114" s="259"/>
      <c r="CV114" s="259"/>
      <c r="CW114" s="259"/>
      <c r="CX114" s="259"/>
      <c r="CY114" s="259"/>
      <c r="CZ114" s="259"/>
      <c r="DA114" s="259"/>
      <c r="DB114" s="259"/>
      <c r="DC114" s="259"/>
      <c r="DD114" s="259"/>
      <c r="DE114" s="259"/>
      <c r="DF114" s="259"/>
      <c r="DG114" s="259"/>
      <c r="DH114" s="259"/>
      <c r="DI114" s="259"/>
      <c r="DJ114" s="259"/>
      <c r="DK114" s="259"/>
      <c r="DL114" s="259"/>
      <c r="DM114" s="259"/>
      <c r="DN114" s="259"/>
      <c r="DO114" s="259"/>
      <c r="DP114" s="259"/>
      <c r="DQ114" s="259"/>
      <c r="DR114" s="259"/>
      <c r="DS114" s="259"/>
      <c r="DT114" s="259"/>
      <c r="DU114" s="259"/>
      <c r="DV114" s="259"/>
      <c r="DW114" s="259"/>
      <c r="DX114" s="259"/>
      <c r="DY114" s="259"/>
      <c r="DZ114" s="259"/>
      <c r="EA114" s="259"/>
      <c r="EB114" s="259"/>
      <c r="EC114" s="259"/>
      <c r="ED114" s="259"/>
      <c r="EE114" s="259"/>
      <c r="EF114" s="259"/>
      <c r="EG114" s="259"/>
      <c r="EH114" s="259"/>
      <c r="EI114" s="259"/>
      <c r="EJ114" s="259"/>
      <c r="EK114" s="259"/>
      <c r="EL114" s="259"/>
      <c r="EM114" s="259"/>
      <c r="EN114" s="259"/>
      <c r="EO114" s="259"/>
      <c r="EP114" s="259"/>
      <c r="EQ114" s="259"/>
      <c r="ER114" s="259"/>
      <c r="ES114" s="259"/>
      <c r="ET114" s="259"/>
      <c r="EU114" s="259"/>
      <c r="EV114" s="259"/>
      <c r="EW114" s="259"/>
      <c r="EX114" s="259"/>
      <c r="EY114" s="259"/>
      <c r="EZ114" s="259"/>
      <c r="FA114" s="259"/>
      <c r="FB114" s="259"/>
      <c r="FC114" s="259"/>
      <c r="FD114" s="259"/>
      <c r="FE114" s="259"/>
      <c r="FF114" s="259"/>
      <c r="FG114" s="259"/>
      <c r="FH114" s="259"/>
      <c r="FI114" s="259"/>
      <c r="FJ114" s="259"/>
      <c r="FK114" s="259"/>
      <c r="FL114" s="259"/>
      <c r="FM114" s="259"/>
      <c r="FN114" s="259"/>
      <c r="FO114" s="259"/>
      <c r="FP114" s="259"/>
      <c r="FQ114" s="259"/>
      <c r="FR114" s="259"/>
      <c r="FS114" s="259"/>
      <c r="FT114" s="259"/>
      <c r="FU114" s="259"/>
      <c r="FV114" s="259"/>
      <c r="FW114" s="259"/>
      <c r="FX114" s="259"/>
      <c r="FY114" s="259"/>
      <c r="FZ114" s="259"/>
      <c r="GA114" s="259"/>
      <c r="GB114" s="259"/>
      <c r="GC114" s="259"/>
      <c r="GD114" s="259"/>
      <c r="GE114" s="259"/>
      <c r="GF114" s="259"/>
      <c r="GG114" s="259"/>
      <c r="GH114" s="259"/>
      <c r="GI114" s="259"/>
      <c r="GJ114" s="259"/>
      <c r="GK114" s="259"/>
      <c r="GL114" s="259"/>
      <c r="GM114" s="259"/>
      <c r="GN114" s="259"/>
      <c r="GO114" s="259"/>
      <c r="GP114" s="259"/>
      <c r="GQ114" s="259"/>
      <c r="GR114" s="259"/>
      <c r="GS114" s="259"/>
      <c r="GT114" s="259"/>
      <c r="GU114" s="259"/>
      <c r="GV114" s="259"/>
      <c r="GW114" s="259"/>
      <c r="GX114" s="259"/>
      <c r="GY114" s="259"/>
      <c r="GZ114" s="259"/>
      <c r="HA114" s="259"/>
      <c r="HB114" s="259"/>
      <c r="HC114" s="259"/>
      <c r="HD114" s="259"/>
      <c r="HE114" s="259"/>
      <c r="HF114" s="259"/>
      <c r="HG114" s="259"/>
      <c r="HH114" s="259"/>
      <c r="HI114" s="259"/>
      <c r="HJ114" s="259"/>
      <c r="HK114" s="259"/>
      <c r="HL114" s="259"/>
      <c r="HM114" s="259"/>
      <c r="HN114" s="259"/>
      <c r="HO114" s="259"/>
      <c r="HP114" s="259"/>
      <c r="HQ114" s="259"/>
      <c r="HR114" s="259"/>
      <c r="HS114" s="259"/>
      <c r="HT114" s="259"/>
      <c r="HU114" s="259"/>
      <c r="HV114" s="259"/>
      <c r="HW114" s="259"/>
      <c r="HX114" s="259"/>
      <c r="HY114" s="259"/>
      <c r="HZ114" s="259"/>
      <c r="IA114" s="259"/>
      <c r="IB114" s="259"/>
      <c r="IC114" s="259"/>
      <c r="ID114" s="259"/>
      <c r="IE114" s="259"/>
      <c r="IF114" s="259"/>
      <c r="IG114" s="259"/>
      <c r="IH114" s="259"/>
      <c r="II114" s="259"/>
      <c r="IJ114" s="259"/>
      <c r="IK114" s="259"/>
      <c r="IL114" s="259"/>
      <c r="IM114" s="259"/>
      <c r="IN114" s="259"/>
      <c r="IO114" s="259"/>
      <c r="IP114" s="259"/>
      <c r="IQ114" s="259"/>
      <c r="IR114" s="259"/>
      <c r="IS114" s="259"/>
      <c r="IT114" s="259"/>
      <c r="IU114" s="259"/>
      <c r="IV114" s="259"/>
      <c r="IW114" s="259"/>
    </row>
    <row r="115" customFormat="false" ht="11.25" hidden="false" customHeight="false" outlineLevel="0" collapsed="false">
      <c r="A115" s="253" t="n">
        <f aca="false">B115</f>
        <v>36495</v>
      </c>
      <c r="B115" s="254" t="n">
        <f aca="false">DATE(YEAR(B110),MONTH(B110),DAY(B110)+7)</f>
        <v>36495</v>
      </c>
      <c r="C115" s="219" t="n">
        <f aca="false">VLOOKUP($B115,data!$B$6:$M$7000,11,0)</f>
        <v>3224000</v>
      </c>
      <c r="D115" s="255" t="n">
        <f aca="false">VLOOKUP($B115,[6]Data!$A$500:$E$1300,4,0)</f>
        <v>61</v>
      </c>
      <c r="E115" s="255" t="n">
        <f aca="false">VLOOKUP($B115,[6]Data!$A$500:$E$1300,5,0)</f>
        <v>48</v>
      </c>
      <c r="F115" s="255" t="n">
        <f aca="false">AVERAGE($C109:$C115)</f>
        <v>2840000</v>
      </c>
      <c r="G115" s="256"/>
      <c r="H115" s="257"/>
      <c r="I115" s="257"/>
      <c r="J115" s="257"/>
      <c r="K115" s="263"/>
      <c r="L115" s="260"/>
      <c r="M115" s="264"/>
      <c r="N115" s="257"/>
      <c r="O115" s="257"/>
      <c r="P115" s="256"/>
      <c r="Q115" s="258"/>
      <c r="R115" s="258"/>
      <c r="S115" s="258"/>
      <c r="T115" s="259"/>
      <c r="U115" s="260"/>
      <c r="V115" s="256"/>
      <c r="W115" s="260"/>
      <c r="X115" s="256"/>
      <c r="Y115" s="250"/>
      <c r="Z115" s="250"/>
      <c r="AA115" s="250"/>
      <c r="AB115" s="259"/>
      <c r="AC115" s="261"/>
      <c r="AD115" s="261"/>
      <c r="AE115" s="261"/>
      <c r="AF115" s="262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I115" s="259"/>
      <c r="BJ115" s="259"/>
      <c r="BK115" s="259"/>
      <c r="BL115" s="259"/>
      <c r="BM115" s="259"/>
      <c r="BN115" s="259"/>
      <c r="BO115" s="259"/>
      <c r="BP115" s="259"/>
      <c r="BQ115" s="259"/>
      <c r="BR115" s="259"/>
      <c r="BS115" s="259"/>
      <c r="BT115" s="259"/>
      <c r="BU115" s="259"/>
      <c r="BV115" s="259"/>
      <c r="BW115" s="259"/>
      <c r="BX115" s="259"/>
      <c r="BY115" s="259"/>
      <c r="BZ115" s="259"/>
      <c r="CA115" s="259"/>
      <c r="CB115" s="259"/>
      <c r="CC115" s="259"/>
      <c r="CD115" s="259"/>
      <c r="CE115" s="259"/>
      <c r="CF115" s="259"/>
      <c r="CG115" s="259"/>
      <c r="CH115" s="259"/>
      <c r="CI115" s="259"/>
      <c r="CJ115" s="259"/>
      <c r="CK115" s="259"/>
      <c r="CL115" s="259"/>
      <c r="CM115" s="259"/>
      <c r="CN115" s="259"/>
      <c r="CO115" s="259"/>
      <c r="CP115" s="259"/>
      <c r="CQ115" s="259"/>
      <c r="CR115" s="259"/>
      <c r="CS115" s="259"/>
      <c r="CT115" s="259"/>
      <c r="CU115" s="259"/>
      <c r="CV115" s="259"/>
      <c r="CW115" s="259"/>
      <c r="CX115" s="259"/>
      <c r="CY115" s="259"/>
      <c r="CZ115" s="259"/>
      <c r="DA115" s="259"/>
      <c r="DB115" s="259"/>
      <c r="DC115" s="259"/>
      <c r="DD115" s="259"/>
      <c r="DE115" s="259"/>
      <c r="DF115" s="259"/>
      <c r="DG115" s="259"/>
      <c r="DH115" s="259"/>
      <c r="DI115" s="259"/>
      <c r="DJ115" s="259"/>
      <c r="DK115" s="259"/>
      <c r="DL115" s="259"/>
      <c r="DM115" s="259"/>
      <c r="DN115" s="259"/>
      <c r="DO115" s="259"/>
      <c r="DP115" s="259"/>
      <c r="DQ115" s="259"/>
      <c r="DR115" s="259"/>
      <c r="DS115" s="259"/>
      <c r="DT115" s="259"/>
      <c r="DU115" s="259"/>
      <c r="DV115" s="259"/>
      <c r="DW115" s="259"/>
      <c r="DX115" s="259"/>
      <c r="DY115" s="259"/>
      <c r="DZ115" s="259"/>
      <c r="EA115" s="259"/>
      <c r="EB115" s="259"/>
      <c r="EC115" s="259"/>
      <c r="ED115" s="259"/>
      <c r="EE115" s="259"/>
      <c r="EF115" s="259"/>
      <c r="EG115" s="259"/>
      <c r="EH115" s="259"/>
      <c r="EI115" s="259"/>
      <c r="EJ115" s="259"/>
      <c r="EK115" s="259"/>
      <c r="EL115" s="259"/>
      <c r="EM115" s="259"/>
      <c r="EN115" s="259"/>
      <c r="EO115" s="259"/>
      <c r="EP115" s="259"/>
      <c r="EQ115" s="259"/>
      <c r="ER115" s="259"/>
      <c r="ES115" s="259"/>
      <c r="ET115" s="259"/>
      <c r="EU115" s="259"/>
      <c r="EV115" s="259"/>
      <c r="EW115" s="259"/>
      <c r="EX115" s="259"/>
      <c r="EY115" s="259"/>
      <c r="EZ115" s="259"/>
      <c r="FA115" s="259"/>
      <c r="FB115" s="259"/>
      <c r="FC115" s="259"/>
      <c r="FD115" s="259"/>
      <c r="FE115" s="259"/>
      <c r="FF115" s="259"/>
      <c r="FG115" s="259"/>
      <c r="FH115" s="259"/>
      <c r="FI115" s="259"/>
      <c r="FJ115" s="259"/>
      <c r="FK115" s="259"/>
      <c r="FL115" s="259"/>
      <c r="FM115" s="259"/>
      <c r="FN115" s="259"/>
      <c r="FO115" s="259"/>
      <c r="FP115" s="259"/>
      <c r="FQ115" s="259"/>
      <c r="FR115" s="259"/>
      <c r="FS115" s="259"/>
      <c r="FT115" s="259"/>
      <c r="FU115" s="259"/>
      <c r="FV115" s="259"/>
      <c r="FW115" s="259"/>
      <c r="FX115" s="259"/>
      <c r="FY115" s="259"/>
      <c r="FZ115" s="259"/>
      <c r="GA115" s="259"/>
      <c r="GB115" s="259"/>
      <c r="GC115" s="259"/>
      <c r="GD115" s="259"/>
      <c r="GE115" s="259"/>
      <c r="GF115" s="259"/>
      <c r="GG115" s="259"/>
      <c r="GH115" s="259"/>
      <c r="GI115" s="259"/>
      <c r="GJ115" s="259"/>
      <c r="GK115" s="259"/>
      <c r="GL115" s="259"/>
      <c r="GM115" s="259"/>
      <c r="GN115" s="259"/>
      <c r="GO115" s="259"/>
      <c r="GP115" s="259"/>
      <c r="GQ115" s="259"/>
      <c r="GR115" s="259"/>
      <c r="GS115" s="259"/>
      <c r="GT115" s="259"/>
      <c r="GU115" s="259"/>
      <c r="GV115" s="259"/>
      <c r="GW115" s="259"/>
      <c r="GX115" s="259"/>
      <c r="GY115" s="259"/>
      <c r="GZ115" s="259"/>
      <c r="HA115" s="259"/>
      <c r="HB115" s="259"/>
      <c r="HC115" s="259"/>
      <c r="HD115" s="259"/>
      <c r="HE115" s="259"/>
      <c r="HF115" s="259"/>
      <c r="HG115" s="259"/>
      <c r="HH115" s="259"/>
      <c r="HI115" s="259"/>
      <c r="HJ115" s="259"/>
      <c r="HK115" s="259"/>
      <c r="HL115" s="259"/>
      <c r="HM115" s="259"/>
      <c r="HN115" s="259"/>
      <c r="HO115" s="259"/>
      <c r="HP115" s="259"/>
      <c r="HQ115" s="259"/>
      <c r="HR115" s="259"/>
      <c r="HS115" s="259"/>
      <c r="HT115" s="259"/>
      <c r="HU115" s="259"/>
      <c r="HV115" s="259"/>
      <c r="HW115" s="259"/>
      <c r="HX115" s="259"/>
      <c r="HY115" s="259"/>
      <c r="HZ115" s="259"/>
      <c r="IA115" s="259"/>
      <c r="IB115" s="259"/>
      <c r="IC115" s="259"/>
      <c r="ID115" s="259"/>
      <c r="IE115" s="259"/>
      <c r="IF115" s="259"/>
      <c r="IG115" s="259"/>
      <c r="IH115" s="259"/>
      <c r="II115" s="259"/>
      <c r="IJ115" s="259"/>
      <c r="IK115" s="259"/>
      <c r="IL115" s="259"/>
      <c r="IM115" s="259"/>
      <c r="IN115" s="259"/>
      <c r="IO115" s="259"/>
      <c r="IP115" s="259"/>
      <c r="IQ115" s="259"/>
      <c r="IR115" s="259"/>
      <c r="IS115" s="259"/>
      <c r="IT115" s="259"/>
      <c r="IU115" s="259"/>
      <c r="IV115" s="259"/>
      <c r="IW115" s="259"/>
    </row>
    <row r="116" customFormat="false" ht="11.25" hidden="false" customHeight="false" outlineLevel="0" collapsed="false">
      <c r="A116" s="253" t="n">
        <f aca="false">B116</f>
        <v>36496</v>
      </c>
      <c r="B116" s="254" t="n">
        <f aca="false">DATE(YEAR(B111),MONTH(B111),DAY(B111)+7)</f>
        <v>36496</v>
      </c>
      <c r="C116" s="219" t="n">
        <f aca="false">VLOOKUP($B116,data!$B$6:$M$7000,11,0)</f>
        <v>3158000</v>
      </c>
      <c r="D116" s="255" t="n">
        <f aca="false">VLOOKUP($B116,[6]Data!$A$500:$E$1300,4,0)</f>
        <v>61</v>
      </c>
      <c r="E116" s="255" t="n">
        <f aca="false">VLOOKUP($B116,[6]Data!$A$500:$E$1300,5,0)</f>
        <v>42.5</v>
      </c>
      <c r="F116" s="255" t="n">
        <f aca="false">AVERAGE($C110:$C116)</f>
        <v>2853285.71428571</v>
      </c>
      <c r="G116" s="256"/>
      <c r="H116" s="257"/>
      <c r="I116" s="257"/>
      <c r="J116" s="257"/>
      <c r="K116" s="263"/>
      <c r="L116" s="260"/>
      <c r="M116" s="264"/>
      <c r="N116" s="257"/>
      <c r="O116" s="257"/>
      <c r="P116" s="256"/>
      <c r="Q116" s="258"/>
      <c r="R116" s="258"/>
      <c r="S116" s="258"/>
      <c r="T116" s="259"/>
      <c r="U116" s="260"/>
      <c r="V116" s="256"/>
      <c r="W116" s="260"/>
      <c r="X116" s="256"/>
      <c r="Y116" s="250"/>
      <c r="Z116" s="250"/>
      <c r="AA116" s="250"/>
      <c r="AB116" s="259"/>
      <c r="AC116" s="261"/>
      <c r="AD116" s="261"/>
      <c r="AE116" s="261"/>
      <c r="AF116" s="262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I116" s="259"/>
      <c r="BJ116" s="259"/>
      <c r="BK116" s="259"/>
      <c r="BL116" s="259"/>
      <c r="BM116" s="259"/>
      <c r="BN116" s="259"/>
      <c r="BO116" s="259"/>
      <c r="BP116" s="259"/>
      <c r="BQ116" s="259"/>
      <c r="BR116" s="259"/>
      <c r="BS116" s="259"/>
      <c r="BT116" s="259"/>
      <c r="BU116" s="259"/>
      <c r="BV116" s="259"/>
      <c r="BW116" s="259"/>
      <c r="BX116" s="259"/>
      <c r="BY116" s="259"/>
      <c r="BZ116" s="259"/>
      <c r="CA116" s="259"/>
      <c r="CB116" s="259"/>
      <c r="CC116" s="259"/>
      <c r="CD116" s="259"/>
      <c r="CE116" s="259"/>
      <c r="CF116" s="259"/>
      <c r="CG116" s="259"/>
      <c r="CH116" s="259"/>
      <c r="CI116" s="259"/>
      <c r="CJ116" s="259"/>
      <c r="CK116" s="259"/>
      <c r="CL116" s="259"/>
      <c r="CM116" s="259"/>
      <c r="CN116" s="259"/>
      <c r="CO116" s="259"/>
      <c r="CP116" s="259"/>
      <c r="CQ116" s="259"/>
      <c r="CR116" s="259"/>
      <c r="CS116" s="259"/>
      <c r="CT116" s="259"/>
      <c r="CU116" s="259"/>
      <c r="CV116" s="259"/>
      <c r="CW116" s="259"/>
      <c r="CX116" s="259"/>
      <c r="CY116" s="259"/>
      <c r="CZ116" s="259"/>
      <c r="DA116" s="259"/>
      <c r="DB116" s="259"/>
      <c r="DC116" s="259"/>
      <c r="DD116" s="259"/>
      <c r="DE116" s="259"/>
      <c r="DF116" s="259"/>
      <c r="DG116" s="259"/>
      <c r="DH116" s="259"/>
      <c r="DI116" s="259"/>
      <c r="DJ116" s="259"/>
      <c r="DK116" s="259"/>
      <c r="DL116" s="259"/>
      <c r="DM116" s="259"/>
      <c r="DN116" s="259"/>
      <c r="DO116" s="259"/>
      <c r="DP116" s="259"/>
      <c r="DQ116" s="259"/>
      <c r="DR116" s="259"/>
      <c r="DS116" s="259"/>
      <c r="DT116" s="259"/>
      <c r="DU116" s="259"/>
      <c r="DV116" s="259"/>
      <c r="DW116" s="259"/>
      <c r="DX116" s="259"/>
      <c r="DY116" s="259"/>
      <c r="DZ116" s="259"/>
      <c r="EA116" s="259"/>
      <c r="EB116" s="259"/>
      <c r="EC116" s="259"/>
      <c r="ED116" s="259"/>
      <c r="EE116" s="259"/>
      <c r="EF116" s="259"/>
      <c r="EG116" s="259"/>
      <c r="EH116" s="259"/>
      <c r="EI116" s="259"/>
      <c r="EJ116" s="259"/>
      <c r="EK116" s="259"/>
      <c r="EL116" s="259"/>
      <c r="EM116" s="259"/>
      <c r="EN116" s="259"/>
      <c r="EO116" s="259"/>
      <c r="EP116" s="259"/>
      <c r="EQ116" s="259"/>
      <c r="ER116" s="259"/>
      <c r="ES116" s="259"/>
      <c r="ET116" s="259"/>
      <c r="EU116" s="259"/>
      <c r="EV116" s="259"/>
      <c r="EW116" s="259"/>
      <c r="EX116" s="259"/>
      <c r="EY116" s="259"/>
      <c r="EZ116" s="259"/>
      <c r="FA116" s="259"/>
      <c r="FB116" s="259"/>
      <c r="FC116" s="259"/>
      <c r="FD116" s="259"/>
      <c r="FE116" s="259"/>
      <c r="FF116" s="259"/>
      <c r="FG116" s="259"/>
      <c r="FH116" s="259"/>
      <c r="FI116" s="259"/>
      <c r="FJ116" s="259"/>
      <c r="FK116" s="259"/>
      <c r="FL116" s="259"/>
      <c r="FM116" s="259"/>
      <c r="FN116" s="259"/>
      <c r="FO116" s="259"/>
      <c r="FP116" s="259"/>
      <c r="FQ116" s="259"/>
      <c r="FR116" s="259"/>
      <c r="FS116" s="259"/>
      <c r="FT116" s="259"/>
      <c r="FU116" s="259"/>
      <c r="FV116" s="259"/>
      <c r="FW116" s="259"/>
      <c r="FX116" s="259"/>
      <c r="FY116" s="259"/>
      <c r="FZ116" s="259"/>
      <c r="GA116" s="259"/>
      <c r="GB116" s="259"/>
      <c r="GC116" s="259"/>
      <c r="GD116" s="259"/>
      <c r="GE116" s="259"/>
      <c r="GF116" s="259"/>
      <c r="GG116" s="259"/>
      <c r="GH116" s="259"/>
      <c r="GI116" s="259"/>
      <c r="GJ116" s="259"/>
      <c r="GK116" s="259"/>
      <c r="GL116" s="259"/>
      <c r="GM116" s="259"/>
      <c r="GN116" s="259"/>
      <c r="GO116" s="259"/>
      <c r="GP116" s="259"/>
      <c r="GQ116" s="259"/>
      <c r="GR116" s="259"/>
      <c r="GS116" s="259"/>
      <c r="GT116" s="259"/>
      <c r="GU116" s="259"/>
      <c r="GV116" s="259"/>
      <c r="GW116" s="259"/>
      <c r="GX116" s="259"/>
      <c r="GY116" s="259"/>
      <c r="GZ116" s="259"/>
      <c r="HA116" s="259"/>
      <c r="HB116" s="259"/>
      <c r="HC116" s="259"/>
      <c r="HD116" s="259"/>
      <c r="HE116" s="259"/>
      <c r="HF116" s="259"/>
      <c r="HG116" s="259"/>
      <c r="HH116" s="259"/>
      <c r="HI116" s="259"/>
      <c r="HJ116" s="259"/>
      <c r="HK116" s="259"/>
      <c r="HL116" s="259"/>
      <c r="HM116" s="259"/>
      <c r="HN116" s="259"/>
      <c r="HO116" s="259"/>
      <c r="HP116" s="259"/>
      <c r="HQ116" s="259"/>
      <c r="HR116" s="259"/>
      <c r="HS116" s="259"/>
      <c r="HT116" s="259"/>
      <c r="HU116" s="259"/>
      <c r="HV116" s="259"/>
      <c r="HW116" s="259"/>
      <c r="HX116" s="259"/>
      <c r="HY116" s="259"/>
      <c r="HZ116" s="259"/>
      <c r="IA116" s="259"/>
      <c r="IB116" s="259"/>
      <c r="IC116" s="259"/>
      <c r="ID116" s="259"/>
      <c r="IE116" s="259"/>
      <c r="IF116" s="259"/>
      <c r="IG116" s="259"/>
      <c r="IH116" s="259"/>
      <c r="II116" s="259"/>
      <c r="IJ116" s="259"/>
      <c r="IK116" s="259"/>
      <c r="IL116" s="259"/>
      <c r="IM116" s="259"/>
      <c r="IN116" s="259"/>
      <c r="IO116" s="259"/>
      <c r="IP116" s="259"/>
      <c r="IQ116" s="259"/>
      <c r="IR116" s="259"/>
      <c r="IS116" s="259"/>
      <c r="IT116" s="259"/>
      <c r="IU116" s="259"/>
      <c r="IV116" s="259"/>
      <c r="IW116" s="259"/>
    </row>
    <row r="117" customFormat="false" ht="11.25" hidden="false" customHeight="false" outlineLevel="0" collapsed="false">
      <c r="A117" s="253" t="n">
        <f aca="false">B117</f>
        <v>36497</v>
      </c>
      <c r="B117" s="254" t="n">
        <f aca="false">DATE(YEAR(B112),MONTH(B112),DAY(B112)+7)</f>
        <v>36497</v>
      </c>
      <c r="C117" s="219" t="n">
        <f aca="false">VLOOKUP($B117,data!$B$6:$M$7000,11,0)</f>
        <v>3203000</v>
      </c>
      <c r="D117" s="255" t="n">
        <f aca="false">VLOOKUP($B117,[6]Data!$A$500:$E$1300,4,0)</f>
        <v>60.5</v>
      </c>
      <c r="E117" s="255" t="n">
        <f aca="false">VLOOKUP($B117,[6]Data!$A$500:$E$1300,5,0)</f>
        <v>44.5</v>
      </c>
      <c r="F117" s="255" t="n">
        <f aca="false">AVERAGE($C111:$C117)</f>
        <v>2883714.28571429</v>
      </c>
      <c r="G117" s="256"/>
      <c r="H117" s="257"/>
      <c r="I117" s="257"/>
      <c r="J117" s="257"/>
      <c r="K117" s="263"/>
      <c r="L117" s="260"/>
      <c r="M117" s="264"/>
      <c r="N117" s="257"/>
      <c r="O117" s="257"/>
      <c r="P117" s="256"/>
      <c r="Q117" s="258"/>
      <c r="R117" s="258"/>
      <c r="S117" s="258"/>
      <c r="T117" s="259"/>
      <c r="U117" s="260"/>
      <c r="V117" s="256"/>
      <c r="W117" s="260"/>
      <c r="X117" s="256"/>
      <c r="Y117" s="250"/>
      <c r="Z117" s="250"/>
      <c r="AA117" s="250"/>
      <c r="AB117" s="259"/>
      <c r="AC117" s="261"/>
      <c r="AD117" s="261"/>
      <c r="AE117" s="261"/>
      <c r="AF117" s="262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I117" s="259"/>
      <c r="BJ117" s="259"/>
      <c r="BK117" s="259"/>
      <c r="BL117" s="259"/>
      <c r="BM117" s="259"/>
      <c r="BN117" s="259"/>
      <c r="BO117" s="259"/>
      <c r="BP117" s="259"/>
      <c r="BQ117" s="259"/>
      <c r="BR117" s="259"/>
      <c r="BS117" s="259"/>
      <c r="BT117" s="259"/>
      <c r="BU117" s="259"/>
      <c r="BV117" s="259"/>
      <c r="BW117" s="259"/>
      <c r="BX117" s="259"/>
      <c r="BY117" s="259"/>
      <c r="BZ117" s="259"/>
      <c r="CA117" s="259"/>
      <c r="CB117" s="259"/>
      <c r="CC117" s="259"/>
      <c r="CD117" s="259"/>
      <c r="CE117" s="259"/>
      <c r="CF117" s="259"/>
      <c r="CG117" s="259"/>
      <c r="CH117" s="259"/>
      <c r="CI117" s="259"/>
      <c r="CJ117" s="259"/>
      <c r="CK117" s="259"/>
      <c r="CL117" s="259"/>
      <c r="CM117" s="259"/>
      <c r="CN117" s="259"/>
      <c r="CO117" s="259"/>
      <c r="CP117" s="259"/>
      <c r="CQ117" s="259"/>
      <c r="CR117" s="259"/>
      <c r="CS117" s="259"/>
      <c r="CT117" s="259"/>
      <c r="CU117" s="259"/>
      <c r="CV117" s="259"/>
      <c r="CW117" s="259"/>
      <c r="CX117" s="259"/>
      <c r="CY117" s="259"/>
      <c r="CZ117" s="259"/>
      <c r="DA117" s="259"/>
      <c r="DB117" s="259"/>
      <c r="DC117" s="259"/>
      <c r="DD117" s="259"/>
      <c r="DE117" s="259"/>
      <c r="DF117" s="259"/>
      <c r="DG117" s="259"/>
      <c r="DH117" s="259"/>
      <c r="DI117" s="259"/>
      <c r="DJ117" s="259"/>
      <c r="DK117" s="259"/>
      <c r="DL117" s="259"/>
      <c r="DM117" s="259"/>
      <c r="DN117" s="259"/>
      <c r="DO117" s="259"/>
      <c r="DP117" s="259"/>
      <c r="DQ117" s="259"/>
      <c r="DR117" s="259"/>
      <c r="DS117" s="259"/>
      <c r="DT117" s="259"/>
      <c r="DU117" s="259"/>
      <c r="DV117" s="259"/>
      <c r="DW117" s="259"/>
      <c r="DX117" s="259"/>
      <c r="DY117" s="259"/>
      <c r="DZ117" s="259"/>
      <c r="EA117" s="259"/>
      <c r="EB117" s="259"/>
      <c r="EC117" s="259"/>
      <c r="ED117" s="259"/>
      <c r="EE117" s="259"/>
      <c r="EF117" s="259"/>
      <c r="EG117" s="259"/>
      <c r="EH117" s="259"/>
      <c r="EI117" s="259"/>
      <c r="EJ117" s="259"/>
      <c r="EK117" s="259"/>
      <c r="EL117" s="259"/>
      <c r="EM117" s="259"/>
      <c r="EN117" s="259"/>
      <c r="EO117" s="259"/>
      <c r="EP117" s="259"/>
      <c r="EQ117" s="259"/>
      <c r="ER117" s="259"/>
      <c r="ES117" s="259"/>
      <c r="ET117" s="259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59"/>
      <c r="FL117" s="259"/>
      <c r="FM117" s="259"/>
      <c r="FN117" s="259"/>
      <c r="FO117" s="259"/>
      <c r="FP117" s="259"/>
      <c r="FQ117" s="259"/>
      <c r="FR117" s="259"/>
      <c r="FS117" s="259"/>
      <c r="FT117" s="259"/>
      <c r="FU117" s="259"/>
      <c r="FV117" s="259"/>
      <c r="FW117" s="259"/>
      <c r="FX117" s="259"/>
      <c r="FY117" s="259"/>
      <c r="FZ117" s="259"/>
      <c r="GA117" s="259"/>
      <c r="GB117" s="259"/>
      <c r="GC117" s="259"/>
      <c r="GD117" s="259"/>
      <c r="GE117" s="259"/>
      <c r="GF117" s="259"/>
      <c r="GG117" s="259"/>
      <c r="GH117" s="259"/>
      <c r="GI117" s="259"/>
      <c r="GJ117" s="259"/>
      <c r="GK117" s="259"/>
      <c r="GL117" s="259"/>
      <c r="GM117" s="259"/>
      <c r="GN117" s="259"/>
      <c r="GO117" s="259"/>
      <c r="GP117" s="259"/>
      <c r="GQ117" s="259"/>
      <c r="GR117" s="259"/>
      <c r="GS117" s="259"/>
      <c r="GT117" s="259"/>
      <c r="GU117" s="259"/>
      <c r="GV117" s="259"/>
      <c r="GW117" s="259"/>
      <c r="GX117" s="259"/>
      <c r="GY117" s="259"/>
      <c r="GZ117" s="259"/>
      <c r="HA117" s="259"/>
      <c r="HB117" s="259"/>
      <c r="HC117" s="259"/>
      <c r="HD117" s="259"/>
      <c r="HE117" s="259"/>
      <c r="HF117" s="259"/>
      <c r="HG117" s="259"/>
      <c r="HH117" s="259"/>
      <c r="HI117" s="259"/>
      <c r="HJ117" s="259"/>
      <c r="HK117" s="259"/>
      <c r="HL117" s="259"/>
      <c r="HM117" s="259"/>
      <c r="HN117" s="259"/>
      <c r="HO117" s="259"/>
      <c r="HP117" s="259"/>
      <c r="HQ117" s="259"/>
      <c r="HR117" s="259"/>
      <c r="HS117" s="259"/>
      <c r="HT117" s="259"/>
      <c r="HU117" s="259"/>
      <c r="HV117" s="259"/>
      <c r="HW117" s="259"/>
      <c r="HX117" s="259"/>
      <c r="HY117" s="259"/>
      <c r="HZ117" s="259"/>
      <c r="IA117" s="259"/>
      <c r="IB117" s="259"/>
      <c r="IC117" s="259"/>
      <c r="ID117" s="259"/>
      <c r="IE117" s="259"/>
      <c r="IF117" s="259"/>
      <c r="IG117" s="259"/>
      <c r="IH117" s="259"/>
      <c r="II117" s="259"/>
      <c r="IJ117" s="259"/>
      <c r="IK117" s="259"/>
      <c r="IL117" s="259"/>
      <c r="IM117" s="259"/>
      <c r="IN117" s="259"/>
      <c r="IO117" s="259"/>
      <c r="IP117" s="259"/>
      <c r="IQ117" s="259"/>
      <c r="IR117" s="259"/>
      <c r="IS117" s="259"/>
      <c r="IT117" s="259"/>
      <c r="IU117" s="259"/>
      <c r="IV117" s="259"/>
      <c r="IW117" s="259"/>
    </row>
    <row r="118" customFormat="false" ht="11.25" hidden="false" customHeight="false" outlineLevel="0" collapsed="false">
      <c r="A118" s="253" t="n">
        <f aca="false">B118</f>
        <v>36500</v>
      </c>
      <c r="B118" s="254" t="n">
        <f aca="false">DATE(YEAR(B113),MONTH(B113),DAY(B113)+7)</f>
        <v>36500</v>
      </c>
      <c r="C118" s="219" t="n">
        <f aca="false">VLOOKUP($B118,data!$B$6:$M$7000,11,0)</f>
        <v>3467000</v>
      </c>
      <c r="D118" s="255" t="n">
        <f aca="false">VLOOKUP($B118,[6]Data!$A$500:$E$1300,4,0)</f>
        <v>63</v>
      </c>
      <c r="E118" s="255" t="n">
        <f aca="false">VLOOKUP($B118,[6]Data!$A$500:$E$1300,5,0)</f>
        <v>39</v>
      </c>
      <c r="F118" s="255" t="n">
        <f aca="false">AVERAGE($C112:$C118)</f>
        <v>3033285.71428571</v>
      </c>
      <c r="G118" s="256"/>
      <c r="H118" s="257"/>
      <c r="I118" s="257"/>
      <c r="J118" s="257"/>
      <c r="K118" s="263"/>
      <c r="L118" s="260"/>
      <c r="M118" s="264"/>
      <c r="N118" s="257"/>
      <c r="O118" s="257"/>
      <c r="P118" s="256"/>
      <c r="Q118" s="258"/>
      <c r="R118" s="258"/>
      <c r="S118" s="258"/>
      <c r="T118" s="259"/>
      <c r="U118" s="260"/>
      <c r="V118" s="256"/>
      <c r="W118" s="260"/>
      <c r="X118" s="256"/>
      <c r="Y118" s="250"/>
      <c r="Z118" s="250"/>
      <c r="AA118" s="250"/>
      <c r="AB118" s="259"/>
      <c r="AC118" s="261"/>
      <c r="AD118" s="261"/>
      <c r="AE118" s="261"/>
      <c r="AF118" s="262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I118" s="259"/>
      <c r="BJ118" s="259"/>
      <c r="BK118" s="259"/>
      <c r="BL118" s="259"/>
      <c r="BM118" s="259"/>
      <c r="BN118" s="259"/>
      <c r="BO118" s="259"/>
      <c r="BP118" s="259"/>
      <c r="BQ118" s="259"/>
      <c r="BR118" s="259"/>
      <c r="BS118" s="259"/>
      <c r="BT118" s="259"/>
      <c r="BU118" s="259"/>
      <c r="BV118" s="259"/>
      <c r="BW118" s="259"/>
      <c r="BX118" s="259"/>
      <c r="BY118" s="259"/>
      <c r="BZ118" s="259"/>
      <c r="CA118" s="259"/>
      <c r="CB118" s="259"/>
      <c r="CC118" s="259"/>
      <c r="CD118" s="259"/>
      <c r="CE118" s="259"/>
      <c r="CF118" s="259"/>
      <c r="CG118" s="259"/>
      <c r="CH118" s="259"/>
      <c r="CI118" s="259"/>
      <c r="CJ118" s="259"/>
      <c r="CK118" s="259"/>
      <c r="CL118" s="259"/>
      <c r="CM118" s="259"/>
      <c r="CN118" s="259"/>
      <c r="CO118" s="259"/>
      <c r="CP118" s="259"/>
      <c r="CQ118" s="259"/>
      <c r="CR118" s="259"/>
      <c r="CS118" s="259"/>
      <c r="CT118" s="259"/>
      <c r="CU118" s="259"/>
      <c r="CV118" s="259"/>
      <c r="CW118" s="259"/>
      <c r="CX118" s="259"/>
      <c r="CY118" s="259"/>
      <c r="CZ118" s="259"/>
      <c r="DA118" s="259"/>
      <c r="DB118" s="259"/>
      <c r="DC118" s="259"/>
      <c r="DD118" s="259"/>
      <c r="DE118" s="259"/>
      <c r="DF118" s="259"/>
      <c r="DG118" s="259"/>
      <c r="DH118" s="259"/>
      <c r="DI118" s="259"/>
      <c r="DJ118" s="259"/>
      <c r="DK118" s="259"/>
      <c r="DL118" s="259"/>
      <c r="DM118" s="259"/>
      <c r="DN118" s="259"/>
      <c r="DO118" s="259"/>
      <c r="DP118" s="259"/>
      <c r="DQ118" s="259"/>
      <c r="DR118" s="259"/>
      <c r="DS118" s="259"/>
      <c r="DT118" s="259"/>
      <c r="DU118" s="259"/>
      <c r="DV118" s="259"/>
      <c r="DW118" s="259"/>
      <c r="DX118" s="259"/>
      <c r="DY118" s="259"/>
      <c r="DZ118" s="259"/>
      <c r="EA118" s="259"/>
      <c r="EB118" s="259"/>
      <c r="EC118" s="259"/>
      <c r="ED118" s="259"/>
      <c r="EE118" s="259"/>
      <c r="EF118" s="259"/>
      <c r="EG118" s="259"/>
      <c r="EH118" s="259"/>
      <c r="EI118" s="259"/>
      <c r="EJ118" s="259"/>
      <c r="EK118" s="259"/>
      <c r="EL118" s="259"/>
      <c r="EM118" s="259"/>
      <c r="EN118" s="259"/>
      <c r="EO118" s="259"/>
      <c r="EP118" s="259"/>
      <c r="EQ118" s="259"/>
      <c r="ER118" s="259"/>
      <c r="ES118" s="259"/>
      <c r="ET118" s="259"/>
      <c r="EU118" s="259"/>
      <c r="EV118" s="259"/>
      <c r="EW118" s="259"/>
      <c r="EX118" s="259"/>
      <c r="EY118" s="259"/>
      <c r="EZ118" s="259"/>
      <c r="FA118" s="259"/>
      <c r="FB118" s="259"/>
      <c r="FC118" s="259"/>
      <c r="FD118" s="259"/>
      <c r="FE118" s="259"/>
      <c r="FF118" s="259"/>
      <c r="FG118" s="259"/>
      <c r="FH118" s="259"/>
      <c r="FI118" s="259"/>
      <c r="FJ118" s="259"/>
      <c r="FK118" s="259"/>
      <c r="FL118" s="259"/>
      <c r="FM118" s="259"/>
      <c r="FN118" s="259"/>
      <c r="FO118" s="259"/>
      <c r="FP118" s="259"/>
      <c r="FQ118" s="259"/>
      <c r="FR118" s="259"/>
      <c r="FS118" s="259"/>
      <c r="FT118" s="259"/>
      <c r="FU118" s="259"/>
      <c r="FV118" s="259"/>
      <c r="FW118" s="259"/>
      <c r="FX118" s="259"/>
      <c r="FY118" s="259"/>
      <c r="FZ118" s="259"/>
      <c r="GA118" s="259"/>
      <c r="GB118" s="259"/>
      <c r="GC118" s="259"/>
      <c r="GD118" s="259"/>
      <c r="GE118" s="259"/>
      <c r="GF118" s="259"/>
      <c r="GG118" s="259"/>
      <c r="GH118" s="259"/>
      <c r="GI118" s="259"/>
      <c r="GJ118" s="259"/>
      <c r="GK118" s="259"/>
      <c r="GL118" s="259"/>
      <c r="GM118" s="259"/>
      <c r="GN118" s="259"/>
      <c r="GO118" s="259"/>
      <c r="GP118" s="259"/>
      <c r="GQ118" s="259"/>
      <c r="GR118" s="259"/>
      <c r="GS118" s="259"/>
      <c r="GT118" s="259"/>
      <c r="GU118" s="259"/>
      <c r="GV118" s="259"/>
      <c r="GW118" s="259"/>
      <c r="GX118" s="259"/>
      <c r="GY118" s="259"/>
      <c r="GZ118" s="259"/>
      <c r="HA118" s="259"/>
      <c r="HB118" s="259"/>
      <c r="HC118" s="259"/>
      <c r="HD118" s="259"/>
      <c r="HE118" s="259"/>
      <c r="HF118" s="259"/>
      <c r="HG118" s="259"/>
      <c r="HH118" s="259"/>
      <c r="HI118" s="259"/>
      <c r="HJ118" s="259"/>
      <c r="HK118" s="259"/>
      <c r="HL118" s="259"/>
      <c r="HM118" s="259"/>
      <c r="HN118" s="259"/>
      <c r="HO118" s="259"/>
      <c r="HP118" s="259"/>
      <c r="HQ118" s="259"/>
      <c r="HR118" s="259"/>
      <c r="HS118" s="259"/>
      <c r="HT118" s="259"/>
      <c r="HU118" s="259"/>
      <c r="HV118" s="259"/>
      <c r="HW118" s="259"/>
      <c r="HX118" s="259"/>
      <c r="HY118" s="259"/>
      <c r="HZ118" s="259"/>
      <c r="IA118" s="259"/>
      <c r="IB118" s="259"/>
      <c r="IC118" s="259"/>
      <c r="ID118" s="259"/>
      <c r="IE118" s="259"/>
      <c r="IF118" s="259"/>
      <c r="IG118" s="259"/>
      <c r="IH118" s="259"/>
      <c r="II118" s="259"/>
      <c r="IJ118" s="259"/>
      <c r="IK118" s="259"/>
      <c r="IL118" s="259"/>
      <c r="IM118" s="259"/>
      <c r="IN118" s="259"/>
      <c r="IO118" s="259"/>
      <c r="IP118" s="259"/>
      <c r="IQ118" s="259"/>
      <c r="IR118" s="259"/>
      <c r="IS118" s="259"/>
      <c r="IT118" s="259"/>
      <c r="IU118" s="259"/>
      <c r="IV118" s="259"/>
      <c r="IW118" s="259"/>
    </row>
    <row r="119" customFormat="false" ht="11.25" hidden="false" customHeight="false" outlineLevel="0" collapsed="false">
      <c r="A119" s="253" t="n">
        <f aca="false">B119</f>
        <v>36501</v>
      </c>
      <c r="B119" s="254" t="n">
        <f aca="false">DATE(YEAR(B114),MONTH(B114),DAY(B114)+7)</f>
        <v>36501</v>
      </c>
      <c r="C119" s="219" t="n">
        <f aca="false">VLOOKUP($B119,data!$B$6:$M$7000,11,0)</f>
        <v>3562000</v>
      </c>
      <c r="D119" s="255" t="n">
        <f aca="false">VLOOKUP($B119,[6]Data!$A$500:$E$1300,4,0)</f>
        <v>62</v>
      </c>
      <c r="E119" s="255" t="n">
        <f aca="false">VLOOKUP($B119,[6]Data!$A$500:$E$1300,5,0)</f>
        <v>42</v>
      </c>
      <c r="F119" s="255" t="n">
        <f aca="false">AVERAGE($C113:$C119)</f>
        <v>3209142.85714286</v>
      </c>
      <c r="G119" s="256"/>
      <c r="H119" s="257"/>
      <c r="I119" s="257"/>
      <c r="J119" s="257"/>
      <c r="K119" s="263"/>
      <c r="L119" s="260"/>
      <c r="M119" s="264"/>
      <c r="N119" s="257"/>
      <c r="O119" s="257"/>
      <c r="P119" s="256"/>
      <c r="Q119" s="258"/>
      <c r="R119" s="258"/>
      <c r="S119" s="258"/>
      <c r="T119" s="259"/>
      <c r="U119" s="260"/>
      <c r="V119" s="256"/>
      <c r="W119" s="260"/>
      <c r="X119" s="256"/>
      <c r="Y119" s="250"/>
      <c r="Z119" s="250"/>
      <c r="AA119" s="250"/>
      <c r="AB119" s="259"/>
      <c r="AC119" s="261"/>
      <c r="AD119" s="261"/>
      <c r="AE119" s="261"/>
      <c r="AF119" s="262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I119" s="259"/>
      <c r="BJ119" s="259"/>
      <c r="BK119" s="259"/>
      <c r="BL119" s="259"/>
      <c r="BM119" s="259"/>
      <c r="BN119" s="259"/>
      <c r="BO119" s="259"/>
      <c r="BP119" s="259"/>
      <c r="BQ119" s="259"/>
      <c r="BR119" s="259"/>
      <c r="BS119" s="259"/>
      <c r="BT119" s="259"/>
      <c r="BU119" s="259"/>
      <c r="BV119" s="259"/>
      <c r="BW119" s="259"/>
      <c r="BX119" s="259"/>
      <c r="BY119" s="259"/>
      <c r="BZ119" s="259"/>
      <c r="CA119" s="259"/>
      <c r="CB119" s="259"/>
      <c r="CC119" s="259"/>
      <c r="CD119" s="259"/>
      <c r="CE119" s="259"/>
      <c r="CF119" s="259"/>
      <c r="CG119" s="259"/>
      <c r="CH119" s="259"/>
      <c r="CI119" s="259"/>
      <c r="CJ119" s="259"/>
      <c r="CK119" s="259"/>
      <c r="CL119" s="259"/>
      <c r="CM119" s="259"/>
      <c r="CN119" s="259"/>
      <c r="CO119" s="259"/>
      <c r="CP119" s="259"/>
      <c r="CQ119" s="259"/>
      <c r="CR119" s="259"/>
      <c r="CS119" s="259"/>
      <c r="CT119" s="259"/>
      <c r="CU119" s="259"/>
      <c r="CV119" s="259"/>
      <c r="CW119" s="259"/>
      <c r="CX119" s="259"/>
      <c r="CY119" s="259"/>
      <c r="CZ119" s="259"/>
      <c r="DA119" s="259"/>
      <c r="DB119" s="259"/>
      <c r="DC119" s="259"/>
      <c r="DD119" s="259"/>
      <c r="DE119" s="259"/>
      <c r="DF119" s="259"/>
      <c r="DG119" s="259"/>
      <c r="DH119" s="259"/>
      <c r="DI119" s="259"/>
      <c r="DJ119" s="259"/>
      <c r="DK119" s="259"/>
      <c r="DL119" s="259"/>
      <c r="DM119" s="259"/>
      <c r="DN119" s="259"/>
      <c r="DO119" s="259"/>
      <c r="DP119" s="259"/>
      <c r="DQ119" s="259"/>
      <c r="DR119" s="259"/>
      <c r="DS119" s="259"/>
      <c r="DT119" s="259"/>
      <c r="DU119" s="259"/>
      <c r="DV119" s="259"/>
      <c r="DW119" s="259"/>
      <c r="DX119" s="259"/>
      <c r="DY119" s="259"/>
      <c r="DZ119" s="259"/>
      <c r="EA119" s="259"/>
      <c r="EB119" s="259"/>
      <c r="EC119" s="259"/>
      <c r="ED119" s="259"/>
      <c r="EE119" s="259"/>
      <c r="EF119" s="259"/>
      <c r="EG119" s="259"/>
      <c r="EH119" s="259"/>
      <c r="EI119" s="259"/>
      <c r="EJ119" s="259"/>
      <c r="EK119" s="259"/>
      <c r="EL119" s="259"/>
      <c r="EM119" s="259"/>
      <c r="EN119" s="259"/>
      <c r="EO119" s="259"/>
      <c r="EP119" s="259"/>
      <c r="EQ119" s="259"/>
      <c r="ER119" s="259"/>
      <c r="ES119" s="259"/>
      <c r="ET119" s="259"/>
      <c r="EU119" s="259"/>
      <c r="EV119" s="259"/>
      <c r="EW119" s="259"/>
      <c r="EX119" s="259"/>
      <c r="EY119" s="259"/>
      <c r="EZ119" s="259"/>
      <c r="FA119" s="259"/>
      <c r="FB119" s="259"/>
      <c r="FC119" s="259"/>
      <c r="FD119" s="259"/>
      <c r="FE119" s="259"/>
      <c r="FF119" s="259"/>
      <c r="FG119" s="259"/>
      <c r="FH119" s="259"/>
      <c r="FI119" s="259"/>
      <c r="FJ119" s="259"/>
      <c r="FK119" s="259"/>
      <c r="FL119" s="259"/>
      <c r="FM119" s="259"/>
      <c r="FN119" s="259"/>
      <c r="FO119" s="259"/>
      <c r="FP119" s="259"/>
      <c r="FQ119" s="259"/>
      <c r="FR119" s="259"/>
      <c r="FS119" s="259"/>
      <c r="FT119" s="259"/>
      <c r="FU119" s="259"/>
      <c r="FV119" s="259"/>
      <c r="FW119" s="259"/>
      <c r="FX119" s="259"/>
      <c r="FY119" s="259"/>
      <c r="FZ119" s="259"/>
      <c r="GA119" s="259"/>
      <c r="GB119" s="259"/>
      <c r="GC119" s="259"/>
      <c r="GD119" s="259"/>
      <c r="GE119" s="259"/>
      <c r="GF119" s="259"/>
      <c r="GG119" s="259"/>
      <c r="GH119" s="259"/>
      <c r="GI119" s="259"/>
      <c r="GJ119" s="259"/>
      <c r="GK119" s="259"/>
      <c r="GL119" s="259"/>
      <c r="GM119" s="259"/>
      <c r="GN119" s="259"/>
      <c r="GO119" s="259"/>
      <c r="GP119" s="259"/>
      <c r="GQ119" s="259"/>
      <c r="GR119" s="259"/>
      <c r="GS119" s="259"/>
      <c r="GT119" s="259"/>
      <c r="GU119" s="259"/>
      <c r="GV119" s="259"/>
      <c r="GW119" s="259"/>
      <c r="GX119" s="259"/>
      <c r="GY119" s="259"/>
      <c r="GZ119" s="259"/>
      <c r="HA119" s="259"/>
      <c r="HB119" s="259"/>
      <c r="HC119" s="259"/>
      <c r="HD119" s="259"/>
      <c r="HE119" s="259"/>
      <c r="HF119" s="259"/>
      <c r="HG119" s="259"/>
      <c r="HH119" s="259"/>
      <c r="HI119" s="259"/>
      <c r="HJ119" s="259"/>
      <c r="HK119" s="259"/>
      <c r="HL119" s="259"/>
      <c r="HM119" s="259"/>
      <c r="HN119" s="259"/>
      <c r="HO119" s="259"/>
      <c r="HP119" s="259"/>
      <c r="HQ119" s="259"/>
      <c r="HR119" s="259"/>
      <c r="HS119" s="259"/>
      <c r="HT119" s="259"/>
      <c r="HU119" s="259"/>
      <c r="HV119" s="259"/>
      <c r="HW119" s="259"/>
      <c r="HX119" s="259"/>
      <c r="HY119" s="259"/>
      <c r="HZ119" s="259"/>
      <c r="IA119" s="259"/>
      <c r="IB119" s="259"/>
      <c r="IC119" s="259"/>
      <c r="ID119" s="259"/>
      <c r="IE119" s="259"/>
      <c r="IF119" s="259"/>
      <c r="IG119" s="259"/>
      <c r="IH119" s="259"/>
      <c r="II119" s="259"/>
      <c r="IJ119" s="259"/>
      <c r="IK119" s="259"/>
      <c r="IL119" s="259"/>
      <c r="IM119" s="259"/>
      <c r="IN119" s="259"/>
      <c r="IO119" s="259"/>
      <c r="IP119" s="259"/>
      <c r="IQ119" s="259"/>
      <c r="IR119" s="259"/>
      <c r="IS119" s="259"/>
      <c r="IT119" s="259"/>
      <c r="IU119" s="259"/>
      <c r="IV119" s="259"/>
      <c r="IW119" s="259"/>
    </row>
    <row r="120" customFormat="false" ht="11.25" hidden="false" customHeight="false" outlineLevel="0" collapsed="false">
      <c r="A120" s="253" t="n">
        <f aca="false">B120</f>
        <v>36502</v>
      </c>
      <c r="B120" s="254" t="n">
        <f aca="false">DATE(YEAR(B115),MONTH(B115),DAY(B115)+7)</f>
        <v>36502</v>
      </c>
      <c r="C120" s="219" t="n">
        <f aca="false">VLOOKUP($B120,data!$B$6:$M$7000,11,0)</f>
        <v>3659000</v>
      </c>
      <c r="D120" s="255" t="n">
        <f aca="false">VLOOKUP($B120,[6]Data!$A$500:$E$1300,4,0)</f>
        <v>60.5</v>
      </c>
      <c r="E120" s="255" t="n">
        <f aca="false">VLOOKUP($B120,[6]Data!$A$500:$E$1300,5,0)</f>
        <v>42.5</v>
      </c>
      <c r="F120" s="255" t="n">
        <f aca="false">AVERAGE($C114:$C120)</f>
        <v>3321714.28571429</v>
      </c>
      <c r="G120" s="256"/>
      <c r="H120" s="257"/>
      <c r="I120" s="257"/>
      <c r="J120" s="257"/>
      <c r="K120" s="263"/>
      <c r="L120" s="260"/>
      <c r="M120" s="264"/>
      <c r="N120" s="257"/>
      <c r="O120" s="257"/>
      <c r="P120" s="256"/>
      <c r="Q120" s="258"/>
      <c r="R120" s="258"/>
      <c r="S120" s="258"/>
      <c r="T120" s="259"/>
      <c r="U120" s="260"/>
      <c r="V120" s="256"/>
      <c r="W120" s="260"/>
      <c r="X120" s="256"/>
      <c r="Y120" s="250"/>
      <c r="Z120" s="250"/>
      <c r="AA120" s="250"/>
      <c r="AB120" s="259"/>
      <c r="AC120" s="261"/>
      <c r="AD120" s="261"/>
      <c r="AE120" s="261"/>
      <c r="AF120" s="262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I120" s="259"/>
      <c r="BJ120" s="259"/>
      <c r="BK120" s="259"/>
      <c r="BL120" s="259"/>
      <c r="BM120" s="259"/>
      <c r="BN120" s="259"/>
      <c r="BO120" s="259"/>
      <c r="BP120" s="259"/>
      <c r="BQ120" s="259"/>
      <c r="BR120" s="259"/>
      <c r="BS120" s="259"/>
      <c r="BT120" s="259"/>
      <c r="BU120" s="259"/>
      <c r="BV120" s="259"/>
      <c r="BW120" s="259"/>
      <c r="BX120" s="259"/>
      <c r="BY120" s="259"/>
      <c r="BZ120" s="259"/>
      <c r="CA120" s="259"/>
      <c r="CB120" s="259"/>
      <c r="CC120" s="259"/>
      <c r="CD120" s="259"/>
      <c r="CE120" s="259"/>
      <c r="CF120" s="259"/>
      <c r="CG120" s="259"/>
      <c r="CH120" s="259"/>
      <c r="CI120" s="259"/>
      <c r="CJ120" s="259"/>
      <c r="CK120" s="259"/>
      <c r="CL120" s="259"/>
      <c r="CM120" s="259"/>
      <c r="CN120" s="259"/>
      <c r="CO120" s="259"/>
      <c r="CP120" s="259"/>
      <c r="CQ120" s="259"/>
      <c r="CR120" s="259"/>
      <c r="CS120" s="259"/>
      <c r="CT120" s="259"/>
      <c r="CU120" s="259"/>
      <c r="CV120" s="259"/>
      <c r="CW120" s="259"/>
      <c r="CX120" s="259"/>
      <c r="CY120" s="259"/>
      <c r="CZ120" s="259"/>
      <c r="DA120" s="259"/>
      <c r="DB120" s="259"/>
      <c r="DC120" s="259"/>
      <c r="DD120" s="259"/>
      <c r="DE120" s="259"/>
      <c r="DF120" s="259"/>
      <c r="DG120" s="259"/>
      <c r="DH120" s="259"/>
      <c r="DI120" s="259"/>
      <c r="DJ120" s="259"/>
      <c r="DK120" s="259"/>
      <c r="DL120" s="259"/>
      <c r="DM120" s="259"/>
      <c r="DN120" s="259"/>
      <c r="DO120" s="259"/>
      <c r="DP120" s="259"/>
      <c r="DQ120" s="259"/>
      <c r="DR120" s="259"/>
      <c r="DS120" s="259"/>
      <c r="DT120" s="259"/>
      <c r="DU120" s="259"/>
      <c r="DV120" s="259"/>
      <c r="DW120" s="259"/>
      <c r="DX120" s="259"/>
      <c r="DY120" s="259"/>
      <c r="DZ120" s="259"/>
      <c r="EA120" s="259"/>
      <c r="EB120" s="259"/>
      <c r="EC120" s="259"/>
      <c r="ED120" s="259"/>
      <c r="EE120" s="259"/>
      <c r="EF120" s="259"/>
      <c r="EG120" s="259"/>
      <c r="EH120" s="259"/>
      <c r="EI120" s="259"/>
      <c r="EJ120" s="259"/>
      <c r="EK120" s="259"/>
      <c r="EL120" s="259"/>
      <c r="EM120" s="259"/>
      <c r="EN120" s="259"/>
      <c r="EO120" s="259"/>
      <c r="EP120" s="259"/>
      <c r="EQ120" s="259"/>
      <c r="ER120" s="259"/>
      <c r="ES120" s="259"/>
      <c r="ET120" s="259"/>
      <c r="EU120" s="259"/>
      <c r="EV120" s="259"/>
      <c r="EW120" s="259"/>
      <c r="EX120" s="259"/>
      <c r="EY120" s="259"/>
      <c r="EZ120" s="259"/>
      <c r="FA120" s="259"/>
      <c r="FB120" s="259"/>
      <c r="FC120" s="259"/>
      <c r="FD120" s="259"/>
      <c r="FE120" s="259"/>
      <c r="FF120" s="259"/>
      <c r="FG120" s="259"/>
      <c r="FH120" s="259"/>
      <c r="FI120" s="259"/>
      <c r="FJ120" s="259"/>
      <c r="FK120" s="259"/>
      <c r="FL120" s="259"/>
      <c r="FM120" s="259"/>
      <c r="FN120" s="259"/>
      <c r="FO120" s="259"/>
      <c r="FP120" s="259"/>
      <c r="FQ120" s="259"/>
      <c r="FR120" s="259"/>
      <c r="FS120" s="259"/>
      <c r="FT120" s="259"/>
      <c r="FU120" s="259"/>
      <c r="FV120" s="259"/>
      <c r="FW120" s="259"/>
      <c r="FX120" s="259"/>
      <c r="FY120" s="259"/>
      <c r="FZ120" s="259"/>
      <c r="GA120" s="259"/>
      <c r="GB120" s="259"/>
      <c r="GC120" s="259"/>
      <c r="GD120" s="259"/>
      <c r="GE120" s="259"/>
      <c r="GF120" s="259"/>
      <c r="GG120" s="259"/>
      <c r="GH120" s="259"/>
      <c r="GI120" s="259"/>
      <c r="GJ120" s="259"/>
      <c r="GK120" s="259"/>
      <c r="GL120" s="259"/>
      <c r="GM120" s="259"/>
      <c r="GN120" s="259"/>
      <c r="GO120" s="259"/>
      <c r="GP120" s="259"/>
      <c r="GQ120" s="259"/>
      <c r="GR120" s="259"/>
      <c r="GS120" s="259"/>
      <c r="GT120" s="259"/>
      <c r="GU120" s="259"/>
      <c r="GV120" s="259"/>
      <c r="GW120" s="259"/>
      <c r="GX120" s="259"/>
      <c r="GY120" s="259"/>
      <c r="GZ120" s="259"/>
      <c r="HA120" s="259"/>
      <c r="HB120" s="259"/>
      <c r="HC120" s="259"/>
      <c r="HD120" s="259"/>
      <c r="HE120" s="259"/>
      <c r="HF120" s="259"/>
      <c r="HG120" s="259"/>
      <c r="HH120" s="259"/>
      <c r="HI120" s="259"/>
      <c r="HJ120" s="259"/>
      <c r="HK120" s="259"/>
      <c r="HL120" s="259"/>
      <c r="HM120" s="259"/>
      <c r="HN120" s="259"/>
      <c r="HO120" s="259"/>
      <c r="HP120" s="259"/>
      <c r="HQ120" s="259"/>
      <c r="HR120" s="259"/>
      <c r="HS120" s="259"/>
      <c r="HT120" s="259"/>
      <c r="HU120" s="259"/>
      <c r="HV120" s="259"/>
      <c r="HW120" s="259"/>
      <c r="HX120" s="259"/>
      <c r="HY120" s="259"/>
      <c r="HZ120" s="259"/>
      <c r="IA120" s="259"/>
      <c r="IB120" s="259"/>
      <c r="IC120" s="259"/>
      <c r="ID120" s="259"/>
      <c r="IE120" s="259"/>
      <c r="IF120" s="259"/>
      <c r="IG120" s="259"/>
      <c r="IH120" s="259"/>
      <c r="II120" s="259"/>
      <c r="IJ120" s="259"/>
      <c r="IK120" s="259"/>
      <c r="IL120" s="259"/>
      <c r="IM120" s="259"/>
      <c r="IN120" s="259"/>
      <c r="IO120" s="259"/>
      <c r="IP120" s="259"/>
      <c r="IQ120" s="259"/>
      <c r="IR120" s="259"/>
      <c r="IS120" s="259"/>
      <c r="IT120" s="259"/>
      <c r="IU120" s="259"/>
      <c r="IV120" s="259"/>
      <c r="IW120" s="259"/>
    </row>
    <row r="121" customFormat="false" ht="11.25" hidden="false" customHeight="false" outlineLevel="0" collapsed="false">
      <c r="A121" s="253" t="n">
        <f aca="false">B121</f>
        <v>36503</v>
      </c>
      <c r="B121" s="254" t="n">
        <f aca="false">DATE(YEAR(B116),MONTH(B116),DAY(B116)+7)</f>
        <v>36503</v>
      </c>
      <c r="C121" s="219" t="n">
        <f aca="false">VLOOKUP($B121,data!$B$6:$M$7000,11,0)</f>
        <v>3636000</v>
      </c>
      <c r="D121" s="255" t="n">
        <f aca="false">VLOOKUP($B121,[6]Data!$A$500:$E$1300,4,0)</f>
        <v>60</v>
      </c>
      <c r="E121" s="255" t="n">
        <f aca="false">VLOOKUP($B121,[6]Data!$A$500:$E$1300,5,0)</f>
        <v>46</v>
      </c>
      <c r="F121" s="255" t="n">
        <f aca="false">AVERAGE($C115:$C121)</f>
        <v>3415571.42857143</v>
      </c>
      <c r="G121" s="256"/>
      <c r="H121" s="257"/>
      <c r="I121" s="257"/>
      <c r="J121" s="257"/>
      <c r="K121" s="263"/>
      <c r="L121" s="260"/>
      <c r="M121" s="264"/>
      <c r="N121" s="257"/>
      <c r="O121" s="257"/>
      <c r="P121" s="256"/>
      <c r="Q121" s="258"/>
      <c r="R121" s="258"/>
      <c r="S121" s="258"/>
      <c r="T121" s="259"/>
      <c r="U121" s="260"/>
      <c r="V121" s="256"/>
      <c r="W121" s="260"/>
      <c r="X121" s="256"/>
      <c r="Y121" s="250"/>
      <c r="Z121" s="250"/>
      <c r="AA121" s="250"/>
      <c r="AB121" s="259"/>
      <c r="AC121" s="261"/>
      <c r="AD121" s="261"/>
      <c r="AE121" s="261"/>
      <c r="AF121" s="262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I121" s="259"/>
      <c r="BJ121" s="259"/>
      <c r="BK121" s="259"/>
      <c r="BL121" s="259"/>
      <c r="BM121" s="259"/>
      <c r="BN121" s="259"/>
      <c r="BO121" s="259"/>
      <c r="BP121" s="259"/>
      <c r="BQ121" s="259"/>
      <c r="BR121" s="259"/>
      <c r="BS121" s="259"/>
      <c r="BT121" s="259"/>
      <c r="BU121" s="259"/>
      <c r="BV121" s="259"/>
      <c r="BW121" s="259"/>
      <c r="BX121" s="259"/>
      <c r="BY121" s="259"/>
      <c r="BZ121" s="259"/>
      <c r="CA121" s="259"/>
      <c r="CB121" s="259"/>
      <c r="CC121" s="259"/>
      <c r="CD121" s="259"/>
      <c r="CE121" s="259"/>
      <c r="CF121" s="259"/>
      <c r="CG121" s="259"/>
      <c r="CH121" s="259"/>
      <c r="CI121" s="259"/>
      <c r="CJ121" s="259"/>
      <c r="CK121" s="259"/>
      <c r="CL121" s="259"/>
      <c r="CM121" s="259"/>
      <c r="CN121" s="259"/>
      <c r="CO121" s="259"/>
      <c r="CP121" s="259"/>
      <c r="CQ121" s="259"/>
      <c r="CR121" s="259"/>
      <c r="CS121" s="259"/>
      <c r="CT121" s="259"/>
      <c r="CU121" s="259"/>
      <c r="CV121" s="259"/>
      <c r="CW121" s="259"/>
      <c r="CX121" s="259"/>
      <c r="CY121" s="259"/>
      <c r="CZ121" s="259"/>
      <c r="DA121" s="259"/>
      <c r="DB121" s="259"/>
      <c r="DC121" s="259"/>
      <c r="DD121" s="259"/>
      <c r="DE121" s="259"/>
      <c r="DF121" s="259"/>
      <c r="DG121" s="259"/>
      <c r="DH121" s="259"/>
      <c r="DI121" s="259"/>
      <c r="DJ121" s="259"/>
      <c r="DK121" s="259"/>
      <c r="DL121" s="259"/>
      <c r="DM121" s="259"/>
      <c r="DN121" s="259"/>
      <c r="DO121" s="259"/>
      <c r="DP121" s="259"/>
      <c r="DQ121" s="259"/>
      <c r="DR121" s="259"/>
      <c r="DS121" s="259"/>
      <c r="DT121" s="259"/>
      <c r="DU121" s="259"/>
      <c r="DV121" s="259"/>
      <c r="DW121" s="259"/>
      <c r="DX121" s="259"/>
      <c r="DY121" s="259"/>
      <c r="DZ121" s="259"/>
      <c r="EA121" s="259"/>
      <c r="EB121" s="259"/>
      <c r="EC121" s="259"/>
      <c r="ED121" s="259"/>
      <c r="EE121" s="259"/>
      <c r="EF121" s="259"/>
      <c r="EG121" s="259"/>
      <c r="EH121" s="259"/>
      <c r="EI121" s="259"/>
      <c r="EJ121" s="259"/>
      <c r="EK121" s="259"/>
      <c r="EL121" s="259"/>
      <c r="EM121" s="259"/>
      <c r="EN121" s="259"/>
      <c r="EO121" s="259"/>
      <c r="EP121" s="259"/>
      <c r="EQ121" s="259"/>
      <c r="ER121" s="259"/>
      <c r="ES121" s="259"/>
      <c r="ET121" s="259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59"/>
      <c r="FL121" s="259"/>
      <c r="FM121" s="259"/>
      <c r="FN121" s="259"/>
      <c r="FO121" s="259"/>
      <c r="FP121" s="259"/>
      <c r="FQ121" s="259"/>
      <c r="FR121" s="259"/>
      <c r="FS121" s="259"/>
      <c r="FT121" s="259"/>
      <c r="FU121" s="259"/>
      <c r="FV121" s="259"/>
      <c r="FW121" s="259"/>
      <c r="FX121" s="259"/>
      <c r="FY121" s="259"/>
      <c r="FZ121" s="259"/>
      <c r="GA121" s="259"/>
      <c r="GB121" s="259"/>
      <c r="GC121" s="259"/>
      <c r="GD121" s="259"/>
      <c r="GE121" s="259"/>
      <c r="GF121" s="259"/>
      <c r="GG121" s="259"/>
      <c r="GH121" s="259"/>
      <c r="GI121" s="259"/>
      <c r="GJ121" s="259"/>
      <c r="GK121" s="259"/>
      <c r="GL121" s="259"/>
      <c r="GM121" s="259"/>
      <c r="GN121" s="259"/>
      <c r="GO121" s="259"/>
      <c r="GP121" s="259"/>
      <c r="GQ121" s="259"/>
      <c r="GR121" s="259"/>
      <c r="GS121" s="259"/>
      <c r="GT121" s="259"/>
      <c r="GU121" s="259"/>
      <c r="GV121" s="259"/>
      <c r="GW121" s="259"/>
      <c r="GX121" s="259"/>
      <c r="GY121" s="259"/>
      <c r="GZ121" s="259"/>
      <c r="HA121" s="259"/>
      <c r="HB121" s="259"/>
      <c r="HC121" s="259"/>
      <c r="HD121" s="259"/>
      <c r="HE121" s="259"/>
      <c r="HF121" s="259"/>
      <c r="HG121" s="259"/>
      <c r="HH121" s="259"/>
      <c r="HI121" s="259"/>
      <c r="HJ121" s="259"/>
      <c r="HK121" s="259"/>
      <c r="HL121" s="259"/>
      <c r="HM121" s="259"/>
      <c r="HN121" s="259"/>
      <c r="HO121" s="259"/>
      <c r="HP121" s="259"/>
      <c r="HQ121" s="259"/>
      <c r="HR121" s="259"/>
      <c r="HS121" s="259"/>
      <c r="HT121" s="259"/>
      <c r="HU121" s="259"/>
      <c r="HV121" s="259"/>
      <c r="HW121" s="259"/>
      <c r="HX121" s="259"/>
      <c r="HY121" s="259"/>
      <c r="HZ121" s="259"/>
      <c r="IA121" s="259"/>
      <c r="IB121" s="259"/>
      <c r="IC121" s="259"/>
      <c r="ID121" s="259"/>
      <c r="IE121" s="259"/>
      <c r="IF121" s="259"/>
      <c r="IG121" s="259"/>
      <c r="IH121" s="259"/>
      <c r="II121" s="259"/>
      <c r="IJ121" s="259"/>
      <c r="IK121" s="259"/>
      <c r="IL121" s="259"/>
      <c r="IM121" s="259"/>
      <c r="IN121" s="259"/>
      <c r="IO121" s="259"/>
      <c r="IP121" s="259"/>
      <c r="IQ121" s="259"/>
      <c r="IR121" s="259"/>
      <c r="IS121" s="259"/>
      <c r="IT121" s="259"/>
      <c r="IU121" s="259"/>
      <c r="IV121" s="259"/>
      <c r="IW121" s="259"/>
    </row>
    <row r="122" customFormat="false" ht="11.25" hidden="false" customHeight="false" outlineLevel="0" collapsed="false">
      <c r="A122" s="253" t="n">
        <f aca="false">B122</f>
        <v>36504</v>
      </c>
      <c r="B122" s="254" t="n">
        <f aca="false">DATE(YEAR(B117),MONTH(B117),DAY(B117)+7)</f>
        <v>36504</v>
      </c>
      <c r="C122" s="219" t="n">
        <f aca="false">VLOOKUP($B122,data!$B$6:$M$7000,11,0)</f>
        <v>3676000</v>
      </c>
      <c r="D122" s="255" t="n">
        <f aca="false">VLOOKUP($B122,[6]Data!$A$500:$E$1300,4,0)</f>
        <v>54.5</v>
      </c>
      <c r="E122" s="255" t="n">
        <f aca="false">VLOOKUP($B122,[6]Data!$A$500:$E$1300,5,0)</f>
        <v>43.5</v>
      </c>
      <c r="F122" s="255" t="n">
        <f aca="false">AVERAGE($C116:$C122)</f>
        <v>3480142.85714286</v>
      </c>
      <c r="G122" s="256"/>
      <c r="H122" s="257"/>
      <c r="I122" s="257"/>
      <c r="J122" s="257"/>
      <c r="K122" s="263"/>
      <c r="L122" s="260"/>
      <c r="M122" s="264"/>
      <c r="N122" s="257"/>
      <c r="O122" s="257"/>
      <c r="P122" s="256"/>
      <c r="Q122" s="258"/>
      <c r="R122" s="258"/>
      <c r="S122" s="258"/>
      <c r="T122" s="259"/>
      <c r="U122" s="260"/>
      <c r="V122" s="256"/>
      <c r="W122" s="260"/>
      <c r="X122" s="256"/>
      <c r="Y122" s="250"/>
      <c r="Z122" s="250"/>
      <c r="AA122" s="250"/>
      <c r="AB122" s="259"/>
      <c r="AC122" s="261"/>
      <c r="AD122" s="261"/>
      <c r="AE122" s="261"/>
      <c r="AF122" s="262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I122" s="259"/>
      <c r="BJ122" s="259"/>
      <c r="BK122" s="259"/>
      <c r="BL122" s="259"/>
      <c r="BM122" s="259"/>
      <c r="BN122" s="259"/>
      <c r="BO122" s="259"/>
      <c r="BP122" s="259"/>
      <c r="BQ122" s="259"/>
      <c r="BR122" s="259"/>
      <c r="BS122" s="259"/>
      <c r="BT122" s="259"/>
      <c r="BU122" s="259"/>
      <c r="BV122" s="259"/>
      <c r="BW122" s="259"/>
      <c r="BX122" s="259"/>
      <c r="BY122" s="259"/>
      <c r="BZ122" s="259"/>
      <c r="CA122" s="259"/>
      <c r="CB122" s="259"/>
      <c r="CC122" s="259"/>
      <c r="CD122" s="259"/>
      <c r="CE122" s="259"/>
      <c r="CF122" s="259"/>
      <c r="CG122" s="259"/>
      <c r="CH122" s="259"/>
      <c r="CI122" s="259"/>
      <c r="CJ122" s="259"/>
      <c r="CK122" s="259"/>
      <c r="CL122" s="259"/>
      <c r="CM122" s="259"/>
      <c r="CN122" s="259"/>
      <c r="CO122" s="259"/>
      <c r="CP122" s="259"/>
      <c r="CQ122" s="259"/>
      <c r="CR122" s="259"/>
      <c r="CS122" s="259"/>
      <c r="CT122" s="259"/>
      <c r="CU122" s="259"/>
      <c r="CV122" s="259"/>
      <c r="CW122" s="259"/>
      <c r="CX122" s="259"/>
      <c r="CY122" s="259"/>
      <c r="CZ122" s="259"/>
      <c r="DA122" s="259"/>
      <c r="DB122" s="259"/>
      <c r="DC122" s="259"/>
      <c r="DD122" s="259"/>
      <c r="DE122" s="259"/>
      <c r="DF122" s="259"/>
      <c r="DG122" s="259"/>
      <c r="DH122" s="259"/>
      <c r="DI122" s="259"/>
      <c r="DJ122" s="259"/>
      <c r="DK122" s="259"/>
      <c r="DL122" s="259"/>
      <c r="DM122" s="259"/>
      <c r="DN122" s="259"/>
      <c r="DO122" s="259"/>
      <c r="DP122" s="259"/>
      <c r="DQ122" s="259"/>
      <c r="DR122" s="259"/>
      <c r="DS122" s="259"/>
      <c r="DT122" s="259"/>
      <c r="DU122" s="259"/>
      <c r="DV122" s="259"/>
      <c r="DW122" s="259"/>
      <c r="DX122" s="259"/>
      <c r="DY122" s="259"/>
      <c r="DZ122" s="259"/>
      <c r="EA122" s="259"/>
      <c r="EB122" s="259"/>
      <c r="EC122" s="259"/>
      <c r="ED122" s="259"/>
      <c r="EE122" s="259"/>
      <c r="EF122" s="259"/>
      <c r="EG122" s="259"/>
      <c r="EH122" s="259"/>
      <c r="EI122" s="259"/>
      <c r="EJ122" s="259"/>
      <c r="EK122" s="259"/>
      <c r="EL122" s="259"/>
      <c r="EM122" s="259"/>
      <c r="EN122" s="259"/>
      <c r="EO122" s="259"/>
      <c r="EP122" s="259"/>
      <c r="EQ122" s="259"/>
      <c r="ER122" s="259"/>
      <c r="ES122" s="259"/>
      <c r="ET122" s="259"/>
      <c r="EU122" s="259"/>
      <c r="EV122" s="259"/>
      <c r="EW122" s="259"/>
      <c r="EX122" s="259"/>
      <c r="EY122" s="259"/>
      <c r="EZ122" s="259"/>
      <c r="FA122" s="259"/>
      <c r="FB122" s="259"/>
      <c r="FC122" s="259"/>
      <c r="FD122" s="259"/>
      <c r="FE122" s="259"/>
      <c r="FF122" s="259"/>
      <c r="FG122" s="259"/>
      <c r="FH122" s="259"/>
      <c r="FI122" s="259"/>
      <c r="FJ122" s="259"/>
      <c r="FK122" s="259"/>
      <c r="FL122" s="259"/>
      <c r="FM122" s="259"/>
      <c r="FN122" s="259"/>
      <c r="FO122" s="259"/>
      <c r="FP122" s="259"/>
      <c r="FQ122" s="259"/>
      <c r="FR122" s="259"/>
      <c r="FS122" s="259"/>
      <c r="FT122" s="259"/>
      <c r="FU122" s="259"/>
      <c r="FV122" s="259"/>
      <c r="FW122" s="259"/>
      <c r="FX122" s="259"/>
      <c r="FY122" s="259"/>
      <c r="FZ122" s="259"/>
      <c r="GA122" s="259"/>
      <c r="GB122" s="259"/>
      <c r="GC122" s="259"/>
      <c r="GD122" s="259"/>
      <c r="GE122" s="259"/>
      <c r="GF122" s="259"/>
      <c r="GG122" s="259"/>
      <c r="GH122" s="259"/>
      <c r="GI122" s="259"/>
      <c r="GJ122" s="259"/>
      <c r="GK122" s="259"/>
      <c r="GL122" s="259"/>
      <c r="GM122" s="259"/>
      <c r="GN122" s="259"/>
      <c r="GO122" s="259"/>
      <c r="GP122" s="259"/>
      <c r="GQ122" s="259"/>
      <c r="GR122" s="259"/>
      <c r="GS122" s="259"/>
      <c r="GT122" s="259"/>
      <c r="GU122" s="259"/>
      <c r="GV122" s="259"/>
      <c r="GW122" s="259"/>
      <c r="GX122" s="259"/>
      <c r="GY122" s="259"/>
      <c r="GZ122" s="259"/>
      <c r="HA122" s="259"/>
      <c r="HB122" s="259"/>
      <c r="HC122" s="259"/>
      <c r="HD122" s="259"/>
      <c r="HE122" s="259"/>
      <c r="HF122" s="259"/>
      <c r="HG122" s="259"/>
      <c r="HH122" s="259"/>
      <c r="HI122" s="259"/>
      <c r="HJ122" s="259"/>
      <c r="HK122" s="259"/>
      <c r="HL122" s="259"/>
      <c r="HM122" s="259"/>
      <c r="HN122" s="259"/>
      <c r="HO122" s="259"/>
      <c r="HP122" s="259"/>
      <c r="HQ122" s="259"/>
      <c r="HR122" s="259"/>
      <c r="HS122" s="259"/>
      <c r="HT122" s="259"/>
      <c r="HU122" s="259"/>
      <c r="HV122" s="259"/>
      <c r="HW122" s="259"/>
      <c r="HX122" s="259"/>
      <c r="HY122" s="259"/>
      <c r="HZ122" s="259"/>
      <c r="IA122" s="259"/>
      <c r="IB122" s="259"/>
      <c r="IC122" s="259"/>
      <c r="ID122" s="259"/>
      <c r="IE122" s="259"/>
      <c r="IF122" s="259"/>
      <c r="IG122" s="259"/>
      <c r="IH122" s="259"/>
      <c r="II122" s="259"/>
      <c r="IJ122" s="259"/>
      <c r="IK122" s="259"/>
      <c r="IL122" s="259"/>
      <c r="IM122" s="259"/>
      <c r="IN122" s="259"/>
      <c r="IO122" s="259"/>
      <c r="IP122" s="259"/>
      <c r="IQ122" s="259"/>
      <c r="IR122" s="259"/>
      <c r="IS122" s="259"/>
      <c r="IT122" s="259"/>
      <c r="IU122" s="259"/>
      <c r="IV122" s="259"/>
      <c r="IW122" s="259"/>
    </row>
    <row r="123" customFormat="false" ht="11.25" hidden="false" customHeight="false" outlineLevel="0" collapsed="false">
      <c r="A123" s="253" t="n">
        <f aca="false">B123</f>
        <v>36507</v>
      </c>
      <c r="B123" s="254" t="n">
        <f aca="false">DATE(YEAR(B118),MONTH(B118),DAY(B118)+7)</f>
        <v>36507</v>
      </c>
      <c r="C123" s="219" t="n">
        <f aca="false">VLOOKUP($B123,data!$B$6:$M$7000,11,0)</f>
        <v>3774000</v>
      </c>
      <c r="D123" s="255" t="n">
        <f aca="false">VLOOKUP($B123,[6]Data!$A$500:$E$1300,4,0)</f>
        <v>58</v>
      </c>
      <c r="E123" s="255" t="n">
        <f aca="false">VLOOKUP($B123,[6]Data!$A$500:$E$1300,5,0)</f>
        <v>42.5</v>
      </c>
      <c r="F123" s="255" t="n">
        <f aca="false">AVERAGE($C117:$C123)</f>
        <v>3568142.85714286</v>
      </c>
      <c r="G123" s="256"/>
      <c r="H123" s="257"/>
      <c r="I123" s="257"/>
      <c r="J123" s="257"/>
      <c r="K123" s="263"/>
      <c r="L123" s="260"/>
      <c r="M123" s="264"/>
      <c r="N123" s="257"/>
      <c r="O123" s="257"/>
      <c r="P123" s="256"/>
      <c r="Q123" s="258"/>
      <c r="R123" s="258"/>
      <c r="S123" s="258"/>
      <c r="T123" s="259"/>
      <c r="U123" s="260"/>
      <c r="V123" s="256"/>
      <c r="W123" s="260"/>
      <c r="X123" s="256"/>
      <c r="Y123" s="250"/>
      <c r="Z123" s="250"/>
      <c r="AA123" s="250"/>
      <c r="AB123" s="259"/>
      <c r="AC123" s="261"/>
      <c r="AD123" s="261"/>
      <c r="AE123" s="261"/>
      <c r="AF123" s="262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I123" s="259"/>
      <c r="BJ123" s="259"/>
      <c r="BK123" s="259"/>
      <c r="BL123" s="259"/>
      <c r="BM123" s="259"/>
      <c r="BN123" s="259"/>
      <c r="BO123" s="259"/>
      <c r="BP123" s="259"/>
      <c r="BQ123" s="259"/>
      <c r="BR123" s="259"/>
      <c r="BS123" s="259"/>
      <c r="BT123" s="259"/>
      <c r="BU123" s="259"/>
      <c r="BV123" s="259"/>
      <c r="BW123" s="259"/>
      <c r="BX123" s="259"/>
      <c r="BY123" s="259"/>
      <c r="BZ123" s="259"/>
      <c r="CA123" s="259"/>
      <c r="CB123" s="259"/>
      <c r="CC123" s="259"/>
      <c r="CD123" s="259"/>
      <c r="CE123" s="259"/>
      <c r="CF123" s="259"/>
      <c r="CG123" s="259"/>
      <c r="CH123" s="259"/>
      <c r="CI123" s="259"/>
      <c r="CJ123" s="259"/>
      <c r="CK123" s="259"/>
      <c r="CL123" s="259"/>
      <c r="CM123" s="259"/>
      <c r="CN123" s="259"/>
      <c r="CO123" s="259"/>
      <c r="CP123" s="259"/>
      <c r="CQ123" s="259"/>
      <c r="CR123" s="259"/>
      <c r="CS123" s="259"/>
      <c r="CT123" s="259"/>
      <c r="CU123" s="259"/>
      <c r="CV123" s="259"/>
      <c r="CW123" s="259"/>
      <c r="CX123" s="259"/>
      <c r="CY123" s="259"/>
      <c r="CZ123" s="259"/>
      <c r="DA123" s="259"/>
      <c r="DB123" s="259"/>
      <c r="DC123" s="259"/>
      <c r="DD123" s="259"/>
      <c r="DE123" s="259"/>
      <c r="DF123" s="259"/>
      <c r="DG123" s="259"/>
      <c r="DH123" s="259"/>
      <c r="DI123" s="259"/>
      <c r="DJ123" s="259"/>
      <c r="DK123" s="259"/>
      <c r="DL123" s="259"/>
      <c r="DM123" s="259"/>
      <c r="DN123" s="259"/>
      <c r="DO123" s="259"/>
      <c r="DP123" s="259"/>
      <c r="DQ123" s="259"/>
      <c r="DR123" s="259"/>
      <c r="DS123" s="259"/>
      <c r="DT123" s="259"/>
      <c r="DU123" s="259"/>
      <c r="DV123" s="259"/>
      <c r="DW123" s="259"/>
      <c r="DX123" s="259"/>
      <c r="DY123" s="259"/>
      <c r="DZ123" s="259"/>
      <c r="EA123" s="259"/>
      <c r="EB123" s="259"/>
      <c r="EC123" s="259"/>
      <c r="ED123" s="259"/>
      <c r="EE123" s="259"/>
      <c r="EF123" s="259"/>
      <c r="EG123" s="259"/>
      <c r="EH123" s="259"/>
      <c r="EI123" s="259"/>
      <c r="EJ123" s="259"/>
      <c r="EK123" s="259"/>
      <c r="EL123" s="259"/>
      <c r="EM123" s="259"/>
      <c r="EN123" s="259"/>
      <c r="EO123" s="259"/>
      <c r="EP123" s="259"/>
      <c r="EQ123" s="259"/>
      <c r="ER123" s="259"/>
      <c r="ES123" s="259"/>
      <c r="ET123" s="259"/>
      <c r="EU123" s="259"/>
      <c r="EV123" s="259"/>
      <c r="EW123" s="259"/>
      <c r="EX123" s="259"/>
      <c r="EY123" s="259"/>
      <c r="EZ123" s="259"/>
      <c r="FA123" s="259"/>
      <c r="FB123" s="259"/>
      <c r="FC123" s="259"/>
      <c r="FD123" s="259"/>
      <c r="FE123" s="259"/>
      <c r="FF123" s="259"/>
      <c r="FG123" s="259"/>
      <c r="FH123" s="259"/>
      <c r="FI123" s="259"/>
      <c r="FJ123" s="259"/>
      <c r="FK123" s="259"/>
      <c r="FL123" s="259"/>
      <c r="FM123" s="259"/>
      <c r="FN123" s="259"/>
      <c r="FO123" s="259"/>
      <c r="FP123" s="259"/>
      <c r="FQ123" s="259"/>
      <c r="FR123" s="259"/>
      <c r="FS123" s="259"/>
      <c r="FT123" s="259"/>
      <c r="FU123" s="259"/>
      <c r="FV123" s="259"/>
      <c r="FW123" s="259"/>
      <c r="FX123" s="259"/>
      <c r="FY123" s="259"/>
      <c r="FZ123" s="259"/>
      <c r="GA123" s="259"/>
      <c r="GB123" s="259"/>
      <c r="GC123" s="259"/>
      <c r="GD123" s="259"/>
      <c r="GE123" s="259"/>
      <c r="GF123" s="259"/>
      <c r="GG123" s="259"/>
      <c r="GH123" s="259"/>
      <c r="GI123" s="259"/>
      <c r="GJ123" s="259"/>
      <c r="GK123" s="259"/>
      <c r="GL123" s="259"/>
      <c r="GM123" s="259"/>
      <c r="GN123" s="259"/>
      <c r="GO123" s="259"/>
      <c r="GP123" s="259"/>
      <c r="GQ123" s="259"/>
      <c r="GR123" s="259"/>
      <c r="GS123" s="259"/>
      <c r="GT123" s="259"/>
      <c r="GU123" s="259"/>
      <c r="GV123" s="259"/>
      <c r="GW123" s="259"/>
      <c r="GX123" s="259"/>
      <c r="GY123" s="259"/>
      <c r="GZ123" s="259"/>
      <c r="HA123" s="259"/>
      <c r="HB123" s="259"/>
      <c r="HC123" s="259"/>
      <c r="HD123" s="259"/>
      <c r="HE123" s="259"/>
      <c r="HF123" s="259"/>
      <c r="HG123" s="259"/>
      <c r="HH123" s="259"/>
      <c r="HI123" s="259"/>
      <c r="HJ123" s="259"/>
      <c r="HK123" s="259"/>
      <c r="HL123" s="259"/>
      <c r="HM123" s="259"/>
      <c r="HN123" s="259"/>
      <c r="HO123" s="259"/>
      <c r="HP123" s="259"/>
      <c r="HQ123" s="259"/>
      <c r="HR123" s="259"/>
      <c r="HS123" s="259"/>
      <c r="HT123" s="259"/>
      <c r="HU123" s="259"/>
      <c r="HV123" s="259"/>
      <c r="HW123" s="259"/>
      <c r="HX123" s="259"/>
      <c r="HY123" s="259"/>
      <c r="HZ123" s="259"/>
      <c r="IA123" s="259"/>
      <c r="IB123" s="259"/>
      <c r="IC123" s="259"/>
      <c r="ID123" s="259"/>
      <c r="IE123" s="259"/>
      <c r="IF123" s="259"/>
      <c r="IG123" s="259"/>
      <c r="IH123" s="259"/>
      <c r="II123" s="259"/>
      <c r="IJ123" s="259"/>
      <c r="IK123" s="259"/>
      <c r="IL123" s="259"/>
      <c r="IM123" s="259"/>
      <c r="IN123" s="259"/>
      <c r="IO123" s="259"/>
      <c r="IP123" s="259"/>
      <c r="IQ123" s="259"/>
      <c r="IR123" s="259"/>
      <c r="IS123" s="259"/>
      <c r="IT123" s="259"/>
      <c r="IU123" s="259"/>
      <c r="IV123" s="259"/>
      <c r="IW123" s="259"/>
    </row>
    <row r="124" customFormat="false" ht="11.25" hidden="false" customHeight="false" outlineLevel="0" collapsed="false">
      <c r="A124" s="253" t="n">
        <f aca="false">B124</f>
        <v>36508</v>
      </c>
      <c r="B124" s="254" t="n">
        <f aca="false">DATE(YEAR(B119),MONTH(B119),DAY(B119)+7)</f>
        <v>36508</v>
      </c>
      <c r="C124" s="219" t="n">
        <f aca="false">VLOOKUP($B124,data!$B$6:$M$7000,11,0)</f>
        <v>3813000</v>
      </c>
      <c r="D124" s="255" t="n">
        <f aca="false">VLOOKUP($B124,[6]Data!$A$500:$E$1300,4,0)</f>
        <v>61.5</v>
      </c>
      <c r="E124" s="255" t="n">
        <f aca="false">VLOOKUP($B124,[6]Data!$A$500:$E$1300,5,0)</f>
        <v>41</v>
      </c>
      <c r="F124" s="255" t="n">
        <f aca="false">AVERAGE($C118:$C124)</f>
        <v>3655285.71428571</v>
      </c>
      <c r="G124" s="256"/>
      <c r="H124" s="257"/>
      <c r="I124" s="257"/>
      <c r="J124" s="257"/>
      <c r="K124" s="263"/>
      <c r="L124" s="260"/>
      <c r="M124" s="264"/>
      <c r="N124" s="257"/>
      <c r="O124" s="257"/>
      <c r="P124" s="256"/>
      <c r="Q124" s="258"/>
      <c r="R124" s="258"/>
      <c r="S124" s="258"/>
      <c r="T124" s="259"/>
      <c r="U124" s="260"/>
      <c r="V124" s="256"/>
      <c r="W124" s="260"/>
      <c r="X124" s="256"/>
      <c r="Y124" s="250"/>
      <c r="Z124" s="250"/>
      <c r="AA124" s="250"/>
      <c r="AB124" s="259"/>
      <c r="AC124" s="261"/>
      <c r="AD124" s="261"/>
      <c r="AE124" s="261"/>
      <c r="AF124" s="262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I124" s="259"/>
      <c r="BJ124" s="259"/>
      <c r="BK124" s="259"/>
      <c r="BL124" s="259"/>
      <c r="BM124" s="259"/>
      <c r="BN124" s="259"/>
      <c r="BO124" s="259"/>
      <c r="BP124" s="259"/>
      <c r="BQ124" s="259"/>
      <c r="BR124" s="259"/>
      <c r="BS124" s="259"/>
      <c r="BT124" s="259"/>
      <c r="BU124" s="259"/>
      <c r="BV124" s="259"/>
      <c r="BW124" s="259"/>
      <c r="BX124" s="259"/>
      <c r="BY124" s="259"/>
      <c r="BZ124" s="259"/>
      <c r="CA124" s="259"/>
      <c r="CB124" s="259"/>
      <c r="CC124" s="259"/>
      <c r="CD124" s="259"/>
      <c r="CE124" s="259"/>
      <c r="CF124" s="259"/>
      <c r="CG124" s="259"/>
      <c r="CH124" s="259"/>
      <c r="CI124" s="259"/>
      <c r="CJ124" s="259"/>
      <c r="CK124" s="259"/>
      <c r="CL124" s="259"/>
      <c r="CM124" s="259"/>
      <c r="CN124" s="259"/>
      <c r="CO124" s="259"/>
      <c r="CP124" s="259"/>
      <c r="CQ124" s="259"/>
      <c r="CR124" s="259"/>
      <c r="CS124" s="259"/>
      <c r="CT124" s="259"/>
      <c r="CU124" s="259"/>
      <c r="CV124" s="259"/>
      <c r="CW124" s="259"/>
      <c r="CX124" s="259"/>
      <c r="CY124" s="259"/>
      <c r="CZ124" s="259"/>
      <c r="DA124" s="259"/>
      <c r="DB124" s="259"/>
      <c r="DC124" s="259"/>
      <c r="DD124" s="259"/>
      <c r="DE124" s="259"/>
      <c r="DF124" s="259"/>
      <c r="DG124" s="259"/>
      <c r="DH124" s="259"/>
      <c r="DI124" s="259"/>
      <c r="DJ124" s="259"/>
      <c r="DK124" s="259"/>
      <c r="DL124" s="259"/>
      <c r="DM124" s="259"/>
      <c r="DN124" s="259"/>
      <c r="DO124" s="259"/>
      <c r="DP124" s="259"/>
      <c r="DQ124" s="259"/>
      <c r="DR124" s="259"/>
      <c r="DS124" s="259"/>
      <c r="DT124" s="259"/>
      <c r="DU124" s="259"/>
      <c r="DV124" s="259"/>
      <c r="DW124" s="259"/>
      <c r="DX124" s="259"/>
      <c r="DY124" s="259"/>
      <c r="DZ124" s="259"/>
      <c r="EA124" s="259"/>
      <c r="EB124" s="259"/>
      <c r="EC124" s="259"/>
      <c r="ED124" s="259"/>
      <c r="EE124" s="259"/>
      <c r="EF124" s="259"/>
      <c r="EG124" s="259"/>
      <c r="EH124" s="259"/>
      <c r="EI124" s="259"/>
      <c r="EJ124" s="259"/>
      <c r="EK124" s="259"/>
      <c r="EL124" s="259"/>
      <c r="EM124" s="259"/>
      <c r="EN124" s="259"/>
      <c r="EO124" s="259"/>
      <c r="EP124" s="259"/>
      <c r="EQ124" s="259"/>
      <c r="ER124" s="259"/>
      <c r="ES124" s="259"/>
      <c r="ET124" s="259"/>
      <c r="EU124" s="259"/>
      <c r="EV124" s="259"/>
      <c r="EW124" s="259"/>
      <c r="EX124" s="259"/>
      <c r="EY124" s="259"/>
      <c r="EZ124" s="259"/>
      <c r="FA124" s="259"/>
      <c r="FB124" s="259"/>
      <c r="FC124" s="259"/>
      <c r="FD124" s="259"/>
      <c r="FE124" s="259"/>
      <c r="FF124" s="259"/>
      <c r="FG124" s="259"/>
      <c r="FH124" s="259"/>
      <c r="FI124" s="259"/>
      <c r="FJ124" s="259"/>
      <c r="FK124" s="259"/>
      <c r="FL124" s="259"/>
      <c r="FM124" s="259"/>
      <c r="FN124" s="259"/>
      <c r="FO124" s="259"/>
      <c r="FP124" s="259"/>
      <c r="FQ124" s="259"/>
      <c r="FR124" s="259"/>
      <c r="FS124" s="259"/>
      <c r="FT124" s="259"/>
      <c r="FU124" s="259"/>
      <c r="FV124" s="259"/>
      <c r="FW124" s="259"/>
      <c r="FX124" s="259"/>
      <c r="FY124" s="259"/>
      <c r="FZ124" s="259"/>
      <c r="GA124" s="259"/>
      <c r="GB124" s="259"/>
      <c r="GC124" s="259"/>
      <c r="GD124" s="259"/>
      <c r="GE124" s="259"/>
      <c r="GF124" s="259"/>
      <c r="GG124" s="259"/>
      <c r="GH124" s="259"/>
      <c r="GI124" s="259"/>
      <c r="GJ124" s="259"/>
      <c r="GK124" s="259"/>
      <c r="GL124" s="259"/>
      <c r="GM124" s="259"/>
      <c r="GN124" s="259"/>
      <c r="GO124" s="259"/>
      <c r="GP124" s="259"/>
      <c r="GQ124" s="259"/>
      <c r="GR124" s="259"/>
      <c r="GS124" s="259"/>
      <c r="GT124" s="259"/>
      <c r="GU124" s="259"/>
      <c r="GV124" s="259"/>
      <c r="GW124" s="259"/>
      <c r="GX124" s="259"/>
      <c r="GY124" s="259"/>
      <c r="GZ124" s="259"/>
      <c r="HA124" s="259"/>
      <c r="HB124" s="259"/>
      <c r="HC124" s="259"/>
      <c r="HD124" s="259"/>
      <c r="HE124" s="259"/>
      <c r="HF124" s="259"/>
      <c r="HG124" s="259"/>
      <c r="HH124" s="259"/>
      <c r="HI124" s="259"/>
      <c r="HJ124" s="259"/>
      <c r="HK124" s="259"/>
      <c r="HL124" s="259"/>
      <c r="HM124" s="259"/>
      <c r="HN124" s="259"/>
      <c r="HO124" s="259"/>
      <c r="HP124" s="259"/>
      <c r="HQ124" s="259"/>
      <c r="HR124" s="259"/>
      <c r="HS124" s="259"/>
      <c r="HT124" s="259"/>
      <c r="HU124" s="259"/>
      <c r="HV124" s="259"/>
      <c r="HW124" s="259"/>
      <c r="HX124" s="259"/>
      <c r="HY124" s="259"/>
      <c r="HZ124" s="259"/>
      <c r="IA124" s="259"/>
      <c r="IB124" s="259"/>
      <c r="IC124" s="259"/>
      <c r="ID124" s="259"/>
      <c r="IE124" s="259"/>
      <c r="IF124" s="259"/>
      <c r="IG124" s="259"/>
      <c r="IH124" s="259"/>
      <c r="II124" s="259"/>
      <c r="IJ124" s="259"/>
      <c r="IK124" s="259"/>
      <c r="IL124" s="259"/>
      <c r="IM124" s="259"/>
      <c r="IN124" s="259"/>
      <c r="IO124" s="259"/>
      <c r="IP124" s="259"/>
      <c r="IQ124" s="259"/>
      <c r="IR124" s="259"/>
      <c r="IS124" s="259"/>
      <c r="IT124" s="259"/>
      <c r="IU124" s="259"/>
      <c r="IV124" s="259"/>
      <c r="IW124" s="259"/>
    </row>
    <row r="125" customFormat="false" ht="11.25" hidden="false" customHeight="false" outlineLevel="0" collapsed="false">
      <c r="A125" s="253" t="n">
        <f aca="false">B125</f>
        <v>36509</v>
      </c>
      <c r="B125" s="254" t="n">
        <f aca="false">DATE(YEAR(B120),MONTH(B120),DAY(B120)+7)</f>
        <v>36509</v>
      </c>
      <c r="C125" s="219" t="n">
        <f aca="false">VLOOKUP($B125,data!$B$6:$M$7000,11,0)</f>
        <v>3494000</v>
      </c>
      <c r="D125" s="255" t="n">
        <f aca="false">VLOOKUP($B125,[6]Data!$A$500:$E$1300,4,0)</f>
        <v>64</v>
      </c>
      <c r="E125" s="255" t="n">
        <f aca="false">VLOOKUP($B125,[6]Data!$A$500:$E$1300,5,0)</f>
        <v>39</v>
      </c>
      <c r="F125" s="255" t="n">
        <f aca="false">AVERAGE($C119:$C125)</f>
        <v>3659142.85714286</v>
      </c>
      <c r="G125" s="256"/>
      <c r="H125" s="257"/>
      <c r="I125" s="257"/>
      <c r="J125" s="257"/>
      <c r="K125" s="263"/>
      <c r="L125" s="260"/>
      <c r="M125" s="264"/>
      <c r="N125" s="257"/>
      <c r="O125" s="257"/>
      <c r="P125" s="256"/>
      <c r="Q125" s="258"/>
      <c r="R125" s="258"/>
      <c r="S125" s="258"/>
      <c r="T125" s="259"/>
      <c r="U125" s="260"/>
      <c r="V125" s="256"/>
      <c r="W125" s="260"/>
      <c r="X125" s="256"/>
      <c r="Y125" s="250"/>
      <c r="Z125" s="250"/>
      <c r="AA125" s="250"/>
      <c r="AB125" s="259"/>
      <c r="AC125" s="261"/>
      <c r="AD125" s="261"/>
      <c r="AE125" s="261"/>
      <c r="AF125" s="262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I125" s="259"/>
      <c r="BJ125" s="259"/>
      <c r="BK125" s="259"/>
      <c r="BL125" s="259"/>
      <c r="BM125" s="259"/>
      <c r="BN125" s="259"/>
      <c r="BO125" s="259"/>
      <c r="BP125" s="259"/>
      <c r="BQ125" s="259"/>
      <c r="BR125" s="259"/>
      <c r="BS125" s="259"/>
      <c r="BT125" s="259"/>
      <c r="BU125" s="259"/>
      <c r="BV125" s="259"/>
      <c r="BW125" s="259"/>
      <c r="BX125" s="259"/>
      <c r="BY125" s="259"/>
      <c r="BZ125" s="259"/>
      <c r="CA125" s="259"/>
      <c r="CB125" s="259"/>
      <c r="CC125" s="259"/>
      <c r="CD125" s="259"/>
      <c r="CE125" s="259"/>
      <c r="CF125" s="259"/>
      <c r="CG125" s="259"/>
      <c r="CH125" s="259"/>
      <c r="CI125" s="259"/>
      <c r="CJ125" s="259"/>
      <c r="CK125" s="259"/>
      <c r="CL125" s="259"/>
      <c r="CM125" s="259"/>
      <c r="CN125" s="259"/>
      <c r="CO125" s="259"/>
      <c r="CP125" s="259"/>
      <c r="CQ125" s="259"/>
      <c r="CR125" s="259"/>
      <c r="CS125" s="259"/>
      <c r="CT125" s="259"/>
      <c r="CU125" s="259"/>
      <c r="CV125" s="259"/>
      <c r="CW125" s="259"/>
      <c r="CX125" s="259"/>
      <c r="CY125" s="259"/>
      <c r="CZ125" s="259"/>
      <c r="DA125" s="259"/>
      <c r="DB125" s="259"/>
      <c r="DC125" s="259"/>
      <c r="DD125" s="259"/>
      <c r="DE125" s="259"/>
      <c r="DF125" s="259"/>
      <c r="DG125" s="259"/>
      <c r="DH125" s="259"/>
      <c r="DI125" s="259"/>
      <c r="DJ125" s="259"/>
      <c r="DK125" s="259"/>
      <c r="DL125" s="259"/>
      <c r="DM125" s="259"/>
      <c r="DN125" s="259"/>
      <c r="DO125" s="259"/>
      <c r="DP125" s="259"/>
      <c r="DQ125" s="259"/>
      <c r="DR125" s="259"/>
      <c r="DS125" s="259"/>
      <c r="DT125" s="259"/>
      <c r="DU125" s="259"/>
      <c r="DV125" s="259"/>
      <c r="DW125" s="259"/>
      <c r="DX125" s="259"/>
      <c r="DY125" s="259"/>
      <c r="DZ125" s="259"/>
      <c r="EA125" s="259"/>
      <c r="EB125" s="259"/>
      <c r="EC125" s="259"/>
      <c r="ED125" s="259"/>
      <c r="EE125" s="259"/>
      <c r="EF125" s="259"/>
      <c r="EG125" s="259"/>
      <c r="EH125" s="259"/>
      <c r="EI125" s="259"/>
      <c r="EJ125" s="259"/>
      <c r="EK125" s="259"/>
      <c r="EL125" s="259"/>
      <c r="EM125" s="259"/>
      <c r="EN125" s="259"/>
      <c r="EO125" s="259"/>
      <c r="EP125" s="259"/>
      <c r="EQ125" s="259"/>
      <c r="ER125" s="259"/>
      <c r="ES125" s="259"/>
      <c r="ET125" s="259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59"/>
      <c r="FL125" s="259"/>
      <c r="FM125" s="259"/>
      <c r="FN125" s="259"/>
      <c r="FO125" s="259"/>
      <c r="FP125" s="259"/>
      <c r="FQ125" s="259"/>
      <c r="FR125" s="259"/>
      <c r="FS125" s="259"/>
      <c r="FT125" s="259"/>
      <c r="FU125" s="259"/>
      <c r="FV125" s="259"/>
      <c r="FW125" s="259"/>
      <c r="FX125" s="259"/>
      <c r="FY125" s="259"/>
      <c r="FZ125" s="259"/>
      <c r="GA125" s="259"/>
      <c r="GB125" s="259"/>
      <c r="GC125" s="259"/>
      <c r="GD125" s="259"/>
      <c r="GE125" s="259"/>
      <c r="GF125" s="259"/>
      <c r="GG125" s="259"/>
      <c r="GH125" s="259"/>
      <c r="GI125" s="259"/>
      <c r="GJ125" s="259"/>
      <c r="GK125" s="259"/>
      <c r="GL125" s="259"/>
      <c r="GM125" s="259"/>
      <c r="GN125" s="259"/>
      <c r="GO125" s="259"/>
      <c r="GP125" s="259"/>
      <c r="GQ125" s="259"/>
      <c r="GR125" s="259"/>
      <c r="GS125" s="259"/>
      <c r="GT125" s="259"/>
      <c r="GU125" s="259"/>
      <c r="GV125" s="259"/>
      <c r="GW125" s="259"/>
      <c r="GX125" s="259"/>
      <c r="GY125" s="259"/>
      <c r="GZ125" s="259"/>
      <c r="HA125" s="259"/>
      <c r="HB125" s="259"/>
      <c r="HC125" s="259"/>
      <c r="HD125" s="259"/>
      <c r="HE125" s="259"/>
      <c r="HF125" s="259"/>
      <c r="HG125" s="259"/>
      <c r="HH125" s="259"/>
      <c r="HI125" s="259"/>
      <c r="HJ125" s="259"/>
      <c r="HK125" s="259"/>
      <c r="HL125" s="259"/>
      <c r="HM125" s="259"/>
      <c r="HN125" s="259"/>
      <c r="HO125" s="259"/>
      <c r="HP125" s="259"/>
      <c r="HQ125" s="259"/>
      <c r="HR125" s="259"/>
      <c r="HS125" s="259"/>
      <c r="HT125" s="259"/>
      <c r="HU125" s="259"/>
      <c r="HV125" s="259"/>
      <c r="HW125" s="259"/>
      <c r="HX125" s="259"/>
      <c r="HY125" s="259"/>
      <c r="HZ125" s="259"/>
      <c r="IA125" s="259"/>
      <c r="IB125" s="259"/>
      <c r="IC125" s="259"/>
      <c r="ID125" s="259"/>
      <c r="IE125" s="259"/>
      <c r="IF125" s="259"/>
      <c r="IG125" s="259"/>
      <c r="IH125" s="259"/>
      <c r="II125" s="259"/>
      <c r="IJ125" s="259"/>
      <c r="IK125" s="259"/>
      <c r="IL125" s="259"/>
      <c r="IM125" s="259"/>
      <c r="IN125" s="259"/>
      <c r="IO125" s="259"/>
      <c r="IP125" s="259"/>
      <c r="IQ125" s="259"/>
      <c r="IR125" s="259"/>
      <c r="IS125" s="259"/>
      <c r="IT125" s="259"/>
      <c r="IU125" s="259"/>
      <c r="IV125" s="259"/>
      <c r="IW125" s="259"/>
    </row>
    <row r="126" customFormat="false" ht="11.25" hidden="false" customHeight="false" outlineLevel="0" collapsed="false">
      <c r="A126" s="253" t="n">
        <f aca="false">B126</f>
        <v>36510</v>
      </c>
      <c r="B126" s="254" t="n">
        <f aca="false">DATE(YEAR(B121),MONTH(B121),DAY(B121)+7)</f>
        <v>36510</v>
      </c>
      <c r="C126" s="219" t="n">
        <f aca="false">VLOOKUP($B126,data!$B$6:$M$7000,11,0)</f>
        <v>3143000</v>
      </c>
      <c r="D126" s="255" t="n">
        <f aca="false">VLOOKUP($B126,[6]Data!$A$500:$E$1300,4,0)</f>
        <v>66.5</v>
      </c>
      <c r="E126" s="255" t="n">
        <f aca="false">VLOOKUP($B126,[6]Data!$A$500:$E$1300,5,0)</f>
        <v>40</v>
      </c>
      <c r="F126" s="255" t="n">
        <f aca="false">AVERAGE($C120:$C126)</f>
        <v>3599285.71428571</v>
      </c>
      <c r="G126" s="256"/>
      <c r="H126" s="257"/>
      <c r="I126" s="257"/>
      <c r="J126" s="257"/>
      <c r="K126" s="263"/>
      <c r="L126" s="260"/>
      <c r="M126" s="264"/>
      <c r="N126" s="257"/>
      <c r="O126" s="257"/>
      <c r="P126" s="256"/>
      <c r="Q126" s="258"/>
      <c r="R126" s="258"/>
      <c r="S126" s="258"/>
      <c r="T126" s="259"/>
      <c r="U126" s="260"/>
      <c r="V126" s="256"/>
      <c r="W126" s="260"/>
      <c r="X126" s="256"/>
      <c r="Y126" s="250"/>
      <c r="Z126" s="250"/>
      <c r="AA126" s="250"/>
      <c r="AB126" s="259"/>
      <c r="AC126" s="261"/>
      <c r="AD126" s="261"/>
      <c r="AE126" s="261"/>
      <c r="AF126" s="262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I126" s="259"/>
      <c r="BJ126" s="259"/>
      <c r="BK126" s="259"/>
      <c r="BL126" s="259"/>
      <c r="BM126" s="259"/>
      <c r="BN126" s="259"/>
      <c r="BO126" s="259"/>
      <c r="BP126" s="259"/>
      <c r="BQ126" s="259"/>
      <c r="BR126" s="259"/>
      <c r="BS126" s="259"/>
      <c r="BT126" s="259"/>
      <c r="BU126" s="259"/>
      <c r="BV126" s="259"/>
      <c r="BW126" s="259"/>
      <c r="BX126" s="259"/>
      <c r="BY126" s="259"/>
      <c r="BZ126" s="259"/>
      <c r="CA126" s="259"/>
      <c r="CB126" s="259"/>
      <c r="CC126" s="259"/>
      <c r="CD126" s="259"/>
      <c r="CE126" s="259"/>
      <c r="CF126" s="259"/>
      <c r="CG126" s="259"/>
      <c r="CH126" s="259"/>
      <c r="CI126" s="259"/>
      <c r="CJ126" s="259"/>
      <c r="CK126" s="259"/>
      <c r="CL126" s="259"/>
      <c r="CM126" s="259"/>
      <c r="CN126" s="259"/>
      <c r="CO126" s="259"/>
      <c r="CP126" s="259"/>
      <c r="CQ126" s="259"/>
      <c r="CR126" s="259"/>
      <c r="CS126" s="259"/>
      <c r="CT126" s="259"/>
      <c r="CU126" s="259"/>
      <c r="CV126" s="259"/>
      <c r="CW126" s="259"/>
      <c r="CX126" s="259"/>
      <c r="CY126" s="259"/>
      <c r="CZ126" s="259"/>
      <c r="DA126" s="259"/>
      <c r="DB126" s="259"/>
      <c r="DC126" s="259"/>
      <c r="DD126" s="259"/>
      <c r="DE126" s="259"/>
      <c r="DF126" s="259"/>
      <c r="DG126" s="259"/>
      <c r="DH126" s="259"/>
      <c r="DI126" s="259"/>
      <c r="DJ126" s="259"/>
      <c r="DK126" s="259"/>
      <c r="DL126" s="259"/>
      <c r="DM126" s="259"/>
      <c r="DN126" s="259"/>
      <c r="DO126" s="259"/>
      <c r="DP126" s="259"/>
      <c r="DQ126" s="259"/>
      <c r="DR126" s="259"/>
      <c r="DS126" s="259"/>
      <c r="DT126" s="259"/>
      <c r="DU126" s="259"/>
      <c r="DV126" s="259"/>
      <c r="DW126" s="259"/>
      <c r="DX126" s="259"/>
      <c r="DY126" s="259"/>
      <c r="DZ126" s="259"/>
      <c r="EA126" s="259"/>
      <c r="EB126" s="259"/>
      <c r="EC126" s="259"/>
      <c r="ED126" s="259"/>
      <c r="EE126" s="259"/>
      <c r="EF126" s="259"/>
      <c r="EG126" s="259"/>
      <c r="EH126" s="259"/>
      <c r="EI126" s="259"/>
      <c r="EJ126" s="259"/>
      <c r="EK126" s="259"/>
      <c r="EL126" s="259"/>
      <c r="EM126" s="259"/>
      <c r="EN126" s="259"/>
      <c r="EO126" s="259"/>
      <c r="EP126" s="259"/>
      <c r="EQ126" s="259"/>
      <c r="ER126" s="259"/>
      <c r="ES126" s="259"/>
      <c r="ET126" s="259"/>
      <c r="EU126" s="259"/>
      <c r="EV126" s="259"/>
      <c r="EW126" s="259"/>
      <c r="EX126" s="259"/>
      <c r="EY126" s="259"/>
      <c r="EZ126" s="259"/>
      <c r="FA126" s="259"/>
      <c r="FB126" s="259"/>
      <c r="FC126" s="259"/>
      <c r="FD126" s="259"/>
      <c r="FE126" s="259"/>
      <c r="FF126" s="259"/>
      <c r="FG126" s="259"/>
      <c r="FH126" s="259"/>
      <c r="FI126" s="259"/>
      <c r="FJ126" s="259"/>
      <c r="FK126" s="259"/>
      <c r="FL126" s="259"/>
      <c r="FM126" s="259"/>
      <c r="FN126" s="259"/>
      <c r="FO126" s="259"/>
      <c r="FP126" s="259"/>
      <c r="FQ126" s="259"/>
      <c r="FR126" s="259"/>
      <c r="FS126" s="259"/>
      <c r="FT126" s="259"/>
      <c r="FU126" s="259"/>
      <c r="FV126" s="259"/>
      <c r="FW126" s="259"/>
      <c r="FX126" s="259"/>
      <c r="FY126" s="259"/>
      <c r="FZ126" s="259"/>
      <c r="GA126" s="259"/>
      <c r="GB126" s="259"/>
      <c r="GC126" s="259"/>
      <c r="GD126" s="259"/>
      <c r="GE126" s="259"/>
      <c r="GF126" s="259"/>
      <c r="GG126" s="259"/>
      <c r="GH126" s="259"/>
      <c r="GI126" s="259"/>
      <c r="GJ126" s="259"/>
      <c r="GK126" s="259"/>
      <c r="GL126" s="259"/>
      <c r="GM126" s="259"/>
      <c r="GN126" s="259"/>
      <c r="GO126" s="259"/>
      <c r="GP126" s="259"/>
      <c r="GQ126" s="259"/>
      <c r="GR126" s="259"/>
      <c r="GS126" s="259"/>
      <c r="GT126" s="259"/>
      <c r="GU126" s="259"/>
      <c r="GV126" s="259"/>
      <c r="GW126" s="259"/>
      <c r="GX126" s="259"/>
      <c r="GY126" s="259"/>
      <c r="GZ126" s="259"/>
      <c r="HA126" s="259"/>
      <c r="HB126" s="259"/>
      <c r="HC126" s="259"/>
      <c r="HD126" s="259"/>
      <c r="HE126" s="259"/>
      <c r="HF126" s="259"/>
      <c r="HG126" s="259"/>
      <c r="HH126" s="259"/>
      <c r="HI126" s="259"/>
      <c r="HJ126" s="259"/>
      <c r="HK126" s="259"/>
      <c r="HL126" s="259"/>
      <c r="HM126" s="259"/>
      <c r="HN126" s="259"/>
      <c r="HO126" s="259"/>
      <c r="HP126" s="259"/>
      <c r="HQ126" s="259"/>
      <c r="HR126" s="259"/>
      <c r="HS126" s="259"/>
      <c r="HT126" s="259"/>
      <c r="HU126" s="259"/>
      <c r="HV126" s="259"/>
      <c r="HW126" s="259"/>
      <c r="HX126" s="259"/>
      <c r="HY126" s="259"/>
      <c r="HZ126" s="259"/>
      <c r="IA126" s="259"/>
      <c r="IB126" s="259"/>
      <c r="IC126" s="259"/>
      <c r="ID126" s="259"/>
      <c r="IE126" s="259"/>
      <c r="IF126" s="259"/>
      <c r="IG126" s="259"/>
      <c r="IH126" s="259"/>
      <c r="II126" s="259"/>
      <c r="IJ126" s="259"/>
      <c r="IK126" s="259"/>
      <c r="IL126" s="259"/>
      <c r="IM126" s="259"/>
      <c r="IN126" s="259"/>
      <c r="IO126" s="259"/>
      <c r="IP126" s="259"/>
      <c r="IQ126" s="259"/>
      <c r="IR126" s="259"/>
      <c r="IS126" s="259"/>
      <c r="IT126" s="259"/>
      <c r="IU126" s="259"/>
      <c r="IV126" s="259"/>
      <c r="IW126" s="259"/>
    </row>
    <row r="127" customFormat="false" ht="11.25" hidden="false" customHeight="false" outlineLevel="0" collapsed="false">
      <c r="A127" s="253" t="n">
        <f aca="false">B127</f>
        <v>36511</v>
      </c>
      <c r="B127" s="254" t="n">
        <f aca="false">DATE(YEAR(B122),MONTH(B122),DAY(B122)+7)</f>
        <v>36511</v>
      </c>
      <c r="C127" s="219" t="n">
        <f aca="false">VLOOKUP($B127,data!$B$6:$M$7000,11,0)</f>
        <v>2874000</v>
      </c>
      <c r="D127" s="255" t="n">
        <f aca="false">VLOOKUP($B127,[6]Data!$A$500:$E$1300,4,0)</f>
        <v>67.5</v>
      </c>
      <c r="E127" s="255" t="n">
        <f aca="false">VLOOKUP($B127,[6]Data!$A$500:$E$1300,5,0)</f>
        <v>41.5</v>
      </c>
      <c r="F127" s="255" t="n">
        <f aca="false">AVERAGE($C121:$C127)</f>
        <v>3487142.85714286</v>
      </c>
      <c r="G127" s="256"/>
      <c r="H127" s="257"/>
      <c r="I127" s="257"/>
      <c r="J127" s="257"/>
      <c r="K127" s="263"/>
      <c r="L127" s="260"/>
      <c r="M127" s="264"/>
      <c r="N127" s="257"/>
      <c r="O127" s="257"/>
      <c r="P127" s="256"/>
      <c r="Q127" s="258"/>
      <c r="R127" s="258"/>
      <c r="S127" s="258"/>
      <c r="T127" s="259"/>
      <c r="U127" s="260"/>
      <c r="V127" s="256"/>
      <c r="W127" s="260"/>
      <c r="X127" s="256"/>
      <c r="Y127" s="250"/>
      <c r="Z127" s="250"/>
      <c r="AA127" s="250"/>
      <c r="AB127" s="259"/>
      <c r="AC127" s="261"/>
      <c r="AD127" s="261"/>
      <c r="AE127" s="261"/>
      <c r="AF127" s="262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I127" s="259"/>
      <c r="BJ127" s="259"/>
      <c r="BK127" s="259"/>
      <c r="BL127" s="259"/>
      <c r="BM127" s="259"/>
      <c r="BN127" s="259"/>
      <c r="BO127" s="259"/>
      <c r="BP127" s="259"/>
      <c r="BQ127" s="259"/>
      <c r="BR127" s="259"/>
      <c r="BS127" s="259"/>
      <c r="BT127" s="259"/>
      <c r="BU127" s="259"/>
      <c r="BV127" s="259"/>
      <c r="BW127" s="259"/>
      <c r="BX127" s="259"/>
      <c r="BY127" s="259"/>
      <c r="BZ127" s="259"/>
      <c r="CA127" s="259"/>
      <c r="CB127" s="259"/>
      <c r="CC127" s="259"/>
      <c r="CD127" s="259"/>
      <c r="CE127" s="259"/>
      <c r="CF127" s="259"/>
      <c r="CG127" s="259"/>
      <c r="CH127" s="259"/>
      <c r="CI127" s="259"/>
      <c r="CJ127" s="259"/>
      <c r="CK127" s="259"/>
      <c r="CL127" s="259"/>
      <c r="CM127" s="259"/>
      <c r="CN127" s="259"/>
      <c r="CO127" s="259"/>
      <c r="CP127" s="259"/>
      <c r="CQ127" s="259"/>
      <c r="CR127" s="259"/>
      <c r="CS127" s="259"/>
      <c r="CT127" s="259"/>
      <c r="CU127" s="259"/>
      <c r="CV127" s="259"/>
      <c r="CW127" s="259"/>
      <c r="CX127" s="259"/>
      <c r="CY127" s="259"/>
      <c r="CZ127" s="259"/>
      <c r="DA127" s="259"/>
      <c r="DB127" s="259"/>
      <c r="DC127" s="259"/>
      <c r="DD127" s="259"/>
      <c r="DE127" s="259"/>
      <c r="DF127" s="259"/>
      <c r="DG127" s="259"/>
      <c r="DH127" s="259"/>
      <c r="DI127" s="259"/>
      <c r="DJ127" s="259"/>
      <c r="DK127" s="259"/>
      <c r="DL127" s="259"/>
      <c r="DM127" s="259"/>
      <c r="DN127" s="259"/>
      <c r="DO127" s="259"/>
      <c r="DP127" s="259"/>
      <c r="DQ127" s="259"/>
      <c r="DR127" s="259"/>
      <c r="DS127" s="259"/>
      <c r="DT127" s="259"/>
      <c r="DU127" s="259"/>
      <c r="DV127" s="259"/>
      <c r="DW127" s="259"/>
      <c r="DX127" s="259"/>
      <c r="DY127" s="259"/>
      <c r="DZ127" s="259"/>
      <c r="EA127" s="259"/>
      <c r="EB127" s="259"/>
      <c r="EC127" s="259"/>
      <c r="ED127" s="259"/>
      <c r="EE127" s="259"/>
      <c r="EF127" s="259"/>
      <c r="EG127" s="259"/>
      <c r="EH127" s="259"/>
      <c r="EI127" s="259"/>
      <c r="EJ127" s="259"/>
      <c r="EK127" s="259"/>
      <c r="EL127" s="259"/>
      <c r="EM127" s="259"/>
      <c r="EN127" s="259"/>
      <c r="EO127" s="259"/>
      <c r="EP127" s="259"/>
      <c r="EQ127" s="259"/>
      <c r="ER127" s="259"/>
      <c r="ES127" s="259"/>
      <c r="ET127" s="259"/>
      <c r="EU127" s="259"/>
      <c r="EV127" s="259"/>
      <c r="EW127" s="259"/>
      <c r="EX127" s="259"/>
      <c r="EY127" s="259"/>
      <c r="EZ127" s="259"/>
      <c r="FA127" s="259"/>
      <c r="FB127" s="259"/>
      <c r="FC127" s="259"/>
      <c r="FD127" s="259"/>
      <c r="FE127" s="259"/>
      <c r="FF127" s="259"/>
      <c r="FG127" s="259"/>
      <c r="FH127" s="259"/>
      <c r="FI127" s="259"/>
      <c r="FJ127" s="259"/>
      <c r="FK127" s="259"/>
      <c r="FL127" s="259"/>
      <c r="FM127" s="259"/>
      <c r="FN127" s="259"/>
      <c r="FO127" s="259"/>
      <c r="FP127" s="259"/>
      <c r="FQ127" s="259"/>
      <c r="FR127" s="259"/>
      <c r="FS127" s="259"/>
      <c r="FT127" s="259"/>
      <c r="FU127" s="259"/>
      <c r="FV127" s="259"/>
      <c r="FW127" s="259"/>
      <c r="FX127" s="259"/>
      <c r="FY127" s="259"/>
      <c r="FZ127" s="259"/>
      <c r="GA127" s="259"/>
      <c r="GB127" s="259"/>
      <c r="GC127" s="259"/>
      <c r="GD127" s="259"/>
      <c r="GE127" s="259"/>
      <c r="GF127" s="259"/>
      <c r="GG127" s="259"/>
      <c r="GH127" s="259"/>
      <c r="GI127" s="259"/>
      <c r="GJ127" s="259"/>
      <c r="GK127" s="259"/>
      <c r="GL127" s="259"/>
      <c r="GM127" s="259"/>
      <c r="GN127" s="259"/>
      <c r="GO127" s="259"/>
      <c r="GP127" s="259"/>
      <c r="GQ127" s="259"/>
      <c r="GR127" s="259"/>
      <c r="GS127" s="259"/>
      <c r="GT127" s="259"/>
      <c r="GU127" s="259"/>
      <c r="GV127" s="259"/>
      <c r="GW127" s="259"/>
      <c r="GX127" s="259"/>
      <c r="GY127" s="259"/>
      <c r="GZ127" s="259"/>
      <c r="HA127" s="259"/>
      <c r="HB127" s="259"/>
      <c r="HC127" s="259"/>
      <c r="HD127" s="259"/>
      <c r="HE127" s="259"/>
      <c r="HF127" s="259"/>
      <c r="HG127" s="259"/>
      <c r="HH127" s="259"/>
      <c r="HI127" s="259"/>
      <c r="HJ127" s="259"/>
      <c r="HK127" s="259"/>
      <c r="HL127" s="259"/>
      <c r="HM127" s="259"/>
      <c r="HN127" s="259"/>
      <c r="HO127" s="259"/>
      <c r="HP127" s="259"/>
      <c r="HQ127" s="259"/>
      <c r="HR127" s="259"/>
      <c r="HS127" s="259"/>
      <c r="HT127" s="259"/>
      <c r="HU127" s="259"/>
      <c r="HV127" s="259"/>
      <c r="HW127" s="259"/>
      <c r="HX127" s="259"/>
      <c r="HY127" s="259"/>
      <c r="HZ127" s="259"/>
      <c r="IA127" s="259"/>
      <c r="IB127" s="259"/>
      <c r="IC127" s="259"/>
      <c r="ID127" s="259"/>
      <c r="IE127" s="259"/>
      <c r="IF127" s="259"/>
      <c r="IG127" s="259"/>
      <c r="IH127" s="259"/>
      <c r="II127" s="259"/>
      <c r="IJ127" s="259"/>
      <c r="IK127" s="259"/>
      <c r="IL127" s="259"/>
      <c r="IM127" s="259"/>
      <c r="IN127" s="259"/>
      <c r="IO127" s="259"/>
      <c r="IP127" s="259"/>
      <c r="IQ127" s="259"/>
      <c r="IR127" s="259"/>
      <c r="IS127" s="259"/>
      <c r="IT127" s="259"/>
      <c r="IU127" s="259"/>
      <c r="IV127" s="259"/>
      <c r="IW127" s="259"/>
    </row>
    <row r="128" customFormat="false" ht="11.25" hidden="false" customHeight="false" outlineLevel="0" collapsed="false">
      <c r="A128" s="253" t="n">
        <f aca="false">B128</f>
        <v>36514</v>
      </c>
      <c r="B128" s="254" t="n">
        <f aca="false">DATE(YEAR(B123),MONTH(B123),DAY(B123)+7)</f>
        <v>36514</v>
      </c>
      <c r="C128" s="219" t="n">
        <f aca="false">VLOOKUP($B128,data!$B$6:$M$7000,11,0)</f>
        <v>2880000</v>
      </c>
      <c r="D128" s="255" t="n">
        <f aca="false">VLOOKUP($B128,[6]Data!$A$500:$E$1300,4,0)</f>
        <v>68</v>
      </c>
      <c r="E128" s="255" t="n">
        <f aca="false">VLOOKUP($B128,[6]Data!$A$500:$E$1300,5,0)</f>
        <v>41.5</v>
      </c>
      <c r="F128" s="255" t="n">
        <f aca="false">AVERAGE($C122:$C128)</f>
        <v>3379142.85714286</v>
      </c>
      <c r="G128" s="256"/>
      <c r="H128" s="257"/>
      <c r="I128" s="257"/>
      <c r="J128" s="257"/>
      <c r="K128" s="263"/>
      <c r="L128" s="260"/>
      <c r="M128" s="264"/>
      <c r="N128" s="257"/>
      <c r="O128" s="257"/>
      <c r="P128" s="256"/>
      <c r="Q128" s="258"/>
      <c r="R128" s="258"/>
      <c r="S128" s="258"/>
      <c r="T128" s="259"/>
      <c r="U128" s="260"/>
      <c r="V128" s="256"/>
      <c r="W128" s="260"/>
      <c r="X128" s="256"/>
      <c r="Y128" s="250"/>
      <c r="Z128" s="250"/>
      <c r="AA128" s="250"/>
      <c r="AB128" s="259"/>
      <c r="AC128" s="261"/>
      <c r="AD128" s="261"/>
      <c r="AE128" s="261"/>
      <c r="AF128" s="262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I128" s="259"/>
      <c r="BJ128" s="259"/>
      <c r="BK128" s="259"/>
      <c r="BL128" s="259"/>
      <c r="BM128" s="259"/>
      <c r="BN128" s="259"/>
      <c r="BO128" s="259"/>
      <c r="BP128" s="259"/>
      <c r="BQ128" s="259"/>
      <c r="BR128" s="259"/>
      <c r="BS128" s="259"/>
      <c r="BT128" s="259"/>
      <c r="BU128" s="259"/>
      <c r="BV128" s="259"/>
      <c r="BW128" s="259"/>
      <c r="BX128" s="259"/>
      <c r="BY128" s="259"/>
      <c r="BZ128" s="259"/>
      <c r="CA128" s="259"/>
      <c r="CB128" s="259"/>
      <c r="CC128" s="259"/>
      <c r="CD128" s="259"/>
      <c r="CE128" s="259"/>
      <c r="CF128" s="259"/>
      <c r="CG128" s="259"/>
      <c r="CH128" s="259"/>
      <c r="CI128" s="259"/>
      <c r="CJ128" s="259"/>
      <c r="CK128" s="259"/>
      <c r="CL128" s="259"/>
      <c r="CM128" s="259"/>
      <c r="CN128" s="259"/>
      <c r="CO128" s="259"/>
      <c r="CP128" s="259"/>
      <c r="CQ128" s="259"/>
      <c r="CR128" s="259"/>
      <c r="CS128" s="259"/>
      <c r="CT128" s="259"/>
      <c r="CU128" s="259"/>
      <c r="CV128" s="259"/>
      <c r="CW128" s="259"/>
      <c r="CX128" s="259"/>
      <c r="CY128" s="259"/>
      <c r="CZ128" s="259"/>
      <c r="DA128" s="259"/>
      <c r="DB128" s="259"/>
      <c r="DC128" s="259"/>
      <c r="DD128" s="259"/>
      <c r="DE128" s="259"/>
      <c r="DF128" s="259"/>
      <c r="DG128" s="259"/>
      <c r="DH128" s="259"/>
      <c r="DI128" s="259"/>
      <c r="DJ128" s="259"/>
      <c r="DK128" s="259"/>
      <c r="DL128" s="259"/>
      <c r="DM128" s="259"/>
      <c r="DN128" s="259"/>
      <c r="DO128" s="259"/>
      <c r="DP128" s="259"/>
      <c r="DQ128" s="259"/>
      <c r="DR128" s="259"/>
      <c r="DS128" s="259"/>
      <c r="DT128" s="259"/>
      <c r="DU128" s="259"/>
      <c r="DV128" s="259"/>
      <c r="DW128" s="259"/>
      <c r="DX128" s="259"/>
      <c r="DY128" s="259"/>
      <c r="DZ128" s="259"/>
      <c r="EA128" s="259"/>
      <c r="EB128" s="259"/>
      <c r="EC128" s="259"/>
      <c r="ED128" s="259"/>
      <c r="EE128" s="259"/>
      <c r="EF128" s="259"/>
      <c r="EG128" s="259"/>
      <c r="EH128" s="259"/>
      <c r="EI128" s="259"/>
      <c r="EJ128" s="259"/>
      <c r="EK128" s="259"/>
      <c r="EL128" s="259"/>
      <c r="EM128" s="259"/>
      <c r="EN128" s="259"/>
      <c r="EO128" s="259"/>
      <c r="EP128" s="259"/>
      <c r="EQ128" s="259"/>
      <c r="ER128" s="259"/>
      <c r="ES128" s="259"/>
      <c r="ET128" s="259"/>
      <c r="EU128" s="259"/>
      <c r="EV128" s="259"/>
      <c r="EW128" s="259"/>
      <c r="EX128" s="259"/>
      <c r="EY128" s="259"/>
      <c r="EZ128" s="259"/>
      <c r="FA128" s="259"/>
      <c r="FB128" s="259"/>
      <c r="FC128" s="259"/>
      <c r="FD128" s="259"/>
      <c r="FE128" s="259"/>
      <c r="FF128" s="259"/>
      <c r="FG128" s="259"/>
      <c r="FH128" s="259"/>
      <c r="FI128" s="259"/>
      <c r="FJ128" s="259"/>
      <c r="FK128" s="259"/>
      <c r="FL128" s="259"/>
      <c r="FM128" s="259"/>
      <c r="FN128" s="259"/>
      <c r="FO128" s="259"/>
      <c r="FP128" s="259"/>
      <c r="FQ128" s="259"/>
      <c r="FR128" s="259"/>
      <c r="FS128" s="259"/>
      <c r="FT128" s="259"/>
      <c r="FU128" s="259"/>
      <c r="FV128" s="259"/>
      <c r="FW128" s="259"/>
      <c r="FX128" s="259"/>
      <c r="FY128" s="259"/>
      <c r="FZ128" s="259"/>
      <c r="GA128" s="259"/>
      <c r="GB128" s="259"/>
      <c r="GC128" s="259"/>
      <c r="GD128" s="259"/>
      <c r="GE128" s="259"/>
      <c r="GF128" s="259"/>
      <c r="GG128" s="259"/>
      <c r="GH128" s="259"/>
      <c r="GI128" s="259"/>
      <c r="GJ128" s="259"/>
      <c r="GK128" s="259"/>
      <c r="GL128" s="259"/>
      <c r="GM128" s="259"/>
      <c r="GN128" s="259"/>
      <c r="GO128" s="259"/>
      <c r="GP128" s="259"/>
      <c r="GQ128" s="259"/>
      <c r="GR128" s="259"/>
      <c r="GS128" s="259"/>
      <c r="GT128" s="259"/>
      <c r="GU128" s="259"/>
      <c r="GV128" s="259"/>
      <c r="GW128" s="259"/>
      <c r="GX128" s="259"/>
      <c r="GY128" s="259"/>
      <c r="GZ128" s="259"/>
      <c r="HA128" s="259"/>
      <c r="HB128" s="259"/>
      <c r="HC128" s="259"/>
      <c r="HD128" s="259"/>
      <c r="HE128" s="259"/>
      <c r="HF128" s="259"/>
      <c r="HG128" s="259"/>
      <c r="HH128" s="259"/>
      <c r="HI128" s="259"/>
      <c r="HJ128" s="259"/>
      <c r="HK128" s="259"/>
      <c r="HL128" s="259"/>
      <c r="HM128" s="259"/>
      <c r="HN128" s="259"/>
      <c r="HO128" s="259"/>
      <c r="HP128" s="259"/>
      <c r="HQ128" s="259"/>
      <c r="HR128" s="259"/>
      <c r="HS128" s="259"/>
      <c r="HT128" s="259"/>
      <c r="HU128" s="259"/>
      <c r="HV128" s="259"/>
      <c r="HW128" s="259"/>
      <c r="HX128" s="259"/>
      <c r="HY128" s="259"/>
      <c r="HZ128" s="259"/>
      <c r="IA128" s="259"/>
      <c r="IB128" s="259"/>
      <c r="IC128" s="259"/>
      <c r="ID128" s="259"/>
      <c r="IE128" s="259"/>
      <c r="IF128" s="259"/>
      <c r="IG128" s="259"/>
      <c r="IH128" s="259"/>
      <c r="II128" s="259"/>
      <c r="IJ128" s="259"/>
      <c r="IK128" s="259"/>
      <c r="IL128" s="259"/>
      <c r="IM128" s="259"/>
      <c r="IN128" s="259"/>
      <c r="IO128" s="259"/>
      <c r="IP128" s="259"/>
      <c r="IQ128" s="259"/>
      <c r="IR128" s="259"/>
      <c r="IS128" s="259"/>
      <c r="IT128" s="259"/>
      <c r="IU128" s="259"/>
      <c r="IV128" s="259"/>
      <c r="IW128" s="259"/>
    </row>
    <row r="129" customFormat="false" ht="11.25" hidden="false" customHeight="false" outlineLevel="0" collapsed="false">
      <c r="A129" s="253" t="n">
        <f aca="false">B129</f>
        <v>36515</v>
      </c>
      <c r="B129" s="254" t="n">
        <f aca="false">DATE(YEAR(B124),MONTH(B124),DAY(B124)+7)</f>
        <v>36515</v>
      </c>
      <c r="C129" s="219" t="n">
        <f aca="false">VLOOKUP($B129,data!$B$6:$M$7000,11,0)</f>
        <v>2859000</v>
      </c>
      <c r="D129" s="255" t="n">
        <f aca="false">VLOOKUP($B129,[6]Data!$A$500:$E$1300,4,0)</f>
        <v>66</v>
      </c>
      <c r="E129" s="255" t="n">
        <f aca="false">VLOOKUP($B129,[6]Data!$A$500:$E$1300,5,0)</f>
        <v>40</v>
      </c>
      <c r="F129" s="255" t="n">
        <f aca="false">AVERAGE($C123:$C129)</f>
        <v>3262428.57142857</v>
      </c>
      <c r="G129" s="256"/>
      <c r="H129" s="257"/>
      <c r="I129" s="257"/>
      <c r="J129" s="257"/>
      <c r="K129" s="263"/>
      <c r="L129" s="260"/>
      <c r="M129" s="264"/>
      <c r="N129" s="257"/>
      <c r="O129" s="257"/>
      <c r="P129" s="256"/>
      <c r="Q129" s="258"/>
      <c r="R129" s="258"/>
      <c r="S129" s="258"/>
      <c r="T129" s="259"/>
      <c r="U129" s="260"/>
      <c r="V129" s="256"/>
      <c r="W129" s="260"/>
      <c r="X129" s="256"/>
      <c r="Y129" s="250"/>
      <c r="Z129" s="250"/>
      <c r="AA129" s="250"/>
      <c r="AB129" s="259"/>
      <c r="AC129" s="261"/>
      <c r="AD129" s="261"/>
      <c r="AE129" s="261"/>
      <c r="AF129" s="262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I129" s="259"/>
      <c r="BJ129" s="259"/>
      <c r="BK129" s="259"/>
      <c r="BL129" s="259"/>
      <c r="BM129" s="259"/>
      <c r="BN129" s="259"/>
      <c r="BO129" s="259"/>
      <c r="BP129" s="259"/>
      <c r="BQ129" s="259"/>
      <c r="BR129" s="259"/>
      <c r="BS129" s="259"/>
      <c r="BT129" s="259"/>
      <c r="BU129" s="259"/>
      <c r="BV129" s="259"/>
      <c r="BW129" s="259"/>
      <c r="BX129" s="259"/>
      <c r="BY129" s="259"/>
      <c r="BZ129" s="259"/>
      <c r="CA129" s="259"/>
      <c r="CB129" s="259"/>
      <c r="CC129" s="259"/>
      <c r="CD129" s="259"/>
      <c r="CE129" s="259"/>
      <c r="CF129" s="259"/>
      <c r="CG129" s="259"/>
      <c r="CH129" s="259"/>
      <c r="CI129" s="259"/>
      <c r="CJ129" s="259"/>
      <c r="CK129" s="259"/>
      <c r="CL129" s="259"/>
      <c r="CM129" s="259"/>
      <c r="CN129" s="259"/>
      <c r="CO129" s="259"/>
      <c r="CP129" s="259"/>
      <c r="CQ129" s="259"/>
      <c r="CR129" s="259"/>
      <c r="CS129" s="259"/>
      <c r="CT129" s="259"/>
      <c r="CU129" s="259"/>
      <c r="CV129" s="259"/>
      <c r="CW129" s="259"/>
      <c r="CX129" s="259"/>
      <c r="CY129" s="259"/>
      <c r="CZ129" s="259"/>
      <c r="DA129" s="259"/>
      <c r="DB129" s="259"/>
      <c r="DC129" s="259"/>
      <c r="DD129" s="259"/>
      <c r="DE129" s="259"/>
      <c r="DF129" s="259"/>
      <c r="DG129" s="259"/>
      <c r="DH129" s="259"/>
      <c r="DI129" s="259"/>
      <c r="DJ129" s="259"/>
      <c r="DK129" s="259"/>
      <c r="DL129" s="259"/>
      <c r="DM129" s="259"/>
      <c r="DN129" s="259"/>
      <c r="DO129" s="259"/>
      <c r="DP129" s="259"/>
      <c r="DQ129" s="259"/>
      <c r="DR129" s="259"/>
      <c r="DS129" s="259"/>
      <c r="DT129" s="259"/>
      <c r="DU129" s="259"/>
      <c r="DV129" s="259"/>
      <c r="DW129" s="259"/>
      <c r="DX129" s="259"/>
      <c r="DY129" s="259"/>
      <c r="DZ129" s="259"/>
      <c r="EA129" s="259"/>
      <c r="EB129" s="259"/>
      <c r="EC129" s="259"/>
      <c r="ED129" s="259"/>
      <c r="EE129" s="259"/>
      <c r="EF129" s="259"/>
      <c r="EG129" s="259"/>
      <c r="EH129" s="259"/>
      <c r="EI129" s="259"/>
      <c r="EJ129" s="259"/>
      <c r="EK129" s="259"/>
      <c r="EL129" s="259"/>
      <c r="EM129" s="259"/>
      <c r="EN129" s="259"/>
      <c r="EO129" s="259"/>
      <c r="EP129" s="259"/>
      <c r="EQ129" s="259"/>
      <c r="ER129" s="259"/>
      <c r="ES129" s="259"/>
      <c r="ET129" s="259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59"/>
      <c r="FL129" s="259"/>
      <c r="FM129" s="259"/>
      <c r="FN129" s="259"/>
      <c r="FO129" s="259"/>
      <c r="FP129" s="259"/>
      <c r="FQ129" s="259"/>
      <c r="FR129" s="259"/>
      <c r="FS129" s="259"/>
      <c r="FT129" s="259"/>
      <c r="FU129" s="259"/>
      <c r="FV129" s="259"/>
      <c r="FW129" s="259"/>
      <c r="FX129" s="259"/>
      <c r="FY129" s="259"/>
      <c r="FZ129" s="259"/>
      <c r="GA129" s="259"/>
      <c r="GB129" s="259"/>
      <c r="GC129" s="259"/>
      <c r="GD129" s="259"/>
      <c r="GE129" s="259"/>
      <c r="GF129" s="259"/>
      <c r="GG129" s="259"/>
      <c r="GH129" s="259"/>
      <c r="GI129" s="259"/>
      <c r="GJ129" s="259"/>
      <c r="GK129" s="259"/>
      <c r="GL129" s="259"/>
      <c r="GM129" s="259"/>
      <c r="GN129" s="259"/>
      <c r="GO129" s="259"/>
      <c r="GP129" s="259"/>
      <c r="GQ129" s="259"/>
      <c r="GR129" s="259"/>
      <c r="GS129" s="259"/>
      <c r="GT129" s="259"/>
      <c r="GU129" s="259"/>
      <c r="GV129" s="259"/>
      <c r="GW129" s="259"/>
      <c r="GX129" s="259"/>
      <c r="GY129" s="259"/>
      <c r="GZ129" s="259"/>
      <c r="HA129" s="259"/>
      <c r="HB129" s="259"/>
      <c r="HC129" s="259"/>
      <c r="HD129" s="259"/>
      <c r="HE129" s="259"/>
      <c r="HF129" s="259"/>
      <c r="HG129" s="259"/>
      <c r="HH129" s="259"/>
      <c r="HI129" s="259"/>
      <c r="HJ129" s="259"/>
      <c r="HK129" s="259"/>
      <c r="HL129" s="259"/>
      <c r="HM129" s="259"/>
      <c r="HN129" s="259"/>
      <c r="HO129" s="259"/>
      <c r="HP129" s="259"/>
      <c r="HQ129" s="259"/>
      <c r="HR129" s="259"/>
      <c r="HS129" s="259"/>
      <c r="HT129" s="259"/>
      <c r="HU129" s="259"/>
      <c r="HV129" s="259"/>
      <c r="HW129" s="259"/>
      <c r="HX129" s="259"/>
      <c r="HY129" s="259"/>
      <c r="HZ129" s="259"/>
      <c r="IA129" s="259"/>
      <c r="IB129" s="259"/>
      <c r="IC129" s="259"/>
      <c r="ID129" s="259"/>
      <c r="IE129" s="259"/>
      <c r="IF129" s="259"/>
      <c r="IG129" s="259"/>
      <c r="IH129" s="259"/>
      <c r="II129" s="259"/>
      <c r="IJ129" s="259"/>
      <c r="IK129" s="259"/>
      <c r="IL129" s="259"/>
      <c r="IM129" s="259"/>
      <c r="IN129" s="259"/>
      <c r="IO129" s="259"/>
      <c r="IP129" s="259"/>
      <c r="IQ129" s="259"/>
      <c r="IR129" s="259"/>
      <c r="IS129" s="259"/>
      <c r="IT129" s="259"/>
      <c r="IU129" s="259"/>
      <c r="IV129" s="259"/>
      <c r="IW129" s="259"/>
    </row>
    <row r="130" customFormat="false" ht="11.25" hidden="false" customHeight="false" outlineLevel="0" collapsed="false">
      <c r="A130" s="253" t="n">
        <f aca="false">B130</f>
        <v>36516</v>
      </c>
      <c r="B130" s="254" t="n">
        <f aca="false">DATE(YEAR(B125),MONTH(B125),DAY(B125)+7)</f>
        <v>36516</v>
      </c>
      <c r="C130" s="219" t="n">
        <f aca="false">VLOOKUP($B130,data!$B$6:$M$7000,11,0)</f>
        <v>2875000</v>
      </c>
      <c r="D130" s="255" t="n">
        <f aca="false">VLOOKUP($B130,[6]Data!$A$500:$E$1300,4,0)</f>
        <v>69</v>
      </c>
      <c r="E130" s="255" t="n">
        <f aca="false">VLOOKUP($B130,[6]Data!$A$500:$E$1300,5,0)</f>
        <v>45</v>
      </c>
      <c r="F130" s="255" t="n">
        <f aca="false">AVERAGE($C124:$C130)</f>
        <v>3134000</v>
      </c>
      <c r="G130" s="256"/>
      <c r="H130" s="257"/>
      <c r="I130" s="257"/>
      <c r="J130" s="257"/>
      <c r="K130" s="263"/>
      <c r="L130" s="260"/>
      <c r="M130" s="264"/>
      <c r="N130" s="257"/>
      <c r="O130" s="257"/>
      <c r="P130" s="256"/>
      <c r="Q130" s="258"/>
      <c r="R130" s="258"/>
      <c r="S130" s="258"/>
      <c r="T130" s="259"/>
      <c r="U130" s="260"/>
      <c r="V130" s="256"/>
      <c r="W130" s="260"/>
      <c r="X130" s="256"/>
      <c r="Y130" s="250"/>
      <c r="Z130" s="250"/>
      <c r="AA130" s="250"/>
      <c r="AB130" s="259"/>
      <c r="AC130" s="261"/>
      <c r="AD130" s="261"/>
      <c r="AE130" s="261"/>
      <c r="AF130" s="262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I130" s="259"/>
      <c r="BJ130" s="259"/>
      <c r="BK130" s="259"/>
      <c r="BL130" s="259"/>
      <c r="BM130" s="259"/>
      <c r="BN130" s="259"/>
      <c r="BO130" s="259"/>
      <c r="BP130" s="259"/>
      <c r="BQ130" s="259"/>
      <c r="BR130" s="259"/>
      <c r="BS130" s="259"/>
      <c r="BT130" s="259"/>
      <c r="BU130" s="259"/>
      <c r="BV130" s="259"/>
      <c r="BW130" s="259"/>
      <c r="BX130" s="259"/>
      <c r="BY130" s="259"/>
      <c r="BZ130" s="259"/>
      <c r="CA130" s="259"/>
      <c r="CB130" s="259"/>
      <c r="CC130" s="259"/>
      <c r="CD130" s="259"/>
      <c r="CE130" s="259"/>
      <c r="CF130" s="259"/>
      <c r="CG130" s="259"/>
      <c r="CH130" s="259"/>
      <c r="CI130" s="259"/>
      <c r="CJ130" s="259"/>
      <c r="CK130" s="259"/>
      <c r="CL130" s="259"/>
      <c r="CM130" s="259"/>
      <c r="CN130" s="259"/>
      <c r="CO130" s="259"/>
      <c r="CP130" s="259"/>
      <c r="CQ130" s="259"/>
      <c r="CR130" s="259"/>
      <c r="CS130" s="259"/>
      <c r="CT130" s="259"/>
      <c r="CU130" s="259"/>
      <c r="CV130" s="259"/>
      <c r="CW130" s="259"/>
      <c r="CX130" s="259"/>
      <c r="CY130" s="259"/>
      <c r="CZ130" s="259"/>
      <c r="DA130" s="259"/>
      <c r="DB130" s="259"/>
      <c r="DC130" s="259"/>
      <c r="DD130" s="259"/>
      <c r="DE130" s="259"/>
      <c r="DF130" s="259"/>
      <c r="DG130" s="259"/>
      <c r="DH130" s="259"/>
      <c r="DI130" s="259"/>
      <c r="DJ130" s="259"/>
      <c r="DK130" s="259"/>
      <c r="DL130" s="259"/>
      <c r="DM130" s="259"/>
      <c r="DN130" s="259"/>
      <c r="DO130" s="259"/>
      <c r="DP130" s="259"/>
      <c r="DQ130" s="259"/>
      <c r="DR130" s="259"/>
      <c r="DS130" s="259"/>
      <c r="DT130" s="259"/>
      <c r="DU130" s="259"/>
      <c r="DV130" s="259"/>
      <c r="DW130" s="259"/>
      <c r="DX130" s="259"/>
      <c r="DY130" s="259"/>
      <c r="DZ130" s="259"/>
      <c r="EA130" s="259"/>
      <c r="EB130" s="259"/>
      <c r="EC130" s="259"/>
      <c r="ED130" s="259"/>
      <c r="EE130" s="259"/>
      <c r="EF130" s="259"/>
      <c r="EG130" s="259"/>
      <c r="EH130" s="259"/>
      <c r="EI130" s="259"/>
      <c r="EJ130" s="259"/>
      <c r="EK130" s="259"/>
      <c r="EL130" s="259"/>
      <c r="EM130" s="259"/>
      <c r="EN130" s="259"/>
      <c r="EO130" s="259"/>
      <c r="EP130" s="259"/>
      <c r="EQ130" s="259"/>
      <c r="ER130" s="259"/>
      <c r="ES130" s="259"/>
      <c r="ET130" s="259"/>
      <c r="EU130" s="259"/>
      <c r="EV130" s="259"/>
      <c r="EW130" s="259"/>
      <c r="EX130" s="259"/>
      <c r="EY130" s="259"/>
      <c r="EZ130" s="259"/>
      <c r="FA130" s="259"/>
      <c r="FB130" s="259"/>
      <c r="FC130" s="259"/>
      <c r="FD130" s="259"/>
      <c r="FE130" s="259"/>
      <c r="FF130" s="259"/>
      <c r="FG130" s="259"/>
      <c r="FH130" s="259"/>
      <c r="FI130" s="259"/>
      <c r="FJ130" s="259"/>
      <c r="FK130" s="259"/>
      <c r="FL130" s="259"/>
      <c r="FM130" s="259"/>
      <c r="FN130" s="259"/>
      <c r="FO130" s="259"/>
      <c r="FP130" s="259"/>
      <c r="FQ130" s="259"/>
      <c r="FR130" s="259"/>
      <c r="FS130" s="259"/>
      <c r="FT130" s="259"/>
      <c r="FU130" s="259"/>
      <c r="FV130" s="259"/>
      <c r="FW130" s="259"/>
      <c r="FX130" s="259"/>
      <c r="FY130" s="259"/>
      <c r="FZ130" s="259"/>
      <c r="GA130" s="259"/>
      <c r="GB130" s="259"/>
      <c r="GC130" s="259"/>
      <c r="GD130" s="259"/>
      <c r="GE130" s="259"/>
      <c r="GF130" s="259"/>
      <c r="GG130" s="259"/>
      <c r="GH130" s="259"/>
      <c r="GI130" s="259"/>
      <c r="GJ130" s="259"/>
      <c r="GK130" s="259"/>
      <c r="GL130" s="259"/>
      <c r="GM130" s="259"/>
      <c r="GN130" s="259"/>
      <c r="GO130" s="259"/>
      <c r="GP130" s="259"/>
      <c r="GQ130" s="259"/>
      <c r="GR130" s="259"/>
      <c r="GS130" s="259"/>
      <c r="GT130" s="259"/>
      <c r="GU130" s="259"/>
      <c r="GV130" s="259"/>
      <c r="GW130" s="259"/>
      <c r="GX130" s="259"/>
      <c r="GY130" s="259"/>
      <c r="GZ130" s="259"/>
      <c r="HA130" s="259"/>
      <c r="HB130" s="259"/>
      <c r="HC130" s="259"/>
      <c r="HD130" s="259"/>
      <c r="HE130" s="259"/>
      <c r="HF130" s="259"/>
      <c r="HG130" s="259"/>
      <c r="HH130" s="259"/>
      <c r="HI130" s="259"/>
      <c r="HJ130" s="259"/>
      <c r="HK130" s="259"/>
      <c r="HL130" s="259"/>
      <c r="HM130" s="259"/>
      <c r="HN130" s="259"/>
      <c r="HO130" s="259"/>
      <c r="HP130" s="259"/>
      <c r="HQ130" s="259"/>
      <c r="HR130" s="259"/>
      <c r="HS130" s="259"/>
      <c r="HT130" s="259"/>
      <c r="HU130" s="259"/>
      <c r="HV130" s="259"/>
      <c r="HW130" s="259"/>
      <c r="HX130" s="259"/>
      <c r="HY130" s="259"/>
      <c r="HZ130" s="259"/>
      <c r="IA130" s="259"/>
      <c r="IB130" s="259"/>
      <c r="IC130" s="259"/>
      <c r="ID130" s="259"/>
      <c r="IE130" s="259"/>
      <c r="IF130" s="259"/>
      <c r="IG130" s="259"/>
      <c r="IH130" s="259"/>
      <c r="II130" s="259"/>
      <c r="IJ130" s="259"/>
      <c r="IK130" s="259"/>
      <c r="IL130" s="259"/>
      <c r="IM130" s="259"/>
      <c r="IN130" s="259"/>
      <c r="IO130" s="259"/>
      <c r="IP130" s="259"/>
      <c r="IQ130" s="259"/>
      <c r="IR130" s="259"/>
      <c r="IS130" s="259"/>
      <c r="IT130" s="259"/>
      <c r="IU130" s="259"/>
      <c r="IV130" s="259"/>
      <c r="IW130" s="259"/>
    </row>
    <row r="131" customFormat="false" ht="11.25" hidden="false" customHeight="false" outlineLevel="0" collapsed="false">
      <c r="A131" s="253" t="n">
        <f aca="false">B131</f>
        <v>36517</v>
      </c>
      <c r="B131" s="254" t="n">
        <f aca="false">DATE(YEAR(B126),MONTH(B126),DAY(B126)+7)</f>
        <v>36517</v>
      </c>
      <c r="C131" s="219" t="n">
        <f aca="false">VLOOKUP($B131,data!$B$6:$M$7000,11,0)</f>
        <v>2699000</v>
      </c>
      <c r="D131" s="255" t="n">
        <f aca="false">VLOOKUP($B131,[6]Data!$A$500:$E$1300,4,0)</f>
        <v>73</v>
      </c>
      <c r="E131" s="255" t="n">
        <f aca="false">VLOOKUP($B131,[6]Data!$A$500:$E$1300,5,0)</f>
        <v>40.5</v>
      </c>
      <c r="F131" s="255" t="n">
        <f aca="false">AVERAGE($C125:$C131)</f>
        <v>2974857.14285714</v>
      </c>
      <c r="G131" s="256"/>
      <c r="H131" s="257"/>
      <c r="I131" s="257"/>
      <c r="J131" s="257"/>
      <c r="K131" s="263"/>
      <c r="L131" s="260"/>
      <c r="M131" s="264"/>
      <c r="N131" s="257"/>
      <c r="O131" s="257"/>
      <c r="P131" s="256"/>
      <c r="Q131" s="258"/>
      <c r="R131" s="258"/>
      <c r="S131" s="258"/>
      <c r="T131" s="259"/>
      <c r="U131" s="260"/>
      <c r="V131" s="256"/>
      <c r="W131" s="260"/>
      <c r="X131" s="256"/>
      <c r="Y131" s="250"/>
      <c r="Z131" s="250"/>
      <c r="AA131" s="250"/>
      <c r="AB131" s="259"/>
      <c r="AC131" s="261"/>
      <c r="AD131" s="261"/>
      <c r="AE131" s="261"/>
      <c r="AF131" s="262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I131" s="259"/>
      <c r="BJ131" s="259"/>
      <c r="BK131" s="259"/>
      <c r="BL131" s="259"/>
      <c r="BM131" s="259"/>
      <c r="BN131" s="259"/>
      <c r="BO131" s="259"/>
      <c r="BP131" s="259"/>
      <c r="BQ131" s="259"/>
      <c r="BR131" s="259"/>
      <c r="BS131" s="259"/>
      <c r="BT131" s="259"/>
      <c r="BU131" s="259"/>
      <c r="BV131" s="259"/>
      <c r="BW131" s="259"/>
      <c r="BX131" s="259"/>
      <c r="BY131" s="259"/>
      <c r="BZ131" s="259"/>
      <c r="CA131" s="259"/>
      <c r="CB131" s="259"/>
      <c r="CC131" s="259"/>
      <c r="CD131" s="259"/>
      <c r="CE131" s="259"/>
      <c r="CF131" s="259"/>
      <c r="CG131" s="259"/>
      <c r="CH131" s="259"/>
      <c r="CI131" s="259"/>
      <c r="CJ131" s="259"/>
      <c r="CK131" s="259"/>
      <c r="CL131" s="259"/>
      <c r="CM131" s="259"/>
      <c r="CN131" s="259"/>
      <c r="CO131" s="259"/>
      <c r="CP131" s="259"/>
      <c r="CQ131" s="259"/>
      <c r="CR131" s="259"/>
      <c r="CS131" s="259"/>
      <c r="CT131" s="259"/>
      <c r="CU131" s="259"/>
      <c r="CV131" s="259"/>
      <c r="CW131" s="259"/>
      <c r="CX131" s="259"/>
      <c r="CY131" s="259"/>
      <c r="CZ131" s="259"/>
      <c r="DA131" s="259"/>
      <c r="DB131" s="259"/>
      <c r="DC131" s="259"/>
      <c r="DD131" s="259"/>
      <c r="DE131" s="259"/>
      <c r="DF131" s="259"/>
      <c r="DG131" s="259"/>
      <c r="DH131" s="259"/>
      <c r="DI131" s="259"/>
      <c r="DJ131" s="259"/>
      <c r="DK131" s="259"/>
      <c r="DL131" s="259"/>
      <c r="DM131" s="259"/>
      <c r="DN131" s="259"/>
      <c r="DO131" s="259"/>
      <c r="DP131" s="259"/>
      <c r="DQ131" s="259"/>
      <c r="DR131" s="259"/>
      <c r="DS131" s="259"/>
      <c r="DT131" s="259"/>
      <c r="DU131" s="259"/>
      <c r="DV131" s="259"/>
      <c r="DW131" s="259"/>
      <c r="DX131" s="259"/>
      <c r="DY131" s="259"/>
      <c r="DZ131" s="259"/>
      <c r="EA131" s="259"/>
      <c r="EB131" s="259"/>
      <c r="EC131" s="259"/>
      <c r="ED131" s="259"/>
      <c r="EE131" s="259"/>
      <c r="EF131" s="259"/>
      <c r="EG131" s="259"/>
      <c r="EH131" s="259"/>
      <c r="EI131" s="259"/>
      <c r="EJ131" s="259"/>
      <c r="EK131" s="259"/>
      <c r="EL131" s="259"/>
      <c r="EM131" s="259"/>
      <c r="EN131" s="259"/>
      <c r="EO131" s="259"/>
      <c r="EP131" s="259"/>
      <c r="EQ131" s="259"/>
      <c r="ER131" s="259"/>
      <c r="ES131" s="259"/>
      <c r="ET131" s="259"/>
      <c r="EU131" s="259"/>
      <c r="EV131" s="259"/>
      <c r="EW131" s="259"/>
      <c r="EX131" s="259"/>
      <c r="EY131" s="259"/>
      <c r="EZ131" s="259"/>
      <c r="FA131" s="259"/>
      <c r="FB131" s="259"/>
      <c r="FC131" s="259"/>
      <c r="FD131" s="259"/>
      <c r="FE131" s="259"/>
      <c r="FF131" s="259"/>
      <c r="FG131" s="259"/>
      <c r="FH131" s="259"/>
      <c r="FI131" s="259"/>
      <c r="FJ131" s="259"/>
      <c r="FK131" s="259"/>
      <c r="FL131" s="259"/>
      <c r="FM131" s="259"/>
      <c r="FN131" s="259"/>
      <c r="FO131" s="259"/>
      <c r="FP131" s="259"/>
      <c r="FQ131" s="259"/>
      <c r="FR131" s="259"/>
      <c r="FS131" s="259"/>
      <c r="FT131" s="259"/>
      <c r="FU131" s="259"/>
      <c r="FV131" s="259"/>
      <c r="FW131" s="259"/>
      <c r="FX131" s="259"/>
      <c r="FY131" s="259"/>
      <c r="FZ131" s="259"/>
      <c r="GA131" s="259"/>
      <c r="GB131" s="259"/>
      <c r="GC131" s="259"/>
      <c r="GD131" s="259"/>
      <c r="GE131" s="259"/>
      <c r="GF131" s="259"/>
      <c r="GG131" s="259"/>
      <c r="GH131" s="259"/>
      <c r="GI131" s="259"/>
      <c r="GJ131" s="259"/>
      <c r="GK131" s="259"/>
      <c r="GL131" s="259"/>
      <c r="GM131" s="259"/>
      <c r="GN131" s="259"/>
      <c r="GO131" s="259"/>
      <c r="GP131" s="259"/>
      <c r="GQ131" s="259"/>
      <c r="GR131" s="259"/>
      <c r="GS131" s="259"/>
      <c r="GT131" s="259"/>
      <c r="GU131" s="259"/>
      <c r="GV131" s="259"/>
      <c r="GW131" s="259"/>
      <c r="GX131" s="259"/>
      <c r="GY131" s="259"/>
      <c r="GZ131" s="259"/>
      <c r="HA131" s="259"/>
      <c r="HB131" s="259"/>
      <c r="HC131" s="259"/>
      <c r="HD131" s="259"/>
      <c r="HE131" s="259"/>
      <c r="HF131" s="259"/>
      <c r="HG131" s="259"/>
      <c r="HH131" s="259"/>
      <c r="HI131" s="259"/>
      <c r="HJ131" s="259"/>
      <c r="HK131" s="259"/>
      <c r="HL131" s="259"/>
      <c r="HM131" s="259"/>
      <c r="HN131" s="259"/>
      <c r="HO131" s="259"/>
      <c r="HP131" s="259"/>
      <c r="HQ131" s="259"/>
      <c r="HR131" s="259"/>
      <c r="HS131" s="259"/>
      <c r="HT131" s="259"/>
      <c r="HU131" s="259"/>
      <c r="HV131" s="259"/>
      <c r="HW131" s="259"/>
      <c r="HX131" s="259"/>
      <c r="HY131" s="259"/>
      <c r="HZ131" s="259"/>
      <c r="IA131" s="259"/>
      <c r="IB131" s="259"/>
      <c r="IC131" s="259"/>
      <c r="ID131" s="259"/>
      <c r="IE131" s="259"/>
      <c r="IF131" s="259"/>
      <c r="IG131" s="259"/>
      <c r="IH131" s="259"/>
      <c r="II131" s="259"/>
      <c r="IJ131" s="259"/>
      <c r="IK131" s="259"/>
      <c r="IL131" s="259"/>
      <c r="IM131" s="259"/>
      <c r="IN131" s="259"/>
      <c r="IO131" s="259"/>
      <c r="IP131" s="259"/>
      <c r="IQ131" s="259"/>
      <c r="IR131" s="259"/>
      <c r="IS131" s="259"/>
      <c r="IT131" s="259"/>
      <c r="IU131" s="259"/>
      <c r="IV131" s="259"/>
      <c r="IW131" s="259"/>
    </row>
    <row r="132" customFormat="false" ht="11.25" hidden="false" customHeight="false" outlineLevel="0" collapsed="false">
      <c r="A132" s="253" t="n">
        <f aca="false">B132</f>
        <v>36518</v>
      </c>
      <c r="B132" s="254" t="n">
        <f aca="false">DATE(YEAR(B127),MONTH(B127),DAY(B127)+7)</f>
        <v>36518</v>
      </c>
      <c r="C132" s="219" t="n">
        <f aca="false">VLOOKUP($B132,data!$B$6:$M$7000,11,0)</f>
        <v>2440000</v>
      </c>
      <c r="D132" s="255" t="n">
        <f aca="false">VLOOKUP($B132,[6]Data!$A$500:$E$1300,4,0)</f>
        <v>70.5</v>
      </c>
      <c r="E132" s="255" t="n">
        <f aca="false">VLOOKUP($B132,[6]Data!$A$500:$E$1300,5,0)</f>
        <v>40</v>
      </c>
      <c r="F132" s="255" t="n">
        <f aca="false">AVERAGE($C126:$C132)</f>
        <v>2824285.71428571</v>
      </c>
      <c r="G132" s="256"/>
      <c r="H132" s="257"/>
      <c r="I132" s="257"/>
      <c r="J132" s="257"/>
      <c r="K132" s="263"/>
      <c r="L132" s="260"/>
      <c r="M132" s="264"/>
      <c r="N132" s="257"/>
      <c r="O132" s="257"/>
      <c r="P132" s="256"/>
      <c r="Q132" s="258"/>
      <c r="R132" s="258"/>
      <c r="S132" s="258"/>
      <c r="T132" s="259"/>
      <c r="U132" s="260"/>
      <c r="V132" s="256"/>
      <c r="W132" s="260"/>
      <c r="X132" s="256"/>
      <c r="Y132" s="250"/>
      <c r="Z132" s="250"/>
      <c r="AA132" s="250"/>
      <c r="AB132" s="259"/>
      <c r="AC132" s="261"/>
      <c r="AD132" s="261"/>
      <c r="AE132" s="261"/>
      <c r="AF132" s="262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I132" s="259"/>
      <c r="BJ132" s="259"/>
      <c r="BK132" s="259"/>
      <c r="BL132" s="259"/>
      <c r="BM132" s="259"/>
      <c r="BN132" s="259"/>
      <c r="BO132" s="259"/>
      <c r="BP132" s="259"/>
      <c r="BQ132" s="259"/>
      <c r="BR132" s="259"/>
      <c r="BS132" s="259"/>
      <c r="BT132" s="259"/>
      <c r="BU132" s="259"/>
      <c r="BV132" s="259"/>
      <c r="BW132" s="259"/>
      <c r="BX132" s="259"/>
      <c r="BY132" s="259"/>
      <c r="BZ132" s="259"/>
      <c r="CA132" s="259"/>
      <c r="CB132" s="259"/>
      <c r="CC132" s="259"/>
      <c r="CD132" s="259"/>
      <c r="CE132" s="259"/>
      <c r="CF132" s="259"/>
      <c r="CG132" s="259"/>
      <c r="CH132" s="259"/>
      <c r="CI132" s="259"/>
      <c r="CJ132" s="259"/>
      <c r="CK132" s="259"/>
      <c r="CL132" s="259"/>
      <c r="CM132" s="259"/>
      <c r="CN132" s="259"/>
      <c r="CO132" s="259"/>
      <c r="CP132" s="259"/>
      <c r="CQ132" s="259"/>
      <c r="CR132" s="259"/>
      <c r="CS132" s="259"/>
      <c r="CT132" s="259"/>
      <c r="CU132" s="259"/>
      <c r="CV132" s="259"/>
      <c r="CW132" s="259"/>
      <c r="CX132" s="259"/>
      <c r="CY132" s="259"/>
      <c r="CZ132" s="259"/>
      <c r="DA132" s="259"/>
      <c r="DB132" s="259"/>
      <c r="DC132" s="259"/>
      <c r="DD132" s="259"/>
      <c r="DE132" s="259"/>
      <c r="DF132" s="259"/>
      <c r="DG132" s="259"/>
      <c r="DH132" s="259"/>
      <c r="DI132" s="259"/>
      <c r="DJ132" s="259"/>
      <c r="DK132" s="259"/>
      <c r="DL132" s="259"/>
      <c r="DM132" s="259"/>
      <c r="DN132" s="259"/>
      <c r="DO132" s="259"/>
      <c r="DP132" s="259"/>
      <c r="DQ132" s="259"/>
      <c r="DR132" s="259"/>
      <c r="DS132" s="259"/>
      <c r="DT132" s="259"/>
      <c r="DU132" s="259"/>
      <c r="DV132" s="259"/>
      <c r="DW132" s="259"/>
      <c r="DX132" s="259"/>
      <c r="DY132" s="259"/>
      <c r="DZ132" s="259"/>
      <c r="EA132" s="259"/>
      <c r="EB132" s="259"/>
      <c r="EC132" s="259"/>
      <c r="ED132" s="259"/>
      <c r="EE132" s="259"/>
      <c r="EF132" s="259"/>
      <c r="EG132" s="259"/>
      <c r="EH132" s="259"/>
      <c r="EI132" s="259"/>
      <c r="EJ132" s="259"/>
      <c r="EK132" s="259"/>
      <c r="EL132" s="259"/>
      <c r="EM132" s="259"/>
      <c r="EN132" s="259"/>
      <c r="EO132" s="259"/>
      <c r="EP132" s="259"/>
      <c r="EQ132" s="259"/>
      <c r="ER132" s="259"/>
      <c r="ES132" s="259"/>
      <c r="ET132" s="259"/>
      <c r="EU132" s="259"/>
      <c r="EV132" s="259"/>
      <c r="EW132" s="259"/>
      <c r="EX132" s="259"/>
      <c r="EY132" s="259"/>
      <c r="EZ132" s="259"/>
      <c r="FA132" s="259"/>
      <c r="FB132" s="259"/>
      <c r="FC132" s="259"/>
      <c r="FD132" s="259"/>
      <c r="FE132" s="259"/>
      <c r="FF132" s="259"/>
      <c r="FG132" s="259"/>
      <c r="FH132" s="259"/>
      <c r="FI132" s="259"/>
      <c r="FJ132" s="259"/>
      <c r="FK132" s="259"/>
      <c r="FL132" s="259"/>
      <c r="FM132" s="259"/>
      <c r="FN132" s="259"/>
      <c r="FO132" s="259"/>
      <c r="FP132" s="259"/>
      <c r="FQ132" s="259"/>
      <c r="FR132" s="259"/>
      <c r="FS132" s="259"/>
      <c r="FT132" s="259"/>
      <c r="FU132" s="259"/>
      <c r="FV132" s="259"/>
      <c r="FW132" s="259"/>
      <c r="FX132" s="259"/>
      <c r="FY132" s="259"/>
      <c r="FZ132" s="259"/>
      <c r="GA132" s="259"/>
      <c r="GB132" s="259"/>
      <c r="GC132" s="259"/>
      <c r="GD132" s="259"/>
      <c r="GE132" s="259"/>
      <c r="GF132" s="259"/>
      <c r="GG132" s="259"/>
      <c r="GH132" s="259"/>
      <c r="GI132" s="259"/>
      <c r="GJ132" s="259"/>
      <c r="GK132" s="259"/>
      <c r="GL132" s="259"/>
      <c r="GM132" s="259"/>
      <c r="GN132" s="259"/>
      <c r="GO132" s="259"/>
      <c r="GP132" s="259"/>
      <c r="GQ132" s="259"/>
      <c r="GR132" s="259"/>
      <c r="GS132" s="259"/>
      <c r="GT132" s="259"/>
      <c r="GU132" s="259"/>
      <c r="GV132" s="259"/>
      <c r="GW132" s="259"/>
      <c r="GX132" s="259"/>
      <c r="GY132" s="259"/>
      <c r="GZ132" s="259"/>
      <c r="HA132" s="259"/>
      <c r="HB132" s="259"/>
      <c r="HC132" s="259"/>
      <c r="HD132" s="259"/>
      <c r="HE132" s="259"/>
      <c r="HF132" s="259"/>
      <c r="HG132" s="259"/>
      <c r="HH132" s="259"/>
      <c r="HI132" s="259"/>
      <c r="HJ132" s="259"/>
      <c r="HK132" s="259"/>
      <c r="HL132" s="259"/>
      <c r="HM132" s="259"/>
      <c r="HN132" s="259"/>
      <c r="HO132" s="259"/>
      <c r="HP132" s="259"/>
      <c r="HQ132" s="259"/>
      <c r="HR132" s="259"/>
      <c r="HS132" s="259"/>
      <c r="HT132" s="259"/>
      <c r="HU132" s="259"/>
      <c r="HV132" s="259"/>
      <c r="HW132" s="259"/>
      <c r="HX132" s="259"/>
      <c r="HY132" s="259"/>
      <c r="HZ132" s="259"/>
      <c r="IA132" s="259"/>
      <c r="IB132" s="259"/>
      <c r="IC132" s="259"/>
      <c r="ID132" s="259"/>
      <c r="IE132" s="259"/>
      <c r="IF132" s="259"/>
      <c r="IG132" s="259"/>
      <c r="IH132" s="259"/>
      <c r="II132" s="259"/>
      <c r="IJ132" s="259"/>
      <c r="IK132" s="259"/>
      <c r="IL132" s="259"/>
      <c r="IM132" s="259"/>
      <c r="IN132" s="259"/>
      <c r="IO132" s="259"/>
      <c r="IP132" s="259"/>
      <c r="IQ132" s="259"/>
      <c r="IR132" s="259"/>
      <c r="IS132" s="259"/>
      <c r="IT132" s="259"/>
      <c r="IU132" s="259"/>
      <c r="IV132" s="259"/>
      <c r="IW132" s="259"/>
    </row>
    <row r="133" customFormat="false" ht="11.25" hidden="false" customHeight="false" outlineLevel="0" collapsed="false">
      <c r="A133" s="253" t="n">
        <f aca="false">B133</f>
        <v>36521</v>
      </c>
      <c r="B133" s="254" t="n">
        <f aca="false">DATE(YEAR(B128),MONTH(B128),DAY(B128)+7)</f>
        <v>36521</v>
      </c>
      <c r="C133" s="219" t="n">
        <f aca="false">VLOOKUP($B133,data!$B$6:$M$7000,11,0)</f>
        <v>2800000</v>
      </c>
      <c r="D133" s="255" t="n">
        <f aca="false">VLOOKUP($B133,[6]Data!$A$500:$E$1300,4,0)</f>
        <v>71</v>
      </c>
      <c r="E133" s="255" t="n">
        <f aca="false">VLOOKUP($B133,[6]Data!$A$500:$E$1300,5,0)</f>
        <v>44.5</v>
      </c>
      <c r="F133" s="255" t="n">
        <f aca="false">AVERAGE($C127:$C133)</f>
        <v>2775285.71428571</v>
      </c>
      <c r="G133" s="256"/>
      <c r="H133" s="257"/>
      <c r="I133" s="257"/>
      <c r="J133" s="257"/>
      <c r="K133" s="263"/>
      <c r="L133" s="260"/>
      <c r="M133" s="264"/>
      <c r="N133" s="257"/>
      <c r="O133" s="257"/>
      <c r="P133" s="256"/>
      <c r="Q133" s="258"/>
      <c r="R133" s="258"/>
      <c r="S133" s="258"/>
      <c r="T133" s="259"/>
      <c r="U133" s="260"/>
      <c r="V133" s="256"/>
      <c r="W133" s="260"/>
      <c r="X133" s="256"/>
      <c r="Y133" s="250"/>
      <c r="Z133" s="250"/>
      <c r="AA133" s="250"/>
      <c r="AB133" s="259"/>
      <c r="AC133" s="261"/>
      <c r="AD133" s="261"/>
      <c r="AE133" s="261"/>
      <c r="AF133" s="262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I133" s="259"/>
      <c r="BJ133" s="259"/>
      <c r="BK133" s="259"/>
      <c r="BL133" s="259"/>
      <c r="BM133" s="259"/>
      <c r="BN133" s="259"/>
      <c r="BO133" s="259"/>
      <c r="BP133" s="259"/>
      <c r="BQ133" s="259"/>
      <c r="BR133" s="259"/>
      <c r="BS133" s="259"/>
      <c r="BT133" s="259"/>
      <c r="BU133" s="259"/>
      <c r="BV133" s="259"/>
      <c r="BW133" s="259"/>
      <c r="BX133" s="259"/>
      <c r="BY133" s="259"/>
      <c r="BZ133" s="259"/>
      <c r="CA133" s="259"/>
      <c r="CB133" s="259"/>
      <c r="CC133" s="259"/>
      <c r="CD133" s="259"/>
      <c r="CE133" s="259"/>
      <c r="CF133" s="259"/>
      <c r="CG133" s="259"/>
      <c r="CH133" s="259"/>
      <c r="CI133" s="259"/>
      <c r="CJ133" s="259"/>
      <c r="CK133" s="259"/>
      <c r="CL133" s="259"/>
      <c r="CM133" s="259"/>
      <c r="CN133" s="259"/>
      <c r="CO133" s="259"/>
      <c r="CP133" s="259"/>
      <c r="CQ133" s="259"/>
      <c r="CR133" s="259"/>
      <c r="CS133" s="259"/>
      <c r="CT133" s="259"/>
      <c r="CU133" s="259"/>
      <c r="CV133" s="259"/>
      <c r="CW133" s="259"/>
      <c r="CX133" s="259"/>
      <c r="CY133" s="259"/>
      <c r="CZ133" s="259"/>
      <c r="DA133" s="259"/>
      <c r="DB133" s="259"/>
      <c r="DC133" s="259"/>
      <c r="DD133" s="259"/>
      <c r="DE133" s="259"/>
      <c r="DF133" s="259"/>
      <c r="DG133" s="259"/>
      <c r="DH133" s="259"/>
      <c r="DI133" s="259"/>
      <c r="DJ133" s="259"/>
      <c r="DK133" s="259"/>
      <c r="DL133" s="259"/>
      <c r="DM133" s="259"/>
      <c r="DN133" s="259"/>
      <c r="DO133" s="259"/>
      <c r="DP133" s="259"/>
      <c r="DQ133" s="259"/>
      <c r="DR133" s="259"/>
      <c r="DS133" s="259"/>
      <c r="DT133" s="259"/>
      <c r="DU133" s="259"/>
      <c r="DV133" s="259"/>
      <c r="DW133" s="259"/>
      <c r="DX133" s="259"/>
      <c r="DY133" s="259"/>
      <c r="DZ133" s="259"/>
      <c r="EA133" s="259"/>
      <c r="EB133" s="259"/>
      <c r="EC133" s="259"/>
      <c r="ED133" s="259"/>
      <c r="EE133" s="259"/>
      <c r="EF133" s="259"/>
      <c r="EG133" s="259"/>
      <c r="EH133" s="259"/>
      <c r="EI133" s="259"/>
      <c r="EJ133" s="259"/>
      <c r="EK133" s="259"/>
      <c r="EL133" s="259"/>
      <c r="EM133" s="259"/>
      <c r="EN133" s="259"/>
      <c r="EO133" s="259"/>
      <c r="EP133" s="259"/>
      <c r="EQ133" s="259"/>
      <c r="ER133" s="259"/>
      <c r="ES133" s="259"/>
      <c r="ET133" s="259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59"/>
      <c r="FL133" s="259"/>
      <c r="FM133" s="259"/>
      <c r="FN133" s="259"/>
      <c r="FO133" s="259"/>
      <c r="FP133" s="259"/>
      <c r="FQ133" s="259"/>
      <c r="FR133" s="259"/>
      <c r="FS133" s="259"/>
      <c r="FT133" s="259"/>
      <c r="FU133" s="259"/>
      <c r="FV133" s="259"/>
      <c r="FW133" s="259"/>
      <c r="FX133" s="259"/>
      <c r="FY133" s="259"/>
      <c r="FZ133" s="259"/>
      <c r="GA133" s="259"/>
      <c r="GB133" s="259"/>
      <c r="GC133" s="259"/>
      <c r="GD133" s="259"/>
      <c r="GE133" s="259"/>
      <c r="GF133" s="259"/>
      <c r="GG133" s="259"/>
      <c r="GH133" s="259"/>
      <c r="GI133" s="259"/>
      <c r="GJ133" s="259"/>
      <c r="GK133" s="259"/>
      <c r="GL133" s="259"/>
      <c r="GM133" s="259"/>
      <c r="GN133" s="259"/>
      <c r="GO133" s="259"/>
      <c r="GP133" s="259"/>
      <c r="GQ133" s="259"/>
      <c r="GR133" s="259"/>
      <c r="GS133" s="259"/>
      <c r="GT133" s="259"/>
      <c r="GU133" s="259"/>
      <c r="GV133" s="259"/>
      <c r="GW133" s="259"/>
      <c r="GX133" s="259"/>
      <c r="GY133" s="259"/>
      <c r="GZ133" s="259"/>
      <c r="HA133" s="259"/>
      <c r="HB133" s="259"/>
      <c r="HC133" s="259"/>
      <c r="HD133" s="259"/>
      <c r="HE133" s="259"/>
      <c r="HF133" s="259"/>
      <c r="HG133" s="259"/>
      <c r="HH133" s="259"/>
      <c r="HI133" s="259"/>
      <c r="HJ133" s="259"/>
      <c r="HK133" s="259"/>
      <c r="HL133" s="259"/>
      <c r="HM133" s="259"/>
      <c r="HN133" s="259"/>
      <c r="HO133" s="259"/>
      <c r="HP133" s="259"/>
      <c r="HQ133" s="259"/>
      <c r="HR133" s="259"/>
      <c r="HS133" s="259"/>
      <c r="HT133" s="259"/>
      <c r="HU133" s="259"/>
      <c r="HV133" s="259"/>
      <c r="HW133" s="259"/>
      <c r="HX133" s="259"/>
      <c r="HY133" s="259"/>
      <c r="HZ133" s="259"/>
      <c r="IA133" s="259"/>
      <c r="IB133" s="259"/>
      <c r="IC133" s="259"/>
      <c r="ID133" s="259"/>
      <c r="IE133" s="259"/>
      <c r="IF133" s="259"/>
      <c r="IG133" s="259"/>
      <c r="IH133" s="259"/>
      <c r="II133" s="259"/>
      <c r="IJ133" s="259"/>
      <c r="IK133" s="259"/>
      <c r="IL133" s="259"/>
      <c r="IM133" s="259"/>
      <c r="IN133" s="259"/>
      <c r="IO133" s="259"/>
      <c r="IP133" s="259"/>
      <c r="IQ133" s="259"/>
      <c r="IR133" s="259"/>
      <c r="IS133" s="259"/>
      <c r="IT133" s="259"/>
      <c r="IU133" s="259"/>
      <c r="IV133" s="259"/>
      <c r="IW133" s="259"/>
    </row>
    <row r="134" customFormat="false" ht="11.25" hidden="false" customHeight="false" outlineLevel="0" collapsed="false">
      <c r="A134" s="253" t="n">
        <f aca="false">B134</f>
        <v>36522</v>
      </c>
      <c r="B134" s="254" t="n">
        <f aca="false">DATE(YEAR(B129),MONTH(B129),DAY(B129)+7)</f>
        <v>36522</v>
      </c>
      <c r="C134" s="219" t="n">
        <f aca="false">VLOOKUP($B134,data!$B$6:$M$7000,11,0)</f>
        <v>2929000</v>
      </c>
      <c r="D134" s="255" t="n">
        <f aca="false">VLOOKUP($B134,[6]Data!$A$500:$E$1300,4,0)</f>
        <v>71</v>
      </c>
      <c r="E134" s="255" t="n">
        <f aca="false">VLOOKUP($B134,[6]Data!$A$500:$E$1300,5,0)</f>
        <v>44.5</v>
      </c>
      <c r="F134" s="255" t="n">
        <f aca="false">AVERAGE($C128:$C134)</f>
        <v>2783142.85714286</v>
      </c>
      <c r="G134" s="256"/>
      <c r="H134" s="257"/>
      <c r="I134" s="257"/>
      <c r="J134" s="257"/>
      <c r="K134" s="263"/>
      <c r="L134" s="260"/>
      <c r="M134" s="264"/>
      <c r="N134" s="257"/>
      <c r="O134" s="257"/>
      <c r="P134" s="256"/>
      <c r="Q134" s="258"/>
      <c r="R134" s="258"/>
      <c r="S134" s="258"/>
      <c r="T134" s="259"/>
      <c r="U134" s="260"/>
      <c r="V134" s="256"/>
      <c r="W134" s="260"/>
      <c r="X134" s="256"/>
      <c r="Y134" s="250"/>
      <c r="Z134" s="250"/>
      <c r="AA134" s="250"/>
      <c r="AB134" s="259"/>
      <c r="AC134" s="261"/>
      <c r="AD134" s="261"/>
      <c r="AE134" s="261"/>
      <c r="AF134" s="262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I134" s="259"/>
      <c r="BJ134" s="259"/>
      <c r="BK134" s="259"/>
      <c r="BL134" s="259"/>
      <c r="BM134" s="259"/>
      <c r="BN134" s="259"/>
      <c r="BO134" s="259"/>
      <c r="BP134" s="259"/>
      <c r="BQ134" s="259"/>
      <c r="BR134" s="259"/>
      <c r="BS134" s="259"/>
      <c r="BT134" s="259"/>
      <c r="BU134" s="259"/>
      <c r="BV134" s="259"/>
      <c r="BW134" s="259"/>
      <c r="BX134" s="259"/>
      <c r="BY134" s="259"/>
      <c r="BZ134" s="259"/>
      <c r="CA134" s="259"/>
      <c r="CB134" s="259"/>
      <c r="CC134" s="259"/>
      <c r="CD134" s="259"/>
      <c r="CE134" s="259"/>
      <c r="CF134" s="259"/>
      <c r="CG134" s="259"/>
      <c r="CH134" s="259"/>
      <c r="CI134" s="259"/>
      <c r="CJ134" s="259"/>
      <c r="CK134" s="259"/>
      <c r="CL134" s="259"/>
      <c r="CM134" s="259"/>
      <c r="CN134" s="259"/>
      <c r="CO134" s="259"/>
      <c r="CP134" s="259"/>
      <c r="CQ134" s="259"/>
      <c r="CR134" s="259"/>
      <c r="CS134" s="259"/>
      <c r="CT134" s="259"/>
      <c r="CU134" s="259"/>
      <c r="CV134" s="259"/>
      <c r="CW134" s="259"/>
      <c r="CX134" s="259"/>
      <c r="CY134" s="259"/>
      <c r="CZ134" s="259"/>
      <c r="DA134" s="259"/>
      <c r="DB134" s="259"/>
      <c r="DC134" s="259"/>
      <c r="DD134" s="259"/>
      <c r="DE134" s="259"/>
      <c r="DF134" s="259"/>
      <c r="DG134" s="259"/>
      <c r="DH134" s="259"/>
      <c r="DI134" s="259"/>
      <c r="DJ134" s="259"/>
      <c r="DK134" s="259"/>
      <c r="DL134" s="259"/>
      <c r="DM134" s="259"/>
      <c r="DN134" s="259"/>
      <c r="DO134" s="259"/>
      <c r="DP134" s="259"/>
      <c r="DQ134" s="259"/>
      <c r="DR134" s="259"/>
      <c r="DS134" s="259"/>
      <c r="DT134" s="259"/>
      <c r="DU134" s="259"/>
      <c r="DV134" s="259"/>
      <c r="DW134" s="259"/>
      <c r="DX134" s="259"/>
      <c r="DY134" s="259"/>
      <c r="DZ134" s="259"/>
      <c r="EA134" s="259"/>
      <c r="EB134" s="259"/>
      <c r="EC134" s="259"/>
      <c r="ED134" s="259"/>
      <c r="EE134" s="259"/>
      <c r="EF134" s="259"/>
      <c r="EG134" s="259"/>
      <c r="EH134" s="259"/>
      <c r="EI134" s="259"/>
      <c r="EJ134" s="259"/>
      <c r="EK134" s="259"/>
      <c r="EL134" s="259"/>
      <c r="EM134" s="259"/>
      <c r="EN134" s="259"/>
      <c r="EO134" s="259"/>
      <c r="EP134" s="259"/>
      <c r="EQ134" s="259"/>
      <c r="ER134" s="259"/>
      <c r="ES134" s="259"/>
      <c r="ET134" s="259"/>
      <c r="EU134" s="259"/>
      <c r="EV134" s="259"/>
      <c r="EW134" s="259"/>
      <c r="EX134" s="259"/>
      <c r="EY134" s="259"/>
      <c r="EZ134" s="259"/>
      <c r="FA134" s="259"/>
      <c r="FB134" s="259"/>
      <c r="FC134" s="259"/>
      <c r="FD134" s="259"/>
      <c r="FE134" s="259"/>
      <c r="FF134" s="259"/>
      <c r="FG134" s="259"/>
      <c r="FH134" s="259"/>
      <c r="FI134" s="259"/>
      <c r="FJ134" s="259"/>
      <c r="FK134" s="259"/>
      <c r="FL134" s="259"/>
      <c r="FM134" s="259"/>
      <c r="FN134" s="259"/>
      <c r="FO134" s="259"/>
      <c r="FP134" s="259"/>
      <c r="FQ134" s="259"/>
      <c r="FR134" s="259"/>
      <c r="FS134" s="259"/>
      <c r="FT134" s="259"/>
      <c r="FU134" s="259"/>
      <c r="FV134" s="259"/>
      <c r="FW134" s="259"/>
      <c r="FX134" s="259"/>
      <c r="FY134" s="259"/>
      <c r="FZ134" s="259"/>
      <c r="GA134" s="259"/>
      <c r="GB134" s="259"/>
      <c r="GC134" s="259"/>
      <c r="GD134" s="259"/>
      <c r="GE134" s="259"/>
      <c r="GF134" s="259"/>
      <c r="GG134" s="259"/>
      <c r="GH134" s="259"/>
      <c r="GI134" s="259"/>
      <c r="GJ134" s="259"/>
      <c r="GK134" s="259"/>
      <c r="GL134" s="259"/>
      <c r="GM134" s="259"/>
      <c r="GN134" s="259"/>
      <c r="GO134" s="259"/>
      <c r="GP134" s="259"/>
      <c r="GQ134" s="259"/>
      <c r="GR134" s="259"/>
      <c r="GS134" s="259"/>
      <c r="GT134" s="259"/>
      <c r="GU134" s="259"/>
      <c r="GV134" s="259"/>
      <c r="GW134" s="259"/>
      <c r="GX134" s="259"/>
      <c r="GY134" s="259"/>
      <c r="GZ134" s="259"/>
      <c r="HA134" s="259"/>
      <c r="HB134" s="259"/>
      <c r="HC134" s="259"/>
      <c r="HD134" s="259"/>
      <c r="HE134" s="259"/>
      <c r="HF134" s="259"/>
      <c r="HG134" s="259"/>
      <c r="HH134" s="259"/>
      <c r="HI134" s="259"/>
      <c r="HJ134" s="259"/>
      <c r="HK134" s="259"/>
      <c r="HL134" s="259"/>
      <c r="HM134" s="259"/>
      <c r="HN134" s="259"/>
      <c r="HO134" s="259"/>
      <c r="HP134" s="259"/>
      <c r="HQ134" s="259"/>
      <c r="HR134" s="259"/>
      <c r="HS134" s="259"/>
      <c r="HT134" s="259"/>
      <c r="HU134" s="259"/>
      <c r="HV134" s="259"/>
      <c r="HW134" s="259"/>
      <c r="HX134" s="259"/>
      <c r="HY134" s="259"/>
      <c r="HZ134" s="259"/>
      <c r="IA134" s="259"/>
      <c r="IB134" s="259"/>
      <c r="IC134" s="259"/>
      <c r="ID134" s="259"/>
      <c r="IE134" s="259"/>
      <c r="IF134" s="259"/>
      <c r="IG134" s="259"/>
      <c r="IH134" s="259"/>
      <c r="II134" s="259"/>
      <c r="IJ134" s="259"/>
      <c r="IK134" s="259"/>
      <c r="IL134" s="259"/>
      <c r="IM134" s="259"/>
      <c r="IN134" s="259"/>
      <c r="IO134" s="259"/>
      <c r="IP134" s="259"/>
      <c r="IQ134" s="259"/>
      <c r="IR134" s="259"/>
      <c r="IS134" s="259"/>
      <c r="IT134" s="259"/>
      <c r="IU134" s="259"/>
      <c r="IV134" s="259"/>
      <c r="IW134" s="259"/>
    </row>
    <row r="135" customFormat="false" ht="11.25" hidden="false" customHeight="false" outlineLevel="0" collapsed="false">
      <c r="A135" s="253" t="n">
        <f aca="false">B135</f>
        <v>36523</v>
      </c>
      <c r="B135" s="254" t="n">
        <f aca="false">DATE(YEAR(B130),MONTH(B130),DAY(B130)+7)</f>
        <v>36523</v>
      </c>
      <c r="C135" s="219" t="n">
        <f aca="false">VLOOKUP($B135,data!$B$6:$M$7000,11,0)</f>
        <v>3143000</v>
      </c>
      <c r="D135" s="255" t="n">
        <f aca="false">VLOOKUP($B135,[6]Data!$A$500:$E$1300,4,0)</f>
        <v>68</v>
      </c>
      <c r="E135" s="255" t="n">
        <f aca="false">VLOOKUP($B135,[6]Data!$A$500:$E$1300,5,0)</f>
        <v>41.5</v>
      </c>
      <c r="F135" s="255" t="n">
        <f aca="false">AVERAGE($C129:$C135)</f>
        <v>2820714.28571429</v>
      </c>
      <c r="G135" s="256"/>
      <c r="H135" s="257"/>
      <c r="I135" s="257"/>
      <c r="J135" s="257"/>
      <c r="K135" s="263"/>
      <c r="L135" s="260"/>
      <c r="M135" s="264"/>
      <c r="N135" s="257"/>
      <c r="O135" s="257"/>
      <c r="P135" s="256"/>
      <c r="Q135" s="258"/>
      <c r="R135" s="258"/>
      <c r="S135" s="258"/>
      <c r="T135" s="259"/>
      <c r="U135" s="260"/>
      <c r="V135" s="256"/>
      <c r="W135" s="260"/>
      <c r="X135" s="256"/>
      <c r="Y135" s="250"/>
      <c r="Z135" s="250"/>
      <c r="AA135" s="250"/>
      <c r="AB135" s="259"/>
      <c r="AC135" s="261"/>
      <c r="AD135" s="261"/>
      <c r="AE135" s="261"/>
      <c r="AF135" s="262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I135" s="259"/>
      <c r="BJ135" s="259"/>
      <c r="BK135" s="259"/>
      <c r="BL135" s="259"/>
      <c r="BM135" s="259"/>
      <c r="BN135" s="259"/>
      <c r="BO135" s="259"/>
      <c r="BP135" s="259"/>
      <c r="BQ135" s="259"/>
      <c r="BR135" s="259"/>
      <c r="BS135" s="259"/>
      <c r="BT135" s="259"/>
      <c r="BU135" s="259"/>
      <c r="BV135" s="259"/>
      <c r="BW135" s="259"/>
      <c r="BX135" s="259"/>
      <c r="BY135" s="259"/>
      <c r="BZ135" s="259"/>
      <c r="CA135" s="259"/>
      <c r="CB135" s="259"/>
      <c r="CC135" s="259"/>
      <c r="CD135" s="259"/>
      <c r="CE135" s="259"/>
      <c r="CF135" s="259"/>
      <c r="CG135" s="259"/>
      <c r="CH135" s="259"/>
      <c r="CI135" s="259"/>
      <c r="CJ135" s="259"/>
      <c r="CK135" s="259"/>
      <c r="CL135" s="259"/>
      <c r="CM135" s="259"/>
      <c r="CN135" s="259"/>
      <c r="CO135" s="259"/>
      <c r="CP135" s="259"/>
      <c r="CQ135" s="259"/>
      <c r="CR135" s="259"/>
      <c r="CS135" s="259"/>
      <c r="CT135" s="259"/>
      <c r="CU135" s="259"/>
      <c r="CV135" s="259"/>
      <c r="CW135" s="259"/>
      <c r="CX135" s="259"/>
      <c r="CY135" s="259"/>
      <c r="CZ135" s="259"/>
      <c r="DA135" s="259"/>
      <c r="DB135" s="259"/>
      <c r="DC135" s="259"/>
      <c r="DD135" s="259"/>
      <c r="DE135" s="259"/>
      <c r="DF135" s="259"/>
      <c r="DG135" s="259"/>
      <c r="DH135" s="259"/>
      <c r="DI135" s="259"/>
      <c r="DJ135" s="259"/>
      <c r="DK135" s="259"/>
      <c r="DL135" s="259"/>
      <c r="DM135" s="259"/>
      <c r="DN135" s="259"/>
      <c r="DO135" s="259"/>
      <c r="DP135" s="259"/>
      <c r="DQ135" s="259"/>
      <c r="DR135" s="259"/>
      <c r="DS135" s="259"/>
      <c r="DT135" s="259"/>
      <c r="DU135" s="259"/>
      <c r="DV135" s="259"/>
      <c r="DW135" s="259"/>
      <c r="DX135" s="259"/>
      <c r="DY135" s="259"/>
      <c r="DZ135" s="259"/>
      <c r="EA135" s="259"/>
      <c r="EB135" s="259"/>
      <c r="EC135" s="259"/>
      <c r="ED135" s="259"/>
      <c r="EE135" s="259"/>
      <c r="EF135" s="259"/>
      <c r="EG135" s="259"/>
      <c r="EH135" s="259"/>
      <c r="EI135" s="259"/>
      <c r="EJ135" s="259"/>
      <c r="EK135" s="259"/>
      <c r="EL135" s="259"/>
      <c r="EM135" s="259"/>
      <c r="EN135" s="259"/>
      <c r="EO135" s="259"/>
      <c r="EP135" s="259"/>
      <c r="EQ135" s="259"/>
      <c r="ER135" s="259"/>
      <c r="ES135" s="259"/>
      <c r="ET135" s="259"/>
      <c r="EU135" s="259"/>
      <c r="EV135" s="259"/>
      <c r="EW135" s="259"/>
      <c r="EX135" s="259"/>
      <c r="EY135" s="259"/>
      <c r="EZ135" s="259"/>
      <c r="FA135" s="259"/>
      <c r="FB135" s="259"/>
      <c r="FC135" s="259"/>
      <c r="FD135" s="259"/>
      <c r="FE135" s="259"/>
      <c r="FF135" s="259"/>
      <c r="FG135" s="259"/>
      <c r="FH135" s="259"/>
      <c r="FI135" s="259"/>
      <c r="FJ135" s="259"/>
      <c r="FK135" s="259"/>
      <c r="FL135" s="259"/>
      <c r="FM135" s="259"/>
      <c r="FN135" s="259"/>
      <c r="FO135" s="259"/>
      <c r="FP135" s="259"/>
      <c r="FQ135" s="259"/>
      <c r="FR135" s="259"/>
      <c r="FS135" s="259"/>
      <c r="FT135" s="259"/>
      <c r="FU135" s="259"/>
      <c r="FV135" s="259"/>
      <c r="FW135" s="259"/>
      <c r="FX135" s="259"/>
      <c r="FY135" s="259"/>
      <c r="FZ135" s="259"/>
      <c r="GA135" s="259"/>
      <c r="GB135" s="259"/>
      <c r="GC135" s="259"/>
      <c r="GD135" s="259"/>
      <c r="GE135" s="259"/>
      <c r="GF135" s="259"/>
      <c r="GG135" s="259"/>
      <c r="GH135" s="259"/>
      <c r="GI135" s="259"/>
      <c r="GJ135" s="259"/>
      <c r="GK135" s="259"/>
      <c r="GL135" s="259"/>
      <c r="GM135" s="259"/>
      <c r="GN135" s="259"/>
      <c r="GO135" s="259"/>
      <c r="GP135" s="259"/>
      <c r="GQ135" s="259"/>
      <c r="GR135" s="259"/>
      <c r="GS135" s="259"/>
      <c r="GT135" s="259"/>
      <c r="GU135" s="259"/>
      <c r="GV135" s="259"/>
      <c r="GW135" s="259"/>
      <c r="GX135" s="259"/>
      <c r="GY135" s="259"/>
      <c r="GZ135" s="259"/>
      <c r="HA135" s="259"/>
      <c r="HB135" s="259"/>
      <c r="HC135" s="259"/>
      <c r="HD135" s="259"/>
      <c r="HE135" s="259"/>
      <c r="HF135" s="259"/>
      <c r="HG135" s="259"/>
      <c r="HH135" s="259"/>
      <c r="HI135" s="259"/>
      <c r="HJ135" s="259"/>
      <c r="HK135" s="259"/>
      <c r="HL135" s="259"/>
      <c r="HM135" s="259"/>
      <c r="HN135" s="259"/>
      <c r="HO135" s="259"/>
      <c r="HP135" s="259"/>
      <c r="HQ135" s="259"/>
      <c r="HR135" s="259"/>
      <c r="HS135" s="259"/>
      <c r="HT135" s="259"/>
      <c r="HU135" s="259"/>
      <c r="HV135" s="259"/>
      <c r="HW135" s="259"/>
      <c r="HX135" s="259"/>
      <c r="HY135" s="259"/>
      <c r="HZ135" s="259"/>
      <c r="IA135" s="259"/>
      <c r="IB135" s="259"/>
      <c r="IC135" s="259"/>
      <c r="ID135" s="259"/>
      <c r="IE135" s="259"/>
      <c r="IF135" s="259"/>
      <c r="IG135" s="259"/>
      <c r="IH135" s="259"/>
      <c r="II135" s="259"/>
      <c r="IJ135" s="259"/>
      <c r="IK135" s="259"/>
      <c r="IL135" s="259"/>
      <c r="IM135" s="259"/>
      <c r="IN135" s="259"/>
      <c r="IO135" s="259"/>
      <c r="IP135" s="259"/>
      <c r="IQ135" s="259"/>
      <c r="IR135" s="259"/>
      <c r="IS135" s="259"/>
      <c r="IT135" s="259"/>
      <c r="IU135" s="259"/>
      <c r="IV135" s="259"/>
      <c r="IW135" s="259"/>
    </row>
    <row r="136" customFormat="false" ht="11.25" hidden="false" customHeight="false" outlineLevel="0" collapsed="false">
      <c r="A136" s="253" t="n">
        <f aca="false">B136</f>
        <v>36524</v>
      </c>
      <c r="B136" s="254" t="n">
        <f aca="false">DATE(YEAR(B131),MONTH(B131),DAY(B131)+7)</f>
        <v>36524</v>
      </c>
      <c r="C136" s="219" t="n">
        <f aca="false">VLOOKUP($B136,data!$B$6:$M$7000,11,0)</f>
        <v>3091000</v>
      </c>
      <c r="D136" s="255" t="n">
        <f aca="false">VLOOKUP($B136,[6]Data!$A$500:$E$1300,4,0)</f>
        <v>62</v>
      </c>
      <c r="E136" s="255" t="n">
        <f aca="false">VLOOKUP($B136,[6]Data!$A$500:$E$1300,5,0)</f>
        <v>41</v>
      </c>
      <c r="F136" s="255" t="n">
        <f aca="false">AVERAGE($C130:$C136)</f>
        <v>2853857.14285714</v>
      </c>
      <c r="G136" s="256"/>
      <c r="H136" s="257"/>
      <c r="I136" s="257"/>
      <c r="J136" s="257"/>
      <c r="K136" s="263"/>
      <c r="L136" s="260"/>
      <c r="M136" s="264"/>
      <c r="N136" s="257"/>
      <c r="O136" s="257"/>
      <c r="P136" s="256"/>
      <c r="Q136" s="258"/>
      <c r="R136" s="258"/>
      <c r="S136" s="258"/>
      <c r="T136" s="259"/>
      <c r="U136" s="260"/>
      <c r="V136" s="256"/>
      <c r="W136" s="260"/>
      <c r="X136" s="256"/>
      <c r="Y136" s="250"/>
      <c r="Z136" s="250"/>
      <c r="AA136" s="250"/>
      <c r="AB136" s="259"/>
      <c r="AC136" s="261"/>
      <c r="AD136" s="261"/>
      <c r="AE136" s="261"/>
      <c r="AF136" s="262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I136" s="259"/>
      <c r="BJ136" s="259"/>
      <c r="BK136" s="259"/>
      <c r="BL136" s="259"/>
      <c r="BM136" s="259"/>
      <c r="BN136" s="259"/>
      <c r="BO136" s="259"/>
      <c r="BP136" s="259"/>
      <c r="BQ136" s="259"/>
      <c r="BR136" s="259"/>
      <c r="BS136" s="259"/>
      <c r="BT136" s="259"/>
      <c r="BU136" s="259"/>
      <c r="BV136" s="259"/>
      <c r="BW136" s="259"/>
      <c r="BX136" s="259"/>
      <c r="BY136" s="259"/>
      <c r="BZ136" s="259"/>
      <c r="CA136" s="259"/>
      <c r="CB136" s="259"/>
      <c r="CC136" s="259"/>
      <c r="CD136" s="259"/>
      <c r="CE136" s="259"/>
      <c r="CF136" s="259"/>
      <c r="CG136" s="259"/>
      <c r="CH136" s="259"/>
      <c r="CI136" s="259"/>
      <c r="CJ136" s="259"/>
      <c r="CK136" s="259"/>
      <c r="CL136" s="259"/>
      <c r="CM136" s="259"/>
      <c r="CN136" s="259"/>
      <c r="CO136" s="259"/>
      <c r="CP136" s="259"/>
      <c r="CQ136" s="259"/>
      <c r="CR136" s="259"/>
      <c r="CS136" s="259"/>
      <c r="CT136" s="259"/>
      <c r="CU136" s="259"/>
      <c r="CV136" s="259"/>
      <c r="CW136" s="259"/>
      <c r="CX136" s="259"/>
      <c r="CY136" s="259"/>
      <c r="CZ136" s="259"/>
      <c r="DA136" s="259"/>
      <c r="DB136" s="259"/>
      <c r="DC136" s="259"/>
      <c r="DD136" s="259"/>
      <c r="DE136" s="259"/>
      <c r="DF136" s="259"/>
      <c r="DG136" s="259"/>
      <c r="DH136" s="259"/>
      <c r="DI136" s="259"/>
      <c r="DJ136" s="259"/>
      <c r="DK136" s="259"/>
      <c r="DL136" s="259"/>
      <c r="DM136" s="259"/>
      <c r="DN136" s="259"/>
      <c r="DO136" s="259"/>
      <c r="DP136" s="259"/>
      <c r="DQ136" s="259"/>
      <c r="DR136" s="259"/>
      <c r="DS136" s="259"/>
      <c r="DT136" s="259"/>
      <c r="DU136" s="259"/>
      <c r="DV136" s="259"/>
      <c r="DW136" s="259"/>
      <c r="DX136" s="259"/>
      <c r="DY136" s="259"/>
      <c r="DZ136" s="259"/>
      <c r="EA136" s="259"/>
      <c r="EB136" s="259"/>
      <c r="EC136" s="259"/>
      <c r="ED136" s="259"/>
      <c r="EE136" s="259"/>
      <c r="EF136" s="259"/>
      <c r="EG136" s="259"/>
      <c r="EH136" s="259"/>
      <c r="EI136" s="259"/>
      <c r="EJ136" s="259"/>
      <c r="EK136" s="259"/>
      <c r="EL136" s="259"/>
      <c r="EM136" s="259"/>
      <c r="EN136" s="259"/>
      <c r="EO136" s="259"/>
      <c r="EP136" s="259"/>
      <c r="EQ136" s="259"/>
      <c r="ER136" s="259"/>
      <c r="ES136" s="259"/>
      <c r="ET136" s="259"/>
      <c r="EU136" s="259"/>
      <c r="EV136" s="259"/>
      <c r="EW136" s="259"/>
      <c r="EX136" s="259"/>
      <c r="EY136" s="259"/>
      <c r="EZ136" s="259"/>
      <c r="FA136" s="259"/>
      <c r="FB136" s="259"/>
      <c r="FC136" s="259"/>
      <c r="FD136" s="259"/>
      <c r="FE136" s="259"/>
      <c r="FF136" s="259"/>
      <c r="FG136" s="259"/>
      <c r="FH136" s="259"/>
      <c r="FI136" s="259"/>
      <c r="FJ136" s="259"/>
      <c r="FK136" s="259"/>
      <c r="FL136" s="259"/>
      <c r="FM136" s="259"/>
      <c r="FN136" s="259"/>
      <c r="FO136" s="259"/>
      <c r="FP136" s="259"/>
      <c r="FQ136" s="259"/>
      <c r="FR136" s="259"/>
      <c r="FS136" s="259"/>
      <c r="FT136" s="259"/>
      <c r="FU136" s="259"/>
      <c r="FV136" s="259"/>
      <c r="FW136" s="259"/>
      <c r="FX136" s="259"/>
      <c r="FY136" s="259"/>
      <c r="FZ136" s="259"/>
      <c r="GA136" s="259"/>
      <c r="GB136" s="259"/>
      <c r="GC136" s="259"/>
      <c r="GD136" s="259"/>
      <c r="GE136" s="259"/>
      <c r="GF136" s="259"/>
      <c r="GG136" s="259"/>
      <c r="GH136" s="259"/>
      <c r="GI136" s="259"/>
      <c r="GJ136" s="259"/>
      <c r="GK136" s="259"/>
      <c r="GL136" s="259"/>
      <c r="GM136" s="259"/>
      <c r="GN136" s="259"/>
      <c r="GO136" s="259"/>
      <c r="GP136" s="259"/>
      <c r="GQ136" s="259"/>
      <c r="GR136" s="259"/>
      <c r="GS136" s="259"/>
      <c r="GT136" s="259"/>
      <c r="GU136" s="259"/>
      <c r="GV136" s="259"/>
      <c r="GW136" s="259"/>
      <c r="GX136" s="259"/>
      <c r="GY136" s="259"/>
      <c r="GZ136" s="259"/>
      <c r="HA136" s="259"/>
      <c r="HB136" s="259"/>
      <c r="HC136" s="259"/>
      <c r="HD136" s="259"/>
      <c r="HE136" s="259"/>
      <c r="HF136" s="259"/>
      <c r="HG136" s="259"/>
      <c r="HH136" s="259"/>
      <c r="HI136" s="259"/>
      <c r="HJ136" s="259"/>
      <c r="HK136" s="259"/>
      <c r="HL136" s="259"/>
      <c r="HM136" s="259"/>
      <c r="HN136" s="259"/>
      <c r="HO136" s="259"/>
      <c r="HP136" s="259"/>
      <c r="HQ136" s="259"/>
      <c r="HR136" s="259"/>
      <c r="HS136" s="259"/>
      <c r="HT136" s="259"/>
      <c r="HU136" s="259"/>
      <c r="HV136" s="259"/>
      <c r="HW136" s="259"/>
      <c r="HX136" s="259"/>
      <c r="HY136" s="259"/>
      <c r="HZ136" s="259"/>
      <c r="IA136" s="259"/>
      <c r="IB136" s="259"/>
      <c r="IC136" s="259"/>
      <c r="ID136" s="259"/>
      <c r="IE136" s="259"/>
      <c r="IF136" s="259"/>
      <c r="IG136" s="259"/>
      <c r="IH136" s="259"/>
      <c r="II136" s="259"/>
      <c r="IJ136" s="259"/>
      <c r="IK136" s="259"/>
      <c r="IL136" s="259"/>
      <c r="IM136" s="259"/>
      <c r="IN136" s="259"/>
      <c r="IO136" s="259"/>
      <c r="IP136" s="259"/>
      <c r="IQ136" s="259"/>
      <c r="IR136" s="259"/>
      <c r="IS136" s="259"/>
      <c r="IT136" s="259"/>
      <c r="IU136" s="259"/>
      <c r="IV136" s="259"/>
      <c r="IW136" s="259"/>
    </row>
    <row r="137" customFormat="false" ht="11.25" hidden="false" customHeight="false" outlineLevel="0" collapsed="false">
      <c r="A137" s="253" t="n">
        <f aca="false">B137</f>
        <v>36525</v>
      </c>
      <c r="B137" s="254" t="n">
        <f aca="false">DATE(YEAR(B132),MONTH(B132),DAY(B132)+7)</f>
        <v>36525</v>
      </c>
      <c r="C137" s="219" t="n">
        <f aca="false">VLOOKUP($B137,data!$B$6:$M$7000,11,0)</f>
        <v>3358000</v>
      </c>
      <c r="D137" s="255" t="n">
        <f aca="false">VLOOKUP($B137,[6]Data!$A$500:$E$1300,4,0)</f>
        <v>40.5</v>
      </c>
      <c r="E137" s="255" t="n">
        <f aca="false">VLOOKUP($B137,[6]Data!$A$500:$E$1300,5,0)</f>
        <v>55.5</v>
      </c>
      <c r="F137" s="255" t="n">
        <f aca="false">AVERAGE($C131:$C137)</f>
        <v>2922857.14285714</v>
      </c>
      <c r="G137" s="256"/>
      <c r="H137" s="257"/>
      <c r="I137" s="257"/>
      <c r="J137" s="257"/>
      <c r="K137" s="263"/>
      <c r="L137" s="260"/>
      <c r="M137" s="264"/>
      <c r="N137" s="257"/>
      <c r="O137" s="257"/>
      <c r="P137" s="256"/>
      <c r="Q137" s="258"/>
      <c r="R137" s="258"/>
      <c r="S137" s="258"/>
      <c r="T137" s="259"/>
      <c r="U137" s="260"/>
      <c r="V137" s="256"/>
      <c r="W137" s="260"/>
      <c r="X137" s="256"/>
      <c r="Y137" s="250"/>
      <c r="Z137" s="250"/>
      <c r="AA137" s="250"/>
      <c r="AB137" s="259"/>
      <c r="AC137" s="261"/>
      <c r="AD137" s="261"/>
      <c r="AE137" s="261"/>
      <c r="AF137" s="262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I137" s="259"/>
      <c r="BJ137" s="259"/>
      <c r="BK137" s="259"/>
      <c r="BL137" s="259"/>
      <c r="BM137" s="259"/>
      <c r="BN137" s="259"/>
      <c r="BO137" s="259"/>
      <c r="BP137" s="259"/>
      <c r="BQ137" s="259"/>
      <c r="BR137" s="259"/>
      <c r="BS137" s="259"/>
      <c r="BT137" s="259"/>
      <c r="BU137" s="259"/>
      <c r="BV137" s="259"/>
      <c r="BW137" s="259"/>
      <c r="BX137" s="259"/>
      <c r="BY137" s="259"/>
      <c r="BZ137" s="259"/>
      <c r="CA137" s="259"/>
      <c r="CB137" s="259"/>
      <c r="CC137" s="259"/>
      <c r="CD137" s="259"/>
      <c r="CE137" s="259"/>
      <c r="CF137" s="259"/>
      <c r="CG137" s="259"/>
      <c r="CH137" s="259"/>
      <c r="CI137" s="259"/>
      <c r="CJ137" s="259"/>
      <c r="CK137" s="259"/>
      <c r="CL137" s="259"/>
      <c r="CM137" s="259"/>
      <c r="CN137" s="259"/>
      <c r="CO137" s="259"/>
      <c r="CP137" s="259"/>
      <c r="CQ137" s="259"/>
      <c r="CR137" s="259"/>
      <c r="CS137" s="259"/>
      <c r="CT137" s="259"/>
      <c r="CU137" s="259"/>
      <c r="CV137" s="259"/>
      <c r="CW137" s="259"/>
      <c r="CX137" s="259"/>
      <c r="CY137" s="259"/>
      <c r="CZ137" s="259"/>
      <c r="DA137" s="259"/>
      <c r="DB137" s="259"/>
      <c r="DC137" s="259"/>
      <c r="DD137" s="259"/>
      <c r="DE137" s="259"/>
      <c r="DF137" s="259"/>
      <c r="DG137" s="259"/>
      <c r="DH137" s="259"/>
      <c r="DI137" s="259"/>
      <c r="DJ137" s="259"/>
      <c r="DK137" s="259"/>
      <c r="DL137" s="259"/>
      <c r="DM137" s="259"/>
      <c r="DN137" s="259"/>
      <c r="DO137" s="259"/>
      <c r="DP137" s="259"/>
      <c r="DQ137" s="259"/>
      <c r="DR137" s="259"/>
      <c r="DS137" s="259"/>
      <c r="DT137" s="259"/>
      <c r="DU137" s="259"/>
      <c r="DV137" s="259"/>
      <c r="DW137" s="259"/>
      <c r="DX137" s="259"/>
      <c r="DY137" s="259"/>
      <c r="DZ137" s="259"/>
      <c r="EA137" s="259"/>
      <c r="EB137" s="259"/>
      <c r="EC137" s="259"/>
      <c r="ED137" s="259"/>
      <c r="EE137" s="259"/>
      <c r="EF137" s="259"/>
      <c r="EG137" s="259"/>
      <c r="EH137" s="259"/>
      <c r="EI137" s="259"/>
      <c r="EJ137" s="259"/>
      <c r="EK137" s="259"/>
      <c r="EL137" s="259"/>
      <c r="EM137" s="259"/>
      <c r="EN137" s="259"/>
      <c r="EO137" s="259"/>
      <c r="EP137" s="259"/>
      <c r="EQ137" s="259"/>
      <c r="ER137" s="259"/>
      <c r="ES137" s="259"/>
      <c r="ET137" s="259"/>
      <c r="EU137" s="259"/>
      <c r="EV137" s="259"/>
      <c r="EW137" s="259"/>
      <c r="EX137" s="259"/>
      <c r="EY137" s="259"/>
      <c r="EZ137" s="259"/>
      <c r="FA137" s="259"/>
      <c r="FB137" s="259"/>
      <c r="FC137" s="259"/>
      <c r="FD137" s="259"/>
      <c r="FE137" s="259"/>
      <c r="FF137" s="259"/>
      <c r="FG137" s="259"/>
      <c r="FH137" s="259"/>
      <c r="FI137" s="259"/>
      <c r="FJ137" s="259"/>
      <c r="FK137" s="259"/>
      <c r="FL137" s="259"/>
      <c r="FM137" s="259"/>
      <c r="FN137" s="259"/>
      <c r="FO137" s="259"/>
      <c r="FP137" s="259"/>
      <c r="FQ137" s="259"/>
      <c r="FR137" s="259"/>
      <c r="FS137" s="259"/>
      <c r="FT137" s="259"/>
      <c r="FU137" s="259"/>
      <c r="FV137" s="259"/>
      <c r="FW137" s="259"/>
      <c r="FX137" s="259"/>
      <c r="FY137" s="259"/>
      <c r="FZ137" s="259"/>
      <c r="GA137" s="259"/>
      <c r="GB137" s="259"/>
      <c r="GC137" s="259"/>
      <c r="GD137" s="259"/>
      <c r="GE137" s="259"/>
      <c r="GF137" s="259"/>
      <c r="GG137" s="259"/>
      <c r="GH137" s="259"/>
      <c r="GI137" s="259"/>
      <c r="GJ137" s="259"/>
      <c r="GK137" s="259"/>
      <c r="GL137" s="259"/>
      <c r="GM137" s="259"/>
      <c r="GN137" s="259"/>
      <c r="GO137" s="259"/>
      <c r="GP137" s="259"/>
      <c r="GQ137" s="259"/>
      <c r="GR137" s="259"/>
      <c r="GS137" s="259"/>
      <c r="GT137" s="259"/>
      <c r="GU137" s="259"/>
      <c r="GV137" s="259"/>
      <c r="GW137" s="259"/>
      <c r="GX137" s="259"/>
      <c r="GY137" s="259"/>
      <c r="GZ137" s="259"/>
      <c r="HA137" s="259"/>
      <c r="HB137" s="259"/>
      <c r="HC137" s="259"/>
      <c r="HD137" s="259"/>
      <c r="HE137" s="259"/>
      <c r="HF137" s="259"/>
      <c r="HG137" s="259"/>
      <c r="HH137" s="259"/>
      <c r="HI137" s="259"/>
      <c r="HJ137" s="259"/>
      <c r="HK137" s="259"/>
      <c r="HL137" s="259"/>
      <c r="HM137" s="259"/>
      <c r="HN137" s="259"/>
      <c r="HO137" s="259"/>
      <c r="HP137" s="259"/>
      <c r="HQ137" s="259"/>
      <c r="HR137" s="259"/>
      <c r="HS137" s="259"/>
      <c r="HT137" s="259"/>
      <c r="HU137" s="259"/>
      <c r="HV137" s="259"/>
      <c r="HW137" s="259"/>
      <c r="HX137" s="259"/>
      <c r="HY137" s="259"/>
      <c r="HZ137" s="259"/>
      <c r="IA137" s="259"/>
      <c r="IB137" s="259"/>
      <c r="IC137" s="259"/>
      <c r="ID137" s="259"/>
      <c r="IE137" s="259"/>
      <c r="IF137" s="259"/>
      <c r="IG137" s="259"/>
      <c r="IH137" s="259"/>
      <c r="II137" s="259"/>
      <c r="IJ137" s="259"/>
      <c r="IK137" s="259"/>
      <c r="IL137" s="259"/>
      <c r="IM137" s="259"/>
      <c r="IN137" s="259"/>
      <c r="IO137" s="259"/>
      <c r="IP137" s="259"/>
      <c r="IQ137" s="259"/>
      <c r="IR137" s="259"/>
      <c r="IS137" s="259"/>
      <c r="IT137" s="259"/>
      <c r="IU137" s="259"/>
      <c r="IV137" s="259"/>
      <c r="IW137" s="259"/>
    </row>
    <row r="138" customFormat="false" ht="11.25" hidden="false" customHeight="false" outlineLevel="0" collapsed="false">
      <c r="A138" s="253" t="n">
        <f aca="false">B138</f>
        <v>36528</v>
      </c>
      <c r="B138" s="218" t="n">
        <v>36528</v>
      </c>
      <c r="C138" s="219" t="n">
        <f aca="false">VLOOKUP($B138,data!$B$6:$M$9000,11,0)</f>
        <v>3767000</v>
      </c>
      <c r="D138" s="255" t="n">
        <f aca="false">VLOOKUP($B138,[6]Data!$A$500:$E$1300,4,0)</f>
        <v>59.5</v>
      </c>
      <c r="E138" s="255" t="n">
        <f aca="false">VLOOKUP($B138,[6]Data!$A$500:$E$1300,5,0)</f>
        <v>36.5</v>
      </c>
      <c r="F138" s="255" t="n">
        <f aca="false">AVERAGE($C132:$C138)</f>
        <v>3075428.57142857</v>
      </c>
      <c r="G138" s="265" t="n">
        <f aca="false">AVERAGE($D138:$E138)-$G$3</f>
        <v>-17</v>
      </c>
      <c r="H138" s="144" t="n">
        <f aca="false">C138*G138</f>
        <v>-64039000</v>
      </c>
      <c r="I138" s="144" t="n">
        <f aca="false">C138^2</f>
        <v>14190289000000</v>
      </c>
      <c r="J138" s="144" t="n">
        <f aca="false">G138^2</f>
        <v>289</v>
      </c>
      <c r="K138" s="266" t="n">
        <v>36526</v>
      </c>
      <c r="L138" s="218" t="n">
        <v>36526</v>
      </c>
      <c r="M138" s="219" t="n">
        <f aca="false">VLOOKUP($L138,data!$B$6:$M$9000,11,0)</f>
        <v>3030000</v>
      </c>
      <c r="N138" s="255" t="n">
        <f aca="false">VLOOKUP($L138,[6]Data!$A$1105:$E$1300,4,0)</f>
        <v>57</v>
      </c>
      <c r="O138" s="255" t="n">
        <f aca="false">VLOOKUP($L138,[6]Data!$A$1105:$E$1300,5,0)</f>
        <v>41</v>
      </c>
      <c r="P138" s="265" t="n">
        <f aca="false">AVERAGE($N138:$O138)-$G$3</f>
        <v>-16</v>
      </c>
      <c r="Q138" s="219" t="n">
        <f aca="false">M138*P138</f>
        <v>-48480000</v>
      </c>
      <c r="R138" s="219" t="n">
        <f aca="false">M138^2</f>
        <v>9180900000000</v>
      </c>
      <c r="S138" s="219" t="n">
        <f aca="false">P138^2</f>
        <v>256</v>
      </c>
      <c r="U138" s="218" t="n">
        <v>36528</v>
      </c>
      <c r="V138" s="265" t="n">
        <f aca="false">AVERAGE($D138:$E138)-$G$3</f>
        <v>-17</v>
      </c>
      <c r="W138" s="218" t="n">
        <v>36526</v>
      </c>
      <c r="X138" s="265" t="n">
        <f aca="false">AVERAGE($N138:$O138)-$G$3</f>
        <v>-16</v>
      </c>
      <c r="AC138" s="253" t="n">
        <f aca="false">WEEKDAY(AD138)</f>
        <v>7</v>
      </c>
      <c r="AD138" s="218" t="n">
        <v>36526</v>
      </c>
      <c r="AE138" s="223" t="b">
        <f aca="false">OR(AC138=1,AC138=7)</f>
        <v>1</v>
      </c>
      <c r="AF138" s="267" t="n">
        <f aca="false">IF($AE138=TRUE(),(VLOOKUP($AD138,$W$138:$Z$243,4)),(VLOOKUP($AD138,$U$138:$Z$397,5)))</f>
        <v>0</v>
      </c>
      <c r="AG138" s="226"/>
    </row>
    <row r="139" customFormat="false" ht="11.25" hidden="false" customHeight="false" outlineLevel="0" collapsed="false">
      <c r="A139" s="253" t="n">
        <f aca="false">B139</f>
        <v>36529</v>
      </c>
      <c r="B139" s="218" t="n">
        <v>36529</v>
      </c>
      <c r="C139" s="219" t="n">
        <f aca="false">VLOOKUP($B139,data!$B$6:$M$9000,11,0)</f>
        <v>3503000</v>
      </c>
      <c r="D139" s="255" t="n">
        <f aca="false">VLOOKUP($B139,[6]Data!$A$1105:$E$1300,4,0)</f>
        <v>62</v>
      </c>
      <c r="E139" s="255" t="n">
        <f aca="false">VLOOKUP($B139,[6]Data!$A$1105:$E$1300,5,0)</f>
        <v>39.5</v>
      </c>
      <c r="F139" s="255" t="n">
        <f aca="false">AVERAGE($C133:$C139)</f>
        <v>3227285.71428571</v>
      </c>
      <c r="G139" s="265" t="n">
        <f aca="false">AVERAGE($D139:$E139)-$G$3</f>
        <v>-14.25</v>
      </c>
      <c r="H139" s="144" t="n">
        <f aca="false">C139*G139</f>
        <v>-49917750</v>
      </c>
      <c r="I139" s="144" t="n">
        <f aca="false">C139^2</f>
        <v>12271009000000</v>
      </c>
      <c r="J139" s="144" t="n">
        <f aca="false">G139^2</f>
        <v>203.0625</v>
      </c>
      <c r="K139" s="266" t="n">
        <v>36527</v>
      </c>
      <c r="L139" s="218" t="n">
        <v>36527</v>
      </c>
      <c r="M139" s="219" t="n">
        <f aca="false">VLOOKUP($L139,data!$B$6:$M$9000,11,0)</f>
        <v>3392000</v>
      </c>
      <c r="N139" s="255" t="n">
        <f aca="false">VLOOKUP($L139,[6]Data!$A$1105:$E$1300,4,0)</f>
        <v>55</v>
      </c>
      <c r="O139" s="255" t="n">
        <f aca="false">VLOOKUP($L139,[6]Data!$A$1105:$E$1300,5,0)</f>
        <v>40</v>
      </c>
      <c r="P139" s="265" t="n">
        <f aca="false">AVERAGE($N139:$O139)-$G$3</f>
        <v>-17.5</v>
      </c>
      <c r="Q139" s="219" t="n">
        <f aca="false">M139*P139</f>
        <v>-59360000</v>
      </c>
      <c r="R139" s="219" t="n">
        <f aca="false">M139^2</f>
        <v>11505664000000</v>
      </c>
      <c r="S139" s="219" t="n">
        <f aca="false">P139^2</f>
        <v>306.25</v>
      </c>
      <c r="U139" s="218" t="n">
        <v>36529</v>
      </c>
      <c r="V139" s="265" t="n">
        <f aca="false">AVERAGE($D139:$E139)-$G$3</f>
        <v>-14.25</v>
      </c>
      <c r="W139" s="218" t="n">
        <v>36527</v>
      </c>
      <c r="X139" s="265" t="n">
        <f aca="false">AVERAGE($N139:$O139)-$G$3</f>
        <v>-17.5</v>
      </c>
      <c r="AC139" s="253" t="n">
        <f aca="false">WEEKDAY(AD139)</f>
        <v>1</v>
      </c>
      <c r="AD139" s="218" t="n">
        <f aca="false">DATE(YEAR(AD138),MONTH(AD138),DAY(AD138)+1)</f>
        <v>36527</v>
      </c>
      <c r="AE139" s="223" t="b">
        <f aca="false">OR(AC139=1,AC139=7)</f>
        <v>1</v>
      </c>
      <c r="AF139" s="267" t="n">
        <f aca="false">IF($AE139=TRUE(),(VLOOKUP($AD139,$W$138:$Z$243,4)),(VLOOKUP($AD139,$U$138:$Z$397,5)))</f>
        <v>0</v>
      </c>
      <c r="AG139" s="226"/>
    </row>
    <row r="140" customFormat="false" ht="11.25" hidden="false" customHeight="false" outlineLevel="0" collapsed="false">
      <c r="A140" s="253" t="n">
        <f aca="false">B140</f>
        <v>36530</v>
      </c>
      <c r="B140" s="218" t="n">
        <v>36530</v>
      </c>
      <c r="C140" s="219" t="n">
        <f aca="false">VLOOKUP($B140,data!$B$6:$M$9000,11,0)</f>
        <v>3509000</v>
      </c>
      <c r="D140" s="255" t="n">
        <f aca="false">VLOOKUP($B140,[6]Data!$A$1105:$E$1300,4,0)</f>
        <v>60.5</v>
      </c>
      <c r="E140" s="255" t="n">
        <f aca="false">VLOOKUP($B140,[6]Data!$A$1105:$E$1300,5,0)</f>
        <v>37</v>
      </c>
      <c r="F140" s="255" t="n">
        <f aca="false">AVERAGE($C134:$C140)</f>
        <v>3328571.42857143</v>
      </c>
      <c r="G140" s="265" t="n">
        <f aca="false">AVERAGE($D140:$E140)-$G$3</f>
        <v>-16.25</v>
      </c>
      <c r="H140" s="144" t="n">
        <f aca="false">C140*G140</f>
        <v>-57021250</v>
      </c>
      <c r="I140" s="144" t="n">
        <f aca="false">C140^2</f>
        <v>12313081000000</v>
      </c>
      <c r="J140" s="144" t="n">
        <f aca="false">G140^2</f>
        <v>264.0625</v>
      </c>
      <c r="K140" s="266" t="n">
        <v>36533</v>
      </c>
      <c r="L140" s="218" t="n">
        <v>36533</v>
      </c>
      <c r="M140" s="219" t="n">
        <f aca="false">VLOOKUP($L140,data!$B$6:$M$9000,11,0)</f>
        <v>3374000</v>
      </c>
      <c r="N140" s="255" t="n">
        <f aca="false">VLOOKUP($L140,[6]Data!$A$1105:$E$1300,4,0)</f>
        <v>59</v>
      </c>
      <c r="O140" s="255" t="n">
        <f aca="false">VLOOKUP($L140,[6]Data!$A$1105:$E$1300,5,0)</f>
        <v>35.5</v>
      </c>
      <c r="P140" s="265" t="n">
        <f aca="false">AVERAGE($N140:$O140)-$G$3</f>
        <v>-17.75</v>
      </c>
      <c r="Q140" s="219" t="n">
        <f aca="false">M140*P140</f>
        <v>-59888500</v>
      </c>
      <c r="R140" s="219" t="n">
        <f aca="false">M140^2</f>
        <v>11383876000000</v>
      </c>
      <c r="S140" s="219" t="n">
        <f aca="false">P140^2</f>
        <v>315.0625</v>
      </c>
      <c r="U140" s="218" t="n">
        <v>36530</v>
      </c>
      <c r="V140" s="265" t="n">
        <f aca="false">AVERAGE($D140:$E140)-$G$3</f>
        <v>-16.25</v>
      </c>
      <c r="W140" s="218" t="n">
        <v>36533</v>
      </c>
      <c r="X140" s="265" t="n">
        <f aca="false">AVERAGE($N140:$O140)-$G$3</f>
        <v>-17.75</v>
      </c>
      <c r="AC140" s="253" t="n">
        <f aca="false">WEEKDAY(AD140)</f>
        <v>2</v>
      </c>
      <c r="AD140" s="218" t="n">
        <f aca="false">DATE(YEAR(AD139),MONTH(AD139),DAY(AD139)+1)</f>
        <v>36528</v>
      </c>
      <c r="AE140" s="223" t="b">
        <f aca="false">OR(AC140=1,AC140=7)</f>
        <v>0</v>
      </c>
      <c r="AF140" s="267" t="n">
        <f aca="false">IF($AE140=TRUE(),(VLOOKUP($AD140,$W$138:$Z$243,4)),(VLOOKUP($AD140,$U$138:$Z$397,5)))</f>
        <v>0</v>
      </c>
      <c r="AG140" s="226"/>
    </row>
    <row r="141" customFormat="false" ht="11.25" hidden="false" customHeight="false" outlineLevel="0" collapsed="false">
      <c r="A141" s="253" t="n">
        <f aca="false">B141</f>
        <v>36531</v>
      </c>
      <c r="B141" s="218" t="n">
        <v>36531</v>
      </c>
      <c r="C141" s="219" t="n">
        <f aca="false">VLOOKUP($B141,data!$B$6:$M$9000,11,0)</f>
        <v>3603000</v>
      </c>
      <c r="D141" s="255" t="n">
        <f aca="false">VLOOKUP($B141,[6]Data!$A$1105:$E$1300,4,0)</f>
        <v>61.5</v>
      </c>
      <c r="E141" s="255" t="n">
        <f aca="false">VLOOKUP($B141,[6]Data!$A$1105:$E$1300,5,0)</f>
        <v>37.5</v>
      </c>
      <c r="F141" s="255" t="n">
        <f aca="false">AVERAGE($C135:$C141)</f>
        <v>3424857.14285714</v>
      </c>
      <c r="G141" s="265" t="n">
        <f aca="false">AVERAGE($D141:$E141)-$G$3</f>
        <v>-15.5</v>
      </c>
      <c r="H141" s="144" t="n">
        <f aca="false">C141*G141</f>
        <v>-55846500</v>
      </c>
      <c r="I141" s="144" t="n">
        <f aca="false">C141^2</f>
        <v>12981609000000</v>
      </c>
      <c r="J141" s="144" t="n">
        <f aca="false">G141^2</f>
        <v>240.25</v>
      </c>
      <c r="K141" s="266" t="n">
        <v>36534</v>
      </c>
      <c r="L141" s="218" t="n">
        <v>36534</v>
      </c>
      <c r="M141" s="219" t="n">
        <f aca="false">VLOOKUP($L141,data!$B$6:$M$9000,11,0)</f>
        <v>3433000</v>
      </c>
      <c r="N141" s="255" t="n">
        <f aca="false">VLOOKUP($L141,[6]Data!$A$1105:$E$1300,4,0)</f>
        <v>60</v>
      </c>
      <c r="O141" s="255" t="n">
        <f aca="false">VLOOKUP($L141,[6]Data!$A$1105:$E$1300,5,0)</f>
        <v>38</v>
      </c>
      <c r="P141" s="265" t="n">
        <f aca="false">AVERAGE($N141:$O141)-$G$3</f>
        <v>-16</v>
      </c>
      <c r="Q141" s="219" t="n">
        <f aca="false">M141*P141</f>
        <v>-54928000</v>
      </c>
      <c r="R141" s="219" t="n">
        <f aca="false">M141^2</f>
        <v>11785489000000</v>
      </c>
      <c r="S141" s="219" t="n">
        <f aca="false">P141^2</f>
        <v>256</v>
      </c>
      <c r="U141" s="218" t="n">
        <v>36531</v>
      </c>
      <c r="V141" s="265" t="n">
        <f aca="false">AVERAGE($D141:$E141)-$G$3</f>
        <v>-15.5</v>
      </c>
      <c r="W141" s="218" t="n">
        <v>36534</v>
      </c>
      <c r="X141" s="265" t="n">
        <f aca="false">AVERAGE($N141:$O141)-$G$3</f>
        <v>-16</v>
      </c>
      <c r="AC141" s="253" t="n">
        <f aca="false">WEEKDAY(AD141)</f>
        <v>3</v>
      </c>
      <c r="AD141" s="218" t="n">
        <f aca="false">DATE(YEAR(AD140),MONTH(AD140),DAY(AD140)+1)</f>
        <v>36529</v>
      </c>
      <c r="AE141" s="223" t="b">
        <f aca="false">OR(AC141=1,AC141=7)</f>
        <v>0</v>
      </c>
      <c r="AF141" s="267" t="n">
        <f aca="false">IF($AE141=TRUE(),(VLOOKUP($AD141,$W$138:$Z$243,4)),(VLOOKUP($AD141,$U$138:$Z$397,5)))</f>
        <v>0</v>
      </c>
      <c r="AG141" s="226"/>
    </row>
    <row r="142" customFormat="false" ht="11.25" hidden="false" customHeight="false" outlineLevel="0" collapsed="false">
      <c r="A142" s="253" t="n">
        <f aca="false">B142</f>
        <v>36532</v>
      </c>
      <c r="B142" s="218" t="n">
        <v>36532</v>
      </c>
      <c r="C142" s="219" t="n">
        <f aca="false">VLOOKUP($B142,data!$B$6:$M$9000,11,0)</f>
        <v>3783000</v>
      </c>
      <c r="D142" s="255" t="n">
        <f aca="false">VLOOKUP($B142,[6]Data!$A$1105:$E$1300,4,0)</f>
        <v>58.5</v>
      </c>
      <c r="E142" s="255" t="n">
        <f aca="false">VLOOKUP($B142,[6]Data!$A$1105:$E$1300,5,0)</f>
        <v>39</v>
      </c>
      <c r="F142" s="255" t="n">
        <f aca="false">AVERAGE($C136:$C142)</f>
        <v>3516285.71428571</v>
      </c>
      <c r="G142" s="265" t="n">
        <f aca="false">AVERAGE($D142:$E142)-$G$3</f>
        <v>-16.25</v>
      </c>
      <c r="H142" s="144" t="n">
        <f aca="false">C142*G142</f>
        <v>-61473750</v>
      </c>
      <c r="I142" s="144" t="n">
        <f aca="false">C142^2</f>
        <v>14311089000000</v>
      </c>
      <c r="J142" s="144" t="n">
        <f aca="false">G142^2</f>
        <v>264.0625</v>
      </c>
      <c r="K142" s="266" t="n">
        <v>36540</v>
      </c>
      <c r="L142" s="218" t="n">
        <v>36540</v>
      </c>
      <c r="M142" s="219" t="n">
        <f aca="false">VLOOKUP($L142,data!$B$6:$M$9000,11,0)</f>
        <v>2527000</v>
      </c>
      <c r="N142" s="255" t="n">
        <f aca="false">VLOOKUP($L142,[6]Data!$A$1105:$E$1300,4,0)</f>
        <v>69.5</v>
      </c>
      <c r="O142" s="255" t="n">
        <f aca="false">VLOOKUP($L142,[6]Data!$A$1105:$E$1300,5,0)</f>
        <v>54.5</v>
      </c>
      <c r="P142" s="265" t="n">
        <f aca="false">AVERAGE($N142:$O142)-$G$3</f>
        <v>-3</v>
      </c>
      <c r="Q142" s="219" t="n">
        <f aca="false">M142*P142</f>
        <v>-7581000</v>
      </c>
      <c r="R142" s="219" t="n">
        <f aca="false">M142^2</f>
        <v>6385729000000</v>
      </c>
      <c r="S142" s="219" t="n">
        <f aca="false">P142^2</f>
        <v>9</v>
      </c>
      <c r="U142" s="218" t="n">
        <v>36532</v>
      </c>
      <c r="V142" s="265" t="n">
        <f aca="false">AVERAGE($D142:$E142)-$G$3</f>
        <v>-16.25</v>
      </c>
      <c r="W142" s="218" t="n">
        <v>36540</v>
      </c>
      <c r="X142" s="265" t="n">
        <f aca="false">AVERAGE($N142:$O142)-$G$3</f>
        <v>-3</v>
      </c>
      <c r="AC142" s="253" t="n">
        <f aca="false">WEEKDAY(AD142)</f>
        <v>4</v>
      </c>
      <c r="AD142" s="218" t="n">
        <f aca="false">DATE(YEAR(AD141),MONTH(AD141),DAY(AD141)+1)</f>
        <v>36530</v>
      </c>
      <c r="AE142" s="223" t="b">
        <f aca="false">OR(AC142=1,AC142=7)</f>
        <v>0</v>
      </c>
      <c r="AF142" s="267" t="n">
        <f aca="false">IF($AE142=TRUE(),(VLOOKUP($AD142,$W$138:$Z$243,4)),(VLOOKUP($AD142,$U$138:$Z$397,5)))</f>
        <v>0</v>
      </c>
      <c r="AG142" s="226"/>
    </row>
    <row r="143" customFormat="false" ht="11.25" hidden="false" customHeight="false" outlineLevel="0" collapsed="false">
      <c r="A143" s="253" t="n">
        <f aca="false">B143</f>
        <v>36535</v>
      </c>
      <c r="B143" s="218" t="n">
        <f aca="false">DATE(YEAR(B138),MONTH(B138),DAY(B138)+7)</f>
        <v>36535</v>
      </c>
      <c r="C143" s="219" t="n">
        <f aca="false">VLOOKUP($B143,data!$B$6:$M$9000,11,0)</f>
        <v>3662000</v>
      </c>
      <c r="D143" s="255" t="n">
        <f aca="false">VLOOKUP($B143,[6]Data!$A$1105:$E$1300,4,0)</f>
        <v>60</v>
      </c>
      <c r="E143" s="255" t="n">
        <f aca="false">VLOOKUP($B143,[6]Data!$A$1105:$E$1300,5,0)</f>
        <v>41</v>
      </c>
      <c r="F143" s="255" t="n">
        <f aca="false">AVERAGE($C137:$C143)</f>
        <v>3597857.14285714</v>
      </c>
      <c r="G143" s="265" t="n">
        <f aca="false">AVERAGE($D143:$E143)-$G$3</f>
        <v>-14.5</v>
      </c>
      <c r="H143" s="144" t="n">
        <f aca="false">C143*G143</f>
        <v>-53099000</v>
      </c>
      <c r="I143" s="144" t="n">
        <f aca="false">C143^2</f>
        <v>13410244000000</v>
      </c>
      <c r="J143" s="144" t="n">
        <f aca="false">G143^2</f>
        <v>210.25</v>
      </c>
      <c r="K143" s="266" t="n">
        <v>36541</v>
      </c>
      <c r="L143" s="218" t="n">
        <v>36541</v>
      </c>
      <c r="M143" s="219" t="n">
        <f aca="false">VLOOKUP($L143,data!$B$6:$M$9000,11,0)</f>
        <v>2648000</v>
      </c>
      <c r="N143" s="255" t="n">
        <f aca="false">VLOOKUP($L143,[6]Data!$A$1105:$E$1300,4,0)</f>
        <v>63.5</v>
      </c>
      <c r="O143" s="255" t="n">
        <f aca="false">VLOOKUP($L143,[6]Data!$A$1105:$E$1300,5,0)</f>
        <v>54</v>
      </c>
      <c r="P143" s="265" t="n">
        <f aca="false">AVERAGE($N143:$O143)-$G$3</f>
        <v>-6.25</v>
      </c>
      <c r="Q143" s="219" t="n">
        <f aca="false">M143*P143</f>
        <v>-16550000</v>
      </c>
      <c r="R143" s="219" t="n">
        <f aca="false">M143^2</f>
        <v>7011904000000</v>
      </c>
      <c r="S143" s="219" t="n">
        <f aca="false">P143^2</f>
        <v>39.0625</v>
      </c>
      <c r="U143" s="218" t="n">
        <f aca="false">DATE(YEAR(U138),MONTH(U138),DAY(U138)+7)</f>
        <v>36535</v>
      </c>
      <c r="V143" s="265" t="n">
        <f aca="false">AVERAGE($D143:$E143)-$G$3</f>
        <v>-14.5</v>
      </c>
      <c r="W143" s="218" t="n">
        <v>36541</v>
      </c>
      <c r="X143" s="265" t="n">
        <f aca="false">AVERAGE($N143:$O143)-$G$3</f>
        <v>-6.25</v>
      </c>
      <c r="AC143" s="253" t="n">
        <f aca="false">WEEKDAY(AD143)</f>
        <v>5</v>
      </c>
      <c r="AD143" s="218" t="n">
        <f aca="false">DATE(YEAR(AD142),MONTH(AD142),DAY(AD142)+1)</f>
        <v>36531</v>
      </c>
      <c r="AE143" s="223" t="b">
        <f aca="false">OR(AC143=1,AC143=7)</f>
        <v>0</v>
      </c>
      <c r="AF143" s="267" t="n">
        <f aca="false">IF($AE143=TRUE(),(VLOOKUP($AD143,$W$138:$Z$243,4)),(VLOOKUP($AD143,$U$138:$Z$397,5)))</f>
        <v>0</v>
      </c>
      <c r="AG143" s="226"/>
    </row>
    <row r="144" customFormat="false" ht="11.25" hidden="false" customHeight="false" outlineLevel="0" collapsed="false">
      <c r="A144" s="253" t="n">
        <f aca="false">B144</f>
        <v>36536</v>
      </c>
      <c r="B144" s="218" t="n">
        <f aca="false">DATE(YEAR(B139),MONTH(B139),DAY(B139)+7)</f>
        <v>36536</v>
      </c>
      <c r="C144" s="219" t="n">
        <f aca="false">VLOOKUP($B144,data!$B$6:$M$9000,11,0)</f>
        <v>3434000</v>
      </c>
      <c r="D144" s="255" t="n">
        <f aca="false">VLOOKUP($B144,[6]Data!$A$1105:$E$1300,4,0)</f>
        <v>60.5</v>
      </c>
      <c r="E144" s="255" t="n">
        <f aca="false">VLOOKUP($B144,[6]Data!$A$1105:$E$1300,5,0)</f>
        <v>43</v>
      </c>
      <c r="F144" s="255" t="n">
        <f aca="false">AVERAGE($C138:$C144)</f>
        <v>3608714.28571429</v>
      </c>
      <c r="G144" s="265" t="n">
        <f aca="false">AVERAGE($D144:$E144)-$G$3</f>
        <v>-13.25</v>
      </c>
      <c r="H144" s="144" t="n">
        <f aca="false">C144*G144</f>
        <v>-45500500</v>
      </c>
      <c r="I144" s="144" t="n">
        <f aca="false">C144^2</f>
        <v>11792356000000</v>
      </c>
      <c r="J144" s="144" t="n">
        <f aca="false">G144^2</f>
        <v>175.5625</v>
      </c>
      <c r="K144" s="266" t="n">
        <v>36547</v>
      </c>
      <c r="L144" s="218" t="n">
        <v>36547</v>
      </c>
      <c r="M144" s="219" t="n">
        <f aca="false">VLOOKUP($L144,data!$B$6:$M$9000,11,0)</f>
        <v>2828000</v>
      </c>
      <c r="N144" s="255" t="n">
        <f aca="false">VLOOKUP($L144,[6]Data!$A$1105:$E$1300,4,0)</f>
        <v>61</v>
      </c>
      <c r="O144" s="255" t="n">
        <f aca="false">VLOOKUP($L144,[6]Data!$A$1105:$E$1300,5,0)</f>
        <v>50</v>
      </c>
      <c r="P144" s="265" t="n">
        <f aca="false">AVERAGE($N144:$O144)-$G$3</f>
        <v>-9.5</v>
      </c>
      <c r="Q144" s="219" t="n">
        <f aca="false">M144*P144</f>
        <v>-26866000</v>
      </c>
      <c r="R144" s="219" t="n">
        <f aca="false">M144^2</f>
        <v>7997584000000</v>
      </c>
      <c r="S144" s="219" t="n">
        <f aca="false">P144^2</f>
        <v>90.25</v>
      </c>
      <c r="U144" s="218" t="n">
        <f aca="false">DATE(YEAR(U139),MONTH(U139),DAY(U139)+7)</f>
        <v>36536</v>
      </c>
      <c r="V144" s="265" t="n">
        <f aca="false">AVERAGE($D144:$E144)-$G$3</f>
        <v>-13.25</v>
      </c>
      <c r="W144" s="218" t="n">
        <v>36547</v>
      </c>
      <c r="X144" s="265" t="n">
        <f aca="false">AVERAGE($N144:$O144)-$G$3</f>
        <v>-9.5</v>
      </c>
      <c r="AC144" s="253" t="n">
        <f aca="false">WEEKDAY(AD144)</f>
        <v>6</v>
      </c>
      <c r="AD144" s="218" t="n">
        <f aca="false">DATE(YEAR(AD143),MONTH(AD143),DAY(AD143)+1)</f>
        <v>36532</v>
      </c>
      <c r="AE144" s="223" t="b">
        <f aca="false">OR(AC144=1,AC144=7)</f>
        <v>0</v>
      </c>
      <c r="AF144" s="267" t="n">
        <f aca="false">IF($AE144=TRUE(),(VLOOKUP($AD144,$W$138:$Z$243,4)),(VLOOKUP($AD144,$U$138:$Z$397,5)))</f>
        <v>0</v>
      </c>
      <c r="AG144" s="226"/>
    </row>
    <row r="145" customFormat="false" ht="11.25" hidden="false" customHeight="false" outlineLevel="0" collapsed="false">
      <c r="A145" s="253" t="n">
        <f aca="false">B145</f>
        <v>36537</v>
      </c>
      <c r="B145" s="218" t="n">
        <f aca="false">DATE(YEAR(B140),MONTH(B140),DAY(B140)+7)</f>
        <v>36537</v>
      </c>
      <c r="C145" s="219" t="n">
        <f aca="false">VLOOKUP($B145,data!$B$6:$M$9000,11,0)</f>
        <v>3498000</v>
      </c>
      <c r="D145" s="255" t="n">
        <f aca="false">VLOOKUP($B145,[6]Data!$A$1105:$E$1300,4,0)</f>
        <v>62.5</v>
      </c>
      <c r="E145" s="255" t="n">
        <f aca="false">VLOOKUP($B145,[6]Data!$A$1105:$E$1300,5,0)</f>
        <v>49</v>
      </c>
      <c r="F145" s="255" t="n">
        <f aca="false">AVERAGE($C139:$C145)</f>
        <v>3570285.71428571</v>
      </c>
      <c r="G145" s="265" t="n">
        <f aca="false">AVERAGE($D145:$E145)-$G$3</f>
        <v>-9.25</v>
      </c>
      <c r="H145" s="144" t="n">
        <f aca="false">C145*G145</f>
        <v>-32356500</v>
      </c>
      <c r="I145" s="144" t="n">
        <f aca="false">C145^2</f>
        <v>12236004000000</v>
      </c>
      <c r="J145" s="144" t="n">
        <f aca="false">G145^2</f>
        <v>85.5625</v>
      </c>
      <c r="K145" s="266" t="n">
        <v>36548</v>
      </c>
      <c r="L145" s="218" t="n">
        <v>36548</v>
      </c>
      <c r="M145" s="219" t="n">
        <f aca="false">VLOOKUP($L145,data!$B$6:$M$9000,11,0)</f>
        <v>2800000</v>
      </c>
      <c r="N145" s="255" t="n">
        <f aca="false">VLOOKUP($L145,[6]Data!$A$1105:$E$1300,4,0)</f>
        <v>57</v>
      </c>
      <c r="O145" s="255" t="n">
        <f aca="false">VLOOKUP($L145,[6]Data!$A$1105:$E$1300,5,0)</f>
        <v>51</v>
      </c>
      <c r="P145" s="265" t="n">
        <f aca="false">AVERAGE($N145:$O145)-$G$3</f>
        <v>-11</v>
      </c>
      <c r="Q145" s="219" t="n">
        <f aca="false">M145*P145</f>
        <v>-30800000</v>
      </c>
      <c r="R145" s="219" t="n">
        <f aca="false">M145^2</f>
        <v>7840000000000</v>
      </c>
      <c r="S145" s="219" t="n">
        <f aca="false">P145^2</f>
        <v>121</v>
      </c>
      <c r="U145" s="218" t="n">
        <f aca="false">DATE(YEAR(U140),MONTH(U140),DAY(U140)+7)</f>
        <v>36537</v>
      </c>
      <c r="V145" s="265" t="n">
        <f aca="false">AVERAGE($D145:$E145)-$G$3</f>
        <v>-9.25</v>
      </c>
      <c r="W145" s="218" t="n">
        <v>36548</v>
      </c>
      <c r="X145" s="265" t="n">
        <f aca="false">AVERAGE($N145:$O145)-$G$3</f>
        <v>-11</v>
      </c>
      <c r="AC145" s="253" t="n">
        <f aca="false">WEEKDAY(AD145)</f>
        <v>7</v>
      </c>
      <c r="AD145" s="218" t="n">
        <f aca="false">DATE(YEAR(AD144),MONTH(AD144),DAY(AD144)+1)</f>
        <v>36533</v>
      </c>
      <c r="AE145" s="223" t="b">
        <f aca="false">OR(AC145=1,AC145=7)</f>
        <v>1</v>
      </c>
      <c r="AF145" s="267" t="n">
        <f aca="false">IF($AE145=TRUE(),(VLOOKUP($AD145,$W$138:$Z$243,4)),(VLOOKUP($AD145,$U$138:$Z$397,5)))</f>
        <v>0</v>
      </c>
      <c r="AG145" s="226"/>
    </row>
    <row r="146" customFormat="false" ht="11.25" hidden="false" customHeight="false" outlineLevel="0" collapsed="false">
      <c r="A146" s="253" t="n">
        <f aca="false">B146</f>
        <v>36538</v>
      </c>
      <c r="B146" s="218" t="n">
        <f aca="false">DATE(YEAR(B141),MONTH(B141),DAY(B141)+7)</f>
        <v>36538</v>
      </c>
      <c r="C146" s="219" t="n">
        <f aca="false">VLOOKUP($B146,data!$B$6:$M$9000,11,0)</f>
        <v>3234000</v>
      </c>
      <c r="D146" s="255" t="n">
        <f aca="false">VLOOKUP($B146,[6]Data!$A$1105:$E$1300,4,0)</f>
        <v>72.5</v>
      </c>
      <c r="E146" s="255" t="n">
        <f aca="false">VLOOKUP($B146,[6]Data!$A$1105:$E$1300,5,0)</f>
        <v>43.5</v>
      </c>
      <c r="F146" s="255" t="n">
        <f aca="false">AVERAGE($C140:$C146)</f>
        <v>3531857.14285714</v>
      </c>
      <c r="G146" s="265" t="n">
        <f aca="false">AVERAGE($D146:$E146)-$G$3</f>
        <v>-7</v>
      </c>
      <c r="H146" s="144" t="n">
        <f aca="false">C146*G146</f>
        <v>-22638000</v>
      </c>
      <c r="I146" s="144" t="n">
        <f aca="false">C146^2</f>
        <v>10458756000000</v>
      </c>
      <c r="J146" s="144" t="n">
        <f aca="false">G146^2</f>
        <v>49</v>
      </c>
      <c r="K146" s="266" t="n">
        <v>36554</v>
      </c>
      <c r="L146" s="218" t="n">
        <v>36554</v>
      </c>
      <c r="M146" s="219" t="n">
        <f aca="false">VLOOKUP($L146,data!$B$6:$M$9000,11,0)</f>
        <v>2841000</v>
      </c>
      <c r="N146" s="255" t="n">
        <f aca="false">VLOOKUP($L146,[6]Data!$A$1105:$E$1300,4,0)</f>
        <v>61</v>
      </c>
      <c r="O146" s="255" t="n">
        <f aca="false">VLOOKUP($L146,[6]Data!$A$1105:$E$1300,5,0)</f>
        <v>41.5</v>
      </c>
      <c r="P146" s="265" t="n">
        <f aca="false">AVERAGE($N146:$O146)-$G$3</f>
        <v>-13.75</v>
      </c>
      <c r="Q146" s="219" t="n">
        <f aca="false">M146*P146</f>
        <v>-39063750</v>
      </c>
      <c r="R146" s="219" t="n">
        <f aca="false">M146^2</f>
        <v>8071281000000</v>
      </c>
      <c r="S146" s="219" t="n">
        <f aca="false">P146^2</f>
        <v>189.0625</v>
      </c>
      <c r="U146" s="218" t="n">
        <f aca="false">DATE(YEAR(U141),MONTH(U141),DAY(U141)+7)</f>
        <v>36538</v>
      </c>
      <c r="V146" s="265" t="n">
        <f aca="false">AVERAGE($D146:$E146)-$G$3</f>
        <v>-7</v>
      </c>
      <c r="W146" s="218" t="n">
        <v>36554</v>
      </c>
      <c r="X146" s="265" t="n">
        <f aca="false">AVERAGE($N146:$O146)-$G$3</f>
        <v>-13.75</v>
      </c>
      <c r="AC146" s="253" t="n">
        <f aca="false">WEEKDAY(AD146)</f>
        <v>1</v>
      </c>
      <c r="AD146" s="218" t="n">
        <f aca="false">DATE(YEAR(AD145),MONTH(AD145),DAY(AD145)+1)</f>
        <v>36534</v>
      </c>
      <c r="AE146" s="223" t="b">
        <f aca="false">OR(AC146=1,AC146=7)</f>
        <v>1</v>
      </c>
      <c r="AF146" s="267" t="n">
        <f aca="false">IF($AE146=TRUE(),(VLOOKUP($AD146,$W$138:$Z$243,4)),(VLOOKUP($AD146,$U$138:$Z$397,5)))</f>
        <v>0</v>
      </c>
      <c r="AG146" s="226"/>
    </row>
    <row r="147" customFormat="false" ht="11.25" hidden="false" customHeight="false" outlineLevel="0" collapsed="false">
      <c r="A147" s="253" t="n">
        <f aca="false">B147</f>
        <v>36539</v>
      </c>
      <c r="B147" s="218" t="n">
        <f aca="false">DATE(YEAR(B142),MONTH(B142),DAY(B142)+7)</f>
        <v>36539</v>
      </c>
      <c r="C147" s="219" t="n">
        <f aca="false">VLOOKUP($B147,data!$B$6:$M$9000,11,0)</f>
        <v>2908000</v>
      </c>
      <c r="D147" s="255" t="n">
        <f aca="false">VLOOKUP($B147,[6]Data!$A$1105:$E$1300,4,0)</f>
        <v>72</v>
      </c>
      <c r="E147" s="255" t="n">
        <f aca="false">VLOOKUP($B147,[6]Data!$A$1105:$E$1300,5,0)</f>
        <v>47</v>
      </c>
      <c r="F147" s="255" t="n">
        <f aca="false">AVERAGE($C141:$C147)</f>
        <v>3446000</v>
      </c>
      <c r="G147" s="265" t="n">
        <f aca="false">AVERAGE($D147:$E147)-$G$3</f>
        <v>-5.5</v>
      </c>
      <c r="H147" s="144" t="n">
        <f aca="false">C147*G147</f>
        <v>-15994000</v>
      </c>
      <c r="I147" s="144" t="n">
        <f aca="false">C147^2</f>
        <v>8456464000000</v>
      </c>
      <c r="J147" s="144" t="n">
        <f aca="false">G147^2</f>
        <v>30.25</v>
      </c>
      <c r="K147" s="266" t="n">
        <v>36555</v>
      </c>
      <c r="L147" s="218" t="n">
        <v>36555</v>
      </c>
      <c r="M147" s="219" t="n">
        <f aca="false">VLOOKUP($L147,data!$B$6:$M$9000,11,0)</f>
        <v>2875000</v>
      </c>
      <c r="N147" s="255" t="n">
        <f aca="false">VLOOKUP($L147,[6]Data!$A$1105:$E$1300,4,0)</f>
        <v>56</v>
      </c>
      <c r="O147" s="255" t="n">
        <f aca="false">VLOOKUP($L147,[6]Data!$A$1105:$E$1300,5,0)</f>
        <v>29</v>
      </c>
      <c r="P147" s="265" t="n">
        <f aca="false">AVERAGE($N147:$O147)-$G$3</f>
        <v>-22.5</v>
      </c>
      <c r="Q147" s="219" t="n">
        <f aca="false">M147*P147</f>
        <v>-64687500</v>
      </c>
      <c r="R147" s="219" t="n">
        <f aca="false">M147^2</f>
        <v>8265625000000</v>
      </c>
      <c r="S147" s="219" t="n">
        <f aca="false">P147^2</f>
        <v>506.25</v>
      </c>
      <c r="U147" s="218" t="n">
        <f aca="false">DATE(YEAR(U142),MONTH(U142),DAY(U142)+7)</f>
        <v>36539</v>
      </c>
      <c r="V147" s="265" t="n">
        <f aca="false">AVERAGE($D147:$E147)-$G$3</f>
        <v>-5.5</v>
      </c>
      <c r="W147" s="218" t="n">
        <v>36555</v>
      </c>
      <c r="X147" s="265" t="n">
        <f aca="false">AVERAGE($N147:$O147)-$G$3</f>
        <v>-22.5</v>
      </c>
      <c r="AC147" s="253" t="n">
        <f aca="false">WEEKDAY(AD147)</f>
        <v>2</v>
      </c>
      <c r="AD147" s="218" t="n">
        <f aca="false">DATE(YEAR(AD146),MONTH(AD146),DAY(AD146)+1)</f>
        <v>36535</v>
      </c>
      <c r="AE147" s="223" t="b">
        <f aca="false">OR(AC147=1,AC147=7)</f>
        <v>0</v>
      </c>
      <c r="AF147" s="267" t="n">
        <f aca="false">IF($AE147=TRUE(),(VLOOKUP($AD147,$W$138:$Z$243,4)),(VLOOKUP($AD147,$U$138:$Z$397,5)))</f>
        <v>0</v>
      </c>
      <c r="AG147" s="226"/>
    </row>
    <row r="148" customFormat="false" ht="11.25" hidden="false" customHeight="false" outlineLevel="0" collapsed="false">
      <c r="A148" s="253" t="n">
        <f aca="false">B148</f>
        <v>36542</v>
      </c>
      <c r="B148" s="218" t="n">
        <f aca="false">DATE(YEAR(B143),MONTH(B143),DAY(B143)+7)</f>
        <v>36542</v>
      </c>
      <c r="C148" s="219" t="n">
        <f aca="false">VLOOKUP($B148,data!$B$6:$M$9000,11,0)</f>
        <v>2896000</v>
      </c>
      <c r="D148" s="255" t="n">
        <f aca="false">VLOOKUP($B148,[6]Data!$A$1105:$E$1300,4,0)</f>
        <v>63.5</v>
      </c>
      <c r="E148" s="255" t="n">
        <f aca="false">VLOOKUP($B148,[6]Data!$A$1105:$E$1300,5,0)</f>
        <v>54</v>
      </c>
      <c r="F148" s="255" t="n">
        <f aca="false">AVERAGE($C142:$C148)</f>
        <v>3345000</v>
      </c>
      <c r="G148" s="265" t="n">
        <f aca="false">AVERAGE($D148:$E148)-$G$3</f>
        <v>-6.25</v>
      </c>
      <c r="H148" s="144" t="n">
        <f aca="false">C148*G148</f>
        <v>-18100000</v>
      </c>
      <c r="I148" s="144" t="n">
        <f aca="false">C148^2</f>
        <v>8386816000000</v>
      </c>
      <c r="J148" s="144" t="n">
        <f aca="false">G148^2</f>
        <v>39.0625</v>
      </c>
      <c r="K148" s="266" t="n">
        <v>36561</v>
      </c>
      <c r="L148" s="218" t="n">
        <v>36561</v>
      </c>
      <c r="M148" s="219" t="n">
        <f aca="false">VLOOKUP($L148,data!$B$6:$M$9000,11,0)</f>
        <v>2463000</v>
      </c>
      <c r="N148" s="255" t="n">
        <f aca="false">VLOOKUP($L148,[6]Data!$A$1105:$E$1300,4,0)</f>
        <v>69</v>
      </c>
      <c r="O148" s="255" t="n">
        <f aca="false">VLOOKUP($L148,[6]Data!$A$1105:$E$1300,5,0)</f>
        <v>45.5</v>
      </c>
      <c r="P148" s="265" t="n">
        <f aca="false">AVERAGE($N148:$O148)-$G$3</f>
        <v>-7.75</v>
      </c>
      <c r="Q148" s="219" t="n">
        <f aca="false">M148*P148</f>
        <v>-19088250</v>
      </c>
      <c r="R148" s="219" t="n">
        <f aca="false">M148^2</f>
        <v>6066369000000</v>
      </c>
      <c r="S148" s="219" t="n">
        <f aca="false">P148^2</f>
        <v>60.0625</v>
      </c>
      <c r="U148" s="218" t="n">
        <f aca="false">DATE(YEAR(U143),MONTH(U143),DAY(U143)+7)</f>
        <v>36542</v>
      </c>
      <c r="V148" s="265" t="n">
        <f aca="false">AVERAGE($D148:$E148)-$G$3</f>
        <v>-6.25</v>
      </c>
      <c r="W148" s="218" t="n">
        <v>36561</v>
      </c>
      <c r="X148" s="265" t="n">
        <f aca="false">AVERAGE($N148:$O148)-$G$3</f>
        <v>-7.75</v>
      </c>
      <c r="AC148" s="253" t="n">
        <f aca="false">WEEKDAY(AD148)</f>
        <v>3</v>
      </c>
      <c r="AD148" s="218" t="n">
        <f aca="false">DATE(YEAR(AD147),MONTH(AD147),DAY(AD147)+1)</f>
        <v>36536</v>
      </c>
      <c r="AE148" s="223" t="b">
        <f aca="false">OR(AC148=1,AC148=7)</f>
        <v>0</v>
      </c>
      <c r="AF148" s="267" t="n">
        <f aca="false">IF($AE148=TRUE(),(VLOOKUP($AD148,$W$138:$Z$243,4)),(VLOOKUP($AD148,$U$138:$Z$397,5)))</f>
        <v>0</v>
      </c>
      <c r="AG148" s="226"/>
    </row>
    <row r="149" customFormat="false" ht="11.25" hidden="false" customHeight="false" outlineLevel="0" collapsed="false">
      <c r="A149" s="253" t="n">
        <f aca="false">B149</f>
        <v>36543</v>
      </c>
      <c r="B149" s="218" t="n">
        <f aca="false">DATE(YEAR(B144),MONTH(B144),DAY(B144)+7)</f>
        <v>36543</v>
      </c>
      <c r="C149" s="219" t="n">
        <f aca="false">VLOOKUP($B149,data!$B$6:$M$9000,11,0)</f>
        <v>2701000</v>
      </c>
      <c r="D149" s="255" t="n">
        <f aca="false">VLOOKUP($B149,[6]Data!$A$1105:$E$1300,4,0)</f>
        <v>71</v>
      </c>
      <c r="E149" s="255" t="n">
        <f aca="false">VLOOKUP($B149,[6]Data!$A$1105:$E$1300,5,0)</f>
        <v>57</v>
      </c>
      <c r="F149" s="255" t="n">
        <f aca="false">AVERAGE($C143:$C149)</f>
        <v>3190428.57142857</v>
      </c>
      <c r="G149" s="265" t="n">
        <f aca="false">AVERAGE($D149:$E149)-$G$3</f>
        <v>-1</v>
      </c>
      <c r="H149" s="144" t="n">
        <f aca="false">C149*G149</f>
        <v>-2701000</v>
      </c>
      <c r="I149" s="144" t="n">
        <f aca="false">C149^2</f>
        <v>7295401000000</v>
      </c>
      <c r="J149" s="144" t="n">
        <f aca="false">G149^2</f>
        <v>1</v>
      </c>
      <c r="K149" s="266" t="n">
        <v>36562</v>
      </c>
      <c r="L149" s="218" t="n">
        <v>36562</v>
      </c>
      <c r="M149" s="219" t="n">
        <f aca="false">VLOOKUP($L149,data!$B$6:$M$9000,11,0)</f>
        <v>2495000</v>
      </c>
      <c r="N149" s="255" t="n">
        <f aca="false">VLOOKUP($L149,[6]Data!$A$1105:$E$1300,4,0)</f>
        <v>69</v>
      </c>
      <c r="O149" s="255" t="n">
        <f aca="false">VLOOKUP($L149,[6]Data!$A$1105:$E$1300,5,0)</f>
        <v>45.5</v>
      </c>
      <c r="P149" s="265" t="n">
        <f aca="false">AVERAGE($N149:$O149)-$G$3</f>
        <v>-7.75</v>
      </c>
      <c r="Q149" s="219" t="n">
        <f aca="false">M149*P149</f>
        <v>-19336250</v>
      </c>
      <c r="R149" s="219" t="n">
        <f aca="false">M149^2</f>
        <v>6225025000000</v>
      </c>
      <c r="S149" s="219" t="n">
        <f aca="false">P149^2</f>
        <v>60.0625</v>
      </c>
      <c r="U149" s="218" t="n">
        <f aca="false">DATE(YEAR(U144),MONTH(U144),DAY(U144)+7)</f>
        <v>36543</v>
      </c>
      <c r="V149" s="265" t="n">
        <f aca="false">AVERAGE($D149:$E149)-$G$3</f>
        <v>-1</v>
      </c>
      <c r="W149" s="218" t="n">
        <v>36562</v>
      </c>
      <c r="X149" s="265" t="n">
        <f aca="false">AVERAGE($N149:$O149)-$G$3</f>
        <v>-7.75</v>
      </c>
      <c r="AC149" s="253" t="n">
        <f aca="false">WEEKDAY(AD149)</f>
        <v>4</v>
      </c>
      <c r="AD149" s="218" t="n">
        <f aca="false">DATE(YEAR(AD148),MONTH(AD148),DAY(AD148)+1)</f>
        <v>36537</v>
      </c>
      <c r="AE149" s="223" t="b">
        <f aca="false">OR(AC149=1,AC149=7)</f>
        <v>0</v>
      </c>
      <c r="AF149" s="267" t="n">
        <f aca="false">IF($AE149=TRUE(),(VLOOKUP($AD149,$W$138:$Z$243,4)),(VLOOKUP($AD149,$U$138:$Z$397,5)))</f>
        <v>0</v>
      </c>
    </row>
    <row r="150" customFormat="false" ht="11.25" hidden="false" customHeight="false" outlineLevel="0" collapsed="false">
      <c r="A150" s="253" t="n">
        <f aca="false">B150</f>
        <v>36544</v>
      </c>
      <c r="B150" s="218" t="n">
        <f aca="false">DATE(YEAR(B145),MONTH(B145),DAY(B145)+7)</f>
        <v>36544</v>
      </c>
      <c r="C150" s="219" t="n">
        <f aca="false">VLOOKUP($B150,data!$B$6:$M$9000,11,0)</f>
        <v>2709000</v>
      </c>
      <c r="D150" s="255" t="n">
        <f aca="false">VLOOKUP($B150,[6]Data!$A$1105:$E$1300,4,0)</f>
        <v>71</v>
      </c>
      <c r="E150" s="255" t="n">
        <f aca="false">VLOOKUP($B150,[6]Data!$A$1105:$E$1300,5,0)</f>
        <v>57</v>
      </c>
      <c r="F150" s="255" t="n">
        <f aca="false">AVERAGE($C144:$C150)</f>
        <v>3054285.71428571</v>
      </c>
      <c r="G150" s="265" t="n">
        <f aca="false">AVERAGE($D150:$E150)-$G$3</f>
        <v>-1</v>
      </c>
      <c r="H150" s="144" t="n">
        <f aca="false">C150*G150</f>
        <v>-2709000</v>
      </c>
      <c r="I150" s="144" t="n">
        <f aca="false">C150^2</f>
        <v>7338681000000</v>
      </c>
      <c r="J150" s="144" t="n">
        <f aca="false">G150^2</f>
        <v>1</v>
      </c>
      <c r="K150" s="266" t="n">
        <v>36568</v>
      </c>
      <c r="L150" s="218" t="n">
        <v>36568</v>
      </c>
      <c r="M150" s="219" t="n">
        <f aca="false">VLOOKUP($L150,data!$B$6:$M$9000,11,0)</f>
        <v>2793000</v>
      </c>
      <c r="N150" s="255" t="n">
        <f aca="false">VLOOKUP($L150,[6]Data!$A$1105:$E$1300,4,0)</f>
        <v>60.5</v>
      </c>
      <c r="O150" s="255" t="n">
        <f aca="false">VLOOKUP($L150,[6]Data!$A$1105:$E$1300,5,0)</f>
        <v>49</v>
      </c>
      <c r="P150" s="265" t="n">
        <f aca="false">AVERAGE($N150:$O150)-$G$3</f>
        <v>-10.25</v>
      </c>
      <c r="Q150" s="219" t="n">
        <f aca="false">M150*P150</f>
        <v>-28628250</v>
      </c>
      <c r="R150" s="219" t="n">
        <f aca="false">M150^2</f>
        <v>7800849000000</v>
      </c>
      <c r="S150" s="219" t="n">
        <f aca="false">P150^2</f>
        <v>105.0625</v>
      </c>
      <c r="U150" s="218" t="n">
        <f aca="false">DATE(YEAR(U145),MONTH(U145),DAY(U145)+7)</f>
        <v>36544</v>
      </c>
      <c r="V150" s="265" t="n">
        <f aca="false">AVERAGE($D150:$E150)-$G$3</f>
        <v>-1</v>
      </c>
      <c r="W150" s="218" t="n">
        <v>36568</v>
      </c>
      <c r="X150" s="265" t="n">
        <f aca="false">AVERAGE($N150:$O150)-$G$3</f>
        <v>-10.25</v>
      </c>
      <c r="AC150" s="253" t="n">
        <f aca="false">WEEKDAY(AD150)</f>
        <v>5</v>
      </c>
      <c r="AD150" s="218" t="n">
        <f aca="false">DATE(YEAR(AD149),MONTH(AD149),DAY(AD149)+1)</f>
        <v>36538</v>
      </c>
      <c r="AE150" s="223" t="b">
        <f aca="false">OR(AC150=1,AC150=7)</f>
        <v>0</v>
      </c>
      <c r="AF150" s="267" t="n">
        <f aca="false">IF($AE150=TRUE(),(VLOOKUP($AD150,$W$138:$Z$243,4)),(VLOOKUP($AD150,$U$138:$Z$397,5)))</f>
        <v>0</v>
      </c>
    </row>
    <row r="151" customFormat="false" ht="11.25" hidden="false" customHeight="false" outlineLevel="0" collapsed="false">
      <c r="A151" s="253" t="n">
        <f aca="false">B151</f>
        <v>36545</v>
      </c>
      <c r="B151" s="218" t="n">
        <f aca="false">DATE(YEAR(B146),MONTH(B146),DAY(B146)+7)</f>
        <v>36545</v>
      </c>
      <c r="C151" s="219" t="n">
        <f aca="false">VLOOKUP($B151,data!$B$6:$M$9000,11,0)</f>
        <v>2735000</v>
      </c>
      <c r="D151" s="255" t="n">
        <f aca="false">VLOOKUP($B151,[6]Data!$A$1105:$E$1300,4,0)</f>
        <v>64.5</v>
      </c>
      <c r="E151" s="255" t="n">
        <f aca="false">VLOOKUP($B151,[6]Data!$A$1105:$E$1300,5,0)</f>
        <v>54.5</v>
      </c>
      <c r="F151" s="255" t="n">
        <f aca="false">AVERAGE($C145:$C151)</f>
        <v>2954428.57142857</v>
      </c>
      <c r="G151" s="265" t="n">
        <f aca="false">AVERAGE($D151:$E151)-$G$3</f>
        <v>-5.5</v>
      </c>
      <c r="H151" s="144" t="n">
        <f aca="false">C151*G151</f>
        <v>-15042500</v>
      </c>
      <c r="I151" s="144" t="n">
        <f aca="false">C151^2</f>
        <v>7480225000000</v>
      </c>
      <c r="J151" s="144" t="n">
        <f aca="false">G151^2</f>
        <v>30.25</v>
      </c>
      <c r="K151" s="266" t="n">
        <v>36569</v>
      </c>
      <c r="L151" s="218" t="n">
        <v>36569</v>
      </c>
      <c r="M151" s="219" t="n">
        <f aca="false">VLOOKUP($L151,data!$B$6:$M$9000,11,0)</f>
        <v>2962000</v>
      </c>
      <c r="N151" s="255" t="n">
        <f aca="false">VLOOKUP($L151,[6]Data!$A$1105:$E$1300,4,0)</f>
        <v>59</v>
      </c>
      <c r="O151" s="255" t="n">
        <f aca="false">VLOOKUP($L151,[6]Data!$A$1105:$E$1300,5,0)</f>
        <v>49</v>
      </c>
      <c r="P151" s="265" t="n">
        <f aca="false">AVERAGE($N151:$O151)-$G$3</f>
        <v>-11</v>
      </c>
      <c r="Q151" s="219" t="n">
        <f aca="false">M151*P151</f>
        <v>-32582000</v>
      </c>
      <c r="R151" s="219" t="n">
        <f aca="false">M151^2</f>
        <v>8773444000000</v>
      </c>
      <c r="S151" s="219" t="n">
        <f aca="false">P151^2</f>
        <v>121</v>
      </c>
      <c r="U151" s="218" t="n">
        <f aca="false">DATE(YEAR(U146),MONTH(U146),DAY(U146)+7)</f>
        <v>36545</v>
      </c>
      <c r="V151" s="265" t="n">
        <f aca="false">AVERAGE($D151:$E151)-$G$3</f>
        <v>-5.5</v>
      </c>
      <c r="W151" s="218" t="n">
        <v>36569</v>
      </c>
      <c r="X151" s="265" t="n">
        <f aca="false">AVERAGE($N151:$O151)-$G$3</f>
        <v>-11</v>
      </c>
      <c r="AC151" s="253" t="n">
        <f aca="false">WEEKDAY(AD151)</f>
        <v>6</v>
      </c>
      <c r="AD151" s="218" t="n">
        <f aca="false">DATE(YEAR(AD150),MONTH(AD150),DAY(AD150)+1)</f>
        <v>36539</v>
      </c>
      <c r="AE151" s="223" t="b">
        <f aca="false">OR(AC151=1,AC151=7)</f>
        <v>0</v>
      </c>
      <c r="AF151" s="267" t="n">
        <f aca="false">IF($AE151=TRUE(),(VLOOKUP($AD151,$W$138:$Z$243,4)),(VLOOKUP($AD151,$U$138:$Z$397,5)))</f>
        <v>0</v>
      </c>
    </row>
    <row r="152" customFormat="false" ht="11.25" hidden="false" customHeight="false" outlineLevel="0" collapsed="false">
      <c r="A152" s="253" t="n">
        <f aca="false">B152</f>
        <v>36546</v>
      </c>
      <c r="B152" s="218" t="n">
        <f aca="false">DATE(YEAR(B147),MONTH(B147),DAY(B147)+7)</f>
        <v>36546</v>
      </c>
      <c r="C152" s="219" t="n">
        <f aca="false">VLOOKUP($B152,data!$B$6:$M$9000,11,0)</f>
        <v>2809000</v>
      </c>
      <c r="D152" s="255" t="n">
        <f aca="false">VLOOKUP($B152,[6]Data!$A$1105:$E$1300,4,0)</f>
        <v>61</v>
      </c>
      <c r="E152" s="255" t="n">
        <f aca="false">VLOOKUP($B152,[6]Data!$A$1105:$E$1300,5,0)</f>
        <v>50</v>
      </c>
      <c r="F152" s="255" t="n">
        <f aca="false">AVERAGE($C146:$C152)</f>
        <v>2856000</v>
      </c>
      <c r="G152" s="265" t="n">
        <f aca="false">AVERAGE($D152:$E152)-$G$3</f>
        <v>-9.5</v>
      </c>
      <c r="H152" s="144" t="n">
        <f aca="false">C152*G152</f>
        <v>-26685500</v>
      </c>
      <c r="I152" s="144" t="n">
        <f aca="false">C152^2</f>
        <v>7890481000000</v>
      </c>
      <c r="J152" s="144" t="n">
        <f aca="false">G152^2</f>
        <v>90.25</v>
      </c>
      <c r="K152" s="266" t="n">
        <v>36575</v>
      </c>
      <c r="L152" s="218" t="n">
        <v>36575</v>
      </c>
      <c r="M152" s="219" t="n">
        <f aca="false">VLOOKUP($L152,data!$B$6:$M$9000,11,0)</f>
        <v>2592000</v>
      </c>
      <c r="N152" s="255" t="n">
        <f aca="false">VLOOKUP($L152,[6]Data!$A$1105:$E$1300,4,0)</f>
        <v>67</v>
      </c>
      <c r="O152" s="255" t="n">
        <f aca="false">VLOOKUP($L152,[6]Data!$A$1105:$E$1300,5,0)</f>
        <v>48.5</v>
      </c>
      <c r="P152" s="265" t="n">
        <f aca="false">AVERAGE($N152:$O152)-$G$3</f>
        <v>-7.25</v>
      </c>
      <c r="Q152" s="219" t="n">
        <f aca="false">M152*P152</f>
        <v>-18792000</v>
      </c>
      <c r="R152" s="219" t="n">
        <f aca="false">M152^2</f>
        <v>6718464000000</v>
      </c>
      <c r="S152" s="219" t="n">
        <f aca="false">P152^2</f>
        <v>52.5625</v>
      </c>
      <c r="T152" s="219"/>
      <c r="U152" s="218" t="n">
        <f aca="false">DATE(YEAR(U147),MONTH(U147),DAY(U147)+7)</f>
        <v>36546</v>
      </c>
      <c r="V152" s="265" t="n">
        <f aca="false">AVERAGE($D152:$E152)-$G$3</f>
        <v>-9.5</v>
      </c>
      <c r="W152" s="218" t="n">
        <v>36575</v>
      </c>
      <c r="X152" s="265" t="n">
        <f aca="false">AVERAGE($N152:$O152)-$G$3</f>
        <v>-7.25</v>
      </c>
      <c r="Z152" s="219" t="n">
        <f aca="false">$Q$1+($Q$2*$X152)</f>
        <v>2854478.99087827</v>
      </c>
      <c r="AA152" s="219"/>
      <c r="AC152" s="253" t="n">
        <f aca="false">WEEKDAY(AD152)</f>
        <v>7</v>
      </c>
      <c r="AD152" s="218" t="n">
        <f aca="false">DATE(YEAR(AD151),MONTH(AD151),DAY(AD151)+1)</f>
        <v>36540</v>
      </c>
      <c r="AE152" s="223" t="b">
        <f aca="false">OR(AC152=1,AC152=7)</f>
        <v>1</v>
      </c>
      <c r="AF152" s="267" t="n">
        <f aca="false">IF($AE152=TRUE(),(VLOOKUP($AD152,$W$138:$Z$243,4)),(VLOOKUP($AD152,$U$138:$Z$397,5)))</f>
        <v>0</v>
      </c>
    </row>
    <row r="153" customFormat="false" ht="11.25" hidden="false" customHeight="false" outlineLevel="0" collapsed="false">
      <c r="A153" s="253" t="n">
        <f aca="false">B153</f>
        <v>36549</v>
      </c>
      <c r="B153" s="218" t="n">
        <f aca="false">DATE(YEAR(B148),MONTH(B148),DAY(B148)+7)</f>
        <v>36549</v>
      </c>
      <c r="C153" s="219" t="n">
        <f aca="false">VLOOKUP($B153,data!$B$6:$M$9000,11,0)</f>
        <v>2652000</v>
      </c>
      <c r="D153" s="255" t="n">
        <f aca="false">VLOOKUP($B153,[6]Data!$A$1105:$E$1300,4,0)</f>
        <v>64.5</v>
      </c>
      <c r="E153" s="255" t="n">
        <f aca="false">VLOOKUP($B153,[6]Data!$A$1105:$E$1300,5,0)</f>
        <v>52</v>
      </c>
      <c r="F153" s="255" t="n">
        <f aca="false">AVERAGE($C147:$C153)</f>
        <v>2772857.14285714</v>
      </c>
      <c r="G153" s="265" t="n">
        <f aca="false">AVERAGE($D153:$E153)-$G$3</f>
        <v>-6.75</v>
      </c>
      <c r="H153" s="144" t="n">
        <f aca="false">C153*G153</f>
        <v>-17901000</v>
      </c>
      <c r="I153" s="144" t="n">
        <f aca="false">C153^2</f>
        <v>7033104000000</v>
      </c>
      <c r="J153" s="144" t="n">
        <f aca="false">G153^2</f>
        <v>45.5625</v>
      </c>
      <c r="K153" s="266" t="n">
        <v>36576</v>
      </c>
      <c r="L153" s="218" t="n">
        <v>36576</v>
      </c>
      <c r="M153" s="219" t="n">
        <f aca="false">VLOOKUP($L153,data!$B$6:$M$9000,11,0)</f>
        <v>2956000</v>
      </c>
      <c r="N153" s="255" t="n">
        <f aca="false">VLOOKUP($L153,[6]Data!$A$1105:$E$1300,4,0)</f>
        <v>67</v>
      </c>
      <c r="O153" s="255" t="n">
        <f aca="false">VLOOKUP($L153,[6]Data!$A$1105:$E$1300,5,0)</f>
        <v>48.5</v>
      </c>
      <c r="P153" s="265" t="n">
        <f aca="false">AVERAGE($N153:$O153)-$G$3</f>
        <v>-7.25</v>
      </c>
      <c r="Q153" s="219" t="n">
        <f aca="false">M153*P153</f>
        <v>-21431000</v>
      </c>
      <c r="R153" s="219" t="n">
        <f aca="false">M153^2</f>
        <v>8737936000000</v>
      </c>
      <c r="S153" s="219" t="n">
        <f aca="false">P153^2</f>
        <v>52.5625</v>
      </c>
      <c r="T153" s="219"/>
      <c r="U153" s="218" t="n">
        <f aca="false">DATE(YEAR(U148),MONTH(U148),DAY(U148)+7)</f>
        <v>36549</v>
      </c>
      <c r="V153" s="265" t="n">
        <f aca="false">AVERAGE($D153:$E153)-$G$3</f>
        <v>-6.75</v>
      </c>
      <c r="W153" s="218" t="n">
        <v>36576</v>
      </c>
      <c r="X153" s="265" t="n">
        <f aca="false">AVERAGE($N153:$O153)-$G$3</f>
        <v>-7.25</v>
      </c>
      <c r="Z153" s="219" t="n">
        <f aca="false">$Q$1+($Q$2*$X153)</f>
        <v>2854478.99087827</v>
      </c>
      <c r="AA153" s="219"/>
      <c r="AC153" s="253" t="n">
        <f aca="false">WEEKDAY(AD153)</f>
        <v>1</v>
      </c>
      <c r="AD153" s="218" t="n">
        <f aca="false">DATE(YEAR(AD152),MONTH(AD152),DAY(AD152)+1)</f>
        <v>36541</v>
      </c>
      <c r="AE153" s="223" t="b">
        <f aca="false">OR(AC153=1,AC153=7)</f>
        <v>1</v>
      </c>
      <c r="AF153" s="267" t="n">
        <f aca="false">IF($AE153=TRUE(),(VLOOKUP($AD153,$W$138:$Z$243,4)),(VLOOKUP($AD153,$U$138:$Z$397,5)))</f>
        <v>0</v>
      </c>
    </row>
    <row r="154" customFormat="false" ht="11.25" hidden="false" customHeight="false" outlineLevel="0" collapsed="false">
      <c r="A154" s="253" t="n">
        <f aca="false">B154</f>
        <v>36550</v>
      </c>
      <c r="B154" s="218" t="n">
        <f aca="false">DATE(YEAR(B149),MONTH(B149),DAY(B149)+7)</f>
        <v>36550</v>
      </c>
      <c r="C154" s="219" t="n">
        <f aca="false">VLOOKUP($B154,data!$B$6:$M$9000,11,0)</f>
        <v>2967000</v>
      </c>
      <c r="D154" s="255" t="n">
        <f aca="false">VLOOKUP($B154,[6]Data!$A$1105:$E$1300,4,0)</f>
        <v>60.5</v>
      </c>
      <c r="E154" s="255" t="n">
        <f aca="false">VLOOKUP($B154,[6]Data!$A$1105:$E$1300,5,0)</f>
        <v>53.5</v>
      </c>
      <c r="F154" s="255" t="n">
        <f aca="false">AVERAGE($C148:$C154)</f>
        <v>2781285.71428571</v>
      </c>
      <c r="G154" s="265" t="n">
        <f aca="false">AVERAGE($D154:$E154)-$G$3</f>
        <v>-8</v>
      </c>
      <c r="H154" s="144" t="n">
        <f aca="false">C154*G154</f>
        <v>-23736000</v>
      </c>
      <c r="I154" s="144" t="n">
        <f aca="false">C154^2</f>
        <v>8803089000000</v>
      </c>
      <c r="J154" s="144" t="n">
        <f aca="false">G154^2</f>
        <v>64</v>
      </c>
      <c r="K154" s="266" t="n">
        <v>36582</v>
      </c>
      <c r="L154" s="218" t="n">
        <v>36582</v>
      </c>
      <c r="M154" s="219" t="n">
        <f aca="false">VLOOKUP($L154,data!$B$6:$M$9000,11,0)</f>
        <v>2764000</v>
      </c>
      <c r="N154" s="255" t="n">
        <f aca="false">VLOOKUP($L154,[6]Data!$A$1105:$E$1300,4,0)</f>
        <v>64</v>
      </c>
      <c r="O154" s="255" t="n">
        <f aca="false">VLOOKUP($L154,[6]Data!$A$1105:$E$1300,5,0)</f>
        <v>48.5</v>
      </c>
      <c r="P154" s="265" t="n">
        <f aca="false">AVERAGE($N154:$O154)-$G$3</f>
        <v>-8.75</v>
      </c>
      <c r="Q154" s="219" t="n">
        <f aca="false">M154*P154</f>
        <v>-24185000</v>
      </c>
      <c r="R154" s="219" t="n">
        <f aca="false">M154^2</f>
        <v>7639696000000</v>
      </c>
      <c r="S154" s="219" t="n">
        <f aca="false">P154^2</f>
        <v>76.5625</v>
      </c>
      <c r="U154" s="218" t="n">
        <f aca="false">DATE(YEAR(U149),MONTH(U149),DAY(U149)+7)</f>
        <v>36550</v>
      </c>
      <c r="V154" s="265" t="n">
        <f aca="false">AVERAGE($D154:$E154)-$G$3</f>
        <v>-8</v>
      </c>
      <c r="W154" s="218" t="n">
        <v>36582</v>
      </c>
      <c r="X154" s="265" t="n">
        <f aca="false">AVERAGE($N154:$O154)-$G$3</f>
        <v>-8.75</v>
      </c>
      <c r="Z154" s="219" t="n">
        <f aca="false">$Q$1+($Q$2*$X154)</f>
        <v>2862141.45855535</v>
      </c>
      <c r="AA154" s="219"/>
      <c r="AC154" s="253" t="n">
        <f aca="false">WEEKDAY(AD154)</f>
        <v>2</v>
      </c>
      <c r="AD154" s="218" t="n">
        <f aca="false">DATE(YEAR(AD153),MONTH(AD153),DAY(AD153)+1)</f>
        <v>36542</v>
      </c>
      <c r="AE154" s="223" t="b">
        <f aca="false">OR(AC154=1,AC154=7)</f>
        <v>0</v>
      </c>
      <c r="AF154" s="267" t="n">
        <f aca="false">IF($AE154=TRUE(),(VLOOKUP($AD154,$W$138:$Z$243,4)),(VLOOKUP($AD154,$U$138:$Z$397,5)))</f>
        <v>0</v>
      </c>
    </row>
    <row r="155" customFormat="false" ht="11.25" hidden="false" customHeight="false" outlineLevel="0" collapsed="false">
      <c r="A155" s="253" t="n">
        <f aca="false">B155</f>
        <v>36551</v>
      </c>
      <c r="B155" s="218" t="n">
        <f aca="false">DATE(YEAR(B150),MONTH(B150),DAY(B150)+7)</f>
        <v>36551</v>
      </c>
      <c r="C155" s="219" t="n">
        <f aca="false">VLOOKUP($B155,data!$B$6:$M$9000,11,0)</f>
        <v>3101000</v>
      </c>
      <c r="D155" s="255" t="n">
        <f aca="false">VLOOKUP($B155,[6]Data!$A$1105:$E$1300,4,0)</f>
        <v>55.5</v>
      </c>
      <c r="E155" s="255" t="n">
        <f aca="false">VLOOKUP($B155,[6]Data!$A$1105:$E$1300,5,0)</f>
        <v>45</v>
      </c>
      <c r="F155" s="255" t="n">
        <f aca="false">AVERAGE($C149:$C155)</f>
        <v>2810571.42857143</v>
      </c>
      <c r="G155" s="265" t="n">
        <f aca="false">AVERAGE($D155:$E155)-$G$3</f>
        <v>-14.75</v>
      </c>
      <c r="H155" s="144" t="n">
        <f aca="false">C155*G155</f>
        <v>-45739750</v>
      </c>
      <c r="I155" s="144" t="n">
        <f aca="false">C155^2</f>
        <v>9616201000000</v>
      </c>
      <c r="J155" s="144" t="n">
        <f aca="false">G155^2</f>
        <v>217.5625</v>
      </c>
      <c r="K155" s="266" t="n">
        <v>36583</v>
      </c>
      <c r="L155" s="218" t="n">
        <v>36583</v>
      </c>
      <c r="M155" s="219" t="n">
        <f aca="false">VLOOKUP($L155,data!$B$6:$M$9000,11,0)</f>
        <v>3279000</v>
      </c>
      <c r="N155" s="255" t="n">
        <f aca="false">VLOOKUP($L155,[6]Data!$A$1105:$E$1300,4,0)</f>
        <v>57.5</v>
      </c>
      <c r="O155" s="255" t="n">
        <f aca="false">VLOOKUP($L155,[6]Data!$A$1105:$E$1300,5,0)</f>
        <v>46.5</v>
      </c>
      <c r="P155" s="265" t="n">
        <f aca="false">AVERAGE($N155:$O155)-$G$3</f>
        <v>-13</v>
      </c>
      <c r="Q155" s="219" t="n">
        <f aca="false">M155*P155</f>
        <v>-42627000</v>
      </c>
      <c r="R155" s="219" t="n">
        <f aca="false">M155^2</f>
        <v>10751841000000</v>
      </c>
      <c r="S155" s="219" t="n">
        <f aca="false">P155^2</f>
        <v>169</v>
      </c>
      <c r="U155" s="218" t="n">
        <f aca="false">DATE(YEAR(U150),MONTH(U150),DAY(U150)+7)</f>
        <v>36551</v>
      </c>
      <c r="V155" s="265" t="n">
        <f aca="false">AVERAGE($D155:$E155)-$G$3</f>
        <v>-14.75</v>
      </c>
      <c r="W155" s="218" t="n">
        <v>36583</v>
      </c>
      <c r="X155" s="265" t="n">
        <f aca="false">AVERAGE($N155:$O155)-$G$3</f>
        <v>-13</v>
      </c>
      <c r="Z155" s="219" t="n">
        <f aca="false">$Q$1+($Q$2*$X155)</f>
        <v>2883851.78364042</v>
      </c>
      <c r="AA155" s="219"/>
      <c r="AC155" s="253" t="n">
        <f aca="false">WEEKDAY(AD155)</f>
        <v>3</v>
      </c>
      <c r="AD155" s="218" t="n">
        <f aca="false">DATE(YEAR(AD154),MONTH(AD154),DAY(AD154)+1)</f>
        <v>36543</v>
      </c>
      <c r="AE155" s="223" t="b">
        <f aca="false">OR(AC155=1,AC155=7)</f>
        <v>0</v>
      </c>
      <c r="AF155" s="267" t="n">
        <f aca="false">IF($AE155=TRUE(),(VLOOKUP($AD155,$W$138:$Z$243,4)),(VLOOKUP($AD155,$U$138:$Z$397,5)))</f>
        <v>0</v>
      </c>
    </row>
    <row r="156" customFormat="false" ht="11.25" hidden="false" customHeight="false" outlineLevel="0" collapsed="false">
      <c r="A156" s="253" t="n">
        <f aca="false">B156</f>
        <v>36552</v>
      </c>
      <c r="B156" s="218" t="n">
        <f aca="false">DATE(YEAR(B151),MONTH(B151),DAY(B151)+7)</f>
        <v>36552</v>
      </c>
      <c r="C156" s="219" t="n">
        <f aca="false">VLOOKUP($B156,data!$B$6:$M$9000,11,0)</f>
        <v>3245000</v>
      </c>
      <c r="D156" s="255" t="n">
        <f aca="false">VLOOKUP($B156,[6]Data!$A$1105:$E$1300,4,0)</f>
        <v>58</v>
      </c>
      <c r="E156" s="255" t="n">
        <f aca="false">VLOOKUP($B156,[6]Data!$A$1105:$E$1300,5,0)</f>
        <v>43</v>
      </c>
      <c r="F156" s="255" t="n">
        <f aca="false">AVERAGE($C150:$C156)</f>
        <v>2888285.71428571</v>
      </c>
      <c r="G156" s="265" t="n">
        <f aca="false">AVERAGE($D156:$E156)-$G$3</f>
        <v>-14.5</v>
      </c>
      <c r="H156" s="144" t="n">
        <f aca="false">C156*G156</f>
        <v>-47052500</v>
      </c>
      <c r="I156" s="144" t="n">
        <f aca="false">C156^2</f>
        <v>10530025000000</v>
      </c>
      <c r="J156" s="144" t="n">
        <f aca="false">G156^2</f>
        <v>210.25</v>
      </c>
      <c r="K156" s="266" t="n">
        <v>36589</v>
      </c>
      <c r="L156" s="218" t="n">
        <v>36589</v>
      </c>
      <c r="M156" s="219" t="n">
        <f aca="false">VLOOKUP($L156,data!$B$6:$M$9000,11,0)</f>
        <v>3161000</v>
      </c>
      <c r="N156" s="255" t="n">
        <f aca="false">VLOOKUP($L156,[6]Data!$A$1105:$E$1300,4,0)</f>
        <v>60.5</v>
      </c>
      <c r="O156" s="255" t="n">
        <f aca="false">VLOOKUP($L156,[6]Data!$A$1105:$E$1300,5,0)</f>
        <v>48</v>
      </c>
      <c r="P156" s="265" t="n">
        <f aca="false">AVERAGE($N156:$O156)-$G$3</f>
        <v>-10.75</v>
      </c>
      <c r="Q156" s="219" t="n">
        <f aca="false">M156*P156</f>
        <v>-33980750</v>
      </c>
      <c r="R156" s="219" t="n">
        <f aca="false">M156^2</f>
        <v>9991921000000</v>
      </c>
      <c r="S156" s="219" t="n">
        <f aca="false">P156^2</f>
        <v>115.5625</v>
      </c>
      <c r="U156" s="218" t="n">
        <f aca="false">DATE(YEAR(U151),MONTH(U151),DAY(U151)+7)</f>
        <v>36552</v>
      </c>
      <c r="V156" s="265" t="n">
        <f aca="false">AVERAGE($D156:$E156)-$G$3</f>
        <v>-14.5</v>
      </c>
      <c r="W156" s="218" t="n">
        <v>36589</v>
      </c>
      <c r="X156" s="265" t="n">
        <f aca="false">AVERAGE($N156:$O156)-$G$3</f>
        <v>-10.75</v>
      </c>
      <c r="Z156" s="219" t="n">
        <f aca="false">$Q$1+($Q$2*$X156)</f>
        <v>2872358.0821248</v>
      </c>
      <c r="AA156" s="219"/>
      <c r="AC156" s="253" t="n">
        <f aca="false">WEEKDAY(AD156)</f>
        <v>4</v>
      </c>
      <c r="AD156" s="218" t="n">
        <f aca="false">DATE(YEAR(AD155),MONTH(AD155),DAY(AD155)+1)</f>
        <v>36544</v>
      </c>
      <c r="AE156" s="223" t="b">
        <f aca="false">OR(AC156=1,AC156=7)</f>
        <v>0</v>
      </c>
      <c r="AF156" s="267" t="n">
        <f aca="false">IF($AE156=TRUE(),(VLOOKUP($AD156,$W$138:$Z$243,4)),(VLOOKUP($AD156,$U$138:$Z$397,5)))</f>
        <v>0</v>
      </c>
    </row>
    <row r="157" customFormat="false" ht="11.25" hidden="false" customHeight="false" outlineLevel="0" collapsed="false">
      <c r="A157" s="253" t="n">
        <f aca="false">B157</f>
        <v>36553</v>
      </c>
      <c r="B157" s="218" t="n">
        <f aca="false">DATE(YEAR(B152),MONTH(B152),DAY(B152)+7)</f>
        <v>36553</v>
      </c>
      <c r="C157" s="219" t="n">
        <f aca="false">VLOOKUP($B157,data!$B$6:$M$9000,11,0)</f>
        <v>3092000</v>
      </c>
      <c r="D157" s="255" t="n">
        <f aca="false">VLOOKUP($B157,[6]Data!$A$1105:$E$1300,4,0)</f>
        <v>58</v>
      </c>
      <c r="E157" s="255" t="n">
        <f aca="false">VLOOKUP($B157,[6]Data!$A$1105:$E$1300,5,0)</f>
        <v>41.5</v>
      </c>
      <c r="F157" s="255" t="n">
        <f aca="false">AVERAGE($C151:$C157)</f>
        <v>2943000</v>
      </c>
      <c r="G157" s="265" t="n">
        <f aca="false">AVERAGE($D157:$E157)-$G$3</f>
        <v>-15.25</v>
      </c>
      <c r="H157" s="144" t="n">
        <f aca="false">C157*G157</f>
        <v>-47153000</v>
      </c>
      <c r="I157" s="144" t="n">
        <f aca="false">C157^2</f>
        <v>9560464000000</v>
      </c>
      <c r="J157" s="144" t="n">
        <f aca="false">G157^2</f>
        <v>232.5625</v>
      </c>
      <c r="K157" s="266" t="n">
        <v>36590</v>
      </c>
      <c r="L157" s="218" t="n">
        <v>36590</v>
      </c>
      <c r="M157" s="219" t="n">
        <f aca="false">VLOOKUP($L157,data!$B$6:$M$9000,11,0)</f>
        <v>3871000</v>
      </c>
      <c r="N157" s="255" t="n">
        <f aca="false">VLOOKUP($L157,[6]Data!$A$1105:$E$1300,4,0)</f>
        <v>54.5</v>
      </c>
      <c r="O157" s="255" t="n">
        <f aca="false">VLOOKUP($L157,[6]Data!$A$1105:$E$1300,5,0)</f>
        <v>46</v>
      </c>
      <c r="P157" s="265" t="n">
        <f aca="false">AVERAGE($N157:$O157)-$G$3</f>
        <v>-14.75</v>
      </c>
      <c r="Q157" s="219" t="n">
        <f aca="false">M157*P157</f>
        <v>-57097250</v>
      </c>
      <c r="R157" s="219" t="n">
        <f aca="false">M157^2</f>
        <v>14984641000000</v>
      </c>
      <c r="S157" s="219" t="n">
        <f aca="false">P157^2</f>
        <v>217.5625</v>
      </c>
      <c r="U157" s="218" t="n">
        <f aca="false">DATE(YEAR(U152),MONTH(U152),DAY(U152)+7)</f>
        <v>36553</v>
      </c>
      <c r="V157" s="265" t="n">
        <f aca="false">AVERAGE($D157:$E157)-$G$3</f>
        <v>-15.25</v>
      </c>
      <c r="W157" s="218" t="n">
        <v>36590</v>
      </c>
      <c r="X157" s="265" t="n">
        <f aca="false">AVERAGE($N157:$O157)-$G$3</f>
        <v>-14.75</v>
      </c>
      <c r="Z157" s="219" t="n">
        <f aca="false">$Q$1+($Q$2*$X157)</f>
        <v>2892791.32926368</v>
      </c>
      <c r="AA157" s="219"/>
      <c r="AC157" s="253" t="n">
        <f aca="false">WEEKDAY(AD157)</f>
        <v>5</v>
      </c>
      <c r="AD157" s="218" t="n">
        <f aca="false">DATE(YEAR(AD156),MONTH(AD156),DAY(AD156)+1)</f>
        <v>36545</v>
      </c>
      <c r="AE157" s="223" t="b">
        <f aca="false">OR(AC157=1,AC157=7)</f>
        <v>0</v>
      </c>
      <c r="AF157" s="267" t="n">
        <f aca="false">IF($AE157=TRUE(),(VLOOKUP($AD157,$W$138:$Z$243,4)),(VLOOKUP($AD157,$U$138:$Z$397,5)))</f>
        <v>0</v>
      </c>
    </row>
    <row r="158" customFormat="false" ht="11.25" hidden="false" customHeight="false" outlineLevel="0" collapsed="false">
      <c r="A158" s="253" t="n">
        <f aca="false">B158</f>
        <v>36556</v>
      </c>
      <c r="B158" s="218" t="n">
        <f aca="false">DATE(YEAR(B153),MONTH(B153),DAY(B153)+7)</f>
        <v>36556</v>
      </c>
      <c r="C158" s="219" t="n">
        <f aca="false">VLOOKUP($B158,data!$B$6:$M$9000,11,0)</f>
        <v>3272000</v>
      </c>
      <c r="D158" s="255" t="n">
        <f aca="false">VLOOKUP($B158,[6]Data!$A$1105:$E$1300,4,0)</f>
        <v>61.5</v>
      </c>
      <c r="E158" s="255" t="n">
        <f aca="false">VLOOKUP($B158,[6]Data!$A$1105:$E$1300,5,0)</f>
        <v>51.5</v>
      </c>
      <c r="F158" s="255" t="n">
        <f aca="false">AVERAGE($C152:$C158)</f>
        <v>3019714.28571429</v>
      </c>
      <c r="G158" s="265" t="n">
        <f aca="false">AVERAGE($D158:$E158)-$G$3</f>
        <v>-8.5</v>
      </c>
      <c r="H158" s="144" t="n">
        <f aca="false">C158*G158</f>
        <v>-27812000</v>
      </c>
      <c r="I158" s="144" t="n">
        <f aca="false">C158^2</f>
        <v>10705984000000</v>
      </c>
      <c r="J158" s="144" t="n">
        <f aca="false">G158^2</f>
        <v>72.25</v>
      </c>
      <c r="K158" s="266" t="n">
        <v>36596</v>
      </c>
      <c r="L158" s="218" t="n">
        <v>36596</v>
      </c>
      <c r="M158" s="219" t="n">
        <f aca="false">VLOOKUP($L158,data!$B$6:$M$9000,11,0)</f>
        <v>2355000</v>
      </c>
      <c r="N158" s="255" t="n">
        <f aca="false">VLOOKUP($L158,[6]Data!$A$1105:$E$1300,4,0)</f>
        <v>71</v>
      </c>
      <c r="O158" s="255" t="n">
        <f aca="false">VLOOKUP($L158,[6]Data!$A$1105:$E$1300,5,0)</f>
        <v>47.5</v>
      </c>
      <c r="P158" s="265" t="n">
        <f aca="false">AVERAGE($N158:$O158)-$G$3</f>
        <v>-5.75</v>
      </c>
      <c r="Q158" s="219" t="n">
        <f aca="false">M158*P158</f>
        <v>-13541250</v>
      </c>
      <c r="R158" s="219" t="n">
        <f aca="false">M158^2</f>
        <v>5546025000000</v>
      </c>
      <c r="S158" s="219" t="n">
        <f aca="false">P158^2</f>
        <v>33.0625</v>
      </c>
      <c r="U158" s="218" t="n">
        <f aca="false">DATE(YEAR(U153),MONTH(U153),DAY(U153)+7)</f>
        <v>36556</v>
      </c>
      <c r="V158" s="265" t="n">
        <f aca="false">AVERAGE($D158:$E158)-$G$3</f>
        <v>-8.5</v>
      </c>
      <c r="W158" s="218" t="n">
        <v>36596</v>
      </c>
      <c r="X158" s="265" t="n">
        <f aca="false">AVERAGE($N158:$O158)-$G$3</f>
        <v>-5.75</v>
      </c>
      <c r="Z158" s="219" t="n">
        <f aca="false">$Q$1+($Q$2*$X158)</f>
        <v>2846816.52320119</v>
      </c>
      <c r="AA158" s="219"/>
      <c r="AC158" s="253" t="n">
        <f aca="false">WEEKDAY(AD158)</f>
        <v>6</v>
      </c>
      <c r="AD158" s="218" t="n">
        <f aca="false">DATE(YEAR(AD157),MONTH(AD157),DAY(AD157)+1)</f>
        <v>36546</v>
      </c>
      <c r="AE158" s="223" t="b">
        <f aca="false">OR(AC158=1,AC158=7)</f>
        <v>0</v>
      </c>
      <c r="AF158" s="267" t="n">
        <f aca="false">IF($AE158=TRUE(),(VLOOKUP($AD158,$W$138:$Z$243,4)),(VLOOKUP($AD158,$U$138:$Z$397,5)))</f>
        <v>0</v>
      </c>
    </row>
    <row r="159" customFormat="false" ht="11.25" hidden="false" customHeight="false" outlineLevel="0" collapsed="false">
      <c r="A159" s="253" t="n">
        <f aca="false">B159</f>
        <v>36557</v>
      </c>
      <c r="B159" s="218" t="n">
        <f aca="false">DATE(YEAR(B154),MONTH(B154),DAY(B154)+7)</f>
        <v>36557</v>
      </c>
      <c r="C159" s="219" t="n">
        <f aca="false">VLOOKUP($B159,data!$B$6:$M$9000,11,0)</f>
        <v>2871000</v>
      </c>
      <c r="D159" s="255" t="n">
        <f aca="false">VLOOKUP($B159,[6]Data!$A$1105:$E$1300,4,0)</f>
        <v>70.5</v>
      </c>
      <c r="E159" s="255" t="n">
        <f aca="false">VLOOKUP($B159,[6]Data!$A$1105:$E$1300,5,0)</f>
        <v>46</v>
      </c>
      <c r="F159" s="255" t="n">
        <f aca="false">AVERAGE($C153:$C159)</f>
        <v>3028571.42857143</v>
      </c>
      <c r="G159" s="265" t="n">
        <f aca="false">AVERAGE($D159:$E159)-$G$3</f>
        <v>-6.75</v>
      </c>
      <c r="H159" s="144" t="n">
        <f aca="false">C159*G159</f>
        <v>-19379250</v>
      </c>
      <c r="I159" s="144" t="n">
        <f aca="false">C159^2</f>
        <v>8242641000000</v>
      </c>
      <c r="J159" s="144" t="n">
        <f aca="false">G159^2</f>
        <v>45.5625</v>
      </c>
      <c r="K159" s="266" t="n">
        <v>36597</v>
      </c>
      <c r="L159" s="218" t="n">
        <v>36597</v>
      </c>
      <c r="M159" s="219" t="n">
        <f aca="false">VLOOKUP($L159,data!$B$6:$M$9000,11,0)</f>
        <v>2307000</v>
      </c>
      <c r="N159" s="255" t="n">
        <f aca="false">VLOOKUP($L159,[6]Data!$A$1105:$E$1300,4,0)</f>
        <v>68.5</v>
      </c>
      <c r="O159" s="255" t="n">
        <f aca="false">VLOOKUP($L159,[6]Data!$A$1105:$E$1300,5,0)</f>
        <v>48.5</v>
      </c>
      <c r="P159" s="265" t="n">
        <f aca="false">AVERAGE($N159:$O159)-$G$3</f>
        <v>-6.5</v>
      </c>
      <c r="Q159" s="219" t="n">
        <f aca="false">M159*P159</f>
        <v>-14995500</v>
      </c>
      <c r="R159" s="219" t="n">
        <f aca="false">M159^2</f>
        <v>5322249000000</v>
      </c>
      <c r="S159" s="219" t="n">
        <f aca="false">P159^2</f>
        <v>42.25</v>
      </c>
      <c r="U159" s="218" t="n">
        <f aca="false">DATE(YEAR(U154),MONTH(U154),DAY(U154)+7)</f>
        <v>36557</v>
      </c>
      <c r="V159" s="265" t="n">
        <f aca="false">AVERAGE($D159:$E159)-$G$3</f>
        <v>-6.75</v>
      </c>
      <c r="W159" s="218" t="n">
        <v>36597</v>
      </c>
      <c r="X159" s="265" t="n">
        <f aca="false">AVERAGE($N159:$O159)-$G$3</f>
        <v>-6.5</v>
      </c>
      <c r="Z159" s="219" t="n">
        <f aca="false">$Q$1+($Q$2*$X159)</f>
        <v>2850647.75703973</v>
      </c>
      <c r="AA159" s="219"/>
      <c r="AC159" s="253" t="n">
        <f aca="false">WEEKDAY(AD159)</f>
        <v>7</v>
      </c>
      <c r="AD159" s="218" t="n">
        <f aca="false">DATE(YEAR(AD158),MONTH(AD158),DAY(AD158)+1)</f>
        <v>36547</v>
      </c>
      <c r="AE159" s="223" t="b">
        <f aca="false">OR(AC159=1,AC159=7)</f>
        <v>1</v>
      </c>
      <c r="AF159" s="267" t="n">
        <f aca="false">IF($AE159=TRUE(),(VLOOKUP($AD159,$W$138:$Z$243,4)),(VLOOKUP($AD159,$U$138:$Z$397,5)))</f>
        <v>0</v>
      </c>
    </row>
    <row r="160" customFormat="false" ht="11.25" hidden="false" customHeight="false" outlineLevel="0" collapsed="false">
      <c r="A160" s="253" t="n">
        <f aca="false">B160</f>
        <v>36558</v>
      </c>
      <c r="B160" s="218" t="n">
        <f aca="false">DATE(YEAR(B155),MONTH(B155),DAY(B155)+7)</f>
        <v>36558</v>
      </c>
      <c r="C160" s="219" t="n">
        <f aca="false">VLOOKUP($B160,data!$B$6:$M$9000,11,0)</f>
        <v>2784000</v>
      </c>
      <c r="D160" s="255" t="n">
        <f aca="false">VLOOKUP($B160,[6]Data!$A$1105:$E$1300,4,0)</f>
        <v>75</v>
      </c>
      <c r="E160" s="255" t="n">
        <f aca="false">VLOOKUP($B160,[6]Data!$A$1105:$E$1300,5,0)</f>
        <v>48.5</v>
      </c>
      <c r="F160" s="255" t="n">
        <f aca="false">AVERAGE($C154:$C160)</f>
        <v>3047428.57142857</v>
      </c>
      <c r="G160" s="265" t="n">
        <f aca="false">AVERAGE($D160:$E160)-$G$3</f>
        <v>-3.25</v>
      </c>
      <c r="H160" s="144" t="n">
        <f aca="false">C160*G160</f>
        <v>-9048000</v>
      </c>
      <c r="I160" s="144" t="n">
        <f aca="false">C160^2</f>
        <v>7750656000000</v>
      </c>
      <c r="J160" s="144" t="n">
        <f aca="false">G160^2</f>
        <v>10.5625</v>
      </c>
      <c r="K160" s="266" t="n">
        <v>36603</v>
      </c>
      <c r="L160" s="218" t="n">
        <v>36603</v>
      </c>
      <c r="M160" s="219" t="n">
        <f aca="false">VLOOKUP($L160,data!$B$6:$M$9000,11,0)</f>
        <v>2100000</v>
      </c>
      <c r="N160" s="255" t="n">
        <f aca="false">VLOOKUP($L160,[6]Data!$A$1105:$E$1300,4,0)</f>
        <v>67</v>
      </c>
      <c r="O160" s="255" t="n">
        <f aca="false">VLOOKUP($L160,[6]Data!$A$1105:$E$1300,5,0)</f>
        <v>54</v>
      </c>
      <c r="P160" s="265" t="n">
        <f aca="false">AVERAGE($N160:$O160)-$G$3</f>
        <v>-4.5</v>
      </c>
      <c r="Q160" s="219" t="n">
        <f aca="false">M160*P160</f>
        <v>-9450000</v>
      </c>
      <c r="R160" s="219" t="n">
        <f aca="false">M160^2</f>
        <v>4410000000000</v>
      </c>
      <c r="S160" s="219" t="n">
        <f aca="false">P160^2</f>
        <v>20.25</v>
      </c>
      <c r="U160" s="218" t="n">
        <f aca="false">DATE(YEAR(U155),MONTH(U155),DAY(U155)+7)</f>
        <v>36558</v>
      </c>
      <c r="V160" s="265" t="n">
        <f aca="false">AVERAGE($D160:$E160)-$G$3</f>
        <v>-3.25</v>
      </c>
      <c r="W160" s="218" t="n">
        <v>36603</v>
      </c>
      <c r="X160" s="265" t="n">
        <f aca="false">AVERAGE($N160:$O160)-$G$3</f>
        <v>-4.5</v>
      </c>
      <c r="Z160" s="219" t="n">
        <f aca="false">$Q$1+($Q$2*$X160)</f>
        <v>2840431.13347029</v>
      </c>
      <c r="AA160" s="219"/>
      <c r="AC160" s="253" t="n">
        <f aca="false">WEEKDAY(AD160)</f>
        <v>1</v>
      </c>
      <c r="AD160" s="218" t="n">
        <f aca="false">DATE(YEAR(AD159),MONTH(AD159),DAY(AD159)+1)</f>
        <v>36548</v>
      </c>
      <c r="AE160" s="223" t="b">
        <f aca="false">OR(AC160=1,AC160=7)</f>
        <v>1</v>
      </c>
      <c r="AF160" s="267" t="n">
        <f aca="false">IF($AE160=TRUE(),(VLOOKUP($AD160,$W$138:$Z$243,4)),(VLOOKUP($AD160,$U$138:$Z$397,5)))</f>
        <v>0</v>
      </c>
    </row>
    <row r="161" customFormat="false" ht="11.25" hidden="false" customHeight="false" outlineLevel="0" collapsed="false">
      <c r="A161" s="253" t="n">
        <f aca="false">B161</f>
        <v>36559</v>
      </c>
      <c r="B161" s="218" t="n">
        <f aca="false">DATE(YEAR(B156),MONTH(B156),DAY(B156)+7)</f>
        <v>36559</v>
      </c>
      <c r="C161" s="219" t="n">
        <f aca="false">VLOOKUP($B161,data!$B$6:$M$9000,11,0)</f>
        <v>2785000</v>
      </c>
      <c r="D161" s="255" t="n">
        <f aca="false">VLOOKUP($B161,[6]Data!$A$1105:$E$1300,4,0)</f>
        <v>76</v>
      </c>
      <c r="E161" s="255" t="n">
        <f aca="false">VLOOKUP($B161,[6]Data!$A$1105:$E$1300,5,0)</f>
        <v>47</v>
      </c>
      <c r="F161" s="255" t="n">
        <f aca="false">AVERAGE($C155:$C161)</f>
        <v>3021428.57142857</v>
      </c>
      <c r="G161" s="265" t="n">
        <f aca="false">AVERAGE($D161:$E161)-$G$3</f>
        <v>-3.5</v>
      </c>
      <c r="H161" s="144" t="n">
        <f aca="false">C161*G161</f>
        <v>-9747500</v>
      </c>
      <c r="I161" s="144" t="n">
        <f aca="false">C161^2</f>
        <v>7756225000000</v>
      </c>
      <c r="J161" s="144" t="n">
        <f aca="false">G161^2</f>
        <v>12.25</v>
      </c>
      <c r="K161" s="266" t="n">
        <v>36604</v>
      </c>
      <c r="L161" s="218" t="n">
        <v>36604</v>
      </c>
      <c r="M161" s="219" t="n">
        <f aca="false">VLOOKUP($L161,data!$B$6:$M$9000,11,0)</f>
        <v>2217000</v>
      </c>
      <c r="N161" s="255" t="n">
        <f aca="false">VLOOKUP($L161,[6]Data!$A$1105:$E$1300,4,0)</f>
        <v>72</v>
      </c>
      <c r="O161" s="255" t="n">
        <f aca="false">VLOOKUP($L161,[6]Data!$A$1105:$E$1300,5,0)</f>
        <v>50.5</v>
      </c>
      <c r="P161" s="265" t="n">
        <f aca="false">AVERAGE($N161:$O161)-$G$3</f>
        <v>-3.75</v>
      </c>
      <c r="Q161" s="219" t="n">
        <f aca="false">M161*P161</f>
        <v>-8313750</v>
      </c>
      <c r="R161" s="219" t="n">
        <f aca="false">M161^2</f>
        <v>4915089000000</v>
      </c>
      <c r="S161" s="219" t="n">
        <f aca="false">P161^2</f>
        <v>14.0625</v>
      </c>
      <c r="U161" s="218" t="n">
        <f aca="false">DATE(YEAR(U156),MONTH(U156),DAY(U156)+7)</f>
        <v>36559</v>
      </c>
      <c r="V161" s="265" t="n">
        <f aca="false">AVERAGE($D161:$E161)-$G$3</f>
        <v>-3.5</v>
      </c>
      <c r="W161" s="218" t="n">
        <v>36604</v>
      </c>
      <c r="X161" s="265" t="n">
        <f aca="false">AVERAGE($N161:$O161)-$G$3</f>
        <v>-3.75</v>
      </c>
      <c r="Z161" s="219" t="n">
        <f aca="false">$Q$1+($Q$2*$X161)</f>
        <v>2836599.89963175</v>
      </c>
      <c r="AA161" s="219"/>
      <c r="AC161" s="253" t="n">
        <f aca="false">WEEKDAY(AD161)</f>
        <v>2</v>
      </c>
      <c r="AD161" s="218" t="n">
        <f aca="false">DATE(YEAR(AD160),MONTH(AD160),DAY(AD160)+1)</f>
        <v>36549</v>
      </c>
      <c r="AE161" s="223" t="b">
        <f aca="false">OR(AC161=1,AC161=7)</f>
        <v>0</v>
      </c>
      <c r="AF161" s="267" t="n">
        <f aca="false">IF($AE161=TRUE(),(VLOOKUP($AD161,$W$138:$Z$243,4)),(VLOOKUP($AD161,$U$138:$Z$397,5)))</f>
        <v>0</v>
      </c>
    </row>
    <row r="162" customFormat="false" ht="11.25" hidden="false" customHeight="false" outlineLevel="0" collapsed="false">
      <c r="A162" s="253" t="n">
        <f aca="false">B162</f>
        <v>36560</v>
      </c>
      <c r="B162" s="218" t="n">
        <f aca="false">DATE(YEAR(B157),MONTH(B157),DAY(B157)+7)</f>
        <v>36560</v>
      </c>
      <c r="C162" s="219" t="n">
        <f aca="false">VLOOKUP($B162,data!$B$6:$M$9000,11,0)</f>
        <v>2835000</v>
      </c>
      <c r="D162" s="255" t="n">
        <f aca="false">VLOOKUP($B162,[6]Data!$A$1105:$E$1300,4,0)</f>
        <v>63.5</v>
      </c>
      <c r="E162" s="255" t="n">
        <f aca="false">VLOOKUP($B162,[6]Data!$A$1105:$E$1300,5,0)</f>
        <v>53</v>
      </c>
      <c r="F162" s="255" t="n">
        <f aca="false">AVERAGE($C156:$C162)</f>
        <v>2983428.57142857</v>
      </c>
      <c r="G162" s="265" t="n">
        <f aca="false">AVERAGE($D162:$E162)-$G$3</f>
        <v>-6.75</v>
      </c>
      <c r="H162" s="144" t="n">
        <f aca="false">C162*G162</f>
        <v>-19136250</v>
      </c>
      <c r="I162" s="144" t="n">
        <f aca="false">C162^2</f>
        <v>8037225000000</v>
      </c>
      <c r="J162" s="144" t="n">
        <f aca="false">G162^2</f>
        <v>45.5625</v>
      </c>
      <c r="K162" s="266" t="n">
        <v>36610</v>
      </c>
      <c r="L162" s="218" t="n">
        <v>36610</v>
      </c>
      <c r="M162" s="219" t="n">
        <f aca="false">VLOOKUP($L162,data!$B$6:$M$9000,11,0)</f>
        <v>2450000</v>
      </c>
      <c r="N162" s="255" t="n">
        <f aca="false">VLOOKUP($L162,[6]Data!$A$1105:$E$1300,4,0)</f>
        <v>65.5</v>
      </c>
      <c r="O162" s="255" t="n">
        <f aca="false">VLOOKUP($L162,[6]Data!$A$1105:$E$1300,5,0)</f>
        <v>50.5</v>
      </c>
      <c r="P162" s="265" t="n">
        <f aca="false">AVERAGE($N162:$O162)-$G$3</f>
        <v>-7</v>
      </c>
      <c r="Q162" s="219" t="n">
        <f aca="false">M162*P162</f>
        <v>-17150000</v>
      </c>
      <c r="R162" s="219" t="n">
        <f aca="false">M162^2</f>
        <v>6002500000000</v>
      </c>
      <c r="S162" s="219" t="n">
        <f aca="false">P162^2</f>
        <v>49</v>
      </c>
      <c r="U162" s="218" t="n">
        <f aca="false">DATE(YEAR(U157),MONTH(U157),DAY(U157)+7)</f>
        <v>36560</v>
      </c>
      <c r="V162" s="265" t="n">
        <f aca="false">AVERAGE($D162:$E162)-$G$3</f>
        <v>-6.75</v>
      </c>
      <c r="W162" s="218" t="n">
        <v>36610</v>
      </c>
      <c r="X162" s="265" t="n">
        <f aca="false">AVERAGE($N162:$O162)-$G$3</f>
        <v>-7</v>
      </c>
      <c r="Z162" s="219" t="n">
        <f aca="false">$Q$1+($Q$2*$X162)</f>
        <v>2853201.91293209</v>
      </c>
      <c r="AA162" s="219"/>
      <c r="AC162" s="253" t="n">
        <f aca="false">WEEKDAY(AD162)</f>
        <v>3</v>
      </c>
      <c r="AD162" s="218" t="n">
        <f aca="false">DATE(YEAR(AD161),MONTH(AD161),DAY(AD161)+1)</f>
        <v>36550</v>
      </c>
      <c r="AE162" s="223" t="b">
        <f aca="false">OR(AC162=1,AC162=7)</f>
        <v>0</v>
      </c>
      <c r="AF162" s="267" t="n">
        <f aca="false">IF($AE162=TRUE(),(VLOOKUP($AD162,$W$138:$Z$243,4)),(VLOOKUP($AD162,$U$138:$Z$397,5)))</f>
        <v>0</v>
      </c>
    </row>
    <row r="163" customFormat="false" ht="11.25" hidden="false" customHeight="false" outlineLevel="0" collapsed="false">
      <c r="A163" s="253" t="n">
        <f aca="false">B163</f>
        <v>36563</v>
      </c>
      <c r="B163" s="218" t="n">
        <f aca="false">DATE(YEAR(B158),MONTH(B158),DAY(B158)+7)</f>
        <v>36563</v>
      </c>
      <c r="C163" s="219" t="n">
        <f aca="false">VLOOKUP($B163,data!$B$6:$M$9000,11,0)</f>
        <v>2711000</v>
      </c>
      <c r="D163" s="255" t="n">
        <f aca="false">VLOOKUP($B163,[6]Data!$A$1105:$E$1300,4,0)</f>
        <v>71.5</v>
      </c>
      <c r="E163" s="255" t="n">
        <f aca="false">VLOOKUP($B163,[6]Data!$A$1105:$E$1300,5,0)</f>
        <v>47.5</v>
      </c>
      <c r="F163" s="255" t="n">
        <f aca="false">AVERAGE($C157:$C163)</f>
        <v>2907142.85714286</v>
      </c>
      <c r="G163" s="265" t="n">
        <f aca="false">AVERAGE($D163:$E163)-$G$3</f>
        <v>-5.5</v>
      </c>
      <c r="H163" s="144" t="n">
        <f aca="false">C163*G163</f>
        <v>-14910500</v>
      </c>
      <c r="I163" s="144" t="n">
        <f aca="false">C163^2</f>
        <v>7349521000000</v>
      </c>
      <c r="J163" s="144" t="n">
        <f aca="false">G163^2</f>
        <v>30.25</v>
      </c>
      <c r="K163" s="266" t="n">
        <v>36611</v>
      </c>
      <c r="L163" s="218" t="n">
        <v>36611</v>
      </c>
      <c r="M163" s="219" t="n">
        <f aca="false">VLOOKUP($L163,data!$B$6:$M$9000,11,0)</f>
        <v>2100000</v>
      </c>
      <c r="N163" s="255" t="n">
        <f aca="false">VLOOKUP($L163,[6]Data!$A$1105:$E$1300,4,0)</f>
        <v>66.5</v>
      </c>
      <c r="O163" s="255" t="n">
        <f aca="false">VLOOKUP($L163,[6]Data!$A$1105:$E$1300,5,0)</f>
        <v>50</v>
      </c>
      <c r="P163" s="265" t="n">
        <f aca="false">AVERAGE($N163:$O163)-$G$3</f>
        <v>-6.75</v>
      </c>
      <c r="Q163" s="219" t="n">
        <f aca="false">M163*P163</f>
        <v>-14175000</v>
      </c>
      <c r="R163" s="219" t="n">
        <f aca="false">M163^2</f>
        <v>4410000000000</v>
      </c>
      <c r="S163" s="219" t="n">
        <f aca="false">P163^2</f>
        <v>45.5625</v>
      </c>
      <c r="U163" s="218" t="n">
        <f aca="false">DATE(YEAR(U158),MONTH(U158),DAY(U158)+7)</f>
        <v>36563</v>
      </c>
      <c r="V163" s="265" t="n">
        <f aca="false">AVERAGE($D163:$E163)-$G$3</f>
        <v>-5.5</v>
      </c>
      <c r="W163" s="218" t="n">
        <v>36611</v>
      </c>
      <c r="X163" s="265" t="n">
        <f aca="false">AVERAGE($N163:$O163)-$G$3</f>
        <v>-6.75</v>
      </c>
      <c r="Z163" s="219" t="n">
        <f aca="false">$Q$1+($Q$2*$X163)</f>
        <v>2851924.83498591</v>
      </c>
      <c r="AA163" s="219"/>
      <c r="AC163" s="253" t="n">
        <f aca="false">WEEKDAY(AD163)</f>
        <v>4</v>
      </c>
      <c r="AD163" s="218" t="n">
        <f aca="false">DATE(YEAR(AD162),MONTH(AD162),DAY(AD162)+1)</f>
        <v>36551</v>
      </c>
      <c r="AE163" s="223" t="b">
        <f aca="false">OR(AC163=1,AC163=7)</f>
        <v>0</v>
      </c>
      <c r="AF163" s="267" t="n">
        <f aca="false">IF($AE163=TRUE(),(VLOOKUP($AD163,$W$138:$Z$243,4)),(VLOOKUP($AD163,$U$138:$Z$397,5)))</f>
        <v>0</v>
      </c>
    </row>
    <row r="164" customFormat="false" ht="11.25" hidden="false" customHeight="false" outlineLevel="0" collapsed="false">
      <c r="A164" s="253" t="n">
        <f aca="false">B164</f>
        <v>36564</v>
      </c>
      <c r="B164" s="218" t="n">
        <f aca="false">DATE(YEAR(B159),MONTH(B159),DAY(B159)+7)</f>
        <v>36564</v>
      </c>
      <c r="C164" s="219" t="n">
        <f aca="false">VLOOKUP($B164,data!$B$6:$M$9000,11,0)</f>
        <v>2832000</v>
      </c>
      <c r="D164" s="255" t="n">
        <f aca="false">VLOOKUP($B164,[6]Data!$A$1105:$E$1300,4,0)</f>
        <v>71.5</v>
      </c>
      <c r="E164" s="255" t="n">
        <f aca="false">VLOOKUP($B164,[6]Data!$A$1105:$E$1300,5,0)</f>
        <v>50.5</v>
      </c>
      <c r="F164" s="255" t="n">
        <f aca="false">AVERAGE($C158:$C164)</f>
        <v>2870000</v>
      </c>
      <c r="G164" s="265" t="n">
        <f aca="false">AVERAGE($D164:$E164)-$G$3</f>
        <v>-4</v>
      </c>
      <c r="H164" s="144" t="n">
        <f aca="false">C164*G164</f>
        <v>-11328000</v>
      </c>
      <c r="I164" s="144" t="n">
        <f aca="false">C164^2</f>
        <v>8020224000000</v>
      </c>
      <c r="J164" s="144" t="n">
        <f aca="false">G164^2</f>
        <v>16</v>
      </c>
      <c r="K164" s="266" t="n">
        <v>36617</v>
      </c>
      <c r="L164" s="218" t="n">
        <v>36617</v>
      </c>
      <c r="M164" s="219" t="n">
        <f aca="false">VLOOKUP($L164,data!$B$6:$M$9000,11,0)</f>
        <v>2175000</v>
      </c>
      <c r="N164" s="255" t="n">
        <f aca="false">VLOOKUP($L164,[6]Data!$A$1105:$E$1300,4,0)</f>
        <v>69.5</v>
      </c>
      <c r="O164" s="255" t="n">
        <f aca="false">VLOOKUP($L164,[6]Data!$A$1105:$E$1300,5,0)</f>
        <v>54</v>
      </c>
      <c r="P164" s="265" t="n">
        <f aca="false">AVERAGE($N164:$O164)-$G$3</f>
        <v>-3.25</v>
      </c>
      <c r="Q164" s="219" t="n">
        <f aca="false">M164*P164</f>
        <v>-7068750</v>
      </c>
      <c r="R164" s="219" t="n">
        <f aca="false">M164^2</f>
        <v>4730625000000</v>
      </c>
      <c r="S164" s="219" t="n">
        <f aca="false">P164^2</f>
        <v>10.5625</v>
      </c>
      <c r="U164" s="218" t="n">
        <f aca="false">DATE(YEAR(U159),MONTH(U159),DAY(U159)+7)</f>
        <v>36564</v>
      </c>
      <c r="V164" s="265" t="n">
        <f aca="false">AVERAGE($D164:$E164)-$G$3</f>
        <v>-4</v>
      </c>
      <c r="W164" s="218" t="n">
        <v>36617</v>
      </c>
      <c r="X164" s="265" t="n">
        <f aca="false">AVERAGE($N164:$O164)-$G$3</f>
        <v>-3.25</v>
      </c>
      <c r="Y164" s="219"/>
      <c r="Z164" s="219" t="n">
        <f aca="false">$Q$1+($Q$2*$X164)</f>
        <v>2834045.74373939</v>
      </c>
      <c r="AA164" s="219"/>
      <c r="AC164" s="253" t="n">
        <f aca="false">WEEKDAY(AD164)</f>
        <v>5</v>
      </c>
      <c r="AD164" s="218" t="n">
        <f aca="false">DATE(YEAR(AD163),MONTH(AD163),DAY(AD163)+1)</f>
        <v>36552</v>
      </c>
      <c r="AE164" s="223" t="b">
        <f aca="false">OR(AC164=1,AC164=7)</f>
        <v>0</v>
      </c>
      <c r="AF164" s="267" t="n">
        <f aca="false">IF($AE164=TRUE(),(VLOOKUP($AD164,$W$138:$Z$243,4)),(VLOOKUP($AD164,$U$138:$Z$397,5)))</f>
        <v>0</v>
      </c>
    </row>
    <row r="165" customFormat="false" ht="11.25" hidden="false" customHeight="false" outlineLevel="0" collapsed="false">
      <c r="A165" s="253" t="n">
        <f aca="false">B165</f>
        <v>36565</v>
      </c>
      <c r="B165" s="218" t="n">
        <f aca="false">DATE(YEAR(B160),MONTH(B160),DAY(B160)+7)</f>
        <v>36565</v>
      </c>
      <c r="C165" s="219" t="n">
        <f aca="false">VLOOKUP($B165,data!$B$6:$M$9000,11,0)</f>
        <v>2865000</v>
      </c>
      <c r="D165" s="255" t="n">
        <f aca="false">VLOOKUP($B165,[6]Data!$A$1105:$E$1300,4,0)</f>
        <v>67</v>
      </c>
      <c r="E165" s="255" t="n">
        <f aca="false">VLOOKUP($B165,[6]Data!$A$1105:$E$1300,5,0)</f>
        <v>51</v>
      </c>
      <c r="F165" s="255" t="n">
        <f aca="false">AVERAGE($C159:$C165)</f>
        <v>2811857.14285714</v>
      </c>
      <c r="G165" s="265" t="n">
        <f aca="false">AVERAGE($D165:$E165)-$G$3</f>
        <v>-6</v>
      </c>
      <c r="H165" s="144" t="n">
        <f aca="false">C165*G165</f>
        <v>-17190000</v>
      </c>
      <c r="I165" s="144" t="n">
        <f aca="false">C165^2</f>
        <v>8208225000000</v>
      </c>
      <c r="J165" s="144" t="n">
        <f aca="false">G165^2</f>
        <v>36</v>
      </c>
      <c r="K165" s="266" t="n">
        <v>36618</v>
      </c>
      <c r="L165" s="218" t="n">
        <v>36618</v>
      </c>
      <c r="M165" s="219" t="n">
        <f aca="false">VLOOKUP($L165,data!$B$6:$M$9000,11,0)</f>
        <v>2181000</v>
      </c>
      <c r="N165" s="255" t="n">
        <f aca="false">VLOOKUP($L165,[6]Data!$A$1105:$E$1300,4,0)</f>
        <v>78.5</v>
      </c>
      <c r="O165" s="255" t="n">
        <f aca="false">VLOOKUP($L165,[6]Data!$A$1105:$E$1300,5,0)</f>
        <v>53</v>
      </c>
      <c r="P165" s="265" t="n">
        <f aca="false">AVERAGE($N165:$O165)-$G$3</f>
        <v>0.75</v>
      </c>
      <c r="Q165" s="219" t="n">
        <f aca="false">M165*P165</f>
        <v>1635750</v>
      </c>
      <c r="R165" s="219" t="n">
        <f aca="false">M165^2</f>
        <v>4756761000000</v>
      </c>
      <c r="S165" s="219" t="n">
        <f aca="false">P165^2</f>
        <v>0.5625</v>
      </c>
      <c r="U165" s="218" t="n">
        <f aca="false">DATE(YEAR(U160),MONTH(U160),DAY(U160)+7)</f>
        <v>36565</v>
      </c>
      <c r="V165" s="265" t="n">
        <f aca="false">AVERAGE($D165:$E165)-$G$3</f>
        <v>-6</v>
      </c>
      <c r="W165" s="218" t="n">
        <v>36618</v>
      </c>
      <c r="X165" s="265" t="n">
        <f aca="false">AVERAGE($N165:$O165)-$G$3</f>
        <v>0.75</v>
      </c>
      <c r="Y165" s="219"/>
      <c r="Z165" s="219" t="n">
        <f aca="false">$Q$1+($Q$2*$X165)</f>
        <v>2813612.4966005</v>
      </c>
      <c r="AA165" s="219"/>
      <c r="AC165" s="253" t="n">
        <f aca="false">WEEKDAY(AD165)</f>
        <v>6</v>
      </c>
      <c r="AD165" s="218" t="n">
        <f aca="false">DATE(YEAR(AD164),MONTH(AD164),DAY(AD164)+1)</f>
        <v>36553</v>
      </c>
      <c r="AE165" s="223" t="b">
        <f aca="false">OR(AC165=1,AC165=7)</f>
        <v>0</v>
      </c>
      <c r="AF165" s="267" t="n">
        <f aca="false">IF($AE165=TRUE(),(VLOOKUP($AD165,$W$138:$Z$243,4)),(VLOOKUP($AD165,$U$138:$Z$397,5)))</f>
        <v>0</v>
      </c>
    </row>
    <row r="166" customFormat="false" ht="11.25" hidden="false" customHeight="false" outlineLevel="0" collapsed="false">
      <c r="A166" s="253" t="n">
        <f aca="false">B166</f>
        <v>36566</v>
      </c>
      <c r="B166" s="218" t="n">
        <f aca="false">DATE(YEAR(B161),MONTH(B161),DAY(B161)+7)</f>
        <v>36566</v>
      </c>
      <c r="C166" s="219" t="n">
        <f aca="false">VLOOKUP($B166,data!$B$6:$M$9000,11,0)</f>
        <v>3170000</v>
      </c>
      <c r="D166" s="255" t="n">
        <f aca="false">VLOOKUP($B166,[6]Data!$A$1105:$E$1300,4,0)</f>
        <v>61.5</v>
      </c>
      <c r="E166" s="255" t="n">
        <f aca="false">VLOOKUP($B166,[6]Data!$A$1105:$E$1300,5,0)</f>
        <v>53.5</v>
      </c>
      <c r="F166" s="255" t="n">
        <f aca="false">AVERAGE($C160:$C166)</f>
        <v>2854571.42857143</v>
      </c>
      <c r="G166" s="265" t="n">
        <f aca="false">AVERAGE($D166:$E166)-$G$3</f>
        <v>-7.5</v>
      </c>
      <c r="H166" s="144" t="n">
        <f aca="false">C166*G166</f>
        <v>-23775000</v>
      </c>
      <c r="I166" s="144" t="n">
        <f aca="false">C166^2</f>
        <v>10048900000000</v>
      </c>
      <c r="J166" s="144" t="n">
        <f aca="false">G166^2</f>
        <v>56.25</v>
      </c>
      <c r="K166" s="266" t="n">
        <v>36624</v>
      </c>
      <c r="L166" s="218" t="n">
        <v>36624</v>
      </c>
      <c r="M166" s="219" t="n">
        <f aca="false">VLOOKUP($L166,data!$B$6:$M$9000,11,0)</f>
        <v>2177000</v>
      </c>
      <c r="N166" s="255" t="n">
        <f aca="false">VLOOKUP($L166,[6]Data!$A$1105:$E$1300,4,0)</f>
        <v>74.5</v>
      </c>
      <c r="O166" s="255" t="n">
        <f aca="false">VLOOKUP($L166,[6]Data!$A$1105:$E$1300,5,0)</f>
        <v>53</v>
      </c>
      <c r="P166" s="265" t="n">
        <f aca="false">AVERAGE($N166:$O166)-$G$3</f>
        <v>-1.25</v>
      </c>
      <c r="Q166" s="219" t="n">
        <f aca="false">M166*P166</f>
        <v>-2721250</v>
      </c>
      <c r="R166" s="219" t="n">
        <f aca="false">M166^2</f>
        <v>4739329000000</v>
      </c>
      <c r="S166" s="219" t="n">
        <f aca="false">P166^2</f>
        <v>1.5625</v>
      </c>
      <c r="U166" s="218" t="n">
        <f aca="false">DATE(YEAR(U161),MONTH(U161),DAY(U161)+7)</f>
        <v>36566</v>
      </c>
      <c r="V166" s="265" t="n">
        <f aca="false">AVERAGE($D166:$E166)-$G$3</f>
        <v>-7.5</v>
      </c>
      <c r="W166" s="218" t="n">
        <v>36624</v>
      </c>
      <c r="X166" s="265" t="n">
        <f aca="false">AVERAGE($N166:$O166)-$G$3</f>
        <v>-1.25</v>
      </c>
      <c r="Y166" s="219"/>
      <c r="Z166" s="219" t="n">
        <f aca="false">$Q$1+($Q$2*$X166)</f>
        <v>2823829.12016994</v>
      </c>
      <c r="AA166" s="219"/>
      <c r="AC166" s="253" t="n">
        <f aca="false">WEEKDAY(AD166)</f>
        <v>7</v>
      </c>
      <c r="AD166" s="218" t="n">
        <f aca="false">DATE(YEAR(AD165),MONTH(AD165),DAY(AD165)+1)</f>
        <v>36554</v>
      </c>
      <c r="AE166" s="223" t="b">
        <f aca="false">OR(AC166=1,AC166=7)</f>
        <v>1</v>
      </c>
      <c r="AF166" s="267" t="n">
        <f aca="false">IF($AE166=TRUE(),(VLOOKUP($AD166,$W$138:$Z$243,4)),(VLOOKUP($AD166,$U$138:$Z$397,5)))</f>
        <v>0</v>
      </c>
    </row>
    <row r="167" customFormat="false" ht="11.25" hidden="false" customHeight="false" outlineLevel="0" collapsed="false">
      <c r="A167" s="253" t="n">
        <f aca="false">B167</f>
        <v>36567</v>
      </c>
      <c r="B167" s="218" t="n">
        <f aca="false">DATE(YEAR(B162),MONTH(B162),DAY(B162)+7)</f>
        <v>36567</v>
      </c>
      <c r="C167" s="219" t="n">
        <f aca="false">VLOOKUP($B167,data!$B$6:$M$9000,11,0)</f>
        <v>3041000</v>
      </c>
      <c r="D167" s="255" t="n">
        <f aca="false">VLOOKUP($B167,[6]Data!$A$1105:$E$1300,4,0)</f>
        <v>59</v>
      </c>
      <c r="E167" s="255" t="n">
        <f aca="false">VLOOKUP($B167,[6]Data!$A$1105:$E$1300,5,0)</f>
        <v>48.5</v>
      </c>
      <c r="F167" s="255" t="n">
        <f aca="false">AVERAGE($C161:$C167)</f>
        <v>2891285.71428571</v>
      </c>
      <c r="G167" s="265" t="n">
        <f aca="false">AVERAGE($D167:$E167)-$G$3</f>
        <v>-11.25</v>
      </c>
      <c r="H167" s="144" t="n">
        <f aca="false">C167*G167</f>
        <v>-34211250</v>
      </c>
      <c r="I167" s="144" t="n">
        <f aca="false">C167^2</f>
        <v>9247681000000</v>
      </c>
      <c r="J167" s="144" t="n">
        <f aca="false">G167^2</f>
        <v>126.5625</v>
      </c>
      <c r="K167" s="266" t="n">
        <v>36625</v>
      </c>
      <c r="L167" s="218" t="n">
        <v>36625</v>
      </c>
      <c r="M167" s="219" t="n">
        <f aca="false">VLOOKUP($L167,data!$B$6:$M$9000,11,0)</f>
        <v>2170000</v>
      </c>
      <c r="N167" s="255" t="n">
        <f aca="false">VLOOKUP($L167,[6]Data!$A$1105:$E$1300,4,0)</f>
        <v>69</v>
      </c>
      <c r="O167" s="255" t="n">
        <f aca="false">VLOOKUP($L167,[6]Data!$A$1105:$E$1300,5,0)</f>
        <v>50.5</v>
      </c>
      <c r="P167" s="265" t="n">
        <f aca="false">AVERAGE($N167:$O167)-$G$3</f>
        <v>-5.25</v>
      </c>
      <c r="Q167" s="219" t="n">
        <f aca="false">M167*P167</f>
        <v>-11392500</v>
      </c>
      <c r="R167" s="219" t="n">
        <f aca="false">M167^2</f>
        <v>4708900000000</v>
      </c>
      <c r="S167" s="219" t="n">
        <f aca="false">P167^2</f>
        <v>27.5625</v>
      </c>
      <c r="U167" s="218" t="n">
        <f aca="false">DATE(YEAR(U162),MONTH(U162),DAY(U162)+7)</f>
        <v>36567</v>
      </c>
      <c r="V167" s="265" t="n">
        <f aca="false">AVERAGE($D167:$E167)-$G$3</f>
        <v>-11.25</v>
      </c>
      <c r="W167" s="218" t="n">
        <v>36625</v>
      </c>
      <c r="X167" s="265" t="n">
        <f aca="false">AVERAGE($N167:$O167)-$G$3</f>
        <v>-5.25</v>
      </c>
      <c r="Y167" s="219"/>
      <c r="Z167" s="219" t="n">
        <f aca="false">$Q$1+($Q$2*$X167)</f>
        <v>2844262.36730883</v>
      </c>
      <c r="AA167" s="219"/>
      <c r="AC167" s="253" t="n">
        <f aca="false">WEEKDAY(AD167)</f>
        <v>1</v>
      </c>
      <c r="AD167" s="218" t="n">
        <f aca="false">DATE(YEAR(AD166),MONTH(AD166),DAY(AD166)+1)</f>
        <v>36555</v>
      </c>
      <c r="AE167" s="223" t="b">
        <f aca="false">OR(AC167=1,AC167=7)</f>
        <v>1</v>
      </c>
      <c r="AF167" s="267" t="n">
        <f aca="false">IF($AE167=TRUE(),(VLOOKUP($AD167,$W$138:$Z$243,4)),(VLOOKUP($AD167,$U$138:$Z$397,5)))</f>
        <v>0</v>
      </c>
    </row>
    <row r="168" customFormat="false" ht="11.25" hidden="false" customHeight="false" outlineLevel="0" collapsed="false">
      <c r="A168" s="253" t="n">
        <f aca="false">B168</f>
        <v>36570</v>
      </c>
      <c r="B168" s="218" t="n">
        <f aca="false">DATE(YEAR(B163),MONTH(B163),DAY(B163)+7)</f>
        <v>36570</v>
      </c>
      <c r="C168" s="219" t="n">
        <f aca="false">VLOOKUP($B168,data!$B$6:$M$9000,11,0)</f>
        <v>2951000</v>
      </c>
      <c r="D168" s="255" t="n">
        <f aca="false">VLOOKUP($B168,[6]Data!$A$1105:$E$1300,4,0)</f>
        <v>59</v>
      </c>
      <c r="E168" s="255" t="n">
        <f aca="false">VLOOKUP($B168,[6]Data!$A$1105:$E$1300,5,0)</f>
        <v>49</v>
      </c>
      <c r="F168" s="255" t="n">
        <f aca="false">AVERAGE($C162:$C168)</f>
        <v>2915000</v>
      </c>
      <c r="G168" s="265" t="n">
        <f aca="false">AVERAGE($D168:$E168)-$G$3</f>
        <v>-11</v>
      </c>
      <c r="H168" s="144" t="n">
        <f aca="false">C168*G168</f>
        <v>-32461000</v>
      </c>
      <c r="I168" s="144" t="n">
        <f aca="false">C168^2</f>
        <v>8708401000000</v>
      </c>
      <c r="J168" s="144" t="n">
        <f aca="false">G168^2</f>
        <v>121</v>
      </c>
      <c r="K168" s="266" t="n">
        <v>36631</v>
      </c>
      <c r="L168" s="218" t="n">
        <v>36631</v>
      </c>
      <c r="M168" s="219" t="n">
        <f aca="false">VLOOKUP($L168,data!$B$6:$M$9000,11,0)</f>
        <v>2216000</v>
      </c>
      <c r="N168" s="255" t="n">
        <f aca="false">VLOOKUP($L168,[6]Data!$A$1105:$E$1300,4,0)</f>
        <v>68</v>
      </c>
      <c r="O168" s="255" t="n">
        <f aca="false">VLOOKUP($L168,[6]Data!$A$1105:$E$1300,5,0)</f>
        <v>53</v>
      </c>
      <c r="P168" s="265" t="n">
        <f aca="false">AVERAGE($N168:$O168)-$G$3</f>
        <v>-4.5</v>
      </c>
      <c r="Q168" s="219" t="n">
        <f aca="false">M168*P168</f>
        <v>-9972000</v>
      </c>
      <c r="R168" s="219" t="n">
        <f aca="false">M168^2</f>
        <v>4910656000000</v>
      </c>
      <c r="S168" s="219" t="n">
        <f aca="false">P168^2</f>
        <v>20.25</v>
      </c>
      <c r="U168" s="218" t="n">
        <f aca="false">DATE(YEAR(U163),MONTH(U163),DAY(U163)+7)</f>
        <v>36570</v>
      </c>
      <c r="V168" s="265" t="n">
        <f aca="false">AVERAGE($D168:$E168)-$G$3</f>
        <v>-11</v>
      </c>
      <c r="W168" s="218" t="n">
        <v>36631</v>
      </c>
      <c r="X168" s="265" t="n">
        <f aca="false">AVERAGE($N168:$O168)-$G$3</f>
        <v>-4.5</v>
      </c>
      <c r="Y168" s="219"/>
      <c r="Z168" s="219" t="n">
        <f aca="false">$Q$1+($Q$2*$X168)</f>
        <v>2840431.13347029</v>
      </c>
      <c r="AA168" s="219"/>
      <c r="AC168" s="253" t="n">
        <f aca="false">WEEKDAY(AD168)</f>
        <v>2</v>
      </c>
      <c r="AD168" s="218" t="n">
        <f aca="false">DATE(YEAR(AD167),MONTH(AD167),DAY(AD167)+1)</f>
        <v>36556</v>
      </c>
      <c r="AE168" s="223" t="b">
        <f aca="false">OR(AC168=1,AC168=7)</f>
        <v>0</v>
      </c>
      <c r="AF168" s="267" t="n">
        <f aca="false">IF($AE168=TRUE(),(VLOOKUP($AD168,$W$138:$Z$243,4)),(VLOOKUP($AD168,$U$138:$Z$397,5)))</f>
        <v>0</v>
      </c>
    </row>
    <row r="169" customFormat="false" ht="11.25" hidden="false" customHeight="false" outlineLevel="0" collapsed="false">
      <c r="A169" s="253" t="n">
        <f aca="false">B169</f>
        <v>36571</v>
      </c>
      <c r="B169" s="218" t="n">
        <f aca="false">DATE(YEAR(B164),MONTH(B164),DAY(B164)+7)</f>
        <v>36571</v>
      </c>
      <c r="C169" s="219" t="n">
        <f aca="false">VLOOKUP($B169,data!$B$6:$M$9000,11,0)</f>
        <v>2922000</v>
      </c>
      <c r="D169" s="255" t="n">
        <f aca="false">VLOOKUP($B169,[6]Data!$A$1105:$E$1300,4,0)</f>
        <v>62</v>
      </c>
      <c r="E169" s="255" t="n">
        <f aca="false">VLOOKUP($B169,[6]Data!$A$1105:$E$1300,5,0)</f>
        <v>48.5</v>
      </c>
      <c r="F169" s="255" t="n">
        <f aca="false">AVERAGE($C163:$C169)</f>
        <v>2927428.57142857</v>
      </c>
      <c r="G169" s="265" t="n">
        <f aca="false">AVERAGE($D169:$E169)-$G$3</f>
        <v>-9.75</v>
      </c>
      <c r="H169" s="144" t="n">
        <f aca="false">C169*G169</f>
        <v>-28489500</v>
      </c>
      <c r="I169" s="144" t="n">
        <f aca="false">C169^2</f>
        <v>8538084000000</v>
      </c>
      <c r="J169" s="144" t="n">
        <f aca="false">G169^2</f>
        <v>95.0625</v>
      </c>
      <c r="K169" s="266" t="n">
        <v>36632</v>
      </c>
      <c r="L169" s="218" t="n">
        <v>36632</v>
      </c>
      <c r="M169" s="219" t="n">
        <f aca="false">VLOOKUP($L169,data!$B$6:$M$9000,11,0)</f>
        <v>2170000</v>
      </c>
      <c r="N169" s="255" t="n">
        <f aca="false">VLOOKUP($L169,[6]Data!$A$1105:$E$1300,4,0)</f>
        <v>67</v>
      </c>
      <c r="O169" s="255" t="n">
        <f aca="false">VLOOKUP($L169,[6]Data!$A$1105:$E$1300,5,0)</f>
        <v>56</v>
      </c>
      <c r="P169" s="265" t="n">
        <f aca="false">AVERAGE($N169:$O169)-$G$3</f>
        <v>-3.5</v>
      </c>
      <c r="Q169" s="219" t="n">
        <f aca="false">M169*P169</f>
        <v>-7595000</v>
      </c>
      <c r="R169" s="219" t="n">
        <f aca="false">M169^2</f>
        <v>4708900000000</v>
      </c>
      <c r="S169" s="219" t="n">
        <f aca="false">P169^2</f>
        <v>12.25</v>
      </c>
      <c r="U169" s="218" t="n">
        <f aca="false">DATE(YEAR(U164),MONTH(U164),DAY(U164)+7)</f>
        <v>36571</v>
      </c>
      <c r="V169" s="265" t="n">
        <f aca="false">AVERAGE($D169:$E169)-$G$3</f>
        <v>-9.75</v>
      </c>
      <c r="W169" s="218" t="n">
        <v>36632</v>
      </c>
      <c r="X169" s="265" t="n">
        <f aca="false">AVERAGE($N169:$O169)-$G$3</f>
        <v>-3.5</v>
      </c>
      <c r="Y169" s="219"/>
      <c r="Z169" s="219" t="n">
        <f aca="false">$Q$1+($Q$2*$X169)</f>
        <v>2835322.82168557</v>
      </c>
      <c r="AA169" s="219"/>
      <c r="AC169" s="253" t="n">
        <f aca="false">WEEKDAY(AD169)</f>
        <v>3</v>
      </c>
      <c r="AD169" s="218" t="n">
        <f aca="false">DATE(YEAR(AD168),MONTH(AD168),DAY(AD168)+1)</f>
        <v>36557</v>
      </c>
      <c r="AE169" s="223" t="b">
        <f aca="false">OR(AC169=1,AC169=7)</f>
        <v>0</v>
      </c>
      <c r="AF169" s="267" t="n">
        <f aca="false">IF($AE169=TRUE(),(VLOOKUP($AD169,$W$138:$Z$243,4)),(VLOOKUP($AD169,$U$138:$Z$397,5)))</f>
        <v>0</v>
      </c>
    </row>
    <row r="170" customFormat="false" ht="11.25" hidden="false" customHeight="false" outlineLevel="0" collapsed="false">
      <c r="A170" s="253" t="n">
        <f aca="false">B170</f>
        <v>36572</v>
      </c>
      <c r="B170" s="218" t="n">
        <f aca="false">DATE(YEAR(B165),MONTH(B165),DAY(B165)+7)</f>
        <v>36572</v>
      </c>
      <c r="C170" s="219" t="n">
        <f aca="false">VLOOKUP($B170,data!$B$6:$M$9000,11,0)</f>
        <v>3622000</v>
      </c>
      <c r="D170" s="255" t="n">
        <f aca="false">VLOOKUP($B170,[6]Data!$A$1105:$E$1300,4,0)</f>
        <v>55.5</v>
      </c>
      <c r="E170" s="255" t="n">
        <f aca="false">VLOOKUP($B170,[6]Data!$A$1105:$E$1300,5,0)</f>
        <v>49</v>
      </c>
      <c r="F170" s="255" t="n">
        <f aca="false">AVERAGE($C164:$C170)</f>
        <v>3057571.42857143</v>
      </c>
      <c r="G170" s="265" t="n">
        <f aca="false">AVERAGE($D170:$E170)-$G$3</f>
        <v>-12.75</v>
      </c>
      <c r="H170" s="144" t="n">
        <f aca="false">C170*G170</f>
        <v>-46180500</v>
      </c>
      <c r="I170" s="144" t="n">
        <f aca="false">C170^2</f>
        <v>13118884000000</v>
      </c>
      <c r="J170" s="144" t="n">
        <f aca="false">G170^2</f>
        <v>162.5625</v>
      </c>
      <c r="K170" s="266" t="n">
        <v>36638</v>
      </c>
      <c r="L170" s="218" t="n">
        <v>36638</v>
      </c>
      <c r="M170" s="219" t="n">
        <f aca="false">VLOOKUP($L170,data!$B$6:$M$9000,11,0)</f>
        <v>2177000</v>
      </c>
      <c r="N170" s="255" t="n">
        <f aca="false">VLOOKUP($L170,[6]Data!$A$1105:$E$1300,4,0)</f>
        <v>67.5</v>
      </c>
      <c r="O170" s="255" t="n">
        <f aca="false">VLOOKUP($L170,[6]Data!$A$1105:$E$1300,5,0)</f>
        <v>52.5</v>
      </c>
      <c r="P170" s="265" t="n">
        <f aca="false">AVERAGE($N170:$O170)-$G$3</f>
        <v>-5</v>
      </c>
      <c r="Q170" s="219" t="n">
        <f aca="false">M170*P170</f>
        <v>-10885000</v>
      </c>
      <c r="R170" s="219" t="n">
        <f aca="false">M170^2</f>
        <v>4739329000000</v>
      </c>
      <c r="S170" s="219" t="n">
        <f aca="false">P170^2</f>
        <v>25</v>
      </c>
      <c r="U170" s="218" t="n">
        <f aca="false">DATE(YEAR(U165),MONTH(U165),DAY(U165)+7)</f>
        <v>36572</v>
      </c>
      <c r="V170" s="265" t="n">
        <f aca="false">AVERAGE($D170:$E170)-$G$3</f>
        <v>-12.75</v>
      </c>
      <c r="W170" s="218" t="n">
        <v>36638</v>
      </c>
      <c r="X170" s="265" t="n">
        <f aca="false">AVERAGE($N170:$O170)-$G$3</f>
        <v>-5</v>
      </c>
      <c r="Y170" s="219"/>
      <c r="Z170" s="219" t="n">
        <f aca="false">$Q$1+($Q$2*$X170)</f>
        <v>2842985.28936265</v>
      </c>
      <c r="AA170" s="219"/>
      <c r="AC170" s="253" t="n">
        <f aca="false">WEEKDAY(AD170)</f>
        <v>4</v>
      </c>
      <c r="AD170" s="218" t="n">
        <f aca="false">DATE(YEAR(AD169),MONTH(AD169),DAY(AD169)+1)</f>
        <v>36558</v>
      </c>
      <c r="AE170" s="223" t="b">
        <f aca="false">OR(AC170=1,AC170=7)</f>
        <v>0</v>
      </c>
      <c r="AF170" s="267" t="n">
        <f aca="false">IF($AE170=TRUE(),(VLOOKUP($AD170,$W$138:$Z$243,4)),(VLOOKUP($AD170,$U$138:$Z$397,5)))</f>
        <v>0</v>
      </c>
    </row>
    <row r="171" customFormat="false" ht="11.25" hidden="false" customHeight="false" outlineLevel="0" collapsed="false">
      <c r="A171" s="253" t="n">
        <f aca="false">B171</f>
        <v>36573</v>
      </c>
      <c r="B171" s="218" t="n">
        <f aca="false">DATE(YEAR(B166),MONTH(B166),DAY(B166)+7)</f>
        <v>36573</v>
      </c>
      <c r="C171" s="219" t="n">
        <f aca="false">VLOOKUP($B171,data!$B$6:$M$9000,11,0)</f>
        <v>3549000</v>
      </c>
      <c r="D171" s="255" t="n">
        <f aca="false">VLOOKUP($B171,[6]Data!$A$1105:$E$1300,4,0)</f>
        <v>58</v>
      </c>
      <c r="E171" s="255" t="n">
        <f aca="false">VLOOKUP($B171,[6]Data!$A$1105:$E$1300,5,0)</f>
        <v>47.5</v>
      </c>
      <c r="F171" s="255" t="n">
        <f aca="false">AVERAGE($C165:$C171)</f>
        <v>3160000</v>
      </c>
      <c r="G171" s="265" t="n">
        <f aca="false">AVERAGE($D171:$E171)-$G$3</f>
        <v>-12.25</v>
      </c>
      <c r="H171" s="144" t="n">
        <f aca="false">C171*G171</f>
        <v>-43475250</v>
      </c>
      <c r="I171" s="144" t="n">
        <f aca="false">C171^2</f>
        <v>12595401000000</v>
      </c>
      <c r="J171" s="144" t="n">
        <f aca="false">G171^2</f>
        <v>150.0625</v>
      </c>
      <c r="K171" s="266" t="n">
        <v>36639</v>
      </c>
      <c r="L171" s="218" t="n">
        <v>36639</v>
      </c>
      <c r="M171" s="219" t="n">
        <f aca="false">VLOOKUP($L171,data!$B$6:$M$9000,11,0)</f>
        <v>2074000</v>
      </c>
      <c r="N171" s="255" t="n">
        <f aca="false">VLOOKUP($L171,[6]Data!$A$1105:$E$1300,4,0)</f>
        <v>67.5</v>
      </c>
      <c r="O171" s="255" t="n">
        <f aca="false">VLOOKUP($L171,[6]Data!$A$1105:$E$1300,5,0)</f>
        <v>51</v>
      </c>
      <c r="P171" s="265" t="n">
        <f aca="false">AVERAGE($N171:$O171)-$G$3</f>
        <v>-5.75</v>
      </c>
      <c r="Q171" s="219" t="n">
        <f aca="false">M171*P171</f>
        <v>-11925500</v>
      </c>
      <c r="R171" s="219" t="n">
        <f aca="false">M171^2</f>
        <v>4301476000000</v>
      </c>
      <c r="S171" s="219" t="n">
        <f aca="false">P171^2</f>
        <v>33.0625</v>
      </c>
      <c r="U171" s="218" t="n">
        <f aca="false">DATE(YEAR(U166),MONTH(U166),DAY(U166)+7)</f>
        <v>36573</v>
      </c>
      <c r="V171" s="265" t="n">
        <f aca="false">AVERAGE($D171:$E171)-$G$3</f>
        <v>-12.25</v>
      </c>
      <c r="W171" s="218" t="n">
        <v>36639</v>
      </c>
      <c r="X171" s="265" t="n">
        <f aca="false">AVERAGE($N171:$O171)-$G$3</f>
        <v>-5.75</v>
      </c>
      <c r="Y171" s="219" t="n">
        <f aca="false">$H$1+($H$2*$V171)</f>
        <v>3196035.05528921</v>
      </c>
      <c r="Z171" s="219" t="n">
        <f aca="false">$Q$1+($Q$2*$X171)</f>
        <v>2846816.52320119</v>
      </c>
      <c r="AA171" s="219"/>
      <c r="AC171" s="253" t="n">
        <f aca="false">WEEKDAY(AD171)</f>
        <v>5</v>
      </c>
      <c r="AD171" s="218" t="n">
        <f aca="false">DATE(YEAR(AD170),MONTH(AD170),DAY(AD170)+1)</f>
        <v>36559</v>
      </c>
      <c r="AE171" s="223" t="b">
        <f aca="false">OR(AC171=1,AC171=7)</f>
        <v>0</v>
      </c>
      <c r="AF171" s="267" t="n">
        <f aca="false">IF($AE171=TRUE(),(VLOOKUP($AD171,$W$138:$Z$243,4)),(VLOOKUP($AD171,$U$138:$Z$397,5)))</f>
        <v>0</v>
      </c>
    </row>
    <row r="172" customFormat="false" ht="11.25" hidden="false" customHeight="false" outlineLevel="0" collapsed="false">
      <c r="A172" s="253" t="n">
        <f aca="false">B172</f>
        <v>36574</v>
      </c>
      <c r="B172" s="218" t="n">
        <f aca="false">DATE(YEAR(B167),MONTH(B167),DAY(B167)+7)</f>
        <v>36574</v>
      </c>
      <c r="C172" s="219" t="n">
        <f aca="false">VLOOKUP($B172,data!$B$6:$M$9000,11,0)</f>
        <v>3243000</v>
      </c>
      <c r="D172" s="255" t="n">
        <f aca="false">VLOOKUP($B172,[6]Data!$A$1105:$E$1300,4,0)</f>
        <v>66.5</v>
      </c>
      <c r="E172" s="255" t="n">
        <f aca="false">VLOOKUP($B172,[6]Data!$A$1105:$E$1300,5,0)</f>
        <v>46</v>
      </c>
      <c r="F172" s="255" t="n">
        <f aca="false">AVERAGE($C166:$C172)</f>
        <v>3214000</v>
      </c>
      <c r="G172" s="265" t="n">
        <f aca="false">AVERAGE($D172:$E172)-$G$3</f>
        <v>-8.75</v>
      </c>
      <c r="H172" s="144" t="n">
        <f aca="false">C172*G172</f>
        <v>-28376250</v>
      </c>
      <c r="I172" s="144" t="n">
        <f aca="false">C172^2</f>
        <v>10517049000000</v>
      </c>
      <c r="J172" s="144" t="n">
        <f aca="false">G172^2</f>
        <v>76.5625</v>
      </c>
      <c r="K172" s="266" t="n">
        <v>36645</v>
      </c>
      <c r="L172" s="218" t="n">
        <v>36645</v>
      </c>
      <c r="M172" s="219" t="n">
        <f aca="false">VLOOKUP($L172,data!$B$6:$M$9000,11,0)</f>
        <v>2267000</v>
      </c>
      <c r="N172" s="255" t="n">
        <f aca="false">VLOOKUP($L172,[6]Data!$A$1105:$E$1300,4,0)</f>
        <v>77</v>
      </c>
      <c r="O172" s="255" t="n">
        <f aca="false">VLOOKUP($L172,[6]Data!$A$1105:$E$1300,5,0)</f>
        <v>57</v>
      </c>
      <c r="P172" s="265" t="n">
        <f aca="false">AVERAGE($N172:$O172)-$G$3</f>
        <v>2</v>
      </c>
      <c r="Q172" s="219" t="n">
        <f aca="false">M172*P172</f>
        <v>4534000</v>
      </c>
      <c r="R172" s="219" t="n">
        <f aca="false">M172^2</f>
        <v>5139289000000</v>
      </c>
      <c r="S172" s="219" t="n">
        <f aca="false">P172^2</f>
        <v>4</v>
      </c>
      <c r="U172" s="218" t="n">
        <f aca="false">DATE(YEAR(U167),MONTH(U167),DAY(U167)+7)</f>
        <v>36574</v>
      </c>
      <c r="V172" s="265" t="n">
        <f aca="false">AVERAGE($D172:$E172)-$G$3</f>
        <v>-8.75</v>
      </c>
      <c r="W172" s="218" t="n">
        <v>36645</v>
      </c>
      <c r="X172" s="265" t="n">
        <f aca="false">AVERAGE($N172:$O172)-$G$3</f>
        <v>2</v>
      </c>
      <c r="Y172" s="219" t="n">
        <f aca="false">$H$1+($H$2*$V172)</f>
        <v>3208964.25188513</v>
      </c>
      <c r="Z172" s="219" t="n">
        <f aca="false">$Q$1+($Q$2*$X172)</f>
        <v>2807227.1068696</v>
      </c>
      <c r="AA172" s="219"/>
      <c r="AC172" s="253" t="n">
        <f aca="false">WEEKDAY(AD172)</f>
        <v>6</v>
      </c>
      <c r="AD172" s="218" t="n">
        <f aca="false">DATE(YEAR(AD171),MONTH(AD171),DAY(AD171)+1)</f>
        <v>36560</v>
      </c>
      <c r="AE172" s="223" t="b">
        <f aca="false">OR(AC172=1,AC172=7)</f>
        <v>0</v>
      </c>
      <c r="AF172" s="267" t="n">
        <f aca="false">IF($AE172=TRUE(),(VLOOKUP($AD172,$W$138:$Z$243,4)),(VLOOKUP($AD172,$U$138:$Z$397,5)))</f>
        <v>0</v>
      </c>
    </row>
    <row r="173" customFormat="false" ht="11.25" hidden="false" customHeight="false" outlineLevel="0" collapsed="false">
      <c r="A173" s="253" t="n">
        <f aca="false">B173</f>
        <v>36577</v>
      </c>
      <c r="B173" s="218" t="n">
        <f aca="false">DATE(YEAR(B168),MONTH(B168),DAY(B168)+7)</f>
        <v>36577</v>
      </c>
      <c r="C173" s="219" t="n">
        <f aca="false">VLOOKUP($B173,data!$B$6:$M$9000,11,0)</f>
        <v>3783000</v>
      </c>
      <c r="D173" s="255" t="n">
        <f aca="false">VLOOKUP($B173,[6]Data!$A$1105:$E$1300,4,0)</f>
        <v>61</v>
      </c>
      <c r="E173" s="255" t="n">
        <f aca="false">VLOOKUP($B173,[6]Data!$A$1105:$E$1300,5,0)</f>
        <v>47.5</v>
      </c>
      <c r="F173" s="255" t="n">
        <f aca="false">AVERAGE($C167:$C173)</f>
        <v>3301571.42857143</v>
      </c>
      <c r="G173" s="265" t="n">
        <f aca="false">AVERAGE($D173:$E173)-$G$3</f>
        <v>-10.75</v>
      </c>
      <c r="H173" s="144" t="n">
        <f aca="false">C173*G173</f>
        <v>-40667250</v>
      </c>
      <c r="I173" s="144" t="n">
        <f aca="false">C173^2</f>
        <v>14311089000000</v>
      </c>
      <c r="J173" s="144" t="n">
        <f aca="false">G173^2</f>
        <v>115.5625</v>
      </c>
      <c r="K173" s="266" t="n">
        <v>36646</v>
      </c>
      <c r="L173" s="218" t="n">
        <v>36646</v>
      </c>
      <c r="M173" s="219" t="n">
        <f aca="false">VLOOKUP($L173,data!$B$6:$M$9000,11,0)</f>
        <v>2267000</v>
      </c>
      <c r="N173" s="255" t="n">
        <f aca="false">VLOOKUP($L173,[6]Data!$A$1105:$E$1300,4,0)</f>
        <v>80</v>
      </c>
      <c r="O173" s="255" t="n">
        <f aca="false">VLOOKUP($L173,[6]Data!$A$1105:$E$1300,5,0)</f>
        <v>52.5</v>
      </c>
      <c r="P173" s="265" t="n">
        <f aca="false">AVERAGE($N173:$O173)-$G$3</f>
        <v>1.25</v>
      </c>
      <c r="Q173" s="219" t="n">
        <f aca="false">M173*P173</f>
        <v>2833750</v>
      </c>
      <c r="R173" s="219" t="n">
        <f aca="false">M173^2</f>
        <v>5139289000000</v>
      </c>
      <c r="S173" s="219" t="n">
        <f aca="false">P173^2</f>
        <v>1.5625</v>
      </c>
      <c r="U173" s="218" t="n">
        <f aca="false">DATE(YEAR(U168),MONTH(U168),DAY(U168)+7)</f>
        <v>36577</v>
      </c>
      <c r="V173" s="265" t="n">
        <f aca="false">AVERAGE($D173:$E173)-$G$3</f>
        <v>-10.75</v>
      </c>
      <c r="W173" s="218" t="n">
        <v>36646</v>
      </c>
      <c r="X173" s="265" t="n">
        <f aca="false">AVERAGE($N173:$O173)-$G$3</f>
        <v>1.25</v>
      </c>
      <c r="Y173" s="219" t="n">
        <f aca="false">$H$1+($H$2*$V173)</f>
        <v>3201576.1395446</v>
      </c>
      <c r="Z173" s="219" t="n">
        <f aca="false">$Q$1+($Q$2*$X173)</f>
        <v>2811058.34070814</v>
      </c>
      <c r="AA173" s="219"/>
      <c r="AC173" s="253" t="n">
        <f aca="false">WEEKDAY(AD173)</f>
        <v>7</v>
      </c>
      <c r="AD173" s="218" t="n">
        <f aca="false">DATE(YEAR(AD172),MONTH(AD172),DAY(AD172)+1)</f>
        <v>36561</v>
      </c>
      <c r="AE173" s="223" t="b">
        <f aca="false">OR(AC173=1,AC173=7)</f>
        <v>1</v>
      </c>
      <c r="AF173" s="267" t="n">
        <f aca="false">IF($AE173=TRUE(),(VLOOKUP($AD173,$W$138:$Z$243,4)),(VLOOKUP($AD173,$U$138:$Z$397,5)))</f>
        <v>0</v>
      </c>
    </row>
    <row r="174" customFormat="false" ht="11.25" hidden="false" customHeight="false" outlineLevel="0" collapsed="false">
      <c r="A174" s="253" t="n">
        <f aca="false">B174</f>
        <v>36578</v>
      </c>
      <c r="B174" s="218" t="n">
        <f aca="false">DATE(YEAR(B169),MONTH(B169),DAY(B169)+7)</f>
        <v>36578</v>
      </c>
      <c r="C174" s="219" t="n">
        <f aca="false">VLOOKUP($B174,data!$B$6:$M$9000,11,0)</f>
        <v>3387000</v>
      </c>
      <c r="D174" s="255" t="n">
        <f aca="false">VLOOKUP($B174,[6]Data!$A$1105:$E$1300,4,0)</f>
        <v>60</v>
      </c>
      <c r="E174" s="255" t="n">
        <f aca="false">VLOOKUP($B174,[6]Data!$A$1105:$E$1300,5,0)</f>
        <v>47</v>
      </c>
      <c r="F174" s="255" t="n">
        <f aca="false">AVERAGE($C168:$C174)</f>
        <v>3351000</v>
      </c>
      <c r="G174" s="265" t="n">
        <f aca="false">AVERAGE($D174:$E174)-$G$3</f>
        <v>-11.5</v>
      </c>
      <c r="H174" s="144" t="n">
        <f aca="false">C174*G174</f>
        <v>-38950500</v>
      </c>
      <c r="I174" s="144" t="n">
        <f aca="false">C174^2</f>
        <v>11471769000000</v>
      </c>
      <c r="J174" s="144" t="n">
        <f aca="false">G174^2</f>
        <v>132.25</v>
      </c>
      <c r="K174" s="266" t="n">
        <v>36652</v>
      </c>
      <c r="L174" s="218" t="n">
        <v>36652</v>
      </c>
      <c r="M174" s="219" t="n">
        <f aca="false">VLOOKUP($L174,data!$B$6:$M$9000,11,0)</f>
        <v>2252000</v>
      </c>
      <c r="N174" s="255" t="n">
        <f aca="false">VLOOKUP($L174,[6]Data!$A$1105:$E$1300,4,0)</f>
        <v>73</v>
      </c>
      <c r="O174" s="255" t="n">
        <f aca="false">VLOOKUP($L174,[6]Data!$A$1105:$E$1300,5,0)</f>
        <v>58</v>
      </c>
      <c r="P174" s="265"/>
      <c r="Q174" s="219"/>
      <c r="R174" s="219"/>
      <c r="S174" s="219"/>
      <c r="U174" s="218" t="n">
        <f aca="false">DATE(YEAR(U169),MONTH(U169),DAY(U169)+7)</f>
        <v>36578</v>
      </c>
      <c r="V174" s="265" t="n">
        <f aca="false">AVERAGE($D174:$E174)-$G$3</f>
        <v>-11.5</v>
      </c>
      <c r="W174" s="218" t="n">
        <v>36652</v>
      </c>
      <c r="X174" s="265" t="n">
        <f aca="false">AVERAGE($N174:$O174)-$G$3</f>
        <v>0.5</v>
      </c>
      <c r="Y174" s="219" t="n">
        <f aca="false">$H$1+($H$2*$V174)</f>
        <v>3198805.59741691</v>
      </c>
      <c r="Z174" s="219" t="n">
        <f aca="false">$Q$1+($Q$2*$X174)</f>
        <v>2814889.57454668</v>
      </c>
      <c r="AA174" s="219"/>
      <c r="AC174" s="253" t="n">
        <f aca="false">WEEKDAY(AD174)</f>
        <v>1</v>
      </c>
      <c r="AD174" s="218" t="n">
        <f aca="false">DATE(YEAR(AD173),MONTH(AD173),DAY(AD173)+1)</f>
        <v>36562</v>
      </c>
      <c r="AE174" s="223" t="b">
        <f aca="false">OR(AC174=1,AC174=7)</f>
        <v>1</v>
      </c>
      <c r="AF174" s="267" t="n">
        <f aca="false">IF($AE174=TRUE(),(VLOOKUP($AD174,$W$138:$Z$243,4)),(VLOOKUP($AD174,$U$138:$Z$397,5)))</f>
        <v>0</v>
      </c>
    </row>
    <row r="175" customFormat="false" ht="11.25" hidden="false" customHeight="false" outlineLevel="0" collapsed="false">
      <c r="A175" s="253" t="n">
        <f aca="false">B175</f>
        <v>36579</v>
      </c>
      <c r="B175" s="218" t="n">
        <f aca="false">DATE(YEAR(B170),MONTH(B170),DAY(B170)+7)</f>
        <v>36579</v>
      </c>
      <c r="C175" s="219" t="n">
        <f aca="false">VLOOKUP($B175,data!$B$6:$M$9000,11,0)</f>
        <v>3904000</v>
      </c>
      <c r="D175" s="255" t="n">
        <f aca="false">VLOOKUP($B175,[6]Data!$A$1105:$E$1300,4,0)</f>
        <v>57</v>
      </c>
      <c r="E175" s="255" t="n">
        <f aca="false">VLOOKUP($B175,[6]Data!$A$1105:$E$1300,5,0)</f>
        <v>45.5</v>
      </c>
      <c r="F175" s="255" t="n">
        <f aca="false">AVERAGE($C169:$C175)</f>
        <v>3487142.85714286</v>
      </c>
      <c r="G175" s="265" t="n">
        <f aca="false">AVERAGE($D175:$E175)-$G$3</f>
        <v>-13.75</v>
      </c>
      <c r="H175" s="144" t="n">
        <f aca="false">C175*G175</f>
        <v>-53680000</v>
      </c>
      <c r="I175" s="144" t="n">
        <f aca="false">C175^2</f>
        <v>15241216000000</v>
      </c>
      <c r="J175" s="144" t="n">
        <f aca="false">G175^2</f>
        <v>189.0625</v>
      </c>
      <c r="K175" s="266" t="n">
        <v>36653</v>
      </c>
      <c r="L175" s="218" t="n">
        <v>36653</v>
      </c>
      <c r="M175" s="219" t="n">
        <f aca="false">VLOOKUP($L175,data!$B$6:$M$9000,11,0)</f>
        <v>2180000</v>
      </c>
      <c r="N175" s="255" t="n">
        <f aca="false">VLOOKUP($L175,[6]Data!$A$1105:$E$1300,4,0)</f>
        <v>70.5</v>
      </c>
      <c r="O175" s="255" t="n">
        <f aca="false">VLOOKUP($L175,[6]Data!$A$1105:$E$1300,5,0)</f>
        <v>55</v>
      </c>
      <c r="P175" s="265"/>
      <c r="Q175" s="219"/>
      <c r="R175" s="219"/>
      <c r="S175" s="219"/>
      <c r="U175" s="218" t="n">
        <f aca="false">DATE(YEAR(U170),MONTH(U170),DAY(U170)+7)</f>
        <v>36579</v>
      </c>
      <c r="V175" s="265" t="n">
        <f aca="false">AVERAGE($D175:$E175)-$G$3</f>
        <v>-13.75</v>
      </c>
      <c r="W175" s="218" t="n">
        <v>36653</v>
      </c>
      <c r="X175" s="265" t="n">
        <f aca="false">AVERAGE($N175:$O175)-$G$3</f>
        <v>-2.25</v>
      </c>
      <c r="Y175" s="219" t="n">
        <f aca="false">$H$1+($H$2*$V175)</f>
        <v>3190493.97103382</v>
      </c>
      <c r="Z175" s="219" t="n">
        <f aca="false">$Q$1+($Q$2*$X175)</f>
        <v>2828937.43195466</v>
      </c>
      <c r="AA175" s="219"/>
      <c r="AC175" s="253" t="n">
        <f aca="false">WEEKDAY(AD175)</f>
        <v>2</v>
      </c>
      <c r="AD175" s="218" t="n">
        <f aca="false">DATE(YEAR(AD174),MONTH(AD174),DAY(AD174)+1)</f>
        <v>36563</v>
      </c>
      <c r="AE175" s="223" t="b">
        <f aca="false">OR(AC175=1,AC175=7)</f>
        <v>0</v>
      </c>
      <c r="AF175" s="267" t="n">
        <f aca="false">IF($AE175=TRUE(),(VLOOKUP($AD175,$W$138:$Z$243,4)),(VLOOKUP($AD175,$U$138:$Z$397,5)))</f>
        <v>0</v>
      </c>
    </row>
    <row r="176" customFormat="false" ht="11.25" hidden="false" customHeight="false" outlineLevel="0" collapsed="false">
      <c r="A176" s="253" t="n">
        <f aca="false">B176</f>
        <v>36580</v>
      </c>
      <c r="B176" s="218" t="n">
        <f aca="false">DATE(YEAR(B171),MONTH(B171),DAY(B171)+7)</f>
        <v>36580</v>
      </c>
      <c r="C176" s="219" t="n">
        <f aca="false">VLOOKUP($B176,data!$B$6:$M$9000,11,0)</f>
        <v>3580000</v>
      </c>
      <c r="D176" s="255" t="n">
        <f aca="false">VLOOKUP($B176,[6]Data!$A$1105:$E$1300,4,0)</f>
        <v>55</v>
      </c>
      <c r="E176" s="255" t="n">
        <f aca="false">VLOOKUP($B176,[6]Data!$A$1105:$E$1300,5,0)</f>
        <v>40.5</v>
      </c>
      <c r="F176" s="255" t="n">
        <f aca="false">AVERAGE($C170:$C176)</f>
        <v>3581142.85714286</v>
      </c>
      <c r="G176" s="265" t="n">
        <f aca="false">AVERAGE($D176:$E176)-$G$3</f>
        <v>-17.25</v>
      </c>
      <c r="H176" s="144" t="n">
        <f aca="false">C176*G176</f>
        <v>-61755000</v>
      </c>
      <c r="I176" s="144" t="n">
        <f aca="false">C176^2</f>
        <v>12816400000000</v>
      </c>
      <c r="J176" s="144" t="n">
        <f aca="false">G176^2</f>
        <v>297.5625</v>
      </c>
      <c r="K176" s="266" t="n">
        <v>36659</v>
      </c>
      <c r="L176" s="218" t="n">
        <v>36659</v>
      </c>
      <c r="M176" s="219" t="n">
        <f aca="false">VLOOKUP($L176,data!$B$6:$M$9000,11,0)</f>
        <v>2234000</v>
      </c>
      <c r="N176" s="255" t="n">
        <f aca="false">VLOOKUP($L176,[6]Data!$A$1105:$E$1300,4,0)</f>
        <v>78</v>
      </c>
      <c r="O176" s="255" t="n">
        <f aca="false">VLOOKUP($L176,[6]Data!$A$1105:$E$1300,5,0)</f>
        <v>52.5</v>
      </c>
      <c r="P176" s="265"/>
      <c r="Q176" s="219"/>
      <c r="R176" s="219"/>
      <c r="S176" s="219"/>
      <c r="U176" s="218" t="n">
        <f aca="false">DATE(YEAR(U171),MONTH(U171),DAY(U171)+7)</f>
        <v>36580</v>
      </c>
      <c r="V176" s="265" t="n">
        <f aca="false">AVERAGE($D176:$E176)-$G$3</f>
        <v>-17.25</v>
      </c>
      <c r="W176" s="218" t="n">
        <v>36659</v>
      </c>
      <c r="X176" s="265" t="n">
        <f aca="false">AVERAGE($N176:$O176)-$G$3</f>
        <v>0.25</v>
      </c>
      <c r="Y176" s="219" t="n">
        <f aca="false">$H$1+($H$2*$V176)</f>
        <v>3177564.7744379</v>
      </c>
      <c r="Z176" s="219" t="n">
        <f aca="false">$Q$1+($Q$2*$X176)</f>
        <v>2816166.65249286</v>
      </c>
      <c r="AA176" s="219"/>
      <c r="AC176" s="253" t="n">
        <f aca="false">WEEKDAY(AD176)</f>
        <v>3</v>
      </c>
      <c r="AD176" s="218" t="n">
        <f aca="false">DATE(YEAR(AD175),MONTH(AD175),DAY(AD175)+1)</f>
        <v>36564</v>
      </c>
      <c r="AE176" s="223" t="b">
        <f aca="false">OR(AC176=1,AC176=7)</f>
        <v>0</v>
      </c>
      <c r="AF176" s="267" t="n">
        <f aca="false">IF($AE176=TRUE(),(VLOOKUP($AD176,$W$138:$Z$243,4)),(VLOOKUP($AD176,$U$138:$Z$397,5)))</f>
        <v>0</v>
      </c>
    </row>
    <row r="177" customFormat="false" ht="11.25" hidden="false" customHeight="false" outlineLevel="0" collapsed="false">
      <c r="A177" s="253" t="n">
        <f aca="false">B177</f>
        <v>36581</v>
      </c>
      <c r="B177" s="218" t="n">
        <f aca="false">DATE(YEAR(B172),MONTH(B172),DAY(B172)+7)</f>
        <v>36581</v>
      </c>
      <c r="C177" s="219" t="n">
        <f aca="false">VLOOKUP($B177,data!$B$6:$M$9000,11,0)</f>
        <v>3366000</v>
      </c>
      <c r="D177" s="255" t="n">
        <f aca="false">VLOOKUP($B177,[6]Data!$A$1105:$E$1300,4,0)</f>
        <v>60</v>
      </c>
      <c r="E177" s="255" t="n">
        <f aca="false">VLOOKUP($B177,[6]Data!$A$1105:$E$1300,5,0)</f>
        <v>45.5</v>
      </c>
      <c r="F177" s="255" t="n">
        <f aca="false">AVERAGE($C171:$C177)</f>
        <v>3544571.42857143</v>
      </c>
      <c r="G177" s="265" t="n">
        <f aca="false">AVERAGE($D177:$E177)-$G$3</f>
        <v>-12.25</v>
      </c>
      <c r="H177" s="144" t="n">
        <f aca="false">C177*G177</f>
        <v>-41233500</v>
      </c>
      <c r="I177" s="144" t="n">
        <f aca="false">C177^2</f>
        <v>11329956000000</v>
      </c>
      <c r="J177" s="144" t="n">
        <f aca="false">G177^2</f>
        <v>150.0625</v>
      </c>
      <c r="K177" s="266" t="n">
        <v>36660</v>
      </c>
      <c r="L177" s="218" t="n">
        <v>36660</v>
      </c>
      <c r="M177" s="219" t="n">
        <f aca="false">VLOOKUP($L177,data!$B$6:$M$9000,11,0)</f>
        <v>2147000</v>
      </c>
      <c r="N177" s="255" t="n">
        <f aca="false">VLOOKUP($L177,[6]Data!$A$1105:$E$1300,4,0)</f>
        <v>69.5</v>
      </c>
      <c r="O177" s="255" t="n">
        <f aca="false">VLOOKUP($L177,[6]Data!$A$1105:$E$1300,5,0)</f>
        <v>54</v>
      </c>
      <c r="P177" s="265"/>
      <c r="Q177" s="219"/>
      <c r="R177" s="219"/>
      <c r="S177" s="219"/>
      <c r="U177" s="218" t="n">
        <f aca="false">DATE(YEAR(U172),MONTH(U172),DAY(U172)+7)</f>
        <v>36581</v>
      </c>
      <c r="V177" s="265" t="n">
        <f aca="false">AVERAGE($D177:$E177)-$G$3</f>
        <v>-12.25</v>
      </c>
      <c r="W177" s="218" t="n">
        <v>36660</v>
      </c>
      <c r="X177" s="265" t="n">
        <f aca="false">AVERAGE($N177:$O177)-$G$3</f>
        <v>-3.25</v>
      </c>
      <c r="Y177" s="219" t="n">
        <f aca="false">$H$1+($H$2*$V177)</f>
        <v>3196035.05528921</v>
      </c>
      <c r="Z177" s="219" t="n">
        <f aca="false">$Q$1+($Q$2*$X177)</f>
        <v>2834045.74373939</v>
      </c>
      <c r="AA177" s="219"/>
      <c r="AC177" s="253" t="n">
        <f aca="false">WEEKDAY(AD177)</f>
        <v>4</v>
      </c>
      <c r="AD177" s="218" t="n">
        <f aca="false">DATE(YEAR(AD176),MONTH(AD176),DAY(AD176)+1)</f>
        <v>36565</v>
      </c>
      <c r="AE177" s="223" t="b">
        <f aca="false">OR(AC177=1,AC177=7)</f>
        <v>0</v>
      </c>
      <c r="AF177" s="267" t="n">
        <f aca="false">IF($AE177=TRUE(),(VLOOKUP($AD177,$W$138:$Z$243,4)),(VLOOKUP($AD177,$U$138:$Z$397,5)))</f>
        <v>0</v>
      </c>
    </row>
    <row r="178" customFormat="false" ht="11.25" hidden="false" customHeight="false" outlineLevel="0" collapsed="false">
      <c r="A178" s="253" t="n">
        <f aca="false">B178</f>
        <v>36584</v>
      </c>
      <c r="B178" s="218" t="n">
        <f aca="false">DATE(YEAR(B173),MONTH(B173),DAY(B173)+7)</f>
        <v>36584</v>
      </c>
      <c r="C178" s="219" t="n">
        <f aca="false">VLOOKUP($B178,data!$B$6:$M$9000,11,0)</f>
        <v>3283000</v>
      </c>
      <c r="D178" s="255" t="n">
        <f aca="false">VLOOKUP($B178,[6]Data!$A$1105:$E$1300,4,0)</f>
        <v>59.5</v>
      </c>
      <c r="E178" s="255" t="n">
        <f aca="false">VLOOKUP($B178,[6]Data!$A$1105:$E$1300,5,0)</f>
        <v>45</v>
      </c>
      <c r="F178" s="255" t="n">
        <f aca="false">AVERAGE($C172:$C178)</f>
        <v>3506571.42857143</v>
      </c>
      <c r="G178" s="265" t="n">
        <f aca="false">AVERAGE($D178:$E178)-$G$3</f>
        <v>-12.75</v>
      </c>
      <c r="H178" s="144" t="n">
        <f aca="false">C178*G178</f>
        <v>-41858250</v>
      </c>
      <c r="I178" s="144" t="n">
        <f aca="false">C178^2</f>
        <v>10778089000000</v>
      </c>
      <c r="J178" s="144" t="n">
        <f aca="false">G178^2</f>
        <v>162.5625</v>
      </c>
      <c r="K178" s="266" t="n">
        <f aca="false">L178</f>
        <v>36666</v>
      </c>
      <c r="L178" s="218" t="n">
        <f aca="false">DATE(YEAR(L177),MONTH(L177),DAY(L177)+6)</f>
        <v>36666</v>
      </c>
      <c r="M178" s="219" t="n">
        <f aca="false">VLOOKUP($L178,data!$B$6:$M$9000,11,0)</f>
        <v>2495000</v>
      </c>
      <c r="N178" s="255" t="n">
        <f aca="false">VLOOKUP($L178,[6]Data!$A$1105:$E$1300,4,0)</f>
        <v>83</v>
      </c>
      <c r="O178" s="255" t="n">
        <f aca="false">VLOOKUP($L178,[6]Data!$A$1105:$E$1300,5,0)</f>
        <v>61</v>
      </c>
      <c r="P178" s="265"/>
      <c r="Q178" s="219"/>
      <c r="R178" s="219"/>
      <c r="S178" s="219"/>
      <c r="U178" s="218" t="n">
        <f aca="false">DATE(YEAR(U173),MONTH(U173),DAY(U173)+7)</f>
        <v>36584</v>
      </c>
      <c r="V178" s="265" t="n">
        <f aca="false">AVERAGE($D178:$E178)-$G$3</f>
        <v>-12.75</v>
      </c>
      <c r="W178" s="218" t="n">
        <f aca="false">DATE(YEAR(W177),MONTH(W177),DAY(W177)+6)</f>
        <v>36666</v>
      </c>
      <c r="X178" s="265" t="n">
        <f aca="false">AVERAGE($N178:$O178)-$G$3</f>
        <v>7</v>
      </c>
      <c r="Y178" s="219" t="n">
        <f aca="false">$H$1+($H$2*$V178)</f>
        <v>3194188.02720408</v>
      </c>
      <c r="Z178" s="219" t="n">
        <f aca="false">$Q$1+($Q$2*$X178)</f>
        <v>2781685.54794599</v>
      </c>
      <c r="AA178" s="219"/>
      <c r="AC178" s="253" t="n">
        <f aca="false">WEEKDAY(AD178)</f>
        <v>5</v>
      </c>
      <c r="AD178" s="218" t="n">
        <f aca="false">DATE(YEAR(AD177),MONTH(AD177),DAY(AD177)+1)</f>
        <v>36566</v>
      </c>
      <c r="AE178" s="223" t="b">
        <f aca="false">OR(AC178=1,AC178=7)</f>
        <v>0</v>
      </c>
      <c r="AF178" s="267" t="n">
        <f aca="false">IF($AE178=TRUE(),(VLOOKUP($AD178,$W$138:$Z$243,4)),(VLOOKUP($AD178,$U$138:$Z$397,5)))</f>
        <v>0</v>
      </c>
    </row>
    <row r="179" customFormat="false" ht="11.25" hidden="false" customHeight="false" outlineLevel="0" collapsed="false">
      <c r="A179" s="253" t="n">
        <f aca="false">B179</f>
        <v>36585</v>
      </c>
      <c r="B179" s="218" t="n">
        <f aca="false">DATE(YEAR(B174),MONTH(B174),DAY(B174)+7)</f>
        <v>36585</v>
      </c>
      <c r="C179" s="219" t="n">
        <f aca="false">VLOOKUP($B179,data!$B$6:$M$9000,11,0)</f>
        <v>3226000</v>
      </c>
      <c r="D179" s="255" t="n">
        <f aca="false">VLOOKUP($B179,[6]Data!$A$1105:$E$1300,4,0)</f>
        <v>61</v>
      </c>
      <c r="E179" s="255" t="n">
        <f aca="false">VLOOKUP($B179,[6]Data!$A$1105:$E$1300,5,0)</f>
        <v>43</v>
      </c>
      <c r="F179" s="255" t="n">
        <f aca="false">AVERAGE($C173:$C179)</f>
        <v>3504142.85714286</v>
      </c>
      <c r="G179" s="265" t="n">
        <f aca="false">AVERAGE($D179:$E179)-$G$3</f>
        <v>-13</v>
      </c>
      <c r="H179" s="144" t="n">
        <f aca="false">C179*G179</f>
        <v>-41938000</v>
      </c>
      <c r="I179" s="144" t="n">
        <f aca="false">C179^2</f>
        <v>10407076000000</v>
      </c>
      <c r="J179" s="144" t="n">
        <f aca="false">G179^2</f>
        <v>169</v>
      </c>
      <c r="K179" s="266" t="n">
        <f aca="false">L179</f>
        <v>36667</v>
      </c>
      <c r="L179" s="218" t="n">
        <f aca="false">DATE(YEAR(L178),MONTH(L178),DAY(L178)+1)</f>
        <v>36667</v>
      </c>
      <c r="M179" s="219" t="n">
        <f aca="false">VLOOKUP($L179,data!$B$6:$M$9000,11,0)</f>
        <v>2668000</v>
      </c>
      <c r="N179" s="255" t="n">
        <f aca="false">VLOOKUP($L179,[6]Data!$A$1105:$E$1300,4,0)</f>
        <v>85</v>
      </c>
      <c r="O179" s="255" t="n">
        <f aca="false">VLOOKUP($L179,[6]Data!$A$1105:$E$1300,5,0)</f>
        <v>62.5</v>
      </c>
      <c r="P179" s="265"/>
      <c r="Q179" s="219"/>
      <c r="R179" s="219"/>
      <c r="S179" s="219"/>
      <c r="U179" s="218" t="n">
        <f aca="false">DATE(YEAR(U174),MONTH(U174),DAY(U174)+7)</f>
        <v>36585</v>
      </c>
      <c r="V179" s="265" t="n">
        <f aca="false">AVERAGE($D179:$E179)-$G$3</f>
        <v>-13</v>
      </c>
      <c r="W179" s="218" t="n">
        <f aca="false">DATE(YEAR(W178),MONTH(W178),DAY(W178)+1)</f>
        <v>36667</v>
      </c>
      <c r="X179" s="265" t="n">
        <f aca="false">AVERAGE($N179:$O179)-$G$3</f>
        <v>8.75</v>
      </c>
      <c r="Y179" s="219" t="n">
        <f aca="false">$H$1+($H$2*$V179)</f>
        <v>3193264.51316151</v>
      </c>
      <c r="Z179" s="219" t="n">
        <f aca="false">$Q$1+($Q$2*$X179)</f>
        <v>2772746.00232273</v>
      </c>
      <c r="AA179" s="219"/>
      <c r="AC179" s="253" t="n">
        <f aca="false">WEEKDAY(AD179)</f>
        <v>6</v>
      </c>
      <c r="AD179" s="218" t="n">
        <f aca="false">DATE(YEAR(AD178),MONTH(AD178),DAY(AD178)+1)</f>
        <v>36567</v>
      </c>
      <c r="AE179" s="223" t="b">
        <f aca="false">OR(AC179=1,AC179=7)</f>
        <v>0</v>
      </c>
      <c r="AF179" s="267" t="n">
        <f aca="false">IF($AE179=TRUE(),(VLOOKUP($AD179,$W$138:$Z$243,4)),(VLOOKUP($AD179,$U$138:$Z$397,5)))</f>
        <v>0</v>
      </c>
    </row>
    <row r="180" customFormat="false" ht="11.25" hidden="false" customHeight="false" outlineLevel="0" collapsed="false">
      <c r="A180" s="253" t="n">
        <f aca="false">B180</f>
        <v>36586</v>
      </c>
      <c r="B180" s="218" t="n">
        <f aca="false">DATE(YEAR(B175),MONTH(B175),DAY(B175)+7)</f>
        <v>36586</v>
      </c>
      <c r="C180" s="219" t="n">
        <f aca="false">VLOOKUP($B180,data!$B$6:$M$9000,11,0)</f>
        <v>3170000</v>
      </c>
      <c r="D180" s="255" t="n">
        <f aca="false">VLOOKUP($B180,[6]Data!$A$1105:$E$1300,4,0)</f>
        <v>60</v>
      </c>
      <c r="E180" s="255" t="n">
        <f aca="false">VLOOKUP($B180,[6]Data!$A$1105:$E$1300,5,0)</f>
        <v>43.5</v>
      </c>
      <c r="F180" s="255" t="n">
        <f aca="false">AVERAGE($C174:$C180)</f>
        <v>3416571.42857143</v>
      </c>
      <c r="G180" s="265" t="n">
        <f aca="false">AVERAGE($D180:$E180)-$G$3</f>
        <v>-13.25</v>
      </c>
      <c r="H180" s="144" t="n">
        <f aca="false">C180*G180</f>
        <v>-42002500</v>
      </c>
      <c r="I180" s="144" t="n">
        <f aca="false">C180^2</f>
        <v>10048900000000</v>
      </c>
      <c r="J180" s="144" t="n">
        <f aca="false">G180^2</f>
        <v>175.5625</v>
      </c>
      <c r="K180" s="266" t="n">
        <f aca="false">L180</f>
        <v>36673</v>
      </c>
      <c r="L180" s="218" t="n">
        <f aca="false">DATE(YEAR(L179),MONTH(L179),DAY(L179)+6)</f>
        <v>36673</v>
      </c>
      <c r="M180" s="219" t="n">
        <f aca="false">VLOOKUP($L180,data!$B$6:$M$9000,11,0)</f>
        <v>2626000</v>
      </c>
      <c r="N180" s="255" t="n">
        <f aca="false">VLOOKUP($L180,[6]Data!$A$1105:$E$1300,4,0)</f>
        <v>86.5</v>
      </c>
      <c r="O180" s="255" t="n">
        <f aca="false">VLOOKUP($L180,[6]Data!$A$1105:$E$1300,5,0)</f>
        <v>61.5</v>
      </c>
      <c r="P180" s="265"/>
      <c r="Q180" s="219"/>
      <c r="R180" s="219"/>
      <c r="S180" s="219"/>
      <c r="U180" s="218" t="n">
        <f aca="false">DATE(YEAR(U175),MONTH(U175),DAY(U175)+7)</f>
        <v>36586</v>
      </c>
      <c r="V180" s="265" t="n">
        <f aca="false">AVERAGE($D180:$E180)-$G$3</f>
        <v>-13.25</v>
      </c>
      <c r="W180" s="218" t="n">
        <f aca="false">DATE(YEAR(W179),MONTH(W179),DAY(W179)+6)</f>
        <v>36673</v>
      </c>
      <c r="X180" s="265" t="n">
        <f aca="false">AVERAGE($N180:$O180)-$G$3</f>
        <v>9</v>
      </c>
      <c r="Y180" s="219" t="n">
        <f aca="false">$H$1+($H$2*$V180)</f>
        <v>3192340.99911895</v>
      </c>
      <c r="Z180" s="219" t="n">
        <f aca="false">$Q$1+($Q$2*$X180)</f>
        <v>2771468.92437655</v>
      </c>
      <c r="AA180" s="219"/>
      <c r="AC180" s="253" t="n">
        <f aca="false">WEEKDAY(AD180)</f>
        <v>7</v>
      </c>
      <c r="AD180" s="218" t="n">
        <f aca="false">DATE(YEAR(AD179),MONTH(AD179),DAY(AD179)+1)</f>
        <v>36568</v>
      </c>
      <c r="AE180" s="223" t="b">
        <f aca="false">OR(AC180=1,AC180=7)</f>
        <v>1</v>
      </c>
      <c r="AF180" s="267" t="n">
        <f aca="false">IF($AE180=TRUE(),(VLOOKUP($AD180,$W$138:$Z$243,4)),(VLOOKUP($AD180,$U$138:$Z$397,5)))</f>
        <v>0</v>
      </c>
    </row>
    <row r="181" customFormat="false" ht="11.25" hidden="false" customHeight="false" outlineLevel="0" collapsed="false">
      <c r="A181" s="253" t="n">
        <f aca="false">B181</f>
        <v>36587</v>
      </c>
      <c r="B181" s="218" t="n">
        <f aca="false">DATE(YEAR(B176),MONTH(B176),DAY(B176)+7)</f>
        <v>36587</v>
      </c>
      <c r="C181" s="219" t="n">
        <f aca="false">VLOOKUP($B181,data!$B$6:$M$9000,11,0)</f>
        <v>2972000</v>
      </c>
      <c r="D181" s="255" t="n">
        <f aca="false">VLOOKUP($B181,[6]Data!$A$1105:$E$1300,4,0)</f>
        <v>61.5</v>
      </c>
      <c r="E181" s="255" t="n">
        <f aca="false">VLOOKUP($B181,[6]Data!$A$1105:$E$1300,5,0)</f>
        <v>44.5</v>
      </c>
      <c r="F181" s="255" t="n">
        <f aca="false">AVERAGE($C175:$C181)</f>
        <v>3357285.71428571</v>
      </c>
      <c r="G181" s="265" t="n">
        <f aca="false">AVERAGE($D181:$E181)-$G$3</f>
        <v>-12</v>
      </c>
      <c r="H181" s="144" t="n">
        <f aca="false">C181*G181</f>
        <v>-35664000</v>
      </c>
      <c r="I181" s="144" t="n">
        <f aca="false">C181^2</f>
        <v>8832784000000</v>
      </c>
      <c r="J181" s="144" t="n">
        <f aca="false">G181^2</f>
        <v>144</v>
      </c>
      <c r="K181" s="266" t="n">
        <f aca="false">L181</f>
        <v>36674</v>
      </c>
      <c r="L181" s="218" t="n">
        <f aca="false">DATE(YEAR(L180),MONTH(L180),DAY(L180)+1)</f>
        <v>36674</v>
      </c>
      <c r="M181" s="219" t="n">
        <f aca="false">VLOOKUP($L181,data!$B$6:$M$9000,11,0)</f>
        <v>2485000</v>
      </c>
      <c r="N181" s="255" t="n">
        <f aca="false">VLOOKUP($L181,[6]Data!$A$1105:$E$1300,4,0)</f>
        <v>86</v>
      </c>
      <c r="O181" s="255" t="n">
        <f aca="false">VLOOKUP($L181,[6]Data!$A$1105:$E$1300,5,0)</f>
        <v>63.5</v>
      </c>
      <c r="P181" s="265"/>
      <c r="U181" s="218" t="n">
        <f aca="false">DATE(YEAR(U176),MONTH(U176),DAY(U176)+7)</f>
        <v>36587</v>
      </c>
      <c r="V181" s="265" t="n">
        <f aca="false">AVERAGE($D181:$E181)-$G$3</f>
        <v>-12</v>
      </c>
      <c r="W181" s="218" t="n">
        <f aca="false">DATE(YEAR(W180),MONTH(W180),DAY(W180)+1)</f>
        <v>36674</v>
      </c>
      <c r="X181" s="265" t="n">
        <f aca="false">AVERAGE($N181:$O181)-$G$3</f>
        <v>9.75</v>
      </c>
      <c r="Y181" s="219" t="n">
        <f aca="false">$H$1+($H$2*$V181)</f>
        <v>3196958.56933178</v>
      </c>
      <c r="Z181" s="219" t="n">
        <f aca="false">$Q$1+($Q$2*$X181)</f>
        <v>2767637.69053801</v>
      </c>
      <c r="AA181" s="219"/>
      <c r="AC181" s="253" t="n">
        <f aca="false">WEEKDAY(AD181)</f>
        <v>1</v>
      </c>
      <c r="AD181" s="218" t="n">
        <f aca="false">DATE(YEAR(AD180),MONTH(AD180),DAY(AD180)+1)</f>
        <v>36569</v>
      </c>
      <c r="AE181" s="223" t="b">
        <f aca="false">OR(AC181=1,AC181=7)</f>
        <v>1</v>
      </c>
      <c r="AF181" s="267" t="n">
        <f aca="false">IF($AE181=TRUE(),(VLOOKUP($AD181,$W$138:$Z$243,4)),(VLOOKUP($AD181,$U$138:$Z$397,5)))</f>
        <v>0</v>
      </c>
    </row>
    <row r="182" customFormat="false" ht="11.25" hidden="false" customHeight="false" outlineLevel="0" collapsed="false">
      <c r="A182" s="253" t="n">
        <f aca="false">B182</f>
        <v>36588</v>
      </c>
      <c r="B182" s="218" t="n">
        <f aca="false">DATE(YEAR(B177),MONTH(B177),DAY(B177)+7)</f>
        <v>36588</v>
      </c>
      <c r="C182" s="219" t="n">
        <f aca="false">VLOOKUP($B182,data!$B$6:$M$9000,11,0)</f>
        <v>3131000</v>
      </c>
      <c r="D182" s="255" t="n">
        <f aca="false">VLOOKUP($B182,[6]Data!$A$1105:$E$1300,4,0)</f>
        <v>63</v>
      </c>
      <c r="E182" s="255" t="n">
        <f aca="false">VLOOKUP($B182,[6]Data!$A$1105:$E$1300,5,0)</f>
        <v>47</v>
      </c>
      <c r="F182" s="255" t="n">
        <f aca="false">AVERAGE($C176:$C182)</f>
        <v>3246857.14285714</v>
      </c>
      <c r="G182" s="265" t="n">
        <f aca="false">AVERAGE($D182:$E182)-$G$3</f>
        <v>-10</v>
      </c>
      <c r="H182" s="144" t="n">
        <f aca="false">C182*G182</f>
        <v>-31310000</v>
      </c>
      <c r="I182" s="144" t="n">
        <f aca="false">C182^2</f>
        <v>9803161000000</v>
      </c>
      <c r="J182" s="144" t="n">
        <f aca="false">G182^2</f>
        <v>100</v>
      </c>
      <c r="K182" s="266" t="n">
        <f aca="false">L182</f>
        <v>36680</v>
      </c>
      <c r="L182" s="218" t="n">
        <f aca="false">DATE(YEAR(L181),MONTH(L181),DAY(L181)+6)</f>
        <v>36680</v>
      </c>
      <c r="M182" s="219" t="n">
        <f aca="false">VLOOKUP($L182,data!$B$6:$M$9000,11,0)</f>
        <v>2693000</v>
      </c>
      <c r="N182" s="255" t="n">
        <f aca="false">VLOOKUP($L182,[6]Data!$A$1105:$E$1300,4,0)</f>
        <v>83.5</v>
      </c>
      <c r="O182" s="255" t="n">
        <f aca="false">VLOOKUP($L182,[6]Data!$A$1105:$E$1300,5,0)</f>
        <v>60</v>
      </c>
      <c r="P182" s="265"/>
      <c r="U182" s="218" t="n">
        <f aca="false">DATE(YEAR(U177),MONTH(U177),DAY(U177)+7)</f>
        <v>36588</v>
      </c>
      <c r="V182" s="265" t="n">
        <f aca="false">AVERAGE($D182:$E182)-$G$3</f>
        <v>-10</v>
      </c>
      <c r="W182" s="218" t="n">
        <f aca="false">DATE(YEAR(W181),MONTH(W181),DAY(W181)+6)</f>
        <v>36680</v>
      </c>
      <c r="X182" s="265" t="n">
        <f aca="false">AVERAGE($N182:$O182)-$G$3</f>
        <v>6.75</v>
      </c>
      <c r="Y182" s="219" t="n">
        <f aca="false">$H$1+($H$2*$V182)</f>
        <v>3204346.6816723</v>
      </c>
      <c r="Z182" s="219" t="n">
        <f aca="false">$Q$1+($Q$2*$X182)</f>
        <v>2782962.62589217</v>
      </c>
      <c r="AA182" s="219"/>
      <c r="AC182" s="253" t="n">
        <f aca="false">WEEKDAY(AD182)</f>
        <v>2</v>
      </c>
      <c r="AD182" s="218" t="n">
        <f aca="false">DATE(YEAR(AD181),MONTH(AD181),DAY(AD181)+1)</f>
        <v>36570</v>
      </c>
      <c r="AE182" s="223" t="b">
        <f aca="false">OR(AC182=1,AC182=7)</f>
        <v>0</v>
      </c>
      <c r="AF182" s="267" t="n">
        <f aca="false">IF($AE182=TRUE(),(VLOOKUP($AD182,$W$138:$Z$243,4)),(VLOOKUP($AD182,$U$138:$Z$397,5)))</f>
        <v>0</v>
      </c>
    </row>
    <row r="183" customFormat="false" ht="11.25" hidden="false" customHeight="false" outlineLevel="0" collapsed="false">
      <c r="A183" s="253" t="n">
        <f aca="false">B183</f>
        <v>36591</v>
      </c>
      <c r="B183" s="218" t="n">
        <f aca="false">DATE(YEAR(B178),MONTH(B178),DAY(B178)+7)</f>
        <v>36591</v>
      </c>
      <c r="C183" s="219" t="n">
        <f aca="false">VLOOKUP($B183,data!$B$6:$M$9000,11,0)</f>
        <v>3813000</v>
      </c>
      <c r="D183" s="255" t="n">
        <f aca="false">VLOOKUP($B183,[6]Data!$A$1105:$E$1300,4,0)</f>
        <v>59</v>
      </c>
      <c r="E183" s="255" t="n">
        <f aca="false">VLOOKUP($B183,[6]Data!$A$1105:$E$1300,5,0)</f>
        <v>24.5</v>
      </c>
      <c r="F183" s="255" t="n">
        <f aca="false">AVERAGE($C177:$C183)</f>
        <v>3280142.85714286</v>
      </c>
      <c r="G183" s="265" t="n">
        <f aca="false">AVERAGE($D183:$E183)-$G$3</f>
        <v>-23.25</v>
      </c>
      <c r="H183" s="144" t="n">
        <f aca="false">C183*G183</f>
        <v>-88652250</v>
      </c>
      <c r="I183" s="144" t="n">
        <f aca="false">C183^2</f>
        <v>14538969000000</v>
      </c>
      <c r="J183" s="144" t="n">
        <f aca="false">G183^2</f>
        <v>540.5625</v>
      </c>
      <c r="K183" s="266" t="n">
        <f aca="false">L183</f>
        <v>36681</v>
      </c>
      <c r="L183" s="218" t="n">
        <f aca="false">DATE(YEAR(L182),MONTH(L182),DAY(L182)+1)</f>
        <v>36681</v>
      </c>
      <c r="M183" s="219" t="n">
        <f aca="false">VLOOKUP($L183,data!$B$6:$M$9000,11,0)</f>
        <v>2488000</v>
      </c>
      <c r="N183" s="255" t="n">
        <f aca="false">VLOOKUP($L183,[6]Data!$A$1105:$E$1300,4,0)</f>
        <v>86</v>
      </c>
      <c r="O183" s="255" t="n">
        <f aca="false">VLOOKUP($L183,[6]Data!$A$1105:$E$1300,5,0)</f>
        <v>61.5</v>
      </c>
      <c r="P183" s="265"/>
      <c r="U183" s="218" t="n">
        <f aca="false">DATE(YEAR(U178),MONTH(U178),DAY(U178)+7)</f>
        <v>36591</v>
      </c>
      <c r="V183" s="265" t="n">
        <f aca="false">AVERAGE($D183:$E183)-$G$3</f>
        <v>-23.25</v>
      </c>
      <c r="W183" s="218" t="n">
        <f aca="false">DATE(YEAR(W182),MONTH(W182),DAY(W182)+1)</f>
        <v>36681</v>
      </c>
      <c r="X183" s="265" t="n">
        <f aca="false">AVERAGE($N183:$O183)-$G$3</f>
        <v>8.75</v>
      </c>
      <c r="Y183" s="219" t="n">
        <f aca="false">$H$1+($H$2*$V183)</f>
        <v>3155400.43741633</v>
      </c>
      <c r="Z183" s="219" t="n">
        <f aca="false">$Q$1+($Q$2*$X183)</f>
        <v>2772746.00232273</v>
      </c>
      <c r="AA183" s="219"/>
      <c r="AC183" s="253" t="n">
        <f aca="false">WEEKDAY(AD183)</f>
        <v>3</v>
      </c>
      <c r="AD183" s="218" t="n">
        <f aca="false">DATE(YEAR(AD182),MONTH(AD182),DAY(AD182)+1)</f>
        <v>36571</v>
      </c>
      <c r="AE183" s="223" t="b">
        <f aca="false">OR(AC183=1,AC183=7)</f>
        <v>0</v>
      </c>
      <c r="AF183" s="267" t="n">
        <f aca="false">IF($AE183=TRUE(),(VLOOKUP($AD183,$W$138:$Z$243,4)),(VLOOKUP($AD183,$U$138:$Z$397,5)))</f>
        <v>0</v>
      </c>
    </row>
    <row r="184" customFormat="false" ht="11.25" hidden="false" customHeight="false" outlineLevel="0" collapsed="false">
      <c r="A184" s="253" t="n">
        <f aca="false">B184</f>
        <v>36592</v>
      </c>
      <c r="B184" s="218" t="n">
        <f aca="false">DATE(YEAR(B179),MONTH(B179),DAY(B179)+7)</f>
        <v>36592</v>
      </c>
      <c r="C184" s="219" t="n">
        <f aca="false">VLOOKUP($B184,data!$B$6:$M$9000,11,0)</f>
        <v>3679000</v>
      </c>
      <c r="D184" s="255" t="n">
        <f aca="false">VLOOKUP($B184,[6]Data!$A$1105:$E$1300,4,0)</f>
        <v>57.5</v>
      </c>
      <c r="E184" s="255" t="n">
        <f aca="false">VLOOKUP($B184,[6]Data!$A$1105:$E$1300,5,0)</f>
        <v>42</v>
      </c>
      <c r="F184" s="255" t="n">
        <f aca="false">AVERAGE($C178:$C184)</f>
        <v>3324857.14285714</v>
      </c>
      <c r="G184" s="265" t="n">
        <f aca="false">AVERAGE($D184:$E184)-$G$3</f>
        <v>-15.25</v>
      </c>
      <c r="H184" s="144" t="n">
        <f aca="false">C184*G184</f>
        <v>-56104750</v>
      </c>
      <c r="I184" s="144" t="n">
        <f aca="false">C184^2</f>
        <v>13535041000000</v>
      </c>
      <c r="J184" s="144" t="n">
        <f aca="false">G184^2</f>
        <v>232.5625</v>
      </c>
      <c r="K184" s="266" t="n">
        <f aca="false">L184</f>
        <v>36687</v>
      </c>
      <c r="L184" s="218" t="n">
        <f aca="false">DATE(YEAR(L183),MONTH(L183),DAY(L183)+6)</f>
        <v>36687</v>
      </c>
      <c r="M184" s="219" t="n">
        <f aca="false">VLOOKUP($L184,data!$B$6:$M$9000,11,0)</f>
        <v>2723000</v>
      </c>
      <c r="N184" s="255" t="n">
        <f aca="false">VLOOKUP($L184,[6]Data!$A$1105:$E$1300,4,0)</f>
        <v>75.5</v>
      </c>
      <c r="O184" s="255" t="n">
        <f aca="false">VLOOKUP($L184,[6]Data!$A$1105:$E$1300,5,0)</f>
        <v>56</v>
      </c>
      <c r="P184" s="265"/>
      <c r="U184" s="218" t="n">
        <f aca="false">DATE(YEAR(U179),MONTH(U179),DAY(U179)+7)</f>
        <v>36592</v>
      </c>
      <c r="V184" s="265" t="n">
        <f aca="false">AVERAGE($D184:$E184)-$G$3</f>
        <v>-15.25</v>
      </c>
      <c r="W184" s="218" t="n">
        <f aca="false">DATE(YEAR(W183),MONTH(W183),DAY(W183)+6)</f>
        <v>36687</v>
      </c>
      <c r="X184" s="265" t="n">
        <f aca="false">AVERAGE($N184:$O184)-$G$3</f>
        <v>0.75</v>
      </c>
      <c r="Y184" s="219" t="n">
        <f aca="false">$H$1+($H$2*$V184)</f>
        <v>3184952.88677842</v>
      </c>
      <c r="Z184" s="219" t="n">
        <f aca="false">$Q$1+($Q$2*$X184)</f>
        <v>2813612.4966005</v>
      </c>
      <c r="AA184" s="219"/>
      <c r="AC184" s="253" t="n">
        <f aca="false">WEEKDAY(AD184)</f>
        <v>4</v>
      </c>
      <c r="AD184" s="218" t="n">
        <f aca="false">DATE(YEAR(AD183),MONTH(AD183),DAY(AD183)+1)</f>
        <v>36572</v>
      </c>
      <c r="AE184" s="223" t="b">
        <f aca="false">OR(AC184=1,AC184=7)</f>
        <v>0</v>
      </c>
      <c r="AF184" s="267" t="n">
        <f aca="false">IF($AE184=TRUE(),(VLOOKUP($AD184,$W$138:$Z$243,4)),(VLOOKUP($AD184,$U$138:$Z$397,5)))</f>
        <v>0</v>
      </c>
    </row>
    <row r="185" customFormat="false" ht="11.25" hidden="false" customHeight="false" outlineLevel="0" collapsed="false">
      <c r="A185" s="253" t="n">
        <f aca="false">B185</f>
        <v>36593</v>
      </c>
      <c r="B185" s="218" t="n">
        <f aca="false">DATE(YEAR(B180),MONTH(B180),DAY(B180)+7)</f>
        <v>36593</v>
      </c>
      <c r="C185" s="219" t="n">
        <f aca="false">VLOOKUP($B185,data!$B$6:$M$9000,11,0)</f>
        <v>3762000</v>
      </c>
      <c r="D185" s="255" t="n">
        <f aca="false">VLOOKUP($B185,[6]Data!$A$1105:$E$1300,4,0)</f>
        <v>57.5</v>
      </c>
      <c r="E185" s="255" t="n">
        <f aca="false">VLOOKUP($B185,[6]Data!$A$1105:$E$1300,5,0)</f>
        <v>48.5</v>
      </c>
      <c r="F185" s="255" t="n">
        <f aca="false">AVERAGE($C179:$C185)</f>
        <v>3393285.71428571</v>
      </c>
      <c r="G185" s="265" t="n">
        <f aca="false">AVERAGE($D185:$E185)-$G$3</f>
        <v>-12</v>
      </c>
      <c r="H185" s="144" t="n">
        <f aca="false">C185*G185</f>
        <v>-45144000</v>
      </c>
      <c r="I185" s="144" t="n">
        <f aca="false">C185^2</f>
        <v>14152644000000</v>
      </c>
      <c r="J185" s="144" t="n">
        <f aca="false">G185^2</f>
        <v>144</v>
      </c>
      <c r="K185" s="266" t="n">
        <f aca="false">L185</f>
        <v>36688</v>
      </c>
      <c r="L185" s="218" t="n">
        <f aca="false">DATE(YEAR(L184),MONTH(L184),DAY(L184)+1)</f>
        <v>36688</v>
      </c>
      <c r="M185" s="219" t="n">
        <f aca="false">VLOOKUP($L185,data!$B$6:$M$9000,11,0)</f>
        <v>2434000</v>
      </c>
      <c r="N185" s="255" t="n">
        <f aca="false">VLOOKUP($L185,[6]Data!$A$1105:$E$1300,4,0)</f>
        <v>79</v>
      </c>
      <c r="O185" s="255" t="n">
        <f aca="false">VLOOKUP($L185,[6]Data!$A$1105:$E$1300,5,0)</f>
        <v>57</v>
      </c>
      <c r="P185" s="265"/>
      <c r="U185" s="218" t="n">
        <f aca="false">DATE(YEAR(U180),MONTH(U180),DAY(U180)+7)</f>
        <v>36593</v>
      </c>
      <c r="V185" s="265" t="n">
        <f aca="false">AVERAGE($D185:$E185)-$G$3</f>
        <v>-12</v>
      </c>
      <c r="W185" s="218" t="n">
        <f aca="false">DATE(YEAR(W184),MONTH(W184),DAY(W184)+1)</f>
        <v>36688</v>
      </c>
      <c r="X185" s="265" t="n">
        <f aca="false">AVERAGE($N185:$O185)-$G$3</f>
        <v>3</v>
      </c>
      <c r="Y185" s="219" t="n">
        <f aca="false">$H$1+($H$2*$V185)</f>
        <v>3196958.56933178</v>
      </c>
      <c r="Z185" s="219" t="n">
        <f aca="false">$Q$1+($Q$2*$X185)</f>
        <v>2802118.79508488</v>
      </c>
      <c r="AA185" s="219"/>
      <c r="AC185" s="253" t="n">
        <f aca="false">WEEKDAY(AD185)</f>
        <v>5</v>
      </c>
      <c r="AD185" s="218" t="n">
        <f aca="false">DATE(YEAR(AD184),MONTH(AD184),DAY(AD184)+1)</f>
        <v>36573</v>
      </c>
      <c r="AE185" s="223" t="b">
        <f aca="false">OR(AC185=1,AC185=7)</f>
        <v>0</v>
      </c>
      <c r="AF185" s="267" t="n">
        <f aca="false">IF($AE185=TRUE(),(VLOOKUP($AD185,$W$138:$Z$243,4)),(VLOOKUP($AD185,$U$138:$Z$397,5)))</f>
        <v>3196035.05528921</v>
      </c>
    </row>
    <row r="186" customFormat="false" ht="11.25" hidden="false" customHeight="false" outlineLevel="0" collapsed="false">
      <c r="A186" s="253" t="n">
        <f aca="false">B186</f>
        <v>36594</v>
      </c>
      <c r="B186" s="218" t="n">
        <f aca="false">DATE(YEAR(B181),MONTH(B181),DAY(B181)+7)</f>
        <v>36594</v>
      </c>
      <c r="C186" s="219" t="n">
        <f aca="false">VLOOKUP($B186,data!$B$6:$M$9000,11,0)</f>
        <v>3425000</v>
      </c>
      <c r="D186" s="255" t="n">
        <f aca="false">VLOOKUP($B186,[6]Data!$A$1105:$E$1300,4,0)</f>
        <v>58</v>
      </c>
      <c r="E186" s="255" t="n">
        <f aca="false">VLOOKUP($B186,[6]Data!$A$1105:$E$1300,5,0)</f>
        <v>47</v>
      </c>
      <c r="F186" s="255" t="n">
        <f aca="false">AVERAGE($C180:$C186)</f>
        <v>3421714.28571429</v>
      </c>
      <c r="G186" s="265" t="n">
        <f aca="false">AVERAGE($D186:$E186)-$G$3</f>
        <v>-12.5</v>
      </c>
      <c r="H186" s="144" t="n">
        <f aca="false">C186*G186</f>
        <v>-42812500</v>
      </c>
      <c r="I186" s="144" t="n">
        <f aca="false">C186^2</f>
        <v>11730625000000</v>
      </c>
      <c r="J186" s="144" t="n">
        <f aca="false">G186^2</f>
        <v>156.25</v>
      </c>
      <c r="K186" s="266" t="n">
        <f aca="false">L186</f>
        <v>36694</v>
      </c>
      <c r="L186" s="218" t="n">
        <f aca="false">DATE(YEAR(L185),MONTH(L185),DAY(L185)+6)</f>
        <v>36694</v>
      </c>
      <c r="M186" s="219" t="n">
        <f aca="false">VLOOKUP($L186,data!$B$6:$M$9000,11,0)</f>
        <v>2797000</v>
      </c>
      <c r="N186" s="255" t="n">
        <f aca="false">VLOOKUP($L186,[6]Data!$A$1105:$E$1300,4,0)</f>
        <v>86</v>
      </c>
      <c r="O186" s="255" t="n">
        <f aca="false">VLOOKUP($L186,[6]Data!$A$1105:$E$1300,5,0)</f>
        <v>68</v>
      </c>
      <c r="P186" s="265"/>
      <c r="U186" s="218" t="n">
        <f aca="false">DATE(YEAR(U181),MONTH(U181),DAY(U181)+7)</f>
        <v>36594</v>
      </c>
      <c r="V186" s="265" t="n">
        <f aca="false">AVERAGE($D186:$E186)-$G$3</f>
        <v>-12.5</v>
      </c>
      <c r="W186" s="218" t="n">
        <f aca="false">DATE(YEAR(W185),MONTH(W185),DAY(W185)+6)</f>
        <v>36694</v>
      </c>
      <c r="X186" s="265" t="n">
        <f aca="false">AVERAGE($N186:$O186)-$G$3</f>
        <v>12</v>
      </c>
      <c r="Y186" s="219" t="n">
        <f aca="false">$H$1+($H$2*$V186)</f>
        <v>3195111.54124665</v>
      </c>
      <c r="Z186" s="219" t="n">
        <f aca="false">$Q$1+($Q$2*$X186)</f>
        <v>2756143.98902239</v>
      </c>
      <c r="AA186" s="219"/>
      <c r="AC186" s="253" t="n">
        <f aca="false">WEEKDAY(AD186)</f>
        <v>6</v>
      </c>
      <c r="AD186" s="218" t="n">
        <f aca="false">DATE(YEAR(AD185),MONTH(AD185),DAY(AD185)+1)</f>
        <v>36574</v>
      </c>
      <c r="AE186" s="223" t="b">
        <f aca="false">OR(AC186=1,AC186=7)</f>
        <v>0</v>
      </c>
      <c r="AF186" s="267" t="n">
        <f aca="false">IF($AE186=TRUE(),(VLOOKUP($AD186,$W$138:$Z$243,4)),(VLOOKUP($AD186,$U$138:$Z$397,5)))</f>
        <v>3208964.25188513</v>
      </c>
    </row>
    <row r="187" customFormat="false" ht="11.25" hidden="false" customHeight="false" outlineLevel="0" collapsed="false">
      <c r="A187" s="253" t="n">
        <f aca="false">B187</f>
        <v>36595</v>
      </c>
      <c r="B187" s="218" t="n">
        <f aca="false">DATE(YEAR(B182),MONTH(B182),DAY(B182)+7)</f>
        <v>36595</v>
      </c>
      <c r="C187" s="219" t="n">
        <f aca="false">VLOOKUP($B187,data!$B$6:$M$9000,11,0)</f>
        <v>2824000</v>
      </c>
      <c r="D187" s="255" t="n">
        <f aca="false">VLOOKUP($B187,[6]Data!$A$1105:$E$1300,4,0)</f>
        <v>71</v>
      </c>
      <c r="E187" s="255" t="n">
        <f aca="false">VLOOKUP($B187,[6]Data!$A$1105:$E$1300,5,0)</f>
        <v>47.5</v>
      </c>
      <c r="F187" s="255" t="n">
        <f aca="false">AVERAGE($C181:$C187)</f>
        <v>3372285.71428571</v>
      </c>
      <c r="G187" s="265" t="n">
        <f aca="false">AVERAGE($D187:$E187)-$G$3</f>
        <v>-5.75</v>
      </c>
      <c r="H187" s="144" t="n">
        <f aca="false">C187*G187</f>
        <v>-16238000</v>
      </c>
      <c r="I187" s="144" t="n">
        <f aca="false">C187^2</f>
        <v>7974976000000</v>
      </c>
      <c r="J187" s="144" t="n">
        <f aca="false">G187^2</f>
        <v>33.0625</v>
      </c>
      <c r="K187" s="266" t="n">
        <f aca="false">L187</f>
        <v>36695</v>
      </c>
      <c r="L187" s="218" t="n">
        <f aca="false">DATE(YEAR(L186),MONTH(L186),DAY(L186)+1)</f>
        <v>36695</v>
      </c>
      <c r="M187" s="219" t="n">
        <f aca="false">VLOOKUP($L187,data!$B$6:$M$9000,11,0)</f>
        <v>2598000</v>
      </c>
      <c r="N187" s="255" t="n">
        <f aca="false">VLOOKUP($L187,[6]Data!$A$1105:$E$1300,4,0)</f>
        <v>81.5</v>
      </c>
      <c r="O187" s="255" t="n">
        <f aca="false">VLOOKUP($L187,[6]Data!$A$1105:$E$1300,5,0)</f>
        <v>64</v>
      </c>
      <c r="P187" s="265"/>
      <c r="U187" s="218" t="n">
        <f aca="false">DATE(YEAR(U182),MONTH(U182),DAY(U182)+7)</f>
        <v>36595</v>
      </c>
      <c r="V187" s="265" t="n">
        <f aca="false">AVERAGE($D187:$E187)-$G$3</f>
        <v>-5.75</v>
      </c>
      <c r="W187" s="218" t="n">
        <f aca="false">DATE(YEAR(W186),MONTH(W186),DAY(W186)+1)</f>
        <v>36695</v>
      </c>
      <c r="X187" s="265" t="n">
        <f aca="false">AVERAGE($N187:$O187)-$G$3</f>
        <v>7.75</v>
      </c>
      <c r="Y187" s="219" t="n">
        <f aca="false">$H$1+($H$2*$V187)</f>
        <v>3220046.42039591</v>
      </c>
      <c r="Z187" s="219" t="n">
        <f aca="false">$Q$1+($Q$2*$X187)</f>
        <v>2777854.31410745</v>
      </c>
      <c r="AA187" s="219"/>
      <c r="AC187" s="253" t="n">
        <f aca="false">WEEKDAY(AD187)</f>
        <v>7</v>
      </c>
      <c r="AD187" s="218" t="n">
        <f aca="false">DATE(YEAR(AD186),MONTH(AD186),DAY(AD186)+1)</f>
        <v>36575</v>
      </c>
      <c r="AE187" s="223" t="b">
        <f aca="false">OR(AC187=1,AC187=7)</f>
        <v>1</v>
      </c>
      <c r="AF187" s="267" t="n">
        <f aca="false">IF($AE187=TRUE(),(VLOOKUP($AD187,$W$138:$Z$243,4)),(VLOOKUP($AD187,$U$138:$Z$397,5)))</f>
        <v>2854478.99087827</v>
      </c>
    </row>
    <row r="188" customFormat="false" ht="11.25" hidden="false" customHeight="false" outlineLevel="0" collapsed="false">
      <c r="A188" s="253" t="n">
        <f aca="false">B188</f>
        <v>36598</v>
      </c>
      <c r="B188" s="218" t="n">
        <f aca="false">DATE(YEAR(B183),MONTH(B183),DAY(B183)+7)</f>
        <v>36598</v>
      </c>
      <c r="C188" s="219" t="n">
        <f aca="false">VLOOKUP($B188,data!$B$6:$M$9000,11,0)</f>
        <v>2887000</v>
      </c>
      <c r="D188" s="255" t="n">
        <f aca="false">VLOOKUP($B188,[6]Data!$A$1105:$E$1300,4,0)</f>
        <v>66</v>
      </c>
      <c r="E188" s="255" t="n">
        <f aca="false">VLOOKUP($B188,[6]Data!$A$1105:$E$1300,5,0)</f>
        <v>51</v>
      </c>
      <c r="F188" s="255" t="n">
        <f aca="false">AVERAGE($C182:$C188)</f>
        <v>3360142.85714286</v>
      </c>
      <c r="G188" s="265" t="n">
        <f aca="false">AVERAGE($D188:$E188)-$G$3</f>
        <v>-6.5</v>
      </c>
      <c r="H188" s="144" t="n">
        <f aca="false">C188*G188</f>
        <v>-18765500</v>
      </c>
      <c r="I188" s="144" t="n">
        <f aca="false">C188^2</f>
        <v>8334769000000</v>
      </c>
      <c r="J188" s="144" t="n">
        <f aca="false">G188^2</f>
        <v>42.25</v>
      </c>
      <c r="K188" s="266" t="n">
        <f aca="false">L188</f>
        <v>36701</v>
      </c>
      <c r="L188" s="218" t="n">
        <f aca="false">DATE(YEAR(L187),MONTH(L187),DAY(L187)+6)</f>
        <v>36701</v>
      </c>
      <c r="M188" s="219" t="n">
        <f aca="false">VLOOKUP($L188,data!$B$6:$M$9000,11,0)</f>
        <v>2907000</v>
      </c>
      <c r="N188" s="255" t="n">
        <f aca="false">VLOOKUP($L188,[6]Data!$A$1105:$E$1300,4,0)</f>
        <v>88</v>
      </c>
      <c r="O188" s="255" t="n">
        <f aca="false">VLOOKUP($L188,[6]Data!$A$1105:$E$1300,5,0)</f>
        <v>67</v>
      </c>
      <c r="P188" s="265"/>
      <c r="U188" s="218" t="n">
        <f aca="false">DATE(YEAR(U183),MONTH(U183),DAY(U183)+7)</f>
        <v>36598</v>
      </c>
      <c r="V188" s="265" t="n">
        <f aca="false">AVERAGE($D188:$E188)-$G$3</f>
        <v>-6.5</v>
      </c>
      <c r="W188" s="218" t="n">
        <f aca="false">DATE(YEAR(W187),MONTH(W187),DAY(W187)+6)</f>
        <v>36701</v>
      </c>
      <c r="X188" s="265" t="n">
        <f aca="false">AVERAGE($N188:$O188)-$G$3</f>
        <v>12.5</v>
      </c>
      <c r="Y188" s="219" t="n">
        <f aca="false">$H$1+($H$2*$V188)</f>
        <v>3217275.87826822</v>
      </c>
      <c r="Z188" s="219" t="n">
        <f aca="false">$Q$1+($Q$2*$X188)</f>
        <v>2753589.83313003</v>
      </c>
      <c r="AA188" s="219"/>
      <c r="AC188" s="253" t="n">
        <f aca="false">WEEKDAY(AD188)</f>
        <v>1</v>
      </c>
      <c r="AD188" s="218" t="n">
        <f aca="false">DATE(YEAR(AD187),MONTH(AD187),DAY(AD187)+1)</f>
        <v>36576</v>
      </c>
      <c r="AE188" s="223" t="b">
        <f aca="false">OR(AC188=1,AC188=7)</f>
        <v>1</v>
      </c>
      <c r="AF188" s="267" t="n">
        <f aca="false">IF($AE188=TRUE(),(VLOOKUP($AD188,$W$138:$Z$243,4)),(VLOOKUP($AD188,$U$138:$Z$397,5)))</f>
        <v>2854478.99087827</v>
      </c>
    </row>
    <row r="189" customFormat="false" ht="11.25" hidden="false" customHeight="false" outlineLevel="0" collapsed="false">
      <c r="A189" s="253" t="n">
        <f aca="false">B189</f>
        <v>36599</v>
      </c>
      <c r="B189" s="218" t="n">
        <f aca="false">DATE(YEAR(B184),MONTH(B184),DAY(B184)+7)</f>
        <v>36599</v>
      </c>
      <c r="C189" s="219" t="n">
        <f aca="false">VLOOKUP($B189,data!$B$6:$M$9000,11,0)</f>
        <v>2687000</v>
      </c>
      <c r="D189" s="255" t="n">
        <f aca="false">VLOOKUP($B189,[6]Data!$A$1105:$E$1300,4,0)</f>
        <v>66</v>
      </c>
      <c r="E189" s="255" t="n">
        <f aca="false">VLOOKUP($B189,[6]Data!$A$1105:$E$1300,5,0)</f>
        <v>50</v>
      </c>
      <c r="F189" s="255" t="n">
        <f aca="false">AVERAGE($C183:$C189)</f>
        <v>3296714.28571429</v>
      </c>
      <c r="G189" s="265" t="n">
        <f aca="false">AVERAGE($D189:$E189)-$G$3</f>
        <v>-7</v>
      </c>
      <c r="H189" s="144" t="n">
        <f aca="false">C189*G189</f>
        <v>-18809000</v>
      </c>
      <c r="I189" s="144" t="n">
        <f aca="false">C189^2</f>
        <v>7219969000000</v>
      </c>
      <c r="J189" s="144" t="n">
        <f aca="false">G189^2</f>
        <v>49</v>
      </c>
      <c r="K189" s="266" t="n">
        <f aca="false">L189</f>
        <v>36702</v>
      </c>
      <c r="L189" s="218" t="n">
        <f aca="false">DATE(YEAR(L188),MONTH(L188),DAY(L188)+1)</f>
        <v>36702</v>
      </c>
      <c r="M189" s="219" t="n">
        <f aca="false">VLOOKUP($L189,data!$B$6:$M$9000,11,0)</f>
        <v>2772000</v>
      </c>
      <c r="N189" s="255" t="n">
        <f aca="false">VLOOKUP($L189,[6]Data!$A$1105:$E$1300,4,0)</f>
        <v>96</v>
      </c>
      <c r="O189" s="255" t="n">
        <f aca="false">VLOOKUP($L189,[6]Data!$A$1105:$E$1300,5,0)</f>
        <v>66</v>
      </c>
      <c r="P189" s="265"/>
      <c r="U189" s="218" t="n">
        <f aca="false">DATE(YEAR(U184),MONTH(U184),DAY(U184)+7)</f>
        <v>36599</v>
      </c>
      <c r="V189" s="265" t="n">
        <f aca="false">AVERAGE($D189:$E189)-$G$3</f>
        <v>-7</v>
      </c>
      <c r="W189" s="218" t="n">
        <f aca="false">DATE(YEAR(W188),MONTH(W188),DAY(W188)+1)</f>
        <v>36702</v>
      </c>
      <c r="X189" s="265" t="n">
        <f aca="false">AVERAGE($N189:$O189)-$G$3</f>
        <v>16</v>
      </c>
      <c r="Y189" s="219" t="n">
        <f aca="false">$H$1+($H$2*$V189)</f>
        <v>3215428.85018309</v>
      </c>
      <c r="Z189" s="219" t="n">
        <f aca="false">$Q$1+($Q$2*$X189)</f>
        <v>2735710.7418835</v>
      </c>
      <c r="AA189" s="219"/>
      <c r="AC189" s="253" t="n">
        <f aca="false">WEEKDAY(AD189)</f>
        <v>2</v>
      </c>
      <c r="AD189" s="218" t="n">
        <f aca="false">DATE(YEAR(AD188),MONTH(AD188),DAY(AD188)+1)</f>
        <v>36577</v>
      </c>
      <c r="AE189" s="223" t="b">
        <f aca="false">OR(AC189=1,AC189=7)</f>
        <v>0</v>
      </c>
      <c r="AF189" s="267" t="n">
        <f aca="false">IF($AE189=TRUE(),(VLOOKUP($AD189,$W$138:$Z$243,4)),(VLOOKUP($AD189,$U$138:$Z$397,5)))</f>
        <v>3201576.1395446</v>
      </c>
    </row>
    <row r="190" customFormat="false" ht="11.25" hidden="false" customHeight="false" outlineLevel="0" collapsed="false">
      <c r="A190" s="253" t="n">
        <f aca="false">B190</f>
        <v>36600</v>
      </c>
      <c r="B190" s="218" t="n">
        <f aca="false">DATE(YEAR(B185),MONTH(B185),DAY(B185)+7)</f>
        <v>36600</v>
      </c>
      <c r="C190" s="219" t="n">
        <f aca="false">VLOOKUP($B190,data!$B$6:$M$9000,11,0)</f>
        <v>2589000</v>
      </c>
      <c r="D190" s="255" t="n">
        <f aca="false">VLOOKUP($B190,[6]Data!$A$1105:$E$1300,4,0)</f>
        <v>69</v>
      </c>
      <c r="E190" s="255" t="n">
        <f aca="false">VLOOKUP($B190,[6]Data!$A$1105:$E$1300,5,0)</f>
        <v>52.5</v>
      </c>
      <c r="F190" s="255" t="n">
        <f aca="false">AVERAGE($C184:$C190)</f>
        <v>3121857.14285714</v>
      </c>
      <c r="G190" s="265" t="n">
        <f aca="false">AVERAGE($D190:$E190)-$G$3</f>
        <v>-4.25</v>
      </c>
      <c r="H190" s="144" t="n">
        <f aca="false">C190*G190</f>
        <v>-11003250</v>
      </c>
      <c r="I190" s="144" t="n">
        <f aca="false">C190^2</f>
        <v>6702921000000</v>
      </c>
      <c r="J190" s="144" t="n">
        <f aca="false">G190^2</f>
        <v>18.0625</v>
      </c>
      <c r="K190" s="266" t="n">
        <f aca="false">L190</f>
        <v>36708</v>
      </c>
      <c r="L190" s="218" t="n">
        <f aca="false">DATE(YEAR(L189),MONTH(L189),DAY(L189)+6)</f>
        <v>36708</v>
      </c>
      <c r="M190" s="219" t="n">
        <f aca="false">VLOOKUP($L190,data!$B$6:$M$9000,11,0)</f>
        <v>3019000</v>
      </c>
      <c r="N190" s="255" t="n">
        <f aca="false">VLOOKUP($L190,[6]Data!$A$1105:$E$1300,4,0)</f>
        <v>87.5</v>
      </c>
      <c r="O190" s="255" t="n">
        <f aca="false">VLOOKUP($L190,[6]Data!$A$1105:$E$1300,5,0)</f>
        <v>68.5</v>
      </c>
      <c r="P190" s="265"/>
      <c r="U190" s="218" t="n">
        <f aca="false">DATE(YEAR(U185),MONTH(U185),DAY(U185)+7)</f>
        <v>36600</v>
      </c>
      <c r="V190" s="265" t="n">
        <f aca="false">AVERAGE($D190:$E190)-$G$3</f>
        <v>-4.25</v>
      </c>
      <c r="W190" s="218" t="n">
        <f aca="false">DATE(YEAR(W189),MONTH(W189),DAY(W189)+6)</f>
        <v>36708</v>
      </c>
      <c r="X190" s="265" t="n">
        <f aca="false">AVERAGE($N190:$O190)-$G$3</f>
        <v>13</v>
      </c>
      <c r="Y190" s="219" t="n">
        <f aca="false">$H$1+($H$2*$V190)</f>
        <v>3225587.50465131</v>
      </c>
      <c r="Z190" s="219" t="n">
        <f aca="false">$Q$1+($Q$2*$X190)</f>
        <v>2751035.67723767</v>
      </c>
      <c r="AA190" s="219"/>
      <c r="AC190" s="253" t="n">
        <f aca="false">WEEKDAY(AD190)</f>
        <v>3</v>
      </c>
      <c r="AD190" s="218" t="n">
        <f aca="false">DATE(YEAR(AD189),MONTH(AD189),DAY(AD189)+1)</f>
        <v>36578</v>
      </c>
      <c r="AE190" s="223" t="b">
        <f aca="false">OR(AC190=1,AC190=7)</f>
        <v>0</v>
      </c>
      <c r="AF190" s="267" t="n">
        <f aca="false">IF($AE190=TRUE(),(VLOOKUP($AD190,$W$138:$Z$243,4)),(VLOOKUP($AD190,$U$138:$Z$397,5)))</f>
        <v>3198805.59741691</v>
      </c>
      <c r="AM190" s="254"/>
    </row>
    <row r="191" customFormat="false" ht="11.25" hidden="false" customHeight="false" outlineLevel="0" collapsed="false">
      <c r="A191" s="253" t="n">
        <f aca="false">B191</f>
        <v>36601</v>
      </c>
      <c r="B191" s="218" t="n">
        <f aca="false">DATE(YEAR(B186),MONTH(B186),DAY(B186)+7)</f>
        <v>36601</v>
      </c>
      <c r="C191" s="219" t="n">
        <f aca="false">VLOOKUP($B191,data!$B$6:$M$9000,11,0)</f>
        <v>2614000</v>
      </c>
      <c r="D191" s="255" t="n">
        <f aca="false">VLOOKUP($B191,[6]Data!$A$1105:$E$1300,4,0)</f>
        <v>67</v>
      </c>
      <c r="E191" s="255" t="n">
        <f aca="false">VLOOKUP($B191,[6]Data!$A$1105:$E$1300,5,0)</f>
        <v>54</v>
      </c>
      <c r="F191" s="255" t="n">
        <f aca="false">AVERAGE($C185:$C191)</f>
        <v>2969714.28571429</v>
      </c>
      <c r="G191" s="265" t="n">
        <f aca="false">AVERAGE($D191:$E191)-$G$3</f>
        <v>-4.5</v>
      </c>
      <c r="H191" s="144" t="n">
        <f aca="false">C191*G191</f>
        <v>-11763000</v>
      </c>
      <c r="I191" s="144" t="n">
        <f aca="false">C191^2</f>
        <v>6832996000000</v>
      </c>
      <c r="J191" s="144" t="n">
        <f aca="false">G191^2</f>
        <v>20.25</v>
      </c>
      <c r="K191" s="266" t="n">
        <f aca="false">L191</f>
        <v>36709</v>
      </c>
      <c r="L191" s="218" t="n">
        <f aca="false">DATE(YEAR(L190),MONTH(L190),DAY(L190)+1)</f>
        <v>36709</v>
      </c>
      <c r="M191" s="219" t="n">
        <f aca="false">VLOOKUP($L191,data!$B$6:$M$9000,11,0)</f>
        <v>2701000</v>
      </c>
      <c r="N191" s="255" t="n">
        <f aca="false">VLOOKUP($L191,[6]Data!$A$1105:$E$1300,4,0)</f>
        <v>87.5</v>
      </c>
      <c r="O191" s="255" t="n">
        <f aca="false">VLOOKUP($L191,[6]Data!$A$1105:$E$1300,5,0)</f>
        <v>68.5</v>
      </c>
      <c r="P191" s="265"/>
      <c r="U191" s="218" t="n">
        <f aca="false">DATE(YEAR(U186),MONTH(U186),DAY(U186)+7)</f>
        <v>36601</v>
      </c>
      <c r="V191" s="265" t="n">
        <f aca="false">AVERAGE($D191:$E191)-$G$3</f>
        <v>-4.5</v>
      </c>
      <c r="W191" s="218" t="n">
        <f aca="false">DATE(YEAR(W190),MONTH(W190),DAY(W190)+1)</f>
        <v>36709</v>
      </c>
      <c r="X191" s="265" t="n">
        <f aca="false">AVERAGE($N191:$O191)-$G$3</f>
        <v>13</v>
      </c>
      <c r="Y191" s="219" t="n">
        <f aca="false">$H$1+($H$2*$V191)</f>
        <v>3224663.99060874</v>
      </c>
      <c r="Z191" s="219" t="n">
        <f aca="false">$Q$1+($Q$2*$X191)</f>
        <v>2751035.67723767</v>
      </c>
      <c r="AA191" s="219"/>
      <c r="AC191" s="253" t="n">
        <f aca="false">WEEKDAY(AD191)</f>
        <v>4</v>
      </c>
      <c r="AD191" s="218" t="n">
        <f aca="false">DATE(YEAR(AD190),MONTH(AD190),DAY(AD190)+1)</f>
        <v>36579</v>
      </c>
      <c r="AE191" s="223" t="b">
        <f aca="false">OR(AC191=1,AC191=7)</f>
        <v>0</v>
      </c>
      <c r="AF191" s="267" t="n">
        <f aca="false">IF($AE191=TRUE(),(VLOOKUP($AD191,$W$138:$Z$243,4)),(VLOOKUP($AD191,$U$138:$Z$397,5)))</f>
        <v>3190493.97103382</v>
      </c>
      <c r="AM191" s="254"/>
    </row>
    <row r="192" customFormat="false" ht="11.25" hidden="false" customHeight="false" outlineLevel="0" collapsed="false">
      <c r="A192" s="253" t="n">
        <f aca="false">B192</f>
        <v>36602</v>
      </c>
      <c r="B192" s="218" t="n">
        <f aca="false">DATE(YEAR(B187),MONTH(B187),DAY(B187)+7)</f>
        <v>36602</v>
      </c>
      <c r="C192" s="219" t="n">
        <f aca="false">VLOOKUP($B192,data!$B$6:$M$9000,11,0)</f>
        <v>2502000</v>
      </c>
      <c r="D192" s="255" t="n">
        <f aca="false">VLOOKUP($B192,[6]Data!$A$1105:$E$1300,4,0)</f>
        <v>67</v>
      </c>
      <c r="E192" s="255" t="n">
        <f aca="false">VLOOKUP($B192,[6]Data!$A$1105:$E$1300,5,0)</f>
        <v>54</v>
      </c>
      <c r="F192" s="255" t="n">
        <f aca="false">AVERAGE($C186:$C192)</f>
        <v>2789714.28571429</v>
      </c>
      <c r="G192" s="265" t="n">
        <f aca="false">AVERAGE($D192:$E192)-$G$3</f>
        <v>-4.5</v>
      </c>
      <c r="H192" s="144" t="n">
        <f aca="false">C192*G192</f>
        <v>-11259000</v>
      </c>
      <c r="I192" s="144" t="n">
        <f aca="false">C192^2</f>
        <v>6260004000000</v>
      </c>
      <c r="J192" s="144" t="n">
        <f aca="false">G192^2</f>
        <v>20.25</v>
      </c>
      <c r="K192" s="266" t="n">
        <f aca="false">L192</f>
        <v>36715</v>
      </c>
      <c r="L192" s="218" t="n">
        <f aca="false">DATE(YEAR(L191),MONTH(L191),DAY(L191)+6)</f>
        <v>36715</v>
      </c>
      <c r="M192" s="219" t="n">
        <f aca="false">VLOOKUP($L192,data!$B$6:$M$9000,11,0)</f>
        <v>2840000</v>
      </c>
      <c r="N192" s="255" t="n">
        <f aca="false">VLOOKUP($L192,[6]Data!$A$1105:$E$1300,4,0)</f>
        <v>79.5</v>
      </c>
      <c r="O192" s="255" t="n">
        <f aca="false">VLOOKUP($L192,[6]Data!$A$1105:$E$1300,5,0)</f>
        <v>60</v>
      </c>
      <c r="P192" s="265"/>
      <c r="U192" s="218" t="n">
        <f aca="false">DATE(YEAR(U187),MONTH(U187),DAY(U187)+7)</f>
        <v>36602</v>
      </c>
      <c r="V192" s="265" t="n">
        <f aca="false">AVERAGE($D192:$E192)-$G$3</f>
        <v>-4.5</v>
      </c>
      <c r="W192" s="218" t="n">
        <f aca="false">DATE(YEAR(W191),MONTH(W191),DAY(W191)+6)</f>
        <v>36715</v>
      </c>
      <c r="X192" s="265" t="n">
        <f aca="false">AVERAGE($N192:$O192)-$G$3</f>
        <v>4.75</v>
      </c>
      <c r="Y192" s="219" t="n">
        <f aca="false">$H$1+($H$2*$V192)</f>
        <v>3224663.99060874</v>
      </c>
      <c r="Z192" s="219" t="n">
        <f aca="false">$Q$1+($Q$2*$X192)</f>
        <v>2793179.24946162</v>
      </c>
      <c r="AA192" s="219"/>
      <c r="AC192" s="253" t="n">
        <f aca="false">WEEKDAY(AD192)</f>
        <v>5</v>
      </c>
      <c r="AD192" s="218" t="n">
        <f aca="false">DATE(YEAR(AD191),MONTH(AD191),DAY(AD191)+1)</f>
        <v>36580</v>
      </c>
      <c r="AE192" s="223" t="b">
        <f aca="false">OR(AC192=1,AC192=7)</f>
        <v>0</v>
      </c>
      <c r="AF192" s="267" t="n">
        <f aca="false">IF($AE192=TRUE(),(VLOOKUP($AD192,$W$138:$Z$243,4)),(VLOOKUP($AD192,$U$138:$Z$397,5)))</f>
        <v>3177564.7744379</v>
      </c>
      <c r="AM192" s="254"/>
    </row>
    <row r="193" customFormat="false" ht="11.25" hidden="false" customHeight="false" outlineLevel="0" collapsed="false">
      <c r="A193" s="253" t="n">
        <f aca="false">B193</f>
        <v>36605</v>
      </c>
      <c r="B193" s="218" t="n">
        <f aca="false">DATE(YEAR(B188),MONTH(B188),DAY(B188)+7)</f>
        <v>36605</v>
      </c>
      <c r="C193" s="219" t="n">
        <f aca="false">VLOOKUP($B193,data!$B$6:$M$9000,11,0)</f>
        <v>2746000</v>
      </c>
      <c r="D193" s="255" t="n">
        <f aca="false">VLOOKUP($B193,[6]Data!$A$1105:$E$1300,4,0)</f>
        <v>68.5</v>
      </c>
      <c r="E193" s="255" t="n">
        <f aca="false">VLOOKUP($B193,[6]Data!$A$1105:$E$1300,5,0)</f>
        <v>48</v>
      </c>
      <c r="F193" s="255" t="n">
        <f aca="false">AVERAGE($C187:$C193)</f>
        <v>2692714.28571429</v>
      </c>
      <c r="G193" s="265" t="n">
        <f aca="false">AVERAGE($D193:$E193)-$G$3</f>
        <v>-6.75</v>
      </c>
      <c r="H193" s="144" t="n">
        <f aca="false">C193*G193</f>
        <v>-18535500</v>
      </c>
      <c r="I193" s="144" t="n">
        <f aca="false">C193^2</f>
        <v>7540516000000</v>
      </c>
      <c r="J193" s="144" t="n">
        <f aca="false">G193^2</f>
        <v>45.5625</v>
      </c>
      <c r="K193" s="266" t="n">
        <f aca="false">L193</f>
        <v>36716</v>
      </c>
      <c r="L193" s="218" t="n">
        <f aca="false">DATE(YEAR(L192),MONTH(L192),DAY(L192)+1)</f>
        <v>36716</v>
      </c>
      <c r="M193" s="219" t="n">
        <f aca="false">VLOOKUP($L193,data!$B$6:$M$9000,11,0)</f>
        <v>2658000</v>
      </c>
      <c r="N193" s="255" t="n">
        <f aca="false">VLOOKUP($L193,[6]Data!$A$10:$E$60000,4,0)</f>
        <v>82</v>
      </c>
      <c r="O193" s="255" t="n">
        <f aca="false">VLOOKUP($L193,[6]Data!$A$10:$E$60000,5,0)</f>
        <v>61.5</v>
      </c>
      <c r="P193" s="265"/>
      <c r="U193" s="218" t="n">
        <f aca="false">DATE(YEAR(U188),MONTH(U188),DAY(U188)+7)</f>
        <v>36605</v>
      </c>
      <c r="V193" s="265" t="n">
        <f aca="false">AVERAGE($D193:$E193)-$G$3</f>
        <v>-6.75</v>
      </c>
      <c r="W193" s="218" t="n">
        <f aca="false">DATE(YEAR(W192),MONTH(W192),DAY(W192)+1)</f>
        <v>36716</v>
      </c>
      <c r="X193" s="265" t="n">
        <f aca="false">AVERAGE($N193:$O193)-$G$3</f>
        <v>6.75</v>
      </c>
      <c r="Y193" s="219" t="n">
        <f aca="false">$H$1+($H$2*$V193)</f>
        <v>3216352.36422565</v>
      </c>
      <c r="Z193" s="219" t="n">
        <f aca="false">$Q$1+($Q$2*$X193)</f>
        <v>2782962.62589217</v>
      </c>
      <c r="AA193" s="219"/>
      <c r="AC193" s="253" t="n">
        <f aca="false">WEEKDAY(AD193)</f>
        <v>6</v>
      </c>
      <c r="AD193" s="218" t="n">
        <f aca="false">DATE(YEAR(AD192),MONTH(AD192),DAY(AD192)+1)</f>
        <v>36581</v>
      </c>
      <c r="AE193" s="223" t="b">
        <f aca="false">OR(AC193=1,AC193=7)</f>
        <v>0</v>
      </c>
      <c r="AF193" s="267" t="n">
        <f aca="false">IF($AE193=TRUE(),(VLOOKUP($AD193,$W$138:$Z$243,4)),(VLOOKUP($AD193,$U$138:$Z$397,5)))</f>
        <v>3196035.05528921</v>
      </c>
      <c r="AM193" s="254"/>
    </row>
    <row r="194" customFormat="false" ht="11.25" hidden="false" customHeight="false" outlineLevel="0" collapsed="false">
      <c r="A194" s="253" t="n">
        <f aca="false">B194</f>
        <v>36606</v>
      </c>
      <c r="B194" s="218" t="n">
        <f aca="false">DATE(YEAR(B189),MONTH(B189),DAY(B189)+7)</f>
        <v>36606</v>
      </c>
      <c r="C194" s="219" t="n">
        <f aca="false">VLOOKUP($B194,data!$B$6:$M$9000,11,0)</f>
        <v>2795000</v>
      </c>
      <c r="D194" s="255" t="n">
        <f aca="false">VLOOKUP($B194,[6]Data!$A$1105:$E$1300,4,0)</f>
        <v>69.5</v>
      </c>
      <c r="E194" s="255" t="n">
        <f aca="false">VLOOKUP($B194,[6]Data!$A$1105:$E$1300,5,0)</f>
        <v>49</v>
      </c>
      <c r="F194" s="255" t="n">
        <f aca="false">AVERAGE($C188:$C194)</f>
        <v>2688571.42857143</v>
      </c>
      <c r="G194" s="265" t="n">
        <f aca="false">AVERAGE($D194:$E194)-$G$3</f>
        <v>-5.75</v>
      </c>
      <c r="H194" s="144" t="n">
        <f aca="false">C194*G194</f>
        <v>-16071250</v>
      </c>
      <c r="I194" s="144" t="n">
        <f aca="false">C194^2</f>
        <v>7812025000000</v>
      </c>
      <c r="J194" s="144" t="n">
        <f aca="false">G194^2</f>
        <v>33.0625</v>
      </c>
      <c r="K194" s="266" t="n">
        <f aca="false">L194</f>
        <v>36722</v>
      </c>
      <c r="L194" s="218" t="n">
        <f aca="false">DATE(YEAR(L193),MONTH(L193),DAY(L193)+6)</f>
        <v>36722</v>
      </c>
      <c r="M194" s="219" t="n">
        <f aca="false">VLOOKUP($L194,data!$B$6:$M$9000,11,0)</f>
        <v>3013000</v>
      </c>
      <c r="N194" s="255" t="n">
        <f aca="false">VLOOKUP($L194,[6]Data!$A$10:$E$60000,4,0)</f>
        <v>83</v>
      </c>
      <c r="O194" s="255" t="n">
        <f aca="false">VLOOKUP($L194,[6]Data!$A$10:$E$60000,5,0)</f>
        <v>61</v>
      </c>
      <c r="P194" s="265"/>
      <c r="U194" s="218" t="n">
        <f aca="false">DATE(YEAR(U189),MONTH(U189),DAY(U189)+7)</f>
        <v>36606</v>
      </c>
      <c r="V194" s="265" t="n">
        <f aca="false">AVERAGE($D194:$E194)-$G$3</f>
        <v>-5.75</v>
      </c>
      <c r="W194" s="218" t="n">
        <f aca="false">DATE(YEAR(W193),MONTH(W193),DAY(W193)+6)</f>
        <v>36722</v>
      </c>
      <c r="X194" s="265" t="n">
        <f aca="false">AVERAGE($N194:$O194)-$G$3</f>
        <v>7</v>
      </c>
      <c r="Y194" s="219" t="n">
        <f aca="false">$H$1+($H$2*$V194)</f>
        <v>3220046.42039591</v>
      </c>
      <c r="Z194" s="219" t="n">
        <f aca="false">$Q$1+($Q$2*$X194)</f>
        <v>2781685.54794599</v>
      </c>
      <c r="AA194" s="219"/>
      <c r="AC194" s="253" t="n">
        <f aca="false">WEEKDAY(AD194)</f>
        <v>7</v>
      </c>
      <c r="AD194" s="218" t="n">
        <f aca="false">DATE(YEAR(AD193),MONTH(AD193),DAY(AD193)+1)</f>
        <v>36582</v>
      </c>
      <c r="AE194" s="223" t="b">
        <f aca="false">OR(AC194=1,AC194=7)</f>
        <v>1</v>
      </c>
      <c r="AF194" s="267" t="n">
        <f aca="false">IF($AE194=TRUE(),(VLOOKUP($AD194,$W$138:$Z$243,4)),(VLOOKUP($AD194,$U$138:$Z$397,5)))</f>
        <v>2862141.45855535</v>
      </c>
      <c r="AM194" s="254"/>
    </row>
    <row r="195" customFormat="false" ht="11.25" hidden="false" customHeight="false" outlineLevel="0" collapsed="false">
      <c r="A195" s="253" t="n">
        <f aca="false">B195</f>
        <v>36607</v>
      </c>
      <c r="B195" s="218" t="n">
        <f aca="false">DATE(YEAR(B190),MONTH(B190),DAY(B190)+7)</f>
        <v>36607</v>
      </c>
      <c r="C195" s="219" t="n">
        <f aca="false">VLOOKUP($B195,data!$B$6:$M$9000,11,0)</f>
        <v>2737000</v>
      </c>
      <c r="D195" s="255" t="n">
        <f aca="false">VLOOKUP($B195,[6]Data!$A$1105:$E$1300,4,0)</f>
        <v>73</v>
      </c>
      <c r="E195" s="255" t="n">
        <f aca="false">VLOOKUP($B195,[6]Data!$A$1105:$E$1300,5,0)</f>
        <v>47</v>
      </c>
      <c r="F195" s="255" t="n">
        <f aca="false">AVERAGE($C189:$C195)</f>
        <v>2667142.85714286</v>
      </c>
      <c r="G195" s="265" t="n">
        <f aca="false">AVERAGE($D195:$E195)-$G$3</f>
        <v>-5</v>
      </c>
      <c r="H195" s="144" t="n">
        <f aca="false">C195*G195</f>
        <v>-13685000</v>
      </c>
      <c r="I195" s="144" t="n">
        <f aca="false">C195^2</f>
        <v>7491169000000</v>
      </c>
      <c r="J195" s="144" t="n">
        <f aca="false">G195^2</f>
        <v>25</v>
      </c>
      <c r="K195" s="266" t="n">
        <f aca="false">L195</f>
        <v>36723</v>
      </c>
      <c r="L195" s="218" t="n">
        <f aca="false">DATE(YEAR(L194),MONTH(L194),DAY(L194)+1)</f>
        <v>36723</v>
      </c>
      <c r="M195" s="219" t="n">
        <f aca="false">VLOOKUP($L195,data!$B$6:$M$9000,11,0)</f>
        <v>2866000</v>
      </c>
      <c r="N195" s="255" t="n">
        <f aca="false">VLOOKUP($L195,[6]Data!$A$10:$E$60000,4,0)</f>
        <v>82</v>
      </c>
      <c r="O195" s="255" t="n">
        <f aca="false">VLOOKUP($L195,[6]Data!$A$10:$E$60000,5,0)</f>
        <v>63.5</v>
      </c>
      <c r="P195" s="265"/>
      <c r="U195" s="218" t="n">
        <f aca="false">DATE(YEAR(U190),MONTH(U190),DAY(U190)+7)</f>
        <v>36607</v>
      </c>
      <c r="V195" s="265" t="n">
        <f aca="false">AVERAGE($D195:$E195)-$G$3</f>
        <v>-5</v>
      </c>
      <c r="W195" s="218" t="n">
        <f aca="false">DATE(YEAR(W194),MONTH(W194),DAY(W194)+1)</f>
        <v>36723</v>
      </c>
      <c r="X195" s="265" t="n">
        <f aca="false">AVERAGE($N195:$O195)-$G$3</f>
        <v>7.75</v>
      </c>
      <c r="Y195" s="219" t="n">
        <f aca="false">$H$1+($H$2*$V195)</f>
        <v>3222816.96252361</v>
      </c>
      <c r="Z195" s="219" t="n">
        <f aca="false">$Q$1+($Q$2*$X195)</f>
        <v>2777854.31410745</v>
      </c>
      <c r="AA195" s="219"/>
      <c r="AC195" s="253" t="n">
        <f aca="false">WEEKDAY(AD195)</f>
        <v>1</v>
      </c>
      <c r="AD195" s="218" t="n">
        <f aca="false">DATE(YEAR(AD194),MONTH(AD194),DAY(AD194)+1)</f>
        <v>36583</v>
      </c>
      <c r="AE195" s="223" t="b">
        <f aca="false">OR(AC195=1,AC195=7)</f>
        <v>1</v>
      </c>
      <c r="AF195" s="267" t="n">
        <f aca="false">IF($AE195=TRUE(),(VLOOKUP($AD195,$W$138:$Z$243,4)),(VLOOKUP($AD195,$U$138:$Z$397,5)))</f>
        <v>2883851.78364042</v>
      </c>
      <c r="AM195" s="254"/>
    </row>
    <row r="196" customFormat="false" ht="11.25" hidden="false" customHeight="false" outlineLevel="0" collapsed="false">
      <c r="A196" s="253" t="n">
        <f aca="false">B196</f>
        <v>36608</v>
      </c>
      <c r="B196" s="218" t="n">
        <f aca="false">DATE(YEAR(B191),MONTH(B191),DAY(B191)+7)</f>
        <v>36608</v>
      </c>
      <c r="C196" s="219" t="n">
        <f aca="false">VLOOKUP($B196,data!$B$6:$M$9000,11,0)</f>
        <v>2754000</v>
      </c>
      <c r="D196" s="255" t="n">
        <f aca="false">VLOOKUP($B196,[6]Data!$A$1105:$E$1300,4,0)</f>
        <v>72.5</v>
      </c>
      <c r="E196" s="255" t="n">
        <f aca="false">VLOOKUP($B196,[6]Data!$A$1105:$E$1300,5,0)</f>
        <v>51.5</v>
      </c>
      <c r="F196" s="255" t="n">
        <f aca="false">AVERAGE($C190:$C196)</f>
        <v>2676714.28571429</v>
      </c>
      <c r="G196" s="265" t="n">
        <f aca="false">AVERAGE($D196:$E196)-$G$3</f>
        <v>-3</v>
      </c>
      <c r="H196" s="144" t="n">
        <f aca="false">C196*G196</f>
        <v>-8262000</v>
      </c>
      <c r="I196" s="144" t="n">
        <f aca="false">C196^2</f>
        <v>7584516000000</v>
      </c>
      <c r="J196" s="144" t="n">
        <f aca="false">G196^2</f>
        <v>9</v>
      </c>
      <c r="K196" s="266" t="n">
        <f aca="false">L196</f>
        <v>36729</v>
      </c>
      <c r="L196" s="218" t="n">
        <f aca="false">DATE(YEAR(L195),MONTH(L195),DAY(L195)+6)</f>
        <v>36729</v>
      </c>
      <c r="M196" s="219" t="n">
        <f aca="false">VLOOKUP($L196,data!$B$6:$M$9000,11,0)</f>
        <v>3010000</v>
      </c>
      <c r="N196" s="255" t="n">
        <f aca="false">VLOOKUP($L196,[6]Data!$A$10:$E$60000,4,0)</f>
        <v>87</v>
      </c>
      <c r="O196" s="255" t="n">
        <f aca="false">VLOOKUP($L196,[6]Data!$A$10:$E$60000,5,0)</f>
        <v>63.5</v>
      </c>
      <c r="P196" s="265"/>
      <c r="U196" s="218" t="n">
        <f aca="false">DATE(YEAR(U191),MONTH(U191),DAY(U191)+7)</f>
        <v>36608</v>
      </c>
      <c r="V196" s="265" t="n">
        <f aca="false">AVERAGE($D196:$E196)-$G$3</f>
        <v>-3</v>
      </c>
      <c r="W196" s="218" t="n">
        <f aca="false">DATE(YEAR(W195),MONTH(W195),DAY(W195)+6)</f>
        <v>36729</v>
      </c>
      <c r="X196" s="265" t="n">
        <f aca="false">AVERAGE($N196:$O196)-$G$3</f>
        <v>10.25</v>
      </c>
      <c r="Y196" s="219" t="n">
        <f aca="false">$H$1+($H$2*$V196)</f>
        <v>3230205.07486413</v>
      </c>
      <c r="Z196" s="219" t="n">
        <f aca="false">$Q$1+($Q$2*$X196)</f>
        <v>2765083.53464565</v>
      </c>
      <c r="AA196" s="219"/>
      <c r="AC196" s="253" t="n">
        <f aca="false">WEEKDAY(AD196)</f>
        <v>2</v>
      </c>
      <c r="AD196" s="218" t="n">
        <f aca="false">DATE(YEAR(AD195),MONTH(AD195),DAY(AD195)+1)</f>
        <v>36584</v>
      </c>
      <c r="AE196" s="223" t="b">
        <f aca="false">OR(AC196=1,AC196=7)</f>
        <v>0</v>
      </c>
      <c r="AF196" s="267" t="n">
        <f aca="false">IF($AE196=TRUE(),(VLOOKUP($AD196,$W$138:$Z$243,4)),(VLOOKUP($AD196,$U$138:$Z$397,5)))</f>
        <v>3194188.02720408</v>
      </c>
      <c r="AM196" s="254"/>
    </row>
    <row r="197" customFormat="false" ht="11.25" hidden="false" customHeight="false" outlineLevel="0" collapsed="false">
      <c r="A197" s="253" t="n">
        <f aca="false">B197</f>
        <v>36609</v>
      </c>
      <c r="B197" s="218" t="n">
        <f aca="false">DATE(YEAR(B192),MONTH(B192),DAY(B192)+7)</f>
        <v>36609</v>
      </c>
      <c r="C197" s="219" t="n">
        <f aca="false">VLOOKUP($B197,data!$B$6:$M$9000,11,0)</f>
        <v>2654000</v>
      </c>
      <c r="D197" s="255" t="n">
        <f aca="false">VLOOKUP($B197,[6]Data!$A$1105:$E$1300,4,0)</f>
        <v>65.5</v>
      </c>
      <c r="E197" s="255" t="n">
        <f aca="false">VLOOKUP($B197,[6]Data!$A$1105:$E$1300,5,0)</f>
        <v>50.5</v>
      </c>
      <c r="F197" s="255" t="n">
        <f aca="false">AVERAGE($C191:$C197)</f>
        <v>2686000</v>
      </c>
      <c r="G197" s="265" t="n">
        <f aca="false">AVERAGE($D197:$E197)-$G$3</f>
        <v>-7</v>
      </c>
      <c r="H197" s="144" t="n">
        <f aca="false">C197*G197</f>
        <v>-18578000</v>
      </c>
      <c r="I197" s="144" t="n">
        <f aca="false">C197^2</f>
        <v>7043716000000</v>
      </c>
      <c r="J197" s="144" t="n">
        <f aca="false">G197^2</f>
        <v>49</v>
      </c>
      <c r="K197" s="266" t="n">
        <f aca="false">L197</f>
        <v>36730</v>
      </c>
      <c r="L197" s="218" t="n">
        <f aca="false">DATE(YEAR(L196),MONTH(L196),DAY(L196)+1)</f>
        <v>36730</v>
      </c>
      <c r="M197" s="219" t="n">
        <f aca="false">VLOOKUP($L197,data!$B$6:$M$9000,11,0)</f>
        <v>3226000</v>
      </c>
      <c r="N197" s="255" t="n">
        <f aca="false">VLOOKUP($L197,[6]Data!$A$10:$E$60000,4,0)</f>
        <v>88.5</v>
      </c>
      <c r="O197" s="255" t="n">
        <f aca="false">VLOOKUP($L197,[6]Data!$A$10:$E$60000,5,0)</f>
        <v>66</v>
      </c>
      <c r="P197" s="265"/>
      <c r="U197" s="218" t="n">
        <f aca="false">DATE(YEAR(U192),MONTH(U192),DAY(U192)+7)</f>
        <v>36609</v>
      </c>
      <c r="V197" s="265" t="n">
        <f aca="false">AVERAGE($D197:$E197)-$G$3</f>
        <v>-7</v>
      </c>
      <c r="W197" s="218" t="n">
        <f aca="false">DATE(YEAR(W196),MONTH(W196),DAY(W196)+1)</f>
        <v>36730</v>
      </c>
      <c r="X197" s="265" t="n">
        <f aca="false">AVERAGE($N197:$O197)-$G$3</f>
        <v>12.25</v>
      </c>
      <c r="Y197" s="219" t="n">
        <f aca="false">$H$1+($H$2*$V197)</f>
        <v>3215428.85018309</v>
      </c>
      <c r="Z197" s="219" t="n">
        <f aca="false">$Q$1+($Q$2*$X197)</f>
        <v>2754866.91107621</v>
      </c>
      <c r="AA197" s="219"/>
      <c r="AC197" s="253" t="n">
        <f aca="false">WEEKDAY(AD197)</f>
        <v>3</v>
      </c>
      <c r="AD197" s="218" t="n">
        <f aca="false">DATE(YEAR(AD196),MONTH(AD196),DAY(AD196)+1)</f>
        <v>36585</v>
      </c>
      <c r="AE197" s="223" t="b">
        <f aca="false">OR(AC197=1,AC197=7)</f>
        <v>0</v>
      </c>
      <c r="AF197" s="267" t="n">
        <f aca="false">IF($AE197=TRUE(),(VLOOKUP($AD197,$W$138:$Z$243,4)),(VLOOKUP($AD197,$U$138:$Z$397,5)))</f>
        <v>3193264.51316151</v>
      </c>
      <c r="AM197" s="254"/>
    </row>
    <row r="198" customFormat="false" ht="11.25" hidden="false" customHeight="false" outlineLevel="0" collapsed="false">
      <c r="A198" s="253" t="n">
        <f aca="false">B198</f>
        <v>36612</v>
      </c>
      <c r="B198" s="218" t="n">
        <f aca="false">DATE(YEAR(B193),MONTH(B193),DAY(B193)+7)</f>
        <v>36612</v>
      </c>
      <c r="C198" s="219" t="n">
        <f aca="false">VLOOKUP($B198,data!$B$6:$M$9000,11,0)</f>
        <v>2709000</v>
      </c>
      <c r="D198" s="255" t="n">
        <f aca="false">VLOOKUP($B198,[6]Data!$A$1105:$E$1300,4,0)</f>
        <v>65.5</v>
      </c>
      <c r="E198" s="255" t="n">
        <f aca="false">VLOOKUP($B198,[6]Data!$A$1105:$E$1300,5,0)</f>
        <v>52</v>
      </c>
      <c r="F198" s="255" t="n">
        <f aca="false">AVERAGE($C192:$C198)</f>
        <v>2699571.42857143</v>
      </c>
      <c r="G198" s="265" t="n">
        <f aca="false">AVERAGE($D198:$E198)-$G$3</f>
        <v>-6.25</v>
      </c>
      <c r="H198" s="144" t="n">
        <f aca="false">C198*G198</f>
        <v>-16931250</v>
      </c>
      <c r="I198" s="144" t="n">
        <f aca="false">C198^2</f>
        <v>7338681000000</v>
      </c>
      <c r="J198" s="144" t="n">
        <f aca="false">G198^2</f>
        <v>39.0625</v>
      </c>
      <c r="K198" s="266" t="n">
        <f aca="false">L198</f>
        <v>36736</v>
      </c>
      <c r="L198" s="218" t="n">
        <f aca="false">DATE(YEAR(L197),MONTH(L197),DAY(L197)+6)</f>
        <v>36736</v>
      </c>
      <c r="M198" s="219" t="n">
        <f aca="false">VLOOKUP($L198,data!$B$6:$M$9000,11,0)</f>
        <v>3548000</v>
      </c>
      <c r="N198" s="255" t="n">
        <f aca="false">VLOOKUP($L198,[6]Data!$A$10:$E$60000,4,0)</f>
        <v>86.5</v>
      </c>
      <c r="O198" s="255" t="n">
        <f aca="false">VLOOKUP($L198,[6]Data!$A$10:$E$60000,5,0)</f>
        <v>66</v>
      </c>
      <c r="P198" s="265"/>
      <c r="U198" s="218" t="n">
        <f aca="false">DATE(YEAR(U193),MONTH(U193),DAY(U193)+7)</f>
        <v>36612</v>
      </c>
      <c r="V198" s="265" t="n">
        <f aca="false">AVERAGE($D198:$E198)-$G$3</f>
        <v>-6.25</v>
      </c>
      <c r="W198" s="218" t="n">
        <f aca="false">DATE(YEAR(W197),MONTH(W197),DAY(W197)+6)</f>
        <v>36736</v>
      </c>
      <c r="X198" s="265" t="n">
        <f aca="false">AVERAGE($N198:$O198)-$G$3</f>
        <v>11.25</v>
      </c>
      <c r="Y198" s="219" t="n">
        <f aca="false">$H$1+($H$2*$V198)</f>
        <v>3218199.39231078</v>
      </c>
      <c r="Z198" s="219" t="n">
        <f aca="false">$Q$1+($Q$2*$X198)</f>
        <v>2759975.22286093</v>
      </c>
      <c r="AA198" s="219"/>
      <c r="AC198" s="253" t="n">
        <f aca="false">WEEKDAY(AD198)</f>
        <v>4</v>
      </c>
      <c r="AD198" s="218" t="n">
        <f aca="false">DATE(YEAR(AD197),MONTH(AD197),DAY(AD197)+1)</f>
        <v>36586</v>
      </c>
      <c r="AE198" s="223" t="b">
        <f aca="false">OR(AC198=1,AC198=7)</f>
        <v>0</v>
      </c>
      <c r="AF198" s="267" t="n">
        <f aca="false">IF($AE198=TRUE(),(VLOOKUP($AD198,$W$138:$Z$243,4)),(VLOOKUP($AD198,$U$138:$Z$397,5)))</f>
        <v>3192340.99911895</v>
      </c>
    </row>
    <row r="199" customFormat="false" ht="11.25" hidden="false" customHeight="false" outlineLevel="0" collapsed="false">
      <c r="A199" s="253" t="n">
        <f aca="false">B199</f>
        <v>36613</v>
      </c>
      <c r="B199" s="218" t="n">
        <f aca="false">DATE(YEAR(B194),MONTH(B194),DAY(B194)+7)</f>
        <v>36613</v>
      </c>
      <c r="C199" s="219" t="n">
        <f aca="false">VLOOKUP($B199,data!$B$6:$M$9000,11,0)</f>
        <v>2763000</v>
      </c>
      <c r="D199" s="255" t="n">
        <f aca="false">VLOOKUP($B199,[6]Data!$A$1105:$E$1300,4,0)</f>
        <v>62</v>
      </c>
      <c r="E199" s="255" t="n">
        <f aca="false">VLOOKUP($B199,[6]Data!$A$1105:$E$1300,5,0)</f>
        <v>50.5</v>
      </c>
      <c r="F199" s="255" t="n">
        <f aca="false">AVERAGE($C193:$C199)</f>
        <v>2736857.14285714</v>
      </c>
      <c r="G199" s="265" t="n">
        <f aca="false">AVERAGE($D199:$E199)-$G$3</f>
        <v>-8.75</v>
      </c>
      <c r="H199" s="144" t="n">
        <f aca="false">C199*G199</f>
        <v>-24176250</v>
      </c>
      <c r="I199" s="144" t="n">
        <f aca="false">C199^2</f>
        <v>7634169000000</v>
      </c>
      <c r="J199" s="144" t="n">
        <f aca="false">G199^2</f>
        <v>76.5625</v>
      </c>
      <c r="K199" s="266" t="n">
        <f aca="false">L199</f>
        <v>36737</v>
      </c>
      <c r="L199" s="218" t="n">
        <f aca="false">DATE(YEAR(L198),MONTH(L198),DAY(L198)+1)</f>
        <v>36737</v>
      </c>
      <c r="M199" s="219" t="n">
        <f aca="false">VLOOKUP($L199,data!$B$6:$M$9000,11,0)</f>
        <v>3477000</v>
      </c>
      <c r="N199" s="255" t="n">
        <f aca="false">VLOOKUP($L199,[6]Data!$A$10:$E$60000,4,0)</f>
        <v>89</v>
      </c>
      <c r="O199" s="255" t="n">
        <f aca="false">VLOOKUP($L199,[6]Data!$A$10:$E$60000,5,0)</f>
        <v>68</v>
      </c>
      <c r="P199" s="265"/>
      <c r="U199" s="218" t="n">
        <f aca="false">DATE(YEAR(U194),MONTH(U194),DAY(U194)+7)</f>
        <v>36613</v>
      </c>
      <c r="V199" s="265" t="n">
        <f aca="false">AVERAGE($D199:$E199)-$G$3</f>
        <v>-8.75</v>
      </c>
      <c r="W199" s="218" t="n">
        <f aca="false">DATE(YEAR(W198),MONTH(W198),DAY(W198)+1)</f>
        <v>36737</v>
      </c>
      <c r="X199" s="265" t="n">
        <f aca="false">AVERAGE($N199:$O199)-$G$3</f>
        <v>13.5</v>
      </c>
      <c r="Y199" s="219" t="n">
        <f aca="false">$H$1+($H$2*$V199)</f>
        <v>3208964.25188513</v>
      </c>
      <c r="Z199" s="219" t="n">
        <f aca="false">$Q$1+($Q$2*$X199)</f>
        <v>2748481.52134531</v>
      </c>
      <c r="AA199" s="219"/>
      <c r="AC199" s="253" t="n">
        <f aca="false">WEEKDAY(AD199)</f>
        <v>5</v>
      </c>
      <c r="AD199" s="218" t="n">
        <f aca="false">DATE(YEAR(AD198),MONTH(AD198),DAY(AD198)+1)</f>
        <v>36587</v>
      </c>
      <c r="AE199" s="223" t="b">
        <f aca="false">OR(AC199=1,AC199=7)</f>
        <v>0</v>
      </c>
      <c r="AF199" s="267" t="n">
        <f aca="false">IF($AE199=TRUE(),(VLOOKUP($AD199,$W$138:$Z$243,4)),(VLOOKUP($AD199,$U$138:$Z$397,5)))</f>
        <v>3196958.56933178</v>
      </c>
    </row>
    <row r="200" customFormat="false" ht="11.25" hidden="false" customHeight="false" outlineLevel="0" collapsed="false">
      <c r="A200" s="253" t="n">
        <f aca="false">B200</f>
        <v>36614</v>
      </c>
      <c r="B200" s="218" t="n">
        <f aca="false">DATE(YEAR(B195),MONTH(B195),DAY(B195)+7)</f>
        <v>36614</v>
      </c>
      <c r="C200" s="219" t="n">
        <f aca="false">VLOOKUP($B200,data!$B$6:$M$9000,11,0)</f>
        <v>2767000</v>
      </c>
      <c r="D200" s="255" t="n">
        <f aca="false">VLOOKUP($B200,[6]Data!$A$1105:$E$1300,4,0)</f>
        <v>65.5</v>
      </c>
      <c r="E200" s="255" t="n">
        <f aca="false">VLOOKUP($B200,[6]Data!$A$1105:$E$1300,5,0)</f>
        <v>49.5</v>
      </c>
      <c r="F200" s="255" t="n">
        <f aca="false">AVERAGE($C194:$C200)</f>
        <v>2739857.14285714</v>
      </c>
      <c r="G200" s="265" t="n">
        <f aca="false">AVERAGE($D200:$E200)-$G$3</f>
        <v>-7.5</v>
      </c>
      <c r="H200" s="144" t="n">
        <f aca="false">C200*G200</f>
        <v>-20752500</v>
      </c>
      <c r="I200" s="144" t="n">
        <f aca="false">C200^2</f>
        <v>7656289000000</v>
      </c>
      <c r="J200" s="144" t="n">
        <f aca="false">G200^2</f>
        <v>56.25</v>
      </c>
      <c r="K200" s="266" t="n">
        <f aca="false">L200</f>
        <v>36743</v>
      </c>
      <c r="L200" s="218" t="n">
        <f aca="false">DATE(YEAR(L199),MONTH(L199),DAY(L199)+6)</f>
        <v>36743</v>
      </c>
      <c r="M200" s="219" t="n">
        <f aca="false">VLOOKUP($L200,data!$B$6:$M$9000,11,0)</f>
        <v>3696000</v>
      </c>
      <c r="N200" s="255" t="n">
        <f aca="false">VLOOKUP($L200,[6]Data!$A$10:$E$60000,4,0)</f>
        <v>86.5</v>
      </c>
      <c r="O200" s="255" t="n">
        <f aca="false">VLOOKUP($L200,[6]Data!$A$10:$E$60000,5,0)</f>
        <v>68.5</v>
      </c>
      <c r="P200" s="265"/>
      <c r="U200" s="218" t="n">
        <f aca="false">DATE(YEAR(U195),MONTH(U195),DAY(U195)+7)</f>
        <v>36614</v>
      </c>
      <c r="V200" s="265" t="n">
        <f aca="false">AVERAGE($D200:$E200)-$G$3</f>
        <v>-7.5</v>
      </c>
      <c r="W200" s="218" t="n">
        <f aca="false">DATE(YEAR(W199),MONTH(W199),DAY(W199)+6)</f>
        <v>36743</v>
      </c>
      <c r="X200" s="265" t="n">
        <f aca="false">AVERAGE($N200:$O200)-$G$3</f>
        <v>12.5</v>
      </c>
      <c r="Y200" s="219" t="n">
        <f aca="false">$H$1+($H$2*$V200)</f>
        <v>3213581.82209796</v>
      </c>
      <c r="Z200" s="219" t="n">
        <f aca="false">$Q$1+($Q$2*$X200)</f>
        <v>2753589.83313003</v>
      </c>
      <c r="AA200" s="219"/>
      <c r="AC200" s="253" t="n">
        <f aca="false">WEEKDAY(AD200)</f>
        <v>6</v>
      </c>
      <c r="AD200" s="218" t="n">
        <f aca="false">DATE(YEAR(AD199),MONTH(AD199),DAY(AD199)+1)</f>
        <v>36588</v>
      </c>
      <c r="AE200" s="223" t="b">
        <f aca="false">OR(AC200=1,AC200=7)</f>
        <v>0</v>
      </c>
      <c r="AF200" s="267" t="n">
        <f aca="false">IF($AE200=TRUE(),(VLOOKUP($AD200,$W$138:$Z$243,4)),(VLOOKUP($AD200,$U$138:$Z$397,5)))</f>
        <v>3204346.6816723</v>
      </c>
    </row>
    <row r="201" customFormat="false" ht="11.25" hidden="false" customHeight="false" outlineLevel="0" collapsed="false">
      <c r="A201" s="253" t="n">
        <f aca="false">B201</f>
        <v>36615</v>
      </c>
      <c r="B201" s="218" t="n">
        <f aca="false">DATE(YEAR(B196),MONTH(B196),DAY(B196)+7)</f>
        <v>36615</v>
      </c>
      <c r="C201" s="219" t="n">
        <f aca="false">VLOOKUP($B201,data!$B$6:$M$9000,11,0)</f>
        <v>2640000</v>
      </c>
      <c r="D201" s="255" t="n">
        <f aca="false">VLOOKUP($B201,[6]Data!$A$1105:$E$1300,4,0)</f>
        <v>69.5</v>
      </c>
      <c r="E201" s="255" t="n">
        <f aca="false">VLOOKUP($B201,[6]Data!$A$1105:$E$1300,5,0)</f>
        <v>54</v>
      </c>
      <c r="F201" s="255" t="n">
        <f aca="false">AVERAGE($C195:$C201)</f>
        <v>2717714.28571429</v>
      </c>
      <c r="G201" s="265" t="n">
        <f aca="false">AVERAGE($D201:$E201)-$G$3</f>
        <v>-3.25</v>
      </c>
      <c r="H201" s="144" t="n">
        <f aca="false">C201*G201</f>
        <v>-8580000</v>
      </c>
      <c r="I201" s="144" t="n">
        <f aca="false">C201^2</f>
        <v>6969600000000</v>
      </c>
      <c r="J201" s="144" t="n">
        <f aca="false">G201^2</f>
        <v>10.5625</v>
      </c>
      <c r="K201" s="266" t="n">
        <f aca="false">L201</f>
        <v>36744</v>
      </c>
      <c r="L201" s="218" t="n">
        <f aca="false">DATE(YEAR(L200),MONTH(L200),DAY(L200)+1)</f>
        <v>36744</v>
      </c>
      <c r="M201" s="219" t="n">
        <f aca="false">VLOOKUP($L201,data!$B$6:$M$9000,11,0)</f>
        <v>3399000</v>
      </c>
      <c r="N201" s="255" t="n">
        <f aca="false">VLOOKUP($L201,[6]Data!$A$10:$E$60000,4,0)</f>
        <v>86.5</v>
      </c>
      <c r="O201" s="255" t="n">
        <f aca="false">VLOOKUP($L201,[6]Data!$A$10:$E$60000,5,0)</f>
        <v>68.5</v>
      </c>
      <c r="P201" s="265"/>
      <c r="U201" s="218" t="n">
        <f aca="false">DATE(YEAR(U196),MONTH(U196),DAY(U196)+7)</f>
        <v>36615</v>
      </c>
      <c r="V201" s="265" t="n">
        <f aca="false">AVERAGE($D201:$E201)-$G$3</f>
        <v>-3.25</v>
      </c>
      <c r="W201" s="218" t="n">
        <f aca="false">DATE(YEAR(W200),MONTH(W200),DAY(W200)+1)</f>
        <v>36744</v>
      </c>
      <c r="X201" s="265" t="n">
        <f aca="false">AVERAGE($N201:$O201)-$G$3</f>
        <v>12.5</v>
      </c>
      <c r="Y201" s="219" t="n">
        <f aca="false">$H$1+($H$2*$V201)</f>
        <v>3229281.56082157</v>
      </c>
      <c r="Z201" s="219" t="n">
        <f aca="false">$Q$1+($Q$2*$X201)</f>
        <v>2753589.83313003</v>
      </c>
      <c r="AA201" s="219"/>
      <c r="AC201" s="253" t="n">
        <f aca="false">WEEKDAY(AD201)</f>
        <v>7</v>
      </c>
      <c r="AD201" s="218" t="n">
        <f aca="false">DATE(YEAR(AD200),MONTH(AD200),DAY(AD200)+1)</f>
        <v>36589</v>
      </c>
      <c r="AE201" s="223" t="b">
        <f aca="false">OR(AC201=1,AC201=7)</f>
        <v>1</v>
      </c>
      <c r="AF201" s="267" t="n">
        <f aca="false">IF($AE201=TRUE(),(VLOOKUP($AD201,$W$138:$Z$243,4)),(VLOOKUP($AD201,$U$138:$Z$397,5)))</f>
        <v>2872358.0821248</v>
      </c>
    </row>
    <row r="202" customFormat="false" ht="11.25" hidden="false" customHeight="false" outlineLevel="0" collapsed="false">
      <c r="A202" s="253" t="n">
        <f aca="false">B202</f>
        <v>36616</v>
      </c>
      <c r="B202" s="218" t="n">
        <f aca="false">DATE(YEAR(B197),MONTH(B197),DAY(B197)+7)</f>
        <v>36616</v>
      </c>
      <c r="C202" s="219" t="n">
        <f aca="false">VLOOKUP($B202,data!$B$6:$M$9000,11,0)</f>
        <v>2405000</v>
      </c>
      <c r="D202" s="255" t="n">
        <f aca="false">VLOOKUP($B202,[6]Data!$A$1105:$E$1300,4,0)</f>
        <v>69.5</v>
      </c>
      <c r="E202" s="255" t="n">
        <f aca="false">VLOOKUP($B202,[6]Data!$A$1105:$E$1300,5,0)</f>
        <v>54</v>
      </c>
      <c r="F202" s="255" t="n">
        <f aca="false">AVERAGE($C196:$C202)</f>
        <v>2670285.71428571</v>
      </c>
      <c r="G202" s="265" t="n">
        <f aca="false">AVERAGE($D202:$E202)-$G$3</f>
        <v>-3.25</v>
      </c>
      <c r="H202" s="144" t="n">
        <f aca="false">C202*G202</f>
        <v>-7816250</v>
      </c>
      <c r="I202" s="144" t="n">
        <f aca="false">C202^2</f>
        <v>5784025000000</v>
      </c>
      <c r="J202" s="144" t="n">
        <f aca="false">G202^2</f>
        <v>10.5625</v>
      </c>
      <c r="K202" s="266" t="n">
        <f aca="false">L202</f>
        <v>36750</v>
      </c>
      <c r="L202" s="218" t="n">
        <f aca="false">DATE(YEAR(L201),MONTH(L201),DAY(L201)+6)</f>
        <v>36750</v>
      </c>
      <c r="M202" s="219" t="n">
        <f aca="false">VLOOKUP($L202,data!$B$6:$M$9000,11,0)</f>
        <v>3371000</v>
      </c>
      <c r="N202" s="255" t="n">
        <f aca="false">VLOOKUP($L202,[6]Data!$A$10:$E$60000,4,0)</f>
        <v>86</v>
      </c>
      <c r="O202" s="255" t="n">
        <f aca="false">VLOOKUP($L202,[6]Data!$A$10:$E$60000,5,0)</f>
        <v>63</v>
      </c>
      <c r="P202" s="265"/>
      <c r="U202" s="218" t="n">
        <f aca="false">DATE(YEAR(U197),MONTH(U197),DAY(U197)+7)</f>
        <v>36616</v>
      </c>
      <c r="V202" s="265" t="n">
        <f aca="false">AVERAGE($D202:$E202)-$G$3</f>
        <v>-3.25</v>
      </c>
      <c r="W202" s="218" t="n">
        <f aca="false">DATE(YEAR(W201),MONTH(W201),DAY(W201)+6)</f>
        <v>36750</v>
      </c>
      <c r="X202" s="265" t="n">
        <f aca="false">AVERAGE($N202:$O202)-$G$3</f>
        <v>9.5</v>
      </c>
      <c r="Y202" s="219" t="n">
        <f aca="false">$H$1+($H$2*$V202)</f>
        <v>3229281.56082157</v>
      </c>
      <c r="Z202" s="219" t="n">
        <f aca="false">$Q$1+($Q$2*$X202)</f>
        <v>2768914.76848419</v>
      </c>
      <c r="AA202" s="219"/>
      <c r="AC202" s="253" t="n">
        <f aca="false">WEEKDAY(AD202)</f>
        <v>1</v>
      </c>
      <c r="AD202" s="218" t="n">
        <f aca="false">DATE(YEAR(AD201),MONTH(AD201),DAY(AD201)+1)</f>
        <v>36590</v>
      </c>
      <c r="AE202" s="223" t="b">
        <f aca="false">OR(AC202=1,AC202=7)</f>
        <v>1</v>
      </c>
      <c r="AF202" s="267" t="n">
        <f aca="false">IF($AE202=TRUE(),(VLOOKUP($AD202,$W$138:$Z$243,4)),(VLOOKUP($AD202,$U$138:$Z$397,5)))</f>
        <v>2892791.32926368</v>
      </c>
    </row>
    <row r="203" customFormat="false" ht="11.25" hidden="false" customHeight="false" outlineLevel="0" collapsed="false">
      <c r="A203" s="253" t="n">
        <f aca="false">B203</f>
        <v>36619</v>
      </c>
      <c r="B203" s="218" t="n">
        <f aca="false">DATE(YEAR(B198),MONTH(B198),DAY(B198)+7)</f>
        <v>36619</v>
      </c>
      <c r="C203" s="219" t="n">
        <f aca="false">VLOOKUP($B203,data!$B$6:$M$9000,11,0)</f>
        <v>2508000</v>
      </c>
      <c r="D203" s="255" t="n">
        <f aca="false">VLOOKUP($B203,[6]Data!$A$1105:$E$1300,4,0)</f>
        <v>79</v>
      </c>
      <c r="E203" s="255" t="n">
        <f aca="false">VLOOKUP($B203,[6]Data!$A$1105:$E$1300,5,0)</f>
        <v>54.5</v>
      </c>
      <c r="F203" s="255" t="n">
        <f aca="false">AVERAGE($C197:$C203)</f>
        <v>2635142.85714286</v>
      </c>
      <c r="G203" s="265" t="n">
        <f aca="false">AVERAGE($D203:$E203)-$G$3</f>
        <v>1.75</v>
      </c>
      <c r="H203" s="144" t="n">
        <f aca="false">C203*G203</f>
        <v>4389000</v>
      </c>
      <c r="I203" s="144" t="n">
        <f aca="false">C203^2</f>
        <v>6290064000000</v>
      </c>
      <c r="J203" s="144" t="n">
        <f aca="false">G203^2</f>
        <v>3.0625</v>
      </c>
      <c r="K203" s="266" t="n">
        <f aca="false">L203</f>
        <v>36751</v>
      </c>
      <c r="L203" s="218" t="n">
        <f aca="false">DATE(YEAR(L202),MONTH(L202),DAY(L202)+1)</f>
        <v>36751</v>
      </c>
      <c r="M203" s="219" t="n">
        <f aca="false">VLOOKUP($L203,data!$B$6:$M$9000,11,0)</f>
        <v>3158000</v>
      </c>
      <c r="N203" s="255" t="n">
        <f aca="false">VLOOKUP($L203,[6]Data!$A$10:$E$60000,4,0)</f>
        <v>88</v>
      </c>
      <c r="O203" s="255" t="n">
        <f aca="false">VLOOKUP($L203,[6]Data!$A$10:$E$60000,5,0)</f>
        <v>65</v>
      </c>
      <c r="P203" s="265"/>
      <c r="U203" s="218" t="n">
        <f aca="false">DATE(YEAR(U198),MONTH(U198),DAY(U198)+7)</f>
        <v>36619</v>
      </c>
      <c r="V203" s="265" t="n">
        <f aca="false">AVERAGE($D203:$E203)-$G$3</f>
        <v>1.75</v>
      </c>
      <c r="W203" s="218" t="n">
        <f aca="false">DATE(YEAR(W202),MONTH(W202),DAY(W202)+1)</f>
        <v>36751</v>
      </c>
      <c r="X203" s="265" t="n">
        <f aca="false">AVERAGE($N203:$O203)-$G$3</f>
        <v>11.5</v>
      </c>
      <c r="Y203" s="219" t="n">
        <f aca="false">$H$1+($H$2*$V203)</f>
        <v>3247751.84167288</v>
      </c>
      <c r="Z203" s="219" t="n">
        <f aca="false">$Q$1+($Q$2*$X203)</f>
        <v>2758698.14491475</v>
      </c>
      <c r="AA203" s="219"/>
      <c r="AC203" s="253" t="n">
        <f aca="false">WEEKDAY(AD203)</f>
        <v>2</v>
      </c>
      <c r="AD203" s="218" t="n">
        <f aca="false">DATE(YEAR(AD202),MONTH(AD202),DAY(AD202)+1)</f>
        <v>36591</v>
      </c>
      <c r="AE203" s="223" t="b">
        <f aca="false">OR(AC203=1,AC203=7)</f>
        <v>0</v>
      </c>
      <c r="AF203" s="267" t="n">
        <f aca="false">IF($AE203=TRUE(),(VLOOKUP($AD203,$W$138:$Z$243,4)),(VLOOKUP($AD203,$U$138:$Z$397,5)))</f>
        <v>3155400.43741633</v>
      </c>
    </row>
    <row r="204" customFormat="false" ht="11.25" hidden="false" customHeight="false" outlineLevel="0" collapsed="false">
      <c r="A204" s="253" t="n">
        <f aca="false">B204</f>
        <v>36620</v>
      </c>
      <c r="B204" s="218" t="n">
        <f aca="false">DATE(YEAR(B199),MONTH(B199),DAY(B199)+7)</f>
        <v>36620</v>
      </c>
      <c r="C204" s="219" t="n">
        <f aca="false">VLOOKUP($B204,data!$B$6:$M$9000,11,0)</f>
        <v>2527000</v>
      </c>
      <c r="D204" s="255" t="n">
        <f aca="false">VLOOKUP($B204,[6]Data!$A$1105:$E$1300,4,0)</f>
        <v>75</v>
      </c>
      <c r="E204" s="255" t="n">
        <f aca="false">VLOOKUP($B204,[6]Data!$A$1105:$E$1300,5,0)</f>
        <v>55.5</v>
      </c>
      <c r="F204" s="255" t="n">
        <f aca="false">AVERAGE($C198:$C204)</f>
        <v>2617000</v>
      </c>
      <c r="G204" s="265" t="n">
        <f aca="false">AVERAGE($D204:$E204)-$G$3</f>
        <v>0.25</v>
      </c>
      <c r="H204" s="144" t="n">
        <f aca="false">C204*G204</f>
        <v>631750</v>
      </c>
      <c r="I204" s="144" t="n">
        <f aca="false">C204^2</f>
        <v>6385729000000</v>
      </c>
      <c r="J204" s="144" t="n">
        <f aca="false">G204^2</f>
        <v>0.0625</v>
      </c>
      <c r="K204" s="266" t="n">
        <f aca="false">L204</f>
        <v>36757</v>
      </c>
      <c r="L204" s="218" t="n">
        <f aca="false">DATE(YEAR(L203),MONTH(L203),DAY(L203)+6)</f>
        <v>36757</v>
      </c>
      <c r="M204" s="219" t="n">
        <f aca="false">VLOOKUP($L204,data!$B$6:$M$9000,11,0)</f>
        <v>3382000</v>
      </c>
      <c r="N204" s="255" t="n">
        <f aca="false">VLOOKUP($L204,[6]Data!$A$10:$E$60000,4,0)</f>
        <v>92.5</v>
      </c>
      <c r="O204" s="255" t="n">
        <f aca="false">VLOOKUP($L204,[6]Data!$A$10:$E$60000,5,0)</f>
        <v>68.5</v>
      </c>
      <c r="P204" s="265"/>
      <c r="U204" s="218" t="n">
        <f aca="false">DATE(YEAR(U199),MONTH(U199),DAY(U199)+7)</f>
        <v>36620</v>
      </c>
      <c r="V204" s="265" t="n">
        <f aca="false">AVERAGE($D204:$E204)-$G$3</f>
        <v>0.25</v>
      </c>
      <c r="W204" s="218" t="n">
        <f aca="false">DATE(YEAR(W203),MONTH(W203),DAY(W203)+6)</f>
        <v>36757</v>
      </c>
      <c r="X204" s="265" t="n">
        <f aca="false">AVERAGE($N204:$O204)-$G$3</f>
        <v>15.5</v>
      </c>
      <c r="Y204" s="219" t="n">
        <f aca="false">$H$1+($H$2*$V204)</f>
        <v>3242210.75741749</v>
      </c>
      <c r="Z204" s="219" t="n">
        <f aca="false">$Q$1+($Q$2*$X204)</f>
        <v>2738264.89777586</v>
      </c>
      <c r="AA204" s="219"/>
      <c r="AC204" s="253" t="n">
        <f aca="false">WEEKDAY(AD204)</f>
        <v>3</v>
      </c>
      <c r="AD204" s="218" t="n">
        <f aca="false">DATE(YEAR(AD203),MONTH(AD203),DAY(AD203)+1)</f>
        <v>36592</v>
      </c>
      <c r="AE204" s="223" t="b">
        <f aca="false">OR(AC204=1,AC204=7)</f>
        <v>0</v>
      </c>
      <c r="AF204" s="267" t="n">
        <f aca="false">IF($AE204=TRUE(),(VLOOKUP($AD204,$W$138:$Z$243,4)),(VLOOKUP($AD204,$U$138:$Z$397,5)))</f>
        <v>3184952.88677842</v>
      </c>
    </row>
    <row r="205" customFormat="false" ht="11.25" hidden="false" customHeight="false" outlineLevel="0" collapsed="false">
      <c r="A205" s="253" t="n">
        <f aca="false">B205</f>
        <v>36621</v>
      </c>
      <c r="B205" s="218" t="n">
        <f aca="false">DATE(YEAR(B200),MONTH(B200),DAY(B200)+7)</f>
        <v>36621</v>
      </c>
      <c r="C205" s="219" t="n">
        <f aca="false">VLOOKUP($B205,data!$B$6:$M$9000,11,0)</f>
        <v>2688000</v>
      </c>
      <c r="D205" s="255" t="n">
        <f aca="false">VLOOKUP($B205,[6]Data!$A$1105:$E$1300,4,0)</f>
        <v>73.5</v>
      </c>
      <c r="E205" s="255" t="n">
        <f aca="false">VLOOKUP($B205,[6]Data!$A$1105:$E$1300,5,0)</f>
        <v>52.5</v>
      </c>
      <c r="F205" s="255" t="n">
        <f aca="false">AVERAGE($C199:$C205)</f>
        <v>2614000</v>
      </c>
      <c r="G205" s="265" t="n">
        <f aca="false">AVERAGE($D205:$E205)-$G$3</f>
        <v>-2</v>
      </c>
      <c r="H205" s="144" t="n">
        <f aca="false">C205*G205</f>
        <v>-5376000</v>
      </c>
      <c r="I205" s="144" t="n">
        <f aca="false">C205^2</f>
        <v>7225344000000</v>
      </c>
      <c r="J205" s="144" t="n">
        <f aca="false">G205^2</f>
        <v>4</v>
      </c>
      <c r="K205" s="266" t="n">
        <f aca="false">L205</f>
        <v>36758</v>
      </c>
      <c r="L205" s="218" t="n">
        <f aca="false">DATE(YEAR(L204),MONTH(L204),DAY(L204)+1)</f>
        <v>36758</v>
      </c>
      <c r="M205" s="219" t="n">
        <f aca="false">VLOOKUP($L205,data!$B$6:$M$9000,11,0)</f>
        <v>3252000</v>
      </c>
      <c r="N205" s="255" t="n">
        <f aca="false">VLOOKUP($L205,[6]Data!$A$10:$E$60000,4,0)</f>
        <v>87</v>
      </c>
      <c r="O205" s="255" t="n">
        <f aca="false">VLOOKUP($L205,[6]Data!$A$10:$E$60000,5,0)</f>
        <v>62.5</v>
      </c>
      <c r="P205" s="265"/>
      <c r="U205" s="218" t="n">
        <f aca="false">DATE(YEAR(U200),MONTH(U200),DAY(U200)+7)</f>
        <v>36621</v>
      </c>
      <c r="V205" s="265" t="n">
        <f aca="false">AVERAGE($D205:$E205)-$G$3</f>
        <v>-2</v>
      </c>
      <c r="W205" s="218" t="n">
        <f aca="false">DATE(YEAR(W204),MONTH(W204),DAY(W204)+1)</f>
        <v>36758</v>
      </c>
      <c r="X205" s="265" t="n">
        <f aca="false">AVERAGE($N205:$O205)-$G$3</f>
        <v>9.75</v>
      </c>
      <c r="Y205" s="219" t="n">
        <f aca="false">$H$1+($H$2*$V205)</f>
        <v>3233899.1310344</v>
      </c>
      <c r="Z205" s="219" t="n">
        <f aca="false">$Q$1+($Q$2*$X205)</f>
        <v>2767637.69053801</v>
      </c>
      <c r="AA205" s="219"/>
      <c r="AC205" s="253" t="n">
        <f aca="false">WEEKDAY(AD205)</f>
        <v>4</v>
      </c>
      <c r="AD205" s="218" t="n">
        <f aca="false">DATE(YEAR(AD204),MONTH(AD204),DAY(AD204)+1)</f>
        <v>36593</v>
      </c>
      <c r="AE205" s="223" t="b">
        <f aca="false">OR(AC205=1,AC205=7)</f>
        <v>0</v>
      </c>
      <c r="AF205" s="267" t="n">
        <f aca="false">IF($AE205=TRUE(),(VLOOKUP($AD205,$W$138:$Z$243,4)),(VLOOKUP($AD205,$U$138:$Z$397,5)))</f>
        <v>3196958.56933178</v>
      </c>
    </row>
    <row r="206" customFormat="false" ht="11.25" hidden="false" customHeight="false" outlineLevel="0" collapsed="false">
      <c r="A206" s="253" t="n">
        <f aca="false">B206</f>
        <v>36622</v>
      </c>
      <c r="B206" s="218" t="n">
        <f aca="false">DATE(YEAR(B201),MONTH(B201),DAY(B201)+7)</f>
        <v>36622</v>
      </c>
      <c r="C206" s="219" t="n">
        <f aca="false">VLOOKUP($B206,data!$B$6:$M$9000,11,0)</f>
        <v>2639000</v>
      </c>
      <c r="D206" s="255" t="n">
        <f aca="false">VLOOKUP($B206,[6]Data!$A$1105:$E$1300,4,0)</f>
        <v>72.5</v>
      </c>
      <c r="E206" s="255" t="n">
        <f aca="false">VLOOKUP($B206,[6]Data!$A$1105:$E$1300,5,0)</f>
        <v>54</v>
      </c>
      <c r="F206" s="255" t="n">
        <f aca="false">AVERAGE($C200:$C206)</f>
        <v>2596285.71428571</v>
      </c>
      <c r="G206" s="265" t="n">
        <f aca="false">AVERAGE($D206:$E206)-$G$3</f>
        <v>-1.75</v>
      </c>
      <c r="H206" s="144" t="n">
        <f aca="false">C206*G206</f>
        <v>-4618250</v>
      </c>
      <c r="I206" s="144" t="n">
        <f aca="false">C206^2</f>
        <v>6964321000000</v>
      </c>
      <c r="J206" s="144" t="n">
        <f aca="false">G206^2</f>
        <v>3.0625</v>
      </c>
      <c r="K206" s="266" t="n">
        <f aca="false">L206</f>
        <v>36764</v>
      </c>
      <c r="L206" s="218" t="n">
        <f aca="false">DATE(YEAR(L205),MONTH(L205),DAY(L205)+6)</f>
        <v>36764</v>
      </c>
      <c r="M206" s="219" t="n">
        <f aca="false">VLOOKUP($L206,data!$B$6:$M$9000,11,0)</f>
        <v>3350000</v>
      </c>
      <c r="N206" s="255" t="n">
        <f aca="false">VLOOKUP($L206,[6]Data!$A$10:$E$60000,4,0)</f>
        <v>88.5</v>
      </c>
      <c r="O206" s="255" t="n">
        <f aca="false">VLOOKUP($L206,[6]Data!$A$10:$E$60000,5,0)</f>
        <v>66</v>
      </c>
      <c r="P206" s="265"/>
      <c r="U206" s="218" t="n">
        <f aca="false">DATE(YEAR(U201),MONTH(U201),DAY(U201)+7)</f>
        <v>36622</v>
      </c>
      <c r="V206" s="265" t="n">
        <f aca="false">AVERAGE($D206:$E206)-$G$3</f>
        <v>-1.75</v>
      </c>
      <c r="W206" s="218" t="n">
        <f aca="false">DATE(YEAR(W205),MONTH(W205),DAY(W205)+6)</f>
        <v>36764</v>
      </c>
      <c r="X206" s="265" t="n">
        <f aca="false">AVERAGE($N206:$O206)-$G$3</f>
        <v>12.25</v>
      </c>
      <c r="Y206" s="219" t="n">
        <f aca="false">$H$1+($H$2*$V206)</f>
        <v>3234822.64507696</v>
      </c>
      <c r="Z206" s="219" t="n">
        <f aca="false">$Q$1+($Q$2*$X206)</f>
        <v>2754866.91107621</v>
      </c>
      <c r="AA206" s="219"/>
      <c r="AC206" s="253" t="n">
        <f aca="false">WEEKDAY(AD206)</f>
        <v>5</v>
      </c>
      <c r="AD206" s="218" t="n">
        <f aca="false">DATE(YEAR(AD205),MONTH(AD205),DAY(AD205)+1)</f>
        <v>36594</v>
      </c>
      <c r="AE206" s="223" t="b">
        <f aca="false">OR(AC206=1,AC206=7)</f>
        <v>0</v>
      </c>
      <c r="AF206" s="267" t="n">
        <f aca="false">IF($AE206=TRUE(),(VLOOKUP($AD206,$W$138:$Z$243,4)),(VLOOKUP($AD206,$U$138:$Z$397,5)))</f>
        <v>3195111.54124665</v>
      </c>
    </row>
    <row r="207" customFormat="false" ht="11.25" hidden="false" customHeight="false" outlineLevel="0" collapsed="false">
      <c r="A207" s="253" t="n">
        <f aca="false">B207</f>
        <v>36623</v>
      </c>
      <c r="B207" s="218" t="n">
        <f aca="false">DATE(YEAR(B202),MONTH(B202),DAY(B202)+7)</f>
        <v>36623</v>
      </c>
      <c r="C207" s="219" t="n">
        <f aca="false">VLOOKUP($B207,data!$B$6:$M$9000,11,0)</f>
        <v>2471000</v>
      </c>
      <c r="D207" s="255" t="n">
        <f aca="false">VLOOKUP($B207,[6]Data!$A$1105:$E$1300,4,0)</f>
        <v>72.5</v>
      </c>
      <c r="E207" s="255" t="n">
        <f aca="false">VLOOKUP($B207,[6]Data!$A$1105:$E$1300,5,0)</f>
        <v>52</v>
      </c>
      <c r="F207" s="255" t="n">
        <f aca="false">AVERAGE($C201:$C207)</f>
        <v>2554000</v>
      </c>
      <c r="G207" s="265" t="n">
        <f aca="false">AVERAGE($D207:$E207)-$G$3</f>
        <v>-2.75</v>
      </c>
      <c r="H207" s="144" t="n">
        <f aca="false">C207*G207</f>
        <v>-6795250</v>
      </c>
      <c r="I207" s="144" t="n">
        <f aca="false">C207^2</f>
        <v>6105841000000</v>
      </c>
      <c r="J207" s="144" t="n">
        <f aca="false">G207^2</f>
        <v>7.5625</v>
      </c>
      <c r="K207" s="266" t="n">
        <f aca="false">L207</f>
        <v>36765</v>
      </c>
      <c r="L207" s="218" t="n">
        <f aca="false">DATE(YEAR(L206),MONTH(L206),DAY(L206)+1)</f>
        <v>36765</v>
      </c>
      <c r="M207" s="219" t="n">
        <f aca="false">VLOOKUP($L207,data!$B$6:$M$9000,11,0)</f>
        <v>3123000</v>
      </c>
      <c r="N207" s="255" t="n">
        <f aca="false">VLOOKUP($L207,[6]Data!$A$10:$E$60000,4,0)</f>
        <v>88.5</v>
      </c>
      <c r="O207" s="255" t="n">
        <f aca="false">VLOOKUP($L207,[6]Data!$A$10:$E$60000,5,0)</f>
        <v>66</v>
      </c>
      <c r="P207" s="265"/>
      <c r="U207" s="218" t="n">
        <f aca="false">DATE(YEAR(U202),MONTH(U202),DAY(U202)+7)</f>
        <v>36623</v>
      </c>
      <c r="V207" s="265" t="n">
        <f aca="false">AVERAGE($D207:$E207)-$G$3</f>
        <v>-2.75</v>
      </c>
      <c r="W207" s="218" t="n">
        <f aca="false">DATE(YEAR(W206),MONTH(W206),DAY(W206)+1)</f>
        <v>36765</v>
      </c>
      <c r="X207" s="265" t="n">
        <f aca="false">AVERAGE($N207:$O207)-$G$3</f>
        <v>12.25</v>
      </c>
      <c r="Y207" s="219" t="n">
        <f aca="false">$H$1+($H$2*$V207)</f>
        <v>3231128.5889067</v>
      </c>
      <c r="Z207" s="219" t="n">
        <f aca="false">$Q$1+($Q$2*$X207)</f>
        <v>2754866.91107621</v>
      </c>
      <c r="AA207" s="219"/>
      <c r="AC207" s="253" t="n">
        <f aca="false">WEEKDAY(AD207)</f>
        <v>6</v>
      </c>
      <c r="AD207" s="218" t="n">
        <f aca="false">DATE(YEAR(AD206),MONTH(AD206),DAY(AD206)+1)</f>
        <v>36595</v>
      </c>
      <c r="AE207" s="223" t="b">
        <f aca="false">OR(AC207=1,AC207=7)</f>
        <v>0</v>
      </c>
      <c r="AF207" s="267" t="n">
        <f aca="false">IF($AE207=TRUE(),(VLOOKUP($AD207,$W$138:$Z$243,4)),(VLOOKUP($AD207,$U$138:$Z$397,5)))</f>
        <v>3220046.42039591</v>
      </c>
    </row>
    <row r="208" customFormat="false" ht="11.25" hidden="false" customHeight="false" outlineLevel="0" collapsed="false">
      <c r="A208" s="253" t="n">
        <f aca="false">B208</f>
        <v>36626</v>
      </c>
      <c r="B208" s="218" t="n">
        <f aca="false">DATE(YEAR(B203),MONTH(B203),DAY(B203)+7)</f>
        <v>36626</v>
      </c>
      <c r="C208" s="219" t="n">
        <f aca="false">VLOOKUP($B208,data!$B$6:$M$9000,11,0)</f>
        <v>2619000</v>
      </c>
      <c r="D208" s="255" t="n">
        <f aca="false">VLOOKUP($B208,[6]Data!$A$1105:$E$1300,4,0)</f>
        <v>69</v>
      </c>
      <c r="E208" s="255" t="n">
        <f aca="false">VLOOKUP($B208,[6]Data!$A$1105:$E$1300,5,0)</f>
        <v>50.5</v>
      </c>
      <c r="F208" s="255" t="n">
        <f aca="false">AVERAGE($C202:$C208)</f>
        <v>2551000</v>
      </c>
      <c r="G208" s="265" t="n">
        <f aca="false">AVERAGE($D208:$E208)-$G$3</f>
        <v>-5.25</v>
      </c>
      <c r="H208" s="144" t="n">
        <f aca="false">C208*G208</f>
        <v>-13749750</v>
      </c>
      <c r="I208" s="144" t="n">
        <f aca="false">C208^2</f>
        <v>6859161000000</v>
      </c>
      <c r="J208" s="144" t="n">
        <f aca="false">G208^2</f>
        <v>27.5625</v>
      </c>
      <c r="K208" s="266" t="n">
        <f aca="false">L208</f>
        <v>36771</v>
      </c>
      <c r="L208" s="218" t="n">
        <f aca="false">DATE(YEAR(L207),MONTH(L207),DAY(L207)+6)</f>
        <v>36771</v>
      </c>
      <c r="M208" s="219" t="n">
        <f aca="false">VLOOKUP($L208,data!$B$6:$M$9000,11,0)</f>
        <v>2549000</v>
      </c>
      <c r="N208" s="255" t="n">
        <f aca="false">VLOOKUP($L208,[6]Data!$A$10:$E$60000,4,0)</f>
        <v>62</v>
      </c>
      <c r="O208" s="255" t="n">
        <f aca="false">VLOOKUP($L208,[6]Data!$A$10:$E$60000,5,0)</f>
        <v>76</v>
      </c>
      <c r="P208" s="265"/>
      <c r="U208" s="218" t="n">
        <f aca="false">DATE(YEAR(U203),MONTH(U203),DAY(U203)+7)</f>
        <v>36626</v>
      </c>
      <c r="V208" s="265" t="n">
        <f aca="false">AVERAGE($D208:$E208)-$G$3</f>
        <v>-5.25</v>
      </c>
      <c r="W208" s="218" t="n">
        <f aca="false">DATE(YEAR(W207),MONTH(W207),DAY(W207)+6)</f>
        <v>36771</v>
      </c>
      <c r="X208" s="265" t="n">
        <f aca="false">AVERAGE($N208:$O208)-$G$3</f>
        <v>4</v>
      </c>
      <c r="Y208" s="219" t="n">
        <f aca="false">$H$1+($H$2*$V208)</f>
        <v>3221893.44848104</v>
      </c>
      <c r="Z208" s="219" t="n">
        <f aca="false">$Q$1+($Q$2*$X208)</f>
        <v>2797010.48330016</v>
      </c>
      <c r="AA208" s="219"/>
      <c r="AC208" s="253" t="n">
        <f aca="false">WEEKDAY(AD208)</f>
        <v>7</v>
      </c>
      <c r="AD208" s="218" t="n">
        <f aca="false">DATE(YEAR(AD207),MONTH(AD207),DAY(AD207)+1)</f>
        <v>36596</v>
      </c>
      <c r="AE208" s="223" t="b">
        <f aca="false">OR(AC208=1,AC208=7)</f>
        <v>1</v>
      </c>
      <c r="AF208" s="267" t="n">
        <f aca="false">IF($AE208=TRUE(),(VLOOKUP($AD208,$W$138:$Z$243,4)),(VLOOKUP($AD208,$U$138:$Z$397,5)))</f>
        <v>2846816.52320119</v>
      </c>
    </row>
    <row r="209" customFormat="false" ht="11.25" hidden="false" customHeight="false" outlineLevel="0" collapsed="false">
      <c r="A209" s="253" t="n">
        <f aca="false">B209</f>
        <v>36627</v>
      </c>
      <c r="B209" s="218" t="n">
        <f aca="false">DATE(YEAR(B204),MONTH(B204),DAY(B204)+7)</f>
        <v>36627</v>
      </c>
      <c r="C209" s="219" t="n">
        <f aca="false">VLOOKUP($B209,data!$B$6:$M$9000,11,0)</f>
        <v>2532000</v>
      </c>
      <c r="D209" s="255" t="n">
        <f aca="false">VLOOKUP($B209,[6]Data!$A$1105:$E$1300,4,0)</f>
        <v>77.5</v>
      </c>
      <c r="E209" s="255" t="n">
        <f aca="false">VLOOKUP($B209,[6]Data!$A$1105:$E$1300,5,0)</f>
        <v>54</v>
      </c>
      <c r="F209" s="255" t="n">
        <f aca="false">AVERAGE($C203:$C209)</f>
        <v>2569142.85714286</v>
      </c>
      <c r="G209" s="265" t="n">
        <f aca="false">AVERAGE($D209:$E209)-$G$3</f>
        <v>0.75</v>
      </c>
      <c r="H209" s="144" t="n">
        <f aca="false">C209*G209</f>
        <v>1899000</v>
      </c>
      <c r="I209" s="144" t="n">
        <f aca="false">C209^2</f>
        <v>6411024000000</v>
      </c>
      <c r="J209" s="144" t="n">
        <f aca="false">G209^2</f>
        <v>0.5625</v>
      </c>
      <c r="K209" s="266" t="n">
        <f aca="false">L209</f>
        <v>36772</v>
      </c>
      <c r="L209" s="218" t="n">
        <f aca="false">DATE(YEAR(L208),MONTH(L208),DAY(L208)+1)</f>
        <v>36772</v>
      </c>
      <c r="M209" s="219" t="n">
        <f aca="false">VLOOKUP($L209,data!$B$6:$M$9000,11,0)</f>
        <v>2320000</v>
      </c>
      <c r="N209" s="255" t="n">
        <f aca="false">VLOOKUP($L209,[6]Data!$A$10:$E$60000,4,0)</f>
        <v>62</v>
      </c>
      <c r="O209" s="255" t="n">
        <f aca="false">VLOOKUP($L209,[6]Data!$A$10:$E$60000,5,0)</f>
        <v>76</v>
      </c>
      <c r="P209" s="265"/>
      <c r="U209" s="218" t="n">
        <f aca="false">DATE(YEAR(U204),MONTH(U204),DAY(U204)+7)</f>
        <v>36627</v>
      </c>
      <c r="V209" s="265" t="n">
        <f aca="false">AVERAGE($D209:$E209)-$G$3</f>
        <v>0.75</v>
      </c>
      <c r="W209" s="218" t="n">
        <f aca="false">DATE(YEAR(W208),MONTH(W208),DAY(W208)+1)</f>
        <v>36772</v>
      </c>
      <c r="X209" s="265" t="n">
        <f aca="false">AVERAGE($N209:$O209)-$G$3</f>
        <v>4</v>
      </c>
      <c r="Y209" s="219" t="n">
        <f aca="false">$H$1+($H$2*$V209)</f>
        <v>3244057.78550262</v>
      </c>
      <c r="Z209" s="219" t="n">
        <f aca="false">$Q$1+($Q$2*$X209)</f>
        <v>2797010.48330016</v>
      </c>
      <c r="AA209" s="219"/>
      <c r="AC209" s="253" t="n">
        <f aca="false">WEEKDAY(AD209)</f>
        <v>1</v>
      </c>
      <c r="AD209" s="218" t="n">
        <f aca="false">DATE(YEAR(AD208),MONTH(AD208),DAY(AD208)+1)</f>
        <v>36597</v>
      </c>
      <c r="AE209" s="223" t="b">
        <f aca="false">OR(AC209=1,AC209=7)</f>
        <v>1</v>
      </c>
      <c r="AF209" s="267" t="n">
        <f aca="false">IF($AE209=TRUE(),(VLOOKUP($AD209,$W$138:$Z$243,4)),(VLOOKUP($AD209,$U$138:$Z$397,5)))</f>
        <v>2850647.75703973</v>
      </c>
    </row>
    <row r="210" customFormat="false" ht="11.25" hidden="false" customHeight="false" outlineLevel="0" collapsed="false">
      <c r="A210" s="253" t="n">
        <f aca="false">B210</f>
        <v>36628</v>
      </c>
      <c r="B210" s="218" t="n">
        <f aca="false">DATE(YEAR(B205),MONTH(B205),DAY(B205)+7)</f>
        <v>36628</v>
      </c>
      <c r="C210" s="219" t="n">
        <f aca="false">VLOOKUP($B210,data!$B$6:$M$9000,11,0)</f>
        <v>2707000</v>
      </c>
      <c r="D210" s="255" t="n">
        <f aca="false">VLOOKUP($B210,[6]Data!$A$1105:$E$1300,4,0)</f>
        <v>79.5</v>
      </c>
      <c r="E210" s="255" t="n">
        <f aca="false">VLOOKUP($B210,[6]Data!$A$1105:$E$1300,5,0)</f>
        <v>56</v>
      </c>
      <c r="F210" s="255" t="n">
        <f aca="false">AVERAGE($C204:$C210)</f>
        <v>2597571.42857143</v>
      </c>
      <c r="G210" s="265" t="n">
        <f aca="false">AVERAGE($D210:$E210)-$G$3</f>
        <v>2.75</v>
      </c>
      <c r="H210" s="144" t="n">
        <f aca="false">C210*G210</f>
        <v>7444250</v>
      </c>
      <c r="I210" s="144" t="n">
        <f aca="false">C210^2</f>
        <v>7327849000000</v>
      </c>
      <c r="J210" s="144" t="n">
        <f aca="false">G210^2</f>
        <v>7.5625</v>
      </c>
      <c r="K210" s="266" t="n">
        <f aca="false">L210</f>
        <v>36778</v>
      </c>
      <c r="L210" s="218" t="n">
        <f aca="false">DATE(YEAR(L209),MONTH(L209),DAY(L209)+6)</f>
        <v>36778</v>
      </c>
      <c r="M210" s="219" t="n">
        <f aca="false">VLOOKUP($L210,data!$B$6:$M$9000,11,0)</f>
        <v>2989000</v>
      </c>
      <c r="N210" s="255" t="n">
        <f aca="false">VLOOKUP($L210,[6]Data!$A$10:$E$60000,4,0)</f>
        <v>78.5</v>
      </c>
      <c r="O210" s="255" t="n">
        <f aca="false">VLOOKUP($L210,[6]Data!$A$10:$E$60000,5,0)</f>
        <v>60.5</v>
      </c>
      <c r="P210" s="265"/>
      <c r="U210" s="218" t="n">
        <f aca="false">DATE(YEAR(U205),MONTH(U205),DAY(U205)+7)</f>
        <v>36628</v>
      </c>
      <c r="V210" s="265" t="n">
        <f aca="false">AVERAGE($D210:$E210)-$G$3</f>
        <v>2.75</v>
      </c>
      <c r="W210" s="218" t="n">
        <f aca="false">DATE(YEAR(W209),MONTH(W209),DAY(W209)+6)</f>
        <v>36778</v>
      </c>
      <c r="X210" s="265" t="n">
        <f aca="false">AVERAGE($N210:$O210)-$G$3</f>
        <v>4.5</v>
      </c>
      <c r="Y210" s="219" t="n">
        <f aca="false">$H$1+($H$2*$V210)</f>
        <v>3251445.89784314</v>
      </c>
      <c r="Z210" s="219" t="n">
        <f aca="false">$Q$1+($Q$2*$X210)</f>
        <v>2794456.3274078</v>
      </c>
      <c r="AA210" s="219"/>
      <c r="AC210" s="253" t="n">
        <f aca="false">WEEKDAY(AD210)</f>
        <v>2</v>
      </c>
      <c r="AD210" s="218" t="n">
        <f aca="false">DATE(YEAR(AD209),MONTH(AD209),DAY(AD209)+1)</f>
        <v>36598</v>
      </c>
      <c r="AE210" s="223" t="b">
        <f aca="false">OR(AC210=1,AC210=7)</f>
        <v>0</v>
      </c>
      <c r="AF210" s="267" t="n">
        <f aca="false">IF($AE210=TRUE(),(VLOOKUP($AD210,$W$138:$Z$243,4)),(VLOOKUP($AD210,$U$138:$Z$397,5)))</f>
        <v>3217275.87826822</v>
      </c>
    </row>
    <row r="211" customFormat="false" ht="11.25" hidden="false" customHeight="false" outlineLevel="0" collapsed="false">
      <c r="A211" s="253" t="n">
        <f aca="false">B211</f>
        <v>36629</v>
      </c>
      <c r="B211" s="218" t="n">
        <f aca="false">DATE(YEAR(B206),MONTH(B206),DAY(B206)+7)</f>
        <v>36629</v>
      </c>
      <c r="C211" s="219" t="n">
        <f aca="false">VLOOKUP($B211,data!$B$6:$M$9000,11,0)</f>
        <v>2469000</v>
      </c>
      <c r="D211" s="255" t="n">
        <f aca="false">VLOOKUP($B211,[6]Data!$A$1105:$E$1300,4,0)</f>
        <v>71</v>
      </c>
      <c r="E211" s="255" t="n">
        <f aca="false">VLOOKUP($B211,[6]Data!$A$1105:$E$1300,5,0)</f>
        <v>54</v>
      </c>
      <c r="F211" s="255" t="n">
        <f aca="false">AVERAGE($C205:$C211)</f>
        <v>2589285.71428571</v>
      </c>
      <c r="G211" s="265" t="n">
        <f aca="false">AVERAGE($D211:$E211)-$G$3</f>
        <v>-2.5</v>
      </c>
      <c r="H211" s="144" t="n">
        <f aca="false">C211*G211</f>
        <v>-6172500</v>
      </c>
      <c r="I211" s="144" t="n">
        <f aca="false">C211^2</f>
        <v>6095961000000</v>
      </c>
      <c r="J211" s="144" t="n">
        <f aca="false">G211^2</f>
        <v>6.25</v>
      </c>
      <c r="K211" s="266" t="n">
        <f aca="false">L211</f>
        <v>36779</v>
      </c>
      <c r="L211" s="218" t="n">
        <f aca="false">DATE(YEAR(L210),MONTH(L210),DAY(L210)+1)</f>
        <v>36779</v>
      </c>
      <c r="M211" s="219" t="n">
        <f aca="false">VLOOKUP($L211,data!$B$6:$M$9000,11,0)</f>
        <v>2822000</v>
      </c>
      <c r="N211" s="255" t="n">
        <f aca="false">VLOOKUP($L211,[6]Data!$A$10:$E$60000,4,0)</f>
        <v>82.5</v>
      </c>
      <c r="O211" s="255" t="n">
        <f aca="false">VLOOKUP($L211,[6]Data!$A$10:$E$60000,5,0)</f>
        <v>60</v>
      </c>
      <c r="P211" s="265"/>
      <c r="U211" s="218" t="n">
        <f aca="false">DATE(YEAR(U206),MONTH(U206),DAY(U206)+7)</f>
        <v>36629</v>
      </c>
      <c r="V211" s="265" t="n">
        <f aca="false">AVERAGE($D211:$E211)-$G$3</f>
        <v>-2.5</v>
      </c>
      <c r="W211" s="218" t="n">
        <f aca="false">DATE(YEAR(W210),MONTH(W210),DAY(W210)+1)</f>
        <v>36779</v>
      </c>
      <c r="X211" s="265" t="n">
        <f aca="false">AVERAGE($N211:$O211)-$G$3</f>
        <v>6.25</v>
      </c>
      <c r="Y211" s="219" t="n">
        <f aca="false">$H$1+($H$2*$V211)</f>
        <v>3232052.10294926</v>
      </c>
      <c r="Z211" s="219" t="n">
        <f aca="false">$Q$1+($Q$2*$X211)</f>
        <v>2785516.78178454</v>
      </c>
      <c r="AA211" s="219"/>
      <c r="AC211" s="253" t="n">
        <f aca="false">WEEKDAY(AD211)</f>
        <v>3</v>
      </c>
      <c r="AD211" s="218" t="n">
        <f aca="false">DATE(YEAR(AD210),MONTH(AD210),DAY(AD210)+1)</f>
        <v>36599</v>
      </c>
      <c r="AE211" s="223" t="b">
        <f aca="false">OR(AC211=1,AC211=7)</f>
        <v>0</v>
      </c>
      <c r="AF211" s="267" t="n">
        <f aca="false">IF($AE211=TRUE(),(VLOOKUP($AD211,$W$138:$Z$243,4)),(VLOOKUP($AD211,$U$138:$Z$397,5)))</f>
        <v>3215428.85018309</v>
      </c>
    </row>
    <row r="212" customFormat="false" ht="11.25" hidden="false" customHeight="false" outlineLevel="0" collapsed="false">
      <c r="A212" s="253" t="n">
        <f aca="false">B212</f>
        <v>36630</v>
      </c>
      <c r="B212" s="218" t="n">
        <f aca="false">DATE(YEAR(B207),MONTH(B207),DAY(B207)+7)</f>
        <v>36630</v>
      </c>
      <c r="C212" s="219" t="n">
        <f aca="false">VLOOKUP($B212,data!$B$6:$M$9000,11,0)</f>
        <v>2540000</v>
      </c>
      <c r="D212" s="255" t="n">
        <f aca="false">VLOOKUP($B212,[6]Data!$A$1105:$E$1300,4,0)</f>
        <v>67</v>
      </c>
      <c r="E212" s="255" t="n">
        <f aca="false">VLOOKUP($B212,[6]Data!$A$1105:$E$1300,5,0)</f>
        <v>53.5</v>
      </c>
      <c r="F212" s="255" t="n">
        <f aca="false">AVERAGE($C206:$C212)</f>
        <v>2568142.85714286</v>
      </c>
      <c r="G212" s="265" t="n">
        <f aca="false">AVERAGE($D212:$E212)-$G$3</f>
        <v>-4.75</v>
      </c>
      <c r="H212" s="144" t="n">
        <f aca="false">C212*G212</f>
        <v>-12065000</v>
      </c>
      <c r="I212" s="144" t="n">
        <f aca="false">C212^2</f>
        <v>6451600000000</v>
      </c>
      <c r="J212" s="144" t="n">
        <f aca="false">G212^2</f>
        <v>22.5625</v>
      </c>
      <c r="K212" s="266" t="n">
        <f aca="false">L212</f>
        <v>36785</v>
      </c>
      <c r="L212" s="218" t="n">
        <f aca="false">DATE(YEAR(L211),MONTH(L211),DAY(L211)+6)</f>
        <v>36785</v>
      </c>
      <c r="M212" s="219" t="n">
        <f aca="false">VLOOKUP($L212,data!$B$6:$M$9000,11,0)</f>
        <v>3438000</v>
      </c>
      <c r="N212" s="255" t="n">
        <f aca="false">VLOOKUP($L212,[6]Data!$A$10:$E$60000,4,0)</f>
        <v>88.5</v>
      </c>
      <c r="O212" s="255" t="n">
        <f aca="false">VLOOKUP($L212,[6]Data!$A$10:$E$60000,5,0)</f>
        <v>69.5</v>
      </c>
      <c r="P212" s="265"/>
      <c r="U212" s="218" t="n">
        <f aca="false">DATE(YEAR(U207),MONTH(U207),DAY(U207)+7)</f>
        <v>36630</v>
      </c>
      <c r="V212" s="265" t="n">
        <f aca="false">AVERAGE($D212:$E212)-$G$3</f>
        <v>-4.75</v>
      </c>
      <c r="W212" s="218" t="n">
        <f aca="false">DATE(YEAR(W211),MONTH(W211),DAY(W211)+6)</f>
        <v>36785</v>
      </c>
      <c r="X212" s="265" t="n">
        <f aca="false">AVERAGE($N212:$O212)-$G$3</f>
        <v>14</v>
      </c>
      <c r="Y212" s="219" t="n">
        <f aca="false">$H$1+($H$2*$V212)</f>
        <v>3223740.47656618</v>
      </c>
      <c r="Z212" s="219" t="n">
        <f aca="false">$Q$1+($Q$2*$X212)</f>
        <v>2745927.36545295</v>
      </c>
      <c r="AA212" s="219"/>
      <c r="AC212" s="253" t="n">
        <f aca="false">WEEKDAY(AD212)</f>
        <v>4</v>
      </c>
      <c r="AD212" s="218" t="n">
        <f aca="false">DATE(YEAR(AD211),MONTH(AD211),DAY(AD211)+1)</f>
        <v>36600</v>
      </c>
      <c r="AE212" s="223" t="b">
        <f aca="false">OR(AC212=1,AC212=7)</f>
        <v>0</v>
      </c>
      <c r="AF212" s="267" t="n">
        <f aca="false">IF($AE212=TRUE(),(VLOOKUP($AD212,$W$138:$Z$243,4)),(VLOOKUP($AD212,$U$138:$Z$397,5)))</f>
        <v>3225587.50465131</v>
      </c>
    </row>
    <row r="213" customFormat="false" ht="11.25" hidden="false" customHeight="false" outlineLevel="0" collapsed="false">
      <c r="A213" s="253" t="n">
        <f aca="false">B213</f>
        <v>36633</v>
      </c>
      <c r="B213" s="218" t="n">
        <f aca="false">DATE(YEAR(B208),MONTH(B208),DAY(B208)+7)</f>
        <v>36633</v>
      </c>
      <c r="C213" s="219" t="n">
        <f aca="false">VLOOKUP($B213,data!$B$6:$M$9000,11,0)</f>
        <v>2976000</v>
      </c>
      <c r="D213" s="255" t="n">
        <f aca="false">VLOOKUP($B213,[6]Data!$A$1105:$E$1300,4,0)</f>
        <v>60</v>
      </c>
      <c r="E213" s="255" t="n">
        <f aca="false">VLOOKUP($B213,[6]Data!$A$1105:$E$1300,5,0)</f>
        <v>51.5</v>
      </c>
      <c r="F213" s="255" t="n">
        <f aca="false">AVERAGE($C207:$C213)</f>
        <v>2616285.71428571</v>
      </c>
      <c r="G213" s="265" t="n">
        <f aca="false">AVERAGE($D213:$E213)-$G$3</f>
        <v>-9.25</v>
      </c>
      <c r="H213" s="144" t="n">
        <f aca="false">C213*G213</f>
        <v>-27528000</v>
      </c>
      <c r="I213" s="144" t="n">
        <f aca="false">C213^2</f>
        <v>8856576000000</v>
      </c>
      <c r="J213" s="144" t="n">
        <f aca="false">G213^2</f>
        <v>85.5625</v>
      </c>
      <c r="K213" s="266" t="n">
        <f aca="false">L213</f>
        <v>36786</v>
      </c>
      <c r="L213" s="218" t="n">
        <f aca="false">DATE(YEAR(L212),MONTH(L212),DAY(L212)+1)</f>
        <v>36786</v>
      </c>
      <c r="M213" s="219" t="n">
        <f aca="false">VLOOKUP($L213,data!$B$6:$M$9000,11,0)</f>
        <v>3323000</v>
      </c>
      <c r="N213" s="255" t="n">
        <f aca="false">VLOOKUP($L213,[6]Data!$A$10:$E$60000,4,0)</f>
        <v>93</v>
      </c>
      <c r="O213" s="255" t="n">
        <f aca="false">VLOOKUP($L213,[6]Data!$A$10:$E$60000,5,0)</f>
        <v>66.5</v>
      </c>
      <c r="P213" s="265"/>
      <c r="U213" s="218" t="n">
        <f aca="false">DATE(YEAR(U208),MONTH(U208),DAY(U208)+7)</f>
        <v>36633</v>
      </c>
      <c r="V213" s="265" t="n">
        <f aca="false">AVERAGE($D213:$E213)-$G$3</f>
        <v>-9.25</v>
      </c>
      <c r="W213" s="218" t="n">
        <f aca="false">DATE(YEAR(W212),MONTH(W212),DAY(W212)+1)</f>
        <v>36786</v>
      </c>
      <c r="X213" s="265" t="n">
        <f aca="false">AVERAGE($N213:$O213)-$G$3</f>
        <v>14.75</v>
      </c>
      <c r="Y213" s="219" t="n">
        <f aca="false">$H$1+($H$2*$V213)</f>
        <v>3207117.2238</v>
      </c>
      <c r="Z213" s="219" t="n">
        <f aca="false">$Q$1+($Q$2*$X213)</f>
        <v>2742096.1316144</v>
      </c>
      <c r="AA213" s="219"/>
      <c r="AC213" s="253" t="n">
        <f aca="false">WEEKDAY(AD213)</f>
        <v>5</v>
      </c>
      <c r="AD213" s="218" t="n">
        <f aca="false">DATE(YEAR(AD212),MONTH(AD212),DAY(AD212)+1)</f>
        <v>36601</v>
      </c>
      <c r="AE213" s="223" t="b">
        <f aca="false">OR(AC213=1,AC213=7)</f>
        <v>0</v>
      </c>
      <c r="AF213" s="267" t="n">
        <f aca="false">IF($AE213=TRUE(),(VLOOKUP($AD213,$W$138:$Z$243,4)),(VLOOKUP($AD213,$U$138:$Z$397,5)))</f>
        <v>3224663.99060874</v>
      </c>
    </row>
    <row r="214" customFormat="false" ht="11.25" hidden="false" customHeight="false" outlineLevel="0" collapsed="false">
      <c r="A214" s="253" t="n">
        <f aca="false">B214</f>
        <v>36634</v>
      </c>
      <c r="B214" s="218" t="n">
        <f aca="false">DATE(YEAR(B209),MONTH(B209),DAY(B209)+7)</f>
        <v>36634</v>
      </c>
      <c r="C214" s="219" t="n">
        <f aca="false">VLOOKUP($B214,data!$B$6:$M$9000,11,0)</f>
        <v>2728000</v>
      </c>
      <c r="D214" s="255" t="n">
        <f aca="false">VLOOKUP($B214,[6]Data!$A$1105:$E$1300,4,0)</f>
        <v>64</v>
      </c>
      <c r="E214" s="255" t="n">
        <f aca="false">VLOOKUP($B214,[6]Data!$A$1105:$E$1300,5,0)</f>
        <v>47.5</v>
      </c>
      <c r="F214" s="255" t="n">
        <f aca="false">AVERAGE($C208:$C214)</f>
        <v>2653000</v>
      </c>
      <c r="G214" s="265" t="n">
        <f aca="false">AVERAGE($D214:$E214)-$G$3</f>
        <v>-9.25</v>
      </c>
      <c r="H214" s="144" t="n">
        <f aca="false">C214*G214</f>
        <v>-25234000</v>
      </c>
      <c r="I214" s="144" t="n">
        <f aca="false">C214^2</f>
        <v>7441984000000</v>
      </c>
      <c r="J214" s="144" t="n">
        <f aca="false">G214^2</f>
        <v>85.5625</v>
      </c>
      <c r="K214" s="266" t="n">
        <f aca="false">L214</f>
        <v>36792</v>
      </c>
      <c r="L214" s="218" t="n">
        <f aca="false">DATE(YEAR(L213),MONTH(L213),DAY(L213)+6)</f>
        <v>36792</v>
      </c>
      <c r="M214" s="219" t="n">
        <f aca="false">VLOOKUP($L214,data!$B$6:$M$9000,11,0)</f>
        <v>2714000</v>
      </c>
      <c r="N214" s="255" t="n">
        <f aca="false">VLOOKUP($L214,[6]Data!$A$10:$E$60000,4,0)</f>
        <v>78.5</v>
      </c>
      <c r="O214" s="255" t="n">
        <f aca="false">VLOOKUP($L214,[6]Data!$A$10:$E$60000,5,0)</f>
        <v>66.5</v>
      </c>
      <c r="P214" s="265"/>
      <c r="U214" s="218" t="n">
        <f aca="false">DATE(YEAR(U209),MONTH(U209),DAY(U209)+7)</f>
        <v>36634</v>
      </c>
      <c r="V214" s="265" t="n">
        <f aca="false">AVERAGE($D214:$E214)-$G$3</f>
        <v>-9.25</v>
      </c>
      <c r="W214" s="218" t="n">
        <f aca="false">DATE(YEAR(W213),MONTH(W213),DAY(W213)+6)</f>
        <v>36792</v>
      </c>
      <c r="X214" s="265" t="n">
        <f aca="false">AVERAGE($N214:$O214)-$G$3</f>
        <v>7.5</v>
      </c>
      <c r="Y214" s="219" t="n">
        <f aca="false">$H$1+($H$2*$V214)</f>
        <v>3207117.2238</v>
      </c>
      <c r="Z214" s="219" t="n">
        <f aca="false">$Q$1+($Q$2*$X214)</f>
        <v>2779131.39205363</v>
      </c>
      <c r="AA214" s="219"/>
      <c r="AC214" s="253" t="n">
        <f aca="false">WEEKDAY(AD214)</f>
        <v>6</v>
      </c>
      <c r="AD214" s="218" t="n">
        <f aca="false">DATE(YEAR(AD213),MONTH(AD213),DAY(AD213)+1)</f>
        <v>36602</v>
      </c>
      <c r="AE214" s="223" t="b">
        <f aca="false">OR(AC214=1,AC214=7)</f>
        <v>0</v>
      </c>
      <c r="AF214" s="267" t="n">
        <f aca="false">IF($AE214=TRUE(),(VLOOKUP($AD214,$W$138:$Z$243,4)),(VLOOKUP($AD214,$U$138:$Z$397,5)))</f>
        <v>3224663.99060874</v>
      </c>
    </row>
    <row r="215" customFormat="false" ht="11.25" hidden="false" customHeight="false" outlineLevel="0" collapsed="false">
      <c r="A215" s="253" t="n">
        <f aca="false">B215</f>
        <v>36635</v>
      </c>
      <c r="B215" s="218" t="n">
        <f aca="false">DATE(YEAR(B210),MONTH(B210),DAY(B210)+7)</f>
        <v>36635</v>
      </c>
      <c r="C215" s="219" t="n">
        <f aca="false">VLOOKUP($B215,data!$B$6:$M$9000,11,0)</f>
        <v>2439000</v>
      </c>
      <c r="D215" s="255" t="n">
        <f aca="false">VLOOKUP($B215,[6]Data!$A$1105:$E$1300,4,0)</f>
        <v>66.5</v>
      </c>
      <c r="E215" s="255" t="n">
        <f aca="false">VLOOKUP($B215,[6]Data!$A$1105:$E$1300,5,0)</f>
        <v>47.5</v>
      </c>
      <c r="F215" s="255" t="n">
        <f aca="false">AVERAGE($C209:$C215)</f>
        <v>2627285.71428571</v>
      </c>
      <c r="G215" s="265" t="n">
        <f aca="false">AVERAGE($D215:$E215)-$G$3</f>
        <v>-8</v>
      </c>
      <c r="H215" s="144" t="n">
        <f aca="false">C215*G215</f>
        <v>-19512000</v>
      </c>
      <c r="I215" s="144" t="n">
        <f aca="false">C215^2</f>
        <v>5948721000000</v>
      </c>
      <c r="J215" s="144" t="n">
        <f aca="false">G215^2</f>
        <v>64</v>
      </c>
      <c r="K215" s="266" t="n">
        <f aca="false">L215</f>
        <v>36793</v>
      </c>
      <c r="L215" s="218" t="n">
        <f aca="false">DATE(YEAR(L214),MONTH(L214),DAY(L214)+1)</f>
        <v>36793</v>
      </c>
      <c r="M215" s="219" t="n">
        <f aca="false">VLOOKUP($L215,data!$B$6:$M$9000,11,0)</f>
        <v>2539000</v>
      </c>
      <c r="N215" s="255" t="n">
        <f aca="false">VLOOKUP($L215,[6]Data!$A$10:$E$60000,4,0)</f>
        <v>83.5</v>
      </c>
      <c r="O215" s="255" t="n">
        <f aca="false">VLOOKUP($L215,[6]Data!$A$10:$E$60000,5,0)</f>
        <v>60</v>
      </c>
      <c r="P215" s="265"/>
      <c r="U215" s="218" t="n">
        <f aca="false">DATE(YEAR(U210),MONTH(U210),DAY(U210)+7)</f>
        <v>36635</v>
      </c>
      <c r="V215" s="265" t="n">
        <f aca="false">AVERAGE($D215:$E215)-$G$3</f>
        <v>-8</v>
      </c>
      <c r="W215" s="218" t="n">
        <f aca="false">DATE(YEAR(W214),MONTH(W214),DAY(W214)+1)</f>
        <v>36793</v>
      </c>
      <c r="X215" s="265" t="n">
        <f aca="false">AVERAGE($N215:$O215)-$G$3</f>
        <v>6.75</v>
      </c>
      <c r="Y215" s="219" t="n">
        <f aca="false">$H$1+($H$2*$V215)</f>
        <v>3211734.79401282</v>
      </c>
      <c r="Z215" s="219" t="n">
        <f aca="false">$Q$1+($Q$2*$X215)</f>
        <v>2782962.62589217</v>
      </c>
      <c r="AA215" s="219"/>
      <c r="AC215" s="253" t="n">
        <f aca="false">WEEKDAY(AD215)</f>
        <v>7</v>
      </c>
      <c r="AD215" s="218" t="n">
        <f aca="false">DATE(YEAR(AD214),MONTH(AD214),DAY(AD214)+1)</f>
        <v>36603</v>
      </c>
      <c r="AE215" s="223" t="b">
        <f aca="false">OR(AC215=1,AC215=7)</f>
        <v>1</v>
      </c>
      <c r="AF215" s="267" t="n">
        <f aca="false">IF($AE215=TRUE(),(VLOOKUP($AD215,$W$138:$Z$243,4)),(VLOOKUP($AD215,$U$138:$Z$397,5)))</f>
        <v>2840431.13347029</v>
      </c>
    </row>
    <row r="216" customFormat="false" ht="11.25" hidden="false" customHeight="false" outlineLevel="0" collapsed="false">
      <c r="A216" s="253" t="n">
        <f aca="false">B216</f>
        <v>36636</v>
      </c>
      <c r="B216" s="218" t="n">
        <f aca="false">DATE(YEAR(B211),MONTH(B211),DAY(B211)+7)</f>
        <v>36636</v>
      </c>
      <c r="C216" s="219" t="n">
        <f aca="false">VLOOKUP($B216,data!$B$6:$M$9000,11,0)</f>
        <v>2294000</v>
      </c>
      <c r="D216" s="255" t="n">
        <f aca="false">VLOOKUP($B216,[6]Data!$A$1105:$E$1300,4,0)</f>
        <v>68.5</v>
      </c>
      <c r="E216" s="255" t="n">
        <f aca="false">VLOOKUP($B216,[6]Data!$A$1105:$E$1300,5,0)</f>
        <v>51</v>
      </c>
      <c r="F216" s="255" t="n">
        <f aca="false">AVERAGE($C210:$C216)</f>
        <v>2593285.71428571</v>
      </c>
      <c r="G216" s="265" t="n">
        <f aca="false">AVERAGE($D216:$E216)-$G$3</f>
        <v>-5.25</v>
      </c>
      <c r="H216" s="144" t="n">
        <f aca="false">C216*G216</f>
        <v>-12043500</v>
      </c>
      <c r="I216" s="144" t="n">
        <f aca="false">C216^2</f>
        <v>5262436000000</v>
      </c>
      <c r="J216" s="144" t="n">
        <f aca="false">G216^2</f>
        <v>27.5625</v>
      </c>
      <c r="K216" s="266" t="n">
        <f aca="false">L216</f>
        <v>36799</v>
      </c>
      <c r="L216" s="218" t="n">
        <f aca="false">DATE(YEAR(L215),MONTH(L215),DAY(L215)+6)</f>
        <v>36799</v>
      </c>
      <c r="M216" s="219" t="n">
        <f aca="false">VLOOKUP($L216,data!$B$6:$M$9000,11,0)</f>
        <v>2966000</v>
      </c>
      <c r="N216" s="255" t="n">
        <f aca="false">VLOOKUP($L216,[6]Data!$A$10:$E$60000,4,0)</f>
        <v>77</v>
      </c>
      <c r="O216" s="255" t="n">
        <f aca="false">VLOOKUP($L216,[6]Data!$A$10:$E$60000,5,0)</f>
        <v>63</v>
      </c>
      <c r="P216" s="265"/>
      <c r="U216" s="218" t="n">
        <f aca="false">DATE(YEAR(U211),MONTH(U211),DAY(U211)+7)</f>
        <v>36636</v>
      </c>
      <c r="V216" s="265" t="n">
        <f aca="false">AVERAGE($D216:$E216)-$G$3</f>
        <v>-5.25</v>
      </c>
      <c r="W216" s="218" t="n">
        <f aca="false">DATE(YEAR(W215),MONTH(W215),DAY(W215)+6)</f>
        <v>36799</v>
      </c>
      <c r="X216" s="265" t="n">
        <f aca="false">AVERAGE($N216:$O216)-$G$3</f>
        <v>5</v>
      </c>
      <c r="Y216" s="219" t="n">
        <f aca="false">$H$1+($H$2*$V216)</f>
        <v>3221893.44848104</v>
      </c>
      <c r="Z216" s="219" t="n">
        <f aca="false">$Q$1+($Q$2*$X216)</f>
        <v>2791902.17151544</v>
      </c>
      <c r="AA216" s="219"/>
      <c r="AC216" s="253" t="n">
        <f aca="false">WEEKDAY(AD216)</f>
        <v>1</v>
      </c>
      <c r="AD216" s="218" t="n">
        <f aca="false">DATE(YEAR(AD215),MONTH(AD215),DAY(AD215)+1)</f>
        <v>36604</v>
      </c>
      <c r="AE216" s="223" t="b">
        <f aca="false">OR(AC216=1,AC216=7)</f>
        <v>1</v>
      </c>
      <c r="AF216" s="267" t="n">
        <f aca="false">IF($AE216=TRUE(),(VLOOKUP($AD216,$W$138:$Z$243,4)),(VLOOKUP($AD216,$U$138:$Z$397,5)))</f>
        <v>2836599.89963175</v>
      </c>
    </row>
    <row r="217" customFormat="false" ht="11.25" hidden="false" customHeight="false" outlineLevel="0" collapsed="false">
      <c r="A217" s="253" t="n">
        <f aca="false">B217</f>
        <v>36637</v>
      </c>
      <c r="B217" s="218" t="n">
        <f aca="false">DATE(YEAR(B212),MONTH(B212),DAY(B212)+7)</f>
        <v>36637</v>
      </c>
      <c r="C217" s="219" t="n">
        <f aca="false">VLOOKUP($B217,data!$B$6:$M$9000,11,0)</f>
        <v>2237000</v>
      </c>
      <c r="D217" s="255" t="n">
        <f aca="false">VLOOKUP($B217,[6]Data!$A$1105:$E$1300,4,0)</f>
        <v>67.5</v>
      </c>
      <c r="E217" s="255" t="n">
        <f aca="false">VLOOKUP($B217,[6]Data!$A$1105:$E$1300,5,0)</f>
        <v>52.5</v>
      </c>
      <c r="F217" s="255" t="n">
        <f aca="false">AVERAGE($C211:$C217)</f>
        <v>2526142.85714286</v>
      </c>
      <c r="G217" s="265" t="n">
        <f aca="false">AVERAGE($D217:$E217)-$G$3</f>
        <v>-5</v>
      </c>
      <c r="H217" s="144" t="n">
        <f aca="false">C217*G217</f>
        <v>-11185000</v>
      </c>
      <c r="I217" s="144" t="n">
        <f aca="false">C217^2</f>
        <v>5004169000000</v>
      </c>
      <c r="J217" s="144" t="n">
        <f aca="false">G217^2</f>
        <v>25</v>
      </c>
      <c r="K217" s="266" t="n">
        <f aca="false">L217</f>
        <v>36800</v>
      </c>
      <c r="L217" s="218" t="n">
        <f aca="false">DATE(YEAR(L216),MONTH(L216),DAY(L216)+1)</f>
        <v>36800</v>
      </c>
      <c r="M217" s="219" t="n">
        <f aca="false">VLOOKUP($L217,data!$B$6:$M$9000,11,0)</f>
        <v>2826000</v>
      </c>
      <c r="N217" s="255" t="n">
        <f aca="false">VLOOKUP($L217,[6]Data!$A$10:$E$60000,4,0)</f>
        <v>77</v>
      </c>
      <c r="O217" s="255" t="n">
        <f aca="false">VLOOKUP($L217,[6]Data!$A$10:$E$60000,5,0)</f>
        <v>63</v>
      </c>
      <c r="P217" s="265"/>
      <c r="U217" s="218" t="n">
        <f aca="false">DATE(YEAR(U212),MONTH(U212),DAY(U212)+7)</f>
        <v>36637</v>
      </c>
      <c r="V217" s="265" t="n">
        <f aca="false">AVERAGE($D217:$E217)-$G$3</f>
        <v>-5</v>
      </c>
      <c r="W217" s="218" t="n">
        <f aca="false">DATE(YEAR(W216),MONTH(W216),DAY(W216)+1)</f>
        <v>36800</v>
      </c>
      <c r="X217" s="265" t="n">
        <f aca="false">AVERAGE($N217:$O217)-$G$3</f>
        <v>5</v>
      </c>
      <c r="Y217" s="219" t="n">
        <f aca="false">$H$1+($H$2*$V217)</f>
        <v>3222816.96252361</v>
      </c>
      <c r="Z217" s="219" t="n">
        <f aca="false">$Q$1+($Q$2*$X217)</f>
        <v>2791902.17151544</v>
      </c>
      <c r="AA217" s="219"/>
      <c r="AC217" s="253" t="n">
        <f aca="false">WEEKDAY(AD217)</f>
        <v>2</v>
      </c>
      <c r="AD217" s="218" t="n">
        <f aca="false">DATE(YEAR(AD216),MONTH(AD216),DAY(AD216)+1)</f>
        <v>36605</v>
      </c>
      <c r="AE217" s="223" t="b">
        <f aca="false">OR(AC217=1,AC217=7)</f>
        <v>0</v>
      </c>
      <c r="AF217" s="267" t="n">
        <f aca="false">IF($AE217=TRUE(),(VLOOKUP($AD217,$W$138:$Z$243,4)),(VLOOKUP($AD217,$U$138:$Z$397,5)))</f>
        <v>3216352.36422565</v>
      </c>
    </row>
    <row r="218" customFormat="false" ht="11.25" hidden="false" customHeight="false" outlineLevel="0" collapsed="false">
      <c r="A218" s="253" t="n">
        <f aca="false">B218</f>
        <v>36640</v>
      </c>
      <c r="B218" s="218" t="n">
        <f aca="false">DATE(YEAR(B213),MONTH(B213),DAY(B213)+7)</f>
        <v>36640</v>
      </c>
      <c r="C218" s="219" t="n">
        <f aca="false">VLOOKUP($B218,data!$B$6:$M$9000,11,0)</f>
        <v>2298000</v>
      </c>
      <c r="D218" s="255" t="n">
        <f aca="false">VLOOKUP($B218,[6]Data!$A$1105:$E$1300,4,0)</f>
        <v>71.5</v>
      </c>
      <c r="E218" s="255" t="n">
        <f aca="false">VLOOKUP($B218,[6]Data!$A$1105:$E$1300,5,0)</f>
        <v>50.5</v>
      </c>
      <c r="F218" s="255" t="n">
        <f aca="false">AVERAGE($C212:$C218)</f>
        <v>2501714.28571429</v>
      </c>
      <c r="G218" s="265" t="n">
        <f aca="false">AVERAGE($D218:$E218)-$G$3</f>
        <v>-4</v>
      </c>
      <c r="H218" s="144" t="n">
        <f aca="false">C218*G218</f>
        <v>-9192000</v>
      </c>
      <c r="I218" s="144" t="n">
        <f aca="false">C218^2</f>
        <v>5280804000000</v>
      </c>
      <c r="J218" s="144" t="n">
        <f aca="false">G218^2</f>
        <v>16</v>
      </c>
      <c r="K218" s="266" t="n">
        <f aca="false">L218</f>
        <v>36806</v>
      </c>
      <c r="L218" s="218" t="n">
        <f aca="false">DATE(YEAR(L217),MONTH(L217),DAY(L217)+6)</f>
        <v>36806</v>
      </c>
      <c r="M218" s="219" t="n">
        <f aca="false">VLOOKUP($L218,data!$B$6:$M$9000,11,0)</f>
        <v>2873000</v>
      </c>
      <c r="N218" s="255" t="n">
        <f aca="false">VLOOKUP($L218,[6]Data!$A$10:$E$60000,4,0)</f>
        <v>80.5</v>
      </c>
      <c r="O218" s="255" t="n">
        <f aca="false">VLOOKUP($L218,[6]Data!$A$10:$E$60000,5,0)</f>
        <v>62</v>
      </c>
      <c r="P218" s="265"/>
      <c r="Q218" s="221"/>
      <c r="R218" s="219"/>
      <c r="U218" s="218" t="n">
        <f aca="false">DATE(YEAR(U213),MONTH(U213),DAY(U213)+7)</f>
        <v>36640</v>
      </c>
      <c r="V218" s="265" t="n">
        <f aca="false">AVERAGE($D218:$E218)-$G$3</f>
        <v>-4</v>
      </c>
      <c r="W218" s="218" t="n">
        <f aca="false">DATE(YEAR(W217),MONTH(W217),DAY(W217)+6)</f>
        <v>36806</v>
      </c>
      <c r="X218" s="265" t="n">
        <f aca="false">AVERAGE($N218:$O218)-$G$3</f>
        <v>6.25</v>
      </c>
      <c r="Y218" s="219" t="n">
        <f aca="false">$H$1+($H$2*$V218)</f>
        <v>3226511.01869387</v>
      </c>
      <c r="Z218" s="219" t="n">
        <f aca="false">$Q$1+($Q$2*$X218)</f>
        <v>2785516.78178454</v>
      </c>
      <c r="AA218" s="219"/>
      <c r="AC218" s="253" t="n">
        <f aca="false">WEEKDAY(AD218)</f>
        <v>3</v>
      </c>
      <c r="AD218" s="218" t="n">
        <f aca="false">DATE(YEAR(AD217),MONTH(AD217),DAY(AD217)+1)</f>
        <v>36606</v>
      </c>
      <c r="AE218" s="223" t="b">
        <f aca="false">OR(AC218=1,AC218=7)</f>
        <v>0</v>
      </c>
      <c r="AF218" s="267" t="n">
        <f aca="false">IF($AE218=TRUE(),(VLOOKUP($AD218,$W$138:$Z$243,4)),(VLOOKUP($AD218,$U$138:$Z$397,5)))</f>
        <v>3220046.42039591</v>
      </c>
    </row>
    <row r="219" customFormat="false" ht="11.25" hidden="false" customHeight="false" outlineLevel="0" collapsed="false">
      <c r="A219" s="253" t="n">
        <f aca="false">B219</f>
        <v>36641</v>
      </c>
      <c r="B219" s="218" t="n">
        <f aca="false">DATE(YEAR(B214),MONTH(B214),DAY(B214)+7)</f>
        <v>36641</v>
      </c>
      <c r="C219" s="219" t="n">
        <f aca="false">VLOOKUP($B219,data!$B$6:$M$9000,11,0)</f>
        <v>2388000</v>
      </c>
      <c r="D219" s="255" t="n">
        <f aca="false">VLOOKUP($B219,[6]Data!$A$1105:$E$1300,4,0)</f>
        <v>74.5</v>
      </c>
      <c r="E219" s="255" t="n">
        <f aca="false">VLOOKUP($B219,[6]Data!$A$1105:$E$1300,5,0)</f>
        <v>53.5</v>
      </c>
      <c r="F219" s="255" t="n">
        <f aca="false">AVERAGE($C213:$C219)</f>
        <v>2480000</v>
      </c>
      <c r="G219" s="265" t="n">
        <f aca="false">AVERAGE($D219:$E219)-$G$3</f>
        <v>-1</v>
      </c>
      <c r="H219" s="144" t="n">
        <f aca="false">C219*G219</f>
        <v>-2388000</v>
      </c>
      <c r="I219" s="144" t="n">
        <f aca="false">C219^2</f>
        <v>5702544000000</v>
      </c>
      <c r="J219" s="144" t="n">
        <f aca="false">G219^2</f>
        <v>1</v>
      </c>
      <c r="K219" s="266" t="n">
        <f aca="false">L219</f>
        <v>36807</v>
      </c>
      <c r="L219" s="218" t="n">
        <f aca="false">DATE(YEAR(L218),MONTH(L218),DAY(L218)+1)</f>
        <v>36807</v>
      </c>
      <c r="M219" s="219" t="n">
        <f aca="false">VLOOKUP($L219,data!$B$6:$M$9000,11,0)</f>
        <v>2927000</v>
      </c>
      <c r="N219" s="255" t="n">
        <f aca="false">VLOOKUP($L219,[6]Data!$A$10:$E$60000,4,0)</f>
        <v>77.5</v>
      </c>
      <c r="O219" s="255" t="n">
        <f aca="false">VLOOKUP($L219,[6]Data!$A$10:$E$60000,5,0)</f>
        <v>59.5</v>
      </c>
      <c r="P219" s="265"/>
      <c r="Q219" s="221"/>
      <c r="R219" s="219"/>
      <c r="U219" s="218" t="n">
        <f aca="false">DATE(YEAR(U214),MONTH(U214),DAY(U214)+7)</f>
        <v>36641</v>
      </c>
      <c r="V219" s="265" t="n">
        <f aca="false">AVERAGE($D219:$E219)-$G$3</f>
        <v>-1</v>
      </c>
      <c r="W219" s="218" t="n">
        <f aca="false">DATE(YEAR(W218),MONTH(W218),DAY(W218)+1)</f>
        <v>36807</v>
      </c>
      <c r="X219" s="265" t="n">
        <f aca="false">AVERAGE($N219:$O219)-$G$3</f>
        <v>3.5</v>
      </c>
      <c r="Y219" s="219" t="n">
        <f aca="false">$H$1+($H$2*$V219)</f>
        <v>3237593.18720466</v>
      </c>
      <c r="Z219" s="219" t="n">
        <f aca="false">$Q$1+($Q$2*$X219)</f>
        <v>2799564.63919252</v>
      </c>
      <c r="AA219" s="219"/>
      <c r="AC219" s="253" t="n">
        <f aca="false">WEEKDAY(AD219)</f>
        <v>4</v>
      </c>
      <c r="AD219" s="218" t="n">
        <f aca="false">DATE(YEAR(AD218),MONTH(AD218),DAY(AD218)+1)</f>
        <v>36607</v>
      </c>
      <c r="AE219" s="223" t="b">
        <f aca="false">OR(AC219=1,AC219=7)</f>
        <v>0</v>
      </c>
      <c r="AF219" s="267" t="n">
        <f aca="false">IF($AE219=TRUE(),(VLOOKUP($AD219,$W$138:$Z$243,4)),(VLOOKUP($AD219,$U$138:$Z$397,5)))</f>
        <v>3222816.96252361</v>
      </c>
    </row>
    <row r="220" customFormat="false" ht="11.25" hidden="false" customHeight="false" outlineLevel="0" collapsed="false">
      <c r="A220" s="253" t="n">
        <f aca="false">B220</f>
        <v>36642</v>
      </c>
      <c r="B220" s="218" t="n">
        <f aca="false">DATE(YEAR(B215),MONTH(B215),DAY(B215)+7)</f>
        <v>36642</v>
      </c>
      <c r="C220" s="219" t="n">
        <f aca="false">VLOOKUP($B220,data!$B$6:$M$9000,11,0)</f>
        <v>2580000</v>
      </c>
      <c r="D220" s="255" t="n">
        <f aca="false">VLOOKUP($B220,[6]Data!$A$1105:$E$1300,4,0)</f>
        <v>82</v>
      </c>
      <c r="E220" s="255" t="n">
        <f aca="false">VLOOKUP($B220,[6]Data!$A$1105:$E$1300,5,0)</f>
        <v>55.5</v>
      </c>
      <c r="F220" s="255" t="n">
        <f aca="false">AVERAGE($C214:$C220)</f>
        <v>2423428.57142857</v>
      </c>
      <c r="G220" s="265" t="n">
        <f aca="false">AVERAGE($D220:$E220)-$G$3</f>
        <v>3.75</v>
      </c>
      <c r="H220" s="144" t="n">
        <f aca="false">C220*G220</f>
        <v>9675000</v>
      </c>
      <c r="I220" s="144" t="n">
        <f aca="false">C220^2</f>
        <v>6656400000000</v>
      </c>
      <c r="J220" s="144" t="n">
        <f aca="false">G220^2</f>
        <v>14.0625</v>
      </c>
      <c r="K220" s="266" t="n">
        <f aca="false">L220</f>
        <v>36813</v>
      </c>
      <c r="L220" s="218" t="n">
        <f aca="false">DATE(YEAR(L219),MONTH(L219),DAY(L219)+6)</f>
        <v>36813</v>
      </c>
      <c r="M220" s="219" t="n">
        <f aca="false">VLOOKUP($L220,data!$B$6:$M$9000,11,0)</f>
        <v>2814000</v>
      </c>
      <c r="N220" s="255" t="n">
        <f aca="false">VLOOKUP($L220,[6]Data!$A$10:$E$60000,4,0)</f>
        <v>67</v>
      </c>
      <c r="O220" s="255" t="n">
        <f aca="false">VLOOKUP($L220,[6]Data!$A$10:$E$60000,5,0)</f>
        <v>54</v>
      </c>
      <c r="P220" s="265"/>
      <c r="Q220" s="221"/>
      <c r="R220" s="219"/>
      <c r="U220" s="218" t="n">
        <f aca="false">DATE(YEAR(U215),MONTH(U215),DAY(U215)+7)</f>
        <v>36642</v>
      </c>
      <c r="V220" s="265" t="n">
        <f aca="false">AVERAGE($D220:$E220)-$G$3</f>
        <v>3.75</v>
      </c>
      <c r="W220" s="218" t="n">
        <f aca="false">DATE(YEAR(W219),MONTH(W219),DAY(W219)+6)</f>
        <v>36813</v>
      </c>
      <c r="X220" s="265" t="n">
        <f aca="false">AVERAGE($N220:$O220)-$G$3</f>
        <v>-4.5</v>
      </c>
      <c r="Y220" s="219" t="n">
        <f aca="false">$H$1+($H$2*$V220)</f>
        <v>3255139.9540134</v>
      </c>
      <c r="Z220" s="219" t="n">
        <f aca="false">$Q$1+($Q$2*$X220)</f>
        <v>2840431.13347029</v>
      </c>
      <c r="AA220" s="219"/>
      <c r="AC220" s="253" t="n">
        <f aca="false">WEEKDAY(AD220)</f>
        <v>5</v>
      </c>
      <c r="AD220" s="218" t="n">
        <f aca="false">DATE(YEAR(AD219),MONTH(AD219),DAY(AD219)+1)</f>
        <v>36608</v>
      </c>
      <c r="AE220" s="223" t="b">
        <f aca="false">OR(AC220=1,AC220=7)</f>
        <v>0</v>
      </c>
      <c r="AF220" s="267" t="n">
        <f aca="false">IF($AE220=TRUE(),(VLOOKUP($AD220,$W$138:$Z$243,4)),(VLOOKUP($AD220,$U$138:$Z$397,5)))</f>
        <v>3230205.07486413</v>
      </c>
    </row>
    <row r="221" customFormat="false" ht="11.25" hidden="false" customHeight="false" outlineLevel="0" collapsed="false">
      <c r="A221" s="253" t="n">
        <f aca="false">B221</f>
        <v>36643</v>
      </c>
      <c r="B221" s="218" t="n">
        <f aca="false">DATE(YEAR(B216),MONTH(B216),DAY(B216)+7)</f>
        <v>36643</v>
      </c>
      <c r="C221" s="219" t="n">
        <f aca="false">VLOOKUP($B221,data!$B$6:$M$9000,11,0)</f>
        <v>2609000</v>
      </c>
      <c r="D221" s="255" t="n">
        <f aca="false">VLOOKUP($B221,[6]Data!$A$1105:$E$1300,4,0)</f>
        <v>77</v>
      </c>
      <c r="E221" s="255" t="n">
        <f aca="false">VLOOKUP($B221,[6]Data!$A$1105:$E$1300,5,0)</f>
        <v>57</v>
      </c>
      <c r="F221" s="255" t="n">
        <f aca="false">AVERAGE($C215:$C221)</f>
        <v>2406428.57142857</v>
      </c>
      <c r="G221" s="265" t="n">
        <f aca="false">AVERAGE($D221:$E221)-$G$3</f>
        <v>2</v>
      </c>
      <c r="H221" s="144" t="n">
        <f aca="false">C221*G221</f>
        <v>5218000</v>
      </c>
      <c r="I221" s="144" t="n">
        <f aca="false">C221^2</f>
        <v>6806881000000</v>
      </c>
      <c r="J221" s="144" t="n">
        <f aca="false">G221^2</f>
        <v>4</v>
      </c>
      <c r="K221" s="266" t="n">
        <f aca="false">L221</f>
        <v>36814</v>
      </c>
      <c r="L221" s="218" t="n">
        <f aca="false">DATE(YEAR(L220),MONTH(L220),DAY(L220)+1)</f>
        <v>36814</v>
      </c>
      <c r="M221" s="219" t="n">
        <f aca="false">VLOOKUP($L221,data!$B$6:$M$9000,11,0)</f>
        <v>2737000</v>
      </c>
      <c r="N221" s="255" t="n">
        <f aca="false">VLOOKUP($L221,[6]Data!$A$10:$E$60000,4,0)</f>
        <v>75</v>
      </c>
      <c r="O221" s="255" t="n">
        <f aca="false">VLOOKUP($L221,[6]Data!$A$10:$E$60000,5,0)</f>
        <v>55</v>
      </c>
      <c r="P221" s="265"/>
      <c r="Q221" s="221"/>
      <c r="R221" s="219"/>
      <c r="U221" s="218" t="n">
        <f aca="false">DATE(YEAR(U216),MONTH(U216),DAY(U216)+7)</f>
        <v>36643</v>
      </c>
      <c r="V221" s="265" t="n">
        <f aca="false">AVERAGE($D221:$E221)-$G$3</f>
        <v>2</v>
      </c>
      <c r="W221" s="218" t="n">
        <f aca="false">DATE(YEAR(W220),MONTH(W220),DAY(W220)+1)</f>
        <v>36814</v>
      </c>
      <c r="X221" s="265" t="n">
        <f aca="false">AVERAGE($N221:$O221)-$G$3</f>
        <v>0</v>
      </c>
      <c r="Y221" s="219" t="n">
        <f aca="false">$H$1+($H$2*$V221)</f>
        <v>3248675.35571544</v>
      </c>
      <c r="Z221" s="219" t="n">
        <f aca="false">$Q$1+($Q$2*$X221)</f>
        <v>2817443.73043904</v>
      </c>
      <c r="AA221" s="219"/>
      <c r="AC221" s="253" t="n">
        <f aca="false">WEEKDAY(AD221)</f>
        <v>6</v>
      </c>
      <c r="AD221" s="218" t="n">
        <f aca="false">DATE(YEAR(AD220),MONTH(AD220),DAY(AD220)+1)</f>
        <v>36609</v>
      </c>
      <c r="AE221" s="223" t="b">
        <f aca="false">OR(AC221=1,AC221=7)</f>
        <v>0</v>
      </c>
      <c r="AF221" s="267" t="n">
        <f aca="false">IF($AE221=TRUE(),(VLOOKUP($AD221,$W$138:$Z$243,4)),(VLOOKUP($AD221,$U$138:$Z$397,5)))</f>
        <v>3215428.85018309</v>
      </c>
    </row>
    <row r="222" customFormat="false" ht="11.25" hidden="false" customHeight="false" outlineLevel="0" collapsed="false">
      <c r="A222" s="253" t="n">
        <f aca="false">B222</f>
        <v>36644</v>
      </c>
      <c r="B222" s="218" t="n">
        <f aca="false">DATE(YEAR(B217),MONTH(B217),DAY(B217)+7)</f>
        <v>36644</v>
      </c>
      <c r="C222" s="219" t="n">
        <f aca="false">VLOOKUP($B222,data!$B$6:$M$9000,11,0)</f>
        <v>2566000</v>
      </c>
      <c r="D222" s="255" t="n">
        <f aca="false">VLOOKUP($B222,[6]Data!$A$1105:$E$1300,4,0)</f>
        <v>77</v>
      </c>
      <c r="E222" s="255" t="n">
        <f aca="false">VLOOKUP($B222,[6]Data!$A$1105:$E$1300,5,0)</f>
        <v>57</v>
      </c>
      <c r="F222" s="255" t="n">
        <f aca="false">AVERAGE($C216:$C222)</f>
        <v>2424571.42857143</v>
      </c>
      <c r="G222" s="265" t="n">
        <f aca="false">AVERAGE($D222:$E222)-$G$3</f>
        <v>2</v>
      </c>
      <c r="H222" s="144" t="n">
        <f aca="false">C222*G222</f>
        <v>5132000</v>
      </c>
      <c r="I222" s="144" t="n">
        <f aca="false">C222^2</f>
        <v>6584356000000</v>
      </c>
      <c r="J222" s="144" t="n">
        <f aca="false">G222^2</f>
        <v>4</v>
      </c>
      <c r="K222" s="266" t="n">
        <f aca="false">L222</f>
        <v>36820</v>
      </c>
      <c r="L222" s="218" t="n">
        <f aca="false">DATE(YEAR(L221),MONTH(L221),DAY(L221)+6)</f>
        <v>36820</v>
      </c>
      <c r="M222" s="219" t="n">
        <f aca="false">VLOOKUP($L222,data!$B$6:$M$9000,11,0)</f>
        <v>2750000</v>
      </c>
      <c r="N222" s="255" t="n">
        <f aca="false">VLOOKUP($L222,[6]Data!$A$10:$E$60000,4,0)</f>
        <v>54</v>
      </c>
      <c r="O222" s="255" t="n">
        <f aca="false">VLOOKUP($L222,[6]Data!$A$10:$E$60000,5,0)</f>
        <v>70</v>
      </c>
      <c r="P222" s="265"/>
      <c r="U222" s="218" t="n">
        <f aca="false">DATE(YEAR(U217),MONTH(U217),DAY(U217)+7)</f>
        <v>36644</v>
      </c>
      <c r="V222" s="265" t="n">
        <f aca="false">AVERAGE($D222:$E222)-$G$3</f>
        <v>2</v>
      </c>
      <c r="W222" s="218" t="n">
        <f aca="false">DATE(YEAR(W221),MONTH(W221),DAY(W221)+6)</f>
        <v>36820</v>
      </c>
      <c r="X222" s="265" t="n">
        <f aca="false">AVERAGE($N222:$O222)-$G$3</f>
        <v>-3</v>
      </c>
      <c r="Y222" s="219" t="n">
        <f aca="false">$H$1+($H$2*$V222)</f>
        <v>3248675.35571544</v>
      </c>
      <c r="Z222" s="219" t="n">
        <f aca="false">$Q$1+($Q$2*$X222)</f>
        <v>2832768.66579321</v>
      </c>
      <c r="AA222" s="219"/>
      <c r="AC222" s="253" t="n">
        <f aca="false">WEEKDAY(AD222)</f>
        <v>7</v>
      </c>
      <c r="AD222" s="218" t="n">
        <f aca="false">DATE(YEAR(AD221),MONTH(AD221),DAY(AD221)+1)</f>
        <v>36610</v>
      </c>
      <c r="AE222" s="223" t="b">
        <f aca="false">OR(AC222=1,AC222=7)</f>
        <v>1</v>
      </c>
      <c r="AF222" s="267" t="n">
        <f aca="false">IF($AE222=TRUE(),(VLOOKUP($AD222,$W$138:$Z$243,4)),(VLOOKUP($AD222,$U$138:$Z$397,5)))</f>
        <v>2853201.91293209</v>
      </c>
    </row>
    <row r="223" customFormat="false" ht="11.25" hidden="false" customHeight="false" outlineLevel="0" collapsed="false">
      <c r="A223" s="253" t="n">
        <f aca="false">B223</f>
        <v>36647</v>
      </c>
      <c r="B223" s="218" t="n">
        <f aca="false">DATE(YEAR(B218),MONTH(B218),DAY(B218)+7)</f>
        <v>36647</v>
      </c>
      <c r="C223" s="219" t="n">
        <f aca="false">VLOOKUP($B223,data!$B$6:$M$9000,11,0)</f>
        <v>2741000</v>
      </c>
      <c r="D223" s="255" t="n">
        <f aca="false">VLOOKUP($B223,[6]Data!$A$1105:$E$1300,4,0)</f>
        <v>82</v>
      </c>
      <c r="E223" s="255" t="n">
        <f aca="false">VLOOKUP($B223,[6]Data!$A$1105:$E$1300,5,0)</f>
        <v>55.5</v>
      </c>
      <c r="F223" s="255" t="n">
        <f aca="false">AVERAGE($C217:$C223)</f>
        <v>2488428.57142857</v>
      </c>
      <c r="K223" s="266" t="n">
        <f aca="false">L223</f>
        <v>36821</v>
      </c>
      <c r="L223" s="218" t="n">
        <f aca="false">DATE(YEAR(L222),MONTH(L222),DAY(L222)+1)</f>
        <v>36821</v>
      </c>
      <c r="M223" s="219" t="n">
        <f aca="false">VLOOKUP($L223,data!$B$6:$M$9000,11,0)</f>
        <v>2707000</v>
      </c>
      <c r="N223" s="255" t="n">
        <f aca="false">VLOOKUP($L223,[6]Data!$A$10:$E$60000,4,0)</f>
        <v>72</v>
      </c>
      <c r="O223" s="255" t="n">
        <f aca="false">VLOOKUP($L223,[6]Data!$A$10:$E$60000,5,0)</f>
        <v>54</v>
      </c>
      <c r="P223" s="265"/>
      <c r="U223" s="218" t="n">
        <f aca="false">DATE(YEAR(U218),MONTH(U218),DAY(U218)+7)</f>
        <v>36647</v>
      </c>
      <c r="V223" s="265" t="n">
        <f aca="false">AVERAGE($D223:$E223)-$G$3</f>
        <v>3.75</v>
      </c>
      <c r="W223" s="218" t="n">
        <f aca="false">DATE(YEAR(W222),MONTH(W222),DAY(W222)+1)</f>
        <v>36821</v>
      </c>
      <c r="X223" s="265" t="n">
        <f aca="false">AVERAGE($N223:$O223)-$G$3</f>
        <v>-2</v>
      </c>
      <c r="Y223" s="219" t="n">
        <f aca="false">$H$1+($H$2*$V223)</f>
        <v>3255139.9540134</v>
      </c>
      <c r="Z223" s="219" t="n">
        <f aca="false">$Q$1+($Q$2*$X223)</f>
        <v>2827660.35400848</v>
      </c>
      <c r="AA223" s="219"/>
      <c r="AC223" s="253" t="n">
        <f aca="false">WEEKDAY(AD223)</f>
        <v>1</v>
      </c>
      <c r="AD223" s="218" t="n">
        <f aca="false">DATE(YEAR(AD222),MONTH(AD222),DAY(AD222)+1)</f>
        <v>36611</v>
      </c>
      <c r="AE223" s="223" t="b">
        <f aca="false">OR(AC223=1,AC223=7)</f>
        <v>1</v>
      </c>
      <c r="AF223" s="267" t="n">
        <f aca="false">IF($AE223=TRUE(),(VLOOKUP($AD223,$W$138:$Z$243,4)),(VLOOKUP($AD223,$U$138:$Z$397,5)))</f>
        <v>2851924.83498591</v>
      </c>
    </row>
    <row r="224" customFormat="false" ht="11.25" hidden="false" customHeight="false" outlineLevel="0" collapsed="false">
      <c r="A224" s="253" t="n">
        <f aca="false">B224</f>
        <v>36648</v>
      </c>
      <c r="B224" s="218" t="n">
        <f aca="false">DATE(YEAR(B219),MONTH(B219),DAY(B219)+7)</f>
        <v>36648</v>
      </c>
      <c r="C224" s="219" t="n">
        <f aca="false">VLOOKUP($B224,data!$B$6:$M$9000,11,0)</f>
        <v>2819000</v>
      </c>
      <c r="D224" s="255" t="n">
        <f aca="false">VLOOKUP($B224,[6]Data!$A$1105:$E$1300,4,0)</f>
        <v>78</v>
      </c>
      <c r="E224" s="255" t="n">
        <f aca="false">VLOOKUP($B224,[6]Data!$A$1105:$E$1300,5,0)</f>
        <v>56</v>
      </c>
      <c r="F224" s="255" t="n">
        <f aca="false">AVERAGE($C218:$C224)</f>
        <v>2571571.42857143</v>
      </c>
      <c r="K224" s="266" t="n">
        <f aca="false">L224</f>
        <v>36827</v>
      </c>
      <c r="L224" s="218" t="n">
        <f aca="false">DATE(YEAR(L223),MONTH(L223),DAY(L223)+6)</f>
        <v>36827</v>
      </c>
      <c r="M224" s="219" t="n">
        <f aca="false">VLOOKUP($L224,data!$B$6:$M$9000,11,0)</f>
        <v>2830000</v>
      </c>
      <c r="N224" s="255" t="n">
        <f aca="false">VLOOKUP($L224,[6]Data!$A$10:$E$60000,4,0)</f>
        <v>54.5</v>
      </c>
      <c r="O224" s="255" t="n">
        <f aca="false">VLOOKUP($L224,[6]Data!$A$10:$E$60000,5,0)</f>
        <v>67</v>
      </c>
      <c r="P224" s="265"/>
      <c r="U224" s="218" t="n">
        <f aca="false">DATE(YEAR(U219),MONTH(U219),DAY(U219)+7)</f>
        <v>36648</v>
      </c>
      <c r="V224" s="265" t="n">
        <f aca="false">AVERAGE($D224:$E224)-$G$3</f>
        <v>2</v>
      </c>
      <c r="W224" s="218" t="n">
        <f aca="false">DATE(YEAR(W223),MONTH(W223),DAY(W223)+6)</f>
        <v>36827</v>
      </c>
      <c r="X224" s="265" t="n">
        <f aca="false">AVERAGE($N224:$O224)-$G$3</f>
        <v>-4.25</v>
      </c>
      <c r="Y224" s="219" t="n">
        <f aca="false">$H$1+($H$2*$V224)</f>
        <v>3248675.35571544</v>
      </c>
      <c r="Z224" s="219" t="n">
        <f aca="false">$Q$1+($Q$2*$X224)</f>
        <v>2839154.05552411</v>
      </c>
      <c r="AA224" s="219"/>
      <c r="AC224" s="253" t="n">
        <f aca="false">WEEKDAY(AD224)</f>
        <v>2</v>
      </c>
      <c r="AD224" s="218" t="n">
        <f aca="false">DATE(YEAR(AD223),MONTH(AD223),DAY(AD223)+1)</f>
        <v>36612</v>
      </c>
      <c r="AE224" s="223" t="b">
        <f aca="false">OR(AC224=1,AC224=7)</f>
        <v>0</v>
      </c>
      <c r="AF224" s="267" t="n">
        <f aca="false">IF($AE224=TRUE(),(VLOOKUP($AD224,$W$138:$Z$243,4)),(VLOOKUP($AD224,$U$138:$Z$397,5)))</f>
        <v>3218199.39231078</v>
      </c>
    </row>
    <row r="225" customFormat="false" ht="11.25" hidden="false" customHeight="false" outlineLevel="0" collapsed="false">
      <c r="A225" s="253" t="n">
        <f aca="false">B225</f>
        <v>36649</v>
      </c>
      <c r="B225" s="218" t="n">
        <f aca="false">DATE(YEAR(B220),MONTH(B220),DAY(B220)+7)</f>
        <v>36649</v>
      </c>
      <c r="C225" s="219" t="n">
        <f aca="false">VLOOKUP($B225,data!$B$6:$M$9000,11,0)</f>
        <v>2925000</v>
      </c>
      <c r="D225" s="255" t="n">
        <f aca="false">VLOOKUP($B225,[6]Data!$A$1105:$E$1300,4,0)</f>
        <v>78</v>
      </c>
      <c r="E225" s="255" t="n">
        <f aca="false">VLOOKUP($B225,[6]Data!$A$1105:$E$1300,5,0)</f>
        <v>57</v>
      </c>
      <c r="F225" s="255" t="n">
        <f aca="false">AVERAGE($C219:$C225)</f>
        <v>2661142.85714286</v>
      </c>
      <c r="K225" s="266" t="n">
        <f aca="false">L225</f>
        <v>36828</v>
      </c>
      <c r="L225" s="218" t="n">
        <f aca="false">DATE(YEAR(L224),MONTH(L224),DAY(L224)+1)</f>
        <v>36828</v>
      </c>
      <c r="M225" s="219" t="n">
        <f aca="false">VLOOKUP($L225,data!$B$6:$M$9000,11,0)</f>
        <v>2887000</v>
      </c>
      <c r="N225" s="255" t="n">
        <f aca="false">VLOOKUP($L225,[6]Data!$A$10:$E$60000,4,0)</f>
        <v>61.5</v>
      </c>
      <c r="O225" s="255" t="n">
        <f aca="false">VLOOKUP($L225,[6]Data!$A$10:$E$60000,5,0)</f>
        <v>55.5</v>
      </c>
      <c r="P225" s="265"/>
      <c r="U225" s="218" t="n">
        <f aca="false">DATE(YEAR(U220),MONTH(U220),DAY(U220)+7)</f>
        <v>36649</v>
      </c>
      <c r="V225" s="265" t="n">
        <f aca="false">AVERAGE($D225:$E225)-$G$3</f>
        <v>2.5</v>
      </c>
      <c r="W225" s="218" t="n">
        <f aca="false">DATE(YEAR(W224),MONTH(W224),DAY(W224)+1)</f>
        <v>36828</v>
      </c>
      <c r="X225" s="265" t="n">
        <f aca="false">AVERAGE($N225:$O225)-$G$3</f>
        <v>-6.5</v>
      </c>
      <c r="Y225" s="219" t="n">
        <f aca="false">$H$1+($H$2*$V225)</f>
        <v>3250522.38380057</v>
      </c>
      <c r="Z225" s="219" t="n">
        <f aca="false">$Q$1+($Q$2*$X225)</f>
        <v>2850647.75703973</v>
      </c>
      <c r="AA225" s="219"/>
      <c r="AC225" s="253" t="n">
        <f aca="false">WEEKDAY(AD225)</f>
        <v>3</v>
      </c>
      <c r="AD225" s="218" t="n">
        <f aca="false">DATE(YEAR(AD224),MONTH(AD224),DAY(AD224)+1)</f>
        <v>36613</v>
      </c>
      <c r="AE225" s="223" t="b">
        <f aca="false">OR(AC225=1,AC225=7)</f>
        <v>0</v>
      </c>
      <c r="AF225" s="267" t="n">
        <f aca="false">IF($AE225=TRUE(),(VLOOKUP($AD225,$W$138:$Z$243,4)),(VLOOKUP($AD225,$U$138:$Z$397,5)))</f>
        <v>3208964.25188513</v>
      </c>
    </row>
    <row r="226" customFormat="false" ht="11.25" hidden="false" customHeight="false" outlineLevel="0" collapsed="false">
      <c r="A226" s="253" t="n">
        <f aca="false">B226</f>
        <v>36650</v>
      </c>
      <c r="B226" s="218" t="n">
        <f aca="false">DATE(YEAR(B221),MONTH(B221),DAY(B221)+7)</f>
        <v>36650</v>
      </c>
      <c r="C226" s="219" t="n">
        <f aca="false">VLOOKUP($B226,data!$B$6:$M$9000,11,0)</f>
        <v>2792000</v>
      </c>
      <c r="D226" s="255" t="n">
        <f aca="false">VLOOKUP($B226,[6]Data!$A$1105:$E$1300,4,0)</f>
        <v>78.5</v>
      </c>
      <c r="E226" s="255" t="n">
        <f aca="false">VLOOKUP($B226,[6]Data!$A$1105:$E$1300,5,0)</f>
        <v>59</v>
      </c>
      <c r="F226" s="255" t="n">
        <f aca="false">AVERAGE($C220:$C226)</f>
        <v>2718857.14285714</v>
      </c>
      <c r="K226" s="266" t="n">
        <f aca="false">L226</f>
        <v>36834</v>
      </c>
      <c r="L226" s="218" t="n">
        <f aca="false">DATE(YEAR(L225),MONTH(L225),DAY(L225)+6)</f>
        <v>36834</v>
      </c>
      <c r="M226" s="219" t="n">
        <f aca="false">VLOOKUP($L226,data!$B$6:$M$9000,11,0)</f>
        <v>2849000</v>
      </c>
      <c r="N226" s="255" t="n">
        <f aca="false">VLOOKUP($L226,[6]Data!$A$10:$E$60000,4,0)</f>
        <v>69.5</v>
      </c>
      <c r="O226" s="255" t="n">
        <f aca="false">VLOOKUP($L226,[6]Data!$A$10:$E$60000,5,0)</f>
        <v>50</v>
      </c>
      <c r="P226" s="265"/>
      <c r="U226" s="218" t="n">
        <f aca="false">DATE(YEAR(U221),MONTH(U221),DAY(U221)+7)</f>
        <v>36650</v>
      </c>
      <c r="V226" s="265" t="n">
        <f aca="false">AVERAGE($D226:$E226)-$G$3</f>
        <v>3.75</v>
      </c>
      <c r="W226" s="218" t="n">
        <f aca="false">DATE(YEAR(W225),MONTH(W225),DAY(W225)+6)</f>
        <v>36834</v>
      </c>
      <c r="X226" s="265" t="n">
        <f aca="false">AVERAGE($N226:$O226)-$G$3</f>
        <v>-5.25</v>
      </c>
      <c r="Y226" s="219" t="n">
        <f aca="false">$H$1+($H$2*$V226)</f>
        <v>3255139.9540134</v>
      </c>
      <c r="Z226" s="219" t="n">
        <f aca="false">$Q$1+($Q$2*$X226)</f>
        <v>2844262.36730883</v>
      </c>
      <c r="AA226" s="219"/>
      <c r="AC226" s="253" t="n">
        <f aca="false">WEEKDAY(AD226)</f>
        <v>4</v>
      </c>
      <c r="AD226" s="218" t="n">
        <f aca="false">DATE(YEAR(AD225),MONTH(AD225),DAY(AD225)+1)</f>
        <v>36614</v>
      </c>
      <c r="AE226" s="223" t="b">
        <f aca="false">OR(AC226=1,AC226=7)</f>
        <v>0</v>
      </c>
      <c r="AF226" s="267" t="n">
        <f aca="false">IF($AE226=TRUE(),(VLOOKUP($AD226,$W$138:$Z$243,4)),(VLOOKUP($AD226,$U$138:$Z$397,5)))</f>
        <v>3213581.82209796</v>
      </c>
    </row>
    <row r="227" customFormat="false" ht="11.25" hidden="false" customHeight="false" outlineLevel="0" collapsed="false">
      <c r="A227" s="253" t="n">
        <f aca="false">B227</f>
        <v>36651</v>
      </c>
      <c r="B227" s="218" t="n">
        <f aca="false">DATE(YEAR(B222),MONTH(B222),DAY(B222)+7)</f>
        <v>36651</v>
      </c>
      <c r="C227" s="219" t="n">
        <f aca="false">VLOOKUP($B227,data!$B$6:$M$9000,11,0)</f>
        <v>2570000</v>
      </c>
      <c r="D227" s="255" t="n">
        <f aca="false">VLOOKUP($B227,[6]Data!$A$1105:$E$1300,4,0)</f>
        <v>73</v>
      </c>
      <c r="E227" s="255" t="n">
        <f aca="false">VLOOKUP($B227,[6]Data!$A$1105:$E$1300,5,0)</f>
        <v>58</v>
      </c>
      <c r="F227" s="255" t="n">
        <f aca="false">AVERAGE($C221:$C227)</f>
        <v>2717428.57142857</v>
      </c>
      <c r="K227" s="266" t="n">
        <f aca="false">L227</f>
        <v>36835</v>
      </c>
      <c r="L227" s="218" t="n">
        <f aca="false">DATE(YEAR(L226),MONTH(L226),DAY(L226)+1)</f>
        <v>36835</v>
      </c>
      <c r="M227" s="219" t="n">
        <f aca="false">VLOOKUP($L227,data!$B$6:$M$9000,11,0)</f>
        <v>2974000</v>
      </c>
      <c r="N227" s="255" t="n">
        <f aca="false">VLOOKUP($L227,[6]Data!$A$10:$E$60000,4,0)</f>
        <v>67.5</v>
      </c>
      <c r="O227" s="255" t="n">
        <f aca="false">VLOOKUP($L227,[6]Data!$A$10:$E$60000,5,0)</f>
        <v>50</v>
      </c>
      <c r="P227" s="265"/>
      <c r="U227" s="218" t="n">
        <f aca="false">DATE(YEAR(U222),MONTH(U222),DAY(U222)+7)</f>
        <v>36651</v>
      </c>
      <c r="V227" s="265" t="n">
        <f aca="false">AVERAGE($D227:$E227)-$G$3</f>
        <v>0.5</v>
      </c>
      <c r="W227" s="218" t="n">
        <f aca="false">DATE(YEAR(W226),MONTH(W226),DAY(W226)+1)</f>
        <v>36835</v>
      </c>
      <c r="X227" s="265" t="n">
        <f aca="false">AVERAGE($N227:$O227)-$G$3</f>
        <v>-6.25</v>
      </c>
      <c r="Y227" s="219" t="n">
        <f aca="false">$H$1+($H$2*$V227)</f>
        <v>3243134.27146005</v>
      </c>
      <c r="Z227" s="219" t="n">
        <f aca="false">$Q$1+($Q$2*$X227)</f>
        <v>2849370.67909355</v>
      </c>
      <c r="AA227" s="219"/>
      <c r="AC227" s="253" t="n">
        <f aca="false">WEEKDAY(AD227)</f>
        <v>5</v>
      </c>
      <c r="AD227" s="218" t="n">
        <f aca="false">DATE(YEAR(AD226),MONTH(AD226),DAY(AD226)+1)</f>
        <v>36615</v>
      </c>
      <c r="AE227" s="223" t="b">
        <f aca="false">OR(AC227=1,AC227=7)</f>
        <v>0</v>
      </c>
      <c r="AF227" s="267" t="n">
        <f aca="false">IF($AE227=TRUE(),(VLOOKUP($AD227,$W$138:$Z$243,4)),(VLOOKUP($AD227,$U$138:$Z$397,5)))</f>
        <v>3229281.56082157</v>
      </c>
    </row>
    <row r="228" customFormat="false" ht="11.25" hidden="false" customHeight="false" outlineLevel="0" collapsed="false">
      <c r="A228" s="253" t="n">
        <f aca="false">B228</f>
        <v>36654</v>
      </c>
      <c r="B228" s="218" t="n">
        <f aca="false">DATE(YEAR(B223),MONTH(B223),DAY(B223)+7)</f>
        <v>36654</v>
      </c>
      <c r="C228" s="219" t="n">
        <f aca="false">VLOOKUP($B228,data!$B$6:$M$9000,11,0)</f>
        <v>2622000</v>
      </c>
      <c r="D228" s="255" t="n">
        <f aca="false">VLOOKUP($B228,[6]Data!$A$1105:$E$1300,4,0)</f>
        <v>76</v>
      </c>
      <c r="E228" s="255" t="n">
        <f aca="false">VLOOKUP($B228,[6]Data!$A$1105:$E$1300,5,0)</f>
        <v>60</v>
      </c>
      <c r="F228" s="255" t="n">
        <f aca="false">AVERAGE($C222:$C228)</f>
        <v>2719285.71428571</v>
      </c>
      <c r="K228" s="266" t="n">
        <f aca="false">L228</f>
        <v>36841</v>
      </c>
      <c r="L228" s="218" t="n">
        <f aca="false">DATE(YEAR(L227),MONTH(L227),DAY(L227)+6)</f>
        <v>36841</v>
      </c>
      <c r="M228" s="219" t="n">
        <f aca="false">VLOOKUP($L228,data!$B$6:$M$9000,11,0)</f>
        <v>3783000</v>
      </c>
      <c r="N228" s="255" t="n">
        <f aca="false">VLOOKUP($L228,[6]Data!$A$10:$E$60000,4,0)</f>
        <v>64.5</v>
      </c>
      <c r="O228" s="255" t="n">
        <f aca="false">VLOOKUP($L228,[6]Data!$A$10:$E$60000,5,0)</f>
        <v>46.5</v>
      </c>
      <c r="P228" s="265"/>
      <c r="U228" s="218" t="n">
        <f aca="false">DATE(YEAR(U223),MONTH(U223),DAY(U223)+7)</f>
        <v>36654</v>
      </c>
      <c r="V228" s="265" t="n">
        <f aca="false">AVERAGE($D228:$E228)-$G$3</f>
        <v>3</v>
      </c>
      <c r="W228" s="218" t="n">
        <f aca="false">DATE(YEAR(W227),MONTH(W227),DAY(W227)+6)</f>
        <v>36841</v>
      </c>
      <c r="X228" s="265" t="n">
        <f aca="false">AVERAGE($N228:$O228)-$G$3</f>
        <v>-9.5</v>
      </c>
      <c r="Y228" s="219" t="n">
        <f aca="false">$H$1+($H$2*$V228)</f>
        <v>3252369.41188571</v>
      </c>
      <c r="Z228" s="219" t="n">
        <f aca="false">$Q$1+($Q$2*$X228)</f>
        <v>2865972.69239389</v>
      </c>
      <c r="AA228" s="219"/>
      <c r="AC228" s="253" t="n">
        <f aca="false">WEEKDAY(AD228)</f>
        <v>6</v>
      </c>
      <c r="AD228" s="218" t="n">
        <f aca="false">DATE(YEAR(AD227),MONTH(AD227),DAY(AD227)+1)</f>
        <v>36616</v>
      </c>
      <c r="AE228" s="223" t="b">
        <f aca="false">OR(AC228=1,AC228=7)</f>
        <v>0</v>
      </c>
      <c r="AF228" s="267" t="n">
        <f aca="false">IF($AE228=TRUE(),(VLOOKUP($AD228,$W$138:$Z$243,4)),(VLOOKUP($AD228,$U$138:$Z$397,5)))</f>
        <v>3229281.56082157</v>
      </c>
    </row>
    <row r="229" customFormat="false" ht="11.25" hidden="false" customHeight="false" outlineLevel="0" collapsed="false">
      <c r="A229" s="253" t="n">
        <f aca="false">B229</f>
        <v>36655</v>
      </c>
      <c r="B229" s="218" t="n">
        <f aca="false">DATE(YEAR(B224),MONTH(B224),DAY(B224)+7)</f>
        <v>36655</v>
      </c>
      <c r="C229" s="219" t="n">
        <f aca="false">VLOOKUP($B229,data!$B$6:$M$9000,11,0)</f>
        <v>2694000</v>
      </c>
      <c r="D229" s="255" t="n">
        <f aca="false">VLOOKUP($B229,[6]Data!$A$1105:$E$1300,4,0)</f>
        <v>74</v>
      </c>
      <c r="E229" s="255" t="n">
        <f aca="false">VLOOKUP($B229,[6]Data!$A$1105:$E$1300,5,0)</f>
        <v>57.5</v>
      </c>
      <c r="F229" s="255" t="n">
        <f aca="false">AVERAGE($C223:$C229)</f>
        <v>2737571.42857143</v>
      </c>
      <c r="K229" s="266" t="n">
        <f aca="false">L229</f>
        <v>36842</v>
      </c>
      <c r="L229" s="218" t="n">
        <f aca="false">DATE(YEAR(L228),MONTH(L228),DAY(L228)+1)</f>
        <v>36842</v>
      </c>
      <c r="M229" s="219" t="n">
        <f aca="false">VLOOKUP($L229,data!$B$6:$M$9000,11,0)</f>
        <v>3874000</v>
      </c>
      <c r="N229" s="255" t="n">
        <f aca="false">VLOOKUP($L229,[6]Data!$A$10:$E$60000,4,0)</f>
        <v>66.5</v>
      </c>
      <c r="O229" s="255" t="n">
        <f aca="false">VLOOKUP($L229,[6]Data!$A$10:$E$60000,5,0)</f>
        <v>44.5</v>
      </c>
      <c r="P229" s="265"/>
      <c r="U229" s="218" t="n">
        <f aca="false">DATE(YEAR(U224),MONTH(U224),DAY(U224)+7)</f>
        <v>36655</v>
      </c>
      <c r="V229" s="265" t="n">
        <f aca="false">AVERAGE($D229:$E229)-$G$3</f>
        <v>0.75</v>
      </c>
      <c r="W229" s="218" t="n">
        <f aca="false">DATE(YEAR(W228),MONTH(W228),DAY(W228)+1)</f>
        <v>36842</v>
      </c>
      <c r="X229" s="265" t="n">
        <f aca="false">AVERAGE($N229:$O229)-$G$3</f>
        <v>-9.5</v>
      </c>
      <c r="Y229" s="219" t="n">
        <f aca="false">$H$1+($H$2*$V229)</f>
        <v>3244057.78550262</v>
      </c>
      <c r="Z229" s="219" t="n">
        <f aca="false">$Q$1+($Q$2*$X229)</f>
        <v>2865972.69239389</v>
      </c>
      <c r="AA229" s="219"/>
      <c r="AC229" s="253" t="n">
        <f aca="false">WEEKDAY(AD229)</f>
        <v>7</v>
      </c>
      <c r="AD229" s="218" t="n">
        <f aca="false">DATE(YEAR(AD228),MONTH(AD228),DAY(AD228)+1)</f>
        <v>36617</v>
      </c>
      <c r="AE229" s="223" t="b">
        <f aca="false">OR(AC229=1,AC229=7)</f>
        <v>1</v>
      </c>
      <c r="AF229" s="267" t="n">
        <f aca="false">IF($AE229=TRUE(),(VLOOKUP($AD229,$W$138:$Z$243,4)),(VLOOKUP($AD229,$U$138:$Z$397,5)))</f>
        <v>2834045.74373939</v>
      </c>
    </row>
    <row r="230" customFormat="false" ht="11.25" hidden="false" customHeight="false" outlineLevel="0" collapsed="false">
      <c r="A230" s="253" t="n">
        <f aca="false">B230</f>
        <v>36656</v>
      </c>
      <c r="B230" s="218" t="n">
        <f aca="false">DATE(YEAR(B225),MONTH(B225),DAY(B225)+7)</f>
        <v>36656</v>
      </c>
      <c r="C230" s="219" t="n">
        <f aca="false">VLOOKUP($B230,data!$B$6:$M$9000,11,0)</f>
        <v>2691000</v>
      </c>
      <c r="D230" s="255" t="n">
        <f aca="false">VLOOKUP($B230,[6]Data!$A$1105:$E$1300,4,0)</f>
        <v>67.5</v>
      </c>
      <c r="E230" s="255" t="n">
        <f aca="false">VLOOKUP($B230,[6]Data!$A$1105:$E$1300,5,0)</f>
        <v>54</v>
      </c>
      <c r="F230" s="255" t="n">
        <f aca="false">AVERAGE($C224:$C230)</f>
        <v>2730428.57142857</v>
      </c>
      <c r="K230" s="266" t="n">
        <f aca="false">L230</f>
        <v>36848</v>
      </c>
      <c r="L230" s="218" t="n">
        <f aca="false">DATE(YEAR(L229),MONTH(L229),DAY(L229)+6)</f>
        <v>36848</v>
      </c>
      <c r="M230" s="219" t="n">
        <f aca="false">VLOOKUP($L230,data!$B$6:$M$9000,11,0)</f>
        <v>3870000</v>
      </c>
      <c r="N230" s="255" t="n">
        <f aca="false">VLOOKUP($L230,[6]Data!$A$10:$E$60000,4,0)</f>
        <v>65.5</v>
      </c>
      <c r="O230" s="255" t="n">
        <f aca="false">VLOOKUP($L230,[6]Data!$A$10:$E$60000,5,0)</f>
        <v>44</v>
      </c>
      <c r="P230" s="265"/>
      <c r="U230" s="218" t="n">
        <f aca="false">DATE(YEAR(U225),MONTH(U225),DAY(U225)+7)</f>
        <v>36656</v>
      </c>
      <c r="V230" s="265" t="n">
        <f aca="false">AVERAGE($D230:$E230)-$G$3</f>
        <v>-4.25</v>
      </c>
      <c r="W230" s="218" t="n">
        <f aca="false">DATE(YEAR(W229),MONTH(W229),DAY(W229)+6)</f>
        <v>36848</v>
      </c>
      <c r="X230" s="265" t="n">
        <f aca="false">AVERAGE($N230:$O230)-$G$3</f>
        <v>-10.25</v>
      </c>
      <c r="Y230" s="219" t="n">
        <f aca="false">$H$1+($H$2*$V230)</f>
        <v>3225587.50465131</v>
      </c>
      <c r="Z230" s="219" t="n">
        <f aca="false">$Q$1+($Q$2*$X230)</f>
        <v>2869803.92623243</v>
      </c>
      <c r="AA230" s="219"/>
      <c r="AC230" s="253" t="n">
        <f aca="false">WEEKDAY(AD230)</f>
        <v>1</v>
      </c>
      <c r="AD230" s="218" t="n">
        <f aca="false">DATE(YEAR(AD229),MONTH(AD229),DAY(AD229)+1)</f>
        <v>36618</v>
      </c>
      <c r="AE230" s="223" t="b">
        <f aca="false">OR(AC230=1,AC230=7)</f>
        <v>1</v>
      </c>
      <c r="AF230" s="267" t="n">
        <f aca="false">IF($AE230=TRUE(),(VLOOKUP($AD230,$W$138:$Z$243,4)),(VLOOKUP($AD230,$U$138:$Z$397,5)))</f>
        <v>2813612.4966005</v>
      </c>
    </row>
    <row r="231" customFormat="false" ht="11.25" hidden="false" customHeight="false" outlineLevel="0" collapsed="false">
      <c r="A231" s="253" t="n">
        <f aca="false">B231</f>
        <v>36657</v>
      </c>
      <c r="B231" s="218" t="n">
        <f aca="false">DATE(YEAR(B226),MONTH(B226),DAY(B226)+7)</f>
        <v>36657</v>
      </c>
      <c r="C231" s="219" t="n">
        <f aca="false">VLOOKUP($B231,data!$B$6:$M$9000,11,0)</f>
        <v>2679000</v>
      </c>
      <c r="D231" s="255" t="n">
        <f aca="false">VLOOKUP($B231,[6]Data!$A$1105:$E$1300,4,0)</f>
        <v>71.5</v>
      </c>
      <c r="E231" s="255" t="n">
        <f aca="false">VLOOKUP($B231,[6]Data!$A$1105:$E$1300,5,0)</f>
        <v>51.5</v>
      </c>
      <c r="F231" s="255" t="n">
        <f aca="false">AVERAGE($C225:$C231)</f>
        <v>2710428.57142857</v>
      </c>
      <c r="K231" s="266" t="n">
        <f aca="false">L231</f>
        <v>36849</v>
      </c>
      <c r="L231" s="218" t="n">
        <f aca="false">DATE(YEAR(L230),MONTH(L230),DAY(L230)+1)</f>
        <v>36849</v>
      </c>
      <c r="M231" s="219" t="n">
        <f aca="false">VLOOKUP($L231,data!$B$6:$M$9000,11,0)</f>
        <v>3458000</v>
      </c>
      <c r="N231" s="255" t="n">
        <f aca="false">VLOOKUP($L231,[6]Data!$A$10:$E$60000,4,0)</f>
        <v>73.5</v>
      </c>
      <c r="O231" s="255" t="n">
        <f aca="false">VLOOKUP($L231,[6]Data!$A$10:$E$60000,5,0)</f>
        <v>47</v>
      </c>
      <c r="U231" s="218" t="n">
        <f aca="false">DATE(YEAR(U226),MONTH(U226),DAY(U226)+7)</f>
        <v>36657</v>
      </c>
      <c r="V231" s="265" t="n">
        <f aca="false">AVERAGE($D231:$E231)-$G$3</f>
        <v>-3.5</v>
      </c>
      <c r="W231" s="218" t="n">
        <f aca="false">DATE(YEAR(W230),MONTH(W230),DAY(W230)+1)</f>
        <v>36849</v>
      </c>
      <c r="X231" s="265" t="n">
        <f aca="false">AVERAGE($N231:$O231)-$G$3</f>
        <v>-4.75</v>
      </c>
      <c r="Y231" s="219" t="n">
        <f aca="false">$H$1+($H$2*$V231)</f>
        <v>3228358.046779</v>
      </c>
      <c r="Z231" s="219" t="n">
        <f aca="false">$Q$1+($Q$2*$X231)</f>
        <v>2841708.21141647</v>
      </c>
      <c r="AA231" s="219"/>
      <c r="AC231" s="253" t="n">
        <f aca="false">WEEKDAY(AD231)</f>
        <v>2</v>
      </c>
      <c r="AD231" s="218" t="n">
        <f aca="false">DATE(YEAR(AD230),MONTH(AD230),DAY(AD230)+1)</f>
        <v>36619</v>
      </c>
      <c r="AE231" s="223" t="b">
        <f aca="false">OR(AC231=1,AC231=7)</f>
        <v>0</v>
      </c>
      <c r="AF231" s="267" t="n">
        <f aca="false">IF($AE231=TRUE(),(VLOOKUP($AD231,$W$138:$Z$243,4)),(VLOOKUP($AD231,$U$138:$Z$397,5)))</f>
        <v>3247751.84167288</v>
      </c>
    </row>
    <row r="232" customFormat="false" ht="11.25" hidden="false" customHeight="false" outlineLevel="0" collapsed="false">
      <c r="A232" s="253" t="n">
        <f aca="false">B232</f>
        <v>36658</v>
      </c>
      <c r="B232" s="218" t="n">
        <f aca="false">DATE(YEAR(B227),MONTH(B227),DAY(B227)+7)</f>
        <v>36658</v>
      </c>
      <c r="C232" s="219" t="n">
        <f aca="false">VLOOKUP($B232,data!$B$6:$M$9000,11,0)</f>
        <v>2473000</v>
      </c>
      <c r="D232" s="255" t="n">
        <f aca="false">VLOOKUP($B232,[6]Data!$A$1105:$E$1300,4,0)</f>
        <v>77.5</v>
      </c>
      <c r="E232" s="255" t="n">
        <f aca="false">VLOOKUP($B232,[6]Data!$A$1105:$E$1300,5,0)</f>
        <v>49</v>
      </c>
      <c r="F232" s="255" t="n">
        <f aca="false">AVERAGE($C226:$C232)</f>
        <v>2645857.14285714</v>
      </c>
      <c r="K232" s="266" t="n">
        <f aca="false">L232</f>
        <v>36855</v>
      </c>
      <c r="L232" s="218" t="n">
        <f aca="false">DATE(YEAR(L231),MONTH(L231),DAY(L231)+6)</f>
        <v>36855</v>
      </c>
      <c r="M232" s="219" t="n">
        <f aca="false">VLOOKUP($L232,data!$B$6:$M$9000,11,0)</f>
        <v>2671000</v>
      </c>
      <c r="N232" s="255" t="n">
        <f aca="false">VLOOKUP($L232,[6]Data!$A$10:$E$60000,4,0)</f>
        <v>59</v>
      </c>
      <c r="O232" s="255" t="n">
        <f aca="false">VLOOKUP($L232,[6]Data!$A$10:$E$60000,5,0)</f>
        <v>60</v>
      </c>
      <c r="U232" s="218" t="n">
        <f aca="false">DATE(YEAR(U227),MONTH(U227),DAY(U227)+7)</f>
        <v>36658</v>
      </c>
      <c r="V232" s="265" t="n">
        <f aca="false">AVERAGE($D232:$E232)-$G$3</f>
        <v>-1.75</v>
      </c>
      <c r="W232" s="218" t="n">
        <f aca="false">DATE(YEAR(W231),MONTH(W231),DAY(W231)+6)</f>
        <v>36855</v>
      </c>
      <c r="X232" s="265" t="n">
        <f aca="false">AVERAGE($N232:$O232)-$G$3</f>
        <v>-5.5</v>
      </c>
      <c r="Y232" s="219" t="n">
        <f aca="false">$H$1+($H$2*$V232)</f>
        <v>3234822.64507696</v>
      </c>
      <c r="Z232" s="219" t="n">
        <f aca="false">$Q$1+($Q$2*$X232)</f>
        <v>2845539.44525501</v>
      </c>
      <c r="AA232" s="219"/>
      <c r="AC232" s="253" t="n">
        <f aca="false">WEEKDAY(AD232)</f>
        <v>3</v>
      </c>
      <c r="AD232" s="218" t="n">
        <f aca="false">DATE(YEAR(AD231),MONTH(AD231),DAY(AD231)+1)</f>
        <v>36620</v>
      </c>
      <c r="AE232" s="223" t="b">
        <f aca="false">OR(AC232=1,AC232=7)</f>
        <v>0</v>
      </c>
      <c r="AF232" s="267" t="n">
        <f aca="false">IF($AE232=TRUE(),(VLOOKUP($AD232,$W$138:$Z$243,4)),(VLOOKUP($AD232,$U$138:$Z$397,5)))</f>
        <v>3242210.75741749</v>
      </c>
    </row>
    <row r="233" customFormat="false" ht="11.25" hidden="false" customHeight="false" outlineLevel="0" collapsed="false">
      <c r="A233" s="253" t="n">
        <f aca="false">B233</f>
        <v>36661</v>
      </c>
      <c r="B233" s="218" t="n">
        <f aca="false">DATE(YEAR(B228),MONTH(B228),DAY(B228)+7)</f>
        <v>36661</v>
      </c>
      <c r="C233" s="219" t="n">
        <f aca="false">VLOOKUP($B233,data!$B$6:$M$9000,11,0)</f>
        <v>2684000</v>
      </c>
      <c r="D233" s="255" t="n">
        <f aca="false">VLOOKUP($B233,[6]Data!$A$1105:$E$1300,4,0)</f>
        <v>72</v>
      </c>
      <c r="E233" s="255" t="n">
        <f aca="false">VLOOKUP($B233,[6]Data!$A$1105:$E$1300,5,0)</f>
        <v>54</v>
      </c>
      <c r="F233" s="255" t="n">
        <f aca="false">AVERAGE($C227:$C233)</f>
        <v>2630428.57142857</v>
      </c>
      <c r="K233" s="266" t="n">
        <f aca="false">L233</f>
        <v>36856</v>
      </c>
      <c r="L233" s="218" t="n">
        <f aca="false">DATE(YEAR(L232),MONTH(L232),DAY(L232)+1)</f>
        <v>36856</v>
      </c>
      <c r="M233" s="219" t="n">
        <f aca="false">VLOOKUP($L233,data!$B$6:$M$9000,11,0)</f>
        <v>2773000</v>
      </c>
      <c r="N233" s="255" t="n">
        <f aca="false">VLOOKUP($L233,[6]Data!$A$10:$E$60000,4,0)</f>
        <v>71.5</v>
      </c>
      <c r="O233" s="255" t="n">
        <f aca="false">VLOOKUP($L233,[6]Data!$A$10:$E$60000,5,0)</f>
        <v>47.5</v>
      </c>
      <c r="U233" s="218" t="n">
        <f aca="false">DATE(YEAR(U228),MONTH(U228),DAY(U228)+7)</f>
        <v>36661</v>
      </c>
      <c r="V233" s="265" t="n">
        <f aca="false">AVERAGE($D233:$E233)-$G$3</f>
        <v>-2</v>
      </c>
      <c r="W233" s="218" t="n">
        <f aca="false">DATE(YEAR(W232),MONTH(W232),DAY(W232)+1)</f>
        <v>36856</v>
      </c>
      <c r="X233" s="265" t="n">
        <f aca="false">AVERAGE($N233:$O233)-$G$3</f>
        <v>-5.5</v>
      </c>
      <c r="Y233" s="219" t="n">
        <f aca="false">$H$1+($H$2*$V233)</f>
        <v>3233899.1310344</v>
      </c>
      <c r="Z233" s="219" t="n">
        <f aca="false">$Q$1+($Q$2*$X233)</f>
        <v>2845539.44525501</v>
      </c>
      <c r="AA233" s="219"/>
      <c r="AC233" s="253" t="n">
        <f aca="false">WEEKDAY(AD233)</f>
        <v>4</v>
      </c>
      <c r="AD233" s="218" t="n">
        <f aca="false">DATE(YEAR(AD232),MONTH(AD232),DAY(AD232)+1)</f>
        <v>36621</v>
      </c>
      <c r="AE233" s="223" t="b">
        <f aca="false">OR(AC233=1,AC233=7)</f>
        <v>0</v>
      </c>
      <c r="AF233" s="267" t="n">
        <f aca="false">IF($AE233=TRUE(),(VLOOKUP($AD233,$W$138:$Z$243,4)),(VLOOKUP($AD233,$U$138:$Z$397,5)))</f>
        <v>3233899.1310344</v>
      </c>
    </row>
    <row r="234" customFormat="false" ht="11.25" hidden="false" customHeight="false" outlineLevel="0" collapsed="false">
      <c r="A234" s="253" t="n">
        <f aca="false">B234</f>
        <v>36662</v>
      </c>
      <c r="B234" s="218" t="n">
        <f aca="false">DATE(YEAR(B229),MONTH(B229),DAY(B229)+7)</f>
        <v>36662</v>
      </c>
      <c r="C234" s="219" t="n">
        <f aca="false">VLOOKUP($B234,data!$B$6:$M$9000,11,0)</f>
        <v>2748000</v>
      </c>
      <c r="D234" s="255" t="n">
        <f aca="false">VLOOKUP($B234,[6]Data!$A$1105:$E$1300,4,0)</f>
        <v>65.5</v>
      </c>
      <c r="E234" s="255" t="n">
        <f aca="false">VLOOKUP($B234,[6]Data!$A$1105:$E$1300,5,0)</f>
        <v>52.5</v>
      </c>
      <c r="F234" s="255" t="n">
        <f aca="false">AVERAGE($C228:$C234)</f>
        <v>2655857.14285714</v>
      </c>
      <c r="K234" s="266" t="n">
        <f aca="false">L234</f>
        <v>36862</v>
      </c>
      <c r="L234" s="218" t="n">
        <f aca="false">DATE(YEAR(L233),MONTH(L233),DAY(L233)+6)</f>
        <v>36862</v>
      </c>
      <c r="M234" s="219" t="n">
        <f aca="false">VLOOKUP($L234,data!$B$6:$M$9000,11,0)</f>
        <v>3054000</v>
      </c>
      <c r="N234" s="255" t="n">
        <f aca="false">VLOOKUP($L234,[6]Data!$A$10:$E$60000,4,0)</f>
        <v>68</v>
      </c>
      <c r="O234" s="255" t="n">
        <f aca="false">VLOOKUP($L234,[6]Data!$A$10:$E$60000,5,0)</f>
        <v>47.5</v>
      </c>
      <c r="U234" s="218" t="n">
        <f aca="false">DATE(YEAR(U229),MONTH(U229),DAY(U229)+7)</f>
        <v>36662</v>
      </c>
      <c r="V234" s="265" t="n">
        <f aca="false">AVERAGE($D234:$E234)-$G$3</f>
        <v>-6</v>
      </c>
      <c r="W234" s="218" t="n">
        <f aca="false">DATE(YEAR(W233),MONTH(W233),DAY(W233)+6)</f>
        <v>36862</v>
      </c>
      <c r="X234" s="265" t="n">
        <f aca="false">AVERAGE($N234:$O234)-$G$3</f>
        <v>-7.25</v>
      </c>
      <c r="Y234" s="219" t="n">
        <f aca="false">$H$1+($H$2*$V234)</f>
        <v>3219122.90635335</v>
      </c>
      <c r="Z234" s="219" t="n">
        <f aca="false">$Q$1+($Q$2*$X234)</f>
        <v>2854478.99087827</v>
      </c>
      <c r="AA234" s="219"/>
      <c r="AC234" s="253" t="n">
        <f aca="false">WEEKDAY(AD234)</f>
        <v>5</v>
      </c>
      <c r="AD234" s="218" t="n">
        <f aca="false">DATE(YEAR(AD233),MONTH(AD233),DAY(AD233)+1)</f>
        <v>36622</v>
      </c>
      <c r="AE234" s="223" t="b">
        <f aca="false">OR(AC234=1,AC234=7)</f>
        <v>0</v>
      </c>
      <c r="AF234" s="267" t="n">
        <f aca="false">IF($AE234=TRUE(),(VLOOKUP($AD234,$W$138:$Z$243,4)),(VLOOKUP($AD234,$U$138:$Z$397,5)))</f>
        <v>3234822.64507696</v>
      </c>
    </row>
    <row r="235" customFormat="false" ht="11.25" hidden="false" customHeight="false" outlineLevel="0" collapsed="false">
      <c r="A235" s="253" t="n">
        <f aca="false">B235</f>
        <v>36663</v>
      </c>
      <c r="B235" s="218" t="n">
        <f aca="false">DATE(YEAR(B230),MONTH(B230),DAY(B230)+7)</f>
        <v>36663</v>
      </c>
      <c r="C235" s="219" t="n">
        <f aca="false">VLOOKUP($B235,data!$B$6:$M$9000,11,0)</f>
        <v>2627000</v>
      </c>
      <c r="D235" s="255" t="n">
        <f aca="false">VLOOKUP($B235,[6]Data!$A$1105:$E$1300,4,0)</f>
        <v>68.5</v>
      </c>
      <c r="E235" s="255" t="n">
        <f aca="false">VLOOKUP($B235,[6]Data!$A$1105:$E$1300,5,0)</f>
        <v>53</v>
      </c>
      <c r="F235" s="255" t="n">
        <f aca="false">AVERAGE($C229:$C235)</f>
        <v>2656571.42857143</v>
      </c>
      <c r="K235" s="266" t="n">
        <f aca="false">L235</f>
        <v>36863</v>
      </c>
      <c r="L235" s="218" t="n">
        <f aca="false">DATE(YEAR(L234),MONTH(L234),DAY(L234)+1)</f>
        <v>36863</v>
      </c>
      <c r="M235" s="219" t="n">
        <f aca="false">VLOOKUP($L235,data!$B$6:$M$9000,11,0)</f>
        <v>3022000</v>
      </c>
      <c r="N235" s="255" t="n">
        <f aca="false">VLOOKUP($L235,[6]Data!$A$10:$E$60000,4,0)</f>
        <v>69.5</v>
      </c>
      <c r="O235" s="255" t="n">
        <f aca="false">VLOOKUP($L235,[6]Data!$A$10:$E$60000,5,0)</f>
        <v>47</v>
      </c>
      <c r="U235" s="218" t="n">
        <f aca="false">DATE(YEAR(U230),MONTH(U230),DAY(U230)+7)</f>
        <v>36663</v>
      </c>
      <c r="V235" s="265" t="n">
        <f aca="false">AVERAGE($D235:$E235)-$G$3</f>
        <v>-4.25</v>
      </c>
      <c r="W235" s="218" t="n">
        <f aca="false">DATE(YEAR(W234),MONTH(W234),DAY(W234)+1)</f>
        <v>36863</v>
      </c>
      <c r="X235" s="265" t="n">
        <f aca="false">AVERAGE($N235:$O235)-$G$3</f>
        <v>-6.75</v>
      </c>
      <c r="Y235" s="219" t="n">
        <f aca="false">$H$1+($H$2*$V235)</f>
        <v>3225587.50465131</v>
      </c>
      <c r="Z235" s="219" t="n">
        <f aca="false">$Q$1+($Q$2*$X235)</f>
        <v>2851924.83498591</v>
      </c>
      <c r="AA235" s="219"/>
      <c r="AC235" s="253" t="n">
        <f aca="false">WEEKDAY(AD235)</f>
        <v>6</v>
      </c>
      <c r="AD235" s="218" t="n">
        <f aca="false">DATE(YEAR(AD234),MONTH(AD234),DAY(AD234)+1)</f>
        <v>36623</v>
      </c>
      <c r="AE235" s="223" t="b">
        <f aca="false">OR(AC235=1,AC235=7)</f>
        <v>0</v>
      </c>
      <c r="AF235" s="267" t="n">
        <f aca="false">IF($AE235=TRUE(),(VLOOKUP($AD235,$W$138:$Z$243,4)),(VLOOKUP($AD235,$U$138:$Z$397,5)))</f>
        <v>3231128.5889067</v>
      </c>
    </row>
    <row r="236" customFormat="false" ht="11.25" hidden="false" customHeight="false" outlineLevel="0" collapsed="false">
      <c r="A236" s="253" t="n">
        <f aca="false">B236</f>
        <v>36664</v>
      </c>
      <c r="B236" s="218" t="n">
        <f aca="false">DATE(YEAR(B231),MONTH(B231),DAY(B231)+7)</f>
        <v>36664</v>
      </c>
      <c r="C236" s="219" t="n">
        <f aca="false">VLOOKUP($B236,data!$B$6:$M$9000,11,0)</f>
        <v>2584000</v>
      </c>
      <c r="D236" s="255" t="n">
        <f aca="false">VLOOKUP($B236,[6]Data!$A$1105:$E$1300,4,0)</f>
        <v>76.5</v>
      </c>
      <c r="E236" s="255" t="n">
        <f aca="false">VLOOKUP($B236,[6]Data!$A$1105:$E$1300,5,0)</f>
        <v>55.5</v>
      </c>
      <c r="F236" s="255" t="n">
        <f aca="false">AVERAGE($C230:$C236)</f>
        <v>2640857.14285714</v>
      </c>
      <c r="K236" s="266" t="n">
        <f aca="false">L236</f>
        <v>36869</v>
      </c>
      <c r="L236" s="218" t="n">
        <f aca="false">DATE(YEAR(L235),MONTH(L235),DAY(L235)+6)</f>
        <v>36869</v>
      </c>
      <c r="M236" s="219" t="n">
        <f aca="false">VLOOKUP($L236,data!$B$6:$M$9000,11,0)</f>
        <v>2952000</v>
      </c>
      <c r="N236" s="255" t="n">
        <f aca="false">VLOOKUP($L236,[6]Data!$A$10:$E$60000,4,0)</f>
        <v>66.5</v>
      </c>
      <c r="O236" s="255" t="n">
        <f aca="false">VLOOKUP($L236,[6]Data!$A$10:$E$60000,5,0)</f>
        <v>51</v>
      </c>
      <c r="U236" s="218" t="n">
        <f aca="false">DATE(YEAR(U231),MONTH(U231),DAY(U231)+7)</f>
        <v>36664</v>
      </c>
      <c r="V236" s="265" t="n">
        <f aca="false">AVERAGE($D236:$E236)-$G$3</f>
        <v>1</v>
      </c>
      <c r="W236" s="218" t="n">
        <f aca="false">DATE(YEAR(W235),MONTH(W235),DAY(W235)+6)</f>
        <v>36869</v>
      </c>
      <c r="X236" s="265" t="n">
        <f aca="false">AVERAGE($N236:$O236)-$G$3</f>
        <v>-6.25</v>
      </c>
      <c r="Y236" s="219" t="n">
        <f aca="false">$H$1+($H$2*$V236)</f>
        <v>3244981.29954518</v>
      </c>
      <c r="Z236" s="219" t="n">
        <f aca="false">$Q$1+($Q$2*$X236)</f>
        <v>2849370.67909355</v>
      </c>
      <c r="AA236" s="219"/>
      <c r="AC236" s="253" t="n">
        <f aca="false">WEEKDAY(AD236)</f>
        <v>7</v>
      </c>
      <c r="AD236" s="218" t="n">
        <f aca="false">DATE(YEAR(AD235),MONTH(AD235),DAY(AD235)+1)</f>
        <v>36624</v>
      </c>
      <c r="AE236" s="223" t="b">
        <f aca="false">OR(AC236=1,AC236=7)</f>
        <v>1</v>
      </c>
      <c r="AF236" s="267" t="n">
        <f aca="false">IF($AE236=TRUE(),(VLOOKUP($AD236,$W$138:$Z$243,4)),(VLOOKUP($AD236,$U$138:$Z$397,5)))</f>
        <v>2823829.12016994</v>
      </c>
    </row>
    <row r="237" customFormat="false" ht="11.25" hidden="false" customHeight="false" outlineLevel="0" collapsed="false">
      <c r="A237" s="253" t="n">
        <f aca="false">B237</f>
        <v>36665</v>
      </c>
      <c r="B237" s="218" t="n">
        <f aca="false">DATE(YEAR(B232),MONTH(B232),DAY(B232)+7)</f>
        <v>36665</v>
      </c>
      <c r="C237" s="219" t="n">
        <f aca="false">VLOOKUP($B237,data!$B$6:$M$9000,11,0)</f>
        <v>2615000</v>
      </c>
      <c r="D237" s="255" t="n">
        <f aca="false">VLOOKUP($B237,[6]Data!$A$1105:$E$1300,4,0)</f>
        <v>81</v>
      </c>
      <c r="E237" s="255" t="n">
        <f aca="false">VLOOKUP($B237,[6]Data!$A$1105:$E$1300,5,0)</f>
        <v>59.5</v>
      </c>
      <c r="F237" s="255" t="n">
        <f aca="false">AVERAGE($C231:$C237)</f>
        <v>2630000</v>
      </c>
      <c r="K237" s="266" t="n">
        <f aca="false">L237</f>
        <v>36870</v>
      </c>
      <c r="L237" s="218" t="n">
        <f aca="false">DATE(YEAR(L236),MONTH(L236),DAY(L236)+1)</f>
        <v>36870</v>
      </c>
      <c r="M237" s="219" t="n">
        <f aca="false">VLOOKUP($L237,data!$B$6:$M$9000,11,0)</f>
        <v>3063000</v>
      </c>
      <c r="N237" s="255" t="n">
        <f aca="false">VLOOKUP($L237,[6]Data!$A$10:$E$60000,4,0)</f>
        <v>65</v>
      </c>
      <c r="O237" s="255" t="n">
        <f aca="false">VLOOKUP($L237,[6]Data!$A$10:$E$60000,5,0)</f>
        <v>49.5</v>
      </c>
      <c r="U237" s="218" t="n">
        <f aca="false">DATE(YEAR(U232),MONTH(U232),DAY(U232)+7)</f>
        <v>36665</v>
      </c>
      <c r="V237" s="265" t="n">
        <f aca="false">AVERAGE($D237:$E237)-$G$3</f>
        <v>5.25</v>
      </c>
      <c r="W237" s="218" t="n">
        <f aca="false">DATE(YEAR(W236),MONTH(W236),DAY(W236)+1)</f>
        <v>36870</v>
      </c>
      <c r="X237" s="265" t="n">
        <f aca="false">AVERAGE($N237:$O237)-$G$3</f>
        <v>-7.75</v>
      </c>
      <c r="Y237" s="219" t="n">
        <f aca="false">$H$1+($H$2*$V237)</f>
        <v>3260681.0382688</v>
      </c>
      <c r="Z237" s="219" t="n">
        <f aca="false">$Q$1+($Q$2*$X237)</f>
        <v>2857033.14677063</v>
      </c>
      <c r="AA237" s="219"/>
      <c r="AC237" s="253" t="n">
        <f aca="false">WEEKDAY(AD237)</f>
        <v>1</v>
      </c>
      <c r="AD237" s="218" t="n">
        <f aca="false">DATE(YEAR(AD236),MONTH(AD236),DAY(AD236)+1)</f>
        <v>36625</v>
      </c>
      <c r="AE237" s="223" t="b">
        <f aca="false">OR(AC237=1,AC237=7)</f>
        <v>1</v>
      </c>
      <c r="AF237" s="267" t="n">
        <f aca="false">IF($AE237=TRUE(),(VLOOKUP($AD237,$W$138:$Z$243,4)),(VLOOKUP($AD237,$U$138:$Z$397,5)))</f>
        <v>2844262.36730883</v>
      </c>
    </row>
    <row r="238" customFormat="false" ht="11.25" hidden="false" customHeight="false" outlineLevel="0" collapsed="false">
      <c r="A238" s="253" t="n">
        <f aca="false">B238</f>
        <v>36668</v>
      </c>
      <c r="B238" s="218" t="n">
        <f aca="false">DATE(YEAR(B233),MONTH(B233),DAY(B233)+7)</f>
        <v>36668</v>
      </c>
      <c r="C238" s="219" t="n">
        <f aca="false">VLOOKUP($B238,data!$B$6:$M$9000,11,0)</f>
        <v>3250000</v>
      </c>
      <c r="D238" s="255" t="n">
        <f aca="false">VLOOKUP($B238,[6]Data!$A$1105:$E$1300,4,0)</f>
        <v>86</v>
      </c>
      <c r="E238" s="255" t="n">
        <f aca="false">VLOOKUP($B238,[6]Data!$A$1105:$E$1300,5,0)</f>
        <v>64.5</v>
      </c>
      <c r="F238" s="255" t="n">
        <f aca="false">AVERAGE($C232:$C238)</f>
        <v>2711571.42857143</v>
      </c>
      <c r="K238" s="266" t="n">
        <f aca="false">L238</f>
        <v>36876</v>
      </c>
      <c r="L238" s="218" t="n">
        <f aca="false">DATE(YEAR(L237),MONTH(L237),DAY(L237)+6)</f>
        <v>36876</v>
      </c>
      <c r="M238" s="219" t="n">
        <f aca="false">VLOOKUP($L238,data!$B$6:$M$9000,11,0)</f>
        <v>3280000</v>
      </c>
      <c r="N238" s="255" t="n">
        <f aca="false">VLOOKUP($L238,[6]Data!$A$10:$E$60000,4,0)</f>
        <v>66</v>
      </c>
      <c r="O238" s="255" t="n">
        <f aca="false">VLOOKUP($L238,[6]Data!$A$10:$E$60000,5,0)</f>
        <v>46.5</v>
      </c>
      <c r="U238" s="218" t="n">
        <f aca="false">DATE(YEAR(U233),MONTH(U233),DAY(U233)+7)</f>
        <v>36668</v>
      </c>
      <c r="V238" s="265" t="n">
        <f aca="false">AVERAGE($D238:$E238)-$G$3</f>
        <v>10.25</v>
      </c>
      <c r="W238" s="218" t="n">
        <f aca="false">DATE(YEAR(W237),MONTH(W237),DAY(W237)+6)</f>
        <v>36876</v>
      </c>
      <c r="X238" s="265" t="n">
        <f aca="false">AVERAGE($N238:$O238)-$G$3</f>
        <v>-8.75</v>
      </c>
      <c r="Y238" s="219" t="n">
        <f aca="false">$H$1+($H$2*$V238)</f>
        <v>3279151.3191201</v>
      </c>
      <c r="Z238" s="219" t="n">
        <f aca="false">$Q$1+($Q$2*$X238)</f>
        <v>2862141.45855535</v>
      </c>
      <c r="AA238" s="219"/>
      <c r="AC238" s="253" t="n">
        <f aca="false">WEEKDAY(AD238)</f>
        <v>2</v>
      </c>
      <c r="AD238" s="218" t="n">
        <f aca="false">DATE(YEAR(AD237),MONTH(AD237),DAY(AD237)+1)</f>
        <v>36626</v>
      </c>
      <c r="AE238" s="223" t="b">
        <f aca="false">OR(AC238=1,AC238=7)</f>
        <v>0</v>
      </c>
      <c r="AF238" s="267" t="n">
        <f aca="false">IF($AE238=TRUE(),(VLOOKUP($AD238,$W$138:$Z$243,4)),(VLOOKUP($AD238,$U$138:$Z$397,5)))</f>
        <v>3221893.44848104</v>
      </c>
    </row>
    <row r="239" customFormat="false" ht="11.25" hidden="false" customHeight="false" outlineLevel="0" collapsed="false">
      <c r="A239" s="253" t="n">
        <f aca="false">B239</f>
        <v>36669</v>
      </c>
      <c r="B239" s="218" t="n">
        <f aca="false">DATE(YEAR(B234),MONTH(B234),DAY(B234)+7)</f>
        <v>36669</v>
      </c>
      <c r="C239" s="219" t="n">
        <f aca="false">VLOOKUP($B239,data!$B$6:$M$9000,11,0)</f>
        <v>3054000</v>
      </c>
      <c r="D239" s="255" t="n">
        <f aca="false">VLOOKUP($B239,[6]Data!$A$1105:$E$1300,4,0)</f>
        <v>84.5</v>
      </c>
      <c r="E239" s="255" t="n">
        <f aca="false">VLOOKUP($B239,[6]Data!$A$1105:$E$1300,5,0)</f>
        <v>66</v>
      </c>
      <c r="F239" s="255" t="n">
        <f aca="false">AVERAGE($C233:$C239)</f>
        <v>2794571.42857143</v>
      </c>
      <c r="K239" s="266" t="n">
        <f aca="false">L239</f>
        <v>36877</v>
      </c>
      <c r="L239" s="218" t="n">
        <f aca="false">DATE(YEAR(L238),MONTH(L238),DAY(L238)+1)</f>
        <v>36877</v>
      </c>
      <c r="M239" s="219" t="n">
        <f aca="false">VLOOKUP($L239,data!$B$6:$M$9000,11,0)</f>
        <v>3002000</v>
      </c>
      <c r="N239" s="255" t="n">
        <f aca="false">VLOOKUP($L239,[6]Data!$A$10:$E$60000,4,0)</f>
        <v>71</v>
      </c>
      <c r="O239" s="255" t="n">
        <f aca="false">VLOOKUP($L239,[6]Data!$A$10:$E$60000,5,0)</f>
        <v>48.5</v>
      </c>
      <c r="U239" s="218" t="n">
        <f aca="false">DATE(YEAR(U234),MONTH(U234),DAY(U234)+7)</f>
        <v>36669</v>
      </c>
      <c r="V239" s="265" t="n">
        <f aca="false">AVERAGE($D239:$E239)-$G$3</f>
        <v>10.25</v>
      </c>
      <c r="W239" s="218" t="n">
        <f aca="false">DATE(YEAR(W238),MONTH(W238),DAY(W238)+1)</f>
        <v>36877</v>
      </c>
      <c r="X239" s="265" t="n">
        <f aca="false">AVERAGE($N239:$O239)-$G$3</f>
        <v>-5.25</v>
      </c>
      <c r="Y239" s="219" t="n">
        <f aca="false">$H$1+($H$2*$V239)</f>
        <v>3279151.3191201</v>
      </c>
      <c r="Z239" s="219" t="n">
        <f aca="false">$Q$1+($Q$2*$X239)</f>
        <v>2844262.36730883</v>
      </c>
      <c r="AA239" s="219"/>
      <c r="AC239" s="253" t="n">
        <f aca="false">WEEKDAY(AD239)</f>
        <v>3</v>
      </c>
      <c r="AD239" s="218" t="n">
        <f aca="false">DATE(YEAR(AD238),MONTH(AD238),DAY(AD238)+1)</f>
        <v>36627</v>
      </c>
      <c r="AE239" s="223" t="b">
        <f aca="false">OR(AC239=1,AC239=7)</f>
        <v>0</v>
      </c>
      <c r="AF239" s="267" t="n">
        <f aca="false">IF($AE239=TRUE(),(VLOOKUP($AD239,$W$138:$Z$243,4)),(VLOOKUP($AD239,$U$138:$Z$397,5)))</f>
        <v>3244057.78550262</v>
      </c>
    </row>
    <row r="240" customFormat="false" ht="11.25" hidden="false" customHeight="false" outlineLevel="0" collapsed="false">
      <c r="A240" s="253" t="n">
        <f aca="false">B240</f>
        <v>36670</v>
      </c>
      <c r="B240" s="218" t="n">
        <f aca="false">DATE(YEAR(B235),MONTH(B235),DAY(B235)+7)</f>
        <v>36670</v>
      </c>
      <c r="C240" s="219" t="n">
        <f aca="false">VLOOKUP($B240,data!$B$6:$M$9000,11,0)</f>
        <v>2961000</v>
      </c>
      <c r="D240" s="255" t="n">
        <f aca="false">VLOOKUP($B240,[6]Data!$A$1105:$E$1300,4,0)</f>
        <v>81</v>
      </c>
      <c r="E240" s="255" t="n">
        <f aca="false">VLOOKUP($B240,[6]Data!$A$1105:$E$1300,5,0)</f>
        <v>64.5</v>
      </c>
      <c r="F240" s="255" t="n">
        <f aca="false">AVERAGE($C234:$C240)</f>
        <v>2834142.85714286</v>
      </c>
      <c r="K240" s="266" t="n">
        <f aca="false">L240</f>
        <v>36883</v>
      </c>
      <c r="L240" s="218" t="n">
        <f aca="false">DATE(YEAR(L239),MONTH(L239),DAY(L239)+6)</f>
        <v>36883</v>
      </c>
      <c r="M240" s="219" t="n">
        <f aca="false">VLOOKUP($L240,data!$B$6:$M$9000,11,0)</f>
        <v>3457000</v>
      </c>
      <c r="N240" s="255" t="n">
        <f aca="false">VLOOKUP($L240,[6]Data!$A$10:$E$60000,4,0)</f>
        <v>65</v>
      </c>
      <c r="O240" s="255" t="n">
        <f aca="false">VLOOKUP($L240,[6]Data!$A$10:$E$60000,5,0)</f>
        <v>46</v>
      </c>
      <c r="U240" s="218" t="n">
        <f aca="false">DATE(YEAR(U235),MONTH(U235),DAY(U235)+7)</f>
        <v>36670</v>
      </c>
      <c r="V240" s="265" t="n">
        <f aca="false">AVERAGE($D240:$E240)-$G$3</f>
        <v>7.75</v>
      </c>
      <c r="W240" s="218" t="n">
        <f aca="false">DATE(YEAR(W239),MONTH(W239),DAY(W239)+6)</f>
        <v>36883</v>
      </c>
      <c r="X240" s="265" t="n">
        <f aca="false">AVERAGE($N240:$O240)-$G$3</f>
        <v>-9.5</v>
      </c>
      <c r="Y240" s="219" t="n">
        <f aca="false">$H$1+($H$2*$V240)</f>
        <v>3269916.17869445</v>
      </c>
      <c r="Z240" s="219" t="n">
        <f aca="false">$Q$1+($Q$2*$X240)</f>
        <v>2865972.69239389</v>
      </c>
      <c r="AA240" s="219"/>
      <c r="AC240" s="253" t="n">
        <f aca="false">WEEKDAY(AD240)</f>
        <v>4</v>
      </c>
      <c r="AD240" s="218" t="n">
        <f aca="false">DATE(YEAR(AD239),MONTH(AD239),DAY(AD239)+1)</f>
        <v>36628</v>
      </c>
      <c r="AE240" s="223" t="b">
        <f aca="false">OR(AC240=1,AC240=7)</f>
        <v>0</v>
      </c>
      <c r="AF240" s="267" t="n">
        <f aca="false">IF($AE240=TRUE(),(VLOOKUP($AD240,$W$138:$Z$243,4)),(VLOOKUP($AD240,$U$138:$Z$397,5)))</f>
        <v>3251445.89784314</v>
      </c>
    </row>
    <row r="241" customFormat="false" ht="11.25" hidden="false" customHeight="false" outlineLevel="0" collapsed="false">
      <c r="A241" s="253" t="n">
        <f aca="false">B241</f>
        <v>36671</v>
      </c>
      <c r="B241" s="218" t="n">
        <f aca="false">DATE(YEAR(B236),MONTH(B236),DAY(B236)+7)</f>
        <v>36671</v>
      </c>
      <c r="C241" s="219" t="n">
        <f aca="false">VLOOKUP($B241,data!$B$6:$M$9000,11,0)</f>
        <v>2936000</v>
      </c>
      <c r="D241" s="255" t="n">
        <f aca="false">VLOOKUP($B241,[6]Data!$A$1105:$E$1300,4,0)</f>
        <v>76.5</v>
      </c>
      <c r="E241" s="255" t="n">
        <f aca="false">VLOOKUP($B241,[6]Data!$A$1105:$E$1300,5,0)</f>
        <v>60</v>
      </c>
      <c r="F241" s="255" t="n">
        <f aca="false">AVERAGE($C235:$C241)</f>
        <v>2861000</v>
      </c>
      <c r="K241" s="266" t="n">
        <f aca="false">L241</f>
        <v>36884</v>
      </c>
      <c r="L241" s="218" t="n">
        <f aca="false">DATE(YEAR(L240),MONTH(L240),DAY(L240)+1)</f>
        <v>36884</v>
      </c>
      <c r="M241" s="219" t="n">
        <f aca="false">VLOOKUP($L241,data!$B$6:$M$9000,11,0)</f>
        <v>3160000</v>
      </c>
      <c r="N241" s="255" t="n">
        <f aca="false">VLOOKUP($L241,[6]Data!$A$10:$E$60000,4,0)</f>
        <v>65</v>
      </c>
      <c r="O241" s="255" t="n">
        <f aca="false">VLOOKUP($L241,[6]Data!$A$10:$E$60000,5,0)</f>
        <v>46</v>
      </c>
      <c r="U241" s="218" t="n">
        <f aca="false">DATE(YEAR(U236),MONTH(U236),DAY(U236)+7)</f>
        <v>36671</v>
      </c>
      <c r="V241" s="265" t="n">
        <f aca="false">AVERAGE($D241:$E241)-$G$3</f>
        <v>3.25</v>
      </c>
      <c r="W241" s="218" t="n">
        <f aca="false">DATE(YEAR(W240),MONTH(W240),DAY(W240)+1)</f>
        <v>36884</v>
      </c>
      <c r="X241" s="265" t="n">
        <f aca="false">AVERAGE($N241:$O241)-$G$3</f>
        <v>-9.5</v>
      </c>
      <c r="Y241" s="219" t="n">
        <f aca="false">$H$1+($H$2*$V241)</f>
        <v>3253292.92592827</v>
      </c>
      <c r="Z241" s="219" t="n">
        <f aca="false">$Q$1+($Q$2*$X241)</f>
        <v>2865972.69239389</v>
      </c>
      <c r="AA241" s="219"/>
      <c r="AC241" s="253" t="n">
        <f aca="false">WEEKDAY(AD241)</f>
        <v>5</v>
      </c>
      <c r="AD241" s="218" t="n">
        <f aca="false">DATE(YEAR(AD240),MONTH(AD240),DAY(AD240)+1)</f>
        <v>36629</v>
      </c>
      <c r="AE241" s="223" t="b">
        <f aca="false">OR(AC241=1,AC241=7)</f>
        <v>0</v>
      </c>
      <c r="AF241" s="267" t="n">
        <f aca="false">IF($AE241=TRUE(),(VLOOKUP($AD241,$W$138:$Z$243,4)),(VLOOKUP($AD241,$U$138:$Z$397,5)))</f>
        <v>3232052.10294926</v>
      </c>
    </row>
    <row r="242" customFormat="false" ht="11.25" hidden="false" customHeight="false" outlineLevel="0" collapsed="false">
      <c r="A242" s="253" t="n">
        <f aca="false">B242</f>
        <v>36672</v>
      </c>
      <c r="B242" s="218" t="n">
        <f aca="false">DATE(YEAR(B237),MONTH(B237),DAY(B237)+7)</f>
        <v>36672</v>
      </c>
      <c r="C242" s="219" t="n">
        <f aca="false">VLOOKUP($B242,data!$B$6:$M$9000,11,0)</f>
        <v>2749000</v>
      </c>
      <c r="D242" s="255" t="n">
        <f aca="false">VLOOKUP($B242,[6]Data!$A$1105:$E$1300,4,0)</f>
        <v>80</v>
      </c>
      <c r="E242" s="255" t="n">
        <f aca="false">VLOOKUP($B242,[6]Data!$A$1105:$E$1300,5,0)</f>
        <v>59.5</v>
      </c>
      <c r="F242" s="255" t="n">
        <f aca="false">AVERAGE($C236:$C242)</f>
        <v>2878428.57142857</v>
      </c>
      <c r="K242" s="266" t="n">
        <f aca="false">L242</f>
        <v>36890</v>
      </c>
      <c r="L242" s="218" t="n">
        <f aca="false">DATE(YEAR(L241),MONTH(L241),DAY(L241)+6)</f>
        <v>36890</v>
      </c>
      <c r="M242" s="219" t="n">
        <f aca="false">VLOOKUP($L242,data!$B$6:$M$9000,11,0)</f>
        <v>2988000</v>
      </c>
      <c r="N242" s="255" t="n">
        <f aca="false">VLOOKUP($L242,[6]Data!$A$10:$E$60000,4,0)</f>
        <v>63</v>
      </c>
      <c r="O242" s="255" t="n">
        <f aca="false">VLOOKUP($L242,[6]Data!$A$10:$E$60000,5,0)</f>
        <v>38.5</v>
      </c>
      <c r="U242" s="218" t="n">
        <f aca="false">DATE(YEAR(U237),MONTH(U237),DAY(U237)+7)</f>
        <v>36672</v>
      </c>
      <c r="V242" s="265" t="n">
        <f aca="false">AVERAGE($D242:$E242)-$G$3</f>
        <v>4.75</v>
      </c>
      <c r="W242" s="218" t="n">
        <f aca="false">DATE(YEAR(W241),MONTH(W241),DAY(W241)+6)</f>
        <v>36890</v>
      </c>
      <c r="X242" s="265" t="n">
        <f aca="false">AVERAGE($N242:$O242)-$G$3</f>
        <v>-14.25</v>
      </c>
      <c r="Y242" s="219" t="n">
        <f aca="false">$H$1+($H$2*$V242)</f>
        <v>3258834.01018366</v>
      </c>
      <c r="Z242" s="219" t="n">
        <f aca="false">$Q$1+($Q$2*$X242)</f>
        <v>2890237.17337132</v>
      </c>
      <c r="AA242" s="219"/>
      <c r="AC242" s="253" t="n">
        <f aca="false">WEEKDAY(AD242)</f>
        <v>6</v>
      </c>
      <c r="AD242" s="218" t="n">
        <f aca="false">DATE(YEAR(AD241),MONTH(AD241),DAY(AD241)+1)</f>
        <v>36630</v>
      </c>
      <c r="AE242" s="223" t="b">
        <f aca="false">OR(AC242=1,AC242=7)</f>
        <v>0</v>
      </c>
      <c r="AF242" s="267" t="n">
        <f aca="false">IF($AE242=TRUE(),(VLOOKUP($AD242,$W$138:$Z$243,4)),(VLOOKUP($AD242,$U$138:$Z$397,5)))</f>
        <v>3223740.47656618</v>
      </c>
    </row>
    <row r="243" customFormat="false" ht="11.25" hidden="false" customHeight="false" outlineLevel="0" collapsed="false">
      <c r="A243" s="253" t="n">
        <f aca="false">B243</f>
        <v>36675</v>
      </c>
      <c r="B243" s="218" t="n">
        <f aca="false">DATE(YEAR(B238),MONTH(B238),DAY(B238)+7)</f>
        <v>36675</v>
      </c>
      <c r="C243" s="219" t="n">
        <f aca="false">VLOOKUP($B243,data!$B$6:$M$9000,11,0)</f>
        <v>2540000</v>
      </c>
      <c r="D243" s="255" t="n">
        <f aca="false">VLOOKUP($B243,[6]Data!$A$1105:$E$1300,4,0)</f>
        <v>82</v>
      </c>
      <c r="E243" s="255" t="n">
        <f aca="false">VLOOKUP($B243,[6]Data!$A$1105:$E$1300,5,0)</f>
        <v>63</v>
      </c>
      <c r="F243" s="255" t="n">
        <f aca="false">AVERAGE($C237:$C243)</f>
        <v>2872142.85714286</v>
      </c>
      <c r="K243" s="266" t="n">
        <f aca="false">L243</f>
        <v>36891</v>
      </c>
      <c r="L243" s="218" t="n">
        <f aca="false">DATE(YEAR(L242),MONTH(L242),DAY(L242)+1)</f>
        <v>36891</v>
      </c>
      <c r="M243" s="219" t="n">
        <f aca="false">VLOOKUP($L243,data!$B$6:$M$9000,11,0)</f>
        <v>2817000</v>
      </c>
      <c r="N243" s="255" t="n">
        <f aca="false">VLOOKUP($L243,[6]Data!$A$10:$E$60000,4,0)</f>
        <v>60</v>
      </c>
      <c r="O243" s="255" t="n">
        <f aca="false">VLOOKUP($L243,[6]Data!$A$10:$E$60000,5,0)</f>
        <v>38</v>
      </c>
      <c r="U243" s="218" t="n">
        <f aca="false">DATE(YEAR(U238),MONTH(U238),DAY(U238)+7)</f>
        <v>36675</v>
      </c>
      <c r="V243" s="265" t="n">
        <f aca="false">AVERAGE($D243:$E243)-$G$3</f>
        <v>7.5</v>
      </c>
      <c r="W243" s="218" t="n">
        <f aca="false">DATE(YEAR(W242),MONTH(W242),DAY(W242)+1)</f>
        <v>36891</v>
      </c>
      <c r="X243" s="265" t="n">
        <f aca="false">AVERAGE($N243:$O243)-$G$3</f>
        <v>-16</v>
      </c>
      <c r="Y243" s="219" t="n">
        <f aca="false">$H$1+($H$2*$V243)</f>
        <v>3268992.66465188</v>
      </c>
      <c r="Z243" s="219" t="n">
        <f aca="false">$Q$1+($Q$2*$X243)</f>
        <v>2899176.71899458</v>
      </c>
      <c r="AA243" s="219"/>
      <c r="AC243" s="253" t="n">
        <f aca="false">WEEKDAY(AD243)</f>
        <v>7</v>
      </c>
      <c r="AD243" s="218" t="n">
        <f aca="false">DATE(YEAR(AD242),MONTH(AD242),DAY(AD242)+1)</f>
        <v>36631</v>
      </c>
      <c r="AE243" s="223" t="b">
        <f aca="false">OR(AC243=1,AC243=7)</f>
        <v>1</v>
      </c>
      <c r="AF243" s="267" t="n">
        <f aca="false">IF($AE243=TRUE(),(VLOOKUP($AD243,$W$138:$Z$243,4)),(VLOOKUP($AD243,$U$138:$Z$397,5)))</f>
        <v>2840431.13347029</v>
      </c>
    </row>
    <row r="244" customFormat="false" ht="11.25" hidden="false" customHeight="false" outlineLevel="0" collapsed="false">
      <c r="A244" s="253" t="n">
        <f aca="false">B244</f>
        <v>36676</v>
      </c>
      <c r="B244" s="218" t="n">
        <f aca="false">DATE(YEAR(B239),MONTH(B239),DAY(B239)+7)</f>
        <v>36676</v>
      </c>
      <c r="C244" s="219" t="n">
        <f aca="false">VLOOKUP($B244,data!$B$6:$M$9000,11,0)</f>
        <v>2927000</v>
      </c>
      <c r="D244" s="255" t="n">
        <f aca="false">VLOOKUP($B244,[6]Data!$A$1105:$E$1300,4,0)</f>
        <v>79.5</v>
      </c>
      <c r="E244" s="255" t="n">
        <f aca="false">VLOOKUP($B244,[6]Data!$A$1105:$E$1300,5,0)</f>
        <v>59</v>
      </c>
      <c r="F244" s="255" t="n">
        <f aca="false">AVERAGE($C238:$C244)</f>
        <v>2916714.28571429</v>
      </c>
      <c r="K244" s="266"/>
      <c r="L244" s="218"/>
      <c r="U244" s="218" t="n">
        <f aca="false">DATE(YEAR(U239),MONTH(U239),DAY(U239)+7)</f>
        <v>36676</v>
      </c>
      <c r="V244" s="265" t="n">
        <f aca="false">AVERAGE($D244:$E244)-$G$3</f>
        <v>4.25</v>
      </c>
      <c r="W244" s="218" t="n">
        <f aca="false">DATE(YEAR(W243),MONTH(W243),DAY(W243)+1)</f>
        <v>36892</v>
      </c>
      <c r="X244" s="265" t="e">
        <f aca="false">AVERAGE($N244:$O244)-$G$3</f>
        <v>#DIV/0!</v>
      </c>
      <c r="Y244" s="219" t="n">
        <f aca="false">$H$1+($H$2*$V244)</f>
        <v>3256986.98209853</v>
      </c>
      <c r="Z244" s="219" t="e">
        <f aca="false">$Q$1+($Q$2*$X244)</f>
        <v>#DIV/0!</v>
      </c>
      <c r="AC244" s="253" t="n">
        <f aca="false">WEEKDAY(AD244)</f>
        <v>1</v>
      </c>
      <c r="AD244" s="218" t="n">
        <f aca="false">DATE(YEAR(AD243),MONTH(AD243),DAY(AD243)+1)</f>
        <v>36632</v>
      </c>
      <c r="AE244" s="223" t="b">
        <f aca="false">OR(AC244=1,AC244=7)</f>
        <v>1</v>
      </c>
      <c r="AF244" s="267" t="n">
        <f aca="false">IF($AE244=TRUE(),(VLOOKUP($AD244,$W$138:$Z$243,4)),(VLOOKUP($AD244,$U$138:$Z$397,5)))</f>
        <v>2835322.82168557</v>
      </c>
    </row>
    <row r="245" customFormat="false" ht="11.25" hidden="false" customHeight="false" outlineLevel="0" collapsed="false">
      <c r="A245" s="253" t="n">
        <f aca="false">B245</f>
        <v>36677</v>
      </c>
      <c r="B245" s="218" t="n">
        <f aca="false">DATE(YEAR(B240),MONTH(B240),DAY(B240)+7)</f>
        <v>36677</v>
      </c>
      <c r="C245" s="219" t="n">
        <f aca="false">VLOOKUP($B245,data!$B$6:$M$9000,11,0)</f>
        <v>2868000</v>
      </c>
      <c r="D245" s="255" t="n">
        <f aca="false">VLOOKUP($B245,[6]Data!$A$1105:$E$1300,4,0)</f>
        <v>79</v>
      </c>
      <c r="E245" s="255" t="n">
        <f aca="false">VLOOKUP($B245,[6]Data!$A$1105:$E$1300,5,0)</f>
        <v>59.5</v>
      </c>
      <c r="F245" s="255" t="n">
        <f aca="false">AVERAGE($C239:$C245)</f>
        <v>2862142.85714286</v>
      </c>
      <c r="K245" s="266"/>
      <c r="L245" s="218"/>
      <c r="U245" s="218" t="n">
        <f aca="false">DATE(YEAR(U240),MONTH(U240),DAY(U240)+7)</f>
        <v>36677</v>
      </c>
      <c r="V245" s="265" t="n">
        <f aca="false">AVERAGE($D245:$E245)-$G$3</f>
        <v>4.25</v>
      </c>
      <c r="W245" s="218" t="n">
        <f aca="false">DATE(YEAR(W244),MONTH(W244),DAY(W244)+1)</f>
        <v>36893</v>
      </c>
      <c r="X245" s="265" t="e">
        <f aca="false">AVERAGE($N245:$O245)-$G$3</f>
        <v>#DIV/0!</v>
      </c>
      <c r="Y245" s="219" t="n">
        <f aca="false">$H$1+($H$2*$V245)</f>
        <v>3256986.98209853</v>
      </c>
      <c r="Z245" s="219" t="e">
        <f aca="false">$Q$1+($Q$2*$X245)</f>
        <v>#DIV/0!</v>
      </c>
      <c r="AC245" s="253" t="n">
        <f aca="false">WEEKDAY(AD245)</f>
        <v>2</v>
      </c>
      <c r="AD245" s="218" t="n">
        <f aca="false">DATE(YEAR(AD244),MONTH(AD244),DAY(AD244)+1)</f>
        <v>36633</v>
      </c>
      <c r="AE245" s="223" t="b">
        <f aca="false">OR(AC245=1,AC245=7)</f>
        <v>0</v>
      </c>
      <c r="AF245" s="267" t="n">
        <f aca="false">IF($AE245=TRUE(),(VLOOKUP($AD245,$W$138:$Z$243,4)),(VLOOKUP($AD245,$U$138:$Z$397,5)))</f>
        <v>3207117.2238</v>
      </c>
    </row>
    <row r="246" customFormat="false" ht="11.25" hidden="false" customHeight="false" outlineLevel="0" collapsed="false">
      <c r="A246" s="253" t="n">
        <f aca="false">B246</f>
        <v>36678</v>
      </c>
      <c r="B246" s="218" t="n">
        <f aca="false">DATE(YEAR(B241),MONTH(B241),DAY(B241)+7)</f>
        <v>36678</v>
      </c>
      <c r="C246" s="219" t="n">
        <f aca="false">VLOOKUP($B246,data!$B$6:$M$9000,11,0)</f>
        <v>2946000</v>
      </c>
      <c r="D246" s="255" t="n">
        <f aca="false">VLOOKUP($B246,[6]Data!$A$1105:$E$1300,4,0)</f>
        <v>82.5</v>
      </c>
      <c r="E246" s="255" t="n">
        <f aca="false">VLOOKUP($B246,[6]Data!$A$1105:$E$1300,5,0)</f>
        <v>59.5</v>
      </c>
      <c r="F246" s="255" t="n">
        <f aca="false">AVERAGE($C240:$C246)</f>
        <v>2846714.28571429</v>
      </c>
      <c r="K246" s="266"/>
      <c r="L246" s="218"/>
      <c r="U246" s="218" t="n">
        <f aca="false">DATE(YEAR(U241),MONTH(U241),DAY(U241)+7)</f>
        <v>36678</v>
      </c>
      <c r="V246" s="265" t="n">
        <f aca="false">AVERAGE($D246:$E246)-$G$3</f>
        <v>6</v>
      </c>
      <c r="W246" s="218" t="n">
        <f aca="false">DATE(YEAR(W245),MONTH(W245),DAY(W245)+1)</f>
        <v>36894</v>
      </c>
      <c r="X246" s="265" t="e">
        <f aca="false">AVERAGE($N246:$O246)-$G$3</f>
        <v>#DIV/0!</v>
      </c>
      <c r="Y246" s="219" t="n">
        <f aca="false">$H$1+($H$2*$V246)</f>
        <v>3263451.58039649</v>
      </c>
      <c r="Z246" s="219" t="e">
        <f aca="false">$Q$1+($Q$2*$X246)</f>
        <v>#DIV/0!</v>
      </c>
      <c r="AC246" s="253" t="n">
        <f aca="false">WEEKDAY(AD246)</f>
        <v>3</v>
      </c>
      <c r="AD246" s="218" t="n">
        <f aca="false">DATE(YEAR(AD245),MONTH(AD245),DAY(AD245)+1)</f>
        <v>36634</v>
      </c>
      <c r="AE246" s="223" t="b">
        <f aca="false">OR(AC246=1,AC246=7)</f>
        <v>0</v>
      </c>
      <c r="AF246" s="267" t="n">
        <f aca="false">IF($AE246=TRUE(),(VLOOKUP($AD246,$W$138:$Z$243,4)),(VLOOKUP($AD246,$U$138:$Z$397,5)))</f>
        <v>3207117.2238</v>
      </c>
    </row>
    <row r="247" customFormat="false" ht="11.25" hidden="false" customHeight="false" outlineLevel="0" collapsed="false">
      <c r="A247" s="253" t="n">
        <f aca="false">B247</f>
        <v>36679</v>
      </c>
      <c r="B247" s="218" t="n">
        <f aca="false">DATE(YEAR(B242),MONTH(B242),DAY(B242)+7)</f>
        <v>36679</v>
      </c>
      <c r="C247" s="219" t="n">
        <f aca="false">VLOOKUP($B247,data!$B$6:$M$9000,11,0)</f>
        <v>2876000</v>
      </c>
      <c r="D247" s="255" t="n">
        <f aca="false">VLOOKUP($B247,[6]Data!$A$1105:$E$1300,4,0)</f>
        <v>83.5</v>
      </c>
      <c r="E247" s="255" t="n">
        <f aca="false">VLOOKUP($B247,[6]Data!$A$1105:$E$1300,5,0)</f>
        <v>60</v>
      </c>
      <c r="F247" s="255" t="n">
        <f aca="false">AVERAGE($C241:$C247)</f>
        <v>2834571.42857143</v>
      </c>
      <c r="K247" s="266"/>
      <c r="L247" s="218"/>
      <c r="U247" s="218" t="n">
        <f aca="false">DATE(YEAR(U242),MONTH(U242),DAY(U242)+7)</f>
        <v>36679</v>
      </c>
      <c r="V247" s="265" t="n">
        <f aca="false">AVERAGE($D247:$E247)-$G$3</f>
        <v>6.75</v>
      </c>
      <c r="W247" s="218" t="n">
        <f aca="false">DATE(YEAR(W246),MONTH(W246),DAY(W246)+1)</f>
        <v>36895</v>
      </c>
      <c r="X247" s="265" t="e">
        <f aca="false">AVERAGE($N247:$O247)-$G$3</f>
        <v>#DIV/0!</v>
      </c>
      <c r="Y247" s="219" t="n">
        <f aca="false">$H$1+($H$2*$V247)</f>
        <v>3266222.12252419</v>
      </c>
      <c r="Z247" s="219" t="e">
        <f aca="false">$Q$1+($Q$2*$X247)</f>
        <v>#DIV/0!</v>
      </c>
      <c r="AC247" s="253" t="n">
        <f aca="false">WEEKDAY(AD247)</f>
        <v>4</v>
      </c>
      <c r="AD247" s="218" t="n">
        <f aca="false">DATE(YEAR(AD246),MONTH(AD246),DAY(AD246)+1)</f>
        <v>36635</v>
      </c>
      <c r="AE247" s="223" t="b">
        <f aca="false">OR(AC247=1,AC247=7)</f>
        <v>0</v>
      </c>
      <c r="AF247" s="267" t="n">
        <f aca="false">IF($AE247=TRUE(),(VLOOKUP($AD247,$W$138:$Z$243,4)),(VLOOKUP($AD247,$U$138:$Z$397,5)))</f>
        <v>3211734.79401282</v>
      </c>
    </row>
    <row r="248" customFormat="false" ht="11.25" hidden="false" customHeight="false" outlineLevel="0" collapsed="false">
      <c r="A248" s="253" t="n">
        <f aca="false">B248</f>
        <v>36682</v>
      </c>
      <c r="B248" s="218" t="n">
        <f aca="false">DATE(YEAR(B243),MONTH(B243),DAY(B243)+7)</f>
        <v>36682</v>
      </c>
      <c r="C248" s="219" t="n">
        <f aca="false">VLOOKUP($B248,data!$B$6:$M$9000,11,0)</f>
        <v>3117000</v>
      </c>
      <c r="D248" s="255" t="n">
        <f aca="false">VLOOKUP($B248,[6]Data!$A$1105:$E$1300,4,0)</f>
        <v>78.5</v>
      </c>
      <c r="E248" s="255" t="n">
        <f aca="false">VLOOKUP($B248,[6]Data!$A$1105:$E$1300,5,0)</f>
        <v>58</v>
      </c>
      <c r="F248" s="255" t="n">
        <f aca="false">AVERAGE($C242:$C248)</f>
        <v>2860428.57142857</v>
      </c>
      <c r="K248" s="266"/>
      <c r="L248" s="218"/>
      <c r="U248" s="218" t="n">
        <f aca="false">DATE(YEAR(U243),MONTH(U243),DAY(U243)+7)</f>
        <v>36682</v>
      </c>
      <c r="V248" s="265" t="n">
        <f aca="false">AVERAGE($D248:$E248)-$G$3</f>
        <v>3.25</v>
      </c>
      <c r="W248" s="218" t="n">
        <f aca="false">DATE(YEAR(W247),MONTH(W247),DAY(W247)+1)</f>
        <v>36896</v>
      </c>
      <c r="X248" s="265" t="e">
        <f aca="false">AVERAGE($N248:$O248)-$G$3</f>
        <v>#DIV/0!</v>
      </c>
      <c r="Y248" s="219" t="n">
        <f aca="false">$H$1+($H$2*$V248)</f>
        <v>3253292.92592827</v>
      </c>
      <c r="Z248" s="219" t="e">
        <f aca="false">$Q$1+($Q$2*$X248)</f>
        <v>#DIV/0!</v>
      </c>
      <c r="AC248" s="253" t="n">
        <f aca="false">WEEKDAY(AD248)</f>
        <v>5</v>
      </c>
      <c r="AD248" s="218" t="n">
        <f aca="false">DATE(YEAR(AD247),MONTH(AD247),DAY(AD247)+1)</f>
        <v>36636</v>
      </c>
      <c r="AE248" s="223" t="b">
        <f aca="false">OR(AC248=1,AC248=7)</f>
        <v>0</v>
      </c>
      <c r="AF248" s="267" t="n">
        <f aca="false">IF($AE248=TRUE(),(VLOOKUP($AD248,$W$138:$Z$243,4)),(VLOOKUP($AD248,$U$138:$Z$397,5)))</f>
        <v>3221893.44848104</v>
      </c>
    </row>
    <row r="249" customFormat="false" ht="11.25" hidden="false" customHeight="false" outlineLevel="0" collapsed="false">
      <c r="A249" s="253" t="n">
        <f aca="false">B249</f>
        <v>36683</v>
      </c>
      <c r="B249" s="218" t="n">
        <f aca="false">DATE(YEAR(B244),MONTH(B244),DAY(B244)+7)</f>
        <v>36683</v>
      </c>
      <c r="C249" s="219" t="n">
        <f aca="false">VLOOKUP($B249,data!$B$6:$M$9000,11,0)</f>
        <v>3192000</v>
      </c>
      <c r="D249" s="255" t="n">
        <f aca="false">VLOOKUP($B249,[6]Data!$A$1105:$E$1300,4,0)</f>
        <v>82.5</v>
      </c>
      <c r="E249" s="255" t="n">
        <f aca="false">VLOOKUP($B249,[6]Data!$A$1105:$E$1300,5,0)</f>
        <v>59</v>
      </c>
      <c r="F249" s="255" t="n">
        <f aca="false">AVERAGE($C243:$C249)</f>
        <v>2923714.28571429</v>
      </c>
      <c r="K249" s="266"/>
      <c r="L249" s="218"/>
      <c r="U249" s="218" t="n">
        <f aca="false">DATE(YEAR(U244),MONTH(U244),DAY(U244)+7)</f>
        <v>36683</v>
      </c>
      <c r="V249" s="265" t="n">
        <f aca="false">AVERAGE($D249:$E249)-$G$3</f>
        <v>5.75</v>
      </c>
      <c r="W249" s="218" t="n">
        <f aca="false">DATE(YEAR(W248),MONTH(W248),DAY(W248)+1)</f>
        <v>36897</v>
      </c>
      <c r="X249" s="265" t="e">
        <f aca="false">AVERAGE($N249:$O249)-$G$3</f>
        <v>#DIV/0!</v>
      </c>
      <c r="Y249" s="219" t="n">
        <f aca="false">$H$1+($H$2*$V249)</f>
        <v>3262528.06635393</v>
      </c>
      <c r="Z249" s="219" t="e">
        <f aca="false">$Q$1+($Q$2*$X249)</f>
        <v>#DIV/0!</v>
      </c>
      <c r="AC249" s="253" t="n">
        <f aca="false">WEEKDAY(AD249)</f>
        <v>6</v>
      </c>
      <c r="AD249" s="218" t="n">
        <f aca="false">DATE(YEAR(AD248),MONTH(AD248),DAY(AD248)+1)</f>
        <v>36637</v>
      </c>
      <c r="AE249" s="223" t="b">
        <f aca="false">OR(AC249=1,AC249=7)</f>
        <v>0</v>
      </c>
      <c r="AF249" s="267" t="n">
        <f aca="false">IF($AE249=TRUE(),(VLOOKUP($AD249,$W$138:$Z$243,4)),(VLOOKUP($AD249,$U$138:$Z$397,5)))</f>
        <v>3222816.96252361</v>
      </c>
    </row>
    <row r="250" customFormat="false" ht="11.25" hidden="false" customHeight="false" outlineLevel="0" collapsed="false">
      <c r="A250" s="253" t="n">
        <f aca="false">B250</f>
        <v>36684</v>
      </c>
      <c r="B250" s="218" t="n">
        <f aca="false">DATE(YEAR(B245),MONTH(B245),DAY(B245)+7)</f>
        <v>36684</v>
      </c>
      <c r="C250" s="219" t="n">
        <f aca="false">VLOOKUP($B250,data!$B$6:$M$9000,11,0)</f>
        <v>3163000</v>
      </c>
      <c r="D250" s="255" t="n">
        <f aca="false">VLOOKUP($B250,[6]Data!$A$1105:$E$1300,4,0)</f>
        <v>79.5</v>
      </c>
      <c r="E250" s="255" t="n">
        <f aca="false">VLOOKUP($B250,[6]Data!$A$1105:$E$1300,5,0)</f>
        <v>61.5</v>
      </c>
      <c r="F250" s="255" t="n">
        <f aca="false">AVERAGE($C244:$C250)</f>
        <v>3012714.28571429</v>
      </c>
      <c r="U250" s="218" t="n">
        <f aca="false">DATE(YEAR(U245),MONTH(U245),DAY(U245)+7)</f>
        <v>36684</v>
      </c>
      <c r="V250" s="265" t="n">
        <f aca="false">AVERAGE($D250:$E250)-$G$3</f>
        <v>5.5</v>
      </c>
      <c r="W250" s="218" t="n">
        <f aca="false">DATE(YEAR(W249),MONTH(W249),DAY(W249)+1)</f>
        <v>36898</v>
      </c>
      <c r="X250" s="265" t="e">
        <f aca="false">AVERAGE($N250:$O250)-$G$3</f>
        <v>#DIV/0!</v>
      </c>
      <c r="Y250" s="219" t="n">
        <f aca="false">$H$1+($H$2*$V250)</f>
        <v>3261604.55231136</v>
      </c>
      <c r="Z250" s="219" t="e">
        <f aca="false">$Q$1+($Q$2*$X250)</f>
        <v>#DIV/0!</v>
      </c>
      <c r="AC250" s="253" t="n">
        <f aca="false">WEEKDAY(AD250)</f>
        <v>7</v>
      </c>
      <c r="AD250" s="218" t="n">
        <f aca="false">DATE(YEAR(AD249),MONTH(AD249),DAY(AD249)+1)</f>
        <v>36638</v>
      </c>
      <c r="AE250" s="223" t="b">
        <f aca="false">OR(AC250=1,AC250=7)</f>
        <v>1</v>
      </c>
      <c r="AF250" s="267" t="n">
        <f aca="false">IF($AE250=TRUE(),(VLOOKUP($AD250,$W$138:$Z$243,4)),(VLOOKUP($AD250,$U$138:$Z$397,5)))</f>
        <v>2842985.28936265</v>
      </c>
    </row>
    <row r="251" customFormat="false" ht="11.25" hidden="false" customHeight="false" outlineLevel="0" collapsed="false">
      <c r="A251" s="253" t="n">
        <f aca="false">B251</f>
        <v>36685</v>
      </c>
      <c r="B251" s="218" t="n">
        <f aca="false">DATE(YEAR(B246),MONTH(B246),DAY(B246)+7)</f>
        <v>36685</v>
      </c>
      <c r="C251" s="219" t="n">
        <f aca="false">VLOOKUP($B251,data!$B$6:$M$9000,11,0)</f>
        <v>3039000</v>
      </c>
      <c r="D251" s="255" t="n">
        <f aca="false">VLOOKUP($B251,[6]Data!$A$1105:$E$1300,4,0)</f>
        <v>69.5</v>
      </c>
      <c r="E251" s="255" t="n">
        <f aca="false">VLOOKUP($B251,[6]Data!$A$1105:$E$1300,5,0)</f>
        <v>57</v>
      </c>
      <c r="F251" s="255" t="n">
        <f aca="false">AVERAGE($C245:$C251)</f>
        <v>3028714.28571429</v>
      </c>
      <c r="U251" s="218" t="n">
        <f aca="false">DATE(YEAR(U246),MONTH(U246),DAY(U246)+7)</f>
        <v>36685</v>
      </c>
      <c r="V251" s="265" t="n">
        <f aca="false">AVERAGE($D251:$E251)-$G$3</f>
        <v>-1.75</v>
      </c>
      <c r="W251" s="218" t="n">
        <f aca="false">DATE(YEAR(W250),MONTH(W250),DAY(W250)+1)</f>
        <v>36899</v>
      </c>
      <c r="X251" s="265" t="e">
        <f aca="false">AVERAGE($N251:$O251)-$G$3</f>
        <v>#DIV/0!</v>
      </c>
      <c r="Y251" s="219" t="n">
        <f aca="false">$H$1+($H$2*$V251)</f>
        <v>3234822.64507696</v>
      </c>
      <c r="Z251" s="219" t="e">
        <f aca="false">$Q$1+($Q$2*$X251)</f>
        <v>#DIV/0!</v>
      </c>
      <c r="AC251" s="253" t="n">
        <f aca="false">WEEKDAY(AD251)</f>
        <v>1</v>
      </c>
      <c r="AD251" s="218" t="n">
        <f aca="false">DATE(YEAR(AD250),MONTH(AD250),DAY(AD250)+1)</f>
        <v>36639</v>
      </c>
      <c r="AE251" s="223" t="b">
        <f aca="false">OR(AC251=1,AC251=7)</f>
        <v>1</v>
      </c>
      <c r="AF251" s="267" t="n">
        <f aca="false">IF($AE251=TRUE(),(VLOOKUP($AD251,$W$138:$Z$243,4)),(VLOOKUP($AD251,$U$138:$Z$397,5)))</f>
        <v>2846816.52320119</v>
      </c>
    </row>
    <row r="252" customFormat="false" ht="11.25" hidden="false" customHeight="false" outlineLevel="0" collapsed="false">
      <c r="A252" s="253" t="n">
        <f aca="false">B252</f>
        <v>36686</v>
      </c>
      <c r="B252" s="218" t="n">
        <f aca="false">DATE(YEAR(B247),MONTH(B247),DAY(B247)+7)</f>
        <v>36686</v>
      </c>
      <c r="C252" s="219" t="n">
        <f aca="false">VLOOKUP($B252,data!$B$6:$M$9000,11,0)</f>
        <v>2956000</v>
      </c>
      <c r="D252" s="255" t="n">
        <f aca="false">VLOOKUP($B252,[6]Data!$A$1105:$E$1300,4,0)</f>
        <v>75.5</v>
      </c>
      <c r="E252" s="255" t="n">
        <f aca="false">VLOOKUP($B252,[6]Data!$A$1105:$E$1300,5,0)</f>
        <v>56</v>
      </c>
      <c r="F252" s="255" t="n">
        <f aca="false">AVERAGE($C246:$C252)</f>
        <v>3041285.71428571</v>
      </c>
      <c r="U252" s="218" t="n">
        <f aca="false">DATE(YEAR(U247),MONTH(U247),DAY(U247)+7)</f>
        <v>36686</v>
      </c>
      <c r="V252" s="265" t="n">
        <f aca="false">AVERAGE($D252:$E252)-$G$3</f>
        <v>0.75</v>
      </c>
      <c r="W252" s="218" t="n">
        <f aca="false">DATE(YEAR(W251),MONTH(W251),DAY(W251)+1)</f>
        <v>36900</v>
      </c>
      <c r="X252" s="265" t="e">
        <f aca="false">AVERAGE($N252:$O252)-$G$3</f>
        <v>#DIV/0!</v>
      </c>
      <c r="Y252" s="219" t="n">
        <f aca="false">$H$1+($H$2*$V252)</f>
        <v>3244057.78550262</v>
      </c>
      <c r="Z252" s="219" t="e">
        <f aca="false">$Q$1+($Q$2*$X252)</f>
        <v>#DIV/0!</v>
      </c>
      <c r="AC252" s="253" t="n">
        <f aca="false">WEEKDAY(AD252)</f>
        <v>2</v>
      </c>
      <c r="AD252" s="218" t="n">
        <f aca="false">DATE(YEAR(AD251),MONTH(AD251),DAY(AD251)+1)</f>
        <v>36640</v>
      </c>
      <c r="AE252" s="223" t="b">
        <f aca="false">OR(AC252=1,AC252=7)</f>
        <v>0</v>
      </c>
      <c r="AF252" s="267" t="n">
        <f aca="false">IF($AE252=TRUE(),(VLOOKUP($AD252,$W$138:$Z$243,4)),(VLOOKUP($AD252,$U$138:$Z$397,5)))</f>
        <v>3226511.01869387</v>
      </c>
    </row>
    <row r="253" customFormat="false" ht="11.25" hidden="false" customHeight="false" outlineLevel="0" collapsed="false">
      <c r="A253" s="253" t="n">
        <f aca="false">B253</f>
        <v>36689</v>
      </c>
      <c r="B253" s="218" t="n">
        <f aca="false">DATE(YEAR(B248),MONTH(B248),DAY(B248)+7)</f>
        <v>36689</v>
      </c>
      <c r="C253" s="219" t="n">
        <f aca="false">VLOOKUP($B253,data!$B$6:$M$9000,11,0)</f>
        <v>3178000</v>
      </c>
      <c r="D253" s="255" t="n">
        <f aca="false">VLOOKUP($B253,[6]Data!$A$1105:$E$1300,4,0)</f>
        <v>82</v>
      </c>
      <c r="E253" s="255" t="n">
        <f aca="false">VLOOKUP($B253,[6]Data!$A$1105:$E$1300,5,0)</f>
        <v>61</v>
      </c>
      <c r="F253" s="255" t="n">
        <f aca="false">AVERAGE($C247:$C253)</f>
        <v>3074428.57142857</v>
      </c>
      <c r="U253" s="218" t="n">
        <f aca="false">DATE(YEAR(U248),MONTH(U248),DAY(U248)+7)</f>
        <v>36689</v>
      </c>
      <c r="V253" s="265" t="n">
        <f aca="false">AVERAGE($D253:$E253)-$G$3</f>
        <v>6.5</v>
      </c>
      <c r="W253" s="218" t="n">
        <f aca="false">DATE(YEAR(W252),MONTH(W252),DAY(W252)+1)</f>
        <v>36901</v>
      </c>
      <c r="X253" s="265" t="e">
        <f aca="false">AVERAGE($N253:$O253)-$G$3</f>
        <v>#DIV/0!</v>
      </c>
      <c r="Y253" s="219" t="n">
        <f aca="false">$H$1+($H$2*$V253)</f>
        <v>3265298.60848162</v>
      </c>
      <c r="Z253" s="219" t="e">
        <f aca="false">$Q$1+($Q$2*$X253)</f>
        <v>#DIV/0!</v>
      </c>
      <c r="AC253" s="253" t="n">
        <f aca="false">WEEKDAY(AD253)</f>
        <v>3</v>
      </c>
      <c r="AD253" s="218" t="n">
        <f aca="false">DATE(YEAR(AD252),MONTH(AD252),DAY(AD252)+1)</f>
        <v>36641</v>
      </c>
      <c r="AE253" s="223" t="b">
        <f aca="false">OR(AC253=1,AC253=7)</f>
        <v>0</v>
      </c>
      <c r="AF253" s="267" t="n">
        <f aca="false">IF($AE253=TRUE(),(VLOOKUP($AD253,$W$138:$Z$243,4)),(VLOOKUP($AD253,$U$138:$Z$397,5)))</f>
        <v>3237593.18720466</v>
      </c>
    </row>
    <row r="254" customFormat="false" ht="11.25" hidden="false" customHeight="false" outlineLevel="0" collapsed="false">
      <c r="A254" s="253" t="n">
        <f aca="false">B254</f>
        <v>36690</v>
      </c>
      <c r="B254" s="218" t="n">
        <f aca="false">DATE(YEAR(B249),MONTH(B249),DAY(B249)+7)</f>
        <v>36690</v>
      </c>
      <c r="C254" s="219" t="n">
        <f aca="false">VLOOKUP($B254,data!$B$6:$M$9000,11,0)</f>
        <v>3454000</v>
      </c>
      <c r="D254" s="255" t="n">
        <f aca="false">VLOOKUP($B254,[6]Data!$A$1105:$E$1300,4,0)</f>
        <v>87.5</v>
      </c>
      <c r="E254" s="255" t="n">
        <f aca="false">VLOOKUP($B254,[6]Data!$A$1105:$E$1300,5,0)</f>
        <v>64.5</v>
      </c>
      <c r="F254" s="255" t="n">
        <f aca="false">AVERAGE($C248:$C254)</f>
        <v>3157000</v>
      </c>
      <c r="U254" s="218" t="n">
        <f aca="false">DATE(YEAR(U249),MONTH(U249),DAY(U249)+7)</f>
        <v>36690</v>
      </c>
      <c r="V254" s="265" t="n">
        <f aca="false">AVERAGE($D254:$E254)-$G$3</f>
        <v>11</v>
      </c>
      <c r="W254" s="218" t="n">
        <f aca="false">DATE(YEAR(W253),MONTH(W253),DAY(W253)+1)</f>
        <v>36902</v>
      </c>
      <c r="X254" s="265" t="e">
        <f aca="false">AVERAGE($N254:$O254)-$G$3</f>
        <v>#DIV/0!</v>
      </c>
      <c r="Y254" s="219" t="n">
        <f aca="false">$H$1+($H$2*$V254)</f>
        <v>3281921.8612478</v>
      </c>
      <c r="Z254" s="219" t="e">
        <f aca="false">$Q$1+($Q$2*$X254)</f>
        <v>#DIV/0!</v>
      </c>
      <c r="AC254" s="253" t="n">
        <f aca="false">WEEKDAY(AD254)</f>
        <v>4</v>
      </c>
      <c r="AD254" s="218" t="n">
        <f aca="false">DATE(YEAR(AD253),MONTH(AD253),DAY(AD253)+1)</f>
        <v>36642</v>
      </c>
      <c r="AE254" s="223" t="b">
        <f aca="false">OR(AC254=1,AC254=7)</f>
        <v>0</v>
      </c>
      <c r="AF254" s="267" t="n">
        <f aca="false">IF($AE254=TRUE(),(VLOOKUP($AD254,$W$138:$Z$243,4)),(VLOOKUP($AD254,$U$138:$Z$397,5)))</f>
        <v>3255139.9540134</v>
      </c>
    </row>
    <row r="255" customFormat="false" ht="11.25" hidden="false" customHeight="false" outlineLevel="0" collapsed="false">
      <c r="A255" s="253" t="n">
        <f aca="false">B255</f>
        <v>36691</v>
      </c>
      <c r="B255" s="218" t="n">
        <f aca="false">DATE(YEAR(B250),MONTH(B250),DAY(B250)+7)</f>
        <v>36691</v>
      </c>
      <c r="C255" s="219" t="n">
        <f aca="false">VLOOKUP($B255,data!$B$6:$M$9000,11,0)</f>
        <v>3459000</v>
      </c>
      <c r="D255" s="255" t="n">
        <f aca="false">VLOOKUP($B255,[6]Data!$A$1105:$E$1300,4,0)</f>
        <v>89</v>
      </c>
      <c r="E255" s="255" t="n">
        <f aca="false">VLOOKUP($B255,[6]Data!$A$1105:$E$1300,5,0)</f>
        <v>67.5</v>
      </c>
      <c r="F255" s="255" t="n">
        <f aca="false">AVERAGE($C249:$C255)</f>
        <v>3205857.14285714</v>
      </c>
      <c r="U255" s="218" t="n">
        <f aca="false">DATE(YEAR(U250),MONTH(U250),DAY(U250)+7)</f>
        <v>36691</v>
      </c>
      <c r="V255" s="265" t="n">
        <f aca="false">AVERAGE($D255:$E255)-$G$3</f>
        <v>13.25</v>
      </c>
      <c r="W255" s="218" t="n">
        <f aca="false">DATE(YEAR(W254),MONTH(W254),DAY(W254)+1)</f>
        <v>36903</v>
      </c>
      <c r="X255" s="265" t="e">
        <f aca="false">AVERAGE($N255:$O255)-$G$3</f>
        <v>#DIV/0!</v>
      </c>
      <c r="Y255" s="219" t="n">
        <f aca="false">$H$1+($H$2*$V255)</f>
        <v>3290233.48763089</v>
      </c>
      <c r="Z255" s="219" t="e">
        <f aca="false">$Q$1+($Q$2*$X255)</f>
        <v>#DIV/0!</v>
      </c>
      <c r="AC255" s="253" t="n">
        <f aca="false">WEEKDAY(AD255)</f>
        <v>5</v>
      </c>
      <c r="AD255" s="218" t="n">
        <f aca="false">DATE(YEAR(AD254),MONTH(AD254),DAY(AD254)+1)</f>
        <v>36643</v>
      </c>
      <c r="AE255" s="223" t="b">
        <f aca="false">OR(AC255=1,AC255=7)</f>
        <v>0</v>
      </c>
      <c r="AF255" s="267" t="n">
        <f aca="false">IF($AE255=TRUE(),(VLOOKUP($AD255,$W$138:$Z$243,4)),(VLOOKUP($AD255,$U$138:$Z$397,5)))</f>
        <v>3248675.35571544</v>
      </c>
    </row>
    <row r="256" customFormat="false" ht="11.25" hidden="false" customHeight="false" outlineLevel="0" collapsed="false">
      <c r="A256" s="253" t="n">
        <f aca="false">B256</f>
        <v>36692</v>
      </c>
      <c r="B256" s="218" t="n">
        <f aca="false">DATE(YEAR(B251),MONTH(B251),DAY(B251)+7)</f>
        <v>36692</v>
      </c>
      <c r="C256" s="219" t="n">
        <f aca="false">VLOOKUP($B256,data!$B$6:$M$9000,11,0)</f>
        <v>3390000</v>
      </c>
      <c r="D256" s="255" t="n">
        <f aca="false">VLOOKUP($B256,[6]Data!$A$1105:$E$1300,4,0)</f>
        <v>90</v>
      </c>
      <c r="E256" s="255" t="n">
        <f aca="false">VLOOKUP($B256,[6]Data!$A$1105:$E$1300,5,0)</f>
        <v>70.5</v>
      </c>
      <c r="F256" s="255" t="n">
        <f aca="false">AVERAGE($C250:$C256)</f>
        <v>3234142.85714286</v>
      </c>
      <c r="U256" s="218" t="n">
        <f aca="false">DATE(YEAR(U251),MONTH(U251),DAY(U251)+7)</f>
        <v>36692</v>
      </c>
      <c r="V256" s="265" t="n">
        <f aca="false">AVERAGE($D256:$E256)-$G$3</f>
        <v>15.25</v>
      </c>
      <c r="W256" s="218" t="n">
        <f aca="false">DATE(YEAR(W255),MONTH(W255),DAY(W255)+1)</f>
        <v>36904</v>
      </c>
      <c r="X256" s="265" t="e">
        <f aca="false">AVERAGE($N256:$O256)-$G$3</f>
        <v>#DIV/0!</v>
      </c>
      <c r="Y256" s="219" t="n">
        <f aca="false">$H$1+($H$2*$V256)</f>
        <v>3297621.59997141</v>
      </c>
      <c r="Z256" s="219" t="e">
        <f aca="false">$Q$1+($Q$2*$X256)</f>
        <v>#DIV/0!</v>
      </c>
      <c r="AC256" s="253" t="n">
        <f aca="false">WEEKDAY(AD256)</f>
        <v>6</v>
      </c>
      <c r="AD256" s="218" t="n">
        <f aca="false">DATE(YEAR(AD255),MONTH(AD255),DAY(AD255)+1)</f>
        <v>36644</v>
      </c>
      <c r="AE256" s="223" t="b">
        <f aca="false">OR(AC256=1,AC256=7)</f>
        <v>0</v>
      </c>
      <c r="AF256" s="267" t="n">
        <f aca="false">IF($AE256=TRUE(),(VLOOKUP($AD256,$W$138:$Z$243,4)),(VLOOKUP($AD256,$U$138:$Z$397,5)))</f>
        <v>3248675.35571544</v>
      </c>
    </row>
    <row r="257" customFormat="false" ht="11.25" hidden="false" customHeight="false" outlineLevel="0" collapsed="false">
      <c r="A257" s="253" t="n">
        <f aca="false">B257</f>
        <v>36693</v>
      </c>
      <c r="B257" s="218" t="n">
        <f aca="false">DATE(YEAR(B252),MONTH(B252),DAY(B252)+7)</f>
        <v>36693</v>
      </c>
      <c r="C257" s="219" t="n">
        <f aca="false">VLOOKUP($B257,data!$B$6:$M$9000,11,0)</f>
        <v>3103000</v>
      </c>
      <c r="D257" s="255" t="n">
        <f aca="false">VLOOKUP($B257,[6]Data!$A$1105:$E$1300,4,0)</f>
        <v>87</v>
      </c>
      <c r="E257" s="255" t="n">
        <f aca="false">VLOOKUP($B257,[6]Data!$A$1105:$E$1300,5,0)</f>
        <v>68</v>
      </c>
      <c r="F257" s="255" t="n">
        <f aca="false">AVERAGE($C251:$C257)</f>
        <v>3225571.42857143</v>
      </c>
      <c r="U257" s="218" t="n">
        <f aca="false">DATE(YEAR(U252),MONTH(U252),DAY(U252)+7)</f>
        <v>36693</v>
      </c>
      <c r="V257" s="265" t="n">
        <f aca="false">AVERAGE($D257:$E257)-$G$3</f>
        <v>12.5</v>
      </c>
      <c r="W257" s="218" t="n">
        <f aca="false">DATE(YEAR(W256),MONTH(W256),DAY(W256)+1)</f>
        <v>36905</v>
      </c>
      <c r="X257" s="265" t="e">
        <f aca="false">AVERAGE($N257:$O257)-$G$3</f>
        <v>#DIV/0!</v>
      </c>
      <c r="Y257" s="219" t="n">
        <f aca="false">$H$1+($H$2*$V257)</f>
        <v>3287462.94550319</v>
      </c>
      <c r="Z257" s="219" t="e">
        <f aca="false">$Q$1+($Q$2*$X257)</f>
        <v>#DIV/0!</v>
      </c>
      <c r="AC257" s="253" t="n">
        <f aca="false">WEEKDAY(AD257)</f>
        <v>7</v>
      </c>
      <c r="AD257" s="218" t="n">
        <f aca="false">DATE(YEAR(AD256),MONTH(AD256),DAY(AD256)+1)</f>
        <v>36645</v>
      </c>
      <c r="AE257" s="223" t="b">
        <f aca="false">OR(AC257=1,AC257=7)</f>
        <v>1</v>
      </c>
      <c r="AF257" s="267" t="n">
        <f aca="false">IF($AE257=TRUE(),(VLOOKUP($AD257,$W$138:$Z$243,4)),(VLOOKUP($AD257,$U$138:$Z$397,5)))</f>
        <v>2807227.1068696</v>
      </c>
    </row>
    <row r="258" customFormat="false" ht="11.25" hidden="false" customHeight="false" outlineLevel="0" collapsed="false">
      <c r="A258" s="253" t="n">
        <f aca="false">B258</f>
        <v>36696</v>
      </c>
      <c r="B258" s="218" t="n">
        <f aca="false">DATE(YEAR(B253),MONTH(B253),DAY(B253)+7)</f>
        <v>36696</v>
      </c>
      <c r="C258" s="219" t="n">
        <f aca="false">VLOOKUP($B258,data!$B$6:$M$9000,11,0)</f>
        <v>3218000</v>
      </c>
      <c r="D258" s="255" t="n">
        <f aca="false">VLOOKUP($B258,[6]Data!$A$1105:$E$1300,4,0)</f>
        <v>82.5</v>
      </c>
      <c r="E258" s="255" t="n">
        <f aca="false">VLOOKUP($B258,[6]Data!$A$1105:$E$1300,5,0)</f>
        <v>63</v>
      </c>
      <c r="F258" s="255" t="n">
        <f aca="false">AVERAGE($C252:$C258)</f>
        <v>3251142.85714286</v>
      </c>
      <c r="U258" s="218" t="n">
        <f aca="false">DATE(YEAR(U253),MONTH(U253),DAY(U253)+7)</f>
        <v>36696</v>
      </c>
      <c r="V258" s="265" t="n">
        <f aca="false">AVERAGE($D258:$E258)-$G$3</f>
        <v>7.75</v>
      </c>
      <c r="W258" s="218" t="n">
        <f aca="false">DATE(YEAR(W257),MONTH(W257),DAY(W257)+1)</f>
        <v>36906</v>
      </c>
      <c r="X258" s="265" t="e">
        <f aca="false">AVERAGE($N258:$O258)-$G$3</f>
        <v>#DIV/0!</v>
      </c>
      <c r="Y258" s="219" t="n">
        <f aca="false">$H$1+($H$2*$V258)</f>
        <v>3269916.17869445</v>
      </c>
      <c r="Z258" s="219" t="e">
        <f aca="false">$Q$1+($Q$2*$X258)</f>
        <v>#DIV/0!</v>
      </c>
      <c r="AC258" s="253" t="n">
        <f aca="false">WEEKDAY(AD258)</f>
        <v>1</v>
      </c>
      <c r="AD258" s="218" t="n">
        <f aca="false">DATE(YEAR(AD257),MONTH(AD257),DAY(AD257)+1)</f>
        <v>36646</v>
      </c>
      <c r="AE258" s="223" t="b">
        <f aca="false">OR(AC258=1,AC258=7)</f>
        <v>1</v>
      </c>
      <c r="AF258" s="267" t="n">
        <f aca="false">IF($AE258=TRUE(),(VLOOKUP($AD258,$W$138:$Z$243,4)),(VLOOKUP($AD258,$U$138:$Z$397,5)))</f>
        <v>2811058.34070814</v>
      </c>
    </row>
    <row r="259" customFormat="false" ht="11.25" hidden="false" customHeight="false" outlineLevel="0" collapsed="false">
      <c r="A259" s="253" t="n">
        <f aca="false">B259</f>
        <v>36697</v>
      </c>
      <c r="B259" s="218" t="n">
        <f aca="false">DATE(YEAR(B254),MONTH(B254),DAY(B254)+7)</f>
        <v>36697</v>
      </c>
      <c r="C259" s="219" t="n">
        <f aca="false">VLOOKUP($B259,data!$B$6:$M$9000,11,0)</f>
        <v>3171000</v>
      </c>
      <c r="D259" s="255" t="n">
        <f aca="false">VLOOKUP($B259,[6]Data!$A$1105:$E$1300,4,0)</f>
        <v>86</v>
      </c>
      <c r="E259" s="255" t="n">
        <f aca="false">VLOOKUP($B259,[6]Data!$A$1105:$E$1300,5,0)</f>
        <v>66.5</v>
      </c>
      <c r="F259" s="255" t="n">
        <f aca="false">AVERAGE($C253:$C259)</f>
        <v>3281857.14285714</v>
      </c>
      <c r="U259" s="218" t="n">
        <f aca="false">DATE(YEAR(U254),MONTH(U254),DAY(U254)+7)</f>
        <v>36697</v>
      </c>
      <c r="V259" s="265" t="n">
        <f aca="false">AVERAGE($D259:$E259)-$G$3</f>
        <v>11.25</v>
      </c>
      <c r="W259" s="218" t="n">
        <f aca="false">DATE(YEAR(W258),MONTH(W258),DAY(W258)+1)</f>
        <v>36907</v>
      </c>
      <c r="X259" s="265" t="e">
        <f aca="false">AVERAGE($N259:$O259)-$G$3</f>
        <v>#DIV/0!</v>
      </c>
      <c r="Y259" s="219" t="n">
        <f aca="false">$H$1+($H$2*$V259)</f>
        <v>3282845.37529037</v>
      </c>
      <c r="Z259" s="219" t="e">
        <f aca="false">$Q$1+($Q$2*$X259)</f>
        <v>#DIV/0!</v>
      </c>
      <c r="AC259" s="253" t="n">
        <f aca="false">WEEKDAY(AD259)</f>
        <v>2</v>
      </c>
      <c r="AD259" s="218" t="n">
        <f aca="false">DATE(YEAR(AD258),MONTH(AD258),DAY(AD258)+1)</f>
        <v>36647</v>
      </c>
      <c r="AE259" s="223" t="b">
        <f aca="false">OR(AC259=1,AC259=7)</f>
        <v>0</v>
      </c>
      <c r="AF259" s="267" t="n">
        <f aca="false">IF($AE259=TRUE(),(VLOOKUP($AD259,$W$138:$Z$243,4)),(VLOOKUP($AD259,$U$138:$Z$397,5)))</f>
        <v>3255139.9540134</v>
      </c>
    </row>
    <row r="260" customFormat="false" ht="11.25" hidden="false" customHeight="false" outlineLevel="0" collapsed="false">
      <c r="A260" s="253" t="n">
        <f aca="false">B260</f>
        <v>36698</v>
      </c>
      <c r="B260" s="218" t="n">
        <f aca="false">DATE(YEAR(B255),MONTH(B255),DAY(B255)+7)</f>
        <v>36698</v>
      </c>
      <c r="C260" s="219" t="n">
        <f aca="false">VLOOKUP($B260,data!$B$6:$M$9000,11,0)</f>
        <v>3090000</v>
      </c>
      <c r="D260" s="255" t="n">
        <f aca="false">VLOOKUP($B260,[6]Data!$A$1105:$E$1300,4,0)</f>
        <v>87.5</v>
      </c>
      <c r="E260" s="255" t="n">
        <f aca="false">VLOOKUP($B260,[6]Data!$A$1105:$E$1300,5,0)</f>
        <v>68</v>
      </c>
      <c r="F260" s="255" t="n">
        <f aca="false">AVERAGE($C254:$C260)</f>
        <v>3269285.71428571</v>
      </c>
      <c r="U260" s="218" t="n">
        <f aca="false">DATE(YEAR(U255),MONTH(U255),DAY(U255)+7)</f>
        <v>36698</v>
      </c>
      <c r="V260" s="265" t="n">
        <f aca="false">AVERAGE($D260:$E260)-$G$3</f>
        <v>12.75</v>
      </c>
      <c r="W260" s="218" t="n">
        <f aca="false">DATE(YEAR(W259),MONTH(W259),DAY(W259)+1)</f>
        <v>36908</v>
      </c>
      <c r="X260" s="265" t="e">
        <f aca="false">AVERAGE($N260:$O260)-$G$3</f>
        <v>#DIV/0!</v>
      </c>
      <c r="Y260" s="219" t="n">
        <f aca="false">$H$1+($H$2*$V260)</f>
        <v>3288386.45954576</v>
      </c>
      <c r="Z260" s="219" t="e">
        <f aca="false">$Q$1+($Q$2*$X260)</f>
        <v>#DIV/0!</v>
      </c>
      <c r="AC260" s="253" t="n">
        <f aca="false">WEEKDAY(AD260)</f>
        <v>3</v>
      </c>
      <c r="AD260" s="218" t="n">
        <f aca="false">DATE(YEAR(AD259),MONTH(AD259),DAY(AD259)+1)</f>
        <v>36648</v>
      </c>
      <c r="AE260" s="223" t="b">
        <f aca="false">OR(AC260=1,AC260=7)</f>
        <v>0</v>
      </c>
      <c r="AF260" s="267" t="n">
        <f aca="false">IF($AE260=TRUE(),(VLOOKUP($AD260,$W$138:$Z$243,4)),(VLOOKUP($AD260,$U$138:$Z$397,5)))</f>
        <v>3248675.35571544</v>
      </c>
    </row>
    <row r="261" customFormat="false" ht="11.25" hidden="false" customHeight="false" outlineLevel="0" collapsed="false">
      <c r="A261" s="253" t="n">
        <f aca="false">B261</f>
        <v>36699</v>
      </c>
      <c r="B261" s="218" t="n">
        <f aca="false">DATE(YEAR(B256),MONTH(B256),DAY(B256)+7)</f>
        <v>36699</v>
      </c>
      <c r="C261" s="219" t="n">
        <f aca="false">VLOOKUP($B261,data!$B$6:$M$9000,11,0)</f>
        <v>3070000</v>
      </c>
      <c r="D261" s="255" t="n">
        <f aca="false">VLOOKUP($B261,[6]Data!$A$1105:$E$1300,4,0)</f>
        <v>88</v>
      </c>
      <c r="E261" s="255" t="n">
        <f aca="false">VLOOKUP($B261,[6]Data!$A$1105:$E$1300,5,0)</f>
        <v>67</v>
      </c>
      <c r="F261" s="255" t="n">
        <f aca="false">AVERAGE($C255:$C261)</f>
        <v>3214428.57142857</v>
      </c>
      <c r="U261" s="218" t="n">
        <f aca="false">DATE(YEAR(U256),MONTH(U256),DAY(U256)+7)</f>
        <v>36699</v>
      </c>
      <c r="V261" s="265" t="n">
        <f aca="false">AVERAGE($D261:$E261)-$G$3</f>
        <v>12.5</v>
      </c>
      <c r="W261" s="218" t="n">
        <f aca="false">DATE(YEAR(W260),MONTH(W260),DAY(W260)+1)</f>
        <v>36909</v>
      </c>
      <c r="X261" s="265" t="e">
        <f aca="false">AVERAGE($N261:$O261)-$G$3</f>
        <v>#DIV/0!</v>
      </c>
      <c r="Y261" s="219" t="n">
        <f aca="false">$H$1+($H$2*$V261)</f>
        <v>3287462.94550319</v>
      </c>
      <c r="Z261" s="219" t="e">
        <f aca="false">$Q$1+($Q$2*$X261)</f>
        <v>#DIV/0!</v>
      </c>
      <c r="AC261" s="253" t="n">
        <f aca="false">WEEKDAY(AD261)</f>
        <v>4</v>
      </c>
      <c r="AD261" s="218" t="n">
        <f aca="false">DATE(YEAR(AD260),MONTH(AD260),DAY(AD260)+1)</f>
        <v>36649</v>
      </c>
      <c r="AE261" s="223" t="b">
        <f aca="false">OR(AC261=1,AC261=7)</f>
        <v>0</v>
      </c>
      <c r="AF261" s="267" t="n">
        <f aca="false">IF($AE261=TRUE(),(VLOOKUP($AD261,$W$138:$Z$243,4)),(VLOOKUP($AD261,$U$138:$Z$397,5)))</f>
        <v>3250522.38380057</v>
      </c>
    </row>
    <row r="262" customFormat="false" ht="11.25" hidden="false" customHeight="false" outlineLevel="0" collapsed="false">
      <c r="A262" s="253" t="n">
        <f aca="false">B262</f>
        <v>36700</v>
      </c>
      <c r="B262" s="218" t="n">
        <f aca="false">DATE(YEAR(B257),MONTH(B257),DAY(B257)+7)</f>
        <v>36700</v>
      </c>
      <c r="C262" s="219" t="n">
        <f aca="false">VLOOKUP($B262,data!$B$6:$M$9000,11,0)</f>
        <v>3132000</v>
      </c>
      <c r="D262" s="255" t="n">
        <f aca="false">VLOOKUP($B262,[6]Data!$A$1105:$E$1300,4,0)</f>
        <v>88</v>
      </c>
      <c r="E262" s="255" t="n">
        <f aca="false">VLOOKUP($B262,[6]Data!$A$1105:$E$1300,5,0)</f>
        <v>67</v>
      </c>
      <c r="F262" s="255" t="n">
        <f aca="false">AVERAGE($C256:$C262)</f>
        <v>3167714.28571429</v>
      </c>
      <c r="U262" s="218" t="n">
        <f aca="false">DATE(YEAR(U257),MONTH(U257),DAY(U257)+7)</f>
        <v>36700</v>
      </c>
      <c r="V262" s="265" t="n">
        <f aca="false">AVERAGE($D262:$E262)-$G$3</f>
        <v>12.5</v>
      </c>
      <c r="W262" s="218" t="n">
        <f aca="false">DATE(YEAR(W261),MONTH(W261),DAY(W261)+1)</f>
        <v>36910</v>
      </c>
      <c r="X262" s="265" t="e">
        <f aca="false">AVERAGE($N262:$O262)-$G$3</f>
        <v>#DIV/0!</v>
      </c>
      <c r="Y262" s="219" t="n">
        <f aca="false">$H$1+($H$2*$V262)</f>
        <v>3287462.94550319</v>
      </c>
      <c r="Z262" s="219" t="e">
        <f aca="false">$Q$1+($Q$2*$X262)</f>
        <v>#DIV/0!</v>
      </c>
      <c r="AC262" s="253" t="n">
        <f aca="false">WEEKDAY(AD262)</f>
        <v>5</v>
      </c>
      <c r="AD262" s="218" t="n">
        <f aca="false">DATE(YEAR(AD261),MONTH(AD261),DAY(AD261)+1)</f>
        <v>36650</v>
      </c>
      <c r="AE262" s="223" t="b">
        <f aca="false">OR(AC262=1,AC262=7)</f>
        <v>0</v>
      </c>
      <c r="AF262" s="267" t="n">
        <f aca="false">IF($AE262=TRUE(),(VLOOKUP($AD262,$W$138:$Z$243,4)),(VLOOKUP($AD262,$U$138:$Z$397,5)))</f>
        <v>3255139.9540134</v>
      </c>
    </row>
    <row r="263" customFormat="false" ht="11.25" hidden="false" customHeight="false" outlineLevel="0" collapsed="false">
      <c r="A263" s="253" t="n">
        <f aca="false">B263</f>
        <v>36703</v>
      </c>
      <c r="B263" s="218" t="n">
        <f aca="false">DATE(YEAR(B258),MONTH(B258),DAY(B258)+7)</f>
        <v>36703</v>
      </c>
      <c r="C263" s="219" t="n">
        <f aca="false">VLOOKUP($B263,data!$B$6:$M$9000,11,0)</f>
        <v>3601000</v>
      </c>
      <c r="D263" s="255" t="n">
        <f aca="false">VLOOKUP($B263,[6]Data!$A$1105:$E$1300,4,0)</f>
        <v>89</v>
      </c>
      <c r="E263" s="255" t="n">
        <f aca="false">VLOOKUP($B263,[6]Data!$A$1105:$E$1300,5,0)</f>
        <v>67.5</v>
      </c>
      <c r="F263" s="255" t="n">
        <f aca="false">AVERAGE($C257:$C263)</f>
        <v>3197857.14285714</v>
      </c>
      <c r="U263" s="218" t="n">
        <f aca="false">DATE(YEAR(U258),MONTH(U258),DAY(U258)+7)</f>
        <v>36703</v>
      </c>
      <c r="V263" s="265" t="n">
        <f aca="false">AVERAGE($D263:$E263)-$G$3</f>
        <v>13.25</v>
      </c>
      <c r="W263" s="218" t="n">
        <f aca="false">DATE(YEAR(W262),MONTH(W262),DAY(W262)+1)</f>
        <v>36911</v>
      </c>
      <c r="X263" s="265" t="e">
        <f aca="false">AVERAGE($N263:$O263)-$G$3</f>
        <v>#DIV/0!</v>
      </c>
      <c r="Y263" s="219" t="n">
        <f aca="false">$H$1+($H$2*$V263)</f>
        <v>3290233.48763089</v>
      </c>
      <c r="Z263" s="219" t="e">
        <f aca="false">$Q$1+($Q$2*$X263)</f>
        <v>#DIV/0!</v>
      </c>
      <c r="AC263" s="253" t="n">
        <f aca="false">WEEKDAY(AD263)</f>
        <v>6</v>
      </c>
      <c r="AD263" s="218" t="n">
        <f aca="false">DATE(YEAR(AD262),MONTH(AD262),DAY(AD262)+1)</f>
        <v>36651</v>
      </c>
      <c r="AE263" s="223" t="b">
        <f aca="false">OR(AC263=1,AC263=7)</f>
        <v>0</v>
      </c>
      <c r="AF263" s="267" t="n">
        <f aca="false">IF($AE263=TRUE(),(VLOOKUP($AD263,$W$138:$Z$243,4)),(VLOOKUP($AD263,$U$138:$Z$397,5)))</f>
        <v>3243134.27146005</v>
      </c>
    </row>
    <row r="264" customFormat="false" ht="11.25" hidden="false" customHeight="false" outlineLevel="0" collapsed="false">
      <c r="A264" s="253" t="n">
        <f aca="false">B264</f>
        <v>36704</v>
      </c>
      <c r="B264" s="218" t="n">
        <f aca="false">DATE(YEAR(B259),MONTH(B259),DAY(B259)+7)</f>
        <v>36704</v>
      </c>
      <c r="C264" s="219" t="n">
        <f aca="false">VLOOKUP($B264,data!$B$6:$M$9000,11,0)</f>
        <v>3760000</v>
      </c>
      <c r="D264" s="255" t="n">
        <f aca="false">VLOOKUP($B264,[6]Data!$A$1105:$E$1300,4,0)</f>
        <v>88</v>
      </c>
      <c r="E264" s="255" t="n">
        <f aca="false">VLOOKUP($B264,[6]Data!$A$1105:$E$1300,5,0)</f>
        <v>69</v>
      </c>
      <c r="F264" s="255" t="n">
        <f aca="false">AVERAGE($C258:$C264)</f>
        <v>3291714.28571429</v>
      </c>
      <c r="U264" s="218" t="n">
        <f aca="false">DATE(YEAR(U259),MONTH(U259),DAY(U259)+7)</f>
        <v>36704</v>
      </c>
      <c r="V264" s="265" t="n">
        <f aca="false">AVERAGE($D264:$E264)-$G$3</f>
        <v>13.5</v>
      </c>
      <c r="W264" s="218" t="n">
        <f aca="false">DATE(YEAR(W263),MONTH(W263),DAY(W263)+1)</f>
        <v>36912</v>
      </c>
      <c r="X264" s="265" t="e">
        <f aca="false">AVERAGE($N264:$O264)-$G$3</f>
        <v>#DIV/0!</v>
      </c>
      <c r="Y264" s="219" t="n">
        <f aca="false">$H$1+($H$2*$V264)</f>
        <v>3291157.00167346</v>
      </c>
      <c r="Z264" s="219" t="e">
        <f aca="false">$Q$1+($Q$2*$X264)</f>
        <v>#DIV/0!</v>
      </c>
      <c r="AC264" s="253" t="n">
        <f aca="false">WEEKDAY(AD264)</f>
        <v>7</v>
      </c>
      <c r="AD264" s="218" t="n">
        <f aca="false">DATE(YEAR(AD263),MONTH(AD263),DAY(AD263)+1)</f>
        <v>36652</v>
      </c>
      <c r="AE264" s="223" t="b">
        <f aca="false">OR(AC264=1,AC264=7)</f>
        <v>1</v>
      </c>
      <c r="AF264" s="267" t="n">
        <f aca="false">IF($AE264=TRUE(),(VLOOKUP($AD264,$W$138:$Z$243,4)),(VLOOKUP($AD264,$U$138:$Z$397,5)))</f>
        <v>2814889.57454668</v>
      </c>
    </row>
    <row r="265" customFormat="false" ht="11.25" hidden="false" customHeight="false" outlineLevel="0" collapsed="false">
      <c r="A265" s="253" t="n">
        <f aca="false">B265</f>
        <v>36705</v>
      </c>
      <c r="B265" s="218" t="n">
        <f aca="false">DATE(YEAR(B260),MONTH(B260),DAY(B260)+7)</f>
        <v>36705</v>
      </c>
      <c r="C265" s="219" t="n">
        <f aca="false">VLOOKUP($B265,data!$B$6:$M$9000,11,0)</f>
        <v>3675000</v>
      </c>
      <c r="D265" s="255" t="n">
        <f aca="false">VLOOKUP($B265,[6]Data!$A$1105:$E$1300,4,0)</f>
        <v>89</v>
      </c>
      <c r="E265" s="255" t="n">
        <f aca="false">VLOOKUP($B265,[6]Data!$A$1105:$E$1300,5,0)</f>
        <v>69</v>
      </c>
      <c r="F265" s="255" t="n">
        <f aca="false">AVERAGE($C259:$C265)</f>
        <v>3357000</v>
      </c>
      <c r="U265" s="218" t="n">
        <f aca="false">DATE(YEAR(U260),MONTH(U260),DAY(U260)+7)</f>
        <v>36705</v>
      </c>
      <c r="V265" s="265" t="n">
        <f aca="false">AVERAGE($D265:$E265)-$G$3</f>
        <v>14</v>
      </c>
      <c r="W265" s="218" t="n">
        <f aca="false">DATE(YEAR(W264),MONTH(W264),DAY(W264)+1)</f>
        <v>36913</v>
      </c>
      <c r="X265" s="265" t="e">
        <f aca="false">AVERAGE($N265:$O265)-$G$3</f>
        <v>#DIV/0!</v>
      </c>
      <c r="Y265" s="219" t="n">
        <f aca="false">$H$1+($H$2*$V265)</f>
        <v>3293004.02975859</v>
      </c>
      <c r="Z265" s="219" t="e">
        <f aca="false">$Q$1+($Q$2*$X265)</f>
        <v>#DIV/0!</v>
      </c>
      <c r="AC265" s="253" t="n">
        <f aca="false">WEEKDAY(AD265)</f>
        <v>1</v>
      </c>
      <c r="AD265" s="218" t="n">
        <f aca="false">DATE(YEAR(AD264),MONTH(AD264),DAY(AD264)+1)</f>
        <v>36653</v>
      </c>
      <c r="AE265" s="223" t="b">
        <f aca="false">OR(AC265=1,AC265=7)</f>
        <v>1</v>
      </c>
      <c r="AF265" s="267" t="n">
        <f aca="false">IF($AE265=TRUE(),(VLOOKUP($AD265,$W$138:$Z$243,4)),(VLOOKUP($AD265,$U$138:$Z$397,5)))</f>
        <v>2828937.43195466</v>
      </c>
    </row>
    <row r="266" customFormat="false" ht="11.25" hidden="false" customHeight="false" outlineLevel="0" collapsed="false">
      <c r="A266" s="253" t="n">
        <f aca="false">B266</f>
        <v>36706</v>
      </c>
      <c r="B266" s="218" t="n">
        <f aca="false">DATE(YEAR(B261),MONTH(B261),DAY(B261)+7)</f>
        <v>36706</v>
      </c>
      <c r="C266" s="219" t="n">
        <f aca="false">VLOOKUP($B266,data!$B$6:$M$9000,11,0)</f>
        <v>3588000</v>
      </c>
      <c r="D266" s="255" t="n">
        <f aca="false">VLOOKUP($B266,[6]Data!$A$1105:$E$1300,4,0)</f>
        <v>87.5</v>
      </c>
      <c r="E266" s="255" t="n">
        <f aca="false">VLOOKUP($B266,[6]Data!$A$1105:$E$1300,5,0)</f>
        <v>68.5</v>
      </c>
      <c r="F266" s="255" t="n">
        <f aca="false">AVERAGE($C260:$C266)</f>
        <v>3416571.42857143</v>
      </c>
      <c r="U266" s="218" t="n">
        <f aca="false">DATE(YEAR(U261),MONTH(U261),DAY(U261)+7)</f>
        <v>36706</v>
      </c>
      <c r="V266" s="265" t="n">
        <f aca="false">AVERAGE($D266:$E266)-$G$3</f>
        <v>13</v>
      </c>
      <c r="W266" s="218" t="n">
        <f aca="false">DATE(YEAR(W265),MONTH(W265),DAY(W265)+1)</f>
        <v>36914</v>
      </c>
      <c r="X266" s="265" t="e">
        <f aca="false">AVERAGE($N266:$O266)-$G$3</f>
        <v>#DIV/0!</v>
      </c>
      <c r="Y266" s="219" t="n">
        <f aca="false">$H$1+($H$2*$V266)</f>
        <v>3289309.97358833</v>
      </c>
      <c r="Z266" s="219" t="e">
        <f aca="false">$Q$1+($Q$2*$X266)</f>
        <v>#DIV/0!</v>
      </c>
      <c r="AC266" s="253" t="n">
        <f aca="false">WEEKDAY(AD266)</f>
        <v>2</v>
      </c>
      <c r="AD266" s="218" t="n">
        <f aca="false">DATE(YEAR(AD265),MONTH(AD265),DAY(AD265)+1)</f>
        <v>36654</v>
      </c>
      <c r="AE266" s="223" t="b">
        <f aca="false">OR(AC266=1,AC266=7)</f>
        <v>0</v>
      </c>
      <c r="AF266" s="267" t="n">
        <f aca="false">IF($AE266=TRUE(),(VLOOKUP($AD266,$W$138:$Z$243,4)),(VLOOKUP($AD266,$U$138:$Z$397,5)))</f>
        <v>3252369.41188571</v>
      </c>
    </row>
    <row r="267" customFormat="false" ht="11.25" hidden="false" customHeight="false" outlineLevel="0" collapsed="false">
      <c r="A267" s="253" t="n">
        <f aca="false">B267</f>
        <v>36707</v>
      </c>
      <c r="B267" s="218" t="n">
        <f aca="false">DATE(YEAR(B262),MONTH(B262),DAY(B262)+7)</f>
        <v>36707</v>
      </c>
      <c r="C267" s="219" t="n">
        <f aca="false">VLOOKUP($B267,data!$B$6:$M$9000,11,0)</f>
        <v>3347000</v>
      </c>
      <c r="D267" s="255" t="n">
        <f aca="false">VLOOKUP($B267,[6]Data!$A$1105:$E$1300,4,0)</f>
        <v>87.5</v>
      </c>
      <c r="E267" s="255" t="n">
        <f aca="false">VLOOKUP($B267,[6]Data!$A$1105:$E$1300,5,0)</f>
        <v>68.5</v>
      </c>
      <c r="F267" s="255" t="n">
        <f aca="false">AVERAGE($C261:$C267)</f>
        <v>3453285.71428571</v>
      </c>
      <c r="U267" s="218" t="n">
        <f aca="false">DATE(YEAR(U262),MONTH(U262),DAY(U262)+7)</f>
        <v>36707</v>
      </c>
      <c r="V267" s="265" t="n">
        <f aca="false">AVERAGE($D267:$E267)-$G$3</f>
        <v>13</v>
      </c>
      <c r="W267" s="218" t="n">
        <f aca="false">DATE(YEAR(W266),MONTH(W266),DAY(W266)+1)</f>
        <v>36915</v>
      </c>
      <c r="X267" s="265" t="e">
        <f aca="false">AVERAGE($N267:$O267)-$G$3</f>
        <v>#DIV/0!</v>
      </c>
      <c r="Y267" s="219" t="n">
        <f aca="false">$H$1+($H$2*$V267)</f>
        <v>3289309.97358833</v>
      </c>
      <c r="Z267" s="219" t="e">
        <f aca="false">$Q$1+($Q$2*$X267)</f>
        <v>#DIV/0!</v>
      </c>
      <c r="AC267" s="253" t="n">
        <f aca="false">WEEKDAY(AD267)</f>
        <v>3</v>
      </c>
      <c r="AD267" s="218" t="n">
        <f aca="false">DATE(YEAR(AD266),MONTH(AD266),DAY(AD266)+1)</f>
        <v>36655</v>
      </c>
      <c r="AE267" s="223" t="b">
        <f aca="false">OR(AC267=1,AC267=7)</f>
        <v>0</v>
      </c>
      <c r="AF267" s="267" t="n">
        <f aca="false">IF($AE267=TRUE(),(VLOOKUP($AD267,$W$138:$Z$243,4)),(VLOOKUP($AD267,$U$138:$Z$397,5)))</f>
        <v>3244057.78550262</v>
      </c>
    </row>
    <row r="268" customFormat="false" ht="11.25" hidden="false" customHeight="false" outlineLevel="0" collapsed="false">
      <c r="A268" s="253" t="n">
        <f aca="false">B268</f>
        <v>36710</v>
      </c>
      <c r="B268" s="218" t="n">
        <f aca="false">DATE(YEAR(B263),MONTH(B263),DAY(B263)+7)</f>
        <v>36710</v>
      </c>
      <c r="C268" s="219" t="n">
        <f aca="false">VLOOKUP($B268,data!$B$6:$M$9000,11,0)</f>
        <v>2953000</v>
      </c>
      <c r="D268" s="255" t="n">
        <f aca="false">VLOOKUP($B268,[6]Data!$A$1105:$E$1300,4,0)</f>
        <v>87.5</v>
      </c>
      <c r="E268" s="255" t="n">
        <f aca="false">VLOOKUP($B268,[6]Data!$A$1105:$E$1300,5,0)</f>
        <v>68.5</v>
      </c>
      <c r="F268" s="255" t="n">
        <f aca="false">AVERAGE($C262:$C268)</f>
        <v>3436571.42857143</v>
      </c>
      <c r="U268" s="218" t="n">
        <f aca="false">DATE(YEAR(U263),MONTH(U263),DAY(U263)+7)</f>
        <v>36710</v>
      </c>
      <c r="V268" s="265" t="n">
        <f aca="false">AVERAGE($D268:$E268)-$G$3</f>
        <v>13</v>
      </c>
      <c r="W268" s="218" t="n">
        <f aca="false">DATE(YEAR(W267),MONTH(W267),DAY(W267)+1)</f>
        <v>36916</v>
      </c>
      <c r="X268" s="265" t="e">
        <f aca="false">AVERAGE($N268:$O268)-$G$3</f>
        <v>#DIV/0!</v>
      </c>
      <c r="Y268" s="219" t="n">
        <f aca="false">$H$1+($H$2*$V268)</f>
        <v>3289309.97358833</v>
      </c>
      <c r="Z268" s="219" t="e">
        <f aca="false">$Q$1+($Q$2*$X268)</f>
        <v>#DIV/0!</v>
      </c>
      <c r="AC268" s="253" t="n">
        <f aca="false">WEEKDAY(AD268)</f>
        <v>4</v>
      </c>
      <c r="AD268" s="218" t="n">
        <f aca="false">DATE(YEAR(AD267),MONTH(AD267),DAY(AD267)+1)</f>
        <v>36656</v>
      </c>
      <c r="AE268" s="223" t="b">
        <f aca="false">OR(AC268=1,AC268=7)</f>
        <v>0</v>
      </c>
      <c r="AF268" s="267" t="n">
        <f aca="false">IF($AE268=TRUE(),(VLOOKUP($AD268,$W$138:$Z$243,4)),(VLOOKUP($AD268,$U$138:$Z$397,5)))</f>
        <v>3225587.50465131</v>
      </c>
    </row>
    <row r="269" customFormat="false" ht="11.25" hidden="false" customHeight="false" outlineLevel="0" collapsed="false">
      <c r="A269" s="253" t="n">
        <f aca="false">B269</f>
        <v>36711</v>
      </c>
      <c r="B269" s="218" t="n">
        <f aca="false">DATE(YEAR(B264),MONTH(B264),DAY(B264)+7)</f>
        <v>36711</v>
      </c>
      <c r="C269" s="219" t="n">
        <f aca="false">VLOOKUP($B269,data!$B$6:$M$9000,11,0)</f>
        <v>2483000</v>
      </c>
      <c r="D269" s="255" t="n">
        <f aca="false">VLOOKUP($B269,[6]Data!$A$1105:$E$1300,4,0)</f>
        <v>79.5</v>
      </c>
      <c r="E269" s="255" t="n">
        <f aca="false">VLOOKUP($B269,[6]Data!$A$1105:$E$1300,5,0)</f>
        <v>58</v>
      </c>
      <c r="F269" s="255" t="n">
        <f aca="false">AVERAGE($C263:$C269)</f>
        <v>3343857.14285714</v>
      </c>
      <c r="U269" s="218" t="n">
        <f aca="false">DATE(YEAR(U264),MONTH(U264),DAY(U264)+7)</f>
        <v>36711</v>
      </c>
      <c r="V269" s="265" t="n">
        <f aca="false">AVERAGE($D269:$E269)-$G$3</f>
        <v>3.75</v>
      </c>
      <c r="W269" s="218" t="n">
        <f aca="false">DATE(YEAR(W268),MONTH(W268),DAY(W268)+1)</f>
        <v>36917</v>
      </c>
      <c r="X269" s="265" t="e">
        <f aca="false">AVERAGE($N269:$O269)-$G$3</f>
        <v>#DIV/0!</v>
      </c>
      <c r="Y269" s="219" t="n">
        <f aca="false">$H$1+($H$2*$V269)</f>
        <v>3255139.9540134</v>
      </c>
      <c r="Z269" s="219" t="e">
        <f aca="false">$Q$1+($Q$2*$X269)</f>
        <v>#DIV/0!</v>
      </c>
      <c r="AC269" s="253" t="n">
        <f aca="false">WEEKDAY(AD269)</f>
        <v>5</v>
      </c>
      <c r="AD269" s="218" t="n">
        <f aca="false">DATE(YEAR(AD268),MONTH(AD268),DAY(AD268)+1)</f>
        <v>36657</v>
      </c>
      <c r="AE269" s="223" t="b">
        <f aca="false">OR(AC269=1,AC269=7)</f>
        <v>0</v>
      </c>
      <c r="AF269" s="267" t="n">
        <f aca="false">IF($AE269=TRUE(),(VLOOKUP($AD269,$W$138:$Z$243,4)),(VLOOKUP($AD269,$U$138:$Z$397,5)))</f>
        <v>3228358.046779</v>
      </c>
    </row>
    <row r="270" customFormat="false" ht="11.25" hidden="false" customHeight="false" outlineLevel="0" collapsed="false">
      <c r="A270" s="253" t="n">
        <f aca="false">B270</f>
        <v>36712</v>
      </c>
      <c r="B270" s="218" t="n">
        <f aca="false">DATE(YEAR(B265),MONTH(B265),DAY(B265)+7)</f>
        <v>36712</v>
      </c>
      <c r="C270" s="219" t="n">
        <f aca="false">VLOOKUP($B270,data!$B$6:$M$9000,11,0)</f>
        <v>3139000</v>
      </c>
      <c r="D270" s="255" t="n">
        <f aca="false">VLOOKUP($B270,[6]Data!$A$1105:$E$1300,4,0)</f>
        <v>78.5</v>
      </c>
      <c r="E270" s="255" t="n">
        <f aca="false">VLOOKUP($B270,[6]Data!$A$1105:$E$1300,5,0)</f>
        <v>59.5</v>
      </c>
      <c r="F270" s="255" t="n">
        <f aca="false">AVERAGE($C264:$C270)</f>
        <v>3277857.14285714</v>
      </c>
      <c r="U270" s="218" t="n">
        <f aca="false">DATE(YEAR(U265),MONTH(U265),DAY(U265)+7)</f>
        <v>36712</v>
      </c>
      <c r="V270" s="265" t="n">
        <f aca="false">AVERAGE($D270:$E270)-$G$3</f>
        <v>4</v>
      </c>
      <c r="W270" s="218" t="n">
        <f aca="false">DATE(YEAR(W269),MONTH(W269),DAY(W269)+1)</f>
        <v>36918</v>
      </c>
      <c r="X270" s="265" t="e">
        <f aca="false">AVERAGE($N270:$O270)-$G$3</f>
        <v>#DIV/0!</v>
      </c>
      <c r="Y270" s="219" t="n">
        <f aca="false">$H$1+($H$2*$V270)</f>
        <v>3256063.46805597</v>
      </c>
      <c r="Z270" s="219" t="e">
        <f aca="false">$Q$1+($Q$2*$X270)</f>
        <v>#DIV/0!</v>
      </c>
      <c r="AC270" s="253" t="n">
        <f aca="false">WEEKDAY(AD270)</f>
        <v>6</v>
      </c>
      <c r="AD270" s="218" t="n">
        <f aca="false">DATE(YEAR(AD269),MONTH(AD269),DAY(AD269)+1)</f>
        <v>36658</v>
      </c>
      <c r="AE270" s="223" t="b">
        <f aca="false">OR(AC270=1,AC270=7)</f>
        <v>0</v>
      </c>
      <c r="AF270" s="267" t="n">
        <f aca="false">IF($AE270=TRUE(),(VLOOKUP($AD270,$W$138:$Z$243,4)),(VLOOKUP($AD270,$U$138:$Z$397,5)))</f>
        <v>3234822.64507696</v>
      </c>
      <c r="AI270" s="253" t="n">
        <f aca="false">AJ270</f>
        <v>36528</v>
      </c>
      <c r="AJ270" s="254" t="n">
        <f aca="false">DATE(YEAR(B133),MONTH(B133),DAY(B133)+7)</f>
        <v>36528</v>
      </c>
      <c r="AK270" s="219" t="n">
        <f aca="false">VLOOKUP($AJ270,data!$B$6:$M$7000,11,0)</f>
        <v>3767000</v>
      </c>
    </row>
    <row r="271" customFormat="false" ht="11.25" hidden="false" customHeight="false" outlineLevel="0" collapsed="false">
      <c r="A271" s="253" t="n">
        <f aca="false">B271</f>
        <v>36713</v>
      </c>
      <c r="B271" s="218" t="n">
        <f aca="false">DATE(YEAR(B266),MONTH(B266),DAY(B266)+7)</f>
        <v>36713</v>
      </c>
      <c r="C271" s="219" t="n">
        <f aca="false">VLOOKUP($B271,data!$B$6:$M$9000,11,0)</f>
        <v>3166000</v>
      </c>
      <c r="D271" s="255" t="n">
        <f aca="false">VLOOKUP($B271,[6]Data!$A$1105:$E$1300,4,0)</f>
        <v>79.5</v>
      </c>
      <c r="E271" s="255" t="n">
        <f aca="false">VLOOKUP($B271,[6]Data!$A$1105:$E$1300,5,0)</f>
        <v>60</v>
      </c>
      <c r="F271" s="255" t="n">
        <f aca="false">AVERAGE($C265:$C271)</f>
        <v>3193000</v>
      </c>
      <c r="U271" s="218" t="n">
        <f aca="false">DATE(YEAR(U266),MONTH(U266),DAY(U266)+7)</f>
        <v>36713</v>
      </c>
      <c r="V271" s="265" t="n">
        <f aca="false">AVERAGE($D271:$E271)-$G$3</f>
        <v>4.75</v>
      </c>
      <c r="W271" s="218" t="n">
        <f aca="false">DATE(YEAR(W270),MONTH(W270),DAY(W270)+1)</f>
        <v>36919</v>
      </c>
      <c r="X271" s="265" t="e">
        <f aca="false">AVERAGE($N271:$O271)-$G$3</f>
        <v>#DIV/0!</v>
      </c>
      <c r="Y271" s="219" t="n">
        <f aca="false">$H$1+($H$2*$V271)</f>
        <v>3258834.01018366</v>
      </c>
      <c r="Z271" s="219" t="e">
        <f aca="false">$Q$1+($Q$2*$X271)</f>
        <v>#DIV/0!</v>
      </c>
      <c r="AC271" s="253" t="n">
        <f aca="false">WEEKDAY(AD271)</f>
        <v>7</v>
      </c>
      <c r="AD271" s="218" t="n">
        <f aca="false">DATE(YEAR(AD270),MONTH(AD270),DAY(AD270)+1)</f>
        <v>36659</v>
      </c>
      <c r="AE271" s="223" t="b">
        <f aca="false">OR(AC271=1,AC271=7)</f>
        <v>1</v>
      </c>
      <c r="AF271" s="267" t="n">
        <f aca="false">IF($AE271=TRUE(),(VLOOKUP($AD271,$W$138:$Z$243,4)),(VLOOKUP($AD271,$U$138:$Z$397,5)))</f>
        <v>2816166.65249286</v>
      </c>
      <c r="AI271" s="253" t="n">
        <f aca="false">AJ271</f>
        <v>36529</v>
      </c>
      <c r="AJ271" s="254" t="n">
        <f aca="false">DATE(YEAR(B134),MONTH(B134),DAY(B134)+7)</f>
        <v>36529</v>
      </c>
      <c r="AK271" s="219" t="n">
        <f aca="false">VLOOKUP($AJ271,data!$B$6:$M$7000,11,0)</f>
        <v>3503000</v>
      </c>
    </row>
    <row r="272" customFormat="false" ht="11.25" hidden="false" customHeight="false" outlineLevel="0" collapsed="false">
      <c r="A272" s="253" t="n">
        <f aca="false">B272</f>
        <v>36714</v>
      </c>
      <c r="B272" s="218" t="n">
        <f aca="false">DATE(YEAR(B267),MONTH(B267),DAY(B267)+7)</f>
        <v>36714</v>
      </c>
      <c r="C272" s="219" t="n">
        <f aca="false">VLOOKUP($B272,data!$B$6:$M$9000,11,0)</f>
        <v>3008000</v>
      </c>
      <c r="D272" s="255" t="n">
        <f aca="false">VLOOKUP($B272,[6]Data!$A$1105:$E$1300,4,0)</f>
        <v>79.5</v>
      </c>
      <c r="E272" s="255" t="n">
        <f aca="false">VLOOKUP($B272,[6]Data!$A$1105:$E$1300,5,0)</f>
        <v>60</v>
      </c>
      <c r="F272" s="255" t="n">
        <f aca="false">AVERAGE($C266:$C272)</f>
        <v>3097714.28571429</v>
      </c>
      <c r="U272" s="218" t="n">
        <f aca="false">DATE(YEAR(U267),MONTH(U267),DAY(U267)+7)</f>
        <v>36714</v>
      </c>
      <c r="V272" s="265" t="n">
        <f aca="false">AVERAGE($D272:$E272)-$G$3</f>
        <v>4.75</v>
      </c>
      <c r="W272" s="218" t="n">
        <f aca="false">DATE(YEAR(W271),MONTH(W271),DAY(W271)+1)</f>
        <v>36920</v>
      </c>
      <c r="X272" s="265" t="e">
        <f aca="false">AVERAGE($N272:$O272)-$G$3</f>
        <v>#DIV/0!</v>
      </c>
      <c r="Y272" s="219" t="n">
        <f aca="false">$H$1+($H$2*$V272)</f>
        <v>3258834.01018366</v>
      </c>
      <c r="Z272" s="219" t="e">
        <f aca="false">$Q$1+($Q$2*$X272)</f>
        <v>#DIV/0!</v>
      </c>
      <c r="AC272" s="253" t="n">
        <f aca="false">WEEKDAY(AD272)</f>
        <v>1</v>
      </c>
      <c r="AD272" s="218" t="n">
        <f aca="false">DATE(YEAR(AD271),MONTH(AD271),DAY(AD271)+1)</f>
        <v>36660</v>
      </c>
      <c r="AE272" s="223" t="b">
        <f aca="false">OR(AC272=1,AC272=7)</f>
        <v>1</v>
      </c>
      <c r="AF272" s="267" t="n">
        <f aca="false">IF($AE272=TRUE(),(VLOOKUP($AD272,$W$138:$Z$243,4)),(VLOOKUP($AD272,$U$138:$Z$397,5)))</f>
        <v>2834045.74373939</v>
      </c>
      <c r="AI272" s="253" t="n">
        <f aca="false">AJ272</f>
        <v>36530</v>
      </c>
      <c r="AJ272" s="254" t="n">
        <f aca="false">DATE(YEAR(B135),MONTH(B135),DAY(B135)+7)</f>
        <v>36530</v>
      </c>
      <c r="AK272" s="219" t="n">
        <f aca="false">VLOOKUP($AJ272,data!$B$6:$M$7000,11,0)</f>
        <v>3509000</v>
      </c>
    </row>
    <row r="273" customFormat="false" ht="11.25" hidden="false" customHeight="false" outlineLevel="0" collapsed="false">
      <c r="A273" s="253" t="n">
        <f aca="false">B273</f>
        <v>36717</v>
      </c>
      <c r="B273" s="218" t="n">
        <f aca="false">DATE(YEAR(B268),MONTH(B268),DAY(B268)+7)</f>
        <v>36717</v>
      </c>
      <c r="C273" s="219" t="n">
        <f aca="false">VLOOKUP($B273,data!$B$6:$M$9000,11,0)</f>
        <v>3256000</v>
      </c>
      <c r="D273" s="255" t="n">
        <f aca="false">VLOOKUP($B273,[6]Data!$A$1105:$E$1300,4,0)</f>
        <v>83.5</v>
      </c>
      <c r="E273" s="255" t="n">
        <f aca="false">VLOOKUP($B273,[6]Data!$A$1105:$E$1300,5,0)</f>
        <v>63.5</v>
      </c>
      <c r="F273" s="255" t="n">
        <f aca="false">AVERAGE($C267:$C273)</f>
        <v>3050285.71428571</v>
      </c>
      <c r="U273" s="218" t="n">
        <f aca="false">DATE(YEAR(U268),MONTH(U268),DAY(U268)+7)</f>
        <v>36717</v>
      </c>
      <c r="V273" s="265" t="n">
        <f aca="false">AVERAGE($D273:$E273)-$G$3</f>
        <v>8.5</v>
      </c>
      <c r="W273" s="218" t="n">
        <f aca="false">DATE(YEAR(W272),MONTH(W272),DAY(W272)+1)</f>
        <v>36921</v>
      </c>
      <c r="X273" s="265" t="e">
        <f aca="false">AVERAGE($N273:$O273)-$G$3</f>
        <v>#DIV/0!</v>
      </c>
      <c r="Y273" s="219" t="n">
        <f aca="false">$H$1+($H$2*$V273)</f>
        <v>3272686.72082215</v>
      </c>
      <c r="Z273" s="219" t="e">
        <f aca="false">$Q$1+($Q$2*$X273)</f>
        <v>#DIV/0!</v>
      </c>
      <c r="AC273" s="253" t="n">
        <f aca="false">WEEKDAY(AD273)</f>
        <v>2</v>
      </c>
      <c r="AD273" s="218" t="n">
        <f aca="false">DATE(YEAR(AD272),MONTH(AD272),DAY(AD272)+1)</f>
        <v>36661</v>
      </c>
      <c r="AE273" s="223" t="b">
        <f aca="false">OR(AC273=1,AC273=7)</f>
        <v>0</v>
      </c>
      <c r="AF273" s="267" t="n">
        <f aca="false">IF($AE273=TRUE(),(VLOOKUP($AD273,$W$138:$Z$243,4)),(VLOOKUP($AD273,$U$138:$Z$397,5)))</f>
        <v>3233899.1310344</v>
      </c>
      <c r="AI273" s="253" t="n">
        <f aca="false">AJ273</f>
        <v>36531</v>
      </c>
      <c r="AJ273" s="254" t="n">
        <f aca="false">DATE(YEAR(B136),MONTH(B136),DAY(B136)+7)</f>
        <v>36531</v>
      </c>
      <c r="AK273" s="219" t="n">
        <f aca="false">VLOOKUP($AJ273,data!$B$6:$M$7000,11,0)</f>
        <v>3603000</v>
      </c>
    </row>
    <row r="274" customFormat="false" ht="11.25" hidden="false" customHeight="false" outlineLevel="0" collapsed="false">
      <c r="A274" s="253" t="n">
        <f aca="false">B274</f>
        <v>36718</v>
      </c>
      <c r="B274" s="218" t="n">
        <f aca="false">DATE(YEAR(B269),MONTH(B269),DAY(B269)+7)</f>
        <v>36718</v>
      </c>
      <c r="C274" s="219" t="n">
        <f aca="false">VLOOKUP($B274,data!$B$6:$M$9000,11,0)</f>
        <v>3342000</v>
      </c>
      <c r="D274" s="255" t="n">
        <f aca="false">VLOOKUP($B274,[6]Data!$A$1105:$E$1300,4,0)</f>
        <v>84.5</v>
      </c>
      <c r="E274" s="255" t="n">
        <f aca="false">VLOOKUP($B274,[6]Data!$A$1105:$E$1300,5,0)</f>
        <v>63.5</v>
      </c>
      <c r="F274" s="255" t="n">
        <f aca="false">AVERAGE($C268:$C274)</f>
        <v>3049571.42857143</v>
      </c>
      <c r="U274" s="218" t="n">
        <f aca="false">DATE(YEAR(U269),MONTH(U269),DAY(U269)+7)</f>
        <v>36718</v>
      </c>
      <c r="V274" s="265" t="n">
        <f aca="false">AVERAGE($D274:$E274)-$G$3</f>
        <v>9</v>
      </c>
      <c r="W274" s="218" t="n">
        <f aca="false">DATE(YEAR(W273),MONTH(W273),DAY(W273)+1)</f>
        <v>36922</v>
      </c>
      <c r="X274" s="265" t="e">
        <f aca="false">AVERAGE($N274:$O274)-$G$3</f>
        <v>#DIV/0!</v>
      </c>
      <c r="Y274" s="219" t="n">
        <f aca="false">$H$1+($H$2*$V274)</f>
        <v>3274533.74890728</v>
      </c>
      <c r="Z274" s="219" t="e">
        <f aca="false">$Q$1+($Q$2*$X274)</f>
        <v>#DIV/0!</v>
      </c>
      <c r="AC274" s="253" t="n">
        <f aca="false">WEEKDAY(AD274)</f>
        <v>3</v>
      </c>
      <c r="AD274" s="218" t="n">
        <f aca="false">DATE(YEAR(AD273),MONTH(AD273),DAY(AD273)+1)</f>
        <v>36662</v>
      </c>
      <c r="AE274" s="223" t="b">
        <f aca="false">OR(AC274=1,AC274=7)</f>
        <v>0</v>
      </c>
      <c r="AF274" s="267" t="n">
        <f aca="false">IF($AE274=TRUE(),(VLOOKUP($AD274,$W$138:$Z$243,4)),(VLOOKUP($AD274,$U$138:$Z$397,5)))</f>
        <v>3219122.90635335</v>
      </c>
      <c r="AI274" s="253" t="n">
        <f aca="false">AJ274</f>
        <v>36532</v>
      </c>
      <c r="AJ274" s="254" t="n">
        <f aca="false">DATE(YEAR(B137),MONTH(B137),DAY(B137)+7)</f>
        <v>36532</v>
      </c>
      <c r="AK274" s="219" t="n">
        <f aca="false">VLOOKUP($AJ274,data!$B$6:$M$7000,11,0)</f>
        <v>3783000</v>
      </c>
    </row>
    <row r="275" customFormat="false" ht="11.25" hidden="false" customHeight="false" outlineLevel="0" collapsed="false">
      <c r="A275" s="253" t="n">
        <f aca="false">B275</f>
        <v>36719</v>
      </c>
      <c r="B275" s="218" t="n">
        <f aca="false">DATE(YEAR(B270),MONTH(B270),DAY(B270)+7)</f>
        <v>36719</v>
      </c>
      <c r="C275" s="219" t="n">
        <f aca="false">VLOOKUP($B275,data!$B$6:$M$9000,11,0)</f>
        <v>3349000</v>
      </c>
      <c r="D275" s="255" t="n">
        <f aca="false">VLOOKUP($B275,[6]Data!$A$1105:$E$1300,4,0)</f>
        <v>83.5</v>
      </c>
      <c r="E275" s="255" t="n">
        <f aca="false">VLOOKUP($B275,[6]Data!$A$1105:$E$1300,5,0)</f>
        <v>65</v>
      </c>
      <c r="F275" s="255" t="n">
        <f aca="false">AVERAGE($C269:$C275)</f>
        <v>3106142.85714286</v>
      </c>
      <c r="U275" s="218" t="n">
        <f aca="false">DATE(YEAR(U270),MONTH(U270),DAY(U270)+7)</f>
        <v>36719</v>
      </c>
      <c r="V275" s="265" t="n">
        <f aca="false">AVERAGE($D275:$E275)-$G$3</f>
        <v>9.25</v>
      </c>
      <c r="W275" s="218" t="n">
        <f aca="false">DATE(YEAR(W274),MONTH(W274),DAY(W274)+1)</f>
        <v>36923</v>
      </c>
      <c r="X275" s="265" t="e">
        <f aca="false">AVERAGE($N275:$O275)-$G$3</f>
        <v>#DIV/0!</v>
      </c>
      <c r="Y275" s="219" t="n">
        <f aca="false">$H$1+($H$2*$V275)</f>
        <v>3275457.26294984</v>
      </c>
      <c r="Z275" s="219" t="e">
        <f aca="false">$Q$1+($Q$2*$X275)</f>
        <v>#DIV/0!</v>
      </c>
      <c r="AC275" s="253" t="n">
        <f aca="false">WEEKDAY(AD275)</f>
        <v>4</v>
      </c>
      <c r="AD275" s="218" t="n">
        <f aca="false">DATE(YEAR(AD274),MONTH(AD274),DAY(AD274)+1)</f>
        <v>36663</v>
      </c>
      <c r="AE275" s="223" t="b">
        <f aca="false">OR(AC275=1,AC275=7)</f>
        <v>0</v>
      </c>
      <c r="AF275" s="267" t="n">
        <f aca="false">IF($AE275=TRUE(),(VLOOKUP($AD275,$W$138:$Z$243,4)),(VLOOKUP($AD275,$U$138:$Z$397,5)))</f>
        <v>3225587.50465131</v>
      </c>
      <c r="AI275" s="253" t="n">
        <f aca="false">AJ275</f>
        <v>36535</v>
      </c>
      <c r="AJ275" s="254" t="n">
        <f aca="false">DATE(YEAR(AJ270),MONTH(AJ270),DAY(AJ270)+7)</f>
        <v>36535</v>
      </c>
      <c r="AK275" s="219" t="n">
        <f aca="false">VLOOKUP($AJ275,data!$B$6:$M$7000,11,0)</f>
        <v>3662000</v>
      </c>
    </row>
    <row r="276" customFormat="false" ht="11.25" hidden="false" customHeight="false" outlineLevel="0" collapsed="false">
      <c r="A276" s="253" t="n">
        <f aca="false">B276</f>
        <v>36720</v>
      </c>
      <c r="B276" s="218" t="n">
        <f aca="false">DATE(YEAR(B271),MONTH(B271),DAY(B271)+7)</f>
        <v>36720</v>
      </c>
      <c r="C276" s="219" t="n">
        <f aca="false">VLOOKUP($B276,data!$B$6:$M$9000,11,0)</f>
        <v>3306000</v>
      </c>
      <c r="D276" s="255" t="n">
        <f aca="false">VLOOKUP($B276,[6]Data!$A$1105:$E$1300,4,0)</f>
        <v>83</v>
      </c>
      <c r="E276" s="255" t="n">
        <f aca="false">VLOOKUP($B276,[6]Data!$A$1105:$E$1300,5,0)</f>
        <v>61</v>
      </c>
      <c r="F276" s="255" t="n">
        <f aca="false">AVERAGE($C270:$C276)</f>
        <v>3223714.28571429</v>
      </c>
      <c r="U276" s="218" t="n">
        <f aca="false">DATE(YEAR(U271),MONTH(U271),DAY(U271)+7)</f>
        <v>36720</v>
      </c>
      <c r="V276" s="265" t="n">
        <f aca="false">AVERAGE($D276:$E276)-$G$3</f>
        <v>7</v>
      </c>
      <c r="W276" s="218" t="n">
        <f aca="false">DATE(YEAR(W275),MONTH(W275),DAY(W275)+1)</f>
        <v>36924</v>
      </c>
      <c r="X276" s="265" t="e">
        <f aca="false">AVERAGE($N276:$O276)-$G$3</f>
        <v>#DIV/0!</v>
      </c>
      <c r="Y276" s="219" t="n">
        <f aca="false">$H$1+($H$2*$V276)</f>
        <v>3267145.63656675</v>
      </c>
      <c r="Z276" s="219" t="e">
        <f aca="false">$Q$1+($Q$2*$X276)</f>
        <v>#DIV/0!</v>
      </c>
      <c r="AC276" s="253" t="n">
        <f aca="false">WEEKDAY(AD276)</f>
        <v>5</v>
      </c>
      <c r="AD276" s="218" t="n">
        <f aca="false">DATE(YEAR(AD275),MONTH(AD275),DAY(AD275)+1)</f>
        <v>36664</v>
      </c>
      <c r="AE276" s="223" t="b">
        <f aca="false">OR(AC276=1,AC276=7)</f>
        <v>0</v>
      </c>
      <c r="AF276" s="267" t="n">
        <f aca="false">IF($AE276=TRUE(),(VLOOKUP($AD276,$W$138:$Z$243,4)),(VLOOKUP($AD276,$U$138:$Z$397,5)))</f>
        <v>3244981.29954518</v>
      </c>
      <c r="AI276" s="253" t="n">
        <f aca="false">AJ276</f>
        <v>36536</v>
      </c>
      <c r="AJ276" s="254" t="n">
        <f aca="false">DATE(YEAR(AJ271),MONTH(AJ271),DAY(AJ271)+7)</f>
        <v>36536</v>
      </c>
      <c r="AK276" s="219" t="n">
        <f aca="false">VLOOKUP($AJ276,data!$B$6:$M$7000,11,0)</f>
        <v>3434000</v>
      </c>
    </row>
    <row r="277" customFormat="false" ht="11.25" hidden="false" customHeight="false" outlineLevel="0" collapsed="false">
      <c r="A277" s="253" t="n">
        <f aca="false">B277</f>
        <v>36721</v>
      </c>
      <c r="B277" s="218" t="n">
        <f aca="false">DATE(YEAR(B272),MONTH(B272),DAY(B272)+7)</f>
        <v>36721</v>
      </c>
      <c r="C277" s="219" t="n">
        <f aca="false">VLOOKUP($B277,data!$B$6:$M$9000,11,0)</f>
        <v>3258000</v>
      </c>
      <c r="D277" s="255" t="n">
        <f aca="false">VLOOKUP($B277,[6]Data!$A$1105:$E$1300,4,0)</f>
        <v>83</v>
      </c>
      <c r="E277" s="255" t="n">
        <f aca="false">VLOOKUP($B277,[6]Data!$A$10:$E$60000,5,0)</f>
        <v>61</v>
      </c>
      <c r="F277" s="255" t="n">
        <f aca="false">AVERAGE($C271:$C277)</f>
        <v>3240714.28571429</v>
      </c>
      <c r="U277" s="218" t="n">
        <f aca="false">DATE(YEAR(U272),MONTH(U272),DAY(U272)+7)</f>
        <v>36721</v>
      </c>
      <c r="V277" s="265" t="n">
        <f aca="false">AVERAGE($D277:$E277)-$G$3</f>
        <v>7</v>
      </c>
      <c r="W277" s="218" t="n">
        <f aca="false">DATE(YEAR(W276),MONTH(W276),DAY(W276)+1)</f>
        <v>36925</v>
      </c>
      <c r="X277" s="265" t="e">
        <f aca="false">AVERAGE($N277:$O277)-$G$3</f>
        <v>#DIV/0!</v>
      </c>
      <c r="Y277" s="219" t="n">
        <f aca="false">$H$1+($H$2*$V277)</f>
        <v>3267145.63656675</v>
      </c>
      <c r="Z277" s="219" t="e">
        <f aca="false">$Q$1+($Q$2*$X277)</f>
        <v>#DIV/0!</v>
      </c>
      <c r="AC277" s="253" t="n">
        <f aca="false">WEEKDAY(AD277)</f>
        <v>6</v>
      </c>
      <c r="AD277" s="218" t="n">
        <f aca="false">DATE(YEAR(AD276),MONTH(AD276),DAY(AD276)+1)</f>
        <v>36665</v>
      </c>
      <c r="AE277" s="223" t="b">
        <f aca="false">OR(AC277=1,AC277=7)</f>
        <v>0</v>
      </c>
      <c r="AF277" s="267" t="n">
        <f aca="false">IF($AE277=TRUE(),(VLOOKUP($AD277,$W$138:$Z$243,4)),(VLOOKUP($AD277,$U$138:$Z$397,5)))</f>
        <v>3260681.0382688</v>
      </c>
      <c r="AI277" s="253" t="n">
        <f aca="false">AJ277</f>
        <v>36537</v>
      </c>
      <c r="AJ277" s="254" t="n">
        <f aca="false">DATE(YEAR(AJ272),MONTH(AJ272),DAY(AJ272)+7)</f>
        <v>36537</v>
      </c>
      <c r="AK277" s="219" t="n">
        <f aca="false">VLOOKUP($AJ277,data!$B$6:$M$7000,11,0)</f>
        <v>3498000</v>
      </c>
    </row>
    <row r="278" customFormat="false" ht="11.25" hidden="false" customHeight="false" outlineLevel="0" collapsed="false">
      <c r="A278" s="253" t="n">
        <f aca="false">B278</f>
        <v>36724</v>
      </c>
      <c r="B278" s="218" t="n">
        <f aca="false">DATE(YEAR(B273),MONTH(B273),DAY(B273)+7)</f>
        <v>36724</v>
      </c>
      <c r="C278" s="219" t="n">
        <f aca="false">VLOOKUP($B278,data!$B$6:$M$9000,11,0)</f>
        <v>3409000</v>
      </c>
      <c r="D278" s="255" t="n">
        <f aca="false">VLOOKUP($B278,[6]Data!$A$10:$E$60000,4,0)</f>
        <v>81.5</v>
      </c>
      <c r="E278" s="255" t="n">
        <f aca="false">VLOOKUP($B278,[6]Data!$A$10:$E$60000,5,0)</f>
        <v>60</v>
      </c>
      <c r="F278" s="255" t="n">
        <f aca="false">AVERAGE($C272:$C278)</f>
        <v>3275428.57142857</v>
      </c>
      <c r="U278" s="218" t="n">
        <f aca="false">DATE(YEAR(U273),MONTH(U273),DAY(U273)+7)</f>
        <v>36724</v>
      </c>
      <c r="V278" s="265" t="n">
        <f aca="false">AVERAGE($D278:$E278)-$G$3</f>
        <v>5.75</v>
      </c>
      <c r="W278" s="218" t="n">
        <f aca="false">DATE(YEAR(W277),MONTH(W277),DAY(W277)+1)</f>
        <v>36926</v>
      </c>
      <c r="X278" s="265" t="e">
        <f aca="false">AVERAGE($N278:$O278)-$G$3</f>
        <v>#DIV/0!</v>
      </c>
      <c r="Y278" s="219" t="n">
        <f aca="false">$H$1+($H$2*$V278)</f>
        <v>3262528.06635393</v>
      </c>
      <c r="Z278" s="219" t="e">
        <f aca="false">$Q$1+($Q$2*$X278)</f>
        <v>#DIV/0!</v>
      </c>
      <c r="AC278" s="253" t="n">
        <f aca="false">WEEKDAY(AD278)</f>
        <v>7</v>
      </c>
      <c r="AD278" s="218" t="n">
        <f aca="false">DATE(YEAR(AD277),MONTH(AD277),DAY(AD277)+1)</f>
        <v>36666</v>
      </c>
      <c r="AE278" s="223" t="b">
        <f aca="false">OR(AC278=1,AC278=7)</f>
        <v>1</v>
      </c>
      <c r="AF278" s="267" t="n">
        <f aca="false">IF($AE278=TRUE(),(VLOOKUP($AD278,$W$138:$Z$243,4)),(VLOOKUP($AD278,$U$138:$Z$397,5)))</f>
        <v>2781685.54794599</v>
      </c>
      <c r="AI278" s="253" t="n">
        <f aca="false">AJ278</f>
        <v>36538</v>
      </c>
      <c r="AJ278" s="254" t="n">
        <f aca="false">DATE(YEAR(AJ273),MONTH(AJ273),DAY(AJ273)+7)</f>
        <v>36538</v>
      </c>
      <c r="AK278" s="219" t="n">
        <f aca="false">VLOOKUP($AJ278,data!$B$6:$M$7000,11,0)</f>
        <v>3234000</v>
      </c>
    </row>
    <row r="279" customFormat="false" ht="11.25" hidden="false" customHeight="false" outlineLevel="0" collapsed="false">
      <c r="A279" s="253" t="n">
        <f aca="false">B279</f>
        <v>36725</v>
      </c>
      <c r="B279" s="218" t="n">
        <f aca="false">DATE(YEAR(B274),MONTH(B274),DAY(B274)+7)</f>
        <v>36725</v>
      </c>
      <c r="C279" s="219" t="n">
        <f aca="false">VLOOKUP($B279,data!$B$6:$M$9000,11,0)</f>
        <v>3577000</v>
      </c>
      <c r="D279" s="255" t="n">
        <f aca="false">VLOOKUP($B279,[6]Data!$A$10:$E$60000,4,0)</f>
        <v>85</v>
      </c>
      <c r="E279" s="255" t="n">
        <f aca="false">VLOOKUP($B279,[6]Data!$A$10:$E$60000,5,0)</f>
        <v>60.5</v>
      </c>
      <c r="F279" s="255" t="n">
        <f aca="false">AVERAGE($C273:$C279)</f>
        <v>3356714.28571429</v>
      </c>
      <c r="U279" s="218" t="n">
        <f aca="false">DATE(YEAR(U274),MONTH(U274),DAY(U274)+7)</f>
        <v>36725</v>
      </c>
      <c r="V279" s="265" t="n">
        <f aca="false">AVERAGE($D279:$E279)-$G$3</f>
        <v>7.75</v>
      </c>
      <c r="W279" s="218" t="n">
        <f aca="false">DATE(YEAR(W278),MONTH(W278),DAY(W278)+1)</f>
        <v>36927</v>
      </c>
      <c r="X279" s="265" t="e">
        <f aca="false">AVERAGE($N279:$O279)-$G$3</f>
        <v>#DIV/0!</v>
      </c>
      <c r="Y279" s="219" t="n">
        <f aca="false">$H$1+($H$2*$V279)</f>
        <v>3269916.17869445</v>
      </c>
      <c r="Z279" s="219" t="e">
        <f aca="false">$Q$1+($Q$2*$X279)</f>
        <v>#DIV/0!</v>
      </c>
      <c r="AC279" s="253" t="n">
        <f aca="false">WEEKDAY(AD279)</f>
        <v>1</v>
      </c>
      <c r="AD279" s="218" t="n">
        <f aca="false">DATE(YEAR(AD278),MONTH(AD278),DAY(AD278)+1)</f>
        <v>36667</v>
      </c>
      <c r="AE279" s="223" t="b">
        <f aca="false">OR(AC279=1,AC279=7)</f>
        <v>1</v>
      </c>
      <c r="AF279" s="267" t="n">
        <f aca="false">IF($AE279=TRUE(),(VLOOKUP($AD279,$W$138:$Z$243,4)),(VLOOKUP($AD279,$U$138:$Z$397,5)))</f>
        <v>2772746.00232273</v>
      </c>
      <c r="AI279" s="253" t="n">
        <f aca="false">AJ279</f>
        <v>36539</v>
      </c>
      <c r="AJ279" s="254" t="n">
        <f aca="false">DATE(YEAR(AJ274),MONTH(AJ274),DAY(AJ274)+7)</f>
        <v>36539</v>
      </c>
      <c r="AK279" s="219" t="n">
        <f aca="false">VLOOKUP($AJ279,data!$B$6:$M$7000,11,0)</f>
        <v>2908000</v>
      </c>
    </row>
    <row r="280" customFormat="false" ht="11.25" hidden="false" customHeight="false" outlineLevel="0" collapsed="false">
      <c r="A280" s="253" t="n">
        <f aca="false">B280</f>
        <v>36726</v>
      </c>
      <c r="B280" s="218" t="n">
        <f aca="false">DATE(YEAR(B275),MONTH(B275),DAY(B275)+7)</f>
        <v>36726</v>
      </c>
      <c r="C280" s="219" t="n">
        <f aca="false">VLOOKUP($B280,data!$B$6:$M$9000,11,0)</f>
        <v>3792000</v>
      </c>
      <c r="D280" s="255" t="n">
        <f aca="false">VLOOKUP($B280,[6]Data!$A$10:$E$60000,4,0)</f>
        <v>88</v>
      </c>
      <c r="E280" s="255" t="n">
        <f aca="false">VLOOKUP($B280,[6]Data!$A$10:$E$60000,5,0)</f>
        <v>64</v>
      </c>
      <c r="F280" s="255" t="n">
        <f aca="false">AVERAGE($C274:$C280)</f>
        <v>3433285.71428571</v>
      </c>
      <c r="U280" s="218" t="n">
        <f aca="false">DATE(YEAR(U275),MONTH(U275),DAY(U275)+7)</f>
        <v>36726</v>
      </c>
      <c r="V280" s="265" t="n">
        <f aca="false">AVERAGE($D280:$E280)-$G$3</f>
        <v>11</v>
      </c>
      <c r="W280" s="218" t="n">
        <f aca="false">DATE(YEAR(W279),MONTH(W279),DAY(W279)+1)</f>
        <v>36928</v>
      </c>
      <c r="X280" s="265" t="e">
        <f aca="false">AVERAGE($N280:$O280)-$G$3</f>
        <v>#DIV/0!</v>
      </c>
      <c r="Y280" s="219" t="n">
        <f aca="false">$H$1+($H$2*$V280)</f>
        <v>3281921.8612478</v>
      </c>
      <c r="Z280" s="219" t="e">
        <f aca="false">$Q$1+($Q$2*$X280)</f>
        <v>#DIV/0!</v>
      </c>
      <c r="AC280" s="253" t="n">
        <f aca="false">WEEKDAY(AD280)</f>
        <v>2</v>
      </c>
      <c r="AD280" s="218" t="n">
        <f aca="false">DATE(YEAR(AD279),MONTH(AD279),DAY(AD279)+1)</f>
        <v>36668</v>
      </c>
      <c r="AE280" s="223" t="b">
        <f aca="false">OR(AC280=1,AC280=7)</f>
        <v>0</v>
      </c>
      <c r="AF280" s="267" t="n">
        <f aca="false">IF($AE280=TRUE(),(VLOOKUP($AD280,$W$138:$Z$243,4)),(VLOOKUP($AD280,$U$138:$Z$397,5)))</f>
        <v>3279151.3191201</v>
      </c>
      <c r="AI280" s="253" t="n">
        <f aca="false">AJ280</f>
        <v>36542</v>
      </c>
      <c r="AJ280" s="254" t="n">
        <f aca="false">DATE(YEAR(AJ275),MONTH(AJ275),DAY(AJ275)+7)</f>
        <v>36542</v>
      </c>
      <c r="AK280" s="219" t="n">
        <f aca="false">VLOOKUP($AJ280,data!$B$6:$M$7000,11,0)</f>
        <v>2896000</v>
      </c>
    </row>
    <row r="281" customFormat="false" ht="11.25" hidden="false" customHeight="false" outlineLevel="0" collapsed="false">
      <c r="A281" s="253" t="n">
        <f aca="false">B281</f>
        <v>36727</v>
      </c>
      <c r="B281" s="218" t="n">
        <f aca="false">DATE(YEAR(B276),MONTH(B276),DAY(B276)+7)</f>
        <v>36727</v>
      </c>
      <c r="C281" s="219" t="n">
        <f aca="false">VLOOKUP($B281,data!$B$6:$M$9000,11,0)</f>
        <v>3721000</v>
      </c>
      <c r="D281" s="255" t="n">
        <f aca="false">VLOOKUP($B281,[6]Data!$A$10:$E$60000,4,0)</f>
        <v>87</v>
      </c>
      <c r="E281" s="255" t="n">
        <f aca="false">VLOOKUP($B281,[6]Data!$A$10:$E$60000,5,0)</f>
        <v>63.5</v>
      </c>
      <c r="F281" s="255" t="n">
        <f aca="false">AVERAGE($C275:$C281)</f>
        <v>3487428.57142857</v>
      </c>
      <c r="U281" s="218" t="n">
        <f aca="false">DATE(YEAR(U276),MONTH(U276),DAY(U276)+7)</f>
        <v>36727</v>
      </c>
      <c r="V281" s="265" t="n">
        <f aca="false">AVERAGE($D281:$E281)-$G$3</f>
        <v>10.25</v>
      </c>
      <c r="W281" s="218" t="n">
        <f aca="false">DATE(YEAR(W280),MONTH(W280),DAY(W280)+1)</f>
        <v>36929</v>
      </c>
      <c r="X281" s="265" t="e">
        <f aca="false">AVERAGE($N281:$O281)-$G$3</f>
        <v>#DIV/0!</v>
      </c>
      <c r="Y281" s="219" t="n">
        <f aca="false">$H$1+($H$2*$V281)</f>
        <v>3279151.3191201</v>
      </c>
      <c r="Z281" s="219" t="e">
        <f aca="false">$Q$1+($Q$2*$X281)</f>
        <v>#DIV/0!</v>
      </c>
      <c r="AC281" s="253" t="n">
        <f aca="false">WEEKDAY(AD281)</f>
        <v>3</v>
      </c>
      <c r="AD281" s="218" t="n">
        <f aca="false">DATE(YEAR(AD280),MONTH(AD280),DAY(AD280)+1)</f>
        <v>36669</v>
      </c>
      <c r="AE281" s="223" t="b">
        <f aca="false">OR(AC281=1,AC281=7)</f>
        <v>0</v>
      </c>
      <c r="AF281" s="267" t="n">
        <f aca="false">IF($AE281=TRUE(),(VLOOKUP($AD281,$W$138:$Z$243,4)),(VLOOKUP($AD281,$U$138:$Z$397,5)))</f>
        <v>3279151.3191201</v>
      </c>
      <c r="AI281" s="253" t="n">
        <f aca="false">AJ281</f>
        <v>36543</v>
      </c>
      <c r="AJ281" s="254" t="n">
        <f aca="false">DATE(YEAR(AJ276),MONTH(AJ276),DAY(AJ276)+7)</f>
        <v>36543</v>
      </c>
      <c r="AK281" s="219" t="n">
        <f aca="false">VLOOKUP($AJ281,data!$B$6:$M$7000,11,0)</f>
        <v>2701000</v>
      </c>
    </row>
    <row r="282" customFormat="false" ht="11.25" hidden="false" customHeight="false" outlineLevel="0" collapsed="false">
      <c r="A282" s="253" t="n">
        <f aca="false">B282</f>
        <v>36728</v>
      </c>
      <c r="B282" s="218" t="n">
        <f aca="false">DATE(YEAR(B277),MONTH(B277),DAY(B277)+7)</f>
        <v>36728</v>
      </c>
      <c r="C282" s="219" t="n">
        <f aca="false">VLOOKUP($B282,data!$B$6:$M$9000,11,0)</f>
        <v>3551000</v>
      </c>
      <c r="D282" s="255" t="n">
        <f aca="false">VLOOKUP($B282,[6]Data!$A$10:$E$60000,4,0)</f>
        <v>87</v>
      </c>
      <c r="E282" s="255" t="n">
        <f aca="false">VLOOKUP($B282,[6]Data!$A$10:$E$60000,5,0)</f>
        <v>63.5</v>
      </c>
      <c r="F282" s="255" t="n">
        <f aca="false">AVERAGE($C276:$C282)</f>
        <v>3516285.71428571</v>
      </c>
      <c r="U282" s="218" t="n">
        <f aca="false">DATE(YEAR(U277),MONTH(U277),DAY(U277)+7)</f>
        <v>36728</v>
      </c>
      <c r="V282" s="265" t="n">
        <f aca="false">AVERAGE($D282:$E282)-$G$3</f>
        <v>10.25</v>
      </c>
      <c r="W282" s="218" t="n">
        <f aca="false">DATE(YEAR(W281),MONTH(W281),DAY(W281)+1)</f>
        <v>36930</v>
      </c>
      <c r="X282" s="265" t="e">
        <f aca="false">AVERAGE($N282:$O282)-$G$3</f>
        <v>#DIV/0!</v>
      </c>
      <c r="Y282" s="219" t="n">
        <f aca="false">$H$1+($H$2*$V282)</f>
        <v>3279151.3191201</v>
      </c>
      <c r="Z282" s="219" t="e">
        <f aca="false">$Q$1+($Q$2*$X282)</f>
        <v>#DIV/0!</v>
      </c>
      <c r="AC282" s="253" t="n">
        <f aca="false">WEEKDAY(AD282)</f>
        <v>4</v>
      </c>
      <c r="AD282" s="218" t="n">
        <f aca="false">DATE(YEAR(AD281),MONTH(AD281),DAY(AD281)+1)</f>
        <v>36670</v>
      </c>
      <c r="AE282" s="223" t="b">
        <f aca="false">OR(AC282=1,AC282=7)</f>
        <v>0</v>
      </c>
      <c r="AF282" s="267" t="n">
        <f aca="false">IF($AE282=TRUE(),(VLOOKUP($AD282,$W$138:$Z$243,4)),(VLOOKUP($AD282,$U$138:$Z$397,5)))</f>
        <v>3269916.17869445</v>
      </c>
      <c r="AI282" s="253" t="n">
        <f aca="false">AJ282</f>
        <v>36544</v>
      </c>
      <c r="AJ282" s="254" t="n">
        <f aca="false">DATE(YEAR(AJ277),MONTH(AJ277),DAY(AJ277)+7)</f>
        <v>36544</v>
      </c>
      <c r="AK282" s="219" t="n">
        <f aca="false">VLOOKUP($AJ282,data!$B$6:$M$7000,11,0)</f>
        <v>2709000</v>
      </c>
    </row>
    <row r="283" customFormat="false" ht="11.25" hidden="false" customHeight="false" outlineLevel="0" collapsed="false">
      <c r="A283" s="253" t="n">
        <f aca="false">B283</f>
        <v>36731</v>
      </c>
      <c r="B283" s="218" t="n">
        <f aca="false">DATE(YEAR(B278),MONTH(B278),DAY(B278)+7)</f>
        <v>36731</v>
      </c>
      <c r="C283" s="219" t="n">
        <f aca="false">VLOOKUP($B283,data!$B$6:$M$9000,11,0)</f>
        <v>3855000</v>
      </c>
      <c r="D283" s="255" t="n">
        <f aca="false">VLOOKUP($B283,[6]Data!$A$10:$E$60000,4,0)</f>
        <v>88</v>
      </c>
      <c r="E283" s="255" t="n">
        <f aca="false">VLOOKUP($B283,[6]Data!$A$10:$E$60000,5,0)</f>
        <v>67</v>
      </c>
      <c r="F283" s="255" t="n">
        <f aca="false">AVERAGE($C277:$C283)</f>
        <v>3594714.28571429</v>
      </c>
      <c r="U283" s="218" t="n">
        <f aca="false">DATE(YEAR(U278),MONTH(U278),DAY(U278)+7)</f>
        <v>36731</v>
      </c>
      <c r="V283" s="265" t="n">
        <f aca="false">AVERAGE($D283:$E283)-$G$3</f>
        <v>12.5</v>
      </c>
      <c r="W283" s="218" t="n">
        <f aca="false">DATE(YEAR(W282),MONTH(W282),DAY(W282)+1)</f>
        <v>36931</v>
      </c>
      <c r="X283" s="265" t="e">
        <f aca="false">AVERAGE($N283:$O283)-$G$3</f>
        <v>#DIV/0!</v>
      </c>
      <c r="Y283" s="219" t="n">
        <f aca="false">$H$1+($H$2*$V283)</f>
        <v>3287462.94550319</v>
      </c>
      <c r="Z283" s="219" t="e">
        <f aca="false">$Q$1+($Q$2*$X283)</f>
        <v>#DIV/0!</v>
      </c>
      <c r="AC283" s="253" t="n">
        <f aca="false">WEEKDAY(AD283)</f>
        <v>5</v>
      </c>
      <c r="AD283" s="218" t="n">
        <f aca="false">DATE(YEAR(AD282),MONTH(AD282),DAY(AD282)+1)</f>
        <v>36671</v>
      </c>
      <c r="AE283" s="223" t="b">
        <f aca="false">OR(AC283=1,AC283=7)</f>
        <v>0</v>
      </c>
      <c r="AF283" s="267" t="n">
        <f aca="false">IF($AE283=TRUE(),(VLOOKUP($AD283,$W$138:$Z$243,4)),(VLOOKUP($AD283,$U$138:$Z$397,5)))</f>
        <v>3253292.92592827</v>
      </c>
      <c r="AI283" s="253" t="n">
        <f aca="false">AJ283</f>
        <v>36545</v>
      </c>
      <c r="AJ283" s="254" t="n">
        <f aca="false">DATE(YEAR(AJ278),MONTH(AJ278),DAY(AJ278)+7)</f>
        <v>36545</v>
      </c>
      <c r="AK283" s="219" t="n">
        <f aca="false">VLOOKUP($AJ283,data!$B$6:$M$7000,11,0)</f>
        <v>2735000</v>
      </c>
    </row>
    <row r="284" customFormat="false" ht="11.25" hidden="false" customHeight="false" outlineLevel="0" collapsed="false">
      <c r="A284" s="253" t="n">
        <f aca="false">B284</f>
        <v>36732</v>
      </c>
      <c r="B284" s="218" t="n">
        <f aca="false">DATE(YEAR(B279),MONTH(B279),DAY(B279)+7)</f>
        <v>36732</v>
      </c>
      <c r="C284" s="219" t="n">
        <f aca="false">VLOOKUP($B284,data!$B$6:$M$9000,11,0)</f>
        <v>3867000</v>
      </c>
      <c r="D284" s="255" t="n">
        <f aca="false">VLOOKUP($B284,[6]Data!$A$10:$E$60000,4,0)</f>
        <v>90.5</v>
      </c>
      <c r="E284" s="255" t="n">
        <f aca="false">VLOOKUP($B284,[6]Data!$A$10:$E$60000,5,0)</f>
        <v>66.5</v>
      </c>
      <c r="F284" s="255" t="n">
        <f aca="false">AVERAGE($C278:$C284)</f>
        <v>3681714.28571429</v>
      </c>
      <c r="U284" s="218" t="n">
        <f aca="false">DATE(YEAR(U279),MONTH(U279),DAY(U279)+7)</f>
        <v>36732</v>
      </c>
      <c r="V284" s="265" t="n">
        <f aca="false">AVERAGE($D284:$E284)-$G$3</f>
        <v>13.5</v>
      </c>
      <c r="W284" s="218" t="n">
        <f aca="false">DATE(YEAR(W283),MONTH(W283),DAY(W283)+1)</f>
        <v>36932</v>
      </c>
      <c r="X284" s="265" t="e">
        <f aca="false">AVERAGE($N284:$O284)-$G$3</f>
        <v>#DIV/0!</v>
      </c>
      <c r="Y284" s="219" t="n">
        <f aca="false">$H$1+($H$2*$V284)</f>
        <v>3291157.00167346</v>
      </c>
      <c r="Z284" s="219" t="e">
        <f aca="false">$Q$1+($Q$2*$X284)</f>
        <v>#DIV/0!</v>
      </c>
      <c r="AC284" s="253" t="n">
        <f aca="false">WEEKDAY(AD284)</f>
        <v>6</v>
      </c>
      <c r="AD284" s="218" t="n">
        <f aca="false">DATE(YEAR(AD283),MONTH(AD283),DAY(AD283)+1)</f>
        <v>36672</v>
      </c>
      <c r="AE284" s="223" t="b">
        <f aca="false">OR(AC284=1,AC284=7)</f>
        <v>0</v>
      </c>
      <c r="AF284" s="267" t="n">
        <f aca="false">IF($AE284=TRUE(),(VLOOKUP($AD284,$W$138:$Z$243,4)),(VLOOKUP($AD284,$U$138:$Z$397,5)))</f>
        <v>3258834.01018366</v>
      </c>
      <c r="AI284" s="253" t="n">
        <f aca="false">AJ284</f>
        <v>36546</v>
      </c>
      <c r="AJ284" s="254" t="n">
        <f aca="false">DATE(YEAR(AJ279),MONTH(AJ279),DAY(AJ279)+7)</f>
        <v>36546</v>
      </c>
      <c r="AK284" s="219" t="n">
        <f aca="false">VLOOKUP($AJ284,data!$B$6:$M$7000,11,0)</f>
        <v>2809000</v>
      </c>
    </row>
    <row r="285" customFormat="false" ht="11.25" hidden="false" customHeight="false" outlineLevel="0" collapsed="false">
      <c r="A285" s="253" t="n">
        <f aca="false">B285</f>
        <v>36733</v>
      </c>
      <c r="B285" s="218" t="n">
        <f aca="false">DATE(YEAR(B280),MONTH(B280),DAY(B280)+7)</f>
        <v>36733</v>
      </c>
      <c r="C285" s="219" t="n">
        <f aca="false">VLOOKUP($B285,data!$B$6:$M$9000,11,0)</f>
        <v>3845000</v>
      </c>
      <c r="D285" s="255" t="n">
        <f aca="false">VLOOKUP($B285,[6]Data!$A$10:$E$60000,4,0)</f>
        <v>86</v>
      </c>
      <c r="E285" s="255" t="n">
        <f aca="false">VLOOKUP($B285,[6]Data!$A$10:$E$60000,5,0)</f>
        <v>65</v>
      </c>
      <c r="F285" s="255" t="n">
        <f aca="false">AVERAGE($C279:$C285)</f>
        <v>3744000</v>
      </c>
      <c r="U285" s="218" t="n">
        <f aca="false">DATE(YEAR(U280),MONTH(U280),DAY(U280)+7)</f>
        <v>36733</v>
      </c>
      <c r="V285" s="265" t="n">
        <f aca="false">AVERAGE($D285:$E285)-$G$3</f>
        <v>10.5</v>
      </c>
      <c r="W285" s="218" t="n">
        <f aca="false">DATE(YEAR(W284),MONTH(W284),DAY(W284)+1)</f>
        <v>36933</v>
      </c>
      <c r="X285" s="265" t="e">
        <f aca="false">AVERAGE($N285:$O285)-$G$3</f>
        <v>#DIV/0!</v>
      </c>
      <c r="Y285" s="219" t="n">
        <f aca="false">$H$1+($H$2*$V285)</f>
        <v>3280074.83316267</v>
      </c>
      <c r="Z285" s="219" t="e">
        <f aca="false">$Q$1+($Q$2*$X285)</f>
        <v>#DIV/0!</v>
      </c>
      <c r="AC285" s="253" t="n">
        <f aca="false">WEEKDAY(AD285)</f>
        <v>7</v>
      </c>
      <c r="AD285" s="218" t="n">
        <f aca="false">DATE(YEAR(AD284),MONTH(AD284),DAY(AD284)+1)</f>
        <v>36673</v>
      </c>
      <c r="AE285" s="223" t="b">
        <f aca="false">OR(AC285=1,AC285=7)</f>
        <v>1</v>
      </c>
      <c r="AF285" s="267" t="n">
        <f aca="false">IF($AE285=TRUE(),(VLOOKUP($AD285,$W$138:$Z$243,4)),(VLOOKUP($AD285,$U$138:$Z$397,5)))</f>
        <v>2771468.92437655</v>
      </c>
      <c r="AI285" s="253" t="n">
        <f aca="false">AJ285</f>
        <v>36549</v>
      </c>
      <c r="AJ285" s="254" t="n">
        <f aca="false">DATE(YEAR(AJ280),MONTH(AJ280),DAY(AJ280)+7)</f>
        <v>36549</v>
      </c>
      <c r="AK285" s="219" t="n">
        <f aca="false">VLOOKUP($AJ285,data!$B$6:$M$7000,11,0)</f>
        <v>2652000</v>
      </c>
    </row>
    <row r="286" customFormat="false" ht="11.25" hidden="false" customHeight="false" outlineLevel="0" collapsed="false">
      <c r="A286" s="253" t="n">
        <f aca="false">B286</f>
        <v>36734</v>
      </c>
      <c r="B286" s="218" t="n">
        <f aca="false">DATE(YEAR(B281),MONTH(B281),DAY(B281)+7)</f>
        <v>36734</v>
      </c>
      <c r="C286" s="219" t="n">
        <f aca="false">VLOOKUP($B286,data!$B$6:$M$9000,11,0)</f>
        <v>3919000</v>
      </c>
      <c r="D286" s="255" t="n">
        <f aca="false">VLOOKUP($B286,[6]Data!$A$10:$E$60000,4,0)</f>
        <v>84</v>
      </c>
      <c r="E286" s="255" t="n">
        <f aca="false">VLOOKUP($B286,[6]Data!$A$10:$E$60000,5,0)</f>
        <v>62.5</v>
      </c>
      <c r="F286" s="255" t="n">
        <f aca="false">AVERAGE($C280:$C286)</f>
        <v>3792857.14285714</v>
      </c>
      <c r="U286" s="218" t="n">
        <f aca="false">DATE(YEAR(U281),MONTH(U281),DAY(U281)+7)</f>
        <v>36734</v>
      </c>
      <c r="V286" s="265" t="n">
        <f aca="false">AVERAGE($D286:$E286)-$G$3</f>
        <v>8.25</v>
      </c>
      <c r="W286" s="218" t="n">
        <f aca="false">DATE(YEAR(W285),MONTH(W285),DAY(W285)+1)</f>
        <v>36934</v>
      </c>
      <c r="X286" s="265" t="e">
        <f aca="false">AVERAGE($N286:$O286)-$G$3</f>
        <v>#DIV/0!</v>
      </c>
      <c r="Y286" s="219" t="n">
        <f aca="false">$H$1+($H$2*$V286)</f>
        <v>3271763.20677958</v>
      </c>
      <c r="Z286" s="219" t="e">
        <f aca="false">$Q$1+($Q$2*$X286)</f>
        <v>#DIV/0!</v>
      </c>
      <c r="AC286" s="253" t="n">
        <f aca="false">WEEKDAY(AD286)</f>
        <v>1</v>
      </c>
      <c r="AD286" s="218" t="n">
        <f aca="false">DATE(YEAR(AD285),MONTH(AD285),DAY(AD285)+1)</f>
        <v>36674</v>
      </c>
      <c r="AE286" s="223" t="b">
        <f aca="false">OR(AC286=1,AC286=7)</f>
        <v>1</v>
      </c>
      <c r="AF286" s="267" t="n">
        <f aca="false">IF($AE286=TRUE(),(VLOOKUP($AD286,$W$138:$Z$243,4)),(VLOOKUP($AD286,$U$138:$Z$397,5)))</f>
        <v>2767637.69053801</v>
      </c>
      <c r="AI286" s="253" t="n">
        <f aca="false">AJ286</f>
        <v>36550</v>
      </c>
      <c r="AJ286" s="254" t="n">
        <f aca="false">DATE(YEAR(AJ281),MONTH(AJ281),DAY(AJ281)+7)</f>
        <v>36550</v>
      </c>
      <c r="AK286" s="219" t="n">
        <f aca="false">VLOOKUP($AJ286,data!$B$6:$M$7000,11,0)</f>
        <v>2967000</v>
      </c>
    </row>
    <row r="287" customFormat="false" ht="11.25" hidden="false" customHeight="false" outlineLevel="0" collapsed="false">
      <c r="A287" s="253" t="n">
        <f aca="false">B287</f>
        <v>36735</v>
      </c>
      <c r="B287" s="218" t="n">
        <f aca="false">DATE(YEAR(B282),MONTH(B282),DAY(B282)+7)</f>
        <v>36735</v>
      </c>
      <c r="C287" s="219" t="n">
        <f aca="false">VLOOKUP($B287,data!$B$6:$M$9000,11,0)</f>
        <v>3905000</v>
      </c>
      <c r="D287" s="255" t="n">
        <f aca="false">VLOOKUP($B287,[6]Data!$A$10:$E$60000,4,0)</f>
        <v>86</v>
      </c>
      <c r="E287" s="255" t="n">
        <f aca="false">VLOOKUP($B287,[6]Data!$A$10:$E$60000,5,0)</f>
        <v>65.5</v>
      </c>
      <c r="F287" s="255" t="n">
        <f aca="false">AVERAGE($C281:$C287)</f>
        <v>3809000</v>
      </c>
      <c r="U287" s="218" t="n">
        <f aca="false">DATE(YEAR(U282),MONTH(U282),DAY(U282)+7)</f>
        <v>36735</v>
      </c>
      <c r="V287" s="265" t="n">
        <f aca="false">AVERAGE($D287:$E287)-$G$3</f>
        <v>10.75</v>
      </c>
      <c r="W287" s="218" t="n">
        <f aca="false">DATE(YEAR(W286),MONTH(W286),DAY(W286)+1)</f>
        <v>36935</v>
      </c>
      <c r="X287" s="265" t="e">
        <f aca="false">AVERAGE($N287:$O287)-$G$3</f>
        <v>#DIV/0!</v>
      </c>
      <c r="Y287" s="219" t="n">
        <f aca="false">$H$1+($H$2*$V287)</f>
        <v>3280998.34720524</v>
      </c>
      <c r="Z287" s="219" t="e">
        <f aca="false">$Q$1+($Q$2*$X287)</f>
        <v>#DIV/0!</v>
      </c>
      <c r="AC287" s="253" t="n">
        <f aca="false">WEEKDAY(AD287)</f>
        <v>2</v>
      </c>
      <c r="AD287" s="218" t="n">
        <f aca="false">DATE(YEAR(AD286),MONTH(AD286),DAY(AD286)+1)</f>
        <v>36675</v>
      </c>
      <c r="AE287" s="223" t="b">
        <f aca="false">OR(AC287=1,AC287=7)</f>
        <v>0</v>
      </c>
      <c r="AF287" s="267" t="n">
        <f aca="false">IF($AE287=TRUE(),(VLOOKUP($AD287,$W$138:$Z$243,4)),(VLOOKUP($AD287,$U$138:$Z$397,5)))</f>
        <v>3268992.66465188</v>
      </c>
      <c r="AI287" s="253" t="n">
        <f aca="false">AJ287</f>
        <v>36551</v>
      </c>
      <c r="AJ287" s="254" t="n">
        <f aca="false">DATE(YEAR(AJ282),MONTH(AJ282),DAY(AJ282)+7)</f>
        <v>36551</v>
      </c>
      <c r="AK287" s="219" t="n">
        <f aca="false">VLOOKUP($AJ287,data!$B$6:$M$7000,11,0)</f>
        <v>3101000</v>
      </c>
    </row>
    <row r="288" customFormat="false" ht="11.25" hidden="false" customHeight="false" outlineLevel="0" collapsed="false">
      <c r="A288" s="253" t="n">
        <f aca="false">B288</f>
        <v>36738</v>
      </c>
      <c r="B288" s="218" t="n">
        <f aca="false">DATE(YEAR(B283),MONTH(B283),DAY(B283)+7)</f>
        <v>36738</v>
      </c>
      <c r="C288" s="219" t="n">
        <f aca="false">VLOOKUP($B288,data!$B$6:$M$9000,11,0)</f>
        <v>3886000</v>
      </c>
      <c r="D288" s="255" t="n">
        <f aca="false">VLOOKUP($B288,[6]Data!$A$10:$E$60000,4,0)</f>
        <v>91.5</v>
      </c>
      <c r="E288" s="255" t="n">
        <f aca="false">VLOOKUP($B288,[6]Data!$A$10:$E$60000,5,0)</f>
        <v>69</v>
      </c>
      <c r="F288" s="255" t="n">
        <f aca="false">AVERAGE($C282:$C288)</f>
        <v>3832571.42857143</v>
      </c>
      <c r="U288" s="218" t="n">
        <f aca="false">DATE(YEAR(U283),MONTH(U283),DAY(U283)+7)</f>
        <v>36738</v>
      </c>
      <c r="V288" s="265" t="n">
        <f aca="false">AVERAGE($D288:$E288)-$G$3</f>
        <v>15.25</v>
      </c>
      <c r="W288" s="218" t="n">
        <f aca="false">DATE(YEAR(W287),MONTH(W287),DAY(W287)+1)</f>
        <v>36936</v>
      </c>
      <c r="X288" s="265" t="e">
        <f aca="false">AVERAGE($N288:$O288)-$G$3</f>
        <v>#DIV/0!</v>
      </c>
      <c r="Y288" s="219" t="n">
        <f aca="false">$H$1+($H$2*$V288)</f>
        <v>3297621.59997141</v>
      </c>
      <c r="Z288" s="219" t="e">
        <f aca="false">$Q$1+($Q$2*$X288)</f>
        <v>#DIV/0!</v>
      </c>
      <c r="AC288" s="253" t="n">
        <f aca="false">WEEKDAY(AD288)</f>
        <v>3</v>
      </c>
      <c r="AD288" s="218" t="n">
        <f aca="false">DATE(YEAR(AD287),MONTH(AD287),DAY(AD287)+1)</f>
        <v>36676</v>
      </c>
      <c r="AE288" s="223" t="b">
        <f aca="false">OR(AC288=1,AC288=7)</f>
        <v>0</v>
      </c>
      <c r="AF288" s="267" t="n">
        <f aca="false">IF($AE288=TRUE(),(VLOOKUP($AD288,$W$138:$Z$243,4)),(VLOOKUP($AD288,$U$138:$Z$397,5)))</f>
        <v>3256986.98209853</v>
      </c>
      <c r="AI288" s="253" t="n">
        <f aca="false">AJ288</f>
        <v>36552</v>
      </c>
      <c r="AJ288" s="254" t="n">
        <f aca="false">DATE(YEAR(AJ283),MONTH(AJ283),DAY(AJ283)+7)</f>
        <v>36552</v>
      </c>
      <c r="AK288" s="219" t="n">
        <f aca="false">VLOOKUP($AJ288,data!$B$6:$M$7000,11,0)</f>
        <v>3245000</v>
      </c>
    </row>
    <row r="289" customFormat="false" ht="11.25" hidden="false" customHeight="false" outlineLevel="0" collapsed="false">
      <c r="A289" s="253" t="n">
        <f aca="false">B289</f>
        <v>36739</v>
      </c>
      <c r="B289" s="218" t="n">
        <f aca="false">DATE(YEAR(B284),MONTH(B284),DAY(B284)+7)</f>
        <v>36739</v>
      </c>
      <c r="C289" s="219" t="n">
        <f aca="false">VLOOKUP($B289,data!$B$6:$M$9000,11,0)</f>
        <v>4016000</v>
      </c>
      <c r="D289" s="255" t="n">
        <f aca="false">VLOOKUP($B289,[6]Data!$A$10:$E$60000,4,0)</f>
        <v>93</v>
      </c>
      <c r="E289" s="255" t="n">
        <f aca="false">VLOOKUP($B289,[6]Data!$A$10:$E$60000,5,0)</f>
        <v>71.5</v>
      </c>
      <c r="F289" s="255" t="n">
        <f aca="false">AVERAGE($C283:$C289)</f>
        <v>3899000</v>
      </c>
      <c r="U289" s="218" t="n">
        <f aca="false">DATE(YEAR(U284),MONTH(U284),DAY(U284)+7)</f>
        <v>36739</v>
      </c>
      <c r="V289" s="265" t="n">
        <f aca="false">AVERAGE($D289:$E289)-$G$3</f>
        <v>17.25</v>
      </c>
      <c r="W289" s="218" t="n">
        <f aca="false">DATE(YEAR(W288),MONTH(W288),DAY(W288)+1)</f>
        <v>36937</v>
      </c>
      <c r="X289" s="265" t="e">
        <f aca="false">AVERAGE($N289:$O289)-$G$3</f>
        <v>#DIV/0!</v>
      </c>
      <c r="Y289" s="219" t="n">
        <f aca="false">$H$1+($H$2*$V289)</f>
        <v>3305009.71231194</v>
      </c>
      <c r="Z289" s="219" t="e">
        <f aca="false">$Q$1+($Q$2*$X289)</f>
        <v>#DIV/0!</v>
      </c>
      <c r="AC289" s="253" t="n">
        <f aca="false">WEEKDAY(AD289)</f>
        <v>4</v>
      </c>
      <c r="AD289" s="218" t="n">
        <f aca="false">DATE(YEAR(AD288),MONTH(AD288),DAY(AD288)+1)</f>
        <v>36677</v>
      </c>
      <c r="AE289" s="223" t="b">
        <f aca="false">OR(AC289=1,AC289=7)</f>
        <v>0</v>
      </c>
      <c r="AF289" s="267" t="n">
        <f aca="false">IF($AE289=TRUE(),(VLOOKUP($AD289,$W$138:$Z$243,4)),(VLOOKUP($AD289,$U$138:$Z$397,5)))</f>
        <v>3256986.98209853</v>
      </c>
      <c r="AI289" s="253" t="n">
        <f aca="false">AJ289</f>
        <v>36553</v>
      </c>
      <c r="AJ289" s="254" t="n">
        <f aca="false">DATE(YEAR(AJ284),MONTH(AJ284),DAY(AJ284)+7)</f>
        <v>36553</v>
      </c>
      <c r="AK289" s="219" t="n">
        <f aca="false">VLOOKUP($AJ289,data!$B$6:$M$7000,11,0)</f>
        <v>3092000</v>
      </c>
    </row>
    <row r="290" customFormat="false" ht="11.25" hidden="false" customHeight="false" outlineLevel="0" collapsed="false">
      <c r="A290" s="253" t="n">
        <f aca="false">B290</f>
        <v>36740</v>
      </c>
      <c r="B290" s="218" t="n">
        <f aca="false">DATE(YEAR(B285),MONTH(B285),DAY(B285)+7)</f>
        <v>36740</v>
      </c>
      <c r="C290" s="219" t="n">
        <f aca="false">VLOOKUP($B290,data!$B$6:$M$9000,11,0)</f>
        <v>3907000</v>
      </c>
      <c r="D290" s="255" t="n">
        <f aca="false">VLOOKUP($B290,[6]Data!$A$10:$E$60000,4,0)</f>
        <v>92.5</v>
      </c>
      <c r="E290" s="255" t="n">
        <f aca="false">VLOOKUP($B290,[6]Data!$A$10:$E$60000,5,0)</f>
        <v>71</v>
      </c>
      <c r="F290" s="255" t="n">
        <f aca="false">AVERAGE($C284:$C290)</f>
        <v>3906428.57142857</v>
      </c>
      <c r="U290" s="218" t="n">
        <f aca="false">DATE(YEAR(U285),MONTH(U285),DAY(U285)+7)</f>
        <v>36740</v>
      </c>
      <c r="V290" s="265" t="n">
        <f aca="false">AVERAGE($D290:$E290)-$G$3</f>
        <v>16.75</v>
      </c>
      <c r="W290" s="218" t="n">
        <f aca="false">DATE(YEAR(W289),MONTH(W289),DAY(W289)+1)</f>
        <v>36938</v>
      </c>
      <c r="X290" s="265" t="e">
        <f aca="false">AVERAGE($N290:$O290)-$G$3</f>
        <v>#DIV/0!</v>
      </c>
      <c r="Y290" s="219" t="n">
        <f aca="false">$H$1+($H$2*$V290)</f>
        <v>3303162.68422681</v>
      </c>
      <c r="Z290" s="219" t="e">
        <f aca="false">$Q$1+($Q$2*$X290)</f>
        <v>#DIV/0!</v>
      </c>
      <c r="AC290" s="253" t="n">
        <f aca="false">WEEKDAY(AD290)</f>
        <v>5</v>
      </c>
      <c r="AD290" s="218" t="n">
        <f aca="false">DATE(YEAR(AD289),MONTH(AD289),DAY(AD289)+1)</f>
        <v>36678</v>
      </c>
      <c r="AE290" s="223" t="b">
        <f aca="false">OR(AC290=1,AC290=7)</f>
        <v>0</v>
      </c>
      <c r="AF290" s="267" t="n">
        <f aca="false">IF($AE290=TRUE(),(VLOOKUP($AD290,$W$138:$Z$243,4)),(VLOOKUP($AD290,$U$138:$Z$397,5)))</f>
        <v>3263451.58039649</v>
      </c>
      <c r="AI290" s="253" t="n">
        <f aca="false">AJ290</f>
        <v>36556</v>
      </c>
      <c r="AJ290" s="254" t="n">
        <f aca="false">DATE(YEAR(AJ285),MONTH(AJ285),DAY(AJ285)+7)</f>
        <v>36556</v>
      </c>
      <c r="AK290" s="219" t="n">
        <f aca="false">VLOOKUP($AJ290,data!$B$6:$M$7000,11,0)</f>
        <v>3272000</v>
      </c>
    </row>
    <row r="291" customFormat="false" ht="11.25" hidden="false" customHeight="false" outlineLevel="0" collapsed="false">
      <c r="A291" s="253" t="n">
        <f aca="false">B291</f>
        <v>36741</v>
      </c>
      <c r="B291" s="218" t="n">
        <f aca="false">DATE(YEAR(B286),MONTH(B286),DAY(B286)+7)</f>
        <v>36741</v>
      </c>
      <c r="C291" s="219" t="n">
        <f aca="false">VLOOKUP($B291,data!$B$6:$M$9000,11,0)</f>
        <v>3995000</v>
      </c>
      <c r="D291" s="255" t="n">
        <f aca="false">VLOOKUP($B291,[6]Data!$A$10:$E$60000,4,0)</f>
        <v>88.5</v>
      </c>
      <c r="E291" s="255" t="n">
        <f aca="false">VLOOKUP($B291,[6]Data!$A$10:$E$60000,5,0)</f>
        <v>71</v>
      </c>
      <c r="F291" s="255" t="n">
        <f aca="false">AVERAGE($C285:$C291)</f>
        <v>3924714.28571429</v>
      </c>
      <c r="U291" s="218" t="n">
        <f aca="false">DATE(YEAR(U286),MONTH(U286),DAY(U286)+7)</f>
        <v>36741</v>
      </c>
      <c r="V291" s="265" t="n">
        <f aca="false">AVERAGE($D291:$E291)-$G$3</f>
        <v>14.75</v>
      </c>
      <c r="W291" s="218" t="n">
        <f aca="false">DATE(YEAR(W290),MONTH(W290),DAY(W290)+1)</f>
        <v>36939</v>
      </c>
      <c r="X291" s="265" t="e">
        <f aca="false">AVERAGE($N291:$O291)-$G$3</f>
        <v>#DIV/0!</v>
      </c>
      <c r="Y291" s="219" t="n">
        <f aca="false">$H$1+($H$2*$V291)</f>
        <v>3295774.57188628</v>
      </c>
      <c r="Z291" s="219" t="e">
        <f aca="false">$Q$1+($Q$2*$X291)</f>
        <v>#DIV/0!</v>
      </c>
      <c r="AC291" s="253" t="n">
        <f aca="false">WEEKDAY(AD291)</f>
        <v>6</v>
      </c>
      <c r="AD291" s="218" t="n">
        <f aca="false">DATE(YEAR(AD290),MONTH(AD290),DAY(AD290)+1)</f>
        <v>36679</v>
      </c>
      <c r="AE291" s="223" t="b">
        <f aca="false">OR(AC291=1,AC291=7)</f>
        <v>0</v>
      </c>
      <c r="AF291" s="267" t="n">
        <f aca="false">IF($AE291=TRUE(),(VLOOKUP($AD291,$W$138:$Z$243,4)),(VLOOKUP($AD291,$U$138:$Z$397,5)))</f>
        <v>3266222.12252419</v>
      </c>
      <c r="AI291" s="253" t="n">
        <f aca="false">AJ291</f>
        <v>36557</v>
      </c>
      <c r="AJ291" s="254" t="n">
        <f aca="false">DATE(YEAR(AJ286),MONTH(AJ286),DAY(AJ286)+7)</f>
        <v>36557</v>
      </c>
      <c r="AK291" s="219" t="n">
        <f aca="false">VLOOKUP($AJ291,data!$B$6:$M$7000,11,0)</f>
        <v>2871000</v>
      </c>
    </row>
    <row r="292" customFormat="false" ht="11.25" hidden="false" customHeight="false" outlineLevel="0" collapsed="false">
      <c r="A292" s="253" t="n">
        <f aca="false">B292</f>
        <v>36742</v>
      </c>
      <c r="B292" s="218" t="n">
        <f aca="false">DATE(YEAR(B287),MONTH(B287),DAY(B287)+7)</f>
        <v>36742</v>
      </c>
      <c r="C292" s="219" t="n">
        <f aca="false">VLOOKUP($B292,data!$B$6:$M$9000,11,0)</f>
        <v>3851000</v>
      </c>
      <c r="D292" s="255" t="n">
        <f aca="false">VLOOKUP($B292,[6]Data!$A$10:$E$60000,4,0)</f>
        <v>86.5</v>
      </c>
      <c r="E292" s="255" t="n">
        <f aca="false">VLOOKUP($B292,[6]Data!$A$10:$E$60000,5,0)</f>
        <v>68.5</v>
      </c>
      <c r="F292" s="255" t="n">
        <f aca="false">AVERAGE($C286:$C292)</f>
        <v>3925571.42857143</v>
      </c>
      <c r="U292" s="218" t="n">
        <f aca="false">DATE(YEAR(U287),MONTH(U287),DAY(U287)+7)</f>
        <v>36742</v>
      </c>
      <c r="V292" s="265" t="n">
        <f aca="false">AVERAGE($D292:$E292)-$G$3</f>
        <v>12.5</v>
      </c>
      <c r="W292" s="218" t="n">
        <f aca="false">DATE(YEAR(W291),MONTH(W291),DAY(W291)+1)</f>
        <v>36940</v>
      </c>
      <c r="X292" s="265" t="e">
        <f aca="false">AVERAGE($N292:$O292)-$G$3</f>
        <v>#DIV/0!</v>
      </c>
      <c r="Y292" s="219" t="n">
        <f aca="false">$H$1+($H$2*$V292)</f>
        <v>3287462.94550319</v>
      </c>
      <c r="Z292" s="219" t="e">
        <f aca="false">$Q$1+($Q$2*$X292)</f>
        <v>#DIV/0!</v>
      </c>
      <c r="AC292" s="253" t="n">
        <f aca="false">WEEKDAY(AD292)</f>
        <v>7</v>
      </c>
      <c r="AD292" s="218" t="n">
        <f aca="false">DATE(YEAR(AD291),MONTH(AD291),DAY(AD291)+1)</f>
        <v>36680</v>
      </c>
      <c r="AE292" s="223" t="b">
        <f aca="false">OR(AC292=1,AC292=7)</f>
        <v>1</v>
      </c>
      <c r="AF292" s="267" t="n">
        <f aca="false">IF($AE292=TRUE(),(VLOOKUP($AD292,$W$138:$Z$243,4)),(VLOOKUP($AD292,$U$138:$Z$397,5)))</f>
        <v>2782962.62589217</v>
      </c>
      <c r="AI292" s="253" t="n">
        <f aca="false">AJ292</f>
        <v>36558</v>
      </c>
      <c r="AJ292" s="254" t="n">
        <f aca="false">DATE(YEAR(AJ287),MONTH(AJ287),DAY(AJ287)+7)</f>
        <v>36558</v>
      </c>
      <c r="AK292" s="219" t="n">
        <f aca="false">VLOOKUP($AJ292,data!$B$6:$M$7000,11,0)</f>
        <v>2784000</v>
      </c>
    </row>
    <row r="293" customFormat="false" ht="11.25" hidden="false" customHeight="false" outlineLevel="0" collapsed="false">
      <c r="A293" s="253" t="n">
        <f aca="false">B293</f>
        <v>36745</v>
      </c>
      <c r="B293" s="218" t="n">
        <f aca="false">DATE(YEAR(B288),MONTH(B288),DAY(B288)+7)</f>
        <v>36745</v>
      </c>
      <c r="C293" s="219" t="n">
        <f aca="false">VLOOKUP($B293,data!$B$6:$M$9000,11,0)</f>
        <v>3687000</v>
      </c>
      <c r="D293" s="255" t="n">
        <f aca="false">VLOOKUP($B293,[6]Data!$A$10:$E$60000,4,0)</f>
        <v>85.5</v>
      </c>
      <c r="E293" s="255" t="n">
        <f aca="false">VLOOKUP($B293,[6]Data!$A$10:$E$60000,5,0)</f>
        <v>65.5</v>
      </c>
      <c r="F293" s="255" t="n">
        <f aca="false">AVERAGE($C287:$C293)</f>
        <v>3892428.57142857</v>
      </c>
      <c r="U293" s="218" t="n">
        <f aca="false">DATE(YEAR(U288),MONTH(U288),DAY(U288)+7)</f>
        <v>36745</v>
      </c>
      <c r="V293" s="265" t="n">
        <f aca="false">AVERAGE($D293:$E293)-$G$3</f>
        <v>10.5</v>
      </c>
      <c r="W293" s="218" t="n">
        <f aca="false">DATE(YEAR(W292),MONTH(W292),DAY(W292)+1)</f>
        <v>36941</v>
      </c>
      <c r="X293" s="265" t="e">
        <f aca="false">AVERAGE($N293:$O293)-$G$3</f>
        <v>#DIV/0!</v>
      </c>
      <c r="Y293" s="219" t="n">
        <f aca="false">$H$1+($H$2*$V293)</f>
        <v>3280074.83316267</v>
      </c>
      <c r="Z293" s="219" t="e">
        <f aca="false">$Q$1+($Q$2*$X293)</f>
        <v>#DIV/0!</v>
      </c>
      <c r="AC293" s="253" t="n">
        <f aca="false">WEEKDAY(AD293)</f>
        <v>1</v>
      </c>
      <c r="AD293" s="218" t="n">
        <f aca="false">DATE(YEAR(AD292),MONTH(AD292),DAY(AD292)+1)</f>
        <v>36681</v>
      </c>
      <c r="AE293" s="223" t="b">
        <f aca="false">OR(AC293=1,AC293=7)</f>
        <v>1</v>
      </c>
      <c r="AF293" s="267" t="n">
        <f aca="false">IF($AE293=TRUE(),(VLOOKUP($AD293,$W$138:$Z$243,4)),(VLOOKUP($AD293,$U$138:$Z$397,5)))</f>
        <v>2772746.00232273</v>
      </c>
      <c r="AI293" s="253" t="n">
        <f aca="false">AJ293</f>
        <v>36559</v>
      </c>
      <c r="AJ293" s="254" t="n">
        <f aca="false">DATE(YEAR(AJ288),MONTH(AJ288),DAY(AJ288)+7)</f>
        <v>36559</v>
      </c>
      <c r="AK293" s="219" t="n">
        <f aca="false">VLOOKUP($AJ293,data!$B$6:$M$7000,11,0)</f>
        <v>2785000</v>
      </c>
    </row>
    <row r="294" customFormat="false" ht="11.25" hidden="false" customHeight="false" outlineLevel="0" collapsed="false">
      <c r="A294" s="253" t="n">
        <f aca="false">B294</f>
        <v>36746</v>
      </c>
      <c r="B294" s="218" t="n">
        <f aca="false">DATE(YEAR(B289),MONTH(B289),DAY(B289)+7)</f>
        <v>36746</v>
      </c>
      <c r="C294" s="219" t="n">
        <f aca="false">VLOOKUP($B294,data!$B$6:$M$9000,11,0)</f>
        <v>3625000</v>
      </c>
      <c r="D294" s="255" t="n">
        <f aca="false">VLOOKUP($B294,[6]Data!$A$10:$E$60000,4,0)</f>
        <v>85.5</v>
      </c>
      <c r="E294" s="255" t="n">
        <f aca="false">VLOOKUP($B294,[6]Data!$A$10:$E$60000,5,0)</f>
        <v>63.5</v>
      </c>
      <c r="F294" s="255" t="n">
        <f aca="false">AVERAGE($C288:$C294)</f>
        <v>3852428.57142857</v>
      </c>
      <c r="U294" s="218" t="n">
        <f aca="false">DATE(YEAR(U289),MONTH(U289),DAY(U289)+7)</f>
        <v>36746</v>
      </c>
      <c r="V294" s="265" t="n">
        <f aca="false">AVERAGE($D294:$E294)-$G$3</f>
        <v>9.5</v>
      </c>
      <c r="W294" s="218" t="n">
        <f aca="false">DATE(YEAR(W293),MONTH(W293),DAY(W293)+1)</f>
        <v>36942</v>
      </c>
      <c r="X294" s="265" t="e">
        <f aca="false">AVERAGE($N294:$O294)-$G$3</f>
        <v>#DIV/0!</v>
      </c>
      <c r="Y294" s="219" t="n">
        <f aca="false">$H$1+($H$2*$V294)</f>
        <v>3276380.77699241</v>
      </c>
      <c r="Z294" s="219" t="e">
        <f aca="false">$Q$1+($Q$2*$X294)</f>
        <v>#DIV/0!</v>
      </c>
      <c r="AC294" s="253" t="n">
        <f aca="false">WEEKDAY(AD294)</f>
        <v>2</v>
      </c>
      <c r="AD294" s="218" t="n">
        <f aca="false">DATE(YEAR(AD293),MONTH(AD293),DAY(AD293)+1)</f>
        <v>36682</v>
      </c>
      <c r="AE294" s="223" t="b">
        <f aca="false">OR(AC294=1,AC294=7)</f>
        <v>0</v>
      </c>
      <c r="AF294" s="267" t="n">
        <f aca="false">IF($AE294=TRUE(),(VLOOKUP($AD294,$W$138:$Z$243,4)),(VLOOKUP($AD294,$U$138:$Z$397,5)))</f>
        <v>3253292.92592827</v>
      </c>
      <c r="AI294" s="253" t="n">
        <f aca="false">AJ294</f>
        <v>36560</v>
      </c>
      <c r="AJ294" s="254" t="n">
        <f aca="false">DATE(YEAR(AJ289),MONTH(AJ289),DAY(AJ289)+7)</f>
        <v>36560</v>
      </c>
      <c r="AK294" s="219" t="n">
        <f aca="false">VLOOKUP($AJ294,data!$B$6:$M$7000,11,0)</f>
        <v>2835000</v>
      </c>
    </row>
    <row r="295" customFormat="false" ht="11.25" hidden="false" customHeight="false" outlineLevel="0" collapsed="false">
      <c r="A295" s="253" t="n">
        <f aca="false">B295</f>
        <v>36747</v>
      </c>
      <c r="B295" s="218" t="n">
        <f aca="false">DATE(YEAR(B290),MONTH(B290),DAY(B290)+7)</f>
        <v>36747</v>
      </c>
      <c r="C295" s="219" t="n">
        <f aca="false">VLOOKUP($B295,data!$B$6:$M$9000,11,0)</f>
        <v>3734000</v>
      </c>
      <c r="D295" s="255" t="n">
        <f aca="false">VLOOKUP($B295,[6]Data!$A$10:$E$60000,4,0)</f>
        <v>85</v>
      </c>
      <c r="E295" s="255" t="n">
        <f aca="false">VLOOKUP($B295,[6]Data!$A$10:$E$60000,5,0)</f>
        <v>64</v>
      </c>
      <c r="F295" s="255" t="n">
        <f aca="false">AVERAGE($C289:$C295)</f>
        <v>3830714.28571429</v>
      </c>
      <c r="U295" s="218" t="n">
        <f aca="false">DATE(YEAR(U290),MONTH(U290),DAY(U290)+7)</f>
        <v>36747</v>
      </c>
      <c r="V295" s="265" t="n">
        <f aca="false">AVERAGE($D295:$E295)-$G$3</f>
        <v>9.5</v>
      </c>
      <c r="W295" s="218" t="n">
        <f aca="false">DATE(YEAR(W294),MONTH(W294),DAY(W294)+1)</f>
        <v>36943</v>
      </c>
      <c r="X295" s="265" t="e">
        <f aca="false">AVERAGE($N295:$O295)-$G$3</f>
        <v>#DIV/0!</v>
      </c>
      <c r="Y295" s="219" t="n">
        <f aca="false">$H$1+($H$2*$V295)</f>
        <v>3276380.77699241</v>
      </c>
      <c r="Z295" s="219" t="e">
        <f aca="false">$Q$1+($Q$2*$X295)</f>
        <v>#DIV/0!</v>
      </c>
      <c r="AC295" s="253" t="n">
        <f aca="false">WEEKDAY(AD295)</f>
        <v>3</v>
      </c>
      <c r="AD295" s="218" t="n">
        <f aca="false">DATE(YEAR(AD294),MONTH(AD294),DAY(AD294)+1)</f>
        <v>36683</v>
      </c>
      <c r="AE295" s="223" t="b">
        <f aca="false">OR(AC295=1,AC295=7)</f>
        <v>0</v>
      </c>
      <c r="AF295" s="267" t="n">
        <f aca="false">IF($AE295=TRUE(),(VLOOKUP($AD295,$W$138:$Z$243,4)),(VLOOKUP($AD295,$U$138:$Z$397,5)))</f>
        <v>3262528.06635393</v>
      </c>
      <c r="AI295" s="253" t="n">
        <f aca="false">AJ295</f>
        <v>36563</v>
      </c>
      <c r="AJ295" s="254" t="n">
        <f aca="false">DATE(YEAR(AJ290),MONTH(AJ290),DAY(AJ290)+7)</f>
        <v>36563</v>
      </c>
      <c r="AK295" s="219" t="n">
        <f aca="false">VLOOKUP($AJ295,data!$B$6:$M$7000,11,0)</f>
        <v>2711000</v>
      </c>
    </row>
    <row r="296" customFormat="false" ht="11.25" hidden="false" customHeight="false" outlineLevel="0" collapsed="false">
      <c r="A296" s="253" t="n">
        <f aca="false">B296</f>
        <v>36748</v>
      </c>
      <c r="B296" s="218" t="n">
        <f aca="false">DATE(YEAR(B291),MONTH(B291),DAY(B291)+7)</f>
        <v>36748</v>
      </c>
      <c r="C296" s="219" t="n">
        <f aca="false">VLOOKUP($B296,data!$B$6:$M$9000,11,0)</f>
        <v>3742000</v>
      </c>
      <c r="D296" s="255" t="n">
        <f aca="false">VLOOKUP($B296,[6]Data!$A$10:$E$60000,4,0)</f>
        <v>86</v>
      </c>
      <c r="E296" s="255" t="n">
        <f aca="false">VLOOKUP($B296,[6]Data!$A$10:$E$60000,5,0)</f>
        <v>63</v>
      </c>
      <c r="F296" s="255" t="n">
        <f aca="false">AVERAGE($C290:$C296)</f>
        <v>3791571.42857143</v>
      </c>
      <c r="U296" s="218" t="n">
        <f aca="false">DATE(YEAR(U291),MONTH(U291),DAY(U291)+7)</f>
        <v>36748</v>
      </c>
      <c r="V296" s="265" t="n">
        <f aca="false">AVERAGE($D296:$E296)-$G$3</f>
        <v>9.5</v>
      </c>
      <c r="W296" s="218" t="n">
        <f aca="false">DATE(YEAR(W295),MONTH(W295),DAY(W295)+1)</f>
        <v>36944</v>
      </c>
      <c r="X296" s="265" t="e">
        <f aca="false">AVERAGE($N296:$O296)-$G$3</f>
        <v>#DIV/0!</v>
      </c>
      <c r="Y296" s="219" t="n">
        <f aca="false">$H$1+($H$2*$V296)</f>
        <v>3276380.77699241</v>
      </c>
      <c r="Z296" s="219" t="e">
        <f aca="false">$Q$1+($Q$2*$X296)</f>
        <v>#DIV/0!</v>
      </c>
      <c r="AC296" s="253" t="n">
        <f aca="false">WEEKDAY(AD296)</f>
        <v>4</v>
      </c>
      <c r="AD296" s="218" t="n">
        <f aca="false">DATE(YEAR(AD295),MONTH(AD295),DAY(AD295)+1)</f>
        <v>36684</v>
      </c>
      <c r="AE296" s="223" t="b">
        <f aca="false">OR(AC296=1,AC296=7)</f>
        <v>0</v>
      </c>
      <c r="AF296" s="267" t="n">
        <f aca="false">IF($AE296=TRUE(),(VLOOKUP($AD296,$W$138:$Z$243,4)),(VLOOKUP($AD296,$U$138:$Z$397,5)))</f>
        <v>3261604.55231136</v>
      </c>
      <c r="AI296" s="253" t="n">
        <f aca="false">AJ296</f>
        <v>36564</v>
      </c>
      <c r="AJ296" s="254" t="n">
        <f aca="false">DATE(YEAR(AJ291),MONTH(AJ291),DAY(AJ291)+7)</f>
        <v>36564</v>
      </c>
      <c r="AK296" s="219" t="n">
        <f aca="false">VLOOKUP($AJ296,data!$B$6:$M$7000,11,0)</f>
        <v>2832000</v>
      </c>
    </row>
    <row r="297" customFormat="false" ht="11.25" hidden="false" customHeight="false" outlineLevel="0" collapsed="false">
      <c r="A297" s="253" t="n">
        <f aca="false">B297</f>
        <v>36749</v>
      </c>
      <c r="B297" s="218" t="n">
        <f aca="false">DATE(YEAR(B292),MONTH(B292),DAY(B292)+7)</f>
        <v>36749</v>
      </c>
      <c r="C297" s="219" t="n">
        <f aca="false">VLOOKUP($B297,data!$B$6:$M$9000,11,0)</f>
        <v>3688000</v>
      </c>
      <c r="D297" s="255" t="n">
        <f aca="false">VLOOKUP($B297,[6]Data!$A$10:$E$60000,4,0)</f>
        <v>86</v>
      </c>
      <c r="E297" s="255" t="n">
        <f aca="false">VLOOKUP($B297,[6]Data!$A$10:$E$60000,5,0)</f>
        <v>63</v>
      </c>
      <c r="F297" s="255" t="n">
        <f aca="false">AVERAGE($C291:$C297)</f>
        <v>3760285.71428571</v>
      </c>
      <c r="U297" s="218" t="n">
        <f aca="false">DATE(YEAR(U292),MONTH(U292),DAY(U292)+7)</f>
        <v>36749</v>
      </c>
      <c r="V297" s="265" t="n">
        <f aca="false">AVERAGE($D297:$E297)-$G$3</f>
        <v>9.5</v>
      </c>
      <c r="W297" s="218" t="n">
        <f aca="false">DATE(YEAR(W296),MONTH(W296),DAY(W296)+1)</f>
        <v>36945</v>
      </c>
      <c r="X297" s="265" t="e">
        <f aca="false">AVERAGE($N297:$O297)-$G$3</f>
        <v>#DIV/0!</v>
      </c>
      <c r="Y297" s="219" t="n">
        <f aca="false">$H$1+($H$2*$V297)</f>
        <v>3276380.77699241</v>
      </c>
      <c r="Z297" s="219" t="e">
        <f aca="false">$Q$1+($Q$2*$X297)</f>
        <v>#DIV/0!</v>
      </c>
      <c r="AC297" s="253" t="n">
        <f aca="false">WEEKDAY(AD297)</f>
        <v>5</v>
      </c>
      <c r="AD297" s="218" t="n">
        <f aca="false">DATE(YEAR(AD296),MONTH(AD296),DAY(AD296)+1)</f>
        <v>36685</v>
      </c>
      <c r="AE297" s="223" t="b">
        <f aca="false">OR(AC297=1,AC297=7)</f>
        <v>0</v>
      </c>
      <c r="AF297" s="267" t="n">
        <f aca="false">IF($AE297=TRUE(),(VLOOKUP($AD297,$W$138:$Z$243,4)),(VLOOKUP($AD297,$U$138:$Z$397,5)))</f>
        <v>3234822.64507696</v>
      </c>
      <c r="AI297" s="253" t="n">
        <f aca="false">AJ297</f>
        <v>36565</v>
      </c>
      <c r="AJ297" s="254" t="n">
        <f aca="false">DATE(YEAR(AJ292),MONTH(AJ292),DAY(AJ292)+7)</f>
        <v>36565</v>
      </c>
      <c r="AK297" s="219" t="n">
        <f aca="false">VLOOKUP($AJ297,data!$B$6:$M$7000,11,0)</f>
        <v>2865000</v>
      </c>
    </row>
    <row r="298" customFormat="false" ht="11.25" hidden="false" customHeight="false" outlineLevel="0" collapsed="false">
      <c r="A298" s="253" t="n">
        <f aca="false">B298</f>
        <v>36752</v>
      </c>
      <c r="B298" s="218" t="n">
        <f aca="false">DATE(YEAR(B293),MONTH(B293),DAY(B293)+7)</f>
        <v>36752</v>
      </c>
      <c r="C298" s="219" t="n">
        <f aca="false">VLOOKUP($B298,data!$B$6:$M$9000,11,0)</f>
        <v>3803000</v>
      </c>
      <c r="D298" s="255" t="n">
        <f aca="false">VLOOKUP($B298,[6]Data!$A$10:$E$60000,4,0)</f>
        <v>88</v>
      </c>
      <c r="E298" s="255" t="n">
        <f aca="false">VLOOKUP($B298,[6]Data!$A$10:$E$60000,5,0)</f>
        <v>66</v>
      </c>
      <c r="F298" s="255" t="n">
        <f aca="false">AVERAGE($C292:$C298)</f>
        <v>3732857.14285714</v>
      </c>
      <c r="U298" s="218" t="n">
        <f aca="false">DATE(YEAR(U293),MONTH(U293),DAY(U293)+7)</f>
        <v>36752</v>
      </c>
      <c r="V298" s="265" t="n">
        <f aca="false">AVERAGE($D298:$E298)-$G$3</f>
        <v>12</v>
      </c>
      <c r="W298" s="218" t="n">
        <f aca="false">DATE(YEAR(W297),MONTH(W297),DAY(W297)+1)</f>
        <v>36946</v>
      </c>
      <c r="X298" s="265" t="e">
        <f aca="false">AVERAGE($N298:$O298)-$G$3</f>
        <v>#DIV/0!</v>
      </c>
      <c r="Y298" s="219" t="n">
        <f aca="false">$H$1+($H$2*$V298)</f>
        <v>3285615.91741806</v>
      </c>
      <c r="Z298" s="219" t="e">
        <f aca="false">$Q$1+($Q$2*$X298)</f>
        <v>#DIV/0!</v>
      </c>
      <c r="AC298" s="253" t="n">
        <f aca="false">WEEKDAY(AD298)</f>
        <v>6</v>
      </c>
      <c r="AD298" s="218" t="n">
        <f aca="false">DATE(YEAR(AD297),MONTH(AD297),DAY(AD297)+1)</f>
        <v>36686</v>
      </c>
      <c r="AE298" s="223" t="b">
        <f aca="false">OR(AC298=1,AC298=7)</f>
        <v>0</v>
      </c>
      <c r="AF298" s="267" t="n">
        <f aca="false">IF($AE298=TRUE(),(VLOOKUP($AD298,$W$138:$Z$243,4)),(VLOOKUP($AD298,$U$138:$Z$397,5)))</f>
        <v>3244057.78550262</v>
      </c>
      <c r="AI298" s="253" t="n">
        <f aca="false">AJ298</f>
        <v>36566</v>
      </c>
      <c r="AJ298" s="254" t="n">
        <f aca="false">DATE(YEAR(AJ293),MONTH(AJ293),DAY(AJ293)+7)</f>
        <v>36566</v>
      </c>
      <c r="AK298" s="219" t="n">
        <f aca="false">VLOOKUP($AJ298,data!$B$6:$M$7000,11,0)</f>
        <v>3170000</v>
      </c>
    </row>
    <row r="299" customFormat="false" ht="11.25" hidden="false" customHeight="false" outlineLevel="0" collapsed="false">
      <c r="A299" s="253" t="n">
        <f aca="false">B299</f>
        <v>36753</v>
      </c>
      <c r="B299" s="218" t="n">
        <f aca="false">DATE(YEAR(B294),MONTH(B294),DAY(B294)+7)</f>
        <v>36753</v>
      </c>
      <c r="C299" s="219" t="n">
        <f aca="false">VLOOKUP($B299,data!$B$6:$M$9000,11,0)</f>
        <v>3845000</v>
      </c>
      <c r="D299" s="255" t="n">
        <f aca="false">VLOOKUP($B299,[6]Data!$A$10:$E$60000,4,0)</f>
        <v>89.5</v>
      </c>
      <c r="E299" s="255" t="n">
        <f aca="false">VLOOKUP($B299,[6]Data!$A$10:$E$60000,5,0)</f>
        <v>67</v>
      </c>
      <c r="F299" s="255" t="n">
        <f aca="false">AVERAGE($C293:$C299)</f>
        <v>3732000</v>
      </c>
      <c r="U299" s="218" t="n">
        <f aca="false">DATE(YEAR(U294),MONTH(U294),DAY(U294)+7)</f>
        <v>36753</v>
      </c>
      <c r="V299" s="265" t="n">
        <f aca="false">AVERAGE($D299:$E299)-$G$3</f>
        <v>13.25</v>
      </c>
      <c r="W299" s="218" t="n">
        <f aca="false">DATE(YEAR(W298),MONTH(W298),DAY(W298)+1)</f>
        <v>36947</v>
      </c>
      <c r="X299" s="265" t="e">
        <f aca="false">AVERAGE($N299:$O299)-$G$3</f>
        <v>#DIV/0!</v>
      </c>
      <c r="Y299" s="219" t="n">
        <f aca="false">$H$1+($H$2*$V299)</f>
        <v>3290233.48763089</v>
      </c>
      <c r="Z299" s="219" t="e">
        <f aca="false">$Q$1+($Q$2*$X299)</f>
        <v>#DIV/0!</v>
      </c>
      <c r="AC299" s="253" t="n">
        <f aca="false">WEEKDAY(AD299)</f>
        <v>7</v>
      </c>
      <c r="AD299" s="218" t="n">
        <f aca="false">DATE(YEAR(AD298),MONTH(AD298),DAY(AD298)+1)</f>
        <v>36687</v>
      </c>
      <c r="AE299" s="223" t="b">
        <f aca="false">OR(AC299=1,AC299=7)</f>
        <v>1</v>
      </c>
      <c r="AF299" s="267" t="n">
        <f aca="false">IF($AE299=TRUE(),(VLOOKUP($AD299,$W$138:$Z$243,4)),(VLOOKUP($AD299,$U$138:$Z$397,5)))</f>
        <v>2813612.4966005</v>
      </c>
      <c r="AI299" s="253" t="n">
        <f aca="false">AJ299</f>
        <v>36567</v>
      </c>
      <c r="AJ299" s="254" t="n">
        <f aca="false">DATE(YEAR(AJ294),MONTH(AJ294),DAY(AJ294)+7)</f>
        <v>36567</v>
      </c>
      <c r="AK299" s="219" t="n">
        <f aca="false">VLOOKUP($AJ299,data!$B$6:$M$7000,11,0)</f>
        <v>3041000</v>
      </c>
    </row>
    <row r="300" customFormat="false" ht="11.25" hidden="false" customHeight="false" outlineLevel="0" collapsed="false">
      <c r="A300" s="253" t="n">
        <f aca="false">B300</f>
        <v>36754</v>
      </c>
      <c r="B300" s="218" t="n">
        <f aca="false">DATE(YEAR(B295),MONTH(B295),DAY(B295)+7)</f>
        <v>36754</v>
      </c>
      <c r="C300" s="219" t="n">
        <f aca="false">VLOOKUP($B300,data!$B$6:$M$9000,11,0)</f>
        <v>3939000</v>
      </c>
      <c r="D300" s="255" t="n">
        <f aca="false">VLOOKUP($B300,[6]Data!$A$10:$E$60000,4,0)</f>
        <v>92</v>
      </c>
      <c r="E300" s="255" t="n">
        <f aca="false">VLOOKUP($B300,[6]Data!$A$10:$E$60000,5,0)</f>
        <v>67.5</v>
      </c>
      <c r="F300" s="255" t="n">
        <f aca="false">AVERAGE($C294:$C300)</f>
        <v>3768000</v>
      </c>
      <c r="U300" s="218" t="n">
        <f aca="false">DATE(YEAR(U295),MONTH(U295),DAY(U295)+7)</f>
        <v>36754</v>
      </c>
      <c r="V300" s="265" t="n">
        <f aca="false">AVERAGE($D300:$E300)-$G$3</f>
        <v>14.75</v>
      </c>
      <c r="W300" s="218" t="n">
        <f aca="false">DATE(YEAR(W299),MONTH(W299),DAY(W299)+1)</f>
        <v>36948</v>
      </c>
      <c r="X300" s="265" t="e">
        <f aca="false">AVERAGE($N300:$O300)-$G$3</f>
        <v>#DIV/0!</v>
      </c>
      <c r="Y300" s="219" t="n">
        <f aca="false">$H$1+($H$2*$V300)</f>
        <v>3295774.57188628</v>
      </c>
      <c r="Z300" s="219" t="e">
        <f aca="false">$Q$1+($Q$2*$X300)</f>
        <v>#DIV/0!</v>
      </c>
      <c r="AC300" s="253" t="n">
        <f aca="false">WEEKDAY(AD300)</f>
        <v>1</v>
      </c>
      <c r="AD300" s="218" t="n">
        <f aca="false">DATE(YEAR(AD299),MONTH(AD299),DAY(AD299)+1)</f>
        <v>36688</v>
      </c>
      <c r="AE300" s="223" t="b">
        <f aca="false">OR(AC300=1,AC300=7)</f>
        <v>1</v>
      </c>
      <c r="AF300" s="267" t="n">
        <f aca="false">IF($AE300=TRUE(),(VLOOKUP($AD300,$W$138:$Z$243,4)),(VLOOKUP($AD300,$U$138:$Z$397,5)))</f>
        <v>2802118.79508488</v>
      </c>
      <c r="AI300" s="253" t="n">
        <f aca="false">AJ300</f>
        <v>36570</v>
      </c>
      <c r="AJ300" s="254" t="n">
        <f aca="false">DATE(YEAR(AJ295),MONTH(AJ295),DAY(AJ295)+7)</f>
        <v>36570</v>
      </c>
      <c r="AK300" s="219" t="n">
        <f aca="false">VLOOKUP($AJ300,data!$B$6:$M$7000,11,0)</f>
        <v>2951000</v>
      </c>
    </row>
    <row r="301" customFormat="false" ht="11.25" hidden="false" customHeight="false" outlineLevel="0" collapsed="false">
      <c r="A301" s="253" t="n">
        <f aca="false">B301</f>
        <v>36755</v>
      </c>
      <c r="B301" s="218" t="n">
        <f aca="false">DATE(YEAR(B296),MONTH(B296),DAY(B296)+7)</f>
        <v>36755</v>
      </c>
      <c r="C301" s="219" t="n">
        <f aca="false">VLOOKUP($B301,data!$B$6:$M$9000,11,0)</f>
        <v>3891000</v>
      </c>
      <c r="D301" s="255" t="n">
        <f aca="false">VLOOKUP($B301,[6]Data!$A$10:$E$60000,4,0)</f>
        <v>92.5</v>
      </c>
      <c r="E301" s="255" t="n">
        <f aca="false">VLOOKUP($B301,[6]Data!$A$10:$E$60000,5,0)</f>
        <v>68.5</v>
      </c>
      <c r="F301" s="255" t="n">
        <f aca="false">AVERAGE($C295:$C301)</f>
        <v>3806000</v>
      </c>
      <c r="U301" s="218" t="n">
        <f aca="false">DATE(YEAR(U296),MONTH(U296),DAY(U296)+7)</f>
        <v>36755</v>
      </c>
      <c r="V301" s="265" t="n">
        <f aca="false">AVERAGE($D301:$E301)-$G$3</f>
        <v>15.5</v>
      </c>
      <c r="W301" s="218" t="n">
        <f aca="false">DATE(YEAR(W300),MONTH(W300),DAY(W300)+1)</f>
        <v>36949</v>
      </c>
      <c r="X301" s="265" t="e">
        <f aca="false">AVERAGE($N301:$O301)-$G$3</f>
        <v>#DIV/0!</v>
      </c>
      <c r="Y301" s="219" t="n">
        <f aca="false">$H$1+($H$2*$V301)</f>
        <v>3298545.11401398</v>
      </c>
      <c r="Z301" s="219" t="e">
        <f aca="false">$Q$1+($Q$2*$X301)</f>
        <v>#DIV/0!</v>
      </c>
      <c r="AC301" s="253" t="n">
        <f aca="false">WEEKDAY(AD301)</f>
        <v>2</v>
      </c>
      <c r="AD301" s="218" t="n">
        <f aca="false">DATE(YEAR(AD300),MONTH(AD300),DAY(AD300)+1)</f>
        <v>36689</v>
      </c>
      <c r="AE301" s="223" t="b">
        <f aca="false">OR(AC301=1,AC301=7)</f>
        <v>0</v>
      </c>
      <c r="AF301" s="267" t="n">
        <f aca="false">IF($AE301=TRUE(),(VLOOKUP($AD301,$W$138:$Z$243,4)),(VLOOKUP($AD301,$U$138:$Z$397,5)))</f>
        <v>3265298.60848162</v>
      </c>
      <c r="AI301" s="253" t="n">
        <f aca="false">AJ301</f>
        <v>36571</v>
      </c>
      <c r="AJ301" s="254" t="n">
        <f aca="false">DATE(YEAR(AJ296),MONTH(AJ296),DAY(AJ296)+7)</f>
        <v>36571</v>
      </c>
      <c r="AK301" s="219" t="n">
        <f aca="false">VLOOKUP($AJ301,data!$B$6:$M$7000,11,0)</f>
        <v>2922000</v>
      </c>
    </row>
    <row r="302" customFormat="false" ht="11.25" hidden="false" customHeight="false" outlineLevel="0" collapsed="false">
      <c r="A302" s="253" t="n">
        <f aca="false">B302</f>
        <v>36756</v>
      </c>
      <c r="B302" s="218" t="n">
        <f aca="false">DATE(YEAR(B297),MONTH(B297),DAY(B297)+7)</f>
        <v>36756</v>
      </c>
      <c r="C302" s="219" t="n">
        <f aca="false">VLOOKUP($B302,data!$B$6:$M$9000,11,0)</f>
        <v>3692000</v>
      </c>
      <c r="D302" s="255" t="n">
        <f aca="false">VLOOKUP($B302,[6]Data!$A$10:$E$60000,4,0)</f>
        <v>92.5</v>
      </c>
      <c r="E302" s="255" t="n">
        <f aca="false">VLOOKUP($B302,[6]Data!$A$10:$E$60000,5,0)</f>
        <v>68.5</v>
      </c>
      <c r="F302" s="255" t="n">
        <f aca="false">AVERAGE($C296:$C302)</f>
        <v>3800000</v>
      </c>
      <c r="U302" s="218" t="n">
        <f aca="false">DATE(YEAR(U297),MONTH(U297),DAY(U297)+7)</f>
        <v>36756</v>
      </c>
      <c r="V302" s="265" t="n">
        <f aca="false">AVERAGE($D302:$E302)-$G$3</f>
        <v>15.5</v>
      </c>
      <c r="W302" s="218" t="n">
        <f aca="false">DATE(YEAR(W301),MONTH(W301),DAY(W301)+1)</f>
        <v>36950</v>
      </c>
      <c r="X302" s="265" t="e">
        <f aca="false">AVERAGE($N302:$O302)-$G$3</f>
        <v>#DIV/0!</v>
      </c>
      <c r="Y302" s="219" t="n">
        <f aca="false">$H$1+($H$2*$V302)</f>
        <v>3298545.11401398</v>
      </c>
      <c r="Z302" s="219" t="e">
        <f aca="false">$Q$1+($Q$2*$X302)</f>
        <v>#DIV/0!</v>
      </c>
      <c r="AC302" s="253" t="n">
        <f aca="false">WEEKDAY(AD302)</f>
        <v>3</v>
      </c>
      <c r="AD302" s="218" t="n">
        <f aca="false">DATE(YEAR(AD301),MONTH(AD301),DAY(AD301)+1)</f>
        <v>36690</v>
      </c>
      <c r="AE302" s="223" t="b">
        <f aca="false">OR(AC302=1,AC302=7)</f>
        <v>0</v>
      </c>
      <c r="AF302" s="267" t="n">
        <f aca="false">IF($AE302=TRUE(),(VLOOKUP($AD302,$W$138:$Z$243,4)),(VLOOKUP($AD302,$U$138:$Z$397,5)))</f>
        <v>3281921.8612478</v>
      </c>
      <c r="AI302" s="253" t="n">
        <f aca="false">AJ302</f>
        <v>36572</v>
      </c>
      <c r="AJ302" s="254" t="n">
        <f aca="false">DATE(YEAR(AJ297),MONTH(AJ297),DAY(AJ297)+7)</f>
        <v>36572</v>
      </c>
      <c r="AK302" s="219" t="n">
        <f aca="false">VLOOKUP($AJ302,data!$B$6:$M$7000,11,0)</f>
        <v>3622000</v>
      </c>
    </row>
    <row r="303" customFormat="false" ht="11.25" hidden="false" customHeight="false" outlineLevel="0" collapsed="false">
      <c r="A303" s="253" t="n">
        <f aca="false">B303</f>
        <v>36759</v>
      </c>
      <c r="B303" s="218" t="n">
        <f aca="false">DATE(YEAR(B298),MONTH(B298),DAY(B298)+7)</f>
        <v>36759</v>
      </c>
      <c r="C303" s="219" t="n">
        <f aca="false">VLOOKUP($B303,data!$B$6:$M$9000,11,0)</f>
        <v>3667000</v>
      </c>
      <c r="D303" s="255" t="n">
        <f aca="false">VLOOKUP($B303,[6]Data!$A$10:$E$60000,4,0)</f>
        <v>87</v>
      </c>
      <c r="E303" s="255" t="n">
        <f aca="false">VLOOKUP($B303,[6]Data!$A$10:$E$60000,5,0)</f>
        <v>64</v>
      </c>
      <c r="F303" s="255" t="n">
        <f aca="false">AVERAGE($C297:$C303)</f>
        <v>3789285.71428571</v>
      </c>
      <c r="U303" s="218" t="n">
        <f aca="false">DATE(YEAR(U298),MONTH(U298),DAY(U298)+7)</f>
        <v>36759</v>
      </c>
      <c r="V303" s="265" t="n">
        <f aca="false">AVERAGE($D303:$E303)-$G$3</f>
        <v>10.5</v>
      </c>
      <c r="W303" s="218" t="n">
        <f aca="false">DATE(YEAR(W302),MONTH(W302),DAY(W302)+1)</f>
        <v>36951</v>
      </c>
      <c r="X303" s="265" t="e">
        <f aca="false">AVERAGE($N303:$O303)-$G$3</f>
        <v>#DIV/0!</v>
      </c>
      <c r="Y303" s="219" t="n">
        <f aca="false">$H$1+($H$2*$V303)</f>
        <v>3280074.83316267</v>
      </c>
      <c r="Z303" s="219" t="e">
        <f aca="false">$Q$1+($Q$2*$X303)</f>
        <v>#DIV/0!</v>
      </c>
      <c r="AC303" s="253" t="n">
        <f aca="false">WEEKDAY(AD303)</f>
        <v>4</v>
      </c>
      <c r="AD303" s="218" t="n">
        <f aca="false">DATE(YEAR(AD302),MONTH(AD302),DAY(AD302)+1)</f>
        <v>36691</v>
      </c>
      <c r="AE303" s="223" t="b">
        <f aca="false">OR(AC303=1,AC303=7)</f>
        <v>0</v>
      </c>
      <c r="AF303" s="267" t="n">
        <f aca="false">IF($AE303=TRUE(),(VLOOKUP($AD303,$W$138:$Z$243,4)),(VLOOKUP($AD303,$U$138:$Z$397,5)))</f>
        <v>3290233.48763089</v>
      </c>
      <c r="AI303" s="253" t="n">
        <f aca="false">AJ303</f>
        <v>36573</v>
      </c>
      <c r="AJ303" s="254" t="n">
        <f aca="false">DATE(YEAR(AJ298),MONTH(AJ298),DAY(AJ298)+7)</f>
        <v>36573</v>
      </c>
      <c r="AK303" s="219" t="n">
        <f aca="false">VLOOKUP($AJ303,data!$B$6:$M$7000,11,0)</f>
        <v>3549000</v>
      </c>
    </row>
    <row r="304" customFormat="false" ht="11.25" hidden="false" customHeight="false" outlineLevel="0" collapsed="false">
      <c r="A304" s="253" t="n">
        <f aca="false">B304</f>
        <v>36760</v>
      </c>
      <c r="B304" s="218" t="n">
        <f aca="false">DATE(YEAR(B299),MONTH(B299),DAY(B299)+7)</f>
        <v>36760</v>
      </c>
      <c r="C304" s="219" t="n">
        <f aca="false">VLOOKUP($B304,data!$B$6:$M$9000,11,0)</f>
        <v>3711000</v>
      </c>
      <c r="D304" s="255" t="n">
        <f aca="false">VLOOKUP($B304,[6]Data!$A$10:$E$60000,4,0)</f>
        <v>87.5</v>
      </c>
      <c r="E304" s="255" t="n">
        <f aca="false">VLOOKUP($B304,[6]Data!$A$10:$E$60000,5,0)</f>
        <v>64</v>
      </c>
      <c r="F304" s="255" t="n">
        <f aca="false">AVERAGE($C298:$C304)</f>
        <v>3792571.42857143</v>
      </c>
      <c r="U304" s="218" t="n">
        <f aca="false">DATE(YEAR(U299),MONTH(U299),DAY(U299)+7)</f>
        <v>36760</v>
      </c>
      <c r="V304" s="265" t="n">
        <f aca="false">AVERAGE($D304:$E304)-$G$3</f>
        <v>10.75</v>
      </c>
      <c r="W304" s="218" t="n">
        <f aca="false">DATE(YEAR(W303),MONTH(W303),DAY(W303)+1)</f>
        <v>36952</v>
      </c>
      <c r="X304" s="265" t="e">
        <f aca="false">AVERAGE($N304:$O304)-$G$3</f>
        <v>#DIV/0!</v>
      </c>
      <c r="Y304" s="219" t="n">
        <f aca="false">$H$1+($H$2*$V304)</f>
        <v>3280998.34720524</v>
      </c>
      <c r="Z304" s="219" t="e">
        <f aca="false">$Q$1+($Q$2*$X304)</f>
        <v>#DIV/0!</v>
      </c>
      <c r="AC304" s="253" t="n">
        <f aca="false">WEEKDAY(AD304)</f>
        <v>5</v>
      </c>
      <c r="AD304" s="218" t="n">
        <f aca="false">DATE(YEAR(AD303),MONTH(AD303),DAY(AD303)+1)</f>
        <v>36692</v>
      </c>
      <c r="AE304" s="223" t="b">
        <f aca="false">OR(AC304=1,AC304=7)</f>
        <v>0</v>
      </c>
      <c r="AF304" s="267" t="n">
        <f aca="false">IF($AE304=TRUE(),(VLOOKUP($AD304,$W$138:$Z$243,4)),(VLOOKUP($AD304,$U$138:$Z$397,5)))</f>
        <v>3297621.59997141</v>
      </c>
      <c r="AI304" s="253" t="n">
        <f aca="false">AJ304</f>
        <v>36574</v>
      </c>
      <c r="AJ304" s="254" t="n">
        <f aca="false">DATE(YEAR(AJ299),MONTH(AJ299),DAY(AJ299)+7)</f>
        <v>36574</v>
      </c>
      <c r="AK304" s="219" t="n">
        <f aca="false">VLOOKUP($AJ304,data!$B$6:$M$7000,11,0)</f>
        <v>3243000</v>
      </c>
    </row>
    <row r="305" customFormat="false" ht="11.25" hidden="false" customHeight="false" outlineLevel="0" collapsed="false">
      <c r="A305" s="253" t="n">
        <f aca="false">B305</f>
        <v>36761</v>
      </c>
      <c r="B305" s="218" t="n">
        <f aca="false">DATE(YEAR(B300),MONTH(B300),DAY(B300)+7)</f>
        <v>36761</v>
      </c>
      <c r="C305" s="219" t="n">
        <f aca="false">VLOOKUP($B305,data!$B$6:$M$9000,11,0)</f>
        <v>3714000</v>
      </c>
      <c r="D305" s="255" t="n">
        <f aca="false">VLOOKUP($B305,[6]Data!$A$10:$E$60000,4,0)</f>
        <v>88</v>
      </c>
      <c r="E305" s="255" t="n">
        <f aca="false">VLOOKUP($B305,[6]Data!$A$10:$E$60000,5,0)</f>
        <v>64.5</v>
      </c>
      <c r="F305" s="255" t="n">
        <f aca="false">AVERAGE($C299:$C305)</f>
        <v>3779857.14285714</v>
      </c>
      <c r="U305" s="218" t="n">
        <f aca="false">DATE(YEAR(U300),MONTH(U300),DAY(U300)+7)</f>
        <v>36761</v>
      </c>
      <c r="V305" s="265" t="n">
        <f aca="false">AVERAGE($D305:$E305)-$G$3</f>
        <v>11.25</v>
      </c>
      <c r="W305" s="218" t="n">
        <f aca="false">DATE(YEAR(W304),MONTH(W304),DAY(W304)+1)</f>
        <v>36953</v>
      </c>
      <c r="X305" s="265" t="e">
        <f aca="false">AVERAGE($N305:$O305)-$G$3</f>
        <v>#DIV/0!</v>
      </c>
      <c r="Y305" s="219" t="n">
        <f aca="false">$H$1+($H$2*$V305)</f>
        <v>3282845.37529037</v>
      </c>
      <c r="Z305" s="219" t="e">
        <f aca="false">$Q$1+($Q$2*$X305)</f>
        <v>#DIV/0!</v>
      </c>
      <c r="AC305" s="253" t="n">
        <f aca="false">WEEKDAY(AD305)</f>
        <v>6</v>
      </c>
      <c r="AD305" s="218" t="n">
        <f aca="false">DATE(YEAR(AD304),MONTH(AD304),DAY(AD304)+1)</f>
        <v>36693</v>
      </c>
      <c r="AE305" s="223" t="b">
        <f aca="false">OR(AC305=1,AC305=7)</f>
        <v>0</v>
      </c>
      <c r="AF305" s="267" t="n">
        <f aca="false">IF($AE305=TRUE(),(VLOOKUP($AD305,$W$138:$Z$243,4)),(VLOOKUP($AD305,$U$138:$Z$397,5)))</f>
        <v>3287462.94550319</v>
      </c>
      <c r="AI305" s="253" t="n">
        <f aca="false">AJ305</f>
        <v>36577</v>
      </c>
      <c r="AJ305" s="254" t="n">
        <f aca="false">DATE(YEAR(AJ300),MONTH(AJ300),DAY(AJ300)+7)</f>
        <v>36577</v>
      </c>
      <c r="AK305" s="219" t="n">
        <f aca="false">VLOOKUP($AJ305,data!$B$6:$M$7000,11,0)</f>
        <v>3783000</v>
      </c>
    </row>
    <row r="306" customFormat="false" ht="11.25" hidden="false" customHeight="false" outlineLevel="0" collapsed="false">
      <c r="A306" s="253" t="n">
        <f aca="false">B306</f>
        <v>36762</v>
      </c>
      <c r="B306" s="218" t="n">
        <f aca="false">DATE(YEAR(B301),MONTH(B301),DAY(B301)+7)</f>
        <v>36762</v>
      </c>
      <c r="C306" s="219" t="n">
        <f aca="false">VLOOKUP($B306,data!$B$6:$M$9000,11,0)</f>
        <v>3826000</v>
      </c>
      <c r="D306" s="255" t="n">
        <f aca="false">VLOOKUP($B306,[6]Data!$A$10:$E$60000,4,0)</f>
        <v>88.5</v>
      </c>
      <c r="E306" s="255" t="n">
        <f aca="false">VLOOKUP($B306,[6]Data!$A$10:$E$60000,5,0)</f>
        <v>63.5</v>
      </c>
      <c r="F306" s="255" t="n">
        <f aca="false">AVERAGE($C300:$C306)</f>
        <v>3777142.85714286</v>
      </c>
      <c r="U306" s="218" t="n">
        <f aca="false">DATE(YEAR(U301),MONTH(U301),DAY(U301)+7)</f>
        <v>36762</v>
      </c>
      <c r="V306" s="265" t="n">
        <f aca="false">AVERAGE($D306:$E306)-$G$3</f>
        <v>11</v>
      </c>
      <c r="W306" s="218" t="n">
        <f aca="false">DATE(YEAR(W305),MONTH(W305),DAY(W305)+1)</f>
        <v>36954</v>
      </c>
      <c r="X306" s="265" t="e">
        <f aca="false">AVERAGE($N306:$O306)-$G$3</f>
        <v>#DIV/0!</v>
      </c>
      <c r="Y306" s="219" t="n">
        <f aca="false">$H$1+($H$2*$V306)</f>
        <v>3281921.8612478</v>
      </c>
      <c r="Z306" s="219" t="e">
        <f aca="false">$Q$1+($Q$2*$X306)</f>
        <v>#DIV/0!</v>
      </c>
      <c r="AC306" s="253" t="n">
        <f aca="false">WEEKDAY(AD306)</f>
        <v>7</v>
      </c>
      <c r="AD306" s="218" t="n">
        <f aca="false">DATE(YEAR(AD305),MONTH(AD305),DAY(AD305)+1)</f>
        <v>36694</v>
      </c>
      <c r="AE306" s="223" t="b">
        <f aca="false">OR(AC306=1,AC306=7)</f>
        <v>1</v>
      </c>
      <c r="AF306" s="267" t="n">
        <f aca="false">IF($AE306=TRUE(),(VLOOKUP($AD306,$W$138:$Z$243,4)),(VLOOKUP($AD306,$U$138:$Z$397,5)))</f>
        <v>2756143.98902239</v>
      </c>
      <c r="AI306" s="253" t="n">
        <f aca="false">AJ306</f>
        <v>36578</v>
      </c>
      <c r="AJ306" s="254" t="n">
        <f aca="false">DATE(YEAR(AJ301),MONTH(AJ301),DAY(AJ301)+7)</f>
        <v>36578</v>
      </c>
      <c r="AK306" s="219" t="n">
        <f aca="false">VLOOKUP($AJ306,data!$B$6:$M$7000,11,0)</f>
        <v>3387000</v>
      </c>
    </row>
    <row r="307" customFormat="false" ht="11.25" hidden="false" customHeight="false" outlineLevel="0" collapsed="false">
      <c r="A307" s="253" t="n">
        <f aca="false">B307</f>
        <v>36763</v>
      </c>
      <c r="B307" s="218" t="n">
        <f aca="false">DATE(YEAR(B302),MONTH(B302),DAY(B302)+7)</f>
        <v>36763</v>
      </c>
      <c r="C307" s="219" t="n">
        <f aca="false">VLOOKUP($B307,data!$B$6:$M$9000,11,0)</f>
        <v>3705000</v>
      </c>
      <c r="D307" s="255" t="n">
        <f aca="false">VLOOKUP($B307,[6]Data!$A$10:$E$60000,4,0)</f>
        <v>88.5</v>
      </c>
      <c r="E307" s="255" t="n">
        <f aca="false">VLOOKUP($B307,[6]Data!$A$10:$E$60000,5,0)</f>
        <v>66</v>
      </c>
      <c r="F307" s="255" t="n">
        <f aca="false">AVERAGE($C301:$C307)</f>
        <v>3743714.28571429</v>
      </c>
      <c r="U307" s="218" t="n">
        <f aca="false">DATE(YEAR(U302),MONTH(U302),DAY(U302)+7)</f>
        <v>36763</v>
      </c>
      <c r="V307" s="265" t="n">
        <f aca="false">AVERAGE($D307:$E307)-$G$3</f>
        <v>12.25</v>
      </c>
      <c r="W307" s="218" t="n">
        <f aca="false">DATE(YEAR(W306),MONTH(W306),DAY(W306)+1)</f>
        <v>36955</v>
      </c>
      <c r="X307" s="265" t="e">
        <f aca="false">AVERAGE($N307:$O307)-$G$3</f>
        <v>#DIV/0!</v>
      </c>
      <c r="Y307" s="219" t="n">
        <f aca="false">$H$1+($H$2*$V307)</f>
        <v>3286539.43146063</v>
      </c>
      <c r="Z307" s="219" t="e">
        <f aca="false">$Q$1+($Q$2*$X307)</f>
        <v>#DIV/0!</v>
      </c>
      <c r="AC307" s="253" t="n">
        <f aca="false">WEEKDAY(AD307)</f>
        <v>1</v>
      </c>
      <c r="AD307" s="218" t="n">
        <f aca="false">DATE(YEAR(AD306),MONTH(AD306),DAY(AD306)+1)</f>
        <v>36695</v>
      </c>
      <c r="AE307" s="223" t="b">
        <f aca="false">OR(AC307=1,AC307=7)</f>
        <v>1</v>
      </c>
      <c r="AF307" s="267" t="n">
        <f aca="false">IF($AE307=TRUE(),(VLOOKUP($AD307,$W$138:$Z$243,4)),(VLOOKUP($AD307,$U$138:$Z$397,5)))</f>
        <v>2777854.31410745</v>
      </c>
      <c r="AI307" s="253" t="n">
        <f aca="false">AJ307</f>
        <v>36579</v>
      </c>
      <c r="AJ307" s="254" t="n">
        <f aca="false">DATE(YEAR(AJ302),MONTH(AJ302),DAY(AJ302)+7)</f>
        <v>36579</v>
      </c>
      <c r="AK307" s="219" t="n">
        <f aca="false">VLOOKUP($AJ307,data!$B$6:$M$7000,11,0)</f>
        <v>3904000</v>
      </c>
    </row>
    <row r="308" customFormat="false" ht="11.25" hidden="false" customHeight="false" outlineLevel="0" collapsed="false">
      <c r="A308" s="253" t="n">
        <f aca="false">B308</f>
        <v>36766</v>
      </c>
      <c r="B308" s="218" t="n">
        <f aca="false">DATE(YEAR(B303),MONTH(B303),DAY(B303)+7)</f>
        <v>36766</v>
      </c>
      <c r="C308" s="219" t="n">
        <f aca="false">VLOOKUP($B308,data!$B$6:$M$9000,11,0)</f>
        <v>3616000</v>
      </c>
      <c r="D308" s="255" t="n">
        <f aca="false">VLOOKUP($B308,[6]Data!$A$10:$E$60000,4,0)</f>
        <v>84</v>
      </c>
      <c r="E308" s="255" t="n">
        <f aca="false">VLOOKUP($B308,[6]Data!$A$10:$E$60000,5,0)</f>
        <v>66</v>
      </c>
      <c r="F308" s="255" t="n">
        <f aca="false">AVERAGE($C302:$C308)</f>
        <v>3704428.57142857</v>
      </c>
      <c r="U308" s="218" t="n">
        <f aca="false">DATE(YEAR(U303),MONTH(U303),DAY(U303)+7)</f>
        <v>36766</v>
      </c>
      <c r="V308" s="265" t="n">
        <f aca="false">AVERAGE($D308:$E308)-$G$3</f>
        <v>10</v>
      </c>
      <c r="W308" s="218" t="n">
        <f aca="false">DATE(YEAR(W307),MONTH(W307),DAY(W307)+1)</f>
        <v>36956</v>
      </c>
      <c r="X308" s="265" t="e">
        <f aca="false">AVERAGE($N308:$O308)-$G$3</f>
        <v>#DIV/0!</v>
      </c>
      <c r="Y308" s="219" t="n">
        <f aca="false">$H$1+($H$2*$V308)</f>
        <v>3278227.80507754</v>
      </c>
      <c r="Z308" s="219" t="e">
        <f aca="false">$Q$1+($Q$2*$X308)</f>
        <v>#DIV/0!</v>
      </c>
      <c r="AC308" s="253" t="n">
        <f aca="false">WEEKDAY(AD308)</f>
        <v>2</v>
      </c>
      <c r="AD308" s="218" t="n">
        <f aca="false">DATE(YEAR(AD307),MONTH(AD307),DAY(AD307)+1)</f>
        <v>36696</v>
      </c>
      <c r="AE308" s="223" t="b">
        <f aca="false">OR(AC308=1,AC308=7)</f>
        <v>0</v>
      </c>
      <c r="AF308" s="267" t="n">
        <f aca="false">IF($AE308=TRUE(),(VLOOKUP($AD308,$W$138:$Z$243,4)),(VLOOKUP($AD308,$U$138:$Z$397,5)))</f>
        <v>3269916.17869445</v>
      </c>
      <c r="AI308" s="253" t="n">
        <f aca="false">AJ308</f>
        <v>36580</v>
      </c>
      <c r="AJ308" s="254" t="n">
        <f aca="false">DATE(YEAR(AJ303),MONTH(AJ303),DAY(AJ303)+7)</f>
        <v>36580</v>
      </c>
      <c r="AK308" s="219" t="n">
        <f aca="false">VLOOKUP($AJ308,data!$B$6:$M$7000,11,0)</f>
        <v>3580000</v>
      </c>
    </row>
    <row r="309" customFormat="false" ht="11.25" hidden="false" customHeight="false" outlineLevel="0" collapsed="false">
      <c r="A309" s="253" t="n">
        <f aca="false">B309</f>
        <v>36767</v>
      </c>
      <c r="B309" s="218" t="n">
        <f aca="false">DATE(YEAR(B304),MONTH(B304),DAY(B304)+7)</f>
        <v>36767</v>
      </c>
      <c r="C309" s="219" t="n">
        <f aca="false">VLOOKUP($B309,data!$B$6:$M$9000,11,0)</f>
        <v>3391000</v>
      </c>
      <c r="D309" s="255" t="n">
        <f aca="false">VLOOKUP($B309,[6]Data!$A$10:$E$60000,4,0)</f>
        <v>75</v>
      </c>
      <c r="E309" s="255" t="n">
        <f aca="false">VLOOKUP($B309,[6]Data!$A$10:$E$60000,5,0)</f>
        <v>64.5</v>
      </c>
      <c r="F309" s="255" t="n">
        <f aca="false">AVERAGE($C303:$C309)</f>
        <v>3661428.57142857</v>
      </c>
      <c r="U309" s="218" t="n">
        <f aca="false">DATE(YEAR(U304),MONTH(U304),DAY(U304)+7)</f>
        <v>36767</v>
      </c>
      <c r="V309" s="265" t="n">
        <f aca="false">AVERAGE($D309:$E309)-$G$3</f>
        <v>4.75</v>
      </c>
      <c r="W309" s="218" t="n">
        <f aca="false">DATE(YEAR(W308),MONTH(W308),DAY(W308)+1)</f>
        <v>36957</v>
      </c>
      <c r="X309" s="265" t="e">
        <f aca="false">AVERAGE($N309:$O309)-$G$3</f>
        <v>#DIV/0!</v>
      </c>
      <c r="Y309" s="219" t="n">
        <f aca="false">$H$1+($H$2*$V309)</f>
        <v>3258834.01018366</v>
      </c>
      <c r="Z309" s="219" t="e">
        <f aca="false">$Q$1+($Q$2*$X309)</f>
        <v>#DIV/0!</v>
      </c>
      <c r="AC309" s="253" t="n">
        <f aca="false">WEEKDAY(AD309)</f>
        <v>3</v>
      </c>
      <c r="AD309" s="218" t="n">
        <f aca="false">DATE(YEAR(AD308),MONTH(AD308),DAY(AD308)+1)</f>
        <v>36697</v>
      </c>
      <c r="AE309" s="223" t="b">
        <f aca="false">OR(AC309=1,AC309=7)</f>
        <v>0</v>
      </c>
      <c r="AF309" s="267" t="n">
        <f aca="false">IF($AE309=TRUE(),(VLOOKUP($AD309,$W$138:$Z$243,4)),(VLOOKUP($AD309,$U$138:$Z$397,5)))</f>
        <v>3282845.37529037</v>
      </c>
      <c r="AI309" s="253" t="n">
        <f aca="false">AJ309</f>
        <v>36581</v>
      </c>
      <c r="AJ309" s="254" t="n">
        <f aca="false">DATE(YEAR(AJ304),MONTH(AJ304),DAY(AJ304)+7)</f>
        <v>36581</v>
      </c>
      <c r="AK309" s="219" t="n">
        <f aca="false">VLOOKUP($AJ309,data!$B$6:$M$7000,11,0)</f>
        <v>3366000</v>
      </c>
    </row>
    <row r="310" customFormat="false" ht="11.25" hidden="false" customHeight="false" outlineLevel="0" collapsed="false">
      <c r="A310" s="253" t="n">
        <f aca="false">B310</f>
        <v>36768</v>
      </c>
      <c r="B310" s="218" t="n">
        <f aca="false">DATE(YEAR(B305),MONTH(B305),DAY(B305)+7)</f>
        <v>36768</v>
      </c>
      <c r="C310" s="219" t="n">
        <f aca="false">VLOOKUP($B310,data!$B$6:$M$9000,11,0)</f>
        <v>3236000</v>
      </c>
      <c r="D310" s="255" t="n">
        <f aca="false">VLOOKUP($B310,[6]Data!$A$10:$E$60000,4,0)</f>
        <v>80</v>
      </c>
      <c r="E310" s="255" t="n">
        <f aca="false">VLOOKUP($B310,[6]Data!$A$10:$E$60000,5,0)</f>
        <v>62.5</v>
      </c>
      <c r="F310" s="255" t="n">
        <f aca="false">AVERAGE($C304:$C310)</f>
        <v>3599857.14285714</v>
      </c>
      <c r="U310" s="218" t="n">
        <f aca="false">DATE(YEAR(U305),MONTH(U305),DAY(U305)+7)</f>
        <v>36768</v>
      </c>
      <c r="V310" s="265" t="n">
        <f aca="false">AVERAGE($D310:$E310)-$G$3</f>
        <v>6.25</v>
      </c>
      <c r="W310" s="218" t="n">
        <f aca="false">DATE(YEAR(W309),MONTH(W309),DAY(W309)+1)</f>
        <v>36958</v>
      </c>
      <c r="X310" s="265" t="e">
        <f aca="false">AVERAGE($N310:$O310)-$G$3</f>
        <v>#DIV/0!</v>
      </c>
      <c r="Y310" s="219" t="n">
        <f aca="false">$H$1+($H$2*$V310)</f>
        <v>3264375.09443906</v>
      </c>
      <c r="Z310" s="219" t="e">
        <f aca="false">$Q$1+($Q$2*$X310)</f>
        <v>#DIV/0!</v>
      </c>
      <c r="AC310" s="253" t="n">
        <f aca="false">WEEKDAY(AD310)</f>
        <v>4</v>
      </c>
      <c r="AD310" s="218" t="n">
        <f aca="false">DATE(YEAR(AD309),MONTH(AD309),DAY(AD309)+1)</f>
        <v>36698</v>
      </c>
      <c r="AE310" s="223" t="b">
        <f aca="false">OR(AC310=1,AC310=7)</f>
        <v>0</v>
      </c>
      <c r="AF310" s="267" t="n">
        <f aca="false">IF($AE310=TRUE(),(VLOOKUP($AD310,$W$138:$Z$243,4)),(VLOOKUP($AD310,$U$138:$Z$397,5)))</f>
        <v>3288386.45954576</v>
      </c>
      <c r="AI310" s="253" t="n">
        <f aca="false">AJ310</f>
        <v>36584</v>
      </c>
      <c r="AJ310" s="254" t="n">
        <f aca="false">DATE(YEAR(AJ305),MONTH(AJ305),DAY(AJ305)+7)</f>
        <v>36584</v>
      </c>
      <c r="AK310" s="219" t="n">
        <f aca="false">VLOOKUP($AJ310,data!$B$6:$M$7000,11,0)</f>
        <v>3283000</v>
      </c>
    </row>
    <row r="311" customFormat="false" ht="11.25" hidden="false" customHeight="false" outlineLevel="0" collapsed="false">
      <c r="A311" s="253" t="n">
        <f aca="false">B311</f>
        <v>36769</v>
      </c>
      <c r="B311" s="218" t="n">
        <f aca="false">DATE(YEAR(B306),MONTH(B306),DAY(B306)+7)</f>
        <v>36769</v>
      </c>
      <c r="C311" s="219" t="n">
        <f aca="false">VLOOKUP($B311,data!$B$6:$M$9000,11,0)</f>
        <v>3089000</v>
      </c>
      <c r="D311" s="255" t="n">
        <f aca="false">VLOOKUP($B311,[6]Data!$A$10:$E$60000,4,0)</f>
        <v>78.5</v>
      </c>
      <c r="E311" s="255" t="n">
        <f aca="false">VLOOKUP($B311,[6]Data!$A$10:$E$60000,5,0)</f>
        <v>63.5</v>
      </c>
      <c r="F311" s="255" t="n">
        <f aca="false">AVERAGE($C305:$C311)</f>
        <v>3511000</v>
      </c>
      <c r="U311" s="218" t="n">
        <f aca="false">DATE(YEAR(U306),MONTH(U306),DAY(U306)+7)</f>
        <v>36769</v>
      </c>
      <c r="V311" s="265" t="n">
        <f aca="false">AVERAGE($D311:$E311)-$G$3</f>
        <v>6</v>
      </c>
      <c r="W311" s="218" t="n">
        <f aca="false">DATE(YEAR(W310),MONTH(W310),DAY(W310)+1)</f>
        <v>36959</v>
      </c>
      <c r="X311" s="265" t="e">
        <f aca="false">AVERAGE($N311:$O311)-$G$3</f>
        <v>#DIV/0!</v>
      </c>
      <c r="Y311" s="219" t="n">
        <f aca="false">$H$1+($H$2*$V311)</f>
        <v>3263451.58039649</v>
      </c>
      <c r="Z311" s="219" t="e">
        <f aca="false">$Q$1+($Q$2*$X311)</f>
        <v>#DIV/0!</v>
      </c>
      <c r="AC311" s="253" t="n">
        <f aca="false">WEEKDAY(AD311)</f>
        <v>5</v>
      </c>
      <c r="AD311" s="218" t="n">
        <f aca="false">DATE(YEAR(AD310),MONTH(AD310),DAY(AD310)+1)</f>
        <v>36699</v>
      </c>
      <c r="AE311" s="223" t="b">
        <f aca="false">OR(AC311=1,AC311=7)</f>
        <v>0</v>
      </c>
      <c r="AF311" s="267" t="n">
        <f aca="false">IF($AE311=TRUE(),(VLOOKUP($AD311,$W$138:$Z$243,4)),(VLOOKUP($AD311,$U$138:$Z$397,5)))</f>
        <v>3287462.94550319</v>
      </c>
      <c r="AI311" s="253" t="n">
        <f aca="false">AJ311</f>
        <v>36585</v>
      </c>
      <c r="AJ311" s="254" t="n">
        <f aca="false">DATE(YEAR(AJ306),MONTH(AJ306),DAY(AJ306)+7)</f>
        <v>36585</v>
      </c>
      <c r="AK311" s="219" t="n">
        <f aca="false">VLOOKUP($AJ311,data!$B$6:$M$7000,11,0)</f>
        <v>3226000</v>
      </c>
    </row>
    <row r="312" customFormat="false" ht="11.25" hidden="false" customHeight="false" outlineLevel="0" collapsed="false">
      <c r="A312" s="253" t="n">
        <f aca="false">B312</f>
        <v>36770</v>
      </c>
      <c r="B312" s="218" t="n">
        <f aca="false">DATE(YEAR(B307),MONTH(B307),DAY(B307)+7)</f>
        <v>36770</v>
      </c>
      <c r="C312" s="219" t="n">
        <f aca="false">VLOOKUP($B312,data!$B$6:$M$9000,11,0)</f>
        <v>2891000</v>
      </c>
      <c r="D312" s="255" t="n">
        <f aca="false">VLOOKUP($B312,[6]Data!$A$10:$E$60000,4,0)</f>
        <v>78.5</v>
      </c>
      <c r="E312" s="255" t="n">
        <f aca="false">VLOOKUP($B312,[6]Data!$A$10:$E$60000,5,0)</f>
        <v>63.5</v>
      </c>
      <c r="F312" s="255" t="n">
        <f aca="false">AVERAGE($C306:$C312)</f>
        <v>3393428.57142857</v>
      </c>
      <c r="U312" s="218" t="n">
        <f aca="false">DATE(YEAR(U307),MONTH(U307),DAY(U307)+7)</f>
        <v>36770</v>
      </c>
      <c r="V312" s="265" t="n">
        <f aca="false">AVERAGE($D312:$E312)-$G$3</f>
        <v>6</v>
      </c>
      <c r="W312" s="218" t="n">
        <f aca="false">DATE(YEAR(W311),MONTH(W311),DAY(W311)+1)</f>
        <v>36960</v>
      </c>
      <c r="X312" s="265" t="e">
        <f aca="false">AVERAGE($N312:$O312)-$G$3</f>
        <v>#DIV/0!</v>
      </c>
      <c r="Y312" s="219" t="n">
        <f aca="false">$H$1+($H$2*$V312)</f>
        <v>3263451.58039649</v>
      </c>
      <c r="Z312" s="219" t="e">
        <f aca="false">$Q$1+($Q$2*$X312)</f>
        <v>#DIV/0!</v>
      </c>
      <c r="AC312" s="253" t="n">
        <f aca="false">WEEKDAY(AD312)</f>
        <v>6</v>
      </c>
      <c r="AD312" s="218" t="n">
        <f aca="false">DATE(YEAR(AD311),MONTH(AD311),DAY(AD311)+1)</f>
        <v>36700</v>
      </c>
      <c r="AE312" s="223" t="b">
        <f aca="false">OR(AC312=1,AC312=7)</f>
        <v>0</v>
      </c>
      <c r="AF312" s="267" t="n">
        <f aca="false">IF($AE312=TRUE(),(VLOOKUP($AD312,$W$138:$Z$243,4)),(VLOOKUP($AD312,$U$138:$Z$397,5)))</f>
        <v>3287462.94550319</v>
      </c>
      <c r="AI312" s="253" t="n">
        <f aca="false">AJ312</f>
        <v>36586</v>
      </c>
      <c r="AJ312" s="254" t="n">
        <f aca="false">DATE(YEAR(AJ307),MONTH(AJ307),DAY(AJ307)+7)</f>
        <v>36586</v>
      </c>
      <c r="AK312" s="219" t="n">
        <f aca="false">VLOOKUP($AJ312,data!$B$6:$M$7000,11,0)</f>
        <v>3170000</v>
      </c>
    </row>
    <row r="313" customFormat="false" ht="11.25" hidden="false" customHeight="false" outlineLevel="0" collapsed="false">
      <c r="A313" s="253" t="n">
        <f aca="false">B313</f>
        <v>36773</v>
      </c>
      <c r="B313" s="218" t="n">
        <f aca="false">DATE(YEAR(B308),MONTH(B308),DAY(B308)+7)</f>
        <v>36773</v>
      </c>
      <c r="C313" s="219" t="n">
        <f aca="false">VLOOKUP($B313,data!$B$6:$M$9000,11,0)</f>
        <v>2573000</v>
      </c>
      <c r="D313" s="255" t="n">
        <f aca="false">VLOOKUP($B313,[6]Data!$A$10:$E$60000,4,0)</f>
        <v>78</v>
      </c>
      <c r="E313" s="255" t="n">
        <f aca="false">VLOOKUP($B313,[6]Data!$A$10:$E$60000,5,0)</f>
        <v>59.5</v>
      </c>
      <c r="F313" s="255" t="n">
        <f aca="false">AVERAGE($C307:$C313)</f>
        <v>3214428.57142857</v>
      </c>
      <c r="U313" s="218" t="n">
        <f aca="false">DATE(YEAR(U308),MONTH(U308),DAY(U308)+7)</f>
        <v>36773</v>
      </c>
      <c r="V313" s="265" t="n">
        <f aca="false">AVERAGE($D313:$E313)-$G$3</f>
        <v>3.75</v>
      </c>
      <c r="W313" s="218" t="n">
        <f aca="false">DATE(YEAR(W312),MONTH(W312),DAY(W312)+1)</f>
        <v>36961</v>
      </c>
      <c r="X313" s="265" t="e">
        <f aca="false">AVERAGE($N313:$O313)-$G$3</f>
        <v>#DIV/0!</v>
      </c>
      <c r="Y313" s="219" t="n">
        <f aca="false">$H$1+($H$2*$V313)</f>
        <v>3255139.9540134</v>
      </c>
      <c r="Z313" s="219" t="e">
        <f aca="false">$Q$1+($Q$2*$X313)</f>
        <v>#DIV/0!</v>
      </c>
      <c r="AC313" s="253" t="n">
        <f aca="false">WEEKDAY(AD313)</f>
        <v>7</v>
      </c>
      <c r="AD313" s="218" t="n">
        <f aca="false">DATE(YEAR(AD312),MONTH(AD312),DAY(AD312)+1)</f>
        <v>36701</v>
      </c>
      <c r="AE313" s="223" t="b">
        <f aca="false">OR(AC313=1,AC313=7)</f>
        <v>1</v>
      </c>
      <c r="AF313" s="267" t="n">
        <f aca="false">IF($AE313=TRUE(),(VLOOKUP($AD313,$W$138:$Z$243,4)),(VLOOKUP($AD313,$U$138:$Z$397,5)))</f>
        <v>2753589.83313003</v>
      </c>
      <c r="AI313" s="253" t="n">
        <f aca="false">AJ313</f>
        <v>36587</v>
      </c>
      <c r="AJ313" s="254" t="n">
        <f aca="false">DATE(YEAR(AJ308),MONTH(AJ308),DAY(AJ308)+7)</f>
        <v>36587</v>
      </c>
      <c r="AK313" s="219" t="n">
        <f aca="false">VLOOKUP($AJ313,data!$B$6:$M$7000,11,0)</f>
        <v>2972000</v>
      </c>
    </row>
    <row r="314" customFormat="false" ht="11.25" hidden="false" customHeight="false" outlineLevel="0" collapsed="false">
      <c r="A314" s="253" t="n">
        <f aca="false">B314</f>
        <v>36774</v>
      </c>
      <c r="B314" s="218" t="n">
        <f aca="false">DATE(YEAR(B309),MONTH(B309),DAY(B309)+7)</f>
        <v>36774</v>
      </c>
      <c r="C314" s="219" t="n">
        <f aca="false">VLOOKUP($B314,data!$B$6:$M$9000,11,0)</f>
        <v>3080000</v>
      </c>
      <c r="D314" s="255" t="n">
        <f aca="false">VLOOKUP($B314,[6]Data!$A$10:$E$60000,4,0)</f>
        <v>82.5</v>
      </c>
      <c r="E314" s="255" t="n">
        <f aca="false">VLOOKUP($B314,[6]Data!$A$10:$E$60000,5,0)</f>
        <v>58</v>
      </c>
      <c r="F314" s="255" t="n">
        <f aca="false">AVERAGE($C308:$C314)</f>
        <v>3125142.85714286</v>
      </c>
      <c r="U314" s="218" t="n">
        <f aca="false">DATE(YEAR(U309),MONTH(U309),DAY(U309)+7)</f>
        <v>36774</v>
      </c>
      <c r="V314" s="265" t="n">
        <f aca="false">AVERAGE($D314:$E314)-$G$3</f>
        <v>5.25</v>
      </c>
      <c r="W314" s="218" t="n">
        <f aca="false">DATE(YEAR(W313),MONTH(W313),DAY(W313)+1)</f>
        <v>36962</v>
      </c>
      <c r="X314" s="265" t="e">
        <f aca="false">AVERAGE($N314:$O314)-$G$3</f>
        <v>#DIV/0!</v>
      </c>
      <c r="Y314" s="219" t="n">
        <f aca="false">$H$1+($H$2*$V314)</f>
        <v>3260681.0382688</v>
      </c>
      <c r="Z314" s="219" t="e">
        <f aca="false">$Q$1+($Q$2*$X314)</f>
        <v>#DIV/0!</v>
      </c>
      <c r="AC314" s="253" t="n">
        <f aca="false">WEEKDAY(AD314)</f>
        <v>1</v>
      </c>
      <c r="AD314" s="218" t="n">
        <f aca="false">DATE(YEAR(AD313),MONTH(AD313),DAY(AD313)+1)</f>
        <v>36702</v>
      </c>
      <c r="AE314" s="223" t="b">
        <f aca="false">OR(AC314=1,AC314=7)</f>
        <v>1</v>
      </c>
      <c r="AF314" s="267" t="n">
        <f aca="false">IF($AE314=TRUE(),(VLOOKUP($AD314,$W$138:$Z$243,4)),(VLOOKUP($AD314,$U$138:$Z$397,5)))</f>
        <v>2735710.7418835</v>
      </c>
      <c r="AI314" s="253" t="n">
        <f aca="false">AJ314</f>
        <v>36588</v>
      </c>
      <c r="AJ314" s="254" t="n">
        <f aca="false">DATE(YEAR(AJ309),MONTH(AJ309),DAY(AJ309)+7)</f>
        <v>36588</v>
      </c>
      <c r="AK314" s="219" t="n">
        <f aca="false">VLOOKUP($AJ314,data!$B$6:$M$7000,11,0)</f>
        <v>3131000</v>
      </c>
    </row>
    <row r="315" customFormat="false" ht="11.25" hidden="false" customHeight="false" outlineLevel="0" collapsed="false">
      <c r="A315" s="253" t="n">
        <f aca="false">B315</f>
        <v>36775</v>
      </c>
      <c r="B315" s="218" t="n">
        <f aca="false">DATE(YEAR(B310),MONTH(B310),DAY(B310)+7)</f>
        <v>36775</v>
      </c>
      <c r="C315" s="219" t="n">
        <f aca="false">VLOOKUP($B315,data!$B$6:$M$9000,11,0)</f>
        <v>3314000</v>
      </c>
      <c r="D315" s="255" t="n">
        <f aca="false">VLOOKUP($B315,[6]Data!$A$10:$E$60000,4,0)</f>
        <v>89</v>
      </c>
      <c r="E315" s="255" t="n">
        <f aca="false">VLOOKUP($B315,[6]Data!$A$10:$E$60000,5,0)</f>
        <v>57</v>
      </c>
      <c r="F315" s="255" t="n">
        <f aca="false">AVERAGE($C309:$C315)</f>
        <v>3082000</v>
      </c>
      <c r="U315" s="218" t="n">
        <f aca="false">DATE(YEAR(U310),MONTH(U310),DAY(U310)+7)</f>
        <v>36775</v>
      </c>
      <c r="V315" s="265" t="n">
        <f aca="false">AVERAGE($D315:$E315)-$G$3</f>
        <v>8</v>
      </c>
      <c r="W315" s="218" t="n">
        <f aca="false">DATE(YEAR(W314),MONTH(W314),DAY(W314)+1)</f>
        <v>36963</v>
      </c>
      <c r="X315" s="265" t="e">
        <f aca="false">AVERAGE($N315:$O315)-$G$3</f>
        <v>#DIV/0!</v>
      </c>
      <c r="Y315" s="219" t="n">
        <f aca="false">$H$1+($H$2*$V315)</f>
        <v>3270839.69273702</v>
      </c>
      <c r="Z315" s="219" t="e">
        <f aca="false">$Q$1+($Q$2*$X315)</f>
        <v>#DIV/0!</v>
      </c>
      <c r="AC315" s="253" t="n">
        <f aca="false">WEEKDAY(AD315)</f>
        <v>2</v>
      </c>
      <c r="AD315" s="218" t="n">
        <f aca="false">DATE(YEAR(AD314),MONTH(AD314),DAY(AD314)+1)</f>
        <v>36703</v>
      </c>
      <c r="AE315" s="223" t="b">
        <f aca="false">OR(AC315=1,AC315=7)</f>
        <v>0</v>
      </c>
      <c r="AF315" s="267" t="n">
        <f aca="false">IF($AE315=TRUE(),(VLOOKUP($AD315,$W$138:$Z$243,4)),(VLOOKUP($AD315,$U$138:$Z$397,5)))</f>
        <v>3290233.48763089</v>
      </c>
      <c r="AI315" s="253" t="n">
        <f aca="false">AJ315</f>
        <v>36591</v>
      </c>
      <c r="AJ315" s="254" t="n">
        <f aca="false">DATE(YEAR(AJ310),MONTH(AJ310),DAY(AJ310)+7)</f>
        <v>36591</v>
      </c>
      <c r="AK315" s="219" t="n">
        <f aca="false">VLOOKUP($AJ315,data!$B$6:$M$7000,11,0)</f>
        <v>3813000</v>
      </c>
    </row>
    <row r="316" customFormat="false" ht="11.25" hidden="false" customHeight="false" outlineLevel="0" collapsed="false">
      <c r="A316" s="253" t="n">
        <f aca="false">B316</f>
        <v>36776</v>
      </c>
      <c r="B316" s="218" t="n">
        <f aca="false">DATE(YEAR(B311),MONTH(B311),DAY(B311)+7)</f>
        <v>36776</v>
      </c>
      <c r="C316" s="219" t="n">
        <f aca="false">VLOOKUP($B316,data!$B$6:$M$9000,11,0)</f>
        <v>3410000</v>
      </c>
      <c r="D316" s="255" t="n">
        <f aca="false">VLOOKUP($B316,[6]Data!$A$10:$E$60000,4,0)</f>
        <v>78.5</v>
      </c>
      <c r="E316" s="255" t="n">
        <f aca="false">VLOOKUP($B316,[6]Data!$A$10:$E$60000,5,0)</f>
        <v>60.5</v>
      </c>
      <c r="F316" s="255" t="n">
        <f aca="false">AVERAGE($C310:$C316)</f>
        <v>3084714.28571429</v>
      </c>
      <c r="U316" s="218" t="n">
        <f aca="false">DATE(YEAR(U311),MONTH(U311),DAY(U311)+7)</f>
        <v>36776</v>
      </c>
      <c r="V316" s="265" t="n">
        <f aca="false">AVERAGE($D316:$E316)-$G$3</f>
        <v>4.5</v>
      </c>
      <c r="W316" s="218" t="n">
        <f aca="false">DATE(YEAR(W315),MONTH(W315),DAY(W315)+1)</f>
        <v>36964</v>
      </c>
      <c r="X316" s="265" t="e">
        <f aca="false">AVERAGE($N316:$O316)-$G$3</f>
        <v>#DIV/0!</v>
      </c>
      <c r="Y316" s="219" t="n">
        <f aca="false">$H$1+($H$2*$V316)</f>
        <v>3257910.4961411</v>
      </c>
      <c r="Z316" s="219" t="e">
        <f aca="false">$Q$1+($Q$2*$X316)</f>
        <v>#DIV/0!</v>
      </c>
      <c r="AC316" s="253" t="n">
        <f aca="false">WEEKDAY(AD316)</f>
        <v>3</v>
      </c>
      <c r="AD316" s="218" t="n">
        <f aca="false">DATE(YEAR(AD315),MONTH(AD315),DAY(AD315)+1)</f>
        <v>36704</v>
      </c>
      <c r="AE316" s="223" t="b">
        <f aca="false">OR(AC316=1,AC316=7)</f>
        <v>0</v>
      </c>
      <c r="AF316" s="267" t="n">
        <f aca="false">IF($AE316=TRUE(),(VLOOKUP($AD316,$W$138:$Z$243,4)),(VLOOKUP($AD316,$U$138:$Z$397,5)))</f>
        <v>3291157.00167346</v>
      </c>
      <c r="AI316" s="253" t="n">
        <f aca="false">AJ316</f>
        <v>36592</v>
      </c>
      <c r="AJ316" s="254" t="n">
        <f aca="false">DATE(YEAR(AJ311),MONTH(AJ311),DAY(AJ311)+7)</f>
        <v>36592</v>
      </c>
      <c r="AK316" s="219" t="n">
        <f aca="false">VLOOKUP($AJ316,data!$B$6:$M$7000,11,0)</f>
        <v>3679000</v>
      </c>
    </row>
    <row r="317" customFormat="false" ht="11.25" hidden="false" customHeight="false" outlineLevel="0" collapsed="false">
      <c r="A317" s="253" t="n">
        <f aca="false">B317</f>
        <v>36777</v>
      </c>
      <c r="B317" s="218" t="n">
        <f aca="false">DATE(YEAR(B312),MONTH(B312),DAY(B312)+7)</f>
        <v>36777</v>
      </c>
      <c r="C317" s="219" t="n">
        <f aca="false">VLOOKUP($B317,data!$B$6:$M$9000,11,0)</f>
        <v>3343000</v>
      </c>
      <c r="D317" s="255" t="n">
        <f aca="false">VLOOKUP($B317,[6]Data!$A$10:$E$60000,4,0)</f>
        <v>78.5</v>
      </c>
      <c r="E317" s="255" t="n">
        <f aca="false">VLOOKUP($B317,[6]Data!$A$10:$E$60000,5,0)</f>
        <v>60.5</v>
      </c>
      <c r="F317" s="255" t="n">
        <f aca="false">AVERAGE($C311:$C317)</f>
        <v>3100000</v>
      </c>
      <c r="U317" s="218" t="n">
        <f aca="false">DATE(YEAR(U312),MONTH(U312),DAY(U312)+7)</f>
        <v>36777</v>
      </c>
      <c r="V317" s="265" t="n">
        <f aca="false">AVERAGE($D317:$E317)-$G$3</f>
        <v>4.5</v>
      </c>
      <c r="W317" s="218" t="n">
        <f aca="false">DATE(YEAR(W316),MONTH(W316),DAY(W316)+1)</f>
        <v>36965</v>
      </c>
      <c r="X317" s="265" t="e">
        <f aca="false">AVERAGE($N317:$O317)-$G$3</f>
        <v>#DIV/0!</v>
      </c>
      <c r="Y317" s="219" t="n">
        <f aca="false">$H$1+($H$2*$V317)</f>
        <v>3257910.4961411</v>
      </c>
      <c r="Z317" s="219" t="e">
        <f aca="false">$Q$1+($Q$2*$X317)</f>
        <v>#DIV/0!</v>
      </c>
      <c r="AC317" s="253" t="n">
        <f aca="false">WEEKDAY(AD317)</f>
        <v>4</v>
      </c>
      <c r="AD317" s="218" t="n">
        <f aca="false">DATE(YEAR(AD316),MONTH(AD316),DAY(AD316)+1)</f>
        <v>36705</v>
      </c>
      <c r="AE317" s="223" t="b">
        <f aca="false">OR(AC317=1,AC317=7)</f>
        <v>0</v>
      </c>
      <c r="AF317" s="267" t="n">
        <f aca="false">IF($AE317=TRUE(),(VLOOKUP($AD317,$W$138:$Z$243,4)),(VLOOKUP($AD317,$U$138:$Z$397,5)))</f>
        <v>3293004.02975859</v>
      </c>
      <c r="AI317" s="253" t="n">
        <f aca="false">AJ317</f>
        <v>36593</v>
      </c>
      <c r="AJ317" s="254" t="n">
        <f aca="false">DATE(YEAR(AJ312),MONTH(AJ312),DAY(AJ312)+7)</f>
        <v>36593</v>
      </c>
      <c r="AK317" s="219" t="n">
        <f aca="false">VLOOKUP($AJ317,data!$B$6:$M$7000,11,0)</f>
        <v>3762000</v>
      </c>
    </row>
    <row r="318" customFormat="false" ht="11.25" hidden="false" customHeight="false" outlineLevel="0" collapsed="false">
      <c r="A318" s="253" t="n">
        <f aca="false">B318</f>
        <v>36780</v>
      </c>
      <c r="B318" s="218" t="n">
        <f aca="false">DATE(YEAR(B313),MONTH(B313),DAY(B313)+7)</f>
        <v>36780</v>
      </c>
      <c r="C318" s="219" t="n">
        <f aca="false">VLOOKUP($B318,data!$B$6:$M$9000,11,0)</f>
        <v>3443000</v>
      </c>
      <c r="D318" s="255" t="n">
        <f aca="false">VLOOKUP($B318,[6]Data!$A$10:$E$60000,4,0)</f>
        <v>94.5</v>
      </c>
      <c r="E318" s="255" t="n">
        <f aca="false">VLOOKUP($B318,[6]Data!$A$10:$E$60000,5,0)</f>
        <v>60.5</v>
      </c>
      <c r="F318" s="255" t="n">
        <f aca="false">AVERAGE($C312:$C318)</f>
        <v>3150571.42857143</v>
      </c>
      <c r="U318" s="218" t="n">
        <f aca="false">DATE(YEAR(U313),MONTH(U313),DAY(U313)+7)</f>
        <v>36780</v>
      </c>
      <c r="V318" s="265" t="n">
        <f aca="false">AVERAGE($D318:$E318)-$G$3</f>
        <v>12.5</v>
      </c>
      <c r="W318" s="218" t="n">
        <f aca="false">DATE(YEAR(W317),MONTH(W317),DAY(W317)+1)</f>
        <v>36966</v>
      </c>
      <c r="X318" s="265" t="e">
        <f aca="false">AVERAGE($N318:$O318)-$G$3</f>
        <v>#DIV/0!</v>
      </c>
      <c r="Y318" s="219" t="n">
        <f aca="false">$H$1+($H$2*$V318)</f>
        <v>3287462.94550319</v>
      </c>
      <c r="Z318" s="219" t="e">
        <f aca="false">$Q$1+($Q$2*$X318)</f>
        <v>#DIV/0!</v>
      </c>
      <c r="AC318" s="253" t="n">
        <f aca="false">WEEKDAY(AD318)</f>
        <v>5</v>
      </c>
      <c r="AD318" s="218" t="n">
        <f aca="false">DATE(YEAR(AD317),MONTH(AD317),DAY(AD317)+1)</f>
        <v>36706</v>
      </c>
      <c r="AE318" s="223" t="b">
        <f aca="false">OR(AC318=1,AC318=7)</f>
        <v>0</v>
      </c>
      <c r="AF318" s="267" t="n">
        <f aca="false">IF($AE318=TRUE(),(VLOOKUP($AD318,$W$138:$Z$243,4)),(VLOOKUP($AD318,$U$138:$Z$397,5)))</f>
        <v>3289309.97358833</v>
      </c>
      <c r="AI318" s="253" t="n">
        <f aca="false">AJ318</f>
        <v>36594</v>
      </c>
      <c r="AJ318" s="254" t="n">
        <f aca="false">DATE(YEAR(AJ313),MONTH(AJ313),DAY(AJ313)+7)</f>
        <v>36594</v>
      </c>
      <c r="AK318" s="219" t="n">
        <f aca="false">VLOOKUP($AJ318,data!$B$6:$M$7000,11,0)</f>
        <v>3425000</v>
      </c>
    </row>
    <row r="319" customFormat="false" ht="11.25" hidden="false" customHeight="false" outlineLevel="0" collapsed="false">
      <c r="A319" s="253" t="n">
        <f aca="false">B319</f>
        <v>36781</v>
      </c>
      <c r="B319" s="218" t="n">
        <f aca="false">DATE(YEAR(B314),MONTH(B314),DAY(B314)+7)</f>
        <v>36781</v>
      </c>
      <c r="C319" s="219" t="n">
        <f aca="false">VLOOKUP($B319,data!$B$6:$M$9000,11,0)</f>
        <v>3596000</v>
      </c>
      <c r="D319" s="255" t="n">
        <f aca="false">VLOOKUP($B319,[6]Data!$A$10:$E$60000,4,0)</f>
        <v>90.5</v>
      </c>
      <c r="E319" s="255" t="n">
        <f aca="false">VLOOKUP($B319,[6]Data!$A$10:$E$60000,5,0)</f>
        <v>63</v>
      </c>
      <c r="F319" s="255" t="n">
        <f aca="false">AVERAGE($C313:$C319)</f>
        <v>3251285.71428571</v>
      </c>
      <c r="U319" s="218" t="n">
        <f aca="false">DATE(YEAR(U314),MONTH(U314),DAY(U314)+7)</f>
        <v>36781</v>
      </c>
      <c r="V319" s="265" t="n">
        <f aca="false">AVERAGE($D319:$E319)-$G$3</f>
        <v>11.75</v>
      </c>
      <c r="W319" s="218" t="n">
        <f aca="false">DATE(YEAR(W318),MONTH(W318),DAY(W318)+1)</f>
        <v>36967</v>
      </c>
      <c r="X319" s="265" t="e">
        <f aca="false">AVERAGE($N319:$O319)-$G$3</f>
        <v>#DIV/0!</v>
      </c>
      <c r="Y319" s="219" t="n">
        <f aca="false">$H$1+($H$2*$V319)</f>
        <v>3284692.4033755</v>
      </c>
      <c r="Z319" s="219" t="e">
        <f aca="false">$Q$1+($Q$2*$X319)</f>
        <v>#DIV/0!</v>
      </c>
      <c r="AC319" s="253" t="n">
        <f aca="false">WEEKDAY(AD319)</f>
        <v>6</v>
      </c>
      <c r="AD319" s="218" t="n">
        <f aca="false">DATE(YEAR(AD318),MONTH(AD318),DAY(AD318)+1)</f>
        <v>36707</v>
      </c>
      <c r="AE319" s="223" t="b">
        <f aca="false">OR(AC319=1,AC319=7)</f>
        <v>0</v>
      </c>
      <c r="AF319" s="267" t="n">
        <f aca="false">IF($AE319=TRUE(),(VLOOKUP($AD319,$W$138:$Z$243,4)),(VLOOKUP($AD319,$U$138:$Z$397,5)))</f>
        <v>3289309.97358833</v>
      </c>
      <c r="AI319" s="253" t="n">
        <f aca="false">AJ319</f>
        <v>36595</v>
      </c>
      <c r="AJ319" s="254" t="n">
        <f aca="false">DATE(YEAR(AJ314),MONTH(AJ314),DAY(AJ314)+7)</f>
        <v>36595</v>
      </c>
      <c r="AK319" s="219" t="n">
        <f aca="false">VLOOKUP($AJ319,data!$B$6:$M$7000,11,0)</f>
        <v>2824000</v>
      </c>
    </row>
    <row r="320" customFormat="false" ht="11.25" hidden="false" customHeight="false" outlineLevel="0" collapsed="false">
      <c r="A320" s="253" t="n">
        <f aca="false">B320</f>
        <v>36782</v>
      </c>
      <c r="B320" s="218" t="n">
        <f aca="false">DATE(YEAR(B315),MONTH(B315),DAY(B315)+7)</f>
        <v>36782</v>
      </c>
      <c r="C320" s="219" t="n">
        <f aca="false">VLOOKUP($B320,data!$B$6:$M$9000,11,0)</f>
        <v>3847000</v>
      </c>
      <c r="D320" s="255" t="n">
        <f aca="false">VLOOKUP($B320,[6]Data!$A$10:$E$60000,4,0)</f>
        <v>76</v>
      </c>
      <c r="E320" s="255" t="n">
        <f aca="false">VLOOKUP($B320,[6]Data!$A$10:$E$60000,5,0)</f>
        <v>77.5</v>
      </c>
      <c r="F320" s="255" t="n">
        <f aca="false">AVERAGE($C314:$C320)</f>
        <v>3433285.71428571</v>
      </c>
      <c r="U320" s="218" t="n">
        <f aca="false">DATE(YEAR(U315),MONTH(U315),DAY(U315)+7)</f>
        <v>36782</v>
      </c>
      <c r="V320" s="265" t="n">
        <f aca="false">AVERAGE($D320:$E320)-$G$3</f>
        <v>11.75</v>
      </c>
      <c r="W320" s="218" t="n">
        <f aca="false">DATE(YEAR(W319),MONTH(W319),DAY(W319)+1)</f>
        <v>36968</v>
      </c>
      <c r="X320" s="265" t="e">
        <f aca="false">AVERAGE($N320:$O320)-$G$3</f>
        <v>#DIV/0!</v>
      </c>
      <c r="Y320" s="219" t="n">
        <f aca="false">$H$1+($H$2*$V320)</f>
        <v>3284692.4033755</v>
      </c>
      <c r="Z320" s="219" t="e">
        <f aca="false">$Q$1+($Q$2*$X320)</f>
        <v>#DIV/0!</v>
      </c>
      <c r="AC320" s="253" t="n">
        <f aca="false">WEEKDAY(AD320)</f>
        <v>7</v>
      </c>
      <c r="AD320" s="218" t="n">
        <f aca="false">DATE(YEAR(AD319),MONTH(AD319),DAY(AD319)+1)</f>
        <v>36708</v>
      </c>
      <c r="AE320" s="223" t="b">
        <f aca="false">OR(AC320=1,AC320=7)</f>
        <v>1</v>
      </c>
      <c r="AF320" s="267" t="n">
        <f aca="false">IF($AE320=TRUE(),(VLOOKUP($AD320,$W$138:$Z$243,4)),(VLOOKUP($AD320,$U$138:$Z$397,5)))</f>
        <v>2751035.67723767</v>
      </c>
      <c r="AI320" s="253" t="n">
        <f aca="false">AJ320</f>
        <v>36598</v>
      </c>
      <c r="AJ320" s="254" t="n">
        <f aca="false">DATE(YEAR(AJ315),MONTH(AJ315),DAY(AJ315)+7)</f>
        <v>36598</v>
      </c>
      <c r="AK320" s="219" t="n">
        <f aca="false">VLOOKUP($AJ320,data!$B$6:$M$7000,11,0)</f>
        <v>2887000</v>
      </c>
    </row>
    <row r="321" customFormat="false" ht="11.25" hidden="false" customHeight="false" outlineLevel="0" collapsed="false">
      <c r="A321" s="253" t="n">
        <f aca="false">B321</f>
        <v>36783</v>
      </c>
      <c r="B321" s="218" t="n">
        <f aca="false">DATE(YEAR(B316),MONTH(B316),DAY(B316)+7)</f>
        <v>36783</v>
      </c>
      <c r="C321" s="219" t="n">
        <f aca="false">VLOOKUP($B321,data!$B$6:$M$9000,11,0)</f>
        <v>3823000</v>
      </c>
      <c r="D321" s="255" t="n">
        <f aca="false">VLOOKUP($B321,[6]Data!$A$10:$E$60000,4,0)</f>
        <v>88.5</v>
      </c>
      <c r="E321" s="255" t="n">
        <f aca="false">VLOOKUP($B321,[6]Data!$A$10:$E$60000,5,0)</f>
        <v>69.5</v>
      </c>
      <c r="F321" s="255" t="n">
        <f aca="false">AVERAGE($C315:$C321)</f>
        <v>3539428.57142857</v>
      </c>
      <c r="U321" s="218" t="n">
        <f aca="false">DATE(YEAR(U316),MONTH(U316),DAY(U316)+7)</f>
        <v>36783</v>
      </c>
      <c r="V321" s="265" t="n">
        <f aca="false">AVERAGE($D321:$E321)-$G$3</f>
        <v>14</v>
      </c>
      <c r="W321" s="218" t="n">
        <f aca="false">DATE(YEAR(W320),MONTH(W320),DAY(W320)+1)</f>
        <v>36969</v>
      </c>
      <c r="X321" s="265" t="e">
        <f aca="false">AVERAGE($N321:$O321)-$G$3</f>
        <v>#DIV/0!</v>
      </c>
      <c r="Y321" s="219" t="n">
        <f aca="false">$H$1+($H$2*$V321)</f>
        <v>3293004.02975859</v>
      </c>
      <c r="Z321" s="219" t="e">
        <f aca="false">$Q$1+($Q$2*$X321)</f>
        <v>#DIV/0!</v>
      </c>
      <c r="AC321" s="253" t="n">
        <f aca="false">WEEKDAY(AD321)</f>
        <v>1</v>
      </c>
      <c r="AD321" s="218" t="n">
        <f aca="false">DATE(YEAR(AD320),MONTH(AD320),DAY(AD320)+1)</f>
        <v>36709</v>
      </c>
      <c r="AE321" s="223" t="b">
        <f aca="false">OR(AC321=1,AC321=7)</f>
        <v>1</v>
      </c>
      <c r="AF321" s="267" t="n">
        <f aca="false">IF($AE321=TRUE(),(VLOOKUP($AD321,$W$138:$Z$243,4)),(VLOOKUP($AD321,$U$138:$Z$397,5)))</f>
        <v>2751035.67723767</v>
      </c>
      <c r="AI321" s="253" t="n">
        <f aca="false">AJ321</f>
        <v>36599</v>
      </c>
      <c r="AJ321" s="254" t="n">
        <f aca="false">DATE(YEAR(AJ316),MONTH(AJ316),DAY(AJ316)+7)</f>
        <v>36599</v>
      </c>
      <c r="AK321" s="219" t="n">
        <f aca="false">VLOOKUP($AJ321,data!$B$6:$M$7000,11,0)</f>
        <v>2687000</v>
      </c>
    </row>
    <row r="322" customFormat="false" ht="11.25" hidden="false" customHeight="false" outlineLevel="0" collapsed="false">
      <c r="A322" s="253" t="n">
        <f aca="false">B322</f>
        <v>36784</v>
      </c>
      <c r="B322" s="218" t="n">
        <f aca="false">DATE(YEAR(B317),MONTH(B317),DAY(B317)+7)</f>
        <v>36784</v>
      </c>
      <c r="C322" s="219" t="n">
        <f aca="false">VLOOKUP($B322,data!$B$6:$M$9000,11,0)</f>
        <v>3664000</v>
      </c>
      <c r="D322" s="255" t="n">
        <f aca="false">VLOOKUP($B322,[6]Data!$A$10:$E$60000,4,0)</f>
        <v>88.5</v>
      </c>
      <c r="E322" s="255" t="n">
        <f aca="false">VLOOKUP($B322,[6]Data!$A$10:$E$60000,5,0)</f>
        <v>69.5</v>
      </c>
      <c r="F322" s="255" t="n">
        <f aca="false">AVERAGE($C316:$C322)</f>
        <v>3589428.57142857</v>
      </c>
      <c r="U322" s="218" t="n">
        <f aca="false">DATE(YEAR(U317),MONTH(U317),DAY(U317)+7)</f>
        <v>36784</v>
      </c>
      <c r="V322" s="265" t="n">
        <f aca="false">AVERAGE($D322:$E322)-$G$3</f>
        <v>14</v>
      </c>
      <c r="W322" s="218" t="n">
        <f aca="false">DATE(YEAR(W321),MONTH(W321),DAY(W321)+1)</f>
        <v>36970</v>
      </c>
      <c r="X322" s="265" t="e">
        <f aca="false">AVERAGE($N322:$O322)-$G$3</f>
        <v>#DIV/0!</v>
      </c>
      <c r="Y322" s="219" t="n">
        <f aca="false">$H$1+($H$2*$V322)</f>
        <v>3293004.02975859</v>
      </c>
      <c r="Z322" s="219" t="e">
        <f aca="false">$Q$1+($Q$2*$X322)</f>
        <v>#DIV/0!</v>
      </c>
      <c r="AC322" s="253" t="n">
        <f aca="false">WEEKDAY(AD322)</f>
        <v>2</v>
      </c>
      <c r="AD322" s="218" t="n">
        <f aca="false">DATE(YEAR(AD321),MONTH(AD321),DAY(AD321)+1)</f>
        <v>36710</v>
      </c>
      <c r="AE322" s="223" t="b">
        <f aca="false">OR(AC322=1,AC322=7)</f>
        <v>0</v>
      </c>
      <c r="AF322" s="267" t="n">
        <f aca="false">IF($AE322=TRUE(),(VLOOKUP($AD322,$W$138:$Z$243,4)),(VLOOKUP($AD322,$U$138:$Z$397,5)))</f>
        <v>3289309.97358833</v>
      </c>
      <c r="AI322" s="253" t="n">
        <f aca="false">AJ322</f>
        <v>36600</v>
      </c>
      <c r="AJ322" s="254" t="n">
        <f aca="false">DATE(YEAR(AJ317),MONTH(AJ317),DAY(AJ317)+7)</f>
        <v>36600</v>
      </c>
      <c r="AK322" s="219" t="n">
        <f aca="false">VLOOKUP($AJ322,data!$B$6:$M$7000,11,0)</f>
        <v>2589000</v>
      </c>
    </row>
    <row r="323" customFormat="false" ht="11.25" hidden="false" customHeight="false" outlineLevel="0" collapsed="false">
      <c r="A323" s="253" t="n">
        <f aca="false">B323</f>
        <v>36787</v>
      </c>
      <c r="B323" s="218" t="n">
        <f aca="false">DATE(YEAR(B318),MONTH(B318),DAY(B318)+7)</f>
        <v>36787</v>
      </c>
      <c r="C323" s="219" t="n">
        <f aca="false">VLOOKUP($B323,data!$B$6:$M$9000,11,0)</f>
        <v>3688000</v>
      </c>
      <c r="D323" s="255" t="n">
        <f aca="false">VLOOKUP($B323,[6]Data!$A$10:$E$60000,4,0)</f>
        <v>91</v>
      </c>
      <c r="E323" s="255" t="n">
        <f aca="false">VLOOKUP($B323,[6]Data!$A$10:$E$60000,5,0)</f>
        <v>65</v>
      </c>
      <c r="F323" s="255" t="n">
        <f aca="false">AVERAGE($C317:$C323)</f>
        <v>3629142.85714286</v>
      </c>
      <c r="U323" s="218" t="n">
        <f aca="false">DATE(YEAR(U318),MONTH(U318),DAY(U318)+7)</f>
        <v>36787</v>
      </c>
      <c r="V323" s="265" t="n">
        <f aca="false">AVERAGE($D323:$E323)-$G$3</f>
        <v>13</v>
      </c>
      <c r="W323" s="218" t="n">
        <f aca="false">DATE(YEAR(W322),MONTH(W322),DAY(W322)+1)</f>
        <v>36971</v>
      </c>
      <c r="X323" s="265" t="e">
        <f aca="false">AVERAGE($N323:$O323)-$G$3</f>
        <v>#DIV/0!</v>
      </c>
      <c r="Y323" s="219" t="n">
        <f aca="false">$H$1+($H$2*$V323)</f>
        <v>3289309.97358833</v>
      </c>
      <c r="Z323" s="219" t="e">
        <f aca="false">$Q$1+($Q$2*$X323)</f>
        <v>#DIV/0!</v>
      </c>
      <c r="AC323" s="253" t="n">
        <f aca="false">WEEKDAY(AD323)</f>
        <v>3</v>
      </c>
      <c r="AD323" s="218" t="n">
        <f aca="false">DATE(YEAR(AD322),MONTH(AD322),DAY(AD322)+1)</f>
        <v>36711</v>
      </c>
      <c r="AE323" s="223" t="b">
        <f aca="false">OR(AC323=1,AC323=7)</f>
        <v>0</v>
      </c>
      <c r="AF323" s="267" t="n">
        <f aca="false">IF($AE323=TRUE(),(VLOOKUP($AD323,$W$138:$Z$243,4)),(VLOOKUP($AD323,$U$138:$Z$397,5)))</f>
        <v>3255139.9540134</v>
      </c>
      <c r="AI323" s="253" t="n">
        <f aca="false">AJ323</f>
        <v>36601</v>
      </c>
      <c r="AJ323" s="254" t="n">
        <f aca="false">DATE(YEAR(AJ318),MONTH(AJ318),DAY(AJ318)+7)</f>
        <v>36601</v>
      </c>
      <c r="AK323" s="219" t="n">
        <f aca="false">VLOOKUP($AJ323,data!$B$6:$M$7000,11,0)</f>
        <v>2614000</v>
      </c>
    </row>
    <row r="324" customFormat="false" ht="11.25" hidden="false" customHeight="false" outlineLevel="0" collapsed="false">
      <c r="A324" s="253" t="n">
        <f aca="false">B324</f>
        <v>36788</v>
      </c>
      <c r="B324" s="218" t="n">
        <f aca="false">DATE(YEAR(B319),MONTH(B319),DAY(B319)+7)</f>
        <v>36788</v>
      </c>
      <c r="C324" s="219" t="n">
        <f aca="false">VLOOKUP($B324,data!$B$6:$M$9000,11,0)</f>
        <v>3522000</v>
      </c>
      <c r="D324" s="255" t="n">
        <f aca="false">VLOOKUP($B324,[6]Data!$A$10:$E$60000,4,0)</f>
        <v>89.5</v>
      </c>
      <c r="E324" s="255" t="n">
        <f aca="false">VLOOKUP($B324,[6]Data!$A$10:$E$60000,5,0)</f>
        <v>65.5</v>
      </c>
      <c r="F324" s="255" t="n">
        <f aca="false">AVERAGE($C318:$C324)</f>
        <v>3654714.28571429</v>
      </c>
      <c r="U324" s="218" t="n">
        <f aca="false">DATE(YEAR(U319),MONTH(U319),DAY(U319)+7)</f>
        <v>36788</v>
      </c>
      <c r="V324" s="265" t="n">
        <f aca="false">AVERAGE($D324:$E324)-$G$3</f>
        <v>12.5</v>
      </c>
      <c r="W324" s="218" t="n">
        <f aca="false">DATE(YEAR(W323),MONTH(W323),DAY(W323)+1)</f>
        <v>36972</v>
      </c>
      <c r="X324" s="265" t="e">
        <f aca="false">AVERAGE($N324:$O324)-$G$3</f>
        <v>#DIV/0!</v>
      </c>
      <c r="Y324" s="219" t="n">
        <f aca="false">$H$1+($H$2*$V324)</f>
        <v>3287462.94550319</v>
      </c>
      <c r="Z324" s="219" t="e">
        <f aca="false">$Q$1+($Q$2*$X324)</f>
        <v>#DIV/0!</v>
      </c>
      <c r="AC324" s="253" t="n">
        <f aca="false">WEEKDAY(AD324)</f>
        <v>4</v>
      </c>
      <c r="AD324" s="218" t="n">
        <f aca="false">DATE(YEAR(AD323),MONTH(AD323),DAY(AD323)+1)</f>
        <v>36712</v>
      </c>
      <c r="AE324" s="223" t="b">
        <f aca="false">OR(AC324=1,AC324=7)</f>
        <v>0</v>
      </c>
      <c r="AF324" s="267" t="n">
        <f aca="false">IF($AE324=TRUE(),(VLOOKUP($AD324,$W$138:$Z$243,4)),(VLOOKUP($AD324,$U$138:$Z$397,5)))</f>
        <v>3256063.46805597</v>
      </c>
      <c r="AI324" s="253" t="n">
        <f aca="false">AJ324</f>
        <v>36602</v>
      </c>
      <c r="AJ324" s="254" t="n">
        <f aca="false">DATE(YEAR(AJ319),MONTH(AJ319),DAY(AJ319)+7)</f>
        <v>36602</v>
      </c>
      <c r="AK324" s="219" t="n">
        <f aca="false">VLOOKUP($AJ324,data!$B$6:$M$7000,11,0)</f>
        <v>2502000</v>
      </c>
    </row>
    <row r="325" customFormat="false" ht="11.25" hidden="false" customHeight="false" outlineLevel="0" collapsed="false">
      <c r="A325" s="253" t="n">
        <f aca="false">B325</f>
        <v>36789</v>
      </c>
      <c r="B325" s="218" t="n">
        <f aca="false">DATE(YEAR(B320),MONTH(B320),DAY(B320)+7)</f>
        <v>36789</v>
      </c>
      <c r="C325" s="219" t="n">
        <f aca="false">VLOOKUP($B325,data!$B$6:$M$9000,11,0)</f>
        <v>3423000</v>
      </c>
      <c r="D325" s="255" t="n">
        <f aca="false">VLOOKUP($B325,[6]Data!$A$10:$E$60000,4,0)</f>
        <v>90.5</v>
      </c>
      <c r="E325" s="255" t="n">
        <f aca="false">VLOOKUP($B325,[6]Data!$A$10:$E$60000,5,0)</f>
        <v>66.5</v>
      </c>
      <c r="F325" s="255" t="n">
        <f aca="false">AVERAGE($C319:$C325)</f>
        <v>3651857.14285714</v>
      </c>
      <c r="U325" s="218" t="n">
        <f aca="false">DATE(YEAR(U320),MONTH(U320),DAY(U320)+7)</f>
        <v>36789</v>
      </c>
      <c r="V325" s="265" t="n">
        <f aca="false">AVERAGE($D325:$E325)-$G$3</f>
        <v>13.5</v>
      </c>
      <c r="W325" s="218" t="n">
        <f aca="false">DATE(YEAR(W324),MONTH(W324),DAY(W324)+1)</f>
        <v>36973</v>
      </c>
      <c r="X325" s="265" t="e">
        <f aca="false">AVERAGE($N325:$O325)-$G$3</f>
        <v>#DIV/0!</v>
      </c>
      <c r="Y325" s="219" t="n">
        <f aca="false">$H$1+($H$2*$V325)</f>
        <v>3291157.00167346</v>
      </c>
      <c r="Z325" s="219" t="e">
        <f aca="false">$Q$1+($Q$2*$X325)</f>
        <v>#DIV/0!</v>
      </c>
      <c r="AC325" s="253" t="n">
        <f aca="false">WEEKDAY(AD325)</f>
        <v>5</v>
      </c>
      <c r="AD325" s="218" t="n">
        <f aca="false">DATE(YEAR(AD324),MONTH(AD324),DAY(AD324)+1)</f>
        <v>36713</v>
      </c>
      <c r="AE325" s="223" t="b">
        <f aca="false">OR(AC325=1,AC325=7)</f>
        <v>0</v>
      </c>
      <c r="AF325" s="267" t="n">
        <f aca="false">IF($AE325=TRUE(),(VLOOKUP($AD325,$W$138:$Z$243,4)),(VLOOKUP($AD325,$U$138:$Z$397,5)))</f>
        <v>3258834.01018366</v>
      </c>
      <c r="AI325" s="253" t="n">
        <f aca="false">AJ325</f>
        <v>36605</v>
      </c>
      <c r="AJ325" s="254" t="n">
        <f aca="false">DATE(YEAR(AJ320),MONTH(AJ320),DAY(AJ320)+7)</f>
        <v>36605</v>
      </c>
      <c r="AK325" s="219" t="n">
        <f aca="false">VLOOKUP($AJ325,data!$B$6:$M$7000,11,0)</f>
        <v>2746000</v>
      </c>
    </row>
    <row r="326" customFormat="false" ht="11.25" hidden="false" customHeight="false" outlineLevel="0" collapsed="false">
      <c r="A326" s="253" t="n">
        <f aca="false">B326</f>
        <v>36790</v>
      </c>
      <c r="B326" s="218" t="n">
        <f aca="false">DATE(YEAR(B321),MONTH(B321),DAY(B321)+7)</f>
        <v>36790</v>
      </c>
      <c r="C326" s="219" t="n">
        <f aca="false">VLOOKUP($B326,data!$B$6:$M$9000,11,0)</f>
        <v>3244000</v>
      </c>
      <c r="D326" s="255" t="n">
        <f aca="false">VLOOKUP($B326,[6]Data!$A$10:$E$60000,4,0)</f>
        <v>78.5</v>
      </c>
      <c r="E326" s="255" t="n">
        <f aca="false">VLOOKUP($B326,[6]Data!$A$10:$E$60000,5,0)</f>
        <v>66.5</v>
      </c>
      <c r="F326" s="255" t="n">
        <f aca="false">AVERAGE($C320:$C326)</f>
        <v>3601571.42857143</v>
      </c>
      <c r="U326" s="218" t="n">
        <f aca="false">DATE(YEAR(U321),MONTH(U321),DAY(U321)+7)</f>
        <v>36790</v>
      </c>
      <c r="V326" s="265" t="n">
        <f aca="false">AVERAGE($D326:$E326)-$G$3</f>
        <v>7.5</v>
      </c>
      <c r="W326" s="218" t="n">
        <f aca="false">DATE(YEAR(W325),MONTH(W325),DAY(W325)+1)</f>
        <v>36974</v>
      </c>
      <c r="X326" s="265" t="e">
        <f aca="false">AVERAGE($N326:$O326)-$G$3</f>
        <v>#DIV/0!</v>
      </c>
      <c r="Y326" s="219" t="n">
        <f aca="false">$H$1+($H$2*$V326)</f>
        <v>3268992.66465188</v>
      </c>
      <c r="Z326" s="219" t="e">
        <f aca="false">$Q$1+($Q$2*$X326)</f>
        <v>#DIV/0!</v>
      </c>
      <c r="AC326" s="253" t="n">
        <f aca="false">WEEKDAY(AD326)</f>
        <v>6</v>
      </c>
      <c r="AD326" s="218" t="n">
        <f aca="false">DATE(YEAR(AD325),MONTH(AD325),DAY(AD325)+1)</f>
        <v>36714</v>
      </c>
      <c r="AE326" s="223" t="b">
        <f aca="false">OR(AC326=1,AC326=7)</f>
        <v>0</v>
      </c>
      <c r="AF326" s="267" t="n">
        <f aca="false">IF($AE326=TRUE(),(VLOOKUP($AD326,$W$138:$Z$243,4)),(VLOOKUP($AD326,$U$138:$Z$397,5)))</f>
        <v>3258834.01018366</v>
      </c>
      <c r="AI326" s="253" t="n">
        <f aca="false">AJ326</f>
        <v>36606</v>
      </c>
      <c r="AJ326" s="254" t="n">
        <f aca="false">DATE(YEAR(AJ321),MONTH(AJ321),DAY(AJ321)+7)</f>
        <v>36606</v>
      </c>
      <c r="AK326" s="219" t="n">
        <f aca="false">VLOOKUP($AJ326,data!$B$6:$M$7000,11,0)</f>
        <v>2795000</v>
      </c>
    </row>
    <row r="327" customFormat="false" ht="11.25" hidden="false" customHeight="false" outlineLevel="0" collapsed="false">
      <c r="A327" s="253" t="n">
        <f aca="false">B327</f>
        <v>36791</v>
      </c>
      <c r="B327" s="218" t="n">
        <f aca="false">DATE(YEAR(B322),MONTH(B322),DAY(B322)+7)</f>
        <v>36791</v>
      </c>
      <c r="C327" s="219" t="n">
        <f aca="false">VLOOKUP($B327,data!$B$6:$M$9000,11,0)</f>
        <v>2994000</v>
      </c>
      <c r="D327" s="255" t="n">
        <f aca="false">VLOOKUP($B327,[6]Data!$A$10:$E$60000,4,0)</f>
        <v>78.5</v>
      </c>
      <c r="E327" s="255" t="n">
        <f aca="false">VLOOKUP($B327,[6]Data!$A$10:$E$60000,5,0)</f>
        <v>66.5</v>
      </c>
      <c r="F327" s="255" t="n">
        <f aca="false">AVERAGE($C321:$C327)</f>
        <v>3479714.28571429</v>
      </c>
      <c r="U327" s="218" t="n">
        <f aca="false">DATE(YEAR(U322),MONTH(U322),DAY(U322)+7)</f>
        <v>36791</v>
      </c>
      <c r="V327" s="265" t="n">
        <f aca="false">AVERAGE($D327:$E327)-$G$3</f>
        <v>7.5</v>
      </c>
      <c r="W327" s="218" t="n">
        <f aca="false">DATE(YEAR(W326),MONTH(W326),DAY(W326)+1)</f>
        <v>36975</v>
      </c>
      <c r="X327" s="265" t="e">
        <f aca="false">AVERAGE($N327:$O327)-$G$3</f>
        <v>#DIV/0!</v>
      </c>
      <c r="Y327" s="219" t="n">
        <f aca="false">$H$1+($H$2*$V327)</f>
        <v>3268992.66465188</v>
      </c>
      <c r="Z327" s="219" t="e">
        <f aca="false">$Q$1+($Q$2*$X327)</f>
        <v>#DIV/0!</v>
      </c>
      <c r="AC327" s="253" t="n">
        <f aca="false">WEEKDAY(AD327)</f>
        <v>7</v>
      </c>
      <c r="AD327" s="218" t="n">
        <f aca="false">DATE(YEAR(AD326),MONTH(AD326),DAY(AD326)+1)</f>
        <v>36715</v>
      </c>
      <c r="AE327" s="223" t="b">
        <f aca="false">OR(AC327=1,AC327=7)</f>
        <v>1</v>
      </c>
      <c r="AF327" s="267" t="n">
        <f aca="false">IF($AE327=TRUE(),(VLOOKUP($AD327,$W$138:$Z$243,4)),(VLOOKUP($AD327,$U$138:$Z$397,5)))</f>
        <v>2793179.24946162</v>
      </c>
      <c r="AI327" s="253" t="n">
        <f aca="false">AJ327</f>
        <v>36607</v>
      </c>
      <c r="AJ327" s="254" t="n">
        <f aca="false">DATE(YEAR(AJ322),MONTH(AJ322),DAY(AJ322)+7)</f>
        <v>36607</v>
      </c>
      <c r="AK327" s="219" t="n">
        <f aca="false">VLOOKUP($AJ327,data!$B$6:$M$7000,11,0)</f>
        <v>2737000</v>
      </c>
    </row>
    <row r="328" customFormat="false" ht="11.25" hidden="false" customHeight="false" outlineLevel="0" collapsed="false">
      <c r="A328" s="253" t="n">
        <f aca="false">B328</f>
        <v>36794</v>
      </c>
      <c r="B328" s="218" t="n">
        <f aca="false">DATE(YEAR(B323),MONTH(B323),DAY(B323)+7)</f>
        <v>36794</v>
      </c>
      <c r="C328" s="219" t="n">
        <f aca="false">VLOOKUP($B328,data!$B$6:$M$9000,11,0)</f>
        <v>3262000</v>
      </c>
      <c r="D328" s="255" t="e">
        <f aca="false">VLOOKUP($B328,[6]Data!$A$10:$E$60000,4,0)</f>
        <v>#N/A</v>
      </c>
      <c r="E328" s="255" t="e">
        <f aca="false">VLOOKUP($B328,[6]Data!$A$10:$E$60000,5,0)</f>
        <v>#N/A</v>
      </c>
      <c r="F328" s="255" t="n">
        <f aca="false">AVERAGE($C322:$C328)</f>
        <v>3399571.42857143</v>
      </c>
      <c r="U328" s="218" t="n">
        <f aca="false">DATE(YEAR(U323),MONTH(U323),DAY(U323)+7)</f>
        <v>36794</v>
      </c>
      <c r="V328" s="265" t="e">
        <f aca="false">AVERAGE($D328:$E328)-$G$3</f>
        <v>#N/A</v>
      </c>
      <c r="W328" s="218" t="n">
        <f aca="false">DATE(YEAR(W327),MONTH(W327),DAY(W327)+1)</f>
        <v>36976</v>
      </c>
      <c r="X328" s="265" t="e">
        <f aca="false">AVERAGE($N328:$O328)-$G$3</f>
        <v>#DIV/0!</v>
      </c>
      <c r="Y328" s="219" t="e">
        <f aca="false">$H$1+($H$2*$V328)</f>
        <v>#N/A</v>
      </c>
      <c r="Z328" s="219" t="e">
        <f aca="false">$Q$1+($Q$2*$X328)</f>
        <v>#DIV/0!</v>
      </c>
      <c r="AC328" s="253" t="n">
        <f aca="false">WEEKDAY(AD328)</f>
        <v>1</v>
      </c>
      <c r="AD328" s="218" t="n">
        <f aca="false">DATE(YEAR(AD327),MONTH(AD327),DAY(AD327)+1)</f>
        <v>36716</v>
      </c>
      <c r="AE328" s="223" t="b">
        <f aca="false">OR(AC328=1,AC328=7)</f>
        <v>1</v>
      </c>
      <c r="AF328" s="267" t="n">
        <f aca="false">IF($AE328=TRUE(),(VLOOKUP($AD328,$W$138:$Z$243,4)),(VLOOKUP($AD328,$U$138:$Z$397,5)))</f>
        <v>2782962.62589217</v>
      </c>
      <c r="AI328" s="253" t="n">
        <f aca="false">AJ328</f>
        <v>36608</v>
      </c>
      <c r="AJ328" s="254" t="n">
        <f aca="false">DATE(YEAR(AJ323),MONTH(AJ323),DAY(AJ323)+7)</f>
        <v>36608</v>
      </c>
      <c r="AK328" s="219" t="n">
        <f aca="false">VLOOKUP($AJ328,data!$B$6:$M$7000,11,0)</f>
        <v>2754000</v>
      </c>
    </row>
    <row r="329" customFormat="false" ht="11.25" hidden="false" customHeight="false" outlineLevel="0" collapsed="false">
      <c r="A329" s="253" t="n">
        <f aca="false">B329</f>
        <v>36795</v>
      </c>
      <c r="B329" s="218" t="n">
        <f aca="false">DATE(YEAR(B324),MONTH(B324),DAY(B324)+7)</f>
        <v>36795</v>
      </c>
      <c r="C329" s="219" t="n">
        <f aca="false">VLOOKUP($B329,data!$B$6:$M$9000,11,0)</f>
        <v>3206000</v>
      </c>
      <c r="D329" s="255" t="n">
        <f aca="false">VLOOKUP($B329,[6]Data!$A$10:$E$60000,4,0)</f>
        <v>87</v>
      </c>
      <c r="E329" s="255" t="n">
        <f aca="false">VLOOKUP($B329,[6]Data!$A$10:$E$60000,5,0)</f>
        <v>62.5</v>
      </c>
      <c r="F329" s="255" t="n">
        <f aca="false">AVERAGE($C323:$C329)</f>
        <v>3334142.85714286</v>
      </c>
      <c r="U329" s="218" t="n">
        <f aca="false">DATE(YEAR(U324),MONTH(U324),DAY(U324)+7)</f>
        <v>36795</v>
      </c>
      <c r="V329" s="265" t="n">
        <f aca="false">AVERAGE($D329:$E329)-$G$3</f>
        <v>9.75</v>
      </c>
      <c r="W329" s="218" t="n">
        <f aca="false">DATE(YEAR(W328),MONTH(W328),DAY(W328)+1)</f>
        <v>36977</v>
      </c>
      <c r="X329" s="265" t="e">
        <f aca="false">AVERAGE($N329:$O329)-$G$3</f>
        <v>#DIV/0!</v>
      </c>
      <c r="Y329" s="219" t="n">
        <f aca="false">$H$1+($H$2*$V329)</f>
        <v>3277304.29103497</v>
      </c>
      <c r="Z329" s="219" t="e">
        <f aca="false">$Q$1+($Q$2*$X329)</f>
        <v>#DIV/0!</v>
      </c>
      <c r="AC329" s="253" t="n">
        <f aca="false">WEEKDAY(AD329)</f>
        <v>2</v>
      </c>
      <c r="AD329" s="218" t="n">
        <f aca="false">DATE(YEAR(AD328),MONTH(AD328),DAY(AD328)+1)</f>
        <v>36717</v>
      </c>
      <c r="AE329" s="223" t="b">
        <f aca="false">OR(AC329=1,AC329=7)</f>
        <v>0</v>
      </c>
      <c r="AF329" s="267" t="n">
        <f aca="false">IF($AE329=TRUE(),(VLOOKUP($AD329,$W$138:$Z$243,4)),(VLOOKUP($AD329,$U$138:$Z$397,5)))</f>
        <v>3272686.72082215</v>
      </c>
      <c r="AI329" s="253" t="n">
        <f aca="false">AJ329</f>
        <v>36609</v>
      </c>
      <c r="AJ329" s="254" t="n">
        <f aca="false">DATE(YEAR(AJ324),MONTH(AJ324),DAY(AJ324)+7)</f>
        <v>36609</v>
      </c>
      <c r="AK329" s="219" t="n">
        <f aca="false">VLOOKUP($AJ329,data!$B$6:$M$7000,11,0)</f>
        <v>2654000</v>
      </c>
    </row>
    <row r="330" customFormat="false" ht="11.25" hidden="false" customHeight="false" outlineLevel="0" collapsed="false">
      <c r="A330" s="253" t="n">
        <f aca="false">B330</f>
        <v>36796</v>
      </c>
      <c r="B330" s="218" t="n">
        <f aca="false">DATE(YEAR(B325),MONTH(B325),DAY(B325)+7)</f>
        <v>36796</v>
      </c>
      <c r="C330" s="219" t="n">
        <f aca="false">VLOOKUP($B330,data!$B$6:$M$9000,11,0)</f>
        <v>3284000</v>
      </c>
      <c r="D330" s="255" t="n">
        <f aca="false">VLOOKUP($B330,[6]Data!$A$10:$E$60000,4,0)</f>
        <v>82.5</v>
      </c>
      <c r="E330" s="255" t="n">
        <f aca="false">VLOOKUP($B330,[6]Data!$A$10:$E$60000,5,0)</f>
        <v>64.5</v>
      </c>
      <c r="F330" s="255" t="n">
        <f aca="false">AVERAGE($C324:$C330)</f>
        <v>3276428.57142857</v>
      </c>
      <c r="U330" s="218" t="n">
        <f aca="false">DATE(YEAR(U325),MONTH(U325),DAY(U325)+7)</f>
        <v>36796</v>
      </c>
      <c r="V330" s="265" t="n">
        <f aca="false">AVERAGE($D330:$E330)-$G$3</f>
        <v>8.5</v>
      </c>
      <c r="W330" s="218" t="n">
        <f aca="false">DATE(YEAR(W329),MONTH(W329),DAY(W329)+1)</f>
        <v>36978</v>
      </c>
      <c r="X330" s="265" t="e">
        <f aca="false">AVERAGE($N330:$O330)-$G$3</f>
        <v>#DIV/0!</v>
      </c>
      <c r="Y330" s="219" t="n">
        <f aca="false">$H$1+($H$2*$V330)</f>
        <v>3272686.72082215</v>
      </c>
      <c r="Z330" s="219" t="e">
        <f aca="false">$Q$1+($Q$2*$X330)</f>
        <v>#DIV/0!</v>
      </c>
      <c r="AC330" s="253" t="n">
        <f aca="false">WEEKDAY(AD330)</f>
        <v>3</v>
      </c>
      <c r="AD330" s="218" t="n">
        <f aca="false">DATE(YEAR(AD329),MONTH(AD329),DAY(AD329)+1)</f>
        <v>36718</v>
      </c>
      <c r="AE330" s="223" t="b">
        <f aca="false">OR(AC330=1,AC330=7)</f>
        <v>0</v>
      </c>
      <c r="AF330" s="267" t="n">
        <f aca="false">IF($AE330=TRUE(),(VLOOKUP($AD330,$W$138:$Z$243,4)),(VLOOKUP($AD330,$U$138:$Z$397,5)))</f>
        <v>3274533.74890728</v>
      </c>
      <c r="AI330" s="253" t="n">
        <f aca="false">AJ330</f>
        <v>36612</v>
      </c>
      <c r="AJ330" s="254" t="n">
        <f aca="false">DATE(YEAR(AJ325),MONTH(AJ325),DAY(AJ325)+7)</f>
        <v>36612</v>
      </c>
      <c r="AK330" s="219" t="n">
        <f aca="false">VLOOKUP($AJ330,data!$B$6:$M$7000,11,0)</f>
        <v>2709000</v>
      </c>
    </row>
    <row r="331" customFormat="false" ht="11.25" hidden="false" customHeight="false" outlineLevel="0" collapsed="false">
      <c r="A331" s="253" t="n">
        <f aca="false">B331</f>
        <v>36797</v>
      </c>
      <c r="B331" s="218" t="n">
        <f aca="false">DATE(YEAR(B326),MONTH(B326),DAY(B326)+7)</f>
        <v>36797</v>
      </c>
      <c r="C331" s="219" t="n">
        <f aca="false">VLOOKUP($B331,data!$B$6:$M$9000,11,0)</f>
        <v>3238000</v>
      </c>
      <c r="D331" s="255" t="n">
        <f aca="false">VLOOKUP($B331,[6]Data!$A$10:$E$60000,4,0)</f>
        <v>77</v>
      </c>
      <c r="E331" s="255" t="n">
        <f aca="false">VLOOKUP($B331,[6]Data!$A$10:$E$60000,5,0)</f>
        <v>63</v>
      </c>
      <c r="F331" s="255" t="n">
        <f aca="false">AVERAGE($C325:$C331)</f>
        <v>3235857.14285714</v>
      </c>
      <c r="U331" s="218" t="n">
        <f aca="false">DATE(YEAR(U326),MONTH(U326),DAY(U326)+7)</f>
        <v>36797</v>
      </c>
      <c r="V331" s="265" t="n">
        <f aca="false">AVERAGE($D331:$E331)-$G$3</f>
        <v>5</v>
      </c>
      <c r="W331" s="218" t="n">
        <f aca="false">DATE(YEAR(W330),MONTH(W330),DAY(W330)+1)</f>
        <v>36979</v>
      </c>
      <c r="X331" s="265" t="e">
        <f aca="false">AVERAGE($N331:$O331)-$G$3</f>
        <v>#DIV/0!</v>
      </c>
      <c r="Y331" s="219" t="n">
        <f aca="false">$H$1+($H$2*$V331)</f>
        <v>3259757.52422623</v>
      </c>
      <c r="Z331" s="219" t="e">
        <f aca="false">$Q$1+($Q$2*$X331)</f>
        <v>#DIV/0!</v>
      </c>
      <c r="AC331" s="253" t="n">
        <f aca="false">WEEKDAY(AD331)</f>
        <v>4</v>
      </c>
      <c r="AD331" s="218" t="n">
        <f aca="false">DATE(YEAR(AD330),MONTH(AD330),DAY(AD330)+1)</f>
        <v>36719</v>
      </c>
      <c r="AE331" s="223" t="b">
        <f aca="false">OR(AC331=1,AC331=7)</f>
        <v>0</v>
      </c>
      <c r="AF331" s="267" t="n">
        <f aca="false">IF($AE331=TRUE(),(VLOOKUP($AD331,$W$138:$Z$243,4)),(VLOOKUP($AD331,$U$138:$Z$397,5)))</f>
        <v>3275457.26294984</v>
      </c>
      <c r="AI331" s="253" t="n">
        <f aca="false">AJ331</f>
        <v>36613</v>
      </c>
      <c r="AJ331" s="254" t="n">
        <f aca="false">DATE(YEAR(AJ326),MONTH(AJ326),DAY(AJ326)+7)</f>
        <v>36613</v>
      </c>
      <c r="AK331" s="219" t="n">
        <f aca="false">VLOOKUP($AJ331,data!$B$6:$M$7000,11,0)</f>
        <v>2763000</v>
      </c>
    </row>
    <row r="332" customFormat="false" ht="11.25" hidden="false" customHeight="false" outlineLevel="0" collapsed="false">
      <c r="A332" s="253" t="n">
        <f aca="false">B332</f>
        <v>36798</v>
      </c>
      <c r="B332" s="218" t="n">
        <f aca="false">DATE(YEAR(B327),MONTH(B327),DAY(B327)+7)</f>
        <v>36798</v>
      </c>
      <c r="C332" s="219" t="n">
        <f aca="false">VLOOKUP($B332,data!$B$6:$M$9000,11,0)</f>
        <v>3245000</v>
      </c>
      <c r="D332" s="255" t="n">
        <f aca="false">VLOOKUP($B332,[6]Data!$A$10:$E$60000,4,0)</f>
        <v>77</v>
      </c>
      <c r="E332" s="255" t="n">
        <f aca="false">VLOOKUP($B332,[6]Data!$A$10:$E$60000,5,0)</f>
        <v>63</v>
      </c>
      <c r="F332" s="255" t="n">
        <f aca="false">AVERAGE($C326:$C332)</f>
        <v>3210428.57142857</v>
      </c>
      <c r="U332" s="218" t="n">
        <f aca="false">DATE(YEAR(U327),MONTH(U327),DAY(U327)+7)</f>
        <v>36798</v>
      </c>
      <c r="V332" s="265" t="n">
        <f aca="false">AVERAGE($D332:$E332)-$G$3</f>
        <v>5</v>
      </c>
      <c r="W332" s="218" t="n">
        <f aca="false">DATE(YEAR(W331),MONTH(W331),DAY(W331)+1)</f>
        <v>36980</v>
      </c>
      <c r="X332" s="265" t="e">
        <f aca="false">AVERAGE($N332:$O332)-$G$3</f>
        <v>#DIV/0!</v>
      </c>
      <c r="Y332" s="219" t="n">
        <f aca="false">$H$1+($H$2*$V332)</f>
        <v>3259757.52422623</v>
      </c>
      <c r="Z332" s="219" t="e">
        <f aca="false">$Q$1+($Q$2*$X332)</f>
        <v>#DIV/0!</v>
      </c>
      <c r="AC332" s="253" t="n">
        <f aca="false">WEEKDAY(AD332)</f>
        <v>5</v>
      </c>
      <c r="AD332" s="218" t="n">
        <f aca="false">DATE(YEAR(AD331),MONTH(AD331),DAY(AD331)+1)</f>
        <v>36720</v>
      </c>
      <c r="AE332" s="223" t="b">
        <f aca="false">OR(AC332=1,AC332=7)</f>
        <v>0</v>
      </c>
      <c r="AF332" s="267" t="n">
        <f aca="false">IF($AE332=TRUE(),(VLOOKUP($AD332,$W$138:$Z$243,4)),(VLOOKUP($AD332,$U$138:$Z$397,5)))</f>
        <v>3267145.63656675</v>
      </c>
      <c r="AI332" s="253" t="n">
        <f aca="false">AJ332</f>
        <v>36614</v>
      </c>
      <c r="AJ332" s="254" t="n">
        <f aca="false">DATE(YEAR(AJ327),MONTH(AJ327),DAY(AJ327)+7)</f>
        <v>36614</v>
      </c>
      <c r="AK332" s="219" t="n">
        <f aca="false">VLOOKUP($AJ332,data!$B$6:$M$7000,11,0)</f>
        <v>2767000</v>
      </c>
    </row>
    <row r="333" customFormat="false" ht="11.25" hidden="false" customHeight="false" outlineLevel="0" collapsed="false">
      <c r="A333" s="253" t="n">
        <f aca="false">B333</f>
        <v>36801</v>
      </c>
      <c r="B333" s="218" t="n">
        <f aca="false">DATE(YEAR(B328),MONTH(B328),DAY(B328)+7)</f>
        <v>36801</v>
      </c>
      <c r="C333" s="219" t="n">
        <f aca="false">VLOOKUP($B333,data!$B$6:$M$9000,11,0)</f>
        <v>3310000</v>
      </c>
      <c r="D333" s="255" t="n">
        <f aca="false">VLOOKUP($B333,[6]Data!$A$10:$E$60000,4,0)</f>
        <v>85</v>
      </c>
      <c r="E333" s="255" t="n">
        <f aca="false">VLOOKUP($B333,[6]Data!$A$10:$E$60000,5,0)</f>
        <v>64</v>
      </c>
      <c r="F333" s="255" t="n">
        <f aca="false">AVERAGE($C327:$C333)</f>
        <v>3219857.14285714</v>
      </c>
      <c r="U333" s="218" t="n">
        <f aca="false">DATE(YEAR(U328),MONTH(U328),DAY(U328)+7)</f>
        <v>36801</v>
      </c>
      <c r="V333" s="265" t="n">
        <f aca="false">AVERAGE($D333:$E333)-$G$3</f>
        <v>9.5</v>
      </c>
      <c r="W333" s="218" t="n">
        <f aca="false">DATE(YEAR(W332),MONTH(W332),DAY(W332)+1)</f>
        <v>36981</v>
      </c>
      <c r="X333" s="265" t="e">
        <f aca="false">AVERAGE($N333:$O333)-$G$3</f>
        <v>#DIV/0!</v>
      </c>
      <c r="Y333" s="219" t="n">
        <f aca="false">$H$1+($H$2*$V333)</f>
        <v>3276380.77699241</v>
      </c>
      <c r="Z333" s="219" t="e">
        <f aca="false">$Q$1+($Q$2*$X333)</f>
        <v>#DIV/0!</v>
      </c>
      <c r="AC333" s="253" t="n">
        <f aca="false">WEEKDAY(AD333)</f>
        <v>6</v>
      </c>
      <c r="AD333" s="218" t="n">
        <f aca="false">DATE(YEAR(AD332),MONTH(AD332),DAY(AD332)+1)</f>
        <v>36721</v>
      </c>
      <c r="AE333" s="223" t="b">
        <f aca="false">OR(AC333=1,AC333=7)</f>
        <v>0</v>
      </c>
      <c r="AF333" s="267" t="n">
        <f aca="false">IF($AE333=TRUE(),(VLOOKUP($AD333,$W$138:$Z$243,4)),(VLOOKUP($AD333,$U$138:$Z$397,5)))</f>
        <v>3267145.63656675</v>
      </c>
      <c r="AI333" s="253" t="n">
        <f aca="false">AJ333</f>
        <v>36615</v>
      </c>
      <c r="AJ333" s="254" t="n">
        <f aca="false">DATE(YEAR(AJ328),MONTH(AJ328),DAY(AJ328)+7)</f>
        <v>36615</v>
      </c>
      <c r="AK333" s="219" t="n">
        <f aca="false">VLOOKUP($AJ333,data!$B$6:$M$7000,11,0)</f>
        <v>2640000</v>
      </c>
    </row>
    <row r="334" customFormat="false" ht="11.25" hidden="false" customHeight="false" outlineLevel="0" collapsed="false">
      <c r="A334" s="253" t="n">
        <f aca="false">B334</f>
        <v>36802</v>
      </c>
      <c r="B334" s="218" t="n">
        <f aca="false">DATE(YEAR(B329),MONTH(B329),DAY(B329)+7)</f>
        <v>36802</v>
      </c>
      <c r="C334" s="219" t="n">
        <f aca="false">VLOOKUP($B334,data!$B$6:$M$9000,11,0)</f>
        <v>3423000</v>
      </c>
      <c r="D334" s="255" t="n">
        <f aca="false">VLOOKUP($B334,[6]Data!$A$10:$E$60000,4,0)</f>
        <v>85</v>
      </c>
      <c r="E334" s="255" t="n">
        <f aca="false">VLOOKUP($B334,[6]Data!$A$10:$E$60000,5,0)</f>
        <v>64</v>
      </c>
      <c r="F334" s="255" t="n">
        <f aca="false">AVERAGE($C328:$C334)</f>
        <v>3281142.85714286</v>
      </c>
      <c r="U334" s="218" t="n">
        <f aca="false">DATE(YEAR(U329),MONTH(U329),DAY(U329)+7)</f>
        <v>36802</v>
      </c>
      <c r="V334" s="265" t="n">
        <f aca="false">AVERAGE($D334:$E334)-$G$3</f>
        <v>9.5</v>
      </c>
      <c r="W334" s="218" t="n">
        <f aca="false">DATE(YEAR(W333),MONTH(W333),DAY(W333)+1)</f>
        <v>36982</v>
      </c>
      <c r="X334" s="265" t="e">
        <f aca="false">AVERAGE($N334:$O334)-$G$3</f>
        <v>#DIV/0!</v>
      </c>
      <c r="Y334" s="219" t="n">
        <f aca="false">$H$1+($H$2*$V334)</f>
        <v>3276380.77699241</v>
      </c>
      <c r="Z334" s="219" t="e">
        <f aca="false">$Q$1+($Q$2*$X334)</f>
        <v>#DIV/0!</v>
      </c>
      <c r="AC334" s="253" t="n">
        <f aca="false">WEEKDAY(AD334)</f>
        <v>7</v>
      </c>
      <c r="AD334" s="218" t="n">
        <f aca="false">DATE(YEAR(AD333),MONTH(AD333),DAY(AD333)+1)</f>
        <v>36722</v>
      </c>
      <c r="AE334" s="223" t="b">
        <f aca="false">OR(AC334=1,AC334=7)</f>
        <v>1</v>
      </c>
      <c r="AF334" s="267" t="n">
        <f aca="false">IF($AE334=TRUE(),(VLOOKUP($AD334,$W$138:$Z$243,4)),(VLOOKUP($AD334,$U$138:$Z$397,5)))</f>
        <v>2781685.54794599</v>
      </c>
      <c r="AI334" s="253" t="n">
        <f aca="false">AJ334</f>
        <v>36616</v>
      </c>
      <c r="AJ334" s="254" t="n">
        <f aca="false">DATE(YEAR(AJ329),MONTH(AJ329),DAY(AJ329)+7)</f>
        <v>36616</v>
      </c>
      <c r="AK334" s="219" t="n">
        <f aca="false">VLOOKUP($AJ334,data!$B$6:$M$7000,11,0)</f>
        <v>2405000</v>
      </c>
    </row>
    <row r="335" customFormat="false" ht="11.25" hidden="false" customHeight="false" outlineLevel="0" collapsed="false">
      <c r="A335" s="253" t="n">
        <f aca="false">B335</f>
        <v>36803</v>
      </c>
      <c r="B335" s="218" t="n">
        <f aca="false">DATE(YEAR(B330),MONTH(B330),DAY(B330)+7)</f>
        <v>36803</v>
      </c>
      <c r="C335" s="219" t="n">
        <f aca="false">VLOOKUP($B335,data!$B$6:$M$9000,11,0)</f>
        <v>3344000</v>
      </c>
      <c r="D335" s="255" t="n">
        <f aca="false">VLOOKUP($B335,[6]Data!$A$10:$E$60000,4,0)</f>
        <v>78</v>
      </c>
      <c r="E335" s="255" t="n">
        <f aca="false">VLOOKUP($B335,[6]Data!$A$10:$E$60000,5,0)</f>
        <v>60.5</v>
      </c>
      <c r="F335" s="255" t="n">
        <f aca="false">AVERAGE($C329:$C335)</f>
        <v>3292857.14285714</v>
      </c>
      <c r="U335" s="218" t="n">
        <f aca="false">DATE(YEAR(U330),MONTH(U330),DAY(U330)+7)</f>
        <v>36803</v>
      </c>
      <c r="V335" s="265" t="n">
        <f aca="false">AVERAGE($D335:$E335)-$G$3</f>
        <v>4.25</v>
      </c>
      <c r="W335" s="218" t="n">
        <f aca="false">DATE(YEAR(W334),MONTH(W334),DAY(W334)+1)</f>
        <v>36983</v>
      </c>
      <c r="X335" s="265" t="e">
        <f aca="false">AVERAGE($N335:$O335)-$G$3</f>
        <v>#DIV/0!</v>
      </c>
      <c r="Y335" s="219" t="n">
        <f aca="false">$H$1+($H$2*$V335)</f>
        <v>3256986.98209853</v>
      </c>
      <c r="Z335" s="219" t="e">
        <f aca="false">$Q$1+($Q$2*$X335)</f>
        <v>#DIV/0!</v>
      </c>
      <c r="AC335" s="253" t="n">
        <f aca="false">WEEKDAY(AD335)</f>
        <v>1</v>
      </c>
      <c r="AD335" s="218" t="n">
        <f aca="false">DATE(YEAR(AD334),MONTH(AD334),DAY(AD334)+1)</f>
        <v>36723</v>
      </c>
      <c r="AE335" s="223" t="b">
        <f aca="false">OR(AC335=1,AC335=7)</f>
        <v>1</v>
      </c>
      <c r="AF335" s="267" t="n">
        <f aca="false">IF($AE335=TRUE(),(VLOOKUP($AD335,$W$138:$Z$243,4)),(VLOOKUP($AD335,$U$138:$Z$397,5)))</f>
        <v>2777854.31410745</v>
      </c>
      <c r="AI335" s="253" t="n">
        <f aca="false">AJ335</f>
        <v>36619</v>
      </c>
      <c r="AJ335" s="254" t="n">
        <f aca="false">DATE(YEAR(AJ330),MONTH(AJ330),DAY(AJ330)+7)</f>
        <v>36619</v>
      </c>
      <c r="AK335" s="219" t="n">
        <f aca="false">VLOOKUP($AJ335,data!$B$6:$M$7000,11,0)</f>
        <v>2508000</v>
      </c>
    </row>
    <row r="336" customFormat="false" ht="11.25" hidden="false" customHeight="false" outlineLevel="0" collapsed="false">
      <c r="A336" s="253" t="n">
        <f aca="false">B336</f>
        <v>36804</v>
      </c>
      <c r="B336" s="218" t="n">
        <f aca="false">DATE(YEAR(B331),MONTH(B331),DAY(B331)+7)</f>
        <v>36804</v>
      </c>
      <c r="C336" s="219" t="n">
        <f aca="false">VLOOKUP($B336,data!$B$6:$M$9000,11,0)</f>
        <v>3459000</v>
      </c>
      <c r="D336" s="255" t="n">
        <f aca="false">VLOOKUP($B336,[6]Data!$A$10:$E$60000,4,0)</f>
        <v>80.5</v>
      </c>
      <c r="E336" s="255" t="n">
        <f aca="false">VLOOKUP($B336,[6]Data!$A$10:$E$60000,5,0)</f>
        <v>62</v>
      </c>
      <c r="F336" s="255" t="n">
        <f aca="false">AVERAGE($C330:$C336)</f>
        <v>3329000</v>
      </c>
      <c r="U336" s="218" t="n">
        <f aca="false">DATE(YEAR(U331),MONTH(U331),DAY(U331)+7)</f>
        <v>36804</v>
      </c>
      <c r="V336" s="265" t="n">
        <f aca="false">AVERAGE($D336:$E336)-$G$3</f>
        <v>6.25</v>
      </c>
      <c r="W336" s="218" t="n">
        <f aca="false">DATE(YEAR(W335),MONTH(W335),DAY(W335)+1)</f>
        <v>36984</v>
      </c>
      <c r="X336" s="265" t="e">
        <f aca="false">AVERAGE($N336:$O336)-$G$3</f>
        <v>#DIV/0!</v>
      </c>
      <c r="Y336" s="219" t="n">
        <f aca="false">$H$1+($H$2*$V336)</f>
        <v>3264375.09443906</v>
      </c>
      <c r="Z336" s="219" t="e">
        <f aca="false">$Q$1+($Q$2*$X336)</f>
        <v>#DIV/0!</v>
      </c>
      <c r="AC336" s="253" t="n">
        <f aca="false">WEEKDAY(AD336)</f>
        <v>2</v>
      </c>
      <c r="AD336" s="218" t="n">
        <f aca="false">DATE(YEAR(AD335),MONTH(AD335),DAY(AD335)+1)</f>
        <v>36724</v>
      </c>
      <c r="AE336" s="223" t="b">
        <f aca="false">OR(AC336=1,AC336=7)</f>
        <v>0</v>
      </c>
      <c r="AF336" s="267" t="n">
        <f aca="false">IF($AE336=TRUE(),(VLOOKUP($AD336,$W$138:$Z$243,4)),(VLOOKUP($AD336,$U$138:$Z$397,5)))</f>
        <v>3262528.06635393</v>
      </c>
      <c r="AI336" s="253" t="n">
        <f aca="false">AJ336</f>
        <v>36620</v>
      </c>
      <c r="AJ336" s="254" t="n">
        <f aca="false">DATE(YEAR(AJ331),MONTH(AJ331),DAY(AJ331)+7)</f>
        <v>36620</v>
      </c>
      <c r="AK336" s="219" t="n">
        <f aca="false">VLOOKUP($AJ336,data!$B$6:$M$7000,11,0)</f>
        <v>2527000</v>
      </c>
    </row>
    <row r="337" customFormat="false" ht="11.25" hidden="false" customHeight="false" outlineLevel="0" collapsed="false">
      <c r="A337" s="253" t="n">
        <f aca="false">B337</f>
        <v>36805</v>
      </c>
      <c r="B337" s="218" t="n">
        <f aca="false">DATE(YEAR(B332),MONTH(B332),DAY(B332)+7)</f>
        <v>36805</v>
      </c>
      <c r="C337" s="219" t="n">
        <f aca="false">VLOOKUP($B337,data!$B$6:$M$9000,11,0)</f>
        <v>3200000</v>
      </c>
      <c r="D337" s="255" t="n">
        <f aca="false">VLOOKUP($B337,[6]Data!$A$10:$E$60000,4,0)</f>
        <v>80.5</v>
      </c>
      <c r="E337" s="255" t="n">
        <f aca="false">VLOOKUP($B337,[6]Data!$A$10:$E$60000,5,0)</f>
        <v>62</v>
      </c>
      <c r="F337" s="255" t="n">
        <f aca="false">AVERAGE($C331:$C337)</f>
        <v>3317000</v>
      </c>
      <c r="U337" s="218" t="n">
        <f aca="false">DATE(YEAR(U332),MONTH(U332),DAY(U332)+7)</f>
        <v>36805</v>
      </c>
      <c r="V337" s="265" t="n">
        <f aca="false">AVERAGE($D337:$E337)-$G$3</f>
        <v>6.25</v>
      </c>
      <c r="W337" s="218" t="n">
        <f aca="false">DATE(YEAR(W336),MONTH(W336),DAY(W336)+1)</f>
        <v>36985</v>
      </c>
      <c r="X337" s="265" t="e">
        <f aca="false">AVERAGE($N337:$O337)-$G$3</f>
        <v>#DIV/0!</v>
      </c>
      <c r="Y337" s="219" t="n">
        <f aca="false">$H$1+($H$2*$V337)</f>
        <v>3264375.09443906</v>
      </c>
      <c r="Z337" s="219" t="e">
        <f aca="false">$Q$1+($Q$2*$X337)</f>
        <v>#DIV/0!</v>
      </c>
      <c r="AC337" s="253" t="n">
        <f aca="false">WEEKDAY(AD337)</f>
        <v>3</v>
      </c>
      <c r="AD337" s="218" t="n">
        <f aca="false">DATE(YEAR(AD336),MONTH(AD336),DAY(AD336)+1)</f>
        <v>36725</v>
      </c>
      <c r="AE337" s="223" t="b">
        <f aca="false">OR(AC337=1,AC337=7)</f>
        <v>0</v>
      </c>
      <c r="AF337" s="267" t="n">
        <f aca="false">IF($AE337=TRUE(),(VLOOKUP($AD337,$W$138:$Z$243,4)),(VLOOKUP($AD337,$U$138:$Z$397,5)))</f>
        <v>3269916.17869445</v>
      </c>
      <c r="AI337" s="253" t="n">
        <f aca="false">AJ337</f>
        <v>36621</v>
      </c>
      <c r="AJ337" s="254" t="n">
        <f aca="false">DATE(YEAR(AJ332),MONTH(AJ332),DAY(AJ332)+7)</f>
        <v>36621</v>
      </c>
      <c r="AK337" s="219" t="n">
        <f aca="false">VLOOKUP($AJ337,data!$B$6:$M$7000,11,0)</f>
        <v>2688000</v>
      </c>
    </row>
    <row r="338" customFormat="false" ht="11.25" hidden="false" customHeight="false" outlineLevel="0" collapsed="false">
      <c r="A338" s="253" t="n">
        <f aca="false">B338</f>
        <v>36808</v>
      </c>
      <c r="B338" s="218" t="n">
        <f aca="false">DATE(YEAR(B333),MONTH(B333),DAY(B333)+7)</f>
        <v>36808</v>
      </c>
      <c r="C338" s="219" t="n">
        <f aca="false">VLOOKUP($B338,data!$B$6:$M$9000,11,0)</f>
        <v>3258000</v>
      </c>
      <c r="D338" s="255" t="n">
        <f aca="false">VLOOKUP($B338,[6]Data!$A$10:$E$60000,4,0)</f>
        <v>76</v>
      </c>
      <c r="E338" s="255" t="n">
        <f aca="false">VLOOKUP($B338,[6]Data!$A$10:$E$60000,5,0)</f>
        <v>61</v>
      </c>
      <c r="F338" s="255" t="n">
        <f aca="false">AVERAGE($C332:$C338)</f>
        <v>3319857.14285714</v>
      </c>
      <c r="U338" s="218" t="n">
        <f aca="false">DATE(YEAR(U333),MONTH(U333),DAY(U333)+7)</f>
        <v>36808</v>
      </c>
      <c r="V338" s="265" t="n">
        <f aca="false">AVERAGE($D338:$E338)-$G$3</f>
        <v>3.5</v>
      </c>
      <c r="W338" s="218" t="n">
        <f aca="false">DATE(YEAR(W337),MONTH(W337),DAY(W337)+1)</f>
        <v>36986</v>
      </c>
      <c r="X338" s="265" t="e">
        <f aca="false">AVERAGE($N338:$O338)-$G$3</f>
        <v>#DIV/0!</v>
      </c>
      <c r="Y338" s="219" t="n">
        <f aca="false">$H$1+($H$2*$V338)</f>
        <v>3254216.43997084</v>
      </c>
      <c r="Z338" s="219" t="e">
        <f aca="false">$Q$1+($Q$2*$X338)</f>
        <v>#DIV/0!</v>
      </c>
      <c r="AC338" s="253" t="n">
        <f aca="false">WEEKDAY(AD338)</f>
        <v>4</v>
      </c>
      <c r="AD338" s="218" t="n">
        <f aca="false">DATE(YEAR(AD337),MONTH(AD337),DAY(AD337)+1)</f>
        <v>36726</v>
      </c>
      <c r="AE338" s="223" t="b">
        <f aca="false">OR(AC338=1,AC338=7)</f>
        <v>0</v>
      </c>
      <c r="AF338" s="267" t="n">
        <f aca="false">IF($AE338=TRUE(),(VLOOKUP($AD338,$W$138:$Z$243,4)),(VLOOKUP($AD338,$U$138:$Z$397,5)))</f>
        <v>3281921.8612478</v>
      </c>
      <c r="AI338" s="253" t="n">
        <f aca="false">AJ338</f>
        <v>36622</v>
      </c>
      <c r="AJ338" s="254" t="n">
        <f aca="false">DATE(YEAR(AJ333),MONTH(AJ333),DAY(AJ333)+7)</f>
        <v>36622</v>
      </c>
      <c r="AK338" s="219" t="n">
        <f aca="false">VLOOKUP($AJ338,data!$B$6:$M$7000,11,0)</f>
        <v>2639000</v>
      </c>
    </row>
    <row r="339" customFormat="false" ht="11.25" hidden="false" customHeight="false" outlineLevel="0" collapsed="false">
      <c r="A339" s="253" t="n">
        <f aca="false">B339</f>
        <v>36809</v>
      </c>
      <c r="B339" s="218" t="n">
        <f aca="false">DATE(YEAR(B334),MONTH(B334),DAY(B334)+7)</f>
        <v>36809</v>
      </c>
      <c r="C339" s="219" t="n">
        <f aca="false">VLOOKUP($B339,data!$B$6:$M$9000,11,0)</f>
        <v>3307000</v>
      </c>
      <c r="D339" s="255" t="n">
        <f aca="false">VLOOKUP($B339,[6]Data!$A$10:$E$60000,4,0)</f>
        <v>64</v>
      </c>
      <c r="E339" s="255" t="n">
        <f aca="false">VLOOKUP($B339,[6]Data!$A$10:$E$60000,5,0)</f>
        <v>58.5</v>
      </c>
      <c r="F339" s="255" t="n">
        <f aca="false">AVERAGE($C333:$C339)</f>
        <v>3328714.28571429</v>
      </c>
      <c r="U339" s="218" t="n">
        <f aca="false">DATE(YEAR(U334),MONTH(U334),DAY(U334)+7)</f>
        <v>36809</v>
      </c>
      <c r="V339" s="265" t="n">
        <f aca="false">AVERAGE($D339:$E339)-$G$3</f>
        <v>-3.75</v>
      </c>
      <c r="W339" s="218" t="n">
        <f aca="false">DATE(YEAR(W338),MONTH(W338),DAY(W338)+1)</f>
        <v>36987</v>
      </c>
      <c r="X339" s="265" t="e">
        <f aca="false">AVERAGE($N339:$O339)-$G$3</f>
        <v>#DIV/0!</v>
      </c>
      <c r="Y339" s="219" t="n">
        <f aca="false">$H$1+($H$2*$V339)</f>
        <v>3227434.53273644</v>
      </c>
      <c r="Z339" s="219" t="e">
        <f aca="false">$Q$1+($Q$2*$X339)</f>
        <v>#DIV/0!</v>
      </c>
      <c r="AC339" s="253" t="n">
        <f aca="false">WEEKDAY(AD339)</f>
        <v>5</v>
      </c>
      <c r="AD339" s="218" t="n">
        <f aca="false">DATE(YEAR(AD338),MONTH(AD338),DAY(AD338)+1)</f>
        <v>36727</v>
      </c>
      <c r="AE339" s="223" t="b">
        <f aca="false">OR(AC339=1,AC339=7)</f>
        <v>0</v>
      </c>
      <c r="AF339" s="267" t="n">
        <f aca="false">IF($AE339=TRUE(),(VLOOKUP($AD339,$W$138:$Z$243,4)),(VLOOKUP($AD339,$U$138:$Z$397,5)))</f>
        <v>3279151.3191201</v>
      </c>
      <c r="AI339" s="253" t="n">
        <f aca="false">AJ339</f>
        <v>36623</v>
      </c>
      <c r="AJ339" s="254" t="n">
        <f aca="false">DATE(YEAR(AJ334),MONTH(AJ334),DAY(AJ334)+7)</f>
        <v>36623</v>
      </c>
      <c r="AK339" s="219" t="n">
        <f aca="false">VLOOKUP($AJ339,data!$B$6:$M$7000,11,0)</f>
        <v>2471000</v>
      </c>
    </row>
    <row r="340" customFormat="false" ht="11.25" hidden="false" customHeight="false" outlineLevel="0" collapsed="false">
      <c r="A340" s="253" t="n">
        <f aca="false">B340</f>
        <v>36810</v>
      </c>
      <c r="B340" s="218" t="n">
        <f aca="false">DATE(YEAR(B335),MONTH(B335),DAY(B335)+7)</f>
        <v>36810</v>
      </c>
      <c r="C340" s="219" t="n">
        <f aca="false">VLOOKUP($B340,data!$B$6:$M$9000,11,0)</f>
        <v>3350000</v>
      </c>
      <c r="D340" s="255" t="n">
        <f aca="false">VLOOKUP($B340,[6]Data!$A$10:$E$60000,4,0)</f>
        <v>65.5</v>
      </c>
      <c r="E340" s="255" t="n">
        <f aca="false">VLOOKUP($B340,[6]Data!$A$10:$E$60000,5,0)</f>
        <v>53</v>
      </c>
      <c r="F340" s="255" t="n">
        <f aca="false">AVERAGE($C334:$C340)</f>
        <v>3334428.57142857</v>
      </c>
      <c r="U340" s="218" t="n">
        <f aca="false">DATE(YEAR(U335),MONTH(U335),DAY(U335)+7)</f>
        <v>36810</v>
      </c>
      <c r="V340" s="265" t="n">
        <f aca="false">AVERAGE($D340:$E340)-$G$3</f>
        <v>-5.75</v>
      </c>
      <c r="W340" s="218" t="n">
        <f aca="false">DATE(YEAR(W339),MONTH(W339),DAY(W339)+1)</f>
        <v>36988</v>
      </c>
      <c r="X340" s="265" t="e">
        <f aca="false">AVERAGE($N340:$O340)-$G$3</f>
        <v>#DIV/0!</v>
      </c>
      <c r="Y340" s="219" t="n">
        <f aca="false">$H$1+($H$2*$V340)</f>
        <v>3220046.42039591</v>
      </c>
      <c r="Z340" s="219" t="e">
        <f aca="false">$Q$1+($Q$2*$X340)</f>
        <v>#DIV/0!</v>
      </c>
      <c r="AC340" s="253" t="n">
        <f aca="false">WEEKDAY(AD340)</f>
        <v>6</v>
      </c>
      <c r="AD340" s="218" t="n">
        <f aca="false">DATE(YEAR(AD339),MONTH(AD339),DAY(AD339)+1)</f>
        <v>36728</v>
      </c>
      <c r="AE340" s="223" t="b">
        <f aca="false">OR(AC340=1,AC340=7)</f>
        <v>0</v>
      </c>
      <c r="AF340" s="267" t="n">
        <f aca="false">IF($AE340=TRUE(),(VLOOKUP($AD340,$W$138:$Z$243,4)),(VLOOKUP($AD340,$U$138:$Z$397,5)))</f>
        <v>3279151.3191201</v>
      </c>
      <c r="AI340" s="253" t="n">
        <f aca="false">AJ340</f>
        <v>36626</v>
      </c>
      <c r="AJ340" s="254" t="n">
        <f aca="false">DATE(YEAR(AJ335),MONTH(AJ335),DAY(AJ335)+7)</f>
        <v>36626</v>
      </c>
      <c r="AK340" s="219" t="n">
        <f aca="false">VLOOKUP($AJ340,data!$B$6:$M$7000,11,0)</f>
        <v>2619000</v>
      </c>
    </row>
    <row r="341" customFormat="false" ht="11.25" hidden="false" customHeight="false" outlineLevel="0" collapsed="false">
      <c r="A341" s="253" t="n">
        <f aca="false">B341</f>
        <v>36811</v>
      </c>
      <c r="B341" s="218" t="n">
        <f aca="false">DATE(YEAR(B336),MONTH(B336),DAY(B336)+7)</f>
        <v>36811</v>
      </c>
      <c r="C341" s="219" t="n">
        <f aca="false">VLOOKUP($B341,data!$B$6:$M$9000,11,0)</f>
        <v>3262000</v>
      </c>
      <c r="D341" s="255" t="n">
        <f aca="false">VLOOKUP($B341,[6]Data!$A$10:$E$60000,4,0)</f>
        <v>67</v>
      </c>
      <c r="E341" s="255" t="n">
        <f aca="false">VLOOKUP($B341,[6]Data!$A$10:$E$60000,5,0)</f>
        <v>54</v>
      </c>
      <c r="F341" s="255" t="n">
        <f aca="false">AVERAGE($C335:$C341)</f>
        <v>3311428.57142857</v>
      </c>
      <c r="U341" s="218" t="n">
        <f aca="false">DATE(YEAR(U336),MONTH(U336),DAY(U336)+7)</f>
        <v>36811</v>
      </c>
      <c r="V341" s="265" t="n">
        <f aca="false">AVERAGE($D341:$E341)-$G$3</f>
        <v>-4.5</v>
      </c>
      <c r="W341" s="218" t="n">
        <f aca="false">DATE(YEAR(W340),MONTH(W340),DAY(W340)+1)</f>
        <v>36989</v>
      </c>
      <c r="X341" s="265" t="e">
        <f aca="false">AVERAGE($N341:$O341)-$G$3</f>
        <v>#DIV/0!</v>
      </c>
      <c r="Y341" s="219" t="n">
        <f aca="false">$H$1+($H$2*$V341)</f>
        <v>3224663.99060874</v>
      </c>
      <c r="Z341" s="219" t="e">
        <f aca="false">$Q$1+($Q$2*$X341)</f>
        <v>#DIV/0!</v>
      </c>
      <c r="AC341" s="253" t="n">
        <f aca="false">WEEKDAY(AD341)</f>
        <v>7</v>
      </c>
      <c r="AD341" s="218" t="n">
        <f aca="false">DATE(YEAR(AD340),MONTH(AD340),DAY(AD340)+1)</f>
        <v>36729</v>
      </c>
      <c r="AE341" s="223" t="b">
        <f aca="false">OR(AC341=1,AC341=7)</f>
        <v>1</v>
      </c>
      <c r="AF341" s="267" t="n">
        <f aca="false">IF($AE341=TRUE(),(VLOOKUP($AD341,$W$138:$Z$243,4)),(VLOOKUP($AD341,$U$138:$Z$397,5)))</f>
        <v>2765083.53464565</v>
      </c>
      <c r="AI341" s="253" t="n">
        <f aca="false">AJ341</f>
        <v>36627</v>
      </c>
      <c r="AJ341" s="254" t="n">
        <f aca="false">DATE(YEAR(AJ336),MONTH(AJ336),DAY(AJ336)+7)</f>
        <v>36627</v>
      </c>
      <c r="AK341" s="219" t="n">
        <f aca="false">VLOOKUP($AJ341,data!$B$6:$M$7000,11,0)</f>
        <v>2532000</v>
      </c>
    </row>
    <row r="342" customFormat="false" ht="11.25" hidden="false" customHeight="false" outlineLevel="0" collapsed="false">
      <c r="A342" s="253" t="n">
        <f aca="false">B342</f>
        <v>36812</v>
      </c>
      <c r="B342" s="218" t="n">
        <f aca="false">DATE(YEAR(B337),MONTH(B337),DAY(B337)+7)</f>
        <v>36812</v>
      </c>
      <c r="C342" s="219" t="n">
        <f aca="false">VLOOKUP($B342,data!$B$6:$M$9000,11,0)</f>
        <v>3197000</v>
      </c>
      <c r="D342" s="255" t="n">
        <f aca="false">VLOOKUP($B342,[6]Data!$A$10:$E$60000,4,0)</f>
        <v>67</v>
      </c>
      <c r="E342" s="255" t="n">
        <f aca="false">VLOOKUP($B342,[6]Data!$A$10:$E$60000,5,0)</f>
        <v>54</v>
      </c>
      <c r="F342" s="255" t="n">
        <f aca="false">AVERAGE($C336:$C342)</f>
        <v>3290428.57142857</v>
      </c>
      <c r="U342" s="218" t="n">
        <f aca="false">DATE(YEAR(U337),MONTH(U337),DAY(U337)+7)</f>
        <v>36812</v>
      </c>
      <c r="V342" s="265" t="n">
        <f aca="false">AVERAGE($D342:$E342)-$G$3</f>
        <v>-4.5</v>
      </c>
      <c r="W342" s="218" t="n">
        <f aca="false">DATE(YEAR(W341),MONTH(W341),DAY(W341)+1)</f>
        <v>36990</v>
      </c>
      <c r="X342" s="265" t="e">
        <f aca="false">AVERAGE($N342:$O342)-$G$3</f>
        <v>#DIV/0!</v>
      </c>
      <c r="Y342" s="219" t="n">
        <f aca="false">$H$1+($H$2*$V342)</f>
        <v>3224663.99060874</v>
      </c>
      <c r="Z342" s="219" t="e">
        <f aca="false">$Q$1+($Q$2*$X342)</f>
        <v>#DIV/0!</v>
      </c>
      <c r="AC342" s="253" t="n">
        <f aca="false">WEEKDAY(AD342)</f>
        <v>1</v>
      </c>
      <c r="AD342" s="218" t="n">
        <f aca="false">DATE(YEAR(AD341),MONTH(AD341),DAY(AD341)+1)</f>
        <v>36730</v>
      </c>
      <c r="AE342" s="223" t="b">
        <f aca="false">OR(AC342=1,AC342=7)</f>
        <v>1</v>
      </c>
      <c r="AF342" s="267" t="n">
        <f aca="false">IF($AE342=TRUE(),(VLOOKUP($AD342,$W$138:$Z$243,4)),(VLOOKUP($AD342,$U$138:$Z$397,5)))</f>
        <v>2754866.91107621</v>
      </c>
      <c r="AI342" s="253" t="n">
        <f aca="false">AJ342</f>
        <v>36628</v>
      </c>
      <c r="AJ342" s="254" t="n">
        <f aca="false">DATE(YEAR(AJ337),MONTH(AJ337),DAY(AJ337)+7)</f>
        <v>36628</v>
      </c>
      <c r="AK342" s="219" t="n">
        <f aca="false">VLOOKUP($AJ342,data!$B$6:$M$7000,11,0)</f>
        <v>2707000</v>
      </c>
    </row>
    <row r="343" customFormat="false" ht="11.25" hidden="false" customHeight="false" outlineLevel="0" collapsed="false">
      <c r="A343" s="253" t="n">
        <f aca="false">B343</f>
        <v>36815</v>
      </c>
      <c r="B343" s="218" t="n">
        <f aca="false">DATE(YEAR(B338),MONTH(B338),DAY(B338)+7)</f>
        <v>36815</v>
      </c>
      <c r="C343" s="219" t="n">
        <f aca="false">VLOOKUP($B343,data!$B$6:$M$9000,11,0)</f>
        <v>3163000</v>
      </c>
      <c r="D343" s="255" t="n">
        <f aca="false">VLOOKUP($B343,[6]Data!$A$10:$E$60000,4,0)</f>
        <v>78.5</v>
      </c>
      <c r="E343" s="255" t="n">
        <f aca="false">VLOOKUP($B343,[6]Data!$A$10:$E$60000,5,0)</f>
        <v>55</v>
      </c>
      <c r="F343" s="255" t="n">
        <f aca="false">AVERAGE($C337:$C343)</f>
        <v>3248142.85714286</v>
      </c>
      <c r="U343" s="218" t="n">
        <f aca="false">DATE(YEAR(U338),MONTH(U338),DAY(U338)+7)</f>
        <v>36815</v>
      </c>
      <c r="V343" s="265" t="n">
        <f aca="false">AVERAGE($D343:$E343)-$G$3</f>
        <v>1.75</v>
      </c>
      <c r="W343" s="218" t="n">
        <f aca="false">DATE(YEAR(W342),MONTH(W342),DAY(W342)+1)</f>
        <v>36991</v>
      </c>
      <c r="X343" s="265" t="e">
        <f aca="false">AVERAGE($N343:$O343)-$G$3</f>
        <v>#DIV/0!</v>
      </c>
      <c r="Y343" s="219" t="n">
        <f aca="false">$H$1+($H$2*$V343)</f>
        <v>3247751.84167288</v>
      </c>
      <c r="Z343" s="219" t="e">
        <f aca="false">$Q$1+($Q$2*$X343)</f>
        <v>#DIV/0!</v>
      </c>
      <c r="AC343" s="253" t="n">
        <f aca="false">WEEKDAY(AD343)</f>
        <v>2</v>
      </c>
      <c r="AD343" s="218" t="n">
        <f aca="false">DATE(YEAR(AD342),MONTH(AD342),DAY(AD342)+1)</f>
        <v>36731</v>
      </c>
      <c r="AE343" s="223" t="b">
        <f aca="false">OR(AC343=1,AC343=7)</f>
        <v>0</v>
      </c>
      <c r="AF343" s="267" t="n">
        <f aca="false">IF($AE343=TRUE(),(VLOOKUP($AD343,$W$138:$Z$243,4)),(VLOOKUP($AD343,$U$138:$Z$397,5)))</f>
        <v>3287462.94550319</v>
      </c>
      <c r="AI343" s="253" t="n">
        <f aca="false">AJ343</f>
        <v>36629</v>
      </c>
      <c r="AJ343" s="254" t="n">
        <f aca="false">DATE(YEAR(AJ338),MONTH(AJ338),DAY(AJ338)+7)</f>
        <v>36629</v>
      </c>
      <c r="AK343" s="219" t="n">
        <f aca="false">VLOOKUP($AJ343,data!$B$6:$M$7000,11,0)</f>
        <v>2469000</v>
      </c>
    </row>
    <row r="344" customFormat="false" ht="11.25" hidden="false" customHeight="false" outlineLevel="0" collapsed="false">
      <c r="A344" s="253" t="n">
        <f aca="false">B344</f>
        <v>36816</v>
      </c>
      <c r="B344" s="218" t="n">
        <f aca="false">DATE(YEAR(B339),MONTH(B339),DAY(B339)+7)</f>
        <v>36816</v>
      </c>
      <c r="C344" s="219" t="n">
        <f aca="false">VLOOKUP($B344,data!$B$6:$M$9000,11,0)</f>
        <v>3182000</v>
      </c>
      <c r="D344" s="255" t="n">
        <f aca="false">VLOOKUP($B344,[6]Data!$A$10:$E$60000,4,0)</f>
        <v>84</v>
      </c>
      <c r="E344" s="255" t="n">
        <f aca="false">VLOOKUP($B344,[6]Data!$A$10:$E$60000,5,0)</f>
        <v>56</v>
      </c>
      <c r="F344" s="255" t="n">
        <f aca="false">AVERAGE($C338:$C344)</f>
        <v>3245571.42857143</v>
      </c>
      <c r="U344" s="218" t="n">
        <f aca="false">DATE(YEAR(U339),MONTH(U339),DAY(U339)+7)</f>
        <v>36816</v>
      </c>
      <c r="V344" s="265" t="n">
        <f aca="false">AVERAGE($D344:$E344)-$G$3</f>
        <v>5</v>
      </c>
      <c r="W344" s="218" t="n">
        <f aca="false">DATE(YEAR(W343),MONTH(W343),DAY(W343)+1)</f>
        <v>36992</v>
      </c>
      <c r="X344" s="265" t="e">
        <f aca="false">AVERAGE($N344:$O344)-$G$3</f>
        <v>#DIV/0!</v>
      </c>
      <c r="Y344" s="219" t="n">
        <f aca="false">$H$1+($H$2*$V344)</f>
        <v>3259757.52422623</v>
      </c>
      <c r="Z344" s="219" t="e">
        <f aca="false">$Q$1+($Q$2*$X344)</f>
        <v>#DIV/0!</v>
      </c>
      <c r="AC344" s="253" t="n">
        <f aca="false">WEEKDAY(AD344)</f>
        <v>3</v>
      </c>
      <c r="AD344" s="218" t="n">
        <f aca="false">DATE(YEAR(AD343),MONTH(AD343),DAY(AD343)+1)</f>
        <v>36732</v>
      </c>
      <c r="AE344" s="223" t="b">
        <f aca="false">OR(AC344=1,AC344=7)</f>
        <v>0</v>
      </c>
      <c r="AF344" s="267" t="n">
        <f aca="false">IF($AE344=TRUE(),(VLOOKUP($AD344,$W$138:$Z$243,4)),(VLOOKUP($AD344,$U$138:$Z$397,5)))</f>
        <v>3291157.00167346</v>
      </c>
      <c r="AI344" s="253" t="n">
        <f aca="false">AJ344</f>
        <v>36630</v>
      </c>
      <c r="AJ344" s="254" t="n">
        <f aca="false">DATE(YEAR(AJ339),MONTH(AJ339),DAY(AJ339)+7)</f>
        <v>36630</v>
      </c>
      <c r="AK344" s="219" t="n">
        <f aca="false">VLOOKUP($AJ344,data!$B$6:$M$7000,11,0)</f>
        <v>2540000</v>
      </c>
    </row>
    <row r="345" customFormat="false" ht="11.25" hidden="false" customHeight="false" outlineLevel="0" collapsed="false">
      <c r="A345" s="253" t="n">
        <f aca="false">B345</f>
        <v>36817</v>
      </c>
      <c r="B345" s="218" t="n">
        <f aca="false">DATE(YEAR(B340),MONTH(B340),DAY(B340)+7)</f>
        <v>36817</v>
      </c>
      <c r="C345" s="219" t="n">
        <f aca="false">VLOOKUP($B345,data!$B$6:$M$9000,11,0)</f>
        <v>3190000</v>
      </c>
      <c r="D345" s="255" t="n">
        <f aca="false">VLOOKUP($B345,[6]Data!$A$10:$E$60000,4,0)</f>
        <v>76</v>
      </c>
      <c r="E345" s="255" t="n">
        <f aca="false">VLOOKUP($B345,[6]Data!$A$10:$E$60000,5,0)</f>
        <v>57.5</v>
      </c>
      <c r="F345" s="255" t="n">
        <f aca="false">AVERAGE($C339:$C345)</f>
        <v>3235857.14285714</v>
      </c>
      <c r="U345" s="218" t="n">
        <f aca="false">DATE(YEAR(U340),MONTH(U340),DAY(U340)+7)</f>
        <v>36817</v>
      </c>
      <c r="V345" s="265" t="n">
        <f aca="false">AVERAGE($D345:$E345)-$G$3</f>
        <v>1.75</v>
      </c>
      <c r="W345" s="218" t="n">
        <f aca="false">DATE(YEAR(W344),MONTH(W344),DAY(W344)+1)</f>
        <v>36993</v>
      </c>
      <c r="X345" s="265" t="e">
        <f aca="false">AVERAGE($N345:$O345)-$G$3</f>
        <v>#DIV/0!</v>
      </c>
      <c r="Y345" s="219" t="n">
        <f aca="false">$H$1+($H$2*$V345)</f>
        <v>3247751.84167288</v>
      </c>
      <c r="Z345" s="219" t="e">
        <f aca="false">$Q$1+($Q$2*$X345)</f>
        <v>#DIV/0!</v>
      </c>
      <c r="AC345" s="253" t="n">
        <f aca="false">WEEKDAY(AD345)</f>
        <v>4</v>
      </c>
      <c r="AD345" s="218" t="n">
        <f aca="false">DATE(YEAR(AD344),MONTH(AD344),DAY(AD344)+1)</f>
        <v>36733</v>
      </c>
      <c r="AE345" s="223" t="b">
        <f aca="false">OR(AC345=1,AC345=7)</f>
        <v>0</v>
      </c>
      <c r="AF345" s="267" t="n">
        <f aca="false">IF($AE345=TRUE(),(VLOOKUP($AD345,$W$138:$Z$243,4)),(VLOOKUP($AD345,$U$138:$Z$397,5)))</f>
        <v>3280074.83316267</v>
      </c>
      <c r="AI345" s="253" t="n">
        <f aca="false">AJ345</f>
        <v>36633</v>
      </c>
      <c r="AJ345" s="254" t="n">
        <f aca="false">DATE(YEAR(AJ340),MONTH(AJ340),DAY(AJ340)+7)</f>
        <v>36633</v>
      </c>
      <c r="AK345" s="219" t="n">
        <f aca="false">VLOOKUP($AJ345,data!$B$6:$M$7000,11,0)</f>
        <v>2976000</v>
      </c>
    </row>
    <row r="346" customFormat="false" ht="11.25" hidden="false" customHeight="false" outlineLevel="0" collapsed="false">
      <c r="A346" s="253" t="n">
        <f aca="false">B346</f>
        <v>36818</v>
      </c>
      <c r="B346" s="218" t="n">
        <f aca="false">DATE(YEAR(B341),MONTH(B341),DAY(B341)+7)</f>
        <v>36818</v>
      </c>
      <c r="C346" s="219" t="n">
        <f aca="false">VLOOKUP($B346,data!$B$6:$M$9000,11,0)</f>
        <v>3226000</v>
      </c>
      <c r="D346" s="255" t="n">
        <f aca="false">VLOOKUP($B346,[6]Data!$A$10:$E$60000,4,0)</f>
        <v>75.5</v>
      </c>
      <c r="E346" s="255" t="n">
        <f aca="false">VLOOKUP($B346,[6]Data!$A$10:$E$60000,5,0)</f>
        <v>57.5</v>
      </c>
      <c r="F346" s="255" t="n">
        <f aca="false">AVERAGE($C340:$C346)</f>
        <v>3224285.71428571</v>
      </c>
      <c r="U346" s="218" t="n">
        <f aca="false">DATE(YEAR(U341),MONTH(U341),DAY(U341)+7)</f>
        <v>36818</v>
      </c>
      <c r="V346" s="265" t="n">
        <f aca="false">AVERAGE($D346:$E346)-$G$3</f>
        <v>1.5</v>
      </c>
      <c r="W346" s="218" t="n">
        <f aca="false">DATE(YEAR(W345),MONTH(W345),DAY(W345)+1)</f>
        <v>36994</v>
      </c>
      <c r="X346" s="265" t="e">
        <f aca="false">AVERAGE($N346:$O346)-$G$3</f>
        <v>#DIV/0!</v>
      </c>
      <c r="Y346" s="219" t="n">
        <f aca="false">$H$1+($H$2*$V346)</f>
        <v>3246828.32763031</v>
      </c>
      <c r="Z346" s="219" t="e">
        <f aca="false">$Q$1+($Q$2*$X346)</f>
        <v>#DIV/0!</v>
      </c>
      <c r="AC346" s="253" t="n">
        <f aca="false">WEEKDAY(AD346)</f>
        <v>5</v>
      </c>
      <c r="AD346" s="218" t="n">
        <f aca="false">DATE(YEAR(AD345),MONTH(AD345),DAY(AD345)+1)</f>
        <v>36734</v>
      </c>
      <c r="AE346" s="223" t="b">
        <f aca="false">OR(AC346=1,AC346=7)</f>
        <v>0</v>
      </c>
      <c r="AF346" s="267" t="n">
        <f aca="false">IF($AE346=TRUE(),(VLOOKUP($AD346,$W$138:$Z$243,4)),(VLOOKUP($AD346,$U$138:$Z$397,5)))</f>
        <v>3271763.20677958</v>
      </c>
      <c r="AI346" s="253" t="n">
        <f aca="false">AJ346</f>
        <v>36634</v>
      </c>
      <c r="AJ346" s="254" t="n">
        <f aca="false">DATE(YEAR(AJ341),MONTH(AJ341),DAY(AJ341)+7)</f>
        <v>36634</v>
      </c>
      <c r="AK346" s="219" t="n">
        <f aca="false">VLOOKUP($AJ346,data!$B$6:$M$7000,11,0)</f>
        <v>2728000</v>
      </c>
    </row>
    <row r="347" customFormat="false" ht="11.25" hidden="false" customHeight="false" outlineLevel="0" collapsed="false">
      <c r="A347" s="253" t="n">
        <f aca="false">B347</f>
        <v>36819</v>
      </c>
      <c r="B347" s="218" t="n">
        <f aca="false">DATE(YEAR(B342),MONTH(B342),DAY(B342)+7)</f>
        <v>36819</v>
      </c>
      <c r="C347" s="219" t="n">
        <f aca="false">VLOOKUP($B347,data!$B$6:$M$9000,11,0)</f>
        <v>3053000</v>
      </c>
      <c r="D347" s="255" t="n">
        <f aca="false">VLOOKUP($B347,[6]Data!$A$10:$E$60000,4,0)</f>
        <v>75.5</v>
      </c>
      <c r="E347" s="255" t="n">
        <f aca="false">VLOOKUP($B347,[6]Data!$A$10:$E$60000,5,0)</f>
        <v>57.5</v>
      </c>
      <c r="F347" s="255" t="n">
        <f aca="false">AVERAGE($C341:$C347)</f>
        <v>3181857.14285714</v>
      </c>
      <c r="U347" s="218" t="n">
        <f aca="false">DATE(YEAR(U342),MONTH(U342),DAY(U342)+7)</f>
        <v>36819</v>
      </c>
      <c r="V347" s="265" t="n">
        <f aca="false">AVERAGE($D347:$E347)-$G$3</f>
        <v>1.5</v>
      </c>
      <c r="W347" s="218" t="n">
        <f aca="false">DATE(YEAR(W346),MONTH(W346),DAY(W346)+1)</f>
        <v>36995</v>
      </c>
      <c r="X347" s="265" t="e">
        <f aca="false">AVERAGE($N347:$O347)-$G$3</f>
        <v>#DIV/0!</v>
      </c>
      <c r="Y347" s="219" t="n">
        <f aca="false">$H$1+($H$2*$V347)</f>
        <v>3246828.32763031</v>
      </c>
      <c r="Z347" s="219" t="e">
        <f aca="false">$Q$1+($Q$2*$X347)</f>
        <v>#DIV/0!</v>
      </c>
      <c r="AC347" s="253" t="n">
        <f aca="false">WEEKDAY(AD347)</f>
        <v>6</v>
      </c>
      <c r="AD347" s="218" t="n">
        <f aca="false">DATE(YEAR(AD346),MONTH(AD346),DAY(AD346)+1)</f>
        <v>36735</v>
      </c>
      <c r="AE347" s="223" t="b">
        <f aca="false">OR(AC347=1,AC347=7)</f>
        <v>0</v>
      </c>
      <c r="AF347" s="267" t="n">
        <f aca="false">IF($AE347=TRUE(),(VLOOKUP($AD347,$W$138:$Z$243,4)),(VLOOKUP($AD347,$U$138:$Z$397,5)))</f>
        <v>3280998.34720524</v>
      </c>
      <c r="AI347" s="253" t="n">
        <f aca="false">AJ347</f>
        <v>36635</v>
      </c>
      <c r="AJ347" s="254" t="n">
        <f aca="false">DATE(YEAR(AJ342),MONTH(AJ342),DAY(AJ342)+7)</f>
        <v>36635</v>
      </c>
      <c r="AK347" s="219" t="n">
        <f aca="false">VLOOKUP($AJ347,data!$B$6:$M$7000,11,0)</f>
        <v>2439000</v>
      </c>
    </row>
    <row r="348" customFormat="false" ht="11.25" hidden="false" customHeight="false" outlineLevel="0" collapsed="false">
      <c r="A348" s="253" t="n">
        <f aca="false">B348</f>
        <v>36822</v>
      </c>
      <c r="B348" s="218" t="n">
        <f aca="false">DATE(YEAR(B343),MONTH(B343),DAY(B343)+7)</f>
        <v>36822</v>
      </c>
      <c r="C348" s="219" t="n">
        <f aca="false">VLOOKUP($B348,data!$B$6:$M$9000,11,0)</f>
        <v>2960000</v>
      </c>
      <c r="D348" s="255" t="n">
        <f aca="false">VLOOKUP($B348,[6]Data!$A$10:$E$60000,4,0)</f>
        <v>76</v>
      </c>
      <c r="E348" s="255" t="n">
        <f aca="false">VLOOKUP($B348,[6]Data!$A$10:$E$60000,5,0)</f>
        <v>53</v>
      </c>
      <c r="F348" s="255" t="n">
        <f aca="false">AVERAGE($C342:$C348)</f>
        <v>3138714.28571429</v>
      </c>
      <c r="U348" s="218" t="n">
        <f aca="false">DATE(YEAR(U343),MONTH(U343),DAY(U343)+7)</f>
        <v>36822</v>
      </c>
      <c r="V348" s="265" t="n">
        <f aca="false">AVERAGE($D348:$E348)-$G$3</f>
        <v>-0.5</v>
      </c>
      <c r="W348" s="218" t="n">
        <f aca="false">DATE(YEAR(W347),MONTH(W347),DAY(W347)+1)</f>
        <v>36996</v>
      </c>
      <c r="X348" s="265" t="e">
        <f aca="false">AVERAGE($N348:$O348)-$G$3</f>
        <v>#DIV/0!</v>
      </c>
      <c r="Y348" s="219" t="n">
        <f aca="false">$H$1+($H$2*$V348)</f>
        <v>3239440.21528979</v>
      </c>
      <c r="Z348" s="219" t="e">
        <f aca="false">$Q$1+($Q$2*$X348)</f>
        <v>#DIV/0!</v>
      </c>
      <c r="AC348" s="253" t="n">
        <f aca="false">WEEKDAY(AD348)</f>
        <v>7</v>
      </c>
      <c r="AD348" s="218" t="n">
        <f aca="false">DATE(YEAR(AD347),MONTH(AD347),DAY(AD347)+1)</f>
        <v>36736</v>
      </c>
      <c r="AE348" s="223" t="b">
        <f aca="false">OR(AC348=1,AC348=7)</f>
        <v>1</v>
      </c>
      <c r="AF348" s="267" t="n">
        <f aca="false">IF($AE348=TRUE(),(VLOOKUP($AD348,$W$138:$Z$243,4)),(VLOOKUP($AD348,$U$138:$Z$397,5)))</f>
        <v>2759975.22286093</v>
      </c>
      <c r="AI348" s="253" t="n">
        <f aca="false">AJ348</f>
        <v>36636</v>
      </c>
      <c r="AJ348" s="254" t="n">
        <f aca="false">DATE(YEAR(AJ343),MONTH(AJ343),DAY(AJ343)+7)</f>
        <v>36636</v>
      </c>
      <c r="AK348" s="219" t="n">
        <f aca="false">VLOOKUP($AJ348,data!$B$6:$M$7000,11,0)</f>
        <v>2294000</v>
      </c>
    </row>
    <row r="349" customFormat="false" ht="11.25" hidden="false" customHeight="false" outlineLevel="0" collapsed="false">
      <c r="A349" s="253" t="n">
        <f aca="false">B349</f>
        <v>36823</v>
      </c>
      <c r="B349" s="218" t="n">
        <f aca="false">DATE(YEAR(B344),MONTH(B344),DAY(B344)+7)</f>
        <v>36823</v>
      </c>
      <c r="C349" s="219" t="n">
        <f aca="false">VLOOKUP($B349,data!$B$6:$M$9000,11,0)</f>
        <v>3048000</v>
      </c>
      <c r="D349" s="255" t="n">
        <f aca="false">VLOOKUP($B349,[6]Data!$A$10:$E$60000,4,0)</f>
        <v>76</v>
      </c>
      <c r="E349" s="255" t="n">
        <f aca="false">VLOOKUP($B349,[6]Data!$A$10:$E$60000,5,0)</f>
        <v>55.5</v>
      </c>
      <c r="F349" s="255" t="n">
        <f aca="false">AVERAGE($C343:$C349)</f>
        <v>3117428.57142857</v>
      </c>
      <c r="U349" s="218" t="n">
        <f aca="false">DATE(YEAR(U344),MONTH(U344),DAY(U344)+7)</f>
        <v>36823</v>
      </c>
      <c r="V349" s="265" t="n">
        <f aca="false">AVERAGE($D349:$E349)-$G$3</f>
        <v>0.75</v>
      </c>
      <c r="W349" s="218" t="n">
        <f aca="false">DATE(YEAR(W348),MONTH(W348),DAY(W348)+1)</f>
        <v>36997</v>
      </c>
      <c r="X349" s="265" t="e">
        <f aca="false">AVERAGE($N349:$O349)-$G$3</f>
        <v>#DIV/0!</v>
      </c>
      <c r="Y349" s="219" t="n">
        <f aca="false">$H$1+($H$2*$V349)</f>
        <v>3244057.78550262</v>
      </c>
      <c r="Z349" s="219" t="e">
        <f aca="false">$Q$1+($Q$2*$X349)</f>
        <v>#DIV/0!</v>
      </c>
      <c r="AC349" s="253" t="n">
        <f aca="false">WEEKDAY(AD349)</f>
        <v>1</v>
      </c>
      <c r="AD349" s="218" t="n">
        <f aca="false">DATE(YEAR(AD348),MONTH(AD348),DAY(AD348)+1)</f>
        <v>36737</v>
      </c>
      <c r="AE349" s="223" t="b">
        <f aca="false">OR(AC349=1,AC349=7)</f>
        <v>1</v>
      </c>
      <c r="AF349" s="267" t="n">
        <f aca="false">IF($AE349=TRUE(),(VLOOKUP($AD349,$W$138:$Z$243,4)),(VLOOKUP($AD349,$U$138:$Z$397,5)))</f>
        <v>2748481.52134531</v>
      </c>
      <c r="AI349" s="253" t="n">
        <f aca="false">AJ349</f>
        <v>36637</v>
      </c>
      <c r="AJ349" s="254" t="n">
        <f aca="false">DATE(YEAR(AJ344),MONTH(AJ344),DAY(AJ344)+7)</f>
        <v>36637</v>
      </c>
      <c r="AK349" s="219" t="n">
        <f aca="false">VLOOKUP($AJ349,data!$B$6:$M$7000,11,0)</f>
        <v>2237000</v>
      </c>
    </row>
    <row r="350" customFormat="false" ht="11.25" hidden="false" customHeight="false" outlineLevel="0" collapsed="false">
      <c r="A350" s="253" t="n">
        <f aca="false">B350</f>
        <v>36824</v>
      </c>
      <c r="B350" s="218" t="n">
        <f aca="false">DATE(YEAR(B345),MONTH(B345),DAY(B345)+7)</f>
        <v>36824</v>
      </c>
      <c r="C350" s="219" t="n">
        <f aca="false">VLOOKUP($B350,data!$B$6:$M$9000,11,0)</f>
        <v>3014000</v>
      </c>
      <c r="D350" s="255" t="n">
        <f aca="false">VLOOKUP($B350,[6]Data!$A$10:$E$60000,4,0)</f>
        <v>74</v>
      </c>
      <c r="E350" s="255" t="n">
        <f aca="false">VLOOKUP($B350,[6]Data!$A$10:$E$60000,5,0)</f>
        <v>55.5</v>
      </c>
      <c r="F350" s="255" t="n">
        <f aca="false">AVERAGE($C344:$C350)</f>
        <v>3096142.85714286</v>
      </c>
      <c r="U350" s="218" t="n">
        <f aca="false">DATE(YEAR(U345),MONTH(U345),DAY(U345)+7)</f>
        <v>36824</v>
      </c>
      <c r="V350" s="265" t="n">
        <f aca="false">AVERAGE($D350:$E350)-$G$3</f>
        <v>-0.25</v>
      </c>
      <c r="W350" s="218" t="n">
        <f aca="false">DATE(YEAR(W349),MONTH(W349),DAY(W349)+1)</f>
        <v>36998</v>
      </c>
      <c r="X350" s="265" t="e">
        <f aca="false">AVERAGE($N350:$O350)-$G$3</f>
        <v>#DIV/0!</v>
      </c>
      <c r="Y350" s="219" t="n">
        <f aca="false">$H$1+($H$2*$V350)</f>
        <v>3240363.72933235</v>
      </c>
      <c r="Z350" s="219" t="e">
        <f aca="false">$Q$1+($Q$2*$X350)</f>
        <v>#DIV/0!</v>
      </c>
      <c r="AC350" s="253" t="n">
        <f aca="false">WEEKDAY(AD350)</f>
        <v>2</v>
      </c>
      <c r="AD350" s="218" t="n">
        <f aca="false">DATE(YEAR(AD349),MONTH(AD349),DAY(AD349)+1)</f>
        <v>36738</v>
      </c>
      <c r="AE350" s="223" t="b">
        <f aca="false">OR(AC350=1,AC350=7)</f>
        <v>0</v>
      </c>
      <c r="AF350" s="267" t="n">
        <f aca="false">IF($AE350=TRUE(),(VLOOKUP($AD350,$W$138:$Z$243,4)),(VLOOKUP($AD350,$U$138:$Z$397,5)))</f>
        <v>3297621.59997141</v>
      </c>
      <c r="AI350" s="253" t="n">
        <f aca="false">AJ350</f>
        <v>36640</v>
      </c>
      <c r="AJ350" s="254" t="n">
        <f aca="false">DATE(YEAR(AJ345),MONTH(AJ345),DAY(AJ345)+7)</f>
        <v>36640</v>
      </c>
      <c r="AK350" s="219" t="n">
        <f aca="false">VLOOKUP($AJ350,data!$B$6:$M$7000,11,0)</f>
        <v>2298000</v>
      </c>
    </row>
    <row r="351" customFormat="false" ht="11.25" hidden="false" customHeight="false" outlineLevel="0" collapsed="false">
      <c r="A351" s="253" t="n">
        <f aca="false">B351</f>
        <v>36825</v>
      </c>
      <c r="B351" s="218" t="n">
        <f aca="false">DATE(YEAR(B346),MONTH(B346),DAY(B346)+7)</f>
        <v>36825</v>
      </c>
      <c r="C351" s="219" t="n">
        <f aca="false">VLOOKUP($B351,data!$B$6:$M$9000,11,0)</f>
        <v>3134000</v>
      </c>
      <c r="D351" s="255" t="n">
        <f aca="false">VLOOKUP($B351,[6]Data!$A$10:$E$60000,4,0)</f>
        <v>64.5</v>
      </c>
      <c r="E351" s="255" t="n">
        <f aca="false">VLOOKUP($B351,[6]Data!$A$10:$E$60000,5,0)</f>
        <v>55.5</v>
      </c>
      <c r="F351" s="255" t="n">
        <f aca="false">AVERAGE($C345:$C351)</f>
        <v>3089285.71428571</v>
      </c>
      <c r="U351" s="218" t="n">
        <f aca="false">DATE(YEAR(U346),MONTH(U346),DAY(U346)+7)</f>
        <v>36825</v>
      </c>
      <c r="V351" s="265" t="n">
        <f aca="false">AVERAGE($D351:$E351)-$G$3</f>
        <v>-5</v>
      </c>
      <c r="W351" s="218" t="n">
        <f aca="false">DATE(YEAR(W350),MONTH(W350),DAY(W350)+1)</f>
        <v>36999</v>
      </c>
      <c r="X351" s="265" t="e">
        <f aca="false">AVERAGE($N351:$O351)-$G$3</f>
        <v>#DIV/0!</v>
      </c>
      <c r="Y351" s="219" t="n">
        <f aca="false">$H$1+($H$2*$V351)</f>
        <v>3222816.96252361</v>
      </c>
      <c r="Z351" s="219" t="e">
        <f aca="false">$Q$1+($Q$2*$X351)</f>
        <v>#DIV/0!</v>
      </c>
      <c r="AC351" s="253" t="n">
        <f aca="false">WEEKDAY(AD351)</f>
        <v>3</v>
      </c>
      <c r="AD351" s="218" t="n">
        <f aca="false">DATE(YEAR(AD350),MONTH(AD350),DAY(AD350)+1)</f>
        <v>36739</v>
      </c>
      <c r="AE351" s="223" t="b">
        <f aca="false">OR(AC351=1,AC351=7)</f>
        <v>0</v>
      </c>
      <c r="AF351" s="267" t="n">
        <f aca="false">IF($AE351=TRUE(),(VLOOKUP($AD351,$W$138:$Z$243,4)),(VLOOKUP($AD351,$U$138:$Z$397,5)))</f>
        <v>3305009.71231194</v>
      </c>
      <c r="AI351" s="253" t="n">
        <f aca="false">AJ351</f>
        <v>36641</v>
      </c>
      <c r="AJ351" s="254" t="n">
        <f aca="false">DATE(YEAR(AJ346),MONTH(AJ346),DAY(AJ346)+7)</f>
        <v>36641</v>
      </c>
      <c r="AK351" s="219" t="n">
        <f aca="false">VLOOKUP($AJ351,data!$B$6:$M$7000,11,0)</f>
        <v>2388000</v>
      </c>
    </row>
    <row r="352" customFormat="false" ht="11.25" hidden="false" customHeight="false" outlineLevel="0" collapsed="false">
      <c r="A352" s="253" t="n">
        <f aca="false">B352</f>
        <v>36826</v>
      </c>
      <c r="B352" s="218" t="n">
        <f aca="false">DATE(YEAR(B347),MONTH(B347),DAY(B347)+7)</f>
        <v>36826</v>
      </c>
      <c r="C352" s="219" t="n">
        <f aca="false">VLOOKUP($B352,data!$B$6:$M$9000,11,0)</f>
        <v>3053000</v>
      </c>
      <c r="D352" s="255" t="n">
        <f aca="false">VLOOKUP($B352,[6]Data!$A$10:$E$60000,4,0)</f>
        <v>54.5</v>
      </c>
      <c r="E352" s="255" t="n">
        <f aca="false">VLOOKUP($B352,[6]Data!$A$10:$E$60000,5,0)</f>
        <v>67</v>
      </c>
      <c r="F352" s="255" t="n">
        <f aca="false">AVERAGE($C346:$C352)</f>
        <v>3069714.28571429</v>
      </c>
      <c r="U352" s="218" t="n">
        <f aca="false">DATE(YEAR(U347),MONTH(U347),DAY(U347)+7)</f>
        <v>36826</v>
      </c>
      <c r="V352" s="265" t="n">
        <f aca="false">AVERAGE($D352:$E352)-$G$3</f>
        <v>-4.25</v>
      </c>
      <c r="W352" s="218" t="n">
        <f aca="false">DATE(YEAR(W351),MONTH(W351),DAY(W351)+1)</f>
        <v>37000</v>
      </c>
      <c r="X352" s="265" t="e">
        <f aca="false">AVERAGE($N352:$O352)-$G$3</f>
        <v>#DIV/0!</v>
      </c>
      <c r="Y352" s="219" t="n">
        <f aca="false">$H$1+($H$2*$V352)</f>
        <v>3225587.50465131</v>
      </c>
      <c r="Z352" s="219" t="e">
        <f aca="false">$Q$1+($Q$2*$X352)</f>
        <v>#DIV/0!</v>
      </c>
      <c r="AC352" s="253" t="n">
        <f aca="false">WEEKDAY(AD352)</f>
        <v>4</v>
      </c>
      <c r="AD352" s="218" t="n">
        <f aca="false">DATE(YEAR(AD351),MONTH(AD351),DAY(AD351)+1)</f>
        <v>36740</v>
      </c>
      <c r="AE352" s="223" t="b">
        <f aca="false">OR(AC352=1,AC352=7)</f>
        <v>0</v>
      </c>
      <c r="AF352" s="267" t="n">
        <f aca="false">IF($AE352=TRUE(),(VLOOKUP($AD352,$W$138:$Z$243,4)),(VLOOKUP($AD352,$U$138:$Z$397,5)))</f>
        <v>3303162.68422681</v>
      </c>
      <c r="AI352" s="253" t="n">
        <f aca="false">AJ352</f>
        <v>36642</v>
      </c>
      <c r="AJ352" s="254" t="n">
        <f aca="false">DATE(YEAR(AJ347),MONTH(AJ347),DAY(AJ347)+7)</f>
        <v>36642</v>
      </c>
      <c r="AK352" s="219" t="n">
        <f aca="false">VLOOKUP($AJ352,data!$B$6:$M$7000,11,0)</f>
        <v>2580000</v>
      </c>
    </row>
    <row r="353" customFormat="false" ht="11.25" hidden="false" customHeight="false" outlineLevel="0" collapsed="false">
      <c r="A353" s="253" t="n">
        <f aca="false">B353</f>
        <v>36829</v>
      </c>
      <c r="B353" s="218" t="n">
        <f aca="false">DATE(YEAR(B348),MONTH(B348),DAY(B348)+7)</f>
        <v>36829</v>
      </c>
      <c r="C353" s="219" t="n">
        <f aca="false">VLOOKUP($B353,data!$B$6:$M$9000,11,0)</f>
        <v>3322000</v>
      </c>
      <c r="D353" s="255" t="n">
        <f aca="false">VLOOKUP($B353,[6]Data!$A$10:$E$60000,4,0)</f>
        <v>64</v>
      </c>
      <c r="E353" s="255" t="n">
        <f aca="false">VLOOKUP($B353,[6]Data!$A$10:$E$60000,5,0)</f>
        <v>48</v>
      </c>
      <c r="F353" s="255" t="n">
        <f aca="false">AVERAGE($C347:$C353)</f>
        <v>3083428.57142857</v>
      </c>
      <c r="U353" s="218" t="n">
        <f aca="false">DATE(YEAR(U348),MONTH(U348),DAY(U348)+7)</f>
        <v>36829</v>
      </c>
      <c r="V353" s="265" t="n">
        <f aca="false">AVERAGE($D353:$E353)-$G$3</f>
        <v>-9</v>
      </c>
      <c r="W353" s="218" t="n">
        <f aca="false">DATE(YEAR(W352),MONTH(W352),DAY(W352)+1)</f>
        <v>37001</v>
      </c>
      <c r="X353" s="265" t="e">
        <f aca="false">AVERAGE($N353:$O353)-$G$3</f>
        <v>#DIV/0!</v>
      </c>
      <c r="Y353" s="219" t="n">
        <f aca="false">$H$1+($H$2*$V353)</f>
        <v>3208040.73784256</v>
      </c>
      <c r="Z353" s="219" t="e">
        <f aca="false">$Q$1+($Q$2*$X353)</f>
        <v>#DIV/0!</v>
      </c>
      <c r="AC353" s="253" t="n">
        <f aca="false">WEEKDAY(AD353)</f>
        <v>5</v>
      </c>
      <c r="AD353" s="218" t="n">
        <f aca="false">DATE(YEAR(AD352),MONTH(AD352),DAY(AD352)+1)</f>
        <v>36741</v>
      </c>
      <c r="AE353" s="223" t="b">
        <f aca="false">OR(AC353=1,AC353=7)</f>
        <v>0</v>
      </c>
      <c r="AF353" s="267" t="n">
        <f aca="false">IF($AE353=TRUE(),(VLOOKUP($AD353,$W$138:$Z$243,4)),(VLOOKUP($AD353,$U$138:$Z$397,5)))</f>
        <v>3295774.57188628</v>
      </c>
      <c r="AI353" s="253" t="n">
        <f aca="false">AJ353</f>
        <v>36643</v>
      </c>
      <c r="AJ353" s="254" t="n">
        <f aca="false">DATE(YEAR(AJ348),MONTH(AJ348),DAY(AJ348)+7)</f>
        <v>36643</v>
      </c>
      <c r="AK353" s="219" t="n">
        <f aca="false">VLOOKUP($AJ353,data!$B$6:$M$7000,11,0)</f>
        <v>2609000</v>
      </c>
    </row>
    <row r="354" customFormat="false" ht="11.25" hidden="false" customHeight="false" outlineLevel="0" collapsed="false">
      <c r="A354" s="253" t="n">
        <f aca="false">B354</f>
        <v>36830</v>
      </c>
      <c r="B354" s="218" t="n">
        <f aca="false">DATE(YEAR(B349),MONTH(B349),DAY(B349)+7)</f>
        <v>36830</v>
      </c>
      <c r="C354" s="219" t="n">
        <f aca="false">VLOOKUP($B354,data!$B$6:$M$9000,11,0)</f>
        <v>3443000</v>
      </c>
      <c r="D354" s="255" t="n">
        <f aca="false">VLOOKUP($B354,[6]Data!$A$10:$E$60000,4,0)</f>
        <v>64.5</v>
      </c>
      <c r="E354" s="255" t="n">
        <f aca="false">VLOOKUP($B354,[6]Data!$A$10:$E$60000,5,0)</f>
        <v>48</v>
      </c>
      <c r="F354" s="255" t="n">
        <f aca="false">AVERAGE($C348:$C354)</f>
        <v>3139142.85714286</v>
      </c>
      <c r="U354" s="218" t="n">
        <f aca="false">DATE(YEAR(U349),MONTH(U349),DAY(U349)+7)</f>
        <v>36830</v>
      </c>
      <c r="V354" s="265" t="n">
        <f aca="false">AVERAGE($D354:$E354)-$G$3</f>
        <v>-8.75</v>
      </c>
      <c r="W354" s="218" t="n">
        <f aca="false">DATE(YEAR(W353),MONTH(W353),DAY(W353)+1)</f>
        <v>37002</v>
      </c>
      <c r="X354" s="265" t="e">
        <f aca="false">AVERAGE($N354:$O354)-$G$3</f>
        <v>#DIV/0!</v>
      </c>
      <c r="Y354" s="219" t="n">
        <f aca="false">$H$1+($H$2*$V354)</f>
        <v>3208964.25188513</v>
      </c>
      <c r="Z354" s="219" t="e">
        <f aca="false">$Q$1+($Q$2*$X354)</f>
        <v>#DIV/0!</v>
      </c>
      <c r="AC354" s="253" t="n">
        <f aca="false">WEEKDAY(AD354)</f>
        <v>6</v>
      </c>
      <c r="AD354" s="218" t="n">
        <f aca="false">DATE(YEAR(AD353),MONTH(AD353),DAY(AD353)+1)</f>
        <v>36742</v>
      </c>
      <c r="AE354" s="223" t="b">
        <f aca="false">OR(AC354=1,AC354=7)</f>
        <v>0</v>
      </c>
      <c r="AF354" s="267" t="n">
        <f aca="false">IF($AE354=TRUE(),(VLOOKUP($AD354,$W$138:$Z$243,4)),(VLOOKUP($AD354,$U$138:$Z$397,5)))</f>
        <v>3287462.94550319</v>
      </c>
      <c r="AI354" s="253" t="n">
        <f aca="false">AJ354</f>
        <v>36644</v>
      </c>
      <c r="AJ354" s="254" t="n">
        <f aca="false">DATE(YEAR(AJ349),MONTH(AJ349),DAY(AJ349)+7)</f>
        <v>36644</v>
      </c>
      <c r="AK354" s="219" t="n">
        <f aca="false">VLOOKUP($AJ354,data!$B$6:$M$7000,11,0)</f>
        <v>2566000</v>
      </c>
    </row>
    <row r="355" customFormat="false" ht="11.25" hidden="false" customHeight="false" outlineLevel="0" collapsed="false">
      <c r="A355" s="253" t="n">
        <f aca="false">B355</f>
        <v>36831</v>
      </c>
      <c r="B355" s="218" t="n">
        <f aca="false">DATE(YEAR(B350),MONTH(B350),DAY(B350)+7)</f>
        <v>36831</v>
      </c>
      <c r="C355" s="219" t="n">
        <f aca="false">VLOOKUP($B355,data!$B$6:$M$9000,11,0)</f>
        <v>3388000</v>
      </c>
      <c r="D355" s="255" t="n">
        <f aca="false">VLOOKUP($B355,[6]Data!$A$10:$E$60000,4,0)</f>
        <v>67</v>
      </c>
      <c r="E355" s="255" t="n">
        <f aca="false">VLOOKUP($B355,[6]Data!$A$10:$E$60000,5,0)</f>
        <v>48</v>
      </c>
      <c r="F355" s="255" t="n">
        <f aca="false">AVERAGE($C349:$C355)</f>
        <v>3200285.71428571</v>
      </c>
      <c r="U355" s="218" t="n">
        <f aca="false">DATE(YEAR(U350),MONTH(U350),DAY(U350)+7)</f>
        <v>36831</v>
      </c>
      <c r="V355" s="265" t="n">
        <f aca="false">AVERAGE($D355:$E355)-$G$3</f>
        <v>-7.5</v>
      </c>
      <c r="W355" s="218" t="n">
        <f aca="false">DATE(YEAR(W354),MONTH(W354),DAY(W354)+1)</f>
        <v>37003</v>
      </c>
      <c r="X355" s="265" t="e">
        <f aca="false">AVERAGE($N355:$O355)-$G$3</f>
        <v>#DIV/0!</v>
      </c>
      <c r="Y355" s="219" t="n">
        <f aca="false">$H$1+($H$2*$V355)</f>
        <v>3213581.82209796</v>
      </c>
      <c r="Z355" s="219" t="e">
        <f aca="false">$Q$1+($Q$2*$X355)</f>
        <v>#DIV/0!</v>
      </c>
      <c r="AC355" s="253" t="n">
        <f aca="false">WEEKDAY(AD355)</f>
        <v>7</v>
      </c>
      <c r="AD355" s="218" t="n">
        <f aca="false">DATE(YEAR(AD354),MONTH(AD354),DAY(AD354)+1)</f>
        <v>36743</v>
      </c>
      <c r="AE355" s="223" t="b">
        <f aca="false">OR(AC355=1,AC355=7)</f>
        <v>1</v>
      </c>
      <c r="AF355" s="267" t="n">
        <f aca="false">IF($AE355=TRUE(),(VLOOKUP($AD355,$W$138:$Z$243,4)),(VLOOKUP($AD355,$U$138:$Z$397,5)))</f>
        <v>2753589.83313003</v>
      </c>
      <c r="AI355" s="253" t="n">
        <f aca="false">AJ355</f>
        <v>36647</v>
      </c>
      <c r="AJ355" s="254" t="n">
        <f aca="false">DATE(YEAR(AJ350),MONTH(AJ350),DAY(AJ350)+7)</f>
        <v>36647</v>
      </c>
      <c r="AK355" s="219" t="n">
        <f aca="false">VLOOKUP($AJ355,data!$B$6:$M$7000,11,0)</f>
        <v>2741000</v>
      </c>
    </row>
    <row r="356" customFormat="false" ht="11.25" hidden="false" customHeight="false" outlineLevel="0" collapsed="false">
      <c r="A356" s="253" t="n">
        <f aca="false">B356</f>
        <v>36832</v>
      </c>
      <c r="B356" s="218" t="n">
        <f aca="false">DATE(YEAR(B351),MONTH(B351),DAY(B351)+7)</f>
        <v>36832</v>
      </c>
      <c r="C356" s="219" t="n">
        <f aca="false">VLOOKUP($B356,data!$B$6:$M$9000,11,0)</f>
        <v>3291000</v>
      </c>
      <c r="D356" s="255" t="n">
        <f aca="false">VLOOKUP($B356,[6]Data!$A$10:$E$60000,4,0)</f>
        <v>69.5</v>
      </c>
      <c r="E356" s="255" t="n">
        <f aca="false">VLOOKUP($B356,[6]Data!$A$10:$E$60000,5,0)</f>
        <v>50</v>
      </c>
      <c r="F356" s="255" t="n">
        <f aca="false">AVERAGE($C350:$C356)</f>
        <v>3235000</v>
      </c>
      <c r="U356" s="218" t="n">
        <f aca="false">DATE(YEAR(U351),MONTH(U351),DAY(U351)+7)</f>
        <v>36832</v>
      </c>
      <c r="V356" s="265" t="n">
        <f aca="false">AVERAGE($D356:$E356)-$G$3</f>
        <v>-5.25</v>
      </c>
      <c r="W356" s="218" t="n">
        <f aca="false">DATE(YEAR(W355),MONTH(W355),DAY(W355)+1)</f>
        <v>37004</v>
      </c>
      <c r="X356" s="265" t="e">
        <f aca="false">AVERAGE($N356:$O356)-$G$3</f>
        <v>#DIV/0!</v>
      </c>
      <c r="Y356" s="219" t="n">
        <f aca="false">$H$1+($H$2*$V356)</f>
        <v>3221893.44848104</v>
      </c>
      <c r="Z356" s="219" t="e">
        <f aca="false">$Q$1+($Q$2*$X356)</f>
        <v>#DIV/0!</v>
      </c>
      <c r="AC356" s="253" t="n">
        <f aca="false">WEEKDAY(AD356)</f>
        <v>1</v>
      </c>
      <c r="AD356" s="218" t="n">
        <f aca="false">DATE(YEAR(AD355),MONTH(AD355),DAY(AD355)+1)</f>
        <v>36744</v>
      </c>
      <c r="AE356" s="223" t="b">
        <f aca="false">OR(AC356=1,AC356=7)</f>
        <v>1</v>
      </c>
      <c r="AF356" s="267" t="n">
        <f aca="false">IF($AE356=TRUE(),(VLOOKUP($AD356,$W$138:$Z$243,4)),(VLOOKUP($AD356,$U$138:$Z$397,5)))</f>
        <v>2753589.83313003</v>
      </c>
      <c r="AI356" s="253" t="n">
        <f aca="false">AJ356</f>
        <v>36648</v>
      </c>
      <c r="AJ356" s="254" t="n">
        <f aca="false">DATE(YEAR(AJ351),MONTH(AJ351),DAY(AJ351)+7)</f>
        <v>36648</v>
      </c>
      <c r="AK356" s="219" t="n">
        <f aca="false">VLOOKUP($AJ356,data!$B$6:$M$7000,11,0)</f>
        <v>2819000</v>
      </c>
    </row>
    <row r="357" customFormat="false" ht="11.25" hidden="false" customHeight="false" outlineLevel="0" collapsed="false">
      <c r="A357" s="253" t="n">
        <f aca="false">B357</f>
        <v>36833</v>
      </c>
      <c r="B357" s="218" t="n">
        <f aca="false">DATE(YEAR(B352),MONTH(B352),DAY(B352)+7)</f>
        <v>36833</v>
      </c>
      <c r="C357" s="219" t="n">
        <f aca="false">VLOOKUP($B357,data!$B$6:$M$9000,11,0)</f>
        <v>3056000</v>
      </c>
      <c r="D357" s="255" t="n">
        <f aca="false">VLOOKUP($B357,[6]Data!$A$10:$E$60000,4,0)</f>
        <v>69.5</v>
      </c>
      <c r="E357" s="255" t="n">
        <f aca="false">VLOOKUP($B357,[6]Data!$A$10:$E$60000,5,0)</f>
        <v>50</v>
      </c>
      <c r="F357" s="255" t="n">
        <f aca="false">AVERAGE($C351:$C357)</f>
        <v>3241000</v>
      </c>
      <c r="U357" s="218" t="n">
        <f aca="false">DATE(YEAR(U352),MONTH(U352),DAY(U352)+7)</f>
        <v>36833</v>
      </c>
      <c r="V357" s="265" t="n">
        <f aca="false">AVERAGE($D357:$E357)-$G$3</f>
        <v>-5.25</v>
      </c>
      <c r="W357" s="218" t="n">
        <f aca="false">DATE(YEAR(W356),MONTH(W356),DAY(W356)+1)</f>
        <v>37005</v>
      </c>
      <c r="X357" s="265" t="e">
        <f aca="false">AVERAGE($N357:$O357)-$G$3</f>
        <v>#DIV/0!</v>
      </c>
      <c r="Y357" s="219" t="n">
        <f aca="false">$H$1+($H$2*$V357)</f>
        <v>3221893.44848104</v>
      </c>
      <c r="Z357" s="219" t="e">
        <f aca="false">$Q$1+($Q$2*$X357)</f>
        <v>#DIV/0!</v>
      </c>
      <c r="AC357" s="253" t="n">
        <f aca="false">WEEKDAY(AD357)</f>
        <v>2</v>
      </c>
      <c r="AD357" s="218" t="n">
        <f aca="false">DATE(YEAR(AD356),MONTH(AD356),DAY(AD356)+1)</f>
        <v>36745</v>
      </c>
      <c r="AE357" s="223" t="b">
        <f aca="false">OR(AC357=1,AC357=7)</f>
        <v>0</v>
      </c>
      <c r="AF357" s="267" t="n">
        <f aca="false">IF($AE357=TRUE(),(VLOOKUP($AD357,$W$138:$Z$243,4)),(VLOOKUP($AD357,$U$138:$Z$397,5)))</f>
        <v>3280074.83316267</v>
      </c>
      <c r="AI357" s="253" t="n">
        <f aca="false">AJ357</f>
        <v>36649</v>
      </c>
      <c r="AJ357" s="254" t="n">
        <f aca="false">DATE(YEAR(AJ352),MONTH(AJ352),DAY(AJ352)+7)</f>
        <v>36649</v>
      </c>
      <c r="AK357" s="219" t="n">
        <f aca="false">VLOOKUP($AJ357,data!$B$6:$M$7000,11,0)</f>
        <v>2925000</v>
      </c>
    </row>
    <row r="358" customFormat="false" ht="11.25" hidden="false" customHeight="false" outlineLevel="0" collapsed="false">
      <c r="A358" s="253" t="n">
        <f aca="false">B358</f>
        <v>36836</v>
      </c>
      <c r="B358" s="218" t="n">
        <f aca="false">DATE(YEAR(B353),MONTH(B353),DAY(B353)+7)</f>
        <v>36836</v>
      </c>
      <c r="C358" s="219" t="n">
        <f aca="false">VLOOKUP($B358,data!$B$6:$M$9000,11,0)</f>
        <v>3453000</v>
      </c>
      <c r="D358" s="255" t="n">
        <f aca="false">VLOOKUP($B358,[6]Data!$A$10:$E$60000,4,0)</f>
        <v>69.5</v>
      </c>
      <c r="E358" s="255" t="n">
        <f aca="false">VLOOKUP($B358,[6]Data!$A$10:$E$60000,5,0)</f>
        <v>50</v>
      </c>
      <c r="F358" s="255" t="n">
        <f aca="false">AVERAGE($C352:$C358)</f>
        <v>3286571.42857143</v>
      </c>
      <c r="U358" s="218" t="n">
        <f aca="false">DATE(YEAR(U353),MONTH(U353),DAY(U353)+7)</f>
        <v>36836</v>
      </c>
      <c r="V358" s="265" t="n">
        <f aca="false">AVERAGE($D358:$E358)-$G$3</f>
        <v>-5.25</v>
      </c>
      <c r="W358" s="218" t="n">
        <f aca="false">DATE(YEAR(W357),MONTH(W357),DAY(W357)+1)</f>
        <v>37006</v>
      </c>
      <c r="X358" s="265" t="e">
        <f aca="false">AVERAGE($N358:$O358)-$G$3</f>
        <v>#DIV/0!</v>
      </c>
      <c r="Y358" s="219" t="n">
        <f aca="false">$H$1+($H$2*$V358)</f>
        <v>3221893.44848104</v>
      </c>
      <c r="Z358" s="219" t="e">
        <f aca="false">$Q$1+($Q$2*$X358)</f>
        <v>#DIV/0!</v>
      </c>
      <c r="AC358" s="253" t="n">
        <f aca="false">WEEKDAY(AD358)</f>
        <v>3</v>
      </c>
      <c r="AD358" s="218" t="n">
        <f aca="false">DATE(YEAR(AD357),MONTH(AD357),DAY(AD357)+1)</f>
        <v>36746</v>
      </c>
      <c r="AE358" s="223" t="b">
        <f aca="false">OR(AC358=1,AC358=7)</f>
        <v>0</v>
      </c>
      <c r="AF358" s="267" t="n">
        <f aca="false">IF($AE358=TRUE(),(VLOOKUP($AD358,$W$138:$Z$243,4)),(VLOOKUP($AD358,$U$138:$Z$397,5)))</f>
        <v>3276380.77699241</v>
      </c>
      <c r="AI358" s="253" t="n">
        <f aca="false">AJ358</f>
        <v>36650</v>
      </c>
      <c r="AJ358" s="254" t="n">
        <f aca="false">DATE(YEAR(AJ353),MONTH(AJ353),DAY(AJ353)+7)</f>
        <v>36650</v>
      </c>
      <c r="AK358" s="219" t="n">
        <f aca="false">VLOOKUP($AJ358,data!$B$6:$M$7000,11,0)</f>
        <v>2792000</v>
      </c>
    </row>
    <row r="359" customFormat="false" ht="11.25" hidden="false" customHeight="false" outlineLevel="0" collapsed="false">
      <c r="A359" s="253" t="n">
        <f aca="false">B359</f>
        <v>36837</v>
      </c>
      <c r="B359" s="218" t="n">
        <f aca="false">DATE(YEAR(B354),MONTH(B354),DAY(B354)+7)</f>
        <v>36837</v>
      </c>
      <c r="C359" s="219" t="n">
        <f aca="false">VLOOKUP($B359,data!$B$6:$M$9000,11,0)</f>
        <v>3637000</v>
      </c>
      <c r="D359" s="255" t="n">
        <f aca="false">VLOOKUP($B359,[6]Data!$A$10:$E$60000,4,0)</f>
        <v>70</v>
      </c>
      <c r="E359" s="255" t="n">
        <f aca="false">VLOOKUP($B359,[6]Data!$A$10:$E$60000,5,0)</f>
        <v>48</v>
      </c>
      <c r="F359" s="255" t="n">
        <f aca="false">AVERAGE($C353:$C359)</f>
        <v>3370000</v>
      </c>
      <c r="U359" s="218" t="n">
        <f aca="false">DATE(YEAR(U354),MONTH(U354),DAY(U354)+7)</f>
        <v>36837</v>
      </c>
      <c r="V359" s="265" t="n">
        <f aca="false">AVERAGE($D359:$E359)-$G$3</f>
        <v>-6</v>
      </c>
      <c r="W359" s="218" t="n">
        <f aca="false">DATE(YEAR(W358),MONTH(W358),DAY(W358)+1)</f>
        <v>37007</v>
      </c>
      <c r="X359" s="265" t="e">
        <f aca="false">AVERAGE($N359:$O359)-$G$3</f>
        <v>#DIV/0!</v>
      </c>
      <c r="Y359" s="219" t="n">
        <f aca="false">$H$1+($H$2*$V359)</f>
        <v>3219122.90635335</v>
      </c>
      <c r="Z359" s="219" t="e">
        <f aca="false">$Q$1+($Q$2*$X359)</f>
        <v>#DIV/0!</v>
      </c>
      <c r="AC359" s="253" t="n">
        <f aca="false">WEEKDAY(AD359)</f>
        <v>4</v>
      </c>
      <c r="AD359" s="218" t="n">
        <f aca="false">DATE(YEAR(AD358),MONTH(AD358),DAY(AD358)+1)</f>
        <v>36747</v>
      </c>
      <c r="AE359" s="223" t="b">
        <f aca="false">OR(AC359=1,AC359=7)</f>
        <v>0</v>
      </c>
      <c r="AF359" s="267" t="n">
        <f aca="false">IF($AE359=TRUE(),(VLOOKUP($AD359,$W$138:$Z$243,4)),(VLOOKUP($AD359,$U$138:$Z$397,5)))</f>
        <v>3276380.77699241</v>
      </c>
      <c r="AI359" s="253" t="n">
        <f aca="false">AJ359</f>
        <v>36651</v>
      </c>
      <c r="AJ359" s="254" t="n">
        <f aca="false">DATE(YEAR(AJ354),MONTH(AJ354),DAY(AJ354)+7)</f>
        <v>36651</v>
      </c>
      <c r="AK359" s="219" t="n">
        <f aca="false">VLOOKUP($AJ359,data!$B$6:$M$7000,11,0)</f>
        <v>2570000</v>
      </c>
    </row>
    <row r="360" customFormat="false" ht="11.25" hidden="false" customHeight="false" outlineLevel="0" collapsed="false">
      <c r="A360" s="253" t="n">
        <f aca="false">B360</f>
        <v>36838</v>
      </c>
      <c r="B360" s="218" t="n">
        <f aca="false">DATE(YEAR(B355),MONTH(B355),DAY(B355)+7)</f>
        <v>36838</v>
      </c>
      <c r="C360" s="219" t="n">
        <f aca="false">VLOOKUP($B360,data!$B$6:$M$9000,11,0)</f>
        <v>3609000</v>
      </c>
      <c r="D360" s="255" t="n">
        <f aca="false">VLOOKUP($B360,[6]Data!$A$10:$E$60000,4,0)</f>
        <v>69.5</v>
      </c>
      <c r="E360" s="255" t="n">
        <f aca="false">VLOOKUP($B360,[6]Data!$A$10:$E$60000,5,0)</f>
        <v>46.5</v>
      </c>
      <c r="F360" s="255" t="n">
        <f aca="false">AVERAGE($C354:$C360)</f>
        <v>3411000</v>
      </c>
      <c r="U360" s="218" t="n">
        <f aca="false">DATE(YEAR(U355),MONTH(U355),DAY(U355)+7)</f>
        <v>36838</v>
      </c>
      <c r="V360" s="265" t="n">
        <f aca="false">AVERAGE($D360:$E360)-$G$3</f>
        <v>-7</v>
      </c>
      <c r="W360" s="218" t="n">
        <f aca="false">DATE(YEAR(W359),MONTH(W359),DAY(W359)+1)</f>
        <v>37008</v>
      </c>
      <c r="X360" s="265" t="e">
        <f aca="false">AVERAGE($N360:$O360)-$G$3</f>
        <v>#DIV/0!</v>
      </c>
      <c r="Y360" s="219" t="n">
        <f aca="false">$H$1+($H$2*$V360)</f>
        <v>3215428.85018309</v>
      </c>
      <c r="Z360" s="219" t="e">
        <f aca="false">$Q$1+($Q$2*$X360)</f>
        <v>#DIV/0!</v>
      </c>
      <c r="AC360" s="253" t="n">
        <f aca="false">WEEKDAY(AD360)</f>
        <v>5</v>
      </c>
      <c r="AD360" s="218" t="n">
        <f aca="false">DATE(YEAR(AD359),MONTH(AD359),DAY(AD359)+1)</f>
        <v>36748</v>
      </c>
      <c r="AE360" s="223" t="b">
        <f aca="false">OR(AC360=1,AC360=7)</f>
        <v>0</v>
      </c>
      <c r="AF360" s="267" t="n">
        <f aca="false">IF($AE360=TRUE(),(VLOOKUP($AD360,$W$138:$Z$243,4)),(VLOOKUP($AD360,$U$138:$Z$397,5)))</f>
        <v>3276380.77699241</v>
      </c>
      <c r="AI360" s="253" t="n">
        <f aca="false">AJ360</f>
        <v>36654</v>
      </c>
      <c r="AJ360" s="254" t="n">
        <f aca="false">DATE(YEAR(AJ355),MONTH(AJ355),DAY(AJ355)+7)</f>
        <v>36654</v>
      </c>
      <c r="AK360" s="219" t="n">
        <f aca="false">VLOOKUP($AJ360,data!$B$6:$M$7000,11,0)</f>
        <v>2622000</v>
      </c>
    </row>
    <row r="361" customFormat="false" ht="11.25" hidden="false" customHeight="false" outlineLevel="0" collapsed="false">
      <c r="A361" s="253" t="n">
        <f aca="false">B361</f>
        <v>36839</v>
      </c>
      <c r="B361" s="218" t="n">
        <f aca="false">DATE(YEAR(B356),MONTH(B356),DAY(B356)+7)</f>
        <v>36839</v>
      </c>
      <c r="C361" s="219" t="n">
        <f aca="false">VLOOKUP($B361,data!$B$6:$M$9000,11,0)</f>
        <v>3738000</v>
      </c>
      <c r="D361" s="255" t="n">
        <f aca="false">VLOOKUP($B361,[6]Data!$A$10:$E$60000,4,0)</f>
        <v>66</v>
      </c>
      <c r="E361" s="255" t="n">
        <f aca="false">VLOOKUP($B361,[6]Data!$A$10:$E$60000,5,0)</f>
        <v>50.5</v>
      </c>
      <c r="F361" s="255" t="n">
        <f aca="false">AVERAGE($C355:$C361)</f>
        <v>3453142.85714286</v>
      </c>
      <c r="U361" s="218" t="n">
        <f aca="false">DATE(YEAR(U356),MONTH(U356),DAY(U356)+7)</f>
        <v>36839</v>
      </c>
      <c r="V361" s="265" t="n">
        <f aca="false">AVERAGE($D361:$E361)-$G$3</f>
        <v>-6.75</v>
      </c>
      <c r="W361" s="218" t="n">
        <f aca="false">DATE(YEAR(W360),MONTH(W360),DAY(W360)+1)</f>
        <v>37009</v>
      </c>
      <c r="X361" s="265" t="e">
        <f aca="false">AVERAGE($N361:$O361)-$G$3</f>
        <v>#DIV/0!</v>
      </c>
      <c r="Y361" s="219" t="n">
        <f aca="false">$H$1+($H$2*$V361)</f>
        <v>3216352.36422565</v>
      </c>
      <c r="Z361" s="219" t="e">
        <f aca="false">$Q$1+($Q$2*$X361)</f>
        <v>#DIV/0!</v>
      </c>
      <c r="AC361" s="253" t="n">
        <f aca="false">WEEKDAY(AD361)</f>
        <v>6</v>
      </c>
      <c r="AD361" s="218" t="n">
        <f aca="false">DATE(YEAR(AD360),MONTH(AD360),DAY(AD360)+1)</f>
        <v>36749</v>
      </c>
      <c r="AE361" s="223" t="b">
        <f aca="false">OR(AC361=1,AC361=7)</f>
        <v>0</v>
      </c>
      <c r="AF361" s="267" t="n">
        <f aca="false">IF($AE361=TRUE(),(VLOOKUP($AD361,$W$138:$Z$243,4)),(VLOOKUP($AD361,$U$138:$Z$397,5)))</f>
        <v>3276380.77699241</v>
      </c>
      <c r="AI361" s="253" t="n">
        <f aca="false">AJ361</f>
        <v>36655</v>
      </c>
      <c r="AJ361" s="254" t="n">
        <f aca="false">DATE(YEAR(AJ356),MONTH(AJ356),DAY(AJ356)+7)</f>
        <v>36655</v>
      </c>
      <c r="AK361" s="219" t="n">
        <f aca="false">VLOOKUP($AJ361,data!$B$6:$M$7000,11,0)</f>
        <v>2694000</v>
      </c>
    </row>
    <row r="362" customFormat="false" ht="11.25" hidden="false" customHeight="false" outlineLevel="0" collapsed="false">
      <c r="A362" s="253" t="n">
        <f aca="false">B362</f>
        <v>36840</v>
      </c>
      <c r="B362" s="218" t="n">
        <f aca="false">DATE(YEAR(B357),MONTH(B357),DAY(B357)+7)</f>
        <v>36840</v>
      </c>
      <c r="C362" s="219" t="n">
        <f aca="false">VLOOKUP($B362,data!$B$6:$M$9000,11,0)</f>
        <v>3889000</v>
      </c>
      <c r="D362" s="255" t="n">
        <f aca="false">VLOOKUP($B362,[6]Data!$A$10:$E$60000,4,0)</f>
        <v>64.5</v>
      </c>
      <c r="E362" s="255" t="n">
        <f aca="false">VLOOKUP($B362,[6]Data!$A$10:$E$60000,5,0)</f>
        <v>46.5</v>
      </c>
      <c r="F362" s="255" t="n">
        <f aca="false">AVERAGE($C356:$C362)</f>
        <v>3524714.28571429</v>
      </c>
      <c r="U362" s="218" t="n">
        <f aca="false">DATE(YEAR(U357),MONTH(U357),DAY(U357)+7)</f>
        <v>36840</v>
      </c>
      <c r="V362" s="265" t="n">
        <f aca="false">AVERAGE($D362:$E362)-$G$3</f>
        <v>-9.5</v>
      </c>
      <c r="W362" s="218" t="n">
        <f aca="false">DATE(YEAR(W361),MONTH(W361),DAY(W361)+1)</f>
        <v>37010</v>
      </c>
      <c r="X362" s="265" t="e">
        <f aca="false">AVERAGE($N362:$O362)-$G$3</f>
        <v>#DIV/0!</v>
      </c>
      <c r="Y362" s="219" t="n">
        <f aca="false">$H$1+($H$2*$V362)</f>
        <v>3206193.70975743</v>
      </c>
      <c r="Z362" s="219" t="e">
        <f aca="false">$Q$1+($Q$2*$X362)</f>
        <v>#DIV/0!</v>
      </c>
      <c r="AC362" s="253" t="n">
        <f aca="false">WEEKDAY(AD362)</f>
        <v>7</v>
      </c>
      <c r="AD362" s="218" t="n">
        <f aca="false">DATE(YEAR(AD361),MONTH(AD361),DAY(AD361)+1)</f>
        <v>36750</v>
      </c>
      <c r="AE362" s="223" t="b">
        <f aca="false">OR(AC362=1,AC362=7)</f>
        <v>1</v>
      </c>
      <c r="AF362" s="267" t="n">
        <f aca="false">IF($AE362=TRUE(),(VLOOKUP($AD362,$W$138:$Z$243,4)),(VLOOKUP($AD362,$U$138:$Z$397,5)))</f>
        <v>2768914.76848419</v>
      </c>
      <c r="AI362" s="253" t="n">
        <f aca="false">AJ362</f>
        <v>36656</v>
      </c>
      <c r="AJ362" s="254" t="n">
        <f aca="false">DATE(YEAR(AJ357),MONTH(AJ357),DAY(AJ357)+7)</f>
        <v>36656</v>
      </c>
      <c r="AK362" s="219" t="n">
        <f aca="false">VLOOKUP($AJ362,data!$B$6:$M$7000,11,0)</f>
        <v>2691000</v>
      </c>
    </row>
    <row r="363" customFormat="false" ht="11.25" hidden="false" customHeight="false" outlineLevel="0" collapsed="false">
      <c r="A363" s="253" t="n">
        <f aca="false">B363</f>
        <v>36843</v>
      </c>
      <c r="B363" s="218" t="n">
        <f aca="false">DATE(YEAR(B358),MONTH(B358),DAY(B358)+7)</f>
        <v>36843</v>
      </c>
      <c r="C363" s="219" t="n">
        <f aca="false">VLOOKUP($B363,data!$B$6:$M$9000,11,0)</f>
        <v>4390000</v>
      </c>
      <c r="D363" s="255" t="n">
        <f aca="false">VLOOKUP($B363,[6]Data!$A$10:$E$60000,4,0)</f>
        <v>68</v>
      </c>
      <c r="E363" s="255" t="n">
        <f aca="false">VLOOKUP($B363,[6]Data!$A$10:$E$60000,5,0)</f>
        <v>45</v>
      </c>
      <c r="F363" s="255" t="n">
        <f aca="false">AVERAGE($C357:$C363)</f>
        <v>3681714.28571429</v>
      </c>
      <c r="U363" s="218" t="n">
        <f aca="false">DATE(YEAR(U358),MONTH(U358),DAY(U358)+7)</f>
        <v>36843</v>
      </c>
      <c r="V363" s="265" t="n">
        <f aca="false">AVERAGE($D363:$E363)-$G$3</f>
        <v>-8.5</v>
      </c>
      <c r="W363" s="218" t="n">
        <f aca="false">DATE(YEAR(W362),MONTH(W362),DAY(W362)+1)</f>
        <v>37011</v>
      </c>
      <c r="X363" s="265" t="e">
        <f aca="false">AVERAGE($N363:$O363)-$G$3</f>
        <v>#DIV/0!</v>
      </c>
      <c r="Y363" s="219" t="n">
        <f aca="false">$H$1+($H$2*$V363)</f>
        <v>3209887.76592769</v>
      </c>
      <c r="Z363" s="219" t="e">
        <f aca="false">$Q$1+($Q$2*$X363)</f>
        <v>#DIV/0!</v>
      </c>
      <c r="AC363" s="253" t="n">
        <f aca="false">WEEKDAY(AD363)</f>
        <v>1</v>
      </c>
      <c r="AD363" s="218" t="n">
        <f aca="false">DATE(YEAR(AD362),MONTH(AD362),DAY(AD362)+1)</f>
        <v>36751</v>
      </c>
      <c r="AE363" s="223" t="b">
        <f aca="false">OR(AC363=1,AC363=7)</f>
        <v>1</v>
      </c>
      <c r="AF363" s="267" t="n">
        <f aca="false">IF($AE363=TRUE(),(VLOOKUP($AD363,$W$138:$Z$243,4)),(VLOOKUP($AD363,$U$138:$Z$397,5)))</f>
        <v>2758698.14491475</v>
      </c>
      <c r="AI363" s="253" t="n">
        <f aca="false">AJ363</f>
        <v>36657</v>
      </c>
      <c r="AJ363" s="254" t="n">
        <f aca="false">DATE(YEAR(AJ358),MONTH(AJ358),DAY(AJ358)+7)</f>
        <v>36657</v>
      </c>
      <c r="AK363" s="219" t="n">
        <f aca="false">VLOOKUP($AJ363,data!$B$6:$M$7000,11,0)</f>
        <v>2679000</v>
      </c>
    </row>
    <row r="364" customFormat="false" ht="11.25" hidden="false" customHeight="false" outlineLevel="0" collapsed="false">
      <c r="A364" s="253" t="n">
        <f aca="false">B364</f>
        <v>36844</v>
      </c>
      <c r="B364" s="218" t="n">
        <f aca="false">DATE(YEAR(B359),MONTH(B359),DAY(B359)+7)</f>
        <v>36844</v>
      </c>
      <c r="C364" s="219" t="n">
        <f aca="false">VLOOKUP($B364,data!$B$6:$M$9000,11,0)</f>
        <v>4527000</v>
      </c>
      <c r="D364" s="255" t="n">
        <f aca="false">VLOOKUP($B364,[6]Data!$A$10:$E$60000,4,0)</f>
        <v>65</v>
      </c>
      <c r="E364" s="255" t="n">
        <f aca="false">VLOOKUP($B364,[6]Data!$A$10:$E$60000,5,0)</f>
        <v>44.5</v>
      </c>
      <c r="F364" s="255" t="n">
        <f aca="false">AVERAGE($C358:$C364)</f>
        <v>3891857.14285714</v>
      </c>
      <c r="U364" s="218" t="n">
        <f aca="false">DATE(YEAR(U359),MONTH(U359),DAY(U359)+7)</f>
        <v>36844</v>
      </c>
      <c r="V364" s="265" t="n">
        <f aca="false">AVERAGE($D364:$E364)-$G$3</f>
        <v>-10.25</v>
      </c>
      <c r="W364" s="218" t="n">
        <f aca="false">DATE(YEAR(W363),MONTH(W363),DAY(W363)+1)</f>
        <v>37012</v>
      </c>
      <c r="X364" s="265" t="e">
        <f aca="false">AVERAGE($N364:$O364)-$G$3</f>
        <v>#DIV/0!</v>
      </c>
      <c r="Y364" s="219" t="n">
        <f aca="false">$H$1+($H$2*$V364)</f>
        <v>3203423.16762973</v>
      </c>
      <c r="Z364" s="219" t="e">
        <f aca="false">$Q$1+($Q$2*$X364)</f>
        <v>#DIV/0!</v>
      </c>
      <c r="AC364" s="253" t="n">
        <f aca="false">WEEKDAY(AD364)</f>
        <v>2</v>
      </c>
      <c r="AD364" s="218" t="n">
        <f aca="false">DATE(YEAR(AD363),MONTH(AD363),DAY(AD363)+1)</f>
        <v>36752</v>
      </c>
      <c r="AE364" s="223" t="b">
        <f aca="false">OR(AC364=1,AC364=7)</f>
        <v>0</v>
      </c>
      <c r="AF364" s="267" t="n">
        <f aca="false">IF($AE364=TRUE(),(VLOOKUP($AD364,$W$138:$Z$243,4)),(VLOOKUP($AD364,$U$138:$Z$397,5)))</f>
        <v>3285615.91741806</v>
      </c>
      <c r="AI364" s="253" t="n">
        <f aca="false">AJ364</f>
        <v>36658</v>
      </c>
      <c r="AJ364" s="254" t="n">
        <f aca="false">DATE(YEAR(AJ359),MONTH(AJ359),DAY(AJ359)+7)</f>
        <v>36658</v>
      </c>
      <c r="AK364" s="219" t="n">
        <f aca="false">VLOOKUP($AJ364,data!$B$6:$M$7000,11,0)</f>
        <v>2473000</v>
      </c>
    </row>
    <row r="365" customFormat="false" ht="11.25" hidden="false" customHeight="false" outlineLevel="0" collapsed="false">
      <c r="A365" s="253" t="n">
        <f aca="false">B365</f>
        <v>36845</v>
      </c>
      <c r="B365" s="218" t="n">
        <f aca="false">DATE(YEAR(B360),MONTH(B360),DAY(B360)+7)</f>
        <v>36845</v>
      </c>
      <c r="C365" s="219" t="n">
        <f aca="false">VLOOKUP($B365,data!$B$6:$M$9000,11,0)</f>
        <v>4552000</v>
      </c>
      <c r="D365" s="255" t="n">
        <f aca="false">VLOOKUP($B365,[6]Data!$A$10:$E$60000,4,0)</f>
        <v>65.5</v>
      </c>
      <c r="E365" s="255" t="n">
        <f aca="false">VLOOKUP($B365,[6]Data!$A$10:$E$60000,5,0)</f>
        <v>44.5</v>
      </c>
      <c r="F365" s="255" t="n">
        <f aca="false">AVERAGE($C359:$C365)</f>
        <v>4048857.14285714</v>
      </c>
      <c r="U365" s="218" t="n">
        <f aca="false">DATE(YEAR(U360),MONTH(U360),DAY(U360)+7)</f>
        <v>36845</v>
      </c>
      <c r="V365" s="265" t="n">
        <f aca="false">AVERAGE($D365:$E365)-$G$3</f>
        <v>-10</v>
      </c>
      <c r="W365" s="218" t="n">
        <f aca="false">DATE(YEAR(W364),MONTH(W364),DAY(W364)+1)</f>
        <v>37013</v>
      </c>
      <c r="X365" s="265" t="e">
        <f aca="false">AVERAGE($N365:$O365)-$G$3</f>
        <v>#DIV/0!</v>
      </c>
      <c r="Y365" s="219" t="n">
        <f aca="false">$H$1+($H$2*$V365)</f>
        <v>3204346.6816723</v>
      </c>
      <c r="Z365" s="219" t="e">
        <f aca="false">$Q$1+($Q$2*$X365)</f>
        <v>#DIV/0!</v>
      </c>
      <c r="AC365" s="253" t="n">
        <f aca="false">WEEKDAY(AD365)</f>
        <v>3</v>
      </c>
      <c r="AD365" s="218" t="n">
        <f aca="false">DATE(YEAR(AD364),MONTH(AD364),DAY(AD364)+1)</f>
        <v>36753</v>
      </c>
      <c r="AE365" s="223" t="b">
        <f aca="false">OR(AC365=1,AC365=7)</f>
        <v>0</v>
      </c>
      <c r="AF365" s="267" t="n">
        <f aca="false">IF($AE365=TRUE(),(VLOOKUP($AD365,$W$138:$Z$243,4)),(VLOOKUP($AD365,$U$138:$Z$397,5)))</f>
        <v>3290233.48763089</v>
      </c>
      <c r="AI365" s="253" t="n">
        <f aca="false">AJ365</f>
        <v>36661</v>
      </c>
      <c r="AJ365" s="254" t="n">
        <f aca="false">DATE(YEAR(AJ360),MONTH(AJ360),DAY(AJ360)+7)</f>
        <v>36661</v>
      </c>
      <c r="AK365" s="219" t="n">
        <f aca="false">VLOOKUP($AJ365,data!$B$6:$M$7000,11,0)</f>
        <v>2684000</v>
      </c>
    </row>
    <row r="366" customFormat="false" ht="11.25" hidden="false" customHeight="false" outlineLevel="0" collapsed="false">
      <c r="A366" s="253" t="n">
        <f aca="false">B366</f>
        <v>36846</v>
      </c>
      <c r="B366" s="218" t="n">
        <f aca="false">DATE(YEAR(B361),MONTH(B361),DAY(B361)+7)</f>
        <v>36846</v>
      </c>
      <c r="C366" s="219" t="n">
        <f aca="false">VLOOKUP($B366,data!$B$6:$M$9000,11,0)</f>
        <v>4250000</v>
      </c>
      <c r="D366" s="255" t="n">
        <f aca="false">VLOOKUP($B366,[6]Data!$A$10:$E$60000,4,0)</f>
        <v>65.5</v>
      </c>
      <c r="E366" s="255" t="n">
        <f aca="false">VLOOKUP($B366,[6]Data!$A$10:$E$60000,5,0)</f>
        <v>44</v>
      </c>
      <c r="F366" s="255" t="n">
        <f aca="false">AVERAGE($C360:$C366)</f>
        <v>4136428.57142857</v>
      </c>
      <c r="U366" s="218" t="n">
        <f aca="false">DATE(YEAR(U361),MONTH(U361),DAY(U361)+7)</f>
        <v>36846</v>
      </c>
      <c r="V366" s="265" t="n">
        <f aca="false">AVERAGE($D366:$E366)-$G$3</f>
        <v>-10.25</v>
      </c>
      <c r="W366" s="218" t="n">
        <f aca="false">DATE(YEAR(W365),MONTH(W365),DAY(W365)+1)</f>
        <v>37014</v>
      </c>
      <c r="X366" s="265" t="e">
        <f aca="false">AVERAGE($N366:$O366)-$G$3</f>
        <v>#DIV/0!</v>
      </c>
      <c r="Y366" s="219" t="n">
        <f aca="false">$H$1+($H$2*$V366)</f>
        <v>3203423.16762973</v>
      </c>
      <c r="Z366" s="219" t="e">
        <f aca="false">$Q$1+($Q$2*$X366)</f>
        <v>#DIV/0!</v>
      </c>
      <c r="AC366" s="253" t="n">
        <f aca="false">WEEKDAY(AD366)</f>
        <v>4</v>
      </c>
      <c r="AD366" s="218" t="n">
        <f aca="false">DATE(YEAR(AD365),MONTH(AD365),DAY(AD365)+1)</f>
        <v>36754</v>
      </c>
      <c r="AE366" s="223" t="b">
        <f aca="false">OR(AC366=1,AC366=7)</f>
        <v>0</v>
      </c>
      <c r="AF366" s="267" t="n">
        <f aca="false">IF($AE366=TRUE(),(VLOOKUP($AD366,$W$138:$Z$243,4)),(VLOOKUP($AD366,$U$138:$Z$397,5)))</f>
        <v>3295774.57188628</v>
      </c>
      <c r="AI366" s="253" t="n">
        <f aca="false">AJ366</f>
        <v>36662</v>
      </c>
      <c r="AJ366" s="254" t="n">
        <f aca="false">DATE(YEAR(AJ361),MONTH(AJ361),DAY(AJ361)+7)</f>
        <v>36662</v>
      </c>
      <c r="AK366" s="219" t="n">
        <f aca="false">VLOOKUP($AJ366,data!$B$6:$M$7000,11,0)</f>
        <v>2748000</v>
      </c>
    </row>
    <row r="367" customFormat="false" ht="11.25" hidden="false" customHeight="false" outlineLevel="0" collapsed="false">
      <c r="A367" s="253" t="n">
        <f aca="false">B367</f>
        <v>36847</v>
      </c>
      <c r="B367" s="218" t="n">
        <f aca="false">DATE(YEAR(B362),MONTH(B362),DAY(B362)+7)</f>
        <v>36847</v>
      </c>
      <c r="C367" s="219" t="n">
        <f aca="false">VLOOKUP($B367,data!$B$6:$M$9000,11,0)</f>
        <v>3845000</v>
      </c>
      <c r="D367" s="255" t="n">
        <f aca="false">VLOOKUP($B367,[6]Data!$A$10:$E$60000,4,0)</f>
        <v>65.5</v>
      </c>
      <c r="E367" s="255" t="n">
        <f aca="false">VLOOKUP($B367,[6]Data!$A$10:$E$60000,5,0)</f>
        <v>44</v>
      </c>
      <c r="F367" s="255" t="n">
        <f aca="false">AVERAGE($C361:$C367)</f>
        <v>4170142.85714286</v>
      </c>
      <c r="U367" s="218" t="n">
        <f aca="false">DATE(YEAR(U362),MONTH(U362),DAY(U362)+7)</f>
        <v>36847</v>
      </c>
      <c r="V367" s="265" t="n">
        <f aca="false">AVERAGE($D367:$E367)-$G$3</f>
        <v>-10.25</v>
      </c>
      <c r="W367" s="218" t="n">
        <f aca="false">DATE(YEAR(W366),MONTH(W366),DAY(W366)+1)</f>
        <v>37015</v>
      </c>
      <c r="X367" s="265" t="e">
        <f aca="false">AVERAGE($N367:$O367)-$G$3</f>
        <v>#DIV/0!</v>
      </c>
      <c r="Y367" s="219" t="n">
        <f aca="false">$H$1+($H$2*$V367)</f>
        <v>3203423.16762973</v>
      </c>
      <c r="Z367" s="219" t="e">
        <f aca="false">$Q$1+($Q$2*$X367)</f>
        <v>#DIV/0!</v>
      </c>
      <c r="AC367" s="253" t="n">
        <f aca="false">WEEKDAY(AD367)</f>
        <v>5</v>
      </c>
      <c r="AD367" s="218" t="n">
        <f aca="false">DATE(YEAR(AD366),MONTH(AD366),DAY(AD366)+1)</f>
        <v>36755</v>
      </c>
      <c r="AE367" s="223" t="b">
        <f aca="false">OR(AC367=1,AC367=7)</f>
        <v>0</v>
      </c>
      <c r="AF367" s="267" t="n">
        <f aca="false">IF($AE367=TRUE(),(VLOOKUP($AD367,$W$138:$Z$243,4)),(VLOOKUP($AD367,$U$138:$Z$397,5)))</f>
        <v>3298545.11401398</v>
      </c>
      <c r="AI367" s="253" t="n">
        <f aca="false">AJ367</f>
        <v>36663</v>
      </c>
      <c r="AJ367" s="254" t="n">
        <f aca="false">DATE(YEAR(AJ362),MONTH(AJ362),DAY(AJ362)+7)</f>
        <v>36663</v>
      </c>
      <c r="AK367" s="219" t="n">
        <f aca="false">VLOOKUP($AJ367,data!$B$6:$M$7000,11,0)</f>
        <v>2627000</v>
      </c>
    </row>
    <row r="368" customFormat="false" ht="11.25" hidden="false" customHeight="false" outlineLevel="0" collapsed="false">
      <c r="A368" s="253" t="n">
        <f aca="false">B368</f>
        <v>36850</v>
      </c>
      <c r="B368" s="218" t="n">
        <f aca="false">DATE(YEAR(B363),MONTH(B363),DAY(B363)+7)</f>
        <v>36850</v>
      </c>
      <c r="C368" s="219" t="n">
        <f aca="false">VLOOKUP($B368,data!$B$6:$M$9000,11,0)</f>
        <v>3595000</v>
      </c>
      <c r="D368" s="255" t="n">
        <f aca="false">VLOOKUP($B368,[6]Data!$A$10:$E$60000,4,0)</f>
        <v>74</v>
      </c>
      <c r="E368" s="255" t="n">
        <f aca="false">VLOOKUP($B368,[6]Data!$A$10:$E$60000,5,0)</f>
        <v>49</v>
      </c>
      <c r="F368" s="255" t="n">
        <f aca="false">AVERAGE($C362:$C368)</f>
        <v>4149714.28571429</v>
      </c>
      <c r="U368" s="218" t="n">
        <f aca="false">DATE(YEAR(U363),MONTH(U363),DAY(U363)+7)</f>
        <v>36850</v>
      </c>
      <c r="V368" s="265" t="n">
        <f aca="false">AVERAGE($D368:$E368)-$G$3</f>
        <v>-3.5</v>
      </c>
      <c r="W368" s="218" t="n">
        <f aca="false">DATE(YEAR(W367),MONTH(W367),DAY(W367)+1)</f>
        <v>37016</v>
      </c>
      <c r="X368" s="265" t="e">
        <f aca="false">AVERAGE($N368:$O368)-$G$3</f>
        <v>#DIV/0!</v>
      </c>
      <c r="Y368" s="219" t="n">
        <f aca="false">$H$1+($H$2*$V368)</f>
        <v>3228358.046779</v>
      </c>
      <c r="Z368" s="219" t="e">
        <f aca="false">$Q$1+($Q$2*$X368)</f>
        <v>#DIV/0!</v>
      </c>
      <c r="AC368" s="253" t="n">
        <f aca="false">WEEKDAY(AD368)</f>
        <v>6</v>
      </c>
      <c r="AD368" s="218" t="n">
        <f aca="false">DATE(YEAR(AD367),MONTH(AD367),DAY(AD367)+1)</f>
        <v>36756</v>
      </c>
      <c r="AE368" s="223" t="b">
        <f aca="false">OR(AC368=1,AC368=7)</f>
        <v>0</v>
      </c>
      <c r="AF368" s="267" t="n">
        <f aca="false">IF($AE368=TRUE(),(VLOOKUP($AD368,$W$138:$Z$243,4)),(VLOOKUP($AD368,$U$138:$Z$397,5)))</f>
        <v>3298545.11401398</v>
      </c>
      <c r="AI368" s="253" t="n">
        <f aca="false">AJ368</f>
        <v>36664</v>
      </c>
      <c r="AJ368" s="254" t="n">
        <f aca="false">DATE(YEAR(AJ363),MONTH(AJ363),DAY(AJ363)+7)</f>
        <v>36664</v>
      </c>
      <c r="AK368" s="219" t="n">
        <f aca="false">VLOOKUP($AJ368,data!$B$6:$M$7000,11,0)</f>
        <v>2584000</v>
      </c>
    </row>
    <row r="369" customFormat="false" ht="11.25" hidden="false" customHeight="false" outlineLevel="0" collapsed="false">
      <c r="A369" s="253" t="n">
        <f aca="false">B369</f>
        <v>36851</v>
      </c>
      <c r="B369" s="218" t="n">
        <f aca="false">DATE(YEAR(B364),MONTH(B364),DAY(B364)+7)</f>
        <v>36851</v>
      </c>
      <c r="C369" s="219" t="n">
        <f aca="false">VLOOKUP($B369,data!$B$6:$M$9000,11,0)</f>
        <v>3404000</v>
      </c>
      <c r="D369" s="255" t="n">
        <f aca="false">VLOOKUP($B369,[6]Data!$A$10:$E$60000,4,0)</f>
        <v>71.5</v>
      </c>
      <c r="E369" s="255" t="n">
        <f aca="false">VLOOKUP($B369,[6]Data!$A$10:$E$60000,5,0)</f>
        <v>50.5</v>
      </c>
      <c r="F369" s="255" t="n">
        <f aca="false">AVERAGE($C363:$C369)</f>
        <v>4080428.57142857</v>
      </c>
      <c r="U369" s="218" t="n">
        <f aca="false">DATE(YEAR(U364),MONTH(U364),DAY(U364)+7)</f>
        <v>36851</v>
      </c>
      <c r="V369" s="265" t="n">
        <f aca="false">AVERAGE($D369:$E369)-$G$3</f>
        <v>-4</v>
      </c>
      <c r="W369" s="218" t="n">
        <f aca="false">DATE(YEAR(W368),MONTH(W368),DAY(W368)+1)</f>
        <v>37017</v>
      </c>
      <c r="X369" s="265" t="e">
        <f aca="false">AVERAGE($N369:$O369)-$G$3</f>
        <v>#DIV/0!</v>
      </c>
      <c r="Y369" s="219" t="n">
        <f aca="false">$H$1+($H$2*$V369)</f>
        <v>3226511.01869387</v>
      </c>
      <c r="Z369" s="219" t="e">
        <f aca="false">$Q$1+($Q$2*$X369)</f>
        <v>#DIV/0!</v>
      </c>
      <c r="AC369" s="253" t="n">
        <f aca="false">WEEKDAY(AD369)</f>
        <v>7</v>
      </c>
      <c r="AD369" s="218" t="n">
        <f aca="false">DATE(YEAR(AD368),MONTH(AD368),DAY(AD368)+1)</f>
        <v>36757</v>
      </c>
      <c r="AE369" s="223" t="b">
        <f aca="false">OR(AC369=1,AC369=7)</f>
        <v>1</v>
      </c>
      <c r="AF369" s="267" t="n">
        <f aca="false">IF($AE369=TRUE(),(VLOOKUP($AD369,$W$138:$Z$243,4)),(VLOOKUP($AD369,$U$138:$Z$397,5)))</f>
        <v>2738264.89777586</v>
      </c>
      <c r="AI369" s="253" t="n">
        <f aca="false">AJ369</f>
        <v>36665</v>
      </c>
      <c r="AJ369" s="254" t="n">
        <f aca="false">DATE(YEAR(AJ364),MONTH(AJ364),DAY(AJ364)+7)</f>
        <v>36665</v>
      </c>
      <c r="AK369" s="219" t="n">
        <f aca="false">VLOOKUP($AJ369,data!$B$6:$M$7000,11,0)</f>
        <v>2615000</v>
      </c>
    </row>
    <row r="370" customFormat="false" ht="11.25" hidden="false" customHeight="false" outlineLevel="0" collapsed="false">
      <c r="A370" s="253" t="n">
        <f aca="false">B370</f>
        <v>36852</v>
      </c>
      <c r="B370" s="218" t="n">
        <f aca="false">DATE(YEAR(B365),MONTH(B365),DAY(B365)+7)</f>
        <v>36852</v>
      </c>
      <c r="C370" s="219" t="n">
        <f aca="false">VLOOKUP($B370,data!$B$6:$M$9000,11,0)</f>
        <v>3340000</v>
      </c>
      <c r="D370" s="255" t="n">
        <f aca="false">VLOOKUP($B370,[6]Data!$A$10:$E$60000,4,0)</f>
        <v>57.5</v>
      </c>
      <c r="E370" s="255" t="n">
        <f aca="false">VLOOKUP($B370,[6]Data!$A$10:$E$60000,5,0)</f>
        <v>54.5</v>
      </c>
      <c r="F370" s="255" t="n">
        <f aca="false">AVERAGE($C364:$C370)</f>
        <v>3930428.57142857</v>
      </c>
      <c r="U370" s="218" t="n">
        <f aca="false">DATE(YEAR(U365),MONTH(U365),DAY(U365)+7)</f>
        <v>36852</v>
      </c>
      <c r="V370" s="265" t="n">
        <f aca="false">AVERAGE($D370:$E370)-$G$3</f>
        <v>-9</v>
      </c>
      <c r="W370" s="218" t="n">
        <f aca="false">DATE(YEAR(W369),MONTH(W369),DAY(W369)+1)</f>
        <v>37018</v>
      </c>
      <c r="X370" s="265" t="e">
        <f aca="false">AVERAGE($N370:$O370)-$G$3</f>
        <v>#DIV/0!</v>
      </c>
      <c r="Y370" s="219" t="n">
        <f aca="false">$H$1+($H$2*$V370)</f>
        <v>3208040.73784256</v>
      </c>
      <c r="Z370" s="219" t="e">
        <f aca="false">$Q$1+($Q$2*$X370)</f>
        <v>#DIV/0!</v>
      </c>
      <c r="AC370" s="253" t="n">
        <f aca="false">WEEKDAY(AD370)</f>
        <v>1</v>
      </c>
      <c r="AD370" s="218" t="n">
        <f aca="false">DATE(YEAR(AD369),MONTH(AD369),DAY(AD369)+1)</f>
        <v>36758</v>
      </c>
      <c r="AE370" s="223" t="b">
        <f aca="false">OR(AC370=1,AC370=7)</f>
        <v>1</v>
      </c>
      <c r="AF370" s="267" t="n">
        <f aca="false">IF($AE370=TRUE(),(VLOOKUP($AD370,$W$138:$Z$243,4)),(VLOOKUP($AD370,$U$138:$Z$397,5)))</f>
        <v>2767637.69053801</v>
      </c>
      <c r="AI370" s="253" t="n">
        <f aca="false">AJ370</f>
        <v>36668</v>
      </c>
      <c r="AJ370" s="254" t="n">
        <f aca="false">DATE(YEAR(AJ365),MONTH(AJ365),DAY(AJ365)+7)</f>
        <v>36668</v>
      </c>
      <c r="AK370" s="219" t="n">
        <f aca="false">VLOOKUP($AJ370,data!$B$6:$M$7000,11,0)</f>
        <v>3250000</v>
      </c>
    </row>
    <row r="371" customFormat="false" ht="11.25" hidden="false" customHeight="false" outlineLevel="0" collapsed="false">
      <c r="A371" s="253" t="n">
        <f aca="false">B371</f>
        <v>36853</v>
      </c>
      <c r="B371" s="218" t="n">
        <f aca="false">DATE(YEAR(B366),MONTH(B366),DAY(B366)+7)</f>
        <v>36853</v>
      </c>
      <c r="C371" s="219" t="n">
        <f aca="false">VLOOKUP($B371,data!$B$6:$M$9000,11,0)</f>
        <v>2811000</v>
      </c>
      <c r="D371" s="255" t="n">
        <f aca="false">VLOOKUP($B371,[6]Data!$A$10:$E$60000,4,0)</f>
        <v>67.5</v>
      </c>
      <c r="E371" s="255" t="n">
        <f aca="false">VLOOKUP($B371,[6]Data!$A$10:$E$60000,5,0)</f>
        <v>46</v>
      </c>
      <c r="F371" s="255" t="n">
        <f aca="false">AVERAGE($C365:$C371)</f>
        <v>3685285.71428571</v>
      </c>
      <c r="U371" s="218" t="n">
        <f aca="false">DATE(YEAR(U366),MONTH(U366),DAY(U366)+7)</f>
        <v>36853</v>
      </c>
      <c r="V371" s="265" t="n">
        <f aca="false">AVERAGE($D371:$E371)-$G$3</f>
        <v>-8.25</v>
      </c>
      <c r="W371" s="218" t="n">
        <f aca="false">DATE(YEAR(W370),MONTH(W370),DAY(W370)+1)</f>
        <v>37019</v>
      </c>
      <c r="X371" s="265" t="e">
        <f aca="false">AVERAGE($N371:$O371)-$G$3</f>
        <v>#DIV/0!</v>
      </c>
      <c r="Y371" s="219" t="n">
        <f aca="false">$H$1+($H$2*$V371)</f>
        <v>3210811.27997026</v>
      </c>
      <c r="Z371" s="219" t="e">
        <f aca="false">$Q$1+($Q$2*$X371)</f>
        <v>#DIV/0!</v>
      </c>
      <c r="AC371" s="253" t="n">
        <f aca="false">WEEKDAY(AD371)</f>
        <v>2</v>
      </c>
      <c r="AD371" s="218" t="n">
        <f aca="false">DATE(YEAR(AD370),MONTH(AD370),DAY(AD370)+1)</f>
        <v>36759</v>
      </c>
      <c r="AE371" s="223" t="b">
        <f aca="false">OR(AC371=1,AC371=7)</f>
        <v>0</v>
      </c>
      <c r="AF371" s="267" t="n">
        <f aca="false">IF($AE371=TRUE(),(VLOOKUP($AD371,$W$138:$Z$243,4)),(VLOOKUP($AD371,$U$138:$Z$397,5)))</f>
        <v>3280074.83316267</v>
      </c>
      <c r="AI371" s="253" t="n">
        <f aca="false">AJ371</f>
        <v>36669</v>
      </c>
      <c r="AJ371" s="254" t="n">
        <f aca="false">DATE(YEAR(AJ366),MONTH(AJ366),DAY(AJ366)+7)</f>
        <v>36669</v>
      </c>
      <c r="AK371" s="219" t="n">
        <f aca="false">VLOOKUP($AJ371,data!$B$6:$M$7000,11,0)</f>
        <v>3054000</v>
      </c>
    </row>
    <row r="372" customFormat="false" ht="11.25" hidden="false" customHeight="false" outlineLevel="0" collapsed="false">
      <c r="A372" s="253" t="n">
        <f aca="false">B372</f>
        <v>36854</v>
      </c>
      <c r="B372" s="218" t="n">
        <f aca="false">DATE(YEAR(B367),MONTH(B367),DAY(B367)+7)</f>
        <v>36854</v>
      </c>
      <c r="C372" s="219" t="n">
        <f aca="false">VLOOKUP($B372,data!$B$6:$M$9000,11,0)</f>
        <v>2867000</v>
      </c>
      <c r="D372" s="255" t="n">
        <f aca="false">VLOOKUP($B372,[6]Data!$A$10:$E$60000,4,0)</f>
        <v>68.5</v>
      </c>
      <c r="E372" s="255" t="n">
        <f aca="false">VLOOKUP($B372,[6]Data!$A$10:$E$60000,5,0)</f>
        <v>46</v>
      </c>
      <c r="F372" s="255" t="n">
        <f aca="false">AVERAGE($C366:$C372)</f>
        <v>3444571.42857143</v>
      </c>
      <c r="U372" s="218" t="n">
        <f aca="false">DATE(YEAR(U367),MONTH(U367),DAY(U367)+7)</f>
        <v>36854</v>
      </c>
      <c r="V372" s="265" t="n">
        <f aca="false">AVERAGE($D372:$E372)-$G$3</f>
        <v>-7.75</v>
      </c>
      <c r="W372" s="218" t="n">
        <f aca="false">DATE(YEAR(W371),MONTH(W371),DAY(W371)+1)</f>
        <v>37020</v>
      </c>
      <c r="X372" s="265" t="e">
        <f aca="false">AVERAGE($N372:$O372)-$G$3</f>
        <v>#DIV/0!</v>
      </c>
      <c r="Y372" s="219" t="n">
        <f aca="false">$H$1+($H$2*$V372)</f>
        <v>3212658.30805539</v>
      </c>
      <c r="Z372" s="219" t="e">
        <f aca="false">$Q$1+($Q$2*$X372)</f>
        <v>#DIV/0!</v>
      </c>
      <c r="AC372" s="253" t="n">
        <f aca="false">WEEKDAY(AD372)</f>
        <v>3</v>
      </c>
      <c r="AD372" s="218" t="n">
        <f aca="false">DATE(YEAR(AD371),MONTH(AD371),DAY(AD371)+1)</f>
        <v>36760</v>
      </c>
      <c r="AE372" s="223" t="b">
        <f aca="false">OR(AC372=1,AC372=7)</f>
        <v>0</v>
      </c>
      <c r="AF372" s="267" t="n">
        <f aca="false">IF($AE372=TRUE(),(VLOOKUP($AD372,$W$138:$Z$243,4)),(VLOOKUP($AD372,$U$138:$Z$397,5)))</f>
        <v>3280998.34720524</v>
      </c>
      <c r="AI372" s="253" t="n">
        <f aca="false">AJ372</f>
        <v>36670</v>
      </c>
      <c r="AJ372" s="254" t="n">
        <f aca="false">DATE(YEAR(AJ367),MONTH(AJ367),DAY(AJ367)+7)</f>
        <v>36670</v>
      </c>
      <c r="AK372" s="219" t="n">
        <f aca="false">VLOOKUP($AJ372,data!$B$6:$M$7000,11,0)</f>
        <v>2961000</v>
      </c>
    </row>
    <row r="373" customFormat="false" ht="11.25" hidden="false" customHeight="false" outlineLevel="0" collapsed="false">
      <c r="A373" s="253" t="n">
        <f aca="false">B373</f>
        <v>36857</v>
      </c>
      <c r="B373" s="218" t="n">
        <f aca="false">DATE(YEAR(B368),MONTH(B368),DAY(B368)+7)</f>
        <v>36857</v>
      </c>
      <c r="C373" s="219" t="n">
        <f aca="false">VLOOKUP($B373,data!$B$6:$M$9000,11,0)</f>
        <v>3378000</v>
      </c>
      <c r="D373" s="255" t="n">
        <f aca="false">VLOOKUP($B373,[6]Data!$A$10:$E$60000,4,0)</f>
        <v>70</v>
      </c>
      <c r="E373" s="255" t="n">
        <f aca="false">VLOOKUP($B373,[6]Data!$A$10:$E$60000,5,0)</f>
        <v>47</v>
      </c>
      <c r="F373" s="255" t="n">
        <f aca="false">AVERAGE($C367:$C373)</f>
        <v>3320000</v>
      </c>
      <c r="U373" s="218" t="n">
        <f aca="false">DATE(YEAR(U368),MONTH(U368),DAY(U368)+7)</f>
        <v>36857</v>
      </c>
      <c r="V373" s="265" t="n">
        <f aca="false">AVERAGE($D373:$E373)-$G$3</f>
        <v>-6.5</v>
      </c>
      <c r="W373" s="218" t="n">
        <f aca="false">DATE(YEAR(W372),MONTH(W372),DAY(W372)+1)</f>
        <v>37021</v>
      </c>
      <c r="X373" s="265" t="e">
        <f aca="false">AVERAGE($N373:$O373)-$G$3</f>
        <v>#DIV/0!</v>
      </c>
      <c r="Y373" s="219" t="n">
        <f aca="false">$H$1+($H$2*$V373)</f>
        <v>3217275.87826822</v>
      </c>
      <c r="Z373" s="219" t="e">
        <f aca="false">$Q$1+($Q$2*$X373)</f>
        <v>#DIV/0!</v>
      </c>
      <c r="AC373" s="253" t="n">
        <f aca="false">WEEKDAY(AD373)</f>
        <v>4</v>
      </c>
      <c r="AD373" s="218" t="n">
        <f aca="false">DATE(YEAR(AD372),MONTH(AD372),DAY(AD372)+1)</f>
        <v>36761</v>
      </c>
      <c r="AE373" s="223" t="b">
        <f aca="false">OR(AC373=1,AC373=7)</f>
        <v>0</v>
      </c>
      <c r="AF373" s="267" t="n">
        <f aca="false">IF($AE373=TRUE(),(VLOOKUP($AD373,$W$138:$Z$243,4)),(VLOOKUP($AD373,$U$138:$Z$397,5)))</f>
        <v>3282845.37529037</v>
      </c>
      <c r="AI373" s="253" t="n">
        <f aca="false">AJ373</f>
        <v>36671</v>
      </c>
      <c r="AJ373" s="254" t="n">
        <f aca="false">DATE(YEAR(AJ368),MONTH(AJ368),DAY(AJ368)+7)</f>
        <v>36671</v>
      </c>
      <c r="AK373" s="219" t="n">
        <f aca="false">VLOOKUP($AJ373,data!$B$6:$M$7000,11,0)</f>
        <v>2936000</v>
      </c>
    </row>
    <row r="374" customFormat="false" ht="11.25" hidden="false" customHeight="false" outlineLevel="0" collapsed="false">
      <c r="A374" s="253" t="n">
        <f aca="false">B374</f>
        <v>36858</v>
      </c>
      <c r="B374" s="218" t="n">
        <f aca="false">DATE(YEAR(B369),MONTH(B369),DAY(B369)+7)</f>
        <v>36858</v>
      </c>
      <c r="C374" s="219" t="n">
        <f aca="false">VLOOKUP($B374,data!$B$6:$M$9000,11,0)</f>
        <v>3179000</v>
      </c>
      <c r="D374" s="255" t="n">
        <f aca="false">VLOOKUP($B374,[6]Data!$A$10:$E$60000,4,0)</f>
        <v>72</v>
      </c>
      <c r="E374" s="255" t="n">
        <f aca="false">VLOOKUP($B374,[6]Data!$A$10:$E$60000,5,0)</f>
        <v>47.5</v>
      </c>
      <c r="F374" s="255" t="n">
        <f aca="false">AVERAGE($C368:$C374)</f>
        <v>3224857.14285714</v>
      </c>
      <c r="U374" s="218" t="n">
        <f aca="false">DATE(YEAR(U369),MONTH(U369),DAY(U369)+7)</f>
        <v>36858</v>
      </c>
      <c r="V374" s="265" t="n">
        <f aca="false">AVERAGE($D374:$E374)-$G$3</f>
        <v>-5.25</v>
      </c>
      <c r="W374" s="218" t="n">
        <f aca="false">DATE(YEAR(W373),MONTH(W373),DAY(W373)+1)</f>
        <v>37022</v>
      </c>
      <c r="X374" s="265" t="e">
        <f aca="false">AVERAGE($N374:$O374)-$G$3</f>
        <v>#DIV/0!</v>
      </c>
      <c r="Y374" s="219" t="n">
        <f aca="false">$H$1+($H$2*$V374)</f>
        <v>3221893.44848104</v>
      </c>
      <c r="Z374" s="219" t="e">
        <f aca="false">$Q$1+($Q$2*$X374)</f>
        <v>#DIV/0!</v>
      </c>
      <c r="AC374" s="253" t="n">
        <f aca="false">WEEKDAY(AD374)</f>
        <v>5</v>
      </c>
      <c r="AD374" s="218" t="n">
        <f aca="false">DATE(YEAR(AD373),MONTH(AD373),DAY(AD373)+1)</f>
        <v>36762</v>
      </c>
      <c r="AE374" s="223" t="b">
        <f aca="false">OR(AC374=1,AC374=7)</f>
        <v>0</v>
      </c>
      <c r="AF374" s="267" t="n">
        <f aca="false">IF($AE374=TRUE(),(VLOOKUP($AD374,$W$138:$Z$243,4)),(VLOOKUP($AD374,$U$138:$Z$397,5)))</f>
        <v>3281921.8612478</v>
      </c>
      <c r="AI374" s="253" t="n">
        <f aca="false">AJ374</f>
        <v>36672</v>
      </c>
      <c r="AJ374" s="254" t="n">
        <f aca="false">DATE(YEAR(AJ369),MONTH(AJ369),DAY(AJ369)+7)</f>
        <v>36672</v>
      </c>
      <c r="AK374" s="219" t="n">
        <f aca="false">VLOOKUP($AJ374,data!$B$6:$M$7000,11,0)</f>
        <v>2749000</v>
      </c>
    </row>
    <row r="375" customFormat="false" ht="11.25" hidden="false" customHeight="false" outlineLevel="0" collapsed="false">
      <c r="A375" s="253" t="n">
        <f aca="false">B375</f>
        <v>36859</v>
      </c>
      <c r="B375" s="218" t="n">
        <f aca="false">DATE(YEAR(B370),MONTH(B370),DAY(B370)+7)</f>
        <v>36859</v>
      </c>
      <c r="C375" s="219" t="n">
        <f aca="false">VLOOKUP($B375,data!$B$6:$M$9000,11,0)</f>
        <v>3358000</v>
      </c>
      <c r="D375" s="255" t="n">
        <f aca="false">VLOOKUP($B375,[6]Data!$A$10:$E$60000,4,0)</f>
        <v>66.5</v>
      </c>
      <c r="E375" s="255" t="n">
        <f aca="false">VLOOKUP($B375,[6]Data!$A$10:$E$60000,5,0)</f>
        <v>48.5</v>
      </c>
      <c r="F375" s="255" t="n">
        <f aca="false">AVERAGE($C369:$C375)</f>
        <v>3191000</v>
      </c>
      <c r="U375" s="218" t="n">
        <f aca="false">DATE(YEAR(U370),MONTH(U370),DAY(U370)+7)</f>
        <v>36859</v>
      </c>
      <c r="V375" s="265" t="n">
        <f aca="false">AVERAGE($D375:$E375)-$G$3</f>
        <v>-7.5</v>
      </c>
      <c r="W375" s="218" t="n">
        <f aca="false">DATE(YEAR(W374),MONTH(W374),DAY(W374)+1)</f>
        <v>37023</v>
      </c>
      <c r="X375" s="265" t="e">
        <f aca="false">AVERAGE($N375:$O375)-$G$3</f>
        <v>#DIV/0!</v>
      </c>
      <c r="Y375" s="219" t="n">
        <f aca="false">$H$1+($H$2*$V375)</f>
        <v>3213581.82209796</v>
      </c>
      <c r="Z375" s="219" t="e">
        <f aca="false">$Q$1+($Q$2*$X375)</f>
        <v>#DIV/0!</v>
      </c>
      <c r="AC375" s="253" t="n">
        <f aca="false">WEEKDAY(AD375)</f>
        <v>6</v>
      </c>
      <c r="AD375" s="218" t="n">
        <f aca="false">DATE(YEAR(AD374),MONTH(AD374),DAY(AD374)+1)</f>
        <v>36763</v>
      </c>
      <c r="AE375" s="223" t="b">
        <f aca="false">OR(AC375=1,AC375=7)</f>
        <v>0</v>
      </c>
      <c r="AF375" s="267" t="n">
        <f aca="false">IF($AE375=TRUE(),(VLOOKUP($AD375,$W$138:$Z$243,4)),(VLOOKUP($AD375,$U$138:$Z$397,5)))</f>
        <v>3286539.43146063</v>
      </c>
      <c r="AI375" s="253" t="n">
        <f aca="false">AJ375</f>
        <v>36675</v>
      </c>
      <c r="AJ375" s="254" t="n">
        <f aca="false">DATE(YEAR(AJ370),MONTH(AJ370),DAY(AJ370)+7)</f>
        <v>36675</v>
      </c>
      <c r="AK375" s="219" t="n">
        <f aca="false">VLOOKUP($AJ375,data!$B$6:$M$7000,11,0)</f>
        <v>2540000</v>
      </c>
    </row>
    <row r="376" customFormat="false" ht="11.25" hidden="false" customHeight="false" outlineLevel="0" collapsed="false">
      <c r="A376" s="253" t="n">
        <f aca="false">B376</f>
        <v>36860</v>
      </c>
      <c r="B376" s="218" t="n">
        <f aca="false">DATE(YEAR(B371),MONTH(B371),DAY(B371)+7)</f>
        <v>36860</v>
      </c>
      <c r="C376" s="219" t="n">
        <f aca="false">VLOOKUP($B376,data!$B$6:$M$9000,11,0)</f>
        <v>3461000</v>
      </c>
      <c r="D376" s="255" t="n">
        <f aca="false">VLOOKUP($B376,[6]Data!$A$10:$E$60000,4,0)</f>
        <v>68</v>
      </c>
      <c r="E376" s="255" t="n">
        <f aca="false">VLOOKUP($B376,[6]Data!$A$10:$E$60000,5,0)</f>
        <v>47.5</v>
      </c>
      <c r="F376" s="255" t="n">
        <f aca="false">AVERAGE($C370:$C376)</f>
        <v>3199142.85714286</v>
      </c>
      <c r="U376" s="218" t="n">
        <f aca="false">DATE(YEAR(U371),MONTH(U371),DAY(U371)+7)</f>
        <v>36860</v>
      </c>
      <c r="V376" s="265" t="n">
        <f aca="false">AVERAGE($D376:$E376)-$G$3</f>
        <v>-7.25</v>
      </c>
      <c r="W376" s="218" t="n">
        <f aca="false">DATE(YEAR(W375),MONTH(W375),DAY(W375)+1)</f>
        <v>37024</v>
      </c>
      <c r="X376" s="265" t="e">
        <f aca="false">AVERAGE($N376:$O376)-$G$3</f>
        <v>#DIV/0!</v>
      </c>
      <c r="Y376" s="219" t="n">
        <f aca="false">$H$1+($H$2*$V376)</f>
        <v>3214505.33614052</v>
      </c>
      <c r="Z376" s="219" t="e">
        <f aca="false">$Q$1+($Q$2*$X376)</f>
        <v>#DIV/0!</v>
      </c>
      <c r="AC376" s="253" t="n">
        <f aca="false">WEEKDAY(AD376)</f>
        <v>7</v>
      </c>
      <c r="AD376" s="218" t="n">
        <f aca="false">DATE(YEAR(AD375),MONTH(AD375),DAY(AD375)+1)</f>
        <v>36764</v>
      </c>
      <c r="AE376" s="223" t="b">
        <f aca="false">OR(AC376=1,AC376=7)</f>
        <v>1</v>
      </c>
      <c r="AF376" s="267" t="n">
        <f aca="false">IF($AE376=TRUE(),(VLOOKUP($AD376,$W$138:$Z$243,4)),(VLOOKUP($AD376,$U$138:$Z$397,5)))</f>
        <v>2754866.91107621</v>
      </c>
      <c r="AI376" s="253" t="n">
        <f aca="false">AJ376</f>
        <v>36676</v>
      </c>
      <c r="AJ376" s="254" t="n">
        <f aca="false">DATE(YEAR(AJ371),MONTH(AJ371),DAY(AJ371)+7)</f>
        <v>36676</v>
      </c>
      <c r="AK376" s="219" t="n">
        <f aca="false">VLOOKUP($AJ376,data!$B$6:$M$7000,11,0)</f>
        <v>2927000</v>
      </c>
    </row>
    <row r="377" customFormat="false" ht="11.25" hidden="false" customHeight="false" outlineLevel="0" collapsed="false">
      <c r="A377" s="253" t="n">
        <f aca="false">B377</f>
        <v>36861</v>
      </c>
      <c r="B377" s="218" t="n">
        <f aca="false">DATE(YEAR(B372),MONTH(B372),DAY(B372)+7)</f>
        <v>36861</v>
      </c>
      <c r="C377" s="219" t="n">
        <f aca="false">VLOOKUP($B377,data!$B$6:$M$9000,11,0)</f>
        <v>3389000</v>
      </c>
      <c r="D377" s="255" t="n">
        <f aca="false">VLOOKUP($B377,[6]Data!$A$10:$E$60000,4,0)</f>
        <v>68</v>
      </c>
      <c r="E377" s="255" t="n">
        <f aca="false">VLOOKUP($B377,[6]Data!$A$10:$E$60000,5,0)</f>
        <v>47.5</v>
      </c>
      <c r="F377" s="255" t="n">
        <f aca="false">AVERAGE($C371:$C377)</f>
        <v>3206142.85714286</v>
      </c>
      <c r="U377" s="218" t="n">
        <f aca="false">DATE(YEAR(U372),MONTH(U372),DAY(U372)+7)</f>
        <v>36861</v>
      </c>
      <c r="V377" s="265" t="n">
        <f aca="false">AVERAGE($D377:$E377)-$G$3</f>
        <v>-7.25</v>
      </c>
      <c r="W377" s="218" t="n">
        <f aca="false">DATE(YEAR(W376),MONTH(W376),DAY(W376)+1)</f>
        <v>37025</v>
      </c>
      <c r="X377" s="265" t="e">
        <f aca="false">AVERAGE($N377:$O377)-$G$3</f>
        <v>#DIV/0!</v>
      </c>
      <c r="Y377" s="219" t="n">
        <f aca="false">$H$1+($H$2*$V377)</f>
        <v>3214505.33614052</v>
      </c>
      <c r="Z377" s="219" t="e">
        <f aca="false">$Q$1+($Q$2*$X377)</f>
        <v>#DIV/0!</v>
      </c>
      <c r="AC377" s="253" t="n">
        <f aca="false">WEEKDAY(AD377)</f>
        <v>1</v>
      </c>
      <c r="AD377" s="218" t="n">
        <f aca="false">DATE(YEAR(AD376),MONTH(AD376),DAY(AD376)+1)</f>
        <v>36765</v>
      </c>
      <c r="AE377" s="223" t="b">
        <f aca="false">OR(AC377=1,AC377=7)</f>
        <v>1</v>
      </c>
      <c r="AF377" s="267" t="n">
        <f aca="false">IF($AE377=TRUE(),(VLOOKUP($AD377,$W$138:$Z$243,4)),(VLOOKUP($AD377,$U$138:$Z$397,5)))</f>
        <v>2754866.91107621</v>
      </c>
      <c r="AI377" s="253" t="n">
        <f aca="false">AJ377</f>
        <v>36677</v>
      </c>
      <c r="AJ377" s="254" t="n">
        <f aca="false">DATE(YEAR(AJ372),MONTH(AJ372),DAY(AJ372)+7)</f>
        <v>36677</v>
      </c>
      <c r="AK377" s="219" t="n">
        <f aca="false">VLOOKUP($AJ377,data!$B$6:$M$7000,11,0)</f>
        <v>2868000</v>
      </c>
    </row>
    <row r="378" customFormat="false" ht="11.25" hidden="false" customHeight="false" outlineLevel="0" collapsed="false">
      <c r="A378" s="253" t="n">
        <f aca="false">B378</f>
        <v>36864</v>
      </c>
      <c r="B378" s="218" t="n">
        <f aca="false">DATE(YEAR(B373),MONTH(B373),DAY(B373)+7)</f>
        <v>36864</v>
      </c>
      <c r="C378" s="219" t="n">
        <f aca="false">VLOOKUP($B378,data!$B$6:$M$9000,11,0)</f>
        <v>3454000</v>
      </c>
      <c r="D378" s="255" t="n">
        <f aca="false">VLOOKUP($B378,[6]Data!$A$10:$E$60000,4,0)</f>
        <v>71.5</v>
      </c>
      <c r="E378" s="255" t="n">
        <f aca="false">VLOOKUP($B378,[6]Data!$A$10:$E$60000,5,0)</f>
        <v>46.5</v>
      </c>
      <c r="F378" s="255" t="n">
        <f aca="false">AVERAGE($C372:$C378)</f>
        <v>3298000</v>
      </c>
      <c r="U378" s="218" t="n">
        <f aca="false">DATE(YEAR(U373),MONTH(U373),DAY(U373)+7)</f>
        <v>36864</v>
      </c>
      <c r="V378" s="265" t="n">
        <f aca="false">AVERAGE($D378:$E378)-$G$3</f>
        <v>-6</v>
      </c>
      <c r="W378" s="218" t="n">
        <f aca="false">DATE(YEAR(W377),MONTH(W377),DAY(W377)+1)</f>
        <v>37026</v>
      </c>
      <c r="X378" s="265" t="e">
        <f aca="false">AVERAGE($N378:$O378)-$G$3</f>
        <v>#DIV/0!</v>
      </c>
      <c r="Y378" s="219" t="n">
        <f aca="false">$H$1+($H$2*$V378)</f>
        <v>3219122.90635335</v>
      </c>
      <c r="Z378" s="219" t="e">
        <f aca="false">$Q$1+($Q$2*$X378)</f>
        <v>#DIV/0!</v>
      </c>
      <c r="AC378" s="253" t="n">
        <f aca="false">WEEKDAY(AD378)</f>
        <v>2</v>
      </c>
      <c r="AD378" s="218" t="n">
        <f aca="false">DATE(YEAR(AD377),MONTH(AD377),DAY(AD377)+1)</f>
        <v>36766</v>
      </c>
      <c r="AE378" s="223" t="b">
        <f aca="false">OR(AC378=1,AC378=7)</f>
        <v>0</v>
      </c>
      <c r="AF378" s="267" t="n">
        <f aca="false">IF($AE378=TRUE(),(VLOOKUP($AD378,$W$138:$Z$243,4)),(VLOOKUP($AD378,$U$138:$Z$397,5)))</f>
        <v>3278227.80507754</v>
      </c>
      <c r="AI378" s="253" t="n">
        <f aca="false">AJ378</f>
        <v>36678</v>
      </c>
      <c r="AJ378" s="254" t="n">
        <f aca="false">DATE(YEAR(AJ373),MONTH(AJ373),DAY(AJ373)+7)</f>
        <v>36678</v>
      </c>
      <c r="AK378" s="219" t="n">
        <f aca="false">VLOOKUP($AJ378,data!$B$6:$M$7000,11,0)</f>
        <v>2946000</v>
      </c>
    </row>
    <row r="379" customFormat="false" ht="11.25" hidden="false" customHeight="false" outlineLevel="0" collapsed="false">
      <c r="A379" s="253" t="n">
        <f aca="false">B379</f>
        <v>36865</v>
      </c>
      <c r="B379" s="218" t="n">
        <f aca="false">DATE(YEAR(B374),MONTH(B374),DAY(B374)+7)</f>
        <v>36865</v>
      </c>
      <c r="C379" s="219" t="n">
        <f aca="false">VLOOKUP($B379,data!$B$6:$M$9000,11,0)</f>
        <v>3205000</v>
      </c>
      <c r="D379" s="255" t="n">
        <f aca="false">VLOOKUP($B379,[6]Data!$A$10:$E$60000,4,0)</f>
        <v>71.5</v>
      </c>
      <c r="E379" s="255" t="n">
        <f aca="false">VLOOKUP($B379,[6]Data!$A$10:$E$60000,5,0)</f>
        <v>50.5</v>
      </c>
      <c r="F379" s="255" t="n">
        <f aca="false">AVERAGE($C373:$C379)</f>
        <v>3346285.71428571</v>
      </c>
      <c r="U379" s="218" t="n">
        <f aca="false">DATE(YEAR(U374),MONTH(U374),DAY(U374)+7)</f>
        <v>36865</v>
      </c>
      <c r="V379" s="265" t="n">
        <f aca="false">AVERAGE($D379:$E379)-$G$3</f>
        <v>-4</v>
      </c>
      <c r="W379" s="218" t="n">
        <f aca="false">DATE(YEAR(W378),MONTH(W378),DAY(W378)+1)</f>
        <v>37027</v>
      </c>
      <c r="X379" s="265" t="e">
        <f aca="false">AVERAGE($N379:$O379)-$G$3</f>
        <v>#DIV/0!</v>
      </c>
      <c r="Y379" s="219" t="n">
        <f aca="false">$H$1+($H$2*$V379)</f>
        <v>3226511.01869387</v>
      </c>
      <c r="Z379" s="219" t="e">
        <f aca="false">$Q$1+($Q$2*$X379)</f>
        <v>#DIV/0!</v>
      </c>
      <c r="AC379" s="253" t="n">
        <f aca="false">WEEKDAY(AD379)</f>
        <v>3</v>
      </c>
      <c r="AD379" s="218" t="n">
        <f aca="false">DATE(YEAR(AD378),MONTH(AD378),DAY(AD378)+1)</f>
        <v>36767</v>
      </c>
      <c r="AE379" s="223" t="b">
        <f aca="false">OR(AC379=1,AC379=7)</f>
        <v>0</v>
      </c>
      <c r="AF379" s="267" t="n">
        <f aca="false">IF($AE379=TRUE(),(VLOOKUP($AD379,$W$138:$Z$243,4)),(VLOOKUP($AD379,$U$138:$Z$397,5)))</f>
        <v>3258834.01018366</v>
      </c>
      <c r="AI379" s="253" t="n">
        <f aca="false">AJ379</f>
        <v>36679</v>
      </c>
      <c r="AJ379" s="254" t="n">
        <f aca="false">DATE(YEAR(AJ374),MONTH(AJ374),DAY(AJ374)+7)</f>
        <v>36679</v>
      </c>
      <c r="AK379" s="219" t="n">
        <f aca="false">VLOOKUP($AJ379,data!$B$6:$M$7000,11,0)</f>
        <v>2876000</v>
      </c>
    </row>
    <row r="380" customFormat="false" ht="11.25" hidden="false" customHeight="false" outlineLevel="0" collapsed="false">
      <c r="A380" s="253" t="n">
        <f aca="false">B380</f>
        <v>36866</v>
      </c>
      <c r="B380" s="218" t="n">
        <f aca="false">DATE(YEAR(B375),MONTH(B375),DAY(B375)+7)</f>
        <v>36866</v>
      </c>
      <c r="C380" s="219" t="n">
        <f aca="false">VLOOKUP($B380,data!$B$6:$M$9000,11,0)</f>
        <v>3517000</v>
      </c>
      <c r="D380" s="255" t="n">
        <f aca="false">VLOOKUP($B380,[6]Data!$A$10:$E$60000,4,0)</f>
        <v>71</v>
      </c>
      <c r="E380" s="255" t="n">
        <f aca="false">VLOOKUP($B380,[6]Data!$A$10:$E$60000,5,0)</f>
        <v>50.5</v>
      </c>
      <c r="F380" s="255" t="n">
        <f aca="false">AVERAGE($C374:$C380)</f>
        <v>3366142.85714286</v>
      </c>
      <c r="U380" s="218" t="n">
        <f aca="false">DATE(YEAR(U375),MONTH(U375),DAY(U375)+7)</f>
        <v>36866</v>
      </c>
      <c r="V380" s="265" t="n">
        <f aca="false">AVERAGE($D380:$E380)-$G$3</f>
        <v>-4.25</v>
      </c>
      <c r="W380" s="218" t="n">
        <f aca="false">DATE(YEAR(W379),MONTH(W379),DAY(W379)+1)</f>
        <v>37028</v>
      </c>
      <c r="X380" s="265" t="e">
        <f aca="false">AVERAGE($N380:$O380)-$G$3</f>
        <v>#DIV/0!</v>
      </c>
      <c r="Y380" s="219" t="n">
        <f aca="false">$H$1+($H$2*$V380)</f>
        <v>3225587.50465131</v>
      </c>
      <c r="Z380" s="219" t="e">
        <f aca="false">$Q$1+($Q$2*$X380)</f>
        <v>#DIV/0!</v>
      </c>
      <c r="AC380" s="253" t="n">
        <f aca="false">WEEKDAY(AD380)</f>
        <v>4</v>
      </c>
      <c r="AD380" s="218" t="n">
        <f aca="false">DATE(YEAR(AD379),MONTH(AD379),DAY(AD379)+1)</f>
        <v>36768</v>
      </c>
      <c r="AE380" s="223" t="b">
        <f aca="false">OR(AC380=1,AC380=7)</f>
        <v>0</v>
      </c>
      <c r="AF380" s="267" t="n">
        <f aca="false">IF($AE380=TRUE(),(VLOOKUP($AD380,$W$138:$Z$243,4)),(VLOOKUP($AD380,$U$138:$Z$397,5)))</f>
        <v>3264375.09443906</v>
      </c>
      <c r="AI380" s="253" t="n">
        <f aca="false">AJ380</f>
        <v>36682</v>
      </c>
      <c r="AJ380" s="254" t="n">
        <f aca="false">DATE(YEAR(AJ375),MONTH(AJ375),DAY(AJ375)+7)</f>
        <v>36682</v>
      </c>
      <c r="AK380" s="219" t="n">
        <f aca="false">VLOOKUP($AJ380,data!$B$6:$M$7000,11,0)</f>
        <v>3117000</v>
      </c>
    </row>
    <row r="381" customFormat="false" ht="11.25" hidden="false" customHeight="false" outlineLevel="0" collapsed="false">
      <c r="A381" s="253" t="n">
        <f aca="false">B381</f>
        <v>36867</v>
      </c>
      <c r="B381" s="218" t="n">
        <f aca="false">DATE(YEAR(B376),MONTH(B376),DAY(B376)+7)</f>
        <v>36867</v>
      </c>
      <c r="C381" s="219" t="n">
        <f aca="false">VLOOKUP($B381,data!$B$6:$M$9000,11,0)</f>
        <v>3350000</v>
      </c>
      <c r="D381" s="255" t="n">
        <f aca="false">VLOOKUP($B381,[6]Data!$A$10:$E$60000,4,0)</f>
        <v>71</v>
      </c>
      <c r="E381" s="255" t="n">
        <f aca="false">VLOOKUP($B381,[6]Data!$A$10:$E$60000,5,0)</f>
        <v>50.5</v>
      </c>
      <c r="F381" s="255" t="n">
        <f aca="false">AVERAGE($C375:$C381)</f>
        <v>3390571.42857143</v>
      </c>
      <c r="U381" s="218" t="n">
        <f aca="false">DATE(YEAR(U376),MONTH(U376),DAY(U376)+7)</f>
        <v>36867</v>
      </c>
      <c r="V381" s="265" t="n">
        <f aca="false">AVERAGE($D381:$E381)-$G$3</f>
        <v>-4.25</v>
      </c>
      <c r="W381" s="218" t="n">
        <f aca="false">DATE(YEAR(W380),MONTH(W380),DAY(W380)+1)</f>
        <v>37029</v>
      </c>
      <c r="X381" s="265" t="e">
        <f aca="false">AVERAGE($N381:$O381)-$G$3</f>
        <v>#DIV/0!</v>
      </c>
      <c r="Y381" s="219" t="n">
        <f aca="false">$H$1+($H$2*$V381)</f>
        <v>3225587.50465131</v>
      </c>
      <c r="Z381" s="219" t="e">
        <f aca="false">$Q$1+($Q$2*$X381)</f>
        <v>#DIV/0!</v>
      </c>
      <c r="AC381" s="253" t="n">
        <f aca="false">WEEKDAY(AD381)</f>
        <v>5</v>
      </c>
      <c r="AD381" s="218" t="n">
        <f aca="false">DATE(YEAR(AD380),MONTH(AD380),DAY(AD380)+1)</f>
        <v>36769</v>
      </c>
      <c r="AE381" s="223" t="b">
        <f aca="false">OR(AC381=1,AC381=7)</f>
        <v>0</v>
      </c>
      <c r="AF381" s="267" t="n">
        <f aca="false">IF($AE381=TRUE(),(VLOOKUP($AD381,$W$138:$Z$243,4)),(VLOOKUP($AD381,$U$138:$Z$397,5)))</f>
        <v>3263451.58039649</v>
      </c>
      <c r="AI381" s="253" t="n">
        <f aca="false">AJ381</f>
        <v>36683</v>
      </c>
      <c r="AJ381" s="254" t="n">
        <f aca="false">DATE(YEAR(AJ376),MONTH(AJ376),DAY(AJ376)+7)</f>
        <v>36683</v>
      </c>
      <c r="AK381" s="219" t="n">
        <f aca="false">VLOOKUP($AJ381,data!$B$6:$M$7000,11,0)</f>
        <v>3192000</v>
      </c>
    </row>
    <row r="382" customFormat="false" ht="11.25" hidden="false" customHeight="false" outlineLevel="0" collapsed="false">
      <c r="A382" s="253" t="n">
        <f aca="false">B382</f>
        <v>36868</v>
      </c>
      <c r="B382" s="218" t="n">
        <f aca="false">DATE(YEAR(B377),MONTH(B377),DAY(B377)+7)</f>
        <v>36868</v>
      </c>
      <c r="C382" s="219" t="n">
        <f aca="false">VLOOKUP($B382,data!$B$6:$M$9000,11,0)</f>
        <v>3398000</v>
      </c>
      <c r="D382" s="255" t="n">
        <f aca="false">VLOOKUP($B382,[6]Data!$A$10:$E$60000,4,0)</f>
        <v>66</v>
      </c>
      <c r="E382" s="255" t="n">
        <f aca="false">VLOOKUP($B382,[6]Data!$A$10:$E$60000,5,0)</f>
        <v>50.5</v>
      </c>
      <c r="F382" s="255" t="n">
        <f aca="false">AVERAGE($C376:$C382)</f>
        <v>3396285.71428571</v>
      </c>
      <c r="U382" s="218" t="n">
        <f aca="false">DATE(YEAR(U377),MONTH(U377),DAY(U377)+7)</f>
        <v>36868</v>
      </c>
      <c r="V382" s="265" t="n">
        <f aca="false">AVERAGE($D382:$E382)-$G$3</f>
        <v>-6.75</v>
      </c>
      <c r="W382" s="218" t="n">
        <f aca="false">DATE(YEAR(W381),MONTH(W381),DAY(W381)+1)</f>
        <v>37030</v>
      </c>
      <c r="X382" s="265" t="e">
        <f aca="false">AVERAGE($N382:$O382)-$G$3</f>
        <v>#DIV/0!</v>
      </c>
      <c r="Y382" s="219" t="n">
        <f aca="false">$H$1+($H$2*$V382)</f>
        <v>3216352.36422565</v>
      </c>
      <c r="Z382" s="219" t="e">
        <f aca="false">$Q$1+($Q$2*$X382)</f>
        <v>#DIV/0!</v>
      </c>
      <c r="AC382" s="253" t="n">
        <f aca="false">WEEKDAY(AD382)</f>
        <v>6</v>
      </c>
      <c r="AD382" s="218" t="n">
        <f aca="false">DATE(YEAR(AD381),MONTH(AD381),DAY(AD381)+1)</f>
        <v>36770</v>
      </c>
      <c r="AE382" s="223" t="b">
        <f aca="false">OR(AC382=1,AC382=7)</f>
        <v>0</v>
      </c>
      <c r="AF382" s="267" t="n">
        <f aca="false">IF($AE382=TRUE(),(VLOOKUP($AD382,$W$138:$Z$243,4)),(VLOOKUP($AD382,$U$138:$Z$397,5)))</f>
        <v>3263451.58039649</v>
      </c>
      <c r="AI382" s="253" t="n">
        <f aca="false">AJ382</f>
        <v>36684</v>
      </c>
      <c r="AJ382" s="254" t="n">
        <f aca="false">DATE(YEAR(AJ377),MONTH(AJ377),DAY(AJ377)+7)</f>
        <v>36684</v>
      </c>
      <c r="AK382" s="219" t="n">
        <f aca="false">VLOOKUP($AJ382,data!$B$6:$M$7000,11,0)</f>
        <v>3163000</v>
      </c>
    </row>
    <row r="383" customFormat="false" ht="11.25" hidden="false" customHeight="false" outlineLevel="0" collapsed="false">
      <c r="A383" s="253" t="n">
        <f aca="false">B383</f>
        <v>36871</v>
      </c>
      <c r="B383" s="218" t="n">
        <f aca="false">DATE(YEAR(B378),MONTH(B378),DAY(B378)+7)</f>
        <v>36871</v>
      </c>
      <c r="C383" s="219" t="n">
        <f aca="false">VLOOKUP($B383,data!$B$6:$M$9000,11,0)</f>
        <v>3707000</v>
      </c>
      <c r="D383" s="255" t="n">
        <f aca="false">VLOOKUP($B383,[6]Data!$A$10:$E$60000,4,0)</f>
        <v>64</v>
      </c>
      <c r="E383" s="255" t="n">
        <f aca="false">VLOOKUP($B383,[6]Data!$A$10:$E$60000,5,0)</f>
        <v>46.5</v>
      </c>
      <c r="F383" s="255" t="n">
        <f aca="false">AVERAGE($C377:$C383)</f>
        <v>3431428.57142857</v>
      </c>
      <c r="U383" s="218" t="n">
        <f aca="false">DATE(YEAR(U378),MONTH(U378),DAY(U378)+7)</f>
        <v>36871</v>
      </c>
      <c r="V383" s="265" t="n">
        <f aca="false">AVERAGE($D383:$E383)-$G$3</f>
        <v>-9.75</v>
      </c>
      <c r="W383" s="218" t="n">
        <f aca="false">DATE(YEAR(W382),MONTH(W382),DAY(W382)+1)</f>
        <v>37031</v>
      </c>
      <c r="X383" s="265" t="e">
        <f aca="false">AVERAGE($N383:$O383)-$G$3</f>
        <v>#DIV/0!</v>
      </c>
      <c r="Y383" s="219" t="n">
        <f aca="false">$H$1+($H$2*$V383)</f>
        <v>3205270.19571487</v>
      </c>
      <c r="Z383" s="219" t="e">
        <f aca="false">$Q$1+($Q$2*$X383)</f>
        <v>#DIV/0!</v>
      </c>
      <c r="AC383" s="253" t="n">
        <f aca="false">WEEKDAY(AD383)</f>
        <v>7</v>
      </c>
      <c r="AD383" s="218" t="n">
        <f aca="false">DATE(YEAR(AD382),MONTH(AD382),DAY(AD382)+1)</f>
        <v>36771</v>
      </c>
      <c r="AE383" s="223" t="b">
        <f aca="false">OR(AC383=1,AC383=7)</f>
        <v>1</v>
      </c>
      <c r="AF383" s="267" t="n">
        <f aca="false">IF($AE383=TRUE(),(VLOOKUP($AD383,$W$138:$Z$243,4)),(VLOOKUP($AD383,$U$138:$Z$397,5)))</f>
        <v>2797010.48330016</v>
      </c>
      <c r="AI383" s="253" t="n">
        <f aca="false">AJ383</f>
        <v>36685</v>
      </c>
      <c r="AJ383" s="254" t="n">
        <f aca="false">DATE(YEAR(AJ378),MONTH(AJ378),DAY(AJ378)+7)</f>
        <v>36685</v>
      </c>
      <c r="AK383" s="219" t="n">
        <f aca="false">VLOOKUP($AJ383,data!$B$6:$M$7000,11,0)</f>
        <v>3039000</v>
      </c>
    </row>
    <row r="384" customFormat="false" ht="11.25" hidden="false" customHeight="false" outlineLevel="0" collapsed="false">
      <c r="A384" s="253" t="n">
        <f aca="false">B384</f>
        <v>36872</v>
      </c>
      <c r="B384" s="218" t="n">
        <f aca="false">DATE(YEAR(B379),MONTH(B379),DAY(B379)+7)</f>
        <v>36872</v>
      </c>
      <c r="C384" s="219" t="n">
        <f aca="false">VLOOKUP($B384,data!$B$6:$M$9000,11,0)</f>
        <v>3865000</v>
      </c>
      <c r="D384" s="255" t="n">
        <f aca="false">VLOOKUP($B384,[6]Data!$A$10:$E$60000,4,0)</f>
        <v>65</v>
      </c>
      <c r="E384" s="255" t="n">
        <f aca="false">VLOOKUP($B384,[6]Data!$A$10:$E$60000,5,0)</f>
        <v>49</v>
      </c>
      <c r="F384" s="255" t="n">
        <f aca="false">AVERAGE($C378:$C384)</f>
        <v>3499428.57142857</v>
      </c>
      <c r="U384" s="218" t="n">
        <f aca="false">DATE(YEAR(U379),MONTH(U379),DAY(U379)+7)</f>
        <v>36872</v>
      </c>
      <c r="V384" s="265" t="n">
        <f aca="false">AVERAGE($D384:$E384)-$G$3</f>
        <v>-8</v>
      </c>
      <c r="W384" s="218" t="n">
        <f aca="false">DATE(YEAR(W383),MONTH(W383),DAY(W383)+1)</f>
        <v>37032</v>
      </c>
      <c r="X384" s="265" t="e">
        <f aca="false">AVERAGE($N384:$O384)-$G$3</f>
        <v>#DIV/0!</v>
      </c>
      <c r="Y384" s="219" t="n">
        <f aca="false">$H$1+($H$2*$V384)</f>
        <v>3211734.79401282</v>
      </c>
      <c r="Z384" s="219" t="e">
        <f aca="false">$Q$1+($Q$2*$X384)</f>
        <v>#DIV/0!</v>
      </c>
      <c r="AC384" s="253" t="n">
        <f aca="false">WEEKDAY(AD384)</f>
        <v>1</v>
      </c>
      <c r="AD384" s="218" t="n">
        <f aca="false">DATE(YEAR(AD383),MONTH(AD383),DAY(AD383)+1)</f>
        <v>36772</v>
      </c>
      <c r="AE384" s="223" t="b">
        <f aca="false">OR(AC384=1,AC384=7)</f>
        <v>1</v>
      </c>
      <c r="AF384" s="267" t="n">
        <f aca="false">IF($AE384=TRUE(),(VLOOKUP($AD384,$W$138:$Z$243,4)),(VLOOKUP($AD384,$U$138:$Z$397,5)))</f>
        <v>2797010.48330016</v>
      </c>
      <c r="AI384" s="253" t="n">
        <f aca="false">AJ384</f>
        <v>36686</v>
      </c>
      <c r="AJ384" s="254" t="n">
        <f aca="false">DATE(YEAR(AJ379),MONTH(AJ379),DAY(AJ379)+7)</f>
        <v>36686</v>
      </c>
      <c r="AK384" s="219" t="n">
        <f aca="false">VLOOKUP($AJ384,data!$B$6:$M$7000,11,0)</f>
        <v>2956000</v>
      </c>
    </row>
    <row r="385" customFormat="false" ht="11.25" hidden="false" customHeight="false" outlineLevel="0" collapsed="false">
      <c r="A385" s="253" t="n">
        <f aca="false">B385</f>
        <v>36873</v>
      </c>
      <c r="B385" s="218" t="n">
        <f aca="false">DATE(YEAR(B380),MONTH(B380),DAY(B380)+7)</f>
        <v>36873</v>
      </c>
      <c r="C385" s="219" t="n">
        <f aca="false">VLOOKUP($B385,data!$B$6:$M$9000,11,0)</f>
        <v>3999000</v>
      </c>
      <c r="D385" s="255" t="n">
        <f aca="false">VLOOKUP($B385,[6]Data!$A$10:$E$60000,4,0)</f>
        <v>65</v>
      </c>
      <c r="E385" s="255" t="n">
        <f aca="false">VLOOKUP($B385,[6]Data!$A$10:$E$60000,5,0)</f>
        <v>45</v>
      </c>
      <c r="F385" s="255" t="n">
        <f aca="false">AVERAGE($C379:$C385)</f>
        <v>3577285.71428571</v>
      </c>
      <c r="U385" s="218" t="n">
        <f aca="false">DATE(YEAR(U380),MONTH(U380),DAY(U380)+7)</f>
        <v>36873</v>
      </c>
      <c r="V385" s="265" t="n">
        <f aca="false">AVERAGE($D385:$E385)-$G$3</f>
        <v>-10</v>
      </c>
      <c r="W385" s="218" t="n">
        <f aca="false">DATE(YEAR(W384),MONTH(W384),DAY(W384)+1)</f>
        <v>37033</v>
      </c>
      <c r="X385" s="265" t="e">
        <f aca="false">AVERAGE($N385:$O385)-$G$3</f>
        <v>#DIV/0!</v>
      </c>
      <c r="Y385" s="219" t="n">
        <f aca="false">$H$1+($H$2*$V385)</f>
        <v>3204346.6816723</v>
      </c>
      <c r="Z385" s="219" t="e">
        <f aca="false">$Q$1+($Q$2*$X385)</f>
        <v>#DIV/0!</v>
      </c>
      <c r="AC385" s="253" t="n">
        <f aca="false">WEEKDAY(AD385)</f>
        <v>2</v>
      </c>
      <c r="AD385" s="218" t="n">
        <f aca="false">DATE(YEAR(AD384),MONTH(AD384),DAY(AD384)+1)</f>
        <v>36773</v>
      </c>
      <c r="AE385" s="223" t="b">
        <f aca="false">OR(AC385=1,AC385=7)</f>
        <v>0</v>
      </c>
      <c r="AF385" s="267" t="n">
        <f aca="false">IF($AE385=TRUE(),(VLOOKUP($AD385,$W$138:$Z$243,4)),(VLOOKUP($AD385,$U$138:$Z$397,5)))</f>
        <v>3255139.9540134</v>
      </c>
      <c r="AI385" s="253" t="n">
        <f aca="false">AJ385</f>
        <v>36689</v>
      </c>
      <c r="AJ385" s="254" t="n">
        <f aca="false">DATE(YEAR(AJ380),MONTH(AJ380),DAY(AJ380)+7)</f>
        <v>36689</v>
      </c>
      <c r="AK385" s="219" t="n">
        <f aca="false">VLOOKUP($AJ385,data!$B$6:$M$7000,11,0)</f>
        <v>3178000</v>
      </c>
    </row>
    <row r="386" customFormat="false" ht="11.25" hidden="false" customHeight="false" outlineLevel="0" collapsed="false">
      <c r="A386" s="253" t="n">
        <f aca="false">B386</f>
        <v>36874</v>
      </c>
      <c r="B386" s="218" t="n">
        <f aca="false">DATE(YEAR(B381),MONTH(B381),DAY(B381)+7)</f>
        <v>36874</v>
      </c>
      <c r="C386" s="219" t="n">
        <f aca="false">VLOOKUP($B386,data!$B$6:$M$9000,11,0)</f>
        <v>4014000</v>
      </c>
      <c r="D386" s="255" t="n">
        <f aca="false">VLOOKUP($B386,[6]Data!$A$10:$E$60000,4,0)</f>
        <v>65</v>
      </c>
      <c r="E386" s="255" t="n">
        <f aca="false">VLOOKUP($B386,[6]Data!$A$10:$E$60000,5,0)</f>
        <v>48</v>
      </c>
      <c r="F386" s="255" t="n">
        <f aca="false">AVERAGE($C380:$C386)</f>
        <v>3692857.14285714</v>
      </c>
      <c r="U386" s="218" t="n">
        <f aca="false">DATE(YEAR(U381),MONTH(U381),DAY(U381)+7)</f>
        <v>36874</v>
      </c>
      <c r="V386" s="265" t="n">
        <f aca="false">AVERAGE($D386:$E386)-$G$3</f>
        <v>-8.5</v>
      </c>
      <c r="W386" s="218" t="n">
        <f aca="false">DATE(YEAR(W385),MONTH(W385),DAY(W385)+1)</f>
        <v>37034</v>
      </c>
      <c r="X386" s="265" t="e">
        <f aca="false">AVERAGE($N386:$O386)-$G$3</f>
        <v>#DIV/0!</v>
      </c>
      <c r="Y386" s="219" t="n">
        <f aca="false">$H$1+($H$2*$V386)</f>
        <v>3209887.76592769</v>
      </c>
      <c r="Z386" s="219" t="e">
        <f aca="false">$Q$1+($Q$2*$X386)</f>
        <v>#DIV/0!</v>
      </c>
      <c r="AC386" s="253" t="n">
        <f aca="false">WEEKDAY(AD386)</f>
        <v>3</v>
      </c>
      <c r="AD386" s="218" t="n">
        <f aca="false">DATE(YEAR(AD385),MONTH(AD385),DAY(AD385)+1)</f>
        <v>36774</v>
      </c>
      <c r="AE386" s="223" t="b">
        <f aca="false">OR(AC386=1,AC386=7)</f>
        <v>0</v>
      </c>
      <c r="AF386" s="267" t="n">
        <f aca="false">IF($AE386=TRUE(),(VLOOKUP($AD386,$W$138:$Z$243,4)),(VLOOKUP($AD386,$U$138:$Z$397,5)))</f>
        <v>3260681.0382688</v>
      </c>
      <c r="AI386" s="253" t="n">
        <f aca="false">AJ386</f>
        <v>36690</v>
      </c>
      <c r="AJ386" s="254" t="n">
        <f aca="false">DATE(YEAR(AJ381),MONTH(AJ381),DAY(AJ381)+7)</f>
        <v>36690</v>
      </c>
      <c r="AK386" s="219" t="n">
        <f aca="false">VLOOKUP($AJ386,data!$B$6:$M$7000,11,0)</f>
        <v>3454000</v>
      </c>
    </row>
    <row r="387" customFormat="false" ht="11.25" hidden="false" customHeight="false" outlineLevel="0" collapsed="false">
      <c r="A387" s="253" t="n">
        <f aca="false">B387</f>
        <v>36875</v>
      </c>
      <c r="B387" s="218" t="n">
        <f aca="false">DATE(YEAR(B382),MONTH(B382),DAY(B382)+7)</f>
        <v>36875</v>
      </c>
      <c r="C387" s="219" t="n">
        <f aca="false">VLOOKUP($B387,data!$B$6:$M$9000,11,0)</f>
        <v>3858000</v>
      </c>
      <c r="D387" s="255" t="n">
        <f aca="false">VLOOKUP($B387,[6]Data!$A$10:$E$60000,4,0)</f>
        <v>66</v>
      </c>
      <c r="E387" s="255" t="n">
        <f aca="false">VLOOKUP($B387,[6]Data!$A$10:$E$60000,5,0)</f>
        <v>46.5</v>
      </c>
      <c r="F387" s="255" t="n">
        <f aca="false">AVERAGE($C381:$C387)</f>
        <v>3741571.42857143</v>
      </c>
      <c r="U387" s="218" t="n">
        <f aca="false">DATE(YEAR(U382),MONTH(U382),DAY(U382)+7)</f>
        <v>36875</v>
      </c>
      <c r="V387" s="265" t="n">
        <f aca="false">AVERAGE($D387:$E387)-$G$3</f>
        <v>-8.75</v>
      </c>
      <c r="W387" s="218" t="n">
        <f aca="false">DATE(YEAR(W386),MONTH(W386),DAY(W386)+1)</f>
        <v>37035</v>
      </c>
      <c r="X387" s="265" t="e">
        <f aca="false">AVERAGE($N387:$O387)-$G$3</f>
        <v>#DIV/0!</v>
      </c>
      <c r="Y387" s="219" t="n">
        <f aca="false">$H$1+($H$2*$V387)</f>
        <v>3208964.25188513</v>
      </c>
      <c r="Z387" s="219" t="e">
        <f aca="false">$Q$1+($Q$2*$X387)</f>
        <v>#DIV/0!</v>
      </c>
      <c r="AC387" s="253" t="n">
        <f aca="false">WEEKDAY(AD387)</f>
        <v>4</v>
      </c>
      <c r="AD387" s="218" t="n">
        <f aca="false">DATE(YEAR(AD386),MONTH(AD386),DAY(AD386)+1)</f>
        <v>36775</v>
      </c>
      <c r="AE387" s="223" t="b">
        <f aca="false">OR(AC387=1,AC387=7)</f>
        <v>0</v>
      </c>
      <c r="AF387" s="267" t="n">
        <f aca="false">IF($AE387=TRUE(),(VLOOKUP($AD387,$W$138:$Z$243,4)),(VLOOKUP($AD387,$U$138:$Z$397,5)))</f>
        <v>3270839.69273702</v>
      </c>
      <c r="AI387" s="253" t="n">
        <f aca="false">AJ387</f>
        <v>36691</v>
      </c>
      <c r="AJ387" s="254" t="n">
        <f aca="false">DATE(YEAR(AJ382),MONTH(AJ382),DAY(AJ382)+7)</f>
        <v>36691</v>
      </c>
      <c r="AK387" s="219" t="n">
        <f aca="false">VLOOKUP($AJ387,data!$B$6:$M$7000,11,0)</f>
        <v>3459000</v>
      </c>
    </row>
    <row r="388" customFormat="false" ht="11.25" hidden="false" customHeight="false" outlineLevel="0" collapsed="false">
      <c r="A388" s="253" t="n">
        <f aca="false">B388</f>
        <v>36878</v>
      </c>
      <c r="B388" s="218" t="n">
        <f aca="false">DATE(YEAR(B383),MONTH(B383),DAY(B383)+7)</f>
        <v>36878</v>
      </c>
      <c r="C388" s="219" t="n">
        <f aca="false">VLOOKUP($B388,data!$B$6:$M$9000,11,0)</f>
        <v>3808000</v>
      </c>
      <c r="D388" s="255" t="n">
        <f aca="false">VLOOKUP($B388,[6]Data!$A$10:$E$60000,4,0)</f>
        <v>73.5</v>
      </c>
      <c r="E388" s="255" t="n">
        <f aca="false">VLOOKUP($B388,[6]Data!$A$10:$E$60000,5,0)</f>
        <v>48.5</v>
      </c>
      <c r="F388" s="255" t="n">
        <f aca="false">AVERAGE($C382:$C388)</f>
        <v>3807000</v>
      </c>
      <c r="U388" s="218" t="n">
        <f aca="false">DATE(YEAR(U383),MONTH(U383),DAY(U383)+7)</f>
        <v>36878</v>
      </c>
      <c r="V388" s="265" t="n">
        <f aca="false">AVERAGE($D388:$E388)-$G$3</f>
        <v>-4</v>
      </c>
      <c r="W388" s="218" t="n">
        <f aca="false">DATE(YEAR(W387),MONTH(W387),DAY(W387)+1)</f>
        <v>37036</v>
      </c>
      <c r="X388" s="265" t="e">
        <f aca="false">AVERAGE($N388:$O388)-$G$3</f>
        <v>#DIV/0!</v>
      </c>
      <c r="Y388" s="219" t="n">
        <f aca="false">$H$1+($H$2*$V388)</f>
        <v>3226511.01869387</v>
      </c>
      <c r="Z388" s="219" t="e">
        <f aca="false">$Q$1+($Q$2*$X388)</f>
        <v>#DIV/0!</v>
      </c>
      <c r="AC388" s="253" t="n">
        <f aca="false">WEEKDAY(AD388)</f>
        <v>5</v>
      </c>
      <c r="AD388" s="218" t="n">
        <f aca="false">DATE(YEAR(AD387),MONTH(AD387),DAY(AD387)+1)</f>
        <v>36776</v>
      </c>
      <c r="AE388" s="223" t="b">
        <f aca="false">OR(AC388=1,AC388=7)</f>
        <v>0</v>
      </c>
      <c r="AF388" s="267" t="n">
        <f aca="false">IF($AE388=TRUE(),(VLOOKUP($AD388,$W$138:$Z$243,4)),(VLOOKUP($AD388,$U$138:$Z$397,5)))</f>
        <v>3257910.4961411</v>
      </c>
      <c r="AI388" s="253" t="n">
        <f aca="false">AJ388</f>
        <v>36692</v>
      </c>
      <c r="AJ388" s="254" t="n">
        <f aca="false">DATE(YEAR(AJ383),MONTH(AJ383),DAY(AJ383)+7)</f>
        <v>36692</v>
      </c>
      <c r="AK388" s="219" t="n">
        <f aca="false">VLOOKUP($AJ388,data!$B$6:$M$7000,11,0)</f>
        <v>3390000</v>
      </c>
    </row>
    <row r="389" customFormat="false" ht="11.25" hidden="false" customHeight="false" outlineLevel="0" collapsed="false">
      <c r="A389" s="253" t="n">
        <f aca="false">B389</f>
        <v>36879</v>
      </c>
      <c r="B389" s="218" t="n">
        <f aca="false">DATE(YEAR(B384),MONTH(B384),DAY(B384)+7)</f>
        <v>36879</v>
      </c>
      <c r="C389" s="219" t="n">
        <f aca="false">VLOOKUP($B389,data!$B$6:$M$9000,11,0)</f>
        <v>3906000</v>
      </c>
      <c r="D389" s="255" t="n">
        <f aca="false">VLOOKUP($B389,[6]Data!$A$10:$E$60000,4,0)</f>
        <v>71.5</v>
      </c>
      <c r="E389" s="255" t="n">
        <f aca="false">VLOOKUP($B389,[6]Data!$A$10:$E$60000,5,0)</f>
        <v>49</v>
      </c>
      <c r="F389" s="255" t="n">
        <f aca="false">AVERAGE($C383:$C389)</f>
        <v>3879571.42857143</v>
      </c>
      <c r="U389" s="218" t="n">
        <f aca="false">DATE(YEAR(U384),MONTH(U384),DAY(U384)+7)</f>
        <v>36879</v>
      </c>
      <c r="V389" s="265" t="n">
        <f aca="false">AVERAGE($D389:$E389)-$G$3</f>
        <v>-4.75</v>
      </c>
      <c r="W389" s="218" t="n">
        <f aca="false">DATE(YEAR(W388),MONTH(W388),DAY(W388)+1)</f>
        <v>37037</v>
      </c>
      <c r="X389" s="265" t="e">
        <f aca="false">AVERAGE($N389:$O389)-$G$3</f>
        <v>#DIV/0!</v>
      </c>
      <c r="Y389" s="219" t="n">
        <f aca="false">$H$1+($H$2*$V389)</f>
        <v>3223740.47656618</v>
      </c>
      <c r="Z389" s="219" t="e">
        <f aca="false">$Q$1+($Q$2*$X389)</f>
        <v>#DIV/0!</v>
      </c>
      <c r="AC389" s="253" t="n">
        <f aca="false">WEEKDAY(AD389)</f>
        <v>6</v>
      </c>
      <c r="AD389" s="218" t="n">
        <f aca="false">DATE(YEAR(AD388),MONTH(AD388),DAY(AD388)+1)</f>
        <v>36777</v>
      </c>
      <c r="AE389" s="223" t="b">
        <f aca="false">OR(AC389=1,AC389=7)</f>
        <v>0</v>
      </c>
      <c r="AF389" s="267" t="n">
        <f aca="false">IF($AE389=TRUE(),(VLOOKUP($AD389,$W$138:$Z$243,4)),(VLOOKUP($AD389,$U$138:$Z$397,5)))</f>
        <v>3257910.4961411</v>
      </c>
      <c r="AI389" s="253" t="n">
        <f aca="false">AJ389</f>
        <v>36693</v>
      </c>
      <c r="AJ389" s="254" t="n">
        <f aca="false">DATE(YEAR(AJ384),MONTH(AJ384),DAY(AJ384)+7)</f>
        <v>36693</v>
      </c>
      <c r="AK389" s="219" t="n">
        <f aca="false">VLOOKUP($AJ389,data!$B$6:$M$7000,11,0)</f>
        <v>3103000</v>
      </c>
    </row>
    <row r="390" customFormat="false" ht="11.25" hidden="false" customHeight="false" outlineLevel="0" collapsed="false">
      <c r="A390" s="253" t="n">
        <f aca="false">B390</f>
        <v>36880</v>
      </c>
      <c r="B390" s="218" t="n">
        <f aca="false">DATE(YEAR(B385),MONTH(B385),DAY(B385)+7)</f>
        <v>36880</v>
      </c>
      <c r="C390" s="219" t="n">
        <f aca="false">VLOOKUP($B390,data!$B$6:$M$9000,11,0)</f>
        <v>3927000</v>
      </c>
      <c r="D390" s="255" t="n">
        <f aca="false">VLOOKUP($B390,[6]Data!$A$10:$E$60000,4,0)</f>
        <v>70</v>
      </c>
      <c r="E390" s="255" t="n">
        <f aca="false">VLOOKUP($B390,[6]Data!$A$10:$E$60000,5,0)</f>
        <v>46</v>
      </c>
      <c r="F390" s="255" t="n">
        <f aca="false">AVERAGE($C384:$C390)</f>
        <v>3911000</v>
      </c>
      <c r="U390" s="218" t="n">
        <f aca="false">DATE(YEAR(U385),MONTH(U385),DAY(U385)+7)</f>
        <v>36880</v>
      </c>
      <c r="V390" s="265" t="n">
        <f aca="false">AVERAGE($D390:$E390)-$G$3</f>
        <v>-7</v>
      </c>
      <c r="W390" s="218" t="n">
        <f aca="false">DATE(YEAR(W389),MONTH(W389),DAY(W389)+1)</f>
        <v>37038</v>
      </c>
      <c r="X390" s="265" t="e">
        <f aca="false">AVERAGE($N390:$O390)-$G$3</f>
        <v>#DIV/0!</v>
      </c>
      <c r="Y390" s="219" t="n">
        <f aca="false">$H$1+($H$2*$V390)</f>
        <v>3215428.85018309</v>
      </c>
      <c r="Z390" s="219" t="e">
        <f aca="false">$Q$1+($Q$2*$X390)</f>
        <v>#DIV/0!</v>
      </c>
      <c r="AC390" s="253" t="n">
        <f aca="false">WEEKDAY(AD390)</f>
        <v>7</v>
      </c>
      <c r="AD390" s="218" t="n">
        <f aca="false">DATE(YEAR(AD389),MONTH(AD389),DAY(AD389)+1)</f>
        <v>36778</v>
      </c>
      <c r="AE390" s="223" t="b">
        <f aca="false">OR(AC390=1,AC390=7)</f>
        <v>1</v>
      </c>
      <c r="AF390" s="267" t="n">
        <f aca="false">IF($AE390=TRUE(),(VLOOKUP($AD390,$W$138:$Z$243,4)),(VLOOKUP($AD390,$U$138:$Z$397,5)))</f>
        <v>2794456.3274078</v>
      </c>
      <c r="AI390" s="253" t="n">
        <f aca="false">AJ390</f>
        <v>36696</v>
      </c>
      <c r="AJ390" s="254" t="n">
        <f aca="false">DATE(YEAR(AJ385),MONTH(AJ385),DAY(AJ385)+7)</f>
        <v>36696</v>
      </c>
      <c r="AK390" s="219" t="n">
        <f aca="false">VLOOKUP($AJ390,data!$B$6:$M$7000,11,0)</f>
        <v>3218000</v>
      </c>
    </row>
    <row r="391" customFormat="false" ht="11.25" hidden="false" customHeight="false" outlineLevel="0" collapsed="false">
      <c r="A391" s="253" t="n">
        <f aca="false">B391</f>
        <v>36881</v>
      </c>
      <c r="B391" s="218" t="n">
        <f aca="false">DATE(YEAR(B386),MONTH(B386),DAY(B386)+7)</f>
        <v>36881</v>
      </c>
      <c r="C391" s="219" t="n">
        <f aca="false">VLOOKUP($B391,data!$B$6:$M$9000,11,0)</f>
        <v>3930000</v>
      </c>
      <c r="D391" s="255" t="n">
        <f aca="false">VLOOKUP($B391,[6]Data!$A$10:$E$60000,4,0)</f>
        <v>65</v>
      </c>
      <c r="E391" s="255" t="n">
        <f aca="false">VLOOKUP($B391,[6]Data!$A$10:$E$60000,5,0)</f>
        <v>46</v>
      </c>
      <c r="F391" s="255" t="n">
        <f aca="false">AVERAGE($C385:$C391)</f>
        <v>3920285.71428571</v>
      </c>
      <c r="U391" s="218" t="n">
        <f aca="false">DATE(YEAR(U386),MONTH(U386),DAY(U386)+7)</f>
        <v>36881</v>
      </c>
      <c r="V391" s="265" t="n">
        <f aca="false">AVERAGE($D391:$E391)-$G$3</f>
        <v>-9.5</v>
      </c>
      <c r="W391" s="218" t="n">
        <f aca="false">DATE(YEAR(W390),MONTH(W390),DAY(W390)+1)</f>
        <v>37039</v>
      </c>
      <c r="X391" s="265" t="e">
        <f aca="false">AVERAGE($N391:$O391)-$G$3</f>
        <v>#DIV/0!</v>
      </c>
      <c r="Y391" s="219" t="n">
        <f aca="false">$H$1+($H$2*$V391)</f>
        <v>3206193.70975743</v>
      </c>
      <c r="Z391" s="219" t="e">
        <f aca="false">$Q$1+($Q$2*$X391)</f>
        <v>#DIV/0!</v>
      </c>
      <c r="AC391" s="253" t="n">
        <f aca="false">WEEKDAY(AD391)</f>
        <v>1</v>
      </c>
      <c r="AD391" s="218" t="n">
        <f aca="false">DATE(YEAR(AD390),MONTH(AD390),DAY(AD390)+1)</f>
        <v>36779</v>
      </c>
      <c r="AE391" s="223" t="b">
        <f aca="false">OR(AC391=1,AC391=7)</f>
        <v>1</v>
      </c>
      <c r="AF391" s="267" t="n">
        <f aca="false">IF($AE391=TRUE(),(VLOOKUP($AD391,$W$138:$Z$243,4)),(VLOOKUP($AD391,$U$138:$Z$397,5)))</f>
        <v>2785516.78178454</v>
      </c>
      <c r="AI391" s="253" t="n">
        <f aca="false">AJ391</f>
        <v>36697</v>
      </c>
      <c r="AJ391" s="254" t="n">
        <f aca="false">DATE(YEAR(AJ386),MONTH(AJ386),DAY(AJ386)+7)</f>
        <v>36697</v>
      </c>
      <c r="AK391" s="219" t="n">
        <f aca="false">VLOOKUP($AJ391,data!$B$6:$M$7000,11,0)</f>
        <v>3171000</v>
      </c>
    </row>
    <row r="392" customFormat="false" ht="11.25" hidden="false" customHeight="false" outlineLevel="0" collapsed="false">
      <c r="A392" s="253" t="n">
        <f aca="false">B392</f>
        <v>36882</v>
      </c>
      <c r="B392" s="218" t="n">
        <f aca="false">DATE(YEAR(B387),MONTH(B387),DAY(B387)+7)</f>
        <v>36882</v>
      </c>
      <c r="C392" s="219" t="n">
        <f aca="false">VLOOKUP($B392,data!$B$6:$M$9000,11,0)</f>
        <v>3763000</v>
      </c>
      <c r="D392" s="255" t="n">
        <f aca="false">VLOOKUP($B392,[6]Data!$A$10:$E$60000,4,0)</f>
        <v>65</v>
      </c>
      <c r="E392" s="255" t="n">
        <f aca="false">VLOOKUP($B392,[6]Data!$A$10:$E$60000,5,0)</f>
        <v>46</v>
      </c>
      <c r="F392" s="255" t="n">
        <f aca="false">AVERAGE($C386:$C392)</f>
        <v>3886571.42857143</v>
      </c>
      <c r="U392" s="218" t="n">
        <f aca="false">DATE(YEAR(U387),MONTH(U387),DAY(U387)+7)</f>
        <v>36882</v>
      </c>
      <c r="V392" s="265" t="n">
        <f aca="false">AVERAGE($D392:$E392)-$G$3</f>
        <v>-9.5</v>
      </c>
      <c r="W392" s="218" t="n">
        <f aca="false">DATE(YEAR(W391),MONTH(W391),DAY(W391)+1)</f>
        <v>37040</v>
      </c>
      <c r="X392" s="265" t="e">
        <f aca="false">AVERAGE($N392:$O392)-$G$3</f>
        <v>#DIV/0!</v>
      </c>
      <c r="Y392" s="219" t="n">
        <f aca="false">$H$1+($H$2*$V392)</f>
        <v>3206193.70975743</v>
      </c>
      <c r="Z392" s="219" t="e">
        <f aca="false">$Q$1+($Q$2*$X392)</f>
        <v>#DIV/0!</v>
      </c>
      <c r="AC392" s="253" t="n">
        <f aca="false">WEEKDAY(AD392)</f>
        <v>2</v>
      </c>
      <c r="AD392" s="218" t="n">
        <f aca="false">DATE(YEAR(AD391),MONTH(AD391),DAY(AD391)+1)</f>
        <v>36780</v>
      </c>
      <c r="AE392" s="223" t="b">
        <f aca="false">OR(AC392=1,AC392=7)</f>
        <v>0</v>
      </c>
      <c r="AF392" s="267" t="n">
        <f aca="false">IF($AE392=TRUE(),(VLOOKUP($AD392,$W$138:$Z$243,4)),(VLOOKUP($AD392,$U$138:$Z$397,5)))</f>
        <v>3287462.94550319</v>
      </c>
      <c r="AI392" s="253" t="n">
        <f aca="false">AJ392</f>
        <v>36698</v>
      </c>
      <c r="AJ392" s="254" t="n">
        <f aca="false">DATE(YEAR(AJ387),MONTH(AJ387),DAY(AJ387)+7)</f>
        <v>36698</v>
      </c>
      <c r="AK392" s="219" t="n">
        <f aca="false">VLOOKUP($AJ392,data!$B$6:$M$7000,11,0)</f>
        <v>3090000</v>
      </c>
    </row>
    <row r="393" customFormat="false" ht="11.25" hidden="false" customHeight="false" outlineLevel="0" collapsed="false">
      <c r="A393" s="253" t="n">
        <f aca="false">B393</f>
        <v>36885</v>
      </c>
      <c r="B393" s="218" t="n">
        <f aca="false">DATE(YEAR(B388),MONTH(B388),DAY(B388)+7)</f>
        <v>36885</v>
      </c>
      <c r="C393" s="219" t="n">
        <f aca="false">VLOOKUP($B393,data!$B$6:$M$9000,11,0)</f>
        <v>2822000</v>
      </c>
      <c r="D393" s="255" t="n">
        <f aca="false">VLOOKUP($B393,[6]Data!$A$10:$E$60000,4,0)</f>
        <v>66</v>
      </c>
      <c r="E393" s="255" t="n">
        <f aca="false">VLOOKUP($B393,[6]Data!$A$10:$E$60000,5,0)</f>
        <v>45</v>
      </c>
      <c r="F393" s="255" t="n">
        <f aca="false">AVERAGE($C387:$C393)</f>
        <v>3716285.71428571</v>
      </c>
      <c r="U393" s="218" t="n">
        <f aca="false">DATE(YEAR(U388),MONTH(U388),DAY(U388)+7)</f>
        <v>36885</v>
      </c>
      <c r="V393" s="265" t="n">
        <f aca="false">AVERAGE($D393:$E393)-$G$3</f>
        <v>-9.5</v>
      </c>
      <c r="W393" s="218" t="n">
        <f aca="false">DATE(YEAR(W392),MONTH(W392),DAY(W392)+1)</f>
        <v>37041</v>
      </c>
      <c r="X393" s="265" t="e">
        <f aca="false">AVERAGE($N393:$O393)-$G$3</f>
        <v>#DIV/0!</v>
      </c>
      <c r="Y393" s="219" t="n">
        <f aca="false">$H$1+($H$2*$V393)</f>
        <v>3206193.70975743</v>
      </c>
      <c r="Z393" s="219" t="e">
        <f aca="false">$Q$1+($Q$2*$X393)</f>
        <v>#DIV/0!</v>
      </c>
      <c r="AC393" s="253" t="n">
        <f aca="false">WEEKDAY(AD393)</f>
        <v>3</v>
      </c>
      <c r="AD393" s="218" t="n">
        <f aca="false">DATE(YEAR(AD392),MONTH(AD392),DAY(AD392)+1)</f>
        <v>36781</v>
      </c>
      <c r="AE393" s="223" t="b">
        <f aca="false">OR(AC393=1,AC393=7)</f>
        <v>0</v>
      </c>
      <c r="AF393" s="267" t="n">
        <f aca="false">IF($AE393=TRUE(),(VLOOKUP($AD393,$W$138:$Z$243,4)),(VLOOKUP($AD393,$U$138:$Z$397,5)))</f>
        <v>3284692.4033755</v>
      </c>
      <c r="AI393" s="253" t="n">
        <f aca="false">AJ393</f>
        <v>36699</v>
      </c>
      <c r="AJ393" s="254" t="n">
        <f aca="false">DATE(YEAR(AJ388),MONTH(AJ388),DAY(AJ388)+7)</f>
        <v>36699</v>
      </c>
      <c r="AK393" s="219" t="n">
        <f aca="false">VLOOKUP($AJ393,data!$B$6:$M$7000,11,0)</f>
        <v>3070000</v>
      </c>
    </row>
    <row r="394" customFormat="false" ht="11.25" hidden="false" customHeight="false" outlineLevel="0" collapsed="false">
      <c r="A394" s="253" t="n">
        <f aca="false">B394</f>
        <v>36886</v>
      </c>
      <c r="B394" s="218" t="n">
        <f aca="false">DATE(YEAR(B389),MONTH(B389),DAY(B389)+7)</f>
        <v>36886</v>
      </c>
      <c r="C394" s="219" t="n">
        <f aca="false">VLOOKUP($B394,data!$B$6:$M$9000,11,0)</f>
        <v>3435000</v>
      </c>
      <c r="D394" s="255" t="n">
        <f aca="false">VLOOKUP($B394,[6]Data!$A$10:$E$60000,4,0)</f>
        <v>69.5</v>
      </c>
      <c r="E394" s="255" t="n">
        <f aca="false">VLOOKUP($B394,[6]Data!$A$10:$E$60000,5,0)</f>
        <v>44.5</v>
      </c>
      <c r="F394" s="255" t="n">
        <f aca="false">AVERAGE($C388:$C394)</f>
        <v>3655857.14285714</v>
      </c>
      <c r="U394" s="218" t="n">
        <f aca="false">DATE(YEAR(U389),MONTH(U389),DAY(U389)+7)</f>
        <v>36886</v>
      </c>
      <c r="V394" s="265" t="n">
        <f aca="false">AVERAGE($D394:$E394)-$G$3</f>
        <v>-8</v>
      </c>
      <c r="W394" s="218" t="n">
        <f aca="false">DATE(YEAR(W393),MONTH(W393),DAY(W393)+1)</f>
        <v>37042</v>
      </c>
      <c r="X394" s="265" t="e">
        <f aca="false">AVERAGE($N394:$O394)-$G$3</f>
        <v>#DIV/0!</v>
      </c>
      <c r="Y394" s="219" t="n">
        <f aca="false">$H$1+($H$2*$V394)</f>
        <v>3211734.79401282</v>
      </c>
      <c r="Z394" s="219" t="e">
        <f aca="false">$Q$1+($Q$2*$X394)</f>
        <v>#DIV/0!</v>
      </c>
      <c r="AC394" s="253" t="n">
        <f aca="false">WEEKDAY(AD394)</f>
        <v>4</v>
      </c>
      <c r="AD394" s="218" t="n">
        <f aca="false">DATE(YEAR(AD393),MONTH(AD393),DAY(AD393)+1)</f>
        <v>36782</v>
      </c>
      <c r="AE394" s="223" t="b">
        <f aca="false">OR(AC394=1,AC394=7)</f>
        <v>0</v>
      </c>
      <c r="AF394" s="267" t="n">
        <f aca="false">IF($AE394=TRUE(),(VLOOKUP($AD394,$W$138:$Z$243,4)),(VLOOKUP($AD394,$U$138:$Z$397,5)))</f>
        <v>3284692.4033755</v>
      </c>
      <c r="AI394" s="253" t="n">
        <f aca="false">AJ394</f>
        <v>36700</v>
      </c>
      <c r="AJ394" s="254" t="n">
        <f aca="false">DATE(YEAR(AJ389),MONTH(AJ389),DAY(AJ389)+7)</f>
        <v>36700</v>
      </c>
      <c r="AK394" s="219" t="n">
        <f aca="false">VLOOKUP($AJ394,data!$B$6:$M$7000,11,0)</f>
        <v>3132000</v>
      </c>
    </row>
    <row r="395" customFormat="false" ht="11.25" hidden="false" customHeight="false" outlineLevel="0" collapsed="false">
      <c r="A395" s="253" t="n">
        <f aca="false">B395</f>
        <v>36887</v>
      </c>
      <c r="B395" s="218" t="n">
        <f aca="false">DATE(YEAR(B390),MONTH(B390),DAY(B390)+7)</f>
        <v>36887</v>
      </c>
      <c r="C395" s="219" t="n">
        <f aca="false">VLOOKUP($B395,data!$B$6:$M$9000,11,0)</f>
        <v>3597000</v>
      </c>
      <c r="D395" s="255" t="n">
        <f aca="false">VLOOKUP($B395,[6]Data!$A$10:$E$60000,4,0)</f>
        <v>71</v>
      </c>
      <c r="E395" s="255" t="n">
        <f aca="false">VLOOKUP($B395,[6]Data!$A$10:$E$60000,5,0)</f>
        <v>44</v>
      </c>
      <c r="F395" s="255" t="n">
        <f aca="false">AVERAGE($C389:$C395)</f>
        <v>3625714.28571429</v>
      </c>
      <c r="U395" s="218" t="n">
        <f aca="false">DATE(YEAR(U390),MONTH(U390),DAY(U390)+7)</f>
        <v>36887</v>
      </c>
      <c r="V395" s="265" t="n">
        <f aca="false">AVERAGE($D395:$E395)-$G$3</f>
        <v>-7.5</v>
      </c>
      <c r="W395" s="218" t="n">
        <f aca="false">DATE(YEAR(W394),MONTH(W394),DAY(W394)+1)</f>
        <v>37043</v>
      </c>
      <c r="X395" s="265" t="e">
        <f aca="false">AVERAGE($N395:$O395)-$G$3</f>
        <v>#DIV/0!</v>
      </c>
      <c r="Y395" s="219" t="n">
        <f aca="false">$H$1+($H$2*$V395)</f>
        <v>3213581.82209796</v>
      </c>
      <c r="Z395" s="219" t="e">
        <f aca="false">$Q$1+($Q$2*$X395)</f>
        <v>#DIV/0!</v>
      </c>
      <c r="AC395" s="253" t="n">
        <f aca="false">WEEKDAY(AD395)</f>
        <v>5</v>
      </c>
      <c r="AD395" s="218" t="n">
        <f aca="false">DATE(YEAR(AD394),MONTH(AD394),DAY(AD394)+1)</f>
        <v>36783</v>
      </c>
      <c r="AE395" s="223" t="b">
        <f aca="false">OR(AC395=1,AC395=7)</f>
        <v>0</v>
      </c>
      <c r="AF395" s="267" t="n">
        <f aca="false">IF($AE395=TRUE(),(VLOOKUP($AD395,$W$138:$Z$243,4)),(VLOOKUP($AD395,$U$138:$Z$397,5)))</f>
        <v>3293004.02975859</v>
      </c>
      <c r="AI395" s="253" t="n">
        <f aca="false">AJ395</f>
        <v>36703</v>
      </c>
      <c r="AJ395" s="254" t="n">
        <f aca="false">DATE(YEAR(AJ390),MONTH(AJ390),DAY(AJ390)+7)</f>
        <v>36703</v>
      </c>
      <c r="AK395" s="219" t="n">
        <f aca="false">VLOOKUP($AJ395,data!$B$6:$M$7000,11,0)</f>
        <v>3601000</v>
      </c>
    </row>
    <row r="396" customFormat="false" ht="11.25" hidden="false" customHeight="false" outlineLevel="0" collapsed="false">
      <c r="A396" s="253" t="n">
        <f aca="false">B396</f>
        <v>36888</v>
      </c>
      <c r="B396" s="218" t="n">
        <f aca="false">DATE(YEAR(B391),MONTH(B391),DAY(B391)+7)</f>
        <v>36888</v>
      </c>
      <c r="C396" s="219" t="n">
        <f aca="false">VLOOKUP($B396,data!$B$6:$M$9000,11,0)</f>
        <v>3458000</v>
      </c>
      <c r="D396" s="255" t="n">
        <f aca="false">VLOOKUP($B396,[6]Data!$A$10:$E$60000,4,0)</f>
        <v>70.5</v>
      </c>
      <c r="E396" s="255" t="n">
        <f aca="false">VLOOKUP($B396,[6]Data!$A$10:$E$60000,5,0)</f>
        <v>46</v>
      </c>
      <c r="F396" s="255" t="n">
        <f aca="false">AVERAGE($C390:$C396)</f>
        <v>3561714.28571429</v>
      </c>
      <c r="U396" s="218" t="n">
        <f aca="false">DATE(YEAR(U391),MONTH(U391),DAY(U391)+7)</f>
        <v>36888</v>
      </c>
      <c r="V396" s="265" t="n">
        <f aca="false">AVERAGE($D396:$E396)-$G$3</f>
        <v>-6.75</v>
      </c>
      <c r="W396" s="218" t="n">
        <f aca="false">DATE(YEAR(W395),MONTH(W395),DAY(W395)+1)</f>
        <v>37044</v>
      </c>
      <c r="X396" s="265" t="e">
        <f aca="false">AVERAGE($N396:$O396)-$G$3</f>
        <v>#DIV/0!</v>
      </c>
      <c r="Y396" s="219" t="n">
        <f aca="false">$H$1+($H$2*$V396)</f>
        <v>3216352.36422565</v>
      </c>
      <c r="Z396" s="219" t="e">
        <f aca="false">$Q$1+($Q$2*$X396)</f>
        <v>#DIV/0!</v>
      </c>
      <c r="AC396" s="253" t="n">
        <f aca="false">WEEKDAY(AD396)</f>
        <v>6</v>
      </c>
      <c r="AD396" s="218" t="n">
        <f aca="false">DATE(YEAR(AD395),MONTH(AD395),DAY(AD395)+1)</f>
        <v>36784</v>
      </c>
      <c r="AE396" s="223" t="b">
        <f aca="false">OR(AC396=1,AC396=7)</f>
        <v>0</v>
      </c>
      <c r="AF396" s="267" t="n">
        <f aca="false">IF($AE396=TRUE(),(VLOOKUP($AD396,$W$138:$Z$243,4)),(VLOOKUP($AD396,$U$138:$Z$397,5)))</f>
        <v>3293004.02975859</v>
      </c>
      <c r="AI396" s="253" t="n">
        <f aca="false">AJ396</f>
        <v>36704</v>
      </c>
      <c r="AJ396" s="254" t="n">
        <f aca="false">DATE(YEAR(AJ391),MONTH(AJ391),DAY(AJ391)+7)</f>
        <v>36704</v>
      </c>
      <c r="AK396" s="219" t="n">
        <f aca="false">VLOOKUP($AJ396,data!$B$6:$M$7000,11,0)</f>
        <v>3760000</v>
      </c>
    </row>
    <row r="397" customFormat="false" ht="11.25" hidden="false" customHeight="false" outlineLevel="0" collapsed="false">
      <c r="A397" s="253" t="n">
        <f aca="false">B397</f>
        <v>36889</v>
      </c>
      <c r="B397" s="218" t="n">
        <f aca="false">DATE(YEAR(B392),MONTH(B392),DAY(B392)+7)</f>
        <v>36889</v>
      </c>
      <c r="C397" s="219" t="n">
        <f aca="false">VLOOKUP($B397,data!$B$6:$M$9000,11,0)</f>
        <v>3247000</v>
      </c>
      <c r="D397" s="255" t="n">
        <f aca="false">VLOOKUP($B397,[6]Data!$A$10:$E$60000,4,0)</f>
        <v>66</v>
      </c>
      <c r="E397" s="255" t="n">
        <f aca="false">VLOOKUP($B397,[6]Data!$A$10:$E$60000,5,0)</f>
        <v>39</v>
      </c>
      <c r="F397" s="255" t="n">
        <f aca="false">AVERAGE($C391:$C397)</f>
        <v>3464571.42857143</v>
      </c>
      <c r="U397" s="218" t="n">
        <f aca="false">DATE(YEAR(U392),MONTH(U392),DAY(U392)+7)</f>
        <v>36889</v>
      </c>
      <c r="V397" s="265" t="n">
        <f aca="false">AVERAGE($D397:$E397)-$G$3</f>
        <v>-12.5</v>
      </c>
      <c r="W397" s="218" t="n">
        <f aca="false">DATE(YEAR(W396),MONTH(W396),DAY(W396)+1)</f>
        <v>37045</v>
      </c>
      <c r="X397" s="265" t="e">
        <f aca="false">AVERAGE($N397:$O397)-$G$3</f>
        <v>#DIV/0!</v>
      </c>
      <c r="Y397" s="219" t="n">
        <f aca="false">$H$1+($H$2*$V397)</f>
        <v>3195111.54124665</v>
      </c>
      <c r="Z397" s="219" t="e">
        <f aca="false">$Q$1+($Q$2*$X397)</f>
        <v>#DIV/0!</v>
      </c>
      <c r="AC397" s="253" t="n">
        <f aca="false">WEEKDAY(AD397)</f>
        <v>7</v>
      </c>
      <c r="AD397" s="218" t="n">
        <f aca="false">DATE(YEAR(AD396),MONTH(AD396),DAY(AD396)+1)</f>
        <v>36785</v>
      </c>
      <c r="AE397" s="223" t="b">
        <f aca="false">OR(AC397=1,AC397=7)</f>
        <v>1</v>
      </c>
      <c r="AF397" s="267" t="n">
        <f aca="false">IF($AE397=TRUE(),(VLOOKUP($AD397,$W$138:$Z$243,4)),(VLOOKUP($AD397,$U$138:$Z$397,5)))</f>
        <v>2745927.36545295</v>
      </c>
      <c r="AI397" s="253" t="n">
        <f aca="false">AJ397</f>
        <v>36705</v>
      </c>
      <c r="AJ397" s="254" t="n">
        <f aca="false">DATE(YEAR(AJ392),MONTH(AJ392),DAY(AJ392)+7)</f>
        <v>36705</v>
      </c>
      <c r="AK397" s="219" t="n">
        <f aca="false">VLOOKUP($AJ397,data!$B$6:$M$7000,11,0)</f>
        <v>3675000</v>
      </c>
    </row>
    <row r="398" customFormat="false" ht="11.25" hidden="false" customHeight="false" outlineLevel="0" collapsed="false">
      <c r="A398" s="253"/>
      <c r="AC398" s="253" t="n">
        <f aca="false">WEEKDAY(AD398)</f>
        <v>1</v>
      </c>
      <c r="AD398" s="218" t="n">
        <f aca="false">DATE(YEAR(AD397),MONTH(AD397),DAY(AD397)+1)</f>
        <v>36786</v>
      </c>
      <c r="AE398" s="223" t="b">
        <f aca="false">OR(AC398=1,AC398=7)</f>
        <v>1</v>
      </c>
      <c r="AF398" s="267" t="n">
        <f aca="false">IF($AE398=TRUE(),(VLOOKUP($AD398,$W$138:$Z$243,4)),(VLOOKUP($AD398,$U$138:$Z$397,5)))</f>
        <v>2742096.1316144</v>
      </c>
      <c r="AI398" s="253" t="n">
        <f aca="false">AJ398</f>
        <v>36706</v>
      </c>
      <c r="AJ398" s="254" t="n">
        <f aca="false">DATE(YEAR(AJ393),MONTH(AJ393),DAY(AJ393)+7)</f>
        <v>36706</v>
      </c>
      <c r="AK398" s="219" t="n">
        <f aca="false">VLOOKUP($AJ398,data!$B$6:$M$7000,11,0)</f>
        <v>3588000</v>
      </c>
    </row>
    <row r="399" customFormat="false" ht="11.25" hidden="false" customHeight="false" outlineLevel="0" collapsed="false">
      <c r="A399" s="253"/>
      <c r="AC399" s="253" t="n">
        <f aca="false">WEEKDAY(AD399)</f>
        <v>2</v>
      </c>
      <c r="AD399" s="218" t="n">
        <f aca="false">DATE(YEAR(AD398),MONTH(AD398),DAY(AD398)+1)</f>
        <v>36787</v>
      </c>
      <c r="AE399" s="223" t="b">
        <f aca="false">OR(AC399=1,AC399=7)</f>
        <v>0</v>
      </c>
      <c r="AF399" s="267" t="n">
        <f aca="false">IF($AE399=TRUE(),(VLOOKUP($AD399,$W$138:$Z$243,4)),(VLOOKUP($AD399,$U$138:$Z$397,5)))</f>
        <v>3289309.97358833</v>
      </c>
      <c r="AI399" s="253" t="n">
        <f aca="false">AJ399</f>
        <v>36707</v>
      </c>
      <c r="AJ399" s="254" t="n">
        <f aca="false">DATE(YEAR(AJ394),MONTH(AJ394),DAY(AJ394)+7)</f>
        <v>36707</v>
      </c>
      <c r="AK399" s="219" t="n">
        <f aca="false">VLOOKUP($AJ399,data!$B$6:$M$7000,11,0)</f>
        <v>3347000</v>
      </c>
    </row>
    <row r="400" customFormat="false" ht="11.25" hidden="false" customHeight="false" outlineLevel="0" collapsed="false">
      <c r="A400" s="253"/>
      <c r="AC400" s="253" t="n">
        <f aca="false">WEEKDAY(AD400)</f>
        <v>3</v>
      </c>
      <c r="AD400" s="218" t="n">
        <f aca="false">DATE(YEAR(AD399),MONTH(AD399),DAY(AD399)+1)</f>
        <v>36788</v>
      </c>
      <c r="AE400" s="223" t="b">
        <f aca="false">OR(AC400=1,AC400=7)</f>
        <v>0</v>
      </c>
      <c r="AF400" s="267" t="n">
        <f aca="false">IF($AE400=TRUE(),(VLOOKUP($AD400,$W$138:$Z$243,4)),(VLOOKUP($AD400,$U$138:$Z$397,5)))</f>
        <v>3287462.94550319</v>
      </c>
      <c r="AI400" s="253" t="n">
        <f aca="false">AJ400</f>
        <v>36710</v>
      </c>
      <c r="AJ400" s="254" t="n">
        <f aca="false">DATE(YEAR(AJ395),MONTH(AJ395),DAY(AJ395)+7)</f>
        <v>36710</v>
      </c>
      <c r="AK400" s="219" t="n">
        <f aca="false">VLOOKUP($AJ400,data!$B$6:$M$7000,11,0)</f>
        <v>2953000</v>
      </c>
    </row>
    <row r="401" customFormat="false" ht="11.25" hidden="false" customHeight="false" outlineLevel="0" collapsed="false">
      <c r="A401" s="253"/>
      <c r="AC401" s="253" t="n">
        <f aca="false">WEEKDAY(AD401)</f>
        <v>4</v>
      </c>
      <c r="AD401" s="218" t="n">
        <f aca="false">DATE(YEAR(AD400),MONTH(AD400),DAY(AD400)+1)</f>
        <v>36789</v>
      </c>
      <c r="AE401" s="223" t="b">
        <f aca="false">OR(AC401=1,AC401=7)</f>
        <v>0</v>
      </c>
      <c r="AF401" s="267" t="n">
        <f aca="false">IF($AE401=TRUE(),(VLOOKUP($AD401,$W$138:$Z$243,4)),(VLOOKUP($AD401,$U$138:$Z$397,5)))</f>
        <v>3291157.00167346</v>
      </c>
      <c r="AI401" s="253" t="n">
        <f aca="false">AJ401</f>
        <v>36711</v>
      </c>
      <c r="AJ401" s="254" t="n">
        <f aca="false">DATE(YEAR(AJ396),MONTH(AJ396),DAY(AJ396)+7)</f>
        <v>36711</v>
      </c>
      <c r="AK401" s="219" t="n">
        <f aca="false">VLOOKUP($AJ401,data!$B$6:$M$7000,11,0)</f>
        <v>2483000</v>
      </c>
    </row>
    <row r="402" customFormat="false" ht="11.25" hidden="false" customHeight="false" outlineLevel="0" collapsed="false">
      <c r="A402" s="253"/>
      <c r="AC402" s="253" t="n">
        <f aca="false">WEEKDAY(AD402)</f>
        <v>5</v>
      </c>
      <c r="AD402" s="218" t="n">
        <f aca="false">DATE(YEAR(AD401),MONTH(AD401),DAY(AD401)+1)</f>
        <v>36790</v>
      </c>
      <c r="AE402" s="223" t="b">
        <f aca="false">OR(AC402=1,AC402=7)</f>
        <v>0</v>
      </c>
      <c r="AF402" s="267" t="n">
        <f aca="false">IF($AE402=TRUE(),(VLOOKUP($AD402,$W$138:$Z$243,4)),(VLOOKUP($AD402,$U$138:$Z$397,5)))</f>
        <v>3268992.66465188</v>
      </c>
      <c r="AI402" s="253" t="n">
        <f aca="false">AJ402</f>
        <v>36712</v>
      </c>
      <c r="AJ402" s="254" t="n">
        <f aca="false">DATE(YEAR(AJ397),MONTH(AJ397),DAY(AJ397)+7)</f>
        <v>36712</v>
      </c>
      <c r="AK402" s="219" t="n">
        <f aca="false">VLOOKUP($AJ402,data!$B$6:$M$7000,11,0)</f>
        <v>3139000</v>
      </c>
    </row>
    <row r="403" customFormat="false" ht="11.25" hidden="false" customHeight="false" outlineLevel="0" collapsed="false">
      <c r="A403" s="253"/>
      <c r="AC403" s="253" t="n">
        <f aca="false">WEEKDAY(AD403)</f>
        <v>6</v>
      </c>
      <c r="AD403" s="218" t="n">
        <f aca="false">DATE(YEAR(AD402),MONTH(AD402),DAY(AD402)+1)</f>
        <v>36791</v>
      </c>
      <c r="AE403" s="223" t="b">
        <f aca="false">OR(AC403=1,AC403=7)</f>
        <v>0</v>
      </c>
      <c r="AF403" s="267" t="n">
        <f aca="false">IF($AE403=TRUE(),(VLOOKUP($AD403,$W$138:$Z$243,4)),(VLOOKUP($AD403,$U$138:$Z$397,5)))</f>
        <v>3268992.66465188</v>
      </c>
      <c r="AI403" s="253" t="n">
        <f aca="false">AJ403</f>
        <v>36713</v>
      </c>
      <c r="AJ403" s="254" t="n">
        <f aca="false">DATE(YEAR(AJ398),MONTH(AJ398),DAY(AJ398)+7)</f>
        <v>36713</v>
      </c>
      <c r="AK403" s="219" t="n">
        <f aca="false">VLOOKUP($AJ403,data!$B$6:$M$7000,11,0)</f>
        <v>3166000</v>
      </c>
    </row>
    <row r="404" customFormat="false" ht="11.25" hidden="false" customHeight="false" outlineLevel="0" collapsed="false">
      <c r="A404" s="253"/>
      <c r="AC404" s="253" t="n">
        <f aca="false">WEEKDAY(AD404)</f>
        <v>7</v>
      </c>
      <c r="AD404" s="218" t="n">
        <f aca="false">DATE(YEAR(AD403),MONTH(AD403),DAY(AD403)+1)</f>
        <v>36792</v>
      </c>
      <c r="AE404" s="223" t="b">
        <f aca="false">OR(AC404=1,AC404=7)</f>
        <v>1</v>
      </c>
      <c r="AF404" s="267" t="n">
        <f aca="false">IF($AE404=TRUE(),(VLOOKUP($AD404,$W$138:$Z$243,4)),(VLOOKUP($AD404,$U$138:$Z$397,5)))</f>
        <v>2779131.39205363</v>
      </c>
      <c r="AI404" s="253" t="n">
        <f aca="false">AJ404</f>
        <v>36714</v>
      </c>
      <c r="AJ404" s="254" t="n">
        <f aca="false">DATE(YEAR(AJ399),MONTH(AJ399),DAY(AJ399)+7)</f>
        <v>36714</v>
      </c>
      <c r="AK404" s="219" t="n">
        <f aca="false">VLOOKUP($AJ404,data!$B$6:$M$7000,11,0)</f>
        <v>3008000</v>
      </c>
    </row>
    <row r="405" customFormat="false" ht="11.25" hidden="false" customHeight="false" outlineLevel="0" collapsed="false">
      <c r="A405" s="253"/>
      <c r="AC405" s="253" t="n">
        <f aca="false">WEEKDAY(AD405)</f>
        <v>1</v>
      </c>
      <c r="AD405" s="218" t="n">
        <f aca="false">DATE(YEAR(AD404),MONTH(AD404),DAY(AD404)+1)</f>
        <v>36793</v>
      </c>
      <c r="AE405" s="223" t="b">
        <f aca="false">OR(AC405=1,AC405=7)</f>
        <v>1</v>
      </c>
      <c r="AF405" s="267" t="n">
        <f aca="false">IF($AE405=TRUE(),(VLOOKUP($AD405,$W$138:$Z$243,4)),(VLOOKUP($AD405,$U$138:$Z$397,5)))</f>
        <v>2782962.62589217</v>
      </c>
      <c r="AI405" s="253" t="n">
        <f aca="false">AJ405</f>
        <v>36717</v>
      </c>
      <c r="AJ405" s="254" t="n">
        <f aca="false">DATE(YEAR(AJ400),MONTH(AJ400),DAY(AJ400)+7)</f>
        <v>36717</v>
      </c>
      <c r="AK405" s="219" t="n">
        <f aca="false">VLOOKUP($AJ405,data!$B$6:$M$7000,11,0)</f>
        <v>3256000</v>
      </c>
    </row>
    <row r="406" customFormat="false" ht="11.25" hidden="false" customHeight="false" outlineLevel="0" collapsed="false">
      <c r="A406" s="253"/>
      <c r="AC406" s="253" t="n">
        <f aca="false">WEEKDAY(AD406)</f>
        <v>2</v>
      </c>
      <c r="AD406" s="218" t="n">
        <f aca="false">DATE(YEAR(AD405),MONTH(AD405),DAY(AD405)+1)</f>
        <v>36794</v>
      </c>
      <c r="AE406" s="223" t="b">
        <f aca="false">OR(AC406=1,AC406=7)</f>
        <v>0</v>
      </c>
      <c r="AF406" s="267" t="e">
        <f aca="false">IF($AE406=TRUE(),(VLOOKUP($AD406,$W$138:$Z$243,4)),(VLOOKUP($AD406,$U$138:$Z$397,5)))</f>
        <v>#N/A</v>
      </c>
      <c r="AI406" s="253" t="n">
        <f aca="false">AJ406</f>
        <v>36718</v>
      </c>
      <c r="AJ406" s="254" t="n">
        <f aca="false">DATE(YEAR(AJ401),MONTH(AJ401),DAY(AJ401)+7)</f>
        <v>36718</v>
      </c>
      <c r="AK406" s="219" t="n">
        <f aca="false">VLOOKUP($AJ406,data!$B$6:$M$7000,11,0)</f>
        <v>3342000</v>
      </c>
    </row>
    <row r="407" customFormat="false" ht="11.25" hidden="false" customHeight="false" outlineLevel="0" collapsed="false">
      <c r="A407" s="253"/>
      <c r="AC407" s="253" t="n">
        <f aca="false">WEEKDAY(AD407)</f>
        <v>3</v>
      </c>
      <c r="AD407" s="218" t="n">
        <f aca="false">DATE(YEAR(AD406),MONTH(AD406),DAY(AD406)+1)</f>
        <v>36795</v>
      </c>
      <c r="AE407" s="223" t="b">
        <f aca="false">OR(AC407=1,AC407=7)</f>
        <v>0</v>
      </c>
      <c r="AF407" s="267" t="n">
        <f aca="false">IF($AE407=TRUE(),(VLOOKUP($AD407,$W$138:$Z$243,4)),(VLOOKUP($AD407,$U$138:$Z$397,5)))</f>
        <v>3277304.29103497</v>
      </c>
      <c r="AI407" s="253" t="n">
        <f aca="false">AJ407</f>
        <v>36719</v>
      </c>
      <c r="AJ407" s="254" t="n">
        <f aca="false">DATE(YEAR(AJ402),MONTH(AJ402),DAY(AJ402)+7)</f>
        <v>36719</v>
      </c>
      <c r="AK407" s="219" t="n">
        <f aca="false">VLOOKUP($AJ407,data!$B$6:$M$7000,11,0)</f>
        <v>3349000</v>
      </c>
    </row>
    <row r="408" customFormat="false" ht="11.25" hidden="false" customHeight="false" outlineLevel="0" collapsed="false">
      <c r="A408" s="253"/>
      <c r="AC408" s="253" t="n">
        <f aca="false">WEEKDAY(AD408)</f>
        <v>4</v>
      </c>
      <c r="AD408" s="218" t="n">
        <f aca="false">DATE(YEAR(AD407),MONTH(AD407),DAY(AD407)+1)</f>
        <v>36796</v>
      </c>
      <c r="AE408" s="223" t="b">
        <f aca="false">OR(AC408=1,AC408=7)</f>
        <v>0</v>
      </c>
      <c r="AF408" s="267" t="n">
        <f aca="false">IF($AE408=TRUE(),(VLOOKUP($AD408,$W$138:$Z$243,4)),(VLOOKUP($AD408,$U$138:$Z$397,5)))</f>
        <v>3272686.72082215</v>
      </c>
      <c r="AI408" s="253" t="n">
        <f aca="false">AJ408</f>
        <v>36720</v>
      </c>
      <c r="AJ408" s="254" t="n">
        <f aca="false">DATE(YEAR(AJ403),MONTH(AJ403),DAY(AJ403)+7)</f>
        <v>36720</v>
      </c>
      <c r="AK408" s="219" t="n">
        <f aca="false">VLOOKUP($AJ408,data!$B$6:$M$7000,11,0)</f>
        <v>3306000</v>
      </c>
    </row>
    <row r="409" customFormat="false" ht="11.25" hidden="false" customHeight="false" outlineLevel="0" collapsed="false">
      <c r="A409" s="253"/>
      <c r="AC409" s="253" t="n">
        <f aca="false">WEEKDAY(AD409)</f>
        <v>5</v>
      </c>
      <c r="AD409" s="218" t="n">
        <f aca="false">DATE(YEAR(AD408),MONTH(AD408),DAY(AD408)+1)</f>
        <v>36797</v>
      </c>
      <c r="AE409" s="223" t="b">
        <f aca="false">OR(AC409=1,AC409=7)</f>
        <v>0</v>
      </c>
      <c r="AF409" s="267" t="n">
        <f aca="false">IF($AE409=TRUE(),(VLOOKUP($AD409,$W$138:$Z$243,4)),(VLOOKUP($AD409,$U$138:$Z$397,5)))</f>
        <v>3259757.52422623</v>
      </c>
      <c r="AI409" s="253" t="n">
        <f aca="false">AJ409</f>
        <v>36721</v>
      </c>
      <c r="AJ409" s="254" t="n">
        <f aca="false">DATE(YEAR(AJ404),MONTH(AJ404),DAY(AJ404)+7)</f>
        <v>36721</v>
      </c>
      <c r="AK409" s="219" t="n">
        <f aca="false">VLOOKUP($AJ409,data!$B$6:$M$7000,11,0)</f>
        <v>3258000</v>
      </c>
    </row>
    <row r="410" customFormat="false" ht="11.25" hidden="false" customHeight="false" outlineLevel="0" collapsed="false">
      <c r="A410" s="253"/>
      <c r="AC410" s="253" t="n">
        <f aca="false">WEEKDAY(AD410)</f>
        <v>6</v>
      </c>
      <c r="AD410" s="218" t="n">
        <f aca="false">DATE(YEAR(AD409),MONTH(AD409),DAY(AD409)+1)</f>
        <v>36798</v>
      </c>
      <c r="AE410" s="223" t="b">
        <f aca="false">OR(AC410=1,AC410=7)</f>
        <v>0</v>
      </c>
      <c r="AF410" s="267" t="n">
        <f aca="false">IF($AE410=TRUE(),(VLOOKUP($AD410,$W$138:$Z$243,4)),(VLOOKUP($AD410,$U$138:$Z$397,5)))</f>
        <v>3259757.52422623</v>
      </c>
      <c r="AI410" s="253" t="n">
        <f aca="false">AJ410</f>
        <v>36724</v>
      </c>
      <c r="AJ410" s="254" t="n">
        <f aca="false">DATE(YEAR(AJ405),MONTH(AJ405),DAY(AJ405)+7)</f>
        <v>36724</v>
      </c>
      <c r="AK410" s="219" t="n">
        <f aca="false">VLOOKUP($AJ410,data!$B$6:$M$7000,11,0)</f>
        <v>3409000</v>
      </c>
    </row>
    <row r="411" customFormat="false" ht="11.25" hidden="false" customHeight="false" outlineLevel="0" collapsed="false">
      <c r="A411" s="253"/>
      <c r="AC411" s="253" t="n">
        <f aca="false">WEEKDAY(AD411)</f>
        <v>7</v>
      </c>
      <c r="AD411" s="218" t="n">
        <f aca="false">DATE(YEAR(AD410),MONTH(AD410),DAY(AD410)+1)</f>
        <v>36799</v>
      </c>
      <c r="AE411" s="223" t="b">
        <f aca="false">OR(AC411=1,AC411=7)</f>
        <v>1</v>
      </c>
      <c r="AF411" s="267" t="n">
        <f aca="false">IF($AE411=TRUE(),(VLOOKUP($AD411,$W$138:$Z$243,4)),(VLOOKUP($AD411,$U$138:$Z$397,5)))</f>
        <v>2791902.17151544</v>
      </c>
      <c r="AI411" s="253" t="n">
        <f aca="false">AJ411</f>
        <v>36725</v>
      </c>
      <c r="AJ411" s="254" t="n">
        <f aca="false">DATE(YEAR(AJ406),MONTH(AJ406),DAY(AJ406)+7)</f>
        <v>36725</v>
      </c>
      <c r="AK411" s="219" t="n">
        <f aca="false">VLOOKUP($AJ411,data!$B$6:$M$7000,11,0)</f>
        <v>3577000</v>
      </c>
    </row>
    <row r="412" customFormat="false" ht="11.25" hidden="false" customHeight="false" outlineLevel="0" collapsed="false">
      <c r="A412" s="253"/>
      <c r="AC412" s="253" t="n">
        <f aca="false">WEEKDAY(AD412)</f>
        <v>1</v>
      </c>
      <c r="AD412" s="218" t="n">
        <f aca="false">DATE(YEAR(AD411),MONTH(AD411),DAY(AD411)+1)</f>
        <v>36800</v>
      </c>
      <c r="AE412" s="223" t="b">
        <f aca="false">OR(AC412=1,AC412=7)</f>
        <v>1</v>
      </c>
      <c r="AF412" s="267" t="n">
        <f aca="false">IF($AE412=TRUE(),(VLOOKUP($AD412,$W$138:$Z$243,4)),(VLOOKUP($AD412,$U$138:$Z$397,5)))</f>
        <v>2791902.17151544</v>
      </c>
    </row>
    <row r="413" customFormat="false" ht="11.25" hidden="false" customHeight="false" outlineLevel="0" collapsed="false">
      <c r="A413" s="253"/>
      <c r="AC413" s="253" t="n">
        <f aca="false">WEEKDAY(AD413)</f>
        <v>2</v>
      </c>
      <c r="AD413" s="218" t="n">
        <f aca="false">DATE(YEAR(AD412),MONTH(AD412),DAY(AD412)+1)</f>
        <v>36801</v>
      </c>
      <c r="AE413" s="223" t="b">
        <f aca="false">OR(AC413=1,AC413=7)</f>
        <v>0</v>
      </c>
      <c r="AF413" s="267" t="n">
        <f aca="false">IF($AE413=TRUE(),(VLOOKUP($AD413,$W$138:$Z$243,4)),(VLOOKUP($AD413,$U$138:$Z$397,5)))</f>
        <v>3276380.77699241</v>
      </c>
    </row>
    <row r="414" customFormat="false" ht="11.25" hidden="false" customHeight="false" outlineLevel="0" collapsed="false">
      <c r="A414" s="253"/>
      <c r="AC414" s="253" t="n">
        <f aca="false">WEEKDAY(AD414)</f>
        <v>3</v>
      </c>
      <c r="AD414" s="218" t="n">
        <f aca="false">DATE(YEAR(AD413),MONTH(AD413),DAY(AD413)+1)</f>
        <v>36802</v>
      </c>
      <c r="AE414" s="223" t="b">
        <f aca="false">OR(AC414=1,AC414=7)</f>
        <v>0</v>
      </c>
      <c r="AF414" s="267" t="n">
        <f aca="false">IF($AE414=TRUE(),(VLOOKUP($AD414,$W$138:$Z$243,4)),(VLOOKUP($AD414,$U$138:$Z$397,5)))</f>
        <v>3276380.77699241</v>
      </c>
    </row>
    <row r="415" customFormat="false" ht="11.25" hidden="false" customHeight="false" outlineLevel="0" collapsed="false">
      <c r="A415" s="253"/>
      <c r="AC415" s="253" t="n">
        <f aca="false">WEEKDAY(AD415)</f>
        <v>4</v>
      </c>
      <c r="AD415" s="218" t="n">
        <f aca="false">DATE(YEAR(AD414),MONTH(AD414),DAY(AD414)+1)</f>
        <v>36803</v>
      </c>
      <c r="AE415" s="223" t="b">
        <f aca="false">OR(AC415=1,AC415=7)</f>
        <v>0</v>
      </c>
      <c r="AF415" s="267" t="n">
        <f aca="false">IF($AE415=TRUE(),(VLOOKUP($AD415,$W$138:$Z$243,4)),(VLOOKUP($AD415,$U$138:$Z$397,5)))</f>
        <v>3256986.98209853</v>
      </c>
    </row>
    <row r="416" customFormat="false" ht="11.25" hidden="false" customHeight="false" outlineLevel="0" collapsed="false">
      <c r="A416" s="253"/>
      <c r="AC416" s="253" t="n">
        <f aca="false">WEEKDAY(AD416)</f>
        <v>5</v>
      </c>
      <c r="AD416" s="218" t="n">
        <f aca="false">DATE(YEAR(AD415),MONTH(AD415),DAY(AD415)+1)</f>
        <v>36804</v>
      </c>
      <c r="AE416" s="223" t="b">
        <f aca="false">OR(AC416=1,AC416=7)</f>
        <v>0</v>
      </c>
      <c r="AF416" s="267" t="n">
        <f aca="false">IF($AE416=TRUE(),(VLOOKUP($AD416,$W$138:$Z$243,4)),(VLOOKUP($AD416,$U$138:$Z$397,5)))</f>
        <v>3264375.09443906</v>
      </c>
    </row>
    <row r="417" customFormat="false" ht="11.25" hidden="false" customHeight="false" outlineLevel="0" collapsed="false">
      <c r="A417" s="253"/>
      <c r="AC417" s="253" t="n">
        <f aca="false">WEEKDAY(AD417)</f>
        <v>6</v>
      </c>
      <c r="AD417" s="218" t="n">
        <f aca="false">DATE(YEAR(AD416),MONTH(AD416),DAY(AD416)+1)</f>
        <v>36805</v>
      </c>
      <c r="AE417" s="223" t="b">
        <f aca="false">OR(AC417=1,AC417=7)</f>
        <v>0</v>
      </c>
      <c r="AF417" s="267" t="n">
        <f aca="false">IF($AE417=TRUE(),(VLOOKUP($AD417,$W$138:$Z$243,4)),(VLOOKUP($AD417,$U$138:$Z$397,5)))</f>
        <v>3264375.09443906</v>
      </c>
    </row>
    <row r="418" customFormat="false" ht="11.25" hidden="false" customHeight="false" outlineLevel="0" collapsed="false">
      <c r="A418" s="253"/>
      <c r="AC418" s="253" t="n">
        <f aca="false">WEEKDAY(AD418)</f>
        <v>7</v>
      </c>
      <c r="AD418" s="218" t="n">
        <f aca="false">DATE(YEAR(AD417),MONTH(AD417),DAY(AD417)+1)</f>
        <v>36806</v>
      </c>
      <c r="AE418" s="223" t="b">
        <f aca="false">OR(AC418=1,AC418=7)</f>
        <v>1</v>
      </c>
      <c r="AF418" s="267" t="n">
        <f aca="false">IF($AE418=TRUE(),(VLOOKUP($AD418,$W$138:$Z$243,4)),(VLOOKUP($AD418,$U$138:$Z$397,5)))</f>
        <v>2785516.78178454</v>
      </c>
    </row>
    <row r="419" customFormat="false" ht="11.25" hidden="false" customHeight="false" outlineLevel="0" collapsed="false">
      <c r="A419" s="253"/>
      <c r="AC419" s="253" t="n">
        <f aca="false">WEEKDAY(AD419)</f>
        <v>1</v>
      </c>
      <c r="AD419" s="218" t="n">
        <f aca="false">DATE(YEAR(AD418),MONTH(AD418),DAY(AD418)+1)</f>
        <v>36807</v>
      </c>
      <c r="AE419" s="223" t="b">
        <f aca="false">OR(AC419=1,AC419=7)</f>
        <v>1</v>
      </c>
      <c r="AF419" s="267" t="n">
        <f aca="false">IF($AE419=TRUE(),(VLOOKUP($AD419,$W$138:$Z$243,4)),(VLOOKUP($AD419,$U$138:$Z$397,5)))</f>
        <v>2799564.63919252</v>
      </c>
    </row>
    <row r="420" customFormat="false" ht="11.25" hidden="false" customHeight="false" outlineLevel="0" collapsed="false">
      <c r="A420" s="253"/>
      <c r="AC420" s="253" t="n">
        <f aca="false">WEEKDAY(AD420)</f>
        <v>2</v>
      </c>
      <c r="AD420" s="218" t="n">
        <f aca="false">DATE(YEAR(AD419),MONTH(AD419),DAY(AD419)+1)</f>
        <v>36808</v>
      </c>
      <c r="AE420" s="223" t="b">
        <f aca="false">OR(AC420=1,AC420=7)</f>
        <v>0</v>
      </c>
      <c r="AF420" s="267" t="n">
        <f aca="false">IF($AE420=TRUE(),(VLOOKUP($AD420,$W$138:$Z$243,4)),(VLOOKUP($AD420,$U$138:$Z$397,5)))</f>
        <v>3254216.43997084</v>
      </c>
    </row>
    <row r="421" customFormat="false" ht="11.25" hidden="false" customHeight="false" outlineLevel="0" collapsed="false">
      <c r="A421" s="253"/>
      <c r="AC421" s="253" t="n">
        <f aca="false">WEEKDAY(AD421)</f>
        <v>3</v>
      </c>
      <c r="AD421" s="218" t="n">
        <f aca="false">DATE(YEAR(AD420),MONTH(AD420),DAY(AD420)+1)</f>
        <v>36809</v>
      </c>
      <c r="AE421" s="223" t="b">
        <f aca="false">OR(AC421=1,AC421=7)</f>
        <v>0</v>
      </c>
      <c r="AF421" s="267" t="n">
        <f aca="false">IF($AE421=TRUE(),(VLOOKUP($AD421,$W$138:$Z$243,4)),(VLOOKUP($AD421,$U$138:$Z$397,5)))</f>
        <v>3227434.53273644</v>
      </c>
    </row>
    <row r="422" customFormat="false" ht="11.25" hidden="false" customHeight="false" outlineLevel="0" collapsed="false">
      <c r="A422" s="253"/>
      <c r="AC422" s="253" t="n">
        <f aca="false">WEEKDAY(AD422)</f>
        <v>4</v>
      </c>
      <c r="AD422" s="218" t="n">
        <f aca="false">DATE(YEAR(AD421),MONTH(AD421),DAY(AD421)+1)</f>
        <v>36810</v>
      </c>
      <c r="AE422" s="223" t="b">
        <f aca="false">OR(AC422=1,AC422=7)</f>
        <v>0</v>
      </c>
      <c r="AF422" s="267" t="n">
        <f aca="false">IF($AE422=TRUE(),(VLOOKUP($AD422,$W$138:$Z$243,4)),(VLOOKUP($AD422,$U$138:$Z$397,5)))</f>
        <v>3220046.42039591</v>
      </c>
    </row>
    <row r="423" customFormat="false" ht="11.25" hidden="false" customHeight="false" outlineLevel="0" collapsed="false">
      <c r="A423" s="253"/>
      <c r="AC423" s="253" t="n">
        <f aca="false">WEEKDAY(AD423)</f>
        <v>5</v>
      </c>
      <c r="AD423" s="218" t="n">
        <f aca="false">DATE(YEAR(AD422),MONTH(AD422),DAY(AD422)+1)</f>
        <v>36811</v>
      </c>
      <c r="AE423" s="223" t="b">
        <f aca="false">OR(AC423=1,AC423=7)</f>
        <v>0</v>
      </c>
      <c r="AF423" s="267" t="n">
        <f aca="false">IF($AE423=TRUE(),(VLOOKUP($AD423,$W$138:$Z$243,4)),(VLOOKUP($AD423,$U$138:$Z$397,5)))</f>
        <v>3224663.99060874</v>
      </c>
    </row>
    <row r="424" customFormat="false" ht="11.25" hidden="false" customHeight="false" outlineLevel="0" collapsed="false">
      <c r="A424" s="253"/>
      <c r="AC424" s="253" t="n">
        <f aca="false">WEEKDAY(AD424)</f>
        <v>6</v>
      </c>
      <c r="AD424" s="218" t="n">
        <f aca="false">DATE(YEAR(AD423),MONTH(AD423),DAY(AD423)+1)</f>
        <v>36812</v>
      </c>
      <c r="AE424" s="223" t="b">
        <f aca="false">OR(AC424=1,AC424=7)</f>
        <v>0</v>
      </c>
      <c r="AF424" s="267" t="n">
        <f aca="false">IF($AE424=TRUE(),(VLOOKUP($AD424,$W$138:$Z$243,4)),(VLOOKUP($AD424,$U$138:$Z$397,5)))</f>
        <v>3224663.99060874</v>
      </c>
    </row>
    <row r="425" customFormat="false" ht="11.25" hidden="false" customHeight="false" outlineLevel="0" collapsed="false">
      <c r="A425" s="253"/>
      <c r="AC425" s="253" t="n">
        <f aca="false">WEEKDAY(AD425)</f>
        <v>7</v>
      </c>
      <c r="AD425" s="218" t="n">
        <f aca="false">DATE(YEAR(AD424),MONTH(AD424),DAY(AD424)+1)</f>
        <v>36813</v>
      </c>
      <c r="AE425" s="223" t="b">
        <f aca="false">OR(AC425=1,AC425=7)</f>
        <v>1</v>
      </c>
      <c r="AF425" s="267" t="n">
        <f aca="false">IF($AE425=TRUE(),(VLOOKUP($AD425,$W$138:$Z$243,4)),(VLOOKUP($AD425,$U$138:$Z$397,5)))</f>
        <v>2840431.13347029</v>
      </c>
    </row>
    <row r="426" customFormat="false" ht="11.25" hidden="false" customHeight="false" outlineLevel="0" collapsed="false">
      <c r="A426" s="253"/>
      <c r="AC426" s="253" t="n">
        <f aca="false">WEEKDAY(AD426)</f>
        <v>1</v>
      </c>
      <c r="AD426" s="218" t="n">
        <f aca="false">DATE(YEAR(AD425),MONTH(AD425),DAY(AD425)+1)</f>
        <v>36814</v>
      </c>
      <c r="AE426" s="223" t="b">
        <f aca="false">OR(AC426=1,AC426=7)</f>
        <v>1</v>
      </c>
      <c r="AF426" s="267" t="n">
        <f aca="false">IF($AE426=TRUE(),(VLOOKUP($AD426,$W$138:$Z$243,4)),(VLOOKUP($AD426,$U$138:$Z$397,5)))</f>
        <v>2817443.73043904</v>
      </c>
    </row>
    <row r="427" customFormat="false" ht="11.25" hidden="false" customHeight="false" outlineLevel="0" collapsed="false">
      <c r="A427" s="253"/>
      <c r="AC427" s="253" t="n">
        <f aca="false">WEEKDAY(AD427)</f>
        <v>2</v>
      </c>
      <c r="AD427" s="218" t="n">
        <f aca="false">DATE(YEAR(AD426),MONTH(AD426),DAY(AD426)+1)</f>
        <v>36815</v>
      </c>
      <c r="AE427" s="223" t="b">
        <f aca="false">OR(AC427=1,AC427=7)</f>
        <v>0</v>
      </c>
      <c r="AF427" s="267" t="n">
        <f aca="false">IF($AE427=TRUE(),(VLOOKUP($AD427,$W$138:$Z$243,4)),(VLOOKUP($AD427,$U$138:$Z$397,5)))</f>
        <v>3247751.84167288</v>
      </c>
    </row>
    <row r="428" customFormat="false" ht="11.25" hidden="false" customHeight="false" outlineLevel="0" collapsed="false">
      <c r="A428" s="253"/>
      <c r="AC428" s="253" t="n">
        <f aca="false">WEEKDAY(AD428)</f>
        <v>3</v>
      </c>
      <c r="AD428" s="218" t="n">
        <f aca="false">DATE(YEAR(AD427),MONTH(AD427),DAY(AD427)+1)</f>
        <v>36816</v>
      </c>
      <c r="AE428" s="223" t="b">
        <f aca="false">OR(AC428=1,AC428=7)</f>
        <v>0</v>
      </c>
      <c r="AF428" s="267" t="n">
        <f aca="false">IF($AE428=TRUE(),(VLOOKUP($AD428,$W$138:$Z$243,4)),(VLOOKUP($AD428,$U$138:$Z$397,5)))</f>
        <v>3259757.52422623</v>
      </c>
    </row>
    <row r="429" customFormat="false" ht="11.25" hidden="false" customHeight="false" outlineLevel="0" collapsed="false">
      <c r="A429" s="253"/>
      <c r="AC429" s="253" t="n">
        <f aca="false">WEEKDAY(AD429)</f>
        <v>4</v>
      </c>
      <c r="AD429" s="218" t="n">
        <f aca="false">DATE(YEAR(AD428),MONTH(AD428),DAY(AD428)+1)</f>
        <v>36817</v>
      </c>
      <c r="AE429" s="223" t="b">
        <f aca="false">OR(AC429=1,AC429=7)</f>
        <v>0</v>
      </c>
      <c r="AF429" s="267" t="n">
        <f aca="false">IF($AE429=TRUE(),(VLOOKUP($AD429,$W$138:$Z$243,4)),(VLOOKUP($AD429,$U$138:$Z$397,5)))</f>
        <v>3247751.84167288</v>
      </c>
    </row>
    <row r="430" customFormat="false" ht="11.25" hidden="false" customHeight="false" outlineLevel="0" collapsed="false">
      <c r="A430" s="253"/>
      <c r="AC430" s="253" t="n">
        <f aca="false">WEEKDAY(AD430)</f>
        <v>5</v>
      </c>
      <c r="AD430" s="218" t="n">
        <f aca="false">DATE(YEAR(AD429),MONTH(AD429),DAY(AD429)+1)</f>
        <v>36818</v>
      </c>
      <c r="AE430" s="223" t="b">
        <f aca="false">OR(AC430=1,AC430=7)</f>
        <v>0</v>
      </c>
      <c r="AF430" s="267" t="n">
        <f aca="false">IF($AE430=TRUE(),(VLOOKUP($AD430,$W$138:$Z$243,4)),(VLOOKUP($AD430,$U$138:$Z$397,5)))</f>
        <v>3246828.32763031</v>
      </c>
    </row>
    <row r="431" customFormat="false" ht="11.25" hidden="false" customHeight="false" outlineLevel="0" collapsed="false">
      <c r="A431" s="253"/>
      <c r="AC431" s="253" t="n">
        <f aca="false">WEEKDAY(AD431)</f>
        <v>6</v>
      </c>
      <c r="AD431" s="218" t="n">
        <f aca="false">DATE(YEAR(AD430),MONTH(AD430),DAY(AD430)+1)</f>
        <v>36819</v>
      </c>
      <c r="AE431" s="223" t="b">
        <f aca="false">OR(AC431=1,AC431=7)</f>
        <v>0</v>
      </c>
      <c r="AF431" s="267" t="n">
        <f aca="false">IF($AE431=TRUE(),(VLOOKUP($AD431,$W$138:$Z$243,4)),(VLOOKUP($AD431,$U$138:$Z$397,5)))</f>
        <v>3246828.32763031</v>
      </c>
    </row>
    <row r="432" customFormat="false" ht="11.25" hidden="false" customHeight="false" outlineLevel="0" collapsed="false">
      <c r="A432" s="253"/>
      <c r="AC432" s="253" t="n">
        <f aca="false">WEEKDAY(AD432)</f>
        <v>7</v>
      </c>
      <c r="AD432" s="218" t="n">
        <f aca="false">DATE(YEAR(AD431),MONTH(AD431),DAY(AD431)+1)</f>
        <v>36820</v>
      </c>
      <c r="AE432" s="223" t="b">
        <f aca="false">OR(AC432=1,AC432=7)</f>
        <v>1</v>
      </c>
      <c r="AF432" s="267" t="n">
        <f aca="false">IF($AE432=TRUE(),(VLOOKUP($AD432,$W$138:$Z$243,4)),(VLOOKUP($AD432,$U$138:$Z$397,5)))</f>
        <v>2832768.66579321</v>
      </c>
    </row>
    <row r="433" customFormat="false" ht="11.25" hidden="false" customHeight="false" outlineLevel="0" collapsed="false">
      <c r="A433" s="253"/>
      <c r="AC433" s="253" t="n">
        <f aca="false">WEEKDAY(AD433)</f>
        <v>1</v>
      </c>
      <c r="AD433" s="218" t="n">
        <f aca="false">DATE(YEAR(AD432),MONTH(AD432),DAY(AD432)+1)</f>
        <v>36821</v>
      </c>
      <c r="AE433" s="223" t="b">
        <f aca="false">OR(AC433=1,AC433=7)</f>
        <v>1</v>
      </c>
      <c r="AF433" s="267" t="n">
        <f aca="false">IF($AE433=TRUE(),(VLOOKUP($AD433,$W$138:$Z$243,4)),(VLOOKUP($AD433,$U$138:$Z$397,5)))</f>
        <v>2827660.35400848</v>
      </c>
    </row>
    <row r="434" customFormat="false" ht="11.25" hidden="false" customHeight="false" outlineLevel="0" collapsed="false">
      <c r="A434" s="253"/>
      <c r="AC434" s="253" t="n">
        <f aca="false">WEEKDAY(AD434)</f>
        <v>2</v>
      </c>
      <c r="AD434" s="218" t="n">
        <f aca="false">DATE(YEAR(AD433),MONTH(AD433),DAY(AD433)+1)</f>
        <v>36822</v>
      </c>
      <c r="AE434" s="223" t="b">
        <f aca="false">OR(AC434=1,AC434=7)</f>
        <v>0</v>
      </c>
      <c r="AF434" s="267" t="n">
        <f aca="false">IF($AE434=TRUE(),(VLOOKUP($AD434,$W$138:$Z$243,4)),(VLOOKUP($AD434,$U$138:$Z$397,5)))</f>
        <v>3239440.21528979</v>
      </c>
    </row>
    <row r="435" customFormat="false" ht="11.25" hidden="false" customHeight="false" outlineLevel="0" collapsed="false">
      <c r="A435" s="253"/>
      <c r="AC435" s="253" t="n">
        <f aca="false">WEEKDAY(AD435)</f>
        <v>3</v>
      </c>
      <c r="AD435" s="218" t="n">
        <f aca="false">DATE(YEAR(AD434),MONTH(AD434),DAY(AD434)+1)</f>
        <v>36823</v>
      </c>
      <c r="AE435" s="223" t="b">
        <f aca="false">OR(AC435=1,AC435=7)</f>
        <v>0</v>
      </c>
      <c r="AF435" s="267" t="n">
        <f aca="false">IF($AE435=TRUE(),(VLOOKUP($AD435,$W$138:$Z$243,4)),(VLOOKUP($AD435,$U$138:$Z$397,5)))</f>
        <v>3244057.78550262</v>
      </c>
    </row>
    <row r="436" customFormat="false" ht="11.25" hidden="false" customHeight="false" outlineLevel="0" collapsed="false">
      <c r="A436" s="253"/>
      <c r="AC436" s="253" t="n">
        <f aca="false">WEEKDAY(AD436)</f>
        <v>4</v>
      </c>
      <c r="AD436" s="218" t="n">
        <f aca="false">DATE(YEAR(AD435),MONTH(AD435),DAY(AD435)+1)</f>
        <v>36824</v>
      </c>
      <c r="AE436" s="223" t="b">
        <f aca="false">OR(AC436=1,AC436=7)</f>
        <v>0</v>
      </c>
      <c r="AF436" s="267" t="n">
        <f aca="false">IF($AE436=TRUE(),(VLOOKUP($AD436,$W$138:$Z$243,4)),(VLOOKUP($AD436,$U$138:$Z$397,5)))</f>
        <v>3240363.72933235</v>
      </c>
    </row>
    <row r="437" customFormat="false" ht="11.25" hidden="false" customHeight="false" outlineLevel="0" collapsed="false">
      <c r="A437" s="253"/>
      <c r="AC437" s="253" t="n">
        <f aca="false">WEEKDAY(AD437)</f>
        <v>5</v>
      </c>
      <c r="AD437" s="218" t="n">
        <f aca="false">DATE(YEAR(AD436),MONTH(AD436),DAY(AD436)+1)</f>
        <v>36825</v>
      </c>
      <c r="AE437" s="223" t="b">
        <f aca="false">OR(AC437=1,AC437=7)</f>
        <v>0</v>
      </c>
      <c r="AF437" s="267" t="n">
        <f aca="false">IF($AE437=TRUE(),(VLOOKUP($AD437,$W$138:$Z$243,4)),(VLOOKUP($AD437,$U$138:$Z$397,5)))</f>
        <v>3222816.96252361</v>
      </c>
    </row>
    <row r="438" customFormat="false" ht="11.25" hidden="false" customHeight="false" outlineLevel="0" collapsed="false">
      <c r="A438" s="253"/>
      <c r="AC438" s="253" t="n">
        <f aca="false">WEEKDAY(AD438)</f>
        <v>6</v>
      </c>
      <c r="AD438" s="218" t="n">
        <f aca="false">DATE(YEAR(AD437),MONTH(AD437),DAY(AD437)+1)</f>
        <v>36826</v>
      </c>
      <c r="AE438" s="223" t="b">
        <f aca="false">OR(AC438=1,AC438=7)</f>
        <v>0</v>
      </c>
      <c r="AF438" s="267" t="n">
        <f aca="false">IF($AE438=TRUE(),(VLOOKUP($AD438,$W$138:$Z$243,4)),(VLOOKUP($AD438,$U$138:$Z$397,5)))</f>
        <v>3225587.50465131</v>
      </c>
    </row>
    <row r="439" customFormat="false" ht="11.25" hidden="false" customHeight="false" outlineLevel="0" collapsed="false">
      <c r="A439" s="253"/>
      <c r="AC439" s="253" t="n">
        <f aca="false">WEEKDAY(AD439)</f>
        <v>7</v>
      </c>
      <c r="AD439" s="218" t="n">
        <f aca="false">DATE(YEAR(AD438),MONTH(AD438),DAY(AD438)+1)</f>
        <v>36827</v>
      </c>
      <c r="AE439" s="223" t="b">
        <f aca="false">OR(AC439=1,AC439=7)</f>
        <v>1</v>
      </c>
      <c r="AF439" s="267" t="n">
        <f aca="false">IF($AE439=TRUE(),(VLOOKUP($AD439,$W$138:$Z$243,4)),(VLOOKUP($AD439,$U$138:$Z$397,5)))</f>
        <v>2839154.05552411</v>
      </c>
    </row>
    <row r="440" customFormat="false" ht="11.25" hidden="false" customHeight="false" outlineLevel="0" collapsed="false">
      <c r="A440" s="253"/>
      <c r="AC440" s="253" t="n">
        <f aca="false">WEEKDAY(AD440)</f>
        <v>1</v>
      </c>
      <c r="AD440" s="218" t="n">
        <f aca="false">DATE(YEAR(AD439),MONTH(AD439),DAY(AD439)+1)</f>
        <v>36828</v>
      </c>
      <c r="AE440" s="223" t="b">
        <f aca="false">OR(AC440=1,AC440=7)</f>
        <v>1</v>
      </c>
      <c r="AF440" s="267" t="n">
        <f aca="false">IF($AE440=TRUE(),(VLOOKUP($AD440,$W$138:$Z$243,4)),(VLOOKUP($AD440,$U$138:$Z$397,5)))</f>
        <v>2850647.75703973</v>
      </c>
    </row>
    <row r="441" customFormat="false" ht="11.25" hidden="false" customHeight="false" outlineLevel="0" collapsed="false">
      <c r="A441" s="253"/>
      <c r="AC441" s="253" t="n">
        <f aca="false">WEEKDAY(AD441)</f>
        <v>2</v>
      </c>
      <c r="AD441" s="218" t="n">
        <f aca="false">DATE(YEAR(AD440),MONTH(AD440),DAY(AD440)+1)</f>
        <v>36829</v>
      </c>
      <c r="AE441" s="223" t="b">
        <f aca="false">OR(AC441=1,AC441=7)</f>
        <v>0</v>
      </c>
      <c r="AF441" s="267" t="n">
        <f aca="false">IF($AE441=TRUE(),(VLOOKUP($AD441,$W$138:$Z$243,4)),(VLOOKUP($AD441,$U$138:$Z$397,5)))</f>
        <v>3208040.73784256</v>
      </c>
    </row>
    <row r="442" customFormat="false" ht="11.25" hidden="false" customHeight="false" outlineLevel="0" collapsed="false">
      <c r="A442" s="253"/>
      <c r="AC442" s="253" t="n">
        <f aca="false">WEEKDAY(AD442)</f>
        <v>3</v>
      </c>
      <c r="AD442" s="218" t="n">
        <f aca="false">DATE(YEAR(AD441),MONTH(AD441),DAY(AD441)+1)</f>
        <v>36830</v>
      </c>
      <c r="AE442" s="223" t="b">
        <f aca="false">OR(AC442=1,AC442=7)</f>
        <v>0</v>
      </c>
      <c r="AF442" s="267" t="n">
        <f aca="false">IF($AE442=TRUE(),(VLOOKUP($AD442,$W$138:$Z$243,4)),(VLOOKUP($AD442,$U$138:$Z$397,5)))</f>
        <v>3208964.25188513</v>
      </c>
    </row>
    <row r="443" customFormat="false" ht="11.25" hidden="false" customHeight="false" outlineLevel="0" collapsed="false">
      <c r="A443" s="253"/>
      <c r="AC443" s="253" t="n">
        <f aca="false">WEEKDAY(AD443)</f>
        <v>4</v>
      </c>
      <c r="AD443" s="218" t="n">
        <f aca="false">DATE(YEAR(AD442),MONTH(AD442),DAY(AD442)+1)</f>
        <v>36831</v>
      </c>
      <c r="AE443" s="223" t="b">
        <f aca="false">OR(AC443=1,AC443=7)</f>
        <v>0</v>
      </c>
      <c r="AF443" s="267" t="n">
        <f aca="false">IF($AE443=TRUE(),(VLOOKUP($AD443,$W$138:$Z$243,4)),(VLOOKUP($AD443,$U$138:$Z$397,5)))</f>
        <v>3213581.82209796</v>
      </c>
    </row>
    <row r="444" customFormat="false" ht="11.25" hidden="false" customHeight="false" outlineLevel="0" collapsed="false">
      <c r="A444" s="253"/>
      <c r="AC444" s="253" t="n">
        <f aca="false">WEEKDAY(AD444)</f>
        <v>5</v>
      </c>
      <c r="AD444" s="218" t="n">
        <f aca="false">DATE(YEAR(AD443),MONTH(AD443),DAY(AD443)+1)</f>
        <v>36832</v>
      </c>
      <c r="AE444" s="223" t="b">
        <f aca="false">OR(AC444=1,AC444=7)</f>
        <v>0</v>
      </c>
      <c r="AF444" s="267" t="n">
        <f aca="false">IF($AE444=TRUE(),(VLOOKUP($AD444,$W$138:$Z$243,4)),(VLOOKUP($AD444,$U$138:$Z$397,5)))</f>
        <v>3221893.44848104</v>
      </c>
    </row>
    <row r="445" customFormat="false" ht="11.25" hidden="false" customHeight="false" outlineLevel="0" collapsed="false">
      <c r="A445" s="253"/>
      <c r="AC445" s="253" t="n">
        <f aca="false">WEEKDAY(AD445)</f>
        <v>6</v>
      </c>
      <c r="AD445" s="218" t="n">
        <f aca="false">DATE(YEAR(AD444),MONTH(AD444),DAY(AD444)+1)</f>
        <v>36833</v>
      </c>
      <c r="AE445" s="223" t="b">
        <f aca="false">OR(AC445=1,AC445=7)</f>
        <v>0</v>
      </c>
      <c r="AF445" s="267" t="n">
        <f aca="false">IF($AE445=TRUE(),(VLOOKUP($AD445,$W$138:$Z$243,4)),(VLOOKUP($AD445,$U$138:$Z$397,5)))</f>
        <v>3221893.44848104</v>
      </c>
    </row>
    <row r="446" customFormat="false" ht="11.25" hidden="false" customHeight="false" outlineLevel="0" collapsed="false">
      <c r="A446" s="253"/>
      <c r="AC446" s="253" t="n">
        <f aca="false">WEEKDAY(AD446)</f>
        <v>7</v>
      </c>
      <c r="AD446" s="218" t="n">
        <f aca="false">DATE(YEAR(AD445),MONTH(AD445),DAY(AD445)+1)</f>
        <v>36834</v>
      </c>
      <c r="AE446" s="223" t="b">
        <f aca="false">OR(AC446=1,AC446=7)</f>
        <v>1</v>
      </c>
      <c r="AF446" s="267" t="n">
        <f aca="false">IF($AE446=TRUE(),(VLOOKUP($AD446,$W$138:$Z$243,4)),(VLOOKUP($AD446,$U$138:$Z$397,5)))</f>
        <v>2844262.36730883</v>
      </c>
    </row>
    <row r="447" customFormat="false" ht="11.25" hidden="false" customHeight="false" outlineLevel="0" collapsed="false">
      <c r="A447" s="253"/>
      <c r="AC447" s="253" t="n">
        <f aca="false">WEEKDAY(AD447)</f>
        <v>1</v>
      </c>
      <c r="AD447" s="218" t="n">
        <f aca="false">DATE(YEAR(AD446),MONTH(AD446),DAY(AD446)+1)</f>
        <v>36835</v>
      </c>
      <c r="AE447" s="223" t="b">
        <f aca="false">OR(AC447=1,AC447=7)</f>
        <v>1</v>
      </c>
      <c r="AF447" s="267" t="n">
        <f aca="false">IF($AE447=TRUE(),(VLOOKUP($AD447,$W$138:$Z$243,4)),(VLOOKUP($AD447,$U$138:$Z$397,5)))</f>
        <v>2849370.67909355</v>
      </c>
    </row>
    <row r="448" customFormat="false" ht="11.25" hidden="false" customHeight="false" outlineLevel="0" collapsed="false">
      <c r="A448" s="253"/>
      <c r="AC448" s="253" t="n">
        <f aca="false">WEEKDAY(AD448)</f>
        <v>2</v>
      </c>
      <c r="AD448" s="218" t="n">
        <f aca="false">DATE(YEAR(AD447),MONTH(AD447),DAY(AD447)+1)</f>
        <v>36836</v>
      </c>
      <c r="AE448" s="223" t="b">
        <f aca="false">OR(AC448=1,AC448=7)</f>
        <v>0</v>
      </c>
      <c r="AF448" s="267" t="n">
        <f aca="false">IF($AE448=TRUE(),(VLOOKUP($AD448,$W$138:$Z$243,4)),(VLOOKUP($AD448,$U$138:$Z$397,5)))</f>
        <v>3221893.44848104</v>
      </c>
    </row>
    <row r="449" customFormat="false" ht="11.25" hidden="false" customHeight="false" outlineLevel="0" collapsed="false">
      <c r="A449" s="253"/>
      <c r="AC449" s="253" t="n">
        <f aca="false">WEEKDAY(AD449)</f>
        <v>3</v>
      </c>
      <c r="AD449" s="218" t="n">
        <f aca="false">DATE(YEAR(AD448),MONTH(AD448),DAY(AD448)+1)</f>
        <v>36837</v>
      </c>
      <c r="AE449" s="223" t="b">
        <f aca="false">OR(AC449=1,AC449=7)</f>
        <v>0</v>
      </c>
      <c r="AF449" s="267" t="n">
        <f aca="false">IF($AE449=TRUE(),(VLOOKUP($AD449,$W$138:$Z$243,4)),(VLOOKUP($AD449,$U$138:$Z$397,5)))</f>
        <v>3219122.90635335</v>
      </c>
    </row>
    <row r="450" customFormat="false" ht="11.25" hidden="false" customHeight="false" outlineLevel="0" collapsed="false">
      <c r="A450" s="253"/>
      <c r="AC450" s="253" t="n">
        <f aca="false">WEEKDAY(AD450)</f>
        <v>4</v>
      </c>
      <c r="AD450" s="218" t="n">
        <f aca="false">DATE(YEAR(AD449),MONTH(AD449),DAY(AD449)+1)</f>
        <v>36838</v>
      </c>
      <c r="AE450" s="223" t="b">
        <f aca="false">OR(AC450=1,AC450=7)</f>
        <v>0</v>
      </c>
      <c r="AF450" s="267" t="n">
        <f aca="false">IF($AE450=TRUE(),(VLOOKUP($AD450,$W$138:$Z$243,4)),(VLOOKUP($AD450,$U$138:$Z$397,5)))</f>
        <v>3215428.85018309</v>
      </c>
    </row>
    <row r="451" customFormat="false" ht="11.25" hidden="false" customHeight="false" outlineLevel="0" collapsed="false">
      <c r="A451" s="253"/>
      <c r="AC451" s="253" t="n">
        <f aca="false">WEEKDAY(AD451)</f>
        <v>5</v>
      </c>
      <c r="AD451" s="218" t="n">
        <f aca="false">DATE(YEAR(AD450),MONTH(AD450),DAY(AD450)+1)</f>
        <v>36839</v>
      </c>
      <c r="AE451" s="223" t="b">
        <f aca="false">OR(AC451=1,AC451=7)</f>
        <v>0</v>
      </c>
      <c r="AF451" s="267" t="n">
        <f aca="false">IF($AE451=TRUE(),(VLOOKUP($AD451,$W$138:$Z$243,4)),(VLOOKUP($AD451,$U$138:$Z$397,5)))</f>
        <v>3216352.36422565</v>
      </c>
    </row>
    <row r="452" customFormat="false" ht="11.25" hidden="false" customHeight="false" outlineLevel="0" collapsed="false">
      <c r="A452" s="253"/>
      <c r="AC452" s="253" t="n">
        <f aca="false">WEEKDAY(AD452)</f>
        <v>6</v>
      </c>
      <c r="AD452" s="218" t="n">
        <f aca="false">DATE(YEAR(AD451),MONTH(AD451),DAY(AD451)+1)</f>
        <v>36840</v>
      </c>
      <c r="AE452" s="223" t="b">
        <f aca="false">OR(AC452=1,AC452=7)</f>
        <v>0</v>
      </c>
      <c r="AF452" s="267" t="n">
        <f aca="false">IF($AE452=TRUE(),(VLOOKUP($AD452,$W$138:$Z$243,4)),(VLOOKUP($AD452,$U$138:$Z$397,5)))</f>
        <v>3206193.70975743</v>
      </c>
    </row>
    <row r="453" customFormat="false" ht="11.25" hidden="false" customHeight="false" outlineLevel="0" collapsed="false">
      <c r="A453" s="253"/>
      <c r="AC453" s="253" t="n">
        <f aca="false">WEEKDAY(AD453)</f>
        <v>7</v>
      </c>
      <c r="AD453" s="218" t="n">
        <f aca="false">DATE(YEAR(AD452),MONTH(AD452),DAY(AD452)+1)</f>
        <v>36841</v>
      </c>
      <c r="AE453" s="223" t="b">
        <f aca="false">OR(AC453=1,AC453=7)</f>
        <v>1</v>
      </c>
      <c r="AF453" s="267" t="n">
        <f aca="false">IF($AE453=TRUE(),(VLOOKUP($AD453,$W$138:$Z$243,4)),(VLOOKUP($AD453,$U$138:$Z$397,5)))</f>
        <v>2865972.69239389</v>
      </c>
    </row>
    <row r="454" customFormat="false" ht="11.25" hidden="false" customHeight="false" outlineLevel="0" collapsed="false">
      <c r="A454" s="253"/>
      <c r="AC454" s="253" t="n">
        <f aca="false">WEEKDAY(AD454)</f>
        <v>1</v>
      </c>
      <c r="AD454" s="218" t="n">
        <f aca="false">DATE(YEAR(AD453),MONTH(AD453),DAY(AD453)+1)</f>
        <v>36842</v>
      </c>
      <c r="AE454" s="223" t="b">
        <f aca="false">OR(AC454=1,AC454=7)</f>
        <v>1</v>
      </c>
      <c r="AF454" s="267" t="n">
        <f aca="false">IF($AE454=TRUE(),(VLOOKUP($AD454,$W$138:$Z$243,4)),(VLOOKUP($AD454,$U$138:$Z$397,5)))</f>
        <v>2865972.69239389</v>
      </c>
    </row>
    <row r="455" customFormat="false" ht="11.25" hidden="false" customHeight="false" outlineLevel="0" collapsed="false">
      <c r="A455" s="253"/>
      <c r="AC455" s="253" t="n">
        <f aca="false">WEEKDAY(AD455)</f>
        <v>2</v>
      </c>
      <c r="AD455" s="218" t="n">
        <f aca="false">DATE(YEAR(AD454),MONTH(AD454),DAY(AD454)+1)</f>
        <v>36843</v>
      </c>
      <c r="AE455" s="223" t="b">
        <f aca="false">OR(AC455=1,AC455=7)</f>
        <v>0</v>
      </c>
      <c r="AF455" s="267" t="n">
        <f aca="false">IF($AE455=TRUE(),(VLOOKUP($AD455,$W$138:$Z$243,4)),(VLOOKUP($AD455,$U$138:$Z$397,5)))</f>
        <v>3209887.76592769</v>
      </c>
    </row>
    <row r="456" customFormat="false" ht="11.25" hidden="false" customHeight="false" outlineLevel="0" collapsed="false">
      <c r="A456" s="253"/>
      <c r="AC456" s="253" t="n">
        <f aca="false">WEEKDAY(AD456)</f>
        <v>3</v>
      </c>
      <c r="AD456" s="218" t="n">
        <f aca="false">DATE(YEAR(AD455),MONTH(AD455),DAY(AD455)+1)</f>
        <v>36844</v>
      </c>
      <c r="AE456" s="223" t="b">
        <f aca="false">OR(AC456=1,AC456=7)</f>
        <v>0</v>
      </c>
      <c r="AF456" s="267" t="n">
        <f aca="false">IF($AE456=TRUE(),(VLOOKUP($AD456,$W$138:$Z$243,4)),(VLOOKUP($AD456,$U$138:$Z$397,5)))</f>
        <v>3203423.16762973</v>
      </c>
    </row>
    <row r="457" customFormat="false" ht="11.25" hidden="false" customHeight="false" outlineLevel="0" collapsed="false">
      <c r="A457" s="253"/>
      <c r="AC457" s="253" t="n">
        <f aca="false">WEEKDAY(AD457)</f>
        <v>4</v>
      </c>
      <c r="AD457" s="218" t="n">
        <f aca="false">DATE(YEAR(AD456),MONTH(AD456),DAY(AD456)+1)</f>
        <v>36845</v>
      </c>
      <c r="AE457" s="223" t="b">
        <f aca="false">OR(AC457=1,AC457=7)</f>
        <v>0</v>
      </c>
      <c r="AF457" s="267" t="n">
        <f aca="false">IF($AE457=TRUE(),(VLOOKUP($AD457,$W$138:$Z$243,4)),(VLOOKUP($AD457,$U$138:$Z$397,5)))</f>
        <v>3204346.6816723</v>
      </c>
    </row>
    <row r="458" customFormat="false" ht="11.25" hidden="false" customHeight="false" outlineLevel="0" collapsed="false">
      <c r="A458" s="253"/>
      <c r="AC458" s="253" t="n">
        <f aca="false">WEEKDAY(AD458)</f>
        <v>5</v>
      </c>
      <c r="AD458" s="218" t="n">
        <f aca="false">DATE(YEAR(AD457),MONTH(AD457),DAY(AD457)+1)</f>
        <v>36846</v>
      </c>
      <c r="AE458" s="223" t="b">
        <f aca="false">OR(AC458=1,AC458=7)</f>
        <v>0</v>
      </c>
      <c r="AF458" s="267" t="n">
        <f aca="false">IF($AE458=TRUE(),(VLOOKUP($AD458,$W$138:$Z$243,4)),(VLOOKUP($AD458,$U$138:$Z$397,5)))</f>
        <v>3203423.16762973</v>
      </c>
    </row>
    <row r="459" customFormat="false" ht="11.25" hidden="false" customHeight="false" outlineLevel="0" collapsed="false">
      <c r="A459" s="253"/>
      <c r="AC459" s="253" t="n">
        <f aca="false">WEEKDAY(AD459)</f>
        <v>6</v>
      </c>
      <c r="AD459" s="218" t="n">
        <f aca="false">DATE(YEAR(AD458),MONTH(AD458),DAY(AD458)+1)</f>
        <v>36847</v>
      </c>
      <c r="AE459" s="223" t="b">
        <f aca="false">OR(AC459=1,AC459=7)</f>
        <v>0</v>
      </c>
      <c r="AF459" s="267" t="n">
        <f aca="false">IF($AE459=TRUE(),(VLOOKUP($AD459,$W$138:$Z$243,4)),(VLOOKUP($AD459,$U$138:$Z$397,5)))</f>
        <v>3203423.16762973</v>
      </c>
    </row>
    <row r="460" customFormat="false" ht="11.25" hidden="false" customHeight="false" outlineLevel="0" collapsed="false">
      <c r="A460" s="253"/>
      <c r="AC460" s="253" t="n">
        <f aca="false">WEEKDAY(AD460)</f>
        <v>7</v>
      </c>
      <c r="AD460" s="218" t="n">
        <f aca="false">DATE(YEAR(AD459),MONTH(AD459),DAY(AD459)+1)</f>
        <v>36848</v>
      </c>
      <c r="AE460" s="223" t="b">
        <f aca="false">OR(AC460=1,AC460=7)</f>
        <v>1</v>
      </c>
      <c r="AF460" s="267" t="n">
        <f aca="false">IF($AE460=TRUE(),(VLOOKUP($AD460,$W$138:$Z$243,4)),(VLOOKUP($AD460,$U$138:$Z$397,5)))</f>
        <v>2869803.92623243</v>
      </c>
    </row>
    <row r="461" customFormat="false" ht="11.25" hidden="false" customHeight="false" outlineLevel="0" collapsed="false">
      <c r="A461" s="253"/>
      <c r="AC461" s="253" t="n">
        <f aca="false">WEEKDAY(AD461)</f>
        <v>1</v>
      </c>
      <c r="AD461" s="218" t="n">
        <f aca="false">DATE(YEAR(AD460),MONTH(AD460),DAY(AD460)+1)</f>
        <v>36849</v>
      </c>
      <c r="AE461" s="223" t="b">
        <f aca="false">OR(AC461=1,AC461=7)</f>
        <v>1</v>
      </c>
      <c r="AF461" s="267" t="n">
        <f aca="false">IF($AE461=TRUE(),(VLOOKUP($AD461,$W$138:$Z$243,4)),(VLOOKUP($AD461,$U$138:$Z$397,5)))</f>
        <v>2841708.21141647</v>
      </c>
    </row>
    <row r="462" customFormat="false" ht="11.25" hidden="false" customHeight="false" outlineLevel="0" collapsed="false">
      <c r="A462" s="253"/>
      <c r="AC462" s="253" t="n">
        <f aca="false">WEEKDAY(AD462)</f>
        <v>2</v>
      </c>
      <c r="AD462" s="218" t="n">
        <f aca="false">DATE(YEAR(AD461),MONTH(AD461),DAY(AD461)+1)</f>
        <v>36850</v>
      </c>
      <c r="AE462" s="223" t="b">
        <f aca="false">OR(AC462=1,AC462=7)</f>
        <v>0</v>
      </c>
      <c r="AF462" s="267" t="n">
        <f aca="false">IF($AE462=TRUE(),(VLOOKUP($AD462,$W$138:$Z$243,4)),(VLOOKUP($AD462,$U$138:$Z$397,5)))</f>
        <v>3228358.046779</v>
      </c>
    </row>
    <row r="463" customFormat="false" ht="11.25" hidden="false" customHeight="false" outlineLevel="0" collapsed="false">
      <c r="A463" s="253"/>
      <c r="AC463" s="253" t="n">
        <f aca="false">WEEKDAY(AD463)</f>
        <v>3</v>
      </c>
      <c r="AD463" s="218" t="n">
        <f aca="false">DATE(YEAR(AD462),MONTH(AD462),DAY(AD462)+1)</f>
        <v>36851</v>
      </c>
      <c r="AE463" s="223" t="b">
        <f aca="false">OR(AC463=1,AC463=7)</f>
        <v>0</v>
      </c>
      <c r="AF463" s="267" t="n">
        <f aca="false">IF($AE463=TRUE(),(VLOOKUP($AD463,$W$138:$Z$243,4)),(VLOOKUP($AD463,$U$138:$Z$397,5)))</f>
        <v>3226511.01869387</v>
      </c>
    </row>
    <row r="464" customFormat="false" ht="11.25" hidden="false" customHeight="false" outlineLevel="0" collapsed="false">
      <c r="A464" s="253"/>
      <c r="AC464" s="253" t="n">
        <f aca="false">WEEKDAY(AD464)</f>
        <v>4</v>
      </c>
      <c r="AD464" s="218" t="n">
        <f aca="false">DATE(YEAR(AD463),MONTH(AD463),DAY(AD463)+1)</f>
        <v>36852</v>
      </c>
      <c r="AE464" s="223" t="b">
        <f aca="false">OR(AC464=1,AC464=7)</f>
        <v>0</v>
      </c>
      <c r="AF464" s="267" t="n">
        <f aca="false">IF($AE464=TRUE(),(VLOOKUP($AD464,$W$138:$Z$243,4)),(VLOOKUP($AD464,$U$138:$Z$397,5)))</f>
        <v>3208040.73784256</v>
      </c>
    </row>
    <row r="465" customFormat="false" ht="11.25" hidden="false" customHeight="false" outlineLevel="0" collapsed="false">
      <c r="A465" s="253"/>
      <c r="AC465" s="253" t="n">
        <f aca="false">WEEKDAY(AD465)</f>
        <v>5</v>
      </c>
      <c r="AD465" s="218" t="n">
        <f aca="false">DATE(YEAR(AD464),MONTH(AD464),DAY(AD464)+1)</f>
        <v>36853</v>
      </c>
      <c r="AE465" s="223" t="b">
        <f aca="false">OR(AC465=1,AC465=7)</f>
        <v>0</v>
      </c>
      <c r="AF465" s="267" t="n">
        <f aca="false">IF($AE465=TRUE(),(VLOOKUP($AD465,$W$138:$Z$243,4)),(VLOOKUP($AD465,$U$138:$Z$397,5)))</f>
        <v>3210811.27997026</v>
      </c>
    </row>
    <row r="466" customFormat="false" ht="11.25" hidden="false" customHeight="false" outlineLevel="0" collapsed="false">
      <c r="A466" s="253"/>
      <c r="AC466" s="253" t="n">
        <f aca="false">WEEKDAY(AD466)</f>
        <v>6</v>
      </c>
      <c r="AD466" s="218" t="n">
        <f aca="false">DATE(YEAR(AD465),MONTH(AD465),DAY(AD465)+1)</f>
        <v>36854</v>
      </c>
      <c r="AE466" s="223" t="b">
        <f aca="false">OR(AC466=1,AC466=7)</f>
        <v>0</v>
      </c>
      <c r="AF466" s="267" t="n">
        <f aca="false">IF($AE466=TRUE(),(VLOOKUP($AD466,$W$138:$Z$243,4)),(VLOOKUP($AD466,$U$138:$Z$397,5)))</f>
        <v>3212658.30805539</v>
      </c>
    </row>
    <row r="467" customFormat="false" ht="11.25" hidden="false" customHeight="false" outlineLevel="0" collapsed="false">
      <c r="A467" s="253"/>
      <c r="AC467" s="253" t="n">
        <f aca="false">WEEKDAY(AD467)</f>
        <v>7</v>
      </c>
      <c r="AD467" s="218" t="n">
        <f aca="false">DATE(YEAR(AD466),MONTH(AD466),DAY(AD466)+1)</f>
        <v>36855</v>
      </c>
      <c r="AE467" s="223" t="b">
        <f aca="false">OR(AC467=1,AC467=7)</f>
        <v>1</v>
      </c>
      <c r="AF467" s="267" t="n">
        <f aca="false">IF($AE467=TRUE(),(VLOOKUP($AD467,$W$138:$Z$243,4)),(VLOOKUP($AD467,$U$138:$Z$397,5)))</f>
        <v>2845539.44525501</v>
      </c>
    </row>
    <row r="468" customFormat="false" ht="11.25" hidden="false" customHeight="false" outlineLevel="0" collapsed="false">
      <c r="A468" s="253"/>
      <c r="AC468" s="253" t="n">
        <f aca="false">WEEKDAY(AD468)</f>
        <v>1</v>
      </c>
      <c r="AD468" s="218" t="n">
        <f aca="false">DATE(YEAR(AD467),MONTH(AD467),DAY(AD467)+1)</f>
        <v>36856</v>
      </c>
      <c r="AE468" s="223" t="b">
        <f aca="false">OR(AC468=1,AC468=7)</f>
        <v>1</v>
      </c>
      <c r="AF468" s="267" t="n">
        <f aca="false">IF($AE468=TRUE(),(VLOOKUP($AD468,$W$138:$Z$243,4)),(VLOOKUP($AD468,$U$138:$Z$397,5)))</f>
        <v>2845539.44525501</v>
      </c>
    </row>
    <row r="469" customFormat="false" ht="11.25" hidden="false" customHeight="false" outlineLevel="0" collapsed="false">
      <c r="A469" s="253"/>
      <c r="AC469" s="253" t="n">
        <f aca="false">WEEKDAY(AD469)</f>
        <v>2</v>
      </c>
      <c r="AD469" s="218" t="n">
        <f aca="false">DATE(YEAR(AD468),MONTH(AD468),DAY(AD468)+1)</f>
        <v>36857</v>
      </c>
      <c r="AE469" s="223" t="b">
        <f aca="false">OR(AC469=1,AC469=7)</f>
        <v>0</v>
      </c>
      <c r="AF469" s="267" t="n">
        <f aca="false">IF($AE469=TRUE(),(VLOOKUP($AD469,$W$138:$Z$243,4)),(VLOOKUP($AD469,$U$138:$Z$397,5)))</f>
        <v>3217275.87826822</v>
      </c>
    </row>
    <row r="470" customFormat="false" ht="11.25" hidden="false" customHeight="false" outlineLevel="0" collapsed="false">
      <c r="A470" s="253"/>
      <c r="AC470" s="253" t="n">
        <f aca="false">WEEKDAY(AD470)</f>
        <v>3</v>
      </c>
      <c r="AD470" s="218" t="n">
        <f aca="false">DATE(YEAR(AD469),MONTH(AD469),DAY(AD469)+1)</f>
        <v>36858</v>
      </c>
      <c r="AE470" s="223" t="b">
        <f aca="false">OR(AC470=1,AC470=7)</f>
        <v>0</v>
      </c>
      <c r="AF470" s="267" t="n">
        <f aca="false">IF($AE470=TRUE(),(VLOOKUP($AD470,$W$138:$Z$243,4)),(VLOOKUP($AD470,$U$138:$Z$397,5)))</f>
        <v>3221893.44848104</v>
      </c>
    </row>
    <row r="471" customFormat="false" ht="11.25" hidden="false" customHeight="false" outlineLevel="0" collapsed="false">
      <c r="A471" s="253"/>
      <c r="AC471" s="253" t="n">
        <f aca="false">WEEKDAY(AD471)</f>
        <v>4</v>
      </c>
      <c r="AD471" s="218" t="n">
        <f aca="false">DATE(YEAR(AD470),MONTH(AD470),DAY(AD470)+1)</f>
        <v>36859</v>
      </c>
      <c r="AE471" s="223" t="b">
        <f aca="false">OR(AC471=1,AC471=7)</f>
        <v>0</v>
      </c>
      <c r="AF471" s="267" t="n">
        <f aca="false">IF($AE471=TRUE(),(VLOOKUP($AD471,$W$138:$Z$243,4)),(VLOOKUP($AD471,$U$138:$Z$397,5)))</f>
        <v>3213581.82209796</v>
      </c>
    </row>
    <row r="472" customFormat="false" ht="11.25" hidden="false" customHeight="false" outlineLevel="0" collapsed="false">
      <c r="A472" s="253"/>
      <c r="AC472" s="253" t="n">
        <f aca="false">WEEKDAY(AD472)</f>
        <v>5</v>
      </c>
      <c r="AD472" s="218" t="n">
        <f aca="false">DATE(YEAR(AD471),MONTH(AD471),DAY(AD471)+1)</f>
        <v>36860</v>
      </c>
      <c r="AE472" s="223" t="b">
        <f aca="false">OR(AC472=1,AC472=7)</f>
        <v>0</v>
      </c>
      <c r="AF472" s="267" t="n">
        <f aca="false">IF($AE472=TRUE(),(VLOOKUP($AD472,$W$138:$Z$243,4)),(VLOOKUP($AD472,$U$138:$Z$397,5)))</f>
        <v>3214505.33614052</v>
      </c>
    </row>
    <row r="473" customFormat="false" ht="11.25" hidden="false" customHeight="false" outlineLevel="0" collapsed="false">
      <c r="A473" s="253"/>
      <c r="AC473" s="253" t="n">
        <f aca="false">WEEKDAY(AD473)</f>
        <v>6</v>
      </c>
      <c r="AD473" s="218" t="n">
        <f aca="false">DATE(YEAR(AD472),MONTH(AD472),DAY(AD472)+1)</f>
        <v>36861</v>
      </c>
      <c r="AE473" s="223" t="b">
        <f aca="false">OR(AC473=1,AC473=7)</f>
        <v>0</v>
      </c>
      <c r="AF473" s="267" t="n">
        <f aca="false">IF($AE473=TRUE(),(VLOOKUP($AD473,$W$138:$Z$243,4)),(VLOOKUP($AD473,$U$138:$Z$397,5)))</f>
        <v>3214505.33614052</v>
      </c>
    </row>
    <row r="474" customFormat="false" ht="11.25" hidden="false" customHeight="false" outlineLevel="0" collapsed="false">
      <c r="A474" s="253"/>
      <c r="AC474" s="253" t="n">
        <f aca="false">WEEKDAY(AD474)</f>
        <v>7</v>
      </c>
      <c r="AD474" s="218" t="n">
        <f aca="false">DATE(YEAR(AD473),MONTH(AD473),DAY(AD473)+1)</f>
        <v>36862</v>
      </c>
      <c r="AE474" s="223" t="b">
        <f aca="false">OR(AC474=1,AC474=7)</f>
        <v>1</v>
      </c>
      <c r="AF474" s="267" t="n">
        <f aca="false">IF($AE474=TRUE(),(VLOOKUP($AD474,$W$138:$Z$243,4)),(VLOOKUP($AD474,$U$138:$Z$397,5)))</f>
        <v>2854478.99087827</v>
      </c>
    </row>
    <row r="475" customFormat="false" ht="11.25" hidden="false" customHeight="false" outlineLevel="0" collapsed="false">
      <c r="A475" s="253"/>
      <c r="AC475" s="253" t="n">
        <f aca="false">WEEKDAY(AD475)</f>
        <v>1</v>
      </c>
      <c r="AD475" s="218" t="n">
        <f aca="false">DATE(YEAR(AD474),MONTH(AD474),DAY(AD474)+1)</f>
        <v>36863</v>
      </c>
      <c r="AE475" s="223" t="b">
        <f aca="false">OR(AC475=1,AC475=7)</f>
        <v>1</v>
      </c>
      <c r="AF475" s="267" t="n">
        <f aca="false">IF($AE475=TRUE(),(VLOOKUP($AD475,$W$138:$Z$243,4)),(VLOOKUP($AD475,$U$138:$Z$397,5)))</f>
        <v>2851924.83498591</v>
      </c>
    </row>
    <row r="476" customFormat="false" ht="11.25" hidden="false" customHeight="false" outlineLevel="0" collapsed="false">
      <c r="A476" s="253"/>
      <c r="AC476" s="253" t="n">
        <f aca="false">WEEKDAY(AD476)</f>
        <v>2</v>
      </c>
      <c r="AD476" s="218" t="n">
        <f aca="false">DATE(YEAR(AD475),MONTH(AD475),DAY(AD475)+1)</f>
        <v>36864</v>
      </c>
      <c r="AE476" s="223" t="b">
        <f aca="false">OR(AC476=1,AC476=7)</f>
        <v>0</v>
      </c>
      <c r="AF476" s="267" t="n">
        <f aca="false">IF($AE476=TRUE(),(VLOOKUP($AD476,$W$138:$Z$243,4)),(VLOOKUP($AD476,$U$138:$Z$397,5)))</f>
        <v>3219122.90635335</v>
      </c>
    </row>
    <row r="477" customFormat="false" ht="11.25" hidden="false" customHeight="false" outlineLevel="0" collapsed="false">
      <c r="A477" s="253"/>
      <c r="AC477" s="253" t="n">
        <f aca="false">WEEKDAY(AD477)</f>
        <v>3</v>
      </c>
      <c r="AD477" s="218" t="n">
        <f aca="false">DATE(YEAR(AD476),MONTH(AD476),DAY(AD476)+1)</f>
        <v>36865</v>
      </c>
      <c r="AE477" s="223" t="b">
        <f aca="false">OR(AC477=1,AC477=7)</f>
        <v>0</v>
      </c>
      <c r="AF477" s="267" t="n">
        <f aca="false">IF($AE477=TRUE(),(VLOOKUP($AD477,$W$138:$Z$243,4)),(VLOOKUP($AD477,$U$138:$Z$397,5)))</f>
        <v>3226511.01869387</v>
      </c>
    </row>
    <row r="478" customFormat="false" ht="11.25" hidden="false" customHeight="false" outlineLevel="0" collapsed="false">
      <c r="A478" s="253"/>
      <c r="AC478" s="253" t="n">
        <f aca="false">WEEKDAY(AD478)</f>
        <v>4</v>
      </c>
      <c r="AD478" s="218" t="n">
        <f aca="false">DATE(YEAR(AD477),MONTH(AD477),DAY(AD477)+1)</f>
        <v>36866</v>
      </c>
      <c r="AE478" s="223" t="b">
        <f aca="false">OR(AC478=1,AC478=7)</f>
        <v>0</v>
      </c>
      <c r="AF478" s="267" t="n">
        <f aca="false">IF($AE478=TRUE(),(VLOOKUP($AD478,$W$138:$Z$243,4)),(VLOOKUP($AD478,$U$138:$Z$397,5)))</f>
        <v>3225587.50465131</v>
      </c>
    </row>
    <row r="479" customFormat="false" ht="11.25" hidden="false" customHeight="false" outlineLevel="0" collapsed="false">
      <c r="A479" s="253"/>
      <c r="AC479" s="253" t="n">
        <f aca="false">WEEKDAY(AD479)</f>
        <v>5</v>
      </c>
      <c r="AD479" s="218" t="n">
        <f aca="false">DATE(YEAR(AD478),MONTH(AD478),DAY(AD478)+1)</f>
        <v>36867</v>
      </c>
      <c r="AE479" s="223" t="b">
        <f aca="false">OR(AC479=1,AC479=7)</f>
        <v>0</v>
      </c>
      <c r="AF479" s="267" t="n">
        <f aca="false">IF($AE479=TRUE(),(VLOOKUP($AD479,$W$138:$Z$243,4)),(VLOOKUP($AD479,$U$138:$Z$397,5)))</f>
        <v>3225587.50465131</v>
      </c>
    </row>
    <row r="480" customFormat="false" ht="11.25" hidden="false" customHeight="false" outlineLevel="0" collapsed="false">
      <c r="A480" s="253"/>
      <c r="AC480" s="253" t="n">
        <f aca="false">WEEKDAY(AD480)</f>
        <v>6</v>
      </c>
      <c r="AD480" s="218" t="n">
        <f aca="false">DATE(YEAR(AD479),MONTH(AD479),DAY(AD479)+1)</f>
        <v>36868</v>
      </c>
      <c r="AE480" s="223" t="b">
        <f aca="false">OR(AC480=1,AC480=7)</f>
        <v>0</v>
      </c>
      <c r="AF480" s="267" t="n">
        <f aca="false">IF($AE480=TRUE(),(VLOOKUP($AD480,$W$138:$Z$243,4)),(VLOOKUP($AD480,$U$138:$Z$397,5)))</f>
        <v>3216352.36422565</v>
      </c>
    </row>
    <row r="481" customFormat="false" ht="11.25" hidden="false" customHeight="false" outlineLevel="0" collapsed="false">
      <c r="A481" s="253"/>
      <c r="AC481" s="253" t="n">
        <f aca="false">WEEKDAY(AD481)</f>
        <v>7</v>
      </c>
      <c r="AD481" s="218" t="n">
        <f aca="false">DATE(YEAR(AD480),MONTH(AD480),DAY(AD480)+1)</f>
        <v>36869</v>
      </c>
      <c r="AE481" s="223" t="b">
        <f aca="false">OR(AC481=1,AC481=7)</f>
        <v>1</v>
      </c>
      <c r="AF481" s="267" t="n">
        <f aca="false">IF($AE481=TRUE(),(VLOOKUP($AD481,$W$138:$Z$243,4)),(VLOOKUP($AD481,$U$138:$Z$397,5)))</f>
        <v>2849370.67909355</v>
      </c>
    </row>
    <row r="482" customFormat="false" ht="11.25" hidden="false" customHeight="false" outlineLevel="0" collapsed="false">
      <c r="A482" s="253"/>
      <c r="AC482" s="253" t="n">
        <f aca="false">WEEKDAY(AD482)</f>
        <v>1</v>
      </c>
      <c r="AD482" s="218" t="n">
        <f aca="false">DATE(YEAR(AD481),MONTH(AD481),DAY(AD481)+1)</f>
        <v>36870</v>
      </c>
      <c r="AE482" s="223" t="b">
        <f aca="false">OR(AC482=1,AC482=7)</f>
        <v>1</v>
      </c>
      <c r="AF482" s="267" t="n">
        <f aca="false">IF($AE482=TRUE(),(VLOOKUP($AD482,$W$138:$Z$243,4)),(VLOOKUP($AD482,$U$138:$Z$397,5)))</f>
        <v>2857033.14677063</v>
      </c>
    </row>
    <row r="483" customFormat="false" ht="11.25" hidden="false" customHeight="false" outlineLevel="0" collapsed="false">
      <c r="A483" s="253"/>
      <c r="AC483" s="253" t="n">
        <f aca="false">WEEKDAY(AD483)</f>
        <v>2</v>
      </c>
      <c r="AD483" s="218" t="n">
        <f aca="false">DATE(YEAR(AD482),MONTH(AD482),DAY(AD482)+1)</f>
        <v>36871</v>
      </c>
      <c r="AE483" s="223" t="b">
        <f aca="false">OR(AC483=1,AC483=7)</f>
        <v>0</v>
      </c>
      <c r="AF483" s="267" t="n">
        <f aca="false">IF($AE483=TRUE(),(VLOOKUP($AD483,$W$138:$Z$243,4)),(VLOOKUP($AD483,$U$138:$Z$397,5)))</f>
        <v>3205270.19571487</v>
      </c>
    </row>
    <row r="484" customFormat="false" ht="11.25" hidden="false" customHeight="false" outlineLevel="0" collapsed="false">
      <c r="A484" s="253"/>
      <c r="AC484" s="253" t="n">
        <f aca="false">WEEKDAY(AD484)</f>
        <v>3</v>
      </c>
      <c r="AD484" s="218" t="n">
        <f aca="false">DATE(YEAR(AD483),MONTH(AD483),DAY(AD483)+1)</f>
        <v>36872</v>
      </c>
      <c r="AE484" s="223" t="b">
        <f aca="false">OR(AC484=1,AC484=7)</f>
        <v>0</v>
      </c>
      <c r="AF484" s="267" t="n">
        <f aca="false">IF($AE484=TRUE(),(VLOOKUP($AD484,$W$138:$Z$243,4)),(VLOOKUP($AD484,$U$138:$Z$397,5)))</f>
        <v>3211734.79401282</v>
      </c>
    </row>
    <row r="485" customFormat="false" ht="11.25" hidden="false" customHeight="false" outlineLevel="0" collapsed="false">
      <c r="A485" s="253"/>
      <c r="AC485" s="253" t="n">
        <f aca="false">WEEKDAY(AD485)</f>
        <v>4</v>
      </c>
      <c r="AD485" s="218" t="n">
        <f aca="false">DATE(YEAR(AD484),MONTH(AD484),DAY(AD484)+1)</f>
        <v>36873</v>
      </c>
      <c r="AE485" s="223" t="b">
        <f aca="false">OR(AC485=1,AC485=7)</f>
        <v>0</v>
      </c>
      <c r="AF485" s="267" t="n">
        <f aca="false">IF($AE485=TRUE(),(VLOOKUP($AD485,$W$138:$Z$243,4)),(VLOOKUP($AD485,$U$138:$Z$397,5)))</f>
        <v>3204346.6816723</v>
      </c>
    </row>
    <row r="486" customFormat="false" ht="11.25" hidden="false" customHeight="false" outlineLevel="0" collapsed="false">
      <c r="AC486" s="253" t="n">
        <f aca="false">WEEKDAY(AD486)</f>
        <v>5</v>
      </c>
      <c r="AD486" s="218" t="n">
        <f aca="false">DATE(YEAR(AD485),MONTH(AD485),DAY(AD485)+1)</f>
        <v>36874</v>
      </c>
      <c r="AE486" s="223" t="b">
        <f aca="false">OR(AC486=1,AC486=7)</f>
        <v>0</v>
      </c>
      <c r="AF486" s="267" t="n">
        <f aca="false">IF($AE486=TRUE(),(VLOOKUP($AD486,$W$138:$Z$243,4)),(VLOOKUP($AD486,$U$138:$Z$397,5)))</f>
        <v>3209887.76592769</v>
      </c>
    </row>
    <row r="487" customFormat="false" ht="11.25" hidden="false" customHeight="false" outlineLevel="0" collapsed="false">
      <c r="AC487" s="253" t="n">
        <f aca="false">WEEKDAY(AD487)</f>
        <v>6</v>
      </c>
      <c r="AD487" s="218" t="n">
        <f aca="false">DATE(YEAR(AD486),MONTH(AD486),DAY(AD486)+1)</f>
        <v>36875</v>
      </c>
      <c r="AE487" s="223" t="b">
        <f aca="false">OR(AC487=1,AC487=7)</f>
        <v>0</v>
      </c>
      <c r="AF487" s="267" t="n">
        <f aca="false">IF($AE487=TRUE(),(VLOOKUP($AD487,$W$138:$Z$243,4)),(VLOOKUP($AD487,$U$138:$Z$397,5)))</f>
        <v>3208964.25188513</v>
      </c>
    </row>
    <row r="488" customFormat="false" ht="11.25" hidden="false" customHeight="false" outlineLevel="0" collapsed="false">
      <c r="AC488" s="253" t="n">
        <f aca="false">WEEKDAY(AD488)</f>
        <v>7</v>
      </c>
      <c r="AD488" s="218" t="n">
        <f aca="false">DATE(YEAR(AD487),MONTH(AD487),DAY(AD487)+1)</f>
        <v>36876</v>
      </c>
      <c r="AE488" s="223" t="b">
        <f aca="false">OR(AC488=1,AC488=7)</f>
        <v>1</v>
      </c>
      <c r="AF488" s="267" t="n">
        <f aca="false">IF($AE488=TRUE(),(VLOOKUP($AD488,$W$138:$Z$243,4)),(VLOOKUP($AD488,$U$138:$Z$397,5)))</f>
        <v>2862141.45855535</v>
      </c>
    </row>
    <row r="489" customFormat="false" ht="11.25" hidden="false" customHeight="false" outlineLevel="0" collapsed="false">
      <c r="AC489" s="253" t="n">
        <f aca="false">WEEKDAY(AD489)</f>
        <v>1</v>
      </c>
      <c r="AD489" s="218" t="n">
        <f aca="false">DATE(YEAR(AD488),MONTH(AD488),DAY(AD488)+1)</f>
        <v>36877</v>
      </c>
      <c r="AE489" s="223" t="b">
        <f aca="false">OR(AC489=1,AC489=7)</f>
        <v>1</v>
      </c>
      <c r="AF489" s="267" t="n">
        <f aca="false">IF($AE489=TRUE(),(VLOOKUP($AD489,$W$138:$Z$243,4)),(VLOOKUP($AD489,$U$138:$Z$397,5)))</f>
        <v>2844262.36730883</v>
      </c>
    </row>
    <row r="490" customFormat="false" ht="11.25" hidden="false" customHeight="false" outlineLevel="0" collapsed="false">
      <c r="AC490" s="253" t="n">
        <f aca="false">WEEKDAY(AD490)</f>
        <v>2</v>
      </c>
      <c r="AD490" s="218" t="n">
        <f aca="false">DATE(YEAR(AD489),MONTH(AD489),DAY(AD489)+1)</f>
        <v>36878</v>
      </c>
      <c r="AE490" s="223" t="b">
        <f aca="false">OR(AC490=1,AC490=7)</f>
        <v>0</v>
      </c>
      <c r="AF490" s="267" t="n">
        <f aca="false">IF($AE490=TRUE(),(VLOOKUP($AD490,$W$138:$Z$243,4)),(VLOOKUP($AD490,$U$138:$Z$397,5)))</f>
        <v>3226511.01869387</v>
      </c>
    </row>
    <row r="491" customFormat="false" ht="11.25" hidden="false" customHeight="false" outlineLevel="0" collapsed="false">
      <c r="AC491" s="253" t="n">
        <f aca="false">WEEKDAY(AD491)</f>
        <v>3</v>
      </c>
      <c r="AD491" s="218" t="n">
        <f aca="false">DATE(YEAR(AD490),MONTH(AD490),DAY(AD490)+1)</f>
        <v>36879</v>
      </c>
      <c r="AE491" s="223" t="b">
        <f aca="false">OR(AC491=1,AC491=7)</f>
        <v>0</v>
      </c>
      <c r="AF491" s="267" t="n">
        <f aca="false">IF($AE491=TRUE(),(VLOOKUP($AD491,$W$138:$Z$243,4)),(VLOOKUP($AD491,$U$138:$Z$397,5)))</f>
        <v>3223740.47656618</v>
      </c>
    </row>
    <row r="492" customFormat="false" ht="11.25" hidden="false" customHeight="false" outlineLevel="0" collapsed="false">
      <c r="AC492" s="253" t="n">
        <f aca="false">WEEKDAY(AD492)</f>
        <v>4</v>
      </c>
      <c r="AD492" s="218" t="n">
        <f aca="false">DATE(YEAR(AD491),MONTH(AD491),DAY(AD491)+1)</f>
        <v>36880</v>
      </c>
      <c r="AE492" s="223" t="b">
        <f aca="false">OR(AC492=1,AC492=7)</f>
        <v>0</v>
      </c>
      <c r="AF492" s="267" t="n">
        <f aca="false">IF($AE492=TRUE(),(VLOOKUP($AD492,$W$138:$Z$243,4)),(VLOOKUP($AD492,$U$138:$Z$397,5)))</f>
        <v>3215428.85018309</v>
      </c>
    </row>
    <row r="493" customFormat="false" ht="11.25" hidden="false" customHeight="false" outlineLevel="0" collapsed="false">
      <c r="AC493" s="253" t="n">
        <f aca="false">WEEKDAY(AD493)</f>
        <v>5</v>
      </c>
      <c r="AD493" s="218" t="n">
        <f aca="false">DATE(YEAR(AD492),MONTH(AD492),DAY(AD492)+1)</f>
        <v>36881</v>
      </c>
      <c r="AE493" s="223" t="b">
        <f aca="false">OR(AC493=1,AC493=7)</f>
        <v>0</v>
      </c>
      <c r="AF493" s="267" t="n">
        <f aca="false">IF($AE493=TRUE(),(VLOOKUP($AD493,$W$138:$Z$243,4)),(VLOOKUP($AD493,$U$138:$Z$397,5)))</f>
        <v>3206193.70975743</v>
      </c>
    </row>
    <row r="494" customFormat="false" ht="11.25" hidden="false" customHeight="false" outlineLevel="0" collapsed="false">
      <c r="AC494" s="253" t="n">
        <f aca="false">WEEKDAY(AD494)</f>
        <v>6</v>
      </c>
      <c r="AD494" s="218" t="n">
        <f aca="false">DATE(YEAR(AD493),MONTH(AD493),DAY(AD493)+1)</f>
        <v>36882</v>
      </c>
      <c r="AE494" s="223" t="b">
        <f aca="false">OR(AC494=1,AC494=7)</f>
        <v>0</v>
      </c>
      <c r="AF494" s="267" t="n">
        <f aca="false">IF($AE494=TRUE(),(VLOOKUP($AD494,$W$138:$Z$243,4)),(VLOOKUP($AD494,$U$138:$Z$397,5)))</f>
        <v>3206193.70975743</v>
      </c>
    </row>
    <row r="495" customFormat="false" ht="11.25" hidden="false" customHeight="false" outlineLevel="0" collapsed="false">
      <c r="AC495" s="253" t="n">
        <f aca="false">WEEKDAY(AD495)</f>
        <v>7</v>
      </c>
      <c r="AD495" s="218" t="n">
        <f aca="false">DATE(YEAR(AD494),MONTH(AD494),DAY(AD494)+1)</f>
        <v>36883</v>
      </c>
      <c r="AE495" s="223" t="b">
        <f aca="false">OR(AC495=1,AC495=7)</f>
        <v>1</v>
      </c>
      <c r="AF495" s="267" t="n">
        <f aca="false">IF($AE495=TRUE(),(VLOOKUP($AD495,$W$138:$Z$243,4)),(VLOOKUP($AD495,$U$138:$Z$397,5)))</f>
        <v>2865972.69239389</v>
      </c>
    </row>
    <row r="496" customFormat="false" ht="11.25" hidden="false" customHeight="false" outlineLevel="0" collapsed="false">
      <c r="AC496" s="253" t="n">
        <f aca="false">WEEKDAY(AD496)</f>
        <v>1</v>
      </c>
      <c r="AD496" s="218" t="n">
        <f aca="false">DATE(YEAR(AD495),MONTH(AD495),DAY(AD495)+1)</f>
        <v>36884</v>
      </c>
      <c r="AE496" s="223" t="b">
        <f aca="false">OR(AC496=1,AC496=7)</f>
        <v>1</v>
      </c>
      <c r="AF496" s="267" t="n">
        <f aca="false">IF($AE496=TRUE(),(VLOOKUP($AD496,$W$138:$Z$243,4)),(VLOOKUP($AD496,$U$138:$Z$397,5)))</f>
        <v>2865972.69239389</v>
      </c>
    </row>
    <row r="497" customFormat="false" ht="11.25" hidden="false" customHeight="false" outlineLevel="0" collapsed="false">
      <c r="AC497" s="253" t="n">
        <f aca="false">WEEKDAY(AD497)</f>
        <v>2</v>
      </c>
      <c r="AD497" s="218" t="n">
        <f aca="false">DATE(YEAR(AD496),MONTH(AD496),DAY(AD496)+1)</f>
        <v>36885</v>
      </c>
      <c r="AE497" s="223" t="b">
        <f aca="false">OR(AC497=1,AC497=7)</f>
        <v>0</v>
      </c>
      <c r="AF497" s="267" t="n">
        <f aca="false">IF($AE497=TRUE(),(VLOOKUP($AD497,$W$138:$Z$243,4)),(VLOOKUP($AD497,$U$138:$Z$397,5)))</f>
        <v>3206193.70975743</v>
      </c>
    </row>
    <row r="498" customFormat="false" ht="11.25" hidden="false" customHeight="false" outlineLevel="0" collapsed="false">
      <c r="AC498" s="253" t="n">
        <f aca="false">WEEKDAY(AD498)</f>
        <v>3</v>
      </c>
      <c r="AD498" s="218" t="n">
        <f aca="false">DATE(YEAR(AD497),MONTH(AD497),DAY(AD497)+1)</f>
        <v>36886</v>
      </c>
      <c r="AE498" s="223" t="b">
        <f aca="false">OR(AC498=1,AC498=7)</f>
        <v>0</v>
      </c>
      <c r="AF498" s="267" t="n">
        <f aca="false">IF($AE498=TRUE(),(VLOOKUP($AD498,$W$138:$Z$243,4)),(VLOOKUP($AD498,$U$138:$Z$397,5)))</f>
        <v>3211734.79401282</v>
      </c>
    </row>
    <row r="499" customFormat="false" ht="11.25" hidden="false" customHeight="false" outlineLevel="0" collapsed="false">
      <c r="AC499" s="253" t="n">
        <f aca="false">WEEKDAY(AD499)</f>
        <v>4</v>
      </c>
      <c r="AD499" s="218" t="n">
        <f aca="false">DATE(YEAR(AD498),MONTH(AD498),DAY(AD498)+1)</f>
        <v>36887</v>
      </c>
      <c r="AE499" s="223" t="b">
        <f aca="false">OR(AC499=1,AC499=7)</f>
        <v>0</v>
      </c>
      <c r="AF499" s="267" t="n">
        <f aca="false">IF($AE499=TRUE(),(VLOOKUP($AD499,$W$138:$Z$243,4)),(VLOOKUP($AD499,$U$138:$Z$397,5)))</f>
        <v>3213581.82209796</v>
      </c>
    </row>
    <row r="500" customFormat="false" ht="11.25" hidden="false" customHeight="false" outlineLevel="0" collapsed="false">
      <c r="AC500" s="253" t="n">
        <f aca="false">WEEKDAY(AD500)</f>
        <v>5</v>
      </c>
      <c r="AD500" s="218" t="n">
        <f aca="false">DATE(YEAR(AD499),MONTH(AD499),DAY(AD499)+1)</f>
        <v>36888</v>
      </c>
      <c r="AE500" s="223" t="b">
        <f aca="false">OR(AC500=1,AC500=7)</f>
        <v>0</v>
      </c>
      <c r="AF500" s="267" t="n">
        <f aca="false">IF($AE500=TRUE(),(VLOOKUP($AD500,$W$138:$Z$243,4)),(VLOOKUP($AD500,$U$138:$Z$397,5)))</f>
        <v>3216352.36422565</v>
      </c>
    </row>
    <row r="501" customFormat="false" ht="11.25" hidden="false" customHeight="false" outlineLevel="0" collapsed="false">
      <c r="AC501" s="253" t="n">
        <f aca="false">WEEKDAY(AD501)</f>
        <v>6</v>
      </c>
      <c r="AD501" s="218" t="n">
        <f aca="false">DATE(YEAR(AD500),MONTH(AD500),DAY(AD500)+1)</f>
        <v>36889</v>
      </c>
      <c r="AE501" s="223" t="b">
        <f aca="false">OR(AC501=1,AC501=7)</f>
        <v>0</v>
      </c>
      <c r="AF501" s="267" t="n">
        <f aca="false">IF($AE501=TRUE(),(VLOOKUP($AD501,$W$138:$Z$243,4)),(VLOOKUP($AD501,$U$138:$Z$397,5)))</f>
        <v>3195111.54124665</v>
      </c>
    </row>
    <row r="502" customFormat="false" ht="11.25" hidden="false" customHeight="false" outlineLevel="0" collapsed="false">
      <c r="AC502" s="253" t="n">
        <f aca="false">WEEKDAY(AD502)</f>
        <v>7</v>
      </c>
      <c r="AD502" s="218" t="n">
        <f aca="false">DATE(YEAR(AD501),MONTH(AD501),DAY(AD501)+1)</f>
        <v>36890</v>
      </c>
      <c r="AE502" s="223" t="b">
        <f aca="false">OR(AC502=1,AC502=7)</f>
        <v>1</v>
      </c>
      <c r="AF502" s="267" t="n">
        <f aca="false">IF($AE502=TRUE(),(VLOOKUP($AD502,$W$138:$Z$243,4)),(VLOOKUP($AD502,$U$138:$Z$397,5)))</f>
        <v>2890237.17337132</v>
      </c>
    </row>
    <row r="503" customFormat="false" ht="11.25" hidden="false" customHeight="false" outlineLevel="0" collapsed="false">
      <c r="AC503" s="253" t="n">
        <f aca="false">WEEKDAY(AD503)</f>
        <v>1</v>
      </c>
      <c r="AD503" s="218" t="n">
        <f aca="false">DATE(YEAR(AD502),MONTH(AD502),DAY(AD502)+1)</f>
        <v>36891</v>
      </c>
      <c r="AE503" s="223" t="b">
        <f aca="false">OR(AC503=1,AC503=7)</f>
        <v>1</v>
      </c>
      <c r="AF503" s="267" t="n">
        <f aca="false">IF($AE503=TRUE(),(VLOOKUP($AD503,$W$138:$Z$243,4)),(VLOOKUP($AD503,$U$138:$Z$397,5)))</f>
        <v>2899176.71899458</v>
      </c>
    </row>
    <row r="724" customFormat="false" ht="11.25" hidden="false" customHeight="false" outlineLevel="0" collapsed="false">
      <c r="A724" s="268"/>
      <c r="B724" s="268"/>
      <c r="U724" s="268"/>
    </row>
    <row r="725" customFormat="false" ht="11.25" hidden="false" customHeight="false" outlineLevel="0" collapsed="false">
      <c r="A725" s="268"/>
      <c r="B725" s="268"/>
      <c r="U725" s="268"/>
    </row>
    <row r="726" customFormat="false" ht="11.25" hidden="false" customHeight="false" outlineLevel="0" collapsed="false">
      <c r="A726" s="268"/>
      <c r="B726" s="268"/>
      <c r="U726" s="268"/>
    </row>
    <row r="727" customFormat="false" ht="11.25" hidden="false" customHeight="false" outlineLevel="0" collapsed="false">
      <c r="A727" s="268"/>
      <c r="B727" s="268"/>
      <c r="U727" s="268"/>
    </row>
    <row r="728" customFormat="false" ht="11.25" hidden="false" customHeight="false" outlineLevel="0" collapsed="false">
      <c r="A728" s="268"/>
      <c r="B728" s="268"/>
      <c r="C728" s="267"/>
      <c r="D728" s="269"/>
      <c r="E728" s="269"/>
      <c r="F728" s="269"/>
      <c r="G728" s="270"/>
      <c r="H728" s="270"/>
      <c r="I728" s="270"/>
      <c r="J728" s="270"/>
      <c r="U728" s="268"/>
    </row>
    <row r="729" customFormat="false" ht="11.25" hidden="false" customHeight="false" outlineLevel="0" collapsed="false">
      <c r="A729" s="268"/>
      <c r="B729" s="268"/>
      <c r="C729" s="267"/>
      <c r="D729" s="269"/>
      <c r="E729" s="269"/>
      <c r="F729" s="269"/>
      <c r="G729" s="270"/>
      <c r="H729" s="270"/>
      <c r="I729" s="270"/>
      <c r="J729" s="270"/>
      <c r="U729" s="268"/>
    </row>
    <row r="730" customFormat="false" ht="11.25" hidden="false" customHeight="false" outlineLevel="0" collapsed="false">
      <c r="A730" s="268"/>
      <c r="B730" s="268"/>
      <c r="C730" s="267"/>
      <c r="D730" s="269"/>
      <c r="E730" s="269"/>
      <c r="F730" s="269"/>
      <c r="G730" s="270"/>
      <c r="H730" s="270"/>
      <c r="I730" s="270"/>
      <c r="J730" s="270"/>
      <c r="U730" s="268"/>
    </row>
    <row r="731" customFormat="false" ht="11.25" hidden="false" customHeight="false" outlineLevel="0" collapsed="false">
      <c r="A731" s="268"/>
      <c r="B731" s="268"/>
      <c r="C731" s="267"/>
      <c r="D731" s="269"/>
      <c r="E731" s="269"/>
      <c r="F731" s="269"/>
      <c r="G731" s="270"/>
      <c r="H731" s="270"/>
      <c r="I731" s="270"/>
      <c r="J731" s="270"/>
      <c r="U731" s="268"/>
    </row>
    <row r="732" customFormat="false" ht="11.25" hidden="false" customHeight="false" outlineLevel="0" collapsed="false">
      <c r="A732" s="268"/>
      <c r="B732" s="268"/>
      <c r="C732" s="267"/>
      <c r="D732" s="269"/>
      <c r="E732" s="269"/>
      <c r="F732" s="269"/>
      <c r="G732" s="270"/>
      <c r="H732" s="270"/>
      <c r="I732" s="270"/>
      <c r="J732" s="270"/>
      <c r="U732" s="268"/>
    </row>
    <row r="733" customFormat="false" ht="11.25" hidden="false" customHeight="false" outlineLevel="0" collapsed="false">
      <c r="A733" s="268"/>
      <c r="B733" s="268"/>
      <c r="C733" s="267"/>
      <c r="D733" s="269"/>
      <c r="E733" s="269"/>
      <c r="F733" s="269"/>
      <c r="G733" s="270"/>
      <c r="H733" s="270"/>
      <c r="I733" s="270"/>
      <c r="J733" s="270"/>
      <c r="U733" s="268"/>
    </row>
    <row r="734" customFormat="false" ht="11.25" hidden="false" customHeight="false" outlineLevel="0" collapsed="false">
      <c r="A734" s="268"/>
      <c r="B734" s="268"/>
      <c r="C734" s="267"/>
      <c r="D734" s="269"/>
      <c r="E734" s="269"/>
      <c r="F734" s="269"/>
      <c r="G734" s="270"/>
      <c r="H734" s="270"/>
      <c r="I734" s="270"/>
      <c r="J734" s="270"/>
      <c r="U734" s="268"/>
    </row>
    <row r="735" customFormat="false" ht="11.25" hidden="false" customHeight="false" outlineLevel="0" collapsed="false">
      <c r="A735" s="268"/>
      <c r="B735" s="268"/>
      <c r="C735" s="267"/>
      <c r="D735" s="269"/>
      <c r="E735" s="269"/>
      <c r="F735" s="269"/>
      <c r="G735" s="270"/>
      <c r="H735" s="270"/>
      <c r="I735" s="270"/>
      <c r="J735" s="270"/>
      <c r="U735" s="268"/>
    </row>
    <row r="736" customFormat="false" ht="11.25" hidden="false" customHeight="false" outlineLevel="0" collapsed="false">
      <c r="A736" s="268"/>
      <c r="B736" s="268"/>
      <c r="C736" s="267"/>
      <c r="D736" s="269"/>
      <c r="E736" s="269"/>
      <c r="F736" s="269"/>
      <c r="G736" s="270"/>
      <c r="H736" s="270"/>
      <c r="I736" s="270"/>
      <c r="J736" s="270"/>
      <c r="U736" s="268"/>
    </row>
    <row r="737" customFormat="false" ht="11.25" hidden="false" customHeight="false" outlineLevel="0" collapsed="false">
      <c r="A737" s="268"/>
      <c r="B737" s="268"/>
      <c r="C737" s="267"/>
      <c r="D737" s="269"/>
      <c r="E737" s="269"/>
      <c r="F737" s="269"/>
      <c r="G737" s="270"/>
      <c r="H737" s="270"/>
      <c r="I737" s="270"/>
      <c r="J737" s="270"/>
      <c r="U737" s="268"/>
    </row>
    <row r="738" customFormat="false" ht="11.25" hidden="false" customHeight="false" outlineLevel="0" collapsed="false">
      <c r="A738" s="268"/>
      <c r="B738" s="268"/>
      <c r="C738" s="267"/>
      <c r="D738" s="269"/>
      <c r="E738" s="269"/>
      <c r="F738" s="269"/>
      <c r="G738" s="270"/>
      <c r="H738" s="270"/>
      <c r="I738" s="270"/>
      <c r="J738" s="270"/>
      <c r="U738" s="268"/>
    </row>
    <row r="739" customFormat="false" ht="11.25" hidden="false" customHeight="false" outlineLevel="0" collapsed="false">
      <c r="A739" s="268"/>
      <c r="B739" s="268"/>
      <c r="C739" s="267"/>
      <c r="D739" s="269"/>
      <c r="E739" s="269"/>
      <c r="F739" s="269"/>
      <c r="G739" s="270"/>
      <c r="H739" s="270"/>
      <c r="I739" s="270"/>
      <c r="J739" s="270"/>
      <c r="U739" s="268"/>
    </row>
    <row r="740" customFormat="false" ht="11.25" hidden="false" customHeight="false" outlineLevel="0" collapsed="false">
      <c r="A740" s="268"/>
      <c r="B740" s="268"/>
      <c r="C740" s="267"/>
      <c r="D740" s="269"/>
      <c r="E740" s="269"/>
      <c r="F740" s="269"/>
      <c r="G740" s="270"/>
      <c r="H740" s="270"/>
      <c r="I740" s="270"/>
      <c r="J740" s="270"/>
      <c r="U740" s="268"/>
    </row>
    <row r="741" customFormat="false" ht="11.25" hidden="false" customHeight="false" outlineLevel="0" collapsed="false">
      <c r="A741" s="268"/>
      <c r="B741" s="268"/>
      <c r="C741" s="267"/>
      <c r="D741" s="269"/>
      <c r="E741" s="269"/>
      <c r="F741" s="269"/>
      <c r="G741" s="270"/>
      <c r="H741" s="270"/>
      <c r="I741" s="270"/>
      <c r="J741" s="270"/>
      <c r="U741" s="268"/>
    </row>
    <row r="742" customFormat="false" ht="11.25" hidden="false" customHeight="false" outlineLevel="0" collapsed="false">
      <c r="A742" s="268"/>
      <c r="B742" s="268"/>
      <c r="C742" s="267"/>
      <c r="D742" s="269"/>
      <c r="E742" s="269"/>
      <c r="F742" s="269"/>
      <c r="G742" s="270"/>
      <c r="H742" s="270"/>
      <c r="I742" s="270"/>
      <c r="J742" s="270"/>
      <c r="L742" s="226"/>
      <c r="M742" s="226"/>
      <c r="N742" s="270"/>
      <c r="O742" s="270"/>
      <c r="P742" s="270"/>
      <c r="Q742" s="226"/>
      <c r="R742" s="226"/>
      <c r="U742" s="268"/>
      <c r="W742" s="226"/>
    </row>
    <row r="743" customFormat="false" ht="11.25" hidden="false" customHeight="false" outlineLevel="0" collapsed="false">
      <c r="A743" s="268"/>
      <c r="B743" s="268"/>
      <c r="C743" s="267"/>
      <c r="D743" s="269"/>
      <c r="E743" s="269"/>
      <c r="F743" s="269"/>
      <c r="G743" s="270"/>
      <c r="H743" s="270"/>
      <c r="I743" s="270"/>
      <c r="J743" s="270"/>
      <c r="K743" s="271"/>
      <c r="L743" s="267"/>
      <c r="M743" s="267"/>
      <c r="N743" s="270"/>
      <c r="O743" s="270"/>
      <c r="P743" s="270"/>
      <c r="Q743" s="226"/>
      <c r="R743" s="226"/>
      <c r="U743" s="268"/>
      <c r="W743" s="267"/>
    </row>
    <row r="744" customFormat="false" ht="11.25" hidden="false" customHeight="false" outlineLevel="0" collapsed="false">
      <c r="A744" s="268"/>
      <c r="B744" s="268"/>
      <c r="C744" s="267"/>
      <c r="D744" s="269"/>
      <c r="E744" s="269"/>
      <c r="F744" s="269"/>
      <c r="G744" s="270"/>
      <c r="H744" s="270"/>
      <c r="I744" s="270"/>
      <c r="J744" s="270"/>
      <c r="L744" s="226"/>
      <c r="M744" s="272"/>
      <c r="N744" s="270"/>
      <c r="O744" s="270"/>
      <c r="P744" s="270"/>
      <c r="Q744" s="272"/>
      <c r="R744" s="226"/>
      <c r="U744" s="268"/>
      <c r="W744" s="226"/>
    </row>
    <row r="745" customFormat="false" ht="11.25" hidden="false" customHeight="false" outlineLevel="0" collapsed="false">
      <c r="A745" s="268"/>
      <c r="B745" s="268"/>
      <c r="C745" s="267"/>
      <c r="D745" s="269"/>
      <c r="E745" s="269"/>
      <c r="F745" s="269"/>
      <c r="G745" s="270"/>
      <c r="H745" s="270"/>
      <c r="I745" s="270"/>
      <c r="J745" s="270"/>
      <c r="L745" s="226"/>
      <c r="M745" s="226"/>
      <c r="N745" s="270"/>
      <c r="O745" s="270"/>
      <c r="P745" s="270"/>
      <c r="Q745" s="226"/>
      <c r="R745" s="226"/>
      <c r="U745" s="268"/>
      <c r="W745" s="226"/>
    </row>
    <row r="746" customFormat="false" ht="11.25" hidden="false" customHeight="false" outlineLevel="0" collapsed="false">
      <c r="A746" s="268"/>
      <c r="B746" s="268"/>
      <c r="C746" s="267"/>
      <c r="D746" s="269"/>
      <c r="E746" s="269"/>
      <c r="F746" s="269"/>
      <c r="G746" s="270"/>
      <c r="H746" s="270"/>
      <c r="I746" s="270"/>
      <c r="J746" s="270"/>
      <c r="L746" s="226"/>
      <c r="M746" s="226"/>
      <c r="N746" s="270"/>
      <c r="O746" s="270"/>
      <c r="P746" s="270"/>
      <c r="Q746" s="226"/>
      <c r="R746" s="226"/>
      <c r="U746" s="268"/>
      <c r="W746" s="226"/>
    </row>
    <row r="747" customFormat="false" ht="11.25" hidden="false" customHeight="false" outlineLevel="0" collapsed="false">
      <c r="A747" s="268"/>
      <c r="B747" s="268"/>
      <c r="C747" s="267"/>
      <c r="D747" s="269"/>
      <c r="E747" s="269"/>
      <c r="F747" s="269"/>
      <c r="G747" s="270"/>
      <c r="H747" s="270"/>
      <c r="I747" s="270"/>
      <c r="J747" s="270"/>
      <c r="L747" s="226"/>
      <c r="M747" s="226"/>
      <c r="N747" s="270"/>
      <c r="O747" s="270"/>
      <c r="P747" s="270"/>
      <c r="Q747" s="226"/>
      <c r="R747" s="226"/>
      <c r="U747" s="268"/>
      <c r="W747" s="226"/>
    </row>
    <row r="748" customFormat="false" ht="11.25" hidden="false" customHeight="false" outlineLevel="0" collapsed="false">
      <c r="A748" s="268"/>
      <c r="B748" s="268"/>
      <c r="C748" s="267"/>
      <c r="D748" s="269"/>
      <c r="E748" s="269"/>
      <c r="F748" s="269"/>
      <c r="G748" s="270"/>
      <c r="H748" s="270"/>
      <c r="I748" s="270"/>
      <c r="J748" s="270"/>
      <c r="K748" s="271"/>
      <c r="L748" s="267"/>
      <c r="M748" s="267"/>
      <c r="N748" s="270"/>
      <c r="O748" s="270"/>
      <c r="P748" s="270"/>
      <c r="Q748" s="267"/>
      <c r="R748" s="226"/>
      <c r="U748" s="268"/>
      <c r="W748" s="267"/>
    </row>
    <row r="749" customFormat="false" ht="11.25" hidden="false" customHeight="false" outlineLevel="0" collapsed="false">
      <c r="A749" s="268"/>
      <c r="B749" s="268"/>
      <c r="C749" s="267"/>
      <c r="D749" s="269"/>
      <c r="E749" s="269"/>
      <c r="F749" s="269"/>
      <c r="G749" s="270"/>
      <c r="H749" s="270"/>
      <c r="I749" s="270"/>
      <c r="J749" s="270"/>
      <c r="K749" s="271"/>
      <c r="L749" s="267"/>
      <c r="M749" s="267"/>
      <c r="N749" s="270"/>
      <c r="O749" s="270"/>
      <c r="P749" s="270"/>
      <c r="Q749" s="267"/>
      <c r="R749" s="226"/>
      <c r="U749" s="268"/>
      <c r="W749" s="267"/>
    </row>
    <row r="750" customFormat="false" ht="11.25" hidden="false" customHeight="false" outlineLevel="0" collapsed="false">
      <c r="A750" s="268"/>
      <c r="B750" s="268"/>
      <c r="C750" s="267"/>
      <c r="D750" s="269"/>
      <c r="E750" s="269"/>
      <c r="F750" s="269"/>
      <c r="G750" s="270"/>
      <c r="H750" s="270"/>
      <c r="I750" s="270"/>
      <c r="J750" s="270"/>
      <c r="K750" s="271"/>
      <c r="L750" s="267"/>
      <c r="M750" s="267"/>
      <c r="N750" s="270"/>
      <c r="O750" s="270"/>
      <c r="P750" s="270"/>
      <c r="Q750" s="226"/>
      <c r="R750" s="226"/>
      <c r="U750" s="268"/>
      <c r="W750" s="267"/>
    </row>
    <row r="751" customFormat="false" ht="11.25" hidden="false" customHeight="false" outlineLevel="0" collapsed="false">
      <c r="A751" s="268"/>
      <c r="B751" s="268"/>
      <c r="C751" s="267"/>
      <c r="D751" s="269"/>
      <c r="E751" s="269"/>
      <c r="F751" s="269"/>
      <c r="G751" s="270"/>
      <c r="H751" s="270"/>
      <c r="I751" s="270"/>
      <c r="J751" s="270"/>
      <c r="K751" s="271"/>
      <c r="L751" s="267"/>
      <c r="M751" s="267"/>
      <c r="N751" s="270"/>
      <c r="O751" s="270"/>
      <c r="P751" s="270"/>
      <c r="Q751" s="226"/>
      <c r="R751" s="226"/>
      <c r="U751" s="268"/>
      <c r="W751" s="267"/>
    </row>
    <row r="752" customFormat="false" ht="11.25" hidden="false" customHeight="false" outlineLevel="0" collapsed="false">
      <c r="A752" s="268"/>
      <c r="B752" s="268"/>
      <c r="C752" s="267"/>
      <c r="D752" s="269"/>
      <c r="E752" s="269"/>
      <c r="F752" s="269"/>
      <c r="G752" s="270"/>
      <c r="H752" s="270"/>
      <c r="I752" s="270"/>
      <c r="J752" s="270"/>
      <c r="K752" s="271"/>
      <c r="L752" s="267"/>
      <c r="M752" s="267"/>
      <c r="N752" s="270"/>
      <c r="O752" s="270"/>
      <c r="P752" s="270"/>
      <c r="Q752" s="226"/>
      <c r="R752" s="226"/>
      <c r="U752" s="268"/>
      <c r="W752" s="267"/>
    </row>
    <row r="753" customFormat="false" ht="11.25" hidden="false" customHeight="false" outlineLevel="0" collapsed="false">
      <c r="A753" s="268"/>
      <c r="B753" s="268"/>
      <c r="C753" s="267"/>
      <c r="D753" s="269"/>
      <c r="E753" s="269"/>
      <c r="F753" s="269"/>
      <c r="G753" s="270"/>
      <c r="H753" s="270"/>
      <c r="I753" s="270"/>
      <c r="J753" s="270"/>
      <c r="K753" s="271"/>
      <c r="L753" s="267"/>
      <c r="M753" s="267"/>
      <c r="N753" s="270"/>
      <c r="O753" s="270"/>
      <c r="P753" s="270"/>
      <c r="Q753" s="226"/>
      <c r="R753" s="226"/>
      <c r="U753" s="268"/>
      <c r="W753" s="267"/>
    </row>
    <row r="754" customFormat="false" ht="11.25" hidden="false" customHeight="false" outlineLevel="0" collapsed="false">
      <c r="A754" s="268"/>
      <c r="B754" s="268"/>
      <c r="C754" s="267"/>
      <c r="D754" s="269"/>
      <c r="E754" s="269"/>
      <c r="F754" s="269"/>
      <c r="G754" s="270"/>
      <c r="H754" s="270"/>
      <c r="I754" s="270"/>
      <c r="J754" s="270"/>
      <c r="K754" s="271"/>
      <c r="L754" s="267"/>
      <c r="M754" s="267"/>
      <c r="N754" s="270"/>
      <c r="O754" s="270"/>
      <c r="P754" s="270"/>
      <c r="Q754" s="226"/>
      <c r="R754" s="226"/>
      <c r="U754" s="268"/>
      <c r="W754" s="267"/>
    </row>
    <row r="755" customFormat="false" ht="11.25" hidden="false" customHeight="false" outlineLevel="0" collapsed="false">
      <c r="A755" s="268"/>
      <c r="B755" s="268"/>
      <c r="C755" s="267"/>
      <c r="D755" s="269"/>
      <c r="E755" s="269"/>
      <c r="F755" s="269"/>
      <c r="G755" s="270"/>
      <c r="H755" s="270"/>
      <c r="I755" s="270"/>
      <c r="J755" s="270"/>
      <c r="K755" s="271"/>
      <c r="L755" s="267"/>
      <c r="M755" s="267"/>
      <c r="N755" s="270"/>
      <c r="O755" s="270"/>
      <c r="P755" s="270"/>
      <c r="Q755" s="226"/>
      <c r="R755" s="226"/>
      <c r="U755" s="268"/>
      <c r="W755" s="267"/>
    </row>
    <row r="756" customFormat="false" ht="11.25" hidden="false" customHeight="false" outlineLevel="0" collapsed="false">
      <c r="A756" s="268"/>
      <c r="B756" s="268"/>
      <c r="C756" s="267"/>
      <c r="D756" s="269"/>
      <c r="E756" s="269"/>
      <c r="F756" s="269"/>
      <c r="G756" s="270"/>
      <c r="H756" s="270"/>
      <c r="I756" s="270"/>
      <c r="J756" s="270"/>
      <c r="K756" s="271"/>
      <c r="L756" s="267"/>
      <c r="M756" s="267"/>
      <c r="N756" s="270"/>
      <c r="O756" s="270"/>
      <c r="P756" s="270"/>
      <c r="Q756" s="226"/>
      <c r="R756" s="226"/>
      <c r="U756" s="268"/>
      <c r="W756" s="267"/>
    </row>
    <row r="757" customFormat="false" ht="11.25" hidden="false" customHeight="false" outlineLevel="0" collapsed="false">
      <c r="A757" s="268"/>
      <c r="B757" s="268"/>
      <c r="C757" s="267"/>
      <c r="D757" s="269"/>
      <c r="E757" s="269"/>
      <c r="F757" s="269"/>
      <c r="G757" s="270"/>
      <c r="H757" s="270"/>
      <c r="I757" s="270"/>
      <c r="J757" s="270"/>
      <c r="K757" s="271"/>
      <c r="L757" s="267"/>
      <c r="M757" s="267"/>
      <c r="N757" s="270"/>
      <c r="O757" s="270"/>
      <c r="P757" s="270"/>
      <c r="Q757" s="226"/>
      <c r="R757" s="226"/>
      <c r="U757" s="268"/>
      <c r="W757" s="267"/>
    </row>
    <row r="758" customFormat="false" ht="11.25" hidden="false" customHeight="false" outlineLevel="0" collapsed="false">
      <c r="A758" s="268"/>
      <c r="B758" s="268"/>
      <c r="C758" s="267"/>
      <c r="D758" s="269"/>
      <c r="E758" s="269"/>
      <c r="F758" s="269"/>
      <c r="G758" s="270"/>
      <c r="H758" s="270"/>
      <c r="I758" s="270"/>
      <c r="J758" s="270"/>
      <c r="K758" s="271"/>
      <c r="L758" s="267"/>
      <c r="M758" s="267"/>
      <c r="N758" s="270"/>
      <c r="O758" s="270"/>
      <c r="P758" s="270"/>
      <c r="Q758" s="226"/>
      <c r="R758" s="226"/>
      <c r="U758" s="268"/>
      <c r="W758" s="267"/>
    </row>
    <row r="759" customFormat="false" ht="11.25" hidden="false" customHeight="false" outlineLevel="0" collapsed="false">
      <c r="A759" s="268"/>
      <c r="B759" s="268"/>
      <c r="C759" s="267"/>
      <c r="D759" s="269"/>
      <c r="E759" s="269"/>
      <c r="F759" s="269"/>
      <c r="G759" s="270"/>
      <c r="H759" s="270"/>
      <c r="I759" s="270"/>
      <c r="J759" s="270"/>
      <c r="K759" s="271"/>
      <c r="L759" s="267"/>
      <c r="M759" s="267"/>
      <c r="N759" s="270"/>
      <c r="O759" s="270"/>
      <c r="P759" s="270"/>
      <c r="Q759" s="226"/>
      <c r="R759" s="226"/>
      <c r="U759" s="268"/>
      <c r="W759" s="267"/>
    </row>
    <row r="760" customFormat="false" ht="11.25" hidden="false" customHeight="false" outlineLevel="0" collapsed="false">
      <c r="A760" s="268"/>
      <c r="B760" s="268"/>
      <c r="C760" s="267"/>
      <c r="D760" s="269"/>
      <c r="E760" s="269"/>
      <c r="F760" s="269"/>
      <c r="G760" s="270"/>
      <c r="H760" s="270"/>
      <c r="I760" s="270"/>
      <c r="J760" s="270"/>
      <c r="K760" s="271"/>
      <c r="L760" s="267"/>
      <c r="M760" s="267"/>
      <c r="N760" s="270"/>
      <c r="O760" s="270"/>
      <c r="P760" s="270"/>
      <c r="Q760" s="226"/>
      <c r="R760" s="226"/>
      <c r="U760" s="268"/>
      <c r="W760" s="267"/>
    </row>
    <row r="761" customFormat="false" ht="11.25" hidden="false" customHeight="false" outlineLevel="0" collapsed="false">
      <c r="A761" s="268"/>
      <c r="B761" s="268"/>
      <c r="C761" s="267"/>
      <c r="D761" s="269"/>
      <c r="E761" s="269"/>
      <c r="F761" s="269"/>
      <c r="G761" s="270"/>
      <c r="H761" s="270"/>
      <c r="I761" s="270"/>
      <c r="J761" s="270"/>
      <c r="K761" s="271"/>
      <c r="L761" s="267"/>
      <c r="M761" s="267"/>
      <c r="N761" s="270"/>
      <c r="O761" s="270"/>
      <c r="P761" s="270"/>
      <c r="Q761" s="226"/>
      <c r="R761" s="226"/>
      <c r="U761" s="268"/>
      <c r="W761" s="267"/>
    </row>
    <row r="762" customFormat="false" ht="11.25" hidden="false" customHeight="false" outlineLevel="0" collapsed="false">
      <c r="A762" s="268"/>
      <c r="B762" s="268"/>
      <c r="C762" s="267"/>
      <c r="D762" s="269"/>
      <c r="E762" s="269"/>
      <c r="F762" s="269"/>
      <c r="G762" s="270"/>
      <c r="H762" s="270"/>
      <c r="I762" s="270"/>
      <c r="J762" s="270"/>
      <c r="K762" s="271"/>
      <c r="L762" s="267"/>
      <c r="M762" s="267"/>
      <c r="N762" s="270"/>
      <c r="O762" s="270"/>
      <c r="P762" s="270"/>
      <c r="Q762" s="226"/>
      <c r="R762" s="226"/>
      <c r="U762" s="268"/>
      <c r="W762" s="267"/>
    </row>
    <row r="763" customFormat="false" ht="11.25" hidden="false" customHeight="false" outlineLevel="0" collapsed="false">
      <c r="A763" s="268"/>
      <c r="B763" s="268"/>
      <c r="C763" s="267"/>
      <c r="D763" s="269"/>
      <c r="E763" s="269"/>
      <c r="F763" s="269"/>
      <c r="G763" s="270"/>
      <c r="H763" s="270"/>
      <c r="I763" s="270"/>
      <c r="J763" s="270"/>
      <c r="K763" s="271"/>
      <c r="L763" s="267"/>
      <c r="M763" s="267"/>
      <c r="N763" s="270"/>
      <c r="O763" s="270"/>
      <c r="P763" s="270"/>
      <c r="Q763" s="226"/>
      <c r="R763" s="226"/>
      <c r="U763" s="268"/>
      <c r="W763" s="267"/>
    </row>
    <row r="764" customFormat="false" ht="11.25" hidden="false" customHeight="false" outlineLevel="0" collapsed="false">
      <c r="A764" s="268"/>
      <c r="B764" s="268"/>
      <c r="C764" s="267"/>
      <c r="D764" s="269"/>
      <c r="E764" s="269"/>
      <c r="F764" s="269"/>
      <c r="G764" s="270"/>
      <c r="H764" s="270"/>
      <c r="I764" s="270"/>
      <c r="J764" s="270"/>
      <c r="K764" s="271"/>
      <c r="L764" s="267"/>
      <c r="M764" s="267"/>
      <c r="N764" s="270"/>
      <c r="O764" s="270"/>
      <c r="P764" s="270"/>
      <c r="Q764" s="226"/>
      <c r="R764" s="226"/>
      <c r="U764" s="268"/>
      <c r="W764" s="267"/>
    </row>
    <row r="765" customFormat="false" ht="11.25" hidden="false" customHeight="false" outlineLevel="0" collapsed="false">
      <c r="A765" s="268"/>
      <c r="B765" s="268"/>
      <c r="C765" s="267"/>
      <c r="D765" s="269"/>
      <c r="E765" s="269"/>
      <c r="F765" s="269"/>
      <c r="G765" s="270"/>
      <c r="H765" s="270"/>
      <c r="I765" s="270"/>
      <c r="J765" s="270"/>
      <c r="K765" s="271"/>
      <c r="L765" s="267"/>
      <c r="M765" s="267"/>
      <c r="N765" s="270"/>
      <c r="O765" s="270"/>
      <c r="P765" s="270"/>
      <c r="Q765" s="226"/>
      <c r="R765" s="226"/>
      <c r="U765" s="268"/>
      <c r="W765" s="267"/>
    </row>
    <row r="766" customFormat="false" ht="11.25" hidden="false" customHeight="false" outlineLevel="0" collapsed="false">
      <c r="A766" s="268"/>
      <c r="B766" s="268"/>
      <c r="C766" s="267"/>
      <c r="D766" s="269"/>
      <c r="E766" s="269"/>
      <c r="F766" s="269"/>
      <c r="G766" s="270"/>
      <c r="H766" s="270"/>
      <c r="I766" s="270"/>
      <c r="J766" s="270"/>
      <c r="K766" s="271"/>
      <c r="L766" s="267"/>
      <c r="M766" s="267"/>
      <c r="N766" s="270"/>
      <c r="O766" s="270"/>
      <c r="P766" s="270"/>
      <c r="Q766" s="226"/>
      <c r="R766" s="226"/>
      <c r="U766" s="268"/>
      <c r="W766" s="267"/>
    </row>
    <row r="767" customFormat="false" ht="11.25" hidden="false" customHeight="false" outlineLevel="0" collapsed="false">
      <c r="A767" s="268"/>
      <c r="B767" s="268"/>
      <c r="C767" s="267"/>
      <c r="D767" s="269"/>
      <c r="E767" s="269"/>
      <c r="F767" s="269"/>
      <c r="G767" s="270"/>
      <c r="H767" s="270"/>
      <c r="I767" s="270"/>
      <c r="J767" s="270"/>
      <c r="K767" s="271"/>
      <c r="L767" s="267"/>
      <c r="M767" s="267"/>
      <c r="N767" s="270"/>
      <c r="O767" s="270"/>
      <c r="P767" s="270"/>
      <c r="Q767" s="226"/>
      <c r="R767" s="226"/>
      <c r="U767" s="268"/>
      <c r="W767" s="267"/>
    </row>
    <row r="768" customFormat="false" ht="11.25" hidden="false" customHeight="false" outlineLevel="0" collapsed="false">
      <c r="A768" s="268"/>
      <c r="B768" s="268"/>
      <c r="C768" s="267"/>
      <c r="D768" s="269"/>
      <c r="E768" s="269"/>
      <c r="F768" s="269"/>
      <c r="G768" s="270"/>
      <c r="H768" s="270"/>
      <c r="I768" s="270"/>
      <c r="J768" s="270"/>
      <c r="K768" s="271"/>
      <c r="L768" s="267"/>
      <c r="M768" s="267"/>
      <c r="N768" s="270"/>
      <c r="O768" s="270"/>
      <c r="P768" s="270"/>
      <c r="Q768" s="226"/>
      <c r="R768" s="226"/>
      <c r="U768" s="268"/>
      <c r="W768" s="267"/>
    </row>
    <row r="769" customFormat="false" ht="11.25" hidden="false" customHeight="false" outlineLevel="0" collapsed="false">
      <c r="A769" s="268"/>
      <c r="B769" s="268"/>
      <c r="C769" s="267"/>
      <c r="D769" s="269"/>
      <c r="E769" s="269"/>
      <c r="F769" s="269"/>
      <c r="G769" s="270"/>
      <c r="H769" s="270"/>
      <c r="I769" s="270"/>
      <c r="J769" s="270"/>
      <c r="K769" s="271"/>
      <c r="L769" s="267"/>
      <c r="M769" s="267"/>
      <c r="N769" s="270"/>
      <c r="O769" s="270"/>
      <c r="P769" s="270"/>
      <c r="Q769" s="226"/>
      <c r="R769" s="226"/>
      <c r="U769" s="268"/>
      <c r="W769" s="267"/>
    </row>
    <row r="770" customFormat="false" ht="11.25" hidden="false" customHeight="false" outlineLevel="0" collapsed="false">
      <c r="A770" s="268"/>
      <c r="B770" s="268"/>
      <c r="C770" s="267"/>
      <c r="D770" s="269"/>
      <c r="E770" s="269"/>
      <c r="F770" s="269"/>
      <c r="G770" s="270"/>
      <c r="H770" s="270"/>
      <c r="I770" s="270"/>
      <c r="J770" s="270"/>
      <c r="K770" s="271"/>
      <c r="L770" s="267"/>
      <c r="M770" s="267"/>
      <c r="N770" s="270"/>
      <c r="O770" s="270"/>
      <c r="P770" s="270"/>
      <c r="Q770" s="226"/>
      <c r="R770" s="226"/>
      <c r="U770" s="268"/>
      <c r="W770" s="267"/>
    </row>
    <row r="771" customFormat="false" ht="11.25" hidden="false" customHeight="false" outlineLevel="0" collapsed="false">
      <c r="A771" s="268"/>
      <c r="B771" s="268"/>
      <c r="C771" s="267"/>
      <c r="D771" s="269"/>
      <c r="E771" s="269"/>
      <c r="F771" s="269"/>
      <c r="G771" s="270"/>
      <c r="H771" s="270"/>
      <c r="I771" s="270"/>
      <c r="J771" s="270"/>
      <c r="K771" s="271"/>
      <c r="L771" s="267"/>
      <c r="M771" s="267"/>
      <c r="N771" s="270"/>
      <c r="O771" s="270"/>
      <c r="P771" s="270"/>
      <c r="Q771" s="226"/>
      <c r="R771" s="226"/>
      <c r="U771" s="268"/>
      <c r="W771" s="267"/>
    </row>
    <row r="772" customFormat="false" ht="11.25" hidden="false" customHeight="false" outlineLevel="0" collapsed="false">
      <c r="A772" s="268"/>
      <c r="B772" s="268"/>
      <c r="C772" s="267"/>
      <c r="D772" s="269"/>
      <c r="E772" s="269"/>
      <c r="F772" s="269"/>
      <c r="G772" s="270"/>
      <c r="H772" s="270"/>
      <c r="I772" s="270"/>
      <c r="J772" s="270"/>
      <c r="K772" s="271"/>
      <c r="L772" s="267"/>
      <c r="M772" s="267"/>
      <c r="N772" s="270"/>
      <c r="O772" s="270"/>
      <c r="P772" s="270"/>
      <c r="Q772" s="226"/>
      <c r="R772" s="226"/>
      <c r="U772" s="268"/>
      <c r="W772" s="267"/>
    </row>
    <row r="773" customFormat="false" ht="11.25" hidden="false" customHeight="false" outlineLevel="0" collapsed="false">
      <c r="A773" s="268"/>
      <c r="B773" s="268"/>
      <c r="C773" s="267"/>
      <c r="D773" s="269"/>
      <c r="E773" s="269"/>
      <c r="F773" s="269"/>
      <c r="G773" s="270"/>
      <c r="H773" s="270"/>
      <c r="I773" s="270"/>
      <c r="J773" s="270"/>
      <c r="K773" s="271"/>
      <c r="L773" s="267"/>
      <c r="M773" s="267"/>
      <c r="N773" s="270"/>
      <c r="O773" s="270"/>
      <c r="P773" s="270"/>
      <c r="Q773" s="226"/>
      <c r="R773" s="226"/>
      <c r="U773" s="268"/>
      <c r="W773" s="267"/>
    </row>
    <row r="774" customFormat="false" ht="11.25" hidden="false" customHeight="false" outlineLevel="0" collapsed="false">
      <c r="A774" s="268"/>
      <c r="B774" s="268"/>
      <c r="C774" s="267"/>
      <c r="D774" s="269"/>
      <c r="E774" s="269"/>
      <c r="F774" s="269"/>
      <c r="G774" s="270"/>
      <c r="H774" s="270"/>
      <c r="I774" s="270"/>
      <c r="J774" s="270"/>
      <c r="K774" s="271"/>
      <c r="L774" s="267"/>
      <c r="M774" s="267"/>
      <c r="N774" s="270"/>
      <c r="O774" s="270"/>
      <c r="P774" s="270"/>
      <c r="Q774" s="226"/>
      <c r="R774" s="226"/>
      <c r="U774" s="268"/>
      <c r="W774" s="267"/>
    </row>
    <row r="775" customFormat="false" ht="11.25" hidden="false" customHeight="false" outlineLevel="0" collapsed="false">
      <c r="A775" s="268"/>
      <c r="B775" s="268"/>
      <c r="C775" s="267"/>
      <c r="D775" s="269"/>
      <c r="E775" s="269"/>
      <c r="F775" s="269"/>
      <c r="G775" s="270"/>
      <c r="H775" s="270"/>
      <c r="I775" s="270"/>
      <c r="J775" s="270"/>
      <c r="K775" s="271"/>
      <c r="L775" s="267"/>
      <c r="M775" s="267"/>
      <c r="N775" s="270"/>
      <c r="O775" s="270"/>
      <c r="P775" s="270"/>
      <c r="Q775" s="226"/>
      <c r="R775" s="226"/>
      <c r="U775" s="268"/>
      <c r="W775" s="267"/>
    </row>
    <row r="776" customFormat="false" ht="11.25" hidden="false" customHeight="false" outlineLevel="0" collapsed="false">
      <c r="A776" s="268"/>
      <c r="B776" s="268"/>
      <c r="C776" s="267"/>
      <c r="D776" s="269"/>
      <c r="E776" s="269"/>
      <c r="F776" s="269"/>
      <c r="G776" s="270"/>
      <c r="H776" s="270"/>
      <c r="I776" s="270"/>
      <c r="J776" s="270"/>
      <c r="K776" s="271"/>
      <c r="L776" s="267"/>
      <c r="M776" s="267"/>
      <c r="N776" s="270"/>
      <c r="O776" s="270"/>
      <c r="P776" s="270"/>
      <c r="Q776" s="226"/>
      <c r="R776" s="226"/>
      <c r="U776" s="268"/>
      <c r="W776" s="267"/>
    </row>
    <row r="777" customFormat="false" ht="11.25" hidden="false" customHeight="false" outlineLevel="0" collapsed="false">
      <c r="A777" s="268"/>
      <c r="B777" s="268"/>
      <c r="C777" s="267"/>
      <c r="D777" s="269"/>
      <c r="E777" s="269"/>
      <c r="F777" s="269"/>
      <c r="G777" s="270"/>
      <c r="H777" s="270"/>
      <c r="I777" s="270"/>
      <c r="J777" s="270"/>
      <c r="K777" s="271"/>
      <c r="L777" s="267"/>
      <c r="M777" s="267"/>
      <c r="N777" s="270"/>
      <c r="O777" s="270"/>
      <c r="P777" s="270"/>
      <c r="Q777" s="226"/>
      <c r="R777" s="226"/>
      <c r="U777" s="268"/>
      <c r="W777" s="267"/>
    </row>
    <row r="778" customFormat="false" ht="11.25" hidden="false" customHeight="false" outlineLevel="0" collapsed="false">
      <c r="A778" s="268"/>
      <c r="B778" s="268"/>
      <c r="C778" s="267"/>
      <c r="D778" s="269"/>
      <c r="E778" s="269"/>
      <c r="F778" s="269"/>
      <c r="G778" s="270"/>
      <c r="H778" s="270"/>
      <c r="I778" s="270"/>
      <c r="J778" s="270"/>
      <c r="K778" s="271"/>
      <c r="L778" s="267"/>
      <c r="M778" s="267"/>
      <c r="N778" s="270"/>
      <c r="O778" s="270"/>
      <c r="P778" s="270"/>
      <c r="Q778" s="226"/>
      <c r="R778" s="226"/>
      <c r="U778" s="268"/>
      <c r="W778" s="267"/>
    </row>
    <row r="779" customFormat="false" ht="11.25" hidden="false" customHeight="false" outlineLevel="0" collapsed="false">
      <c r="A779" s="268"/>
      <c r="B779" s="268"/>
      <c r="C779" s="267"/>
      <c r="D779" s="269"/>
      <c r="E779" s="269"/>
      <c r="F779" s="269"/>
      <c r="G779" s="270"/>
      <c r="H779" s="270"/>
      <c r="I779" s="270"/>
      <c r="J779" s="270"/>
      <c r="K779" s="271"/>
      <c r="L779" s="267"/>
      <c r="M779" s="267"/>
      <c r="N779" s="270"/>
      <c r="O779" s="270"/>
      <c r="P779" s="270"/>
      <c r="Q779" s="226"/>
      <c r="R779" s="226"/>
      <c r="U779" s="268"/>
      <c r="W779" s="267"/>
    </row>
    <row r="780" customFormat="false" ht="11.25" hidden="false" customHeight="false" outlineLevel="0" collapsed="false">
      <c r="A780" s="268"/>
      <c r="B780" s="268"/>
      <c r="C780" s="267"/>
      <c r="D780" s="269"/>
      <c r="E780" s="269"/>
      <c r="F780" s="269"/>
      <c r="G780" s="270"/>
      <c r="H780" s="270"/>
      <c r="I780" s="270"/>
      <c r="J780" s="270"/>
      <c r="K780" s="271"/>
      <c r="L780" s="267"/>
      <c r="M780" s="267"/>
      <c r="N780" s="270"/>
      <c r="O780" s="270"/>
      <c r="P780" s="270"/>
      <c r="Q780" s="226"/>
      <c r="R780" s="226"/>
      <c r="U780" s="268"/>
      <c r="W780" s="267"/>
    </row>
    <row r="781" customFormat="false" ht="11.25" hidden="false" customHeight="false" outlineLevel="0" collapsed="false">
      <c r="A781" s="268"/>
      <c r="B781" s="268"/>
      <c r="C781" s="267"/>
      <c r="D781" s="269"/>
      <c r="E781" s="269"/>
      <c r="F781" s="269"/>
      <c r="G781" s="270"/>
      <c r="H781" s="270"/>
      <c r="I781" s="270"/>
      <c r="J781" s="270"/>
      <c r="K781" s="271"/>
      <c r="L781" s="267"/>
      <c r="M781" s="267"/>
      <c r="N781" s="270"/>
      <c r="O781" s="270"/>
      <c r="P781" s="270"/>
      <c r="Q781" s="226"/>
      <c r="R781" s="226"/>
      <c r="U781" s="268"/>
      <c r="W781" s="267"/>
    </row>
    <row r="782" customFormat="false" ht="11.25" hidden="false" customHeight="false" outlineLevel="0" collapsed="false">
      <c r="A782" s="268"/>
      <c r="B782" s="268"/>
      <c r="C782" s="267"/>
      <c r="D782" s="269"/>
      <c r="E782" s="269"/>
      <c r="F782" s="269"/>
      <c r="G782" s="270"/>
      <c r="H782" s="270"/>
      <c r="I782" s="270"/>
      <c r="J782" s="270"/>
      <c r="K782" s="271"/>
      <c r="L782" s="267"/>
      <c r="M782" s="267"/>
      <c r="N782" s="270"/>
      <c r="O782" s="270"/>
      <c r="P782" s="270"/>
      <c r="Q782" s="226"/>
      <c r="R782" s="226"/>
      <c r="U782" s="268"/>
      <c r="W782" s="267"/>
    </row>
    <row r="783" customFormat="false" ht="11.25" hidden="false" customHeight="false" outlineLevel="0" collapsed="false">
      <c r="A783" s="268"/>
      <c r="B783" s="268"/>
      <c r="C783" s="267"/>
      <c r="D783" s="269"/>
      <c r="E783" s="269"/>
      <c r="F783" s="269"/>
      <c r="G783" s="270"/>
      <c r="H783" s="270"/>
      <c r="I783" s="270"/>
      <c r="J783" s="270"/>
      <c r="K783" s="271"/>
      <c r="L783" s="267"/>
      <c r="M783" s="267"/>
      <c r="N783" s="270"/>
      <c r="O783" s="270"/>
      <c r="P783" s="270"/>
      <c r="Q783" s="226"/>
      <c r="R783" s="226"/>
      <c r="U783" s="268"/>
      <c r="W783" s="267"/>
    </row>
    <row r="784" customFormat="false" ht="11.25" hidden="false" customHeight="false" outlineLevel="0" collapsed="false">
      <c r="A784" s="268"/>
      <c r="B784" s="268"/>
      <c r="C784" s="267"/>
      <c r="D784" s="269"/>
      <c r="E784" s="269"/>
      <c r="F784" s="269"/>
      <c r="G784" s="270"/>
      <c r="H784" s="270"/>
      <c r="I784" s="270"/>
      <c r="J784" s="270"/>
      <c r="K784" s="271"/>
      <c r="L784" s="267"/>
      <c r="M784" s="267"/>
      <c r="N784" s="270"/>
      <c r="O784" s="270"/>
      <c r="P784" s="270"/>
      <c r="Q784" s="226"/>
      <c r="R784" s="226"/>
      <c r="U784" s="268"/>
      <c r="W784" s="267"/>
    </row>
    <row r="785" customFormat="false" ht="11.25" hidden="false" customHeight="false" outlineLevel="0" collapsed="false">
      <c r="A785" s="268"/>
      <c r="B785" s="268"/>
      <c r="C785" s="267"/>
      <c r="D785" s="269"/>
      <c r="E785" s="269"/>
      <c r="F785" s="269"/>
      <c r="G785" s="270"/>
      <c r="H785" s="270"/>
      <c r="I785" s="270"/>
      <c r="J785" s="270"/>
      <c r="K785" s="271"/>
      <c r="L785" s="267"/>
      <c r="M785" s="267"/>
      <c r="N785" s="270"/>
      <c r="O785" s="270"/>
      <c r="P785" s="270"/>
      <c r="Q785" s="226"/>
      <c r="R785" s="226"/>
      <c r="U785" s="268"/>
      <c r="W785" s="267"/>
    </row>
    <row r="786" customFormat="false" ht="11.25" hidden="false" customHeight="false" outlineLevel="0" collapsed="false">
      <c r="A786" s="268"/>
      <c r="B786" s="268"/>
      <c r="C786" s="267"/>
      <c r="D786" s="269"/>
      <c r="E786" s="269"/>
      <c r="F786" s="269"/>
      <c r="G786" s="270"/>
      <c r="H786" s="270"/>
      <c r="I786" s="270"/>
      <c r="J786" s="270"/>
      <c r="K786" s="271"/>
      <c r="L786" s="267"/>
      <c r="M786" s="267"/>
      <c r="N786" s="270"/>
      <c r="O786" s="270"/>
      <c r="P786" s="270"/>
      <c r="Q786" s="226"/>
      <c r="R786" s="226"/>
      <c r="U786" s="268"/>
      <c r="W786" s="267"/>
    </row>
    <row r="787" customFormat="false" ht="11.25" hidden="false" customHeight="false" outlineLevel="0" collapsed="false">
      <c r="A787" s="268"/>
      <c r="B787" s="268"/>
      <c r="C787" s="267"/>
      <c r="D787" s="269"/>
      <c r="E787" s="269"/>
      <c r="F787" s="269"/>
      <c r="G787" s="270"/>
      <c r="H787" s="270"/>
      <c r="I787" s="270"/>
      <c r="J787" s="270"/>
      <c r="K787" s="271"/>
      <c r="L787" s="267"/>
      <c r="M787" s="267"/>
      <c r="N787" s="270"/>
      <c r="O787" s="270"/>
      <c r="P787" s="270"/>
      <c r="Q787" s="226"/>
      <c r="R787" s="226"/>
      <c r="U787" s="268"/>
      <c r="W787" s="267"/>
    </row>
    <row r="788" customFormat="false" ht="11.25" hidden="false" customHeight="false" outlineLevel="0" collapsed="false">
      <c r="A788" s="268"/>
      <c r="B788" s="268"/>
      <c r="C788" s="267"/>
      <c r="D788" s="269"/>
      <c r="E788" s="269"/>
      <c r="F788" s="269"/>
      <c r="G788" s="270"/>
      <c r="H788" s="270"/>
      <c r="I788" s="270"/>
      <c r="J788" s="270"/>
      <c r="K788" s="271"/>
      <c r="L788" s="267"/>
      <c r="M788" s="267"/>
      <c r="N788" s="270"/>
      <c r="O788" s="270"/>
      <c r="P788" s="270"/>
      <c r="Q788" s="226"/>
      <c r="R788" s="226"/>
      <c r="U788" s="268"/>
      <c r="W788" s="267"/>
    </row>
    <row r="789" customFormat="false" ht="11.25" hidden="false" customHeight="false" outlineLevel="0" collapsed="false">
      <c r="A789" s="268"/>
      <c r="B789" s="268"/>
      <c r="C789" s="267"/>
      <c r="D789" s="269"/>
      <c r="E789" s="269"/>
      <c r="F789" s="269"/>
      <c r="G789" s="270"/>
      <c r="H789" s="270"/>
      <c r="I789" s="270"/>
      <c r="J789" s="270"/>
      <c r="K789" s="271"/>
      <c r="L789" s="267"/>
      <c r="M789" s="267"/>
      <c r="N789" s="270"/>
      <c r="O789" s="270"/>
      <c r="P789" s="270"/>
      <c r="Q789" s="226"/>
      <c r="R789" s="226"/>
      <c r="U789" s="268"/>
      <c r="W789" s="267"/>
    </row>
    <row r="790" customFormat="false" ht="11.25" hidden="false" customHeight="false" outlineLevel="0" collapsed="false">
      <c r="A790" s="268"/>
      <c r="B790" s="268"/>
      <c r="C790" s="267"/>
      <c r="D790" s="269"/>
      <c r="E790" s="269"/>
      <c r="F790" s="269"/>
      <c r="G790" s="270"/>
      <c r="H790" s="270"/>
      <c r="I790" s="270"/>
      <c r="J790" s="270"/>
      <c r="K790" s="271"/>
      <c r="L790" s="267"/>
      <c r="M790" s="267"/>
      <c r="N790" s="270"/>
      <c r="O790" s="270"/>
      <c r="P790" s="270"/>
      <c r="Q790" s="226"/>
      <c r="R790" s="226"/>
      <c r="U790" s="268"/>
      <c r="W790" s="267"/>
    </row>
    <row r="791" customFormat="false" ht="11.25" hidden="false" customHeight="false" outlineLevel="0" collapsed="false">
      <c r="A791" s="268"/>
      <c r="B791" s="268"/>
      <c r="C791" s="267"/>
      <c r="D791" s="269"/>
      <c r="E791" s="269"/>
      <c r="F791" s="269"/>
      <c r="G791" s="270"/>
      <c r="H791" s="270"/>
      <c r="I791" s="270"/>
      <c r="J791" s="270"/>
      <c r="K791" s="271"/>
      <c r="L791" s="267"/>
      <c r="M791" s="267"/>
      <c r="N791" s="270"/>
      <c r="O791" s="270"/>
      <c r="P791" s="270"/>
      <c r="Q791" s="226"/>
      <c r="R791" s="226"/>
      <c r="U791" s="268"/>
      <c r="W791" s="267"/>
    </row>
    <row r="792" customFormat="false" ht="11.25" hidden="false" customHeight="false" outlineLevel="0" collapsed="false">
      <c r="A792" s="268"/>
      <c r="B792" s="268"/>
      <c r="C792" s="267"/>
      <c r="D792" s="269"/>
      <c r="E792" s="269"/>
      <c r="F792" s="269"/>
      <c r="G792" s="270"/>
      <c r="H792" s="270"/>
      <c r="I792" s="270"/>
      <c r="J792" s="270"/>
      <c r="K792" s="271"/>
      <c r="L792" s="267"/>
      <c r="M792" s="267"/>
      <c r="N792" s="270"/>
      <c r="O792" s="270"/>
      <c r="P792" s="270"/>
      <c r="Q792" s="226"/>
      <c r="R792" s="226"/>
      <c r="U792" s="268"/>
      <c r="W792" s="267"/>
    </row>
    <row r="793" customFormat="false" ht="11.25" hidden="false" customHeight="false" outlineLevel="0" collapsed="false">
      <c r="A793" s="268"/>
      <c r="B793" s="268"/>
      <c r="C793" s="267"/>
      <c r="D793" s="269"/>
      <c r="E793" s="269"/>
      <c r="F793" s="269"/>
      <c r="G793" s="270"/>
      <c r="H793" s="270"/>
      <c r="I793" s="270"/>
      <c r="J793" s="270"/>
      <c r="K793" s="271"/>
      <c r="L793" s="267"/>
      <c r="M793" s="267"/>
      <c r="N793" s="270"/>
      <c r="O793" s="270"/>
      <c r="P793" s="270"/>
      <c r="Q793" s="226"/>
      <c r="R793" s="226"/>
      <c r="U793" s="268"/>
      <c r="W793" s="267"/>
    </row>
    <row r="794" customFormat="false" ht="11.25" hidden="false" customHeight="false" outlineLevel="0" collapsed="false">
      <c r="A794" s="268"/>
      <c r="B794" s="268"/>
      <c r="C794" s="267"/>
      <c r="D794" s="269"/>
      <c r="E794" s="269"/>
      <c r="F794" s="269"/>
      <c r="G794" s="270"/>
      <c r="H794" s="270"/>
      <c r="I794" s="270"/>
      <c r="J794" s="270"/>
      <c r="K794" s="271"/>
      <c r="L794" s="267"/>
      <c r="M794" s="267"/>
      <c r="N794" s="270"/>
      <c r="O794" s="270"/>
      <c r="P794" s="270"/>
      <c r="Q794" s="226"/>
      <c r="R794" s="226"/>
      <c r="U794" s="268"/>
      <c r="W794" s="267"/>
    </row>
    <row r="795" customFormat="false" ht="11.25" hidden="false" customHeight="false" outlineLevel="0" collapsed="false">
      <c r="A795" s="268"/>
      <c r="B795" s="268"/>
      <c r="C795" s="267"/>
      <c r="D795" s="269"/>
      <c r="E795" s="269"/>
      <c r="F795" s="269"/>
      <c r="G795" s="270"/>
      <c r="H795" s="270"/>
      <c r="I795" s="270"/>
      <c r="J795" s="270"/>
      <c r="K795" s="271"/>
      <c r="L795" s="267"/>
      <c r="M795" s="267"/>
      <c r="N795" s="270"/>
      <c r="O795" s="270"/>
      <c r="P795" s="270"/>
      <c r="Q795" s="226"/>
      <c r="R795" s="226"/>
      <c r="U795" s="268"/>
      <c r="W795" s="267"/>
    </row>
    <row r="796" customFormat="false" ht="11.25" hidden="false" customHeight="false" outlineLevel="0" collapsed="false">
      <c r="A796" s="268"/>
      <c r="B796" s="268"/>
      <c r="C796" s="267"/>
      <c r="D796" s="269"/>
      <c r="E796" s="269"/>
      <c r="F796" s="269"/>
      <c r="G796" s="270"/>
      <c r="H796" s="270"/>
      <c r="I796" s="270"/>
      <c r="J796" s="270"/>
      <c r="K796" s="271"/>
      <c r="L796" s="267"/>
      <c r="M796" s="267"/>
      <c r="N796" s="270"/>
      <c r="O796" s="270"/>
      <c r="P796" s="270"/>
      <c r="Q796" s="226"/>
      <c r="R796" s="226"/>
      <c r="U796" s="268"/>
      <c r="W796" s="267"/>
    </row>
    <row r="797" customFormat="false" ht="11.25" hidden="false" customHeight="false" outlineLevel="0" collapsed="false">
      <c r="A797" s="268"/>
      <c r="B797" s="268"/>
      <c r="C797" s="267"/>
      <c r="D797" s="269"/>
      <c r="E797" s="269"/>
      <c r="F797" s="269"/>
      <c r="G797" s="270"/>
      <c r="H797" s="270"/>
      <c r="I797" s="270"/>
      <c r="J797" s="270"/>
      <c r="K797" s="271"/>
      <c r="L797" s="267"/>
      <c r="M797" s="267"/>
      <c r="N797" s="270"/>
      <c r="O797" s="270"/>
      <c r="P797" s="270"/>
      <c r="Q797" s="226"/>
      <c r="R797" s="226"/>
      <c r="U797" s="268"/>
      <c r="W797" s="267"/>
    </row>
    <row r="798" customFormat="false" ht="11.25" hidden="false" customHeight="false" outlineLevel="0" collapsed="false">
      <c r="A798" s="268"/>
      <c r="B798" s="268"/>
      <c r="C798" s="267"/>
      <c r="D798" s="269"/>
      <c r="E798" s="269"/>
      <c r="F798" s="269"/>
      <c r="G798" s="270"/>
      <c r="H798" s="270"/>
      <c r="I798" s="270"/>
      <c r="J798" s="270"/>
      <c r="K798" s="271"/>
      <c r="L798" s="267"/>
      <c r="M798" s="267"/>
      <c r="N798" s="270"/>
      <c r="O798" s="270"/>
      <c r="P798" s="270"/>
      <c r="Q798" s="226"/>
      <c r="R798" s="226"/>
      <c r="U798" s="268"/>
      <c r="W798" s="267"/>
    </row>
    <row r="799" customFormat="false" ht="11.25" hidden="false" customHeight="false" outlineLevel="0" collapsed="false">
      <c r="A799" s="268"/>
      <c r="B799" s="268"/>
      <c r="C799" s="267"/>
      <c r="D799" s="269"/>
      <c r="E799" s="269"/>
      <c r="F799" s="269"/>
      <c r="G799" s="270"/>
      <c r="H799" s="270"/>
      <c r="I799" s="270"/>
      <c r="J799" s="270"/>
      <c r="K799" s="271"/>
      <c r="L799" s="267"/>
      <c r="M799" s="267"/>
      <c r="N799" s="270"/>
      <c r="O799" s="270"/>
      <c r="P799" s="270"/>
      <c r="Q799" s="226"/>
      <c r="R799" s="226"/>
      <c r="U799" s="268"/>
      <c r="W799" s="267"/>
    </row>
    <row r="800" customFormat="false" ht="11.25" hidden="false" customHeight="false" outlineLevel="0" collapsed="false">
      <c r="A800" s="268"/>
      <c r="B800" s="268"/>
      <c r="C800" s="267"/>
      <c r="D800" s="269"/>
      <c r="E800" s="269"/>
      <c r="F800" s="269"/>
      <c r="G800" s="270"/>
      <c r="H800" s="270"/>
      <c r="I800" s="270"/>
      <c r="J800" s="270"/>
      <c r="K800" s="271"/>
      <c r="L800" s="267"/>
      <c r="M800" s="267"/>
      <c r="N800" s="270"/>
      <c r="O800" s="270"/>
      <c r="P800" s="270"/>
      <c r="Q800" s="226"/>
      <c r="R800" s="226"/>
      <c r="U800" s="268"/>
      <c r="W800" s="267"/>
    </row>
    <row r="801" customFormat="false" ht="11.25" hidden="false" customHeight="false" outlineLevel="0" collapsed="false">
      <c r="A801" s="268"/>
      <c r="B801" s="268"/>
      <c r="C801" s="267"/>
      <c r="D801" s="269"/>
      <c r="E801" s="269"/>
      <c r="F801" s="269"/>
      <c r="G801" s="270"/>
      <c r="H801" s="270"/>
      <c r="I801" s="270"/>
      <c r="J801" s="270"/>
      <c r="K801" s="271"/>
      <c r="L801" s="267"/>
      <c r="M801" s="267"/>
      <c r="N801" s="270"/>
      <c r="O801" s="270"/>
      <c r="P801" s="270"/>
      <c r="Q801" s="226"/>
      <c r="R801" s="226"/>
      <c r="U801" s="268"/>
      <c r="W801" s="267"/>
    </row>
    <row r="802" customFormat="false" ht="11.25" hidden="false" customHeight="false" outlineLevel="0" collapsed="false">
      <c r="A802" s="268"/>
      <c r="B802" s="268"/>
      <c r="C802" s="267"/>
      <c r="D802" s="269"/>
      <c r="E802" s="269"/>
      <c r="F802" s="269"/>
      <c r="G802" s="270"/>
      <c r="H802" s="270"/>
      <c r="I802" s="270"/>
      <c r="J802" s="270"/>
      <c r="K802" s="271"/>
      <c r="L802" s="267"/>
      <c r="M802" s="267"/>
      <c r="N802" s="270"/>
      <c r="O802" s="270"/>
      <c r="P802" s="270"/>
      <c r="Q802" s="226"/>
      <c r="R802" s="226"/>
      <c r="U802" s="268"/>
      <c r="W802" s="267"/>
    </row>
    <row r="803" customFormat="false" ht="11.25" hidden="false" customHeight="false" outlineLevel="0" collapsed="false">
      <c r="A803" s="268"/>
      <c r="B803" s="268"/>
      <c r="C803" s="267"/>
      <c r="D803" s="269"/>
      <c r="E803" s="269"/>
      <c r="F803" s="269"/>
      <c r="G803" s="270"/>
      <c r="H803" s="270"/>
      <c r="I803" s="270"/>
      <c r="J803" s="270"/>
      <c r="K803" s="271"/>
      <c r="L803" s="267"/>
      <c r="M803" s="267"/>
      <c r="N803" s="270"/>
      <c r="O803" s="270"/>
      <c r="P803" s="270"/>
      <c r="Q803" s="226"/>
      <c r="R803" s="226"/>
      <c r="U803" s="268"/>
      <c r="W803" s="267"/>
    </row>
    <row r="804" customFormat="false" ht="11.25" hidden="false" customHeight="false" outlineLevel="0" collapsed="false">
      <c r="A804" s="268"/>
      <c r="B804" s="268"/>
      <c r="C804" s="267"/>
      <c r="D804" s="269"/>
      <c r="E804" s="269"/>
      <c r="F804" s="269"/>
      <c r="G804" s="270"/>
      <c r="H804" s="270"/>
      <c r="I804" s="270"/>
      <c r="J804" s="270"/>
      <c r="K804" s="271"/>
      <c r="L804" s="267"/>
      <c r="M804" s="267"/>
      <c r="N804" s="270"/>
      <c r="O804" s="270"/>
      <c r="P804" s="270"/>
      <c r="Q804" s="226"/>
      <c r="R804" s="226"/>
      <c r="U804" s="268"/>
      <c r="W804" s="267"/>
    </row>
    <row r="805" customFormat="false" ht="11.25" hidden="false" customHeight="false" outlineLevel="0" collapsed="false">
      <c r="A805" s="268"/>
      <c r="B805" s="268"/>
      <c r="C805" s="267"/>
      <c r="D805" s="269"/>
      <c r="E805" s="269"/>
      <c r="F805" s="269"/>
      <c r="G805" s="270"/>
      <c r="H805" s="270"/>
      <c r="I805" s="270"/>
      <c r="J805" s="270"/>
      <c r="K805" s="271"/>
      <c r="L805" s="267"/>
      <c r="M805" s="267"/>
      <c r="N805" s="270"/>
      <c r="O805" s="270"/>
      <c r="P805" s="270"/>
      <c r="Q805" s="226"/>
      <c r="R805" s="226"/>
      <c r="U805" s="268"/>
      <c r="W805" s="267"/>
    </row>
    <row r="806" customFormat="false" ht="11.25" hidden="false" customHeight="false" outlineLevel="0" collapsed="false">
      <c r="A806" s="268"/>
      <c r="B806" s="268"/>
      <c r="C806" s="267"/>
      <c r="D806" s="269"/>
      <c r="E806" s="269"/>
      <c r="F806" s="269"/>
      <c r="G806" s="270"/>
      <c r="H806" s="270"/>
      <c r="I806" s="270"/>
      <c r="J806" s="270"/>
      <c r="K806" s="271"/>
      <c r="L806" s="267"/>
      <c r="M806" s="267"/>
      <c r="N806" s="270"/>
      <c r="O806" s="270"/>
      <c r="P806" s="270"/>
      <c r="Q806" s="226"/>
      <c r="R806" s="226"/>
      <c r="U806" s="268"/>
      <c r="W806" s="267"/>
    </row>
    <row r="807" customFormat="false" ht="11.25" hidden="false" customHeight="false" outlineLevel="0" collapsed="false">
      <c r="A807" s="268"/>
      <c r="B807" s="268"/>
      <c r="C807" s="267"/>
      <c r="D807" s="269"/>
      <c r="E807" s="269"/>
      <c r="F807" s="269"/>
      <c r="G807" s="270"/>
      <c r="H807" s="270"/>
      <c r="I807" s="270"/>
      <c r="J807" s="270"/>
      <c r="K807" s="271"/>
      <c r="L807" s="267"/>
      <c r="M807" s="267"/>
      <c r="N807" s="270"/>
      <c r="O807" s="270"/>
      <c r="P807" s="270"/>
      <c r="Q807" s="226"/>
      <c r="R807" s="226"/>
      <c r="U807" s="268"/>
      <c r="W807" s="267"/>
    </row>
    <row r="808" customFormat="false" ht="11.25" hidden="false" customHeight="false" outlineLevel="0" collapsed="false">
      <c r="A808" s="268"/>
      <c r="B808" s="268"/>
      <c r="C808" s="267"/>
      <c r="D808" s="269"/>
      <c r="E808" s="269"/>
      <c r="F808" s="269"/>
      <c r="G808" s="270"/>
      <c r="H808" s="270"/>
      <c r="I808" s="270"/>
      <c r="J808" s="270"/>
      <c r="K808" s="271"/>
      <c r="L808" s="267"/>
      <c r="M808" s="267"/>
      <c r="N808" s="270"/>
      <c r="O808" s="270"/>
      <c r="P808" s="270"/>
      <c r="Q808" s="226"/>
      <c r="R808" s="226"/>
      <c r="U808" s="268"/>
      <c r="W808" s="267"/>
    </row>
    <row r="809" customFormat="false" ht="11.25" hidden="false" customHeight="false" outlineLevel="0" collapsed="false">
      <c r="A809" s="268"/>
      <c r="B809" s="268"/>
      <c r="C809" s="267"/>
      <c r="D809" s="269"/>
      <c r="E809" s="269"/>
      <c r="F809" s="269"/>
      <c r="G809" s="270"/>
      <c r="H809" s="270"/>
      <c r="I809" s="270"/>
      <c r="J809" s="270"/>
      <c r="K809" s="271"/>
      <c r="L809" s="267"/>
      <c r="M809" s="267"/>
      <c r="N809" s="270"/>
      <c r="O809" s="270"/>
      <c r="P809" s="270"/>
      <c r="Q809" s="226"/>
      <c r="R809" s="226"/>
      <c r="U809" s="268"/>
      <c r="W809" s="267"/>
    </row>
    <row r="810" customFormat="false" ht="11.25" hidden="false" customHeight="false" outlineLevel="0" collapsed="false">
      <c r="A810" s="268"/>
      <c r="B810" s="268"/>
      <c r="C810" s="267"/>
      <c r="D810" s="269"/>
      <c r="E810" s="269"/>
      <c r="F810" s="269"/>
      <c r="G810" s="270"/>
      <c r="H810" s="270"/>
      <c r="I810" s="270"/>
      <c r="J810" s="270"/>
      <c r="K810" s="271"/>
      <c r="L810" s="267"/>
      <c r="M810" s="267"/>
      <c r="N810" s="270"/>
      <c r="O810" s="270"/>
      <c r="P810" s="270"/>
      <c r="Q810" s="226"/>
      <c r="R810" s="226"/>
      <c r="U810" s="268"/>
      <c r="W810" s="267"/>
    </row>
    <row r="811" customFormat="false" ht="11.25" hidden="false" customHeight="false" outlineLevel="0" collapsed="false">
      <c r="A811" s="268"/>
      <c r="B811" s="268"/>
      <c r="C811" s="267"/>
      <c r="D811" s="269"/>
      <c r="E811" s="269"/>
      <c r="F811" s="269"/>
      <c r="G811" s="270"/>
      <c r="H811" s="270"/>
      <c r="I811" s="270"/>
      <c r="J811" s="270"/>
      <c r="K811" s="271"/>
      <c r="L811" s="267"/>
      <c r="M811" s="267"/>
      <c r="N811" s="270"/>
      <c r="O811" s="270"/>
      <c r="P811" s="270"/>
      <c r="Q811" s="226"/>
      <c r="R811" s="226"/>
      <c r="U811" s="268"/>
      <c r="W811" s="267"/>
    </row>
    <row r="812" customFormat="false" ht="11.25" hidden="false" customHeight="false" outlineLevel="0" collapsed="false">
      <c r="A812" s="268"/>
      <c r="B812" s="268"/>
      <c r="C812" s="267"/>
      <c r="D812" s="269"/>
      <c r="E812" s="269"/>
      <c r="F812" s="269"/>
      <c r="G812" s="270"/>
      <c r="H812" s="270"/>
      <c r="I812" s="270"/>
      <c r="J812" s="270"/>
      <c r="K812" s="271"/>
      <c r="L812" s="267"/>
      <c r="M812" s="267"/>
      <c r="N812" s="270"/>
      <c r="O812" s="270"/>
      <c r="P812" s="270"/>
      <c r="Q812" s="226"/>
      <c r="R812" s="226"/>
      <c r="U812" s="268"/>
      <c r="W812" s="267"/>
    </row>
    <row r="813" customFormat="false" ht="11.25" hidden="false" customHeight="false" outlineLevel="0" collapsed="false">
      <c r="A813" s="268"/>
      <c r="B813" s="268"/>
      <c r="C813" s="267"/>
      <c r="D813" s="269"/>
      <c r="E813" s="269"/>
      <c r="F813" s="269"/>
      <c r="G813" s="270"/>
      <c r="H813" s="270"/>
      <c r="I813" s="270"/>
      <c r="J813" s="270"/>
      <c r="K813" s="271"/>
      <c r="L813" s="267"/>
      <c r="M813" s="267"/>
      <c r="N813" s="270"/>
      <c r="O813" s="270"/>
      <c r="P813" s="270"/>
      <c r="Q813" s="226"/>
      <c r="R813" s="226"/>
      <c r="U813" s="268"/>
      <c r="W813" s="267"/>
    </row>
    <row r="814" customFormat="false" ht="11.25" hidden="false" customHeight="false" outlineLevel="0" collapsed="false">
      <c r="A814" s="268"/>
      <c r="B814" s="268"/>
      <c r="C814" s="267"/>
      <c r="D814" s="269"/>
      <c r="E814" s="269"/>
      <c r="F814" s="269"/>
      <c r="G814" s="270"/>
      <c r="H814" s="270"/>
      <c r="I814" s="270"/>
      <c r="J814" s="270"/>
      <c r="K814" s="271"/>
      <c r="L814" s="267"/>
      <c r="M814" s="267"/>
      <c r="N814" s="270"/>
      <c r="O814" s="270"/>
      <c r="P814" s="270"/>
      <c r="Q814" s="226"/>
      <c r="R814" s="226"/>
      <c r="U814" s="268"/>
      <c r="W814" s="267"/>
    </row>
    <row r="815" customFormat="false" ht="11.25" hidden="false" customHeight="false" outlineLevel="0" collapsed="false">
      <c r="A815" s="268"/>
      <c r="B815" s="268"/>
      <c r="C815" s="267"/>
      <c r="D815" s="269"/>
      <c r="E815" s="269"/>
      <c r="F815" s="269"/>
      <c r="G815" s="270"/>
      <c r="H815" s="270"/>
      <c r="I815" s="270"/>
      <c r="J815" s="270"/>
      <c r="K815" s="271"/>
      <c r="L815" s="267"/>
      <c r="M815" s="267"/>
      <c r="N815" s="270"/>
      <c r="O815" s="270"/>
      <c r="P815" s="270"/>
      <c r="Q815" s="226"/>
      <c r="R815" s="226"/>
      <c r="U815" s="268"/>
      <c r="W815" s="267"/>
    </row>
    <row r="816" customFormat="false" ht="11.25" hidden="false" customHeight="false" outlineLevel="0" collapsed="false">
      <c r="A816" s="268"/>
      <c r="B816" s="268"/>
      <c r="C816" s="267"/>
      <c r="D816" s="269"/>
      <c r="E816" s="269"/>
      <c r="F816" s="269"/>
      <c r="G816" s="270"/>
      <c r="H816" s="270"/>
      <c r="I816" s="270"/>
      <c r="J816" s="270"/>
      <c r="K816" s="271"/>
      <c r="L816" s="267"/>
      <c r="M816" s="267"/>
      <c r="N816" s="270"/>
      <c r="O816" s="270"/>
      <c r="P816" s="270"/>
      <c r="Q816" s="226"/>
      <c r="R816" s="226"/>
      <c r="U816" s="268"/>
      <c r="W816" s="267"/>
    </row>
    <row r="817" customFormat="false" ht="11.25" hidden="false" customHeight="false" outlineLevel="0" collapsed="false">
      <c r="A817" s="268"/>
      <c r="B817" s="268"/>
      <c r="C817" s="267"/>
      <c r="D817" s="269"/>
      <c r="E817" s="269"/>
      <c r="F817" s="269"/>
      <c r="G817" s="270"/>
      <c r="H817" s="270"/>
      <c r="I817" s="270"/>
      <c r="J817" s="270"/>
      <c r="K817" s="271"/>
      <c r="L817" s="267"/>
      <c r="M817" s="267"/>
      <c r="N817" s="270"/>
      <c r="O817" s="270"/>
      <c r="P817" s="270"/>
      <c r="Q817" s="226"/>
      <c r="R817" s="226"/>
      <c r="U817" s="268"/>
      <c r="W817" s="267"/>
    </row>
    <row r="818" customFormat="false" ht="11.25" hidden="false" customHeight="false" outlineLevel="0" collapsed="false">
      <c r="A818" s="268"/>
      <c r="B818" s="268"/>
      <c r="C818" s="267"/>
      <c r="D818" s="269"/>
      <c r="E818" s="269"/>
      <c r="F818" s="269"/>
      <c r="G818" s="270"/>
      <c r="H818" s="270"/>
      <c r="I818" s="270"/>
      <c r="J818" s="270"/>
      <c r="K818" s="271"/>
      <c r="L818" s="267"/>
      <c r="M818" s="267"/>
      <c r="N818" s="270"/>
      <c r="O818" s="270"/>
      <c r="P818" s="270"/>
      <c r="Q818" s="226"/>
      <c r="R818" s="226"/>
      <c r="U818" s="268"/>
      <c r="W818" s="267"/>
    </row>
    <row r="819" customFormat="false" ht="11.25" hidden="false" customHeight="false" outlineLevel="0" collapsed="false">
      <c r="A819" s="268"/>
      <c r="B819" s="268"/>
      <c r="C819" s="267"/>
      <c r="D819" s="269"/>
      <c r="E819" s="269"/>
      <c r="F819" s="269"/>
      <c r="G819" s="270"/>
      <c r="H819" s="270"/>
      <c r="I819" s="270"/>
      <c r="J819" s="270"/>
      <c r="K819" s="271"/>
      <c r="L819" s="267"/>
      <c r="M819" s="267"/>
      <c r="N819" s="270"/>
      <c r="O819" s="270"/>
      <c r="P819" s="270"/>
      <c r="Q819" s="226"/>
      <c r="R819" s="226"/>
      <c r="U819" s="268"/>
      <c r="W819" s="267"/>
    </row>
    <row r="820" customFormat="false" ht="11.25" hidden="false" customHeight="false" outlineLevel="0" collapsed="false">
      <c r="A820" s="268"/>
      <c r="B820" s="268"/>
      <c r="C820" s="267"/>
      <c r="D820" s="269"/>
      <c r="E820" s="269"/>
      <c r="F820" s="269"/>
      <c r="G820" s="270"/>
      <c r="H820" s="270"/>
      <c r="I820" s="270"/>
      <c r="J820" s="270"/>
      <c r="K820" s="271"/>
      <c r="L820" s="267"/>
      <c r="M820" s="267"/>
      <c r="N820" s="270"/>
      <c r="O820" s="270"/>
      <c r="P820" s="270"/>
      <c r="Q820" s="226"/>
      <c r="R820" s="226"/>
      <c r="U820" s="268"/>
      <c r="W820" s="267"/>
    </row>
    <row r="821" customFormat="false" ht="11.25" hidden="false" customHeight="false" outlineLevel="0" collapsed="false">
      <c r="A821" s="268"/>
      <c r="B821" s="268"/>
      <c r="C821" s="267"/>
      <c r="D821" s="269"/>
      <c r="E821" s="269"/>
      <c r="F821" s="269"/>
      <c r="G821" s="270"/>
      <c r="H821" s="270"/>
      <c r="I821" s="270"/>
      <c r="J821" s="270"/>
      <c r="K821" s="271"/>
      <c r="L821" s="267"/>
      <c r="M821" s="267"/>
      <c r="N821" s="270"/>
      <c r="O821" s="270"/>
      <c r="P821" s="270"/>
      <c r="Q821" s="226"/>
      <c r="R821" s="226"/>
      <c r="U821" s="268"/>
      <c r="W821" s="267"/>
    </row>
    <row r="822" customFormat="false" ht="11.25" hidden="false" customHeight="false" outlineLevel="0" collapsed="false">
      <c r="A822" s="268"/>
      <c r="B822" s="268"/>
      <c r="C822" s="267"/>
      <c r="D822" s="269"/>
      <c r="E822" s="269"/>
      <c r="F822" s="269"/>
      <c r="G822" s="270"/>
      <c r="H822" s="270"/>
      <c r="I822" s="270"/>
      <c r="J822" s="270"/>
      <c r="K822" s="271"/>
      <c r="L822" s="267"/>
      <c r="M822" s="267"/>
      <c r="N822" s="270"/>
      <c r="O822" s="270"/>
      <c r="P822" s="270"/>
      <c r="Q822" s="226"/>
      <c r="R822" s="226"/>
      <c r="U822" s="268"/>
      <c r="W822" s="267"/>
    </row>
    <row r="823" customFormat="false" ht="11.25" hidden="false" customHeight="false" outlineLevel="0" collapsed="false">
      <c r="A823" s="268"/>
      <c r="B823" s="268"/>
      <c r="C823" s="267"/>
      <c r="D823" s="269"/>
      <c r="E823" s="269"/>
      <c r="F823" s="269"/>
      <c r="G823" s="270"/>
      <c r="H823" s="270"/>
      <c r="I823" s="270"/>
      <c r="J823" s="270"/>
      <c r="K823" s="271"/>
      <c r="L823" s="267"/>
      <c r="M823" s="267"/>
      <c r="N823" s="270"/>
      <c r="O823" s="270"/>
      <c r="P823" s="270"/>
      <c r="Q823" s="226"/>
      <c r="R823" s="226"/>
      <c r="U823" s="268"/>
      <c r="W823" s="267"/>
    </row>
    <row r="824" customFormat="false" ht="11.25" hidden="false" customHeight="false" outlineLevel="0" collapsed="false">
      <c r="A824" s="268"/>
      <c r="B824" s="268"/>
      <c r="C824" s="267"/>
      <c r="D824" s="269"/>
      <c r="E824" s="269"/>
      <c r="F824" s="269"/>
      <c r="G824" s="270"/>
      <c r="H824" s="270"/>
      <c r="I824" s="270"/>
      <c r="J824" s="270"/>
      <c r="K824" s="271"/>
      <c r="L824" s="267"/>
      <c r="M824" s="267"/>
      <c r="N824" s="270"/>
      <c r="O824" s="270"/>
      <c r="P824" s="270"/>
      <c r="Q824" s="226"/>
      <c r="R824" s="226"/>
      <c r="U824" s="268"/>
      <c r="W824" s="267"/>
    </row>
    <row r="825" customFormat="false" ht="11.25" hidden="false" customHeight="false" outlineLevel="0" collapsed="false">
      <c r="A825" s="268"/>
      <c r="B825" s="268"/>
      <c r="C825" s="267"/>
      <c r="D825" s="269"/>
      <c r="E825" s="269"/>
      <c r="F825" s="269"/>
      <c r="G825" s="270"/>
      <c r="H825" s="270"/>
      <c r="I825" s="270"/>
      <c r="J825" s="270"/>
      <c r="K825" s="271"/>
      <c r="L825" s="267"/>
      <c r="M825" s="267"/>
      <c r="N825" s="270"/>
      <c r="O825" s="270"/>
      <c r="P825" s="270"/>
      <c r="Q825" s="226"/>
      <c r="R825" s="226"/>
      <c r="U825" s="268"/>
      <c r="W825" s="267"/>
    </row>
    <row r="826" customFormat="false" ht="11.25" hidden="false" customHeight="false" outlineLevel="0" collapsed="false">
      <c r="A826" s="268"/>
      <c r="B826" s="268"/>
      <c r="C826" s="267"/>
      <c r="D826" s="269"/>
      <c r="E826" s="269"/>
      <c r="F826" s="269"/>
      <c r="G826" s="270"/>
      <c r="H826" s="270"/>
      <c r="I826" s="270"/>
      <c r="J826" s="270"/>
      <c r="K826" s="271"/>
      <c r="L826" s="267"/>
      <c r="M826" s="267"/>
      <c r="N826" s="270"/>
      <c r="O826" s="270"/>
      <c r="P826" s="270"/>
      <c r="Q826" s="226"/>
      <c r="R826" s="226"/>
      <c r="U826" s="268"/>
      <c r="W826" s="267"/>
    </row>
    <row r="827" customFormat="false" ht="11.25" hidden="false" customHeight="false" outlineLevel="0" collapsed="false">
      <c r="A827" s="268"/>
      <c r="B827" s="268"/>
      <c r="C827" s="267"/>
      <c r="D827" s="269"/>
      <c r="E827" s="269"/>
      <c r="F827" s="269"/>
      <c r="G827" s="270"/>
      <c r="H827" s="270"/>
      <c r="I827" s="270"/>
      <c r="J827" s="270"/>
      <c r="K827" s="271"/>
      <c r="L827" s="267"/>
      <c r="M827" s="267"/>
      <c r="N827" s="270"/>
      <c r="O827" s="270"/>
      <c r="P827" s="270"/>
      <c r="Q827" s="226"/>
      <c r="R827" s="226"/>
      <c r="U827" s="268"/>
      <c r="W827" s="267"/>
    </row>
    <row r="828" customFormat="false" ht="11.25" hidden="false" customHeight="false" outlineLevel="0" collapsed="false">
      <c r="A828" s="268"/>
      <c r="B828" s="268"/>
      <c r="C828" s="267"/>
      <c r="D828" s="269"/>
      <c r="E828" s="269"/>
      <c r="F828" s="269"/>
      <c r="G828" s="270"/>
      <c r="H828" s="270"/>
      <c r="I828" s="270"/>
      <c r="J828" s="270"/>
      <c r="K828" s="271"/>
      <c r="L828" s="267"/>
      <c r="M828" s="267"/>
      <c r="N828" s="270"/>
      <c r="O828" s="270"/>
      <c r="P828" s="270"/>
      <c r="Q828" s="226"/>
      <c r="R828" s="226"/>
      <c r="U828" s="268"/>
      <c r="W828" s="267"/>
    </row>
    <row r="829" customFormat="false" ht="11.25" hidden="false" customHeight="false" outlineLevel="0" collapsed="false">
      <c r="A829" s="268"/>
      <c r="B829" s="268"/>
      <c r="C829" s="267"/>
      <c r="D829" s="269"/>
      <c r="E829" s="269"/>
      <c r="F829" s="269"/>
      <c r="G829" s="270"/>
      <c r="H829" s="270"/>
      <c r="I829" s="270"/>
      <c r="J829" s="270"/>
      <c r="K829" s="271"/>
      <c r="L829" s="267"/>
      <c r="M829" s="267"/>
      <c r="N829" s="270"/>
      <c r="O829" s="270"/>
      <c r="P829" s="270"/>
      <c r="Q829" s="226"/>
      <c r="R829" s="226"/>
      <c r="U829" s="268"/>
      <c r="W829" s="267"/>
    </row>
    <row r="830" customFormat="false" ht="11.25" hidden="false" customHeight="false" outlineLevel="0" collapsed="false">
      <c r="A830" s="268"/>
      <c r="B830" s="268"/>
      <c r="C830" s="267"/>
      <c r="D830" s="269"/>
      <c r="E830" s="269"/>
      <c r="F830" s="269"/>
      <c r="G830" s="270"/>
      <c r="H830" s="270"/>
      <c r="I830" s="270"/>
      <c r="J830" s="270"/>
      <c r="K830" s="271"/>
      <c r="L830" s="267"/>
      <c r="M830" s="267"/>
      <c r="N830" s="270"/>
      <c r="O830" s="270"/>
      <c r="P830" s="270"/>
      <c r="Q830" s="226"/>
      <c r="R830" s="226"/>
      <c r="U830" s="268"/>
      <c r="W830" s="267"/>
    </row>
    <row r="831" customFormat="false" ht="11.25" hidden="false" customHeight="false" outlineLevel="0" collapsed="false">
      <c r="A831" s="268"/>
      <c r="B831" s="268"/>
      <c r="C831" s="267"/>
      <c r="D831" s="269"/>
      <c r="E831" s="269"/>
      <c r="F831" s="269"/>
      <c r="G831" s="270"/>
      <c r="H831" s="270"/>
      <c r="I831" s="270"/>
      <c r="J831" s="270"/>
      <c r="K831" s="271"/>
      <c r="L831" s="267"/>
      <c r="M831" s="267"/>
      <c r="N831" s="270"/>
      <c r="O831" s="270"/>
      <c r="P831" s="270"/>
      <c r="Q831" s="226"/>
      <c r="R831" s="226"/>
      <c r="U831" s="268"/>
      <c r="W831" s="267"/>
    </row>
    <row r="832" customFormat="false" ht="11.25" hidden="false" customHeight="false" outlineLevel="0" collapsed="false">
      <c r="A832" s="268"/>
      <c r="B832" s="268"/>
      <c r="C832" s="267"/>
      <c r="D832" s="269"/>
      <c r="E832" s="269"/>
      <c r="F832" s="269"/>
      <c r="G832" s="270"/>
      <c r="H832" s="270"/>
      <c r="I832" s="270"/>
      <c r="J832" s="270"/>
      <c r="K832" s="271"/>
      <c r="L832" s="267"/>
      <c r="M832" s="267"/>
      <c r="N832" s="270"/>
      <c r="O832" s="270"/>
      <c r="P832" s="270"/>
      <c r="Q832" s="226"/>
      <c r="R832" s="226"/>
      <c r="U832" s="268"/>
      <c r="W832" s="267"/>
    </row>
    <row r="833" customFormat="false" ht="11.25" hidden="false" customHeight="false" outlineLevel="0" collapsed="false">
      <c r="A833" s="268"/>
      <c r="B833" s="268"/>
      <c r="C833" s="267"/>
      <c r="D833" s="269"/>
      <c r="E833" s="269"/>
      <c r="F833" s="269"/>
      <c r="G833" s="270"/>
      <c r="H833" s="270"/>
      <c r="I833" s="270"/>
      <c r="J833" s="270"/>
      <c r="K833" s="271"/>
      <c r="L833" s="267"/>
      <c r="M833" s="267"/>
      <c r="N833" s="270"/>
      <c r="O833" s="270"/>
      <c r="P833" s="270"/>
      <c r="Q833" s="226"/>
      <c r="R833" s="226"/>
      <c r="U833" s="268"/>
      <c r="W833" s="267"/>
    </row>
    <row r="834" customFormat="false" ht="11.25" hidden="false" customHeight="false" outlineLevel="0" collapsed="false">
      <c r="A834" s="268"/>
      <c r="B834" s="268"/>
      <c r="C834" s="267"/>
      <c r="D834" s="269"/>
      <c r="E834" s="269"/>
      <c r="F834" s="269"/>
      <c r="G834" s="270"/>
      <c r="H834" s="270"/>
      <c r="I834" s="270"/>
      <c r="J834" s="270"/>
      <c r="K834" s="271"/>
      <c r="L834" s="267"/>
      <c r="M834" s="267"/>
      <c r="N834" s="270"/>
      <c r="O834" s="270"/>
      <c r="P834" s="270"/>
      <c r="Q834" s="226"/>
      <c r="R834" s="226"/>
      <c r="U834" s="268"/>
      <c r="W834" s="267"/>
    </row>
    <row r="835" customFormat="false" ht="11.25" hidden="false" customHeight="false" outlineLevel="0" collapsed="false">
      <c r="A835" s="268"/>
      <c r="B835" s="268"/>
      <c r="C835" s="267"/>
      <c r="D835" s="269"/>
      <c r="E835" s="269"/>
      <c r="F835" s="269"/>
      <c r="G835" s="270"/>
      <c r="H835" s="270"/>
      <c r="I835" s="270"/>
      <c r="J835" s="270"/>
      <c r="K835" s="271"/>
      <c r="L835" s="267"/>
      <c r="M835" s="267"/>
      <c r="N835" s="270"/>
      <c r="O835" s="270"/>
      <c r="P835" s="270"/>
      <c r="Q835" s="226"/>
      <c r="R835" s="226"/>
      <c r="U835" s="268"/>
      <c r="W835" s="267"/>
    </row>
    <row r="836" customFormat="false" ht="11.25" hidden="false" customHeight="false" outlineLevel="0" collapsed="false">
      <c r="A836" s="268"/>
      <c r="B836" s="268"/>
      <c r="C836" s="267"/>
      <c r="D836" s="269"/>
      <c r="E836" s="269"/>
      <c r="F836" s="269"/>
      <c r="G836" s="270"/>
      <c r="H836" s="270"/>
      <c r="I836" s="270"/>
      <c r="J836" s="270"/>
      <c r="K836" s="271"/>
      <c r="L836" s="267"/>
      <c r="M836" s="267"/>
      <c r="N836" s="270"/>
      <c r="O836" s="270"/>
      <c r="P836" s="270"/>
      <c r="Q836" s="226"/>
      <c r="R836" s="226"/>
      <c r="U836" s="268"/>
      <c r="W836" s="267"/>
    </row>
    <row r="837" customFormat="false" ht="11.25" hidden="false" customHeight="false" outlineLevel="0" collapsed="false">
      <c r="A837" s="268"/>
      <c r="B837" s="268"/>
      <c r="C837" s="267"/>
      <c r="D837" s="269"/>
      <c r="E837" s="269"/>
      <c r="F837" s="269"/>
      <c r="G837" s="270"/>
      <c r="H837" s="270"/>
      <c r="I837" s="270"/>
      <c r="J837" s="270"/>
      <c r="K837" s="271"/>
      <c r="L837" s="267"/>
      <c r="M837" s="267"/>
      <c r="N837" s="270"/>
      <c r="O837" s="270"/>
      <c r="P837" s="270"/>
      <c r="Q837" s="226"/>
      <c r="R837" s="226"/>
      <c r="U837" s="268"/>
      <c r="W837" s="267"/>
    </row>
    <row r="838" customFormat="false" ht="11.25" hidden="false" customHeight="false" outlineLevel="0" collapsed="false">
      <c r="A838" s="268"/>
      <c r="B838" s="268"/>
      <c r="C838" s="267"/>
      <c r="D838" s="269"/>
      <c r="E838" s="269"/>
      <c r="F838" s="269"/>
      <c r="G838" s="270"/>
      <c r="H838" s="270"/>
      <c r="I838" s="270"/>
      <c r="J838" s="270"/>
      <c r="K838" s="271"/>
      <c r="L838" s="267"/>
      <c r="M838" s="267"/>
      <c r="N838" s="270"/>
      <c r="O838" s="270"/>
      <c r="P838" s="270"/>
      <c r="Q838" s="226"/>
      <c r="R838" s="226"/>
      <c r="U838" s="268"/>
      <c r="W838" s="267"/>
    </row>
    <row r="839" customFormat="false" ht="11.25" hidden="false" customHeight="false" outlineLevel="0" collapsed="false">
      <c r="A839" s="268"/>
      <c r="B839" s="268"/>
      <c r="C839" s="267"/>
      <c r="D839" s="269"/>
      <c r="E839" s="269"/>
      <c r="F839" s="269"/>
      <c r="G839" s="270"/>
      <c r="H839" s="270"/>
      <c r="I839" s="270"/>
      <c r="J839" s="270"/>
      <c r="K839" s="271"/>
      <c r="L839" s="267"/>
      <c r="M839" s="267"/>
      <c r="N839" s="270"/>
      <c r="O839" s="270"/>
      <c r="P839" s="270"/>
      <c r="Q839" s="226"/>
      <c r="R839" s="226"/>
      <c r="U839" s="268"/>
      <c r="W839" s="267"/>
    </row>
    <row r="840" customFormat="false" ht="11.25" hidden="false" customHeight="false" outlineLevel="0" collapsed="false">
      <c r="A840" s="268"/>
      <c r="B840" s="268"/>
      <c r="C840" s="267"/>
      <c r="D840" s="269"/>
      <c r="E840" s="269"/>
      <c r="F840" s="269"/>
      <c r="G840" s="270"/>
      <c r="H840" s="270"/>
      <c r="I840" s="270"/>
      <c r="J840" s="270"/>
      <c r="K840" s="271"/>
      <c r="L840" s="267"/>
      <c r="M840" s="267"/>
      <c r="N840" s="270"/>
      <c r="O840" s="270"/>
      <c r="P840" s="270"/>
      <c r="Q840" s="226"/>
      <c r="R840" s="226"/>
      <c r="U840" s="268"/>
      <c r="W840" s="267"/>
    </row>
    <row r="841" customFormat="false" ht="11.25" hidden="false" customHeight="false" outlineLevel="0" collapsed="false">
      <c r="A841" s="268"/>
      <c r="B841" s="268"/>
      <c r="C841" s="267"/>
      <c r="D841" s="269"/>
      <c r="E841" s="269"/>
      <c r="F841" s="269"/>
      <c r="G841" s="270"/>
      <c r="H841" s="270"/>
      <c r="I841" s="270"/>
      <c r="J841" s="270"/>
      <c r="K841" s="271"/>
      <c r="L841" s="267"/>
      <c r="M841" s="267"/>
      <c r="N841" s="270"/>
      <c r="O841" s="270"/>
      <c r="P841" s="270"/>
      <c r="Q841" s="226"/>
      <c r="R841" s="226"/>
      <c r="U841" s="268"/>
      <c r="W841" s="267"/>
    </row>
    <row r="842" customFormat="false" ht="11.25" hidden="false" customHeight="false" outlineLevel="0" collapsed="false">
      <c r="A842" s="268"/>
      <c r="B842" s="268"/>
      <c r="C842" s="267"/>
      <c r="D842" s="269"/>
      <c r="E842" s="269"/>
      <c r="F842" s="269"/>
      <c r="G842" s="270"/>
      <c r="H842" s="270"/>
      <c r="I842" s="270"/>
      <c r="J842" s="270"/>
      <c r="K842" s="271"/>
      <c r="L842" s="267"/>
      <c r="M842" s="267"/>
      <c r="N842" s="270"/>
      <c r="O842" s="270"/>
      <c r="P842" s="270"/>
      <c r="Q842" s="226"/>
      <c r="R842" s="226"/>
      <c r="U842" s="268"/>
      <c r="W842" s="267"/>
    </row>
    <row r="843" customFormat="false" ht="11.25" hidden="false" customHeight="false" outlineLevel="0" collapsed="false">
      <c r="A843" s="268"/>
      <c r="B843" s="268"/>
      <c r="C843" s="267"/>
      <c r="D843" s="269"/>
      <c r="E843" s="269"/>
      <c r="F843" s="269"/>
      <c r="G843" s="270"/>
      <c r="H843" s="270"/>
      <c r="I843" s="270"/>
      <c r="J843" s="270"/>
      <c r="K843" s="271"/>
      <c r="L843" s="267"/>
      <c r="M843" s="267"/>
      <c r="N843" s="270"/>
      <c r="O843" s="270"/>
      <c r="P843" s="270"/>
      <c r="Q843" s="226"/>
      <c r="R843" s="226"/>
      <c r="U843" s="268"/>
      <c r="W843" s="267"/>
    </row>
    <row r="844" customFormat="false" ht="11.25" hidden="false" customHeight="false" outlineLevel="0" collapsed="false">
      <c r="A844" s="268"/>
      <c r="B844" s="268"/>
      <c r="C844" s="267"/>
      <c r="D844" s="269"/>
      <c r="E844" s="269"/>
      <c r="F844" s="269"/>
      <c r="G844" s="270"/>
      <c r="H844" s="270"/>
      <c r="I844" s="270"/>
      <c r="J844" s="270"/>
      <c r="K844" s="271"/>
      <c r="L844" s="267"/>
      <c r="M844" s="267"/>
      <c r="N844" s="270"/>
      <c r="O844" s="270"/>
      <c r="P844" s="270"/>
      <c r="Q844" s="226"/>
      <c r="R844" s="226"/>
      <c r="U844" s="268"/>
      <c r="W844" s="267"/>
    </row>
    <row r="845" customFormat="false" ht="11.25" hidden="false" customHeight="false" outlineLevel="0" collapsed="false">
      <c r="A845" s="268"/>
      <c r="B845" s="268"/>
      <c r="C845" s="267"/>
      <c r="D845" s="269"/>
      <c r="E845" s="269"/>
      <c r="F845" s="269"/>
      <c r="G845" s="270"/>
      <c r="H845" s="270"/>
      <c r="I845" s="270"/>
      <c r="J845" s="270"/>
      <c r="K845" s="271"/>
      <c r="L845" s="267"/>
      <c r="M845" s="267"/>
      <c r="N845" s="270"/>
      <c r="O845" s="270"/>
      <c r="P845" s="270"/>
      <c r="Q845" s="226"/>
      <c r="R845" s="226"/>
      <c r="U845" s="268"/>
      <c r="W845" s="267"/>
    </row>
    <row r="846" customFormat="false" ht="11.25" hidden="false" customHeight="false" outlineLevel="0" collapsed="false">
      <c r="A846" s="268"/>
      <c r="B846" s="268"/>
      <c r="C846" s="267"/>
      <c r="D846" s="269"/>
      <c r="E846" s="269"/>
      <c r="F846" s="269"/>
      <c r="G846" s="270"/>
      <c r="H846" s="270"/>
      <c r="I846" s="270"/>
      <c r="J846" s="270"/>
      <c r="K846" s="271"/>
      <c r="L846" s="267"/>
      <c r="M846" s="267"/>
      <c r="N846" s="270"/>
      <c r="O846" s="270"/>
      <c r="P846" s="270"/>
      <c r="Q846" s="226"/>
      <c r="R846" s="226"/>
      <c r="U846" s="268"/>
      <c r="W846" s="267"/>
    </row>
    <row r="847" customFormat="false" ht="11.25" hidden="false" customHeight="false" outlineLevel="0" collapsed="false">
      <c r="A847" s="268"/>
      <c r="B847" s="268"/>
      <c r="C847" s="267"/>
      <c r="D847" s="269"/>
      <c r="E847" s="269"/>
      <c r="F847" s="269"/>
      <c r="G847" s="270"/>
      <c r="H847" s="270"/>
      <c r="I847" s="270"/>
      <c r="J847" s="270"/>
      <c r="K847" s="271"/>
      <c r="L847" s="267"/>
      <c r="M847" s="267"/>
      <c r="N847" s="270"/>
      <c r="O847" s="270"/>
      <c r="P847" s="270"/>
      <c r="Q847" s="226"/>
      <c r="R847" s="226"/>
      <c r="U847" s="268"/>
      <c r="W847" s="267"/>
    </row>
    <row r="848" customFormat="false" ht="11.25" hidden="false" customHeight="false" outlineLevel="0" collapsed="false">
      <c r="A848" s="268"/>
      <c r="B848" s="268"/>
      <c r="C848" s="267"/>
      <c r="D848" s="269"/>
      <c r="E848" s="269"/>
      <c r="F848" s="269"/>
      <c r="G848" s="270"/>
      <c r="H848" s="270"/>
      <c r="I848" s="270"/>
      <c r="J848" s="270"/>
      <c r="K848" s="271"/>
      <c r="L848" s="267"/>
      <c r="M848" s="267"/>
      <c r="N848" s="270"/>
      <c r="O848" s="270"/>
      <c r="P848" s="270"/>
      <c r="Q848" s="226"/>
      <c r="R848" s="226"/>
      <c r="U848" s="268"/>
      <c r="W848" s="267"/>
    </row>
    <row r="849" customFormat="false" ht="11.25" hidden="false" customHeight="false" outlineLevel="0" collapsed="false">
      <c r="A849" s="268"/>
      <c r="B849" s="268"/>
      <c r="C849" s="267"/>
      <c r="D849" s="269"/>
      <c r="E849" s="269"/>
      <c r="F849" s="269"/>
      <c r="G849" s="270"/>
      <c r="H849" s="270"/>
      <c r="I849" s="270"/>
      <c r="J849" s="270"/>
      <c r="K849" s="271"/>
      <c r="L849" s="267"/>
      <c r="M849" s="267"/>
      <c r="N849" s="270"/>
      <c r="O849" s="270"/>
      <c r="P849" s="270"/>
      <c r="Q849" s="226"/>
      <c r="R849" s="226"/>
      <c r="U849" s="268"/>
      <c r="W849" s="267"/>
    </row>
    <row r="850" customFormat="false" ht="11.25" hidden="false" customHeight="false" outlineLevel="0" collapsed="false">
      <c r="A850" s="268"/>
      <c r="B850" s="268"/>
      <c r="C850" s="267"/>
      <c r="D850" s="269"/>
      <c r="E850" s="269"/>
      <c r="F850" s="269"/>
      <c r="G850" s="270"/>
      <c r="H850" s="270"/>
      <c r="I850" s="270"/>
      <c r="J850" s="270"/>
      <c r="K850" s="271"/>
      <c r="L850" s="267"/>
      <c r="M850" s="267"/>
      <c r="N850" s="270"/>
      <c r="O850" s="270"/>
      <c r="P850" s="270"/>
      <c r="Q850" s="226"/>
      <c r="R850" s="226"/>
      <c r="U850" s="268"/>
      <c r="W850" s="267"/>
    </row>
    <row r="851" customFormat="false" ht="11.25" hidden="false" customHeight="false" outlineLevel="0" collapsed="false">
      <c r="A851" s="268"/>
      <c r="B851" s="268"/>
      <c r="C851" s="267"/>
      <c r="D851" s="269"/>
      <c r="E851" s="269"/>
      <c r="F851" s="269"/>
      <c r="G851" s="270"/>
      <c r="H851" s="270"/>
      <c r="I851" s="270"/>
      <c r="J851" s="270"/>
      <c r="K851" s="271"/>
      <c r="L851" s="267"/>
      <c r="M851" s="267"/>
      <c r="N851" s="270"/>
      <c r="O851" s="270"/>
      <c r="P851" s="270"/>
      <c r="Q851" s="226"/>
      <c r="R851" s="226"/>
      <c r="U851" s="268"/>
      <c r="W851" s="267"/>
    </row>
    <row r="852" customFormat="false" ht="11.25" hidden="false" customHeight="false" outlineLevel="0" collapsed="false">
      <c r="A852" s="268"/>
      <c r="B852" s="268"/>
      <c r="C852" s="267"/>
      <c r="D852" s="269"/>
      <c r="E852" s="269"/>
      <c r="F852" s="269"/>
      <c r="G852" s="270"/>
      <c r="H852" s="270"/>
      <c r="I852" s="270"/>
      <c r="J852" s="270"/>
      <c r="K852" s="271"/>
      <c r="L852" s="267"/>
      <c r="M852" s="267"/>
      <c r="N852" s="270"/>
      <c r="O852" s="270"/>
      <c r="P852" s="270"/>
      <c r="Q852" s="226"/>
      <c r="R852" s="226"/>
      <c r="U852" s="268"/>
      <c r="W852" s="267"/>
    </row>
    <row r="853" customFormat="false" ht="11.25" hidden="false" customHeight="false" outlineLevel="0" collapsed="false">
      <c r="A853" s="268"/>
      <c r="B853" s="268"/>
      <c r="C853" s="267"/>
      <c r="D853" s="269"/>
      <c r="E853" s="269"/>
      <c r="F853" s="269"/>
      <c r="G853" s="270"/>
      <c r="H853" s="270"/>
      <c r="I853" s="270"/>
      <c r="J853" s="270"/>
      <c r="K853" s="271"/>
      <c r="L853" s="267"/>
      <c r="M853" s="267"/>
      <c r="N853" s="270"/>
      <c r="O853" s="270"/>
      <c r="P853" s="270"/>
      <c r="Q853" s="226"/>
      <c r="R853" s="226"/>
      <c r="U853" s="268"/>
      <c r="W853" s="267"/>
    </row>
    <row r="854" customFormat="false" ht="11.25" hidden="false" customHeight="false" outlineLevel="0" collapsed="false">
      <c r="A854" s="268"/>
      <c r="B854" s="268"/>
      <c r="C854" s="267"/>
      <c r="D854" s="269"/>
      <c r="E854" s="269"/>
      <c r="F854" s="269"/>
      <c r="G854" s="270"/>
      <c r="H854" s="270"/>
      <c r="I854" s="270"/>
      <c r="J854" s="270"/>
      <c r="K854" s="271"/>
      <c r="L854" s="267"/>
      <c r="M854" s="267"/>
      <c r="N854" s="270"/>
      <c r="O854" s="270"/>
      <c r="P854" s="270"/>
      <c r="Q854" s="226"/>
      <c r="R854" s="226"/>
      <c r="U854" s="268"/>
      <c r="W854" s="267"/>
    </row>
    <row r="855" customFormat="false" ht="11.25" hidden="false" customHeight="false" outlineLevel="0" collapsed="false">
      <c r="A855" s="268"/>
      <c r="B855" s="268"/>
      <c r="C855" s="267"/>
      <c r="D855" s="269"/>
      <c r="E855" s="269"/>
      <c r="F855" s="269"/>
      <c r="G855" s="270"/>
      <c r="H855" s="270"/>
      <c r="I855" s="270"/>
      <c r="J855" s="270"/>
      <c r="K855" s="271"/>
      <c r="L855" s="267"/>
      <c r="M855" s="267"/>
      <c r="N855" s="270"/>
      <c r="O855" s="270"/>
      <c r="P855" s="270"/>
      <c r="Q855" s="226"/>
      <c r="R855" s="226"/>
      <c r="U855" s="268"/>
      <c r="W855" s="267"/>
    </row>
    <row r="856" customFormat="false" ht="11.25" hidden="false" customHeight="false" outlineLevel="0" collapsed="false">
      <c r="A856" s="268"/>
      <c r="B856" s="268"/>
      <c r="C856" s="267"/>
      <c r="D856" s="269"/>
      <c r="E856" s="269"/>
      <c r="F856" s="269"/>
      <c r="G856" s="270"/>
      <c r="H856" s="270"/>
      <c r="I856" s="270"/>
      <c r="J856" s="270"/>
      <c r="K856" s="271"/>
      <c r="L856" s="267"/>
      <c r="M856" s="267"/>
      <c r="N856" s="270"/>
      <c r="O856" s="270"/>
      <c r="P856" s="270"/>
      <c r="Q856" s="226"/>
      <c r="R856" s="226"/>
      <c r="U856" s="268"/>
      <c r="W856" s="267"/>
    </row>
    <row r="857" customFormat="false" ht="11.25" hidden="false" customHeight="false" outlineLevel="0" collapsed="false">
      <c r="A857" s="268"/>
      <c r="B857" s="268"/>
      <c r="C857" s="267"/>
      <c r="D857" s="269"/>
      <c r="E857" s="269"/>
      <c r="F857" s="269"/>
      <c r="G857" s="270"/>
      <c r="H857" s="270"/>
      <c r="I857" s="270"/>
      <c r="J857" s="270"/>
      <c r="K857" s="271"/>
      <c r="L857" s="267"/>
      <c r="M857" s="267"/>
      <c r="N857" s="270"/>
      <c r="O857" s="270"/>
      <c r="P857" s="270"/>
      <c r="Q857" s="226"/>
      <c r="R857" s="226"/>
      <c r="U857" s="268"/>
      <c r="W857" s="267"/>
    </row>
    <row r="858" customFormat="false" ht="11.25" hidden="false" customHeight="false" outlineLevel="0" collapsed="false">
      <c r="A858" s="268"/>
      <c r="B858" s="268"/>
      <c r="C858" s="267"/>
      <c r="D858" s="269"/>
      <c r="E858" s="269"/>
      <c r="F858" s="269"/>
      <c r="G858" s="270"/>
      <c r="H858" s="270"/>
      <c r="I858" s="270"/>
      <c r="J858" s="270"/>
      <c r="K858" s="271"/>
      <c r="L858" s="267"/>
      <c r="M858" s="267"/>
      <c r="N858" s="270"/>
      <c r="O858" s="270"/>
      <c r="P858" s="270"/>
      <c r="Q858" s="226"/>
      <c r="R858" s="226"/>
      <c r="U858" s="268"/>
      <c r="W858" s="267"/>
    </row>
    <row r="859" customFormat="false" ht="11.25" hidden="false" customHeight="false" outlineLevel="0" collapsed="false">
      <c r="A859" s="268"/>
      <c r="B859" s="268"/>
      <c r="C859" s="267"/>
      <c r="D859" s="269"/>
      <c r="E859" s="269"/>
      <c r="F859" s="269"/>
      <c r="G859" s="270"/>
      <c r="H859" s="270"/>
      <c r="I859" s="270"/>
      <c r="J859" s="270"/>
      <c r="K859" s="271"/>
      <c r="L859" s="267"/>
      <c r="M859" s="267"/>
      <c r="N859" s="270"/>
      <c r="O859" s="270"/>
      <c r="P859" s="270"/>
      <c r="Q859" s="226"/>
      <c r="R859" s="226"/>
      <c r="U859" s="268"/>
      <c r="W859" s="267"/>
    </row>
    <row r="860" customFormat="false" ht="11.25" hidden="false" customHeight="false" outlineLevel="0" collapsed="false">
      <c r="A860" s="268"/>
      <c r="B860" s="268"/>
      <c r="C860" s="267"/>
      <c r="D860" s="269"/>
      <c r="E860" s="269"/>
      <c r="F860" s="269"/>
      <c r="G860" s="270"/>
      <c r="H860" s="270"/>
      <c r="I860" s="270"/>
      <c r="J860" s="270"/>
      <c r="K860" s="271"/>
      <c r="L860" s="267"/>
      <c r="M860" s="267"/>
      <c r="N860" s="270"/>
      <c r="O860" s="270"/>
      <c r="P860" s="270"/>
      <c r="Q860" s="226"/>
      <c r="R860" s="226"/>
      <c r="U860" s="268"/>
      <c r="W860" s="267"/>
    </row>
    <row r="861" customFormat="false" ht="11.25" hidden="false" customHeight="false" outlineLevel="0" collapsed="false">
      <c r="A861" s="268"/>
      <c r="B861" s="268"/>
      <c r="C861" s="267"/>
      <c r="D861" s="269"/>
      <c r="E861" s="269"/>
      <c r="F861" s="269"/>
      <c r="G861" s="270"/>
      <c r="H861" s="270"/>
      <c r="I861" s="270"/>
      <c r="J861" s="270"/>
      <c r="K861" s="271"/>
      <c r="L861" s="267"/>
      <c r="M861" s="267"/>
      <c r="N861" s="270"/>
      <c r="O861" s="270"/>
      <c r="P861" s="270"/>
      <c r="Q861" s="226"/>
      <c r="R861" s="226"/>
      <c r="U861" s="268"/>
      <c r="W861" s="267"/>
    </row>
    <row r="862" customFormat="false" ht="11.25" hidden="false" customHeight="false" outlineLevel="0" collapsed="false">
      <c r="A862" s="268"/>
      <c r="B862" s="268"/>
      <c r="C862" s="267"/>
      <c r="D862" s="269"/>
      <c r="E862" s="269"/>
      <c r="F862" s="269"/>
      <c r="G862" s="270"/>
      <c r="H862" s="270"/>
      <c r="I862" s="270"/>
      <c r="J862" s="270"/>
      <c r="K862" s="271"/>
      <c r="L862" s="267"/>
      <c r="M862" s="267"/>
      <c r="N862" s="270"/>
      <c r="O862" s="270"/>
      <c r="P862" s="270"/>
      <c r="Q862" s="226"/>
      <c r="R862" s="226"/>
      <c r="U862" s="268"/>
      <c r="W862" s="267"/>
    </row>
    <row r="863" customFormat="false" ht="11.25" hidden="false" customHeight="false" outlineLevel="0" collapsed="false">
      <c r="A863" s="268"/>
      <c r="B863" s="268"/>
      <c r="C863" s="267"/>
      <c r="D863" s="269"/>
      <c r="E863" s="269"/>
      <c r="F863" s="269"/>
      <c r="G863" s="270"/>
      <c r="H863" s="270"/>
      <c r="I863" s="270"/>
      <c r="J863" s="270"/>
      <c r="K863" s="271"/>
      <c r="L863" s="267"/>
      <c r="M863" s="267"/>
      <c r="N863" s="270"/>
      <c r="O863" s="270"/>
      <c r="P863" s="270"/>
      <c r="Q863" s="226"/>
      <c r="R863" s="226"/>
      <c r="U863" s="268"/>
      <c r="W863" s="267"/>
    </row>
    <row r="864" customFormat="false" ht="11.25" hidden="false" customHeight="false" outlineLevel="0" collapsed="false">
      <c r="A864" s="268"/>
      <c r="B864" s="268"/>
      <c r="C864" s="267"/>
      <c r="D864" s="269"/>
      <c r="E864" s="269"/>
      <c r="F864" s="269"/>
      <c r="G864" s="270"/>
      <c r="H864" s="270"/>
      <c r="I864" s="270"/>
      <c r="J864" s="270"/>
      <c r="K864" s="271"/>
      <c r="L864" s="267"/>
      <c r="M864" s="267"/>
      <c r="N864" s="270"/>
      <c r="O864" s="270"/>
      <c r="P864" s="270"/>
      <c r="Q864" s="226"/>
      <c r="R864" s="226"/>
      <c r="U864" s="268"/>
      <c r="W864" s="267"/>
    </row>
    <row r="865" customFormat="false" ht="11.25" hidden="false" customHeight="false" outlineLevel="0" collapsed="false">
      <c r="A865" s="268"/>
      <c r="B865" s="268"/>
      <c r="C865" s="267"/>
      <c r="D865" s="269"/>
      <c r="E865" s="269"/>
      <c r="F865" s="269"/>
      <c r="G865" s="270"/>
      <c r="H865" s="270"/>
      <c r="I865" s="270"/>
      <c r="J865" s="270"/>
      <c r="K865" s="271"/>
      <c r="L865" s="267"/>
      <c r="M865" s="267"/>
      <c r="N865" s="270"/>
      <c r="O865" s="270"/>
      <c r="P865" s="270"/>
      <c r="Q865" s="226"/>
      <c r="R865" s="226"/>
      <c r="U865" s="268"/>
      <c r="W865" s="267"/>
    </row>
    <row r="866" customFormat="false" ht="11.25" hidden="false" customHeight="false" outlineLevel="0" collapsed="false">
      <c r="A866" s="268"/>
      <c r="B866" s="268"/>
      <c r="C866" s="267"/>
      <c r="D866" s="269"/>
      <c r="E866" s="269"/>
      <c r="F866" s="269"/>
      <c r="G866" s="270"/>
      <c r="H866" s="270"/>
      <c r="I866" s="270"/>
      <c r="J866" s="270"/>
      <c r="K866" s="271"/>
      <c r="L866" s="267"/>
      <c r="M866" s="267"/>
      <c r="N866" s="270"/>
      <c r="O866" s="270"/>
      <c r="P866" s="270"/>
      <c r="Q866" s="226"/>
      <c r="R866" s="226"/>
      <c r="U866" s="268"/>
      <c r="W866" s="267"/>
    </row>
    <row r="867" customFormat="false" ht="11.25" hidden="false" customHeight="false" outlineLevel="0" collapsed="false">
      <c r="A867" s="268"/>
      <c r="B867" s="268"/>
      <c r="C867" s="267"/>
      <c r="D867" s="269"/>
      <c r="E867" s="269"/>
      <c r="F867" s="269"/>
      <c r="G867" s="270"/>
      <c r="H867" s="270"/>
      <c r="I867" s="270"/>
      <c r="J867" s="270"/>
      <c r="K867" s="271"/>
      <c r="L867" s="267"/>
      <c r="M867" s="267"/>
      <c r="N867" s="270"/>
      <c r="O867" s="270"/>
      <c r="P867" s="270"/>
      <c r="Q867" s="226"/>
      <c r="R867" s="226"/>
      <c r="U867" s="268"/>
      <c r="W867" s="267"/>
    </row>
    <row r="868" customFormat="false" ht="11.25" hidden="false" customHeight="false" outlineLevel="0" collapsed="false">
      <c r="A868" s="268"/>
      <c r="B868" s="268"/>
      <c r="C868" s="267"/>
      <c r="D868" s="269"/>
      <c r="E868" s="269"/>
      <c r="F868" s="269"/>
      <c r="G868" s="270"/>
      <c r="H868" s="270"/>
      <c r="I868" s="270"/>
      <c r="J868" s="270"/>
      <c r="K868" s="271"/>
      <c r="L868" s="267"/>
      <c r="M868" s="267"/>
      <c r="N868" s="270"/>
      <c r="O868" s="270"/>
      <c r="P868" s="270"/>
      <c r="Q868" s="226"/>
      <c r="R868" s="226"/>
      <c r="U868" s="268"/>
      <c r="W868" s="267"/>
    </row>
    <row r="869" customFormat="false" ht="11.25" hidden="false" customHeight="false" outlineLevel="0" collapsed="false">
      <c r="A869" s="268"/>
      <c r="B869" s="268"/>
      <c r="C869" s="267"/>
      <c r="D869" s="269"/>
      <c r="E869" s="269"/>
      <c r="F869" s="269"/>
      <c r="G869" s="270"/>
      <c r="H869" s="270"/>
      <c r="I869" s="270"/>
      <c r="J869" s="270"/>
      <c r="K869" s="271"/>
      <c r="L869" s="267"/>
      <c r="M869" s="267"/>
      <c r="N869" s="270"/>
      <c r="O869" s="270"/>
      <c r="P869" s="270"/>
      <c r="Q869" s="226"/>
      <c r="R869" s="226"/>
      <c r="U869" s="268"/>
      <c r="W869" s="267"/>
    </row>
    <row r="870" customFormat="false" ht="11.25" hidden="false" customHeight="false" outlineLevel="0" collapsed="false">
      <c r="A870" s="268"/>
      <c r="B870" s="268"/>
      <c r="C870" s="267"/>
      <c r="D870" s="269"/>
      <c r="E870" s="269"/>
      <c r="F870" s="269"/>
      <c r="G870" s="270"/>
      <c r="H870" s="270"/>
      <c r="I870" s="270"/>
      <c r="J870" s="270"/>
      <c r="K870" s="271"/>
      <c r="L870" s="267"/>
      <c r="M870" s="267"/>
      <c r="N870" s="270"/>
      <c r="O870" s="270"/>
      <c r="P870" s="270"/>
      <c r="Q870" s="226"/>
      <c r="R870" s="226"/>
      <c r="U870" s="268"/>
      <c r="W870" s="267"/>
    </row>
    <row r="871" customFormat="false" ht="11.25" hidden="false" customHeight="false" outlineLevel="0" collapsed="false">
      <c r="A871" s="268"/>
      <c r="B871" s="268"/>
      <c r="C871" s="267"/>
      <c r="D871" s="269"/>
      <c r="E871" s="269"/>
      <c r="F871" s="269"/>
      <c r="G871" s="270"/>
      <c r="H871" s="270"/>
      <c r="I871" s="270"/>
      <c r="J871" s="270"/>
      <c r="K871" s="271"/>
      <c r="L871" s="267"/>
      <c r="M871" s="267"/>
      <c r="N871" s="270"/>
      <c r="O871" s="270"/>
      <c r="P871" s="270"/>
      <c r="Q871" s="226"/>
      <c r="R871" s="226"/>
      <c r="U871" s="268"/>
      <c r="W871" s="267"/>
    </row>
    <row r="872" customFormat="false" ht="11.25" hidden="false" customHeight="false" outlineLevel="0" collapsed="false">
      <c r="A872" s="268"/>
      <c r="B872" s="268"/>
      <c r="C872" s="267"/>
      <c r="D872" s="269"/>
      <c r="E872" s="269"/>
      <c r="F872" s="269"/>
      <c r="G872" s="270"/>
      <c r="H872" s="270"/>
      <c r="I872" s="270"/>
      <c r="J872" s="270"/>
      <c r="K872" s="271"/>
      <c r="L872" s="267"/>
      <c r="M872" s="267"/>
      <c r="N872" s="270"/>
      <c r="O872" s="270"/>
      <c r="P872" s="270"/>
      <c r="Q872" s="226"/>
      <c r="R872" s="226"/>
      <c r="U872" s="268"/>
      <c r="W872" s="267"/>
    </row>
    <row r="873" customFormat="false" ht="11.25" hidden="false" customHeight="false" outlineLevel="0" collapsed="false">
      <c r="A873" s="268"/>
      <c r="B873" s="268"/>
      <c r="C873" s="267"/>
      <c r="D873" s="269"/>
      <c r="E873" s="269"/>
      <c r="F873" s="269"/>
      <c r="G873" s="270"/>
      <c r="H873" s="270"/>
      <c r="I873" s="270"/>
      <c r="J873" s="270"/>
      <c r="K873" s="271"/>
      <c r="L873" s="267"/>
      <c r="M873" s="267"/>
      <c r="N873" s="270"/>
      <c r="O873" s="270"/>
      <c r="P873" s="270"/>
      <c r="Q873" s="226"/>
      <c r="R873" s="226"/>
      <c r="U873" s="268"/>
      <c r="W873" s="267"/>
    </row>
    <row r="874" customFormat="false" ht="11.25" hidden="false" customHeight="false" outlineLevel="0" collapsed="false">
      <c r="A874" s="268"/>
      <c r="B874" s="268"/>
      <c r="C874" s="267"/>
      <c r="D874" s="269"/>
      <c r="E874" s="269"/>
      <c r="F874" s="269"/>
      <c r="G874" s="270"/>
      <c r="H874" s="270"/>
      <c r="I874" s="270"/>
      <c r="J874" s="270"/>
      <c r="K874" s="271"/>
      <c r="L874" s="267"/>
      <c r="M874" s="267"/>
      <c r="N874" s="270"/>
      <c r="O874" s="270"/>
      <c r="P874" s="270"/>
      <c r="Q874" s="226"/>
      <c r="R874" s="226"/>
      <c r="U874" s="268"/>
      <c r="W874" s="267"/>
    </row>
    <row r="875" customFormat="false" ht="11.25" hidden="false" customHeight="false" outlineLevel="0" collapsed="false">
      <c r="A875" s="268"/>
      <c r="B875" s="268"/>
      <c r="C875" s="267"/>
      <c r="D875" s="269"/>
      <c r="E875" s="269"/>
      <c r="F875" s="269"/>
      <c r="G875" s="270"/>
      <c r="H875" s="270"/>
      <c r="I875" s="270"/>
      <c r="J875" s="270"/>
      <c r="K875" s="271"/>
      <c r="L875" s="267"/>
      <c r="M875" s="267"/>
      <c r="N875" s="270"/>
      <c r="O875" s="270"/>
      <c r="P875" s="270"/>
      <c r="Q875" s="226"/>
      <c r="R875" s="226"/>
      <c r="U875" s="268"/>
      <c r="W875" s="267"/>
    </row>
    <row r="876" customFormat="false" ht="11.25" hidden="false" customHeight="false" outlineLevel="0" collapsed="false">
      <c r="A876" s="268"/>
      <c r="B876" s="268"/>
      <c r="C876" s="267"/>
      <c r="D876" s="269"/>
      <c r="E876" s="269"/>
      <c r="F876" s="269"/>
      <c r="G876" s="270"/>
      <c r="H876" s="270"/>
      <c r="I876" s="270"/>
      <c r="J876" s="270"/>
      <c r="K876" s="271"/>
      <c r="L876" s="267"/>
      <c r="M876" s="267"/>
      <c r="N876" s="270"/>
      <c r="O876" s="270"/>
      <c r="P876" s="270"/>
      <c r="Q876" s="226"/>
      <c r="R876" s="226"/>
      <c r="U876" s="268"/>
      <c r="W876" s="267"/>
    </row>
    <row r="877" customFormat="false" ht="11.25" hidden="false" customHeight="false" outlineLevel="0" collapsed="false">
      <c r="A877" s="268"/>
      <c r="B877" s="268"/>
      <c r="C877" s="267"/>
      <c r="D877" s="269"/>
      <c r="E877" s="269"/>
      <c r="F877" s="269"/>
      <c r="G877" s="270"/>
      <c r="H877" s="270"/>
      <c r="I877" s="270"/>
      <c r="J877" s="270"/>
      <c r="K877" s="271"/>
      <c r="L877" s="267"/>
      <c r="M877" s="267"/>
      <c r="N877" s="270"/>
      <c r="O877" s="270"/>
      <c r="P877" s="270"/>
      <c r="Q877" s="226"/>
      <c r="R877" s="226"/>
      <c r="U877" s="268"/>
      <c r="W877" s="267"/>
    </row>
    <row r="878" customFormat="false" ht="11.25" hidden="false" customHeight="false" outlineLevel="0" collapsed="false">
      <c r="A878" s="268"/>
      <c r="B878" s="268"/>
      <c r="C878" s="267"/>
      <c r="D878" s="269"/>
      <c r="E878" s="269"/>
      <c r="F878" s="269"/>
      <c r="G878" s="270"/>
      <c r="H878" s="270"/>
      <c r="I878" s="270"/>
      <c r="J878" s="270"/>
      <c r="K878" s="271"/>
      <c r="L878" s="267"/>
      <c r="M878" s="267"/>
      <c r="N878" s="270"/>
      <c r="O878" s="270"/>
      <c r="P878" s="270"/>
      <c r="Q878" s="226"/>
      <c r="R878" s="226"/>
      <c r="U878" s="268"/>
      <c r="W878" s="267"/>
    </row>
    <row r="879" customFormat="false" ht="11.25" hidden="false" customHeight="false" outlineLevel="0" collapsed="false">
      <c r="A879" s="268"/>
      <c r="B879" s="268"/>
      <c r="C879" s="267"/>
      <c r="D879" s="269"/>
      <c r="E879" s="269"/>
      <c r="F879" s="269"/>
      <c r="G879" s="270"/>
      <c r="H879" s="270"/>
      <c r="I879" s="270"/>
      <c r="J879" s="270"/>
      <c r="K879" s="271"/>
      <c r="L879" s="267"/>
      <c r="M879" s="267"/>
      <c r="N879" s="270"/>
      <c r="O879" s="270"/>
      <c r="P879" s="270"/>
      <c r="Q879" s="226"/>
      <c r="R879" s="226"/>
      <c r="U879" s="268"/>
      <c r="W879" s="267"/>
    </row>
    <row r="880" customFormat="false" ht="11.25" hidden="false" customHeight="false" outlineLevel="0" collapsed="false">
      <c r="A880" s="268"/>
      <c r="B880" s="268"/>
      <c r="C880" s="267"/>
      <c r="D880" s="269"/>
      <c r="E880" s="269"/>
      <c r="F880" s="269"/>
      <c r="G880" s="270"/>
      <c r="H880" s="270"/>
      <c r="I880" s="270"/>
      <c r="J880" s="270"/>
      <c r="K880" s="271"/>
      <c r="L880" s="267"/>
      <c r="M880" s="267"/>
      <c r="N880" s="270"/>
      <c r="O880" s="270"/>
      <c r="P880" s="270"/>
      <c r="Q880" s="226"/>
      <c r="R880" s="226"/>
      <c r="U880" s="268"/>
      <c r="W880" s="267"/>
    </row>
    <row r="881" customFormat="false" ht="11.25" hidden="false" customHeight="false" outlineLevel="0" collapsed="false">
      <c r="A881" s="268"/>
      <c r="B881" s="268"/>
      <c r="C881" s="267"/>
      <c r="D881" s="269"/>
      <c r="E881" s="269"/>
      <c r="F881" s="269"/>
      <c r="G881" s="270"/>
      <c r="H881" s="270"/>
      <c r="I881" s="270"/>
      <c r="J881" s="270"/>
      <c r="K881" s="271"/>
      <c r="L881" s="267"/>
      <c r="M881" s="267"/>
      <c r="N881" s="270"/>
      <c r="O881" s="270"/>
      <c r="P881" s="270"/>
      <c r="Q881" s="226"/>
      <c r="R881" s="226"/>
      <c r="U881" s="268"/>
      <c r="W881" s="267"/>
    </row>
    <row r="882" customFormat="false" ht="11.25" hidden="false" customHeight="false" outlineLevel="0" collapsed="false">
      <c r="A882" s="268"/>
      <c r="B882" s="268"/>
      <c r="C882" s="267"/>
      <c r="D882" s="269"/>
      <c r="E882" s="269"/>
      <c r="F882" s="269"/>
      <c r="G882" s="270"/>
      <c r="H882" s="270"/>
      <c r="I882" s="270"/>
      <c r="J882" s="270"/>
      <c r="K882" s="271"/>
      <c r="L882" s="267"/>
      <c r="M882" s="267"/>
      <c r="N882" s="270"/>
      <c r="O882" s="270"/>
      <c r="P882" s="270"/>
      <c r="Q882" s="226"/>
      <c r="R882" s="226"/>
      <c r="U882" s="268"/>
      <c r="W882" s="267"/>
    </row>
    <row r="883" customFormat="false" ht="11.25" hidden="false" customHeight="false" outlineLevel="0" collapsed="false">
      <c r="A883" s="268"/>
      <c r="B883" s="268"/>
      <c r="C883" s="267"/>
      <c r="D883" s="269"/>
      <c r="E883" s="269"/>
      <c r="F883" s="269"/>
      <c r="G883" s="270"/>
      <c r="H883" s="270"/>
      <c r="I883" s="270"/>
      <c r="J883" s="270"/>
      <c r="K883" s="271"/>
      <c r="L883" s="267"/>
      <c r="M883" s="267"/>
      <c r="N883" s="270"/>
      <c r="O883" s="270"/>
      <c r="P883" s="270"/>
      <c r="Q883" s="226"/>
      <c r="R883" s="226"/>
      <c r="U883" s="268"/>
      <c r="W883" s="267"/>
    </row>
    <row r="884" customFormat="false" ht="11.25" hidden="false" customHeight="false" outlineLevel="0" collapsed="false">
      <c r="A884" s="268"/>
      <c r="B884" s="268"/>
      <c r="C884" s="267"/>
      <c r="D884" s="269"/>
      <c r="E884" s="269"/>
      <c r="F884" s="269"/>
      <c r="G884" s="270"/>
      <c r="H884" s="270"/>
      <c r="I884" s="270"/>
      <c r="J884" s="270"/>
      <c r="K884" s="271"/>
      <c r="L884" s="267"/>
      <c r="M884" s="267"/>
      <c r="N884" s="270"/>
      <c r="O884" s="270"/>
      <c r="P884" s="270"/>
      <c r="Q884" s="226"/>
      <c r="R884" s="226"/>
      <c r="U884" s="268"/>
      <c r="W884" s="267"/>
    </row>
    <row r="885" customFormat="false" ht="11.25" hidden="false" customHeight="false" outlineLevel="0" collapsed="false">
      <c r="A885" s="268"/>
      <c r="B885" s="268"/>
      <c r="C885" s="267"/>
      <c r="D885" s="269"/>
      <c r="E885" s="269"/>
      <c r="F885" s="269"/>
      <c r="G885" s="270"/>
      <c r="H885" s="270"/>
      <c r="I885" s="270"/>
      <c r="J885" s="270"/>
      <c r="K885" s="271"/>
      <c r="L885" s="267"/>
      <c r="M885" s="267"/>
      <c r="N885" s="270"/>
      <c r="O885" s="270"/>
      <c r="P885" s="270"/>
      <c r="Q885" s="226"/>
      <c r="R885" s="226"/>
      <c r="U885" s="268"/>
      <c r="W885" s="267"/>
    </row>
    <row r="886" customFormat="false" ht="11.25" hidden="false" customHeight="false" outlineLevel="0" collapsed="false">
      <c r="A886" s="268"/>
      <c r="B886" s="268"/>
      <c r="C886" s="267"/>
      <c r="D886" s="269"/>
      <c r="E886" s="269"/>
      <c r="F886" s="269"/>
      <c r="G886" s="270"/>
      <c r="H886" s="270"/>
      <c r="I886" s="270"/>
      <c r="J886" s="270"/>
      <c r="K886" s="271"/>
      <c r="L886" s="267"/>
      <c r="M886" s="267"/>
      <c r="N886" s="270"/>
      <c r="O886" s="270"/>
      <c r="P886" s="270"/>
      <c r="Q886" s="226"/>
      <c r="R886" s="226"/>
      <c r="U886" s="268"/>
      <c r="W886" s="267"/>
    </row>
    <row r="887" customFormat="false" ht="11.25" hidden="false" customHeight="false" outlineLevel="0" collapsed="false">
      <c r="A887" s="268"/>
      <c r="B887" s="268"/>
      <c r="C887" s="267"/>
      <c r="D887" s="269"/>
      <c r="E887" s="269"/>
      <c r="F887" s="269"/>
      <c r="G887" s="270"/>
      <c r="H887" s="270"/>
      <c r="I887" s="270"/>
      <c r="J887" s="270"/>
      <c r="K887" s="271"/>
      <c r="L887" s="267"/>
      <c r="M887" s="267"/>
      <c r="N887" s="270"/>
      <c r="O887" s="270"/>
      <c r="P887" s="270"/>
      <c r="Q887" s="226"/>
      <c r="R887" s="226"/>
      <c r="U887" s="268"/>
      <c r="W887" s="267"/>
    </row>
    <row r="888" customFormat="false" ht="11.25" hidden="false" customHeight="false" outlineLevel="0" collapsed="false">
      <c r="A888" s="268"/>
      <c r="B888" s="268"/>
      <c r="C888" s="267"/>
      <c r="D888" s="269"/>
      <c r="E888" s="269"/>
      <c r="F888" s="269"/>
      <c r="G888" s="270"/>
      <c r="H888" s="270"/>
      <c r="I888" s="270"/>
      <c r="J888" s="270"/>
      <c r="K888" s="271"/>
      <c r="L888" s="267"/>
      <c r="M888" s="267"/>
      <c r="N888" s="270"/>
      <c r="O888" s="270"/>
      <c r="P888" s="270"/>
      <c r="Q888" s="226"/>
      <c r="R888" s="226"/>
      <c r="U888" s="268"/>
      <c r="W888" s="267"/>
    </row>
    <row r="889" customFormat="false" ht="11.25" hidden="false" customHeight="false" outlineLevel="0" collapsed="false">
      <c r="A889" s="268"/>
      <c r="B889" s="268"/>
      <c r="C889" s="267"/>
      <c r="D889" s="269"/>
      <c r="E889" s="269"/>
      <c r="F889" s="269"/>
      <c r="G889" s="270"/>
      <c r="H889" s="270"/>
      <c r="I889" s="270"/>
      <c r="J889" s="270"/>
      <c r="K889" s="271"/>
      <c r="L889" s="267"/>
      <c r="M889" s="267"/>
      <c r="N889" s="270"/>
      <c r="O889" s="270"/>
      <c r="P889" s="270"/>
      <c r="Q889" s="226"/>
      <c r="R889" s="226"/>
      <c r="U889" s="268"/>
      <c r="W889" s="267"/>
    </row>
    <row r="890" customFormat="false" ht="11.25" hidden="false" customHeight="false" outlineLevel="0" collapsed="false">
      <c r="A890" s="268"/>
      <c r="B890" s="268"/>
      <c r="C890" s="267"/>
      <c r="D890" s="269"/>
      <c r="E890" s="269"/>
      <c r="F890" s="269"/>
      <c r="G890" s="270"/>
      <c r="H890" s="270"/>
      <c r="I890" s="270"/>
      <c r="J890" s="270"/>
      <c r="K890" s="271"/>
      <c r="L890" s="267"/>
      <c r="M890" s="267"/>
      <c r="N890" s="270"/>
      <c r="O890" s="270"/>
      <c r="P890" s="270"/>
      <c r="Q890" s="226"/>
      <c r="R890" s="226"/>
      <c r="U890" s="268"/>
      <c r="W890" s="267"/>
    </row>
    <row r="891" customFormat="false" ht="11.25" hidden="false" customHeight="false" outlineLevel="0" collapsed="false">
      <c r="A891" s="268"/>
      <c r="B891" s="268"/>
      <c r="C891" s="267"/>
      <c r="D891" s="269"/>
      <c r="E891" s="269"/>
      <c r="F891" s="269"/>
      <c r="G891" s="270"/>
      <c r="H891" s="270"/>
      <c r="I891" s="270"/>
      <c r="J891" s="270"/>
      <c r="K891" s="271"/>
      <c r="L891" s="267"/>
      <c r="M891" s="267"/>
      <c r="N891" s="270"/>
      <c r="O891" s="270"/>
      <c r="P891" s="270"/>
      <c r="Q891" s="226"/>
      <c r="R891" s="226"/>
      <c r="U891" s="268"/>
      <c r="W891" s="267"/>
    </row>
    <row r="892" customFormat="false" ht="11.25" hidden="false" customHeight="false" outlineLevel="0" collapsed="false">
      <c r="A892" s="268"/>
      <c r="B892" s="268"/>
      <c r="C892" s="267"/>
      <c r="D892" s="269"/>
      <c r="E892" s="269"/>
      <c r="F892" s="269"/>
      <c r="G892" s="270"/>
      <c r="H892" s="270"/>
      <c r="I892" s="270"/>
      <c r="J892" s="270"/>
      <c r="K892" s="271"/>
      <c r="L892" s="267"/>
      <c r="M892" s="267"/>
      <c r="N892" s="270"/>
      <c r="O892" s="270"/>
      <c r="P892" s="270"/>
      <c r="Q892" s="226"/>
      <c r="R892" s="226"/>
      <c r="U892" s="268"/>
      <c r="W892" s="267"/>
    </row>
    <row r="893" customFormat="false" ht="11.25" hidden="false" customHeight="false" outlineLevel="0" collapsed="false">
      <c r="A893" s="268"/>
      <c r="B893" s="268"/>
      <c r="C893" s="267"/>
      <c r="D893" s="269"/>
      <c r="E893" s="269"/>
      <c r="F893" s="269"/>
      <c r="G893" s="270"/>
      <c r="H893" s="270"/>
      <c r="I893" s="270"/>
      <c r="J893" s="270"/>
      <c r="K893" s="271"/>
      <c r="L893" s="267"/>
      <c r="M893" s="267"/>
      <c r="N893" s="270"/>
      <c r="O893" s="270"/>
      <c r="P893" s="270"/>
      <c r="Q893" s="226"/>
      <c r="R893" s="226"/>
      <c r="U893" s="268"/>
      <c r="W893" s="267"/>
    </row>
    <row r="894" customFormat="false" ht="11.25" hidden="false" customHeight="false" outlineLevel="0" collapsed="false">
      <c r="A894" s="268"/>
      <c r="B894" s="268"/>
      <c r="C894" s="267"/>
      <c r="D894" s="269"/>
      <c r="E894" s="269"/>
      <c r="F894" s="269"/>
      <c r="G894" s="270"/>
      <c r="H894" s="270"/>
      <c r="I894" s="270"/>
      <c r="J894" s="270"/>
      <c r="K894" s="271"/>
      <c r="L894" s="267"/>
      <c r="M894" s="267"/>
      <c r="N894" s="270"/>
      <c r="O894" s="270"/>
      <c r="P894" s="270"/>
      <c r="Q894" s="226"/>
      <c r="R894" s="226"/>
      <c r="U894" s="268"/>
      <c r="W894" s="267"/>
    </row>
    <row r="895" customFormat="false" ht="11.25" hidden="false" customHeight="false" outlineLevel="0" collapsed="false">
      <c r="A895" s="268"/>
      <c r="B895" s="268"/>
      <c r="C895" s="267"/>
      <c r="D895" s="269"/>
      <c r="E895" s="269"/>
      <c r="F895" s="269"/>
      <c r="G895" s="270"/>
      <c r="H895" s="270"/>
      <c r="I895" s="270"/>
      <c r="J895" s="270"/>
      <c r="K895" s="271"/>
      <c r="L895" s="267"/>
      <c r="M895" s="267"/>
      <c r="N895" s="270"/>
      <c r="O895" s="270"/>
      <c r="P895" s="270"/>
      <c r="Q895" s="226"/>
      <c r="R895" s="226"/>
      <c r="U895" s="268"/>
      <c r="W895" s="267"/>
    </row>
    <row r="896" customFormat="false" ht="11.25" hidden="false" customHeight="false" outlineLevel="0" collapsed="false">
      <c r="A896" s="268"/>
      <c r="B896" s="268"/>
      <c r="C896" s="267"/>
      <c r="D896" s="269"/>
      <c r="E896" s="269"/>
      <c r="F896" s="269"/>
      <c r="G896" s="270"/>
      <c r="H896" s="270"/>
      <c r="I896" s="270"/>
      <c r="J896" s="270"/>
      <c r="K896" s="271"/>
      <c r="L896" s="267"/>
      <c r="M896" s="267"/>
      <c r="N896" s="270"/>
      <c r="O896" s="270"/>
      <c r="P896" s="270"/>
      <c r="Q896" s="226"/>
      <c r="R896" s="226"/>
      <c r="U896" s="268"/>
      <c r="W896" s="267"/>
    </row>
    <row r="897" customFormat="false" ht="11.25" hidden="false" customHeight="false" outlineLevel="0" collapsed="false">
      <c r="A897" s="268"/>
      <c r="B897" s="268"/>
      <c r="C897" s="267"/>
      <c r="D897" s="269"/>
      <c r="E897" s="269"/>
      <c r="F897" s="269"/>
      <c r="G897" s="270"/>
      <c r="H897" s="270"/>
      <c r="I897" s="270"/>
      <c r="J897" s="270"/>
      <c r="K897" s="271"/>
      <c r="L897" s="267"/>
      <c r="M897" s="267"/>
      <c r="N897" s="270"/>
      <c r="O897" s="270"/>
      <c r="P897" s="270"/>
      <c r="Q897" s="226"/>
      <c r="R897" s="226"/>
      <c r="U897" s="268"/>
      <c r="W897" s="267"/>
    </row>
    <row r="898" customFormat="false" ht="11.25" hidden="false" customHeight="false" outlineLevel="0" collapsed="false">
      <c r="A898" s="268"/>
      <c r="B898" s="268"/>
      <c r="C898" s="267"/>
      <c r="D898" s="269"/>
      <c r="E898" s="269"/>
      <c r="F898" s="269"/>
      <c r="G898" s="270"/>
      <c r="H898" s="270"/>
      <c r="I898" s="270"/>
      <c r="J898" s="270"/>
      <c r="K898" s="271"/>
      <c r="L898" s="267"/>
      <c r="M898" s="267"/>
      <c r="N898" s="270"/>
      <c r="O898" s="270"/>
      <c r="P898" s="270"/>
      <c r="Q898" s="226"/>
      <c r="R898" s="226"/>
      <c r="U898" s="268"/>
      <c r="W898" s="267"/>
    </row>
    <row r="899" customFormat="false" ht="11.25" hidden="false" customHeight="false" outlineLevel="0" collapsed="false">
      <c r="A899" s="268"/>
      <c r="B899" s="268"/>
      <c r="C899" s="267"/>
      <c r="D899" s="269"/>
      <c r="E899" s="269"/>
      <c r="F899" s="269"/>
      <c r="G899" s="270"/>
      <c r="H899" s="270"/>
      <c r="I899" s="270"/>
      <c r="J899" s="270"/>
      <c r="K899" s="271"/>
      <c r="L899" s="267"/>
      <c r="M899" s="267"/>
      <c r="N899" s="270"/>
      <c r="O899" s="270"/>
      <c r="P899" s="270"/>
      <c r="Q899" s="226"/>
      <c r="R899" s="226"/>
      <c r="U899" s="268"/>
      <c r="W899" s="267"/>
    </row>
    <row r="900" customFormat="false" ht="11.25" hidden="false" customHeight="false" outlineLevel="0" collapsed="false">
      <c r="A900" s="268"/>
      <c r="B900" s="268"/>
      <c r="C900" s="267"/>
      <c r="D900" s="269"/>
      <c r="E900" s="269"/>
      <c r="F900" s="269"/>
      <c r="G900" s="270"/>
      <c r="H900" s="270"/>
      <c r="I900" s="270"/>
      <c r="J900" s="270"/>
      <c r="K900" s="271"/>
      <c r="L900" s="267"/>
      <c r="M900" s="267"/>
      <c r="N900" s="270"/>
      <c r="O900" s="270"/>
      <c r="P900" s="270"/>
      <c r="Q900" s="226"/>
      <c r="R900" s="226"/>
      <c r="U900" s="268"/>
      <c r="W900" s="267"/>
    </row>
    <row r="901" customFormat="false" ht="11.25" hidden="false" customHeight="false" outlineLevel="0" collapsed="false">
      <c r="A901" s="268"/>
      <c r="B901" s="268"/>
      <c r="C901" s="267"/>
      <c r="D901" s="269"/>
      <c r="E901" s="269"/>
      <c r="F901" s="269"/>
      <c r="G901" s="270"/>
      <c r="H901" s="270"/>
      <c r="I901" s="270"/>
      <c r="J901" s="270"/>
      <c r="K901" s="271"/>
      <c r="L901" s="267"/>
      <c r="M901" s="267"/>
      <c r="N901" s="270"/>
      <c r="O901" s="270"/>
      <c r="P901" s="270"/>
      <c r="Q901" s="226"/>
      <c r="R901" s="226"/>
      <c r="U901" s="268"/>
      <c r="W901" s="267"/>
    </row>
    <row r="902" customFormat="false" ht="11.25" hidden="false" customHeight="false" outlineLevel="0" collapsed="false">
      <c r="A902" s="268"/>
      <c r="B902" s="268"/>
      <c r="C902" s="267"/>
      <c r="D902" s="269"/>
      <c r="E902" s="269"/>
      <c r="F902" s="269"/>
      <c r="G902" s="270"/>
      <c r="H902" s="270"/>
      <c r="I902" s="270"/>
      <c r="J902" s="270"/>
      <c r="K902" s="271"/>
      <c r="L902" s="267"/>
      <c r="M902" s="267"/>
      <c r="N902" s="270"/>
      <c r="O902" s="270"/>
      <c r="P902" s="270"/>
      <c r="Q902" s="226"/>
      <c r="R902" s="226"/>
      <c r="U902" s="268"/>
      <c r="W902" s="267"/>
    </row>
    <row r="903" customFormat="false" ht="11.25" hidden="false" customHeight="false" outlineLevel="0" collapsed="false">
      <c r="A903" s="268"/>
      <c r="B903" s="268"/>
      <c r="C903" s="267"/>
      <c r="D903" s="269"/>
      <c r="E903" s="269"/>
      <c r="F903" s="269"/>
      <c r="G903" s="270"/>
      <c r="H903" s="270"/>
      <c r="I903" s="270"/>
      <c r="J903" s="270"/>
      <c r="K903" s="271"/>
      <c r="L903" s="267"/>
      <c r="M903" s="267"/>
      <c r="N903" s="270"/>
      <c r="O903" s="270"/>
      <c r="P903" s="270"/>
      <c r="Q903" s="226"/>
      <c r="R903" s="226"/>
      <c r="U903" s="268"/>
      <c r="W903" s="267"/>
    </row>
    <row r="904" customFormat="false" ht="11.25" hidden="false" customHeight="false" outlineLevel="0" collapsed="false">
      <c r="A904" s="268"/>
      <c r="B904" s="268"/>
      <c r="C904" s="267"/>
      <c r="D904" s="269"/>
      <c r="E904" s="269"/>
      <c r="F904" s="269"/>
      <c r="G904" s="270"/>
      <c r="H904" s="270"/>
      <c r="I904" s="270"/>
      <c r="J904" s="270"/>
      <c r="K904" s="271"/>
      <c r="L904" s="267"/>
      <c r="M904" s="267"/>
      <c r="N904" s="270"/>
      <c r="O904" s="270"/>
      <c r="P904" s="270"/>
      <c r="Q904" s="226"/>
      <c r="R904" s="226"/>
      <c r="U904" s="268"/>
      <c r="W904" s="267"/>
    </row>
    <row r="905" customFormat="false" ht="11.25" hidden="false" customHeight="false" outlineLevel="0" collapsed="false">
      <c r="A905" s="268"/>
      <c r="B905" s="268"/>
      <c r="C905" s="267"/>
      <c r="D905" s="269"/>
      <c r="E905" s="269"/>
      <c r="F905" s="269"/>
      <c r="G905" s="270"/>
      <c r="H905" s="270"/>
      <c r="I905" s="270"/>
      <c r="J905" s="270"/>
      <c r="K905" s="271"/>
      <c r="L905" s="267"/>
      <c r="M905" s="267"/>
      <c r="N905" s="270"/>
      <c r="O905" s="270"/>
      <c r="P905" s="270"/>
      <c r="Q905" s="226"/>
      <c r="R905" s="226"/>
      <c r="U905" s="268"/>
      <c r="W905" s="267"/>
    </row>
    <row r="906" customFormat="false" ht="11.25" hidden="false" customHeight="false" outlineLevel="0" collapsed="false">
      <c r="A906" s="268"/>
      <c r="B906" s="268"/>
      <c r="C906" s="267"/>
      <c r="D906" s="269"/>
      <c r="E906" s="269"/>
      <c r="F906" s="269"/>
      <c r="G906" s="270"/>
      <c r="H906" s="270"/>
      <c r="I906" s="270"/>
      <c r="J906" s="270"/>
      <c r="K906" s="271"/>
      <c r="L906" s="267"/>
      <c r="M906" s="267"/>
      <c r="N906" s="270"/>
      <c r="O906" s="270"/>
      <c r="P906" s="270"/>
      <c r="Q906" s="226"/>
      <c r="R906" s="226"/>
      <c r="U906" s="268"/>
      <c r="W906" s="267"/>
    </row>
    <row r="907" customFormat="false" ht="11.25" hidden="false" customHeight="false" outlineLevel="0" collapsed="false">
      <c r="A907" s="268"/>
      <c r="B907" s="268"/>
      <c r="C907" s="267"/>
      <c r="D907" s="269"/>
      <c r="E907" s="269"/>
      <c r="F907" s="269"/>
      <c r="G907" s="270"/>
      <c r="H907" s="270"/>
      <c r="I907" s="270"/>
      <c r="J907" s="270"/>
      <c r="K907" s="271"/>
      <c r="L907" s="267"/>
      <c r="M907" s="267"/>
      <c r="N907" s="270"/>
      <c r="O907" s="270"/>
      <c r="P907" s="270"/>
      <c r="Q907" s="226"/>
      <c r="R907" s="226"/>
      <c r="U907" s="268"/>
      <c r="W907" s="267"/>
    </row>
    <row r="908" customFormat="false" ht="11.25" hidden="false" customHeight="false" outlineLevel="0" collapsed="false">
      <c r="A908" s="268"/>
      <c r="B908" s="268"/>
      <c r="C908" s="267"/>
      <c r="D908" s="269"/>
      <c r="E908" s="269"/>
      <c r="F908" s="269"/>
      <c r="G908" s="270"/>
      <c r="H908" s="270"/>
      <c r="I908" s="270"/>
      <c r="J908" s="270"/>
      <c r="K908" s="271"/>
      <c r="L908" s="267"/>
      <c r="M908" s="267"/>
      <c r="N908" s="270"/>
      <c r="O908" s="270"/>
      <c r="P908" s="270"/>
      <c r="Q908" s="226"/>
      <c r="R908" s="226"/>
      <c r="U908" s="268"/>
      <c r="W908" s="267"/>
    </row>
    <row r="909" customFormat="false" ht="11.25" hidden="false" customHeight="false" outlineLevel="0" collapsed="false">
      <c r="A909" s="268"/>
      <c r="B909" s="268"/>
      <c r="C909" s="267"/>
      <c r="D909" s="269"/>
      <c r="E909" s="269"/>
      <c r="F909" s="269"/>
      <c r="G909" s="270"/>
      <c r="H909" s="270"/>
      <c r="I909" s="270"/>
      <c r="J909" s="270"/>
      <c r="K909" s="271"/>
      <c r="L909" s="267"/>
      <c r="M909" s="267"/>
      <c r="N909" s="270"/>
      <c r="O909" s="270"/>
      <c r="P909" s="270"/>
      <c r="Q909" s="226"/>
      <c r="R909" s="226"/>
      <c r="U909" s="268"/>
      <c r="W909" s="267"/>
    </row>
    <row r="910" customFormat="false" ht="11.25" hidden="false" customHeight="false" outlineLevel="0" collapsed="false">
      <c r="A910" s="268"/>
      <c r="B910" s="268"/>
      <c r="C910" s="267"/>
      <c r="D910" s="269"/>
      <c r="E910" s="269"/>
      <c r="F910" s="269"/>
      <c r="G910" s="270"/>
      <c r="H910" s="270"/>
      <c r="I910" s="270"/>
      <c r="J910" s="270"/>
      <c r="K910" s="271"/>
      <c r="L910" s="267"/>
      <c r="M910" s="267"/>
      <c r="N910" s="270"/>
      <c r="O910" s="270"/>
      <c r="P910" s="270"/>
      <c r="Q910" s="226"/>
      <c r="R910" s="226"/>
      <c r="U910" s="268"/>
      <c r="W910" s="267"/>
    </row>
    <row r="911" customFormat="false" ht="11.25" hidden="false" customHeight="false" outlineLevel="0" collapsed="false">
      <c r="A911" s="268"/>
      <c r="B911" s="268"/>
      <c r="C911" s="267"/>
      <c r="D911" s="269"/>
      <c r="E911" s="269"/>
      <c r="F911" s="269"/>
      <c r="G911" s="270"/>
      <c r="H911" s="270"/>
      <c r="I911" s="270"/>
      <c r="J911" s="270"/>
      <c r="K911" s="271"/>
      <c r="L911" s="267"/>
      <c r="M911" s="267"/>
      <c r="N911" s="270"/>
      <c r="O911" s="270"/>
      <c r="P911" s="270"/>
      <c r="Q911" s="226"/>
      <c r="R911" s="226"/>
      <c r="U911" s="268"/>
      <c r="W911" s="267"/>
    </row>
    <row r="912" customFormat="false" ht="11.25" hidden="false" customHeight="false" outlineLevel="0" collapsed="false">
      <c r="A912" s="268"/>
      <c r="B912" s="268"/>
      <c r="C912" s="267"/>
      <c r="D912" s="269"/>
      <c r="E912" s="269"/>
      <c r="F912" s="269"/>
      <c r="G912" s="270"/>
      <c r="H912" s="270"/>
      <c r="I912" s="270"/>
      <c r="J912" s="270"/>
      <c r="K912" s="271"/>
      <c r="L912" s="267"/>
      <c r="M912" s="267"/>
      <c r="N912" s="270"/>
      <c r="O912" s="270"/>
      <c r="P912" s="270"/>
      <c r="Q912" s="226"/>
      <c r="R912" s="226"/>
      <c r="U912" s="268"/>
      <c r="W912" s="267"/>
    </row>
    <row r="913" customFormat="false" ht="11.25" hidden="false" customHeight="false" outlineLevel="0" collapsed="false">
      <c r="A913" s="268"/>
      <c r="B913" s="268"/>
      <c r="C913" s="267"/>
      <c r="D913" s="269"/>
      <c r="E913" s="269"/>
      <c r="F913" s="269"/>
      <c r="G913" s="270"/>
      <c r="H913" s="270"/>
      <c r="I913" s="270"/>
      <c r="J913" s="270"/>
      <c r="K913" s="271"/>
      <c r="L913" s="267"/>
      <c r="M913" s="267"/>
      <c r="N913" s="270"/>
      <c r="O913" s="270"/>
      <c r="P913" s="270"/>
      <c r="Q913" s="226"/>
      <c r="R913" s="226"/>
      <c r="U913" s="268"/>
      <c r="W913" s="267"/>
    </row>
    <row r="914" customFormat="false" ht="11.25" hidden="false" customHeight="false" outlineLevel="0" collapsed="false">
      <c r="A914" s="268"/>
      <c r="B914" s="268"/>
      <c r="C914" s="267"/>
      <c r="D914" s="269"/>
      <c r="E914" s="269"/>
      <c r="F914" s="269"/>
      <c r="G914" s="270"/>
      <c r="H914" s="270"/>
      <c r="I914" s="270"/>
      <c r="J914" s="270"/>
      <c r="K914" s="271"/>
      <c r="L914" s="267"/>
      <c r="M914" s="267"/>
      <c r="N914" s="270"/>
      <c r="O914" s="270"/>
      <c r="P914" s="270"/>
      <c r="Q914" s="226"/>
      <c r="R914" s="226"/>
      <c r="U914" s="268"/>
      <c r="W914" s="267"/>
    </row>
    <row r="915" customFormat="false" ht="11.25" hidden="false" customHeight="false" outlineLevel="0" collapsed="false">
      <c r="A915" s="268"/>
      <c r="B915" s="268"/>
      <c r="C915" s="267"/>
      <c r="D915" s="269"/>
      <c r="E915" s="269"/>
      <c r="F915" s="269"/>
      <c r="G915" s="270"/>
      <c r="H915" s="270"/>
      <c r="I915" s="270"/>
      <c r="J915" s="270"/>
      <c r="K915" s="271"/>
      <c r="L915" s="267"/>
      <c r="M915" s="267"/>
      <c r="N915" s="270"/>
      <c r="O915" s="270"/>
      <c r="P915" s="270"/>
      <c r="Q915" s="226"/>
      <c r="R915" s="226"/>
      <c r="U915" s="268"/>
      <c r="W915" s="267"/>
    </row>
    <row r="916" customFormat="false" ht="11.25" hidden="false" customHeight="false" outlineLevel="0" collapsed="false">
      <c r="A916" s="268"/>
      <c r="B916" s="268"/>
      <c r="C916" s="267"/>
      <c r="D916" s="269"/>
      <c r="E916" s="269"/>
      <c r="F916" s="269"/>
      <c r="G916" s="270"/>
      <c r="H916" s="270"/>
      <c r="I916" s="270"/>
      <c r="J916" s="270"/>
      <c r="K916" s="271"/>
      <c r="L916" s="267"/>
      <c r="M916" s="267"/>
      <c r="N916" s="270"/>
      <c r="O916" s="270"/>
      <c r="P916" s="270"/>
      <c r="Q916" s="226"/>
      <c r="R916" s="226"/>
      <c r="U916" s="268"/>
      <c r="W916" s="267"/>
    </row>
    <row r="917" customFormat="false" ht="11.25" hidden="false" customHeight="false" outlineLevel="0" collapsed="false">
      <c r="A917" s="268"/>
      <c r="B917" s="268"/>
      <c r="C917" s="267"/>
      <c r="D917" s="269"/>
      <c r="E917" s="269"/>
      <c r="F917" s="269"/>
      <c r="G917" s="270"/>
      <c r="H917" s="270"/>
      <c r="I917" s="270"/>
      <c r="J917" s="270"/>
      <c r="K917" s="271"/>
      <c r="L917" s="267"/>
      <c r="M917" s="267"/>
      <c r="N917" s="270"/>
      <c r="O917" s="270"/>
      <c r="P917" s="270"/>
      <c r="Q917" s="226"/>
      <c r="R917" s="226"/>
      <c r="U917" s="268"/>
      <c r="W917" s="267"/>
    </row>
    <row r="918" customFormat="false" ht="11.25" hidden="false" customHeight="false" outlineLevel="0" collapsed="false">
      <c r="A918" s="268"/>
      <c r="B918" s="268"/>
      <c r="C918" s="267"/>
      <c r="D918" s="269"/>
      <c r="E918" s="269"/>
      <c r="F918" s="269"/>
      <c r="G918" s="270"/>
      <c r="H918" s="270"/>
      <c r="I918" s="270"/>
      <c r="J918" s="270"/>
      <c r="K918" s="271"/>
      <c r="L918" s="267"/>
      <c r="M918" s="267"/>
      <c r="N918" s="270"/>
      <c r="O918" s="270"/>
      <c r="P918" s="270"/>
      <c r="Q918" s="226"/>
      <c r="R918" s="226"/>
      <c r="U918" s="268"/>
      <c r="W918" s="267"/>
    </row>
    <row r="919" customFormat="false" ht="11.25" hidden="false" customHeight="false" outlineLevel="0" collapsed="false">
      <c r="A919" s="268"/>
      <c r="B919" s="268"/>
      <c r="C919" s="267"/>
      <c r="D919" s="269"/>
      <c r="E919" s="269"/>
      <c r="F919" s="269"/>
      <c r="G919" s="270"/>
      <c r="H919" s="270"/>
      <c r="I919" s="270"/>
      <c r="J919" s="270"/>
      <c r="K919" s="271"/>
      <c r="L919" s="267"/>
      <c r="M919" s="267"/>
      <c r="N919" s="270"/>
      <c r="O919" s="270"/>
      <c r="P919" s="270"/>
      <c r="Q919" s="226"/>
      <c r="R919" s="226"/>
      <c r="U919" s="268"/>
      <c r="W919" s="267"/>
    </row>
    <row r="920" customFormat="false" ht="11.25" hidden="false" customHeight="false" outlineLevel="0" collapsed="false">
      <c r="A920" s="268"/>
      <c r="B920" s="268"/>
      <c r="C920" s="267"/>
      <c r="D920" s="269"/>
      <c r="E920" s="269"/>
      <c r="F920" s="269"/>
      <c r="G920" s="270"/>
      <c r="H920" s="270"/>
      <c r="I920" s="270"/>
      <c r="J920" s="270"/>
      <c r="K920" s="271"/>
      <c r="L920" s="267"/>
      <c r="M920" s="267"/>
      <c r="N920" s="270"/>
      <c r="O920" s="270"/>
      <c r="P920" s="270"/>
      <c r="Q920" s="226"/>
      <c r="R920" s="226"/>
      <c r="U920" s="268"/>
      <c r="W920" s="267"/>
    </row>
    <row r="921" customFormat="false" ht="11.25" hidden="false" customHeight="false" outlineLevel="0" collapsed="false">
      <c r="A921" s="268"/>
      <c r="B921" s="268"/>
      <c r="C921" s="267"/>
      <c r="D921" s="269"/>
      <c r="E921" s="269"/>
      <c r="F921" s="269"/>
      <c r="G921" s="270"/>
      <c r="H921" s="270"/>
      <c r="I921" s="270"/>
      <c r="J921" s="270"/>
      <c r="K921" s="271"/>
      <c r="L921" s="267"/>
      <c r="M921" s="267"/>
      <c r="N921" s="270"/>
      <c r="O921" s="270"/>
      <c r="P921" s="270"/>
      <c r="Q921" s="226"/>
      <c r="R921" s="226"/>
      <c r="U921" s="268"/>
      <c r="W921" s="267"/>
    </row>
    <row r="922" customFormat="false" ht="11.25" hidden="false" customHeight="false" outlineLevel="0" collapsed="false">
      <c r="A922" s="268"/>
      <c r="B922" s="268"/>
      <c r="C922" s="267"/>
      <c r="D922" s="269"/>
      <c r="E922" s="269"/>
      <c r="F922" s="269"/>
      <c r="G922" s="270"/>
      <c r="H922" s="270"/>
      <c r="I922" s="270"/>
      <c r="J922" s="270"/>
      <c r="K922" s="271"/>
      <c r="L922" s="267"/>
      <c r="M922" s="267"/>
      <c r="N922" s="270"/>
      <c r="O922" s="270"/>
      <c r="P922" s="270"/>
      <c r="Q922" s="226"/>
      <c r="R922" s="226"/>
      <c r="U922" s="268"/>
      <c r="W922" s="267"/>
    </row>
    <row r="923" customFormat="false" ht="11.25" hidden="false" customHeight="false" outlineLevel="0" collapsed="false">
      <c r="A923" s="268"/>
      <c r="B923" s="268"/>
      <c r="C923" s="267"/>
      <c r="D923" s="269"/>
      <c r="E923" s="269"/>
      <c r="F923" s="269"/>
      <c r="G923" s="270"/>
      <c r="H923" s="270"/>
      <c r="I923" s="270"/>
      <c r="J923" s="270"/>
      <c r="K923" s="271"/>
      <c r="L923" s="267"/>
      <c r="M923" s="267"/>
      <c r="N923" s="270"/>
      <c r="O923" s="270"/>
      <c r="P923" s="270"/>
      <c r="Q923" s="226"/>
      <c r="R923" s="226"/>
      <c r="U923" s="268"/>
      <c r="W923" s="267"/>
    </row>
    <row r="924" customFormat="false" ht="11.25" hidden="false" customHeight="false" outlineLevel="0" collapsed="false">
      <c r="A924" s="268"/>
      <c r="B924" s="268"/>
      <c r="C924" s="267"/>
      <c r="D924" s="269"/>
      <c r="E924" s="269"/>
      <c r="F924" s="269"/>
      <c r="G924" s="270"/>
      <c r="H924" s="270"/>
      <c r="I924" s="270"/>
      <c r="J924" s="270"/>
      <c r="K924" s="271"/>
      <c r="L924" s="267"/>
      <c r="M924" s="267"/>
      <c r="N924" s="270"/>
      <c r="O924" s="270"/>
      <c r="P924" s="270"/>
      <c r="Q924" s="226"/>
      <c r="R924" s="226"/>
      <c r="U924" s="268"/>
      <c r="W924" s="267"/>
    </row>
    <row r="925" customFormat="false" ht="11.25" hidden="false" customHeight="false" outlineLevel="0" collapsed="false">
      <c r="A925" s="268"/>
      <c r="B925" s="268"/>
      <c r="C925" s="267"/>
      <c r="D925" s="269"/>
      <c r="E925" s="269"/>
      <c r="F925" s="269"/>
      <c r="G925" s="270"/>
      <c r="H925" s="270"/>
      <c r="I925" s="270"/>
      <c r="J925" s="270"/>
      <c r="K925" s="271"/>
      <c r="L925" s="267"/>
      <c r="M925" s="267"/>
      <c r="N925" s="270"/>
      <c r="O925" s="270"/>
      <c r="P925" s="270"/>
      <c r="Q925" s="226"/>
      <c r="R925" s="226"/>
      <c r="U925" s="268"/>
      <c r="W925" s="267"/>
    </row>
    <row r="926" customFormat="false" ht="11.25" hidden="false" customHeight="false" outlineLevel="0" collapsed="false">
      <c r="A926" s="268"/>
      <c r="B926" s="268"/>
      <c r="C926" s="267"/>
      <c r="D926" s="269"/>
      <c r="E926" s="269"/>
      <c r="F926" s="269"/>
      <c r="G926" s="270"/>
      <c r="H926" s="270"/>
      <c r="I926" s="270"/>
      <c r="J926" s="270"/>
      <c r="K926" s="271"/>
      <c r="L926" s="267"/>
      <c r="M926" s="267"/>
      <c r="N926" s="270"/>
      <c r="O926" s="270"/>
      <c r="P926" s="270"/>
      <c r="Q926" s="226"/>
      <c r="R926" s="226"/>
      <c r="U926" s="268"/>
      <c r="W926" s="267"/>
    </row>
    <row r="927" customFormat="false" ht="11.25" hidden="false" customHeight="false" outlineLevel="0" collapsed="false">
      <c r="A927" s="268"/>
      <c r="B927" s="268"/>
      <c r="C927" s="267"/>
      <c r="D927" s="269"/>
      <c r="E927" s="269"/>
      <c r="F927" s="269"/>
      <c r="G927" s="270"/>
      <c r="H927" s="270"/>
      <c r="I927" s="270"/>
      <c r="J927" s="270"/>
      <c r="K927" s="271"/>
      <c r="L927" s="267"/>
      <c r="M927" s="267"/>
      <c r="N927" s="270"/>
      <c r="O927" s="270"/>
      <c r="P927" s="270"/>
      <c r="Q927" s="226"/>
      <c r="R927" s="226"/>
      <c r="U927" s="268"/>
      <c r="W927" s="267"/>
    </row>
    <row r="928" customFormat="false" ht="11.25" hidden="false" customHeight="false" outlineLevel="0" collapsed="false">
      <c r="A928" s="268"/>
      <c r="B928" s="268"/>
      <c r="C928" s="267"/>
      <c r="D928" s="269"/>
      <c r="E928" s="269"/>
      <c r="F928" s="269"/>
      <c r="G928" s="270"/>
      <c r="H928" s="270"/>
      <c r="I928" s="270"/>
      <c r="J928" s="270"/>
      <c r="K928" s="271"/>
      <c r="L928" s="267"/>
      <c r="M928" s="267"/>
      <c r="N928" s="270"/>
      <c r="O928" s="270"/>
      <c r="P928" s="270"/>
      <c r="Q928" s="226"/>
      <c r="R928" s="226"/>
      <c r="U928" s="268"/>
      <c r="W928" s="267"/>
    </row>
    <row r="929" customFormat="false" ht="11.25" hidden="false" customHeight="false" outlineLevel="0" collapsed="false">
      <c r="A929" s="268"/>
      <c r="B929" s="268"/>
      <c r="C929" s="267"/>
      <c r="D929" s="269"/>
      <c r="E929" s="269"/>
      <c r="F929" s="269"/>
      <c r="G929" s="270"/>
      <c r="H929" s="270"/>
      <c r="I929" s="270"/>
      <c r="J929" s="270"/>
      <c r="K929" s="271"/>
      <c r="L929" s="267"/>
      <c r="M929" s="267"/>
      <c r="N929" s="270"/>
      <c r="O929" s="270"/>
      <c r="P929" s="270"/>
      <c r="Q929" s="226"/>
      <c r="R929" s="226"/>
      <c r="U929" s="268"/>
      <c r="W929" s="267"/>
    </row>
    <row r="930" customFormat="false" ht="11.25" hidden="false" customHeight="false" outlineLevel="0" collapsed="false">
      <c r="A930" s="268"/>
      <c r="B930" s="268"/>
      <c r="C930" s="267"/>
      <c r="D930" s="269"/>
      <c r="E930" s="269"/>
      <c r="F930" s="269"/>
      <c r="G930" s="270"/>
      <c r="H930" s="270"/>
      <c r="I930" s="270"/>
      <c r="J930" s="270"/>
      <c r="K930" s="271"/>
      <c r="L930" s="267"/>
      <c r="M930" s="267"/>
      <c r="N930" s="270"/>
      <c r="O930" s="270"/>
      <c r="P930" s="270"/>
      <c r="Q930" s="226"/>
      <c r="R930" s="226"/>
      <c r="U930" s="268"/>
      <c r="W930" s="267"/>
    </row>
    <row r="931" customFormat="false" ht="11.25" hidden="false" customHeight="false" outlineLevel="0" collapsed="false">
      <c r="A931" s="268"/>
      <c r="B931" s="268"/>
      <c r="C931" s="267"/>
      <c r="D931" s="269"/>
      <c r="E931" s="269"/>
      <c r="F931" s="269"/>
      <c r="G931" s="270"/>
      <c r="H931" s="270"/>
      <c r="I931" s="270"/>
      <c r="J931" s="270"/>
      <c r="K931" s="271"/>
      <c r="L931" s="267"/>
      <c r="M931" s="267"/>
      <c r="N931" s="270"/>
      <c r="O931" s="270"/>
      <c r="P931" s="270"/>
      <c r="Q931" s="226"/>
      <c r="R931" s="226"/>
      <c r="U931" s="268"/>
      <c r="W931" s="267"/>
    </row>
    <row r="932" customFormat="false" ht="11.25" hidden="false" customHeight="false" outlineLevel="0" collapsed="false">
      <c r="A932" s="268"/>
      <c r="B932" s="268"/>
      <c r="C932" s="267"/>
      <c r="D932" s="269"/>
      <c r="E932" s="269"/>
      <c r="F932" s="269"/>
      <c r="G932" s="270"/>
      <c r="H932" s="270"/>
      <c r="I932" s="270"/>
      <c r="J932" s="270"/>
      <c r="K932" s="271"/>
      <c r="L932" s="267"/>
      <c r="M932" s="267"/>
      <c r="N932" s="270"/>
      <c r="O932" s="270"/>
      <c r="P932" s="270"/>
      <c r="Q932" s="226"/>
      <c r="R932" s="226"/>
      <c r="U932" s="268"/>
      <c r="W932" s="267"/>
    </row>
    <row r="933" customFormat="false" ht="11.25" hidden="false" customHeight="false" outlineLevel="0" collapsed="false">
      <c r="A933" s="268"/>
      <c r="B933" s="268"/>
      <c r="C933" s="267"/>
      <c r="D933" s="269"/>
      <c r="E933" s="269"/>
      <c r="F933" s="269"/>
      <c r="G933" s="270"/>
      <c r="H933" s="270"/>
      <c r="I933" s="270"/>
      <c r="J933" s="270"/>
      <c r="K933" s="271"/>
      <c r="L933" s="267"/>
      <c r="M933" s="267"/>
      <c r="N933" s="270"/>
      <c r="O933" s="270"/>
      <c r="P933" s="270"/>
      <c r="Q933" s="226"/>
      <c r="R933" s="226"/>
      <c r="U933" s="268"/>
      <c r="W933" s="267"/>
    </row>
    <row r="934" customFormat="false" ht="11.25" hidden="false" customHeight="false" outlineLevel="0" collapsed="false">
      <c r="A934" s="268"/>
      <c r="B934" s="268"/>
      <c r="C934" s="267"/>
      <c r="D934" s="269"/>
      <c r="E934" s="269"/>
      <c r="F934" s="269"/>
      <c r="G934" s="270"/>
      <c r="H934" s="270"/>
      <c r="I934" s="270"/>
      <c r="J934" s="270"/>
      <c r="K934" s="271"/>
      <c r="L934" s="267"/>
      <c r="M934" s="267"/>
      <c r="N934" s="270"/>
      <c r="O934" s="270"/>
      <c r="P934" s="270"/>
      <c r="Q934" s="226"/>
      <c r="R934" s="226"/>
      <c r="U934" s="268"/>
      <c r="W934" s="267"/>
    </row>
    <row r="935" customFormat="false" ht="11.25" hidden="false" customHeight="false" outlineLevel="0" collapsed="false">
      <c r="A935" s="268"/>
      <c r="B935" s="268"/>
      <c r="C935" s="267"/>
      <c r="D935" s="269"/>
      <c r="E935" s="269"/>
      <c r="F935" s="269"/>
      <c r="G935" s="270"/>
      <c r="H935" s="270"/>
      <c r="I935" s="270"/>
      <c r="J935" s="270"/>
      <c r="K935" s="271"/>
      <c r="L935" s="267"/>
      <c r="M935" s="267"/>
      <c r="N935" s="270"/>
      <c r="O935" s="270"/>
      <c r="P935" s="270"/>
      <c r="Q935" s="226"/>
      <c r="R935" s="226"/>
      <c r="U935" s="268"/>
      <c r="W935" s="267"/>
    </row>
    <row r="936" customFormat="false" ht="11.25" hidden="false" customHeight="false" outlineLevel="0" collapsed="false">
      <c r="A936" s="268"/>
      <c r="B936" s="268"/>
      <c r="C936" s="267"/>
      <c r="D936" s="269"/>
      <c r="E936" s="269"/>
      <c r="F936" s="269"/>
      <c r="G936" s="270"/>
      <c r="H936" s="270"/>
      <c r="I936" s="270"/>
      <c r="J936" s="270"/>
      <c r="K936" s="271"/>
      <c r="L936" s="267"/>
      <c r="M936" s="267"/>
      <c r="N936" s="270"/>
      <c r="O936" s="270"/>
      <c r="P936" s="270"/>
      <c r="Q936" s="226"/>
      <c r="R936" s="226"/>
      <c r="U936" s="268"/>
      <c r="W936" s="267"/>
    </row>
    <row r="937" customFormat="false" ht="11.25" hidden="false" customHeight="false" outlineLevel="0" collapsed="false">
      <c r="A937" s="268"/>
      <c r="B937" s="268"/>
      <c r="C937" s="267"/>
      <c r="D937" s="269"/>
      <c r="E937" s="269"/>
      <c r="F937" s="269"/>
      <c r="G937" s="270"/>
      <c r="H937" s="270"/>
      <c r="I937" s="270"/>
      <c r="J937" s="270"/>
      <c r="K937" s="271"/>
      <c r="L937" s="267"/>
      <c r="M937" s="267"/>
      <c r="N937" s="270"/>
      <c r="O937" s="270"/>
      <c r="P937" s="270"/>
      <c r="Q937" s="226"/>
      <c r="R937" s="226"/>
      <c r="U937" s="268"/>
      <c r="W937" s="267"/>
    </row>
    <row r="938" customFormat="false" ht="11.25" hidden="false" customHeight="false" outlineLevel="0" collapsed="false">
      <c r="A938" s="268"/>
      <c r="B938" s="268"/>
      <c r="C938" s="267"/>
      <c r="D938" s="269"/>
      <c r="E938" s="269"/>
      <c r="F938" s="269"/>
      <c r="G938" s="270"/>
      <c r="H938" s="270"/>
      <c r="I938" s="270"/>
      <c r="J938" s="270"/>
      <c r="K938" s="271"/>
      <c r="L938" s="267"/>
      <c r="M938" s="267"/>
      <c r="N938" s="270"/>
      <c r="O938" s="270"/>
      <c r="P938" s="270"/>
      <c r="Q938" s="226"/>
      <c r="R938" s="226"/>
      <c r="U938" s="268"/>
      <c r="W938" s="267"/>
    </row>
    <row r="939" customFormat="false" ht="11.25" hidden="false" customHeight="false" outlineLevel="0" collapsed="false">
      <c r="A939" s="268"/>
      <c r="B939" s="268"/>
      <c r="C939" s="267"/>
      <c r="D939" s="269"/>
      <c r="E939" s="269"/>
      <c r="F939" s="269"/>
      <c r="G939" s="270"/>
      <c r="H939" s="270"/>
      <c r="I939" s="270"/>
      <c r="J939" s="270"/>
      <c r="K939" s="271"/>
      <c r="L939" s="267"/>
      <c r="M939" s="267"/>
      <c r="N939" s="270"/>
      <c r="O939" s="270"/>
      <c r="P939" s="270"/>
      <c r="Q939" s="226"/>
      <c r="R939" s="226"/>
      <c r="U939" s="268"/>
      <c r="W939" s="267"/>
    </row>
    <row r="940" customFormat="false" ht="11.25" hidden="false" customHeight="false" outlineLevel="0" collapsed="false">
      <c r="A940" s="268"/>
      <c r="B940" s="268"/>
      <c r="C940" s="267"/>
      <c r="D940" s="269"/>
      <c r="E940" s="269"/>
      <c r="F940" s="269"/>
      <c r="G940" s="270"/>
      <c r="H940" s="270"/>
      <c r="I940" s="270"/>
      <c r="J940" s="270"/>
      <c r="K940" s="271"/>
      <c r="L940" s="267"/>
      <c r="M940" s="267"/>
      <c r="N940" s="270"/>
      <c r="O940" s="270"/>
      <c r="P940" s="270"/>
      <c r="Q940" s="226"/>
      <c r="R940" s="226"/>
      <c r="U940" s="268"/>
      <c r="W940" s="267"/>
    </row>
    <row r="941" customFormat="false" ht="11.25" hidden="false" customHeight="false" outlineLevel="0" collapsed="false">
      <c r="A941" s="268"/>
      <c r="B941" s="268"/>
      <c r="C941" s="267"/>
      <c r="D941" s="269"/>
      <c r="E941" s="269"/>
      <c r="F941" s="269"/>
      <c r="G941" s="270"/>
      <c r="H941" s="270"/>
      <c r="I941" s="270"/>
      <c r="J941" s="270"/>
      <c r="K941" s="271"/>
      <c r="L941" s="267"/>
      <c r="M941" s="267"/>
      <c r="N941" s="270"/>
      <c r="O941" s="270"/>
      <c r="P941" s="270"/>
      <c r="Q941" s="226"/>
      <c r="R941" s="226"/>
      <c r="U941" s="268"/>
      <c r="W941" s="267"/>
    </row>
    <row r="942" customFormat="false" ht="11.25" hidden="false" customHeight="false" outlineLevel="0" collapsed="false">
      <c r="A942" s="268"/>
      <c r="B942" s="268"/>
      <c r="C942" s="267"/>
      <c r="D942" s="269"/>
      <c r="E942" s="269"/>
      <c r="F942" s="269"/>
      <c r="G942" s="270"/>
      <c r="H942" s="270"/>
      <c r="I942" s="270"/>
      <c r="J942" s="270"/>
      <c r="K942" s="271"/>
      <c r="L942" s="267"/>
      <c r="M942" s="267"/>
      <c r="N942" s="270"/>
      <c r="O942" s="270"/>
      <c r="P942" s="270"/>
      <c r="Q942" s="226"/>
      <c r="R942" s="226"/>
      <c r="U942" s="268"/>
      <c r="W942" s="267"/>
    </row>
    <row r="943" customFormat="false" ht="11.25" hidden="false" customHeight="false" outlineLevel="0" collapsed="false">
      <c r="A943" s="268"/>
      <c r="B943" s="268"/>
      <c r="C943" s="267"/>
      <c r="D943" s="269"/>
      <c r="E943" s="269"/>
      <c r="F943" s="269"/>
      <c r="G943" s="270"/>
      <c r="H943" s="270"/>
      <c r="I943" s="270"/>
      <c r="J943" s="270"/>
      <c r="K943" s="271"/>
      <c r="L943" s="267"/>
      <c r="M943" s="267"/>
      <c r="N943" s="270"/>
      <c r="O943" s="270"/>
      <c r="P943" s="270"/>
      <c r="Q943" s="226"/>
      <c r="R943" s="226"/>
      <c r="U943" s="268"/>
      <c r="W943" s="267"/>
    </row>
    <row r="944" customFormat="false" ht="11.25" hidden="false" customHeight="false" outlineLevel="0" collapsed="false">
      <c r="A944" s="268"/>
      <c r="B944" s="268"/>
      <c r="C944" s="267"/>
      <c r="D944" s="269"/>
      <c r="E944" s="269"/>
      <c r="F944" s="269"/>
      <c r="G944" s="270"/>
      <c r="H944" s="270"/>
      <c r="I944" s="270"/>
      <c r="J944" s="270"/>
      <c r="K944" s="271"/>
      <c r="L944" s="267"/>
      <c r="M944" s="267"/>
      <c r="N944" s="270"/>
      <c r="O944" s="270"/>
      <c r="P944" s="270"/>
      <c r="Q944" s="226"/>
      <c r="R944" s="226"/>
      <c r="U944" s="268"/>
      <c r="W944" s="267"/>
    </row>
    <row r="945" customFormat="false" ht="11.25" hidden="false" customHeight="false" outlineLevel="0" collapsed="false">
      <c r="A945" s="268"/>
      <c r="B945" s="268"/>
      <c r="C945" s="267"/>
      <c r="D945" s="269"/>
      <c r="E945" s="269"/>
      <c r="F945" s="269"/>
      <c r="G945" s="270"/>
      <c r="H945" s="270"/>
      <c r="I945" s="270"/>
      <c r="J945" s="270"/>
      <c r="K945" s="271"/>
      <c r="L945" s="267"/>
      <c r="M945" s="267"/>
      <c r="N945" s="270"/>
      <c r="O945" s="270"/>
      <c r="P945" s="270"/>
      <c r="Q945" s="226"/>
      <c r="R945" s="226"/>
      <c r="U945" s="268"/>
      <c r="W945" s="267"/>
    </row>
    <row r="946" customFormat="false" ht="11.25" hidden="false" customHeight="false" outlineLevel="0" collapsed="false">
      <c r="A946" s="268"/>
      <c r="B946" s="268"/>
      <c r="C946" s="267"/>
      <c r="D946" s="269"/>
      <c r="E946" s="269"/>
      <c r="F946" s="269"/>
      <c r="G946" s="270"/>
      <c r="H946" s="270"/>
      <c r="I946" s="270"/>
      <c r="J946" s="270"/>
      <c r="K946" s="271"/>
      <c r="L946" s="267"/>
      <c r="M946" s="267"/>
      <c r="N946" s="270"/>
      <c r="O946" s="270"/>
      <c r="P946" s="270"/>
      <c r="Q946" s="226"/>
      <c r="R946" s="226"/>
      <c r="U946" s="268"/>
      <c r="W946" s="267"/>
    </row>
    <row r="947" customFormat="false" ht="11.25" hidden="false" customHeight="false" outlineLevel="0" collapsed="false">
      <c r="A947" s="268"/>
      <c r="B947" s="268"/>
      <c r="C947" s="267"/>
      <c r="D947" s="269"/>
      <c r="E947" s="269"/>
      <c r="F947" s="269"/>
      <c r="G947" s="270"/>
      <c r="H947" s="270"/>
      <c r="I947" s="270"/>
      <c r="J947" s="270"/>
      <c r="K947" s="271"/>
      <c r="L947" s="267"/>
      <c r="M947" s="267"/>
      <c r="N947" s="270"/>
      <c r="O947" s="270"/>
      <c r="P947" s="270"/>
      <c r="Q947" s="226"/>
      <c r="R947" s="226"/>
      <c r="U947" s="268"/>
      <c r="W947" s="267"/>
    </row>
    <row r="948" customFormat="false" ht="11.25" hidden="false" customHeight="false" outlineLevel="0" collapsed="false">
      <c r="A948" s="268"/>
      <c r="B948" s="268"/>
      <c r="C948" s="267"/>
      <c r="D948" s="269"/>
      <c r="E948" s="269"/>
      <c r="F948" s="269"/>
      <c r="G948" s="270"/>
      <c r="H948" s="270"/>
      <c r="I948" s="270"/>
      <c r="J948" s="270"/>
      <c r="K948" s="271"/>
      <c r="L948" s="267"/>
      <c r="M948" s="267"/>
      <c r="N948" s="270"/>
      <c r="O948" s="270"/>
      <c r="P948" s="270"/>
      <c r="Q948" s="226"/>
      <c r="R948" s="226"/>
      <c r="U948" s="268"/>
      <c r="W948" s="267"/>
    </row>
    <row r="949" customFormat="false" ht="11.25" hidden="false" customHeight="false" outlineLevel="0" collapsed="false">
      <c r="A949" s="268"/>
      <c r="B949" s="268"/>
      <c r="C949" s="267"/>
      <c r="D949" s="269"/>
      <c r="E949" s="269"/>
      <c r="F949" s="269"/>
      <c r="G949" s="270"/>
      <c r="H949" s="270"/>
      <c r="I949" s="270"/>
      <c r="J949" s="270"/>
      <c r="K949" s="271"/>
      <c r="L949" s="267"/>
      <c r="M949" s="267"/>
      <c r="N949" s="270"/>
      <c r="O949" s="270"/>
      <c r="P949" s="270"/>
      <c r="Q949" s="226"/>
      <c r="R949" s="226"/>
      <c r="U949" s="268"/>
      <c r="W949" s="267"/>
    </row>
    <row r="950" customFormat="false" ht="11.25" hidden="false" customHeight="false" outlineLevel="0" collapsed="false">
      <c r="A950" s="268"/>
      <c r="B950" s="268"/>
      <c r="C950" s="267"/>
      <c r="D950" s="269"/>
      <c r="E950" s="269"/>
      <c r="F950" s="269"/>
      <c r="G950" s="270"/>
      <c r="H950" s="270"/>
      <c r="I950" s="270"/>
      <c r="J950" s="270"/>
      <c r="K950" s="271"/>
      <c r="L950" s="267"/>
      <c r="M950" s="267"/>
      <c r="N950" s="270"/>
      <c r="O950" s="270"/>
      <c r="P950" s="270"/>
      <c r="Q950" s="226"/>
      <c r="R950" s="226"/>
      <c r="U950" s="268"/>
      <c r="W950" s="267"/>
    </row>
    <row r="951" customFormat="false" ht="11.25" hidden="false" customHeight="false" outlineLevel="0" collapsed="false">
      <c r="A951" s="268"/>
      <c r="B951" s="268"/>
      <c r="C951" s="267"/>
      <c r="D951" s="269"/>
      <c r="E951" s="269"/>
      <c r="F951" s="269"/>
      <c r="G951" s="270"/>
      <c r="H951" s="270"/>
      <c r="I951" s="270"/>
      <c r="J951" s="270"/>
      <c r="K951" s="271"/>
      <c r="L951" s="267"/>
      <c r="M951" s="267"/>
      <c r="N951" s="270"/>
      <c r="O951" s="270"/>
      <c r="P951" s="270"/>
      <c r="Q951" s="226"/>
      <c r="R951" s="226"/>
      <c r="U951" s="268"/>
      <c r="W951" s="267"/>
    </row>
    <row r="952" customFormat="false" ht="11.25" hidden="false" customHeight="false" outlineLevel="0" collapsed="false">
      <c r="A952" s="268"/>
      <c r="B952" s="268"/>
      <c r="C952" s="267"/>
      <c r="D952" s="269"/>
      <c r="E952" s="269"/>
      <c r="F952" s="269"/>
      <c r="G952" s="270"/>
      <c r="H952" s="270"/>
      <c r="I952" s="270"/>
      <c r="J952" s="270"/>
      <c r="K952" s="271"/>
      <c r="L952" s="267"/>
      <c r="M952" s="267"/>
      <c r="N952" s="270"/>
      <c r="O952" s="270"/>
      <c r="P952" s="270"/>
      <c r="Q952" s="226"/>
      <c r="R952" s="226"/>
      <c r="U952" s="268"/>
      <c r="W952" s="267"/>
    </row>
    <row r="953" customFormat="false" ht="11.25" hidden="false" customHeight="false" outlineLevel="0" collapsed="false">
      <c r="A953" s="268"/>
      <c r="B953" s="268"/>
      <c r="C953" s="267"/>
      <c r="D953" s="269"/>
      <c r="E953" s="269"/>
      <c r="F953" s="269"/>
      <c r="G953" s="270"/>
      <c r="H953" s="270"/>
      <c r="I953" s="270"/>
      <c r="J953" s="270"/>
      <c r="K953" s="271"/>
      <c r="L953" s="267"/>
      <c r="M953" s="267"/>
      <c r="N953" s="270"/>
      <c r="O953" s="270"/>
      <c r="P953" s="270"/>
      <c r="Q953" s="226"/>
      <c r="R953" s="226"/>
      <c r="U953" s="268"/>
      <c r="W953" s="267"/>
    </row>
    <row r="954" customFormat="false" ht="11.25" hidden="false" customHeight="false" outlineLevel="0" collapsed="false">
      <c r="A954" s="268"/>
      <c r="B954" s="268"/>
      <c r="C954" s="267"/>
      <c r="D954" s="269"/>
      <c r="E954" s="269"/>
      <c r="F954" s="269"/>
      <c r="G954" s="270"/>
      <c r="H954" s="270"/>
      <c r="I954" s="270"/>
      <c r="J954" s="270"/>
      <c r="K954" s="271"/>
      <c r="L954" s="267"/>
      <c r="M954" s="267"/>
      <c r="N954" s="270"/>
      <c r="O954" s="270"/>
      <c r="P954" s="270"/>
      <c r="Q954" s="226"/>
      <c r="R954" s="226"/>
      <c r="U954" s="268"/>
      <c r="W954" s="267"/>
    </row>
    <row r="955" customFormat="false" ht="11.25" hidden="false" customHeight="false" outlineLevel="0" collapsed="false">
      <c r="A955" s="268"/>
      <c r="B955" s="268"/>
      <c r="C955" s="267"/>
      <c r="D955" s="269"/>
      <c r="E955" s="269"/>
      <c r="F955" s="269"/>
      <c r="G955" s="270"/>
      <c r="H955" s="270"/>
      <c r="I955" s="270"/>
      <c r="J955" s="270"/>
      <c r="K955" s="271"/>
      <c r="L955" s="267"/>
      <c r="M955" s="267"/>
      <c r="N955" s="270"/>
      <c r="O955" s="270"/>
      <c r="P955" s="270"/>
      <c r="Q955" s="226"/>
      <c r="R955" s="226"/>
      <c r="U955" s="268"/>
      <c r="W955" s="267"/>
    </row>
    <row r="956" customFormat="false" ht="11.25" hidden="false" customHeight="false" outlineLevel="0" collapsed="false">
      <c r="A956" s="268"/>
      <c r="B956" s="268"/>
      <c r="C956" s="267"/>
      <c r="D956" s="269"/>
      <c r="E956" s="269"/>
      <c r="F956" s="269"/>
      <c r="G956" s="270"/>
      <c r="H956" s="270"/>
      <c r="I956" s="270"/>
      <c r="J956" s="270"/>
      <c r="K956" s="271"/>
      <c r="L956" s="267"/>
      <c r="M956" s="267"/>
      <c r="N956" s="270"/>
      <c r="O956" s="270"/>
      <c r="P956" s="270"/>
      <c r="Q956" s="226"/>
      <c r="R956" s="226"/>
      <c r="U956" s="268"/>
      <c r="W956" s="267"/>
    </row>
    <row r="957" customFormat="false" ht="11.25" hidden="false" customHeight="false" outlineLevel="0" collapsed="false">
      <c r="A957" s="268"/>
      <c r="B957" s="268"/>
      <c r="C957" s="267"/>
      <c r="D957" s="269"/>
      <c r="E957" s="269"/>
      <c r="F957" s="269"/>
      <c r="G957" s="270"/>
      <c r="H957" s="270"/>
      <c r="I957" s="270"/>
      <c r="J957" s="270"/>
      <c r="K957" s="271"/>
      <c r="L957" s="267"/>
      <c r="M957" s="267"/>
      <c r="N957" s="270"/>
      <c r="O957" s="270"/>
      <c r="P957" s="270"/>
      <c r="Q957" s="226"/>
      <c r="R957" s="226"/>
      <c r="U957" s="268"/>
      <c r="W957" s="267"/>
    </row>
    <row r="958" customFormat="false" ht="11.25" hidden="false" customHeight="false" outlineLevel="0" collapsed="false">
      <c r="A958" s="268"/>
      <c r="B958" s="268"/>
      <c r="C958" s="267"/>
      <c r="D958" s="269"/>
      <c r="E958" s="269"/>
      <c r="F958" s="269"/>
      <c r="G958" s="270"/>
      <c r="H958" s="270"/>
      <c r="I958" s="270"/>
      <c r="J958" s="270"/>
      <c r="K958" s="271"/>
      <c r="L958" s="267"/>
      <c r="M958" s="267"/>
      <c r="N958" s="270"/>
      <c r="O958" s="270"/>
      <c r="P958" s="270"/>
      <c r="Q958" s="226"/>
      <c r="R958" s="226"/>
      <c r="U958" s="268"/>
      <c r="W958" s="267"/>
    </row>
    <row r="959" customFormat="false" ht="11.25" hidden="false" customHeight="false" outlineLevel="0" collapsed="false">
      <c r="A959" s="268"/>
      <c r="B959" s="268"/>
      <c r="C959" s="267"/>
      <c r="D959" s="269"/>
      <c r="E959" s="269"/>
      <c r="F959" s="269"/>
      <c r="G959" s="270"/>
      <c r="H959" s="270"/>
      <c r="I959" s="270"/>
      <c r="J959" s="270"/>
      <c r="K959" s="271"/>
      <c r="L959" s="267"/>
      <c r="M959" s="267"/>
      <c r="N959" s="270"/>
      <c r="O959" s="270"/>
      <c r="P959" s="270"/>
      <c r="Q959" s="226"/>
      <c r="R959" s="226"/>
      <c r="U959" s="268"/>
      <c r="W959" s="267"/>
    </row>
    <row r="960" customFormat="false" ht="11.25" hidden="false" customHeight="false" outlineLevel="0" collapsed="false">
      <c r="A960" s="268"/>
      <c r="B960" s="268"/>
      <c r="C960" s="267"/>
      <c r="D960" s="269"/>
      <c r="E960" s="269"/>
      <c r="F960" s="269"/>
      <c r="G960" s="270"/>
      <c r="H960" s="270"/>
      <c r="I960" s="270"/>
      <c r="J960" s="270"/>
      <c r="K960" s="271"/>
      <c r="L960" s="267"/>
      <c r="M960" s="267"/>
      <c r="N960" s="270"/>
      <c r="O960" s="270"/>
      <c r="P960" s="270"/>
      <c r="Q960" s="226"/>
      <c r="R960" s="226"/>
      <c r="U960" s="268"/>
      <c r="W960" s="267"/>
    </row>
    <row r="961" customFormat="false" ht="11.25" hidden="false" customHeight="false" outlineLevel="0" collapsed="false">
      <c r="A961" s="268"/>
      <c r="B961" s="268"/>
      <c r="C961" s="267"/>
      <c r="D961" s="269"/>
      <c r="E961" s="269"/>
      <c r="F961" s="269"/>
      <c r="G961" s="270"/>
      <c r="H961" s="270"/>
      <c r="I961" s="270"/>
      <c r="J961" s="270"/>
      <c r="K961" s="271"/>
      <c r="L961" s="267"/>
      <c r="M961" s="267"/>
      <c r="N961" s="270"/>
      <c r="O961" s="270"/>
      <c r="P961" s="270"/>
      <c r="Q961" s="226"/>
      <c r="R961" s="226"/>
      <c r="U961" s="268"/>
      <c r="W961" s="267"/>
    </row>
    <row r="962" customFormat="false" ht="11.25" hidden="false" customHeight="false" outlineLevel="0" collapsed="false">
      <c r="A962" s="268"/>
      <c r="B962" s="268"/>
      <c r="C962" s="267"/>
      <c r="D962" s="269"/>
      <c r="E962" s="269"/>
      <c r="F962" s="269"/>
      <c r="G962" s="270"/>
      <c r="H962" s="270"/>
      <c r="I962" s="270"/>
      <c r="J962" s="270"/>
      <c r="K962" s="271"/>
      <c r="L962" s="267"/>
      <c r="M962" s="267"/>
      <c r="N962" s="270"/>
      <c r="O962" s="270"/>
      <c r="P962" s="270"/>
      <c r="Q962" s="226"/>
      <c r="R962" s="226"/>
      <c r="U962" s="268"/>
      <c r="W962" s="267"/>
    </row>
    <row r="963" customFormat="false" ht="11.25" hidden="false" customHeight="false" outlineLevel="0" collapsed="false">
      <c r="A963" s="268"/>
      <c r="B963" s="268"/>
      <c r="C963" s="267"/>
      <c r="D963" s="269"/>
      <c r="E963" s="269"/>
      <c r="F963" s="269"/>
      <c r="G963" s="270"/>
      <c r="H963" s="270"/>
      <c r="I963" s="270"/>
      <c r="J963" s="270"/>
      <c r="K963" s="271"/>
      <c r="L963" s="267"/>
      <c r="M963" s="267"/>
      <c r="N963" s="270"/>
      <c r="O963" s="270"/>
      <c r="P963" s="270"/>
      <c r="Q963" s="226"/>
      <c r="R963" s="226"/>
      <c r="U963" s="268"/>
      <c r="W963" s="267"/>
    </row>
    <row r="964" customFormat="false" ht="11.25" hidden="false" customHeight="false" outlineLevel="0" collapsed="false">
      <c r="A964" s="268"/>
      <c r="B964" s="268"/>
      <c r="C964" s="267"/>
      <c r="D964" s="269"/>
      <c r="E964" s="269"/>
      <c r="F964" s="269"/>
      <c r="G964" s="270"/>
      <c r="H964" s="270"/>
      <c r="I964" s="270"/>
      <c r="J964" s="270"/>
      <c r="K964" s="271"/>
      <c r="L964" s="267"/>
      <c r="M964" s="267"/>
      <c r="N964" s="270"/>
      <c r="O964" s="270"/>
      <c r="P964" s="270"/>
      <c r="Q964" s="226"/>
      <c r="R964" s="226"/>
      <c r="U964" s="268"/>
      <c r="W964" s="267"/>
    </row>
    <row r="965" customFormat="false" ht="11.25" hidden="false" customHeight="false" outlineLevel="0" collapsed="false">
      <c r="A965" s="268"/>
      <c r="B965" s="268"/>
      <c r="C965" s="267"/>
      <c r="D965" s="269"/>
      <c r="E965" s="269"/>
      <c r="F965" s="269"/>
      <c r="G965" s="270"/>
      <c r="H965" s="270"/>
      <c r="I965" s="270"/>
      <c r="J965" s="270"/>
      <c r="K965" s="271"/>
      <c r="L965" s="267"/>
      <c r="M965" s="267"/>
      <c r="N965" s="270"/>
      <c r="O965" s="270"/>
      <c r="P965" s="270"/>
      <c r="Q965" s="226"/>
      <c r="R965" s="226"/>
      <c r="U965" s="268"/>
      <c r="W965" s="267"/>
    </row>
    <row r="966" customFormat="false" ht="11.25" hidden="false" customHeight="false" outlineLevel="0" collapsed="false">
      <c r="A966" s="268"/>
      <c r="B966" s="268"/>
      <c r="C966" s="267"/>
      <c r="D966" s="269"/>
      <c r="E966" s="269"/>
      <c r="F966" s="269"/>
      <c r="G966" s="270"/>
      <c r="H966" s="270"/>
      <c r="I966" s="270"/>
      <c r="J966" s="270"/>
      <c r="K966" s="271"/>
      <c r="L966" s="267"/>
      <c r="M966" s="267"/>
      <c r="N966" s="270"/>
      <c r="O966" s="270"/>
      <c r="P966" s="270"/>
      <c r="Q966" s="226"/>
      <c r="R966" s="226"/>
      <c r="U966" s="268"/>
      <c r="W966" s="267"/>
    </row>
    <row r="967" customFormat="false" ht="11.25" hidden="false" customHeight="false" outlineLevel="0" collapsed="false">
      <c r="A967" s="268"/>
      <c r="B967" s="268"/>
      <c r="C967" s="267"/>
      <c r="D967" s="269"/>
      <c r="E967" s="269"/>
      <c r="F967" s="269"/>
      <c r="G967" s="270"/>
      <c r="H967" s="270"/>
      <c r="I967" s="270"/>
      <c r="J967" s="270"/>
      <c r="K967" s="271"/>
      <c r="L967" s="267"/>
      <c r="M967" s="267"/>
      <c r="N967" s="270"/>
      <c r="O967" s="270"/>
      <c r="P967" s="270"/>
      <c r="Q967" s="226"/>
      <c r="R967" s="226"/>
      <c r="U967" s="268"/>
      <c r="W967" s="267"/>
    </row>
    <row r="968" customFormat="false" ht="11.25" hidden="false" customHeight="false" outlineLevel="0" collapsed="false">
      <c r="A968" s="268"/>
      <c r="B968" s="268"/>
      <c r="C968" s="267"/>
      <c r="D968" s="269"/>
      <c r="E968" s="269"/>
      <c r="F968" s="269"/>
      <c r="G968" s="270"/>
      <c r="H968" s="270"/>
      <c r="I968" s="270"/>
      <c r="J968" s="270"/>
      <c r="K968" s="271"/>
      <c r="L968" s="267"/>
      <c r="M968" s="267"/>
      <c r="N968" s="270"/>
      <c r="O968" s="270"/>
      <c r="P968" s="270"/>
      <c r="Q968" s="226"/>
      <c r="R968" s="226"/>
      <c r="U968" s="268"/>
      <c r="W968" s="267"/>
    </row>
    <row r="969" customFormat="false" ht="11.25" hidden="false" customHeight="false" outlineLevel="0" collapsed="false">
      <c r="A969" s="268"/>
      <c r="B969" s="268"/>
      <c r="C969" s="267"/>
      <c r="D969" s="269"/>
      <c r="E969" s="269"/>
      <c r="F969" s="269"/>
      <c r="G969" s="270"/>
      <c r="H969" s="270"/>
      <c r="I969" s="270"/>
      <c r="J969" s="270"/>
      <c r="K969" s="271"/>
      <c r="L969" s="267"/>
      <c r="M969" s="267"/>
      <c r="N969" s="270"/>
      <c r="O969" s="270"/>
      <c r="P969" s="270"/>
      <c r="Q969" s="226"/>
      <c r="R969" s="226"/>
      <c r="U969" s="268"/>
      <c r="W969" s="267"/>
    </row>
    <row r="970" customFormat="false" ht="11.25" hidden="false" customHeight="false" outlineLevel="0" collapsed="false">
      <c r="A970" s="268"/>
      <c r="B970" s="268"/>
      <c r="C970" s="267"/>
      <c r="D970" s="269"/>
      <c r="E970" s="269"/>
      <c r="F970" s="269"/>
      <c r="G970" s="270"/>
      <c r="H970" s="270"/>
      <c r="I970" s="270"/>
      <c r="J970" s="270"/>
      <c r="K970" s="271"/>
      <c r="L970" s="267"/>
      <c r="M970" s="267"/>
      <c r="N970" s="270"/>
      <c r="O970" s="270"/>
      <c r="P970" s="270"/>
      <c r="Q970" s="226"/>
      <c r="R970" s="226"/>
      <c r="U970" s="268"/>
      <c r="W970" s="267"/>
    </row>
    <row r="971" customFormat="false" ht="11.25" hidden="false" customHeight="false" outlineLevel="0" collapsed="false">
      <c r="A971" s="268"/>
      <c r="B971" s="268"/>
      <c r="C971" s="267"/>
      <c r="D971" s="269"/>
      <c r="E971" s="269"/>
      <c r="F971" s="269"/>
      <c r="G971" s="270"/>
      <c r="H971" s="270"/>
      <c r="I971" s="270"/>
      <c r="J971" s="270"/>
      <c r="K971" s="271"/>
      <c r="L971" s="267"/>
      <c r="M971" s="267"/>
      <c r="N971" s="270"/>
      <c r="O971" s="270"/>
      <c r="P971" s="270"/>
      <c r="Q971" s="226"/>
      <c r="R971" s="226"/>
      <c r="U971" s="268"/>
      <c r="W971" s="267"/>
    </row>
    <row r="972" customFormat="false" ht="11.25" hidden="false" customHeight="false" outlineLevel="0" collapsed="false">
      <c r="A972" s="268"/>
      <c r="B972" s="268"/>
      <c r="C972" s="267"/>
      <c r="D972" s="269"/>
      <c r="E972" s="269"/>
      <c r="F972" s="269"/>
      <c r="G972" s="270"/>
      <c r="H972" s="270"/>
      <c r="I972" s="270"/>
      <c r="J972" s="270"/>
      <c r="K972" s="271"/>
      <c r="L972" s="267"/>
      <c r="M972" s="267"/>
      <c r="N972" s="270"/>
      <c r="O972" s="270"/>
      <c r="P972" s="270"/>
      <c r="Q972" s="226"/>
      <c r="R972" s="226"/>
      <c r="U972" s="268"/>
      <c r="W972" s="267"/>
    </row>
    <row r="973" customFormat="false" ht="11.25" hidden="false" customHeight="false" outlineLevel="0" collapsed="false">
      <c r="A973" s="268"/>
      <c r="B973" s="268"/>
      <c r="C973" s="267"/>
      <c r="D973" s="269"/>
      <c r="E973" s="269"/>
      <c r="F973" s="269"/>
      <c r="G973" s="270"/>
      <c r="H973" s="270"/>
      <c r="I973" s="270"/>
      <c r="J973" s="270"/>
      <c r="K973" s="271"/>
      <c r="L973" s="267"/>
      <c r="M973" s="267"/>
      <c r="N973" s="270"/>
      <c r="O973" s="270"/>
      <c r="P973" s="270"/>
      <c r="Q973" s="226"/>
      <c r="R973" s="226"/>
      <c r="U973" s="268"/>
      <c r="W973" s="267"/>
    </row>
    <row r="974" customFormat="false" ht="11.25" hidden="false" customHeight="false" outlineLevel="0" collapsed="false">
      <c r="A974" s="268"/>
      <c r="B974" s="268"/>
      <c r="C974" s="267"/>
      <c r="D974" s="269"/>
      <c r="E974" s="269"/>
      <c r="F974" s="269"/>
      <c r="G974" s="270"/>
      <c r="H974" s="270"/>
      <c r="I974" s="270"/>
      <c r="J974" s="270"/>
      <c r="K974" s="271"/>
      <c r="L974" s="267"/>
      <c r="M974" s="267"/>
      <c r="N974" s="270"/>
      <c r="O974" s="270"/>
      <c r="P974" s="270"/>
      <c r="Q974" s="226"/>
      <c r="R974" s="226"/>
      <c r="U974" s="268"/>
      <c r="W974" s="267"/>
    </row>
    <row r="975" customFormat="false" ht="11.25" hidden="false" customHeight="false" outlineLevel="0" collapsed="false">
      <c r="A975" s="268"/>
      <c r="B975" s="268"/>
      <c r="C975" s="267"/>
      <c r="D975" s="269"/>
      <c r="E975" s="269"/>
      <c r="F975" s="269"/>
      <c r="G975" s="270"/>
      <c r="H975" s="270"/>
      <c r="I975" s="270"/>
      <c r="J975" s="270"/>
      <c r="K975" s="271"/>
      <c r="L975" s="267"/>
      <c r="M975" s="267"/>
      <c r="N975" s="270"/>
      <c r="O975" s="270"/>
      <c r="P975" s="270"/>
      <c r="Q975" s="226"/>
      <c r="R975" s="226"/>
      <c r="U975" s="268"/>
      <c r="W975" s="267"/>
    </row>
    <row r="976" customFormat="false" ht="11.25" hidden="false" customHeight="false" outlineLevel="0" collapsed="false">
      <c r="A976" s="268"/>
      <c r="B976" s="268"/>
      <c r="C976" s="267"/>
      <c r="D976" s="269"/>
      <c r="E976" s="269"/>
      <c r="F976" s="269"/>
      <c r="G976" s="270"/>
      <c r="H976" s="270"/>
      <c r="I976" s="270"/>
      <c r="J976" s="270"/>
      <c r="K976" s="271"/>
      <c r="L976" s="267"/>
      <c r="M976" s="267"/>
      <c r="N976" s="270"/>
      <c r="O976" s="270"/>
      <c r="P976" s="270"/>
      <c r="Q976" s="226"/>
      <c r="R976" s="226"/>
      <c r="U976" s="268"/>
      <c r="W976" s="267"/>
    </row>
    <row r="977" customFormat="false" ht="11.25" hidden="false" customHeight="false" outlineLevel="0" collapsed="false">
      <c r="A977" s="268"/>
      <c r="B977" s="268"/>
      <c r="C977" s="267"/>
      <c r="D977" s="269"/>
      <c r="E977" s="269"/>
      <c r="F977" s="269"/>
      <c r="G977" s="270"/>
      <c r="H977" s="270"/>
      <c r="I977" s="270"/>
      <c r="J977" s="270"/>
      <c r="K977" s="271"/>
      <c r="L977" s="267"/>
      <c r="M977" s="267"/>
      <c r="N977" s="270"/>
      <c r="O977" s="270"/>
      <c r="P977" s="270"/>
      <c r="Q977" s="226"/>
      <c r="R977" s="226"/>
      <c r="U977" s="268"/>
      <c r="W977" s="267"/>
    </row>
    <row r="978" customFormat="false" ht="11.25" hidden="false" customHeight="false" outlineLevel="0" collapsed="false">
      <c r="A978" s="268"/>
      <c r="B978" s="268"/>
      <c r="C978" s="267"/>
      <c r="D978" s="269"/>
      <c r="E978" s="269"/>
      <c r="F978" s="269"/>
      <c r="G978" s="270"/>
      <c r="H978" s="270"/>
      <c r="I978" s="270"/>
      <c r="J978" s="270"/>
      <c r="K978" s="271"/>
      <c r="L978" s="267"/>
      <c r="M978" s="267"/>
      <c r="N978" s="270"/>
      <c r="O978" s="270"/>
      <c r="P978" s="270"/>
      <c r="Q978" s="226"/>
      <c r="R978" s="226"/>
      <c r="U978" s="268"/>
      <c r="W978" s="267"/>
    </row>
    <row r="979" customFormat="false" ht="11.25" hidden="false" customHeight="false" outlineLevel="0" collapsed="false">
      <c r="A979" s="268"/>
      <c r="B979" s="268"/>
      <c r="C979" s="267"/>
      <c r="D979" s="269"/>
      <c r="E979" s="269"/>
      <c r="F979" s="269"/>
      <c r="G979" s="270"/>
      <c r="H979" s="270"/>
      <c r="I979" s="270"/>
      <c r="J979" s="270"/>
      <c r="K979" s="271"/>
      <c r="L979" s="267"/>
      <c r="M979" s="267"/>
      <c r="N979" s="270"/>
      <c r="O979" s="270"/>
      <c r="P979" s="270"/>
      <c r="Q979" s="226"/>
      <c r="R979" s="226"/>
      <c r="U979" s="268"/>
      <c r="W979" s="267"/>
    </row>
    <row r="980" customFormat="false" ht="11.25" hidden="false" customHeight="false" outlineLevel="0" collapsed="false">
      <c r="A980" s="268"/>
      <c r="B980" s="268"/>
      <c r="C980" s="267"/>
      <c r="D980" s="269"/>
      <c r="E980" s="269"/>
      <c r="F980" s="269"/>
      <c r="G980" s="270"/>
      <c r="H980" s="270"/>
      <c r="I980" s="270"/>
      <c r="J980" s="270"/>
      <c r="K980" s="271"/>
      <c r="L980" s="267"/>
      <c r="M980" s="267"/>
      <c r="N980" s="270"/>
      <c r="O980" s="270"/>
      <c r="P980" s="270"/>
      <c r="Q980" s="226"/>
      <c r="R980" s="226"/>
      <c r="U980" s="268"/>
      <c r="W980" s="267"/>
    </row>
    <row r="981" customFormat="false" ht="11.25" hidden="false" customHeight="false" outlineLevel="0" collapsed="false">
      <c r="A981" s="268"/>
      <c r="B981" s="268"/>
      <c r="C981" s="267"/>
      <c r="D981" s="269"/>
      <c r="E981" s="269"/>
      <c r="F981" s="269"/>
      <c r="G981" s="270"/>
      <c r="H981" s="270"/>
      <c r="I981" s="270"/>
      <c r="J981" s="270"/>
      <c r="K981" s="271"/>
      <c r="L981" s="267"/>
      <c r="M981" s="267"/>
      <c r="N981" s="270"/>
      <c r="O981" s="270"/>
      <c r="P981" s="270"/>
      <c r="Q981" s="226"/>
      <c r="R981" s="226"/>
      <c r="U981" s="268"/>
      <c r="W981" s="267"/>
    </row>
    <row r="982" customFormat="false" ht="11.25" hidden="false" customHeight="false" outlineLevel="0" collapsed="false">
      <c r="A982" s="268"/>
      <c r="B982" s="268"/>
      <c r="C982" s="267"/>
      <c r="D982" s="269"/>
      <c r="E982" s="269"/>
      <c r="F982" s="269"/>
      <c r="G982" s="270"/>
      <c r="H982" s="270"/>
      <c r="I982" s="270"/>
      <c r="J982" s="270"/>
      <c r="K982" s="271"/>
      <c r="L982" s="267"/>
      <c r="M982" s="267"/>
      <c r="N982" s="270"/>
      <c r="O982" s="270"/>
      <c r="P982" s="270"/>
      <c r="Q982" s="226"/>
      <c r="R982" s="226"/>
      <c r="U982" s="268"/>
      <c r="W982" s="267"/>
    </row>
    <row r="983" customFormat="false" ht="11.25" hidden="false" customHeight="false" outlineLevel="0" collapsed="false">
      <c r="A983" s="268"/>
      <c r="B983" s="268"/>
      <c r="C983" s="267"/>
      <c r="D983" s="269"/>
      <c r="E983" s="269"/>
      <c r="F983" s="269"/>
      <c r="G983" s="270"/>
      <c r="H983" s="270"/>
      <c r="I983" s="270"/>
      <c r="J983" s="270"/>
      <c r="K983" s="271"/>
      <c r="L983" s="267"/>
      <c r="M983" s="267"/>
      <c r="N983" s="270"/>
      <c r="O983" s="270"/>
      <c r="P983" s="270"/>
      <c r="Q983" s="226"/>
      <c r="R983" s="226"/>
      <c r="U983" s="268"/>
      <c r="W983" s="267"/>
    </row>
    <row r="984" customFormat="false" ht="11.25" hidden="false" customHeight="false" outlineLevel="0" collapsed="false">
      <c r="A984" s="268"/>
      <c r="B984" s="268"/>
      <c r="C984" s="267"/>
      <c r="D984" s="269"/>
      <c r="E984" s="269"/>
      <c r="F984" s="269"/>
      <c r="G984" s="270"/>
      <c r="H984" s="270"/>
      <c r="I984" s="270"/>
      <c r="J984" s="270"/>
      <c r="K984" s="271"/>
      <c r="L984" s="267"/>
      <c r="M984" s="267"/>
      <c r="N984" s="270"/>
      <c r="O984" s="270"/>
      <c r="P984" s="270"/>
      <c r="Q984" s="226"/>
      <c r="R984" s="226"/>
      <c r="U984" s="268"/>
      <c r="W984" s="267"/>
    </row>
    <row r="985" customFormat="false" ht="11.25" hidden="false" customHeight="false" outlineLevel="0" collapsed="false">
      <c r="A985" s="268"/>
      <c r="B985" s="268"/>
      <c r="C985" s="267"/>
      <c r="D985" s="269"/>
      <c r="E985" s="269"/>
      <c r="F985" s="269"/>
      <c r="G985" s="270"/>
      <c r="H985" s="270"/>
      <c r="I985" s="270"/>
      <c r="J985" s="270"/>
      <c r="K985" s="271"/>
      <c r="L985" s="267"/>
      <c r="M985" s="267"/>
      <c r="N985" s="270"/>
      <c r="O985" s="270"/>
      <c r="P985" s="270"/>
      <c r="Q985" s="226"/>
      <c r="R985" s="226"/>
      <c r="U985" s="268"/>
      <c r="W985" s="267"/>
    </row>
    <row r="986" customFormat="false" ht="11.25" hidden="false" customHeight="false" outlineLevel="0" collapsed="false">
      <c r="A986" s="268"/>
      <c r="B986" s="268"/>
      <c r="C986" s="267"/>
      <c r="D986" s="269"/>
      <c r="E986" s="269"/>
      <c r="F986" s="269"/>
      <c r="G986" s="270"/>
      <c r="H986" s="270"/>
      <c r="I986" s="270"/>
      <c r="J986" s="270"/>
      <c r="K986" s="271"/>
      <c r="L986" s="267"/>
      <c r="M986" s="267"/>
      <c r="N986" s="270"/>
      <c r="O986" s="270"/>
      <c r="P986" s="270"/>
      <c r="Q986" s="226"/>
      <c r="R986" s="226"/>
      <c r="U986" s="268"/>
      <c r="W986" s="267"/>
    </row>
    <row r="987" customFormat="false" ht="11.25" hidden="false" customHeight="false" outlineLevel="0" collapsed="false">
      <c r="A987" s="268"/>
      <c r="B987" s="268"/>
      <c r="C987" s="267"/>
      <c r="D987" s="269"/>
      <c r="E987" s="269"/>
      <c r="F987" s="269"/>
      <c r="G987" s="270"/>
      <c r="H987" s="270"/>
      <c r="I987" s="270"/>
      <c r="J987" s="270"/>
      <c r="K987" s="271"/>
      <c r="L987" s="267"/>
      <c r="M987" s="267"/>
      <c r="N987" s="270"/>
      <c r="O987" s="270"/>
      <c r="P987" s="270"/>
      <c r="Q987" s="226"/>
      <c r="R987" s="226"/>
      <c r="U987" s="268"/>
      <c r="W987" s="267"/>
    </row>
    <row r="988" customFormat="false" ht="11.25" hidden="false" customHeight="false" outlineLevel="0" collapsed="false">
      <c r="A988" s="268"/>
      <c r="B988" s="268"/>
      <c r="C988" s="267"/>
      <c r="D988" s="269"/>
      <c r="E988" s="269"/>
      <c r="F988" s="269"/>
      <c r="G988" s="270"/>
      <c r="H988" s="270"/>
      <c r="I988" s="270"/>
      <c r="J988" s="270"/>
      <c r="K988" s="271"/>
      <c r="L988" s="267"/>
      <c r="M988" s="267"/>
      <c r="N988" s="270"/>
      <c r="O988" s="270"/>
      <c r="P988" s="270"/>
      <c r="Q988" s="226"/>
      <c r="R988" s="226"/>
      <c r="U988" s="268"/>
      <c r="W988" s="267"/>
    </row>
    <row r="989" customFormat="false" ht="11.25" hidden="false" customHeight="false" outlineLevel="0" collapsed="false">
      <c r="A989" s="268"/>
      <c r="B989" s="268"/>
      <c r="C989" s="267"/>
      <c r="D989" s="269"/>
      <c r="E989" s="269"/>
      <c r="F989" s="269"/>
      <c r="G989" s="270"/>
      <c r="H989" s="270"/>
      <c r="I989" s="270"/>
      <c r="J989" s="270"/>
      <c r="K989" s="271"/>
      <c r="L989" s="267"/>
      <c r="M989" s="267"/>
      <c r="N989" s="270"/>
      <c r="O989" s="270"/>
      <c r="P989" s="270"/>
      <c r="Q989" s="226"/>
      <c r="R989" s="226"/>
      <c r="U989" s="268"/>
      <c r="W989" s="267"/>
    </row>
    <row r="990" customFormat="false" ht="11.25" hidden="false" customHeight="false" outlineLevel="0" collapsed="false">
      <c r="A990" s="268"/>
      <c r="B990" s="268"/>
      <c r="C990" s="267"/>
      <c r="D990" s="269"/>
      <c r="E990" s="269"/>
      <c r="F990" s="269"/>
      <c r="G990" s="270"/>
      <c r="H990" s="270"/>
      <c r="I990" s="270"/>
      <c r="J990" s="270"/>
      <c r="K990" s="271"/>
      <c r="L990" s="267"/>
      <c r="M990" s="267"/>
      <c r="N990" s="270"/>
      <c r="O990" s="270"/>
      <c r="P990" s="270"/>
      <c r="Q990" s="226"/>
      <c r="R990" s="226"/>
      <c r="U990" s="268"/>
      <c r="W990" s="267"/>
    </row>
    <row r="991" customFormat="false" ht="11.25" hidden="false" customHeight="false" outlineLevel="0" collapsed="false">
      <c r="A991" s="268"/>
      <c r="B991" s="268"/>
      <c r="C991" s="267"/>
      <c r="D991" s="269"/>
      <c r="E991" s="269"/>
      <c r="F991" s="269"/>
      <c r="G991" s="270"/>
      <c r="H991" s="270"/>
      <c r="I991" s="270"/>
      <c r="J991" s="270"/>
      <c r="K991" s="271"/>
      <c r="L991" s="267"/>
      <c r="M991" s="267"/>
      <c r="N991" s="270"/>
      <c r="O991" s="270"/>
      <c r="P991" s="270"/>
      <c r="Q991" s="226"/>
      <c r="R991" s="226"/>
      <c r="U991" s="268"/>
      <c r="W991" s="267"/>
    </row>
    <row r="992" customFormat="false" ht="11.25" hidden="false" customHeight="false" outlineLevel="0" collapsed="false">
      <c r="A992" s="268"/>
      <c r="B992" s="268"/>
      <c r="C992" s="267"/>
      <c r="D992" s="269"/>
      <c r="E992" s="269"/>
      <c r="F992" s="269"/>
      <c r="G992" s="270"/>
      <c r="H992" s="270"/>
      <c r="I992" s="270"/>
      <c r="J992" s="270"/>
      <c r="K992" s="271"/>
      <c r="L992" s="267"/>
      <c r="M992" s="267"/>
      <c r="N992" s="270"/>
      <c r="O992" s="270"/>
      <c r="P992" s="270"/>
      <c r="Q992" s="226"/>
      <c r="R992" s="226"/>
      <c r="U992" s="268"/>
      <c r="W992" s="267"/>
    </row>
    <row r="993" customFormat="false" ht="11.25" hidden="false" customHeight="false" outlineLevel="0" collapsed="false">
      <c r="A993" s="268"/>
      <c r="B993" s="268"/>
      <c r="C993" s="267"/>
      <c r="D993" s="269"/>
      <c r="E993" s="269"/>
      <c r="F993" s="269"/>
      <c r="G993" s="270"/>
      <c r="H993" s="270"/>
      <c r="I993" s="270"/>
      <c r="J993" s="270"/>
      <c r="K993" s="271"/>
      <c r="L993" s="267"/>
      <c r="M993" s="267"/>
      <c r="N993" s="270"/>
      <c r="O993" s="270"/>
      <c r="P993" s="270"/>
      <c r="Q993" s="226"/>
      <c r="R993" s="226"/>
      <c r="U993" s="268"/>
      <c r="W993" s="267"/>
    </row>
    <row r="994" customFormat="false" ht="11.25" hidden="false" customHeight="false" outlineLevel="0" collapsed="false">
      <c r="A994" s="268"/>
      <c r="B994" s="268"/>
      <c r="C994" s="267"/>
      <c r="D994" s="269"/>
      <c r="E994" s="269"/>
      <c r="F994" s="269"/>
      <c r="G994" s="270"/>
      <c r="H994" s="270"/>
      <c r="I994" s="270"/>
      <c r="J994" s="270"/>
      <c r="K994" s="271"/>
      <c r="L994" s="267"/>
      <c r="M994" s="267"/>
      <c r="N994" s="270"/>
      <c r="O994" s="270"/>
      <c r="P994" s="270"/>
      <c r="Q994" s="226"/>
      <c r="R994" s="226"/>
      <c r="U994" s="268"/>
      <c r="W994" s="267"/>
    </row>
    <row r="995" customFormat="false" ht="11.25" hidden="false" customHeight="false" outlineLevel="0" collapsed="false">
      <c r="A995" s="268"/>
      <c r="B995" s="268"/>
      <c r="C995" s="267"/>
      <c r="D995" s="269"/>
      <c r="E995" s="269"/>
      <c r="F995" s="269"/>
      <c r="G995" s="270"/>
      <c r="H995" s="270"/>
      <c r="I995" s="270"/>
      <c r="J995" s="270"/>
      <c r="K995" s="271"/>
      <c r="L995" s="267"/>
      <c r="M995" s="267"/>
      <c r="N995" s="270"/>
      <c r="O995" s="270"/>
      <c r="P995" s="270"/>
      <c r="Q995" s="226"/>
      <c r="R995" s="226"/>
      <c r="U995" s="268"/>
      <c r="W995" s="267"/>
    </row>
    <row r="996" customFormat="false" ht="11.25" hidden="false" customHeight="false" outlineLevel="0" collapsed="false">
      <c r="A996" s="268"/>
      <c r="B996" s="268"/>
      <c r="C996" s="267"/>
      <c r="D996" s="269"/>
      <c r="E996" s="269"/>
      <c r="F996" s="269"/>
      <c r="G996" s="270"/>
      <c r="H996" s="270"/>
      <c r="I996" s="270"/>
      <c r="J996" s="270"/>
      <c r="K996" s="271"/>
      <c r="L996" s="267"/>
      <c r="M996" s="267"/>
      <c r="N996" s="270"/>
      <c r="O996" s="270"/>
      <c r="P996" s="270"/>
      <c r="Q996" s="226"/>
      <c r="R996" s="226"/>
      <c r="U996" s="268"/>
      <c r="W996" s="267"/>
    </row>
    <row r="997" customFormat="false" ht="11.25" hidden="false" customHeight="false" outlineLevel="0" collapsed="false">
      <c r="A997" s="268"/>
      <c r="B997" s="268"/>
      <c r="C997" s="267"/>
      <c r="D997" s="269"/>
      <c r="E997" s="269"/>
      <c r="F997" s="269"/>
      <c r="G997" s="270"/>
      <c r="H997" s="270"/>
      <c r="I997" s="270"/>
      <c r="J997" s="270"/>
      <c r="K997" s="271"/>
      <c r="L997" s="267"/>
      <c r="M997" s="267"/>
      <c r="N997" s="270"/>
      <c r="O997" s="270"/>
      <c r="P997" s="270"/>
      <c r="Q997" s="226"/>
      <c r="R997" s="226"/>
      <c r="U997" s="268"/>
      <c r="W997" s="267"/>
    </row>
    <row r="998" customFormat="false" ht="11.25" hidden="false" customHeight="false" outlineLevel="0" collapsed="false">
      <c r="A998" s="268"/>
      <c r="B998" s="268"/>
      <c r="C998" s="267"/>
      <c r="D998" s="269"/>
      <c r="E998" s="269"/>
      <c r="F998" s="269"/>
      <c r="G998" s="270"/>
      <c r="H998" s="270"/>
      <c r="I998" s="270"/>
      <c r="J998" s="270"/>
      <c r="K998" s="271"/>
      <c r="L998" s="267"/>
      <c r="M998" s="267"/>
      <c r="N998" s="270"/>
      <c r="O998" s="270"/>
      <c r="P998" s="270"/>
      <c r="Q998" s="226"/>
      <c r="R998" s="226"/>
      <c r="U998" s="268"/>
      <c r="W998" s="267"/>
    </row>
    <row r="999" customFormat="false" ht="11.25" hidden="false" customHeight="false" outlineLevel="0" collapsed="false">
      <c r="A999" s="268"/>
      <c r="B999" s="268"/>
      <c r="C999" s="267"/>
      <c r="D999" s="269"/>
      <c r="E999" s="269"/>
      <c r="F999" s="269"/>
      <c r="G999" s="270"/>
      <c r="H999" s="270"/>
      <c r="I999" s="270"/>
      <c r="J999" s="270"/>
      <c r="K999" s="271"/>
      <c r="L999" s="267"/>
      <c r="M999" s="267"/>
      <c r="N999" s="270"/>
      <c r="O999" s="270"/>
      <c r="P999" s="270"/>
      <c r="Q999" s="226"/>
      <c r="R999" s="226"/>
      <c r="U999" s="268"/>
      <c r="W999" s="267"/>
    </row>
    <row r="1000" customFormat="false" ht="11.25" hidden="false" customHeight="false" outlineLevel="0" collapsed="false">
      <c r="A1000" s="268"/>
      <c r="B1000" s="268"/>
      <c r="C1000" s="267"/>
      <c r="D1000" s="269"/>
      <c r="E1000" s="269"/>
      <c r="F1000" s="269"/>
      <c r="G1000" s="270"/>
      <c r="H1000" s="270"/>
      <c r="I1000" s="270"/>
      <c r="J1000" s="270"/>
      <c r="K1000" s="271"/>
      <c r="L1000" s="267"/>
      <c r="M1000" s="267"/>
      <c r="N1000" s="270"/>
      <c r="O1000" s="270"/>
      <c r="P1000" s="270"/>
      <c r="Q1000" s="226"/>
      <c r="R1000" s="226"/>
      <c r="U1000" s="268"/>
      <c r="W1000" s="267"/>
    </row>
    <row r="1001" customFormat="false" ht="11.25" hidden="false" customHeight="false" outlineLevel="0" collapsed="false">
      <c r="A1001" s="268"/>
      <c r="B1001" s="268"/>
      <c r="C1001" s="267"/>
      <c r="D1001" s="269"/>
      <c r="E1001" s="269"/>
      <c r="F1001" s="269"/>
      <c r="G1001" s="270"/>
      <c r="H1001" s="270"/>
      <c r="I1001" s="270"/>
      <c r="J1001" s="270"/>
      <c r="K1001" s="271"/>
      <c r="L1001" s="267"/>
      <c r="M1001" s="267"/>
      <c r="N1001" s="270"/>
      <c r="O1001" s="270"/>
      <c r="P1001" s="270"/>
      <c r="Q1001" s="226"/>
      <c r="R1001" s="226"/>
      <c r="U1001" s="268"/>
      <c r="W1001" s="267"/>
    </row>
    <row r="1002" customFormat="false" ht="11.25" hidden="false" customHeight="false" outlineLevel="0" collapsed="false">
      <c r="A1002" s="268"/>
      <c r="B1002" s="268"/>
      <c r="C1002" s="267"/>
      <c r="D1002" s="269"/>
      <c r="E1002" s="269"/>
      <c r="F1002" s="269"/>
      <c r="G1002" s="270"/>
      <c r="H1002" s="270"/>
      <c r="I1002" s="270"/>
      <c r="J1002" s="270"/>
      <c r="K1002" s="271"/>
      <c r="L1002" s="267"/>
      <c r="M1002" s="267"/>
      <c r="N1002" s="270"/>
      <c r="O1002" s="270"/>
      <c r="P1002" s="270"/>
      <c r="Q1002" s="226"/>
      <c r="R1002" s="226"/>
      <c r="U1002" s="268"/>
      <c r="W1002" s="267"/>
    </row>
    <row r="1003" customFormat="false" ht="11.25" hidden="false" customHeight="false" outlineLevel="0" collapsed="false">
      <c r="A1003" s="268"/>
      <c r="B1003" s="268"/>
      <c r="C1003" s="267"/>
      <c r="D1003" s="269"/>
      <c r="E1003" s="269"/>
      <c r="F1003" s="269"/>
      <c r="G1003" s="270"/>
      <c r="H1003" s="270"/>
      <c r="I1003" s="270"/>
      <c r="J1003" s="270"/>
      <c r="K1003" s="271"/>
      <c r="L1003" s="267"/>
      <c r="M1003" s="267"/>
      <c r="N1003" s="270"/>
      <c r="O1003" s="270"/>
      <c r="P1003" s="270"/>
      <c r="Q1003" s="226"/>
      <c r="R1003" s="226"/>
      <c r="U1003" s="268"/>
      <c r="W1003" s="267"/>
    </row>
    <row r="1004" customFormat="false" ht="11.25" hidden="false" customHeight="false" outlineLevel="0" collapsed="false">
      <c r="A1004" s="268"/>
      <c r="B1004" s="268"/>
      <c r="C1004" s="267"/>
      <c r="D1004" s="269"/>
      <c r="E1004" s="269"/>
      <c r="F1004" s="269"/>
      <c r="G1004" s="270"/>
      <c r="H1004" s="270"/>
      <c r="I1004" s="270"/>
      <c r="J1004" s="270"/>
      <c r="K1004" s="271"/>
      <c r="L1004" s="267"/>
      <c r="M1004" s="267"/>
      <c r="N1004" s="270"/>
      <c r="O1004" s="270"/>
      <c r="P1004" s="270"/>
      <c r="Q1004" s="226"/>
      <c r="R1004" s="226"/>
      <c r="U1004" s="268"/>
      <c r="W1004" s="267"/>
    </row>
    <row r="1005" customFormat="false" ht="11.25" hidden="false" customHeight="false" outlineLevel="0" collapsed="false">
      <c r="A1005" s="268"/>
      <c r="B1005" s="268"/>
      <c r="C1005" s="267"/>
      <c r="D1005" s="269"/>
      <c r="E1005" s="269"/>
      <c r="F1005" s="269"/>
      <c r="G1005" s="270"/>
      <c r="H1005" s="270"/>
      <c r="I1005" s="270"/>
      <c r="J1005" s="270"/>
      <c r="K1005" s="271"/>
      <c r="L1005" s="267"/>
      <c r="M1005" s="267"/>
      <c r="N1005" s="270"/>
      <c r="O1005" s="270"/>
      <c r="P1005" s="270"/>
      <c r="Q1005" s="226"/>
      <c r="R1005" s="226"/>
      <c r="U1005" s="268"/>
      <c r="W1005" s="267"/>
    </row>
    <row r="1006" customFormat="false" ht="11.25" hidden="false" customHeight="false" outlineLevel="0" collapsed="false">
      <c r="A1006" s="268"/>
      <c r="B1006" s="268"/>
      <c r="C1006" s="267"/>
      <c r="D1006" s="269"/>
      <c r="E1006" s="269"/>
      <c r="F1006" s="269"/>
      <c r="G1006" s="270"/>
      <c r="H1006" s="270"/>
      <c r="I1006" s="270"/>
      <c r="J1006" s="270"/>
      <c r="K1006" s="271"/>
      <c r="L1006" s="267"/>
      <c r="M1006" s="267"/>
      <c r="N1006" s="270"/>
      <c r="O1006" s="270"/>
      <c r="P1006" s="270"/>
      <c r="Q1006" s="226"/>
      <c r="R1006" s="226"/>
      <c r="U1006" s="268"/>
      <c r="W1006" s="267"/>
    </row>
    <row r="1007" customFormat="false" ht="11.25" hidden="false" customHeight="false" outlineLevel="0" collapsed="false">
      <c r="A1007" s="268"/>
      <c r="B1007" s="268"/>
      <c r="C1007" s="267"/>
      <c r="D1007" s="269"/>
      <c r="E1007" s="269"/>
      <c r="F1007" s="269"/>
      <c r="G1007" s="270"/>
      <c r="H1007" s="270"/>
      <c r="I1007" s="270"/>
      <c r="J1007" s="270"/>
      <c r="K1007" s="271"/>
      <c r="L1007" s="267"/>
      <c r="M1007" s="267"/>
      <c r="N1007" s="270"/>
      <c r="O1007" s="270"/>
      <c r="P1007" s="270"/>
      <c r="Q1007" s="226"/>
      <c r="R1007" s="226"/>
      <c r="U1007" s="268"/>
      <c r="W1007" s="267"/>
    </row>
    <row r="1008" customFormat="false" ht="11.25" hidden="false" customHeight="false" outlineLevel="0" collapsed="false">
      <c r="A1008" s="268"/>
      <c r="B1008" s="268"/>
      <c r="C1008" s="267"/>
      <c r="D1008" s="269"/>
      <c r="E1008" s="269"/>
      <c r="F1008" s="269"/>
      <c r="G1008" s="270"/>
      <c r="H1008" s="270"/>
      <c r="I1008" s="270"/>
      <c r="J1008" s="270"/>
      <c r="K1008" s="271"/>
      <c r="L1008" s="267"/>
      <c r="M1008" s="267"/>
      <c r="N1008" s="270"/>
      <c r="O1008" s="270"/>
      <c r="P1008" s="270"/>
      <c r="Q1008" s="226"/>
      <c r="R1008" s="226"/>
      <c r="U1008" s="268"/>
      <c r="W1008" s="267"/>
    </row>
    <row r="1009" customFormat="false" ht="11.25" hidden="false" customHeight="false" outlineLevel="0" collapsed="false">
      <c r="A1009" s="268"/>
      <c r="B1009" s="268"/>
      <c r="C1009" s="267"/>
      <c r="D1009" s="269"/>
      <c r="E1009" s="269"/>
      <c r="F1009" s="269"/>
      <c r="G1009" s="270"/>
      <c r="H1009" s="270"/>
      <c r="I1009" s="270"/>
      <c r="J1009" s="270"/>
      <c r="K1009" s="271"/>
      <c r="L1009" s="267"/>
      <c r="M1009" s="267"/>
      <c r="N1009" s="270"/>
      <c r="O1009" s="270"/>
      <c r="P1009" s="270"/>
      <c r="Q1009" s="226"/>
      <c r="R1009" s="226"/>
      <c r="U1009" s="268"/>
      <c r="W1009" s="267"/>
    </row>
    <row r="1010" customFormat="false" ht="11.25" hidden="false" customHeight="false" outlineLevel="0" collapsed="false">
      <c r="A1010" s="268"/>
      <c r="B1010" s="268"/>
      <c r="C1010" s="267"/>
      <c r="D1010" s="269"/>
      <c r="E1010" s="269"/>
      <c r="F1010" s="269"/>
      <c r="G1010" s="270"/>
      <c r="H1010" s="270"/>
      <c r="I1010" s="270"/>
      <c r="J1010" s="270"/>
      <c r="K1010" s="271"/>
      <c r="L1010" s="267"/>
      <c r="M1010" s="267"/>
      <c r="N1010" s="270"/>
      <c r="O1010" s="270"/>
      <c r="P1010" s="270"/>
      <c r="Q1010" s="226"/>
      <c r="R1010" s="226"/>
      <c r="U1010" s="268"/>
      <c r="W1010" s="267"/>
    </row>
    <row r="1011" customFormat="false" ht="11.25" hidden="false" customHeight="false" outlineLevel="0" collapsed="false">
      <c r="A1011" s="268"/>
      <c r="B1011" s="268"/>
      <c r="C1011" s="267"/>
      <c r="D1011" s="269"/>
      <c r="E1011" s="269"/>
      <c r="F1011" s="269"/>
      <c r="G1011" s="270"/>
      <c r="H1011" s="270"/>
      <c r="I1011" s="270"/>
      <c r="J1011" s="270"/>
      <c r="K1011" s="271"/>
      <c r="L1011" s="267"/>
      <c r="M1011" s="267"/>
      <c r="N1011" s="270"/>
      <c r="O1011" s="270"/>
      <c r="P1011" s="270"/>
      <c r="Q1011" s="226"/>
      <c r="R1011" s="226"/>
      <c r="U1011" s="268"/>
      <c r="W1011" s="267"/>
    </row>
    <row r="1012" customFormat="false" ht="11.25" hidden="false" customHeight="false" outlineLevel="0" collapsed="false">
      <c r="A1012" s="268"/>
      <c r="B1012" s="268"/>
      <c r="C1012" s="267"/>
      <c r="D1012" s="269"/>
      <c r="E1012" s="269"/>
      <c r="F1012" s="269"/>
      <c r="G1012" s="270"/>
      <c r="H1012" s="270"/>
      <c r="I1012" s="270"/>
      <c r="J1012" s="270"/>
      <c r="K1012" s="271"/>
      <c r="L1012" s="267"/>
      <c r="M1012" s="267"/>
      <c r="N1012" s="270"/>
      <c r="O1012" s="270"/>
      <c r="P1012" s="270"/>
      <c r="Q1012" s="226"/>
      <c r="R1012" s="226"/>
      <c r="U1012" s="268"/>
      <c r="W1012" s="267"/>
    </row>
    <row r="1013" customFormat="false" ht="11.25" hidden="false" customHeight="false" outlineLevel="0" collapsed="false">
      <c r="A1013" s="268"/>
      <c r="B1013" s="268"/>
      <c r="C1013" s="267"/>
      <c r="D1013" s="269"/>
      <c r="E1013" s="269"/>
      <c r="F1013" s="269"/>
      <c r="G1013" s="270"/>
      <c r="H1013" s="270"/>
      <c r="I1013" s="270"/>
      <c r="J1013" s="270"/>
      <c r="K1013" s="271"/>
      <c r="L1013" s="267"/>
      <c r="M1013" s="267"/>
      <c r="N1013" s="270"/>
      <c r="O1013" s="270"/>
      <c r="P1013" s="270"/>
      <c r="Q1013" s="226"/>
      <c r="R1013" s="226"/>
      <c r="U1013" s="268"/>
      <c r="W1013" s="267"/>
    </row>
    <row r="1014" customFormat="false" ht="11.25" hidden="false" customHeight="false" outlineLevel="0" collapsed="false">
      <c r="A1014" s="268"/>
      <c r="B1014" s="268"/>
      <c r="C1014" s="267"/>
      <c r="D1014" s="269"/>
      <c r="E1014" s="269"/>
      <c r="F1014" s="269"/>
      <c r="G1014" s="270"/>
      <c r="H1014" s="270"/>
      <c r="I1014" s="270"/>
      <c r="J1014" s="270"/>
      <c r="K1014" s="271"/>
      <c r="L1014" s="267"/>
      <c r="M1014" s="267"/>
      <c r="N1014" s="270"/>
      <c r="O1014" s="270"/>
      <c r="P1014" s="270"/>
      <c r="Q1014" s="226"/>
      <c r="R1014" s="226"/>
      <c r="U1014" s="268"/>
      <c r="W1014" s="267"/>
    </row>
    <row r="1015" customFormat="false" ht="11.25" hidden="false" customHeight="false" outlineLevel="0" collapsed="false">
      <c r="A1015" s="268"/>
      <c r="B1015" s="268"/>
      <c r="C1015" s="267"/>
      <c r="D1015" s="269"/>
      <c r="E1015" s="269"/>
      <c r="F1015" s="269"/>
      <c r="G1015" s="270"/>
      <c r="H1015" s="270"/>
      <c r="I1015" s="270"/>
      <c r="J1015" s="270"/>
      <c r="K1015" s="271"/>
      <c r="L1015" s="267"/>
      <c r="M1015" s="267"/>
      <c r="N1015" s="270"/>
      <c r="O1015" s="270"/>
      <c r="P1015" s="270"/>
      <c r="Q1015" s="226"/>
      <c r="R1015" s="226"/>
      <c r="U1015" s="268"/>
      <c r="W1015" s="267"/>
    </row>
    <row r="1016" customFormat="false" ht="11.25" hidden="false" customHeight="false" outlineLevel="0" collapsed="false">
      <c r="A1016" s="268"/>
      <c r="B1016" s="268"/>
      <c r="C1016" s="267"/>
      <c r="D1016" s="269"/>
      <c r="E1016" s="269"/>
      <c r="F1016" s="269"/>
      <c r="G1016" s="270"/>
      <c r="H1016" s="270"/>
      <c r="I1016" s="270"/>
      <c r="J1016" s="270"/>
      <c r="K1016" s="271"/>
      <c r="L1016" s="267"/>
      <c r="M1016" s="267"/>
      <c r="N1016" s="270"/>
      <c r="O1016" s="270"/>
      <c r="P1016" s="270"/>
      <c r="Q1016" s="226"/>
      <c r="R1016" s="226"/>
      <c r="U1016" s="268"/>
      <c r="W1016" s="267"/>
    </row>
    <row r="1017" customFormat="false" ht="11.25" hidden="false" customHeight="false" outlineLevel="0" collapsed="false">
      <c r="A1017" s="268"/>
      <c r="B1017" s="268"/>
      <c r="C1017" s="267"/>
      <c r="D1017" s="269"/>
      <c r="E1017" s="269"/>
      <c r="F1017" s="269"/>
      <c r="G1017" s="270"/>
      <c r="H1017" s="270"/>
      <c r="I1017" s="270"/>
      <c r="J1017" s="270"/>
      <c r="K1017" s="271"/>
      <c r="L1017" s="267"/>
      <c r="M1017" s="267"/>
      <c r="N1017" s="270"/>
      <c r="O1017" s="270"/>
      <c r="P1017" s="270"/>
      <c r="Q1017" s="226"/>
      <c r="R1017" s="226"/>
      <c r="U1017" s="268"/>
      <c r="W1017" s="267"/>
    </row>
    <row r="1018" customFormat="false" ht="11.25" hidden="false" customHeight="false" outlineLevel="0" collapsed="false">
      <c r="A1018" s="268"/>
      <c r="B1018" s="268"/>
      <c r="C1018" s="267"/>
      <c r="D1018" s="269"/>
      <c r="E1018" s="269"/>
      <c r="F1018" s="269"/>
      <c r="G1018" s="270"/>
      <c r="H1018" s="270"/>
      <c r="I1018" s="270"/>
      <c r="J1018" s="270"/>
      <c r="K1018" s="271"/>
      <c r="L1018" s="267"/>
      <c r="M1018" s="267"/>
      <c r="N1018" s="270"/>
      <c r="O1018" s="270"/>
      <c r="P1018" s="270"/>
      <c r="Q1018" s="226"/>
      <c r="R1018" s="226"/>
      <c r="U1018" s="268"/>
      <c r="W1018" s="267"/>
    </row>
    <row r="1019" customFormat="false" ht="11.25" hidden="false" customHeight="false" outlineLevel="0" collapsed="false">
      <c r="A1019" s="268"/>
      <c r="B1019" s="268"/>
      <c r="C1019" s="267"/>
      <c r="D1019" s="269"/>
      <c r="E1019" s="269"/>
      <c r="F1019" s="269"/>
      <c r="G1019" s="270"/>
      <c r="H1019" s="270"/>
      <c r="I1019" s="270"/>
      <c r="J1019" s="270"/>
      <c r="K1019" s="271"/>
      <c r="L1019" s="267"/>
      <c r="M1019" s="267"/>
      <c r="N1019" s="270"/>
      <c r="O1019" s="270"/>
      <c r="P1019" s="270"/>
      <c r="Q1019" s="226"/>
      <c r="R1019" s="226"/>
      <c r="U1019" s="268"/>
      <c r="W1019" s="267"/>
    </row>
    <row r="1020" customFormat="false" ht="11.25" hidden="false" customHeight="false" outlineLevel="0" collapsed="false">
      <c r="A1020" s="268"/>
      <c r="B1020" s="268"/>
      <c r="C1020" s="267"/>
      <c r="D1020" s="269"/>
      <c r="E1020" s="269"/>
      <c r="F1020" s="269"/>
      <c r="G1020" s="270"/>
      <c r="H1020" s="270"/>
      <c r="I1020" s="270"/>
      <c r="J1020" s="270"/>
      <c r="K1020" s="271"/>
      <c r="L1020" s="267"/>
      <c r="M1020" s="267"/>
      <c r="N1020" s="270"/>
      <c r="O1020" s="270"/>
      <c r="P1020" s="270"/>
      <c r="Q1020" s="226"/>
      <c r="R1020" s="226"/>
      <c r="U1020" s="268"/>
      <c r="W1020" s="267"/>
    </row>
    <row r="1021" customFormat="false" ht="11.25" hidden="false" customHeight="false" outlineLevel="0" collapsed="false">
      <c r="A1021" s="268"/>
      <c r="B1021" s="268"/>
      <c r="C1021" s="267"/>
      <c r="D1021" s="269"/>
      <c r="E1021" s="269"/>
      <c r="F1021" s="269"/>
      <c r="G1021" s="270"/>
      <c r="H1021" s="270"/>
      <c r="I1021" s="270"/>
      <c r="J1021" s="270"/>
      <c r="K1021" s="271"/>
      <c r="L1021" s="267"/>
      <c r="M1021" s="267"/>
      <c r="N1021" s="270"/>
      <c r="O1021" s="270"/>
      <c r="P1021" s="270"/>
      <c r="Q1021" s="226"/>
      <c r="R1021" s="226"/>
      <c r="U1021" s="268"/>
      <c r="W1021" s="267"/>
    </row>
    <row r="1022" customFormat="false" ht="11.25" hidden="false" customHeight="false" outlineLevel="0" collapsed="false">
      <c r="A1022" s="268"/>
      <c r="B1022" s="268"/>
      <c r="C1022" s="267"/>
      <c r="D1022" s="269"/>
      <c r="E1022" s="269"/>
      <c r="F1022" s="269"/>
      <c r="G1022" s="270"/>
      <c r="H1022" s="270"/>
      <c r="I1022" s="270"/>
      <c r="J1022" s="270"/>
      <c r="K1022" s="271"/>
      <c r="L1022" s="267"/>
      <c r="M1022" s="267"/>
      <c r="N1022" s="270"/>
      <c r="O1022" s="270"/>
      <c r="P1022" s="270"/>
      <c r="Q1022" s="226"/>
      <c r="R1022" s="226"/>
      <c r="U1022" s="268"/>
      <c r="W1022" s="267"/>
    </row>
    <row r="1023" customFormat="false" ht="11.25" hidden="false" customHeight="false" outlineLevel="0" collapsed="false">
      <c r="A1023" s="268"/>
      <c r="B1023" s="268"/>
      <c r="C1023" s="267"/>
      <c r="D1023" s="269"/>
      <c r="E1023" s="269"/>
      <c r="F1023" s="269"/>
      <c r="G1023" s="270"/>
      <c r="H1023" s="270"/>
      <c r="I1023" s="270"/>
      <c r="J1023" s="270"/>
      <c r="K1023" s="271"/>
      <c r="L1023" s="267"/>
      <c r="M1023" s="267"/>
      <c r="N1023" s="270"/>
      <c r="O1023" s="270"/>
      <c r="P1023" s="270"/>
      <c r="Q1023" s="226"/>
      <c r="R1023" s="226"/>
      <c r="U1023" s="268"/>
      <c r="W1023" s="267"/>
    </row>
    <row r="1024" customFormat="false" ht="11.25" hidden="false" customHeight="false" outlineLevel="0" collapsed="false">
      <c r="A1024" s="268"/>
      <c r="B1024" s="268"/>
      <c r="C1024" s="267"/>
      <c r="D1024" s="269"/>
      <c r="E1024" s="269"/>
      <c r="F1024" s="269"/>
      <c r="G1024" s="270"/>
      <c r="H1024" s="270"/>
      <c r="I1024" s="270"/>
      <c r="J1024" s="270"/>
      <c r="K1024" s="271"/>
      <c r="L1024" s="267"/>
      <c r="M1024" s="267"/>
      <c r="N1024" s="270"/>
      <c r="O1024" s="270"/>
      <c r="P1024" s="270"/>
      <c r="Q1024" s="226"/>
      <c r="R1024" s="226"/>
      <c r="U1024" s="268"/>
      <c r="W1024" s="267"/>
    </row>
    <row r="1025" customFormat="false" ht="11.25" hidden="false" customHeight="false" outlineLevel="0" collapsed="false">
      <c r="A1025" s="268"/>
      <c r="B1025" s="268"/>
      <c r="C1025" s="267"/>
      <c r="D1025" s="269"/>
      <c r="E1025" s="269"/>
      <c r="F1025" s="269"/>
      <c r="G1025" s="270"/>
      <c r="H1025" s="270"/>
      <c r="I1025" s="270"/>
      <c r="J1025" s="270"/>
      <c r="K1025" s="271"/>
      <c r="L1025" s="267"/>
      <c r="M1025" s="267"/>
      <c r="N1025" s="270"/>
      <c r="O1025" s="270"/>
      <c r="P1025" s="270"/>
      <c r="Q1025" s="226"/>
      <c r="R1025" s="226"/>
      <c r="U1025" s="268"/>
      <c r="W1025" s="267"/>
    </row>
    <row r="1026" customFormat="false" ht="11.25" hidden="false" customHeight="false" outlineLevel="0" collapsed="false">
      <c r="A1026" s="268"/>
      <c r="B1026" s="268"/>
      <c r="C1026" s="267"/>
      <c r="D1026" s="269"/>
      <c r="E1026" s="269"/>
      <c r="F1026" s="269"/>
      <c r="G1026" s="270"/>
      <c r="H1026" s="270"/>
      <c r="I1026" s="270"/>
      <c r="J1026" s="270"/>
      <c r="K1026" s="271"/>
      <c r="L1026" s="267"/>
      <c r="M1026" s="267"/>
      <c r="N1026" s="270"/>
      <c r="O1026" s="270"/>
      <c r="P1026" s="270"/>
      <c r="Q1026" s="226"/>
      <c r="R1026" s="226"/>
      <c r="U1026" s="268"/>
      <c r="W1026" s="267"/>
    </row>
    <row r="1027" customFormat="false" ht="11.25" hidden="false" customHeight="false" outlineLevel="0" collapsed="false">
      <c r="A1027" s="268"/>
      <c r="B1027" s="268"/>
      <c r="C1027" s="267"/>
      <c r="D1027" s="269"/>
      <c r="E1027" s="269"/>
      <c r="F1027" s="269"/>
      <c r="G1027" s="270"/>
      <c r="H1027" s="270"/>
      <c r="I1027" s="270"/>
      <c r="J1027" s="270"/>
      <c r="K1027" s="271"/>
      <c r="L1027" s="267"/>
      <c r="M1027" s="267"/>
      <c r="N1027" s="270"/>
      <c r="O1027" s="270"/>
      <c r="P1027" s="270"/>
      <c r="Q1027" s="226"/>
      <c r="R1027" s="226"/>
      <c r="U1027" s="268"/>
      <c r="W1027" s="267"/>
    </row>
    <row r="1028" customFormat="false" ht="11.25" hidden="false" customHeight="false" outlineLevel="0" collapsed="false">
      <c r="A1028" s="268"/>
      <c r="B1028" s="268"/>
      <c r="C1028" s="267"/>
      <c r="D1028" s="269"/>
      <c r="E1028" s="269"/>
      <c r="F1028" s="269"/>
      <c r="G1028" s="270"/>
      <c r="H1028" s="270"/>
      <c r="I1028" s="270"/>
      <c r="J1028" s="270"/>
      <c r="K1028" s="271"/>
      <c r="L1028" s="267"/>
      <c r="M1028" s="267"/>
      <c r="N1028" s="270"/>
      <c r="O1028" s="270"/>
      <c r="P1028" s="270"/>
      <c r="Q1028" s="226"/>
      <c r="R1028" s="226"/>
      <c r="U1028" s="268"/>
      <c r="W1028" s="267"/>
    </row>
    <row r="1029" customFormat="false" ht="11.25" hidden="false" customHeight="false" outlineLevel="0" collapsed="false">
      <c r="A1029" s="268"/>
      <c r="B1029" s="268"/>
      <c r="C1029" s="267"/>
      <c r="D1029" s="269"/>
      <c r="E1029" s="269"/>
      <c r="F1029" s="269"/>
      <c r="G1029" s="270"/>
      <c r="H1029" s="270"/>
      <c r="I1029" s="270"/>
      <c r="J1029" s="270"/>
      <c r="K1029" s="271"/>
      <c r="L1029" s="267"/>
      <c r="M1029" s="267"/>
      <c r="N1029" s="270"/>
      <c r="O1029" s="270"/>
      <c r="P1029" s="270"/>
      <c r="Q1029" s="226"/>
      <c r="R1029" s="226"/>
      <c r="U1029" s="268"/>
      <c r="W1029" s="267"/>
    </row>
    <row r="1030" customFormat="false" ht="11.25" hidden="false" customHeight="false" outlineLevel="0" collapsed="false">
      <c r="A1030" s="268"/>
      <c r="B1030" s="268"/>
      <c r="C1030" s="267"/>
      <c r="D1030" s="269"/>
      <c r="E1030" s="269"/>
      <c r="F1030" s="269"/>
      <c r="G1030" s="270"/>
      <c r="H1030" s="270"/>
      <c r="I1030" s="270"/>
      <c r="J1030" s="270"/>
      <c r="K1030" s="271"/>
      <c r="L1030" s="267"/>
      <c r="M1030" s="267"/>
      <c r="N1030" s="270"/>
      <c r="O1030" s="270"/>
      <c r="P1030" s="270"/>
      <c r="Q1030" s="226"/>
      <c r="R1030" s="226"/>
      <c r="U1030" s="268"/>
      <c r="W1030" s="267"/>
    </row>
    <row r="1031" customFormat="false" ht="11.25" hidden="false" customHeight="false" outlineLevel="0" collapsed="false">
      <c r="A1031" s="268"/>
      <c r="B1031" s="268"/>
      <c r="C1031" s="267"/>
      <c r="D1031" s="269"/>
      <c r="E1031" s="269"/>
      <c r="F1031" s="269"/>
      <c r="G1031" s="270"/>
      <c r="H1031" s="270"/>
      <c r="I1031" s="270"/>
      <c r="J1031" s="270"/>
      <c r="K1031" s="271"/>
      <c r="L1031" s="267"/>
      <c r="M1031" s="267"/>
      <c r="N1031" s="270"/>
      <c r="O1031" s="270"/>
      <c r="P1031" s="270"/>
      <c r="Q1031" s="226"/>
      <c r="R1031" s="226"/>
      <c r="U1031" s="268"/>
      <c r="W1031" s="267"/>
    </row>
    <row r="1032" customFormat="false" ht="11.25" hidden="false" customHeight="false" outlineLevel="0" collapsed="false">
      <c r="A1032" s="268"/>
      <c r="B1032" s="268"/>
      <c r="C1032" s="267"/>
      <c r="D1032" s="269"/>
      <c r="E1032" s="269"/>
      <c r="F1032" s="269"/>
      <c r="G1032" s="270"/>
      <c r="H1032" s="270"/>
      <c r="I1032" s="270"/>
      <c r="J1032" s="270"/>
      <c r="K1032" s="271"/>
      <c r="L1032" s="267"/>
      <c r="M1032" s="267"/>
      <c r="N1032" s="270"/>
      <c r="O1032" s="270"/>
      <c r="P1032" s="270"/>
      <c r="Q1032" s="226"/>
      <c r="R1032" s="226"/>
      <c r="U1032" s="268"/>
      <c r="W1032" s="267"/>
    </row>
    <row r="1033" customFormat="false" ht="11.25" hidden="false" customHeight="false" outlineLevel="0" collapsed="false">
      <c r="A1033" s="268"/>
      <c r="B1033" s="268"/>
      <c r="C1033" s="267"/>
      <c r="D1033" s="269"/>
      <c r="E1033" s="269"/>
      <c r="F1033" s="269"/>
      <c r="G1033" s="270"/>
      <c r="H1033" s="270"/>
      <c r="I1033" s="270"/>
      <c r="J1033" s="270"/>
      <c r="K1033" s="271"/>
      <c r="L1033" s="267"/>
      <c r="M1033" s="267"/>
      <c r="N1033" s="270"/>
      <c r="O1033" s="270"/>
      <c r="P1033" s="270"/>
      <c r="Q1033" s="226"/>
      <c r="R1033" s="226"/>
      <c r="U1033" s="268"/>
      <c r="W1033" s="267"/>
    </row>
    <row r="1034" customFormat="false" ht="11.25" hidden="false" customHeight="false" outlineLevel="0" collapsed="false">
      <c r="A1034" s="268"/>
      <c r="B1034" s="268"/>
      <c r="C1034" s="267"/>
      <c r="D1034" s="269"/>
      <c r="E1034" s="269"/>
      <c r="F1034" s="269"/>
      <c r="G1034" s="270"/>
      <c r="H1034" s="270"/>
      <c r="I1034" s="270"/>
      <c r="J1034" s="270"/>
      <c r="K1034" s="271"/>
      <c r="L1034" s="267"/>
      <c r="M1034" s="267"/>
      <c r="N1034" s="270"/>
      <c r="O1034" s="270"/>
      <c r="P1034" s="270"/>
      <c r="Q1034" s="226"/>
      <c r="R1034" s="226"/>
      <c r="U1034" s="268"/>
      <c r="W1034" s="267"/>
    </row>
    <row r="1035" customFormat="false" ht="11.25" hidden="false" customHeight="false" outlineLevel="0" collapsed="false">
      <c r="A1035" s="268"/>
      <c r="B1035" s="268"/>
      <c r="C1035" s="267"/>
      <c r="D1035" s="269"/>
      <c r="E1035" s="269"/>
      <c r="F1035" s="269"/>
      <c r="G1035" s="270"/>
      <c r="H1035" s="270"/>
      <c r="I1035" s="270"/>
      <c r="J1035" s="270"/>
      <c r="K1035" s="271"/>
      <c r="L1035" s="267"/>
      <c r="M1035" s="267"/>
      <c r="N1035" s="270"/>
      <c r="O1035" s="270"/>
      <c r="P1035" s="270"/>
      <c r="Q1035" s="226"/>
      <c r="R1035" s="226"/>
      <c r="U1035" s="268"/>
      <c r="W1035" s="267"/>
    </row>
    <row r="1036" customFormat="false" ht="11.25" hidden="false" customHeight="false" outlineLevel="0" collapsed="false">
      <c r="A1036" s="268"/>
      <c r="B1036" s="268"/>
      <c r="C1036" s="267"/>
      <c r="D1036" s="269"/>
      <c r="E1036" s="269"/>
      <c r="F1036" s="269"/>
      <c r="G1036" s="270"/>
      <c r="H1036" s="270"/>
      <c r="I1036" s="270"/>
      <c r="J1036" s="270"/>
      <c r="K1036" s="271"/>
      <c r="L1036" s="267"/>
      <c r="M1036" s="267"/>
      <c r="N1036" s="270"/>
      <c r="O1036" s="270"/>
      <c r="P1036" s="270"/>
      <c r="Q1036" s="226"/>
      <c r="R1036" s="226"/>
      <c r="U1036" s="268"/>
      <c r="W1036" s="267"/>
    </row>
    <row r="1037" customFormat="false" ht="11.25" hidden="false" customHeight="false" outlineLevel="0" collapsed="false">
      <c r="A1037" s="268"/>
      <c r="B1037" s="268"/>
      <c r="C1037" s="267"/>
      <c r="D1037" s="269"/>
      <c r="E1037" s="269"/>
      <c r="F1037" s="269"/>
      <c r="G1037" s="270"/>
      <c r="H1037" s="270"/>
      <c r="I1037" s="270"/>
      <c r="J1037" s="270"/>
      <c r="K1037" s="271"/>
      <c r="L1037" s="267"/>
      <c r="M1037" s="267"/>
      <c r="N1037" s="270"/>
      <c r="O1037" s="270"/>
      <c r="P1037" s="270"/>
      <c r="Q1037" s="226"/>
      <c r="R1037" s="226"/>
      <c r="U1037" s="268"/>
      <c r="W1037" s="267"/>
    </row>
    <row r="1038" customFormat="false" ht="11.25" hidden="false" customHeight="false" outlineLevel="0" collapsed="false">
      <c r="A1038" s="268"/>
      <c r="B1038" s="268"/>
      <c r="C1038" s="267"/>
      <c r="D1038" s="269"/>
      <c r="E1038" s="269"/>
      <c r="F1038" s="269"/>
      <c r="G1038" s="270"/>
      <c r="H1038" s="270"/>
      <c r="I1038" s="270"/>
      <c r="J1038" s="270"/>
      <c r="K1038" s="271"/>
      <c r="L1038" s="267"/>
      <c r="M1038" s="267"/>
      <c r="N1038" s="270"/>
      <c r="O1038" s="270"/>
      <c r="P1038" s="270"/>
      <c r="Q1038" s="226"/>
      <c r="R1038" s="226"/>
      <c r="U1038" s="268"/>
      <c r="W1038" s="267"/>
    </row>
    <row r="1039" customFormat="false" ht="11.25" hidden="false" customHeight="false" outlineLevel="0" collapsed="false">
      <c r="A1039" s="268"/>
      <c r="B1039" s="268"/>
      <c r="C1039" s="267"/>
      <c r="D1039" s="269"/>
      <c r="E1039" s="269"/>
      <c r="F1039" s="269"/>
      <c r="G1039" s="270"/>
      <c r="H1039" s="270"/>
      <c r="I1039" s="270"/>
      <c r="J1039" s="270"/>
      <c r="K1039" s="271"/>
      <c r="L1039" s="267"/>
      <c r="M1039" s="267"/>
      <c r="N1039" s="270"/>
      <c r="O1039" s="270"/>
      <c r="P1039" s="270"/>
      <c r="Q1039" s="226"/>
      <c r="R1039" s="226"/>
      <c r="U1039" s="268"/>
      <c r="W1039" s="267"/>
    </row>
    <row r="1040" customFormat="false" ht="11.25" hidden="false" customHeight="false" outlineLevel="0" collapsed="false">
      <c r="A1040" s="268"/>
      <c r="B1040" s="268"/>
      <c r="C1040" s="267"/>
      <c r="D1040" s="269"/>
      <c r="E1040" s="269"/>
      <c r="F1040" s="269"/>
      <c r="G1040" s="270"/>
      <c r="H1040" s="270"/>
      <c r="I1040" s="270"/>
      <c r="J1040" s="270"/>
      <c r="K1040" s="271"/>
      <c r="L1040" s="267"/>
      <c r="M1040" s="267"/>
      <c r="N1040" s="270"/>
      <c r="O1040" s="270"/>
      <c r="P1040" s="270"/>
      <c r="Q1040" s="226"/>
      <c r="R1040" s="226"/>
      <c r="U1040" s="268"/>
      <c r="W1040" s="267"/>
    </row>
    <row r="1041" customFormat="false" ht="11.25" hidden="false" customHeight="false" outlineLevel="0" collapsed="false">
      <c r="A1041" s="268"/>
      <c r="B1041" s="268"/>
      <c r="C1041" s="267"/>
      <c r="D1041" s="269"/>
      <c r="E1041" s="269"/>
      <c r="F1041" s="269"/>
      <c r="G1041" s="270"/>
      <c r="H1041" s="270"/>
      <c r="I1041" s="270"/>
      <c r="J1041" s="270"/>
      <c r="K1041" s="271"/>
      <c r="L1041" s="267"/>
      <c r="M1041" s="267"/>
      <c r="N1041" s="270"/>
      <c r="O1041" s="270"/>
      <c r="P1041" s="270"/>
      <c r="Q1041" s="226"/>
      <c r="R1041" s="226"/>
      <c r="U1041" s="268"/>
      <c r="W1041" s="267"/>
    </row>
    <row r="1042" customFormat="false" ht="11.25" hidden="false" customHeight="false" outlineLevel="0" collapsed="false">
      <c r="A1042" s="268"/>
      <c r="B1042" s="268"/>
      <c r="C1042" s="267"/>
      <c r="D1042" s="269"/>
      <c r="E1042" s="269"/>
      <c r="F1042" s="269"/>
      <c r="G1042" s="270"/>
      <c r="H1042" s="270"/>
      <c r="I1042" s="270"/>
      <c r="J1042" s="270"/>
      <c r="K1042" s="271"/>
      <c r="L1042" s="267"/>
      <c r="M1042" s="267"/>
      <c r="N1042" s="270"/>
      <c r="O1042" s="270"/>
      <c r="P1042" s="270"/>
      <c r="Q1042" s="226"/>
      <c r="R1042" s="226"/>
      <c r="U1042" s="268"/>
      <c r="W1042" s="267"/>
    </row>
    <row r="1043" customFormat="false" ht="11.25" hidden="false" customHeight="false" outlineLevel="0" collapsed="false">
      <c r="A1043" s="268"/>
      <c r="B1043" s="268"/>
      <c r="C1043" s="267"/>
      <c r="D1043" s="269"/>
      <c r="E1043" s="269"/>
      <c r="F1043" s="269"/>
      <c r="G1043" s="270"/>
      <c r="H1043" s="270"/>
      <c r="I1043" s="270"/>
      <c r="J1043" s="270"/>
      <c r="K1043" s="271"/>
      <c r="L1043" s="267"/>
      <c r="M1043" s="267"/>
      <c r="N1043" s="270"/>
      <c r="O1043" s="270"/>
      <c r="P1043" s="270"/>
      <c r="Q1043" s="226"/>
      <c r="R1043" s="226"/>
      <c r="U1043" s="268"/>
      <c r="W1043" s="267"/>
    </row>
    <row r="1044" customFormat="false" ht="11.25" hidden="false" customHeight="false" outlineLevel="0" collapsed="false">
      <c r="A1044" s="268"/>
      <c r="B1044" s="268"/>
      <c r="C1044" s="267"/>
      <c r="D1044" s="269"/>
      <c r="E1044" s="269"/>
      <c r="F1044" s="269"/>
      <c r="G1044" s="270"/>
      <c r="H1044" s="270"/>
      <c r="I1044" s="270"/>
      <c r="J1044" s="270"/>
      <c r="K1044" s="271"/>
      <c r="L1044" s="267"/>
      <c r="M1044" s="267"/>
      <c r="N1044" s="270"/>
      <c r="O1044" s="270"/>
      <c r="P1044" s="270"/>
      <c r="Q1044" s="226"/>
      <c r="R1044" s="226"/>
      <c r="U1044" s="268"/>
      <c r="W1044" s="267"/>
    </row>
    <row r="1045" customFormat="false" ht="11.25" hidden="false" customHeight="false" outlineLevel="0" collapsed="false">
      <c r="A1045" s="268"/>
      <c r="B1045" s="268"/>
      <c r="C1045" s="267"/>
      <c r="D1045" s="269"/>
      <c r="E1045" s="269"/>
      <c r="F1045" s="269"/>
      <c r="G1045" s="270"/>
      <c r="H1045" s="270"/>
      <c r="I1045" s="270"/>
      <c r="J1045" s="270"/>
      <c r="K1045" s="271"/>
      <c r="L1045" s="267"/>
      <c r="M1045" s="267"/>
      <c r="N1045" s="270"/>
      <c r="O1045" s="270"/>
      <c r="P1045" s="270"/>
      <c r="Q1045" s="226"/>
      <c r="R1045" s="226"/>
      <c r="U1045" s="268"/>
      <c r="W1045" s="267"/>
    </row>
    <row r="1046" customFormat="false" ht="11.25" hidden="false" customHeight="false" outlineLevel="0" collapsed="false">
      <c r="A1046" s="268"/>
      <c r="B1046" s="268"/>
      <c r="C1046" s="267"/>
      <c r="D1046" s="269"/>
      <c r="E1046" s="269"/>
      <c r="F1046" s="269"/>
      <c r="G1046" s="270"/>
      <c r="H1046" s="270"/>
      <c r="I1046" s="270"/>
      <c r="J1046" s="270"/>
      <c r="K1046" s="271"/>
      <c r="L1046" s="267"/>
      <c r="M1046" s="267"/>
      <c r="N1046" s="270"/>
      <c r="O1046" s="270"/>
      <c r="P1046" s="270"/>
      <c r="Q1046" s="226"/>
      <c r="R1046" s="226"/>
      <c r="U1046" s="268"/>
      <c r="W1046" s="267"/>
    </row>
    <row r="1047" customFormat="false" ht="11.25" hidden="false" customHeight="false" outlineLevel="0" collapsed="false">
      <c r="A1047" s="268"/>
      <c r="B1047" s="268"/>
      <c r="C1047" s="267"/>
      <c r="D1047" s="269"/>
      <c r="E1047" s="269"/>
      <c r="F1047" s="269"/>
      <c r="G1047" s="270"/>
      <c r="H1047" s="270"/>
      <c r="I1047" s="270"/>
      <c r="J1047" s="270"/>
      <c r="K1047" s="271"/>
      <c r="L1047" s="267"/>
      <c r="M1047" s="267"/>
      <c r="N1047" s="270"/>
      <c r="O1047" s="270"/>
      <c r="P1047" s="270"/>
      <c r="Q1047" s="226"/>
      <c r="R1047" s="226"/>
      <c r="U1047" s="268"/>
      <c r="W1047" s="267"/>
    </row>
    <row r="1048" customFormat="false" ht="11.25" hidden="false" customHeight="false" outlineLevel="0" collapsed="false">
      <c r="A1048" s="268"/>
      <c r="B1048" s="268"/>
      <c r="C1048" s="267"/>
      <c r="D1048" s="269"/>
      <c r="E1048" s="269"/>
      <c r="F1048" s="269"/>
      <c r="G1048" s="270"/>
      <c r="H1048" s="270"/>
      <c r="I1048" s="270"/>
      <c r="J1048" s="270"/>
      <c r="K1048" s="271"/>
      <c r="L1048" s="267"/>
      <c r="M1048" s="267"/>
      <c r="N1048" s="270"/>
      <c r="O1048" s="270"/>
      <c r="P1048" s="270"/>
      <c r="Q1048" s="226"/>
      <c r="R1048" s="226"/>
      <c r="U1048" s="268"/>
      <c r="W1048" s="267"/>
    </row>
    <row r="1049" customFormat="false" ht="11.25" hidden="false" customHeight="false" outlineLevel="0" collapsed="false">
      <c r="A1049" s="268"/>
      <c r="B1049" s="268"/>
      <c r="C1049" s="267"/>
      <c r="D1049" s="269"/>
      <c r="E1049" s="269"/>
      <c r="F1049" s="269"/>
      <c r="G1049" s="270"/>
      <c r="H1049" s="270"/>
      <c r="I1049" s="270"/>
      <c r="J1049" s="270"/>
      <c r="K1049" s="271"/>
      <c r="L1049" s="267"/>
      <c r="M1049" s="267"/>
      <c r="N1049" s="270"/>
      <c r="O1049" s="270"/>
      <c r="P1049" s="270"/>
      <c r="Q1049" s="226"/>
      <c r="R1049" s="226"/>
      <c r="U1049" s="268"/>
      <c r="W1049" s="267"/>
    </row>
    <row r="1050" customFormat="false" ht="11.25" hidden="false" customHeight="false" outlineLevel="0" collapsed="false">
      <c r="A1050" s="268"/>
      <c r="B1050" s="268"/>
      <c r="C1050" s="267"/>
      <c r="D1050" s="269"/>
      <c r="E1050" s="269"/>
      <c r="F1050" s="269"/>
      <c r="G1050" s="270"/>
      <c r="H1050" s="270"/>
      <c r="I1050" s="270"/>
      <c r="J1050" s="270"/>
      <c r="K1050" s="271"/>
      <c r="L1050" s="267"/>
      <c r="M1050" s="267"/>
      <c r="N1050" s="270"/>
      <c r="O1050" s="270"/>
      <c r="P1050" s="270"/>
      <c r="Q1050" s="226"/>
      <c r="R1050" s="226"/>
      <c r="U1050" s="268"/>
      <c r="W1050" s="267"/>
    </row>
    <row r="1051" customFormat="false" ht="11.25" hidden="false" customHeight="false" outlineLevel="0" collapsed="false">
      <c r="A1051" s="268"/>
      <c r="B1051" s="268"/>
      <c r="C1051" s="267"/>
      <c r="D1051" s="269"/>
      <c r="E1051" s="269"/>
      <c r="F1051" s="269"/>
      <c r="G1051" s="270"/>
      <c r="H1051" s="270"/>
      <c r="I1051" s="270"/>
      <c r="J1051" s="270"/>
      <c r="K1051" s="271"/>
      <c r="L1051" s="267"/>
      <c r="M1051" s="267"/>
      <c r="N1051" s="270"/>
      <c r="O1051" s="270"/>
      <c r="P1051" s="270"/>
      <c r="Q1051" s="226"/>
      <c r="R1051" s="226"/>
      <c r="U1051" s="268"/>
      <c r="W1051" s="267"/>
    </row>
    <row r="1052" customFormat="false" ht="11.25" hidden="false" customHeight="false" outlineLevel="0" collapsed="false">
      <c r="A1052" s="268"/>
      <c r="B1052" s="268"/>
      <c r="C1052" s="267"/>
      <c r="D1052" s="269"/>
      <c r="E1052" s="269"/>
      <c r="F1052" s="269"/>
      <c r="G1052" s="270"/>
      <c r="H1052" s="270"/>
      <c r="I1052" s="270"/>
      <c r="J1052" s="270"/>
      <c r="K1052" s="271"/>
      <c r="L1052" s="267"/>
      <c r="M1052" s="267"/>
      <c r="N1052" s="270"/>
      <c r="O1052" s="270"/>
      <c r="P1052" s="270"/>
      <c r="Q1052" s="226"/>
      <c r="R1052" s="226"/>
      <c r="U1052" s="268"/>
      <c r="W1052" s="267"/>
    </row>
    <row r="1053" customFormat="false" ht="11.25" hidden="false" customHeight="false" outlineLevel="0" collapsed="false">
      <c r="A1053" s="268"/>
      <c r="B1053" s="268"/>
      <c r="C1053" s="267"/>
      <c r="D1053" s="269"/>
      <c r="E1053" s="269"/>
      <c r="F1053" s="269"/>
      <c r="G1053" s="270"/>
      <c r="H1053" s="270"/>
      <c r="I1053" s="270"/>
      <c r="J1053" s="270"/>
      <c r="K1053" s="271"/>
      <c r="L1053" s="267"/>
      <c r="M1053" s="267"/>
      <c r="N1053" s="270"/>
      <c r="O1053" s="270"/>
      <c r="P1053" s="270"/>
      <c r="Q1053" s="226"/>
      <c r="R1053" s="226"/>
      <c r="U1053" s="268"/>
      <c r="W1053" s="267"/>
    </row>
    <row r="1054" customFormat="false" ht="11.25" hidden="false" customHeight="false" outlineLevel="0" collapsed="false">
      <c r="A1054" s="268"/>
      <c r="B1054" s="268"/>
      <c r="C1054" s="267"/>
      <c r="D1054" s="269"/>
      <c r="E1054" s="269"/>
      <c r="F1054" s="269"/>
      <c r="G1054" s="270"/>
      <c r="H1054" s="270"/>
      <c r="I1054" s="270"/>
      <c r="J1054" s="270"/>
      <c r="K1054" s="271"/>
      <c r="L1054" s="267"/>
      <c r="M1054" s="267"/>
      <c r="N1054" s="270"/>
      <c r="O1054" s="270"/>
      <c r="P1054" s="270"/>
      <c r="Q1054" s="226"/>
      <c r="R1054" s="226"/>
      <c r="U1054" s="268"/>
      <c r="W1054" s="267"/>
    </row>
    <row r="1055" customFormat="false" ht="11.25" hidden="false" customHeight="false" outlineLevel="0" collapsed="false">
      <c r="A1055" s="268"/>
      <c r="B1055" s="268"/>
      <c r="C1055" s="267"/>
      <c r="D1055" s="269"/>
      <c r="E1055" s="269"/>
      <c r="F1055" s="269"/>
      <c r="G1055" s="270"/>
      <c r="H1055" s="270"/>
      <c r="I1055" s="270"/>
      <c r="J1055" s="270"/>
      <c r="K1055" s="271"/>
      <c r="L1055" s="267"/>
      <c r="M1055" s="267"/>
      <c r="N1055" s="270"/>
      <c r="O1055" s="270"/>
      <c r="P1055" s="270"/>
      <c r="Q1055" s="226"/>
      <c r="R1055" s="226"/>
      <c r="U1055" s="268"/>
      <c r="W1055" s="267"/>
    </row>
    <row r="1056" customFormat="false" ht="11.25" hidden="false" customHeight="false" outlineLevel="0" collapsed="false">
      <c r="A1056" s="268"/>
      <c r="B1056" s="268"/>
      <c r="C1056" s="267"/>
      <c r="D1056" s="269"/>
      <c r="E1056" s="269"/>
      <c r="F1056" s="269"/>
      <c r="G1056" s="270"/>
      <c r="H1056" s="270"/>
      <c r="I1056" s="270"/>
      <c r="J1056" s="270"/>
      <c r="K1056" s="271"/>
      <c r="L1056" s="267"/>
      <c r="M1056" s="267"/>
      <c r="N1056" s="270"/>
      <c r="O1056" s="270"/>
      <c r="P1056" s="270"/>
      <c r="Q1056" s="226"/>
      <c r="R1056" s="226"/>
      <c r="U1056" s="268"/>
      <c r="W1056" s="267"/>
    </row>
    <row r="1057" customFormat="false" ht="11.25" hidden="false" customHeight="false" outlineLevel="0" collapsed="false">
      <c r="A1057" s="268"/>
      <c r="B1057" s="268"/>
      <c r="C1057" s="267"/>
      <c r="D1057" s="269"/>
      <c r="E1057" s="269"/>
      <c r="F1057" s="269"/>
      <c r="G1057" s="270"/>
      <c r="H1057" s="270"/>
      <c r="I1057" s="270"/>
      <c r="J1057" s="270"/>
      <c r="K1057" s="271"/>
      <c r="L1057" s="267"/>
      <c r="M1057" s="267"/>
      <c r="N1057" s="270"/>
      <c r="O1057" s="270"/>
      <c r="P1057" s="270"/>
      <c r="Q1057" s="226"/>
      <c r="R1057" s="226"/>
      <c r="U1057" s="268"/>
      <c r="W1057" s="267"/>
    </row>
    <row r="1058" customFormat="false" ht="11.25" hidden="false" customHeight="false" outlineLevel="0" collapsed="false">
      <c r="A1058" s="268"/>
      <c r="B1058" s="268"/>
      <c r="C1058" s="267"/>
      <c r="D1058" s="269"/>
      <c r="E1058" s="269"/>
      <c r="F1058" s="269"/>
      <c r="G1058" s="270"/>
      <c r="H1058" s="270"/>
      <c r="I1058" s="270"/>
      <c r="J1058" s="270"/>
      <c r="K1058" s="271"/>
      <c r="L1058" s="267"/>
      <c r="M1058" s="267"/>
      <c r="N1058" s="270"/>
      <c r="O1058" s="270"/>
      <c r="P1058" s="270"/>
      <c r="Q1058" s="226"/>
      <c r="R1058" s="226"/>
      <c r="U1058" s="268"/>
      <c r="W1058" s="267"/>
    </row>
    <row r="1059" customFormat="false" ht="11.25" hidden="false" customHeight="false" outlineLevel="0" collapsed="false">
      <c r="A1059" s="268"/>
      <c r="B1059" s="268"/>
      <c r="C1059" s="267"/>
      <c r="D1059" s="269"/>
      <c r="E1059" s="269"/>
      <c r="F1059" s="269"/>
      <c r="G1059" s="270"/>
      <c r="H1059" s="270"/>
      <c r="I1059" s="270"/>
      <c r="J1059" s="270"/>
      <c r="K1059" s="271"/>
      <c r="L1059" s="267"/>
      <c r="M1059" s="267"/>
      <c r="N1059" s="270"/>
      <c r="O1059" s="270"/>
      <c r="P1059" s="270"/>
      <c r="Q1059" s="226"/>
      <c r="R1059" s="226"/>
      <c r="U1059" s="268"/>
      <c r="W1059" s="267"/>
    </row>
    <row r="1060" customFormat="false" ht="11.25" hidden="false" customHeight="false" outlineLevel="0" collapsed="false">
      <c r="A1060" s="268"/>
      <c r="B1060" s="268"/>
      <c r="C1060" s="267"/>
      <c r="D1060" s="269"/>
      <c r="E1060" s="269"/>
      <c r="F1060" s="269"/>
      <c r="G1060" s="270"/>
      <c r="H1060" s="270"/>
      <c r="I1060" s="270"/>
      <c r="J1060" s="270"/>
      <c r="K1060" s="271"/>
      <c r="L1060" s="267"/>
      <c r="M1060" s="267"/>
      <c r="N1060" s="270"/>
      <c r="O1060" s="270"/>
      <c r="P1060" s="270"/>
      <c r="Q1060" s="226"/>
      <c r="R1060" s="226"/>
      <c r="U1060" s="268"/>
      <c r="W1060" s="267"/>
    </row>
    <row r="1061" customFormat="false" ht="11.25" hidden="false" customHeight="false" outlineLevel="0" collapsed="false">
      <c r="A1061" s="268"/>
      <c r="B1061" s="268"/>
      <c r="C1061" s="267"/>
      <c r="D1061" s="269"/>
      <c r="E1061" s="269"/>
      <c r="F1061" s="269"/>
      <c r="G1061" s="270"/>
      <c r="H1061" s="270"/>
      <c r="I1061" s="270"/>
      <c r="J1061" s="270"/>
      <c r="K1061" s="271"/>
      <c r="L1061" s="267"/>
      <c r="M1061" s="267"/>
      <c r="N1061" s="270"/>
      <c r="O1061" s="270"/>
      <c r="P1061" s="270"/>
      <c r="Q1061" s="226"/>
      <c r="R1061" s="226"/>
      <c r="U1061" s="268"/>
      <c r="W1061" s="267"/>
    </row>
    <row r="1062" customFormat="false" ht="11.25" hidden="false" customHeight="false" outlineLevel="0" collapsed="false">
      <c r="A1062" s="268"/>
      <c r="B1062" s="268"/>
      <c r="C1062" s="267"/>
      <c r="D1062" s="269"/>
      <c r="E1062" s="269"/>
      <c r="F1062" s="269"/>
      <c r="G1062" s="270"/>
      <c r="H1062" s="270"/>
      <c r="I1062" s="270"/>
      <c r="J1062" s="270"/>
      <c r="K1062" s="271"/>
      <c r="L1062" s="267"/>
      <c r="M1062" s="267"/>
      <c r="N1062" s="270"/>
      <c r="O1062" s="270"/>
      <c r="P1062" s="270"/>
      <c r="Q1062" s="226"/>
      <c r="R1062" s="226"/>
      <c r="U1062" s="268"/>
      <c r="W1062" s="267"/>
    </row>
    <row r="1063" customFormat="false" ht="11.25" hidden="false" customHeight="false" outlineLevel="0" collapsed="false">
      <c r="A1063" s="268"/>
      <c r="B1063" s="268"/>
      <c r="C1063" s="267"/>
      <c r="D1063" s="269"/>
      <c r="E1063" s="269"/>
      <c r="F1063" s="269"/>
      <c r="G1063" s="270"/>
      <c r="H1063" s="270"/>
      <c r="I1063" s="270"/>
      <c r="J1063" s="270"/>
      <c r="K1063" s="271"/>
      <c r="L1063" s="267"/>
      <c r="M1063" s="267"/>
      <c r="N1063" s="270"/>
      <c r="O1063" s="270"/>
      <c r="P1063" s="270"/>
      <c r="Q1063" s="226"/>
      <c r="R1063" s="226"/>
      <c r="U1063" s="268"/>
      <c r="W1063" s="267"/>
    </row>
    <row r="1064" customFormat="false" ht="11.25" hidden="false" customHeight="false" outlineLevel="0" collapsed="false">
      <c r="A1064" s="268"/>
      <c r="B1064" s="268"/>
      <c r="C1064" s="267"/>
      <c r="D1064" s="269"/>
      <c r="E1064" s="269"/>
      <c r="F1064" s="269"/>
      <c r="G1064" s="270"/>
      <c r="H1064" s="270"/>
      <c r="I1064" s="270"/>
      <c r="J1064" s="270"/>
      <c r="K1064" s="271"/>
      <c r="L1064" s="267"/>
      <c r="M1064" s="267"/>
      <c r="N1064" s="270"/>
      <c r="O1064" s="270"/>
      <c r="P1064" s="270"/>
      <c r="Q1064" s="226"/>
      <c r="R1064" s="226"/>
      <c r="U1064" s="268"/>
      <c r="W1064" s="267"/>
    </row>
    <row r="1065" customFormat="false" ht="11.25" hidden="false" customHeight="false" outlineLevel="0" collapsed="false">
      <c r="A1065" s="268"/>
      <c r="B1065" s="268"/>
      <c r="C1065" s="267"/>
      <c r="D1065" s="269"/>
      <c r="E1065" s="269"/>
      <c r="F1065" s="269"/>
      <c r="G1065" s="270"/>
      <c r="H1065" s="270"/>
      <c r="I1065" s="270"/>
      <c r="J1065" s="270"/>
      <c r="K1065" s="271"/>
      <c r="L1065" s="267"/>
      <c r="M1065" s="267"/>
      <c r="N1065" s="270"/>
      <c r="O1065" s="270"/>
      <c r="P1065" s="270"/>
      <c r="Q1065" s="226"/>
      <c r="R1065" s="226"/>
      <c r="U1065" s="268"/>
      <c r="W1065" s="267"/>
    </row>
    <row r="1066" customFormat="false" ht="11.25" hidden="false" customHeight="false" outlineLevel="0" collapsed="false">
      <c r="A1066" s="268"/>
      <c r="B1066" s="268"/>
      <c r="C1066" s="267"/>
      <c r="D1066" s="269"/>
      <c r="E1066" s="269"/>
      <c r="F1066" s="269"/>
      <c r="G1066" s="270"/>
      <c r="H1066" s="270"/>
      <c r="I1066" s="270"/>
      <c r="J1066" s="270"/>
      <c r="K1066" s="271"/>
      <c r="L1066" s="267"/>
      <c r="M1066" s="267"/>
      <c r="N1066" s="270"/>
      <c r="O1066" s="270"/>
      <c r="P1066" s="270"/>
      <c r="Q1066" s="226"/>
      <c r="R1066" s="226"/>
      <c r="U1066" s="268"/>
      <c r="W1066" s="267"/>
    </row>
    <row r="1067" customFormat="false" ht="11.25" hidden="false" customHeight="false" outlineLevel="0" collapsed="false">
      <c r="A1067" s="268"/>
      <c r="B1067" s="268"/>
      <c r="C1067" s="267"/>
      <c r="D1067" s="269"/>
      <c r="E1067" s="269"/>
      <c r="F1067" s="269"/>
      <c r="G1067" s="270"/>
      <c r="H1067" s="270"/>
      <c r="I1067" s="270"/>
      <c r="J1067" s="270"/>
      <c r="K1067" s="271"/>
      <c r="L1067" s="267"/>
      <c r="M1067" s="267"/>
      <c r="N1067" s="270"/>
      <c r="O1067" s="270"/>
      <c r="P1067" s="270"/>
      <c r="Q1067" s="226"/>
      <c r="R1067" s="226"/>
      <c r="U1067" s="268"/>
      <c r="W1067" s="267"/>
    </row>
    <row r="1068" customFormat="false" ht="11.25" hidden="false" customHeight="false" outlineLevel="0" collapsed="false">
      <c r="A1068" s="268"/>
      <c r="B1068" s="268"/>
      <c r="C1068" s="267"/>
      <c r="D1068" s="269"/>
      <c r="E1068" s="269"/>
      <c r="F1068" s="269"/>
      <c r="G1068" s="270"/>
      <c r="H1068" s="270"/>
      <c r="I1068" s="270"/>
      <c r="J1068" s="270"/>
      <c r="K1068" s="271"/>
      <c r="L1068" s="267"/>
      <c r="M1068" s="267"/>
      <c r="N1068" s="270"/>
      <c r="O1068" s="270"/>
      <c r="P1068" s="270"/>
      <c r="Q1068" s="226"/>
      <c r="R1068" s="226"/>
      <c r="U1068" s="268"/>
      <c r="W1068" s="267"/>
    </row>
    <row r="1069" customFormat="false" ht="11.25" hidden="false" customHeight="false" outlineLevel="0" collapsed="false">
      <c r="A1069" s="268"/>
      <c r="B1069" s="268"/>
      <c r="C1069" s="267"/>
      <c r="D1069" s="269"/>
      <c r="E1069" s="269"/>
      <c r="F1069" s="269"/>
      <c r="G1069" s="270"/>
      <c r="H1069" s="270"/>
      <c r="I1069" s="270"/>
      <c r="J1069" s="270"/>
      <c r="K1069" s="271"/>
      <c r="L1069" s="267"/>
      <c r="M1069" s="267"/>
      <c r="N1069" s="270"/>
      <c r="O1069" s="270"/>
      <c r="P1069" s="270"/>
      <c r="Q1069" s="226"/>
      <c r="R1069" s="226"/>
      <c r="U1069" s="268"/>
      <c r="W1069" s="267"/>
    </row>
    <row r="1070" customFormat="false" ht="11.25" hidden="false" customHeight="false" outlineLevel="0" collapsed="false">
      <c r="A1070" s="268"/>
      <c r="B1070" s="268"/>
      <c r="C1070" s="267"/>
      <c r="D1070" s="269"/>
      <c r="E1070" s="269"/>
      <c r="F1070" s="269"/>
      <c r="G1070" s="270"/>
      <c r="H1070" s="270"/>
      <c r="I1070" s="270"/>
      <c r="J1070" s="270"/>
      <c r="K1070" s="271"/>
      <c r="L1070" s="267"/>
      <c r="M1070" s="267"/>
      <c r="N1070" s="270"/>
      <c r="O1070" s="270"/>
      <c r="P1070" s="270"/>
      <c r="Q1070" s="226"/>
      <c r="R1070" s="226"/>
      <c r="U1070" s="268"/>
      <c r="W1070" s="267"/>
    </row>
    <row r="1071" customFormat="false" ht="11.25" hidden="false" customHeight="false" outlineLevel="0" collapsed="false">
      <c r="A1071" s="268"/>
      <c r="B1071" s="268"/>
      <c r="C1071" s="267"/>
      <c r="D1071" s="269"/>
      <c r="E1071" s="269"/>
      <c r="F1071" s="269"/>
      <c r="G1071" s="270"/>
      <c r="H1071" s="270"/>
      <c r="I1071" s="270"/>
      <c r="J1071" s="270"/>
      <c r="K1071" s="271"/>
      <c r="L1071" s="267"/>
      <c r="M1071" s="267"/>
      <c r="N1071" s="270"/>
      <c r="O1071" s="270"/>
      <c r="P1071" s="270"/>
      <c r="Q1071" s="226"/>
      <c r="R1071" s="226"/>
      <c r="U1071" s="268"/>
      <c r="W1071" s="267"/>
    </row>
    <row r="1072" customFormat="false" ht="11.25" hidden="false" customHeight="false" outlineLevel="0" collapsed="false">
      <c r="A1072" s="268"/>
      <c r="B1072" s="268"/>
      <c r="C1072" s="267"/>
      <c r="D1072" s="269"/>
      <c r="E1072" s="269"/>
      <c r="F1072" s="269"/>
      <c r="G1072" s="270"/>
      <c r="H1072" s="270"/>
      <c r="I1072" s="270"/>
      <c r="J1072" s="270"/>
      <c r="K1072" s="271"/>
      <c r="L1072" s="267"/>
      <c r="M1072" s="267"/>
      <c r="N1072" s="270"/>
      <c r="O1072" s="270"/>
      <c r="P1072" s="270"/>
      <c r="Q1072" s="226"/>
      <c r="R1072" s="226"/>
      <c r="U1072" s="268"/>
      <c r="W1072" s="267"/>
    </row>
    <row r="1073" customFormat="false" ht="11.25" hidden="false" customHeight="false" outlineLevel="0" collapsed="false">
      <c r="A1073" s="268"/>
      <c r="B1073" s="268"/>
      <c r="C1073" s="267"/>
      <c r="D1073" s="269"/>
      <c r="E1073" s="269"/>
      <c r="F1073" s="269"/>
      <c r="G1073" s="270"/>
      <c r="H1073" s="270"/>
      <c r="I1073" s="270"/>
      <c r="J1073" s="270"/>
      <c r="K1073" s="271"/>
      <c r="L1073" s="267"/>
      <c r="M1073" s="267"/>
      <c r="N1073" s="270"/>
      <c r="O1073" s="270"/>
      <c r="P1073" s="270"/>
      <c r="Q1073" s="226"/>
      <c r="R1073" s="226"/>
      <c r="U1073" s="268"/>
      <c r="W1073" s="267"/>
    </row>
    <row r="1074" customFormat="false" ht="11.25" hidden="false" customHeight="false" outlineLevel="0" collapsed="false">
      <c r="A1074" s="268"/>
      <c r="B1074" s="268"/>
      <c r="C1074" s="267"/>
      <c r="D1074" s="269"/>
      <c r="E1074" s="269"/>
      <c r="F1074" s="269"/>
      <c r="G1074" s="270"/>
      <c r="H1074" s="270"/>
      <c r="I1074" s="270"/>
      <c r="J1074" s="270"/>
      <c r="K1074" s="271"/>
      <c r="L1074" s="267"/>
      <c r="M1074" s="267"/>
      <c r="N1074" s="270"/>
      <c r="O1074" s="270"/>
      <c r="P1074" s="270"/>
      <c r="Q1074" s="226"/>
      <c r="R1074" s="226"/>
      <c r="U1074" s="268"/>
      <c r="W1074" s="267"/>
    </row>
    <row r="1075" customFormat="false" ht="11.25" hidden="false" customHeight="false" outlineLevel="0" collapsed="false">
      <c r="A1075" s="268"/>
      <c r="B1075" s="268"/>
      <c r="C1075" s="267"/>
      <c r="D1075" s="269"/>
      <c r="E1075" s="269"/>
      <c r="F1075" s="269"/>
      <c r="G1075" s="270"/>
      <c r="H1075" s="270"/>
      <c r="I1075" s="270"/>
      <c r="J1075" s="270"/>
      <c r="K1075" s="271"/>
      <c r="L1075" s="267"/>
      <c r="M1075" s="267"/>
      <c r="N1075" s="270"/>
      <c r="O1075" s="270"/>
      <c r="P1075" s="270"/>
      <c r="Q1075" s="226"/>
      <c r="R1075" s="226"/>
      <c r="U1075" s="268"/>
      <c r="W1075" s="267"/>
    </row>
    <row r="1076" customFormat="false" ht="11.25" hidden="false" customHeight="false" outlineLevel="0" collapsed="false">
      <c r="A1076" s="268"/>
      <c r="B1076" s="268"/>
      <c r="C1076" s="267"/>
      <c r="D1076" s="269"/>
      <c r="E1076" s="269"/>
      <c r="F1076" s="269"/>
      <c r="G1076" s="270"/>
      <c r="H1076" s="270"/>
      <c r="I1076" s="270"/>
      <c r="J1076" s="270"/>
      <c r="K1076" s="271"/>
      <c r="L1076" s="267"/>
      <c r="M1076" s="267"/>
      <c r="N1076" s="270"/>
      <c r="O1076" s="270"/>
      <c r="P1076" s="270"/>
      <c r="Q1076" s="226"/>
      <c r="R1076" s="226"/>
      <c r="U1076" s="268"/>
      <c r="W1076" s="267"/>
    </row>
    <row r="1077" customFormat="false" ht="11.25" hidden="false" customHeight="false" outlineLevel="0" collapsed="false">
      <c r="A1077" s="268"/>
      <c r="B1077" s="268"/>
      <c r="C1077" s="267"/>
      <c r="D1077" s="269"/>
      <c r="E1077" s="269"/>
      <c r="F1077" s="269"/>
      <c r="G1077" s="270"/>
      <c r="H1077" s="270"/>
      <c r="I1077" s="270"/>
      <c r="J1077" s="270"/>
      <c r="K1077" s="271"/>
      <c r="L1077" s="267"/>
      <c r="M1077" s="267"/>
      <c r="N1077" s="270"/>
      <c r="O1077" s="270"/>
      <c r="P1077" s="270"/>
      <c r="Q1077" s="226"/>
      <c r="R1077" s="226"/>
      <c r="U1077" s="268"/>
      <c r="W1077" s="267"/>
    </row>
    <row r="1078" customFormat="false" ht="11.25" hidden="false" customHeight="false" outlineLevel="0" collapsed="false">
      <c r="A1078" s="268"/>
      <c r="B1078" s="268"/>
      <c r="C1078" s="267"/>
      <c r="D1078" s="269"/>
      <c r="E1078" s="269"/>
      <c r="F1078" s="269"/>
      <c r="G1078" s="270"/>
      <c r="H1078" s="270"/>
      <c r="I1078" s="270"/>
      <c r="J1078" s="270"/>
      <c r="K1078" s="271"/>
      <c r="L1078" s="267"/>
      <c r="M1078" s="267"/>
      <c r="N1078" s="270"/>
      <c r="O1078" s="270"/>
      <c r="P1078" s="270"/>
      <c r="Q1078" s="226"/>
      <c r="R1078" s="226"/>
      <c r="U1078" s="268"/>
      <c r="W1078" s="267"/>
    </row>
    <row r="1079" customFormat="false" ht="11.25" hidden="false" customHeight="false" outlineLevel="0" collapsed="false">
      <c r="A1079" s="268"/>
      <c r="B1079" s="268"/>
      <c r="C1079" s="267"/>
      <c r="D1079" s="269"/>
      <c r="E1079" s="269"/>
      <c r="F1079" s="269"/>
      <c r="G1079" s="270"/>
      <c r="H1079" s="270"/>
      <c r="I1079" s="270"/>
      <c r="J1079" s="270"/>
      <c r="K1079" s="271"/>
      <c r="L1079" s="267"/>
      <c r="M1079" s="267"/>
      <c r="N1079" s="270"/>
      <c r="O1079" s="270"/>
      <c r="P1079" s="270"/>
      <c r="Q1079" s="226"/>
      <c r="R1079" s="226"/>
      <c r="U1079" s="268"/>
      <c r="W1079" s="267"/>
    </row>
    <row r="1080" customFormat="false" ht="11.25" hidden="false" customHeight="false" outlineLevel="0" collapsed="false">
      <c r="A1080" s="268"/>
      <c r="B1080" s="268"/>
      <c r="C1080" s="267"/>
      <c r="D1080" s="269"/>
      <c r="E1080" s="269"/>
      <c r="F1080" s="269"/>
      <c r="G1080" s="270"/>
      <c r="H1080" s="270"/>
      <c r="I1080" s="270"/>
      <c r="J1080" s="270"/>
      <c r="K1080" s="271"/>
      <c r="L1080" s="267"/>
      <c r="M1080" s="267"/>
      <c r="N1080" s="270"/>
      <c r="O1080" s="270"/>
      <c r="P1080" s="270"/>
      <c r="Q1080" s="226"/>
      <c r="R1080" s="226"/>
      <c r="U1080" s="268"/>
      <c r="W1080" s="267"/>
    </row>
    <row r="1081" customFormat="false" ht="11.25" hidden="false" customHeight="false" outlineLevel="0" collapsed="false">
      <c r="A1081" s="268"/>
      <c r="B1081" s="268"/>
      <c r="C1081" s="267"/>
      <c r="D1081" s="269"/>
      <c r="E1081" s="269"/>
      <c r="F1081" s="269"/>
      <c r="G1081" s="270"/>
      <c r="H1081" s="270"/>
      <c r="I1081" s="270"/>
      <c r="J1081" s="270"/>
      <c r="K1081" s="271"/>
      <c r="L1081" s="267"/>
      <c r="M1081" s="267"/>
      <c r="N1081" s="270"/>
      <c r="O1081" s="270"/>
      <c r="P1081" s="270"/>
      <c r="Q1081" s="226"/>
      <c r="R1081" s="226"/>
      <c r="U1081" s="268"/>
      <c r="W1081" s="267"/>
    </row>
    <row r="1082" customFormat="false" ht="11.25" hidden="false" customHeight="false" outlineLevel="0" collapsed="false">
      <c r="A1082" s="268"/>
      <c r="B1082" s="268"/>
      <c r="C1082" s="267"/>
      <c r="D1082" s="269"/>
      <c r="E1082" s="269"/>
      <c r="F1082" s="269"/>
      <c r="G1082" s="270"/>
      <c r="H1082" s="270"/>
      <c r="I1082" s="270"/>
      <c r="J1082" s="270"/>
      <c r="K1082" s="271"/>
      <c r="L1082" s="267"/>
      <c r="M1082" s="267"/>
      <c r="N1082" s="270"/>
      <c r="O1082" s="270"/>
      <c r="P1082" s="270"/>
      <c r="Q1082" s="226"/>
      <c r="R1082" s="226"/>
      <c r="U1082" s="268"/>
      <c r="W1082" s="267"/>
    </row>
    <row r="1083" customFormat="false" ht="11.25" hidden="false" customHeight="false" outlineLevel="0" collapsed="false">
      <c r="A1083" s="268"/>
      <c r="B1083" s="268"/>
      <c r="C1083" s="267"/>
      <c r="D1083" s="269"/>
      <c r="E1083" s="269"/>
      <c r="F1083" s="269"/>
      <c r="G1083" s="270"/>
      <c r="H1083" s="270"/>
      <c r="I1083" s="270"/>
      <c r="J1083" s="270"/>
      <c r="K1083" s="271"/>
      <c r="L1083" s="267"/>
      <c r="M1083" s="267"/>
      <c r="N1083" s="270"/>
      <c r="O1083" s="270"/>
      <c r="P1083" s="270"/>
      <c r="Q1083" s="226"/>
      <c r="R1083" s="226"/>
      <c r="U1083" s="268"/>
      <c r="W1083" s="267"/>
    </row>
    <row r="1084" customFormat="false" ht="11.25" hidden="false" customHeight="false" outlineLevel="0" collapsed="false">
      <c r="A1084" s="268"/>
      <c r="B1084" s="268"/>
      <c r="C1084" s="267"/>
      <c r="D1084" s="269"/>
      <c r="E1084" s="269"/>
      <c r="F1084" s="269"/>
      <c r="G1084" s="270"/>
      <c r="H1084" s="270"/>
      <c r="I1084" s="270"/>
      <c r="J1084" s="270"/>
      <c r="K1084" s="271"/>
      <c r="L1084" s="267"/>
      <c r="M1084" s="267"/>
      <c r="N1084" s="270"/>
      <c r="O1084" s="270"/>
      <c r="P1084" s="270"/>
      <c r="Q1084" s="226"/>
      <c r="R1084" s="226"/>
      <c r="U1084" s="268"/>
      <c r="W1084" s="267"/>
    </row>
    <row r="1085" customFormat="false" ht="11.25" hidden="false" customHeight="false" outlineLevel="0" collapsed="false">
      <c r="A1085" s="268"/>
      <c r="B1085" s="268"/>
      <c r="C1085" s="267"/>
      <c r="D1085" s="269"/>
      <c r="E1085" s="269"/>
      <c r="F1085" s="269"/>
      <c r="G1085" s="270"/>
      <c r="H1085" s="270"/>
      <c r="I1085" s="270"/>
      <c r="J1085" s="270"/>
      <c r="K1085" s="271"/>
      <c r="L1085" s="267"/>
      <c r="M1085" s="267"/>
      <c r="N1085" s="270"/>
      <c r="O1085" s="270"/>
      <c r="P1085" s="270"/>
      <c r="Q1085" s="226"/>
      <c r="R1085" s="226"/>
      <c r="U1085" s="268"/>
      <c r="W1085" s="267"/>
    </row>
    <row r="1086" customFormat="false" ht="11.25" hidden="false" customHeight="false" outlineLevel="0" collapsed="false">
      <c r="A1086" s="268"/>
      <c r="B1086" s="268"/>
      <c r="C1086" s="267"/>
      <c r="D1086" s="269"/>
      <c r="E1086" s="269"/>
      <c r="F1086" s="269"/>
      <c r="G1086" s="270"/>
      <c r="H1086" s="270"/>
      <c r="I1086" s="270"/>
      <c r="J1086" s="270"/>
      <c r="K1086" s="271"/>
      <c r="L1086" s="267"/>
      <c r="M1086" s="267"/>
      <c r="N1086" s="270"/>
      <c r="O1086" s="270"/>
      <c r="P1086" s="270"/>
      <c r="Q1086" s="226"/>
      <c r="R1086" s="226"/>
      <c r="U1086" s="268"/>
      <c r="W1086" s="267"/>
    </row>
    <row r="1087" customFormat="false" ht="11.25" hidden="false" customHeight="false" outlineLevel="0" collapsed="false">
      <c r="A1087" s="268"/>
      <c r="B1087" s="268"/>
      <c r="C1087" s="267"/>
      <c r="D1087" s="269"/>
      <c r="E1087" s="269"/>
      <c r="F1087" s="269"/>
      <c r="G1087" s="270"/>
      <c r="H1087" s="270"/>
      <c r="I1087" s="270"/>
      <c r="J1087" s="270"/>
      <c r="K1087" s="271"/>
      <c r="L1087" s="267"/>
      <c r="M1087" s="267"/>
      <c r="N1087" s="270"/>
      <c r="O1087" s="270"/>
      <c r="P1087" s="270"/>
      <c r="Q1087" s="226"/>
      <c r="R1087" s="226"/>
      <c r="U1087" s="268"/>
      <c r="W1087" s="267"/>
    </row>
    <row r="1088" customFormat="false" ht="11.25" hidden="false" customHeight="false" outlineLevel="0" collapsed="false">
      <c r="A1088" s="268"/>
      <c r="B1088" s="268"/>
      <c r="C1088" s="267"/>
      <c r="D1088" s="269"/>
      <c r="E1088" s="269"/>
      <c r="F1088" s="269"/>
      <c r="G1088" s="270"/>
      <c r="H1088" s="270"/>
      <c r="I1088" s="270"/>
      <c r="J1088" s="270"/>
      <c r="K1088" s="271"/>
      <c r="L1088" s="267"/>
      <c r="M1088" s="267"/>
      <c r="N1088" s="270"/>
      <c r="O1088" s="270"/>
      <c r="P1088" s="270"/>
      <c r="Q1088" s="226"/>
      <c r="R1088" s="226"/>
      <c r="U1088" s="268"/>
      <c r="W1088" s="267"/>
    </row>
    <row r="1089" customFormat="false" ht="11.25" hidden="false" customHeight="false" outlineLevel="0" collapsed="false">
      <c r="A1089" s="268"/>
      <c r="B1089" s="268"/>
      <c r="C1089" s="267"/>
      <c r="D1089" s="269"/>
      <c r="E1089" s="269"/>
      <c r="F1089" s="269"/>
      <c r="G1089" s="270"/>
      <c r="H1089" s="270"/>
      <c r="I1089" s="270"/>
      <c r="J1089" s="270"/>
      <c r="K1089" s="271"/>
      <c r="L1089" s="267"/>
      <c r="M1089" s="267"/>
      <c r="N1089" s="270"/>
      <c r="O1089" s="270"/>
      <c r="P1089" s="270"/>
      <c r="Q1089" s="226"/>
      <c r="R1089" s="226"/>
      <c r="U1089" s="268"/>
      <c r="W1089" s="267"/>
    </row>
    <row r="1090" customFormat="false" ht="11.25" hidden="false" customHeight="false" outlineLevel="0" collapsed="false">
      <c r="A1090" s="268"/>
      <c r="B1090" s="268"/>
      <c r="C1090" s="267"/>
      <c r="D1090" s="269"/>
      <c r="E1090" s="269"/>
      <c r="F1090" s="269"/>
      <c r="G1090" s="270"/>
      <c r="H1090" s="270"/>
      <c r="I1090" s="270"/>
      <c r="J1090" s="270"/>
      <c r="K1090" s="271"/>
      <c r="L1090" s="267"/>
      <c r="M1090" s="267"/>
      <c r="N1090" s="270"/>
      <c r="O1090" s="270"/>
      <c r="P1090" s="270"/>
      <c r="Q1090" s="226"/>
      <c r="R1090" s="226"/>
      <c r="U1090" s="268"/>
      <c r="W1090" s="267"/>
    </row>
    <row r="1091" customFormat="false" ht="11.25" hidden="false" customHeight="false" outlineLevel="0" collapsed="false">
      <c r="A1091" s="268"/>
      <c r="B1091" s="268"/>
      <c r="C1091" s="267"/>
      <c r="D1091" s="269"/>
      <c r="E1091" s="269"/>
      <c r="F1091" s="269"/>
      <c r="G1091" s="270"/>
      <c r="H1091" s="270"/>
      <c r="I1091" s="270"/>
      <c r="J1091" s="270"/>
      <c r="K1091" s="271"/>
      <c r="L1091" s="267"/>
      <c r="M1091" s="267"/>
      <c r="N1091" s="270"/>
      <c r="O1091" s="270"/>
      <c r="P1091" s="270"/>
      <c r="Q1091" s="226"/>
      <c r="R1091" s="226"/>
      <c r="U1091" s="268"/>
      <c r="W1091" s="267"/>
    </row>
    <row r="1092" customFormat="false" ht="11.25" hidden="false" customHeight="false" outlineLevel="0" collapsed="false">
      <c r="A1092" s="268"/>
      <c r="B1092" s="268"/>
      <c r="C1092" s="267"/>
      <c r="D1092" s="269"/>
      <c r="E1092" s="269"/>
      <c r="F1092" s="269"/>
      <c r="G1092" s="270"/>
      <c r="H1092" s="270"/>
      <c r="I1092" s="270"/>
      <c r="J1092" s="270"/>
      <c r="K1092" s="271"/>
      <c r="L1092" s="267"/>
      <c r="M1092" s="267"/>
      <c r="N1092" s="270"/>
      <c r="O1092" s="270"/>
      <c r="P1092" s="270"/>
      <c r="Q1092" s="226"/>
      <c r="R1092" s="226"/>
      <c r="U1092" s="268"/>
      <c r="W1092" s="267"/>
    </row>
    <row r="1093" customFormat="false" ht="11.25" hidden="false" customHeight="false" outlineLevel="0" collapsed="false">
      <c r="A1093" s="268"/>
      <c r="B1093" s="268"/>
      <c r="C1093" s="267"/>
      <c r="D1093" s="269"/>
      <c r="E1093" s="269"/>
      <c r="F1093" s="269"/>
      <c r="G1093" s="270"/>
      <c r="H1093" s="270"/>
      <c r="I1093" s="270"/>
      <c r="J1093" s="270"/>
      <c r="K1093" s="271"/>
      <c r="L1093" s="267"/>
      <c r="M1093" s="267"/>
      <c r="N1093" s="270"/>
      <c r="O1093" s="270"/>
      <c r="P1093" s="270"/>
      <c r="Q1093" s="226"/>
      <c r="R1093" s="226"/>
      <c r="U1093" s="268"/>
      <c r="W1093" s="267"/>
    </row>
    <row r="1094" customFormat="false" ht="11.25" hidden="false" customHeight="false" outlineLevel="0" collapsed="false">
      <c r="A1094" s="268"/>
      <c r="B1094" s="268"/>
      <c r="C1094" s="267"/>
      <c r="D1094" s="269"/>
      <c r="E1094" s="269"/>
      <c r="F1094" s="269"/>
      <c r="G1094" s="270"/>
      <c r="H1094" s="270"/>
      <c r="I1094" s="270"/>
      <c r="J1094" s="270"/>
      <c r="K1094" s="271"/>
      <c r="L1094" s="267"/>
      <c r="M1094" s="267"/>
      <c r="N1094" s="270"/>
      <c r="O1094" s="270"/>
      <c r="P1094" s="270"/>
      <c r="Q1094" s="226"/>
      <c r="R1094" s="226"/>
      <c r="U1094" s="268"/>
      <c r="W1094" s="267"/>
    </row>
    <row r="1095" customFormat="false" ht="11.25" hidden="false" customHeight="false" outlineLevel="0" collapsed="false">
      <c r="A1095" s="268"/>
      <c r="B1095" s="268"/>
      <c r="C1095" s="267"/>
      <c r="D1095" s="269"/>
      <c r="E1095" s="269"/>
      <c r="F1095" s="269"/>
      <c r="G1095" s="270"/>
      <c r="H1095" s="270"/>
      <c r="I1095" s="270"/>
      <c r="J1095" s="270"/>
      <c r="K1095" s="271"/>
      <c r="L1095" s="267"/>
      <c r="M1095" s="267"/>
      <c r="N1095" s="270"/>
      <c r="O1095" s="270"/>
      <c r="P1095" s="270"/>
      <c r="Q1095" s="226"/>
      <c r="R1095" s="226"/>
      <c r="U1095" s="268"/>
      <c r="W1095" s="267"/>
    </row>
    <row r="1096" customFormat="false" ht="11.25" hidden="false" customHeight="false" outlineLevel="0" collapsed="false">
      <c r="A1096" s="268"/>
      <c r="B1096" s="268"/>
      <c r="C1096" s="267"/>
      <c r="D1096" s="269"/>
      <c r="E1096" s="269"/>
      <c r="F1096" s="269"/>
      <c r="G1096" s="270"/>
      <c r="H1096" s="270"/>
      <c r="I1096" s="270"/>
      <c r="J1096" s="270"/>
      <c r="K1096" s="271"/>
      <c r="L1096" s="267"/>
      <c r="M1096" s="267"/>
      <c r="N1096" s="270"/>
      <c r="O1096" s="270"/>
      <c r="P1096" s="270"/>
      <c r="Q1096" s="226"/>
      <c r="R1096" s="226"/>
      <c r="U1096" s="268"/>
      <c r="W1096" s="267"/>
    </row>
    <row r="1097" customFormat="false" ht="11.25" hidden="false" customHeight="false" outlineLevel="0" collapsed="false">
      <c r="A1097" s="268"/>
      <c r="B1097" s="268"/>
      <c r="C1097" s="267"/>
      <c r="D1097" s="269"/>
      <c r="E1097" s="269"/>
      <c r="F1097" s="269"/>
      <c r="G1097" s="270"/>
      <c r="H1097" s="270"/>
      <c r="I1097" s="270"/>
      <c r="J1097" s="270"/>
      <c r="K1097" s="271"/>
      <c r="L1097" s="267"/>
      <c r="M1097" s="267"/>
      <c r="N1097" s="270"/>
      <c r="O1097" s="270"/>
      <c r="P1097" s="270"/>
      <c r="Q1097" s="226"/>
      <c r="R1097" s="226"/>
      <c r="U1097" s="268"/>
      <c r="W1097" s="267"/>
    </row>
    <row r="1098" customFormat="false" ht="11.25" hidden="false" customHeight="false" outlineLevel="0" collapsed="false">
      <c r="A1098" s="268"/>
      <c r="B1098" s="268"/>
      <c r="C1098" s="267"/>
      <c r="D1098" s="269"/>
      <c r="E1098" s="269"/>
      <c r="F1098" s="269"/>
      <c r="G1098" s="270"/>
      <c r="H1098" s="270"/>
      <c r="I1098" s="270"/>
      <c r="J1098" s="270"/>
      <c r="K1098" s="271"/>
      <c r="L1098" s="267"/>
      <c r="M1098" s="267"/>
      <c r="N1098" s="270"/>
      <c r="O1098" s="270"/>
      <c r="P1098" s="270"/>
      <c r="Q1098" s="226"/>
      <c r="R1098" s="226"/>
      <c r="U1098" s="268"/>
      <c r="W1098" s="267"/>
    </row>
    <row r="1099" customFormat="false" ht="11.25" hidden="false" customHeight="false" outlineLevel="0" collapsed="false">
      <c r="A1099" s="268"/>
      <c r="B1099" s="268"/>
      <c r="C1099" s="267"/>
      <c r="D1099" s="269"/>
      <c r="E1099" s="269"/>
      <c r="F1099" s="269"/>
      <c r="G1099" s="270"/>
      <c r="H1099" s="270"/>
      <c r="I1099" s="270"/>
      <c r="J1099" s="270"/>
      <c r="K1099" s="271"/>
      <c r="L1099" s="267"/>
      <c r="M1099" s="267"/>
      <c r="N1099" s="270"/>
      <c r="O1099" s="270"/>
      <c r="P1099" s="270"/>
      <c r="Q1099" s="226"/>
      <c r="R1099" s="226"/>
      <c r="U1099" s="268"/>
      <c r="W1099" s="267"/>
    </row>
    <row r="1100" customFormat="false" ht="11.25" hidden="false" customHeight="false" outlineLevel="0" collapsed="false">
      <c r="A1100" s="268"/>
      <c r="B1100" s="268"/>
      <c r="C1100" s="267"/>
      <c r="D1100" s="269"/>
      <c r="E1100" s="269"/>
      <c r="F1100" s="269"/>
      <c r="G1100" s="270"/>
      <c r="H1100" s="270"/>
      <c r="I1100" s="270"/>
      <c r="J1100" s="270"/>
      <c r="K1100" s="271"/>
      <c r="L1100" s="267"/>
      <c r="M1100" s="267"/>
      <c r="N1100" s="270"/>
      <c r="O1100" s="270"/>
      <c r="P1100" s="270"/>
      <c r="Q1100" s="226"/>
      <c r="R1100" s="226"/>
      <c r="U1100" s="268"/>
      <c r="W1100" s="267"/>
    </row>
    <row r="1101" customFormat="false" ht="11.25" hidden="false" customHeight="false" outlineLevel="0" collapsed="false">
      <c r="A1101" s="268"/>
      <c r="B1101" s="268"/>
      <c r="C1101" s="267"/>
      <c r="D1101" s="269"/>
      <c r="E1101" s="269"/>
      <c r="F1101" s="269"/>
      <c r="G1101" s="270"/>
      <c r="H1101" s="270"/>
      <c r="I1101" s="270"/>
      <c r="J1101" s="270"/>
      <c r="K1101" s="271"/>
      <c r="L1101" s="267"/>
      <c r="M1101" s="267"/>
      <c r="N1101" s="270"/>
      <c r="O1101" s="270"/>
      <c r="P1101" s="270"/>
      <c r="Q1101" s="226"/>
      <c r="R1101" s="226"/>
      <c r="U1101" s="268"/>
      <c r="W1101" s="267"/>
    </row>
    <row r="1102" customFormat="false" ht="11.25" hidden="false" customHeight="false" outlineLevel="0" collapsed="false">
      <c r="A1102" s="268"/>
      <c r="B1102" s="268"/>
      <c r="C1102" s="267"/>
      <c r="D1102" s="269"/>
      <c r="E1102" s="269"/>
      <c r="F1102" s="269"/>
      <c r="G1102" s="270"/>
      <c r="H1102" s="270"/>
      <c r="I1102" s="270"/>
      <c r="J1102" s="270"/>
      <c r="K1102" s="271"/>
      <c r="L1102" s="267"/>
      <c r="M1102" s="267"/>
      <c r="N1102" s="270"/>
      <c r="O1102" s="270"/>
      <c r="P1102" s="270"/>
      <c r="Q1102" s="226"/>
      <c r="R1102" s="226"/>
      <c r="U1102" s="268"/>
      <c r="W1102" s="267"/>
    </row>
    <row r="1103" customFormat="false" ht="11.25" hidden="false" customHeight="false" outlineLevel="0" collapsed="false">
      <c r="A1103" s="268"/>
      <c r="B1103" s="268"/>
      <c r="C1103" s="267"/>
      <c r="D1103" s="269"/>
      <c r="E1103" s="269"/>
      <c r="F1103" s="269"/>
      <c r="G1103" s="270"/>
      <c r="H1103" s="270"/>
      <c r="I1103" s="270"/>
      <c r="J1103" s="270"/>
      <c r="K1103" s="271"/>
      <c r="L1103" s="267"/>
      <c r="M1103" s="267"/>
      <c r="N1103" s="270"/>
      <c r="O1103" s="270"/>
      <c r="P1103" s="270"/>
      <c r="Q1103" s="226"/>
      <c r="R1103" s="226"/>
      <c r="U1103" s="268"/>
      <c r="W1103" s="267"/>
    </row>
    <row r="1104" customFormat="false" ht="11.25" hidden="false" customHeight="false" outlineLevel="0" collapsed="false">
      <c r="A1104" s="268"/>
      <c r="B1104" s="268"/>
      <c r="C1104" s="267"/>
      <c r="D1104" s="269"/>
      <c r="E1104" s="269"/>
      <c r="F1104" s="269"/>
      <c r="G1104" s="270"/>
      <c r="H1104" s="270"/>
      <c r="I1104" s="270"/>
      <c r="J1104" s="270"/>
      <c r="K1104" s="271"/>
      <c r="L1104" s="267"/>
      <c r="M1104" s="267"/>
      <c r="N1104" s="270"/>
      <c r="O1104" s="270"/>
      <c r="P1104" s="270"/>
      <c r="Q1104" s="226"/>
      <c r="R1104" s="226"/>
      <c r="U1104" s="268"/>
      <c r="W1104" s="267"/>
    </row>
    <row r="1105" customFormat="false" ht="11.25" hidden="false" customHeight="false" outlineLevel="0" collapsed="false">
      <c r="A1105" s="268"/>
      <c r="B1105" s="268"/>
      <c r="C1105" s="267"/>
      <c r="D1105" s="269"/>
      <c r="E1105" s="269"/>
      <c r="F1105" s="269"/>
      <c r="G1105" s="270"/>
      <c r="H1105" s="270"/>
      <c r="I1105" s="270"/>
      <c r="J1105" s="270"/>
      <c r="K1105" s="271"/>
      <c r="L1105" s="267"/>
      <c r="M1105" s="267"/>
      <c r="N1105" s="270"/>
      <c r="O1105" s="270"/>
      <c r="P1105" s="270"/>
      <c r="Q1105" s="226"/>
      <c r="R1105" s="226"/>
      <c r="U1105" s="268"/>
      <c r="W1105" s="267"/>
    </row>
    <row r="1106" customFormat="false" ht="11.25" hidden="false" customHeight="false" outlineLevel="0" collapsed="false">
      <c r="A1106" s="268"/>
      <c r="B1106" s="268"/>
      <c r="C1106" s="267"/>
      <c r="D1106" s="269"/>
      <c r="E1106" s="269"/>
      <c r="F1106" s="269"/>
      <c r="G1106" s="270"/>
      <c r="H1106" s="270"/>
      <c r="I1106" s="270"/>
      <c r="J1106" s="270"/>
      <c r="K1106" s="271"/>
      <c r="L1106" s="267"/>
      <c r="M1106" s="267"/>
      <c r="N1106" s="270"/>
      <c r="O1106" s="270"/>
      <c r="P1106" s="270"/>
      <c r="Q1106" s="226"/>
      <c r="R1106" s="226"/>
      <c r="U1106" s="268"/>
      <c r="W1106" s="267"/>
    </row>
    <row r="1107" customFormat="false" ht="11.25" hidden="false" customHeight="false" outlineLevel="0" collapsed="false">
      <c r="A1107" s="268"/>
      <c r="B1107" s="268"/>
      <c r="C1107" s="267"/>
      <c r="D1107" s="269"/>
      <c r="E1107" s="269"/>
      <c r="F1107" s="269"/>
      <c r="G1107" s="270"/>
      <c r="H1107" s="270"/>
      <c r="I1107" s="270"/>
      <c r="J1107" s="270"/>
      <c r="K1107" s="271"/>
      <c r="L1107" s="267"/>
      <c r="M1107" s="267"/>
      <c r="N1107" s="270"/>
      <c r="O1107" s="270"/>
      <c r="P1107" s="270"/>
      <c r="Q1107" s="226"/>
      <c r="R1107" s="226"/>
      <c r="U1107" s="268"/>
      <c r="W1107" s="267"/>
    </row>
    <row r="1108" customFormat="false" ht="11.25" hidden="false" customHeight="false" outlineLevel="0" collapsed="false">
      <c r="A1108" s="268"/>
      <c r="B1108" s="268"/>
      <c r="C1108" s="267"/>
      <c r="D1108" s="269"/>
      <c r="E1108" s="269"/>
      <c r="F1108" s="269"/>
      <c r="G1108" s="270"/>
      <c r="H1108" s="270"/>
      <c r="I1108" s="270"/>
      <c r="J1108" s="270"/>
      <c r="K1108" s="271"/>
      <c r="L1108" s="267"/>
      <c r="M1108" s="267"/>
      <c r="N1108" s="270"/>
      <c r="O1108" s="270"/>
      <c r="P1108" s="270"/>
      <c r="Q1108" s="226"/>
      <c r="R1108" s="226"/>
      <c r="U1108" s="268"/>
      <c r="W1108" s="267"/>
      <c r="X1108" s="223" t="s">
        <v>82</v>
      </c>
      <c r="Y1108" s="219" t="n">
        <f aca="false">(($V$1112/$T$1112)-($Y$1109*($X$1112/$T$1112)))</f>
        <v>3002641.54103853</v>
      </c>
    </row>
    <row r="1109" customFormat="false" ht="11.25" hidden="false" customHeight="false" outlineLevel="0" collapsed="false">
      <c r="A1109" s="268"/>
      <c r="B1109" s="268"/>
      <c r="C1109" s="267"/>
      <c r="D1109" s="269"/>
      <c r="E1109" s="269"/>
      <c r="F1109" s="269"/>
      <c r="G1109" s="270"/>
      <c r="H1109" s="270"/>
      <c r="I1109" s="270"/>
      <c r="J1109" s="270"/>
      <c r="K1109" s="271"/>
      <c r="L1109" s="267"/>
      <c r="M1109" s="267"/>
      <c r="N1109" s="270"/>
      <c r="O1109" s="270"/>
      <c r="P1109" s="270"/>
      <c r="Q1109" s="226"/>
      <c r="R1109" s="226"/>
      <c r="U1109" s="268"/>
      <c r="W1109" s="267"/>
      <c r="X1109" s="223" t="s">
        <v>83</v>
      </c>
      <c r="Y1109" s="219" t="n">
        <f aca="false">(($T$1112*$Y$1112)-($V$1112*$X$1112))/(($T$1112*$AB$1110)-(X1112^2))</f>
        <v>8882.40195954648</v>
      </c>
    </row>
    <row r="1110" customFormat="false" ht="11.25" hidden="false" customHeight="false" outlineLevel="0" collapsed="false">
      <c r="A1110" s="268"/>
      <c r="B1110" s="268"/>
      <c r="C1110" s="267"/>
      <c r="D1110" s="269"/>
      <c r="E1110" s="269"/>
      <c r="F1110" s="269"/>
      <c r="G1110" s="270"/>
      <c r="H1110" s="270"/>
      <c r="I1110" s="270"/>
      <c r="J1110" s="270"/>
      <c r="K1110" s="271"/>
      <c r="L1110" s="267"/>
      <c r="M1110" s="267"/>
      <c r="N1110" s="270"/>
      <c r="O1110" s="270"/>
      <c r="P1110" s="270"/>
      <c r="Q1110" s="226"/>
      <c r="R1110" s="226"/>
      <c r="U1110" s="268"/>
      <c r="W1110" s="267"/>
      <c r="AB1110" s="219"/>
    </row>
    <row r="1111" customFormat="false" ht="11.25" hidden="false" customHeight="false" outlineLevel="0" collapsed="false">
      <c r="A1111" s="268"/>
      <c r="B1111" s="268"/>
      <c r="C1111" s="267"/>
      <c r="D1111" s="269"/>
      <c r="E1111" s="269"/>
      <c r="F1111" s="269"/>
      <c r="G1111" s="270"/>
      <c r="H1111" s="270"/>
      <c r="I1111" s="270"/>
      <c r="J1111" s="270"/>
      <c r="K1111" s="271"/>
      <c r="L1111" s="267"/>
      <c r="M1111" s="267"/>
      <c r="N1111" s="270"/>
      <c r="O1111" s="270"/>
      <c r="P1111" s="270"/>
      <c r="Q1111" s="226"/>
      <c r="R1111" s="226"/>
      <c r="U1111" s="268"/>
      <c r="W1111" s="267"/>
      <c r="AB1111" s="273"/>
    </row>
    <row r="1112" customFormat="false" ht="11.25" hidden="false" customHeight="false" outlineLevel="0" collapsed="false">
      <c r="A1112" s="268"/>
      <c r="B1112" s="268"/>
      <c r="C1112" s="267"/>
      <c r="D1112" s="269"/>
      <c r="E1112" s="269"/>
      <c r="F1112" s="269"/>
      <c r="G1112" s="270"/>
      <c r="H1112" s="270"/>
      <c r="I1112" s="270"/>
      <c r="J1112" s="270"/>
      <c r="K1112" s="271"/>
      <c r="L1112" s="267"/>
      <c r="M1112" s="267"/>
      <c r="N1112" s="270"/>
      <c r="O1112" s="270"/>
      <c r="P1112" s="270"/>
      <c r="Q1112" s="267"/>
      <c r="R1112" s="226"/>
      <c r="T1112" s="223" t="n">
        <v>12</v>
      </c>
      <c r="U1112" s="268"/>
      <c r="V1112" s="219" t="n">
        <f aca="false">SUM(V1114:V1125)</f>
        <v>34706000</v>
      </c>
      <c r="W1112" s="267"/>
      <c r="X1112" s="219" t="n">
        <f aca="false">SUM(X1114:X1125)</f>
        <v>-149.25</v>
      </c>
      <c r="Y1112" s="219" t="n">
        <f aca="false">SUM(Y1114:Y1125)</f>
        <v>-448144250</v>
      </c>
      <c r="Z1112" s="219" t="n">
        <f aca="false">SUM(Z1114:Z1125)</f>
        <v>101719446000000</v>
      </c>
      <c r="AA1112" s="219"/>
    </row>
    <row r="1113" customFormat="false" ht="11.25" hidden="false" customHeight="false" outlineLevel="0" collapsed="false">
      <c r="A1113" s="268"/>
      <c r="B1113" s="268"/>
      <c r="C1113" s="267"/>
      <c r="D1113" s="269"/>
      <c r="E1113" s="269"/>
      <c r="F1113" s="269"/>
      <c r="G1113" s="270"/>
      <c r="H1113" s="270"/>
      <c r="I1113" s="270"/>
      <c r="J1113" s="270"/>
      <c r="K1113" s="271"/>
      <c r="L1113" s="267"/>
      <c r="M1113" s="274"/>
      <c r="N1113" s="275"/>
      <c r="O1113" s="275"/>
      <c r="P1113" s="275"/>
      <c r="Q1113" s="276"/>
      <c r="R1113" s="226"/>
      <c r="U1113" s="268"/>
      <c r="V1113" s="277" t="s">
        <v>94</v>
      </c>
      <c r="W1113" s="267"/>
      <c r="X1113" s="273" t="s">
        <v>95</v>
      </c>
      <c r="Y1113" s="273" t="s">
        <v>88</v>
      </c>
      <c r="Z1113" s="273" t="s">
        <v>89</v>
      </c>
      <c r="AA1113" s="276"/>
    </row>
    <row r="1114" customFormat="false" ht="11.25" hidden="false" customHeight="false" outlineLevel="0" collapsed="false">
      <c r="A1114" s="268"/>
      <c r="B1114" s="268"/>
      <c r="C1114" s="267"/>
      <c r="D1114" s="269"/>
      <c r="E1114" s="269"/>
      <c r="F1114" s="269"/>
      <c r="G1114" s="270"/>
      <c r="H1114" s="270"/>
      <c r="I1114" s="270"/>
      <c r="J1114" s="270"/>
      <c r="K1114" s="266"/>
      <c r="L1114" s="268"/>
      <c r="M1114" s="267"/>
      <c r="N1114" s="270"/>
      <c r="O1114" s="270"/>
      <c r="P1114" s="270"/>
      <c r="Q1114" s="226"/>
      <c r="R1114" s="226"/>
      <c r="S1114" s="253"/>
      <c r="T1114" s="218" t="n">
        <v>36526</v>
      </c>
      <c r="U1114" s="268"/>
      <c r="V1114" s="219" t="n">
        <v>3030000</v>
      </c>
      <c r="W1114" s="268"/>
      <c r="X1114" s="221" t="n">
        <v>-16.5</v>
      </c>
      <c r="Y1114" s="219" t="n">
        <f aca="false">V1114*X1114</f>
        <v>-49995000</v>
      </c>
      <c r="Z1114" s="223" t="n">
        <f aca="false">V1114*V1114</f>
        <v>9180900000000</v>
      </c>
    </row>
    <row r="1115" customFormat="false" ht="11.25" hidden="false" customHeight="false" outlineLevel="0" collapsed="false">
      <c r="A1115" s="268"/>
      <c r="B1115" s="268"/>
      <c r="C1115" s="267"/>
      <c r="D1115" s="269"/>
      <c r="E1115" s="269"/>
      <c r="F1115" s="269"/>
      <c r="G1115" s="270"/>
      <c r="H1115" s="270"/>
      <c r="I1115" s="270"/>
      <c r="J1115" s="270"/>
      <c r="K1115" s="266"/>
      <c r="L1115" s="268"/>
      <c r="M1115" s="267"/>
      <c r="N1115" s="270"/>
      <c r="O1115" s="270"/>
      <c r="P1115" s="270"/>
      <c r="Q1115" s="226"/>
      <c r="R1115" s="226"/>
      <c r="S1115" s="253"/>
      <c r="T1115" s="218" t="n">
        <v>36527</v>
      </c>
      <c r="U1115" s="268"/>
      <c r="V1115" s="219" t="n">
        <v>3392000</v>
      </c>
      <c r="W1115" s="268"/>
      <c r="X1115" s="221" t="n">
        <v>-17.5</v>
      </c>
      <c r="Y1115" s="219" t="n">
        <f aca="false">V1115*X1115</f>
        <v>-59360000</v>
      </c>
      <c r="Z1115" s="223" t="n">
        <f aca="false">V1115*V1115</f>
        <v>11505664000000</v>
      </c>
    </row>
    <row r="1116" customFormat="false" ht="11.25" hidden="false" customHeight="false" outlineLevel="0" collapsed="false">
      <c r="A1116" s="268"/>
      <c r="B1116" s="268"/>
      <c r="C1116" s="267"/>
      <c r="D1116" s="269"/>
      <c r="E1116" s="269"/>
      <c r="F1116" s="269"/>
      <c r="G1116" s="270"/>
      <c r="H1116" s="270"/>
      <c r="I1116" s="270"/>
      <c r="J1116" s="270"/>
      <c r="K1116" s="266"/>
      <c r="L1116" s="268"/>
      <c r="M1116" s="267"/>
      <c r="N1116" s="270"/>
      <c r="O1116" s="270"/>
      <c r="P1116" s="270"/>
      <c r="Q1116" s="226"/>
      <c r="R1116" s="226"/>
      <c r="S1116" s="253"/>
      <c r="T1116" s="218" t="n">
        <v>36533</v>
      </c>
      <c r="U1116" s="268"/>
      <c r="V1116" s="219" t="n">
        <v>3374000</v>
      </c>
      <c r="W1116" s="268"/>
      <c r="X1116" s="221" t="n">
        <v>-17.75</v>
      </c>
      <c r="Y1116" s="219" t="n">
        <f aca="false">V1116*X1116</f>
        <v>-59888500</v>
      </c>
      <c r="Z1116" s="223" t="n">
        <f aca="false">V1116*V1116</f>
        <v>11383876000000</v>
      </c>
    </row>
    <row r="1117" customFormat="false" ht="11.25" hidden="false" customHeight="false" outlineLevel="0" collapsed="false">
      <c r="A1117" s="268"/>
      <c r="B1117" s="268"/>
      <c r="C1117" s="267"/>
      <c r="D1117" s="269"/>
      <c r="E1117" s="269"/>
      <c r="F1117" s="269"/>
      <c r="G1117" s="270"/>
      <c r="H1117" s="270"/>
      <c r="I1117" s="270"/>
      <c r="J1117" s="270"/>
      <c r="K1117" s="266"/>
      <c r="L1117" s="268"/>
      <c r="M1117" s="267"/>
      <c r="N1117" s="270"/>
      <c r="O1117" s="270"/>
      <c r="P1117" s="270"/>
      <c r="Q1117" s="226"/>
      <c r="R1117" s="226"/>
      <c r="S1117" s="253"/>
      <c r="T1117" s="218" t="n">
        <v>36534</v>
      </c>
      <c r="U1117" s="268"/>
      <c r="V1117" s="219" t="n">
        <v>3433000</v>
      </c>
      <c r="W1117" s="268"/>
      <c r="X1117" s="221" t="n">
        <v>-16</v>
      </c>
      <c r="Y1117" s="219" t="n">
        <f aca="false">V1117*X1117</f>
        <v>-54928000</v>
      </c>
      <c r="Z1117" s="223" t="n">
        <f aca="false">V1117*V1117</f>
        <v>11785489000000</v>
      </c>
    </row>
    <row r="1118" customFormat="false" ht="11.25" hidden="false" customHeight="false" outlineLevel="0" collapsed="false">
      <c r="A1118" s="268"/>
      <c r="B1118" s="268"/>
      <c r="C1118" s="267"/>
      <c r="D1118" s="269"/>
      <c r="E1118" s="269"/>
      <c r="F1118" s="269"/>
      <c r="G1118" s="270"/>
      <c r="H1118" s="270"/>
      <c r="I1118" s="270"/>
      <c r="J1118" s="270"/>
      <c r="K1118" s="266"/>
      <c r="L1118" s="268"/>
      <c r="M1118" s="267"/>
      <c r="N1118" s="270"/>
      <c r="O1118" s="270"/>
      <c r="P1118" s="270"/>
      <c r="Q1118" s="226"/>
      <c r="R1118" s="226"/>
      <c r="S1118" s="253"/>
      <c r="T1118" s="218" t="n">
        <v>36540</v>
      </c>
      <c r="U1118" s="268"/>
      <c r="V1118" s="219" t="n">
        <v>2527000</v>
      </c>
      <c r="W1118" s="268"/>
      <c r="X1118" s="221" t="n">
        <v>-3</v>
      </c>
      <c r="Y1118" s="219" t="n">
        <f aca="false">V1118*X1118</f>
        <v>-7581000</v>
      </c>
      <c r="Z1118" s="223" t="n">
        <f aca="false">V1118*V1118</f>
        <v>6385729000000</v>
      </c>
    </row>
    <row r="1119" customFormat="false" ht="11.25" hidden="false" customHeight="false" outlineLevel="0" collapsed="false">
      <c r="A1119" s="268"/>
      <c r="B1119" s="268"/>
      <c r="C1119" s="267"/>
      <c r="D1119" s="269"/>
      <c r="E1119" s="269"/>
      <c r="F1119" s="269"/>
      <c r="G1119" s="270"/>
      <c r="H1119" s="270"/>
      <c r="I1119" s="270"/>
      <c r="J1119" s="270"/>
      <c r="K1119" s="266"/>
      <c r="L1119" s="268"/>
      <c r="M1119" s="267"/>
      <c r="N1119" s="270"/>
      <c r="O1119" s="270"/>
      <c r="P1119" s="270"/>
      <c r="Q1119" s="226"/>
      <c r="R1119" s="226"/>
      <c r="S1119" s="253"/>
      <c r="T1119" s="218" t="n">
        <v>36541</v>
      </c>
      <c r="U1119" s="268"/>
      <c r="V1119" s="219" t="n">
        <v>2648000</v>
      </c>
      <c r="W1119" s="268"/>
      <c r="X1119" s="221" t="n">
        <v>-6.25</v>
      </c>
      <c r="Y1119" s="219" t="n">
        <f aca="false">V1119*X1119</f>
        <v>-16550000</v>
      </c>
      <c r="Z1119" s="223" t="n">
        <f aca="false">V1119*V1119</f>
        <v>7011904000000</v>
      </c>
    </row>
    <row r="1120" customFormat="false" ht="11.25" hidden="false" customHeight="false" outlineLevel="0" collapsed="false">
      <c r="A1120" s="268"/>
      <c r="B1120" s="268"/>
      <c r="C1120" s="267"/>
      <c r="D1120" s="269"/>
      <c r="E1120" s="269"/>
      <c r="F1120" s="269"/>
      <c r="G1120" s="270"/>
      <c r="H1120" s="270"/>
      <c r="I1120" s="270"/>
      <c r="J1120" s="270"/>
      <c r="K1120" s="266"/>
      <c r="L1120" s="268"/>
      <c r="M1120" s="267"/>
      <c r="N1120" s="270"/>
      <c r="O1120" s="270"/>
      <c r="P1120" s="270"/>
      <c r="Q1120" s="226"/>
      <c r="R1120" s="226"/>
      <c r="S1120" s="253"/>
      <c r="T1120" s="218" t="n">
        <v>36547</v>
      </c>
      <c r="U1120" s="268"/>
      <c r="V1120" s="219" t="n">
        <v>2828000</v>
      </c>
      <c r="W1120" s="268"/>
      <c r="X1120" s="221" t="n">
        <v>-9.5</v>
      </c>
      <c r="Y1120" s="219" t="n">
        <f aca="false">V1120*X1120</f>
        <v>-26866000</v>
      </c>
      <c r="Z1120" s="223" t="n">
        <f aca="false">V1120*V1120</f>
        <v>7997584000000</v>
      </c>
    </row>
    <row r="1121" customFormat="false" ht="11.25" hidden="false" customHeight="false" outlineLevel="0" collapsed="false">
      <c r="A1121" s="268"/>
      <c r="B1121" s="268"/>
      <c r="C1121" s="267"/>
      <c r="D1121" s="269"/>
      <c r="E1121" s="269"/>
      <c r="F1121" s="269"/>
      <c r="G1121" s="270"/>
      <c r="H1121" s="270"/>
      <c r="I1121" s="270"/>
      <c r="J1121" s="270"/>
      <c r="K1121" s="266"/>
      <c r="L1121" s="268"/>
      <c r="M1121" s="267"/>
      <c r="N1121" s="270"/>
      <c r="O1121" s="270"/>
      <c r="P1121" s="270"/>
      <c r="Q1121" s="226"/>
      <c r="R1121" s="226"/>
      <c r="S1121" s="253"/>
      <c r="T1121" s="218" t="n">
        <v>36548</v>
      </c>
      <c r="U1121" s="268"/>
      <c r="V1121" s="219" t="n">
        <v>2800000</v>
      </c>
      <c r="W1121" s="268"/>
      <c r="X1121" s="221" t="n">
        <v>-11</v>
      </c>
      <c r="Y1121" s="219" t="n">
        <f aca="false">V1121*X1121</f>
        <v>-30800000</v>
      </c>
      <c r="Z1121" s="223" t="n">
        <f aca="false">V1121*V1121</f>
        <v>7840000000000</v>
      </c>
    </row>
    <row r="1122" customFormat="false" ht="11.25" hidden="false" customHeight="false" outlineLevel="0" collapsed="false">
      <c r="A1122" s="268"/>
      <c r="B1122" s="268"/>
      <c r="C1122" s="267"/>
      <c r="D1122" s="269"/>
      <c r="E1122" s="269"/>
      <c r="F1122" s="269"/>
      <c r="G1122" s="270"/>
      <c r="H1122" s="270"/>
      <c r="I1122" s="270"/>
      <c r="J1122" s="270"/>
      <c r="K1122" s="266"/>
      <c r="L1122" s="268"/>
      <c r="M1122" s="267"/>
      <c r="N1122" s="270"/>
      <c r="O1122" s="270"/>
      <c r="P1122" s="270"/>
      <c r="Q1122" s="226"/>
      <c r="R1122" s="226"/>
      <c r="S1122" s="253"/>
      <c r="T1122" s="218" t="n">
        <v>36554</v>
      </c>
      <c r="U1122" s="268"/>
      <c r="V1122" s="219" t="n">
        <v>2841000</v>
      </c>
      <c r="W1122" s="268"/>
      <c r="X1122" s="221" t="n">
        <v>-13.75</v>
      </c>
      <c r="Y1122" s="219" t="n">
        <f aca="false">V1122*X1122</f>
        <v>-39063750</v>
      </c>
      <c r="Z1122" s="223" t="n">
        <f aca="false">V1122*V1122</f>
        <v>8071281000000</v>
      </c>
    </row>
    <row r="1123" customFormat="false" ht="11.25" hidden="false" customHeight="false" outlineLevel="0" collapsed="false">
      <c r="A1123" s="268"/>
      <c r="B1123" s="268"/>
      <c r="C1123" s="267"/>
      <c r="D1123" s="269"/>
      <c r="E1123" s="269"/>
      <c r="F1123" s="269"/>
      <c r="G1123" s="270"/>
      <c r="H1123" s="270"/>
      <c r="I1123" s="270"/>
      <c r="J1123" s="270"/>
      <c r="K1123" s="266"/>
      <c r="L1123" s="268"/>
      <c r="M1123" s="267"/>
      <c r="N1123" s="270"/>
      <c r="O1123" s="270"/>
      <c r="P1123" s="270"/>
      <c r="Q1123" s="226"/>
      <c r="R1123" s="226"/>
      <c r="S1123" s="253"/>
      <c r="T1123" s="218" t="n">
        <v>36555</v>
      </c>
      <c r="U1123" s="268"/>
      <c r="V1123" s="219" t="n">
        <v>2875000</v>
      </c>
      <c r="W1123" s="268"/>
      <c r="X1123" s="221" t="n">
        <v>-22.5</v>
      </c>
      <c r="Y1123" s="219" t="n">
        <f aca="false">V1123*X1123</f>
        <v>-64687500</v>
      </c>
      <c r="Z1123" s="223" t="n">
        <f aca="false">V1123*V1123</f>
        <v>8265625000000</v>
      </c>
    </row>
    <row r="1124" customFormat="false" ht="11.25" hidden="false" customHeight="false" outlineLevel="0" collapsed="false">
      <c r="A1124" s="268"/>
      <c r="B1124" s="268"/>
      <c r="C1124" s="267"/>
      <c r="D1124" s="269"/>
      <c r="E1124" s="269"/>
      <c r="F1124" s="269"/>
      <c r="G1124" s="270"/>
      <c r="H1124" s="270"/>
      <c r="I1124" s="270"/>
      <c r="J1124" s="270"/>
      <c r="K1124" s="266"/>
      <c r="L1124" s="268"/>
      <c r="M1124" s="267"/>
      <c r="N1124" s="270"/>
      <c r="O1124" s="270"/>
      <c r="P1124" s="270"/>
      <c r="Q1124" s="226"/>
      <c r="R1124" s="226"/>
      <c r="S1124" s="253"/>
      <c r="T1124" s="218" t="n">
        <v>36561</v>
      </c>
      <c r="U1124" s="268"/>
      <c r="V1124" s="219" t="n">
        <v>2463000</v>
      </c>
      <c r="W1124" s="268"/>
      <c r="X1124" s="221" t="n">
        <v>-7.75</v>
      </c>
      <c r="Y1124" s="219" t="n">
        <f aca="false">V1124*X1124</f>
        <v>-19088250</v>
      </c>
      <c r="Z1124" s="223" t="n">
        <f aca="false">V1124*V1124</f>
        <v>6066369000000</v>
      </c>
    </row>
    <row r="1125" customFormat="false" ht="11.25" hidden="false" customHeight="false" outlineLevel="0" collapsed="false">
      <c r="A1125" s="268"/>
      <c r="B1125" s="268"/>
      <c r="C1125" s="267"/>
      <c r="D1125" s="269"/>
      <c r="E1125" s="269"/>
      <c r="F1125" s="269"/>
      <c r="G1125" s="270"/>
      <c r="H1125" s="270"/>
      <c r="I1125" s="270"/>
      <c r="J1125" s="270"/>
      <c r="K1125" s="266"/>
      <c r="L1125" s="268"/>
      <c r="M1125" s="267"/>
      <c r="N1125" s="270"/>
      <c r="O1125" s="270"/>
      <c r="P1125" s="270"/>
      <c r="Q1125" s="226"/>
      <c r="R1125" s="226"/>
      <c r="S1125" s="253"/>
      <c r="T1125" s="218" t="n">
        <v>36562</v>
      </c>
      <c r="U1125" s="268"/>
      <c r="V1125" s="219" t="n">
        <v>2495000</v>
      </c>
      <c r="W1125" s="268"/>
      <c r="X1125" s="221" t="n">
        <v>-7.75</v>
      </c>
      <c r="Y1125" s="219" t="n">
        <f aca="false">V1125*X1125</f>
        <v>-19336250</v>
      </c>
      <c r="Z1125" s="223" t="n">
        <f aca="false">V1125*V1125</f>
        <v>6225025000000</v>
      </c>
    </row>
    <row r="1126" customFormat="false" ht="11.25" hidden="false" customHeight="false" outlineLevel="0" collapsed="false">
      <c r="A1126" s="268"/>
      <c r="B1126" s="268"/>
      <c r="C1126" s="267"/>
      <c r="D1126" s="269"/>
      <c r="E1126" s="269"/>
      <c r="F1126" s="269"/>
      <c r="G1126" s="270"/>
      <c r="H1126" s="270"/>
      <c r="I1126" s="270"/>
      <c r="J1126" s="270"/>
      <c r="K1126" s="266"/>
      <c r="L1126" s="268"/>
      <c r="M1126" s="267"/>
      <c r="N1126" s="270"/>
      <c r="O1126" s="270"/>
      <c r="P1126" s="270"/>
      <c r="Q1126" s="226"/>
      <c r="R1126" s="226"/>
      <c r="S1126" s="253"/>
      <c r="T1126" s="218" t="n">
        <v>36568</v>
      </c>
      <c r="U1126" s="268"/>
      <c r="W1126" s="268"/>
      <c r="X1126" s="221" t="n">
        <v>-9.75</v>
      </c>
      <c r="Y1126" s="219"/>
    </row>
    <row r="1127" customFormat="false" ht="11.25" hidden="false" customHeight="false" outlineLevel="0" collapsed="false">
      <c r="A1127" s="268"/>
      <c r="B1127" s="268"/>
      <c r="C1127" s="267"/>
      <c r="D1127" s="269"/>
      <c r="E1127" s="269"/>
      <c r="F1127" s="269"/>
      <c r="G1127" s="270"/>
      <c r="H1127" s="270"/>
      <c r="I1127" s="270"/>
      <c r="J1127" s="270"/>
      <c r="K1127" s="266"/>
      <c r="L1127" s="268"/>
      <c r="M1127" s="267"/>
      <c r="N1127" s="270"/>
      <c r="O1127" s="270"/>
      <c r="P1127" s="270"/>
      <c r="Q1127" s="226"/>
      <c r="R1127" s="226"/>
      <c r="S1127" s="253"/>
      <c r="T1127" s="218" t="n">
        <v>36569</v>
      </c>
      <c r="U1127" s="268"/>
      <c r="W1127" s="268"/>
      <c r="X1127" s="221" t="n">
        <v>-10.75</v>
      </c>
      <c r="Y1127" s="219"/>
    </row>
    <row r="1128" customFormat="false" ht="11.25" hidden="false" customHeight="false" outlineLevel="0" collapsed="false">
      <c r="A1128" s="268"/>
      <c r="B1128" s="268"/>
      <c r="C1128" s="267"/>
      <c r="D1128" s="269"/>
      <c r="E1128" s="269"/>
      <c r="F1128" s="269"/>
      <c r="G1128" s="270"/>
      <c r="H1128" s="270"/>
      <c r="I1128" s="270"/>
      <c r="J1128" s="270"/>
      <c r="K1128" s="266"/>
      <c r="L1128" s="268"/>
      <c r="M1128" s="267"/>
      <c r="N1128" s="270"/>
      <c r="O1128" s="270"/>
      <c r="P1128" s="270"/>
      <c r="Q1128" s="226"/>
      <c r="R1128" s="226"/>
      <c r="U1128" s="268"/>
      <c r="W1128" s="268"/>
    </row>
    <row r="1129" customFormat="false" ht="11.25" hidden="false" customHeight="false" outlineLevel="0" collapsed="false">
      <c r="A1129" s="268"/>
      <c r="B1129" s="268"/>
      <c r="C1129" s="267"/>
      <c r="D1129" s="269"/>
      <c r="E1129" s="269"/>
      <c r="F1129" s="269"/>
      <c r="G1129" s="270"/>
      <c r="H1129" s="270"/>
      <c r="I1129" s="270"/>
      <c r="J1129" s="270"/>
      <c r="K1129" s="266"/>
      <c r="L1129" s="268"/>
      <c r="M1129" s="267"/>
      <c r="N1129" s="270"/>
      <c r="O1129" s="270"/>
      <c r="P1129" s="270"/>
      <c r="Q1129" s="226"/>
      <c r="R1129" s="226"/>
      <c r="U1129" s="268"/>
      <c r="W1129" s="268"/>
    </row>
    <row r="1130" customFormat="false" ht="11.25" hidden="false" customHeight="false" outlineLevel="0" collapsed="false">
      <c r="A1130" s="268"/>
      <c r="B1130" s="268"/>
      <c r="C1130" s="267"/>
      <c r="D1130" s="269"/>
      <c r="E1130" s="269"/>
      <c r="F1130" s="269"/>
      <c r="G1130" s="270"/>
      <c r="H1130" s="270"/>
      <c r="I1130" s="270"/>
      <c r="J1130" s="270"/>
      <c r="K1130" s="266"/>
      <c r="L1130" s="268"/>
      <c r="M1130" s="267"/>
      <c r="N1130" s="270"/>
      <c r="O1130" s="270"/>
      <c r="P1130" s="270"/>
      <c r="Q1130" s="226"/>
      <c r="R1130" s="226"/>
      <c r="U1130" s="268"/>
      <c r="W1130" s="268"/>
    </row>
    <row r="1131" customFormat="false" ht="11.25" hidden="false" customHeight="false" outlineLevel="0" collapsed="false">
      <c r="A1131" s="268"/>
      <c r="B1131" s="268"/>
      <c r="C1131" s="267"/>
      <c r="D1131" s="269"/>
      <c r="E1131" s="269"/>
      <c r="F1131" s="269"/>
      <c r="G1131" s="270"/>
      <c r="H1131" s="270"/>
      <c r="I1131" s="270"/>
      <c r="J1131" s="270"/>
      <c r="K1131" s="266"/>
      <c r="L1131" s="268"/>
      <c r="M1131" s="267"/>
      <c r="N1131" s="270"/>
      <c r="O1131" s="270"/>
      <c r="P1131" s="270"/>
      <c r="Q1131" s="226"/>
      <c r="R1131" s="226"/>
      <c r="U1131" s="268"/>
      <c r="W1131" s="268"/>
      <c r="AB1131" s="219"/>
    </row>
    <row r="1132" customFormat="false" ht="11.25" hidden="false" customHeight="false" outlineLevel="0" collapsed="false">
      <c r="A1132" s="268"/>
      <c r="B1132" s="268"/>
      <c r="C1132" s="267"/>
      <c r="D1132" s="269"/>
      <c r="E1132" s="269"/>
      <c r="F1132" s="269"/>
      <c r="G1132" s="270"/>
      <c r="H1132" s="270"/>
      <c r="I1132" s="270"/>
      <c r="J1132" s="270"/>
      <c r="K1132" s="266"/>
      <c r="L1132" s="268"/>
      <c r="M1132" s="267"/>
      <c r="N1132" s="270"/>
      <c r="O1132" s="270"/>
      <c r="P1132" s="270"/>
      <c r="Q1132" s="226"/>
      <c r="R1132" s="226"/>
      <c r="U1132" s="268"/>
      <c r="W1132" s="268"/>
      <c r="AB1132" s="219"/>
    </row>
    <row r="1133" customFormat="false" ht="11.25" hidden="false" customHeight="false" outlineLevel="0" collapsed="false">
      <c r="A1133" s="268"/>
      <c r="B1133" s="268"/>
      <c r="C1133" s="267"/>
      <c r="D1133" s="269"/>
      <c r="E1133" s="269"/>
      <c r="F1133" s="269"/>
      <c r="G1133" s="270"/>
      <c r="H1133" s="270"/>
      <c r="I1133" s="270"/>
      <c r="J1133" s="270"/>
      <c r="K1133" s="266"/>
      <c r="L1133" s="268"/>
      <c r="M1133" s="267"/>
      <c r="N1133" s="270"/>
      <c r="O1133" s="270"/>
      <c r="P1133" s="270"/>
      <c r="Q1133" s="226"/>
      <c r="R1133" s="226"/>
      <c r="U1133" s="268"/>
      <c r="W1133" s="268"/>
      <c r="Z1133" s="254"/>
      <c r="AA1133" s="254"/>
      <c r="AB1133" s="219"/>
    </row>
    <row r="1134" customFormat="false" ht="11.25" hidden="false" customHeight="false" outlineLevel="0" collapsed="false">
      <c r="A1134" s="268"/>
      <c r="B1134" s="268"/>
      <c r="C1134" s="267"/>
      <c r="D1134" s="269"/>
      <c r="E1134" s="269"/>
      <c r="F1134" s="269"/>
      <c r="G1134" s="270"/>
      <c r="H1134" s="270"/>
      <c r="I1134" s="270"/>
      <c r="J1134" s="270"/>
      <c r="K1134" s="266"/>
      <c r="L1134" s="268"/>
      <c r="M1134" s="267"/>
      <c r="N1134" s="270"/>
      <c r="O1134" s="270"/>
      <c r="P1134" s="270"/>
      <c r="Q1134" s="226"/>
      <c r="R1134" s="226"/>
      <c r="U1134" s="268"/>
      <c r="W1134" s="268"/>
      <c r="Z1134" s="254" t="n">
        <v>36567</v>
      </c>
      <c r="AA1134" s="254"/>
      <c r="AB1134" s="219"/>
    </row>
    <row r="1135" customFormat="false" ht="11.25" hidden="false" customHeight="false" outlineLevel="0" collapsed="false">
      <c r="A1135" s="268"/>
      <c r="B1135" s="268"/>
      <c r="C1135" s="267"/>
      <c r="D1135" s="269"/>
      <c r="E1135" s="269"/>
      <c r="F1135" s="269"/>
      <c r="G1135" s="270"/>
      <c r="H1135" s="270"/>
      <c r="I1135" s="270"/>
      <c r="J1135" s="270"/>
      <c r="K1135" s="266"/>
      <c r="L1135" s="268"/>
      <c r="M1135" s="267"/>
      <c r="N1135" s="270"/>
      <c r="O1135" s="270"/>
      <c r="P1135" s="270"/>
      <c r="Q1135" s="226"/>
      <c r="R1135" s="226"/>
      <c r="U1135" s="268"/>
      <c r="W1135" s="268"/>
      <c r="Z1135" s="254" t="n">
        <v>36568</v>
      </c>
      <c r="AA1135" s="254"/>
      <c r="AB1135" s="219"/>
    </row>
    <row r="1136" customFormat="false" ht="11.25" hidden="false" customHeight="false" outlineLevel="0" collapsed="false">
      <c r="A1136" s="268"/>
      <c r="B1136" s="268"/>
      <c r="C1136" s="267"/>
      <c r="D1136" s="269"/>
      <c r="E1136" s="269"/>
      <c r="F1136" s="269"/>
      <c r="G1136" s="270"/>
      <c r="H1136" s="270"/>
      <c r="I1136" s="270"/>
      <c r="J1136" s="270"/>
      <c r="K1136" s="266"/>
      <c r="L1136" s="268"/>
      <c r="M1136" s="267"/>
      <c r="N1136" s="270"/>
      <c r="O1136" s="270"/>
      <c r="P1136" s="270"/>
      <c r="Q1136" s="226"/>
      <c r="R1136" s="226"/>
      <c r="U1136" s="268"/>
      <c r="W1136" s="268"/>
      <c r="Z1136" s="254" t="n">
        <v>36569</v>
      </c>
      <c r="AA1136" s="254"/>
      <c r="AB1136" s="219"/>
    </row>
    <row r="1137" customFormat="false" ht="11.25" hidden="false" customHeight="false" outlineLevel="0" collapsed="false">
      <c r="A1137" s="268"/>
      <c r="B1137" s="268"/>
      <c r="C1137" s="267"/>
      <c r="D1137" s="269"/>
      <c r="E1137" s="269"/>
      <c r="F1137" s="269"/>
      <c r="G1137" s="270"/>
      <c r="H1137" s="270"/>
      <c r="I1137" s="270"/>
      <c r="J1137" s="270"/>
      <c r="K1137" s="266"/>
      <c r="L1137" s="268"/>
      <c r="M1137" s="267"/>
      <c r="N1137" s="270"/>
      <c r="O1137" s="270"/>
      <c r="P1137" s="270"/>
      <c r="Q1137" s="226"/>
      <c r="R1137" s="226"/>
      <c r="U1137" s="268"/>
      <c r="W1137" s="268"/>
      <c r="Z1137" s="254" t="n">
        <v>36570</v>
      </c>
      <c r="AA1137" s="254"/>
      <c r="AB1137" s="219"/>
    </row>
    <row r="1138" customFormat="false" ht="11.25" hidden="false" customHeight="false" outlineLevel="0" collapsed="false">
      <c r="A1138" s="268"/>
      <c r="B1138" s="268"/>
      <c r="C1138" s="267"/>
      <c r="D1138" s="269"/>
      <c r="E1138" s="269"/>
      <c r="F1138" s="269"/>
      <c r="G1138" s="270"/>
      <c r="H1138" s="270"/>
      <c r="I1138" s="270"/>
      <c r="J1138" s="270"/>
      <c r="K1138" s="266"/>
      <c r="L1138" s="268"/>
      <c r="M1138" s="267"/>
      <c r="N1138" s="270"/>
      <c r="O1138" s="270"/>
      <c r="P1138" s="270"/>
      <c r="Q1138" s="226"/>
      <c r="R1138" s="226"/>
      <c r="U1138" s="268"/>
      <c r="W1138" s="268"/>
      <c r="Z1138" s="254" t="n">
        <v>36571</v>
      </c>
      <c r="AA1138" s="254"/>
      <c r="AB1138" s="219"/>
    </row>
    <row r="1139" customFormat="false" ht="11.25" hidden="false" customHeight="false" outlineLevel="0" collapsed="false">
      <c r="A1139" s="268"/>
      <c r="B1139" s="268"/>
      <c r="C1139" s="267"/>
      <c r="D1139" s="269"/>
      <c r="E1139" s="269"/>
      <c r="F1139" s="269"/>
      <c r="G1139" s="270"/>
      <c r="H1139" s="270"/>
      <c r="I1139" s="270"/>
      <c r="J1139" s="270"/>
      <c r="K1139" s="266"/>
      <c r="L1139" s="268"/>
      <c r="M1139" s="267"/>
      <c r="N1139" s="270"/>
      <c r="O1139" s="270"/>
      <c r="P1139" s="270"/>
      <c r="Q1139" s="226"/>
      <c r="R1139" s="226"/>
      <c r="U1139" s="268"/>
      <c r="W1139" s="268"/>
      <c r="Z1139" s="254" t="n">
        <v>36572</v>
      </c>
      <c r="AA1139" s="254"/>
      <c r="AB1139" s="219"/>
    </row>
    <row r="1140" customFormat="false" ht="11.25" hidden="false" customHeight="false" outlineLevel="0" collapsed="false">
      <c r="C1140" s="267"/>
      <c r="D1140" s="269"/>
      <c r="E1140" s="269"/>
      <c r="F1140" s="269"/>
      <c r="G1140" s="270"/>
      <c r="H1140" s="270"/>
      <c r="I1140" s="270"/>
      <c r="J1140" s="270"/>
      <c r="K1140" s="266"/>
      <c r="L1140" s="268"/>
      <c r="M1140" s="267"/>
      <c r="N1140" s="270"/>
      <c r="O1140" s="270"/>
      <c r="P1140" s="270"/>
      <c r="Q1140" s="226"/>
      <c r="R1140" s="226"/>
      <c r="W1140" s="268"/>
      <c r="Z1140" s="254" t="n">
        <v>36573</v>
      </c>
      <c r="AA1140" s="254"/>
    </row>
    <row r="1141" customFormat="false" ht="11.25" hidden="false" customHeight="false" outlineLevel="0" collapsed="false">
      <c r="C1141" s="267"/>
      <c r="D1141" s="269"/>
      <c r="E1141" s="269"/>
      <c r="F1141" s="269"/>
      <c r="G1141" s="270"/>
      <c r="H1141" s="270"/>
      <c r="I1141" s="270"/>
      <c r="J1141" s="270"/>
      <c r="K1141" s="266"/>
      <c r="L1141" s="268"/>
      <c r="M1141" s="267"/>
      <c r="N1141" s="270"/>
      <c r="O1141" s="270"/>
      <c r="P1141" s="270"/>
      <c r="Q1141" s="226"/>
      <c r="R1141" s="226"/>
      <c r="W1141" s="268"/>
      <c r="Z1141" s="254" t="n">
        <v>36574</v>
      </c>
      <c r="AA1141" s="254"/>
    </row>
    <row r="1142" customFormat="false" ht="11.25" hidden="false" customHeight="false" outlineLevel="0" collapsed="false">
      <c r="C1142" s="267"/>
      <c r="D1142" s="269"/>
      <c r="E1142" s="269"/>
      <c r="F1142" s="269"/>
      <c r="G1142" s="270"/>
      <c r="H1142" s="270"/>
      <c r="I1142" s="270"/>
      <c r="J1142" s="270"/>
      <c r="K1142" s="266"/>
      <c r="L1142" s="268"/>
      <c r="M1142" s="267"/>
      <c r="N1142" s="270"/>
      <c r="O1142" s="270"/>
      <c r="P1142" s="270"/>
      <c r="Q1142" s="226"/>
      <c r="R1142" s="226"/>
      <c r="W1142" s="268"/>
      <c r="Z1142" s="254" t="n">
        <v>36575</v>
      </c>
      <c r="AA1142" s="254"/>
    </row>
    <row r="1143" customFormat="false" ht="11.25" hidden="false" customHeight="false" outlineLevel="0" collapsed="false">
      <c r="C1143" s="267"/>
      <c r="D1143" s="269"/>
      <c r="E1143" s="269"/>
      <c r="F1143" s="269"/>
      <c r="G1143" s="270"/>
      <c r="H1143" s="270"/>
      <c r="I1143" s="270"/>
      <c r="J1143" s="270"/>
      <c r="K1143" s="266"/>
      <c r="L1143" s="268"/>
      <c r="M1143" s="267"/>
      <c r="N1143" s="270"/>
      <c r="O1143" s="270"/>
      <c r="P1143" s="270"/>
      <c r="Q1143" s="226"/>
      <c r="R1143" s="226"/>
      <c r="W1143" s="268"/>
      <c r="Z1143" s="254" t="n">
        <v>36576</v>
      </c>
      <c r="AA1143" s="254"/>
    </row>
    <row r="1144" customFormat="false" ht="11.25" hidden="false" customHeight="false" outlineLevel="0" collapsed="false">
      <c r="K1144" s="266"/>
      <c r="L1144" s="268"/>
      <c r="M1144" s="226"/>
      <c r="N1144" s="270"/>
      <c r="O1144" s="270"/>
      <c r="P1144" s="270"/>
      <c r="Q1144" s="226"/>
      <c r="R1144" s="226"/>
      <c r="W1144" s="268"/>
      <c r="Z1144" s="254" t="n">
        <v>36577</v>
      </c>
      <c r="AA1144" s="254"/>
    </row>
    <row r="1145" customFormat="false" ht="11.25" hidden="false" customHeight="false" outlineLevel="0" collapsed="false">
      <c r="K1145" s="266"/>
      <c r="L1145" s="268"/>
      <c r="M1145" s="226"/>
      <c r="N1145" s="270"/>
      <c r="O1145" s="270"/>
      <c r="P1145" s="270"/>
      <c r="Q1145" s="226"/>
      <c r="R1145" s="226"/>
      <c r="W1145" s="268"/>
      <c r="Z1145" s="254" t="n">
        <v>36578</v>
      </c>
      <c r="AA1145" s="254"/>
    </row>
    <row r="1146" customFormat="false" ht="11.25" hidden="false" customHeight="false" outlineLevel="0" collapsed="false">
      <c r="K1146" s="266"/>
      <c r="L1146" s="268"/>
      <c r="M1146" s="226"/>
      <c r="N1146" s="270"/>
      <c r="O1146" s="270"/>
      <c r="P1146" s="270"/>
      <c r="Q1146" s="226"/>
      <c r="R1146" s="226"/>
      <c r="W1146" s="268"/>
    </row>
    <row r="1147" customFormat="false" ht="11.25" hidden="false" customHeight="false" outlineLevel="0" collapsed="false">
      <c r="K1147" s="266"/>
      <c r="L1147" s="268"/>
      <c r="M1147" s="226"/>
      <c r="N1147" s="270"/>
      <c r="O1147" s="270"/>
      <c r="P1147" s="270"/>
      <c r="Q1147" s="226"/>
      <c r="R1147" s="226"/>
      <c r="W1147" s="268"/>
    </row>
    <row r="1148" customFormat="false" ht="11.25" hidden="false" customHeight="false" outlineLevel="0" collapsed="false">
      <c r="K1148" s="266"/>
      <c r="L1148" s="268"/>
      <c r="M1148" s="226"/>
      <c r="N1148" s="270"/>
      <c r="O1148" s="270"/>
      <c r="P1148" s="270"/>
      <c r="Q1148" s="226"/>
      <c r="R1148" s="226"/>
      <c r="W1148" s="268"/>
    </row>
    <row r="1149" customFormat="false" ht="11.25" hidden="false" customHeight="false" outlineLevel="0" collapsed="false">
      <c r="L1149" s="226"/>
      <c r="M1149" s="226"/>
      <c r="N1149" s="270"/>
      <c r="O1149" s="270"/>
      <c r="P1149" s="270"/>
      <c r="Q1149" s="226"/>
      <c r="R1149" s="267"/>
      <c r="W1149" s="226"/>
    </row>
    <row r="1150" customFormat="false" ht="11.25" hidden="false" customHeight="false" outlineLevel="0" collapsed="false">
      <c r="L1150" s="226"/>
      <c r="M1150" s="226"/>
      <c r="N1150" s="270"/>
      <c r="O1150" s="270"/>
      <c r="P1150" s="270"/>
      <c r="Q1150" s="226"/>
      <c r="R1150" s="267"/>
      <c r="W1150" s="226"/>
    </row>
    <row r="1151" customFormat="false" ht="11.25" hidden="false" customHeight="false" outlineLevel="0" collapsed="false">
      <c r="L1151" s="226"/>
      <c r="M1151" s="226"/>
      <c r="N1151" s="270"/>
      <c r="O1151" s="270"/>
      <c r="P1151" s="270"/>
      <c r="Q1151" s="226"/>
      <c r="R1151" s="267"/>
      <c r="W1151" s="226"/>
    </row>
    <row r="1152" customFormat="false" ht="11.25" hidden="false" customHeight="false" outlineLevel="0" collapsed="false">
      <c r="L1152" s="226"/>
      <c r="M1152" s="226"/>
      <c r="N1152" s="270"/>
      <c r="O1152" s="270"/>
      <c r="P1152" s="270"/>
      <c r="Q1152" s="226"/>
      <c r="R1152" s="267"/>
      <c r="W1152" s="226"/>
    </row>
    <row r="1153" customFormat="false" ht="11.25" hidden="false" customHeight="false" outlineLevel="0" collapsed="false">
      <c r="L1153" s="226"/>
      <c r="M1153" s="226"/>
      <c r="N1153" s="270"/>
      <c r="O1153" s="270"/>
      <c r="P1153" s="270"/>
      <c r="Q1153" s="226"/>
      <c r="R1153" s="226"/>
      <c r="W1153" s="226"/>
    </row>
    <row r="1154" customFormat="false" ht="11.25" hidden="false" customHeight="false" outlineLevel="0" collapsed="false">
      <c r="L1154" s="226"/>
      <c r="M1154" s="226"/>
      <c r="N1154" s="270"/>
      <c r="O1154" s="270"/>
      <c r="P1154" s="270"/>
      <c r="Q1154" s="226"/>
      <c r="R1154" s="226"/>
      <c r="W1154" s="226"/>
    </row>
    <row r="1155" customFormat="false" ht="11.25" hidden="false" customHeight="false" outlineLevel="0" collapsed="false">
      <c r="L1155" s="226"/>
      <c r="M1155" s="226"/>
      <c r="N1155" s="270"/>
      <c r="O1155" s="270"/>
      <c r="P1155" s="270"/>
      <c r="Q1155" s="226"/>
      <c r="R1155" s="267"/>
      <c r="W1155" s="226"/>
    </row>
    <row r="1156" customFormat="false" ht="11.25" hidden="false" customHeight="false" outlineLevel="0" collapsed="false">
      <c r="L1156" s="226"/>
      <c r="M1156" s="226"/>
      <c r="N1156" s="270"/>
      <c r="O1156" s="270"/>
      <c r="P1156" s="270"/>
      <c r="Q1156" s="226"/>
      <c r="R1156" s="267"/>
      <c r="W1156" s="226"/>
    </row>
    <row r="1157" customFormat="false" ht="11.25" hidden="false" customHeight="false" outlineLevel="0" collapsed="false">
      <c r="L1157" s="226"/>
      <c r="M1157" s="226"/>
      <c r="N1157" s="270"/>
      <c r="O1157" s="270"/>
      <c r="P1157" s="270"/>
      <c r="Q1157" s="226"/>
      <c r="R1157" s="267"/>
      <c r="W1157" s="226"/>
    </row>
    <row r="1158" customFormat="false" ht="11.25" hidden="false" customHeight="false" outlineLevel="0" collapsed="false">
      <c r="R1158" s="219"/>
    </row>
    <row r="1159" customFormat="false" ht="11.25" hidden="false" customHeight="false" outlineLevel="0" collapsed="false">
      <c r="R1159" s="219"/>
    </row>
    <row r="1160" customFormat="false" ht="11.25" hidden="false" customHeight="false" outlineLevel="0" collapsed="false">
      <c r="R1160" s="219"/>
    </row>
    <row r="1161" customFormat="false" ht="11.25" hidden="false" customHeight="false" outlineLevel="0" collapsed="false">
      <c r="R1161" s="219"/>
    </row>
    <row r="1162" customFormat="false" ht="11.25" hidden="false" customHeight="false" outlineLevel="0" collapsed="false">
      <c r="R1162" s="219"/>
    </row>
  </sheetData>
  <printOptions headings="false" gridLines="false" gridLinesSet="true" horizontalCentered="true" verticalCentered="tru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CD49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S4" activePane="bottomRight" state="frozen"/>
      <selection pane="topLeft" activeCell="A1" activeCellId="0" sqref="A1"/>
      <selection pane="topRight" activeCell="BS1" activeCellId="0" sqref="BS1"/>
      <selection pane="bottomLeft" activeCell="A4" activeCellId="0" sqref="A4"/>
      <selection pane="bottomRight" activeCell="J295" activeCellId="0" sqref="J295"/>
    </sheetView>
  </sheetViews>
  <sheetFormatPr defaultColWidth="8.70703125" defaultRowHeight="11.25" customHeight="true" zeroHeight="false" outlineLevelRow="0" outlineLevelCol="0"/>
  <cols>
    <col collapsed="false" customWidth="false" hidden="false" outlineLevel="0" max="2" min="1" style="9" width="8.7"/>
    <col collapsed="false" customWidth="false" hidden="false" outlineLevel="0" max="6" min="3" style="278" width="8.7"/>
    <col collapsed="false" customWidth="true" hidden="false" outlineLevel="0" max="7" min="7" style="278" width="17.28"/>
    <col collapsed="false" customWidth="false" hidden="false" outlineLevel="0" max="9" min="8" style="9" width="8.7"/>
    <col collapsed="false" customWidth="true" hidden="false" outlineLevel="0" max="10" min="10" style="279" width="19.28"/>
    <col collapsed="false" customWidth="false" hidden="false" outlineLevel="0" max="257" min="11" style="9" width="8.7"/>
  </cols>
  <sheetData>
    <row r="2" customFormat="false" ht="11.25" hidden="false" customHeight="false" outlineLevel="0" collapsed="false">
      <c r="A2" s="30"/>
      <c r="B2" s="30"/>
      <c r="C2" s="280"/>
      <c r="D2" s="280"/>
      <c r="E2" s="280"/>
      <c r="F2" s="280"/>
      <c r="G2" s="280"/>
      <c r="H2" s="28"/>
      <c r="J2" s="159"/>
      <c r="K2" s="281" t="s">
        <v>96</v>
      </c>
      <c r="L2" s="281" t="s">
        <v>97</v>
      </c>
      <c r="M2" s="282" t="s">
        <v>98</v>
      </c>
    </row>
    <row r="3" customFormat="false" ht="11.25" hidden="false" customHeight="false" outlineLevel="0" collapsed="false">
      <c r="A3" s="28" t="s">
        <v>71</v>
      </c>
      <c r="B3" s="81" t="s">
        <v>99</v>
      </c>
      <c r="C3" s="283" t="s">
        <v>100</v>
      </c>
      <c r="D3" s="283" t="s">
        <v>101</v>
      </c>
      <c r="E3" s="283" t="s">
        <v>102</v>
      </c>
      <c r="F3" s="283" t="s">
        <v>103</v>
      </c>
      <c r="G3" s="283" t="s">
        <v>104</v>
      </c>
      <c r="H3" s="30"/>
      <c r="J3" s="71" t="s">
        <v>105</v>
      </c>
      <c r="K3" s="284" t="n">
        <v>0.0485</v>
      </c>
      <c r="L3" s="284" t="n">
        <v>0.0164</v>
      </c>
      <c r="M3" s="284" t="n">
        <v>0.0097</v>
      </c>
    </row>
    <row r="4" customFormat="false" ht="11.25" hidden="false" customHeight="false" outlineLevel="0" collapsed="false">
      <c r="A4" s="59" t="n">
        <v>36404</v>
      </c>
      <c r="B4" s="11" t="n">
        <f aca="false">IF(A4&lt;&gt;"",MONTH(A4),0)</f>
        <v>9</v>
      </c>
      <c r="C4" s="278" t="n">
        <v>2.77</v>
      </c>
      <c r="D4" s="278" t="n">
        <v>2.625</v>
      </c>
      <c r="E4" s="278" t="n">
        <v>2.92</v>
      </c>
      <c r="F4" s="278" t="n">
        <v>2.6</v>
      </c>
      <c r="G4" s="278" t="n">
        <v>2.985</v>
      </c>
      <c r="J4" s="71" t="s">
        <v>106</v>
      </c>
      <c r="K4" s="285" t="n">
        <v>0.0485</v>
      </c>
      <c r="L4" s="285" t="n">
        <v>0.0338</v>
      </c>
      <c r="M4" s="285" t="n">
        <v>0.0097</v>
      </c>
    </row>
    <row r="5" customFormat="false" ht="11.25" hidden="false" customHeight="false" outlineLevel="0" collapsed="false">
      <c r="A5" s="59" t="n">
        <v>36405</v>
      </c>
      <c r="B5" s="11" t="n">
        <f aca="false">IF(A5&lt;&gt;"",MONTH(A5),0)</f>
        <v>9</v>
      </c>
      <c r="C5" s="278" t="n">
        <v>2.61</v>
      </c>
      <c r="D5" s="278" t="n">
        <v>2.5</v>
      </c>
      <c r="E5" s="278" t="n">
        <v>2.815</v>
      </c>
      <c r="F5" s="278" t="n">
        <v>2.54</v>
      </c>
      <c r="G5" s="278" t="n">
        <v>2.945</v>
      </c>
      <c r="J5" s="71" t="s">
        <v>107</v>
      </c>
      <c r="K5" s="285" t="n">
        <v>0.0475</v>
      </c>
      <c r="L5" s="285" t="n">
        <v>0.0164</v>
      </c>
      <c r="M5" s="285" t="n">
        <v>0.0097</v>
      </c>
    </row>
    <row r="6" customFormat="false" ht="11.25" hidden="false" customHeight="false" outlineLevel="0" collapsed="false">
      <c r="A6" s="59" t="n">
        <v>36406</v>
      </c>
      <c r="B6" s="11" t="n">
        <f aca="false">IF(A6&lt;&gt;"",MONTH(A6),0)</f>
        <v>9</v>
      </c>
      <c r="C6" s="278" t="n">
        <v>2.47</v>
      </c>
      <c r="D6" s="278" t="n">
        <v>2.33</v>
      </c>
      <c r="E6" s="278" t="n">
        <v>2.715</v>
      </c>
      <c r="F6" s="278" t="n">
        <v>2.43</v>
      </c>
      <c r="G6" s="278" t="n">
        <v>2.815</v>
      </c>
      <c r="J6" s="166" t="s">
        <v>108</v>
      </c>
      <c r="K6" s="286" t="n">
        <v>0.05</v>
      </c>
      <c r="L6" s="286" t="n">
        <v>0.0224</v>
      </c>
      <c r="M6" s="286" t="n">
        <v>0.0097</v>
      </c>
    </row>
    <row r="7" customFormat="false" ht="11.25" hidden="false" customHeight="false" outlineLevel="0" collapsed="false">
      <c r="A7" s="59" t="n">
        <v>36407</v>
      </c>
      <c r="B7" s="11" t="n">
        <f aca="false">IF(A7&lt;&gt;"",MONTH(A7),0)</f>
        <v>9</v>
      </c>
      <c r="C7" s="278" t="n">
        <v>2.23</v>
      </c>
      <c r="D7" s="278" t="n">
        <v>2.05</v>
      </c>
      <c r="E7" s="278" t="n">
        <v>2.445</v>
      </c>
      <c r="F7" s="278" t="n">
        <v>2.3</v>
      </c>
      <c r="G7" s="278" t="n">
        <v>2.63</v>
      </c>
    </row>
    <row r="8" customFormat="false" ht="11.25" hidden="false" customHeight="false" outlineLevel="0" collapsed="false">
      <c r="A8" s="59" t="n">
        <v>36408</v>
      </c>
      <c r="B8" s="11" t="n">
        <f aca="false">IF(A8&lt;&gt;"",MONTH(A8),0)</f>
        <v>9</v>
      </c>
      <c r="C8" s="278" t="n">
        <v>2.23</v>
      </c>
      <c r="D8" s="278" t="n">
        <v>2.05</v>
      </c>
      <c r="E8" s="278" t="n">
        <v>2.445</v>
      </c>
      <c r="F8" s="278" t="n">
        <v>2.3</v>
      </c>
      <c r="G8" s="278" t="n">
        <v>2.63</v>
      </c>
    </row>
    <row r="9" customFormat="false" ht="11.25" hidden="false" customHeight="false" outlineLevel="0" collapsed="false">
      <c r="A9" s="59" t="n">
        <v>36409</v>
      </c>
      <c r="B9" s="11" t="n">
        <f aca="false">IF(A9&lt;&gt;"",MONTH(A9),0)</f>
        <v>9</v>
      </c>
      <c r="C9" s="278" t="n">
        <v>2.23</v>
      </c>
      <c r="D9" s="278" t="n">
        <v>2.05</v>
      </c>
      <c r="E9" s="278" t="n">
        <v>2.445</v>
      </c>
      <c r="F9" s="278" t="n">
        <v>2.3</v>
      </c>
      <c r="G9" s="278" t="n">
        <v>2.63</v>
      </c>
    </row>
    <row r="10" customFormat="false" ht="11.25" hidden="false" customHeight="false" outlineLevel="0" collapsed="false">
      <c r="A10" s="59" t="n">
        <v>36410</v>
      </c>
      <c r="B10" s="11" t="n">
        <f aca="false">IF(A10&lt;&gt;"",MONTH(A10),0)</f>
        <v>9</v>
      </c>
      <c r="C10" s="278" t="n">
        <v>2.23</v>
      </c>
      <c r="D10" s="278" t="n">
        <v>2.05</v>
      </c>
      <c r="E10" s="278" t="n">
        <v>2.445</v>
      </c>
      <c r="F10" s="278" t="n">
        <v>2.3</v>
      </c>
      <c r="G10" s="278" t="n">
        <v>2.63</v>
      </c>
    </row>
    <row r="11" customFormat="false" ht="11.25" hidden="false" customHeight="false" outlineLevel="0" collapsed="false">
      <c r="A11" s="59" t="n">
        <v>36411</v>
      </c>
      <c r="B11" s="11" t="n">
        <f aca="false">IF(A11&lt;&gt;"",MONTH(A11),0)</f>
        <v>9</v>
      </c>
      <c r="C11" s="278" t="n">
        <v>2.43</v>
      </c>
      <c r="D11" s="278" t="n">
        <v>2.255</v>
      </c>
      <c r="E11" s="278" t="n">
        <v>2.625</v>
      </c>
      <c r="F11" s="278" t="n">
        <v>2.41</v>
      </c>
      <c r="G11" s="278" t="n">
        <v>2.77</v>
      </c>
      <c r="J11" s="287"/>
      <c r="K11" s="288" t="n">
        <v>34700</v>
      </c>
      <c r="L11" s="288" t="n">
        <v>34731</v>
      </c>
      <c r="M11" s="288" t="n">
        <v>34759</v>
      </c>
      <c r="N11" s="288" t="n">
        <v>34790</v>
      </c>
      <c r="O11" s="288" t="n">
        <v>34820</v>
      </c>
      <c r="P11" s="288" t="n">
        <v>34851</v>
      </c>
      <c r="Q11" s="288" t="n">
        <v>34881</v>
      </c>
      <c r="R11" s="288" t="n">
        <v>34912</v>
      </c>
      <c r="S11" s="288" t="n">
        <v>34943</v>
      </c>
      <c r="T11" s="288" t="n">
        <v>34973</v>
      </c>
      <c r="U11" s="288" t="n">
        <v>35004</v>
      </c>
      <c r="V11" s="288" t="n">
        <v>35034</v>
      </c>
      <c r="W11" s="288" t="n">
        <v>35065</v>
      </c>
      <c r="X11" s="288" t="n">
        <v>35096</v>
      </c>
      <c r="Y11" s="288" t="n">
        <v>35125</v>
      </c>
      <c r="Z11" s="288" t="n">
        <v>35156</v>
      </c>
      <c r="AA11" s="288" t="n">
        <v>35186</v>
      </c>
      <c r="AB11" s="288" t="n">
        <v>35217</v>
      </c>
      <c r="AC11" s="288" t="n">
        <v>35247</v>
      </c>
      <c r="AD11" s="288" t="n">
        <v>35278</v>
      </c>
      <c r="AE11" s="288" t="n">
        <v>35309</v>
      </c>
      <c r="AF11" s="288" t="n">
        <v>35339</v>
      </c>
      <c r="AG11" s="288" t="n">
        <v>35370</v>
      </c>
      <c r="AH11" s="288" t="n">
        <v>35400</v>
      </c>
      <c r="AI11" s="288" t="n">
        <v>35431</v>
      </c>
      <c r="AJ11" s="288" t="n">
        <v>35462</v>
      </c>
      <c r="AK11" s="288" t="n">
        <v>35490</v>
      </c>
      <c r="AL11" s="288" t="n">
        <v>35521</v>
      </c>
      <c r="AM11" s="288" t="n">
        <v>35551</v>
      </c>
      <c r="AN11" s="288" t="n">
        <v>35582</v>
      </c>
      <c r="AO11" s="288" t="n">
        <v>35612</v>
      </c>
      <c r="AP11" s="288" t="n">
        <v>35643</v>
      </c>
      <c r="AQ11" s="288" t="n">
        <v>35674</v>
      </c>
      <c r="AR11" s="288" t="n">
        <v>35704</v>
      </c>
      <c r="AS11" s="288" t="n">
        <v>35735</v>
      </c>
      <c r="AT11" s="288" t="n">
        <v>35765</v>
      </c>
      <c r="AU11" s="288" t="n">
        <v>35796</v>
      </c>
      <c r="AV11" s="288" t="n">
        <v>35827</v>
      </c>
      <c r="AW11" s="288" t="n">
        <v>35855</v>
      </c>
      <c r="AX11" s="288" t="n">
        <v>35886</v>
      </c>
      <c r="AY11" s="288" t="n">
        <v>35916</v>
      </c>
      <c r="AZ11" s="288" t="n">
        <v>35947</v>
      </c>
      <c r="BA11" s="288" t="n">
        <v>35977</v>
      </c>
      <c r="BB11" s="288" t="n">
        <v>36008</v>
      </c>
      <c r="BC11" s="288" t="n">
        <v>36039</v>
      </c>
      <c r="BD11" s="288" t="n">
        <v>36069</v>
      </c>
      <c r="BE11" s="288" t="n">
        <v>36100</v>
      </c>
      <c r="BF11" s="288" t="n">
        <v>36130</v>
      </c>
      <c r="BG11" s="288" t="n">
        <v>36161</v>
      </c>
      <c r="BH11" s="288" t="n">
        <v>36192</v>
      </c>
      <c r="BI11" s="288" t="n">
        <v>36220</v>
      </c>
      <c r="BJ11" s="288" t="n">
        <v>36251</v>
      </c>
      <c r="BK11" s="288" t="n">
        <v>36281</v>
      </c>
      <c r="BL11" s="288" t="n">
        <v>36312</v>
      </c>
      <c r="BM11" s="288" t="n">
        <v>36342</v>
      </c>
      <c r="BN11" s="288" t="n">
        <v>36373</v>
      </c>
      <c r="BO11" s="288" t="n">
        <v>36404</v>
      </c>
      <c r="BP11" s="288" t="n">
        <v>36434</v>
      </c>
      <c r="BQ11" s="288" t="n">
        <v>36465</v>
      </c>
      <c r="BR11" s="288" t="n">
        <v>36495</v>
      </c>
      <c r="BS11" s="288" t="n">
        <v>36526</v>
      </c>
      <c r="BT11" s="288" t="n">
        <v>36557</v>
      </c>
      <c r="BU11" s="288" t="n">
        <v>36586</v>
      </c>
      <c r="BV11" s="288" t="n">
        <v>36617</v>
      </c>
      <c r="BW11" s="288" t="n">
        <v>36647</v>
      </c>
      <c r="BX11" s="288" t="n">
        <v>36678</v>
      </c>
      <c r="BY11" s="288" t="n">
        <v>36708</v>
      </c>
      <c r="BZ11" s="288" t="n">
        <v>36739</v>
      </c>
      <c r="CA11" s="288" t="n">
        <v>36770</v>
      </c>
      <c r="CB11" s="288" t="n">
        <v>36800</v>
      </c>
      <c r="CC11" s="288" t="n">
        <v>36831</v>
      </c>
      <c r="CD11" s="288" t="n">
        <v>36861</v>
      </c>
    </row>
    <row r="12" customFormat="false" ht="11.25" hidden="false" customHeight="false" outlineLevel="0" collapsed="false">
      <c r="A12" s="59" t="n">
        <v>36412</v>
      </c>
      <c r="B12" s="11" t="n">
        <f aca="false">IF(A12&lt;&gt;"",MONTH(A12),0)</f>
        <v>9</v>
      </c>
      <c r="C12" s="278" t="n">
        <v>2.54</v>
      </c>
      <c r="D12" s="278" t="n">
        <v>2.385</v>
      </c>
      <c r="E12" s="278" t="n">
        <v>2.73</v>
      </c>
      <c r="F12" s="278" t="n">
        <v>2.47</v>
      </c>
      <c r="G12" s="278" t="n">
        <v>2.845</v>
      </c>
      <c r="H12" s="28"/>
      <c r="J12" s="287" t="s">
        <v>109</v>
      </c>
      <c r="K12" s="289" t="s">
        <v>80</v>
      </c>
      <c r="L12" s="289" t="s">
        <v>80</v>
      </c>
      <c r="M12" s="289" t="s">
        <v>80</v>
      </c>
      <c r="N12" s="289" t="s">
        <v>80</v>
      </c>
      <c r="O12" s="289" t="s">
        <v>80</v>
      </c>
      <c r="P12" s="289" t="s">
        <v>80</v>
      </c>
      <c r="Q12" s="289" t="s">
        <v>80</v>
      </c>
      <c r="R12" s="289" t="s">
        <v>80</v>
      </c>
      <c r="S12" s="289" t="s">
        <v>80</v>
      </c>
      <c r="T12" s="289" t="s">
        <v>80</v>
      </c>
      <c r="U12" s="289" t="s">
        <v>80</v>
      </c>
      <c r="V12" s="289" t="s">
        <v>80</v>
      </c>
      <c r="W12" s="289" t="s">
        <v>80</v>
      </c>
      <c r="X12" s="289" t="s">
        <v>80</v>
      </c>
      <c r="Y12" s="289" t="s">
        <v>80</v>
      </c>
      <c r="Z12" s="289" t="s">
        <v>80</v>
      </c>
      <c r="AA12" s="289" t="s">
        <v>80</v>
      </c>
      <c r="AB12" s="289" t="s">
        <v>80</v>
      </c>
      <c r="AC12" s="289" t="s">
        <v>80</v>
      </c>
      <c r="AD12" s="289" t="s">
        <v>80</v>
      </c>
      <c r="AE12" s="289" t="s">
        <v>80</v>
      </c>
      <c r="AF12" s="289" t="s">
        <v>80</v>
      </c>
      <c r="AG12" s="289" t="s">
        <v>80</v>
      </c>
      <c r="AH12" s="289" t="s">
        <v>80</v>
      </c>
      <c r="AI12" s="289" t="s">
        <v>80</v>
      </c>
      <c r="AJ12" s="289" t="s">
        <v>80</v>
      </c>
      <c r="AK12" s="289" t="s">
        <v>80</v>
      </c>
      <c r="AL12" s="289" t="s">
        <v>80</v>
      </c>
      <c r="AM12" s="289" t="n">
        <v>2.045</v>
      </c>
      <c r="AN12" s="289" t="n">
        <v>1.9495</v>
      </c>
      <c r="AO12" s="289" t="n">
        <v>2.037</v>
      </c>
      <c r="AP12" s="289" t="n">
        <v>2.27403225806452</v>
      </c>
      <c r="AQ12" s="289" t="n">
        <v>2.69232142857143</v>
      </c>
      <c r="AR12" s="289" t="n">
        <v>2.74677419354839</v>
      </c>
      <c r="AS12" s="289" t="n">
        <v>2.69410714285714</v>
      </c>
      <c r="AT12" s="289" t="n">
        <v>2.14931034482759</v>
      </c>
      <c r="AU12" s="289" t="n">
        <v>1.92966666666667</v>
      </c>
      <c r="AV12" s="289" t="n">
        <v>2.01425925925926</v>
      </c>
      <c r="AW12" s="289" t="n">
        <v>2.08225806451613</v>
      </c>
      <c r="AX12" s="289" t="n">
        <v>2.17222222222222</v>
      </c>
      <c r="AY12" s="289" t="n">
        <v>1.86666666666667</v>
      </c>
      <c r="AZ12" s="289" t="n">
        <v>1.63983333333333</v>
      </c>
      <c r="BA12" s="289" t="n">
        <v>1.85416666666667</v>
      </c>
      <c r="BB12" s="289" t="n">
        <v>1.72564516129032</v>
      </c>
      <c r="BC12" s="289" t="n">
        <v>1.73379310344828</v>
      </c>
      <c r="BD12" s="289" t="n">
        <v>1.69403225806452</v>
      </c>
      <c r="BE12" s="289" t="n">
        <v>1.97339285714286</v>
      </c>
      <c r="BF12" s="289" t="n">
        <v>1.69827586206897</v>
      </c>
      <c r="BG12" s="289" t="n">
        <v>1.73706896551724</v>
      </c>
      <c r="BH12" s="289" t="n">
        <v>1.59464285714286</v>
      </c>
      <c r="BI12" s="289" t="n">
        <v>1.55629032258065</v>
      </c>
      <c r="BJ12" s="289" t="n">
        <v>1.91133333333333</v>
      </c>
      <c r="BK12" s="289" t="n">
        <v>1.97854838709677</v>
      </c>
      <c r="BL12" s="289" t="n">
        <v>2.023</v>
      </c>
      <c r="BM12" s="289" t="n">
        <v>2.0091935483871</v>
      </c>
      <c r="BN12" s="289" t="n">
        <v>2.39983870967742</v>
      </c>
      <c r="BO12" s="289" t="n">
        <f aca="false">DAVERAGE(Gas_Day99,4,BO$15:BO$16)</f>
        <v>2.29283333333333</v>
      </c>
      <c r="BP12" s="289" t="n">
        <f aca="false">DAVERAGE(Gas_Day99,4,BP$15:BP$16)</f>
        <v>2.6091935483871</v>
      </c>
      <c r="BQ12" s="289" t="n">
        <f aca="false">DAVERAGE(Gas_Day99,4,BQ$15:BQ$16)</f>
        <v>2.15316666666667</v>
      </c>
      <c r="BR12" s="289" t="n">
        <f aca="false">DAVERAGE(Gas_Day99,4,BR$15:BR$16)</f>
        <v>2.23225806451613</v>
      </c>
      <c r="BS12" s="289" t="n">
        <f aca="false">DAVERAGE(gas_day00,4,BS$15:BS$16)</f>
        <v>2.24645161290323</v>
      </c>
      <c r="BT12" s="289" t="n">
        <f aca="false">DAVERAGE(gas_day00,4,BT$15:BT$16)</f>
        <v>2.40379310344828</v>
      </c>
      <c r="BU12" s="289" t="n">
        <f aca="false">DAVERAGE(gas_day00,4,BU$15:BU$16)</f>
        <v>2.62145161290323</v>
      </c>
      <c r="BV12" s="289" t="n">
        <f aca="false">DAVERAGE(gas_day00,4,BV$15:BV$16)</f>
        <v>2.73883333333333</v>
      </c>
      <c r="BW12" s="289" t="n">
        <f aca="false">DAVERAGE(gas_day00,4,BW$15:BW$16)</f>
        <v>3.2092</v>
      </c>
      <c r="BX12" s="289" t="e">
        <f aca="false">DAVERAGE(gas_day00,4,BX$15:BX$16)</f>
        <v>#DIV/0!</v>
      </c>
      <c r="BY12" s="289" t="e">
        <f aca="false">DAVERAGE(gas_day00,4,BY$15:BY$16)</f>
        <v>#DIV/0!</v>
      </c>
      <c r="BZ12" s="289" t="e">
        <f aca="false">DAVERAGE(gas_day00,4,BZ$15:BZ$16)</f>
        <v>#DIV/0!</v>
      </c>
      <c r="CA12" s="289" t="e">
        <f aca="false">DAVERAGE(gas_day00,4,CA$15:CA$16)</f>
        <v>#DIV/0!</v>
      </c>
      <c r="CB12" s="289" t="e">
        <f aca="false">DAVERAGE(gas_day00,4,CB$15:CB$16)</f>
        <v>#DIV/0!</v>
      </c>
      <c r="CC12" s="289" t="e">
        <f aca="false">DAVERAGE(gas_day00,4,CC$15:CC$16)</f>
        <v>#DIV/0!</v>
      </c>
      <c r="CD12" s="289" t="e">
        <f aca="false">DAVERAGE(gas_day00,4,CD$15:CD$16)</f>
        <v>#DIV/0!</v>
      </c>
    </row>
    <row r="13" customFormat="false" ht="11.25" hidden="false" customHeight="false" outlineLevel="0" collapsed="false">
      <c r="A13" s="59" t="n">
        <v>36413</v>
      </c>
      <c r="B13" s="11" t="n">
        <f aca="false">IF(A13&lt;&gt;"",MONTH(A13),0)</f>
        <v>9</v>
      </c>
      <c r="C13" s="278" t="n">
        <v>2.61</v>
      </c>
      <c r="D13" s="278" t="n">
        <v>2.47</v>
      </c>
      <c r="E13" s="278" t="n">
        <v>2.795</v>
      </c>
      <c r="F13" s="278" t="n">
        <v>2.51</v>
      </c>
      <c r="G13" s="278" t="n">
        <v>2.88</v>
      </c>
      <c r="H13" s="30"/>
      <c r="J13" s="287" t="s">
        <v>110</v>
      </c>
      <c r="K13" s="289" t="n">
        <v>1.2715</v>
      </c>
      <c r="L13" s="289" t="n">
        <v>1.23105263157895</v>
      </c>
      <c r="M13" s="289" t="n">
        <v>1.25863636363636</v>
      </c>
      <c r="N13" s="289" t="n">
        <v>1.309</v>
      </c>
      <c r="O13" s="289" t="n">
        <v>1.32090909090909</v>
      </c>
      <c r="P13" s="289" t="n">
        <v>1.23318181818182</v>
      </c>
      <c r="Q13" s="289" t="n">
        <v>1.19078947368421</v>
      </c>
      <c r="R13" s="289" t="n">
        <v>1.36595238095238</v>
      </c>
      <c r="S13" s="289" t="n">
        <v>1.45421052631579</v>
      </c>
      <c r="T13" s="289" t="n">
        <v>1.43473684210526</v>
      </c>
      <c r="U13" s="289" t="n">
        <v>1.60428571428571</v>
      </c>
      <c r="V13" s="289" t="n">
        <v>1.79413793103448</v>
      </c>
      <c r="W13" s="289" t="n">
        <v>1.82266666666667</v>
      </c>
      <c r="X13" s="289" t="n">
        <v>2.68655172413793</v>
      </c>
      <c r="Y13" s="289" t="n">
        <v>2.31483870967742</v>
      </c>
      <c r="Z13" s="289" t="n">
        <v>2.02142857142857</v>
      </c>
      <c r="AA13" s="289" t="n">
        <v>1.92133333333333</v>
      </c>
      <c r="AB13" s="289" t="n">
        <v>2.005</v>
      </c>
      <c r="AC13" s="289" t="n">
        <v>2.10568965517241</v>
      </c>
      <c r="AD13" s="289" t="n">
        <v>1.8415</v>
      </c>
      <c r="AE13" s="289" t="n">
        <v>1.60732142857143</v>
      </c>
      <c r="AF13" s="289" t="n">
        <v>2.1965</v>
      </c>
      <c r="AG13" s="289" t="n">
        <v>2.83796296296296</v>
      </c>
      <c r="AH13" s="289" t="n">
        <v>3.57892857142857</v>
      </c>
      <c r="AI13" s="289" t="n">
        <v>3.20533333333333</v>
      </c>
      <c r="AJ13" s="289" t="n">
        <v>2.02962962962963</v>
      </c>
      <c r="AK13" s="289" t="n">
        <v>1.71775862068966</v>
      </c>
      <c r="AL13" s="289" t="n">
        <v>1.84086206896552</v>
      </c>
      <c r="AM13" s="289" t="n">
        <v>1.99216666666667</v>
      </c>
      <c r="AN13" s="289" t="n">
        <v>1.99033333333333</v>
      </c>
      <c r="AO13" s="289" t="n">
        <v>2.06966666666667</v>
      </c>
      <c r="AP13" s="289" t="n">
        <v>2.34935483870968</v>
      </c>
      <c r="AQ13" s="289" t="n">
        <v>2.72775862068966</v>
      </c>
      <c r="AR13" s="289" t="n">
        <v>2.81790322580645</v>
      </c>
      <c r="AS13" s="289" t="n">
        <v>2.75607142857143</v>
      </c>
      <c r="AT13" s="289" t="n">
        <v>2.16586206896552</v>
      </c>
      <c r="AU13" s="289" t="n">
        <v>1.94366666666667</v>
      </c>
      <c r="AV13" s="289" t="n">
        <v>2.04037037037037</v>
      </c>
      <c r="AW13" s="289" t="n">
        <v>2.10645161290323</v>
      </c>
      <c r="AX13" s="289" t="n">
        <v>2.25275862068966</v>
      </c>
      <c r="AY13" s="289" t="n">
        <v>1.95166666666667</v>
      </c>
      <c r="AZ13" s="289" t="n">
        <v>1.93533333333333</v>
      </c>
      <c r="BA13" s="289" t="n">
        <v>2.10316666666667</v>
      </c>
      <c r="BB13" s="289" t="n">
        <v>1.7708064516129</v>
      </c>
      <c r="BC13" s="289" t="n">
        <v>1.8348275862069</v>
      </c>
      <c r="BD13" s="289" t="n">
        <v>1.77725806451613</v>
      </c>
      <c r="BE13" s="289" t="n">
        <v>1.99160714285714</v>
      </c>
      <c r="BF13" s="289" t="n">
        <v>1.68362068965517</v>
      </c>
      <c r="BG13" s="289" t="n">
        <v>1.74293103448276</v>
      </c>
      <c r="BH13" s="289" t="n">
        <v>1.62875</v>
      </c>
      <c r="BI13" s="289" t="n">
        <v>1.60435483870968</v>
      </c>
      <c r="BJ13" s="289" t="n">
        <v>1.96183333333333</v>
      </c>
      <c r="BK13" s="289" t="n">
        <v>2.10838709677419</v>
      </c>
      <c r="BL13" s="289" t="n">
        <v>2.15033333333333</v>
      </c>
      <c r="BM13" s="289" t="n">
        <v>2.19354838709677</v>
      </c>
      <c r="BN13" s="289" t="n">
        <v>2.64822580645161</v>
      </c>
      <c r="BO13" s="289" t="n">
        <f aca="false">DAVERAGE(Gas_Day99,3,BO$15:BO$16)</f>
        <v>2.415</v>
      </c>
      <c r="BP13" s="289" t="n">
        <f aca="false">DAVERAGE(Gas_Day99,3,BP$15:BP$16)</f>
        <v>2.61548387096774</v>
      </c>
      <c r="BQ13" s="289" t="n">
        <f aca="false">DAVERAGE(Gas_Day99,3,BQ$15:BQ$16)</f>
        <v>2.16783333333333</v>
      </c>
      <c r="BR13" s="289" t="n">
        <f aca="false">DAVERAGE(Gas_Day99,3,BR$15:BR$16)</f>
        <v>2.23725806451613</v>
      </c>
      <c r="BS13" s="289" t="n">
        <f aca="false">DAVERAGE(gas_day00,3,BS$15:BS$16)</f>
        <v>2.26548387096774</v>
      </c>
      <c r="BT13" s="289" t="n">
        <f aca="false">DAVERAGE(gas_day00,3,BT$15:BT$16)</f>
        <v>2.44293103448276</v>
      </c>
      <c r="BU13" s="289" t="n">
        <f aca="false">DAVERAGE(gas_day00,3,BU$15:BU$16)</f>
        <v>2.66532258064516</v>
      </c>
      <c r="BV13" s="289" t="n">
        <f aca="false">DAVERAGE(gas_day00,3,BV$15:BV$16)</f>
        <v>2.81333333333333</v>
      </c>
      <c r="BW13" s="289" t="n">
        <f aca="false">DAVERAGE(gas_day00,3,BW$15:BW$16)</f>
        <v>3.3908</v>
      </c>
      <c r="BX13" s="289" t="e">
        <f aca="false">DAVERAGE(gas_day00,3,BX$15:BX$16)</f>
        <v>#DIV/0!</v>
      </c>
      <c r="BY13" s="289" t="e">
        <f aca="false">DAVERAGE(gas_day00,3,BY$15:BY$16)</f>
        <v>#DIV/0!</v>
      </c>
      <c r="BZ13" s="289" t="e">
        <f aca="false">DAVERAGE(gas_day00,3,BZ$15:BZ$16)</f>
        <v>#DIV/0!</v>
      </c>
      <c r="CA13" s="289" t="e">
        <f aca="false">DAVERAGE(gas_day00,3,CA$15:CA$16)</f>
        <v>#DIV/0!</v>
      </c>
      <c r="CB13" s="289" t="e">
        <f aca="false">DAVERAGE(gas_day00,3,CB$15:CB$16)</f>
        <v>#DIV/0!</v>
      </c>
      <c r="CC13" s="289" t="e">
        <f aca="false">DAVERAGE(gas_day00,3,CC$15:CC$16)</f>
        <v>#DIV/0!</v>
      </c>
      <c r="CD13" s="289" t="e">
        <f aca="false">DAVERAGE(gas_day00,3,CD$15:CD$16)</f>
        <v>#DIV/0!</v>
      </c>
    </row>
    <row r="14" customFormat="false" ht="11.25" hidden="false" customHeight="false" outlineLevel="0" collapsed="false">
      <c r="A14" s="59" t="n">
        <v>36414</v>
      </c>
      <c r="B14" s="11" t="n">
        <f aca="false">IF(A14&lt;&gt;"",MONTH(A14),0)</f>
        <v>9</v>
      </c>
      <c r="C14" s="278" t="n">
        <v>2.68</v>
      </c>
      <c r="D14" s="278" t="n">
        <v>2.54</v>
      </c>
      <c r="E14" s="278" t="n">
        <v>2.795</v>
      </c>
      <c r="F14" s="278" t="n">
        <v>2.57</v>
      </c>
      <c r="G14" s="278" t="n">
        <v>2.87</v>
      </c>
      <c r="J14" s="287" t="s">
        <v>102</v>
      </c>
      <c r="K14" s="289" t="s">
        <v>80</v>
      </c>
      <c r="L14" s="289" t="s">
        <v>80</v>
      </c>
      <c r="M14" s="289" t="s">
        <v>80</v>
      </c>
      <c r="N14" s="289" t="s">
        <v>80</v>
      </c>
      <c r="O14" s="289" t="s">
        <v>80</v>
      </c>
      <c r="P14" s="289" t="s">
        <v>80</v>
      </c>
      <c r="Q14" s="289" t="s">
        <v>80</v>
      </c>
      <c r="R14" s="289" t="s">
        <v>80</v>
      </c>
      <c r="S14" s="289" t="s">
        <v>80</v>
      </c>
      <c r="T14" s="289" t="s">
        <v>80</v>
      </c>
      <c r="U14" s="289" t="s">
        <v>80</v>
      </c>
      <c r="V14" s="289" t="s">
        <v>80</v>
      </c>
      <c r="W14" s="289" t="s">
        <v>80</v>
      </c>
      <c r="X14" s="289" t="s">
        <v>80</v>
      </c>
      <c r="Y14" s="289" t="s">
        <v>80</v>
      </c>
      <c r="Z14" s="289" t="s">
        <v>80</v>
      </c>
      <c r="AA14" s="289" t="s">
        <v>80</v>
      </c>
      <c r="AB14" s="289" t="s">
        <v>80</v>
      </c>
      <c r="AC14" s="289" t="s">
        <v>80</v>
      </c>
      <c r="AD14" s="289" t="s">
        <v>80</v>
      </c>
      <c r="AE14" s="289" t="s">
        <v>80</v>
      </c>
      <c r="AF14" s="289" t="s">
        <v>80</v>
      </c>
      <c r="AG14" s="289" t="s">
        <v>80</v>
      </c>
      <c r="AH14" s="289" t="s">
        <v>80</v>
      </c>
      <c r="AI14" s="289" t="s">
        <v>80</v>
      </c>
      <c r="AJ14" s="289" t="s">
        <v>80</v>
      </c>
      <c r="AK14" s="289" t="s">
        <v>80</v>
      </c>
      <c r="AL14" s="289" t="s">
        <v>80</v>
      </c>
      <c r="AM14" s="289" t="s">
        <v>80</v>
      </c>
      <c r="AN14" s="289" t="s">
        <v>80</v>
      </c>
      <c r="AO14" s="289" t="s">
        <v>80</v>
      </c>
      <c r="AP14" s="289" t="s">
        <v>80</v>
      </c>
      <c r="AQ14" s="289" t="s">
        <v>80</v>
      </c>
      <c r="AR14" s="289" t="s">
        <v>80</v>
      </c>
      <c r="AS14" s="289" t="s">
        <v>80</v>
      </c>
      <c r="AT14" s="289" t="s">
        <v>80</v>
      </c>
      <c r="AU14" s="289" t="s">
        <v>80</v>
      </c>
      <c r="AV14" s="289" t="n">
        <v>2.24107142857143</v>
      </c>
      <c r="AW14" s="289" t="n">
        <v>2.365</v>
      </c>
      <c r="AX14" s="289" t="n">
        <v>2.51966666666667</v>
      </c>
      <c r="AY14" s="289" t="n">
        <v>2.16064516129032</v>
      </c>
      <c r="AZ14" s="289" t="n">
        <v>2.01083333333333</v>
      </c>
      <c r="BA14" s="289" t="n">
        <v>2.3241935483871</v>
      </c>
      <c r="BB14" s="289" t="n">
        <v>2.22322580645161</v>
      </c>
      <c r="BC14" s="289" t="n">
        <v>2.13483333333333</v>
      </c>
      <c r="BD14" s="289" t="n">
        <v>2.20532258064516</v>
      </c>
      <c r="BE14" s="289" t="n">
        <v>2.35333333333333</v>
      </c>
      <c r="BF14" s="289" t="n">
        <v>2.12322580645161</v>
      </c>
      <c r="BG14" s="289" t="n">
        <v>1.89741935483871</v>
      </c>
      <c r="BH14" s="289" t="n">
        <v>1.81696428571429</v>
      </c>
      <c r="BI14" s="289" t="n">
        <v>1.71338709677419</v>
      </c>
      <c r="BJ14" s="289" t="n">
        <v>2.08033333333333</v>
      </c>
      <c r="BK14" s="289" t="n">
        <v>2.21516129032258</v>
      </c>
      <c r="BL14" s="289" t="n">
        <v>2.29216666666667</v>
      </c>
      <c r="BM14" s="289" t="n">
        <v>2.34177419354839</v>
      </c>
      <c r="BN14" s="289" t="n">
        <v>2.72161290322581</v>
      </c>
      <c r="BO14" s="289" t="n">
        <f aca="false">DAVERAGE(Gas_Day99,5,BO$15:BO$16)</f>
        <v>2.66633333333333</v>
      </c>
      <c r="BP14" s="289" t="n">
        <f aca="false">DAVERAGE(Gas_Day99,5,BP$15:BP$16)</f>
        <v>2.94129032258065</v>
      </c>
      <c r="BQ14" s="289" t="n">
        <f aca="false">DAVERAGE(Gas_Day99,5,BQ$15:BQ$16)</f>
        <v>2.56416666666667</v>
      </c>
      <c r="BR14" s="289" t="n">
        <f aca="false">DAVERAGE(Gas_Day99,5,BR$15:BR$16)</f>
        <v>2.465</v>
      </c>
      <c r="BS14" s="289" t="n">
        <f aca="false">DAVERAGE(gas_day00,5,BS$15:BS$16)</f>
        <v>2.42370967741936</v>
      </c>
      <c r="BT14" s="289" t="n">
        <f aca="false">DAVERAGE(gas_day00,5,BT$15:BT$16)</f>
        <v>2.61689655172414</v>
      </c>
      <c r="BU14" s="289" t="n">
        <f aca="false">DAVERAGE(gas_day00,5,BU$15:BU$16)</f>
        <v>2.83483870967742</v>
      </c>
      <c r="BV14" s="289" t="n">
        <f aca="false">DAVERAGE(gas_day00,5,BV$15:BV$16)</f>
        <v>3.01283333333333</v>
      </c>
      <c r="BW14" s="289" t="n">
        <f aca="false">DAVERAGE(gas_day00,5,BW$15:BW$16)</f>
        <v>3.6596</v>
      </c>
      <c r="BX14" s="289" t="e">
        <f aca="false">DAVERAGE(gas_day00,5,BX$15:BX$16)</f>
        <v>#DIV/0!</v>
      </c>
      <c r="BY14" s="289" t="e">
        <f aca="false">DAVERAGE(gas_day00,5,BY$15:BY$16)</f>
        <v>#DIV/0!</v>
      </c>
      <c r="BZ14" s="289" t="e">
        <f aca="false">DAVERAGE(gas_day00,5,BZ$15:BZ$16)</f>
        <v>#DIV/0!</v>
      </c>
      <c r="CA14" s="289" t="e">
        <f aca="false">DAVERAGE(gas_day00,5,CA$15:CA$16)</f>
        <v>#DIV/0!</v>
      </c>
      <c r="CB14" s="289" t="e">
        <f aca="false">DAVERAGE(gas_day00,5,CB$15:CB$16)</f>
        <v>#DIV/0!</v>
      </c>
      <c r="CC14" s="289" t="e">
        <f aca="false">DAVERAGE(gas_day00,5,CC$15:CC$16)</f>
        <v>#DIV/0!</v>
      </c>
      <c r="CD14" s="289" t="e">
        <f aca="false">DAVERAGE(gas_day00,5,CD$15:CD$16)</f>
        <v>#DIV/0!</v>
      </c>
    </row>
    <row r="15" customFormat="false" ht="11.25" hidden="false" customHeight="false" outlineLevel="0" collapsed="false">
      <c r="A15" s="59" t="n">
        <v>36415</v>
      </c>
      <c r="B15" s="11" t="n">
        <f aca="false">IF(A15&lt;&gt;"",MONTH(A15),0)</f>
        <v>9</v>
      </c>
      <c r="C15" s="278" t="n">
        <v>2.68</v>
      </c>
      <c r="D15" s="278" t="n">
        <v>2.54</v>
      </c>
      <c r="E15" s="278" t="n">
        <v>2.795</v>
      </c>
      <c r="F15" s="278" t="n">
        <v>2.57</v>
      </c>
      <c r="G15" s="278" t="n">
        <v>2.87</v>
      </c>
      <c r="J15" s="287"/>
      <c r="K15" s="287" t="s">
        <v>99</v>
      </c>
      <c r="L15" s="287" t="s">
        <v>99</v>
      </c>
      <c r="M15" s="287" t="s">
        <v>99</v>
      </c>
      <c r="N15" s="287" t="s">
        <v>99</v>
      </c>
      <c r="O15" s="287" t="s">
        <v>99</v>
      </c>
      <c r="P15" s="287" t="s">
        <v>99</v>
      </c>
      <c r="Q15" s="287" t="s">
        <v>99</v>
      </c>
      <c r="R15" s="287" t="s">
        <v>99</v>
      </c>
      <c r="S15" s="287" t="s">
        <v>99</v>
      </c>
      <c r="T15" s="287" t="s">
        <v>99</v>
      </c>
      <c r="U15" s="287" t="s">
        <v>99</v>
      </c>
      <c r="V15" s="287" t="s">
        <v>99</v>
      </c>
      <c r="W15" s="287" t="s">
        <v>99</v>
      </c>
      <c r="X15" s="287" t="s">
        <v>99</v>
      </c>
      <c r="Y15" s="287" t="s">
        <v>99</v>
      </c>
      <c r="Z15" s="287" t="s">
        <v>99</v>
      </c>
      <c r="AA15" s="287" t="s">
        <v>99</v>
      </c>
      <c r="AB15" s="287" t="s">
        <v>99</v>
      </c>
      <c r="AC15" s="287" t="s">
        <v>99</v>
      </c>
      <c r="AD15" s="287" t="s">
        <v>99</v>
      </c>
      <c r="AE15" s="287" t="s">
        <v>99</v>
      </c>
      <c r="AF15" s="287" t="s">
        <v>99</v>
      </c>
      <c r="AG15" s="287" t="s">
        <v>99</v>
      </c>
      <c r="AH15" s="287" t="s">
        <v>99</v>
      </c>
      <c r="AI15" s="287" t="s">
        <v>99</v>
      </c>
      <c r="AJ15" s="287" t="s">
        <v>99</v>
      </c>
      <c r="AK15" s="287" t="s">
        <v>99</v>
      </c>
      <c r="AL15" s="287" t="s">
        <v>99</v>
      </c>
      <c r="AM15" s="287" t="s">
        <v>99</v>
      </c>
      <c r="AN15" s="287" t="s">
        <v>99</v>
      </c>
      <c r="AO15" s="287" t="s">
        <v>99</v>
      </c>
      <c r="AP15" s="287" t="s">
        <v>99</v>
      </c>
      <c r="AQ15" s="287" t="s">
        <v>99</v>
      </c>
      <c r="AR15" s="287" t="s">
        <v>99</v>
      </c>
      <c r="AS15" s="287" t="s">
        <v>99</v>
      </c>
      <c r="AT15" s="287" t="s">
        <v>99</v>
      </c>
      <c r="AU15" s="287" t="s">
        <v>99</v>
      </c>
      <c r="AV15" s="287" t="s">
        <v>99</v>
      </c>
      <c r="AW15" s="287" t="s">
        <v>99</v>
      </c>
      <c r="AX15" s="287" t="s">
        <v>99</v>
      </c>
      <c r="AY15" s="287" t="s">
        <v>99</v>
      </c>
      <c r="AZ15" s="287" t="s">
        <v>99</v>
      </c>
      <c r="BA15" s="287" t="s">
        <v>99</v>
      </c>
      <c r="BB15" s="287" t="s">
        <v>99</v>
      </c>
      <c r="BC15" s="287" t="s">
        <v>99</v>
      </c>
      <c r="BD15" s="287" t="s">
        <v>99</v>
      </c>
      <c r="BE15" s="287" t="s">
        <v>99</v>
      </c>
      <c r="BF15" s="287" t="s">
        <v>99</v>
      </c>
      <c r="BG15" s="287" t="s">
        <v>99</v>
      </c>
      <c r="BH15" s="287" t="s">
        <v>99</v>
      </c>
      <c r="BI15" s="287" t="s">
        <v>99</v>
      </c>
      <c r="BJ15" s="287" t="s">
        <v>99</v>
      </c>
      <c r="BK15" s="287" t="s">
        <v>99</v>
      </c>
      <c r="BL15" s="287" t="s">
        <v>99</v>
      </c>
      <c r="BM15" s="287" t="s">
        <v>99</v>
      </c>
      <c r="BN15" s="287" t="s">
        <v>99</v>
      </c>
      <c r="BO15" s="287" t="s">
        <v>99</v>
      </c>
      <c r="BP15" s="287" t="s">
        <v>99</v>
      </c>
      <c r="BQ15" s="287" t="s">
        <v>99</v>
      </c>
      <c r="BR15" s="287" t="s">
        <v>99</v>
      </c>
      <c r="BS15" s="287" t="s">
        <v>99</v>
      </c>
      <c r="BT15" s="287" t="s">
        <v>99</v>
      </c>
      <c r="BU15" s="287" t="s">
        <v>99</v>
      </c>
      <c r="BV15" s="287" t="s">
        <v>99</v>
      </c>
      <c r="BW15" s="287" t="s">
        <v>99</v>
      </c>
      <c r="BX15" s="287" t="s">
        <v>99</v>
      </c>
      <c r="BY15" s="287" t="s">
        <v>99</v>
      </c>
      <c r="BZ15" s="287" t="s">
        <v>99</v>
      </c>
      <c r="CA15" s="287" t="s">
        <v>99</v>
      </c>
      <c r="CB15" s="287" t="s">
        <v>99</v>
      </c>
      <c r="CC15" s="287" t="s">
        <v>99</v>
      </c>
      <c r="CD15" s="287" t="s">
        <v>99</v>
      </c>
    </row>
    <row r="16" customFormat="false" ht="11.25" hidden="false" customHeight="false" outlineLevel="0" collapsed="false">
      <c r="A16" s="59" t="n">
        <v>36416</v>
      </c>
      <c r="B16" s="11" t="n">
        <f aca="false">IF(A16&lt;&gt;"",MONTH(A16),0)</f>
        <v>9</v>
      </c>
      <c r="C16" s="278" t="n">
        <v>2.68</v>
      </c>
      <c r="D16" s="278" t="n">
        <v>2.54</v>
      </c>
      <c r="E16" s="278" t="n">
        <v>2.795</v>
      </c>
      <c r="F16" s="278" t="n">
        <v>2.57</v>
      </c>
      <c r="G16" s="278" t="n">
        <v>2.87</v>
      </c>
      <c r="J16" s="287"/>
      <c r="K16" s="287" t="n">
        <v>1</v>
      </c>
      <c r="L16" s="287" t="n">
        <v>2</v>
      </c>
      <c r="M16" s="287" t="n">
        <v>3</v>
      </c>
      <c r="N16" s="287" t="n">
        <v>4</v>
      </c>
      <c r="O16" s="287" t="n">
        <v>5</v>
      </c>
      <c r="P16" s="287" t="n">
        <v>6</v>
      </c>
      <c r="Q16" s="287" t="n">
        <v>7</v>
      </c>
      <c r="R16" s="287" t="n">
        <v>8</v>
      </c>
      <c r="S16" s="287" t="n">
        <v>9</v>
      </c>
      <c r="T16" s="287" t="n">
        <v>10</v>
      </c>
      <c r="U16" s="287" t="n">
        <v>11</v>
      </c>
      <c r="V16" s="287" t="n">
        <v>12</v>
      </c>
      <c r="W16" s="287" t="n">
        <v>1</v>
      </c>
      <c r="X16" s="287" t="n">
        <v>2</v>
      </c>
      <c r="Y16" s="287" t="n">
        <v>3</v>
      </c>
      <c r="Z16" s="287" t="n">
        <v>4</v>
      </c>
      <c r="AA16" s="287" t="n">
        <v>5</v>
      </c>
      <c r="AB16" s="287" t="n">
        <v>6</v>
      </c>
      <c r="AC16" s="287" t="n">
        <v>7</v>
      </c>
      <c r="AD16" s="287" t="n">
        <v>8</v>
      </c>
      <c r="AE16" s="287" t="n">
        <v>9</v>
      </c>
      <c r="AF16" s="287" t="n">
        <v>10</v>
      </c>
      <c r="AG16" s="287" t="n">
        <v>11</v>
      </c>
      <c r="AH16" s="287" t="n">
        <v>12</v>
      </c>
      <c r="AI16" s="287" t="n">
        <v>1</v>
      </c>
      <c r="AJ16" s="287" t="n">
        <v>2</v>
      </c>
      <c r="AK16" s="287" t="n">
        <v>3</v>
      </c>
      <c r="AL16" s="287" t="n">
        <v>4</v>
      </c>
      <c r="AM16" s="287" t="n">
        <v>5</v>
      </c>
      <c r="AN16" s="287" t="n">
        <v>6</v>
      </c>
      <c r="AO16" s="287" t="n">
        <v>7</v>
      </c>
      <c r="AP16" s="287" t="n">
        <v>8</v>
      </c>
      <c r="AQ16" s="287" t="n">
        <v>9</v>
      </c>
      <c r="AR16" s="287" t="n">
        <v>10</v>
      </c>
      <c r="AS16" s="287" t="n">
        <v>11</v>
      </c>
      <c r="AT16" s="287" t="n">
        <v>12</v>
      </c>
      <c r="AU16" s="287" t="n">
        <v>1</v>
      </c>
      <c r="AV16" s="287" t="n">
        <v>2</v>
      </c>
      <c r="AW16" s="287" t="n">
        <v>3</v>
      </c>
      <c r="AX16" s="287" t="n">
        <v>4</v>
      </c>
      <c r="AY16" s="287" t="n">
        <v>5</v>
      </c>
      <c r="AZ16" s="287" t="n">
        <v>6</v>
      </c>
      <c r="BA16" s="287" t="n">
        <v>7</v>
      </c>
      <c r="BB16" s="287" t="n">
        <v>8</v>
      </c>
      <c r="BC16" s="287" t="n">
        <v>9</v>
      </c>
      <c r="BD16" s="287" t="n">
        <v>10</v>
      </c>
      <c r="BE16" s="287" t="n">
        <v>11</v>
      </c>
      <c r="BF16" s="287" t="n">
        <v>12</v>
      </c>
      <c r="BG16" s="287" t="n">
        <v>1</v>
      </c>
      <c r="BH16" s="287" t="n">
        <v>2</v>
      </c>
      <c r="BI16" s="287" t="n">
        <v>3</v>
      </c>
      <c r="BJ16" s="287" t="n">
        <v>4</v>
      </c>
      <c r="BK16" s="287" t="n">
        <v>5</v>
      </c>
      <c r="BL16" s="287" t="n">
        <v>6</v>
      </c>
      <c r="BM16" s="287" t="n">
        <v>7</v>
      </c>
      <c r="BN16" s="287" t="n">
        <v>8</v>
      </c>
      <c r="BO16" s="287" t="n">
        <v>9</v>
      </c>
      <c r="BP16" s="287" t="n">
        <v>10</v>
      </c>
      <c r="BQ16" s="287" t="n">
        <v>11</v>
      </c>
      <c r="BR16" s="287" t="n">
        <v>12</v>
      </c>
      <c r="BS16" s="287" t="n">
        <v>1</v>
      </c>
      <c r="BT16" s="287" t="n">
        <v>2</v>
      </c>
      <c r="BU16" s="287" t="n">
        <v>3</v>
      </c>
      <c r="BV16" s="287" t="n">
        <v>4</v>
      </c>
      <c r="BW16" s="287" t="n">
        <v>5</v>
      </c>
      <c r="BX16" s="287" t="n">
        <v>6</v>
      </c>
      <c r="BY16" s="287" t="n">
        <v>7</v>
      </c>
      <c r="BZ16" s="287" t="n">
        <v>8</v>
      </c>
      <c r="CA16" s="287" t="n">
        <v>9</v>
      </c>
      <c r="CB16" s="287" t="n">
        <v>10</v>
      </c>
      <c r="CC16" s="287" t="n">
        <v>11</v>
      </c>
      <c r="CD16" s="287" t="n">
        <v>12</v>
      </c>
    </row>
    <row r="17" customFormat="false" ht="11.25" hidden="false" customHeight="false" outlineLevel="0" collapsed="false">
      <c r="A17" s="59" t="n">
        <v>36417</v>
      </c>
      <c r="B17" s="11" t="n">
        <f aca="false">IF(A17&lt;&gt;"",MONTH(A17),0)</f>
        <v>9</v>
      </c>
      <c r="C17" s="278" t="n">
        <v>2.66</v>
      </c>
      <c r="D17" s="278" t="n">
        <v>2.55</v>
      </c>
      <c r="E17" s="278" t="n">
        <v>2.88</v>
      </c>
      <c r="F17" s="278" t="n">
        <v>2.57</v>
      </c>
      <c r="G17" s="278" t="n">
        <v>2.905</v>
      </c>
    </row>
    <row r="18" customFormat="false" ht="11.25" hidden="false" customHeight="false" outlineLevel="0" collapsed="false">
      <c r="A18" s="59" t="n">
        <v>36418</v>
      </c>
      <c r="B18" s="11" t="n">
        <f aca="false">IF(A18&lt;&gt;"",MONTH(A18),0)</f>
        <v>9</v>
      </c>
      <c r="C18" s="278" t="n">
        <v>2.48</v>
      </c>
      <c r="D18" s="278" t="n">
        <v>2.415</v>
      </c>
      <c r="E18" s="278" t="n">
        <v>2.74</v>
      </c>
      <c r="F18" s="278" t="n">
        <v>2.485</v>
      </c>
      <c r="G18" s="278" t="n">
        <v>2.83</v>
      </c>
    </row>
    <row r="19" customFormat="false" ht="11.25" hidden="false" customHeight="false" outlineLevel="0" collapsed="false">
      <c r="A19" s="59" t="n">
        <v>36419</v>
      </c>
      <c r="B19" s="11" t="n">
        <f aca="false">IF(A19&lt;&gt;"",MONTH(A19),0)</f>
        <v>9</v>
      </c>
      <c r="C19" s="278" t="n">
        <v>2.37</v>
      </c>
      <c r="D19" s="278" t="n">
        <v>2.31</v>
      </c>
      <c r="E19" s="278" t="n">
        <v>2.64</v>
      </c>
      <c r="F19" s="278" t="n">
        <v>2.39</v>
      </c>
      <c r="G19" s="278" t="n">
        <v>2.745</v>
      </c>
    </row>
    <row r="20" customFormat="false" ht="11.25" hidden="false" customHeight="false" outlineLevel="0" collapsed="false">
      <c r="A20" s="59" t="n">
        <v>36420</v>
      </c>
      <c r="B20" s="11" t="n">
        <f aca="false">IF(A20&lt;&gt;"",MONTH(A20),0)</f>
        <v>9</v>
      </c>
      <c r="C20" s="278" t="n">
        <v>2.34</v>
      </c>
      <c r="D20" s="278" t="n">
        <v>2.22</v>
      </c>
      <c r="E20" s="278" t="n">
        <v>2.625</v>
      </c>
      <c r="F20" s="278" t="n">
        <v>2.345</v>
      </c>
      <c r="G20" s="278" t="n">
        <v>2.725</v>
      </c>
    </row>
    <row r="21" customFormat="false" ht="11.25" hidden="false" customHeight="false" outlineLevel="0" collapsed="false">
      <c r="A21" s="59" t="n">
        <v>36421</v>
      </c>
      <c r="B21" s="11" t="n">
        <f aca="false">IF(A21&lt;&gt;"",MONTH(A21),0)</f>
        <v>9</v>
      </c>
      <c r="C21" s="278" t="n">
        <v>2.245</v>
      </c>
      <c r="D21" s="278" t="n">
        <v>2.105</v>
      </c>
      <c r="E21" s="278" t="n">
        <v>2.46</v>
      </c>
      <c r="F21" s="278" t="n">
        <v>2.305</v>
      </c>
      <c r="G21" s="278" t="n">
        <v>2.635</v>
      </c>
      <c r="J21" s="41" t="s">
        <v>111</v>
      </c>
      <c r="K21" s="41"/>
      <c r="L21" s="41"/>
    </row>
    <row r="22" customFormat="false" ht="11.25" hidden="false" customHeight="false" outlineLevel="0" collapsed="false">
      <c r="A22" s="59" t="n">
        <v>36422</v>
      </c>
      <c r="B22" s="11" t="n">
        <f aca="false">IF(A22&lt;&gt;"",MONTH(A22),0)</f>
        <v>9</v>
      </c>
      <c r="C22" s="278" t="n">
        <v>2.245</v>
      </c>
      <c r="D22" s="278" t="n">
        <v>2.105</v>
      </c>
      <c r="E22" s="278" t="n">
        <v>2.46</v>
      </c>
      <c r="F22" s="278" t="n">
        <v>2.305</v>
      </c>
      <c r="G22" s="278" t="n">
        <v>2.635</v>
      </c>
      <c r="J22" s="290" t="s">
        <v>112</v>
      </c>
      <c r="K22" s="290" t="s">
        <v>101</v>
      </c>
      <c r="L22" s="290" t="s">
        <v>100</v>
      </c>
    </row>
    <row r="23" customFormat="false" ht="11.25" hidden="false" customHeight="false" outlineLevel="0" collapsed="false">
      <c r="A23" s="59" t="n">
        <v>36423</v>
      </c>
      <c r="B23" s="11" t="n">
        <f aca="false">IF(A23&lt;&gt;"",MONTH(A23),0)</f>
        <v>9</v>
      </c>
      <c r="C23" s="278" t="n">
        <v>2.245</v>
      </c>
      <c r="D23" s="278" t="n">
        <v>2.105</v>
      </c>
      <c r="E23" s="278" t="n">
        <v>2.46</v>
      </c>
      <c r="F23" s="278" t="n">
        <v>2.305</v>
      </c>
      <c r="G23" s="278" t="n">
        <v>2.635</v>
      </c>
      <c r="I23" s="291" t="n">
        <v>34700</v>
      </c>
      <c r="J23" s="9" t="n">
        <v>1.66</v>
      </c>
      <c r="K23" s="9" t="n">
        <v>1.45</v>
      </c>
      <c r="L23" s="9" t="n">
        <v>1.46</v>
      </c>
    </row>
    <row r="24" customFormat="false" ht="11.25" hidden="false" customHeight="false" outlineLevel="0" collapsed="false">
      <c r="A24" s="59" t="n">
        <v>36424</v>
      </c>
      <c r="B24" s="11" t="n">
        <f aca="false">IF(A24&lt;&gt;"",MONTH(A24),0)</f>
        <v>9</v>
      </c>
      <c r="C24" s="278" t="n">
        <v>2.355</v>
      </c>
      <c r="D24" s="278" t="n">
        <v>2.285</v>
      </c>
      <c r="E24" s="278" t="n">
        <v>2.65</v>
      </c>
      <c r="F24" s="278" t="n">
        <v>2.38</v>
      </c>
      <c r="G24" s="278" t="n">
        <v>2.74</v>
      </c>
      <c r="I24" s="291" t="n">
        <v>34731</v>
      </c>
      <c r="J24" s="9" t="n">
        <v>1.27</v>
      </c>
      <c r="K24" s="9" t="n">
        <v>1.09</v>
      </c>
      <c r="L24" s="9" t="n">
        <v>1.17</v>
      </c>
    </row>
    <row r="25" customFormat="false" ht="11.25" hidden="false" customHeight="false" outlineLevel="0" collapsed="false">
      <c r="A25" s="59" t="n">
        <v>36425</v>
      </c>
      <c r="B25" s="11" t="n">
        <f aca="false">IF(A25&lt;&gt;"",MONTH(A25),0)</f>
        <v>9</v>
      </c>
      <c r="C25" s="278" t="n">
        <v>2.18</v>
      </c>
      <c r="D25" s="278" t="n">
        <v>2.105</v>
      </c>
      <c r="E25" s="278" t="n">
        <v>2.555</v>
      </c>
      <c r="F25" s="278" t="n">
        <v>2.305</v>
      </c>
      <c r="G25" s="278" t="n">
        <v>2.63</v>
      </c>
      <c r="I25" s="291" t="n">
        <v>34759</v>
      </c>
      <c r="J25" s="9" t="n">
        <v>1.23</v>
      </c>
      <c r="K25" s="9" t="n">
        <v>1.08</v>
      </c>
      <c r="L25" s="9" t="n">
        <v>1.17</v>
      </c>
    </row>
    <row r="26" customFormat="false" ht="11.25" hidden="false" customHeight="false" outlineLevel="0" collapsed="false">
      <c r="A26" s="59" t="n">
        <v>36426</v>
      </c>
      <c r="B26" s="11" t="n">
        <f aca="false">IF(A26&lt;&gt;"",MONTH(A26),0)</f>
        <v>9</v>
      </c>
      <c r="C26" s="278" t="n">
        <v>2.185</v>
      </c>
      <c r="D26" s="278" t="n">
        <v>2.11</v>
      </c>
      <c r="E26" s="278" t="n">
        <v>2.57</v>
      </c>
      <c r="F26" s="278" t="n">
        <v>2.345</v>
      </c>
      <c r="G26" s="278" t="n">
        <v>2.635</v>
      </c>
      <c r="I26" s="291" t="n">
        <v>34790</v>
      </c>
      <c r="J26" s="9" t="n">
        <v>1.25</v>
      </c>
      <c r="K26" s="9" t="n">
        <v>1.09</v>
      </c>
      <c r="L26" s="9" t="n">
        <v>1.25</v>
      </c>
    </row>
    <row r="27" customFormat="false" ht="11.25" hidden="false" customHeight="false" outlineLevel="0" collapsed="false">
      <c r="A27" s="59" t="n">
        <v>36427</v>
      </c>
      <c r="B27" s="11" t="n">
        <f aca="false">IF(A27&lt;&gt;"",MONTH(A27),0)</f>
        <v>9</v>
      </c>
      <c r="C27" s="278" t="n">
        <v>2.33</v>
      </c>
      <c r="D27" s="278" t="n">
        <v>2.25</v>
      </c>
      <c r="E27" s="278" t="n">
        <v>2.7</v>
      </c>
      <c r="F27" s="278" t="n">
        <v>2.44</v>
      </c>
      <c r="G27" s="278" t="n">
        <v>2.82</v>
      </c>
      <c r="I27" s="291" t="n">
        <v>34820</v>
      </c>
      <c r="J27" s="9" t="n">
        <v>1.34</v>
      </c>
      <c r="K27" s="9" t="n">
        <v>1.17</v>
      </c>
      <c r="L27" s="9" t="n">
        <v>1.35</v>
      </c>
    </row>
    <row r="28" customFormat="false" ht="11.25" hidden="false" customHeight="false" outlineLevel="0" collapsed="false">
      <c r="A28" s="59" t="n">
        <v>36428</v>
      </c>
      <c r="B28" s="11" t="n">
        <f aca="false">IF(A28&lt;&gt;"",MONTH(A28),0)</f>
        <v>9</v>
      </c>
      <c r="C28" s="278" t="n">
        <v>2.375</v>
      </c>
      <c r="D28" s="278" t="n">
        <v>2.235</v>
      </c>
      <c r="E28" s="278" t="n">
        <v>2.69</v>
      </c>
      <c r="F28" s="278" t="n">
        <v>2.44</v>
      </c>
      <c r="G28" s="278" t="n">
        <v>2.805</v>
      </c>
      <c r="I28" s="291" t="n">
        <v>34851</v>
      </c>
      <c r="J28" s="9" t="n">
        <v>1.38</v>
      </c>
      <c r="K28" s="9" t="n">
        <v>1.17</v>
      </c>
      <c r="L28" s="9" t="n">
        <v>1.38</v>
      </c>
    </row>
    <row r="29" customFormat="false" ht="11.25" hidden="false" customHeight="false" outlineLevel="0" collapsed="false">
      <c r="A29" s="59" t="n">
        <v>36429</v>
      </c>
      <c r="B29" s="11" t="n">
        <f aca="false">IF(A29&lt;&gt;"",MONTH(A29),0)</f>
        <v>9</v>
      </c>
      <c r="C29" s="278" t="n">
        <v>2.375</v>
      </c>
      <c r="D29" s="278" t="n">
        <v>2.235</v>
      </c>
      <c r="E29" s="278" t="n">
        <v>2.69</v>
      </c>
      <c r="F29" s="278" t="n">
        <v>2.44</v>
      </c>
      <c r="G29" s="278" t="n">
        <v>2.805</v>
      </c>
      <c r="I29" s="291" t="n">
        <v>34881</v>
      </c>
      <c r="J29" s="9" t="n">
        <v>1.25</v>
      </c>
      <c r="K29" s="9" t="n">
        <v>1.05</v>
      </c>
      <c r="L29" s="9" t="n">
        <v>1.19</v>
      </c>
    </row>
    <row r="30" customFormat="false" ht="11.25" hidden="false" customHeight="false" outlineLevel="0" collapsed="false">
      <c r="A30" s="59" t="n">
        <v>36430</v>
      </c>
      <c r="B30" s="11" t="n">
        <f aca="false">IF(A30&lt;&gt;"",MONTH(A30),0)</f>
        <v>9</v>
      </c>
      <c r="C30" s="278" t="n">
        <v>2.375</v>
      </c>
      <c r="D30" s="278" t="n">
        <v>2.235</v>
      </c>
      <c r="E30" s="278" t="n">
        <v>2.69</v>
      </c>
      <c r="F30" s="278" t="n">
        <v>2.44</v>
      </c>
      <c r="G30" s="278" t="n">
        <v>2.805</v>
      </c>
      <c r="I30" s="291" t="n">
        <v>34912</v>
      </c>
      <c r="J30" s="9" t="n">
        <v>1.24</v>
      </c>
      <c r="K30" s="9" t="n">
        <v>1.02</v>
      </c>
      <c r="L30" s="9" t="n">
        <v>1.18</v>
      </c>
    </row>
    <row r="31" customFormat="false" ht="11.25" hidden="false" customHeight="false" outlineLevel="0" collapsed="false">
      <c r="A31" s="59" t="n">
        <v>36431</v>
      </c>
      <c r="B31" s="11" t="n">
        <f aca="false">IF(A31&lt;&gt;"",MONTH(A31),0)</f>
        <v>9</v>
      </c>
      <c r="C31" s="278" t="n">
        <v>2.395</v>
      </c>
      <c r="D31" s="278" t="n">
        <v>2.325</v>
      </c>
      <c r="E31" s="278" t="n">
        <v>2.775</v>
      </c>
      <c r="F31" s="278" t="n">
        <v>2.52</v>
      </c>
      <c r="G31" s="278" t="n">
        <v>2.945</v>
      </c>
      <c r="I31" s="291" t="n">
        <v>34943</v>
      </c>
      <c r="J31" s="9" t="n">
        <v>1.46</v>
      </c>
      <c r="K31" s="9" t="n">
        <v>1.19</v>
      </c>
      <c r="L31" s="9" t="n">
        <v>1.36</v>
      </c>
    </row>
    <row r="32" customFormat="false" ht="11.25" hidden="false" customHeight="false" outlineLevel="0" collapsed="false">
      <c r="A32" s="59" t="n">
        <v>36432</v>
      </c>
      <c r="B32" s="11" t="n">
        <f aca="false">IF(A32&lt;&gt;"",MONTH(A32),0)</f>
        <v>9</v>
      </c>
      <c r="C32" s="278" t="n">
        <v>2.475</v>
      </c>
      <c r="D32" s="278" t="n">
        <v>2.42</v>
      </c>
      <c r="E32" s="278" t="n">
        <v>2.835</v>
      </c>
      <c r="F32" s="278" t="n">
        <v>2.615</v>
      </c>
      <c r="G32" s="278" t="n">
        <v>2.99</v>
      </c>
      <c r="I32" s="291" t="n">
        <v>34973</v>
      </c>
      <c r="J32" s="9" t="n">
        <v>1.53</v>
      </c>
      <c r="K32" s="9" t="n">
        <v>1.24</v>
      </c>
      <c r="L32" s="9" t="n">
        <v>1.41</v>
      </c>
    </row>
    <row r="33" customFormat="false" ht="11.25" hidden="false" customHeight="false" outlineLevel="0" collapsed="false">
      <c r="A33" s="59" t="n">
        <v>36433</v>
      </c>
      <c r="B33" s="11" t="n">
        <f aca="false">IF(A33&lt;&gt;"",MONTH(A33),0)</f>
        <v>9</v>
      </c>
      <c r="C33" s="278" t="n">
        <v>2.43</v>
      </c>
      <c r="D33" s="278" t="n">
        <v>2.39</v>
      </c>
      <c r="E33" s="278" t="n">
        <v>2.805</v>
      </c>
      <c r="F33" s="278" t="n">
        <v>2.625</v>
      </c>
      <c r="G33" s="278" t="n">
        <v>3</v>
      </c>
      <c r="I33" s="291" t="n">
        <v>35004</v>
      </c>
      <c r="J33" s="9" t="n">
        <v>1.56</v>
      </c>
      <c r="K33" s="9" t="n">
        <v>1.25</v>
      </c>
      <c r="L33" s="9" t="n">
        <v>1.54</v>
      </c>
    </row>
    <row r="34" customFormat="false" ht="11.25" hidden="false" customHeight="false" outlineLevel="0" collapsed="false">
      <c r="A34" s="59" t="n">
        <v>36434</v>
      </c>
      <c r="B34" s="11" t="n">
        <f aca="false">IF(A34&lt;&gt;"",MONTH(A34),0)</f>
        <v>10</v>
      </c>
      <c r="C34" s="278" t="n">
        <v>2.3</v>
      </c>
      <c r="D34" s="278" t="n">
        <v>2.285</v>
      </c>
      <c r="E34" s="278" t="n">
        <v>2.715</v>
      </c>
      <c r="F34" s="278" t="n">
        <v>2.52</v>
      </c>
      <c r="G34" s="278" t="n">
        <v>2.87</v>
      </c>
      <c r="I34" s="291" t="n">
        <v>35034</v>
      </c>
      <c r="J34" s="9" t="n">
        <v>1.63</v>
      </c>
      <c r="K34" s="9" t="n">
        <v>1.34</v>
      </c>
      <c r="L34" s="9" t="n">
        <v>1.74</v>
      </c>
    </row>
    <row r="35" customFormat="false" ht="11.25" hidden="false" customHeight="false" outlineLevel="0" collapsed="false">
      <c r="A35" s="59" t="n">
        <v>36435</v>
      </c>
      <c r="B35" s="11" t="n">
        <f aca="false">IF(A35&lt;&gt;"",MONTH(A35),0)</f>
        <v>10</v>
      </c>
      <c r="C35" s="278" t="n">
        <v>2.29</v>
      </c>
      <c r="D35" s="278" t="n">
        <v>2.29</v>
      </c>
      <c r="E35" s="278" t="n">
        <v>2.74</v>
      </c>
      <c r="F35" s="278" t="n">
        <v>2.52</v>
      </c>
      <c r="G35" s="278" t="n">
        <v>2.87</v>
      </c>
      <c r="I35" s="291" t="n">
        <v>35065</v>
      </c>
      <c r="J35" s="9" t="n">
        <v>1.49</v>
      </c>
      <c r="K35" s="9" t="n">
        <v>1.39</v>
      </c>
      <c r="L35" s="9" t="n">
        <v>1.92</v>
      </c>
    </row>
    <row r="36" customFormat="false" ht="11.25" hidden="false" customHeight="false" outlineLevel="0" collapsed="false">
      <c r="A36" s="59" t="n">
        <v>36436</v>
      </c>
      <c r="B36" s="11" t="n">
        <f aca="false">IF(A36&lt;&gt;"",MONTH(A36),0)</f>
        <v>10</v>
      </c>
      <c r="C36" s="278" t="n">
        <v>2.29</v>
      </c>
      <c r="D36" s="278" t="n">
        <v>2.29</v>
      </c>
      <c r="E36" s="278" t="n">
        <v>2.74</v>
      </c>
      <c r="F36" s="278" t="n">
        <v>2.52</v>
      </c>
      <c r="G36" s="278" t="n">
        <v>2.87</v>
      </c>
      <c r="I36" s="291" t="n">
        <v>35096</v>
      </c>
      <c r="J36" s="9" t="n">
        <v>1.42</v>
      </c>
      <c r="K36" s="9" t="n">
        <v>1.26</v>
      </c>
      <c r="L36" s="9" t="n">
        <v>1.68</v>
      </c>
    </row>
    <row r="37" customFormat="false" ht="11.25" hidden="false" customHeight="false" outlineLevel="0" collapsed="false">
      <c r="A37" s="59" t="n">
        <v>36437</v>
      </c>
      <c r="B37" s="11" t="n">
        <f aca="false">IF(A37&lt;&gt;"",MONTH(A37),0)</f>
        <v>10</v>
      </c>
      <c r="C37" s="278" t="n">
        <v>2.29</v>
      </c>
      <c r="D37" s="278" t="n">
        <v>2.29</v>
      </c>
      <c r="E37" s="278" t="n">
        <v>2.74</v>
      </c>
      <c r="F37" s="278" t="n">
        <v>2.495</v>
      </c>
      <c r="G37" s="278" t="n">
        <v>2.89</v>
      </c>
      <c r="I37" s="291" t="n">
        <v>35125</v>
      </c>
      <c r="J37" s="9" t="n">
        <v>1.39</v>
      </c>
      <c r="K37" s="9" t="n">
        <v>1.18</v>
      </c>
      <c r="L37" s="9" t="n">
        <v>1.75</v>
      </c>
    </row>
    <row r="38" customFormat="false" ht="11.25" hidden="false" customHeight="false" outlineLevel="0" collapsed="false">
      <c r="A38" s="59" t="n">
        <v>36438</v>
      </c>
      <c r="B38" s="11" t="n">
        <f aca="false">IF(A38&lt;&gt;"",MONTH(A38),0)</f>
        <v>10</v>
      </c>
      <c r="C38" s="278" t="n">
        <v>2.435</v>
      </c>
      <c r="D38" s="278" t="n">
        <v>2.425</v>
      </c>
      <c r="E38" s="278" t="n">
        <v>2.845</v>
      </c>
      <c r="F38" s="278" t="n">
        <v>2.66</v>
      </c>
      <c r="G38" s="278" t="n">
        <v>3.055</v>
      </c>
      <c r="I38" s="291" t="n">
        <v>35156</v>
      </c>
      <c r="J38" s="9" t="n">
        <v>1.29</v>
      </c>
      <c r="K38" s="9" t="n">
        <v>1.12</v>
      </c>
      <c r="L38" s="9" t="n">
        <v>2.01</v>
      </c>
    </row>
    <row r="39" customFormat="false" ht="11.25" hidden="false" customHeight="false" outlineLevel="0" collapsed="false">
      <c r="A39" s="59" t="n">
        <v>36439</v>
      </c>
      <c r="B39" s="11" t="n">
        <f aca="false">IF(A39&lt;&gt;"",MONTH(A39),0)</f>
        <v>10</v>
      </c>
      <c r="C39" s="278" t="n">
        <v>2.44</v>
      </c>
      <c r="D39" s="278" t="n">
        <v>2.44</v>
      </c>
      <c r="E39" s="278" t="n">
        <v>2.825</v>
      </c>
      <c r="F39" s="278" t="n">
        <v>2.65</v>
      </c>
      <c r="G39" s="278" t="n">
        <v>3.035</v>
      </c>
      <c r="I39" s="291" t="n">
        <v>35186</v>
      </c>
      <c r="J39" s="9" t="n">
        <v>1.29</v>
      </c>
      <c r="K39" s="9" t="n">
        <v>1.12</v>
      </c>
      <c r="L39" s="9" t="n">
        <v>1.95</v>
      </c>
    </row>
    <row r="40" customFormat="false" ht="11.25" hidden="false" customHeight="false" outlineLevel="0" collapsed="false">
      <c r="A40" s="59" t="n">
        <v>36440</v>
      </c>
      <c r="B40" s="11" t="n">
        <f aca="false">IF(A40&lt;&gt;"",MONTH(A40),0)</f>
        <v>10</v>
      </c>
      <c r="C40" s="278" t="n">
        <v>2.425</v>
      </c>
      <c r="D40" s="278" t="n">
        <v>2.435</v>
      </c>
      <c r="E40" s="278" t="n">
        <v>2.79</v>
      </c>
      <c r="F40" s="278" t="n">
        <v>2.6</v>
      </c>
      <c r="G40" s="278" t="n">
        <v>2.955</v>
      </c>
      <c r="I40" s="291" t="n">
        <v>35217</v>
      </c>
      <c r="J40" s="9" t="n">
        <v>1.37</v>
      </c>
      <c r="K40" s="9" t="n">
        <v>1.18</v>
      </c>
      <c r="L40" s="9" t="n">
        <v>2.01</v>
      </c>
    </row>
    <row r="41" customFormat="false" ht="11.25" hidden="false" customHeight="false" outlineLevel="0" collapsed="false">
      <c r="A41" s="59" t="n">
        <v>36441</v>
      </c>
      <c r="B41" s="11" t="n">
        <f aca="false">IF(A41&lt;&gt;"",MONTH(A41),0)</f>
        <v>10</v>
      </c>
      <c r="C41" s="278" t="n">
        <v>2.425</v>
      </c>
      <c r="D41" s="278" t="n">
        <v>2.425</v>
      </c>
      <c r="E41" s="278" t="n">
        <v>2.765</v>
      </c>
      <c r="F41" s="278" t="n">
        <v>2.62</v>
      </c>
      <c r="G41" s="278" t="n">
        <v>2.975</v>
      </c>
      <c r="I41" s="291" t="n">
        <v>35247</v>
      </c>
      <c r="J41" s="9" t="n">
        <v>1.69</v>
      </c>
      <c r="K41" s="9" t="n">
        <v>1.47</v>
      </c>
      <c r="L41" s="9" t="n">
        <v>2.09</v>
      </c>
    </row>
    <row r="42" customFormat="false" ht="11.25" hidden="false" customHeight="false" outlineLevel="0" collapsed="false">
      <c r="A42" s="59" t="n">
        <v>36442</v>
      </c>
      <c r="B42" s="11" t="n">
        <f aca="false">IF(A42&lt;&gt;"",MONTH(A42),0)</f>
        <v>10</v>
      </c>
      <c r="C42" s="278" t="n">
        <v>2.425</v>
      </c>
      <c r="D42" s="278" t="n">
        <v>2.425</v>
      </c>
      <c r="E42" s="278" t="n">
        <v>2.765</v>
      </c>
      <c r="F42" s="278" t="n">
        <v>2.62</v>
      </c>
      <c r="G42" s="278" t="n">
        <v>2.975</v>
      </c>
      <c r="I42" s="291" t="n">
        <v>35278</v>
      </c>
      <c r="J42" s="9" t="n">
        <v>2.16</v>
      </c>
      <c r="K42" s="9" t="n">
        <v>2</v>
      </c>
      <c r="L42" s="9" t="n">
        <v>2.07</v>
      </c>
    </row>
    <row r="43" customFormat="false" ht="11.25" hidden="false" customHeight="false" outlineLevel="0" collapsed="false">
      <c r="A43" s="59" t="n">
        <v>36443</v>
      </c>
      <c r="B43" s="11" t="n">
        <f aca="false">IF(A43&lt;&gt;"",MONTH(A43),0)</f>
        <v>10</v>
      </c>
      <c r="C43" s="278" t="n">
        <v>2.425</v>
      </c>
      <c r="D43" s="278" t="n">
        <v>2.425</v>
      </c>
      <c r="E43" s="278" t="n">
        <v>2.765</v>
      </c>
      <c r="F43" s="278" t="n">
        <v>2.62</v>
      </c>
      <c r="G43" s="278" t="n">
        <v>2.975</v>
      </c>
      <c r="I43" s="291" t="n">
        <v>35309</v>
      </c>
      <c r="J43" s="9" t="n">
        <v>1.72</v>
      </c>
      <c r="K43" s="9" t="n">
        <v>1.55</v>
      </c>
      <c r="L43" s="9" t="n">
        <v>1.59</v>
      </c>
    </row>
    <row r="44" customFormat="false" ht="11.25" hidden="false" customHeight="false" outlineLevel="0" collapsed="false">
      <c r="A44" s="59" t="n">
        <v>36444</v>
      </c>
      <c r="B44" s="11" t="n">
        <f aca="false">IF(A44&lt;&gt;"",MONTH(A44),0)</f>
        <v>10</v>
      </c>
      <c r="C44" s="278" t="n">
        <v>2.285</v>
      </c>
      <c r="D44" s="278" t="n">
        <v>2.285</v>
      </c>
      <c r="E44" s="278" t="n">
        <v>2.705</v>
      </c>
      <c r="F44" s="278" t="n">
        <v>2.565</v>
      </c>
      <c r="G44" s="278" t="n">
        <v>2.945</v>
      </c>
      <c r="I44" s="291" t="n">
        <v>35339</v>
      </c>
      <c r="J44" s="9" t="n">
        <v>1.73</v>
      </c>
      <c r="K44" s="9" t="n">
        <v>1.59</v>
      </c>
      <c r="L44" s="9" t="n">
        <v>1.64</v>
      </c>
    </row>
    <row r="45" customFormat="false" ht="11.25" hidden="false" customHeight="false" outlineLevel="0" collapsed="false">
      <c r="A45" s="59" t="n">
        <v>36445</v>
      </c>
      <c r="B45" s="11" t="n">
        <f aca="false">IF(A45&lt;&gt;"",MONTH(A45),0)</f>
        <v>10</v>
      </c>
      <c r="C45" s="278" t="n">
        <v>2.45</v>
      </c>
      <c r="D45" s="278" t="n">
        <v>2.455</v>
      </c>
      <c r="E45" s="278" t="n">
        <v>2.835</v>
      </c>
      <c r="F45" s="278" t="n">
        <v>2.675</v>
      </c>
      <c r="G45" s="278" t="n">
        <v>3.055</v>
      </c>
      <c r="I45" s="291" t="n">
        <v>35370</v>
      </c>
      <c r="J45" s="9" t="n">
        <v>2.62</v>
      </c>
      <c r="K45" s="9" t="n">
        <v>2.45</v>
      </c>
      <c r="L45" s="9" t="n">
        <v>2.48</v>
      </c>
    </row>
    <row r="46" customFormat="false" ht="11.25" hidden="false" customHeight="false" outlineLevel="0" collapsed="false">
      <c r="A46" s="59" t="n">
        <v>36446</v>
      </c>
      <c r="B46" s="11" t="n">
        <f aca="false">IF(A46&lt;&gt;"",MONTH(A46),0)</f>
        <v>10</v>
      </c>
      <c r="C46" s="278" t="n">
        <v>2.585</v>
      </c>
      <c r="D46" s="278" t="n">
        <v>2.585</v>
      </c>
      <c r="E46" s="278" t="n">
        <v>2.955</v>
      </c>
      <c r="F46" s="278" t="n">
        <v>2.82</v>
      </c>
      <c r="G46" s="278" t="n">
        <v>3.18</v>
      </c>
      <c r="I46" s="291" t="n">
        <v>35400</v>
      </c>
      <c r="J46" s="9" t="n">
        <v>3.7</v>
      </c>
      <c r="K46" s="9" t="n">
        <v>3.55</v>
      </c>
      <c r="L46" s="9" t="n">
        <v>3.59</v>
      </c>
    </row>
    <row r="47" customFormat="false" ht="11.25" hidden="false" customHeight="false" outlineLevel="0" collapsed="false">
      <c r="A47" s="59" t="n">
        <v>36447</v>
      </c>
      <c r="B47" s="11" t="n">
        <f aca="false">IF(A47&lt;&gt;"",MONTH(A47),0)</f>
        <v>10</v>
      </c>
      <c r="C47" s="278" t="n">
        <v>2.76</v>
      </c>
      <c r="D47" s="278" t="n">
        <v>2.75</v>
      </c>
      <c r="E47" s="278" t="n">
        <v>3.09</v>
      </c>
      <c r="F47" s="278" t="n">
        <v>2.955</v>
      </c>
      <c r="G47" s="278" t="n">
        <v>3.31</v>
      </c>
      <c r="I47" s="291" t="n">
        <v>35431</v>
      </c>
      <c r="J47" s="9" t="n">
        <v>4.27</v>
      </c>
      <c r="K47" s="9" t="n">
        <v>4.05</v>
      </c>
      <c r="L47" s="9" t="n">
        <v>4.1</v>
      </c>
    </row>
    <row r="48" customFormat="false" ht="11.25" hidden="false" customHeight="false" outlineLevel="0" collapsed="false">
      <c r="A48" s="59" t="n">
        <v>36448</v>
      </c>
      <c r="B48" s="11" t="n">
        <f aca="false">IF(A48&lt;&gt;"",MONTH(A48),0)</f>
        <v>10</v>
      </c>
      <c r="C48" s="278" t="n">
        <v>2.67</v>
      </c>
      <c r="D48" s="278" t="n">
        <v>2.67</v>
      </c>
      <c r="E48" s="278" t="n">
        <v>3.005</v>
      </c>
      <c r="F48" s="278" t="n">
        <v>2.89</v>
      </c>
      <c r="G48" s="278" t="n">
        <v>3.25</v>
      </c>
      <c r="I48" s="291" t="n">
        <v>35462</v>
      </c>
      <c r="J48" s="9" t="n">
        <v>2.65</v>
      </c>
      <c r="K48" s="9" t="n">
        <v>2.48</v>
      </c>
      <c r="L48" s="9" t="n">
        <v>2.55</v>
      </c>
    </row>
    <row r="49" customFormat="false" ht="11.25" hidden="false" customHeight="false" outlineLevel="0" collapsed="false">
      <c r="A49" s="59" t="n">
        <v>36449</v>
      </c>
      <c r="B49" s="11" t="n">
        <f aca="false">IF(A49&lt;&gt;"",MONTH(A49),0)</f>
        <v>10</v>
      </c>
      <c r="C49" s="278" t="n">
        <v>2.61</v>
      </c>
      <c r="D49" s="278" t="n">
        <v>2.58</v>
      </c>
      <c r="E49" s="278" t="n">
        <v>2.98</v>
      </c>
      <c r="F49" s="278" t="n">
        <v>2.85</v>
      </c>
      <c r="G49" s="278" t="n">
        <v>3.215</v>
      </c>
      <c r="I49" s="291" t="n">
        <v>35490</v>
      </c>
      <c r="J49" s="9" t="n">
        <v>1.61</v>
      </c>
      <c r="K49" s="9" t="n">
        <v>1.46</v>
      </c>
      <c r="L49" s="9" t="n">
        <v>1.54</v>
      </c>
    </row>
    <row r="50" customFormat="false" ht="11.25" hidden="false" customHeight="false" outlineLevel="0" collapsed="false">
      <c r="A50" s="59" t="n">
        <v>36450</v>
      </c>
      <c r="B50" s="11" t="n">
        <f aca="false">IF(A50&lt;&gt;"",MONTH(A50),0)</f>
        <v>10</v>
      </c>
      <c r="C50" s="278" t="n">
        <v>2.61</v>
      </c>
      <c r="D50" s="278" t="n">
        <v>2.58</v>
      </c>
      <c r="E50" s="278" t="n">
        <v>2.98</v>
      </c>
      <c r="F50" s="278" t="n">
        <v>2.85</v>
      </c>
      <c r="G50" s="278" t="n">
        <v>3.215</v>
      </c>
      <c r="I50" s="291" t="n">
        <v>35521</v>
      </c>
      <c r="J50" s="9" t="n">
        <v>1.74</v>
      </c>
      <c r="K50" s="9" t="n">
        <v>1.59</v>
      </c>
      <c r="L50" s="9" t="n">
        <v>1.63</v>
      </c>
    </row>
    <row r="51" customFormat="false" ht="11.25" hidden="false" customHeight="false" outlineLevel="0" collapsed="false">
      <c r="A51" s="59" t="n">
        <v>36451</v>
      </c>
      <c r="B51" s="11" t="n">
        <f aca="false">IF(A51&lt;&gt;"",MONTH(A51),0)</f>
        <v>10</v>
      </c>
      <c r="C51" s="278" t="n">
        <v>2.61</v>
      </c>
      <c r="D51" s="278" t="n">
        <v>2.58</v>
      </c>
      <c r="E51" s="278" t="n">
        <v>2.98</v>
      </c>
      <c r="F51" s="278" t="n">
        <v>2.85</v>
      </c>
      <c r="G51" s="278" t="n">
        <v>3.215</v>
      </c>
      <c r="I51" s="291" t="n">
        <v>35551</v>
      </c>
      <c r="J51" s="9" t="n">
        <v>2.05</v>
      </c>
      <c r="K51" s="9" t="n">
        <v>1.87</v>
      </c>
      <c r="L51" s="9" t="n">
        <v>1.91</v>
      </c>
    </row>
    <row r="52" customFormat="false" ht="11.25" hidden="false" customHeight="false" outlineLevel="0" collapsed="false">
      <c r="A52" s="59" t="n">
        <v>36452</v>
      </c>
      <c r="B52" s="11" t="n">
        <f aca="false">IF(A52&lt;&gt;"",MONTH(A52),0)</f>
        <v>10</v>
      </c>
      <c r="C52" s="278" t="n">
        <v>2.76</v>
      </c>
      <c r="D52" s="278" t="n">
        <v>2.77</v>
      </c>
      <c r="E52" s="278" t="n">
        <v>3.08</v>
      </c>
      <c r="F52" s="278" t="n">
        <v>2.96</v>
      </c>
      <c r="G52" s="278" t="n">
        <v>3.335</v>
      </c>
      <c r="I52" s="291" t="n">
        <v>35582</v>
      </c>
      <c r="J52" s="9" t="n">
        <v>2.2</v>
      </c>
      <c r="K52" s="9" t="n">
        <v>2.02</v>
      </c>
      <c r="L52" s="9" t="n">
        <v>2.07</v>
      </c>
    </row>
    <row r="53" customFormat="false" ht="11.25" hidden="false" customHeight="false" outlineLevel="0" collapsed="false">
      <c r="A53" s="59" t="n">
        <v>36453</v>
      </c>
      <c r="B53" s="11" t="n">
        <f aca="false">IF(A53&lt;&gt;"",MONTH(A53),0)</f>
        <v>10</v>
      </c>
      <c r="C53" s="278" t="n">
        <v>2.83</v>
      </c>
      <c r="D53" s="278" t="n">
        <v>2.835</v>
      </c>
      <c r="E53" s="278" t="n">
        <v>3.09</v>
      </c>
      <c r="F53" s="278" t="n">
        <v>2.975</v>
      </c>
      <c r="G53" s="278" t="n">
        <v>3.325</v>
      </c>
      <c r="I53" s="291" t="n">
        <v>35612</v>
      </c>
      <c r="J53" s="9" t="n">
        <v>2.19</v>
      </c>
      <c r="K53" s="9" t="n">
        <v>1.97</v>
      </c>
      <c r="L53" s="9" t="n">
        <v>2</v>
      </c>
    </row>
    <row r="54" customFormat="false" ht="11.25" hidden="false" customHeight="false" outlineLevel="0" collapsed="false">
      <c r="A54" s="59" t="n">
        <v>36454</v>
      </c>
      <c r="B54" s="11" t="n">
        <f aca="false">IF(A54&lt;&gt;"",MONTH(A54),0)</f>
        <v>10</v>
      </c>
      <c r="C54" s="278" t="n">
        <v>2.835</v>
      </c>
      <c r="D54" s="278" t="n">
        <v>2.84</v>
      </c>
      <c r="E54" s="278" t="n">
        <v>3.065</v>
      </c>
      <c r="F54" s="278" t="n">
        <v>2.96</v>
      </c>
      <c r="G54" s="278" t="n">
        <v>3.3</v>
      </c>
      <c r="I54" s="291" t="n">
        <v>35643</v>
      </c>
      <c r="J54" s="9" t="n">
        <v>2.22</v>
      </c>
      <c r="K54" s="9" t="n">
        <v>2</v>
      </c>
      <c r="L54" s="9" t="n">
        <v>2.05</v>
      </c>
    </row>
    <row r="55" customFormat="false" ht="11.25" hidden="false" customHeight="false" outlineLevel="0" collapsed="false">
      <c r="A55" s="59" t="n">
        <v>36455</v>
      </c>
      <c r="B55" s="11" t="n">
        <f aca="false">IF(A55&lt;&gt;"",MONTH(A55),0)</f>
        <v>10</v>
      </c>
      <c r="C55" s="278" t="n">
        <v>2.935</v>
      </c>
      <c r="D55" s="278" t="n">
        <v>2.93</v>
      </c>
      <c r="E55" s="278" t="n">
        <v>3.12</v>
      </c>
      <c r="F55" s="278" t="n">
        <v>3.01</v>
      </c>
      <c r="G55" s="278" t="n">
        <v>3.355</v>
      </c>
      <c r="I55" s="291" t="n">
        <v>35674</v>
      </c>
      <c r="J55" s="9" t="n">
        <v>2.5</v>
      </c>
      <c r="K55" s="9" t="n">
        <v>2.28</v>
      </c>
      <c r="L55" s="9" t="n">
        <v>2.36</v>
      </c>
    </row>
    <row r="56" customFormat="false" ht="11.25" hidden="false" customHeight="false" outlineLevel="0" collapsed="false">
      <c r="A56" s="59" t="n">
        <v>36456</v>
      </c>
      <c r="B56" s="11" t="n">
        <f aca="false">IF(A56&lt;&gt;"",MONTH(A56),0)</f>
        <v>10</v>
      </c>
      <c r="C56" s="278" t="n">
        <v>2.87</v>
      </c>
      <c r="D56" s="278" t="n">
        <v>2.85</v>
      </c>
      <c r="E56" s="278" t="n">
        <v>3.07</v>
      </c>
      <c r="F56" s="278" t="n">
        <v>2.965</v>
      </c>
      <c r="G56" s="278" t="n">
        <v>3.3</v>
      </c>
      <c r="I56" s="291" t="n">
        <v>35704</v>
      </c>
      <c r="J56" s="9" t="n">
        <v>3.08</v>
      </c>
      <c r="K56" s="9" t="n">
        <v>2.83</v>
      </c>
      <c r="L56" s="9" t="n">
        <v>2.9</v>
      </c>
    </row>
    <row r="57" customFormat="false" ht="11.25" hidden="false" customHeight="false" outlineLevel="0" collapsed="false">
      <c r="A57" s="59" t="n">
        <v>36457</v>
      </c>
      <c r="B57" s="11" t="n">
        <f aca="false">IF(A57&lt;&gt;"",MONTH(A57),0)</f>
        <v>10</v>
      </c>
      <c r="C57" s="278" t="n">
        <v>2.87</v>
      </c>
      <c r="D57" s="278" t="n">
        <v>2.85</v>
      </c>
      <c r="E57" s="278" t="n">
        <v>3.07</v>
      </c>
      <c r="F57" s="278" t="n">
        <v>2.965</v>
      </c>
      <c r="G57" s="278" t="n">
        <v>3.3</v>
      </c>
      <c r="I57" s="291" t="n">
        <v>35735</v>
      </c>
      <c r="J57" s="9" t="n">
        <v>3.34</v>
      </c>
      <c r="K57" s="9" t="n">
        <v>3.11</v>
      </c>
      <c r="L57" s="9" t="n">
        <v>3.18</v>
      </c>
    </row>
    <row r="58" customFormat="false" ht="11.25" hidden="false" customHeight="false" outlineLevel="0" collapsed="false">
      <c r="A58" s="59" t="n">
        <v>36458</v>
      </c>
      <c r="B58" s="11" t="n">
        <f aca="false">IF(A58&lt;&gt;"",MONTH(A58),0)</f>
        <v>10</v>
      </c>
      <c r="C58" s="278" t="n">
        <v>2.87</v>
      </c>
      <c r="D58" s="278" t="n">
        <v>2.85</v>
      </c>
      <c r="E58" s="278" t="n">
        <v>3.07</v>
      </c>
      <c r="F58" s="278" t="n">
        <v>2.965</v>
      </c>
      <c r="G58" s="278" t="n">
        <v>3.3</v>
      </c>
      <c r="I58" s="291" t="n">
        <v>35765</v>
      </c>
      <c r="J58" s="9" t="n">
        <v>2.36</v>
      </c>
      <c r="K58" s="9" t="n">
        <v>2.16</v>
      </c>
      <c r="L58" s="9" t="n">
        <v>2.21</v>
      </c>
    </row>
    <row r="59" customFormat="false" ht="11.25" hidden="false" customHeight="false" outlineLevel="0" collapsed="false">
      <c r="A59" s="59" t="n">
        <v>36459</v>
      </c>
      <c r="B59" s="11" t="n">
        <f aca="false">IF(A59&lt;&gt;"",MONTH(A59),0)</f>
        <v>10</v>
      </c>
      <c r="C59" s="278" t="n">
        <v>2.845</v>
      </c>
      <c r="D59" s="278" t="n">
        <v>2.86</v>
      </c>
      <c r="E59" s="278" t="n">
        <v>3.105</v>
      </c>
      <c r="F59" s="278" t="n">
        <v>2.995</v>
      </c>
      <c r="G59" s="278" t="n">
        <v>3.355</v>
      </c>
      <c r="I59" s="291" t="n">
        <v>35796</v>
      </c>
      <c r="J59" s="9" t="n">
        <v>2.28</v>
      </c>
      <c r="K59" s="9" t="n">
        <v>2.06</v>
      </c>
      <c r="L59" s="9" t="n">
        <v>2.08</v>
      </c>
    </row>
    <row r="60" customFormat="false" ht="11.25" hidden="false" customHeight="false" outlineLevel="0" collapsed="false">
      <c r="A60" s="59" t="n">
        <v>36460</v>
      </c>
      <c r="B60" s="11" t="n">
        <f aca="false">IF(A60&lt;&gt;"",MONTH(A60),0)</f>
        <v>10</v>
      </c>
      <c r="C60" s="278" t="n">
        <v>2.855</v>
      </c>
      <c r="D60" s="278" t="n">
        <v>2.835</v>
      </c>
      <c r="E60" s="278" t="n">
        <v>3.065</v>
      </c>
      <c r="F60" s="278" t="n">
        <v>2.96</v>
      </c>
      <c r="G60" s="278" t="n">
        <v>3.32</v>
      </c>
      <c r="I60" s="291" t="n">
        <v>35827</v>
      </c>
      <c r="J60" s="9" t="n">
        <v>2.11</v>
      </c>
      <c r="K60" s="9" t="n">
        <v>1.76</v>
      </c>
      <c r="L60" s="9" t="n">
        <v>1.84</v>
      </c>
    </row>
    <row r="61" customFormat="false" ht="11.25" hidden="false" customHeight="false" outlineLevel="0" collapsed="false">
      <c r="A61" s="59" t="n">
        <v>36461</v>
      </c>
      <c r="B61" s="11" t="n">
        <f aca="false">IF(A61&lt;&gt;"",MONTH(A61),0)</f>
        <v>10</v>
      </c>
      <c r="C61" s="278" t="n">
        <v>2.91</v>
      </c>
      <c r="D61" s="278" t="n">
        <v>2.895</v>
      </c>
      <c r="E61" s="278" t="n">
        <v>3.135</v>
      </c>
      <c r="F61" s="278" t="n">
        <v>2.995</v>
      </c>
      <c r="G61" s="278" t="n">
        <v>3.355</v>
      </c>
      <c r="I61" s="291" t="n">
        <v>35855</v>
      </c>
      <c r="J61" s="9" t="n">
        <v>2.34</v>
      </c>
      <c r="K61" s="9" t="n">
        <v>2.01</v>
      </c>
      <c r="L61" s="9" t="n">
        <v>2.04</v>
      </c>
    </row>
    <row r="62" customFormat="false" ht="11.25" hidden="false" customHeight="false" outlineLevel="0" collapsed="false">
      <c r="A62" s="59" t="n">
        <v>36462</v>
      </c>
      <c r="B62" s="11" t="n">
        <f aca="false">IF(A62&lt;&gt;"",MONTH(A62),0)</f>
        <v>10</v>
      </c>
      <c r="C62" s="278" t="n">
        <v>2.875</v>
      </c>
      <c r="D62" s="278" t="n">
        <v>2.855</v>
      </c>
      <c r="E62" s="278" t="n">
        <v>3.13</v>
      </c>
      <c r="F62" s="278" t="n">
        <v>2.995</v>
      </c>
      <c r="G62" s="278" t="n">
        <v>3.345</v>
      </c>
      <c r="I62" s="291" t="n">
        <v>35886</v>
      </c>
      <c r="J62" s="9" t="n">
        <v>2.37</v>
      </c>
      <c r="K62" s="9" t="n">
        <v>2.06</v>
      </c>
      <c r="L62" s="9" t="n">
        <v>2.12</v>
      </c>
    </row>
    <row r="63" customFormat="false" ht="11.25" hidden="false" customHeight="false" outlineLevel="0" collapsed="false">
      <c r="A63" s="59" t="n">
        <v>36463</v>
      </c>
      <c r="B63" s="11" t="n">
        <f aca="false">IF(A63&lt;&gt;"",MONTH(A63),0)</f>
        <v>10</v>
      </c>
      <c r="C63" s="278" t="n">
        <v>2.65</v>
      </c>
      <c r="D63" s="278" t="n">
        <v>2.65</v>
      </c>
      <c r="E63" s="278" t="n">
        <v>2.98</v>
      </c>
      <c r="F63" s="278" t="n">
        <v>2.885</v>
      </c>
      <c r="G63" s="278" t="n">
        <v>3.21</v>
      </c>
      <c r="I63" s="291" t="n">
        <v>35916</v>
      </c>
      <c r="J63" s="9" t="n">
        <v>2.34</v>
      </c>
      <c r="K63" s="9" t="n">
        <v>2</v>
      </c>
      <c r="L63" s="9" t="n">
        <v>2.1</v>
      </c>
    </row>
    <row r="64" customFormat="false" ht="11.25" hidden="false" customHeight="false" outlineLevel="0" collapsed="false">
      <c r="A64" s="59" t="n">
        <v>36464</v>
      </c>
      <c r="B64" s="11" t="n">
        <f aca="false">IF(A64&lt;&gt;"",MONTH(A64),0)</f>
        <v>10</v>
      </c>
      <c r="C64" s="278" t="n">
        <v>2.65</v>
      </c>
      <c r="D64" s="278" t="n">
        <v>2.65</v>
      </c>
      <c r="E64" s="278" t="n">
        <v>2.98</v>
      </c>
      <c r="F64" s="278" t="n">
        <v>2.885</v>
      </c>
      <c r="G64" s="278" t="n">
        <v>3.21</v>
      </c>
      <c r="I64" s="291" t="n">
        <v>35947</v>
      </c>
      <c r="J64" s="9" t="n">
        <v>2.07</v>
      </c>
      <c r="K64" s="9" t="n">
        <v>1.75</v>
      </c>
      <c r="L64" s="9" t="n">
        <v>1.86</v>
      </c>
    </row>
    <row r="65" customFormat="false" ht="11.25" hidden="false" customHeight="false" outlineLevel="0" collapsed="false">
      <c r="A65" s="59" t="n">
        <v>36465</v>
      </c>
      <c r="B65" s="11" t="n">
        <f aca="false">IF(A65&lt;&gt;"",MONTH(A65),0)</f>
        <v>11</v>
      </c>
      <c r="C65" s="278" t="n">
        <v>2.7</v>
      </c>
      <c r="D65" s="278" t="n">
        <v>2.71</v>
      </c>
      <c r="E65" s="278" t="n">
        <v>3.035</v>
      </c>
      <c r="F65" s="278" t="n">
        <v>2.935</v>
      </c>
      <c r="G65" s="278" t="n">
        <v>3.195</v>
      </c>
      <c r="I65" s="291" t="n">
        <v>35977</v>
      </c>
      <c r="J65" s="9" t="n">
        <v>2.22</v>
      </c>
      <c r="K65" s="9" t="n">
        <v>1.86</v>
      </c>
      <c r="L65" s="9" t="n">
        <v>2.18</v>
      </c>
    </row>
    <row r="66" customFormat="false" ht="11.25" hidden="false" customHeight="false" outlineLevel="0" collapsed="false">
      <c r="A66" s="59" t="n">
        <v>36466</v>
      </c>
      <c r="B66" s="11" t="n">
        <f aca="false">IF(A66&lt;&gt;"",MONTH(A66),0)</f>
        <v>11</v>
      </c>
      <c r="C66" s="278" t="n">
        <v>2.625</v>
      </c>
      <c r="D66" s="278" t="n">
        <v>2.64</v>
      </c>
      <c r="E66" s="278" t="n">
        <v>2.98</v>
      </c>
      <c r="F66" s="278" t="n">
        <v>2.855</v>
      </c>
      <c r="G66" s="278" t="n">
        <v>3.13</v>
      </c>
      <c r="I66" s="291" t="n">
        <v>36008</v>
      </c>
      <c r="J66" s="9" t="n">
        <v>2.3</v>
      </c>
      <c r="K66" s="9" t="n">
        <v>1.81</v>
      </c>
      <c r="L66" s="9" t="n">
        <v>1.9</v>
      </c>
    </row>
    <row r="67" customFormat="false" ht="11.25" hidden="false" customHeight="false" outlineLevel="0" collapsed="false">
      <c r="A67" s="59" t="n">
        <v>36467</v>
      </c>
      <c r="B67" s="11" t="n">
        <f aca="false">IF(A67&lt;&gt;"",MONTH(A67),0)</f>
        <v>11</v>
      </c>
      <c r="C67" s="278" t="n">
        <v>2.665</v>
      </c>
      <c r="D67" s="278" t="n">
        <v>2.635</v>
      </c>
      <c r="E67" s="278" t="n">
        <v>2.955</v>
      </c>
      <c r="F67" s="278" t="n">
        <v>2.865</v>
      </c>
      <c r="G67" s="278" t="n">
        <v>3.155</v>
      </c>
      <c r="I67" s="291" t="n">
        <v>36039</v>
      </c>
      <c r="J67" s="9" t="n">
        <v>2.02</v>
      </c>
      <c r="K67" s="9" t="n">
        <v>1.55</v>
      </c>
      <c r="L67" s="9" t="n">
        <v>1.59</v>
      </c>
    </row>
    <row r="68" customFormat="false" ht="11.25" hidden="false" customHeight="false" outlineLevel="0" collapsed="false">
      <c r="A68" s="59" t="n">
        <v>36468</v>
      </c>
      <c r="B68" s="11" t="n">
        <f aca="false">IF(A68&lt;&gt;"",MONTH(A68),0)</f>
        <v>11</v>
      </c>
      <c r="C68" s="278" t="n">
        <v>2.685</v>
      </c>
      <c r="D68" s="278" t="n">
        <v>2.69</v>
      </c>
      <c r="E68" s="278" t="n">
        <v>2.945</v>
      </c>
      <c r="F68" s="278" t="n">
        <v>2.845</v>
      </c>
      <c r="G68" s="278" t="n">
        <v>3.145</v>
      </c>
      <c r="I68" s="291" t="n">
        <v>36069</v>
      </c>
      <c r="J68" s="9" t="n">
        <v>2.03</v>
      </c>
      <c r="K68" s="9" t="n">
        <v>1.67</v>
      </c>
      <c r="L68" s="9" t="n">
        <v>1.82</v>
      </c>
    </row>
    <row r="69" customFormat="false" ht="11.25" hidden="false" customHeight="false" outlineLevel="0" collapsed="false">
      <c r="A69" s="59" t="n">
        <v>36469</v>
      </c>
      <c r="B69" s="11" t="n">
        <f aca="false">IF(A69&lt;&gt;"",MONTH(A69),0)</f>
        <v>11</v>
      </c>
      <c r="C69" s="278" t="n">
        <v>2.6</v>
      </c>
      <c r="D69" s="278" t="n">
        <v>2.6</v>
      </c>
      <c r="E69" s="278" t="n">
        <v>2.92</v>
      </c>
      <c r="F69" s="278" t="n">
        <v>2.795</v>
      </c>
      <c r="G69" s="278" t="n">
        <v>3.095</v>
      </c>
      <c r="I69" s="291" t="n">
        <v>36100</v>
      </c>
      <c r="J69" s="9" t="n">
        <v>2.33</v>
      </c>
      <c r="K69" s="9" t="n">
        <v>1.88</v>
      </c>
      <c r="L69" s="9" t="n">
        <v>1.92</v>
      </c>
    </row>
    <row r="70" customFormat="false" ht="11.25" hidden="false" customHeight="false" outlineLevel="0" collapsed="false">
      <c r="A70" s="59" t="n">
        <v>36470</v>
      </c>
      <c r="B70" s="11" t="n">
        <f aca="false">IF(A70&lt;&gt;"",MONTH(A70),0)</f>
        <v>11</v>
      </c>
      <c r="C70" s="278" t="n">
        <v>2.425</v>
      </c>
      <c r="D70" s="278" t="n">
        <v>2.42</v>
      </c>
      <c r="E70" s="278" t="n">
        <v>2.715</v>
      </c>
      <c r="F70" s="278" t="n">
        <v>2.545</v>
      </c>
      <c r="G70" s="278" t="n">
        <v>2.765</v>
      </c>
      <c r="I70" s="291" t="n">
        <v>36130</v>
      </c>
      <c r="J70" s="9" t="n">
        <v>2.29</v>
      </c>
      <c r="K70" s="9" t="n">
        <v>1.96</v>
      </c>
      <c r="L70" s="9" t="n">
        <v>1.99</v>
      </c>
    </row>
    <row r="71" customFormat="false" ht="11.25" hidden="false" customHeight="false" outlineLevel="0" collapsed="false">
      <c r="A71" s="59" t="n">
        <v>36471</v>
      </c>
      <c r="B71" s="11" t="n">
        <f aca="false">IF(A71&lt;&gt;"",MONTH(A71),0)</f>
        <v>11</v>
      </c>
      <c r="C71" s="278" t="n">
        <v>2.425</v>
      </c>
      <c r="D71" s="278" t="n">
        <v>2.42</v>
      </c>
      <c r="E71" s="278" t="n">
        <v>2.715</v>
      </c>
      <c r="F71" s="278" t="n">
        <v>2.545</v>
      </c>
      <c r="G71" s="278" t="n">
        <v>2.765</v>
      </c>
      <c r="I71" s="291" t="n">
        <v>36161</v>
      </c>
      <c r="J71" s="9" t="n">
        <v>2.04</v>
      </c>
      <c r="K71" s="9" t="n">
        <v>1.72</v>
      </c>
      <c r="L71" s="9" t="n">
        <v>1.73</v>
      </c>
    </row>
    <row r="72" customFormat="false" ht="11.25" hidden="false" customHeight="false" outlineLevel="0" collapsed="false">
      <c r="A72" s="59" t="n">
        <v>36472</v>
      </c>
      <c r="B72" s="11" t="n">
        <f aca="false">IF(A72&lt;&gt;"",MONTH(A72),0)</f>
        <v>11</v>
      </c>
      <c r="C72" s="278" t="n">
        <v>2.425</v>
      </c>
      <c r="D72" s="278" t="n">
        <v>2.42</v>
      </c>
      <c r="E72" s="278" t="n">
        <v>2.715</v>
      </c>
      <c r="F72" s="278" t="n">
        <v>2.545</v>
      </c>
      <c r="G72" s="278" t="n">
        <v>2.765</v>
      </c>
      <c r="I72" s="291" t="n">
        <v>36192</v>
      </c>
      <c r="J72" s="9" t="n">
        <v>1.83</v>
      </c>
      <c r="K72" s="9" t="n">
        <v>1.63</v>
      </c>
      <c r="L72" s="9" t="n">
        <v>1.66</v>
      </c>
    </row>
    <row r="73" customFormat="false" ht="11.25" hidden="false" customHeight="false" outlineLevel="0" collapsed="false">
      <c r="A73" s="59" t="n">
        <v>36473</v>
      </c>
      <c r="B73" s="11" t="n">
        <f aca="false">IF(A73&lt;&gt;"",MONTH(A73),0)</f>
        <v>11</v>
      </c>
      <c r="C73" s="278" t="n">
        <v>2.39</v>
      </c>
      <c r="D73" s="278" t="n">
        <v>2.375</v>
      </c>
      <c r="E73" s="278" t="n">
        <v>2.725</v>
      </c>
      <c r="F73" s="278" t="n">
        <v>2.53</v>
      </c>
      <c r="G73" s="278" t="n">
        <v>2.84</v>
      </c>
      <c r="I73" s="291" t="n">
        <v>36220</v>
      </c>
      <c r="J73" s="9" t="n">
        <v>1.71</v>
      </c>
      <c r="K73" s="9" t="n">
        <v>1.51</v>
      </c>
      <c r="L73" s="9" t="n">
        <v>1.54</v>
      </c>
    </row>
    <row r="74" customFormat="false" ht="11.25" hidden="false" customHeight="false" outlineLevel="0" collapsed="false">
      <c r="A74" s="59" t="n">
        <v>36474</v>
      </c>
      <c r="B74" s="11" t="n">
        <f aca="false">IF(A74&lt;&gt;"",MONTH(A74),0)</f>
        <v>11</v>
      </c>
      <c r="C74" s="278" t="n">
        <v>2.24</v>
      </c>
      <c r="D74" s="278" t="n">
        <v>2.22</v>
      </c>
      <c r="E74" s="278" t="n">
        <v>2.645</v>
      </c>
      <c r="F74" s="278" t="n">
        <v>2.42</v>
      </c>
      <c r="G74" s="278" t="n">
        <v>2.76</v>
      </c>
      <c r="I74" s="291" t="n">
        <v>36251</v>
      </c>
      <c r="J74" s="9" t="n">
        <v>1.78</v>
      </c>
      <c r="K74" s="9" t="n">
        <v>1.59</v>
      </c>
      <c r="L74" s="9" t="n">
        <v>1.66</v>
      </c>
    </row>
    <row r="75" customFormat="false" ht="11.25" hidden="false" customHeight="false" outlineLevel="0" collapsed="false">
      <c r="A75" s="59" t="n">
        <v>36475</v>
      </c>
      <c r="B75" s="11" t="n">
        <f aca="false">IF(A75&lt;&gt;"",MONTH(A75),0)</f>
        <v>11</v>
      </c>
      <c r="C75" s="278" t="n">
        <v>2.19</v>
      </c>
      <c r="D75" s="278" t="n">
        <v>2.155</v>
      </c>
      <c r="E75" s="278" t="n">
        <v>2.61</v>
      </c>
      <c r="F75" s="278" t="n">
        <v>2.345</v>
      </c>
      <c r="G75" s="278" t="n">
        <v>2.7</v>
      </c>
      <c r="I75" s="291" t="n">
        <v>36281</v>
      </c>
      <c r="J75" s="9" t="n">
        <v>2.22</v>
      </c>
      <c r="K75" s="9" t="n">
        <v>2.03</v>
      </c>
      <c r="L75" s="9" t="n">
        <v>2.16</v>
      </c>
    </row>
    <row r="76" customFormat="false" ht="11.25" hidden="false" customHeight="false" outlineLevel="0" collapsed="false">
      <c r="A76" s="59" t="n">
        <v>36476</v>
      </c>
      <c r="B76" s="11" t="n">
        <f aca="false">IF(A76&lt;&gt;"",MONTH(A76),0)</f>
        <v>11</v>
      </c>
      <c r="C76" s="278" t="n">
        <v>2.17</v>
      </c>
      <c r="D76" s="278" t="n">
        <v>2.12</v>
      </c>
      <c r="E76" s="278" t="n">
        <v>2.63</v>
      </c>
      <c r="F76" s="278" t="n">
        <v>2.32</v>
      </c>
      <c r="G76" s="278" t="n">
        <v>2.685</v>
      </c>
      <c r="I76" s="291" t="n">
        <v>36312</v>
      </c>
      <c r="J76" s="9" t="n">
        <v>2.22</v>
      </c>
      <c r="K76" s="9" t="n">
        <v>1.96</v>
      </c>
      <c r="L76" s="9" t="n">
        <v>2.08</v>
      </c>
    </row>
    <row r="77" customFormat="false" ht="11.25" hidden="false" customHeight="false" outlineLevel="0" collapsed="false">
      <c r="A77" s="59" t="n">
        <v>36477</v>
      </c>
      <c r="B77" s="11" t="n">
        <f aca="false">IF(A77&lt;&gt;"",MONTH(A77),0)</f>
        <v>11</v>
      </c>
      <c r="C77" s="278" t="n">
        <v>1.89</v>
      </c>
      <c r="D77" s="278" t="n">
        <v>1.845</v>
      </c>
      <c r="E77" s="278" t="n">
        <v>2.33</v>
      </c>
      <c r="F77" s="278" t="n">
        <v>2.085</v>
      </c>
      <c r="G77" s="278" t="n">
        <v>2.335</v>
      </c>
      <c r="I77" s="291" t="n">
        <v>36342</v>
      </c>
      <c r="J77" s="9" t="n">
        <v>2.38</v>
      </c>
      <c r="K77" s="9" t="n">
        <v>2.05</v>
      </c>
      <c r="L77" s="9" t="n">
        <v>2.17</v>
      </c>
    </row>
    <row r="78" customFormat="false" ht="11.25" hidden="false" customHeight="false" outlineLevel="0" collapsed="false">
      <c r="A78" s="59" t="n">
        <v>36478</v>
      </c>
      <c r="B78" s="11" t="n">
        <f aca="false">IF(A78&lt;&gt;"",MONTH(A78),0)</f>
        <v>11</v>
      </c>
      <c r="C78" s="278" t="n">
        <v>1.89</v>
      </c>
      <c r="D78" s="278" t="n">
        <v>1.845</v>
      </c>
      <c r="E78" s="278" t="n">
        <v>2.33</v>
      </c>
      <c r="F78" s="278" t="n">
        <v>2.085</v>
      </c>
      <c r="G78" s="278" t="n">
        <v>2.335</v>
      </c>
      <c r="I78" s="291" t="n">
        <v>36373</v>
      </c>
      <c r="J78" s="9" t="n">
        <v>2.58</v>
      </c>
      <c r="K78" s="9" t="n">
        <v>2.26</v>
      </c>
      <c r="L78" s="9" t="n">
        <v>2.46</v>
      </c>
    </row>
    <row r="79" customFormat="false" ht="11.25" hidden="false" customHeight="false" outlineLevel="0" collapsed="false">
      <c r="A79" s="59" t="n">
        <v>36479</v>
      </c>
      <c r="B79" s="11" t="n">
        <f aca="false">IF(A79&lt;&gt;"",MONTH(A79),0)</f>
        <v>11</v>
      </c>
      <c r="C79" s="278" t="n">
        <v>1.89</v>
      </c>
      <c r="D79" s="278" t="n">
        <v>1.845</v>
      </c>
      <c r="E79" s="278" t="n">
        <v>2.33</v>
      </c>
      <c r="F79" s="278" t="n">
        <v>2.085</v>
      </c>
      <c r="G79" s="278" t="n">
        <v>2.335</v>
      </c>
      <c r="I79" s="291" t="n">
        <v>36404</v>
      </c>
      <c r="J79" s="9" t="n">
        <v>2.93</v>
      </c>
      <c r="K79" s="9" t="n">
        <v>2.63</v>
      </c>
      <c r="L79" s="9" t="n">
        <v>2.78</v>
      </c>
    </row>
    <row r="80" customFormat="false" ht="11.25" hidden="false" customHeight="false" outlineLevel="0" collapsed="false">
      <c r="A80" s="59" t="n">
        <v>36480</v>
      </c>
      <c r="B80" s="11" t="n">
        <f aca="false">IF(A80&lt;&gt;"",MONTH(A80),0)</f>
        <v>11</v>
      </c>
      <c r="C80" s="278" t="n">
        <v>2.095</v>
      </c>
      <c r="D80" s="278" t="n">
        <v>2.02</v>
      </c>
      <c r="E80" s="278" t="n">
        <v>2.51</v>
      </c>
      <c r="F80" s="278" t="n">
        <v>2.19</v>
      </c>
      <c r="G80" s="278" t="n">
        <v>2.615</v>
      </c>
      <c r="I80" s="291" t="n">
        <v>36434</v>
      </c>
      <c r="J80" s="9" t="n">
        <v>2.71</v>
      </c>
      <c r="K80" s="9" t="n">
        <v>2.37</v>
      </c>
      <c r="L80" s="9" t="n">
        <v>2.42</v>
      </c>
    </row>
    <row r="81" customFormat="false" ht="11.25" hidden="false" customHeight="false" outlineLevel="0" collapsed="false">
      <c r="A81" s="59" t="n">
        <v>36481</v>
      </c>
      <c r="B81" s="11" t="n">
        <f aca="false">IF(A81&lt;&gt;"",MONTH(A81),0)</f>
        <v>11</v>
      </c>
      <c r="C81" s="278" t="n">
        <v>2</v>
      </c>
      <c r="D81" s="278" t="n">
        <v>1.95</v>
      </c>
      <c r="E81" s="278" t="n">
        <v>2.45</v>
      </c>
      <c r="F81" s="278" t="n">
        <v>2.165</v>
      </c>
      <c r="G81" s="278" t="n">
        <v>2.555</v>
      </c>
      <c r="I81" s="291" t="n">
        <v>36465</v>
      </c>
      <c r="J81" s="9" t="n">
        <v>3.07</v>
      </c>
      <c r="K81" s="9" t="n">
        <v>2.84</v>
      </c>
      <c r="L81" s="9" t="n">
        <v>2.87</v>
      </c>
    </row>
    <row r="82" customFormat="false" ht="11.25" hidden="false" customHeight="false" outlineLevel="0" collapsed="false">
      <c r="A82" s="59" t="n">
        <v>36482</v>
      </c>
      <c r="B82" s="11" t="n">
        <f aca="false">IF(A82&lt;&gt;"",MONTH(A82),0)</f>
        <v>11</v>
      </c>
      <c r="C82" s="278" t="n">
        <v>2.05</v>
      </c>
      <c r="D82" s="278" t="n">
        <v>2.015</v>
      </c>
      <c r="E82" s="278" t="n">
        <v>2.47</v>
      </c>
      <c r="F82" s="278" t="n">
        <v>2.22</v>
      </c>
      <c r="G82" s="278" t="n">
        <v>2.56</v>
      </c>
      <c r="I82" s="291" t="n">
        <v>36495</v>
      </c>
      <c r="J82" s="9" t="n">
        <v>2.37</v>
      </c>
      <c r="K82" s="9" t="n">
        <v>2.08</v>
      </c>
      <c r="L82" s="9" t="n">
        <v>2.08</v>
      </c>
    </row>
    <row r="83" customFormat="false" ht="11.25" hidden="false" customHeight="false" outlineLevel="0" collapsed="false">
      <c r="A83" s="59" t="n">
        <v>36483</v>
      </c>
      <c r="B83" s="11" t="n">
        <f aca="false">IF(A83&lt;&gt;"",MONTH(A83),0)</f>
        <v>11</v>
      </c>
      <c r="C83" s="278" t="n">
        <v>2.065</v>
      </c>
      <c r="D83" s="278" t="n">
        <v>2.045</v>
      </c>
      <c r="E83" s="278" t="n">
        <v>2.48</v>
      </c>
      <c r="F83" s="278" t="n">
        <v>2.265</v>
      </c>
      <c r="G83" s="278" t="n">
        <v>2.565</v>
      </c>
      <c r="I83" s="291" t="n">
        <v>36526</v>
      </c>
    </row>
    <row r="84" customFormat="false" ht="11.25" hidden="false" customHeight="false" outlineLevel="0" collapsed="false">
      <c r="A84" s="59" t="n">
        <v>36484</v>
      </c>
      <c r="B84" s="11" t="n">
        <f aca="false">IF(A84&lt;&gt;"",MONTH(A84),0)</f>
        <v>11</v>
      </c>
      <c r="C84" s="278" t="n">
        <v>2.015</v>
      </c>
      <c r="D84" s="278" t="n">
        <v>2.005</v>
      </c>
      <c r="E84" s="278" t="n">
        <v>2.44</v>
      </c>
      <c r="F84" s="278" t="n">
        <v>2.325</v>
      </c>
      <c r="G84" s="278" t="n">
        <v>2.56</v>
      </c>
      <c r="I84" s="291" t="n">
        <v>36557</v>
      </c>
    </row>
    <row r="85" customFormat="false" ht="11.25" hidden="false" customHeight="false" outlineLevel="0" collapsed="false">
      <c r="A85" s="59" t="n">
        <v>36485</v>
      </c>
      <c r="B85" s="11" t="n">
        <f aca="false">IF(A85&lt;&gt;"",MONTH(A85),0)</f>
        <v>11</v>
      </c>
      <c r="C85" s="278" t="n">
        <v>2.015</v>
      </c>
      <c r="D85" s="278" t="n">
        <v>2.005</v>
      </c>
      <c r="E85" s="278" t="n">
        <v>2.44</v>
      </c>
      <c r="F85" s="278" t="n">
        <v>2.325</v>
      </c>
      <c r="G85" s="278" t="n">
        <v>2.56</v>
      </c>
      <c r="I85" s="291" t="n">
        <v>36586</v>
      </c>
    </row>
    <row r="86" customFormat="false" ht="11.25" hidden="false" customHeight="false" outlineLevel="0" collapsed="false">
      <c r="A86" s="59" t="n">
        <v>36486</v>
      </c>
      <c r="B86" s="11" t="n">
        <f aca="false">IF(A86&lt;&gt;"",MONTH(A86),0)</f>
        <v>11</v>
      </c>
      <c r="C86" s="278" t="n">
        <v>2.015</v>
      </c>
      <c r="D86" s="278" t="n">
        <v>2.005</v>
      </c>
      <c r="E86" s="278" t="n">
        <v>2.44</v>
      </c>
      <c r="F86" s="278" t="n">
        <v>2.325</v>
      </c>
      <c r="G86" s="278" t="n">
        <v>2.56</v>
      </c>
      <c r="I86" s="291" t="n">
        <v>36617</v>
      </c>
    </row>
    <row r="87" customFormat="false" ht="11.25" hidden="false" customHeight="false" outlineLevel="0" collapsed="false">
      <c r="A87" s="59" t="n">
        <v>36487</v>
      </c>
      <c r="B87" s="11" t="n">
        <f aca="false">IF(A87&lt;&gt;"",MONTH(A87),0)</f>
        <v>11</v>
      </c>
      <c r="C87" s="278" t="n">
        <v>1.98</v>
      </c>
      <c r="D87" s="278" t="n">
        <v>2</v>
      </c>
      <c r="E87" s="278" t="n">
        <v>2.43</v>
      </c>
      <c r="F87" s="278" t="n">
        <v>2.28</v>
      </c>
      <c r="G87" s="278" t="n">
        <v>2.575</v>
      </c>
      <c r="I87" s="291" t="n">
        <v>36647</v>
      </c>
    </row>
    <row r="88" customFormat="false" ht="11.25" hidden="false" customHeight="false" outlineLevel="0" collapsed="false">
      <c r="A88" s="59" t="n">
        <v>36488</v>
      </c>
      <c r="B88" s="11" t="n">
        <f aca="false">IF(A88&lt;&gt;"",MONTH(A88),0)</f>
        <v>11</v>
      </c>
      <c r="C88" s="278" t="n">
        <v>2.025</v>
      </c>
      <c r="D88" s="278" t="n">
        <v>2.025</v>
      </c>
      <c r="E88" s="278" t="n">
        <v>2.47</v>
      </c>
      <c r="F88" s="278" t="n">
        <v>2.33</v>
      </c>
      <c r="G88" s="278" t="n">
        <v>2.615</v>
      </c>
      <c r="I88" s="291" t="n">
        <v>36678</v>
      </c>
    </row>
    <row r="89" customFormat="false" ht="11.25" hidden="false" customHeight="false" outlineLevel="0" collapsed="false">
      <c r="A89" s="59" t="n">
        <v>36489</v>
      </c>
      <c r="B89" s="11" t="n">
        <f aca="false">IF(A89&lt;&gt;"",MONTH(A89),0)</f>
        <v>11</v>
      </c>
      <c r="C89" s="278" t="n">
        <v>1.9</v>
      </c>
      <c r="D89" s="278" t="n">
        <v>1.9</v>
      </c>
      <c r="E89" s="278" t="n">
        <v>2.35</v>
      </c>
      <c r="F89" s="278" t="n">
        <v>2.28</v>
      </c>
      <c r="G89" s="278" t="n">
        <v>2.445</v>
      </c>
      <c r="I89" s="291" t="n">
        <v>36708</v>
      </c>
    </row>
    <row r="90" customFormat="false" ht="11.25" hidden="false" customHeight="false" outlineLevel="0" collapsed="false">
      <c r="A90" s="59" t="n">
        <v>36490</v>
      </c>
      <c r="B90" s="11" t="n">
        <f aca="false">IF(A90&lt;&gt;"",MONTH(A90),0)</f>
        <v>11</v>
      </c>
      <c r="C90" s="278" t="n">
        <v>1.9</v>
      </c>
      <c r="D90" s="278" t="n">
        <v>1.9</v>
      </c>
      <c r="E90" s="278" t="n">
        <v>2.35</v>
      </c>
      <c r="F90" s="278" t="n">
        <v>2.28</v>
      </c>
      <c r="G90" s="278" t="n">
        <v>2.445</v>
      </c>
      <c r="I90" s="291" t="n">
        <v>36739</v>
      </c>
    </row>
    <row r="91" customFormat="false" ht="11.25" hidden="false" customHeight="false" outlineLevel="0" collapsed="false">
      <c r="A91" s="59" t="n">
        <v>36491</v>
      </c>
      <c r="B91" s="11" t="n">
        <f aca="false">IF(A91&lt;&gt;"",MONTH(A91),0)</f>
        <v>11</v>
      </c>
      <c r="C91" s="278" t="n">
        <v>1.9</v>
      </c>
      <c r="D91" s="278" t="n">
        <v>1.9</v>
      </c>
      <c r="E91" s="278" t="n">
        <v>2.35</v>
      </c>
      <c r="F91" s="278" t="n">
        <v>2.28</v>
      </c>
      <c r="G91" s="278" t="n">
        <v>2.445</v>
      </c>
      <c r="I91" s="291" t="n">
        <v>36770</v>
      </c>
    </row>
    <row r="92" customFormat="false" ht="11.25" hidden="false" customHeight="false" outlineLevel="0" collapsed="false">
      <c r="A92" s="59" t="n">
        <v>36492</v>
      </c>
      <c r="B92" s="11" t="n">
        <f aca="false">IF(A92&lt;&gt;"",MONTH(A92),0)</f>
        <v>11</v>
      </c>
      <c r="C92" s="278" t="n">
        <v>1.9</v>
      </c>
      <c r="D92" s="278" t="n">
        <v>1.9</v>
      </c>
      <c r="E92" s="278" t="n">
        <v>2.35</v>
      </c>
      <c r="F92" s="278" t="n">
        <v>2.28</v>
      </c>
      <c r="G92" s="278" t="n">
        <v>2.445</v>
      </c>
      <c r="I92" s="291" t="n">
        <v>36800</v>
      </c>
    </row>
    <row r="93" customFormat="false" ht="11.25" hidden="false" customHeight="false" outlineLevel="0" collapsed="false">
      <c r="A93" s="59" t="n">
        <v>36493</v>
      </c>
      <c r="B93" s="11" t="n">
        <f aca="false">IF(A93&lt;&gt;"",MONTH(A93),0)</f>
        <v>11</v>
      </c>
      <c r="C93" s="278" t="n">
        <v>1.9</v>
      </c>
      <c r="D93" s="278" t="n">
        <v>1.9</v>
      </c>
      <c r="E93" s="278" t="n">
        <v>2.35</v>
      </c>
      <c r="F93" s="278" t="n">
        <v>2.28</v>
      </c>
      <c r="G93" s="278" t="n">
        <v>2.445</v>
      </c>
      <c r="I93" s="291" t="n">
        <v>36831</v>
      </c>
    </row>
    <row r="94" customFormat="false" ht="11.25" hidden="false" customHeight="false" outlineLevel="0" collapsed="false">
      <c r="A94" s="59" t="n">
        <v>36494</v>
      </c>
      <c r="B94" s="11" t="n">
        <f aca="false">IF(A94&lt;&gt;"",MONTH(A94),0)</f>
        <v>11</v>
      </c>
      <c r="C94" s="278" t="n">
        <v>2.065</v>
      </c>
      <c r="D94" s="278" t="n">
        <v>2.085</v>
      </c>
      <c r="E94" s="278" t="n">
        <v>2.465</v>
      </c>
      <c r="F94" s="278" t="n">
        <v>2.31</v>
      </c>
      <c r="G94" s="278" t="n">
        <v>2.605</v>
      </c>
      <c r="I94" s="291" t="n">
        <v>36861</v>
      </c>
    </row>
    <row r="95" customFormat="false" ht="11.25" hidden="false" customHeight="false" outlineLevel="0" collapsed="false">
      <c r="A95" s="59" t="n">
        <v>36495</v>
      </c>
      <c r="B95" s="11" t="n">
        <f aca="false">IF(A95&lt;&gt;"",MONTH(A95),0)</f>
        <v>12</v>
      </c>
      <c r="C95" s="278" t="n">
        <v>2.11</v>
      </c>
      <c r="D95" s="278" t="n">
        <v>2.12</v>
      </c>
      <c r="E95" s="278" t="n">
        <v>2.44</v>
      </c>
      <c r="F95" s="278" t="n">
        <v>2.34</v>
      </c>
      <c r="G95" s="278" t="n">
        <v>2.565</v>
      </c>
    </row>
    <row r="96" customFormat="false" ht="11.25" hidden="false" customHeight="false" outlineLevel="0" collapsed="false">
      <c r="A96" s="59" t="n">
        <v>36496</v>
      </c>
      <c r="B96" s="11" t="n">
        <f aca="false">IF(A96&lt;&gt;"",MONTH(A96),0)</f>
        <v>12</v>
      </c>
      <c r="C96" s="278" t="n">
        <v>2.065</v>
      </c>
      <c r="D96" s="278" t="n">
        <v>2.06</v>
      </c>
      <c r="E96" s="278" t="n">
        <v>2.415</v>
      </c>
      <c r="F96" s="278" t="n">
        <v>2.315</v>
      </c>
      <c r="G96" s="278" t="n">
        <v>2.495</v>
      </c>
    </row>
    <row r="97" customFormat="false" ht="11.25" hidden="false" customHeight="false" outlineLevel="0" collapsed="false">
      <c r="A97" s="59" t="n">
        <v>36497</v>
      </c>
      <c r="B97" s="11" t="n">
        <f aca="false">IF(A97&lt;&gt;"",MONTH(A97),0)</f>
        <v>12</v>
      </c>
      <c r="C97" s="278" t="n">
        <v>2.045</v>
      </c>
      <c r="D97" s="278" t="n">
        <v>2.045</v>
      </c>
      <c r="E97" s="278" t="n">
        <v>2.365</v>
      </c>
      <c r="F97" s="278" t="n">
        <v>2.24</v>
      </c>
      <c r="G97" s="278" t="n">
        <v>2.39</v>
      </c>
    </row>
    <row r="98" customFormat="false" ht="11.25" hidden="false" customHeight="false" outlineLevel="0" collapsed="false">
      <c r="A98" s="59" t="n">
        <v>36498</v>
      </c>
      <c r="B98" s="11" t="n">
        <f aca="false">IF(A98&lt;&gt;"",MONTH(A98),0)</f>
        <v>12</v>
      </c>
      <c r="C98" s="278" t="n">
        <v>2.03</v>
      </c>
      <c r="D98" s="278" t="n">
        <v>2.02</v>
      </c>
      <c r="E98" s="278" t="n">
        <v>2.335</v>
      </c>
      <c r="F98" s="278" t="n">
        <v>2.235</v>
      </c>
      <c r="G98" s="278" t="n">
        <v>2.4</v>
      </c>
    </row>
    <row r="99" customFormat="false" ht="11.25" hidden="false" customHeight="false" outlineLevel="0" collapsed="false">
      <c r="A99" s="59" t="n">
        <v>36499</v>
      </c>
      <c r="B99" s="11" t="n">
        <f aca="false">IF(A99&lt;&gt;"",MONTH(A99),0)</f>
        <v>12</v>
      </c>
      <c r="C99" s="278" t="n">
        <v>2.03</v>
      </c>
      <c r="D99" s="278" t="n">
        <v>2.02</v>
      </c>
      <c r="E99" s="278" t="n">
        <v>2.335</v>
      </c>
      <c r="F99" s="278" t="n">
        <v>2.235</v>
      </c>
      <c r="G99" s="278" t="n">
        <v>2.4</v>
      </c>
    </row>
    <row r="100" customFormat="false" ht="11.25" hidden="false" customHeight="false" outlineLevel="0" collapsed="false">
      <c r="A100" s="59" t="n">
        <v>36500</v>
      </c>
      <c r="B100" s="11" t="n">
        <f aca="false">IF(A100&lt;&gt;"",MONTH(A100),0)</f>
        <v>12</v>
      </c>
      <c r="C100" s="278" t="n">
        <v>2.03</v>
      </c>
      <c r="D100" s="278" t="n">
        <v>2.02</v>
      </c>
      <c r="E100" s="278" t="n">
        <v>2.335</v>
      </c>
      <c r="F100" s="278" t="n">
        <v>2.235</v>
      </c>
      <c r="G100" s="278" t="n">
        <v>2.4</v>
      </c>
    </row>
    <row r="101" customFormat="false" ht="11.25" hidden="false" customHeight="false" outlineLevel="0" collapsed="false">
      <c r="A101" s="59" t="n">
        <v>36501</v>
      </c>
      <c r="B101" s="11" t="n">
        <f aca="false">IF(A101&lt;&gt;"",MONTH(A101),0)</f>
        <v>12</v>
      </c>
      <c r="C101" s="278" t="n">
        <v>2.095</v>
      </c>
      <c r="D101" s="278" t="n">
        <v>2.105</v>
      </c>
      <c r="E101" s="278" t="n">
        <v>2.385</v>
      </c>
      <c r="F101" s="278" t="n">
        <v>2.275</v>
      </c>
      <c r="G101" s="278" t="n">
        <v>2.47</v>
      </c>
    </row>
    <row r="102" customFormat="false" ht="11.25" hidden="false" customHeight="false" outlineLevel="0" collapsed="false">
      <c r="A102" s="59" t="n">
        <v>36502</v>
      </c>
      <c r="B102" s="11" t="n">
        <f aca="false">IF(A102&lt;&gt;"",MONTH(A102),0)</f>
        <v>12</v>
      </c>
      <c r="C102" s="278" t="n">
        <v>2.14</v>
      </c>
      <c r="D102" s="278" t="n">
        <v>2.14</v>
      </c>
      <c r="E102" s="278" t="n">
        <v>2.415</v>
      </c>
      <c r="F102" s="278" t="n">
        <v>2.295</v>
      </c>
      <c r="G102" s="278" t="n">
        <v>2.465</v>
      </c>
    </row>
    <row r="103" customFormat="false" ht="11.25" hidden="false" customHeight="false" outlineLevel="0" collapsed="false">
      <c r="A103" s="59" t="n">
        <v>36503</v>
      </c>
      <c r="B103" s="11" t="n">
        <f aca="false">IF(A103&lt;&gt;"",MONTH(A103),0)</f>
        <v>12</v>
      </c>
      <c r="C103" s="278" t="n">
        <v>2.185</v>
      </c>
      <c r="D103" s="278" t="n">
        <v>2.195</v>
      </c>
      <c r="E103" s="278" t="n">
        <v>2.455</v>
      </c>
      <c r="F103" s="278" t="n">
        <v>2.37</v>
      </c>
      <c r="G103" s="278" t="n">
        <v>2.525</v>
      </c>
    </row>
    <row r="104" customFormat="false" ht="11.25" hidden="false" customHeight="false" outlineLevel="0" collapsed="false">
      <c r="A104" s="59" t="n">
        <v>36504</v>
      </c>
      <c r="B104" s="11" t="n">
        <f aca="false">IF(A104&lt;&gt;"",MONTH(A104),0)</f>
        <v>12</v>
      </c>
      <c r="C104" s="278" t="n">
        <v>2.185</v>
      </c>
      <c r="D104" s="278" t="n">
        <v>2.195</v>
      </c>
      <c r="E104" s="278" t="n">
        <v>2.43</v>
      </c>
      <c r="F104" s="278" t="n">
        <v>2.395</v>
      </c>
      <c r="G104" s="278" t="n">
        <v>2.5</v>
      </c>
    </row>
    <row r="105" customFormat="false" ht="11.25" hidden="false" customHeight="false" outlineLevel="0" collapsed="false">
      <c r="A105" s="59" t="n">
        <v>36505</v>
      </c>
      <c r="B105" s="11" t="n">
        <f aca="false">IF(A105&lt;&gt;"",MONTH(A105),0)</f>
        <v>12</v>
      </c>
      <c r="C105" s="278" t="n">
        <v>2.17</v>
      </c>
      <c r="D105" s="278" t="n">
        <v>2.17</v>
      </c>
      <c r="E105" s="278" t="n">
        <v>2.435</v>
      </c>
      <c r="F105" s="278" t="n">
        <v>2.4</v>
      </c>
      <c r="G105" s="278" t="n">
        <v>2.52</v>
      </c>
    </row>
    <row r="106" customFormat="false" ht="11.25" hidden="false" customHeight="false" outlineLevel="0" collapsed="false">
      <c r="A106" s="59" t="n">
        <v>36506</v>
      </c>
      <c r="B106" s="11" t="n">
        <f aca="false">IF(A106&lt;&gt;"",MONTH(A106),0)</f>
        <v>12</v>
      </c>
      <c r="C106" s="278" t="n">
        <v>2.17</v>
      </c>
      <c r="D106" s="278" t="n">
        <v>2.17</v>
      </c>
      <c r="E106" s="278" t="n">
        <v>2.435</v>
      </c>
      <c r="F106" s="278" t="n">
        <v>2.4</v>
      </c>
      <c r="G106" s="278" t="n">
        <v>2.52</v>
      </c>
    </row>
    <row r="107" customFormat="false" ht="11.25" hidden="false" customHeight="false" outlineLevel="0" collapsed="false">
      <c r="A107" s="59" t="n">
        <v>36507</v>
      </c>
      <c r="B107" s="11" t="n">
        <f aca="false">IF(A107&lt;&gt;"",MONTH(A107),0)</f>
        <v>12</v>
      </c>
      <c r="C107" s="278" t="n">
        <v>2.17</v>
      </c>
      <c r="D107" s="278" t="n">
        <v>2.17</v>
      </c>
      <c r="E107" s="278" t="n">
        <v>2.435</v>
      </c>
      <c r="F107" s="278" t="n">
        <v>2.4</v>
      </c>
      <c r="G107" s="278" t="n">
        <v>2.52</v>
      </c>
    </row>
    <row r="108" customFormat="false" ht="11.25" hidden="false" customHeight="false" outlineLevel="0" collapsed="false">
      <c r="A108" s="59" t="n">
        <v>36508</v>
      </c>
      <c r="B108" s="11" t="n">
        <f aca="false">IF(A108&lt;&gt;"",MONTH(A108),0)</f>
        <v>12</v>
      </c>
      <c r="C108" s="278" t="n">
        <v>2.28</v>
      </c>
      <c r="D108" s="278" t="n">
        <v>2.28</v>
      </c>
      <c r="E108" s="278" t="n">
        <v>2.515</v>
      </c>
      <c r="F108" s="278" t="n">
        <v>2.425</v>
      </c>
      <c r="G108" s="278" t="n">
        <v>2.58</v>
      </c>
    </row>
    <row r="109" customFormat="false" ht="11.25" hidden="false" customHeight="false" outlineLevel="0" collapsed="false">
      <c r="A109" s="59" t="n">
        <v>36509</v>
      </c>
      <c r="B109" s="11" t="n">
        <f aca="false">IF(A109&lt;&gt;"",MONTH(A109),0)</f>
        <v>12</v>
      </c>
      <c r="C109" s="278" t="n">
        <v>2.43</v>
      </c>
      <c r="D109" s="278" t="n">
        <v>2.415</v>
      </c>
      <c r="E109" s="278" t="n">
        <v>2.61</v>
      </c>
      <c r="F109" s="278" t="n">
        <v>2.555</v>
      </c>
      <c r="G109" s="278" t="n">
        <v>2.725</v>
      </c>
    </row>
    <row r="110" customFormat="false" ht="11.25" hidden="false" customHeight="false" outlineLevel="0" collapsed="false">
      <c r="A110" s="59" t="n">
        <v>36510</v>
      </c>
      <c r="B110" s="11" t="n">
        <f aca="false">IF(A110&lt;&gt;"",MONTH(A110),0)</f>
        <v>12</v>
      </c>
      <c r="C110" s="278" t="n">
        <f aca="false">VLOOKUP($A110,[7]Sheet1!$A$1:$T$1000,2)</f>
        <v>2.47</v>
      </c>
      <c r="D110" s="278" t="n">
        <f aca="false">VLOOKUP($A110,[7]Sheet1!$A$1:$T$1000,3)</f>
        <v>2.475</v>
      </c>
      <c r="E110" s="278" t="n">
        <f aca="false">VLOOKUP($A110,[7]Sheet1!$A$1:$T$1000,4)</f>
        <v>2.655</v>
      </c>
      <c r="F110" s="278" t="n">
        <f aca="false">VLOOKUP($A110,[7]Sheet1!$A$1:$T$1000,13)</f>
        <v>2.535</v>
      </c>
      <c r="G110" s="278" t="n">
        <f aca="false">VLOOKUP($A110,[7]Sheet1!$A$1:$T$1000,14)</f>
        <v>2.705</v>
      </c>
    </row>
    <row r="111" customFormat="false" ht="11.25" hidden="false" customHeight="false" outlineLevel="0" collapsed="false">
      <c r="A111" s="59" t="n">
        <v>36511</v>
      </c>
      <c r="B111" s="11" t="n">
        <f aca="false">IF(A111&lt;&gt;"",MONTH(A111),0)</f>
        <v>12</v>
      </c>
      <c r="C111" s="278" t="n">
        <f aca="false">VLOOKUP($A111,[7]Sheet1!$A$1:$T$1000,2)</f>
        <v>2.44</v>
      </c>
      <c r="D111" s="278" t="n">
        <f aca="false">VLOOKUP($A111,[7]Sheet1!$A$1:$T$1000,3)</f>
        <v>2.44</v>
      </c>
      <c r="E111" s="278" t="n">
        <f aca="false">VLOOKUP($A111,[7]Sheet1!$A$1:$T$1000,4)</f>
        <v>2.635</v>
      </c>
      <c r="F111" s="278" t="n">
        <f aca="false">VLOOKUP($A111,[7]Sheet1!$A$1:$T$1000,13)</f>
        <v>2.525</v>
      </c>
      <c r="G111" s="278" t="n">
        <f aca="false">VLOOKUP($A111,[7]Sheet1!$A$1:$T$1000,14)</f>
        <v>2.68</v>
      </c>
    </row>
    <row r="112" customFormat="false" ht="11.25" hidden="false" customHeight="false" outlineLevel="0" collapsed="false">
      <c r="A112" s="59" t="n">
        <v>36512</v>
      </c>
      <c r="B112" s="11" t="n">
        <f aca="false">IF(A112&lt;&gt;"",MONTH(A112),0)</f>
        <v>12</v>
      </c>
      <c r="C112" s="278" t="n">
        <f aca="false">VLOOKUP($A112,[7]Sheet1!$A$1:$T$1000,2)</f>
        <v>2.435</v>
      </c>
      <c r="D112" s="278" t="n">
        <f aca="false">VLOOKUP($A112,[7]Sheet1!$A$1:$T$1000,3)</f>
        <v>2.43</v>
      </c>
      <c r="E112" s="278" t="n">
        <f aca="false">VLOOKUP($A112,[7]Sheet1!$A$1:$T$1000,4)</f>
        <v>2.62</v>
      </c>
      <c r="F112" s="278" t="n">
        <f aca="false">VLOOKUP($A112,[7]Sheet1!$A$1:$T$1000,13)</f>
        <v>2.505</v>
      </c>
      <c r="G112" s="278" t="n">
        <f aca="false">VLOOKUP($A112,[7]Sheet1!$A$1:$T$1000,14)</f>
        <v>2.68</v>
      </c>
    </row>
    <row r="113" customFormat="false" ht="11.25" hidden="false" customHeight="false" outlineLevel="0" collapsed="false">
      <c r="A113" s="59" t="n">
        <v>36513</v>
      </c>
      <c r="B113" s="11" t="n">
        <f aca="false">IF(A113&lt;&gt;"",MONTH(A113),0)</f>
        <v>12</v>
      </c>
      <c r="C113" s="278" t="n">
        <f aca="false">VLOOKUP($A113,[7]Sheet1!$A$1:$T$1000,2)</f>
        <v>2.435</v>
      </c>
      <c r="D113" s="278" t="n">
        <f aca="false">VLOOKUP($A113,[7]Sheet1!$A$1:$T$1000,3)</f>
        <v>2.43</v>
      </c>
      <c r="E113" s="278" t="n">
        <f aca="false">VLOOKUP($A113,[7]Sheet1!$A$1:$T$1000,4)</f>
        <v>2.62</v>
      </c>
      <c r="F113" s="278" t="n">
        <f aca="false">VLOOKUP($A113,[7]Sheet1!$A$1:$T$1000,13)</f>
        <v>2.505</v>
      </c>
      <c r="G113" s="278" t="n">
        <f aca="false">VLOOKUP($A113,[7]Sheet1!$A$1:$T$1000,14)</f>
        <v>2.68</v>
      </c>
    </row>
    <row r="114" customFormat="false" ht="11.25" hidden="false" customHeight="false" outlineLevel="0" collapsed="false">
      <c r="A114" s="59" t="n">
        <v>36514</v>
      </c>
      <c r="B114" s="11" t="n">
        <f aca="false">IF(A114&lt;&gt;"",MONTH(A114),0)</f>
        <v>12</v>
      </c>
      <c r="C114" s="278" t="n">
        <f aca="false">VLOOKUP($A114,[7]Sheet1!$A$1:$T$1000,2)</f>
        <v>2.435</v>
      </c>
      <c r="D114" s="278" t="n">
        <f aca="false">VLOOKUP($A114,[7]Sheet1!$A$1:$T$1000,3)</f>
        <v>2.43</v>
      </c>
      <c r="E114" s="278" t="n">
        <f aca="false">VLOOKUP($A114,[7]Sheet1!$A$1:$T$1000,4)</f>
        <v>2.62</v>
      </c>
      <c r="F114" s="278" t="n">
        <f aca="false">VLOOKUP($A114,[7]Sheet1!$A$1:$T$1000,13)</f>
        <v>2.505</v>
      </c>
      <c r="G114" s="278" t="n">
        <f aca="false">VLOOKUP($A114,[7]Sheet1!$A$1:$T$1000,14)</f>
        <v>2.68</v>
      </c>
    </row>
    <row r="115" customFormat="false" ht="11.25" hidden="false" customHeight="false" outlineLevel="0" collapsed="false">
      <c r="A115" s="59" t="n">
        <v>36515</v>
      </c>
      <c r="B115" s="11" t="n">
        <f aca="false">IF(A115&lt;&gt;"",MONTH(A115),0)</f>
        <v>12</v>
      </c>
      <c r="C115" s="278" t="n">
        <f aca="false">VLOOKUP($A115,[7]Sheet1!$A$1:$T$1000,2)</f>
        <v>2.56</v>
      </c>
      <c r="D115" s="278" t="n">
        <f aca="false">VLOOKUP($A115,[7]Sheet1!$A$1:$T$1000,3)</f>
        <v>2.535</v>
      </c>
      <c r="E115" s="278" t="n">
        <f aca="false">VLOOKUP($A115,[7]Sheet1!$A$1:$T$1000,4)</f>
        <v>2.685</v>
      </c>
      <c r="F115" s="278" t="n">
        <f aca="false">VLOOKUP($A115,[7]Sheet1!$A$1:$T$1000,13)</f>
        <v>2.535</v>
      </c>
      <c r="G115" s="278" t="n">
        <f aca="false">VLOOKUP($A115,[7]Sheet1!$A$1:$T$1000,14)</f>
        <v>2.685</v>
      </c>
    </row>
    <row r="116" customFormat="false" ht="11.25" hidden="false" customHeight="false" outlineLevel="0" collapsed="false">
      <c r="A116" s="59" t="n">
        <v>36516</v>
      </c>
      <c r="B116" s="11" t="n">
        <f aca="false">IF(A116&lt;&gt;"",MONTH(A116),0)</f>
        <v>12</v>
      </c>
      <c r="C116" s="278" t="n">
        <f aca="false">VLOOKUP($A116,[7]Sheet1!$A$1:$T$1000,2)</f>
        <v>2.47</v>
      </c>
      <c r="D116" s="278" t="n">
        <f aca="false">VLOOKUP($A116,[7]Sheet1!$A$1:$T$1000,3)</f>
        <v>2.455</v>
      </c>
      <c r="E116" s="278" t="n">
        <f aca="false">VLOOKUP($A116,[7]Sheet1!$A$1:$T$1000,4)</f>
        <v>2.6</v>
      </c>
      <c r="F116" s="278" t="n">
        <f aca="false">VLOOKUP($A116,[7]Sheet1!$A$1:$T$1000,13)</f>
        <v>2.45</v>
      </c>
      <c r="G116" s="278" t="n">
        <f aca="false">VLOOKUP($A116,[7]Sheet1!$A$1:$T$1000,14)</f>
        <v>2.58</v>
      </c>
    </row>
    <row r="117" customFormat="false" ht="11.25" hidden="false" customHeight="false" outlineLevel="0" collapsed="false">
      <c r="A117" s="59" t="n">
        <v>36517</v>
      </c>
      <c r="B117" s="11" t="n">
        <f aca="false">IF(A117&lt;&gt;"",MONTH(A117),0)</f>
        <v>12</v>
      </c>
      <c r="C117" s="278" t="n">
        <f aca="false">VLOOKUP($A117,[7]Sheet1!$A$1:$T$1000,2)</f>
        <v>2.28</v>
      </c>
      <c r="D117" s="278" t="n">
        <f aca="false">VLOOKUP($A117,[7]Sheet1!$A$1:$T$1000,3)</f>
        <v>2.28</v>
      </c>
      <c r="E117" s="278" t="n">
        <f aca="false">VLOOKUP($A117,[7]Sheet1!$A$1:$T$1000,4)</f>
        <v>2.47</v>
      </c>
      <c r="F117" s="278" t="n">
        <f aca="false">VLOOKUP($A117,[7]Sheet1!$A$1:$T$1000,13)</f>
        <v>2.32</v>
      </c>
      <c r="G117" s="278" t="n">
        <f aca="false">VLOOKUP($A117,[7]Sheet1!$A$1:$T$1000,14)</f>
        <v>2.47</v>
      </c>
    </row>
    <row r="118" customFormat="false" ht="11.25" hidden="false" customHeight="false" outlineLevel="0" collapsed="false">
      <c r="A118" s="59" t="n">
        <v>36518</v>
      </c>
      <c r="B118" s="11" t="n">
        <f aca="false">IF(A118&lt;&gt;"",MONTH(A118),0)</f>
        <v>12</v>
      </c>
      <c r="C118" s="278" t="n">
        <f aca="false">VLOOKUP($A118,[7]Sheet1!$A$1:$T$1000,2)</f>
        <v>2.25</v>
      </c>
      <c r="D118" s="278" t="n">
        <f aca="false">VLOOKUP($A118,[7]Sheet1!$A$1:$T$1000,3)</f>
        <v>2.23</v>
      </c>
      <c r="E118" s="278" t="n">
        <f aca="false">VLOOKUP($A118,[7]Sheet1!$A$1:$T$1000,4)</f>
        <v>2.42</v>
      </c>
      <c r="F118" s="278" t="n">
        <f aca="false">VLOOKUP($A118,[7]Sheet1!$A$1:$T$1000,13)</f>
        <v>2.255</v>
      </c>
      <c r="G118" s="278" t="n">
        <f aca="false">VLOOKUP($A118,[7]Sheet1!$A$1:$T$1000,14)</f>
        <v>2.39</v>
      </c>
    </row>
    <row r="119" customFormat="false" ht="11.25" hidden="false" customHeight="false" outlineLevel="0" collapsed="false">
      <c r="A119" s="59" t="n">
        <v>36519</v>
      </c>
      <c r="B119" s="11" t="n">
        <f aca="false">IF(A119&lt;&gt;"",MONTH(A119),0)</f>
        <v>12</v>
      </c>
      <c r="C119" s="278" t="n">
        <f aca="false">VLOOKUP($A119,[7]Sheet1!$A$1:$T$1000,2)</f>
        <v>2.25</v>
      </c>
      <c r="D119" s="278" t="n">
        <f aca="false">VLOOKUP($A119,[7]Sheet1!$A$1:$T$1000,3)</f>
        <v>2.23</v>
      </c>
      <c r="E119" s="278" t="n">
        <f aca="false">VLOOKUP($A119,[7]Sheet1!$A$1:$T$1000,4)</f>
        <v>2.42</v>
      </c>
      <c r="F119" s="278" t="n">
        <f aca="false">VLOOKUP($A119,[7]Sheet1!$A$1:$T$1000,13)</f>
        <v>2.255</v>
      </c>
      <c r="G119" s="278" t="n">
        <f aca="false">VLOOKUP($A119,[7]Sheet1!$A$1:$T$1000,14)</f>
        <v>2.39</v>
      </c>
    </row>
    <row r="120" customFormat="false" ht="11.25" hidden="false" customHeight="false" outlineLevel="0" collapsed="false">
      <c r="A120" s="59" t="n">
        <v>36520</v>
      </c>
      <c r="B120" s="11" t="n">
        <f aca="false">IF(A120&lt;&gt;"",MONTH(A120),0)</f>
        <v>12</v>
      </c>
      <c r="C120" s="278" t="n">
        <f aca="false">VLOOKUP($A120,[7]Sheet1!$A$1:$T$1000,2)</f>
        <v>2.25</v>
      </c>
      <c r="D120" s="278" t="n">
        <f aca="false">VLOOKUP($A120,[7]Sheet1!$A$1:$T$1000,3)</f>
        <v>2.23</v>
      </c>
      <c r="E120" s="278" t="n">
        <f aca="false">VLOOKUP($A120,[7]Sheet1!$A$1:$T$1000,4)</f>
        <v>2.42</v>
      </c>
      <c r="F120" s="278" t="n">
        <f aca="false">VLOOKUP($A120,[7]Sheet1!$A$1:$T$1000,13)</f>
        <v>2.255</v>
      </c>
      <c r="G120" s="278" t="n">
        <f aca="false">VLOOKUP($A120,[7]Sheet1!$A$1:$T$1000,14)</f>
        <v>2.39</v>
      </c>
    </row>
    <row r="121" customFormat="false" ht="11.25" hidden="false" customHeight="false" outlineLevel="0" collapsed="false">
      <c r="A121" s="59" t="n">
        <v>36521</v>
      </c>
      <c r="B121" s="11" t="n">
        <f aca="false">IF(A121&lt;&gt;"",MONTH(A121),0)</f>
        <v>12</v>
      </c>
      <c r="C121" s="278" t="n">
        <f aca="false">VLOOKUP($A121,[7]Sheet1!$A$1:$T$1000,2)</f>
        <v>2.25</v>
      </c>
      <c r="D121" s="278" t="n">
        <f aca="false">VLOOKUP($A121,[7]Sheet1!$A$1:$T$1000,3)</f>
        <v>2.23</v>
      </c>
      <c r="E121" s="278" t="n">
        <f aca="false">VLOOKUP($A121,[7]Sheet1!$A$1:$T$1000,4)</f>
        <v>2.42</v>
      </c>
      <c r="F121" s="278" t="n">
        <f aca="false">VLOOKUP($A121,[7]Sheet1!$A$1:$T$1000,13)</f>
        <v>2.255</v>
      </c>
      <c r="G121" s="278" t="n">
        <f aca="false">VLOOKUP($A121,[7]Sheet1!$A$1:$T$1000,14)</f>
        <v>2.39</v>
      </c>
    </row>
    <row r="122" customFormat="false" ht="11.25" hidden="false" customHeight="false" outlineLevel="0" collapsed="false">
      <c r="A122" s="59" t="n">
        <v>36522</v>
      </c>
      <c r="B122" s="11" t="n">
        <f aca="false">IF(A122&lt;&gt;"",MONTH(A122),0)</f>
        <v>12</v>
      </c>
      <c r="C122" s="278" t="n">
        <f aca="false">VLOOKUP($A122,[7]Sheet1!$A$1:$T$1000,2)</f>
        <v>2.19</v>
      </c>
      <c r="D122" s="278" t="n">
        <f aca="false">VLOOKUP($A122,[7]Sheet1!$A$1:$T$1000,3)</f>
        <v>2.18</v>
      </c>
      <c r="E122" s="278" t="n">
        <f aca="false">VLOOKUP($A122,[7]Sheet1!$A$1:$T$1000,4)</f>
        <v>2.385</v>
      </c>
      <c r="F122" s="278" t="n">
        <f aca="false">VLOOKUP($A122,[7]Sheet1!$A$1:$T$1000,13)</f>
        <v>2.25</v>
      </c>
      <c r="G122" s="278" t="n">
        <f aca="false">VLOOKUP($A122,[7]Sheet1!$A$1:$T$1000,14)</f>
        <v>2.395</v>
      </c>
    </row>
    <row r="123" customFormat="false" ht="11.25" hidden="false" customHeight="false" outlineLevel="0" collapsed="false">
      <c r="A123" s="59" t="n">
        <v>36523</v>
      </c>
      <c r="B123" s="11" t="n">
        <f aca="false">IF(A123&lt;&gt;"",MONTH(A123),0)</f>
        <v>12</v>
      </c>
      <c r="C123" s="278" t="n">
        <f aca="false">VLOOKUP($A123,[7]Sheet1!$A$1:$T$1000,2)</f>
        <v>2.165</v>
      </c>
      <c r="D123" s="278" t="n">
        <f aca="false">VLOOKUP($A123,[7]Sheet1!$A$1:$T$1000,3)</f>
        <v>2.17</v>
      </c>
      <c r="E123" s="278" t="n">
        <f aca="false">VLOOKUP($A123,[7]Sheet1!$A$1:$T$1000,4)</f>
        <v>2.36</v>
      </c>
      <c r="F123" s="278" t="n">
        <f aca="false">VLOOKUP($A123,[7]Sheet1!$A$1:$T$1000,13)</f>
        <v>2.25</v>
      </c>
      <c r="G123" s="278" t="n">
        <f aca="false">VLOOKUP($A123,[7]Sheet1!$A$1:$T$1000,14)</f>
        <v>2.38</v>
      </c>
    </row>
    <row r="124" customFormat="false" ht="11.25" hidden="false" customHeight="false" outlineLevel="0" collapsed="false">
      <c r="A124" s="59" t="n">
        <v>36524</v>
      </c>
      <c r="B124" s="11" t="n">
        <f aca="false">IF(A124&lt;&gt;"",MONTH(A124),0)</f>
        <v>12</v>
      </c>
      <c r="C124" s="278" t="n">
        <f aca="false">VLOOKUP($A124,[7]Sheet1!$A$1:$T$1000,2)</f>
        <v>2.175</v>
      </c>
      <c r="D124" s="278" t="n">
        <f aca="false">VLOOKUP($A124,[7]Sheet1!$A$1:$T$1000,3)</f>
        <v>2.165</v>
      </c>
      <c r="E124" s="278" t="n">
        <f aca="false">VLOOKUP($A124,[7]Sheet1!$A$1:$T$1000,4)</f>
        <v>2.375</v>
      </c>
      <c r="F124" s="278" t="n">
        <f aca="false">VLOOKUP($A124,[7]Sheet1!$A$1:$T$1000,13)</f>
        <v>2.285</v>
      </c>
      <c r="G124" s="278" t="n">
        <f aca="false">VLOOKUP($A124,[7]Sheet1!$A$1:$T$1000,14)</f>
        <v>2.405</v>
      </c>
    </row>
    <row r="125" customFormat="false" ht="11.25" hidden="false" customHeight="false" outlineLevel="0" collapsed="false">
      <c r="A125" s="59" t="n">
        <v>36525</v>
      </c>
      <c r="B125" s="11" t="n">
        <f aca="false">IF(A125&lt;&gt;"",MONTH(A125),0)</f>
        <v>12</v>
      </c>
      <c r="C125" s="278" t="n">
        <f aca="false">VLOOKUP($A125,[7]Sheet1!$A$1:$T$1000,2)</f>
        <v>2.165</v>
      </c>
      <c r="D125" s="278" t="n">
        <f aca="false">VLOOKUP($A125,[7]Sheet1!$A$1:$T$1000,3)</f>
        <v>2.165</v>
      </c>
      <c r="E125" s="278" t="n">
        <f aca="false">VLOOKUP($A125,[7]Sheet1!$A$1:$T$1000,4)</f>
        <v>2.37</v>
      </c>
      <c r="F125" s="278" t="n">
        <f aca="false">VLOOKUP($A125,[7]Sheet1!$A$1:$T$1000,13)</f>
        <v>2.325</v>
      </c>
      <c r="G125" s="278" t="n">
        <f aca="false">VLOOKUP($A125,[7]Sheet1!$A$1:$T$1000,14)</f>
        <v>2.43</v>
      </c>
    </row>
    <row r="126" customFormat="false" ht="11.25" hidden="false" customHeight="false" outlineLevel="0" collapsed="false">
      <c r="A126" s="28" t="s">
        <v>71</v>
      </c>
      <c r="B126" s="81" t="s">
        <v>99</v>
      </c>
      <c r="C126" s="283" t="s">
        <v>100</v>
      </c>
      <c r="D126" s="283" t="s">
        <v>101</v>
      </c>
      <c r="E126" s="283" t="s">
        <v>102</v>
      </c>
      <c r="F126" s="283" t="s">
        <v>103</v>
      </c>
      <c r="G126" s="283" t="s">
        <v>104</v>
      </c>
    </row>
    <row r="127" customFormat="false" ht="11.25" hidden="false" customHeight="false" outlineLevel="0" collapsed="false">
      <c r="A127" s="59" t="n">
        <v>36526</v>
      </c>
      <c r="B127" s="11" t="n">
        <f aca="false">IF(A127&lt;&gt;"",MONTH(A127),0)</f>
        <v>1</v>
      </c>
      <c r="C127" s="278" t="n">
        <f aca="false">VLOOKUP($A127,[7]Sheet1!$A$1:$T$1000,2)</f>
        <v>2.15</v>
      </c>
      <c r="D127" s="278" t="n">
        <f aca="false">VLOOKUP($A127,[7]Sheet1!$A$1:$T$1000,3)</f>
        <v>2.145</v>
      </c>
      <c r="E127" s="278" t="n">
        <f aca="false">VLOOKUP($A127,[7]Sheet1!$A$1:$T$1000,4)</f>
        <v>2.37</v>
      </c>
      <c r="F127" s="278" t="n">
        <f aca="false">VLOOKUP($A127,[7]Sheet1!$A$1:$T$1000,13)</f>
        <v>2.405</v>
      </c>
      <c r="G127" s="278" t="n">
        <f aca="false">VLOOKUP($A127,[7]Sheet1!$A$1:$T$1000,14)</f>
        <v>2.42</v>
      </c>
    </row>
    <row r="128" customFormat="false" ht="11.25" hidden="false" customHeight="false" outlineLevel="0" collapsed="false">
      <c r="A128" s="59" t="n">
        <v>36527</v>
      </c>
      <c r="B128" s="11" t="n">
        <f aca="false">IF(A128&lt;&gt;"",MONTH(A128),0)</f>
        <v>1</v>
      </c>
      <c r="C128" s="278" t="n">
        <f aca="false">VLOOKUP($A128,[7]Sheet1!$A$1:$T$1000,2)</f>
        <v>2.15</v>
      </c>
      <c r="D128" s="278" t="n">
        <f aca="false">VLOOKUP($A128,[7]Sheet1!$A$1:$T$1000,3)</f>
        <v>2.145</v>
      </c>
      <c r="E128" s="278" t="n">
        <f aca="false">VLOOKUP($A128,[7]Sheet1!$A$1:$T$1000,4)</f>
        <v>2.37</v>
      </c>
      <c r="F128" s="278" t="n">
        <f aca="false">VLOOKUP($A128,[7]Sheet1!$A$1:$T$1000,13)</f>
        <v>2.405</v>
      </c>
      <c r="G128" s="278" t="n">
        <f aca="false">VLOOKUP($A128,[7]Sheet1!$A$1:$T$1000,14)</f>
        <v>2.42</v>
      </c>
    </row>
    <row r="129" customFormat="false" ht="11.25" hidden="false" customHeight="false" outlineLevel="0" collapsed="false">
      <c r="A129" s="59" t="n">
        <v>36528</v>
      </c>
      <c r="B129" s="11" t="n">
        <f aca="false">IF(A129&lt;&gt;"",MONTH(A129),0)</f>
        <v>1</v>
      </c>
      <c r="C129" s="278" t="n">
        <f aca="false">VLOOKUP($A129,[7]Sheet1!$A$1:$T$1000,2)</f>
        <v>2.15</v>
      </c>
      <c r="D129" s="278" t="n">
        <f aca="false">VLOOKUP($A129,[7]Sheet1!$A$1:$T$1000,3)</f>
        <v>2.145</v>
      </c>
      <c r="E129" s="278" t="n">
        <f aca="false">VLOOKUP($A129,[7]Sheet1!$A$1:$T$1000,4)</f>
        <v>2.37</v>
      </c>
      <c r="F129" s="278" t="n">
        <f aca="false">VLOOKUP($A129,[7]Sheet1!$A$1:$T$1000,13)</f>
        <v>2.405</v>
      </c>
      <c r="G129" s="278" t="n">
        <f aca="false">VLOOKUP($A129,[7]Sheet1!$A$1:$T$1000,14)</f>
        <v>2.42</v>
      </c>
    </row>
    <row r="130" customFormat="false" ht="11.25" hidden="false" customHeight="false" outlineLevel="0" collapsed="false">
      <c r="A130" s="59" t="n">
        <v>36529</v>
      </c>
      <c r="B130" s="11" t="n">
        <f aca="false">IF(A130&lt;&gt;"",MONTH(A130),0)</f>
        <v>1</v>
      </c>
      <c r="C130" s="278" t="n">
        <f aca="false">VLOOKUP($A130,[7]Sheet1!$A$1:$T$1000,2)</f>
        <v>2.165</v>
      </c>
      <c r="D130" s="278" t="n">
        <f aca="false">VLOOKUP($A130,[7]Sheet1!$A$1:$T$1000,3)</f>
        <v>2.185</v>
      </c>
      <c r="E130" s="278" t="n">
        <f aca="false">VLOOKUP($A130,[7]Sheet1!$A$1:$T$1000,4)</f>
        <v>2.375</v>
      </c>
      <c r="F130" s="278" t="n">
        <f aca="false">VLOOKUP($A130,[7]Sheet1!$A$1:$T$1000,13)</f>
        <v>2.405</v>
      </c>
      <c r="G130" s="278" t="n">
        <f aca="false">VLOOKUP($A130,[7]Sheet1!$A$1:$T$1000,14)</f>
        <v>2.42</v>
      </c>
    </row>
    <row r="131" customFormat="false" ht="11.25" hidden="false" customHeight="false" outlineLevel="0" collapsed="false">
      <c r="A131" s="59" t="n">
        <v>36530</v>
      </c>
      <c r="B131" s="11" t="n">
        <f aca="false">IF(A131&lt;&gt;"",MONTH(A131),0)</f>
        <v>1</v>
      </c>
      <c r="C131" s="278" t="n">
        <f aca="false">VLOOKUP($A131,[7]Sheet1!$A$1:$T$1000,2)</f>
        <v>2.135</v>
      </c>
      <c r="D131" s="278" t="n">
        <f aca="false">VLOOKUP($A131,[7]Sheet1!$A$1:$T$1000,3)</f>
        <v>2.155</v>
      </c>
      <c r="E131" s="278" t="n">
        <f aca="false">VLOOKUP($A131,[7]Sheet1!$A$1:$T$1000,4)</f>
        <v>2.3</v>
      </c>
      <c r="F131" s="278" t="n">
        <f aca="false">VLOOKUP($A131,[7]Sheet1!$A$1:$T$1000,13)</f>
        <v>2.265</v>
      </c>
      <c r="G131" s="278" t="n">
        <f aca="false">VLOOKUP($A131,[7]Sheet1!$A$1:$T$1000,14)</f>
        <v>2.355</v>
      </c>
    </row>
    <row r="132" customFormat="false" ht="11.25" hidden="false" customHeight="false" outlineLevel="0" collapsed="false">
      <c r="A132" s="59" t="n">
        <v>36531</v>
      </c>
      <c r="B132" s="11" t="n">
        <f aca="false">IF(A132&lt;&gt;"",MONTH(A132),0)</f>
        <v>1</v>
      </c>
      <c r="C132" s="278" t="n">
        <f aca="false">VLOOKUP($A132,[7]Sheet1!$A$1:$T$1000,2)</f>
        <v>2.19</v>
      </c>
      <c r="D132" s="278" t="n">
        <f aca="false">VLOOKUP($A132,[7]Sheet1!$A$1:$T$1000,3)</f>
        <v>2.2</v>
      </c>
      <c r="E132" s="278" t="n">
        <f aca="false">VLOOKUP($A132,[7]Sheet1!$A$1:$T$1000,4)</f>
        <v>2.36</v>
      </c>
      <c r="F132" s="278" t="n">
        <f aca="false">VLOOKUP($A132,[7]Sheet1!$A$1:$T$1000,13)</f>
        <v>2.27</v>
      </c>
      <c r="G132" s="278" t="n">
        <f aca="false">VLOOKUP($A132,[7]Sheet1!$A$1:$T$1000,14)</f>
        <v>2.4</v>
      </c>
    </row>
    <row r="133" customFormat="false" ht="11.25" hidden="false" customHeight="false" outlineLevel="0" collapsed="false">
      <c r="A133" s="59" t="n">
        <v>36532</v>
      </c>
      <c r="B133" s="11" t="n">
        <f aca="false">IF(A133&lt;&gt;"",MONTH(A133),0)</f>
        <v>1</v>
      </c>
      <c r="C133" s="278" t="n">
        <f aca="false">VLOOKUP($A133,[7]Sheet1!$A$1:$T$1000,2)</f>
        <v>2.16</v>
      </c>
      <c r="D133" s="278" t="n">
        <f aca="false">VLOOKUP($A133,[7]Sheet1!$A$1:$T$1000,3)</f>
        <v>2.165</v>
      </c>
      <c r="E133" s="278" t="n">
        <f aca="false">VLOOKUP($A133,[7]Sheet1!$A$1:$T$1000,4)</f>
        <v>2.345</v>
      </c>
      <c r="F133" s="278" t="n">
        <f aca="false">VLOOKUP($A133,[7]Sheet1!$A$1:$T$1000,13)</f>
        <v>2.27</v>
      </c>
      <c r="G133" s="278" t="n">
        <f aca="false">VLOOKUP($A133,[7]Sheet1!$A$1:$T$1000,14)</f>
        <v>2.4</v>
      </c>
    </row>
    <row r="134" customFormat="false" ht="11.25" hidden="false" customHeight="false" outlineLevel="0" collapsed="false">
      <c r="A134" s="59" t="n">
        <v>36533</v>
      </c>
      <c r="B134" s="11" t="n">
        <f aca="false">IF(A134&lt;&gt;"",MONTH(A134),0)</f>
        <v>1</v>
      </c>
      <c r="C134" s="278" t="n">
        <f aca="false">VLOOKUP($A134,[7]Sheet1!$A$1:$T$1000,2)</f>
        <v>2.14</v>
      </c>
      <c r="D134" s="278" t="n">
        <f aca="false">VLOOKUP($A134,[7]Sheet1!$A$1:$T$1000,3)</f>
        <v>2.145</v>
      </c>
      <c r="E134" s="278" t="n">
        <f aca="false">VLOOKUP($A134,[7]Sheet1!$A$1:$T$1000,4)</f>
        <v>2.33</v>
      </c>
      <c r="F134" s="278" t="n">
        <f aca="false">VLOOKUP($A134,[7]Sheet1!$A$1:$T$1000,13)</f>
        <v>2.265</v>
      </c>
      <c r="G134" s="278" t="n">
        <f aca="false">VLOOKUP($A134,[7]Sheet1!$A$1:$T$1000,14)</f>
        <v>2.405</v>
      </c>
    </row>
    <row r="135" customFormat="false" ht="11.25" hidden="false" customHeight="false" outlineLevel="0" collapsed="false">
      <c r="A135" s="59" t="n">
        <v>36534</v>
      </c>
      <c r="B135" s="11" t="n">
        <f aca="false">IF(A135&lt;&gt;"",MONTH(A135),0)</f>
        <v>1</v>
      </c>
      <c r="C135" s="278" t="n">
        <f aca="false">VLOOKUP($A135,[7]Sheet1!$A$1:$T$1000,2)</f>
        <v>2.14</v>
      </c>
      <c r="D135" s="278" t="n">
        <f aca="false">VLOOKUP($A135,[7]Sheet1!$A$1:$T$1000,3)</f>
        <v>2.145</v>
      </c>
      <c r="E135" s="278" t="n">
        <f aca="false">VLOOKUP($A135,[7]Sheet1!$A$1:$T$1000,4)</f>
        <v>2.33</v>
      </c>
      <c r="F135" s="278" t="n">
        <f aca="false">VLOOKUP($A135,[7]Sheet1!$A$1:$T$1000,13)</f>
        <v>2.265</v>
      </c>
      <c r="G135" s="278" t="n">
        <f aca="false">VLOOKUP($A135,[7]Sheet1!$A$1:$T$1000,14)</f>
        <v>2.405</v>
      </c>
    </row>
    <row r="136" customFormat="false" ht="11.25" hidden="false" customHeight="false" outlineLevel="0" collapsed="false">
      <c r="A136" s="59" t="n">
        <v>36535</v>
      </c>
      <c r="B136" s="11" t="n">
        <f aca="false">IF(A136&lt;&gt;"",MONTH(A136),0)</f>
        <v>1</v>
      </c>
      <c r="C136" s="278" t="n">
        <f aca="false">VLOOKUP($A136,[7]Sheet1!$A$1:$T$1000,2)</f>
        <v>2.14</v>
      </c>
      <c r="D136" s="278" t="n">
        <f aca="false">VLOOKUP($A136,[7]Sheet1!$A$1:$T$1000,3)</f>
        <v>2.145</v>
      </c>
      <c r="E136" s="278" t="n">
        <f aca="false">VLOOKUP($A136,[7]Sheet1!$A$1:$T$1000,4)</f>
        <v>2.33</v>
      </c>
      <c r="F136" s="278" t="n">
        <f aca="false">VLOOKUP($A136,[7]Sheet1!$A$1:$T$1000,13)</f>
        <v>2.265</v>
      </c>
      <c r="G136" s="278" t="n">
        <f aca="false">VLOOKUP($A136,[7]Sheet1!$A$1:$T$1000,14)</f>
        <v>2.405</v>
      </c>
    </row>
    <row r="137" customFormat="false" ht="11.25" hidden="false" customHeight="false" outlineLevel="0" collapsed="false">
      <c r="A137" s="59" t="n">
        <v>36536</v>
      </c>
      <c r="B137" s="11" t="n">
        <f aca="false">IF(A137&lt;&gt;"",MONTH(A137),0)</f>
        <v>1</v>
      </c>
      <c r="C137" s="278" t="n">
        <f aca="false">VLOOKUP($A137,[7]Sheet1!$A$1:$T$1000,2)</f>
        <v>2.15</v>
      </c>
      <c r="D137" s="278" t="n">
        <f aca="false">VLOOKUP($A137,[7]Sheet1!$A$1:$T$1000,3)</f>
        <v>2.16</v>
      </c>
      <c r="E137" s="278" t="n">
        <f aca="false">VLOOKUP($A137,[7]Sheet1!$A$1:$T$1000,4)</f>
        <v>2.35</v>
      </c>
      <c r="F137" s="278" t="n">
        <f aca="false">VLOOKUP($A137,[7]Sheet1!$A$1:$T$1000,13)</f>
        <v>2.28</v>
      </c>
      <c r="G137" s="278" t="n">
        <f aca="false">VLOOKUP($A137,[7]Sheet1!$A$1:$T$1000,14)</f>
        <v>2.415</v>
      </c>
    </row>
    <row r="138" customFormat="false" ht="11.25" hidden="false" customHeight="false" outlineLevel="0" collapsed="false">
      <c r="A138" s="59" t="n">
        <v>36537</v>
      </c>
      <c r="B138" s="11" t="n">
        <f aca="false">IF(A138&lt;&gt;"",MONTH(A138),0)</f>
        <v>1</v>
      </c>
      <c r="C138" s="278" t="n">
        <f aca="false">VLOOKUP($A138,[7]Sheet1!$A$1:$T$1000,2)</f>
        <v>2.155</v>
      </c>
      <c r="D138" s="278" t="n">
        <f aca="false">VLOOKUP($A138,[7]Sheet1!$A$1:$T$1000,3)</f>
        <v>2.155</v>
      </c>
      <c r="E138" s="278" t="n">
        <f aca="false">VLOOKUP($A138,[7]Sheet1!$A$1:$T$1000,4)</f>
        <v>2.38</v>
      </c>
      <c r="F138" s="278" t="n">
        <f aca="false">VLOOKUP($A138,[7]Sheet1!$A$1:$T$1000,13)</f>
        <v>2.335</v>
      </c>
      <c r="G138" s="278" t="n">
        <f aca="false">VLOOKUP($A138,[7]Sheet1!$A$1:$T$1000,14)</f>
        <v>2.45</v>
      </c>
    </row>
    <row r="139" customFormat="false" ht="11.25" hidden="false" customHeight="false" outlineLevel="0" collapsed="false">
      <c r="A139" s="59" t="n">
        <v>36538</v>
      </c>
      <c r="B139" s="11" t="n">
        <f aca="false">IF(A139&lt;&gt;"",MONTH(A139),0)</f>
        <v>1</v>
      </c>
      <c r="C139" s="278" t="n">
        <f aca="false">VLOOKUP($A139,[7]Sheet1!$A$1:$T$1000,2)</f>
        <v>2.135</v>
      </c>
      <c r="D139" s="278" t="n">
        <f aca="false">VLOOKUP($A139,[7]Sheet1!$A$1:$T$1000,3)</f>
        <v>2.125</v>
      </c>
      <c r="E139" s="278" t="n">
        <f aca="false">VLOOKUP($A139,[7]Sheet1!$A$1:$T$1000,4)</f>
        <v>2.39</v>
      </c>
      <c r="F139" s="278" t="n">
        <f aca="false">VLOOKUP($A139,[7]Sheet1!$A$1:$T$1000,13)</f>
        <v>2.345</v>
      </c>
      <c r="G139" s="278" t="n">
        <f aca="false">VLOOKUP($A139,[7]Sheet1!$A$1:$T$1000,14)</f>
        <v>2.455</v>
      </c>
    </row>
    <row r="140" customFormat="false" ht="11.25" hidden="false" customHeight="false" outlineLevel="0" collapsed="false">
      <c r="A140" s="59" t="n">
        <v>36539</v>
      </c>
      <c r="B140" s="11" t="n">
        <f aca="false">IF(A140&lt;&gt;"",MONTH(A140),0)</f>
        <v>1</v>
      </c>
      <c r="C140" s="278" t="n">
        <f aca="false">VLOOKUP($A140,[7]Sheet1!$A$1:$T$1000,2)</f>
        <v>2.145</v>
      </c>
      <c r="D140" s="278" t="n">
        <f aca="false">VLOOKUP($A140,[7]Sheet1!$A$1:$T$1000,3)</f>
        <v>2.125</v>
      </c>
      <c r="E140" s="278" t="n">
        <f aca="false">VLOOKUP($A140,[7]Sheet1!$A$1:$T$1000,4)</f>
        <v>2.385</v>
      </c>
      <c r="F140" s="278" t="n">
        <f aca="false">VLOOKUP($A140,[7]Sheet1!$A$1:$T$1000,13)</f>
        <v>2.335</v>
      </c>
      <c r="G140" s="278" t="n">
        <f aca="false">VLOOKUP($A140,[7]Sheet1!$A$1:$T$1000,14)</f>
        <v>2.45</v>
      </c>
    </row>
    <row r="141" customFormat="false" ht="11.25" hidden="false" customHeight="false" outlineLevel="0" collapsed="false">
      <c r="A141" s="59" t="n">
        <v>36540</v>
      </c>
      <c r="B141" s="11" t="n">
        <f aca="false">IF(A141&lt;&gt;"",MONTH(A141),0)</f>
        <v>1</v>
      </c>
      <c r="C141" s="278" t="n">
        <f aca="false">VLOOKUP($A141,[7]Sheet1!$A$1:$T$1000,2)</f>
        <v>2.15</v>
      </c>
      <c r="D141" s="278" t="n">
        <f aca="false">VLOOKUP($A141,[7]Sheet1!$A$1:$T$1000,3)</f>
        <v>2.13</v>
      </c>
      <c r="E141" s="278" t="n">
        <f aca="false">VLOOKUP($A141,[7]Sheet1!$A$1:$T$1000,4)</f>
        <v>2.375</v>
      </c>
      <c r="F141" s="278" t="n">
        <f aca="false">VLOOKUP($A141,[7]Sheet1!$A$1:$T$1000,13)</f>
        <v>2.33</v>
      </c>
      <c r="G141" s="278" t="n">
        <f aca="false">VLOOKUP($A141,[7]Sheet1!$A$1:$T$1000,14)</f>
        <v>2.46</v>
      </c>
    </row>
    <row r="142" customFormat="false" ht="11.25" hidden="false" customHeight="false" outlineLevel="0" collapsed="false">
      <c r="A142" s="59" t="n">
        <v>36541</v>
      </c>
      <c r="B142" s="11" t="n">
        <f aca="false">IF(A142&lt;&gt;"",MONTH(A142),0)</f>
        <v>1</v>
      </c>
      <c r="C142" s="278" t="n">
        <f aca="false">VLOOKUP($A142,[7]Sheet1!$A$1:$T$1000,2)</f>
        <v>2.15</v>
      </c>
      <c r="D142" s="278" t="n">
        <f aca="false">VLOOKUP($A142,[7]Sheet1!$A$1:$T$1000,3)</f>
        <v>2.13</v>
      </c>
      <c r="E142" s="278" t="n">
        <f aca="false">VLOOKUP($A142,[7]Sheet1!$A$1:$T$1000,4)</f>
        <v>2.375</v>
      </c>
      <c r="F142" s="278" t="n">
        <f aca="false">VLOOKUP($A142,[7]Sheet1!$A$1:$T$1000,13)</f>
        <v>2.33</v>
      </c>
      <c r="G142" s="278" t="n">
        <f aca="false">VLOOKUP($A142,[7]Sheet1!$A$1:$T$1000,14)</f>
        <v>2.46</v>
      </c>
    </row>
    <row r="143" customFormat="false" ht="11.25" hidden="false" customHeight="false" outlineLevel="0" collapsed="false">
      <c r="A143" s="59" t="n">
        <v>36542</v>
      </c>
      <c r="B143" s="11" t="n">
        <f aca="false">IF(A143&lt;&gt;"",MONTH(A143),0)</f>
        <v>1</v>
      </c>
      <c r="C143" s="278" t="n">
        <f aca="false">VLOOKUP($A143,[7]Sheet1!$A$1:$T$1000,2)</f>
        <v>2.15</v>
      </c>
      <c r="D143" s="278" t="n">
        <f aca="false">VLOOKUP($A143,[7]Sheet1!$A$1:$T$1000,3)</f>
        <v>2.13</v>
      </c>
      <c r="E143" s="278" t="n">
        <f aca="false">VLOOKUP($A143,[7]Sheet1!$A$1:$T$1000,4)</f>
        <v>2.375</v>
      </c>
      <c r="F143" s="278" t="n">
        <f aca="false">VLOOKUP($A143,[7]Sheet1!$A$1:$T$1000,13)</f>
        <v>2.33</v>
      </c>
      <c r="G143" s="278" t="n">
        <f aca="false">VLOOKUP($A143,[7]Sheet1!$A$1:$T$1000,14)</f>
        <v>2.46</v>
      </c>
    </row>
    <row r="144" customFormat="false" ht="11.25" hidden="false" customHeight="false" outlineLevel="0" collapsed="false">
      <c r="A144" s="59" t="n">
        <v>36543</v>
      </c>
      <c r="B144" s="11" t="n">
        <f aca="false">IF(A144&lt;&gt;"",MONTH(A144),0)</f>
        <v>1</v>
      </c>
      <c r="C144" s="278" t="n">
        <f aca="false">VLOOKUP($A144,[7]Sheet1!$A$1:$T$1000,2)</f>
        <v>2.15</v>
      </c>
      <c r="D144" s="278" t="n">
        <f aca="false">VLOOKUP($A144,[7]Sheet1!$A$1:$T$1000,3)</f>
        <v>2.13</v>
      </c>
      <c r="E144" s="278" t="n">
        <f aca="false">VLOOKUP($A144,[7]Sheet1!$A$1:$T$1000,4)</f>
        <v>2.375</v>
      </c>
      <c r="F144" s="278" t="n">
        <f aca="false">VLOOKUP($A144,[7]Sheet1!$A$1:$T$1000,13)</f>
        <v>2.33</v>
      </c>
      <c r="G144" s="278" t="n">
        <f aca="false">VLOOKUP($A144,[7]Sheet1!$A$1:$T$1000,14)</f>
        <v>2.46</v>
      </c>
    </row>
    <row r="145" customFormat="false" ht="11.25" hidden="false" customHeight="false" outlineLevel="0" collapsed="false">
      <c r="A145" s="59" t="n">
        <v>36544</v>
      </c>
      <c r="B145" s="11" t="n">
        <f aca="false">IF(A145&lt;&gt;"",MONTH(A145),0)</f>
        <v>1</v>
      </c>
      <c r="C145" s="278" t="n">
        <f aca="false">VLOOKUP($A145,[7]Sheet1!$A$1:$T$1000,2)</f>
        <v>2.205</v>
      </c>
      <c r="D145" s="278" t="n">
        <f aca="false">VLOOKUP($A145,[7]Sheet1!$A$1:$T$1000,3)</f>
        <v>2.195</v>
      </c>
      <c r="E145" s="278" t="n">
        <f aca="false">VLOOKUP($A145,[7]Sheet1!$A$1:$T$1000,4)</f>
        <v>2.395</v>
      </c>
      <c r="F145" s="278" t="n">
        <f aca="false">VLOOKUP($A145,[7]Sheet1!$A$1:$T$1000,13)</f>
        <v>2.345</v>
      </c>
      <c r="G145" s="278" t="n">
        <f aca="false">VLOOKUP($A145,[7]Sheet1!$A$1:$T$1000,14)</f>
        <v>2.46</v>
      </c>
    </row>
    <row r="146" customFormat="false" ht="11.25" hidden="false" customHeight="false" outlineLevel="0" collapsed="false">
      <c r="A146" s="59" t="n">
        <v>36545</v>
      </c>
      <c r="B146" s="11" t="n">
        <f aca="false">IF(A146&lt;&gt;"",MONTH(A146),0)</f>
        <v>1</v>
      </c>
      <c r="C146" s="278" t="n">
        <f aca="false">VLOOKUP($A146,[7]Sheet1!$A$1:$T$1000,2)</f>
        <v>2.26</v>
      </c>
      <c r="D146" s="278" t="n">
        <f aca="false">VLOOKUP($A146,[7]Sheet1!$A$1:$T$1000,3)</f>
        <v>2.24</v>
      </c>
      <c r="E146" s="278" t="n">
        <f aca="false">VLOOKUP($A146,[7]Sheet1!$A$1:$T$1000,4)</f>
        <v>2.405</v>
      </c>
      <c r="F146" s="278" t="n">
        <f aca="false">VLOOKUP($A146,[7]Sheet1!$A$1:$T$1000,13)</f>
        <v>2.34</v>
      </c>
      <c r="G146" s="278" t="n">
        <f aca="false">VLOOKUP($A146,[7]Sheet1!$A$1:$T$1000,14)</f>
        <v>2.435</v>
      </c>
    </row>
    <row r="147" customFormat="false" ht="11.25" hidden="false" customHeight="false" outlineLevel="0" collapsed="false">
      <c r="A147" s="59" t="n">
        <v>36546</v>
      </c>
      <c r="B147" s="11" t="n">
        <f aca="false">IF(A147&lt;&gt;"",MONTH(A147),0)</f>
        <v>1</v>
      </c>
      <c r="C147" s="278" t="n">
        <f aca="false">VLOOKUP($A147,[7]Sheet1!$A$1:$T$1000,2)</f>
        <v>2.38</v>
      </c>
      <c r="D147" s="278" t="n">
        <f aca="false">VLOOKUP($A147,[7]Sheet1!$A$1:$T$1000,3)</f>
        <v>2.345</v>
      </c>
      <c r="E147" s="278" t="n">
        <f aca="false">VLOOKUP($A147,[7]Sheet1!$A$1:$T$1000,4)</f>
        <v>2.505</v>
      </c>
      <c r="F147" s="278" t="n">
        <f aca="false">VLOOKUP($A147,[7]Sheet1!$A$1:$T$1000,13)</f>
        <v>2.44</v>
      </c>
      <c r="G147" s="278" t="n">
        <f aca="false">VLOOKUP($A147,[7]Sheet1!$A$1:$T$1000,14)</f>
        <v>2.54</v>
      </c>
    </row>
    <row r="148" customFormat="false" ht="11.25" hidden="false" customHeight="false" outlineLevel="0" collapsed="false">
      <c r="A148" s="59" t="n">
        <v>36547</v>
      </c>
      <c r="B148" s="11" t="n">
        <f aca="false">IF(A148&lt;&gt;"",MONTH(A148),0)</f>
        <v>1</v>
      </c>
      <c r="C148" s="278" t="n">
        <f aca="false">VLOOKUP($A148,[7]Sheet1!$A$1:$T$1000,2)</f>
        <v>2.39</v>
      </c>
      <c r="D148" s="278" t="n">
        <f aca="false">VLOOKUP($A148,[7]Sheet1!$A$1:$T$1000,3)</f>
        <v>2.37</v>
      </c>
      <c r="E148" s="278" t="n">
        <f aca="false">VLOOKUP($A148,[7]Sheet1!$A$1:$T$1000,4)</f>
        <v>2.515</v>
      </c>
      <c r="F148" s="278" t="n">
        <f aca="false">VLOOKUP($A148,[7]Sheet1!$A$1:$T$1000,13)</f>
        <v>2.47</v>
      </c>
      <c r="G148" s="278" t="n">
        <f aca="false">VLOOKUP($A148,[7]Sheet1!$A$1:$T$1000,14)</f>
        <v>2.555</v>
      </c>
    </row>
    <row r="149" customFormat="false" ht="11.25" hidden="false" customHeight="false" outlineLevel="0" collapsed="false">
      <c r="A149" s="59" t="n">
        <v>36548</v>
      </c>
      <c r="B149" s="11" t="n">
        <f aca="false">IF(A149&lt;&gt;"",MONTH(A149),0)</f>
        <v>1</v>
      </c>
      <c r="C149" s="278" t="n">
        <f aca="false">VLOOKUP($A149,[7]Sheet1!$A$1:$T$1000,2)</f>
        <v>2.39</v>
      </c>
      <c r="D149" s="278" t="n">
        <f aca="false">VLOOKUP($A149,[7]Sheet1!$A$1:$T$1000,3)</f>
        <v>2.37</v>
      </c>
      <c r="E149" s="278" t="n">
        <f aca="false">VLOOKUP($A149,[7]Sheet1!$A$1:$T$1000,4)</f>
        <v>2.515</v>
      </c>
      <c r="F149" s="278" t="n">
        <f aca="false">VLOOKUP($A149,[7]Sheet1!$A$1:$T$1000,13)</f>
        <v>2.47</v>
      </c>
      <c r="G149" s="278" t="n">
        <f aca="false">VLOOKUP($A149,[7]Sheet1!$A$1:$T$1000,14)</f>
        <v>2.555</v>
      </c>
    </row>
    <row r="150" customFormat="false" ht="11.25" hidden="false" customHeight="false" outlineLevel="0" collapsed="false">
      <c r="A150" s="59" t="n">
        <v>36549</v>
      </c>
      <c r="B150" s="11" t="n">
        <f aca="false">IF(A150&lt;&gt;"",MONTH(A150),0)</f>
        <v>1</v>
      </c>
      <c r="C150" s="278" t="n">
        <f aca="false">VLOOKUP($A150,[7]Sheet1!$A$1:$T$1000,2)</f>
        <v>2.39</v>
      </c>
      <c r="D150" s="278" t="n">
        <f aca="false">VLOOKUP($A150,[7]Sheet1!$A$1:$T$1000,3)</f>
        <v>2.37</v>
      </c>
      <c r="E150" s="278" t="n">
        <f aca="false">VLOOKUP($A150,[7]Sheet1!$A$1:$T$1000,4)</f>
        <v>2.515</v>
      </c>
      <c r="F150" s="278" t="n">
        <f aca="false">VLOOKUP($A150,[7]Sheet1!$A$1:$T$1000,13)</f>
        <v>2.47</v>
      </c>
      <c r="G150" s="278" t="n">
        <f aca="false">VLOOKUP($A150,[7]Sheet1!$A$1:$T$1000,14)</f>
        <v>2.555</v>
      </c>
    </row>
    <row r="151" customFormat="false" ht="11.25" hidden="false" customHeight="false" outlineLevel="0" collapsed="false">
      <c r="A151" s="59" t="n">
        <v>36550</v>
      </c>
      <c r="B151" s="11" t="n">
        <f aca="false">IF(A151&lt;&gt;"",MONTH(A151),0)</f>
        <v>1</v>
      </c>
      <c r="C151" s="278" t="n">
        <f aca="false">VLOOKUP($A151,[7]Sheet1!$A$1:$T$1000,2)</f>
        <v>2.375</v>
      </c>
      <c r="D151" s="278" t="n">
        <f aca="false">VLOOKUP($A151,[7]Sheet1!$A$1:$T$1000,3)</f>
        <v>2.335</v>
      </c>
      <c r="E151" s="278" t="n">
        <f aca="false">VLOOKUP($A151,[7]Sheet1!$A$1:$T$1000,4)</f>
        <v>2.5</v>
      </c>
      <c r="F151" s="278" t="n">
        <f aca="false">VLOOKUP($A151,[7]Sheet1!$A$1:$T$1000,13)</f>
        <v>2.445</v>
      </c>
      <c r="G151" s="278" t="n">
        <f aca="false">VLOOKUP($A151,[7]Sheet1!$A$1:$T$1000,14)</f>
        <v>2.545</v>
      </c>
    </row>
    <row r="152" customFormat="false" ht="11.25" hidden="false" customHeight="false" outlineLevel="0" collapsed="false">
      <c r="A152" s="59" t="n">
        <v>36551</v>
      </c>
      <c r="B152" s="11" t="n">
        <f aca="false">IF(A152&lt;&gt;"",MONTH(A152),0)</f>
        <v>1</v>
      </c>
      <c r="C152" s="278" t="n">
        <f aca="false">VLOOKUP($A152,[7]Sheet1!$A$1:$T$1000,2)</f>
        <v>2.45</v>
      </c>
      <c r="D152" s="278" t="n">
        <f aca="false">VLOOKUP($A152,[7]Sheet1!$A$1:$T$1000,3)</f>
        <v>2.42</v>
      </c>
      <c r="E152" s="278" t="n">
        <f aca="false">VLOOKUP($A152,[7]Sheet1!$A$1:$T$1000,4)</f>
        <v>2.545</v>
      </c>
      <c r="F152" s="278" t="n">
        <f aca="false">VLOOKUP($A152,[7]Sheet1!$A$1:$T$1000,13)</f>
        <v>2.495</v>
      </c>
      <c r="G152" s="278" t="n">
        <f aca="false">VLOOKUP($A152,[7]Sheet1!$A$1:$T$1000,14)</f>
        <v>2.595</v>
      </c>
    </row>
    <row r="153" customFormat="false" ht="11.25" hidden="false" customHeight="false" outlineLevel="0" collapsed="false">
      <c r="A153" s="59" t="n">
        <v>36552</v>
      </c>
      <c r="B153" s="11" t="n">
        <f aca="false">IF(A153&lt;&gt;"",MONTH(A153),0)</f>
        <v>1</v>
      </c>
      <c r="C153" s="278" t="n">
        <f aca="false">VLOOKUP($A153,[7]Sheet1!$A$1:$T$1000,2)</f>
        <v>2.52</v>
      </c>
      <c r="D153" s="278" t="n">
        <f aca="false">VLOOKUP($A153,[7]Sheet1!$A$1:$T$1000,3)</f>
        <v>2.465</v>
      </c>
      <c r="E153" s="278" t="n">
        <f aca="false">VLOOKUP($A153,[7]Sheet1!$A$1:$T$1000,4)</f>
        <v>2.58</v>
      </c>
      <c r="F153" s="278" t="n">
        <f aca="false">VLOOKUP($A153,[7]Sheet1!$A$1:$T$1000,13)</f>
        <v>2.535</v>
      </c>
      <c r="G153" s="278" t="n">
        <f aca="false">VLOOKUP($A153,[7]Sheet1!$A$1:$T$1000,14)</f>
        <v>2.61</v>
      </c>
    </row>
    <row r="154" customFormat="false" ht="11.25" hidden="false" customHeight="false" outlineLevel="0" collapsed="false">
      <c r="A154" s="59" t="n">
        <v>36553</v>
      </c>
      <c r="B154" s="11" t="n">
        <f aca="false">IF(A154&lt;&gt;"",MONTH(A154),0)</f>
        <v>1</v>
      </c>
      <c r="C154" s="278" t="n">
        <f aca="false">VLOOKUP($A154,[7]Sheet1!$A$1:$T$1000,2)</f>
        <v>2.47</v>
      </c>
      <c r="D154" s="278" t="n">
        <f aca="false">VLOOKUP($A154,[7]Sheet1!$A$1:$T$1000,3)</f>
        <v>2.415</v>
      </c>
      <c r="E154" s="278" t="n">
        <f aca="false">VLOOKUP($A154,[7]Sheet1!$A$1:$T$1000,4)</f>
        <v>2.51</v>
      </c>
      <c r="F154" s="278" t="n">
        <f aca="false">VLOOKUP($A154,[7]Sheet1!$A$1:$T$1000,13)</f>
        <v>2.44</v>
      </c>
      <c r="G154" s="278" t="n">
        <f aca="false">VLOOKUP($A154,[7]Sheet1!$A$1:$T$1000,14)</f>
        <v>2.485</v>
      </c>
    </row>
    <row r="155" customFormat="false" ht="11.25" hidden="false" customHeight="false" outlineLevel="0" collapsed="false">
      <c r="A155" s="59" t="n">
        <v>36554</v>
      </c>
      <c r="B155" s="11" t="n">
        <f aca="false">IF(A155&lt;&gt;"",MONTH(A155),0)</f>
        <v>1</v>
      </c>
      <c r="C155" s="278" t="n">
        <f aca="false">VLOOKUP($A155,[7]Sheet1!$A$1:$T$1000,2)</f>
        <v>2.565</v>
      </c>
      <c r="D155" s="278" t="n">
        <f aca="false">VLOOKUP($A155,[7]Sheet1!$A$1:$T$1000,3)</f>
        <v>2.485</v>
      </c>
      <c r="E155" s="278" t="n">
        <f aca="false">VLOOKUP($A155,[7]Sheet1!$A$1:$T$1000,4)</f>
        <v>2.555</v>
      </c>
      <c r="F155" s="278" t="n">
        <f aca="false">VLOOKUP($A155,[7]Sheet1!$A$1:$T$1000,13)</f>
        <v>2.485</v>
      </c>
      <c r="G155" s="278" t="n">
        <f aca="false">VLOOKUP($A155,[7]Sheet1!$A$1:$T$1000,14)</f>
        <v>2.615</v>
      </c>
    </row>
    <row r="156" customFormat="false" ht="11.25" hidden="false" customHeight="false" outlineLevel="0" collapsed="false">
      <c r="A156" s="59" t="n">
        <v>36555</v>
      </c>
      <c r="B156" s="11" t="n">
        <f aca="false">IF(A156&lt;&gt;"",MONTH(A156),0)</f>
        <v>1</v>
      </c>
      <c r="C156" s="278" t="n">
        <f aca="false">VLOOKUP($A156,[7]Sheet1!$A$1:$T$1000,2)</f>
        <v>2.565</v>
      </c>
      <c r="D156" s="278" t="n">
        <f aca="false">VLOOKUP($A156,[7]Sheet1!$A$1:$T$1000,3)</f>
        <v>2.485</v>
      </c>
      <c r="E156" s="278" t="n">
        <f aca="false">VLOOKUP($A156,[7]Sheet1!$A$1:$T$1000,4)</f>
        <v>2.555</v>
      </c>
      <c r="F156" s="278" t="n">
        <f aca="false">VLOOKUP($A156,[7]Sheet1!$A$1:$T$1000,13)</f>
        <v>2.485</v>
      </c>
      <c r="G156" s="278" t="n">
        <f aca="false">VLOOKUP($A156,[7]Sheet1!$A$1:$T$1000,14)</f>
        <v>2.615</v>
      </c>
    </row>
    <row r="157" customFormat="false" ht="11.25" hidden="false" customHeight="false" outlineLevel="0" collapsed="false">
      <c r="A157" s="59" t="n">
        <v>36556</v>
      </c>
      <c r="B157" s="11" t="n">
        <f aca="false">IF(A157&lt;&gt;"",MONTH(A157),0)</f>
        <v>1</v>
      </c>
      <c r="C157" s="278" t="n">
        <f aca="false">VLOOKUP($A157,[7]Sheet1!$A$1:$T$1000,2)</f>
        <v>2.565</v>
      </c>
      <c r="D157" s="278" t="n">
        <f aca="false">VLOOKUP($A157,[7]Sheet1!$A$1:$T$1000,3)</f>
        <v>2.485</v>
      </c>
      <c r="E157" s="278" t="n">
        <f aca="false">VLOOKUP($A157,[7]Sheet1!$A$1:$T$1000,4)</f>
        <v>2.555</v>
      </c>
      <c r="F157" s="278" t="n">
        <f aca="false">VLOOKUP($A157,[7]Sheet1!$A$1:$T$1000,13)</f>
        <v>2.485</v>
      </c>
      <c r="G157" s="278" t="n">
        <f aca="false">VLOOKUP($A157,[7]Sheet1!$A$1:$T$1000,14)</f>
        <v>2.615</v>
      </c>
    </row>
    <row r="158" customFormat="false" ht="11.25" hidden="false" customHeight="false" outlineLevel="0" collapsed="false">
      <c r="A158" s="59" t="n">
        <v>36557</v>
      </c>
      <c r="B158" s="11" t="n">
        <f aca="false">IF(A158&lt;&gt;"",MONTH(A158),0)</f>
        <v>2</v>
      </c>
      <c r="C158" s="278" t="n">
        <f aca="false">VLOOKUP($A158,[7]Sheet1!$A$1:$T$1000,2)</f>
        <v>2.515</v>
      </c>
      <c r="D158" s="278" t="n">
        <f aca="false">VLOOKUP($A158,[7]Sheet1!$A$1:$T$1000,3)</f>
        <v>2.5</v>
      </c>
      <c r="E158" s="278" t="n">
        <f aca="false">VLOOKUP($A158,[7]Sheet1!$A$1:$T$1000,4)</f>
        <v>2.65</v>
      </c>
      <c r="F158" s="278" t="n">
        <f aca="false">VLOOKUP($A158,[7]Sheet1!$A$1:$T$1000,13)</f>
        <v>2.57</v>
      </c>
      <c r="G158" s="278" t="n">
        <f aca="false">VLOOKUP($A158,[7]Sheet1!$A$1:$T$1000,14)</f>
        <v>2.715</v>
      </c>
    </row>
    <row r="159" customFormat="false" ht="11.25" hidden="false" customHeight="false" outlineLevel="0" collapsed="false">
      <c r="A159" s="59" t="n">
        <v>36558</v>
      </c>
      <c r="B159" s="11" t="n">
        <f aca="false">IF(A159&lt;&gt;"",MONTH(A159),0)</f>
        <v>2</v>
      </c>
      <c r="C159" s="278" t="n">
        <f aca="false">VLOOKUP($A159,[7]Sheet1!$A$1:$T$1000,2)</f>
        <v>2.615</v>
      </c>
      <c r="D159" s="278" t="n">
        <f aca="false">VLOOKUP($A159,[7]Sheet1!$A$1:$T$1000,3)</f>
        <v>2.575</v>
      </c>
      <c r="E159" s="278" t="n">
        <f aca="false">VLOOKUP($A159,[7]Sheet1!$A$1:$T$1000,4)</f>
        <v>2.715</v>
      </c>
      <c r="F159" s="278" t="n">
        <f aca="false">VLOOKUP($A159,[7]Sheet1!$A$1:$T$1000,13)</f>
        <v>2.655</v>
      </c>
      <c r="G159" s="278" t="n">
        <f aca="false">VLOOKUP($A159,[7]Sheet1!$A$1:$T$1000,14)</f>
        <v>2.765</v>
      </c>
    </row>
    <row r="160" customFormat="false" ht="11.25" hidden="false" customHeight="false" outlineLevel="0" collapsed="false">
      <c r="A160" s="59" t="n">
        <v>36559</v>
      </c>
      <c r="B160" s="11" t="n">
        <f aca="false">IF(A160&lt;&gt;"",MONTH(A160),0)</f>
        <v>2</v>
      </c>
      <c r="C160" s="278" t="n">
        <f aca="false">VLOOKUP($A160,[7]Sheet1!$A$1:$T$1000,2)</f>
        <v>2.695</v>
      </c>
      <c r="D160" s="278" t="n">
        <f aca="false">VLOOKUP($A160,[7]Sheet1!$A$1:$T$1000,3)</f>
        <v>2.66</v>
      </c>
      <c r="E160" s="278" t="n">
        <f aca="false">VLOOKUP($A160,[7]Sheet1!$A$1:$T$1000,4)</f>
        <v>2.8</v>
      </c>
      <c r="F160" s="278" t="n">
        <f aca="false">VLOOKUP($A160,[7]Sheet1!$A$1:$T$1000,13)</f>
        <v>2.69</v>
      </c>
      <c r="G160" s="278" t="n">
        <f aca="false">VLOOKUP($A160,[7]Sheet1!$A$1:$T$1000,14)</f>
        <v>2.825</v>
      </c>
    </row>
    <row r="161" customFormat="false" ht="11.25" hidden="false" customHeight="false" outlineLevel="0" collapsed="false">
      <c r="A161" s="59" t="n">
        <v>36560</v>
      </c>
      <c r="B161" s="11" t="n">
        <f aca="false">IF(A161&lt;&gt;"",MONTH(A161),0)</f>
        <v>2</v>
      </c>
      <c r="C161" s="278" t="n">
        <f aca="false">VLOOKUP($A161,[7]Sheet1!$A$1:$T$1000,2)</f>
        <v>2.57</v>
      </c>
      <c r="D161" s="278" t="n">
        <f aca="false">VLOOKUP($A161,[7]Sheet1!$A$1:$T$1000,3)</f>
        <v>2.5</v>
      </c>
      <c r="E161" s="278" t="n">
        <f aca="false">VLOOKUP($A161,[7]Sheet1!$A$1:$T$1000,4)</f>
        <v>2.675</v>
      </c>
      <c r="F161" s="278" t="n">
        <f aca="false">VLOOKUP($A161,[7]Sheet1!$A$1:$T$1000,13)</f>
        <v>2.545</v>
      </c>
      <c r="G161" s="278" t="n">
        <f aca="false">VLOOKUP($A161,[7]Sheet1!$A$1:$T$1000,14)</f>
        <v>2.645</v>
      </c>
    </row>
    <row r="162" customFormat="false" ht="11.25" hidden="false" customHeight="false" outlineLevel="0" collapsed="false">
      <c r="A162" s="59" t="n">
        <v>36561</v>
      </c>
      <c r="B162" s="11" t="n">
        <f aca="false">IF(A162&lt;&gt;"",MONTH(A162),0)</f>
        <v>2</v>
      </c>
      <c r="C162" s="278" t="n">
        <f aca="false">VLOOKUP($A162,[7]Sheet1!$A$1:$T$1000,2)</f>
        <v>2.44</v>
      </c>
      <c r="D162" s="278" t="n">
        <f aca="false">VLOOKUP($A162,[7]Sheet1!$A$1:$T$1000,3)</f>
        <v>2.365</v>
      </c>
      <c r="E162" s="278" t="n">
        <f aca="false">VLOOKUP($A162,[7]Sheet1!$A$1:$T$1000,4)</f>
        <v>2.595</v>
      </c>
      <c r="F162" s="278" t="n">
        <f aca="false">VLOOKUP($A162,[7]Sheet1!$A$1:$T$1000,13)</f>
        <v>2.46</v>
      </c>
      <c r="G162" s="278" t="n">
        <f aca="false">VLOOKUP($A162,[7]Sheet1!$A$1:$T$1000,14)</f>
        <v>2.675</v>
      </c>
    </row>
    <row r="163" customFormat="false" ht="11.25" hidden="false" customHeight="false" outlineLevel="0" collapsed="false">
      <c r="A163" s="59" t="n">
        <v>36562</v>
      </c>
      <c r="B163" s="11" t="n">
        <f aca="false">IF(A163&lt;&gt;"",MONTH(A163),0)</f>
        <v>2</v>
      </c>
      <c r="C163" s="278" t="n">
        <f aca="false">VLOOKUP($A163,[7]Sheet1!$A$1:$T$1000,2)</f>
        <v>2.44</v>
      </c>
      <c r="D163" s="278" t="n">
        <f aca="false">VLOOKUP($A163,[7]Sheet1!$A$1:$T$1000,3)</f>
        <v>2.365</v>
      </c>
      <c r="E163" s="278" t="n">
        <f aca="false">VLOOKUP($A163,[7]Sheet1!$A$1:$T$1000,4)</f>
        <v>2.595</v>
      </c>
      <c r="F163" s="278" t="n">
        <f aca="false">VLOOKUP($A163,[7]Sheet1!$A$1:$T$1000,13)</f>
        <v>2.46</v>
      </c>
      <c r="G163" s="278" t="n">
        <f aca="false">VLOOKUP($A163,[7]Sheet1!$A$1:$T$1000,14)</f>
        <v>2.675</v>
      </c>
    </row>
    <row r="164" customFormat="false" ht="11.25" hidden="false" customHeight="false" outlineLevel="0" collapsed="false">
      <c r="A164" s="59" t="n">
        <v>36563</v>
      </c>
      <c r="B164" s="11" t="n">
        <f aca="false">IF(A164&lt;&gt;"",MONTH(A164),0)</f>
        <v>2</v>
      </c>
      <c r="C164" s="278" t="n">
        <f aca="false">VLOOKUP($A164,[7]Sheet1!$A$1:$T$1000,2)</f>
        <v>2.44</v>
      </c>
      <c r="D164" s="278" t="n">
        <f aca="false">VLOOKUP($A164,[7]Sheet1!$A$1:$T$1000,3)</f>
        <v>2.365</v>
      </c>
      <c r="E164" s="278" t="n">
        <f aca="false">VLOOKUP($A164,[7]Sheet1!$A$1:$T$1000,4)</f>
        <v>2.595</v>
      </c>
      <c r="F164" s="278" t="n">
        <f aca="false">VLOOKUP($A164,[7]Sheet1!$A$1:$T$1000,13)</f>
        <v>2.46</v>
      </c>
      <c r="G164" s="278" t="n">
        <f aca="false">VLOOKUP($A164,[7]Sheet1!$A$1:$T$1000,14)</f>
        <v>2.675</v>
      </c>
    </row>
    <row r="165" customFormat="false" ht="11.25" hidden="false" customHeight="false" outlineLevel="0" collapsed="false">
      <c r="A165" s="59" t="n">
        <v>36564</v>
      </c>
      <c r="B165" s="11" t="n">
        <f aca="false">IF(A165&lt;&gt;"",MONTH(A165),0)</f>
        <v>2</v>
      </c>
      <c r="C165" s="278" t="n">
        <f aca="false">VLOOKUP($A165,[7]Sheet1!$A$1:$T$1000,2)</f>
        <v>2.465</v>
      </c>
      <c r="D165" s="278" t="n">
        <f aca="false">VLOOKUP($A165,[7]Sheet1!$A$1:$T$1000,3)</f>
        <v>2.4</v>
      </c>
      <c r="E165" s="278" t="n">
        <f aca="false">VLOOKUP($A165,[7]Sheet1!$A$1:$T$1000,4)</f>
        <v>2.635</v>
      </c>
      <c r="F165" s="278" t="n">
        <f aca="false">VLOOKUP($A165,[7]Sheet1!$A$1:$T$1000,13)</f>
        <v>2.47</v>
      </c>
      <c r="G165" s="278" t="n">
        <f aca="false">VLOOKUP($A165,[7]Sheet1!$A$1:$T$1000,14)</f>
        <v>2.7</v>
      </c>
    </row>
    <row r="166" customFormat="false" ht="11.25" hidden="false" customHeight="false" outlineLevel="0" collapsed="false">
      <c r="A166" s="59" t="n">
        <v>36565</v>
      </c>
      <c r="B166" s="11" t="n">
        <f aca="false">IF(A166&lt;&gt;"",MONTH(A166),0)</f>
        <v>2</v>
      </c>
      <c r="C166" s="278" t="n">
        <f aca="false">VLOOKUP($A166,[7]Sheet1!$A$1:$T$1000,2)</f>
        <v>2.34</v>
      </c>
      <c r="D166" s="278" t="n">
        <f aca="false">VLOOKUP($A166,[7]Sheet1!$A$1:$T$1000,3)</f>
        <v>2.29</v>
      </c>
      <c r="E166" s="278" t="n">
        <f aca="false">VLOOKUP($A166,[7]Sheet1!$A$1:$T$1000,4)</f>
        <v>2.545</v>
      </c>
      <c r="F166" s="278" t="n">
        <f aca="false">VLOOKUP($A166,[7]Sheet1!$A$1:$T$1000,13)</f>
        <v>2.35</v>
      </c>
      <c r="G166" s="278" t="n">
        <f aca="false">VLOOKUP($A166,[7]Sheet1!$A$1:$T$1000,14)</f>
        <v>2.63</v>
      </c>
    </row>
    <row r="167" customFormat="false" ht="11.25" hidden="false" customHeight="false" outlineLevel="0" collapsed="false">
      <c r="A167" s="59" t="n">
        <v>36566</v>
      </c>
      <c r="B167" s="11" t="n">
        <f aca="false">IF(A167&lt;&gt;"",MONTH(A167),0)</f>
        <v>2</v>
      </c>
      <c r="C167" s="278" t="n">
        <f aca="false">VLOOKUP($A167,[7]Sheet1!$A$1:$T$1000,2)</f>
        <v>2.39</v>
      </c>
      <c r="D167" s="278" t="n">
        <f aca="false">VLOOKUP($A167,[7]Sheet1!$A$1:$T$1000,3)</f>
        <v>2.375</v>
      </c>
      <c r="E167" s="278" t="n">
        <f aca="false">VLOOKUP($A167,[7]Sheet1!$A$1:$T$1000,4)</f>
        <v>2.555</v>
      </c>
      <c r="F167" s="278" t="n">
        <f aca="false">VLOOKUP($A167,[7]Sheet1!$A$1:$T$1000,13)</f>
        <v>2.415</v>
      </c>
      <c r="G167" s="278" t="n">
        <f aca="false">VLOOKUP($A167,[7]Sheet1!$A$1:$T$1000,14)</f>
        <v>2.645</v>
      </c>
    </row>
    <row r="168" customFormat="false" ht="11.25" hidden="false" customHeight="false" outlineLevel="0" collapsed="false">
      <c r="A168" s="59" t="n">
        <v>36567</v>
      </c>
      <c r="B168" s="11" t="n">
        <f aca="false">IF(A168&lt;&gt;"",MONTH(A168),0)</f>
        <v>2</v>
      </c>
      <c r="C168" s="278" t="n">
        <f aca="false">VLOOKUP($A168,[7]Sheet1!$A$1:$T$1000,2)</f>
        <v>2.415</v>
      </c>
      <c r="D168" s="278" t="n">
        <f aca="false">VLOOKUP($A168,[7]Sheet1!$A$1:$T$1000,3)</f>
        <v>2.385</v>
      </c>
      <c r="E168" s="278" t="n">
        <f aca="false">VLOOKUP($A168,[7]Sheet1!$A$1:$T$1000,4)</f>
        <v>2.575</v>
      </c>
      <c r="F168" s="278" t="n">
        <f aca="false">VLOOKUP($A168,[7]Sheet1!$A$1:$T$1000,13)</f>
        <v>2.46</v>
      </c>
      <c r="G168" s="278" t="n">
        <f aca="false">VLOOKUP($A168,[7]Sheet1!$A$1:$T$1000,14)</f>
        <v>2.65</v>
      </c>
    </row>
    <row r="169" customFormat="false" ht="11.25" hidden="false" customHeight="false" outlineLevel="0" collapsed="false">
      <c r="A169" s="59" t="n">
        <v>36568</v>
      </c>
      <c r="B169" s="11" t="n">
        <f aca="false">IF(A169&lt;&gt;"",MONTH(A169),0)</f>
        <v>2</v>
      </c>
      <c r="C169" s="278" t="n">
        <f aca="false">VLOOKUP($A169,[7]Sheet1!$A$1:$T$1000,2)</f>
        <v>2.41</v>
      </c>
      <c r="D169" s="278" t="n">
        <f aca="false">VLOOKUP($A169,[7]Sheet1!$A$1:$T$1000,3)</f>
        <v>2.34</v>
      </c>
      <c r="E169" s="278" t="n">
        <f aca="false">VLOOKUP($A169,[7]Sheet1!$A$1:$T$1000,4)</f>
        <v>2.57</v>
      </c>
      <c r="F169" s="278" t="n">
        <f aca="false">VLOOKUP($A169,[7]Sheet1!$A$1:$T$1000,13)</f>
        <v>2.47</v>
      </c>
      <c r="G169" s="278" t="n">
        <f aca="false">VLOOKUP($A169,[7]Sheet1!$A$1:$T$1000,14)</f>
        <v>2.655</v>
      </c>
    </row>
    <row r="170" customFormat="false" ht="11.25" hidden="false" customHeight="false" outlineLevel="0" collapsed="false">
      <c r="A170" s="59" t="n">
        <v>36569</v>
      </c>
      <c r="B170" s="11" t="n">
        <f aca="false">IF(A170&lt;&gt;"",MONTH(A170),0)</f>
        <v>2</v>
      </c>
      <c r="C170" s="278" t="n">
        <f aca="false">VLOOKUP($A170,[7]Sheet1!$A$1:$T$1000,2)</f>
        <v>2.41</v>
      </c>
      <c r="D170" s="278" t="n">
        <f aca="false">VLOOKUP($A170,[7]Sheet1!$A$1:$T$1000,3)</f>
        <v>2.34</v>
      </c>
      <c r="E170" s="278" t="n">
        <f aca="false">VLOOKUP($A170,[7]Sheet1!$A$1:$T$1000,4)</f>
        <v>2.57</v>
      </c>
      <c r="F170" s="278" t="n">
        <f aca="false">VLOOKUP($A170,[7]Sheet1!$A$1:$T$1000,13)</f>
        <v>2.47</v>
      </c>
      <c r="G170" s="278" t="n">
        <f aca="false">VLOOKUP($A170,[7]Sheet1!$A$1:$T$1000,14)</f>
        <v>2.655</v>
      </c>
    </row>
    <row r="171" customFormat="false" ht="11.25" hidden="false" customHeight="false" outlineLevel="0" collapsed="false">
      <c r="A171" s="59" t="n">
        <v>36570</v>
      </c>
      <c r="B171" s="11" t="n">
        <f aca="false">IF(A171&lt;&gt;"",MONTH(A171),0)</f>
        <v>2</v>
      </c>
      <c r="C171" s="278" t="n">
        <f aca="false">VLOOKUP($A171,[7]Sheet1!$A$1:$T$1000,2)</f>
        <v>2.41</v>
      </c>
      <c r="D171" s="278" t="n">
        <f aca="false">VLOOKUP($A171,[7]Sheet1!$A$1:$T$1000,3)</f>
        <v>2.34</v>
      </c>
      <c r="E171" s="278" t="n">
        <f aca="false">VLOOKUP($A171,[7]Sheet1!$A$1:$T$1000,4)</f>
        <v>2.57</v>
      </c>
      <c r="F171" s="278" t="n">
        <f aca="false">VLOOKUP($A171,[7]Sheet1!$A$1:$T$1000,13)</f>
        <v>2.47</v>
      </c>
      <c r="G171" s="278" t="n">
        <f aca="false">VLOOKUP($A171,[7]Sheet1!$A$1:$T$1000,14)</f>
        <v>2.655</v>
      </c>
    </row>
    <row r="172" customFormat="false" ht="11.25" hidden="false" customHeight="false" outlineLevel="0" collapsed="false">
      <c r="A172" s="59" t="n">
        <v>36571</v>
      </c>
      <c r="B172" s="11" t="n">
        <f aca="false">IF(A172&lt;&gt;"",MONTH(A172),0)</f>
        <v>2</v>
      </c>
      <c r="C172" s="278" t="n">
        <f aca="false">VLOOKUP($A172,[7]Sheet1!$A$1:$T$1000,2)</f>
        <v>2.38</v>
      </c>
      <c r="D172" s="278" t="n">
        <f aca="false">VLOOKUP($A172,[7]Sheet1!$A$1:$T$1000,3)</f>
        <v>2.345</v>
      </c>
      <c r="E172" s="278" t="n">
        <f aca="false">VLOOKUP($A172,[7]Sheet1!$A$1:$T$1000,4)</f>
        <v>2.575</v>
      </c>
      <c r="F172" s="278" t="n">
        <f aca="false">VLOOKUP($A172,[7]Sheet1!$A$1:$T$1000,13)</f>
        <v>2.46</v>
      </c>
      <c r="G172" s="278" t="n">
        <f aca="false">VLOOKUP($A172,[7]Sheet1!$A$1:$T$1000,14)</f>
        <v>2.685</v>
      </c>
    </row>
    <row r="173" customFormat="false" ht="11.25" hidden="false" customHeight="false" outlineLevel="0" collapsed="false">
      <c r="A173" s="59" t="n">
        <v>36572</v>
      </c>
      <c r="B173" s="11" t="n">
        <f aca="false">IF(A173&lt;&gt;"",MONTH(A173),0)</f>
        <v>2</v>
      </c>
      <c r="C173" s="278" t="n">
        <f aca="false">VLOOKUP($A173,[7]Sheet1!$A$1:$T$1000,2)</f>
        <v>2.43</v>
      </c>
      <c r="D173" s="278" t="n">
        <f aca="false">VLOOKUP($A173,[7]Sheet1!$A$1:$T$1000,3)</f>
        <v>2.4</v>
      </c>
      <c r="E173" s="278" t="n">
        <f aca="false">VLOOKUP($A173,[7]Sheet1!$A$1:$T$1000,4)</f>
        <v>2.6</v>
      </c>
      <c r="F173" s="278" t="n">
        <f aca="false">VLOOKUP($A173,[7]Sheet1!$A$1:$T$1000,13)</f>
        <v>2.475</v>
      </c>
      <c r="G173" s="278" t="n">
        <f aca="false">VLOOKUP($A173,[7]Sheet1!$A$1:$T$1000,14)</f>
        <v>2.715</v>
      </c>
    </row>
    <row r="174" customFormat="false" ht="11.25" hidden="false" customHeight="false" outlineLevel="0" collapsed="false">
      <c r="A174" s="59" t="n">
        <v>36573</v>
      </c>
      <c r="B174" s="11" t="n">
        <f aca="false">IF(A174&lt;&gt;"",MONTH(A174),0)</f>
        <v>2</v>
      </c>
      <c r="C174" s="278" t="n">
        <f aca="false">VLOOKUP($A174,[7]Sheet1!$A$1:$T$1000,2)</f>
        <v>2.48</v>
      </c>
      <c r="D174" s="278" t="n">
        <f aca="false">VLOOKUP($A174,[7]Sheet1!$A$1:$T$1000,3)</f>
        <v>2.445</v>
      </c>
      <c r="E174" s="278" t="n">
        <f aca="false">VLOOKUP($A174,[7]Sheet1!$A$1:$T$1000,4)</f>
        <v>2.625</v>
      </c>
      <c r="F174" s="278" t="n">
        <f aca="false">VLOOKUP($A174,[7]Sheet1!$A$1:$T$1000,13)</f>
        <v>2.525</v>
      </c>
      <c r="G174" s="278" t="n">
        <f aca="false">VLOOKUP($A174,[7]Sheet1!$A$1:$T$1000,14)</f>
        <v>2.725</v>
      </c>
    </row>
    <row r="175" customFormat="false" ht="11.25" hidden="false" customHeight="false" outlineLevel="0" collapsed="false">
      <c r="A175" s="59" t="n">
        <v>36574</v>
      </c>
      <c r="B175" s="11" t="n">
        <f aca="false">IF(A175&lt;&gt;"",MONTH(A175),0)</f>
        <v>2</v>
      </c>
      <c r="C175" s="278" t="n">
        <f aca="false">VLOOKUP($A175,[7]Sheet1!$A$1:$T$1000,2)</f>
        <v>2.47</v>
      </c>
      <c r="D175" s="278" t="n">
        <f aca="false">VLOOKUP($A175,[7]Sheet1!$A$1:$T$1000,3)</f>
        <v>2.445</v>
      </c>
      <c r="E175" s="278" t="n">
        <f aca="false">VLOOKUP($A175,[7]Sheet1!$A$1:$T$1000,4)</f>
        <v>2.62</v>
      </c>
      <c r="F175" s="278" t="n">
        <f aca="false">VLOOKUP($A175,[7]Sheet1!$A$1:$T$1000,13)</f>
        <v>2.5</v>
      </c>
      <c r="G175" s="278" t="n">
        <f aca="false">VLOOKUP($A175,[7]Sheet1!$A$1:$T$1000,14)</f>
        <v>2.72</v>
      </c>
    </row>
    <row r="176" customFormat="false" ht="11.25" hidden="false" customHeight="false" outlineLevel="0" collapsed="false">
      <c r="A176" s="59" t="n">
        <v>36575</v>
      </c>
      <c r="B176" s="11" t="n">
        <f aca="false">IF(A176&lt;&gt;"",MONTH(A176),0)</f>
        <v>2</v>
      </c>
      <c r="C176" s="278" t="n">
        <f aca="false">VLOOKUP($A176,[7]Sheet1!$A$1:$T$1000,2)</f>
        <v>2.465</v>
      </c>
      <c r="D176" s="278" t="n">
        <f aca="false">VLOOKUP($A176,[7]Sheet1!$A$1:$T$1000,3)</f>
        <v>2.44</v>
      </c>
      <c r="E176" s="278" t="n">
        <f aca="false">VLOOKUP($A176,[7]Sheet1!$A$1:$T$1000,4)</f>
        <v>2.645</v>
      </c>
      <c r="F176" s="278" t="n">
        <f aca="false">VLOOKUP($A176,[7]Sheet1!$A$1:$T$1000,13)</f>
        <v>2.53</v>
      </c>
      <c r="G176" s="278" t="n">
        <f aca="false">VLOOKUP($A176,[7]Sheet1!$A$1:$T$1000,14)</f>
        <v>2.74</v>
      </c>
    </row>
    <row r="177" customFormat="false" ht="11.25" hidden="false" customHeight="false" outlineLevel="0" collapsed="false">
      <c r="A177" s="59" t="n">
        <v>36576</v>
      </c>
      <c r="B177" s="11" t="n">
        <f aca="false">IF(A177&lt;&gt;"",MONTH(A177),0)</f>
        <v>2</v>
      </c>
      <c r="C177" s="278" t="n">
        <f aca="false">VLOOKUP($A177,[7]Sheet1!$A$1:$T$1000,2)</f>
        <v>2.465</v>
      </c>
      <c r="D177" s="278" t="n">
        <f aca="false">VLOOKUP($A177,[7]Sheet1!$A$1:$T$1000,3)</f>
        <v>2.44</v>
      </c>
      <c r="E177" s="278" t="n">
        <f aca="false">VLOOKUP($A177,[7]Sheet1!$A$1:$T$1000,4)</f>
        <v>2.645</v>
      </c>
      <c r="F177" s="278" t="n">
        <f aca="false">VLOOKUP($A177,[7]Sheet1!$A$1:$T$1000,13)</f>
        <v>2.53</v>
      </c>
      <c r="G177" s="278" t="n">
        <f aca="false">VLOOKUP($A177,[7]Sheet1!$A$1:$T$1000,14)</f>
        <v>2.74</v>
      </c>
    </row>
    <row r="178" customFormat="false" ht="11.25" hidden="false" customHeight="false" outlineLevel="0" collapsed="false">
      <c r="A178" s="59" t="n">
        <v>36577</v>
      </c>
      <c r="B178" s="11" t="n">
        <f aca="false">IF(A178&lt;&gt;"",MONTH(A178),0)</f>
        <v>2</v>
      </c>
      <c r="C178" s="278" t="n">
        <f aca="false">VLOOKUP($A178,[7]Sheet1!$A$1:$T$1000,2)</f>
        <v>2.465</v>
      </c>
      <c r="D178" s="278" t="n">
        <f aca="false">VLOOKUP($A178,[7]Sheet1!$A$1:$T$1000,3)</f>
        <v>2.44</v>
      </c>
      <c r="E178" s="278" t="n">
        <f aca="false">VLOOKUP($A178,[7]Sheet1!$A$1:$T$1000,4)</f>
        <v>2.645</v>
      </c>
      <c r="F178" s="278" t="n">
        <f aca="false">VLOOKUP($A178,[7]Sheet1!$A$1:$T$1000,13)</f>
        <v>2.53</v>
      </c>
      <c r="G178" s="278" t="n">
        <f aca="false">VLOOKUP($A178,[7]Sheet1!$A$1:$T$1000,14)</f>
        <v>2.74</v>
      </c>
    </row>
    <row r="179" customFormat="false" ht="11.25" hidden="false" customHeight="false" outlineLevel="0" collapsed="false">
      <c r="A179" s="59" t="n">
        <v>36578</v>
      </c>
      <c r="B179" s="11" t="n">
        <f aca="false">IF(A179&lt;&gt;"",MONTH(A179),0)</f>
        <v>2</v>
      </c>
      <c r="C179" s="278" t="n">
        <f aca="false">VLOOKUP($A179,[7]Sheet1!$A$1:$T$1000,2)</f>
        <v>2.465</v>
      </c>
      <c r="D179" s="278" t="n">
        <f aca="false">VLOOKUP($A179,[7]Sheet1!$A$1:$T$1000,3)</f>
        <v>2.44</v>
      </c>
      <c r="E179" s="278" t="n">
        <f aca="false">VLOOKUP($A179,[7]Sheet1!$A$1:$T$1000,4)</f>
        <v>2.645</v>
      </c>
      <c r="F179" s="278" t="n">
        <f aca="false">VLOOKUP($A179,[7]Sheet1!$A$1:$T$1000,13)</f>
        <v>2.53</v>
      </c>
      <c r="G179" s="278" t="n">
        <f aca="false">VLOOKUP($A179,[7]Sheet1!$A$1:$T$1000,14)</f>
        <v>2.74</v>
      </c>
    </row>
    <row r="180" customFormat="false" ht="11.25" hidden="false" customHeight="false" outlineLevel="0" collapsed="false">
      <c r="A180" s="59" t="n">
        <v>36579</v>
      </c>
      <c r="B180" s="11" t="n">
        <f aca="false">IF(A180&lt;&gt;"",MONTH(A180),0)</f>
        <v>2</v>
      </c>
      <c r="C180" s="278" t="n">
        <f aca="false">VLOOKUP($A180,[7]Sheet1!$A$1:$T$1000,2)</f>
        <v>2.385</v>
      </c>
      <c r="D180" s="278" t="n">
        <f aca="false">VLOOKUP($A180,[7]Sheet1!$A$1:$T$1000,3)</f>
        <v>2.355</v>
      </c>
      <c r="E180" s="278" t="n">
        <f aca="false">VLOOKUP($A180,[7]Sheet1!$A$1:$T$1000,4)</f>
        <v>2.63</v>
      </c>
      <c r="F180" s="278" t="n">
        <f aca="false">VLOOKUP($A180,[7]Sheet1!$A$1:$T$1000,13)</f>
        <v>2.465</v>
      </c>
      <c r="G180" s="278" t="n">
        <f aca="false">VLOOKUP($A180,[7]Sheet1!$A$1:$T$1000,14)</f>
        <v>2.71</v>
      </c>
    </row>
    <row r="181" customFormat="false" ht="11.25" hidden="false" customHeight="false" outlineLevel="0" collapsed="false">
      <c r="A181" s="59" t="n">
        <v>36580</v>
      </c>
      <c r="B181" s="11" t="n">
        <f aca="false">IF(A181&lt;&gt;"",MONTH(A181),0)</f>
        <v>2</v>
      </c>
      <c r="C181" s="278" t="n">
        <f aca="false">VLOOKUP($A181,[7]Sheet1!$A$1:$T$1000,2)</f>
        <v>2.35</v>
      </c>
      <c r="D181" s="278" t="n">
        <f aca="false">VLOOKUP($A181,[7]Sheet1!$A$1:$T$1000,3)</f>
        <v>2.34</v>
      </c>
      <c r="E181" s="278" t="n">
        <f aca="false">VLOOKUP($A181,[7]Sheet1!$A$1:$T$1000,4)</f>
        <v>2.595</v>
      </c>
      <c r="F181" s="278" t="n">
        <f aca="false">VLOOKUP($A181,[7]Sheet1!$A$1:$T$1000,13)</f>
        <v>2.425</v>
      </c>
      <c r="G181" s="278" t="n">
        <f aca="false">VLOOKUP($A181,[7]Sheet1!$A$1:$T$1000,14)</f>
        <v>2.685</v>
      </c>
    </row>
    <row r="182" customFormat="false" ht="11.25" hidden="false" customHeight="false" outlineLevel="0" collapsed="false">
      <c r="A182" s="59" t="n">
        <v>36581</v>
      </c>
      <c r="B182" s="11" t="n">
        <f aca="false">IF(A182&lt;&gt;"",MONTH(A182),0)</f>
        <v>2</v>
      </c>
      <c r="C182" s="278" t="n">
        <f aca="false">VLOOKUP($A182,[7]Sheet1!$A$1:$T$1000,2)</f>
        <v>2.375</v>
      </c>
      <c r="D182" s="278" t="n">
        <f aca="false">VLOOKUP($A182,[7]Sheet1!$A$1:$T$1000,3)</f>
        <v>2.35</v>
      </c>
      <c r="E182" s="278" t="n">
        <f aca="false">VLOOKUP($A182,[7]Sheet1!$A$1:$T$1000,4)</f>
        <v>2.61</v>
      </c>
      <c r="F182" s="278" t="n">
        <f aca="false">VLOOKUP($A182,[7]Sheet1!$A$1:$T$1000,13)</f>
        <v>2.45</v>
      </c>
      <c r="G182" s="278" t="n">
        <f aca="false">VLOOKUP($A182,[7]Sheet1!$A$1:$T$1000,14)</f>
        <v>2.7</v>
      </c>
    </row>
    <row r="183" customFormat="false" ht="11.25" hidden="false" customHeight="false" outlineLevel="0" collapsed="false">
      <c r="A183" s="59" t="n">
        <v>36582</v>
      </c>
      <c r="B183" s="11" t="n">
        <f aca="false">IF(A183&lt;&gt;"",MONTH(A183),0)</f>
        <v>2</v>
      </c>
      <c r="C183" s="278" t="n">
        <f aca="false">VLOOKUP($A183,[7]Sheet1!$A$1:$T$1000,2)</f>
        <v>2.375</v>
      </c>
      <c r="D183" s="278" t="n">
        <f aca="false">VLOOKUP($A183,[7]Sheet1!$A$1:$T$1000,3)</f>
        <v>2.36</v>
      </c>
      <c r="E183" s="278" t="n">
        <f aca="false">VLOOKUP($A183,[7]Sheet1!$A$1:$T$1000,4)</f>
        <v>2.6</v>
      </c>
      <c r="F183" s="278" t="n">
        <f aca="false">VLOOKUP($A183,[7]Sheet1!$A$1:$T$1000,13)</f>
        <v>2.445</v>
      </c>
      <c r="G183" s="278" t="n">
        <f aca="false">VLOOKUP($A183,[7]Sheet1!$A$1:$T$1000,14)</f>
        <v>2.68</v>
      </c>
    </row>
    <row r="184" customFormat="false" ht="11.25" hidden="false" customHeight="false" outlineLevel="0" collapsed="false">
      <c r="A184" s="59" t="n">
        <v>36583</v>
      </c>
      <c r="B184" s="11" t="n">
        <f aca="false">IF(A184&lt;&gt;"",MONTH(A184),0)</f>
        <v>2</v>
      </c>
      <c r="C184" s="278" t="n">
        <f aca="false">VLOOKUP($A184,[7]Sheet1!$A$1:$T$1000,2)</f>
        <v>2.375</v>
      </c>
      <c r="D184" s="278" t="n">
        <f aca="false">VLOOKUP($A184,[7]Sheet1!$A$1:$T$1000,3)</f>
        <v>2.36</v>
      </c>
      <c r="E184" s="278" t="n">
        <f aca="false">VLOOKUP($A184,[7]Sheet1!$A$1:$T$1000,4)</f>
        <v>2.6</v>
      </c>
      <c r="F184" s="278" t="n">
        <f aca="false">VLOOKUP($A184,[7]Sheet1!$A$1:$T$1000,13)</f>
        <v>2.445</v>
      </c>
      <c r="G184" s="278" t="n">
        <f aca="false">VLOOKUP($A184,[7]Sheet1!$A$1:$T$1000,14)</f>
        <v>2.68</v>
      </c>
    </row>
    <row r="185" customFormat="false" ht="11.25" hidden="false" customHeight="false" outlineLevel="0" collapsed="false">
      <c r="A185" s="59" t="n">
        <v>36584</v>
      </c>
      <c r="B185" s="11" t="n">
        <f aca="false">IF(A185&lt;&gt;"",MONTH(A185),0)</f>
        <v>2</v>
      </c>
      <c r="C185" s="278" t="n">
        <f aca="false">VLOOKUP($A185,[7]Sheet1!$A$1:$T$1000,2)</f>
        <v>2.375</v>
      </c>
      <c r="D185" s="278" t="n">
        <f aca="false">VLOOKUP($A185,[7]Sheet1!$A$1:$T$1000,3)</f>
        <v>2.36</v>
      </c>
      <c r="E185" s="278" t="n">
        <f aca="false">VLOOKUP($A185,[7]Sheet1!$A$1:$T$1000,4)</f>
        <v>2.6</v>
      </c>
      <c r="F185" s="278" t="n">
        <f aca="false">VLOOKUP($A185,[7]Sheet1!$A$1:$T$1000,13)</f>
        <v>2.445</v>
      </c>
      <c r="G185" s="278" t="n">
        <f aca="false">VLOOKUP($A185,[7]Sheet1!$A$1:$T$1000,14)</f>
        <v>2.68</v>
      </c>
    </row>
    <row r="186" customFormat="false" ht="11.25" hidden="false" customHeight="false" outlineLevel="0" collapsed="false">
      <c r="A186" s="59" t="n">
        <v>36585</v>
      </c>
      <c r="B186" s="11" t="n">
        <f aca="false">IF(A186&lt;&gt;"",MONTH(A186),0)</f>
        <v>2</v>
      </c>
      <c r="C186" s="278" t="n">
        <f aca="false">VLOOKUP($A186,[7]Sheet1!$A$1:$T$1000,2)</f>
        <v>2.435</v>
      </c>
      <c r="D186" s="278" t="n">
        <f aca="false">VLOOKUP($A186,[7]Sheet1!$A$1:$T$1000,3)</f>
        <v>2.39</v>
      </c>
      <c r="E186" s="278" t="n">
        <f aca="false">VLOOKUP($A186,[7]Sheet1!$A$1:$T$1000,4)</f>
        <v>2.61</v>
      </c>
      <c r="F186" s="278" t="n">
        <f aca="false">VLOOKUP($A186,[7]Sheet1!$A$1:$T$1000,13)</f>
        <v>2.455</v>
      </c>
      <c r="G186" s="278" t="n">
        <f aca="false">VLOOKUP($A186,[7]Sheet1!$A$1:$T$1000,14)</f>
        <v>2.68</v>
      </c>
    </row>
    <row r="187" customFormat="false" ht="11.25" hidden="false" customHeight="false" outlineLevel="0" collapsed="false">
      <c r="A187" s="59" t="n">
        <v>36586</v>
      </c>
      <c r="B187" s="11" t="n">
        <f aca="false">IF(A187&lt;&gt;"",MONTH(A187),0)</f>
        <v>3</v>
      </c>
      <c r="C187" s="278" t="n">
        <f aca="false">VLOOKUP($A187,[7]Sheet1!$A$1:$T$1000,2)</f>
        <v>2.515</v>
      </c>
      <c r="D187" s="278" t="n">
        <f aca="false">VLOOKUP($A187,[7]Sheet1!$A$1:$T$1000,3)</f>
        <v>2.525</v>
      </c>
      <c r="E187" s="278" t="n">
        <f aca="false">VLOOKUP($A187,[7]Sheet1!$A$1:$T$1000,4)</f>
        <v>2.67</v>
      </c>
      <c r="F187" s="278" t="n">
        <f aca="false">VLOOKUP($A187,[7]Sheet1!$A$1:$T$1000,13)</f>
        <v>2.555</v>
      </c>
      <c r="G187" s="278" t="n">
        <f aca="false">VLOOKUP($A187,[7]Sheet1!$A$1:$T$1000,14)</f>
        <v>2.76</v>
      </c>
    </row>
    <row r="188" customFormat="false" ht="11.25" hidden="false" customHeight="false" outlineLevel="0" collapsed="false">
      <c r="A188" s="59" t="n">
        <v>36587</v>
      </c>
      <c r="B188" s="11" t="n">
        <f aca="false">IF(A188&lt;&gt;"",MONTH(A188),0)</f>
        <v>3</v>
      </c>
      <c r="C188" s="278" t="n">
        <f aca="false">VLOOKUP($A188,[7]Sheet1!$A$1:$T$1000,2)</f>
        <v>2.62</v>
      </c>
      <c r="D188" s="278" t="n">
        <f aca="false">VLOOKUP($A188,[7]Sheet1!$A$1:$T$1000,3)</f>
        <v>2.62</v>
      </c>
      <c r="E188" s="278" t="n">
        <f aca="false">VLOOKUP($A188,[7]Sheet1!$A$1:$T$1000,4)</f>
        <v>2.745</v>
      </c>
      <c r="F188" s="278" t="n">
        <f aca="false">VLOOKUP($A188,[7]Sheet1!$A$1:$T$1000,13)</f>
        <v>2.69</v>
      </c>
      <c r="G188" s="278" t="n">
        <f aca="false">VLOOKUP($A188,[7]Sheet1!$A$1:$T$1000,14)</f>
        <v>2.875</v>
      </c>
    </row>
    <row r="189" customFormat="false" ht="11.25" hidden="false" customHeight="false" outlineLevel="0" collapsed="false">
      <c r="A189" s="59" t="n">
        <v>36588</v>
      </c>
      <c r="B189" s="11" t="n">
        <f aca="false">IF(A189&lt;&gt;"",MONTH(A189),0)</f>
        <v>3</v>
      </c>
      <c r="C189" s="278" t="n">
        <f aca="false">VLOOKUP($A189,[7]Sheet1!$A$1:$T$1000,2)</f>
        <v>2.665</v>
      </c>
      <c r="D189" s="278" t="n">
        <f aca="false">VLOOKUP($A189,[7]Sheet1!$A$1:$T$1000,3)</f>
        <v>2.64</v>
      </c>
      <c r="E189" s="278" t="n">
        <f aca="false">VLOOKUP($A189,[7]Sheet1!$A$1:$T$1000,4)</f>
        <v>2.79</v>
      </c>
      <c r="F189" s="278" t="n">
        <f aca="false">VLOOKUP($A189,[7]Sheet1!$A$1:$T$1000,13)</f>
        <v>2.73</v>
      </c>
      <c r="G189" s="278" t="n">
        <f aca="false">VLOOKUP($A189,[7]Sheet1!$A$1:$T$1000,14)</f>
        <v>2.96</v>
      </c>
    </row>
    <row r="190" customFormat="false" ht="11.25" hidden="false" customHeight="false" outlineLevel="0" collapsed="false">
      <c r="A190" s="59" t="n">
        <v>36589</v>
      </c>
      <c r="B190" s="11" t="n">
        <f aca="false">IF(A190&lt;&gt;"",MONTH(A190),0)</f>
        <v>3</v>
      </c>
      <c r="C190" s="278" t="n">
        <f aca="false">VLOOKUP($A190,[7]Sheet1!$A$1:$T$1000,2)</f>
        <v>2.58</v>
      </c>
      <c r="D190" s="278" t="n">
        <f aca="false">VLOOKUP($A190,[7]Sheet1!$A$1:$T$1000,3)</f>
        <v>2.555</v>
      </c>
      <c r="E190" s="278" t="n">
        <f aca="false">VLOOKUP($A190,[7]Sheet1!$A$1:$T$1000,4)</f>
        <v>2.75</v>
      </c>
      <c r="F190" s="278" t="n">
        <f aca="false">VLOOKUP($A190,[7]Sheet1!$A$1:$T$1000,13)</f>
        <v>2.67</v>
      </c>
      <c r="G190" s="278" t="n">
        <f aca="false">VLOOKUP($A190,[7]Sheet1!$A$1:$T$1000,14)</f>
        <v>2.91</v>
      </c>
    </row>
    <row r="191" customFormat="false" ht="11.25" hidden="false" customHeight="false" outlineLevel="0" collapsed="false">
      <c r="A191" s="59" t="n">
        <v>36590</v>
      </c>
      <c r="B191" s="11" t="n">
        <f aca="false">IF(A191&lt;&gt;"",MONTH(A191),0)</f>
        <v>3</v>
      </c>
      <c r="C191" s="278" t="n">
        <f aca="false">VLOOKUP($A191,[7]Sheet1!$A$1:$T$1000,2)</f>
        <v>2.58</v>
      </c>
      <c r="D191" s="278" t="n">
        <f aca="false">VLOOKUP($A191,[7]Sheet1!$A$1:$T$1000,3)</f>
        <v>2.555</v>
      </c>
      <c r="E191" s="278" t="n">
        <f aca="false">VLOOKUP($A191,[7]Sheet1!$A$1:$T$1000,4)</f>
        <v>2.75</v>
      </c>
      <c r="F191" s="278" t="n">
        <f aca="false">VLOOKUP($A191,[7]Sheet1!$A$1:$T$1000,13)</f>
        <v>2.67</v>
      </c>
      <c r="G191" s="278" t="n">
        <f aca="false">VLOOKUP($A191,[7]Sheet1!$A$1:$T$1000,14)</f>
        <v>2.91</v>
      </c>
    </row>
    <row r="192" customFormat="false" ht="11.25" hidden="false" customHeight="false" outlineLevel="0" collapsed="false">
      <c r="A192" s="59" t="n">
        <v>36591</v>
      </c>
      <c r="B192" s="11" t="n">
        <f aca="false">IF(A192&lt;&gt;"",MONTH(A192),0)</f>
        <v>3</v>
      </c>
      <c r="C192" s="278" t="n">
        <f aca="false">VLOOKUP($A192,[7]Sheet1!$A$1:$T$1000,2)</f>
        <v>2.58</v>
      </c>
      <c r="D192" s="278" t="n">
        <f aca="false">VLOOKUP($A192,[7]Sheet1!$A$1:$T$1000,3)</f>
        <v>2.555</v>
      </c>
      <c r="E192" s="278" t="n">
        <f aca="false">VLOOKUP($A192,[7]Sheet1!$A$1:$T$1000,4)</f>
        <v>2.75</v>
      </c>
      <c r="F192" s="278" t="n">
        <f aca="false">VLOOKUP($A192,[7]Sheet1!$A$1:$T$1000,13)</f>
        <v>2.67</v>
      </c>
      <c r="G192" s="278" t="n">
        <f aca="false">VLOOKUP($A192,[7]Sheet1!$A$1:$T$1000,14)</f>
        <v>2.91</v>
      </c>
    </row>
    <row r="193" customFormat="false" ht="11.25" hidden="false" customHeight="false" outlineLevel="0" collapsed="false">
      <c r="A193" s="59" t="n">
        <v>36592</v>
      </c>
      <c r="B193" s="11" t="n">
        <f aca="false">IF(A193&lt;&gt;"",MONTH(A193),0)</f>
        <v>3</v>
      </c>
      <c r="C193" s="278" t="n">
        <f aca="false">VLOOKUP($A193,[7]Sheet1!$A$1:$T$1000,2)</f>
        <v>2.67</v>
      </c>
      <c r="D193" s="278" t="n">
        <f aca="false">VLOOKUP($A193,[7]Sheet1!$A$1:$T$1000,3)</f>
        <v>2.655</v>
      </c>
      <c r="E193" s="278" t="n">
        <f aca="false">VLOOKUP($A193,[7]Sheet1!$A$1:$T$1000,4)</f>
        <v>2.86</v>
      </c>
      <c r="F193" s="278" t="n">
        <f aca="false">VLOOKUP($A193,[7]Sheet1!$A$1:$T$1000,13)</f>
        <v>2.725</v>
      </c>
      <c r="G193" s="278" t="n">
        <f aca="false">VLOOKUP($A193,[7]Sheet1!$A$1:$T$1000,14)</f>
        <v>3.035</v>
      </c>
    </row>
    <row r="194" customFormat="false" ht="11.25" hidden="false" customHeight="false" outlineLevel="0" collapsed="false">
      <c r="A194" s="59" t="n">
        <v>36593</v>
      </c>
      <c r="B194" s="11" t="n">
        <f aca="false">IF(A194&lt;&gt;"",MONTH(A194),0)</f>
        <v>3</v>
      </c>
      <c r="C194" s="278" t="n">
        <f aca="false">VLOOKUP($A194,[7]Sheet1!$A$1:$T$1000,2)</f>
        <v>2.715</v>
      </c>
      <c r="D194" s="278" t="n">
        <f aca="false">VLOOKUP($A194,[7]Sheet1!$A$1:$T$1000,3)</f>
        <v>2.71</v>
      </c>
      <c r="E194" s="278" t="n">
        <f aca="false">VLOOKUP($A194,[7]Sheet1!$A$1:$T$1000,4)</f>
        <v>2.915</v>
      </c>
      <c r="F194" s="278" t="n">
        <f aca="false">VLOOKUP($A194,[7]Sheet1!$A$1:$T$1000,13)</f>
        <v>2.755</v>
      </c>
      <c r="G194" s="278" t="n">
        <f aca="false">VLOOKUP($A194,[7]Sheet1!$A$1:$T$1000,14)</f>
        <v>3.075</v>
      </c>
    </row>
    <row r="195" customFormat="false" ht="11.25" hidden="false" customHeight="false" outlineLevel="0" collapsed="false">
      <c r="A195" s="59" t="n">
        <v>36594</v>
      </c>
      <c r="B195" s="11" t="n">
        <f aca="false">IF(A195&lt;&gt;"",MONTH(A195),0)</f>
        <v>3</v>
      </c>
      <c r="C195" s="278" t="n">
        <f aca="false">VLOOKUP($A195,[7]Sheet1!$A$1:$T$1000,2)</f>
        <v>2.68</v>
      </c>
      <c r="D195" s="278" t="n">
        <f aca="false">VLOOKUP($A195,[7]Sheet1!$A$1:$T$1000,3)</f>
        <v>2.675</v>
      </c>
      <c r="E195" s="278" t="n">
        <f aca="false">VLOOKUP($A195,[7]Sheet1!$A$1:$T$1000,4)</f>
        <v>2.835</v>
      </c>
      <c r="F195" s="278" t="n">
        <f aca="false">VLOOKUP($A195,[7]Sheet1!$A$1:$T$1000,13)</f>
        <v>2.735</v>
      </c>
      <c r="G195" s="278" t="n">
        <f aca="false">VLOOKUP($A195,[7]Sheet1!$A$1:$T$1000,14)</f>
        <v>3.015</v>
      </c>
    </row>
    <row r="196" customFormat="false" ht="11.25" hidden="false" customHeight="false" outlineLevel="0" collapsed="false">
      <c r="A196" s="59" t="n">
        <v>36595</v>
      </c>
      <c r="B196" s="11" t="n">
        <f aca="false">IF(A196&lt;&gt;"",MONTH(A196),0)</f>
        <v>3</v>
      </c>
      <c r="C196" s="278" t="n">
        <f aca="false">VLOOKUP($A196,[7]Sheet1!$A$1:$T$1000,2)</f>
        <v>2.6</v>
      </c>
      <c r="D196" s="278" t="n">
        <f aca="false">VLOOKUP($A196,[7]Sheet1!$A$1:$T$1000,3)</f>
        <v>2.575</v>
      </c>
      <c r="E196" s="278" t="n">
        <f aca="false">VLOOKUP($A196,[7]Sheet1!$A$1:$T$1000,4)</f>
        <v>2.775</v>
      </c>
      <c r="F196" s="278" t="n">
        <f aca="false">VLOOKUP($A196,[7]Sheet1!$A$1:$T$1000,13)</f>
        <v>2.67</v>
      </c>
      <c r="G196" s="278" t="n">
        <f aca="false">VLOOKUP($A196,[7]Sheet1!$A$1:$T$1000,14)</f>
        <v>2.94</v>
      </c>
    </row>
    <row r="197" customFormat="false" ht="11.25" hidden="false" customHeight="false" outlineLevel="0" collapsed="false">
      <c r="A197" s="59" t="n">
        <v>36596</v>
      </c>
      <c r="B197" s="11" t="n">
        <f aca="false">IF(A197&lt;&gt;"",MONTH(A197),0)</f>
        <v>3</v>
      </c>
      <c r="C197" s="278" t="n">
        <f aca="false">VLOOKUP($A197,[7]Sheet1!$A$1:$T$1000,2)</f>
        <v>2.65</v>
      </c>
      <c r="D197" s="278" t="n">
        <f aca="false">VLOOKUP($A197,[7]Sheet1!$A$1:$T$1000,3)</f>
        <v>2.6</v>
      </c>
      <c r="E197" s="278" t="n">
        <f aca="false">VLOOKUP($A197,[7]Sheet1!$A$1:$T$1000,4)</f>
        <v>2.825</v>
      </c>
      <c r="F197" s="278" t="n">
        <f aca="false">VLOOKUP($A197,[7]Sheet1!$A$1:$T$1000,13)</f>
        <v>2.72</v>
      </c>
      <c r="G197" s="278" t="n">
        <f aca="false">VLOOKUP($A197,[7]Sheet1!$A$1:$T$1000,14)</f>
        <v>2.965</v>
      </c>
    </row>
    <row r="198" customFormat="false" ht="11.25" hidden="false" customHeight="false" outlineLevel="0" collapsed="false">
      <c r="A198" s="59" t="n">
        <v>36597</v>
      </c>
      <c r="B198" s="11" t="n">
        <f aca="false">IF(A198&lt;&gt;"",MONTH(A198),0)</f>
        <v>3</v>
      </c>
      <c r="C198" s="278" t="n">
        <f aca="false">VLOOKUP($A198,[7]Sheet1!$A$1:$T$1000,2)</f>
        <v>2.65</v>
      </c>
      <c r="D198" s="278" t="n">
        <f aca="false">VLOOKUP($A198,[7]Sheet1!$A$1:$T$1000,3)</f>
        <v>2.6</v>
      </c>
      <c r="E198" s="278" t="n">
        <f aca="false">VLOOKUP($A198,[7]Sheet1!$A$1:$T$1000,4)</f>
        <v>2.825</v>
      </c>
      <c r="F198" s="278" t="n">
        <f aca="false">VLOOKUP($A198,[7]Sheet1!$A$1:$T$1000,13)</f>
        <v>2.72</v>
      </c>
      <c r="G198" s="278" t="n">
        <f aca="false">VLOOKUP($A198,[7]Sheet1!$A$1:$T$1000,14)</f>
        <v>2.965</v>
      </c>
    </row>
    <row r="199" customFormat="false" ht="11.25" hidden="false" customHeight="false" outlineLevel="0" collapsed="false">
      <c r="A199" s="59" t="n">
        <v>36598</v>
      </c>
      <c r="B199" s="11" t="n">
        <f aca="false">IF(A199&lt;&gt;"",MONTH(A199),0)</f>
        <v>3</v>
      </c>
      <c r="C199" s="278" t="n">
        <f aca="false">VLOOKUP($A199,[7]Sheet1!$A$1:$T$1000,2)</f>
        <v>2.65</v>
      </c>
      <c r="D199" s="278" t="n">
        <f aca="false">VLOOKUP($A199,[7]Sheet1!$A$1:$T$1000,3)</f>
        <v>2.6</v>
      </c>
      <c r="E199" s="278" t="n">
        <f aca="false">VLOOKUP($A199,[7]Sheet1!$A$1:$T$1000,4)</f>
        <v>2.825</v>
      </c>
      <c r="F199" s="278" t="n">
        <f aca="false">VLOOKUP($A199,[7]Sheet1!$A$1:$T$1000,13)</f>
        <v>2.72</v>
      </c>
      <c r="G199" s="278" t="n">
        <f aca="false">VLOOKUP($A199,[7]Sheet1!$A$1:$T$1000,14)</f>
        <v>2.965</v>
      </c>
    </row>
    <row r="200" customFormat="false" ht="11.25" hidden="false" customHeight="false" outlineLevel="0" collapsed="false">
      <c r="A200" s="59" t="n">
        <v>36599</v>
      </c>
      <c r="B200" s="11" t="n">
        <f aca="false">IF(A200&lt;&gt;"",MONTH(A200),0)</f>
        <v>3</v>
      </c>
      <c r="C200" s="278" t="n">
        <f aca="false">VLOOKUP($A200,[7]Sheet1!$A$1:$T$1000,2)</f>
        <v>2.66</v>
      </c>
      <c r="D200" s="278" t="n">
        <f aca="false">VLOOKUP($A200,[7]Sheet1!$A$1:$T$1000,3)</f>
        <v>2.62</v>
      </c>
      <c r="E200" s="278" t="n">
        <f aca="false">VLOOKUP($A200,[7]Sheet1!$A$1:$T$1000,4)</f>
        <v>2.85</v>
      </c>
      <c r="F200" s="278" t="n">
        <f aca="false">VLOOKUP($A200,[7]Sheet1!$A$1:$T$1000,13)</f>
        <v>2.745</v>
      </c>
      <c r="G200" s="278" t="n">
        <f aca="false">VLOOKUP($A200,[7]Sheet1!$A$1:$T$1000,14)</f>
        <v>2.96</v>
      </c>
    </row>
    <row r="201" customFormat="false" ht="11.25" hidden="false" customHeight="false" outlineLevel="0" collapsed="false">
      <c r="A201" s="59" t="n">
        <v>36600</v>
      </c>
      <c r="B201" s="11" t="n">
        <f aca="false">IF(A201&lt;&gt;"",MONTH(A201),0)</f>
        <v>3</v>
      </c>
      <c r="C201" s="278" t="n">
        <f aca="false">VLOOKUP($A201,[7]Sheet1!$A$1:$T$1000,2)</f>
        <v>2.685</v>
      </c>
      <c r="D201" s="278" t="n">
        <f aca="false">VLOOKUP($A201,[7]Sheet1!$A$1:$T$1000,3)</f>
        <v>2.635</v>
      </c>
      <c r="E201" s="278" t="n">
        <f aca="false">VLOOKUP($A201,[7]Sheet1!$A$1:$T$1000,4)</f>
        <v>2.845</v>
      </c>
      <c r="F201" s="278" t="n">
        <f aca="false">VLOOKUP($A201,[7]Sheet1!$A$1:$T$1000,13)</f>
        <v>2.74</v>
      </c>
      <c r="G201" s="278" t="n">
        <f aca="false">VLOOKUP($A201,[7]Sheet1!$A$1:$T$1000,14)</f>
        <v>2.945</v>
      </c>
    </row>
    <row r="202" customFormat="false" ht="11.25" hidden="false" customHeight="false" outlineLevel="0" collapsed="false">
      <c r="A202" s="59" t="n">
        <v>36601</v>
      </c>
      <c r="B202" s="11" t="n">
        <f aca="false">IF(A202&lt;&gt;"",MONTH(A202),0)</f>
        <v>3</v>
      </c>
      <c r="C202" s="278" t="n">
        <f aca="false">VLOOKUP($A202,[7]Sheet1!$A$1:$T$1000,2)</f>
        <v>2.675</v>
      </c>
      <c r="D202" s="278" t="n">
        <f aca="false">VLOOKUP($A202,[7]Sheet1!$A$1:$T$1000,3)</f>
        <v>2.64</v>
      </c>
      <c r="E202" s="278" t="n">
        <f aca="false">VLOOKUP($A202,[7]Sheet1!$A$1:$T$1000,4)</f>
        <v>2.835</v>
      </c>
      <c r="F202" s="278" t="n">
        <f aca="false">VLOOKUP($A202,[7]Sheet1!$A$1:$T$1000,13)</f>
        <v>2.74</v>
      </c>
      <c r="G202" s="278" t="n">
        <f aca="false">VLOOKUP($A202,[7]Sheet1!$A$1:$T$1000,14)</f>
        <v>2.935</v>
      </c>
    </row>
    <row r="203" customFormat="false" ht="11.25" hidden="false" customHeight="false" outlineLevel="0" collapsed="false">
      <c r="A203" s="59" t="n">
        <v>36602</v>
      </c>
      <c r="B203" s="11" t="n">
        <f aca="false">IF(A203&lt;&gt;"",MONTH(A203),0)</f>
        <v>3</v>
      </c>
      <c r="C203" s="278" t="n">
        <f aca="false">VLOOKUP($A203,[7]Sheet1!$A$1:$T$1000,2)</f>
        <v>2.67</v>
      </c>
      <c r="D203" s="278" t="n">
        <f aca="false">VLOOKUP($A203,[7]Sheet1!$A$1:$T$1000,3)</f>
        <v>2.57</v>
      </c>
      <c r="E203" s="278" t="n">
        <f aca="false">VLOOKUP($A203,[7]Sheet1!$A$1:$T$1000,4)</f>
        <v>2.73</v>
      </c>
      <c r="F203" s="278" t="n">
        <f aca="false">VLOOKUP($A203,[7]Sheet1!$A$1:$T$1000,13)</f>
        <v>2.71</v>
      </c>
      <c r="G203" s="278" t="n">
        <f aca="false">VLOOKUP($A203,[7]Sheet1!$A$1:$T$1000,14)</f>
        <v>2.845</v>
      </c>
    </row>
    <row r="204" customFormat="false" ht="11.25" hidden="false" customHeight="false" outlineLevel="0" collapsed="false">
      <c r="A204" s="59" t="n">
        <v>36603</v>
      </c>
      <c r="B204" s="11" t="n">
        <f aca="false">IF(A204&lt;&gt;"",MONTH(A204),0)</f>
        <v>3</v>
      </c>
      <c r="C204" s="278" t="n">
        <f aca="false">VLOOKUP($A204,[7]Sheet1!$A$1:$T$1000,2)</f>
        <v>2.67</v>
      </c>
      <c r="D204" s="278" t="n">
        <f aca="false">VLOOKUP($A204,[7]Sheet1!$A$1:$T$1000,3)</f>
        <v>2.57</v>
      </c>
      <c r="E204" s="278" t="n">
        <f aca="false">VLOOKUP($A204,[7]Sheet1!$A$1:$T$1000,4)</f>
        <v>2.73</v>
      </c>
      <c r="F204" s="278" t="n">
        <f aca="false">VLOOKUP($A204,[7]Sheet1!$A$1:$T$1000,13)</f>
        <v>2.71</v>
      </c>
      <c r="G204" s="278" t="n">
        <f aca="false">VLOOKUP($A204,[7]Sheet1!$A$1:$T$1000,14)</f>
        <v>2.845</v>
      </c>
    </row>
    <row r="205" customFormat="false" ht="11.25" hidden="false" customHeight="false" outlineLevel="0" collapsed="false">
      <c r="A205" s="59" t="n">
        <v>36604</v>
      </c>
      <c r="B205" s="11" t="n">
        <f aca="false">IF(A205&lt;&gt;"",MONTH(A205),0)</f>
        <v>3</v>
      </c>
      <c r="C205" s="278" t="n">
        <f aca="false">VLOOKUP($A205,[7]Sheet1!$A$1:$T$1000,2)</f>
        <v>2.67</v>
      </c>
      <c r="D205" s="278" t="n">
        <f aca="false">VLOOKUP($A205,[7]Sheet1!$A$1:$T$1000,3)</f>
        <v>2.57</v>
      </c>
      <c r="E205" s="278" t="n">
        <f aca="false">VLOOKUP($A205,[7]Sheet1!$A$1:$T$1000,4)</f>
        <v>2.73</v>
      </c>
      <c r="F205" s="278" t="n">
        <f aca="false">VLOOKUP($A205,[7]Sheet1!$A$1:$T$1000,13)</f>
        <v>2.71</v>
      </c>
      <c r="G205" s="278" t="n">
        <f aca="false">VLOOKUP($A205,[7]Sheet1!$A$1:$T$1000,14)</f>
        <v>2.845</v>
      </c>
    </row>
    <row r="206" customFormat="false" ht="11.25" hidden="false" customHeight="false" outlineLevel="0" collapsed="false">
      <c r="A206" s="59" t="n">
        <v>36605</v>
      </c>
      <c r="B206" s="11" t="n">
        <f aca="false">IF(A206&lt;&gt;"",MONTH(A206),0)</f>
        <v>3</v>
      </c>
      <c r="C206" s="278" t="n">
        <f aca="false">VLOOKUP($A206,[7]Sheet1!$A$1:$T$1000,2)</f>
        <v>2.67</v>
      </c>
      <c r="D206" s="278" t="n">
        <f aca="false">VLOOKUP($A206,[7]Sheet1!$A$1:$T$1000,3)</f>
        <v>2.57</v>
      </c>
      <c r="E206" s="278" t="n">
        <f aca="false">VLOOKUP($A206,[7]Sheet1!$A$1:$T$1000,4)</f>
        <v>2.73</v>
      </c>
      <c r="F206" s="278" t="n">
        <f aca="false">VLOOKUP($A206,[7]Sheet1!$A$1:$T$1000,13)</f>
        <v>2.71</v>
      </c>
      <c r="G206" s="278" t="n">
        <f aca="false">VLOOKUP($A206,[7]Sheet1!$A$1:$T$1000,14)</f>
        <v>2.845</v>
      </c>
    </row>
    <row r="207" customFormat="false" ht="11.25" hidden="false" customHeight="false" outlineLevel="0" collapsed="false">
      <c r="A207" s="59" t="n">
        <v>36606</v>
      </c>
      <c r="B207" s="11" t="n">
        <f aca="false">IF(A207&lt;&gt;"",MONTH(A207),0)</f>
        <v>3</v>
      </c>
      <c r="C207" s="278" t="n">
        <f aca="false">VLOOKUP($A207,[7]Sheet1!$A$1:$T$1000,2)</f>
        <v>2.645</v>
      </c>
      <c r="D207" s="278" t="n">
        <f aca="false">VLOOKUP($A207,[7]Sheet1!$A$1:$T$1000,3)</f>
        <v>2.62</v>
      </c>
      <c r="E207" s="278" t="n">
        <f aca="false">VLOOKUP($A207,[7]Sheet1!$A$1:$T$1000,4)</f>
        <v>2.84</v>
      </c>
      <c r="F207" s="278" t="n">
        <f aca="false">VLOOKUP($A207,[7]Sheet1!$A$1:$T$1000,13)</f>
        <v>2.7</v>
      </c>
      <c r="G207" s="278" t="n">
        <f aca="false">VLOOKUP($A207,[7]Sheet1!$A$1:$T$1000,14)</f>
        <v>2.93</v>
      </c>
    </row>
    <row r="208" customFormat="false" ht="11.25" hidden="false" customHeight="false" outlineLevel="0" collapsed="false">
      <c r="A208" s="59" t="n">
        <v>36607</v>
      </c>
      <c r="B208" s="11" t="n">
        <f aca="false">IF(A208&lt;&gt;"",MONTH(A208),0)</f>
        <v>3</v>
      </c>
      <c r="C208" s="278" t="n">
        <f aca="false">VLOOKUP($A208,[7]Sheet1!$A$1:$T$1000,2)</f>
        <v>2.63</v>
      </c>
      <c r="D208" s="278" t="n">
        <f aca="false">VLOOKUP($A208,[7]Sheet1!$A$1:$T$1000,3)</f>
        <v>2.59</v>
      </c>
      <c r="E208" s="278" t="n">
        <f aca="false">VLOOKUP($A208,[7]Sheet1!$A$1:$T$1000,4)</f>
        <v>2.86</v>
      </c>
      <c r="F208" s="278" t="n">
        <f aca="false">VLOOKUP($A208,[7]Sheet1!$A$1:$T$1000,13)</f>
        <v>2.71</v>
      </c>
      <c r="G208" s="278" t="n">
        <f aca="false">VLOOKUP($A208,[7]Sheet1!$A$1:$T$1000,14)</f>
        <v>2.95</v>
      </c>
    </row>
    <row r="209" customFormat="false" ht="11.25" hidden="false" customHeight="false" outlineLevel="0" collapsed="false">
      <c r="A209" s="59" t="n">
        <v>36608</v>
      </c>
      <c r="B209" s="11" t="n">
        <f aca="false">IF(A209&lt;&gt;"",MONTH(A209),0)</f>
        <v>3</v>
      </c>
      <c r="C209" s="278" t="n">
        <f aca="false">VLOOKUP($A209,[7]Sheet1!$A$1:$T$1000,2)</f>
        <v>2.67</v>
      </c>
      <c r="D209" s="278" t="n">
        <f aca="false">VLOOKUP($A209,[7]Sheet1!$A$1:$T$1000,3)</f>
        <v>2.625</v>
      </c>
      <c r="E209" s="278" t="n">
        <f aca="false">VLOOKUP($A209,[7]Sheet1!$A$1:$T$1000,4)</f>
        <v>2.88</v>
      </c>
      <c r="F209" s="278" t="n">
        <f aca="false">VLOOKUP($A209,[7]Sheet1!$A$1:$T$1000,13)</f>
        <v>2.73</v>
      </c>
      <c r="G209" s="278" t="n">
        <f aca="false">VLOOKUP($A209,[7]Sheet1!$A$1:$T$1000,14)</f>
        <v>2.975</v>
      </c>
    </row>
    <row r="210" customFormat="false" ht="11.25" hidden="false" customHeight="false" outlineLevel="0" collapsed="false">
      <c r="A210" s="59" t="n">
        <v>36609</v>
      </c>
      <c r="B210" s="11" t="n">
        <f aca="false">IF(A210&lt;&gt;"",MONTH(A210),0)</f>
        <v>3</v>
      </c>
      <c r="C210" s="278" t="n">
        <f aca="false">VLOOKUP($A210,[7]Sheet1!$A$1:$T$1000,2)</f>
        <v>2.635</v>
      </c>
      <c r="D210" s="278" t="n">
        <f aca="false">VLOOKUP($A210,[7]Sheet1!$A$1:$T$1000,3)</f>
        <v>2.605</v>
      </c>
      <c r="E210" s="278" t="n">
        <f aca="false">VLOOKUP($A210,[7]Sheet1!$A$1:$T$1000,4)</f>
        <v>2.895</v>
      </c>
      <c r="F210" s="278" t="n">
        <f aca="false">VLOOKUP($A210,[7]Sheet1!$A$1:$T$1000,13)</f>
        <v>2.72</v>
      </c>
      <c r="G210" s="278" t="n">
        <f aca="false">VLOOKUP($A210,[7]Sheet1!$A$1:$T$1000,14)</f>
        <v>3</v>
      </c>
    </row>
    <row r="211" customFormat="false" ht="11.25" hidden="false" customHeight="false" outlineLevel="0" collapsed="false">
      <c r="A211" s="59" t="n">
        <v>36610</v>
      </c>
      <c r="B211" s="11" t="n">
        <f aca="false">IF(A211&lt;&gt;"",MONTH(A211),0)</f>
        <v>3</v>
      </c>
      <c r="C211" s="278" t="n">
        <f aca="false">VLOOKUP($A211,[7]Sheet1!$A$1:$T$1000,2)</f>
        <v>2.68</v>
      </c>
      <c r="D211" s="278" t="n">
        <f aca="false">VLOOKUP($A211,[7]Sheet1!$A$1:$T$1000,3)</f>
        <v>2.62</v>
      </c>
      <c r="E211" s="278" t="n">
        <f aca="false">VLOOKUP($A211,[7]Sheet1!$A$1:$T$1000,4)</f>
        <v>2.895</v>
      </c>
      <c r="F211" s="278" t="n">
        <f aca="false">VLOOKUP($A211,[7]Sheet1!$A$1:$T$1000,13)</f>
        <v>2.735</v>
      </c>
      <c r="G211" s="278" t="n">
        <f aca="false">VLOOKUP($A211,[7]Sheet1!$A$1:$T$1000,14)</f>
        <v>3.01</v>
      </c>
    </row>
    <row r="212" customFormat="false" ht="11.25" hidden="false" customHeight="false" outlineLevel="0" collapsed="false">
      <c r="A212" s="59" t="n">
        <v>36611</v>
      </c>
      <c r="B212" s="11" t="n">
        <f aca="false">IF(A212&lt;&gt;"",MONTH(A212),0)</f>
        <v>3</v>
      </c>
      <c r="C212" s="278" t="n">
        <f aca="false">VLOOKUP($A212,[7]Sheet1!$A$1:$T$1000,2)</f>
        <v>2.68</v>
      </c>
      <c r="D212" s="278" t="n">
        <f aca="false">VLOOKUP($A212,[7]Sheet1!$A$1:$T$1000,3)</f>
        <v>2.62</v>
      </c>
      <c r="E212" s="278" t="n">
        <f aca="false">VLOOKUP($A212,[7]Sheet1!$A$1:$T$1000,4)</f>
        <v>2.895</v>
      </c>
      <c r="F212" s="278" t="n">
        <f aca="false">VLOOKUP($A212,[7]Sheet1!$A$1:$T$1000,13)</f>
        <v>2.735</v>
      </c>
      <c r="G212" s="278" t="n">
        <f aca="false">VLOOKUP($A212,[7]Sheet1!$A$1:$T$1000,14)</f>
        <v>3.01</v>
      </c>
    </row>
    <row r="213" customFormat="false" ht="11.25" hidden="false" customHeight="false" outlineLevel="0" collapsed="false">
      <c r="A213" s="59" t="n">
        <v>36612</v>
      </c>
      <c r="B213" s="11" t="n">
        <f aca="false">IF(A213&lt;&gt;"",MONTH(A213),0)</f>
        <v>3</v>
      </c>
      <c r="C213" s="278" t="n">
        <f aca="false">VLOOKUP($A213,[7]Sheet1!$A$1:$T$1000,2)</f>
        <v>2.68</v>
      </c>
      <c r="D213" s="278" t="n">
        <f aca="false">VLOOKUP($A213,[7]Sheet1!$A$1:$T$1000,3)</f>
        <v>2.62</v>
      </c>
      <c r="E213" s="278" t="n">
        <f aca="false">VLOOKUP($A213,[7]Sheet1!$A$1:$T$1000,4)</f>
        <v>2.895</v>
      </c>
      <c r="F213" s="278" t="n">
        <f aca="false">VLOOKUP($A213,[7]Sheet1!$A$1:$T$1000,13)</f>
        <v>2.735</v>
      </c>
      <c r="G213" s="278" t="n">
        <f aca="false">VLOOKUP($A213,[7]Sheet1!$A$1:$T$1000,14)</f>
        <v>3.01</v>
      </c>
    </row>
    <row r="214" customFormat="false" ht="11.25" hidden="false" customHeight="false" outlineLevel="0" collapsed="false">
      <c r="A214" s="59" t="n">
        <v>36613</v>
      </c>
      <c r="B214" s="11" t="n">
        <f aca="false">IF(A214&lt;&gt;"",MONTH(A214),0)</f>
        <v>3</v>
      </c>
      <c r="C214" s="278" t="n">
        <f aca="false">VLOOKUP($A214,[7]Sheet1!$A$1:$T$1000,2)</f>
        <v>2.725</v>
      </c>
      <c r="D214" s="278" t="n">
        <f aca="false">VLOOKUP($A214,[7]Sheet1!$A$1:$T$1000,3)</f>
        <v>2.665</v>
      </c>
      <c r="E214" s="278" t="n">
        <f aca="false">VLOOKUP($A214,[7]Sheet1!$A$1:$T$1000,4)</f>
        <v>2.93</v>
      </c>
      <c r="F214" s="278" t="n">
        <f aca="false">VLOOKUP($A214,[7]Sheet1!$A$1:$T$1000,13)</f>
        <v>2.75</v>
      </c>
      <c r="G214" s="278" t="n">
        <f aca="false">VLOOKUP($A214,[7]Sheet1!$A$1:$T$1000,14)</f>
        <v>3.065</v>
      </c>
    </row>
    <row r="215" customFormat="false" ht="11.25" hidden="false" customHeight="false" outlineLevel="0" collapsed="false">
      <c r="A215" s="59" t="n">
        <v>36614</v>
      </c>
      <c r="B215" s="11" t="n">
        <f aca="false">IF(A215&lt;&gt;"",MONTH(A215),0)</f>
        <v>3</v>
      </c>
      <c r="C215" s="278" t="n">
        <f aca="false">VLOOKUP($A215,[7]Sheet1!$A$1:$T$1000,2)</f>
        <v>2.855</v>
      </c>
      <c r="D215" s="278" t="n">
        <f aca="false">VLOOKUP($A215,[7]Sheet1!$A$1:$T$1000,3)</f>
        <v>2.805</v>
      </c>
      <c r="E215" s="278" t="n">
        <f aca="false">VLOOKUP($A215,[7]Sheet1!$A$1:$T$1000,4)</f>
        <v>3.025</v>
      </c>
      <c r="F215" s="278" t="n">
        <f aca="false">VLOOKUP($A215,[7]Sheet1!$A$1:$T$1000,13)</f>
        <v>2.875</v>
      </c>
      <c r="G215" s="278" t="n">
        <f aca="false">VLOOKUP($A215,[7]Sheet1!$A$1:$T$1000,14)</f>
        <v>3.18</v>
      </c>
    </row>
    <row r="216" customFormat="false" ht="11.25" hidden="false" customHeight="false" outlineLevel="0" collapsed="false">
      <c r="A216" s="59" t="n">
        <v>36615</v>
      </c>
      <c r="B216" s="11" t="n">
        <f aca="false">IF(A216&lt;&gt;"",MONTH(A216),0)</f>
        <v>3</v>
      </c>
      <c r="C216" s="278" t="n">
        <f aca="false">VLOOKUP($A216,[7]Sheet1!$A$1:$T$1000,2)</f>
        <v>2.835</v>
      </c>
      <c r="D216" s="278" t="n">
        <f aca="false">VLOOKUP($A216,[7]Sheet1!$A$1:$T$1000,3)</f>
        <v>2.785</v>
      </c>
      <c r="E216" s="278" t="n">
        <f aca="false">VLOOKUP($A216,[7]Sheet1!$A$1:$T$1000,4)</f>
        <v>3.025</v>
      </c>
      <c r="F216" s="278" t="n">
        <f aca="false">VLOOKUP($A216,[7]Sheet1!$A$1:$T$1000,13)</f>
        <v>2.86</v>
      </c>
      <c r="G216" s="278" t="n">
        <f aca="false">VLOOKUP($A216,[7]Sheet1!$A$1:$T$1000,14)</f>
        <v>3.19</v>
      </c>
    </row>
    <row r="217" customFormat="false" ht="11.25" hidden="false" customHeight="false" outlineLevel="0" collapsed="false">
      <c r="A217" s="59" t="n">
        <v>36616</v>
      </c>
      <c r="B217" s="11" t="n">
        <f aca="false">IF(A217&lt;&gt;"",MONTH(A217),0)</f>
        <v>3</v>
      </c>
      <c r="C217" s="278" t="n">
        <f aca="false">VLOOKUP($A217,[7]Sheet1!$A$1:$T$1000,2)</f>
        <v>2.735</v>
      </c>
      <c r="D217" s="278" t="n">
        <f aca="false">VLOOKUP($A217,[7]Sheet1!$A$1:$T$1000,3)</f>
        <v>2.67</v>
      </c>
      <c r="E217" s="278" t="n">
        <f aca="false">VLOOKUP($A217,[7]Sheet1!$A$1:$T$1000,4)</f>
        <v>2.975</v>
      </c>
      <c r="F217" s="278" t="n">
        <f aca="false">VLOOKUP($A217,[7]Sheet1!$A$1:$T$1000,13)</f>
        <v>2.78</v>
      </c>
      <c r="G217" s="278" t="n">
        <f aca="false">VLOOKUP($A217,[7]Sheet1!$A$1:$T$1000,14)</f>
        <v>3.09</v>
      </c>
    </row>
    <row r="218" customFormat="false" ht="11.25" hidden="false" customHeight="false" outlineLevel="0" collapsed="false">
      <c r="A218" s="59" t="n">
        <v>36617</v>
      </c>
      <c r="B218" s="11" t="n">
        <f aca="false">IF(A218&lt;&gt;"",MONTH(A218),0)</f>
        <v>4</v>
      </c>
      <c r="C218" s="278" t="n">
        <f aca="false">VLOOKUP($A218,[7]Sheet1!$A$1:$T$1000,2)</f>
        <v>2.71</v>
      </c>
      <c r="D218" s="278" t="n">
        <f aca="false">VLOOKUP($A218,[7]Sheet1!$A$1:$T$1000,3)</f>
        <v>2.655</v>
      </c>
      <c r="E218" s="278" t="n">
        <f aca="false">VLOOKUP($A218,[7]Sheet1!$A$1:$T$1000,4)</f>
        <v>2.975</v>
      </c>
      <c r="F218" s="278" t="n">
        <f aca="false">VLOOKUP($A218,[7]Sheet1!$A$1:$T$1000,13)</f>
        <v>2.795</v>
      </c>
      <c r="G218" s="278" t="n">
        <f aca="false">VLOOKUP($A218,[7]Sheet1!$A$1:$T$1000,14)</f>
        <v>3.05</v>
      </c>
    </row>
    <row r="219" customFormat="false" ht="11.25" hidden="false" customHeight="false" outlineLevel="0" collapsed="false">
      <c r="A219" s="59" t="n">
        <v>36618</v>
      </c>
      <c r="B219" s="11" t="n">
        <f aca="false">IF(A219&lt;&gt;"",MONTH(A219),0)</f>
        <v>4</v>
      </c>
      <c r="C219" s="278" t="n">
        <f aca="false">VLOOKUP($A219,[7]Sheet1!$A$1:$T$1000,2)</f>
        <v>2.71</v>
      </c>
      <c r="D219" s="278" t="n">
        <f aca="false">VLOOKUP($A219,[7]Sheet1!$A$1:$T$1000,3)</f>
        <v>2.655</v>
      </c>
      <c r="E219" s="278" t="n">
        <f aca="false">VLOOKUP($A219,[7]Sheet1!$A$1:$T$1000,4)</f>
        <v>2.975</v>
      </c>
      <c r="F219" s="278" t="n">
        <f aca="false">VLOOKUP($A219,[7]Sheet1!$A$1:$T$1000,13)</f>
        <v>2.795</v>
      </c>
      <c r="G219" s="278" t="n">
        <f aca="false">VLOOKUP($A219,[7]Sheet1!$A$1:$T$1000,14)</f>
        <v>3.05</v>
      </c>
    </row>
    <row r="220" customFormat="false" ht="11.25" hidden="false" customHeight="false" outlineLevel="0" collapsed="false">
      <c r="A220" s="59" t="n">
        <v>36619</v>
      </c>
      <c r="B220" s="11" t="n">
        <f aca="false">IF(A220&lt;&gt;"",MONTH(A220),0)</f>
        <v>4</v>
      </c>
      <c r="C220" s="278" t="n">
        <f aca="false">VLOOKUP($A220,[7]Sheet1!$A$1:$T$1000,2)</f>
        <v>2.71</v>
      </c>
      <c r="D220" s="278" t="n">
        <f aca="false">VLOOKUP($A220,[7]Sheet1!$A$1:$T$1000,3)</f>
        <v>2.655</v>
      </c>
      <c r="E220" s="278" t="n">
        <f aca="false">VLOOKUP($A220,[7]Sheet1!$A$1:$T$1000,4)</f>
        <v>2.975</v>
      </c>
      <c r="F220" s="278" t="n">
        <f aca="false">VLOOKUP($A220,[7]Sheet1!$A$1:$T$1000,13)</f>
        <v>2.795</v>
      </c>
      <c r="G220" s="278" t="n">
        <f aca="false">VLOOKUP($A220,[7]Sheet1!$A$1:$T$1000,14)</f>
        <v>3.05</v>
      </c>
    </row>
    <row r="221" customFormat="false" ht="11.25" hidden="false" customHeight="false" outlineLevel="0" collapsed="false">
      <c r="A221" s="59" t="n">
        <v>36620</v>
      </c>
      <c r="B221" s="11" t="n">
        <f aca="false">IF(A221&lt;&gt;"",MONTH(A221),0)</f>
        <v>4</v>
      </c>
      <c r="C221" s="278" t="n">
        <f aca="false">VLOOKUP($A221,[7]Sheet1!$A$1:$T$1000,2)</f>
        <v>2.76</v>
      </c>
      <c r="D221" s="278" t="n">
        <f aca="false">VLOOKUP($A221,[7]Sheet1!$A$1:$T$1000,3)</f>
        <v>2.725</v>
      </c>
      <c r="E221" s="278" t="n">
        <f aca="false">VLOOKUP($A221,[7]Sheet1!$A$1:$T$1000,4)</f>
        <v>3.045</v>
      </c>
      <c r="F221" s="278" t="n">
        <f aca="false">VLOOKUP($A221,[7]Sheet1!$A$1:$T$1000,13)</f>
        <v>2.84</v>
      </c>
      <c r="G221" s="278" t="n">
        <f aca="false">VLOOKUP($A221,[7]Sheet1!$A$1:$T$1000,14)</f>
        <v>3.18</v>
      </c>
    </row>
    <row r="222" customFormat="false" ht="11.25" hidden="false" customHeight="false" outlineLevel="0" collapsed="false">
      <c r="A222" s="59" t="n">
        <v>36621</v>
      </c>
      <c r="B222" s="11" t="n">
        <f aca="false">IF(A222&lt;&gt;"",MONTH(A222),0)</f>
        <v>4</v>
      </c>
      <c r="C222" s="278" t="n">
        <f aca="false">VLOOKUP($A222,[7]Sheet1!$A$1:$T$1000,2)</f>
        <v>2.72</v>
      </c>
      <c r="D222" s="278" t="n">
        <f aca="false">VLOOKUP($A222,[7]Sheet1!$A$1:$T$1000,3)</f>
        <v>2.685</v>
      </c>
      <c r="E222" s="278" t="n">
        <f aca="false">VLOOKUP($A222,[7]Sheet1!$A$1:$T$1000,4)</f>
        <v>2.995</v>
      </c>
      <c r="F222" s="278" t="n">
        <f aca="false">VLOOKUP($A222,[7]Sheet1!$A$1:$T$1000,13)</f>
        <v>2.79</v>
      </c>
      <c r="G222" s="278" t="n">
        <f aca="false">VLOOKUP($A222,[7]Sheet1!$A$1:$T$1000,14)</f>
        <v>3.155</v>
      </c>
    </row>
    <row r="223" customFormat="false" ht="11.25" hidden="false" customHeight="false" outlineLevel="0" collapsed="false">
      <c r="A223" s="59" t="n">
        <v>36622</v>
      </c>
      <c r="B223" s="11" t="n">
        <f aca="false">IF(A223&lt;&gt;"",MONTH(A223),0)</f>
        <v>4</v>
      </c>
      <c r="C223" s="278" t="n">
        <f aca="false">VLOOKUP($A223,[7]Sheet1!$A$1:$T$1000,2)</f>
        <v>2.735</v>
      </c>
      <c r="D223" s="278" t="n">
        <f aca="false">VLOOKUP($A223,[7]Sheet1!$A$1:$T$1000,3)</f>
        <v>2.7</v>
      </c>
      <c r="E223" s="278" t="n">
        <f aca="false">VLOOKUP($A223,[7]Sheet1!$A$1:$T$1000,4)</f>
        <v>2.98</v>
      </c>
      <c r="F223" s="278" t="n">
        <f aca="false">VLOOKUP($A223,[7]Sheet1!$A$1:$T$1000,13)</f>
        <v>2.795</v>
      </c>
      <c r="G223" s="278" t="n">
        <f aca="false">VLOOKUP($A223,[7]Sheet1!$A$1:$T$1000,14)</f>
        <v>3.15</v>
      </c>
    </row>
    <row r="224" customFormat="false" ht="11.25" hidden="false" customHeight="false" outlineLevel="0" collapsed="false">
      <c r="A224" s="59" t="n">
        <v>36623</v>
      </c>
      <c r="B224" s="11" t="n">
        <f aca="false">IF(A224&lt;&gt;"",MONTH(A224),0)</f>
        <v>4</v>
      </c>
      <c r="C224" s="278" t="n">
        <f aca="false">VLOOKUP($A224,[7]Sheet1!$A$1:$T$1000,2)</f>
        <v>2.755</v>
      </c>
      <c r="D224" s="278" t="n">
        <f aca="false">VLOOKUP($A224,[7]Sheet1!$A$1:$T$1000,3)</f>
        <v>2.7</v>
      </c>
      <c r="E224" s="278" t="n">
        <f aca="false">VLOOKUP($A224,[7]Sheet1!$A$1:$T$1000,4)</f>
        <v>2.995</v>
      </c>
      <c r="F224" s="278" t="n">
        <f aca="false">VLOOKUP($A224,[7]Sheet1!$A$1:$T$1000,13)</f>
        <v>2.82</v>
      </c>
      <c r="G224" s="278" t="n">
        <f aca="false">VLOOKUP($A224,[7]Sheet1!$A$1:$T$1000,14)</f>
        <v>3.11</v>
      </c>
    </row>
    <row r="225" customFormat="false" ht="11.25" hidden="false" customHeight="false" outlineLevel="0" collapsed="false">
      <c r="A225" s="59" t="n">
        <v>36624</v>
      </c>
      <c r="B225" s="11" t="n">
        <f aca="false">IF(A225&lt;&gt;"",MONTH(A225),0)</f>
        <v>4</v>
      </c>
      <c r="C225" s="278" t="n">
        <f aca="false">VLOOKUP($A225,[7]Sheet1!$A$1:$T$1000,2)</f>
        <v>2.77</v>
      </c>
      <c r="D225" s="278" t="n">
        <f aca="false">VLOOKUP($A225,[7]Sheet1!$A$1:$T$1000,3)</f>
        <v>2.685</v>
      </c>
      <c r="E225" s="278" t="n">
        <f aca="false">VLOOKUP($A225,[7]Sheet1!$A$1:$T$1000,4)</f>
        <v>3.005</v>
      </c>
      <c r="F225" s="278" t="n">
        <f aca="false">VLOOKUP($A225,[7]Sheet1!$A$1:$T$1000,13)</f>
        <v>2.825</v>
      </c>
      <c r="G225" s="278" t="n">
        <f aca="false">VLOOKUP($A225,[7]Sheet1!$A$1:$T$1000,14)</f>
        <v>3.085</v>
      </c>
    </row>
    <row r="226" customFormat="false" ht="11.25" hidden="false" customHeight="false" outlineLevel="0" collapsed="false">
      <c r="A226" s="59" t="n">
        <v>36625</v>
      </c>
      <c r="B226" s="11" t="n">
        <f aca="false">IF(A226&lt;&gt;"",MONTH(A226),0)</f>
        <v>4</v>
      </c>
      <c r="C226" s="278" t="n">
        <f aca="false">VLOOKUP($A226,[7]Sheet1!$A$1:$T$1000,2)</f>
        <v>2.77</v>
      </c>
      <c r="D226" s="278" t="n">
        <f aca="false">VLOOKUP($A226,[7]Sheet1!$A$1:$T$1000,3)</f>
        <v>2.685</v>
      </c>
      <c r="E226" s="278" t="n">
        <f aca="false">VLOOKUP($A226,[7]Sheet1!$A$1:$T$1000,4)</f>
        <v>3.005</v>
      </c>
      <c r="F226" s="278" t="n">
        <f aca="false">VLOOKUP($A226,[7]Sheet1!$A$1:$T$1000,13)</f>
        <v>2.825</v>
      </c>
      <c r="G226" s="278" t="n">
        <f aca="false">VLOOKUP($A226,[7]Sheet1!$A$1:$T$1000,14)</f>
        <v>3.085</v>
      </c>
    </row>
    <row r="227" customFormat="false" ht="11.25" hidden="false" customHeight="false" outlineLevel="0" collapsed="false">
      <c r="A227" s="59" t="n">
        <v>36626</v>
      </c>
      <c r="B227" s="11" t="n">
        <f aca="false">IF(A227&lt;&gt;"",MONTH(A227),0)</f>
        <v>4</v>
      </c>
      <c r="C227" s="278" t="n">
        <f aca="false">VLOOKUP($A227,[7]Sheet1!$A$1:$T$1000,2)</f>
        <v>2.77</v>
      </c>
      <c r="D227" s="278" t="n">
        <f aca="false">VLOOKUP($A227,[7]Sheet1!$A$1:$T$1000,3)</f>
        <v>2.685</v>
      </c>
      <c r="E227" s="278" t="n">
        <f aca="false">VLOOKUP($A227,[7]Sheet1!$A$1:$T$1000,4)</f>
        <v>3.005</v>
      </c>
      <c r="F227" s="278" t="n">
        <f aca="false">VLOOKUP($A227,[7]Sheet1!$A$1:$T$1000,13)</f>
        <v>2.825</v>
      </c>
      <c r="G227" s="278" t="n">
        <f aca="false">VLOOKUP($A227,[7]Sheet1!$A$1:$T$1000,14)</f>
        <v>3.085</v>
      </c>
    </row>
    <row r="228" customFormat="false" ht="11.25" hidden="false" customHeight="false" outlineLevel="0" collapsed="false">
      <c r="A228" s="59" t="n">
        <v>36627</v>
      </c>
      <c r="B228" s="11" t="n">
        <f aca="false">IF(A228&lt;&gt;"",MONTH(A228),0)</f>
        <v>4</v>
      </c>
      <c r="C228" s="278" t="n">
        <f aca="false">VLOOKUP($A228,[7]Sheet1!$A$1:$T$1000,2)</f>
        <v>2.775</v>
      </c>
      <c r="D228" s="278" t="n">
        <f aca="false">VLOOKUP($A228,[7]Sheet1!$A$1:$T$1000,3)</f>
        <v>2.69</v>
      </c>
      <c r="E228" s="278" t="n">
        <f aca="false">VLOOKUP($A228,[7]Sheet1!$A$1:$T$1000,4)</f>
        <v>3.025</v>
      </c>
      <c r="F228" s="278" t="n">
        <f aca="false">VLOOKUP($A228,[7]Sheet1!$A$1:$T$1000,13)</f>
        <v>2.87</v>
      </c>
      <c r="G228" s="278" t="n">
        <f aca="false">VLOOKUP($A228,[7]Sheet1!$A$1:$T$1000,14)</f>
        <v>3.165</v>
      </c>
    </row>
    <row r="229" customFormat="false" ht="11.25" hidden="false" customHeight="false" outlineLevel="0" collapsed="false">
      <c r="A229" s="59" t="n">
        <v>36628</v>
      </c>
      <c r="B229" s="11" t="n">
        <f aca="false">IF(A229&lt;&gt;"",MONTH(A229),0)</f>
        <v>4</v>
      </c>
      <c r="C229" s="278" t="n">
        <f aca="false">VLOOKUP($A229,[7]Sheet1!$A$1:$T$1000,2)</f>
        <v>2.78</v>
      </c>
      <c r="D229" s="278" t="n">
        <f aca="false">VLOOKUP($A229,[7]Sheet1!$A$1:$T$1000,3)</f>
        <v>2.71</v>
      </c>
      <c r="E229" s="278" t="n">
        <f aca="false">VLOOKUP($A229,[7]Sheet1!$A$1:$T$1000,4)</f>
        <v>3.01</v>
      </c>
      <c r="F229" s="278" t="n">
        <f aca="false">VLOOKUP($A229,[7]Sheet1!$A$1:$T$1000,13)</f>
        <v>2.875</v>
      </c>
      <c r="G229" s="278" t="n">
        <f aca="false">VLOOKUP($A229,[7]Sheet1!$A$1:$T$1000,14)</f>
        <v>3.125</v>
      </c>
    </row>
    <row r="230" customFormat="false" ht="11.25" hidden="false" customHeight="false" outlineLevel="0" collapsed="false">
      <c r="A230" s="59" t="n">
        <v>36629</v>
      </c>
      <c r="B230" s="11" t="n">
        <f aca="false">IF(A230&lt;&gt;"",MONTH(A230),0)</f>
        <v>4</v>
      </c>
      <c r="C230" s="278" t="n">
        <f aca="false">VLOOKUP($A230,[7]Sheet1!$A$1:$T$1000,2)</f>
        <v>2.79</v>
      </c>
      <c r="D230" s="278" t="n">
        <f aca="false">VLOOKUP($A230,[7]Sheet1!$A$1:$T$1000,3)</f>
        <v>2.73</v>
      </c>
      <c r="E230" s="278" t="n">
        <f aca="false">VLOOKUP($A230,[7]Sheet1!$A$1:$T$1000,4)</f>
        <v>3.015</v>
      </c>
      <c r="F230" s="278" t="n">
        <f aca="false">VLOOKUP($A230,[7]Sheet1!$A$1:$T$1000,13)</f>
        <v>2.92</v>
      </c>
      <c r="G230" s="278" t="n">
        <f aca="false">VLOOKUP($A230,[7]Sheet1!$A$1:$T$1000,14)</f>
        <v>3.12</v>
      </c>
    </row>
    <row r="231" customFormat="false" ht="11.25" hidden="false" customHeight="false" outlineLevel="0" collapsed="false">
      <c r="A231" s="59" t="n">
        <v>36630</v>
      </c>
      <c r="B231" s="11" t="n">
        <f aca="false">IF(A231&lt;&gt;"",MONTH(A231),0)</f>
        <v>4</v>
      </c>
      <c r="C231" s="278" t="n">
        <f aca="false">VLOOKUP($A231,[7]Sheet1!$A$1:$T$1000,2)</f>
        <v>2.855</v>
      </c>
      <c r="D231" s="278" t="n">
        <f aca="false">VLOOKUP($A231,[7]Sheet1!$A$1:$T$1000,3)</f>
        <v>2.805</v>
      </c>
      <c r="E231" s="278" t="n">
        <f aca="false">VLOOKUP($A231,[7]Sheet1!$A$1:$T$1000,4)</f>
        <v>3.045</v>
      </c>
      <c r="F231" s="278" t="n">
        <f aca="false">VLOOKUP($A231,[7]Sheet1!$A$1:$T$1000,13)</f>
        <v>2.995</v>
      </c>
      <c r="G231" s="278" t="n">
        <f aca="false">VLOOKUP($A231,[7]Sheet1!$A$1:$T$1000,14)</f>
        <v>3.14</v>
      </c>
    </row>
    <row r="232" customFormat="false" ht="11.25" hidden="false" customHeight="false" outlineLevel="0" collapsed="false">
      <c r="A232" s="59" t="n">
        <v>36631</v>
      </c>
      <c r="B232" s="11" t="n">
        <f aca="false">IF(A232&lt;&gt;"",MONTH(A232),0)</f>
        <v>4</v>
      </c>
      <c r="C232" s="278" t="n">
        <f aca="false">VLOOKUP($A232,[7]Sheet1!$A$1:$T$1000,2)</f>
        <v>2.83</v>
      </c>
      <c r="D232" s="278" t="n">
        <f aca="false">VLOOKUP($A232,[7]Sheet1!$A$1:$T$1000,3)</f>
        <v>2.76</v>
      </c>
      <c r="E232" s="278" t="n">
        <f aca="false">VLOOKUP($A232,[7]Sheet1!$A$1:$T$1000,4)</f>
        <v>2.985</v>
      </c>
      <c r="F232" s="278" t="n">
        <f aca="false">VLOOKUP($A232,[7]Sheet1!$A$1:$T$1000,13)</f>
        <v>2.925</v>
      </c>
      <c r="G232" s="278" t="n">
        <f aca="false">VLOOKUP($A232,[7]Sheet1!$A$1:$T$1000,14)</f>
        <v>2.985</v>
      </c>
    </row>
    <row r="233" customFormat="false" ht="11.25" hidden="false" customHeight="false" outlineLevel="0" collapsed="false">
      <c r="A233" s="59" t="n">
        <v>36632</v>
      </c>
      <c r="B233" s="11" t="n">
        <f aca="false">IF(A233&lt;&gt;"",MONTH(A233),0)</f>
        <v>4</v>
      </c>
      <c r="C233" s="278" t="n">
        <f aca="false">VLOOKUP($A233,[7]Sheet1!$A$1:$T$1000,2)</f>
        <v>2.83</v>
      </c>
      <c r="D233" s="278" t="n">
        <f aca="false">VLOOKUP($A233,[7]Sheet1!$A$1:$T$1000,3)</f>
        <v>2.76</v>
      </c>
      <c r="E233" s="278" t="n">
        <f aca="false">VLOOKUP($A233,[7]Sheet1!$A$1:$T$1000,4)</f>
        <v>2.985</v>
      </c>
      <c r="F233" s="278" t="n">
        <f aca="false">VLOOKUP($A233,[7]Sheet1!$A$1:$T$1000,13)</f>
        <v>2.925</v>
      </c>
      <c r="G233" s="278" t="n">
        <f aca="false">VLOOKUP($A233,[7]Sheet1!$A$1:$T$1000,14)</f>
        <v>2.985</v>
      </c>
    </row>
    <row r="234" customFormat="false" ht="11.25" hidden="false" customHeight="false" outlineLevel="0" collapsed="false">
      <c r="A234" s="59" t="n">
        <v>36633</v>
      </c>
      <c r="B234" s="11" t="n">
        <f aca="false">IF(A234&lt;&gt;"",MONTH(A234),0)</f>
        <v>4</v>
      </c>
      <c r="C234" s="278" t="n">
        <f aca="false">VLOOKUP($A234,[7]Sheet1!$A$1:$T$1000,2)</f>
        <v>2.83</v>
      </c>
      <c r="D234" s="278" t="n">
        <f aca="false">VLOOKUP($A234,[7]Sheet1!$A$1:$T$1000,3)</f>
        <v>2.76</v>
      </c>
      <c r="E234" s="278" t="n">
        <f aca="false">VLOOKUP($A234,[7]Sheet1!$A$1:$T$1000,4)</f>
        <v>2.985</v>
      </c>
      <c r="F234" s="278" t="n">
        <f aca="false">VLOOKUP($A234,[7]Sheet1!$A$1:$T$1000,13)</f>
        <v>2.925</v>
      </c>
      <c r="G234" s="278" t="n">
        <f aca="false">VLOOKUP($A234,[7]Sheet1!$A$1:$T$1000,14)</f>
        <v>2.985</v>
      </c>
    </row>
    <row r="235" customFormat="false" ht="11.25" hidden="false" customHeight="false" outlineLevel="0" collapsed="false">
      <c r="A235" s="59" t="n">
        <v>36634</v>
      </c>
      <c r="B235" s="11" t="n">
        <f aca="false">IF(A235&lt;&gt;"",MONTH(A235),0)</f>
        <v>4</v>
      </c>
      <c r="C235" s="278" t="n">
        <f aca="false">VLOOKUP($A235,[7]Sheet1!$A$1:$T$1000,2)</f>
        <v>2.905</v>
      </c>
      <c r="D235" s="278" t="n">
        <f aca="false">VLOOKUP($A235,[7]Sheet1!$A$1:$T$1000,3)</f>
        <v>2.83</v>
      </c>
      <c r="E235" s="278" t="n">
        <f aca="false">VLOOKUP($A235,[7]Sheet1!$A$1:$T$1000,4)</f>
        <v>3.055</v>
      </c>
      <c r="F235" s="278" t="n">
        <f aca="false">VLOOKUP($A235,[7]Sheet1!$A$1:$T$1000,13)</f>
        <v>2.99</v>
      </c>
      <c r="G235" s="278" t="n">
        <f aca="false">VLOOKUP($A235,[7]Sheet1!$A$1:$T$1000,14)</f>
        <v>3.15</v>
      </c>
    </row>
    <row r="236" customFormat="false" ht="11.25" hidden="false" customHeight="false" outlineLevel="0" collapsed="false">
      <c r="A236" s="59" t="n">
        <v>36635</v>
      </c>
      <c r="B236" s="11" t="n">
        <f aca="false">IF(A236&lt;&gt;"",MONTH(A236),0)</f>
        <v>4</v>
      </c>
      <c r="C236" s="278" t="n">
        <f aca="false">VLOOKUP($A236,[7]Sheet1!$A$1:$T$1000,2)</f>
        <v>2.935</v>
      </c>
      <c r="D236" s="278" t="n">
        <f aca="false">VLOOKUP($A236,[7]Sheet1!$A$1:$T$1000,3)</f>
        <v>2.85</v>
      </c>
      <c r="E236" s="278" t="n">
        <f aca="false">VLOOKUP($A236,[7]Sheet1!$A$1:$T$1000,4)</f>
        <v>3.075</v>
      </c>
      <c r="F236" s="278" t="n">
        <f aca="false">VLOOKUP($A236,[7]Sheet1!$A$1:$T$1000,13)</f>
        <v>3</v>
      </c>
      <c r="G236" s="278" t="n">
        <f aca="false">VLOOKUP($A236,[7]Sheet1!$A$1:$T$1000,14)</f>
        <v>3.18</v>
      </c>
    </row>
    <row r="237" customFormat="false" ht="11.25" hidden="false" customHeight="false" outlineLevel="0" collapsed="false">
      <c r="A237" s="59" t="n">
        <v>36636</v>
      </c>
      <c r="B237" s="11" t="n">
        <f aca="false">IF(A237&lt;&gt;"",MONTH(A237),0)</f>
        <v>4</v>
      </c>
      <c r="C237" s="278" t="n">
        <f aca="false">VLOOKUP($A237,[7]Sheet1!$A$1:$T$1000,2)</f>
        <v>2.93</v>
      </c>
      <c r="D237" s="278" t="n">
        <f aca="false">VLOOKUP($A237,[7]Sheet1!$A$1:$T$1000,3)</f>
        <v>2.85</v>
      </c>
      <c r="E237" s="278" t="n">
        <f aca="false">VLOOKUP($A237,[7]Sheet1!$A$1:$T$1000,4)</f>
        <v>3.065</v>
      </c>
      <c r="F237" s="278" t="n">
        <f aca="false">VLOOKUP($A237,[7]Sheet1!$A$1:$T$1000,13)</f>
        <v>2.98</v>
      </c>
      <c r="G237" s="278" t="n">
        <f aca="false">VLOOKUP($A237,[7]Sheet1!$A$1:$T$1000,14)</f>
        <v>3.17</v>
      </c>
    </row>
    <row r="238" customFormat="false" ht="11.25" hidden="false" customHeight="false" outlineLevel="0" collapsed="false">
      <c r="A238" s="59" t="n">
        <v>36637</v>
      </c>
      <c r="B238" s="11" t="n">
        <f aca="false">IF(A238&lt;&gt;"",MONTH(A238),0)</f>
        <v>4</v>
      </c>
      <c r="C238" s="278" t="n">
        <f aca="false">VLOOKUP($A238,[7]Sheet1!$A$1:$T$1000,2)</f>
        <v>2.865</v>
      </c>
      <c r="D238" s="278" t="n">
        <f aca="false">VLOOKUP($A238,[7]Sheet1!$A$1:$T$1000,3)</f>
        <v>2.755</v>
      </c>
      <c r="E238" s="278" t="n">
        <f aca="false">VLOOKUP($A238,[7]Sheet1!$A$1:$T$1000,4)</f>
        <v>2.985</v>
      </c>
      <c r="F238" s="278" t="n">
        <f aca="false">VLOOKUP($A238,[7]Sheet1!$A$1:$T$1000,13)</f>
        <v>2.9</v>
      </c>
      <c r="G238" s="278" t="n">
        <f aca="false">VLOOKUP($A238,[7]Sheet1!$A$1:$T$1000,14)</f>
        <v>3</v>
      </c>
    </row>
    <row r="239" customFormat="false" ht="11.25" hidden="false" customHeight="false" outlineLevel="0" collapsed="false">
      <c r="A239" s="59" t="n">
        <v>36638</v>
      </c>
      <c r="B239" s="11" t="n">
        <f aca="false">IF(A239&lt;&gt;"",MONTH(A239),0)</f>
        <v>4</v>
      </c>
      <c r="C239" s="278" t="n">
        <f aca="false">VLOOKUP($A239,[7]Sheet1!$A$1:$T$1000,2)</f>
        <v>2.865</v>
      </c>
      <c r="D239" s="278" t="n">
        <f aca="false">VLOOKUP($A239,[7]Sheet1!$A$1:$T$1000,3)</f>
        <v>2.755</v>
      </c>
      <c r="E239" s="278" t="n">
        <f aca="false">VLOOKUP($A239,[7]Sheet1!$A$1:$T$1000,4)</f>
        <v>2.985</v>
      </c>
      <c r="F239" s="278" t="n">
        <f aca="false">VLOOKUP($A239,[7]Sheet1!$A$1:$T$1000,13)</f>
        <v>2.9</v>
      </c>
      <c r="G239" s="278" t="n">
        <f aca="false">VLOOKUP($A239,[7]Sheet1!$A$1:$T$1000,14)</f>
        <v>3</v>
      </c>
    </row>
    <row r="240" customFormat="false" ht="11.25" hidden="false" customHeight="false" outlineLevel="0" collapsed="false">
      <c r="A240" s="59" t="n">
        <v>36639</v>
      </c>
      <c r="B240" s="11" t="n">
        <f aca="false">IF(A240&lt;&gt;"",MONTH(A240),0)</f>
        <v>4</v>
      </c>
      <c r="C240" s="278" t="n">
        <f aca="false">VLOOKUP($A240,[7]Sheet1!$A$1:$T$1000,2)</f>
        <v>2.865</v>
      </c>
      <c r="D240" s="278" t="n">
        <f aca="false">VLOOKUP($A240,[7]Sheet1!$A$1:$T$1000,3)</f>
        <v>2.755</v>
      </c>
      <c r="E240" s="278" t="n">
        <f aca="false">VLOOKUP($A240,[7]Sheet1!$A$1:$T$1000,4)</f>
        <v>2.985</v>
      </c>
      <c r="F240" s="278" t="n">
        <f aca="false">VLOOKUP($A240,[7]Sheet1!$A$1:$T$1000,13)</f>
        <v>2.9</v>
      </c>
      <c r="G240" s="278" t="n">
        <f aca="false">VLOOKUP($A240,[7]Sheet1!$A$1:$T$1000,14)</f>
        <v>3</v>
      </c>
    </row>
    <row r="241" customFormat="false" ht="11.25" hidden="false" customHeight="false" outlineLevel="0" collapsed="false">
      <c r="A241" s="59" t="n">
        <v>36640</v>
      </c>
      <c r="B241" s="11" t="n">
        <f aca="false">IF(A241&lt;&gt;"",MONTH(A241),0)</f>
        <v>4</v>
      </c>
      <c r="C241" s="278" t="n">
        <f aca="false">VLOOKUP($A241,[7]Sheet1!$A$1:$T$1000,2)</f>
        <v>2.865</v>
      </c>
      <c r="D241" s="278" t="n">
        <f aca="false">VLOOKUP($A241,[7]Sheet1!$A$1:$T$1000,3)</f>
        <v>2.755</v>
      </c>
      <c r="E241" s="278" t="n">
        <f aca="false">VLOOKUP($A241,[7]Sheet1!$A$1:$T$1000,4)</f>
        <v>2.985</v>
      </c>
      <c r="F241" s="278" t="n">
        <f aca="false">VLOOKUP($A241,[7]Sheet1!$A$1:$T$1000,13)</f>
        <v>2.9</v>
      </c>
      <c r="G241" s="278" t="n">
        <f aca="false">VLOOKUP($A241,[7]Sheet1!$A$1:$T$1000,14)</f>
        <v>3</v>
      </c>
    </row>
    <row r="242" customFormat="false" ht="11.25" hidden="false" customHeight="false" outlineLevel="0" collapsed="false">
      <c r="A242" s="59" t="n">
        <v>36641</v>
      </c>
      <c r="B242" s="11" t="n">
        <f aca="false">IF(A242&lt;&gt;"",MONTH(A242),0)</f>
        <v>4</v>
      </c>
      <c r="C242" s="278" t="n">
        <f aca="false">VLOOKUP($A242,[7]Sheet1!$A$1:$T$1000,2)</f>
        <v>2.895</v>
      </c>
      <c r="D242" s="278" t="n">
        <f aca="false">VLOOKUP($A242,[7]Sheet1!$A$1:$T$1000,3)</f>
        <v>2.815</v>
      </c>
      <c r="E242" s="278" t="n">
        <f aca="false">VLOOKUP($A242,[7]Sheet1!$A$1:$T$1000,4)</f>
        <v>3.055</v>
      </c>
      <c r="F242" s="278" t="n">
        <f aca="false">VLOOKUP($A242,[7]Sheet1!$A$1:$T$1000,13)</f>
        <v>2.94</v>
      </c>
      <c r="G242" s="278" t="n">
        <f aca="false">VLOOKUP($A242,[7]Sheet1!$A$1:$T$1000,14)</f>
        <v>3.115</v>
      </c>
    </row>
    <row r="243" customFormat="false" ht="11.25" hidden="false" customHeight="false" outlineLevel="0" collapsed="false">
      <c r="A243" s="59" t="n">
        <v>36642</v>
      </c>
      <c r="B243" s="11" t="n">
        <f aca="false">IF(A243&lt;&gt;"",MONTH(A243),0)</f>
        <v>4</v>
      </c>
      <c r="C243" s="278" t="n">
        <f aca="false">VLOOKUP($A243,[7]Sheet1!$A$1:$T$1000,2)</f>
        <v>2.88</v>
      </c>
      <c r="D243" s="278" t="n">
        <f aca="false">VLOOKUP($A243,[7]Sheet1!$A$1:$T$1000,3)</f>
        <v>2.81</v>
      </c>
      <c r="E243" s="278" t="n">
        <f aca="false">VLOOKUP($A243,[7]Sheet1!$A$1:$T$1000,4)</f>
        <v>3.075</v>
      </c>
      <c r="F243" s="278" t="n">
        <f aca="false">VLOOKUP($A243,[7]Sheet1!$A$1:$T$1000,13)</f>
        <v>2.945</v>
      </c>
      <c r="G243" s="278" t="n">
        <f aca="false">VLOOKUP($A243,[7]Sheet1!$A$1:$T$1000,14)</f>
        <v>3.07</v>
      </c>
    </row>
    <row r="244" customFormat="false" ht="11.25" hidden="false" customHeight="false" outlineLevel="0" collapsed="false">
      <c r="A244" s="59" t="n">
        <v>36643</v>
      </c>
      <c r="B244" s="11" t="n">
        <f aca="false">IF(A244&lt;&gt;"",MONTH(A244),0)</f>
        <v>4</v>
      </c>
      <c r="C244" s="278" t="n">
        <f aca="false">VLOOKUP($A244,[7]Sheet1!$A$1:$T$1000,2)</f>
        <v>2.865</v>
      </c>
      <c r="D244" s="278" t="n">
        <f aca="false">VLOOKUP($A244,[7]Sheet1!$A$1:$T$1000,3)</f>
        <v>2.8</v>
      </c>
      <c r="E244" s="278" t="n">
        <f aca="false">VLOOKUP($A244,[7]Sheet1!$A$1:$T$1000,4)</f>
        <v>3.085</v>
      </c>
      <c r="F244" s="278" t="n">
        <f aca="false">VLOOKUP($A244,[7]Sheet1!$A$1:$T$1000,13)</f>
        <v>2.98</v>
      </c>
      <c r="G244" s="278" t="n">
        <f aca="false">VLOOKUP($A244,[7]Sheet1!$A$1:$T$1000,14)</f>
        <v>3.145</v>
      </c>
    </row>
    <row r="245" customFormat="false" ht="11.25" hidden="false" customHeight="false" outlineLevel="0" collapsed="false">
      <c r="A245" s="59" t="n">
        <v>36644</v>
      </c>
      <c r="B245" s="11" t="n">
        <f aca="false">IF(A245&lt;&gt;"",MONTH(A245),0)</f>
        <v>4</v>
      </c>
      <c r="C245" s="278" t="n">
        <f aca="false">VLOOKUP($A245,[7]Sheet1!$A$1:$T$1000,2)</f>
        <v>2.82</v>
      </c>
      <c r="D245" s="278" t="n">
        <f aca="false">VLOOKUP($A245,[7]Sheet1!$A$1:$T$1000,3)</f>
        <v>2.735</v>
      </c>
      <c r="E245" s="278" t="n">
        <f aca="false">VLOOKUP($A245,[7]Sheet1!$A$1:$T$1000,4)</f>
        <v>3.06</v>
      </c>
      <c r="F245" s="278" t="n">
        <f aca="false">VLOOKUP($A245,[7]Sheet1!$A$1:$T$1000,13)</f>
        <v>2.92</v>
      </c>
      <c r="G245" s="278" t="n">
        <f aca="false">VLOOKUP($A245,[7]Sheet1!$A$1:$T$1000,14)</f>
        <v>3.105</v>
      </c>
    </row>
    <row r="246" customFormat="false" ht="11.25" hidden="false" customHeight="false" outlineLevel="0" collapsed="false">
      <c r="A246" s="59" t="n">
        <v>36645</v>
      </c>
      <c r="B246" s="11" t="n">
        <f aca="false">IF(A246&lt;&gt;"",MONTH(A246),0)</f>
        <v>4</v>
      </c>
      <c r="C246" s="278" t="n">
        <f aca="false">VLOOKUP($A246,[7]Sheet1!$A$1:$T$1000,2)</f>
        <v>2.805</v>
      </c>
      <c r="D246" s="278" t="n">
        <f aca="false">VLOOKUP($A246,[7]Sheet1!$A$1:$T$1000,3)</f>
        <v>2.705</v>
      </c>
      <c r="E246" s="278" t="n">
        <f aca="false">VLOOKUP($A246,[7]Sheet1!$A$1:$T$1000,4)</f>
        <v>2.985</v>
      </c>
      <c r="F246" s="278" t="n">
        <f aca="false">VLOOKUP($A246,[7]Sheet1!$A$1:$T$1000,13)</f>
        <v>2.895</v>
      </c>
      <c r="G246" s="278" t="n">
        <f aca="false">VLOOKUP($A246,[7]Sheet1!$A$1:$T$1000,14)</f>
        <v>3.055</v>
      </c>
    </row>
    <row r="247" customFormat="false" ht="11.25" hidden="false" customHeight="false" outlineLevel="0" collapsed="false">
      <c r="A247" s="59" t="n">
        <v>36646</v>
      </c>
      <c r="B247" s="11" t="n">
        <f aca="false">IF(A247&lt;&gt;"",MONTH(A247),0)</f>
        <v>4</v>
      </c>
      <c r="C247" s="278" t="n">
        <f aca="false">VLOOKUP($A247,[7]Sheet1!$A$1:$T$1000,2)</f>
        <v>2.805</v>
      </c>
      <c r="D247" s="278" t="n">
        <f aca="false">VLOOKUP($A247,[7]Sheet1!$A$1:$T$1000,3)</f>
        <v>2.705</v>
      </c>
      <c r="E247" s="278" t="n">
        <f aca="false">VLOOKUP($A247,[7]Sheet1!$A$1:$T$1000,4)</f>
        <v>2.985</v>
      </c>
      <c r="F247" s="278" t="n">
        <f aca="false">VLOOKUP($A247,[7]Sheet1!$A$1:$T$1000,13)</f>
        <v>2.895</v>
      </c>
      <c r="G247" s="278" t="n">
        <f aca="false">VLOOKUP($A247,[7]Sheet1!$A$1:$T$1000,14)</f>
        <v>3.055</v>
      </c>
    </row>
    <row r="248" customFormat="false" ht="11.25" hidden="false" customHeight="false" outlineLevel="0" collapsed="false">
      <c r="A248" s="59" t="n">
        <v>36647</v>
      </c>
      <c r="B248" s="11" t="n">
        <f aca="false">IF(A248&lt;&gt;"",MONTH(A248),0)</f>
        <v>5</v>
      </c>
      <c r="C248" s="278" t="n">
        <f aca="false">VLOOKUP($A248,[7]Sheet1!$A$1:$T$1000,2)</f>
        <v>2.835</v>
      </c>
      <c r="D248" s="278" t="n">
        <f aca="false">VLOOKUP($A248,[7]Sheet1!$A$1:$T$1000,3)</f>
        <v>2.745</v>
      </c>
      <c r="E248" s="278" t="n">
        <f aca="false">VLOOKUP($A248,[7]Sheet1!$A$1:$T$1000,4)</f>
        <v>3.04</v>
      </c>
      <c r="F248" s="278" t="n">
        <f aca="false">VLOOKUP($A248,[7]Sheet1!$A$1:$T$1000,13)</f>
        <v>2.92</v>
      </c>
      <c r="G248" s="278" t="n">
        <f aca="false">VLOOKUP($A248,[7]Sheet1!$A$1:$T$1000,14)</f>
        <v>3.1</v>
      </c>
    </row>
    <row r="249" customFormat="false" ht="11.25" hidden="false" customHeight="false" outlineLevel="0" collapsed="false">
      <c r="A249" s="59" t="n">
        <v>36648</v>
      </c>
      <c r="B249" s="11" t="n">
        <f aca="false">IF(A249&lt;&gt;"",MONTH(A249),0)</f>
        <v>5</v>
      </c>
      <c r="C249" s="278" t="n">
        <f aca="false">VLOOKUP($A249,[7]Sheet1!$A$1:$T$1000,2)</f>
        <v>2.94</v>
      </c>
      <c r="D249" s="278" t="n">
        <f aca="false">VLOOKUP($A249,[7]Sheet1!$A$1:$T$1000,3)</f>
        <v>2.845</v>
      </c>
      <c r="E249" s="278" t="n">
        <f aca="false">VLOOKUP($A249,[7]Sheet1!$A$1:$T$1000,4)</f>
        <v>3.145</v>
      </c>
      <c r="F249" s="278" t="n">
        <f aca="false">VLOOKUP($A249,[7]Sheet1!$A$1:$T$1000,13)</f>
        <v>2.98</v>
      </c>
      <c r="G249" s="278" t="n">
        <f aca="false">VLOOKUP($A249,[7]Sheet1!$A$1:$T$1000,14)</f>
        <v>3.215</v>
      </c>
    </row>
    <row r="250" customFormat="false" ht="11.25" hidden="false" customHeight="false" outlineLevel="0" collapsed="false">
      <c r="A250" s="59" t="n">
        <v>36649</v>
      </c>
      <c r="B250" s="11" t="n">
        <f aca="false">IF(A250&lt;&gt;"",MONTH(A250),0)</f>
        <v>5</v>
      </c>
      <c r="C250" s="278" t="n">
        <f aca="false">VLOOKUP($A250,[7]Sheet1!$A$1:$T$1000,2)</f>
        <v>2.97</v>
      </c>
      <c r="D250" s="278" t="n">
        <f aca="false">VLOOKUP($A250,[7]Sheet1!$A$1:$T$1000,3)</f>
        <v>2.885</v>
      </c>
      <c r="E250" s="278" t="n">
        <f aca="false">VLOOKUP($A250,[7]Sheet1!$A$1:$T$1000,4)</f>
        <v>3.21</v>
      </c>
      <c r="F250" s="278" t="n">
        <f aca="false">VLOOKUP($A250,[7]Sheet1!$A$1:$T$1000,13)</f>
        <v>3.035</v>
      </c>
      <c r="G250" s="278" t="n">
        <f aca="false">VLOOKUP($A250,[7]Sheet1!$A$1:$T$1000,14)</f>
        <v>3.275</v>
      </c>
    </row>
    <row r="251" customFormat="false" ht="11.25" hidden="false" customHeight="false" outlineLevel="0" collapsed="false">
      <c r="A251" s="59" t="n">
        <v>36650</v>
      </c>
      <c r="B251" s="11" t="n">
        <f aca="false">IF(A251&lt;&gt;"",MONTH(A251),0)</f>
        <v>5</v>
      </c>
      <c r="C251" s="278" t="n">
        <f aca="false">VLOOKUP($A251,[7]Sheet1!$A$1:$T$1000,2)</f>
        <v>2.94</v>
      </c>
      <c r="D251" s="278" t="n">
        <f aca="false">VLOOKUP($A251,[7]Sheet1!$A$1:$T$1000,3)</f>
        <v>2.83</v>
      </c>
      <c r="E251" s="278" t="n">
        <f aca="false">VLOOKUP($A251,[7]Sheet1!$A$1:$T$1000,4)</f>
        <v>3.175</v>
      </c>
      <c r="F251" s="278" t="n">
        <f aca="false">VLOOKUP($A251,[7]Sheet1!$A$1:$T$1000,13)</f>
        <v>3.01</v>
      </c>
      <c r="G251" s="278" t="n">
        <f aca="false">VLOOKUP($A251,[7]Sheet1!$A$1:$T$1000,14)</f>
        <v>3.255</v>
      </c>
    </row>
    <row r="252" customFormat="false" ht="11.25" hidden="false" customHeight="false" outlineLevel="0" collapsed="false">
      <c r="A252" s="59" t="n">
        <v>36651</v>
      </c>
      <c r="B252" s="11" t="n">
        <f aca="false">IF(A252&lt;&gt;"",MONTH(A252),0)</f>
        <v>5</v>
      </c>
      <c r="C252" s="278" t="str">
        <f aca="false">VLOOKUP($A252,[7]Sheet1!$A$1:$T$1000,2)</f>
        <v/>
      </c>
      <c r="D252" s="278" t="str">
        <f aca="false">VLOOKUP($A252,[7]Sheet1!$A$1:$T$1000,3)</f>
        <v/>
      </c>
      <c r="E252" s="278" t="str">
        <f aca="false">VLOOKUP($A252,[7]Sheet1!$A$1:$T$1000,4)</f>
        <v/>
      </c>
      <c r="F252" s="278" t="str">
        <f aca="false">VLOOKUP($A252,[7]Sheet1!$A$1:$T$1000,13)</f>
        <v/>
      </c>
      <c r="G252" s="278" t="str">
        <f aca="false">VLOOKUP($A252,[7]Sheet1!$A$1:$T$1000,14)</f>
        <v/>
      </c>
    </row>
    <row r="253" customFormat="false" ht="11.25" hidden="false" customHeight="false" outlineLevel="0" collapsed="false">
      <c r="A253" s="59" t="n">
        <v>36652</v>
      </c>
      <c r="B253" s="11" t="n">
        <f aca="false">IF(A253&lt;&gt;"",MONTH(A253),0)</f>
        <v>5</v>
      </c>
      <c r="C253" s="278" t="n">
        <f aca="false">VLOOKUP($A253,[7]Sheet1!$A$1:$T$1000,2)</f>
        <v>2.87</v>
      </c>
      <c r="D253" s="278" t="n">
        <f aca="false">VLOOKUP($A253,[7]Sheet1!$A$1:$T$1000,3)</f>
        <v>2.71</v>
      </c>
      <c r="E253" s="278" t="n">
        <f aca="false">VLOOKUP($A253,[7]Sheet1!$A$1:$T$1000,4)</f>
        <v>3.055</v>
      </c>
      <c r="F253" s="278" t="n">
        <f aca="false">VLOOKUP($A253,[7]Sheet1!$A$1:$T$1000,13)</f>
        <v>2.87</v>
      </c>
      <c r="G253" s="278" t="n">
        <f aca="false">VLOOKUP($A253,[7]Sheet1!$A$1:$T$1000,14)</f>
        <v>3.1</v>
      </c>
    </row>
    <row r="254" customFormat="false" ht="11.25" hidden="false" customHeight="false" outlineLevel="0" collapsed="false">
      <c r="A254" s="59" t="n">
        <v>36653</v>
      </c>
      <c r="B254" s="11" t="n">
        <f aca="false">IF(A254&lt;&gt;"",MONTH(A254),0)</f>
        <v>5</v>
      </c>
      <c r="C254" s="278" t="n">
        <f aca="false">VLOOKUP($A254,[7]Sheet1!$A$1:$T$1000,2)</f>
        <v>2.87</v>
      </c>
      <c r="D254" s="278" t="n">
        <f aca="false">VLOOKUP($A254,[7]Sheet1!$A$1:$T$1000,3)</f>
        <v>2.71</v>
      </c>
      <c r="E254" s="278" t="n">
        <f aca="false">VLOOKUP($A254,[7]Sheet1!$A$1:$T$1000,4)</f>
        <v>3.055</v>
      </c>
      <c r="F254" s="278" t="n">
        <f aca="false">VLOOKUP($A254,[7]Sheet1!$A$1:$T$1000,13)</f>
        <v>2.87</v>
      </c>
      <c r="G254" s="278" t="n">
        <f aca="false">VLOOKUP($A254,[7]Sheet1!$A$1:$T$1000,14)</f>
        <v>3.1</v>
      </c>
    </row>
    <row r="255" customFormat="false" ht="11.25" hidden="false" customHeight="false" outlineLevel="0" collapsed="false">
      <c r="A255" s="59" t="n">
        <v>36654</v>
      </c>
      <c r="B255" s="11" t="n">
        <f aca="false">IF(A255&lt;&gt;"",MONTH(A255),0)</f>
        <v>5</v>
      </c>
      <c r="C255" s="278" t="n">
        <f aca="false">VLOOKUP($A255,[7]Sheet1!$A$1:$T$1000,2)</f>
        <v>2.87</v>
      </c>
      <c r="D255" s="278" t="n">
        <f aca="false">VLOOKUP($A255,[7]Sheet1!$A$1:$T$1000,3)</f>
        <v>2.71</v>
      </c>
      <c r="E255" s="278" t="n">
        <f aca="false">VLOOKUP($A255,[7]Sheet1!$A$1:$T$1000,4)</f>
        <v>3.055</v>
      </c>
      <c r="F255" s="278" t="n">
        <f aca="false">VLOOKUP($A255,[7]Sheet1!$A$1:$T$1000,13)</f>
        <v>2.87</v>
      </c>
      <c r="G255" s="278" t="n">
        <f aca="false">VLOOKUP($A255,[7]Sheet1!$A$1:$T$1000,14)</f>
        <v>3.1</v>
      </c>
    </row>
    <row r="256" customFormat="false" ht="11.25" hidden="false" customHeight="false" outlineLevel="0" collapsed="false">
      <c r="A256" s="59" t="n">
        <v>36655</v>
      </c>
      <c r="B256" s="11" t="n">
        <f aca="false">IF(A256&lt;&gt;"",MONTH(A256),0)</f>
        <v>5</v>
      </c>
      <c r="C256" s="278" t="n">
        <f aca="false">VLOOKUP($A256,[7]Sheet1!$A$1:$T$1000,2)</f>
        <v>2.92</v>
      </c>
      <c r="D256" s="278" t="n">
        <f aca="false">VLOOKUP($A256,[7]Sheet1!$A$1:$T$1000,3)</f>
        <v>2.76</v>
      </c>
      <c r="E256" s="278" t="n">
        <f aca="false">VLOOKUP($A256,[7]Sheet1!$A$1:$T$1000,4)</f>
        <v>3.12</v>
      </c>
      <c r="F256" s="278" t="n">
        <f aca="false">VLOOKUP($A256,[7]Sheet1!$A$1:$T$1000,13)</f>
        <v>2.865</v>
      </c>
      <c r="G256" s="278" t="n">
        <f aca="false">VLOOKUP($A256,[7]Sheet1!$A$1:$T$1000,14)</f>
        <v>3.205</v>
      </c>
    </row>
    <row r="257" customFormat="false" ht="11.25" hidden="false" customHeight="false" outlineLevel="0" collapsed="false">
      <c r="A257" s="59" t="n">
        <v>36656</v>
      </c>
      <c r="B257" s="11" t="n">
        <f aca="false">IF(A257&lt;&gt;"",MONTH(A257),0)</f>
        <v>5</v>
      </c>
      <c r="C257" s="278" t="n">
        <f aca="false">VLOOKUP($A257,[7]Sheet1!$A$1:$T$1000,2)</f>
        <v>3.035</v>
      </c>
      <c r="D257" s="278" t="n">
        <f aca="false">VLOOKUP($A257,[7]Sheet1!$A$1:$T$1000,3)</f>
        <v>2.835</v>
      </c>
      <c r="E257" s="278" t="n">
        <f aca="false">VLOOKUP($A257,[7]Sheet1!$A$1:$T$1000,4)</f>
        <v>3.195</v>
      </c>
      <c r="F257" s="278" t="n">
        <f aca="false">VLOOKUP($A257,[7]Sheet1!$A$1:$T$1000,13)</f>
        <v>2.93</v>
      </c>
      <c r="G257" s="278" t="n">
        <f aca="false">VLOOKUP($A257,[7]Sheet1!$A$1:$T$1000,14)</f>
        <v>3.315</v>
      </c>
    </row>
    <row r="258" customFormat="false" ht="11.25" hidden="false" customHeight="false" outlineLevel="0" collapsed="false">
      <c r="A258" s="59" t="n">
        <v>36657</v>
      </c>
      <c r="B258" s="11" t="n">
        <f aca="false">IF(A258&lt;&gt;"",MONTH(A258),0)</f>
        <v>5</v>
      </c>
      <c r="C258" s="278" t="n">
        <f aca="false">VLOOKUP($A258,[7]Sheet1!$A$1:$T$1000,2)</f>
        <v>3.01</v>
      </c>
      <c r="D258" s="278" t="n">
        <f aca="false">VLOOKUP($A258,[7]Sheet1!$A$1:$T$1000,3)</f>
        <v>2.785</v>
      </c>
      <c r="E258" s="278" t="n">
        <f aca="false">VLOOKUP($A258,[7]Sheet1!$A$1:$T$1000,4)</f>
        <v>3.165</v>
      </c>
      <c r="F258" s="278" t="n">
        <f aca="false">VLOOKUP($A258,[7]Sheet1!$A$1:$T$1000,13)</f>
        <v>2.875</v>
      </c>
      <c r="G258" s="278" t="n">
        <f aca="false">VLOOKUP($A258,[7]Sheet1!$A$1:$T$1000,14)</f>
        <v>3.3</v>
      </c>
    </row>
    <row r="259" customFormat="false" ht="11.25" hidden="false" customHeight="false" outlineLevel="0" collapsed="false">
      <c r="A259" s="59" t="n">
        <v>36658</v>
      </c>
      <c r="B259" s="11" t="n">
        <f aca="false">IF(A259&lt;&gt;"",MONTH(A259),0)</f>
        <v>5</v>
      </c>
      <c r="C259" s="278" t="n">
        <f aca="false">VLOOKUP($A259,[7]Sheet1!$A$1:$T$1000,2)</f>
        <v>3.125</v>
      </c>
      <c r="D259" s="278" t="n">
        <f aca="false">VLOOKUP($A259,[7]Sheet1!$A$1:$T$1000,3)</f>
        <v>2.925</v>
      </c>
      <c r="E259" s="278" t="n">
        <f aca="false">VLOOKUP($A259,[7]Sheet1!$A$1:$T$1000,4)</f>
        <v>3.265</v>
      </c>
      <c r="F259" s="278" t="n">
        <f aca="false">VLOOKUP($A259,[7]Sheet1!$A$1:$T$1000,13)</f>
        <v>3.01</v>
      </c>
      <c r="G259" s="278" t="n">
        <f aca="false">VLOOKUP($A259,[7]Sheet1!$A$1:$T$1000,14)</f>
        <v>3.39</v>
      </c>
    </row>
    <row r="260" customFormat="false" ht="11.25" hidden="false" customHeight="false" outlineLevel="0" collapsed="false">
      <c r="A260" s="59" t="n">
        <v>36659</v>
      </c>
      <c r="B260" s="11" t="n">
        <f aca="false">IF(A260&lt;&gt;"",MONTH(A260),0)</f>
        <v>5</v>
      </c>
      <c r="C260" s="278" t="str">
        <f aca="false">VLOOKUP($A260,[7]Sheet1!$A$1:$T$1000,2)</f>
        <v/>
      </c>
      <c r="D260" s="278" t="str">
        <f aca="false">VLOOKUP($A260,[7]Sheet1!$A$1:$T$1000,3)</f>
        <v/>
      </c>
      <c r="E260" s="278" t="str">
        <f aca="false">VLOOKUP($A260,[7]Sheet1!$A$1:$T$1000,4)</f>
        <v/>
      </c>
      <c r="F260" s="278" t="str">
        <f aca="false">VLOOKUP($A260,[7]Sheet1!$A$1:$T$1000,13)</f>
        <v/>
      </c>
      <c r="G260" s="278" t="str">
        <f aca="false">VLOOKUP($A260,[7]Sheet1!$A$1:$T$1000,14)</f>
        <v/>
      </c>
    </row>
    <row r="261" customFormat="false" ht="11.25" hidden="false" customHeight="false" outlineLevel="0" collapsed="false">
      <c r="A261" s="59" t="n">
        <v>36660</v>
      </c>
      <c r="B261" s="11" t="n">
        <f aca="false">IF(A261&lt;&gt;"",MONTH(A261),0)</f>
        <v>5</v>
      </c>
      <c r="C261" s="278" t="str">
        <f aca="false">VLOOKUP($A261,[7]Sheet1!$A$1:$T$1000,2)</f>
        <v/>
      </c>
      <c r="D261" s="278" t="str">
        <f aca="false">VLOOKUP($A261,[7]Sheet1!$A$1:$T$1000,3)</f>
        <v/>
      </c>
      <c r="E261" s="278" t="str">
        <f aca="false">VLOOKUP($A261,[7]Sheet1!$A$1:$T$1000,4)</f>
        <v/>
      </c>
      <c r="F261" s="278" t="str">
        <f aca="false">VLOOKUP($A261,[7]Sheet1!$A$1:$T$1000,13)</f>
        <v/>
      </c>
      <c r="G261" s="278" t="str">
        <f aca="false">VLOOKUP($A261,[7]Sheet1!$A$1:$T$1000,14)</f>
        <v/>
      </c>
    </row>
    <row r="262" customFormat="false" ht="11.25" hidden="false" customHeight="false" outlineLevel="0" collapsed="false">
      <c r="A262" s="59" t="n">
        <v>36661</v>
      </c>
      <c r="B262" s="11" t="n">
        <f aca="false">IF(A262&lt;&gt;"",MONTH(A262),0)</f>
        <v>5</v>
      </c>
      <c r="C262" s="278" t="str">
        <f aca="false">VLOOKUP($A262,[7]Sheet1!$A$1:$T$1000,2)</f>
        <v/>
      </c>
      <c r="D262" s="278" t="str">
        <f aca="false">VLOOKUP($A262,[7]Sheet1!$A$1:$T$1000,3)</f>
        <v/>
      </c>
      <c r="E262" s="278" t="str">
        <f aca="false">VLOOKUP($A262,[7]Sheet1!$A$1:$T$1000,4)</f>
        <v/>
      </c>
      <c r="F262" s="278" t="str">
        <f aca="false">VLOOKUP($A262,[7]Sheet1!$A$1:$T$1000,13)</f>
        <v/>
      </c>
      <c r="G262" s="278" t="str">
        <f aca="false">VLOOKUP($A262,[7]Sheet1!$A$1:$T$1000,14)</f>
        <v/>
      </c>
    </row>
    <row r="263" customFormat="false" ht="11.25" hidden="false" customHeight="false" outlineLevel="0" collapsed="false">
      <c r="A263" s="59" t="n">
        <v>36662</v>
      </c>
      <c r="B263" s="11" t="n">
        <f aca="false">IF(A263&lt;&gt;"",MONTH(A263),0)</f>
        <v>5</v>
      </c>
      <c r="C263" s="278" t="str">
        <f aca="false">VLOOKUP($A263,[7]Sheet1!$A$1:$T$1000,2)</f>
        <v/>
      </c>
      <c r="D263" s="278" t="str">
        <f aca="false">VLOOKUP($A263,[7]Sheet1!$A$1:$T$1000,3)</f>
        <v/>
      </c>
      <c r="E263" s="278" t="str">
        <f aca="false">VLOOKUP($A263,[7]Sheet1!$A$1:$T$1000,4)</f>
        <v/>
      </c>
      <c r="F263" s="278" t="str">
        <f aca="false">VLOOKUP($A263,[7]Sheet1!$A$1:$T$1000,13)</f>
        <v/>
      </c>
      <c r="G263" s="278" t="str">
        <f aca="false">VLOOKUP($A263,[7]Sheet1!$A$1:$T$1000,14)</f>
        <v/>
      </c>
    </row>
    <row r="264" customFormat="false" ht="11.25" hidden="false" customHeight="false" outlineLevel="0" collapsed="false">
      <c r="A264" s="59" t="n">
        <v>36663</v>
      </c>
      <c r="B264" s="11" t="n">
        <f aca="false">IF(A264&lt;&gt;"",MONTH(A264),0)</f>
        <v>5</v>
      </c>
      <c r="C264" s="278" t="n">
        <f aca="false">VLOOKUP($A264,[7]Sheet1!$A$1:$T$1000,2)</f>
        <v>3.25</v>
      </c>
      <c r="D264" s="278" t="n">
        <f aca="false">VLOOKUP($A264,[7]Sheet1!$A$1:$T$1000,3)</f>
        <v>3.01</v>
      </c>
      <c r="E264" s="278" t="n">
        <f aca="false">VLOOKUP($A264,[7]Sheet1!$A$1:$T$1000,4)</f>
        <v>3.425</v>
      </c>
      <c r="F264" s="278" t="n">
        <f aca="false">VLOOKUP($A264,[7]Sheet1!$A$1:$T$1000,13)</f>
        <v>3.155</v>
      </c>
      <c r="G264" s="278" t="n">
        <f aca="false">VLOOKUP($A264,[7]Sheet1!$A$1:$T$1000,14)</f>
        <v>3.54</v>
      </c>
    </row>
    <row r="265" customFormat="false" ht="11.25" hidden="false" customHeight="false" outlineLevel="0" collapsed="false">
      <c r="A265" s="59" t="n">
        <v>36664</v>
      </c>
      <c r="B265" s="11" t="n">
        <f aca="false">IF(A265&lt;&gt;"",MONTH(A265),0)</f>
        <v>5</v>
      </c>
      <c r="C265" s="278" t="n">
        <f aca="false">VLOOKUP($A265,[7]Sheet1!$A$1:$T$1000,2)</f>
        <v>3.305</v>
      </c>
      <c r="D265" s="278" t="n">
        <f aca="false">VLOOKUP($A265,[7]Sheet1!$A$1:$T$1000,3)</f>
        <v>3.06</v>
      </c>
      <c r="E265" s="278" t="n">
        <f aca="false">VLOOKUP($A265,[7]Sheet1!$A$1:$T$1000,4)</f>
        <v>3.495</v>
      </c>
      <c r="F265" s="278" t="n">
        <f aca="false">VLOOKUP($A265,[7]Sheet1!$A$1:$T$1000,13)</f>
        <v>3.205</v>
      </c>
      <c r="G265" s="278" t="n">
        <f aca="false">VLOOKUP($A265,[7]Sheet1!$A$1:$T$1000,14)</f>
        <v>3.605</v>
      </c>
    </row>
    <row r="266" customFormat="false" ht="11.25" hidden="false" customHeight="false" outlineLevel="0" collapsed="false">
      <c r="A266" s="59" t="n">
        <v>36665</v>
      </c>
      <c r="B266" s="11" t="n">
        <f aca="false">IF(A266&lt;&gt;"",MONTH(A266),0)</f>
        <v>5</v>
      </c>
      <c r="C266" s="278" t="n">
        <f aca="false">VLOOKUP($A266,[7]Sheet1!$A$1:$T$1000,2)</f>
        <v>3.565</v>
      </c>
      <c r="D266" s="278" t="n">
        <f aca="false">VLOOKUP($A266,[7]Sheet1!$A$1:$T$1000,3)</f>
        <v>3.34</v>
      </c>
      <c r="E266" s="278" t="n">
        <f aca="false">VLOOKUP($A266,[7]Sheet1!$A$1:$T$1000,4)</f>
        <v>3.825</v>
      </c>
      <c r="F266" s="278" t="n">
        <f aca="false">VLOOKUP($A266,[7]Sheet1!$A$1:$T$1000,13)</f>
        <v>3.48</v>
      </c>
      <c r="G266" s="278" t="n">
        <f aca="false">VLOOKUP($A266,[7]Sheet1!$A$1:$T$1000,14)</f>
        <v>3.89</v>
      </c>
    </row>
    <row r="267" customFormat="false" ht="11.25" hidden="false" customHeight="false" outlineLevel="0" collapsed="false">
      <c r="A267" s="59" t="n">
        <v>36666</v>
      </c>
      <c r="B267" s="11" t="n">
        <f aca="false">IF(A267&lt;&gt;"",MONTH(A267),0)</f>
        <v>5</v>
      </c>
      <c r="C267" s="278" t="n">
        <f aca="false">VLOOKUP($A267,[7]Sheet1!$A$1:$T$1000,2)</f>
        <v>3.535</v>
      </c>
      <c r="D267" s="278" t="n">
        <f aca="false">VLOOKUP($A267,[7]Sheet1!$A$1:$T$1000,3)</f>
        <v>3.365</v>
      </c>
      <c r="E267" s="278" t="n">
        <f aca="false">VLOOKUP($A267,[7]Sheet1!$A$1:$T$1000,4)</f>
        <v>3.945</v>
      </c>
      <c r="F267" s="278" t="n">
        <f aca="false">VLOOKUP($A267,[7]Sheet1!$A$1:$T$1000,13)</f>
        <v>3.55</v>
      </c>
      <c r="G267" s="278" t="n">
        <f aca="false">VLOOKUP($A267,[7]Sheet1!$A$1:$T$1000,14)</f>
        <v>4.005</v>
      </c>
    </row>
    <row r="268" customFormat="false" ht="11.25" hidden="false" customHeight="false" outlineLevel="0" collapsed="false">
      <c r="A268" s="59" t="n">
        <v>36667</v>
      </c>
      <c r="B268" s="11" t="n">
        <f aca="false">IF(A268&lt;&gt;"",MONTH(A268),0)</f>
        <v>5</v>
      </c>
      <c r="C268" s="278" t="n">
        <f aca="false">VLOOKUP($A268,[7]Sheet1!$A$1:$T$1000,2)</f>
        <v>3.535</v>
      </c>
      <c r="D268" s="278" t="n">
        <f aca="false">VLOOKUP($A268,[7]Sheet1!$A$1:$T$1000,3)</f>
        <v>3.365</v>
      </c>
      <c r="E268" s="278" t="n">
        <f aca="false">VLOOKUP($A268,[7]Sheet1!$A$1:$T$1000,4)</f>
        <v>3.945</v>
      </c>
      <c r="F268" s="278" t="n">
        <f aca="false">VLOOKUP($A268,[7]Sheet1!$A$1:$T$1000,13)</f>
        <v>3.55</v>
      </c>
      <c r="G268" s="278" t="n">
        <f aca="false">VLOOKUP($A268,[7]Sheet1!$A$1:$T$1000,14)</f>
        <v>4.005</v>
      </c>
    </row>
    <row r="269" customFormat="false" ht="11.25" hidden="false" customHeight="false" outlineLevel="0" collapsed="false">
      <c r="A269" s="59" t="n">
        <v>36668</v>
      </c>
      <c r="B269" s="11" t="n">
        <f aca="false">IF(A269&lt;&gt;"",MONTH(A269),0)</f>
        <v>5</v>
      </c>
      <c r="C269" s="278" t="n">
        <f aca="false">VLOOKUP($A269,[7]Sheet1!$A$1:$T$1000,2)</f>
        <v>3.535</v>
      </c>
      <c r="D269" s="278" t="n">
        <f aca="false">VLOOKUP($A269,[7]Sheet1!$A$1:$T$1000,3)</f>
        <v>3.365</v>
      </c>
      <c r="E269" s="278" t="n">
        <f aca="false">VLOOKUP($A269,[7]Sheet1!$A$1:$T$1000,4)</f>
        <v>3.945</v>
      </c>
      <c r="F269" s="278" t="n">
        <f aca="false">VLOOKUP($A269,[7]Sheet1!$A$1:$T$1000,13)</f>
        <v>3.55</v>
      </c>
      <c r="G269" s="278" t="n">
        <f aca="false">VLOOKUP($A269,[7]Sheet1!$A$1:$T$1000,14)</f>
        <v>4.005</v>
      </c>
    </row>
    <row r="270" customFormat="false" ht="11.25" hidden="false" customHeight="false" outlineLevel="0" collapsed="false">
      <c r="A270" s="59" t="n">
        <v>36669</v>
      </c>
      <c r="B270" s="11" t="n">
        <f aca="false">IF(A270&lt;&gt;"",MONTH(A270),0)</f>
        <v>5</v>
      </c>
      <c r="C270" s="278" t="n">
        <f aca="false">VLOOKUP($A270,[7]Sheet1!$A$1:$T$1000,2)</f>
        <v>3.97</v>
      </c>
      <c r="D270" s="278" t="n">
        <f aca="false">VLOOKUP($A270,[7]Sheet1!$A$1:$T$1000,3)</f>
        <v>3.845</v>
      </c>
      <c r="E270" s="278" t="n">
        <f aca="false">VLOOKUP($A270,[7]Sheet1!$A$1:$T$1000,4)</f>
        <v>4.865</v>
      </c>
      <c r="F270" s="278" t="n">
        <f aca="false">VLOOKUP($A270,[7]Sheet1!$A$1:$T$1000,13)</f>
        <v>4.11</v>
      </c>
      <c r="G270" s="278" t="n">
        <f aca="false">VLOOKUP($A270,[7]Sheet1!$A$1:$T$1000,14)</f>
        <v>4.845</v>
      </c>
    </row>
    <row r="271" customFormat="false" ht="11.25" hidden="false" customHeight="false" outlineLevel="0" collapsed="false">
      <c r="A271" s="59" t="n">
        <v>36670</v>
      </c>
      <c r="B271" s="11" t="n">
        <f aca="false">IF(A271&lt;&gt;"",MONTH(A271),0)</f>
        <v>5</v>
      </c>
      <c r="C271" s="278" t="n">
        <f aca="false">VLOOKUP($A271,[7]Sheet1!$A$1:$T$1000,2)</f>
        <v>3.775</v>
      </c>
      <c r="D271" s="278" t="n">
        <f aca="false">VLOOKUP($A271,[7]Sheet1!$A$1:$T$1000,3)</f>
        <v>3.63</v>
      </c>
      <c r="E271" s="278" t="n">
        <f aca="false">VLOOKUP($A271,[7]Sheet1!$A$1:$T$1000,4)</f>
        <v>4.215</v>
      </c>
      <c r="F271" s="278" t="n">
        <f aca="false">VLOOKUP($A271,[7]Sheet1!$A$1:$T$1000,13)</f>
        <v>3.705</v>
      </c>
      <c r="G271" s="278" t="n">
        <f aca="false">VLOOKUP($A271,[7]Sheet1!$A$1:$T$1000,14)</f>
        <v>4.185</v>
      </c>
    </row>
    <row r="272" customFormat="false" ht="11.25" hidden="false" customHeight="false" outlineLevel="0" collapsed="false">
      <c r="A272" s="59" t="n">
        <v>36671</v>
      </c>
      <c r="B272" s="11" t="n">
        <f aca="false">IF(A272&lt;&gt;"",MONTH(A272),0)</f>
        <v>5</v>
      </c>
      <c r="C272" s="278" t="n">
        <f aca="false">VLOOKUP($A272,[7]Sheet1!$A$1:$T$1000,2)</f>
        <v>3.795</v>
      </c>
      <c r="D272" s="278" t="n">
        <f aca="false">VLOOKUP($A272,[7]Sheet1!$A$1:$T$1000,3)</f>
        <v>3.645</v>
      </c>
      <c r="E272" s="278" t="n">
        <f aca="false">VLOOKUP($A272,[7]Sheet1!$A$1:$T$1000,4)</f>
        <v>4.15</v>
      </c>
      <c r="F272" s="278" t="n">
        <f aca="false">VLOOKUP($A272,[7]Sheet1!$A$1:$T$1000,13)</f>
        <v>3.67</v>
      </c>
      <c r="G272" s="278" t="n">
        <f aca="false">VLOOKUP($A272,[7]Sheet1!$A$1:$T$1000,14)</f>
        <v>4.21</v>
      </c>
    </row>
    <row r="273" customFormat="false" ht="11.25" hidden="false" customHeight="false" outlineLevel="0" collapsed="false">
      <c r="A273" s="59" t="n">
        <v>36672</v>
      </c>
      <c r="B273" s="11" t="n">
        <f aca="false">IF(A273&lt;&gt;"",MONTH(A273),0)</f>
        <v>5</v>
      </c>
      <c r="C273" s="278" t="n">
        <f aca="false">VLOOKUP($A273,[7]Sheet1!$A$1:$T$1000,2)</f>
        <v>4.04</v>
      </c>
      <c r="D273" s="278" t="n">
        <f aca="false">VLOOKUP($A273,[7]Sheet1!$A$1:$T$1000,3)</f>
        <v>3.865</v>
      </c>
      <c r="E273" s="278" t="n">
        <f aca="false">VLOOKUP($A273,[7]Sheet1!$A$1:$T$1000,4)</f>
        <v>4.3</v>
      </c>
      <c r="F273" s="278" t="n">
        <f aca="false">VLOOKUP($A273,[7]Sheet1!$A$1:$T$1000,13)</f>
        <v>3.79</v>
      </c>
      <c r="G273" s="278" t="n">
        <f aca="false">VLOOKUP($A273,[7]Sheet1!$A$1:$T$1000,14)</f>
        <v>4.455</v>
      </c>
    </row>
    <row r="274" customFormat="false" ht="11.25" hidden="false" customHeight="false" outlineLevel="0" collapsed="false">
      <c r="A274" s="59" t="n">
        <v>36673</v>
      </c>
      <c r="B274" s="11" t="n">
        <f aca="false">IF(A274&lt;&gt;"",MONTH(A274),0)</f>
        <v>5</v>
      </c>
      <c r="C274" s="278" t="n">
        <f aca="false">VLOOKUP($A274,[7]Sheet1!$A$1:$T$1000,2)</f>
        <v>4.02</v>
      </c>
      <c r="D274" s="278" t="n">
        <f aca="false">VLOOKUP($A274,[7]Sheet1!$A$1:$T$1000,3)</f>
        <v>3.75</v>
      </c>
      <c r="E274" s="278" t="n">
        <f aca="false">VLOOKUP($A274,[7]Sheet1!$A$1:$T$1000,4)</f>
        <v>4.225</v>
      </c>
      <c r="F274" s="278" t="n">
        <f aca="false">VLOOKUP($A274,[7]Sheet1!$A$1:$T$1000,13)</f>
        <v>3.765</v>
      </c>
      <c r="G274" s="278" t="n">
        <f aca="false">VLOOKUP($A274,[7]Sheet1!$A$1:$T$1000,14)</f>
        <v>4.12</v>
      </c>
    </row>
    <row r="275" customFormat="false" ht="11.25" hidden="false" customHeight="false" outlineLevel="0" collapsed="false">
      <c r="A275" s="59" t="n">
        <v>36674</v>
      </c>
      <c r="B275" s="11" t="n">
        <f aca="false">IF(A275&lt;&gt;"",MONTH(A275),0)</f>
        <v>5</v>
      </c>
      <c r="C275" s="278" t="n">
        <f aca="false">VLOOKUP($A275,[7]Sheet1!$A$1:$T$1000,2)</f>
        <v>4.02</v>
      </c>
      <c r="D275" s="278" t="n">
        <f aca="false">VLOOKUP($A275,[7]Sheet1!$A$1:$T$1000,3)</f>
        <v>3.75</v>
      </c>
      <c r="E275" s="278" t="n">
        <f aca="false">VLOOKUP($A275,[7]Sheet1!$A$1:$T$1000,4)</f>
        <v>4.225</v>
      </c>
      <c r="F275" s="278" t="n">
        <f aca="false">VLOOKUP($A275,[7]Sheet1!$A$1:$T$1000,13)</f>
        <v>3.765</v>
      </c>
      <c r="G275" s="278" t="n">
        <f aca="false">VLOOKUP($A275,[7]Sheet1!$A$1:$T$1000,14)</f>
        <v>4.12</v>
      </c>
    </row>
    <row r="276" customFormat="false" ht="11.25" hidden="false" customHeight="false" outlineLevel="0" collapsed="false">
      <c r="A276" s="59" t="n">
        <v>36675</v>
      </c>
      <c r="B276" s="11" t="n">
        <f aca="false">IF(A276&lt;&gt;"",MONTH(A276),0)</f>
        <v>5</v>
      </c>
      <c r="C276" s="278" t="n">
        <f aca="false">VLOOKUP($A276,[7]Sheet1!$A$1:$T$1000,2)</f>
        <v>4.02</v>
      </c>
      <c r="D276" s="278" t="n">
        <f aca="false">VLOOKUP($A276,[7]Sheet1!$A$1:$T$1000,3)</f>
        <v>3.75</v>
      </c>
      <c r="E276" s="278" t="n">
        <f aca="false">VLOOKUP($A276,[7]Sheet1!$A$1:$T$1000,4)</f>
        <v>4.225</v>
      </c>
      <c r="F276" s="278" t="n">
        <f aca="false">VLOOKUP($A276,[7]Sheet1!$A$1:$T$1000,13)</f>
        <v>3.765</v>
      </c>
      <c r="G276" s="278" t="n">
        <f aca="false">VLOOKUP($A276,[7]Sheet1!$A$1:$T$1000,14)</f>
        <v>4.12</v>
      </c>
    </row>
    <row r="277" customFormat="false" ht="11.25" hidden="false" customHeight="false" outlineLevel="0" collapsed="false">
      <c r="A277" s="59" t="n">
        <v>36676</v>
      </c>
      <c r="B277" s="11" t="n">
        <f aca="false">IF(A277&lt;&gt;"",MONTH(A277),0)</f>
        <v>5</v>
      </c>
      <c r="C277" s="278" t="n">
        <f aca="false">VLOOKUP($A277,[7]Sheet1!$A$1:$T$1000,2)</f>
        <v>4.02</v>
      </c>
      <c r="D277" s="278" t="n">
        <f aca="false">VLOOKUP($A277,[7]Sheet1!$A$1:$T$1000,3)</f>
        <v>3.75</v>
      </c>
      <c r="E277" s="278" t="n">
        <f aca="false">VLOOKUP($A277,[7]Sheet1!$A$1:$T$1000,4)</f>
        <v>4.225</v>
      </c>
      <c r="F277" s="278" t="n">
        <f aca="false">VLOOKUP($A277,[7]Sheet1!$A$1:$T$1000,13)</f>
        <v>3.765</v>
      </c>
      <c r="G277" s="278" t="n">
        <f aca="false">VLOOKUP($A277,[7]Sheet1!$A$1:$T$1000,14)</f>
        <v>4.12</v>
      </c>
    </row>
    <row r="278" customFormat="false" ht="11.25" hidden="false" customHeight="false" outlineLevel="0" collapsed="false">
      <c r="A278" s="59" t="n">
        <v>36677</v>
      </c>
      <c r="B278" s="11" t="n">
        <f aca="false">IF(A278&lt;&gt;"",MONTH(A278),0)</f>
        <v>5</v>
      </c>
      <c r="C278" s="278" t="str">
        <f aca="false">VLOOKUP($A278,[7]Sheet1!$A$1:$T$1000,2)</f>
        <v/>
      </c>
      <c r="D278" s="278" t="str">
        <f aca="false">VLOOKUP($A278,[7]Sheet1!$A$1:$T$1000,3)</f>
        <v/>
      </c>
      <c r="E278" s="278" t="str">
        <f aca="false">VLOOKUP($A278,[7]Sheet1!$A$1:$T$1000,4)</f>
        <v/>
      </c>
      <c r="F278" s="278" t="str">
        <f aca="false">VLOOKUP($A278,[7]Sheet1!$A$1:$T$1000,13)</f>
        <v/>
      </c>
      <c r="G278" s="278" t="str">
        <f aca="false">VLOOKUP($A278,[7]Sheet1!$A$1:$T$1000,14)</f>
        <v/>
      </c>
    </row>
    <row r="279" customFormat="false" ht="11.25" hidden="false" customHeight="false" outlineLevel="0" collapsed="false">
      <c r="A279" s="59" t="n">
        <v>36678</v>
      </c>
      <c r="B279" s="11" t="n">
        <f aca="false">IF(A279&lt;&gt;"",MONTH(A279),0)</f>
        <v>6</v>
      </c>
      <c r="C279" s="278" t="str">
        <f aca="false">VLOOKUP($A279,[7]Sheet1!$A$1:$T$1000,2)</f>
        <v/>
      </c>
      <c r="D279" s="278" t="str">
        <f aca="false">VLOOKUP($A279,[7]Sheet1!$A$1:$T$1000,3)</f>
        <v/>
      </c>
      <c r="E279" s="278" t="str">
        <f aca="false">VLOOKUP($A279,[7]Sheet1!$A$1:$T$1000,4)</f>
        <v/>
      </c>
      <c r="F279" s="278" t="str">
        <f aca="false">VLOOKUP($A279,[7]Sheet1!$A$1:$T$1000,13)</f>
        <v/>
      </c>
      <c r="G279" s="278" t="str">
        <f aca="false">VLOOKUP($A279,[7]Sheet1!$A$1:$T$1000,14)</f>
        <v/>
      </c>
    </row>
    <row r="280" customFormat="false" ht="11.25" hidden="false" customHeight="false" outlineLevel="0" collapsed="false">
      <c r="A280" s="59" t="n">
        <v>36679</v>
      </c>
      <c r="B280" s="11" t="n">
        <f aca="false">IF(A280&lt;&gt;"",MONTH(A280),0)</f>
        <v>6</v>
      </c>
      <c r="C280" s="278" t="str">
        <f aca="false">VLOOKUP($A280,[7]Sheet1!$A$1:$T$1000,2)</f>
        <v/>
      </c>
      <c r="D280" s="278" t="str">
        <f aca="false">VLOOKUP($A280,[7]Sheet1!$A$1:$T$1000,3)</f>
        <v/>
      </c>
      <c r="E280" s="278" t="str">
        <f aca="false">VLOOKUP($A280,[7]Sheet1!$A$1:$T$1000,4)</f>
        <v/>
      </c>
      <c r="F280" s="278" t="str">
        <f aca="false">VLOOKUP($A280,[7]Sheet1!$A$1:$T$1000,13)</f>
        <v/>
      </c>
      <c r="G280" s="278" t="str">
        <f aca="false">VLOOKUP($A280,[7]Sheet1!$A$1:$T$1000,14)</f>
        <v/>
      </c>
    </row>
    <row r="281" customFormat="false" ht="11.25" hidden="false" customHeight="false" outlineLevel="0" collapsed="false">
      <c r="A281" s="59" t="n">
        <v>36680</v>
      </c>
      <c r="B281" s="11" t="n">
        <f aca="false">IF(A281&lt;&gt;"",MONTH(A281),0)</f>
        <v>6</v>
      </c>
      <c r="C281" s="278" t="str">
        <f aca="false">VLOOKUP($A281,[7]Sheet1!$A$1:$T$1000,2)</f>
        <v/>
      </c>
      <c r="D281" s="278" t="str">
        <f aca="false">VLOOKUP($A281,[7]Sheet1!$A$1:$T$1000,3)</f>
        <v/>
      </c>
      <c r="E281" s="278" t="str">
        <f aca="false">VLOOKUP($A281,[7]Sheet1!$A$1:$T$1000,4)</f>
        <v/>
      </c>
      <c r="F281" s="278" t="str">
        <f aca="false">VLOOKUP($A281,[7]Sheet1!$A$1:$T$1000,13)</f>
        <v/>
      </c>
      <c r="G281" s="278" t="str">
        <f aca="false">VLOOKUP($A281,[7]Sheet1!$A$1:$T$1000,14)</f>
        <v/>
      </c>
    </row>
    <row r="282" customFormat="false" ht="11.25" hidden="false" customHeight="false" outlineLevel="0" collapsed="false">
      <c r="A282" s="59" t="n">
        <v>36681</v>
      </c>
      <c r="B282" s="11" t="n">
        <f aca="false">IF(A282&lt;&gt;"",MONTH(A282),0)</f>
        <v>6</v>
      </c>
      <c r="C282" s="278" t="str">
        <f aca="false">VLOOKUP($A282,[7]Sheet1!$A$1:$T$1000,2)</f>
        <v/>
      </c>
      <c r="D282" s="278" t="str">
        <f aca="false">VLOOKUP($A282,[7]Sheet1!$A$1:$T$1000,3)</f>
        <v/>
      </c>
      <c r="E282" s="278" t="str">
        <f aca="false">VLOOKUP($A282,[7]Sheet1!$A$1:$T$1000,4)</f>
        <v/>
      </c>
      <c r="F282" s="278" t="str">
        <f aca="false">VLOOKUP($A282,[7]Sheet1!$A$1:$T$1000,13)</f>
        <v/>
      </c>
      <c r="G282" s="278" t="str">
        <f aca="false">VLOOKUP($A282,[7]Sheet1!$A$1:$T$1000,14)</f>
        <v/>
      </c>
    </row>
    <row r="283" customFormat="false" ht="11.25" hidden="false" customHeight="false" outlineLevel="0" collapsed="false">
      <c r="A283" s="59" t="n">
        <v>36682</v>
      </c>
      <c r="B283" s="11" t="n">
        <f aca="false">IF(A283&lt;&gt;"",MONTH(A283),0)</f>
        <v>6</v>
      </c>
      <c r="C283" s="278" t="str">
        <f aca="false">VLOOKUP($A283,[7]Sheet1!$A$1:$T$1000,2)</f>
        <v/>
      </c>
      <c r="D283" s="278" t="str">
        <f aca="false">VLOOKUP($A283,[7]Sheet1!$A$1:$T$1000,3)</f>
        <v/>
      </c>
      <c r="E283" s="278" t="str">
        <f aca="false">VLOOKUP($A283,[7]Sheet1!$A$1:$T$1000,4)</f>
        <v/>
      </c>
      <c r="F283" s="278" t="str">
        <f aca="false">VLOOKUP($A283,[7]Sheet1!$A$1:$T$1000,13)</f>
        <v/>
      </c>
      <c r="G283" s="278" t="str">
        <f aca="false">VLOOKUP($A283,[7]Sheet1!$A$1:$T$1000,14)</f>
        <v/>
      </c>
    </row>
    <row r="284" customFormat="false" ht="11.25" hidden="false" customHeight="false" outlineLevel="0" collapsed="false">
      <c r="A284" s="59" t="n">
        <v>36683</v>
      </c>
      <c r="B284" s="11" t="n">
        <f aca="false">IF(A284&lt;&gt;"",MONTH(A284),0)</f>
        <v>6</v>
      </c>
      <c r="C284" s="278" t="str">
        <f aca="false">VLOOKUP($A284,[7]Sheet1!$A$1:$T$1000,2)</f>
        <v/>
      </c>
      <c r="D284" s="278" t="str">
        <f aca="false">VLOOKUP($A284,[7]Sheet1!$A$1:$T$1000,3)</f>
        <v/>
      </c>
      <c r="E284" s="278" t="str">
        <f aca="false">VLOOKUP($A284,[7]Sheet1!$A$1:$T$1000,4)</f>
        <v/>
      </c>
      <c r="F284" s="278" t="str">
        <f aca="false">VLOOKUP($A284,[7]Sheet1!$A$1:$T$1000,13)</f>
        <v/>
      </c>
      <c r="G284" s="278" t="str">
        <f aca="false">VLOOKUP($A284,[7]Sheet1!$A$1:$T$1000,14)</f>
        <v/>
      </c>
    </row>
    <row r="285" customFormat="false" ht="11.25" hidden="false" customHeight="false" outlineLevel="0" collapsed="false">
      <c r="A285" s="59" t="n">
        <v>36684</v>
      </c>
      <c r="B285" s="11" t="n">
        <f aca="false">IF(A285&lt;&gt;"",MONTH(A285),0)</f>
        <v>6</v>
      </c>
      <c r="C285" s="278" t="str">
        <f aca="false">VLOOKUP($A285,[7]Sheet1!$A$1:$T$1000,2)</f>
        <v/>
      </c>
      <c r="D285" s="278" t="str">
        <f aca="false">VLOOKUP($A285,[7]Sheet1!$A$1:$T$1000,3)</f>
        <v/>
      </c>
      <c r="E285" s="278" t="str">
        <f aca="false">VLOOKUP($A285,[7]Sheet1!$A$1:$T$1000,4)</f>
        <v/>
      </c>
      <c r="F285" s="278" t="str">
        <f aca="false">VLOOKUP($A285,[7]Sheet1!$A$1:$T$1000,13)</f>
        <v/>
      </c>
      <c r="G285" s="278" t="str">
        <f aca="false">VLOOKUP($A285,[7]Sheet1!$A$1:$T$1000,14)</f>
        <v/>
      </c>
    </row>
    <row r="286" customFormat="false" ht="11.25" hidden="false" customHeight="false" outlineLevel="0" collapsed="false">
      <c r="A286" s="59" t="n">
        <v>36685</v>
      </c>
      <c r="B286" s="11" t="n">
        <f aca="false">IF(A286&lt;&gt;"",MONTH(A286),0)</f>
        <v>6</v>
      </c>
      <c r="C286" s="278" t="str">
        <f aca="false">VLOOKUP($A286,[7]Sheet1!$A$1:$T$1000,2)</f>
        <v/>
      </c>
      <c r="D286" s="278" t="str">
        <f aca="false">VLOOKUP($A286,[7]Sheet1!$A$1:$T$1000,3)</f>
        <v/>
      </c>
      <c r="E286" s="278" t="str">
        <f aca="false">VLOOKUP($A286,[7]Sheet1!$A$1:$T$1000,4)</f>
        <v/>
      </c>
      <c r="F286" s="278" t="str">
        <f aca="false">VLOOKUP($A286,[7]Sheet1!$A$1:$T$1000,13)</f>
        <v/>
      </c>
      <c r="G286" s="278" t="str">
        <f aca="false">VLOOKUP($A286,[7]Sheet1!$A$1:$T$1000,14)</f>
        <v/>
      </c>
    </row>
    <row r="287" customFormat="false" ht="11.25" hidden="false" customHeight="false" outlineLevel="0" collapsed="false">
      <c r="A287" s="59" t="n">
        <v>36686</v>
      </c>
      <c r="B287" s="11" t="n">
        <f aca="false">IF(A287&lt;&gt;"",MONTH(A287),0)</f>
        <v>6</v>
      </c>
      <c r="C287" s="278" t="str">
        <f aca="false">VLOOKUP($A287,[7]Sheet1!$A$1:$T$1000,2)</f>
        <v/>
      </c>
      <c r="D287" s="278" t="str">
        <f aca="false">VLOOKUP($A287,[7]Sheet1!$A$1:$T$1000,3)</f>
        <v/>
      </c>
      <c r="E287" s="278" t="str">
        <f aca="false">VLOOKUP($A287,[7]Sheet1!$A$1:$T$1000,4)</f>
        <v/>
      </c>
      <c r="F287" s="278" t="str">
        <f aca="false">VLOOKUP($A287,[7]Sheet1!$A$1:$T$1000,13)</f>
        <v/>
      </c>
      <c r="G287" s="278" t="str">
        <f aca="false">VLOOKUP($A287,[7]Sheet1!$A$1:$T$1000,14)</f>
        <v/>
      </c>
    </row>
    <row r="288" customFormat="false" ht="11.25" hidden="false" customHeight="false" outlineLevel="0" collapsed="false">
      <c r="A288" s="59" t="n">
        <v>36687</v>
      </c>
      <c r="B288" s="11" t="n">
        <f aca="false">IF(A288&lt;&gt;"",MONTH(A288),0)</f>
        <v>6</v>
      </c>
      <c r="C288" s="278" t="str">
        <f aca="false">VLOOKUP($A288,[7]Sheet1!$A$1:$T$1000,2)</f>
        <v/>
      </c>
      <c r="D288" s="278" t="str">
        <f aca="false">VLOOKUP($A288,[7]Sheet1!$A$1:$T$1000,3)</f>
        <v/>
      </c>
      <c r="E288" s="278" t="str">
        <f aca="false">VLOOKUP($A288,[7]Sheet1!$A$1:$T$1000,4)</f>
        <v/>
      </c>
      <c r="F288" s="278" t="str">
        <f aca="false">VLOOKUP($A288,[7]Sheet1!$A$1:$T$1000,13)</f>
        <v/>
      </c>
      <c r="G288" s="278" t="str">
        <f aca="false">VLOOKUP($A288,[7]Sheet1!$A$1:$T$1000,14)</f>
        <v/>
      </c>
    </row>
    <row r="289" customFormat="false" ht="11.25" hidden="false" customHeight="false" outlineLevel="0" collapsed="false">
      <c r="A289" s="59" t="n">
        <v>36688</v>
      </c>
      <c r="B289" s="11" t="n">
        <f aca="false">IF(A289&lt;&gt;"",MONTH(A289),0)</f>
        <v>6</v>
      </c>
      <c r="C289" s="278" t="str">
        <f aca="false">VLOOKUP($A289,[7]Sheet1!$A$1:$T$1000,2)</f>
        <v/>
      </c>
      <c r="D289" s="278" t="str">
        <f aca="false">VLOOKUP($A289,[7]Sheet1!$A$1:$T$1000,3)</f>
        <v/>
      </c>
      <c r="E289" s="278" t="str">
        <f aca="false">VLOOKUP($A289,[7]Sheet1!$A$1:$T$1000,4)</f>
        <v/>
      </c>
      <c r="F289" s="278" t="str">
        <f aca="false">VLOOKUP($A289,[7]Sheet1!$A$1:$T$1000,13)</f>
        <v/>
      </c>
      <c r="G289" s="278" t="str">
        <f aca="false">VLOOKUP($A289,[7]Sheet1!$A$1:$T$1000,14)</f>
        <v/>
      </c>
    </row>
    <row r="290" customFormat="false" ht="11.25" hidden="false" customHeight="false" outlineLevel="0" collapsed="false">
      <c r="A290" s="59" t="n">
        <v>36689</v>
      </c>
      <c r="B290" s="11" t="n">
        <f aca="false">IF(A290&lt;&gt;"",MONTH(A290),0)</f>
        <v>6</v>
      </c>
      <c r="C290" s="278" t="str">
        <f aca="false">VLOOKUP($A290,[7]Sheet1!$A$1:$T$1000,2)</f>
        <v/>
      </c>
      <c r="D290" s="278" t="str">
        <f aca="false">VLOOKUP($A290,[7]Sheet1!$A$1:$T$1000,3)</f>
        <v/>
      </c>
      <c r="E290" s="278" t="str">
        <f aca="false">VLOOKUP($A290,[7]Sheet1!$A$1:$T$1000,4)</f>
        <v/>
      </c>
      <c r="F290" s="278" t="str">
        <f aca="false">VLOOKUP($A290,[7]Sheet1!$A$1:$T$1000,13)</f>
        <v/>
      </c>
      <c r="G290" s="278" t="str">
        <f aca="false">VLOOKUP($A290,[7]Sheet1!$A$1:$T$1000,14)</f>
        <v/>
      </c>
    </row>
    <row r="291" customFormat="false" ht="11.25" hidden="false" customHeight="false" outlineLevel="0" collapsed="false">
      <c r="A291" s="59" t="n">
        <v>36690</v>
      </c>
      <c r="B291" s="11" t="n">
        <f aca="false">IF(A291&lt;&gt;"",MONTH(A291),0)</f>
        <v>6</v>
      </c>
      <c r="C291" s="278" t="str">
        <f aca="false">VLOOKUP($A291,[7]Sheet1!$A$1:$T$1000,2)</f>
        <v/>
      </c>
      <c r="D291" s="278" t="str">
        <f aca="false">VLOOKUP($A291,[7]Sheet1!$A$1:$T$1000,3)</f>
        <v/>
      </c>
      <c r="E291" s="278" t="str">
        <f aca="false">VLOOKUP($A291,[7]Sheet1!$A$1:$T$1000,4)</f>
        <v/>
      </c>
      <c r="F291" s="278" t="str">
        <f aca="false">VLOOKUP($A291,[7]Sheet1!$A$1:$T$1000,13)</f>
        <v/>
      </c>
      <c r="G291" s="278" t="str">
        <f aca="false">VLOOKUP($A291,[7]Sheet1!$A$1:$T$1000,14)</f>
        <v/>
      </c>
    </row>
    <row r="292" customFormat="false" ht="11.25" hidden="false" customHeight="false" outlineLevel="0" collapsed="false">
      <c r="A292" s="59" t="n">
        <v>36691</v>
      </c>
      <c r="B292" s="11" t="n">
        <f aca="false">IF(A292&lt;&gt;"",MONTH(A292),0)</f>
        <v>6</v>
      </c>
      <c r="C292" s="278" t="str">
        <f aca="false">VLOOKUP($A292,[7]Sheet1!$A$1:$T$1000,2)</f>
        <v/>
      </c>
      <c r="D292" s="278" t="str">
        <f aca="false">VLOOKUP($A292,[7]Sheet1!$A$1:$T$1000,3)</f>
        <v/>
      </c>
      <c r="E292" s="278" t="str">
        <f aca="false">VLOOKUP($A292,[7]Sheet1!$A$1:$T$1000,4)</f>
        <v/>
      </c>
      <c r="F292" s="278" t="str">
        <f aca="false">VLOOKUP($A292,[7]Sheet1!$A$1:$T$1000,13)</f>
        <v/>
      </c>
      <c r="G292" s="278" t="str">
        <f aca="false">VLOOKUP($A292,[7]Sheet1!$A$1:$T$1000,14)</f>
        <v/>
      </c>
    </row>
    <row r="293" customFormat="false" ht="11.25" hidden="false" customHeight="false" outlineLevel="0" collapsed="false">
      <c r="A293" s="59" t="n">
        <v>36692</v>
      </c>
      <c r="B293" s="11" t="n">
        <f aca="false">IF(A293&lt;&gt;"",MONTH(A293),0)</f>
        <v>6</v>
      </c>
      <c r="C293" s="278" t="str">
        <f aca="false">VLOOKUP($A293,[7]Sheet1!$A$1:$T$1000,2)</f>
        <v/>
      </c>
      <c r="D293" s="278" t="str">
        <f aca="false">VLOOKUP($A293,[7]Sheet1!$A$1:$T$1000,3)</f>
        <v/>
      </c>
      <c r="E293" s="278" t="str">
        <f aca="false">VLOOKUP($A293,[7]Sheet1!$A$1:$T$1000,4)</f>
        <v/>
      </c>
      <c r="F293" s="278" t="str">
        <f aca="false">VLOOKUP($A293,[7]Sheet1!$A$1:$T$1000,13)</f>
        <v/>
      </c>
      <c r="G293" s="278" t="str">
        <f aca="false">VLOOKUP($A293,[7]Sheet1!$A$1:$T$1000,14)</f>
        <v/>
      </c>
    </row>
    <row r="294" customFormat="false" ht="11.25" hidden="false" customHeight="false" outlineLevel="0" collapsed="false">
      <c r="A294" s="59" t="n">
        <v>36693</v>
      </c>
      <c r="B294" s="11" t="n">
        <f aca="false">IF(A294&lt;&gt;"",MONTH(A294),0)</f>
        <v>6</v>
      </c>
      <c r="C294" s="278" t="str">
        <f aca="false">VLOOKUP($A294,[7]Sheet1!$A$1:$T$1000,2)</f>
        <v/>
      </c>
      <c r="D294" s="278" t="str">
        <f aca="false">VLOOKUP($A294,[7]Sheet1!$A$1:$T$1000,3)</f>
        <v/>
      </c>
      <c r="E294" s="278" t="str">
        <f aca="false">VLOOKUP($A294,[7]Sheet1!$A$1:$T$1000,4)</f>
        <v/>
      </c>
      <c r="F294" s="278" t="str">
        <f aca="false">VLOOKUP($A294,[7]Sheet1!$A$1:$T$1000,13)</f>
        <v/>
      </c>
      <c r="G294" s="278" t="str">
        <f aca="false">VLOOKUP($A294,[7]Sheet1!$A$1:$T$1000,14)</f>
        <v/>
      </c>
    </row>
    <row r="295" customFormat="false" ht="11.25" hidden="false" customHeight="false" outlineLevel="0" collapsed="false">
      <c r="A295" s="59" t="n">
        <v>36694</v>
      </c>
      <c r="B295" s="11" t="n">
        <f aca="false">IF(A295&lt;&gt;"",MONTH(A295),0)</f>
        <v>6</v>
      </c>
      <c r="C295" s="278" t="str">
        <f aca="false">VLOOKUP($A295,[7]Sheet1!$A$1:$T$1000,2)</f>
        <v/>
      </c>
      <c r="D295" s="278" t="str">
        <f aca="false">VLOOKUP($A295,[7]Sheet1!$A$1:$T$1000,3)</f>
        <v/>
      </c>
      <c r="E295" s="278" t="str">
        <f aca="false">VLOOKUP($A295,[7]Sheet1!$A$1:$T$1000,4)</f>
        <v/>
      </c>
      <c r="F295" s="278" t="str">
        <f aca="false">VLOOKUP($A295,[7]Sheet1!$A$1:$T$1000,13)</f>
        <v/>
      </c>
      <c r="G295" s="278" t="str">
        <f aca="false">VLOOKUP($A295,[7]Sheet1!$A$1:$T$1000,14)</f>
        <v/>
      </c>
    </row>
    <row r="296" customFormat="false" ht="11.25" hidden="false" customHeight="false" outlineLevel="0" collapsed="false">
      <c r="A296" s="59" t="n">
        <v>36695</v>
      </c>
      <c r="B296" s="11" t="n">
        <f aca="false">IF(A296&lt;&gt;"",MONTH(A296),0)</f>
        <v>6</v>
      </c>
      <c r="C296" s="278" t="str">
        <f aca="false">VLOOKUP($A296,[7]Sheet1!$A$1:$T$1000,2)</f>
        <v/>
      </c>
      <c r="D296" s="278" t="str">
        <f aca="false">VLOOKUP($A296,[7]Sheet1!$A$1:$T$1000,3)</f>
        <v/>
      </c>
      <c r="E296" s="278" t="str">
        <f aca="false">VLOOKUP($A296,[7]Sheet1!$A$1:$T$1000,4)</f>
        <v/>
      </c>
      <c r="F296" s="278" t="str">
        <f aca="false">VLOOKUP($A296,[7]Sheet1!$A$1:$T$1000,13)</f>
        <v/>
      </c>
      <c r="G296" s="278" t="str">
        <f aca="false">VLOOKUP($A296,[7]Sheet1!$A$1:$T$1000,14)</f>
        <v/>
      </c>
    </row>
    <row r="297" customFormat="false" ht="11.25" hidden="false" customHeight="false" outlineLevel="0" collapsed="false">
      <c r="A297" s="59" t="n">
        <v>36696</v>
      </c>
      <c r="B297" s="11" t="n">
        <f aca="false">IF(A297&lt;&gt;"",MONTH(A297),0)</f>
        <v>6</v>
      </c>
      <c r="C297" s="278" t="str">
        <f aca="false">VLOOKUP($A297,[7]Sheet1!$A$1:$T$1000,2)</f>
        <v/>
      </c>
      <c r="D297" s="278" t="str">
        <f aca="false">VLOOKUP($A297,[7]Sheet1!$A$1:$T$1000,3)</f>
        <v/>
      </c>
      <c r="E297" s="278" t="str">
        <f aca="false">VLOOKUP($A297,[7]Sheet1!$A$1:$T$1000,4)</f>
        <v/>
      </c>
      <c r="F297" s="278" t="str">
        <f aca="false">VLOOKUP($A297,[7]Sheet1!$A$1:$T$1000,13)</f>
        <v/>
      </c>
      <c r="G297" s="278" t="str">
        <f aca="false">VLOOKUP($A297,[7]Sheet1!$A$1:$T$1000,14)</f>
        <v/>
      </c>
    </row>
    <row r="298" customFormat="false" ht="11.25" hidden="false" customHeight="false" outlineLevel="0" collapsed="false">
      <c r="A298" s="59" t="n">
        <v>36697</v>
      </c>
      <c r="B298" s="11" t="n">
        <f aca="false">IF(A298&lt;&gt;"",MONTH(A298),0)</f>
        <v>6</v>
      </c>
      <c r="C298" s="278" t="str">
        <f aca="false">VLOOKUP($A298,[7]Sheet1!$A$1:$T$1000,2)</f>
        <v/>
      </c>
      <c r="D298" s="278" t="str">
        <f aca="false">VLOOKUP($A298,[7]Sheet1!$A$1:$T$1000,3)</f>
        <v/>
      </c>
      <c r="E298" s="278" t="str">
        <f aca="false">VLOOKUP($A298,[7]Sheet1!$A$1:$T$1000,4)</f>
        <v/>
      </c>
      <c r="F298" s="278" t="str">
        <f aca="false">VLOOKUP($A298,[7]Sheet1!$A$1:$T$1000,13)</f>
        <v/>
      </c>
      <c r="G298" s="278" t="str">
        <f aca="false">VLOOKUP($A298,[7]Sheet1!$A$1:$T$1000,14)</f>
        <v/>
      </c>
    </row>
    <row r="299" customFormat="false" ht="11.25" hidden="false" customHeight="false" outlineLevel="0" collapsed="false">
      <c r="A299" s="59" t="n">
        <v>36698</v>
      </c>
      <c r="B299" s="11" t="n">
        <f aca="false">IF(A299&lt;&gt;"",MONTH(A299),0)</f>
        <v>6</v>
      </c>
      <c r="C299" s="278" t="str">
        <f aca="false">VLOOKUP($A299,[7]Sheet1!$A$1:$T$1000,2)</f>
        <v/>
      </c>
      <c r="D299" s="278" t="str">
        <f aca="false">VLOOKUP($A299,[7]Sheet1!$A$1:$T$1000,3)</f>
        <v/>
      </c>
      <c r="E299" s="278" t="str">
        <f aca="false">VLOOKUP($A299,[7]Sheet1!$A$1:$T$1000,4)</f>
        <v/>
      </c>
      <c r="F299" s="278" t="str">
        <f aca="false">VLOOKUP($A299,[7]Sheet1!$A$1:$T$1000,13)</f>
        <v/>
      </c>
      <c r="G299" s="278" t="str">
        <f aca="false">VLOOKUP($A299,[7]Sheet1!$A$1:$T$1000,14)</f>
        <v/>
      </c>
    </row>
    <row r="300" customFormat="false" ht="11.25" hidden="false" customHeight="false" outlineLevel="0" collapsed="false">
      <c r="A300" s="59" t="n">
        <v>36699</v>
      </c>
      <c r="B300" s="11" t="n">
        <f aca="false">IF(A300&lt;&gt;"",MONTH(A300),0)</f>
        <v>6</v>
      </c>
      <c r="C300" s="278" t="str">
        <f aca="false">VLOOKUP($A300,[7]Sheet1!$A$1:$T$1000,2)</f>
        <v/>
      </c>
      <c r="D300" s="278" t="str">
        <f aca="false">VLOOKUP($A300,[7]Sheet1!$A$1:$T$1000,3)</f>
        <v/>
      </c>
      <c r="E300" s="278" t="str">
        <f aca="false">VLOOKUP($A300,[7]Sheet1!$A$1:$T$1000,4)</f>
        <v/>
      </c>
      <c r="F300" s="278" t="str">
        <f aca="false">VLOOKUP($A300,[7]Sheet1!$A$1:$T$1000,13)</f>
        <v/>
      </c>
      <c r="G300" s="278" t="str">
        <f aca="false">VLOOKUP($A300,[7]Sheet1!$A$1:$T$1000,14)</f>
        <v/>
      </c>
    </row>
    <row r="301" customFormat="false" ht="11.25" hidden="false" customHeight="false" outlineLevel="0" collapsed="false">
      <c r="A301" s="59" t="n">
        <v>36700</v>
      </c>
      <c r="B301" s="11" t="n">
        <f aca="false">IF(A301&lt;&gt;"",MONTH(A301),0)</f>
        <v>6</v>
      </c>
      <c r="C301" s="278" t="str">
        <f aca="false">VLOOKUP($A301,[7]Sheet1!$A$1:$T$1000,2)</f>
        <v/>
      </c>
      <c r="D301" s="278" t="str">
        <f aca="false">VLOOKUP($A301,[7]Sheet1!$A$1:$T$1000,3)</f>
        <v/>
      </c>
      <c r="E301" s="278" t="str">
        <f aca="false">VLOOKUP($A301,[7]Sheet1!$A$1:$T$1000,4)</f>
        <v/>
      </c>
      <c r="F301" s="278" t="str">
        <f aca="false">VLOOKUP($A301,[7]Sheet1!$A$1:$T$1000,13)</f>
        <v/>
      </c>
      <c r="G301" s="278" t="str">
        <f aca="false">VLOOKUP($A301,[7]Sheet1!$A$1:$T$1000,14)</f>
        <v/>
      </c>
    </row>
    <row r="302" customFormat="false" ht="11.25" hidden="false" customHeight="false" outlineLevel="0" collapsed="false">
      <c r="A302" s="59" t="n">
        <v>36701</v>
      </c>
      <c r="B302" s="11" t="n">
        <f aca="false">IF(A302&lt;&gt;"",MONTH(A302),0)</f>
        <v>6</v>
      </c>
      <c r="C302" s="278" t="str">
        <f aca="false">VLOOKUP($A302,[7]Sheet1!$A$1:$T$1000,2)</f>
        <v/>
      </c>
      <c r="D302" s="278" t="str">
        <f aca="false">VLOOKUP($A302,[7]Sheet1!$A$1:$T$1000,3)</f>
        <v/>
      </c>
      <c r="E302" s="278" t="str">
        <f aca="false">VLOOKUP($A302,[7]Sheet1!$A$1:$T$1000,4)</f>
        <v/>
      </c>
      <c r="F302" s="278" t="str">
        <f aca="false">VLOOKUP($A302,[7]Sheet1!$A$1:$T$1000,13)</f>
        <v/>
      </c>
      <c r="G302" s="278" t="str">
        <f aca="false">VLOOKUP($A302,[7]Sheet1!$A$1:$T$1000,14)</f>
        <v/>
      </c>
    </row>
    <row r="303" customFormat="false" ht="11.25" hidden="false" customHeight="false" outlineLevel="0" collapsed="false">
      <c r="A303" s="59" t="n">
        <v>36702</v>
      </c>
      <c r="B303" s="11" t="n">
        <f aca="false">IF(A303&lt;&gt;"",MONTH(A303),0)</f>
        <v>6</v>
      </c>
      <c r="C303" s="278" t="str">
        <f aca="false">VLOOKUP($A303,[7]Sheet1!$A$1:$T$1000,2)</f>
        <v/>
      </c>
      <c r="D303" s="278" t="str">
        <f aca="false">VLOOKUP($A303,[7]Sheet1!$A$1:$T$1000,3)</f>
        <v/>
      </c>
      <c r="E303" s="278" t="str">
        <f aca="false">VLOOKUP($A303,[7]Sheet1!$A$1:$T$1000,4)</f>
        <v/>
      </c>
      <c r="F303" s="278" t="str">
        <f aca="false">VLOOKUP($A303,[7]Sheet1!$A$1:$T$1000,13)</f>
        <v/>
      </c>
      <c r="G303" s="278" t="str">
        <f aca="false">VLOOKUP($A303,[7]Sheet1!$A$1:$T$1000,14)</f>
        <v/>
      </c>
    </row>
    <row r="304" customFormat="false" ht="11.25" hidden="false" customHeight="false" outlineLevel="0" collapsed="false">
      <c r="A304" s="59" t="n">
        <v>36703</v>
      </c>
      <c r="B304" s="11" t="n">
        <f aca="false">IF(A304&lt;&gt;"",MONTH(A304),0)</f>
        <v>6</v>
      </c>
      <c r="C304" s="278" t="str">
        <f aca="false">VLOOKUP($A304,[7]Sheet1!$A$1:$T$1000,2)</f>
        <v/>
      </c>
      <c r="D304" s="278" t="str">
        <f aca="false">VLOOKUP($A304,[7]Sheet1!$A$1:$T$1000,3)</f>
        <v/>
      </c>
      <c r="E304" s="278" t="str">
        <f aca="false">VLOOKUP($A304,[7]Sheet1!$A$1:$T$1000,4)</f>
        <v/>
      </c>
      <c r="F304" s="278" t="str">
        <f aca="false">VLOOKUP($A304,[7]Sheet1!$A$1:$T$1000,13)</f>
        <v/>
      </c>
      <c r="G304" s="278" t="str">
        <f aca="false">VLOOKUP($A304,[7]Sheet1!$A$1:$T$1000,14)</f>
        <v/>
      </c>
    </row>
    <row r="305" customFormat="false" ht="11.25" hidden="false" customHeight="false" outlineLevel="0" collapsed="false">
      <c r="A305" s="59" t="n">
        <v>36704</v>
      </c>
      <c r="B305" s="11" t="n">
        <f aca="false">IF(A305&lt;&gt;"",MONTH(A305),0)</f>
        <v>6</v>
      </c>
      <c r="C305" s="278" t="str">
        <f aca="false">VLOOKUP($A305,[7]Sheet1!$A$1:$T$1000,2)</f>
        <v/>
      </c>
      <c r="D305" s="278" t="str">
        <f aca="false">VLOOKUP($A305,[7]Sheet1!$A$1:$T$1000,3)</f>
        <v/>
      </c>
      <c r="E305" s="278" t="str">
        <f aca="false">VLOOKUP($A305,[7]Sheet1!$A$1:$T$1000,4)</f>
        <v/>
      </c>
      <c r="F305" s="278" t="str">
        <f aca="false">VLOOKUP($A305,[7]Sheet1!$A$1:$T$1000,13)</f>
        <v/>
      </c>
      <c r="G305" s="278" t="str">
        <f aca="false">VLOOKUP($A305,[7]Sheet1!$A$1:$T$1000,14)</f>
        <v/>
      </c>
    </row>
    <row r="306" customFormat="false" ht="11.25" hidden="false" customHeight="false" outlineLevel="0" collapsed="false">
      <c r="A306" s="59" t="n">
        <v>36705</v>
      </c>
      <c r="B306" s="11" t="n">
        <f aca="false">IF(A306&lt;&gt;"",MONTH(A306),0)</f>
        <v>6</v>
      </c>
      <c r="C306" s="278" t="str">
        <f aca="false">VLOOKUP($A306,[7]Sheet1!$A$1:$T$1000,2)</f>
        <v/>
      </c>
      <c r="D306" s="278" t="str">
        <f aca="false">VLOOKUP($A306,[7]Sheet1!$A$1:$T$1000,3)</f>
        <v/>
      </c>
      <c r="E306" s="278" t="str">
        <f aca="false">VLOOKUP($A306,[7]Sheet1!$A$1:$T$1000,4)</f>
        <v/>
      </c>
      <c r="F306" s="278" t="str">
        <f aca="false">VLOOKUP($A306,[7]Sheet1!$A$1:$T$1000,13)</f>
        <v/>
      </c>
      <c r="G306" s="278" t="str">
        <f aca="false">VLOOKUP($A306,[7]Sheet1!$A$1:$T$1000,14)</f>
        <v/>
      </c>
    </row>
    <row r="307" customFormat="false" ht="11.25" hidden="false" customHeight="false" outlineLevel="0" collapsed="false">
      <c r="A307" s="59" t="n">
        <v>36706</v>
      </c>
      <c r="B307" s="11" t="n">
        <f aca="false">IF(A307&lt;&gt;"",MONTH(A307),0)</f>
        <v>6</v>
      </c>
      <c r="C307" s="278" t="str">
        <f aca="false">VLOOKUP($A307,[7]Sheet1!$A$1:$T$1000,2)</f>
        <v/>
      </c>
      <c r="D307" s="278" t="str">
        <f aca="false">VLOOKUP($A307,[7]Sheet1!$A$1:$T$1000,3)</f>
        <v/>
      </c>
      <c r="E307" s="278" t="str">
        <f aca="false">VLOOKUP($A307,[7]Sheet1!$A$1:$T$1000,4)</f>
        <v/>
      </c>
      <c r="F307" s="278" t="str">
        <f aca="false">VLOOKUP($A307,[7]Sheet1!$A$1:$T$1000,13)</f>
        <v/>
      </c>
      <c r="G307" s="278" t="str">
        <f aca="false">VLOOKUP($A307,[7]Sheet1!$A$1:$T$1000,14)</f>
        <v/>
      </c>
    </row>
    <row r="308" customFormat="false" ht="11.25" hidden="false" customHeight="false" outlineLevel="0" collapsed="false">
      <c r="A308" s="59" t="n">
        <v>36707</v>
      </c>
      <c r="B308" s="11" t="n">
        <f aca="false">IF(A308&lt;&gt;"",MONTH(A308),0)</f>
        <v>6</v>
      </c>
      <c r="C308" s="278" t="str">
        <f aca="false">VLOOKUP($A308,[7]Sheet1!$A$1:$T$1000,2)</f>
        <v/>
      </c>
      <c r="D308" s="278" t="str">
        <f aca="false">VLOOKUP($A308,[7]Sheet1!$A$1:$T$1000,3)</f>
        <v/>
      </c>
      <c r="E308" s="278" t="str">
        <f aca="false">VLOOKUP($A308,[7]Sheet1!$A$1:$T$1000,4)</f>
        <v/>
      </c>
      <c r="F308" s="278" t="str">
        <f aca="false">VLOOKUP($A308,[7]Sheet1!$A$1:$T$1000,13)</f>
        <v/>
      </c>
      <c r="G308" s="278" t="str">
        <f aca="false">VLOOKUP($A308,[7]Sheet1!$A$1:$T$1000,14)</f>
        <v/>
      </c>
    </row>
    <row r="309" customFormat="false" ht="11.25" hidden="false" customHeight="false" outlineLevel="0" collapsed="false">
      <c r="A309" s="59" t="n">
        <v>36708</v>
      </c>
      <c r="B309" s="11" t="n">
        <f aca="false">IF(A309&lt;&gt;"",MONTH(A309),0)</f>
        <v>7</v>
      </c>
      <c r="C309" s="278" t="str">
        <f aca="false">VLOOKUP($A309,[7]Sheet1!$A$1:$T$1000,2)</f>
        <v/>
      </c>
      <c r="D309" s="278" t="str">
        <f aca="false">VLOOKUP($A309,[7]Sheet1!$A$1:$T$1000,3)</f>
        <v/>
      </c>
      <c r="E309" s="278" t="str">
        <f aca="false">VLOOKUP($A309,[7]Sheet1!$A$1:$T$1000,4)</f>
        <v/>
      </c>
      <c r="F309" s="278" t="str">
        <f aca="false">VLOOKUP($A309,[7]Sheet1!$A$1:$T$1000,13)</f>
        <v/>
      </c>
      <c r="G309" s="278" t="str">
        <f aca="false">VLOOKUP($A309,[7]Sheet1!$A$1:$T$1000,14)</f>
        <v/>
      </c>
    </row>
    <row r="310" customFormat="false" ht="11.25" hidden="false" customHeight="false" outlineLevel="0" collapsed="false">
      <c r="A310" s="59" t="n">
        <v>36709</v>
      </c>
      <c r="B310" s="11" t="n">
        <f aca="false">IF(A310&lt;&gt;"",MONTH(A310),0)</f>
        <v>7</v>
      </c>
      <c r="C310" s="278" t="str">
        <f aca="false">VLOOKUP($A310,[7]Sheet1!$A$1:$T$1000,2)</f>
        <v/>
      </c>
      <c r="D310" s="278" t="str">
        <f aca="false">VLOOKUP($A310,[7]Sheet1!$A$1:$T$1000,3)</f>
        <v/>
      </c>
      <c r="E310" s="278" t="str">
        <f aca="false">VLOOKUP($A310,[7]Sheet1!$A$1:$T$1000,4)</f>
        <v/>
      </c>
      <c r="F310" s="278" t="str">
        <f aca="false">VLOOKUP($A310,[7]Sheet1!$A$1:$T$1000,13)</f>
        <v/>
      </c>
      <c r="G310" s="278" t="str">
        <f aca="false">VLOOKUP($A310,[7]Sheet1!$A$1:$T$1000,14)</f>
        <v/>
      </c>
    </row>
    <row r="311" customFormat="false" ht="11.25" hidden="false" customHeight="false" outlineLevel="0" collapsed="false">
      <c r="A311" s="59" t="n">
        <v>36710</v>
      </c>
      <c r="B311" s="11" t="n">
        <f aca="false">IF(A311&lt;&gt;"",MONTH(A311),0)</f>
        <v>7</v>
      </c>
      <c r="C311" s="278" t="str">
        <f aca="false">VLOOKUP($A311,[7]Sheet1!$A$1:$T$1000,2)</f>
        <v/>
      </c>
      <c r="D311" s="278" t="str">
        <f aca="false">VLOOKUP($A311,[7]Sheet1!$A$1:$T$1000,3)</f>
        <v/>
      </c>
      <c r="E311" s="278" t="str">
        <f aca="false">VLOOKUP($A311,[7]Sheet1!$A$1:$T$1000,4)</f>
        <v/>
      </c>
      <c r="F311" s="278" t="str">
        <f aca="false">VLOOKUP($A311,[7]Sheet1!$A$1:$T$1000,13)</f>
        <v/>
      </c>
      <c r="G311" s="278" t="str">
        <f aca="false">VLOOKUP($A311,[7]Sheet1!$A$1:$T$1000,14)</f>
        <v/>
      </c>
    </row>
    <row r="312" customFormat="false" ht="11.25" hidden="false" customHeight="false" outlineLevel="0" collapsed="false">
      <c r="A312" s="59" t="n">
        <v>36711</v>
      </c>
      <c r="B312" s="11" t="n">
        <f aca="false">IF(A312&lt;&gt;"",MONTH(A312),0)</f>
        <v>7</v>
      </c>
      <c r="C312" s="278" t="str">
        <f aca="false">VLOOKUP($A312,[7]Sheet1!$A$1:$T$1000,2)</f>
        <v/>
      </c>
      <c r="D312" s="278" t="str">
        <f aca="false">VLOOKUP($A312,[7]Sheet1!$A$1:$T$1000,3)</f>
        <v/>
      </c>
      <c r="E312" s="278" t="str">
        <f aca="false">VLOOKUP($A312,[7]Sheet1!$A$1:$T$1000,4)</f>
        <v/>
      </c>
      <c r="F312" s="278" t="str">
        <f aca="false">VLOOKUP($A312,[7]Sheet1!$A$1:$T$1000,13)</f>
        <v/>
      </c>
      <c r="G312" s="278" t="str">
        <f aca="false">VLOOKUP($A312,[7]Sheet1!$A$1:$T$1000,14)</f>
        <v/>
      </c>
    </row>
    <row r="313" customFormat="false" ht="11.25" hidden="false" customHeight="false" outlineLevel="0" collapsed="false">
      <c r="A313" s="59" t="n">
        <v>36712</v>
      </c>
      <c r="B313" s="11" t="n">
        <f aca="false">IF(A313&lt;&gt;"",MONTH(A313),0)</f>
        <v>7</v>
      </c>
      <c r="C313" s="278" t="str">
        <f aca="false">VLOOKUP($A313,[7]Sheet1!$A$1:$T$1000,2)</f>
        <v/>
      </c>
      <c r="D313" s="278" t="str">
        <f aca="false">VLOOKUP($A313,[7]Sheet1!$A$1:$T$1000,3)</f>
        <v/>
      </c>
      <c r="E313" s="278" t="str">
        <f aca="false">VLOOKUP($A313,[7]Sheet1!$A$1:$T$1000,4)</f>
        <v/>
      </c>
      <c r="F313" s="278" t="str">
        <f aca="false">VLOOKUP($A313,[7]Sheet1!$A$1:$T$1000,13)</f>
        <v/>
      </c>
      <c r="G313" s="278" t="str">
        <f aca="false">VLOOKUP($A313,[7]Sheet1!$A$1:$T$1000,14)</f>
        <v/>
      </c>
    </row>
    <row r="314" customFormat="false" ht="11.25" hidden="false" customHeight="false" outlineLevel="0" collapsed="false">
      <c r="A314" s="59" t="n">
        <v>36713</v>
      </c>
      <c r="B314" s="11" t="n">
        <f aca="false">IF(A314&lt;&gt;"",MONTH(A314),0)</f>
        <v>7</v>
      </c>
      <c r="C314" s="278" t="str">
        <f aca="false">VLOOKUP($A314,[7]Sheet1!$A$1:$T$1000,2)</f>
        <v/>
      </c>
      <c r="D314" s="278" t="str">
        <f aca="false">VLOOKUP($A314,[7]Sheet1!$A$1:$T$1000,3)</f>
        <v/>
      </c>
      <c r="E314" s="278" t="str">
        <f aca="false">VLOOKUP($A314,[7]Sheet1!$A$1:$T$1000,4)</f>
        <v/>
      </c>
      <c r="F314" s="278" t="str">
        <f aca="false">VLOOKUP($A314,[7]Sheet1!$A$1:$T$1000,13)</f>
        <v/>
      </c>
      <c r="G314" s="278" t="str">
        <f aca="false">VLOOKUP($A314,[7]Sheet1!$A$1:$T$1000,14)</f>
        <v/>
      </c>
    </row>
    <row r="315" customFormat="false" ht="11.25" hidden="false" customHeight="false" outlineLevel="0" collapsed="false">
      <c r="A315" s="59" t="n">
        <v>36714</v>
      </c>
      <c r="B315" s="11" t="n">
        <f aca="false">IF(A315&lt;&gt;"",MONTH(A315),0)</f>
        <v>7</v>
      </c>
      <c r="C315" s="278" t="str">
        <f aca="false">VLOOKUP($A315,[7]Sheet1!$A$1:$T$1000,2)</f>
        <v/>
      </c>
      <c r="D315" s="278" t="str">
        <f aca="false">VLOOKUP($A315,[7]Sheet1!$A$1:$T$1000,3)</f>
        <v/>
      </c>
      <c r="E315" s="278" t="str">
        <f aca="false">VLOOKUP($A315,[7]Sheet1!$A$1:$T$1000,4)</f>
        <v/>
      </c>
      <c r="F315" s="278" t="str">
        <f aca="false">VLOOKUP($A315,[7]Sheet1!$A$1:$T$1000,13)</f>
        <v/>
      </c>
      <c r="G315" s="278" t="str">
        <f aca="false">VLOOKUP($A315,[7]Sheet1!$A$1:$T$1000,14)</f>
        <v/>
      </c>
    </row>
    <row r="316" customFormat="false" ht="11.25" hidden="false" customHeight="false" outlineLevel="0" collapsed="false">
      <c r="A316" s="59" t="n">
        <v>36715</v>
      </c>
      <c r="B316" s="11" t="n">
        <f aca="false">IF(A316&lt;&gt;"",MONTH(A316),0)</f>
        <v>7</v>
      </c>
      <c r="C316" s="278" t="str">
        <f aca="false">VLOOKUP($A316,[7]Sheet1!$A$1:$T$1000,2)</f>
        <v/>
      </c>
      <c r="D316" s="278" t="str">
        <f aca="false">VLOOKUP($A316,[7]Sheet1!$A$1:$T$1000,3)</f>
        <v/>
      </c>
      <c r="E316" s="278" t="str">
        <f aca="false">VLOOKUP($A316,[7]Sheet1!$A$1:$T$1000,4)</f>
        <v/>
      </c>
      <c r="F316" s="278" t="str">
        <f aca="false">VLOOKUP($A316,[7]Sheet1!$A$1:$T$1000,13)</f>
        <v/>
      </c>
      <c r="G316" s="278" t="str">
        <f aca="false">VLOOKUP($A316,[7]Sheet1!$A$1:$T$1000,14)</f>
        <v/>
      </c>
    </row>
    <row r="317" customFormat="false" ht="11.25" hidden="false" customHeight="false" outlineLevel="0" collapsed="false">
      <c r="A317" s="59" t="n">
        <v>36716</v>
      </c>
      <c r="B317" s="11" t="n">
        <f aca="false">IF(A317&lt;&gt;"",MONTH(A317),0)</f>
        <v>7</v>
      </c>
      <c r="C317" s="278" t="str">
        <f aca="false">VLOOKUP($A317,[7]Sheet1!$A$1:$T$1000,2)</f>
        <v/>
      </c>
      <c r="D317" s="278" t="str">
        <f aca="false">VLOOKUP($A317,[7]Sheet1!$A$1:$T$1000,3)</f>
        <v/>
      </c>
      <c r="E317" s="278" t="str">
        <f aca="false">VLOOKUP($A317,[7]Sheet1!$A$1:$T$1000,4)</f>
        <v/>
      </c>
      <c r="F317" s="278" t="str">
        <f aca="false">VLOOKUP($A317,[7]Sheet1!$A$1:$T$1000,13)</f>
        <v/>
      </c>
      <c r="G317" s="278" t="str">
        <f aca="false">VLOOKUP($A317,[7]Sheet1!$A$1:$T$1000,14)</f>
        <v/>
      </c>
    </row>
    <row r="318" customFormat="false" ht="11.25" hidden="false" customHeight="false" outlineLevel="0" collapsed="false">
      <c r="A318" s="59" t="n">
        <v>36717</v>
      </c>
      <c r="B318" s="11" t="n">
        <f aca="false">IF(A318&lt;&gt;"",MONTH(A318),0)</f>
        <v>7</v>
      </c>
      <c r="C318" s="278" t="str">
        <f aca="false">VLOOKUP($A318,[7]Sheet1!$A$1:$T$1000,2)</f>
        <v/>
      </c>
      <c r="D318" s="278" t="str">
        <f aca="false">VLOOKUP($A318,[7]Sheet1!$A$1:$T$1000,3)</f>
        <v/>
      </c>
      <c r="E318" s="278" t="str">
        <f aca="false">VLOOKUP($A318,[7]Sheet1!$A$1:$T$1000,4)</f>
        <v/>
      </c>
      <c r="F318" s="278" t="str">
        <f aca="false">VLOOKUP($A318,[7]Sheet1!$A$1:$T$1000,13)</f>
        <v/>
      </c>
      <c r="G318" s="278" t="str">
        <f aca="false">VLOOKUP($A318,[7]Sheet1!$A$1:$T$1000,14)</f>
        <v/>
      </c>
    </row>
    <row r="319" customFormat="false" ht="11.25" hidden="false" customHeight="false" outlineLevel="0" collapsed="false">
      <c r="A319" s="59" t="n">
        <v>36718</v>
      </c>
      <c r="B319" s="11" t="n">
        <f aca="false">IF(A319&lt;&gt;"",MONTH(A319),0)</f>
        <v>7</v>
      </c>
      <c r="C319" s="278" t="str">
        <f aca="false">VLOOKUP($A319,[7]Sheet1!$A$1:$T$1000,2)</f>
        <v/>
      </c>
      <c r="D319" s="278" t="str">
        <f aca="false">VLOOKUP($A319,[7]Sheet1!$A$1:$T$1000,3)</f>
        <v/>
      </c>
      <c r="E319" s="278" t="str">
        <f aca="false">VLOOKUP($A319,[7]Sheet1!$A$1:$T$1000,4)</f>
        <v/>
      </c>
      <c r="F319" s="278" t="str">
        <f aca="false">VLOOKUP($A319,[7]Sheet1!$A$1:$T$1000,13)</f>
        <v/>
      </c>
      <c r="G319" s="278" t="str">
        <f aca="false">VLOOKUP($A319,[7]Sheet1!$A$1:$T$1000,14)</f>
        <v/>
      </c>
    </row>
    <row r="320" customFormat="false" ht="11.25" hidden="false" customHeight="false" outlineLevel="0" collapsed="false">
      <c r="A320" s="59" t="n">
        <v>36719</v>
      </c>
      <c r="B320" s="11" t="n">
        <f aca="false">IF(A320&lt;&gt;"",MONTH(A320),0)</f>
        <v>7</v>
      </c>
      <c r="C320" s="278" t="str">
        <f aca="false">VLOOKUP($A320,[7]Sheet1!$A$1:$T$1000,2)</f>
        <v/>
      </c>
      <c r="D320" s="278" t="str">
        <f aca="false">VLOOKUP($A320,[7]Sheet1!$A$1:$T$1000,3)</f>
        <v/>
      </c>
      <c r="E320" s="278" t="str">
        <f aca="false">VLOOKUP($A320,[7]Sheet1!$A$1:$T$1000,4)</f>
        <v/>
      </c>
      <c r="F320" s="278" t="str">
        <f aca="false">VLOOKUP($A320,[7]Sheet1!$A$1:$T$1000,13)</f>
        <v/>
      </c>
      <c r="G320" s="278" t="str">
        <f aca="false">VLOOKUP($A320,[7]Sheet1!$A$1:$T$1000,14)</f>
        <v/>
      </c>
    </row>
    <row r="321" customFormat="false" ht="11.25" hidden="false" customHeight="false" outlineLevel="0" collapsed="false">
      <c r="A321" s="59" t="n">
        <v>36720</v>
      </c>
      <c r="B321" s="11" t="n">
        <f aca="false">IF(A321&lt;&gt;"",MONTH(A321),0)</f>
        <v>7</v>
      </c>
      <c r="C321" s="278" t="str">
        <f aca="false">VLOOKUP($A321,[7]Sheet1!$A$1:$T$1000,2)</f>
        <v/>
      </c>
      <c r="D321" s="278" t="str">
        <f aca="false">VLOOKUP($A321,[7]Sheet1!$A$1:$T$1000,3)</f>
        <v/>
      </c>
      <c r="E321" s="278" t="str">
        <f aca="false">VLOOKUP($A321,[7]Sheet1!$A$1:$T$1000,4)</f>
        <v/>
      </c>
      <c r="F321" s="278" t="str">
        <f aca="false">VLOOKUP($A321,[7]Sheet1!$A$1:$T$1000,13)</f>
        <v/>
      </c>
      <c r="G321" s="278" t="str">
        <f aca="false">VLOOKUP($A321,[7]Sheet1!$A$1:$T$1000,14)</f>
        <v/>
      </c>
    </row>
    <row r="322" customFormat="false" ht="11.25" hidden="false" customHeight="false" outlineLevel="0" collapsed="false">
      <c r="A322" s="59" t="n">
        <v>36721</v>
      </c>
      <c r="B322" s="11" t="n">
        <f aca="false">IF(A322&lt;&gt;"",MONTH(A322),0)</f>
        <v>7</v>
      </c>
      <c r="C322" s="278" t="str">
        <f aca="false">VLOOKUP($A322,[7]Sheet1!$A$1:$T$1000,2)</f>
        <v/>
      </c>
      <c r="D322" s="278" t="str">
        <f aca="false">VLOOKUP($A322,[7]Sheet1!$A$1:$T$1000,3)</f>
        <v/>
      </c>
      <c r="E322" s="278" t="str">
        <f aca="false">VLOOKUP($A322,[7]Sheet1!$A$1:$T$1000,4)</f>
        <v/>
      </c>
      <c r="F322" s="278" t="str">
        <f aca="false">VLOOKUP($A322,[7]Sheet1!$A$1:$T$1000,13)</f>
        <v/>
      </c>
      <c r="G322" s="278" t="str">
        <f aca="false">VLOOKUP($A322,[7]Sheet1!$A$1:$T$1000,14)</f>
        <v/>
      </c>
    </row>
    <row r="323" customFormat="false" ht="11.25" hidden="false" customHeight="false" outlineLevel="0" collapsed="false">
      <c r="A323" s="59" t="n">
        <v>36722</v>
      </c>
      <c r="B323" s="11" t="n">
        <f aca="false">IF(A323&lt;&gt;"",MONTH(A323),0)</f>
        <v>7</v>
      </c>
      <c r="C323" s="278" t="str">
        <f aca="false">VLOOKUP($A323,[7]Sheet1!$A$1:$T$1000,2)</f>
        <v/>
      </c>
      <c r="D323" s="278" t="str">
        <f aca="false">VLOOKUP($A323,[7]Sheet1!$A$1:$T$1000,3)</f>
        <v/>
      </c>
      <c r="E323" s="278" t="str">
        <f aca="false">VLOOKUP($A323,[7]Sheet1!$A$1:$T$1000,4)</f>
        <v/>
      </c>
      <c r="F323" s="278" t="str">
        <f aca="false">VLOOKUP($A323,[7]Sheet1!$A$1:$T$1000,13)</f>
        <v/>
      </c>
      <c r="G323" s="278" t="str">
        <f aca="false">VLOOKUP($A323,[7]Sheet1!$A$1:$T$1000,14)</f>
        <v/>
      </c>
    </row>
    <row r="324" customFormat="false" ht="11.25" hidden="false" customHeight="false" outlineLevel="0" collapsed="false">
      <c r="A324" s="59" t="n">
        <v>36723</v>
      </c>
      <c r="B324" s="11" t="n">
        <f aca="false">IF(A324&lt;&gt;"",MONTH(A324),0)</f>
        <v>7</v>
      </c>
      <c r="C324" s="278" t="str">
        <f aca="false">VLOOKUP($A324,[7]Sheet1!$A$1:$T$1000,2)</f>
        <v/>
      </c>
      <c r="D324" s="278" t="str">
        <f aca="false">VLOOKUP($A324,[7]Sheet1!$A$1:$T$1000,3)</f>
        <v/>
      </c>
      <c r="E324" s="278" t="str">
        <f aca="false">VLOOKUP($A324,[7]Sheet1!$A$1:$T$1000,4)</f>
        <v/>
      </c>
      <c r="F324" s="278" t="str">
        <f aca="false">VLOOKUP($A324,[7]Sheet1!$A$1:$T$1000,13)</f>
        <v/>
      </c>
      <c r="G324" s="278" t="str">
        <f aca="false">VLOOKUP($A324,[7]Sheet1!$A$1:$T$1000,14)</f>
        <v/>
      </c>
    </row>
    <row r="325" customFormat="false" ht="11.25" hidden="false" customHeight="false" outlineLevel="0" collapsed="false">
      <c r="A325" s="59" t="n">
        <v>36724</v>
      </c>
      <c r="B325" s="11" t="n">
        <f aca="false">IF(A325&lt;&gt;"",MONTH(A325),0)</f>
        <v>7</v>
      </c>
      <c r="C325" s="278" t="str">
        <f aca="false">VLOOKUP($A325,[7]Sheet1!$A$1:$T$1000,2)</f>
        <v/>
      </c>
      <c r="D325" s="278" t="str">
        <f aca="false">VLOOKUP($A325,[7]Sheet1!$A$1:$T$1000,3)</f>
        <v/>
      </c>
      <c r="E325" s="278" t="str">
        <f aca="false">VLOOKUP($A325,[7]Sheet1!$A$1:$T$1000,4)</f>
        <v/>
      </c>
      <c r="F325" s="278" t="str">
        <f aca="false">VLOOKUP($A325,[7]Sheet1!$A$1:$T$1000,13)</f>
        <v/>
      </c>
      <c r="G325" s="278" t="str">
        <f aca="false">VLOOKUP($A325,[7]Sheet1!$A$1:$T$1000,14)</f>
        <v/>
      </c>
    </row>
    <row r="326" customFormat="false" ht="11.25" hidden="false" customHeight="false" outlineLevel="0" collapsed="false">
      <c r="A326" s="59" t="n">
        <v>36725</v>
      </c>
      <c r="B326" s="11" t="n">
        <f aca="false">IF(A326&lt;&gt;"",MONTH(A326),0)</f>
        <v>7</v>
      </c>
      <c r="C326" s="278" t="str">
        <f aca="false">VLOOKUP($A326,[7]Sheet1!$A$1:$T$1000,2)</f>
        <v/>
      </c>
      <c r="D326" s="278" t="str">
        <f aca="false">VLOOKUP($A326,[7]Sheet1!$A$1:$T$1000,3)</f>
        <v/>
      </c>
      <c r="E326" s="278" t="str">
        <f aca="false">VLOOKUP($A326,[7]Sheet1!$A$1:$T$1000,4)</f>
        <v/>
      </c>
      <c r="F326" s="278" t="str">
        <f aca="false">VLOOKUP($A326,[7]Sheet1!$A$1:$T$1000,13)</f>
        <v/>
      </c>
      <c r="G326" s="278" t="str">
        <f aca="false">VLOOKUP($A326,[7]Sheet1!$A$1:$T$1000,14)</f>
        <v/>
      </c>
    </row>
    <row r="327" customFormat="false" ht="11.25" hidden="false" customHeight="false" outlineLevel="0" collapsed="false">
      <c r="A327" s="59" t="n">
        <v>36726</v>
      </c>
      <c r="B327" s="11" t="n">
        <f aca="false">IF(A327&lt;&gt;"",MONTH(A327),0)</f>
        <v>7</v>
      </c>
      <c r="C327" s="278" t="str">
        <f aca="false">VLOOKUP($A327,[7]Sheet1!$A$1:$T$1000,2)</f>
        <v/>
      </c>
      <c r="D327" s="278" t="str">
        <f aca="false">VLOOKUP($A327,[7]Sheet1!$A$1:$T$1000,3)</f>
        <v/>
      </c>
      <c r="E327" s="278" t="str">
        <f aca="false">VLOOKUP($A327,[7]Sheet1!$A$1:$T$1000,4)</f>
        <v/>
      </c>
      <c r="F327" s="278" t="str">
        <f aca="false">VLOOKUP($A327,[7]Sheet1!$A$1:$T$1000,13)</f>
        <v/>
      </c>
      <c r="G327" s="278" t="str">
        <f aca="false">VLOOKUP($A327,[7]Sheet1!$A$1:$T$1000,14)</f>
        <v/>
      </c>
    </row>
    <row r="328" customFormat="false" ht="11.25" hidden="false" customHeight="false" outlineLevel="0" collapsed="false">
      <c r="A328" s="59" t="n">
        <v>36727</v>
      </c>
      <c r="B328" s="11" t="n">
        <f aca="false">IF(A328&lt;&gt;"",MONTH(A328),0)</f>
        <v>7</v>
      </c>
      <c r="C328" s="278" t="str">
        <f aca="false">VLOOKUP($A328,[7]Sheet1!$A$1:$T$1000,2)</f>
        <v/>
      </c>
      <c r="D328" s="278" t="str">
        <f aca="false">VLOOKUP($A328,[7]Sheet1!$A$1:$T$1000,3)</f>
        <v/>
      </c>
      <c r="E328" s="278" t="str">
        <f aca="false">VLOOKUP($A328,[7]Sheet1!$A$1:$T$1000,4)</f>
        <v/>
      </c>
      <c r="F328" s="278" t="str">
        <f aca="false">VLOOKUP($A328,[7]Sheet1!$A$1:$T$1000,13)</f>
        <v/>
      </c>
      <c r="G328" s="278" t="str">
        <f aca="false">VLOOKUP($A328,[7]Sheet1!$A$1:$T$1000,14)</f>
        <v/>
      </c>
    </row>
    <row r="329" customFormat="false" ht="11.25" hidden="false" customHeight="false" outlineLevel="0" collapsed="false">
      <c r="A329" s="59" t="n">
        <v>36728</v>
      </c>
      <c r="B329" s="11" t="n">
        <f aca="false">IF(A329&lt;&gt;"",MONTH(A329),0)</f>
        <v>7</v>
      </c>
      <c r="C329" s="278" t="str">
        <f aca="false">VLOOKUP($A329,[7]Sheet1!$A$1:$T$1000,2)</f>
        <v/>
      </c>
      <c r="D329" s="278" t="str">
        <f aca="false">VLOOKUP($A329,[7]Sheet1!$A$1:$T$1000,3)</f>
        <v/>
      </c>
      <c r="E329" s="278" t="str">
        <f aca="false">VLOOKUP($A329,[7]Sheet1!$A$1:$T$1000,4)</f>
        <v/>
      </c>
      <c r="F329" s="278" t="str">
        <f aca="false">VLOOKUP($A329,[7]Sheet1!$A$1:$T$1000,13)</f>
        <v/>
      </c>
      <c r="G329" s="278" t="str">
        <f aca="false">VLOOKUP($A329,[7]Sheet1!$A$1:$T$1000,14)</f>
        <v/>
      </c>
    </row>
    <row r="330" customFormat="false" ht="11.25" hidden="false" customHeight="false" outlineLevel="0" collapsed="false">
      <c r="A330" s="59" t="n">
        <v>36729</v>
      </c>
      <c r="B330" s="11" t="n">
        <f aca="false">IF(A330&lt;&gt;"",MONTH(A330),0)</f>
        <v>7</v>
      </c>
      <c r="C330" s="278" t="str">
        <f aca="false">VLOOKUP($A330,[7]Sheet1!$A$1:$T$1000,2)</f>
        <v/>
      </c>
      <c r="D330" s="278" t="str">
        <f aca="false">VLOOKUP($A330,[7]Sheet1!$A$1:$T$1000,3)</f>
        <v/>
      </c>
      <c r="E330" s="278" t="str">
        <f aca="false">VLOOKUP($A330,[7]Sheet1!$A$1:$T$1000,4)</f>
        <v/>
      </c>
      <c r="F330" s="278" t="str">
        <f aca="false">VLOOKUP($A330,[7]Sheet1!$A$1:$T$1000,13)</f>
        <v/>
      </c>
      <c r="G330" s="278" t="str">
        <f aca="false">VLOOKUP($A330,[7]Sheet1!$A$1:$T$1000,14)</f>
        <v/>
      </c>
    </row>
    <row r="331" customFormat="false" ht="11.25" hidden="false" customHeight="false" outlineLevel="0" collapsed="false">
      <c r="A331" s="59" t="n">
        <v>36730</v>
      </c>
      <c r="B331" s="11" t="n">
        <f aca="false">IF(A331&lt;&gt;"",MONTH(A331),0)</f>
        <v>7</v>
      </c>
      <c r="C331" s="278" t="str">
        <f aca="false">VLOOKUP($A331,[7]Sheet1!$A$1:$T$1000,2)</f>
        <v/>
      </c>
      <c r="D331" s="278" t="str">
        <f aca="false">VLOOKUP($A331,[7]Sheet1!$A$1:$T$1000,3)</f>
        <v/>
      </c>
      <c r="E331" s="278" t="str">
        <f aca="false">VLOOKUP($A331,[7]Sheet1!$A$1:$T$1000,4)</f>
        <v/>
      </c>
      <c r="F331" s="278" t="str">
        <f aca="false">VLOOKUP($A331,[7]Sheet1!$A$1:$T$1000,13)</f>
        <v/>
      </c>
      <c r="G331" s="278" t="str">
        <f aca="false">VLOOKUP($A331,[7]Sheet1!$A$1:$T$1000,14)</f>
        <v/>
      </c>
    </row>
    <row r="332" customFormat="false" ht="11.25" hidden="false" customHeight="false" outlineLevel="0" collapsed="false">
      <c r="A332" s="59" t="n">
        <v>36731</v>
      </c>
      <c r="B332" s="11" t="n">
        <f aca="false">IF(A332&lt;&gt;"",MONTH(A332),0)</f>
        <v>7</v>
      </c>
      <c r="C332" s="278" t="str">
        <f aca="false">VLOOKUP($A332,[7]Sheet1!$A$1:$T$1000,2)</f>
        <v/>
      </c>
      <c r="D332" s="278" t="str">
        <f aca="false">VLOOKUP($A332,[7]Sheet1!$A$1:$T$1000,3)</f>
        <v/>
      </c>
      <c r="E332" s="278" t="str">
        <f aca="false">VLOOKUP($A332,[7]Sheet1!$A$1:$T$1000,4)</f>
        <v/>
      </c>
      <c r="F332" s="278" t="str">
        <f aca="false">VLOOKUP($A332,[7]Sheet1!$A$1:$T$1000,13)</f>
        <v/>
      </c>
      <c r="G332" s="278" t="str">
        <f aca="false">VLOOKUP($A332,[7]Sheet1!$A$1:$T$1000,14)</f>
        <v/>
      </c>
    </row>
    <row r="333" customFormat="false" ht="11.25" hidden="false" customHeight="false" outlineLevel="0" collapsed="false">
      <c r="A333" s="59" t="n">
        <v>36732</v>
      </c>
      <c r="B333" s="11" t="n">
        <f aca="false">IF(A333&lt;&gt;"",MONTH(A333),0)</f>
        <v>7</v>
      </c>
      <c r="C333" s="278" t="str">
        <f aca="false">VLOOKUP($A333,[7]Sheet1!$A$1:$T$1000,2)</f>
        <v/>
      </c>
      <c r="D333" s="278" t="str">
        <f aca="false">VLOOKUP($A333,[7]Sheet1!$A$1:$T$1000,3)</f>
        <v/>
      </c>
      <c r="E333" s="278" t="str">
        <f aca="false">VLOOKUP($A333,[7]Sheet1!$A$1:$T$1000,4)</f>
        <v/>
      </c>
      <c r="F333" s="278" t="str">
        <f aca="false">VLOOKUP($A333,[7]Sheet1!$A$1:$T$1000,13)</f>
        <v/>
      </c>
      <c r="G333" s="278" t="str">
        <f aca="false">VLOOKUP($A333,[7]Sheet1!$A$1:$T$1000,14)</f>
        <v/>
      </c>
    </row>
    <row r="334" customFormat="false" ht="11.25" hidden="false" customHeight="false" outlineLevel="0" collapsed="false">
      <c r="A334" s="59" t="n">
        <v>36733</v>
      </c>
      <c r="B334" s="11" t="n">
        <f aca="false">IF(A334&lt;&gt;"",MONTH(A334),0)</f>
        <v>7</v>
      </c>
      <c r="C334" s="278" t="str">
        <f aca="false">VLOOKUP($A334,[7]Sheet1!$A$1:$T$1000,2)</f>
        <v/>
      </c>
      <c r="D334" s="278" t="str">
        <f aca="false">VLOOKUP($A334,[7]Sheet1!$A$1:$T$1000,3)</f>
        <v/>
      </c>
      <c r="E334" s="278" t="str">
        <f aca="false">VLOOKUP($A334,[7]Sheet1!$A$1:$T$1000,4)</f>
        <v/>
      </c>
      <c r="F334" s="278" t="str">
        <f aca="false">VLOOKUP($A334,[7]Sheet1!$A$1:$T$1000,13)</f>
        <v/>
      </c>
      <c r="G334" s="278" t="str">
        <f aca="false">VLOOKUP($A334,[7]Sheet1!$A$1:$T$1000,14)</f>
        <v/>
      </c>
    </row>
    <row r="335" customFormat="false" ht="11.25" hidden="false" customHeight="false" outlineLevel="0" collapsed="false">
      <c r="A335" s="59" t="n">
        <v>36734</v>
      </c>
      <c r="B335" s="11" t="n">
        <f aca="false">IF(A335&lt;&gt;"",MONTH(A335),0)</f>
        <v>7</v>
      </c>
      <c r="C335" s="278" t="str">
        <f aca="false">VLOOKUP($A335,[7]Sheet1!$A$1:$T$1000,2)</f>
        <v/>
      </c>
      <c r="D335" s="278" t="str">
        <f aca="false">VLOOKUP($A335,[7]Sheet1!$A$1:$T$1000,3)</f>
        <v/>
      </c>
      <c r="E335" s="278" t="str">
        <f aca="false">VLOOKUP($A335,[7]Sheet1!$A$1:$T$1000,4)</f>
        <v/>
      </c>
      <c r="F335" s="278" t="str">
        <f aca="false">VLOOKUP($A335,[7]Sheet1!$A$1:$T$1000,13)</f>
        <v/>
      </c>
      <c r="G335" s="278" t="str">
        <f aca="false">VLOOKUP($A335,[7]Sheet1!$A$1:$T$1000,14)</f>
        <v/>
      </c>
    </row>
    <row r="336" customFormat="false" ht="11.25" hidden="false" customHeight="false" outlineLevel="0" collapsed="false">
      <c r="A336" s="59" t="n">
        <v>36735</v>
      </c>
      <c r="B336" s="11" t="n">
        <f aca="false">IF(A336&lt;&gt;"",MONTH(A336),0)</f>
        <v>7</v>
      </c>
      <c r="C336" s="278" t="str">
        <f aca="false">VLOOKUP($A336,[7]Sheet1!$A$1:$T$1000,2)</f>
        <v/>
      </c>
      <c r="D336" s="278" t="str">
        <f aca="false">VLOOKUP($A336,[7]Sheet1!$A$1:$T$1000,3)</f>
        <v/>
      </c>
      <c r="E336" s="278" t="str">
        <f aca="false">VLOOKUP($A336,[7]Sheet1!$A$1:$T$1000,4)</f>
        <v/>
      </c>
      <c r="F336" s="278" t="str">
        <f aca="false">VLOOKUP($A336,[7]Sheet1!$A$1:$T$1000,13)</f>
        <v/>
      </c>
      <c r="G336" s="278" t="str">
        <f aca="false">VLOOKUP($A336,[7]Sheet1!$A$1:$T$1000,14)</f>
        <v/>
      </c>
    </row>
    <row r="337" customFormat="false" ht="11.25" hidden="false" customHeight="false" outlineLevel="0" collapsed="false">
      <c r="A337" s="59" t="n">
        <v>36736</v>
      </c>
      <c r="B337" s="11" t="n">
        <f aca="false">IF(A337&lt;&gt;"",MONTH(A337),0)</f>
        <v>7</v>
      </c>
      <c r="C337" s="278" t="str">
        <f aca="false">VLOOKUP($A337,[7]Sheet1!$A$1:$T$1000,2)</f>
        <v/>
      </c>
      <c r="D337" s="278" t="str">
        <f aca="false">VLOOKUP($A337,[7]Sheet1!$A$1:$T$1000,3)</f>
        <v/>
      </c>
      <c r="E337" s="278" t="str">
        <f aca="false">VLOOKUP($A337,[7]Sheet1!$A$1:$T$1000,4)</f>
        <v/>
      </c>
      <c r="F337" s="278" t="str">
        <f aca="false">VLOOKUP($A337,[7]Sheet1!$A$1:$T$1000,13)</f>
        <v/>
      </c>
      <c r="G337" s="278" t="str">
        <f aca="false">VLOOKUP($A337,[7]Sheet1!$A$1:$T$1000,14)</f>
        <v/>
      </c>
    </row>
    <row r="338" customFormat="false" ht="11.25" hidden="false" customHeight="false" outlineLevel="0" collapsed="false">
      <c r="A338" s="59" t="n">
        <v>36737</v>
      </c>
      <c r="B338" s="11" t="n">
        <f aca="false">IF(A338&lt;&gt;"",MONTH(A338),0)</f>
        <v>7</v>
      </c>
      <c r="C338" s="278" t="str">
        <f aca="false">VLOOKUP($A338,[7]Sheet1!$A$1:$T$1000,2)</f>
        <v/>
      </c>
      <c r="D338" s="278" t="str">
        <f aca="false">VLOOKUP($A338,[7]Sheet1!$A$1:$T$1000,3)</f>
        <v/>
      </c>
      <c r="E338" s="278" t="str">
        <f aca="false">VLOOKUP($A338,[7]Sheet1!$A$1:$T$1000,4)</f>
        <v/>
      </c>
      <c r="F338" s="278" t="str">
        <f aca="false">VLOOKUP($A338,[7]Sheet1!$A$1:$T$1000,13)</f>
        <v/>
      </c>
      <c r="G338" s="278" t="str">
        <f aca="false">VLOOKUP($A338,[7]Sheet1!$A$1:$T$1000,14)</f>
        <v/>
      </c>
    </row>
    <row r="339" customFormat="false" ht="11.25" hidden="false" customHeight="false" outlineLevel="0" collapsed="false">
      <c r="A339" s="59" t="n">
        <v>36738</v>
      </c>
      <c r="B339" s="11" t="n">
        <f aca="false">IF(A339&lt;&gt;"",MONTH(A339),0)</f>
        <v>7</v>
      </c>
      <c r="C339" s="278" t="str">
        <f aca="false">VLOOKUP($A339,[7]Sheet1!$A$1:$T$1000,2)</f>
        <v/>
      </c>
      <c r="D339" s="278" t="str">
        <f aca="false">VLOOKUP($A339,[7]Sheet1!$A$1:$T$1000,3)</f>
        <v/>
      </c>
      <c r="E339" s="278" t="str">
        <f aca="false">VLOOKUP($A339,[7]Sheet1!$A$1:$T$1000,4)</f>
        <v/>
      </c>
      <c r="F339" s="278" t="str">
        <f aca="false">VLOOKUP($A339,[7]Sheet1!$A$1:$T$1000,13)</f>
        <v/>
      </c>
      <c r="G339" s="278" t="str">
        <f aca="false">VLOOKUP($A339,[7]Sheet1!$A$1:$T$1000,14)</f>
        <v/>
      </c>
    </row>
    <row r="340" customFormat="false" ht="11.25" hidden="false" customHeight="false" outlineLevel="0" collapsed="false">
      <c r="A340" s="59" t="n">
        <v>36739</v>
      </c>
      <c r="B340" s="11" t="n">
        <f aca="false">IF(A340&lt;&gt;"",MONTH(A340),0)</f>
        <v>8</v>
      </c>
      <c r="C340" s="278" t="str">
        <f aca="false">VLOOKUP($A340,[7]Sheet1!$A$1:$T$1000,2)</f>
        <v/>
      </c>
      <c r="D340" s="278" t="str">
        <f aca="false">VLOOKUP($A340,[7]Sheet1!$A$1:$T$1000,3)</f>
        <v/>
      </c>
      <c r="E340" s="278" t="str">
        <f aca="false">VLOOKUP($A340,[7]Sheet1!$A$1:$T$1000,4)</f>
        <v/>
      </c>
      <c r="F340" s="278" t="str">
        <f aca="false">VLOOKUP($A340,[7]Sheet1!$A$1:$T$1000,13)</f>
        <v/>
      </c>
      <c r="G340" s="278" t="str">
        <f aca="false">VLOOKUP($A340,[7]Sheet1!$A$1:$T$1000,14)</f>
        <v/>
      </c>
    </row>
    <row r="341" customFormat="false" ht="11.25" hidden="false" customHeight="false" outlineLevel="0" collapsed="false">
      <c r="A341" s="59" t="n">
        <v>36740</v>
      </c>
      <c r="B341" s="11" t="n">
        <f aca="false">IF(A341&lt;&gt;"",MONTH(A341),0)</f>
        <v>8</v>
      </c>
      <c r="C341" s="278" t="str">
        <f aca="false">VLOOKUP($A341,[7]Sheet1!$A$1:$T$1000,2)</f>
        <v/>
      </c>
      <c r="D341" s="278" t="str">
        <f aca="false">VLOOKUP($A341,[7]Sheet1!$A$1:$T$1000,3)</f>
        <v/>
      </c>
      <c r="E341" s="278" t="str">
        <f aca="false">VLOOKUP($A341,[7]Sheet1!$A$1:$T$1000,4)</f>
        <v/>
      </c>
      <c r="F341" s="278" t="str">
        <f aca="false">VLOOKUP($A341,[7]Sheet1!$A$1:$T$1000,13)</f>
        <v/>
      </c>
      <c r="G341" s="278" t="str">
        <f aca="false">VLOOKUP($A341,[7]Sheet1!$A$1:$T$1000,14)</f>
        <v/>
      </c>
    </row>
    <row r="342" customFormat="false" ht="11.25" hidden="false" customHeight="false" outlineLevel="0" collapsed="false">
      <c r="A342" s="59" t="n">
        <v>36741</v>
      </c>
      <c r="B342" s="11" t="n">
        <f aca="false">IF(A342&lt;&gt;"",MONTH(A342),0)</f>
        <v>8</v>
      </c>
      <c r="C342" s="278" t="str">
        <f aca="false">VLOOKUP($A342,[7]Sheet1!$A$1:$T$1000,2)</f>
        <v/>
      </c>
      <c r="D342" s="278" t="str">
        <f aca="false">VLOOKUP($A342,[7]Sheet1!$A$1:$T$1000,3)</f>
        <v/>
      </c>
      <c r="E342" s="278" t="str">
        <f aca="false">VLOOKUP($A342,[7]Sheet1!$A$1:$T$1000,4)</f>
        <v/>
      </c>
      <c r="F342" s="278" t="str">
        <f aca="false">VLOOKUP($A342,[7]Sheet1!$A$1:$T$1000,13)</f>
        <v/>
      </c>
      <c r="G342" s="278" t="str">
        <f aca="false">VLOOKUP($A342,[7]Sheet1!$A$1:$T$1000,14)</f>
        <v/>
      </c>
    </row>
    <row r="343" customFormat="false" ht="11.25" hidden="false" customHeight="false" outlineLevel="0" collapsed="false">
      <c r="A343" s="59" t="n">
        <v>36742</v>
      </c>
      <c r="B343" s="11" t="n">
        <f aca="false">IF(A343&lt;&gt;"",MONTH(A343),0)</f>
        <v>8</v>
      </c>
      <c r="C343" s="278" t="str">
        <f aca="false">VLOOKUP($A343,[7]Sheet1!$A$1:$T$1000,2)</f>
        <v/>
      </c>
      <c r="D343" s="278" t="str">
        <f aca="false">VLOOKUP($A343,[7]Sheet1!$A$1:$T$1000,3)</f>
        <v/>
      </c>
      <c r="E343" s="278" t="str">
        <f aca="false">VLOOKUP($A343,[7]Sheet1!$A$1:$T$1000,4)</f>
        <v/>
      </c>
      <c r="F343" s="278" t="str">
        <f aca="false">VLOOKUP($A343,[7]Sheet1!$A$1:$T$1000,13)</f>
        <v/>
      </c>
      <c r="G343" s="278" t="str">
        <f aca="false">VLOOKUP($A343,[7]Sheet1!$A$1:$T$1000,14)</f>
        <v/>
      </c>
    </row>
    <row r="344" customFormat="false" ht="11.25" hidden="false" customHeight="false" outlineLevel="0" collapsed="false">
      <c r="A344" s="59" t="n">
        <v>36743</v>
      </c>
      <c r="B344" s="11" t="n">
        <f aca="false">IF(A344&lt;&gt;"",MONTH(A344),0)</f>
        <v>8</v>
      </c>
      <c r="C344" s="278" t="str">
        <f aca="false">VLOOKUP($A344,[7]Sheet1!$A$1:$T$1000,2)</f>
        <v/>
      </c>
      <c r="D344" s="278" t="str">
        <f aca="false">VLOOKUP($A344,[7]Sheet1!$A$1:$T$1000,3)</f>
        <v/>
      </c>
      <c r="E344" s="278" t="str">
        <f aca="false">VLOOKUP($A344,[7]Sheet1!$A$1:$T$1000,4)</f>
        <v/>
      </c>
      <c r="F344" s="278" t="str">
        <f aca="false">VLOOKUP($A344,[7]Sheet1!$A$1:$T$1000,13)</f>
        <v/>
      </c>
      <c r="G344" s="278" t="str">
        <f aca="false">VLOOKUP($A344,[7]Sheet1!$A$1:$T$1000,14)</f>
        <v/>
      </c>
    </row>
    <row r="345" customFormat="false" ht="11.25" hidden="false" customHeight="false" outlineLevel="0" collapsed="false">
      <c r="A345" s="59" t="n">
        <v>36744</v>
      </c>
      <c r="B345" s="11" t="n">
        <f aca="false">IF(A345&lt;&gt;"",MONTH(A345),0)</f>
        <v>8</v>
      </c>
      <c r="C345" s="278" t="str">
        <f aca="false">VLOOKUP($A345,[7]Sheet1!$A$1:$T$1000,2)</f>
        <v/>
      </c>
      <c r="D345" s="278" t="str">
        <f aca="false">VLOOKUP($A345,[7]Sheet1!$A$1:$T$1000,3)</f>
        <v/>
      </c>
      <c r="E345" s="278" t="str">
        <f aca="false">VLOOKUP($A345,[7]Sheet1!$A$1:$T$1000,4)</f>
        <v/>
      </c>
      <c r="F345" s="278" t="str">
        <f aca="false">VLOOKUP($A345,[7]Sheet1!$A$1:$T$1000,13)</f>
        <v/>
      </c>
      <c r="G345" s="278" t="str">
        <f aca="false">VLOOKUP($A345,[7]Sheet1!$A$1:$T$1000,14)</f>
        <v/>
      </c>
    </row>
    <row r="346" customFormat="false" ht="11.25" hidden="false" customHeight="false" outlineLevel="0" collapsed="false">
      <c r="A346" s="59" t="n">
        <v>36745</v>
      </c>
      <c r="B346" s="11" t="n">
        <f aca="false">IF(A346&lt;&gt;"",MONTH(A346),0)</f>
        <v>8</v>
      </c>
      <c r="C346" s="278" t="str">
        <f aca="false">VLOOKUP($A346,[7]Sheet1!$A$1:$T$1000,2)</f>
        <v/>
      </c>
      <c r="D346" s="278" t="str">
        <f aca="false">VLOOKUP($A346,[7]Sheet1!$A$1:$T$1000,3)</f>
        <v/>
      </c>
      <c r="E346" s="278" t="str">
        <f aca="false">VLOOKUP($A346,[7]Sheet1!$A$1:$T$1000,4)</f>
        <v/>
      </c>
      <c r="F346" s="278" t="str">
        <f aca="false">VLOOKUP($A346,[7]Sheet1!$A$1:$T$1000,13)</f>
        <v/>
      </c>
      <c r="G346" s="278" t="str">
        <f aca="false">VLOOKUP($A346,[7]Sheet1!$A$1:$T$1000,14)</f>
        <v/>
      </c>
    </row>
    <row r="347" customFormat="false" ht="11.25" hidden="false" customHeight="false" outlineLevel="0" collapsed="false">
      <c r="A347" s="59" t="n">
        <v>36746</v>
      </c>
      <c r="B347" s="11" t="n">
        <f aca="false">IF(A347&lt;&gt;"",MONTH(A347),0)</f>
        <v>8</v>
      </c>
      <c r="C347" s="278" t="str">
        <f aca="false">VLOOKUP($A347,[7]Sheet1!$A$1:$T$1000,2)</f>
        <v/>
      </c>
      <c r="D347" s="278" t="str">
        <f aca="false">VLOOKUP($A347,[7]Sheet1!$A$1:$T$1000,3)</f>
        <v/>
      </c>
      <c r="E347" s="278" t="str">
        <f aca="false">VLOOKUP($A347,[7]Sheet1!$A$1:$T$1000,4)</f>
        <v/>
      </c>
      <c r="F347" s="278" t="str">
        <f aca="false">VLOOKUP($A347,[7]Sheet1!$A$1:$T$1000,13)</f>
        <v/>
      </c>
      <c r="G347" s="278" t="str">
        <f aca="false">VLOOKUP($A347,[7]Sheet1!$A$1:$T$1000,14)</f>
        <v/>
      </c>
    </row>
    <row r="348" customFormat="false" ht="11.25" hidden="false" customHeight="false" outlineLevel="0" collapsed="false">
      <c r="A348" s="59" t="n">
        <v>36747</v>
      </c>
      <c r="B348" s="11" t="n">
        <f aca="false">IF(A348&lt;&gt;"",MONTH(A348),0)</f>
        <v>8</v>
      </c>
      <c r="C348" s="278" t="str">
        <f aca="false">VLOOKUP($A348,[7]Sheet1!$A$1:$T$1000,2)</f>
        <v/>
      </c>
      <c r="D348" s="278" t="str">
        <f aca="false">VLOOKUP($A348,[7]Sheet1!$A$1:$T$1000,3)</f>
        <v/>
      </c>
      <c r="E348" s="278" t="str">
        <f aca="false">VLOOKUP($A348,[7]Sheet1!$A$1:$T$1000,4)</f>
        <v/>
      </c>
      <c r="F348" s="278" t="str">
        <f aca="false">VLOOKUP($A348,[7]Sheet1!$A$1:$T$1000,13)</f>
        <v/>
      </c>
      <c r="G348" s="278" t="str">
        <f aca="false">VLOOKUP($A348,[7]Sheet1!$A$1:$T$1000,14)</f>
        <v/>
      </c>
    </row>
    <row r="349" customFormat="false" ht="11.25" hidden="false" customHeight="false" outlineLevel="0" collapsed="false">
      <c r="A349" s="59" t="n">
        <v>36748</v>
      </c>
      <c r="B349" s="11" t="n">
        <f aca="false">IF(A349&lt;&gt;"",MONTH(A349),0)</f>
        <v>8</v>
      </c>
      <c r="C349" s="278" t="str">
        <f aca="false">VLOOKUP($A349,[7]Sheet1!$A$1:$T$1000,2)</f>
        <v/>
      </c>
      <c r="D349" s="278" t="str">
        <f aca="false">VLOOKUP($A349,[7]Sheet1!$A$1:$T$1000,3)</f>
        <v/>
      </c>
      <c r="E349" s="278" t="str">
        <f aca="false">VLOOKUP($A349,[7]Sheet1!$A$1:$T$1000,4)</f>
        <v/>
      </c>
      <c r="F349" s="278" t="str">
        <f aca="false">VLOOKUP($A349,[7]Sheet1!$A$1:$T$1000,13)</f>
        <v/>
      </c>
      <c r="G349" s="278" t="str">
        <f aca="false">VLOOKUP($A349,[7]Sheet1!$A$1:$T$1000,14)</f>
        <v/>
      </c>
    </row>
    <row r="350" customFormat="false" ht="11.25" hidden="false" customHeight="false" outlineLevel="0" collapsed="false">
      <c r="A350" s="59" t="n">
        <v>36749</v>
      </c>
      <c r="B350" s="11" t="n">
        <f aca="false">IF(A350&lt;&gt;"",MONTH(A350),0)</f>
        <v>8</v>
      </c>
      <c r="C350" s="278" t="str">
        <f aca="false">VLOOKUP($A350,[7]Sheet1!$A$1:$T$1000,2)</f>
        <v/>
      </c>
      <c r="D350" s="278" t="str">
        <f aca="false">VLOOKUP($A350,[7]Sheet1!$A$1:$T$1000,3)</f>
        <v/>
      </c>
      <c r="E350" s="278" t="str">
        <f aca="false">VLOOKUP($A350,[7]Sheet1!$A$1:$T$1000,4)</f>
        <v/>
      </c>
      <c r="F350" s="278" t="str">
        <f aca="false">VLOOKUP($A350,[7]Sheet1!$A$1:$T$1000,13)</f>
        <v/>
      </c>
      <c r="G350" s="278" t="str">
        <f aca="false">VLOOKUP($A350,[7]Sheet1!$A$1:$T$1000,14)</f>
        <v/>
      </c>
    </row>
    <row r="351" customFormat="false" ht="11.25" hidden="false" customHeight="false" outlineLevel="0" collapsed="false">
      <c r="A351" s="59" t="n">
        <v>36750</v>
      </c>
      <c r="B351" s="11" t="n">
        <f aca="false">IF(A351&lt;&gt;"",MONTH(A351),0)</f>
        <v>8</v>
      </c>
      <c r="C351" s="278" t="str">
        <f aca="false">VLOOKUP($A351,[7]Sheet1!$A$1:$T$1000,2)</f>
        <v/>
      </c>
      <c r="D351" s="278" t="str">
        <f aca="false">VLOOKUP($A351,[7]Sheet1!$A$1:$T$1000,3)</f>
        <v/>
      </c>
      <c r="E351" s="278" t="str">
        <f aca="false">VLOOKUP($A351,[7]Sheet1!$A$1:$T$1000,4)</f>
        <v/>
      </c>
      <c r="F351" s="278" t="str">
        <f aca="false">VLOOKUP($A351,[7]Sheet1!$A$1:$T$1000,13)</f>
        <v/>
      </c>
      <c r="G351" s="278" t="str">
        <f aca="false">VLOOKUP($A351,[7]Sheet1!$A$1:$T$1000,14)</f>
        <v/>
      </c>
    </row>
    <row r="352" customFormat="false" ht="11.25" hidden="false" customHeight="false" outlineLevel="0" collapsed="false">
      <c r="A352" s="59" t="n">
        <v>36751</v>
      </c>
      <c r="B352" s="11" t="n">
        <f aca="false">IF(A352&lt;&gt;"",MONTH(A352),0)</f>
        <v>8</v>
      </c>
      <c r="C352" s="278" t="str">
        <f aca="false">VLOOKUP($A352,[7]Sheet1!$A$1:$T$1000,2)</f>
        <v/>
      </c>
      <c r="D352" s="278" t="str">
        <f aca="false">VLOOKUP($A352,[7]Sheet1!$A$1:$T$1000,3)</f>
        <v/>
      </c>
      <c r="E352" s="278" t="str">
        <f aca="false">VLOOKUP($A352,[7]Sheet1!$A$1:$T$1000,4)</f>
        <v/>
      </c>
      <c r="F352" s="278" t="str">
        <f aca="false">VLOOKUP($A352,[7]Sheet1!$A$1:$T$1000,13)</f>
        <v/>
      </c>
      <c r="G352" s="278" t="str">
        <f aca="false">VLOOKUP($A352,[7]Sheet1!$A$1:$T$1000,14)</f>
        <v/>
      </c>
    </row>
    <row r="353" customFormat="false" ht="11.25" hidden="false" customHeight="false" outlineLevel="0" collapsed="false">
      <c r="A353" s="59" t="n">
        <v>36752</v>
      </c>
      <c r="B353" s="11" t="n">
        <f aca="false">IF(A353&lt;&gt;"",MONTH(A353),0)</f>
        <v>8</v>
      </c>
      <c r="C353" s="278" t="str">
        <f aca="false">VLOOKUP($A353,[7]Sheet1!$A$1:$T$1000,2)</f>
        <v/>
      </c>
      <c r="D353" s="278" t="str">
        <f aca="false">VLOOKUP($A353,[7]Sheet1!$A$1:$T$1000,3)</f>
        <v/>
      </c>
      <c r="E353" s="278" t="str">
        <f aca="false">VLOOKUP($A353,[7]Sheet1!$A$1:$T$1000,4)</f>
        <v/>
      </c>
      <c r="F353" s="278" t="str">
        <f aca="false">VLOOKUP($A353,[7]Sheet1!$A$1:$T$1000,13)</f>
        <v/>
      </c>
      <c r="G353" s="278" t="str">
        <f aca="false">VLOOKUP($A353,[7]Sheet1!$A$1:$T$1000,14)</f>
        <v/>
      </c>
    </row>
    <row r="354" customFormat="false" ht="11.25" hidden="false" customHeight="false" outlineLevel="0" collapsed="false">
      <c r="A354" s="59" t="n">
        <v>36753</v>
      </c>
      <c r="B354" s="11" t="n">
        <f aca="false">IF(A354&lt;&gt;"",MONTH(A354),0)</f>
        <v>8</v>
      </c>
      <c r="C354" s="278" t="str">
        <f aca="false">VLOOKUP($A354,[7]Sheet1!$A$1:$T$1000,2)</f>
        <v/>
      </c>
      <c r="D354" s="278" t="str">
        <f aca="false">VLOOKUP($A354,[7]Sheet1!$A$1:$T$1000,3)</f>
        <v/>
      </c>
      <c r="E354" s="278" t="str">
        <f aca="false">VLOOKUP($A354,[7]Sheet1!$A$1:$T$1000,4)</f>
        <v/>
      </c>
      <c r="F354" s="278" t="str">
        <f aca="false">VLOOKUP($A354,[7]Sheet1!$A$1:$T$1000,13)</f>
        <v/>
      </c>
      <c r="G354" s="278" t="str">
        <f aca="false">VLOOKUP($A354,[7]Sheet1!$A$1:$T$1000,14)</f>
        <v/>
      </c>
    </row>
    <row r="355" customFormat="false" ht="11.25" hidden="false" customHeight="false" outlineLevel="0" collapsed="false">
      <c r="A355" s="59" t="n">
        <v>36754</v>
      </c>
      <c r="B355" s="11" t="n">
        <f aca="false">IF(A355&lt;&gt;"",MONTH(A355),0)</f>
        <v>8</v>
      </c>
      <c r="C355" s="278" t="str">
        <f aca="false">VLOOKUP($A355,[7]Sheet1!$A$1:$T$1000,2)</f>
        <v/>
      </c>
      <c r="D355" s="278" t="str">
        <f aca="false">VLOOKUP($A355,[7]Sheet1!$A$1:$T$1000,3)</f>
        <v/>
      </c>
      <c r="E355" s="278" t="str">
        <f aca="false">VLOOKUP($A355,[7]Sheet1!$A$1:$T$1000,4)</f>
        <v/>
      </c>
      <c r="F355" s="278" t="str">
        <f aca="false">VLOOKUP($A355,[7]Sheet1!$A$1:$T$1000,13)</f>
        <v/>
      </c>
      <c r="G355" s="278" t="str">
        <f aca="false">VLOOKUP($A355,[7]Sheet1!$A$1:$T$1000,14)</f>
        <v/>
      </c>
    </row>
    <row r="356" customFormat="false" ht="11.25" hidden="false" customHeight="false" outlineLevel="0" collapsed="false">
      <c r="A356" s="59" t="n">
        <v>36755</v>
      </c>
      <c r="B356" s="11" t="n">
        <f aca="false">IF(A356&lt;&gt;"",MONTH(A356),0)</f>
        <v>8</v>
      </c>
      <c r="C356" s="278" t="str">
        <f aca="false">VLOOKUP($A356,[7]Sheet1!$A$1:$T$1000,2)</f>
        <v/>
      </c>
      <c r="D356" s="278" t="str">
        <f aca="false">VLOOKUP($A356,[7]Sheet1!$A$1:$T$1000,3)</f>
        <v/>
      </c>
      <c r="E356" s="278" t="str">
        <f aca="false">VLOOKUP($A356,[7]Sheet1!$A$1:$T$1000,4)</f>
        <v/>
      </c>
      <c r="F356" s="278" t="str">
        <f aca="false">VLOOKUP($A356,[7]Sheet1!$A$1:$T$1000,13)</f>
        <v/>
      </c>
      <c r="G356" s="278" t="str">
        <f aca="false">VLOOKUP($A356,[7]Sheet1!$A$1:$T$1000,14)</f>
        <v/>
      </c>
    </row>
    <row r="357" customFormat="false" ht="11.25" hidden="false" customHeight="false" outlineLevel="0" collapsed="false">
      <c r="A357" s="59" t="n">
        <v>36756</v>
      </c>
      <c r="B357" s="11" t="n">
        <f aca="false">IF(A357&lt;&gt;"",MONTH(A357),0)</f>
        <v>8</v>
      </c>
      <c r="C357" s="278" t="str">
        <f aca="false">VLOOKUP($A357,[7]Sheet1!$A$1:$T$1000,2)</f>
        <v/>
      </c>
      <c r="D357" s="278" t="str">
        <f aca="false">VLOOKUP($A357,[7]Sheet1!$A$1:$T$1000,3)</f>
        <v/>
      </c>
      <c r="E357" s="278" t="str">
        <f aca="false">VLOOKUP($A357,[7]Sheet1!$A$1:$T$1000,4)</f>
        <v/>
      </c>
      <c r="F357" s="278" t="str">
        <f aca="false">VLOOKUP($A357,[7]Sheet1!$A$1:$T$1000,13)</f>
        <v/>
      </c>
      <c r="G357" s="278" t="str">
        <f aca="false">VLOOKUP($A357,[7]Sheet1!$A$1:$T$1000,14)</f>
        <v/>
      </c>
    </row>
    <row r="358" customFormat="false" ht="11.25" hidden="false" customHeight="false" outlineLevel="0" collapsed="false">
      <c r="A358" s="59" t="n">
        <v>36757</v>
      </c>
      <c r="B358" s="11" t="n">
        <f aca="false">IF(A358&lt;&gt;"",MONTH(A358),0)</f>
        <v>8</v>
      </c>
      <c r="C358" s="278" t="str">
        <f aca="false">VLOOKUP($A358,[7]Sheet1!$A$1:$T$1000,2)</f>
        <v/>
      </c>
      <c r="D358" s="278" t="str">
        <f aca="false">VLOOKUP($A358,[7]Sheet1!$A$1:$T$1000,3)</f>
        <v/>
      </c>
      <c r="E358" s="278" t="str">
        <f aca="false">VLOOKUP($A358,[7]Sheet1!$A$1:$T$1000,4)</f>
        <v/>
      </c>
      <c r="F358" s="278" t="str">
        <f aca="false">VLOOKUP($A358,[7]Sheet1!$A$1:$T$1000,13)</f>
        <v/>
      </c>
      <c r="G358" s="278" t="str">
        <f aca="false">VLOOKUP($A358,[7]Sheet1!$A$1:$T$1000,14)</f>
        <v/>
      </c>
    </row>
    <row r="359" customFormat="false" ht="11.25" hidden="false" customHeight="false" outlineLevel="0" collapsed="false">
      <c r="A359" s="59" t="n">
        <v>36758</v>
      </c>
      <c r="B359" s="11" t="n">
        <f aca="false">IF(A359&lt;&gt;"",MONTH(A359),0)</f>
        <v>8</v>
      </c>
      <c r="C359" s="278" t="str">
        <f aca="false">VLOOKUP($A359,[7]Sheet1!$A$1:$T$1000,2)</f>
        <v/>
      </c>
      <c r="D359" s="278" t="str">
        <f aca="false">VLOOKUP($A359,[7]Sheet1!$A$1:$T$1000,3)</f>
        <v/>
      </c>
      <c r="E359" s="278" t="str">
        <f aca="false">VLOOKUP($A359,[7]Sheet1!$A$1:$T$1000,4)</f>
        <v/>
      </c>
      <c r="F359" s="278" t="str">
        <f aca="false">VLOOKUP($A359,[7]Sheet1!$A$1:$T$1000,13)</f>
        <v/>
      </c>
      <c r="G359" s="278" t="str">
        <f aca="false">VLOOKUP($A359,[7]Sheet1!$A$1:$T$1000,14)</f>
        <v/>
      </c>
    </row>
    <row r="360" customFormat="false" ht="11.25" hidden="false" customHeight="false" outlineLevel="0" collapsed="false">
      <c r="A360" s="59" t="n">
        <v>36759</v>
      </c>
      <c r="B360" s="11" t="n">
        <f aca="false">IF(A360&lt;&gt;"",MONTH(A360),0)</f>
        <v>8</v>
      </c>
      <c r="C360" s="278" t="str">
        <f aca="false">VLOOKUP($A360,[7]Sheet1!$A$1:$T$1000,2)</f>
        <v/>
      </c>
      <c r="D360" s="278" t="str">
        <f aca="false">VLOOKUP($A360,[7]Sheet1!$A$1:$T$1000,3)</f>
        <v/>
      </c>
      <c r="E360" s="278" t="str">
        <f aca="false">VLOOKUP($A360,[7]Sheet1!$A$1:$T$1000,4)</f>
        <v/>
      </c>
      <c r="F360" s="278" t="str">
        <f aca="false">VLOOKUP($A360,[7]Sheet1!$A$1:$T$1000,13)</f>
        <v/>
      </c>
      <c r="G360" s="278" t="str">
        <f aca="false">VLOOKUP($A360,[7]Sheet1!$A$1:$T$1000,14)</f>
        <v/>
      </c>
    </row>
    <row r="361" customFormat="false" ht="11.25" hidden="false" customHeight="false" outlineLevel="0" collapsed="false">
      <c r="A361" s="59" t="n">
        <v>36760</v>
      </c>
      <c r="B361" s="11" t="n">
        <f aca="false">IF(A361&lt;&gt;"",MONTH(A361),0)</f>
        <v>8</v>
      </c>
      <c r="C361" s="278" t="str">
        <f aca="false">VLOOKUP($A361,[7]Sheet1!$A$1:$T$1000,2)</f>
        <v/>
      </c>
      <c r="D361" s="278" t="str">
        <f aca="false">VLOOKUP($A361,[7]Sheet1!$A$1:$T$1000,3)</f>
        <v/>
      </c>
      <c r="E361" s="278" t="str">
        <f aca="false">VLOOKUP($A361,[7]Sheet1!$A$1:$T$1000,4)</f>
        <v/>
      </c>
      <c r="F361" s="278" t="str">
        <f aca="false">VLOOKUP($A361,[7]Sheet1!$A$1:$T$1000,13)</f>
        <v/>
      </c>
      <c r="G361" s="278" t="str">
        <f aca="false">VLOOKUP($A361,[7]Sheet1!$A$1:$T$1000,14)</f>
        <v/>
      </c>
    </row>
    <row r="362" customFormat="false" ht="11.25" hidden="false" customHeight="false" outlineLevel="0" collapsed="false">
      <c r="A362" s="59" t="n">
        <v>36761</v>
      </c>
      <c r="B362" s="11" t="n">
        <f aca="false">IF(A362&lt;&gt;"",MONTH(A362),0)</f>
        <v>8</v>
      </c>
      <c r="C362" s="278" t="str">
        <f aca="false">VLOOKUP($A362,[7]Sheet1!$A$1:$T$1000,2)</f>
        <v/>
      </c>
      <c r="D362" s="278" t="str">
        <f aca="false">VLOOKUP($A362,[7]Sheet1!$A$1:$T$1000,3)</f>
        <v/>
      </c>
      <c r="E362" s="278" t="str">
        <f aca="false">VLOOKUP($A362,[7]Sheet1!$A$1:$T$1000,4)</f>
        <v/>
      </c>
      <c r="F362" s="278" t="str">
        <f aca="false">VLOOKUP($A362,[7]Sheet1!$A$1:$T$1000,13)</f>
        <v/>
      </c>
      <c r="G362" s="278" t="str">
        <f aca="false">VLOOKUP($A362,[7]Sheet1!$A$1:$T$1000,14)</f>
        <v/>
      </c>
    </row>
    <row r="363" customFormat="false" ht="11.25" hidden="false" customHeight="false" outlineLevel="0" collapsed="false">
      <c r="A363" s="59" t="n">
        <v>36762</v>
      </c>
      <c r="B363" s="11" t="n">
        <f aca="false">IF(A363&lt;&gt;"",MONTH(A363),0)</f>
        <v>8</v>
      </c>
      <c r="C363" s="278" t="str">
        <f aca="false">VLOOKUP($A363,[7]Sheet1!$A$1:$T$1000,2)</f>
        <v/>
      </c>
      <c r="D363" s="278" t="str">
        <f aca="false">VLOOKUP($A363,[7]Sheet1!$A$1:$T$1000,3)</f>
        <v/>
      </c>
      <c r="E363" s="278" t="str">
        <f aca="false">VLOOKUP($A363,[7]Sheet1!$A$1:$T$1000,4)</f>
        <v/>
      </c>
      <c r="F363" s="278" t="str">
        <f aca="false">VLOOKUP($A363,[7]Sheet1!$A$1:$T$1000,13)</f>
        <v/>
      </c>
      <c r="G363" s="278" t="str">
        <f aca="false">VLOOKUP($A363,[7]Sheet1!$A$1:$T$1000,14)</f>
        <v/>
      </c>
    </row>
    <row r="364" customFormat="false" ht="11.25" hidden="false" customHeight="false" outlineLevel="0" collapsed="false">
      <c r="A364" s="59" t="n">
        <v>36763</v>
      </c>
      <c r="B364" s="11" t="n">
        <f aca="false">IF(A364&lt;&gt;"",MONTH(A364),0)</f>
        <v>8</v>
      </c>
      <c r="C364" s="278" t="str">
        <f aca="false">VLOOKUP($A364,[7]Sheet1!$A$1:$T$1000,2)</f>
        <v/>
      </c>
      <c r="D364" s="278" t="str">
        <f aca="false">VLOOKUP($A364,[7]Sheet1!$A$1:$T$1000,3)</f>
        <v/>
      </c>
      <c r="E364" s="278" t="str">
        <f aca="false">VLOOKUP($A364,[7]Sheet1!$A$1:$T$1000,4)</f>
        <v/>
      </c>
      <c r="F364" s="278" t="str">
        <f aca="false">VLOOKUP($A364,[7]Sheet1!$A$1:$T$1000,13)</f>
        <v/>
      </c>
      <c r="G364" s="278" t="str">
        <f aca="false">VLOOKUP($A364,[7]Sheet1!$A$1:$T$1000,14)</f>
        <v/>
      </c>
    </row>
    <row r="365" customFormat="false" ht="11.25" hidden="false" customHeight="false" outlineLevel="0" collapsed="false">
      <c r="A365" s="59" t="n">
        <v>36764</v>
      </c>
      <c r="B365" s="11" t="n">
        <f aca="false">IF(A365&lt;&gt;"",MONTH(A365),0)</f>
        <v>8</v>
      </c>
      <c r="C365" s="278" t="str">
        <f aca="false">VLOOKUP($A365,[7]Sheet1!$A$1:$T$1000,2)</f>
        <v/>
      </c>
      <c r="D365" s="278" t="str">
        <f aca="false">VLOOKUP($A365,[7]Sheet1!$A$1:$T$1000,3)</f>
        <v/>
      </c>
      <c r="E365" s="278" t="str">
        <f aca="false">VLOOKUP($A365,[7]Sheet1!$A$1:$T$1000,4)</f>
        <v/>
      </c>
      <c r="F365" s="278" t="str">
        <f aca="false">VLOOKUP($A365,[7]Sheet1!$A$1:$T$1000,13)</f>
        <v/>
      </c>
      <c r="G365" s="278" t="str">
        <f aca="false">VLOOKUP($A365,[7]Sheet1!$A$1:$T$1000,14)</f>
        <v/>
      </c>
    </row>
    <row r="366" customFormat="false" ht="11.25" hidden="false" customHeight="false" outlineLevel="0" collapsed="false">
      <c r="A366" s="59" t="n">
        <v>36765</v>
      </c>
      <c r="B366" s="11" t="n">
        <f aca="false">IF(A366&lt;&gt;"",MONTH(A366),0)</f>
        <v>8</v>
      </c>
      <c r="C366" s="278" t="str">
        <f aca="false">VLOOKUP($A366,[7]Sheet1!$A$1:$T$1000,2)</f>
        <v/>
      </c>
      <c r="D366" s="278" t="str">
        <f aca="false">VLOOKUP($A366,[7]Sheet1!$A$1:$T$1000,3)</f>
        <v/>
      </c>
      <c r="E366" s="278" t="str">
        <f aca="false">VLOOKUP($A366,[7]Sheet1!$A$1:$T$1000,4)</f>
        <v/>
      </c>
      <c r="F366" s="278" t="str">
        <f aca="false">VLOOKUP($A366,[7]Sheet1!$A$1:$T$1000,13)</f>
        <v/>
      </c>
      <c r="G366" s="278" t="str">
        <f aca="false">VLOOKUP($A366,[7]Sheet1!$A$1:$T$1000,14)</f>
        <v/>
      </c>
    </row>
    <row r="367" customFormat="false" ht="11.25" hidden="false" customHeight="false" outlineLevel="0" collapsed="false">
      <c r="A367" s="59" t="n">
        <v>36766</v>
      </c>
      <c r="B367" s="11" t="n">
        <f aca="false">IF(A367&lt;&gt;"",MONTH(A367),0)</f>
        <v>8</v>
      </c>
      <c r="C367" s="278" t="str">
        <f aca="false">VLOOKUP($A367,[7]Sheet1!$A$1:$T$1000,2)</f>
        <v/>
      </c>
      <c r="D367" s="278" t="str">
        <f aca="false">VLOOKUP($A367,[7]Sheet1!$A$1:$T$1000,3)</f>
        <v/>
      </c>
      <c r="E367" s="278" t="str">
        <f aca="false">VLOOKUP($A367,[7]Sheet1!$A$1:$T$1000,4)</f>
        <v/>
      </c>
      <c r="F367" s="278" t="str">
        <f aca="false">VLOOKUP($A367,[7]Sheet1!$A$1:$T$1000,13)</f>
        <v/>
      </c>
      <c r="G367" s="278" t="str">
        <f aca="false">VLOOKUP($A367,[7]Sheet1!$A$1:$T$1000,14)</f>
        <v/>
      </c>
    </row>
    <row r="368" customFormat="false" ht="11.25" hidden="false" customHeight="false" outlineLevel="0" collapsed="false">
      <c r="A368" s="59" t="n">
        <v>36767</v>
      </c>
      <c r="B368" s="11" t="n">
        <f aca="false">IF(A368&lt;&gt;"",MONTH(A368),0)</f>
        <v>8</v>
      </c>
      <c r="C368" s="278" t="str">
        <f aca="false">VLOOKUP($A368,[7]Sheet1!$A$1:$T$1000,2)</f>
        <v/>
      </c>
      <c r="D368" s="278" t="str">
        <f aca="false">VLOOKUP($A368,[7]Sheet1!$A$1:$T$1000,3)</f>
        <v/>
      </c>
      <c r="E368" s="278" t="str">
        <f aca="false">VLOOKUP($A368,[7]Sheet1!$A$1:$T$1000,4)</f>
        <v/>
      </c>
      <c r="F368" s="278" t="str">
        <f aca="false">VLOOKUP($A368,[7]Sheet1!$A$1:$T$1000,13)</f>
        <v/>
      </c>
      <c r="G368" s="278" t="str">
        <f aca="false">VLOOKUP($A368,[7]Sheet1!$A$1:$T$1000,14)</f>
        <v/>
      </c>
    </row>
    <row r="369" customFormat="false" ht="11.25" hidden="false" customHeight="false" outlineLevel="0" collapsed="false">
      <c r="A369" s="59" t="n">
        <v>36768</v>
      </c>
      <c r="B369" s="11" t="n">
        <f aca="false">IF(A369&lt;&gt;"",MONTH(A369),0)</f>
        <v>8</v>
      </c>
      <c r="C369" s="278" t="str">
        <f aca="false">VLOOKUP($A369,[7]Sheet1!$A$1:$T$1000,2)</f>
        <v/>
      </c>
      <c r="D369" s="278" t="str">
        <f aca="false">VLOOKUP($A369,[7]Sheet1!$A$1:$T$1000,3)</f>
        <v/>
      </c>
      <c r="E369" s="278" t="str">
        <f aca="false">VLOOKUP($A369,[7]Sheet1!$A$1:$T$1000,4)</f>
        <v/>
      </c>
      <c r="F369" s="278" t="str">
        <f aca="false">VLOOKUP($A369,[7]Sheet1!$A$1:$T$1000,13)</f>
        <v/>
      </c>
      <c r="G369" s="278" t="str">
        <f aca="false">VLOOKUP($A369,[7]Sheet1!$A$1:$T$1000,14)</f>
        <v/>
      </c>
    </row>
    <row r="370" customFormat="false" ht="11.25" hidden="false" customHeight="false" outlineLevel="0" collapsed="false">
      <c r="A370" s="59" t="n">
        <v>36769</v>
      </c>
      <c r="B370" s="11" t="n">
        <f aca="false">IF(A370&lt;&gt;"",MONTH(A370),0)</f>
        <v>8</v>
      </c>
      <c r="C370" s="278" t="str">
        <f aca="false">VLOOKUP($A370,[7]Sheet1!$A$1:$T$1000,2)</f>
        <v/>
      </c>
      <c r="D370" s="278" t="str">
        <f aca="false">VLOOKUP($A370,[7]Sheet1!$A$1:$T$1000,3)</f>
        <v/>
      </c>
      <c r="E370" s="278" t="str">
        <f aca="false">VLOOKUP($A370,[7]Sheet1!$A$1:$T$1000,4)</f>
        <v/>
      </c>
      <c r="F370" s="278" t="str">
        <f aca="false">VLOOKUP($A370,[7]Sheet1!$A$1:$T$1000,13)</f>
        <v/>
      </c>
      <c r="G370" s="278" t="str">
        <f aca="false">VLOOKUP($A370,[7]Sheet1!$A$1:$T$1000,14)</f>
        <v/>
      </c>
    </row>
    <row r="371" customFormat="false" ht="11.25" hidden="false" customHeight="false" outlineLevel="0" collapsed="false">
      <c r="A371" s="59" t="n">
        <v>36770</v>
      </c>
      <c r="B371" s="11" t="n">
        <f aca="false">IF(A371&lt;&gt;"",MONTH(A371),0)</f>
        <v>9</v>
      </c>
      <c r="C371" s="278" t="str">
        <f aca="false">VLOOKUP($A371,[7]Sheet1!$A$1:$T$1000,2)</f>
        <v/>
      </c>
      <c r="D371" s="278" t="str">
        <f aca="false">VLOOKUP($A371,[7]Sheet1!$A$1:$T$1000,3)</f>
        <v/>
      </c>
      <c r="E371" s="278" t="str">
        <f aca="false">VLOOKUP($A371,[7]Sheet1!$A$1:$T$1000,4)</f>
        <v/>
      </c>
      <c r="F371" s="278" t="str">
        <f aca="false">VLOOKUP($A371,[7]Sheet1!$A$1:$T$1000,13)</f>
        <v/>
      </c>
      <c r="G371" s="278" t="str">
        <f aca="false">VLOOKUP($A371,[7]Sheet1!$A$1:$T$1000,14)</f>
        <v/>
      </c>
    </row>
    <row r="372" customFormat="false" ht="11.25" hidden="false" customHeight="false" outlineLevel="0" collapsed="false">
      <c r="A372" s="59" t="n">
        <v>36771</v>
      </c>
      <c r="B372" s="11" t="n">
        <f aca="false">IF(A372&lt;&gt;"",MONTH(A372),0)</f>
        <v>9</v>
      </c>
      <c r="C372" s="278" t="str">
        <f aca="false">VLOOKUP($A372,[7]Sheet1!$A$1:$T$1000,2)</f>
        <v/>
      </c>
      <c r="D372" s="278" t="str">
        <f aca="false">VLOOKUP($A372,[7]Sheet1!$A$1:$T$1000,3)</f>
        <v/>
      </c>
      <c r="E372" s="278" t="str">
        <f aca="false">VLOOKUP($A372,[7]Sheet1!$A$1:$T$1000,4)</f>
        <v/>
      </c>
      <c r="F372" s="278" t="str">
        <f aca="false">VLOOKUP($A372,[7]Sheet1!$A$1:$T$1000,13)</f>
        <v/>
      </c>
      <c r="G372" s="278" t="str">
        <f aca="false">VLOOKUP($A372,[7]Sheet1!$A$1:$T$1000,14)</f>
        <v/>
      </c>
    </row>
    <row r="373" customFormat="false" ht="11.25" hidden="false" customHeight="false" outlineLevel="0" collapsed="false">
      <c r="A373" s="59" t="n">
        <v>36772</v>
      </c>
      <c r="B373" s="11" t="n">
        <f aca="false">IF(A373&lt;&gt;"",MONTH(A373),0)</f>
        <v>9</v>
      </c>
      <c r="C373" s="278" t="str">
        <f aca="false">VLOOKUP($A373,[7]Sheet1!$A$1:$T$1000,2)</f>
        <v/>
      </c>
      <c r="D373" s="278" t="str">
        <f aca="false">VLOOKUP($A373,[7]Sheet1!$A$1:$T$1000,3)</f>
        <v/>
      </c>
      <c r="E373" s="278" t="str">
        <f aca="false">VLOOKUP($A373,[7]Sheet1!$A$1:$T$1000,4)</f>
        <v/>
      </c>
      <c r="F373" s="278" t="str">
        <f aca="false">VLOOKUP($A373,[7]Sheet1!$A$1:$T$1000,13)</f>
        <v/>
      </c>
      <c r="G373" s="278" t="str">
        <f aca="false">VLOOKUP($A373,[7]Sheet1!$A$1:$T$1000,14)</f>
        <v/>
      </c>
    </row>
    <row r="374" customFormat="false" ht="11.25" hidden="false" customHeight="false" outlineLevel="0" collapsed="false">
      <c r="A374" s="59" t="n">
        <v>36773</v>
      </c>
      <c r="B374" s="11" t="n">
        <f aca="false">IF(A374&lt;&gt;"",MONTH(A374),0)</f>
        <v>9</v>
      </c>
      <c r="C374" s="278" t="str">
        <f aca="false">VLOOKUP($A374,[7]Sheet1!$A$1:$T$1000,2)</f>
        <v/>
      </c>
      <c r="D374" s="278" t="str">
        <f aca="false">VLOOKUP($A374,[7]Sheet1!$A$1:$T$1000,3)</f>
        <v/>
      </c>
      <c r="E374" s="278" t="str">
        <f aca="false">VLOOKUP($A374,[7]Sheet1!$A$1:$T$1000,4)</f>
        <v/>
      </c>
      <c r="F374" s="278" t="str">
        <f aca="false">VLOOKUP($A374,[7]Sheet1!$A$1:$T$1000,13)</f>
        <v/>
      </c>
      <c r="G374" s="278" t="str">
        <f aca="false">VLOOKUP($A374,[7]Sheet1!$A$1:$T$1000,14)</f>
        <v/>
      </c>
    </row>
    <row r="375" customFormat="false" ht="11.25" hidden="false" customHeight="false" outlineLevel="0" collapsed="false">
      <c r="A375" s="59" t="n">
        <v>36774</v>
      </c>
      <c r="B375" s="11" t="n">
        <f aca="false">IF(A375&lt;&gt;"",MONTH(A375),0)</f>
        <v>9</v>
      </c>
      <c r="C375" s="278" t="str">
        <f aca="false">VLOOKUP($A375,[7]Sheet1!$A$1:$T$1000,2)</f>
        <v/>
      </c>
      <c r="D375" s="278" t="str">
        <f aca="false">VLOOKUP($A375,[7]Sheet1!$A$1:$T$1000,3)</f>
        <v/>
      </c>
      <c r="E375" s="278" t="str">
        <f aca="false">VLOOKUP($A375,[7]Sheet1!$A$1:$T$1000,4)</f>
        <v/>
      </c>
      <c r="F375" s="278" t="str">
        <f aca="false">VLOOKUP($A375,[7]Sheet1!$A$1:$T$1000,13)</f>
        <v/>
      </c>
      <c r="G375" s="278" t="str">
        <f aca="false">VLOOKUP($A375,[7]Sheet1!$A$1:$T$1000,14)</f>
        <v/>
      </c>
    </row>
    <row r="376" customFormat="false" ht="11.25" hidden="false" customHeight="false" outlineLevel="0" collapsed="false">
      <c r="A376" s="59" t="n">
        <v>36775</v>
      </c>
      <c r="B376" s="11" t="n">
        <f aca="false">IF(A376&lt;&gt;"",MONTH(A376),0)</f>
        <v>9</v>
      </c>
      <c r="C376" s="278" t="str">
        <f aca="false">VLOOKUP($A376,[7]Sheet1!$A$1:$T$1000,2)</f>
        <v/>
      </c>
      <c r="D376" s="278" t="str">
        <f aca="false">VLOOKUP($A376,[7]Sheet1!$A$1:$T$1000,3)</f>
        <v/>
      </c>
      <c r="E376" s="278" t="str">
        <f aca="false">VLOOKUP($A376,[7]Sheet1!$A$1:$T$1000,4)</f>
        <v/>
      </c>
      <c r="F376" s="278" t="str">
        <f aca="false">VLOOKUP($A376,[7]Sheet1!$A$1:$T$1000,13)</f>
        <v/>
      </c>
      <c r="G376" s="278" t="str">
        <f aca="false">VLOOKUP($A376,[7]Sheet1!$A$1:$T$1000,14)</f>
        <v/>
      </c>
    </row>
    <row r="377" customFormat="false" ht="11.25" hidden="false" customHeight="false" outlineLevel="0" collapsed="false">
      <c r="A377" s="59" t="n">
        <v>36776</v>
      </c>
      <c r="B377" s="11" t="n">
        <f aca="false">IF(A377&lt;&gt;"",MONTH(A377),0)</f>
        <v>9</v>
      </c>
      <c r="C377" s="278" t="str">
        <f aca="false">VLOOKUP($A377,[7]Sheet1!$A$1:$T$1000,2)</f>
        <v/>
      </c>
      <c r="D377" s="278" t="str">
        <f aca="false">VLOOKUP($A377,[7]Sheet1!$A$1:$T$1000,3)</f>
        <v/>
      </c>
      <c r="E377" s="278" t="str">
        <f aca="false">VLOOKUP($A377,[7]Sheet1!$A$1:$T$1000,4)</f>
        <v/>
      </c>
      <c r="F377" s="278" t="str">
        <f aca="false">VLOOKUP($A377,[7]Sheet1!$A$1:$T$1000,13)</f>
        <v/>
      </c>
      <c r="G377" s="278" t="str">
        <f aca="false">VLOOKUP($A377,[7]Sheet1!$A$1:$T$1000,14)</f>
        <v/>
      </c>
    </row>
    <row r="378" customFormat="false" ht="11.25" hidden="false" customHeight="false" outlineLevel="0" collapsed="false">
      <c r="A378" s="59" t="n">
        <v>36777</v>
      </c>
      <c r="B378" s="11" t="n">
        <f aca="false">IF(A378&lt;&gt;"",MONTH(A378),0)</f>
        <v>9</v>
      </c>
      <c r="C378" s="278" t="str">
        <f aca="false">VLOOKUP($A378,[7]Sheet1!$A$1:$T$1000,2)</f>
        <v/>
      </c>
      <c r="D378" s="278" t="str">
        <f aca="false">VLOOKUP($A378,[7]Sheet1!$A$1:$T$1000,3)</f>
        <v/>
      </c>
      <c r="E378" s="278" t="str">
        <f aca="false">VLOOKUP($A378,[7]Sheet1!$A$1:$T$1000,4)</f>
        <v/>
      </c>
      <c r="F378" s="278" t="str">
        <f aca="false">VLOOKUP($A378,[7]Sheet1!$A$1:$T$1000,13)</f>
        <v/>
      </c>
      <c r="G378" s="278" t="str">
        <f aca="false">VLOOKUP($A378,[7]Sheet1!$A$1:$T$1000,14)</f>
        <v/>
      </c>
    </row>
    <row r="379" customFormat="false" ht="11.25" hidden="false" customHeight="false" outlineLevel="0" collapsed="false">
      <c r="A379" s="59" t="n">
        <v>36778</v>
      </c>
      <c r="B379" s="11" t="n">
        <f aca="false">IF(A379&lt;&gt;"",MONTH(A379),0)</f>
        <v>9</v>
      </c>
      <c r="C379" s="278" t="str">
        <f aca="false">VLOOKUP($A379,[7]Sheet1!$A$1:$T$1000,2)</f>
        <v/>
      </c>
      <c r="D379" s="278" t="str">
        <f aca="false">VLOOKUP($A379,[7]Sheet1!$A$1:$T$1000,3)</f>
        <v/>
      </c>
      <c r="E379" s="278" t="str">
        <f aca="false">VLOOKUP($A379,[7]Sheet1!$A$1:$T$1000,4)</f>
        <v/>
      </c>
      <c r="F379" s="278" t="str">
        <f aca="false">VLOOKUP($A379,[7]Sheet1!$A$1:$T$1000,13)</f>
        <v/>
      </c>
      <c r="G379" s="278" t="str">
        <f aca="false">VLOOKUP($A379,[7]Sheet1!$A$1:$T$1000,14)</f>
        <v/>
      </c>
    </row>
    <row r="380" customFormat="false" ht="11.25" hidden="false" customHeight="false" outlineLevel="0" collapsed="false">
      <c r="A380" s="59" t="n">
        <v>36779</v>
      </c>
      <c r="B380" s="11" t="n">
        <f aca="false">IF(A380&lt;&gt;"",MONTH(A380),0)</f>
        <v>9</v>
      </c>
      <c r="C380" s="278" t="str">
        <f aca="false">VLOOKUP($A380,[7]Sheet1!$A$1:$T$1000,2)</f>
        <v/>
      </c>
      <c r="D380" s="278" t="str">
        <f aca="false">VLOOKUP($A380,[7]Sheet1!$A$1:$T$1000,3)</f>
        <v/>
      </c>
      <c r="E380" s="278" t="str">
        <f aca="false">VLOOKUP($A380,[7]Sheet1!$A$1:$T$1000,4)</f>
        <v/>
      </c>
      <c r="F380" s="278" t="str">
        <f aca="false">VLOOKUP($A380,[7]Sheet1!$A$1:$T$1000,13)</f>
        <v/>
      </c>
      <c r="G380" s="278" t="str">
        <f aca="false">VLOOKUP($A380,[7]Sheet1!$A$1:$T$1000,14)</f>
        <v/>
      </c>
    </row>
    <row r="381" customFormat="false" ht="11.25" hidden="false" customHeight="false" outlineLevel="0" collapsed="false">
      <c r="A381" s="59" t="n">
        <v>36780</v>
      </c>
      <c r="B381" s="11" t="n">
        <f aca="false">IF(A381&lt;&gt;"",MONTH(A381),0)</f>
        <v>9</v>
      </c>
      <c r="C381" s="278" t="str">
        <f aca="false">VLOOKUP($A381,[7]Sheet1!$A$1:$T$1000,2)</f>
        <v/>
      </c>
      <c r="D381" s="278" t="str">
        <f aca="false">VLOOKUP($A381,[7]Sheet1!$A$1:$T$1000,3)</f>
        <v/>
      </c>
      <c r="E381" s="278" t="str">
        <f aca="false">VLOOKUP($A381,[7]Sheet1!$A$1:$T$1000,4)</f>
        <v/>
      </c>
      <c r="F381" s="278" t="str">
        <f aca="false">VLOOKUP($A381,[7]Sheet1!$A$1:$T$1000,13)</f>
        <v/>
      </c>
      <c r="G381" s="278" t="str">
        <f aca="false">VLOOKUP($A381,[7]Sheet1!$A$1:$T$1000,14)</f>
        <v/>
      </c>
    </row>
    <row r="382" customFormat="false" ht="11.25" hidden="false" customHeight="false" outlineLevel="0" collapsed="false">
      <c r="A382" s="59" t="n">
        <v>36781</v>
      </c>
      <c r="B382" s="11" t="n">
        <f aca="false">IF(A382&lt;&gt;"",MONTH(A382),0)</f>
        <v>9</v>
      </c>
      <c r="C382" s="278" t="str">
        <f aca="false">VLOOKUP($A382,[7]Sheet1!$A$1:$T$1000,2)</f>
        <v/>
      </c>
      <c r="D382" s="278" t="str">
        <f aca="false">VLOOKUP($A382,[7]Sheet1!$A$1:$T$1000,3)</f>
        <v/>
      </c>
      <c r="E382" s="278" t="str">
        <f aca="false">VLOOKUP($A382,[7]Sheet1!$A$1:$T$1000,4)</f>
        <v/>
      </c>
      <c r="F382" s="278" t="str">
        <f aca="false">VLOOKUP($A382,[7]Sheet1!$A$1:$T$1000,13)</f>
        <v/>
      </c>
      <c r="G382" s="278" t="str">
        <f aca="false">VLOOKUP($A382,[7]Sheet1!$A$1:$T$1000,14)</f>
        <v/>
      </c>
    </row>
    <row r="383" customFormat="false" ht="11.25" hidden="false" customHeight="false" outlineLevel="0" collapsed="false">
      <c r="A383" s="59" t="n">
        <v>36782</v>
      </c>
      <c r="B383" s="11" t="n">
        <f aca="false">IF(A383&lt;&gt;"",MONTH(A383),0)</f>
        <v>9</v>
      </c>
      <c r="C383" s="278" t="str">
        <f aca="false">VLOOKUP($A383,[7]Sheet1!$A$1:$T$1000,2)</f>
        <v/>
      </c>
      <c r="D383" s="278" t="str">
        <f aca="false">VLOOKUP($A383,[7]Sheet1!$A$1:$T$1000,3)</f>
        <v/>
      </c>
      <c r="E383" s="278" t="str">
        <f aca="false">VLOOKUP($A383,[7]Sheet1!$A$1:$T$1000,4)</f>
        <v/>
      </c>
      <c r="F383" s="278" t="str">
        <f aca="false">VLOOKUP($A383,[7]Sheet1!$A$1:$T$1000,13)</f>
        <v/>
      </c>
      <c r="G383" s="278" t="str">
        <f aca="false">VLOOKUP($A383,[7]Sheet1!$A$1:$T$1000,14)</f>
        <v/>
      </c>
    </row>
    <row r="384" customFormat="false" ht="11.25" hidden="false" customHeight="false" outlineLevel="0" collapsed="false">
      <c r="A384" s="59" t="n">
        <v>36783</v>
      </c>
      <c r="B384" s="11" t="n">
        <f aca="false">IF(A384&lt;&gt;"",MONTH(A384),0)</f>
        <v>9</v>
      </c>
      <c r="C384" s="278" t="str">
        <f aca="false">VLOOKUP($A384,[7]Sheet1!$A$1:$T$1000,2)</f>
        <v/>
      </c>
      <c r="D384" s="278" t="str">
        <f aca="false">VLOOKUP($A384,[7]Sheet1!$A$1:$T$1000,3)</f>
        <v/>
      </c>
      <c r="E384" s="278" t="str">
        <f aca="false">VLOOKUP($A384,[7]Sheet1!$A$1:$T$1000,4)</f>
        <v/>
      </c>
      <c r="F384" s="278" t="str">
        <f aca="false">VLOOKUP($A384,[7]Sheet1!$A$1:$T$1000,13)</f>
        <v/>
      </c>
      <c r="G384" s="278" t="str">
        <f aca="false">VLOOKUP($A384,[7]Sheet1!$A$1:$T$1000,14)</f>
        <v/>
      </c>
    </row>
    <row r="385" customFormat="false" ht="11.25" hidden="false" customHeight="false" outlineLevel="0" collapsed="false">
      <c r="A385" s="59" t="n">
        <v>36784</v>
      </c>
      <c r="B385" s="11" t="n">
        <f aca="false">IF(A385&lt;&gt;"",MONTH(A385),0)</f>
        <v>9</v>
      </c>
      <c r="C385" s="278" t="str">
        <f aca="false">VLOOKUP($A385,[7]Sheet1!$A$1:$T$1000,2)</f>
        <v/>
      </c>
      <c r="D385" s="278" t="str">
        <f aca="false">VLOOKUP($A385,[7]Sheet1!$A$1:$T$1000,3)</f>
        <v/>
      </c>
      <c r="E385" s="278" t="str">
        <f aca="false">VLOOKUP($A385,[7]Sheet1!$A$1:$T$1000,4)</f>
        <v/>
      </c>
      <c r="F385" s="278" t="str">
        <f aca="false">VLOOKUP($A385,[7]Sheet1!$A$1:$T$1000,13)</f>
        <v/>
      </c>
      <c r="G385" s="278" t="str">
        <f aca="false">VLOOKUP($A385,[7]Sheet1!$A$1:$T$1000,14)</f>
        <v/>
      </c>
    </row>
    <row r="386" customFormat="false" ht="11.25" hidden="false" customHeight="false" outlineLevel="0" collapsed="false">
      <c r="A386" s="59" t="n">
        <v>36785</v>
      </c>
      <c r="B386" s="11" t="n">
        <f aca="false">IF(A386&lt;&gt;"",MONTH(A386),0)</f>
        <v>9</v>
      </c>
      <c r="C386" s="278" t="str">
        <f aca="false">VLOOKUP($A386,[7]Sheet1!$A$1:$T$1000,2)</f>
        <v/>
      </c>
      <c r="D386" s="278" t="str">
        <f aca="false">VLOOKUP($A386,[7]Sheet1!$A$1:$T$1000,3)</f>
        <v/>
      </c>
      <c r="E386" s="278" t="str">
        <f aca="false">VLOOKUP($A386,[7]Sheet1!$A$1:$T$1000,4)</f>
        <v/>
      </c>
      <c r="F386" s="278" t="str">
        <f aca="false">VLOOKUP($A386,[7]Sheet1!$A$1:$T$1000,13)</f>
        <v/>
      </c>
      <c r="G386" s="278" t="str">
        <f aca="false">VLOOKUP($A386,[7]Sheet1!$A$1:$T$1000,14)</f>
        <v/>
      </c>
    </row>
    <row r="387" customFormat="false" ht="11.25" hidden="false" customHeight="false" outlineLevel="0" collapsed="false">
      <c r="A387" s="59" t="n">
        <v>36786</v>
      </c>
      <c r="B387" s="11" t="n">
        <f aca="false">IF(A387&lt;&gt;"",MONTH(A387),0)</f>
        <v>9</v>
      </c>
      <c r="C387" s="278" t="str">
        <f aca="false">VLOOKUP($A387,[7]Sheet1!$A$1:$T$1000,2)</f>
        <v/>
      </c>
      <c r="D387" s="278" t="str">
        <f aca="false">VLOOKUP($A387,[7]Sheet1!$A$1:$T$1000,3)</f>
        <v/>
      </c>
      <c r="E387" s="278" t="str">
        <f aca="false">VLOOKUP($A387,[7]Sheet1!$A$1:$T$1000,4)</f>
        <v/>
      </c>
      <c r="F387" s="278" t="str">
        <f aca="false">VLOOKUP($A387,[7]Sheet1!$A$1:$T$1000,13)</f>
        <v/>
      </c>
      <c r="G387" s="278" t="str">
        <f aca="false">VLOOKUP($A387,[7]Sheet1!$A$1:$T$1000,14)</f>
        <v/>
      </c>
    </row>
    <row r="388" customFormat="false" ht="11.25" hidden="false" customHeight="false" outlineLevel="0" collapsed="false">
      <c r="A388" s="59" t="n">
        <v>36787</v>
      </c>
      <c r="B388" s="11" t="n">
        <f aca="false">IF(A388&lt;&gt;"",MONTH(A388),0)</f>
        <v>9</v>
      </c>
      <c r="C388" s="278" t="str">
        <f aca="false">VLOOKUP($A388,[7]Sheet1!$A$1:$T$1000,2)</f>
        <v/>
      </c>
      <c r="D388" s="278" t="str">
        <f aca="false">VLOOKUP($A388,[7]Sheet1!$A$1:$T$1000,3)</f>
        <v/>
      </c>
      <c r="E388" s="278" t="str">
        <f aca="false">VLOOKUP($A388,[7]Sheet1!$A$1:$T$1000,4)</f>
        <v/>
      </c>
      <c r="F388" s="278" t="str">
        <f aca="false">VLOOKUP($A388,[7]Sheet1!$A$1:$T$1000,13)</f>
        <v/>
      </c>
      <c r="G388" s="278" t="str">
        <f aca="false">VLOOKUP($A388,[7]Sheet1!$A$1:$T$1000,14)</f>
        <v/>
      </c>
    </row>
    <row r="389" customFormat="false" ht="11.25" hidden="false" customHeight="false" outlineLevel="0" collapsed="false">
      <c r="A389" s="59" t="n">
        <v>36788</v>
      </c>
      <c r="B389" s="11" t="n">
        <f aca="false">IF(A389&lt;&gt;"",MONTH(A389),0)</f>
        <v>9</v>
      </c>
      <c r="C389" s="278" t="str">
        <f aca="false">VLOOKUP($A389,[7]Sheet1!$A$1:$T$1000,2)</f>
        <v/>
      </c>
      <c r="D389" s="278" t="str">
        <f aca="false">VLOOKUP($A389,[7]Sheet1!$A$1:$T$1000,3)</f>
        <v/>
      </c>
      <c r="E389" s="278" t="str">
        <f aca="false">VLOOKUP($A389,[7]Sheet1!$A$1:$T$1000,4)</f>
        <v/>
      </c>
      <c r="F389" s="278" t="str">
        <f aca="false">VLOOKUP($A389,[7]Sheet1!$A$1:$T$1000,13)</f>
        <v/>
      </c>
      <c r="G389" s="278" t="str">
        <f aca="false">VLOOKUP($A389,[7]Sheet1!$A$1:$T$1000,14)</f>
        <v/>
      </c>
    </row>
    <row r="390" customFormat="false" ht="11.25" hidden="false" customHeight="false" outlineLevel="0" collapsed="false">
      <c r="A390" s="59" t="n">
        <v>36789</v>
      </c>
      <c r="B390" s="11" t="n">
        <f aca="false">IF(A390&lt;&gt;"",MONTH(A390),0)</f>
        <v>9</v>
      </c>
      <c r="C390" s="278" t="str">
        <f aca="false">VLOOKUP($A390,[7]Sheet1!$A$1:$T$1000,2)</f>
        <v/>
      </c>
      <c r="D390" s="278" t="str">
        <f aca="false">VLOOKUP($A390,[7]Sheet1!$A$1:$T$1000,3)</f>
        <v/>
      </c>
      <c r="E390" s="278" t="str">
        <f aca="false">VLOOKUP($A390,[7]Sheet1!$A$1:$T$1000,4)</f>
        <v/>
      </c>
      <c r="F390" s="278" t="str">
        <f aca="false">VLOOKUP($A390,[7]Sheet1!$A$1:$T$1000,13)</f>
        <v/>
      </c>
      <c r="G390" s="278" t="str">
        <f aca="false">VLOOKUP($A390,[7]Sheet1!$A$1:$T$1000,14)</f>
        <v/>
      </c>
    </row>
    <row r="391" customFormat="false" ht="11.25" hidden="false" customHeight="false" outlineLevel="0" collapsed="false">
      <c r="A391" s="59" t="n">
        <v>36790</v>
      </c>
      <c r="B391" s="11" t="n">
        <f aca="false">IF(A391&lt;&gt;"",MONTH(A391),0)</f>
        <v>9</v>
      </c>
      <c r="C391" s="278" t="str">
        <f aca="false">VLOOKUP($A391,[7]Sheet1!$A$1:$T$1000,2)</f>
        <v/>
      </c>
      <c r="D391" s="278" t="str">
        <f aca="false">VLOOKUP($A391,[7]Sheet1!$A$1:$T$1000,3)</f>
        <v/>
      </c>
      <c r="E391" s="278" t="str">
        <f aca="false">VLOOKUP($A391,[7]Sheet1!$A$1:$T$1000,4)</f>
        <v/>
      </c>
      <c r="F391" s="278" t="str">
        <f aca="false">VLOOKUP($A391,[7]Sheet1!$A$1:$T$1000,13)</f>
        <v/>
      </c>
      <c r="G391" s="278" t="str">
        <f aca="false">VLOOKUP($A391,[7]Sheet1!$A$1:$T$1000,14)</f>
        <v/>
      </c>
    </row>
    <row r="392" customFormat="false" ht="11.25" hidden="false" customHeight="false" outlineLevel="0" collapsed="false">
      <c r="A392" s="59" t="n">
        <v>36791</v>
      </c>
      <c r="B392" s="11" t="n">
        <f aca="false">IF(A392&lt;&gt;"",MONTH(A392),0)</f>
        <v>9</v>
      </c>
      <c r="C392" s="278" t="str">
        <f aca="false">VLOOKUP($A392,[7]Sheet1!$A$1:$T$1000,2)</f>
        <v/>
      </c>
      <c r="D392" s="278" t="str">
        <f aca="false">VLOOKUP($A392,[7]Sheet1!$A$1:$T$1000,3)</f>
        <v/>
      </c>
      <c r="E392" s="278" t="str">
        <f aca="false">VLOOKUP($A392,[7]Sheet1!$A$1:$T$1000,4)</f>
        <v/>
      </c>
      <c r="F392" s="278" t="str">
        <f aca="false">VLOOKUP($A392,[7]Sheet1!$A$1:$T$1000,13)</f>
        <v/>
      </c>
      <c r="G392" s="278" t="str">
        <f aca="false">VLOOKUP($A392,[7]Sheet1!$A$1:$T$1000,14)</f>
        <v/>
      </c>
    </row>
    <row r="393" customFormat="false" ht="11.25" hidden="false" customHeight="false" outlineLevel="0" collapsed="false">
      <c r="A393" s="59" t="n">
        <v>36792</v>
      </c>
      <c r="B393" s="11" t="n">
        <f aca="false">IF(A393&lt;&gt;"",MONTH(A393),0)</f>
        <v>9</v>
      </c>
      <c r="C393" s="278" t="str">
        <f aca="false">VLOOKUP($A393,[7]Sheet1!$A$1:$T$1000,2)</f>
        <v/>
      </c>
      <c r="D393" s="278" t="str">
        <f aca="false">VLOOKUP($A393,[7]Sheet1!$A$1:$T$1000,3)</f>
        <v/>
      </c>
      <c r="E393" s="278" t="str">
        <f aca="false">VLOOKUP($A393,[7]Sheet1!$A$1:$T$1000,4)</f>
        <v/>
      </c>
      <c r="F393" s="278" t="str">
        <f aca="false">VLOOKUP($A393,[7]Sheet1!$A$1:$T$1000,13)</f>
        <v/>
      </c>
      <c r="G393" s="278" t="str">
        <f aca="false">VLOOKUP($A393,[7]Sheet1!$A$1:$T$1000,14)</f>
        <v/>
      </c>
    </row>
    <row r="394" customFormat="false" ht="11.25" hidden="false" customHeight="false" outlineLevel="0" collapsed="false">
      <c r="A394" s="59" t="n">
        <v>36793</v>
      </c>
      <c r="B394" s="11" t="n">
        <f aca="false">IF(A394&lt;&gt;"",MONTH(A394),0)</f>
        <v>9</v>
      </c>
      <c r="C394" s="278" t="str">
        <f aca="false">VLOOKUP($A394,[7]Sheet1!$A$1:$T$1000,2)</f>
        <v/>
      </c>
      <c r="D394" s="278" t="str">
        <f aca="false">VLOOKUP($A394,[7]Sheet1!$A$1:$T$1000,3)</f>
        <v/>
      </c>
      <c r="E394" s="278" t="str">
        <f aca="false">VLOOKUP($A394,[7]Sheet1!$A$1:$T$1000,4)</f>
        <v/>
      </c>
      <c r="F394" s="278" t="str">
        <f aca="false">VLOOKUP($A394,[7]Sheet1!$A$1:$T$1000,13)</f>
        <v/>
      </c>
      <c r="G394" s="278" t="str">
        <f aca="false">VLOOKUP($A394,[7]Sheet1!$A$1:$T$1000,14)</f>
        <v/>
      </c>
    </row>
    <row r="395" customFormat="false" ht="11.25" hidden="false" customHeight="false" outlineLevel="0" collapsed="false">
      <c r="A395" s="59" t="n">
        <v>36794</v>
      </c>
      <c r="B395" s="11" t="n">
        <f aca="false">IF(A395&lt;&gt;"",MONTH(A395),0)</f>
        <v>9</v>
      </c>
      <c r="C395" s="278" t="str">
        <f aca="false">VLOOKUP($A395,[7]Sheet1!$A$1:$T$1000,2)</f>
        <v/>
      </c>
      <c r="D395" s="278" t="str">
        <f aca="false">VLOOKUP($A395,[7]Sheet1!$A$1:$T$1000,3)</f>
        <v/>
      </c>
      <c r="E395" s="278" t="str">
        <f aca="false">VLOOKUP($A395,[7]Sheet1!$A$1:$T$1000,4)</f>
        <v/>
      </c>
      <c r="F395" s="278" t="str">
        <f aca="false">VLOOKUP($A395,[7]Sheet1!$A$1:$T$1000,13)</f>
        <v/>
      </c>
      <c r="G395" s="278" t="str">
        <f aca="false">VLOOKUP($A395,[7]Sheet1!$A$1:$T$1000,14)</f>
        <v/>
      </c>
    </row>
    <row r="396" customFormat="false" ht="11.25" hidden="false" customHeight="false" outlineLevel="0" collapsed="false">
      <c r="A396" s="59" t="n">
        <v>36795</v>
      </c>
      <c r="B396" s="11" t="n">
        <f aca="false">IF(A396&lt;&gt;"",MONTH(A396),0)</f>
        <v>9</v>
      </c>
      <c r="C396" s="278" t="str">
        <f aca="false">VLOOKUP($A396,[7]Sheet1!$A$1:$T$1000,2)</f>
        <v/>
      </c>
      <c r="D396" s="278" t="str">
        <f aca="false">VLOOKUP($A396,[7]Sheet1!$A$1:$T$1000,3)</f>
        <v/>
      </c>
      <c r="E396" s="278" t="str">
        <f aca="false">VLOOKUP($A396,[7]Sheet1!$A$1:$T$1000,4)</f>
        <v/>
      </c>
      <c r="F396" s="278" t="str">
        <f aca="false">VLOOKUP($A396,[7]Sheet1!$A$1:$T$1000,13)</f>
        <v/>
      </c>
      <c r="G396" s="278" t="str">
        <f aca="false">VLOOKUP($A396,[7]Sheet1!$A$1:$T$1000,14)</f>
        <v/>
      </c>
    </row>
    <row r="397" customFormat="false" ht="11.25" hidden="false" customHeight="false" outlineLevel="0" collapsed="false">
      <c r="A397" s="59" t="n">
        <v>36796</v>
      </c>
      <c r="B397" s="11" t="n">
        <f aca="false">IF(A397&lt;&gt;"",MONTH(A397),0)</f>
        <v>9</v>
      </c>
      <c r="C397" s="278" t="str">
        <f aca="false">VLOOKUP($A397,[7]Sheet1!$A$1:$T$1000,2)</f>
        <v/>
      </c>
      <c r="D397" s="278" t="str">
        <f aca="false">VLOOKUP($A397,[7]Sheet1!$A$1:$T$1000,3)</f>
        <v/>
      </c>
      <c r="E397" s="278" t="str">
        <f aca="false">VLOOKUP($A397,[7]Sheet1!$A$1:$T$1000,4)</f>
        <v/>
      </c>
      <c r="F397" s="278" t="str">
        <f aca="false">VLOOKUP($A397,[7]Sheet1!$A$1:$T$1000,13)</f>
        <v/>
      </c>
      <c r="G397" s="278" t="str">
        <f aca="false">VLOOKUP($A397,[7]Sheet1!$A$1:$T$1000,14)</f>
        <v/>
      </c>
    </row>
    <row r="398" customFormat="false" ht="11.25" hidden="false" customHeight="false" outlineLevel="0" collapsed="false">
      <c r="A398" s="59" t="n">
        <v>36797</v>
      </c>
      <c r="B398" s="11" t="n">
        <f aca="false">IF(A398&lt;&gt;"",MONTH(A398),0)</f>
        <v>9</v>
      </c>
      <c r="C398" s="278" t="str">
        <f aca="false">VLOOKUP($A398,[7]Sheet1!$A$1:$T$1000,2)</f>
        <v/>
      </c>
      <c r="D398" s="278" t="str">
        <f aca="false">VLOOKUP($A398,[7]Sheet1!$A$1:$T$1000,3)</f>
        <v/>
      </c>
      <c r="E398" s="278" t="str">
        <f aca="false">VLOOKUP($A398,[7]Sheet1!$A$1:$T$1000,4)</f>
        <v/>
      </c>
      <c r="F398" s="278" t="str">
        <f aca="false">VLOOKUP($A398,[7]Sheet1!$A$1:$T$1000,13)</f>
        <v/>
      </c>
      <c r="G398" s="278" t="str">
        <f aca="false">VLOOKUP($A398,[7]Sheet1!$A$1:$T$1000,14)</f>
        <v/>
      </c>
    </row>
    <row r="399" customFormat="false" ht="11.25" hidden="false" customHeight="false" outlineLevel="0" collapsed="false">
      <c r="A399" s="59" t="n">
        <v>36798</v>
      </c>
      <c r="B399" s="11" t="n">
        <f aca="false">IF(A399&lt;&gt;"",MONTH(A399),0)</f>
        <v>9</v>
      </c>
      <c r="C399" s="278" t="str">
        <f aca="false">VLOOKUP($A399,[7]Sheet1!$A$1:$T$1000,2)</f>
        <v/>
      </c>
      <c r="D399" s="278" t="str">
        <f aca="false">VLOOKUP($A399,[7]Sheet1!$A$1:$T$1000,3)</f>
        <v/>
      </c>
      <c r="E399" s="278" t="str">
        <f aca="false">VLOOKUP($A399,[7]Sheet1!$A$1:$T$1000,4)</f>
        <v/>
      </c>
      <c r="F399" s="278" t="str">
        <f aca="false">VLOOKUP($A399,[7]Sheet1!$A$1:$T$1000,13)</f>
        <v/>
      </c>
      <c r="G399" s="278" t="str">
        <f aca="false">VLOOKUP($A399,[7]Sheet1!$A$1:$T$1000,14)</f>
        <v/>
      </c>
    </row>
    <row r="400" customFormat="false" ht="11.25" hidden="false" customHeight="false" outlineLevel="0" collapsed="false">
      <c r="A400" s="59" t="n">
        <v>36799</v>
      </c>
      <c r="B400" s="11" t="n">
        <f aca="false">IF(A400&lt;&gt;"",MONTH(A400),0)</f>
        <v>9</v>
      </c>
      <c r="C400" s="278" t="str">
        <f aca="false">VLOOKUP($A400,[7]Sheet1!$A$1:$T$1000,2)</f>
        <v/>
      </c>
      <c r="D400" s="278" t="str">
        <f aca="false">VLOOKUP($A400,[7]Sheet1!$A$1:$T$1000,3)</f>
        <v/>
      </c>
      <c r="E400" s="278" t="str">
        <f aca="false">VLOOKUP($A400,[7]Sheet1!$A$1:$T$1000,4)</f>
        <v/>
      </c>
      <c r="F400" s="278" t="str">
        <f aca="false">VLOOKUP($A400,[7]Sheet1!$A$1:$T$1000,13)</f>
        <v/>
      </c>
      <c r="G400" s="278" t="str">
        <f aca="false">VLOOKUP($A400,[7]Sheet1!$A$1:$T$1000,14)</f>
        <v/>
      </c>
    </row>
    <row r="401" customFormat="false" ht="11.25" hidden="false" customHeight="false" outlineLevel="0" collapsed="false">
      <c r="A401" s="59" t="n">
        <v>36800</v>
      </c>
      <c r="B401" s="11" t="n">
        <f aca="false">IF(A401&lt;&gt;"",MONTH(A401),0)</f>
        <v>10</v>
      </c>
      <c r="C401" s="278" t="str">
        <f aca="false">VLOOKUP($A401,[7]Sheet1!$A$1:$T$1000,2)</f>
        <v/>
      </c>
      <c r="D401" s="278" t="str">
        <f aca="false">VLOOKUP($A401,[7]Sheet1!$A$1:$T$1000,3)</f>
        <v/>
      </c>
      <c r="E401" s="278" t="str">
        <f aca="false">VLOOKUP($A401,[7]Sheet1!$A$1:$T$1000,4)</f>
        <v/>
      </c>
      <c r="F401" s="278" t="str">
        <f aca="false">VLOOKUP($A401,[7]Sheet1!$A$1:$T$1000,13)</f>
        <v/>
      </c>
      <c r="G401" s="278" t="str">
        <f aca="false">VLOOKUP($A401,[7]Sheet1!$A$1:$T$1000,14)</f>
        <v/>
      </c>
    </row>
    <row r="402" customFormat="false" ht="11.25" hidden="false" customHeight="false" outlineLevel="0" collapsed="false">
      <c r="A402" s="59" t="n">
        <v>36801</v>
      </c>
      <c r="B402" s="11" t="n">
        <f aca="false">IF(A402&lt;&gt;"",MONTH(A402),0)</f>
        <v>10</v>
      </c>
      <c r="C402" s="278" t="str">
        <f aca="false">VLOOKUP($A402,[7]Sheet1!$A$1:$T$1000,2)</f>
        <v/>
      </c>
      <c r="D402" s="278" t="str">
        <f aca="false">VLOOKUP($A402,[7]Sheet1!$A$1:$T$1000,3)</f>
        <v/>
      </c>
      <c r="E402" s="278" t="str">
        <f aca="false">VLOOKUP($A402,[7]Sheet1!$A$1:$T$1000,4)</f>
        <v/>
      </c>
      <c r="F402" s="278" t="str">
        <f aca="false">VLOOKUP($A402,[7]Sheet1!$A$1:$T$1000,13)</f>
        <v/>
      </c>
      <c r="G402" s="278" t="str">
        <f aca="false">VLOOKUP($A402,[7]Sheet1!$A$1:$T$1000,14)</f>
        <v/>
      </c>
    </row>
    <row r="403" customFormat="false" ht="11.25" hidden="false" customHeight="false" outlineLevel="0" collapsed="false">
      <c r="A403" s="59" t="n">
        <v>36802</v>
      </c>
      <c r="B403" s="11" t="n">
        <f aca="false">IF(A403&lt;&gt;"",MONTH(A403),0)</f>
        <v>10</v>
      </c>
      <c r="C403" s="278" t="str">
        <f aca="false">VLOOKUP($A403,[7]Sheet1!$A$1:$T$1000,2)</f>
        <v/>
      </c>
      <c r="D403" s="278" t="str">
        <f aca="false">VLOOKUP($A403,[7]Sheet1!$A$1:$T$1000,3)</f>
        <v/>
      </c>
      <c r="E403" s="278" t="str">
        <f aca="false">VLOOKUP($A403,[7]Sheet1!$A$1:$T$1000,4)</f>
        <v/>
      </c>
      <c r="F403" s="278" t="str">
        <f aca="false">VLOOKUP($A403,[7]Sheet1!$A$1:$T$1000,13)</f>
        <v/>
      </c>
      <c r="G403" s="278" t="str">
        <f aca="false">VLOOKUP($A403,[7]Sheet1!$A$1:$T$1000,14)</f>
        <v/>
      </c>
    </row>
    <row r="404" customFormat="false" ht="11.25" hidden="false" customHeight="false" outlineLevel="0" collapsed="false">
      <c r="A404" s="59" t="n">
        <v>36803</v>
      </c>
      <c r="B404" s="11" t="n">
        <f aca="false">IF(A404&lt;&gt;"",MONTH(A404),0)</f>
        <v>10</v>
      </c>
      <c r="C404" s="278" t="str">
        <f aca="false">VLOOKUP($A404,[7]Sheet1!$A$1:$T$1000,2)</f>
        <v/>
      </c>
      <c r="D404" s="278" t="str">
        <f aca="false">VLOOKUP($A404,[7]Sheet1!$A$1:$T$1000,3)</f>
        <v/>
      </c>
      <c r="E404" s="278" t="str">
        <f aca="false">VLOOKUP($A404,[7]Sheet1!$A$1:$T$1000,4)</f>
        <v/>
      </c>
      <c r="F404" s="278" t="str">
        <f aca="false">VLOOKUP($A404,[7]Sheet1!$A$1:$T$1000,13)</f>
        <v/>
      </c>
      <c r="G404" s="278" t="str">
        <f aca="false">VLOOKUP($A404,[7]Sheet1!$A$1:$T$1000,14)</f>
        <v/>
      </c>
    </row>
    <row r="405" customFormat="false" ht="11.25" hidden="false" customHeight="false" outlineLevel="0" collapsed="false">
      <c r="A405" s="59" t="n">
        <v>36804</v>
      </c>
      <c r="B405" s="11" t="n">
        <f aca="false">IF(A405&lt;&gt;"",MONTH(A405),0)</f>
        <v>10</v>
      </c>
      <c r="C405" s="278" t="str">
        <f aca="false">VLOOKUP($A405,[7]Sheet1!$A$1:$T$1000,2)</f>
        <v/>
      </c>
      <c r="D405" s="278" t="str">
        <f aca="false">VLOOKUP($A405,[7]Sheet1!$A$1:$T$1000,3)</f>
        <v/>
      </c>
      <c r="E405" s="278" t="str">
        <f aca="false">VLOOKUP($A405,[7]Sheet1!$A$1:$T$1000,4)</f>
        <v/>
      </c>
      <c r="F405" s="278" t="str">
        <f aca="false">VLOOKUP($A405,[7]Sheet1!$A$1:$T$1000,13)</f>
        <v/>
      </c>
      <c r="G405" s="278" t="str">
        <f aca="false">VLOOKUP($A405,[7]Sheet1!$A$1:$T$1000,14)</f>
        <v/>
      </c>
    </row>
    <row r="406" customFormat="false" ht="11.25" hidden="false" customHeight="false" outlineLevel="0" collapsed="false">
      <c r="A406" s="59" t="n">
        <v>36805</v>
      </c>
      <c r="B406" s="11" t="n">
        <f aca="false">IF(A406&lt;&gt;"",MONTH(A406),0)</f>
        <v>10</v>
      </c>
      <c r="C406" s="278" t="str">
        <f aca="false">VLOOKUP($A406,[7]Sheet1!$A$1:$T$1000,2)</f>
        <v/>
      </c>
      <c r="D406" s="278" t="str">
        <f aca="false">VLOOKUP($A406,[7]Sheet1!$A$1:$T$1000,3)</f>
        <v/>
      </c>
      <c r="E406" s="278" t="str">
        <f aca="false">VLOOKUP($A406,[7]Sheet1!$A$1:$T$1000,4)</f>
        <v/>
      </c>
      <c r="F406" s="278" t="str">
        <f aca="false">VLOOKUP($A406,[7]Sheet1!$A$1:$T$1000,13)</f>
        <v/>
      </c>
      <c r="G406" s="278" t="str">
        <f aca="false">VLOOKUP($A406,[7]Sheet1!$A$1:$T$1000,14)</f>
        <v/>
      </c>
    </row>
    <row r="407" customFormat="false" ht="11.25" hidden="false" customHeight="false" outlineLevel="0" collapsed="false">
      <c r="A407" s="59" t="n">
        <v>36806</v>
      </c>
      <c r="B407" s="11" t="n">
        <f aca="false">IF(A407&lt;&gt;"",MONTH(A407),0)</f>
        <v>10</v>
      </c>
      <c r="C407" s="278" t="str">
        <f aca="false">VLOOKUP($A407,[7]Sheet1!$A$1:$T$1000,2)</f>
        <v/>
      </c>
      <c r="D407" s="278" t="str">
        <f aca="false">VLOOKUP($A407,[7]Sheet1!$A$1:$T$1000,3)</f>
        <v/>
      </c>
      <c r="E407" s="278" t="str">
        <f aca="false">VLOOKUP($A407,[7]Sheet1!$A$1:$T$1000,4)</f>
        <v/>
      </c>
      <c r="F407" s="278" t="str">
        <f aca="false">VLOOKUP($A407,[7]Sheet1!$A$1:$T$1000,13)</f>
        <v/>
      </c>
      <c r="G407" s="278" t="str">
        <f aca="false">VLOOKUP($A407,[7]Sheet1!$A$1:$T$1000,14)</f>
        <v/>
      </c>
    </row>
    <row r="408" customFormat="false" ht="11.25" hidden="false" customHeight="false" outlineLevel="0" collapsed="false">
      <c r="A408" s="59" t="n">
        <v>36807</v>
      </c>
      <c r="B408" s="11" t="n">
        <f aca="false">IF(A408&lt;&gt;"",MONTH(A408),0)</f>
        <v>10</v>
      </c>
      <c r="C408" s="278" t="str">
        <f aca="false">VLOOKUP($A408,[7]Sheet1!$A$1:$T$1000,2)</f>
        <v/>
      </c>
      <c r="D408" s="278" t="str">
        <f aca="false">VLOOKUP($A408,[7]Sheet1!$A$1:$T$1000,3)</f>
        <v/>
      </c>
      <c r="E408" s="278" t="str">
        <f aca="false">VLOOKUP($A408,[7]Sheet1!$A$1:$T$1000,4)</f>
        <v/>
      </c>
      <c r="F408" s="278" t="str">
        <f aca="false">VLOOKUP($A408,[7]Sheet1!$A$1:$T$1000,13)</f>
        <v/>
      </c>
      <c r="G408" s="278" t="str">
        <f aca="false">VLOOKUP($A408,[7]Sheet1!$A$1:$T$1000,14)</f>
        <v/>
      </c>
    </row>
    <row r="409" customFormat="false" ht="11.25" hidden="false" customHeight="false" outlineLevel="0" collapsed="false">
      <c r="A409" s="59" t="n">
        <v>36808</v>
      </c>
      <c r="B409" s="11" t="n">
        <f aca="false">IF(A409&lt;&gt;"",MONTH(A409),0)</f>
        <v>10</v>
      </c>
      <c r="C409" s="278" t="str">
        <f aca="false">VLOOKUP($A409,[7]Sheet1!$A$1:$T$1000,2)</f>
        <v/>
      </c>
      <c r="D409" s="278" t="str">
        <f aca="false">VLOOKUP($A409,[7]Sheet1!$A$1:$T$1000,3)</f>
        <v/>
      </c>
      <c r="E409" s="278" t="str">
        <f aca="false">VLOOKUP($A409,[7]Sheet1!$A$1:$T$1000,4)</f>
        <v/>
      </c>
      <c r="F409" s="278" t="str">
        <f aca="false">VLOOKUP($A409,[7]Sheet1!$A$1:$T$1000,13)</f>
        <v/>
      </c>
      <c r="G409" s="278" t="str">
        <f aca="false">VLOOKUP($A409,[7]Sheet1!$A$1:$T$1000,14)</f>
        <v/>
      </c>
    </row>
    <row r="410" customFormat="false" ht="11.25" hidden="false" customHeight="false" outlineLevel="0" collapsed="false">
      <c r="A410" s="59" t="n">
        <v>36809</v>
      </c>
      <c r="B410" s="11" t="n">
        <f aca="false">IF(A410&lt;&gt;"",MONTH(A410),0)</f>
        <v>10</v>
      </c>
      <c r="C410" s="278" t="str">
        <f aca="false">VLOOKUP($A410,[7]Sheet1!$A$1:$T$1000,2)</f>
        <v/>
      </c>
      <c r="D410" s="278" t="str">
        <f aca="false">VLOOKUP($A410,[7]Sheet1!$A$1:$T$1000,3)</f>
        <v/>
      </c>
      <c r="E410" s="278" t="str">
        <f aca="false">VLOOKUP($A410,[7]Sheet1!$A$1:$T$1000,4)</f>
        <v/>
      </c>
      <c r="F410" s="278" t="str">
        <f aca="false">VLOOKUP($A410,[7]Sheet1!$A$1:$T$1000,13)</f>
        <v/>
      </c>
      <c r="G410" s="278" t="str">
        <f aca="false">VLOOKUP($A410,[7]Sheet1!$A$1:$T$1000,14)</f>
        <v/>
      </c>
    </row>
    <row r="411" customFormat="false" ht="11.25" hidden="false" customHeight="false" outlineLevel="0" collapsed="false">
      <c r="A411" s="59" t="n">
        <v>36810</v>
      </c>
      <c r="B411" s="11" t="n">
        <f aca="false">IF(A411&lt;&gt;"",MONTH(A411),0)</f>
        <v>10</v>
      </c>
      <c r="C411" s="278" t="str">
        <f aca="false">VLOOKUP($A411,[7]Sheet1!$A$1:$T$1000,2)</f>
        <v/>
      </c>
      <c r="D411" s="278" t="str">
        <f aca="false">VLOOKUP($A411,[7]Sheet1!$A$1:$T$1000,3)</f>
        <v/>
      </c>
      <c r="E411" s="278" t="str">
        <f aca="false">VLOOKUP($A411,[7]Sheet1!$A$1:$T$1000,4)</f>
        <v/>
      </c>
      <c r="F411" s="278" t="str">
        <f aca="false">VLOOKUP($A411,[7]Sheet1!$A$1:$T$1000,13)</f>
        <v/>
      </c>
      <c r="G411" s="278" t="str">
        <f aca="false">VLOOKUP($A411,[7]Sheet1!$A$1:$T$1000,14)</f>
        <v/>
      </c>
    </row>
    <row r="412" customFormat="false" ht="11.25" hidden="false" customHeight="false" outlineLevel="0" collapsed="false">
      <c r="A412" s="59" t="n">
        <v>36811</v>
      </c>
      <c r="B412" s="11" t="n">
        <f aca="false">IF(A412&lt;&gt;"",MONTH(A412),0)</f>
        <v>10</v>
      </c>
      <c r="C412" s="278" t="str">
        <f aca="false">VLOOKUP($A412,[7]Sheet1!$A$1:$T$1000,2)</f>
        <v/>
      </c>
      <c r="D412" s="278" t="str">
        <f aca="false">VLOOKUP($A412,[7]Sheet1!$A$1:$T$1000,3)</f>
        <v/>
      </c>
      <c r="E412" s="278" t="str">
        <f aca="false">VLOOKUP($A412,[7]Sheet1!$A$1:$T$1000,4)</f>
        <v/>
      </c>
      <c r="F412" s="278" t="str">
        <f aca="false">VLOOKUP($A412,[7]Sheet1!$A$1:$T$1000,13)</f>
        <v/>
      </c>
      <c r="G412" s="278" t="str">
        <f aca="false">VLOOKUP($A412,[7]Sheet1!$A$1:$T$1000,14)</f>
        <v/>
      </c>
    </row>
    <row r="413" customFormat="false" ht="11.25" hidden="false" customHeight="false" outlineLevel="0" collapsed="false">
      <c r="A413" s="59" t="n">
        <v>36812</v>
      </c>
      <c r="B413" s="11" t="n">
        <f aca="false">IF(A413&lt;&gt;"",MONTH(A413),0)</f>
        <v>10</v>
      </c>
      <c r="C413" s="278" t="str">
        <f aca="false">VLOOKUP($A413,[7]Sheet1!$A$1:$T$1000,2)</f>
        <v/>
      </c>
      <c r="D413" s="278" t="str">
        <f aca="false">VLOOKUP($A413,[7]Sheet1!$A$1:$T$1000,3)</f>
        <v/>
      </c>
      <c r="E413" s="278" t="str">
        <f aca="false">VLOOKUP($A413,[7]Sheet1!$A$1:$T$1000,4)</f>
        <v/>
      </c>
      <c r="F413" s="278" t="str">
        <f aca="false">VLOOKUP($A413,[7]Sheet1!$A$1:$T$1000,13)</f>
        <v/>
      </c>
      <c r="G413" s="278" t="str">
        <f aca="false">VLOOKUP($A413,[7]Sheet1!$A$1:$T$1000,14)</f>
        <v/>
      </c>
    </row>
    <row r="414" customFormat="false" ht="11.25" hidden="false" customHeight="false" outlineLevel="0" collapsed="false">
      <c r="A414" s="59" t="n">
        <v>36813</v>
      </c>
      <c r="B414" s="11" t="n">
        <f aca="false">IF(A414&lt;&gt;"",MONTH(A414),0)</f>
        <v>10</v>
      </c>
      <c r="C414" s="278" t="str">
        <f aca="false">VLOOKUP($A414,[7]Sheet1!$A$1:$T$1000,2)</f>
        <v/>
      </c>
      <c r="D414" s="278" t="str">
        <f aca="false">VLOOKUP($A414,[7]Sheet1!$A$1:$T$1000,3)</f>
        <v/>
      </c>
      <c r="E414" s="278" t="str">
        <f aca="false">VLOOKUP($A414,[7]Sheet1!$A$1:$T$1000,4)</f>
        <v/>
      </c>
      <c r="F414" s="278" t="str">
        <f aca="false">VLOOKUP($A414,[7]Sheet1!$A$1:$T$1000,13)</f>
        <v/>
      </c>
      <c r="G414" s="278" t="str">
        <f aca="false">VLOOKUP($A414,[7]Sheet1!$A$1:$T$1000,14)</f>
        <v/>
      </c>
    </row>
    <row r="415" customFormat="false" ht="11.25" hidden="false" customHeight="false" outlineLevel="0" collapsed="false">
      <c r="A415" s="59" t="n">
        <v>36814</v>
      </c>
      <c r="B415" s="11" t="n">
        <f aca="false">IF(A415&lt;&gt;"",MONTH(A415),0)</f>
        <v>10</v>
      </c>
      <c r="C415" s="278" t="str">
        <f aca="false">VLOOKUP($A415,[7]Sheet1!$A$1:$T$1000,2)</f>
        <v/>
      </c>
      <c r="D415" s="278" t="str">
        <f aca="false">VLOOKUP($A415,[7]Sheet1!$A$1:$T$1000,3)</f>
        <v/>
      </c>
      <c r="E415" s="278" t="str">
        <f aca="false">VLOOKUP($A415,[7]Sheet1!$A$1:$T$1000,4)</f>
        <v/>
      </c>
      <c r="F415" s="278" t="str">
        <f aca="false">VLOOKUP($A415,[7]Sheet1!$A$1:$T$1000,13)</f>
        <v/>
      </c>
      <c r="G415" s="278" t="str">
        <f aca="false">VLOOKUP($A415,[7]Sheet1!$A$1:$T$1000,14)</f>
        <v/>
      </c>
    </row>
    <row r="416" customFormat="false" ht="11.25" hidden="false" customHeight="false" outlineLevel="0" collapsed="false">
      <c r="A416" s="59" t="n">
        <v>36815</v>
      </c>
      <c r="B416" s="11" t="n">
        <f aca="false">IF(A416&lt;&gt;"",MONTH(A416),0)</f>
        <v>10</v>
      </c>
      <c r="C416" s="278" t="str">
        <f aca="false">VLOOKUP($A416,[7]Sheet1!$A$1:$T$1000,2)</f>
        <v/>
      </c>
      <c r="D416" s="278" t="str">
        <f aca="false">VLOOKUP($A416,[7]Sheet1!$A$1:$T$1000,3)</f>
        <v/>
      </c>
      <c r="E416" s="278" t="str">
        <f aca="false">VLOOKUP($A416,[7]Sheet1!$A$1:$T$1000,4)</f>
        <v/>
      </c>
      <c r="F416" s="278" t="str">
        <f aca="false">VLOOKUP($A416,[7]Sheet1!$A$1:$T$1000,13)</f>
        <v/>
      </c>
      <c r="G416" s="278" t="str">
        <f aca="false">VLOOKUP($A416,[7]Sheet1!$A$1:$T$1000,14)</f>
        <v/>
      </c>
    </row>
    <row r="417" customFormat="false" ht="11.25" hidden="false" customHeight="false" outlineLevel="0" collapsed="false">
      <c r="A417" s="59" t="n">
        <v>36816</v>
      </c>
      <c r="B417" s="11" t="n">
        <f aca="false">IF(A417&lt;&gt;"",MONTH(A417),0)</f>
        <v>10</v>
      </c>
      <c r="C417" s="278" t="str">
        <f aca="false">VLOOKUP($A417,[7]Sheet1!$A$1:$T$1000,2)</f>
        <v/>
      </c>
      <c r="D417" s="278" t="str">
        <f aca="false">VLOOKUP($A417,[7]Sheet1!$A$1:$T$1000,3)</f>
        <v/>
      </c>
      <c r="E417" s="278" t="str">
        <f aca="false">VLOOKUP($A417,[7]Sheet1!$A$1:$T$1000,4)</f>
        <v/>
      </c>
      <c r="F417" s="278" t="str">
        <f aca="false">VLOOKUP($A417,[7]Sheet1!$A$1:$T$1000,13)</f>
        <v/>
      </c>
      <c r="G417" s="278" t="str">
        <f aca="false">VLOOKUP($A417,[7]Sheet1!$A$1:$T$1000,14)</f>
        <v/>
      </c>
    </row>
    <row r="418" customFormat="false" ht="11.25" hidden="false" customHeight="false" outlineLevel="0" collapsed="false">
      <c r="A418" s="59" t="n">
        <v>36817</v>
      </c>
      <c r="B418" s="11" t="n">
        <f aca="false">IF(A418&lt;&gt;"",MONTH(A418),0)</f>
        <v>10</v>
      </c>
      <c r="C418" s="278" t="str">
        <f aca="false">VLOOKUP($A418,[7]Sheet1!$A$1:$T$1000,2)</f>
        <v/>
      </c>
      <c r="D418" s="278" t="str">
        <f aca="false">VLOOKUP($A418,[7]Sheet1!$A$1:$T$1000,3)</f>
        <v/>
      </c>
      <c r="E418" s="278" t="str">
        <f aca="false">VLOOKUP($A418,[7]Sheet1!$A$1:$T$1000,4)</f>
        <v/>
      </c>
      <c r="F418" s="278" t="str">
        <f aca="false">VLOOKUP($A418,[7]Sheet1!$A$1:$T$1000,13)</f>
        <v/>
      </c>
      <c r="G418" s="278" t="str">
        <f aca="false">VLOOKUP($A418,[7]Sheet1!$A$1:$T$1000,14)</f>
        <v/>
      </c>
    </row>
    <row r="419" customFormat="false" ht="11.25" hidden="false" customHeight="false" outlineLevel="0" collapsed="false">
      <c r="A419" s="59" t="n">
        <v>36818</v>
      </c>
      <c r="B419" s="11" t="n">
        <f aca="false">IF(A419&lt;&gt;"",MONTH(A419),0)</f>
        <v>10</v>
      </c>
      <c r="C419" s="278" t="str">
        <f aca="false">VLOOKUP($A419,[7]Sheet1!$A$1:$T$1000,2)</f>
        <v/>
      </c>
      <c r="D419" s="278" t="str">
        <f aca="false">VLOOKUP($A419,[7]Sheet1!$A$1:$T$1000,3)</f>
        <v/>
      </c>
      <c r="E419" s="278" t="str">
        <f aca="false">VLOOKUP($A419,[7]Sheet1!$A$1:$T$1000,4)</f>
        <v/>
      </c>
      <c r="F419" s="278" t="str">
        <f aca="false">VLOOKUP($A419,[7]Sheet1!$A$1:$T$1000,13)</f>
        <v/>
      </c>
      <c r="G419" s="278" t="str">
        <f aca="false">VLOOKUP($A419,[7]Sheet1!$A$1:$T$1000,14)</f>
        <v/>
      </c>
    </row>
    <row r="420" customFormat="false" ht="11.25" hidden="false" customHeight="false" outlineLevel="0" collapsed="false">
      <c r="A420" s="59" t="n">
        <v>36819</v>
      </c>
      <c r="B420" s="11" t="n">
        <f aca="false">IF(A420&lt;&gt;"",MONTH(A420),0)</f>
        <v>10</v>
      </c>
      <c r="C420" s="278" t="str">
        <f aca="false">VLOOKUP($A420,[7]Sheet1!$A$1:$T$1000,2)</f>
        <v/>
      </c>
      <c r="D420" s="278" t="str">
        <f aca="false">VLOOKUP($A420,[7]Sheet1!$A$1:$T$1000,3)</f>
        <v/>
      </c>
      <c r="E420" s="278" t="str">
        <f aca="false">VLOOKUP($A420,[7]Sheet1!$A$1:$T$1000,4)</f>
        <v/>
      </c>
      <c r="F420" s="278" t="str">
        <f aca="false">VLOOKUP($A420,[7]Sheet1!$A$1:$T$1000,13)</f>
        <v/>
      </c>
      <c r="G420" s="278" t="str">
        <f aca="false">VLOOKUP($A420,[7]Sheet1!$A$1:$T$1000,14)</f>
        <v/>
      </c>
    </row>
    <row r="421" customFormat="false" ht="11.25" hidden="false" customHeight="false" outlineLevel="0" collapsed="false">
      <c r="A421" s="59" t="n">
        <v>36820</v>
      </c>
      <c r="B421" s="11" t="n">
        <f aca="false">IF(A421&lt;&gt;"",MONTH(A421),0)</f>
        <v>10</v>
      </c>
      <c r="C421" s="278" t="str">
        <f aca="false">VLOOKUP($A421,[7]Sheet1!$A$1:$T$1000,2)</f>
        <v/>
      </c>
      <c r="D421" s="278" t="str">
        <f aca="false">VLOOKUP($A421,[7]Sheet1!$A$1:$T$1000,3)</f>
        <v/>
      </c>
      <c r="E421" s="278" t="str">
        <f aca="false">VLOOKUP($A421,[7]Sheet1!$A$1:$T$1000,4)</f>
        <v/>
      </c>
      <c r="F421" s="278" t="str">
        <f aca="false">VLOOKUP($A421,[7]Sheet1!$A$1:$T$1000,13)</f>
        <v/>
      </c>
      <c r="G421" s="278" t="str">
        <f aca="false">VLOOKUP($A421,[7]Sheet1!$A$1:$T$1000,14)</f>
        <v/>
      </c>
    </row>
    <row r="422" customFormat="false" ht="11.25" hidden="false" customHeight="false" outlineLevel="0" collapsed="false">
      <c r="A422" s="59" t="n">
        <v>36821</v>
      </c>
      <c r="B422" s="11" t="n">
        <f aca="false">IF(A422&lt;&gt;"",MONTH(A422),0)</f>
        <v>10</v>
      </c>
      <c r="C422" s="278" t="str">
        <f aca="false">VLOOKUP($A422,[7]Sheet1!$A$1:$T$1000,2)</f>
        <v/>
      </c>
      <c r="D422" s="278" t="str">
        <f aca="false">VLOOKUP($A422,[7]Sheet1!$A$1:$T$1000,3)</f>
        <v/>
      </c>
      <c r="E422" s="278" t="str">
        <f aca="false">VLOOKUP($A422,[7]Sheet1!$A$1:$T$1000,4)</f>
        <v/>
      </c>
      <c r="F422" s="278" t="str">
        <f aca="false">VLOOKUP($A422,[7]Sheet1!$A$1:$T$1000,13)</f>
        <v/>
      </c>
      <c r="G422" s="278" t="str">
        <f aca="false">VLOOKUP($A422,[7]Sheet1!$A$1:$T$1000,14)</f>
        <v/>
      </c>
    </row>
    <row r="423" customFormat="false" ht="11.25" hidden="false" customHeight="false" outlineLevel="0" collapsed="false">
      <c r="A423" s="59" t="n">
        <v>36822</v>
      </c>
      <c r="B423" s="11" t="n">
        <f aca="false">IF(A423&lt;&gt;"",MONTH(A423),0)</f>
        <v>10</v>
      </c>
      <c r="C423" s="278" t="str">
        <f aca="false">VLOOKUP($A423,[7]Sheet1!$A$1:$T$1000,2)</f>
        <v/>
      </c>
      <c r="D423" s="278" t="str">
        <f aca="false">VLOOKUP($A423,[7]Sheet1!$A$1:$T$1000,3)</f>
        <v/>
      </c>
      <c r="E423" s="278" t="str">
        <f aca="false">VLOOKUP($A423,[7]Sheet1!$A$1:$T$1000,4)</f>
        <v/>
      </c>
      <c r="F423" s="278" t="str">
        <f aca="false">VLOOKUP($A423,[7]Sheet1!$A$1:$T$1000,13)</f>
        <v/>
      </c>
      <c r="G423" s="278" t="str">
        <f aca="false">VLOOKUP($A423,[7]Sheet1!$A$1:$T$1000,14)</f>
        <v/>
      </c>
    </row>
    <row r="424" customFormat="false" ht="11.25" hidden="false" customHeight="false" outlineLevel="0" collapsed="false">
      <c r="A424" s="59" t="n">
        <v>36823</v>
      </c>
      <c r="B424" s="11" t="n">
        <f aca="false">IF(A424&lt;&gt;"",MONTH(A424),0)</f>
        <v>10</v>
      </c>
      <c r="C424" s="278" t="str">
        <f aca="false">VLOOKUP($A424,[7]Sheet1!$A$1:$T$1000,2)</f>
        <v/>
      </c>
      <c r="D424" s="278" t="str">
        <f aca="false">VLOOKUP($A424,[7]Sheet1!$A$1:$T$1000,3)</f>
        <v/>
      </c>
      <c r="E424" s="278" t="str">
        <f aca="false">VLOOKUP($A424,[7]Sheet1!$A$1:$T$1000,4)</f>
        <v/>
      </c>
      <c r="F424" s="278" t="str">
        <f aca="false">VLOOKUP($A424,[7]Sheet1!$A$1:$T$1000,13)</f>
        <v/>
      </c>
      <c r="G424" s="278" t="str">
        <f aca="false">VLOOKUP($A424,[7]Sheet1!$A$1:$T$1000,14)</f>
        <v/>
      </c>
    </row>
    <row r="425" customFormat="false" ht="11.25" hidden="false" customHeight="false" outlineLevel="0" collapsed="false">
      <c r="A425" s="59" t="n">
        <v>36824</v>
      </c>
      <c r="B425" s="11" t="n">
        <f aca="false">IF(A425&lt;&gt;"",MONTH(A425),0)</f>
        <v>10</v>
      </c>
      <c r="C425" s="278" t="str">
        <f aca="false">VLOOKUP($A425,[7]Sheet1!$A$1:$T$1000,2)</f>
        <v/>
      </c>
      <c r="D425" s="278" t="str">
        <f aca="false">VLOOKUP($A425,[7]Sheet1!$A$1:$T$1000,3)</f>
        <v/>
      </c>
      <c r="E425" s="278" t="str">
        <f aca="false">VLOOKUP($A425,[7]Sheet1!$A$1:$T$1000,4)</f>
        <v/>
      </c>
      <c r="F425" s="278" t="str">
        <f aca="false">VLOOKUP($A425,[7]Sheet1!$A$1:$T$1000,13)</f>
        <v/>
      </c>
      <c r="G425" s="278" t="str">
        <f aca="false">VLOOKUP($A425,[7]Sheet1!$A$1:$T$1000,14)</f>
        <v/>
      </c>
    </row>
    <row r="426" customFormat="false" ht="11.25" hidden="false" customHeight="false" outlineLevel="0" collapsed="false">
      <c r="A426" s="59" t="n">
        <v>36825</v>
      </c>
      <c r="B426" s="11" t="n">
        <f aca="false">IF(A426&lt;&gt;"",MONTH(A426),0)</f>
        <v>10</v>
      </c>
      <c r="C426" s="278" t="str">
        <f aca="false">VLOOKUP($A426,[7]Sheet1!$A$1:$T$1000,2)</f>
        <v/>
      </c>
      <c r="D426" s="278" t="str">
        <f aca="false">VLOOKUP($A426,[7]Sheet1!$A$1:$T$1000,3)</f>
        <v/>
      </c>
      <c r="E426" s="278" t="str">
        <f aca="false">VLOOKUP($A426,[7]Sheet1!$A$1:$T$1000,4)</f>
        <v/>
      </c>
      <c r="F426" s="278" t="str">
        <f aca="false">VLOOKUP($A426,[7]Sheet1!$A$1:$T$1000,13)</f>
        <v/>
      </c>
      <c r="G426" s="278" t="str">
        <f aca="false">VLOOKUP($A426,[7]Sheet1!$A$1:$T$1000,14)</f>
        <v/>
      </c>
    </row>
    <row r="427" customFormat="false" ht="11.25" hidden="false" customHeight="false" outlineLevel="0" collapsed="false">
      <c r="A427" s="59" t="n">
        <v>36826</v>
      </c>
      <c r="B427" s="11" t="n">
        <f aca="false">IF(A427&lt;&gt;"",MONTH(A427),0)</f>
        <v>10</v>
      </c>
      <c r="C427" s="278" t="str">
        <f aca="false">VLOOKUP($A427,[7]Sheet1!$A$1:$T$1000,2)</f>
        <v/>
      </c>
      <c r="D427" s="278" t="str">
        <f aca="false">VLOOKUP($A427,[7]Sheet1!$A$1:$T$1000,3)</f>
        <v/>
      </c>
      <c r="E427" s="278" t="str">
        <f aca="false">VLOOKUP($A427,[7]Sheet1!$A$1:$T$1000,4)</f>
        <v/>
      </c>
      <c r="F427" s="278" t="str">
        <f aca="false">VLOOKUP($A427,[7]Sheet1!$A$1:$T$1000,13)</f>
        <v/>
      </c>
      <c r="G427" s="278" t="str">
        <f aca="false">VLOOKUP($A427,[7]Sheet1!$A$1:$T$1000,14)</f>
        <v/>
      </c>
    </row>
    <row r="428" customFormat="false" ht="11.25" hidden="false" customHeight="false" outlineLevel="0" collapsed="false">
      <c r="A428" s="59" t="n">
        <v>36827</v>
      </c>
      <c r="B428" s="11" t="n">
        <f aca="false">IF(A428&lt;&gt;"",MONTH(A428),0)</f>
        <v>10</v>
      </c>
      <c r="C428" s="278" t="str">
        <f aca="false">VLOOKUP($A428,[7]Sheet1!$A$1:$T$1000,2)</f>
        <v/>
      </c>
      <c r="D428" s="278" t="str">
        <f aca="false">VLOOKUP($A428,[7]Sheet1!$A$1:$T$1000,3)</f>
        <v/>
      </c>
      <c r="E428" s="278" t="str">
        <f aca="false">VLOOKUP($A428,[7]Sheet1!$A$1:$T$1000,4)</f>
        <v/>
      </c>
      <c r="F428" s="278" t="str">
        <f aca="false">VLOOKUP($A428,[7]Sheet1!$A$1:$T$1000,13)</f>
        <v/>
      </c>
      <c r="G428" s="278" t="str">
        <f aca="false">VLOOKUP($A428,[7]Sheet1!$A$1:$T$1000,14)</f>
        <v/>
      </c>
    </row>
    <row r="429" customFormat="false" ht="11.25" hidden="false" customHeight="false" outlineLevel="0" collapsed="false">
      <c r="A429" s="59" t="n">
        <v>36828</v>
      </c>
      <c r="B429" s="11" t="n">
        <f aca="false">IF(A429&lt;&gt;"",MONTH(A429),0)</f>
        <v>10</v>
      </c>
      <c r="C429" s="278" t="str">
        <f aca="false">VLOOKUP($A429,[7]Sheet1!$A$1:$T$1000,2)</f>
        <v/>
      </c>
      <c r="D429" s="278" t="str">
        <f aca="false">VLOOKUP($A429,[7]Sheet1!$A$1:$T$1000,3)</f>
        <v/>
      </c>
      <c r="E429" s="278" t="str">
        <f aca="false">VLOOKUP($A429,[7]Sheet1!$A$1:$T$1000,4)</f>
        <v/>
      </c>
      <c r="F429" s="278" t="str">
        <f aca="false">VLOOKUP($A429,[7]Sheet1!$A$1:$T$1000,13)</f>
        <v/>
      </c>
      <c r="G429" s="278" t="str">
        <f aca="false">VLOOKUP($A429,[7]Sheet1!$A$1:$T$1000,14)</f>
        <v/>
      </c>
    </row>
    <row r="430" customFormat="false" ht="11.25" hidden="false" customHeight="false" outlineLevel="0" collapsed="false">
      <c r="A430" s="59" t="n">
        <v>36829</v>
      </c>
      <c r="B430" s="11" t="n">
        <f aca="false">IF(A430&lt;&gt;"",MONTH(A430),0)</f>
        <v>10</v>
      </c>
      <c r="C430" s="278" t="str">
        <f aca="false">VLOOKUP($A430,[7]Sheet1!$A$1:$T$1000,2)</f>
        <v/>
      </c>
      <c r="D430" s="278" t="str">
        <f aca="false">VLOOKUP($A430,[7]Sheet1!$A$1:$T$1000,3)</f>
        <v/>
      </c>
      <c r="E430" s="278" t="str">
        <f aca="false">VLOOKUP($A430,[7]Sheet1!$A$1:$T$1000,4)</f>
        <v/>
      </c>
      <c r="F430" s="278" t="str">
        <f aca="false">VLOOKUP($A430,[7]Sheet1!$A$1:$T$1000,13)</f>
        <v/>
      </c>
      <c r="G430" s="278" t="str">
        <f aca="false">VLOOKUP($A430,[7]Sheet1!$A$1:$T$1000,14)</f>
        <v/>
      </c>
    </row>
    <row r="431" customFormat="false" ht="11.25" hidden="false" customHeight="false" outlineLevel="0" collapsed="false">
      <c r="A431" s="59" t="n">
        <v>36830</v>
      </c>
      <c r="B431" s="11" t="n">
        <f aca="false">IF(A431&lt;&gt;"",MONTH(A431),0)</f>
        <v>10</v>
      </c>
      <c r="C431" s="278" t="str">
        <f aca="false">VLOOKUP($A431,[7]Sheet1!$A$1:$T$1000,2)</f>
        <v/>
      </c>
      <c r="D431" s="278" t="str">
        <f aca="false">VLOOKUP($A431,[7]Sheet1!$A$1:$T$1000,3)</f>
        <v/>
      </c>
      <c r="E431" s="278" t="str">
        <f aca="false">VLOOKUP($A431,[7]Sheet1!$A$1:$T$1000,4)</f>
        <v/>
      </c>
      <c r="F431" s="278" t="str">
        <f aca="false">VLOOKUP($A431,[7]Sheet1!$A$1:$T$1000,13)</f>
        <v/>
      </c>
      <c r="G431" s="278" t="str">
        <f aca="false">VLOOKUP($A431,[7]Sheet1!$A$1:$T$1000,14)</f>
        <v/>
      </c>
    </row>
    <row r="432" customFormat="false" ht="11.25" hidden="false" customHeight="false" outlineLevel="0" collapsed="false">
      <c r="A432" s="59" t="n">
        <v>36831</v>
      </c>
      <c r="B432" s="11" t="n">
        <f aca="false">IF(A432&lt;&gt;"",MONTH(A432),0)</f>
        <v>11</v>
      </c>
      <c r="C432" s="278" t="str">
        <f aca="false">VLOOKUP($A432,[7]Sheet1!$A$1:$T$1000,2)</f>
        <v/>
      </c>
      <c r="D432" s="278" t="str">
        <f aca="false">VLOOKUP($A432,[7]Sheet1!$A$1:$T$1000,3)</f>
        <v/>
      </c>
      <c r="E432" s="278" t="str">
        <f aca="false">VLOOKUP($A432,[7]Sheet1!$A$1:$T$1000,4)</f>
        <v/>
      </c>
      <c r="F432" s="278" t="str">
        <f aca="false">VLOOKUP($A432,[7]Sheet1!$A$1:$T$1000,13)</f>
        <v/>
      </c>
      <c r="G432" s="278" t="str">
        <f aca="false">VLOOKUP($A432,[7]Sheet1!$A$1:$T$1000,14)</f>
        <v/>
      </c>
    </row>
    <row r="433" customFormat="false" ht="11.25" hidden="false" customHeight="false" outlineLevel="0" collapsed="false">
      <c r="A433" s="59" t="n">
        <v>36832</v>
      </c>
      <c r="B433" s="11" t="n">
        <f aca="false">IF(A433&lt;&gt;"",MONTH(A433),0)</f>
        <v>11</v>
      </c>
      <c r="C433" s="278" t="str">
        <f aca="false">VLOOKUP($A433,[7]Sheet1!$A$1:$T$1000,2)</f>
        <v/>
      </c>
      <c r="D433" s="278" t="str">
        <f aca="false">VLOOKUP($A433,[7]Sheet1!$A$1:$T$1000,3)</f>
        <v/>
      </c>
      <c r="E433" s="278" t="str">
        <f aca="false">VLOOKUP($A433,[7]Sheet1!$A$1:$T$1000,4)</f>
        <v/>
      </c>
      <c r="F433" s="278" t="str">
        <f aca="false">VLOOKUP($A433,[7]Sheet1!$A$1:$T$1000,13)</f>
        <v/>
      </c>
      <c r="G433" s="278" t="str">
        <f aca="false">VLOOKUP($A433,[7]Sheet1!$A$1:$T$1000,14)</f>
        <v/>
      </c>
    </row>
    <row r="434" customFormat="false" ht="11.25" hidden="false" customHeight="false" outlineLevel="0" collapsed="false">
      <c r="A434" s="59" t="n">
        <v>36833</v>
      </c>
      <c r="B434" s="11" t="n">
        <f aca="false">IF(A434&lt;&gt;"",MONTH(A434),0)</f>
        <v>11</v>
      </c>
      <c r="C434" s="278" t="str">
        <f aca="false">VLOOKUP($A434,[7]Sheet1!$A$1:$T$1000,2)</f>
        <v/>
      </c>
      <c r="D434" s="278" t="str">
        <f aca="false">VLOOKUP($A434,[7]Sheet1!$A$1:$T$1000,3)</f>
        <v/>
      </c>
      <c r="E434" s="278" t="str">
        <f aca="false">VLOOKUP($A434,[7]Sheet1!$A$1:$T$1000,4)</f>
        <v/>
      </c>
      <c r="F434" s="278" t="str">
        <f aca="false">VLOOKUP($A434,[7]Sheet1!$A$1:$T$1000,13)</f>
        <v/>
      </c>
      <c r="G434" s="278" t="str">
        <f aca="false">VLOOKUP($A434,[7]Sheet1!$A$1:$T$1000,14)</f>
        <v/>
      </c>
    </row>
    <row r="435" customFormat="false" ht="11.25" hidden="false" customHeight="false" outlineLevel="0" collapsed="false">
      <c r="A435" s="59" t="n">
        <v>36834</v>
      </c>
      <c r="B435" s="11" t="n">
        <f aca="false">IF(A435&lt;&gt;"",MONTH(A435),0)</f>
        <v>11</v>
      </c>
      <c r="C435" s="278" t="str">
        <f aca="false">VLOOKUP($A435,[7]Sheet1!$A$1:$T$1000,2)</f>
        <v/>
      </c>
      <c r="D435" s="278" t="str">
        <f aca="false">VLOOKUP($A435,[7]Sheet1!$A$1:$T$1000,3)</f>
        <v/>
      </c>
      <c r="E435" s="278" t="str">
        <f aca="false">VLOOKUP($A435,[7]Sheet1!$A$1:$T$1000,4)</f>
        <v/>
      </c>
      <c r="F435" s="278" t="str">
        <f aca="false">VLOOKUP($A435,[7]Sheet1!$A$1:$T$1000,13)</f>
        <v/>
      </c>
      <c r="G435" s="278" t="str">
        <f aca="false">VLOOKUP($A435,[7]Sheet1!$A$1:$T$1000,14)</f>
        <v/>
      </c>
    </row>
    <row r="436" customFormat="false" ht="11.25" hidden="false" customHeight="false" outlineLevel="0" collapsed="false">
      <c r="A436" s="59" t="n">
        <v>36835</v>
      </c>
      <c r="B436" s="11" t="n">
        <f aca="false">IF(A436&lt;&gt;"",MONTH(A436),0)</f>
        <v>11</v>
      </c>
      <c r="C436" s="278" t="str">
        <f aca="false">VLOOKUP($A436,[7]Sheet1!$A$1:$T$1000,2)</f>
        <v/>
      </c>
      <c r="D436" s="278" t="str">
        <f aca="false">VLOOKUP($A436,[7]Sheet1!$A$1:$T$1000,3)</f>
        <v/>
      </c>
      <c r="E436" s="278" t="str">
        <f aca="false">VLOOKUP($A436,[7]Sheet1!$A$1:$T$1000,4)</f>
        <v/>
      </c>
      <c r="F436" s="278" t="str">
        <f aca="false">VLOOKUP($A436,[7]Sheet1!$A$1:$T$1000,13)</f>
        <v/>
      </c>
      <c r="G436" s="278" t="str">
        <f aca="false">VLOOKUP($A436,[7]Sheet1!$A$1:$T$1000,14)</f>
        <v/>
      </c>
    </row>
    <row r="437" customFormat="false" ht="11.25" hidden="false" customHeight="false" outlineLevel="0" collapsed="false">
      <c r="A437" s="59" t="n">
        <v>36836</v>
      </c>
      <c r="B437" s="11" t="n">
        <f aca="false">IF(A437&lt;&gt;"",MONTH(A437),0)</f>
        <v>11</v>
      </c>
      <c r="C437" s="278" t="str">
        <f aca="false">VLOOKUP($A437,[7]Sheet1!$A$1:$T$1000,2)</f>
        <v/>
      </c>
      <c r="D437" s="278" t="str">
        <f aca="false">VLOOKUP($A437,[7]Sheet1!$A$1:$T$1000,3)</f>
        <v/>
      </c>
      <c r="E437" s="278" t="str">
        <f aca="false">VLOOKUP($A437,[7]Sheet1!$A$1:$T$1000,4)</f>
        <v/>
      </c>
      <c r="F437" s="278" t="str">
        <f aca="false">VLOOKUP($A437,[7]Sheet1!$A$1:$T$1000,13)</f>
        <v/>
      </c>
      <c r="G437" s="278" t="str">
        <f aca="false">VLOOKUP($A437,[7]Sheet1!$A$1:$T$1000,14)</f>
        <v/>
      </c>
    </row>
    <row r="438" customFormat="false" ht="11.25" hidden="false" customHeight="false" outlineLevel="0" collapsed="false">
      <c r="A438" s="59" t="n">
        <v>36837</v>
      </c>
      <c r="B438" s="11" t="n">
        <f aca="false">IF(A438&lt;&gt;"",MONTH(A438),0)</f>
        <v>11</v>
      </c>
      <c r="C438" s="278" t="str">
        <f aca="false">VLOOKUP($A438,[7]Sheet1!$A$1:$T$1000,2)</f>
        <v/>
      </c>
      <c r="D438" s="278" t="str">
        <f aca="false">VLOOKUP($A438,[7]Sheet1!$A$1:$T$1000,3)</f>
        <v/>
      </c>
      <c r="E438" s="278" t="str">
        <f aca="false">VLOOKUP($A438,[7]Sheet1!$A$1:$T$1000,4)</f>
        <v/>
      </c>
      <c r="F438" s="278" t="str">
        <f aca="false">VLOOKUP($A438,[7]Sheet1!$A$1:$T$1000,13)</f>
        <v/>
      </c>
      <c r="G438" s="278" t="str">
        <f aca="false">VLOOKUP($A438,[7]Sheet1!$A$1:$T$1000,14)</f>
        <v/>
      </c>
    </row>
    <row r="439" customFormat="false" ht="11.25" hidden="false" customHeight="false" outlineLevel="0" collapsed="false">
      <c r="A439" s="59" t="n">
        <v>36838</v>
      </c>
      <c r="B439" s="11" t="n">
        <f aca="false">IF(A439&lt;&gt;"",MONTH(A439),0)</f>
        <v>11</v>
      </c>
      <c r="C439" s="278" t="str">
        <f aca="false">VLOOKUP($A439,[7]Sheet1!$A$1:$T$1000,2)</f>
        <v/>
      </c>
      <c r="D439" s="278" t="str">
        <f aca="false">VLOOKUP($A439,[7]Sheet1!$A$1:$T$1000,3)</f>
        <v/>
      </c>
      <c r="E439" s="278" t="str">
        <f aca="false">VLOOKUP($A439,[7]Sheet1!$A$1:$T$1000,4)</f>
        <v/>
      </c>
      <c r="F439" s="278" t="str">
        <f aca="false">VLOOKUP($A439,[7]Sheet1!$A$1:$T$1000,13)</f>
        <v/>
      </c>
      <c r="G439" s="278" t="str">
        <f aca="false">VLOOKUP($A439,[7]Sheet1!$A$1:$T$1000,14)</f>
        <v/>
      </c>
    </row>
    <row r="440" customFormat="false" ht="11.25" hidden="false" customHeight="false" outlineLevel="0" collapsed="false">
      <c r="A440" s="59" t="n">
        <v>36839</v>
      </c>
      <c r="B440" s="11" t="n">
        <f aca="false">IF(A440&lt;&gt;"",MONTH(A440),0)</f>
        <v>11</v>
      </c>
      <c r="C440" s="278" t="str">
        <f aca="false">VLOOKUP($A440,[7]Sheet1!$A$1:$T$1000,2)</f>
        <v/>
      </c>
      <c r="D440" s="278" t="str">
        <f aca="false">VLOOKUP($A440,[7]Sheet1!$A$1:$T$1000,3)</f>
        <v/>
      </c>
      <c r="E440" s="278" t="str">
        <f aca="false">VLOOKUP($A440,[7]Sheet1!$A$1:$T$1000,4)</f>
        <v/>
      </c>
      <c r="F440" s="278" t="str">
        <f aca="false">VLOOKUP($A440,[7]Sheet1!$A$1:$T$1000,13)</f>
        <v/>
      </c>
      <c r="G440" s="278" t="str">
        <f aca="false">VLOOKUP($A440,[7]Sheet1!$A$1:$T$1000,14)</f>
        <v/>
      </c>
    </row>
    <row r="441" customFormat="false" ht="11.25" hidden="false" customHeight="false" outlineLevel="0" collapsed="false">
      <c r="A441" s="59" t="n">
        <v>36840</v>
      </c>
      <c r="B441" s="11" t="n">
        <f aca="false">IF(A441&lt;&gt;"",MONTH(A441),0)</f>
        <v>11</v>
      </c>
      <c r="C441" s="278" t="str">
        <f aca="false">VLOOKUP($A441,[7]Sheet1!$A$1:$T$1000,2)</f>
        <v/>
      </c>
      <c r="D441" s="278" t="str">
        <f aca="false">VLOOKUP($A441,[7]Sheet1!$A$1:$T$1000,3)</f>
        <v/>
      </c>
      <c r="E441" s="278" t="str">
        <f aca="false">VLOOKUP($A441,[7]Sheet1!$A$1:$T$1000,4)</f>
        <v/>
      </c>
      <c r="F441" s="278" t="str">
        <f aca="false">VLOOKUP($A441,[7]Sheet1!$A$1:$T$1000,13)</f>
        <v/>
      </c>
      <c r="G441" s="278" t="str">
        <f aca="false">VLOOKUP($A441,[7]Sheet1!$A$1:$T$1000,14)</f>
        <v/>
      </c>
    </row>
    <row r="442" customFormat="false" ht="11.25" hidden="false" customHeight="false" outlineLevel="0" collapsed="false">
      <c r="A442" s="59" t="n">
        <v>36841</v>
      </c>
      <c r="B442" s="11" t="n">
        <f aca="false">IF(A442&lt;&gt;"",MONTH(A442),0)</f>
        <v>11</v>
      </c>
      <c r="C442" s="278" t="str">
        <f aca="false">VLOOKUP($A442,[7]Sheet1!$A$1:$T$1000,2)</f>
        <v/>
      </c>
      <c r="D442" s="278" t="str">
        <f aca="false">VLOOKUP($A442,[7]Sheet1!$A$1:$T$1000,3)</f>
        <v/>
      </c>
      <c r="E442" s="278" t="str">
        <f aca="false">VLOOKUP($A442,[7]Sheet1!$A$1:$T$1000,4)</f>
        <v/>
      </c>
      <c r="F442" s="278" t="str">
        <f aca="false">VLOOKUP($A442,[7]Sheet1!$A$1:$T$1000,13)</f>
        <v/>
      </c>
      <c r="G442" s="278" t="str">
        <f aca="false">VLOOKUP($A442,[7]Sheet1!$A$1:$T$1000,14)</f>
        <v/>
      </c>
    </row>
    <row r="443" customFormat="false" ht="11.25" hidden="false" customHeight="false" outlineLevel="0" collapsed="false">
      <c r="A443" s="59" t="n">
        <v>36842</v>
      </c>
      <c r="B443" s="11" t="n">
        <f aca="false">IF(A443&lt;&gt;"",MONTH(A443),0)</f>
        <v>11</v>
      </c>
      <c r="C443" s="278" t="str">
        <f aca="false">VLOOKUP($A443,[7]Sheet1!$A$1:$T$1000,2)</f>
        <v/>
      </c>
      <c r="D443" s="278" t="str">
        <f aca="false">VLOOKUP($A443,[7]Sheet1!$A$1:$T$1000,3)</f>
        <v/>
      </c>
      <c r="E443" s="278" t="str">
        <f aca="false">VLOOKUP($A443,[7]Sheet1!$A$1:$T$1000,4)</f>
        <v/>
      </c>
      <c r="F443" s="278" t="str">
        <f aca="false">VLOOKUP($A443,[7]Sheet1!$A$1:$T$1000,13)</f>
        <v/>
      </c>
      <c r="G443" s="278" t="str">
        <f aca="false">VLOOKUP($A443,[7]Sheet1!$A$1:$T$1000,14)</f>
        <v/>
      </c>
    </row>
    <row r="444" customFormat="false" ht="11.25" hidden="false" customHeight="false" outlineLevel="0" collapsed="false">
      <c r="A444" s="59" t="n">
        <v>36843</v>
      </c>
      <c r="B444" s="11" t="n">
        <f aca="false">IF(A444&lt;&gt;"",MONTH(A444),0)</f>
        <v>11</v>
      </c>
      <c r="C444" s="278" t="str">
        <f aca="false">VLOOKUP($A444,[7]Sheet1!$A$1:$T$1000,2)</f>
        <v/>
      </c>
      <c r="D444" s="278" t="str">
        <f aca="false">VLOOKUP($A444,[7]Sheet1!$A$1:$T$1000,3)</f>
        <v/>
      </c>
      <c r="E444" s="278" t="str">
        <f aca="false">VLOOKUP($A444,[7]Sheet1!$A$1:$T$1000,4)</f>
        <v/>
      </c>
      <c r="F444" s="278" t="str">
        <f aca="false">VLOOKUP($A444,[7]Sheet1!$A$1:$T$1000,13)</f>
        <v/>
      </c>
      <c r="G444" s="278" t="str">
        <f aca="false">VLOOKUP($A444,[7]Sheet1!$A$1:$T$1000,14)</f>
        <v/>
      </c>
    </row>
    <row r="445" customFormat="false" ht="11.25" hidden="false" customHeight="false" outlineLevel="0" collapsed="false">
      <c r="A445" s="59" t="n">
        <v>36844</v>
      </c>
      <c r="B445" s="11" t="n">
        <f aca="false">IF(A445&lt;&gt;"",MONTH(A445),0)</f>
        <v>11</v>
      </c>
      <c r="C445" s="278" t="str">
        <f aca="false">VLOOKUP($A445,[7]Sheet1!$A$1:$T$1000,2)</f>
        <v/>
      </c>
      <c r="D445" s="278" t="str">
        <f aca="false">VLOOKUP($A445,[7]Sheet1!$A$1:$T$1000,3)</f>
        <v/>
      </c>
      <c r="E445" s="278" t="str">
        <f aca="false">VLOOKUP($A445,[7]Sheet1!$A$1:$T$1000,4)</f>
        <v/>
      </c>
      <c r="F445" s="278" t="str">
        <f aca="false">VLOOKUP($A445,[7]Sheet1!$A$1:$T$1000,13)</f>
        <v/>
      </c>
      <c r="G445" s="278" t="str">
        <f aca="false">VLOOKUP($A445,[7]Sheet1!$A$1:$T$1000,14)</f>
        <v/>
      </c>
    </row>
    <row r="446" customFormat="false" ht="11.25" hidden="false" customHeight="false" outlineLevel="0" collapsed="false">
      <c r="A446" s="59" t="n">
        <v>36845</v>
      </c>
      <c r="B446" s="11" t="n">
        <f aca="false">IF(A446&lt;&gt;"",MONTH(A446),0)</f>
        <v>11</v>
      </c>
      <c r="C446" s="278" t="str">
        <f aca="false">VLOOKUP($A446,[7]Sheet1!$A$1:$T$1000,2)</f>
        <v/>
      </c>
      <c r="D446" s="278" t="str">
        <f aca="false">VLOOKUP($A446,[7]Sheet1!$A$1:$T$1000,3)</f>
        <v/>
      </c>
      <c r="E446" s="278" t="str">
        <f aca="false">VLOOKUP($A446,[7]Sheet1!$A$1:$T$1000,4)</f>
        <v/>
      </c>
      <c r="F446" s="278" t="str">
        <f aca="false">VLOOKUP($A446,[7]Sheet1!$A$1:$T$1000,13)</f>
        <v/>
      </c>
      <c r="G446" s="278" t="str">
        <f aca="false">VLOOKUP($A446,[7]Sheet1!$A$1:$T$1000,14)</f>
        <v/>
      </c>
    </row>
    <row r="447" customFormat="false" ht="11.25" hidden="false" customHeight="false" outlineLevel="0" collapsed="false">
      <c r="A447" s="59" t="n">
        <v>36846</v>
      </c>
      <c r="B447" s="11" t="n">
        <f aca="false">IF(A447&lt;&gt;"",MONTH(A447),0)</f>
        <v>11</v>
      </c>
      <c r="C447" s="278" t="str">
        <f aca="false">VLOOKUP($A447,[7]Sheet1!$A$1:$T$1000,2)</f>
        <v/>
      </c>
      <c r="D447" s="278" t="str">
        <f aca="false">VLOOKUP($A447,[7]Sheet1!$A$1:$T$1000,3)</f>
        <v/>
      </c>
      <c r="E447" s="278" t="str">
        <f aca="false">VLOOKUP($A447,[7]Sheet1!$A$1:$T$1000,4)</f>
        <v/>
      </c>
      <c r="F447" s="278" t="str">
        <f aca="false">VLOOKUP($A447,[7]Sheet1!$A$1:$T$1000,13)</f>
        <v/>
      </c>
      <c r="G447" s="278" t="str">
        <f aca="false">VLOOKUP($A447,[7]Sheet1!$A$1:$T$1000,14)</f>
        <v/>
      </c>
    </row>
    <row r="448" customFormat="false" ht="11.25" hidden="false" customHeight="false" outlineLevel="0" collapsed="false">
      <c r="A448" s="59" t="n">
        <v>36847</v>
      </c>
      <c r="B448" s="11" t="n">
        <f aca="false">IF(A448&lt;&gt;"",MONTH(A448),0)</f>
        <v>11</v>
      </c>
      <c r="C448" s="278" t="str">
        <f aca="false">VLOOKUP($A448,[7]Sheet1!$A$1:$T$1000,2)</f>
        <v/>
      </c>
      <c r="D448" s="278" t="str">
        <f aca="false">VLOOKUP($A448,[7]Sheet1!$A$1:$T$1000,3)</f>
        <v/>
      </c>
      <c r="E448" s="278" t="str">
        <f aca="false">VLOOKUP($A448,[7]Sheet1!$A$1:$T$1000,4)</f>
        <v/>
      </c>
      <c r="F448" s="278" t="str">
        <f aca="false">VLOOKUP($A448,[7]Sheet1!$A$1:$T$1000,13)</f>
        <v/>
      </c>
      <c r="G448" s="278" t="str">
        <f aca="false">VLOOKUP($A448,[7]Sheet1!$A$1:$T$1000,14)</f>
        <v/>
      </c>
    </row>
    <row r="449" customFormat="false" ht="11.25" hidden="false" customHeight="false" outlineLevel="0" collapsed="false">
      <c r="A449" s="59" t="n">
        <v>36848</v>
      </c>
      <c r="B449" s="11" t="n">
        <f aca="false">IF(A449&lt;&gt;"",MONTH(A449),0)</f>
        <v>11</v>
      </c>
      <c r="C449" s="278" t="str">
        <f aca="false">VLOOKUP($A449,[7]Sheet1!$A$1:$T$1000,2)</f>
        <v/>
      </c>
      <c r="D449" s="278" t="str">
        <f aca="false">VLOOKUP($A449,[7]Sheet1!$A$1:$T$1000,3)</f>
        <v/>
      </c>
      <c r="E449" s="278" t="str">
        <f aca="false">VLOOKUP($A449,[7]Sheet1!$A$1:$T$1000,4)</f>
        <v/>
      </c>
      <c r="F449" s="278" t="str">
        <f aca="false">VLOOKUP($A449,[7]Sheet1!$A$1:$T$1000,13)</f>
        <v/>
      </c>
      <c r="G449" s="278" t="str">
        <f aca="false">VLOOKUP($A449,[7]Sheet1!$A$1:$T$1000,14)</f>
        <v/>
      </c>
    </row>
    <row r="450" customFormat="false" ht="11.25" hidden="false" customHeight="false" outlineLevel="0" collapsed="false">
      <c r="A450" s="59" t="n">
        <v>36849</v>
      </c>
      <c r="B450" s="11" t="n">
        <f aca="false">IF(A450&lt;&gt;"",MONTH(A450),0)</f>
        <v>11</v>
      </c>
      <c r="C450" s="278" t="str">
        <f aca="false">VLOOKUP($A450,[7]Sheet1!$A$1:$T$1000,2)</f>
        <v/>
      </c>
      <c r="D450" s="278" t="str">
        <f aca="false">VLOOKUP($A450,[7]Sheet1!$A$1:$T$1000,3)</f>
        <v/>
      </c>
      <c r="E450" s="278" t="str">
        <f aca="false">VLOOKUP($A450,[7]Sheet1!$A$1:$T$1000,4)</f>
        <v/>
      </c>
      <c r="F450" s="278" t="str">
        <f aca="false">VLOOKUP($A450,[7]Sheet1!$A$1:$T$1000,13)</f>
        <v/>
      </c>
      <c r="G450" s="278" t="str">
        <f aca="false">VLOOKUP($A450,[7]Sheet1!$A$1:$T$1000,14)</f>
        <v/>
      </c>
    </row>
    <row r="451" customFormat="false" ht="11.25" hidden="false" customHeight="false" outlineLevel="0" collapsed="false">
      <c r="A451" s="59" t="n">
        <v>36850</v>
      </c>
      <c r="B451" s="11" t="n">
        <f aca="false">IF(A451&lt;&gt;"",MONTH(A451),0)</f>
        <v>11</v>
      </c>
      <c r="C451" s="278" t="str">
        <f aca="false">VLOOKUP($A451,[7]Sheet1!$A$1:$T$1000,2)</f>
        <v/>
      </c>
      <c r="D451" s="278" t="str">
        <f aca="false">VLOOKUP($A451,[7]Sheet1!$A$1:$T$1000,3)</f>
        <v/>
      </c>
      <c r="E451" s="278" t="str">
        <f aca="false">VLOOKUP($A451,[7]Sheet1!$A$1:$T$1000,4)</f>
        <v/>
      </c>
      <c r="F451" s="278" t="str">
        <f aca="false">VLOOKUP($A451,[7]Sheet1!$A$1:$T$1000,13)</f>
        <v/>
      </c>
      <c r="G451" s="278" t="str">
        <f aca="false">VLOOKUP($A451,[7]Sheet1!$A$1:$T$1000,14)</f>
        <v/>
      </c>
    </row>
    <row r="452" customFormat="false" ht="11.25" hidden="false" customHeight="false" outlineLevel="0" collapsed="false">
      <c r="A452" s="59" t="n">
        <v>36851</v>
      </c>
      <c r="B452" s="11" t="n">
        <f aca="false">IF(A452&lt;&gt;"",MONTH(A452),0)</f>
        <v>11</v>
      </c>
      <c r="C452" s="278" t="str">
        <f aca="false">VLOOKUP($A452,[7]Sheet1!$A$1:$T$1000,2)</f>
        <v/>
      </c>
      <c r="D452" s="278" t="str">
        <f aca="false">VLOOKUP($A452,[7]Sheet1!$A$1:$T$1000,3)</f>
        <v/>
      </c>
      <c r="E452" s="278" t="str">
        <f aca="false">VLOOKUP($A452,[7]Sheet1!$A$1:$T$1000,4)</f>
        <v/>
      </c>
      <c r="F452" s="278" t="str">
        <f aca="false">VLOOKUP($A452,[7]Sheet1!$A$1:$T$1000,13)</f>
        <v/>
      </c>
      <c r="G452" s="278" t="str">
        <f aca="false">VLOOKUP($A452,[7]Sheet1!$A$1:$T$1000,14)</f>
        <v/>
      </c>
    </row>
    <row r="453" customFormat="false" ht="11.25" hidden="false" customHeight="false" outlineLevel="0" collapsed="false">
      <c r="A453" s="59" t="n">
        <v>36852</v>
      </c>
      <c r="B453" s="11" t="n">
        <f aca="false">IF(A453&lt;&gt;"",MONTH(A453),0)</f>
        <v>11</v>
      </c>
      <c r="C453" s="278" t="str">
        <f aca="false">VLOOKUP($A453,[7]Sheet1!$A$1:$T$1000,2)</f>
        <v/>
      </c>
      <c r="D453" s="278" t="str">
        <f aca="false">VLOOKUP($A453,[7]Sheet1!$A$1:$T$1000,3)</f>
        <v/>
      </c>
      <c r="E453" s="278" t="str">
        <f aca="false">VLOOKUP($A453,[7]Sheet1!$A$1:$T$1000,4)</f>
        <v/>
      </c>
      <c r="F453" s="278" t="str">
        <f aca="false">VLOOKUP($A453,[7]Sheet1!$A$1:$T$1000,13)</f>
        <v/>
      </c>
      <c r="G453" s="278" t="str">
        <f aca="false">VLOOKUP($A453,[7]Sheet1!$A$1:$T$1000,14)</f>
        <v/>
      </c>
    </row>
    <row r="454" customFormat="false" ht="11.25" hidden="false" customHeight="false" outlineLevel="0" collapsed="false">
      <c r="A454" s="59" t="n">
        <v>36853</v>
      </c>
      <c r="B454" s="11" t="n">
        <f aca="false">IF(A454&lt;&gt;"",MONTH(A454),0)</f>
        <v>11</v>
      </c>
      <c r="C454" s="278" t="str">
        <f aca="false">VLOOKUP($A454,[7]Sheet1!$A$1:$T$1000,2)</f>
        <v/>
      </c>
      <c r="D454" s="278" t="str">
        <f aca="false">VLOOKUP($A454,[7]Sheet1!$A$1:$T$1000,3)</f>
        <v/>
      </c>
      <c r="E454" s="278" t="str">
        <f aca="false">VLOOKUP($A454,[7]Sheet1!$A$1:$T$1000,4)</f>
        <v/>
      </c>
      <c r="F454" s="278" t="str">
        <f aca="false">VLOOKUP($A454,[7]Sheet1!$A$1:$T$1000,13)</f>
        <v/>
      </c>
      <c r="G454" s="278" t="str">
        <f aca="false">VLOOKUP($A454,[7]Sheet1!$A$1:$T$1000,14)</f>
        <v/>
      </c>
    </row>
    <row r="455" customFormat="false" ht="11.25" hidden="false" customHeight="false" outlineLevel="0" collapsed="false">
      <c r="A455" s="59" t="n">
        <v>36854</v>
      </c>
      <c r="B455" s="11" t="n">
        <f aca="false">IF(A455&lt;&gt;"",MONTH(A455),0)</f>
        <v>11</v>
      </c>
      <c r="C455" s="278" t="str">
        <f aca="false">VLOOKUP($A455,[7]Sheet1!$A$1:$T$1000,2)</f>
        <v/>
      </c>
      <c r="D455" s="278" t="str">
        <f aca="false">VLOOKUP($A455,[7]Sheet1!$A$1:$T$1000,3)</f>
        <v/>
      </c>
      <c r="E455" s="278" t="str">
        <f aca="false">VLOOKUP($A455,[7]Sheet1!$A$1:$T$1000,4)</f>
        <v/>
      </c>
      <c r="F455" s="278" t="str">
        <f aca="false">VLOOKUP($A455,[7]Sheet1!$A$1:$T$1000,13)</f>
        <v/>
      </c>
      <c r="G455" s="278" t="str">
        <f aca="false">VLOOKUP($A455,[7]Sheet1!$A$1:$T$1000,14)</f>
        <v/>
      </c>
    </row>
    <row r="456" customFormat="false" ht="11.25" hidden="false" customHeight="false" outlineLevel="0" collapsed="false">
      <c r="A456" s="59" t="n">
        <v>36855</v>
      </c>
      <c r="B456" s="11" t="n">
        <f aca="false">IF(A456&lt;&gt;"",MONTH(A456),0)</f>
        <v>11</v>
      </c>
      <c r="C456" s="278" t="str">
        <f aca="false">VLOOKUP($A456,[7]Sheet1!$A$1:$T$1000,2)</f>
        <v/>
      </c>
      <c r="D456" s="278" t="str">
        <f aca="false">VLOOKUP($A456,[7]Sheet1!$A$1:$T$1000,3)</f>
        <v/>
      </c>
      <c r="E456" s="278" t="str">
        <f aca="false">VLOOKUP($A456,[7]Sheet1!$A$1:$T$1000,4)</f>
        <v/>
      </c>
      <c r="F456" s="278" t="str">
        <f aca="false">VLOOKUP($A456,[7]Sheet1!$A$1:$T$1000,13)</f>
        <v/>
      </c>
      <c r="G456" s="278" t="str">
        <f aca="false">VLOOKUP($A456,[7]Sheet1!$A$1:$T$1000,14)</f>
        <v/>
      </c>
    </row>
    <row r="457" customFormat="false" ht="11.25" hidden="false" customHeight="false" outlineLevel="0" collapsed="false">
      <c r="A457" s="59" t="n">
        <v>36856</v>
      </c>
      <c r="B457" s="11" t="n">
        <f aca="false">IF(A457&lt;&gt;"",MONTH(A457),0)</f>
        <v>11</v>
      </c>
      <c r="C457" s="278" t="str">
        <f aca="false">VLOOKUP($A457,[7]Sheet1!$A$1:$T$1000,2)</f>
        <v/>
      </c>
      <c r="D457" s="278" t="str">
        <f aca="false">VLOOKUP($A457,[7]Sheet1!$A$1:$T$1000,3)</f>
        <v/>
      </c>
      <c r="E457" s="278" t="str">
        <f aca="false">VLOOKUP($A457,[7]Sheet1!$A$1:$T$1000,4)</f>
        <v/>
      </c>
      <c r="F457" s="278" t="str">
        <f aca="false">VLOOKUP($A457,[7]Sheet1!$A$1:$T$1000,13)</f>
        <v/>
      </c>
      <c r="G457" s="278" t="str">
        <f aca="false">VLOOKUP($A457,[7]Sheet1!$A$1:$T$1000,14)</f>
        <v/>
      </c>
    </row>
    <row r="458" customFormat="false" ht="11.25" hidden="false" customHeight="false" outlineLevel="0" collapsed="false">
      <c r="A458" s="59" t="n">
        <v>36857</v>
      </c>
      <c r="B458" s="11" t="n">
        <f aca="false">IF(A458&lt;&gt;"",MONTH(A458),0)</f>
        <v>11</v>
      </c>
      <c r="C458" s="278" t="str">
        <f aca="false">VLOOKUP($A458,[7]Sheet1!$A$1:$T$1000,2)</f>
        <v/>
      </c>
      <c r="D458" s="278" t="str">
        <f aca="false">VLOOKUP($A458,[7]Sheet1!$A$1:$T$1000,3)</f>
        <v/>
      </c>
      <c r="E458" s="278" t="str">
        <f aca="false">VLOOKUP($A458,[7]Sheet1!$A$1:$T$1000,4)</f>
        <v/>
      </c>
      <c r="F458" s="278" t="str">
        <f aca="false">VLOOKUP($A458,[7]Sheet1!$A$1:$T$1000,13)</f>
        <v/>
      </c>
      <c r="G458" s="278" t="str">
        <f aca="false">VLOOKUP($A458,[7]Sheet1!$A$1:$T$1000,14)</f>
        <v/>
      </c>
    </row>
    <row r="459" customFormat="false" ht="11.25" hidden="false" customHeight="false" outlineLevel="0" collapsed="false">
      <c r="A459" s="59" t="n">
        <v>36858</v>
      </c>
      <c r="B459" s="11" t="n">
        <f aca="false">IF(A459&lt;&gt;"",MONTH(A459),0)</f>
        <v>11</v>
      </c>
      <c r="C459" s="278" t="str">
        <f aca="false">VLOOKUP($A459,[7]Sheet1!$A$1:$T$1000,2)</f>
        <v/>
      </c>
      <c r="D459" s="278" t="str">
        <f aca="false">VLOOKUP($A459,[7]Sheet1!$A$1:$T$1000,3)</f>
        <v/>
      </c>
      <c r="E459" s="278" t="str">
        <f aca="false">VLOOKUP($A459,[7]Sheet1!$A$1:$T$1000,4)</f>
        <v/>
      </c>
      <c r="F459" s="278" t="str">
        <f aca="false">VLOOKUP($A459,[7]Sheet1!$A$1:$T$1000,13)</f>
        <v/>
      </c>
      <c r="G459" s="278" t="str">
        <f aca="false">VLOOKUP($A459,[7]Sheet1!$A$1:$T$1000,14)</f>
        <v/>
      </c>
    </row>
    <row r="460" customFormat="false" ht="11.25" hidden="false" customHeight="false" outlineLevel="0" collapsed="false">
      <c r="A460" s="59" t="n">
        <v>36859</v>
      </c>
      <c r="B460" s="11" t="n">
        <f aca="false">IF(A460&lt;&gt;"",MONTH(A460),0)</f>
        <v>11</v>
      </c>
      <c r="C460" s="278" t="str">
        <f aca="false">VLOOKUP($A460,[7]Sheet1!$A$1:$T$1000,2)</f>
        <v/>
      </c>
      <c r="D460" s="278" t="str">
        <f aca="false">VLOOKUP($A460,[7]Sheet1!$A$1:$T$1000,3)</f>
        <v/>
      </c>
      <c r="E460" s="278" t="str">
        <f aca="false">VLOOKUP($A460,[7]Sheet1!$A$1:$T$1000,4)</f>
        <v/>
      </c>
      <c r="F460" s="278" t="str">
        <f aca="false">VLOOKUP($A460,[7]Sheet1!$A$1:$T$1000,13)</f>
        <v/>
      </c>
      <c r="G460" s="278" t="str">
        <f aca="false">VLOOKUP($A460,[7]Sheet1!$A$1:$T$1000,14)</f>
        <v/>
      </c>
    </row>
    <row r="461" customFormat="false" ht="11.25" hidden="false" customHeight="false" outlineLevel="0" collapsed="false">
      <c r="A461" s="59" t="n">
        <v>36860</v>
      </c>
      <c r="B461" s="11" t="n">
        <f aca="false">IF(A461&lt;&gt;"",MONTH(A461),0)</f>
        <v>11</v>
      </c>
      <c r="C461" s="278" t="str">
        <f aca="false">VLOOKUP($A461,[7]Sheet1!$A$1:$T$1000,2)</f>
        <v/>
      </c>
      <c r="D461" s="278" t="str">
        <f aca="false">VLOOKUP($A461,[7]Sheet1!$A$1:$T$1000,3)</f>
        <v/>
      </c>
      <c r="E461" s="278" t="str">
        <f aca="false">VLOOKUP($A461,[7]Sheet1!$A$1:$T$1000,4)</f>
        <v/>
      </c>
      <c r="F461" s="278" t="str">
        <f aca="false">VLOOKUP($A461,[7]Sheet1!$A$1:$T$1000,13)</f>
        <v/>
      </c>
      <c r="G461" s="278" t="str">
        <f aca="false">VLOOKUP($A461,[7]Sheet1!$A$1:$T$1000,14)</f>
        <v/>
      </c>
    </row>
    <row r="462" customFormat="false" ht="11.25" hidden="false" customHeight="false" outlineLevel="0" collapsed="false">
      <c r="A462" s="59" t="n">
        <v>36861</v>
      </c>
      <c r="B462" s="11" t="n">
        <f aca="false">IF(A462&lt;&gt;"",MONTH(A462),0)</f>
        <v>12</v>
      </c>
      <c r="C462" s="278" t="str">
        <f aca="false">VLOOKUP($A462,[7]Sheet1!$A$1:$T$1000,2)</f>
        <v/>
      </c>
      <c r="D462" s="278" t="str">
        <f aca="false">VLOOKUP($A462,[7]Sheet1!$A$1:$T$1000,3)</f>
        <v/>
      </c>
      <c r="E462" s="278" t="str">
        <f aca="false">VLOOKUP($A462,[7]Sheet1!$A$1:$T$1000,4)</f>
        <v/>
      </c>
      <c r="F462" s="278" t="str">
        <f aca="false">VLOOKUP($A462,[7]Sheet1!$A$1:$T$1000,13)</f>
        <v/>
      </c>
      <c r="G462" s="278" t="str">
        <f aca="false">VLOOKUP($A462,[7]Sheet1!$A$1:$T$1000,14)</f>
        <v/>
      </c>
    </row>
    <row r="463" customFormat="false" ht="11.25" hidden="false" customHeight="false" outlineLevel="0" collapsed="false">
      <c r="A463" s="59" t="n">
        <v>36862</v>
      </c>
      <c r="B463" s="11" t="n">
        <f aca="false">IF(A463&lt;&gt;"",MONTH(A463),0)</f>
        <v>12</v>
      </c>
      <c r="C463" s="278" t="str">
        <f aca="false">VLOOKUP($A463,[7]Sheet1!$A$1:$T$1000,2)</f>
        <v/>
      </c>
      <c r="D463" s="278" t="str">
        <f aca="false">VLOOKUP($A463,[7]Sheet1!$A$1:$T$1000,3)</f>
        <v/>
      </c>
      <c r="E463" s="278" t="str">
        <f aca="false">VLOOKUP($A463,[7]Sheet1!$A$1:$T$1000,4)</f>
        <v/>
      </c>
      <c r="F463" s="278" t="str">
        <f aca="false">VLOOKUP($A463,[7]Sheet1!$A$1:$T$1000,13)</f>
        <v/>
      </c>
      <c r="G463" s="278" t="str">
        <f aca="false">VLOOKUP($A463,[7]Sheet1!$A$1:$T$1000,14)</f>
        <v/>
      </c>
    </row>
    <row r="464" customFormat="false" ht="11.25" hidden="false" customHeight="false" outlineLevel="0" collapsed="false">
      <c r="A464" s="59" t="n">
        <v>36863</v>
      </c>
      <c r="B464" s="11" t="n">
        <f aca="false">IF(A464&lt;&gt;"",MONTH(A464),0)</f>
        <v>12</v>
      </c>
      <c r="C464" s="278" t="str">
        <f aca="false">VLOOKUP($A464,[7]Sheet1!$A$1:$T$1000,2)</f>
        <v/>
      </c>
      <c r="D464" s="278" t="str">
        <f aca="false">VLOOKUP($A464,[7]Sheet1!$A$1:$T$1000,3)</f>
        <v/>
      </c>
      <c r="E464" s="278" t="str">
        <f aca="false">VLOOKUP($A464,[7]Sheet1!$A$1:$T$1000,4)</f>
        <v/>
      </c>
      <c r="F464" s="278" t="str">
        <f aca="false">VLOOKUP($A464,[7]Sheet1!$A$1:$T$1000,13)</f>
        <v/>
      </c>
      <c r="G464" s="278" t="str">
        <f aca="false">VLOOKUP($A464,[7]Sheet1!$A$1:$T$1000,14)</f>
        <v/>
      </c>
    </row>
    <row r="465" customFormat="false" ht="11.25" hidden="false" customHeight="false" outlineLevel="0" collapsed="false">
      <c r="A465" s="59" t="n">
        <v>36864</v>
      </c>
      <c r="B465" s="11" t="n">
        <f aca="false">IF(A465&lt;&gt;"",MONTH(A465),0)</f>
        <v>12</v>
      </c>
      <c r="C465" s="278" t="str">
        <f aca="false">VLOOKUP($A465,[7]Sheet1!$A$1:$T$1000,2)</f>
        <v/>
      </c>
      <c r="D465" s="278" t="str">
        <f aca="false">VLOOKUP($A465,[7]Sheet1!$A$1:$T$1000,3)</f>
        <v/>
      </c>
      <c r="E465" s="278" t="str">
        <f aca="false">VLOOKUP($A465,[7]Sheet1!$A$1:$T$1000,4)</f>
        <v/>
      </c>
      <c r="F465" s="278" t="str">
        <f aca="false">VLOOKUP($A465,[7]Sheet1!$A$1:$T$1000,13)</f>
        <v/>
      </c>
      <c r="G465" s="278" t="str">
        <f aca="false">VLOOKUP($A465,[7]Sheet1!$A$1:$T$1000,14)</f>
        <v/>
      </c>
    </row>
    <row r="466" customFormat="false" ht="11.25" hidden="false" customHeight="false" outlineLevel="0" collapsed="false">
      <c r="A466" s="59" t="n">
        <v>36865</v>
      </c>
      <c r="B466" s="11" t="n">
        <f aca="false">IF(A466&lt;&gt;"",MONTH(A466),0)</f>
        <v>12</v>
      </c>
      <c r="C466" s="278" t="str">
        <f aca="false">VLOOKUP($A466,[7]Sheet1!$A$1:$T$1000,2)</f>
        <v/>
      </c>
      <c r="D466" s="278" t="str">
        <f aca="false">VLOOKUP($A466,[7]Sheet1!$A$1:$T$1000,3)</f>
        <v/>
      </c>
      <c r="E466" s="278" t="str">
        <f aca="false">VLOOKUP($A466,[7]Sheet1!$A$1:$T$1000,4)</f>
        <v/>
      </c>
      <c r="F466" s="278" t="str">
        <f aca="false">VLOOKUP($A466,[7]Sheet1!$A$1:$T$1000,13)</f>
        <v/>
      </c>
      <c r="G466" s="278" t="str">
        <f aca="false">VLOOKUP($A466,[7]Sheet1!$A$1:$T$1000,14)</f>
        <v/>
      </c>
    </row>
    <row r="467" customFormat="false" ht="11.25" hidden="false" customHeight="false" outlineLevel="0" collapsed="false">
      <c r="A467" s="59" t="n">
        <v>36866</v>
      </c>
      <c r="B467" s="11" t="n">
        <f aca="false">IF(A467&lt;&gt;"",MONTH(A467),0)</f>
        <v>12</v>
      </c>
      <c r="C467" s="278" t="str">
        <f aca="false">VLOOKUP($A467,[7]Sheet1!$A$1:$T$1000,2)</f>
        <v/>
      </c>
      <c r="D467" s="278" t="str">
        <f aca="false">VLOOKUP($A467,[7]Sheet1!$A$1:$T$1000,3)</f>
        <v/>
      </c>
      <c r="E467" s="278" t="str">
        <f aca="false">VLOOKUP($A467,[7]Sheet1!$A$1:$T$1000,4)</f>
        <v/>
      </c>
      <c r="F467" s="278" t="str">
        <f aca="false">VLOOKUP($A467,[7]Sheet1!$A$1:$T$1000,13)</f>
        <v/>
      </c>
      <c r="G467" s="278" t="str">
        <f aca="false">VLOOKUP($A467,[7]Sheet1!$A$1:$T$1000,14)</f>
        <v/>
      </c>
    </row>
    <row r="468" customFormat="false" ht="11.25" hidden="false" customHeight="false" outlineLevel="0" collapsed="false">
      <c r="A468" s="59" t="n">
        <v>36867</v>
      </c>
      <c r="B468" s="11" t="n">
        <f aca="false">IF(A468&lt;&gt;"",MONTH(A468),0)</f>
        <v>12</v>
      </c>
      <c r="C468" s="278" t="str">
        <f aca="false">VLOOKUP($A468,[7]Sheet1!$A$1:$T$1000,2)</f>
        <v/>
      </c>
      <c r="D468" s="278" t="str">
        <f aca="false">VLOOKUP($A468,[7]Sheet1!$A$1:$T$1000,3)</f>
        <v/>
      </c>
      <c r="E468" s="278" t="str">
        <f aca="false">VLOOKUP($A468,[7]Sheet1!$A$1:$T$1000,4)</f>
        <v/>
      </c>
      <c r="F468" s="278" t="str">
        <f aca="false">VLOOKUP($A468,[7]Sheet1!$A$1:$T$1000,13)</f>
        <v/>
      </c>
      <c r="G468" s="278" t="str">
        <f aca="false">VLOOKUP($A468,[7]Sheet1!$A$1:$T$1000,14)</f>
        <v/>
      </c>
    </row>
    <row r="469" customFormat="false" ht="11.25" hidden="false" customHeight="false" outlineLevel="0" collapsed="false">
      <c r="A469" s="59" t="n">
        <v>36868</v>
      </c>
      <c r="B469" s="11" t="n">
        <f aca="false">IF(A469&lt;&gt;"",MONTH(A469),0)</f>
        <v>12</v>
      </c>
      <c r="C469" s="278" t="str">
        <f aca="false">VLOOKUP($A469,[7]Sheet1!$A$1:$T$1000,2)</f>
        <v/>
      </c>
      <c r="D469" s="278" t="str">
        <f aca="false">VLOOKUP($A469,[7]Sheet1!$A$1:$T$1000,3)</f>
        <v/>
      </c>
      <c r="E469" s="278" t="str">
        <f aca="false">VLOOKUP($A469,[7]Sheet1!$A$1:$T$1000,4)</f>
        <v/>
      </c>
      <c r="F469" s="278" t="str">
        <f aca="false">VLOOKUP($A469,[7]Sheet1!$A$1:$T$1000,13)</f>
        <v/>
      </c>
      <c r="G469" s="278" t="str">
        <f aca="false">VLOOKUP($A469,[7]Sheet1!$A$1:$T$1000,14)</f>
        <v/>
      </c>
    </row>
    <row r="470" customFormat="false" ht="11.25" hidden="false" customHeight="false" outlineLevel="0" collapsed="false">
      <c r="A470" s="59" t="n">
        <v>36869</v>
      </c>
      <c r="B470" s="11" t="n">
        <f aca="false">IF(A470&lt;&gt;"",MONTH(A470),0)</f>
        <v>12</v>
      </c>
      <c r="C470" s="278" t="str">
        <f aca="false">VLOOKUP($A470,[7]Sheet1!$A$1:$T$1000,2)</f>
        <v/>
      </c>
      <c r="D470" s="278" t="str">
        <f aca="false">VLOOKUP($A470,[7]Sheet1!$A$1:$T$1000,3)</f>
        <v/>
      </c>
      <c r="E470" s="278" t="str">
        <f aca="false">VLOOKUP($A470,[7]Sheet1!$A$1:$T$1000,4)</f>
        <v/>
      </c>
      <c r="F470" s="278" t="str">
        <f aca="false">VLOOKUP($A470,[7]Sheet1!$A$1:$T$1000,13)</f>
        <v/>
      </c>
      <c r="G470" s="278" t="str">
        <f aca="false">VLOOKUP($A470,[7]Sheet1!$A$1:$T$1000,14)</f>
        <v/>
      </c>
    </row>
    <row r="471" customFormat="false" ht="11.25" hidden="false" customHeight="false" outlineLevel="0" collapsed="false">
      <c r="A471" s="59" t="n">
        <v>36870</v>
      </c>
      <c r="B471" s="11" t="n">
        <f aca="false">IF(A471&lt;&gt;"",MONTH(A471),0)</f>
        <v>12</v>
      </c>
      <c r="C471" s="278" t="str">
        <f aca="false">VLOOKUP($A471,[7]Sheet1!$A$1:$T$1000,2)</f>
        <v/>
      </c>
      <c r="D471" s="278" t="str">
        <f aca="false">VLOOKUP($A471,[7]Sheet1!$A$1:$T$1000,3)</f>
        <v/>
      </c>
      <c r="E471" s="278" t="str">
        <f aca="false">VLOOKUP($A471,[7]Sheet1!$A$1:$T$1000,4)</f>
        <v/>
      </c>
      <c r="F471" s="278" t="str">
        <f aca="false">VLOOKUP($A471,[7]Sheet1!$A$1:$T$1000,13)</f>
        <v/>
      </c>
      <c r="G471" s="278" t="str">
        <f aca="false">VLOOKUP($A471,[7]Sheet1!$A$1:$T$1000,14)</f>
        <v/>
      </c>
    </row>
    <row r="472" customFormat="false" ht="11.25" hidden="false" customHeight="false" outlineLevel="0" collapsed="false">
      <c r="A472" s="59" t="n">
        <v>36871</v>
      </c>
      <c r="B472" s="11" t="n">
        <f aca="false">IF(A472&lt;&gt;"",MONTH(A472),0)</f>
        <v>12</v>
      </c>
      <c r="C472" s="278" t="str">
        <f aca="false">VLOOKUP($A472,[7]Sheet1!$A$1:$T$1000,2)</f>
        <v/>
      </c>
      <c r="D472" s="278" t="str">
        <f aca="false">VLOOKUP($A472,[7]Sheet1!$A$1:$T$1000,3)</f>
        <v/>
      </c>
      <c r="E472" s="278" t="str">
        <f aca="false">VLOOKUP($A472,[7]Sheet1!$A$1:$T$1000,4)</f>
        <v/>
      </c>
      <c r="F472" s="278" t="str">
        <f aca="false">VLOOKUP($A472,[7]Sheet1!$A$1:$T$1000,13)</f>
        <v/>
      </c>
      <c r="G472" s="278" t="str">
        <f aca="false">VLOOKUP($A472,[7]Sheet1!$A$1:$T$1000,14)</f>
        <v/>
      </c>
    </row>
    <row r="473" customFormat="false" ht="11.25" hidden="false" customHeight="false" outlineLevel="0" collapsed="false">
      <c r="A473" s="59" t="n">
        <v>36872</v>
      </c>
      <c r="B473" s="11" t="n">
        <f aca="false">IF(A473&lt;&gt;"",MONTH(A473),0)</f>
        <v>12</v>
      </c>
      <c r="C473" s="278" t="str">
        <f aca="false">VLOOKUP($A473,[7]Sheet1!$A$1:$T$1000,2)</f>
        <v/>
      </c>
      <c r="D473" s="278" t="str">
        <f aca="false">VLOOKUP($A473,[7]Sheet1!$A$1:$T$1000,3)</f>
        <v/>
      </c>
      <c r="E473" s="278" t="str">
        <f aca="false">VLOOKUP($A473,[7]Sheet1!$A$1:$T$1000,4)</f>
        <v/>
      </c>
      <c r="F473" s="278" t="str">
        <f aca="false">VLOOKUP($A473,[7]Sheet1!$A$1:$T$1000,13)</f>
        <v/>
      </c>
      <c r="G473" s="278" t="str">
        <f aca="false">VLOOKUP($A473,[7]Sheet1!$A$1:$T$1000,14)</f>
        <v/>
      </c>
    </row>
    <row r="474" customFormat="false" ht="11.25" hidden="false" customHeight="false" outlineLevel="0" collapsed="false">
      <c r="A474" s="59" t="n">
        <v>36873</v>
      </c>
      <c r="B474" s="11" t="n">
        <f aca="false">IF(A474&lt;&gt;"",MONTH(A474),0)</f>
        <v>12</v>
      </c>
      <c r="C474" s="278" t="str">
        <f aca="false">VLOOKUP($A474,[7]Sheet1!$A$1:$T$1000,2)</f>
        <v/>
      </c>
      <c r="D474" s="278" t="str">
        <f aca="false">VLOOKUP($A474,[7]Sheet1!$A$1:$T$1000,3)</f>
        <v/>
      </c>
      <c r="E474" s="278" t="str">
        <f aca="false">VLOOKUP($A474,[7]Sheet1!$A$1:$T$1000,4)</f>
        <v/>
      </c>
      <c r="F474" s="278" t="str">
        <f aca="false">VLOOKUP($A474,[7]Sheet1!$A$1:$T$1000,13)</f>
        <v/>
      </c>
      <c r="G474" s="278" t="str">
        <f aca="false">VLOOKUP($A474,[7]Sheet1!$A$1:$T$1000,14)</f>
        <v/>
      </c>
    </row>
    <row r="475" customFormat="false" ht="11.25" hidden="false" customHeight="false" outlineLevel="0" collapsed="false">
      <c r="A475" s="59" t="n">
        <v>36874</v>
      </c>
      <c r="B475" s="11" t="n">
        <f aca="false">IF(A475&lt;&gt;"",MONTH(A475),0)</f>
        <v>12</v>
      </c>
      <c r="C475" s="278" t="str">
        <f aca="false">VLOOKUP($A475,[7]Sheet1!$A$1:$T$1000,2)</f>
        <v/>
      </c>
      <c r="D475" s="278" t="str">
        <f aca="false">VLOOKUP($A475,[7]Sheet1!$A$1:$T$1000,3)</f>
        <v/>
      </c>
      <c r="E475" s="278" t="str">
        <f aca="false">VLOOKUP($A475,[7]Sheet1!$A$1:$T$1000,4)</f>
        <v/>
      </c>
      <c r="F475" s="278" t="str">
        <f aca="false">VLOOKUP($A475,[7]Sheet1!$A$1:$T$1000,13)</f>
        <v/>
      </c>
      <c r="G475" s="278" t="str">
        <f aca="false">VLOOKUP($A475,[7]Sheet1!$A$1:$T$1000,14)</f>
        <v/>
      </c>
    </row>
    <row r="476" customFormat="false" ht="11.25" hidden="false" customHeight="false" outlineLevel="0" collapsed="false">
      <c r="A476" s="59" t="n">
        <v>36875</v>
      </c>
      <c r="B476" s="11" t="n">
        <f aca="false">IF(A476&lt;&gt;"",MONTH(A476),0)</f>
        <v>12</v>
      </c>
      <c r="C476" s="278" t="str">
        <f aca="false">VLOOKUP($A476,[7]Sheet1!$A$1:$T$1000,2)</f>
        <v/>
      </c>
      <c r="D476" s="278" t="str">
        <f aca="false">VLOOKUP($A476,[7]Sheet1!$A$1:$T$1000,3)</f>
        <v/>
      </c>
      <c r="E476" s="278" t="str">
        <f aca="false">VLOOKUP($A476,[7]Sheet1!$A$1:$T$1000,4)</f>
        <v/>
      </c>
      <c r="F476" s="278" t="str">
        <f aca="false">VLOOKUP($A476,[7]Sheet1!$A$1:$T$1000,13)</f>
        <v/>
      </c>
      <c r="G476" s="278" t="str">
        <f aca="false">VLOOKUP($A476,[7]Sheet1!$A$1:$T$1000,14)</f>
        <v/>
      </c>
    </row>
    <row r="477" customFormat="false" ht="11.25" hidden="false" customHeight="false" outlineLevel="0" collapsed="false">
      <c r="A477" s="59" t="n">
        <v>36876</v>
      </c>
      <c r="B477" s="11" t="n">
        <f aca="false">IF(A477&lt;&gt;"",MONTH(A477),0)</f>
        <v>12</v>
      </c>
      <c r="C477" s="278" t="str">
        <f aca="false">VLOOKUP($A477,[7]Sheet1!$A$1:$T$1000,2)</f>
        <v/>
      </c>
      <c r="D477" s="278" t="str">
        <f aca="false">VLOOKUP($A477,[7]Sheet1!$A$1:$T$1000,3)</f>
        <v/>
      </c>
      <c r="E477" s="278" t="str">
        <f aca="false">VLOOKUP($A477,[7]Sheet1!$A$1:$T$1000,4)</f>
        <v/>
      </c>
      <c r="F477" s="278" t="str">
        <f aca="false">VLOOKUP($A477,[7]Sheet1!$A$1:$T$1000,13)</f>
        <v/>
      </c>
      <c r="G477" s="278" t="str">
        <f aca="false">VLOOKUP($A477,[7]Sheet1!$A$1:$T$1000,14)</f>
        <v/>
      </c>
    </row>
    <row r="478" customFormat="false" ht="11.25" hidden="false" customHeight="false" outlineLevel="0" collapsed="false">
      <c r="A478" s="59" t="n">
        <v>36877</v>
      </c>
      <c r="B478" s="11" t="n">
        <f aca="false">IF(A478&lt;&gt;"",MONTH(A478),0)</f>
        <v>12</v>
      </c>
      <c r="C478" s="278" t="str">
        <f aca="false">VLOOKUP($A478,[7]Sheet1!$A$1:$T$1000,2)</f>
        <v/>
      </c>
      <c r="D478" s="278" t="str">
        <f aca="false">VLOOKUP($A478,[7]Sheet1!$A$1:$T$1000,3)</f>
        <v/>
      </c>
      <c r="E478" s="278" t="str">
        <f aca="false">VLOOKUP($A478,[7]Sheet1!$A$1:$T$1000,4)</f>
        <v/>
      </c>
      <c r="F478" s="278" t="str">
        <f aca="false">VLOOKUP($A478,[7]Sheet1!$A$1:$T$1000,13)</f>
        <v/>
      </c>
      <c r="G478" s="278" t="str">
        <f aca="false">VLOOKUP($A478,[7]Sheet1!$A$1:$T$1000,14)</f>
        <v/>
      </c>
    </row>
    <row r="479" customFormat="false" ht="11.25" hidden="false" customHeight="false" outlineLevel="0" collapsed="false">
      <c r="A479" s="59" t="n">
        <v>36878</v>
      </c>
      <c r="B479" s="11" t="n">
        <f aca="false">IF(A479&lt;&gt;"",MONTH(A479),0)</f>
        <v>12</v>
      </c>
      <c r="C479" s="278" t="str">
        <f aca="false">VLOOKUP($A479,[7]Sheet1!$A$1:$T$1000,2)</f>
        <v/>
      </c>
      <c r="D479" s="278" t="str">
        <f aca="false">VLOOKUP($A479,[7]Sheet1!$A$1:$T$1000,3)</f>
        <v/>
      </c>
      <c r="E479" s="278" t="str">
        <f aca="false">VLOOKUP($A479,[7]Sheet1!$A$1:$T$1000,4)</f>
        <v/>
      </c>
      <c r="F479" s="278" t="str">
        <f aca="false">VLOOKUP($A479,[7]Sheet1!$A$1:$T$1000,13)</f>
        <v/>
      </c>
      <c r="G479" s="278" t="str">
        <f aca="false">VLOOKUP($A479,[7]Sheet1!$A$1:$T$1000,14)</f>
        <v/>
      </c>
    </row>
    <row r="480" customFormat="false" ht="11.25" hidden="false" customHeight="false" outlineLevel="0" collapsed="false">
      <c r="A480" s="59" t="n">
        <v>36879</v>
      </c>
      <c r="B480" s="11" t="n">
        <f aca="false">IF(A480&lt;&gt;"",MONTH(A480),0)</f>
        <v>12</v>
      </c>
      <c r="C480" s="278" t="str">
        <f aca="false">VLOOKUP($A480,[7]Sheet1!$A$1:$T$1000,2)</f>
        <v/>
      </c>
      <c r="D480" s="278" t="str">
        <f aca="false">VLOOKUP($A480,[7]Sheet1!$A$1:$T$1000,3)</f>
        <v/>
      </c>
      <c r="E480" s="278" t="str">
        <f aca="false">VLOOKUP($A480,[7]Sheet1!$A$1:$T$1000,4)</f>
        <v/>
      </c>
      <c r="F480" s="278" t="str">
        <f aca="false">VLOOKUP($A480,[7]Sheet1!$A$1:$T$1000,13)</f>
        <v/>
      </c>
      <c r="G480" s="278" t="str">
        <f aca="false">VLOOKUP($A480,[7]Sheet1!$A$1:$T$1000,14)</f>
        <v/>
      </c>
    </row>
    <row r="481" customFormat="false" ht="11.25" hidden="false" customHeight="false" outlineLevel="0" collapsed="false">
      <c r="A481" s="59" t="n">
        <v>36880</v>
      </c>
      <c r="B481" s="11" t="n">
        <f aca="false">IF(A481&lt;&gt;"",MONTH(A481),0)</f>
        <v>12</v>
      </c>
      <c r="C481" s="278" t="str">
        <f aca="false">VLOOKUP($A481,[7]Sheet1!$A$1:$T$1000,2)</f>
        <v/>
      </c>
      <c r="D481" s="278" t="str">
        <f aca="false">VLOOKUP($A481,[7]Sheet1!$A$1:$T$1000,3)</f>
        <v/>
      </c>
      <c r="E481" s="278" t="str">
        <f aca="false">VLOOKUP($A481,[7]Sheet1!$A$1:$T$1000,4)</f>
        <v/>
      </c>
      <c r="F481" s="278" t="str">
        <f aca="false">VLOOKUP($A481,[7]Sheet1!$A$1:$T$1000,13)</f>
        <v/>
      </c>
      <c r="G481" s="278" t="str">
        <f aca="false">VLOOKUP($A481,[7]Sheet1!$A$1:$T$1000,14)</f>
        <v/>
      </c>
    </row>
    <row r="482" customFormat="false" ht="11.25" hidden="false" customHeight="false" outlineLevel="0" collapsed="false">
      <c r="A482" s="59" t="n">
        <v>36881</v>
      </c>
      <c r="B482" s="11" t="n">
        <f aca="false">IF(A482&lt;&gt;"",MONTH(A482),0)</f>
        <v>12</v>
      </c>
      <c r="C482" s="278" t="str">
        <f aca="false">VLOOKUP($A482,[7]Sheet1!$A$1:$T$1000,2)</f>
        <v/>
      </c>
      <c r="D482" s="278" t="str">
        <f aca="false">VLOOKUP($A482,[7]Sheet1!$A$1:$T$1000,3)</f>
        <v/>
      </c>
      <c r="E482" s="278" t="str">
        <f aca="false">VLOOKUP($A482,[7]Sheet1!$A$1:$T$1000,4)</f>
        <v/>
      </c>
      <c r="F482" s="278" t="str">
        <f aca="false">VLOOKUP($A482,[7]Sheet1!$A$1:$T$1000,13)</f>
        <v/>
      </c>
      <c r="G482" s="278" t="str">
        <f aca="false">VLOOKUP($A482,[7]Sheet1!$A$1:$T$1000,14)</f>
        <v/>
      </c>
    </row>
    <row r="483" customFormat="false" ht="11.25" hidden="false" customHeight="false" outlineLevel="0" collapsed="false">
      <c r="A483" s="59" t="n">
        <v>36882</v>
      </c>
      <c r="B483" s="11" t="n">
        <f aca="false">IF(A483&lt;&gt;"",MONTH(A483),0)</f>
        <v>12</v>
      </c>
      <c r="C483" s="278" t="str">
        <f aca="false">VLOOKUP($A483,[7]Sheet1!$A$1:$T$1000,2)</f>
        <v/>
      </c>
      <c r="D483" s="278" t="str">
        <f aca="false">VLOOKUP($A483,[7]Sheet1!$A$1:$T$1000,3)</f>
        <v/>
      </c>
      <c r="E483" s="278" t="str">
        <f aca="false">VLOOKUP($A483,[7]Sheet1!$A$1:$T$1000,4)</f>
        <v/>
      </c>
      <c r="F483" s="278" t="str">
        <f aca="false">VLOOKUP($A483,[7]Sheet1!$A$1:$T$1000,13)</f>
        <v/>
      </c>
      <c r="G483" s="278" t="str">
        <f aca="false">VLOOKUP($A483,[7]Sheet1!$A$1:$T$1000,14)</f>
        <v/>
      </c>
    </row>
    <row r="484" customFormat="false" ht="11.25" hidden="false" customHeight="false" outlineLevel="0" collapsed="false">
      <c r="A484" s="59" t="n">
        <v>36883</v>
      </c>
      <c r="B484" s="11" t="n">
        <f aca="false">IF(A484&lt;&gt;"",MONTH(A484),0)</f>
        <v>12</v>
      </c>
      <c r="C484" s="278" t="str">
        <f aca="false">VLOOKUP($A484,[7]Sheet1!$A$1:$T$1000,2)</f>
        <v/>
      </c>
      <c r="D484" s="278" t="str">
        <f aca="false">VLOOKUP($A484,[7]Sheet1!$A$1:$T$1000,3)</f>
        <v/>
      </c>
      <c r="E484" s="278" t="str">
        <f aca="false">VLOOKUP($A484,[7]Sheet1!$A$1:$T$1000,4)</f>
        <v/>
      </c>
      <c r="F484" s="278" t="str">
        <f aca="false">VLOOKUP($A484,[7]Sheet1!$A$1:$T$1000,13)</f>
        <v/>
      </c>
      <c r="G484" s="278" t="str">
        <f aca="false">VLOOKUP($A484,[7]Sheet1!$A$1:$T$1000,14)</f>
        <v/>
      </c>
    </row>
    <row r="485" customFormat="false" ht="11.25" hidden="false" customHeight="false" outlineLevel="0" collapsed="false">
      <c r="A485" s="59" t="n">
        <v>36884</v>
      </c>
      <c r="B485" s="11" t="n">
        <f aca="false">IF(A485&lt;&gt;"",MONTH(A485),0)</f>
        <v>12</v>
      </c>
      <c r="C485" s="278" t="str">
        <f aca="false">VLOOKUP($A485,[7]Sheet1!$A$1:$T$1000,2)</f>
        <v/>
      </c>
      <c r="D485" s="278" t="str">
        <f aca="false">VLOOKUP($A485,[7]Sheet1!$A$1:$T$1000,3)</f>
        <v/>
      </c>
      <c r="E485" s="278" t="str">
        <f aca="false">VLOOKUP($A485,[7]Sheet1!$A$1:$T$1000,4)</f>
        <v/>
      </c>
      <c r="F485" s="278" t="str">
        <f aca="false">VLOOKUP($A485,[7]Sheet1!$A$1:$T$1000,13)</f>
        <v/>
      </c>
      <c r="G485" s="278" t="str">
        <f aca="false">VLOOKUP($A485,[7]Sheet1!$A$1:$T$1000,14)</f>
        <v/>
      </c>
    </row>
    <row r="486" customFormat="false" ht="11.25" hidden="false" customHeight="false" outlineLevel="0" collapsed="false">
      <c r="A486" s="59" t="n">
        <v>36885</v>
      </c>
      <c r="B486" s="11" t="n">
        <f aca="false">IF(A486&lt;&gt;"",MONTH(A486),0)</f>
        <v>12</v>
      </c>
      <c r="C486" s="278" t="str">
        <f aca="false">VLOOKUP($A486,[7]Sheet1!$A$1:$T$1000,2)</f>
        <v/>
      </c>
      <c r="D486" s="278" t="str">
        <f aca="false">VLOOKUP($A486,[7]Sheet1!$A$1:$T$1000,3)</f>
        <v/>
      </c>
      <c r="E486" s="278" t="str">
        <f aca="false">VLOOKUP($A486,[7]Sheet1!$A$1:$T$1000,4)</f>
        <v/>
      </c>
      <c r="F486" s="278" t="str">
        <f aca="false">VLOOKUP($A486,[7]Sheet1!$A$1:$T$1000,13)</f>
        <v/>
      </c>
      <c r="G486" s="278" t="str">
        <f aca="false">VLOOKUP($A486,[7]Sheet1!$A$1:$T$1000,14)</f>
        <v/>
      </c>
    </row>
    <row r="487" customFormat="false" ht="11.25" hidden="false" customHeight="false" outlineLevel="0" collapsed="false">
      <c r="A487" s="59" t="n">
        <v>36886</v>
      </c>
      <c r="B487" s="11" t="n">
        <f aca="false">IF(A487&lt;&gt;"",MONTH(A487),0)</f>
        <v>12</v>
      </c>
      <c r="C487" s="278" t="str">
        <f aca="false">VLOOKUP($A487,[7]Sheet1!$A$1:$T$1000,2)</f>
        <v/>
      </c>
      <c r="D487" s="278" t="str">
        <f aca="false">VLOOKUP($A487,[7]Sheet1!$A$1:$T$1000,3)</f>
        <v/>
      </c>
      <c r="E487" s="278" t="str">
        <f aca="false">VLOOKUP($A487,[7]Sheet1!$A$1:$T$1000,4)</f>
        <v/>
      </c>
      <c r="F487" s="278" t="str">
        <f aca="false">VLOOKUP($A487,[7]Sheet1!$A$1:$T$1000,13)</f>
        <v/>
      </c>
      <c r="G487" s="278" t="str">
        <f aca="false">VLOOKUP($A487,[7]Sheet1!$A$1:$T$1000,14)</f>
        <v/>
      </c>
    </row>
    <row r="488" customFormat="false" ht="11.25" hidden="false" customHeight="false" outlineLevel="0" collapsed="false">
      <c r="A488" s="59" t="n">
        <v>36887</v>
      </c>
      <c r="B488" s="11" t="n">
        <f aca="false">IF(A488&lt;&gt;"",MONTH(A488),0)</f>
        <v>12</v>
      </c>
      <c r="C488" s="278" t="str">
        <f aca="false">VLOOKUP($A488,[7]Sheet1!$A$1:$T$1000,2)</f>
        <v/>
      </c>
      <c r="D488" s="278" t="str">
        <f aca="false">VLOOKUP($A488,[7]Sheet1!$A$1:$T$1000,3)</f>
        <v/>
      </c>
      <c r="E488" s="278" t="str">
        <f aca="false">VLOOKUP($A488,[7]Sheet1!$A$1:$T$1000,4)</f>
        <v/>
      </c>
      <c r="F488" s="278" t="str">
        <f aca="false">VLOOKUP($A488,[7]Sheet1!$A$1:$T$1000,13)</f>
        <v/>
      </c>
      <c r="G488" s="278" t="str">
        <f aca="false">VLOOKUP($A488,[7]Sheet1!$A$1:$T$1000,14)</f>
        <v/>
      </c>
    </row>
    <row r="489" customFormat="false" ht="11.25" hidden="false" customHeight="false" outlineLevel="0" collapsed="false">
      <c r="A489" s="59" t="n">
        <v>36888</v>
      </c>
      <c r="B489" s="11" t="n">
        <f aca="false">IF(A489&lt;&gt;"",MONTH(A489),0)</f>
        <v>12</v>
      </c>
      <c r="C489" s="278" t="str">
        <f aca="false">VLOOKUP($A489,[7]Sheet1!$A$1:$T$1000,2)</f>
        <v/>
      </c>
      <c r="D489" s="278" t="str">
        <f aca="false">VLOOKUP($A489,[7]Sheet1!$A$1:$T$1000,3)</f>
        <v/>
      </c>
      <c r="E489" s="278" t="str">
        <f aca="false">VLOOKUP($A489,[7]Sheet1!$A$1:$T$1000,4)</f>
        <v/>
      </c>
      <c r="F489" s="278" t="str">
        <f aca="false">VLOOKUP($A489,[7]Sheet1!$A$1:$T$1000,13)</f>
        <v/>
      </c>
      <c r="G489" s="278" t="str">
        <f aca="false">VLOOKUP($A489,[7]Sheet1!$A$1:$T$1000,14)</f>
        <v/>
      </c>
    </row>
    <row r="490" customFormat="false" ht="11.25" hidden="false" customHeight="false" outlineLevel="0" collapsed="false">
      <c r="A490" s="59" t="n">
        <v>36889</v>
      </c>
      <c r="B490" s="11" t="n">
        <f aca="false">IF(A490&lt;&gt;"",MONTH(A490),0)</f>
        <v>12</v>
      </c>
      <c r="C490" s="278" t="str">
        <f aca="false">VLOOKUP($A490,[7]Sheet1!$A$1:$T$1000,2)</f>
        <v/>
      </c>
      <c r="D490" s="278" t="str">
        <f aca="false">VLOOKUP($A490,[7]Sheet1!$A$1:$T$1000,3)</f>
        <v/>
      </c>
      <c r="E490" s="278" t="str">
        <f aca="false">VLOOKUP($A490,[7]Sheet1!$A$1:$T$1000,4)</f>
        <v/>
      </c>
      <c r="F490" s="278" t="str">
        <f aca="false">VLOOKUP($A490,[7]Sheet1!$A$1:$T$1000,13)</f>
        <v/>
      </c>
      <c r="G490" s="278" t="str">
        <f aca="false">VLOOKUP($A490,[7]Sheet1!$A$1:$T$1000,14)</f>
        <v/>
      </c>
    </row>
    <row r="491" customFormat="false" ht="11.25" hidden="false" customHeight="false" outlineLevel="0" collapsed="false">
      <c r="A491" s="59" t="n">
        <v>36890</v>
      </c>
      <c r="B491" s="11" t="n">
        <f aca="false">IF(A491&lt;&gt;"",MONTH(A491),0)</f>
        <v>12</v>
      </c>
      <c r="C491" s="278" t="str">
        <f aca="false">VLOOKUP($A491,[7]Sheet1!$A$1:$T$1000,2)</f>
        <v/>
      </c>
      <c r="D491" s="278" t="str">
        <f aca="false">VLOOKUP($A491,[7]Sheet1!$A$1:$T$1000,3)</f>
        <v/>
      </c>
      <c r="E491" s="278" t="str">
        <f aca="false">VLOOKUP($A491,[7]Sheet1!$A$1:$T$1000,4)</f>
        <v/>
      </c>
      <c r="F491" s="278" t="str">
        <f aca="false">VLOOKUP($A491,[7]Sheet1!$A$1:$T$1000,13)</f>
        <v/>
      </c>
      <c r="G491" s="278" t="str">
        <f aca="false">VLOOKUP($A491,[7]Sheet1!$A$1:$T$1000,14)</f>
        <v/>
      </c>
    </row>
    <row r="492" customFormat="false" ht="11.25" hidden="false" customHeight="false" outlineLevel="0" collapsed="false">
      <c r="A492" s="59" t="n">
        <v>36891</v>
      </c>
      <c r="B492" s="11" t="n">
        <f aca="false">IF(A492&lt;&gt;"",MONTH(A492),0)</f>
        <v>12</v>
      </c>
      <c r="C492" s="278" t="str">
        <f aca="false">VLOOKUP($A492,[7]Sheet1!$A$1:$T$1000,2)</f>
        <v/>
      </c>
      <c r="D492" s="278" t="str">
        <f aca="false">VLOOKUP($A492,[7]Sheet1!$A$1:$T$1000,3)</f>
        <v/>
      </c>
      <c r="E492" s="278" t="str">
        <f aca="false">VLOOKUP($A492,[7]Sheet1!$A$1:$T$1000,4)</f>
        <v/>
      </c>
      <c r="F492" s="278" t="str">
        <f aca="false">VLOOKUP($A492,[7]Sheet1!$A$1:$T$1000,13)</f>
        <v/>
      </c>
      <c r="G492" s="278" t="str">
        <f aca="false">VLOOKUP($A492,[7]Sheet1!$A$1:$T$1000,14)</f>
        <v/>
      </c>
    </row>
  </sheetData>
  <mergeCells count="1">
    <mergeCell ref="J21:L2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U82"/>
  <sheetViews>
    <sheetView showFormulas="false" showGridLines="true" showRowColHeaders="true" showZeros="true" rightToLeft="false" tabSelected="false" showOutlineSymbols="true" defaultGridColor="true" view="normal" topLeftCell="A42" colorId="64" zoomScale="50" zoomScaleNormal="50" zoomScalePageLayoutView="100" workbookViewId="0">
      <selection pane="topLeft" activeCell="X52" activeCellId="0" sqref="X52"/>
    </sheetView>
  </sheetViews>
  <sheetFormatPr defaultColWidth="8.70703125" defaultRowHeight="12.75" customHeight="true" zeroHeight="false" outlineLevelRow="0" outlineLevelCol="0"/>
  <cols>
    <col collapsed="false" customWidth="false" hidden="false" outlineLevel="0" max="2" min="1" style="292" width="8.7"/>
    <col collapsed="false" customWidth="true" hidden="false" outlineLevel="0" max="3" min="3" style="292" width="10.41"/>
    <col collapsed="false" customWidth="true" hidden="false" outlineLevel="0" max="4" min="4" style="293" width="10.28"/>
    <col collapsed="false" customWidth="false" hidden="false" outlineLevel="0" max="13" min="5" style="292" width="8.7"/>
    <col collapsed="false" customWidth="false" hidden="false" outlineLevel="0" max="14" min="14" style="294" width="8.7"/>
    <col collapsed="false" customWidth="false" hidden="false" outlineLevel="0" max="16" min="15" style="292" width="8.7"/>
    <col collapsed="false" customWidth="false" hidden="false" outlineLevel="0" max="17" min="17" style="294" width="8.7"/>
    <col collapsed="false" customWidth="false" hidden="false" outlineLevel="0" max="18" min="18" style="292" width="8.7"/>
    <col collapsed="false" customWidth="false" hidden="false" outlineLevel="0" max="19" min="19" style="294" width="8.7"/>
    <col collapsed="false" customWidth="true" hidden="false" outlineLevel="0" max="20" min="20" style="294" width="9.56"/>
    <col collapsed="false" customWidth="false" hidden="false" outlineLevel="0" max="21" min="21" style="294" width="8.7"/>
    <col collapsed="false" customWidth="false" hidden="false" outlineLevel="0" max="257" min="22" style="292" width="8.7"/>
  </cols>
  <sheetData>
    <row r="1" customFormat="false" ht="13.5" hidden="false" customHeight="false" outlineLevel="0" collapsed="false">
      <c r="C1" s="295" t="s">
        <v>113</v>
      </c>
      <c r="D1" s="296" t="s">
        <v>114</v>
      </c>
    </row>
    <row r="2" customFormat="false" ht="13.5" hidden="false" customHeight="false" outlineLevel="0" collapsed="false">
      <c r="B2" s="295" t="s">
        <v>71</v>
      </c>
      <c r="C2" s="297" t="n">
        <v>36404</v>
      </c>
      <c r="D2" s="298" t="n">
        <v>36408</v>
      </c>
      <c r="H2" s="299" t="s">
        <v>115</v>
      </c>
    </row>
    <row r="22" customFormat="false" ht="13.5" hidden="false" customHeight="false" outlineLevel="0" collapsed="false"/>
    <row r="23" customFormat="false" ht="13.5" hidden="false" customHeight="false" outlineLevel="0" collapsed="false">
      <c r="N23" s="300" t="n">
        <f aca="false">VLOOKUP($C$2,'Inj-WD'!$S$4:$T$133,2)</f>
        <v>285233.333333333</v>
      </c>
      <c r="O23" s="292" t="s">
        <v>113</v>
      </c>
    </row>
    <row r="24" customFormat="false" ht="13.5" hidden="false" customHeight="false" outlineLevel="0" collapsed="false">
      <c r="L24" s="295" t="s">
        <v>79</v>
      </c>
    </row>
    <row r="25" customFormat="false" ht="13.5" hidden="false" customHeight="false" outlineLevel="0" collapsed="false">
      <c r="N25" s="300" t="n">
        <f aca="false">VLOOKUP($D$2,'Inj-WD'!$A$2:$D$1644,4)</f>
        <v>506000</v>
      </c>
      <c r="O25" s="292" t="s">
        <v>116</v>
      </c>
    </row>
    <row r="29" customFormat="false" ht="13.5" hidden="false" customHeight="false" outlineLevel="0" collapsed="false"/>
    <row r="30" customFormat="false" ht="13.5" hidden="false" customHeight="false" outlineLevel="0" collapsed="false">
      <c r="N30" s="300" t="n">
        <f aca="false">VLOOKUP($C$2,'Cali Prod'!$S$5:$T$48,2)</f>
        <v>259800</v>
      </c>
      <c r="O30" s="292" t="s">
        <v>113</v>
      </c>
    </row>
    <row r="31" customFormat="false" ht="13.5" hidden="false" customHeight="false" outlineLevel="0" collapsed="false">
      <c r="L31" s="295" t="s">
        <v>77</v>
      </c>
    </row>
    <row r="32" customFormat="false" ht="13.5" hidden="false" customHeight="false" outlineLevel="0" collapsed="false">
      <c r="N32" s="300" t="n">
        <f aca="false">VLOOKUP($D$2,'Cali Prod'!$A$4:$D$1502,4)</f>
        <v>267000</v>
      </c>
      <c r="O32" s="292" t="s">
        <v>116</v>
      </c>
    </row>
    <row r="36" customFormat="false" ht="12.75" hidden="false" customHeight="false" outlineLevel="0" collapsed="false">
      <c r="N36" s="301"/>
    </row>
    <row r="37" customFormat="false" ht="12.75" hidden="false" customHeight="false" outlineLevel="0" collapsed="false">
      <c r="L37" s="295"/>
      <c r="N37" s="301"/>
    </row>
    <row r="38" customFormat="false" ht="12.75" hidden="false" customHeight="false" outlineLevel="0" collapsed="false">
      <c r="N38" s="301"/>
    </row>
    <row r="50" customFormat="false" ht="13.5" hidden="false" customHeight="false" outlineLevel="0" collapsed="false"/>
    <row r="51" customFormat="false" ht="13.5" hidden="false" customHeight="false" outlineLevel="0" collapsed="false">
      <c r="Q51" s="300" t="n">
        <f aca="false">VLOOKUP($C$2,'Kern Mojave'!$S$4:$T$47,2)</f>
        <v>417833.333333333</v>
      </c>
      <c r="R51" s="292" t="s">
        <v>113</v>
      </c>
    </row>
    <row r="52" customFormat="false" ht="13.5" hidden="false" customHeight="false" outlineLevel="0" collapsed="false">
      <c r="N52" s="302" t="s">
        <v>117</v>
      </c>
    </row>
    <row r="53" customFormat="false" ht="13.5" hidden="false" customHeight="false" outlineLevel="0" collapsed="false">
      <c r="Q53" s="300" t="n">
        <f aca="false">VLOOKUP($D$2,'Kern Mojave'!$A$4:$D$1502,4)</f>
        <v>312000</v>
      </c>
      <c r="R53" s="292" t="s">
        <v>116</v>
      </c>
    </row>
    <row r="63" customFormat="false" ht="13.5" hidden="false" customHeight="false" outlineLevel="0" collapsed="false"/>
    <row r="64" customFormat="false" ht="13.5" hidden="false" customHeight="false" outlineLevel="0" collapsed="false">
      <c r="R64" s="294"/>
      <c r="T64" s="300" t="n">
        <f aca="false">VLOOKUP($C$2,'TW N Needles'!$S$7:$T$57,2)</f>
        <v>677400</v>
      </c>
      <c r="U64" s="292" t="s">
        <v>113</v>
      </c>
    </row>
    <row r="65" customFormat="false" ht="13.5" hidden="false" customHeight="false" outlineLevel="0" collapsed="false">
      <c r="Q65" s="303" t="s">
        <v>118</v>
      </c>
      <c r="R65" s="294"/>
      <c r="U65" s="292"/>
    </row>
    <row r="66" customFormat="false" ht="13.5" hidden="false" customHeight="false" outlineLevel="0" collapsed="false">
      <c r="R66" s="294"/>
      <c r="T66" s="300" t="n">
        <f aca="false">VLOOKUP($D$2,'TW N Needles'!$A$7:$D$1502,4)</f>
        <v>521000</v>
      </c>
      <c r="U66" s="292" t="s">
        <v>116</v>
      </c>
    </row>
    <row r="67" customFormat="false" ht="12.75" hidden="false" customHeight="false" outlineLevel="0" collapsed="false">
      <c r="R67" s="294"/>
      <c r="T67" s="292"/>
      <c r="U67" s="292"/>
    </row>
    <row r="68" customFormat="false" ht="13.5" hidden="false" customHeight="false" outlineLevel="0" collapsed="false"/>
    <row r="69" customFormat="false" ht="13.5" hidden="false" customHeight="false" outlineLevel="0" collapsed="false">
      <c r="T69" s="300" t="n">
        <f aca="false">VLOOKUP($C$2,Topock!$S$4:$T$47,2)</f>
        <v>509566.666666667</v>
      </c>
      <c r="U69" s="294" t="s">
        <v>113</v>
      </c>
    </row>
    <row r="70" customFormat="false" ht="13.5" hidden="false" customHeight="false" outlineLevel="0" collapsed="false">
      <c r="C70" s="292" t="s">
        <v>113</v>
      </c>
      <c r="D70" s="304" t="n">
        <f aca="false">VLOOKUP($C$2,'PG&amp;E WR'!$S$7:$T$87,2)</f>
        <v>254300</v>
      </c>
      <c r="R70" s="302" t="s">
        <v>72</v>
      </c>
    </row>
    <row r="71" customFormat="false" ht="13.5" hidden="false" customHeight="false" outlineLevel="0" collapsed="false">
      <c r="F71" s="305" t="s">
        <v>119</v>
      </c>
      <c r="T71" s="300" t="n">
        <f aca="false">VLOOKUP($D$2,Topock!$A$4:$D$1502,4)</f>
        <v>477000</v>
      </c>
      <c r="U71" s="294" t="s">
        <v>116</v>
      </c>
    </row>
    <row r="72" customFormat="false" ht="13.5" hidden="false" customHeight="false" outlineLevel="0" collapsed="false">
      <c r="C72" s="292" t="s">
        <v>114</v>
      </c>
      <c r="D72" s="304" t="n">
        <f aca="false">VLOOKUP($D$2,'PG&amp;E WR'!$A$7:$D$1502,4)</f>
        <v>221000</v>
      </c>
    </row>
    <row r="79" customFormat="false" ht="13.5" hidden="false" customHeight="false" outlineLevel="0" collapsed="false"/>
    <row r="80" customFormat="false" ht="13.5" hidden="false" customHeight="false" outlineLevel="0" collapsed="false">
      <c r="T80" s="300" t="n">
        <f aca="false">VLOOKUP($C$2,Ehrenberg!$S$7:$T$75,2)</f>
        <v>810300</v>
      </c>
      <c r="U80" s="294" t="s">
        <v>113</v>
      </c>
    </row>
    <row r="81" customFormat="false" ht="13.5" hidden="false" customHeight="false" outlineLevel="0" collapsed="false">
      <c r="R81" s="303" t="s">
        <v>73</v>
      </c>
    </row>
    <row r="82" customFormat="false" ht="13.5" hidden="false" customHeight="false" outlineLevel="0" collapsed="false">
      <c r="T82" s="300" t="n">
        <f aca="false">VLOOKUP($D$2,Ehrenberg!$A$7:$D$1502,4)</f>
        <v>694000</v>
      </c>
      <c r="U82" s="294" t="s">
        <v>116</v>
      </c>
    </row>
  </sheetData>
  <printOptions headings="false" gridLines="false" gridLinesSet="true" horizontalCentered="true" verticalCentered="true"/>
  <pageMargins left="0.179861111111111" right="0.190277777777778" top="0.559722222222222" bottom="0.54027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1998"/>
  <sheetViews>
    <sheetView showFormulas="false" showGridLines="true" showRowColHeaders="true" showZeros="true" rightToLeft="false" tabSelected="false" showOutlineSymbols="true" defaultGridColor="true" view="normal" topLeftCell="J32" colorId="64" zoomScale="100" zoomScaleNormal="100" zoomScalePageLayoutView="100" workbookViewId="0">
      <selection pane="topLeft" activeCell="T52" activeCellId="0" sqref="T52"/>
    </sheetView>
  </sheetViews>
  <sheetFormatPr defaultColWidth="8.70703125" defaultRowHeight="11.25" customHeight="true" zeroHeight="false" outlineLevelRow="0" outlineLevelCol="0"/>
  <cols>
    <col collapsed="false" customWidth="true" hidden="false" outlineLevel="0" max="1" min="1" style="191" width="9.28"/>
    <col collapsed="false" customWidth="true" hidden="false" outlineLevel="0" max="3" min="2" style="192" width="9.28"/>
    <col collapsed="false" customWidth="true" hidden="false" outlineLevel="0" max="4" min="4" style="3" width="9.28"/>
    <col collapsed="false" customWidth="false" hidden="false" outlineLevel="0" max="19" min="5" style="9" width="8.7"/>
    <col collapsed="false" customWidth="true" hidden="false" outlineLevel="0" max="20" min="20" style="306" width="12.85"/>
    <col collapsed="false" customWidth="false" hidden="false" outlineLevel="0" max="257" min="21" style="9" width="8.7"/>
  </cols>
  <sheetData>
    <row r="3" customFormat="false" ht="11.25" hidden="false" customHeight="false" outlineLevel="0" collapsed="false">
      <c r="A3" s="193" t="s">
        <v>69</v>
      </c>
    </row>
    <row r="4" customFormat="false" ht="22.5" hidden="false" customHeight="false" outlineLevel="0" collapsed="false">
      <c r="A4" s="194" t="s">
        <v>70</v>
      </c>
      <c r="B4" s="195" t="s">
        <v>71</v>
      </c>
      <c r="C4" s="195" t="s">
        <v>99</v>
      </c>
      <c r="D4" s="196" t="s">
        <v>72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90" t="s">
        <v>71</v>
      </c>
      <c r="T4" s="307" t="s">
        <v>120</v>
      </c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  <c r="AQ4" s="279"/>
      <c r="AR4" s="279"/>
      <c r="AS4" s="279"/>
      <c r="AT4" s="279"/>
      <c r="AU4" s="279"/>
      <c r="AV4" s="279"/>
      <c r="AW4" s="279"/>
      <c r="AX4" s="279"/>
      <c r="AY4" s="279"/>
      <c r="AZ4" s="279"/>
      <c r="BA4" s="279"/>
      <c r="BB4" s="279"/>
      <c r="BC4" s="279"/>
      <c r="BD4" s="279"/>
      <c r="BE4" s="279"/>
      <c r="BF4" s="279"/>
      <c r="BG4" s="279"/>
      <c r="BH4" s="279"/>
      <c r="BI4" s="279"/>
      <c r="BJ4" s="279"/>
      <c r="BK4" s="279"/>
      <c r="BL4" s="279"/>
      <c r="BM4" s="279"/>
      <c r="BN4" s="279"/>
      <c r="BO4" s="279"/>
      <c r="BP4" s="279"/>
      <c r="BQ4" s="279"/>
      <c r="BR4" s="279"/>
      <c r="BS4" s="279"/>
      <c r="BT4" s="279"/>
      <c r="BU4" s="279"/>
      <c r="BV4" s="279"/>
      <c r="BW4" s="279"/>
      <c r="BX4" s="279"/>
      <c r="BY4" s="279"/>
      <c r="BZ4" s="279"/>
      <c r="CA4" s="279"/>
      <c r="CB4" s="279"/>
      <c r="CC4" s="279"/>
      <c r="CD4" s="279"/>
      <c r="CE4" s="279"/>
      <c r="CF4" s="279"/>
      <c r="CG4" s="279"/>
      <c r="CH4" s="279"/>
      <c r="CI4" s="279"/>
      <c r="CJ4" s="279"/>
      <c r="CK4" s="279"/>
      <c r="CL4" s="279"/>
      <c r="CM4" s="279"/>
      <c r="CN4" s="279"/>
      <c r="CO4" s="279"/>
      <c r="CP4" s="279"/>
      <c r="CQ4" s="279"/>
      <c r="CR4" s="279"/>
      <c r="CS4" s="279"/>
      <c r="CT4" s="279"/>
      <c r="CU4" s="279"/>
      <c r="CV4" s="279"/>
      <c r="CW4" s="279"/>
      <c r="CX4" s="279"/>
      <c r="CY4" s="279"/>
      <c r="CZ4" s="279"/>
      <c r="DA4" s="279"/>
      <c r="DB4" s="279"/>
      <c r="DC4" s="279"/>
      <c r="DD4" s="279"/>
      <c r="DE4" s="279"/>
      <c r="DF4" s="279"/>
      <c r="DG4" s="279"/>
      <c r="DH4" s="279"/>
      <c r="DI4" s="279"/>
      <c r="DJ4" s="279"/>
      <c r="DK4" s="279"/>
      <c r="DL4" s="279"/>
      <c r="DM4" s="279"/>
      <c r="DN4" s="279"/>
      <c r="DO4" s="279"/>
      <c r="DP4" s="279"/>
      <c r="DQ4" s="279"/>
      <c r="DR4" s="279"/>
      <c r="DS4" s="279"/>
      <c r="DT4" s="279"/>
      <c r="DU4" s="279"/>
      <c r="DV4" s="279"/>
      <c r="DW4" s="279"/>
      <c r="DX4" s="279"/>
      <c r="DY4" s="279"/>
      <c r="DZ4" s="279"/>
      <c r="EA4" s="279"/>
      <c r="EB4" s="279"/>
      <c r="EC4" s="279"/>
      <c r="ED4" s="279"/>
      <c r="EE4" s="279"/>
      <c r="EF4" s="279"/>
      <c r="EG4" s="279"/>
      <c r="EH4" s="279"/>
      <c r="EI4" s="279"/>
      <c r="EJ4" s="279"/>
      <c r="EK4" s="279"/>
      <c r="EL4" s="279"/>
      <c r="EM4" s="279"/>
      <c r="EN4" s="279"/>
      <c r="EO4" s="279"/>
      <c r="EP4" s="279"/>
      <c r="EQ4" s="279"/>
      <c r="ER4" s="279"/>
      <c r="ES4" s="279"/>
      <c r="ET4" s="279"/>
      <c r="EU4" s="279"/>
      <c r="EV4" s="279"/>
      <c r="EW4" s="279"/>
      <c r="EX4" s="279"/>
      <c r="EY4" s="279"/>
      <c r="EZ4" s="279"/>
      <c r="FA4" s="279"/>
      <c r="FB4" s="279"/>
      <c r="FC4" s="279"/>
      <c r="FD4" s="279"/>
      <c r="FE4" s="279"/>
      <c r="FF4" s="279"/>
      <c r="FG4" s="279"/>
      <c r="FH4" s="279"/>
      <c r="FI4" s="279"/>
      <c r="FJ4" s="279"/>
      <c r="FK4" s="279"/>
      <c r="FL4" s="279"/>
      <c r="FM4" s="279"/>
      <c r="FN4" s="279"/>
      <c r="FO4" s="279"/>
      <c r="FP4" s="279"/>
      <c r="FQ4" s="279"/>
      <c r="FR4" s="279"/>
      <c r="FS4" s="279"/>
      <c r="FT4" s="279"/>
      <c r="FU4" s="279"/>
      <c r="FV4" s="279"/>
      <c r="FW4" s="279"/>
      <c r="FX4" s="279"/>
      <c r="FY4" s="279"/>
      <c r="FZ4" s="279"/>
      <c r="GA4" s="279"/>
      <c r="GB4" s="279"/>
      <c r="GC4" s="279"/>
      <c r="GD4" s="279"/>
      <c r="GE4" s="279"/>
      <c r="GF4" s="279"/>
      <c r="GG4" s="279"/>
      <c r="GH4" s="279"/>
      <c r="GI4" s="279"/>
      <c r="GJ4" s="279"/>
      <c r="GK4" s="279"/>
      <c r="GL4" s="279"/>
      <c r="GM4" s="279"/>
      <c r="GN4" s="279"/>
      <c r="GO4" s="279"/>
      <c r="GP4" s="279"/>
      <c r="GQ4" s="279"/>
      <c r="GR4" s="279"/>
      <c r="GS4" s="279"/>
      <c r="GT4" s="279"/>
      <c r="GU4" s="279"/>
      <c r="GV4" s="279"/>
      <c r="GW4" s="279"/>
      <c r="GX4" s="279"/>
      <c r="GY4" s="279"/>
      <c r="GZ4" s="279"/>
      <c r="HA4" s="279"/>
      <c r="HB4" s="279"/>
      <c r="HC4" s="279"/>
      <c r="HD4" s="279"/>
      <c r="HE4" s="279"/>
      <c r="HF4" s="279"/>
      <c r="HG4" s="279"/>
      <c r="HH4" s="279"/>
      <c r="HI4" s="279"/>
      <c r="HJ4" s="279"/>
      <c r="HK4" s="279"/>
      <c r="HL4" s="279"/>
      <c r="HM4" s="279"/>
      <c r="HN4" s="279"/>
      <c r="HO4" s="279"/>
      <c r="HP4" s="279"/>
      <c r="HQ4" s="279"/>
      <c r="HR4" s="279"/>
      <c r="HS4" s="279"/>
      <c r="HT4" s="279"/>
      <c r="HU4" s="279"/>
      <c r="HV4" s="279"/>
      <c r="HW4" s="279"/>
      <c r="HX4" s="279"/>
      <c r="HY4" s="279"/>
      <c r="HZ4" s="279"/>
      <c r="IA4" s="279"/>
      <c r="IB4" s="279"/>
      <c r="IC4" s="279"/>
      <c r="ID4" s="279"/>
      <c r="IE4" s="279"/>
      <c r="IF4" s="279"/>
      <c r="IG4" s="279"/>
      <c r="IH4" s="279"/>
      <c r="II4" s="279"/>
      <c r="IJ4" s="279"/>
      <c r="IK4" s="279"/>
      <c r="IL4" s="279"/>
      <c r="IM4" s="279"/>
      <c r="IN4" s="279"/>
      <c r="IO4" s="279"/>
      <c r="IP4" s="279"/>
      <c r="IQ4" s="279"/>
      <c r="IR4" s="279"/>
      <c r="IS4" s="279"/>
      <c r="IT4" s="279"/>
      <c r="IU4" s="279"/>
      <c r="IV4" s="279"/>
      <c r="IW4" s="279"/>
    </row>
    <row r="5" customFormat="false" ht="12" hidden="false" customHeight="false" outlineLevel="0" collapsed="false">
      <c r="A5" s="199" t="n">
        <v>35551</v>
      </c>
      <c r="B5" s="192" t="n">
        <v>35551</v>
      </c>
      <c r="C5" s="308" t="n">
        <f aca="false">IF(B5&lt;&gt;"",MONTH(B5),0)</f>
        <v>5</v>
      </c>
      <c r="D5" s="3" t="n">
        <v>531000</v>
      </c>
      <c r="S5" s="309" t="n">
        <v>35551</v>
      </c>
      <c r="T5" s="306" t="n">
        <f aca="false">HLOOKUP(S5,$F$6:$M$10,2)</f>
        <v>529096.774193548</v>
      </c>
    </row>
    <row r="6" customFormat="false" ht="11.25" hidden="false" customHeight="false" outlineLevel="0" collapsed="false">
      <c r="A6" s="199" t="n">
        <v>35552</v>
      </c>
      <c r="B6" s="192" t="n">
        <v>35552</v>
      </c>
      <c r="C6" s="308" t="n">
        <f aca="false">IF(B6&lt;&gt;"",MONTH(B6),0)</f>
        <v>5</v>
      </c>
      <c r="D6" s="3" t="n">
        <v>525000</v>
      </c>
      <c r="F6" s="310" t="n">
        <v>35551</v>
      </c>
      <c r="G6" s="311" t="n">
        <v>35582</v>
      </c>
      <c r="H6" s="311" t="n">
        <v>35612</v>
      </c>
      <c r="I6" s="311" t="n">
        <v>35643</v>
      </c>
      <c r="J6" s="311" t="n">
        <v>35674</v>
      </c>
      <c r="K6" s="311" t="n">
        <v>35704</v>
      </c>
      <c r="L6" s="311" t="n">
        <v>35735</v>
      </c>
      <c r="M6" s="312" t="n">
        <v>35765</v>
      </c>
      <c r="S6" s="309" t="n">
        <v>35582</v>
      </c>
      <c r="T6" s="306" t="n">
        <f aca="false">HLOOKUP(S6,$F$6:$M$10,2)</f>
        <v>515066.666666667</v>
      </c>
    </row>
    <row r="7" customFormat="false" ht="11.25" hidden="false" customHeight="false" outlineLevel="0" collapsed="false">
      <c r="A7" s="199" t="n">
        <v>35553</v>
      </c>
      <c r="B7" s="192" t="n">
        <v>35553</v>
      </c>
      <c r="C7" s="308" t="n">
        <f aca="false">IF(B7&lt;&gt;"",MONTH(B7),0)</f>
        <v>5</v>
      </c>
      <c r="D7" s="3" t="n">
        <v>531000</v>
      </c>
      <c r="F7" s="313" t="n">
        <f aca="false">DAVERAGE(Topock97,4,F9:F10)</f>
        <v>529096.774193548</v>
      </c>
      <c r="G7" s="72" t="n">
        <f aca="false">DAVERAGE(Topock97,4,G9:G10)</f>
        <v>515066.666666667</v>
      </c>
      <c r="H7" s="72" t="n">
        <f aca="false">DAVERAGE(Topock97,4,H9:H10)</f>
        <v>479129.032258065</v>
      </c>
      <c r="I7" s="72" t="n">
        <f aca="false">DAVERAGE(Topock97,4,I9:I10)</f>
        <v>514032.258064516</v>
      </c>
      <c r="J7" s="72" t="n">
        <f aca="false">DAVERAGE(Topock97,4,J9:J10)</f>
        <v>516633.333333333</v>
      </c>
      <c r="K7" s="72" t="n">
        <f aca="false">DAVERAGE(Topock97,4,K9:K10)</f>
        <v>530000</v>
      </c>
      <c r="L7" s="72" t="n">
        <f aca="false">DAVERAGE(Topock97,4,L9:L10)</f>
        <v>494400</v>
      </c>
      <c r="M7" s="314" t="n">
        <f aca="false">DAVERAGE(Topock97,4,M9:M10)</f>
        <v>386451.612903226</v>
      </c>
      <c r="S7" s="309" t="n">
        <v>35612</v>
      </c>
      <c r="T7" s="306" t="n">
        <f aca="false">HLOOKUP(S7,$F$6:$M$10,2)</f>
        <v>479129.032258065</v>
      </c>
    </row>
    <row r="8" customFormat="false" ht="11.25" hidden="false" customHeight="false" outlineLevel="0" collapsed="false">
      <c r="A8" s="199" t="n">
        <v>35554</v>
      </c>
      <c r="B8" s="192" t="n">
        <v>35554</v>
      </c>
      <c r="C8" s="308" t="n">
        <f aca="false">IF(B8&lt;&gt;"",MONTH(B8),0)</f>
        <v>5</v>
      </c>
      <c r="D8" s="3" t="n">
        <v>530000</v>
      </c>
      <c r="F8" s="54"/>
      <c r="G8" s="32"/>
      <c r="H8" s="32"/>
      <c r="I8" s="32"/>
      <c r="J8" s="32"/>
      <c r="K8" s="32"/>
      <c r="L8" s="32"/>
      <c r="M8" s="38"/>
      <c r="S8" s="309" t="n">
        <v>35643</v>
      </c>
      <c r="T8" s="306" t="n">
        <f aca="false">HLOOKUP(S8,$F$6:$M$10,2)</f>
        <v>514032.258064516</v>
      </c>
    </row>
    <row r="9" customFormat="false" ht="11.25" hidden="false" customHeight="false" outlineLevel="0" collapsed="false">
      <c r="A9" s="199" t="n">
        <v>35555</v>
      </c>
      <c r="B9" s="192" t="n">
        <v>35555</v>
      </c>
      <c r="C9" s="308" t="n">
        <f aca="false">IF(B9&lt;&gt;"",MONTH(B9),0)</f>
        <v>5</v>
      </c>
      <c r="D9" s="3" t="n">
        <v>533000</v>
      </c>
      <c r="F9" s="54" t="s">
        <v>99</v>
      </c>
      <c r="G9" s="32" t="s">
        <v>99</v>
      </c>
      <c r="H9" s="32" t="s">
        <v>99</v>
      </c>
      <c r="I9" s="32" t="s">
        <v>99</v>
      </c>
      <c r="J9" s="32" t="s">
        <v>99</v>
      </c>
      <c r="K9" s="32" t="s">
        <v>99</v>
      </c>
      <c r="L9" s="32" t="s">
        <v>99</v>
      </c>
      <c r="M9" s="38" t="s">
        <v>99</v>
      </c>
      <c r="S9" s="309" t="n">
        <v>35674</v>
      </c>
      <c r="T9" s="306" t="n">
        <f aca="false">HLOOKUP(S9,$F$6:$M$10,2)</f>
        <v>516633.333333333</v>
      </c>
    </row>
    <row r="10" customFormat="false" ht="12" hidden="false" customHeight="false" outlineLevel="0" collapsed="false">
      <c r="A10" s="199" t="n">
        <v>35556</v>
      </c>
      <c r="B10" s="192" t="n">
        <v>35556</v>
      </c>
      <c r="C10" s="308" t="n">
        <f aca="false">IF(B10&lt;&gt;"",MONTH(B10),0)</f>
        <v>5</v>
      </c>
      <c r="D10" s="3" t="n">
        <v>532000</v>
      </c>
      <c r="F10" s="55" t="n">
        <v>5</v>
      </c>
      <c r="G10" s="56" t="n">
        <v>6</v>
      </c>
      <c r="H10" s="56" t="n">
        <v>7</v>
      </c>
      <c r="I10" s="56" t="n">
        <v>8</v>
      </c>
      <c r="J10" s="56" t="n">
        <v>9</v>
      </c>
      <c r="K10" s="56" t="n">
        <v>10</v>
      </c>
      <c r="L10" s="56" t="n">
        <v>11</v>
      </c>
      <c r="M10" s="57" t="n">
        <v>12</v>
      </c>
      <c r="S10" s="309" t="n">
        <v>35704</v>
      </c>
      <c r="T10" s="306" t="n">
        <f aca="false">HLOOKUP(S10,$F$6:$M$10,2)</f>
        <v>530000</v>
      </c>
    </row>
    <row r="11" customFormat="false" ht="12" hidden="false" customHeight="false" outlineLevel="0" collapsed="false">
      <c r="A11" s="199" t="n">
        <v>35557</v>
      </c>
      <c r="B11" s="192" t="n">
        <v>35557</v>
      </c>
      <c r="C11" s="308" t="n">
        <f aca="false">IF(B11&lt;&gt;"",MONTH(B11),0)</f>
        <v>5</v>
      </c>
      <c r="D11" s="3" t="n">
        <v>531000</v>
      </c>
      <c r="S11" s="309" t="n">
        <v>35735</v>
      </c>
      <c r="T11" s="306" t="n">
        <f aca="false">HLOOKUP(S11,$F$6:$M$10,2)</f>
        <v>494400</v>
      </c>
    </row>
    <row r="12" customFormat="false" ht="11.25" hidden="false" customHeight="false" outlineLevel="0" collapsed="false">
      <c r="A12" s="199" t="n">
        <v>35558</v>
      </c>
      <c r="B12" s="192" t="n">
        <v>35558</v>
      </c>
      <c r="C12" s="308" t="n">
        <f aca="false">IF(B12&lt;&gt;"",MONTH(B12),0)</f>
        <v>5</v>
      </c>
      <c r="D12" s="3" t="n">
        <v>531000</v>
      </c>
      <c r="F12" s="310" t="n">
        <v>35796</v>
      </c>
      <c r="G12" s="311" t="n">
        <v>35827</v>
      </c>
      <c r="H12" s="311" t="n">
        <v>35855</v>
      </c>
      <c r="I12" s="311" t="n">
        <v>35886</v>
      </c>
      <c r="J12" s="311" t="n">
        <v>35916</v>
      </c>
      <c r="K12" s="311" t="n">
        <v>35947</v>
      </c>
      <c r="L12" s="311" t="n">
        <v>35977</v>
      </c>
      <c r="M12" s="311" t="n">
        <v>36008</v>
      </c>
      <c r="N12" s="311" t="n">
        <v>36039</v>
      </c>
      <c r="O12" s="311" t="n">
        <v>36069</v>
      </c>
      <c r="P12" s="311" t="n">
        <v>36100</v>
      </c>
      <c r="Q12" s="312" t="n">
        <v>36130</v>
      </c>
      <c r="S12" s="309" t="n">
        <v>35765</v>
      </c>
      <c r="T12" s="306" t="n">
        <f aca="false">HLOOKUP(S12,$F$6:$M$10,2)</f>
        <v>386451.612903226</v>
      </c>
    </row>
    <row r="13" customFormat="false" ht="11.25" hidden="false" customHeight="false" outlineLevel="0" collapsed="false">
      <c r="A13" s="199" t="n">
        <v>35559</v>
      </c>
      <c r="B13" s="192" t="n">
        <v>35559</v>
      </c>
      <c r="C13" s="308" t="n">
        <f aca="false">IF(B13&lt;&gt;"",MONTH(B13),0)</f>
        <v>5</v>
      </c>
      <c r="D13" s="3" t="n">
        <v>531000</v>
      </c>
      <c r="F13" s="313" t="n">
        <f aca="false">DAVERAGE(Topock98,4,F15:F16)</f>
        <v>418483.870967742</v>
      </c>
      <c r="G13" s="72" t="n">
        <f aca="false">DAVERAGE(Topock98,4,G15:G16)</f>
        <v>458714.285714286</v>
      </c>
      <c r="H13" s="72" t="n">
        <f aca="false">DAVERAGE(Topock98,4,H15:H16)</f>
        <v>530032.258064516</v>
      </c>
      <c r="I13" s="72" t="n">
        <f aca="false">DAVERAGE(Topock98,4,I15:I16)</f>
        <v>528500</v>
      </c>
      <c r="J13" s="72" t="n">
        <f aca="false">DAVERAGE(Topock98,4,J15:J16)</f>
        <v>523536.064516129</v>
      </c>
      <c r="K13" s="72" t="n">
        <f aca="false">DAVERAGE(Topock98,4,K15:K16)</f>
        <v>524943.379310345</v>
      </c>
      <c r="L13" s="72" t="n">
        <f aca="false">DAVERAGE(Topock98,4,L15:L16)</f>
        <v>530440.967741936</v>
      </c>
      <c r="M13" s="72" t="n">
        <f aca="false">DAVERAGE(Topock98,4,M15:M16)</f>
        <v>514064.516129032</v>
      </c>
      <c r="N13" s="72" t="n">
        <f aca="false">DAVERAGE(Topock98,4,N15:N16)</f>
        <v>515533.333333333</v>
      </c>
      <c r="O13" s="72" t="n">
        <f aca="false">DAVERAGE(Topock98,4,O15:O16)</f>
        <v>503096.774193548</v>
      </c>
      <c r="P13" s="72" t="n">
        <f aca="false">DAVERAGE(Topock98,4,P15:P16)</f>
        <v>424533.333333333</v>
      </c>
      <c r="Q13" s="314" t="n">
        <f aca="false">DAVERAGE(Topock98,4,Q15:Q16)</f>
        <v>432322.580645161</v>
      </c>
      <c r="S13" s="309" t="n">
        <v>35796</v>
      </c>
      <c r="T13" s="306" t="n">
        <f aca="false">HLOOKUP(S13,$F$12:$Q$16,2)</f>
        <v>418483.870967742</v>
      </c>
    </row>
    <row r="14" customFormat="false" ht="11.25" hidden="false" customHeight="false" outlineLevel="0" collapsed="false">
      <c r="A14" s="199" t="n">
        <v>35560</v>
      </c>
      <c r="B14" s="192" t="n">
        <v>35560</v>
      </c>
      <c r="C14" s="308" t="n">
        <f aca="false">IF(B14&lt;&gt;"",MONTH(B14),0)</f>
        <v>5</v>
      </c>
      <c r="D14" s="3" t="n">
        <v>531000</v>
      </c>
      <c r="F14" s="54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8"/>
      <c r="S14" s="309" t="n">
        <v>35827</v>
      </c>
      <c r="T14" s="306" t="n">
        <f aca="false">HLOOKUP(S14,$F$12:$Q$16,2)</f>
        <v>458714.285714286</v>
      </c>
    </row>
    <row r="15" customFormat="false" ht="11.25" hidden="false" customHeight="false" outlineLevel="0" collapsed="false">
      <c r="A15" s="199" t="n">
        <v>35561</v>
      </c>
      <c r="B15" s="192" t="n">
        <v>35561</v>
      </c>
      <c r="C15" s="308" t="n">
        <f aca="false">IF(B15&lt;&gt;"",MONTH(B15),0)</f>
        <v>5</v>
      </c>
      <c r="D15" s="3" t="n">
        <v>533000</v>
      </c>
      <c r="F15" s="54" t="s">
        <v>99</v>
      </c>
      <c r="G15" s="32" t="s">
        <v>99</v>
      </c>
      <c r="H15" s="32" t="s">
        <v>99</v>
      </c>
      <c r="I15" s="32" t="s">
        <v>99</v>
      </c>
      <c r="J15" s="32" t="s">
        <v>99</v>
      </c>
      <c r="K15" s="32" t="s">
        <v>99</v>
      </c>
      <c r="L15" s="32" t="s">
        <v>99</v>
      </c>
      <c r="M15" s="32" t="s">
        <v>99</v>
      </c>
      <c r="N15" s="32" t="s">
        <v>99</v>
      </c>
      <c r="O15" s="32" t="s">
        <v>99</v>
      </c>
      <c r="P15" s="32" t="s">
        <v>99</v>
      </c>
      <c r="Q15" s="38" t="s">
        <v>99</v>
      </c>
      <c r="S15" s="309" t="n">
        <v>35855</v>
      </c>
      <c r="T15" s="306" t="n">
        <f aca="false">HLOOKUP(S15,$F$12:$Q$16,2)</f>
        <v>530032.258064516</v>
      </c>
    </row>
    <row r="16" customFormat="false" ht="12" hidden="false" customHeight="false" outlineLevel="0" collapsed="false">
      <c r="A16" s="199" t="n">
        <v>35562</v>
      </c>
      <c r="B16" s="192" t="n">
        <v>35562</v>
      </c>
      <c r="C16" s="308" t="n">
        <f aca="false">IF(B16&lt;&gt;"",MONTH(B16),0)</f>
        <v>5</v>
      </c>
      <c r="D16" s="3" t="n">
        <v>531000</v>
      </c>
      <c r="F16" s="55" t="n">
        <v>1</v>
      </c>
      <c r="G16" s="56" t="n">
        <v>2</v>
      </c>
      <c r="H16" s="56" t="n">
        <v>3</v>
      </c>
      <c r="I16" s="56" t="n">
        <v>4</v>
      </c>
      <c r="J16" s="56" t="n">
        <v>5</v>
      </c>
      <c r="K16" s="56" t="n">
        <v>6</v>
      </c>
      <c r="L16" s="56" t="n">
        <v>7</v>
      </c>
      <c r="M16" s="56" t="n">
        <v>8</v>
      </c>
      <c r="N16" s="56" t="n">
        <v>9</v>
      </c>
      <c r="O16" s="56" t="n">
        <v>10</v>
      </c>
      <c r="P16" s="56" t="n">
        <v>11</v>
      </c>
      <c r="Q16" s="57" t="n">
        <v>12</v>
      </c>
      <c r="S16" s="309" t="n">
        <v>35886</v>
      </c>
      <c r="T16" s="306" t="n">
        <f aca="false">HLOOKUP(S16,$F$12:$Q$16,2)</f>
        <v>528500</v>
      </c>
    </row>
    <row r="17" customFormat="false" ht="12" hidden="false" customHeight="false" outlineLevel="0" collapsed="false">
      <c r="A17" s="199" t="n">
        <v>35563</v>
      </c>
      <c r="B17" s="192" t="n">
        <v>35563</v>
      </c>
      <c r="C17" s="308" t="n">
        <f aca="false">IF(B17&lt;&gt;"",MONTH(B17),0)</f>
        <v>5</v>
      </c>
      <c r="D17" s="3" t="n">
        <v>485000</v>
      </c>
      <c r="S17" s="309" t="n">
        <v>35916</v>
      </c>
      <c r="T17" s="306" t="n">
        <f aca="false">HLOOKUP(S17,$F$12:$Q$16,2)</f>
        <v>523536.064516129</v>
      </c>
    </row>
    <row r="18" customFormat="false" ht="11.25" hidden="false" customHeight="false" outlineLevel="0" collapsed="false">
      <c r="A18" s="199" t="n">
        <v>35564</v>
      </c>
      <c r="B18" s="192" t="n">
        <v>35564</v>
      </c>
      <c r="C18" s="308" t="n">
        <f aca="false">IF(B18&lt;&gt;"",MONTH(B18),0)</f>
        <v>5</v>
      </c>
      <c r="D18" s="3" t="n">
        <v>524000</v>
      </c>
      <c r="F18" s="310" t="n">
        <v>36161</v>
      </c>
      <c r="G18" s="311" t="n">
        <v>36192</v>
      </c>
      <c r="H18" s="311" t="n">
        <v>36220</v>
      </c>
      <c r="I18" s="311" t="n">
        <v>36251</v>
      </c>
      <c r="J18" s="311" t="n">
        <v>36281</v>
      </c>
      <c r="K18" s="311" t="n">
        <v>36312</v>
      </c>
      <c r="L18" s="311" t="n">
        <v>36342</v>
      </c>
      <c r="M18" s="311" t="n">
        <v>36373</v>
      </c>
      <c r="N18" s="311" t="n">
        <v>36404</v>
      </c>
      <c r="O18" s="311" t="n">
        <v>36434</v>
      </c>
      <c r="P18" s="311" t="n">
        <v>36465</v>
      </c>
      <c r="Q18" s="312" t="n">
        <v>36495</v>
      </c>
      <c r="S18" s="309" t="n">
        <v>35947</v>
      </c>
      <c r="T18" s="306" t="n">
        <f aca="false">HLOOKUP(S18,$F$12:$Q$16,2)</f>
        <v>524943.379310345</v>
      </c>
    </row>
    <row r="19" customFormat="false" ht="11.25" hidden="false" customHeight="false" outlineLevel="0" collapsed="false">
      <c r="A19" s="199" t="n">
        <v>35565</v>
      </c>
      <c r="B19" s="192" t="n">
        <v>35565</v>
      </c>
      <c r="C19" s="308" t="n">
        <f aca="false">IF(B19&lt;&gt;"",MONTH(B19),0)</f>
        <v>5</v>
      </c>
      <c r="D19" s="3" t="n">
        <v>535000</v>
      </c>
      <c r="F19" s="142" t="n">
        <f aca="false">DAVERAGE(Topock99,4,F21:F22)</f>
        <v>481806.451612903</v>
      </c>
      <c r="G19" s="143" t="n">
        <f aca="false">DAVERAGE(Topock99,4,G21:G22)</f>
        <v>515035.714285714</v>
      </c>
      <c r="H19" s="143" t="n">
        <f aca="false">DAVERAGE(Topock99,4,H21:H22)</f>
        <v>533161.290322581</v>
      </c>
      <c r="I19" s="143" t="n">
        <f aca="false">DAVERAGE(Topock99,4,I21:I22)</f>
        <v>508533.333333333</v>
      </c>
      <c r="J19" s="143" t="n">
        <f aca="false">DAVERAGE(Topock99,4,J21:J22)</f>
        <v>520870.967741935</v>
      </c>
      <c r="K19" s="143" t="n">
        <f aca="false">DAVERAGE(Topock99,4,K21:K22)</f>
        <v>530300</v>
      </c>
      <c r="L19" s="143" t="n">
        <f aca="false">DAVERAGE(Topock99,4,L21:L22)</f>
        <v>523064.516129032</v>
      </c>
      <c r="M19" s="143" t="n">
        <f aca="false">DAVERAGE(Topock99,4,M21:M22)</f>
        <v>515451.612903226</v>
      </c>
      <c r="N19" s="143" t="n">
        <f aca="false">DAVERAGE(Topock99,4,N21:N22)</f>
        <v>509566.666666667</v>
      </c>
      <c r="O19" s="143" t="n">
        <f aca="false">DAVERAGE(Topock99,4,O21:O22)</f>
        <v>477806.451612903</v>
      </c>
      <c r="P19" s="143" t="n">
        <f aca="false">DAVERAGE(Topock99,4,P21:P22)</f>
        <v>513033.333333333</v>
      </c>
      <c r="Q19" s="145" t="n">
        <f aca="false">DAVERAGE(Topock99,4,Q21:Q22)</f>
        <v>469903.903225806</v>
      </c>
      <c r="S19" s="309" t="n">
        <v>35977</v>
      </c>
      <c r="T19" s="306" t="n">
        <f aca="false">HLOOKUP(S19,$F$12:$Q$16,2)</f>
        <v>530440.967741936</v>
      </c>
    </row>
    <row r="20" customFormat="false" ht="11.25" hidden="false" customHeight="false" outlineLevel="0" collapsed="false">
      <c r="A20" s="199" t="n">
        <v>35566</v>
      </c>
      <c r="B20" s="192" t="n">
        <v>35566</v>
      </c>
      <c r="C20" s="308" t="n">
        <f aca="false">IF(B20&lt;&gt;"",MONTH(B20),0)</f>
        <v>5</v>
      </c>
      <c r="D20" s="3" t="n">
        <v>533000</v>
      </c>
      <c r="F20" s="54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8"/>
      <c r="S20" s="309" t="n">
        <v>36008</v>
      </c>
      <c r="T20" s="306" t="n">
        <f aca="false">HLOOKUP(S20,$F$12:$Q$16,2)</f>
        <v>514064.516129032</v>
      </c>
    </row>
    <row r="21" customFormat="false" ht="11.25" hidden="false" customHeight="false" outlineLevel="0" collapsed="false">
      <c r="A21" s="199" t="n">
        <v>35567</v>
      </c>
      <c r="B21" s="192" t="n">
        <v>35567</v>
      </c>
      <c r="C21" s="308" t="n">
        <f aca="false">IF(B21&lt;&gt;"",MONTH(B21),0)</f>
        <v>5</v>
      </c>
      <c r="D21" s="3" t="n">
        <v>528000</v>
      </c>
      <c r="F21" s="54" t="s">
        <v>99</v>
      </c>
      <c r="G21" s="32" t="s">
        <v>99</v>
      </c>
      <c r="H21" s="32" t="s">
        <v>99</v>
      </c>
      <c r="I21" s="32" t="s">
        <v>99</v>
      </c>
      <c r="J21" s="32" t="s">
        <v>99</v>
      </c>
      <c r="K21" s="32" t="s">
        <v>99</v>
      </c>
      <c r="L21" s="32" t="s">
        <v>99</v>
      </c>
      <c r="M21" s="32" t="s">
        <v>99</v>
      </c>
      <c r="N21" s="32" t="s">
        <v>99</v>
      </c>
      <c r="O21" s="32" t="s">
        <v>99</v>
      </c>
      <c r="P21" s="32" t="s">
        <v>99</v>
      </c>
      <c r="Q21" s="38" t="s">
        <v>99</v>
      </c>
      <c r="S21" s="309" t="n">
        <v>36039</v>
      </c>
      <c r="T21" s="306" t="n">
        <f aca="false">HLOOKUP(S21,$F$12:$Q$16,2)</f>
        <v>515533.333333333</v>
      </c>
    </row>
    <row r="22" customFormat="false" ht="12" hidden="false" customHeight="false" outlineLevel="0" collapsed="false">
      <c r="A22" s="199" t="n">
        <v>35568</v>
      </c>
      <c r="B22" s="192" t="n">
        <v>35568</v>
      </c>
      <c r="C22" s="308" t="n">
        <f aca="false">IF(B22&lt;&gt;"",MONTH(B22),0)</f>
        <v>5</v>
      </c>
      <c r="D22" s="3" t="n">
        <v>531000</v>
      </c>
      <c r="F22" s="55" t="n">
        <v>1</v>
      </c>
      <c r="G22" s="56" t="n">
        <v>2</v>
      </c>
      <c r="H22" s="56" t="n">
        <v>3</v>
      </c>
      <c r="I22" s="56" t="n">
        <v>4</v>
      </c>
      <c r="J22" s="56" t="n">
        <v>5</v>
      </c>
      <c r="K22" s="56" t="n">
        <v>6</v>
      </c>
      <c r="L22" s="56" t="n">
        <v>7</v>
      </c>
      <c r="M22" s="56" t="n">
        <v>8</v>
      </c>
      <c r="N22" s="56" t="n">
        <v>9</v>
      </c>
      <c r="O22" s="56" t="n">
        <v>10</v>
      </c>
      <c r="P22" s="56" t="n">
        <v>11</v>
      </c>
      <c r="Q22" s="57" t="n">
        <v>12</v>
      </c>
      <c r="S22" s="309" t="n">
        <v>36069</v>
      </c>
      <c r="T22" s="306" t="n">
        <f aca="false">HLOOKUP(S22,$F$12:$Q$16,2)</f>
        <v>503096.774193548</v>
      </c>
    </row>
    <row r="23" customFormat="false" ht="12" hidden="false" customHeight="false" outlineLevel="0" collapsed="false">
      <c r="A23" s="199" t="n">
        <v>35569</v>
      </c>
      <c r="B23" s="192" t="n">
        <v>35569</v>
      </c>
      <c r="C23" s="308" t="n">
        <f aca="false">IF(B23&lt;&gt;"",MONTH(B23),0)</f>
        <v>5</v>
      </c>
      <c r="D23" s="3" t="n">
        <v>531000</v>
      </c>
      <c r="S23" s="309" t="n">
        <v>36100</v>
      </c>
      <c r="T23" s="306" t="n">
        <f aca="false">HLOOKUP(S23,$F$12:$Q$16,2)</f>
        <v>424533.333333333</v>
      </c>
    </row>
    <row r="24" customFormat="false" ht="11.25" hidden="false" customHeight="false" outlineLevel="0" collapsed="false">
      <c r="A24" s="199" t="n">
        <v>35570</v>
      </c>
      <c r="B24" s="192" t="n">
        <v>35570</v>
      </c>
      <c r="C24" s="308" t="n">
        <f aca="false">IF(B24&lt;&gt;"",MONTH(B24),0)</f>
        <v>5</v>
      </c>
      <c r="D24" s="3" t="n">
        <v>532000</v>
      </c>
      <c r="F24" s="310" t="n">
        <v>36526</v>
      </c>
      <c r="G24" s="311" t="n">
        <v>36557</v>
      </c>
      <c r="H24" s="311" t="n">
        <v>36586</v>
      </c>
      <c r="I24" s="311" t="n">
        <v>36617</v>
      </c>
      <c r="J24" s="311" t="n">
        <v>36647</v>
      </c>
      <c r="K24" s="311" t="n">
        <v>36678</v>
      </c>
      <c r="L24" s="311" t="n">
        <v>36708</v>
      </c>
      <c r="M24" s="311" t="n">
        <v>36739</v>
      </c>
      <c r="N24" s="311" t="n">
        <v>36770</v>
      </c>
      <c r="O24" s="311" t="n">
        <v>36800</v>
      </c>
      <c r="P24" s="311" t="n">
        <v>36831</v>
      </c>
      <c r="Q24" s="312" t="n">
        <v>36861</v>
      </c>
      <c r="S24" s="309" t="n">
        <v>36130</v>
      </c>
      <c r="T24" s="306" t="n">
        <f aca="false">HLOOKUP(S24,$F$12:$Q$16,2)</f>
        <v>432322.580645161</v>
      </c>
    </row>
    <row r="25" customFormat="false" ht="11.25" hidden="false" customHeight="false" outlineLevel="0" collapsed="false">
      <c r="A25" s="199" t="n">
        <v>35571</v>
      </c>
      <c r="B25" s="192" t="n">
        <v>35571</v>
      </c>
      <c r="C25" s="308" t="n">
        <f aca="false">IF(B25&lt;&gt;"",MONTH(B25),0)</f>
        <v>5</v>
      </c>
      <c r="D25" s="3" t="n">
        <v>532000</v>
      </c>
      <c r="F25" s="315" t="n">
        <f aca="false">DAVERAGE(Topock00,4,F$27:F$28)</f>
        <v>530096.774193548</v>
      </c>
      <c r="G25" s="144" t="n">
        <f aca="false">DAVERAGE(Topock00,4,G$27:G$28)</f>
        <v>535103.448275862</v>
      </c>
      <c r="H25" s="144" t="n">
        <f aca="false">DAVERAGE(Topock00,4,H$27:H$28)</f>
        <v>527709.677419355</v>
      </c>
      <c r="I25" s="144" t="n">
        <f aca="false">DAVERAGE(Topock00,4,I$27:I$28)</f>
        <v>531633.333333333</v>
      </c>
      <c r="J25" s="144" t="n">
        <f aca="false">DAVERAGE(Topock00,4,J$27:J$28)</f>
        <v>522387.096774194</v>
      </c>
      <c r="K25" s="144" t="n">
        <f aca="false">DAVERAGE(Topock00,4,K$27:K$28)</f>
        <v>520966.666666667</v>
      </c>
      <c r="L25" s="144" t="n">
        <f aca="false">DAVERAGE(Topock00,4,L$27:L$28)</f>
        <v>522096.774193548</v>
      </c>
      <c r="M25" s="144" t="n">
        <f aca="false">DAVERAGE(Topock00,4,M$27:M$28)</f>
        <v>502709.677419355</v>
      </c>
      <c r="N25" s="144" t="n">
        <f aca="false">DAVERAGE(Topock00,4,N$27:N$28)</f>
        <v>499333.333333333</v>
      </c>
      <c r="O25" s="144" t="n">
        <f aca="false">DAVERAGE(Topock00,4,O$27:O$28)</f>
        <v>511612.903225806</v>
      </c>
      <c r="P25" s="144" t="n">
        <f aca="false">DAVERAGE(Topock00,4,P$27:P$28)</f>
        <v>510266.666666667</v>
      </c>
      <c r="Q25" s="316" t="n">
        <f aca="false">DAVERAGE(Topock00,4,Q$27:Q$28)</f>
        <v>527032.258064516</v>
      </c>
      <c r="S25" s="309" t="n">
        <v>36161</v>
      </c>
      <c r="T25" s="306" t="n">
        <f aca="false">HLOOKUP(S25,$F$18:$Q$22,2)</f>
        <v>481806.451612903</v>
      </c>
    </row>
    <row r="26" customFormat="false" ht="11.25" hidden="false" customHeight="false" outlineLevel="0" collapsed="false">
      <c r="A26" s="199" t="n">
        <v>35572</v>
      </c>
      <c r="B26" s="192" t="n">
        <v>35572</v>
      </c>
      <c r="C26" s="308" t="n">
        <f aca="false">IF(B26&lt;&gt;"",MONTH(B26),0)</f>
        <v>5</v>
      </c>
      <c r="D26" s="3" t="n">
        <v>531000</v>
      </c>
      <c r="F26" s="54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8"/>
      <c r="S26" s="309" t="n">
        <v>36192</v>
      </c>
      <c r="T26" s="306" t="n">
        <f aca="false">HLOOKUP(S26,$F$18:$Q$22,2)</f>
        <v>515035.714285714</v>
      </c>
    </row>
    <row r="27" customFormat="false" ht="11.25" hidden="false" customHeight="false" outlineLevel="0" collapsed="false">
      <c r="A27" s="199" t="n">
        <v>35573</v>
      </c>
      <c r="B27" s="192" t="n">
        <v>35573</v>
      </c>
      <c r="C27" s="308" t="n">
        <f aca="false">IF(B27&lt;&gt;"",MONTH(B27),0)</f>
        <v>5</v>
      </c>
      <c r="D27" s="3" t="n">
        <v>531000</v>
      </c>
      <c r="F27" s="54" t="s">
        <v>99</v>
      </c>
      <c r="G27" s="32" t="s">
        <v>99</v>
      </c>
      <c r="H27" s="32" t="s">
        <v>99</v>
      </c>
      <c r="I27" s="32" t="s">
        <v>99</v>
      </c>
      <c r="J27" s="32" t="s">
        <v>99</v>
      </c>
      <c r="K27" s="32" t="s">
        <v>99</v>
      </c>
      <c r="L27" s="32" t="s">
        <v>99</v>
      </c>
      <c r="M27" s="32" t="s">
        <v>99</v>
      </c>
      <c r="N27" s="32" t="s">
        <v>99</v>
      </c>
      <c r="O27" s="32" t="s">
        <v>99</v>
      </c>
      <c r="P27" s="32" t="s">
        <v>99</v>
      </c>
      <c r="Q27" s="38" t="s">
        <v>99</v>
      </c>
      <c r="S27" s="309" t="n">
        <v>36220</v>
      </c>
      <c r="T27" s="306" t="n">
        <f aca="false">HLOOKUP(S27,$F$18:$Q$22,2)</f>
        <v>533161.290322581</v>
      </c>
    </row>
    <row r="28" customFormat="false" ht="12" hidden="false" customHeight="false" outlineLevel="0" collapsed="false">
      <c r="A28" s="199" t="n">
        <v>35574</v>
      </c>
      <c r="B28" s="192" t="n">
        <v>35574</v>
      </c>
      <c r="C28" s="308" t="n">
        <f aca="false">IF(B28&lt;&gt;"",MONTH(B28),0)</f>
        <v>5</v>
      </c>
      <c r="D28" s="3" t="n">
        <v>532000</v>
      </c>
      <c r="F28" s="55" t="n">
        <v>1</v>
      </c>
      <c r="G28" s="56" t="n">
        <v>2</v>
      </c>
      <c r="H28" s="56" t="n">
        <v>3</v>
      </c>
      <c r="I28" s="56" t="n">
        <v>4</v>
      </c>
      <c r="J28" s="56" t="n">
        <v>5</v>
      </c>
      <c r="K28" s="56" t="n">
        <v>6</v>
      </c>
      <c r="L28" s="56" t="n">
        <v>7</v>
      </c>
      <c r="M28" s="56" t="n">
        <v>8</v>
      </c>
      <c r="N28" s="56" t="n">
        <v>9</v>
      </c>
      <c r="O28" s="56" t="n">
        <v>10</v>
      </c>
      <c r="P28" s="56" t="n">
        <v>11</v>
      </c>
      <c r="Q28" s="57" t="n">
        <v>12</v>
      </c>
      <c r="S28" s="309" t="n">
        <v>36251</v>
      </c>
      <c r="T28" s="306" t="n">
        <f aca="false">HLOOKUP(S28,$F$18:$Q$22,2)</f>
        <v>508533.333333333</v>
      </c>
    </row>
    <row r="29" customFormat="false" ht="12" hidden="false" customHeight="false" outlineLevel="0" collapsed="false">
      <c r="A29" s="199" t="n">
        <v>35575</v>
      </c>
      <c r="B29" s="192" t="n">
        <v>35575</v>
      </c>
      <c r="C29" s="308" t="n">
        <f aca="false">IF(B29&lt;&gt;"",MONTH(B29),0)</f>
        <v>5</v>
      </c>
      <c r="D29" s="3" t="n">
        <v>529000</v>
      </c>
      <c r="S29" s="309" t="n">
        <v>36281</v>
      </c>
      <c r="T29" s="306" t="n">
        <f aca="false">HLOOKUP(S29,$F$18:$Q$22,2)</f>
        <v>520870.967741935</v>
      </c>
    </row>
    <row r="30" customFormat="false" ht="11.25" hidden="false" customHeight="false" outlineLevel="0" collapsed="false">
      <c r="A30" s="199" t="n">
        <v>35576</v>
      </c>
      <c r="B30" s="192" t="n">
        <v>35576</v>
      </c>
      <c r="C30" s="308" t="n">
        <f aca="false">IF(B30&lt;&gt;"",MONTH(B30),0)</f>
        <v>5</v>
      </c>
      <c r="D30" s="3" t="n">
        <v>524000</v>
      </c>
      <c r="F30" s="310" t="n">
        <v>36892</v>
      </c>
      <c r="G30" s="311" t="n">
        <v>36923</v>
      </c>
      <c r="H30" s="311" t="n">
        <v>36951</v>
      </c>
      <c r="I30" s="311" t="n">
        <v>36982</v>
      </c>
      <c r="J30" s="311" t="n">
        <v>37012</v>
      </c>
      <c r="K30" s="311" t="n">
        <v>37043</v>
      </c>
      <c r="L30" s="311" t="n">
        <v>37073</v>
      </c>
      <c r="M30" s="311" t="n">
        <v>37104</v>
      </c>
      <c r="N30" s="311" t="n">
        <v>37135</v>
      </c>
      <c r="O30" s="311" t="n">
        <v>37165</v>
      </c>
      <c r="P30" s="311" t="n">
        <v>37196</v>
      </c>
      <c r="Q30" s="312" t="n">
        <v>37226</v>
      </c>
      <c r="S30" s="309" t="n">
        <v>36312</v>
      </c>
      <c r="T30" s="306" t="n">
        <f aca="false">HLOOKUP(S30,$F$18:$Q$22,2)</f>
        <v>530300</v>
      </c>
    </row>
    <row r="31" customFormat="false" ht="11.25" hidden="false" customHeight="false" outlineLevel="0" collapsed="false">
      <c r="A31" s="199" t="n">
        <v>35577</v>
      </c>
      <c r="B31" s="192" t="n">
        <v>35577</v>
      </c>
      <c r="C31" s="308" t="n">
        <f aca="false">IF(B31&lt;&gt;"",MONTH(B31),0)</f>
        <v>5</v>
      </c>
      <c r="D31" s="3" t="n">
        <v>532000</v>
      </c>
      <c r="F31" s="315" t="n">
        <f aca="false">DAVERAGE(Topock01,4,F$27:F$28)</f>
        <v>533193.548387097</v>
      </c>
      <c r="G31" s="144" t="n">
        <f aca="false">DAVERAGE(Topock01,4,G$27:G$28)</f>
        <v>532214.285714286</v>
      </c>
      <c r="H31" s="144" t="n">
        <f aca="false">DAVERAGE(Topock01,4,H$27:H$28)</f>
        <v>536645.161290323</v>
      </c>
      <c r="I31" s="144" t="n">
        <f aca="false">DAVERAGE(Topock01,4,I$27:I$28)</f>
        <v>498400</v>
      </c>
      <c r="J31" s="144" t="e">
        <f aca="false">DAVERAGE(Topock01,4,J$27:J$28)</f>
        <v>#DIV/0!</v>
      </c>
      <c r="K31" s="144" t="e">
        <f aca="false">DAVERAGE(Topock01,4,K$27:K$28)</f>
        <v>#DIV/0!</v>
      </c>
      <c r="L31" s="144" t="e">
        <f aca="false">DAVERAGE(Topock01,4,L$27:L$28)</f>
        <v>#DIV/0!</v>
      </c>
      <c r="M31" s="144" t="e">
        <f aca="false">DAVERAGE(Topock01,4,M$27:M$28)</f>
        <v>#DIV/0!</v>
      </c>
      <c r="N31" s="144" t="e">
        <f aca="false">DAVERAGE(Topock01,4,N$27:N$28)</f>
        <v>#DIV/0!</v>
      </c>
      <c r="O31" s="144" t="e">
        <f aca="false">DAVERAGE(Topock01,4,O$27:O$28)</f>
        <v>#DIV/0!</v>
      </c>
      <c r="P31" s="144" t="e">
        <f aca="false">DAVERAGE(Topock01,4,P$27:P$28)</f>
        <v>#DIV/0!</v>
      </c>
      <c r="Q31" s="316" t="e">
        <f aca="false">DAVERAGE(Topock01,4,Q$27:Q$28)</f>
        <v>#DIV/0!</v>
      </c>
      <c r="S31" s="309" t="n">
        <v>36342</v>
      </c>
      <c r="T31" s="306" t="n">
        <f aca="false">HLOOKUP(S31,$F$18:$Q$22,2)</f>
        <v>523064.516129032</v>
      </c>
    </row>
    <row r="32" customFormat="false" ht="11.25" hidden="false" customHeight="false" outlineLevel="0" collapsed="false">
      <c r="A32" s="199" t="n">
        <v>35578</v>
      </c>
      <c r="B32" s="192" t="n">
        <v>35578</v>
      </c>
      <c r="C32" s="308" t="n">
        <f aca="false">IF(B32&lt;&gt;"",MONTH(B32),0)</f>
        <v>5</v>
      </c>
      <c r="D32" s="3" t="n">
        <v>531000</v>
      </c>
      <c r="F32" s="54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8"/>
      <c r="S32" s="309" t="n">
        <v>36373</v>
      </c>
      <c r="T32" s="306" t="n">
        <f aca="false">HLOOKUP(S32,$F$18:$Q$22,2)</f>
        <v>515451.612903226</v>
      </c>
    </row>
    <row r="33" customFormat="false" ht="11.25" hidden="false" customHeight="false" outlineLevel="0" collapsed="false">
      <c r="A33" s="199" t="n">
        <v>35579</v>
      </c>
      <c r="B33" s="192" t="n">
        <v>35579</v>
      </c>
      <c r="C33" s="308" t="n">
        <f aca="false">IF(B33&lt;&gt;"",MONTH(B33),0)</f>
        <v>5</v>
      </c>
      <c r="D33" s="3" t="n">
        <v>533000</v>
      </c>
      <c r="F33" s="54" t="s">
        <v>99</v>
      </c>
      <c r="G33" s="32" t="s">
        <v>99</v>
      </c>
      <c r="H33" s="32" t="s">
        <v>99</v>
      </c>
      <c r="I33" s="32" t="s">
        <v>99</v>
      </c>
      <c r="J33" s="32" t="s">
        <v>99</v>
      </c>
      <c r="K33" s="32" t="s">
        <v>99</v>
      </c>
      <c r="L33" s="32" t="s">
        <v>99</v>
      </c>
      <c r="M33" s="32" t="s">
        <v>99</v>
      </c>
      <c r="N33" s="32" t="s">
        <v>99</v>
      </c>
      <c r="O33" s="32" t="s">
        <v>99</v>
      </c>
      <c r="P33" s="32" t="s">
        <v>99</v>
      </c>
      <c r="Q33" s="38" t="s">
        <v>99</v>
      </c>
      <c r="S33" s="309" t="n">
        <v>36404</v>
      </c>
      <c r="T33" s="306" t="n">
        <f aca="false">HLOOKUP(S33,$F$18:$Q$22,2)</f>
        <v>509566.666666667</v>
      </c>
    </row>
    <row r="34" customFormat="false" ht="12" hidden="false" customHeight="false" outlineLevel="0" collapsed="false">
      <c r="A34" s="199" t="n">
        <v>35580</v>
      </c>
      <c r="B34" s="192" t="n">
        <v>35580</v>
      </c>
      <c r="C34" s="308" t="n">
        <f aca="false">IF(B34&lt;&gt;"",MONTH(B34),0)</f>
        <v>5</v>
      </c>
      <c r="D34" s="3" t="n">
        <v>527000</v>
      </c>
      <c r="F34" s="55" t="n">
        <v>1</v>
      </c>
      <c r="G34" s="56" t="n">
        <v>2</v>
      </c>
      <c r="H34" s="56" t="n">
        <v>3</v>
      </c>
      <c r="I34" s="56" t="n">
        <v>4</v>
      </c>
      <c r="J34" s="56" t="n">
        <v>5</v>
      </c>
      <c r="K34" s="56" t="n">
        <v>6</v>
      </c>
      <c r="L34" s="56" t="n">
        <v>7</v>
      </c>
      <c r="M34" s="56" t="n">
        <v>8</v>
      </c>
      <c r="N34" s="56" t="n">
        <v>9</v>
      </c>
      <c r="O34" s="56" t="n">
        <v>10</v>
      </c>
      <c r="P34" s="56" t="n">
        <v>11</v>
      </c>
      <c r="Q34" s="57" t="n">
        <v>12</v>
      </c>
      <c r="S34" s="309" t="n">
        <v>36434</v>
      </c>
      <c r="T34" s="306" t="n">
        <f aca="false">HLOOKUP(S34,$F$18:$Q$22,2)</f>
        <v>477806.451612903</v>
      </c>
    </row>
    <row r="35" customFormat="false" ht="11.25" hidden="false" customHeight="false" outlineLevel="0" collapsed="false">
      <c r="A35" s="199" t="n">
        <v>35581</v>
      </c>
      <c r="B35" s="192" t="n">
        <v>35581</v>
      </c>
      <c r="C35" s="308" t="n">
        <f aca="false">IF(B35&lt;&gt;"",MONTH(B35),0)</f>
        <v>5</v>
      </c>
      <c r="D35" s="3" t="n">
        <v>531000</v>
      </c>
      <c r="S35" s="309" t="n">
        <v>36465</v>
      </c>
      <c r="T35" s="306" t="n">
        <f aca="false">HLOOKUP(S35,$F$18:$Q$22,2)</f>
        <v>513033.333333333</v>
      </c>
    </row>
    <row r="36" customFormat="false" ht="11.25" hidden="false" customHeight="false" outlineLevel="0" collapsed="false">
      <c r="A36" s="199" t="n">
        <v>35582</v>
      </c>
      <c r="B36" s="192" t="n">
        <v>35582</v>
      </c>
      <c r="C36" s="308" t="n">
        <f aca="false">IF(B36&lt;&gt;"",MONTH(B36),0)</f>
        <v>6</v>
      </c>
      <c r="D36" s="3" t="n">
        <v>524000</v>
      </c>
      <c r="S36" s="309" t="n">
        <v>36495</v>
      </c>
      <c r="T36" s="306" t="n">
        <f aca="false">HLOOKUP(S36,$F$18:$Q$22,2)</f>
        <v>469903.903225806</v>
      </c>
    </row>
    <row r="37" customFormat="false" ht="11.25" hidden="false" customHeight="false" outlineLevel="0" collapsed="false">
      <c r="A37" s="199" t="n">
        <v>35583</v>
      </c>
      <c r="B37" s="192" t="n">
        <v>35583</v>
      </c>
      <c r="C37" s="308" t="n">
        <f aca="false">IF(B37&lt;&gt;"",MONTH(B37),0)</f>
        <v>6</v>
      </c>
      <c r="D37" s="3" t="n">
        <v>530000</v>
      </c>
      <c r="S37" s="309" t="n">
        <v>36526</v>
      </c>
      <c r="T37" s="306" t="n">
        <f aca="false">HLOOKUP(S37,$F$24:$Q$28,2)</f>
        <v>530096.774193548</v>
      </c>
    </row>
    <row r="38" customFormat="false" ht="11.25" hidden="false" customHeight="false" outlineLevel="0" collapsed="false">
      <c r="A38" s="199" t="n">
        <v>35584</v>
      </c>
      <c r="B38" s="192" t="n">
        <v>35584</v>
      </c>
      <c r="C38" s="308" t="n">
        <f aca="false">IF(B38&lt;&gt;"",MONTH(B38),0)</f>
        <v>6</v>
      </c>
      <c r="D38" s="3" t="n">
        <v>530000</v>
      </c>
      <c r="S38" s="309" t="n">
        <v>36557</v>
      </c>
      <c r="T38" s="306" t="n">
        <f aca="false">HLOOKUP(S38,$F$24:$Q$28,2)</f>
        <v>535103.448275862</v>
      </c>
    </row>
    <row r="39" customFormat="false" ht="11.25" hidden="false" customHeight="false" outlineLevel="0" collapsed="false">
      <c r="A39" s="199" t="n">
        <v>35585</v>
      </c>
      <c r="B39" s="192" t="n">
        <v>35585</v>
      </c>
      <c r="C39" s="308" t="n">
        <f aca="false">IF(B39&lt;&gt;"",MONTH(B39),0)</f>
        <v>6</v>
      </c>
      <c r="D39" s="3" t="n">
        <v>531000</v>
      </c>
      <c r="S39" s="309" t="n">
        <v>36586</v>
      </c>
      <c r="T39" s="306" t="n">
        <f aca="false">HLOOKUP(S39,$F$24:$Q$28,2)</f>
        <v>527709.677419355</v>
      </c>
    </row>
    <row r="40" customFormat="false" ht="11.25" hidden="false" customHeight="false" outlineLevel="0" collapsed="false">
      <c r="A40" s="199" t="n">
        <v>35586</v>
      </c>
      <c r="B40" s="192" t="n">
        <v>35586</v>
      </c>
      <c r="C40" s="308" t="n">
        <f aca="false">IF(B40&lt;&gt;"",MONTH(B40),0)</f>
        <v>6</v>
      </c>
      <c r="D40" s="3" t="n">
        <v>519000</v>
      </c>
      <c r="S40" s="309" t="n">
        <v>36617</v>
      </c>
      <c r="T40" s="306" t="n">
        <f aca="false">HLOOKUP(S40,$F$24:$Q$28,2)</f>
        <v>531633.333333333</v>
      </c>
    </row>
    <row r="41" customFormat="false" ht="11.25" hidden="false" customHeight="false" outlineLevel="0" collapsed="false">
      <c r="A41" s="199" t="n">
        <v>35587</v>
      </c>
      <c r="B41" s="192" t="n">
        <v>35587</v>
      </c>
      <c r="C41" s="308" t="n">
        <f aca="false">IF(B41&lt;&gt;"",MONTH(B41),0)</f>
        <v>6</v>
      </c>
      <c r="D41" s="3" t="n">
        <v>515000</v>
      </c>
      <c r="S41" s="309" t="n">
        <v>36647</v>
      </c>
      <c r="T41" s="306" t="n">
        <f aca="false">HLOOKUP(S41,$F$24:$Q$28,2)</f>
        <v>522387.096774194</v>
      </c>
    </row>
    <row r="42" customFormat="false" ht="11.25" hidden="false" customHeight="false" outlineLevel="0" collapsed="false">
      <c r="A42" s="199" t="n">
        <v>35588</v>
      </c>
      <c r="B42" s="192" t="n">
        <v>35588</v>
      </c>
      <c r="C42" s="308" t="n">
        <f aca="false">IF(B42&lt;&gt;"",MONTH(B42),0)</f>
        <v>6</v>
      </c>
      <c r="D42" s="3" t="n">
        <v>469000</v>
      </c>
      <c r="S42" s="309" t="n">
        <v>36678</v>
      </c>
      <c r="T42" s="306" t="n">
        <f aca="false">HLOOKUP(S42,$F$24:$Q$28,2)</f>
        <v>520966.666666667</v>
      </c>
    </row>
    <row r="43" customFormat="false" ht="11.25" hidden="false" customHeight="false" outlineLevel="0" collapsed="false">
      <c r="A43" s="199" t="n">
        <v>35589</v>
      </c>
      <c r="B43" s="192" t="n">
        <v>35589</v>
      </c>
      <c r="C43" s="308" t="n">
        <f aca="false">IF(B43&lt;&gt;"",MONTH(B43),0)</f>
        <v>6</v>
      </c>
      <c r="D43" s="3" t="n">
        <v>482000</v>
      </c>
      <c r="S43" s="309" t="n">
        <v>36708</v>
      </c>
      <c r="T43" s="306" t="n">
        <f aca="false">HLOOKUP(S43,$F$24:$Q$28,2)</f>
        <v>522096.774193548</v>
      </c>
    </row>
    <row r="44" customFormat="false" ht="11.25" hidden="false" customHeight="false" outlineLevel="0" collapsed="false">
      <c r="A44" s="199" t="n">
        <v>35590</v>
      </c>
      <c r="B44" s="192" t="n">
        <v>35590</v>
      </c>
      <c r="C44" s="308" t="n">
        <f aca="false">IF(B44&lt;&gt;"",MONTH(B44),0)</f>
        <v>6</v>
      </c>
      <c r="D44" s="3" t="n">
        <v>528000</v>
      </c>
      <c r="S44" s="309" t="n">
        <v>36739</v>
      </c>
      <c r="T44" s="306" t="n">
        <f aca="false">HLOOKUP(S44,$F$24:$Q$28,2)</f>
        <v>502709.677419355</v>
      </c>
    </row>
    <row r="45" customFormat="false" ht="11.25" hidden="false" customHeight="false" outlineLevel="0" collapsed="false">
      <c r="A45" s="199" t="n">
        <v>35591</v>
      </c>
      <c r="B45" s="192" t="n">
        <v>35591</v>
      </c>
      <c r="C45" s="308" t="n">
        <f aca="false">IF(B45&lt;&gt;"",MONTH(B45),0)</f>
        <v>6</v>
      </c>
      <c r="D45" s="3" t="n">
        <v>526000</v>
      </c>
      <c r="S45" s="309" t="n">
        <v>36770</v>
      </c>
      <c r="T45" s="306" t="n">
        <f aca="false">HLOOKUP(S45,$F$24:$Q$28,2)</f>
        <v>499333.333333333</v>
      </c>
    </row>
    <row r="46" customFormat="false" ht="11.25" hidden="false" customHeight="false" outlineLevel="0" collapsed="false">
      <c r="A46" s="199" t="n">
        <v>35592</v>
      </c>
      <c r="B46" s="192" t="n">
        <v>35592</v>
      </c>
      <c r="C46" s="308" t="n">
        <f aca="false">IF(B46&lt;&gt;"",MONTH(B46),0)</f>
        <v>6</v>
      </c>
      <c r="D46" s="3" t="n">
        <v>535000</v>
      </c>
      <c r="S46" s="309" t="n">
        <v>36800</v>
      </c>
      <c r="T46" s="306" t="n">
        <f aca="false">HLOOKUP(S46,$F$24:$Q$28,2)</f>
        <v>511612.903225806</v>
      </c>
    </row>
    <row r="47" customFormat="false" ht="11.25" hidden="false" customHeight="false" outlineLevel="0" collapsed="false">
      <c r="A47" s="199" t="n">
        <v>35593</v>
      </c>
      <c r="B47" s="192" t="n">
        <v>35593</v>
      </c>
      <c r="C47" s="308" t="n">
        <f aca="false">IF(B47&lt;&gt;"",MONTH(B47),0)</f>
        <v>6</v>
      </c>
      <c r="D47" s="3" t="n">
        <v>527000</v>
      </c>
      <c r="S47" s="309" t="n">
        <v>36831</v>
      </c>
      <c r="T47" s="306" t="n">
        <f aca="false">HLOOKUP(S47,$F$24:$Q$28,2)</f>
        <v>510266.666666667</v>
      </c>
    </row>
    <row r="48" customFormat="false" ht="11.25" hidden="false" customHeight="false" outlineLevel="0" collapsed="false">
      <c r="A48" s="199" t="n">
        <v>35594</v>
      </c>
      <c r="B48" s="192" t="n">
        <v>35594</v>
      </c>
      <c r="C48" s="308" t="n">
        <f aca="false">IF(B48&lt;&gt;"",MONTH(B48),0)</f>
        <v>6</v>
      </c>
      <c r="D48" s="3" t="n">
        <v>531000</v>
      </c>
      <c r="S48" s="309" t="n">
        <v>36861</v>
      </c>
      <c r="T48" s="306" t="n">
        <f aca="false">HLOOKUP(S48,$F$24:$Q$28,2)</f>
        <v>527032.258064516</v>
      </c>
    </row>
    <row r="49" customFormat="false" ht="11.25" hidden="false" customHeight="false" outlineLevel="0" collapsed="false">
      <c r="A49" s="199" t="n">
        <v>35595</v>
      </c>
      <c r="B49" s="192" t="n">
        <v>35595</v>
      </c>
      <c r="C49" s="308" t="n">
        <f aca="false">IF(B49&lt;&gt;"",MONTH(B49),0)</f>
        <v>6</v>
      </c>
      <c r="D49" s="3" t="n">
        <v>533000</v>
      </c>
      <c r="S49" s="309" t="n">
        <v>36892</v>
      </c>
      <c r="T49" s="306" t="n">
        <f aca="false">HLOOKUP(S49,$F$30:$Q$34,2)</f>
        <v>533193.548387097</v>
      </c>
    </row>
    <row r="50" customFormat="false" ht="11.25" hidden="false" customHeight="false" outlineLevel="0" collapsed="false">
      <c r="A50" s="199" t="n">
        <v>35596</v>
      </c>
      <c r="B50" s="192" t="n">
        <v>35596</v>
      </c>
      <c r="C50" s="308" t="n">
        <f aca="false">IF(B50&lt;&gt;"",MONTH(B50),0)</f>
        <v>6</v>
      </c>
      <c r="D50" s="3" t="n">
        <v>494000</v>
      </c>
      <c r="S50" s="309" t="n">
        <v>36923</v>
      </c>
      <c r="T50" s="306" t="n">
        <f aca="false">HLOOKUP(S50,$F$30:$Q$34,2)</f>
        <v>532214.285714286</v>
      </c>
    </row>
    <row r="51" customFormat="false" ht="11.25" hidden="false" customHeight="false" outlineLevel="0" collapsed="false">
      <c r="A51" s="199" t="n">
        <v>35597</v>
      </c>
      <c r="B51" s="192" t="n">
        <v>35597</v>
      </c>
      <c r="C51" s="308" t="n">
        <f aca="false">IF(B51&lt;&gt;"",MONTH(B51),0)</f>
        <v>6</v>
      </c>
      <c r="D51" s="3" t="n">
        <v>527000</v>
      </c>
      <c r="S51" s="309" t="n">
        <v>36951</v>
      </c>
      <c r="T51" s="306" t="n">
        <f aca="false">HLOOKUP(S51,$F$30:$Q$34,2)</f>
        <v>536645.161290323</v>
      </c>
    </row>
    <row r="52" customFormat="false" ht="11.25" hidden="false" customHeight="false" outlineLevel="0" collapsed="false">
      <c r="A52" s="199" t="n">
        <v>35598</v>
      </c>
      <c r="B52" s="192" t="n">
        <v>35598</v>
      </c>
      <c r="C52" s="308" t="n">
        <f aca="false">IF(B52&lt;&gt;"",MONTH(B52),0)</f>
        <v>6</v>
      </c>
      <c r="D52" s="3" t="n">
        <v>483000</v>
      </c>
      <c r="S52" s="309" t="n">
        <v>36982</v>
      </c>
      <c r="T52" s="306" t="n">
        <f aca="false">HLOOKUP(S52,$F$30:$Q$34,2)</f>
        <v>498400</v>
      </c>
    </row>
    <row r="53" customFormat="false" ht="11.25" hidden="false" customHeight="false" outlineLevel="0" collapsed="false">
      <c r="A53" s="199" t="n">
        <v>35599</v>
      </c>
      <c r="B53" s="192" t="n">
        <v>35599</v>
      </c>
      <c r="C53" s="308" t="n">
        <f aca="false">IF(B53&lt;&gt;"",MONTH(B53),0)</f>
        <v>6</v>
      </c>
      <c r="D53" s="3" t="n">
        <v>518000</v>
      </c>
      <c r="S53" s="309" t="n">
        <v>37012</v>
      </c>
      <c r="T53" s="306" t="e">
        <f aca="false">HLOOKUP(S53,$F$30:$Q$34,2)</f>
        <v>#DIV/0!</v>
      </c>
    </row>
    <row r="54" customFormat="false" ht="11.25" hidden="false" customHeight="false" outlineLevel="0" collapsed="false">
      <c r="A54" s="199" t="n">
        <v>35600</v>
      </c>
      <c r="B54" s="192" t="n">
        <v>35600</v>
      </c>
      <c r="C54" s="308" t="n">
        <f aca="false">IF(B54&lt;&gt;"",MONTH(B54),0)</f>
        <v>6</v>
      </c>
      <c r="D54" s="3" t="n">
        <v>533000</v>
      </c>
      <c r="S54" s="309" t="n">
        <v>37043</v>
      </c>
      <c r="T54" s="306" t="e">
        <f aca="false">HLOOKUP(S54,$F$30:$Q$34,2)</f>
        <v>#DIV/0!</v>
      </c>
    </row>
    <row r="55" customFormat="false" ht="11.25" hidden="false" customHeight="false" outlineLevel="0" collapsed="false">
      <c r="A55" s="199" t="n">
        <v>35601</v>
      </c>
      <c r="B55" s="192" t="n">
        <v>35601</v>
      </c>
      <c r="C55" s="308" t="n">
        <f aca="false">IF(B55&lt;&gt;"",MONTH(B55),0)</f>
        <v>6</v>
      </c>
      <c r="D55" s="3" t="n">
        <v>532000</v>
      </c>
      <c r="S55" s="309" t="n">
        <v>37073</v>
      </c>
      <c r="T55" s="306" t="e">
        <f aca="false">HLOOKUP(S55,$F$30:$Q$34,2)</f>
        <v>#DIV/0!</v>
      </c>
    </row>
    <row r="56" customFormat="false" ht="11.25" hidden="false" customHeight="false" outlineLevel="0" collapsed="false">
      <c r="A56" s="199" t="n">
        <v>35602</v>
      </c>
      <c r="B56" s="192" t="n">
        <v>35602</v>
      </c>
      <c r="C56" s="308" t="n">
        <f aca="false">IF(B56&lt;&gt;"",MONTH(B56),0)</f>
        <v>6</v>
      </c>
      <c r="D56" s="3" t="n">
        <v>512000</v>
      </c>
      <c r="S56" s="309" t="n">
        <v>37104</v>
      </c>
      <c r="T56" s="306" t="e">
        <f aca="false">HLOOKUP(S56,$F$30:$Q$34,2)</f>
        <v>#DIV/0!</v>
      </c>
    </row>
    <row r="57" customFormat="false" ht="11.25" hidden="false" customHeight="false" outlineLevel="0" collapsed="false">
      <c r="A57" s="199" t="n">
        <v>35603</v>
      </c>
      <c r="B57" s="192" t="n">
        <v>35603</v>
      </c>
      <c r="C57" s="308" t="n">
        <f aca="false">IF(B57&lt;&gt;"",MONTH(B57),0)</f>
        <v>6</v>
      </c>
      <c r="D57" s="3" t="n">
        <v>504000</v>
      </c>
      <c r="S57" s="309" t="n">
        <v>37135</v>
      </c>
      <c r="T57" s="306" t="e">
        <f aca="false">HLOOKUP(S57,$F$30:$Q$34,2)</f>
        <v>#DIV/0!</v>
      </c>
    </row>
    <row r="58" customFormat="false" ht="11.25" hidden="false" customHeight="false" outlineLevel="0" collapsed="false">
      <c r="A58" s="199" t="n">
        <v>35604</v>
      </c>
      <c r="B58" s="192" t="n">
        <v>35604</v>
      </c>
      <c r="C58" s="308" t="n">
        <f aca="false">IF(B58&lt;&gt;"",MONTH(B58),0)</f>
        <v>6</v>
      </c>
      <c r="D58" s="3" t="n">
        <v>523000</v>
      </c>
      <c r="S58" s="309" t="n">
        <v>37165</v>
      </c>
      <c r="T58" s="306" t="e">
        <f aca="false">HLOOKUP(S58,$F$30:$Q$34,2)</f>
        <v>#DIV/0!</v>
      </c>
    </row>
    <row r="59" customFormat="false" ht="11.25" hidden="false" customHeight="false" outlineLevel="0" collapsed="false">
      <c r="A59" s="199" t="n">
        <v>35605</v>
      </c>
      <c r="B59" s="192" t="n">
        <v>35605</v>
      </c>
      <c r="C59" s="308" t="n">
        <f aca="false">IF(B59&lt;&gt;"",MONTH(B59),0)</f>
        <v>6</v>
      </c>
      <c r="D59" s="3" t="n">
        <v>529000</v>
      </c>
      <c r="S59" s="309" t="n">
        <v>37196</v>
      </c>
      <c r="T59" s="306" t="e">
        <f aca="false">HLOOKUP(S59,$F$30:$Q$34,2)</f>
        <v>#DIV/0!</v>
      </c>
    </row>
    <row r="60" customFormat="false" ht="11.25" hidden="false" customHeight="false" outlineLevel="0" collapsed="false">
      <c r="A60" s="199" t="n">
        <v>35606</v>
      </c>
      <c r="B60" s="192" t="n">
        <v>35606</v>
      </c>
      <c r="C60" s="308" t="n">
        <f aca="false">IF(B60&lt;&gt;"",MONTH(B60),0)</f>
        <v>6</v>
      </c>
      <c r="D60" s="3" t="n">
        <v>531000</v>
      </c>
      <c r="S60" s="309" t="n">
        <v>37226</v>
      </c>
      <c r="T60" s="306" t="e">
        <f aca="false">HLOOKUP(S60,$F$30:$Q$34,2)</f>
        <v>#DIV/0!</v>
      </c>
    </row>
    <row r="61" customFormat="false" ht="11.25" hidden="false" customHeight="false" outlineLevel="0" collapsed="false">
      <c r="A61" s="199" t="n">
        <v>35607</v>
      </c>
      <c r="B61" s="192" t="n">
        <v>35607</v>
      </c>
      <c r="C61" s="308" t="n">
        <f aca="false">IF(B61&lt;&gt;"",MONTH(B61),0)</f>
        <v>6</v>
      </c>
      <c r="D61" s="3" t="n">
        <v>526000</v>
      </c>
      <c r="S61" s="309" t="n">
        <v>37257</v>
      </c>
    </row>
    <row r="62" customFormat="false" ht="11.25" hidden="false" customHeight="false" outlineLevel="0" collapsed="false">
      <c r="A62" s="199" t="n">
        <v>35608</v>
      </c>
      <c r="B62" s="192" t="n">
        <v>35608</v>
      </c>
      <c r="C62" s="308" t="n">
        <f aca="false">IF(B62&lt;&gt;"",MONTH(B62),0)</f>
        <v>6</v>
      </c>
      <c r="D62" s="3" t="n">
        <v>526000</v>
      </c>
      <c r="S62" s="309" t="n">
        <v>37288</v>
      </c>
    </row>
    <row r="63" customFormat="false" ht="11.25" hidden="false" customHeight="false" outlineLevel="0" collapsed="false">
      <c r="A63" s="199" t="n">
        <v>35609</v>
      </c>
      <c r="B63" s="192" t="n">
        <v>35609</v>
      </c>
      <c r="C63" s="308" t="n">
        <f aca="false">IF(B63&lt;&gt;"",MONTH(B63),0)</f>
        <v>6</v>
      </c>
      <c r="D63" s="3" t="n">
        <v>463000</v>
      </c>
      <c r="S63" s="309" t="n">
        <v>37316</v>
      </c>
    </row>
    <row r="64" customFormat="false" ht="11.25" hidden="false" customHeight="false" outlineLevel="0" collapsed="false">
      <c r="A64" s="199" t="n">
        <v>35610</v>
      </c>
      <c r="B64" s="192" t="n">
        <v>35610</v>
      </c>
      <c r="C64" s="308" t="n">
        <f aca="false">IF(B64&lt;&gt;"",MONTH(B64),0)</f>
        <v>6</v>
      </c>
      <c r="D64" s="3" t="n">
        <v>456000</v>
      </c>
      <c r="S64" s="309" t="n">
        <v>37347</v>
      </c>
    </row>
    <row r="65" customFormat="false" ht="11.25" hidden="false" customHeight="false" outlineLevel="0" collapsed="false">
      <c r="A65" s="199" t="n">
        <v>35611</v>
      </c>
      <c r="B65" s="192" t="n">
        <v>35611</v>
      </c>
      <c r="C65" s="308" t="n">
        <f aca="false">IF(B65&lt;&gt;"",MONTH(B65),0)</f>
        <v>6</v>
      </c>
      <c r="D65" s="3" t="n">
        <v>515000</v>
      </c>
      <c r="S65" s="309" t="n">
        <v>37377</v>
      </c>
    </row>
    <row r="66" customFormat="false" ht="11.25" hidden="false" customHeight="false" outlineLevel="0" collapsed="false">
      <c r="A66" s="199" t="n">
        <v>35612</v>
      </c>
      <c r="B66" s="192" t="n">
        <v>35612</v>
      </c>
      <c r="C66" s="308" t="n">
        <f aca="false">IF(B66&lt;&gt;"",MONTH(B66),0)</f>
        <v>7</v>
      </c>
      <c r="D66" s="3" t="n">
        <v>534000</v>
      </c>
      <c r="S66" s="309" t="n">
        <v>37408</v>
      </c>
    </row>
    <row r="67" customFormat="false" ht="11.25" hidden="false" customHeight="false" outlineLevel="0" collapsed="false">
      <c r="A67" s="199" t="n">
        <v>35613</v>
      </c>
      <c r="B67" s="192" t="n">
        <v>35613</v>
      </c>
      <c r="C67" s="308" t="n">
        <f aca="false">IF(B67&lt;&gt;"",MONTH(B67),0)</f>
        <v>7</v>
      </c>
      <c r="D67" s="3" t="n">
        <v>542000</v>
      </c>
      <c r="S67" s="309" t="n">
        <v>37438</v>
      </c>
    </row>
    <row r="68" customFormat="false" ht="11.25" hidden="false" customHeight="false" outlineLevel="0" collapsed="false">
      <c r="A68" s="199" t="n">
        <v>35614</v>
      </c>
      <c r="B68" s="192" t="n">
        <v>35614</v>
      </c>
      <c r="C68" s="308" t="n">
        <f aca="false">IF(B68&lt;&gt;"",MONTH(B68),0)</f>
        <v>7</v>
      </c>
      <c r="D68" s="3" t="n">
        <v>521000</v>
      </c>
      <c r="S68" s="309" t="n">
        <v>37469</v>
      </c>
    </row>
    <row r="69" customFormat="false" ht="11.25" hidden="false" customHeight="false" outlineLevel="0" collapsed="false">
      <c r="A69" s="199" t="n">
        <v>35615</v>
      </c>
      <c r="B69" s="192" t="n">
        <v>35615</v>
      </c>
      <c r="C69" s="308" t="n">
        <f aca="false">IF(B69&lt;&gt;"",MONTH(B69),0)</f>
        <v>7</v>
      </c>
      <c r="D69" s="3" t="n">
        <v>531000</v>
      </c>
      <c r="S69" s="309" t="n">
        <v>37500</v>
      </c>
    </row>
    <row r="70" customFormat="false" ht="11.25" hidden="false" customHeight="false" outlineLevel="0" collapsed="false">
      <c r="A70" s="199" t="n">
        <v>35616</v>
      </c>
      <c r="B70" s="192" t="n">
        <v>35616</v>
      </c>
      <c r="C70" s="308" t="n">
        <f aca="false">IF(B70&lt;&gt;"",MONTH(B70),0)</f>
        <v>7</v>
      </c>
      <c r="D70" s="3" t="n">
        <v>531000</v>
      </c>
      <c r="S70" s="309" t="n">
        <v>37530</v>
      </c>
    </row>
    <row r="71" customFormat="false" ht="11.25" hidden="false" customHeight="false" outlineLevel="0" collapsed="false">
      <c r="A71" s="199" t="n">
        <v>35617</v>
      </c>
      <c r="B71" s="192" t="n">
        <v>35617</v>
      </c>
      <c r="C71" s="308" t="n">
        <f aca="false">IF(B71&lt;&gt;"",MONTH(B71),0)</f>
        <v>7</v>
      </c>
      <c r="D71" s="3" t="n">
        <v>503000</v>
      </c>
      <c r="S71" s="309" t="n">
        <v>37561</v>
      </c>
    </row>
    <row r="72" customFormat="false" ht="11.25" hidden="false" customHeight="false" outlineLevel="0" collapsed="false">
      <c r="A72" s="199" t="n">
        <v>35618</v>
      </c>
      <c r="B72" s="192" t="n">
        <v>35618</v>
      </c>
      <c r="C72" s="308" t="n">
        <f aca="false">IF(B72&lt;&gt;"",MONTH(B72),0)</f>
        <v>7</v>
      </c>
      <c r="D72" s="3" t="n">
        <v>503000</v>
      </c>
      <c r="S72" s="309" t="n">
        <v>37591</v>
      </c>
    </row>
    <row r="73" customFormat="false" ht="11.25" hidden="false" customHeight="false" outlineLevel="0" collapsed="false">
      <c r="A73" s="199" t="n">
        <v>35619</v>
      </c>
      <c r="B73" s="192" t="n">
        <v>35619</v>
      </c>
      <c r="C73" s="308" t="n">
        <f aca="false">IF(B73&lt;&gt;"",MONTH(B73),0)</f>
        <v>7</v>
      </c>
      <c r="D73" s="3" t="n">
        <v>479000</v>
      </c>
      <c r="S73" s="309" t="n">
        <v>37622</v>
      </c>
    </row>
    <row r="74" customFormat="false" ht="11.25" hidden="false" customHeight="false" outlineLevel="0" collapsed="false">
      <c r="A74" s="199" t="n">
        <v>35620</v>
      </c>
      <c r="B74" s="192" t="n">
        <v>35620</v>
      </c>
      <c r="C74" s="308" t="n">
        <f aca="false">IF(B74&lt;&gt;"",MONTH(B74),0)</f>
        <v>7</v>
      </c>
      <c r="D74" s="3" t="n">
        <v>493000</v>
      </c>
      <c r="S74" s="309" t="n">
        <v>37653</v>
      </c>
    </row>
    <row r="75" customFormat="false" ht="11.25" hidden="false" customHeight="false" outlineLevel="0" collapsed="false">
      <c r="A75" s="199" t="n">
        <v>35621</v>
      </c>
      <c r="B75" s="192" t="n">
        <v>35621</v>
      </c>
      <c r="C75" s="308" t="n">
        <f aca="false">IF(B75&lt;&gt;"",MONTH(B75),0)</f>
        <v>7</v>
      </c>
      <c r="D75" s="3" t="n">
        <v>486000</v>
      </c>
      <c r="S75" s="309" t="n">
        <v>37681</v>
      </c>
    </row>
    <row r="76" customFormat="false" ht="11.25" hidden="false" customHeight="false" outlineLevel="0" collapsed="false">
      <c r="A76" s="199" t="n">
        <v>35622</v>
      </c>
      <c r="B76" s="192" t="n">
        <v>35622</v>
      </c>
      <c r="C76" s="308" t="n">
        <f aca="false">IF(B76&lt;&gt;"",MONTH(B76),0)</f>
        <v>7</v>
      </c>
      <c r="D76" s="3" t="n">
        <v>477000</v>
      </c>
    </row>
    <row r="77" customFormat="false" ht="11.25" hidden="false" customHeight="false" outlineLevel="0" collapsed="false">
      <c r="A77" s="199" t="n">
        <v>35623</v>
      </c>
      <c r="B77" s="192" t="n">
        <v>35623</v>
      </c>
      <c r="C77" s="308" t="n">
        <f aca="false">IF(B77&lt;&gt;"",MONTH(B77),0)</f>
        <v>7</v>
      </c>
      <c r="D77" s="3" t="n">
        <v>440000</v>
      </c>
    </row>
    <row r="78" customFormat="false" ht="11.25" hidden="false" customHeight="false" outlineLevel="0" collapsed="false">
      <c r="A78" s="199" t="n">
        <v>35624</v>
      </c>
      <c r="B78" s="192" t="n">
        <v>35624</v>
      </c>
      <c r="C78" s="308" t="n">
        <f aca="false">IF(B78&lt;&gt;"",MONTH(B78),0)</f>
        <v>7</v>
      </c>
      <c r="D78" s="3" t="n">
        <v>461000</v>
      </c>
    </row>
    <row r="79" customFormat="false" ht="11.25" hidden="false" customHeight="false" outlineLevel="0" collapsed="false">
      <c r="A79" s="199" t="n">
        <v>35625</v>
      </c>
      <c r="B79" s="192" t="n">
        <v>35625</v>
      </c>
      <c r="C79" s="308" t="n">
        <f aca="false">IF(B79&lt;&gt;"",MONTH(B79),0)</f>
        <v>7</v>
      </c>
      <c r="D79" s="3" t="n">
        <v>443000</v>
      </c>
    </row>
    <row r="80" customFormat="false" ht="11.25" hidden="false" customHeight="false" outlineLevel="0" collapsed="false">
      <c r="A80" s="199" t="n">
        <v>35626</v>
      </c>
      <c r="B80" s="192" t="n">
        <v>35626</v>
      </c>
      <c r="C80" s="308" t="n">
        <f aca="false">IF(B80&lt;&gt;"",MONTH(B80),0)</f>
        <v>7</v>
      </c>
      <c r="D80" s="3" t="n">
        <v>503000</v>
      </c>
    </row>
    <row r="81" customFormat="false" ht="11.25" hidden="false" customHeight="false" outlineLevel="0" collapsed="false">
      <c r="A81" s="199" t="n">
        <v>35627</v>
      </c>
      <c r="B81" s="192" t="n">
        <v>35627</v>
      </c>
      <c r="C81" s="308" t="n">
        <f aca="false">IF(B81&lt;&gt;"",MONTH(B81),0)</f>
        <v>7</v>
      </c>
      <c r="D81" s="3" t="n">
        <v>471000</v>
      </c>
    </row>
    <row r="82" customFormat="false" ht="11.25" hidden="false" customHeight="false" outlineLevel="0" collapsed="false">
      <c r="A82" s="199" t="n">
        <v>35628</v>
      </c>
      <c r="B82" s="192" t="n">
        <v>35628</v>
      </c>
      <c r="C82" s="308" t="n">
        <f aca="false">IF(B82&lt;&gt;"",MONTH(B82),0)</f>
        <v>7</v>
      </c>
      <c r="D82" s="3" t="n">
        <v>471000</v>
      </c>
    </row>
    <row r="83" customFormat="false" ht="11.25" hidden="false" customHeight="false" outlineLevel="0" collapsed="false">
      <c r="A83" s="199" t="n">
        <v>35629</v>
      </c>
      <c r="B83" s="192" t="n">
        <v>35629</v>
      </c>
      <c r="C83" s="308" t="n">
        <f aca="false">IF(B83&lt;&gt;"",MONTH(B83),0)</f>
        <v>7</v>
      </c>
      <c r="D83" s="3" t="n">
        <v>450000</v>
      </c>
    </row>
    <row r="84" customFormat="false" ht="11.25" hidden="false" customHeight="false" outlineLevel="0" collapsed="false">
      <c r="A84" s="199" t="n">
        <v>35630</v>
      </c>
      <c r="B84" s="192" t="n">
        <v>35630</v>
      </c>
      <c r="C84" s="308" t="n">
        <f aca="false">IF(B84&lt;&gt;"",MONTH(B84),0)</f>
        <v>7</v>
      </c>
      <c r="D84" s="3" t="n">
        <v>423000</v>
      </c>
    </row>
    <row r="85" customFormat="false" ht="11.25" hidden="false" customHeight="false" outlineLevel="0" collapsed="false">
      <c r="A85" s="199" t="n">
        <v>35631</v>
      </c>
      <c r="B85" s="192" t="n">
        <v>35631</v>
      </c>
      <c r="C85" s="308" t="n">
        <f aca="false">IF(B85&lt;&gt;"",MONTH(B85),0)</f>
        <v>7</v>
      </c>
      <c r="D85" s="3" t="n">
        <v>424000</v>
      </c>
    </row>
    <row r="86" customFormat="false" ht="11.25" hidden="false" customHeight="false" outlineLevel="0" collapsed="false">
      <c r="A86" s="199" t="n">
        <v>35632</v>
      </c>
      <c r="B86" s="192" t="n">
        <v>35632</v>
      </c>
      <c r="C86" s="308" t="n">
        <f aca="false">IF(B86&lt;&gt;"",MONTH(B86),0)</f>
        <v>7</v>
      </c>
      <c r="D86" s="3" t="n">
        <v>436000</v>
      </c>
    </row>
    <row r="87" customFormat="false" ht="11.25" hidden="false" customHeight="false" outlineLevel="0" collapsed="false">
      <c r="A87" s="199" t="n">
        <v>35633</v>
      </c>
      <c r="B87" s="192" t="n">
        <v>35633</v>
      </c>
      <c r="C87" s="308" t="n">
        <f aca="false">IF(B87&lt;&gt;"",MONTH(B87),0)</f>
        <v>7</v>
      </c>
      <c r="D87" s="3" t="n">
        <v>438000</v>
      </c>
    </row>
    <row r="88" customFormat="false" ht="11.25" hidden="false" customHeight="false" outlineLevel="0" collapsed="false">
      <c r="A88" s="199" t="n">
        <v>35634</v>
      </c>
      <c r="B88" s="192" t="n">
        <v>35634</v>
      </c>
      <c r="C88" s="308" t="n">
        <f aca="false">IF(B88&lt;&gt;"",MONTH(B88),0)</f>
        <v>7</v>
      </c>
      <c r="D88" s="3" t="n">
        <v>424000</v>
      </c>
    </row>
    <row r="89" customFormat="false" ht="11.25" hidden="false" customHeight="false" outlineLevel="0" collapsed="false">
      <c r="A89" s="199" t="n">
        <v>35635</v>
      </c>
      <c r="B89" s="192" t="n">
        <v>35635</v>
      </c>
      <c r="C89" s="308" t="n">
        <f aca="false">IF(B89&lt;&gt;"",MONTH(B89),0)</f>
        <v>7</v>
      </c>
      <c r="D89" s="3" t="n">
        <v>441000</v>
      </c>
    </row>
    <row r="90" customFormat="false" ht="11.25" hidden="false" customHeight="false" outlineLevel="0" collapsed="false">
      <c r="A90" s="199" t="n">
        <v>35636</v>
      </c>
      <c r="B90" s="192" t="n">
        <v>35636</v>
      </c>
      <c r="C90" s="308" t="n">
        <f aca="false">IF(B90&lt;&gt;"",MONTH(B90),0)</f>
        <v>7</v>
      </c>
      <c r="D90" s="3" t="n">
        <v>448000</v>
      </c>
    </row>
    <row r="91" customFormat="false" ht="11.25" hidden="false" customHeight="false" outlineLevel="0" collapsed="false">
      <c r="A91" s="199" t="n">
        <v>35637</v>
      </c>
      <c r="B91" s="192" t="n">
        <v>35637</v>
      </c>
      <c r="C91" s="308" t="n">
        <f aca="false">IF(B91&lt;&gt;"",MONTH(B91),0)</f>
        <v>7</v>
      </c>
      <c r="D91" s="3" t="n">
        <v>451000</v>
      </c>
    </row>
    <row r="92" customFormat="false" ht="11.25" hidden="false" customHeight="false" outlineLevel="0" collapsed="false">
      <c r="A92" s="199" t="n">
        <v>35638</v>
      </c>
      <c r="B92" s="192" t="n">
        <v>35638</v>
      </c>
      <c r="C92" s="308" t="n">
        <f aca="false">IF(B92&lt;&gt;"",MONTH(B92),0)</f>
        <v>7</v>
      </c>
      <c r="D92" s="3" t="n">
        <v>468000</v>
      </c>
    </row>
    <row r="93" customFormat="false" ht="11.25" hidden="false" customHeight="false" outlineLevel="0" collapsed="false">
      <c r="A93" s="199" t="n">
        <v>35639</v>
      </c>
      <c r="B93" s="192" t="n">
        <v>35639</v>
      </c>
      <c r="C93" s="308" t="n">
        <f aca="false">IF(B93&lt;&gt;"",MONTH(B93),0)</f>
        <v>7</v>
      </c>
      <c r="D93" s="3" t="n">
        <v>521000</v>
      </c>
    </row>
    <row r="94" customFormat="false" ht="11.25" hidden="false" customHeight="false" outlineLevel="0" collapsed="false">
      <c r="A94" s="199" t="n">
        <v>35640</v>
      </c>
      <c r="B94" s="192" t="n">
        <v>35640</v>
      </c>
      <c r="C94" s="308" t="n">
        <f aca="false">IF(B94&lt;&gt;"",MONTH(B94),0)</f>
        <v>7</v>
      </c>
      <c r="D94" s="3" t="n">
        <v>516000</v>
      </c>
    </row>
    <row r="95" customFormat="false" ht="11.25" hidden="false" customHeight="false" outlineLevel="0" collapsed="false">
      <c r="A95" s="199" t="n">
        <v>35641</v>
      </c>
      <c r="B95" s="192" t="n">
        <v>35641</v>
      </c>
      <c r="C95" s="308" t="n">
        <f aca="false">IF(B95&lt;&gt;"",MONTH(B95),0)</f>
        <v>7</v>
      </c>
      <c r="D95" s="3" t="n">
        <v>529000</v>
      </c>
    </row>
    <row r="96" customFormat="false" ht="11.25" hidden="false" customHeight="false" outlineLevel="0" collapsed="false">
      <c r="A96" s="199" t="n">
        <v>35642</v>
      </c>
      <c r="B96" s="192" t="n">
        <v>35642</v>
      </c>
      <c r="C96" s="308" t="n">
        <f aca="false">IF(B96&lt;&gt;"",MONTH(B96),0)</f>
        <v>7</v>
      </c>
      <c r="D96" s="3" t="n">
        <v>495000</v>
      </c>
    </row>
    <row r="97" customFormat="false" ht="11.25" hidden="false" customHeight="false" outlineLevel="0" collapsed="false">
      <c r="A97" s="199" t="n">
        <v>35643</v>
      </c>
      <c r="B97" s="192" t="n">
        <v>35643</v>
      </c>
      <c r="C97" s="308" t="n">
        <f aca="false">IF(B97&lt;&gt;"",MONTH(B97),0)</f>
        <v>8</v>
      </c>
      <c r="D97" s="3" t="n">
        <v>525000</v>
      </c>
    </row>
    <row r="98" customFormat="false" ht="11.25" hidden="false" customHeight="false" outlineLevel="0" collapsed="false">
      <c r="A98" s="199" t="n">
        <v>35644</v>
      </c>
      <c r="B98" s="192" t="n">
        <v>35644</v>
      </c>
      <c r="C98" s="308" t="n">
        <f aca="false">IF(B98&lt;&gt;"",MONTH(B98),0)</f>
        <v>8</v>
      </c>
      <c r="D98" s="3" t="n">
        <v>511000</v>
      </c>
    </row>
    <row r="99" customFormat="false" ht="11.25" hidden="false" customHeight="false" outlineLevel="0" collapsed="false">
      <c r="A99" s="199" t="n">
        <v>35645</v>
      </c>
      <c r="B99" s="192" t="n">
        <v>35645</v>
      </c>
      <c r="C99" s="308" t="n">
        <f aca="false">IF(B99&lt;&gt;"",MONTH(B99),0)</f>
        <v>8</v>
      </c>
      <c r="D99" s="3" t="n">
        <v>501000</v>
      </c>
    </row>
    <row r="100" customFormat="false" ht="11.25" hidden="false" customHeight="false" outlineLevel="0" collapsed="false">
      <c r="A100" s="199" t="n">
        <v>35646</v>
      </c>
      <c r="B100" s="192" t="n">
        <v>35646</v>
      </c>
      <c r="C100" s="308" t="n">
        <f aca="false">IF(B100&lt;&gt;"",MONTH(B100),0)</f>
        <v>8</v>
      </c>
      <c r="D100" s="3" t="n">
        <v>499000</v>
      </c>
    </row>
    <row r="101" customFormat="false" ht="11.25" hidden="false" customHeight="false" outlineLevel="0" collapsed="false">
      <c r="A101" s="199" t="n">
        <v>35647</v>
      </c>
      <c r="B101" s="192" t="n">
        <v>35647</v>
      </c>
      <c r="C101" s="308" t="n">
        <f aca="false">IF(B101&lt;&gt;"",MONTH(B101),0)</f>
        <v>8</v>
      </c>
      <c r="D101" s="3" t="n">
        <v>392000</v>
      </c>
    </row>
    <row r="102" customFormat="false" ht="11.25" hidden="false" customHeight="false" outlineLevel="0" collapsed="false">
      <c r="A102" s="199" t="n">
        <v>35648</v>
      </c>
      <c r="B102" s="192" t="n">
        <v>35648</v>
      </c>
      <c r="C102" s="308" t="n">
        <f aca="false">IF(B102&lt;&gt;"",MONTH(B102),0)</f>
        <v>8</v>
      </c>
      <c r="D102" s="3" t="n">
        <v>519000</v>
      </c>
    </row>
    <row r="103" customFormat="false" ht="11.25" hidden="false" customHeight="false" outlineLevel="0" collapsed="false">
      <c r="A103" s="199" t="n">
        <v>35649</v>
      </c>
      <c r="B103" s="192" t="n">
        <v>35649</v>
      </c>
      <c r="C103" s="308" t="n">
        <f aca="false">IF(B103&lt;&gt;"",MONTH(B103),0)</f>
        <v>8</v>
      </c>
      <c r="D103" s="3" t="n">
        <v>504000</v>
      </c>
    </row>
    <row r="104" customFormat="false" ht="11.25" hidden="false" customHeight="false" outlineLevel="0" collapsed="false">
      <c r="A104" s="199" t="n">
        <v>35650</v>
      </c>
      <c r="B104" s="192" t="n">
        <v>35650</v>
      </c>
      <c r="C104" s="308" t="n">
        <f aca="false">IF(B104&lt;&gt;"",MONTH(B104),0)</f>
        <v>8</v>
      </c>
      <c r="D104" s="3" t="n">
        <v>525000</v>
      </c>
    </row>
    <row r="105" customFormat="false" ht="11.25" hidden="false" customHeight="false" outlineLevel="0" collapsed="false">
      <c r="A105" s="199" t="n">
        <v>35651</v>
      </c>
      <c r="B105" s="192" t="n">
        <v>35651</v>
      </c>
      <c r="C105" s="308" t="n">
        <f aca="false">IF(B105&lt;&gt;"",MONTH(B105),0)</f>
        <v>8</v>
      </c>
      <c r="D105" s="3" t="n">
        <v>522000</v>
      </c>
    </row>
    <row r="106" customFormat="false" ht="11.25" hidden="false" customHeight="false" outlineLevel="0" collapsed="false">
      <c r="A106" s="199" t="n">
        <v>35652</v>
      </c>
      <c r="B106" s="192" t="n">
        <v>35652</v>
      </c>
      <c r="C106" s="308" t="n">
        <f aca="false">IF(B106&lt;&gt;"",MONTH(B106),0)</f>
        <v>8</v>
      </c>
      <c r="D106" s="3" t="n">
        <v>517000</v>
      </c>
    </row>
    <row r="107" customFormat="false" ht="11.25" hidden="false" customHeight="false" outlineLevel="0" collapsed="false">
      <c r="A107" s="199" t="n">
        <v>35653</v>
      </c>
      <c r="B107" s="192" t="n">
        <v>35653</v>
      </c>
      <c r="C107" s="308" t="n">
        <f aca="false">IF(B107&lt;&gt;"",MONTH(B107),0)</f>
        <v>8</v>
      </c>
      <c r="D107" s="3" t="n">
        <v>524000</v>
      </c>
    </row>
    <row r="108" customFormat="false" ht="11.25" hidden="false" customHeight="false" outlineLevel="0" collapsed="false">
      <c r="A108" s="199" t="n">
        <v>35654</v>
      </c>
      <c r="B108" s="192" t="n">
        <v>35654</v>
      </c>
      <c r="C108" s="308" t="n">
        <f aca="false">IF(B108&lt;&gt;"",MONTH(B108),0)</f>
        <v>8</v>
      </c>
      <c r="D108" s="3" t="n">
        <v>529000</v>
      </c>
    </row>
    <row r="109" customFormat="false" ht="11.25" hidden="false" customHeight="false" outlineLevel="0" collapsed="false">
      <c r="A109" s="199" t="n">
        <v>35655</v>
      </c>
      <c r="B109" s="192" t="n">
        <v>35655</v>
      </c>
      <c r="C109" s="308" t="n">
        <f aca="false">IF(B109&lt;&gt;"",MONTH(B109),0)</f>
        <v>8</v>
      </c>
      <c r="D109" s="3" t="n">
        <v>516000</v>
      </c>
    </row>
    <row r="110" customFormat="false" ht="11.25" hidden="false" customHeight="false" outlineLevel="0" collapsed="false">
      <c r="A110" s="199" t="n">
        <v>35656</v>
      </c>
      <c r="B110" s="192" t="n">
        <v>35656</v>
      </c>
      <c r="C110" s="308" t="n">
        <f aca="false">IF(B110&lt;&gt;"",MONTH(B110),0)</f>
        <v>8</v>
      </c>
      <c r="D110" s="3" t="n">
        <v>503000</v>
      </c>
    </row>
    <row r="111" customFormat="false" ht="11.25" hidden="false" customHeight="false" outlineLevel="0" collapsed="false">
      <c r="A111" s="199" t="n">
        <v>35657</v>
      </c>
      <c r="B111" s="192" t="n">
        <v>35657</v>
      </c>
      <c r="C111" s="308" t="n">
        <f aca="false">IF(B111&lt;&gt;"",MONTH(B111),0)</f>
        <v>8</v>
      </c>
      <c r="D111" s="3" t="n">
        <v>520000</v>
      </c>
    </row>
    <row r="112" customFormat="false" ht="11.25" hidden="false" customHeight="false" outlineLevel="0" collapsed="false">
      <c r="A112" s="199" t="n">
        <v>35658</v>
      </c>
      <c r="B112" s="192" t="n">
        <v>35658</v>
      </c>
      <c r="C112" s="308" t="n">
        <f aca="false">IF(B112&lt;&gt;"",MONTH(B112),0)</f>
        <v>8</v>
      </c>
      <c r="D112" s="3" t="n">
        <v>523000</v>
      </c>
    </row>
    <row r="113" customFormat="false" ht="11.25" hidden="false" customHeight="false" outlineLevel="0" collapsed="false">
      <c r="A113" s="199" t="n">
        <v>35659</v>
      </c>
      <c r="B113" s="192" t="n">
        <v>35659</v>
      </c>
      <c r="C113" s="308" t="n">
        <f aca="false">IF(B113&lt;&gt;"",MONTH(B113),0)</f>
        <v>8</v>
      </c>
      <c r="D113" s="3" t="n">
        <v>525000</v>
      </c>
    </row>
    <row r="114" customFormat="false" ht="11.25" hidden="false" customHeight="false" outlineLevel="0" collapsed="false">
      <c r="A114" s="199" t="n">
        <v>35660</v>
      </c>
      <c r="B114" s="192" t="n">
        <v>35660</v>
      </c>
      <c r="C114" s="308" t="n">
        <f aca="false">IF(B114&lt;&gt;"",MONTH(B114),0)</f>
        <v>8</v>
      </c>
      <c r="D114" s="3" t="n">
        <v>521000</v>
      </c>
    </row>
    <row r="115" customFormat="false" ht="11.25" hidden="false" customHeight="false" outlineLevel="0" collapsed="false">
      <c r="A115" s="199" t="n">
        <v>35661</v>
      </c>
      <c r="B115" s="192" t="n">
        <v>35661</v>
      </c>
      <c r="C115" s="308" t="n">
        <f aca="false">IF(B115&lt;&gt;"",MONTH(B115),0)</f>
        <v>8</v>
      </c>
      <c r="D115" s="3" t="n">
        <v>500000</v>
      </c>
    </row>
    <row r="116" customFormat="false" ht="11.25" hidden="false" customHeight="false" outlineLevel="0" collapsed="false">
      <c r="A116" s="199" t="n">
        <v>35662</v>
      </c>
      <c r="B116" s="192" t="n">
        <v>35662</v>
      </c>
      <c r="C116" s="308" t="n">
        <f aca="false">IF(B116&lt;&gt;"",MONTH(B116),0)</f>
        <v>8</v>
      </c>
      <c r="D116" s="3" t="n">
        <v>514000</v>
      </c>
    </row>
    <row r="117" customFormat="false" ht="11.25" hidden="false" customHeight="false" outlineLevel="0" collapsed="false">
      <c r="A117" s="199" t="n">
        <v>35663</v>
      </c>
      <c r="B117" s="192" t="n">
        <v>35663</v>
      </c>
      <c r="C117" s="308" t="n">
        <f aca="false">IF(B117&lt;&gt;"",MONTH(B117),0)</f>
        <v>8</v>
      </c>
      <c r="D117" s="3" t="n">
        <v>494000</v>
      </c>
    </row>
    <row r="118" customFormat="false" ht="11.25" hidden="false" customHeight="false" outlineLevel="0" collapsed="false">
      <c r="A118" s="199" t="n">
        <v>35664</v>
      </c>
      <c r="B118" s="192" t="n">
        <v>35664</v>
      </c>
      <c r="C118" s="308" t="n">
        <f aca="false">IF(B118&lt;&gt;"",MONTH(B118),0)</f>
        <v>8</v>
      </c>
      <c r="D118" s="3" t="n">
        <v>511000</v>
      </c>
    </row>
    <row r="119" customFormat="false" ht="11.25" hidden="false" customHeight="false" outlineLevel="0" collapsed="false">
      <c r="A119" s="199" t="n">
        <v>35665</v>
      </c>
      <c r="B119" s="192" t="n">
        <v>35665</v>
      </c>
      <c r="C119" s="308" t="n">
        <f aca="false">IF(B119&lt;&gt;"",MONTH(B119),0)</f>
        <v>8</v>
      </c>
      <c r="D119" s="3" t="n">
        <v>524000</v>
      </c>
    </row>
    <row r="120" customFormat="false" ht="11.25" hidden="false" customHeight="false" outlineLevel="0" collapsed="false">
      <c r="A120" s="199" t="n">
        <v>35666</v>
      </c>
      <c r="B120" s="192" t="n">
        <v>35666</v>
      </c>
      <c r="C120" s="308" t="n">
        <f aca="false">IF(B120&lt;&gt;"",MONTH(B120),0)</f>
        <v>8</v>
      </c>
      <c r="D120" s="3" t="n">
        <v>525000</v>
      </c>
    </row>
    <row r="121" customFormat="false" ht="11.25" hidden="false" customHeight="false" outlineLevel="0" collapsed="false">
      <c r="A121" s="199" t="n">
        <v>35667</v>
      </c>
      <c r="B121" s="192" t="n">
        <v>35667</v>
      </c>
      <c r="C121" s="308" t="n">
        <f aca="false">IF(B121&lt;&gt;"",MONTH(B121),0)</f>
        <v>8</v>
      </c>
      <c r="D121" s="3" t="n">
        <v>533000</v>
      </c>
    </row>
    <row r="122" customFormat="false" ht="11.25" hidden="false" customHeight="false" outlineLevel="0" collapsed="false">
      <c r="A122" s="199" t="n">
        <v>35668</v>
      </c>
      <c r="B122" s="192" t="n">
        <v>35668</v>
      </c>
      <c r="C122" s="308" t="n">
        <f aca="false">IF(B122&lt;&gt;"",MONTH(B122),0)</f>
        <v>8</v>
      </c>
      <c r="D122" s="3" t="n">
        <v>523000</v>
      </c>
    </row>
    <row r="123" customFormat="false" ht="11.25" hidden="false" customHeight="false" outlineLevel="0" collapsed="false">
      <c r="A123" s="199" t="n">
        <v>35669</v>
      </c>
      <c r="B123" s="192" t="n">
        <v>35669</v>
      </c>
      <c r="C123" s="308" t="n">
        <f aca="false">IF(B123&lt;&gt;"",MONTH(B123),0)</f>
        <v>8</v>
      </c>
      <c r="D123" s="3" t="n">
        <v>521000</v>
      </c>
    </row>
    <row r="124" customFormat="false" ht="11.25" hidden="false" customHeight="false" outlineLevel="0" collapsed="false">
      <c r="A124" s="199" t="n">
        <v>35670</v>
      </c>
      <c r="B124" s="192" t="n">
        <v>35670</v>
      </c>
      <c r="C124" s="308" t="n">
        <f aca="false">IF(B124&lt;&gt;"",MONTH(B124),0)</f>
        <v>8</v>
      </c>
      <c r="D124" s="3" t="n">
        <v>528000</v>
      </c>
    </row>
    <row r="125" customFormat="false" ht="11.25" hidden="false" customHeight="false" outlineLevel="0" collapsed="false">
      <c r="A125" s="199" t="n">
        <v>35671</v>
      </c>
      <c r="B125" s="192" t="n">
        <v>35671</v>
      </c>
      <c r="C125" s="308" t="n">
        <f aca="false">IF(B125&lt;&gt;"",MONTH(B125),0)</f>
        <v>8</v>
      </c>
      <c r="D125" s="3" t="n">
        <v>522000</v>
      </c>
    </row>
    <row r="126" customFormat="false" ht="11.25" hidden="false" customHeight="false" outlineLevel="0" collapsed="false">
      <c r="A126" s="199" t="n">
        <v>35672</v>
      </c>
      <c r="B126" s="192" t="n">
        <v>35672</v>
      </c>
      <c r="C126" s="308" t="n">
        <f aca="false">IF(B126&lt;&gt;"",MONTH(B126),0)</f>
        <v>8</v>
      </c>
      <c r="D126" s="3" t="n">
        <v>530000</v>
      </c>
    </row>
    <row r="127" customFormat="false" ht="11.25" hidden="false" customHeight="false" outlineLevel="0" collapsed="false">
      <c r="A127" s="199" t="n">
        <v>35673</v>
      </c>
      <c r="B127" s="192" t="n">
        <v>35673</v>
      </c>
      <c r="C127" s="308" t="n">
        <f aca="false">IF(B127&lt;&gt;"",MONTH(B127),0)</f>
        <v>8</v>
      </c>
      <c r="D127" s="3" t="n">
        <v>534000</v>
      </c>
    </row>
    <row r="128" customFormat="false" ht="11.25" hidden="false" customHeight="false" outlineLevel="0" collapsed="false">
      <c r="A128" s="199" t="n">
        <v>35674</v>
      </c>
      <c r="B128" s="192" t="n">
        <v>35674</v>
      </c>
      <c r="C128" s="308" t="n">
        <f aca="false">IF(B128&lt;&gt;"",MONTH(B128),0)</f>
        <v>9</v>
      </c>
      <c r="D128" s="3" t="n">
        <v>527000</v>
      </c>
    </row>
    <row r="129" customFormat="false" ht="11.25" hidden="false" customHeight="false" outlineLevel="0" collapsed="false">
      <c r="A129" s="199" t="n">
        <v>35675</v>
      </c>
      <c r="B129" s="192" t="n">
        <v>35675</v>
      </c>
      <c r="C129" s="308" t="n">
        <f aca="false">IF(B129&lt;&gt;"",MONTH(B129),0)</f>
        <v>9</v>
      </c>
      <c r="D129" s="3" t="n">
        <v>516000</v>
      </c>
    </row>
    <row r="130" customFormat="false" ht="11.25" hidden="false" customHeight="false" outlineLevel="0" collapsed="false">
      <c r="A130" s="199" t="n">
        <v>35676</v>
      </c>
      <c r="B130" s="192" t="n">
        <v>35676</v>
      </c>
      <c r="C130" s="308" t="n">
        <f aca="false">IF(B130&lt;&gt;"",MONTH(B130),0)</f>
        <v>9</v>
      </c>
      <c r="D130" s="3" t="n">
        <v>503000</v>
      </c>
    </row>
    <row r="131" customFormat="false" ht="11.25" hidden="false" customHeight="false" outlineLevel="0" collapsed="false">
      <c r="A131" s="199" t="n">
        <v>35677</v>
      </c>
      <c r="B131" s="192" t="n">
        <v>35677</v>
      </c>
      <c r="C131" s="308" t="n">
        <f aca="false">IF(B131&lt;&gt;"",MONTH(B131),0)</f>
        <v>9</v>
      </c>
      <c r="D131" s="3" t="n">
        <v>502000</v>
      </c>
    </row>
    <row r="132" customFormat="false" ht="11.25" hidden="false" customHeight="false" outlineLevel="0" collapsed="false">
      <c r="A132" s="199" t="n">
        <v>35678</v>
      </c>
      <c r="B132" s="192" t="n">
        <v>35678</v>
      </c>
      <c r="C132" s="308" t="n">
        <f aca="false">IF(B132&lt;&gt;"",MONTH(B132),0)</f>
        <v>9</v>
      </c>
      <c r="D132" s="3" t="n">
        <v>513000</v>
      </c>
    </row>
    <row r="133" customFormat="false" ht="11.25" hidden="false" customHeight="false" outlineLevel="0" collapsed="false">
      <c r="A133" s="199" t="n">
        <v>35679</v>
      </c>
      <c r="B133" s="192" t="n">
        <v>35679</v>
      </c>
      <c r="C133" s="308" t="n">
        <f aca="false">IF(B133&lt;&gt;"",MONTH(B133),0)</f>
        <v>9</v>
      </c>
      <c r="D133" s="3" t="n">
        <v>522000</v>
      </c>
    </row>
    <row r="134" customFormat="false" ht="11.25" hidden="false" customHeight="false" outlineLevel="0" collapsed="false">
      <c r="A134" s="199" t="n">
        <v>35680</v>
      </c>
      <c r="B134" s="192" t="n">
        <v>35680</v>
      </c>
      <c r="C134" s="308" t="n">
        <f aca="false">IF(B134&lt;&gt;"",MONTH(B134),0)</f>
        <v>9</v>
      </c>
      <c r="D134" s="3" t="n">
        <v>531000</v>
      </c>
    </row>
    <row r="135" customFormat="false" ht="11.25" hidden="false" customHeight="false" outlineLevel="0" collapsed="false">
      <c r="A135" s="199" t="n">
        <v>35681</v>
      </c>
      <c r="B135" s="192" t="n">
        <v>35681</v>
      </c>
      <c r="C135" s="308" t="n">
        <f aca="false">IF(B135&lt;&gt;"",MONTH(B135),0)</f>
        <v>9</v>
      </c>
      <c r="D135" s="3" t="n">
        <v>523000</v>
      </c>
    </row>
    <row r="136" customFormat="false" ht="11.25" hidden="false" customHeight="false" outlineLevel="0" collapsed="false">
      <c r="A136" s="199" t="n">
        <v>35682</v>
      </c>
      <c r="B136" s="192" t="n">
        <v>35682</v>
      </c>
      <c r="C136" s="308" t="n">
        <f aca="false">IF(B136&lt;&gt;"",MONTH(B136),0)</f>
        <v>9</v>
      </c>
      <c r="D136" s="3" t="n">
        <v>518000</v>
      </c>
    </row>
    <row r="137" customFormat="false" ht="11.25" hidden="false" customHeight="false" outlineLevel="0" collapsed="false">
      <c r="A137" s="199" t="n">
        <v>35683</v>
      </c>
      <c r="B137" s="192" t="n">
        <v>35683</v>
      </c>
      <c r="C137" s="308" t="n">
        <f aca="false">IF(B137&lt;&gt;"",MONTH(B137),0)</f>
        <v>9</v>
      </c>
      <c r="D137" s="3" t="n">
        <v>504000</v>
      </c>
    </row>
    <row r="138" customFormat="false" ht="11.25" hidden="false" customHeight="false" outlineLevel="0" collapsed="false">
      <c r="A138" s="199" t="n">
        <v>35684</v>
      </c>
      <c r="B138" s="192" t="n">
        <v>35684</v>
      </c>
      <c r="C138" s="308" t="n">
        <f aca="false">IF(B138&lt;&gt;"",MONTH(B138),0)</f>
        <v>9</v>
      </c>
      <c r="D138" s="3" t="n">
        <v>492000</v>
      </c>
    </row>
    <row r="139" customFormat="false" ht="11.25" hidden="false" customHeight="false" outlineLevel="0" collapsed="false">
      <c r="A139" s="199" t="n">
        <v>35685</v>
      </c>
      <c r="B139" s="192" t="n">
        <v>35685</v>
      </c>
      <c r="C139" s="308" t="n">
        <f aca="false">IF(B139&lt;&gt;"",MONTH(B139),0)</f>
        <v>9</v>
      </c>
      <c r="D139" s="3" t="n">
        <v>496000</v>
      </c>
    </row>
    <row r="140" customFormat="false" ht="11.25" hidden="false" customHeight="false" outlineLevel="0" collapsed="false">
      <c r="A140" s="199" t="n">
        <v>35686</v>
      </c>
      <c r="B140" s="192" t="n">
        <v>35686</v>
      </c>
      <c r="C140" s="308" t="n">
        <f aca="false">IF(B140&lt;&gt;"",MONTH(B140),0)</f>
        <v>9</v>
      </c>
      <c r="D140" s="3" t="n">
        <v>517000</v>
      </c>
    </row>
    <row r="141" customFormat="false" ht="11.25" hidden="false" customHeight="false" outlineLevel="0" collapsed="false">
      <c r="A141" s="199" t="n">
        <v>35687</v>
      </c>
      <c r="B141" s="192" t="n">
        <v>35687</v>
      </c>
      <c r="C141" s="308" t="n">
        <f aca="false">IF(B141&lt;&gt;"",MONTH(B141),0)</f>
        <v>9</v>
      </c>
      <c r="D141" s="3" t="n">
        <v>529000</v>
      </c>
    </row>
    <row r="142" customFormat="false" ht="11.25" hidden="false" customHeight="false" outlineLevel="0" collapsed="false">
      <c r="A142" s="199" t="n">
        <v>35688</v>
      </c>
      <c r="B142" s="192" t="n">
        <v>35688</v>
      </c>
      <c r="C142" s="308" t="n">
        <f aca="false">IF(B142&lt;&gt;"",MONTH(B142),0)</f>
        <v>9</v>
      </c>
      <c r="D142" s="3" t="n">
        <v>531000</v>
      </c>
    </row>
    <row r="143" customFormat="false" ht="11.25" hidden="false" customHeight="false" outlineLevel="0" collapsed="false">
      <c r="A143" s="199" t="n">
        <v>35689</v>
      </c>
      <c r="B143" s="192" t="n">
        <v>35689</v>
      </c>
      <c r="C143" s="308" t="n">
        <f aca="false">IF(B143&lt;&gt;"",MONTH(B143),0)</f>
        <v>9</v>
      </c>
      <c r="D143" s="3" t="n">
        <v>531000</v>
      </c>
    </row>
    <row r="144" customFormat="false" ht="11.25" hidden="false" customHeight="false" outlineLevel="0" collapsed="false">
      <c r="A144" s="199" t="n">
        <v>35690</v>
      </c>
      <c r="B144" s="192" t="n">
        <v>35690</v>
      </c>
      <c r="C144" s="308" t="n">
        <f aca="false">IF(B144&lt;&gt;"",MONTH(B144),0)</f>
        <v>9</v>
      </c>
      <c r="D144" s="3" t="n">
        <v>530000</v>
      </c>
    </row>
    <row r="145" customFormat="false" ht="11.25" hidden="false" customHeight="false" outlineLevel="0" collapsed="false">
      <c r="A145" s="199" t="n">
        <v>35691</v>
      </c>
      <c r="B145" s="192" t="n">
        <v>35691</v>
      </c>
      <c r="C145" s="308" t="n">
        <f aca="false">IF(B145&lt;&gt;"",MONTH(B145),0)</f>
        <v>9</v>
      </c>
      <c r="D145" s="3" t="n">
        <v>533000</v>
      </c>
    </row>
    <row r="146" customFormat="false" ht="11.25" hidden="false" customHeight="false" outlineLevel="0" collapsed="false">
      <c r="A146" s="199" t="n">
        <v>35692</v>
      </c>
      <c r="B146" s="192" t="n">
        <v>35692</v>
      </c>
      <c r="C146" s="308" t="n">
        <f aca="false">IF(B146&lt;&gt;"",MONTH(B146),0)</f>
        <v>9</v>
      </c>
      <c r="D146" s="3" t="n">
        <v>531000</v>
      </c>
    </row>
    <row r="147" customFormat="false" ht="11.25" hidden="false" customHeight="false" outlineLevel="0" collapsed="false">
      <c r="A147" s="199" t="n">
        <v>35693</v>
      </c>
      <c r="B147" s="192" t="n">
        <v>35693</v>
      </c>
      <c r="C147" s="308" t="n">
        <f aca="false">IF(B147&lt;&gt;"",MONTH(B147),0)</f>
        <v>9</v>
      </c>
      <c r="D147" s="3" t="n">
        <v>502000</v>
      </c>
    </row>
    <row r="148" customFormat="false" ht="11.25" hidden="false" customHeight="false" outlineLevel="0" collapsed="false">
      <c r="A148" s="199" t="n">
        <v>35694</v>
      </c>
      <c r="B148" s="192" t="n">
        <v>35694</v>
      </c>
      <c r="C148" s="308" t="n">
        <f aca="false">IF(B148&lt;&gt;"",MONTH(B148),0)</f>
        <v>9</v>
      </c>
      <c r="D148" s="3" t="n">
        <v>531000</v>
      </c>
    </row>
    <row r="149" customFormat="false" ht="11.25" hidden="false" customHeight="false" outlineLevel="0" collapsed="false">
      <c r="A149" s="199" t="n">
        <v>35695</v>
      </c>
      <c r="B149" s="192" t="n">
        <v>35695</v>
      </c>
      <c r="C149" s="308" t="n">
        <f aca="false">IF(B149&lt;&gt;"",MONTH(B149),0)</f>
        <v>9</v>
      </c>
      <c r="D149" s="3" t="n">
        <v>531000</v>
      </c>
    </row>
    <row r="150" customFormat="false" ht="11.25" hidden="false" customHeight="false" outlineLevel="0" collapsed="false">
      <c r="A150" s="199" t="n">
        <v>35696</v>
      </c>
      <c r="B150" s="192" t="n">
        <v>35696</v>
      </c>
      <c r="C150" s="308" t="n">
        <f aca="false">IF(B150&lt;&gt;"",MONTH(B150),0)</f>
        <v>9</v>
      </c>
      <c r="D150" s="3" t="n">
        <v>516000</v>
      </c>
    </row>
    <row r="151" customFormat="false" ht="11.25" hidden="false" customHeight="false" outlineLevel="0" collapsed="false">
      <c r="A151" s="199" t="n">
        <v>35697</v>
      </c>
      <c r="B151" s="192" t="n">
        <v>35697</v>
      </c>
      <c r="C151" s="308" t="n">
        <f aca="false">IF(B151&lt;&gt;"",MONTH(B151),0)</f>
        <v>9</v>
      </c>
      <c r="D151" s="3" t="n">
        <v>489000</v>
      </c>
    </row>
    <row r="152" customFormat="false" ht="11.25" hidden="false" customHeight="false" outlineLevel="0" collapsed="false">
      <c r="A152" s="199" t="n">
        <v>35698</v>
      </c>
      <c r="B152" s="192" t="n">
        <v>35698</v>
      </c>
      <c r="C152" s="308" t="n">
        <f aca="false">IF(B152&lt;&gt;"",MONTH(B152),0)</f>
        <v>9</v>
      </c>
      <c r="D152" s="3" t="n">
        <v>502000</v>
      </c>
    </row>
    <row r="153" customFormat="false" ht="11.25" hidden="false" customHeight="false" outlineLevel="0" collapsed="false">
      <c r="A153" s="199" t="n">
        <v>35699</v>
      </c>
      <c r="B153" s="192" t="n">
        <v>35699</v>
      </c>
      <c r="C153" s="308" t="n">
        <f aca="false">IF(B153&lt;&gt;"",MONTH(B153),0)</f>
        <v>9</v>
      </c>
      <c r="D153" s="3" t="n">
        <v>501000</v>
      </c>
    </row>
    <row r="154" customFormat="false" ht="11.25" hidden="false" customHeight="false" outlineLevel="0" collapsed="false">
      <c r="A154" s="199" t="n">
        <v>35700</v>
      </c>
      <c r="B154" s="192" t="n">
        <v>35700</v>
      </c>
      <c r="C154" s="308" t="n">
        <f aca="false">IF(B154&lt;&gt;"",MONTH(B154),0)</f>
        <v>9</v>
      </c>
      <c r="D154" s="3" t="n">
        <v>528000</v>
      </c>
    </row>
    <row r="155" customFormat="false" ht="11.25" hidden="false" customHeight="false" outlineLevel="0" collapsed="false">
      <c r="A155" s="199" t="n">
        <v>35701</v>
      </c>
      <c r="B155" s="192" t="n">
        <v>35701</v>
      </c>
      <c r="C155" s="308" t="n">
        <f aca="false">IF(B155&lt;&gt;"",MONTH(B155),0)</f>
        <v>9</v>
      </c>
      <c r="D155" s="3" t="n">
        <v>532000</v>
      </c>
    </row>
    <row r="156" customFormat="false" ht="11.25" hidden="false" customHeight="false" outlineLevel="0" collapsed="false">
      <c r="A156" s="199" t="n">
        <v>35702</v>
      </c>
      <c r="B156" s="192" t="n">
        <v>35702</v>
      </c>
      <c r="C156" s="308" t="n">
        <f aca="false">IF(B156&lt;&gt;"",MONTH(B156),0)</f>
        <v>9</v>
      </c>
      <c r="D156" s="3" t="n">
        <v>510000</v>
      </c>
    </row>
    <row r="157" customFormat="false" ht="11.25" hidden="false" customHeight="false" outlineLevel="0" collapsed="false">
      <c r="A157" s="199" t="n">
        <v>35703</v>
      </c>
      <c r="B157" s="192" t="n">
        <v>35703</v>
      </c>
      <c r="C157" s="308" t="n">
        <f aca="false">IF(B157&lt;&gt;"",MONTH(B157),0)</f>
        <v>9</v>
      </c>
      <c r="D157" s="3" t="n">
        <v>508000</v>
      </c>
    </row>
    <row r="158" customFormat="false" ht="11.25" hidden="false" customHeight="false" outlineLevel="0" collapsed="false">
      <c r="A158" s="199" t="n">
        <v>35704</v>
      </c>
      <c r="B158" s="192" t="n">
        <v>35704</v>
      </c>
      <c r="C158" s="308" t="n">
        <f aca="false">IF(B158&lt;&gt;"",MONTH(B158),0)</f>
        <v>10</v>
      </c>
      <c r="D158" s="3" t="n">
        <v>534000</v>
      </c>
    </row>
    <row r="159" customFormat="false" ht="11.25" hidden="false" customHeight="false" outlineLevel="0" collapsed="false">
      <c r="A159" s="199" t="n">
        <v>35705</v>
      </c>
      <c r="B159" s="192" t="n">
        <v>35705</v>
      </c>
      <c r="C159" s="308" t="n">
        <f aca="false">IF(B159&lt;&gt;"",MONTH(B159),0)</f>
        <v>10</v>
      </c>
      <c r="D159" s="3" t="n">
        <v>531000</v>
      </c>
    </row>
    <row r="160" customFormat="false" ht="11.25" hidden="false" customHeight="false" outlineLevel="0" collapsed="false">
      <c r="A160" s="199" t="n">
        <v>35706</v>
      </c>
      <c r="B160" s="192" t="n">
        <v>35706</v>
      </c>
      <c r="C160" s="308" t="n">
        <f aca="false">IF(B160&lt;&gt;"",MONTH(B160),0)</f>
        <v>10</v>
      </c>
      <c r="D160" s="3" t="n">
        <v>525000</v>
      </c>
    </row>
    <row r="161" customFormat="false" ht="11.25" hidden="false" customHeight="false" outlineLevel="0" collapsed="false">
      <c r="A161" s="199" t="n">
        <v>35707</v>
      </c>
      <c r="B161" s="192" t="n">
        <v>35707</v>
      </c>
      <c r="C161" s="308" t="n">
        <f aca="false">IF(B161&lt;&gt;"",MONTH(B161),0)</f>
        <v>10</v>
      </c>
      <c r="D161" s="3" t="n">
        <v>531000</v>
      </c>
    </row>
    <row r="162" customFormat="false" ht="11.25" hidden="false" customHeight="false" outlineLevel="0" collapsed="false">
      <c r="A162" s="199" t="n">
        <v>35708</v>
      </c>
      <c r="B162" s="192" t="n">
        <v>35708</v>
      </c>
      <c r="C162" s="308" t="n">
        <f aca="false">IF(B162&lt;&gt;"",MONTH(B162),0)</f>
        <v>10</v>
      </c>
      <c r="D162" s="3" t="n">
        <v>531000</v>
      </c>
    </row>
    <row r="163" customFormat="false" ht="11.25" hidden="false" customHeight="false" outlineLevel="0" collapsed="false">
      <c r="A163" s="199" t="n">
        <v>35709</v>
      </c>
      <c r="B163" s="192" t="n">
        <v>35709</v>
      </c>
      <c r="C163" s="308" t="n">
        <f aca="false">IF(B163&lt;&gt;"",MONTH(B163),0)</f>
        <v>10</v>
      </c>
      <c r="D163" s="3" t="n">
        <v>530000</v>
      </c>
    </row>
    <row r="164" customFormat="false" ht="11.25" hidden="false" customHeight="false" outlineLevel="0" collapsed="false">
      <c r="A164" s="199" t="n">
        <v>35710</v>
      </c>
      <c r="B164" s="192" t="n">
        <v>35710</v>
      </c>
      <c r="C164" s="308" t="n">
        <f aca="false">IF(B164&lt;&gt;"",MONTH(B164),0)</f>
        <v>10</v>
      </c>
      <c r="D164" s="3" t="n">
        <v>530000</v>
      </c>
    </row>
    <row r="165" customFormat="false" ht="11.25" hidden="false" customHeight="false" outlineLevel="0" collapsed="false">
      <c r="A165" s="199" t="n">
        <v>35711</v>
      </c>
      <c r="B165" s="192" t="n">
        <v>35711</v>
      </c>
      <c r="C165" s="308" t="n">
        <f aca="false">IF(B165&lt;&gt;"",MONTH(B165),0)</f>
        <v>10</v>
      </c>
      <c r="D165" s="3" t="n">
        <v>528000</v>
      </c>
    </row>
    <row r="166" customFormat="false" ht="11.25" hidden="false" customHeight="false" outlineLevel="0" collapsed="false">
      <c r="A166" s="199" t="n">
        <v>35712</v>
      </c>
      <c r="B166" s="192" t="n">
        <v>35712</v>
      </c>
      <c r="C166" s="308" t="n">
        <f aca="false">IF(B166&lt;&gt;"",MONTH(B166),0)</f>
        <v>10</v>
      </c>
      <c r="D166" s="3" t="n">
        <v>531000</v>
      </c>
    </row>
    <row r="167" customFormat="false" ht="11.25" hidden="false" customHeight="false" outlineLevel="0" collapsed="false">
      <c r="A167" s="199" t="n">
        <v>35713</v>
      </c>
      <c r="B167" s="192" t="n">
        <v>35713</v>
      </c>
      <c r="C167" s="308" t="n">
        <f aca="false">IF(B167&lt;&gt;"",MONTH(B167),0)</f>
        <v>10</v>
      </c>
      <c r="D167" s="3" t="n">
        <v>532000</v>
      </c>
    </row>
    <row r="168" customFormat="false" ht="11.25" hidden="false" customHeight="false" outlineLevel="0" collapsed="false">
      <c r="A168" s="199" t="n">
        <v>35714</v>
      </c>
      <c r="B168" s="192" t="n">
        <v>35714</v>
      </c>
      <c r="C168" s="308" t="n">
        <f aca="false">IF(B168&lt;&gt;"",MONTH(B168),0)</f>
        <v>10</v>
      </c>
      <c r="D168" s="3" t="n">
        <v>532000</v>
      </c>
    </row>
    <row r="169" customFormat="false" ht="11.25" hidden="false" customHeight="false" outlineLevel="0" collapsed="false">
      <c r="A169" s="199" t="n">
        <v>35715</v>
      </c>
      <c r="B169" s="192" t="n">
        <v>35715</v>
      </c>
      <c r="C169" s="308" t="n">
        <f aca="false">IF(B169&lt;&gt;"",MONTH(B169),0)</f>
        <v>10</v>
      </c>
      <c r="D169" s="3" t="n">
        <v>532000</v>
      </c>
    </row>
    <row r="170" customFormat="false" ht="11.25" hidden="false" customHeight="false" outlineLevel="0" collapsed="false">
      <c r="A170" s="199" t="n">
        <v>35716</v>
      </c>
      <c r="B170" s="192" t="n">
        <v>35716</v>
      </c>
      <c r="C170" s="308" t="n">
        <f aca="false">IF(B170&lt;&gt;"",MONTH(B170),0)</f>
        <v>10</v>
      </c>
      <c r="D170" s="3" t="n">
        <v>531000</v>
      </c>
    </row>
    <row r="171" customFormat="false" ht="11.25" hidden="false" customHeight="false" outlineLevel="0" collapsed="false">
      <c r="A171" s="199" t="n">
        <v>35717</v>
      </c>
      <c r="B171" s="192" t="n">
        <v>35717</v>
      </c>
      <c r="C171" s="308" t="n">
        <f aca="false">IF(B171&lt;&gt;"",MONTH(B171),0)</f>
        <v>10</v>
      </c>
      <c r="D171" s="3" t="n">
        <v>532000</v>
      </c>
    </row>
    <row r="172" customFormat="false" ht="11.25" hidden="false" customHeight="false" outlineLevel="0" collapsed="false">
      <c r="A172" s="199" t="n">
        <v>35718</v>
      </c>
      <c r="B172" s="192" t="n">
        <v>35718</v>
      </c>
      <c r="C172" s="308" t="n">
        <f aca="false">IF(B172&lt;&gt;"",MONTH(B172),0)</f>
        <v>10</v>
      </c>
      <c r="D172" s="3" t="n">
        <v>531000</v>
      </c>
    </row>
    <row r="173" customFormat="false" ht="11.25" hidden="false" customHeight="false" outlineLevel="0" collapsed="false">
      <c r="A173" s="199" t="n">
        <v>35719</v>
      </c>
      <c r="B173" s="192" t="n">
        <v>35719</v>
      </c>
      <c r="C173" s="308" t="n">
        <f aca="false">IF(B173&lt;&gt;"",MONTH(B173),0)</f>
        <v>10</v>
      </c>
      <c r="D173" s="3" t="n">
        <v>530000</v>
      </c>
    </row>
    <row r="174" customFormat="false" ht="11.25" hidden="false" customHeight="false" outlineLevel="0" collapsed="false">
      <c r="A174" s="199" t="n">
        <v>35720</v>
      </c>
      <c r="B174" s="192" t="n">
        <v>35720</v>
      </c>
      <c r="C174" s="308" t="n">
        <f aca="false">IF(B174&lt;&gt;"",MONTH(B174),0)</f>
        <v>10</v>
      </c>
      <c r="D174" s="3" t="n">
        <v>530000</v>
      </c>
    </row>
    <row r="175" customFormat="false" ht="11.25" hidden="false" customHeight="false" outlineLevel="0" collapsed="false">
      <c r="A175" s="199" t="n">
        <v>35721</v>
      </c>
      <c r="B175" s="192" t="n">
        <v>35721</v>
      </c>
      <c r="C175" s="308" t="n">
        <f aca="false">IF(B175&lt;&gt;"",MONTH(B175),0)</f>
        <v>10</v>
      </c>
      <c r="D175" s="3" t="n">
        <v>532000</v>
      </c>
    </row>
    <row r="176" customFormat="false" ht="11.25" hidden="false" customHeight="false" outlineLevel="0" collapsed="false">
      <c r="A176" s="199" t="n">
        <v>35722</v>
      </c>
      <c r="B176" s="192" t="n">
        <v>35722</v>
      </c>
      <c r="C176" s="308" t="n">
        <f aca="false">IF(B176&lt;&gt;"",MONTH(B176),0)</f>
        <v>10</v>
      </c>
      <c r="D176" s="3" t="n">
        <v>532000</v>
      </c>
    </row>
    <row r="177" customFormat="false" ht="11.25" hidden="false" customHeight="false" outlineLevel="0" collapsed="false">
      <c r="A177" s="199" t="n">
        <v>35723</v>
      </c>
      <c r="B177" s="192" t="n">
        <v>35723</v>
      </c>
      <c r="C177" s="308" t="n">
        <f aca="false">IF(B177&lt;&gt;"",MONTH(B177),0)</f>
        <v>10</v>
      </c>
      <c r="D177" s="3" t="n">
        <v>531000</v>
      </c>
    </row>
    <row r="178" customFormat="false" ht="11.25" hidden="false" customHeight="false" outlineLevel="0" collapsed="false">
      <c r="A178" s="199" t="n">
        <v>35724</v>
      </c>
      <c r="B178" s="192" t="n">
        <v>35724</v>
      </c>
      <c r="C178" s="308" t="n">
        <f aca="false">IF(B178&lt;&gt;"",MONTH(B178),0)</f>
        <v>10</v>
      </c>
      <c r="D178" s="3" t="n">
        <v>527000</v>
      </c>
    </row>
    <row r="179" customFormat="false" ht="11.25" hidden="false" customHeight="false" outlineLevel="0" collapsed="false">
      <c r="A179" s="199" t="n">
        <v>35725</v>
      </c>
      <c r="B179" s="192" t="n">
        <v>35725</v>
      </c>
      <c r="C179" s="308" t="n">
        <f aca="false">IF(B179&lt;&gt;"",MONTH(B179),0)</f>
        <v>10</v>
      </c>
      <c r="D179" s="3" t="n">
        <v>530000</v>
      </c>
    </row>
    <row r="180" customFormat="false" ht="11.25" hidden="false" customHeight="false" outlineLevel="0" collapsed="false">
      <c r="A180" s="199" t="n">
        <v>35726</v>
      </c>
      <c r="B180" s="192" t="n">
        <v>35726</v>
      </c>
      <c r="C180" s="308" t="n">
        <f aca="false">IF(B180&lt;&gt;"",MONTH(B180),0)</f>
        <v>10</v>
      </c>
      <c r="D180" s="3" t="n">
        <v>525000</v>
      </c>
    </row>
    <row r="181" customFormat="false" ht="11.25" hidden="false" customHeight="false" outlineLevel="0" collapsed="false">
      <c r="A181" s="199" t="n">
        <v>35727</v>
      </c>
      <c r="B181" s="192" t="n">
        <v>35727</v>
      </c>
      <c r="C181" s="308" t="n">
        <f aca="false">IF(B181&lt;&gt;"",MONTH(B181),0)</f>
        <v>10</v>
      </c>
      <c r="D181" s="3" t="n">
        <v>531000</v>
      </c>
    </row>
    <row r="182" customFormat="false" ht="11.25" hidden="false" customHeight="false" outlineLevel="0" collapsed="false">
      <c r="A182" s="199" t="n">
        <v>35728</v>
      </c>
      <c r="B182" s="192" t="n">
        <v>35728</v>
      </c>
      <c r="C182" s="308" t="n">
        <f aca="false">IF(B182&lt;&gt;"",MONTH(B182),0)</f>
        <v>10</v>
      </c>
      <c r="D182" s="3" t="n">
        <v>531000</v>
      </c>
    </row>
    <row r="183" customFormat="false" ht="11.25" hidden="false" customHeight="false" outlineLevel="0" collapsed="false">
      <c r="A183" s="199" t="n">
        <v>35729</v>
      </c>
      <c r="B183" s="192" t="n">
        <v>35729</v>
      </c>
      <c r="C183" s="308" t="n">
        <f aca="false">IF(B183&lt;&gt;"",MONTH(B183),0)</f>
        <v>10</v>
      </c>
      <c r="D183" s="3" t="n">
        <v>529000</v>
      </c>
    </row>
    <row r="184" customFormat="false" ht="11.25" hidden="false" customHeight="false" outlineLevel="0" collapsed="false">
      <c r="A184" s="199" t="n">
        <v>35730</v>
      </c>
      <c r="B184" s="192" t="n">
        <v>35730</v>
      </c>
      <c r="C184" s="308" t="n">
        <f aca="false">IF(B184&lt;&gt;"",MONTH(B184),0)</f>
        <v>10</v>
      </c>
      <c r="D184" s="3" t="n">
        <v>530000</v>
      </c>
    </row>
    <row r="185" customFormat="false" ht="11.25" hidden="false" customHeight="false" outlineLevel="0" collapsed="false">
      <c r="A185" s="199" t="n">
        <v>35731</v>
      </c>
      <c r="B185" s="192" t="n">
        <v>35731</v>
      </c>
      <c r="C185" s="308" t="n">
        <f aca="false">IF(B185&lt;&gt;"",MONTH(B185),0)</f>
        <v>10</v>
      </c>
      <c r="D185" s="3" t="n">
        <v>528000</v>
      </c>
    </row>
    <row r="186" customFormat="false" ht="11.25" hidden="false" customHeight="false" outlineLevel="0" collapsed="false">
      <c r="A186" s="199" t="n">
        <v>35732</v>
      </c>
      <c r="B186" s="192" t="n">
        <v>35732</v>
      </c>
      <c r="C186" s="308" t="n">
        <f aca="false">IF(B186&lt;&gt;"",MONTH(B186),0)</f>
        <v>10</v>
      </c>
      <c r="D186" s="3" t="n">
        <v>523000</v>
      </c>
    </row>
    <row r="187" customFormat="false" ht="11.25" hidden="false" customHeight="false" outlineLevel="0" collapsed="false">
      <c r="A187" s="199" t="n">
        <v>35733</v>
      </c>
      <c r="B187" s="192" t="n">
        <v>35733</v>
      </c>
      <c r="C187" s="308" t="n">
        <f aca="false">IF(B187&lt;&gt;"",MONTH(B187),0)</f>
        <v>10</v>
      </c>
      <c r="D187" s="3" t="n">
        <v>528000</v>
      </c>
    </row>
    <row r="188" customFormat="false" ht="11.25" hidden="false" customHeight="false" outlineLevel="0" collapsed="false">
      <c r="A188" s="199" t="n">
        <v>35734</v>
      </c>
      <c r="B188" s="192" t="n">
        <v>35734</v>
      </c>
      <c r="C188" s="308" t="n">
        <f aca="false">IF(B188&lt;&gt;"",MONTH(B188),0)</f>
        <v>10</v>
      </c>
      <c r="D188" s="3" t="n">
        <v>532000</v>
      </c>
    </row>
    <row r="189" customFormat="false" ht="11.25" hidden="false" customHeight="false" outlineLevel="0" collapsed="false">
      <c r="A189" s="199" t="n">
        <v>35735</v>
      </c>
      <c r="B189" s="192" t="n">
        <v>35735</v>
      </c>
      <c r="C189" s="308" t="n">
        <f aca="false">IF(B189&lt;&gt;"",MONTH(B189),0)</f>
        <v>11</v>
      </c>
      <c r="D189" s="3" t="n">
        <v>530000</v>
      </c>
    </row>
    <row r="190" customFormat="false" ht="11.25" hidden="false" customHeight="false" outlineLevel="0" collapsed="false">
      <c r="A190" s="199" t="n">
        <v>35736</v>
      </c>
      <c r="B190" s="192" t="n">
        <v>35736</v>
      </c>
      <c r="C190" s="308" t="n">
        <f aca="false">IF(B190&lt;&gt;"",MONTH(B190),0)</f>
        <v>11</v>
      </c>
      <c r="D190" s="3" t="n">
        <v>531000</v>
      </c>
    </row>
    <row r="191" customFormat="false" ht="11.25" hidden="false" customHeight="false" outlineLevel="0" collapsed="false">
      <c r="A191" s="199" t="n">
        <v>35737</v>
      </c>
      <c r="B191" s="192" t="n">
        <v>35737</v>
      </c>
      <c r="C191" s="308" t="n">
        <f aca="false">IF(B191&lt;&gt;"",MONTH(B191),0)</f>
        <v>11</v>
      </c>
      <c r="D191" s="3" t="n">
        <v>531000</v>
      </c>
    </row>
    <row r="192" customFormat="false" ht="11.25" hidden="false" customHeight="false" outlineLevel="0" collapsed="false">
      <c r="A192" s="199" t="n">
        <v>35738</v>
      </c>
      <c r="B192" s="192" t="n">
        <v>35738</v>
      </c>
      <c r="C192" s="308" t="n">
        <f aca="false">IF(B192&lt;&gt;"",MONTH(B192),0)</f>
        <v>11</v>
      </c>
      <c r="D192" s="3" t="n">
        <v>531000</v>
      </c>
    </row>
    <row r="193" customFormat="false" ht="11.25" hidden="false" customHeight="false" outlineLevel="0" collapsed="false">
      <c r="A193" s="199" t="n">
        <v>35739</v>
      </c>
      <c r="B193" s="192" t="n">
        <v>35739</v>
      </c>
      <c r="C193" s="308" t="n">
        <f aca="false">IF(B193&lt;&gt;"",MONTH(B193),0)</f>
        <v>11</v>
      </c>
      <c r="D193" s="3" t="n">
        <v>532000</v>
      </c>
    </row>
    <row r="194" customFormat="false" ht="11.25" hidden="false" customHeight="false" outlineLevel="0" collapsed="false">
      <c r="A194" s="199" t="n">
        <v>35740</v>
      </c>
      <c r="B194" s="192" t="n">
        <v>35740</v>
      </c>
      <c r="C194" s="308" t="n">
        <f aca="false">IF(B194&lt;&gt;"",MONTH(B194),0)</f>
        <v>11</v>
      </c>
      <c r="D194" s="3" t="n">
        <v>527000</v>
      </c>
    </row>
    <row r="195" customFormat="false" ht="11.25" hidden="false" customHeight="false" outlineLevel="0" collapsed="false">
      <c r="A195" s="199" t="n">
        <v>35741</v>
      </c>
      <c r="B195" s="192" t="n">
        <v>35741</v>
      </c>
      <c r="C195" s="308" t="n">
        <f aca="false">IF(B195&lt;&gt;"",MONTH(B195),0)</f>
        <v>11</v>
      </c>
      <c r="D195" s="3" t="n">
        <v>531000</v>
      </c>
    </row>
    <row r="196" customFormat="false" ht="11.25" hidden="false" customHeight="false" outlineLevel="0" collapsed="false">
      <c r="A196" s="199" t="n">
        <v>35742</v>
      </c>
      <c r="B196" s="192" t="n">
        <v>35742</v>
      </c>
      <c r="C196" s="308" t="n">
        <f aca="false">IF(B196&lt;&gt;"",MONTH(B196),0)</f>
        <v>11</v>
      </c>
      <c r="D196" s="3" t="n">
        <v>531000</v>
      </c>
    </row>
    <row r="197" customFormat="false" ht="11.25" hidden="false" customHeight="false" outlineLevel="0" collapsed="false">
      <c r="A197" s="199" t="n">
        <v>35743</v>
      </c>
      <c r="B197" s="192" t="n">
        <v>35743</v>
      </c>
      <c r="C197" s="308" t="n">
        <f aca="false">IF(B197&lt;&gt;"",MONTH(B197),0)</f>
        <v>11</v>
      </c>
      <c r="D197" s="3" t="n">
        <v>530000</v>
      </c>
    </row>
    <row r="198" customFormat="false" ht="11.25" hidden="false" customHeight="false" outlineLevel="0" collapsed="false">
      <c r="A198" s="199" t="n">
        <v>35744</v>
      </c>
      <c r="B198" s="192" t="n">
        <v>35744</v>
      </c>
      <c r="C198" s="308" t="n">
        <f aca="false">IF(B198&lt;&gt;"",MONTH(B198),0)</f>
        <v>11</v>
      </c>
      <c r="D198" s="3" t="n">
        <v>530000</v>
      </c>
    </row>
    <row r="199" customFormat="false" ht="11.25" hidden="false" customHeight="false" outlineLevel="0" collapsed="false">
      <c r="A199" s="199" t="n">
        <v>35745</v>
      </c>
      <c r="B199" s="192" t="n">
        <v>35745</v>
      </c>
      <c r="C199" s="308" t="n">
        <f aca="false">IF(B199&lt;&gt;"",MONTH(B199),0)</f>
        <v>11</v>
      </c>
      <c r="D199" s="3" t="n">
        <v>531000</v>
      </c>
    </row>
    <row r="200" customFormat="false" ht="11.25" hidden="false" customHeight="false" outlineLevel="0" collapsed="false">
      <c r="A200" s="199" t="n">
        <v>35746</v>
      </c>
      <c r="B200" s="192" t="n">
        <v>35746</v>
      </c>
      <c r="C200" s="308" t="n">
        <f aca="false">IF(B200&lt;&gt;"",MONTH(B200),0)</f>
        <v>11</v>
      </c>
      <c r="D200" s="3" t="n">
        <v>511000</v>
      </c>
    </row>
    <row r="201" customFormat="false" ht="11.25" hidden="false" customHeight="false" outlineLevel="0" collapsed="false">
      <c r="A201" s="199" t="n">
        <v>35747</v>
      </c>
      <c r="B201" s="192" t="n">
        <v>35747</v>
      </c>
      <c r="C201" s="308" t="n">
        <f aca="false">IF(B201&lt;&gt;"",MONTH(B201),0)</f>
        <v>11</v>
      </c>
      <c r="D201" s="3" t="n">
        <v>470000</v>
      </c>
    </row>
    <row r="202" customFormat="false" ht="11.25" hidden="false" customHeight="false" outlineLevel="0" collapsed="false">
      <c r="A202" s="199" t="n">
        <v>35748</v>
      </c>
      <c r="B202" s="192" t="n">
        <v>35748</v>
      </c>
      <c r="C202" s="308" t="n">
        <f aca="false">IF(B202&lt;&gt;"",MONTH(B202),0)</f>
        <v>11</v>
      </c>
      <c r="D202" s="3" t="n">
        <v>492000</v>
      </c>
    </row>
    <row r="203" customFormat="false" ht="11.25" hidden="false" customHeight="false" outlineLevel="0" collapsed="false">
      <c r="A203" s="199" t="n">
        <v>35749</v>
      </c>
      <c r="B203" s="192" t="n">
        <v>35749</v>
      </c>
      <c r="C203" s="308" t="n">
        <f aca="false">IF(B203&lt;&gt;"",MONTH(B203),0)</f>
        <v>11</v>
      </c>
      <c r="D203" s="3" t="n">
        <v>497000</v>
      </c>
    </row>
    <row r="204" customFormat="false" ht="11.25" hidden="false" customHeight="false" outlineLevel="0" collapsed="false">
      <c r="A204" s="199" t="n">
        <v>35750</v>
      </c>
      <c r="B204" s="192" t="n">
        <v>35750</v>
      </c>
      <c r="C204" s="308" t="n">
        <f aca="false">IF(B204&lt;&gt;"",MONTH(B204),0)</f>
        <v>11</v>
      </c>
      <c r="D204" s="3" t="n">
        <v>468000</v>
      </c>
    </row>
    <row r="205" customFormat="false" ht="11.25" hidden="false" customHeight="false" outlineLevel="0" collapsed="false">
      <c r="A205" s="199" t="n">
        <v>35751</v>
      </c>
      <c r="B205" s="192" t="n">
        <v>35751</v>
      </c>
      <c r="C205" s="308" t="n">
        <f aca="false">IF(B205&lt;&gt;"",MONTH(B205),0)</f>
        <v>11</v>
      </c>
      <c r="D205" s="3" t="n">
        <v>478000</v>
      </c>
    </row>
    <row r="206" customFormat="false" ht="11.25" hidden="false" customHeight="false" outlineLevel="0" collapsed="false">
      <c r="A206" s="199" t="n">
        <v>35752</v>
      </c>
      <c r="B206" s="192" t="n">
        <v>35752</v>
      </c>
      <c r="C206" s="308" t="n">
        <f aca="false">IF(B206&lt;&gt;"",MONTH(B206),0)</f>
        <v>11</v>
      </c>
      <c r="D206" s="3" t="n">
        <v>477000</v>
      </c>
    </row>
    <row r="207" customFormat="false" ht="11.25" hidden="false" customHeight="false" outlineLevel="0" collapsed="false">
      <c r="A207" s="199" t="n">
        <v>35753</v>
      </c>
      <c r="B207" s="192" t="n">
        <v>35753</v>
      </c>
      <c r="C207" s="308" t="n">
        <f aca="false">IF(B207&lt;&gt;"",MONTH(B207),0)</f>
        <v>11</v>
      </c>
      <c r="D207" s="3" t="n">
        <v>435000</v>
      </c>
    </row>
    <row r="208" customFormat="false" ht="11.25" hidden="false" customHeight="false" outlineLevel="0" collapsed="false">
      <c r="A208" s="199" t="n">
        <v>35754</v>
      </c>
      <c r="B208" s="192" t="n">
        <v>35754</v>
      </c>
      <c r="C208" s="308" t="n">
        <f aca="false">IF(B208&lt;&gt;"",MONTH(B208),0)</f>
        <v>11</v>
      </c>
      <c r="D208" s="3" t="n">
        <v>440000</v>
      </c>
    </row>
    <row r="209" customFormat="false" ht="11.25" hidden="false" customHeight="false" outlineLevel="0" collapsed="false">
      <c r="A209" s="199" t="n">
        <v>35755</v>
      </c>
      <c r="B209" s="192" t="n">
        <v>35755</v>
      </c>
      <c r="C209" s="308" t="n">
        <f aca="false">IF(B209&lt;&gt;"",MONTH(B209),0)</f>
        <v>11</v>
      </c>
      <c r="D209" s="3" t="n">
        <v>470000</v>
      </c>
    </row>
    <row r="210" customFormat="false" ht="11.25" hidden="false" customHeight="false" outlineLevel="0" collapsed="false">
      <c r="A210" s="199" t="n">
        <v>35756</v>
      </c>
      <c r="B210" s="192" t="n">
        <v>35756</v>
      </c>
      <c r="C210" s="308" t="n">
        <f aca="false">IF(B210&lt;&gt;"",MONTH(B210),0)</f>
        <v>11</v>
      </c>
      <c r="D210" s="3" t="n">
        <v>488000</v>
      </c>
    </row>
    <row r="211" customFormat="false" ht="11.25" hidden="false" customHeight="false" outlineLevel="0" collapsed="false">
      <c r="A211" s="199" t="n">
        <v>35757</v>
      </c>
      <c r="B211" s="192" t="n">
        <v>35757</v>
      </c>
      <c r="C211" s="308" t="n">
        <f aca="false">IF(B211&lt;&gt;"",MONTH(B211),0)</f>
        <v>11</v>
      </c>
      <c r="D211" s="3" t="n">
        <v>497000</v>
      </c>
    </row>
    <row r="212" customFormat="false" ht="11.25" hidden="false" customHeight="false" outlineLevel="0" collapsed="false">
      <c r="A212" s="199" t="n">
        <v>35758</v>
      </c>
      <c r="B212" s="192" t="n">
        <v>35758</v>
      </c>
      <c r="C212" s="308" t="n">
        <f aca="false">IF(B212&lt;&gt;"",MONTH(B212),0)</f>
        <v>11</v>
      </c>
      <c r="D212" s="3" t="n">
        <v>500000</v>
      </c>
    </row>
    <row r="213" customFormat="false" ht="11.25" hidden="false" customHeight="false" outlineLevel="0" collapsed="false">
      <c r="A213" s="199" t="n">
        <v>35759</v>
      </c>
      <c r="B213" s="192" t="n">
        <v>35759</v>
      </c>
      <c r="C213" s="308" t="n">
        <f aca="false">IF(B213&lt;&gt;"",MONTH(B213),0)</f>
        <v>11</v>
      </c>
      <c r="D213" s="3" t="n">
        <v>496000</v>
      </c>
    </row>
    <row r="214" customFormat="false" ht="11.25" hidden="false" customHeight="false" outlineLevel="0" collapsed="false">
      <c r="A214" s="199" t="n">
        <v>35760</v>
      </c>
      <c r="B214" s="192" t="n">
        <v>35760</v>
      </c>
      <c r="C214" s="308" t="n">
        <f aca="false">IF(B214&lt;&gt;"",MONTH(B214),0)</f>
        <v>11</v>
      </c>
      <c r="D214" s="3" t="n">
        <v>445000</v>
      </c>
    </row>
    <row r="215" customFormat="false" ht="11.25" hidden="false" customHeight="false" outlineLevel="0" collapsed="false">
      <c r="A215" s="199" t="n">
        <v>35761</v>
      </c>
      <c r="B215" s="192" t="n">
        <v>35761</v>
      </c>
      <c r="C215" s="308" t="n">
        <f aca="false">IF(B215&lt;&gt;"",MONTH(B215),0)</f>
        <v>11</v>
      </c>
      <c r="D215" s="3" t="n">
        <v>465000</v>
      </c>
    </row>
    <row r="216" customFormat="false" ht="11.25" hidden="false" customHeight="false" outlineLevel="0" collapsed="false">
      <c r="A216" s="199" t="n">
        <v>35762</v>
      </c>
      <c r="B216" s="192" t="n">
        <v>35762</v>
      </c>
      <c r="C216" s="308" t="n">
        <f aca="false">IF(B216&lt;&gt;"",MONTH(B216),0)</f>
        <v>11</v>
      </c>
      <c r="D216" s="3" t="n">
        <v>447000</v>
      </c>
    </row>
    <row r="217" customFormat="false" ht="11.25" hidden="false" customHeight="false" outlineLevel="0" collapsed="false">
      <c r="A217" s="199" t="n">
        <v>35763</v>
      </c>
      <c r="B217" s="192" t="n">
        <v>35763</v>
      </c>
      <c r="C217" s="308" t="n">
        <f aca="false">IF(B217&lt;&gt;"",MONTH(B217),0)</f>
        <v>11</v>
      </c>
      <c r="D217" s="3" t="n">
        <v>462000</v>
      </c>
    </row>
    <row r="218" customFormat="false" ht="11.25" hidden="false" customHeight="false" outlineLevel="0" collapsed="false">
      <c r="A218" s="199" t="n">
        <v>35764</v>
      </c>
      <c r="B218" s="192" t="n">
        <v>35764</v>
      </c>
      <c r="C218" s="308" t="n">
        <f aca="false">IF(B218&lt;&gt;"",MONTH(B218),0)</f>
        <v>11</v>
      </c>
      <c r="D218" s="3" t="n">
        <v>459000</v>
      </c>
    </row>
    <row r="219" customFormat="false" ht="11.25" hidden="false" customHeight="false" outlineLevel="0" collapsed="false">
      <c r="A219" s="199" t="n">
        <v>35765</v>
      </c>
      <c r="B219" s="192" t="n">
        <v>35765</v>
      </c>
      <c r="C219" s="308" t="n">
        <f aca="false">IF(B219&lt;&gt;"",MONTH(B219),0)</f>
        <v>12</v>
      </c>
      <c r="D219" s="3" t="n">
        <v>341000</v>
      </c>
    </row>
    <row r="220" customFormat="false" ht="11.25" hidden="false" customHeight="false" outlineLevel="0" collapsed="false">
      <c r="A220" s="199" t="n">
        <v>35766</v>
      </c>
      <c r="B220" s="192" t="n">
        <v>35766</v>
      </c>
      <c r="C220" s="308" t="n">
        <f aca="false">IF(B220&lt;&gt;"",MONTH(B220),0)</f>
        <v>12</v>
      </c>
      <c r="D220" s="3" t="n">
        <v>336000</v>
      </c>
    </row>
    <row r="221" customFormat="false" ht="11.25" hidden="false" customHeight="false" outlineLevel="0" collapsed="false">
      <c r="A221" s="199" t="n">
        <v>35767</v>
      </c>
      <c r="B221" s="192" t="n">
        <v>35767</v>
      </c>
      <c r="C221" s="308" t="n">
        <f aca="false">IF(B221&lt;&gt;"",MONTH(B221),0)</f>
        <v>12</v>
      </c>
      <c r="D221" s="3" t="n">
        <v>372000</v>
      </c>
    </row>
    <row r="222" customFormat="false" ht="11.25" hidden="false" customHeight="false" outlineLevel="0" collapsed="false">
      <c r="A222" s="199" t="n">
        <v>35768</v>
      </c>
      <c r="B222" s="192" t="n">
        <v>35768</v>
      </c>
      <c r="C222" s="308" t="n">
        <f aca="false">IF(B222&lt;&gt;"",MONTH(B222),0)</f>
        <v>12</v>
      </c>
      <c r="D222" s="3" t="n">
        <v>338000</v>
      </c>
    </row>
    <row r="223" customFormat="false" ht="11.25" hidden="false" customHeight="false" outlineLevel="0" collapsed="false">
      <c r="A223" s="199" t="n">
        <v>35769</v>
      </c>
      <c r="B223" s="192" t="n">
        <v>35769</v>
      </c>
      <c r="C223" s="308" t="n">
        <f aca="false">IF(B223&lt;&gt;"",MONTH(B223),0)</f>
        <v>12</v>
      </c>
      <c r="D223" s="3" t="n">
        <v>380000</v>
      </c>
    </row>
    <row r="224" customFormat="false" ht="11.25" hidden="false" customHeight="false" outlineLevel="0" collapsed="false">
      <c r="A224" s="199" t="n">
        <v>35770</v>
      </c>
      <c r="B224" s="192" t="n">
        <v>35770</v>
      </c>
      <c r="C224" s="308" t="n">
        <f aca="false">IF(B224&lt;&gt;"",MONTH(B224),0)</f>
        <v>12</v>
      </c>
      <c r="D224" s="3" t="n">
        <v>404000</v>
      </c>
    </row>
    <row r="225" customFormat="false" ht="11.25" hidden="false" customHeight="false" outlineLevel="0" collapsed="false">
      <c r="A225" s="199" t="n">
        <v>35771</v>
      </c>
      <c r="B225" s="192" t="n">
        <v>35771</v>
      </c>
      <c r="C225" s="308" t="n">
        <f aca="false">IF(B225&lt;&gt;"",MONTH(B225),0)</f>
        <v>12</v>
      </c>
      <c r="D225" s="3" t="n">
        <v>393000</v>
      </c>
    </row>
    <row r="226" customFormat="false" ht="11.25" hidden="false" customHeight="false" outlineLevel="0" collapsed="false">
      <c r="A226" s="199" t="n">
        <v>35772</v>
      </c>
      <c r="B226" s="192" t="n">
        <v>35772</v>
      </c>
      <c r="C226" s="308" t="n">
        <f aca="false">IF(B226&lt;&gt;"",MONTH(B226),0)</f>
        <v>12</v>
      </c>
      <c r="D226" s="3" t="n">
        <v>393000</v>
      </c>
    </row>
    <row r="227" customFormat="false" ht="11.25" hidden="false" customHeight="false" outlineLevel="0" collapsed="false">
      <c r="A227" s="199" t="n">
        <v>35773</v>
      </c>
      <c r="B227" s="192" t="n">
        <v>35773</v>
      </c>
      <c r="C227" s="308" t="n">
        <f aca="false">IF(B227&lt;&gt;"",MONTH(B227),0)</f>
        <v>12</v>
      </c>
      <c r="D227" s="3" t="n">
        <v>345000</v>
      </c>
    </row>
    <row r="228" customFormat="false" ht="11.25" hidden="false" customHeight="false" outlineLevel="0" collapsed="false">
      <c r="A228" s="199" t="n">
        <v>35774</v>
      </c>
      <c r="B228" s="192" t="n">
        <v>35774</v>
      </c>
      <c r="C228" s="308" t="n">
        <f aca="false">IF(B228&lt;&gt;"",MONTH(B228),0)</f>
        <v>12</v>
      </c>
      <c r="D228" s="3" t="n">
        <v>293000</v>
      </c>
    </row>
    <row r="229" customFormat="false" ht="11.25" hidden="false" customHeight="false" outlineLevel="0" collapsed="false">
      <c r="A229" s="199" t="n">
        <v>35775</v>
      </c>
      <c r="B229" s="192" t="n">
        <v>35775</v>
      </c>
      <c r="C229" s="308" t="n">
        <f aca="false">IF(B229&lt;&gt;"",MONTH(B229),0)</f>
        <v>12</v>
      </c>
      <c r="D229" s="3" t="n">
        <v>344000</v>
      </c>
    </row>
    <row r="230" customFormat="false" ht="11.25" hidden="false" customHeight="false" outlineLevel="0" collapsed="false">
      <c r="A230" s="199" t="n">
        <v>35776</v>
      </c>
      <c r="B230" s="192" t="n">
        <v>35776</v>
      </c>
      <c r="C230" s="308" t="n">
        <f aca="false">IF(B230&lt;&gt;"",MONTH(B230),0)</f>
        <v>12</v>
      </c>
      <c r="D230" s="3" t="n">
        <v>340000</v>
      </c>
    </row>
    <row r="231" customFormat="false" ht="11.25" hidden="false" customHeight="false" outlineLevel="0" collapsed="false">
      <c r="A231" s="199" t="n">
        <v>35777</v>
      </c>
      <c r="B231" s="192" t="n">
        <v>35777</v>
      </c>
      <c r="C231" s="308" t="n">
        <f aca="false">IF(B231&lt;&gt;"",MONTH(B231),0)</f>
        <v>12</v>
      </c>
      <c r="D231" s="3" t="n">
        <v>330000</v>
      </c>
    </row>
    <row r="232" customFormat="false" ht="11.25" hidden="false" customHeight="false" outlineLevel="0" collapsed="false">
      <c r="A232" s="199" t="n">
        <v>35778</v>
      </c>
      <c r="B232" s="192" t="n">
        <v>35778</v>
      </c>
      <c r="C232" s="308" t="n">
        <f aca="false">IF(B232&lt;&gt;"",MONTH(B232),0)</f>
        <v>12</v>
      </c>
      <c r="D232" s="3" t="n">
        <v>368000</v>
      </c>
    </row>
    <row r="233" customFormat="false" ht="11.25" hidden="false" customHeight="false" outlineLevel="0" collapsed="false">
      <c r="A233" s="199" t="n">
        <v>35779</v>
      </c>
      <c r="B233" s="192" t="n">
        <v>35779</v>
      </c>
      <c r="C233" s="308" t="n">
        <f aca="false">IF(B233&lt;&gt;"",MONTH(B233),0)</f>
        <v>12</v>
      </c>
      <c r="D233" s="3" t="n">
        <v>367000</v>
      </c>
    </row>
    <row r="234" customFormat="false" ht="11.25" hidden="false" customHeight="false" outlineLevel="0" collapsed="false">
      <c r="A234" s="199" t="n">
        <v>35780</v>
      </c>
      <c r="B234" s="192" t="n">
        <v>35780</v>
      </c>
      <c r="C234" s="308" t="n">
        <f aca="false">IF(B234&lt;&gt;"",MONTH(B234),0)</f>
        <v>12</v>
      </c>
      <c r="D234" s="3" t="n">
        <v>392000</v>
      </c>
    </row>
    <row r="235" customFormat="false" ht="11.25" hidden="false" customHeight="false" outlineLevel="0" collapsed="false">
      <c r="A235" s="199" t="n">
        <v>35781</v>
      </c>
      <c r="B235" s="192" t="n">
        <v>35781</v>
      </c>
      <c r="C235" s="308" t="n">
        <f aca="false">IF(B235&lt;&gt;"",MONTH(B235),0)</f>
        <v>12</v>
      </c>
      <c r="D235" s="3" t="n">
        <v>349000</v>
      </c>
    </row>
    <row r="236" customFormat="false" ht="11.25" hidden="false" customHeight="false" outlineLevel="0" collapsed="false">
      <c r="A236" s="199" t="n">
        <v>35782</v>
      </c>
      <c r="B236" s="192" t="n">
        <v>35782</v>
      </c>
      <c r="C236" s="308" t="n">
        <f aca="false">IF(B236&lt;&gt;"",MONTH(B236),0)</f>
        <v>12</v>
      </c>
      <c r="D236" s="3" t="n">
        <v>312000</v>
      </c>
    </row>
    <row r="237" customFormat="false" ht="11.25" hidden="false" customHeight="false" outlineLevel="0" collapsed="false">
      <c r="A237" s="199" t="n">
        <v>35783</v>
      </c>
      <c r="B237" s="192" t="n">
        <v>35783</v>
      </c>
      <c r="C237" s="308" t="n">
        <f aca="false">IF(B237&lt;&gt;"",MONTH(B237),0)</f>
        <v>12</v>
      </c>
      <c r="D237" s="3" t="n">
        <v>388000</v>
      </c>
    </row>
    <row r="238" customFormat="false" ht="11.25" hidden="false" customHeight="false" outlineLevel="0" collapsed="false">
      <c r="A238" s="199" t="n">
        <v>35784</v>
      </c>
      <c r="B238" s="192" t="n">
        <v>35784</v>
      </c>
      <c r="C238" s="308" t="n">
        <f aca="false">IF(B238&lt;&gt;"",MONTH(B238),0)</f>
        <v>12</v>
      </c>
      <c r="D238" s="3" t="n">
        <v>424000</v>
      </c>
    </row>
    <row r="239" customFormat="false" ht="11.25" hidden="false" customHeight="false" outlineLevel="0" collapsed="false">
      <c r="A239" s="199" t="n">
        <v>35785</v>
      </c>
      <c r="B239" s="192" t="n">
        <v>35785</v>
      </c>
      <c r="C239" s="308" t="n">
        <f aca="false">IF(B239&lt;&gt;"",MONTH(B239),0)</f>
        <v>12</v>
      </c>
      <c r="D239" s="3" t="n">
        <v>481000</v>
      </c>
    </row>
    <row r="240" customFormat="false" ht="11.25" hidden="false" customHeight="false" outlineLevel="0" collapsed="false">
      <c r="A240" s="199" t="n">
        <v>35786</v>
      </c>
      <c r="B240" s="192" t="n">
        <v>35786</v>
      </c>
      <c r="C240" s="308" t="n">
        <f aca="false">IF(B240&lt;&gt;"",MONTH(B240),0)</f>
        <v>12</v>
      </c>
      <c r="D240" s="3" t="n">
        <v>469000</v>
      </c>
    </row>
    <row r="241" customFormat="false" ht="11.25" hidden="false" customHeight="false" outlineLevel="0" collapsed="false">
      <c r="A241" s="199" t="n">
        <v>35787</v>
      </c>
      <c r="B241" s="192" t="n">
        <v>35787</v>
      </c>
      <c r="C241" s="308" t="n">
        <f aca="false">IF(B241&lt;&gt;"",MONTH(B241),0)</f>
        <v>12</v>
      </c>
      <c r="D241" s="3" t="n">
        <v>396000</v>
      </c>
    </row>
    <row r="242" customFormat="false" ht="11.25" hidden="false" customHeight="false" outlineLevel="0" collapsed="false">
      <c r="A242" s="199" t="n">
        <v>35788</v>
      </c>
      <c r="B242" s="192" t="n">
        <v>35788</v>
      </c>
      <c r="C242" s="308" t="n">
        <f aca="false">IF(B242&lt;&gt;"",MONTH(B242),0)</f>
        <v>12</v>
      </c>
      <c r="D242" s="3" t="n">
        <v>382000</v>
      </c>
    </row>
    <row r="243" customFormat="false" ht="11.25" hidden="false" customHeight="false" outlineLevel="0" collapsed="false">
      <c r="A243" s="199" t="n">
        <v>35789</v>
      </c>
      <c r="B243" s="192" t="n">
        <v>35789</v>
      </c>
      <c r="C243" s="308" t="n">
        <f aca="false">IF(B243&lt;&gt;"",MONTH(B243),0)</f>
        <v>12</v>
      </c>
      <c r="D243" s="3" t="n">
        <v>418000</v>
      </c>
    </row>
    <row r="244" customFormat="false" ht="11.25" hidden="false" customHeight="false" outlineLevel="0" collapsed="false">
      <c r="A244" s="199" t="n">
        <v>35790</v>
      </c>
      <c r="B244" s="192" t="n">
        <v>35790</v>
      </c>
      <c r="C244" s="308" t="n">
        <f aca="false">IF(B244&lt;&gt;"",MONTH(B244),0)</f>
        <v>12</v>
      </c>
      <c r="D244" s="3" t="n">
        <v>411000</v>
      </c>
    </row>
    <row r="245" customFormat="false" ht="11.25" hidden="false" customHeight="false" outlineLevel="0" collapsed="false">
      <c r="A245" s="199" t="n">
        <v>35791</v>
      </c>
      <c r="B245" s="192" t="n">
        <v>35791</v>
      </c>
      <c r="C245" s="308" t="n">
        <f aca="false">IF(B245&lt;&gt;"",MONTH(B245),0)</f>
        <v>12</v>
      </c>
      <c r="D245" s="3" t="n">
        <v>448000</v>
      </c>
    </row>
    <row r="246" customFormat="false" ht="11.25" hidden="false" customHeight="false" outlineLevel="0" collapsed="false">
      <c r="A246" s="199" t="n">
        <v>35792</v>
      </c>
      <c r="B246" s="192" t="n">
        <v>35792</v>
      </c>
      <c r="C246" s="308" t="n">
        <f aca="false">IF(B246&lt;&gt;"",MONTH(B246),0)</f>
        <v>12</v>
      </c>
      <c r="D246" s="3" t="n">
        <v>444000</v>
      </c>
    </row>
    <row r="247" customFormat="false" ht="11.25" hidden="false" customHeight="false" outlineLevel="0" collapsed="false">
      <c r="A247" s="199" t="n">
        <v>35793</v>
      </c>
      <c r="B247" s="192" t="n">
        <v>35793</v>
      </c>
      <c r="C247" s="308" t="n">
        <f aca="false">IF(B247&lt;&gt;"",MONTH(B247),0)</f>
        <v>12</v>
      </c>
      <c r="D247" s="3" t="n">
        <v>429000</v>
      </c>
    </row>
    <row r="248" customFormat="false" ht="11.25" hidden="false" customHeight="false" outlineLevel="0" collapsed="false">
      <c r="A248" s="199" t="n">
        <v>35794</v>
      </c>
      <c r="B248" s="192" t="n">
        <v>35794</v>
      </c>
      <c r="C248" s="308" t="n">
        <f aca="false">IF(B248&lt;&gt;"",MONTH(B248),0)</f>
        <v>12</v>
      </c>
      <c r="D248" s="3" t="n">
        <v>439000</v>
      </c>
    </row>
    <row r="249" customFormat="false" ht="11.25" hidden="false" customHeight="false" outlineLevel="0" collapsed="false">
      <c r="A249" s="199" t="n">
        <v>35795</v>
      </c>
      <c r="B249" s="192" t="n">
        <v>35795</v>
      </c>
      <c r="C249" s="308" t="n">
        <f aca="false">IF(B249&lt;&gt;"",MONTH(B249),0)</f>
        <v>12</v>
      </c>
      <c r="D249" s="3" t="n">
        <v>454000</v>
      </c>
    </row>
    <row r="250" customFormat="false" ht="22.5" hidden="false" customHeight="false" outlineLevel="0" collapsed="false">
      <c r="A250" s="194" t="s">
        <v>70</v>
      </c>
      <c r="B250" s="195" t="s">
        <v>71</v>
      </c>
      <c r="C250" s="195" t="s">
        <v>99</v>
      </c>
      <c r="D250" s="196" t="s">
        <v>72</v>
      </c>
    </row>
    <row r="251" customFormat="false" ht="11.25" hidden="false" customHeight="false" outlineLevel="0" collapsed="false">
      <c r="A251" s="199" t="n">
        <v>35796</v>
      </c>
      <c r="B251" s="192" t="n">
        <v>35796</v>
      </c>
      <c r="C251" s="308" t="n">
        <f aca="false">IF(B251&lt;&gt;"",MONTH(B251),0)</f>
        <v>1</v>
      </c>
      <c r="D251" s="3" t="n">
        <v>416000</v>
      </c>
    </row>
    <row r="252" customFormat="false" ht="11.25" hidden="false" customHeight="false" outlineLevel="0" collapsed="false">
      <c r="A252" s="199" t="n">
        <v>35797</v>
      </c>
      <c r="B252" s="192" t="n">
        <v>35797</v>
      </c>
      <c r="C252" s="308" t="n">
        <f aca="false">IF(B252&lt;&gt;"",MONTH(B252),0)</f>
        <v>1</v>
      </c>
      <c r="D252" s="3" t="n">
        <v>410000</v>
      </c>
    </row>
    <row r="253" customFormat="false" ht="11.25" hidden="false" customHeight="false" outlineLevel="0" collapsed="false">
      <c r="A253" s="199" t="n">
        <v>35798</v>
      </c>
      <c r="B253" s="192" t="n">
        <v>35798</v>
      </c>
      <c r="C253" s="308" t="n">
        <f aca="false">IF(B253&lt;&gt;"",MONTH(B253),0)</f>
        <v>1</v>
      </c>
      <c r="D253" s="3" t="n">
        <v>417000</v>
      </c>
    </row>
    <row r="254" customFormat="false" ht="11.25" hidden="false" customHeight="false" outlineLevel="0" collapsed="false">
      <c r="A254" s="199" t="n">
        <v>35799</v>
      </c>
      <c r="B254" s="192" t="n">
        <v>35799</v>
      </c>
      <c r="C254" s="308" t="n">
        <f aca="false">IF(B254&lt;&gt;"",MONTH(B254),0)</f>
        <v>1</v>
      </c>
      <c r="D254" s="3" t="n">
        <v>424000</v>
      </c>
    </row>
    <row r="255" customFormat="false" ht="11.25" hidden="false" customHeight="false" outlineLevel="0" collapsed="false">
      <c r="A255" s="199" t="n">
        <v>35800</v>
      </c>
      <c r="B255" s="192" t="n">
        <v>35800</v>
      </c>
      <c r="C255" s="308" t="n">
        <f aca="false">IF(B255&lt;&gt;"",MONTH(B255),0)</f>
        <v>1</v>
      </c>
      <c r="D255" s="3" t="n">
        <v>422000</v>
      </c>
    </row>
    <row r="256" customFormat="false" ht="11.25" hidden="false" customHeight="false" outlineLevel="0" collapsed="false">
      <c r="A256" s="199" t="n">
        <v>35801</v>
      </c>
      <c r="B256" s="192" t="n">
        <v>35801</v>
      </c>
      <c r="C256" s="308" t="n">
        <f aca="false">IF(B256&lt;&gt;"",MONTH(B256),0)</f>
        <v>1</v>
      </c>
      <c r="D256" s="3" t="n">
        <v>385000</v>
      </c>
    </row>
    <row r="257" customFormat="false" ht="11.25" hidden="false" customHeight="false" outlineLevel="0" collapsed="false">
      <c r="A257" s="199" t="n">
        <v>35802</v>
      </c>
      <c r="B257" s="192" t="n">
        <v>35802</v>
      </c>
      <c r="C257" s="308" t="n">
        <f aca="false">IF(B257&lt;&gt;"",MONTH(B257),0)</f>
        <v>1</v>
      </c>
      <c r="D257" s="3" t="n">
        <v>419000</v>
      </c>
    </row>
    <row r="258" customFormat="false" ht="11.25" hidden="false" customHeight="false" outlineLevel="0" collapsed="false">
      <c r="A258" s="199" t="n">
        <v>35803</v>
      </c>
      <c r="B258" s="192" t="n">
        <v>35803</v>
      </c>
      <c r="C258" s="308" t="n">
        <f aca="false">IF(B258&lt;&gt;"",MONTH(B258),0)</f>
        <v>1</v>
      </c>
      <c r="D258" s="3" t="n">
        <v>394000</v>
      </c>
    </row>
    <row r="259" customFormat="false" ht="11.25" hidden="false" customHeight="false" outlineLevel="0" collapsed="false">
      <c r="A259" s="199" t="n">
        <v>35804</v>
      </c>
      <c r="B259" s="192" t="n">
        <v>35804</v>
      </c>
      <c r="C259" s="308" t="n">
        <f aca="false">IF(B259&lt;&gt;"",MONTH(B259),0)</f>
        <v>1</v>
      </c>
      <c r="D259" s="3" t="n">
        <v>391000</v>
      </c>
    </row>
    <row r="260" customFormat="false" ht="11.25" hidden="false" customHeight="false" outlineLevel="0" collapsed="false">
      <c r="A260" s="199" t="n">
        <v>35805</v>
      </c>
      <c r="B260" s="192" t="n">
        <v>35805</v>
      </c>
      <c r="C260" s="308" t="n">
        <f aca="false">IF(B260&lt;&gt;"",MONTH(B260),0)</f>
        <v>1</v>
      </c>
      <c r="D260" s="3" t="n">
        <v>368000</v>
      </c>
    </row>
    <row r="261" customFormat="false" ht="11.25" hidden="false" customHeight="false" outlineLevel="0" collapsed="false">
      <c r="A261" s="199" t="n">
        <v>35806</v>
      </c>
      <c r="B261" s="192" t="n">
        <v>35806</v>
      </c>
      <c r="C261" s="308" t="n">
        <f aca="false">IF(B261&lt;&gt;"",MONTH(B261),0)</f>
        <v>1</v>
      </c>
      <c r="D261" s="3" t="n">
        <v>355000</v>
      </c>
    </row>
    <row r="262" customFormat="false" ht="11.25" hidden="false" customHeight="false" outlineLevel="0" collapsed="false">
      <c r="A262" s="199" t="n">
        <v>35807</v>
      </c>
      <c r="B262" s="192" t="n">
        <v>35807</v>
      </c>
      <c r="C262" s="308" t="n">
        <f aca="false">IF(B262&lt;&gt;"",MONTH(B262),0)</f>
        <v>1</v>
      </c>
      <c r="D262" s="3" t="n">
        <v>351000</v>
      </c>
    </row>
    <row r="263" customFormat="false" ht="11.25" hidden="false" customHeight="false" outlineLevel="0" collapsed="false">
      <c r="A263" s="199" t="n">
        <v>35808</v>
      </c>
      <c r="B263" s="192" t="n">
        <v>35808</v>
      </c>
      <c r="C263" s="308" t="n">
        <f aca="false">IF(B263&lt;&gt;"",MONTH(B263),0)</f>
        <v>1</v>
      </c>
      <c r="D263" s="3" t="n">
        <v>357000</v>
      </c>
    </row>
    <row r="264" customFormat="false" ht="11.25" hidden="false" customHeight="false" outlineLevel="0" collapsed="false">
      <c r="A264" s="199" t="n">
        <v>35809</v>
      </c>
      <c r="B264" s="192" t="n">
        <v>35809</v>
      </c>
      <c r="C264" s="308" t="n">
        <f aca="false">IF(B264&lt;&gt;"",MONTH(B264),0)</f>
        <v>1</v>
      </c>
      <c r="D264" s="3" t="n">
        <v>422000</v>
      </c>
    </row>
    <row r="265" customFormat="false" ht="11.25" hidden="false" customHeight="false" outlineLevel="0" collapsed="false">
      <c r="A265" s="199" t="n">
        <v>35810</v>
      </c>
      <c r="B265" s="192" t="n">
        <v>35810</v>
      </c>
      <c r="C265" s="308" t="n">
        <f aca="false">IF(B265&lt;&gt;"",MONTH(B265),0)</f>
        <v>1</v>
      </c>
      <c r="D265" s="3" t="n">
        <v>410000</v>
      </c>
    </row>
    <row r="266" customFormat="false" ht="11.25" hidden="false" customHeight="false" outlineLevel="0" collapsed="false">
      <c r="A266" s="199" t="n">
        <v>35811</v>
      </c>
      <c r="B266" s="192" t="n">
        <v>35811</v>
      </c>
      <c r="C266" s="308" t="n">
        <f aca="false">IF(B266&lt;&gt;"",MONTH(B266),0)</f>
        <v>1</v>
      </c>
      <c r="D266" s="3" t="n">
        <v>403000</v>
      </c>
    </row>
    <row r="267" customFormat="false" ht="11.25" hidden="false" customHeight="false" outlineLevel="0" collapsed="false">
      <c r="A267" s="199" t="n">
        <v>35812</v>
      </c>
      <c r="B267" s="192" t="n">
        <v>35812</v>
      </c>
      <c r="C267" s="308" t="n">
        <f aca="false">IF(B267&lt;&gt;"",MONTH(B267),0)</f>
        <v>1</v>
      </c>
      <c r="D267" s="3" t="n">
        <v>427000</v>
      </c>
    </row>
    <row r="268" customFormat="false" ht="11.25" hidden="false" customHeight="false" outlineLevel="0" collapsed="false">
      <c r="A268" s="199" t="n">
        <v>35813</v>
      </c>
      <c r="B268" s="192" t="n">
        <v>35813</v>
      </c>
      <c r="C268" s="308" t="n">
        <f aca="false">IF(B268&lt;&gt;"",MONTH(B268),0)</f>
        <v>1</v>
      </c>
      <c r="D268" s="3" t="n">
        <v>423000</v>
      </c>
    </row>
    <row r="269" customFormat="false" ht="11.25" hidden="false" customHeight="false" outlineLevel="0" collapsed="false">
      <c r="A269" s="199" t="n">
        <v>35814</v>
      </c>
      <c r="B269" s="192" t="n">
        <v>35814</v>
      </c>
      <c r="C269" s="308" t="n">
        <f aca="false">IF(B269&lt;&gt;"",MONTH(B269),0)</f>
        <v>1</v>
      </c>
      <c r="D269" s="3" t="n">
        <v>454000</v>
      </c>
    </row>
    <row r="270" customFormat="false" ht="11.25" hidden="false" customHeight="false" outlineLevel="0" collapsed="false">
      <c r="A270" s="199" t="n">
        <v>35815</v>
      </c>
      <c r="B270" s="192" t="n">
        <v>35815</v>
      </c>
      <c r="C270" s="308" t="n">
        <f aca="false">IF(B270&lt;&gt;"",MONTH(B270),0)</f>
        <v>1</v>
      </c>
      <c r="D270" s="3" t="n">
        <v>305000</v>
      </c>
    </row>
    <row r="271" customFormat="false" ht="11.25" hidden="false" customHeight="false" outlineLevel="0" collapsed="false">
      <c r="A271" s="199" t="n">
        <v>35816</v>
      </c>
      <c r="B271" s="192" t="n">
        <v>35816</v>
      </c>
      <c r="C271" s="308" t="n">
        <f aca="false">IF(B271&lt;&gt;"",MONTH(B271),0)</f>
        <v>1</v>
      </c>
      <c r="D271" s="3" t="n">
        <v>304000</v>
      </c>
    </row>
    <row r="272" customFormat="false" ht="11.25" hidden="false" customHeight="false" outlineLevel="0" collapsed="false">
      <c r="A272" s="199" t="n">
        <v>35817</v>
      </c>
      <c r="B272" s="192" t="n">
        <v>35817</v>
      </c>
      <c r="C272" s="308" t="n">
        <f aca="false">IF(B272&lt;&gt;"",MONTH(B272),0)</f>
        <v>1</v>
      </c>
      <c r="D272" s="3" t="n">
        <v>310000</v>
      </c>
    </row>
    <row r="273" customFormat="false" ht="11.25" hidden="false" customHeight="false" outlineLevel="0" collapsed="false">
      <c r="A273" s="199" t="n">
        <v>35818</v>
      </c>
      <c r="B273" s="192" t="n">
        <v>35818</v>
      </c>
      <c r="C273" s="308" t="n">
        <f aca="false">IF(B273&lt;&gt;"",MONTH(B273),0)</f>
        <v>1</v>
      </c>
      <c r="D273" s="3" t="n">
        <v>428000</v>
      </c>
    </row>
    <row r="274" customFormat="false" ht="11.25" hidden="false" customHeight="false" outlineLevel="0" collapsed="false">
      <c r="A274" s="199" t="n">
        <v>35819</v>
      </c>
      <c r="B274" s="192" t="n">
        <v>35819</v>
      </c>
      <c r="C274" s="308" t="n">
        <f aca="false">IF(B274&lt;&gt;"",MONTH(B274),0)</f>
        <v>1</v>
      </c>
      <c r="D274" s="3" t="n">
        <v>459000</v>
      </c>
    </row>
    <row r="275" customFormat="false" ht="11.25" hidden="false" customHeight="false" outlineLevel="0" collapsed="false">
      <c r="A275" s="199" t="n">
        <v>35820</v>
      </c>
      <c r="B275" s="192" t="n">
        <v>35820</v>
      </c>
      <c r="C275" s="308" t="n">
        <f aca="false">IF(B275&lt;&gt;"",MONTH(B275),0)</f>
        <v>1</v>
      </c>
      <c r="D275" s="3" t="n">
        <v>458000</v>
      </c>
    </row>
    <row r="276" customFormat="false" ht="11.25" hidden="false" customHeight="false" outlineLevel="0" collapsed="false">
      <c r="A276" s="199" t="n">
        <v>35821</v>
      </c>
      <c r="B276" s="192" t="n">
        <v>35821</v>
      </c>
      <c r="C276" s="308" t="n">
        <f aca="false">IF(B276&lt;&gt;"",MONTH(B276),0)</f>
        <v>1</v>
      </c>
      <c r="D276" s="3" t="n">
        <v>490000</v>
      </c>
    </row>
    <row r="277" customFormat="false" ht="11.25" hidden="false" customHeight="false" outlineLevel="0" collapsed="false">
      <c r="A277" s="199" t="n">
        <v>35822</v>
      </c>
      <c r="B277" s="192" t="n">
        <v>35822</v>
      </c>
      <c r="C277" s="308" t="n">
        <f aca="false">IF(B277&lt;&gt;"",MONTH(B277),0)</f>
        <v>1</v>
      </c>
      <c r="D277" s="3" t="n">
        <v>533000</v>
      </c>
    </row>
    <row r="278" customFormat="false" ht="11.25" hidden="false" customHeight="false" outlineLevel="0" collapsed="false">
      <c r="A278" s="199" t="n">
        <v>35823</v>
      </c>
      <c r="B278" s="192" t="n">
        <v>35823</v>
      </c>
      <c r="C278" s="308" t="n">
        <f aca="false">IF(B278&lt;&gt;"",MONTH(B278),0)</f>
        <v>1</v>
      </c>
      <c r="D278" s="3" t="n">
        <v>529000</v>
      </c>
    </row>
    <row r="279" customFormat="false" ht="11.25" hidden="false" customHeight="false" outlineLevel="0" collapsed="false">
      <c r="A279" s="199" t="n">
        <v>35824</v>
      </c>
      <c r="B279" s="192" t="n">
        <v>35824</v>
      </c>
      <c r="C279" s="308" t="n">
        <f aca="false">IF(B279&lt;&gt;"",MONTH(B279),0)</f>
        <v>1</v>
      </c>
      <c r="D279" s="3" t="n">
        <v>511000</v>
      </c>
    </row>
    <row r="280" customFormat="false" ht="11.25" hidden="false" customHeight="false" outlineLevel="0" collapsed="false">
      <c r="A280" s="199" t="n">
        <v>35825</v>
      </c>
      <c r="B280" s="192" t="n">
        <v>35825</v>
      </c>
      <c r="C280" s="308" t="n">
        <f aca="false">IF(B280&lt;&gt;"",MONTH(B280),0)</f>
        <v>1</v>
      </c>
      <c r="D280" s="3" t="n">
        <v>507000</v>
      </c>
    </row>
    <row r="281" customFormat="false" ht="11.25" hidden="false" customHeight="false" outlineLevel="0" collapsed="false">
      <c r="A281" s="199" t="n">
        <v>35826</v>
      </c>
      <c r="B281" s="192" t="n">
        <v>35826</v>
      </c>
      <c r="C281" s="308" t="n">
        <f aca="false">IF(B281&lt;&gt;"",MONTH(B281),0)</f>
        <v>1</v>
      </c>
      <c r="D281" s="3" t="n">
        <v>491000</v>
      </c>
    </row>
    <row r="282" customFormat="false" ht="11.25" hidden="false" customHeight="false" outlineLevel="0" collapsed="false">
      <c r="A282" s="199" t="n">
        <v>35827</v>
      </c>
      <c r="B282" s="192" t="n">
        <v>35827</v>
      </c>
      <c r="C282" s="308" t="n">
        <f aca="false">IF(B282&lt;&gt;"",MONTH(B282),0)</f>
        <v>2</v>
      </c>
      <c r="D282" s="3" t="n">
        <v>460000</v>
      </c>
    </row>
    <row r="283" customFormat="false" ht="11.25" hidden="false" customHeight="false" outlineLevel="0" collapsed="false">
      <c r="A283" s="199" t="n">
        <v>35828</v>
      </c>
      <c r="B283" s="192" t="n">
        <v>35828</v>
      </c>
      <c r="C283" s="308" t="n">
        <f aca="false">IF(B283&lt;&gt;"",MONTH(B283),0)</f>
        <v>2</v>
      </c>
      <c r="D283" s="3" t="n">
        <v>466000</v>
      </c>
    </row>
    <row r="284" customFormat="false" ht="11.25" hidden="false" customHeight="false" outlineLevel="0" collapsed="false">
      <c r="A284" s="199" t="n">
        <v>35829</v>
      </c>
      <c r="B284" s="192" t="n">
        <v>35829</v>
      </c>
      <c r="C284" s="308" t="n">
        <f aca="false">IF(B284&lt;&gt;"",MONTH(B284),0)</f>
        <v>2</v>
      </c>
      <c r="D284" s="3" t="n">
        <v>520000</v>
      </c>
    </row>
    <row r="285" customFormat="false" ht="11.25" hidden="false" customHeight="false" outlineLevel="0" collapsed="false">
      <c r="A285" s="199" t="n">
        <v>35830</v>
      </c>
      <c r="B285" s="192" t="n">
        <v>35830</v>
      </c>
      <c r="C285" s="308" t="n">
        <f aca="false">IF(B285&lt;&gt;"",MONTH(B285),0)</f>
        <v>2</v>
      </c>
      <c r="D285" s="3" t="n">
        <v>451000</v>
      </c>
    </row>
    <row r="286" customFormat="false" ht="11.25" hidden="false" customHeight="false" outlineLevel="0" collapsed="false">
      <c r="A286" s="199" t="n">
        <v>35831</v>
      </c>
      <c r="B286" s="192" t="n">
        <v>35831</v>
      </c>
      <c r="C286" s="308" t="n">
        <f aca="false">IF(B286&lt;&gt;"",MONTH(B286),0)</f>
        <v>2</v>
      </c>
      <c r="D286" s="3" t="n">
        <v>429000</v>
      </c>
    </row>
    <row r="287" customFormat="false" ht="11.25" hidden="false" customHeight="false" outlineLevel="0" collapsed="false">
      <c r="A287" s="199" t="n">
        <v>35832</v>
      </c>
      <c r="B287" s="192" t="n">
        <v>35832</v>
      </c>
      <c r="C287" s="308" t="n">
        <f aca="false">IF(B287&lt;&gt;"",MONTH(B287),0)</f>
        <v>2</v>
      </c>
      <c r="D287" s="3" t="n">
        <v>471000</v>
      </c>
    </row>
    <row r="288" customFormat="false" ht="11.25" hidden="false" customHeight="false" outlineLevel="0" collapsed="false">
      <c r="A288" s="199" t="n">
        <v>35833</v>
      </c>
      <c r="B288" s="192" t="n">
        <v>35833</v>
      </c>
      <c r="C288" s="308" t="n">
        <f aca="false">IF(B288&lt;&gt;"",MONTH(B288),0)</f>
        <v>2</v>
      </c>
      <c r="D288" s="3" t="n">
        <v>459000</v>
      </c>
    </row>
    <row r="289" customFormat="false" ht="11.25" hidden="false" customHeight="false" outlineLevel="0" collapsed="false">
      <c r="A289" s="199" t="n">
        <v>35834</v>
      </c>
      <c r="B289" s="192" t="n">
        <v>35834</v>
      </c>
      <c r="C289" s="308" t="n">
        <f aca="false">IF(B289&lt;&gt;"",MONTH(B289),0)</f>
        <v>2</v>
      </c>
      <c r="D289" s="3" t="n">
        <v>457000</v>
      </c>
    </row>
    <row r="290" customFormat="false" ht="11.25" hidden="false" customHeight="false" outlineLevel="0" collapsed="false">
      <c r="A290" s="199" t="n">
        <v>35835</v>
      </c>
      <c r="B290" s="192" t="n">
        <v>35835</v>
      </c>
      <c r="C290" s="308" t="n">
        <f aca="false">IF(B290&lt;&gt;"",MONTH(B290),0)</f>
        <v>2</v>
      </c>
      <c r="D290" s="3" t="n">
        <v>454000</v>
      </c>
    </row>
    <row r="291" customFormat="false" ht="11.25" hidden="false" customHeight="false" outlineLevel="0" collapsed="false">
      <c r="A291" s="199" t="n">
        <v>35836</v>
      </c>
      <c r="B291" s="192" t="n">
        <v>35836</v>
      </c>
      <c r="C291" s="308" t="n">
        <f aca="false">IF(B291&lt;&gt;"",MONTH(B291),0)</f>
        <v>2</v>
      </c>
      <c r="D291" s="3" t="n">
        <v>487000</v>
      </c>
    </row>
    <row r="292" customFormat="false" ht="11.25" hidden="false" customHeight="false" outlineLevel="0" collapsed="false">
      <c r="A292" s="199" t="n">
        <v>35837</v>
      </c>
      <c r="B292" s="192" t="n">
        <v>35837</v>
      </c>
      <c r="C292" s="308" t="n">
        <f aca="false">IF(B292&lt;&gt;"",MONTH(B292),0)</f>
        <v>2</v>
      </c>
      <c r="D292" s="3" t="n">
        <v>492000</v>
      </c>
    </row>
    <row r="293" customFormat="false" ht="11.25" hidden="false" customHeight="false" outlineLevel="0" collapsed="false">
      <c r="A293" s="199" t="n">
        <v>35838</v>
      </c>
      <c r="B293" s="192" t="n">
        <v>35838</v>
      </c>
      <c r="C293" s="308" t="n">
        <f aca="false">IF(B293&lt;&gt;"",MONTH(B293),0)</f>
        <v>2</v>
      </c>
      <c r="D293" s="3" t="n">
        <v>434000</v>
      </c>
    </row>
    <row r="294" customFormat="false" ht="11.25" hidden="false" customHeight="false" outlineLevel="0" collapsed="false">
      <c r="A294" s="199" t="n">
        <v>35839</v>
      </c>
      <c r="B294" s="192" t="n">
        <v>35839</v>
      </c>
      <c r="C294" s="308" t="n">
        <f aca="false">IF(B294&lt;&gt;"",MONTH(B294),0)</f>
        <v>2</v>
      </c>
      <c r="D294" s="3" t="n">
        <v>476000</v>
      </c>
    </row>
    <row r="295" customFormat="false" ht="11.25" hidden="false" customHeight="false" outlineLevel="0" collapsed="false">
      <c r="A295" s="199" t="n">
        <v>35840</v>
      </c>
      <c r="B295" s="192" t="n">
        <v>35840</v>
      </c>
      <c r="C295" s="308" t="n">
        <f aca="false">IF(B295&lt;&gt;"",MONTH(B295),0)</f>
        <v>2</v>
      </c>
      <c r="D295" s="3" t="n">
        <v>472000</v>
      </c>
    </row>
    <row r="296" customFormat="false" ht="11.25" hidden="false" customHeight="false" outlineLevel="0" collapsed="false">
      <c r="A296" s="199" t="n">
        <v>35841</v>
      </c>
      <c r="B296" s="192" t="n">
        <v>35841</v>
      </c>
      <c r="C296" s="308" t="n">
        <f aca="false">IF(B296&lt;&gt;"",MONTH(B296),0)</f>
        <v>2</v>
      </c>
      <c r="D296" s="3" t="n">
        <v>494000</v>
      </c>
    </row>
    <row r="297" customFormat="false" ht="11.25" hidden="false" customHeight="false" outlineLevel="0" collapsed="false">
      <c r="A297" s="199" t="n">
        <v>35842</v>
      </c>
      <c r="B297" s="192" t="n">
        <v>35842</v>
      </c>
      <c r="C297" s="308" t="n">
        <f aca="false">IF(B297&lt;&gt;"",MONTH(B297),0)</f>
        <v>2</v>
      </c>
      <c r="D297" s="3" t="n">
        <v>486000</v>
      </c>
    </row>
    <row r="298" customFormat="false" ht="11.25" hidden="false" customHeight="false" outlineLevel="0" collapsed="false">
      <c r="A298" s="199" t="n">
        <v>35843</v>
      </c>
      <c r="B298" s="192" t="n">
        <v>35843</v>
      </c>
      <c r="C298" s="308" t="n">
        <f aca="false">IF(B298&lt;&gt;"",MONTH(B298),0)</f>
        <v>2</v>
      </c>
      <c r="D298" s="3" t="n">
        <v>501000</v>
      </c>
    </row>
    <row r="299" customFormat="false" ht="11.25" hidden="false" customHeight="false" outlineLevel="0" collapsed="false">
      <c r="A299" s="199" t="n">
        <v>35844</v>
      </c>
      <c r="B299" s="192" t="n">
        <v>35844</v>
      </c>
      <c r="C299" s="308" t="n">
        <f aca="false">IF(B299&lt;&gt;"",MONTH(B299),0)</f>
        <v>2</v>
      </c>
      <c r="D299" s="3" t="n">
        <v>432000</v>
      </c>
    </row>
    <row r="300" customFormat="false" ht="11.25" hidden="false" customHeight="false" outlineLevel="0" collapsed="false">
      <c r="A300" s="199" t="n">
        <v>35845</v>
      </c>
      <c r="B300" s="192" t="n">
        <v>35845</v>
      </c>
      <c r="C300" s="308" t="n">
        <f aca="false">IF(B300&lt;&gt;"",MONTH(B300),0)</f>
        <v>2</v>
      </c>
      <c r="D300" s="3" t="n">
        <v>459000</v>
      </c>
    </row>
    <row r="301" customFormat="false" ht="11.25" hidden="false" customHeight="false" outlineLevel="0" collapsed="false">
      <c r="A301" s="199" t="n">
        <v>35846</v>
      </c>
      <c r="B301" s="192" t="n">
        <v>35846</v>
      </c>
      <c r="C301" s="308" t="n">
        <f aca="false">IF(B301&lt;&gt;"",MONTH(B301),0)</f>
        <v>2</v>
      </c>
      <c r="D301" s="3" t="n">
        <v>510000</v>
      </c>
    </row>
    <row r="302" customFormat="false" ht="11.25" hidden="false" customHeight="false" outlineLevel="0" collapsed="false">
      <c r="A302" s="199" t="n">
        <v>35847</v>
      </c>
      <c r="B302" s="192" t="n">
        <v>35847</v>
      </c>
      <c r="C302" s="308" t="n">
        <f aca="false">IF(B302&lt;&gt;"",MONTH(B302),0)</f>
        <v>2</v>
      </c>
      <c r="D302" s="3" t="n">
        <v>463000</v>
      </c>
    </row>
    <row r="303" customFormat="false" ht="11.25" hidden="false" customHeight="false" outlineLevel="0" collapsed="false">
      <c r="A303" s="199" t="n">
        <v>35848</v>
      </c>
      <c r="B303" s="192" t="n">
        <v>35848</v>
      </c>
      <c r="C303" s="308" t="n">
        <f aca="false">IF(B303&lt;&gt;"",MONTH(B303),0)</f>
        <v>2</v>
      </c>
      <c r="D303" s="3" t="n">
        <v>475000</v>
      </c>
    </row>
    <row r="304" customFormat="false" ht="11.25" hidden="false" customHeight="false" outlineLevel="0" collapsed="false">
      <c r="A304" s="199" t="n">
        <v>35849</v>
      </c>
      <c r="B304" s="192" t="n">
        <v>35849</v>
      </c>
      <c r="C304" s="308" t="n">
        <f aca="false">IF(B304&lt;&gt;"",MONTH(B304),0)</f>
        <v>2</v>
      </c>
      <c r="D304" s="3" t="n">
        <v>465000</v>
      </c>
    </row>
    <row r="305" customFormat="false" ht="11.25" hidden="false" customHeight="false" outlineLevel="0" collapsed="false">
      <c r="A305" s="199" t="n">
        <v>35850</v>
      </c>
      <c r="B305" s="192" t="n">
        <v>35850</v>
      </c>
      <c r="C305" s="308" t="n">
        <f aca="false">IF(B305&lt;&gt;"",MONTH(B305),0)</f>
        <v>2</v>
      </c>
      <c r="D305" s="3" t="n">
        <v>416000</v>
      </c>
    </row>
    <row r="306" customFormat="false" ht="11.25" hidden="false" customHeight="false" outlineLevel="0" collapsed="false">
      <c r="A306" s="199" t="n">
        <v>35851</v>
      </c>
      <c r="B306" s="192" t="n">
        <v>35851</v>
      </c>
      <c r="C306" s="308" t="n">
        <f aca="false">IF(B306&lt;&gt;"",MONTH(B306),0)</f>
        <v>2</v>
      </c>
      <c r="D306" s="3" t="n">
        <v>396000</v>
      </c>
    </row>
    <row r="307" customFormat="false" ht="11.25" hidden="false" customHeight="false" outlineLevel="0" collapsed="false">
      <c r="A307" s="199" t="n">
        <v>35852</v>
      </c>
      <c r="B307" s="192" t="n">
        <v>35852</v>
      </c>
      <c r="C307" s="308" t="n">
        <f aca="false">IF(B307&lt;&gt;"",MONTH(B307),0)</f>
        <v>2</v>
      </c>
      <c r="D307" s="3" t="n">
        <v>419000</v>
      </c>
    </row>
    <row r="308" customFormat="false" ht="11.25" hidden="false" customHeight="false" outlineLevel="0" collapsed="false">
      <c r="A308" s="199" t="n">
        <v>35853</v>
      </c>
      <c r="B308" s="192" t="n">
        <v>35853</v>
      </c>
      <c r="C308" s="308" t="n">
        <f aca="false">IF(B308&lt;&gt;"",MONTH(B308),0)</f>
        <v>2</v>
      </c>
      <c r="D308" s="3" t="n">
        <v>399000</v>
      </c>
    </row>
    <row r="309" customFormat="false" ht="11.25" hidden="false" customHeight="false" outlineLevel="0" collapsed="false">
      <c r="A309" s="199" t="n">
        <v>35854</v>
      </c>
      <c r="B309" s="192" t="n">
        <v>35854</v>
      </c>
      <c r="C309" s="308" t="n">
        <f aca="false">IF(B309&lt;&gt;"",MONTH(B309),0)</f>
        <v>2</v>
      </c>
      <c r="D309" s="3" t="n">
        <v>401000</v>
      </c>
    </row>
    <row r="310" customFormat="false" ht="11.25" hidden="false" customHeight="false" outlineLevel="0" collapsed="false">
      <c r="A310" s="199" t="n">
        <v>35855</v>
      </c>
      <c r="B310" s="192" t="n">
        <v>35855</v>
      </c>
      <c r="C310" s="308" t="n">
        <f aca="false">IF(B310&lt;&gt;"",MONTH(B310),0)</f>
        <v>3</v>
      </c>
      <c r="D310" s="3" t="n">
        <v>523000</v>
      </c>
    </row>
    <row r="311" customFormat="false" ht="11.25" hidden="false" customHeight="false" outlineLevel="0" collapsed="false">
      <c r="A311" s="199" t="n">
        <v>35856</v>
      </c>
      <c r="B311" s="192" t="n">
        <v>35856</v>
      </c>
      <c r="C311" s="308" t="n">
        <f aca="false">IF(B311&lt;&gt;"",MONTH(B311),0)</f>
        <v>3</v>
      </c>
      <c r="D311" s="3" t="n">
        <v>531000</v>
      </c>
    </row>
    <row r="312" customFormat="false" ht="11.25" hidden="false" customHeight="false" outlineLevel="0" collapsed="false">
      <c r="A312" s="199" t="n">
        <v>35857</v>
      </c>
      <c r="B312" s="192" t="n">
        <v>35857</v>
      </c>
      <c r="C312" s="308" t="n">
        <f aca="false">IF(B312&lt;&gt;"",MONTH(B312),0)</f>
        <v>3</v>
      </c>
      <c r="D312" s="3" t="n">
        <v>529000</v>
      </c>
    </row>
    <row r="313" customFormat="false" ht="11.25" hidden="false" customHeight="false" outlineLevel="0" collapsed="false">
      <c r="A313" s="199" t="n">
        <v>35858</v>
      </c>
      <c r="B313" s="192" t="n">
        <v>35858</v>
      </c>
      <c r="C313" s="308" t="n">
        <f aca="false">IF(B313&lt;&gt;"",MONTH(B313),0)</f>
        <v>3</v>
      </c>
      <c r="D313" s="3" t="n">
        <v>500000</v>
      </c>
    </row>
    <row r="314" customFormat="false" ht="11.25" hidden="false" customHeight="false" outlineLevel="0" collapsed="false">
      <c r="A314" s="199" t="n">
        <v>35859</v>
      </c>
      <c r="B314" s="192" t="n">
        <v>35859</v>
      </c>
      <c r="C314" s="308" t="n">
        <f aca="false">IF(B314&lt;&gt;"",MONTH(B314),0)</f>
        <v>3</v>
      </c>
      <c r="D314" s="3" t="n">
        <v>527000</v>
      </c>
    </row>
    <row r="315" customFormat="false" ht="11.25" hidden="false" customHeight="false" outlineLevel="0" collapsed="false">
      <c r="A315" s="199" t="n">
        <v>35860</v>
      </c>
      <c r="B315" s="192" t="n">
        <v>35860</v>
      </c>
      <c r="C315" s="308" t="n">
        <f aca="false">IF(B315&lt;&gt;"",MONTH(B315),0)</f>
        <v>3</v>
      </c>
      <c r="D315" s="3" t="n">
        <v>532000</v>
      </c>
    </row>
    <row r="316" customFormat="false" ht="11.25" hidden="false" customHeight="false" outlineLevel="0" collapsed="false">
      <c r="A316" s="199" t="n">
        <v>35861</v>
      </c>
      <c r="B316" s="192" t="n">
        <v>35861</v>
      </c>
      <c r="C316" s="308" t="n">
        <f aca="false">IF(B316&lt;&gt;"",MONTH(B316),0)</f>
        <v>3</v>
      </c>
      <c r="D316" s="3" t="n">
        <v>530000</v>
      </c>
    </row>
    <row r="317" customFormat="false" ht="11.25" hidden="false" customHeight="false" outlineLevel="0" collapsed="false">
      <c r="A317" s="199" t="n">
        <v>35862</v>
      </c>
      <c r="B317" s="192" t="n">
        <v>35862</v>
      </c>
      <c r="C317" s="308" t="n">
        <f aca="false">IF(B317&lt;&gt;"",MONTH(B317),0)</f>
        <v>3</v>
      </c>
      <c r="D317" s="3" t="n">
        <v>540000</v>
      </c>
    </row>
    <row r="318" customFormat="false" ht="11.25" hidden="false" customHeight="false" outlineLevel="0" collapsed="false">
      <c r="A318" s="199" t="n">
        <v>35863</v>
      </c>
      <c r="B318" s="192" t="n">
        <v>35863</v>
      </c>
      <c r="C318" s="308" t="n">
        <f aca="false">IF(B318&lt;&gt;"",MONTH(B318),0)</f>
        <v>3</v>
      </c>
      <c r="D318" s="3" t="n">
        <v>541000</v>
      </c>
    </row>
    <row r="319" customFormat="false" ht="11.25" hidden="false" customHeight="false" outlineLevel="0" collapsed="false">
      <c r="A319" s="199" t="n">
        <v>35864</v>
      </c>
      <c r="B319" s="192" t="n">
        <v>35864</v>
      </c>
      <c r="C319" s="308" t="n">
        <f aca="false">IF(B319&lt;&gt;"",MONTH(B319),0)</f>
        <v>3</v>
      </c>
      <c r="D319" s="3" t="n">
        <v>534000</v>
      </c>
    </row>
    <row r="320" customFormat="false" ht="11.25" hidden="false" customHeight="false" outlineLevel="0" collapsed="false">
      <c r="A320" s="199" t="n">
        <v>35865</v>
      </c>
      <c r="B320" s="192" t="n">
        <v>35865</v>
      </c>
      <c r="C320" s="308" t="n">
        <f aca="false">IF(B320&lt;&gt;"",MONTH(B320),0)</f>
        <v>3</v>
      </c>
      <c r="D320" s="3" t="n">
        <v>539000</v>
      </c>
    </row>
    <row r="321" customFormat="false" ht="11.25" hidden="false" customHeight="false" outlineLevel="0" collapsed="false">
      <c r="A321" s="199" t="n">
        <v>35866</v>
      </c>
      <c r="B321" s="192" t="n">
        <v>35866</v>
      </c>
      <c r="C321" s="308" t="n">
        <f aca="false">IF(B321&lt;&gt;"",MONTH(B321),0)</f>
        <v>3</v>
      </c>
      <c r="D321" s="3" t="n">
        <v>531000</v>
      </c>
    </row>
    <row r="322" customFormat="false" ht="11.25" hidden="false" customHeight="false" outlineLevel="0" collapsed="false">
      <c r="A322" s="199" t="n">
        <v>35867</v>
      </c>
      <c r="B322" s="192" t="n">
        <v>35867</v>
      </c>
      <c r="C322" s="308" t="n">
        <f aca="false">IF(B322&lt;&gt;"",MONTH(B322),0)</f>
        <v>3</v>
      </c>
      <c r="D322" s="3" t="n">
        <v>535000</v>
      </c>
    </row>
    <row r="323" customFormat="false" ht="11.25" hidden="false" customHeight="false" outlineLevel="0" collapsed="false">
      <c r="A323" s="199" t="n">
        <v>35868</v>
      </c>
      <c r="B323" s="192" t="n">
        <v>35868</v>
      </c>
      <c r="C323" s="308" t="n">
        <f aca="false">IF(B323&lt;&gt;"",MONTH(B323),0)</f>
        <v>3</v>
      </c>
      <c r="D323" s="3" t="n">
        <v>505000</v>
      </c>
    </row>
    <row r="324" customFormat="false" ht="11.25" hidden="false" customHeight="false" outlineLevel="0" collapsed="false">
      <c r="A324" s="199" t="n">
        <v>35869</v>
      </c>
      <c r="B324" s="192" t="n">
        <v>35869</v>
      </c>
      <c r="C324" s="308" t="n">
        <f aca="false">IF(B324&lt;&gt;"",MONTH(B324),0)</f>
        <v>3</v>
      </c>
      <c r="D324" s="3" t="n">
        <v>507000</v>
      </c>
    </row>
    <row r="325" customFormat="false" ht="11.25" hidden="false" customHeight="false" outlineLevel="0" collapsed="false">
      <c r="A325" s="199" t="n">
        <v>35870</v>
      </c>
      <c r="B325" s="192" t="n">
        <v>35870</v>
      </c>
      <c r="C325" s="308" t="n">
        <f aca="false">IF(B325&lt;&gt;"",MONTH(B325),0)</f>
        <v>3</v>
      </c>
      <c r="D325" s="3" t="n">
        <v>501000</v>
      </c>
    </row>
    <row r="326" customFormat="false" ht="11.25" hidden="false" customHeight="false" outlineLevel="0" collapsed="false">
      <c r="A326" s="199" t="n">
        <v>35871</v>
      </c>
      <c r="B326" s="192" t="n">
        <v>35871</v>
      </c>
      <c r="C326" s="308" t="n">
        <f aca="false">IF(B326&lt;&gt;"",MONTH(B326),0)</f>
        <v>3</v>
      </c>
      <c r="D326" s="3" t="n">
        <v>534000</v>
      </c>
    </row>
    <row r="327" customFormat="false" ht="11.25" hidden="false" customHeight="false" outlineLevel="0" collapsed="false">
      <c r="A327" s="199" t="n">
        <v>35872</v>
      </c>
      <c r="B327" s="192" t="n">
        <v>35872</v>
      </c>
      <c r="C327" s="308" t="n">
        <f aca="false">IF(B327&lt;&gt;"",MONTH(B327),0)</f>
        <v>3</v>
      </c>
      <c r="D327" s="3" t="n">
        <v>541000</v>
      </c>
    </row>
    <row r="328" customFormat="false" ht="11.25" hidden="false" customHeight="false" outlineLevel="0" collapsed="false">
      <c r="A328" s="199" t="n">
        <v>35873</v>
      </c>
      <c r="B328" s="192" t="n">
        <v>35873</v>
      </c>
      <c r="C328" s="308" t="n">
        <f aca="false">IF(B328&lt;&gt;"",MONTH(B328),0)</f>
        <v>3</v>
      </c>
      <c r="D328" s="3" t="n">
        <v>543000</v>
      </c>
    </row>
    <row r="329" customFormat="false" ht="11.25" hidden="false" customHeight="false" outlineLevel="0" collapsed="false">
      <c r="A329" s="199" t="n">
        <v>35874</v>
      </c>
      <c r="B329" s="192" t="n">
        <v>35874</v>
      </c>
      <c r="C329" s="308" t="n">
        <f aca="false">IF(B329&lt;&gt;"",MONTH(B329),0)</f>
        <v>3</v>
      </c>
      <c r="D329" s="3" t="n">
        <v>542000</v>
      </c>
    </row>
    <row r="330" customFormat="false" ht="11.25" hidden="false" customHeight="false" outlineLevel="0" collapsed="false">
      <c r="A330" s="199" t="n">
        <v>35875</v>
      </c>
      <c r="B330" s="192" t="n">
        <v>35875</v>
      </c>
      <c r="C330" s="308" t="n">
        <f aca="false">IF(B330&lt;&gt;"",MONTH(B330),0)</f>
        <v>3</v>
      </c>
      <c r="D330" s="3" t="n">
        <v>537000</v>
      </c>
    </row>
    <row r="331" customFormat="false" ht="11.25" hidden="false" customHeight="false" outlineLevel="0" collapsed="false">
      <c r="A331" s="199" t="n">
        <v>35876</v>
      </c>
      <c r="B331" s="192" t="n">
        <v>35876</v>
      </c>
      <c r="C331" s="308" t="n">
        <f aca="false">IF(B331&lt;&gt;"",MONTH(B331),0)</f>
        <v>3</v>
      </c>
      <c r="D331" s="3" t="n">
        <v>538000</v>
      </c>
    </row>
    <row r="332" customFormat="false" ht="11.25" hidden="false" customHeight="false" outlineLevel="0" collapsed="false">
      <c r="A332" s="199" t="n">
        <v>35877</v>
      </c>
      <c r="B332" s="192" t="n">
        <v>35877</v>
      </c>
      <c r="C332" s="308" t="n">
        <f aca="false">IF(B332&lt;&gt;"",MONTH(B332),0)</f>
        <v>3</v>
      </c>
      <c r="D332" s="3" t="n">
        <v>516000</v>
      </c>
    </row>
    <row r="333" customFormat="false" ht="11.25" hidden="false" customHeight="false" outlineLevel="0" collapsed="false">
      <c r="A333" s="199" t="n">
        <v>35878</v>
      </c>
      <c r="B333" s="192" t="n">
        <v>35878</v>
      </c>
      <c r="C333" s="308" t="n">
        <f aca="false">IF(B333&lt;&gt;"",MONTH(B333),0)</f>
        <v>3</v>
      </c>
      <c r="D333" s="3" t="n">
        <v>540000</v>
      </c>
    </row>
    <row r="334" customFormat="false" ht="11.25" hidden="false" customHeight="false" outlineLevel="0" collapsed="false">
      <c r="A334" s="199" t="n">
        <v>35879</v>
      </c>
      <c r="B334" s="192" t="n">
        <v>35879</v>
      </c>
      <c r="C334" s="308" t="n">
        <f aca="false">IF(B334&lt;&gt;"",MONTH(B334),0)</f>
        <v>3</v>
      </c>
      <c r="D334" s="3" t="n">
        <v>537000</v>
      </c>
    </row>
    <row r="335" customFormat="false" ht="11.25" hidden="false" customHeight="false" outlineLevel="0" collapsed="false">
      <c r="A335" s="199" t="n">
        <v>35880</v>
      </c>
      <c r="B335" s="192" t="n">
        <v>35880</v>
      </c>
      <c r="C335" s="308" t="n">
        <f aca="false">IF(B335&lt;&gt;"",MONTH(B335),0)</f>
        <v>3</v>
      </c>
      <c r="D335" s="3" t="n">
        <v>543000</v>
      </c>
    </row>
    <row r="336" customFormat="false" ht="11.25" hidden="false" customHeight="false" outlineLevel="0" collapsed="false">
      <c r="A336" s="199" t="n">
        <v>35881</v>
      </c>
      <c r="B336" s="192" t="n">
        <v>35881</v>
      </c>
      <c r="C336" s="308" t="n">
        <f aca="false">IF(B336&lt;&gt;"",MONTH(B336),0)</f>
        <v>3</v>
      </c>
      <c r="D336" s="3" t="n">
        <v>530000</v>
      </c>
    </row>
    <row r="337" customFormat="false" ht="11.25" hidden="false" customHeight="false" outlineLevel="0" collapsed="false">
      <c r="A337" s="199" t="n">
        <v>35882</v>
      </c>
      <c r="B337" s="192" t="n">
        <v>35882</v>
      </c>
      <c r="C337" s="308" t="n">
        <f aca="false">IF(B337&lt;&gt;"",MONTH(B337),0)</f>
        <v>3</v>
      </c>
      <c r="D337" s="3" t="n">
        <v>531000</v>
      </c>
    </row>
    <row r="338" customFormat="false" ht="11.25" hidden="false" customHeight="false" outlineLevel="0" collapsed="false">
      <c r="A338" s="199" t="n">
        <v>35883</v>
      </c>
      <c r="B338" s="192" t="n">
        <v>35883</v>
      </c>
      <c r="C338" s="308" t="n">
        <f aca="false">IF(B338&lt;&gt;"",MONTH(B338),0)</f>
        <v>3</v>
      </c>
      <c r="D338" s="3" t="n">
        <v>531000</v>
      </c>
    </row>
    <row r="339" customFormat="false" ht="11.25" hidden="false" customHeight="false" outlineLevel="0" collapsed="false">
      <c r="A339" s="199" t="n">
        <v>35884</v>
      </c>
      <c r="B339" s="192" t="n">
        <v>35884</v>
      </c>
      <c r="C339" s="308" t="n">
        <f aca="false">IF(B339&lt;&gt;"",MONTH(B339),0)</f>
        <v>3</v>
      </c>
      <c r="D339" s="3" t="n">
        <v>538000</v>
      </c>
    </row>
    <row r="340" customFormat="false" ht="11.25" hidden="false" customHeight="false" outlineLevel="0" collapsed="false">
      <c r="A340" s="199" t="n">
        <v>35885</v>
      </c>
      <c r="B340" s="192" t="n">
        <v>35885</v>
      </c>
      <c r="C340" s="308" t="n">
        <f aca="false">IF(B340&lt;&gt;"",MONTH(B340),0)</f>
        <v>3</v>
      </c>
      <c r="D340" s="3" t="n">
        <v>525000</v>
      </c>
    </row>
    <row r="341" customFormat="false" ht="11.25" hidden="false" customHeight="false" outlineLevel="0" collapsed="false">
      <c r="A341" s="199" t="n">
        <v>35886</v>
      </c>
      <c r="B341" s="192" t="n">
        <v>35886</v>
      </c>
      <c r="C341" s="308" t="n">
        <f aca="false">IF(B341&lt;&gt;"",MONTH(B341),0)</f>
        <v>4</v>
      </c>
      <c r="D341" s="3" t="n">
        <v>454000</v>
      </c>
    </row>
    <row r="342" customFormat="false" ht="11.25" hidden="false" customHeight="false" outlineLevel="0" collapsed="false">
      <c r="A342" s="199" t="n">
        <v>35887</v>
      </c>
      <c r="B342" s="192" t="n">
        <v>35887</v>
      </c>
      <c r="C342" s="308" t="n">
        <f aca="false">IF(B342&lt;&gt;"",MONTH(B342),0)</f>
        <v>4</v>
      </c>
      <c r="D342" s="3" t="n">
        <v>525000</v>
      </c>
    </row>
    <row r="343" customFormat="false" ht="11.25" hidden="false" customHeight="false" outlineLevel="0" collapsed="false">
      <c r="A343" s="199" t="n">
        <v>35888</v>
      </c>
      <c r="B343" s="192" t="n">
        <v>35888</v>
      </c>
      <c r="C343" s="308" t="n">
        <f aca="false">IF(B343&lt;&gt;"",MONTH(B343),0)</f>
        <v>4</v>
      </c>
      <c r="D343" s="3" t="n">
        <v>540000</v>
      </c>
    </row>
    <row r="344" customFormat="false" ht="11.25" hidden="false" customHeight="false" outlineLevel="0" collapsed="false">
      <c r="A344" s="199" t="n">
        <v>35889</v>
      </c>
      <c r="B344" s="192" t="n">
        <v>35889</v>
      </c>
      <c r="C344" s="308" t="n">
        <f aca="false">IF(B344&lt;&gt;"",MONTH(B344),0)</f>
        <v>4</v>
      </c>
      <c r="D344" s="3" t="n">
        <v>521000</v>
      </c>
    </row>
    <row r="345" customFormat="false" ht="11.25" hidden="false" customHeight="false" outlineLevel="0" collapsed="false">
      <c r="A345" s="199" t="n">
        <v>35890</v>
      </c>
      <c r="B345" s="192" t="n">
        <v>35890</v>
      </c>
      <c r="C345" s="308" t="n">
        <f aca="false">IF(B345&lt;&gt;"",MONTH(B345),0)</f>
        <v>4</v>
      </c>
      <c r="D345" s="3" t="n">
        <v>536000</v>
      </c>
    </row>
    <row r="346" customFormat="false" ht="11.25" hidden="false" customHeight="false" outlineLevel="0" collapsed="false">
      <c r="A346" s="199" t="n">
        <v>35891</v>
      </c>
      <c r="B346" s="192" t="n">
        <v>35891</v>
      </c>
      <c r="C346" s="308" t="n">
        <f aca="false">IF(B346&lt;&gt;"",MONTH(B346),0)</f>
        <v>4</v>
      </c>
      <c r="D346" s="3" t="n">
        <v>542000</v>
      </c>
    </row>
    <row r="347" customFormat="false" ht="11.25" hidden="false" customHeight="false" outlineLevel="0" collapsed="false">
      <c r="A347" s="199" t="n">
        <v>35892</v>
      </c>
      <c r="B347" s="192" t="n">
        <v>35892</v>
      </c>
      <c r="C347" s="308" t="n">
        <f aca="false">IF(B347&lt;&gt;"",MONTH(B347),0)</f>
        <v>4</v>
      </c>
      <c r="D347" s="3" t="n">
        <v>541000</v>
      </c>
    </row>
    <row r="348" customFormat="false" ht="11.25" hidden="false" customHeight="false" outlineLevel="0" collapsed="false">
      <c r="A348" s="199" t="n">
        <v>35893</v>
      </c>
      <c r="B348" s="192" t="n">
        <v>35893</v>
      </c>
      <c r="C348" s="308" t="n">
        <f aca="false">IF(B348&lt;&gt;"",MONTH(B348),0)</f>
        <v>4</v>
      </c>
      <c r="D348" s="3" t="n">
        <v>526000</v>
      </c>
    </row>
    <row r="349" customFormat="false" ht="11.25" hidden="false" customHeight="false" outlineLevel="0" collapsed="false">
      <c r="A349" s="199" t="n">
        <v>35894</v>
      </c>
      <c r="B349" s="192" t="n">
        <v>35894</v>
      </c>
      <c r="C349" s="308" t="n">
        <f aca="false">IF(B349&lt;&gt;"",MONTH(B349),0)</f>
        <v>4</v>
      </c>
      <c r="D349" s="3" t="n">
        <v>523000</v>
      </c>
    </row>
    <row r="350" customFormat="false" ht="11.25" hidden="false" customHeight="false" outlineLevel="0" collapsed="false">
      <c r="A350" s="199" t="n">
        <v>35895</v>
      </c>
      <c r="B350" s="192" t="n">
        <v>35895</v>
      </c>
      <c r="C350" s="308" t="n">
        <f aca="false">IF(B350&lt;&gt;"",MONTH(B350),0)</f>
        <v>4</v>
      </c>
      <c r="D350" s="3" t="n">
        <v>536000</v>
      </c>
    </row>
    <row r="351" customFormat="false" ht="11.25" hidden="false" customHeight="false" outlineLevel="0" collapsed="false">
      <c r="A351" s="199" t="n">
        <v>35896</v>
      </c>
      <c r="B351" s="192" t="n">
        <v>35896</v>
      </c>
      <c r="C351" s="308" t="n">
        <f aca="false">IF(B351&lt;&gt;"",MONTH(B351),0)</f>
        <v>4</v>
      </c>
      <c r="D351" s="3" t="n">
        <v>540000</v>
      </c>
    </row>
    <row r="352" customFormat="false" ht="11.25" hidden="false" customHeight="false" outlineLevel="0" collapsed="false">
      <c r="A352" s="199" t="n">
        <v>35897</v>
      </c>
      <c r="B352" s="192" t="n">
        <v>35897</v>
      </c>
      <c r="C352" s="308" t="n">
        <f aca="false">IF(B352&lt;&gt;"",MONTH(B352),0)</f>
        <v>4</v>
      </c>
      <c r="D352" s="3" t="n">
        <v>542000</v>
      </c>
    </row>
    <row r="353" customFormat="false" ht="11.25" hidden="false" customHeight="false" outlineLevel="0" collapsed="false">
      <c r="A353" s="199" t="n">
        <v>35898</v>
      </c>
      <c r="B353" s="192" t="n">
        <v>35898</v>
      </c>
      <c r="C353" s="308" t="n">
        <f aca="false">IF(B353&lt;&gt;"",MONTH(B353),0)</f>
        <v>4</v>
      </c>
      <c r="D353" s="3" t="n">
        <v>516000</v>
      </c>
    </row>
    <row r="354" customFormat="false" ht="11.25" hidden="false" customHeight="false" outlineLevel="0" collapsed="false">
      <c r="A354" s="199" t="n">
        <v>35899</v>
      </c>
      <c r="B354" s="192" t="n">
        <v>35899</v>
      </c>
      <c r="C354" s="308" t="n">
        <f aca="false">IF(B354&lt;&gt;"",MONTH(B354),0)</f>
        <v>4</v>
      </c>
      <c r="D354" s="3" t="n">
        <v>528000</v>
      </c>
    </row>
    <row r="355" customFormat="false" ht="11.25" hidden="false" customHeight="false" outlineLevel="0" collapsed="false">
      <c r="A355" s="199" t="n">
        <v>35900</v>
      </c>
      <c r="B355" s="192" t="n">
        <v>35900</v>
      </c>
      <c r="C355" s="308" t="n">
        <f aca="false">IF(B355&lt;&gt;"",MONTH(B355),0)</f>
        <v>4</v>
      </c>
      <c r="D355" s="3" t="n">
        <v>502000</v>
      </c>
    </row>
    <row r="356" customFormat="false" ht="11.25" hidden="false" customHeight="false" outlineLevel="0" collapsed="false">
      <c r="A356" s="199" t="n">
        <v>35901</v>
      </c>
      <c r="B356" s="192" t="n">
        <v>35901</v>
      </c>
      <c r="C356" s="308" t="n">
        <f aca="false">IF(B356&lt;&gt;"",MONTH(B356),0)</f>
        <v>4</v>
      </c>
      <c r="D356" s="3" t="n">
        <v>510000</v>
      </c>
    </row>
    <row r="357" customFormat="false" ht="11.25" hidden="false" customHeight="false" outlineLevel="0" collapsed="false">
      <c r="A357" s="199" t="n">
        <v>35902</v>
      </c>
      <c r="B357" s="192" t="n">
        <v>35902</v>
      </c>
      <c r="C357" s="308" t="n">
        <f aca="false">IF(B357&lt;&gt;"",MONTH(B357),0)</f>
        <v>4</v>
      </c>
      <c r="D357" s="3" t="n">
        <v>491000</v>
      </c>
    </row>
    <row r="358" customFormat="false" ht="11.25" hidden="false" customHeight="false" outlineLevel="0" collapsed="false">
      <c r="A358" s="199" t="n">
        <v>35903</v>
      </c>
      <c r="B358" s="192" t="n">
        <v>35903</v>
      </c>
      <c r="C358" s="308" t="n">
        <f aca="false">IF(B358&lt;&gt;"",MONTH(B358),0)</f>
        <v>4</v>
      </c>
      <c r="D358" s="3" t="n">
        <v>543000</v>
      </c>
    </row>
    <row r="359" customFormat="false" ht="11.25" hidden="false" customHeight="false" outlineLevel="0" collapsed="false">
      <c r="A359" s="199" t="n">
        <v>35904</v>
      </c>
      <c r="B359" s="192" t="n">
        <v>35904</v>
      </c>
      <c r="C359" s="308" t="n">
        <f aca="false">IF(B359&lt;&gt;"",MONTH(B359),0)</f>
        <v>4</v>
      </c>
      <c r="D359" s="3" t="n">
        <v>544000</v>
      </c>
    </row>
    <row r="360" customFormat="false" ht="11.25" hidden="false" customHeight="false" outlineLevel="0" collapsed="false">
      <c r="A360" s="199" t="n">
        <v>35905</v>
      </c>
      <c r="B360" s="192" t="n">
        <v>35905</v>
      </c>
      <c r="C360" s="308" t="n">
        <f aca="false">IF(B360&lt;&gt;"",MONTH(B360),0)</f>
        <v>4</v>
      </c>
      <c r="D360" s="3" t="n">
        <v>542000</v>
      </c>
    </row>
    <row r="361" customFormat="false" ht="11.25" hidden="false" customHeight="false" outlineLevel="0" collapsed="false">
      <c r="A361" s="199" t="n">
        <v>35906</v>
      </c>
      <c r="B361" s="192" t="n">
        <v>35906</v>
      </c>
      <c r="C361" s="308" t="n">
        <f aca="false">IF(B361&lt;&gt;"",MONTH(B361),0)</f>
        <v>4</v>
      </c>
      <c r="D361" s="3" t="n">
        <v>541000</v>
      </c>
    </row>
    <row r="362" customFormat="false" ht="11.25" hidden="false" customHeight="false" outlineLevel="0" collapsed="false">
      <c r="A362" s="199" t="n">
        <v>35907</v>
      </c>
      <c r="B362" s="192" t="n">
        <v>35907</v>
      </c>
      <c r="C362" s="308" t="n">
        <f aca="false">IF(B362&lt;&gt;"",MONTH(B362),0)</f>
        <v>4</v>
      </c>
      <c r="D362" s="3" t="n">
        <v>540000</v>
      </c>
    </row>
    <row r="363" customFormat="false" ht="11.25" hidden="false" customHeight="false" outlineLevel="0" collapsed="false">
      <c r="A363" s="199" t="n">
        <v>35908</v>
      </c>
      <c r="B363" s="192" t="n">
        <v>35908</v>
      </c>
      <c r="C363" s="308" t="n">
        <f aca="false">IF(B363&lt;&gt;"",MONTH(B363),0)</f>
        <v>4</v>
      </c>
      <c r="D363" s="3" t="n">
        <v>536000</v>
      </c>
    </row>
    <row r="364" customFormat="false" ht="11.25" hidden="false" customHeight="false" outlineLevel="0" collapsed="false">
      <c r="A364" s="199" t="n">
        <v>35909</v>
      </c>
      <c r="B364" s="192" t="n">
        <v>35909</v>
      </c>
      <c r="C364" s="308" t="n">
        <f aca="false">IF(B364&lt;&gt;"",MONTH(B364),0)</f>
        <v>4</v>
      </c>
      <c r="D364" s="3" t="n">
        <v>527000</v>
      </c>
    </row>
    <row r="365" customFormat="false" ht="11.25" hidden="false" customHeight="false" outlineLevel="0" collapsed="false">
      <c r="A365" s="199" t="n">
        <v>35910</v>
      </c>
      <c r="B365" s="192" t="n">
        <v>35910</v>
      </c>
      <c r="C365" s="308" t="n">
        <f aca="false">IF(B365&lt;&gt;"",MONTH(B365),0)</f>
        <v>4</v>
      </c>
      <c r="D365" s="3" t="n">
        <v>524000</v>
      </c>
    </row>
    <row r="366" customFormat="false" ht="11.25" hidden="false" customHeight="false" outlineLevel="0" collapsed="false">
      <c r="A366" s="199" t="n">
        <v>35911</v>
      </c>
      <c r="B366" s="192" t="n">
        <v>35911</v>
      </c>
      <c r="C366" s="308" t="n">
        <f aca="false">IF(B366&lt;&gt;"",MONTH(B366),0)</f>
        <v>4</v>
      </c>
      <c r="D366" s="3" t="n">
        <v>539000</v>
      </c>
    </row>
    <row r="367" customFormat="false" ht="11.25" hidden="false" customHeight="false" outlineLevel="0" collapsed="false">
      <c r="A367" s="199" t="n">
        <v>35912</v>
      </c>
      <c r="B367" s="192" t="n">
        <v>35912</v>
      </c>
      <c r="C367" s="308" t="n">
        <f aca="false">IF(B367&lt;&gt;"",MONTH(B367),0)</f>
        <v>4</v>
      </c>
      <c r="D367" s="3" t="n">
        <v>540000</v>
      </c>
    </row>
    <row r="368" customFormat="false" ht="11.25" hidden="false" customHeight="false" outlineLevel="0" collapsed="false">
      <c r="A368" s="199" t="n">
        <v>35913</v>
      </c>
      <c r="B368" s="192" t="n">
        <v>35913</v>
      </c>
      <c r="C368" s="308" t="n">
        <f aca="false">IF(B368&lt;&gt;"",MONTH(B368),0)</f>
        <v>4</v>
      </c>
      <c r="D368" s="3" t="n">
        <v>536000</v>
      </c>
    </row>
    <row r="369" customFormat="false" ht="11.25" hidden="false" customHeight="false" outlineLevel="0" collapsed="false">
      <c r="A369" s="199" t="n">
        <v>35914</v>
      </c>
      <c r="B369" s="192" t="n">
        <v>35914</v>
      </c>
      <c r="C369" s="308" t="n">
        <f aca="false">IF(B369&lt;&gt;"",MONTH(B369),0)</f>
        <v>4</v>
      </c>
      <c r="D369" s="3" t="n">
        <v>542000</v>
      </c>
    </row>
    <row r="370" customFormat="false" ht="11.25" hidden="false" customHeight="false" outlineLevel="0" collapsed="false">
      <c r="A370" s="199" t="n">
        <v>35915</v>
      </c>
      <c r="B370" s="192" t="n">
        <v>35915</v>
      </c>
      <c r="C370" s="308" t="n">
        <f aca="false">IF(B370&lt;&gt;"",MONTH(B370),0)</f>
        <v>4</v>
      </c>
      <c r="D370" s="3" t="n">
        <v>528000</v>
      </c>
    </row>
    <row r="371" customFormat="false" ht="11.25" hidden="false" customHeight="false" outlineLevel="0" collapsed="false">
      <c r="A371" s="199" t="n">
        <v>35916</v>
      </c>
      <c r="B371" s="192" t="n">
        <v>35916</v>
      </c>
      <c r="C371" s="308" t="n">
        <f aca="false">IF(B371&lt;&gt;"",MONTH(B371),0)</f>
        <v>5</v>
      </c>
      <c r="D371" s="200" t="n">
        <v>539999</v>
      </c>
    </row>
    <row r="372" customFormat="false" ht="11.25" hidden="false" customHeight="false" outlineLevel="0" collapsed="false">
      <c r="A372" s="199" t="n">
        <v>35917</v>
      </c>
      <c r="B372" s="192" t="n">
        <v>35917</v>
      </c>
      <c r="C372" s="308" t="n">
        <f aca="false">IF(B372&lt;&gt;"",MONTH(B372),0)</f>
        <v>5</v>
      </c>
      <c r="D372" s="200" t="n">
        <v>504322</v>
      </c>
    </row>
    <row r="373" customFormat="false" ht="11.25" hidden="false" customHeight="false" outlineLevel="0" collapsed="false">
      <c r="A373" s="199" t="n">
        <v>35918</v>
      </c>
      <c r="B373" s="192" t="n">
        <v>35918</v>
      </c>
      <c r="C373" s="308" t="n">
        <f aca="false">IF(B373&lt;&gt;"",MONTH(B373),0)</f>
        <v>5</v>
      </c>
      <c r="D373" s="200" t="n">
        <v>539999</v>
      </c>
    </row>
    <row r="374" customFormat="false" ht="11.25" hidden="false" customHeight="false" outlineLevel="0" collapsed="false">
      <c r="A374" s="199" t="n">
        <v>35919</v>
      </c>
      <c r="B374" s="192" t="n">
        <v>35919</v>
      </c>
      <c r="C374" s="308" t="n">
        <f aca="false">IF(B374&lt;&gt;"",MONTH(B374),0)</f>
        <v>5</v>
      </c>
      <c r="D374" s="200" t="n">
        <v>539999</v>
      </c>
    </row>
    <row r="375" customFormat="false" ht="11.25" hidden="false" customHeight="false" outlineLevel="0" collapsed="false">
      <c r="A375" s="199" t="n">
        <v>35920</v>
      </c>
      <c r="B375" s="192" t="n">
        <v>35920</v>
      </c>
      <c r="C375" s="308" t="n">
        <f aca="false">IF(B375&lt;&gt;"",MONTH(B375),0)</f>
        <v>5</v>
      </c>
      <c r="D375" s="200" t="n">
        <v>416354</v>
      </c>
    </row>
    <row r="376" customFormat="false" ht="11.25" hidden="false" customHeight="false" outlineLevel="0" collapsed="false">
      <c r="A376" s="199" t="n">
        <v>35921</v>
      </c>
      <c r="B376" s="192" t="n">
        <v>35921</v>
      </c>
      <c r="C376" s="308" t="n">
        <f aca="false">IF(B376&lt;&gt;"",MONTH(B376),0)</f>
        <v>5</v>
      </c>
      <c r="D376" s="200" t="n">
        <v>539999</v>
      </c>
    </row>
    <row r="377" customFormat="false" ht="11.25" hidden="false" customHeight="false" outlineLevel="0" collapsed="false">
      <c r="A377" s="199" t="n">
        <v>35922</v>
      </c>
      <c r="B377" s="192" t="n">
        <v>35922</v>
      </c>
      <c r="C377" s="308" t="n">
        <f aca="false">IF(B377&lt;&gt;"",MONTH(B377),0)</f>
        <v>5</v>
      </c>
      <c r="D377" s="200" t="n">
        <v>539999</v>
      </c>
    </row>
    <row r="378" customFormat="false" ht="11.25" hidden="false" customHeight="false" outlineLevel="0" collapsed="false">
      <c r="A378" s="199" t="n">
        <v>35923</v>
      </c>
      <c r="B378" s="192" t="n">
        <v>35923</v>
      </c>
      <c r="C378" s="308" t="n">
        <f aca="false">IF(B378&lt;&gt;"",MONTH(B378),0)</f>
        <v>5</v>
      </c>
      <c r="D378" s="200" t="n">
        <v>532092</v>
      </c>
    </row>
    <row r="379" customFormat="false" ht="11.25" hidden="false" customHeight="false" outlineLevel="0" collapsed="false">
      <c r="A379" s="199" t="n">
        <v>35924</v>
      </c>
      <c r="B379" s="192" t="n">
        <v>35924</v>
      </c>
      <c r="C379" s="308" t="n">
        <f aca="false">IF(B379&lt;&gt;"",MONTH(B379),0)</f>
        <v>5</v>
      </c>
      <c r="D379" s="200" t="n">
        <v>522000</v>
      </c>
    </row>
    <row r="380" customFormat="false" ht="11.25" hidden="false" customHeight="false" outlineLevel="0" collapsed="false">
      <c r="A380" s="199" t="n">
        <v>35925</v>
      </c>
      <c r="B380" s="192" t="n">
        <v>35925</v>
      </c>
      <c r="C380" s="308" t="n">
        <f aca="false">IF(B380&lt;&gt;"",MONTH(B380),0)</f>
        <v>5</v>
      </c>
      <c r="D380" s="200" t="n">
        <v>523799</v>
      </c>
    </row>
    <row r="381" customFormat="false" ht="11.25" hidden="false" customHeight="false" outlineLevel="0" collapsed="false">
      <c r="A381" s="199" t="n">
        <v>35926</v>
      </c>
      <c r="B381" s="192" t="n">
        <v>35926</v>
      </c>
      <c r="C381" s="308" t="n">
        <f aca="false">IF(B381&lt;&gt;"",MONTH(B381),0)</f>
        <v>5</v>
      </c>
      <c r="D381" s="200" t="n">
        <v>539999</v>
      </c>
    </row>
    <row r="382" customFormat="false" ht="11.25" hidden="false" customHeight="false" outlineLevel="0" collapsed="false">
      <c r="A382" s="199" t="n">
        <v>35927</v>
      </c>
      <c r="B382" s="192" t="n">
        <v>35927</v>
      </c>
      <c r="C382" s="308" t="n">
        <f aca="false">IF(B382&lt;&gt;"",MONTH(B382),0)</f>
        <v>5</v>
      </c>
      <c r="D382" s="200" t="n">
        <v>539999</v>
      </c>
    </row>
    <row r="383" customFormat="false" ht="11.25" hidden="false" customHeight="false" outlineLevel="0" collapsed="false">
      <c r="A383" s="199" t="n">
        <v>35928</v>
      </c>
      <c r="B383" s="192" t="n">
        <v>35928</v>
      </c>
      <c r="C383" s="308" t="n">
        <f aca="false">IF(B383&lt;&gt;"",MONTH(B383),0)</f>
        <v>5</v>
      </c>
      <c r="D383" s="200" t="n">
        <v>539626</v>
      </c>
    </row>
    <row r="384" customFormat="false" ht="11.25" hidden="false" customHeight="false" outlineLevel="0" collapsed="false">
      <c r="A384" s="199" t="n">
        <v>35929</v>
      </c>
      <c r="B384" s="192" t="n">
        <v>35929</v>
      </c>
      <c r="C384" s="308" t="n">
        <f aca="false">IF(B384&lt;&gt;"",MONTH(B384),0)</f>
        <v>5</v>
      </c>
      <c r="D384" s="200" t="n">
        <v>507389</v>
      </c>
    </row>
    <row r="385" customFormat="false" ht="11.25" hidden="false" customHeight="false" outlineLevel="0" collapsed="false">
      <c r="A385" s="199" t="n">
        <v>35930</v>
      </c>
      <c r="B385" s="192" t="n">
        <v>35930</v>
      </c>
      <c r="C385" s="308" t="n">
        <f aca="false">IF(B385&lt;&gt;"",MONTH(B385),0)</f>
        <v>5</v>
      </c>
      <c r="D385" s="200" t="n">
        <v>520558</v>
      </c>
    </row>
    <row r="386" customFormat="false" ht="11.25" hidden="false" customHeight="false" outlineLevel="0" collapsed="false">
      <c r="A386" s="199" t="n">
        <v>35931</v>
      </c>
      <c r="B386" s="192" t="n">
        <v>35931</v>
      </c>
      <c r="C386" s="308" t="n">
        <f aca="false">IF(B386&lt;&gt;"",MONTH(B386),0)</f>
        <v>5</v>
      </c>
      <c r="D386" s="200" t="n">
        <v>539999</v>
      </c>
    </row>
    <row r="387" customFormat="false" ht="11.25" hidden="false" customHeight="false" outlineLevel="0" collapsed="false">
      <c r="A387" s="199" t="n">
        <v>35932</v>
      </c>
      <c r="B387" s="192" t="n">
        <v>35932</v>
      </c>
      <c r="C387" s="308" t="n">
        <f aca="false">IF(B387&lt;&gt;"",MONTH(B387),0)</f>
        <v>5</v>
      </c>
      <c r="D387" s="200" t="n">
        <v>539999</v>
      </c>
    </row>
    <row r="388" customFormat="false" ht="11.25" hidden="false" customHeight="false" outlineLevel="0" collapsed="false">
      <c r="A388" s="199" t="n">
        <v>35933</v>
      </c>
      <c r="B388" s="192" t="n">
        <v>35933</v>
      </c>
      <c r="C388" s="308" t="n">
        <f aca="false">IF(B388&lt;&gt;"",MONTH(B388),0)</f>
        <v>5</v>
      </c>
      <c r="D388" s="200" t="n">
        <v>523152</v>
      </c>
    </row>
    <row r="389" customFormat="false" ht="11.25" hidden="false" customHeight="false" outlineLevel="0" collapsed="false">
      <c r="A389" s="199" t="n">
        <v>35934</v>
      </c>
      <c r="B389" s="192" t="n">
        <v>35934</v>
      </c>
      <c r="C389" s="308" t="n">
        <f aca="false">IF(B389&lt;&gt;"",MONTH(B389),0)</f>
        <v>5</v>
      </c>
      <c r="D389" s="200" t="n">
        <v>499467</v>
      </c>
    </row>
    <row r="390" customFormat="false" ht="11.25" hidden="false" customHeight="false" outlineLevel="0" collapsed="false">
      <c r="A390" s="199" t="n">
        <v>35935</v>
      </c>
      <c r="B390" s="192" t="n">
        <v>35935</v>
      </c>
      <c r="C390" s="308" t="n">
        <f aca="false">IF(B390&lt;&gt;"",MONTH(B390),0)</f>
        <v>5</v>
      </c>
      <c r="D390" s="200" t="n">
        <v>495794</v>
      </c>
    </row>
    <row r="391" customFormat="false" ht="11.25" hidden="false" customHeight="false" outlineLevel="0" collapsed="false">
      <c r="A391" s="199" t="n">
        <v>35936</v>
      </c>
      <c r="B391" s="192" t="n">
        <v>35936</v>
      </c>
      <c r="C391" s="308" t="n">
        <f aca="false">IF(B391&lt;&gt;"",MONTH(B391),0)</f>
        <v>5</v>
      </c>
      <c r="D391" s="200" t="n">
        <v>539999</v>
      </c>
    </row>
    <row r="392" customFormat="false" ht="11.25" hidden="false" customHeight="false" outlineLevel="0" collapsed="false">
      <c r="A392" s="199" t="n">
        <v>35937</v>
      </c>
      <c r="B392" s="192" t="n">
        <v>35937</v>
      </c>
      <c r="C392" s="308" t="n">
        <f aca="false">IF(B392&lt;&gt;"",MONTH(B392),0)</f>
        <v>5</v>
      </c>
      <c r="D392" s="200" t="n">
        <v>539999</v>
      </c>
    </row>
    <row r="393" customFormat="false" ht="11.25" hidden="false" customHeight="false" outlineLevel="0" collapsed="false">
      <c r="A393" s="199" t="n">
        <v>35938</v>
      </c>
      <c r="B393" s="192" t="n">
        <v>35938</v>
      </c>
      <c r="C393" s="308" t="n">
        <f aca="false">IF(B393&lt;&gt;"",MONTH(B393),0)</f>
        <v>5</v>
      </c>
      <c r="D393" s="200" t="n">
        <v>539999</v>
      </c>
    </row>
    <row r="394" customFormat="false" ht="11.25" hidden="false" customHeight="false" outlineLevel="0" collapsed="false">
      <c r="A394" s="199" t="n">
        <v>35939</v>
      </c>
      <c r="B394" s="192" t="n">
        <v>35939</v>
      </c>
      <c r="C394" s="308" t="n">
        <f aca="false">IF(B394&lt;&gt;"",MONTH(B394),0)</f>
        <v>5</v>
      </c>
      <c r="D394" s="200" t="n">
        <v>490693</v>
      </c>
    </row>
    <row r="395" customFormat="false" ht="11.25" hidden="false" customHeight="false" outlineLevel="0" collapsed="false">
      <c r="A395" s="199" t="n">
        <v>35940</v>
      </c>
      <c r="B395" s="192" t="n">
        <v>35940</v>
      </c>
      <c r="C395" s="308" t="n">
        <f aca="false">IF(B395&lt;&gt;"",MONTH(B395),0)</f>
        <v>5</v>
      </c>
      <c r="D395" s="200" t="n">
        <v>535036</v>
      </c>
    </row>
    <row r="396" customFormat="false" ht="11.25" hidden="false" customHeight="false" outlineLevel="0" collapsed="false">
      <c r="A396" s="199" t="n">
        <v>35941</v>
      </c>
      <c r="B396" s="192" t="n">
        <v>35941</v>
      </c>
      <c r="C396" s="308" t="n">
        <f aca="false">IF(B396&lt;&gt;"",MONTH(B396),0)</f>
        <v>5</v>
      </c>
      <c r="D396" s="200" t="n">
        <v>539999</v>
      </c>
    </row>
    <row r="397" customFormat="false" ht="11.25" hidden="false" customHeight="false" outlineLevel="0" collapsed="false">
      <c r="A397" s="199" t="n">
        <v>35942</v>
      </c>
      <c r="B397" s="192" t="n">
        <v>35942</v>
      </c>
      <c r="C397" s="308" t="n">
        <f aca="false">IF(B397&lt;&gt;"",MONTH(B397),0)</f>
        <v>5</v>
      </c>
      <c r="D397" s="200" t="n">
        <v>519999</v>
      </c>
    </row>
    <row r="398" customFormat="false" ht="11.25" hidden="false" customHeight="false" outlineLevel="0" collapsed="false">
      <c r="A398" s="199" t="n">
        <v>35943</v>
      </c>
      <c r="B398" s="192" t="n">
        <v>35943</v>
      </c>
      <c r="C398" s="308" t="n">
        <f aca="false">IF(B398&lt;&gt;"",MONTH(B398),0)</f>
        <v>5</v>
      </c>
      <c r="D398" s="200" t="n">
        <v>539999</v>
      </c>
    </row>
    <row r="399" customFormat="false" ht="11.25" hidden="false" customHeight="false" outlineLevel="0" collapsed="false">
      <c r="A399" s="199" t="n">
        <v>35944</v>
      </c>
      <c r="B399" s="192" t="n">
        <v>35944</v>
      </c>
      <c r="C399" s="308" t="n">
        <f aca="false">IF(B399&lt;&gt;"",MONTH(B399),0)</f>
        <v>5</v>
      </c>
      <c r="D399" s="200" t="n">
        <v>539999</v>
      </c>
    </row>
    <row r="400" customFormat="false" ht="11.25" hidden="false" customHeight="false" outlineLevel="0" collapsed="false">
      <c r="A400" s="199" t="n">
        <v>35945</v>
      </c>
      <c r="B400" s="192" t="n">
        <v>35945</v>
      </c>
      <c r="C400" s="308" t="n">
        <f aca="false">IF(B400&lt;&gt;"",MONTH(B400),0)</f>
        <v>5</v>
      </c>
      <c r="D400" s="200" t="n">
        <v>524999</v>
      </c>
    </row>
    <row r="401" customFormat="false" ht="11.25" hidden="false" customHeight="false" outlineLevel="0" collapsed="false">
      <c r="A401" s="199" t="n">
        <v>35946</v>
      </c>
      <c r="B401" s="192" t="n">
        <v>35946</v>
      </c>
      <c r="C401" s="308" t="n">
        <f aca="false">IF(B401&lt;&gt;"",MONTH(B401),0)</f>
        <v>5</v>
      </c>
      <c r="D401" s="200" t="n">
        <v>474353</v>
      </c>
    </row>
    <row r="402" customFormat="false" ht="11.25" hidden="false" customHeight="false" outlineLevel="0" collapsed="false">
      <c r="A402" s="199" t="n">
        <v>35947</v>
      </c>
      <c r="B402" s="192" t="n">
        <v>35947</v>
      </c>
      <c r="C402" s="308" t="n">
        <f aca="false">IF(B402&lt;&gt;"",MONTH(B402),0)</f>
        <v>6</v>
      </c>
      <c r="D402" s="200" t="n">
        <v>539999</v>
      </c>
    </row>
    <row r="403" customFormat="false" ht="11.25" hidden="false" customHeight="false" outlineLevel="0" collapsed="false">
      <c r="A403" s="199" t="n">
        <v>35948</v>
      </c>
      <c r="B403" s="192" t="n">
        <v>35948</v>
      </c>
      <c r="C403" s="308" t="n">
        <f aca="false">IF(B403&lt;&gt;"",MONTH(B403),0)</f>
        <v>6</v>
      </c>
      <c r="D403" s="200" t="n">
        <v>539999</v>
      </c>
    </row>
    <row r="404" customFormat="false" ht="11.25" hidden="false" customHeight="false" outlineLevel="0" collapsed="false">
      <c r="A404" s="199" t="n">
        <v>35949</v>
      </c>
      <c r="B404" s="192" t="n">
        <v>35949</v>
      </c>
      <c r="C404" s="308" t="n">
        <f aca="false">IF(B404&lt;&gt;"",MONTH(B404),0)</f>
        <v>6</v>
      </c>
      <c r="D404" s="200" t="n">
        <v>539999</v>
      </c>
    </row>
    <row r="405" customFormat="false" ht="11.25" hidden="false" customHeight="false" outlineLevel="0" collapsed="false">
      <c r="A405" s="199" t="n">
        <v>35950</v>
      </c>
      <c r="B405" s="192" t="n">
        <v>35950</v>
      </c>
      <c r="C405" s="308" t="n">
        <f aca="false">IF(B405&lt;&gt;"",MONTH(B405),0)</f>
        <v>6</v>
      </c>
      <c r="D405" s="200" t="n">
        <v>539999</v>
      </c>
    </row>
    <row r="406" customFormat="false" ht="11.25" hidden="false" customHeight="false" outlineLevel="0" collapsed="false">
      <c r="A406" s="199" t="n">
        <v>35951</v>
      </c>
      <c r="B406" s="192" t="n">
        <v>35951</v>
      </c>
      <c r="C406" s="308" t="n">
        <f aca="false">IF(B406&lt;&gt;"",MONTH(B406),0)</f>
        <v>6</v>
      </c>
      <c r="D406" s="200" t="n">
        <v>539999</v>
      </c>
    </row>
    <row r="407" customFormat="false" ht="11.25" hidden="false" customHeight="false" outlineLevel="0" collapsed="false">
      <c r="A407" s="199" t="n">
        <v>35952</v>
      </c>
      <c r="B407" s="192" t="n">
        <v>35952</v>
      </c>
      <c r="C407" s="308" t="n">
        <f aca="false">IF(B407&lt;&gt;"",MONTH(B407),0)</f>
        <v>6</v>
      </c>
      <c r="D407" s="200" t="n">
        <v>539999</v>
      </c>
    </row>
    <row r="408" customFormat="false" ht="11.25" hidden="false" customHeight="false" outlineLevel="0" collapsed="false">
      <c r="A408" s="199" t="n">
        <v>35953</v>
      </c>
      <c r="B408" s="192" t="n">
        <v>35953</v>
      </c>
      <c r="C408" s="308" t="n">
        <f aca="false">IF(B408&lt;&gt;"",MONTH(B408),0)</f>
        <v>6</v>
      </c>
      <c r="D408" s="200" t="n">
        <v>457045</v>
      </c>
    </row>
    <row r="409" customFormat="false" ht="11.25" hidden="false" customHeight="false" outlineLevel="0" collapsed="false">
      <c r="A409" s="199" t="n">
        <v>35954</v>
      </c>
      <c r="B409" s="192" t="n">
        <v>35954</v>
      </c>
      <c r="C409" s="308" t="n">
        <f aca="false">IF(B409&lt;&gt;"",MONTH(B409),0)</f>
        <v>6</v>
      </c>
      <c r="D409" s="200" t="n">
        <v>539999</v>
      </c>
    </row>
    <row r="410" customFormat="false" ht="11.25" hidden="false" customHeight="false" outlineLevel="0" collapsed="false">
      <c r="A410" s="199" t="n">
        <v>35955</v>
      </c>
      <c r="B410" s="192" t="n">
        <v>35955</v>
      </c>
      <c r="C410" s="308" t="n">
        <f aca="false">IF(B410&lt;&gt;"",MONTH(B410),0)</f>
        <v>6</v>
      </c>
      <c r="D410" s="200" t="n">
        <v>539999</v>
      </c>
    </row>
    <row r="411" customFormat="false" ht="11.25" hidden="false" customHeight="false" outlineLevel="0" collapsed="false">
      <c r="A411" s="199" t="n">
        <v>35956</v>
      </c>
      <c r="B411" s="192" t="n">
        <v>35956</v>
      </c>
      <c r="C411" s="308" t="n">
        <f aca="false">IF(B411&lt;&gt;"",MONTH(B411),0)</f>
        <v>6</v>
      </c>
      <c r="D411" s="200" t="n">
        <v>539999</v>
      </c>
    </row>
    <row r="412" customFormat="false" ht="11.25" hidden="false" customHeight="false" outlineLevel="0" collapsed="false">
      <c r="A412" s="199" t="n">
        <v>35957</v>
      </c>
      <c r="B412" s="192" t="n">
        <v>35957</v>
      </c>
      <c r="C412" s="308" t="n">
        <f aca="false">IF(B412&lt;&gt;"",MONTH(B412),0)</f>
        <v>6</v>
      </c>
      <c r="D412" s="200" t="n">
        <v>539999</v>
      </c>
    </row>
    <row r="413" customFormat="false" ht="11.25" hidden="false" customHeight="false" outlineLevel="0" collapsed="false">
      <c r="A413" s="199" t="n">
        <v>35958</v>
      </c>
      <c r="B413" s="192" t="n">
        <v>35958</v>
      </c>
      <c r="C413" s="308" t="n">
        <f aca="false">IF(B413&lt;&gt;"",MONTH(B413),0)</f>
        <v>6</v>
      </c>
      <c r="D413" s="200" t="n">
        <v>539999</v>
      </c>
    </row>
    <row r="414" customFormat="false" ht="11.25" hidden="false" customHeight="false" outlineLevel="0" collapsed="false">
      <c r="A414" s="199" t="n">
        <v>35959</v>
      </c>
      <c r="B414" s="192" t="n">
        <v>35959</v>
      </c>
      <c r="C414" s="308" t="n">
        <f aca="false">IF(B414&lt;&gt;"",MONTH(B414),0)</f>
        <v>6</v>
      </c>
      <c r="D414" s="200" t="n">
        <v>539999</v>
      </c>
    </row>
    <row r="415" customFormat="false" ht="11.25" hidden="false" customHeight="false" outlineLevel="0" collapsed="false">
      <c r="A415" s="199" t="n">
        <v>35960</v>
      </c>
      <c r="B415" s="192" t="n">
        <v>35960</v>
      </c>
      <c r="C415" s="308" t="n">
        <f aca="false">IF(B415&lt;&gt;"",MONTH(B415),0)</f>
        <v>6</v>
      </c>
      <c r="D415" s="200" t="n">
        <v>509056</v>
      </c>
    </row>
    <row r="416" customFormat="false" ht="11.25" hidden="false" customHeight="false" outlineLevel="0" collapsed="false">
      <c r="A416" s="199" t="n">
        <v>35961</v>
      </c>
      <c r="B416" s="192" t="n">
        <v>35961</v>
      </c>
      <c r="C416" s="308" t="n">
        <f aca="false">IF(B416&lt;&gt;"",MONTH(B416),0)</f>
        <v>6</v>
      </c>
      <c r="D416" s="200" t="n">
        <v>538063</v>
      </c>
    </row>
    <row r="417" customFormat="false" ht="11.25" hidden="false" customHeight="false" outlineLevel="0" collapsed="false">
      <c r="A417" s="199" t="n">
        <v>35962</v>
      </c>
      <c r="B417" s="192" t="n">
        <v>35962</v>
      </c>
      <c r="C417" s="308" t="n">
        <f aca="false">IF(B417&lt;&gt;"",MONTH(B417),0)</f>
        <v>6</v>
      </c>
      <c r="D417" s="200" t="n">
        <v>539293</v>
      </c>
    </row>
    <row r="418" customFormat="false" ht="11.25" hidden="false" customHeight="false" outlineLevel="0" collapsed="false">
      <c r="A418" s="199" t="n">
        <v>35963</v>
      </c>
      <c r="B418" s="192" t="n">
        <v>35963</v>
      </c>
      <c r="C418" s="308" t="n">
        <f aca="false">IF(B418&lt;&gt;"",MONTH(B418),0)</f>
        <v>6</v>
      </c>
      <c r="D418" s="200" t="n">
        <v>495220</v>
      </c>
    </row>
    <row r="419" customFormat="false" ht="11.25" hidden="false" customHeight="false" outlineLevel="0" collapsed="false">
      <c r="A419" s="199" t="n">
        <v>35964</v>
      </c>
      <c r="B419" s="192" t="n">
        <v>35964</v>
      </c>
      <c r="C419" s="308" t="n">
        <f aca="false">IF(B419&lt;&gt;"",MONTH(B419),0)</f>
        <v>6</v>
      </c>
      <c r="D419" s="200" t="n">
        <v>509999</v>
      </c>
    </row>
    <row r="420" customFormat="false" ht="11.25" hidden="false" customHeight="false" outlineLevel="0" collapsed="false">
      <c r="A420" s="199" t="n">
        <v>35965</v>
      </c>
      <c r="B420" s="192" t="n">
        <v>35965</v>
      </c>
      <c r="C420" s="308" t="n">
        <f aca="false">IF(B420&lt;&gt;"",MONTH(B420),0)</f>
        <v>6</v>
      </c>
      <c r="D420" s="200" t="n">
        <v>518999</v>
      </c>
    </row>
    <row r="421" customFormat="false" ht="11.25" hidden="false" customHeight="false" outlineLevel="0" collapsed="false">
      <c r="A421" s="199" t="n">
        <v>35966</v>
      </c>
      <c r="B421" s="192" t="n">
        <v>35966</v>
      </c>
      <c r="C421" s="308" t="n">
        <f aca="false">IF(B421&lt;&gt;"",MONTH(B421),0)</f>
        <v>6</v>
      </c>
      <c r="D421" s="200" t="n">
        <v>489999</v>
      </c>
    </row>
    <row r="422" customFormat="false" ht="11.25" hidden="false" customHeight="false" outlineLevel="0" collapsed="false">
      <c r="A422" s="199" t="n">
        <v>35967</v>
      </c>
      <c r="B422" s="192" t="n">
        <v>35967</v>
      </c>
      <c r="C422" s="308" t="n">
        <f aca="false">IF(B422&lt;&gt;"",MONTH(B422),0)</f>
        <v>6</v>
      </c>
      <c r="D422" s="200" t="n">
        <v>495999</v>
      </c>
    </row>
    <row r="423" customFormat="false" ht="11.25" hidden="false" customHeight="false" outlineLevel="0" collapsed="false">
      <c r="A423" s="199" t="n">
        <v>35968</v>
      </c>
      <c r="B423" s="192" t="n">
        <v>35968</v>
      </c>
      <c r="C423" s="308" t="n">
        <f aca="false">IF(B423&lt;&gt;"",MONTH(B423),0)</f>
        <v>6</v>
      </c>
      <c r="D423" s="200" t="n">
        <v>537351</v>
      </c>
    </row>
    <row r="424" customFormat="false" ht="11.25" hidden="false" customHeight="false" outlineLevel="0" collapsed="false">
      <c r="A424" s="199" t="n">
        <v>35969</v>
      </c>
      <c r="B424" s="192" t="n">
        <v>35969</v>
      </c>
      <c r="C424" s="308" t="n">
        <f aca="false">IF(B424&lt;&gt;"",MONTH(B424),0)</f>
        <v>6</v>
      </c>
      <c r="D424" s="200" t="n">
        <v>539999</v>
      </c>
    </row>
    <row r="425" customFormat="false" ht="11.25" hidden="false" customHeight="false" outlineLevel="0" collapsed="false">
      <c r="A425" s="199" t="n">
        <v>35970</v>
      </c>
      <c r="B425" s="192" t="n">
        <v>35970</v>
      </c>
      <c r="C425" s="308" t="n">
        <f aca="false">IF(B425&lt;&gt;"",MONTH(B425),0)</f>
        <v>6</v>
      </c>
      <c r="D425" s="200" t="n">
        <v>509999</v>
      </c>
    </row>
    <row r="426" customFormat="false" ht="11.25" hidden="false" customHeight="false" outlineLevel="0" collapsed="false">
      <c r="A426" s="199" t="n">
        <v>35971</v>
      </c>
      <c r="B426" s="192" t="n">
        <v>35971</v>
      </c>
      <c r="C426" s="308" t="n">
        <f aca="false">IF(B426&lt;&gt;"",MONTH(B426),0)</f>
        <v>6</v>
      </c>
      <c r="D426" s="200" t="n">
        <v>506064</v>
      </c>
    </row>
    <row r="427" customFormat="false" ht="11.25" hidden="false" customHeight="false" outlineLevel="0" collapsed="false">
      <c r="A427" s="199" t="n">
        <v>35972</v>
      </c>
      <c r="B427" s="192" t="n">
        <v>35972</v>
      </c>
      <c r="C427" s="308" t="n">
        <f aca="false">IF(B427&lt;&gt;"",MONTH(B427),0)</f>
        <v>6</v>
      </c>
      <c r="D427" s="200" t="n">
        <v>539999</v>
      </c>
    </row>
    <row r="428" customFormat="false" ht="11.25" hidden="false" customHeight="false" outlineLevel="0" collapsed="false">
      <c r="A428" s="199" t="n">
        <v>35973</v>
      </c>
      <c r="B428" s="192" t="n">
        <v>35973</v>
      </c>
      <c r="C428" s="308" t="n">
        <f aca="false">IF(B428&lt;&gt;"",MONTH(B428),0)</f>
        <v>6</v>
      </c>
      <c r="D428" s="3" t="s">
        <v>80</v>
      </c>
    </row>
    <row r="429" customFormat="false" ht="11.25" hidden="false" customHeight="false" outlineLevel="0" collapsed="false">
      <c r="A429" s="199" t="n">
        <v>35974</v>
      </c>
      <c r="B429" s="192" t="n">
        <v>35974</v>
      </c>
      <c r="C429" s="308" t="n">
        <f aca="false">IF(B429&lt;&gt;"",MONTH(B429),0)</f>
        <v>6</v>
      </c>
      <c r="D429" s="200" t="n">
        <v>521743</v>
      </c>
    </row>
    <row r="430" customFormat="false" ht="11.25" hidden="false" customHeight="false" outlineLevel="0" collapsed="false">
      <c r="A430" s="199" t="n">
        <v>35975</v>
      </c>
      <c r="B430" s="192" t="n">
        <v>35975</v>
      </c>
      <c r="C430" s="308" t="n">
        <f aca="false">IF(B430&lt;&gt;"",MONTH(B430),0)</f>
        <v>6</v>
      </c>
      <c r="D430" s="200" t="n">
        <v>519999</v>
      </c>
    </row>
    <row r="431" customFormat="false" ht="11.25" hidden="false" customHeight="false" outlineLevel="0" collapsed="false">
      <c r="A431" s="199" t="n">
        <v>35976</v>
      </c>
      <c r="B431" s="192" t="n">
        <v>35976</v>
      </c>
      <c r="C431" s="308" t="n">
        <f aca="false">IF(B431&lt;&gt;"",MONTH(B431),0)</f>
        <v>6</v>
      </c>
      <c r="D431" s="200" t="n">
        <v>514543</v>
      </c>
    </row>
    <row r="432" customFormat="false" ht="11.25" hidden="false" customHeight="false" outlineLevel="0" collapsed="false">
      <c r="A432" s="199" t="n">
        <v>35977</v>
      </c>
      <c r="B432" s="192" t="n">
        <v>35977</v>
      </c>
      <c r="C432" s="308" t="n">
        <f aca="false">IF(B432&lt;&gt;"",MONTH(B432),0)</f>
        <v>7</v>
      </c>
      <c r="D432" s="200" t="n">
        <v>519999</v>
      </c>
    </row>
    <row r="433" customFormat="false" ht="11.25" hidden="false" customHeight="false" outlineLevel="0" collapsed="false">
      <c r="A433" s="199" t="n">
        <v>35978</v>
      </c>
      <c r="B433" s="192" t="n">
        <v>35978</v>
      </c>
      <c r="C433" s="308" t="n">
        <f aca="false">IF(B433&lt;&gt;"",MONTH(B433),0)</f>
        <v>7</v>
      </c>
      <c r="D433" s="200" t="n">
        <v>519786</v>
      </c>
    </row>
    <row r="434" customFormat="false" ht="11.25" hidden="false" customHeight="false" outlineLevel="0" collapsed="false">
      <c r="A434" s="199" t="n">
        <v>35979</v>
      </c>
      <c r="B434" s="192" t="n">
        <v>35979</v>
      </c>
      <c r="C434" s="308" t="n">
        <f aca="false">IF(B434&lt;&gt;"",MONTH(B434),0)</f>
        <v>7</v>
      </c>
      <c r="D434" s="200" t="n">
        <v>531279</v>
      </c>
    </row>
    <row r="435" customFormat="false" ht="11.25" hidden="false" customHeight="false" outlineLevel="0" collapsed="false">
      <c r="A435" s="199" t="n">
        <v>35980</v>
      </c>
      <c r="B435" s="192" t="n">
        <v>35980</v>
      </c>
      <c r="C435" s="308" t="n">
        <f aca="false">IF(B435&lt;&gt;"",MONTH(B435),0)</f>
        <v>7</v>
      </c>
      <c r="D435" s="200" t="n">
        <v>519000</v>
      </c>
    </row>
    <row r="436" customFormat="false" ht="11.25" hidden="false" customHeight="false" outlineLevel="0" collapsed="false">
      <c r="A436" s="199" t="n">
        <v>35981</v>
      </c>
      <c r="B436" s="192" t="n">
        <v>35981</v>
      </c>
      <c r="C436" s="308" t="n">
        <f aca="false">IF(B436&lt;&gt;"",MONTH(B436),0)</f>
        <v>7</v>
      </c>
      <c r="D436" s="200" t="n">
        <v>521885</v>
      </c>
    </row>
    <row r="437" customFormat="false" ht="11.25" hidden="false" customHeight="false" outlineLevel="0" collapsed="false">
      <c r="A437" s="199" t="n">
        <v>35982</v>
      </c>
      <c r="B437" s="192" t="n">
        <v>35982</v>
      </c>
      <c r="C437" s="308" t="n">
        <f aca="false">IF(B437&lt;&gt;"",MONTH(B437),0)</f>
        <v>7</v>
      </c>
      <c r="D437" s="200" t="n">
        <v>535843</v>
      </c>
    </row>
    <row r="438" customFormat="false" ht="11.25" hidden="false" customHeight="false" outlineLevel="0" collapsed="false">
      <c r="A438" s="199" t="n">
        <v>35983</v>
      </c>
      <c r="B438" s="192" t="n">
        <v>35983</v>
      </c>
      <c r="C438" s="308" t="n">
        <f aca="false">IF(B438&lt;&gt;"",MONTH(B438),0)</f>
        <v>7</v>
      </c>
      <c r="D438" s="200" t="n">
        <v>539999</v>
      </c>
    </row>
    <row r="439" customFormat="false" ht="11.25" hidden="false" customHeight="false" outlineLevel="0" collapsed="false">
      <c r="A439" s="199" t="n">
        <v>35984</v>
      </c>
      <c r="B439" s="192" t="n">
        <v>35984</v>
      </c>
      <c r="C439" s="308" t="n">
        <f aca="false">IF(B439&lt;&gt;"",MONTH(B439),0)</f>
        <v>7</v>
      </c>
      <c r="D439" s="200" t="n">
        <v>539999</v>
      </c>
    </row>
    <row r="440" customFormat="false" ht="11.25" hidden="false" customHeight="false" outlineLevel="0" collapsed="false">
      <c r="A440" s="199" t="n">
        <v>35985</v>
      </c>
      <c r="B440" s="192" t="n">
        <v>35985</v>
      </c>
      <c r="C440" s="308" t="n">
        <f aca="false">IF(B440&lt;&gt;"",MONTH(B440),0)</f>
        <v>7</v>
      </c>
      <c r="D440" s="200" t="n">
        <v>539999</v>
      </c>
    </row>
    <row r="441" customFormat="false" ht="11.25" hidden="false" customHeight="false" outlineLevel="0" collapsed="false">
      <c r="A441" s="199" t="n">
        <v>35986</v>
      </c>
      <c r="B441" s="192" t="n">
        <v>35986</v>
      </c>
      <c r="C441" s="308" t="n">
        <f aca="false">IF(B441&lt;&gt;"",MONTH(B441),0)</f>
        <v>7</v>
      </c>
      <c r="D441" s="200" t="n">
        <v>539999</v>
      </c>
    </row>
    <row r="442" customFormat="false" ht="11.25" hidden="false" customHeight="false" outlineLevel="0" collapsed="false">
      <c r="A442" s="199" t="n">
        <v>35987</v>
      </c>
      <c r="B442" s="192" t="n">
        <v>35987</v>
      </c>
      <c r="C442" s="308" t="n">
        <f aca="false">IF(B442&lt;&gt;"",MONTH(B442),0)</f>
        <v>7</v>
      </c>
      <c r="D442" s="200" t="n">
        <v>539999</v>
      </c>
    </row>
    <row r="443" customFormat="false" ht="11.25" hidden="false" customHeight="false" outlineLevel="0" collapsed="false">
      <c r="A443" s="199" t="n">
        <v>35988</v>
      </c>
      <c r="B443" s="192" t="n">
        <v>35988</v>
      </c>
      <c r="C443" s="308" t="n">
        <f aca="false">IF(B443&lt;&gt;"",MONTH(B443),0)</f>
        <v>7</v>
      </c>
      <c r="D443" s="200" t="n">
        <v>539998</v>
      </c>
    </row>
    <row r="444" customFormat="false" ht="11.25" hidden="false" customHeight="false" outlineLevel="0" collapsed="false">
      <c r="A444" s="199" t="n">
        <v>35989</v>
      </c>
      <c r="B444" s="192" t="n">
        <v>35989</v>
      </c>
      <c r="C444" s="308" t="n">
        <f aca="false">IF(B444&lt;&gt;"",MONTH(B444),0)</f>
        <v>7</v>
      </c>
      <c r="D444" s="200" t="n">
        <v>539999</v>
      </c>
    </row>
    <row r="445" customFormat="false" ht="11.25" hidden="false" customHeight="false" outlineLevel="0" collapsed="false">
      <c r="A445" s="199" t="n">
        <v>35990</v>
      </c>
      <c r="B445" s="192" t="n">
        <v>35990</v>
      </c>
      <c r="C445" s="308" t="n">
        <f aca="false">IF(B445&lt;&gt;"",MONTH(B445),0)</f>
        <v>7</v>
      </c>
      <c r="D445" s="200" t="n">
        <v>487429</v>
      </c>
    </row>
    <row r="446" customFormat="false" ht="11.25" hidden="false" customHeight="false" outlineLevel="0" collapsed="false">
      <c r="A446" s="199" t="n">
        <v>35991</v>
      </c>
      <c r="B446" s="192" t="n">
        <v>35991</v>
      </c>
      <c r="C446" s="308" t="n">
        <f aca="false">IF(B446&lt;&gt;"",MONTH(B446),0)</f>
        <v>7</v>
      </c>
      <c r="D446" s="200" t="n">
        <v>521566</v>
      </c>
    </row>
    <row r="447" customFormat="false" ht="11.25" hidden="false" customHeight="false" outlineLevel="0" collapsed="false">
      <c r="A447" s="199" t="n">
        <v>35992</v>
      </c>
      <c r="B447" s="192" t="n">
        <v>35992</v>
      </c>
      <c r="C447" s="308" t="n">
        <f aca="false">IF(B447&lt;&gt;"",MONTH(B447),0)</f>
        <v>7</v>
      </c>
      <c r="D447" s="200" t="n">
        <v>539999</v>
      </c>
    </row>
    <row r="448" customFormat="false" ht="11.25" hidden="false" customHeight="false" outlineLevel="0" collapsed="false">
      <c r="A448" s="199" t="n">
        <v>35993</v>
      </c>
      <c r="B448" s="192" t="n">
        <v>35993</v>
      </c>
      <c r="C448" s="308" t="n">
        <f aca="false">IF(B448&lt;&gt;"",MONTH(B448),0)</f>
        <v>7</v>
      </c>
      <c r="D448" s="200" t="n">
        <v>539999</v>
      </c>
    </row>
    <row r="449" customFormat="false" ht="11.25" hidden="false" customHeight="false" outlineLevel="0" collapsed="false">
      <c r="A449" s="199" t="n">
        <v>35994</v>
      </c>
      <c r="B449" s="192" t="n">
        <v>35994</v>
      </c>
      <c r="C449" s="308" t="n">
        <f aca="false">IF(B449&lt;&gt;"",MONTH(B449),0)</f>
        <v>7</v>
      </c>
      <c r="D449" s="200" t="n">
        <v>518410</v>
      </c>
    </row>
    <row r="450" customFormat="false" ht="11.25" hidden="false" customHeight="false" outlineLevel="0" collapsed="false">
      <c r="A450" s="199" t="n">
        <v>35995</v>
      </c>
      <c r="B450" s="192" t="n">
        <v>35995</v>
      </c>
      <c r="C450" s="308" t="n">
        <f aca="false">IF(B450&lt;&gt;"",MONTH(B450),0)</f>
        <v>7</v>
      </c>
      <c r="D450" s="200" t="n">
        <v>519999</v>
      </c>
    </row>
    <row r="451" customFormat="false" ht="11.25" hidden="false" customHeight="false" outlineLevel="0" collapsed="false">
      <c r="A451" s="199" t="n">
        <v>35996</v>
      </c>
      <c r="B451" s="192" t="n">
        <v>35996</v>
      </c>
      <c r="C451" s="308" t="n">
        <f aca="false">IF(B451&lt;&gt;"",MONTH(B451),0)</f>
        <v>7</v>
      </c>
      <c r="D451" s="200" t="n">
        <v>519999</v>
      </c>
    </row>
    <row r="452" customFormat="false" ht="11.25" hidden="false" customHeight="false" outlineLevel="0" collapsed="false">
      <c r="A452" s="199" t="n">
        <v>35997</v>
      </c>
      <c r="B452" s="192" t="n">
        <v>35997</v>
      </c>
      <c r="C452" s="308" t="n">
        <f aca="false">IF(B452&lt;&gt;"",MONTH(B452),0)</f>
        <v>7</v>
      </c>
      <c r="D452" s="200" t="n">
        <v>539999</v>
      </c>
    </row>
    <row r="453" customFormat="false" ht="11.25" hidden="false" customHeight="false" outlineLevel="0" collapsed="false">
      <c r="A453" s="199" t="n">
        <v>35998</v>
      </c>
      <c r="B453" s="192" t="n">
        <v>35998</v>
      </c>
      <c r="C453" s="308" t="n">
        <f aca="false">IF(B453&lt;&gt;"",MONTH(B453),0)</f>
        <v>7</v>
      </c>
      <c r="D453" s="200" t="n">
        <v>539999</v>
      </c>
    </row>
    <row r="454" customFormat="false" ht="11.25" hidden="false" customHeight="false" outlineLevel="0" collapsed="false">
      <c r="A454" s="199" t="n">
        <v>35999</v>
      </c>
      <c r="B454" s="192" t="n">
        <v>35999</v>
      </c>
      <c r="C454" s="308" t="n">
        <f aca="false">IF(B454&lt;&gt;"",MONTH(B454),0)</f>
        <v>7</v>
      </c>
      <c r="D454" s="200" t="n">
        <v>539999</v>
      </c>
    </row>
    <row r="455" customFormat="false" ht="11.25" hidden="false" customHeight="false" outlineLevel="0" collapsed="false">
      <c r="A455" s="199" t="n">
        <v>36000</v>
      </c>
      <c r="B455" s="192" t="n">
        <v>36000</v>
      </c>
      <c r="C455" s="308" t="n">
        <f aca="false">IF(B455&lt;&gt;"",MONTH(B455),0)</f>
        <v>7</v>
      </c>
      <c r="D455" s="200" t="n">
        <v>539999</v>
      </c>
    </row>
    <row r="456" customFormat="false" ht="11.25" hidden="false" customHeight="false" outlineLevel="0" collapsed="false">
      <c r="A456" s="199" t="n">
        <v>36001</v>
      </c>
      <c r="B456" s="192" t="n">
        <v>36001</v>
      </c>
      <c r="C456" s="308" t="n">
        <f aca="false">IF(B456&lt;&gt;"",MONTH(B456),0)</f>
        <v>7</v>
      </c>
      <c r="D456" s="200" t="n">
        <v>539406</v>
      </c>
    </row>
    <row r="457" customFormat="false" ht="11.25" hidden="false" customHeight="false" outlineLevel="0" collapsed="false">
      <c r="A457" s="199" t="n">
        <v>36002</v>
      </c>
      <c r="B457" s="192" t="n">
        <v>36002</v>
      </c>
      <c r="C457" s="308" t="n">
        <f aca="false">IF(B457&lt;&gt;"",MONTH(B457),0)</f>
        <v>7</v>
      </c>
      <c r="D457" s="200" t="n">
        <v>539999</v>
      </c>
    </row>
    <row r="458" customFormat="false" ht="11.25" hidden="false" customHeight="false" outlineLevel="0" collapsed="false">
      <c r="A458" s="199" t="n">
        <v>36003</v>
      </c>
      <c r="B458" s="192" t="n">
        <v>36003</v>
      </c>
      <c r="C458" s="308" t="n">
        <f aca="false">IF(B458&lt;&gt;"",MONTH(B458),0)</f>
        <v>7</v>
      </c>
      <c r="D458" s="200" t="n">
        <v>529999</v>
      </c>
    </row>
    <row r="459" customFormat="false" ht="11.25" hidden="false" customHeight="false" outlineLevel="0" collapsed="false">
      <c r="A459" s="199" t="n">
        <v>36004</v>
      </c>
      <c r="B459" s="192" t="n">
        <v>36004</v>
      </c>
      <c r="C459" s="308" t="n">
        <f aca="false">IF(B459&lt;&gt;"",MONTH(B459),0)</f>
        <v>7</v>
      </c>
      <c r="D459" s="200" t="n">
        <v>529303</v>
      </c>
    </row>
    <row r="460" customFormat="false" ht="11.25" hidden="false" customHeight="false" outlineLevel="0" collapsed="false">
      <c r="A460" s="199" t="n">
        <v>36005</v>
      </c>
      <c r="B460" s="192" t="n">
        <v>36005</v>
      </c>
      <c r="C460" s="308" t="n">
        <f aca="false">IF(B460&lt;&gt;"",MONTH(B460),0)</f>
        <v>7</v>
      </c>
      <c r="D460" s="200" t="n">
        <v>529784</v>
      </c>
    </row>
    <row r="461" customFormat="false" ht="11.25" hidden="false" customHeight="false" outlineLevel="0" collapsed="false">
      <c r="A461" s="199" t="n">
        <v>36006</v>
      </c>
      <c r="B461" s="192" t="n">
        <v>36006</v>
      </c>
      <c r="C461" s="308" t="n">
        <f aca="false">IF(B461&lt;&gt;"",MONTH(B461),0)</f>
        <v>7</v>
      </c>
      <c r="D461" s="200" t="n">
        <v>509999</v>
      </c>
    </row>
    <row r="462" customFormat="false" ht="11.25" hidden="false" customHeight="false" outlineLevel="0" collapsed="false">
      <c r="A462" s="199" t="n">
        <v>36007</v>
      </c>
      <c r="B462" s="192" t="n">
        <v>36007</v>
      </c>
      <c r="C462" s="308" t="n">
        <f aca="false">IF(B462&lt;&gt;"",MONTH(B462),0)</f>
        <v>7</v>
      </c>
      <c r="D462" s="200" t="n">
        <v>529999</v>
      </c>
    </row>
    <row r="463" customFormat="false" ht="11.25" hidden="false" customHeight="false" outlineLevel="0" collapsed="false">
      <c r="A463" s="199" t="n">
        <v>36008</v>
      </c>
      <c r="B463" s="192" t="n">
        <v>36008</v>
      </c>
      <c r="C463" s="308" t="n">
        <f aca="false">IF(B463&lt;&gt;"",MONTH(B463),0)</f>
        <v>8</v>
      </c>
      <c r="D463" s="202" t="n">
        <v>522000</v>
      </c>
    </row>
    <row r="464" customFormat="false" ht="11.25" hidden="false" customHeight="false" outlineLevel="0" collapsed="false">
      <c r="A464" s="199" t="n">
        <v>36009</v>
      </c>
      <c r="B464" s="192" t="n">
        <v>36009</v>
      </c>
      <c r="C464" s="308" t="n">
        <f aca="false">IF(B464&lt;&gt;"",MONTH(B464),0)</f>
        <v>8</v>
      </c>
      <c r="D464" s="202" t="n">
        <v>522000</v>
      </c>
    </row>
    <row r="465" customFormat="false" ht="11.25" hidden="false" customHeight="false" outlineLevel="0" collapsed="false">
      <c r="A465" s="199" t="n">
        <v>36010</v>
      </c>
      <c r="B465" s="192" t="n">
        <v>36010</v>
      </c>
      <c r="C465" s="308" t="n">
        <f aca="false">IF(B465&lt;&gt;"",MONTH(B465),0)</f>
        <v>8</v>
      </c>
      <c r="D465" s="202" t="n">
        <v>520000</v>
      </c>
    </row>
    <row r="466" customFormat="false" ht="11.25" hidden="false" customHeight="false" outlineLevel="0" collapsed="false">
      <c r="A466" s="199" t="n">
        <v>36011</v>
      </c>
      <c r="B466" s="192" t="n">
        <v>36011</v>
      </c>
      <c r="C466" s="308" t="n">
        <f aca="false">IF(B466&lt;&gt;"",MONTH(B466),0)</f>
        <v>8</v>
      </c>
      <c r="D466" s="202" t="n">
        <v>514000</v>
      </c>
    </row>
    <row r="467" customFormat="false" ht="11.25" hidden="false" customHeight="false" outlineLevel="0" collapsed="false">
      <c r="A467" s="199" t="n">
        <v>36012</v>
      </c>
      <c r="B467" s="192" t="n">
        <v>36012</v>
      </c>
      <c r="C467" s="308" t="n">
        <f aca="false">IF(B467&lt;&gt;"",MONTH(B467),0)</f>
        <v>8</v>
      </c>
      <c r="D467" s="202" t="n">
        <v>494000</v>
      </c>
    </row>
    <row r="468" customFormat="false" ht="11.25" hidden="false" customHeight="false" outlineLevel="0" collapsed="false">
      <c r="A468" s="199" t="n">
        <v>36013</v>
      </c>
      <c r="B468" s="192" t="n">
        <v>36013</v>
      </c>
      <c r="C468" s="308" t="n">
        <f aca="false">IF(B468&lt;&gt;"",MONTH(B468),0)</f>
        <v>8</v>
      </c>
      <c r="D468" s="202" t="n">
        <v>475000</v>
      </c>
    </row>
    <row r="469" customFormat="false" ht="11.25" hidden="false" customHeight="false" outlineLevel="0" collapsed="false">
      <c r="A469" s="199" t="n">
        <v>36014</v>
      </c>
      <c r="B469" s="192" t="n">
        <v>36014</v>
      </c>
      <c r="C469" s="308" t="n">
        <f aca="false">IF(B469&lt;&gt;"",MONTH(B469),0)</f>
        <v>8</v>
      </c>
      <c r="D469" s="202" t="n">
        <v>508000</v>
      </c>
    </row>
    <row r="470" customFormat="false" ht="11.25" hidden="false" customHeight="false" outlineLevel="0" collapsed="false">
      <c r="A470" s="199" t="n">
        <v>36015</v>
      </c>
      <c r="B470" s="192" t="n">
        <v>36015</v>
      </c>
      <c r="C470" s="308" t="n">
        <f aca="false">IF(B470&lt;&gt;"",MONTH(B470),0)</f>
        <v>8</v>
      </c>
      <c r="D470" s="202" t="n">
        <v>516000</v>
      </c>
    </row>
    <row r="471" customFormat="false" ht="11.25" hidden="false" customHeight="false" outlineLevel="0" collapsed="false">
      <c r="A471" s="199" t="n">
        <v>36016</v>
      </c>
      <c r="B471" s="192" t="n">
        <v>36016</v>
      </c>
      <c r="C471" s="308" t="n">
        <f aca="false">IF(B471&lt;&gt;"",MONTH(B471),0)</f>
        <v>8</v>
      </c>
      <c r="D471" s="202" t="n">
        <v>508000</v>
      </c>
    </row>
    <row r="472" customFormat="false" ht="11.25" hidden="false" customHeight="false" outlineLevel="0" collapsed="false">
      <c r="A472" s="199" t="n">
        <v>36017</v>
      </c>
      <c r="B472" s="192" t="n">
        <v>36017</v>
      </c>
      <c r="C472" s="308" t="n">
        <f aca="false">IF(B472&lt;&gt;"",MONTH(B472),0)</f>
        <v>8</v>
      </c>
      <c r="D472" s="202" t="n">
        <v>512000</v>
      </c>
    </row>
    <row r="473" customFormat="false" ht="11.25" hidden="false" customHeight="false" outlineLevel="0" collapsed="false">
      <c r="A473" s="199" t="n">
        <v>36018</v>
      </c>
      <c r="B473" s="192" t="n">
        <v>36018</v>
      </c>
      <c r="C473" s="308" t="n">
        <f aca="false">IF(B473&lt;&gt;"",MONTH(B473),0)</f>
        <v>8</v>
      </c>
      <c r="D473" s="202" t="n">
        <v>522000</v>
      </c>
    </row>
    <row r="474" customFormat="false" ht="11.25" hidden="false" customHeight="false" outlineLevel="0" collapsed="false">
      <c r="A474" s="199" t="n">
        <v>36019</v>
      </c>
      <c r="B474" s="192" t="n">
        <v>36019</v>
      </c>
      <c r="C474" s="308" t="n">
        <f aca="false">IF(B474&lt;&gt;"",MONTH(B474),0)</f>
        <v>8</v>
      </c>
      <c r="D474" s="202" t="n">
        <v>523000</v>
      </c>
    </row>
    <row r="475" customFormat="false" ht="11.25" hidden="false" customHeight="false" outlineLevel="0" collapsed="false">
      <c r="A475" s="199" t="n">
        <v>36020</v>
      </c>
      <c r="B475" s="192" t="n">
        <v>36020</v>
      </c>
      <c r="C475" s="308" t="n">
        <f aca="false">IF(B475&lt;&gt;"",MONTH(B475),0)</f>
        <v>8</v>
      </c>
      <c r="D475" s="202" t="n">
        <v>501000</v>
      </c>
    </row>
    <row r="476" customFormat="false" ht="11.25" hidden="false" customHeight="false" outlineLevel="0" collapsed="false">
      <c r="A476" s="199" t="n">
        <v>36021</v>
      </c>
      <c r="B476" s="192" t="n">
        <v>36021</v>
      </c>
      <c r="C476" s="308" t="n">
        <f aca="false">IF(B476&lt;&gt;"",MONTH(B476),0)</f>
        <v>8</v>
      </c>
      <c r="D476" s="202" t="n">
        <v>501000</v>
      </c>
    </row>
    <row r="477" customFormat="false" ht="11.25" hidden="false" customHeight="false" outlineLevel="0" collapsed="false">
      <c r="A477" s="199" t="n">
        <v>36022</v>
      </c>
      <c r="B477" s="192" t="n">
        <v>36022</v>
      </c>
      <c r="C477" s="308" t="n">
        <f aca="false">IF(B477&lt;&gt;"",MONTH(B477),0)</f>
        <v>8</v>
      </c>
      <c r="D477" s="202" t="n">
        <v>523000</v>
      </c>
    </row>
    <row r="478" customFormat="false" ht="11.25" hidden="false" customHeight="false" outlineLevel="0" collapsed="false">
      <c r="A478" s="199" t="n">
        <v>36023</v>
      </c>
      <c r="B478" s="192" t="n">
        <v>36023</v>
      </c>
      <c r="C478" s="308" t="n">
        <f aca="false">IF(B478&lt;&gt;"",MONTH(B478),0)</f>
        <v>8</v>
      </c>
      <c r="D478" s="202" t="n">
        <v>508000</v>
      </c>
    </row>
    <row r="479" customFormat="false" ht="11.25" hidden="false" customHeight="false" outlineLevel="0" collapsed="false">
      <c r="A479" s="199" t="n">
        <v>36024</v>
      </c>
      <c r="B479" s="192" t="n">
        <v>36024</v>
      </c>
      <c r="C479" s="308" t="n">
        <f aca="false">IF(B479&lt;&gt;"",MONTH(B479),0)</f>
        <v>8</v>
      </c>
      <c r="D479" s="202" t="n">
        <v>521000</v>
      </c>
    </row>
    <row r="480" customFormat="false" ht="11.25" hidden="false" customHeight="false" outlineLevel="0" collapsed="false">
      <c r="A480" s="199" t="n">
        <v>36025</v>
      </c>
      <c r="B480" s="192" t="n">
        <v>36025</v>
      </c>
      <c r="C480" s="308" t="n">
        <f aca="false">IF(B480&lt;&gt;"",MONTH(B480),0)</f>
        <v>8</v>
      </c>
      <c r="D480" s="202" t="n">
        <v>507000</v>
      </c>
    </row>
    <row r="481" customFormat="false" ht="11.25" hidden="false" customHeight="false" outlineLevel="0" collapsed="false">
      <c r="A481" s="199" t="n">
        <v>36026</v>
      </c>
      <c r="B481" s="192" t="n">
        <v>36026</v>
      </c>
      <c r="C481" s="308" t="n">
        <f aca="false">IF(B481&lt;&gt;"",MONTH(B481),0)</f>
        <v>8</v>
      </c>
      <c r="D481" s="202" t="n">
        <v>519000</v>
      </c>
    </row>
    <row r="482" customFormat="false" ht="11.25" hidden="false" customHeight="false" outlineLevel="0" collapsed="false">
      <c r="A482" s="199" t="n">
        <v>36027</v>
      </c>
      <c r="B482" s="192" t="n">
        <v>36027</v>
      </c>
      <c r="C482" s="308" t="n">
        <f aca="false">IF(B482&lt;&gt;"",MONTH(B482),0)</f>
        <v>8</v>
      </c>
      <c r="D482" s="202" t="n">
        <v>519000</v>
      </c>
    </row>
    <row r="483" customFormat="false" ht="11.25" hidden="false" customHeight="false" outlineLevel="0" collapsed="false">
      <c r="A483" s="199" t="n">
        <v>36028</v>
      </c>
      <c r="B483" s="192" t="n">
        <v>36028</v>
      </c>
      <c r="C483" s="308" t="n">
        <f aca="false">IF(B483&lt;&gt;"",MONTH(B483),0)</f>
        <v>8</v>
      </c>
      <c r="D483" s="202" t="n">
        <v>523000</v>
      </c>
    </row>
    <row r="484" customFormat="false" ht="11.25" hidden="false" customHeight="false" outlineLevel="0" collapsed="false">
      <c r="A484" s="199" t="n">
        <v>36029</v>
      </c>
      <c r="B484" s="192" t="n">
        <v>36029</v>
      </c>
      <c r="C484" s="308" t="n">
        <f aca="false">IF(B484&lt;&gt;"",MONTH(B484),0)</f>
        <v>8</v>
      </c>
      <c r="D484" s="202" t="n">
        <v>523000</v>
      </c>
    </row>
    <row r="485" customFormat="false" ht="11.25" hidden="false" customHeight="false" outlineLevel="0" collapsed="false">
      <c r="A485" s="199" t="n">
        <v>36030</v>
      </c>
      <c r="B485" s="192" t="n">
        <v>36030</v>
      </c>
      <c r="C485" s="308" t="n">
        <f aca="false">IF(B485&lt;&gt;"",MONTH(B485),0)</f>
        <v>8</v>
      </c>
      <c r="D485" s="202" t="n">
        <v>523000</v>
      </c>
    </row>
    <row r="486" customFormat="false" ht="11.25" hidden="false" customHeight="false" outlineLevel="0" collapsed="false">
      <c r="A486" s="199" t="n">
        <v>36031</v>
      </c>
      <c r="B486" s="192" t="n">
        <v>36031</v>
      </c>
      <c r="C486" s="308" t="n">
        <f aca="false">IF(B486&lt;&gt;"",MONTH(B486),0)</f>
        <v>8</v>
      </c>
      <c r="D486" s="202" t="n">
        <v>523000</v>
      </c>
    </row>
    <row r="487" customFormat="false" ht="11.25" hidden="false" customHeight="false" outlineLevel="0" collapsed="false">
      <c r="A487" s="199" t="n">
        <v>36032</v>
      </c>
      <c r="B487" s="192" t="n">
        <v>36032</v>
      </c>
      <c r="C487" s="308" t="n">
        <f aca="false">IF(B487&lt;&gt;"",MONTH(B487),0)</f>
        <v>8</v>
      </c>
      <c r="D487" s="202" t="n">
        <v>501000</v>
      </c>
    </row>
    <row r="488" customFormat="false" ht="11.25" hidden="false" customHeight="false" outlineLevel="0" collapsed="false">
      <c r="A488" s="199" t="n">
        <v>36033</v>
      </c>
      <c r="B488" s="192" t="n">
        <v>36033</v>
      </c>
      <c r="C488" s="308" t="n">
        <f aca="false">IF(B488&lt;&gt;"",MONTH(B488),0)</f>
        <v>8</v>
      </c>
      <c r="D488" s="202" t="n">
        <v>511000</v>
      </c>
    </row>
    <row r="489" customFormat="false" ht="11.25" hidden="false" customHeight="false" outlineLevel="0" collapsed="false">
      <c r="A489" s="199" t="n">
        <v>36034</v>
      </c>
      <c r="B489" s="192" t="n">
        <v>36034</v>
      </c>
      <c r="C489" s="308" t="n">
        <f aca="false">IF(B489&lt;&gt;"",MONTH(B489),0)</f>
        <v>8</v>
      </c>
      <c r="D489" s="202" t="n">
        <v>521000</v>
      </c>
    </row>
    <row r="490" customFormat="false" ht="11.25" hidden="false" customHeight="false" outlineLevel="0" collapsed="false">
      <c r="A490" s="199" t="n">
        <v>36035</v>
      </c>
      <c r="B490" s="192" t="n">
        <v>36035</v>
      </c>
      <c r="C490" s="308" t="n">
        <f aca="false">IF(B490&lt;&gt;"",MONTH(B490),0)</f>
        <v>8</v>
      </c>
      <c r="D490" s="202" t="n">
        <v>509000</v>
      </c>
    </row>
    <row r="491" customFormat="false" ht="11.25" hidden="false" customHeight="false" outlineLevel="0" collapsed="false">
      <c r="A491" s="199" t="n">
        <v>36036</v>
      </c>
      <c r="B491" s="192" t="n">
        <v>36036</v>
      </c>
      <c r="C491" s="308" t="n">
        <f aca="false">IF(B491&lt;&gt;"",MONTH(B491),0)</f>
        <v>8</v>
      </c>
      <c r="D491" s="202" t="n">
        <v>520000</v>
      </c>
    </row>
    <row r="492" customFormat="false" ht="11.25" hidden="false" customHeight="false" outlineLevel="0" collapsed="false">
      <c r="A492" s="199" t="n">
        <v>36037</v>
      </c>
      <c r="B492" s="192" t="n">
        <v>36037</v>
      </c>
      <c r="C492" s="308" t="n">
        <f aca="false">IF(B492&lt;&gt;"",MONTH(B492),0)</f>
        <v>8</v>
      </c>
      <c r="D492" s="202" t="n">
        <v>524000</v>
      </c>
    </row>
    <row r="493" customFormat="false" ht="11.25" hidden="false" customHeight="false" outlineLevel="0" collapsed="false">
      <c r="A493" s="199" t="n">
        <v>36038</v>
      </c>
      <c r="B493" s="192" t="n">
        <v>36038</v>
      </c>
      <c r="C493" s="308" t="n">
        <f aca="false">IF(B493&lt;&gt;"",MONTH(B493),0)</f>
        <v>8</v>
      </c>
      <c r="D493" s="202" t="n">
        <v>523000</v>
      </c>
    </row>
    <row r="494" customFormat="false" ht="11.25" hidden="false" customHeight="false" outlineLevel="0" collapsed="false">
      <c r="A494" s="199" t="n">
        <v>36039</v>
      </c>
      <c r="B494" s="192" t="n">
        <v>36039</v>
      </c>
      <c r="C494" s="308" t="n">
        <f aca="false">IF(B494&lt;&gt;"",MONTH(B494),0)</f>
        <v>9</v>
      </c>
      <c r="D494" s="202" t="n">
        <v>520000</v>
      </c>
    </row>
    <row r="495" customFormat="false" ht="11.25" hidden="false" customHeight="false" outlineLevel="0" collapsed="false">
      <c r="A495" s="199" t="n">
        <v>36040</v>
      </c>
      <c r="B495" s="192" t="n">
        <v>36040</v>
      </c>
      <c r="C495" s="308" t="n">
        <f aca="false">IF(B495&lt;&gt;"",MONTH(B495),0)</f>
        <v>9</v>
      </c>
      <c r="D495" s="202" t="n">
        <v>521000</v>
      </c>
    </row>
    <row r="496" customFormat="false" ht="11.25" hidden="false" customHeight="false" outlineLevel="0" collapsed="false">
      <c r="A496" s="199" t="n">
        <v>36041</v>
      </c>
      <c r="B496" s="192" t="n">
        <v>36041</v>
      </c>
      <c r="C496" s="308" t="n">
        <f aca="false">IF(B496&lt;&gt;"",MONTH(B496),0)</f>
        <v>9</v>
      </c>
      <c r="D496" s="202" t="n">
        <v>516000</v>
      </c>
    </row>
    <row r="497" customFormat="false" ht="11.25" hidden="false" customHeight="false" outlineLevel="0" collapsed="false">
      <c r="A497" s="199" t="n">
        <v>36042</v>
      </c>
      <c r="B497" s="192" t="n">
        <v>36042</v>
      </c>
      <c r="C497" s="308" t="n">
        <f aca="false">IF(B497&lt;&gt;"",MONTH(B497),0)</f>
        <v>9</v>
      </c>
      <c r="D497" s="202" t="n">
        <v>522000</v>
      </c>
    </row>
    <row r="498" customFormat="false" ht="11.25" hidden="false" customHeight="false" outlineLevel="0" collapsed="false">
      <c r="A498" s="199" t="n">
        <v>36043</v>
      </c>
      <c r="B498" s="192" t="n">
        <v>36043</v>
      </c>
      <c r="C498" s="308" t="n">
        <f aca="false">IF(B498&lt;&gt;"",MONTH(B498),0)</f>
        <v>9</v>
      </c>
      <c r="D498" s="202" t="n">
        <v>521000</v>
      </c>
    </row>
    <row r="499" customFormat="false" ht="11.25" hidden="false" customHeight="false" outlineLevel="0" collapsed="false">
      <c r="A499" s="199" t="n">
        <v>36044</v>
      </c>
      <c r="B499" s="192" t="n">
        <v>36044</v>
      </c>
      <c r="C499" s="308" t="n">
        <f aca="false">IF(B499&lt;&gt;"",MONTH(B499),0)</f>
        <v>9</v>
      </c>
      <c r="D499" s="202" t="n">
        <v>500000</v>
      </c>
    </row>
    <row r="500" customFormat="false" ht="11.25" hidden="false" customHeight="false" outlineLevel="0" collapsed="false">
      <c r="A500" s="199" t="n">
        <v>36045</v>
      </c>
      <c r="B500" s="192" t="n">
        <v>36045</v>
      </c>
      <c r="C500" s="308" t="n">
        <f aca="false">IF(B500&lt;&gt;"",MONTH(B500),0)</f>
        <v>9</v>
      </c>
      <c r="D500" s="202" t="n">
        <v>508000</v>
      </c>
    </row>
    <row r="501" customFormat="false" ht="11.25" hidden="false" customHeight="false" outlineLevel="0" collapsed="false">
      <c r="A501" s="199" t="n">
        <v>36046</v>
      </c>
      <c r="B501" s="192" t="n">
        <v>36046</v>
      </c>
      <c r="C501" s="308" t="n">
        <f aca="false">IF(B501&lt;&gt;"",MONTH(B501),0)</f>
        <v>9</v>
      </c>
      <c r="D501" s="202" t="n">
        <v>523000</v>
      </c>
    </row>
    <row r="502" customFormat="false" ht="11.25" hidden="false" customHeight="false" outlineLevel="0" collapsed="false">
      <c r="A502" s="199" t="n">
        <v>36047</v>
      </c>
      <c r="B502" s="192" t="n">
        <v>36047</v>
      </c>
      <c r="C502" s="308" t="n">
        <f aca="false">IF(B502&lt;&gt;"",MONTH(B502),0)</f>
        <v>9</v>
      </c>
      <c r="D502" s="202" t="n">
        <v>523000</v>
      </c>
    </row>
    <row r="503" customFormat="false" ht="11.25" hidden="false" customHeight="false" outlineLevel="0" collapsed="false">
      <c r="A503" s="199" t="n">
        <v>36048</v>
      </c>
      <c r="B503" s="192" t="n">
        <v>36048</v>
      </c>
      <c r="C503" s="308" t="n">
        <f aca="false">IF(B503&lt;&gt;"",MONTH(B503),0)</f>
        <v>9</v>
      </c>
      <c r="D503" s="202" t="n">
        <v>523000</v>
      </c>
    </row>
    <row r="504" customFormat="false" ht="11.25" hidden="false" customHeight="false" outlineLevel="0" collapsed="false">
      <c r="A504" s="199" t="n">
        <v>36049</v>
      </c>
      <c r="B504" s="192" t="n">
        <v>36049</v>
      </c>
      <c r="C504" s="308" t="n">
        <f aca="false">IF(B504&lt;&gt;"",MONTH(B504),0)</f>
        <v>9</v>
      </c>
      <c r="D504" s="202" t="n">
        <v>522000</v>
      </c>
    </row>
    <row r="505" customFormat="false" ht="11.25" hidden="false" customHeight="false" outlineLevel="0" collapsed="false">
      <c r="A505" s="199" t="n">
        <v>36050</v>
      </c>
      <c r="B505" s="192" t="n">
        <v>36050</v>
      </c>
      <c r="C505" s="308" t="n">
        <f aca="false">IF(B505&lt;&gt;"",MONTH(B505),0)</f>
        <v>9</v>
      </c>
      <c r="D505" s="202" t="n">
        <v>522000</v>
      </c>
    </row>
    <row r="506" customFormat="false" ht="11.25" hidden="false" customHeight="false" outlineLevel="0" collapsed="false">
      <c r="A506" s="199" t="n">
        <v>36051</v>
      </c>
      <c r="B506" s="192" t="n">
        <v>36051</v>
      </c>
      <c r="C506" s="308" t="n">
        <f aca="false">IF(B506&lt;&gt;"",MONTH(B506),0)</f>
        <v>9</v>
      </c>
      <c r="D506" s="202" t="n">
        <v>522000</v>
      </c>
    </row>
    <row r="507" customFormat="false" ht="11.25" hidden="false" customHeight="false" outlineLevel="0" collapsed="false">
      <c r="A507" s="199" t="n">
        <v>36052</v>
      </c>
      <c r="B507" s="192" t="n">
        <v>36052</v>
      </c>
      <c r="C507" s="308" t="n">
        <f aca="false">IF(B507&lt;&gt;"",MONTH(B507),0)</f>
        <v>9</v>
      </c>
      <c r="D507" s="202" t="n">
        <v>512000</v>
      </c>
    </row>
    <row r="508" customFormat="false" ht="11.25" hidden="false" customHeight="false" outlineLevel="0" collapsed="false">
      <c r="A508" s="199" t="n">
        <v>36053</v>
      </c>
      <c r="B508" s="192" t="n">
        <v>36053</v>
      </c>
      <c r="C508" s="308" t="n">
        <f aca="false">IF(B508&lt;&gt;"",MONTH(B508),0)</f>
        <v>9</v>
      </c>
      <c r="D508" s="202" t="n">
        <v>448000</v>
      </c>
    </row>
    <row r="509" customFormat="false" ht="11.25" hidden="false" customHeight="false" outlineLevel="0" collapsed="false">
      <c r="A509" s="199" t="n">
        <v>36054</v>
      </c>
      <c r="B509" s="192" t="n">
        <v>36054</v>
      </c>
      <c r="C509" s="308" t="n">
        <f aca="false">IF(B509&lt;&gt;"",MONTH(B509),0)</f>
        <v>9</v>
      </c>
      <c r="D509" s="202" t="n">
        <v>515000</v>
      </c>
    </row>
    <row r="510" customFormat="false" ht="11.25" hidden="false" customHeight="false" outlineLevel="0" collapsed="false">
      <c r="A510" s="199" t="n">
        <v>36055</v>
      </c>
      <c r="B510" s="192" t="n">
        <v>36055</v>
      </c>
      <c r="C510" s="308" t="n">
        <f aca="false">IF(B510&lt;&gt;"",MONTH(B510),0)</f>
        <v>9</v>
      </c>
      <c r="D510" s="202" t="n">
        <v>521000</v>
      </c>
    </row>
    <row r="511" customFormat="false" ht="11.25" hidden="false" customHeight="false" outlineLevel="0" collapsed="false">
      <c r="A511" s="199" t="n">
        <v>36056</v>
      </c>
      <c r="B511" s="192" t="n">
        <v>36056</v>
      </c>
      <c r="C511" s="308" t="n">
        <f aca="false">IF(B511&lt;&gt;"",MONTH(B511),0)</f>
        <v>9</v>
      </c>
      <c r="D511" s="202" t="n">
        <v>512000</v>
      </c>
    </row>
    <row r="512" customFormat="false" ht="11.25" hidden="false" customHeight="false" outlineLevel="0" collapsed="false">
      <c r="A512" s="199" t="n">
        <v>36057</v>
      </c>
      <c r="B512" s="192" t="n">
        <v>36057</v>
      </c>
      <c r="C512" s="308" t="n">
        <f aca="false">IF(B512&lt;&gt;"",MONTH(B512),0)</f>
        <v>9</v>
      </c>
      <c r="D512" s="202" t="n">
        <v>522000</v>
      </c>
    </row>
    <row r="513" customFormat="false" ht="11.25" hidden="false" customHeight="false" outlineLevel="0" collapsed="false">
      <c r="A513" s="199" t="n">
        <v>36058</v>
      </c>
      <c r="B513" s="192" t="n">
        <v>36058</v>
      </c>
      <c r="C513" s="308" t="n">
        <f aca="false">IF(B513&lt;&gt;"",MONTH(B513),0)</f>
        <v>9</v>
      </c>
      <c r="D513" s="202" t="n">
        <v>521000</v>
      </c>
    </row>
    <row r="514" customFormat="false" ht="11.25" hidden="false" customHeight="false" outlineLevel="0" collapsed="false">
      <c r="A514" s="199" t="n">
        <v>36059</v>
      </c>
      <c r="B514" s="192" t="n">
        <v>36059</v>
      </c>
      <c r="C514" s="308" t="n">
        <f aca="false">IF(B514&lt;&gt;"",MONTH(B514),0)</f>
        <v>9</v>
      </c>
      <c r="D514" s="202" t="n">
        <v>524000</v>
      </c>
    </row>
    <row r="515" customFormat="false" ht="11.25" hidden="false" customHeight="false" outlineLevel="0" collapsed="false">
      <c r="A515" s="199" t="n">
        <v>36060</v>
      </c>
      <c r="B515" s="192" t="n">
        <v>36060</v>
      </c>
      <c r="C515" s="308" t="n">
        <f aca="false">IF(B515&lt;&gt;"",MONTH(B515),0)</f>
        <v>9</v>
      </c>
      <c r="D515" s="202" t="n">
        <v>522000</v>
      </c>
    </row>
    <row r="516" customFormat="false" ht="11.25" hidden="false" customHeight="false" outlineLevel="0" collapsed="false">
      <c r="A516" s="199" t="n">
        <v>36061</v>
      </c>
      <c r="B516" s="192" t="n">
        <v>36061</v>
      </c>
      <c r="C516" s="308" t="n">
        <f aca="false">IF(B516&lt;&gt;"",MONTH(B516),0)</f>
        <v>9</v>
      </c>
      <c r="D516" s="202" t="n">
        <v>504000</v>
      </c>
    </row>
    <row r="517" customFormat="false" ht="11.25" hidden="false" customHeight="false" outlineLevel="0" collapsed="false">
      <c r="A517" s="199" t="n">
        <v>36062</v>
      </c>
      <c r="B517" s="192" t="n">
        <v>36062</v>
      </c>
      <c r="C517" s="308" t="n">
        <f aca="false">IF(B517&lt;&gt;"",MONTH(B517),0)</f>
        <v>9</v>
      </c>
      <c r="D517" s="202" t="n">
        <v>507000</v>
      </c>
    </row>
    <row r="518" customFormat="false" ht="11.25" hidden="false" customHeight="false" outlineLevel="0" collapsed="false">
      <c r="A518" s="199" t="n">
        <v>36063</v>
      </c>
      <c r="B518" s="192" t="n">
        <v>36063</v>
      </c>
      <c r="C518" s="308" t="n">
        <f aca="false">IF(B518&lt;&gt;"",MONTH(B518),0)</f>
        <v>9</v>
      </c>
      <c r="D518" s="202" t="n">
        <v>531000</v>
      </c>
    </row>
    <row r="519" customFormat="false" ht="11.25" hidden="false" customHeight="false" outlineLevel="0" collapsed="false">
      <c r="A519" s="199" t="n">
        <v>36064</v>
      </c>
      <c r="B519" s="192" t="n">
        <v>36064</v>
      </c>
      <c r="C519" s="308" t="n">
        <f aca="false">IF(B519&lt;&gt;"",MONTH(B519),0)</f>
        <v>9</v>
      </c>
      <c r="D519" s="202" t="n">
        <v>521000</v>
      </c>
    </row>
    <row r="520" customFormat="false" ht="11.25" hidden="false" customHeight="false" outlineLevel="0" collapsed="false">
      <c r="A520" s="199" t="n">
        <v>36065</v>
      </c>
      <c r="B520" s="192" t="n">
        <v>36065</v>
      </c>
      <c r="C520" s="308" t="n">
        <f aca="false">IF(B520&lt;&gt;"",MONTH(B520),0)</f>
        <v>9</v>
      </c>
      <c r="D520" s="202" t="n">
        <v>522000</v>
      </c>
    </row>
    <row r="521" customFormat="false" ht="11.25" hidden="false" customHeight="false" outlineLevel="0" collapsed="false">
      <c r="A521" s="199" t="n">
        <v>36066</v>
      </c>
      <c r="B521" s="192" t="n">
        <v>36066</v>
      </c>
      <c r="C521" s="308" t="n">
        <f aca="false">IF(B521&lt;&gt;"",MONTH(B521),0)</f>
        <v>9</v>
      </c>
      <c r="D521" s="202" t="n">
        <v>522000</v>
      </c>
    </row>
    <row r="522" customFormat="false" ht="11.25" hidden="false" customHeight="false" outlineLevel="0" collapsed="false">
      <c r="A522" s="199" t="n">
        <v>36067</v>
      </c>
      <c r="B522" s="192" t="n">
        <v>36067</v>
      </c>
      <c r="C522" s="308" t="n">
        <f aca="false">IF(B522&lt;&gt;"",MONTH(B522),0)</f>
        <v>9</v>
      </c>
      <c r="D522" s="202" t="n">
        <v>499000</v>
      </c>
    </row>
    <row r="523" customFormat="false" ht="11.25" hidden="false" customHeight="false" outlineLevel="0" collapsed="false">
      <c r="A523" s="199" t="n">
        <v>36068</v>
      </c>
      <c r="B523" s="192" t="n">
        <v>36068</v>
      </c>
      <c r="C523" s="308" t="n">
        <f aca="false">IF(B523&lt;&gt;"",MONTH(B523),0)</f>
        <v>9</v>
      </c>
      <c r="D523" s="202" t="n">
        <v>520000</v>
      </c>
    </row>
    <row r="524" customFormat="false" ht="11.25" hidden="false" customHeight="false" outlineLevel="0" collapsed="false">
      <c r="A524" s="199" t="n">
        <v>36069</v>
      </c>
      <c r="B524" s="192" t="n">
        <v>36069</v>
      </c>
      <c r="C524" s="308" t="n">
        <f aca="false">IF(B524&lt;&gt;"",MONTH(B524),0)</f>
        <v>10</v>
      </c>
      <c r="D524" s="202" t="n">
        <v>521000</v>
      </c>
    </row>
    <row r="525" customFormat="false" ht="11.25" hidden="false" customHeight="false" outlineLevel="0" collapsed="false">
      <c r="A525" s="199" t="n">
        <v>36070</v>
      </c>
      <c r="B525" s="192" t="n">
        <v>36070</v>
      </c>
      <c r="C525" s="308" t="n">
        <f aca="false">IF(B525&lt;&gt;"",MONTH(B525),0)</f>
        <v>10</v>
      </c>
      <c r="D525" s="202" t="n">
        <v>519000</v>
      </c>
    </row>
    <row r="526" customFormat="false" ht="11.25" hidden="false" customHeight="false" outlineLevel="0" collapsed="false">
      <c r="A526" s="199" t="n">
        <v>36071</v>
      </c>
      <c r="B526" s="192" t="n">
        <v>36071</v>
      </c>
      <c r="C526" s="308" t="n">
        <f aca="false">IF(B526&lt;&gt;"",MONTH(B526),0)</f>
        <v>10</v>
      </c>
      <c r="D526" s="202" t="n">
        <v>519000</v>
      </c>
    </row>
    <row r="527" customFormat="false" ht="11.25" hidden="false" customHeight="false" outlineLevel="0" collapsed="false">
      <c r="A527" s="199" t="n">
        <v>36072</v>
      </c>
      <c r="B527" s="192" t="n">
        <v>36072</v>
      </c>
      <c r="C527" s="308" t="n">
        <f aca="false">IF(B527&lt;&gt;"",MONTH(B527),0)</f>
        <v>10</v>
      </c>
      <c r="D527" s="202" t="n">
        <v>522000</v>
      </c>
    </row>
    <row r="528" customFormat="false" ht="11.25" hidden="false" customHeight="false" outlineLevel="0" collapsed="false">
      <c r="A528" s="199" t="n">
        <v>36073</v>
      </c>
      <c r="B528" s="192" t="n">
        <v>36073</v>
      </c>
      <c r="C528" s="308" t="n">
        <f aca="false">IF(B528&lt;&gt;"",MONTH(B528),0)</f>
        <v>10</v>
      </c>
      <c r="D528" s="202" t="n">
        <v>529000</v>
      </c>
    </row>
    <row r="529" customFormat="false" ht="11.25" hidden="false" customHeight="false" outlineLevel="0" collapsed="false">
      <c r="A529" s="199" t="n">
        <v>36074</v>
      </c>
      <c r="B529" s="192" t="n">
        <v>36074</v>
      </c>
      <c r="C529" s="308" t="n">
        <f aca="false">IF(B529&lt;&gt;"",MONTH(B529),0)</f>
        <v>10</v>
      </c>
      <c r="D529" s="202" t="n">
        <v>525000</v>
      </c>
    </row>
    <row r="530" customFormat="false" ht="11.25" hidden="false" customHeight="false" outlineLevel="0" collapsed="false">
      <c r="A530" s="199" t="n">
        <v>36075</v>
      </c>
      <c r="B530" s="192" t="n">
        <v>36075</v>
      </c>
      <c r="C530" s="308" t="n">
        <f aca="false">IF(B530&lt;&gt;"",MONTH(B530),0)</f>
        <v>10</v>
      </c>
      <c r="D530" s="202" t="n">
        <v>530000</v>
      </c>
    </row>
    <row r="531" customFormat="false" ht="11.25" hidden="false" customHeight="false" outlineLevel="0" collapsed="false">
      <c r="A531" s="199" t="n">
        <v>36076</v>
      </c>
      <c r="B531" s="192" t="n">
        <v>36076</v>
      </c>
      <c r="C531" s="308" t="n">
        <f aca="false">IF(B531&lt;&gt;"",MONTH(B531),0)</f>
        <v>10</v>
      </c>
      <c r="D531" s="202" t="n">
        <v>516000</v>
      </c>
    </row>
    <row r="532" customFormat="false" ht="11.25" hidden="false" customHeight="false" outlineLevel="0" collapsed="false">
      <c r="A532" s="199" t="n">
        <v>36077</v>
      </c>
      <c r="B532" s="192" t="n">
        <v>36077</v>
      </c>
      <c r="C532" s="308" t="n">
        <f aca="false">IF(B532&lt;&gt;"",MONTH(B532),0)</f>
        <v>10</v>
      </c>
      <c r="D532" s="202" t="n">
        <v>532000</v>
      </c>
    </row>
    <row r="533" customFormat="false" ht="11.25" hidden="false" customHeight="false" outlineLevel="0" collapsed="false">
      <c r="A533" s="199" t="n">
        <v>36078</v>
      </c>
      <c r="B533" s="192" t="n">
        <v>36078</v>
      </c>
      <c r="C533" s="308" t="n">
        <f aca="false">IF(B533&lt;&gt;"",MONTH(B533),0)</f>
        <v>10</v>
      </c>
      <c r="D533" s="202" t="n">
        <v>530000</v>
      </c>
    </row>
    <row r="534" customFormat="false" ht="11.25" hidden="false" customHeight="false" outlineLevel="0" collapsed="false">
      <c r="A534" s="199" t="n">
        <v>36079</v>
      </c>
      <c r="B534" s="192" t="n">
        <v>36079</v>
      </c>
      <c r="C534" s="308" t="n">
        <f aca="false">IF(B534&lt;&gt;"",MONTH(B534),0)</f>
        <v>10</v>
      </c>
      <c r="D534" s="202" t="n">
        <v>511000</v>
      </c>
    </row>
    <row r="535" customFormat="false" ht="11.25" hidden="false" customHeight="false" outlineLevel="0" collapsed="false">
      <c r="A535" s="199" t="n">
        <v>36080</v>
      </c>
      <c r="B535" s="192" t="n">
        <v>36080</v>
      </c>
      <c r="C535" s="308" t="n">
        <f aca="false">IF(B535&lt;&gt;"",MONTH(B535),0)</f>
        <v>10</v>
      </c>
      <c r="D535" s="202" t="n">
        <v>515000</v>
      </c>
    </row>
    <row r="536" customFormat="false" ht="11.25" hidden="false" customHeight="false" outlineLevel="0" collapsed="false">
      <c r="A536" s="199" t="n">
        <v>36081</v>
      </c>
      <c r="B536" s="192" t="n">
        <v>36081</v>
      </c>
      <c r="C536" s="308" t="n">
        <f aca="false">IF(B536&lt;&gt;"",MONTH(B536),0)</f>
        <v>10</v>
      </c>
      <c r="D536" s="202" t="n">
        <v>528000</v>
      </c>
    </row>
    <row r="537" customFormat="false" ht="11.25" hidden="false" customHeight="false" outlineLevel="0" collapsed="false">
      <c r="A537" s="199" t="n">
        <v>36082</v>
      </c>
      <c r="B537" s="192" t="n">
        <v>36082</v>
      </c>
      <c r="C537" s="308" t="n">
        <f aca="false">IF(B537&lt;&gt;"",MONTH(B537),0)</f>
        <v>10</v>
      </c>
      <c r="D537" s="202" t="n">
        <v>504000</v>
      </c>
    </row>
    <row r="538" customFormat="false" ht="11.25" hidden="false" customHeight="false" outlineLevel="0" collapsed="false">
      <c r="A538" s="199" t="n">
        <v>36083</v>
      </c>
      <c r="B538" s="192" t="n">
        <v>36083</v>
      </c>
      <c r="C538" s="308" t="n">
        <f aca="false">IF(B538&lt;&gt;"",MONTH(B538),0)</f>
        <v>10</v>
      </c>
      <c r="D538" s="202" t="n">
        <v>514000</v>
      </c>
    </row>
    <row r="539" customFormat="false" ht="11.25" hidden="false" customHeight="false" outlineLevel="0" collapsed="false">
      <c r="A539" s="199" t="n">
        <v>36084</v>
      </c>
      <c r="B539" s="192" t="n">
        <v>36084</v>
      </c>
      <c r="C539" s="308" t="n">
        <f aca="false">IF(B539&lt;&gt;"",MONTH(B539),0)</f>
        <v>10</v>
      </c>
      <c r="D539" s="202" t="n">
        <v>509000</v>
      </c>
    </row>
    <row r="540" customFormat="false" ht="11.25" hidden="false" customHeight="false" outlineLevel="0" collapsed="false">
      <c r="A540" s="199" t="n">
        <v>36085</v>
      </c>
      <c r="B540" s="192" t="n">
        <v>36085</v>
      </c>
      <c r="C540" s="308" t="n">
        <f aca="false">IF(B540&lt;&gt;"",MONTH(B540),0)</f>
        <v>10</v>
      </c>
      <c r="D540" s="202" t="n">
        <v>485000</v>
      </c>
    </row>
    <row r="541" customFormat="false" ht="11.25" hidden="false" customHeight="false" outlineLevel="0" collapsed="false">
      <c r="A541" s="199" t="n">
        <v>36086</v>
      </c>
      <c r="B541" s="192" t="n">
        <v>36086</v>
      </c>
      <c r="C541" s="308" t="n">
        <f aca="false">IF(B541&lt;&gt;"",MONTH(B541),0)</f>
        <v>10</v>
      </c>
      <c r="D541" s="202" t="n">
        <v>505000</v>
      </c>
    </row>
    <row r="542" customFormat="false" ht="11.25" hidden="false" customHeight="false" outlineLevel="0" collapsed="false">
      <c r="A542" s="199" t="n">
        <v>36087</v>
      </c>
      <c r="B542" s="192" t="n">
        <v>36087</v>
      </c>
      <c r="C542" s="308" t="n">
        <f aca="false">IF(B542&lt;&gt;"",MONTH(B542),0)</f>
        <v>10</v>
      </c>
      <c r="D542" s="202" t="n">
        <v>505000</v>
      </c>
    </row>
    <row r="543" customFormat="false" ht="11.25" hidden="false" customHeight="false" outlineLevel="0" collapsed="false">
      <c r="A543" s="199" t="n">
        <v>36088</v>
      </c>
      <c r="B543" s="192" t="n">
        <v>36088</v>
      </c>
      <c r="C543" s="308" t="n">
        <f aca="false">IF(B543&lt;&gt;"",MONTH(B543),0)</f>
        <v>10</v>
      </c>
      <c r="D543" s="202" t="n">
        <v>506000</v>
      </c>
    </row>
    <row r="544" customFormat="false" ht="11.25" hidden="false" customHeight="false" outlineLevel="0" collapsed="false">
      <c r="A544" s="199" t="n">
        <v>36089</v>
      </c>
      <c r="B544" s="192" t="n">
        <v>36089</v>
      </c>
      <c r="C544" s="308" t="n">
        <f aca="false">IF(B544&lt;&gt;"",MONTH(B544),0)</f>
        <v>10</v>
      </c>
      <c r="D544" s="202" t="n">
        <v>507000</v>
      </c>
    </row>
    <row r="545" customFormat="false" ht="11.25" hidden="false" customHeight="false" outlineLevel="0" collapsed="false">
      <c r="A545" s="199" t="n">
        <v>36090</v>
      </c>
      <c r="B545" s="192" t="n">
        <v>36090</v>
      </c>
      <c r="C545" s="308" t="n">
        <f aca="false">IF(B545&lt;&gt;"",MONTH(B545),0)</f>
        <v>10</v>
      </c>
      <c r="D545" s="202" t="n">
        <v>481000</v>
      </c>
    </row>
    <row r="546" customFormat="false" ht="11.25" hidden="false" customHeight="false" outlineLevel="0" collapsed="false">
      <c r="A546" s="199" t="n">
        <v>36091</v>
      </c>
      <c r="B546" s="192" t="n">
        <v>36091</v>
      </c>
      <c r="C546" s="308" t="n">
        <f aca="false">IF(B546&lt;&gt;"",MONTH(B546),0)</f>
        <v>10</v>
      </c>
      <c r="D546" s="202" t="n">
        <v>473000</v>
      </c>
    </row>
    <row r="547" customFormat="false" ht="11.25" hidden="false" customHeight="false" outlineLevel="0" collapsed="false">
      <c r="A547" s="199" t="n">
        <v>36092</v>
      </c>
      <c r="B547" s="192" t="n">
        <v>36092</v>
      </c>
      <c r="C547" s="308" t="n">
        <f aca="false">IF(B547&lt;&gt;"",MONTH(B547),0)</f>
        <v>10</v>
      </c>
      <c r="D547" s="202" t="n">
        <v>445000</v>
      </c>
    </row>
    <row r="548" customFormat="false" ht="11.25" hidden="false" customHeight="false" outlineLevel="0" collapsed="false">
      <c r="A548" s="199" t="n">
        <v>36093</v>
      </c>
      <c r="B548" s="192" t="n">
        <v>36093</v>
      </c>
      <c r="C548" s="308" t="n">
        <f aca="false">IF(B548&lt;&gt;"",MONTH(B548),0)</f>
        <v>10</v>
      </c>
      <c r="D548" s="202" t="n">
        <v>434000</v>
      </c>
    </row>
    <row r="549" customFormat="false" ht="11.25" hidden="false" customHeight="false" outlineLevel="0" collapsed="false">
      <c r="A549" s="199" t="n">
        <v>36094</v>
      </c>
      <c r="B549" s="192" t="n">
        <v>36094</v>
      </c>
      <c r="C549" s="308" t="n">
        <f aca="false">IF(B549&lt;&gt;"",MONTH(B549),0)</f>
        <v>10</v>
      </c>
      <c r="D549" s="202" t="n">
        <v>498000</v>
      </c>
    </row>
    <row r="550" customFormat="false" ht="11.25" hidden="false" customHeight="false" outlineLevel="0" collapsed="false">
      <c r="A550" s="199" t="n">
        <v>36095</v>
      </c>
      <c r="B550" s="192" t="n">
        <v>36095</v>
      </c>
      <c r="C550" s="308" t="n">
        <f aca="false">IF(B550&lt;&gt;"",MONTH(B550),0)</f>
        <v>10</v>
      </c>
      <c r="D550" s="202" t="n">
        <v>462000</v>
      </c>
    </row>
    <row r="551" customFormat="false" ht="11.25" hidden="false" customHeight="false" outlineLevel="0" collapsed="false">
      <c r="A551" s="199" t="n">
        <v>36096</v>
      </c>
      <c r="B551" s="192" t="n">
        <v>36096</v>
      </c>
      <c r="C551" s="308" t="n">
        <f aca="false">IF(B551&lt;&gt;"",MONTH(B551),0)</f>
        <v>10</v>
      </c>
      <c r="D551" s="202" t="n">
        <v>475000</v>
      </c>
    </row>
    <row r="552" customFormat="false" ht="11.25" hidden="false" customHeight="false" outlineLevel="0" collapsed="false">
      <c r="A552" s="199" t="n">
        <v>36097</v>
      </c>
      <c r="B552" s="192" t="n">
        <v>36097</v>
      </c>
      <c r="C552" s="308" t="n">
        <f aca="false">IF(B552&lt;&gt;"",MONTH(B552),0)</f>
        <v>10</v>
      </c>
      <c r="D552" s="202" t="n">
        <v>467000</v>
      </c>
    </row>
    <row r="553" customFormat="false" ht="11.25" hidden="false" customHeight="false" outlineLevel="0" collapsed="false">
      <c r="A553" s="199" t="n">
        <v>36098</v>
      </c>
      <c r="B553" s="192" t="n">
        <v>36098</v>
      </c>
      <c r="C553" s="308" t="n">
        <f aca="false">IF(B553&lt;&gt;"",MONTH(B553),0)</f>
        <v>10</v>
      </c>
      <c r="D553" s="202" t="n">
        <v>508000</v>
      </c>
    </row>
    <row r="554" customFormat="false" ht="11.25" hidden="false" customHeight="false" outlineLevel="0" collapsed="false">
      <c r="A554" s="199" t="n">
        <v>36099</v>
      </c>
      <c r="B554" s="192" t="n">
        <v>36099</v>
      </c>
      <c r="C554" s="308" t="n">
        <f aca="false">IF(B554&lt;&gt;"",MONTH(B554),0)</f>
        <v>10</v>
      </c>
      <c r="D554" s="205" t="n">
        <v>521000</v>
      </c>
    </row>
    <row r="555" customFormat="false" ht="11.25" hidden="false" customHeight="false" outlineLevel="0" collapsed="false">
      <c r="A555" s="199" t="n">
        <v>36100</v>
      </c>
      <c r="B555" s="192" t="n">
        <v>36100</v>
      </c>
      <c r="C555" s="308" t="n">
        <f aca="false">IF(B555&lt;&gt;"",MONTH(B555),0)</f>
        <v>11</v>
      </c>
      <c r="D555" s="205" t="n">
        <v>497000</v>
      </c>
    </row>
    <row r="556" customFormat="false" ht="11.25" hidden="false" customHeight="false" outlineLevel="0" collapsed="false">
      <c r="A556" s="199" t="n">
        <v>36101</v>
      </c>
      <c r="B556" s="192" t="n">
        <v>36101</v>
      </c>
      <c r="C556" s="308" t="n">
        <f aca="false">IF(B556&lt;&gt;"",MONTH(B556),0)</f>
        <v>11</v>
      </c>
      <c r="D556" s="205" t="n">
        <v>508000</v>
      </c>
    </row>
    <row r="557" customFormat="false" ht="11.25" hidden="false" customHeight="false" outlineLevel="0" collapsed="false">
      <c r="A557" s="199" t="n">
        <v>36102</v>
      </c>
      <c r="B557" s="192" t="n">
        <v>36102</v>
      </c>
      <c r="C557" s="308" t="n">
        <f aca="false">IF(B557&lt;&gt;"",MONTH(B557),0)</f>
        <v>11</v>
      </c>
      <c r="D557" s="205" t="n">
        <v>491000</v>
      </c>
    </row>
    <row r="558" customFormat="false" ht="11.25" hidden="false" customHeight="false" outlineLevel="0" collapsed="false">
      <c r="A558" s="199" t="n">
        <v>36103</v>
      </c>
      <c r="B558" s="192" t="n">
        <v>36103</v>
      </c>
      <c r="C558" s="308" t="n">
        <f aca="false">IF(B558&lt;&gt;"",MONTH(B558),0)</f>
        <v>11</v>
      </c>
      <c r="D558" s="205" t="n">
        <v>494000</v>
      </c>
    </row>
    <row r="559" customFormat="false" ht="11.25" hidden="false" customHeight="false" outlineLevel="0" collapsed="false">
      <c r="A559" s="199" t="n">
        <v>36104</v>
      </c>
      <c r="B559" s="192" t="n">
        <v>36104</v>
      </c>
      <c r="C559" s="308" t="n">
        <f aca="false">IF(B559&lt;&gt;"",MONTH(B559),0)</f>
        <v>11</v>
      </c>
      <c r="D559" s="205" t="n">
        <v>472000</v>
      </c>
    </row>
    <row r="560" customFormat="false" ht="11.25" hidden="false" customHeight="false" outlineLevel="0" collapsed="false">
      <c r="A560" s="199" t="n">
        <v>36105</v>
      </c>
      <c r="B560" s="192" t="n">
        <v>36105</v>
      </c>
      <c r="C560" s="308" t="n">
        <f aca="false">IF(B560&lt;&gt;"",MONTH(B560),0)</f>
        <v>11</v>
      </c>
      <c r="D560" s="205" t="n">
        <v>432000</v>
      </c>
    </row>
    <row r="561" customFormat="false" ht="11.25" hidden="false" customHeight="false" outlineLevel="0" collapsed="false">
      <c r="A561" s="199" t="n">
        <v>36106</v>
      </c>
      <c r="B561" s="192" t="n">
        <v>36106</v>
      </c>
      <c r="C561" s="308" t="n">
        <f aca="false">IF(B561&lt;&gt;"",MONTH(B561),0)</f>
        <v>11</v>
      </c>
      <c r="D561" s="205" t="n">
        <v>409000</v>
      </c>
    </row>
    <row r="562" customFormat="false" ht="11.25" hidden="false" customHeight="false" outlineLevel="0" collapsed="false">
      <c r="A562" s="199" t="n">
        <v>36107</v>
      </c>
      <c r="B562" s="192" t="n">
        <v>36107</v>
      </c>
      <c r="C562" s="308" t="n">
        <f aca="false">IF(B562&lt;&gt;"",MONTH(B562),0)</f>
        <v>11</v>
      </c>
      <c r="D562" s="205" t="n">
        <v>398000</v>
      </c>
    </row>
    <row r="563" customFormat="false" ht="11.25" hidden="false" customHeight="false" outlineLevel="0" collapsed="false">
      <c r="A563" s="199" t="n">
        <v>36108</v>
      </c>
      <c r="B563" s="192" t="n">
        <v>36108</v>
      </c>
      <c r="C563" s="308" t="n">
        <f aca="false">IF(B563&lt;&gt;"",MONTH(B563),0)</f>
        <v>11</v>
      </c>
      <c r="D563" s="205" t="n">
        <v>384000</v>
      </c>
    </row>
    <row r="564" customFormat="false" ht="11.25" hidden="false" customHeight="false" outlineLevel="0" collapsed="false">
      <c r="A564" s="199" t="n">
        <v>36109</v>
      </c>
      <c r="B564" s="192" t="n">
        <v>36109</v>
      </c>
      <c r="C564" s="308" t="n">
        <f aca="false">IF(B564&lt;&gt;"",MONTH(B564),0)</f>
        <v>11</v>
      </c>
      <c r="D564" s="205" t="n">
        <v>271000</v>
      </c>
    </row>
    <row r="565" customFormat="false" ht="11.25" hidden="false" customHeight="false" outlineLevel="0" collapsed="false">
      <c r="A565" s="199" t="n">
        <v>36110</v>
      </c>
      <c r="B565" s="192" t="n">
        <v>36110</v>
      </c>
      <c r="C565" s="308" t="n">
        <f aca="false">IF(B565&lt;&gt;"",MONTH(B565),0)</f>
        <v>11</v>
      </c>
      <c r="D565" s="205" t="n">
        <v>353000</v>
      </c>
    </row>
    <row r="566" customFormat="false" ht="11.25" hidden="false" customHeight="false" outlineLevel="0" collapsed="false">
      <c r="A566" s="199" t="n">
        <v>36111</v>
      </c>
      <c r="B566" s="192" t="n">
        <v>36111</v>
      </c>
      <c r="C566" s="308" t="n">
        <f aca="false">IF(B566&lt;&gt;"",MONTH(B566),0)</f>
        <v>11</v>
      </c>
      <c r="D566" s="205" t="n">
        <v>259000</v>
      </c>
    </row>
    <row r="567" customFormat="false" ht="11.25" hidden="false" customHeight="false" outlineLevel="0" collapsed="false">
      <c r="A567" s="199" t="n">
        <v>36112</v>
      </c>
      <c r="B567" s="192" t="n">
        <v>36112</v>
      </c>
      <c r="C567" s="308" t="n">
        <f aca="false">IF(B567&lt;&gt;"",MONTH(B567),0)</f>
        <v>11</v>
      </c>
      <c r="D567" s="205" t="n">
        <v>366000</v>
      </c>
    </row>
    <row r="568" customFormat="false" ht="11.25" hidden="false" customHeight="false" outlineLevel="0" collapsed="false">
      <c r="A568" s="199" t="n">
        <v>36113</v>
      </c>
      <c r="B568" s="192" t="n">
        <v>36113</v>
      </c>
      <c r="C568" s="308" t="n">
        <f aca="false">IF(B568&lt;&gt;"",MONTH(B568),0)</f>
        <v>11</v>
      </c>
      <c r="D568" s="205" t="n">
        <v>393000</v>
      </c>
    </row>
    <row r="569" customFormat="false" ht="11.25" hidden="false" customHeight="false" outlineLevel="0" collapsed="false">
      <c r="A569" s="199" t="n">
        <v>36114</v>
      </c>
      <c r="B569" s="192" t="n">
        <v>36114</v>
      </c>
      <c r="C569" s="308" t="n">
        <f aca="false">IF(B569&lt;&gt;"",MONTH(B569),0)</f>
        <v>11</v>
      </c>
      <c r="D569" s="205" t="n">
        <v>421000</v>
      </c>
    </row>
    <row r="570" customFormat="false" ht="11.25" hidden="false" customHeight="false" outlineLevel="0" collapsed="false">
      <c r="A570" s="199" t="n">
        <v>36115</v>
      </c>
      <c r="B570" s="192" t="n">
        <v>36115</v>
      </c>
      <c r="C570" s="308" t="n">
        <f aca="false">IF(B570&lt;&gt;"",MONTH(B570),0)</f>
        <v>11</v>
      </c>
      <c r="D570" s="205" t="n">
        <v>428000</v>
      </c>
    </row>
    <row r="571" customFormat="false" ht="11.25" hidden="false" customHeight="false" outlineLevel="0" collapsed="false">
      <c r="A571" s="199" t="n">
        <v>36116</v>
      </c>
      <c r="B571" s="192" t="n">
        <v>36116</v>
      </c>
      <c r="C571" s="308" t="n">
        <f aca="false">IF(B571&lt;&gt;"",MONTH(B571),0)</f>
        <v>11</v>
      </c>
      <c r="D571" s="205" t="n">
        <v>328000</v>
      </c>
    </row>
    <row r="572" customFormat="false" ht="11.25" hidden="false" customHeight="false" outlineLevel="0" collapsed="false">
      <c r="A572" s="199" t="n">
        <v>36117</v>
      </c>
      <c r="B572" s="192" t="n">
        <v>36117</v>
      </c>
      <c r="C572" s="308" t="n">
        <f aca="false">IF(B572&lt;&gt;"",MONTH(B572),0)</f>
        <v>11</v>
      </c>
      <c r="D572" s="205" t="n">
        <v>354000</v>
      </c>
    </row>
    <row r="573" customFormat="false" ht="11.25" hidden="false" customHeight="false" outlineLevel="0" collapsed="false">
      <c r="A573" s="199" t="n">
        <v>36118</v>
      </c>
      <c r="B573" s="192" t="n">
        <v>36118</v>
      </c>
      <c r="C573" s="308" t="n">
        <f aca="false">IF(B573&lt;&gt;"",MONTH(B573),0)</f>
        <v>11</v>
      </c>
      <c r="D573" s="205" t="n">
        <v>343000</v>
      </c>
    </row>
    <row r="574" customFormat="false" ht="11.25" hidden="false" customHeight="false" outlineLevel="0" collapsed="false">
      <c r="A574" s="199" t="n">
        <v>36119</v>
      </c>
      <c r="B574" s="192" t="n">
        <v>36119</v>
      </c>
      <c r="C574" s="308" t="n">
        <f aca="false">IF(B574&lt;&gt;"",MONTH(B574),0)</f>
        <v>11</v>
      </c>
      <c r="D574" s="205" t="n">
        <v>412000</v>
      </c>
    </row>
    <row r="575" customFormat="false" ht="11.25" hidden="false" customHeight="false" outlineLevel="0" collapsed="false">
      <c r="A575" s="199" t="n">
        <v>36120</v>
      </c>
      <c r="B575" s="192" t="n">
        <v>36120</v>
      </c>
      <c r="C575" s="308" t="n">
        <f aca="false">IF(B575&lt;&gt;"",MONTH(B575),0)</f>
        <v>11</v>
      </c>
      <c r="D575" s="205" t="n">
        <v>450000</v>
      </c>
    </row>
    <row r="576" customFormat="false" ht="11.25" hidden="false" customHeight="false" outlineLevel="0" collapsed="false">
      <c r="A576" s="199" t="n">
        <v>36121</v>
      </c>
      <c r="B576" s="192" t="n">
        <v>36121</v>
      </c>
      <c r="C576" s="308" t="n">
        <f aca="false">IF(B576&lt;&gt;"",MONTH(B576),0)</f>
        <v>11</v>
      </c>
      <c r="D576" s="205" t="n">
        <v>479000</v>
      </c>
    </row>
    <row r="577" customFormat="false" ht="11.25" hidden="false" customHeight="false" outlineLevel="0" collapsed="false">
      <c r="A577" s="199" t="n">
        <v>36122</v>
      </c>
      <c r="B577" s="192" t="n">
        <v>36122</v>
      </c>
      <c r="C577" s="308" t="n">
        <f aca="false">IF(B577&lt;&gt;"",MONTH(B577),0)</f>
        <v>11</v>
      </c>
      <c r="D577" s="205" t="n">
        <v>477000</v>
      </c>
    </row>
    <row r="578" customFormat="false" ht="11.25" hidden="false" customHeight="false" outlineLevel="0" collapsed="false">
      <c r="A578" s="199" t="n">
        <v>36123</v>
      </c>
      <c r="B578" s="192" t="n">
        <v>36123</v>
      </c>
      <c r="C578" s="308" t="n">
        <f aca="false">IF(B578&lt;&gt;"",MONTH(B578),0)</f>
        <v>11</v>
      </c>
      <c r="D578" s="205" t="n">
        <v>359000</v>
      </c>
    </row>
    <row r="579" customFormat="false" ht="11.25" hidden="false" customHeight="false" outlineLevel="0" collapsed="false">
      <c r="A579" s="199" t="n">
        <v>36124</v>
      </c>
      <c r="B579" s="192" t="n">
        <v>36124</v>
      </c>
      <c r="C579" s="308" t="n">
        <f aca="false">IF(B579&lt;&gt;"",MONTH(B579),0)</f>
        <v>11</v>
      </c>
      <c r="D579" s="205" t="n">
        <v>520000</v>
      </c>
    </row>
    <row r="580" customFormat="false" ht="11.25" hidden="false" customHeight="false" outlineLevel="0" collapsed="false">
      <c r="A580" s="199" t="n">
        <v>36125</v>
      </c>
      <c r="B580" s="192" t="n">
        <v>36125</v>
      </c>
      <c r="C580" s="308" t="n">
        <f aca="false">IF(B580&lt;&gt;"",MONTH(B580),0)</f>
        <v>11</v>
      </c>
      <c r="D580" s="205" t="n">
        <v>474000</v>
      </c>
    </row>
    <row r="581" customFormat="false" ht="11.25" hidden="false" customHeight="false" outlineLevel="0" collapsed="false">
      <c r="A581" s="199" t="n">
        <v>36126</v>
      </c>
      <c r="B581" s="192" t="n">
        <v>36126</v>
      </c>
      <c r="C581" s="308" t="n">
        <f aca="false">IF(B581&lt;&gt;"",MONTH(B581),0)</f>
        <v>11</v>
      </c>
      <c r="D581" s="205" t="n">
        <v>487000</v>
      </c>
    </row>
    <row r="582" customFormat="false" ht="11.25" hidden="false" customHeight="false" outlineLevel="0" collapsed="false">
      <c r="A582" s="199" t="n">
        <v>36127</v>
      </c>
      <c r="B582" s="192" t="n">
        <v>36127</v>
      </c>
      <c r="C582" s="308" t="n">
        <f aca="false">IF(B582&lt;&gt;"",MONTH(B582),0)</f>
        <v>11</v>
      </c>
      <c r="D582" s="205" t="n">
        <v>489000</v>
      </c>
    </row>
    <row r="583" customFormat="false" ht="11.25" hidden="false" customHeight="false" outlineLevel="0" collapsed="false">
      <c r="A583" s="199" t="n">
        <v>36128</v>
      </c>
      <c r="B583" s="192" t="n">
        <v>36128</v>
      </c>
      <c r="C583" s="308" t="n">
        <f aca="false">IF(B583&lt;&gt;"",MONTH(B583),0)</f>
        <v>11</v>
      </c>
      <c r="D583" s="205" t="n">
        <v>489000</v>
      </c>
    </row>
    <row r="584" customFormat="false" ht="11.25" hidden="false" customHeight="false" outlineLevel="0" collapsed="false">
      <c r="A584" s="199" t="n">
        <v>36129</v>
      </c>
      <c r="B584" s="192" t="n">
        <v>36129</v>
      </c>
      <c r="C584" s="308" t="n">
        <f aca="false">IF(B584&lt;&gt;"",MONTH(B584),0)</f>
        <v>11</v>
      </c>
      <c r="D584" s="205" t="n">
        <v>499000</v>
      </c>
    </row>
    <row r="585" customFormat="false" ht="11.25" hidden="false" customHeight="false" outlineLevel="0" collapsed="false">
      <c r="A585" s="199" t="n">
        <v>36130</v>
      </c>
      <c r="B585" s="192" t="n">
        <v>36130</v>
      </c>
      <c r="C585" s="308" t="n">
        <f aca="false">IF(B585&lt;&gt;"",MONTH(B585),0)</f>
        <v>12</v>
      </c>
      <c r="D585" s="205" t="n">
        <v>443000</v>
      </c>
    </row>
    <row r="586" customFormat="false" ht="11.25" hidden="false" customHeight="false" outlineLevel="0" collapsed="false">
      <c r="A586" s="199" t="n">
        <v>36131</v>
      </c>
      <c r="B586" s="192" t="n">
        <v>36131</v>
      </c>
      <c r="C586" s="308" t="n">
        <f aca="false">IF(B586&lt;&gt;"",MONTH(B586),0)</f>
        <v>12</v>
      </c>
      <c r="D586" s="205" t="n">
        <v>418000</v>
      </c>
    </row>
    <row r="587" customFormat="false" ht="11.25" hidden="false" customHeight="false" outlineLevel="0" collapsed="false">
      <c r="A587" s="199" t="n">
        <v>36132</v>
      </c>
      <c r="B587" s="192" t="n">
        <v>36132</v>
      </c>
      <c r="C587" s="308" t="n">
        <f aca="false">IF(B587&lt;&gt;"",MONTH(B587),0)</f>
        <v>12</v>
      </c>
      <c r="D587" s="205" t="n">
        <v>520000</v>
      </c>
    </row>
    <row r="588" customFormat="false" ht="11.25" hidden="false" customHeight="false" outlineLevel="0" collapsed="false">
      <c r="A588" s="199" t="n">
        <v>36133</v>
      </c>
      <c r="B588" s="192" t="n">
        <v>36133</v>
      </c>
      <c r="C588" s="308" t="n">
        <f aca="false">IF(B588&lt;&gt;"",MONTH(B588),0)</f>
        <v>12</v>
      </c>
      <c r="D588" s="205" t="n">
        <v>520000</v>
      </c>
    </row>
    <row r="589" customFormat="false" ht="11.25" hidden="false" customHeight="false" outlineLevel="0" collapsed="false">
      <c r="A589" s="199" t="n">
        <v>36134</v>
      </c>
      <c r="B589" s="192" t="n">
        <v>36134</v>
      </c>
      <c r="C589" s="308" t="n">
        <f aca="false">IF(B589&lt;&gt;"",MONTH(B589),0)</f>
        <v>12</v>
      </c>
      <c r="D589" s="205" t="n">
        <v>515000</v>
      </c>
    </row>
    <row r="590" customFormat="false" ht="11.25" hidden="false" customHeight="false" outlineLevel="0" collapsed="false">
      <c r="A590" s="199" t="n">
        <v>36135</v>
      </c>
      <c r="B590" s="192" t="n">
        <v>36135</v>
      </c>
      <c r="C590" s="308" t="n">
        <f aca="false">IF(B590&lt;&gt;"",MONTH(B590),0)</f>
        <v>12</v>
      </c>
      <c r="D590" s="205" t="n">
        <v>521000</v>
      </c>
    </row>
    <row r="591" customFormat="false" ht="11.25" hidden="false" customHeight="false" outlineLevel="0" collapsed="false">
      <c r="A591" s="199" t="n">
        <v>36136</v>
      </c>
      <c r="B591" s="192" t="n">
        <v>36136</v>
      </c>
      <c r="C591" s="308" t="n">
        <f aca="false">IF(B591&lt;&gt;"",MONTH(B591),0)</f>
        <v>12</v>
      </c>
      <c r="D591" s="205" t="n">
        <v>491000</v>
      </c>
    </row>
    <row r="592" customFormat="false" ht="11.25" hidden="false" customHeight="false" outlineLevel="0" collapsed="false">
      <c r="A592" s="199" t="n">
        <v>36137</v>
      </c>
      <c r="B592" s="192" t="n">
        <v>36137</v>
      </c>
      <c r="C592" s="308" t="n">
        <f aca="false">IF(B592&lt;&gt;"",MONTH(B592),0)</f>
        <v>12</v>
      </c>
      <c r="D592" s="205" t="n">
        <v>364000</v>
      </c>
    </row>
    <row r="593" customFormat="false" ht="11.25" hidden="false" customHeight="false" outlineLevel="0" collapsed="false">
      <c r="A593" s="199" t="n">
        <v>36138</v>
      </c>
      <c r="B593" s="192" t="n">
        <v>36138</v>
      </c>
      <c r="C593" s="308" t="n">
        <f aca="false">IF(B593&lt;&gt;"",MONTH(B593),0)</f>
        <v>12</v>
      </c>
      <c r="D593" s="205" t="n">
        <v>361000</v>
      </c>
    </row>
    <row r="594" customFormat="false" ht="11.25" hidden="false" customHeight="false" outlineLevel="0" collapsed="false">
      <c r="A594" s="199" t="n">
        <v>36139</v>
      </c>
      <c r="B594" s="192" t="n">
        <v>36139</v>
      </c>
      <c r="C594" s="308" t="n">
        <f aca="false">IF(B594&lt;&gt;"",MONTH(B594),0)</f>
        <v>12</v>
      </c>
      <c r="D594" s="205" t="n">
        <v>382000</v>
      </c>
    </row>
    <row r="595" customFormat="false" ht="11.25" hidden="false" customHeight="false" outlineLevel="0" collapsed="false">
      <c r="A595" s="199" t="n">
        <v>36140</v>
      </c>
      <c r="B595" s="192" t="n">
        <v>36140</v>
      </c>
      <c r="C595" s="308" t="n">
        <f aca="false">IF(B595&lt;&gt;"",MONTH(B595),0)</f>
        <v>12</v>
      </c>
      <c r="D595" s="205" t="n">
        <v>463000</v>
      </c>
    </row>
    <row r="596" customFormat="false" ht="11.25" hidden="false" customHeight="false" outlineLevel="0" collapsed="false">
      <c r="A596" s="199" t="n">
        <v>36141</v>
      </c>
      <c r="B596" s="192" t="n">
        <v>36141</v>
      </c>
      <c r="C596" s="308" t="n">
        <f aca="false">IF(B596&lt;&gt;"",MONTH(B596),0)</f>
        <v>12</v>
      </c>
      <c r="D596" s="205" t="n">
        <v>495000</v>
      </c>
    </row>
    <row r="597" customFormat="false" ht="11.25" hidden="false" customHeight="false" outlineLevel="0" collapsed="false">
      <c r="A597" s="199" t="n">
        <v>36142</v>
      </c>
      <c r="B597" s="192" t="n">
        <v>36142</v>
      </c>
      <c r="C597" s="308" t="n">
        <f aca="false">IF(B597&lt;&gt;"",MONTH(B597),0)</f>
        <v>12</v>
      </c>
      <c r="D597" s="205" t="n">
        <v>500000</v>
      </c>
    </row>
    <row r="598" customFormat="false" ht="11.25" hidden="false" customHeight="false" outlineLevel="0" collapsed="false">
      <c r="A598" s="199" t="n">
        <v>36143</v>
      </c>
      <c r="B598" s="192" t="n">
        <v>36143</v>
      </c>
      <c r="C598" s="308" t="n">
        <f aca="false">IF(B598&lt;&gt;"",MONTH(B598),0)</f>
        <v>12</v>
      </c>
      <c r="D598" s="205" t="n">
        <v>495000</v>
      </c>
    </row>
    <row r="599" customFormat="false" ht="11.25" hidden="false" customHeight="false" outlineLevel="0" collapsed="false">
      <c r="A599" s="199" t="n">
        <v>36144</v>
      </c>
      <c r="B599" s="192" t="n">
        <v>36144</v>
      </c>
      <c r="C599" s="308" t="n">
        <f aca="false">IF(B599&lt;&gt;"",MONTH(B599),0)</f>
        <v>12</v>
      </c>
      <c r="D599" s="205" t="n">
        <v>515000</v>
      </c>
    </row>
    <row r="600" customFormat="false" ht="11.25" hidden="false" customHeight="false" outlineLevel="0" collapsed="false">
      <c r="A600" s="199" t="n">
        <v>36145</v>
      </c>
      <c r="B600" s="192" t="n">
        <v>36145</v>
      </c>
      <c r="C600" s="308" t="n">
        <f aca="false">IF(B600&lt;&gt;"",MONTH(B600),0)</f>
        <v>12</v>
      </c>
      <c r="D600" s="205" t="n">
        <v>514000</v>
      </c>
    </row>
    <row r="601" customFormat="false" ht="11.25" hidden="false" customHeight="false" outlineLevel="0" collapsed="false">
      <c r="A601" s="199" t="n">
        <v>36146</v>
      </c>
      <c r="B601" s="192" t="n">
        <v>36146</v>
      </c>
      <c r="C601" s="308" t="n">
        <f aca="false">IF(B601&lt;&gt;"",MONTH(B601),0)</f>
        <v>12</v>
      </c>
      <c r="D601" s="205" t="n">
        <v>513000</v>
      </c>
    </row>
    <row r="602" customFormat="false" ht="11.25" hidden="false" customHeight="false" outlineLevel="0" collapsed="false">
      <c r="A602" s="199" t="n">
        <v>36147</v>
      </c>
      <c r="B602" s="192" t="n">
        <v>36147</v>
      </c>
      <c r="C602" s="308" t="n">
        <f aca="false">IF(B602&lt;&gt;"",MONTH(B602),0)</f>
        <v>12</v>
      </c>
      <c r="D602" s="205" t="n">
        <v>473000</v>
      </c>
    </row>
    <row r="603" customFormat="false" ht="11.25" hidden="false" customHeight="false" outlineLevel="0" collapsed="false">
      <c r="A603" s="199" t="n">
        <v>36148</v>
      </c>
      <c r="B603" s="192" t="n">
        <v>36148</v>
      </c>
      <c r="C603" s="308" t="n">
        <f aca="false">IF(B603&lt;&gt;"",MONTH(B603),0)</f>
        <v>12</v>
      </c>
      <c r="D603" s="205" t="n">
        <v>397000</v>
      </c>
    </row>
    <row r="604" customFormat="false" ht="11.25" hidden="false" customHeight="false" outlineLevel="0" collapsed="false">
      <c r="A604" s="199" t="n">
        <v>36149</v>
      </c>
      <c r="B604" s="192" t="n">
        <v>36149</v>
      </c>
      <c r="C604" s="308" t="n">
        <f aca="false">IF(B604&lt;&gt;"",MONTH(B604),0)</f>
        <v>12</v>
      </c>
      <c r="D604" s="205" t="n">
        <v>408000</v>
      </c>
    </row>
    <row r="605" customFormat="false" ht="11.25" hidden="false" customHeight="false" outlineLevel="0" collapsed="false">
      <c r="A605" s="199" t="n">
        <v>36150</v>
      </c>
      <c r="B605" s="192" t="n">
        <v>36150</v>
      </c>
      <c r="C605" s="308" t="n">
        <f aca="false">IF(B605&lt;&gt;"",MONTH(B605),0)</f>
        <v>12</v>
      </c>
      <c r="D605" s="205" t="n">
        <v>405000</v>
      </c>
    </row>
    <row r="606" customFormat="false" ht="11.25" hidden="false" customHeight="false" outlineLevel="0" collapsed="false">
      <c r="A606" s="199" t="n">
        <v>36151</v>
      </c>
      <c r="B606" s="192" t="n">
        <v>36151</v>
      </c>
      <c r="C606" s="308" t="n">
        <f aca="false">IF(B606&lt;&gt;"",MONTH(B606),0)</f>
        <v>12</v>
      </c>
      <c r="D606" s="205" t="n">
        <v>410000</v>
      </c>
    </row>
    <row r="607" customFormat="false" ht="11.25" hidden="false" customHeight="false" outlineLevel="0" collapsed="false">
      <c r="A607" s="199" t="n">
        <v>36152</v>
      </c>
      <c r="B607" s="192" t="n">
        <v>36152</v>
      </c>
      <c r="C607" s="308" t="n">
        <f aca="false">IF(B607&lt;&gt;"",MONTH(B607),0)</f>
        <v>12</v>
      </c>
      <c r="D607" s="205" t="n">
        <v>379000</v>
      </c>
    </row>
    <row r="608" customFormat="false" ht="11.25" hidden="false" customHeight="false" outlineLevel="0" collapsed="false">
      <c r="A608" s="199" t="n">
        <v>36153</v>
      </c>
      <c r="B608" s="192" t="n">
        <v>36153</v>
      </c>
      <c r="C608" s="308" t="n">
        <f aca="false">IF(B608&lt;&gt;"",MONTH(B608),0)</f>
        <v>12</v>
      </c>
      <c r="D608" s="205" t="n">
        <v>325000</v>
      </c>
    </row>
    <row r="609" customFormat="false" ht="11.25" hidden="false" customHeight="false" outlineLevel="0" collapsed="false">
      <c r="A609" s="199" t="n">
        <v>36154</v>
      </c>
      <c r="B609" s="192" t="n">
        <v>36154</v>
      </c>
      <c r="C609" s="308" t="n">
        <f aca="false">IF(B609&lt;&gt;"",MONTH(B609),0)</f>
        <v>12</v>
      </c>
      <c r="D609" s="205" t="n">
        <v>328000</v>
      </c>
    </row>
    <row r="610" customFormat="false" ht="11.25" hidden="false" customHeight="false" outlineLevel="0" collapsed="false">
      <c r="A610" s="199" t="n">
        <v>36155</v>
      </c>
      <c r="B610" s="192" t="n">
        <v>36155</v>
      </c>
      <c r="C610" s="308" t="n">
        <f aca="false">IF(B610&lt;&gt;"",MONTH(B610),0)</f>
        <v>12</v>
      </c>
      <c r="D610" s="205" t="n">
        <v>368000</v>
      </c>
    </row>
    <row r="611" customFormat="false" ht="11.25" hidden="false" customHeight="false" outlineLevel="0" collapsed="false">
      <c r="A611" s="199" t="n">
        <v>36156</v>
      </c>
      <c r="B611" s="192" t="n">
        <v>36156</v>
      </c>
      <c r="C611" s="308" t="n">
        <f aca="false">IF(B611&lt;&gt;"",MONTH(B611),0)</f>
        <v>12</v>
      </c>
      <c r="D611" s="205" t="n">
        <v>370000</v>
      </c>
    </row>
    <row r="612" customFormat="false" ht="11.25" hidden="false" customHeight="false" outlineLevel="0" collapsed="false">
      <c r="A612" s="199" t="n">
        <v>36157</v>
      </c>
      <c r="B612" s="192" t="n">
        <v>36157</v>
      </c>
      <c r="C612" s="308" t="n">
        <f aca="false">IF(B612&lt;&gt;"",MONTH(B612),0)</f>
        <v>12</v>
      </c>
      <c r="D612" s="205" t="n">
        <v>365000</v>
      </c>
    </row>
    <row r="613" customFormat="false" ht="11.25" hidden="false" customHeight="false" outlineLevel="0" collapsed="false">
      <c r="A613" s="199" t="n">
        <v>36158</v>
      </c>
      <c r="B613" s="192" t="n">
        <v>36158</v>
      </c>
      <c r="C613" s="308" t="n">
        <f aca="false">IF(B613&lt;&gt;"",MONTH(B613),0)</f>
        <v>12</v>
      </c>
      <c r="D613" s="205" t="n">
        <v>409000</v>
      </c>
    </row>
    <row r="614" customFormat="false" ht="11.25" hidden="false" customHeight="false" outlineLevel="0" collapsed="false">
      <c r="A614" s="199" t="n">
        <v>36159</v>
      </c>
      <c r="B614" s="192" t="n">
        <v>36159</v>
      </c>
      <c r="C614" s="308" t="n">
        <f aca="false">IF(B614&lt;&gt;"",MONTH(B614),0)</f>
        <v>12</v>
      </c>
      <c r="D614" s="205" t="n">
        <v>350000</v>
      </c>
    </row>
    <row r="615" customFormat="false" ht="11.25" hidden="false" customHeight="false" outlineLevel="0" collapsed="false">
      <c r="A615" s="199" t="n">
        <v>36160</v>
      </c>
      <c r="B615" s="192" t="n">
        <v>36160</v>
      </c>
      <c r="C615" s="308" t="n">
        <f aca="false">IF(B615&lt;&gt;"",MONTH(B615),0)</f>
        <v>12</v>
      </c>
      <c r="D615" s="205" t="n">
        <v>385000</v>
      </c>
    </row>
    <row r="616" customFormat="false" ht="22.5" hidden="false" customHeight="false" outlineLevel="0" collapsed="false">
      <c r="A616" s="194" t="s">
        <v>70</v>
      </c>
      <c r="B616" s="195" t="s">
        <v>71</v>
      </c>
      <c r="C616" s="195" t="s">
        <v>99</v>
      </c>
      <c r="D616" s="196" t="s">
        <v>72</v>
      </c>
    </row>
    <row r="617" customFormat="false" ht="11.25" hidden="false" customHeight="false" outlineLevel="0" collapsed="false">
      <c r="A617" s="199" t="n">
        <v>36161</v>
      </c>
      <c r="B617" s="192" t="n">
        <v>36161</v>
      </c>
      <c r="C617" s="308" t="n">
        <f aca="false">IF(B617&lt;&gt;"",MONTH(B617),0)</f>
        <v>1</v>
      </c>
      <c r="D617" s="205" t="n">
        <v>464000</v>
      </c>
    </row>
    <row r="618" customFormat="false" ht="11.25" hidden="false" customHeight="false" outlineLevel="0" collapsed="false">
      <c r="A618" s="199" t="n">
        <v>36162</v>
      </c>
      <c r="B618" s="192" t="n">
        <v>36162</v>
      </c>
      <c r="C618" s="308" t="n">
        <f aca="false">IF(B618&lt;&gt;"",MONTH(B618),0)</f>
        <v>1</v>
      </c>
      <c r="D618" s="205" t="n">
        <v>493000</v>
      </c>
    </row>
    <row r="619" customFormat="false" ht="11.25" hidden="false" customHeight="false" outlineLevel="0" collapsed="false">
      <c r="A619" s="199" t="n">
        <v>36163</v>
      </c>
      <c r="B619" s="192" t="n">
        <v>36163</v>
      </c>
      <c r="C619" s="308" t="n">
        <f aca="false">IF(B619&lt;&gt;"",MONTH(B619),0)</f>
        <v>1</v>
      </c>
      <c r="D619" s="205" t="n">
        <v>493000</v>
      </c>
    </row>
    <row r="620" customFormat="false" ht="11.25" hidden="false" customHeight="false" outlineLevel="0" collapsed="false">
      <c r="A620" s="199" t="n">
        <v>36164</v>
      </c>
      <c r="B620" s="192" t="n">
        <v>36164</v>
      </c>
      <c r="C620" s="308" t="n">
        <f aca="false">IF(B620&lt;&gt;"",MONTH(B620),0)</f>
        <v>1</v>
      </c>
      <c r="D620" s="205" t="n">
        <v>475000</v>
      </c>
    </row>
    <row r="621" customFormat="false" ht="11.25" hidden="false" customHeight="false" outlineLevel="0" collapsed="false">
      <c r="A621" s="199" t="n">
        <v>36165</v>
      </c>
      <c r="B621" s="192" t="n">
        <v>36165</v>
      </c>
      <c r="C621" s="308" t="n">
        <f aca="false">IF(B621&lt;&gt;"",MONTH(B621),0)</f>
        <v>1</v>
      </c>
      <c r="D621" s="205" t="n">
        <v>412000</v>
      </c>
    </row>
    <row r="622" customFormat="false" ht="11.25" hidden="false" customHeight="false" outlineLevel="0" collapsed="false">
      <c r="A622" s="199" t="n">
        <v>36166</v>
      </c>
      <c r="B622" s="192" t="n">
        <v>36166</v>
      </c>
      <c r="C622" s="308" t="n">
        <f aca="false">IF(B622&lt;&gt;"",MONTH(B622),0)</f>
        <v>1</v>
      </c>
      <c r="D622" s="205" t="n">
        <v>438000</v>
      </c>
    </row>
    <row r="623" customFormat="false" ht="11.25" hidden="false" customHeight="false" outlineLevel="0" collapsed="false">
      <c r="A623" s="199" t="n">
        <v>36167</v>
      </c>
      <c r="B623" s="192" t="n">
        <v>36167</v>
      </c>
      <c r="C623" s="308" t="n">
        <f aca="false">IF(B623&lt;&gt;"",MONTH(B623),0)</f>
        <v>1</v>
      </c>
      <c r="D623" s="205" t="n">
        <v>421000</v>
      </c>
    </row>
    <row r="624" customFormat="false" ht="11.25" hidden="false" customHeight="false" outlineLevel="0" collapsed="false">
      <c r="A624" s="199" t="n">
        <v>36168</v>
      </c>
      <c r="B624" s="192" t="n">
        <v>36168</v>
      </c>
      <c r="C624" s="308" t="n">
        <f aca="false">IF(B624&lt;&gt;"",MONTH(B624),0)</f>
        <v>1</v>
      </c>
      <c r="D624" s="205" t="n">
        <v>369000</v>
      </c>
    </row>
    <row r="625" customFormat="false" ht="11.25" hidden="false" customHeight="false" outlineLevel="0" collapsed="false">
      <c r="A625" s="199" t="n">
        <v>36169</v>
      </c>
      <c r="B625" s="192" t="n">
        <v>36169</v>
      </c>
      <c r="C625" s="308" t="n">
        <f aca="false">IF(B625&lt;&gt;"",MONTH(B625),0)</f>
        <v>1</v>
      </c>
      <c r="D625" s="205" t="n">
        <v>492000</v>
      </c>
    </row>
    <row r="626" customFormat="false" ht="11.25" hidden="false" customHeight="false" outlineLevel="0" collapsed="false">
      <c r="A626" s="199" t="n">
        <v>36170</v>
      </c>
      <c r="B626" s="192" t="n">
        <v>36170</v>
      </c>
      <c r="C626" s="308" t="n">
        <f aca="false">IF(B626&lt;&gt;"",MONTH(B626),0)</f>
        <v>1</v>
      </c>
      <c r="D626" s="205" t="n">
        <v>478000</v>
      </c>
    </row>
    <row r="627" customFormat="false" ht="11.25" hidden="false" customHeight="false" outlineLevel="0" collapsed="false">
      <c r="A627" s="199" t="n">
        <v>36171</v>
      </c>
      <c r="B627" s="192" t="n">
        <v>36171</v>
      </c>
      <c r="C627" s="308" t="n">
        <f aca="false">IF(B627&lt;&gt;"",MONTH(B627),0)</f>
        <v>1</v>
      </c>
      <c r="D627" s="205" t="n">
        <v>496000</v>
      </c>
    </row>
    <row r="628" customFormat="false" ht="11.25" hidden="false" customHeight="false" outlineLevel="0" collapsed="false">
      <c r="A628" s="199" t="n">
        <v>36172</v>
      </c>
      <c r="B628" s="192" t="n">
        <v>36172</v>
      </c>
      <c r="C628" s="308" t="n">
        <f aca="false">IF(B628&lt;&gt;"",MONTH(B628),0)</f>
        <v>1</v>
      </c>
      <c r="D628" s="205" t="n">
        <v>390000</v>
      </c>
    </row>
    <row r="629" customFormat="false" ht="11.25" hidden="false" customHeight="false" outlineLevel="0" collapsed="false">
      <c r="A629" s="199" t="n">
        <v>36173</v>
      </c>
      <c r="B629" s="192" t="n">
        <v>36173</v>
      </c>
      <c r="C629" s="308" t="n">
        <f aca="false">IF(B629&lt;&gt;"",MONTH(B629),0)</f>
        <v>1</v>
      </c>
      <c r="D629" s="205" t="n">
        <v>439000</v>
      </c>
    </row>
    <row r="630" customFormat="false" ht="11.25" hidden="false" customHeight="false" outlineLevel="0" collapsed="false">
      <c r="A630" s="199" t="n">
        <v>36174</v>
      </c>
      <c r="B630" s="192" t="n">
        <v>36174</v>
      </c>
      <c r="C630" s="308" t="n">
        <f aca="false">IF(B630&lt;&gt;"",MONTH(B630),0)</f>
        <v>1</v>
      </c>
      <c r="D630" s="205" t="n">
        <v>502000</v>
      </c>
    </row>
    <row r="631" customFormat="false" ht="11.25" hidden="false" customHeight="false" outlineLevel="0" collapsed="false">
      <c r="A631" s="199" t="n">
        <v>36175</v>
      </c>
      <c r="B631" s="192" t="n">
        <v>36175</v>
      </c>
      <c r="C631" s="308" t="n">
        <f aca="false">IF(B631&lt;&gt;"",MONTH(B631),0)</f>
        <v>1</v>
      </c>
      <c r="D631" s="205" t="n">
        <v>518000</v>
      </c>
    </row>
    <row r="632" customFormat="false" ht="11.25" hidden="false" customHeight="false" outlineLevel="0" collapsed="false">
      <c r="A632" s="199" t="n">
        <v>36176</v>
      </c>
      <c r="B632" s="192" t="n">
        <v>36176</v>
      </c>
      <c r="C632" s="308" t="n">
        <f aca="false">IF(B632&lt;&gt;"",MONTH(B632),0)</f>
        <v>1</v>
      </c>
      <c r="D632" s="205" t="n">
        <v>528000</v>
      </c>
    </row>
    <row r="633" customFormat="false" ht="11.25" hidden="false" customHeight="false" outlineLevel="0" collapsed="false">
      <c r="A633" s="199" t="n">
        <v>36177</v>
      </c>
      <c r="B633" s="192" t="n">
        <v>36177</v>
      </c>
      <c r="C633" s="308" t="n">
        <f aca="false">IF(B633&lt;&gt;"",MONTH(B633),0)</f>
        <v>1</v>
      </c>
      <c r="D633" s="205" t="n">
        <v>539000</v>
      </c>
    </row>
    <row r="634" customFormat="false" ht="11.25" hidden="false" customHeight="false" outlineLevel="0" collapsed="false">
      <c r="A634" s="199" t="n">
        <v>36178</v>
      </c>
      <c r="B634" s="192" t="n">
        <v>36178</v>
      </c>
      <c r="C634" s="308" t="n">
        <f aca="false">IF(B634&lt;&gt;"",MONTH(B634),0)</f>
        <v>1</v>
      </c>
      <c r="D634" s="205" t="n">
        <v>542000</v>
      </c>
    </row>
    <row r="635" customFormat="false" ht="11.25" hidden="false" customHeight="false" outlineLevel="0" collapsed="false">
      <c r="A635" s="199" t="n">
        <v>36179</v>
      </c>
      <c r="B635" s="192" t="n">
        <v>36179</v>
      </c>
      <c r="C635" s="308" t="n">
        <f aca="false">IF(B635&lt;&gt;"",MONTH(B635),0)</f>
        <v>1</v>
      </c>
      <c r="D635" s="205" t="n">
        <v>519000</v>
      </c>
    </row>
    <row r="636" customFormat="false" ht="11.25" hidden="false" customHeight="false" outlineLevel="0" collapsed="false">
      <c r="A636" s="199" t="n">
        <v>36180</v>
      </c>
      <c r="B636" s="192" t="n">
        <v>36180</v>
      </c>
      <c r="C636" s="308" t="n">
        <f aca="false">IF(B636&lt;&gt;"",MONTH(B636),0)</f>
        <v>1</v>
      </c>
      <c r="D636" s="205" t="n">
        <v>496000</v>
      </c>
    </row>
    <row r="637" customFormat="false" ht="11.25" hidden="false" customHeight="false" outlineLevel="0" collapsed="false">
      <c r="A637" s="199" t="n">
        <v>36181</v>
      </c>
      <c r="B637" s="192" t="n">
        <v>36181</v>
      </c>
      <c r="C637" s="308" t="n">
        <f aca="false">IF(B637&lt;&gt;"",MONTH(B637),0)</f>
        <v>1</v>
      </c>
      <c r="D637" s="205" t="n">
        <v>447000</v>
      </c>
    </row>
    <row r="638" customFormat="false" ht="11.25" hidden="false" customHeight="false" outlineLevel="0" collapsed="false">
      <c r="A638" s="199" t="n">
        <v>36182</v>
      </c>
      <c r="B638" s="192" t="n">
        <v>36182</v>
      </c>
      <c r="C638" s="308" t="n">
        <f aca="false">IF(B638&lt;&gt;"",MONTH(B638),0)</f>
        <v>1</v>
      </c>
      <c r="D638" s="205" t="n">
        <v>538000</v>
      </c>
    </row>
    <row r="639" customFormat="false" ht="11.25" hidden="false" customHeight="false" outlineLevel="0" collapsed="false">
      <c r="A639" s="199" t="n">
        <v>36183</v>
      </c>
      <c r="B639" s="192" t="n">
        <v>36183</v>
      </c>
      <c r="C639" s="308" t="n">
        <f aca="false">IF(B639&lt;&gt;"",MONTH(B639),0)</f>
        <v>1</v>
      </c>
      <c r="D639" s="205" t="n">
        <v>547000</v>
      </c>
    </row>
    <row r="640" customFormat="false" ht="11.25" hidden="false" customHeight="false" outlineLevel="0" collapsed="false">
      <c r="A640" s="199" t="n">
        <v>36184</v>
      </c>
      <c r="B640" s="192" t="n">
        <v>36184</v>
      </c>
      <c r="C640" s="308" t="n">
        <f aca="false">IF(B640&lt;&gt;"",MONTH(B640),0)</f>
        <v>1</v>
      </c>
      <c r="D640" s="205" t="n">
        <v>545000</v>
      </c>
    </row>
    <row r="641" customFormat="false" ht="11.25" hidden="false" customHeight="false" outlineLevel="0" collapsed="false">
      <c r="A641" s="199" t="n">
        <v>36185</v>
      </c>
      <c r="B641" s="192" t="n">
        <v>36185</v>
      </c>
      <c r="C641" s="308" t="n">
        <f aca="false">IF(B641&lt;&gt;"",MONTH(B641),0)</f>
        <v>1</v>
      </c>
      <c r="D641" s="205" t="n">
        <v>477000</v>
      </c>
    </row>
    <row r="642" customFormat="false" ht="11.25" hidden="false" customHeight="false" outlineLevel="0" collapsed="false">
      <c r="A642" s="199" t="n">
        <v>36186</v>
      </c>
      <c r="B642" s="192" t="n">
        <v>36186</v>
      </c>
      <c r="C642" s="308" t="n">
        <f aca="false">IF(B642&lt;&gt;"",MONTH(B642),0)</f>
        <v>1</v>
      </c>
      <c r="D642" s="205" t="n">
        <v>447000</v>
      </c>
    </row>
    <row r="643" customFormat="false" ht="11.25" hidden="false" customHeight="false" outlineLevel="0" collapsed="false">
      <c r="A643" s="199" t="n">
        <v>36187</v>
      </c>
      <c r="B643" s="192" t="n">
        <v>36187</v>
      </c>
      <c r="C643" s="308" t="n">
        <f aca="false">IF(B643&lt;&gt;"",MONTH(B643),0)</f>
        <v>1</v>
      </c>
      <c r="D643" s="205" t="n">
        <v>451000</v>
      </c>
    </row>
    <row r="644" customFormat="false" ht="11.25" hidden="false" customHeight="false" outlineLevel="0" collapsed="false">
      <c r="A644" s="199" t="n">
        <v>36188</v>
      </c>
      <c r="B644" s="192" t="n">
        <v>36188</v>
      </c>
      <c r="C644" s="308" t="n">
        <f aca="false">IF(B644&lt;&gt;"",MONTH(B644),0)</f>
        <v>1</v>
      </c>
      <c r="D644" s="205" t="n">
        <v>514000</v>
      </c>
    </row>
    <row r="645" customFormat="false" ht="11.25" hidden="false" customHeight="false" outlineLevel="0" collapsed="false">
      <c r="A645" s="199" t="n">
        <v>36189</v>
      </c>
      <c r="B645" s="192" t="n">
        <v>36189</v>
      </c>
      <c r="C645" s="308" t="n">
        <f aca="false">IF(B645&lt;&gt;"",MONTH(B645),0)</f>
        <v>1</v>
      </c>
      <c r="D645" s="205" t="n">
        <v>469000</v>
      </c>
    </row>
    <row r="646" customFormat="false" ht="11.25" hidden="false" customHeight="false" outlineLevel="0" collapsed="false">
      <c r="A646" s="199" t="n">
        <v>36190</v>
      </c>
      <c r="B646" s="192" t="n">
        <v>36190</v>
      </c>
      <c r="C646" s="308" t="n">
        <f aca="false">IF(B646&lt;&gt;"",MONTH(B646),0)</f>
        <v>1</v>
      </c>
      <c r="D646" s="205" t="n">
        <v>490000</v>
      </c>
    </row>
    <row r="647" customFormat="false" ht="11.25" hidden="false" customHeight="false" outlineLevel="0" collapsed="false">
      <c r="A647" s="199" t="n">
        <v>36191</v>
      </c>
      <c r="B647" s="192" t="n">
        <v>36191</v>
      </c>
      <c r="C647" s="308" t="n">
        <f aca="false">IF(B647&lt;&gt;"",MONTH(B647),0)</f>
        <v>1</v>
      </c>
      <c r="D647" s="205" t="n">
        <v>507000</v>
      </c>
    </row>
    <row r="648" customFormat="false" ht="11.25" hidden="false" customHeight="false" outlineLevel="0" collapsed="false">
      <c r="A648" s="199" t="n">
        <v>36192</v>
      </c>
      <c r="B648" s="192" t="n">
        <v>36192</v>
      </c>
      <c r="C648" s="308" t="n">
        <f aca="false">IF(B648&lt;&gt;"",MONTH(B648),0)</f>
        <v>2</v>
      </c>
      <c r="D648" s="205" t="n">
        <v>472000</v>
      </c>
    </row>
    <row r="649" customFormat="false" ht="11.25" hidden="false" customHeight="false" outlineLevel="0" collapsed="false">
      <c r="A649" s="199" t="n">
        <v>36193</v>
      </c>
      <c r="B649" s="192" t="n">
        <v>36193</v>
      </c>
      <c r="C649" s="308" t="n">
        <f aca="false">IF(B649&lt;&gt;"",MONTH(B649),0)</f>
        <v>2</v>
      </c>
      <c r="D649" s="205" t="n">
        <v>438000</v>
      </c>
    </row>
    <row r="650" customFormat="false" ht="11.25" hidden="false" customHeight="false" outlineLevel="0" collapsed="false">
      <c r="A650" s="199" t="n">
        <v>36194</v>
      </c>
      <c r="B650" s="192" t="n">
        <v>36194</v>
      </c>
      <c r="C650" s="308" t="n">
        <f aca="false">IF(B650&lt;&gt;"",MONTH(B650),0)</f>
        <v>2</v>
      </c>
      <c r="D650" s="205" t="n">
        <v>407000</v>
      </c>
    </row>
    <row r="651" customFormat="false" ht="11.25" hidden="false" customHeight="false" outlineLevel="0" collapsed="false">
      <c r="A651" s="199" t="n">
        <v>36195</v>
      </c>
      <c r="B651" s="192" t="n">
        <v>36195</v>
      </c>
      <c r="C651" s="308" t="n">
        <f aca="false">IF(B651&lt;&gt;"",MONTH(B651),0)</f>
        <v>2</v>
      </c>
      <c r="D651" s="205" t="n">
        <v>489000</v>
      </c>
    </row>
    <row r="652" customFormat="false" ht="11.25" hidden="false" customHeight="false" outlineLevel="0" collapsed="false">
      <c r="A652" s="199" t="n">
        <v>36196</v>
      </c>
      <c r="B652" s="192" t="n">
        <v>36196</v>
      </c>
      <c r="C652" s="308" t="n">
        <f aca="false">IF(B652&lt;&gt;"",MONTH(B652),0)</f>
        <v>2</v>
      </c>
      <c r="D652" s="207" t="n">
        <v>530000</v>
      </c>
    </row>
    <row r="653" customFormat="false" ht="11.25" hidden="false" customHeight="false" outlineLevel="0" collapsed="false">
      <c r="A653" s="199" t="n">
        <v>36197</v>
      </c>
      <c r="B653" s="192" t="n">
        <v>36197</v>
      </c>
      <c r="C653" s="308" t="n">
        <f aca="false">IF(B653&lt;&gt;"",MONTH(B653),0)</f>
        <v>2</v>
      </c>
      <c r="D653" s="207" t="n">
        <v>541000</v>
      </c>
    </row>
    <row r="654" customFormat="false" ht="11.25" hidden="false" customHeight="false" outlineLevel="0" collapsed="false">
      <c r="A654" s="199" t="n">
        <v>36198</v>
      </c>
      <c r="B654" s="192" t="n">
        <v>36198</v>
      </c>
      <c r="C654" s="308" t="n">
        <f aca="false">IF(B654&lt;&gt;"",MONTH(B654),0)</f>
        <v>2</v>
      </c>
      <c r="D654" s="207" t="n">
        <v>539000</v>
      </c>
    </row>
    <row r="655" customFormat="false" ht="11.25" hidden="false" customHeight="false" outlineLevel="0" collapsed="false">
      <c r="A655" s="199" t="n">
        <v>36199</v>
      </c>
      <c r="B655" s="192" t="n">
        <v>36199</v>
      </c>
      <c r="C655" s="308" t="n">
        <f aca="false">IF(B655&lt;&gt;"",MONTH(B655),0)</f>
        <v>2</v>
      </c>
      <c r="D655" s="207" t="n">
        <v>541000</v>
      </c>
    </row>
    <row r="656" customFormat="false" ht="11.25" hidden="false" customHeight="false" outlineLevel="0" collapsed="false">
      <c r="A656" s="199" t="n">
        <v>36200</v>
      </c>
      <c r="B656" s="192" t="n">
        <v>36200</v>
      </c>
      <c r="C656" s="308" t="n">
        <f aca="false">IF(B656&lt;&gt;"",MONTH(B656),0)</f>
        <v>2</v>
      </c>
      <c r="D656" s="207" t="n">
        <v>474000</v>
      </c>
    </row>
    <row r="657" customFormat="false" ht="11.25" hidden="false" customHeight="false" outlineLevel="0" collapsed="false">
      <c r="A657" s="199" t="n">
        <v>36201</v>
      </c>
      <c r="B657" s="192" t="n">
        <v>36201</v>
      </c>
      <c r="C657" s="308" t="n">
        <f aca="false">IF(B657&lt;&gt;"",MONTH(B657),0)</f>
        <v>2</v>
      </c>
      <c r="D657" s="207" t="n">
        <v>462000</v>
      </c>
    </row>
    <row r="658" customFormat="false" ht="11.25" hidden="false" customHeight="false" outlineLevel="0" collapsed="false">
      <c r="A658" s="199" t="n">
        <v>36202</v>
      </c>
      <c r="B658" s="192" t="n">
        <v>36202</v>
      </c>
      <c r="C658" s="308" t="n">
        <f aca="false">IF(B658&lt;&gt;"",MONTH(B658),0)</f>
        <v>2</v>
      </c>
      <c r="D658" s="207" t="n">
        <v>473000</v>
      </c>
    </row>
    <row r="659" customFormat="false" ht="11.25" hidden="false" customHeight="false" outlineLevel="0" collapsed="false">
      <c r="A659" s="199" t="n">
        <v>36203</v>
      </c>
      <c r="B659" s="192" t="n">
        <v>36203</v>
      </c>
      <c r="C659" s="308" t="n">
        <f aca="false">IF(B659&lt;&gt;"",MONTH(B659),0)</f>
        <v>2</v>
      </c>
      <c r="D659" s="207" t="n">
        <v>488000</v>
      </c>
    </row>
    <row r="660" customFormat="false" ht="11.25" hidden="false" customHeight="false" outlineLevel="0" collapsed="false">
      <c r="A660" s="199" t="n">
        <v>36204</v>
      </c>
      <c r="B660" s="192" t="n">
        <v>36204</v>
      </c>
      <c r="C660" s="308" t="n">
        <f aca="false">IF(B660&lt;&gt;"",MONTH(B660),0)</f>
        <v>2</v>
      </c>
      <c r="D660" s="207" t="n">
        <v>528000</v>
      </c>
    </row>
    <row r="661" customFormat="false" ht="11.25" hidden="false" customHeight="false" outlineLevel="0" collapsed="false">
      <c r="A661" s="199" t="n">
        <v>36205</v>
      </c>
      <c r="B661" s="192" t="n">
        <v>36205</v>
      </c>
      <c r="C661" s="308" t="n">
        <f aca="false">IF(B661&lt;&gt;"",MONTH(B661),0)</f>
        <v>2</v>
      </c>
      <c r="D661" s="207" t="n">
        <v>528000</v>
      </c>
    </row>
    <row r="662" customFormat="false" ht="11.25" hidden="false" customHeight="false" outlineLevel="0" collapsed="false">
      <c r="A662" s="199" t="n">
        <v>36206</v>
      </c>
      <c r="B662" s="192" t="n">
        <v>36206</v>
      </c>
      <c r="C662" s="308" t="n">
        <f aca="false">IF(B662&lt;&gt;"",MONTH(B662),0)</f>
        <v>2</v>
      </c>
      <c r="D662" s="207" t="n">
        <v>540000</v>
      </c>
    </row>
    <row r="663" customFormat="false" ht="11.25" hidden="false" customHeight="false" outlineLevel="0" collapsed="false">
      <c r="A663" s="199" t="n">
        <v>36207</v>
      </c>
      <c r="B663" s="192" t="n">
        <v>36207</v>
      </c>
      <c r="C663" s="308" t="n">
        <f aca="false">IF(B663&lt;&gt;"",MONTH(B663),0)</f>
        <v>2</v>
      </c>
      <c r="D663" s="207" t="n">
        <v>537000</v>
      </c>
    </row>
    <row r="664" customFormat="false" ht="11.25" hidden="false" customHeight="false" outlineLevel="0" collapsed="false">
      <c r="A664" s="199" t="n">
        <v>36208</v>
      </c>
      <c r="B664" s="192" t="n">
        <v>36208</v>
      </c>
      <c r="C664" s="308" t="n">
        <f aca="false">IF(B664&lt;&gt;"",MONTH(B664),0)</f>
        <v>2</v>
      </c>
      <c r="D664" s="207" t="n">
        <v>519000</v>
      </c>
    </row>
    <row r="665" customFormat="false" ht="11.25" hidden="false" customHeight="false" outlineLevel="0" collapsed="false">
      <c r="A665" s="199" t="n">
        <v>36209</v>
      </c>
      <c r="B665" s="192" t="n">
        <v>36209</v>
      </c>
      <c r="C665" s="308" t="n">
        <f aca="false">IF(B665&lt;&gt;"",MONTH(B665),0)</f>
        <v>2</v>
      </c>
      <c r="D665" s="207" t="n">
        <v>545000</v>
      </c>
    </row>
    <row r="666" customFormat="false" ht="11.25" hidden="false" customHeight="false" outlineLevel="0" collapsed="false">
      <c r="A666" s="199" t="n">
        <v>36210</v>
      </c>
      <c r="B666" s="192" t="n">
        <v>36210</v>
      </c>
      <c r="C666" s="308" t="n">
        <f aca="false">IF(B666&lt;&gt;"",MONTH(B666),0)</f>
        <v>2</v>
      </c>
      <c r="D666" s="207" t="n">
        <v>544000</v>
      </c>
    </row>
    <row r="667" customFormat="false" ht="11.25" hidden="false" customHeight="false" outlineLevel="0" collapsed="false">
      <c r="A667" s="199" t="n">
        <v>36211</v>
      </c>
      <c r="B667" s="192" t="n">
        <v>36211</v>
      </c>
      <c r="C667" s="308" t="n">
        <f aca="false">IF(B667&lt;&gt;"",MONTH(B667),0)</f>
        <v>2</v>
      </c>
      <c r="D667" s="207" t="n">
        <v>543000</v>
      </c>
    </row>
    <row r="668" customFormat="false" ht="11.25" hidden="false" customHeight="false" outlineLevel="0" collapsed="false">
      <c r="A668" s="199" t="n">
        <v>36212</v>
      </c>
      <c r="B668" s="192" t="n">
        <v>36212</v>
      </c>
      <c r="C668" s="308" t="n">
        <f aca="false">IF(B668&lt;&gt;"",MONTH(B668),0)</f>
        <v>2</v>
      </c>
      <c r="D668" s="207" t="n">
        <v>529000</v>
      </c>
    </row>
    <row r="669" customFormat="false" ht="11.25" hidden="false" customHeight="false" outlineLevel="0" collapsed="false">
      <c r="A669" s="199" t="n">
        <v>36213</v>
      </c>
      <c r="B669" s="192" t="n">
        <v>36213</v>
      </c>
      <c r="C669" s="308" t="n">
        <f aca="false">IF(B669&lt;&gt;"",MONTH(B669),0)</f>
        <v>2</v>
      </c>
      <c r="D669" s="207" t="n">
        <v>537000</v>
      </c>
    </row>
    <row r="670" customFormat="false" ht="11.25" hidden="false" customHeight="false" outlineLevel="0" collapsed="false">
      <c r="A670" s="199" t="n">
        <v>36214</v>
      </c>
      <c r="B670" s="192" t="n">
        <v>36214</v>
      </c>
      <c r="C670" s="308" t="n">
        <f aca="false">IF(B670&lt;&gt;"",MONTH(B670),0)</f>
        <v>2</v>
      </c>
      <c r="D670" s="207" t="n">
        <v>522000</v>
      </c>
    </row>
    <row r="671" customFormat="false" ht="11.25" hidden="false" customHeight="false" outlineLevel="0" collapsed="false">
      <c r="A671" s="199" t="n">
        <v>36215</v>
      </c>
      <c r="B671" s="192" t="n">
        <v>36215</v>
      </c>
      <c r="C671" s="308" t="n">
        <f aca="false">IF(B671&lt;&gt;"",MONTH(B671),0)</f>
        <v>2</v>
      </c>
      <c r="D671" s="207" t="n">
        <v>537000</v>
      </c>
    </row>
    <row r="672" customFormat="false" ht="11.25" hidden="false" customHeight="false" outlineLevel="0" collapsed="false">
      <c r="A672" s="199" t="n">
        <v>36216</v>
      </c>
      <c r="B672" s="192" t="n">
        <v>36216</v>
      </c>
      <c r="C672" s="308" t="n">
        <f aca="false">IF(B672&lt;&gt;"",MONTH(B672),0)</f>
        <v>2</v>
      </c>
      <c r="D672" s="207" t="n">
        <v>540000</v>
      </c>
    </row>
    <row r="673" customFormat="false" ht="11.25" hidden="false" customHeight="false" outlineLevel="0" collapsed="false">
      <c r="A673" s="199" t="n">
        <v>36217</v>
      </c>
      <c r="B673" s="192" t="n">
        <v>36217</v>
      </c>
      <c r="C673" s="308" t="n">
        <f aca="false">IF(B673&lt;&gt;"",MONTH(B673),0)</f>
        <v>2</v>
      </c>
      <c r="D673" s="207" t="n">
        <v>540000</v>
      </c>
    </row>
    <row r="674" customFormat="false" ht="11.25" hidden="false" customHeight="false" outlineLevel="0" collapsed="false">
      <c r="A674" s="199" t="n">
        <v>36218</v>
      </c>
      <c r="B674" s="192" t="n">
        <v>36218</v>
      </c>
      <c r="C674" s="308" t="n">
        <f aca="false">IF(B674&lt;&gt;"",MONTH(B674),0)</f>
        <v>2</v>
      </c>
      <c r="D674" s="207" t="n">
        <v>541000</v>
      </c>
    </row>
    <row r="675" customFormat="false" ht="11.25" hidden="false" customHeight="false" outlineLevel="0" collapsed="false">
      <c r="A675" s="199" t="n">
        <v>36219</v>
      </c>
      <c r="B675" s="192" t="n">
        <v>36219</v>
      </c>
      <c r="C675" s="308" t="n">
        <f aca="false">IF(B675&lt;&gt;"",MONTH(B675),0)</f>
        <v>2</v>
      </c>
      <c r="D675" s="207" t="n">
        <v>537000</v>
      </c>
    </row>
    <row r="676" customFormat="false" ht="11.25" hidden="false" customHeight="false" outlineLevel="0" collapsed="false">
      <c r="A676" s="199" t="n">
        <v>36220</v>
      </c>
      <c r="B676" s="192" t="n">
        <v>36220</v>
      </c>
      <c r="C676" s="308" t="n">
        <f aca="false">IF(B676&lt;&gt;"",MONTH(B676),0)</f>
        <v>3</v>
      </c>
      <c r="D676" s="207" t="n">
        <v>542000</v>
      </c>
    </row>
    <row r="677" customFormat="false" ht="11.25" hidden="false" customHeight="false" outlineLevel="0" collapsed="false">
      <c r="A677" s="199" t="n">
        <v>36221</v>
      </c>
      <c r="B677" s="192" t="n">
        <v>36221</v>
      </c>
      <c r="C677" s="308" t="n">
        <f aca="false">IF(B677&lt;&gt;"",MONTH(B677),0)</f>
        <v>3</v>
      </c>
      <c r="D677" s="207" t="n">
        <v>538000</v>
      </c>
    </row>
    <row r="678" customFormat="false" ht="11.25" hidden="false" customHeight="false" outlineLevel="0" collapsed="false">
      <c r="A678" s="199" t="n">
        <v>36222</v>
      </c>
      <c r="B678" s="192" t="n">
        <v>36222</v>
      </c>
      <c r="C678" s="308" t="n">
        <f aca="false">IF(B678&lt;&gt;"",MONTH(B678),0)</f>
        <v>3</v>
      </c>
      <c r="D678" s="207" t="n">
        <v>542000</v>
      </c>
    </row>
    <row r="679" customFormat="false" ht="11.25" hidden="false" customHeight="false" outlineLevel="0" collapsed="false">
      <c r="A679" s="199" t="n">
        <v>36223</v>
      </c>
      <c r="B679" s="192" t="n">
        <v>36223</v>
      </c>
      <c r="C679" s="308" t="n">
        <f aca="false">IF(B679&lt;&gt;"",MONTH(B679),0)</f>
        <v>3</v>
      </c>
      <c r="D679" s="207" t="n">
        <v>532000</v>
      </c>
    </row>
    <row r="680" customFormat="false" ht="11.25" hidden="false" customHeight="false" outlineLevel="0" collapsed="false">
      <c r="A680" s="199" t="n">
        <v>36224</v>
      </c>
      <c r="B680" s="192" t="n">
        <v>36224</v>
      </c>
      <c r="C680" s="308" t="n">
        <f aca="false">IF(B680&lt;&gt;"",MONTH(B680),0)</f>
        <v>3</v>
      </c>
      <c r="D680" s="207" t="n">
        <v>544000</v>
      </c>
    </row>
    <row r="681" customFormat="false" ht="11.25" hidden="false" customHeight="false" outlineLevel="0" collapsed="false">
      <c r="A681" s="199" t="n">
        <v>36225</v>
      </c>
      <c r="B681" s="192" t="n">
        <v>36225</v>
      </c>
      <c r="C681" s="308" t="n">
        <f aca="false">IF(B681&lt;&gt;"",MONTH(B681),0)</f>
        <v>3</v>
      </c>
      <c r="D681" s="207" t="n">
        <v>531000</v>
      </c>
    </row>
    <row r="682" customFormat="false" ht="11.25" hidden="false" customHeight="false" outlineLevel="0" collapsed="false">
      <c r="A682" s="199" t="n">
        <v>36226</v>
      </c>
      <c r="B682" s="192" t="n">
        <v>36226</v>
      </c>
      <c r="C682" s="308" t="n">
        <f aca="false">IF(B682&lt;&gt;"",MONTH(B682),0)</f>
        <v>3</v>
      </c>
      <c r="D682" s="207" t="n">
        <v>517000</v>
      </c>
    </row>
    <row r="683" customFormat="false" ht="11.25" hidden="false" customHeight="false" outlineLevel="0" collapsed="false">
      <c r="A683" s="199" t="n">
        <v>36227</v>
      </c>
      <c r="B683" s="192" t="n">
        <v>36227</v>
      </c>
      <c r="C683" s="308" t="n">
        <f aca="false">IF(B683&lt;&gt;"",MONTH(B683),0)</f>
        <v>3</v>
      </c>
      <c r="D683" s="207" t="n">
        <v>528000</v>
      </c>
    </row>
    <row r="684" customFormat="false" ht="11.25" hidden="false" customHeight="false" outlineLevel="0" collapsed="false">
      <c r="A684" s="199" t="n">
        <v>36228</v>
      </c>
      <c r="B684" s="192" t="n">
        <v>36228</v>
      </c>
      <c r="C684" s="308" t="n">
        <f aca="false">IF(B684&lt;&gt;"",MONTH(B684),0)</f>
        <v>3</v>
      </c>
      <c r="D684" s="207" t="n">
        <v>533000</v>
      </c>
    </row>
    <row r="685" customFormat="false" ht="11.25" hidden="false" customHeight="false" outlineLevel="0" collapsed="false">
      <c r="A685" s="199" t="n">
        <v>36229</v>
      </c>
      <c r="B685" s="192" t="n">
        <v>36229</v>
      </c>
      <c r="C685" s="308" t="n">
        <f aca="false">IF(B685&lt;&gt;"",MONTH(B685),0)</f>
        <v>3</v>
      </c>
      <c r="D685" s="207" t="n">
        <v>519000</v>
      </c>
    </row>
    <row r="686" customFormat="false" ht="11.25" hidden="false" customHeight="false" outlineLevel="0" collapsed="false">
      <c r="A686" s="199" t="n">
        <v>36230</v>
      </c>
      <c r="B686" s="192" t="n">
        <v>36230</v>
      </c>
      <c r="C686" s="308" t="n">
        <f aca="false">IF(B686&lt;&gt;"",MONTH(B686),0)</f>
        <v>3</v>
      </c>
      <c r="D686" s="207" t="n">
        <v>528000</v>
      </c>
    </row>
    <row r="687" customFormat="false" ht="11.25" hidden="false" customHeight="false" outlineLevel="0" collapsed="false">
      <c r="A687" s="199" t="n">
        <v>36231</v>
      </c>
      <c r="B687" s="192" t="n">
        <v>36231</v>
      </c>
      <c r="C687" s="308" t="n">
        <f aca="false">IF(B687&lt;&gt;"",MONTH(B687),0)</f>
        <v>3</v>
      </c>
      <c r="D687" s="207" t="n">
        <v>543000</v>
      </c>
    </row>
    <row r="688" customFormat="false" ht="11.25" hidden="false" customHeight="false" outlineLevel="0" collapsed="false">
      <c r="A688" s="199" t="n">
        <v>36232</v>
      </c>
      <c r="B688" s="192" t="n">
        <v>36232</v>
      </c>
      <c r="C688" s="308" t="n">
        <f aca="false">IF(B688&lt;&gt;"",MONTH(B688),0)</f>
        <v>3</v>
      </c>
      <c r="D688" s="207" t="n">
        <v>544000</v>
      </c>
    </row>
    <row r="689" customFormat="false" ht="11.25" hidden="false" customHeight="false" outlineLevel="0" collapsed="false">
      <c r="A689" s="199" t="n">
        <v>36233</v>
      </c>
      <c r="B689" s="192" t="n">
        <v>36233</v>
      </c>
      <c r="C689" s="308" t="n">
        <f aca="false">IF(B689&lt;&gt;"",MONTH(B689),0)</f>
        <v>3</v>
      </c>
      <c r="D689" s="207" t="n">
        <v>500000</v>
      </c>
    </row>
    <row r="690" customFormat="false" ht="11.25" hidden="false" customHeight="false" outlineLevel="0" collapsed="false">
      <c r="A690" s="199" t="n">
        <v>36234</v>
      </c>
      <c r="B690" s="192" t="n">
        <v>36234</v>
      </c>
      <c r="C690" s="308" t="n">
        <f aca="false">IF(B690&lt;&gt;"",MONTH(B690),0)</f>
        <v>3</v>
      </c>
      <c r="D690" s="207" t="n">
        <v>522000</v>
      </c>
    </row>
    <row r="691" customFormat="false" ht="11.25" hidden="false" customHeight="false" outlineLevel="0" collapsed="false">
      <c r="A691" s="199" t="n">
        <v>36235</v>
      </c>
      <c r="B691" s="192" t="n">
        <v>36235</v>
      </c>
      <c r="C691" s="308" t="n">
        <f aca="false">IF(B691&lt;&gt;"",MONTH(B691),0)</f>
        <v>3</v>
      </c>
      <c r="D691" s="207" t="n">
        <v>545000</v>
      </c>
    </row>
    <row r="692" customFormat="false" ht="11.25" hidden="false" customHeight="false" outlineLevel="0" collapsed="false">
      <c r="A692" s="199" t="n">
        <v>36236</v>
      </c>
      <c r="B692" s="192" t="n">
        <v>36236</v>
      </c>
      <c r="C692" s="308" t="n">
        <f aca="false">IF(B692&lt;&gt;"",MONTH(B692),0)</f>
        <v>3</v>
      </c>
      <c r="D692" s="207" t="n">
        <v>545000</v>
      </c>
    </row>
    <row r="693" customFormat="false" ht="11.25" hidden="false" customHeight="false" outlineLevel="0" collapsed="false">
      <c r="A693" s="199" t="n">
        <v>36237</v>
      </c>
      <c r="B693" s="192" t="n">
        <v>36237</v>
      </c>
      <c r="C693" s="308" t="n">
        <f aca="false">IF(B693&lt;&gt;"",MONTH(B693),0)</f>
        <v>3</v>
      </c>
      <c r="D693" s="207" t="n">
        <v>537000</v>
      </c>
    </row>
    <row r="694" customFormat="false" ht="11.25" hidden="false" customHeight="false" outlineLevel="0" collapsed="false">
      <c r="A694" s="199" t="n">
        <v>36238</v>
      </c>
      <c r="B694" s="192" t="n">
        <v>36238</v>
      </c>
      <c r="C694" s="308" t="n">
        <f aca="false">IF(B694&lt;&gt;"",MONTH(B694),0)</f>
        <v>3</v>
      </c>
      <c r="D694" s="207" t="n">
        <v>540000</v>
      </c>
    </row>
    <row r="695" customFormat="false" ht="11.25" hidden="false" customHeight="false" outlineLevel="0" collapsed="false">
      <c r="A695" s="199" t="n">
        <v>36239</v>
      </c>
      <c r="B695" s="192" t="n">
        <v>36239</v>
      </c>
      <c r="C695" s="308" t="n">
        <f aca="false">IF(B695&lt;&gt;"",MONTH(B695),0)</f>
        <v>3</v>
      </c>
      <c r="D695" s="207" t="n">
        <v>539000</v>
      </c>
    </row>
    <row r="696" customFormat="false" ht="11.25" hidden="false" customHeight="false" outlineLevel="0" collapsed="false">
      <c r="A696" s="199" t="n">
        <v>36240</v>
      </c>
      <c r="B696" s="192" t="n">
        <v>36240</v>
      </c>
      <c r="C696" s="308" t="n">
        <f aca="false">IF(B696&lt;&gt;"",MONTH(B696),0)</f>
        <v>3</v>
      </c>
      <c r="D696" s="207" t="n">
        <v>540000</v>
      </c>
    </row>
    <row r="697" customFormat="false" ht="11.25" hidden="false" customHeight="false" outlineLevel="0" collapsed="false">
      <c r="A697" s="199" t="n">
        <v>36241</v>
      </c>
      <c r="B697" s="192" t="n">
        <v>36241</v>
      </c>
      <c r="C697" s="308" t="n">
        <f aca="false">IF(B697&lt;&gt;"",MONTH(B697),0)</f>
        <v>3</v>
      </c>
      <c r="D697" s="207" t="n">
        <v>540000</v>
      </c>
    </row>
    <row r="698" customFormat="false" ht="11.25" hidden="false" customHeight="false" outlineLevel="0" collapsed="false">
      <c r="A698" s="199" t="n">
        <v>36242</v>
      </c>
      <c r="B698" s="192" t="n">
        <v>36242</v>
      </c>
      <c r="C698" s="308" t="n">
        <f aca="false">IF(B698&lt;&gt;"",MONTH(B698),0)</f>
        <v>3</v>
      </c>
      <c r="D698" s="207" t="n">
        <v>536000</v>
      </c>
    </row>
    <row r="699" customFormat="false" ht="11.25" hidden="false" customHeight="false" outlineLevel="0" collapsed="false">
      <c r="A699" s="199" t="n">
        <v>36243</v>
      </c>
      <c r="B699" s="192" t="n">
        <v>36243</v>
      </c>
      <c r="C699" s="308" t="n">
        <f aca="false">IF(B699&lt;&gt;"",MONTH(B699),0)</f>
        <v>3</v>
      </c>
      <c r="D699" s="207" t="n">
        <v>534000</v>
      </c>
    </row>
    <row r="700" customFormat="false" ht="11.25" hidden="false" customHeight="false" outlineLevel="0" collapsed="false">
      <c r="A700" s="199" t="n">
        <v>36244</v>
      </c>
      <c r="B700" s="192" t="n">
        <v>36244</v>
      </c>
      <c r="C700" s="308" t="n">
        <f aca="false">IF(B700&lt;&gt;"",MONTH(B700),0)</f>
        <v>3</v>
      </c>
      <c r="D700" s="207" t="n">
        <v>526000</v>
      </c>
    </row>
    <row r="701" customFormat="false" ht="11.25" hidden="false" customHeight="false" outlineLevel="0" collapsed="false">
      <c r="A701" s="199" t="n">
        <v>36245</v>
      </c>
      <c r="B701" s="192" t="n">
        <v>36245</v>
      </c>
      <c r="C701" s="308" t="n">
        <f aca="false">IF(B701&lt;&gt;"",MONTH(B701),0)</f>
        <v>3</v>
      </c>
      <c r="D701" s="207" t="n">
        <v>538000</v>
      </c>
    </row>
    <row r="702" customFormat="false" ht="11.25" hidden="false" customHeight="false" outlineLevel="0" collapsed="false">
      <c r="A702" s="199" t="n">
        <v>36246</v>
      </c>
      <c r="B702" s="192" t="n">
        <v>36246</v>
      </c>
      <c r="C702" s="308" t="n">
        <f aca="false">IF(B702&lt;&gt;"",MONTH(B702),0)</f>
        <v>3</v>
      </c>
      <c r="D702" s="207" t="n">
        <v>540000</v>
      </c>
    </row>
    <row r="703" customFormat="false" ht="11.25" hidden="false" customHeight="false" outlineLevel="0" collapsed="false">
      <c r="A703" s="199" t="n">
        <v>36247</v>
      </c>
      <c r="B703" s="192" t="n">
        <v>36247</v>
      </c>
      <c r="C703" s="308" t="n">
        <f aca="false">IF(B703&lt;&gt;"",MONTH(B703),0)</f>
        <v>3</v>
      </c>
      <c r="D703" s="207" t="n">
        <v>541000</v>
      </c>
    </row>
    <row r="704" customFormat="false" ht="11.25" hidden="false" customHeight="false" outlineLevel="0" collapsed="false">
      <c r="A704" s="199" t="n">
        <v>36248</v>
      </c>
      <c r="B704" s="192" t="n">
        <v>36248</v>
      </c>
      <c r="C704" s="308" t="n">
        <f aca="false">IF(B704&lt;&gt;"",MONTH(B704),0)</f>
        <v>3</v>
      </c>
      <c r="D704" s="207" t="n">
        <v>542000</v>
      </c>
    </row>
    <row r="705" customFormat="false" ht="11.25" hidden="false" customHeight="false" outlineLevel="0" collapsed="false">
      <c r="A705" s="199" t="n">
        <v>36249</v>
      </c>
      <c r="B705" s="192" t="n">
        <v>36249</v>
      </c>
      <c r="C705" s="308" t="n">
        <f aca="false">IF(B705&lt;&gt;"",MONTH(B705),0)</f>
        <v>3</v>
      </c>
      <c r="D705" s="207" t="n">
        <v>530000</v>
      </c>
    </row>
    <row r="706" customFormat="false" ht="11.25" hidden="false" customHeight="false" outlineLevel="0" collapsed="false">
      <c r="A706" s="199" t="n">
        <v>36250</v>
      </c>
      <c r="B706" s="192" t="n">
        <v>36250</v>
      </c>
      <c r="C706" s="308" t="n">
        <f aca="false">IF(B706&lt;&gt;"",MONTH(B706),0)</f>
        <v>3</v>
      </c>
      <c r="D706" s="209" t="n">
        <v>492000</v>
      </c>
    </row>
    <row r="707" customFormat="false" ht="11.25" hidden="false" customHeight="false" outlineLevel="0" collapsed="false">
      <c r="A707" s="199" t="n">
        <v>36251</v>
      </c>
      <c r="B707" s="192" t="n">
        <v>36251</v>
      </c>
      <c r="C707" s="308" t="n">
        <f aca="false">IF(B707&lt;&gt;"",MONTH(B707),0)</f>
        <v>4</v>
      </c>
      <c r="D707" s="209" t="n">
        <v>540000</v>
      </c>
    </row>
    <row r="708" customFormat="false" ht="11.25" hidden="false" customHeight="false" outlineLevel="0" collapsed="false">
      <c r="A708" s="199" t="n">
        <v>36252</v>
      </c>
      <c r="B708" s="192" t="n">
        <v>36252</v>
      </c>
      <c r="C708" s="308" t="n">
        <f aca="false">IF(B708&lt;&gt;"",MONTH(B708),0)</f>
        <v>4</v>
      </c>
      <c r="D708" s="209" t="n">
        <v>493000</v>
      </c>
    </row>
    <row r="709" customFormat="false" ht="11.25" hidden="false" customHeight="false" outlineLevel="0" collapsed="false">
      <c r="A709" s="199" t="n">
        <v>36253</v>
      </c>
      <c r="B709" s="192" t="n">
        <v>36253</v>
      </c>
      <c r="C709" s="308" t="n">
        <f aca="false">IF(B709&lt;&gt;"",MONTH(B709),0)</f>
        <v>4</v>
      </c>
      <c r="D709" s="209" t="n">
        <v>498000</v>
      </c>
    </row>
    <row r="710" customFormat="false" ht="11.25" hidden="false" customHeight="false" outlineLevel="0" collapsed="false">
      <c r="A710" s="199" t="n">
        <v>36254</v>
      </c>
      <c r="B710" s="192" t="n">
        <v>36254</v>
      </c>
      <c r="C710" s="308" t="n">
        <f aca="false">IF(B710&lt;&gt;"",MONTH(B710),0)</f>
        <v>4</v>
      </c>
      <c r="D710" s="209" t="n">
        <v>535000</v>
      </c>
    </row>
    <row r="711" customFormat="false" ht="11.25" hidden="false" customHeight="false" outlineLevel="0" collapsed="false">
      <c r="A711" s="199" t="n">
        <v>36255</v>
      </c>
      <c r="B711" s="192" t="n">
        <v>36255</v>
      </c>
      <c r="C711" s="308" t="n">
        <f aca="false">IF(B711&lt;&gt;"",MONTH(B711),0)</f>
        <v>4</v>
      </c>
      <c r="D711" s="209" t="n">
        <v>496000</v>
      </c>
    </row>
    <row r="712" customFormat="false" ht="11.25" hidden="false" customHeight="false" outlineLevel="0" collapsed="false">
      <c r="A712" s="199" t="n">
        <v>36256</v>
      </c>
      <c r="B712" s="192" t="n">
        <v>36256</v>
      </c>
      <c r="C712" s="308" t="n">
        <f aca="false">IF(B712&lt;&gt;"",MONTH(B712),0)</f>
        <v>4</v>
      </c>
      <c r="D712" s="209" t="n">
        <v>463000</v>
      </c>
    </row>
    <row r="713" customFormat="false" ht="11.25" hidden="false" customHeight="false" outlineLevel="0" collapsed="false">
      <c r="A713" s="199" t="n">
        <v>36257</v>
      </c>
      <c r="B713" s="192" t="n">
        <v>36257</v>
      </c>
      <c r="C713" s="308" t="n">
        <f aca="false">IF(B713&lt;&gt;"",MONTH(B713),0)</f>
        <v>4</v>
      </c>
      <c r="D713" s="209" t="n">
        <v>445000</v>
      </c>
    </row>
    <row r="714" customFormat="false" ht="11.25" hidden="false" customHeight="false" outlineLevel="0" collapsed="false">
      <c r="A714" s="199" t="n">
        <v>36258</v>
      </c>
      <c r="B714" s="192" t="n">
        <v>36258</v>
      </c>
      <c r="C714" s="308" t="n">
        <f aca="false">IF(B714&lt;&gt;"",MONTH(B714),0)</f>
        <v>4</v>
      </c>
      <c r="D714" s="209" t="n">
        <v>435000</v>
      </c>
    </row>
    <row r="715" customFormat="false" ht="11.25" hidden="false" customHeight="false" outlineLevel="0" collapsed="false">
      <c r="A715" s="199" t="n">
        <v>36259</v>
      </c>
      <c r="B715" s="192" t="n">
        <v>36259</v>
      </c>
      <c r="C715" s="308" t="n">
        <f aca="false">IF(B715&lt;&gt;"",MONTH(B715),0)</f>
        <v>4</v>
      </c>
      <c r="D715" s="209" t="n">
        <v>441000</v>
      </c>
    </row>
    <row r="716" customFormat="false" ht="11.25" hidden="false" customHeight="false" outlineLevel="0" collapsed="false">
      <c r="A716" s="199" t="n">
        <v>36260</v>
      </c>
      <c r="B716" s="192" t="n">
        <v>36260</v>
      </c>
      <c r="C716" s="308" t="n">
        <f aca="false">IF(B716&lt;&gt;"",MONTH(B716),0)</f>
        <v>4</v>
      </c>
      <c r="D716" s="209" t="n">
        <v>501000</v>
      </c>
    </row>
    <row r="717" customFormat="false" ht="11.25" hidden="false" customHeight="false" outlineLevel="0" collapsed="false">
      <c r="A717" s="199" t="n">
        <v>36261</v>
      </c>
      <c r="B717" s="192" t="n">
        <v>36261</v>
      </c>
      <c r="C717" s="308" t="n">
        <f aca="false">IF(B717&lt;&gt;"",MONTH(B717),0)</f>
        <v>4</v>
      </c>
      <c r="D717" s="209" t="n">
        <v>486000</v>
      </c>
    </row>
    <row r="718" customFormat="false" ht="11.25" hidden="false" customHeight="false" outlineLevel="0" collapsed="false">
      <c r="A718" s="199" t="n">
        <v>36262</v>
      </c>
      <c r="B718" s="192" t="n">
        <v>36262</v>
      </c>
      <c r="C718" s="308" t="n">
        <f aca="false">IF(B718&lt;&gt;"",MONTH(B718),0)</f>
        <v>4</v>
      </c>
      <c r="D718" s="209" t="n">
        <v>473000</v>
      </c>
    </row>
    <row r="719" customFormat="false" ht="11.25" hidden="false" customHeight="false" outlineLevel="0" collapsed="false">
      <c r="A719" s="199" t="n">
        <v>36263</v>
      </c>
      <c r="B719" s="192" t="n">
        <v>36263</v>
      </c>
      <c r="C719" s="308" t="n">
        <f aca="false">IF(B719&lt;&gt;"",MONTH(B719),0)</f>
        <v>4</v>
      </c>
      <c r="D719" s="209" t="n">
        <v>514000</v>
      </c>
    </row>
    <row r="720" customFormat="false" ht="11.25" hidden="false" customHeight="false" outlineLevel="0" collapsed="false">
      <c r="A720" s="199" t="n">
        <v>36264</v>
      </c>
      <c r="B720" s="192" t="n">
        <v>36264</v>
      </c>
      <c r="C720" s="308" t="n">
        <f aca="false">IF(B720&lt;&gt;"",MONTH(B720),0)</f>
        <v>4</v>
      </c>
      <c r="D720" s="209" t="n">
        <v>528000</v>
      </c>
    </row>
    <row r="721" customFormat="false" ht="11.25" hidden="false" customHeight="false" outlineLevel="0" collapsed="false">
      <c r="A721" s="199" t="n">
        <v>36265</v>
      </c>
      <c r="B721" s="192" t="n">
        <v>36265</v>
      </c>
      <c r="C721" s="308" t="n">
        <f aca="false">IF(B721&lt;&gt;"",MONTH(B721),0)</f>
        <v>4</v>
      </c>
      <c r="D721" s="209" t="n">
        <v>517000</v>
      </c>
    </row>
    <row r="722" customFormat="false" ht="11.25" hidden="false" customHeight="false" outlineLevel="0" collapsed="false">
      <c r="A722" s="199" t="n">
        <v>36266</v>
      </c>
      <c r="B722" s="192" t="n">
        <v>36266</v>
      </c>
      <c r="C722" s="308" t="n">
        <f aca="false">IF(B722&lt;&gt;"",MONTH(B722),0)</f>
        <v>4</v>
      </c>
      <c r="D722" s="209" t="n">
        <v>545000</v>
      </c>
    </row>
    <row r="723" customFormat="false" ht="11.25" hidden="false" customHeight="false" outlineLevel="0" collapsed="false">
      <c r="A723" s="199" t="n">
        <v>36267</v>
      </c>
      <c r="B723" s="192" t="n">
        <v>36267</v>
      </c>
      <c r="C723" s="308" t="n">
        <f aca="false">IF(B723&lt;&gt;"",MONTH(B723),0)</f>
        <v>4</v>
      </c>
      <c r="D723" s="209" t="n">
        <v>538000</v>
      </c>
    </row>
    <row r="724" customFormat="false" ht="11.25" hidden="false" customHeight="false" outlineLevel="0" collapsed="false">
      <c r="A724" s="199" t="n">
        <v>36268</v>
      </c>
      <c r="B724" s="192" t="n">
        <v>36268</v>
      </c>
      <c r="C724" s="308" t="n">
        <f aca="false">IF(B724&lt;&gt;"",MONTH(B724),0)</f>
        <v>4</v>
      </c>
      <c r="D724" s="209" t="n">
        <v>533000</v>
      </c>
    </row>
    <row r="725" customFormat="false" ht="11.25" hidden="false" customHeight="false" outlineLevel="0" collapsed="false">
      <c r="A725" s="199" t="n">
        <v>36269</v>
      </c>
      <c r="B725" s="192" t="n">
        <v>36269</v>
      </c>
      <c r="C725" s="308" t="n">
        <f aca="false">IF(B725&lt;&gt;"",MONTH(B725),0)</f>
        <v>4</v>
      </c>
      <c r="D725" s="209" t="n">
        <v>520000</v>
      </c>
    </row>
    <row r="726" customFormat="false" ht="11.25" hidden="false" customHeight="false" outlineLevel="0" collapsed="false">
      <c r="A726" s="199" t="n">
        <v>36270</v>
      </c>
      <c r="B726" s="192" t="n">
        <v>36270</v>
      </c>
      <c r="C726" s="308" t="n">
        <f aca="false">IF(B726&lt;&gt;"",MONTH(B726),0)</f>
        <v>4</v>
      </c>
      <c r="D726" s="209" t="n">
        <v>510000</v>
      </c>
    </row>
    <row r="727" customFormat="false" ht="11.25" hidden="false" customHeight="false" outlineLevel="0" collapsed="false">
      <c r="A727" s="199" t="n">
        <v>36271</v>
      </c>
      <c r="B727" s="192" t="n">
        <v>36271</v>
      </c>
      <c r="C727" s="308" t="n">
        <f aca="false">IF(B727&lt;&gt;"",MONTH(B727),0)</f>
        <v>4</v>
      </c>
      <c r="D727" s="209" t="n">
        <v>511000</v>
      </c>
    </row>
    <row r="728" customFormat="false" ht="11.25" hidden="false" customHeight="false" outlineLevel="0" collapsed="false">
      <c r="A728" s="199" t="n">
        <v>36272</v>
      </c>
      <c r="B728" s="192" t="n">
        <v>36272</v>
      </c>
      <c r="C728" s="308" t="n">
        <f aca="false">IF(B728&lt;&gt;"",MONTH(B728),0)</f>
        <v>4</v>
      </c>
      <c r="D728" s="209" t="n">
        <v>471000</v>
      </c>
    </row>
    <row r="729" customFormat="false" ht="11.25" hidden="false" customHeight="false" outlineLevel="0" collapsed="false">
      <c r="A729" s="199" t="n">
        <v>36273</v>
      </c>
      <c r="B729" s="192" t="n">
        <v>36273</v>
      </c>
      <c r="C729" s="308" t="n">
        <f aca="false">IF(B729&lt;&gt;"",MONTH(B729),0)</f>
        <v>4</v>
      </c>
      <c r="D729" s="209" t="n">
        <v>532000</v>
      </c>
    </row>
    <row r="730" customFormat="false" ht="11.25" hidden="false" customHeight="false" outlineLevel="0" collapsed="false">
      <c r="A730" s="199" t="n">
        <v>36274</v>
      </c>
      <c r="B730" s="192" t="n">
        <v>36274</v>
      </c>
      <c r="C730" s="308" t="n">
        <f aca="false">IF(B730&lt;&gt;"",MONTH(B730),0)</f>
        <v>4</v>
      </c>
      <c r="D730" s="209" t="n">
        <v>522000</v>
      </c>
    </row>
    <row r="731" customFormat="false" ht="11.25" hidden="false" customHeight="false" outlineLevel="0" collapsed="false">
      <c r="A731" s="199" t="n">
        <v>36275</v>
      </c>
      <c r="B731" s="192" t="n">
        <v>36275</v>
      </c>
      <c r="C731" s="308" t="n">
        <f aca="false">IF(B731&lt;&gt;"",MONTH(B731),0)</f>
        <v>4</v>
      </c>
      <c r="D731" s="209" t="n">
        <v>541000</v>
      </c>
    </row>
    <row r="732" customFormat="false" ht="11.25" hidden="false" customHeight="false" outlineLevel="0" collapsed="false">
      <c r="A732" s="199" t="n">
        <v>36276</v>
      </c>
      <c r="B732" s="192" t="n">
        <v>36276</v>
      </c>
      <c r="C732" s="308" t="n">
        <f aca="false">IF(B732&lt;&gt;"",MONTH(B732),0)</f>
        <v>4</v>
      </c>
      <c r="D732" s="209" t="n">
        <v>536000</v>
      </c>
    </row>
    <row r="733" customFormat="false" ht="11.25" hidden="false" customHeight="false" outlineLevel="0" collapsed="false">
      <c r="A733" s="199" t="n">
        <v>36277</v>
      </c>
      <c r="B733" s="192" t="n">
        <v>36277</v>
      </c>
      <c r="C733" s="308" t="n">
        <f aca="false">IF(B733&lt;&gt;"",MONTH(B733),0)</f>
        <v>4</v>
      </c>
      <c r="D733" s="209" t="n">
        <v>531000</v>
      </c>
    </row>
    <row r="734" customFormat="false" ht="11.25" hidden="false" customHeight="false" outlineLevel="0" collapsed="false">
      <c r="A734" s="199" t="n">
        <v>36278</v>
      </c>
      <c r="B734" s="192" t="n">
        <v>36278</v>
      </c>
      <c r="C734" s="308" t="n">
        <f aca="false">IF(B734&lt;&gt;"",MONTH(B734),0)</f>
        <v>4</v>
      </c>
      <c r="D734" s="209" t="n">
        <v>522000</v>
      </c>
    </row>
    <row r="735" customFormat="false" ht="11.25" hidden="false" customHeight="false" outlineLevel="0" collapsed="false">
      <c r="A735" s="199" t="n">
        <v>36279</v>
      </c>
      <c r="B735" s="192" t="n">
        <v>36279</v>
      </c>
      <c r="C735" s="308" t="n">
        <f aca="false">IF(B735&lt;&gt;"",MONTH(B735),0)</f>
        <v>4</v>
      </c>
      <c r="D735" s="209" t="n">
        <v>537000</v>
      </c>
    </row>
    <row r="736" customFormat="false" ht="11.25" hidden="false" customHeight="false" outlineLevel="0" collapsed="false">
      <c r="A736" s="199" t="n">
        <v>36280</v>
      </c>
      <c r="B736" s="192" t="n">
        <v>36280</v>
      </c>
      <c r="C736" s="308" t="n">
        <f aca="false">IF(B736&lt;&gt;"",MONTH(B736),0)</f>
        <v>4</v>
      </c>
      <c r="D736" s="209" t="n">
        <v>542000</v>
      </c>
    </row>
    <row r="737" customFormat="false" ht="11.25" hidden="false" customHeight="false" outlineLevel="0" collapsed="false">
      <c r="A737" s="199" t="n">
        <v>36281</v>
      </c>
      <c r="B737" s="192" t="n">
        <v>36281</v>
      </c>
      <c r="C737" s="308" t="n">
        <f aca="false">IF(B737&lt;&gt;"",MONTH(B737),0)</f>
        <v>5</v>
      </c>
      <c r="D737" s="209" t="n">
        <v>544000</v>
      </c>
    </row>
    <row r="738" customFormat="false" ht="11.25" hidden="false" customHeight="false" outlineLevel="0" collapsed="false">
      <c r="A738" s="199" t="n">
        <v>36282</v>
      </c>
      <c r="B738" s="192" t="n">
        <v>36282</v>
      </c>
      <c r="C738" s="308" t="n">
        <f aca="false">IF(B738&lt;&gt;"",MONTH(B738),0)</f>
        <v>5</v>
      </c>
      <c r="D738" s="209" t="n">
        <v>535000</v>
      </c>
    </row>
    <row r="739" customFormat="false" ht="11.25" hidden="false" customHeight="false" outlineLevel="0" collapsed="false">
      <c r="A739" s="199" t="n">
        <v>36283</v>
      </c>
      <c r="B739" s="192" t="n">
        <v>36283</v>
      </c>
      <c r="C739" s="308" t="n">
        <f aca="false">IF(B739&lt;&gt;"",MONTH(B739),0)</f>
        <v>5</v>
      </c>
      <c r="D739" s="209" t="n">
        <v>543000</v>
      </c>
    </row>
    <row r="740" customFormat="false" ht="11.25" hidden="false" customHeight="false" outlineLevel="0" collapsed="false">
      <c r="A740" s="199" t="n">
        <v>36284</v>
      </c>
      <c r="B740" s="192" t="n">
        <v>36284</v>
      </c>
      <c r="C740" s="308" t="n">
        <f aca="false">IF(B740&lt;&gt;"",MONTH(B740),0)</f>
        <v>5</v>
      </c>
      <c r="D740" s="209" t="n">
        <v>516000</v>
      </c>
    </row>
    <row r="741" customFormat="false" ht="11.25" hidden="false" customHeight="false" outlineLevel="0" collapsed="false">
      <c r="A741" s="199" t="n">
        <v>36285</v>
      </c>
      <c r="B741" s="192" t="n">
        <v>36285</v>
      </c>
      <c r="C741" s="308" t="n">
        <f aca="false">IF(B741&lt;&gt;"",MONTH(B741),0)</f>
        <v>5</v>
      </c>
      <c r="D741" s="209" t="n">
        <v>539000</v>
      </c>
    </row>
    <row r="742" customFormat="false" ht="11.25" hidden="false" customHeight="false" outlineLevel="0" collapsed="false">
      <c r="A742" s="199" t="n">
        <v>36286</v>
      </c>
      <c r="B742" s="192" t="n">
        <v>36286</v>
      </c>
      <c r="C742" s="308" t="n">
        <f aca="false">IF(B742&lt;&gt;"",MONTH(B742),0)</f>
        <v>5</v>
      </c>
      <c r="D742" s="209" t="n">
        <v>535000</v>
      </c>
    </row>
    <row r="743" customFormat="false" ht="11.25" hidden="false" customHeight="false" outlineLevel="0" collapsed="false">
      <c r="A743" s="199" t="n">
        <v>36287</v>
      </c>
      <c r="B743" s="192" t="n">
        <v>36287</v>
      </c>
      <c r="C743" s="308" t="n">
        <f aca="false">IF(B743&lt;&gt;"",MONTH(B743),0)</f>
        <v>5</v>
      </c>
      <c r="D743" s="209" t="n">
        <v>536000</v>
      </c>
    </row>
    <row r="744" customFormat="false" ht="11.25" hidden="false" customHeight="false" outlineLevel="0" collapsed="false">
      <c r="A744" s="199" t="n">
        <v>36288</v>
      </c>
      <c r="B744" s="192" t="n">
        <v>36288</v>
      </c>
      <c r="C744" s="308" t="n">
        <f aca="false">IF(B744&lt;&gt;"",MONTH(B744),0)</f>
        <v>5</v>
      </c>
      <c r="D744" s="209" t="n">
        <v>534000</v>
      </c>
    </row>
    <row r="745" customFormat="false" ht="11.25" hidden="false" customHeight="false" outlineLevel="0" collapsed="false">
      <c r="A745" s="199" t="n">
        <v>36289</v>
      </c>
      <c r="B745" s="192" t="n">
        <v>36289</v>
      </c>
      <c r="C745" s="308" t="n">
        <f aca="false">IF(B745&lt;&gt;"",MONTH(B745),0)</f>
        <v>5</v>
      </c>
      <c r="D745" s="209" t="n">
        <v>542000</v>
      </c>
    </row>
    <row r="746" customFormat="false" ht="11.25" hidden="false" customHeight="false" outlineLevel="0" collapsed="false">
      <c r="A746" s="199" t="n">
        <v>36290</v>
      </c>
      <c r="B746" s="192" t="n">
        <v>36290</v>
      </c>
      <c r="C746" s="308" t="n">
        <f aca="false">IF(B746&lt;&gt;"",MONTH(B746),0)</f>
        <v>5</v>
      </c>
      <c r="D746" s="209" t="n">
        <v>545000</v>
      </c>
    </row>
    <row r="747" customFormat="false" ht="11.25" hidden="false" customHeight="false" outlineLevel="0" collapsed="false">
      <c r="A747" s="199" t="n">
        <v>36291</v>
      </c>
      <c r="B747" s="192" t="n">
        <v>36291</v>
      </c>
      <c r="C747" s="308" t="n">
        <f aca="false">IF(B747&lt;&gt;"",MONTH(B747),0)</f>
        <v>5</v>
      </c>
      <c r="D747" s="209" t="n">
        <v>543000</v>
      </c>
    </row>
    <row r="748" customFormat="false" ht="11.25" hidden="false" customHeight="false" outlineLevel="0" collapsed="false">
      <c r="A748" s="199" t="n">
        <v>36292</v>
      </c>
      <c r="B748" s="192" t="n">
        <v>36292</v>
      </c>
      <c r="C748" s="308" t="n">
        <f aca="false">IF(B748&lt;&gt;"",MONTH(B748),0)</f>
        <v>5</v>
      </c>
      <c r="D748" s="209" t="n">
        <v>541000</v>
      </c>
    </row>
    <row r="749" customFormat="false" ht="11.25" hidden="false" customHeight="false" outlineLevel="0" collapsed="false">
      <c r="A749" s="199" t="n">
        <v>36293</v>
      </c>
      <c r="B749" s="192" t="n">
        <v>36293</v>
      </c>
      <c r="C749" s="308" t="n">
        <f aca="false">IF(B749&lt;&gt;"",MONTH(B749),0)</f>
        <v>5</v>
      </c>
      <c r="D749" s="209" t="n">
        <v>539000</v>
      </c>
    </row>
    <row r="750" customFormat="false" ht="11.25" hidden="false" customHeight="false" outlineLevel="0" collapsed="false">
      <c r="A750" s="199" t="n">
        <v>36294</v>
      </c>
      <c r="B750" s="192" t="n">
        <v>36294</v>
      </c>
      <c r="C750" s="308" t="n">
        <f aca="false">IF(B750&lt;&gt;"",MONTH(B750),0)</f>
        <v>5</v>
      </c>
      <c r="D750" s="209" t="n">
        <v>480000</v>
      </c>
    </row>
    <row r="751" customFormat="false" ht="11.25" hidden="false" customHeight="false" outlineLevel="0" collapsed="false">
      <c r="A751" s="199" t="n">
        <v>36295</v>
      </c>
      <c r="B751" s="192" t="n">
        <v>36295</v>
      </c>
      <c r="C751" s="308" t="n">
        <f aca="false">IF(B751&lt;&gt;"",MONTH(B751),0)</f>
        <v>5</v>
      </c>
      <c r="D751" s="209" t="n">
        <v>487000</v>
      </c>
    </row>
    <row r="752" customFormat="false" ht="11.25" hidden="false" customHeight="false" outlineLevel="0" collapsed="false">
      <c r="A752" s="199" t="n">
        <v>36296</v>
      </c>
      <c r="B752" s="192" t="n">
        <v>36296</v>
      </c>
      <c r="C752" s="308" t="n">
        <f aca="false">IF(B752&lt;&gt;"",MONTH(B752),0)</f>
        <v>5</v>
      </c>
      <c r="D752" s="209" t="n">
        <v>493000</v>
      </c>
    </row>
    <row r="753" customFormat="false" ht="11.25" hidden="false" customHeight="false" outlineLevel="0" collapsed="false">
      <c r="A753" s="199" t="n">
        <v>36297</v>
      </c>
      <c r="B753" s="192" t="n">
        <v>36297</v>
      </c>
      <c r="C753" s="308" t="n">
        <f aca="false">IF(B753&lt;&gt;"",MONTH(B753),0)</f>
        <v>5</v>
      </c>
      <c r="D753" s="209" t="n">
        <v>527000</v>
      </c>
    </row>
    <row r="754" customFormat="false" ht="11.25" hidden="false" customHeight="false" outlineLevel="0" collapsed="false">
      <c r="A754" s="199" t="n">
        <v>36298</v>
      </c>
      <c r="B754" s="192" t="n">
        <v>36298</v>
      </c>
      <c r="C754" s="308" t="n">
        <f aca="false">IF(B754&lt;&gt;"",MONTH(B754),0)</f>
        <v>5</v>
      </c>
      <c r="D754" s="209" t="n">
        <v>475000</v>
      </c>
    </row>
    <row r="755" customFormat="false" ht="11.25" hidden="false" customHeight="false" outlineLevel="0" collapsed="false">
      <c r="A755" s="199" t="n">
        <v>36299</v>
      </c>
      <c r="B755" s="192" t="n">
        <v>36299</v>
      </c>
      <c r="C755" s="308" t="n">
        <f aca="false">IF(B755&lt;&gt;"",MONTH(B755),0)</f>
        <v>5</v>
      </c>
      <c r="D755" s="209" t="n">
        <v>526000</v>
      </c>
    </row>
    <row r="756" customFormat="false" ht="11.25" hidden="false" customHeight="false" outlineLevel="0" collapsed="false">
      <c r="A756" s="199" t="n">
        <v>36300</v>
      </c>
      <c r="B756" s="192" t="n">
        <v>36300</v>
      </c>
      <c r="C756" s="308" t="n">
        <f aca="false">IF(B756&lt;&gt;"",MONTH(B756),0)</f>
        <v>5</v>
      </c>
      <c r="D756" s="209" t="n">
        <v>501000</v>
      </c>
    </row>
    <row r="757" customFormat="false" ht="11.25" hidden="false" customHeight="false" outlineLevel="0" collapsed="false">
      <c r="A757" s="199" t="n">
        <v>36301</v>
      </c>
      <c r="B757" s="192" t="n">
        <v>36301</v>
      </c>
      <c r="C757" s="308" t="n">
        <f aca="false">IF(B757&lt;&gt;"",MONTH(B757),0)</f>
        <v>5</v>
      </c>
      <c r="D757" s="209" t="n">
        <v>502000</v>
      </c>
    </row>
    <row r="758" customFormat="false" ht="11.25" hidden="false" customHeight="false" outlineLevel="0" collapsed="false">
      <c r="A758" s="199" t="n">
        <v>36302</v>
      </c>
      <c r="B758" s="192" t="n">
        <v>36302</v>
      </c>
      <c r="C758" s="308" t="n">
        <f aca="false">IF(B758&lt;&gt;"",MONTH(B758),0)</f>
        <v>5</v>
      </c>
      <c r="D758" s="209" t="n">
        <v>509000</v>
      </c>
    </row>
    <row r="759" customFormat="false" ht="11.25" hidden="false" customHeight="false" outlineLevel="0" collapsed="false">
      <c r="A759" s="199" t="n">
        <v>36303</v>
      </c>
      <c r="B759" s="192" t="n">
        <v>36303</v>
      </c>
      <c r="C759" s="308" t="n">
        <f aca="false">IF(B759&lt;&gt;"",MONTH(B759),0)</f>
        <v>5</v>
      </c>
      <c r="D759" s="209" t="n">
        <v>506000</v>
      </c>
    </row>
    <row r="760" customFormat="false" ht="11.25" hidden="false" customHeight="false" outlineLevel="0" collapsed="false">
      <c r="A760" s="199" t="n">
        <v>36304</v>
      </c>
      <c r="B760" s="192" t="n">
        <v>36304</v>
      </c>
      <c r="C760" s="308" t="n">
        <f aca="false">IF(B760&lt;&gt;"",MONTH(B760),0)</f>
        <v>5</v>
      </c>
      <c r="D760" s="209" t="n">
        <v>538000</v>
      </c>
    </row>
    <row r="761" customFormat="false" ht="11.25" hidden="false" customHeight="false" outlineLevel="0" collapsed="false">
      <c r="A761" s="199" t="n">
        <v>36305</v>
      </c>
      <c r="B761" s="192" t="n">
        <v>36305</v>
      </c>
      <c r="C761" s="308" t="n">
        <f aca="false">IF(B761&lt;&gt;"",MONTH(B761),0)</f>
        <v>5</v>
      </c>
      <c r="D761" s="209" t="n">
        <v>533000</v>
      </c>
    </row>
    <row r="762" customFormat="false" ht="11.25" hidden="false" customHeight="false" outlineLevel="0" collapsed="false">
      <c r="A762" s="199" t="n">
        <v>36306</v>
      </c>
      <c r="B762" s="192" t="n">
        <v>36306</v>
      </c>
      <c r="C762" s="308" t="n">
        <f aca="false">IF(B762&lt;&gt;"",MONTH(B762),0)</f>
        <v>5</v>
      </c>
      <c r="D762" s="209" t="n">
        <v>520000</v>
      </c>
    </row>
    <row r="763" customFormat="false" ht="11.25" hidden="false" customHeight="false" outlineLevel="0" collapsed="false">
      <c r="A763" s="199" t="n">
        <v>36307</v>
      </c>
      <c r="B763" s="192" t="n">
        <v>36307</v>
      </c>
      <c r="C763" s="308" t="n">
        <f aca="false">IF(B763&lt;&gt;"",MONTH(B763),0)</f>
        <v>5</v>
      </c>
      <c r="D763" s="209" t="n">
        <v>518000</v>
      </c>
    </row>
    <row r="764" customFormat="false" ht="11.25" hidden="false" customHeight="false" outlineLevel="0" collapsed="false">
      <c r="A764" s="199" t="n">
        <v>36308</v>
      </c>
      <c r="B764" s="192" t="n">
        <v>36308</v>
      </c>
      <c r="C764" s="308" t="n">
        <f aca="false">IF(B764&lt;&gt;"",MONTH(B764),0)</f>
        <v>5</v>
      </c>
      <c r="D764" s="209" t="n">
        <v>506000</v>
      </c>
    </row>
    <row r="765" customFormat="false" ht="11.25" hidden="false" customHeight="false" outlineLevel="0" collapsed="false">
      <c r="A765" s="199" t="n">
        <v>36309</v>
      </c>
      <c r="B765" s="192" t="n">
        <v>36309</v>
      </c>
      <c r="C765" s="308" t="n">
        <f aca="false">IF(B765&lt;&gt;"",MONTH(B765),0)</f>
        <v>5</v>
      </c>
      <c r="D765" s="209" t="n">
        <v>510000</v>
      </c>
    </row>
    <row r="766" customFormat="false" ht="11.25" hidden="false" customHeight="false" outlineLevel="0" collapsed="false">
      <c r="A766" s="199" t="n">
        <v>36310</v>
      </c>
      <c r="B766" s="192" t="n">
        <v>36310</v>
      </c>
      <c r="C766" s="308" t="n">
        <f aca="false">IF(B766&lt;&gt;"",MONTH(B766),0)</f>
        <v>5</v>
      </c>
      <c r="D766" s="209" t="n">
        <v>488000</v>
      </c>
    </row>
    <row r="767" customFormat="false" ht="11.25" hidden="false" customHeight="false" outlineLevel="0" collapsed="false">
      <c r="A767" s="199" t="n">
        <v>36311</v>
      </c>
      <c r="B767" s="192" t="n">
        <v>36311</v>
      </c>
      <c r="C767" s="308" t="n">
        <f aca="false">IF(B767&lt;&gt;"",MONTH(B767),0)</f>
        <v>5</v>
      </c>
      <c r="D767" s="209" t="n">
        <v>536000</v>
      </c>
    </row>
    <row r="768" customFormat="false" ht="11.25" hidden="false" customHeight="false" outlineLevel="0" collapsed="false">
      <c r="A768" s="199" t="n">
        <v>36312</v>
      </c>
      <c r="B768" s="192" t="n">
        <v>36312</v>
      </c>
      <c r="C768" s="308" t="n">
        <f aca="false">IF(B768&lt;&gt;"",MONTH(B768),0)</f>
        <v>6</v>
      </c>
      <c r="D768" s="209" t="n">
        <v>544000</v>
      </c>
    </row>
    <row r="769" customFormat="false" ht="11.25" hidden="false" customHeight="false" outlineLevel="0" collapsed="false">
      <c r="A769" s="199" t="n">
        <v>36313</v>
      </c>
      <c r="B769" s="192" t="n">
        <v>36313</v>
      </c>
      <c r="C769" s="308" t="n">
        <f aca="false">IF(B769&lt;&gt;"",MONTH(B769),0)</f>
        <v>6</v>
      </c>
      <c r="D769" s="209" t="n">
        <v>525000</v>
      </c>
    </row>
    <row r="770" customFormat="false" ht="11.25" hidden="false" customHeight="false" outlineLevel="0" collapsed="false">
      <c r="A770" s="199" t="n">
        <v>36314</v>
      </c>
      <c r="B770" s="192" t="n">
        <v>36314</v>
      </c>
      <c r="C770" s="308" t="n">
        <f aca="false">IF(B770&lt;&gt;"",MONTH(B770),0)</f>
        <v>6</v>
      </c>
      <c r="D770" s="209" t="n">
        <v>545000</v>
      </c>
    </row>
    <row r="771" customFormat="false" ht="11.25" hidden="false" customHeight="false" outlineLevel="0" collapsed="false">
      <c r="A771" s="199" t="n">
        <v>36315</v>
      </c>
      <c r="B771" s="192" t="n">
        <v>36315</v>
      </c>
      <c r="C771" s="308" t="n">
        <f aca="false">IF(B771&lt;&gt;"",MONTH(B771),0)</f>
        <v>6</v>
      </c>
      <c r="D771" s="209" t="n">
        <v>538000</v>
      </c>
    </row>
    <row r="772" customFormat="false" ht="11.25" hidden="false" customHeight="false" outlineLevel="0" collapsed="false">
      <c r="A772" s="199" t="n">
        <v>36316</v>
      </c>
      <c r="B772" s="192" t="n">
        <v>36316</v>
      </c>
      <c r="C772" s="308" t="n">
        <f aca="false">IF(B772&lt;&gt;"",MONTH(B772),0)</f>
        <v>6</v>
      </c>
      <c r="D772" s="209" t="n">
        <v>539000</v>
      </c>
    </row>
    <row r="773" customFormat="false" ht="11.25" hidden="false" customHeight="false" outlineLevel="0" collapsed="false">
      <c r="A773" s="199" t="n">
        <v>36317</v>
      </c>
      <c r="B773" s="192" t="n">
        <v>36317</v>
      </c>
      <c r="C773" s="308" t="n">
        <f aca="false">IF(B773&lt;&gt;"",MONTH(B773),0)</f>
        <v>6</v>
      </c>
      <c r="D773" s="209" t="n">
        <v>540000</v>
      </c>
    </row>
    <row r="774" customFormat="false" ht="11.25" hidden="false" customHeight="false" outlineLevel="0" collapsed="false">
      <c r="A774" s="199" t="n">
        <v>36318</v>
      </c>
      <c r="B774" s="192" t="n">
        <v>36318</v>
      </c>
      <c r="C774" s="308" t="n">
        <f aca="false">IF(B774&lt;&gt;"",MONTH(B774),0)</f>
        <v>6</v>
      </c>
      <c r="D774" s="209" t="n">
        <v>542000</v>
      </c>
    </row>
    <row r="775" customFormat="false" ht="11.25" hidden="false" customHeight="false" outlineLevel="0" collapsed="false">
      <c r="A775" s="199" t="n">
        <v>36319</v>
      </c>
      <c r="B775" s="192" t="n">
        <v>36319</v>
      </c>
      <c r="C775" s="308" t="n">
        <f aca="false">IF(B775&lt;&gt;"",MONTH(B775),0)</f>
        <v>6</v>
      </c>
      <c r="D775" s="209" t="n">
        <v>536000</v>
      </c>
    </row>
    <row r="776" customFormat="false" ht="11.25" hidden="false" customHeight="false" outlineLevel="0" collapsed="false">
      <c r="A776" s="199" t="n">
        <v>36320</v>
      </c>
      <c r="B776" s="192" t="n">
        <v>36320</v>
      </c>
      <c r="C776" s="308" t="n">
        <f aca="false">IF(B776&lt;&gt;"",MONTH(B776),0)</f>
        <v>6</v>
      </c>
      <c r="D776" s="209" t="n">
        <v>539000</v>
      </c>
    </row>
    <row r="777" customFormat="false" ht="11.25" hidden="false" customHeight="false" outlineLevel="0" collapsed="false">
      <c r="A777" s="199" t="n">
        <v>36321</v>
      </c>
      <c r="B777" s="192" t="n">
        <v>36321</v>
      </c>
      <c r="C777" s="308" t="n">
        <f aca="false">IF(B777&lt;&gt;"",MONTH(B777),0)</f>
        <v>6</v>
      </c>
      <c r="D777" s="209" t="n">
        <v>538000</v>
      </c>
    </row>
    <row r="778" customFormat="false" ht="11.25" hidden="false" customHeight="false" outlineLevel="0" collapsed="false">
      <c r="A778" s="199" t="n">
        <v>36322</v>
      </c>
      <c r="B778" s="192" t="n">
        <v>36322</v>
      </c>
      <c r="C778" s="308" t="n">
        <f aca="false">IF(B778&lt;&gt;"",MONTH(B778),0)</f>
        <v>6</v>
      </c>
      <c r="D778" s="209" t="n">
        <v>529000</v>
      </c>
    </row>
    <row r="779" customFormat="false" ht="11.25" hidden="false" customHeight="false" outlineLevel="0" collapsed="false">
      <c r="A779" s="199" t="n">
        <v>36323</v>
      </c>
      <c r="B779" s="192" t="n">
        <v>36323</v>
      </c>
      <c r="C779" s="308" t="n">
        <f aca="false">IF(B779&lt;&gt;"",MONTH(B779),0)</f>
        <v>6</v>
      </c>
      <c r="D779" s="209" t="n">
        <v>538000</v>
      </c>
    </row>
    <row r="780" customFormat="false" ht="11.25" hidden="false" customHeight="false" outlineLevel="0" collapsed="false">
      <c r="A780" s="199" t="n">
        <v>36324</v>
      </c>
      <c r="B780" s="192" t="n">
        <v>36324</v>
      </c>
      <c r="C780" s="308" t="n">
        <f aca="false">IF(B780&lt;&gt;"",MONTH(B780),0)</f>
        <v>6</v>
      </c>
      <c r="D780" s="209" t="n">
        <v>541000</v>
      </c>
    </row>
    <row r="781" customFormat="false" ht="11.25" hidden="false" customHeight="false" outlineLevel="0" collapsed="false">
      <c r="A781" s="199" t="n">
        <v>36325</v>
      </c>
      <c r="B781" s="192" t="n">
        <v>36325</v>
      </c>
      <c r="C781" s="308" t="n">
        <f aca="false">IF(B781&lt;&gt;"",MONTH(B781),0)</f>
        <v>6</v>
      </c>
      <c r="D781" s="209" t="n">
        <v>545000</v>
      </c>
    </row>
    <row r="782" customFormat="false" ht="11.25" hidden="false" customHeight="false" outlineLevel="0" collapsed="false">
      <c r="A782" s="199" t="n">
        <v>36326</v>
      </c>
      <c r="B782" s="192" t="n">
        <v>36326</v>
      </c>
      <c r="C782" s="308" t="n">
        <f aca="false">IF(B782&lt;&gt;"",MONTH(B782),0)</f>
        <v>6</v>
      </c>
      <c r="D782" s="209" t="n">
        <v>513000</v>
      </c>
    </row>
    <row r="783" customFormat="false" ht="11.25" hidden="false" customHeight="false" outlineLevel="0" collapsed="false">
      <c r="A783" s="199" t="n">
        <v>36327</v>
      </c>
      <c r="B783" s="192" t="n">
        <v>36327</v>
      </c>
      <c r="C783" s="308" t="n">
        <f aca="false">IF(B783&lt;&gt;"",MONTH(B783),0)</f>
        <v>6</v>
      </c>
      <c r="D783" s="209" t="n">
        <v>496000</v>
      </c>
    </row>
    <row r="784" customFormat="false" ht="11.25" hidden="false" customHeight="false" outlineLevel="0" collapsed="false">
      <c r="A784" s="199" t="n">
        <v>36328</v>
      </c>
      <c r="B784" s="192" t="n">
        <v>36328</v>
      </c>
      <c r="C784" s="308" t="n">
        <f aca="false">IF(B784&lt;&gt;"",MONTH(B784),0)</f>
        <v>6</v>
      </c>
      <c r="D784" s="209" t="n">
        <v>510000</v>
      </c>
    </row>
    <row r="785" customFormat="false" ht="11.25" hidden="false" customHeight="false" outlineLevel="0" collapsed="false">
      <c r="A785" s="199" t="n">
        <v>36329</v>
      </c>
      <c r="B785" s="192" t="n">
        <v>36329</v>
      </c>
      <c r="C785" s="308" t="n">
        <f aca="false">IF(B785&lt;&gt;"",MONTH(B785),0)</f>
        <v>6</v>
      </c>
      <c r="D785" s="209" t="n">
        <v>518000</v>
      </c>
    </row>
    <row r="786" customFormat="false" ht="11.25" hidden="false" customHeight="false" outlineLevel="0" collapsed="false">
      <c r="A786" s="199" t="n">
        <v>36330</v>
      </c>
      <c r="B786" s="192" t="n">
        <v>36330</v>
      </c>
      <c r="C786" s="308" t="n">
        <f aca="false">IF(B786&lt;&gt;"",MONTH(B786),0)</f>
        <v>6</v>
      </c>
      <c r="D786" s="209" t="n">
        <v>514000</v>
      </c>
    </row>
    <row r="787" customFormat="false" ht="11.25" hidden="false" customHeight="false" outlineLevel="0" collapsed="false">
      <c r="A787" s="199" t="n">
        <v>36331</v>
      </c>
      <c r="B787" s="192" t="n">
        <v>36331</v>
      </c>
      <c r="C787" s="308" t="n">
        <f aca="false">IF(B787&lt;&gt;"",MONTH(B787),0)</f>
        <v>6</v>
      </c>
      <c r="D787" s="209" t="n">
        <v>534000</v>
      </c>
    </row>
    <row r="788" customFormat="false" ht="11.25" hidden="false" customHeight="false" outlineLevel="0" collapsed="false">
      <c r="A788" s="199" t="n">
        <v>36332</v>
      </c>
      <c r="B788" s="192" t="n">
        <v>36332</v>
      </c>
      <c r="C788" s="308" t="n">
        <f aca="false">IF(B788&lt;&gt;"",MONTH(B788),0)</f>
        <v>6</v>
      </c>
      <c r="D788" s="209" t="n">
        <v>536000</v>
      </c>
    </row>
    <row r="789" customFormat="false" ht="11.25" hidden="false" customHeight="false" outlineLevel="0" collapsed="false">
      <c r="A789" s="199" t="n">
        <v>36333</v>
      </c>
      <c r="B789" s="192" t="n">
        <v>36333</v>
      </c>
      <c r="C789" s="308" t="n">
        <f aca="false">IF(B789&lt;&gt;"",MONTH(B789),0)</f>
        <v>6</v>
      </c>
      <c r="D789" s="209" t="n">
        <v>542000</v>
      </c>
    </row>
    <row r="790" customFormat="false" ht="11.25" hidden="false" customHeight="false" outlineLevel="0" collapsed="false">
      <c r="A790" s="199" t="n">
        <v>36334</v>
      </c>
      <c r="B790" s="192" t="n">
        <v>36334</v>
      </c>
      <c r="C790" s="308" t="n">
        <f aca="false">IF(B790&lt;&gt;"",MONTH(B790),0)</f>
        <v>6</v>
      </c>
      <c r="D790" s="209" t="n">
        <v>540000</v>
      </c>
    </row>
    <row r="791" customFormat="false" ht="11.25" hidden="false" customHeight="false" outlineLevel="0" collapsed="false">
      <c r="A791" s="199" t="n">
        <v>36335</v>
      </c>
      <c r="B791" s="192" t="n">
        <v>36335</v>
      </c>
      <c r="C791" s="308" t="n">
        <f aca="false">IF(B791&lt;&gt;"",MONTH(B791),0)</f>
        <v>6</v>
      </c>
      <c r="D791" s="209" t="n">
        <v>536000</v>
      </c>
    </row>
    <row r="792" customFormat="false" ht="11.25" hidden="false" customHeight="false" outlineLevel="0" collapsed="false">
      <c r="A792" s="199" t="n">
        <v>36336</v>
      </c>
      <c r="B792" s="192" t="n">
        <v>36336</v>
      </c>
      <c r="C792" s="308" t="n">
        <f aca="false">IF(B792&lt;&gt;"",MONTH(B792),0)</f>
        <v>6</v>
      </c>
      <c r="D792" s="209" t="n">
        <v>512000</v>
      </c>
    </row>
    <row r="793" customFormat="false" ht="11.25" hidden="false" customHeight="false" outlineLevel="0" collapsed="false">
      <c r="A793" s="199" t="n">
        <v>36337</v>
      </c>
      <c r="B793" s="192" t="n">
        <v>36337</v>
      </c>
      <c r="C793" s="308" t="n">
        <f aca="false">IF(B793&lt;&gt;"",MONTH(B793),0)</f>
        <v>6</v>
      </c>
      <c r="D793" s="209" t="n">
        <v>537000</v>
      </c>
    </row>
    <row r="794" customFormat="false" ht="11.25" hidden="false" customHeight="false" outlineLevel="0" collapsed="false">
      <c r="A794" s="199" t="n">
        <v>36338</v>
      </c>
      <c r="B794" s="192" t="n">
        <v>36338</v>
      </c>
      <c r="C794" s="308" t="n">
        <f aca="false">IF(B794&lt;&gt;"",MONTH(B794),0)</f>
        <v>6</v>
      </c>
      <c r="D794" s="209" t="n">
        <v>523000</v>
      </c>
    </row>
    <row r="795" customFormat="false" ht="11.25" hidden="false" customHeight="false" outlineLevel="0" collapsed="false">
      <c r="A795" s="199" t="n">
        <v>36339</v>
      </c>
      <c r="B795" s="192" t="n">
        <v>36339</v>
      </c>
      <c r="C795" s="308" t="n">
        <f aca="false">IF(B795&lt;&gt;"",MONTH(B795),0)</f>
        <v>6</v>
      </c>
      <c r="D795" s="209" t="n">
        <v>537000</v>
      </c>
    </row>
    <row r="796" customFormat="false" ht="11.25" hidden="false" customHeight="false" outlineLevel="0" collapsed="false">
      <c r="A796" s="199" t="n">
        <v>36340</v>
      </c>
      <c r="B796" s="192" t="n">
        <v>36340</v>
      </c>
      <c r="C796" s="308" t="n">
        <f aca="false">IF(B796&lt;&gt;"",MONTH(B796),0)</f>
        <v>6</v>
      </c>
      <c r="D796" s="209" t="n">
        <v>517000</v>
      </c>
    </row>
    <row r="797" customFormat="false" ht="11.25" hidden="false" customHeight="false" outlineLevel="0" collapsed="false">
      <c r="A797" s="199" t="n">
        <v>36341</v>
      </c>
      <c r="B797" s="192" t="n">
        <v>36341</v>
      </c>
      <c r="C797" s="308" t="n">
        <f aca="false">IF(B797&lt;&gt;"",MONTH(B797),0)</f>
        <v>6</v>
      </c>
      <c r="D797" s="209" t="n">
        <v>505000</v>
      </c>
    </row>
    <row r="798" customFormat="false" ht="11.25" hidden="false" customHeight="false" outlineLevel="0" collapsed="false">
      <c r="A798" s="199" t="n">
        <v>36342</v>
      </c>
      <c r="B798" s="192" t="n">
        <v>36342</v>
      </c>
      <c r="C798" s="308" t="n">
        <f aca="false">IF(B798&lt;&gt;"",MONTH(B798),0)</f>
        <v>7</v>
      </c>
      <c r="D798" s="209" t="n">
        <v>536000</v>
      </c>
    </row>
    <row r="799" customFormat="false" ht="11.25" hidden="false" customHeight="false" outlineLevel="0" collapsed="false">
      <c r="A799" s="199" t="n">
        <v>36343</v>
      </c>
      <c r="B799" s="192" t="n">
        <v>36343</v>
      </c>
      <c r="C799" s="308" t="n">
        <f aca="false">IF(B799&lt;&gt;"",MONTH(B799),0)</f>
        <v>7</v>
      </c>
      <c r="D799" s="209" t="n">
        <v>533000</v>
      </c>
    </row>
    <row r="800" customFormat="false" ht="11.25" hidden="false" customHeight="false" outlineLevel="0" collapsed="false">
      <c r="A800" s="199" t="n">
        <v>36344</v>
      </c>
      <c r="B800" s="192" t="n">
        <v>36344</v>
      </c>
      <c r="C800" s="308" t="n">
        <f aca="false">IF(B800&lt;&gt;"",MONTH(B800),0)</f>
        <v>7</v>
      </c>
      <c r="D800" s="209" t="n">
        <v>534000</v>
      </c>
    </row>
    <row r="801" customFormat="false" ht="11.25" hidden="false" customHeight="false" outlineLevel="0" collapsed="false">
      <c r="A801" s="199" t="n">
        <v>36345</v>
      </c>
      <c r="B801" s="192" t="n">
        <v>36345</v>
      </c>
      <c r="C801" s="308" t="n">
        <f aca="false">IF(B801&lt;&gt;"",MONTH(B801),0)</f>
        <v>7</v>
      </c>
      <c r="D801" s="209" t="n">
        <v>541000</v>
      </c>
    </row>
    <row r="802" customFormat="false" ht="11.25" hidden="false" customHeight="false" outlineLevel="0" collapsed="false">
      <c r="A802" s="199" t="n">
        <v>36346</v>
      </c>
      <c r="B802" s="192" t="n">
        <v>36346</v>
      </c>
      <c r="C802" s="308" t="n">
        <f aca="false">IF(B802&lt;&gt;"",MONTH(B802),0)</f>
        <v>7</v>
      </c>
      <c r="D802" s="209" t="n">
        <v>538000</v>
      </c>
    </row>
    <row r="803" customFormat="false" ht="11.25" hidden="false" customHeight="false" outlineLevel="0" collapsed="false">
      <c r="A803" s="199" t="n">
        <v>36347</v>
      </c>
      <c r="B803" s="192" t="n">
        <v>36347</v>
      </c>
      <c r="C803" s="308" t="n">
        <f aca="false">IF(B803&lt;&gt;"",MONTH(B803),0)</f>
        <v>7</v>
      </c>
      <c r="D803" s="209" t="n">
        <v>534000</v>
      </c>
    </row>
    <row r="804" customFormat="false" ht="11.25" hidden="false" customHeight="false" outlineLevel="0" collapsed="false">
      <c r="A804" s="199" t="n">
        <v>36348</v>
      </c>
      <c r="B804" s="192" t="n">
        <v>36348</v>
      </c>
      <c r="C804" s="308" t="n">
        <f aca="false">IF(B804&lt;&gt;"",MONTH(B804),0)</f>
        <v>7</v>
      </c>
      <c r="D804" s="209" t="n">
        <v>514000</v>
      </c>
    </row>
    <row r="805" customFormat="false" ht="11.25" hidden="false" customHeight="false" outlineLevel="0" collapsed="false">
      <c r="A805" s="199" t="n">
        <v>36349</v>
      </c>
      <c r="B805" s="192" t="n">
        <v>36349</v>
      </c>
      <c r="C805" s="308" t="n">
        <f aca="false">IF(B805&lt;&gt;"",MONTH(B805),0)</f>
        <v>7</v>
      </c>
      <c r="D805" s="209" t="n">
        <v>536000</v>
      </c>
    </row>
    <row r="806" customFormat="false" ht="11.25" hidden="false" customHeight="false" outlineLevel="0" collapsed="false">
      <c r="A806" s="199" t="n">
        <v>36350</v>
      </c>
      <c r="B806" s="192" t="n">
        <v>36350</v>
      </c>
      <c r="C806" s="308" t="n">
        <f aca="false">IF(B806&lt;&gt;"",MONTH(B806),0)</f>
        <v>7</v>
      </c>
      <c r="D806" s="209" t="n">
        <v>539000</v>
      </c>
    </row>
    <row r="807" customFormat="false" ht="11.25" hidden="false" customHeight="false" outlineLevel="0" collapsed="false">
      <c r="A807" s="199" t="n">
        <v>36351</v>
      </c>
      <c r="B807" s="192" t="n">
        <v>36351</v>
      </c>
      <c r="C807" s="308" t="n">
        <f aca="false">IF(B807&lt;&gt;"",MONTH(B807),0)</f>
        <v>7</v>
      </c>
      <c r="D807" s="209" t="n">
        <v>540000</v>
      </c>
    </row>
    <row r="808" customFormat="false" ht="11.25" hidden="false" customHeight="false" outlineLevel="0" collapsed="false">
      <c r="A808" s="199" t="n">
        <v>36352</v>
      </c>
      <c r="B808" s="192" t="n">
        <v>36352</v>
      </c>
      <c r="C808" s="308" t="n">
        <f aca="false">IF(B808&lt;&gt;"",MONTH(B808),0)</f>
        <v>7</v>
      </c>
      <c r="D808" s="209" t="n">
        <v>529000</v>
      </c>
    </row>
    <row r="809" customFormat="false" ht="11.25" hidden="false" customHeight="false" outlineLevel="0" collapsed="false">
      <c r="A809" s="199" t="n">
        <v>36353</v>
      </c>
      <c r="B809" s="192" t="n">
        <v>36353</v>
      </c>
      <c r="C809" s="308" t="n">
        <f aca="false">IF(B809&lt;&gt;"",MONTH(B809),0)</f>
        <v>7</v>
      </c>
      <c r="D809" s="209" t="n">
        <v>529000</v>
      </c>
    </row>
    <row r="810" customFormat="false" ht="11.25" hidden="false" customHeight="false" outlineLevel="0" collapsed="false">
      <c r="A810" s="199" t="n">
        <v>36354</v>
      </c>
      <c r="B810" s="192" t="n">
        <v>36354</v>
      </c>
      <c r="C810" s="308" t="n">
        <f aca="false">IF(B810&lt;&gt;"",MONTH(B810),0)</f>
        <v>7</v>
      </c>
      <c r="D810" s="209" t="n">
        <v>538000</v>
      </c>
    </row>
    <row r="811" customFormat="false" ht="11.25" hidden="false" customHeight="false" outlineLevel="0" collapsed="false">
      <c r="A811" s="199" t="n">
        <v>36355</v>
      </c>
      <c r="B811" s="192" t="n">
        <v>36355</v>
      </c>
      <c r="C811" s="308" t="n">
        <f aca="false">IF(B811&lt;&gt;"",MONTH(B811),0)</f>
        <v>7</v>
      </c>
      <c r="D811" s="209" t="n">
        <v>509000</v>
      </c>
    </row>
    <row r="812" customFormat="false" ht="11.25" hidden="false" customHeight="false" outlineLevel="0" collapsed="false">
      <c r="A812" s="199" t="n">
        <v>36356</v>
      </c>
      <c r="B812" s="192" t="n">
        <v>36356</v>
      </c>
      <c r="C812" s="308" t="n">
        <f aca="false">IF(B812&lt;&gt;"",MONTH(B812),0)</f>
        <v>7</v>
      </c>
      <c r="D812" s="209" t="n">
        <v>541000</v>
      </c>
    </row>
    <row r="813" customFormat="false" ht="11.25" hidden="false" customHeight="false" outlineLevel="0" collapsed="false">
      <c r="A813" s="199" t="n">
        <v>36357</v>
      </c>
      <c r="B813" s="192" t="n">
        <v>36357</v>
      </c>
      <c r="C813" s="308" t="n">
        <f aca="false">IF(B813&lt;&gt;"",MONTH(B813),0)</f>
        <v>7</v>
      </c>
      <c r="D813" s="209" t="n">
        <v>520000</v>
      </c>
    </row>
    <row r="814" customFormat="false" ht="11.25" hidden="false" customHeight="false" outlineLevel="0" collapsed="false">
      <c r="A814" s="199" t="n">
        <v>36358</v>
      </c>
      <c r="B814" s="192" t="n">
        <v>36358</v>
      </c>
      <c r="C814" s="308" t="n">
        <f aca="false">IF(B814&lt;&gt;"",MONTH(B814),0)</f>
        <v>7</v>
      </c>
      <c r="D814" s="209" t="n">
        <v>450000</v>
      </c>
    </row>
    <row r="815" customFormat="false" ht="11.25" hidden="false" customHeight="false" outlineLevel="0" collapsed="false">
      <c r="A815" s="199" t="n">
        <v>36359</v>
      </c>
      <c r="B815" s="192" t="n">
        <v>36359</v>
      </c>
      <c r="C815" s="308" t="n">
        <f aca="false">IF(B815&lt;&gt;"",MONTH(B815),0)</f>
        <v>7</v>
      </c>
      <c r="D815" s="209" t="n">
        <v>490000</v>
      </c>
    </row>
    <row r="816" customFormat="false" ht="11.25" hidden="false" customHeight="false" outlineLevel="0" collapsed="false">
      <c r="A816" s="199" t="n">
        <v>36360</v>
      </c>
      <c r="B816" s="192" t="n">
        <v>36360</v>
      </c>
      <c r="C816" s="308" t="n">
        <f aca="false">IF(B816&lt;&gt;"",MONTH(B816),0)</f>
        <v>7</v>
      </c>
      <c r="D816" s="209" t="n">
        <v>527000</v>
      </c>
    </row>
    <row r="817" customFormat="false" ht="11.25" hidden="false" customHeight="false" outlineLevel="0" collapsed="false">
      <c r="A817" s="199" t="n">
        <v>36361</v>
      </c>
      <c r="B817" s="192" t="n">
        <v>36361</v>
      </c>
      <c r="C817" s="308" t="n">
        <f aca="false">IF(B817&lt;&gt;"",MONTH(B817),0)</f>
        <v>7</v>
      </c>
      <c r="D817" s="209" t="n">
        <v>528000</v>
      </c>
    </row>
    <row r="818" customFormat="false" ht="11.25" hidden="false" customHeight="false" outlineLevel="0" collapsed="false">
      <c r="A818" s="199" t="n">
        <v>36362</v>
      </c>
      <c r="B818" s="192" t="n">
        <v>36362</v>
      </c>
      <c r="C818" s="308" t="n">
        <f aca="false">IF(B818&lt;&gt;"",MONTH(B818),0)</f>
        <v>7</v>
      </c>
      <c r="D818" s="209" t="n">
        <v>538000</v>
      </c>
    </row>
    <row r="819" customFormat="false" ht="11.25" hidden="false" customHeight="false" outlineLevel="0" collapsed="false">
      <c r="A819" s="199" t="n">
        <v>36363</v>
      </c>
      <c r="B819" s="192" t="n">
        <v>36363</v>
      </c>
      <c r="C819" s="308" t="n">
        <f aca="false">IF(B819&lt;&gt;"",MONTH(B819),0)</f>
        <v>7</v>
      </c>
      <c r="D819" s="209" t="n">
        <v>539000</v>
      </c>
    </row>
    <row r="820" customFormat="false" ht="11.25" hidden="false" customHeight="false" outlineLevel="0" collapsed="false">
      <c r="A820" s="199" t="n">
        <v>36364</v>
      </c>
      <c r="B820" s="192" t="n">
        <v>36364</v>
      </c>
      <c r="C820" s="308" t="n">
        <f aca="false">IF(B820&lt;&gt;"",MONTH(B820),0)</f>
        <v>7</v>
      </c>
      <c r="D820" s="209" t="n">
        <v>542000</v>
      </c>
    </row>
    <row r="821" customFormat="false" ht="11.25" hidden="false" customHeight="false" outlineLevel="0" collapsed="false">
      <c r="A821" s="199" t="n">
        <v>36365</v>
      </c>
      <c r="B821" s="192" t="n">
        <v>36365</v>
      </c>
      <c r="C821" s="308" t="n">
        <f aca="false">IF(B821&lt;&gt;"",MONTH(B821),0)</f>
        <v>7</v>
      </c>
      <c r="D821" s="209" t="n">
        <v>486000</v>
      </c>
    </row>
    <row r="822" customFormat="false" ht="11.25" hidden="false" customHeight="false" outlineLevel="0" collapsed="false">
      <c r="A822" s="199" t="n">
        <v>36366</v>
      </c>
      <c r="B822" s="192" t="n">
        <v>36366</v>
      </c>
      <c r="C822" s="308" t="n">
        <f aca="false">IF(B822&lt;&gt;"",MONTH(B822),0)</f>
        <v>7</v>
      </c>
      <c r="D822" s="209" t="n">
        <v>471000</v>
      </c>
    </row>
    <row r="823" customFormat="false" ht="11.25" hidden="false" customHeight="false" outlineLevel="0" collapsed="false">
      <c r="A823" s="199" t="n">
        <v>36367</v>
      </c>
      <c r="B823" s="192" t="n">
        <v>36367</v>
      </c>
      <c r="C823" s="308" t="n">
        <f aca="false">IF(B823&lt;&gt;"",MONTH(B823),0)</f>
        <v>7</v>
      </c>
      <c r="D823" s="209" t="n">
        <v>497000</v>
      </c>
    </row>
    <row r="824" customFormat="false" ht="11.25" hidden="false" customHeight="false" outlineLevel="0" collapsed="false">
      <c r="A824" s="199" t="n">
        <v>36368</v>
      </c>
      <c r="B824" s="192" t="n">
        <v>36368</v>
      </c>
      <c r="C824" s="308" t="n">
        <f aca="false">IF(B824&lt;&gt;"",MONTH(B824),0)</f>
        <v>7</v>
      </c>
      <c r="D824" s="209" t="n">
        <v>519000</v>
      </c>
    </row>
    <row r="825" customFormat="false" ht="11.25" hidden="false" customHeight="false" outlineLevel="0" collapsed="false">
      <c r="A825" s="199" t="n">
        <v>36369</v>
      </c>
      <c r="B825" s="192" t="n">
        <v>36369</v>
      </c>
      <c r="C825" s="308" t="n">
        <f aca="false">IF(B825&lt;&gt;"",MONTH(B825),0)</f>
        <v>7</v>
      </c>
      <c r="D825" s="209" t="n">
        <v>532000</v>
      </c>
    </row>
    <row r="826" customFormat="false" ht="11.25" hidden="false" customHeight="false" outlineLevel="0" collapsed="false">
      <c r="A826" s="199" t="n">
        <v>36370</v>
      </c>
      <c r="B826" s="192" t="n">
        <v>36370</v>
      </c>
      <c r="C826" s="308" t="n">
        <f aca="false">IF(B826&lt;&gt;"",MONTH(B826),0)</f>
        <v>7</v>
      </c>
      <c r="D826" s="209" t="n">
        <v>526000</v>
      </c>
    </row>
    <row r="827" customFormat="false" ht="11.25" hidden="false" customHeight="false" outlineLevel="0" collapsed="false">
      <c r="A827" s="199" t="n">
        <v>36371</v>
      </c>
      <c r="B827" s="192" t="n">
        <v>36371</v>
      </c>
      <c r="C827" s="308" t="n">
        <f aca="false">IF(B827&lt;&gt;"",MONTH(B827),0)</f>
        <v>7</v>
      </c>
      <c r="D827" s="209" t="n">
        <v>525000</v>
      </c>
    </row>
    <row r="828" customFormat="false" ht="11.25" hidden="false" customHeight="false" outlineLevel="0" collapsed="false">
      <c r="A828" s="199" t="n">
        <v>36372</v>
      </c>
      <c r="B828" s="192" t="n">
        <v>36372</v>
      </c>
      <c r="C828" s="308" t="n">
        <f aca="false">IF(B828&lt;&gt;"",MONTH(B828),0)</f>
        <v>7</v>
      </c>
      <c r="D828" s="209" t="n">
        <v>534000</v>
      </c>
    </row>
    <row r="829" customFormat="false" ht="11.25" hidden="false" customHeight="false" outlineLevel="0" collapsed="false">
      <c r="A829" s="199" t="n">
        <v>36373</v>
      </c>
      <c r="B829" s="192" t="n">
        <v>36373</v>
      </c>
      <c r="C829" s="308" t="n">
        <f aca="false">IF(B829&lt;&gt;"",MONTH(B829),0)</f>
        <v>8</v>
      </c>
      <c r="D829" s="209" t="n">
        <v>533000</v>
      </c>
    </row>
    <row r="830" customFormat="false" ht="11.25" hidden="false" customHeight="false" outlineLevel="0" collapsed="false">
      <c r="A830" s="199" t="n">
        <v>36374</v>
      </c>
      <c r="B830" s="192" t="n">
        <v>36374</v>
      </c>
      <c r="C830" s="308" t="n">
        <f aca="false">IF(B830&lt;&gt;"",MONTH(B830),0)</f>
        <v>8</v>
      </c>
      <c r="D830" s="209" t="n">
        <v>535000</v>
      </c>
    </row>
    <row r="831" customFormat="false" ht="11.25" hidden="false" customHeight="false" outlineLevel="0" collapsed="false">
      <c r="A831" s="199" t="n">
        <v>36375</v>
      </c>
      <c r="B831" s="192" t="n">
        <v>36375</v>
      </c>
      <c r="C831" s="308" t="n">
        <f aca="false">IF(B831&lt;&gt;"",MONTH(B831),0)</f>
        <v>8</v>
      </c>
      <c r="D831" s="209" t="n">
        <v>532000</v>
      </c>
    </row>
    <row r="832" customFormat="false" ht="11.25" hidden="false" customHeight="false" outlineLevel="0" collapsed="false">
      <c r="A832" s="199" t="n">
        <v>36376</v>
      </c>
      <c r="B832" s="192" t="n">
        <v>36376</v>
      </c>
      <c r="C832" s="308" t="n">
        <f aca="false">IF(B832&lt;&gt;"",MONTH(B832),0)</f>
        <v>8</v>
      </c>
      <c r="D832" s="209" t="n">
        <v>532000</v>
      </c>
    </row>
    <row r="833" customFormat="false" ht="11.25" hidden="false" customHeight="false" outlineLevel="0" collapsed="false">
      <c r="A833" s="199" t="n">
        <v>36377</v>
      </c>
      <c r="B833" s="192" t="n">
        <v>36377</v>
      </c>
      <c r="C833" s="308" t="n">
        <f aca="false">IF(B833&lt;&gt;"",MONTH(B833),0)</f>
        <v>8</v>
      </c>
      <c r="D833" s="209" t="n">
        <v>516000</v>
      </c>
    </row>
    <row r="834" customFormat="false" ht="11.25" hidden="false" customHeight="false" outlineLevel="0" collapsed="false">
      <c r="A834" s="199" t="n">
        <v>36378</v>
      </c>
      <c r="B834" s="192" t="n">
        <v>36378</v>
      </c>
      <c r="C834" s="308" t="n">
        <f aca="false">IF(B834&lt;&gt;"",MONTH(B834),0)</f>
        <v>8</v>
      </c>
      <c r="D834" s="209" t="n">
        <v>512000</v>
      </c>
    </row>
    <row r="835" customFormat="false" ht="11.25" hidden="false" customHeight="false" outlineLevel="0" collapsed="false">
      <c r="A835" s="199" t="n">
        <v>36379</v>
      </c>
      <c r="B835" s="192" t="n">
        <v>36379</v>
      </c>
      <c r="C835" s="308" t="n">
        <f aca="false">IF(B835&lt;&gt;"",MONTH(B835),0)</f>
        <v>8</v>
      </c>
      <c r="D835" s="209" t="n">
        <v>515000</v>
      </c>
    </row>
    <row r="836" customFormat="false" ht="11.25" hidden="false" customHeight="false" outlineLevel="0" collapsed="false">
      <c r="A836" s="199" t="n">
        <v>36380</v>
      </c>
      <c r="B836" s="192" t="n">
        <v>36380</v>
      </c>
      <c r="C836" s="308" t="n">
        <f aca="false">IF(B836&lt;&gt;"",MONTH(B836),0)</f>
        <v>8</v>
      </c>
      <c r="D836" s="209" t="n">
        <v>512000</v>
      </c>
    </row>
    <row r="837" customFormat="false" ht="11.25" hidden="false" customHeight="false" outlineLevel="0" collapsed="false">
      <c r="A837" s="199" t="n">
        <v>36381</v>
      </c>
      <c r="B837" s="192" t="n">
        <v>36381</v>
      </c>
      <c r="C837" s="308" t="n">
        <f aca="false">IF(B837&lt;&gt;"",MONTH(B837),0)</f>
        <v>8</v>
      </c>
      <c r="D837" s="209" t="n">
        <v>498000</v>
      </c>
    </row>
    <row r="838" customFormat="false" ht="11.25" hidden="false" customHeight="false" outlineLevel="0" collapsed="false">
      <c r="A838" s="199" t="n">
        <v>36382</v>
      </c>
      <c r="B838" s="192" t="n">
        <v>36382</v>
      </c>
      <c r="C838" s="308" t="n">
        <f aca="false">IF(B838&lt;&gt;"",MONTH(B838),0)</f>
        <v>8</v>
      </c>
      <c r="D838" s="209" t="n">
        <v>475000</v>
      </c>
    </row>
    <row r="839" customFormat="false" ht="11.25" hidden="false" customHeight="false" outlineLevel="0" collapsed="false">
      <c r="A839" s="199" t="n">
        <v>36383</v>
      </c>
      <c r="B839" s="192" t="n">
        <v>36383</v>
      </c>
      <c r="C839" s="308" t="n">
        <f aca="false">IF(B839&lt;&gt;"",MONTH(B839),0)</f>
        <v>8</v>
      </c>
      <c r="D839" s="209" t="n">
        <v>502000</v>
      </c>
    </row>
    <row r="840" customFormat="false" ht="11.25" hidden="false" customHeight="false" outlineLevel="0" collapsed="false">
      <c r="A840" s="199" t="n">
        <v>36384</v>
      </c>
      <c r="B840" s="192" t="n">
        <v>36384</v>
      </c>
      <c r="C840" s="308" t="n">
        <f aca="false">IF(B840&lt;&gt;"",MONTH(B840),0)</f>
        <v>8</v>
      </c>
      <c r="D840" s="209" t="n">
        <v>504000</v>
      </c>
    </row>
    <row r="841" customFormat="false" ht="11.25" hidden="false" customHeight="false" outlineLevel="0" collapsed="false">
      <c r="A841" s="199" t="n">
        <v>36385</v>
      </c>
      <c r="B841" s="192" t="n">
        <v>36385</v>
      </c>
      <c r="C841" s="308" t="n">
        <f aca="false">IF(B841&lt;&gt;"",MONTH(B841),0)</f>
        <v>8</v>
      </c>
      <c r="D841" s="209" t="n">
        <v>509000</v>
      </c>
    </row>
    <row r="842" customFormat="false" ht="11.25" hidden="false" customHeight="false" outlineLevel="0" collapsed="false">
      <c r="A842" s="199" t="n">
        <v>36386</v>
      </c>
      <c r="B842" s="192" t="n">
        <v>36386</v>
      </c>
      <c r="C842" s="308" t="n">
        <f aca="false">IF(B842&lt;&gt;"",MONTH(B842),0)</f>
        <v>8</v>
      </c>
      <c r="D842" s="209" t="n">
        <v>515000</v>
      </c>
    </row>
    <row r="843" customFormat="false" ht="11.25" hidden="false" customHeight="false" outlineLevel="0" collapsed="false">
      <c r="A843" s="199" t="n">
        <v>36387</v>
      </c>
      <c r="B843" s="192" t="n">
        <v>36387</v>
      </c>
      <c r="C843" s="308" t="n">
        <f aca="false">IF(B843&lt;&gt;"",MONTH(B843),0)</f>
        <v>8</v>
      </c>
      <c r="D843" s="209" t="n">
        <v>513000</v>
      </c>
    </row>
    <row r="844" customFormat="false" ht="11.25" hidden="false" customHeight="false" outlineLevel="0" collapsed="false">
      <c r="A844" s="199" t="n">
        <v>36388</v>
      </c>
      <c r="B844" s="192" t="n">
        <v>36388</v>
      </c>
      <c r="C844" s="308" t="n">
        <f aca="false">IF(B844&lt;&gt;"",MONTH(B844),0)</f>
        <v>8</v>
      </c>
      <c r="D844" s="209" t="n">
        <v>512000</v>
      </c>
    </row>
    <row r="845" customFormat="false" ht="11.25" hidden="false" customHeight="false" outlineLevel="0" collapsed="false">
      <c r="A845" s="199" t="n">
        <v>36389</v>
      </c>
      <c r="B845" s="192" t="n">
        <v>36389</v>
      </c>
      <c r="C845" s="308" t="n">
        <f aca="false">IF(B845&lt;&gt;"",MONTH(B845),0)</f>
        <v>8</v>
      </c>
      <c r="D845" s="209" t="n">
        <v>510000</v>
      </c>
    </row>
    <row r="846" customFormat="false" ht="11.25" hidden="false" customHeight="false" outlineLevel="0" collapsed="false">
      <c r="A846" s="199" t="n">
        <v>36390</v>
      </c>
      <c r="B846" s="192" t="n">
        <v>36390</v>
      </c>
      <c r="C846" s="308" t="n">
        <f aca="false">IF(B846&lt;&gt;"",MONTH(B846),0)</f>
        <v>8</v>
      </c>
      <c r="D846" s="209" t="n">
        <v>501000</v>
      </c>
    </row>
    <row r="847" customFormat="false" ht="11.25" hidden="false" customHeight="false" outlineLevel="0" collapsed="false">
      <c r="A847" s="199" t="n">
        <v>36391</v>
      </c>
      <c r="B847" s="192" t="n">
        <v>36391</v>
      </c>
      <c r="C847" s="308" t="n">
        <f aca="false">IF(B847&lt;&gt;"",MONTH(B847),0)</f>
        <v>8</v>
      </c>
      <c r="D847" s="209" t="n">
        <v>494000</v>
      </c>
    </row>
    <row r="848" customFormat="false" ht="11.25" hidden="false" customHeight="false" outlineLevel="0" collapsed="false">
      <c r="A848" s="199" t="n">
        <v>36392</v>
      </c>
      <c r="B848" s="192" t="n">
        <v>36392</v>
      </c>
      <c r="C848" s="308" t="n">
        <f aca="false">IF(B848&lt;&gt;"",MONTH(B848),0)</f>
        <v>8</v>
      </c>
      <c r="D848" s="209" t="n">
        <v>530000</v>
      </c>
    </row>
    <row r="849" customFormat="false" ht="11.25" hidden="false" customHeight="false" outlineLevel="0" collapsed="false">
      <c r="A849" s="199" t="n">
        <v>36393</v>
      </c>
      <c r="B849" s="192" t="n">
        <v>36393</v>
      </c>
      <c r="C849" s="308" t="n">
        <f aca="false">IF(B849&lt;&gt;"",MONTH(B849),0)</f>
        <v>8</v>
      </c>
      <c r="D849" s="209" t="n">
        <v>532000</v>
      </c>
    </row>
    <row r="850" customFormat="false" ht="11.25" hidden="false" customHeight="false" outlineLevel="0" collapsed="false">
      <c r="A850" s="199" t="n">
        <v>36394</v>
      </c>
      <c r="B850" s="192" t="n">
        <v>36394</v>
      </c>
      <c r="C850" s="308" t="n">
        <f aca="false">IF(B850&lt;&gt;"",MONTH(B850),0)</f>
        <v>8</v>
      </c>
      <c r="D850" s="209" t="n">
        <v>530000</v>
      </c>
    </row>
    <row r="851" customFormat="false" ht="11.25" hidden="false" customHeight="false" outlineLevel="0" collapsed="false">
      <c r="A851" s="199" t="n">
        <v>36395</v>
      </c>
      <c r="B851" s="192" t="n">
        <v>36395</v>
      </c>
      <c r="C851" s="308" t="n">
        <f aca="false">IF(B851&lt;&gt;"",MONTH(B851),0)</f>
        <v>8</v>
      </c>
      <c r="D851" s="209" t="n">
        <v>530000</v>
      </c>
    </row>
    <row r="852" customFormat="false" ht="11.25" hidden="false" customHeight="false" outlineLevel="0" collapsed="false">
      <c r="A852" s="199" t="n">
        <v>36396</v>
      </c>
      <c r="B852" s="192" t="n">
        <v>36396</v>
      </c>
      <c r="C852" s="308" t="n">
        <f aca="false">IF(B852&lt;&gt;"",MONTH(B852),0)</f>
        <v>8</v>
      </c>
      <c r="D852" s="205" t="n">
        <f aca="false">VLOOKUP($B852,data!$A$6:$M$15000,3)</f>
        <v>530000</v>
      </c>
    </row>
    <row r="853" customFormat="false" ht="11.25" hidden="false" customHeight="false" outlineLevel="0" collapsed="false">
      <c r="A853" s="199" t="n">
        <v>36397</v>
      </c>
      <c r="B853" s="192" t="n">
        <v>36397</v>
      </c>
      <c r="C853" s="308" t="n">
        <f aca="false">IF(B853&lt;&gt;"",MONTH(B853),0)</f>
        <v>8</v>
      </c>
      <c r="D853" s="205" t="n">
        <f aca="false">VLOOKUP($B853,data!$A$6:$M$15000,3)</f>
        <v>519000</v>
      </c>
    </row>
    <row r="854" customFormat="false" ht="11.25" hidden="false" customHeight="false" outlineLevel="0" collapsed="false">
      <c r="A854" s="199" t="n">
        <v>36398</v>
      </c>
      <c r="B854" s="192" t="n">
        <v>36398</v>
      </c>
      <c r="C854" s="308" t="n">
        <f aca="false">IF(B854&lt;&gt;"",MONTH(B854),0)</f>
        <v>8</v>
      </c>
      <c r="D854" s="205" t="n">
        <f aca="false">VLOOKUP($B854,data!$A$6:$M$15000,3)</f>
        <v>505000</v>
      </c>
    </row>
    <row r="855" customFormat="false" ht="11.25" hidden="false" customHeight="false" outlineLevel="0" collapsed="false">
      <c r="A855" s="199" t="n">
        <v>36399</v>
      </c>
      <c r="B855" s="192" t="n">
        <v>36399</v>
      </c>
      <c r="C855" s="308" t="n">
        <f aca="false">IF(B855&lt;&gt;"",MONTH(B855),0)</f>
        <v>8</v>
      </c>
      <c r="D855" s="205" t="n">
        <f aca="false">VLOOKUP($B855,data!$A$6:$M$15000,3)</f>
        <v>521000</v>
      </c>
    </row>
    <row r="856" customFormat="false" ht="11.25" hidden="false" customHeight="false" outlineLevel="0" collapsed="false">
      <c r="A856" s="199" t="n">
        <v>36400</v>
      </c>
      <c r="B856" s="192" t="n">
        <v>36400</v>
      </c>
      <c r="C856" s="308" t="n">
        <f aca="false">IF(B856&lt;&gt;"",MONTH(B856),0)</f>
        <v>8</v>
      </c>
      <c r="D856" s="205" t="n">
        <f aca="false">VLOOKUP($B856,data!$A$6:$M$15000,3)</f>
        <v>526000</v>
      </c>
    </row>
    <row r="857" customFormat="false" ht="11.25" hidden="false" customHeight="false" outlineLevel="0" collapsed="false">
      <c r="A857" s="199" t="n">
        <v>36401</v>
      </c>
      <c r="B857" s="192" t="n">
        <v>36401</v>
      </c>
      <c r="C857" s="308" t="n">
        <f aca="false">IF(B857&lt;&gt;"",MONTH(B857),0)</f>
        <v>8</v>
      </c>
      <c r="D857" s="205" t="n">
        <f aca="false">VLOOKUP($B857,data!$A$6:$M$15000,3)</f>
        <v>531000</v>
      </c>
    </row>
    <row r="858" customFormat="false" ht="11.25" hidden="false" customHeight="false" outlineLevel="0" collapsed="false">
      <c r="A858" s="199" t="n">
        <v>36402</v>
      </c>
      <c r="B858" s="192" t="n">
        <v>36402</v>
      </c>
      <c r="C858" s="308" t="n">
        <f aca="false">IF(B858&lt;&gt;"",MONTH(B858),0)</f>
        <v>8</v>
      </c>
      <c r="D858" s="205" t="n">
        <f aca="false">VLOOKUP($B858,data!$A$6:$M$15000,3)</f>
        <v>476000</v>
      </c>
    </row>
    <row r="859" customFormat="false" ht="11.25" hidden="false" customHeight="false" outlineLevel="0" collapsed="false">
      <c r="A859" s="199" t="n">
        <v>36403</v>
      </c>
      <c r="B859" s="192" t="n">
        <v>36403</v>
      </c>
      <c r="C859" s="308" t="n">
        <f aca="false">IF(B859&lt;&gt;"",MONTH(B859),0)</f>
        <v>8</v>
      </c>
      <c r="D859" s="205" t="n">
        <f aca="false">VLOOKUP($B859,data!$A$6:$M$15000,3)</f>
        <v>529000</v>
      </c>
    </row>
    <row r="860" customFormat="false" ht="11.25" hidden="false" customHeight="false" outlineLevel="0" collapsed="false">
      <c r="A860" s="199" t="n">
        <v>36404</v>
      </c>
      <c r="B860" s="192" t="n">
        <v>36404</v>
      </c>
      <c r="C860" s="308" t="n">
        <f aca="false">IF(B860&lt;&gt;"",MONTH(B860),0)</f>
        <v>9</v>
      </c>
      <c r="D860" s="205" t="n">
        <f aca="false">VLOOKUP($B860,data!$A$6:$M$15000,3)</f>
        <v>527000</v>
      </c>
    </row>
    <row r="861" customFormat="false" ht="11.25" hidden="false" customHeight="false" outlineLevel="0" collapsed="false">
      <c r="A861" s="199" t="n">
        <v>36405</v>
      </c>
      <c r="B861" s="192" t="n">
        <v>36405</v>
      </c>
      <c r="C861" s="308" t="n">
        <f aca="false">IF(B861&lt;&gt;"",MONTH(B861),0)</f>
        <v>9</v>
      </c>
      <c r="D861" s="205" t="n">
        <f aca="false">VLOOKUP($B861,data!$A$6:$M$15000,3)</f>
        <v>526000</v>
      </c>
    </row>
    <row r="862" customFormat="false" ht="11.25" hidden="false" customHeight="false" outlineLevel="0" collapsed="false">
      <c r="A862" s="199" t="n">
        <v>36406</v>
      </c>
      <c r="B862" s="192" t="n">
        <v>36406</v>
      </c>
      <c r="C862" s="308" t="n">
        <f aca="false">IF(B862&lt;&gt;"",MONTH(B862),0)</f>
        <v>9</v>
      </c>
      <c r="D862" s="205" t="n">
        <f aca="false">VLOOKUP($B862,data!$A$6:$M$15000,3)</f>
        <v>530000</v>
      </c>
    </row>
    <row r="863" customFormat="false" ht="11.25" hidden="false" customHeight="false" outlineLevel="0" collapsed="false">
      <c r="A863" s="199" t="n">
        <v>36407</v>
      </c>
      <c r="B863" s="192" t="n">
        <v>36407</v>
      </c>
      <c r="C863" s="308" t="n">
        <f aca="false">IF(B863&lt;&gt;"",MONTH(B863),0)</f>
        <v>9</v>
      </c>
      <c r="D863" s="205" t="n">
        <f aca="false">VLOOKUP($B863,data!$A$6:$M$15000,3)</f>
        <v>530000</v>
      </c>
    </row>
    <row r="864" customFormat="false" ht="11.25" hidden="false" customHeight="false" outlineLevel="0" collapsed="false">
      <c r="A864" s="199" t="n">
        <v>36408</v>
      </c>
      <c r="B864" s="192" t="n">
        <v>36408</v>
      </c>
      <c r="C864" s="308" t="n">
        <f aca="false">IF(B864&lt;&gt;"",MONTH(B864),0)</f>
        <v>9</v>
      </c>
      <c r="D864" s="205" t="n">
        <f aca="false">VLOOKUP($B864,data!$A$6:$M$15000,3)</f>
        <v>477000</v>
      </c>
    </row>
    <row r="865" customFormat="false" ht="11.25" hidden="false" customHeight="false" outlineLevel="0" collapsed="false">
      <c r="A865" s="199" t="n">
        <v>36409</v>
      </c>
      <c r="B865" s="192" t="n">
        <v>36409</v>
      </c>
      <c r="C865" s="308" t="n">
        <f aca="false">IF(B865&lt;&gt;"",MONTH(B865),0)</f>
        <v>9</v>
      </c>
      <c r="D865" s="205" t="n">
        <f aca="false">VLOOKUP($B865,data!$A$6:$M$15000,3)</f>
        <v>480000</v>
      </c>
    </row>
    <row r="866" customFormat="false" ht="11.25" hidden="false" customHeight="false" outlineLevel="0" collapsed="false">
      <c r="A866" s="199" t="n">
        <v>36410</v>
      </c>
      <c r="B866" s="192" t="n">
        <v>36410</v>
      </c>
      <c r="C866" s="308" t="n">
        <f aca="false">IF(B866&lt;&gt;"",MONTH(B866),0)</f>
        <v>9</v>
      </c>
      <c r="D866" s="205" t="n">
        <f aca="false">VLOOKUP($B866,data!$A$6:$M$15000,3)</f>
        <v>527000</v>
      </c>
    </row>
    <row r="867" customFormat="false" ht="11.25" hidden="false" customHeight="false" outlineLevel="0" collapsed="false">
      <c r="A867" s="199" t="n">
        <v>36411</v>
      </c>
      <c r="B867" s="192" t="n">
        <v>36411</v>
      </c>
      <c r="C867" s="308" t="n">
        <f aca="false">IF(B867&lt;&gt;"",MONTH(B867),0)</f>
        <v>9</v>
      </c>
      <c r="D867" s="205" t="n">
        <f aca="false">VLOOKUP($B867,data!$A$6:$M$15000,3)</f>
        <v>532000</v>
      </c>
    </row>
    <row r="868" customFormat="false" ht="11.25" hidden="false" customHeight="false" outlineLevel="0" collapsed="false">
      <c r="A868" s="199" t="n">
        <v>36412</v>
      </c>
      <c r="B868" s="192" t="n">
        <v>36412</v>
      </c>
      <c r="C868" s="308" t="n">
        <f aca="false">IF(B868&lt;&gt;"",MONTH(B868),0)</f>
        <v>9</v>
      </c>
      <c r="D868" s="205" t="n">
        <f aca="false">VLOOKUP($B868,data!$A$6:$M$15000,3)</f>
        <v>527000</v>
      </c>
    </row>
    <row r="869" customFormat="false" ht="11.25" hidden="false" customHeight="false" outlineLevel="0" collapsed="false">
      <c r="A869" s="199" t="n">
        <v>36413</v>
      </c>
      <c r="B869" s="192" t="n">
        <v>36413</v>
      </c>
      <c r="C869" s="308" t="n">
        <f aca="false">IF(B869&lt;&gt;"",MONTH(B869),0)</f>
        <v>9</v>
      </c>
      <c r="D869" s="205" t="n">
        <f aca="false">VLOOKUP($B869,data!$A$6:$M$15000,3)</f>
        <v>528000</v>
      </c>
    </row>
    <row r="870" customFormat="false" ht="11.25" hidden="false" customHeight="false" outlineLevel="0" collapsed="false">
      <c r="A870" s="199" t="n">
        <v>36414</v>
      </c>
      <c r="B870" s="192" t="n">
        <v>36414</v>
      </c>
      <c r="C870" s="308" t="n">
        <f aca="false">IF(B870&lt;&gt;"",MONTH(B870),0)</f>
        <v>9</v>
      </c>
      <c r="D870" s="205" t="n">
        <f aca="false">VLOOKUP($B870,data!$A$6:$M$15000,3)</f>
        <v>498000</v>
      </c>
    </row>
    <row r="871" customFormat="false" ht="11.25" hidden="false" customHeight="false" outlineLevel="0" collapsed="false">
      <c r="A871" s="199" t="n">
        <v>36415</v>
      </c>
      <c r="B871" s="192" t="n">
        <v>36415</v>
      </c>
      <c r="C871" s="308" t="n">
        <f aca="false">IF(B871&lt;&gt;"",MONTH(B871),0)</f>
        <v>9</v>
      </c>
      <c r="D871" s="205" t="n">
        <f aca="false">VLOOKUP($B871,data!$A$6:$M$15000,3)</f>
        <v>490000</v>
      </c>
    </row>
    <row r="872" customFormat="false" ht="11.25" hidden="false" customHeight="false" outlineLevel="0" collapsed="false">
      <c r="A872" s="199" t="n">
        <v>36416</v>
      </c>
      <c r="B872" s="192" t="n">
        <v>36416</v>
      </c>
      <c r="C872" s="308" t="n">
        <f aca="false">IF(B872&lt;&gt;"",MONTH(B872),0)</f>
        <v>9</v>
      </c>
      <c r="D872" s="205" t="n">
        <f aca="false">VLOOKUP($B872,data!$A$6:$M$15000,3)</f>
        <v>532000</v>
      </c>
    </row>
    <row r="873" customFormat="false" ht="11.25" hidden="false" customHeight="false" outlineLevel="0" collapsed="false">
      <c r="A873" s="199" t="n">
        <v>36417</v>
      </c>
      <c r="B873" s="192" t="n">
        <v>36417</v>
      </c>
      <c r="C873" s="308" t="n">
        <f aca="false">IF(B873&lt;&gt;"",MONTH(B873),0)</f>
        <v>9</v>
      </c>
      <c r="D873" s="205" t="n">
        <f aca="false">VLOOKUP($B873,data!$A$6:$M$15000,3)</f>
        <v>516000</v>
      </c>
    </row>
    <row r="874" customFormat="false" ht="11.25" hidden="false" customHeight="false" outlineLevel="0" collapsed="false">
      <c r="A874" s="199" t="n">
        <v>36418</v>
      </c>
      <c r="B874" s="192" t="n">
        <v>36418</v>
      </c>
      <c r="C874" s="308" t="n">
        <f aca="false">IF(B874&lt;&gt;"",MONTH(B874),0)</f>
        <v>9</v>
      </c>
      <c r="D874" s="205" t="n">
        <f aca="false">VLOOKUP($B874,data!$A$6:$M$15000,3)</f>
        <v>516000</v>
      </c>
    </row>
    <row r="875" customFormat="false" ht="11.25" hidden="false" customHeight="false" outlineLevel="0" collapsed="false">
      <c r="A875" s="199" t="n">
        <v>36419</v>
      </c>
      <c r="B875" s="192" t="n">
        <v>36419</v>
      </c>
      <c r="C875" s="308" t="n">
        <f aca="false">IF(B875&lt;&gt;"",MONTH(B875),0)</f>
        <v>9</v>
      </c>
      <c r="D875" s="205" t="n">
        <f aca="false">VLOOKUP($B875,data!$A$6:$M$15000,3)</f>
        <v>516000</v>
      </c>
    </row>
    <row r="876" customFormat="false" ht="11.25" hidden="false" customHeight="false" outlineLevel="0" collapsed="false">
      <c r="A876" s="199" t="n">
        <v>36420</v>
      </c>
      <c r="B876" s="192" t="n">
        <v>36420</v>
      </c>
      <c r="C876" s="308" t="n">
        <f aca="false">IF(B876&lt;&gt;"",MONTH(B876),0)</f>
        <v>9</v>
      </c>
      <c r="D876" s="205" t="n">
        <f aca="false">VLOOKUP($B876,data!$A$6:$M$15000,3)</f>
        <v>531000</v>
      </c>
    </row>
    <row r="877" customFormat="false" ht="11.25" hidden="false" customHeight="false" outlineLevel="0" collapsed="false">
      <c r="A877" s="199" t="n">
        <v>36421</v>
      </c>
      <c r="B877" s="192" t="n">
        <v>36421</v>
      </c>
      <c r="C877" s="308" t="n">
        <f aca="false">IF(B877&lt;&gt;"",MONTH(B877),0)</f>
        <v>9</v>
      </c>
      <c r="D877" s="205" t="n">
        <f aca="false">VLOOKUP($B877,data!$A$6:$M$15000,3)</f>
        <v>440000</v>
      </c>
    </row>
    <row r="878" customFormat="false" ht="11.25" hidden="false" customHeight="false" outlineLevel="0" collapsed="false">
      <c r="A878" s="199" t="n">
        <v>36422</v>
      </c>
      <c r="B878" s="192" t="n">
        <v>36422</v>
      </c>
      <c r="C878" s="308" t="n">
        <f aca="false">IF(B878&lt;&gt;"",MONTH(B878),0)</f>
        <v>9</v>
      </c>
      <c r="D878" s="205" t="n">
        <f aca="false">VLOOKUP($B878,data!$A$6:$M$15000,3)</f>
        <v>427000</v>
      </c>
    </row>
    <row r="879" customFormat="false" ht="11.25" hidden="false" customHeight="false" outlineLevel="0" collapsed="false">
      <c r="A879" s="199" t="n">
        <v>36423</v>
      </c>
      <c r="B879" s="192" t="n">
        <v>36423</v>
      </c>
      <c r="C879" s="308" t="n">
        <f aca="false">IF(B879&lt;&gt;"",MONTH(B879),0)</f>
        <v>9</v>
      </c>
      <c r="D879" s="205" t="n">
        <f aca="false">VLOOKUP($B879,data!$A$6:$M$15000,3)</f>
        <v>523000</v>
      </c>
    </row>
    <row r="880" customFormat="false" ht="11.25" hidden="false" customHeight="false" outlineLevel="0" collapsed="false">
      <c r="A880" s="199" t="n">
        <v>36424</v>
      </c>
      <c r="B880" s="192" t="n">
        <v>36424</v>
      </c>
      <c r="C880" s="308" t="n">
        <f aca="false">IF(B880&lt;&gt;"",MONTH(B880),0)</f>
        <v>9</v>
      </c>
      <c r="D880" s="205" t="n">
        <f aca="false">VLOOKUP($B880,data!$A$6:$M$15000,3)</f>
        <v>531000</v>
      </c>
    </row>
    <row r="881" customFormat="false" ht="11.25" hidden="false" customHeight="false" outlineLevel="0" collapsed="false">
      <c r="A881" s="199" t="n">
        <v>36425</v>
      </c>
      <c r="B881" s="192" t="n">
        <v>36425</v>
      </c>
      <c r="C881" s="308" t="n">
        <f aca="false">IF(B881&lt;&gt;"",MONTH(B881),0)</f>
        <v>9</v>
      </c>
      <c r="D881" s="205" t="n">
        <f aca="false">VLOOKUP($B881,data!$A$6:$M$15000,3)</f>
        <v>523000</v>
      </c>
    </row>
    <row r="882" customFormat="false" ht="11.25" hidden="false" customHeight="false" outlineLevel="0" collapsed="false">
      <c r="A882" s="199" t="n">
        <v>36426</v>
      </c>
      <c r="B882" s="192" t="n">
        <v>36426</v>
      </c>
      <c r="C882" s="308" t="n">
        <f aca="false">IF(B882&lt;&gt;"",MONTH(B882),0)</f>
        <v>9</v>
      </c>
      <c r="D882" s="205" t="n">
        <f aca="false">VLOOKUP($B882,data!$A$6:$M$15000,3)</f>
        <v>530000</v>
      </c>
    </row>
    <row r="883" customFormat="false" ht="11.25" hidden="false" customHeight="false" outlineLevel="0" collapsed="false">
      <c r="A883" s="199" t="n">
        <v>36427</v>
      </c>
      <c r="B883" s="192" t="n">
        <v>36427</v>
      </c>
      <c r="C883" s="308" t="n">
        <f aca="false">IF(B883&lt;&gt;"",MONTH(B883),0)</f>
        <v>9</v>
      </c>
      <c r="D883" s="205" t="n">
        <f aca="false">VLOOKUP($B883,data!$A$6:$M$15000,3)</f>
        <v>518000</v>
      </c>
    </row>
    <row r="884" customFormat="false" ht="11.25" hidden="false" customHeight="false" outlineLevel="0" collapsed="false">
      <c r="A884" s="199" t="n">
        <v>36428</v>
      </c>
      <c r="B884" s="192" t="n">
        <v>36428</v>
      </c>
      <c r="C884" s="308" t="n">
        <f aca="false">IF(B884&lt;&gt;"",MONTH(B884),0)</f>
        <v>9</v>
      </c>
      <c r="D884" s="205" t="n">
        <f aca="false">VLOOKUP($B884,data!$A$6:$M$15000,3)</f>
        <v>510000</v>
      </c>
    </row>
    <row r="885" customFormat="false" ht="11.25" hidden="false" customHeight="false" outlineLevel="0" collapsed="false">
      <c r="A885" s="199" t="n">
        <v>36429</v>
      </c>
      <c r="B885" s="192" t="n">
        <v>36429</v>
      </c>
      <c r="C885" s="308" t="n">
        <f aca="false">IF(B885&lt;&gt;"",MONTH(B885),0)</f>
        <v>9</v>
      </c>
      <c r="D885" s="205" t="n">
        <f aca="false">VLOOKUP($B885,data!$A$6:$M$15000,3)</f>
        <v>503000</v>
      </c>
    </row>
    <row r="886" customFormat="false" ht="11.25" hidden="false" customHeight="false" outlineLevel="0" collapsed="false">
      <c r="A886" s="199" t="n">
        <v>36430</v>
      </c>
      <c r="B886" s="192" t="n">
        <v>36430</v>
      </c>
      <c r="C886" s="308" t="n">
        <f aca="false">IF(B886&lt;&gt;"",MONTH(B886),0)</f>
        <v>9</v>
      </c>
      <c r="D886" s="205" t="n">
        <f aca="false">VLOOKUP($B886,data!$A$6:$M$15000,3)</f>
        <v>502000</v>
      </c>
    </row>
    <row r="887" customFormat="false" ht="11.25" hidden="false" customHeight="false" outlineLevel="0" collapsed="false">
      <c r="A887" s="199" t="n">
        <v>36431</v>
      </c>
      <c r="B887" s="192" t="n">
        <v>36431</v>
      </c>
      <c r="C887" s="308" t="n">
        <f aca="false">IF(B887&lt;&gt;"",MONTH(B887),0)</f>
        <v>9</v>
      </c>
      <c r="D887" s="205" t="n">
        <f aca="false">VLOOKUP($B887,data!$A$6:$M$15000,3)</f>
        <v>502000</v>
      </c>
    </row>
    <row r="888" customFormat="false" ht="11.25" hidden="false" customHeight="false" outlineLevel="0" collapsed="false">
      <c r="A888" s="199" t="n">
        <v>36432</v>
      </c>
      <c r="B888" s="192" t="n">
        <v>36432</v>
      </c>
      <c r="C888" s="308" t="n">
        <f aca="false">IF(B888&lt;&gt;"",MONTH(B888),0)</f>
        <v>9</v>
      </c>
      <c r="D888" s="205" t="n">
        <f aca="false">VLOOKUP($B888,data!$A$6:$M$15000,3)</f>
        <v>501000</v>
      </c>
    </row>
    <row r="889" customFormat="false" ht="11.25" hidden="false" customHeight="false" outlineLevel="0" collapsed="false">
      <c r="A889" s="199" t="n">
        <v>36433</v>
      </c>
      <c r="B889" s="192" t="n">
        <v>36433</v>
      </c>
      <c r="C889" s="308" t="n">
        <f aca="false">IF(B889&lt;&gt;"",MONTH(B889),0)</f>
        <v>9</v>
      </c>
      <c r="D889" s="205" t="n">
        <f aca="false">VLOOKUP($B889,data!$A$6:$M$15000,3)</f>
        <v>494000</v>
      </c>
    </row>
    <row r="890" customFormat="false" ht="11.25" hidden="false" customHeight="false" outlineLevel="0" collapsed="false">
      <c r="A890" s="199" t="n">
        <v>36434</v>
      </c>
      <c r="B890" s="192" t="n">
        <v>36434</v>
      </c>
      <c r="C890" s="308" t="n">
        <f aca="false">IF(B890&lt;&gt;"",MONTH(B890),0)</f>
        <v>10</v>
      </c>
      <c r="D890" s="205" t="n">
        <f aca="false">VLOOKUP($B890,data!$A$6:$M$15000,3)</f>
        <v>515000</v>
      </c>
    </row>
    <row r="891" customFormat="false" ht="11.25" hidden="false" customHeight="false" outlineLevel="0" collapsed="false">
      <c r="A891" s="199" t="n">
        <v>36435</v>
      </c>
      <c r="B891" s="192" t="n">
        <v>36435</v>
      </c>
      <c r="C891" s="308" t="n">
        <f aca="false">IF(B891&lt;&gt;"",MONTH(B891),0)</f>
        <v>10</v>
      </c>
      <c r="D891" s="205" t="n">
        <f aca="false">VLOOKUP($B891,data!$A$6:$M$15000,3)</f>
        <v>515000</v>
      </c>
    </row>
    <row r="892" customFormat="false" ht="11.25" hidden="false" customHeight="false" outlineLevel="0" collapsed="false">
      <c r="A892" s="199" t="n">
        <v>36436</v>
      </c>
      <c r="B892" s="192" t="n">
        <v>36436</v>
      </c>
      <c r="C892" s="308" t="n">
        <f aca="false">IF(B892&lt;&gt;"",MONTH(B892),0)</f>
        <v>10</v>
      </c>
      <c r="D892" s="205" t="n">
        <f aca="false">VLOOKUP($B892,data!$A$6:$M$15000,3)</f>
        <v>514000</v>
      </c>
    </row>
    <row r="893" customFormat="false" ht="11.25" hidden="false" customHeight="false" outlineLevel="0" collapsed="false">
      <c r="A893" s="199" t="n">
        <v>36437</v>
      </c>
      <c r="B893" s="192" t="n">
        <v>36437</v>
      </c>
      <c r="C893" s="308" t="n">
        <f aca="false">IF(B893&lt;&gt;"",MONTH(B893),0)</f>
        <v>10</v>
      </c>
      <c r="D893" s="205" t="n">
        <f aca="false">VLOOKUP($B893,data!$A$6:$M$15000,3)</f>
        <v>510000</v>
      </c>
    </row>
    <row r="894" customFormat="false" ht="11.25" hidden="false" customHeight="false" outlineLevel="0" collapsed="false">
      <c r="A894" s="199" t="n">
        <v>36438</v>
      </c>
      <c r="B894" s="192" t="n">
        <v>36438</v>
      </c>
      <c r="C894" s="308" t="n">
        <f aca="false">IF(B894&lt;&gt;"",MONTH(B894),0)</f>
        <v>10</v>
      </c>
      <c r="D894" s="205" t="n">
        <f aca="false">VLOOKUP($B894,data!$A$6:$M$15000,3)</f>
        <v>432000</v>
      </c>
    </row>
    <row r="895" customFormat="false" ht="11.25" hidden="false" customHeight="false" outlineLevel="0" collapsed="false">
      <c r="A895" s="199" t="n">
        <v>36439</v>
      </c>
      <c r="B895" s="192" t="n">
        <v>36439</v>
      </c>
      <c r="C895" s="308" t="n">
        <f aca="false">IF(B895&lt;&gt;"",MONTH(B895),0)</f>
        <v>10</v>
      </c>
      <c r="D895" s="205" t="n">
        <f aca="false">VLOOKUP($B895,data!$A$6:$M$15000,3)</f>
        <v>429000</v>
      </c>
    </row>
    <row r="896" customFormat="false" ht="11.25" hidden="false" customHeight="false" outlineLevel="0" collapsed="false">
      <c r="A896" s="199" t="n">
        <v>36440</v>
      </c>
      <c r="B896" s="192" t="n">
        <v>36440</v>
      </c>
      <c r="C896" s="308" t="n">
        <f aca="false">IF(B896&lt;&gt;"",MONTH(B896),0)</f>
        <v>10</v>
      </c>
      <c r="D896" s="205" t="n">
        <f aca="false">VLOOKUP($B896,data!$A$6:$M$15000,3)</f>
        <v>508000</v>
      </c>
    </row>
    <row r="897" customFormat="false" ht="11.25" hidden="false" customHeight="false" outlineLevel="0" collapsed="false">
      <c r="A897" s="199" t="n">
        <v>36441</v>
      </c>
      <c r="B897" s="192" t="n">
        <v>36441</v>
      </c>
      <c r="C897" s="308" t="n">
        <f aca="false">IF(B897&lt;&gt;"",MONTH(B897),0)</f>
        <v>10</v>
      </c>
      <c r="D897" s="205" t="n">
        <f aca="false">VLOOKUP($B897,data!$A$6:$M$15000,3)</f>
        <v>508000</v>
      </c>
    </row>
    <row r="898" customFormat="false" ht="11.25" hidden="false" customHeight="false" outlineLevel="0" collapsed="false">
      <c r="A898" s="199" t="n">
        <v>36442</v>
      </c>
      <c r="B898" s="192" t="n">
        <v>36442</v>
      </c>
      <c r="C898" s="308" t="n">
        <f aca="false">IF(B898&lt;&gt;"",MONTH(B898),0)</f>
        <v>10</v>
      </c>
      <c r="D898" s="205" t="n">
        <f aca="false">VLOOKUP($B898,data!$A$6:$M$15000,3)</f>
        <v>497000</v>
      </c>
    </row>
    <row r="899" customFormat="false" ht="11.25" hidden="false" customHeight="false" outlineLevel="0" collapsed="false">
      <c r="A899" s="199" t="n">
        <v>36443</v>
      </c>
      <c r="B899" s="192" t="n">
        <v>36443</v>
      </c>
      <c r="C899" s="308" t="n">
        <f aca="false">IF(B899&lt;&gt;"",MONTH(B899),0)</f>
        <v>10</v>
      </c>
      <c r="D899" s="205" t="n">
        <f aca="false">VLOOKUP($B899,data!$A$6:$M$15000,3)</f>
        <v>510000</v>
      </c>
    </row>
    <row r="900" customFormat="false" ht="11.25" hidden="false" customHeight="false" outlineLevel="0" collapsed="false">
      <c r="A900" s="199" t="n">
        <v>36444</v>
      </c>
      <c r="B900" s="192" t="n">
        <v>36444</v>
      </c>
      <c r="C900" s="308" t="n">
        <f aca="false">IF(B900&lt;&gt;"",MONTH(B900),0)</f>
        <v>10</v>
      </c>
      <c r="D900" s="205" t="n">
        <f aca="false">VLOOKUP($B900,data!$A$6:$M$15000,3)</f>
        <v>516000</v>
      </c>
    </row>
    <row r="901" customFormat="false" ht="11.25" hidden="false" customHeight="false" outlineLevel="0" collapsed="false">
      <c r="A901" s="199" t="n">
        <v>36445</v>
      </c>
      <c r="B901" s="192" t="n">
        <v>36445</v>
      </c>
      <c r="C901" s="308" t="n">
        <f aca="false">IF(B901&lt;&gt;"",MONTH(B901),0)</f>
        <v>10</v>
      </c>
      <c r="D901" s="205" t="n">
        <f aca="false">VLOOKUP($B901,data!$A$6:$M$15000,3)</f>
        <v>483000</v>
      </c>
    </row>
    <row r="902" customFormat="false" ht="11.25" hidden="false" customHeight="false" outlineLevel="0" collapsed="false">
      <c r="A902" s="199" t="n">
        <v>36446</v>
      </c>
      <c r="B902" s="192" t="n">
        <v>36446</v>
      </c>
      <c r="C902" s="308" t="n">
        <f aca="false">IF(B902&lt;&gt;"",MONTH(B902),0)</f>
        <v>10</v>
      </c>
      <c r="D902" s="205" t="n">
        <f aca="false">VLOOKUP($B902,data!$A$6:$M$15000,3)</f>
        <v>492000</v>
      </c>
    </row>
    <row r="903" customFormat="false" ht="11.25" hidden="false" customHeight="false" outlineLevel="0" collapsed="false">
      <c r="A903" s="199" t="n">
        <v>36447</v>
      </c>
      <c r="B903" s="192" t="n">
        <v>36447</v>
      </c>
      <c r="C903" s="308" t="n">
        <f aca="false">IF(B903&lt;&gt;"",MONTH(B903),0)</f>
        <v>10</v>
      </c>
      <c r="D903" s="205" t="n">
        <f aca="false">VLOOKUP($B903,data!$A$6:$M$15000,3)</f>
        <v>506000</v>
      </c>
    </row>
    <row r="904" customFormat="false" ht="11.25" hidden="false" customHeight="false" outlineLevel="0" collapsed="false">
      <c r="A904" s="199" t="n">
        <v>36448</v>
      </c>
      <c r="B904" s="192" t="n">
        <v>36448</v>
      </c>
      <c r="C904" s="308" t="n">
        <f aca="false">IF(B904&lt;&gt;"",MONTH(B904),0)</f>
        <v>10</v>
      </c>
      <c r="D904" s="205" t="n">
        <f aca="false">VLOOKUP($B904,data!$A$6:$M$15000,3)</f>
        <v>500000</v>
      </c>
    </row>
    <row r="905" customFormat="false" ht="11.25" hidden="false" customHeight="false" outlineLevel="0" collapsed="false">
      <c r="A905" s="199" t="n">
        <v>36449</v>
      </c>
      <c r="B905" s="192" t="n">
        <v>36449</v>
      </c>
      <c r="C905" s="308" t="n">
        <f aca="false">IF(B905&lt;&gt;"",MONTH(B905),0)</f>
        <v>10</v>
      </c>
      <c r="D905" s="205" t="n">
        <f aca="false">VLOOKUP($B905,data!$A$6:$M$15000,3)</f>
        <v>524000</v>
      </c>
    </row>
    <row r="906" customFormat="false" ht="11.25" hidden="false" customHeight="false" outlineLevel="0" collapsed="false">
      <c r="A906" s="199" t="n">
        <v>36450</v>
      </c>
      <c r="B906" s="192" t="n">
        <v>36450</v>
      </c>
      <c r="C906" s="308" t="n">
        <f aca="false">IF(B906&lt;&gt;"",MONTH(B906),0)</f>
        <v>10</v>
      </c>
      <c r="D906" s="205" t="n">
        <f aca="false">VLOOKUP($B906,data!$A$6:$M$15000,3)</f>
        <v>530000</v>
      </c>
    </row>
    <row r="907" customFormat="false" ht="11.25" hidden="false" customHeight="false" outlineLevel="0" collapsed="false">
      <c r="A907" s="199" t="n">
        <v>36451</v>
      </c>
      <c r="B907" s="192" t="n">
        <v>36451</v>
      </c>
      <c r="C907" s="308" t="n">
        <f aca="false">IF(B907&lt;&gt;"",MONTH(B907),0)</f>
        <v>10</v>
      </c>
      <c r="D907" s="205" t="n">
        <f aca="false">VLOOKUP($B907,data!$A$6:$M$15000,3)</f>
        <v>508000</v>
      </c>
    </row>
    <row r="908" customFormat="false" ht="11.25" hidden="false" customHeight="false" outlineLevel="0" collapsed="false">
      <c r="A908" s="199" t="n">
        <v>36452</v>
      </c>
      <c r="B908" s="192" t="n">
        <v>36452</v>
      </c>
      <c r="C908" s="308" t="n">
        <f aca="false">IF(B908&lt;&gt;"",MONTH(B908),0)</f>
        <v>10</v>
      </c>
      <c r="D908" s="205" t="n">
        <f aca="false">VLOOKUP($B908,data!$A$6:$M$15000,3)</f>
        <v>494000</v>
      </c>
    </row>
    <row r="909" customFormat="false" ht="11.25" hidden="false" customHeight="false" outlineLevel="0" collapsed="false">
      <c r="A909" s="199" t="n">
        <v>36453</v>
      </c>
      <c r="B909" s="192" t="n">
        <v>36453</v>
      </c>
      <c r="C909" s="308" t="n">
        <f aca="false">IF(B909&lt;&gt;"",MONTH(B909),0)</f>
        <v>10</v>
      </c>
      <c r="D909" s="205" t="n">
        <f aca="false">VLOOKUP($B909,data!$A$6:$M$15000,3)</f>
        <v>412000</v>
      </c>
    </row>
    <row r="910" customFormat="false" ht="11.25" hidden="false" customHeight="false" outlineLevel="0" collapsed="false">
      <c r="A910" s="199" t="n">
        <v>36454</v>
      </c>
      <c r="B910" s="192" t="n">
        <v>36454</v>
      </c>
      <c r="C910" s="308" t="n">
        <f aca="false">IF(B910&lt;&gt;"",MONTH(B910),0)</f>
        <v>10</v>
      </c>
      <c r="D910" s="205" t="n">
        <f aca="false">VLOOKUP($B910,data!$A$6:$M$15000,3)</f>
        <v>421000</v>
      </c>
    </row>
    <row r="911" customFormat="false" ht="11.25" hidden="false" customHeight="false" outlineLevel="0" collapsed="false">
      <c r="A911" s="199" t="n">
        <v>36455</v>
      </c>
      <c r="B911" s="192" t="n">
        <v>36455</v>
      </c>
      <c r="C911" s="308" t="n">
        <f aca="false">IF(B911&lt;&gt;"",MONTH(B911),0)</f>
        <v>10</v>
      </c>
      <c r="D911" s="205" t="n">
        <f aca="false">VLOOKUP($B911,data!$A$6:$M$15000,3)</f>
        <v>423000</v>
      </c>
    </row>
    <row r="912" customFormat="false" ht="11.25" hidden="false" customHeight="false" outlineLevel="0" collapsed="false">
      <c r="A912" s="199" t="n">
        <v>36456</v>
      </c>
      <c r="B912" s="192" t="n">
        <v>36456</v>
      </c>
      <c r="C912" s="308" t="n">
        <f aca="false">IF(B912&lt;&gt;"",MONTH(B912),0)</f>
        <v>10</v>
      </c>
      <c r="D912" s="205" t="n">
        <f aca="false">VLOOKUP($B912,data!$A$6:$M$15000,3)</f>
        <v>476000</v>
      </c>
    </row>
    <row r="913" customFormat="false" ht="11.25" hidden="false" customHeight="false" outlineLevel="0" collapsed="false">
      <c r="A913" s="199" t="n">
        <v>36457</v>
      </c>
      <c r="B913" s="192" t="n">
        <v>36457</v>
      </c>
      <c r="C913" s="308" t="n">
        <f aca="false">IF(B913&lt;&gt;"",MONTH(B913),0)</f>
        <v>10</v>
      </c>
      <c r="D913" s="205" t="n">
        <f aca="false">VLOOKUP($B913,data!$A$6:$M$15000,3)</f>
        <v>430000</v>
      </c>
    </row>
    <row r="914" customFormat="false" ht="11.25" hidden="false" customHeight="false" outlineLevel="0" collapsed="false">
      <c r="A914" s="199" t="n">
        <v>36458</v>
      </c>
      <c r="B914" s="192" t="n">
        <v>36458</v>
      </c>
      <c r="C914" s="308" t="n">
        <f aca="false">IF(B914&lt;&gt;"",MONTH(B914),0)</f>
        <v>10</v>
      </c>
      <c r="D914" s="205" t="n">
        <f aca="false">VLOOKUP($B914,data!$A$6:$M$15000,3)</f>
        <v>417000</v>
      </c>
    </row>
    <row r="915" customFormat="false" ht="11.25" hidden="false" customHeight="false" outlineLevel="0" collapsed="false">
      <c r="A915" s="199" t="n">
        <v>36459</v>
      </c>
      <c r="B915" s="192" t="n">
        <v>36459</v>
      </c>
      <c r="C915" s="308" t="n">
        <f aca="false">IF(B915&lt;&gt;"",MONTH(B915),0)</f>
        <v>10</v>
      </c>
      <c r="D915" s="205" t="n">
        <f aca="false">VLOOKUP($B915,data!$A$6:$M$15000,3)</f>
        <v>426000</v>
      </c>
    </row>
    <row r="916" customFormat="false" ht="11.25" hidden="false" customHeight="false" outlineLevel="0" collapsed="false">
      <c r="A916" s="199" t="n">
        <v>36460</v>
      </c>
      <c r="B916" s="192" t="n">
        <v>36460</v>
      </c>
      <c r="C916" s="308" t="n">
        <f aca="false">IF(B916&lt;&gt;"",MONTH(B916),0)</f>
        <v>10</v>
      </c>
      <c r="D916" s="205" t="n">
        <f aca="false">VLOOKUP($B916,data!$A$6:$M$15000,3)</f>
        <v>462000</v>
      </c>
    </row>
    <row r="917" customFormat="false" ht="11.25" hidden="false" customHeight="false" outlineLevel="0" collapsed="false">
      <c r="A917" s="199" t="n">
        <v>36461</v>
      </c>
      <c r="B917" s="192" t="n">
        <v>36461</v>
      </c>
      <c r="C917" s="308" t="n">
        <f aca="false">IF(B917&lt;&gt;"",MONTH(B917),0)</f>
        <v>10</v>
      </c>
      <c r="D917" s="205" t="n">
        <f aca="false">VLOOKUP($B917,data!$A$6:$M$15000,3)</f>
        <v>373000</v>
      </c>
    </row>
    <row r="918" customFormat="false" ht="11.25" hidden="false" customHeight="false" outlineLevel="0" collapsed="false">
      <c r="A918" s="199" t="n">
        <v>36462</v>
      </c>
      <c r="B918" s="192" t="n">
        <v>36462</v>
      </c>
      <c r="C918" s="308" t="n">
        <f aca="false">IF(B918&lt;&gt;"",MONTH(B918),0)</f>
        <v>10</v>
      </c>
      <c r="D918" s="205" t="n">
        <f aca="false">VLOOKUP($B918,data!$A$6:$M$15000,3)</f>
        <v>445000</v>
      </c>
    </row>
    <row r="919" customFormat="false" ht="11.25" hidden="false" customHeight="false" outlineLevel="0" collapsed="false">
      <c r="A919" s="199" t="n">
        <v>36463</v>
      </c>
      <c r="B919" s="192" t="n">
        <v>36463</v>
      </c>
      <c r="C919" s="308" t="n">
        <f aca="false">IF(B919&lt;&gt;"",MONTH(B919),0)</f>
        <v>10</v>
      </c>
      <c r="D919" s="205" t="n">
        <f aca="false">VLOOKUP($B919,data!$A$6:$M$15000,3)</f>
        <v>525000</v>
      </c>
    </row>
    <row r="920" customFormat="false" ht="11.25" hidden="false" customHeight="false" outlineLevel="0" collapsed="false">
      <c r="A920" s="199" t="n">
        <v>36464</v>
      </c>
      <c r="B920" s="192" t="n">
        <v>36464</v>
      </c>
      <c r="C920" s="308" t="n">
        <f aca="false">IF(B920&lt;&gt;"",MONTH(B920),0)</f>
        <v>10</v>
      </c>
      <c r="D920" s="205" t="n">
        <f aca="false">VLOOKUP($B920,data!$A$6:$M$15000,3)</f>
        <v>511000</v>
      </c>
    </row>
    <row r="921" customFormat="false" ht="11.25" hidden="false" customHeight="false" outlineLevel="0" collapsed="false">
      <c r="A921" s="199" t="n">
        <v>36465</v>
      </c>
      <c r="B921" s="192" t="n">
        <v>36465</v>
      </c>
      <c r="C921" s="308" t="n">
        <f aca="false">IF(B921&lt;&gt;"",MONTH(B921),0)</f>
        <v>11</v>
      </c>
      <c r="D921" s="205" t="n">
        <f aca="false">VLOOKUP($B921,data!$A$6:$M$15000,3)</f>
        <v>506000</v>
      </c>
    </row>
    <row r="922" customFormat="false" ht="11.25" hidden="false" customHeight="false" outlineLevel="0" collapsed="false">
      <c r="A922" s="199" t="n">
        <v>36466</v>
      </c>
      <c r="B922" s="192" t="n">
        <v>36466</v>
      </c>
      <c r="C922" s="308" t="n">
        <f aca="false">IF(B922&lt;&gt;"",MONTH(B922),0)</f>
        <v>11</v>
      </c>
      <c r="D922" s="205" t="n">
        <f aca="false">VLOOKUP($B922,data!$A$6:$M$15000,3)</f>
        <v>508000</v>
      </c>
    </row>
    <row r="923" customFormat="false" ht="11.25" hidden="false" customHeight="false" outlineLevel="0" collapsed="false">
      <c r="A923" s="199" t="n">
        <v>36467</v>
      </c>
      <c r="B923" s="192" t="n">
        <v>36467</v>
      </c>
      <c r="C923" s="308" t="n">
        <f aca="false">IF(B923&lt;&gt;"",MONTH(B923),0)</f>
        <v>11</v>
      </c>
      <c r="D923" s="205" t="n">
        <f aca="false">VLOOKUP($B923,data!$A$6:$M$15000,3)</f>
        <v>517000</v>
      </c>
    </row>
    <row r="924" customFormat="false" ht="11.25" hidden="false" customHeight="false" outlineLevel="0" collapsed="false">
      <c r="A924" s="199" t="n">
        <v>36468</v>
      </c>
      <c r="B924" s="192" t="n">
        <v>36468</v>
      </c>
      <c r="C924" s="308" t="n">
        <f aca="false">IF(B924&lt;&gt;"",MONTH(B924),0)</f>
        <v>11</v>
      </c>
      <c r="D924" s="205" t="n">
        <f aca="false">VLOOKUP($B924,data!$A$6:$M$15000,3)</f>
        <v>472000</v>
      </c>
    </row>
    <row r="925" customFormat="false" ht="11.25" hidden="false" customHeight="false" outlineLevel="0" collapsed="false">
      <c r="A925" s="199" t="n">
        <v>36469</v>
      </c>
      <c r="B925" s="192" t="n">
        <v>36469</v>
      </c>
      <c r="C925" s="308" t="n">
        <f aca="false">IF(B925&lt;&gt;"",MONTH(B925),0)</f>
        <v>11</v>
      </c>
      <c r="D925" s="205" t="n">
        <f aca="false">VLOOKUP($B925,data!$A$6:$M$15000,3)</f>
        <v>464000</v>
      </c>
    </row>
    <row r="926" customFormat="false" ht="11.25" hidden="false" customHeight="false" outlineLevel="0" collapsed="false">
      <c r="A926" s="199" t="n">
        <v>36470</v>
      </c>
      <c r="B926" s="192" t="n">
        <v>36470</v>
      </c>
      <c r="C926" s="308" t="n">
        <f aca="false">IF(B926&lt;&gt;"",MONTH(B926),0)</f>
        <v>11</v>
      </c>
      <c r="D926" s="205" t="n">
        <f aca="false">VLOOKUP($B926,data!$A$6:$M$15000,3)</f>
        <v>538000</v>
      </c>
    </row>
    <row r="927" customFormat="false" ht="11.25" hidden="false" customHeight="false" outlineLevel="0" collapsed="false">
      <c r="A927" s="199" t="n">
        <v>36471</v>
      </c>
      <c r="B927" s="192" t="n">
        <v>36471</v>
      </c>
      <c r="C927" s="308" t="n">
        <f aca="false">IF(B927&lt;&gt;"",MONTH(B927),0)</f>
        <v>11</v>
      </c>
      <c r="D927" s="205" t="n">
        <f aca="false">VLOOKUP($B927,data!$A$6:$M$15000,3)</f>
        <v>545000</v>
      </c>
    </row>
    <row r="928" customFormat="false" ht="11.25" hidden="false" customHeight="false" outlineLevel="0" collapsed="false">
      <c r="A928" s="199" t="n">
        <v>36472</v>
      </c>
      <c r="B928" s="192" t="n">
        <v>36472</v>
      </c>
      <c r="C928" s="308" t="n">
        <f aca="false">IF(B928&lt;&gt;"",MONTH(B928),0)</f>
        <v>11</v>
      </c>
      <c r="D928" s="205" t="n">
        <f aca="false">VLOOKUP($B928,data!$A$6:$M$15000,3)</f>
        <v>545000</v>
      </c>
    </row>
    <row r="929" customFormat="false" ht="11.25" hidden="false" customHeight="false" outlineLevel="0" collapsed="false">
      <c r="A929" s="199" t="n">
        <v>36473</v>
      </c>
      <c r="B929" s="192" t="n">
        <v>36473</v>
      </c>
      <c r="C929" s="308" t="n">
        <f aca="false">IF(B929&lt;&gt;"",MONTH(B929),0)</f>
        <v>11</v>
      </c>
      <c r="D929" s="205" t="n">
        <f aca="false">VLOOKUP($B929,data!$A$6:$M$15000,3)</f>
        <v>541000</v>
      </c>
    </row>
    <row r="930" customFormat="false" ht="11.25" hidden="false" customHeight="false" outlineLevel="0" collapsed="false">
      <c r="A930" s="199" t="n">
        <v>36474</v>
      </c>
      <c r="B930" s="192" t="n">
        <v>36474</v>
      </c>
      <c r="C930" s="308" t="n">
        <f aca="false">IF(B930&lt;&gt;"",MONTH(B930),0)</f>
        <v>11</v>
      </c>
      <c r="D930" s="205" t="n">
        <f aca="false">VLOOKUP($B930,data!$A$6:$M$15000,3)</f>
        <v>539000</v>
      </c>
    </row>
    <row r="931" customFormat="false" ht="11.25" hidden="false" customHeight="false" outlineLevel="0" collapsed="false">
      <c r="A931" s="199" t="n">
        <v>36475</v>
      </c>
      <c r="B931" s="192" t="n">
        <v>36475</v>
      </c>
      <c r="C931" s="308" t="n">
        <f aca="false">IF(B931&lt;&gt;"",MONTH(B931),0)</f>
        <v>11</v>
      </c>
      <c r="D931" s="205" t="n">
        <f aca="false">VLOOKUP($B931,data!$A$6:$M$15000,3)</f>
        <v>535000</v>
      </c>
    </row>
    <row r="932" customFormat="false" ht="11.25" hidden="false" customHeight="false" outlineLevel="0" collapsed="false">
      <c r="A932" s="199" t="n">
        <v>36476</v>
      </c>
      <c r="B932" s="192" t="n">
        <v>36476</v>
      </c>
      <c r="C932" s="308" t="n">
        <f aca="false">IF(B932&lt;&gt;"",MONTH(B932),0)</f>
        <v>11</v>
      </c>
      <c r="D932" s="205" t="n">
        <f aca="false">VLOOKUP($B932,data!$A$6:$M$15000,3)</f>
        <v>543000</v>
      </c>
    </row>
    <row r="933" customFormat="false" ht="11.25" hidden="false" customHeight="false" outlineLevel="0" collapsed="false">
      <c r="A933" s="199" t="n">
        <v>36477</v>
      </c>
      <c r="B933" s="192" t="n">
        <v>36477</v>
      </c>
      <c r="C933" s="308" t="n">
        <f aca="false">IF(B933&lt;&gt;"",MONTH(B933),0)</f>
        <v>11</v>
      </c>
      <c r="D933" s="205" t="n">
        <f aca="false">VLOOKUP($B933,data!$A$6:$M$15000,3)</f>
        <v>484000</v>
      </c>
    </row>
    <row r="934" customFormat="false" ht="11.25" hidden="false" customHeight="false" outlineLevel="0" collapsed="false">
      <c r="A934" s="199" t="n">
        <v>36478</v>
      </c>
      <c r="B934" s="192" t="n">
        <v>36478</v>
      </c>
      <c r="C934" s="308" t="n">
        <f aca="false">IF(B934&lt;&gt;"",MONTH(B934),0)</f>
        <v>11</v>
      </c>
      <c r="D934" s="205" t="n">
        <f aca="false">VLOOKUP($B934,data!$A$6:$M$15000,3)</f>
        <v>464000</v>
      </c>
    </row>
    <row r="935" customFormat="false" ht="11.25" hidden="false" customHeight="false" outlineLevel="0" collapsed="false">
      <c r="A935" s="199" t="n">
        <v>36479</v>
      </c>
      <c r="B935" s="192" t="n">
        <v>36479</v>
      </c>
      <c r="C935" s="308" t="n">
        <f aca="false">IF(B935&lt;&gt;"",MONTH(B935),0)</f>
        <v>11</v>
      </c>
      <c r="D935" s="205" t="n">
        <f aca="false">VLOOKUP($B935,data!$A$6:$M$15000,3)</f>
        <v>518000</v>
      </c>
    </row>
    <row r="936" customFormat="false" ht="11.25" hidden="false" customHeight="false" outlineLevel="0" collapsed="false">
      <c r="A936" s="199" t="n">
        <v>36480</v>
      </c>
      <c r="B936" s="192" t="n">
        <v>36480</v>
      </c>
      <c r="C936" s="308" t="n">
        <f aca="false">IF(B936&lt;&gt;"",MONTH(B936),0)</f>
        <v>11</v>
      </c>
      <c r="D936" s="205" t="n">
        <f aca="false">VLOOKUP($B936,data!$A$6:$M$15000,3)</f>
        <v>485000</v>
      </c>
    </row>
    <row r="937" customFormat="false" ht="11.25" hidden="false" customHeight="false" outlineLevel="0" collapsed="false">
      <c r="A937" s="199" t="n">
        <v>36481</v>
      </c>
      <c r="B937" s="192" t="n">
        <v>36481</v>
      </c>
      <c r="C937" s="308" t="n">
        <f aca="false">IF(B937&lt;&gt;"",MONTH(B937),0)</f>
        <v>11</v>
      </c>
      <c r="D937" s="205" t="n">
        <f aca="false">VLOOKUP($B937,data!$A$6:$M$15000,3)</f>
        <v>517000</v>
      </c>
    </row>
    <row r="938" customFormat="false" ht="11.25" hidden="false" customHeight="false" outlineLevel="0" collapsed="false">
      <c r="A938" s="199" t="n">
        <v>36482</v>
      </c>
      <c r="B938" s="192" t="n">
        <v>36482</v>
      </c>
      <c r="C938" s="308" t="n">
        <f aca="false">IF(B938&lt;&gt;"",MONTH(B938),0)</f>
        <v>11</v>
      </c>
      <c r="D938" s="205" t="n">
        <f aca="false">VLOOKUP($B938,data!$A$6:$M$15000,3)</f>
        <v>528000</v>
      </c>
    </row>
    <row r="939" customFormat="false" ht="11.25" hidden="false" customHeight="false" outlineLevel="0" collapsed="false">
      <c r="A939" s="199" t="n">
        <v>36483</v>
      </c>
      <c r="B939" s="192" t="n">
        <v>36483</v>
      </c>
      <c r="C939" s="308" t="n">
        <f aca="false">IF(B939&lt;&gt;"",MONTH(B939),0)</f>
        <v>11</v>
      </c>
      <c r="D939" s="205" t="n">
        <f aca="false">VLOOKUP($B939,data!$A$6:$M$15000,3)</f>
        <v>525000</v>
      </c>
    </row>
    <row r="940" customFormat="false" ht="11.25" hidden="false" customHeight="false" outlineLevel="0" collapsed="false">
      <c r="A940" s="199" t="n">
        <v>36484</v>
      </c>
      <c r="B940" s="192" t="n">
        <v>36484</v>
      </c>
      <c r="C940" s="308" t="n">
        <f aca="false">IF(B940&lt;&gt;"",MONTH(B940),0)</f>
        <v>11</v>
      </c>
      <c r="D940" s="205" t="n">
        <f aca="false">VLOOKUP($B940,data!$A$6:$M$15000,3)</f>
        <v>491000</v>
      </c>
    </row>
    <row r="941" customFormat="false" ht="11.25" hidden="false" customHeight="false" outlineLevel="0" collapsed="false">
      <c r="A941" s="199" t="n">
        <v>36485</v>
      </c>
      <c r="B941" s="192" t="n">
        <v>36485</v>
      </c>
      <c r="C941" s="308" t="n">
        <f aca="false">IF(B941&lt;&gt;"",MONTH(B941),0)</f>
        <v>11</v>
      </c>
      <c r="D941" s="205" t="n">
        <f aca="false">VLOOKUP($B941,data!$A$6:$M$15000,3)</f>
        <v>500000</v>
      </c>
    </row>
    <row r="942" customFormat="false" ht="11.25" hidden="false" customHeight="false" outlineLevel="0" collapsed="false">
      <c r="A942" s="199" t="n">
        <v>36486</v>
      </c>
      <c r="B942" s="192" t="n">
        <v>36486</v>
      </c>
      <c r="C942" s="308" t="n">
        <f aca="false">IF(B942&lt;&gt;"",MONTH(B942),0)</f>
        <v>11</v>
      </c>
      <c r="D942" s="205" t="n">
        <f aca="false">VLOOKUP($B942,data!$A$6:$M$15000,3)</f>
        <v>487000</v>
      </c>
    </row>
    <row r="943" customFormat="false" ht="11.25" hidden="false" customHeight="false" outlineLevel="0" collapsed="false">
      <c r="A943" s="199" t="n">
        <v>36487</v>
      </c>
      <c r="B943" s="192" t="n">
        <v>36487</v>
      </c>
      <c r="C943" s="308" t="n">
        <f aca="false">IF(B943&lt;&gt;"",MONTH(B943),0)</f>
        <v>11</v>
      </c>
      <c r="D943" s="205" t="n">
        <f aca="false">VLOOKUP($B943,data!$A$6:$M$15000,3)</f>
        <v>521000</v>
      </c>
    </row>
    <row r="944" customFormat="false" ht="11.25" hidden="false" customHeight="false" outlineLevel="0" collapsed="false">
      <c r="A944" s="199" t="n">
        <v>36488</v>
      </c>
      <c r="B944" s="192" t="n">
        <v>36488</v>
      </c>
      <c r="C944" s="308" t="n">
        <f aca="false">IF(B944&lt;&gt;"",MONTH(B944),0)</f>
        <v>11</v>
      </c>
      <c r="D944" s="205" t="n">
        <f aca="false">VLOOKUP($B944,data!$A$6:$M$15000,3)</f>
        <v>468000</v>
      </c>
    </row>
    <row r="945" customFormat="false" ht="11.25" hidden="false" customHeight="false" outlineLevel="0" collapsed="false">
      <c r="A945" s="199" t="n">
        <v>36489</v>
      </c>
      <c r="B945" s="192" t="n">
        <v>36489</v>
      </c>
      <c r="C945" s="308" t="n">
        <f aca="false">IF(B945&lt;&gt;"",MONTH(B945),0)</f>
        <v>11</v>
      </c>
      <c r="D945" s="205" t="n">
        <f aca="false">VLOOKUP($B945,data!$A$6:$M$15000,3)</f>
        <v>534000</v>
      </c>
    </row>
    <row r="946" customFormat="false" ht="11.25" hidden="false" customHeight="false" outlineLevel="0" collapsed="false">
      <c r="A946" s="199" t="n">
        <v>36490</v>
      </c>
      <c r="B946" s="192" t="n">
        <v>36490</v>
      </c>
      <c r="C946" s="308" t="n">
        <f aca="false">IF(B946&lt;&gt;"",MONTH(B946),0)</f>
        <v>11</v>
      </c>
      <c r="D946" s="205" t="n">
        <f aca="false">VLOOKUP($B946,data!$A$6:$M$15000,3)</f>
        <v>537000</v>
      </c>
    </row>
    <row r="947" customFormat="false" ht="11.25" hidden="false" customHeight="false" outlineLevel="0" collapsed="false">
      <c r="A947" s="199" t="n">
        <v>36491</v>
      </c>
      <c r="B947" s="192" t="n">
        <v>36491</v>
      </c>
      <c r="C947" s="308" t="n">
        <f aca="false">IF(B947&lt;&gt;"",MONTH(B947),0)</f>
        <v>11</v>
      </c>
      <c r="D947" s="205" t="n">
        <f aca="false">VLOOKUP($B947,data!$A$6:$M$15000,3)</f>
        <v>540000</v>
      </c>
    </row>
    <row r="948" customFormat="false" ht="11.25" hidden="false" customHeight="false" outlineLevel="0" collapsed="false">
      <c r="A948" s="199" t="n">
        <v>36492</v>
      </c>
      <c r="B948" s="192" t="n">
        <v>36492</v>
      </c>
      <c r="C948" s="308" t="n">
        <f aca="false">IF(B948&lt;&gt;"",MONTH(B948),0)</f>
        <v>11</v>
      </c>
      <c r="D948" s="205" t="n">
        <f aca="false">VLOOKUP($B948,data!$A$6:$M$15000,3)</f>
        <v>531000</v>
      </c>
    </row>
    <row r="949" customFormat="false" ht="11.25" hidden="false" customHeight="false" outlineLevel="0" collapsed="false">
      <c r="A949" s="199" t="n">
        <v>36493</v>
      </c>
      <c r="B949" s="192" t="n">
        <v>36493</v>
      </c>
      <c r="C949" s="308" t="n">
        <f aca="false">IF(B949&lt;&gt;"",MONTH(B949),0)</f>
        <v>11</v>
      </c>
      <c r="D949" s="205" t="n">
        <f aca="false">VLOOKUP($B949,data!$A$6:$M$15000,3)</f>
        <v>539000</v>
      </c>
    </row>
    <row r="950" customFormat="false" ht="11.25" hidden="false" customHeight="false" outlineLevel="0" collapsed="false">
      <c r="A950" s="199" t="n">
        <v>36494</v>
      </c>
      <c r="B950" s="192" t="n">
        <v>36494</v>
      </c>
      <c r="C950" s="308" t="n">
        <f aca="false">IF(B950&lt;&gt;"",MONTH(B950),0)</f>
        <v>11</v>
      </c>
      <c r="D950" s="205" t="n">
        <f aca="false">VLOOKUP($B950,data!$A$6:$M$15000,3)</f>
        <v>469000</v>
      </c>
    </row>
    <row r="951" customFormat="false" ht="11.25" hidden="false" customHeight="false" outlineLevel="0" collapsed="false">
      <c r="A951" s="199" t="n">
        <v>36495</v>
      </c>
      <c r="B951" s="192" t="n">
        <v>36495</v>
      </c>
      <c r="C951" s="308" t="n">
        <f aca="false">IF(B951&lt;&gt;"",MONTH(B951),0)</f>
        <v>12</v>
      </c>
      <c r="D951" s="205" t="n">
        <f aca="false">VLOOKUP($B951,data!$A$6:$M$15000,3)</f>
        <v>447000</v>
      </c>
    </row>
    <row r="952" customFormat="false" ht="11.25" hidden="false" customHeight="false" outlineLevel="0" collapsed="false">
      <c r="A952" s="199" t="n">
        <v>36496</v>
      </c>
      <c r="B952" s="192" t="n">
        <v>36496</v>
      </c>
      <c r="C952" s="308" t="n">
        <f aca="false">IF(B952&lt;&gt;"",MONTH(B952),0)</f>
        <v>12</v>
      </c>
      <c r="D952" s="205" t="n">
        <f aca="false">VLOOKUP($B952,data!$A$6:$M$15000,3)</f>
        <v>441000</v>
      </c>
    </row>
    <row r="953" customFormat="false" ht="11.25" hidden="false" customHeight="false" outlineLevel="0" collapsed="false">
      <c r="A953" s="199" t="n">
        <v>36497</v>
      </c>
      <c r="B953" s="192" t="n">
        <v>36497</v>
      </c>
      <c r="C953" s="308" t="n">
        <f aca="false">IF(B953&lt;&gt;"",MONTH(B953),0)</f>
        <v>12</v>
      </c>
      <c r="D953" s="205" t="n">
        <f aca="false">VLOOKUP($B953,data!$A$6:$M$15000,3)</f>
        <v>512000</v>
      </c>
    </row>
    <row r="954" customFormat="false" ht="11.25" hidden="false" customHeight="false" outlineLevel="0" collapsed="false">
      <c r="A954" s="199" t="n">
        <v>36498</v>
      </c>
      <c r="B954" s="192" t="n">
        <v>36498</v>
      </c>
      <c r="C954" s="308" t="n">
        <f aca="false">IF(B954&lt;&gt;"",MONTH(B954),0)</f>
        <v>12</v>
      </c>
      <c r="D954" s="205" t="n">
        <f aca="false">VLOOKUP($B954,data!$A$6:$M$15000,3)</f>
        <v>432000</v>
      </c>
    </row>
    <row r="955" customFormat="false" ht="11.25" hidden="false" customHeight="false" outlineLevel="0" collapsed="false">
      <c r="A955" s="199" t="n">
        <v>36499</v>
      </c>
      <c r="B955" s="192" t="n">
        <v>36499</v>
      </c>
      <c r="C955" s="308" t="n">
        <f aca="false">IF(B955&lt;&gt;"",MONTH(B955),0)</f>
        <v>12</v>
      </c>
      <c r="D955" s="205" t="n">
        <f aca="false">VLOOKUP($B955,data!$A$6:$M$15000,3)</f>
        <v>413000</v>
      </c>
    </row>
    <row r="956" customFormat="false" ht="11.25" hidden="false" customHeight="false" outlineLevel="0" collapsed="false">
      <c r="A956" s="199" t="n">
        <v>36500</v>
      </c>
      <c r="B956" s="192" t="n">
        <v>36500</v>
      </c>
      <c r="C956" s="308" t="n">
        <f aca="false">IF(B956&lt;&gt;"",MONTH(B956),0)</f>
        <v>12</v>
      </c>
      <c r="D956" s="205" t="n">
        <f aca="false">VLOOKUP($B956,data!$A$6:$M$15000,3)</f>
        <v>418000</v>
      </c>
    </row>
    <row r="957" customFormat="false" ht="11.25" hidden="false" customHeight="false" outlineLevel="0" collapsed="false">
      <c r="A957" s="199" t="n">
        <v>36501</v>
      </c>
      <c r="B957" s="192" t="n">
        <v>36501</v>
      </c>
      <c r="C957" s="308" t="n">
        <f aca="false">IF(B957&lt;&gt;"",MONTH(B957),0)</f>
        <v>12</v>
      </c>
      <c r="D957" s="205" t="n">
        <f aca="false">VLOOKUP($B957,data!$A$6:$M$15000,3)</f>
        <v>357000</v>
      </c>
    </row>
    <row r="958" customFormat="false" ht="11.25" hidden="false" customHeight="false" outlineLevel="0" collapsed="false">
      <c r="A958" s="199" t="n">
        <v>36502</v>
      </c>
      <c r="B958" s="192" t="n">
        <v>36502</v>
      </c>
      <c r="C958" s="308" t="n">
        <f aca="false">IF(B958&lt;&gt;"",MONTH(B958),0)</f>
        <v>12</v>
      </c>
      <c r="D958" s="205" t="n">
        <f aca="false">VLOOKUP($B958,data!$A$6:$M$15000,3)</f>
        <v>478000</v>
      </c>
    </row>
    <row r="959" customFormat="false" ht="11.25" hidden="false" customHeight="false" outlineLevel="0" collapsed="false">
      <c r="A959" s="199" t="n">
        <v>36503</v>
      </c>
      <c r="B959" s="192" t="n">
        <v>36503</v>
      </c>
      <c r="C959" s="308" t="n">
        <f aca="false">IF(B959&lt;&gt;"",MONTH(B959),0)</f>
        <v>12</v>
      </c>
      <c r="D959" s="205" t="n">
        <f aca="false">VLOOKUP($B959,data!$A$6:$M$15000,3)</f>
        <v>454000</v>
      </c>
    </row>
    <row r="960" customFormat="false" ht="11.25" hidden="false" customHeight="false" outlineLevel="0" collapsed="false">
      <c r="A960" s="199" t="n">
        <v>36504</v>
      </c>
      <c r="B960" s="192" t="n">
        <v>36504</v>
      </c>
      <c r="C960" s="308" t="n">
        <f aca="false">IF(B960&lt;&gt;"",MONTH(B960),0)</f>
        <v>12</v>
      </c>
      <c r="D960" s="205" t="n">
        <f aca="false">VLOOKUP($B960,data!$A$6:$M$15000,3)</f>
        <v>498000</v>
      </c>
    </row>
    <row r="961" customFormat="false" ht="11.25" hidden="false" customHeight="false" outlineLevel="0" collapsed="false">
      <c r="A961" s="199" t="n">
        <v>36505</v>
      </c>
      <c r="B961" s="192" t="n">
        <v>36505</v>
      </c>
      <c r="C961" s="308" t="n">
        <f aca="false">IF(B961&lt;&gt;"",MONTH(B961),0)</f>
        <v>12</v>
      </c>
      <c r="D961" s="205" t="n">
        <f aca="false">VLOOKUP($B961,data!$A$6:$M$15000,3)</f>
        <v>521324</v>
      </c>
    </row>
    <row r="962" customFormat="false" ht="11.25" hidden="false" customHeight="false" outlineLevel="0" collapsed="false">
      <c r="A962" s="199" t="n">
        <v>36506</v>
      </c>
      <c r="B962" s="192" t="n">
        <v>36506</v>
      </c>
      <c r="C962" s="308" t="n">
        <f aca="false">IF(B962&lt;&gt;"",MONTH(B962),0)</f>
        <v>12</v>
      </c>
      <c r="D962" s="205" t="n">
        <f aca="false">VLOOKUP($B962,data!$A$6:$M$15000,3)</f>
        <v>542697</v>
      </c>
    </row>
    <row r="963" customFormat="false" ht="11.25" hidden="false" customHeight="false" outlineLevel="0" collapsed="false">
      <c r="A963" s="199" t="n">
        <v>36507</v>
      </c>
      <c r="B963" s="192" t="n">
        <v>36507</v>
      </c>
      <c r="C963" s="308" t="n">
        <f aca="false">IF(B963&lt;&gt;"",MONTH(B963),0)</f>
        <v>12</v>
      </c>
      <c r="D963" s="205" t="n">
        <f aca="false">VLOOKUP($B963,data!$A$6:$M$15000,3)</f>
        <v>425000</v>
      </c>
    </row>
    <row r="964" customFormat="false" ht="11.25" hidden="false" customHeight="false" outlineLevel="0" collapsed="false">
      <c r="A964" s="199" t="n">
        <v>36508</v>
      </c>
      <c r="B964" s="192" t="n">
        <v>36508</v>
      </c>
      <c r="C964" s="308" t="n">
        <f aca="false">IF(B964&lt;&gt;"",MONTH(B964),0)</f>
        <v>12</v>
      </c>
      <c r="D964" s="205" t="n">
        <f aca="false">VLOOKUP($B964,data!$A$6:$M$15000,3)</f>
        <v>410000</v>
      </c>
    </row>
    <row r="965" customFormat="false" ht="11.25" hidden="false" customHeight="false" outlineLevel="0" collapsed="false">
      <c r="A965" s="199" t="n">
        <v>36509</v>
      </c>
      <c r="B965" s="192" t="n">
        <v>36509</v>
      </c>
      <c r="C965" s="308" t="n">
        <f aca="false">IF(B965&lt;&gt;"",MONTH(B965),0)</f>
        <v>12</v>
      </c>
      <c r="D965" s="205" t="n">
        <f aca="false">VLOOKUP($B965,data!$A$6:$M$15000,3)</f>
        <v>330000</v>
      </c>
    </row>
    <row r="966" customFormat="false" ht="11.25" hidden="false" customHeight="false" outlineLevel="0" collapsed="false">
      <c r="A966" s="199" t="n">
        <v>36510</v>
      </c>
      <c r="B966" s="192" t="n">
        <v>36510</v>
      </c>
      <c r="C966" s="308" t="n">
        <f aca="false">IF(B966&lt;&gt;"",MONTH(B966),0)</f>
        <v>12</v>
      </c>
      <c r="D966" s="205" t="n">
        <f aca="false">VLOOKUP($B966,data!$A$6:$M$15000,3)</f>
        <v>408000</v>
      </c>
    </row>
    <row r="967" customFormat="false" ht="11.25" hidden="false" customHeight="false" outlineLevel="0" collapsed="false">
      <c r="A967" s="199" t="n">
        <v>36511</v>
      </c>
      <c r="B967" s="192" t="n">
        <v>36511</v>
      </c>
      <c r="C967" s="308" t="n">
        <f aca="false">IF(B967&lt;&gt;"",MONTH(B967),0)</f>
        <v>12</v>
      </c>
      <c r="D967" s="205" t="n">
        <f aca="false">VLOOKUP($B967,data!$A$6:$M$15000,3)</f>
        <v>399000</v>
      </c>
    </row>
    <row r="968" customFormat="false" ht="11.25" hidden="false" customHeight="false" outlineLevel="0" collapsed="false">
      <c r="A968" s="199" t="n">
        <v>36512</v>
      </c>
      <c r="B968" s="192" t="n">
        <v>36512</v>
      </c>
      <c r="C968" s="308" t="n">
        <f aca="false">IF(B968&lt;&gt;"",MONTH(B968),0)</f>
        <v>12</v>
      </c>
      <c r="D968" s="205" t="n">
        <f aca="false">VLOOKUP($B968,data!$A$6:$M$15000,3)</f>
        <v>487000</v>
      </c>
    </row>
    <row r="969" customFormat="false" ht="11.25" hidden="false" customHeight="false" outlineLevel="0" collapsed="false">
      <c r="A969" s="199" t="n">
        <v>36513</v>
      </c>
      <c r="B969" s="192" t="n">
        <v>36513</v>
      </c>
      <c r="C969" s="308" t="n">
        <f aca="false">IF(B969&lt;&gt;"",MONTH(B969),0)</f>
        <v>12</v>
      </c>
      <c r="D969" s="205" t="n">
        <f aca="false">VLOOKUP($B969,data!$A$6:$M$15000,3)</f>
        <v>482000</v>
      </c>
    </row>
    <row r="970" customFormat="false" ht="11.25" hidden="false" customHeight="false" outlineLevel="0" collapsed="false">
      <c r="A970" s="199" t="n">
        <v>36514</v>
      </c>
      <c r="B970" s="192" t="n">
        <v>36514</v>
      </c>
      <c r="C970" s="308" t="n">
        <f aca="false">IF(B970&lt;&gt;"",MONTH(B970),0)</f>
        <v>12</v>
      </c>
      <c r="D970" s="205" t="n">
        <f aca="false">VLOOKUP($B970,data!$A$6:$M$15000,3)</f>
        <v>489000</v>
      </c>
    </row>
    <row r="971" customFormat="false" ht="11.25" hidden="false" customHeight="false" outlineLevel="0" collapsed="false">
      <c r="A971" s="199" t="n">
        <v>36515</v>
      </c>
      <c r="B971" s="192" t="n">
        <v>36515</v>
      </c>
      <c r="C971" s="308" t="n">
        <f aca="false">IF(B971&lt;&gt;"",MONTH(B971),0)</f>
        <v>12</v>
      </c>
      <c r="D971" s="205" t="n">
        <f aca="false">VLOOKUP($B971,data!$A$6:$M$15000,3)</f>
        <v>407000</v>
      </c>
    </row>
    <row r="972" customFormat="false" ht="11.25" hidden="false" customHeight="false" outlineLevel="0" collapsed="false">
      <c r="A972" s="199" t="n">
        <v>36516</v>
      </c>
      <c r="B972" s="192" t="n">
        <v>36516</v>
      </c>
      <c r="C972" s="308" t="n">
        <f aca="false">IF(B972&lt;&gt;"",MONTH(B972),0)</f>
        <v>12</v>
      </c>
      <c r="D972" s="205" t="n">
        <f aca="false">VLOOKUP($B972,data!$A$6:$M$15000,3)</f>
        <v>454000</v>
      </c>
    </row>
    <row r="973" customFormat="false" ht="11.25" hidden="false" customHeight="false" outlineLevel="0" collapsed="false">
      <c r="A973" s="199" t="n">
        <v>36517</v>
      </c>
      <c r="B973" s="192" t="n">
        <v>36517</v>
      </c>
      <c r="C973" s="308" t="n">
        <f aca="false">IF(B973&lt;&gt;"",MONTH(B973),0)</f>
        <v>12</v>
      </c>
      <c r="D973" s="205" t="n">
        <f aca="false">VLOOKUP($B973,data!$A$6:$M$15000,3)</f>
        <v>468000</v>
      </c>
    </row>
    <row r="974" customFormat="false" ht="11.25" hidden="false" customHeight="false" outlineLevel="0" collapsed="false">
      <c r="A974" s="199" t="n">
        <v>36518</v>
      </c>
      <c r="B974" s="192" t="n">
        <v>36518</v>
      </c>
      <c r="C974" s="308" t="n">
        <f aca="false">IF(B974&lt;&gt;"",MONTH(B974),0)</f>
        <v>12</v>
      </c>
      <c r="D974" s="205" t="n">
        <f aca="false">VLOOKUP($B974,data!$A$6:$M$15000,3)</f>
        <v>540000</v>
      </c>
    </row>
    <row r="975" customFormat="false" ht="11.25" hidden="false" customHeight="false" outlineLevel="0" collapsed="false">
      <c r="A975" s="199" t="n">
        <v>36519</v>
      </c>
      <c r="B975" s="192" t="n">
        <v>36519</v>
      </c>
      <c r="C975" s="308" t="n">
        <f aca="false">IF(B975&lt;&gt;"",MONTH(B975),0)</f>
        <v>12</v>
      </c>
      <c r="D975" s="205" t="n">
        <f aca="false">VLOOKUP($B975,data!$A$6:$M$15000,3)</f>
        <v>535000</v>
      </c>
    </row>
    <row r="976" customFormat="false" ht="11.25" hidden="false" customHeight="false" outlineLevel="0" collapsed="false">
      <c r="A976" s="199" t="n">
        <v>36520</v>
      </c>
      <c r="B976" s="192" t="n">
        <v>36520</v>
      </c>
      <c r="C976" s="308" t="n">
        <f aca="false">IF(B976&lt;&gt;"",MONTH(B976),0)</f>
        <v>12</v>
      </c>
      <c r="D976" s="205" t="n">
        <f aca="false">VLOOKUP($B976,data!$A$6:$M$15000,3)</f>
        <v>533000</v>
      </c>
    </row>
    <row r="977" customFormat="false" ht="11.25" hidden="false" customHeight="false" outlineLevel="0" collapsed="false">
      <c r="A977" s="199" t="n">
        <v>36521</v>
      </c>
      <c r="B977" s="192" t="n">
        <v>36521</v>
      </c>
      <c r="C977" s="308" t="n">
        <f aca="false">IF(B977&lt;&gt;"",MONTH(B977),0)</f>
        <v>12</v>
      </c>
      <c r="D977" s="205" t="n">
        <f aca="false">VLOOKUP($B977,data!$A$6:$M$15000,3)</f>
        <v>539000</v>
      </c>
    </row>
    <row r="978" customFormat="false" ht="11.25" hidden="false" customHeight="false" outlineLevel="0" collapsed="false">
      <c r="A978" s="199" t="n">
        <v>36522</v>
      </c>
      <c r="B978" s="192" t="n">
        <v>36522</v>
      </c>
      <c r="C978" s="308" t="n">
        <f aca="false">IF(B978&lt;&gt;"",MONTH(B978),0)</f>
        <v>12</v>
      </c>
      <c r="D978" s="205" t="n">
        <f aca="false">VLOOKUP($B978,data!$A$6:$M$15000,3)</f>
        <v>545000</v>
      </c>
    </row>
    <row r="979" customFormat="false" ht="11.25" hidden="false" customHeight="false" outlineLevel="0" collapsed="false">
      <c r="A979" s="199" t="n">
        <v>36523</v>
      </c>
      <c r="B979" s="192" t="n">
        <v>36523</v>
      </c>
      <c r="C979" s="308" t="n">
        <f aca="false">IF(B979&lt;&gt;"",MONTH(B979),0)</f>
        <v>12</v>
      </c>
      <c r="D979" s="205" t="n">
        <f aca="false">VLOOKUP($B979,data!$A$6:$M$15000,3)</f>
        <v>541000</v>
      </c>
    </row>
    <row r="980" customFormat="false" ht="11.25" hidden="false" customHeight="false" outlineLevel="0" collapsed="false">
      <c r="A980" s="199" t="n">
        <v>36524</v>
      </c>
      <c r="B980" s="192" t="n">
        <v>36524</v>
      </c>
      <c r="C980" s="308" t="n">
        <f aca="false">IF(B980&lt;&gt;"",MONTH(B980),0)</f>
        <v>12</v>
      </c>
      <c r="D980" s="205" t="n">
        <f aca="false">VLOOKUP($B980,data!$A$6:$M$15000,3)</f>
        <v>540000</v>
      </c>
    </row>
    <row r="981" customFormat="false" ht="11.25" hidden="false" customHeight="false" outlineLevel="0" collapsed="false">
      <c r="A981" s="199" t="n">
        <v>36525</v>
      </c>
      <c r="B981" s="192" t="n">
        <v>36525</v>
      </c>
      <c r="C981" s="308" t="n">
        <f aca="false">IF(B981&lt;&gt;"",MONTH(B981),0)</f>
        <v>12</v>
      </c>
      <c r="D981" s="205" t="n">
        <f aca="false">VLOOKUP($B981,data!$A$6:$M$15000,3)</f>
        <v>521000</v>
      </c>
      <c r="F981" s="317"/>
      <c r="G981" s="318"/>
      <c r="H981" s="318"/>
      <c r="I981" s="319"/>
      <c r="J981" s="30"/>
    </row>
    <row r="982" customFormat="false" ht="22.5" hidden="false" customHeight="false" outlineLevel="0" collapsed="false">
      <c r="A982" s="194" t="s">
        <v>70</v>
      </c>
      <c r="B982" s="195" t="s">
        <v>71</v>
      </c>
      <c r="C982" s="195" t="s">
        <v>99</v>
      </c>
      <c r="D982" s="196" t="s">
        <v>72</v>
      </c>
      <c r="F982" s="317"/>
      <c r="G982" s="318"/>
      <c r="H982" s="318"/>
      <c r="I982" s="319"/>
      <c r="J982" s="30"/>
    </row>
    <row r="983" customFormat="false" ht="11.25" hidden="false" customHeight="false" outlineLevel="0" collapsed="false">
      <c r="A983" s="199" t="n">
        <v>36526</v>
      </c>
      <c r="B983" s="192" t="n">
        <v>36526</v>
      </c>
      <c r="C983" s="308" t="n">
        <f aca="false">IF(B983&lt;&gt;"",MONTH(B983),0)</f>
        <v>1</v>
      </c>
      <c r="D983" s="205" t="n">
        <f aca="false">VLOOKUP($B983,data!$A$6:$M$15000,3)</f>
        <v>542000</v>
      </c>
      <c r="F983" s="30"/>
      <c r="G983" s="30"/>
      <c r="H983" s="30"/>
      <c r="I983" s="30"/>
      <c r="J983" s="30"/>
    </row>
    <row r="984" customFormat="false" ht="11.25" hidden="false" customHeight="false" outlineLevel="0" collapsed="false">
      <c r="A984" s="199" t="n">
        <v>36527</v>
      </c>
      <c r="B984" s="192" t="n">
        <v>36527</v>
      </c>
      <c r="C984" s="308" t="n">
        <f aca="false">IF(B984&lt;&gt;"",MONTH(B984),0)</f>
        <v>1</v>
      </c>
      <c r="D984" s="205" t="n">
        <f aca="false">VLOOKUP($B984,data!$A$6:$M$15000,3)</f>
        <v>540000</v>
      </c>
    </row>
    <row r="985" customFormat="false" ht="11.25" hidden="false" customHeight="false" outlineLevel="0" collapsed="false">
      <c r="A985" s="199" t="n">
        <v>36528</v>
      </c>
      <c r="B985" s="192" t="n">
        <v>36528</v>
      </c>
      <c r="C985" s="308" t="n">
        <f aca="false">IF(B985&lt;&gt;"",MONTH(B985),0)</f>
        <v>1</v>
      </c>
      <c r="D985" s="205" t="n">
        <f aca="false">VLOOKUP($B985,data!$A$6:$M$15000,3)</f>
        <v>498000</v>
      </c>
    </row>
    <row r="986" customFormat="false" ht="11.25" hidden="false" customHeight="false" outlineLevel="0" collapsed="false">
      <c r="A986" s="199" t="n">
        <v>36529</v>
      </c>
      <c r="B986" s="192" t="n">
        <v>36529</v>
      </c>
      <c r="C986" s="308" t="n">
        <f aca="false">IF(B986&lt;&gt;"",MONTH(B986),0)</f>
        <v>1</v>
      </c>
      <c r="D986" s="205" t="n">
        <f aca="false">VLOOKUP($B986,data!$A$6:$M$15000,3)</f>
        <v>462000</v>
      </c>
    </row>
    <row r="987" customFormat="false" ht="11.25" hidden="false" customHeight="false" outlineLevel="0" collapsed="false">
      <c r="A987" s="199" t="n">
        <v>36530</v>
      </c>
      <c r="B987" s="192" t="n">
        <v>36530</v>
      </c>
      <c r="C987" s="308" t="n">
        <f aca="false">IF(B987&lt;&gt;"",MONTH(B987),0)</f>
        <v>1</v>
      </c>
      <c r="D987" s="205" t="n">
        <f aca="false">VLOOKUP($B987,data!$A$6:$M$15000,3)</f>
        <v>525000</v>
      </c>
    </row>
    <row r="988" customFormat="false" ht="11.25" hidden="false" customHeight="false" outlineLevel="0" collapsed="false">
      <c r="A988" s="199" t="n">
        <v>36531</v>
      </c>
      <c r="B988" s="192" t="n">
        <v>36531</v>
      </c>
      <c r="C988" s="308" t="n">
        <f aca="false">IF(B988&lt;&gt;"",MONTH(B988),0)</f>
        <v>1</v>
      </c>
      <c r="D988" s="205" t="n">
        <f aca="false">VLOOKUP($B988,data!$A$6:$M$15000,3)</f>
        <v>538000</v>
      </c>
    </row>
    <row r="989" customFormat="false" ht="11.25" hidden="false" customHeight="false" outlineLevel="0" collapsed="false">
      <c r="A989" s="199" t="n">
        <v>36532</v>
      </c>
      <c r="B989" s="192" t="n">
        <v>36532</v>
      </c>
      <c r="C989" s="308" t="n">
        <f aca="false">IF(B989&lt;&gt;"",MONTH(B989),0)</f>
        <v>1</v>
      </c>
      <c r="D989" s="205" t="n">
        <f aca="false">VLOOKUP($B989,data!$A$6:$M$15000,3)</f>
        <v>540000</v>
      </c>
    </row>
    <row r="990" customFormat="false" ht="11.25" hidden="false" customHeight="false" outlineLevel="0" collapsed="false">
      <c r="A990" s="199" t="n">
        <v>36533</v>
      </c>
      <c r="B990" s="192" t="n">
        <v>36533</v>
      </c>
      <c r="C990" s="308" t="n">
        <f aca="false">IF(B990&lt;&gt;"",MONTH(B990),0)</f>
        <v>1</v>
      </c>
      <c r="D990" s="205" t="n">
        <f aca="false">VLOOKUP($B990,data!$A$6:$M$15000,3)</f>
        <v>536000</v>
      </c>
    </row>
    <row r="991" customFormat="false" ht="11.25" hidden="false" customHeight="false" outlineLevel="0" collapsed="false">
      <c r="A991" s="199" t="n">
        <v>36534</v>
      </c>
      <c r="B991" s="192" t="n">
        <v>36534</v>
      </c>
      <c r="C991" s="308" t="n">
        <f aca="false">IF(B991&lt;&gt;"",MONTH(B991),0)</f>
        <v>1</v>
      </c>
      <c r="D991" s="205" t="n">
        <f aca="false">VLOOKUP($B991,data!$A$6:$M$15000,3)</f>
        <v>542000</v>
      </c>
    </row>
    <row r="992" customFormat="false" ht="11.25" hidden="false" customHeight="false" outlineLevel="0" collapsed="false">
      <c r="A992" s="199" t="n">
        <v>36535</v>
      </c>
      <c r="B992" s="192" t="n">
        <v>36535</v>
      </c>
      <c r="C992" s="308" t="n">
        <f aca="false">IF(B992&lt;&gt;"",MONTH(B992),0)</f>
        <v>1</v>
      </c>
      <c r="D992" s="205" t="n">
        <f aca="false">VLOOKUP($B992,data!$A$6:$M$15000,3)</f>
        <v>541000</v>
      </c>
    </row>
    <row r="993" customFormat="false" ht="11.25" hidden="false" customHeight="false" outlineLevel="0" collapsed="false">
      <c r="A993" s="199" t="n">
        <v>36536</v>
      </c>
      <c r="B993" s="192" t="n">
        <v>36536</v>
      </c>
      <c r="C993" s="308" t="n">
        <f aca="false">IF(B993&lt;&gt;"",MONTH(B993),0)</f>
        <v>1</v>
      </c>
      <c r="D993" s="205" t="n">
        <f aca="false">VLOOKUP($B993,data!$A$6:$M$15000,3)</f>
        <v>542000</v>
      </c>
    </row>
    <row r="994" customFormat="false" ht="11.25" hidden="false" customHeight="false" outlineLevel="0" collapsed="false">
      <c r="A994" s="199" t="n">
        <v>36537</v>
      </c>
      <c r="B994" s="192" t="n">
        <v>36537</v>
      </c>
      <c r="C994" s="308" t="n">
        <f aca="false">IF(B994&lt;&gt;"",MONTH(B994),0)</f>
        <v>1</v>
      </c>
      <c r="D994" s="205" t="n">
        <f aca="false">VLOOKUP($B994,data!$A$6:$M$15000,3)</f>
        <v>539000</v>
      </c>
    </row>
    <row r="995" customFormat="false" ht="11.25" hidden="false" customHeight="false" outlineLevel="0" collapsed="false">
      <c r="A995" s="199" t="n">
        <v>36538</v>
      </c>
      <c r="B995" s="192" t="n">
        <v>36538</v>
      </c>
      <c r="C995" s="308" t="n">
        <f aca="false">IF(B995&lt;&gt;"",MONTH(B995),0)</f>
        <v>1</v>
      </c>
      <c r="D995" s="205" t="n">
        <f aca="false">VLOOKUP($B995,data!$A$6:$M$15000,3)</f>
        <v>541000</v>
      </c>
    </row>
    <row r="996" customFormat="false" ht="11.25" hidden="false" customHeight="false" outlineLevel="0" collapsed="false">
      <c r="A996" s="199" t="n">
        <v>36539</v>
      </c>
      <c r="B996" s="192" t="n">
        <v>36539</v>
      </c>
      <c r="C996" s="308" t="n">
        <f aca="false">IF(B996&lt;&gt;"",MONTH(B996),0)</f>
        <v>1</v>
      </c>
      <c r="D996" s="205" t="n">
        <f aca="false">VLOOKUP($B996,data!$A$6:$M$15000,3)</f>
        <v>541000</v>
      </c>
    </row>
    <row r="997" customFormat="false" ht="11.25" hidden="false" customHeight="false" outlineLevel="0" collapsed="false">
      <c r="A997" s="199" t="n">
        <v>36540</v>
      </c>
      <c r="B997" s="192" t="n">
        <v>36540</v>
      </c>
      <c r="C997" s="308" t="n">
        <f aca="false">IF(B997&lt;&gt;"",MONTH(B997),0)</f>
        <v>1</v>
      </c>
      <c r="D997" s="205" t="n">
        <f aca="false">VLOOKUP($B997,data!$A$6:$M$15000,3)</f>
        <v>537000</v>
      </c>
    </row>
    <row r="998" customFormat="false" ht="11.25" hidden="false" customHeight="false" outlineLevel="0" collapsed="false">
      <c r="A998" s="199" t="n">
        <v>36541</v>
      </c>
      <c r="B998" s="192" t="n">
        <v>36541</v>
      </c>
      <c r="C998" s="308" t="n">
        <f aca="false">IF(B998&lt;&gt;"",MONTH(B998),0)</f>
        <v>1</v>
      </c>
      <c r="D998" s="205" t="n">
        <f aca="false">VLOOKUP($B998,data!$A$6:$M$15000,3)</f>
        <v>543000</v>
      </c>
    </row>
    <row r="999" customFormat="false" ht="11.25" hidden="false" customHeight="false" outlineLevel="0" collapsed="false">
      <c r="A999" s="199" t="n">
        <v>36542</v>
      </c>
      <c r="B999" s="192" t="n">
        <v>36542</v>
      </c>
      <c r="C999" s="308" t="n">
        <f aca="false">IF(B999&lt;&gt;"",MONTH(B999),0)</f>
        <v>1</v>
      </c>
      <c r="D999" s="205" t="n">
        <f aca="false">VLOOKUP($B999,data!$A$6:$M$15000,3)</f>
        <v>527000</v>
      </c>
    </row>
    <row r="1000" customFormat="false" ht="11.25" hidden="false" customHeight="false" outlineLevel="0" collapsed="false">
      <c r="A1000" s="199" t="n">
        <v>36543</v>
      </c>
      <c r="B1000" s="192" t="n">
        <v>36543</v>
      </c>
      <c r="C1000" s="308" t="n">
        <f aca="false">IF(B1000&lt;&gt;"",MONTH(B1000),0)</f>
        <v>1</v>
      </c>
      <c r="D1000" s="205" t="n">
        <f aca="false">VLOOKUP($B1000,data!$A$6:$M$15000,3)</f>
        <v>512000</v>
      </c>
    </row>
    <row r="1001" customFormat="false" ht="11.25" hidden="false" customHeight="false" outlineLevel="0" collapsed="false">
      <c r="A1001" s="199" t="n">
        <v>36544</v>
      </c>
      <c r="B1001" s="192" t="n">
        <v>36544</v>
      </c>
      <c r="C1001" s="308" t="n">
        <f aca="false">IF(B1001&lt;&gt;"",MONTH(B1001),0)</f>
        <v>1</v>
      </c>
      <c r="D1001" s="205" t="n">
        <f aca="false">VLOOKUP($B1001,data!$A$6:$M$15000,3)</f>
        <v>540000</v>
      </c>
    </row>
    <row r="1002" customFormat="false" ht="11.25" hidden="false" customHeight="false" outlineLevel="0" collapsed="false">
      <c r="A1002" s="199" t="n">
        <v>36545</v>
      </c>
      <c r="B1002" s="192" t="n">
        <v>36545</v>
      </c>
      <c r="C1002" s="308" t="n">
        <f aca="false">IF(B1002&lt;&gt;"",MONTH(B1002),0)</f>
        <v>1</v>
      </c>
      <c r="D1002" s="205" t="n">
        <f aca="false">VLOOKUP($B1002,data!$A$6:$M$15000,3)</f>
        <v>535000</v>
      </c>
    </row>
    <row r="1003" customFormat="false" ht="11.25" hidden="false" customHeight="false" outlineLevel="0" collapsed="false">
      <c r="A1003" s="199" t="n">
        <v>36546</v>
      </c>
      <c r="B1003" s="192" t="n">
        <v>36546</v>
      </c>
      <c r="C1003" s="308" t="n">
        <f aca="false">IF(B1003&lt;&gt;"",MONTH(B1003),0)</f>
        <v>1</v>
      </c>
      <c r="D1003" s="205" t="n">
        <f aca="false">VLOOKUP($B1003,data!$A$6:$M$15000,3)</f>
        <v>533000</v>
      </c>
    </row>
    <row r="1004" customFormat="false" ht="11.25" hidden="false" customHeight="false" outlineLevel="0" collapsed="false">
      <c r="A1004" s="199" t="n">
        <v>36547</v>
      </c>
      <c r="B1004" s="192" t="n">
        <v>36547</v>
      </c>
      <c r="C1004" s="308" t="n">
        <f aca="false">IF(B1004&lt;&gt;"",MONTH(B1004),0)</f>
        <v>1</v>
      </c>
      <c r="D1004" s="205" t="n">
        <f aca="false">VLOOKUP($B1004,data!$A$6:$M$15000,3)</f>
        <v>542000</v>
      </c>
    </row>
    <row r="1005" customFormat="false" ht="11.25" hidden="false" customHeight="false" outlineLevel="0" collapsed="false">
      <c r="A1005" s="199" t="n">
        <v>36548</v>
      </c>
      <c r="B1005" s="192" t="n">
        <v>36548</v>
      </c>
      <c r="C1005" s="308" t="n">
        <f aca="false">IF(B1005&lt;&gt;"",MONTH(B1005),0)</f>
        <v>1</v>
      </c>
      <c r="D1005" s="205" t="n">
        <f aca="false">VLOOKUP($B1005,data!$A$6:$M$15000,3)</f>
        <v>527000</v>
      </c>
    </row>
    <row r="1006" customFormat="false" ht="11.25" hidden="false" customHeight="false" outlineLevel="0" collapsed="false">
      <c r="A1006" s="199" t="n">
        <v>36549</v>
      </c>
      <c r="B1006" s="192" t="n">
        <v>36549</v>
      </c>
      <c r="C1006" s="308" t="n">
        <f aca="false">IF(B1006&lt;&gt;"",MONTH(B1006),0)</f>
        <v>1</v>
      </c>
      <c r="D1006" s="205" t="n">
        <f aca="false">VLOOKUP($B1006,data!$A$6:$M$15000,3)</f>
        <v>535000</v>
      </c>
    </row>
    <row r="1007" customFormat="false" ht="11.25" hidden="false" customHeight="false" outlineLevel="0" collapsed="false">
      <c r="A1007" s="199" t="n">
        <v>36550</v>
      </c>
      <c r="B1007" s="192" t="n">
        <v>36550</v>
      </c>
      <c r="C1007" s="308" t="n">
        <f aca="false">IF(B1007&lt;&gt;"",MONTH(B1007),0)</f>
        <v>1</v>
      </c>
      <c r="D1007" s="205" t="n">
        <f aca="false">VLOOKUP($B1007,data!$A$6:$M$15000,3)</f>
        <v>533000</v>
      </c>
    </row>
    <row r="1008" customFormat="false" ht="11.25" hidden="false" customHeight="false" outlineLevel="0" collapsed="false">
      <c r="A1008" s="199" t="n">
        <v>36551</v>
      </c>
      <c r="B1008" s="192" t="n">
        <v>36551</v>
      </c>
      <c r="C1008" s="308" t="n">
        <f aca="false">IF(B1008&lt;&gt;"",MONTH(B1008),0)</f>
        <v>1</v>
      </c>
      <c r="D1008" s="205" t="n">
        <f aca="false">VLOOKUP($B1008,data!$A$6:$M$15000,3)</f>
        <v>516000</v>
      </c>
    </row>
    <row r="1009" customFormat="false" ht="11.25" hidden="false" customHeight="false" outlineLevel="0" collapsed="false">
      <c r="A1009" s="199" t="n">
        <v>36552</v>
      </c>
      <c r="B1009" s="192" t="n">
        <v>36552</v>
      </c>
      <c r="C1009" s="308" t="n">
        <f aca="false">IF(B1009&lt;&gt;"",MONTH(B1009),0)</f>
        <v>1</v>
      </c>
      <c r="D1009" s="205" t="n">
        <f aca="false">VLOOKUP($B1009,data!$A$6:$M$15000,3)</f>
        <v>529000</v>
      </c>
    </row>
    <row r="1010" customFormat="false" ht="11.25" hidden="false" customHeight="false" outlineLevel="0" collapsed="false">
      <c r="A1010" s="199" t="n">
        <v>36553</v>
      </c>
      <c r="B1010" s="192" t="n">
        <v>36553</v>
      </c>
      <c r="C1010" s="308" t="n">
        <f aca="false">IF(B1010&lt;&gt;"",MONTH(B1010),0)</f>
        <v>1</v>
      </c>
      <c r="D1010" s="205" t="n">
        <f aca="false">VLOOKUP($B1010,data!$A$6:$M$15000,3)</f>
        <v>524000</v>
      </c>
    </row>
    <row r="1011" customFormat="false" ht="11.25" hidden="false" customHeight="false" outlineLevel="0" collapsed="false">
      <c r="A1011" s="199" t="n">
        <v>36554</v>
      </c>
      <c r="B1011" s="192" t="n">
        <v>36554</v>
      </c>
      <c r="C1011" s="308" t="n">
        <f aca="false">IF(B1011&lt;&gt;"",MONTH(B1011),0)</f>
        <v>1</v>
      </c>
      <c r="D1011" s="205" t="n">
        <f aca="false">VLOOKUP($B1011,data!$A$6:$M$15000,3)</f>
        <v>525000</v>
      </c>
    </row>
    <row r="1012" customFormat="false" ht="11.25" hidden="false" customHeight="false" outlineLevel="0" collapsed="false">
      <c r="A1012" s="199" t="n">
        <v>36555</v>
      </c>
      <c r="B1012" s="192" t="n">
        <v>36555</v>
      </c>
      <c r="C1012" s="308" t="n">
        <f aca="false">IF(B1012&lt;&gt;"",MONTH(B1012),0)</f>
        <v>1</v>
      </c>
      <c r="D1012" s="205" t="n">
        <f aca="false">VLOOKUP($B1012,data!$A$6:$M$15000,3)</f>
        <v>507000</v>
      </c>
    </row>
    <row r="1013" customFormat="false" ht="11.25" hidden="false" customHeight="false" outlineLevel="0" collapsed="false">
      <c r="A1013" s="199" t="n">
        <v>36556</v>
      </c>
      <c r="B1013" s="192" t="n">
        <v>36556</v>
      </c>
      <c r="C1013" s="308" t="n">
        <f aca="false">IF(B1013&lt;&gt;"",MONTH(B1013),0)</f>
        <v>1</v>
      </c>
      <c r="D1013" s="205" t="n">
        <f aca="false">VLOOKUP($B1013,data!$A$6:$M$15000,3)</f>
        <v>541000</v>
      </c>
    </row>
    <row r="1014" customFormat="false" ht="11.25" hidden="false" customHeight="false" outlineLevel="0" collapsed="false">
      <c r="A1014" s="199" t="n">
        <v>36557</v>
      </c>
      <c r="B1014" s="192" t="n">
        <v>36557</v>
      </c>
      <c r="C1014" s="308" t="n">
        <f aca="false">IF(B1014&lt;&gt;"",MONTH(B1014),0)</f>
        <v>2</v>
      </c>
      <c r="D1014" s="205" t="n">
        <f aca="false">VLOOKUP($B1014,data!$A$6:$M$15000,3)</f>
        <v>540000</v>
      </c>
    </row>
    <row r="1015" customFormat="false" ht="11.25" hidden="false" customHeight="false" outlineLevel="0" collapsed="false">
      <c r="A1015" s="199" t="n">
        <v>36558</v>
      </c>
      <c r="B1015" s="192" t="n">
        <v>36558</v>
      </c>
      <c r="C1015" s="308" t="n">
        <f aca="false">IF(B1015&lt;&gt;"",MONTH(B1015),0)</f>
        <v>2</v>
      </c>
      <c r="D1015" s="205" t="n">
        <f aca="false">VLOOKUP($B1015,data!$A$6:$M$15000,3)</f>
        <v>519000</v>
      </c>
    </row>
    <row r="1016" customFormat="false" ht="11.25" hidden="false" customHeight="false" outlineLevel="0" collapsed="false">
      <c r="A1016" s="199" t="n">
        <v>36559</v>
      </c>
      <c r="B1016" s="192" t="n">
        <v>36559</v>
      </c>
      <c r="C1016" s="308" t="n">
        <f aca="false">IF(B1016&lt;&gt;"",MONTH(B1016),0)</f>
        <v>2</v>
      </c>
      <c r="D1016" s="205" t="n">
        <f aca="false">VLOOKUP($B1016,data!$A$6:$M$15000,3)</f>
        <v>528000</v>
      </c>
    </row>
    <row r="1017" customFormat="false" ht="11.25" hidden="false" customHeight="false" outlineLevel="0" collapsed="false">
      <c r="A1017" s="199" t="n">
        <v>36560</v>
      </c>
      <c r="B1017" s="192" t="n">
        <v>36560</v>
      </c>
      <c r="C1017" s="308" t="n">
        <f aca="false">IF(B1017&lt;&gt;"",MONTH(B1017),0)</f>
        <v>2</v>
      </c>
      <c r="D1017" s="205" t="n">
        <f aca="false">VLOOKUP($B1017,data!$A$6:$M$15000,3)</f>
        <v>526000</v>
      </c>
    </row>
    <row r="1018" customFormat="false" ht="11.25" hidden="false" customHeight="false" outlineLevel="0" collapsed="false">
      <c r="A1018" s="199" t="n">
        <v>36561</v>
      </c>
      <c r="B1018" s="192" t="n">
        <v>36561</v>
      </c>
      <c r="C1018" s="308" t="n">
        <f aca="false">IF(B1018&lt;&gt;"",MONTH(B1018),0)</f>
        <v>2</v>
      </c>
      <c r="D1018" s="205" t="n">
        <f aca="false">VLOOKUP($B1018,data!$A$6:$M$15000,3)</f>
        <v>538000</v>
      </c>
    </row>
    <row r="1019" customFormat="false" ht="11.25" hidden="false" customHeight="false" outlineLevel="0" collapsed="false">
      <c r="A1019" s="199" t="n">
        <v>36562</v>
      </c>
      <c r="B1019" s="192" t="n">
        <v>36562</v>
      </c>
      <c r="C1019" s="308" t="n">
        <f aca="false">IF(B1019&lt;&gt;"",MONTH(B1019),0)</f>
        <v>2</v>
      </c>
      <c r="D1019" s="205" t="n">
        <f aca="false">VLOOKUP($B1019,data!$A$6:$M$15000,3)</f>
        <v>539000</v>
      </c>
    </row>
    <row r="1020" customFormat="false" ht="11.25" hidden="false" customHeight="false" outlineLevel="0" collapsed="false">
      <c r="A1020" s="199" t="n">
        <v>36563</v>
      </c>
      <c r="B1020" s="192" t="n">
        <v>36563</v>
      </c>
      <c r="C1020" s="308" t="n">
        <f aca="false">IF(B1020&lt;&gt;"",MONTH(B1020),0)</f>
        <v>2</v>
      </c>
      <c r="D1020" s="205" t="n">
        <f aca="false">VLOOKUP($B1020,data!$A$6:$M$15000,3)</f>
        <v>538000</v>
      </c>
    </row>
    <row r="1021" customFormat="false" ht="11.25" hidden="false" customHeight="false" outlineLevel="0" collapsed="false">
      <c r="A1021" s="199" t="n">
        <v>36564</v>
      </c>
      <c r="B1021" s="192" t="n">
        <v>36564</v>
      </c>
      <c r="C1021" s="308" t="n">
        <f aca="false">IF(B1021&lt;&gt;"",MONTH(B1021),0)</f>
        <v>2</v>
      </c>
      <c r="D1021" s="205" t="n">
        <f aca="false">VLOOKUP($B1021,data!$A$6:$M$15000,3)</f>
        <v>540000</v>
      </c>
    </row>
    <row r="1022" customFormat="false" ht="11.25" hidden="false" customHeight="false" outlineLevel="0" collapsed="false">
      <c r="A1022" s="199" t="n">
        <v>36565</v>
      </c>
      <c r="B1022" s="192" t="n">
        <v>36565</v>
      </c>
      <c r="C1022" s="308" t="n">
        <f aca="false">IF(B1022&lt;&gt;"",MONTH(B1022),0)</f>
        <v>2</v>
      </c>
      <c r="D1022" s="205" t="n">
        <f aca="false">VLOOKUP($B1022,data!$A$6:$M$15000,3)</f>
        <v>536000</v>
      </c>
    </row>
    <row r="1023" customFormat="false" ht="11.25" hidden="false" customHeight="false" outlineLevel="0" collapsed="false">
      <c r="A1023" s="199" t="n">
        <v>36566</v>
      </c>
      <c r="B1023" s="192" t="n">
        <v>36566</v>
      </c>
      <c r="C1023" s="308" t="n">
        <f aca="false">IF(B1023&lt;&gt;"",MONTH(B1023),0)</f>
        <v>2</v>
      </c>
      <c r="D1023" s="205" t="n">
        <f aca="false">VLOOKUP($B1023,data!$A$6:$M$15000,3)</f>
        <v>537000</v>
      </c>
    </row>
    <row r="1024" customFormat="false" ht="11.25" hidden="false" customHeight="false" outlineLevel="0" collapsed="false">
      <c r="A1024" s="199" t="n">
        <v>36567</v>
      </c>
      <c r="B1024" s="192" t="n">
        <v>36567</v>
      </c>
      <c r="C1024" s="308" t="n">
        <f aca="false">IF(B1024&lt;&gt;"",MONTH(B1024),0)</f>
        <v>2</v>
      </c>
      <c r="D1024" s="205" t="n">
        <f aca="false">VLOOKUP($B1024,data!$A$6:$M$15000,3)</f>
        <v>540000</v>
      </c>
    </row>
    <row r="1025" customFormat="false" ht="11.25" hidden="false" customHeight="false" outlineLevel="0" collapsed="false">
      <c r="A1025" s="199" t="n">
        <v>36568</v>
      </c>
      <c r="B1025" s="192" t="n">
        <v>36568</v>
      </c>
      <c r="C1025" s="308" t="n">
        <f aca="false">IF(B1025&lt;&gt;"",MONTH(B1025),0)</f>
        <v>2</v>
      </c>
      <c r="D1025" s="205" t="n">
        <f aca="false">VLOOKUP($B1025,data!$A$6:$M$15000,3)</f>
        <v>540000</v>
      </c>
    </row>
    <row r="1026" customFormat="false" ht="11.25" hidden="false" customHeight="false" outlineLevel="0" collapsed="false">
      <c r="A1026" s="199" t="n">
        <v>36569</v>
      </c>
      <c r="B1026" s="192" t="n">
        <v>36569</v>
      </c>
      <c r="C1026" s="308" t="n">
        <f aca="false">IF(B1026&lt;&gt;"",MONTH(B1026),0)</f>
        <v>2</v>
      </c>
      <c r="D1026" s="205" t="n">
        <f aca="false">VLOOKUP($B1026,data!$A$6:$M$15000,3)</f>
        <v>540000</v>
      </c>
    </row>
    <row r="1027" customFormat="false" ht="11.25" hidden="false" customHeight="false" outlineLevel="0" collapsed="false">
      <c r="A1027" s="199" t="n">
        <v>36570</v>
      </c>
      <c r="B1027" s="192" t="n">
        <v>36570</v>
      </c>
      <c r="C1027" s="308" t="n">
        <f aca="false">IF(B1027&lt;&gt;"",MONTH(B1027),0)</f>
        <v>2</v>
      </c>
      <c r="D1027" s="205" t="n">
        <f aca="false">VLOOKUP($B1027,data!$A$6:$M$15000,3)</f>
        <v>460000</v>
      </c>
    </row>
    <row r="1028" customFormat="false" ht="11.25" hidden="false" customHeight="false" outlineLevel="0" collapsed="false">
      <c r="A1028" s="199" t="n">
        <v>36571</v>
      </c>
      <c r="B1028" s="192" t="n">
        <v>36571</v>
      </c>
      <c r="C1028" s="308" t="n">
        <f aca="false">IF(B1028&lt;&gt;"",MONTH(B1028),0)</f>
        <v>2</v>
      </c>
      <c r="D1028" s="205" t="n">
        <f aca="false">VLOOKUP($B1028,data!$A$6:$M$15000,3)</f>
        <v>541000</v>
      </c>
    </row>
    <row r="1029" customFormat="false" ht="11.25" hidden="false" customHeight="false" outlineLevel="0" collapsed="false">
      <c r="A1029" s="199" t="n">
        <v>36572</v>
      </c>
      <c r="B1029" s="192" t="n">
        <v>36572</v>
      </c>
      <c r="C1029" s="308" t="n">
        <f aca="false">IF(B1029&lt;&gt;"",MONTH(B1029),0)</f>
        <v>2</v>
      </c>
      <c r="D1029" s="205" t="n">
        <f aca="false">VLOOKUP($B1029,data!$A$6:$M$15000,3)</f>
        <v>538000</v>
      </c>
    </row>
    <row r="1030" customFormat="false" ht="11.25" hidden="false" customHeight="false" outlineLevel="0" collapsed="false">
      <c r="A1030" s="199" t="n">
        <v>36573</v>
      </c>
      <c r="B1030" s="192" t="n">
        <v>36573</v>
      </c>
      <c r="C1030" s="308" t="n">
        <f aca="false">IF(B1030&lt;&gt;"",MONTH(B1030),0)</f>
        <v>2</v>
      </c>
      <c r="D1030" s="205" t="n">
        <f aca="false">VLOOKUP($B1030,data!$A$6:$M$15000,3)</f>
        <v>539000</v>
      </c>
    </row>
    <row r="1031" customFormat="false" ht="11.25" hidden="false" customHeight="false" outlineLevel="0" collapsed="false">
      <c r="A1031" s="199" t="n">
        <v>36574</v>
      </c>
      <c r="B1031" s="192" t="n">
        <v>36574</v>
      </c>
      <c r="C1031" s="308" t="n">
        <f aca="false">IF(B1031&lt;&gt;"",MONTH(B1031),0)</f>
        <v>2</v>
      </c>
      <c r="D1031" s="205" t="n">
        <f aca="false">VLOOKUP($B1031,data!$A$6:$M$15000,3)</f>
        <v>536000</v>
      </c>
    </row>
    <row r="1032" customFormat="false" ht="11.25" hidden="false" customHeight="false" outlineLevel="0" collapsed="false">
      <c r="A1032" s="199" t="n">
        <v>36575</v>
      </c>
      <c r="B1032" s="192" t="n">
        <v>36575</v>
      </c>
      <c r="C1032" s="308" t="n">
        <f aca="false">IF(B1032&lt;&gt;"",MONTH(B1032),0)</f>
        <v>2</v>
      </c>
      <c r="D1032" s="205" t="n">
        <f aca="false">VLOOKUP($B1032,data!$A$6:$M$15000,3)</f>
        <v>536000</v>
      </c>
    </row>
    <row r="1033" customFormat="false" ht="11.25" hidden="false" customHeight="false" outlineLevel="0" collapsed="false">
      <c r="A1033" s="199" t="n">
        <v>36576</v>
      </c>
      <c r="B1033" s="192" t="n">
        <v>36576</v>
      </c>
      <c r="C1033" s="308" t="n">
        <f aca="false">IF(B1033&lt;&gt;"",MONTH(B1033),0)</f>
        <v>2</v>
      </c>
      <c r="D1033" s="205" t="n">
        <f aca="false">VLOOKUP($B1033,data!$A$6:$M$15000,3)</f>
        <v>540000</v>
      </c>
    </row>
    <row r="1034" customFormat="false" ht="11.25" hidden="false" customHeight="false" outlineLevel="0" collapsed="false">
      <c r="A1034" s="199" t="n">
        <v>36577</v>
      </c>
      <c r="B1034" s="192" t="n">
        <v>36577</v>
      </c>
      <c r="C1034" s="308" t="n">
        <f aca="false">IF(B1034&lt;&gt;"",MONTH(B1034),0)</f>
        <v>2</v>
      </c>
      <c r="D1034" s="205" t="n">
        <f aca="false">VLOOKUP($B1034,data!$A$6:$M$15000,3)</f>
        <v>542000</v>
      </c>
    </row>
    <row r="1035" customFormat="false" ht="11.25" hidden="false" customHeight="false" outlineLevel="0" collapsed="false">
      <c r="A1035" s="199" t="n">
        <v>36578</v>
      </c>
      <c r="B1035" s="192" t="n">
        <v>36578</v>
      </c>
      <c r="C1035" s="308" t="n">
        <f aca="false">IF(B1035&lt;&gt;"",MONTH(B1035),0)</f>
        <v>2</v>
      </c>
      <c r="D1035" s="205" t="n">
        <f aca="false">VLOOKUP($B1035,data!$A$6:$M$15000,3)</f>
        <v>542000</v>
      </c>
    </row>
    <row r="1036" customFormat="false" ht="11.25" hidden="false" customHeight="false" outlineLevel="0" collapsed="false">
      <c r="A1036" s="199" t="n">
        <v>36579</v>
      </c>
      <c r="B1036" s="192" t="n">
        <v>36579</v>
      </c>
      <c r="C1036" s="308" t="n">
        <f aca="false">IF(B1036&lt;&gt;"",MONTH(B1036),0)</f>
        <v>2</v>
      </c>
      <c r="D1036" s="205" t="n">
        <f aca="false">VLOOKUP($B1036,data!$A$6:$M$15000,3)</f>
        <v>544000</v>
      </c>
    </row>
    <row r="1037" customFormat="false" ht="11.25" hidden="false" customHeight="false" outlineLevel="0" collapsed="false">
      <c r="A1037" s="199" t="n">
        <v>36580</v>
      </c>
      <c r="B1037" s="192" t="n">
        <v>36580</v>
      </c>
      <c r="C1037" s="308" t="n">
        <f aca="false">IF(B1037&lt;&gt;"",MONTH(B1037),0)</f>
        <v>2</v>
      </c>
      <c r="D1037" s="205" t="n">
        <f aca="false">VLOOKUP($B1037,data!$A$6:$M$15000,3)</f>
        <v>542000</v>
      </c>
    </row>
    <row r="1038" customFormat="false" ht="11.25" hidden="false" customHeight="false" outlineLevel="0" collapsed="false">
      <c r="A1038" s="199" t="n">
        <v>36581</v>
      </c>
      <c r="B1038" s="192" t="n">
        <v>36581</v>
      </c>
      <c r="C1038" s="308" t="n">
        <f aca="false">IF(B1038&lt;&gt;"",MONTH(B1038),0)</f>
        <v>2</v>
      </c>
      <c r="D1038" s="205" t="n">
        <f aca="false">VLOOKUP($B1038,data!$A$6:$M$15000,3)</f>
        <v>542000</v>
      </c>
    </row>
    <row r="1039" customFormat="false" ht="11.25" hidden="false" customHeight="false" outlineLevel="0" collapsed="false">
      <c r="A1039" s="199" t="n">
        <v>36582</v>
      </c>
      <c r="B1039" s="192" t="n">
        <v>36582</v>
      </c>
      <c r="C1039" s="308" t="n">
        <f aca="false">IF(B1039&lt;&gt;"",MONTH(B1039),0)</f>
        <v>2</v>
      </c>
      <c r="D1039" s="205" t="n">
        <f aca="false">VLOOKUP($B1039,data!$A$6:$M$15000,3)</f>
        <v>537000</v>
      </c>
    </row>
    <row r="1040" customFormat="false" ht="11.25" hidden="false" customHeight="false" outlineLevel="0" collapsed="false">
      <c r="A1040" s="199" t="n">
        <v>36583</v>
      </c>
      <c r="B1040" s="192" t="n">
        <v>36583</v>
      </c>
      <c r="C1040" s="308" t="n">
        <f aca="false">IF(B1040&lt;&gt;"",MONTH(B1040),0)</f>
        <v>2</v>
      </c>
      <c r="D1040" s="205" t="n">
        <f aca="false">VLOOKUP($B1040,data!$A$6:$M$15000,3)</f>
        <v>537000</v>
      </c>
    </row>
    <row r="1041" customFormat="false" ht="11.25" hidden="false" customHeight="false" outlineLevel="0" collapsed="false">
      <c r="A1041" s="199" t="n">
        <v>36584</v>
      </c>
      <c r="B1041" s="192" t="n">
        <v>36584</v>
      </c>
      <c r="C1041" s="308" t="n">
        <f aca="false">IF(B1041&lt;&gt;"",MONTH(B1041),0)</f>
        <v>2</v>
      </c>
      <c r="D1041" s="205" t="n">
        <f aca="false">VLOOKUP($B1041,data!$A$6:$M$15000,3)</f>
        <v>539000</v>
      </c>
    </row>
    <row r="1042" customFormat="false" ht="11.25" hidden="false" customHeight="false" outlineLevel="0" collapsed="false">
      <c r="A1042" s="199" t="n">
        <v>36585</v>
      </c>
      <c r="B1042" s="192" t="n">
        <v>36585</v>
      </c>
      <c r="C1042" s="308" t="n">
        <f aca="false">IF(B1042&lt;&gt;"",MONTH(B1042),0)</f>
        <v>2</v>
      </c>
      <c r="D1042" s="205" t="n">
        <f aca="false">VLOOKUP($B1042,data!$A$6:$M$15000,3)</f>
        <v>542000</v>
      </c>
    </row>
    <row r="1043" customFormat="false" ht="11.25" hidden="false" customHeight="false" outlineLevel="0" collapsed="false">
      <c r="A1043" s="199" t="n">
        <v>36586</v>
      </c>
      <c r="B1043" s="192" t="n">
        <v>36586</v>
      </c>
      <c r="C1043" s="308" t="n">
        <f aca="false">IF(B1043&lt;&gt;"",MONTH(B1043),0)</f>
        <v>3</v>
      </c>
      <c r="D1043" s="205" t="n">
        <f aca="false">VLOOKUP($B1043,data!$A$6:$M$15000,3)</f>
        <v>540000</v>
      </c>
    </row>
    <row r="1044" customFormat="false" ht="11.25" hidden="false" customHeight="false" outlineLevel="0" collapsed="false">
      <c r="A1044" s="199" t="n">
        <v>36587</v>
      </c>
      <c r="B1044" s="192" t="n">
        <v>36587</v>
      </c>
      <c r="C1044" s="308" t="n">
        <f aca="false">IF(B1044&lt;&gt;"",MONTH(B1044),0)</f>
        <v>3</v>
      </c>
      <c r="D1044" s="205" t="n">
        <f aca="false">VLOOKUP($B1044,data!$A$6:$M$15000,3)</f>
        <v>522000</v>
      </c>
    </row>
    <row r="1045" customFormat="false" ht="11.25" hidden="false" customHeight="false" outlineLevel="0" collapsed="false">
      <c r="A1045" s="199" t="n">
        <v>36588</v>
      </c>
      <c r="B1045" s="192" t="n">
        <v>36588</v>
      </c>
      <c r="C1045" s="308" t="n">
        <f aca="false">IF(B1045&lt;&gt;"",MONTH(B1045),0)</f>
        <v>3</v>
      </c>
      <c r="D1045" s="205" t="n">
        <f aca="false">VLOOKUP($B1045,data!$A$6:$M$15000,3)</f>
        <v>526000</v>
      </c>
    </row>
    <row r="1046" customFormat="false" ht="11.25" hidden="false" customHeight="false" outlineLevel="0" collapsed="false">
      <c r="A1046" s="199" t="n">
        <v>36589</v>
      </c>
      <c r="B1046" s="192" t="n">
        <v>36589</v>
      </c>
      <c r="C1046" s="308" t="n">
        <f aca="false">IF(B1046&lt;&gt;"",MONTH(B1046),0)</f>
        <v>3</v>
      </c>
      <c r="D1046" s="205" t="n">
        <f aca="false">VLOOKUP($B1046,data!$A$6:$M$15000,3)</f>
        <v>545000</v>
      </c>
    </row>
    <row r="1047" customFormat="false" ht="11.25" hidden="false" customHeight="false" outlineLevel="0" collapsed="false">
      <c r="A1047" s="199" t="n">
        <v>36590</v>
      </c>
      <c r="B1047" s="192" t="n">
        <v>36590</v>
      </c>
      <c r="C1047" s="308" t="n">
        <f aca="false">IF(B1047&lt;&gt;"",MONTH(B1047),0)</f>
        <v>3</v>
      </c>
      <c r="D1047" s="205" t="n">
        <f aca="false">VLOOKUP($B1047,data!$A$6:$M$15000,3)</f>
        <v>541000</v>
      </c>
    </row>
    <row r="1048" customFormat="false" ht="11.25" hidden="false" customHeight="false" outlineLevel="0" collapsed="false">
      <c r="A1048" s="199" t="n">
        <v>36591</v>
      </c>
      <c r="B1048" s="192" t="n">
        <v>36591</v>
      </c>
      <c r="C1048" s="308" t="n">
        <f aca="false">IF(B1048&lt;&gt;"",MONTH(B1048),0)</f>
        <v>3</v>
      </c>
      <c r="D1048" s="205" t="n">
        <f aca="false">VLOOKUP($B1048,data!$A$6:$M$15000,3)</f>
        <v>541000</v>
      </c>
    </row>
    <row r="1049" customFormat="false" ht="11.25" hidden="false" customHeight="false" outlineLevel="0" collapsed="false">
      <c r="A1049" s="199" t="n">
        <v>36592</v>
      </c>
      <c r="B1049" s="192" t="n">
        <v>36592</v>
      </c>
      <c r="C1049" s="308" t="n">
        <f aca="false">IF(B1049&lt;&gt;"",MONTH(B1049),0)</f>
        <v>3</v>
      </c>
      <c r="D1049" s="205" t="n">
        <f aca="false">VLOOKUP($B1049,data!$A$6:$M$15000,3)</f>
        <v>518000</v>
      </c>
    </row>
    <row r="1050" customFormat="false" ht="11.25" hidden="false" customHeight="false" outlineLevel="0" collapsed="false">
      <c r="A1050" s="199" t="n">
        <v>36593</v>
      </c>
      <c r="B1050" s="192" t="n">
        <v>36593</v>
      </c>
      <c r="C1050" s="308" t="n">
        <f aca="false">IF(B1050&lt;&gt;"",MONTH(B1050),0)</f>
        <v>3</v>
      </c>
      <c r="D1050" s="205" t="n">
        <f aca="false">VLOOKUP($B1050,data!$A$6:$M$15000,3)</f>
        <v>520000</v>
      </c>
    </row>
    <row r="1051" customFormat="false" ht="11.25" hidden="false" customHeight="false" outlineLevel="0" collapsed="false">
      <c r="A1051" s="199" t="n">
        <v>36594</v>
      </c>
      <c r="B1051" s="192" t="n">
        <v>36594</v>
      </c>
      <c r="C1051" s="308" t="n">
        <f aca="false">IF(B1051&lt;&gt;"",MONTH(B1051),0)</f>
        <v>3</v>
      </c>
      <c r="D1051" s="205" t="n">
        <f aca="false">VLOOKUP($B1051,data!$A$6:$M$15000,3)</f>
        <v>520000</v>
      </c>
    </row>
    <row r="1052" customFormat="false" ht="11.25" hidden="false" customHeight="false" outlineLevel="0" collapsed="false">
      <c r="A1052" s="199" t="n">
        <v>36595</v>
      </c>
      <c r="B1052" s="192" t="n">
        <v>36595</v>
      </c>
      <c r="C1052" s="308" t="n">
        <f aca="false">IF(B1052&lt;&gt;"",MONTH(B1052),0)</f>
        <v>3</v>
      </c>
      <c r="D1052" s="205" t="n">
        <f aca="false">VLOOKUP($B1052,data!$A$6:$M$15000,3)</f>
        <v>539000</v>
      </c>
    </row>
    <row r="1053" customFormat="false" ht="11.25" hidden="false" customHeight="false" outlineLevel="0" collapsed="false">
      <c r="A1053" s="199" t="n">
        <v>36596</v>
      </c>
      <c r="B1053" s="192" t="n">
        <v>36596</v>
      </c>
      <c r="C1053" s="308" t="n">
        <f aca="false">IF(B1053&lt;&gt;"",MONTH(B1053),0)</f>
        <v>3</v>
      </c>
      <c r="D1053" s="205" t="n">
        <f aca="false">VLOOKUP($B1053,data!$A$6:$M$15000,3)</f>
        <v>541000</v>
      </c>
    </row>
    <row r="1054" customFormat="false" ht="11.25" hidden="false" customHeight="false" outlineLevel="0" collapsed="false">
      <c r="A1054" s="199" t="n">
        <v>36597</v>
      </c>
      <c r="B1054" s="192" t="n">
        <v>36597</v>
      </c>
      <c r="C1054" s="308" t="n">
        <f aca="false">IF(B1054&lt;&gt;"",MONTH(B1054),0)</f>
        <v>3</v>
      </c>
      <c r="D1054" s="205" t="n">
        <f aca="false">VLOOKUP($B1054,data!$A$6:$M$15000,3)</f>
        <v>525000</v>
      </c>
    </row>
    <row r="1055" customFormat="false" ht="11.25" hidden="false" customHeight="false" outlineLevel="0" collapsed="false">
      <c r="A1055" s="199" t="n">
        <v>36598</v>
      </c>
      <c r="B1055" s="192" t="n">
        <v>36598</v>
      </c>
      <c r="C1055" s="308" t="n">
        <f aca="false">IF(B1055&lt;&gt;"",MONTH(B1055),0)</f>
        <v>3</v>
      </c>
      <c r="D1055" s="205" t="n">
        <f aca="false">VLOOKUP($B1055,data!$A$6:$M$15000,3)</f>
        <v>542000</v>
      </c>
    </row>
    <row r="1056" customFormat="false" ht="11.25" hidden="false" customHeight="false" outlineLevel="0" collapsed="false">
      <c r="A1056" s="199" t="n">
        <v>36599</v>
      </c>
      <c r="B1056" s="192" t="n">
        <v>36599</v>
      </c>
      <c r="C1056" s="308" t="n">
        <f aca="false">IF(B1056&lt;&gt;"",MONTH(B1056),0)</f>
        <v>3</v>
      </c>
      <c r="D1056" s="205" t="n">
        <f aca="false">VLOOKUP($B1056,data!$A$6:$M$15000,3)</f>
        <v>541000</v>
      </c>
    </row>
    <row r="1057" customFormat="false" ht="11.25" hidden="false" customHeight="false" outlineLevel="0" collapsed="false">
      <c r="A1057" s="199" t="n">
        <v>36600</v>
      </c>
      <c r="B1057" s="192" t="n">
        <v>36600</v>
      </c>
      <c r="C1057" s="308" t="n">
        <f aca="false">IF(B1057&lt;&gt;"",MONTH(B1057),0)</f>
        <v>3</v>
      </c>
      <c r="D1057" s="205" t="n">
        <f aca="false">VLOOKUP($B1057,data!$A$6:$M$15000,3)</f>
        <v>540000</v>
      </c>
    </row>
    <row r="1058" customFormat="false" ht="11.25" hidden="false" customHeight="false" outlineLevel="0" collapsed="false">
      <c r="A1058" s="199" t="n">
        <v>36601</v>
      </c>
      <c r="B1058" s="192" t="n">
        <v>36601</v>
      </c>
      <c r="C1058" s="308" t="n">
        <f aca="false">IF(B1058&lt;&gt;"",MONTH(B1058),0)</f>
        <v>3</v>
      </c>
      <c r="D1058" s="205" t="n">
        <f aca="false">VLOOKUP($B1058,data!$A$6:$M$15000,3)</f>
        <v>542000</v>
      </c>
    </row>
    <row r="1059" customFormat="false" ht="11.25" hidden="false" customHeight="false" outlineLevel="0" collapsed="false">
      <c r="A1059" s="199" t="n">
        <v>36602</v>
      </c>
      <c r="B1059" s="192" t="n">
        <v>36602</v>
      </c>
      <c r="C1059" s="308" t="n">
        <f aca="false">IF(B1059&lt;&gt;"",MONTH(B1059),0)</f>
        <v>3</v>
      </c>
      <c r="D1059" s="205" t="n">
        <f aca="false">VLOOKUP($B1059,data!$A$6:$M$15000,3)</f>
        <v>531000</v>
      </c>
    </row>
    <row r="1060" customFormat="false" ht="11.25" hidden="false" customHeight="false" outlineLevel="0" collapsed="false">
      <c r="A1060" s="199" t="n">
        <v>36603</v>
      </c>
      <c r="B1060" s="192" t="n">
        <v>36603</v>
      </c>
      <c r="C1060" s="308" t="n">
        <f aca="false">IF(B1060&lt;&gt;"",MONTH(B1060),0)</f>
        <v>3</v>
      </c>
      <c r="D1060" s="205" t="n">
        <f aca="false">VLOOKUP($B1060,data!$A$6:$M$15000,3)</f>
        <v>495000</v>
      </c>
    </row>
    <row r="1061" customFormat="false" ht="11.25" hidden="false" customHeight="false" outlineLevel="0" collapsed="false">
      <c r="A1061" s="199" t="n">
        <v>36604</v>
      </c>
      <c r="B1061" s="192" t="n">
        <v>36604</v>
      </c>
      <c r="C1061" s="308" t="n">
        <f aca="false">IF(B1061&lt;&gt;"",MONTH(B1061),0)</f>
        <v>3</v>
      </c>
      <c r="D1061" s="205" t="n">
        <f aca="false">VLOOKUP($B1061,data!$A$6:$M$15000,3)</f>
        <v>468000</v>
      </c>
    </row>
    <row r="1062" customFormat="false" ht="11.25" hidden="false" customHeight="false" outlineLevel="0" collapsed="false">
      <c r="A1062" s="199" t="n">
        <v>36605</v>
      </c>
      <c r="B1062" s="192" t="n">
        <v>36605</v>
      </c>
      <c r="C1062" s="308" t="n">
        <f aca="false">IF(B1062&lt;&gt;"",MONTH(B1062),0)</f>
        <v>3</v>
      </c>
      <c r="D1062" s="205" t="n">
        <f aca="false">VLOOKUP($B1062,data!$A$6:$M$15000,3)</f>
        <v>525000</v>
      </c>
    </row>
    <row r="1063" customFormat="false" ht="11.25" hidden="false" customHeight="false" outlineLevel="0" collapsed="false">
      <c r="A1063" s="199" t="n">
        <v>36606</v>
      </c>
      <c r="B1063" s="192" t="n">
        <v>36606</v>
      </c>
      <c r="C1063" s="308" t="n">
        <f aca="false">IF(B1063&lt;&gt;"",MONTH(B1063),0)</f>
        <v>3</v>
      </c>
      <c r="D1063" s="205" t="n">
        <f aca="false">VLOOKUP($B1063,data!$A$6:$M$15000,3)</f>
        <v>527000</v>
      </c>
    </row>
    <row r="1064" customFormat="false" ht="11.25" hidden="false" customHeight="false" outlineLevel="0" collapsed="false">
      <c r="A1064" s="199" t="n">
        <v>36607</v>
      </c>
      <c r="B1064" s="192" t="n">
        <v>36607</v>
      </c>
      <c r="C1064" s="308" t="n">
        <f aca="false">IF(B1064&lt;&gt;"",MONTH(B1064),0)</f>
        <v>3</v>
      </c>
      <c r="D1064" s="205" t="n">
        <f aca="false">VLOOKUP($B1064,data!$A$6:$M$15000,3)</f>
        <v>520000</v>
      </c>
    </row>
    <row r="1065" customFormat="false" ht="11.25" hidden="false" customHeight="false" outlineLevel="0" collapsed="false">
      <c r="A1065" s="199" t="n">
        <v>36608</v>
      </c>
      <c r="B1065" s="192" t="n">
        <v>36608</v>
      </c>
      <c r="C1065" s="308" t="n">
        <f aca="false">IF(B1065&lt;&gt;"",MONTH(B1065),0)</f>
        <v>3</v>
      </c>
      <c r="D1065" s="205" t="n">
        <f aca="false">VLOOKUP($B1065,data!$A$6:$M$15000,3)</f>
        <v>507000</v>
      </c>
    </row>
    <row r="1066" customFormat="false" ht="11.25" hidden="false" customHeight="false" outlineLevel="0" collapsed="false">
      <c r="A1066" s="199" t="n">
        <v>36609</v>
      </c>
      <c r="B1066" s="192" t="n">
        <v>36609</v>
      </c>
      <c r="C1066" s="308" t="n">
        <f aca="false">IF(B1066&lt;&gt;"",MONTH(B1066),0)</f>
        <v>3</v>
      </c>
      <c r="D1066" s="205" t="n">
        <f aca="false">VLOOKUP($B1066,data!$A$6:$M$15000,3)</f>
        <v>542000</v>
      </c>
    </row>
    <row r="1067" customFormat="false" ht="11.25" hidden="false" customHeight="false" outlineLevel="0" collapsed="false">
      <c r="A1067" s="199" t="n">
        <v>36610</v>
      </c>
      <c r="B1067" s="192" t="n">
        <v>36610</v>
      </c>
      <c r="C1067" s="308" t="n">
        <f aca="false">IF(B1067&lt;&gt;"",MONTH(B1067),0)</f>
        <v>3</v>
      </c>
      <c r="D1067" s="205" t="n">
        <f aca="false">VLOOKUP($B1067,data!$A$6:$M$15000,3)</f>
        <v>542000</v>
      </c>
    </row>
    <row r="1068" customFormat="false" ht="11.25" hidden="false" customHeight="false" outlineLevel="0" collapsed="false">
      <c r="A1068" s="199" t="n">
        <v>36611</v>
      </c>
      <c r="B1068" s="192" t="n">
        <v>36611</v>
      </c>
      <c r="C1068" s="308" t="n">
        <f aca="false">IF(B1068&lt;&gt;"",MONTH(B1068),0)</f>
        <v>3</v>
      </c>
      <c r="D1068" s="205" t="n">
        <f aca="false">VLOOKUP($B1068,data!$A$6:$M$15000,3)</f>
        <v>495000</v>
      </c>
    </row>
    <row r="1069" customFormat="false" ht="11.25" hidden="false" customHeight="false" outlineLevel="0" collapsed="false">
      <c r="A1069" s="199" t="n">
        <v>36612</v>
      </c>
      <c r="B1069" s="192" t="n">
        <v>36612</v>
      </c>
      <c r="C1069" s="308" t="n">
        <f aca="false">IF(B1069&lt;&gt;"",MONTH(B1069),0)</f>
        <v>3</v>
      </c>
      <c r="D1069" s="205" t="n">
        <f aca="false">VLOOKUP($B1069,data!$A$6:$M$15000,3)</f>
        <v>539000</v>
      </c>
    </row>
    <row r="1070" customFormat="false" ht="11.25" hidden="false" customHeight="false" outlineLevel="0" collapsed="false">
      <c r="A1070" s="199" t="n">
        <v>36613</v>
      </c>
      <c r="B1070" s="192" t="n">
        <v>36613</v>
      </c>
      <c r="C1070" s="308" t="n">
        <f aca="false">IF(B1070&lt;&gt;"",MONTH(B1070),0)</f>
        <v>3</v>
      </c>
      <c r="D1070" s="205" t="n">
        <f aca="false">VLOOKUP($B1070,data!$A$6:$M$15000,3)</f>
        <v>514000</v>
      </c>
    </row>
    <row r="1071" customFormat="false" ht="11.25" hidden="false" customHeight="false" outlineLevel="0" collapsed="false">
      <c r="A1071" s="199" t="n">
        <v>36614</v>
      </c>
      <c r="B1071" s="192" t="n">
        <v>36614</v>
      </c>
      <c r="C1071" s="308" t="n">
        <f aca="false">IF(B1071&lt;&gt;"",MONTH(B1071),0)</f>
        <v>3</v>
      </c>
      <c r="D1071" s="205" t="n">
        <f aca="false">VLOOKUP($B1071,data!$A$6:$M$15000,3)</f>
        <v>533000</v>
      </c>
    </row>
    <row r="1072" customFormat="false" ht="11.25" hidden="false" customHeight="false" outlineLevel="0" collapsed="false">
      <c r="A1072" s="199" t="n">
        <v>36615</v>
      </c>
      <c r="B1072" s="192" t="n">
        <v>36615</v>
      </c>
      <c r="C1072" s="308" t="n">
        <f aca="false">IF(B1072&lt;&gt;"",MONTH(B1072),0)</f>
        <v>3</v>
      </c>
      <c r="D1072" s="205" t="n">
        <f aca="false">VLOOKUP($B1072,data!$A$6:$M$15000,3)</f>
        <v>542000</v>
      </c>
    </row>
    <row r="1073" customFormat="false" ht="11.25" hidden="false" customHeight="false" outlineLevel="0" collapsed="false">
      <c r="A1073" s="199" t="n">
        <v>36616</v>
      </c>
      <c r="B1073" s="192" t="n">
        <v>36616</v>
      </c>
      <c r="C1073" s="308" t="n">
        <f aca="false">IF(B1073&lt;&gt;"",MONTH(B1073),0)</f>
        <v>3</v>
      </c>
      <c r="D1073" s="205" t="n">
        <f aca="false">VLOOKUP($B1073,data!$A$6:$M$15000,3)</f>
        <v>536000</v>
      </c>
    </row>
    <row r="1074" customFormat="false" ht="11.25" hidden="false" customHeight="false" outlineLevel="0" collapsed="false">
      <c r="A1074" s="199" t="n">
        <v>36617</v>
      </c>
      <c r="B1074" s="192" t="n">
        <v>36617</v>
      </c>
      <c r="C1074" s="308" t="n">
        <f aca="false">IF(B1074&lt;&gt;"",MONTH(B1074),0)</f>
        <v>4</v>
      </c>
      <c r="D1074" s="205" t="n">
        <f aca="false">VLOOKUP($B1074,data!$A$6:$M$15000,3)</f>
        <v>516000</v>
      </c>
    </row>
    <row r="1075" customFormat="false" ht="11.25" hidden="false" customHeight="false" outlineLevel="0" collapsed="false">
      <c r="A1075" s="199" t="n">
        <v>36618</v>
      </c>
      <c r="B1075" s="192" t="n">
        <v>36618</v>
      </c>
      <c r="C1075" s="308" t="n">
        <f aca="false">IF(B1075&lt;&gt;"",MONTH(B1075),0)</f>
        <v>4</v>
      </c>
      <c r="D1075" s="205" t="n">
        <f aca="false">VLOOKUP($B1075,data!$A$6:$M$15000,3)</f>
        <v>527000</v>
      </c>
    </row>
    <row r="1076" customFormat="false" ht="11.25" hidden="false" customHeight="false" outlineLevel="0" collapsed="false">
      <c r="A1076" s="199" t="n">
        <v>36619</v>
      </c>
      <c r="B1076" s="192" t="n">
        <v>36619</v>
      </c>
      <c r="C1076" s="308" t="n">
        <f aca="false">IF(B1076&lt;&gt;"",MONTH(B1076),0)</f>
        <v>4</v>
      </c>
      <c r="D1076" s="205" t="n">
        <f aca="false">VLOOKUP($B1076,data!$A$6:$M$15000,3)</f>
        <v>540000</v>
      </c>
    </row>
    <row r="1077" customFormat="false" ht="11.25" hidden="false" customHeight="false" outlineLevel="0" collapsed="false">
      <c r="A1077" s="199" t="n">
        <v>36620</v>
      </c>
      <c r="B1077" s="192" t="n">
        <v>36620</v>
      </c>
      <c r="C1077" s="308" t="n">
        <f aca="false">IF(B1077&lt;&gt;"",MONTH(B1077),0)</f>
        <v>4</v>
      </c>
      <c r="D1077" s="205" t="n">
        <f aca="false">VLOOKUP($B1077,data!$A$6:$M$15000,3)</f>
        <v>478000</v>
      </c>
    </row>
    <row r="1078" customFormat="false" ht="11.25" hidden="false" customHeight="false" outlineLevel="0" collapsed="false">
      <c r="A1078" s="199" t="n">
        <v>36621</v>
      </c>
      <c r="B1078" s="192" t="n">
        <v>36621</v>
      </c>
      <c r="C1078" s="308" t="n">
        <f aca="false">IF(B1078&lt;&gt;"",MONTH(B1078),0)</f>
        <v>4</v>
      </c>
      <c r="D1078" s="205" t="n">
        <f aca="false">VLOOKUP($B1078,data!$A$6:$M$15000,3)</f>
        <v>514000</v>
      </c>
    </row>
    <row r="1079" customFormat="false" ht="11.25" hidden="false" customHeight="false" outlineLevel="0" collapsed="false">
      <c r="A1079" s="199" t="n">
        <v>36622</v>
      </c>
      <c r="B1079" s="192" t="n">
        <v>36622</v>
      </c>
      <c r="C1079" s="308" t="n">
        <f aca="false">IF(B1079&lt;&gt;"",MONTH(B1079),0)</f>
        <v>4</v>
      </c>
      <c r="D1079" s="205" t="n">
        <f aca="false">VLOOKUP($B1079,data!$A$6:$M$15000,3)</f>
        <v>539000</v>
      </c>
    </row>
    <row r="1080" customFormat="false" ht="11.25" hidden="false" customHeight="false" outlineLevel="0" collapsed="false">
      <c r="A1080" s="199" t="n">
        <v>36623</v>
      </c>
      <c r="B1080" s="192" t="n">
        <v>36623</v>
      </c>
      <c r="C1080" s="308" t="n">
        <f aca="false">IF(B1080&lt;&gt;"",MONTH(B1080),0)</f>
        <v>4</v>
      </c>
      <c r="D1080" s="205" t="n">
        <f aca="false">VLOOKUP($B1080,data!$A$6:$M$15000,3)</f>
        <v>539000</v>
      </c>
    </row>
    <row r="1081" customFormat="false" ht="11.25" hidden="false" customHeight="false" outlineLevel="0" collapsed="false">
      <c r="A1081" s="199" t="n">
        <v>36624</v>
      </c>
      <c r="B1081" s="192" t="n">
        <v>36624</v>
      </c>
      <c r="C1081" s="308" t="n">
        <f aca="false">IF(B1081&lt;&gt;"",MONTH(B1081),0)</f>
        <v>4</v>
      </c>
      <c r="D1081" s="205" t="n">
        <f aca="false">VLOOKUP($B1081,data!$A$6:$M$15000,3)</f>
        <v>518000</v>
      </c>
    </row>
    <row r="1082" customFormat="false" ht="11.25" hidden="false" customHeight="false" outlineLevel="0" collapsed="false">
      <c r="A1082" s="199" t="n">
        <v>36625</v>
      </c>
      <c r="B1082" s="192" t="n">
        <v>36625</v>
      </c>
      <c r="C1082" s="308" t="n">
        <f aca="false">IF(B1082&lt;&gt;"",MONTH(B1082),0)</f>
        <v>4</v>
      </c>
      <c r="D1082" s="205" t="n">
        <f aca="false">VLOOKUP($B1082,data!$A$6:$M$15000,3)</f>
        <v>536000</v>
      </c>
    </row>
    <row r="1083" customFormat="false" ht="11.25" hidden="false" customHeight="false" outlineLevel="0" collapsed="false">
      <c r="A1083" s="199" t="n">
        <v>36626</v>
      </c>
      <c r="B1083" s="192" t="n">
        <v>36626</v>
      </c>
      <c r="C1083" s="308" t="n">
        <f aca="false">IF(B1083&lt;&gt;"",MONTH(B1083),0)</f>
        <v>4</v>
      </c>
      <c r="D1083" s="205" t="n">
        <f aca="false">VLOOKUP($B1083,data!$A$6:$M$15000,3)</f>
        <v>542000</v>
      </c>
    </row>
    <row r="1084" customFormat="false" ht="11.25" hidden="false" customHeight="false" outlineLevel="0" collapsed="false">
      <c r="A1084" s="199" t="n">
        <v>36627</v>
      </c>
      <c r="B1084" s="192" t="n">
        <v>36627</v>
      </c>
      <c r="C1084" s="308" t="n">
        <f aca="false">IF(B1084&lt;&gt;"",MONTH(B1084),0)</f>
        <v>4</v>
      </c>
      <c r="D1084" s="205" t="n">
        <f aca="false">VLOOKUP($B1084,data!$A$6:$M$15000,3)</f>
        <v>528000</v>
      </c>
    </row>
    <row r="1085" customFormat="false" ht="11.25" hidden="false" customHeight="false" outlineLevel="0" collapsed="false">
      <c r="A1085" s="199" t="n">
        <v>36628</v>
      </c>
      <c r="B1085" s="192" t="n">
        <v>36628</v>
      </c>
      <c r="C1085" s="308" t="n">
        <f aca="false">IF(B1085&lt;&gt;"",MONTH(B1085),0)</f>
        <v>4</v>
      </c>
      <c r="D1085" s="205" t="n">
        <f aca="false">VLOOKUP($B1085,data!$A$6:$M$15000,3)</f>
        <v>539000</v>
      </c>
    </row>
    <row r="1086" customFormat="false" ht="11.25" hidden="false" customHeight="false" outlineLevel="0" collapsed="false">
      <c r="A1086" s="199" t="n">
        <v>36629</v>
      </c>
      <c r="B1086" s="192" t="n">
        <v>36629</v>
      </c>
      <c r="C1086" s="308" t="n">
        <f aca="false">IF(B1086&lt;&gt;"",MONTH(B1086),0)</f>
        <v>4</v>
      </c>
      <c r="D1086" s="205" t="n">
        <f aca="false">VLOOKUP($B1086,data!$A$6:$M$15000,3)</f>
        <v>533000</v>
      </c>
    </row>
    <row r="1087" customFormat="false" ht="11.25" hidden="false" customHeight="false" outlineLevel="0" collapsed="false">
      <c r="A1087" s="199" t="n">
        <v>36630</v>
      </c>
      <c r="B1087" s="192" t="n">
        <v>36630</v>
      </c>
      <c r="C1087" s="308" t="n">
        <f aca="false">IF(B1087&lt;&gt;"",MONTH(B1087),0)</f>
        <v>4</v>
      </c>
      <c r="D1087" s="205" t="n">
        <f aca="false">VLOOKUP($B1087,data!$A$6:$M$15000,3)</f>
        <v>539000</v>
      </c>
    </row>
    <row r="1088" customFormat="false" ht="11.25" hidden="false" customHeight="false" outlineLevel="0" collapsed="false">
      <c r="A1088" s="199" t="n">
        <v>36631</v>
      </c>
      <c r="B1088" s="192" t="n">
        <v>36631</v>
      </c>
      <c r="C1088" s="308" t="n">
        <f aca="false">IF(B1088&lt;&gt;"",MONTH(B1088),0)</f>
        <v>4</v>
      </c>
      <c r="D1088" s="205" t="n">
        <f aca="false">VLOOKUP($B1088,data!$A$6:$M$15000,3)</f>
        <v>539000</v>
      </c>
    </row>
    <row r="1089" customFormat="false" ht="11.25" hidden="false" customHeight="false" outlineLevel="0" collapsed="false">
      <c r="A1089" s="199" t="n">
        <v>36632</v>
      </c>
      <c r="B1089" s="192" t="n">
        <v>36632</v>
      </c>
      <c r="C1089" s="308" t="n">
        <f aca="false">IF(B1089&lt;&gt;"",MONTH(B1089),0)</f>
        <v>4</v>
      </c>
      <c r="D1089" s="205" t="n">
        <f aca="false">VLOOKUP($B1089,data!$A$6:$M$15000,3)</f>
        <v>539000</v>
      </c>
    </row>
    <row r="1090" customFormat="false" ht="11.25" hidden="false" customHeight="false" outlineLevel="0" collapsed="false">
      <c r="A1090" s="199" t="n">
        <v>36633</v>
      </c>
      <c r="B1090" s="192" t="n">
        <v>36633</v>
      </c>
      <c r="C1090" s="308" t="n">
        <f aca="false">IF(B1090&lt;&gt;"",MONTH(B1090),0)</f>
        <v>4</v>
      </c>
      <c r="D1090" s="205" t="n">
        <f aca="false">VLOOKUP($B1090,data!$A$6:$M$15000,3)</f>
        <v>541000</v>
      </c>
    </row>
    <row r="1091" customFormat="false" ht="11.25" hidden="false" customHeight="false" outlineLevel="0" collapsed="false">
      <c r="A1091" s="199" t="n">
        <v>36634</v>
      </c>
      <c r="B1091" s="192" t="n">
        <v>36634</v>
      </c>
      <c r="C1091" s="308" t="n">
        <f aca="false">IF(B1091&lt;&gt;"",MONTH(B1091),0)</f>
        <v>4</v>
      </c>
      <c r="D1091" s="205" t="n">
        <f aca="false">VLOOKUP($B1091,data!$A$6:$M$15000,3)</f>
        <v>534000</v>
      </c>
    </row>
    <row r="1092" customFormat="false" ht="11.25" hidden="false" customHeight="false" outlineLevel="0" collapsed="false">
      <c r="A1092" s="199" t="n">
        <v>36635</v>
      </c>
      <c r="B1092" s="192" t="n">
        <v>36635</v>
      </c>
      <c r="C1092" s="308" t="n">
        <f aca="false">IF(B1092&lt;&gt;"",MONTH(B1092),0)</f>
        <v>4</v>
      </c>
      <c r="D1092" s="205" t="n">
        <f aca="false">VLOOKUP($B1092,data!$A$6:$M$15000,3)</f>
        <v>510000</v>
      </c>
    </row>
    <row r="1093" customFormat="false" ht="11.25" hidden="false" customHeight="false" outlineLevel="0" collapsed="false">
      <c r="A1093" s="199" t="n">
        <v>36636</v>
      </c>
      <c r="B1093" s="192" t="n">
        <v>36636</v>
      </c>
      <c r="C1093" s="308" t="n">
        <f aca="false">IF(B1093&lt;&gt;"",MONTH(B1093),0)</f>
        <v>4</v>
      </c>
      <c r="D1093" s="205" t="n">
        <f aca="false">VLOOKUP($B1093,data!$A$6:$M$15000,3)</f>
        <v>536000</v>
      </c>
    </row>
    <row r="1094" customFormat="false" ht="11.25" hidden="false" customHeight="false" outlineLevel="0" collapsed="false">
      <c r="A1094" s="199" t="n">
        <v>36637</v>
      </c>
      <c r="B1094" s="192" t="n">
        <v>36637</v>
      </c>
      <c r="C1094" s="308" t="n">
        <f aca="false">IF(B1094&lt;&gt;"",MONTH(B1094),0)</f>
        <v>4</v>
      </c>
      <c r="D1094" s="205" t="n">
        <f aca="false">VLOOKUP($B1094,data!$A$6:$M$15000,3)</f>
        <v>521000</v>
      </c>
    </row>
    <row r="1095" customFormat="false" ht="11.25" hidden="false" customHeight="false" outlineLevel="0" collapsed="false">
      <c r="A1095" s="199" t="n">
        <v>36638</v>
      </c>
      <c r="B1095" s="192" t="n">
        <v>36638</v>
      </c>
      <c r="C1095" s="308" t="n">
        <f aca="false">IF(B1095&lt;&gt;"",MONTH(B1095),0)</f>
        <v>4</v>
      </c>
      <c r="D1095" s="205" t="n">
        <f aca="false">VLOOKUP($B1095,data!$A$6:$M$15000,3)</f>
        <v>540000</v>
      </c>
    </row>
    <row r="1096" customFormat="false" ht="11.25" hidden="false" customHeight="false" outlineLevel="0" collapsed="false">
      <c r="A1096" s="199" t="n">
        <v>36639</v>
      </c>
      <c r="B1096" s="192" t="n">
        <v>36639</v>
      </c>
      <c r="C1096" s="308" t="n">
        <f aca="false">IF(B1096&lt;&gt;"",MONTH(B1096),0)</f>
        <v>4</v>
      </c>
      <c r="D1096" s="205" t="n">
        <f aca="false">VLOOKUP($B1096,data!$A$6:$M$15000,3)</f>
        <v>542000</v>
      </c>
    </row>
    <row r="1097" customFormat="false" ht="11.25" hidden="false" customHeight="false" outlineLevel="0" collapsed="false">
      <c r="A1097" s="199" t="n">
        <v>36640</v>
      </c>
      <c r="B1097" s="192" t="n">
        <v>36640</v>
      </c>
      <c r="C1097" s="308" t="n">
        <f aca="false">IF(B1097&lt;&gt;"",MONTH(B1097),0)</f>
        <v>4</v>
      </c>
      <c r="D1097" s="205" t="n">
        <f aca="false">VLOOKUP($B1097,data!$A$6:$M$15000,3)</f>
        <v>540000</v>
      </c>
    </row>
    <row r="1098" customFormat="false" ht="11.25" hidden="false" customHeight="false" outlineLevel="0" collapsed="false">
      <c r="A1098" s="199" t="n">
        <v>36641</v>
      </c>
      <c r="B1098" s="192" t="n">
        <v>36641</v>
      </c>
      <c r="C1098" s="308" t="n">
        <f aca="false">IF(B1098&lt;&gt;"",MONTH(B1098),0)</f>
        <v>4</v>
      </c>
      <c r="D1098" s="205" t="n">
        <f aca="false">VLOOKUP($B1098,data!$A$6:$M$15000,3)</f>
        <v>537000</v>
      </c>
    </row>
    <row r="1099" customFormat="false" ht="11.25" hidden="false" customHeight="false" outlineLevel="0" collapsed="false">
      <c r="A1099" s="199" t="n">
        <v>36642</v>
      </c>
      <c r="B1099" s="192" t="n">
        <v>36642</v>
      </c>
      <c r="C1099" s="308" t="n">
        <f aca="false">IF(B1099&lt;&gt;"",MONTH(B1099),0)</f>
        <v>4</v>
      </c>
      <c r="D1099" s="205" t="n">
        <f aca="false">VLOOKUP($B1099,data!$A$6:$M$15000,3)</f>
        <v>539000</v>
      </c>
    </row>
    <row r="1100" customFormat="false" ht="11.25" hidden="false" customHeight="false" outlineLevel="0" collapsed="false">
      <c r="A1100" s="199" t="n">
        <v>36643</v>
      </c>
      <c r="B1100" s="192" t="n">
        <v>36643</v>
      </c>
      <c r="C1100" s="308" t="n">
        <f aca="false">IF(B1100&lt;&gt;"",MONTH(B1100),0)</f>
        <v>4</v>
      </c>
      <c r="D1100" s="205" t="n">
        <f aca="false">VLOOKUP($B1100,data!$A$6:$M$15000,3)</f>
        <v>535000</v>
      </c>
    </row>
    <row r="1101" customFormat="false" ht="11.25" hidden="false" customHeight="false" outlineLevel="0" collapsed="false">
      <c r="A1101" s="199" t="n">
        <v>36644</v>
      </c>
      <c r="B1101" s="192" t="n">
        <v>36644</v>
      </c>
      <c r="C1101" s="308" t="n">
        <f aca="false">IF(B1101&lt;&gt;"",MONTH(B1101),0)</f>
        <v>4</v>
      </c>
      <c r="D1101" s="205" t="n">
        <f aca="false">VLOOKUP($B1101,data!$A$6:$M$15000,3)</f>
        <v>537000</v>
      </c>
    </row>
    <row r="1102" customFormat="false" ht="11.25" hidden="false" customHeight="false" outlineLevel="0" collapsed="false">
      <c r="A1102" s="199" t="n">
        <v>36645</v>
      </c>
      <c r="B1102" s="192" t="n">
        <v>36645</v>
      </c>
      <c r="C1102" s="308" t="n">
        <f aca="false">IF(B1102&lt;&gt;"",MONTH(B1102),0)</f>
        <v>4</v>
      </c>
      <c r="D1102" s="205" t="n">
        <f aca="false">VLOOKUP($B1102,data!$A$6:$M$15000,3)</f>
        <v>530000</v>
      </c>
    </row>
    <row r="1103" customFormat="false" ht="11.25" hidden="false" customHeight="false" outlineLevel="0" collapsed="false">
      <c r="A1103" s="199" t="n">
        <v>36646</v>
      </c>
      <c r="B1103" s="192" t="n">
        <v>36646</v>
      </c>
      <c r="C1103" s="308" t="n">
        <f aca="false">IF(B1103&lt;&gt;"",MONTH(B1103),0)</f>
        <v>4</v>
      </c>
      <c r="D1103" s="205" t="n">
        <f aca="false">VLOOKUP($B1103,data!$A$6:$M$15000,3)</f>
        <v>541000</v>
      </c>
    </row>
    <row r="1104" customFormat="false" ht="11.25" hidden="false" customHeight="false" outlineLevel="0" collapsed="false">
      <c r="A1104" s="199" t="n">
        <v>36647</v>
      </c>
      <c r="B1104" s="192" t="n">
        <v>36647</v>
      </c>
      <c r="C1104" s="308" t="n">
        <f aca="false">IF(B1104&lt;&gt;"",MONTH(B1104),0)</f>
        <v>5</v>
      </c>
      <c r="D1104" s="205" t="n">
        <f aca="false">VLOOKUP($B1104,data!$A$6:$M$15000,3)</f>
        <v>537000</v>
      </c>
    </row>
    <row r="1105" customFormat="false" ht="11.25" hidden="false" customHeight="false" outlineLevel="0" collapsed="false">
      <c r="A1105" s="199" t="n">
        <v>36648</v>
      </c>
      <c r="B1105" s="192" t="n">
        <v>36648</v>
      </c>
      <c r="C1105" s="308" t="n">
        <f aca="false">IF(B1105&lt;&gt;"",MONTH(B1105),0)</f>
        <v>5</v>
      </c>
      <c r="D1105" s="205" t="n">
        <f aca="false">VLOOKUP($B1105,data!$A$6:$M$15000,3)</f>
        <v>535000</v>
      </c>
    </row>
    <row r="1106" customFormat="false" ht="11.25" hidden="false" customHeight="false" outlineLevel="0" collapsed="false">
      <c r="A1106" s="199" t="n">
        <v>36649</v>
      </c>
      <c r="B1106" s="192" t="n">
        <v>36649</v>
      </c>
      <c r="C1106" s="308" t="n">
        <f aca="false">IF(B1106&lt;&gt;"",MONTH(B1106),0)</f>
        <v>5</v>
      </c>
      <c r="D1106" s="205" t="n">
        <f aca="false">VLOOKUP($B1106,data!$A$6:$M$15000,3)</f>
        <v>539000</v>
      </c>
    </row>
    <row r="1107" customFormat="false" ht="11.25" hidden="false" customHeight="false" outlineLevel="0" collapsed="false">
      <c r="A1107" s="199" t="n">
        <v>36650</v>
      </c>
      <c r="B1107" s="192" t="n">
        <v>36650</v>
      </c>
      <c r="C1107" s="308" t="n">
        <f aca="false">IF(B1107&lt;&gt;"",MONTH(B1107),0)</f>
        <v>5</v>
      </c>
      <c r="D1107" s="205" t="n">
        <f aca="false">VLOOKUP($B1107,data!$A$6:$M$15000,3)</f>
        <v>537000</v>
      </c>
    </row>
    <row r="1108" customFormat="false" ht="11.25" hidden="false" customHeight="false" outlineLevel="0" collapsed="false">
      <c r="A1108" s="199" t="n">
        <v>36651</v>
      </c>
      <c r="B1108" s="192" t="n">
        <v>36651</v>
      </c>
      <c r="C1108" s="308" t="n">
        <f aca="false">IF(B1108&lt;&gt;"",MONTH(B1108),0)</f>
        <v>5</v>
      </c>
      <c r="D1108" s="205" t="n">
        <f aca="false">VLOOKUP($B1108,data!$A$6:$M$15000,3)</f>
        <v>536000</v>
      </c>
    </row>
    <row r="1109" customFormat="false" ht="11.25" hidden="false" customHeight="false" outlineLevel="0" collapsed="false">
      <c r="A1109" s="199" t="n">
        <v>36652</v>
      </c>
      <c r="B1109" s="192" t="n">
        <v>36652</v>
      </c>
      <c r="C1109" s="308" t="n">
        <f aca="false">IF(B1109&lt;&gt;"",MONTH(B1109),0)</f>
        <v>5</v>
      </c>
      <c r="D1109" s="205" t="n">
        <f aca="false">VLOOKUP($B1109,data!$A$6:$M$15000,3)</f>
        <v>539000</v>
      </c>
    </row>
    <row r="1110" customFormat="false" ht="11.25" hidden="false" customHeight="false" outlineLevel="0" collapsed="false">
      <c r="A1110" s="199" t="n">
        <v>36653</v>
      </c>
      <c r="B1110" s="192" t="n">
        <v>36653</v>
      </c>
      <c r="C1110" s="308" t="n">
        <f aca="false">IF(B1110&lt;&gt;"",MONTH(B1110),0)</f>
        <v>5</v>
      </c>
      <c r="D1110" s="205" t="n">
        <f aca="false">VLOOKUP($B1110,data!$A$6:$M$15000,3)</f>
        <v>538000</v>
      </c>
    </row>
    <row r="1111" customFormat="false" ht="11.25" hidden="false" customHeight="false" outlineLevel="0" collapsed="false">
      <c r="A1111" s="199" t="n">
        <v>36654</v>
      </c>
      <c r="B1111" s="192" t="n">
        <v>36654</v>
      </c>
      <c r="C1111" s="308" t="n">
        <f aca="false">IF(B1111&lt;&gt;"",MONTH(B1111),0)</f>
        <v>5</v>
      </c>
      <c r="D1111" s="205" t="n">
        <f aca="false">VLOOKUP($B1111,data!$A$6:$M$15000,3)</f>
        <v>508000</v>
      </c>
    </row>
    <row r="1112" customFormat="false" ht="11.25" hidden="false" customHeight="false" outlineLevel="0" collapsed="false">
      <c r="A1112" s="199" t="n">
        <v>36655</v>
      </c>
      <c r="B1112" s="192" t="n">
        <v>36655</v>
      </c>
      <c r="C1112" s="308" t="n">
        <f aca="false">IF(B1112&lt;&gt;"",MONTH(B1112),0)</f>
        <v>5</v>
      </c>
      <c r="D1112" s="205" t="n">
        <f aca="false">VLOOKUP($B1112,data!$A$6:$M$15000,3)</f>
        <v>526000</v>
      </c>
    </row>
    <row r="1113" customFormat="false" ht="11.25" hidden="false" customHeight="false" outlineLevel="0" collapsed="false">
      <c r="A1113" s="199" t="n">
        <v>36656</v>
      </c>
      <c r="B1113" s="192" t="n">
        <v>36656</v>
      </c>
      <c r="C1113" s="308" t="n">
        <f aca="false">IF(B1113&lt;&gt;"",MONTH(B1113),0)</f>
        <v>5</v>
      </c>
      <c r="D1113" s="205" t="n">
        <f aca="false">VLOOKUP($B1113,data!$A$6:$M$15000,3)</f>
        <v>522000</v>
      </c>
    </row>
    <row r="1114" customFormat="false" ht="11.25" hidden="false" customHeight="false" outlineLevel="0" collapsed="false">
      <c r="A1114" s="199" t="n">
        <v>36657</v>
      </c>
      <c r="B1114" s="192" t="n">
        <v>36657</v>
      </c>
      <c r="C1114" s="308" t="n">
        <f aca="false">IF(B1114&lt;&gt;"",MONTH(B1114),0)</f>
        <v>5</v>
      </c>
      <c r="D1114" s="205" t="n">
        <f aca="false">VLOOKUP($B1114,data!$A$6:$M$15000,3)</f>
        <v>521000</v>
      </c>
    </row>
    <row r="1115" customFormat="false" ht="11.25" hidden="false" customHeight="false" outlineLevel="0" collapsed="false">
      <c r="A1115" s="199" t="n">
        <v>36658</v>
      </c>
      <c r="B1115" s="192" t="n">
        <v>36658</v>
      </c>
      <c r="C1115" s="308" t="n">
        <f aca="false">IF(B1115&lt;&gt;"",MONTH(B1115),0)</f>
        <v>5</v>
      </c>
      <c r="D1115" s="205" t="n">
        <f aca="false">VLOOKUP($B1115,data!$A$6:$M$15000,3)</f>
        <v>524000</v>
      </c>
    </row>
    <row r="1116" customFormat="false" ht="11.25" hidden="false" customHeight="false" outlineLevel="0" collapsed="false">
      <c r="A1116" s="199" t="n">
        <v>36659</v>
      </c>
      <c r="B1116" s="192" t="n">
        <v>36659</v>
      </c>
      <c r="C1116" s="308" t="n">
        <f aca="false">IF(B1116&lt;&gt;"",MONTH(B1116),0)</f>
        <v>5</v>
      </c>
      <c r="D1116" s="205" t="n">
        <f aca="false">VLOOKUP($B1116,data!$A$6:$M$15000,3)</f>
        <v>537000</v>
      </c>
    </row>
    <row r="1117" customFormat="false" ht="11.25" hidden="false" customHeight="false" outlineLevel="0" collapsed="false">
      <c r="A1117" s="199" t="n">
        <v>36660</v>
      </c>
      <c r="B1117" s="192" t="n">
        <v>36660</v>
      </c>
      <c r="C1117" s="308" t="n">
        <f aca="false">IF(B1117&lt;&gt;"",MONTH(B1117),0)</f>
        <v>5</v>
      </c>
      <c r="D1117" s="205" t="n">
        <f aca="false">VLOOKUP($B1117,data!$A$6:$M$15000,3)</f>
        <v>529000</v>
      </c>
    </row>
    <row r="1118" customFormat="false" ht="11.25" hidden="false" customHeight="false" outlineLevel="0" collapsed="false">
      <c r="A1118" s="199" t="n">
        <v>36661</v>
      </c>
      <c r="B1118" s="192" t="n">
        <v>36661</v>
      </c>
      <c r="C1118" s="308" t="n">
        <f aca="false">IF(B1118&lt;&gt;"",MONTH(B1118),0)</f>
        <v>5</v>
      </c>
      <c r="D1118" s="205" t="n">
        <f aca="false">VLOOKUP($B1118,data!$A$6:$M$15000,3)</f>
        <v>532000</v>
      </c>
    </row>
    <row r="1119" customFormat="false" ht="11.25" hidden="false" customHeight="false" outlineLevel="0" collapsed="false">
      <c r="A1119" s="199" t="n">
        <v>36662</v>
      </c>
      <c r="B1119" s="192" t="n">
        <v>36662</v>
      </c>
      <c r="C1119" s="308" t="n">
        <f aca="false">IF(B1119&lt;&gt;"",MONTH(B1119),0)</f>
        <v>5</v>
      </c>
      <c r="D1119" s="205" t="n">
        <f aca="false">VLOOKUP($B1119,data!$A$6:$M$15000,3)</f>
        <v>533000</v>
      </c>
    </row>
    <row r="1120" customFormat="false" ht="11.25" hidden="false" customHeight="false" outlineLevel="0" collapsed="false">
      <c r="A1120" s="199" t="n">
        <v>36663</v>
      </c>
      <c r="B1120" s="192" t="n">
        <v>36663</v>
      </c>
      <c r="C1120" s="308" t="n">
        <f aca="false">IF(B1120&lt;&gt;"",MONTH(B1120),0)</f>
        <v>5</v>
      </c>
      <c r="D1120" s="205" t="n">
        <f aca="false">VLOOKUP($B1120,data!$A$6:$M$15000,3)</f>
        <v>517000</v>
      </c>
    </row>
    <row r="1121" customFormat="false" ht="11.25" hidden="false" customHeight="false" outlineLevel="0" collapsed="false">
      <c r="A1121" s="199" t="n">
        <v>36664</v>
      </c>
      <c r="B1121" s="192" t="n">
        <v>36664</v>
      </c>
      <c r="C1121" s="308" t="n">
        <f aca="false">IF(B1121&lt;&gt;"",MONTH(B1121),0)</f>
        <v>5</v>
      </c>
      <c r="D1121" s="205" t="n">
        <f aca="false">VLOOKUP($B1121,data!$A$6:$M$15000,3)</f>
        <v>519000</v>
      </c>
    </row>
    <row r="1122" customFormat="false" ht="11.25" hidden="false" customHeight="false" outlineLevel="0" collapsed="false">
      <c r="A1122" s="199" t="n">
        <v>36665</v>
      </c>
      <c r="B1122" s="192" t="n">
        <v>36665</v>
      </c>
      <c r="C1122" s="308" t="n">
        <f aca="false">IF(B1122&lt;&gt;"",MONTH(B1122),0)</f>
        <v>5</v>
      </c>
      <c r="D1122" s="205" t="n">
        <f aca="false">VLOOKUP($B1122,data!$A$6:$M$15000,3)</f>
        <v>535000</v>
      </c>
    </row>
    <row r="1123" customFormat="false" ht="11.25" hidden="false" customHeight="false" outlineLevel="0" collapsed="false">
      <c r="A1123" s="199" t="n">
        <v>36666</v>
      </c>
      <c r="B1123" s="192" t="n">
        <v>36666</v>
      </c>
      <c r="C1123" s="308" t="n">
        <f aca="false">IF(B1123&lt;&gt;"",MONTH(B1123),0)</f>
        <v>5</v>
      </c>
      <c r="D1123" s="205" t="n">
        <f aca="false">VLOOKUP($B1123,data!$A$6:$M$15000,3)</f>
        <v>539000</v>
      </c>
    </row>
    <row r="1124" customFormat="false" ht="11.25" hidden="false" customHeight="false" outlineLevel="0" collapsed="false">
      <c r="A1124" s="199" t="n">
        <v>36667</v>
      </c>
      <c r="B1124" s="192" t="n">
        <v>36667</v>
      </c>
      <c r="C1124" s="308" t="n">
        <f aca="false">IF(B1124&lt;&gt;"",MONTH(B1124),0)</f>
        <v>5</v>
      </c>
      <c r="D1124" s="205" t="n">
        <f aca="false">VLOOKUP($B1124,data!$A$6:$M$15000,3)</f>
        <v>529000</v>
      </c>
    </row>
    <row r="1125" customFormat="false" ht="11.25" hidden="false" customHeight="false" outlineLevel="0" collapsed="false">
      <c r="A1125" s="199" t="n">
        <v>36668</v>
      </c>
      <c r="B1125" s="192" t="n">
        <v>36668</v>
      </c>
      <c r="C1125" s="308" t="n">
        <f aca="false">IF(B1125&lt;&gt;"",MONTH(B1125),0)</f>
        <v>5</v>
      </c>
      <c r="D1125" s="205" t="n">
        <f aca="false">VLOOKUP($B1125,data!$A$6:$M$15000,3)</f>
        <v>521000</v>
      </c>
    </row>
    <row r="1126" customFormat="false" ht="11.25" hidden="false" customHeight="false" outlineLevel="0" collapsed="false">
      <c r="A1126" s="199" t="n">
        <v>36669</v>
      </c>
      <c r="B1126" s="192" t="n">
        <v>36669</v>
      </c>
      <c r="C1126" s="308" t="n">
        <f aca="false">IF(B1126&lt;&gt;"",MONTH(B1126),0)</f>
        <v>5</v>
      </c>
      <c r="D1126" s="205" t="n">
        <f aca="false">VLOOKUP($B1126,data!$A$6:$M$15000,3)</f>
        <v>507000</v>
      </c>
    </row>
    <row r="1127" customFormat="false" ht="11.25" hidden="false" customHeight="false" outlineLevel="0" collapsed="false">
      <c r="A1127" s="199" t="n">
        <v>36670</v>
      </c>
      <c r="B1127" s="192" t="n">
        <v>36670</v>
      </c>
      <c r="C1127" s="308" t="n">
        <f aca="false">IF(B1127&lt;&gt;"",MONTH(B1127),0)</f>
        <v>5</v>
      </c>
      <c r="D1127" s="205" t="n">
        <f aca="false">VLOOKUP($B1127,data!$A$6:$M$15000,3)</f>
        <v>468000</v>
      </c>
    </row>
    <row r="1128" customFormat="false" ht="11.25" hidden="false" customHeight="false" outlineLevel="0" collapsed="false">
      <c r="A1128" s="199" t="n">
        <v>36671</v>
      </c>
      <c r="B1128" s="192" t="n">
        <v>36671</v>
      </c>
      <c r="C1128" s="308" t="n">
        <f aca="false">IF(B1128&lt;&gt;"",MONTH(B1128),0)</f>
        <v>5</v>
      </c>
      <c r="D1128" s="205" t="n">
        <f aca="false">VLOOKUP($B1128,data!$A$6:$M$15000,3)</f>
        <v>505000</v>
      </c>
    </row>
    <row r="1129" customFormat="false" ht="11.25" hidden="false" customHeight="false" outlineLevel="0" collapsed="false">
      <c r="A1129" s="199" t="n">
        <v>36672</v>
      </c>
      <c r="B1129" s="192" t="n">
        <v>36672</v>
      </c>
      <c r="C1129" s="308" t="n">
        <f aca="false">IF(B1129&lt;&gt;"",MONTH(B1129),0)</f>
        <v>5</v>
      </c>
      <c r="D1129" s="205" t="n">
        <f aca="false">VLOOKUP($B1129,data!$A$6:$M$15000,3)</f>
        <v>500000</v>
      </c>
    </row>
    <row r="1130" customFormat="false" ht="11.25" hidden="false" customHeight="false" outlineLevel="0" collapsed="false">
      <c r="A1130" s="199" t="n">
        <v>36673</v>
      </c>
      <c r="B1130" s="192" t="n">
        <v>36673</v>
      </c>
      <c r="C1130" s="308" t="n">
        <f aca="false">IF(B1130&lt;&gt;"",MONTH(B1130),0)</f>
        <v>5</v>
      </c>
      <c r="D1130" s="205" t="n">
        <f aca="false">VLOOKUP($B1130,data!$A$6:$M$15000,3)</f>
        <v>517000</v>
      </c>
    </row>
    <row r="1131" customFormat="false" ht="11.25" hidden="false" customHeight="false" outlineLevel="0" collapsed="false">
      <c r="A1131" s="199" t="n">
        <v>36674</v>
      </c>
      <c r="B1131" s="192" t="n">
        <v>36674</v>
      </c>
      <c r="C1131" s="308" t="n">
        <f aca="false">IF(B1131&lt;&gt;"",MONTH(B1131),0)</f>
        <v>5</v>
      </c>
      <c r="D1131" s="205" t="n">
        <f aca="false">VLOOKUP($B1131,data!$A$6:$M$15000,3)</f>
        <v>513000</v>
      </c>
    </row>
    <row r="1132" customFormat="false" ht="11.25" hidden="false" customHeight="false" outlineLevel="0" collapsed="false">
      <c r="A1132" s="199" t="n">
        <v>36675</v>
      </c>
      <c r="B1132" s="192" t="n">
        <v>36675</v>
      </c>
      <c r="C1132" s="308" t="n">
        <f aca="false">IF(B1132&lt;&gt;"",MONTH(B1132),0)</f>
        <v>5</v>
      </c>
      <c r="D1132" s="205" t="n">
        <f aca="false">VLOOKUP($B1132,data!$A$6:$M$15000,3)</f>
        <v>512000</v>
      </c>
    </row>
    <row r="1133" customFormat="false" ht="11.25" hidden="false" customHeight="false" outlineLevel="0" collapsed="false">
      <c r="A1133" s="199" t="n">
        <v>36676</v>
      </c>
      <c r="B1133" s="192" t="n">
        <v>36676</v>
      </c>
      <c r="C1133" s="308" t="n">
        <f aca="false">IF(B1133&lt;&gt;"",MONTH(B1133),0)</f>
        <v>5</v>
      </c>
      <c r="D1133" s="205" t="n">
        <f aca="false">VLOOKUP($B1133,data!$A$6:$M$15000,3)</f>
        <v>508000</v>
      </c>
    </row>
    <row r="1134" customFormat="false" ht="11.25" hidden="false" customHeight="false" outlineLevel="0" collapsed="false">
      <c r="A1134" s="199" t="n">
        <v>36677</v>
      </c>
      <c r="B1134" s="192" t="n">
        <v>36677</v>
      </c>
      <c r="C1134" s="308" t="n">
        <f aca="false">IF(B1134&lt;&gt;"",MONTH(B1134),0)</f>
        <v>5</v>
      </c>
      <c r="D1134" s="205" t="n">
        <f aca="false">VLOOKUP($B1134,data!$A$6:$M$15000,3)</f>
        <v>511000</v>
      </c>
    </row>
    <row r="1135" customFormat="false" ht="11.25" hidden="false" customHeight="false" outlineLevel="0" collapsed="false">
      <c r="A1135" s="199" t="n">
        <v>36678</v>
      </c>
      <c r="B1135" s="192" t="n">
        <v>36678</v>
      </c>
      <c r="C1135" s="308" t="n">
        <f aca="false">IF(B1135&lt;&gt;"",MONTH(B1135),0)</f>
        <v>6</v>
      </c>
      <c r="D1135" s="205" t="n">
        <f aca="false">VLOOKUP($B1135,data!$A$6:$M$15000,3)</f>
        <v>515000</v>
      </c>
    </row>
    <row r="1136" customFormat="false" ht="11.25" hidden="false" customHeight="false" outlineLevel="0" collapsed="false">
      <c r="A1136" s="199" t="n">
        <v>36679</v>
      </c>
      <c r="B1136" s="192" t="n">
        <v>36679</v>
      </c>
      <c r="C1136" s="308" t="n">
        <f aca="false">IF(B1136&lt;&gt;"",MONTH(B1136),0)</f>
        <v>6</v>
      </c>
      <c r="D1136" s="205" t="n">
        <f aca="false">VLOOKUP($B1136,data!$A$6:$M$15000,3)</f>
        <v>536000</v>
      </c>
    </row>
    <row r="1137" customFormat="false" ht="11.25" hidden="false" customHeight="false" outlineLevel="0" collapsed="false">
      <c r="A1137" s="199" t="n">
        <v>36680</v>
      </c>
      <c r="B1137" s="192" t="n">
        <v>36680</v>
      </c>
      <c r="C1137" s="308" t="n">
        <f aca="false">IF(B1137&lt;&gt;"",MONTH(B1137),0)</f>
        <v>6</v>
      </c>
      <c r="D1137" s="205" t="n">
        <f aca="false">VLOOKUP($B1137,data!$A$6:$M$15000,3)</f>
        <v>516000</v>
      </c>
    </row>
    <row r="1138" customFormat="false" ht="11.25" hidden="false" customHeight="false" outlineLevel="0" collapsed="false">
      <c r="A1138" s="199" t="n">
        <v>36681</v>
      </c>
      <c r="B1138" s="192" t="n">
        <v>36681</v>
      </c>
      <c r="C1138" s="308" t="n">
        <f aca="false">IF(B1138&lt;&gt;"",MONTH(B1138),0)</f>
        <v>6</v>
      </c>
      <c r="D1138" s="205" t="n">
        <f aca="false">VLOOKUP($B1138,data!$A$6:$M$15000,3)</f>
        <v>516000</v>
      </c>
    </row>
    <row r="1139" customFormat="false" ht="11.25" hidden="false" customHeight="false" outlineLevel="0" collapsed="false">
      <c r="A1139" s="199" t="n">
        <v>36682</v>
      </c>
      <c r="B1139" s="192" t="n">
        <v>36682</v>
      </c>
      <c r="C1139" s="308" t="n">
        <f aca="false">IF(B1139&lt;&gt;"",MONTH(B1139),0)</f>
        <v>6</v>
      </c>
      <c r="D1139" s="205" t="n">
        <f aca="false">VLOOKUP($B1139,data!$A$6:$M$15000,3)</f>
        <v>523000</v>
      </c>
    </row>
    <row r="1140" customFormat="false" ht="11.25" hidden="false" customHeight="false" outlineLevel="0" collapsed="false">
      <c r="A1140" s="199" t="n">
        <v>36683</v>
      </c>
      <c r="B1140" s="192" t="n">
        <v>36683</v>
      </c>
      <c r="C1140" s="308" t="n">
        <f aca="false">IF(B1140&lt;&gt;"",MONTH(B1140),0)</f>
        <v>6</v>
      </c>
      <c r="D1140" s="205" t="n">
        <f aca="false">VLOOKUP($B1140,data!$A$6:$M$15000,3)</f>
        <v>472000</v>
      </c>
    </row>
    <row r="1141" customFormat="false" ht="11.25" hidden="false" customHeight="false" outlineLevel="0" collapsed="false">
      <c r="A1141" s="199" t="n">
        <v>36684</v>
      </c>
      <c r="B1141" s="192" t="n">
        <v>36684</v>
      </c>
      <c r="C1141" s="308" t="n">
        <f aca="false">IF(B1141&lt;&gt;"",MONTH(B1141),0)</f>
        <v>6</v>
      </c>
      <c r="D1141" s="205" t="n">
        <f aca="false">VLOOKUP($B1141,data!$A$6:$M$15000,3)</f>
        <v>530000</v>
      </c>
    </row>
    <row r="1142" customFormat="false" ht="11.25" hidden="false" customHeight="false" outlineLevel="0" collapsed="false">
      <c r="A1142" s="199" t="n">
        <v>36685</v>
      </c>
      <c r="B1142" s="192" t="n">
        <v>36685</v>
      </c>
      <c r="C1142" s="308" t="n">
        <f aca="false">IF(B1142&lt;&gt;"",MONTH(B1142),0)</f>
        <v>6</v>
      </c>
      <c r="D1142" s="205" t="n">
        <f aca="false">VLOOKUP($B1142,data!$A$6:$M$15000,3)</f>
        <v>529000</v>
      </c>
    </row>
    <row r="1143" customFormat="false" ht="11.25" hidden="false" customHeight="false" outlineLevel="0" collapsed="false">
      <c r="A1143" s="199" t="n">
        <v>36686</v>
      </c>
      <c r="B1143" s="192" t="n">
        <v>36686</v>
      </c>
      <c r="C1143" s="308" t="n">
        <f aca="false">IF(B1143&lt;&gt;"",MONTH(B1143),0)</f>
        <v>6</v>
      </c>
      <c r="D1143" s="205" t="n">
        <f aca="false">VLOOKUP($B1143,data!$A$6:$M$15000,3)</f>
        <v>537000</v>
      </c>
    </row>
    <row r="1144" customFormat="false" ht="11.25" hidden="false" customHeight="false" outlineLevel="0" collapsed="false">
      <c r="A1144" s="199" t="n">
        <v>36687</v>
      </c>
      <c r="B1144" s="192" t="n">
        <v>36687</v>
      </c>
      <c r="C1144" s="308" t="n">
        <f aca="false">IF(B1144&lt;&gt;"",MONTH(B1144),0)</f>
        <v>6</v>
      </c>
      <c r="D1144" s="205" t="n">
        <f aca="false">VLOOKUP($B1144,data!$A$6:$M$15000,3)</f>
        <v>535000</v>
      </c>
    </row>
    <row r="1145" customFormat="false" ht="11.25" hidden="false" customHeight="false" outlineLevel="0" collapsed="false">
      <c r="A1145" s="199" t="n">
        <v>36688</v>
      </c>
      <c r="B1145" s="192" t="n">
        <v>36688</v>
      </c>
      <c r="C1145" s="308" t="n">
        <f aca="false">IF(B1145&lt;&gt;"",MONTH(B1145),0)</f>
        <v>6</v>
      </c>
      <c r="D1145" s="205" t="n">
        <f aca="false">VLOOKUP($B1145,data!$A$6:$M$15000,3)</f>
        <v>532000</v>
      </c>
    </row>
    <row r="1146" customFormat="false" ht="11.25" hidden="false" customHeight="false" outlineLevel="0" collapsed="false">
      <c r="A1146" s="199" t="n">
        <v>36689</v>
      </c>
      <c r="B1146" s="192" t="n">
        <v>36689</v>
      </c>
      <c r="C1146" s="308" t="n">
        <f aca="false">IF(B1146&lt;&gt;"",MONTH(B1146),0)</f>
        <v>6</v>
      </c>
      <c r="D1146" s="205" t="n">
        <f aca="false">VLOOKUP($B1146,data!$A$6:$M$15000,3)</f>
        <v>503000</v>
      </c>
    </row>
    <row r="1147" customFormat="false" ht="11.25" hidden="false" customHeight="false" outlineLevel="0" collapsed="false">
      <c r="A1147" s="199" t="n">
        <v>36690</v>
      </c>
      <c r="B1147" s="192" t="n">
        <v>36690</v>
      </c>
      <c r="C1147" s="308" t="n">
        <f aca="false">IF(B1147&lt;&gt;"",MONTH(B1147),0)</f>
        <v>6</v>
      </c>
      <c r="D1147" s="205" t="n">
        <f aca="false">VLOOKUP($B1147,data!$A$6:$M$15000,3)</f>
        <v>476000</v>
      </c>
    </row>
    <row r="1148" customFormat="false" ht="11.25" hidden="false" customHeight="false" outlineLevel="0" collapsed="false">
      <c r="A1148" s="199" t="n">
        <v>36691</v>
      </c>
      <c r="B1148" s="192" t="n">
        <v>36691</v>
      </c>
      <c r="C1148" s="308" t="n">
        <f aca="false">IF(B1148&lt;&gt;"",MONTH(B1148),0)</f>
        <v>6</v>
      </c>
      <c r="D1148" s="205" t="n">
        <f aca="false">VLOOKUP($B1148,data!$A$6:$M$15000,3)</f>
        <v>510000</v>
      </c>
    </row>
    <row r="1149" customFormat="false" ht="11.25" hidden="false" customHeight="false" outlineLevel="0" collapsed="false">
      <c r="A1149" s="199" t="n">
        <v>36692</v>
      </c>
      <c r="B1149" s="192" t="n">
        <v>36692</v>
      </c>
      <c r="C1149" s="308" t="n">
        <f aca="false">IF(B1149&lt;&gt;"",MONTH(B1149),0)</f>
        <v>6</v>
      </c>
      <c r="D1149" s="205" t="n">
        <f aca="false">VLOOKUP($B1149,data!$A$6:$M$15000,3)</f>
        <v>491000</v>
      </c>
    </row>
    <row r="1150" customFormat="false" ht="11.25" hidden="false" customHeight="false" outlineLevel="0" collapsed="false">
      <c r="A1150" s="199" t="n">
        <v>36693</v>
      </c>
      <c r="B1150" s="192" t="n">
        <v>36693</v>
      </c>
      <c r="C1150" s="308" t="n">
        <f aca="false">IF(B1150&lt;&gt;"",MONTH(B1150),0)</f>
        <v>6</v>
      </c>
      <c r="D1150" s="205" t="n">
        <f aca="false">VLOOKUP($B1150,data!$A$6:$M$15000,3)</f>
        <v>525000</v>
      </c>
    </row>
    <row r="1151" customFormat="false" ht="11.25" hidden="false" customHeight="false" outlineLevel="0" collapsed="false">
      <c r="A1151" s="199" t="n">
        <v>36694</v>
      </c>
      <c r="B1151" s="192" t="n">
        <v>36694</v>
      </c>
      <c r="C1151" s="308" t="n">
        <f aca="false">IF(B1151&lt;&gt;"",MONTH(B1151),0)</f>
        <v>6</v>
      </c>
      <c r="D1151" s="205" t="n">
        <f aca="false">VLOOKUP($B1151,data!$A$6:$M$15000,3)</f>
        <v>515000</v>
      </c>
    </row>
    <row r="1152" customFormat="false" ht="11.25" hidden="false" customHeight="false" outlineLevel="0" collapsed="false">
      <c r="A1152" s="199" t="n">
        <v>36695</v>
      </c>
      <c r="B1152" s="192" t="n">
        <v>36695</v>
      </c>
      <c r="C1152" s="308" t="n">
        <f aca="false">IF(B1152&lt;&gt;"",MONTH(B1152),0)</f>
        <v>6</v>
      </c>
      <c r="D1152" s="205" t="n">
        <f aca="false">VLOOKUP($B1152,data!$A$6:$M$15000,3)</f>
        <v>530000</v>
      </c>
    </row>
    <row r="1153" customFormat="false" ht="11.25" hidden="false" customHeight="false" outlineLevel="0" collapsed="false">
      <c r="A1153" s="199" t="n">
        <v>36696</v>
      </c>
      <c r="B1153" s="192" t="n">
        <v>36696</v>
      </c>
      <c r="C1153" s="308" t="n">
        <f aca="false">IF(B1153&lt;&gt;"",MONTH(B1153),0)</f>
        <v>6</v>
      </c>
      <c r="D1153" s="205" t="n">
        <f aca="false">VLOOKUP($B1153,data!$A$6:$M$15000,3)</f>
        <v>528000</v>
      </c>
    </row>
    <row r="1154" customFormat="false" ht="11.25" hidden="false" customHeight="false" outlineLevel="0" collapsed="false">
      <c r="A1154" s="199" t="n">
        <v>36697</v>
      </c>
      <c r="B1154" s="192" t="n">
        <v>36697</v>
      </c>
      <c r="C1154" s="308" t="n">
        <f aca="false">IF(B1154&lt;&gt;"",MONTH(B1154),0)</f>
        <v>6</v>
      </c>
      <c r="D1154" s="205" t="n">
        <f aca="false">VLOOKUP($B1154,data!$A$6:$M$15000,3)</f>
        <v>526000</v>
      </c>
    </row>
    <row r="1155" customFormat="false" ht="11.25" hidden="false" customHeight="false" outlineLevel="0" collapsed="false">
      <c r="A1155" s="199" t="n">
        <v>36698</v>
      </c>
      <c r="B1155" s="192" t="n">
        <v>36698</v>
      </c>
      <c r="C1155" s="308" t="n">
        <f aca="false">IF(B1155&lt;&gt;"",MONTH(B1155),0)</f>
        <v>6</v>
      </c>
      <c r="D1155" s="205" t="n">
        <f aca="false">VLOOKUP($B1155,data!$A$6:$M$15000,3)</f>
        <v>522000</v>
      </c>
    </row>
    <row r="1156" customFormat="false" ht="11.25" hidden="false" customHeight="false" outlineLevel="0" collapsed="false">
      <c r="A1156" s="199" t="n">
        <v>36699</v>
      </c>
      <c r="B1156" s="192" t="n">
        <v>36699</v>
      </c>
      <c r="C1156" s="308" t="n">
        <f aca="false">IF(B1156&lt;&gt;"",MONTH(B1156),0)</f>
        <v>6</v>
      </c>
      <c r="D1156" s="205" t="n">
        <f aca="false">VLOOKUP($B1156,data!$A$6:$M$15000,3)</f>
        <v>530000</v>
      </c>
    </row>
    <row r="1157" customFormat="false" ht="11.25" hidden="false" customHeight="false" outlineLevel="0" collapsed="false">
      <c r="A1157" s="199" t="n">
        <v>36700</v>
      </c>
      <c r="B1157" s="192" t="n">
        <v>36700</v>
      </c>
      <c r="C1157" s="308" t="n">
        <f aca="false">IF(B1157&lt;&gt;"",MONTH(B1157),0)</f>
        <v>6</v>
      </c>
      <c r="D1157" s="205" t="n">
        <f aca="false">VLOOKUP($B1157,data!$A$6:$M$15000,3)</f>
        <v>523000</v>
      </c>
    </row>
    <row r="1158" customFormat="false" ht="11.25" hidden="false" customHeight="false" outlineLevel="0" collapsed="false">
      <c r="A1158" s="199" t="n">
        <v>36701</v>
      </c>
      <c r="B1158" s="192" t="n">
        <v>36701</v>
      </c>
      <c r="C1158" s="308" t="n">
        <f aca="false">IF(B1158&lt;&gt;"",MONTH(B1158),0)</f>
        <v>6</v>
      </c>
      <c r="D1158" s="205" t="n">
        <f aca="false">VLOOKUP($B1158,data!$A$6:$M$15000,3)</f>
        <v>534000</v>
      </c>
    </row>
    <row r="1159" customFormat="false" ht="11.25" hidden="false" customHeight="false" outlineLevel="0" collapsed="false">
      <c r="A1159" s="199" t="n">
        <v>36702</v>
      </c>
      <c r="B1159" s="192" t="n">
        <v>36702</v>
      </c>
      <c r="C1159" s="308" t="n">
        <f aca="false">IF(B1159&lt;&gt;"",MONTH(B1159),0)</f>
        <v>6</v>
      </c>
      <c r="D1159" s="205" t="n">
        <f aca="false">VLOOKUP($B1159,data!$A$6:$M$15000,3)</f>
        <v>533000</v>
      </c>
    </row>
    <row r="1160" customFormat="false" ht="11.25" hidden="false" customHeight="false" outlineLevel="0" collapsed="false">
      <c r="A1160" s="199" t="n">
        <v>36703</v>
      </c>
      <c r="B1160" s="192" t="n">
        <v>36703</v>
      </c>
      <c r="C1160" s="308" t="n">
        <f aca="false">IF(B1160&lt;&gt;"",MONTH(B1160),0)</f>
        <v>6</v>
      </c>
      <c r="D1160" s="205" t="n">
        <f aca="false">VLOOKUP($B1160,data!$A$6:$M$15000,3)</f>
        <v>516000</v>
      </c>
    </row>
    <row r="1161" customFormat="false" ht="11.25" hidden="false" customHeight="false" outlineLevel="0" collapsed="false">
      <c r="A1161" s="199" t="n">
        <v>36704</v>
      </c>
      <c r="B1161" s="192" t="n">
        <v>36704</v>
      </c>
      <c r="C1161" s="308" t="n">
        <f aca="false">IF(B1161&lt;&gt;"",MONTH(B1161),0)</f>
        <v>6</v>
      </c>
      <c r="D1161" s="205" t="n">
        <f aca="false">VLOOKUP($B1161,data!$A$6:$M$15000,3)</f>
        <v>528000</v>
      </c>
    </row>
    <row r="1162" customFormat="false" ht="11.25" hidden="false" customHeight="false" outlineLevel="0" collapsed="false">
      <c r="A1162" s="199" t="n">
        <v>36705</v>
      </c>
      <c r="B1162" s="192" t="n">
        <v>36705</v>
      </c>
      <c r="C1162" s="308" t="n">
        <f aca="false">IF(B1162&lt;&gt;"",MONTH(B1162),0)</f>
        <v>6</v>
      </c>
      <c r="D1162" s="205" t="n">
        <f aca="false">VLOOKUP($B1162,data!$A$6:$M$15000,3)</f>
        <v>538000</v>
      </c>
    </row>
    <row r="1163" customFormat="false" ht="11.25" hidden="false" customHeight="false" outlineLevel="0" collapsed="false">
      <c r="A1163" s="199" t="n">
        <v>36706</v>
      </c>
      <c r="B1163" s="192" t="n">
        <v>36706</v>
      </c>
      <c r="C1163" s="308" t="n">
        <f aca="false">IF(B1163&lt;&gt;"",MONTH(B1163),0)</f>
        <v>6</v>
      </c>
      <c r="D1163" s="205" t="n">
        <f aca="false">VLOOKUP($B1163,data!$A$6:$M$15000,3)</f>
        <v>525000</v>
      </c>
    </row>
    <row r="1164" customFormat="false" ht="11.25" hidden="false" customHeight="false" outlineLevel="0" collapsed="false">
      <c r="A1164" s="199" t="n">
        <v>36707</v>
      </c>
      <c r="B1164" s="192" t="n">
        <v>36707</v>
      </c>
      <c r="C1164" s="308" t="n">
        <f aca="false">IF(B1164&lt;&gt;"",MONTH(B1164),0)</f>
        <v>6</v>
      </c>
      <c r="D1164" s="205" t="n">
        <f aca="false">VLOOKUP($B1164,data!$A$6:$M$15000,3)</f>
        <v>535000</v>
      </c>
    </row>
    <row r="1165" customFormat="false" ht="11.25" hidden="false" customHeight="false" outlineLevel="0" collapsed="false">
      <c r="A1165" s="199" t="n">
        <v>36708</v>
      </c>
      <c r="B1165" s="192" t="n">
        <v>36708</v>
      </c>
      <c r="C1165" s="308" t="n">
        <f aca="false">IF(B1165&lt;&gt;"",MONTH(B1165),0)</f>
        <v>7</v>
      </c>
      <c r="D1165" s="205" t="n">
        <f aca="false">VLOOKUP($B1165,data!$A$6:$M$15000,3)</f>
        <v>537000</v>
      </c>
    </row>
    <row r="1166" customFormat="false" ht="11.25" hidden="false" customHeight="false" outlineLevel="0" collapsed="false">
      <c r="A1166" s="199" t="n">
        <v>36709</v>
      </c>
      <c r="B1166" s="192" t="n">
        <v>36709</v>
      </c>
      <c r="C1166" s="308" t="n">
        <f aca="false">IF(B1166&lt;&gt;"",MONTH(B1166),0)</f>
        <v>7</v>
      </c>
      <c r="D1166" s="205" t="n">
        <f aca="false">VLOOKUP($B1166,data!$A$6:$M$15000,3)</f>
        <v>530000</v>
      </c>
    </row>
    <row r="1167" customFormat="false" ht="11.25" hidden="false" customHeight="false" outlineLevel="0" collapsed="false">
      <c r="A1167" s="199" t="n">
        <v>36710</v>
      </c>
      <c r="B1167" s="192" t="n">
        <v>36710</v>
      </c>
      <c r="C1167" s="308" t="n">
        <f aca="false">IF(B1167&lt;&gt;"",MONTH(B1167),0)</f>
        <v>7</v>
      </c>
      <c r="D1167" s="205" t="n">
        <f aca="false">VLOOKUP($B1167,data!$A$6:$M$15000,3)</f>
        <v>536000</v>
      </c>
    </row>
    <row r="1168" customFormat="false" ht="11.25" hidden="false" customHeight="false" outlineLevel="0" collapsed="false">
      <c r="A1168" s="199" t="n">
        <v>36711</v>
      </c>
      <c r="B1168" s="192" t="n">
        <v>36711</v>
      </c>
      <c r="C1168" s="308" t="n">
        <f aca="false">IF(B1168&lt;&gt;"",MONTH(B1168),0)</f>
        <v>7</v>
      </c>
      <c r="D1168" s="205" t="n">
        <f aca="false">VLOOKUP($B1168,data!$A$6:$M$15000,3)</f>
        <v>529000</v>
      </c>
    </row>
    <row r="1169" customFormat="false" ht="11.25" hidden="false" customHeight="false" outlineLevel="0" collapsed="false">
      <c r="A1169" s="199" t="n">
        <v>36712</v>
      </c>
      <c r="B1169" s="192" t="n">
        <v>36712</v>
      </c>
      <c r="C1169" s="308" t="n">
        <f aca="false">IF(B1169&lt;&gt;"",MONTH(B1169),0)</f>
        <v>7</v>
      </c>
      <c r="D1169" s="205" t="n">
        <f aca="false">VLOOKUP($B1169,data!$A$6:$M$15000,3)</f>
        <v>532000</v>
      </c>
    </row>
    <row r="1170" customFormat="false" ht="11.25" hidden="false" customHeight="false" outlineLevel="0" collapsed="false">
      <c r="A1170" s="199" t="n">
        <v>36713</v>
      </c>
      <c r="B1170" s="192" t="n">
        <v>36713</v>
      </c>
      <c r="C1170" s="308" t="n">
        <f aca="false">IF(B1170&lt;&gt;"",MONTH(B1170),0)</f>
        <v>7</v>
      </c>
      <c r="D1170" s="205" t="n">
        <f aca="false">VLOOKUP($B1170,data!$A$6:$M$15000,3)</f>
        <v>528000</v>
      </c>
    </row>
    <row r="1171" customFormat="false" ht="11.25" hidden="false" customHeight="false" outlineLevel="0" collapsed="false">
      <c r="A1171" s="199" t="n">
        <v>36714</v>
      </c>
      <c r="B1171" s="192" t="n">
        <v>36714</v>
      </c>
      <c r="C1171" s="308" t="n">
        <f aca="false">IF(B1171&lt;&gt;"",MONTH(B1171),0)</f>
        <v>7</v>
      </c>
      <c r="D1171" s="205" t="n">
        <f aca="false">VLOOKUP($B1171,data!$A$6:$M$15000,3)</f>
        <v>530000</v>
      </c>
    </row>
    <row r="1172" customFormat="false" ht="11.25" hidden="false" customHeight="false" outlineLevel="0" collapsed="false">
      <c r="A1172" s="199" t="n">
        <v>36715</v>
      </c>
      <c r="B1172" s="192" t="n">
        <v>36715</v>
      </c>
      <c r="C1172" s="308" t="n">
        <f aca="false">IF(B1172&lt;&gt;"",MONTH(B1172),0)</f>
        <v>7</v>
      </c>
      <c r="D1172" s="205" t="n">
        <f aca="false">VLOOKUP($B1172,data!$A$6:$M$15000,3)</f>
        <v>536000</v>
      </c>
    </row>
    <row r="1173" customFormat="false" ht="11.25" hidden="false" customHeight="false" outlineLevel="0" collapsed="false">
      <c r="A1173" s="199" t="n">
        <v>36716</v>
      </c>
      <c r="B1173" s="192" t="n">
        <v>36716</v>
      </c>
      <c r="C1173" s="308" t="n">
        <f aca="false">IF(B1173&lt;&gt;"",MONTH(B1173),0)</f>
        <v>7</v>
      </c>
      <c r="D1173" s="205" t="n">
        <f aca="false">VLOOKUP($B1173,data!$A$6:$M$15000,3)</f>
        <v>532000</v>
      </c>
    </row>
    <row r="1174" customFormat="false" ht="11.25" hidden="false" customHeight="false" outlineLevel="0" collapsed="false">
      <c r="A1174" s="199" t="n">
        <v>36717</v>
      </c>
      <c r="B1174" s="192" t="n">
        <v>36717</v>
      </c>
      <c r="C1174" s="308" t="n">
        <f aca="false">IF(B1174&lt;&gt;"",MONTH(B1174),0)</f>
        <v>7</v>
      </c>
      <c r="D1174" s="205" t="n">
        <f aca="false">VLOOKUP($B1174,data!$A$6:$M$15000,3)</f>
        <v>515000</v>
      </c>
    </row>
    <row r="1175" customFormat="false" ht="11.25" hidden="false" customHeight="false" outlineLevel="0" collapsed="false">
      <c r="A1175" s="199" t="n">
        <v>36718</v>
      </c>
      <c r="B1175" s="192" t="n">
        <v>36718</v>
      </c>
      <c r="C1175" s="308" t="n">
        <f aca="false">IF(B1175&lt;&gt;"",MONTH(B1175),0)</f>
        <v>7</v>
      </c>
      <c r="D1175" s="205" t="n">
        <f aca="false">VLOOKUP($B1175,data!$A$6:$M$15000,3)</f>
        <v>539000</v>
      </c>
    </row>
    <row r="1176" customFormat="false" ht="11.25" hidden="false" customHeight="false" outlineLevel="0" collapsed="false">
      <c r="A1176" s="199" t="n">
        <v>36719</v>
      </c>
      <c r="B1176" s="192" t="n">
        <v>36719</v>
      </c>
      <c r="C1176" s="308" t="n">
        <f aca="false">IF(B1176&lt;&gt;"",MONTH(B1176),0)</f>
        <v>7</v>
      </c>
      <c r="D1176" s="205" t="n">
        <f aca="false">VLOOKUP($B1176,data!$A$6:$M$15000,3)</f>
        <v>411000</v>
      </c>
    </row>
    <row r="1177" customFormat="false" ht="11.25" hidden="false" customHeight="false" outlineLevel="0" collapsed="false">
      <c r="A1177" s="199" t="n">
        <v>36720</v>
      </c>
      <c r="B1177" s="192" t="n">
        <v>36720</v>
      </c>
      <c r="C1177" s="308" t="n">
        <f aca="false">IF(B1177&lt;&gt;"",MONTH(B1177),0)</f>
        <v>7</v>
      </c>
      <c r="D1177" s="205" t="n">
        <f aca="false">VLOOKUP($B1177,data!$A$6:$M$15000,3)</f>
        <v>530000</v>
      </c>
    </row>
    <row r="1178" customFormat="false" ht="11.25" hidden="false" customHeight="false" outlineLevel="0" collapsed="false">
      <c r="A1178" s="199" t="n">
        <v>36721</v>
      </c>
      <c r="B1178" s="192" t="n">
        <v>36721</v>
      </c>
      <c r="C1178" s="308" t="n">
        <f aca="false">IF(B1178&lt;&gt;"",MONTH(B1178),0)</f>
        <v>7</v>
      </c>
      <c r="D1178" s="205" t="n">
        <f aca="false">VLOOKUP($B1178,data!$A$6:$M$15000,3)</f>
        <v>520000</v>
      </c>
    </row>
    <row r="1179" customFormat="false" ht="11.25" hidden="false" customHeight="false" outlineLevel="0" collapsed="false">
      <c r="A1179" s="199" t="n">
        <v>36722</v>
      </c>
      <c r="B1179" s="192" t="n">
        <v>36722</v>
      </c>
      <c r="C1179" s="308" t="n">
        <f aca="false">IF(B1179&lt;&gt;"",MONTH(B1179),0)</f>
        <v>7</v>
      </c>
      <c r="D1179" s="205" t="n">
        <f aca="false">VLOOKUP($B1179,data!$A$6:$M$15000,3)</f>
        <v>532000</v>
      </c>
    </row>
    <row r="1180" customFormat="false" ht="11.25" hidden="false" customHeight="false" outlineLevel="0" collapsed="false">
      <c r="A1180" s="199" t="n">
        <v>36723</v>
      </c>
      <c r="B1180" s="192" t="n">
        <v>36723</v>
      </c>
      <c r="C1180" s="308" t="n">
        <f aca="false">IF(B1180&lt;&gt;"",MONTH(B1180),0)</f>
        <v>7</v>
      </c>
      <c r="D1180" s="205" t="n">
        <f aca="false">VLOOKUP($B1180,data!$A$6:$M$15000,3)</f>
        <v>524000</v>
      </c>
    </row>
    <row r="1181" customFormat="false" ht="11.25" hidden="false" customHeight="false" outlineLevel="0" collapsed="false">
      <c r="A1181" s="199" t="n">
        <v>36724</v>
      </c>
      <c r="B1181" s="192" t="n">
        <v>36724</v>
      </c>
      <c r="C1181" s="308" t="n">
        <f aca="false">IF(B1181&lt;&gt;"",MONTH(B1181),0)</f>
        <v>7</v>
      </c>
      <c r="D1181" s="205" t="n">
        <f aca="false">VLOOKUP($B1181,data!$A$6:$M$15000,3)</f>
        <v>518000</v>
      </c>
    </row>
    <row r="1182" customFormat="false" ht="11.25" hidden="false" customHeight="false" outlineLevel="0" collapsed="false">
      <c r="A1182" s="199" t="n">
        <v>36725</v>
      </c>
      <c r="B1182" s="192" t="n">
        <v>36725</v>
      </c>
      <c r="C1182" s="308" t="n">
        <f aca="false">IF(B1182&lt;&gt;"",MONTH(B1182),0)</f>
        <v>7</v>
      </c>
      <c r="D1182" s="205" t="n">
        <f aca="false">VLOOKUP($B1182,data!$A$6:$M$15000,3)</f>
        <v>531000</v>
      </c>
    </row>
    <row r="1183" customFormat="false" ht="11.25" hidden="false" customHeight="false" outlineLevel="0" collapsed="false">
      <c r="A1183" s="199" t="n">
        <v>36726</v>
      </c>
      <c r="B1183" s="192" t="n">
        <v>36726</v>
      </c>
      <c r="C1183" s="308" t="n">
        <f aca="false">IF(B1183&lt;&gt;"",MONTH(B1183),0)</f>
        <v>7</v>
      </c>
      <c r="D1183" s="205" t="n">
        <f aca="false">VLOOKUP($B1183,data!$A$6:$M$15000,3)</f>
        <v>521000</v>
      </c>
    </row>
    <row r="1184" customFormat="false" ht="11.25" hidden="false" customHeight="false" outlineLevel="0" collapsed="false">
      <c r="A1184" s="199" t="n">
        <v>36727</v>
      </c>
      <c r="B1184" s="192" t="n">
        <v>36727</v>
      </c>
      <c r="C1184" s="308" t="n">
        <f aca="false">IF(B1184&lt;&gt;"",MONTH(B1184),0)</f>
        <v>7</v>
      </c>
      <c r="D1184" s="205" t="n">
        <f aca="false">VLOOKUP($B1184,data!$A$6:$M$15000,3)</f>
        <v>526000</v>
      </c>
    </row>
    <row r="1185" customFormat="false" ht="11.25" hidden="false" customHeight="false" outlineLevel="0" collapsed="false">
      <c r="A1185" s="199" t="n">
        <v>36728</v>
      </c>
      <c r="B1185" s="192" t="n">
        <v>36728</v>
      </c>
      <c r="C1185" s="308" t="n">
        <f aca="false">IF(B1185&lt;&gt;"",MONTH(B1185),0)</f>
        <v>7</v>
      </c>
      <c r="D1185" s="205" t="n">
        <f aca="false">VLOOKUP($B1185,data!$A$6:$M$15000,3)</f>
        <v>527000</v>
      </c>
    </row>
    <row r="1186" customFormat="false" ht="11.25" hidden="false" customHeight="false" outlineLevel="0" collapsed="false">
      <c r="A1186" s="199" t="n">
        <v>36729</v>
      </c>
      <c r="B1186" s="192" t="n">
        <v>36729</v>
      </c>
      <c r="C1186" s="308" t="n">
        <f aca="false">IF(B1186&lt;&gt;"",MONTH(B1186),0)</f>
        <v>7</v>
      </c>
      <c r="D1186" s="205" t="n">
        <f aca="false">VLOOKUP($B1186,data!$A$6:$M$15000,3)</f>
        <v>535000</v>
      </c>
    </row>
    <row r="1187" customFormat="false" ht="11.25" hidden="false" customHeight="false" outlineLevel="0" collapsed="false">
      <c r="A1187" s="199" t="n">
        <v>36730</v>
      </c>
      <c r="B1187" s="192" t="n">
        <v>36730</v>
      </c>
      <c r="C1187" s="308" t="n">
        <f aca="false">IF(B1187&lt;&gt;"",MONTH(B1187),0)</f>
        <v>7</v>
      </c>
      <c r="D1187" s="205" t="n">
        <f aca="false">VLOOKUP($B1187,data!$A$6:$M$15000,3)</f>
        <v>522000</v>
      </c>
    </row>
    <row r="1188" customFormat="false" ht="11.25" hidden="false" customHeight="false" outlineLevel="0" collapsed="false">
      <c r="A1188" s="199" t="n">
        <v>36731</v>
      </c>
      <c r="B1188" s="192" t="n">
        <v>36731</v>
      </c>
      <c r="C1188" s="308" t="n">
        <f aca="false">IF(B1188&lt;&gt;"",MONTH(B1188),0)</f>
        <v>7</v>
      </c>
      <c r="D1188" s="205" t="n">
        <f aca="false">VLOOKUP($B1188,data!$A$6:$M$15000,3)</f>
        <v>506000</v>
      </c>
    </row>
    <row r="1189" customFormat="false" ht="11.25" hidden="false" customHeight="false" outlineLevel="0" collapsed="false">
      <c r="A1189" s="199" t="n">
        <v>36732</v>
      </c>
      <c r="B1189" s="192" t="n">
        <v>36732</v>
      </c>
      <c r="C1189" s="308" t="n">
        <f aca="false">IF(B1189&lt;&gt;"",MONTH(B1189),0)</f>
        <v>7</v>
      </c>
      <c r="D1189" s="205" t="n">
        <f aca="false">VLOOKUP($B1189,data!$A$6:$M$15000,3)</f>
        <v>490000</v>
      </c>
    </row>
    <row r="1190" customFormat="false" ht="11.25" hidden="false" customHeight="false" outlineLevel="0" collapsed="false">
      <c r="A1190" s="199" t="n">
        <v>36733</v>
      </c>
      <c r="B1190" s="192" t="n">
        <v>36733</v>
      </c>
      <c r="C1190" s="308" t="n">
        <f aca="false">IF(B1190&lt;&gt;"",MONTH(B1190),0)</f>
        <v>7</v>
      </c>
      <c r="D1190" s="205" t="n">
        <f aca="false">VLOOKUP($B1190,data!$A$6:$M$15000,3)</f>
        <v>512000</v>
      </c>
    </row>
    <row r="1191" customFormat="false" ht="11.25" hidden="false" customHeight="false" outlineLevel="0" collapsed="false">
      <c r="A1191" s="199" t="n">
        <v>36734</v>
      </c>
      <c r="B1191" s="192" t="n">
        <v>36734</v>
      </c>
      <c r="C1191" s="308" t="n">
        <f aca="false">IF(B1191&lt;&gt;"",MONTH(B1191),0)</f>
        <v>7</v>
      </c>
      <c r="D1191" s="205" t="n">
        <f aca="false">VLOOKUP($B1191,data!$A$6:$M$15000,3)</f>
        <v>514000</v>
      </c>
    </row>
    <row r="1192" customFormat="false" ht="11.25" hidden="false" customHeight="false" outlineLevel="0" collapsed="false">
      <c r="A1192" s="199" t="n">
        <v>36735</v>
      </c>
      <c r="B1192" s="192" t="n">
        <v>36735</v>
      </c>
      <c r="C1192" s="308" t="n">
        <f aca="false">IF(B1192&lt;&gt;"",MONTH(B1192),0)</f>
        <v>7</v>
      </c>
      <c r="D1192" s="205" t="n">
        <f aca="false">VLOOKUP($B1192,data!$A$6:$M$15000,3)</f>
        <v>529000</v>
      </c>
    </row>
    <row r="1193" customFormat="false" ht="11.25" hidden="false" customHeight="false" outlineLevel="0" collapsed="false">
      <c r="A1193" s="199" t="n">
        <v>36736</v>
      </c>
      <c r="B1193" s="192" t="n">
        <v>36736</v>
      </c>
      <c r="C1193" s="308" t="n">
        <f aca="false">IF(B1193&lt;&gt;"",MONTH(B1193),0)</f>
        <v>7</v>
      </c>
      <c r="D1193" s="205" t="n">
        <f aca="false">VLOOKUP($B1193,data!$A$6:$M$15000,3)</f>
        <v>530000</v>
      </c>
    </row>
    <row r="1194" customFormat="false" ht="11.25" hidden="false" customHeight="false" outlineLevel="0" collapsed="false">
      <c r="A1194" s="199" t="n">
        <v>36737</v>
      </c>
      <c r="B1194" s="192" t="n">
        <v>36737</v>
      </c>
      <c r="C1194" s="308" t="n">
        <f aca="false">IF(B1194&lt;&gt;"",MONTH(B1194),0)</f>
        <v>7</v>
      </c>
      <c r="D1194" s="205" t="n">
        <f aca="false">VLOOKUP($B1194,data!$A$6:$M$15000,3)</f>
        <v>531000</v>
      </c>
    </row>
    <row r="1195" customFormat="false" ht="11.25" hidden="false" customHeight="false" outlineLevel="0" collapsed="false">
      <c r="A1195" s="199" t="n">
        <v>36738</v>
      </c>
      <c r="B1195" s="192" t="n">
        <v>36738</v>
      </c>
      <c r="C1195" s="308" t="n">
        <f aca="false">IF(B1195&lt;&gt;"",MONTH(B1195),0)</f>
        <v>7</v>
      </c>
      <c r="D1195" s="205" t="n">
        <f aca="false">VLOOKUP($B1195,data!$A$6:$M$15000,3)</f>
        <v>532000</v>
      </c>
    </row>
    <row r="1196" customFormat="false" ht="11.25" hidden="false" customHeight="false" outlineLevel="0" collapsed="false">
      <c r="A1196" s="199" t="n">
        <v>36739</v>
      </c>
      <c r="B1196" s="192" t="n">
        <v>36739</v>
      </c>
      <c r="C1196" s="308" t="n">
        <f aca="false">IF(B1196&lt;&gt;"",MONTH(B1196),0)</f>
        <v>8</v>
      </c>
      <c r="D1196" s="205" t="n">
        <f aca="false">VLOOKUP($B1196,data!$A$6:$M$15000,3)</f>
        <v>498000</v>
      </c>
    </row>
    <row r="1197" customFormat="false" ht="11.25" hidden="false" customHeight="false" outlineLevel="0" collapsed="false">
      <c r="A1197" s="199" t="n">
        <v>36740</v>
      </c>
      <c r="B1197" s="192" t="n">
        <v>36740</v>
      </c>
      <c r="C1197" s="308" t="n">
        <f aca="false">IF(B1197&lt;&gt;"",MONTH(B1197),0)</f>
        <v>8</v>
      </c>
      <c r="D1197" s="205" t="n">
        <f aca="false">VLOOKUP($B1197,data!$A$6:$M$15000,3)</f>
        <v>498000</v>
      </c>
    </row>
    <row r="1198" customFormat="false" ht="11.25" hidden="false" customHeight="false" outlineLevel="0" collapsed="false">
      <c r="A1198" s="199" t="n">
        <v>36741</v>
      </c>
      <c r="B1198" s="192" t="n">
        <v>36741</v>
      </c>
      <c r="C1198" s="308" t="n">
        <f aca="false">IF(B1198&lt;&gt;"",MONTH(B1198),0)</f>
        <v>8</v>
      </c>
      <c r="D1198" s="205" t="n">
        <f aca="false">VLOOKUP($B1198,data!$A$6:$M$15000,3)</f>
        <v>502000</v>
      </c>
    </row>
    <row r="1199" customFormat="false" ht="11.25" hidden="false" customHeight="false" outlineLevel="0" collapsed="false">
      <c r="A1199" s="199" t="n">
        <v>36742</v>
      </c>
      <c r="B1199" s="192" t="n">
        <v>36742</v>
      </c>
      <c r="C1199" s="308" t="n">
        <f aca="false">IF(B1199&lt;&gt;"",MONTH(B1199),0)</f>
        <v>8</v>
      </c>
      <c r="D1199" s="205" t="n">
        <f aca="false">VLOOKUP($B1199,data!$A$6:$M$15000,3)</f>
        <v>530000</v>
      </c>
    </row>
    <row r="1200" customFormat="false" ht="11.25" hidden="false" customHeight="false" outlineLevel="0" collapsed="false">
      <c r="A1200" s="199" t="n">
        <v>36743</v>
      </c>
      <c r="B1200" s="192" t="n">
        <v>36743</v>
      </c>
      <c r="C1200" s="308" t="n">
        <f aca="false">IF(B1200&lt;&gt;"",MONTH(B1200),0)</f>
        <v>8</v>
      </c>
      <c r="D1200" s="205" t="n">
        <f aca="false">VLOOKUP($B1200,data!$A$6:$M$15000,3)</f>
        <v>482000</v>
      </c>
    </row>
    <row r="1201" customFormat="false" ht="11.25" hidden="false" customHeight="false" outlineLevel="0" collapsed="false">
      <c r="A1201" s="199" t="n">
        <v>36744</v>
      </c>
      <c r="B1201" s="192" t="n">
        <v>36744</v>
      </c>
      <c r="C1201" s="308" t="n">
        <f aca="false">IF(B1201&lt;&gt;"",MONTH(B1201),0)</f>
        <v>8</v>
      </c>
      <c r="D1201" s="205" t="n">
        <f aca="false">VLOOKUP($B1201,data!$A$6:$M$15000,3)</f>
        <v>522000</v>
      </c>
    </row>
    <row r="1202" customFormat="false" ht="11.25" hidden="false" customHeight="false" outlineLevel="0" collapsed="false">
      <c r="A1202" s="199" t="n">
        <v>36745</v>
      </c>
      <c r="B1202" s="192" t="n">
        <v>36745</v>
      </c>
      <c r="C1202" s="308" t="n">
        <f aca="false">IF(B1202&lt;&gt;"",MONTH(B1202),0)</f>
        <v>8</v>
      </c>
      <c r="D1202" s="205" t="n">
        <f aca="false">VLOOKUP($B1202,data!$A$6:$M$15000,3)</f>
        <v>529000</v>
      </c>
    </row>
    <row r="1203" customFormat="false" ht="11.25" hidden="false" customHeight="false" outlineLevel="0" collapsed="false">
      <c r="A1203" s="199" t="n">
        <v>36746</v>
      </c>
      <c r="B1203" s="192" t="n">
        <v>36746</v>
      </c>
      <c r="C1203" s="308" t="n">
        <f aca="false">IF(B1203&lt;&gt;"",MONTH(B1203),0)</f>
        <v>8</v>
      </c>
      <c r="D1203" s="205" t="n">
        <f aca="false">VLOOKUP($B1203,data!$A$6:$M$15000,3)</f>
        <v>497000</v>
      </c>
    </row>
    <row r="1204" customFormat="false" ht="11.25" hidden="false" customHeight="false" outlineLevel="0" collapsed="false">
      <c r="A1204" s="199" t="n">
        <v>36747</v>
      </c>
      <c r="B1204" s="192" t="n">
        <v>36747</v>
      </c>
      <c r="C1204" s="308" t="n">
        <f aca="false">IF(B1204&lt;&gt;"",MONTH(B1204),0)</f>
        <v>8</v>
      </c>
      <c r="D1204" s="205" t="n">
        <f aca="false">VLOOKUP($B1204,data!$A$6:$M$15000,3)</f>
        <v>483000</v>
      </c>
    </row>
    <row r="1205" customFormat="false" ht="11.25" hidden="false" customHeight="false" outlineLevel="0" collapsed="false">
      <c r="A1205" s="199" t="n">
        <v>36748</v>
      </c>
      <c r="B1205" s="192" t="n">
        <v>36748</v>
      </c>
      <c r="C1205" s="308" t="n">
        <f aca="false">IF(B1205&lt;&gt;"",MONTH(B1205),0)</f>
        <v>8</v>
      </c>
      <c r="D1205" s="205" t="n">
        <f aca="false">VLOOKUP($B1205,data!$A$6:$M$15000,3)</f>
        <v>486000</v>
      </c>
    </row>
    <row r="1206" customFormat="false" ht="11.25" hidden="false" customHeight="false" outlineLevel="0" collapsed="false">
      <c r="A1206" s="199" t="n">
        <v>36749</v>
      </c>
      <c r="B1206" s="192" t="n">
        <v>36749</v>
      </c>
      <c r="C1206" s="308" t="n">
        <f aca="false">IF(B1206&lt;&gt;"",MONTH(B1206),0)</f>
        <v>8</v>
      </c>
      <c r="D1206" s="205" t="n">
        <f aca="false">VLOOKUP($B1206,data!$A$6:$M$15000,3)</f>
        <v>520000</v>
      </c>
    </row>
    <row r="1207" customFormat="false" ht="11.25" hidden="false" customHeight="false" outlineLevel="0" collapsed="false">
      <c r="A1207" s="199" t="n">
        <v>36750</v>
      </c>
      <c r="B1207" s="192" t="n">
        <v>36750</v>
      </c>
      <c r="C1207" s="308" t="n">
        <f aca="false">IF(B1207&lt;&gt;"",MONTH(B1207),0)</f>
        <v>8</v>
      </c>
      <c r="D1207" s="205" t="n">
        <f aca="false">VLOOKUP($B1207,data!$A$6:$M$15000,3)</f>
        <v>522000</v>
      </c>
    </row>
    <row r="1208" customFormat="false" ht="11.25" hidden="false" customHeight="false" outlineLevel="0" collapsed="false">
      <c r="A1208" s="199" t="n">
        <v>36751</v>
      </c>
      <c r="B1208" s="192" t="n">
        <v>36751</v>
      </c>
      <c r="C1208" s="308" t="n">
        <f aca="false">IF(B1208&lt;&gt;"",MONTH(B1208),0)</f>
        <v>8</v>
      </c>
      <c r="D1208" s="205" t="n">
        <f aca="false">VLOOKUP($B1208,data!$A$6:$M$15000,3)</f>
        <v>516000</v>
      </c>
    </row>
    <row r="1209" customFormat="false" ht="11.25" hidden="false" customHeight="false" outlineLevel="0" collapsed="false">
      <c r="A1209" s="199" t="n">
        <v>36752</v>
      </c>
      <c r="B1209" s="192" t="n">
        <v>36752</v>
      </c>
      <c r="C1209" s="308" t="n">
        <f aca="false">IF(B1209&lt;&gt;"",MONTH(B1209),0)</f>
        <v>8</v>
      </c>
      <c r="D1209" s="205" t="n">
        <f aca="false">VLOOKUP($B1209,data!$A$6:$M$15000,3)</f>
        <v>517000</v>
      </c>
    </row>
    <row r="1210" customFormat="false" ht="11.25" hidden="false" customHeight="false" outlineLevel="0" collapsed="false">
      <c r="A1210" s="199" t="n">
        <v>36753</v>
      </c>
      <c r="B1210" s="192" t="n">
        <v>36753</v>
      </c>
      <c r="C1210" s="308" t="n">
        <f aca="false">IF(B1210&lt;&gt;"",MONTH(B1210),0)</f>
        <v>8</v>
      </c>
      <c r="D1210" s="205" t="n">
        <f aca="false">VLOOKUP($B1210,data!$A$6:$M$15000,3)</f>
        <v>507000</v>
      </c>
    </row>
    <row r="1211" customFormat="false" ht="11.25" hidden="false" customHeight="false" outlineLevel="0" collapsed="false">
      <c r="A1211" s="199" t="n">
        <v>36754</v>
      </c>
      <c r="B1211" s="192" t="n">
        <v>36754</v>
      </c>
      <c r="C1211" s="308" t="n">
        <f aca="false">IF(B1211&lt;&gt;"",MONTH(B1211),0)</f>
        <v>8</v>
      </c>
      <c r="D1211" s="205" t="n">
        <f aca="false">VLOOKUP($B1211,data!$A$6:$M$15000,3)</f>
        <v>521000</v>
      </c>
    </row>
    <row r="1212" customFormat="false" ht="11.25" hidden="false" customHeight="false" outlineLevel="0" collapsed="false">
      <c r="A1212" s="199" t="n">
        <v>36755</v>
      </c>
      <c r="B1212" s="192" t="n">
        <v>36755</v>
      </c>
      <c r="C1212" s="308" t="n">
        <f aca="false">IF(B1212&lt;&gt;"",MONTH(B1212),0)</f>
        <v>8</v>
      </c>
      <c r="D1212" s="205" t="n">
        <f aca="false">VLOOKUP($B1212,data!$A$6:$M$15000,3)</f>
        <v>527000</v>
      </c>
    </row>
    <row r="1213" customFormat="false" ht="11.25" hidden="false" customHeight="false" outlineLevel="0" collapsed="false">
      <c r="A1213" s="199" t="n">
        <v>36756</v>
      </c>
      <c r="B1213" s="192" t="n">
        <v>36756</v>
      </c>
      <c r="C1213" s="308" t="n">
        <f aca="false">IF(B1213&lt;&gt;"",MONTH(B1213),0)</f>
        <v>8</v>
      </c>
      <c r="D1213" s="205" t="n">
        <f aca="false">VLOOKUP($B1213,data!$A$6:$M$15000,3)</f>
        <v>523000</v>
      </c>
    </row>
    <row r="1214" customFormat="false" ht="11.25" hidden="false" customHeight="false" outlineLevel="0" collapsed="false">
      <c r="A1214" s="199" t="n">
        <v>36757</v>
      </c>
      <c r="B1214" s="192" t="n">
        <v>36757</v>
      </c>
      <c r="C1214" s="308" t="n">
        <f aca="false">IF(B1214&lt;&gt;"",MONTH(B1214),0)</f>
        <v>8</v>
      </c>
      <c r="D1214" s="205" t="n">
        <f aca="false">VLOOKUP($B1214,data!$A$6:$M$15000,3)</f>
        <v>493000</v>
      </c>
    </row>
    <row r="1215" customFormat="false" ht="11.25" hidden="false" customHeight="false" outlineLevel="0" collapsed="false">
      <c r="A1215" s="199" t="n">
        <v>36758</v>
      </c>
      <c r="B1215" s="192" t="n">
        <v>36758</v>
      </c>
      <c r="C1215" s="308" t="n">
        <f aca="false">IF(B1215&lt;&gt;"",MONTH(B1215),0)</f>
        <v>8</v>
      </c>
      <c r="D1215" s="205" t="n">
        <f aca="false">VLOOKUP($B1215,data!$A$6:$M$15000,3)</f>
        <v>481000</v>
      </c>
    </row>
    <row r="1216" customFormat="false" ht="11.25" hidden="false" customHeight="false" outlineLevel="0" collapsed="false">
      <c r="A1216" s="199" t="n">
        <v>36759</v>
      </c>
      <c r="B1216" s="192" t="n">
        <v>36759</v>
      </c>
      <c r="C1216" s="308" t="n">
        <f aca="false">IF(B1216&lt;&gt;"",MONTH(B1216),0)</f>
        <v>8</v>
      </c>
      <c r="D1216" s="205" t="n">
        <f aca="false">VLOOKUP($B1216,data!$A$6:$M$15000,3)</f>
        <v>464000</v>
      </c>
    </row>
    <row r="1217" customFormat="false" ht="11.25" hidden="false" customHeight="false" outlineLevel="0" collapsed="false">
      <c r="A1217" s="199" t="n">
        <v>36760</v>
      </c>
      <c r="B1217" s="192" t="n">
        <v>36760</v>
      </c>
      <c r="C1217" s="308" t="n">
        <f aca="false">IF(B1217&lt;&gt;"",MONTH(B1217),0)</f>
        <v>8</v>
      </c>
      <c r="D1217" s="205" t="n">
        <f aca="false">VLOOKUP($B1217,data!$A$6:$M$15000,3)</f>
        <v>455000</v>
      </c>
    </row>
    <row r="1218" customFormat="false" ht="11.25" hidden="false" customHeight="false" outlineLevel="0" collapsed="false">
      <c r="A1218" s="199" t="n">
        <v>36761</v>
      </c>
      <c r="B1218" s="192" t="n">
        <v>36761</v>
      </c>
      <c r="C1218" s="308" t="n">
        <f aca="false">IF(B1218&lt;&gt;"",MONTH(B1218),0)</f>
        <v>8</v>
      </c>
      <c r="D1218" s="205" t="n">
        <f aca="false">VLOOKUP($B1218,data!$A$6:$M$15000,3)</f>
        <v>504000</v>
      </c>
    </row>
    <row r="1219" customFormat="false" ht="11.25" hidden="false" customHeight="false" outlineLevel="0" collapsed="false">
      <c r="A1219" s="199" t="n">
        <v>36762</v>
      </c>
      <c r="B1219" s="192" t="n">
        <v>36762</v>
      </c>
      <c r="C1219" s="308" t="n">
        <f aca="false">IF(B1219&lt;&gt;"",MONTH(B1219),0)</f>
        <v>8</v>
      </c>
      <c r="D1219" s="205" t="n">
        <f aca="false">VLOOKUP($B1219,data!$A$6:$M$15000,3)</f>
        <v>521000</v>
      </c>
    </row>
    <row r="1220" customFormat="false" ht="11.25" hidden="false" customHeight="false" outlineLevel="0" collapsed="false">
      <c r="A1220" s="199" t="n">
        <v>36763</v>
      </c>
      <c r="B1220" s="192" t="n">
        <v>36763</v>
      </c>
      <c r="C1220" s="308" t="n">
        <f aca="false">IF(B1220&lt;&gt;"",MONTH(B1220),0)</f>
        <v>8</v>
      </c>
      <c r="D1220" s="205" t="n">
        <f aca="false">VLOOKUP($B1220,data!$A$6:$M$15000,3)</f>
        <v>516000</v>
      </c>
    </row>
    <row r="1221" customFormat="false" ht="11.25" hidden="false" customHeight="false" outlineLevel="0" collapsed="false">
      <c r="A1221" s="199" t="n">
        <v>36764</v>
      </c>
      <c r="B1221" s="192" t="n">
        <v>36764</v>
      </c>
      <c r="C1221" s="308" t="n">
        <f aca="false">IF(B1221&lt;&gt;"",MONTH(B1221),0)</f>
        <v>8</v>
      </c>
      <c r="D1221" s="205" t="n">
        <f aca="false">VLOOKUP($B1221,data!$A$6:$M$15000,3)</f>
        <v>524000</v>
      </c>
    </row>
    <row r="1222" customFormat="false" ht="11.25" hidden="false" customHeight="false" outlineLevel="0" collapsed="false">
      <c r="A1222" s="199" t="n">
        <v>36765</v>
      </c>
      <c r="B1222" s="192" t="n">
        <v>36765</v>
      </c>
      <c r="C1222" s="308" t="n">
        <f aca="false">IF(B1222&lt;&gt;"",MONTH(B1222),0)</f>
        <v>8</v>
      </c>
      <c r="D1222" s="205" t="n">
        <f aca="false">VLOOKUP($B1222,data!$A$6:$M$15000,3)</f>
        <v>524000</v>
      </c>
    </row>
    <row r="1223" customFormat="false" ht="11.25" hidden="false" customHeight="false" outlineLevel="0" collapsed="false">
      <c r="A1223" s="199" t="n">
        <v>36766</v>
      </c>
      <c r="B1223" s="192" t="n">
        <v>36766</v>
      </c>
      <c r="C1223" s="308" t="n">
        <f aca="false">IF(B1223&lt;&gt;"",MONTH(B1223),0)</f>
        <v>8</v>
      </c>
      <c r="D1223" s="205" t="n">
        <f aca="false">VLOOKUP($B1223,data!$A$6:$M$15000,3)</f>
        <v>415000</v>
      </c>
    </row>
    <row r="1224" customFormat="false" ht="11.25" hidden="false" customHeight="false" outlineLevel="0" collapsed="false">
      <c r="A1224" s="199" t="n">
        <v>36767</v>
      </c>
      <c r="B1224" s="192" t="n">
        <v>36767</v>
      </c>
      <c r="C1224" s="308" t="n">
        <f aca="false">IF(B1224&lt;&gt;"",MONTH(B1224),0)</f>
        <v>8</v>
      </c>
      <c r="D1224" s="205" t="n">
        <f aca="false">VLOOKUP($B1224,data!$A$6:$M$15000,3)</f>
        <v>537000</v>
      </c>
    </row>
    <row r="1225" customFormat="false" ht="11.25" hidden="false" customHeight="false" outlineLevel="0" collapsed="false">
      <c r="A1225" s="199" t="n">
        <v>36768</v>
      </c>
      <c r="B1225" s="192" t="n">
        <v>36768</v>
      </c>
      <c r="C1225" s="308" t="n">
        <f aca="false">IF(B1225&lt;&gt;"",MONTH(B1225),0)</f>
        <v>8</v>
      </c>
      <c r="D1225" s="205" t="n">
        <f aca="false">VLOOKUP($B1225,data!$A$6:$M$15000,3)</f>
        <v>526000</v>
      </c>
    </row>
    <row r="1226" customFormat="false" ht="11.25" hidden="false" customHeight="false" outlineLevel="0" collapsed="false">
      <c r="A1226" s="199" t="n">
        <v>36769</v>
      </c>
      <c r="B1226" s="192" t="n">
        <v>36769</v>
      </c>
      <c r="C1226" s="308" t="n">
        <f aca="false">IF(B1226&lt;&gt;"",MONTH(B1226),0)</f>
        <v>8</v>
      </c>
      <c r="D1226" s="205" t="n">
        <f aca="false">VLOOKUP($B1226,data!$A$6:$M$15000,3)</f>
        <v>444000</v>
      </c>
    </row>
    <row r="1227" customFormat="false" ht="11.25" hidden="false" customHeight="false" outlineLevel="0" collapsed="false">
      <c r="A1227" s="199" t="n">
        <v>36770</v>
      </c>
      <c r="B1227" s="192" t="n">
        <v>36770</v>
      </c>
      <c r="C1227" s="308" t="n">
        <f aca="false">IF(B1227&lt;&gt;"",MONTH(B1227),0)</f>
        <v>9</v>
      </c>
      <c r="D1227" s="205" t="n">
        <f aca="false">VLOOKUP($B1227,data!$A$6:$M$15000,3)</f>
        <v>534000</v>
      </c>
    </row>
    <row r="1228" customFormat="false" ht="11.25" hidden="false" customHeight="false" outlineLevel="0" collapsed="false">
      <c r="A1228" s="199" t="n">
        <v>36771</v>
      </c>
      <c r="B1228" s="192" t="n">
        <v>36771</v>
      </c>
      <c r="C1228" s="308" t="n">
        <f aca="false">IF(B1228&lt;&gt;"",MONTH(B1228),0)</f>
        <v>9</v>
      </c>
      <c r="D1228" s="205" t="n">
        <f aca="false">VLOOKUP($B1228,data!$A$6:$M$15000,3)</f>
        <v>517000</v>
      </c>
    </row>
    <row r="1229" customFormat="false" ht="11.25" hidden="false" customHeight="false" outlineLevel="0" collapsed="false">
      <c r="A1229" s="199" t="n">
        <v>36772</v>
      </c>
      <c r="B1229" s="192" t="n">
        <v>36772</v>
      </c>
      <c r="C1229" s="308" t="n">
        <f aca="false">IF(B1229&lt;&gt;"",MONTH(B1229),0)</f>
        <v>9</v>
      </c>
      <c r="D1229" s="205" t="n">
        <f aca="false">VLOOKUP($B1229,data!$A$6:$M$15000,3)</f>
        <v>514000</v>
      </c>
    </row>
    <row r="1230" customFormat="false" ht="11.25" hidden="false" customHeight="false" outlineLevel="0" collapsed="false">
      <c r="A1230" s="199" t="n">
        <v>36773</v>
      </c>
      <c r="B1230" s="192" t="n">
        <v>36773</v>
      </c>
      <c r="C1230" s="308" t="n">
        <f aca="false">IF(B1230&lt;&gt;"",MONTH(B1230),0)</f>
        <v>9</v>
      </c>
      <c r="D1230" s="205" t="n">
        <f aca="false">VLOOKUP($B1230,data!$A$6:$M$15000,3)</f>
        <v>511000</v>
      </c>
    </row>
    <row r="1231" customFormat="false" ht="11.25" hidden="false" customHeight="false" outlineLevel="0" collapsed="false">
      <c r="A1231" s="199" t="n">
        <v>36774</v>
      </c>
      <c r="B1231" s="192" t="n">
        <v>36774</v>
      </c>
      <c r="C1231" s="308" t="n">
        <f aca="false">IF(B1231&lt;&gt;"",MONTH(B1231),0)</f>
        <v>9</v>
      </c>
      <c r="D1231" s="205" t="n">
        <f aca="false">VLOOKUP($B1231,data!$A$6:$M$15000,3)</f>
        <v>510000</v>
      </c>
    </row>
    <row r="1232" customFormat="false" ht="11.25" hidden="false" customHeight="false" outlineLevel="0" collapsed="false">
      <c r="A1232" s="199" t="n">
        <v>36775</v>
      </c>
      <c r="B1232" s="192" t="n">
        <v>36775</v>
      </c>
      <c r="C1232" s="308" t="n">
        <f aca="false">IF(B1232&lt;&gt;"",MONTH(B1232),0)</f>
        <v>9</v>
      </c>
      <c r="D1232" s="205" t="n">
        <f aca="false">VLOOKUP($B1232,data!$A$6:$M$15000,3)</f>
        <v>523000</v>
      </c>
    </row>
    <row r="1233" customFormat="false" ht="11.25" hidden="false" customHeight="false" outlineLevel="0" collapsed="false">
      <c r="A1233" s="199" t="n">
        <v>36776</v>
      </c>
      <c r="B1233" s="192" t="n">
        <v>36776</v>
      </c>
      <c r="C1233" s="308" t="n">
        <f aca="false">IF(B1233&lt;&gt;"",MONTH(B1233),0)</f>
        <v>9</v>
      </c>
      <c r="D1233" s="205" t="n">
        <f aca="false">VLOOKUP($B1233,data!$A$6:$M$15000,3)</f>
        <v>465000</v>
      </c>
    </row>
    <row r="1234" customFormat="false" ht="11.25" hidden="false" customHeight="false" outlineLevel="0" collapsed="false">
      <c r="A1234" s="199" t="n">
        <v>36777</v>
      </c>
      <c r="B1234" s="192" t="n">
        <v>36777</v>
      </c>
      <c r="C1234" s="308" t="n">
        <f aca="false">IF(B1234&lt;&gt;"",MONTH(B1234),0)</f>
        <v>9</v>
      </c>
      <c r="D1234" s="205" t="n">
        <f aca="false">VLOOKUP($B1234,data!$A$6:$M$15000,3)</f>
        <v>513000</v>
      </c>
    </row>
    <row r="1235" customFormat="false" ht="11.25" hidden="false" customHeight="false" outlineLevel="0" collapsed="false">
      <c r="A1235" s="199" t="n">
        <v>36778</v>
      </c>
      <c r="B1235" s="192" t="n">
        <v>36778</v>
      </c>
      <c r="C1235" s="308" t="n">
        <f aca="false">IF(B1235&lt;&gt;"",MONTH(B1235),0)</f>
        <v>9</v>
      </c>
      <c r="D1235" s="205" t="n">
        <f aca="false">VLOOKUP($B1235,data!$A$6:$M$15000,3)</f>
        <v>510000</v>
      </c>
    </row>
    <row r="1236" customFormat="false" ht="11.25" hidden="false" customHeight="false" outlineLevel="0" collapsed="false">
      <c r="A1236" s="199" t="n">
        <v>36779</v>
      </c>
      <c r="B1236" s="192" t="n">
        <v>36779</v>
      </c>
      <c r="C1236" s="308" t="n">
        <f aca="false">IF(B1236&lt;&gt;"",MONTH(B1236),0)</f>
        <v>9</v>
      </c>
      <c r="D1236" s="205" t="n">
        <f aca="false">VLOOKUP($B1236,data!$A$6:$M$15000,3)</f>
        <v>492000</v>
      </c>
    </row>
    <row r="1237" customFormat="false" ht="11.25" hidden="false" customHeight="false" outlineLevel="0" collapsed="false">
      <c r="A1237" s="199" t="n">
        <v>36780</v>
      </c>
      <c r="B1237" s="192" t="n">
        <v>36780</v>
      </c>
      <c r="C1237" s="308" t="n">
        <f aca="false">IF(B1237&lt;&gt;"",MONTH(B1237),0)</f>
        <v>9</v>
      </c>
      <c r="D1237" s="205" t="n">
        <f aca="false">VLOOKUP($B1237,data!$A$6:$M$15000,3)</f>
        <v>519000</v>
      </c>
    </row>
    <row r="1238" customFormat="false" ht="11.25" hidden="false" customHeight="false" outlineLevel="0" collapsed="false">
      <c r="A1238" s="199" t="n">
        <v>36781</v>
      </c>
      <c r="B1238" s="192" t="n">
        <v>36781</v>
      </c>
      <c r="C1238" s="308" t="n">
        <f aca="false">IF(B1238&lt;&gt;"",MONTH(B1238),0)</f>
        <v>9</v>
      </c>
      <c r="D1238" s="205" t="n">
        <f aca="false">VLOOKUP($B1238,data!$A$6:$M$15000,3)</f>
        <v>507000</v>
      </c>
    </row>
    <row r="1239" customFormat="false" ht="11.25" hidden="false" customHeight="false" outlineLevel="0" collapsed="false">
      <c r="A1239" s="199" t="n">
        <v>36782</v>
      </c>
      <c r="B1239" s="192" t="n">
        <v>36782</v>
      </c>
      <c r="C1239" s="308" t="n">
        <f aca="false">IF(B1239&lt;&gt;"",MONTH(B1239),0)</f>
        <v>9</v>
      </c>
      <c r="D1239" s="205" t="n">
        <f aca="false">VLOOKUP($B1239,data!$A$6:$M$15000,3)</f>
        <v>514000</v>
      </c>
    </row>
    <row r="1240" customFormat="false" ht="11.25" hidden="false" customHeight="false" outlineLevel="0" collapsed="false">
      <c r="A1240" s="199" t="n">
        <v>36783</v>
      </c>
      <c r="B1240" s="192" t="n">
        <v>36783</v>
      </c>
      <c r="C1240" s="308" t="n">
        <f aca="false">IF(B1240&lt;&gt;"",MONTH(B1240),0)</f>
        <v>9</v>
      </c>
      <c r="D1240" s="205" t="n">
        <f aca="false">VLOOKUP($B1240,data!$A$6:$M$15000,3)</f>
        <v>466000</v>
      </c>
    </row>
    <row r="1241" customFormat="false" ht="11.25" hidden="false" customHeight="false" outlineLevel="0" collapsed="false">
      <c r="A1241" s="199" t="n">
        <v>36784</v>
      </c>
      <c r="B1241" s="192" t="n">
        <v>36784</v>
      </c>
      <c r="C1241" s="308" t="n">
        <f aca="false">IF(B1241&lt;&gt;"",MONTH(B1241),0)</f>
        <v>9</v>
      </c>
      <c r="D1241" s="205" t="n">
        <f aca="false">VLOOKUP($B1241,data!$A$6:$M$15000,3)</f>
        <v>520000</v>
      </c>
    </row>
    <row r="1242" customFormat="false" ht="11.25" hidden="false" customHeight="false" outlineLevel="0" collapsed="false">
      <c r="A1242" s="199" t="n">
        <v>36785</v>
      </c>
      <c r="B1242" s="192" t="n">
        <v>36785</v>
      </c>
      <c r="C1242" s="308" t="n">
        <f aca="false">IF(B1242&lt;&gt;"",MONTH(B1242),0)</f>
        <v>9</v>
      </c>
      <c r="D1242" s="205" t="n">
        <f aca="false">VLOOKUP($B1242,data!$A$6:$M$15000,3)</f>
        <v>435000</v>
      </c>
    </row>
    <row r="1243" customFormat="false" ht="11.25" hidden="false" customHeight="false" outlineLevel="0" collapsed="false">
      <c r="A1243" s="199" t="n">
        <v>36786</v>
      </c>
      <c r="B1243" s="192" t="n">
        <v>36786</v>
      </c>
      <c r="C1243" s="308" t="n">
        <f aca="false">IF(B1243&lt;&gt;"",MONTH(B1243),0)</f>
        <v>9</v>
      </c>
      <c r="D1243" s="205" t="n">
        <f aca="false">VLOOKUP($B1243,data!$A$6:$M$15000,3)</f>
        <v>518000</v>
      </c>
    </row>
    <row r="1244" customFormat="false" ht="11.25" hidden="false" customHeight="false" outlineLevel="0" collapsed="false">
      <c r="A1244" s="199" t="n">
        <v>36787</v>
      </c>
      <c r="B1244" s="192" t="n">
        <v>36787</v>
      </c>
      <c r="C1244" s="308" t="n">
        <f aca="false">IF(B1244&lt;&gt;"",MONTH(B1244),0)</f>
        <v>9</v>
      </c>
      <c r="D1244" s="205" t="n">
        <f aca="false">VLOOKUP($B1244,data!$A$6:$M$15000,3)</f>
        <v>476000</v>
      </c>
    </row>
    <row r="1245" customFormat="false" ht="11.25" hidden="false" customHeight="false" outlineLevel="0" collapsed="false">
      <c r="A1245" s="199" t="n">
        <v>36788</v>
      </c>
      <c r="B1245" s="192" t="n">
        <v>36788</v>
      </c>
      <c r="C1245" s="308" t="n">
        <f aca="false">IF(B1245&lt;&gt;"",MONTH(B1245),0)</f>
        <v>9</v>
      </c>
      <c r="D1245" s="205" t="n">
        <f aca="false">VLOOKUP($B1245,data!$A$6:$M$15000,3)</f>
        <v>498000</v>
      </c>
    </row>
    <row r="1246" customFormat="false" ht="11.25" hidden="false" customHeight="false" outlineLevel="0" collapsed="false">
      <c r="A1246" s="199" t="n">
        <v>36789</v>
      </c>
      <c r="B1246" s="192" t="n">
        <v>36789</v>
      </c>
      <c r="C1246" s="308" t="n">
        <f aca="false">IF(B1246&lt;&gt;"",MONTH(B1246),0)</f>
        <v>9</v>
      </c>
      <c r="D1246" s="205" t="n">
        <f aca="false">VLOOKUP($B1246,data!$A$6:$M$15000,3)</f>
        <v>508000</v>
      </c>
    </row>
    <row r="1247" customFormat="false" ht="11.25" hidden="false" customHeight="false" outlineLevel="0" collapsed="false">
      <c r="A1247" s="199" t="n">
        <v>36790</v>
      </c>
      <c r="B1247" s="192" t="n">
        <v>36790</v>
      </c>
      <c r="C1247" s="308" t="n">
        <f aca="false">IF(B1247&lt;&gt;"",MONTH(B1247),0)</f>
        <v>9</v>
      </c>
      <c r="D1247" s="205" t="n">
        <f aca="false">VLOOKUP($B1247,data!$A$6:$M$15000,3)</f>
        <v>503000</v>
      </c>
    </row>
    <row r="1248" customFormat="false" ht="11.25" hidden="false" customHeight="false" outlineLevel="0" collapsed="false">
      <c r="A1248" s="199" t="n">
        <v>36791</v>
      </c>
      <c r="B1248" s="192" t="n">
        <v>36791</v>
      </c>
      <c r="C1248" s="308" t="n">
        <f aca="false">IF(B1248&lt;&gt;"",MONTH(B1248),0)</f>
        <v>9</v>
      </c>
      <c r="D1248" s="205" t="n">
        <f aca="false">VLOOKUP($B1248,data!$A$6:$M$15000,3)</f>
        <v>523000</v>
      </c>
    </row>
    <row r="1249" customFormat="false" ht="11.25" hidden="false" customHeight="false" outlineLevel="0" collapsed="false">
      <c r="A1249" s="199" t="n">
        <v>36792</v>
      </c>
      <c r="B1249" s="192" t="n">
        <v>36792</v>
      </c>
      <c r="C1249" s="308" t="n">
        <f aca="false">IF(B1249&lt;&gt;"",MONTH(B1249),0)</f>
        <v>9</v>
      </c>
      <c r="D1249" s="205" t="n">
        <f aca="false">VLOOKUP($B1249,data!$A$6:$M$15000,3)</f>
        <v>465000</v>
      </c>
    </row>
    <row r="1250" customFormat="false" ht="11.25" hidden="false" customHeight="false" outlineLevel="0" collapsed="false">
      <c r="A1250" s="199" t="n">
        <v>36793</v>
      </c>
      <c r="B1250" s="192" t="n">
        <v>36793</v>
      </c>
      <c r="C1250" s="308" t="n">
        <f aca="false">IF(B1250&lt;&gt;"",MONTH(B1250),0)</f>
        <v>9</v>
      </c>
      <c r="D1250" s="205" t="n">
        <f aca="false">VLOOKUP($B1250,data!$A$6:$M$15000,3)</f>
        <v>496000</v>
      </c>
    </row>
    <row r="1251" customFormat="false" ht="11.25" hidden="false" customHeight="false" outlineLevel="0" collapsed="false">
      <c r="A1251" s="199" t="n">
        <v>36794</v>
      </c>
      <c r="B1251" s="192" t="n">
        <v>36794</v>
      </c>
      <c r="C1251" s="308" t="n">
        <f aca="false">IF(B1251&lt;&gt;"",MONTH(B1251),0)</f>
        <v>9</v>
      </c>
      <c r="D1251" s="205" t="n">
        <f aca="false">VLOOKUP($B1251,data!$A$6:$M$15000,3)</f>
        <v>473000</v>
      </c>
    </row>
    <row r="1252" customFormat="false" ht="11.25" hidden="false" customHeight="false" outlineLevel="0" collapsed="false">
      <c r="A1252" s="199" t="n">
        <v>36795</v>
      </c>
      <c r="B1252" s="192" t="n">
        <v>36795</v>
      </c>
      <c r="C1252" s="308" t="n">
        <f aca="false">IF(B1252&lt;&gt;"",MONTH(B1252),0)</f>
        <v>9</v>
      </c>
      <c r="D1252" s="205" t="n">
        <f aca="false">VLOOKUP($B1252,data!$A$6:$M$15000,3)</f>
        <v>478000</v>
      </c>
    </row>
    <row r="1253" customFormat="false" ht="11.25" hidden="false" customHeight="false" outlineLevel="0" collapsed="false">
      <c r="A1253" s="199" t="n">
        <v>36796</v>
      </c>
      <c r="B1253" s="192" t="n">
        <v>36796</v>
      </c>
      <c r="C1253" s="308" t="n">
        <f aca="false">IF(B1253&lt;&gt;"",MONTH(B1253),0)</f>
        <v>9</v>
      </c>
      <c r="D1253" s="205" t="n">
        <f aca="false">VLOOKUP($B1253,data!$A$6:$M$15000,3)</f>
        <v>502000</v>
      </c>
    </row>
    <row r="1254" customFormat="false" ht="11.25" hidden="false" customHeight="false" outlineLevel="0" collapsed="false">
      <c r="A1254" s="199" t="n">
        <v>36797</v>
      </c>
      <c r="B1254" s="192" t="n">
        <v>36797</v>
      </c>
      <c r="C1254" s="308" t="n">
        <f aca="false">IF(B1254&lt;&gt;"",MONTH(B1254),0)</f>
        <v>9</v>
      </c>
      <c r="D1254" s="205" t="n">
        <f aca="false">VLOOKUP($B1254,data!$A$6:$M$15000,3)</f>
        <v>485000</v>
      </c>
    </row>
    <row r="1255" customFormat="false" ht="11.25" hidden="false" customHeight="false" outlineLevel="0" collapsed="false">
      <c r="A1255" s="199" t="n">
        <v>36798</v>
      </c>
      <c r="B1255" s="192" t="n">
        <v>36798</v>
      </c>
      <c r="C1255" s="308" t="n">
        <f aca="false">IF(B1255&lt;&gt;"",MONTH(B1255),0)</f>
        <v>9</v>
      </c>
      <c r="D1255" s="205" t="n">
        <f aca="false">VLOOKUP($B1255,data!$A$6:$M$15000,3)</f>
        <v>516000</v>
      </c>
    </row>
    <row r="1256" customFormat="false" ht="11.25" hidden="false" customHeight="false" outlineLevel="0" collapsed="false">
      <c r="A1256" s="199" t="n">
        <v>36799</v>
      </c>
      <c r="B1256" s="192" t="n">
        <v>36799</v>
      </c>
      <c r="C1256" s="308" t="n">
        <f aca="false">IF(B1256&lt;&gt;"",MONTH(B1256),0)</f>
        <v>9</v>
      </c>
      <c r="D1256" s="205" t="n">
        <f aca="false">VLOOKUP($B1256,data!$A$6:$M$15000,3)</f>
        <v>489000</v>
      </c>
    </row>
    <row r="1257" customFormat="false" ht="11.25" hidden="false" customHeight="false" outlineLevel="0" collapsed="false">
      <c r="A1257" s="199" t="n">
        <v>36800</v>
      </c>
      <c r="B1257" s="192" t="n">
        <v>36800</v>
      </c>
      <c r="C1257" s="308" t="n">
        <f aca="false">IF(B1257&lt;&gt;"",MONTH(B1257),0)</f>
        <v>10</v>
      </c>
      <c r="D1257" s="205" t="n">
        <f aca="false">VLOOKUP($B1257,data!$A$6:$M$15000,3)</f>
        <v>494000</v>
      </c>
    </row>
    <row r="1258" customFormat="false" ht="11.25" hidden="false" customHeight="false" outlineLevel="0" collapsed="false">
      <c r="A1258" s="199" t="n">
        <v>36801</v>
      </c>
      <c r="B1258" s="192" t="n">
        <v>36801</v>
      </c>
      <c r="C1258" s="308" t="n">
        <f aca="false">IF(B1258&lt;&gt;"",MONTH(B1258),0)</f>
        <v>10</v>
      </c>
      <c r="D1258" s="205" t="n">
        <f aca="false">VLOOKUP($B1258,data!$A$6:$M$15000,3)</f>
        <v>491000</v>
      </c>
    </row>
    <row r="1259" customFormat="false" ht="11.25" hidden="false" customHeight="false" outlineLevel="0" collapsed="false">
      <c r="A1259" s="199" t="n">
        <v>36802</v>
      </c>
      <c r="B1259" s="192" t="n">
        <v>36802</v>
      </c>
      <c r="C1259" s="308" t="n">
        <f aca="false">IF(B1259&lt;&gt;"",MONTH(B1259),0)</f>
        <v>10</v>
      </c>
      <c r="D1259" s="205" t="n">
        <f aca="false">VLOOKUP($B1259,data!$A$6:$M$15000,3)</f>
        <v>504000</v>
      </c>
    </row>
    <row r="1260" customFormat="false" ht="11.25" hidden="false" customHeight="false" outlineLevel="0" collapsed="false">
      <c r="A1260" s="199" t="n">
        <v>36803</v>
      </c>
      <c r="B1260" s="192" t="n">
        <v>36803</v>
      </c>
      <c r="C1260" s="308" t="n">
        <f aca="false">IF(B1260&lt;&gt;"",MONTH(B1260),0)</f>
        <v>10</v>
      </c>
      <c r="D1260" s="205" t="n">
        <f aca="false">VLOOKUP($B1260,data!$A$6:$M$15000,3)</f>
        <v>502000</v>
      </c>
    </row>
    <row r="1261" customFormat="false" ht="11.25" hidden="false" customHeight="false" outlineLevel="0" collapsed="false">
      <c r="A1261" s="199" t="n">
        <v>36804</v>
      </c>
      <c r="B1261" s="192" t="n">
        <v>36804</v>
      </c>
      <c r="C1261" s="308" t="n">
        <f aca="false">IF(B1261&lt;&gt;"",MONTH(B1261),0)</f>
        <v>10</v>
      </c>
      <c r="D1261" s="205" t="n">
        <f aca="false">VLOOKUP($B1261,data!$A$6:$M$15000,3)</f>
        <v>531000</v>
      </c>
    </row>
    <row r="1262" customFormat="false" ht="11.25" hidden="false" customHeight="false" outlineLevel="0" collapsed="false">
      <c r="A1262" s="199" t="n">
        <v>36805</v>
      </c>
      <c r="B1262" s="192" t="n">
        <v>36805</v>
      </c>
      <c r="C1262" s="308" t="n">
        <f aca="false">IF(B1262&lt;&gt;"",MONTH(B1262),0)</f>
        <v>10</v>
      </c>
      <c r="D1262" s="205" t="n">
        <f aca="false">VLOOKUP($B1262,data!$A$6:$M$15000,3)</f>
        <v>510000</v>
      </c>
    </row>
    <row r="1263" customFormat="false" ht="11.25" hidden="false" customHeight="false" outlineLevel="0" collapsed="false">
      <c r="A1263" s="199" t="n">
        <v>36806</v>
      </c>
      <c r="B1263" s="192" t="n">
        <v>36806</v>
      </c>
      <c r="C1263" s="308" t="n">
        <f aca="false">IF(B1263&lt;&gt;"",MONTH(B1263),0)</f>
        <v>10</v>
      </c>
      <c r="D1263" s="205" t="n">
        <f aca="false">VLOOKUP($B1263,data!$A$6:$M$15000,3)</f>
        <v>517000</v>
      </c>
    </row>
    <row r="1264" customFormat="false" ht="11.25" hidden="false" customHeight="false" outlineLevel="0" collapsed="false">
      <c r="A1264" s="199" t="n">
        <v>36807</v>
      </c>
      <c r="B1264" s="192" t="n">
        <v>36807</v>
      </c>
      <c r="C1264" s="308" t="n">
        <f aca="false">IF(B1264&lt;&gt;"",MONTH(B1264),0)</f>
        <v>10</v>
      </c>
      <c r="D1264" s="205" t="n">
        <f aca="false">VLOOKUP($B1264,data!$A$6:$M$15000,3)</f>
        <v>488000</v>
      </c>
    </row>
    <row r="1265" customFormat="false" ht="11.25" hidden="false" customHeight="false" outlineLevel="0" collapsed="false">
      <c r="A1265" s="199" t="n">
        <v>36808</v>
      </c>
      <c r="B1265" s="192" t="n">
        <v>36808</v>
      </c>
      <c r="C1265" s="308" t="n">
        <f aca="false">IF(B1265&lt;&gt;"",MONTH(B1265),0)</f>
        <v>10</v>
      </c>
      <c r="D1265" s="205" t="n">
        <f aca="false">VLOOKUP($B1265,data!$A$6:$M$15000,3)</f>
        <v>521000</v>
      </c>
    </row>
    <row r="1266" customFormat="false" ht="11.25" hidden="false" customHeight="false" outlineLevel="0" collapsed="false">
      <c r="A1266" s="199" t="n">
        <v>36809</v>
      </c>
      <c r="B1266" s="192" t="n">
        <v>36809</v>
      </c>
      <c r="C1266" s="308" t="n">
        <f aca="false">IF(B1266&lt;&gt;"",MONTH(B1266),0)</f>
        <v>10</v>
      </c>
      <c r="D1266" s="205" t="n">
        <f aca="false">VLOOKUP($B1266,data!$A$6:$M$15000,3)</f>
        <v>519000</v>
      </c>
    </row>
    <row r="1267" customFormat="false" ht="11.25" hidden="false" customHeight="false" outlineLevel="0" collapsed="false">
      <c r="A1267" s="199" t="n">
        <v>36810</v>
      </c>
      <c r="B1267" s="192" t="n">
        <v>36810</v>
      </c>
      <c r="C1267" s="308" t="n">
        <f aca="false">IF(B1267&lt;&gt;"",MONTH(B1267),0)</f>
        <v>10</v>
      </c>
      <c r="D1267" s="205" t="n">
        <f aca="false">VLOOKUP($B1267,data!$A$6:$M$15000,3)</f>
        <v>525000</v>
      </c>
    </row>
    <row r="1268" customFormat="false" ht="11.25" hidden="false" customHeight="false" outlineLevel="0" collapsed="false">
      <c r="A1268" s="199" t="n">
        <v>36811</v>
      </c>
      <c r="B1268" s="192" t="n">
        <v>36811</v>
      </c>
      <c r="C1268" s="308" t="n">
        <f aca="false">IF(B1268&lt;&gt;"",MONTH(B1268),0)</f>
        <v>10</v>
      </c>
      <c r="D1268" s="205" t="n">
        <f aca="false">VLOOKUP($B1268,data!$A$6:$M$15000,3)</f>
        <v>528000</v>
      </c>
    </row>
    <row r="1269" customFormat="false" ht="11.25" hidden="false" customHeight="false" outlineLevel="0" collapsed="false">
      <c r="A1269" s="199" t="n">
        <v>36812</v>
      </c>
      <c r="B1269" s="192" t="n">
        <v>36812</v>
      </c>
      <c r="C1269" s="308" t="n">
        <f aca="false">IF(B1269&lt;&gt;"",MONTH(B1269),0)</f>
        <v>10</v>
      </c>
      <c r="D1269" s="205" t="n">
        <f aca="false">VLOOKUP($B1269,data!$A$6:$M$15000,3)</f>
        <v>519000</v>
      </c>
    </row>
    <row r="1270" customFormat="false" ht="11.25" hidden="false" customHeight="false" outlineLevel="0" collapsed="false">
      <c r="A1270" s="199" t="n">
        <v>36813</v>
      </c>
      <c r="B1270" s="192" t="n">
        <v>36813</v>
      </c>
      <c r="C1270" s="308" t="n">
        <f aca="false">IF(B1270&lt;&gt;"",MONTH(B1270),0)</f>
        <v>10</v>
      </c>
      <c r="D1270" s="205" t="n">
        <f aca="false">VLOOKUP($B1270,data!$A$6:$M$15000,3)</f>
        <v>508000</v>
      </c>
    </row>
    <row r="1271" customFormat="false" ht="11.25" hidden="false" customHeight="false" outlineLevel="0" collapsed="false">
      <c r="A1271" s="199" t="n">
        <v>36814</v>
      </c>
      <c r="B1271" s="192" t="n">
        <v>36814</v>
      </c>
      <c r="C1271" s="308" t="n">
        <f aca="false">IF(B1271&lt;&gt;"",MONTH(B1271),0)</f>
        <v>10</v>
      </c>
      <c r="D1271" s="205" t="n">
        <f aca="false">VLOOKUP($B1271,data!$A$6:$M$15000,3)</f>
        <v>526000</v>
      </c>
    </row>
    <row r="1272" customFormat="false" ht="11.25" hidden="false" customHeight="false" outlineLevel="0" collapsed="false">
      <c r="A1272" s="199" t="n">
        <v>36815</v>
      </c>
      <c r="B1272" s="192" t="n">
        <v>36815</v>
      </c>
      <c r="C1272" s="308" t="n">
        <f aca="false">IF(B1272&lt;&gt;"",MONTH(B1272),0)</f>
        <v>10</v>
      </c>
      <c r="D1272" s="205" t="n">
        <f aca="false">VLOOKUP($B1272,data!$A$6:$M$15000,3)</f>
        <v>453000</v>
      </c>
    </row>
    <row r="1273" customFormat="false" ht="11.25" hidden="false" customHeight="false" outlineLevel="0" collapsed="false">
      <c r="A1273" s="199" t="n">
        <v>36816</v>
      </c>
      <c r="B1273" s="192" t="n">
        <v>36816</v>
      </c>
      <c r="C1273" s="308" t="n">
        <f aca="false">IF(B1273&lt;&gt;"",MONTH(B1273),0)</f>
        <v>10</v>
      </c>
      <c r="D1273" s="205" t="n">
        <f aca="false">VLOOKUP($B1273,data!$A$6:$M$15000,3)</f>
        <v>505000</v>
      </c>
    </row>
    <row r="1274" customFormat="false" ht="11.25" hidden="false" customHeight="false" outlineLevel="0" collapsed="false">
      <c r="A1274" s="199" t="n">
        <v>36817</v>
      </c>
      <c r="B1274" s="192" t="n">
        <v>36817</v>
      </c>
      <c r="C1274" s="308" t="n">
        <f aca="false">IF(B1274&lt;&gt;"",MONTH(B1274),0)</f>
        <v>10</v>
      </c>
      <c r="D1274" s="205" t="n">
        <f aca="false">VLOOKUP($B1274,data!$A$6:$M$15000,3)</f>
        <v>506000</v>
      </c>
    </row>
    <row r="1275" customFormat="false" ht="11.25" hidden="false" customHeight="false" outlineLevel="0" collapsed="false">
      <c r="A1275" s="199" t="n">
        <v>36818</v>
      </c>
      <c r="B1275" s="192" t="n">
        <v>36818</v>
      </c>
      <c r="C1275" s="308" t="n">
        <f aca="false">IF(B1275&lt;&gt;"",MONTH(B1275),0)</f>
        <v>10</v>
      </c>
      <c r="D1275" s="205" t="n">
        <f aca="false">VLOOKUP($B1275,data!$A$6:$M$15000,3)</f>
        <v>514000</v>
      </c>
    </row>
    <row r="1276" customFormat="false" ht="11.25" hidden="false" customHeight="false" outlineLevel="0" collapsed="false">
      <c r="A1276" s="199" t="n">
        <v>36819</v>
      </c>
      <c r="B1276" s="192" t="n">
        <v>36819</v>
      </c>
      <c r="C1276" s="308" t="n">
        <f aca="false">IF(B1276&lt;&gt;"",MONTH(B1276),0)</f>
        <v>10</v>
      </c>
      <c r="D1276" s="205" t="n">
        <f aca="false">VLOOKUP($B1276,data!$A$6:$M$15000,3)</f>
        <v>525000</v>
      </c>
    </row>
    <row r="1277" customFormat="false" ht="11.25" hidden="false" customHeight="false" outlineLevel="0" collapsed="false">
      <c r="A1277" s="199" t="n">
        <v>36820</v>
      </c>
      <c r="B1277" s="192" t="n">
        <v>36820</v>
      </c>
      <c r="C1277" s="308" t="n">
        <f aca="false">IF(B1277&lt;&gt;"",MONTH(B1277),0)</f>
        <v>10</v>
      </c>
      <c r="D1277" s="205" t="n">
        <f aca="false">VLOOKUP($B1277,data!$A$6:$M$15000,3)</f>
        <v>510000</v>
      </c>
    </row>
    <row r="1278" customFormat="false" ht="11.25" hidden="false" customHeight="false" outlineLevel="0" collapsed="false">
      <c r="A1278" s="199" t="n">
        <v>36821</v>
      </c>
      <c r="B1278" s="192" t="n">
        <v>36821</v>
      </c>
      <c r="C1278" s="308" t="n">
        <f aca="false">IF(B1278&lt;&gt;"",MONTH(B1278),0)</f>
        <v>10</v>
      </c>
      <c r="D1278" s="205" t="n">
        <f aca="false">VLOOKUP($B1278,data!$A$6:$M$15000,3)</f>
        <v>511000</v>
      </c>
    </row>
    <row r="1279" customFormat="false" ht="11.25" hidden="false" customHeight="false" outlineLevel="0" collapsed="false">
      <c r="A1279" s="199" t="n">
        <v>36822</v>
      </c>
      <c r="B1279" s="192" t="n">
        <v>36822</v>
      </c>
      <c r="C1279" s="308" t="n">
        <f aca="false">IF(B1279&lt;&gt;"",MONTH(B1279),0)</f>
        <v>10</v>
      </c>
      <c r="D1279" s="205" t="n">
        <f aca="false">VLOOKUP($B1279,data!$A$6:$M$15000,3)</f>
        <v>522000</v>
      </c>
    </row>
    <row r="1280" customFormat="false" ht="11.25" hidden="false" customHeight="false" outlineLevel="0" collapsed="false">
      <c r="A1280" s="199" t="n">
        <v>36823</v>
      </c>
      <c r="B1280" s="192" t="n">
        <v>36823</v>
      </c>
      <c r="C1280" s="308" t="n">
        <f aca="false">IF(B1280&lt;&gt;"",MONTH(B1280),0)</f>
        <v>10</v>
      </c>
      <c r="D1280" s="205" t="n">
        <f aca="false">VLOOKUP($B1280,data!$A$6:$M$15000,3)</f>
        <v>498000</v>
      </c>
    </row>
    <row r="1281" customFormat="false" ht="11.25" hidden="false" customHeight="false" outlineLevel="0" collapsed="false">
      <c r="A1281" s="199" t="n">
        <v>36824</v>
      </c>
      <c r="B1281" s="192" t="n">
        <v>36824</v>
      </c>
      <c r="C1281" s="308" t="n">
        <f aca="false">IF(B1281&lt;&gt;"",MONTH(B1281),0)</f>
        <v>10</v>
      </c>
      <c r="D1281" s="205" t="n">
        <f aca="false">VLOOKUP($B1281,data!$A$6:$M$15000,3)</f>
        <v>505000</v>
      </c>
    </row>
    <row r="1282" customFormat="false" ht="11.25" hidden="false" customHeight="false" outlineLevel="0" collapsed="false">
      <c r="A1282" s="199" t="n">
        <v>36825</v>
      </c>
      <c r="B1282" s="192" t="n">
        <v>36825</v>
      </c>
      <c r="C1282" s="308" t="n">
        <f aca="false">IF(B1282&lt;&gt;"",MONTH(B1282),0)</f>
        <v>10</v>
      </c>
      <c r="D1282" s="205" t="n">
        <f aca="false">VLOOKUP($B1282,data!$A$6:$M$15000,3)</f>
        <v>531000</v>
      </c>
    </row>
    <row r="1283" customFormat="false" ht="11.25" hidden="false" customHeight="false" outlineLevel="0" collapsed="false">
      <c r="A1283" s="199" t="n">
        <v>36826</v>
      </c>
      <c r="B1283" s="192" t="n">
        <v>36826</v>
      </c>
      <c r="C1283" s="308" t="n">
        <f aca="false">IF(B1283&lt;&gt;"",MONTH(B1283),0)</f>
        <v>10</v>
      </c>
      <c r="D1283" s="205" t="n">
        <f aca="false">VLOOKUP($B1283,data!$A$6:$M$15000,3)</f>
        <v>539000</v>
      </c>
    </row>
    <row r="1284" customFormat="false" ht="11.25" hidden="false" customHeight="false" outlineLevel="0" collapsed="false">
      <c r="A1284" s="199" t="n">
        <v>36827</v>
      </c>
      <c r="B1284" s="192" t="n">
        <v>36827</v>
      </c>
      <c r="C1284" s="308" t="n">
        <f aca="false">IF(B1284&lt;&gt;"",MONTH(B1284),0)</f>
        <v>10</v>
      </c>
      <c r="D1284" s="205" t="n">
        <f aca="false">VLOOKUP($B1284,data!$A$6:$M$15000,3)</f>
        <v>502000</v>
      </c>
    </row>
    <row r="1285" customFormat="false" ht="11.25" hidden="false" customHeight="false" outlineLevel="0" collapsed="false">
      <c r="A1285" s="199" t="n">
        <v>36828</v>
      </c>
      <c r="B1285" s="192" t="n">
        <v>36828</v>
      </c>
      <c r="C1285" s="308" t="n">
        <f aca="false">IF(B1285&lt;&gt;"",MONTH(B1285),0)</f>
        <v>10</v>
      </c>
      <c r="D1285" s="205" t="n">
        <f aca="false">VLOOKUP($B1285,data!$A$6:$M$15000,3)</f>
        <v>526000</v>
      </c>
    </row>
    <row r="1286" customFormat="false" ht="11.25" hidden="false" customHeight="false" outlineLevel="0" collapsed="false">
      <c r="A1286" s="199" t="n">
        <v>36829</v>
      </c>
      <c r="B1286" s="192" t="n">
        <v>36829</v>
      </c>
      <c r="C1286" s="308" t="n">
        <f aca="false">IF(B1286&lt;&gt;"",MONTH(B1286),0)</f>
        <v>10</v>
      </c>
      <c r="D1286" s="205" t="n">
        <f aca="false">VLOOKUP($B1286,data!$A$6:$M$15000,3)</f>
        <v>501000</v>
      </c>
    </row>
    <row r="1287" customFormat="false" ht="11.25" hidden="false" customHeight="false" outlineLevel="0" collapsed="false">
      <c r="A1287" s="199" t="n">
        <v>36830</v>
      </c>
      <c r="B1287" s="192" t="n">
        <v>36830</v>
      </c>
      <c r="C1287" s="308" t="n">
        <f aca="false">IF(B1287&lt;&gt;"",MONTH(B1287),0)</f>
        <v>10</v>
      </c>
      <c r="D1287" s="205" t="n">
        <f aca="false">VLOOKUP($B1287,data!$A$6:$M$15000,3)</f>
        <v>529000</v>
      </c>
    </row>
    <row r="1288" customFormat="false" ht="11.25" hidden="false" customHeight="false" outlineLevel="0" collapsed="false">
      <c r="A1288" s="199" t="n">
        <v>36831</v>
      </c>
      <c r="B1288" s="192" t="n">
        <v>36831</v>
      </c>
      <c r="C1288" s="308" t="n">
        <f aca="false">IF(B1288&lt;&gt;"",MONTH(B1288),0)</f>
        <v>11</v>
      </c>
      <c r="D1288" s="205" t="n">
        <f aca="false">VLOOKUP($B1288,data!$A$6:$M$15000,3)</f>
        <v>537000</v>
      </c>
    </row>
    <row r="1289" customFormat="false" ht="11.25" hidden="false" customHeight="false" outlineLevel="0" collapsed="false">
      <c r="A1289" s="199" t="n">
        <v>36832</v>
      </c>
      <c r="B1289" s="192" t="n">
        <v>36832</v>
      </c>
      <c r="C1289" s="308" t="n">
        <f aca="false">IF(B1289&lt;&gt;"",MONTH(B1289),0)</f>
        <v>11</v>
      </c>
      <c r="D1289" s="205" t="n">
        <f aca="false">VLOOKUP($B1289,data!$A$6:$M$15000,3)</f>
        <v>464000</v>
      </c>
    </row>
    <row r="1290" customFormat="false" ht="11.25" hidden="false" customHeight="false" outlineLevel="0" collapsed="false">
      <c r="A1290" s="199" t="n">
        <v>36833</v>
      </c>
      <c r="B1290" s="192" t="n">
        <v>36833</v>
      </c>
      <c r="C1290" s="308" t="n">
        <f aca="false">IF(B1290&lt;&gt;"",MONTH(B1290),0)</f>
        <v>11</v>
      </c>
      <c r="D1290" s="205" t="n">
        <f aca="false">VLOOKUP($B1290,data!$A$6:$M$15000,3)</f>
        <v>502000</v>
      </c>
    </row>
    <row r="1291" customFormat="false" ht="11.25" hidden="false" customHeight="false" outlineLevel="0" collapsed="false">
      <c r="A1291" s="199" t="n">
        <v>36834</v>
      </c>
      <c r="B1291" s="192" t="n">
        <v>36834</v>
      </c>
      <c r="C1291" s="308" t="n">
        <f aca="false">IF(B1291&lt;&gt;"",MONTH(B1291),0)</f>
        <v>11</v>
      </c>
      <c r="D1291" s="205" t="n">
        <f aca="false">VLOOKUP($B1291,data!$A$6:$M$15000,3)</f>
        <v>521000</v>
      </c>
    </row>
    <row r="1292" customFormat="false" ht="11.25" hidden="false" customHeight="false" outlineLevel="0" collapsed="false">
      <c r="A1292" s="199" t="n">
        <v>36835</v>
      </c>
      <c r="B1292" s="192" t="n">
        <v>36835</v>
      </c>
      <c r="C1292" s="308" t="n">
        <f aca="false">IF(B1292&lt;&gt;"",MONTH(B1292),0)</f>
        <v>11</v>
      </c>
      <c r="D1292" s="205" t="n">
        <f aca="false">VLOOKUP($B1292,data!$A$6:$M$15000,3)</f>
        <v>527000</v>
      </c>
    </row>
    <row r="1293" customFormat="false" ht="11.25" hidden="false" customHeight="false" outlineLevel="0" collapsed="false">
      <c r="A1293" s="199" t="n">
        <v>36836</v>
      </c>
      <c r="B1293" s="192" t="n">
        <v>36836</v>
      </c>
      <c r="C1293" s="308" t="n">
        <f aca="false">IF(B1293&lt;&gt;"",MONTH(B1293),0)</f>
        <v>11</v>
      </c>
      <c r="D1293" s="205" t="n">
        <f aca="false">VLOOKUP($B1293,data!$A$6:$M$15000,3)</f>
        <v>517000</v>
      </c>
    </row>
    <row r="1294" customFormat="false" ht="11.25" hidden="false" customHeight="false" outlineLevel="0" collapsed="false">
      <c r="A1294" s="199" t="n">
        <v>36837</v>
      </c>
      <c r="B1294" s="192" t="n">
        <v>36837</v>
      </c>
      <c r="C1294" s="308" t="n">
        <f aca="false">IF(B1294&lt;&gt;"",MONTH(B1294),0)</f>
        <v>11</v>
      </c>
      <c r="D1294" s="205" t="n">
        <f aca="false">VLOOKUP($B1294,data!$A$6:$M$15000,3)</f>
        <v>537000</v>
      </c>
    </row>
    <row r="1295" customFormat="false" ht="11.25" hidden="false" customHeight="false" outlineLevel="0" collapsed="false">
      <c r="A1295" s="199" t="n">
        <v>36838</v>
      </c>
      <c r="B1295" s="192" t="n">
        <v>36838</v>
      </c>
      <c r="C1295" s="308" t="n">
        <f aca="false">IF(B1295&lt;&gt;"",MONTH(B1295),0)</f>
        <v>11</v>
      </c>
      <c r="D1295" s="205" t="n">
        <f aca="false">VLOOKUP($B1295,data!$A$6:$M$15000,3)</f>
        <v>507000</v>
      </c>
    </row>
    <row r="1296" customFormat="false" ht="11.25" hidden="false" customHeight="false" outlineLevel="0" collapsed="false">
      <c r="A1296" s="199" t="n">
        <v>36839</v>
      </c>
      <c r="B1296" s="192" t="n">
        <v>36839</v>
      </c>
      <c r="C1296" s="308" t="n">
        <f aca="false">IF(B1296&lt;&gt;"",MONTH(B1296),0)</f>
        <v>11</v>
      </c>
      <c r="D1296" s="205" t="n">
        <f aca="false">VLOOKUP($B1296,data!$A$6:$M$15000,3)</f>
        <v>491000</v>
      </c>
    </row>
    <row r="1297" customFormat="false" ht="11.25" hidden="false" customHeight="false" outlineLevel="0" collapsed="false">
      <c r="A1297" s="199" t="n">
        <v>36840</v>
      </c>
      <c r="B1297" s="192" t="n">
        <v>36840</v>
      </c>
      <c r="C1297" s="308" t="n">
        <f aca="false">IF(B1297&lt;&gt;"",MONTH(B1297),0)</f>
        <v>11</v>
      </c>
      <c r="D1297" s="205" t="n">
        <f aca="false">VLOOKUP($B1297,data!$A$6:$M$15000,3)</f>
        <v>476000</v>
      </c>
    </row>
    <row r="1298" customFormat="false" ht="11.25" hidden="false" customHeight="false" outlineLevel="0" collapsed="false">
      <c r="A1298" s="199" t="n">
        <v>36841</v>
      </c>
      <c r="B1298" s="192" t="n">
        <v>36841</v>
      </c>
      <c r="C1298" s="308" t="n">
        <f aca="false">IF(B1298&lt;&gt;"",MONTH(B1298),0)</f>
        <v>11</v>
      </c>
      <c r="D1298" s="205" t="n">
        <f aca="false">VLOOKUP($B1298,data!$A$6:$M$15000,3)</f>
        <v>517000</v>
      </c>
    </row>
    <row r="1299" customFormat="false" ht="11.25" hidden="false" customHeight="false" outlineLevel="0" collapsed="false">
      <c r="A1299" s="199" t="n">
        <v>36842</v>
      </c>
      <c r="B1299" s="192" t="n">
        <v>36842</v>
      </c>
      <c r="C1299" s="308" t="n">
        <f aca="false">IF(B1299&lt;&gt;"",MONTH(B1299),0)</f>
        <v>11</v>
      </c>
      <c r="D1299" s="205" t="n">
        <f aca="false">VLOOKUP($B1299,data!$A$6:$M$15000,3)</f>
        <v>511000</v>
      </c>
    </row>
    <row r="1300" customFormat="false" ht="11.25" hidden="false" customHeight="false" outlineLevel="0" collapsed="false">
      <c r="A1300" s="199" t="n">
        <v>36843</v>
      </c>
      <c r="B1300" s="192" t="n">
        <v>36843</v>
      </c>
      <c r="C1300" s="308" t="n">
        <f aca="false">IF(B1300&lt;&gt;"",MONTH(B1300),0)</f>
        <v>11</v>
      </c>
      <c r="D1300" s="205" t="n">
        <f aca="false">VLOOKUP($B1300,data!$A$6:$M$15000,3)</f>
        <v>505000</v>
      </c>
    </row>
    <row r="1301" customFormat="false" ht="11.25" hidden="false" customHeight="false" outlineLevel="0" collapsed="false">
      <c r="A1301" s="199" t="n">
        <v>36844</v>
      </c>
      <c r="B1301" s="192" t="n">
        <v>36844</v>
      </c>
      <c r="C1301" s="308" t="n">
        <f aca="false">IF(B1301&lt;&gt;"",MONTH(B1301),0)</f>
        <v>11</v>
      </c>
      <c r="D1301" s="205" t="n">
        <f aca="false">VLOOKUP($B1301,data!$A$6:$M$15000,3)</f>
        <v>513000</v>
      </c>
    </row>
    <row r="1302" customFormat="false" ht="11.25" hidden="false" customHeight="false" outlineLevel="0" collapsed="false">
      <c r="A1302" s="199" t="n">
        <v>36845</v>
      </c>
      <c r="B1302" s="192" t="n">
        <v>36845</v>
      </c>
      <c r="C1302" s="308" t="n">
        <f aca="false">IF(B1302&lt;&gt;"",MONTH(B1302),0)</f>
        <v>11</v>
      </c>
      <c r="D1302" s="205" t="n">
        <f aca="false">VLOOKUP($B1302,data!$A$6:$M$15000,3)</f>
        <v>503000</v>
      </c>
    </row>
    <row r="1303" customFormat="false" ht="11.25" hidden="false" customHeight="false" outlineLevel="0" collapsed="false">
      <c r="A1303" s="199" t="n">
        <v>36846</v>
      </c>
      <c r="B1303" s="192" t="n">
        <v>36846</v>
      </c>
      <c r="C1303" s="308" t="n">
        <f aca="false">IF(B1303&lt;&gt;"",MONTH(B1303),0)</f>
        <v>11</v>
      </c>
      <c r="D1303" s="205" t="n">
        <f aca="false">VLOOKUP($B1303,data!$A$6:$M$15000,3)</f>
        <v>454000</v>
      </c>
    </row>
    <row r="1304" customFormat="false" ht="11.25" hidden="false" customHeight="false" outlineLevel="0" collapsed="false">
      <c r="A1304" s="199" t="n">
        <v>36847</v>
      </c>
      <c r="B1304" s="192" t="n">
        <v>36847</v>
      </c>
      <c r="C1304" s="308" t="n">
        <f aca="false">IF(B1304&lt;&gt;"",MONTH(B1304),0)</f>
        <v>11</v>
      </c>
      <c r="D1304" s="205" t="n">
        <f aca="false">VLOOKUP($B1304,data!$A$6:$M$15000,3)</f>
        <v>454000</v>
      </c>
    </row>
    <row r="1305" customFormat="false" ht="11.25" hidden="false" customHeight="false" outlineLevel="0" collapsed="false">
      <c r="A1305" s="199" t="n">
        <v>36848</v>
      </c>
      <c r="B1305" s="192" t="n">
        <v>36848</v>
      </c>
      <c r="C1305" s="308" t="n">
        <f aca="false">IF(B1305&lt;&gt;"",MONTH(B1305),0)</f>
        <v>11</v>
      </c>
      <c r="D1305" s="205" t="n">
        <f aca="false">VLOOKUP($B1305,data!$A$6:$M$15000,3)</f>
        <v>502000</v>
      </c>
    </row>
    <row r="1306" customFormat="false" ht="11.25" hidden="false" customHeight="false" outlineLevel="0" collapsed="false">
      <c r="A1306" s="199" t="n">
        <v>36849</v>
      </c>
      <c r="B1306" s="192" t="n">
        <v>36849</v>
      </c>
      <c r="C1306" s="308" t="n">
        <f aca="false">IF(B1306&lt;&gt;"",MONTH(B1306),0)</f>
        <v>11</v>
      </c>
      <c r="D1306" s="205" t="n">
        <f aca="false">VLOOKUP($B1306,data!$A$6:$M$15000,3)</f>
        <v>533000</v>
      </c>
    </row>
    <row r="1307" customFormat="false" ht="11.25" hidden="false" customHeight="false" outlineLevel="0" collapsed="false">
      <c r="A1307" s="199" t="n">
        <v>36850</v>
      </c>
      <c r="B1307" s="192" t="n">
        <v>36850</v>
      </c>
      <c r="C1307" s="308" t="n">
        <f aca="false">IF(B1307&lt;&gt;"",MONTH(B1307),0)</f>
        <v>11</v>
      </c>
      <c r="D1307" s="205" t="n">
        <f aca="false">VLOOKUP($B1307,data!$A$6:$M$15000,3)</f>
        <v>528000</v>
      </c>
    </row>
    <row r="1308" customFormat="false" ht="11.25" hidden="false" customHeight="false" outlineLevel="0" collapsed="false">
      <c r="A1308" s="199" t="n">
        <v>36851</v>
      </c>
      <c r="B1308" s="192" t="n">
        <v>36851</v>
      </c>
      <c r="C1308" s="308" t="n">
        <f aca="false">IF(B1308&lt;&gt;"",MONTH(B1308),0)</f>
        <v>11</v>
      </c>
      <c r="D1308" s="205" t="n">
        <f aca="false">VLOOKUP($B1308,data!$A$6:$M$15000,3)</f>
        <v>511000</v>
      </c>
    </row>
    <row r="1309" customFormat="false" ht="11.25" hidden="false" customHeight="false" outlineLevel="0" collapsed="false">
      <c r="A1309" s="199" t="n">
        <v>36852</v>
      </c>
      <c r="B1309" s="192" t="n">
        <v>36852</v>
      </c>
      <c r="C1309" s="308" t="n">
        <f aca="false">IF(B1309&lt;&gt;"",MONTH(B1309),0)</f>
        <v>11</v>
      </c>
      <c r="D1309" s="205" t="n">
        <f aca="false">VLOOKUP($B1309,data!$A$6:$M$15000,3)</f>
        <v>517000</v>
      </c>
    </row>
    <row r="1310" customFormat="false" ht="11.25" hidden="false" customHeight="false" outlineLevel="0" collapsed="false">
      <c r="A1310" s="199" t="n">
        <v>36853</v>
      </c>
      <c r="B1310" s="192" t="n">
        <v>36853</v>
      </c>
      <c r="C1310" s="308" t="n">
        <f aca="false">IF(B1310&lt;&gt;"",MONTH(B1310),0)</f>
        <v>11</v>
      </c>
      <c r="D1310" s="205" t="n">
        <f aca="false">VLOOKUP($B1310,data!$A$6:$M$15000,3)</f>
        <v>539000</v>
      </c>
    </row>
    <row r="1311" customFormat="false" ht="11.25" hidden="false" customHeight="false" outlineLevel="0" collapsed="false">
      <c r="A1311" s="199" t="n">
        <v>36854</v>
      </c>
      <c r="B1311" s="192" t="n">
        <v>36854</v>
      </c>
      <c r="C1311" s="308" t="n">
        <f aca="false">IF(B1311&lt;&gt;"",MONTH(B1311),0)</f>
        <v>11</v>
      </c>
      <c r="D1311" s="205" t="n">
        <f aca="false">VLOOKUP($B1311,data!$A$6:$M$15000,3)</f>
        <v>538000</v>
      </c>
    </row>
    <row r="1312" customFormat="false" ht="11.25" hidden="false" customHeight="false" outlineLevel="0" collapsed="false">
      <c r="A1312" s="199" t="n">
        <v>36855</v>
      </c>
      <c r="B1312" s="192" t="n">
        <v>36855</v>
      </c>
      <c r="C1312" s="308" t="n">
        <f aca="false">IF(B1312&lt;&gt;"",MONTH(B1312),0)</f>
        <v>11</v>
      </c>
      <c r="D1312" s="205" t="n">
        <f aca="false">VLOOKUP($B1312,data!$A$6:$M$15000,3)</f>
        <v>540000</v>
      </c>
    </row>
    <row r="1313" customFormat="false" ht="11.25" hidden="false" customHeight="false" outlineLevel="0" collapsed="false">
      <c r="A1313" s="199" t="n">
        <v>36856</v>
      </c>
      <c r="B1313" s="192" t="n">
        <v>36856</v>
      </c>
      <c r="C1313" s="308" t="n">
        <f aca="false">IF(B1313&lt;&gt;"",MONTH(B1313),0)</f>
        <v>11</v>
      </c>
      <c r="D1313" s="205" t="n">
        <f aca="false">VLOOKUP($B1313,data!$A$6:$M$15000,3)</f>
        <v>521000</v>
      </c>
    </row>
    <row r="1314" customFormat="false" ht="11.25" hidden="false" customHeight="false" outlineLevel="0" collapsed="false">
      <c r="A1314" s="199" t="n">
        <v>36857</v>
      </c>
      <c r="B1314" s="192" t="n">
        <v>36857</v>
      </c>
      <c r="C1314" s="308" t="n">
        <f aca="false">IF(B1314&lt;&gt;"",MONTH(B1314),0)</f>
        <v>11</v>
      </c>
      <c r="D1314" s="205" t="n">
        <f aca="false">VLOOKUP($B1314,data!$A$6:$M$15000,3)</f>
        <v>512000</v>
      </c>
    </row>
    <row r="1315" customFormat="false" ht="11.25" hidden="false" customHeight="false" outlineLevel="0" collapsed="false">
      <c r="A1315" s="199" t="n">
        <v>36858</v>
      </c>
      <c r="B1315" s="192" t="n">
        <v>36858</v>
      </c>
      <c r="C1315" s="308" t="n">
        <f aca="false">IF(B1315&lt;&gt;"",MONTH(B1315),0)</f>
        <v>11</v>
      </c>
      <c r="D1315" s="205" t="n">
        <f aca="false">VLOOKUP($B1315,data!$A$6:$M$15000,3)</f>
        <v>528000</v>
      </c>
    </row>
    <row r="1316" customFormat="false" ht="11.25" hidden="false" customHeight="false" outlineLevel="0" collapsed="false">
      <c r="A1316" s="199" t="n">
        <v>36859</v>
      </c>
      <c r="B1316" s="192" t="n">
        <v>36859</v>
      </c>
      <c r="C1316" s="308" t="n">
        <f aca="false">IF(B1316&lt;&gt;"",MONTH(B1316),0)</f>
        <v>11</v>
      </c>
      <c r="D1316" s="205" t="n">
        <f aca="false">VLOOKUP($B1316,data!$A$6:$M$15000,3)</f>
        <v>500000</v>
      </c>
    </row>
    <row r="1317" customFormat="false" ht="11.25" hidden="false" customHeight="false" outlineLevel="0" collapsed="false">
      <c r="A1317" s="199" t="n">
        <v>36860</v>
      </c>
      <c r="B1317" s="192" t="n">
        <v>36860</v>
      </c>
      <c r="C1317" s="308" t="n">
        <f aca="false">IF(B1317&lt;&gt;"",MONTH(B1317),0)</f>
        <v>11</v>
      </c>
      <c r="D1317" s="205" t="n">
        <f aca="false">VLOOKUP($B1317,data!$A$6:$M$15000,3)</f>
        <v>503000</v>
      </c>
    </row>
    <row r="1318" customFormat="false" ht="11.25" hidden="false" customHeight="false" outlineLevel="0" collapsed="false">
      <c r="A1318" s="199" t="n">
        <v>36861</v>
      </c>
      <c r="B1318" s="192" t="n">
        <v>36861</v>
      </c>
      <c r="C1318" s="308" t="n">
        <f aca="false">IF(B1318&lt;&gt;"",MONTH(B1318),0)</f>
        <v>12</v>
      </c>
      <c r="D1318" s="205" t="n">
        <f aca="false">VLOOKUP($B1318,data!$A$6:$M$15000,3)</f>
        <v>534000</v>
      </c>
    </row>
    <row r="1319" customFormat="false" ht="11.25" hidden="false" customHeight="false" outlineLevel="0" collapsed="false">
      <c r="A1319" s="199" t="n">
        <v>36862</v>
      </c>
      <c r="B1319" s="192" t="n">
        <v>36862</v>
      </c>
      <c r="C1319" s="308" t="n">
        <f aca="false">IF(B1319&lt;&gt;"",MONTH(B1319),0)</f>
        <v>12</v>
      </c>
      <c r="D1319" s="205" t="n">
        <f aca="false">VLOOKUP($B1319,data!$A$6:$M$15000,3)</f>
        <v>540000</v>
      </c>
    </row>
    <row r="1320" customFormat="false" ht="11.25" hidden="false" customHeight="false" outlineLevel="0" collapsed="false">
      <c r="A1320" s="199" t="n">
        <v>36863</v>
      </c>
      <c r="B1320" s="192" t="n">
        <v>36863</v>
      </c>
      <c r="C1320" s="308" t="n">
        <f aca="false">IF(B1320&lt;&gt;"",MONTH(B1320),0)</f>
        <v>12</v>
      </c>
      <c r="D1320" s="205" t="n">
        <f aca="false">VLOOKUP($B1320,data!$A$6:$M$15000,3)</f>
        <v>531000</v>
      </c>
    </row>
    <row r="1321" customFormat="false" ht="11.25" hidden="false" customHeight="false" outlineLevel="0" collapsed="false">
      <c r="A1321" s="199" t="n">
        <v>36864</v>
      </c>
      <c r="B1321" s="192" t="n">
        <v>36864</v>
      </c>
      <c r="C1321" s="308" t="n">
        <f aca="false">IF(B1321&lt;&gt;"",MONTH(B1321),0)</f>
        <v>12</v>
      </c>
      <c r="D1321" s="205" t="n">
        <f aca="false">VLOOKUP($B1321,data!$A$6:$M$15000,3)</f>
        <v>525000</v>
      </c>
    </row>
    <row r="1322" customFormat="false" ht="11.25" hidden="false" customHeight="false" outlineLevel="0" collapsed="false">
      <c r="A1322" s="199" t="n">
        <v>36865</v>
      </c>
      <c r="B1322" s="192" t="n">
        <v>36865</v>
      </c>
      <c r="C1322" s="308" t="n">
        <f aca="false">IF(B1322&lt;&gt;"",MONTH(B1322),0)</f>
        <v>12</v>
      </c>
      <c r="D1322" s="205" t="n">
        <f aca="false">VLOOKUP($B1322,data!$A$6:$M$15000,3)</f>
        <v>532000</v>
      </c>
    </row>
    <row r="1323" customFormat="false" ht="11.25" hidden="false" customHeight="false" outlineLevel="0" collapsed="false">
      <c r="A1323" s="199" t="n">
        <v>36866</v>
      </c>
      <c r="B1323" s="192" t="n">
        <v>36866</v>
      </c>
      <c r="C1323" s="308" t="n">
        <f aca="false">IF(B1323&lt;&gt;"",MONTH(B1323),0)</f>
        <v>12</v>
      </c>
      <c r="D1323" s="205" t="n">
        <f aca="false">VLOOKUP($B1323,data!$A$6:$M$15000,3)</f>
        <v>544000</v>
      </c>
    </row>
    <row r="1324" customFormat="false" ht="11.25" hidden="false" customHeight="false" outlineLevel="0" collapsed="false">
      <c r="A1324" s="199" t="n">
        <v>36867</v>
      </c>
      <c r="B1324" s="192" t="n">
        <v>36867</v>
      </c>
      <c r="C1324" s="308" t="n">
        <f aca="false">IF(B1324&lt;&gt;"",MONTH(B1324),0)</f>
        <v>12</v>
      </c>
      <c r="D1324" s="205" t="n">
        <f aca="false">VLOOKUP($B1324,data!$A$6:$M$15000,3)</f>
        <v>524000</v>
      </c>
    </row>
    <row r="1325" customFormat="false" ht="11.25" hidden="false" customHeight="false" outlineLevel="0" collapsed="false">
      <c r="A1325" s="199" t="n">
        <v>36868</v>
      </c>
      <c r="B1325" s="192" t="n">
        <v>36868</v>
      </c>
      <c r="C1325" s="308" t="n">
        <f aca="false">IF(B1325&lt;&gt;"",MONTH(B1325),0)</f>
        <v>12</v>
      </c>
      <c r="D1325" s="205" t="n">
        <f aca="false">VLOOKUP($B1325,data!$A$6:$M$15000,3)</f>
        <v>527000</v>
      </c>
    </row>
    <row r="1326" customFormat="false" ht="11.25" hidden="false" customHeight="false" outlineLevel="0" collapsed="false">
      <c r="A1326" s="199" t="n">
        <v>36869</v>
      </c>
      <c r="B1326" s="192" t="n">
        <v>36869</v>
      </c>
      <c r="C1326" s="308" t="n">
        <f aca="false">IF(B1326&lt;&gt;"",MONTH(B1326),0)</f>
        <v>12</v>
      </c>
      <c r="D1326" s="205" t="n">
        <f aca="false">VLOOKUP($B1326,data!$A$6:$M$15000,3)</f>
        <v>533000</v>
      </c>
    </row>
    <row r="1327" customFormat="false" ht="11.25" hidden="false" customHeight="false" outlineLevel="0" collapsed="false">
      <c r="A1327" s="199" t="n">
        <v>36870</v>
      </c>
      <c r="B1327" s="192" t="n">
        <v>36870</v>
      </c>
      <c r="C1327" s="308" t="n">
        <f aca="false">IF(B1327&lt;&gt;"",MONTH(B1327),0)</f>
        <v>12</v>
      </c>
      <c r="D1327" s="205" t="n">
        <f aca="false">VLOOKUP($B1327,data!$A$6:$M$15000,3)</f>
        <v>524000</v>
      </c>
    </row>
    <row r="1328" customFormat="false" ht="11.25" hidden="false" customHeight="false" outlineLevel="0" collapsed="false">
      <c r="A1328" s="199" t="n">
        <v>36871</v>
      </c>
      <c r="B1328" s="192" t="n">
        <v>36871</v>
      </c>
      <c r="C1328" s="308" t="n">
        <f aca="false">IF(B1328&lt;&gt;"",MONTH(B1328),0)</f>
        <v>12</v>
      </c>
      <c r="D1328" s="205" t="n">
        <f aca="false">VLOOKUP($B1328,data!$A$6:$M$15000,3)</f>
        <v>507000</v>
      </c>
    </row>
    <row r="1329" customFormat="false" ht="11.25" hidden="false" customHeight="false" outlineLevel="0" collapsed="false">
      <c r="A1329" s="199" t="n">
        <v>36872</v>
      </c>
      <c r="B1329" s="192" t="n">
        <v>36872</v>
      </c>
      <c r="C1329" s="308" t="n">
        <f aca="false">IF(B1329&lt;&gt;"",MONTH(B1329),0)</f>
        <v>12</v>
      </c>
      <c r="D1329" s="205" t="n">
        <f aca="false">VLOOKUP($B1329,data!$A$6:$M$15000,3)</f>
        <v>532000</v>
      </c>
    </row>
    <row r="1330" customFormat="false" ht="11.25" hidden="false" customHeight="false" outlineLevel="0" collapsed="false">
      <c r="A1330" s="199" t="n">
        <v>36873</v>
      </c>
      <c r="B1330" s="192" t="n">
        <v>36873</v>
      </c>
      <c r="C1330" s="308" t="n">
        <f aca="false">IF(B1330&lt;&gt;"",MONTH(B1330),0)</f>
        <v>12</v>
      </c>
      <c r="D1330" s="205" t="n">
        <f aca="false">VLOOKUP($B1330,data!$A$6:$M$15000,3)</f>
        <v>539000</v>
      </c>
    </row>
    <row r="1331" customFormat="false" ht="11.25" hidden="false" customHeight="false" outlineLevel="0" collapsed="false">
      <c r="A1331" s="199" t="n">
        <v>36874</v>
      </c>
      <c r="B1331" s="192" t="n">
        <v>36874</v>
      </c>
      <c r="C1331" s="308" t="n">
        <f aca="false">IF(B1331&lt;&gt;"",MONTH(B1331),0)</f>
        <v>12</v>
      </c>
      <c r="D1331" s="205" t="n">
        <f aca="false">VLOOKUP($B1331,data!$A$6:$M$15000,3)</f>
        <v>532000</v>
      </c>
    </row>
    <row r="1332" customFormat="false" ht="11.25" hidden="false" customHeight="false" outlineLevel="0" collapsed="false">
      <c r="A1332" s="199" t="n">
        <v>36875</v>
      </c>
      <c r="B1332" s="192" t="n">
        <v>36875</v>
      </c>
      <c r="C1332" s="308" t="n">
        <f aca="false">IF(B1332&lt;&gt;"",MONTH(B1332),0)</f>
        <v>12</v>
      </c>
      <c r="D1332" s="205" t="n">
        <f aca="false">VLOOKUP($B1332,data!$A$6:$M$15000,3)</f>
        <v>535000</v>
      </c>
    </row>
    <row r="1333" customFormat="false" ht="11.25" hidden="false" customHeight="false" outlineLevel="0" collapsed="false">
      <c r="A1333" s="199" t="n">
        <v>36876</v>
      </c>
      <c r="B1333" s="192" t="n">
        <v>36876</v>
      </c>
      <c r="C1333" s="308" t="n">
        <f aca="false">IF(B1333&lt;&gt;"",MONTH(B1333),0)</f>
        <v>12</v>
      </c>
      <c r="D1333" s="205" t="n">
        <f aca="false">VLOOKUP($B1333,data!$A$6:$M$15000,3)</f>
        <v>490000</v>
      </c>
    </row>
    <row r="1334" customFormat="false" ht="11.25" hidden="false" customHeight="false" outlineLevel="0" collapsed="false">
      <c r="A1334" s="199" t="n">
        <v>36877</v>
      </c>
      <c r="B1334" s="192" t="n">
        <v>36877</v>
      </c>
      <c r="C1334" s="308" t="n">
        <f aca="false">IF(B1334&lt;&gt;"",MONTH(B1334),0)</f>
        <v>12</v>
      </c>
      <c r="D1334" s="205" t="n">
        <f aca="false">VLOOKUP($B1334,data!$A$6:$M$15000,3)</f>
        <v>515000</v>
      </c>
    </row>
    <row r="1335" customFormat="false" ht="11.25" hidden="false" customHeight="false" outlineLevel="0" collapsed="false">
      <c r="A1335" s="199" t="n">
        <v>36878</v>
      </c>
      <c r="B1335" s="192" t="n">
        <v>36878</v>
      </c>
      <c r="C1335" s="308" t="n">
        <f aca="false">IF(B1335&lt;&gt;"",MONTH(B1335),0)</f>
        <v>12</v>
      </c>
      <c r="D1335" s="205" t="n">
        <f aca="false">VLOOKUP($B1335,data!$A$6:$M$15000,3)</f>
        <v>523000</v>
      </c>
    </row>
    <row r="1336" customFormat="false" ht="11.25" hidden="false" customHeight="false" outlineLevel="0" collapsed="false">
      <c r="A1336" s="199" t="n">
        <v>36879</v>
      </c>
      <c r="B1336" s="192" t="n">
        <v>36879</v>
      </c>
      <c r="C1336" s="308" t="n">
        <f aca="false">IF(B1336&lt;&gt;"",MONTH(B1336),0)</f>
        <v>12</v>
      </c>
      <c r="D1336" s="205" t="n">
        <f aca="false">VLOOKUP($B1336,data!$A$6:$M$15000,3)</f>
        <v>523000</v>
      </c>
    </row>
    <row r="1337" customFormat="false" ht="11.25" hidden="false" customHeight="false" outlineLevel="0" collapsed="false">
      <c r="A1337" s="199" t="n">
        <v>36880</v>
      </c>
      <c r="B1337" s="192" t="n">
        <v>36880</v>
      </c>
      <c r="C1337" s="308" t="n">
        <f aca="false">IF(B1337&lt;&gt;"",MONTH(B1337),0)</f>
        <v>12</v>
      </c>
      <c r="D1337" s="205" t="n">
        <f aca="false">VLOOKUP($B1337,data!$A$6:$M$15000,3)</f>
        <v>532000</v>
      </c>
    </row>
    <row r="1338" customFormat="false" ht="11.25" hidden="false" customHeight="false" outlineLevel="0" collapsed="false">
      <c r="A1338" s="199" t="n">
        <v>36881</v>
      </c>
      <c r="B1338" s="192" t="n">
        <v>36881</v>
      </c>
      <c r="C1338" s="308" t="n">
        <f aca="false">IF(B1338&lt;&gt;"",MONTH(B1338),0)</f>
        <v>12</v>
      </c>
      <c r="D1338" s="205" t="n">
        <f aca="false">VLOOKUP($B1338,data!$A$6:$M$15000,3)</f>
        <v>518000</v>
      </c>
    </row>
    <row r="1339" customFormat="false" ht="11.25" hidden="false" customHeight="false" outlineLevel="0" collapsed="false">
      <c r="A1339" s="199" t="n">
        <v>36882</v>
      </c>
      <c r="B1339" s="192" t="n">
        <v>36882</v>
      </c>
      <c r="C1339" s="308" t="n">
        <f aca="false">IF(B1339&lt;&gt;"",MONTH(B1339),0)</f>
        <v>12</v>
      </c>
      <c r="D1339" s="205" t="n">
        <f aca="false">VLOOKUP($B1339,data!$A$6:$M$15000,3)</f>
        <v>512000</v>
      </c>
    </row>
    <row r="1340" customFormat="false" ht="11.25" hidden="false" customHeight="false" outlineLevel="0" collapsed="false">
      <c r="A1340" s="199" t="n">
        <v>36883</v>
      </c>
      <c r="B1340" s="192" t="n">
        <v>36883</v>
      </c>
      <c r="C1340" s="308" t="n">
        <f aca="false">IF(B1340&lt;&gt;"",MONTH(B1340),0)</f>
        <v>12</v>
      </c>
      <c r="D1340" s="205" t="n">
        <f aca="false">VLOOKUP($B1340,data!$A$6:$M$15000,3)</f>
        <v>533000</v>
      </c>
    </row>
    <row r="1341" customFormat="false" ht="11.25" hidden="false" customHeight="false" outlineLevel="0" collapsed="false">
      <c r="A1341" s="199" t="n">
        <v>36884</v>
      </c>
      <c r="B1341" s="192" t="n">
        <v>36884</v>
      </c>
      <c r="C1341" s="308" t="n">
        <f aca="false">IF(B1341&lt;&gt;"",MONTH(B1341),0)</f>
        <v>12</v>
      </c>
      <c r="D1341" s="205" t="n">
        <f aca="false">VLOOKUP($B1341,data!$A$6:$M$15000,3)</f>
        <v>525000</v>
      </c>
    </row>
    <row r="1342" customFormat="false" ht="11.25" hidden="false" customHeight="false" outlineLevel="0" collapsed="false">
      <c r="A1342" s="199" t="n">
        <v>36885</v>
      </c>
      <c r="B1342" s="192" t="n">
        <v>36885</v>
      </c>
      <c r="C1342" s="308" t="n">
        <f aca="false">IF(B1342&lt;&gt;"",MONTH(B1342),0)</f>
        <v>12</v>
      </c>
      <c r="D1342" s="205" t="n">
        <f aca="false">VLOOKUP($B1342,data!$A$6:$M$15000,3)</f>
        <v>528000</v>
      </c>
    </row>
    <row r="1343" customFormat="false" ht="11.25" hidden="false" customHeight="false" outlineLevel="0" collapsed="false">
      <c r="A1343" s="199" t="n">
        <v>36886</v>
      </c>
      <c r="B1343" s="192" t="n">
        <v>36886</v>
      </c>
      <c r="C1343" s="308" t="n">
        <f aca="false">IF(B1343&lt;&gt;"",MONTH(B1343),0)</f>
        <v>12</v>
      </c>
      <c r="D1343" s="205" t="n">
        <f aca="false">VLOOKUP($B1343,data!$A$6:$M$15000,3)</f>
        <v>522000</v>
      </c>
    </row>
    <row r="1344" customFormat="false" ht="11.25" hidden="false" customHeight="false" outlineLevel="0" collapsed="false">
      <c r="A1344" s="199" t="n">
        <v>36887</v>
      </c>
      <c r="B1344" s="192" t="n">
        <v>36887</v>
      </c>
      <c r="C1344" s="308" t="n">
        <f aca="false">IF(B1344&lt;&gt;"",MONTH(B1344),0)</f>
        <v>12</v>
      </c>
      <c r="D1344" s="205" t="n">
        <f aca="false">VLOOKUP($B1344,data!$A$6:$M$15000,3)</f>
        <v>517000</v>
      </c>
    </row>
    <row r="1345" customFormat="false" ht="11.25" hidden="false" customHeight="false" outlineLevel="0" collapsed="false">
      <c r="A1345" s="199" t="n">
        <v>36888</v>
      </c>
      <c r="B1345" s="192" t="n">
        <v>36888</v>
      </c>
      <c r="C1345" s="308" t="n">
        <f aca="false">IF(B1345&lt;&gt;"",MONTH(B1345),0)</f>
        <v>12</v>
      </c>
      <c r="D1345" s="205" t="n">
        <f aca="false">VLOOKUP($B1345,data!$A$6:$M$15000,3)</f>
        <v>540000</v>
      </c>
    </row>
    <row r="1346" customFormat="false" ht="11.25" hidden="false" customHeight="false" outlineLevel="0" collapsed="false">
      <c r="A1346" s="199" t="n">
        <v>36889</v>
      </c>
      <c r="B1346" s="192" t="n">
        <v>36889</v>
      </c>
      <c r="C1346" s="308" t="n">
        <f aca="false">IF(B1346&lt;&gt;"",MONTH(B1346),0)</f>
        <v>12</v>
      </c>
      <c r="D1346" s="205" t="n">
        <f aca="false">VLOOKUP($B1346,data!$A$6:$M$15000,3)</f>
        <v>537000</v>
      </c>
    </row>
    <row r="1347" customFormat="false" ht="11.25" hidden="false" customHeight="false" outlineLevel="0" collapsed="false">
      <c r="A1347" s="199" t="n">
        <v>36890</v>
      </c>
      <c r="B1347" s="192" t="n">
        <v>36890</v>
      </c>
      <c r="C1347" s="308" t="n">
        <f aca="false">IF(B1347&lt;&gt;"",MONTH(B1347),0)</f>
        <v>12</v>
      </c>
      <c r="D1347" s="205" t="n">
        <f aca="false">VLOOKUP($B1347,data!$A$6:$M$15000,3)</f>
        <v>532000</v>
      </c>
    </row>
    <row r="1348" customFormat="false" ht="11.25" hidden="false" customHeight="false" outlineLevel="0" collapsed="false">
      <c r="A1348" s="199" t="n">
        <v>36891</v>
      </c>
      <c r="B1348" s="192" t="n">
        <v>36891</v>
      </c>
      <c r="C1348" s="308" t="n">
        <f aca="false">IF(B1348&lt;&gt;"",MONTH(B1348),0)</f>
        <v>12</v>
      </c>
      <c r="D1348" s="205" t="n">
        <f aca="false">VLOOKUP($B1348,data!$A$6:$M$15000,3)</f>
        <v>532000</v>
      </c>
    </row>
    <row r="1349" customFormat="false" ht="11.25" hidden="false" customHeight="false" outlineLevel="0" collapsed="false">
      <c r="A1349" s="320" t="s">
        <v>70</v>
      </c>
      <c r="B1349" s="321" t="s">
        <v>71</v>
      </c>
      <c r="C1349" s="322" t="s">
        <v>99</v>
      </c>
      <c r="D1349" s="323" t="s">
        <v>121</v>
      </c>
    </row>
    <row r="1350" customFormat="false" ht="11.25" hidden="false" customHeight="false" outlineLevel="0" collapsed="false">
      <c r="A1350" s="199" t="n">
        <v>36892</v>
      </c>
      <c r="B1350" s="192" t="n">
        <v>36892</v>
      </c>
      <c r="C1350" s="308" t="n">
        <f aca="false">IF(B1350&lt;&gt;"",MONTH(B1350),0)</f>
        <v>1</v>
      </c>
      <c r="D1350" s="205" t="n">
        <f aca="false">VLOOKUP($B1350,data!$A$6:$M$15000,3)</f>
        <v>536000</v>
      </c>
    </row>
    <row r="1351" customFormat="false" ht="11.25" hidden="false" customHeight="false" outlineLevel="0" collapsed="false">
      <c r="A1351" s="199" t="n">
        <v>36893</v>
      </c>
      <c r="B1351" s="192" t="n">
        <v>36893</v>
      </c>
      <c r="C1351" s="308" t="n">
        <f aca="false">IF(B1351&lt;&gt;"",MONTH(B1351),0)</f>
        <v>1</v>
      </c>
      <c r="D1351" s="205" t="n">
        <f aca="false">VLOOKUP($B1351,data!$A$6:$M$15000,3)</f>
        <v>532000</v>
      </c>
    </row>
    <row r="1352" customFormat="false" ht="11.25" hidden="false" customHeight="false" outlineLevel="0" collapsed="false">
      <c r="A1352" s="199" t="n">
        <v>36894</v>
      </c>
      <c r="B1352" s="192" t="n">
        <v>36894</v>
      </c>
      <c r="C1352" s="308" t="n">
        <f aca="false">IF(B1352&lt;&gt;"",MONTH(B1352),0)</f>
        <v>1</v>
      </c>
      <c r="D1352" s="205" t="n">
        <f aca="false">VLOOKUP($B1352,data!$A$6:$M$15000,3)</f>
        <v>535000</v>
      </c>
    </row>
    <row r="1353" customFormat="false" ht="11.25" hidden="false" customHeight="false" outlineLevel="0" collapsed="false">
      <c r="A1353" s="199" t="n">
        <v>36895</v>
      </c>
      <c r="B1353" s="192" t="n">
        <v>36895</v>
      </c>
      <c r="C1353" s="308" t="n">
        <f aca="false">IF(B1353&lt;&gt;"",MONTH(B1353),0)</f>
        <v>1</v>
      </c>
      <c r="D1353" s="205" t="n">
        <f aca="false">VLOOKUP($B1353,data!$A$6:$M$15000,3)</f>
        <v>540000</v>
      </c>
    </row>
    <row r="1354" customFormat="false" ht="11.25" hidden="false" customHeight="false" outlineLevel="0" collapsed="false">
      <c r="A1354" s="199" t="n">
        <v>36896</v>
      </c>
      <c r="B1354" s="192" t="n">
        <v>36896</v>
      </c>
      <c r="C1354" s="308" t="n">
        <f aca="false">IF(B1354&lt;&gt;"",MONTH(B1354),0)</f>
        <v>1</v>
      </c>
      <c r="D1354" s="205" t="n">
        <f aca="false">VLOOKUP($B1354,data!$A$6:$M$15000,3)</f>
        <v>540000</v>
      </c>
    </row>
    <row r="1355" customFormat="false" ht="11.25" hidden="false" customHeight="false" outlineLevel="0" collapsed="false">
      <c r="A1355" s="199" t="n">
        <v>36897</v>
      </c>
      <c r="B1355" s="192" t="n">
        <v>36897</v>
      </c>
      <c r="C1355" s="308" t="n">
        <f aca="false">IF(B1355&lt;&gt;"",MONTH(B1355),0)</f>
        <v>1</v>
      </c>
      <c r="D1355" s="205" t="n">
        <f aca="false">VLOOKUP($B1355,data!$A$6:$M$15000,3)</f>
        <v>533000</v>
      </c>
    </row>
    <row r="1356" customFormat="false" ht="11.25" hidden="false" customHeight="false" outlineLevel="0" collapsed="false">
      <c r="A1356" s="199" t="n">
        <v>36898</v>
      </c>
      <c r="B1356" s="192" t="n">
        <v>36898</v>
      </c>
      <c r="C1356" s="308" t="n">
        <f aca="false">IF(B1356&lt;&gt;"",MONTH(B1356),0)</f>
        <v>1</v>
      </c>
      <c r="D1356" s="205" t="n">
        <f aca="false">VLOOKUP($B1356,data!$A$6:$M$15000,3)</f>
        <v>535000</v>
      </c>
    </row>
    <row r="1357" customFormat="false" ht="11.25" hidden="false" customHeight="false" outlineLevel="0" collapsed="false">
      <c r="A1357" s="199" t="n">
        <v>36899</v>
      </c>
      <c r="B1357" s="192" t="n">
        <v>36899</v>
      </c>
      <c r="C1357" s="308" t="n">
        <f aca="false">IF(B1357&lt;&gt;"",MONTH(B1357),0)</f>
        <v>1</v>
      </c>
      <c r="D1357" s="205" t="n">
        <f aca="false">VLOOKUP($B1357,data!$A$6:$M$15000,3)</f>
        <v>537000</v>
      </c>
    </row>
    <row r="1358" customFormat="false" ht="11.25" hidden="false" customHeight="false" outlineLevel="0" collapsed="false">
      <c r="A1358" s="199" t="n">
        <v>36900</v>
      </c>
      <c r="B1358" s="192" t="n">
        <v>36900</v>
      </c>
      <c r="C1358" s="308" t="n">
        <f aca="false">IF(B1358&lt;&gt;"",MONTH(B1358),0)</f>
        <v>1</v>
      </c>
      <c r="D1358" s="205" t="n">
        <f aca="false">VLOOKUP($B1358,data!$A$6:$M$15000,3)</f>
        <v>540000</v>
      </c>
    </row>
    <row r="1359" customFormat="false" ht="11.25" hidden="false" customHeight="false" outlineLevel="0" collapsed="false">
      <c r="A1359" s="199" t="n">
        <v>36901</v>
      </c>
      <c r="B1359" s="192" t="n">
        <v>36901</v>
      </c>
      <c r="C1359" s="308" t="n">
        <f aca="false">IF(B1359&lt;&gt;"",MONTH(B1359),0)</f>
        <v>1</v>
      </c>
      <c r="D1359" s="205" t="n">
        <f aca="false">VLOOKUP($B1359,data!$A$6:$M$15000,3)</f>
        <v>540000</v>
      </c>
    </row>
    <row r="1360" customFormat="false" ht="11.25" hidden="false" customHeight="false" outlineLevel="0" collapsed="false">
      <c r="A1360" s="199" t="n">
        <v>36902</v>
      </c>
      <c r="B1360" s="192" t="n">
        <v>36902</v>
      </c>
      <c r="C1360" s="308" t="n">
        <f aca="false">IF(B1360&lt;&gt;"",MONTH(B1360),0)</f>
        <v>1</v>
      </c>
      <c r="D1360" s="205" t="n">
        <f aca="false">VLOOKUP($B1360,data!$A$6:$M$15000,3)</f>
        <v>547000</v>
      </c>
    </row>
    <row r="1361" customFormat="false" ht="11.25" hidden="false" customHeight="false" outlineLevel="0" collapsed="false">
      <c r="A1361" s="199" t="n">
        <v>36903</v>
      </c>
      <c r="B1361" s="192" t="n">
        <v>36903</v>
      </c>
      <c r="C1361" s="308" t="n">
        <f aca="false">IF(B1361&lt;&gt;"",MONTH(B1361),0)</f>
        <v>1</v>
      </c>
      <c r="D1361" s="205" t="n">
        <f aca="false">VLOOKUP($B1361,data!$A$6:$M$15000,3)</f>
        <v>535000</v>
      </c>
    </row>
    <row r="1362" customFormat="false" ht="11.25" hidden="false" customHeight="false" outlineLevel="0" collapsed="false">
      <c r="A1362" s="199" t="n">
        <v>36904</v>
      </c>
      <c r="B1362" s="192" t="n">
        <v>36904</v>
      </c>
      <c r="C1362" s="308" t="n">
        <f aca="false">IF(B1362&lt;&gt;"",MONTH(B1362),0)</f>
        <v>1</v>
      </c>
      <c r="D1362" s="205" t="n">
        <f aca="false">VLOOKUP($B1362,data!$A$6:$M$15000,3)</f>
        <v>541000</v>
      </c>
    </row>
    <row r="1363" customFormat="false" ht="11.25" hidden="false" customHeight="false" outlineLevel="0" collapsed="false">
      <c r="A1363" s="199" t="n">
        <v>36905</v>
      </c>
      <c r="B1363" s="192" t="n">
        <v>36905</v>
      </c>
      <c r="C1363" s="308" t="n">
        <f aca="false">IF(B1363&lt;&gt;"",MONTH(B1363),0)</f>
        <v>1</v>
      </c>
      <c r="D1363" s="205" t="n">
        <f aca="false">VLOOKUP($B1363,data!$A$6:$M$15000,3)</f>
        <v>542000</v>
      </c>
    </row>
    <row r="1364" customFormat="false" ht="11.25" hidden="false" customHeight="false" outlineLevel="0" collapsed="false">
      <c r="A1364" s="199" t="n">
        <v>36906</v>
      </c>
      <c r="B1364" s="192" t="n">
        <v>36906</v>
      </c>
      <c r="C1364" s="308" t="n">
        <f aca="false">IF(B1364&lt;&gt;"",MONTH(B1364),0)</f>
        <v>1</v>
      </c>
      <c r="D1364" s="205" t="n">
        <f aca="false">VLOOKUP($B1364,data!$A$6:$M$15000,3)</f>
        <v>535000</v>
      </c>
    </row>
    <row r="1365" customFormat="false" ht="11.25" hidden="false" customHeight="false" outlineLevel="0" collapsed="false">
      <c r="A1365" s="199" t="n">
        <v>36907</v>
      </c>
      <c r="B1365" s="192" t="n">
        <v>36907</v>
      </c>
      <c r="C1365" s="308" t="n">
        <f aca="false">IF(B1365&lt;&gt;"",MONTH(B1365),0)</f>
        <v>1</v>
      </c>
      <c r="D1365" s="205" t="n">
        <f aca="false">VLOOKUP($B1365,data!$A$6:$M$15000,3)</f>
        <v>539000</v>
      </c>
    </row>
    <row r="1366" customFormat="false" ht="11.25" hidden="false" customHeight="false" outlineLevel="0" collapsed="false">
      <c r="A1366" s="199" t="n">
        <v>36908</v>
      </c>
      <c r="B1366" s="192" t="n">
        <v>36908</v>
      </c>
      <c r="C1366" s="308" t="n">
        <f aca="false">IF(B1366&lt;&gt;"",MONTH(B1366),0)</f>
        <v>1</v>
      </c>
      <c r="D1366" s="205" t="n">
        <f aca="false">VLOOKUP($B1366,data!$A$6:$M$15000,3)</f>
        <v>529000</v>
      </c>
    </row>
    <row r="1367" customFormat="false" ht="11.25" hidden="false" customHeight="false" outlineLevel="0" collapsed="false">
      <c r="A1367" s="199" t="n">
        <v>36909</v>
      </c>
      <c r="B1367" s="192" t="n">
        <v>36909</v>
      </c>
      <c r="C1367" s="308" t="n">
        <f aca="false">IF(B1367&lt;&gt;"",MONTH(B1367),0)</f>
        <v>1</v>
      </c>
      <c r="D1367" s="205" t="n">
        <f aca="false">VLOOKUP($B1367,data!$A$6:$M$15000,3)</f>
        <v>532000</v>
      </c>
    </row>
    <row r="1368" customFormat="false" ht="11.25" hidden="false" customHeight="false" outlineLevel="0" collapsed="false">
      <c r="A1368" s="199" t="n">
        <v>36910</v>
      </c>
      <c r="B1368" s="192" t="n">
        <v>36910</v>
      </c>
      <c r="C1368" s="308" t="n">
        <f aca="false">IF(B1368&lt;&gt;"",MONTH(B1368),0)</f>
        <v>1</v>
      </c>
      <c r="D1368" s="205" t="n">
        <f aca="false">VLOOKUP($B1368,data!$A$6:$M$15000,3)</f>
        <v>536000</v>
      </c>
    </row>
    <row r="1369" customFormat="false" ht="11.25" hidden="false" customHeight="false" outlineLevel="0" collapsed="false">
      <c r="A1369" s="199" t="n">
        <v>36911</v>
      </c>
      <c r="B1369" s="192" t="n">
        <v>36911</v>
      </c>
      <c r="C1369" s="308" t="n">
        <f aca="false">IF(B1369&lt;&gt;"",MONTH(B1369),0)</f>
        <v>1</v>
      </c>
      <c r="D1369" s="205" t="n">
        <f aca="false">VLOOKUP($B1369,data!$A$6:$M$15000,3)</f>
        <v>522000</v>
      </c>
    </row>
    <row r="1370" customFormat="false" ht="11.25" hidden="false" customHeight="false" outlineLevel="0" collapsed="false">
      <c r="A1370" s="199" t="n">
        <v>36912</v>
      </c>
      <c r="B1370" s="192" t="n">
        <v>36912</v>
      </c>
      <c r="C1370" s="308" t="n">
        <f aca="false">IF(B1370&lt;&gt;"",MONTH(B1370),0)</f>
        <v>1</v>
      </c>
      <c r="D1370" s="205" t="n">
        <f aca="false">VLOOKUP($B1370,data!$A$6:$M$15000,3)</f>
        <v>539000</v>
      </c>
    </row>
    <row r="1371" customFormat="false" ht="11.25" hidden="false" customHeight="false" outlineLevel="0" collapsed="false">
      <c r="A1371" s="199" t="n">
        <v>36913</v>
      </c>
      <c r="B1371" s="192" t="n">
        <v>36913</v>
      </c>
      <c r="C1371" s="308" t="n">
        <f aca="false">IF(B1371&lt;&gt;"",MONTH(B1371),0)</f>
        <v>1</v>
      </c>
      <c r="D1371" s="205" t="n">
        <f aca="false">VLOOKUP($B1371,data!$A$6:$M$15000,3)</f>
        <v>534000</v>
      </c>
    </row>
    <row r="1372" customFormat="false" ht="11.25" hidden="false" customHeight="false" outlineLevel="0" collapsed="false">
      <c r="A1372" s="199" t="n">
        <v>36914</v>
      </c>
      <c r="B1372" s="192" t="n">
        <v>36914</v>
      </c>
      <c r="C1372" s="308" t="n">
        <f aca="false">IF(B1372&lt;&gt;"",MONTH(B1372),0)</f>
        <v>1</v>
      </c>
      <c r="D1372" s="205" t="n">
        <f aca="false">VLOOKUP($B1372,data!$A$6:$M$15000,3)</f>
        <v>541000</v>
      </c>
    </row>
    <row r="1373" customFormat="false" ht="11.25" hidden="false" customHeight="false" outlineLevel="0" collapsed="false">
      <c r="A1373" s="199" t="n">
        <v>36915</v>
      </c>
      <c r="B1373" s="192" t="n">
        <v>36915</v>
      </c>
      <c r="C1373" s="308" t="n">
        <f aca="false">IF(B1373&lt;&gt;"",MONTH(B1373),0)</f>
        <v>1</v>
      </c>
      <c r="D1373" s="205" t="n">
        <f aca="false">VLOOKUP($B1373,data!$A$6:$M$15000,3)</f>
        <v>536000</v>
      </c>
    </row>
    <row r="1374" customFormat="false" ht="11.25" hidden="false" customHeight="false" outlineLevel="0" collapsed="false">
      <c r="A1374" s="199" t="n">
        <v>36916</v>
      </c>
      <c r="B1374" s="192" t="n">
        <v>36916</v>
      </c>
      <c r="C1374" s="308" t="n">
        <f aca="false">IF(B1374&lt;&gt;"",MONTH(B1374),0)</f>
        <v>1</v>
      </c>
      <c r="D1374" s="205" t="n">
        <f aca="false">VLOOKUP($B1374,data!$A$6:$M$15000,3)</f>
        <v>530000</v>
      </c>
    </row>
    <row r="1375" customFormat="false" ht="11.25" hidden="false" customHeight="false" outlineLevel="0" collapsed="false">
      <c r="A1375" s="199" t="n">
        <v>36917</v>
      </c>
      <c r="B1375" s="192" t="n">
        <v>36917</v>
      </c>
      <c r="C1375" s="308" t="n">
        <f aca="false">IF(B1375&lt;&gt;"",MONTH(B1375),0)</f>
        <v>1</v>
      </c>
      <c r="D1375" s="205" t="n">
        <f aca="false">VLOOKUP($B1375,data!$A$6:$M$15000,3)</f>
        <v>524000</v>
      </c>
    </row>
    <row r="1376" customFormat="false" ht="11.25" hidden="false" customHeight="false" outlineLevel="0" collapsed="false">
      <c r="A1376" s="199" t="n">
        <v>36918</v>
      </c>
      <c r="B1376" s="192" t="n">
        <v>36918</v>
      </c>
      <c r="C1376" s="308" t="n">
        <f aca="false">IF(B1376&lt;&gt;"",MONTH(B1376),0)</f>
        <v>1</v>
      </c>
      <c r="D1376" s="205" t="n">
        <f aca="false">VLOOKUP($B1376,data!$A$6:$M$15000,3)</f>
        <v>527000</v>
      </c>
    </row>
    <row r="1377" customFormat="false" ht="11.25" hidden="false" customHeight="false" outlineLevel="0" collapsed="false">
      <c r="A1377" s="199" t="n">
        <v>36919</v>
      </c>
      <c r="B1377" s="192" t="n">
        <v>36919</v>
      </c>
      <c r="C1377" s="308" t="n">
        <f aca="false">IF(B1377&lt;&gt;"",MONTH(B1377),0)</f>
        <v>1</v>
      </c>
      <c r="D1377" s="205" t="n">
        <f aca="false">VLOOKUP($B1377,data!$A$6:$M$15000,3)</f>
        <v>505000</v>
      </c>
    </row>
    <row r="1378" customFormat="false" ht="11.25" hidden="false" customHeight="false" outlineLevel="0" collapsed="false">
      <c r="A1378" s="199" t="n">
        <v>36920</v>
      </c>
      <c r="B1378" s="192" t="n">
        <v>36920</v>
      </c>
      <c r="C1378" s="308" t="n">
        <f aca="false">IF(B1378&lt;&gt;"",MONTH(B1378),0)</f>
        <v>1</v>
      </c>
      <c r="D1378" s="205" t="n">
        <f aca="false">VLOOKUP($B1378,data!$A$6:$M$15000,3)</f>
        <v>512000</v>
      </c>
    </row>
    <row r="1379" customFormat="false" ht="11.25" hidden="false" customHeight="false" outlineLevel="0" collapsed="false">
      <c r="A1379" s="199" t="n">
        <v>36921</v>
      </c>
      <c r="B1379" s="192" t="n">
        <v>36921</v>
      </c>
      <c r="C1379" s="308" t="n">
        <f aca="false">IF(B1379&lt;&gt;"",MONTH(B1379),0)</f>
        <v>1</v>
      </c>
      <c r="D1379" s="205" t="n">
        <f aca="false">VLOOKUP($B1379,data!$A$6:$M$15000,3)</f>
        <v>537000</v>
      </c>
    </row>
    <row r="1380" customFormat="false" ht="11.25" hidden="false" customHeight="false" outlineLevel="0" collapsed="false">
      <c r="A1380" s="199" t="n">
        <v>36922</v>
      </c>
      <c r="B1380" s="192" t="n">
        <v>36922</v>
      </c>
      <c r="C1380" s="308" t="n">
        <f aca="false">IF(B1380&lt;&gt;"",MONTH(B1380),0)</f>
        <v>1</v>
      </c>
      <c r="D1380" s="205" t="n">
        <f aca="false">VLOOKUP($B1380,data!$A$6:$M$15000,3)</f>
        <v>518000</v>
      </c>
    </row>
    <row r="1381" customFormat="false" ht="11.25" hidden="false" customHeight="false" outlineLevel="0" collapsed="false">
      <c r="A1381" s="199" t="n">
        <v>36923</v>
      </c>
      <c r="B1381" s="192" t="n">
        <v>36923</v>
      </c>
      <c r="C1381" s="308" t="n">
        <f aca="false">IF(B1381&lt;&gt;"",MONTH(B1381),0)</f>
        <v>2</v>
      </c>
      <c r="D1381" s="205" t="n">
        <f aca="false">VLOOKUP($B1381,data!$A$6:$M$15000,3)</f>
        <v>530000</v>
      </c>
    </row>
    <row r="1382" customFormat="false" ht="11.25" hidden="false" customHeight="false" outlineLevel="0" collapsed="false">
      <c r="A1382" s="199" t="n">
        <v>36924</v>
      </c>
      <c r="B1382" s="192" t="n">
        <v>36924</v>
      </c>
      <c r="C1382" s="308" t="n">
        <f aca="false">IF(B1382&lt;&gt;"",MONTH(B1382),0)</f>
        <v>2</v>
      </c>
      <c r="D1382" s="205" t="n">
        <f aca="false">VLOOKUP($B1382,data!$A$6:$M$15000,3)</f>
        <v>517000</v>
      </c>
    </row>
    <row r="1383" customFormat="false" ht="11.25" hidden="false" customHeight="false" outlineLevel="0" collapsed="false">
      <c r="A1383" s="199" t="n">
        <v>36925</v>
      </c>
      <c r="B1383" s="192" t="n">
        <v>36925</v>
      </c>
      <c r="C1383" s="308" t="n">
        <f aca="false">IF(B1383&lt;&gt;"",MONTH(B1383),0)</f>
        <v>2</v>
      </c>
      <c r="D1383" s="205" t="n">
        <f aca="false">VLOOKUP($B1383,data!$A$6:$M$15000,3)</f>
        <v>528000</v>
      </c>
    </row>
    <row r="1384" customFormat="false" ht="11.25" hidden="false" customHeight="false" outlineLevel="0" collapsed="false">
      <c r="A1384" s="199" t="n">
        <v>36926</v>
      </c>
      <c r="B1384" s="192" t="n">
        <v>36926</v>
      </c>
      <c r="C1384" s="308" t="n">
        <f aca="false">IF(B1384&lt;&gt;"",MONTH(B1384),0)</f>
        <v>2</v>
      </c>
      <c r="D1384" s="205" t="n">
        <f aca="false">VLOOKUP($B1384,data!$A$6:$M$15000,3)</f>
        <v>532000</v>
      </c>
    </row>
    <row r="1385" customFormat="false" ht="11.25" hidden="false" customHeight="false" outlineLevel="0" collapsed="false">
      <c r="A1385" s="199" t="n">
        <v>36927</v>
      </c>
      <c r="B1385" s="192" t="n">
        <v>36927</v>
      </c>
      <c r="C1385" s="308" t="n">
        <f aca="false">IF(B1385&lt;&gt;"",MONTH(B1385),0)</f>
        <v>2</v>
      </c>
      <c r="D1385" s="205" t="n">
        <f aca="false">VLOOKUP($B1385,data!$A$6:$M$15000,3)</f>
        <v>526000</v>
      </c>
    </row>
    <row r="1386" customFormat="false" ht="11.25" hidden="false" customHeight="false" outlineLevel="0" collapsed="false">
      <c r="A1386" s="199" t="n">
        <v>36928</v>
      </c>
      <c r="B1386" s="192" t="n">
        <v>36928</v>
      </c>
      <c r="C1386" s="308" t="n">
        <f aca="false">IF(B1386&lt;&gt;"",MONTH(B1386),0)</f>
        <v>2</v>
      </c>
      <c r="D1386" s="205" t="n">
        <f aca="false">VLOOKUP($B1386,data!$A$6:$M$15000,3)</f>
        <v>519000</v>
      </c>
    </row>
    <row r="1387" customFormat="false" ht="11.25" hidden="false" customHeight="false" outlineLevel="0" collapsed="false">
      <c r="A1387" s="199" t="n">
        <v>36929</v>
      </c>
      <c r="B1387" s="192" t="n">
        <v>36929</v>
      </c>
      <c r="C1387" s="308" t="n">
        <f aca="false">IF(B1387&lt;&gt;"",MONTH(B1387),0)</f>
        <v>2</v>
      </c>
      <c r="D1387" s="205" t="n">
        <f aca="false">VLOOKUP($B1387,data!$A$6:$M$15000,3)</f>
        <v>533000</v>
      </c>
    </row>
    <row r="1388" customFormat="false" ht="11.25" hidden="false" customHeight="false" outlineLevel="0" collapsed="false">
      <c r="A1388" s="199" t="n">
        <v>36930</v>
      </c>
      <c r="B1388" s="192" t="n">
        <v>36930</v>
      </c>
      <c r="C1388" s="308" t="n">
        <f aca="false">IF(B1388&lt;&gt;"",MONTH(B1388),0)</f>
        <v>2</v>
      </c>
      <c r="D1388" s="205" t="n">
        <f aca="false">VLOOKUP($B1388,data!$A$6:$M$15000,3)</f>
        <v>530000</v>
      </c>
    </row>
    <row r="1389" customFormat="false" ht="11.25" hidden="false" customHeight="false" outlineLevel="0" collapsed="false">
      <c r="A1389" s="199" t="n">
        <v>36931</v>
      </c>
      <c r="B1389" s="192" t="n">
        <v>36931</v>
      </c>
      <c r="C1389" s="308" t="n">
        <f aca="false">IF(B1389&lt;&gt;"",MONTH(B1389),0)</f>
        <v>2</v>
      </c>
      <c r="D1389" s="205" t="n">
        <f aca="false">VLOOKUP($B1389,data!$A$6:$M$15000,3)</f>
        <v>534000</v>
      </c>
    </row>
    <row r="1390" customFormat="false" ht="11.25" hidden="false" customHeight="false" outlineLevel="0" collapsed="false">
      <c r="A1390" s="199" t="n">
        <v>36932</v>
      </c>
      <c r="B1390" s="192" t="n">
        <v>36932</v>
      </c>
      <c r="C1390" s="308" t="n">
        <f aca="false">IF(B1390&lt;&gt;"",MONTH(B1390),0)</f>
        <v>2</v>
      </c>
      <c r="D1390" s="205" t="n">
        <f aca="false">VLOOKUP($B1390,data!$A$6:$M$15000,3)</f>
        <v>532000</v>
      </c>
    </row>
    <row r="1391" customFormat="false" ht="11.25" hidden="false" customHeight="false" outlineLevel="0" collapsed="false">
      <c r="A1391" s="199" t="n">
        <v>36933</v>
      </c>
      <c r="B1391" s="192" t="n">
        <v>36933</v>
      </c>
      <c r="C1391" s="308" t="n">
        <f aca="false">IF(B1391&lt;&gt;"",MONTH(B1391),0)</f>
        <v>2</v>
      </c>
      <c r="D1391" s="205" t="n">
        <f aca="false">VLOOKUP($B1391,data!$A$6:$M$15000,3)</f>
        <v>538000</v>
      </c>
    </row>
    <row r="1392" customFormat="false" ht="11.25" hidden="false" customHeight="false" outlineLevel="0" collapsed="false">
      <c r="A1392" s="199" t="n">
        <v>36934</v>
      </c>
      <c r="B1392" s="192" t="n">
        <v>36934</v>
      </c>
      <c r="C1392" s="308" t="n">
        <f aca="false">IF(B1392&lt;&gt;"",MONTH(B1392),0)</f>
        <v>2</v>
      </c>
      <c r="D1392" s="205" t="n">
        <f aca="false">VLOOKUP($B1392,data!$A$6:$M$15000,3)</f>
        <v>502000</v>
      </c>
    </row>
    <row r="1393" customFormat="false" ht="11.25" hidden="false" customHeight="false" outlineLevel="0" collapsed="false">
      <c r="A1393" s="199" t="n">
        <v>36935</v>
      </c>
      <c r="B1393" s="192" t="n">
        <v>36935</v>
      </c>
      <c r="C1393" s="308" t="n">
        <f aca="false">IF(B1393&lt;&gt;"",MONTH(B1393),0)</f>
        <v>2</v>
      </c>
      <c r="D1393" s="205" t="n">
        <f aca="false">VLOOKUP($B1393,data!$A$6:$M$15000,3)</f>
        <v>540000</v>
      </c>
    </row>
    <row r="1394" customFormat="false" ht="11.25" hidden="false" customHeight="false" outlineLevel="0" collapsed="false">
      <c r="A1394" s="199" t="n">
        <v>36936</v>
      </c>
      <c r="B1394" s="192" t="n">
        <v>36936</v>
      </c>
      <c r="C1394" s="308" t="n">
        <f aca="false">IF(B1394&lt;&gt;"",MONTH(B1394),0)</f>
        <v>2</v>
      </c>
      <c r="D1394" s="205" t="n">
        <f aca="false">VLOOKUP($B1394,data!$A$6:$M$15000,3)</f>
        <v>527000</v>
      </c>
    </row>
    <row r="1395" customFormat="false" ht="11.25" hidden="false" customHeight="false" outlineLevel="0" collapsed="false">
      <c r="A1395" s="199" t="n">
        <v>36937</v>
      </c>
      <c r="B1395" s="192" t="n">
        <v>36937</v>
      </c>
      <c r="C1395" s="308" t="n">
        <f aca="false">IF(B1395&lt;&gt;"",MONTH(B1395),0)</f>
        <v>2</v>
      </c>
      <c r="D1395" s="205" t="n">
        <f aca="false">VLOOKUP($B1395,data!$A$6:$M$15000,3)</f>
        <v>527000</v>
      </c>
    </row>
    <row r="1396" customFormat="false" ht="11.25" hidden="false" customHeight="false" outlineLevel="0" collapsed="false">
      <c r="A1396" s="199" t="n">
        <v>36938</v>
      </c>
      <c r="B1396" s="192" t="n">
        <v>36938</v>
      </c>
      <c r="C1396" s="308" t="n">
        <f aca="false">IF(B1396&lt;&gt;"",MONTH(B1396),0)</f>
        <v>2</v>
      </c>
      <c r="D1396" s="205" t="n">
        <f aca="false">VLOOKUP($B1396,data!$A$6:$M$15000,3)</f>
        <v>541000</v>
      </c>
    </row>
    <row r="1397" customFormat="false" ht="11.25" hidden="false" customHeight="false" outlineLevel="0" collapsed="false">
      <c r="A1397" s="199" t="n">
        <v>36939</v>
      </c>
      <c r="B1397" s="192" t="n">
        <v>36939</v>
      </c>
      <c r="C1397" s="308" t="n">
        <f aca="false">IF(B1397&lt;&gt;"",MONTH(B1397),0)</f>
        <v>2</v>
      </c>
      <c r="D1397" s="205" t="n">
        <f aca="false">VLOOKUP($B1397,data!$A$6:$M$15000,3)</f>
        <v>531000</v>
      </c>
    </row>
    <row r="1398" customFormat="false" ht="11.25" hidden="false" customHeight="false" outlineLevel="0" collapsed="false">
      <c r="A1398" s="199" t="n">
        <v>36940</v>
      </c>
      <c r="B1398" s="192" t="n">
        <v>36940</v>
      </c>
      <c r="C1398" s="308" t="n">
        <f aca="false">IF(B1398&lt;&gt;"",MONTH(B1398),0)</f>
        <v>2</v>
      </c>
      <c r="D1398" s="205" t="n">
        <f aca="false">VLOOKUP($B1398,data!$A$6:$M$15000,3)</f>
        <v>530000</v>
      </c>
    </row>
    <row r="1399" customFormat="false" ht="11.25" hidden="false" customHeight="false" outlineLevel="0" collapsed="false">
      <c r="A1399" s="199" t="n">
        <v>36941</v>
      </c>
      <c r="B1399" s="192" t="n">
        <v>36941</v>
      </c>
      <c r="C1399" s="308" t="n">
        <f aca="false">IF(B1399&lt;&gt;"",MONTH(B1399),0)</f>
        <v>2</v>
      </c>
      <c r="D1399" s="205" t="n">
        <f aca="false">VLOOKUP($B1399,data!$A$6:$M$15000,3)</f>
        <v>539000</v>
      </c>
    </row>
    <row r="1400" customFormat="false" ht="11.25" hidden="false" customHeight="false" outlineLevel="0" collapsed="false">
      <c r="A1400" s="199" t="n">
        <v>36942</v>
      </c>
      <c r="B1400" s="192" t="n">
        <v>36942</v>
      </c>
      <c r="C1400" s="308" t="n">
        <f aca="false">IF(B1400&lt;&gt;"",MONTH(B1400),0)</f>
        <v>2</v>
      </c>
      <c r="D1400" s="205" t="n">
        <f aca="false">VLOOKUP($B1400,data!$A$6:$M$15000,3)</f>
        <v>541000</v>
      </c>
    </row>
    <row r="1401" customFormat="false" ht="11.25" hidden="false" customHeight="false" outlineLevel="0" collapsed="false">
      <c r="A1401" s="199" t="n">
        <v>36943</v>
      </c>
      <c r="B1401" s="192" t="n">
        <v>36943</v>
      </c>
      <c r="C1401" s="308" t="n">
        <f aca="false">IF(B1401&lt;&gt;"",MONTH(B1401),0)</f>
        <v>2</v>
      </c>
      <c r="D1401" s="205" t="n">
        <f aca="false">VLOOKUP($B1401,data!$A$6:$M$15000,3)</f>
        <v>538000</v>
      </c>
    </row>
    <row r="1402" customFormat="false" ht="11.25" hidden="false" customHeight="false" outlineLevel="0" collapsed="false">
      <c r="A1402" s="199" t="n">
        <v>36944</v>
      </c>
      <c r="B1402" s="192" t="n">
        <v>36944</v>
      </c>
      <c r="C1402" s="308" t="n">
        <f aca="false">IF(B1402&lt;&gt;"",MONTH(B1402),0)</f>
        <v>2</v>
      </c>
      <c r="D1402" s="205" t="n">
        <f aca="false">VLOOKUP($B1402,data!$A$6:$M$15000,3)</f>
        <v>541000</v>
      </c>
    </row>
    <row r="1403" customFormat="false" ht="11.25" hidden="false" customHeight="false" outlineLevel="0" collapsed="false">
      <c r="A1403" s="199" t="n">
        <v>36945</v>
      </c>
      <c r="B1403" s="192" t="n">
        <v>36945</v>
      </c>
      <c r="C1403" s="308" t="n">
        <f aca="false">IF(B1403&lt;&gt;"",MONTH(B1403),0)</f>
        <v>2</v>
      </c>
      <c r="D1403" s="205" t="n">
        <f aca="false">VLOOKUP($B1403,data!$A$6:$M$15000,3)</f>
        <v>541000</v>
      </c>
    </row>
    <row r="1404" customFormat="false" ht="11.25" hidden="false" customHeight="false" outlineLevel="0" collapsed="false">
      <c r="A1404" s="199" t="n">
        <v>36946</v>
      </c>
      <c r="B1404" s="192" t="n">
        <v>36946</v>
      </c>
      <c r="C1404" s="308" t="n">
        <f aca="false">IF(B1404&lt;&gt;"",MONTH(B1404),0)</f>
        <v>2</v>
      </c>
      <c r="D1404" s="205" t="n">
        <f aca="false">VLOOKUP($B1404,data!$A$6:$M$15000,3)</f>
        <v>538000</v>
      </c>
    </row>
    <row r="1405" customFormat="false" ht="11.25" hidden="false" customHeight="false" outlineLevel="0" collapsed="false">
      <c r="A1405" s="199" t="n">
        <v>36947</v>
      </c>
      <c r="B1405" s="192" t="n">
        <v>36947</v>
      </c>
      <c r="C1405" s="308" t="n">
        <f aca="false">IF(B1405&lt;&gt;"",MONTH(B1405),0)</f>
        <v>2</v>
      </c>
      <c r="D1405" s="205" t="n">
        <f aca="false">VLOOKUP($B1405,data!$A$6:$M$15000,3)</f>
        <v>539000</v>
      </c>
    </row>
    <row r="1406" customFormat="false" ht="11.25" hidden="false" customHeight="false" outlineLevel="0" collapsed="false">
      <c r="A1406" s="199" t="n">
        <v>36948</v>
      </c>
      <c r="B1406" s="192" t="n">
        <v>36948</v>
      </c>
      <c r="C1406" s="308" t="n">
        <f aca="false">IF(B1406&lt;&gt;"",MONTH(B1406),0)</f>
        <v>2</v>
      </c>
      <c r="D1406" s="205" t="n">
        <f aca="false">VLOOKUP($B1406,data!$A$6:$M$15000,3)</f>
        <v>539000</v>
      </c>
    </row>
    <row r="1407" customFormat="false" ht="11.25" hidden="false" customHeight="false" outlineLevel="0" collapsed="false">
      <c r="A1407" s="199" t="n">
        <v>36949</v>
      </c>
      <c r="B1407" s="192" t="n">
        <v>36949</v>
      </c>
      <c r="C1407" s="308" t="n">
        <f aca="false">IF(B1407&lt;&gt;"",MONTH(B1407),0)</f>
        <v>2</v>
      </c>
      <c r="D1407" s="205" t="n">
        <f aca="false">VLOOKUP($B1407,data!$A$6:$M$15000,3)</f>
        <v>533000</v>
      </c>
    </row>
    <row r="1408" customFormat="false" ht="11.25" hidden="false" customHeight="false" outlineLevel="0" collapsed="false">
      <c r="A1408" s="199" t="n">
        <v>36950</v>
      </c>
      <c r="B1408" s="192" t="n">
        <v>36950</v>
      </c>
      <c r="C1408" s="308" t="n">
        <f aca="false">IF(B1408&lt;&gt;"",MONTH(B1408),0)</f>
        <v>2</v>
      </c>
      <c r="D1408" s="205" t="n">
        <f aca="false">VLOOKUP($B1408,data!$A$6:$M$15000,3)</f>
        <v>536000</v>
      </c>
    </row>
    <row r="1409" customFormat="false" ht="11.25" hidden="false" customHeight="false" outlineLevel="0" collapsed="false">
      <c r="A1409" s="199" t="n">
        <v>36951</v>
      </c>
      <c r="B1409" s="192" t="n">
        <v>36951</v>
      </c>
      <c r="C1409" s="308" t="n">
        <f aca="false">IF(B1409&lt;&gt;"",MONTH(B1409),0)</f>
        <v>3</v>
      </c>
      <c r="D1409" s="205" t="n">
        <f aca="false">VLOOKUP($B1409,data!$A$6:$M$15000,3)</f>
        <v>533000</v>
      </c>
    </row>
    <row r="1410" customFormat="false" ht="11.25" hidden="false" customHeight="false" outlineLevel="0" collapsed="false">
      <c r="A1410" s="199" t="n">
        <v>36952</v>
      </c>
      <c r="B1410" s="192" t="n">
        <v>36952</v>
      </c>
      <c r="C1410" s="308" t="n">
        <f aca="false">IF(B1410&lt;&gt;"",MONTH(B1410),0)</f>
        <v>3</v>
      </c>
      <c r="D1410" s="205" t="n">
        <f aca="false">VLOOKUP($B1410,data!$A$6:$M$15000,3)</f>
        <v>539000</v>
      </c>
    </row>
    <row r="1411" customFormat="false" ht="11.25" hidden="false" customHeight="false" outlineLevel="0" collapsed="false">
      <c r="A1411" s="199" t="n">
        <v>36953</v>
      </c>
      <c r="B1411" s="192" t="n">
        <v>36953</v>
      </c>
      <c r="C1411" s="308" t="n">
        <f aca="false">IF(B1411&lt;&gt;"",MONTH(B1411),0)</f>
        <v>3</v>
      </c>
      <c r="D1411" s="205" t="n">
        <f aca="false">VLOOKUP($B1411,data!$A$6:$M$15000,3)</f>
        <v>534000</v>
      </c>
    </row>
    <row r="1412" customFormat="false" ht="11.25" hidden="false" customHeight="false" outlineLevel="0" collapsed="false">
      <c r="A1412" s="199" t="n">
        <v>36954</v>
      </c>
      <c r="B1412" s="192" t="n">
        <v>36954</v>
      </c>
      <c r="C1412" s="308" t="n">
        <f aca="false">IF(B1412&lt;&gt;"",MONTH(B1412),0)</f>
        <v>3</v>
      </c>
      <c r="D1412" s="205" t="n">
        <f aca="false">VLOOKUP($B1412,data!$A$6:$M$15000,3)</f>
        <v>544000</v>
      </c>
    </row>
    <row r="1413" customFormat="false" ht="11.25" hidden="false" customHeight="false" outlineLevel="0" collapsed="false">
      <c r="A1413" s="199" t="n">
        <v>36955</v>
      </c>
      <c r="B1413" s="192" t="n">
        <v>36955</v>
      </c>
      <c r="C1413" s="308" t="n">
        <f aca="false">IF(B1413&lt;&gt;"",MONTH(B1413),0)</f>
        <v>3</v>
      </c>
      <c r="D1413" s="205" t="n">
        <f aca="false">VLOOKUP($B1413,data!$A$6:$M$15000,3)</f>
        <v>540000</v>
      </c>
    </row>
    <row r="1414" customFormat="false" ht="11.25" hidden="false" customHeight="false" outlineLevel="0" collapsed="false">
      <c r="A1414" s="199" t="n">
        <v>36956</v>
      </c>
      <c r="B1414" s="192" t="n">
        <v>36956</v>
      </c>
      <c r="C1414" s="308" t="n">
        <f aca="false">IF(B1414&lt;&gt;"",MONTH(B1414),0)</f>
        <v>3</v>
      </c>
      <c r="D1414" s="205" t="n">
        <f aca="false">VLOOKUP($B1414,data!$A$6:$M$15000,3)</f>
        <v>536000</v>
      </c>
    </row>
    <row r="1415" customFormat="false" ht="11.25" hidden="false" customHeight="false" outlineLevel="0" collapsed="false">
      <c r="A1415" s="199" t="n">
        <v>36957</v>
      </c>
      <c r="B1415" s="192" t="n">
        <v>36957</v>
      </c>
      <c r="C1415" s="308" t="n">
        <f aca="false">IF(B1415&lt;&gt;"",MONTH(B1415),0)</f>
        <v>3</v>
      </c>
      <c r="D1415" s="205" t="n">
        <f aca="false">VLOOKUP($B1415,data!$A$6:$M$15000,3)</f>
        <v>538000</v>
      </c>
    </row>
    <row r="1416" customFormat="false" ht="11.25" hidden="false" customHeight="false" outlineLevel="0" collapsed="false">
      <c r="A1416" s="199" t="n">
        <v>36958</v>
      </c>
      <c r="B1416" s="192" t="n">
        <v>36958</v>
      </c>
      <c r="C1416" s="308" t="n">
        <f aca="false">IF(B1416&lt;&gt;"",MONTH(B1416),0)</f>
        <v>3</v>
      </c>
      <c r="D1416" s="205" t="n">
        <f aca="false">VLOOKUP($B1416,data!$A$6:$M$15000,3)</f>
        <v>533000</v>
      </c>
    </row>
    <row r="1417" customFormat="false" ht="11.25" hidden="false" customHeight="false" outlineLevel="0" collapsed="false">
      <c r="A1417" s="199" t="n">
        <v>36959</v>
      </c>
      <c r="B1417" s="192" t="n">
        <v>36959</v>
      </c>
      <c r="C1417" s="308" t="n">
        <f aca="false">IF(B1417&lt;&gt;"",MONTH(B1417),0)</f>
        <v>3</v>
      </c>
      <c r="D1417" s="205" t="n">
        <f aca="false">VLOOKUP($B1417,data!$A$6:$M$15000,3)</f>
        <v>529000</v>
      </c>
    </row>
    <row r="1418" customFormat="false" ht="11.25" hidden="false" customHeight="false" outlineLevel="0" collapsed="false">
      <c r="A1418" s="199" t="n">
        <v>36960</v>
      </c>
      <c r="B1418" s="192" t="n">
        <v>36960</v>
      </c>
      <c r="C1418" s="308" t="n">
        <f aca="false">IF(B1418&lt;&gt;"",MONTH(B1418),0)</f>
        <v>3</v>
      </c>
      <c r="D1418" s="205" t="n">
        <f aca="false">VLOOKUP($B1418,data!$A$6:$M$15000,3)</f>
        <v>539000</v>
      </c>
    </row>
    <row r="1419" customFormat="false" ht="11.25" hidden="false" customHeight="false" outlineLevel="0" collapsed="false">
      <c r="A1419" s="199" t="n">
        <v>36961</v>
      </c>
      <c r="B1419" s="192" t="n">
        <v>36961</v>
      </c>
      <c r="C1419" s="308" t="n">
        <f aca="false">IF(B1419&lt;&gt;"",MONTH(B1419),0)</f>
        <v>3</v>
      </c>
      <c r="D1419" s="205" t="n">
        <f aca="false">VLOOKUP($B1419,data!$A$6:$M$15000,3)</f>
        <v>535000</v>
      </c>
    </row>
    <row r="1420" customFormat="false" ht="11.25" hidden="false" customHeight="false" outlineLevel="0" collapsed="false">
      <c r="A1420" s="199" t="n">
        <v>36962</v>
      </c>
      <c r="B1420" s="192" t="n">
        <v>36962</v>
      </c>
      <c r="C1420" s="308" t="n">
        <f aca="false">IF(B1420&lt;&gt;"",MONTH(B1420),0)</f>
        <v>3</v>
      </c>
      <c r="D1420" s="205" t="n">
        <f aca="false">VLOOKUP($B1420,data!$A$6:$M$15000,3)</f>
        <v>535000</v>
      </c>
    </row>
    <row r="1421" customFormat="false" ht="11.25" hidden="false" customHeight="false" outlineLevel="0" collapsed="false">
      <c r="A1421" s="199" t="n">
        <v>36963</v>
      </c>
      <c r="B1421" s="192" t="n">
        <v>36963</v>
      </c>
      <c r="C1421" s="308" t="n">
        <f aca="false">IF(B1421&lt;&gt;"",MONTH(B1421),0)</f>
        <v>3</v>
      </c>
      <c r="D1421" s="205" t="n">
        <f aca="false">VLOOKUP($B1421,data!$A$6:$M$15000,3)</f>
        <v>539000</v>
      </c>
    </row>
    <row r="1422" customFormat="false" ht="11.25" hidden="false" customHeight="false" outlineLevel="0" collapsed="false">
      <c r="A1422" s="199" t="n">
        <v>36964</v>
      </c>
      <c r="B1422" s="192" t="n">
        <v>36964</v>
      </c>
      <c r="C1422" s="308" t="n">
        <f aca="false">IF(B1422&lt;&gt;"",MONTH(B1422),0)</f>
        <v>3</v>
      </c>
      <c r="D1422" s="205" t="n">
        <f aca="false">VLOOKUP($B1422,data!$A$6:$M$15000,3)</f>
        <v>539000</v>
      </c>
    </row>
    <row r="1423" customFormat="false" ht="11.25" hidden="false" customHeight="false" outlineLevel="0" collapsed="false">
      <c r="A1423" s="199" t="n">
        <v>36965</v>
      </c>
      <c r="B1423" s="192" t="n">
        <v>36965</v>
      </c>
      <c r="C1423" s="308" t="n">
        <f aca="false">IF(B1423&lt;&gt;"",MONTH(B1423),0)</f>
        <v>3</v>
      </c>
      <c r="D1423" s="205" t="n">
        <f aca="false">VLOOKUP($B1423,data!$A$6:$M$15000,3)</f>
        <v>540000</v>
      </c>
    </row>
    <row r="1424" customFormat="false" ht="11.25" hidden="false" customHeight="false" outlineLevel="0" collapsed="false">
      <c r="A1424" s="199" t="n">
        <v>36966</v>
      </c>
      <c r="B1424" s="192" t="n">
        <v>36966</v>
      </c>
      <c r="C1424" s="308" t="n">
        <f aca="false">IF(B1424&lt;&gt;"",MONTH(B1424),0)</f>
        <v>3</v>
      </c>
      <c r="D1424" s="205" t="n">
        <f aca="false">VLOOKUP($B1424,data!$A$6:$M$15000,3)</f>
        <v>539000</v>
      </c>
    </row>
    <row r="1425" customFormat="false" ht="11.25" hidden="false" customHeight="false" outlineLevel="0" collapsed="false">
      <c r="A1425" s="199" t="n">
        <v>36967</v>
      </c>
      <c r="B1425" s="192" t="n">
        <v>36967</v>
      </c>
      <c r="C1425" s="308" t="n">
        <f aca="false">IF(B1425&lt;&gt;"",MONTH(B1425),0)</f>
        <v>3</v>
      </c>
      <c r="D1425" s="205" t="n">
        <f aca="false">VLOOKUP($B1425,data!$A$6:$M$15000,3)</f>
        <v>538000</v>
      </c>
    </row>
    <row r="1426" customFormat="false" ht="11.25" hidden="false" customHeight="false" outlineLevel="0" collapsed="false">
      <c r="A1426" s="199" t="n">
        <v>36968</v>
      </c>
      <c r="B1426" s="192" t="n">
        <v>36968</v>
      </c>
      <c r="C1426" s="308" t="n">
        <f aca="false">IF(B1426&lt;&gt;"",MONTH(B1426),0)</f>
        <v>3</v>
      </c>
      <c r="D1426" s="205" t="n">
        <f aca="false">VLOOKUP($B1426,data!$A$6:$M$15000,3)</f>
        <v>536000</v>
      </c>
    </row>
    <row r="1427" customFormat="false" ht="11.25" hidden="false" customHeight="false" outlineLevel="0" collapsed="false">
      <c r="A1427" s="199" t="n">
        <v>36969</v>
      </c>
      <c r="B1427" s="192" t="n">
        <v>36969</v>
      </c>
      <c r="C1427" s="308" t="n">
        <f aca="false">IF(B1427&lt;&gt;"",MONTH(B1427),0)</f>
        <v>3</v>
      </c>
      <c r="D1427" s="205" t="n">
        <f aca="false">VLOOKUP($B1427,data!$A$6:$M$15000,3)</f>
        <v>542000</v>
      </c>
    </row>
    <row r="1428" customFormat="false" ht="11.25" hidden="false" customHeight="false" outlineLevel="0" collapsed="false">
      <c r="A1428" s="199" t="n">
        <v>36970</v>
      </c>
      <c r="B1428" s="192" t="n">
        <v>36970</v>
      </c>
      <c r="C1428" s="308" t="n">
        <f aca="false">IF(B1428&lt;&gt;"",MONTH(B1428),0)</f>
        <v>3</v>
      </c>
      <c r="D1428" s="205" t="n">
        <f aca="false">VLOOKUP($B1428,data!$A$6:$M$15000,3)</f>
        <v>544000</v>
      </c>
    </row>
    <row r="1429" customFormat="false" ht="11.25" hidden="false" customHeight="false" outlineLevel="0" collapsed="false">
      <c r="A1429" s="199" t="n">
        <v>36971</v>
      </c>
      <c r="B1429" s="192" t="n">
        <v>36971</v>
      </c>
      <c r="C1429" s="308" t="n">
        <f aca="false">IF(B1429&lt;&gt;"",MONTH(B1429),0)</f>
        <v>3</v>
      </c>
      <c r="D1429" s="205" t="n">
        <f aca="false">VLOOKUP($B1429,data!$A$6:$M$15000,3)</f>
        <v>541000</v>
      </c>
    </row>
    <row r="1430" customFormat="false" ht="11.25" hidden="false" customHeight="false" outlineLevel="0" collapsed="false">
      <c r="A1430" s="199" t="n">
        <v>36972</v>
      </c>
      <c r="B1430" s="192" t="n">
        <v>36972</v>
      </c>
      <c r="C1430" s="308" t="n">
        <f aca="false">IF(B1430&lt;&gt;"",MONTH(B1430),0)</f>
        <v>3</v>
      </c>
      <c r="D1430" s="205" t="n">
        <f aca="false">VLOOKUP($B1430,data!$A$6:$M$15000,3)</f>
        <v>543000</v>
      </c>
    </row>
    <row r="1431" customFormat="false" ht="11.25" hidden="false" customHeight="false" outlineLevel="0" collapsed="false">
      <c r="A1431" s="199" t="n">
        <v>36973</v>
      </c>
      <c r="B1431" s="192" t="n">
        <v>36973</v>
      </c>
      <c r="C1431" s="308" t="n">
        <f aca="false">IF(B1431&lt;&gt;"",MONTH(B1431),0)</f>
        <v>3</v>
      </c>
      <c r="D1431" s="205" t="n">
        <f aca="false">VLOOKUP($B1431,data!$A$6:$M$15000,3)</f>
        <v>539000</v>
      </c>
    </row>
    <row r="1432" customFormat="false" ht="11.25" hidden="false" customHeight="false" outlineLevel="0" collapsed="false">
      <c r="A1432" s="199" t="n">
        <v>36974</v>
      </c>
      <c r="B1432" s="192" t="n">
        <v>36974</v>
      </c>
      <c r="C1432" s="308" t="n">
        <f aca="false">IF(B1432&lt;&gt;"",MONTH(B1432),0)</f>
        <v>3</v>
      </c>
      <c r="D1432" s="205" t="n">
        <f aca="false">VLOOKUP($B1432,data!$A$6:$M$15000,3)</f>
        <v>543000</v>
      </c>
    </row>
    <row r="1433" customFormat="false" ht="11.25" hidden="false" customHeight="false" outlineLevel="0" collapsed="false">
      <c r="A1433" s="199" t="n">
        <v>36975</v>
      </c>
      <c r="B1433" s="192" t="n">
        <v>36975</v>
      </c>
      <c r="C1433" s="308" t="n">
        <f aca="false">IF(B1433&lt;&gt;"",MONTH(B1433),0)</f>
        <v>3</v>
      </c>
      <c r="D1433" s="205" t="n">
        <f aca="false">VLOOKUP($B1433,data!$A$6:$M$15000,3)</f>
        <v>541000</v>
      </c>
    </row>
    <row r="1434" customFormat="false" ht="11.25" hidden="false" customHeight="false" outlineLevel="0" collapsed="false">
      <c r="A1434" s="199" t="n">
        <v>36976</v>
      </c>
      <c r="B1434" s="192" t="n">
        <v>36976</v>
      </c>
      <c r="C1434" s="308" t="n">
        <f aca="false">IF(B1434&lt;&gt;"",MONTH(B1434),0)</f>
        <v>3</v>
      </c>
      <c r="D1434" s="205" t="n">
        <f aca="false">VLOOKUP($B1434,data!$A$6:$M$15000,3)</f>
        <v>537000</v>
      </c>
    </row>
    <row r="1435" customFormat="false" ht="11.25" hidden="false" customHeight="false" outlineLevel="0" collapsed="false">
      <c r="A1435" s="199" t="n">
        <v>36977</v>
      </c>
      <c r="B1435" s="192" t="n">
        <v>36977</v>
      </c>
      <c r="C1435" s="308" t="n">
        <f aca="false">IF(B1435&lt;&gt;"",MONTH(B1435),0)</f>
        <v>3</v>
      </c>
      <c r="D1435" s="205" t="n">
        <f aca="false">VLOOKUP($B1435,data!$A$6:$M$15000,3)</f>
        <v>535000</v>
      </c>
    </row>
    <row r="1436" customFormat="false" ht="11.25" hidden="false" customHeight="false" outlineLevel="0" collapsed="false">
      <c r="A1436" s="199" t="n">
        <v>36978</v>
      </c>
      <c r="B1436" s="192" t="n">
        <v>36978</v>
      </c>
      <c r="C1436" s="308" t="n">
        <f aca="false">IF(B1436&lt;&gt;"",MONTH(B1436),0)</f>
        <v>3</v>
      </c>
      <c r="D1436" s="205" t="n">
        <f aca="false">VLOOKUP($B1436,data!$A$6:$M$15000,3)</f>
        <v>516000</v>
      </c>
    </row>
    <row r="1437" customFormat="false" ht="11.25" hidden="false" customHeight="false" outlineLevel="0" collapsed="false">
      <c r="A1437" s="199" t="n">
        <v>36979</v>
      </c>
      <c r="B1437" s="192" t="n">
        <v>36979</v>
      </c>
      <c r="C1437" s="308" t="n">
        <f aca="false">IF(B1437&lt;&gt;"",MONTH(B1437),0)</f>
        <v>3</v>
      </c>
      <c r="D1437" s="205" t="n">
        <f aca="false">VLOOKUP($B1437,data!$A$6:$M$15000,3)</f>
        <v>542000</v>
      </c>
    </row>
    <row r="1438" customFormat="false" ht="11.25" hidden="false" customHeight="false" outlineLevel="0" collapsed="false">
      <c r="A1438" s="199" t="n">
        <v>36980</v>
      </c>
      <c r="B1438" s="192" t="n">
        <v>36980</v>
      </c>
      <c r="C1438" s="308" t="n">
        <f aca="false">IF(B1438&lt;&gt;"",MONTH(B1438),0)</f>
        <v>3</v>
      </c>
      <c r="D1438" s="205" t="n">
        <f aca="false">VLOOKUP($B1438,data!$A$6:$M$15000,3)</f>
        <v>530000</v>
      </c>
    </row>
    <row r="1439" customFormat="false" ht="11.25" hidden="false" customHeight="false" outlineLevel="0" collapsed="false">
      <c r="A1439" s="199" t="n">
        <v>36981</v>
      </c>
      <c r="B1439" s="192" t="n">
        <v>36981</v>
      </c>
      <c r="C1439" s="308" t="n">
        <f aca="false">IF(B1439&lt;&gt;"",MONTH(B1439),0)</f>
        <v>3</v>
      </c>
      <c r="D1439" s="205" t="n">
        <f aca="false">VLOOKUP($B1439,data!$A$6:$M$15000,3)</f>
        <v>517000</v>
      </c>
    </row>
    <row r="1440" customFormat="false" ht="11.25" hidden="false" customHeight="false" outlineLevel="0" collapsed="false">
      <c r="A1440" s="199" t="n">
        <v>36982</v>
      </c>
      <c r="B1440" s="192" t="n">
        <v>36982</v>
      </c>
      <c r="C1440" s="308" t="n">
        <f aca="false">IF(B1440&lt;&gt;"",MONTH(B1440),0)</f>
        <v>4</v>
      </c>
      <c r="D1440" s="205" t="n">
        <f aca="false">VLOOKUP($B1440,data!$A$6:$M$15000,3)</f>
        <v>534000</v>
      </c>
    </row>
    <row r="1441" customFormat="false" ht="11.25" hidden="false" customHeight="false" outlineLevel="0" collapsed="false">
      <c r="A1441" s="199" t="n">
        <v>36983</v>
      </c>
      <c r="B1441" s="192" t="n">
        <v>36983</v>
      </c>
      <c r="C1441" s="308" t="n">
        <f aca="false">IF(B1441&lt;&gt;"",MONTH(B1441),0)</f>
        <v>4</v>
      </c>
      <c r="D1441" s="205" t="n">
        <f aca="false">VLOOKUP($B1441,data!$A$6:$M$15000,3)</f>
        <v>454000</v>
      </c>
    </row>
    <row r="1442" customFormat="false" ht="11.25" hidden="false" customHeight="false" outlineLevel="0" collapsed="false">
      <c r="A1442" s="199" t="n">
        <v>36984</v>
      </c>
      <c r="B1442" s="192" t="n">
        <v>36984</v>
      </c>
      <c r="C1442" s="308" t="n">
        <f aca="false">IF(B1442&lt;&gt;"",MONTH(B1442),0)</f>
        <v>4</v>
      </c>
      <c r="D1442" s="205" t="n">
        <f aca="false">VLOOKUP($B1442,data!$A$6:$M$15000,3)</f>
        <v>505000</v>
      </c>
    </row>
    <row r="1443" customFormat="false" ht="11.25" hidden="false" customHeight="false" outlineLevel="0" collapsed="false">
      <c r="A1443" s="199" t="n">
        <v>36985</v>
      </c>
      <c r="B1443" s="192" t="n">
        <v>36985</v>
      </c>
      <c r="C1443" s="308" t="n">
        <f aca="false">IF(B1443&lt;&gt;"",MONTH(B1443),0)</f>
        <v>4</v>
      </c>
      <c r="D1443" s="205" t="n">
        <f aca="false">VLOOKUP($B1443,data!$A$6:$M$15000,3)</f>
        <v>508000</v>
      </c>
    </row>
    <row r="1444" customFormat="false" ht="11.25" hidden="false" customHeight="false" outlineLevel="0" collapsed="false">
      <c r="A1444" s="199" t="n">
        <v>36986</v>
      </c>
      <c r="B1444" s="192" t="n">
        <v>36986</v>
      </c>
      <c r="C1444" s="308" t="n">
        <f aca="false">IF(B1444&lt;&gt;"",MONTH(B1444),0)</f>
        <v>4</v>
      </c>
      <c r="D1444" s="205" t="n">
        <f aca="false">VLOOKUP($B1444,data!$A$6:$M$15000,3)</f>
        <v>491000</v>
      </c>
    </row>
    <row r="1445" customFormat="false" ht="11.25" hidden="false" customHeight="false" outlineLevel="0" collapsed="false">
      <c r="A1445" s="199" t="n">
        <v>36987</v>
      </c>
      <c r="B1445" s="192" t="n">
        <v>36987</v>
      </c>
      <c r="C1445" s="308" t="n">
        <f aca="false">IF(B1445&lt;&gt;"",MONTH(B1445),0)</f>
        <v>4</v>
      </c>
      <c r="D1445" s="205" t="str">
        <f aca="false">VLOOKUP($B1445,data!$A$6:$M$15000,3)</f>
        <v>N/A</v>
      </c>
    </row>
    <row r="1446" customFormat="false" ht="11.25" hidden="false" customHeight="false" outlineLevel="0" collapsed="false">
      <c r="A1446" s="199" t="n">
        <v>36988</v>
      </c>
      <c r="B1446" s="192" t="n">
        <v>36988</v>
      </c>
      <c r="C1446" s="308" t="n">
        <f aca="false">IF(B1446&lt;&gt;"",MONTH(B1446),0)</f>
        <v>4</v>
      </c>
      <c r="D1446" s="205" t="str">
        <f aca="false">VLOOKUP($B1446,data!$A$6:$M$15000,3)</f>
        <v>N/A</v>
      </c>
    </row>
    <row r="1447" customFormat="false" ht="11.25" hidden="false" customHeight="false" outlineLevel="0" collapsed="false">
      <c r="A1447" s="199" t="n">
        <v>36989</v>
      </c>
      <c r="B1447" s="192" t="n">
        <v>36989</v>
      </c>
      <c r="C1447" s="308" t="n">
        <f aca="false">IF(B1447&lt;&gt;"",MONTH(B1447),0)</f>
        <v>4</v>
      </c>
      <c r="D1447" s="205" t="str">
        <f aca="false">VLOOKUP($B1447,data!$A$6:$M$15000,3)</f>
        <v>N/A</v>
      </c>
    </row>
    <row r="1448" customFormat="false" ht="11.25" hidden="false" customHeight="false" outlineLevel="0" collapsed="false">
      <c r="A1448" s="199" t="n">
        <v>36990</v>
      </c>
      <c r="B1448" s="192" t="n">
        <v>36990</v>
      </c>
      <c r="C1448" s="308" t="n">
        <f aca="false">IF(B1448&lt;&gt;"",MONTH(B1448),0)</f>
        <v>4</v>
      </c>
      <c r="D1448" s="205" t="str">
        <f aca="false">VLOOKUP($B1448,data!$A$6:$M$15000,3)</f>
        <v>N/A</v>
      </c>
    </row>
    <row r="1449" customFormat="false" ht="11.25" hidden="false" customHeight="false" outlineLevel="0" collapsed="false">
      <c r="A1449" s="199" t="n">
        <v>36991</v>
      </c>
      <c r="B1449" s="192" t="n">
        <v>36991</v>
      </c>
      <c r="C1449" s="308" t="n">
        <f aca="false">IF(B1449&lt;&gt;"",MONTH(B1449),0)</f>
        <v>4</v>
      </c>
      <c r="D1449" s="205" t="str">
        <f aca="false">VLOOKUP($B1449,data!$A$6:$M$15000,3)</f>
        <v>N/A</v>
      </c>
    </row>
    <row r="1450" customFormat="false" ht="11.25" hidden="false" customHeight="false" outlineLevel="0" collapsed="false">
      <c r="A1450" s="199" t="n">
        <v>36992</v>
      </c>
      <c r="B1450" s="192" t="n">
        <v>36992</v>
      </c>
      <c r="C1450" s="308" t="n">
        <f aca="false">IF(B1450&lt;&gt;"",MONTH(B1450),0)</f>
        <v>4</v>
      </c>
      <c r="D1450" s="205" t="str">
        <f aca="false">VLOOKUP($B1450,data!$A$6:$M$15000,3)</f>
        <v>N/A</v>
      </c>
    </row>
    <row r="1451" customFormat="false" ht="11.25" hidden="false" customHeight="false" outlineLevel="0" collapsed="false">
      <c r="A1451" s="199" t="n">
        <v>36993</v>
      </c>
      <c r="B1451" s="192" t="n">
        <v>36993</v>
      </c>
      <c r="C1451" s="308" t="n">
        <f aca="false">IF(B1451&lt;&gt;"",MONTH(B1451),0)</f>
        <v>4</v>
      </c>
      <c r="D1451" s="205" t="str">
        <f aca="false">VLOOKUP($B1451,data!$A$6:$M$15000,3)</f>
        <v>N/A</v>
      </c>
    </row>
    <row r="1452" customFormat="false" ht="11.25" hidden="false" customHeight="false" outlineLevel="0" collapsed="false">
      <c r="A1452" s="199" t="n">
        <v>36994</v>
      </c>
      <c r="B1452" s="192" t="n">
        <v>36994</v>
      </c>
      <c r="C1452" s="308" t="n">
        <f aca="false">IF(B1452&lt;&gt;"",MONTH(B1452),0)</f>
        <v>4</v>
      </c>
      <c r="D1452" s="205" t="str">
        <f aca="false">VLOOKUP($B1452,data!$A$6:$M$15000,3)</f>
        <v>N/A</v>
      </c>
    </row>
    <row r="1453" customFormat="false" ht="11.25" hidden="false" customHeight="false" outlineLevel="0" collapsed="false">
      <c r="A1453" s="199" t="n">
        <v>36995</v>
      </c>
      <c r="B1453" s="192" t="n">
        <v>36995</v>
      </c>
      <c r="C1453" s="308" t="n">
        <f aca="false">IF(B1453&lt;&gt;"",MONTH(B1453),0)</f>
        <v>4</v>
      </c>
      <c r="D1453" s="205" t="str">
        <f aca="false">VLOOKUP($B1453,data!$A$6:$M$15000,3)</f>
        <v>N/A</v>
      </c>
    </row>
    <row r="1454" customFormat="false" ht="11.25" hidden="false" customHeight="false" outlineLevel="0" collapsed="false">
      <c r="A1454" s="199" t="n">
        <v>36996</v>
      </c>
      <c r="B1454" s="192" t="n">
        <v>36996</v>
      </c>
      <c r="C1454" s="308" t="n">
        <f aca="false">IF(B1454&lt;&gt;"",MONTH(B1454),0)</f>
        <v>4</v>
      </c>
      <c r="D1454" s="205" t="str">
        <f aca="false">VLOOKUP($B1454,data!$A$6:$M$15000,3)</f>
        <v>N/A</v>
      </c>
    </row>
    <row r="1455" customFormat="false" ht="11.25" hidden="false" customHeight="false" outlineLevel="0" collapsed="false">
      <c r="A1455" s="199" t="n">
        <v>36997</v>
      </c>
      <c r="B1455" s="192" t="n">
        <v>36997</v>
      </c>
      <c r="C1455" s="308" t="n">
        <f aca="false">IF(B1455&lt;&gt;"",MONTH(B1455),0)</f>
        <v>4</v>
      </c>
      <c r="D1455" s="205" t="str">
        <f aca="false">VLOOKUP($B1455,data!$A$6:$M$15000,3)</f>
        <v>N/A</v>
      </c>
    </row>
    <row r="1456" customFormat="false" ht="11.25" hidden="false" customHeight="false" outlineLevel="0" collapsed="false">
      <c r="A1456" s="199" t="n">
        <v>36998</v>
      </c>
      <c r="B1456" s="192" t="n">
        <v>36998</v>
      </c>
      <c r="C1456" s="308" t="n">
        <f aca="false">IF(B1456&lt;&gt;"",MONTH(B1456),0)</f>
        <v>4</v>
      </c>
      <c r="D1456" s="205" t="str">
        <f aca="false">VLOOKUP($B1456,data!$A$6:$M$15000,3)</f>
        <v>N/A</v>
      </c>
    </row>
    <row r="1457" customFormat="false" ht="11.25" hidden="false" customHeight="false" outlineLevel="0" collapsed="false">
      <c r="A1457" s="199" t="n">
        <v>36999</v>
      </c>
      <c r="B1457" s="192" t="n">
        <v>36999</v>
      </c>
      <c r="C1457" s="308" t="n">
        <f aca="false">IF(B1457&lt;&gt;"",MONTH(B1457),0)</f>
        <v>4</v>
      </c>
      <c r="D1457" s="205" t="str">
        <f aca="false">VLOOKUP($B1457,data!$A$6:$M$15000,3)</f>
        <v>N/A</v>
      </c>
    </row>
    <row r="1458" customFormat="false" ht="11.25" hidden="false" customHeight="false" outlineLevel="0" collapsed="false">
      <c r="A1458" s="199" t="n">
        <v>37000</v>
      </c>
      <c r="B1458" s="192" t="n">
        <v>37000</v>
      </c>
      <c r="C1458" s="308" t="n">
        <f aca="false">IF(B1458&lt;&gt;"",MONTH(B1458),0)</f>
        <v>4</v>
      </c>
      <c r="D1458" s="205" t="str">
        <f aca="false">VLOOKUP($B1458,data!$A$6:$M$15000,3)</f>
        <v>N/A</v>
      </c>
    </row>
    <row r="1459" customFormat="false" ht="11.25" hidden="false" customHeight="false" outlineLevel="0" collapsed="false">
      <c r="A1459" s="199" t="n">
        <v>37001</v>
      </c>
      <c r="B1459" s="192" t="n">
        <v>37001</v>
      </c>
      <c r="C1459" s="308" t="n">
        <f aca="false">IF(B1459&lt;&gt;"",MONTH(B1459),0)</f>
        <v>4</v>
      </c>
      <c r="D1459" s="205" t="str">
        <f aca="false">VLOOKUP($B1459,data!$A$6:$M$15000,3)</f>
        <v>N/A</v>
      </c>
    </row>
    <row r="1460" customFormat="false" ht="11.25" hidden="false" customHeight="false" outlineLevel="0" collapsed="false">
      <c r="A1460" s="199" t="n">
        <v>37002</v>
      </c>
      <c r="B1460" s="192" t="n">
        <v>37002</v>
      </c>
      <c r="C1460" s="308" t="n">
        <f aca="false">IF(B1460&lt;&gt;"",MONTH(B1460),0)</f>
        <v>4</v>
      </c>
      <c r="D1460" s="205" t="str">
        <f aca="false">VLOOKUP($B1460,data!$A$6:$M$15000,3)</f>
        <v>N/A</v>
      </c>
    </row>
    <row r="1461" customFormat="false" ht="11.25" hidden="false" customHeight="false" outlineLevel="0" collapsed="false">
      <c r="A1461" s="199" t="n">
        <v>37003</v>
      </c>
      <c r="B1461" s="192" t="n">
        <v>37003</v>
      </c>
      <c r="C1461" s="308" t="n">
        <f aca="false">IF(B1461&lt;&gt;"",MONTH(B1461),0)</f>
        <v>4</v>
      </c>
      <c r="D1461" s="205" t="str">
        <f aca="false">VLOOKUP($B1461,data!$A$6:$M$15000,3)</f>
        <v>N/A</v>
      </c>
    </row>
    <row r="1462" customFormat="false" ht="11.25" hidden="false" customHeight="false" outlineLevel="0" collapsed="false">
      <c r="A1462" s="199" t="n">
        <v>37004</v>
      </c>
      <c r="B1462" s="192" t="n">
        <v>37004</v>
      </c>
      <c r="C1462" s="308" t="n">
        <f aca="false">IF(B1462&lt;&gt;"",MONTH(B1462),0)</f>
        <v>4</v>
      </c>
      <c r="D1462" s="205" t="str">
        <f aca="false">VLOOKUP($B1462,data!$A$6:$M$15000,3)</f>
        <v>N/A</v>
      </c>
    </row>
    <row r="1463" customFormat="false" ht="11.25" hidden="false" customHeight="false" outlineLevel="0" collapsed="false">
      <c r="A1463" s="199" t="n">
        <v>37005</v>
      </c>
      <c r="B1463" s="192" t="n">
        <v>37005</v>
      </c>
      <c r="C1463" s="308" t="n">
        <f aca="false">IF(B1463&lt;&gt;"",MONTH(B1463),0)</f>
        <v>4</v>
      </c>
      <c r="D1463" s="205" t="str">
        <f aca="false">VLOOKUP($B1463,data!$A$6:$M$15000,3)</f>
        <v>N/A</v>
      </c>
    </row>
    <row r="1464" customFormat="false" ht="11.25" hidden="false" customHeight="false" outlineLevel="0" collapsed="false">
      <c r="A1464" s="199" t="n">
        <v>37006</v>
      </c>
      <c r="B1464" s="192" t="n">
        <v>37006</v>
      </c>
      <c r="C1464" s="308" t="n">
        <f aca="false">IF(B1464&lt;&gt;"",MONTH(B1464),0)</f>
        <v>4</v>
      </c>
      <c r="D1464" s="205" t="str">
        <f aca="false">VLOOKUP($B1464,data!$A$6:$M$15000,3)</f>
        <v>N/A</v>
      </c>
    </row>
    <row r="1465" customFormat="false" ht="11.25" hidden="false" customHeight="false" outlineLevel="0" collapsed="false">
      <c r="A1465" s="199" t="n">
        <v>37007</v>
      </c>
      <c r="B1465" s="192" t="n">
        <v>37007</v>
      </c>
      <c r="C1465" s="308" t="n">
        <f aca="false">IF(B1465&lt;&gt;"",MONTH(B1465),0)</f>
        <v>4</v>
      </c>
      <c r="D1465" s="205" t="str">
        <f aca="false">VLOOKUP($B1465,data!$A$6:$M$15000,3)</f>
        <v>N/A</v>
      </c>
    </row>
    <row r="1466" customFormat="false" ht="11.25" hidden="false" customHeight="false" outlineLevel="0" collapsed="false">
      <c r="A1466" s="199" t="n">
        <v>37008</v>
      </c>
      <c r="B1466" s="192" t="n">
        <v>37008</v>
      </c>
      <c r="C1466" s="308" t="n">
        <f aca="false">IF(B1466&lt;&gt;"",MONTH(B1466),0)</f>
        <v>4</v>
      </c>
      <c r="D1466" s="205" t="str">
        <f aca="false">VLOOKUP($B1466,data!$A$6:$M$15000,3)</f>
        <v>N/A</v>
      </c>
    </row>
    <row r="1467" customFormat="false" ht="11.25" hidden="false" customHeight="false" outlineLevel="0" collapsed="false">
      <c r="A1467" s="199" t="n">
        <v>37009</v>
      </c>
      <c r="B1467" s="192" t="n">
        <v>37009</v>
      </c>
      <c r="C1467" s="308" t="n">
        <f aca="false">IF(B1467&lt;&gt;"",MONTH(B1467),0)</f>
        <v>4</v>
      </c>
      <c r="D1467" s="205" t="str">
        <f aca="false">VLOOKUP($B1467,data!$A$6:$M$15000,3)</f>
        <v>N/A</v>
      </c>
    </row>
    <row r="1468" customFormat="false" ht="11.25" hidden="false" customHeight="false" outlineLevel="0" collapsed="false">
      <c r="A1468" s="199" t="n">
        <v>37010</v>
      </c>
      <c r="B1468" s="192" t="n">
        <v>37010</v>
      </c>
      <c r="C1468" s="308" t="n">
        <f aca="false">IF(B1468&lt;&gt;"",MONTH(B1468),0)</f>
        <v>4</v>
      </c>
      <c r="D1468" s="205" t="str">
        <f aca="false">VLOOKUP($B1468,data!$A$6:$M$15000,3)</f>
        <v>N/A</v>
      </c>
    </row>
    <row r="1469" customFormat="false" ht="11.25" hidden="false" customHeight="false" outlineLevel="0" collapsed="false">
      <c r="A1469" s="199" t="n">
        <v>37011</v>
      </c>
      <c r="B1469" s="192" t="n">
        <v>37011</v>
      </c>
      <c r="C1469" s="308" t="n">
        <f aca="false">IF(B1469&lt;&gt;"",MONTH(B1469),0)</f>
        <v>4</v>
      </c>
      <c r="D1469" s="205" t="str">
        <f aca="false">VLOOKUP($B1469,data!$A$6:$M$15000,3)</f>
        <v>N/A</v>
      </c>
    </row>
    <row r="1470" customFormat="false" ht="11.25" hidden="false" customHeight="false" outlineLevel="0" collapsed="false">
      <c r="A1470" s="199" t="n">
        <v>37012</v>
      </c>
      <c r="B1470" s="192" t="n">
        <v>37012</v>
      </c>
      <c r="C1470" s="308" t="n">
        <f aca="false">IF(B1470&lt;&gt;"",MONTH(B1470),0)</f>
        <v>5</v>
      </c>
      <c r="D1470" s="205" t="str">
        <f aca="false">VLOOKUP($B1470,data!$A$6:$M$15000,3)</f>
        <v>N/A</v>
      </c>
    </row>
    <row r="1471" customFormat="false" ht="11.25" hidden="false" customHeight="false" outlineLevel="0" collapsed="false">
      <c r="A1471" s="199" t="n">
        <v>37013</v>
      </c>
      <c r="B1471" s="192" t="n">
        <v>37013</v>
      </c>
      <c r="C1471" s="308" t="n">
        <f aca="false">IF(B1471&lt;&gt;"",MONTH(B1471),0)</f>
        <v>5</v>
      </c>
      <c r="D1471" s="205" t="str">
        <f aca="false">VLOOKUP($B1471,data!$A$6:$M$15000,3)</f>
        <v>N/A</v>
      </c>
    </row>
    <row r="1472" customFormat="false" ht="11.25" hidden="false" customHeight="false" outlineLevel="0" collapsed="false">
      <c r="A1472" s="199" t="n">
        <v>37014</v>
      </c>
      <c r="B1472" s="192" t="n">
        <v>37014</v>
      </c>
      <c r="C1472" s="308" t="n">
        <f aca="false">IF(B1472&lt;&gt;"",MONTH(B1472),0)</f>
        <v>5</v>
      </c>
      <c r="D1472" s="205" t="str">
        <f aca="false">VLOOKUP($B1472,data!$A$6:$M$15000,3)</f>
        <v>N/A</v>
      </c>
    </row>
    <row r="1473" customFormat="false" ht="11.25" hidden="false" customHeight="false" outlineLevel="0" collapsed="false">
      <c r="A1473" s="199" t="n">
        <v>37015</v>
      </c>
      <c r="B1473" s="192" t="n">
        <v>37015</v>
      </c>
      <c r="C1473" s="308" t="n">
        <f aca="false">IF(B1473&lt;&gt;"",MONTH(B1473),0)</f>
        <v>5</v>
      </c>
      <c r="D1473" s="205" t="str">
        <f aca="false">VLOOKUP($B1473,data!$A$6:$M$15000,3)</f>
        <v>N/A</v>
      </c>
    </row>
    <row r="1474" customFormat="false" ht="11.25" hidden="false" customHeight="false" outlineLevel="0" collapsed="false">
      <c r="A1474" s="199" t="n">
        <v>37016</v>
      </c>
      <c r="B1474" s="192" t="n">
        <v>37016</v>
      </c>
      <c r="C1474" s="308" t="n">
        <f aca="false">IF(B1474&lt;&gt;"",MONTH(B1474),0)</f>
        <v>5</v>
      </c>
      <c r="D1474" s="205" t="str">
        <f aca="false">VLOOKUP($B1474,data!$A$6:$M$15000,3)</f>
        <v>N/A</v>
      </c>
    </row>
    <row r="1475" customFormat="false" ht="11.25" hidden="false" customHeight="false" outlineLevel="0" collapsed="false">
      <c r="A1475" s="199" t="n">
        <v>37017</v>
      </c>
      <c r="B1475" s="192" t="n">
        <v>37017</v>
      </c>
      <c r="C1475" s="308" t="n">
        <f aca="false">IF(B1475&lt;&gt;"",MONTH(B1475),0)</f>
        <v>5</v>
      </c>
      <c r="D1475" s="205" t="str">
        <f aca="false">VLOOKUP($B1475,data!$A$6:$M$15000,3)</f>
        <v>N/A</v>
      </c>
    </row>
    <row r="1476" customFormat="false" ht="11.25" hidden="false" customHeight="false" outlineLevel="0" collapsed="false">
      <c r="A1476" s="199" t="n">
        <v>37018</v>
      </c>
      <c r="B1476" s="192" t="n">
        <v>37018</v>
      </c>
      <c r="C1476" s="308" t="n">
        <f aca="false">IF(B1476&lt;&gt;"",MONTH(B1476),0)</f>
        <v>5</v>
      </c>
      <c r="D1476" s="205" t="str">
        <f aca="false">VLOOKUP($B1476,data!$A$6:$M$15000,3)</f>
        <v>N/A</v>
      </c>
    </row>
    <row r="1477" customFormat="false" ht="11.25" hidden="false" customHeight="false" outlineLevel="0" collapsed="false">
      <c r="A1477" s="199" t="n">
        <v>37019</v>
      </c>
      <c r="B1477" s="192" t="n">
        <v>37019</v>
      </c>
      <c r="C1477" s="308" t="n">
        <f aca="false">IF(B1477&lt;&gt;"",MONTH(B1477),0)</f>
        <v>5</v>
      </c>
      <c r="D1477" s="205" t="str">
        <f aca="false">VLOOKUP($B1477,data!$A$6:$M$15000,3)</f>
        <v>N/A</v>
      </c>
    </row>
    <row r="1478" customFormat="false" ht="11.25" hidden="false" customHeight="false" outlineLevel="0" collapsed="false">
      <c r="A1478" s="199" t="n">
        <v>37020</v>
      </c>
      <c r="B1478" s="192" t="n">
        <v>37020</v>
      </c>
      <c r="C1478" s="308" t="n">
        <f aca="false">IF(B1478&lt;&gt;"",MONTH(B1478),0)</f>
        <v>5</v>
      </c>
      <c r="D1478" s="205" t="str">
        <f aca="false">VLOOKUP($B1478,data!$A$6:$M$15000,3)</f>
        <v>N/A</v>
      </c>
    </row>
    <row r="1479" customFormat="false" ht="11.25" hidden="false" customHeight="false" outlineLevel="0" collapsed="false">
      <c r="A1479" s="199" t="n">
        <v>37021</v>
      </c>
      <c r="B1479" s="192" t="n">
        <v>37021</v>
      </c>
      <c r="C1479" s="308" t="n">
        <f aca="false">IF(B1479&lt;&gt;"",MONTH(B1479),0)</f>
        <v>5</v>
      </c>
      <c r="D1479" s="205" t="str">
        <f aca="false">VLOOKUP($B1479,data!$A$6:$M$15000,3)</f>
        <v>N/A</v>
      </c>
    </row>
    <row r="1480" customFormat="false" ht="11.25" hidden="false" customHeight="false" outlineLevel="0" collapsed="false">
      <c r="A1480" s="199" t="n">
        <v>37022</v>
      </c>
      <c r="B1480" s="192" t="n">
        <v>37022</v>
      </c>
      <c r="C1480" s="308" t="n">
        <f aca="false">IF(B1480&lt;&gt;"",MONTH(B1480),0)</f>
        <v>5</v>
      </c>
      <c r="D1480" s="205" t="str">
        <f aca="false">VLOOKUP($B1480,data!$A$6:$M$15000,3)</f>
        <v>N/A</v>
      </c>
    </row>
    <row r="1481" customFormat="false" ht="11.25" hidden="false" customHeight="false" outlineLevel="0" collapsed="false">
      <c r="A1481" s="199" t="n">
        <v>37023</v>
      </c>
      <c r="B1481" s="192" t="n">
        <v>37023</v>
      </c>
      <c r="C1481" s="308" t="n">
        <f aca="false">IF(B1481&lt;&gt;"",MONTH(B1481),0)</f>
        <v>5</v>
      </c>
      <c r="D1481" s="205" t="str">
        <f aca="false">VLOOKUP($B1481,data!$A$6:$M$15000,3)</f>
        <v>N/A</v>
      </c>
    </row>
    <row r="1482" customFormat="false" ht="11.25" hidden="false" customHeight="false" outlineLevel="0" collapsed="false">
      <c r="A1482" s="199" t="n">
        <v>37024</v>
      </c>
      <c r="B1482" s="192" t="n">
        <v>37024</v>
      </c>
      <c r="C1482" s="308" t="n">
        <f aca="false">IF(B1482&lt;&gt;"",MONTH(B1482),0)</f>
        <v>5</v>
      </c>
      <c r="D1482" s="205" t="str">
        <f aca="false">VLOOKUP($B1482,data!$A$6:$M$15000,3)</f>
        <v>N/A</v>
      </c>
    </row>
    <row r="1483" customFormat="false" ht="11.25" hidden="false" customHeight="false" outlineLevel="0" collapsed="false">
      <c r="A1483" s="199" t="n">
        <v>37025</v>
      </c>
      <c r="B1483" s="192" t="n">
        <v>37025</v>
      </c>
      <c r="C1483" s="308" t="n">
        <f aca="false">IF(B1483&lt;&gt;"",MONTH(B1483),0)</f>
        <v>5</v>
      </c>
      <c r="D1483" s="205" t="str">
        <f aca="false">VLOOKUP($B1483,data!$A$6:$M$15000,3)</f>
        <v>N/A</v>
      </c>
    </row>
    <row r="1484" customFormat="false" ht="11.25" hidden="false" customHeight="false" outlineLevel="0" collapsed="false">
      <c r="A1484" s="199" t="n">
        <v>37026</v>
      </c>
      <c r="B1484" s="192" t="n">
        <v>37026</v>
      </c>
      <c r="C1484" s="308" t="n">
        <f aca="false">IF(B1484&lt;&gt;"",MONTH(B1484),0)</f>
        <v>5</v>
      </c>
      <c r="D1484" s="205" t="str">
        <f aca="false">VLOOKUP($B1484,data!$A$6:$M$15000,3)</f>
        <v>N/A</v>
      </c>
    </row>
    <row r="1485" customFormat="false" ht="11.25" hidden="false" customHeight="false" outlineLevel="0" collapsed="false">
      <c r="A1485" s="199" t="n">
        <v>37027</v>
      </c>
      <c r="B1485" s="192" t="n">
        <v>37027</v>
      </c>
      <c r="C1485" s="308" t="n">
        <f aca="false">IF(B1485&lt;&gt;"",MONTH(B1485),0)</f>
        <v>5</v>
      </c>
      <c r="D1485" s="205" t="str">
        <f aca="false">VLOOKUP($B1485,data!$A$6:$M$15000,3)</f>
        <v>N/A</v>
      </c>
    </row>
    <row r="1486" customFormat="false" ht="11.25" hidden="false" customHeight="false" outlineLevel="0" collapsed="false">
      <c r="A1486" s="199" t="n">
        <v>37028</v>
      </c>
      <c r="B1486" s="192" t="n">
        <v>37028</v>
      </c>
      <c r="C1486" s="308" t="n">
        <f aca="false">IF(B1486&lt;&gt;"",MONTH(B1486),0)</f>
        <v>5</v>
      </c>
      <c r="D1486" s="205" t="str">
        <f aca="false">VLOOKUP($B1486,data!$A$6:$M$15000,3)</f>
        <v>N/A</v>
      </c>
    </row>
    <row r="1487" customFormat="false" ht="11.25" hidden="false" customHeight="false" outlineLevel="0" collapsed="false">
      <c r="A1487" s="199" t="n">
        <v>37029</v>
      </c>
      <c r="B1487" s="192" t="n">
        <v>37029</v>
      </c>
      <c r="C1487" s="308" t="n">
        <f aca="false">IF(B1487&lt;&gt;"",MONTH(B1487),0)</f>
        <v>5</v>
      </c>
      <c r="D1487" s="205" t="str">
        <f aca="false">VLOOKUP($B1487,data!$A$6:$M$15000,3)</f>
        <v>N/A</v>
      </c>
    </row>
    <row r="1488" customFormat="false" ht="11.25" hidden="false" customHeight="false" outlineLevel="0" collapsed="false">
      <c r="A1488" s="199" t="n">
        <v>37030</v>
      </c>
      <c r="B1488" s="192" t="n">
        <v>37030</v>
      </c>
      <c r="C1488" s="308" t="n">
        <f aca="false">IF(B1488&lt;&gt;"",MONTH(B1488),0)</f>
        <v>5</v>
      </c>
      <c r="D1488" s="205" t="str">
        <f aca="false">VLOOKUP($B1488,data!$A$6:$M$15000,3)</f>
        <v>N/A</v>
      </c>
    </row>
    <row r="1489" customFormat="false" ht="11.25" hidden="false" customHeight="false" outlineLevel="0" collapsed="false">
      <c r="A1489" s="199" t="n">
        <v>37031</v>
      </c>
      <c r="B1489" s="192" t="n">
        <v>37031</v>
      </c>
      <c r="C1489" s="308" t="n">
        <f aca="false">IF(B1489&lt;&gt;"",MONTH(B1489),0)</f>
        <v>5</v>
      </c>
      <c r="D1489" s="205" t="str">
        <f aca="false">VLOOKUP($B1489,data!$A$6:$M$15000,3)</f>
        <v>N/A</v>
      </c>
    </row>
    <row r="1490" customFormat="false" ht="11.25" hidden="false" customHeight="false" outlineLevel="0" collapsed="false">
      <c r="A1490" s="199" t="n">
        <v>37032</v>
      </c>
      <c r="B1490" s="192" t="n">
        <v>37032</v>
      </c>
      <c r="C1490" s="308" t="n">
        <f aca="false">IF(B1490&lt;&gt;"",MONTH(B1490),0)</f>
        <v>5</v>
      </c>
      <c r="D1490" s="205" t="str">
        <f aca="false">VLOOKUP($B1490,data!$A$6:$M$15000,3)</f>
        <v>N/A</v>
      </c>
    </row>
    <row r="1491" customFormat="false" ht="11.25" hidden="false" customHeight="false" outlineLevel="0" collapsed="false">
      <c r="A1491" s="199" t="n">
        <v>37033</v>
      </c>
      <c r="B1491" s="192" t="n">
        <v>37033</v>
      </c>
      <c r="C1491" s="308" t="n">
        <f aca="false">IF(B1491&lt;&gt;"",MONTH(B1491),0)</f>
        <v>5</v>
      </c>
      <c r="D1491" s="205" t="str">
        <f aca="false">VLOOKUP($B1491,data!$A$6:$M$15000,3)</f>
        <v>N/A</v>
      </c>
    </row>
    <row r="1492" customFormat="false" ht="11.25" hidden="false" customHeight="false" outlineLevel="0" collapsed="false">
      <c r="A1492" s="199" t="n">
        <v>37034</v>
      </c>
      <c r="B1492" s="192" t="n">
        <v>37034</v>
      </c>
      <c r="C1492" s="308" t="n">
        <f aca="false">IF(B1492&lt;&gt;"",MONTH(B1492),0)</f>
        <v>5</v>
      </c>
      <c r="D1492" s="205" t="str">
        <f aca="false">VLOOKUP($B1492,data!$A$6:$M$15000,3)</f>
        <v>N/A</v>
      </c>
    </row>
    <row r="1493" customFormat="false" ht="11.25" hidden="false" customHeight="false" outlineLevel="0" collapsed="false">
      <c r="A1493" s="199" t="n">
        <v>37035</v>
      </c>
      <c r="B1493" s="192" t="n">
        <v>37035</v>
      </c>
      <c r="C1493" s="308" t="n">
        <f aca="false">IF(B1493&lt;&gt;"",MONTH(B1493),0)</f>
        <v>5</v>
      </c>
      <c r="D1493" s="205" t="str">
        <f aca="false">VLOOKUP($B1493,data!$A$6:$M$15000,3)</f>
        <v>N/A</v>
      </c>
    </row>
    <row r="1494" customFormat="false" ht="11.25" hidden="false" customHeight="false" outlineLevel="0" collapsed="false">
      <c r="A1494" s="199" t="n">
        <v>37036</v>
      </c>
      <c r="B1494" s="192" t="n">
        <v>37036</v>
      </c>
      <c r="C1494" s="308" t="n">
        <f aca="false">IF(B1494&lt;&gt;"",MONTH(B1494),0)</f>
        <v>5</v>
      </c>
      <c r="D1494" s="205" t="str">
        <f aca="false">VLOOKUP($B1494,data!$A$6:$M$15000,3)</f>
        <v>N/A</v>
      </c>
    </row>
    <row r="1495" customFormat="false" ht="11.25" hidden="false" customHeight="false" outlineLevel="0" collapsed="false">
      <c r="A1495" s="199" t="n">
        <v>37037</v>
      </c>
      <c r="B1495" s="192" t="n">
        <v>37037</v>
      </c>
      <c r="C1495" s="308" t="n">
        <f aca="false">IF(B1495&lt;&gt;"",MONTH(B1495),0)</f>
        <v>5</v>
      </c>
      <c r="D1495" s="205" t="str">
        <f aca="false">VLOOKUP($B1495,data!$A$6:$M$15000,3)</f>
        <v>N/A</v>
      </c>
    </row>
    <row r="1496" customFormat="false" ht="11.25" hidden="false" customHeight="false" outlineLevel="0" collapsed="false">
      <c r="A1496" s="199" t="n">
        <v>37038</v>
      </c>
      <c r="B1496" s="192" t="n">
        <v>37038</v>
      </c>
      <c r="C1496" s="308" t="n">
        <f aca="false">IF(B1496&lt;&gt;"",MONTH(B1496),0)</f>
        <v>5</v>
      </c>
      <c r="D1496" s="205" t="str">
        <f aca="false">VLOOKUP($B1496,data!$A$6:$M$15000,3)</f>
        <v>N/A</v>
      </c>
    </row>
    <row r="1497" customFormat="false" ht="11.25" hidden="false" customHeight="false" outlineLevel="0" collapsed="false">
      <c r="A1497" s="199" t="n">
        <v>37039</v>
      </c>
      <c r="B1497" s="192" t="n">
        <v>37039</v>
      </c>
      <c r="C1497" s="308" t="n">
        <f aca="false">IF(B1497&lt;&gt;"",MONTH(B1497),0)</f>
        <v>5</v>
      </c>
      <c r="D1497" s="205" t="str">
        <f aca="false">VLOOKUP($B1497,data!$A$6:$M$15000,3)</f>
        <v>N/A</v>
      </c>
    </row>
    <row r="1498" customFormat="false" ht="11.25" hidden="false" customHeight="false" outlineLevel="0" collapsed="false">
      <c r="A1498" s="199" t="n">
        <v>37040</v>
      </c>
      <c r="B1498" s="192" t="n">
        <v>37040</v>
      </c>
      <c r="C1498" s="308" t="n">
        <f aca="false">IF(B1498&lt;&gt;"",MONTH(B1498),0)</f>
        <v>5</v>
      </c>
      <c r="D1498" s="205" t="str">
        <f aca="false">VLOOKUP($B1498,data!$A$6:$M$15000,3)</f>
        <v>N/A</v>
      </c>
    </row>
    <row r="1499" customFormat="false" ht="11.25" hidden="false" customHeight="false" outlineLevel="0" collapsed="false">
      <c r="A1499" s="199" t="n">
        <v>37041</v>
      </c>
      <c r="B1499" s="192" t="n">
        <v>37041</v>
      </c>
      <c r="C1499" s="308" t="n">
        <f aca="false">IF(B1499&lt;&gt;"",MONTH(B1499),0)</f>
        <v>5</v>
      </c>
      <c r="D1499" s="205" t="str">
        <f aca="false">VLOOKUP($B1499,data!$A$6:$M$15000,3)</f>
        <v>N/A</v>
      </c>
    </row>
    <row r="1500" customFormat="false" ht="11.25" hidden="false" customHeight="false" outlineLevel="0" collapsed="false">
      <c r="A1500" s="199" t="n">
        <v>37042</v>
      </c>
      <c r="B1500" s="192" t="n">
        <v>37042</v>
      </c>
      <c r="C1500" s="308" t="n">
        <f aca="false">IF(B1500&lt;&gt;"",MONTH(B1500),0)</f>
        <v>5</v>
      </c>
      <c r="D1500" s="205" t="str">
        <f aca="false">VLOOKUP($B1500,data!$A$6:$M$15000,3)</f>
        <v>N/A</v>
      </c>
    </row>
    <row r="1501" customFormat="false" ht="11.25" hidden="false" customHeight="false" outlineLevel="0" collapsed="false">
      <c r="A1501" s="199" t="n">
        <v>37043</v>
      </c>
      <c r="B1501" s="192" t="n">
        <v>37043</v>
      </c>
      <c r="C1501" s="308" t="n">
        <f aca="false">IF(B1501&lt;&gt;"",MONTH(B1501),0)</f>
        <v>6</v>
      </c>
      <c r="D1501" s="205" t="str">
        <f aca="false">VLOOKUP($B1501,data!$A$6:$M$15000,3)</f>
        <v>N/A</v>
      </c>
    </row>
    <row r="1502" customFormat="false" ht="11.25" hidden="false" customHeight="false" outlineLevel="0" collapsed="false">
      <c r="A1502" s="199" t="n">
        <v>37044</v>
      </c>
      <c r="B1502" s="192" t="n">
        <v>37044</v>
      </c>
      <c r="C1502" s="308" t="n">
        <f aca="false">IF(B1502&lt;&gt;"",MONTH(B1502),0)</f>
        <v>6</v>
      </c>
      <c r="D1502" s="205" t="str">
        <f aca="false">VLOOKUP($B1502,data!$A$6:$M$15000,3)</f>
        <v>N/A</v>
      </c>
    </row>
    <row r="1503" customFormat="false" ht="11.25" hidden="false" customHeight="false" outlineLevel="0" collapsed="false">
      <c r="A1503" s="199" t="n">
        <v>37045</v>
      </c>
      <c r="B1503" s="192" t="n">
        <v>37045</v>
      </c>
      <c r="C1503" s="308" t="n">
        <f aca="false">IF(B1503&lt;&gt;"",MONTH(B1503),0)</f>
        <v>6</v>
      </c>
      <c r="D1503" s="205" t="str">
        <f aca="false">VLOOKUP($B1503,data!$A$6:$M$15000,3)</f>
        <v>N/A</v>
      </c>
    </row>
    <row r="1504" customFormat="false" ht="11.25" hidden="false" customHeight="false" outlineLevel="0" collapsed="false">
      <c r="A1504" s="199" t="n">
        <v>37046</v>
      </c>
      <c r="B1504" s="192" t="n">
        <v>37046</v>
      </c>
      <c r="C1504" s="308" t="n">
        <f aca="false">IF(B1504&lt;&gt;"",MONTH(B1504),0)</f>
        <v>6</v>
      </c>
      <c r="D1504" s="205" t="str">
        <f aca="false">VLOOKUP($B1504,data!$A$6:$M$15000,3)</f>
        <v>N/A</v>
      </c>
    </row>
    <row r="1505" customFormat="false" ht="11.25" hidden="false" customHeight="false" outlineLevel="0" collapsed="false">
      <c r="A1505" s="199" t="n">
        <v>37047</v>
      </c>
      <c r="B1505" s="192" t="n">
        <v>37047</v>
      </c>
      <c r="C1505" s="308" t="n">
        <f aca="false">IF(B1505&lt;&gt;"",MONTH(B1505),0)</f>
        <v>6</v>
      </c>
      <c r="D1505" s="205" t="str">
        <f aca="false">VLOOKUP($B1505,data!$A$6:$M$15000,3)</f>
        <v>N/A</v>
      </c>
    </row>
    <row r="1506" customFormat="false" ht="11.25" hidden="false" customHeight="false" outlineLevel="0" collapsed="false">
      <c r="A1506" s="199" t="n">
        <v>37048</v>
      </c>
      <c r="B1506" s="192" t="n">
        <v>37048</v>
      </c>
      <c r="C1506" s="308" t="n">
        <f aca="false">IF(B1506&lt;&gt;"",MONTH(B1506),0)</f>
        <v>6</v>
      </c>
      <c r="D1506" s="205" t="str">
        <f aca="false">VLOOKUP($B1506,data!$A$6:$M$15000,3)</f>
        <v>N/A</v>
      </c>
    </row>
    <row r="1507" customFormat="false" ht="11.25" hidden="false" customHeight="false" outlineLevel="0" collapsed="false">
      <c r="A1507" s="199" t="n">
        <v>37049</v>
      </c>
      <c r="B1507" s="192" t="n">
        <v>37049</v>
      </c>
      <c r="C1507" s="308" t="n">
        <f aca="false">IF(B1507&lt;&gt;"",MONTH(B1507),0)</f>
        <v>6</v>
      </c>
      <c r="D1507" s="205" t="str">
        <f aca="false">VLOOKUP($B1507,data!$A$6:$M$15000,3)</f>
        <v>N/A</v>
      </c>
    </row>
    <row r="1508" customFormat="false" ht="11.25" hidden="false" customHeight="false" outlineLevel="0" collapsed="false">
      <c r="A1508" s="199" t="n">
        <v>37050</v>
      </c>
      <c r="B1508" s="192" t="n">
        <v>37050</v>
      </c>
      <c r="C1508" s="308" t="n">
        <f aca="false">IF(B1508&lt;&gt;"",MONTH(B1508),0)</f>
        <v>6</v>
      </c>
      <c r="D1508" s="205" t="str">
        <f aca="false">VLOOKUP($B1508,data!$A$6:$M$15000,3)</f>
        <v>N/A</v>
      </c>
    </row>
    <row r="1509" customFormat="false" ht="11.25" hidden="false" customHeight="false" outlineLevel="0" collapsed="false">
      <c r="A1509" s="199" t="n">
        <v>37051</v>
      </c>
      <c r="B1509" s="192" t="n">
        <v>37051</v>
      </c>
      <c r="C1509" s="308" t="n">
        <f aca="false">IF(B1509&lt;&gt;"",MONTH(B1509),0)</f>
        <v>6</v>
      </c>
      <c r="D1509" s="205" t="str">
        <f aca="false">VLOOKUP($B1509,data!$A$6:$M$15000,3)</f>
        <v>N/A</v>
      </c>
    </row>
    <row r="1510" customFormat="false" ht="11.25" hidden="false" customHeight="false" outlineLevel="0" collapsed="false">
      <c r="A1510" s="199" t="n">
        <v>37052</v>
      </c>
      <c r="B1510" s="192" t="n">
        <v>37052</v>
      </c>
      <c r="C1510" s="308" t="n">
        <f aca="false">IF(B1510&lt;&gt;"",MONTH(B1510),0)</f>
        <v>6</v>
      </c>
      <c r="D1510" s="205" t="str">
        <f aca="false">VLOOKUP($B1510,data!$A$6:$M$15000,3)</f>
        <v>N/A</v>
      </c>
    </row>
    <row r="1511" customFormat="false" ht="11.25" hidden="false" customHeight="false" outlineLevel="0" collapsed="false">
      <c r="A1511" s="199" t="n">
        <v>37053</v>
      </c>
      <c r="B1511" s="192" t="n">
        <v>37053</v>
      </c>
      <c r="C1511" s="308" t="n">
        <f aca="false">IF(B1511&lt;&gt;"",MONTH(B1511),0)</f>
        <v>6</v>
      </c>
      <c r="D1511" s="205" t="str">
        <f aca="false">VLOOKUP($B1511,data!$A$6:$M$15000,3)</f>
        <v>N/A</v>
      </c>
    </row>
    <row r="1512" customFormat="false" ht="11.25" hidden="false" customHeight="false" outlineLevel="0" collapsed="false">
      <c r="A1512" s="199" t="n">
        <v>37054</v>
      </c>
      <c r="B1512" s="192" t="n">
        <v>37054</v>
      </c>
      <c r="C1512" s="308" t="n">
        <f aca="false">IF(B1512&lt;&gt;"",MONTH(B1512),0)</f>
        <v>6</v>
      </c>
      <c r="D1512" s="205" t="str">
        <f aca="false">VLOOKUP($B1512,data!$A$6:$M$15000,3)</f>
        <v>N/A</v>
      </c>
    </row>
    <row r="1513" customFormat="false" ht="11.25" hidden="false" customHeight="false" outlineLevel="0" collapsed="false">
      <c r="A1513" s="199" t="n">
        <v>37055</v>
      </c>
      <c r="B1513" s="192" t="n">
        <v>37055</v>
      </c>
      <c r="C1513" s="308" t="n">
        <f aca="false">IF(B1513&lt;&gt;"",MONTH(B1513),0)</f>
        <v>6</v>
      </c>
      <c r="D1513" s="205" t="str">
        <f aca="false">VLOOKUP($B1513,data!$A$6:$M$15000,3)</f>
        <v>N/A</v>
      </c>
    </row>
    <row r="1514" customFormat="false" ht="11.25" hidden="false" customHeight="false" outlineLevel="0" collapsed="false">
      <c r="A1514" s="199" t="n">
        <v>37056</v>
      </c>
      <c r="B1514" s="192" t="n">
        <v>37056</v>
      </c>
      <c r="C1514" s="308" t="n">
        <f aca="false">IF(B1514&lt;&gt;"",MONTH(B1514),0)</f>
        <v>6</v>
      </c>
      <c r="D1514" s="205" t="str">
        <f aca="false">VLOOKUP($B1514,data!$A$6:$M$15000,3)</f>
        <v>N/A</v>
      </c>
    </row>
    <row r="1515" customFormat="false" ht="11.25" hidden="false" customHeight="false" outlineLevel="0" collapsed="false">
      <c r="A1515" s="199" t="n">
        <v>37057</v>
      </c>
      <c r="B1515" s="192" t="n">
        <v>37057</v>
      </c>
      <c r="C1515" s="308" t="n">
        <f aca="false">IF(B1515&lt;&gt;"",MONTH(B1515),0)</f>
        <v>6</v>
      </c>
      <c r="D1515" s="205" t="str">
        <f aca="false">VLOOKUP($B1515,data!$A$6:$M$15000,3)</f>
        <v>N/A</v>
      </c>
    </row>
    <row r="1516" customFormat="false" ht="11.25" hidden="false" customHeight="false" outlineLevel="0" collapsed="false">
      <c r="A1516" s="199" t="n">
        <v>37058</v>
      </c>
      <c r="B1516" s="192" t="n">
        <v>37058</v>
      </c>
      <c r="C1516" s="308" t="n">
        <f aca="false">IF(B1516&lt;&gt;"",MONTH(B1516),0)</f>
        <v>6</v>
      </c>
      <c r="D1516" s="205" t="str">
        <f aca="false">VLOOKUP($B1516,data!$A$6:$M$15000,3)</f>
        <v>N/A</v>
      </c>
    </row>
    <row r="1517" customFormat="false" ht="11.25" hidden="false" customHeight="false" outlineLevel="0" collapsed="false">
      <c r="A1517" s="199" t="n">
        <v>37059</v>
      </c>
      <c r="B1517" s="192" t="n">
        <v>37059</v>
      </c>
      <c r="C1517" s="308" t="n">
        <f aca="false">IF(B1517&lt;&gt;"",MONTH(B1517),0)</f>
        <v>6</v>
      </c>
      <c r="D1517" s="205" t="str">
        <f aca="false">VLOOKUP($B1517,data!$A$6:$M$15000,3)</f>
        <v>N/A</v>
      </c>
    </row>
    <row r="1518" customFormat="false" ht="11.25" hidden="false" customHeight="false" outlineLevel="0" collapsed="false">
      <c r="A1518" s="199" t="n">
        <v>37060</v>
      </c>
      <c r="B1518" s="192" t="n">
        <v>37060</v>
      </c>
      <c r="C1518" s="308" t="n">
        <f aca="false">IF(B1518&lt;&gt;"",MONTH(B1518),0)</f>
        <v>6</v>
      </c>
      <c r="D1518" s="205" t="str">
        <f aca="false">VLOOKUP($B1518,data!$A$6:$M$15000,3)</f>
        <v>N/A</v>
      </c>
    </row>
    <row r="1519" customFormat="false" ht="11.25" hidden="false" customHeight="false" outlineLevel="0" collapsed="false">
      <c r="A1519" s="199" t="n">
        <v>37061</v>
      </c>
      <c r="B1519" s="192" t="n">
        <v>37061</v>
      </c>
      <c r="C1519" s="308" t="n">
        <f aca="false">IF(B1519&lt;&gt;"",MONTH(B1519),0)</f>
        <v>6</v>
      </c>
      <c r="D1519" s="205" t="str">
        <f aca="false">VLOOKUP($B1519,data!$A$6:$M$15000,3)</f>
        <v>N/A</v>
      </c>
    </row>
    <row r="1520" customFormat="false" ht="11.25" hidden="false" customHeight="false" outlineLevel="0" collapsed="false">
      <c r="A1520" s="199" t="n">
        <v>37062</v>
      </c>
      <c r="B1520" s="192" t="n">
        <v>37062</v>
      </c>
      <c r="C1520" s="308" t="n">
        <f aca="false">IF(B1520&lt;&gt;"",MONTH(B1520),0)</f>
        <v>6</v>
      </c>
      <c r="D1520" s="205" t="str">
        <f aca="false">VLOOKUP($B1520,data!$A$6:$M$15000,3)</f>
        <v>N/A</v>
      </c>
    </row>
    <row r="1521" customFormat="false" ht="11.25" hidden="false" customHeight="false" outlineLevel="0" collapsed="false">
      <c r="A1521" s="199" t="n">
        <v>37063</v>
      </c>
      <c r="B1521" s="192" t="n">
        <v>37063</v>
      </c>
      <c r="C1521" s="308" t="n">
        <f aca="false">IF(B1521&lt;&gt;"",MONTH(B1521),0)</f>
        <v>6</v>
      </c>
      <c r="D1521" s="205" t="str">
        <f aca="false">VLOOKUP($B1521,data!$A$6:$M$15000,3)</f>
        <v>N/A</v>
      </c>
    </row>
    <row r="1522" customFormat="false" ht="11.25" hidden="false" customHeight="false" outlineLevel="0" collapsed="false">
      <c r="A1522" s="199" t="n">
        <v>37064</v>
      </c>
      <c r="B1522" s="192" t="n">
        <v>37064</v>
      </c>
      <c r="C1522" s="308" t="n">
        <f aca="false">IF(B1522&lt;&gt;"",MONTH(B1522),0)</f>
        <v>6</v>
      </c>
      <c r="D1522" s="205" t="str">
        <f aca="false">VLOOKUP($B1522,data!$A$6:$M$15000,3)</f>
        <v>N/A</v>
      </c>
    </row>
    <row r="1523" customFormat="false" ht="11.25" hidden="false" customHeight="false" outlineLevel="0" collapsed="false">
      <c r="A1523" s="199" t="n">
        <v>37065</v>
      </c>
      <c r="B1523" s="192" t="n">
        <v>37065</v>
      </c>
      <c r="C1523" s="308" t="n">
        <f aca="false">IF(B1523&lt;&gt;"",MONTH(B1523),0)</f>
        <v>6</v>
      </c>
      <c r="D1523" s="205" t="str">
        <f aca="false">VLOOKUP($B1523,data!$A$6:$M$15000,3)</f>
        <v>N/A</v>
      </c>
    </row>
    <row r="1524" customFormat="false" ht="11.25" hidden="false" customHeight="false" outlineLevel="0" collapsed="false">
      <c r="A1524" s="199" t="n">
        <v>37066</v>
      </c>
      <c r="B1524" s="192" t="n">
        <v>37066</v>
      </c>
      <c r="C1524" s="308" t="n">
        <f aca="false">IF(B1524&lt;&gt;"",MONTH(B1524),0)</f>
        <v>6</v>
      </c>
      <c r="D1524" s="205" t="str">
        <f aca="false">VLOOKUP($B1524,data!$A$6:$M$15000,3)</f>
        <v>N/A</v>
      </c>
    </row>
    <row r="1525" customFormat="false" ht="11.25" hidden="false" customHeight="false" outlineLevel="0" collapsed="false">
      <c r="A1525" s="199" t="n">
        <v>37067</v>
      </c>
      <c r="B1525" s="192" t="n">
        <v>37067</v>
      </c>
      <c r="C1525" s="308" t="n">
        <f aca="false">IF(B1525&lt;&gt;"",MONTH(B1525),0)</f>
        <v>6</v>
      </c>
      <c r="D1525" s="205" t="str">
        <f aca="false">VLOOKUP($B1525,data!$A$6:$M$15000,3)</f>
        <v>N/A</v>
      </c>
    </row>
    <row r="1526" customFormat="false" ht="11.25" hidden="false" customHeight="false" outlineLevel="0" collapsed="false">
      <c r="A1526" s="199" t="n">
        <v>37068</v>
      </c>
      <c r="B1526" s="192" t="n">
        <v>37068</v>
      </c>
      <c r="C1526" s="308" t="n">
        <f aca="false">IF(B1526&lt;&gt;"",MONTH(B1526),0)</f>
        <v>6</v>
      </c>
      <c r="D1526" s="205" t="str">
        <f aca="false">VLOOKUP($B1526,data!$A$6:$M$15000,3)</f>
        <v>N/A</v>
      </c>
    </row>
    <row r="1527" customFormat="false" ht="11.25" hidden="false" customHeight="false" outlineLevel="0" collapsed="false">
      <c r="A1527" s="199" t="n">
        <v>37069</v>
      </c>
      <c r="B1527" s="192" t="n">
        <v>37069</v>
      </c>
      <c r="C1527" s="308" t="n">
        <f aca="false">IF(B1527&lt;&gt;"",MONTH(B1527),0)</f>
        <v>6</v>
      </c>
      <c r="D1527" s="205" t="str">
        <f aca="false">VLOOKUP($B1527,data!$A$6:$M$15000,3)</f>
        <v>N/A</v>
      </c>
    </row>
    <row r="1528" customFormat="false" ht="11.25" hidden="false" customHeight="false" outlineLevel="0" collapsed="false">
      <c r="A1528" s="199" t="n">
        <v>37070</v>
      </c>
      <c r="B1528" s="192" t="n">
        <v>37070</v>
      </c>
      <c r="C1528" s="308" t="n">
        <f aca="false">IF(B1528&lt;&gt;"",MONTH(B1528),0)</f>
        <v>6</v>
      </c>
      <c r="D1528" s="205" t="str">
        <f aca="false">VLOOKUP($B1528,data!$A$6:$M$15000,3)</f>
        <v>N/A</v>
      </c>
    </row>
    <row r="1529" customFormat="false" ht="11.25" hidden="false" customHeight="false" outlineLevel="0" collapsed="false">
      <c r="A1529" s="199" t="n">
        <v>37071</v>
      </c>
      <c r="B1529" s="192" t="n">
        <v>37071</v>
      </c>
      <c r="C1529" s="308" t="n">
        <f aca="false">IF(B1529&lt;&gt;"",MONTH(B1529),0)</f>
        <v>6</v>
      </c>
      <c r="D1529" s="205" t="str">
        <f aca="false">VLOOKUP($B1529,data!$A$6:$M$15000,3)</f>
        <v>N/A</v>
      </c>
    </row>
    <row r="1530" customFormat="false" ht="11.25" hidden="false" customHeight="false" outlineLevel="0" collapsed="false">
      <c r="A1530" s="199" t="n">
        <v>37072</v>
      </c>
      <c r="B1530" s="192" t="n">
        <v>37072</v>
      </c>
      <c r="C1530" s="308" t="n">
        <f aca="false">IF(B1530&lt;&gt;"",MONTH(B1530),0)</f>
        <v>6</v>
      </c>
      <c r="D1530" s="205" t="str">
        <f aca="false">VLOOKUP($B1530,data!$A$6:$M$15000,3)</f>
        <v>N/A</v>
      </c>
    </row>
    <row r="1531" customFormat="false" ht="11.25" hidden="false" customHeight="false" outlineLevel="0" collapsed="false">
      <c r="A1531" s="199" t="n">
        <v>37073</v>
      </c>
      <c r="B1531" s="192" t="n">
        <v>37073</v>
      </c>
      <c r="C1531" s="308" t="n">
        <f aca="false">IF(B1531&lt;&gt;"",MONTH(B1531),0)</f>
        <v>7</v>
      </c>
      <c r="D1531" s="205" t="str">
        <f aca="false">VLOOKUP($B1531,data!$A$6:$M$15000,3)</f>
        <v>N/A</v>
      </c>
    </row>
    <row r="1532" customFormat="false" ht="11.25" hidden="false" customHeight="false" outlineLevel="0" collapsed="false">
      <c r="A1532" s="199" t="n">
        <v>37074</v>
      </c>
      <c r="B1532" s="192" t="n">
        <v>37074</v>
      </c>
      <c r="C1532" s="308" t="n">
        <f aca="false">IF(B1532&lt;&gt;"",MONTH(B1532),0)</f>
        <v>7</v>
      </c>
      <c r="D1532" s="205" t="str">
        <f aca="false">VLOOKUP($B1532,data!$A$6:$M$15000,3)</f>
        <v>N/A</v>
      </c>
    </row>
    <row r="1533" customFormat="false" ht="11.25" hidden="false" customHeight="false" outlineLevel="0" collapsed="false">
      <c r="A1533" s="199" t="n">
        <v>37075</v>
      </c>
      <c r="B1533" s="192" t="n">
        <v>37075</v>
      </c>
      <c r="C1533" s="308" t="n">
        <f aca="false">IF(B1533&lt;&gt;"",MONTH(B1533),0)</f>
        <v>7</v>
      </c>
      <c r="D1533" s="205" t="str">
        <f aca="false">VLOOKUP($B1533,data!$A$6:$M$15000,3)</f>
        <v>N/A</v>
      </c>
    </row>
    <row r="1534" customFormat="false" ht="11.25" hidden="false" customHeight="false" outlineLevel="0" collapsed="false">
      <c r="A1534" s="199" t="n">
        <v>37076</v>
      </c>
      <c r="B1534" s="192" t="n">
        <v>37076</v>
      </c>
      <c r="C1534" s="308" t="n">
        <f aca="false">IF(B1534&lt;&gt;"",MONTH(B1534),0)</f>
        <v>7</v>
      </c>
      <c r="D1534" s="205" t="str">
        <f aca="false">VLOOKUP($B1534,data!$A$6:$M$15000,3)</f>
        <v>N/A</v>
      </c>
    </row>
    <row r="1535" customFormat="false" ht="11.25" hidden="false" customHeight="false" outlineLevel="0" collapsed="false">
      <c r="A1535" s="199" t="n">
        <v>37077</v>
      </c>
      <c r="B1535" s="192" t="n">
        <v>37077</v>
      </c>
      <c r="C1535" s="308" t="n">
        <f aca="false">IF(B1535&lt;&gt;"",MONTH(B1535),0)</f>
        <v>7</v>
      </c>
      <c r="D1535" s="205" t="str">
        <f aca="false">VLOOKUP($B1535,data!$A$6:$M$15000,3)</f>
        <v>N/A</v>
      </c>
    </row>
    <row r="1536" customFormat="false" ht="11.25" hidden="false" customHeight="false" outlineLevel="0" collapsed="false">
      <c r="A1536" s="199" t="n">
        <v>37078</v>
      </c>
      <c r="B1536" s="192" t="n">
        <v>37078</v>
      </c>
      <c r="C1536" s="308" t="n">
        <f aca="false">IF(B1536&lt;&gt;"",MONTH(B1536),0)</f>
        <v>7</v>
      </c>
      <c r="D1536" s="205" t="str">
        <f aca="false">VLOOKUP($B1536,data!$A$6:$M$15000,3)</f>
        <v>N/A</v>
      </c>
    </row>
    <row r="1537" customFormat="false" ht="11.25" hidden="false" customHeight="false" outlineLevel="0" collapsed="false">
      <c r="A1537" s="199" t="n">
        <v>37079</v>
      </c>
      <c r="B1537" s="192" t="n">
        <v>37079</v>
      </c>
      <c r="C1537" s="308" t="n">
        <f aca="false">IF(B1537&lt;&gt;"",MONTH(B1537),0)</f>
        <v>7</v>
      </c>
      <c r="D1537" s="205" t="str">
        <f aca="false">VLOOKUP($B1537,data!$A$6:$M$15000,3)</f>
        <v>N/A</v>
      </c>
    </row>
    <row r="1538" customFormat="false" ht="11.25" hidden="false" customHeight="false" outlineLevel="0" collapsed="false">
      <c r="A1538" s="199" t="n">
        <v>37080</v>
      </c>
      <c r="B1538" s="192" t="n">
        <v>37080</v>
      </c>
      <c r="C1538" s="308" t="n">
        <f aca="false">IF(B1538&lt;&gt;"",MONTH(B1538),0)</f>
        <v>7</v>
      </c>
      <c r="D1538" s="205" t="str">
        <f aca="false">VLOOKUP($B1538,data!$A$6:$M$15000,3)</f>
        <v>N/A</v>
      </c>
    </row>
    <row r="1539" customFormat="false" ht="11.25" hidden="false" customHeight="false" outlineLevel="0" collapsed="false">
      <c r="A1539" s="199" t="n">
        <v>37081</v>
      </c>
      <c r="B1539" s="192" t="n">
        <v>37081</v>
      </c>
      <c r="C1539" s="308" t="n">
        <f aca="false">IF(B1539&lt;&gt;"",MONTH(B1539),0)</f>
        <v>7</v>
      </c>
      <c r="D1539" s="205" t="str">
        <f aca="false">VLOOKUP($B1539,data!$A$6:$M$15000,3)</f>
        <v>N/A</v>
      </c>
    </row>
    <row r="1540" customFormat="false" ht="11.25" hidden="false" customHeight="false" outlineLevel="0" collapsed="false">
      <c r="A1540" s="199" t="n">
        <v>37082</v>
      </c>
      <c r="B1540" s="192" t="n">
        <v>37082</v>
      </c>
      <c r="C1540" s="308" t="n">
        <f aca="false">IF(B1540&lt;&gt;"",MONTH(B1540),0)</f>
        <v>7</v>
      </c>
      <c r="D1540" s="205" t="str">
        <f aca="false">VLOOKUP($B1540,data!$A$6:$M$15000,3)</f>
        <v>N/A</v>
      </c>
    </row>
    <row r="1541" customFormat="false" ht="11.25" hidden="false" customHeight="false" outlineLevel="0" collapsed="false">
      <c r="A1541" s="199" t="n">
        <v>37083</v>
      </c>
      <c r="B1541" s="192" t="n">
        <v>37083</v>
      </c>
      <c r="C1541" s="308" t="n">
        <f aca="false">IF(B1541&lt;&gt;"",MONTH(B1541),0)</f>
        <v>7</v>
      </c>
      <c r="D1541" s="205" t="str">
        <f aca="false">VLOOKUP($B1541,data!$A$6:$M$15000,3)</f>
        <v>N/A</v>
      </c>
    </row>
    <row r="1542" customFormat="false" ht="11.25" hidden="false" customHeight="false" outlineLevel="0" collapsed="false">
      <c r="A1542" s="199" t="n">
        <v>37084</v>
      </c>
      <c r="B1542" s="192" t="n">
        <v>37084</v>
      </c>
      <c r="C1542" s="308" t="n">
        <f aca="false">IF(B1542&lt;&gt;"",MONTH(B1542),0)</f>
        <v>7</v>
      </c>
      <c r="D1542" s="205" t="str">
        <f aca="false">VLOOKUP($B1542,data!$A$6:$M$15000,3)</f>
        <v>N/A</v>
      </c>
    </row>
    <row r="1543" customFormat="false" ht="11.25" hidden="false" customHeight="false" outlineLevel="0" collapsed="false">
      <c r="A1543" s="199" t="n">
        <v>37085</v>
      </c>
      <c r="B1543" s="192" t="n">
        <v>37085</v>
      </c>
      <c r="C1543" s="308" t="n">
        <f aca="false">IF(B1543&lt;&gt;"",MONTH(B1543),0)</f>
        <v>7</v>
      </c>
      <c r="D1543" s="205" t="str">
        <f aca="false">VLOOKUP($B1543,data!$A$6:$M$15000,3)</f>
        <v>N/A</v>
      </c>
    </row>
    <row r="1544" customFormat="false" ht="11.25" hidden="false" customHeight="false" outlineLevel="0" collapsed="false">
      <c r="A1544" s="199" t="n">
        <v>37086</v>
      </c>
      <c r="B1544" s="192" t="n">
        <v>37086</v>
      </c>
      <c r="C1544" s="308" t="n">
        <f aca="false">IF(B1544&lt;&gt;"",MONTH(B1544),0)</f>
        <v>7</v>
      </c>
      <c r="D1544" s="205" t="str">
        <f aca="false">VLOOKUP($B1544,data!$A$6:$M$15000,3)</f>
        <v>N/A</v>
      </c>
    </row>
    <row r="1545" customFormat="false" ht="11.25" hidden="false" customHeight="false" outlineLevel="0" collapsed="false">
      <c r="A1545" s="199" t="n">
        <v>37087</v>
      </c>
      <c r="B1545" s="192" t="n">
        <v>37087</v>
      </c>
      <c r="C1545" s="308" t="n">
        <f aca="false">IF(B1545&lt;&gt;"",MONTH(B1545),0)</f>
        <v>7</v>
      </c>
      <c r="D1545" s="205" t="str">
        <f aca="false">VLOOKUP($B1545,data!$A$6:$M$15000,3)</f>
        <v>N/A</v>
      </c>
    </row>
    <row r="1546" customFormat="false" ht="11.25" hidden="false" customHeight="false" outlineLevel="0" collapsed="false">
      <c r="A1546" s="199" t="n">
        <v>37088</v>
      </c>
      <c r="B1546" s="192" t="n">
        <v>37088</v>
      </c>
      <c r="C1546" s="308" t="n">
        <f aca="false">IF(B1546&lt;&gt;"",MONTH(B1546),0)</f>
        <v>7</v>
      </c>
      <c r="D1546" s="205" t="str">
        <f aca="false">VLOOKUP($B1546,data!$A$6:$M$15000,3)</f>
        <v>N/A</v>
      </c>
    </row>
    <row r="1547" customFormat="false" ht="11.25" hidden="false" customHeight="false" outlineLevel="0" collapsed="false">
      <c r="A1547" s="199" t="n">
        <v>37089</v>
      </c>
      <c r="B1547" s="192" t="n">
        <v>37089</v>
      </c>
      <c r="C1547" s="308" t="n">
        <f aca="false">IF(B1547&lt;&gt;"",MONTH(B1547),0)</f>
        <v>7</v>
      </c>
      <c r="D1547" s="205" t="str">
        <f aca="false">VLOOKUP($B1547,data!$A$6:$M$15000,3)</f>
        <v>N/A</v>
      </c>
    </row>
    <row r="1548" customFormat="false" ht="11.25" hidden="false" customHeight="false" outlineLevel="0" collapsed="false">
      <c r="A1548" s="199" t="n">
        <v>37090</v>
      </c>
      <c r="B1548" s="192" t="n">
        <v>37090</v>
      </c>
      <c r="C1548" s="308" t="n">
        <f aca="false">IF(B1548&lt;&gt;"",MONTH(B1548),0)</f>
        <v>7</v>
      </c>
      <c r="D1548" s="205" t="str">
        <f aca="false">VLOOKUP($B1548,data!$A$6:$M$15000,3)</f>
        <v>N/A</v>
      </c>
    </row>
    <row r="1549" customFormat="false" ht="11.25" hidden="false" customHeight="false" outlineLevel="0" collapsed="false">
      <c r="A1549" s="199" t="n">
        <v>37091</v>
      </c>
      <c r="B1549" s="192" t="n">
        <v>37091</v>
      </c>
      <c r="C1549" s="308" t="n">
        <f aca="false">IF(B1549&lt;&gt;"",MONTH(B1549),0)</f>
        <v>7</v>
      </c>
      <c r="D1549" s="205" t="str">
        <f aca="false">VLOOKUP($B1549,data!$A$6:$M$15000,3)</f>
        <v>N/A</v>
      </c>
    </row>
    <row r="1550" customFormat="false" ht="11.25" hidden="false" customHeight="false" outlineLevel="0" collapsed="false">
      <c r="A1550" s="199" t="n">
        <v>37092</v>
      </c>
      <c r="B1550" s="192" t="n">
        <v>37092</v>
      </c>
      <c r="C1550" s="308" t="n">
        <f aca="false">IF(B1550&lt;&gt;"",MONTH(B1550),0)</f>
        <v>7</v>
      </c>
      <c r="D1550" s="205" t="str">
        <f aca="false">VLOOKUP($B1550,data!$A$6:$M$15000,3)</f>
        <v>N/A</v>
      </c>
    </row>
    <row r="1551" customFormat="false" ht="11.25" hidden="false" customHeight="false" outlineLevel="0" collapsed="false">
      <c r="A1551" s="199" t="n">
        <v>37093</v>
      </c>
      <c r="B1551" s="192" t="n">
        <v>37093</v>
      </c>
      <c r="C1551" s="308" t="n">
        <f aca="false">IF(B1551&lt;&gt;"",MONTH(B1551),0)</f>
        <v>7</v>
      </c>
      <c r="D1551" s="205" t="str">
        <f aca="false">VLOOKUP($B1551,data!$A$6:$M$15000,3)</f>
        <v>N/A</v>
      </c>
    </row>
    <row r="1552" customFormat="false" ht="11.25" hidden="false" customHeight="false" outlineLevel="0" collapsed="false">
      <c r="A1552" s="199" t="n">
        <v>37094</v>
      </c>
      <c r="B1552" s="192" t="n">
        <v>37094</v>
      </c>
      <c r="C1552" s="308" t="n">
        <f aca="false">IF(B1552&lt;&gt;"",MONTH(B1552),0)</f>
        <v>7</v>
      </c>
      <c r="D1552" s="205" t="str">
        <f aca="false">VLOOKUP($B1552,data!$A$6:$M$15000,3)</f>
        <v>N/A</v>
      </c>
    </row>
    <row r="1553" customFormat="false" ht="11.25" hidden="false" customHeight="false" outlineLevel="0" collapsed="false">
      <c r="A1553" s="199" t="n">
        <v>37095</v>
      </c>
      <c r="B1553" s="192" t="n">
        <v>37095</v>
      </c>
      <c r="C1553" s="308" t="n">
        <f aca="false">IF(B1553&lt;&gt;"",MONTH(B1553),0)</f>
        <v>7</v>
      </c>
      <c r="D1553" s="205" t="str">
        <f aca="false">VLOOKUP($B1553,data!$A$6:$M$15000,3)</f>
        <v>N/A</v>
      </c>
    </row>
    <row r="1554" customFormat="false" ht="11.25" hidden="false" customHeight="false" outlineLevel="0" collapsed="false">
      <c r="A1554" s="199" t="n">
        <v>37096</v>
      </c>
      <c r="B1554" s="192" t="n">
        <v>37096</v>
      </c>
      <c r="C1554" s="308" t="n">
        <f aca="false">IF(B1554&lt;&gt;"",MONTH(B1554),0)</f>
        <v>7</v>
      </c>
      <c r="D1554" s="205" t="str">
        <f aca="false">VLOOKUP($B1554,data!$A$6:$M$15000,3)</f>
        <v>N/A</v>
      </c>
    </row>
    <row r="1555" customFormat="false" ht="11.25" hidden="false" customHeight="false" outlineLevel="0" collapsed="false">
      <c r="A1555" s="199" t="n">
        <v>37097</v>
      </c>
      <c r="B1555" s="192" t="n">
        <v>37097</v>
      </c>
      <c r="C1555" s="308" t="n">
        <f aca="false">IF(B1555&lt;&gt;"",MONTH(B1555),0)</f>
        <v>7</v>
      </c>
      <c r="D1555" s="205" t="str">
        <f aca="false">VLOOKUP($B1555,data!$A$6:$M$15000,3)</f>
        <v>N/A</v>
      </c>
    </row>
    <row r="1556" customFormat="false" ht="11.25" hidden="false" customHeight="false" outlineLevel="0" collapsed="false">
      <c r="A1556" s="199" t="n">
        <v>37098</v>
      </c>
      <c r="B1556" s="192" t="n">
        <v>37098</v>
      </c>
      <c r="C1556" s="308" t="n">
        <f aca="false">IF(B1556&lt;&gt;"",MONTH(B1556),0)</f>
        <v>7</v>
      </c>
      <c r="D1556" s="205" t="str">
        <f aca="false">VLOOKUP($B1556,data!$A$6:$M$15000,3)</f>
        <v>N/A</v>
      </c>
    </row>
    <row r="1557" customFormat="false" ht="11.25" hidden="false" customHeight="false" outlineLevel="0" collapsed="false">
      <c r="A1557" s="199" t="n">
        <v>37099</v>
      </c>
      <c r="B1557" s="192" t="n">
        <v>37099</v>
      </c>
      <c r="C1557" s="308" t="n">
        <f aca="false">IF(B1557&lt;&gt;"",MONTH(B1557),0)</f>
        <v>7</v>
      </c>
      <c r="D1557" s="205" t="str">
        <f aca="false">VLOOKUP($B1557,data!$A$6:$M$15000,3)</f>
        <v>N/A</v>
      </c>
    </row>
    <row r="1558" customFormat="false" ht="11.25" hidden="false" customHeight="false" outlineLevel="0" collapsed="false">
      <c r="A1558" s="199" t="n">
        <v>37100</v>
      </c>
      <c r="B1558" s="192" t="n">
        <v>37100</v>
      </c>
      <c r="C1558" s="308" t="n">
        <f aca="false">IF(B1558&lt;&gt;"",MONTH(B1558),0)</f>
        <v>7</v>
      </c>
      <c r="D1558" s="205" t="str">
        <f aca="false">VLOOKUP($B1558,data!$A$6:$M$15000,3)</f>
        <v>N/A</v>
      </c>
    </row>
    <row r="1559" customFormat="false" ht="11.25" hidden="false" customHeight="false" outlineLevel="0" collapsed="false">
      <c r="A1559" s="199" t="n">
        <v>37101</v>
      </c>
      <c r="B1559" s="192" t="n">
        <v>37101</v>
      </c>
      <c r="C1559" s="308" t="n">
        <f aca="false">IF(B1559&lt;&gt;"",MONTH(B1559),0)</f>
        <v>7</v>
      </c>
      <c r="D1559" s="205" t="str">
        <f aca="false">VLOOKUP($B1559,data!$A$6:$M$15000,3)</f>
        <v>N/A</v>
      </c>
    </row>
    <row r="1560" customFormat="false" ht="11.25" hidden="false" customHeight="false" outlineLevel="0" collapsed="false">
      <c r="A1560" s="199" t="n">
        <v>37102</v>
      </c>
      <c r="B1560" s="192" t="n">
        <v>37102</v>
      </c>
      <c r="C1560" s="308" t="n">
        <f aca="false">IF(B1560&lt;&gt;"",MONTH(B1560),0)</f>
        <v>7</v>
      </c>
      <c r="D1560" s="205" t="str">
        <f aca="false">VLOOKUP($B1560,data!$A$6:$M$15000,3)</f>
        <v>N/A</v>
      </c>
    </row>
    <row r="1561" customFormat="false" ht="11.25" hidden="false" customHeight="false" outlineLevel="0" collapsed="false">
      <c r="A1561" s="199" t="n">
        <v>37103</v>
      </c>
      <c r="B1561" s="192" t="n">
        <v>37103</v>
      </c>
      <c r="C1561" s="308" t="n">
        <f aca="false">IF(B1561&lt;&gt;"",MONTH(B1561),0)</f>
        <v>7</v>
      </c>
      <c r="D1561" s="205" t="str">
        <f aca="false">VLOOKUP($B1561,data!$A$6:$M$15000,3)</f>
        <v>N/A</v>
      </c>
    </row>
    <row r="1562" customFormat="false" ht="11.25" hidden="false" customHeight="false" outlineLevel="0" collapsed="false">
      <c r="A1562" s="199" t="n">
        <v>37104</v>
      </c>
      <c r="B1562" s="192" t="n">
        <v>37104</v>
      </c>
      <c r="C1562" s="308" t="n">
        <f aca="false">IF(B1562&lt;&gt;"",MONTH(B1562),0)</f>
        <v>8</v>
      </c>
      <c r="D1562" s="205" t="str">
        <f aca="false">VLOOKUP($B1562,data!$A$6:$M$15000,3)</f>
        <v>N/A</v>
      </c>
    </row>
    <row r="1563" customFormat="false" ht="11.25" hidden="false" customHeight="false" outlineLevel="0" collapsed="false">
      <c r="A1563" s="199" t="n">
        <v>37105</v>
      </c>
      <c r="B1563" s="192" t="n">
        <v>37105</v>
      </c>
      <c r="C1563" s="308" t="n">
        <f aca="false">IF(B1563&lt;&gt;"",MONTH(B1563),0)</f>
        <v>8</v>
      </c>
      <c r="D1563" s="205" t="str">
        <f aca="false">VLOOKUP($B1563,data!$A$6:$M$15000,3)</f>
        <v>N/A</v>
      </c>
    </row>
    <row r="1564" customFormat="false" ht="11.25" hidden="false" customHeight="false" outlineLevel="0" collapsed="false">
      <c r="A1564" s="199" t="n">
        <v>37106</v>
      </c>
      <c r="B1564" s="192" t="n">
        <v>37106</v>
      </c>
      <c r="C1564" s="308" t="n">
        <f aca="false">IF(B1564&lt;&gt;"",MONTH(B1564),0)</f>
        <v>8</v>
      </c>
      <c r="D1564" s="205" t="str">
        <f aca="false">VLOOKUP($B1564,data!$A$6:$M$15000,3)</f>
        <v>N/A</v>
      </c>
    </row>
    <row r="1565" customFormat="false" ht="11.25" hidden="false" customHeight="false" outlineLevel="0" collapsed="false">
      <c r="A1565" s="199" t="n">
        <v>37107</v>
      </c>
      <c r="B1565" s="192" t="n">
        <v>37107</v>
      </c>
      <c r="C1565" s="308" t="n">
        <f aca="false">IF(B1565&lt;&gt;"",MONTH(B1565),0)</f>
        <v>8</v>
      </c>
      <c r="D1565" s="205" t="str">
        <f aca="false">VLOOKUP($B1565,data!$A$6:$M$15000,3)</f>
        <v>N/A</v>
      </c>
    </row>
    <row r="1566" customFormat="false" ht="11.25" hidden="false" customHeight="false" outlineLevel="0" collapsed="false">
      <c r="A1566" s="199" t="n">
        <v>37108</v>
      </c>
      <c r="B1566" s="192" t="n">
        <v>37108</v>
      </c>
      <c r="C1566" s="308" t="n">
        <f aca="false">IF(B1566&lt;&gt;"",MONTH(B1566),0)</f>
        <v>8</v>
      </c>
      <c r="D1566" s="205" t="str">
        <f aca="false">VLOOKUP($B1566,data!$A$6:$M$15000,3)</f>
        <v>N/A</v>
      </c>
    </row>
    <row r="1567" customFormat="false" ht="11.25" hidden="false" customHeight="false" outlineLevel="0" collapsed="false">
      <c r="A1567" s="199" t="n">
        <v>37109</v>
      </c>
      <c r="B1567" s="192" t="n">
        <v>37109</v>
      </c>
      <c r="C1567" s="308" t="n">
        <f aca="false">IF(B1567&lt;&gt;"",MONTH(B1567),0)</f>
        <v>8</v>
      </c>
      <c r="D1567" s="205" t="str">
        <f aca="false">VLOOKUP($B1567,data!$A$6:$M$15000,3)</f>
        <v>N/A</v>
      </c>
    </row>
    <row r="1568" customFormat="false" ht="11.25" hidden="false" customHeight="false" outlineLevel="0" collapsed="false">
      <c r="A1568" s="199" t="n">
        <v>37110</v>
      </c>
      <c r="B1568" s="192" t="n">
        <v>37110</v>
      </c>
      <c r="C1568" s="308" t="n">
        <f aca="false">IF(B1568&lt;&gt;"",MONTH(B1568),0)</f>
        <v>8</v>
      </c>
      <c r="D1568" s="205" t="str">
        <f aca="false">VLOOKUP($B1568,data!$A$6:$M$15000,3)</f>
        <v>N/A</v>
      </c>
    </row>
    <row r="1569" customFormat="false" ht="11.25" hidden="false" customHeight="false" outlineLevel="0" collapsed="false">
      <c r="A1569" s="199" t="n">
        <v>37111</v>
      </c>
      <c r="B1569" s="192" t="n">
        <v>37111</v>
      </c>
      <c r="C1569" s="308" t="n">
        <f aca="false">IF(B1569&lt;&gt;"",MONTH(B1569),0)</f>
        <v>8</v>
      </c>
      <c r="D1569" s="205" t="str">
        <f aca="false">VLOOKUP($B1569,data!$A$6:$M$15000,3)</f>
        <v>N/A</v>
      </c>
    </row>
    <row r="1570" customFormat="false" ht="11.25" hidden="false" customHeight="false" outlineLevel="0" collapsed="false">
      <c r="A1570" s="199" t="n">
        <v>37112</v>
      </c>
      <c r="B1570" s="192" t="n">
        <v>37112</v>
      </c>
      <c r="C1570" s="308" t="n">
        <f aca="false">IF(B1570&lt;&gt;"",MONTH(B1570),0)</f>
        <v>8</v>
      </c>
      <c r="D1570" s="205" t="str">
        <f aca="false">VLOOKUP($B1570,data!$A$6:$M$15000,3)</f>
        <v>N/A</v>
      </c>
    </row>
    <row r="1571" customFormat="false" ht="11.25" hidden="false" customHeight="false" outlineLevel="0" collapsed="false">
      <c r="A1571" s="199" t="n">
        <v>37113</v>
      </c>
      <c r="B1571" s="192" t="n">
        <v>37113</v>
      </c>
      <c r="C1571" s="308" t="n">
        <f aca="false">IF(B1571&lt;&gt;"",MONTH(B1571),0)</f>
        <v>8</v>
      </c>
      <c r="D1571" s="205" t="str">
        <f aca="false">VLOOKUP($B1571,data!$A$6:$M$15000,3)</f>
        <v>N/A</v>
      </c>
    </row>
    <row r="1572" customFormat="false" ht="11.25" hidden="false" customHeight="false" outlineLevel="0" collapsed="false">
      <c r="A1572" s="199" t="n">
        <v>37114</v>
      </c>
      <c r="B1572" s="192" t="n">
        <v>37114</v>
      </c>
      <c r="C1572" s="308" t="n">
        <f aca="false">IF(B1572&lt;&gt;"",MONTH(B1572),0)</f>
        <v>8</v>
      </c>
      <c r="D1572" s="205" t="str">
        <f aca="false">VLOOKUP($B1572,data!$A$6:$M$15000,3)</f>
        <v>N/A</v>
      </c>
    </row>
    <row r="1573" customFormat="false" ht="11.25" hidden="false" customHeight="false" outlineLevel="0" collapsed="false">
      <c r="A1573" s="199" t="n">
        <v>37115</v>
      </c>
      <c r="B1573" s="192" t="n">
        <v>37115</v>
      </c>
      <c r="C1573" s="308" t="n">
        <f aca="false">IF(B1573&lt;&gt;"",MONTH(B1573),0)</f>
        <v>8</v>
      </c>
      <c r="D1573" s="205" t="str">
        <f aca="false">VLOOKUP($B1573,data!$A$6:$M$15000,3)</f>
        <v>N/A</v>
      </c>
    </row>
    <row r="1574" customFormat="false" ht="11.25" hidden="false" customHeight="false" outlineLevel="0" collapsed="false">
      <c r="A1574" s="199" t="n">
        <v>37116</v>
      </c>
      <c r="B1574" s="192" t="n">
        <v>37116</v>
      </c>
      <c r="C1574" s="308" t="n">
        <f aca="false">IF(B1574&lt;&gt;"",MONTH(B1574),0)</f>
        <v>8</v>
      </c>
      <c r="D1574" s="205" t="str">
        <f aca="false">VLOOKUP($B1574,data!$A$6:$M$15000,3)</f>
        <v>N/A</v>
      </c>
    </row>
    <row r="1575" customFormat="false" ht="11.25" hidden="false" customHeight="false" outlineLevel="0" collapsed="false">
      <c r="A1575" s="199" t="n">
        <v>37117</v>
      </c>
      <c r="B1575" s="192" t="n">
        <v>37117</v>
      </c>
      <c r="C1575" s="308" t="n">
        <f aca="false">IF(B1575&lt;&gt;"",MONTH(B1575),0)</f>
        <v>8</v>
      </c>
      <c r="D1575" s="205" t="str">
        <f aca="false">VLOOKUP($B1575,data!$A$6:$M$15000,3)</f>
        <v>N/A</v>
      </c>
    </row>
    <row r="1576" customFormat="false" ht="11.25" hidden="false" customHeight="false" outlineLevel="0" collapsed="false">
      <c r="A1576" s="199" t="n">
        <v>37118</v>
      </c>
      <c r="B1576" s="192" t="n">
        <v>37118</v>
      </c>
      <c r="C1576" s="308" t="n">
        <f aca="false">IF(B1576&lt;&gt;"",MONTH(B1576),0)</f>
        <v>8</v>
      </c>
      <c r="D1576" s="205" t="str">
        <f aca="false">VLOOKUP($B1576,data!$A$6:$M$15000,3)</f>
        <v>N/A</v>
      </c>
    </row>
    <row r="1577" customFormat="false" ht="11.25" hidden="false" customHeight="false" outlineLevel="0" collapsed="false">
      <c r="A1577" s="199" t="n">
        <v>37119</v>
      </c>
      <c r="B1577" s="192" t="n">
        <v>37119</v>
      </c>
      <c r="C1577" s="308" t="n">
        <f aca="false">IF(B1577&lt;&gt;"",MONTH(B1577),0)</f>
        <v>8</v>
      </c>
      <c r="D1577" s="205" t="str">
        <f aca="false">VLOOKUP($B1577,data!$A$6:$M$15000,3)</f>
        <v>N/A</v>
      </c>
    </row>
    <row r="1578" customFormat="false" ht="11.25" hidden="false" customHeight="false" outlineLevel="0" collapsed="false">
      <c r="A1578" s="199" t="n">
        <v>37120</v>
      </c>
      <c r="B1578" s="192" t="n">
        <v>37120</v>
      </c>
      <c r="C1578" s="308" t="n">
        <f aca="false">IF(B1578&lt;&gt;"",MONTH(B1578),0)</f>
        <v>8</v>
      </c>
      <c r="D1578" s="205" t="str">
        <f aca="false">VLOOKUP($B1578,data!$A$6:$M$15000,3)</f>
        <v>N/A</v>
      </c>
    </row>
    <row r="1579" customFormat="false" ht="11.25" hidden="false" customHeight="false" outlineLevel="0" collapsed="false">
      <c r="A1579" s="199" t="n">
        <v>37121</v>
      </c>
      <c r="B1579" s="192" t="n">
        <v>37121</v>
      </c>
      <c r="C1579" s="308" t="n">
        <f aca="false">IF(B1579&lt;&gt;"",MONTH(B1579),0)</f>
        <v>8</v>
      </c>
      <c r="D1579" s="205" t="str">
        <f aca="false">VLOOKUP($B1579,data!$A$6:$M$15000,3)</f>
        <v>N/A</v>
      </c>
    </row>
    <row r="1580" customFormat="false" ht="11.25" hidden="false" customHeight="false" outlineLevel="0" collapsed="false">
      <c r="A1580" s="199" t="n">
        <v>37122</v>
      </c>
      <c r="B1580" s="192" t="n">
        <v>37122</v>
      </c>
      <c r="C1580" s="308" t="n">
        <f aca="false">IF(B1580&lt;&gt;"",MONTH(B1580),0)</f>
        <v>8</v>
      </c>
      <c r="D1580" s="205" t="str">
        <f aca="false">VLOOKUP($B1580,data!$A$6:$M$15000,3)</f>
        <v>N/A</v>
      </c>
    </row>
    <row r="1581" customFormat="false" ht="11.25" hidden="false" customHeight="false" outlineLevel="0" collapsed="false">
      <c r="A1581" s="199" t="n">
        <v>37123</v>
      </c>
      <c r="B1581" s="192" t="n">
        <v>37123</v>
      </c>
      <c r="C1581" s="308" t="n">
        <f aca="false">IF(B1581&lt;&gt;"",MONTH(B1581),0)</f>
        <v>8</v>
      </c>
      <c r="D1581" s="205" t="str">
        <f aca="false">VLOOKUP($B1581,data!$A$6:$M$15000,3)</f>
        <v>N/A</v>
      </c>
    </row>
    <row r="1582" customFormat="false" ht="11.25" hidden="false" customHeight="false" outlineLevel="0" collapsed="false">
      <c r="A1582" s="199" t="n">
        <v>37124</v>
      </c>
      <c r="B1582" s="192" t="n">
        <v>37124</v>
      </c>
      <c r="C1582" s="308" t="n">
        <f aca="false">IF(B1582&lt;&gt;"",MONTH(B1582),0)</f>
        <v>8</v>
      </c>
      <c r="D1582" s="205" t="str">
        <f aca="false">VLOOKUP($B1582,data!$A$6:$M$15000,3)</f>
        <v>N/A</v>
      </c>
    </row>
    <row r="1583" customFormat="false" ht="11.25" hidden="false" customHeight="false" outlineLevel="0" collapsed="false">
      <c r="A1583" s="199" t="n">
        <v>37125</v>
      </c>
      <c r="B1583" s="192" t="n">
        <v>37125</v>
      </c>
      <c r="C1583" s="308" t="n">
        <f aca="false">IF(B1583&lt;&gt;"",MONTH(B1583),0)</f>
        <v>8</v>
      </c>
      <c r="D1583" s="205" t="str">
        <f aca="false">VLOOKUP($B1583,data!$A$6:$M$15000,3)</f>
        <v>N/A</v>
      </c>
    </row>
    <row r="1584" customFormat="false" ht="11.25" hidden="false" customHeight="false" outlineLevel="0" collapsed="false">
      <c r="A1584" s="199" t="n">
        <v>37126</v>
      </c>
      <c r="B1584" s="192" t="n">
        <v>37126</v>
      </c>
      <c r="C1584" s="308" t="n">
        <f aca="false">IF(B1584&lt;&gt;"",MONTH(B1584),0)</f>
        <v>8</v>
      </c>
      <c r="D1584" s="205" t="str">
        <f aca="false">VLOOKUP($B1584,data!$A$6:$M$15000,3)</f>
        <v>N/A</v>
      </c>
    </row>
    <row r="1585" customFormat="false" ht="11.25" hidden="false" customHeight="false" outlineLevel="0" collapsed="false">
      <c r="A1585" s="199" t="n">
        <v>37127</v>
      </c>
      <c r="B1585" s="192" t="n">
        <v>37127</v>
      </c>
      <c r="C1585" s="308" t="n">
        <f aca="false">IF(B1585&lt;&gt;"",MONTH(B1585),0)</f>
        <v>8</v>
      </c>
      <c r="D1585" s="205" t="str">
        <f aca="false">VLOOKUP($B1585,data!$A$6:$M$15000,3)</f>
        <v>N/A</v>
      </c>
    </row>
    <row r="1586" customFormat="false" ht="11.25" hidden="false" customHeight="false" outlineLevel="0" collapsed="false">
      <c r="A1586" s="199" t="n">
        <v>37128</v>
      </c>
      <c r="B1586" s="192" t="n">
        <v>37128</v>
      </c>
      <c r="C1586" s="308" t="n">
        <f aca="false">IF(B1586&lt;&gt;"",MONTH(B1586),0)</f>
        <v>8</v>
      </c>
      <c r="D1586" s="205" t="str">
        <f aca="false">VLOOKUP($B1586,data!$A$6:$M$15000,3)</f>
        <v>N/A</v>
      </c>
    </row>
    <row r="1587" customFormat="false" ht="11.25" hidden="false" customHeight="false" outlineLevel="0" collapsed="false">
      <c r="A1587" s="199" t="n">
        <v>37129</v>
      </c>
      <c r="B1587" s="192" t="n">
        <v>37129</v>
      </c>
      <c r="C1587" s="308" t="n">
        <f aca="false">IF(B1587&lt;&gt;"",MONTH(B1587),0)</f>
        <v>8</v>
      </c>
      <c r="D1587" s="205" t="str">
        <f aca="false">VLOOKUP($B1587,data!$A$6:$M$15000,3)</f>
        <v>N/A</v>
      </c>
    </row>
    <row r="1588" customFormat="false" ht="11.25" hidden="false" customHeight="false" outlineLevel="0" collapsed="false">
      <c r="A1588" s="199" t="n">
        <v>37130</v>
      </c>
      <c r="B1588" s="192" t="n">
        <v>37130</v>
      </c>
      <c r="C1588" s="308" t="n">
        <f aca="false">IF(B1588&lt;&gt;"",MONTH(B1588),0)</f>
        <v>8</v>
      </c>
      <c r="D1588" s="205" t="str">
        <f aca="false">VLOOKUP($B1588,data!$A$6:$M$15000,3)</f>
        <v>N/A</v>
      </c>
    </row>
    <row r="1589" customFormat="false" ht="11.25" hidden="false" customHeight="false" outlineLevel="0" collapsed="false">
      <c r="A1589" s="199" t="n">
        <v>37131</v>
      </c>
      <c r="B1589" s="192" t="n">
        <v>37131</v>
      </c>
      <c r="C1589" s="308" t="n">
        <f aca="false">IF(B1589&lt;&gt;"",MONTH(B1589),0)</f>
        <v>8</v>
      </c>
      <c r="D1589" s="205" t="str">
        <f aca="false">VLOOKUP($B1589,data!$A$6:$M$15000,3)</f>
        <v>N/A</v>
      </c>
    </row>
    <row r="1590" customFormat="false" ht="11.25" hidden="false" customHeight="false" outlineLevel="0" collapsed="false">
      <c r="A1590" s="199" t="n">
        <v>37132</v>
      </c>
      <c r="B1590" s="192" t="n">
        <v>37132</v>
      </c>
      <c r="C1590" s="308" t="n">
        <f aca="false">IF(B1590&lt;&gt;"",MONTH(B1590),0)</f>
        <v>8</v>
      </c>
      <c r="D1590" s="205" t="str">
        <f aca="false">VLOOKUP($B1590,data!$A$6:$M$15000,3)</f>
        <v>N/A</v>
      </c>
    </row>
    <row r="1591" customFormat="false" ht="11.25" hidden="false" customHeight="false" outlineLevel="0" collapsed="false">
      <c r="A1591" s="199" t="n">
        <v>37133</v>
      </c>
      <c r="B1591" s="192" t="n">
        <v>37133</v>
      </c>
      <c r="C1591" s="308" t="n">
        <f aca="false">IF(B1591&lt;&gt;"",MONTH(B1591),0)</f>
        <v>8</v>
      </c>
      <c r="D1591" s="205" t="str">
        <f aca="false">VLOOKUP($B1591,data!$A$6:$M$15000,3)</f>
        <v>N/A</v>
      </c>
    </row>
    <row r="1592" customFormat="false" ht="11.25" hidden="false" customHeight="false" outlineLevel="0" collapsed="false">
      <c r="A1592" s="199" t="n">
        <v>37134</v>
      </c>
      <c r="B1592" s="192" t="n">
        <v>37134</v>
      </c>
      <c r="C1592" s="308" t="n">
        <f aca="false">IF(B1592&lt;&gt;"",MONTH(B1592),0)</f>
        <v>8</v>
      </c>
      <c r="D1592" s="205" t="str">
        <f aca="false">VLOOKUP($B1592,data!$A$6:$M$15000,3)</f>
        <v>N/A</v>
      </c>
    </row>
    <row r="1593" customFormat="false" ht="11.25" hidden="false" customHeight="false" outlineLevel="0" collapsed="false">
      <c r="A1593" s="199" t="n">
        <v>37135</v>
      </c>
      <c r="B1593" s="192" t="n">
        <v>37135</v>
      </c>
      <c r="C1593" s="308" t="n">
        <f aca="false">IF(B1593&lt;&gt;"",MONTH(B1593),0)</f>
        <v>9</v>
      </c>
      <c r="D1593" s="205" t="str">
        <f aca="false">VLOOKUP($B1593,data!$A$6:$M$15000,3)</f>
        <v>N/A</v>
      </c>
    </row>
    <row r="1594" customFormat="false" ht="11.25" hidden="false" customHeight="false" outlineLevel="0" collapsed="false">
      <c r="A1594" s="199" t="n">
        <v>37136</v>
      </c>
      <c r="B1594" s="192" t="n">
        <v>37136</v>
      </c>
      <c r="C1594" s="308" t="n">
        <f aca="false">IF(B1594&lt;&gt;"",MONTH(B1594),0)</f>
        <v>9</v>
      </c>
      <c r="D1594" s="205" t="str">
        <f aca="false">VLOOKUP($B1594,data!$A$6:$M$15000,3)</f>
        <v>N/A</v>
      </c>
    </row>
    <row r="1595" customFormat="false" ht="11.25" hidden="false" customHeight="false" outlineLevel="0" collapsed="false">
      <c r="A1595" s="199" t="n">
        <v>37137</v>
      </c>
      <c r="B1595" s="192" t="n">
        <v>37137</v>
      </c>
      <c r="C1595" s="308" t="n">
        <f aca="false">IF(B1595&lt;&gt;"",MONTH(B1595),0)</f>
        <v>9</v>
      </c>
      <c r="D1595" s="205" t="str">
        <f aca="false">VLOOKUP($B1595,data!$A$6:$M$15000,3)</f>
        <v>N/A</v>
      </c>
    </row>
    <row r="1596" customFormat="false" ht="11.25" hidden="false" customHeight="false" outlineLevel="0" collapsed="false">
      <c r="A1596" s="199" t="n">
        <v>37138</v>
      </c>
      <c r="B1596" s="192" t="n">
        <v>37138</v>
      </c>
      <c r="C1596" s="308" t="n">
        <f aca="false">IF(B1596&lt;&gt;"",MONTH(B1596),0)</f>
        <v>9</v>
      </c>
      <c r="D1596" s="205" t="str">
        <f aca="false">VLOOKUP($B1596,data!$A$6:$M$15000,3)</f>
        <v>N/A</v>
      </c>
    </row>
    <row r="1597" customFormat="false" ht="11.25" hidden="false" customHeight="false" outlineLevel="0" collapsed="false">
      <c r="A1597" s="199" t="n">
        <v>37139</v>
      </c>
      <c r="B1597" s="192" t="n">
        <v>37139</v>
      </c>
      <c r="C1597" s="308" t="n">
        <f aca="false">IF(B1597&lt;&gt;"",MONTH(B1597),0)</f>
        <v>9</v>
      </c>
      <c r="D1597" s="205" t="str">
        <f aca="false">VLOOKUP($B1597,data!$A$6:$M$15000,3)</f>
        <v>N/A</v>
      </c>
    </row>
    <row r="1598" customFormat="false" ht="11.25" hidden="false" customHeight="false" outlineLevel="0" collapsed="false">
      <c r="A1598" s="199" t="n">
        <v>37140</v>
      </c>
      <c r="B1598" s="192" t="n">
        <v>37140</v>
      </c>
      <c r="C1598" s="308" t="n">
        <f aca="false">IF(B1598&lt;&gt;"",MONTH(B1598),0)</f>
        <v>9</v>
      </c>
      <c r="D1598" s="205" t="str">
        <f aca="false">VLOOKUP($B1598,data!$A$6:$M$15000,3)</f>
        <v>N/A</v>
      </c>
    </row>
    <row r="1599" customFormat="false" ht="11.25" hidden="false" customHeight="false" outlineLevel="0" collapsed="false">
      <c r="A1599" s="199" t="n">
        <v>37141</v>
      </c>
      <c r="B1599" s="192" t="n">
        <v>37141</v>
      </c>
      <c r="C1599" s="308" t="n">
        <f aca="false">IF(B1599&lt;&gt;"",MONTH(B1599),0)</f>
        <v>9</v>
      </c>
      <c r="D1599" s="205" t="str">
        <f aca="false">VLOOKUP($B1599,data!$A$6:$M$15000,3)</f>
        <v>N/A</v>
      </c>
    </row>
    <row r="1600" customFormat="false" ht="11.25" hidden="false" customHeight="false" outlineLevel="0" collapsed="false">
      <c r="A1600" s="199" t="n">
        <v>37142</v>
      </c>
      <c r="B1600" s="192" t="n">
        <v>37142</v>
      </c>
      <c r="C1600" s="308" t="n">
        <f aca="false">IF(B1600&lt;&gt;"",MONTH(B1600),0)</f>
        <v>9</v>
      </c>
      <c r="D1600" s="205" t="str">
        <f aca="false">VLOOKUP($B1600,data!$A$6:$M$15000,3)</f>
        <v>N/A</v>
      </c>
    </row>
    <row r="1601" customFormat="false" ht="11.25" hidden="false" customHeight="false" outlineLevel="0" collapsed="false">
      <c r="A1601" s="199" t="n">
        <v>37143</v>
      </c>
      <c r="B1601" s="192" t="n">
        <v>37143</v>
      </c>
      <c r="C1601" s="308" t="n">
        <f aca="false">IF(B1601&lt;&gt;"",MONTH(B1601),0)</f>
        <v>9</v>
      </c>
      <c r="D1601" s="205" t="str">
        <f aca="false">VLOOKUP($B1601,data!$A$6:$M$15000,3)</f>
        <v>N/A</v>
      </c>
    </row>
    <row r="1602" customFormat="false" ht="11.25" hidden="false" customHeight="false" outlineLevel="0" collapsed="false">
      <c r="A1602" s="199" t="n">
        <v>37144</v>
      </c>
      <c r="B1602" s="192" t="n">
        <v>37144</v>
      </c>
      <c r="C1602" s="308" t="n">
        <f aca="false">IF(B1602&lt;&gt;"",MONTH(B1602),0)</f>
        <v>9</v>
      </c>
      <c r="D1602" s="205" t="str">
        <f aca="false">VLOOKUP($B1602,data!$A$6:$M$15000,3)</f>
        <v>N/A</v>
      </c>
    </row>
    <row r="1603" customFormat="false" ht="11.25" hidden="false" customHeight="false" outlineLevel="0" collapsed="false">
      <c r="A1603" s="199" t="n">
        <v>37145</v>
      </c>
      <c r="B1603" s="192" t="n">
        <v>37145</v>
      </c>
      <c r="C1603" s="308" t="n">
        <f aca="false">IF(B1603&lt;&gt;"",MONTH(B1603),0)</f>
        <v>9</v>
      </c>
      <c r="D1603" s="205" t="str">
        <f aca="false">VLOOKUP($B1603,data!$A$6:$M$15000,3)</f>
        <v>N/A</v>
      </c>
    </row>
    <row r="1604" customFormat="false" ht="11.25" hidden="false" customHeight="false" outlineLevel="0" collapsed="false">
      <c r="A1604" s="199" t="n">
        <v>37146</v>
      </c>
      <c r="B1604" s="192" t="n">
        <v>37146</v>
      </c>
      <c r="C1604" s="308" t="n">
        <f aca="false">IF(B1604&lt;&gt;"",MONTH(B1604),0)</f>
        <v>9</v>
      </c>
      <c r="D1604" s="205" t="str">
        <f aca="false">VLOOKUP($B1604,data!$A$6:$M$15000,3)</f>
        <v>N/A</v>
      </c>
    </row>
    <row r="1605" customFormat="false" ht="11.25" hidden="false" customHeight="false" outlineLevel="0" collapsed="false">
      <c r="A1605" s="199" t="n">
        <v>37147</v>
      </c>
      <c r="B1605" s="192" t="n">
        <v>37147</v>
      </c>
      <c r="C1605" s="308" t="n">
        <f aca="false">IF(B1605&lt;&gt;"",MONTH(B1605),0)</f>
        <v>9</v>
      </c>
      <c r="D1605" s="205" t="str">
        <f aca="false">VLOOKUP($B1605,data!$A$6:$M$15000,3)</f>
        <v>N/A</v>
      </c>
    </row>
    <row r="1606" customFormat="false" ht="11.25" hidden="false" customHeight="false" outlineLevel="0" collapsed="false">
      <c r="A1606" s="199" t="n">
        <v>37148</v>
      </c>
      <c r="B1606" s="192" t="n">
        <v>37148</v>
      </c>
      <c r="C1606" s="308" t="n">
        <f aca="false">IF(B1606&lt;&gt;"",MONTH(B1606),0)</f>
        <v>9</v>
      </c>
      <c r="D1606" s="205" t="str">
        <f aca="false">VLOOKUP($B1606,data!$A$6:$M$15000,3)</f>
        <v>N/A</v>
      </c>
    </row>
    <row r="1607" customFormat="false" ht="11.25" hidden="false" customHeight="false" outlineLevel="0" collapsed="false">
      <c r="A1607" s="199" t="n">
        <v>37149</v>
      </c>
      <c r="B1607" s="192" t="n">
        <v>37149</v>
      </c>
      <c r="C1607" s="308" t="n">
        <f aca="false">IF(B1607&lt;&gt;"",MONTH(B1607),0)</f>
        <v>9</v>
      </c>
      <c r="D1607" s="205" t="str">
        <f aca="false">VLOOKUP($B1607,data!$A$6:$M$15000,3)</f>
        <v>N/A</v>
      </c>
    </row>
    <row r="1608" customFormat="false" ht="11.25" hidden="false" customHeight="false" outlineLevel="0" collapsed="false">
      <c r="A1608" s="199" t="n">
        <v>37150</v>
      </c>
      <c r="B1608" s="192" t="n">
        <v>37150</v>
      </c>
      <c r="C1608" s="308" t="n">
        <f aca="false">IF(B1608&lt;&gt;"",MONTH(B1608),0)</f>
        <v>9</v>
      </c>
      <c r="D1608" s="205" t="str">
        <f aca="false">VLOOKUP($B1608,data!$A$6:$M$15000,3)</f>
        <v>N/A</v>
      </c>
    </row>
    <row r="1609" customFormat="false" ht="11.25" hidden="false" customHeight="false" outlineLevel="0" collapsed="false">
      <c r="A1609" s="199" t="n">
        <v>37151</v>
      </c>
      <c r="B1609" s="192" t="n">
        <v>37151</v>
      </c>
      <c r="C1609" s="308" t="n">
        <f aca="false">IF(B1609&lt;&gt;"",MONTH(B1609),0)</f>
        <v>9</v>
      </c>
      <c r="D1609" s="205" t="str">
        <f aca="false">VLOOKUP($B1609,data!$A$6:$M$15000,3)</f>
        <v>N/A</v>
      </c>
    </row>
    <row r="1610" customFormat="false" ht="11.25" hidden="false" customHeight="false" outlineLevel="0" collapsed="false">
      <c r="A1610" s="199" t="n">
        <v>37152</v>
      </c>
      <c r="B1610" s="192" t="n">
        <v>37152</v>
      </c>
      <c r="C1610" s="308" t="n">
        <f aca="false">IF(B1610&lt;&gt;"",MONTH(B1610),0)</f>
        <v>9</v>
      </c>
      <c r="D1610" s="205" t="str">
        <f aca="false">VLOOKUP($B1610,data!$A$6:$M$15000,3)</f>
        <v>N/A</v>
      </c>
    </row>
    <row r="1611" customFormat="false" ht="11.25" hidden="false" customHeight="false" outlineLevel="0" collapsed="false">
      <c r="A1611" s="199" t="n">
        <v>37153</v>
      </c>
      <c r="B1611" s="192" t="n">
        <v>37153</v>
      </c>
      <c r="C1611" s="308" t="n">
        <f aca="false">IF(B1611&lt;&gt;"",MONTH(B1611),0)</f>
        <v>9</v>
      </c>
      <c r="D1611" s="205" t="str">
        <f aca="false">VLOOKUP($B1611,data!$A$6:$M$15000,3)</f>
        <v>N/A</v>
      </c>
    </row>
    <row r="1612" customFormat="false" ht="11.25" hidden="false" customHeight="false" outlineLevel="0" collapsed="false">
      <c r="A1612" s="199" t="n">
        <v>37154</v>
      </c>
      <c r="B1612" s="192" t="n">
        <v>37154</v>
      </c>
      <c r="C1612" s="308" t="n">
        <f aca="false">IF(B1612&lt;&gt;"",MONTH(B1612),0)</f>
        <v>9</v>
      </c>
      <c r="D1612" s="205" t="str">
        <f aca="false">VLOOKUP($B1612,data!$A$6:$M$15000,3)</f>
        <v>N/A</v>
      </c>
    </row>
    <row r="1613" customFormat="false" ht="11.25" hidden="false" customHeight="false" outlineLevel="0" collapsed="false">
      <c r="A1613" s="199" t="n">
        <v>37155</v>
      </c>
      <c r="B1613" s="192" t="n">
        <v>37155</v>
      </c>
      <c r="C1613" s="308" t="n">
        <f aca="false">IF(B1613&lt;&gt;"",MONTH(B1613),0)</f>
        <v>9</v>
      </c>
      <c r="D1613" s="205" t="str">
        <f aca="false">VLOOKUP($B1613,data!$A$6:$M$15000,3)</f>
        <v>N/A</v>
      </c>
    </row>
    <row r="1614" customFormat="false" ht="11.25" hidden="false" customHeight="false" outlineLevel="0" collapsed="false">
      <c r="A1614" s="199" t="n">
        <v>37156</v>
      </c>
      <c r="B1614" s="192" t="n">
        <v>37156</v>
      </c>
      <c r="C1614" s="308" t="n">
        <f aca="false">IF(B1614&lt;&gt;"",MONTH(B1614),0)</f>
        <v>9</v>
      </c>
      <c r="D1614" s="205" t="str">
        <f aca="false">VLOOKUP($B1614,data!$A$6:$M$15000,3)</f>
        <v>N/A</v>
      </c>
    </row>
    <row r="1615" customFormat="false" ht="11.25" hidden="false" customHeight="false" outlineLevel="0" collapsed="false">
      <c r="A1615" s="199" t="n">
        <v>37157</v>
      </c>
      <c r="B1615" s="192" t="n">
        <v>37157</v>
      </c>
      <c r="C1615" s="308" t="n">
        <f aca="false">IF(B1615&lt;&gt;"",MONTH(B1615),0)</f>
        <v>9</v>
      </c>
      <c r="D1615" s="205" t="str">
        <f aca="false">VLOOKUP($B1615,data!$A$6:$M$15000,3)</f>
        <v>N/A</v>
      </c>
    </row>
    <row r="1616" customFormat="false" ht="11.25" hidden="false" customHeight="false" outlineLevel="0" collapsed="false">
      <c r="A1616" s="199" t="n">
        <v>37158</v>
      </c>
      <c r="B1616" s="192" t="n">
        <v>37158</v>
      </c>
      <c r="C1616" s="308" t="n">
        <f aca="false">IF(B1616&lt;&gt;"",MONTH(B1616),0)</f>
        <v>9</v>
      </c>
      <c r="D1616" s="205" t="str">
        <f aca="false">VLOOKUP($B1616,data!$A$6:$M$15000,3)</f>
        <v>N/A</v>
      </c>
    </row>
    <row r="1617" customFormat="false" ht="11.25" hidden="false" customHeight="false" outlineLevel="0" collapsed="false">
      <c r="A1617" s="199" t="n">
        <v>37159</v>
      </c>
      <c r="B1617" s="192" t="n">
        <v>37159</v>
      </c>
      <c r="C1617" s="308" t="n">
        <f aca="false">IF(B1617&lt;&gt;"",MONTH(B1617),0)</f>
        <v>9</v>
      </c>
      <c r="D1617" s="205" t="str">
        <f aca="false">VLOOKUP($B1617,data!$A$6:$M$15000,3)</f>
        <v>N/A</v>
      </c>
    </row>
    <row r="1618" customFormat="false" ht="11.25" hidden="false" customHeight="false" outlineLevel="0" collapsed="false">
      <c r="A1618" s="199" t="n">
        <v>37160</v>
      </c>
      <c r="B1618" s="192" t="n">
        <v>37160</v>
      </c>
      <c r="C1618" s="308" t="n">
        <f aca="false">IF(B1618&lt;&gt;"",MONTH(B1618),0)</f>
        <v>9</v>
      </c>
      <c r="D1618" s="205" t="str">
        <f aca="false">VLOOKUP($B1618,data!$A$6:$M$15000,3)</f>
        <v>N/A</v>
      </c>
    </row>
    <row r="1619" customFormat="false" ht="11.25" hidden="false" customHeight="false" outlineLevel="0" collapsed="false">
      <c r="A1619" s="199" t="n">
        <v>37161</v>
      </c>
      <c r="B1619" s="192" t="n">
        <v>37161</v>
      </c>
      <c r="C1619" s="308" t="n">
        <f aca="false">IF(B1619&lt;&gt;"",MONTH(B1619),0)</f>
        <v>9</v>
      </c>
      <c r="D1619" s="205" t="str">
        <f aca="false">VLOOKUP($B1619,data!$A$6:$M$15000,3)</f>
        <v>N/A</v>
      </c>
    </row>
    <row r="1620" customFormat="false" ht="11.25" hidden="false" customHeight="false" outlineLevel="0" collapsed="false">
      <c r="A1620" s="199" t="n">
        <v>37162</v>
      </c>
      <c r="B1620" s="192" t="n">
        <v>37162</v>
      </c>
      <c r="C1620" s="308" t="n">
        <f aca="false">IF(B1620&lt;&gt;"",MONTH(B1620),0)</f>
        <v>9</v>
      </c>
      <c r="D1620" s="205" t="str">
        <f aca="false">VLOOKUP($B1620,data!$A$6:$M$15000,3)</f>
        <v>N/A</v>
      </c>
    </row>
    <row r="1621" customFormat="false" ht="11.25" hidden="false" customHeight="false" outlineLevel="0" collapsed="false">
      <c r="A1621" s="199" t="n">
        <v>37163</v>
      </c>
      <c r="B1621" s="192" t="n">
        <v>37163</v>
      </c>
      <c r="C1621" s="308" t="n">
        <f aca="false">IF(B1621&lt;&gt;"",MONTH(B1621),0)</f>
        <v>9</v>
      </c>
      <c r="D1621" s="205" t="str">
        <f aca="false">VLOOKUP($B1621,data!$A$6:$M$15000,3)</f>
        <v>N/A</v>
      </c>
    </row>
    <row r="1622" customFormat="false" ht="11.25" hidden="false" customHeight="false" outlineLevel="0" collapsed="false">
      <c r="A1622" s="199" t="n">
        <v>37164</v>
      </c>
      <c r="B1622" s="192" t="n">
        <v>37164</v>
      </c>
      <c r="C1622" s="308" t="n">
        <f aca="false">IF(B1622&lt;&gt;"",MONTH(B1622),0)</f>
        <v>9</v>
      </c>
      <c r="D1622" s="205" t="str">
        <f aca="false">VLOOKUP($B1622,data!$A$6:$M$15000,3)</f>
        <v>N/A</v>
      </c>
    </row>
    <row r="1623" customFormat="false" ht="11.25" hidden="false" customHeight="false" outlineLevel="0" collapsed="false">
      <c r="A1623" s="199" t="n">
        <v>37165</v>
      </c>
      <c r="B1623" s="192" t="n">
        <v>37165</v>
      </c>
      <c r="C1623" s="308" t="n">
        <f aca="false">IF(B1623&lt;&gt;"",MONTH(B1623),0)</f>
        <v>10</v>
      </c>
      <c r="D1623" s="205" t="str">
        <f aca="false">VLOOKUP($B1623,data!$A$6:$M$15000,3)</f>
        <v>N/A</v>
      </c>
    </row>
    <row r="1624" customFormat="false" ht="11.25" hidden="false" customHeight="false" outlineLevel="0" collapsed="false">
      <c r="A1624" s="199" t="n">
        <v>37166</v>
      </c>
      <c r="B1624" s="192" t="n">
        <v>37166</v>
      </c>
      <c r="C1624" s="308" t="n">
        <f aca="false">IF(B1624&lt;&gt;"",MONTH(B1624),0)</f>
        <v>10</v>
      </c>
      <c r="D1624" s="205" t="str">
        <f aca="false">VLOOKUP($B1624,data!$A$6:$M$15000,3)</f>
        <v>N/A</v>
      </c>
    </row>
    <row r="1625" customFormat="false" ht="11.25" hidden="false" customHeight="false" outlineLevel="0" collapsed="false">
      <c r="A1625" s="199" t="n">
        <v>37167</v>
      </c>
      <c r="B1625" s="192" t="n">
        <v>37167</v>
      </c>
      <c r="C1625" s="308" t="n">
        <f aca="false">IF(B1625&lt;&gt;"",MONTH(B1625),0)</f>
        <v>10</v>
      </c>
      <c r="D1625" s="205" t="str">
        <f aca="false">VLOOKUP($B1625,data!$A$6:$M$15000,3)</f>
        <v>N/A</v>
      </c>
    </row>
    <row r="1626" customFormat="false" ht="11.25" hidden="false" customHeight="false" outlineLevel="0" collapsed="false">
      <c r="A1626" s="199" t="n">
        <v>37168</v>
      </c>
      <c r="B1626" s="192" t="n">
        <v>37168</v>
      </c>
      <c r="C1626" s="308" t="n">
        <f aca="false">IF(B1626&lt;&gt;"",MONTH(B1626),0)</f>
        <v>10</v>
      </c>
      <c r="D1626" s="205" t="str">
        <f aca="false">VLOOKUP($B1626,data!$A$6:$M$15000,3)</f>
        <v>N/A</v>
      </c>
    </row>
    <row r="1627" customFormat="false" ht="11.25" hidden="false" customHeight="false" outlineLevel="0" collapsed="false">
      <c r="A1627" s="199" t="n">
        <v>37169</v>
      </c>
      <c r="B1627" s="192" t="n">
        <v>37169</v>
      </c>
      <c r="C1627" s="308" t="n">
        <f aca="false">IF(B1627&lt;&gt;"",MONTH(B1627),0)</f>
        <v>10</v>
      </c>
      <c r="D1627" s="205" t="str">
        <f aca="false">VLOOKUP($B1627,data!$A$6:$M$15000,3)</f>
        <v>N/A</v>
      </c>
    </row>
    <row r="1628" customFormat="false" ht="11.25" hidden="false" customHeight="false" outlineLevel="0" collapsed="false">
      <c r="A1628" s="199" t="n">
        <v>37170</v>
      </c>
      <c r="B1628" s="192" t="n">
        <v>37170</v>
      </c>
      <c r="C1628" s="308" t="n">
        <f aca="false">IF(B1628&lt;&gt;"",MONTH(B1628),0)</f>
        <v>10</v>
      </c>
      <c r="D1628" s="205" t="str">
        <f aca="false">VLOOKUP($B1628,data!$A$6:$M$15000,3)</f>
        <v>N/A</v>
      </c>
    </row>
    <row r="1629" customFormat="false" ht="11.25" hidden="false" customHeight="false" outlineLevel="0" collapsed="false">
      <c r="A1629" s="199" t="n">
        <v>37171</v>
      </c>
      <c r="B1629" s="192" t="n">
        <v>37171</v>
      </c>
      <c r="C1629" s="308" t="n">
        <f aca="false">IF(B1629&lt;&gt;"",MONTH(B1629),0)</f>
        <v>10</v>
      </c>
      <c r="D1629" s="205" t="str">
        <f aca="false">VLOOKUP($B1629,data!$A$6:$M$15000,3)</f>
        <v>N/A</v>
      </c>
    </row>
    <row r="1630" customFormat="false" ht="11.25" hidden="false" customHeight="false" outlineLevel="0" collapsed="false">
      <c r="A1630" s="199" t="n">
        <v>37172</v>
      </c>
      <c r="B1630" s="192" t="n">
        <v>37172</v>
      </c>
      <c r="C1630" s="308" t="n">
        <f aca="false">IF(B1630&lt;&gt;"",MONTH(B1630),0)</f>
        <v>10</v>
      </c>
      <c r="D1630" s="205" t="str">
        <f aca="false">VLOOKUP($B1630,data!$A$6:$M$15000,3)</f>
        <v>N/A</v>
      </c>
    </row>
    <row r="1631" customFormat="false" ht="11.25" hidden="false" customHeight="false" outlineLevel="0" collapsed="false">
      <c r="A1631" s="199" t="n">
        <v>37173</v>
      </c>
      <c r="B1631" s="192" t="n">
        <v>37173</v>
      </c>
      <c r="C1631" s="308" t="n">
        <f aca="false">IF(B1631&lt;&gt;"",MONTH(B1631),0)</f>
        <v>10</v>
      </c>
      <c r="D1631" s="205" t="str">
        <f aca="false">VLOOKUP($B1631,data!$A$6:$M$15000,3)</f>
        <v>N/A</v>
      </c>
    </row>
    <row r="1632" customFormat="false" ht="11.25" hidden="false" customHeight="false" outlineLevel="0" collapsed="false">
      <c r="A1632" s="199" t="n">
        <v>37174</v>
      </c>
      <c r="B1632" s="192" t="n">
        <v>37174</v>
      </c>
      <c r="C1632" s="308" t="n">
        <f aca="false">IF(B1632&lt;&gt;"",MONTH(B1632),0)</f>
        <v>10</v>
      </c>
      <c r="D1632" s="205" t="str">
        <f aca="false">VLOOKUP($B1632,data!$A$6:$M$15000,3)</f>
        <v>N/A</v>
      </c>
    </row>
    <row r="1633" customFormat="false" ht="11.25" hidden="false" customHeight="false" outlineLevel="0" collapsed="false">
      <c r="A1633" s="199" t="n">
        <v>37175</v>
      </c>
      <c r="B1633" s="192" t="n">
        <v>37175</v>
      </c>
      <c r="C1633" s="308" t="n">
        <f aca="false">IF(B1633&lt;&gt;"",MONTH(B1633),0)</f>
        <v>10</v>
      </c>
      <c r="D1633" s="205" t="str">
        <f aca="false">VLOOKUP($B1633,data!$A$6:$M$15000,3)</f>
        <v>N/A</v>
      </c>
    </row>
    <row r="1634" customFormat="false" ht="11.25" hidden="false" customHeight="false" outlineLevel="0" collapsed="false">
      <c r="A1634" s="199" t="n">
        <v>37176</v>
      </c>
      <c r="B1634" s="192" t="n">
        <v>37176</v>
      </c>
      <c r="C1634" s="308" t="n">
        <f aca="false">IF(B1634&lt;&gt;"",MONTH(B1634),0)</f>
        <v>10</v>
      </c>
      <c r="D1634" s="205" t="str">
        <f aca="false">VLOOKUP($B1634,data!$A$6:$M$15000,3)</f>
        <v>N/A</v>
      </c>
    </row>
    <row r="1635" customFormat="false" ht="11.25" hidden="false" customHeight="false" outlineLevel="0" collapsed="false">
      <c r="A1635" s="199" t="n">
        <v>37177</v>
      </c>
      <c r="B1635" s="192" t="n">
        <v>37177</v>
      </c>
      <c r="C1635" s="308" t="n">
        <f aca="false">IF(B1635&lt;&gt;"",MONTH(B1635),0)</f>
        <v>10</v>
      </c>
      <c r="D1635" s="205" t="str">
        <f aca="false">VLOOKUP($B1635,data!$A$6:$M$15000,3)</f>
        <v>N/A</v>
      </c>
    </row>
    <row r="1636" customFormat="false" ht="11.25" hidden="false" customHeight="false" outlineLevel="0" collapsed="false">
      <c r="A1636" s="199" t="n">
        <v>37178</v>
      </c>
      <c r="B1636" s="192" t="n">
        <v>37178</v>
      </c>
      <c r="C1636" s="308" t="n">
        <f aca="false">IF(B1636&lt;&gt;"",MONTH(B1636),0)</f>
        <v>10</v>
      </c>
      <c r="D1636" s="205" t="str">
        <f aca="false">VLOOKUP($B1636,data!$A$6:$M$15000,3)</f>
        <v>N/A</v>
      </c>
    </row>
    <row r="1637" customFormat="false" ht="11.25" hidden="false" customHeight="false" outlineLevel="0" collapsed="false">
      <c r="A1637" s="199" t="n">
        <v>37179</v>
      </c>
      <c r="B1637" s="192" t="n">
        <v>37179</v>
      </c>
      <c r="C1637" s="308" t="n">
        <f aca="false">IF(B1637&lt;&gt;"",MONTH(B1637),0)</f>
        <v>10</v>
      </c>
      <c r="D1637" s="205" t="str">
        <f aca="false">VLOOKUP($B1637,data!$A$6:$M$15000,3)</f>
        <v>N/A</v>
      </c>
    </row>
    <row r="1638" customFormat="false" ht="11.25" hidden="false" customHeight="false" outlineLevel="0" collapsed="false">
      <c r="A1638" s="199" t="n">
        <v>37180</v>
      </c>
      <c r="B1638" s="192" t="n">
        <v>37180</v>
      </c>
      <c r="C1638" s="308" t="n">
        <f aca="false">IF(B1638&lt;&gt;"",MONTH(B1638),0)</f>
        <v>10</v>
      </c>
      <c r="D1638" s="205" t="str">
        <f aca="false">VLOOKUP($B1638,data!$A$6:$M$15000,3)</f>
        <v>N/A</v>
      </c>
    </row>
    <row r="1639" customFormat="false" ht="11.25" hidden="false" customHeight="false" outlineLevel="0" collapsed="false">
      <c r="A1639" s="199" t="n">
        <v>37181</v>
      </c>
      <c r="B1639" s="192" t="n">
        <v>37181</v>
      </c>
      <c r="C1639" s="308" t="n">
        <f aca="false">IF(B1639&lt;&gt;"",MONTH(B1639),0)</f>
        <v>10</v>
      </c>
      <c r="D1639" s="205" t="str">
        <f aca="false">VLOOKUP($B1639,data!$A$6:$M$15000,3)</f>
        <v>N/A</v>
      </c>
    </row>
    <row r="1640" customFormat="false" ht="11.25" hidden="false" customHeight="false" outlineLevel="0" collapsed="false">
      <c r="A1640" s="199" t="n">
        <v>37182</v>
      </c>
      <c r="B1640" s="192" t="n">
        <v>37182</v>
      </c>
      <c r="C1640" s="308" t="n">
        <f aca="false">IF(B1640&lt;&gt;"",MONTH(B1640),0)</f>
        <v>10</v>
      </c>
      <c r="D1640" s="205" t="str">
        <f aca="false">VLOOKUP($B1640,data!$A$6:$M$15000,3)</f>
        <v>N/A</v>
      </c>
    </row>
    <row r="1641" customFormat="false" ht="11.25" hidden="false" customHeight="false" outlineLevel="0" collapsed="false">
      <c r="A1641" s="199" t="n">
        <v>37183</v>
      </c>
      <c r="B1641" s="192" t="n">
        <v>37183</v>
      </c>
      <c r="C1641" s="308" t="n">
        <f aca="false">IF(B1641&lt;&gt;"",MONTH(B1641),0)</f>
        <v>10</v>
      </c>
      <c r="D1641" s="205" t="str">
        <f aca="false">VLOOKUP($B1641,data!$A$6:$M$15000,3)</f>
        <v>N/A</v>
      </c>
    </row>
    <row r="1642" customFormat="false" ht="11.25" hidden="false" customHeight="false" outlineLevel="0" collapsed="false">
      <c r="A1642" s="199" t="n">
        <v>37184</v>
      </c>
      <c r="B1642" s="192" t="n">
        <v>37184</v>
      </c>
      <c r="C1642" s="308" t="n">
        <f aca="false">IF(B1642&lt;&gt;"",MONTH(B1642),0)</f>
        <v>10</v>
      </c>
      <c r="D1642" s="205" t="str">
        <f aca="false">VLOOKUP($B1642,data!$A$6:$M$15000,3)</f>
        <v>N/A</v>
      </c>
    </row>
    <row r="1643" customFormat="false" ht="11.25" hidden="false" customHeight="false" outlineLevel="0" collapsed="false">
      <c r="A1643" s="199" t="n">
        <v>37185</v>
      </c>
      <c r="B1643" s="192" t="n">
        <v>37185</v>
      </c>
      <c r="C1643" s="308" t="n">
        <f aca="false">IF(B1643&lt;&gt;"",MONTH(B1643),0)</f>
        <v>10</v>
      </c>
      <c r="D1643" s="205" t="str">
        <f aca="false">VLOOKUP($B1643,data!$A$6:$M$15000,3)</f>
        <v>N/A</v>
      </c>
    </row>
    <row r="1644" customFormat="false" ht="11.25" hidden="false" customHeight="false" outlineLevel="0" collapsed="false">
      <c r="A1644" s="199" t="n">
        <v>37186</v>
      </c>
      <c r="B1644" s="192" t="n">
        <v>37186</v>
      </c>
      <c r="C1644" s="308" t="n">
        <f aca="false">IF(B1644&lt;&gt;"",MONTH(B1644),0)</f>
        <v>10</v>
      </c>
      <c r="D1644" s="205" t="str">
        <f aca="false">VLOOKUP($B1644,data!$A$6:$M$15000,3)</f>
        <v>N/A</v>
      </c>
    </row>
    <row r="1645" customFormat="false" ht="11.25" hidden="false" customHeight="false" outlineLevel="0" collapsed="false">
      <c r="A1645" s="199" t="n">
        <v>37187</v>
      </c>
      <c r="B1645" s="192" t="n">
        <v>37187</v>
      </c>
      <c r="C1645" s="308" t="n">
        <f aca="false">IF(B1645&lt;&gt;"",MONTH(B1645),0)</f>
        <v>10</v>
      </c>
      <c r="D1645" s="205" t="str">
        <f aca="false">VLOOKUP($B1645,data!$A$6:$M$15000,3)</f>
        <v>N/A</v>
      </c>
    </row>
    <row r="1646" customFormat="false" ht="11.25" hidden="false" customHeight="false" outlineLevel="0" collapsed="false">
      <c r="A1646" s="199" t="n">
        <v>37188</v>
      </c>
      <c r="B1646" s="192" t="n">
        <v>37188</v>
      </c>
      <c r="C1646" s="308" t="n">
        <f aca="false">IF(B1646&lt;&gt;"",MONTH(B1646),0)</f>
        <v>10</v>
      </c>
      <c r="D1646" s="205" t="str">
        <f aca="false">VLOOKUP($B1646,data!$A$6:$M$15000,3)</f>
        <v>N/A</v>
      </c>
    </row>
    <row r="1647" customFormat="false" ht="11.25" hidden="false" customHeight="false" outlineLevel="0" collapsed="false">
      <c r="A1647" s="199" t="n">
        <v>37189</v>
      </c>
      <c r="B1647" s="192" t="n">
        <v>37189</v>
      </c>
      <c r="C1647" s="308" t="n">
        <f aca="false">IF(B1647&lt;&gt;"",MONTH(B1647),0)</f>
        <v>10</v>
      </c>
      <c r="D1647" s="205" t="str">
        <f aca="false">VLOOKUP($B1647,data!$A$6:$M$15000,3)</f>
        <v>N/A</v>
      </c>
    </row>
    <row r="1648" customFormat="false" ht="11.25" hidden="false" customHeight="false" outlineLevel="0" collapsed="false">
      <c r="A1648" s="199" t="n">
        <v>37190</v>
      </c>
      <c r="B1648" s="192" t="n">
        <v>37190</v>
      </c>
      <c r="C1648" s="308" t="n">
        <f aca="false">IF(B1648&lt;&gt;"",MONTH(B1648),0)</f>
        <v>10</v>
      </c>
      <c r="D1648" s="205" t="str">
        <f aca="false">VLOOKUP($B1648,data!$A$6:$M$15000,3)</f>
        <v>N/A</v>
      </c>
    </row>
    <row r="1649" customFormat="false" ht="11.25" hidden="false" customHeight="false" outlineLevel="0" collapsed="false">
      <c r="A1649" s="199" t="n">
        <v>37191</v>
      </c>
      <c r="B1649" s="192" t="n">
        <v>37191</v>
      </c>
      <c r="C1649" s="308" t="n">
        <f aca="false">IF(B1649&lt;&gt;"",MONTH(B1649),0)</f>
        <v>10</v>
      </c>
      <c r="D1649" s="205" t="str">
        <f aca="false">VLOOKUP($B1649,data!$A$6:$M$15000,3)</f>
        <v>N/A</v>
      </c>
    </row>
    <row r="1650" customFormat="false" ht="11.25" hidden="false" customHeight="false" outlineLevel="0" collapsed="false">
      <c r="A1650" s="199" t="n">
        <v>37192</v>
      </c>
      <c r="B1650" s="192" t="n">
        <v>37192</v>
      </c>
      <c r="C1650" s="308" t="n">
        <f aca="false">IF(B1650&lt;&gt;"",MONTH(B1650),0)</f>
        <v>10</v>
      </c>
      <c r="D1650" s="205" t="str">
        <f aca="false">VLOOKUP($B1650,data!$A$6:$M$15000,3)</f>
        <v>N/A</v>
      </c>
    </row>
    <row r="1651" customFormat="false" ht="11.25" hidden="false" customHeight="false" outlineLevel="0" collapsed="false">
      <c r="A1651" s="199" t="n">
        <v>37193</v>
      </c>
      <c r="B1651" s="192" t="n">
        <v>37193</v>
      </c>
      <c r="C1651" s="308" t="n">
        <f aca="false">IF(B1651&lt;&gt;"",MONTH(B1651),0)</f>
        <v>10</v>
      </c>
      <c r="D1651" s="205" t="str">
        <f aca="false">VLOOKUP($B1651,data!$A$6:$M$15000,3)</f>
        <v>N/A</v>
      </c>
    </row>
    <row r="1652" customFormat="false" ht="11.25" hidden="false" customHeight="false" outlineLevel="0" collapsed="false">
      <c r="A1652" s="199" t="n">
        <v>37194</v>
      </c>
      <c r="B1652" s="192" t="n">
        <v>37194</v>
      </c>
      <c r="C1652" s="308" t="n">
        <f aca="false">IF(B1652&lt;&gt;"",MONTH(B1652),0)</f>
        <v>10</v>
      </c>
      <c r="D1652" s="205" t="str">
        <f aca="false">VLOOKUP($B1652,data!$A$6:$M$15000,3)</f>
        <v>N/A</v>
      </c>
    </row>
    <row r="1653" customFormat="false" ht="11.25" hidden="false" customHeight="false" outlineLevel="0" collapsed="false">
      <c r="A1653" s="199" t="n">
        <v>37195</v>
      </c>
      <c r="B1653" s="192" t="n">
        <v>37195</v>
      </c>
      <c r="C1653" s="308" t="n">
        <f aca="false">IF(B1653&lt;&gt;"",MONTH(B1653),0)</f>
        <v>10</v>
      </c>
      <c r="D1653" s="205" t="str">
        <f aca="false">VLOOKUP($B1653,data!$A$6:$M$15000,3)</f>
        <v>N/A</v>
      </c>
    </row>
    <row r="1654" customFormat="false" ht="11.25" hidden="false" customHeight="false" outlineLevel="0" collapsed="false">
      <c r="A1654" s="199" t="n">
        <v>37196</v>
      </c>
      <c r="B1654" s="192" t="n">
        <v>37196</v>
      </c>
      <c r="C1654" s="308" t="n">
        <f aca="false">IF(B1654&lt;&gt;"",MONTH(B1654),0)</f>
        <v>11</v>
      </c>
      <c r="D1654" s="205" t="str">
        <f aca="false">VLOOKUP($B1654,data!$A$6:$M$15000,3)</f>
        <v>N/A</v>
      </c>
    </row>
    <row r="1655" customFormat="false" ht="11.25" hidden="false" customHeight="false" outlineLevel="0" collapsed="false">
      <c r="A1655" s="199" t="n">
        <v>37197</v>
      </c>
      <c r="B1655" s="192" t="n">
        <v>37197</v>
      </c>
      <c r="C1655" s="308" t="n">
        <f aca="false">IF(B1655&lt;&gt;"",MONTH(B1655),0)</f>
        <v>11</v>
      </c>
      <c r="D1655" s="205" t="str">
        <f aca="false">VLOOKUP($B1655,data!$A$6:$M$15000,3)</f>
        <v>N/A</v>
      </c>
    </row>
    <row r="1656" customFormat="false" ht="11.25" hidden="false" customHeight="false" outlineLevel="0" collapsed="false">
      <c r="A1656" s="199" t="n">
        <v>37198</v>
      </c>
      <c r="B1656" s="192" t="n">
        <v>37198</v>
      </c>
      <c r="C1656" s="308" t="n">
        <f aca="false">IF(B1656&lt;&gt;"",MONTH(B1656),0)</f>
        <v>11</v>
      </c>
      <c r="D1656" s="205" t="str">
        <f aca="false">VLOOKUP($B1656,data!$A$6:$M$15000,3)</f>
        <v>N/A</v>
      </c>
    </row>
    <row r="1657" customFormat="false" ht="11.25" hidden="false" customHeight="false" outlineLevel="0" collapsed="false">
      <c r="A1657" s="199" t="n">
        <v>37199</v>
      </c>
      <c r="B1657" s="192" t="n">
        <v>37199</v>
      </c>
      <c r="C1657" s="308" t="n">
        <f aca="false">IF(B1657&lt;&gt;"",MONTH(B1657),0)</f>
        <v>11</v>
      </c>
      <c r="D1657" s="205" t="str">
        <f aca="false">VLOOKUP($B1657,data!$A$6:$M$15000,3)</f>
        <v>N/A</v>
      </c>
    </row>
    <row r="1658" customFormat="false" ht="11.25" hidden="false" customHeight="false" outlineLevel="0" collapsed="false">
      <c r="A1658" s="199" t="n">
        <v>37200</v>
      </c>
      <c r="B1658" s="192" t="n">
        <v>37200</v>
      </c>
      <c r="C1658" s="308" t="n">
        <f aca="false">IF(B1658&lt;&gt;"",MONTH(B1658),0)</f>
        <v>11</v>
      </c>
      <c r="D1658" s="205" t="str">
        <f aca="false">VLOOKUP($B1658,data!$A$6:$M$15000,3)</f>
        <v>N/A</v>
      </c>
    </row>
    <row r="1659" customFormat="false" ht="11.25" hidden="false" customHeight="false" outlineLevel="0" collapsed="false">
      <c r="A1659" s="199" t="n">
        <v>37201</v>
      </c>
      <c r="B1659" s="192" t="n">
        <v>37201</v>
      </c>
      <c r="C1659" s="308" t="n">
        <f aca="false">IF(B1659&lt;&gt;"",MONTH(B1659),0)</f>
        <v>11</v>
      </c>
      <c r="D1659" s="205" t="str">
        <f aca="false">VLOOKUP($B1659,data!$A$6:$M$15000,3)</f>
        <v>N/A</v>
      </c>
    </row>
    <row r="1660" customFormat="false" ht="11.25" hidden="false" customHeight="false" outlineLevel="0" collapsed="false">
      <c r="A1660" s="199" t="n">
        <v>37202</v>
      </c>
      <c r="B1660" s="192" t="n">
        <v>37202</v>
      </c>
      <c r="C1660" s="308" t="n">
        <f aca="false">IF(B1660&lt;&gt;"",MONTH(B1660),0)</f>
        <v>11</v>
      </c>
      <c r="D1660" s="205" t="str">
        <f aca="false">VLOOKUP($B1660,data!$A$6:$M$15000,3)</f>
        <v>N/A</v>
      </c>
    </row>
    <row r="1661" customFormat="false" ht="11.25" hidden="false" customHeight="false" outlineLevel="0" collapsed="false">
      <c r="A1661" s="199" t="n">
        <v>37203</v>
      </c>
      <c r="B1661" s="192" t="n">
        <v>37203</v>
      </c>
      <c r="C1661" s="308" t="n">
        <f aca="false">IF(B1661&lt;&gt;"",MONTH(B1661),0)</f>
        <v>11</v>
      </c>
      <c r="D1661" s="205" t="str">
        <f aca="false">VLOOKUP($B1661,data!$A$6:$M$15000,3)</f>
        <v>N/A</v>
      </c>
    </row>
    <row r="1662" customFormat="false" ht="11.25" hidden="false" customHeight="false" outlineLevel="0" collapsed="false">
      <c r="A1662" s="199" t="n">
        <v>37204</v>
      </c>
      <c r="B1662" s="192" t="n">
        <v>37204</v>
      </c>
      <c r="C1662" s="308" t="n">
        <f aca="false">IF(B1662&lt;&gt;"",MONTH(B1662),0)</f>
        <v>11</v>
      </c>
      <c r="D1662" s="205" t="str">
        <f aca="false">VLOOKUP($B1662,data!$A$6:$M$15000,3)</f>
        <v>N/A</v>
      </c>
    </row>
    <row r="1663" customFormat="false" ht="11.25" hidden="false" customHeight="false" outlineLevel="0" collapsed="false">
      <c r="A1663" s="199" t="n">
        <v>37205</v>
      </c>
      <c r="B1663" s="192" t="n">
        <v>37205</v>
      </c>
      <c r="C1663" s="308" t="n">
        <f aca="false">IF(B1663&lt;&gt;"",MONTH(B1663),0)</f>
        <v>11</v>
      </c>
      <c r="D1663" s="205" t="str">
        <f aca="false">VLOOKUP($B1663,data!$A$6:$M$15000,3)</f>
        <v>N/A</v>
      </c>
    </row>
    <row r="1664" customFormat="false" ht="11.25" hidden="false" customHeight="false" outlineLevel="0" collapsed="false">
      <c r="A1664" s="199" t="n">
        <v>37206</v>
      </c>
      <c r="B1664" s="192" t="n">
        <v>37206</v>
      </c>
      <c r="C1664" s="308" t="n">
        <f aca="false">IF(B1664&lt;&gt;"",MONTH(B1664),0)</f>
        <v>11</v>
      </c>
      <c r="D1664" s="205" t="str">
        <f aca="false">VLOOKUP($B1664,data!$A$6:$M$15000,3)</f>
        <v>N/A</v>
      </c>
    </row>
    <row r="1665" customFormat="false" ht="11.25" hidden="false" customHeight="false" outlineLevel="0" collapsed="false">
      <c r="A1665" s="199" t="n">
        <v>37207</v>
      </c>
      <c r="B1665" s="192" t="n">
        <v>37207</v>
      </c>
      <c r="C1665" s="308" t="n">
        <f aca="false">IF(B1665&lt;&gt;"",MONTH(B1665),0)</f>
        <v>11</v>
      </c>
      <c r="D1665" s="205" t="str">
        <f aca="false">VLOOKUP($B1665,data!$A$6:$M$15000,3)</f>
        <v>N/A</v>
      </c>
    </row>
    <row r="1666" customFormat="false" ht="11.25" hidden="false" customHeight="false" outlineLevel="0" collapsed="false">
      <c r="A1666" s="199" t="n">
        <v>37208</v>
      </c>
      <c r="B1666" s="192" t="n">
        <v>37208</v>
      </c>
      <c r="C1666" s="308" t="n">
        <f aca="false">IF(B1666&lt;&gt;"",MONTH(B1666),0)</f>
        <v>11</v>
      </c>
      <c r="D1666" s="205" t="str">
        <f aca="false">VLOOKUP($B1666,data!$A$6:$M$15000,3)</f>
        <v>N/A</v>
      </c>
    </row>
    <row r="1667" customFormat="false" ht="11.25" hidden="false" customHeight="false" outlineLevel="0" collapsed="false">
      <c r="A1667" s="199" t="n">
        <v>37209</v>
      </c>
      <c r="B1667" s="192" t="n">
        <v>37209</v>
      </c>
      <c r="C1667" s="308" t="n">
        <f aca="false">IF(B1667&lt;&gt;"",MONTH(B1667),0)</f>
        <v>11</v>
      </c>
      <c r="D1667" s="205" t="str">
        <f aca="false">VLOOKUP($B1667,data!$A$6:$M$15000,3)</f>
        <v>N/A</v>
      </c>
    </row>
    <row r="1668" customFormat="false" ht="11.25" hidden="false" customHeight="false" outlineLevel="0" collapsed="false">
      <c r="A1668" s="199" t="n">
        <v>37210</v>
      </c>
      <c r="B1668" s="192" t="n">
        <v>37210</v>
      </c>
      <c r="C1668" s="308" t="n">
        <f aca="false">IF(B1668&lt;&gt;"",MONTH(B1668),0)</f>
        <v>11</v>
      </c>
      <c r="D1668" s="205" t="str">
        <f aca="false">VLOOKUP($B1668,data!$A$6:$M$15000,3)</f>
        <v>N/A</v>
      </c>
    </row>
    <row r="1669" customFormat="false" ht="11.25" hidden="false" customHeight="false" outlineLevel="0" collapsed="false">
      <c r="A1669" s="199" t="n">
        <v>37211</v>
      </c>
      <c r="B1669" s="192" t="n">
        <v>37211</v>
      </c>
      <c r="C1669" s="308" t="n">
        <f aca="false">IF(B1669&lt;&gt;"",MONTH(B1669),0)</f>
        <v>11</v>
      </c>
      <c r="D1669" s="205" t="str">
        <f aca="false">VLOOKUP($B1669,data!$A$6:$M$15000,3)</f>
        <v>N/A</v>
      </c>
    </row>
    <row r="1670" customFormat="false" ht="11.25" hidden="false" customHeight="false" outlineLevel="0" collapsed="false">
      <c r="A1670" s="199" t="n">
        <v>37212</v>
      </c>
      <c r="B1670" s="192" t="n">
        <v>37212</v>
      </c>
      <c r="C1670" s="308" t="n">
        <f aca="false">IF(B1670&lt;&gt;"",MONTH(B1670),0)</f>
        <v>11</v>
      </c>
      <c r="D1670" s="205" t="str">
        <f aca="false">VLOOKUP($B1670,data!$A$6:$M$15000,3)</f>
        <v>N/A</v>
      </c>
    </row>
    <row r="1671" customFormat="false" ht="11.25" hidden="false" customHeight="false" outlineLevel="0" collapsed="false">
      <c r="A1671" s="199" t="n">
        <v>37213</v>
      </c>
      <c r="B1671" s="192" t="n">
        <v>37213</v>
      </c>
      <c r="C1671" s="308" t="n">
        <f aca="false">IF(B1671&lt;&gt;"",MONTH(B1671),0)</f>
        <v>11</v>
      </c>
      <c r="D1671" s="205" t="str">
        <f aca="false">VLOOKUP($B1671,data!$A$6:$M$15000,3)</f>
        <v>N/A</v>
      </c>
    </row>
    <row r="1672" customFormat="false" ht="11.25" hidden="false" customHeight="false" outlineLevel="0" collapsed="false">
      <c r="A1672" s="199" t="n">
        <v>37214</v>
      </c>
      <c r="B1672" s="192" t="n">
        <v>37214</v>
      </c>
      <c r="C1672" s="308" t="n">
        <f aca="false">IF(B1672&lt;&gt;"",MONTH(B1672),0)</f>
        <v>11</v>
      </c>
      <c r="D1672" s="205" t="str">
        <f aca="false">VLOOKUP($B1672,data!$A$6:$M$15000,3)</f>
        <v>N/A</v>
      </c>
    </row>
    <row r="1673" customFormat="false" ht="11.25" hidden="false" customHeight="false" outlineLevel="0" collapsed="false">
      <c r="A1673" s="199" t="n">
        <v>37215</v>
      </c>
      <c r="B1673" s="192" t="n">
        <v>37215</v>
      </c>
      <c r="C1673" s="308" t="n">
        <f aca="false">IF(B1673&lt;&gt;"",MONTH(B1673),0)</f>
        <v>11</v>
      </c>
      <c r="D1673" s="205" t="str">
        <f aca="false">VLOOKUP($B1673,data!$A$6:$M$15000,3)</f>
        <v>N/A</v>
      </c>
    </row>
    <row r="1674" customFormat="false" ht="11.25" hidden="false" customHeight="false" outlineLevel="0" collapsed="false">
      <c r="A1674" s="199" t="n">
        <v>37216</v>
      </c>
      <c r="B1674" s="192" t="n">
        <v>37216</v>
      </c>
      <c r="C1674" s="308" t="n">
        <f aca="false">IF(B1674&lt;&gt;"",MONTH(B1674),0)</f>
        <v>11</v>
      </c>
      <c r="D1674" s="205" t="str">
        <f aca="false">VLOOKUP($B1674,data!$A$6:$M$15000,3)</f>
        <v>N/A</v>
      </c>
    </row>
    <row r="1675" customFormat="false" ht="11.25" hidden="false" customHeight="false" outlineLevel="0" collapsed="false">
      <c r="A1675" s="199" t="n">
        <v>37217</v>
      </c>
      <c r="B1675" s="192" t="n">
        <v>37217</v>
      </c>
      <c r="C1675" s="308" t="n">
        <f aca="false">IF(B1675&lt;&gt;"",MONTH(B1675),0)</f>
        <v>11</v>
      </c>
      <c r="D1675" s="205" t="str">
        <f aca="false">VLOOKUP($B1675,data!$A$6:$M$15000,3)</f>
        <v>N/A</v>
      </c>
    </row>
    <row r="1676" customFormat="false" ht="11.25" hidden="false" customHeight="false" outlineLevel="0" collapsed="false">
      <c r="A1676" s="199" t="n">
        <v>37218</v>
      </c>
      <c r="B1676" s="192" t="n">
        <v>37218</v>
      </c>
      <c r="C1676" s="308" t="n">
        <f aca="false">IF(B1676&lt;&gt;"",MONTH(B1676),0)</f>
        <v>11</v>
      </c>
      <c r="D1676" s="205" t="str">
        <f aca="false">VLOOKUP($B1676,data!$A$6:$M$15000,3)</f>
        <v>N/A</v>
      </c>
    </row>
    <row r="1677" customFormat="false" ht="11.25" hidden="false" customHeight="false" outlineLevel="0" collapsed="false">
      <c r="A1677" s="199" t="n">
        <v>37219</v>
      </c>
      <c r="B1677" s="192" t="n">
        <v>37219</v>
      </c>
      <c r="C1677" s="308" t="n">
        <f aca="false">IF(B1677&lt;&gt;"",MONTH(B1677),0)</f>
        <v>11</v>
      </c>
      <c r="D1677" s="205" t="str">
        <f aca="false">VLOOKUP($B1677,data!$A$6:$M$15000,3)</f>
        <v>N/A</v>
      </c>
    </row>
    <row r="1678" customFormat="false" ht="11.25" hidden="false" customHeight="false" outlineLevel="0" collapsed="false">
      <c r="A1678" s="199" t="n">
        <v>37220</v>
      </c>
      <c r="B1678" s="192" t="n">
        <v>37220</v>
      </c>
      <c r="C1678" s="308" t="n">
        <f aca="false">IF(B1678&lt;&gt;"",MONTH(B1678),0)</f>
        <v>11</v>
      </c>
      <c r="D1678" s="205" t="str">
        <f aca="false">VLOOKUP($B1678,data!$A$6:$M$15000,3)</f>
        <v>N/A</v>
      </c>
    </row>
    <row r="1679" customFormat="false" ht="11.25" hidden="false" customHeight="false" outlineLevel="0" collapsed="false">
      <c r="A1679" s="199" t="n">
        <v>37221</v>
      </c>
      <c r="B1679" s="192" t="n">
        <v>37221</v>
      </c>
      <c r="C1679" s="308" t="n">
        <f aca="false">IF(B1679&lt;&gt;"",MONTH(B1679),0)</f>
        <v>11</v>
      </c>
      <c r="D1679" s="205" t="str">
        <f aca="false">VLOOKUP($B1679,data!$A$6:$M$15000,3)</f>
        <v>N/A</v>
      </c>
    </row>
    <row r="1680" customFormat="false" ht="11.25" hidden="false" customHeight="false" outlineLevel="0" collapsed="false">
      <c r="A1680" s="199" t="n">
        <v>37222</v>
      </c>
      <c r="B1680" s="192" t="n">
        <v>37222</v>
      </c>
      <c r="C1680" s="308" t="n">
        <f aca="false">IF(B1680&lt;&gt;"",MONTH(B1680),0)</f>
        <v>11</v>
      </c>
      <c r="D1680" s="205" t="str">
        <f aca="false">VLOOKUP($B1680,data!$A$6:$M$15000,3)</f>
        <v>N/A</v>
      </c>
    </row>
    <row r="1681" customFormat="false" ht="11.25" hidden="false" customHeight="false" outlineLevel="0" collapsed="false">
      <c r="A1681" s="199" t="n">
        <v>37223</v>
      </c>
      <c r="B1681" s="192" t="n">
        <v>37223</v>
      </c>
      <c r="C1681" s="308" t="n">
        <f aca="false">IF(B1681&lt;&gt;"",MONTH(B1681),0)</f>
        <v>11</v>
      </c>
      <c r="D1681" s="205" t="str">
        <f aca="false">VLOOKUP($B1681,data!$A$6:$M$15000,3)</f>
        <v>N/A</v>
      </c>
    </row>
    <row r="1682" customFormat="false" ht="11.25" hidden="false" customHeight="false" outlineLevel="0" collapsed="false">
      <c r="A1682" s="199" t="n">
        <v>37224</v>
      </c>
      <c r="B1682" s="192" t="n">
        <v>37224</v>
      </c>
      <c r="C1682" s="308" t="n">
        <f aca="false">IF(B1682&lt;&gt;"",MONTH(B1682),0)</f>
        <v>11</v>
      </c>
      <c r="D1682" s="205" t="str">
        <f aca="false">VLOOKUP($B1682,data!$A$6:$M$15000,3)</f>
        <v>N/A</v>
      </c>
    </row>
    <row r="1683" customFormat="false" ht="11.25" hidden="false" customHeight="false" outlineLevel="0" collapsed="false">
      <c r="A1683" s="199" t="n">
        <v>37225</v>
      </c>
      <c r="B1683" s="192" t="n">
        <v>37225</v>
      </c>
      <c r="C1683" s="308" t="n">
        <f aca="false">IF(B1683&lt;&gt;"",MONTH(B1683),0)</f>
        <v>11</v>
      </c>
      <c r="D1683" s="205" t="str">
        <f aca="false">VLOOKUP($B1683,data!$A$6:$M$15000,3)</f>
        <v>N/A</v>
      </c>
    </row>
    <row r="1684" customFormat="false" ht="11.25" hidden="false" customHeight="false" outlineLevel="0" collapsed="false">
      <c r="A1684" s="199" t="n">
        <v>37226</v>
      </c>
      <c r="B1684" s="192" t="n">
        <v>37226</v>
      </c>
      <c r="C1684" s="308" t="n">
        <f aca="false">IF(B1684&lt;&gt;"",MONTH(B1684),0)</f>
        <v>12</v>
      </c>
      <c r="D1684" s="205" t="str">
        <f aca="false">VLOOKUP($B1684,data!$A$6:$M$15000,3)</f>
        <v>N/A</v>
      </c>
    </row>
    <row r="1685" customFormat="false" ht="11.25" hidden="false" customHeight="false" outlineLevel="0" collapsed="false">
      <c r="A1685" s="199" t="n">
        <v>37227</v>
      </c>
      <c r="B1685" s="192" t="n">
        <v>37227</v>
      </c>
      <c r="C1685" s="308" t="n">
        <f aca="false">IF(B1685&lt;&gt;"",MONTH(B1685),0)</f>
        <v>12</v>
      </c>
      <c r="D1685" s="205" t="str">
        <f aca="false">VLOOKUP($B1685,data!$A$6:$M$15000,3)</f>
        <v>N/A</v>
      </c>
    </row>
    <row r="1686" customFormat="false" ht="11.25" hidden="false" customHeight="false" outlineLevel="0" collapsed="false">
      <c r="A1686" s="199" t="n">
        <v>37228</v>
      </c>
      <c r="B1686" s="192" t="n">
        <v>37228</v>
      </c>
      <c r="C1686" s="308" t="n">
        <f aca="false">IF(B1686&lt;&gt;"",MONTH(B1686),0)</f>
        <v>12</v>
      </c>
      <c r="D1686" s="205" t="str">
        <f aca="false">VLOOKUP($B1686,data!$A$6:$M$15000,3)</f>
        <v>N/A</v>
      </c>
    </row>
    <row r="1687" customFormat="false" ht="11.25" hidden="false" customHeight="false" outlineLevel="0" collapsed="false">
      <c r="A1687" s="199" t="n">
        <v>37229</v>
      </c>
      <c r="B1687" s="192" t="n">
        <v>37229</v>
      </c>
      <c r="C1687" s="308" t="n">
        <f aca="false">IF(B1687&lt;&gt;"",MONTH(B1687),0)</f>
        <v>12</v>
      </c>
      <c r="D1687" s="205" t="str">
        <f aca="false">VLOOKUP($B1687,data!$A$6:$M$15000,3)</f>
        <v>N/A</v>
      </c>
    </row>
    <row r="1688" customFormat="false" ht="11.25" hidden="false" customHeight="false" outlineLevel="0" collapsed="false">
      <c r="A1688" s="199" t="n">
        <v>37230</v>
      </c>
      <c r="B1688" s="192" t="n">
        <v>37230</v>
      </c>
      <c r="C1688" s="308" t="n">
        <f aca="false">IF(B1688&lt;&gt;"",MONTH(B1688),0)</f>
        <v>12</v>
      </c>
      <c r="D1688" s="205" t="str">
        <f aca="false">VLOOKUP($B1688,data!$A$6:$M$15000,3)</f>
        <v>N/A</v>
      </c>
    </row>
    <row r="1689" customFormat="false" ht="11.25" hidden="false" customHeight="false" outlineLevel="0" collapsed="false">
      <c r="A1689" s="199" t="n">
        <v>37231</v>
      </c>
      <c r="B1689" s="192" t="n">
        <v>37231</v>
      </c>
      <c r="C1689" s="308" t="n">
        <f aca="false">IF(B1689&lt;&gt;"",MONTH(B1689),0)</f>
        <v>12</v>
      </c>
      <c r="D1689" s="205" t="str">
        <f aca="false">VLOOKUP($B1689,data!$A$6:$M$15000,3)</f>
        <v>N/A</v>
      </c>
    </row>
    <row r="1690" customFormat="false" ht="11.25" hidden="false" customHeight="false" outlineLevel="0" collapsed="false">
      <c r="A1690" s="199" t="n">
        <v>37232</v>
      </c>
      <c r="B1690" s="192" t="n">
        <v>37232</v>
      </c>
      <c r="C1690" s="308" t="n">
        <f aca="false">IF(B1690&lt;&gt;"",MONTH(B1690),0)</f>
        <v>12</v>
      </c>
      <c r="D1690" s="205" t="str">
        <f aca="false">VLOOKUP($B1690,data!$A$6:$M$15000,3)</f>
        <v>N/A</v>
      </c>
    </row>
    <row r="1691" customFormat="false" ht="11.25" hidden="false" customHeight="false" outlineLevel="0" collapsed="false">
      <c r="A1691" s="199" t="n">
        <v>37233</v>
      </c>
      <c r="B1691" s="192" t="n">
        <v>37233</v>
      </c>
      <c r="C1691" s="308" t="n">
        <f aca="false">IF(B1691&lt;&gt;"",MONTH(B1691),0)</f>
        <v>12</v>
      </c>
      <c r="D1691" s="205" t="str">
        <f aca="false">VLOOKUP($B1691,data!$A$6:$M$15000,3)</f>
        <v>N/A</v>
      </c>
    </row>
    <row r="1692" customFormat="false" ht="11.25" hidden="false" customHeight="false" outlineLevel="0" collapsed="false">
      <c r="A1692" s="199" t="n">
        <v>37234</v>
      </c>
      <c r="B1692" s="192" t="n">
        <v>37234</v>
      </c>
      <c r="C1692" s="308" t="n">
        <f aca="false">IF(B1692&lt;&gt;"",MONTH(B1692),0)</f>
        <v>12</v>
      </c>
      <c r="D1692" s="205" t="str">
        <f aca="false">VLOOKUP($B1692,data!$A$6:$M$15000,3)</f>
        <v>N/A</v>
      </c>
    </row>
    <row r="1693" customFormat="false" ht="11.25" hidden="false" customHeight="false" outlineLevel="0" collapsed="false">
      <c r="A1693" s="199" t="n">
        <v>37235</v>
      </c>
      <c r="B1693" s="192" t="n">
        <v>37235</v>
      </c>
      <c r="C1693" s="308" t="n">
        <f aca="false">IF(B1693&lt;&gt;"",MONTH(B1693),0)</f>
        <v>12</v>
      </c>
      <c r="D1693" s="205" t="str">
        <f aca="false">VLOOKUP($B1693,data!$A$6:$M$15000,3)</f>
        <v>N/A</v>
      </c>
    </row>
    <row r="1694" customFormat="false" ht="11.25" hidden="false" customHeight="false" outlineLevel="0" collapsed="false">
      <c r="A1694" s="199" t="n">
        <v>37236</v>
      </c>
      <c r="B1694" s="192" t="n">
        <v>37236</v>
      </c>
      <c r="C1694" s="308" t="n">
        <f aca="false">IF(B1694&lt;&gt;"",MONTH(B1694),0)</f>
        <v>12</v>
      </c>
      <c r="D1694" s="205" t="str">
        <f aca="false">VLOOKUP($B1694,data!$A$6:$M$15000,3)</f>
        <v>N/A</v>
      </c>
    </row>
    <row r="1695" customFormat="false" ht="11.25" hidden="false" customHeight="false" outlineLevel="0" collapsed="false">
      <c r="A1695" s="199" t="n">
        <v>37237</v>
      </c>
      <c r="B1695" s="192" t="n">
        <v>37237</v>
      </c>
      <c r="C1695" s="308" t="n">
        <f aca="false">IF(B1695&lt;&gt;"",MONTH(B1695),0)</f>
        <v>12</v>
      </c>
      <c r="D1695" s="205" t="str">
        <f aca="false">VLOOKUP($B1695,data!$A$6:$M$15000,3)</f>
        <v>N/A</v>
      </c>
    </row>
    <row r="1696" customFormat="false" ht="11.25" hidden="false" customHeight="false" outlineLevel="0" collapsed="false">
      <c r="A1696" s="199" t="n">
        <v>37238</v>
      </c>
      <c r="B1696" s="192" t="n">
        <v>37238</v>
      </c>
      <c r="C1696" s="308" t="n">
        <f aca="false">IF(B1696&lt;&gt;"",MONTH(B1696),0)</f>
        <v>12</v>
      </c>
      <c r="D1696" s="205" t="str">
        <f aca="false">VLOOKUP($B1696,data!$A$6:$M$15000,3)</f>
        <v>N/A</v>
      </c>
    </row>
    <row r="1697" customFormat="false" ht="11.25" hidden="false" customHeight="false" outlineLevel="0" collapsed="false">
      <c r="A1697" s="199" t="n">
        <v>37239</v>
      </c>
      <c r="B1697" s="192" t="n">
        <v>37239</v>
      </c>
      <c r="C1697" s="308" t="n">
        <f aca="false">IF(B1697&lt;&gt;"",MONTH(B1697),0)</f>
        <v>12</v>
      </c>
      <c r="D1697" s="205" t="str">
        <f aca="false">VLOOKUP($B1697,data!$A$6:$M$15000,3)</f>
        <v>N/A</v>
      </c>
    </row>
    <row r="1698" customFormat="false" ht="11.25" hidden="false" customHeight="false" outlineLevel="0" collapsed="false">
      <c r="A1698" s="199" t="n">
        <v>37240</v>
      </c>
      <c r="B1698" s="192" t="n">
        <v>37240</v>
      </c>
      <c r="C1698" s="308" t="n">
        <f aca="false">IF(B1698&lt;&gt;"",MONTH(B1698),0)</f>
        <v>12</v>
      </c>
      <c r="D1698" s="205" t="str">
        <f aca="false">VLOOKUP($B1698,data!$A$6:$M$15000,3)</f>
        <v>N/A</v>
      </c>
    </row>
    <row r="1699" customFormat="false" ht="11.25" hidden="false" customHeight="false" outlineLevel="0" collapsed="false">
      <c r="A1699" s="199" t="n">
        <v>37241</v>
      </c>
      <c r="B1699" s="192" t="n">
        <v>37241</v>
      </c>
      <c r="C1699" s="308" t="n">
        <f aca="false">IF(B1699&lt;&gt;"",MONTH(B1699),0)</f>
        <v>12</v>
      </c>
      <c r="D1699" s="205" t="str">
        <f aca="false">VLOOKUP($B1699,data!$A$6:$M$15000,3)</f>
        <v>N/A</v>
      </c>
    </row>
    <row r="1700" customFormat="false" ht="11.25" hidden="false" customHeight="false" outlineLevel="0" collapsed="false">
      <c r="A1700" s="199" t="n">
        <v>37242</v>
      </c>
      <c r="B1700" s="192" t="n">
        <v>37242</v>
      </c>
      <c r="C1700" s="308" t="n">
        <f aca="false">IF(B1700&lt;&gt;"",MONTH(B1700),0)</f>
        <v>12</v>
      </c>
      <c r="D1700" s="205" t="str">
        <f aca="false">VLOOKUP($B1700,data!$A$6:$M$15000,3)</f>
        <v>N/A</v>
      </c>
    </row>
    <row r="1701" customFormat="false" ht="11.25" hidden="false" customHeight="false" outlineLevel="0" collapsed="false">
      <c r="A1701" s="199" t="n">
        <v>37243</v>
      </c>
      <c r="B1701" s="192" t="n">
        <v>37243</v>
      </c>
      <c r="C1701" s="308" t="n">
        <f aca="false">IF(B1701&lt;&gt;"",MONTH(B1701),0)</f>
        <v>12</v>
      </c>
      <c r="D1701" s="205" t="str">
        <f aca="false">VLOOKUP($B1701,data!$A$6:$M$15000,3)</f>
        <v>N/A</v>
      </c>
    </row>
    <row r="1702" customFormat="false" ht="11.25" hidden="false" customHeight="false" outlineLevel="0" collapsed="false">
      <c r="A1702" s="199" t="n">
        <v>37244</v>
      </c>
      <c r="B1702" s="192" t="n">
        <v>37244</v>
      </c>
      <c r="C1702" s="308" t="n">
        <f aca="false">IF(B1702&lt;&gt;"",MONTH(B1702),0)</f>
        <v>12</v>
      </c>
      <c r="D1702" s="205" t="str">
        <f aca="false">VLOOKUP($B1702,data!$A$6:$M$15000,3)</f>
        <v>N/A</v>
      </c>
    </row>
    <row r="1703" customFormat="false" ht="11.25" hidden="false" customHeight="false" outlineLevel="0" collapsed="false">
      <c r="A1703" s="199" t="n">
        <v>37245</v>
      </c>
      <c r="B1703" s="192" t="n">
        <v>37245</v>
      </c>
      <c r="C1703" s="308" t="n">
        <f aca="false">IF(B1703&lt;&gt;"",MONTH(B1703),0)</f>
        <v>12</v>
      </c>
      <c r="D1703" s="205" t="str">
        <f aca="false">VLOOKUP($B1703,data!$A$6:$M$15000,3)</f>
        <v>N/A</v>
      </c>
    </row>
    <row r="1704" customFormat="false" ht="11.25" hidden="false" customHeight="false" outlineLevel="0" collapsed="false">
      <c r="A1704" s="199" t="n">
        <v>37246</v>
      </c>
      <c r="B1704" s="192" t="n">
        <v>37246</v>
      </c>
      <c r="C1704" s="308" t="n">
        <f aca="false">IF(B1704&lt;&gt;"",MONTH(B1704),0)</f>
        <v>12</v>
      </c>
      <c r="D1704" s="205" t="str">
        <f aca="false">VLOOKUP($B1704,data!$A$6:$M$15000,3)</f>
        <v>N/A</v>
      </c>
    </row>
    <row r="1705" customFormat="false" ht="11.25" hidden="false" customHeight="false" outlineLevel="0" collapsed="false">
      <c r="A1705" s="199" t="n">
        <v>37247</v>
      </c>
      <c r="B1705" s="192" t="n">
        <v>37247</v>
      </c>
      <c r="C1705" s="308" t="n">
        <f aca="false">IF(B1705&lt;&gt;"",MONTH(B1705),0)</f>
        <v>12</v>
      </c>
      <c r="D1705" s="205" t="str">
        <f aca="false">VLOOKUP($B1705,data!$A$6:$M$15000,3)</f>
        <v>N/A</v>
      </c>
    </row>
    <row r="1706" customFormat="false" ht="11.25" hidden="false" customHeight="false" outlineLevel="0" collapsed="false">
      <c r="A1706" s="199" t="n">
        <v>37248</v>
      </c>
      <c r="B1706" s="192" t="n">
        <v>37248</v>
      </c>
      <c r="C1706" s="308" t="n">
        <f aca="false">IF(B1706&lt;&gt;"",MONTH(B1706),0)</f>
        <v>12</v>
      </c>
      <c r="D1706" s="205" t="str">
        <f aca="false">VLOOKUP($B1706,data!$A$6:$M$15000,3)</f>
        <v>N/A</v>
      </c>
    </row>
    <row r="1707" customFormat="false" ht="11.25" hidden="false" customHeight="false" outlineLevel="0" collapsed="false">
      <c r="A1707" s="199" t="n">
        <v>37249</v>
      </c>
      <c r="B1707" s="192" t="n">
        <v>37249</v>
      </c>
      <c r="C1707" s="308" t="n">
        <f aca="false">IF(B1707&lt;&gt;"",MONTH(B1707),0)</f>
        <v>12</v>
      </c>
      <c r="D1707" s="205" t="str">
        <f aca="false">VLOOKUP($B1707,data!$A$6:$M$15000,3)</f>
        <v>N/A</v>
      </c>
    </row>
    <row r="1708" customFormat="false" ht="11.25" hidden="false" customHeight="false" outlineLevel="0" collapsed="false">
      <c r="A1708" s="199" t="n">
        <v>37250</v>
      </c>
      <c r="B1708" s="192" t="n">
        <v>37250</v>
      </c>
      <c r="C1708" s="308" t="n">
        <f aca="false">IF(B1708&lt;&gt;"",MONTH(B1708),0)</f>
        <v>12</v>
      </c>
      <c r="D1708" s="205" t="str">
        <f aca="false">VLOOKUP($B1708,data!$A$6:$M$15000,3)</f>
        <v>N/A</v>
      </c>
    </row>
    <row r="1709" customFormat="false" ht="11.25" hidden="false" customHeight="false" outlineLevel="0" collapsed="false">
      <c r="A1709" s="199" t="n">
        <v>37251</v>
      </c>
      <c r="B1709" s="192" t="n">
        <v>37251</v>
      </c>
      <c r="C1709" s="308" t="n">
        <f aca="false">IF(B1709&lt;&gt;"",MONTH(B1709),0)</f>
        <v>12</v>
      </c>
      <c r="D1709" s="205" t="str">
        <f aca="false">VLOOKUP($B1709,data!$A$6:$M$15000,3)</f>
        <v>N/A</v>
      </c>
    </row>
    <row r="1710" customFormat="false" ht="11.25" hidden="false" customHeight="false" outlineLevel="0" collapsed="false">
      <c r="A1710" s="199" t="n">
        <v>37252</v>
      </c>
      <c r="B1710" s="192" t="n">
        <v>37252</v>
      </c>
      <c r="C1710" s="308" t="n">
        <f aca="false">IF(B1710&lt;&gt;"",MONTH(B1710),0)</f>
        <v>12</v>
      </c>
      <c r="D1710" s="205" t="str">
        <f aca="false">VLOOKUP($B1710,data!$A$6:$M$15000,3)</f>
        <v>N/A</v>
      </c>
    </row>
    <row r="1711" customFormat="false" ht="11.25" hidden="false" customHeight="false" outlineLevel="0" collapsed="false">
      <c r="A1711" s="199" t="n">
        <v>37253</v>
      </c>
      <c r="B1711" s="192" t="n">
        <v>37253</v>
      </c>
      <c r="C1711" s="308" t="n">
        <f aca="false">IF(B1711&lt;&gt;"",MONTH(B1711),0)</f>
        <v>12</v>
      </c>
      <c r="D1711" s="205" t="str">
        <f aca="false">VLOOKUP($B1711,data!$A$6:$M$15000,3)</f>
        <v>N/A</v>
      </c>
    </row>
    <row r="1712" customFormat="false" ht="11.25" hidden="false" customHeight="false" outlineLevel="0" collapsed="false">
      <c r="A1712" s="199" t="n">
        <v>37254</v>
      </c>
      <c r="B1712" s="192" t="n">
        <v>37254</v>
      </c>
      <c r="C1712" s="308" t="n">
        <f aca="false">IF(B1712&lt;&gt;"",MONTH(B1712),0)</f>
        <v>12</v>
      </c>
      <c r="D1712" s="205" t="str">
        <f aca="false">VLOOKUP($B1712,data!$A$6:$M$15000,3)</f>
        <v>N/A</v>
      </c>
    </row>
    <row r="1713" customFormat="false" ht="11.25" hidden="false" customHeight="false" outlineLevel="0" collapsed="false">
      <c r="A1713" s="199" t="n">
        <v>37255</v>
      </c>
      <c r="B1713" s="192" t="n">
        <v>37255</v>
      </c>
      <c r="C1713" s="308" t="n">
        <f aca="false">IF(B1713&lt;&gt;"",MONTH(B1713),0)</f>
        <v>12</v>
      </c>
      <c r="D1713" s="205" t="str">
        <f aca="false">VLOOKUP($B1713,data!$A$6:$M$15000,3)</f>
        <v>N/A</v>
      </c>
    </row>
    <row r="1714" customFormat="false" ht="11.25" hidden="false" customHeight="false" outlineLevel="0" collapsed="false">
      <c r="A1714" s="199" t="n">
        <v>37256</v>
      </c>
      <c r="B1714" s="192" t="n">
        <v>37256</v>
      </c>
      <c r="C1714" s="308" t="n">
        <f aca="false">IF(B1714&lt;&gt;"",MONTH(B1714),0)</f>
        <v>12</v>
      </c>
      <c r="D1714" s="205" t="str">
        <f aca="false">VLOOKUP($B1714,data!$A$6:$M$15000,3)</f>
        <v>N/A</v>
      </c>
    </row>
    <row r="1715" customFormat="false" ht="11.25" hidden="false" customHeight="false" outlineLevel="0" collapsed="false">
      <c r="A1715" s="199" t="n">
        <v>37257</v>
      </c>
      <c r="B1715" s="192" t="n">
        <v>37257</v>
      </c>
      <c r="C1715" s="308" t="n">
        <f aca="false">IF(B1715&lt;&gt;"",MONTH(B1715),0)</f>
        <v>1</v>
      </c>
      <c r="D1715" s="205" t="str">
        <f aca="false">VLOOKUP($B1715,data!$A$6:$M$15000,3)</f>
        <v>N/A</v>
      </c>
    </row>
    <row r="1716" customFormat="false" ht="11.25" hidden="false" customHeight="false" outlineLevel="0" collapsed="false">
      <c r="A1716" s="199" t="n">
        <v>37258</v>
      </c>
      <c r="B1716" s="192" t="n">
        <v>37258</v>
      </c>
      <c r="C1716" s="308" t="n">
        <f aca="false">IF(B1716&lt;&gt;"",MONTH(B1716),0)</f>
        <v>1</v>
      </c>
      <c r="D1716" s="205" t="str">
        <f aca="false">VLOOKUP($B1716,data!$A$6:$M$15000,3)</f>
        <v>N/A</v>
      </c>
    </row>
    <row r="1717" customFormat="false" ht="11.25" hidden="false" customHeight="false" outlineLevel="0" collapsed="false">
      <c r="A1717" s="199" t="n">
        <v>37259</v>
      </c>
      <c r="B1717" s="192" t="n">
        <v>37259</v>
      </c>
      <c r="C1717" s="308" t="n">
        <f aca="false">IF(B1717&lt;&gt;"",MONTH(B1717),0)</f>
        <v>1</v>
      </c>
      <c r="D1717" s="205" t="str">
        <f aca="false">VLOOKUP($B1717,data!$A$6:$M$15000,3)</f>
        <v>N/A</v>
      </c>
    </row>
    <row r="1718" customFormat="false" ht="11.25" hidden="false" customHeight="false" outlineLevel="0" collapsed="false">
      <c r="A1718" s="199" t="n">
        <v>37260</v>
      </c>
      <c r="B1718" s="192" t="n">
        <v>37260</v>
      </c>
      <c r="C1718" s="308" t="n">
        <f aca="false">IF(B1718&lt;&gt;"",MONTH(B1718),0)</f>
        <v>1</v>
      </c>
      <c r="D1718" s="205" t="str">
        <f aca="false">VLOOKUP($B1718,data!$A$6:$M$15000,3)</f>
        <v>N/A</v>
      </c>
    </row>
    <row r="1719" customFormat="false" ht="11.25" hidden="false" customHeight="false" outlineLevel="0" collapsed="false">
      <c r="A1719" s="199" t="n">
        <v>37261</v>
      </c>
      <c r="B1719" s="192" t="n">
        <v>37261</v>
      </c>
      <c r="C1719" s="308" t="n">
        <f aca="false">IF(B1719&lt;&gt;"",MONTH(B1719),0)</f>
        <v>1</v>
      </c>
      <c r="D1719" s="205" t="str">
        <f aca="false">VLOOKUP($B1719,data!$A$6:$M$15000,3)</f>
        <v>N/A</v>
      </c>
    </row>
    <row r="1720" customFormat="false" ht="11.25" hidden="false" customHeight="false" outlineLevel="0" collapsed="false">
      <c r="A1720" s="199" t="n">
        <v>37262</v>
      </c>
      <c r="B1720" s="192" t="n">
        <v>37262</v>
      </c>
      <c r="C1720" s="308" t="n">
        <f aca="false">IF(B1720&lt;&gt;"",MONTH(B1720),0)</f>
        <v>1</v>
      </c>
      <c r="D1720" s="205" t="str">
        <f aca="false">VLOOKUP($B1720,data!$A$6:$M$15000,3)</f>
        <v>N/A</v>
      </c>
    </row>
    <row r="1721" customFormat="false" ht="11.25" hidden="false" customHeight="false" outlineLevel="0" collapsed="false">
      <c r="A1721" s="199" t="n">
        <v>37263</v>
      </c>
      <c r="B1721" s="192" t="n">
        <v>37263</v>
      </c>
      <c r="C1721" s="308" t="n">
        <f aca="false">IF(B1721&lt;&gt;"",MONTH(B1721),0)</f>
        <v>1</v>
      </c>
      <c r="D1721" s="205" t="str">
        <f aca="false">VLOOKUP($B1721,data!$A$6:$M$15000,3)</f>
        <v>N/A</v>
      </c>
    </row>
    <row r="1722" customFormat="false" ht="11.25" hidden="false" customHeight="false" outlineLevel="0" collapsed="false">
      <c r="A1722" s="199" t="n">
        <v>37264</v>
      </c>
      <c r="B1722" s="192" t="n">
        <v>37264</v>
      </c>
      <c r="C1722" s="308" t="n">
        <f aca="false">IF(B1722&lt;&gt;"",MONTH(B1722),0)</f>
        <v>1</v>
      </c>
      <c r="D1722" s="205" t="str">
        <f aca="false">VLOOKUP($B1722,data!$A$6:$M$15000,3)</f>
        <v>N/A</v>
      </c>
    </row>
    <row r="1723" customFormat="false" ht="11.25" hidden="false" customHeight="false" outlineLevel="0" collapsed="false">
      <c r="A1723" s="199" t="n">
        <v>37265</v>
      </c>
      <c r="B1723" s="192" t="n">
        <v>37265</v>
      </c>
      <c r="C1723" s="308" t="n">
        <f aca="false">IF(B1723&lt;&gt;"",MONTH(B1723),0)</f>
        <v>1</v>
      </c>
      <c r="D1723" s="205" t="str">
        <f aca="false">VLOOKUP($B1723,data!$A$6:$M$15000,3)</f>
        <v>N/A</v>
      </c>
    </row>
    <row r="1724" customFormat="false" ht="11.25" hidden="false" customHeight="false" outlineLevel="0" collapsed="false">
      <c r="A1724" s="199" t="n">
        <v>37266</v>
      </c>
      <c r="B1724" s="192" t="n">
        <v>37266</v>
      </c>
      <c r="C1724" s="308" t="n">
        <f aca="false">IF(B1724&lt;&gt;"",MONTH(B1724),0)</f>
        <v>1</v>
      </c>
      <c r="D1724" s="205" t="str">
        <f aca="false">VLOOKUP($B1724,data!$A$6:$M$15000,3)</f>
        <v>N/A</v>
      </c>
    </row>
    <row r="1725" customFormat="false" ht="11.25" hidden="false" customHeight="false" outlineLevel="0" collapsed="false">
      <c r="A1725" s="199" t="n">
        <v>37267</v>
      </c>
      <c r="B1725" s="192" t="n">
        <v>37267</v>
      </c>
      <c r="C1725" s="308" t="n">
        <f aca="false">IF(B1725&lt;&gt;"",MONTH(B1725),0)</f>
        <v>1</v>
      </c>
      <c r="D1725" s="205" t="str">
        <f aca="false">VLOOKUP($B1725,data!$A$6:$M$15000,3)</f>
        <v>N/A</v>
      </c>
    </row>
    <row r="1726" customFormat="false" ht="11.25" hidden="false" customHeight="false" outlineLevel="0" collapsed="false">
      <c r="A1726" s="199" t="n">
        <v>37268</v>
      </c>
      <c r="B1726" s="192" t="n">
        <v>37268</v>
      </c>
      <c r="C1726" s="308" t="n">
        <f aca="false">IF(B1726&lt;&gt;"",MONTH(B1726),0)</f>
        <v>1</v>
      </c>
      <c r="D1726" s="205" t="str">
        <f aca="false">VLOOKUP($B1726,data!$A$6:$M$15000,3)</f>
        <v>N/A</v>
      </c>
    </row>
    <row r="1727" customFormat="false" ht="11.25" hidden="false" customHeight="false" outlineLevel="0" collapsed="false">
      <c r="A1727" s="199" t="n">
        <v>37269</v>
      </c>
      <c r="B1727" s="192" t="n">
        <v>37269</v>
      </c>
      <c r="C1727" s="308" t="n">
        <f aca="false">IF(B1727&lt;&gt;"",MONTH(B1727),0)</f>
        <v>1</v>
      </c>
      <c r="D1727" s="205" t="str">
        <f aca="false">VLOOKUP($B1727,data!$A$6:$M$15000,3)</f>
        <v>N/A</v>
      </c>
    </row>
    <row r="1728" customFormat="false" ht="11.25" hidden="false" customHeight="false" outlineLevel="0" collapsed="false">
      <c r="A1728" s="199" t="n">
        <v>37270</v>
      </c>
      <c r="B1728" s="192" t="n">
        <v>37270</v>
      </c>
      <c r="C1728" s="308" t="n">
        <f aca="false">IF(B1728&lt;&gt;"",MONTH(B1728),0)</f>
        <v>1</v>
      </c>
      <c r="D1728" s="205" t="str">
        <f aca="false">VLOOKUP($B1728,data!$A$6:$M$15000,3)</f>
        <v>N/A</v>
      </c>
    </row>
    <row r="1729" customFormat="false" ht="11.25" hidden="false" customHeight="false" outlineLevel="0" collapsed="false">
      <c r="A1729" s="199" t="n">
        <v>37271</v>
      </c>
      <c r="B1729" s="192" t="n">
        <v>37271</v>
      </c>
      <c r="C1729" s="308" t="n">
        <f aca="false">IF(B1729&lt;&gt;"",MONTH(B1729),0)</f>
        <v>1</v>
      </c>
      <c r="D1729" s="205" t="str">
        <f aca="false">VLOOKUP($B1729,data!$A$6:$M$15000,3)</f>
        <v>N/A</v>
      </c>
    </row>
    <row r="1730" customFormat="false" ht="11.25" hidden="false" customHeight="false" outlineLevel="0" collapsed="false">
      <c r="A1730" s="199" t="n">
        <v>37272</v>
      </c>
      <c r="B1730" s="192" t="n">
        <v>37272</v>
      </c>
      <c r="C1730" s="308" t="n">
        <f aca="false">IF(B1730&lt;&gt;"",MONTH(B1730),0)</f>
        <v>1</v>
      </c>
      <c r="D1730" s="205" t="str">
        <f aca="false">VLOOKUP($B1730,data!$A$6:$M$15000,3)</f>
        <v>N/A</v>
      </c>
    </row>
    <row r="1731" customFormat="false" ht="11.25" hidden="false" customHeight="false" outlineLevel="0" collapsed="false">
      <c r="A1731" s="199" t="n">
        <v>37273</v>
      </c>
      <c r="B1731" s="192" t="n">
        <v>37273</v>
      </c>
      <c r="C1731" s="308" t="n">
        <f aca="false">IF(B1731&lt;&gt;"",MONTH(B1731),0)</f>
        <v>1</v>
      </c>
      <c r="D1731" s="205" t="str">
        <f aca="false">VLOOKUP($B1731,data!$A$6:$M$15000,3)</f>
        <v>N/A</v>
      </c>
    </row>
    <row r="1732" customFormat="false" ht="11.25" hidden="false" customHeight="false" outlineLevel="0" collapsed="false">
      <c r="A1732" s="199" t="n">
        <v>37274</v>
      </c>
      <c r="B1732" s="192" t="n">
        <v>37274</v>
      </c>
      <c r="C1732" s="308" t="n">
        <f aca="false">IF(B1732&lt;&gt;"",MONTH(B1732),0)</f>
        <v>1</v>
      </c>
      <c r="D1732" s="205" t="str">
        <f aca="false">VLOOKUP($B1732,data!$A$6:$M$15000,3)</f>
        <v>N/A</v>
      </c>
    </row>
    <row r="1733" customFormat="false" ht="11.25" hidden="false" customHeight="false" outlineLevel="0" collapsed="false">
      <c r="A1733" s="199" t="n">
        <v>37275</v>
      </c>
      <c r="B1733" s="192" t="n">
        <v>37275</v>
      </c>
      <c r="C1733" s="308" t="n">
        <f aca="false">IF(B1733&lt;&gt;"",MONTH(B1733),0)</f>
        <v>1</v>
      </c>
      <c r="D1733" s="205" t="str">
        <f aca="false">VLOOKUP($B1733,data!$A$6:$M$15000,3)</f>
        <v>N/A</v>
      </c>
    </row>
    <row r="1734" customFormat="false" ht="11.25" hidden="false" customHeight="false" outlineLevel="0" collapsed="false">
      <c r="A1734" s="199" t="n">
        <v>37276</v>
      </c>
      <c r="B1734" s="192" t="n">
        <v>37276</v>
      </c>
      <c r="C1734" s="308" t="n">
        <f aca="false">IF(B1734&lt;&gt;"",MONTH(B1734),0)</f>
        <v>1</v>
      </c>
      <c r="D1734" s="205" t="str">
        <f aca="false">VLOOKUP($B1734,data!$A$6:$M$15000,3)</f>
        <v>N/A</v>
      </c>
    </row>
    <row r="1735" customFormat="false" ht="11.25" hidden="false" customHeight="false" outlineLevel="0" collapsed="false">
      <c r="A1735" s="199" t="n">
        <v>37277</v>
      </c>
      <c r="B1735" s="192" t="n">
        <v>37277</v>
      </c>
      <c r="C1735" s="308" t="n">
        <f aca="false">IF(B1735&lt;&gt;"",MONTH(B1735),0)</f>
        <v>1</v>
      </c>
      <c r="D1735" s="205" t="str">
        <f aca="false">VLOOKUP($B1735,data!$A$6:$M$15000,3)</f>
        <v>N/A</v>
      </c>
    </row>
    <row r="1736" customFormat="false" ht="11.25" hidden="false" customHeight="false" outlineLevel="0" collapsed="false">
      <c r="A1736" s="199" t="n">
        <v>37278</v>
      </c>
      <c r="B1736" s="192" t="n">
        <v>37278</v>
      </c>
      <c r="C1736" s="308" t="n">
        <f aca="false">IF(B1736&lt;&gt;"",MONTH(B1736),0)</f>
        <v>1</v>
      </c>
      <c r="D1736" s="205" t="str">
        <f aca="false">VLOOKUP($B1736,data!$A$6:$M$15000,3)</f>
        <v>N/A</v>
      </c>
    </row>
    <row r="1737" customFormat="false" ht="11.25" hidden="false" customHeight="false" outlineLevel="0" collapsed="false">
      <c r="A1737" s="199" t="n">
        <v>37279</v>
      </c>
      <c r="B1737" s="192" t="n">
        <v>37279</v>
      </c>
      <c r="C1737" s="308" t="n">
        <f aca="false">IF(B1737&lt;&gt;"",MONTH(B1737),0)</f>
        <v>1</v>
      </c>
      <c r="D1737" s="205" t="str">
        <f aca="false">VLOOKUP($B1737,data!$A$6:$M$15000,3)</f>
        <v>N/A</v>
      </c>
    </row>
    <row r="1738" customFormat="false" ht="11.25" hidden="false" customHeight="false" outlineLevel="0" collapsed="false">
      <c r="A1738" s="199" t="n">
        <v>37280</v>
      </c>
      <c r="B1738" s="192" t="n">
        <v>37280</v>
      </c>
      <c r="C1738" s="308" t="n">
        <f aca="false">IF(B1738&lt;&gt;"",MONTH(B1738),0)</f>
        <v>1</v>
      </c>
      <c r="D1738" s="205" t="str">
        <f aca="false">VLOOKUP($B1738,data!$A$6:$M$15000,3)</f>
        <v>N/A</v>
      </c>
    </row>
    <row r="1739" customFormat="false" ht="11.25" hidden="false" customHeight="false" outlineLevel="0" collapsed="false">
      <c r="A1739" s="199" t="n">
        <v>37281</v>
      </c>
      <c r="B1739" s="192" t="n">
        <v>37281</v>
      </c>
      <c r="C1739" s="308" t="n">
        <f aca="false">IF(B1739&lt;&gt;"",MONTH(B1739),0)</f>
        <v>1</v>
      </c>
      <c r="D1739" s="205" t="str">
        <f aca="false">VLOOKUP($B1739,data!$A$6:$M$15000,3)</f>
        <v>N/A</v>
      </c>
    </row>
    <row r="1740" customFormat="false" ht="11.25" hidden="false" customHeight="false" outlineLevel="0" collapsed="false">
      <c r="A1740" s="199" t="n">
        <v>37282</v>
      </c>
      <c r="B1740" s="192" t="n">
        <v>37282</v>
      </c>
      <c r="C1740" s="308" t="n">
        <f aca="false">IF(B1740&lt;&gt;"",MONTH(B1740),0)</f>
        <v>1</v>
      </c>
      <c r="D1740" s="205" t="str">
        <f aca="false">VLOOKUP($B1740,data!$A$6:$M$15000,3)</f>
        <v>N/A</v>
      </c>
    </row>
    <row r="1741" customFormat="false" ht="11.25" hidden="false" customHeight="false" outlineLevel="0" collapsed="false">
      <c r="A1741" s="199" t="n">
        <v>37283</v>
      </c>
      <c r="B1741" s="192" t="n">
        <v>37283</v>
      </c>
      <c r="C1741" s="308" t="n">
        <f aca="false">IF(B1741&lt;&gt;"",MONTH(B1741),0)</f>
        <v>1</v>
      </c>
      <c r="D1741" s="205" t="str">
        <f aca="false">VLOOKUP($B1741,data!$A$6:$M$15000,3)</f>
        <v>N/A</v>
      </c>
    </row>
    <row r="1742" customFormat="false" ht="11.25" hidden="false" customHeight="false" outlineLevel="0" collapsed="false">
      <c r="A1742" s="199" t="n">
        <v>37284</v>
      </c>
      <c r="B1742" s="192" t="n">
        <v>37284</v>
      </c>
      <c r="C1742" s="308" t="n">
        <f aca="false">IF(B1742&lt;&gt;"",MONTH(B1742),0)</f>
        <v>1</v>
      </c>
      <c r="D1742" s="205" t="str">
        <f aca="false">VLOOKUP($B1742,data!$A$6:$M$15000,3)</f>
        <v>N/A</v>
      </c>
    </row>
    <row r="1743" customFormat="false" ht="11.25" hidden="false" customHeight="false" outlineLevel="0" collapsed="false">
      <c r="A1743" s="199" t="n">
        <v>37285</v>
      </c>
      <c r="B1743" s="192" t="n">
        <v>37285</v>
      </c>
      <c r="C1743" s="308" t="n">
        <f aca="false">IF(B1743&lt;&gt;"",MONTH(B1743),0)</f>
        <v>1</v>
      </c>
      <c r="D1743" s="205" t="str">
        <f aca="false">VLOOKUP($B1743,data!$A$6:$M$15000,3)</f>
        <v>N/A</v>
      </c>
    </row>
    <row r="1744" customFormat="false" ht="11.25" hidden="false" customHeight="false" outlineLevel="0" collapsed="false">
      <c r="A1744" s="199" t="n">
        <v>37286</v>
      </c>
      <c r="B1744" s="192" t="n">
        <v>37286</v>
      </c>
      <c r="C1744" s="308" t="n">
        <f aca="false">IF(B1744&lt;&gt;"",MONTH(B1744),0)</f>
        <v>1</v>
      </c>
      <c r="D1744" s="205" t="str">
        <f aca="false">VLOOKUP($B1744,data!$A$6:$M$15000,3)</f>
        <v>N/A</v>
      </c>
    </row>
    <row r="1745" customFormat="false" ht="11.25" hidden="false" customHeight="false" outlineLevel="0" collapsed="false">
      <c r="A1745" s="199" t="n">
        <v>37287</v>
      </c>
      <c r="B1745" s="192" t="n">
        <v>37287</v>
      </c>
      <c r="C1745" s="308" t="n">
        <f aca="false">IF(B1745&lt;&gt;"",MONTH(B1745),0)</f>
        <v>1</v>
      </c>
      <c r="D1745" s="205" t="str">
        <f aca="false">VLOOKUP($B1745,data!$A$6:$M$15000,3)</f>
        <v>N/A</v>
      </c>
    </row>
    <row r="1746" customFormat="false" ht="11.25" hidden="false" customHeight="false" outlineLevel="0" collapsed="false">
      <c r="A1746" s="199" t="n">
        <v>37288</v>
      </c>
      <c r="B1746" s="192" t="n">
        <v>37288</v>
      </c>
      <c r="C1746" s="308" t="n">
        <f aca="false">IF(B1746&lt;&gt;"",MONTH(B1746),0)</f>
        <v>2</v>
      </c>
      <c r="D1746" s="205" t="str">
        <f aca="false">VLOOKUP($B1746,data!$A$6:$M$15000,3)</f>
        <v>N/A</v>
      </c>
    </row>
    <row r="1747" customFormat="false" ht="11.25" hidden="false" customHeight="false" outlineLevel="0" collapsed="false">
      <c r="A1747" s="199" t="n">
        <v>37289</v>
      </c>
      <c r="B1747" s="192" t="n">
        <v>37289</v>
      </c>
      <c r="C1747" s="308" t="n">
        <f aca="false">IF(B1747&lt;&gt;"",MONTH(B1747),0)</f>
        <v>2</v>
      </c>
      <c r="D1747" s="205" t="str">
        <f aca="false">VLOOKUP($B1747,data!$A$6:$M$15000,3)</f>
        <v>N/A</v>
      </c>
    </row>
    <row r="1748" customFormat="false" ht="11.25" hidden="false" customHeight="false" outlineLevel="0" collapsed="false">
      <c r="A1748" s="199" t="n">
        <v>37290</v>
      </c>
      <c r="B1748" s="192" t="n">
        <v>37290</v>
      </c>
      <c r="C1748" s="308" t="n">
        <f aca="false">IF(B1748&lt;&gt;"",MONTH(B1748),0)</f>
        <v>2</v>
      </c>
      <c r="D1748" s="205" t="str">
        <f aca="false">VLOOKUP($B1748,data!$A$6:$M$15000,3)</f>
        <v>N/A</v>
      </c>
    </row>
    <row r="1749" customFormat="false" ht="11.25" hidden="false" customHeight="false" outlineLevel="0" collapsed="false">
      <c r="A1749" s="199" t="n">
        <v>37291</v>
      </c>
      <c r="B1749" s="192" t="n">
        <v>37291</v>
      </c>
      <c r="C1749" s="308" t="n">
        <f aca="false">IF(B1749&lt;&gt;"",MONTH(B1749),0)</f>
        <v>2</v>
      </c>
      <c r="D1749" s="205" t="str">
        <f aca="false">VLOOKUP($B1749,data!$A$6:$M$15000,3)</f>
        <v>N/A</v>
      </c>
    </row>
    <row r="1750" customFormat="false" ht="11.25" hidden="false" customHeight="false" outlineLevel="0" collapsed="false">
      <c r="A1750" s="199" t="n">
        <v>37292</v>
      </c>
      <c r="B1750" s="192" t="n">
        <v>37292</v>
      </c>
      <c r="C1750" s="308" t="n">
        <f aca="false">IF(B1750&lt;&gt;"",MONTH(B1750),0)</f>
        <v>2</v>
      </c>
      <c r="D1750" s="205" t="str">
        <f aca="false">VLOOKUP($B1750,data!$A$6:$M$15000,3)</f>
        <v>N/A</v>
      </c>
    </row>
    <row r="1751" customFormat="false" ht="11.25" hidden="false" customHeight="false" outlineLevel="0" collapsed="false">
      <c r="A1751" s="199" t="n">
        <v>37293</v>
      </c>
      <c r="B1751" s="192" t="n">
        <v>37293</v>
      </c>
      <c r="C1751" s="308" t="n">
        <f aca="false">IF(B1751&lt;&gt;"",MONTH(B1751),0)</f>
        <v>2</v>
      </c>
      <c r="D1751" s="205" t="str">
        <f aca="false">VLOOKUP($B1751,data!$A$6:$M$15000,3)</f>
        <v>N/A</v>
      </c>
    </row>
    <row r="1752" customFormat="false" ht="11.25" hidden="false" customHeight="false" outlineLevel="0" collapsed="false">
      <c r="A1752" s="199" t="n">
        <v>37294</v>
      </c>
      <c r="B1752" s="192" t="n">
        <v>37294</v>
      </c>
      <c r="C1752" s="308" t="n">
        <f aca="false">IF(B1752&lt;&gt;"",MONTH(B1752),0)</f>
        <v>2</v>
      </c>
      <c r="D1752" s="205" t="str">
        <f aca="false">VLOOKUP($B1752,data!$A$6:$M$15000,3)</f>
        <v>N/A</v>
      </c>
    </row>
    <row r="1753" customFormat="false" ht="11.25" hidden="false" customHeight="false" outlineLevel="0" collapsed="false">
      <c r="A1753" s="199" t="n">
        <v>37295</v>
      </c>
      <c r="B1753" s="192" t="n">
        <v>37295</v>
      </c>
      <c r="C1753" s="308" t="n">
        <f aca="false">IF(B1753&lt;&gt;"",MONTH(B1753),0)</f>
        <v>2</v>
      </c>
      <c r="D1753" s="205" t="str">
        <f aca="false">VLOOKUP($B1753,data!$A$6:$M$15000,3)</f>
        <v>N/A</v>
      </c>
    </row>
    <row r="1754" customFormat="false" ht="11.25" hidden="false" customHeight="false" outlineLevel="0" collapsed="false">
      <c r="A1754" s="199" t="n">
        <v>37296</v>
      </c>
      <c r="B1754" s="192" t="n">
        <v>37296</v>
      </c>
      <c r="C1754" s="308" t="n">
        <f aca="false">IF(B1754&lt;&gt;"",MONTH(B1754),0)</f>
        <v>2</v>
      </c>
      <c r="D1754" s="205" t="str">
        <f aca="false">VLOOKUP($B1754,data!$A$6:$M$15000,3)</f>
        <v>N/A</v>
      </c>
    </row>
    <row r="1755" customFormat="false" ht="11.25" hidden="false" customHeight="false" outlineLevel="0" collapsed="false">
      <c r="A1755" s="199" t="n">
        <v>37297</v>
      </c>
      <c r="B1755" s="192" t="n">
        <v>37297</v>
      </c>
      <c r="C1755" s="308" t="n">
        <f aca="false">IF(B1755&lt;&gt;"",MONTH(B1755),0)</f>
        <v>2</v>
      </c>
      <c r="D1755" s="205" t="str">
        <f aca="false">VLOOKUP($B1755,data!$A$6:$M$15000,3)</f>
        <v>N/A</v>
      </c>
    </row>
    <row r="1756" customFormat="false" ht="11.25" hidden="false" customHeight="false" outlineLevel="0" collapsed="false">
      <c r="A1756" s="199" t="n">
        <v>37298</v>
      </c>
      <c r="B1756" s="192" t="n">
        <v>37298</v>
      </c>
      <c r="C1756" s="308" t="n">
        <f aca="false">IF(B1756&lt;&gt;"",MONTH(B1756),0)</f>
        <v>2</v>
      </c>
      <c r="D1756" s="205" t="str">
        <f aca="false">VLOOKUP($B1756,data!$A$6:$M$15000,3)</f>
        <v>N/A</v>
      </c>
    </row>
    <row r="1757" customFormat="false" ht="11.25" hidden="false" customHeight="false" outlineLevel="0" collapsed="false">
      <c r="A1757" s="199" t="n">
        <v>37299</v>
      </c>
      <c r="B1757" s="192" t="n">
        <v>37299</v>
      </c>
      <c r="C1757" s="308" t="n">
        <f aca="false">IF(B1757&lt;&gt;"",MONTH(B1757),0)</f>
        <v>2</v>
      </c>
      <c r="D1757" s="205" t="str">
        <f aca="false">VLOOKUP($B1757,data!$A$6:$M$15000,3)</f>
        <v>N/A</v>
      </c>
    </row>
    <row r="1758" customFormat="false" ht="11.25" hidden="false" customHeight="false" outlineLevel="0" collapsed="false">
      <c r="A1758" s="199" t="n">
        <v>37300</v>
      </c>
      <c r="B1758" s="192" t="n">
        <v>37300</v>
      </c>
      <c r="C1758" s="308" t="n">
        <f aca="false">IF(B1758&lt;&gt;"",MONTH(B1758),0)</f>
        <v>2</v>
      </c>
      <c r="D1758" s="205" t="str">
        <f aca="false">VLOOKUP($B1758,data!$A$6:$M$15000,3)</f>
        <v>N/A</v>
      </c>
    </row>
    <row r="1759" customFormat="false" ht="11.25" hidden="false" customHeight="false" outlineLevel="0" collapsed="false">
      <c r="A1759" s="199" t="n">
        <v>37301</v>
      </c>
      <c r="B1759" s="192" t="n">
        <v>37301</v>
      </c>
      <c r="C1759" s="308" t="n">
        <f aca="false">IF(B1759&lt;&gt;"",MONTH(B1759),0)</f>
        <v>2</v>
      </c>
      <c r="D1759" s="205" t="str">
        <f aca="false">VLOOKUP($B1759,data!$A$6:$M$15000,3)</f>
        <v>N/A</v>
      </c>
    </row>
    <row r="1760" customFormat="false" ht="11.25" hidden="false" customHeight="false" outlineLevel="0" collapsed="false">
      <c r="A1760" s="199" t="n">
        <v>37302</v>
      </c>
      <c r="B1760" s="192" t="n">
        <v>37302</v>
      </c>
      <c r="C1760" s="308" t="n">
        <f aca="false">IF(B1760&lt;&gt;"",MONTH(B1760),0)</f>
        <v>2</v>
      </c>
      <c r="D1760" s="205" t="str">
        <f aca="false">VLOOKUP($B1760,data!$A$6:$M$15000,3)</f>
        <v>N/A</v>
      </c>
    </row>
    <row r="1761" customFormat="false" ht="11.25" hidden="false" customHeight="false" outlineLevel="0" collapsed="false">
      <c r="A1761" s="199" t="n">
        <v>37303</v>
      </c>
      <c r="B1761" s="192" t="n">
        <v>37303</v>
      </c>
      <c r="C1761" s="308" t="n">
        <f aca="false">IF(B1761&lt;&gt;"",MONTH(B1761),0)</f>
        <v>2</v>
      </c>
      <c r="D1761" s="205" t="str">
        <f aca="false">VLOOKUP($B1761,data!$A$6:$M$15000,3)</f>
        <v>N/A</v>
      </c>
    </row>
    <row r="1762" customFormat="false" ht="11.25" hidden="false" customHeight="false" outlineLevel="0" collapsed="false">
      <c r="A1762" s="199" t="n">
        <v>37304</v>
      </c>
      <c r="B1762" s="192" t="n">
        <v>37304</v>
      </c>
      <c r="C1762" s="308" t="n">
        <f aca="false">IF(B1762&lt;&gt;"",MONTH(B1762),0)</f>
        <v>2</v>
      </c>
      <c r="D1762" s="205" t="str">
        <f aca="false">VLOOKUP($B1762,data!$A$6:$M$15000,3)</f>
        <v>N/A</v>
      </c>
    </row>
    <row r="1763" customFormat="false" ht="11.25" hidden="false" customHeight="false" outlineLevel="0" collapsed="false">
      <c r="A1763" s="199" t="n">
        <v>37305</v>
      </c>
      <c r="B1763" s="192" t="n">
        <v>37305</v>
      </c>
      <c r="C1763" s="308" t="n">
        <f aca="false">IF(B1763&lt;&gt;"",MONTH(B1763),0)</f>
        <v>2</v>
      </c>
      <c r="D1763" s="205" t="str">
        <f aca="false">VLOOKUP($B1763,data!$A$6:$M$15000,3)</f>
        <v>N/A</v>
      </c>
    </row>
    <row r="1764" customFormat="false" ht="11.25" hidden="false" customHeight="false" outlineLevel="0" collapsed="false">
      <c r="A1764" s="199" t="n">
        <v>37306</v>
      </c>
      <c r="B1764" s="192" t="n">
        <v>37306</v>
      </c>
      <c r="C1764" s="308" t="n">
        <f aca="false">IF(B1764&lt;&gt;"",MONTH(B1764),0)</f>
        <v>2</v>
      </c>
      <c r="D1764" s="205" t="str">
        <f aca="false">VLOOKUP($B1764,data!$A$6:$M$15000,3)</f>
        <v>N/A</v>
      </c>
    </row>
    <row r="1765" customFormat="false" ht="11.25" hidden="false" customHeight="false" outlineLevel="0" collapsed="false">
      <c r="A1765" s="199" t="n">
        <v>37307</v>
      </c>
      <c r="B1765" s="192" t="n">
        <v>37307</v>
      </c>
      <c r="C1765" s="308" t="n">
        <f aca="false">IF(B1765&lt;&gt;"",MONTH(B1765),0)</f>
        <v>2</v>
      </c>
      <c r="D1765" s="205" t="str">
        <f aca="false">VLOOKUP($B1765,data!$A$6:$M$15000,3)</f>
        <v>N/A</v>
      </c>
    </row>
    <row r="1766" customFormat="false" ht="11.25" hidden="false" customHeight="false" outlineLevel="0" collapsed="false">
      <c r="A1766" s="199" t="n">
        <v>37308</v>
      </c>
      <c r="B1766" s="192" t="n">
        <v>37308</v>
      </c>
      <c r="C1766" s="308" t="n">
        <f aca="false">IF(B1766&lt;&gt;"",MONTH(B1766),0)</f>
        <v>2</v>
      </c>
      <c r="D1766" s="205" t="str">
        <f aca="false">VLOOKUP($B1766,data!$A$6:$M$15000,3)</f>
        <v>N/A</v>
      </c>
    </row>
    <row r="1767" customFormat="false" ht="11.25" hidden="false" customHeight="false" outlineLevel="0" collapsed="false">
      <c r="A1767" s="199" t="n">
        <v>37309</v>
      </c>
      <c r="B1767" s="192" t="n">
        <v>37309</v>
      </c>
      <c r="C1767" s="308" t="n">
        <f aca="false">IF(B1767&lt;&gt;"",MONTH(B1767),0)</f>
        <v>2</v>
      </c>
      <c r="D1767" s="205" t="str">
        <f aca="false">VLOOKUP($B1767,data!$A$6:$M$15000,3)</f>
        <v>N/A</v>
      </c>
    </row>
    <row r="1768" customFormat="false" ht="11.25" hidden="false" customHeight="false" outlineLevel="0" collapsed="false">
      <c r="A1768" s="199" t="n">
        <v>37310</v>
      </c>
      <c r="B1768" s="192" t="n">
        <v>37310</v>
      </c>
      <c r="C1768" s="308" t="n">
        <f aca="false">IF(B1768&lt;&gt;"",MONTH(B1768),0)</f>
        <v>2</v>
      </c>
      <c r="D1768" s="205" t="str">
        <f aca="false">VLOOKUP($B1768,data!$A$6:$M$15000,3)</f>
        <v>N/A</v>
      </c>
    </row>
    <row r="1769" customFormat="false" ht="11.25" hidden="false" customHeight="false" outlineLevel="0" collapsed="false">
      <c r="A1769" s="199" t="n">
        <v>37311</v>
      </c>
      <c r="B1769" s="192" t="n">
        <v>37311</v>
      </c>
      <c r="C1769" s="308" t="n">
        <f aca="false">IF(B1769&lt;&gt;"",MONTH(B1769),0)</f>
        <v>2</v>
      </c>
      <c r="D1769" s="205" t="str">
        <f aca="false">VLOOKUP($B1769,data!$A$6:$M$15000,3)</f>
        <v>N/A</v>
      </c>
    </row>
    <row r="1770" customFormat="false" ht="11.25" hidden="false" customHeight="false" outlineLevel="0" collapsed="false">
      <c r="A1770" s="199" t="n">
        <v>37312</v>
      </c>
      <c r="B1770" s="192" t="n">
        <v>37312</v>
      </c>
      <c r="C1770" s="308" t="n">
        <f aca="false">IF(B1770&lt;&gt;"",MONTH(B1770),0)</f>
        <v>2</v>
      </c>
      <c r="D1770" s="205" t="str">
        <f aca="false">VLOOKUP($B1770,data!$A$6:$M$15000,3)</f>
        <v>N/A</v>
      </c>
    </row>
    <row r="1771" customFormat="false" ht="11.25" hidden="false" customHeight="false" outlineLevel="0" collapsed="false">
      <c r="A1771" s="199" t="n">
        <v>37313</v>
      </c>
      <c r="B1771" s="192" t="n">
        <v>37313</v>
      </c>
      <c r="C1771" s="308" t="n">
        <f aca="false">IF(B1771&lt;&gt;"",MONTH(B1771),0)</f>
        <v>2</v>
      </c>
      <c r="D1771" s="205" t="str">
        <f aca="false">VLOOKUP($B1771,data!$A$6:$M$15000,3)</f>
        <v>N/A</v>
      </c>
    </row>
    <row r="1772" customFormat="false" ht="11.25" hidden="false" customHeight="false" outlineLevel="0" collapsed="false">
      <c r="A1772" s="199" t="n">
        <v>37314</v>
      </c>
      <c r="B1772" s="192" t="n">
        <v>37314</v>
      </c>
      <c r="C1772" s="308" t="n">
        <f aca="false">IF(B1772&lt;&gt;"",MONTH(B1772),0)</f>
        <v>2</v>
      </c>
      <c r="D1772" s="205" t="str">
        <f aca="false">VLOOKUP($B1772,data!$A$6:$M$15000,3)</f>
        <v>N/A</v>
      </c>
    </row>
    <row r="1773" customFormat="false" ht="11.25" hidden="false" customHeight="false" outlineLevel="0" collapsed="false">
      <c r="A1773" s="199" t="n">
        <v>37315</v>
      </c>
      <c r="B1773" s="192" t="n">
        <v>37315</v>
      </c>
      <c r="C1773" s="308" t="n">
        <f aca="false">IF(B1773&lt;&gt;"",MONTH(B1773),0)</f>
        <v>2</v>
      </c>
      <c r="D1773" s="205" t="str">
        <f aca="false">VLOOKUP($B1773,data!$A$6:$M$15000,3)</f>
        <v>N/A</v>
      </c>
    </row>
    <row r="1774" customFormat="false" ht="11.25" hidden="false" customHeight="false" outlineLevel="0" collapsed="false">
      <c r="A1774" s="199" t="n">
        <v>37316</v>
      </c>
      <c r="B1774" s="192" t="n">
        <v>37316</v>
      </c>
      <c r="C1774" s="308" t="n">
        <f aca="false">IF(B1774&lt;&gt;"",MONTH(B1774),0)</f>
        <v>3</v>
      </c>
      <c r="D1774" s="205" t="str">
        <f aca="false">VLOOKUP($B1774,data!$A$6:$M$15000,3)</f>
        <v>N/A</v>
      </c>
    </row>
    <row r="1775" customFormat="false" ht="11.25" hidden="false" customHeight="false" outlineLevel="0" collapsed="false">
      <c r="A1775" s="199" t="n">
        <v>37317</v>
      </c>
      <c r="B1775" s="192" t="n">
        <v>37317</v>
      </c>
      <c r="C1775" s="308" t="n">
        <f aca="false">IF(B1775&lt;&gt;"",MONTH(B1775),0)</f>
        <v>3</v>
      </c>
      <c r="D1775" s="205" t="str">
        <f aca="false">VLOOKUP($B1775,data!$A$6:$M$15000,3)</f>
        <v>N/A</v>
      </c>
    </row>
    <row r="1776" customFormat="false" ht="11.25" hidden="false" customHeight="false" outlineLevel="0" collapsed="false">
      <c r="A1776" s="199" t="n">
        <v>37318</v>
      </c>
      <c r="B1776" s="192" t="n">
        <v>37318</v>
      </c>
      <c r="C1776" s="308" t="n">
        <f aca="false">IF(B1776&lt;&gt;"",MONTH(B1776),0)</f>
        <v>3</v>
      </c>
      <c r="D1776" s="205" t="str">
        <f aca="false">VLOOKUP($B1776,data!$A$6:$M$15000,3)</f>
        <v>N/A</v>
      </c>
    </row>
    <row r="1777" customFormat="false" ht="11.25" hidden="false" customHeight="false" outlineLevel="0" collapsed="false">
      <c r="A1777" s="199" t="n">
        <v>37319</v>
      </c>
      <c r="B1777" s="192" t="n">
        <v>37319</v>
      </c>
      <c r="C1777" s="308" t="n">
        <f aca="false">IF(B1777&lt;&gt;"",MONTH(B1777),0)</f>
        <v>3</v>
      </c>
      <c r="D1777" s="205" t="str">
        <f aca="false">VLOOKUP($B1777,data!$A$6:$M$15000,3)</f>
        <v>N/A</v>
      </c>
    </row>
    <row r="1778" customFormat="false" ht="11.25" hidden="false" customHeight="false" outlineLevel="0" collapsed="false">
      <c r="A1778" s="199" t="n">
        <v>37320</v>
      </c>
      <c r="B1778" s="192" t="n">
        <v>37320</v>
      </c>
      <c r="C1778" s="308" t="n">
        <f aca="false">IF(B1778&lt;&gt;"",MONTH(B1778),0)</f>
        <v>3</v>
      </c>
      <c r="D1778" s="205" t="str">
        <f aca="false">VLOOKUP($B1778,data!$A$6:$M$15000,3)</f>
        <v>N/A</v>
      </c>
    </row>
    <row r="1779" customFormat="false" ht="11.25" hidden="false" customHeight="false" outlineLevel="0" collapsed="false">
      <c r="A1779" s="199" t="n">
        <v>37321</v>
      </c>
      <c r="B1779" s="192" t="n">
        <v>37321</v>
      </c>
      <c r="C1779" s="308" t="n">
        <f aca="false">IF(B1779&lt;&gt;"",MONTH(B1779),0)</f>
        <v>3</v>
      </c>
      <c r="D1779" s="205" t="str">
        <f aca="false">VLOOKUP($B1779,data!$A$6:$M$15000,3)</f>
        <v>N/A</v>
      </c>
    </row>
    <row r="1780" customFormat="false" ht="11.25" hidden="false" customHeight="false" outlineLevel="0" collapsed="false">
      <c r="A1780" s="199" t="n">
        <v>37322</v>
      </c>
      <c r="B1780" s="192" t="n">
        <v>37322</v>
      </c>
      <c r="C1780" s="308" t="n">
        <f aca="false">IF(B1780&lt;&gt;"",MONTH(B1780),0)</f>
        <v>3</v>
      </c>
      <c r="D1780" s="205" t="str">
        <f aca="false">VLOOKUP($B1780,data!$A$6:$M$15000,3)</f>
        <v>N/A</v>
      </c>
    </row>
    <row r="1781" customFormat="false" ht="11.25" hidden="false" customHeight="false" outlineLevel="0" collapsed="false">
      <c r="A1781" s="199" t="n">
        <v>37323</v>
      </c>
      <c r="B1781" s="192" t="n">
        <v>37323</v>
      </c>
      <c r="C1781" s="308" t="n">
        <f aca="false">IF(B1781&lt;&gt;"",MONTH(B1781),0)</f>
        <v>3</v>
      </c>
      <c r="D1781" s="205" t="str">
        <f aca="false">VLOOKUP($B1781,data!$A$6:$M$15000,3)</f>
        <v>N/A</v>
      </c>
    </row>
    <row r="1782" customFormat="false" ht="11.25" hidden="false" customHeight="false" outlineLevel="0" collapsed="false">
      <c r="A1782" s="199" t="n">
        <v>37324</v>
      </c>
      <c r="B1782" s="192" t="n">
        <v>37324</v>
      </c>
      <c r="C1782" s="308" t="n">
        <f aca="false">IF(B1782&lt;&gt;"",MONTH(B1782),0)</f>
        <v>3</v>
      </c>
      <c r="D1782" s="205" t="str">
        <f aca="false">VLOOKUP($B1782,data!$A$6:$M$15000,3)</f>
        <v>N/A</v>
      </c>
    </row>
    <row r="1783" customFormat="false" ht="11.25" hidden="false" customHeight="false" outlineLevel="0" collapsed="false">
      <c r="A1783" s="199" t="n">
        <v>37325</v>
      </c>
      <c r="B1783" s="192" t="n">
        <v>37325</v>
      </c>
      <c r="C1783" s="308" t="n">
        <f aca="false">IF(B1783&lt;&gt;"",MONTH(B1783),0)</f>
        <v>3</v>
      </c>
      <c r="D1783" s="205" t="str">
        <f aca="false">VLOOKUP($B1783,data!$A$6:$M$15000,3)</f>
        <v>N/A</v>
      </c>
    </row>
    <row r="1784" customFormat="false" ht="11.25" hidden="false" customHeight="false" outlineLevel="0" collapsed="false">
      <c r="A1784" s="199" t="n">
        <v>37326</v>
      </c>
      <c r="B1784" s="192" t="n">
        <v>37326</v>
      </c>
      <c r="C1784" s="308" t="n">
        <f aca="false">IF(B1784&lt;&gt;"",MONTH(B1784),0)</f>
        <v>3</v>
      </c>
      <c r="D1784" s="205" t="str">
        <f aca="false">VLOOKUP($B1784,data!$A$6:$M$15000,3)</f>
        <v>N/A</v>
      </c>
    </row>
    <row r="1785" customFormat="false" ht="11.25" hidden="false" customHeight="false" outlineLevel="0" collapsed="false">
      <c r="A1785" s="199" t="n">
        <v>37327</v>
      </c>
      <c r="B1785" s="192" t="n">
        <v>37327</v>
      </c>
      <c r="C1785" s="308" t="n">
        <f aca="false">IF(B1785&lt;&gt;"",MONTH(B1785),0)</f>
        <v>3</v>
      </c>
      <c r="D1785" s="205" t="str">
        <f aca="false">VLOOKUP($B1785,data!$A$6:$M$15000,3)</f>
        <v>N/A</v>
      </c>
    </row>
    <row r="1786" customFormat="false" ht="11.25" hidden="false" customHeight="false" outlineLevel="0" collapsed="false">
      <c r="A1786" s="199" t="n">
        <v>37328</v>
      </c>
      <c r="B1786" s="192" t="n">
        <v>37328</v>
      </c>
      <c r="C1786" s="308" t="n">
        <f aca="false">IF(B1786&lt;&gt;"",MONTH(B1786),0)</f>
        <v>3</v>
      </c>
      <c r="D1786" s="205" t="str">
        <f aca="false">VLOOKUP($B1786,data!$A$6:$M$15000,3)</f>
        <v>N/A</v>
      </c>
    </row>
    <row r="1787" customFormat="false" ht="11.25" hidden="false" customHeight="false" outlineLevel="0" collapsed="false">
      <c r="A1787" s="199" t="n">
        <v>37329</v>
      </c>
      <c r="B1787" s="192" t="n">
        <v>37329</v>
      </c>
      <c r="C1787" s="308" t="n">
        <f aca="false">IF(B1787&lt;&gt;"",MONTH(B1787),0)</f>
        <v>3</v>
      </c>
      <c r="D1787" s="205" t="str">
        <f aca="false">VLOOKUP($B1787,data!$A$6:$M$15000,3)</f>
        <v>N/A</v>
      </c>
    </row>
    <row r="1788" customFormat="false" ht="11.25" hidden="false" customHeight="false" outlineLevel="0" collapsed="false">
      <c r="A1788" s="199" t="n">
        <v>37330</v>
      </c>
      <c r="B1788" s="192" t="n">
        <v>37330</v>
      </c>
      <c r="C1788" s="308" t="n">
        <f aca="false">IF(B1788&lt;&gt;"",MONTH(B1788),0)</f>
        <v>3</v>
      </c>
      <c r="D1788" s="205" t="str">
        <f aca="false">VLOOKUP($B1788,data!$A$6:$M$15000,3)</f>
        <v>N/A</v>
      </c>
    </row>
    <row r="1789" customFormat="false" ht="11.25" hidden="false" customHeight="false" outlineLevel="0" collapsed="false">
      <c r="A1789" s="199" t="n">
        <v>37331</v>
      </c>
      <c r="B1789" s="192" t="n">
        <v>37331</v>
      </c>
      <c r="C1789" s="308" t="n">
        <f aca="false">IF(B1789&lt;&gt;"",MONTH(B1789),0)</f>
        <v>3</v>
      </c>
      <c r="D1789" s="205" t="str">
        <f aca="false">VLOOKUP($B1789,data!$A$6:$M$15000,3)</f>
        <v>N/A</v>
      </c>
    </row>
    <row r="1790" customFormat="false" ht="11.25" hidden="false" customHeight="false" outlineLevel="0" collapsed="false">
      <c r="A1790" s="199" t="n">
        <v>37332</v>
      </c>
      <c r="B1790" s="192" t="n">
        <v>37332</v>
      </c>
      <c r="C1790" s="308" t="n">
        <f aca="false">IF(B1790&lt;&gt;"",MONTH(B1790),0)</f>
        <v>3</v>
      </c>
      <c r="D1790" s="205" t="str">
        <f aca="false">VLOOKUP($B1790,data!$A$6:$M$15000,3)</f>
        <v>N/A</v>
      </c>
    </row>
    <row r="1791" customFormat="false" ht="11.25" hidden="false" customHeight="false" outlineLevel="0" collapsed="false">
      <c r="A1791" s="199" t="n">
        <v>37333</v>
      </c>
      <c r="B1791" s="192" t="n">
        <v>37333</v>
      </c>
      <c r="C1791" s="308" t="n">
        <f aca="false">IF(B1791&lt;&gt;"",MONTH(B1791),0)</f>
        <v>3</v>
      </c>
      <c r="D1791" s="205" t="str">
        <f aca="false">VLOOKUP($B1791,data!$A$6:$M$15000,3)</f>
        <v>N/A</v>
      </c>
    </row>
    <row r="1792" customFormat="false" ht="11.25" hidden="false" customHeight="false" outlineLevel="0" collapsed="false">
      <c r="A1792" s="199" t="n">
        <v>37334</v>
      </c>
      <c r="B1792" s="192" t="n">
        <v>37334</v>
      </c>
      <c r="C1792" s="308" t="n">
        <f aca="false">IF(B1792&lt;&gt;"",MONTH(B1792),0)</f>
        <v>3</v>
      </c>
      <c r="D1792" s="205" t="str">
        <f aca="false">VLOOKUP($B1792,data!$A$6:$M$15000,3)</f>
        <v>N/A</v>
      </c>
    </row>
    <row r="1793" customFormat="false" ht="11.25" hidden="false" customHeight="false" outlineLevel="0" collapsed="false">
      <c r="A1793" s="199" t="n">
        <v>37335</v>
      </c>
      <c r="B1793" s="192" t="n">
        <v>37335</v>
      </c>
      <c r="C1793" s="308" t="n">
        <f aca="false">IF(B1793&lt;&gt;"",MONTH(B1793),0)</f>
        <v>3</v>
      </c>
      <c r="D1793" s="205" t="str">
        <f aca="false">VLOOKUP($B1793,data!$A$6:$M$15000,3)</f>
        <v>N/A</v>
      </c>
    </row>
    <row r="1794" customFormat="false" ht="11.25" hidden="false" customHeight="false" outlineLevel="0" collapsed="false">
      <c r="A1794" s="199" t="n">
        <v>37336</v>
      </c>
      <c r="B1794" s="192" t="n">
        <v>37336</v>
      </c>
      <c r="C1794" s="308" t="n">
        <f aca="false">IF(B1794&lt;&gt;"",MONTH(B1794),0)</f>
        <v>3</v>
      </c>
      <c r="D1794" s="205" t="str">
        <f aca="false">VLOOKUP($B1794,data!$A$6:$M$15000,3)</f>
        <v>N/A</v>
      </c>
    </row>
    <row r="1795" customFormat="false" ht="11.25" hidden="false" customHeight="false" outlineLevel="0" collapsed="false">
      <c r="A1795" s="199" t="n">
        <v>37337</v>
      </c>
      <c r="B1795" s="192" t="n">
        <v>37337</v>
      </c>
      <c r="C1795" s="308" t="n">
        <f aca="false">IF(B1795&lt;&gt;"",MONTH(B1795),0)</f>
        <v>3</v>
      </c>
      <c r="D1795" s="205" t="str">
        <f aca="false">VLOOKUP($B1795,data!$A$6:$M$15000,3)</f>
        <v>N/A</v>
      </c>
    </row>
    <row r="1796" customFormat="false" ht="11.25" hidden="false" customHeight="false" outlineLevel="0" collapsed="false">
      <c r="A1796" s="199" t="n">
        <v>37338</v>
      </c>
      <c r="B1796" s="192" t="n">
        <v>37338</v>
      </c>
      <c r="C1796" s="308" t="n">
        <f aca="false">IF(B1796&lt;&gt;"",MONTH(B1796),0)</f>
        <v>3</v>
      </c>
      <c r="D1796" s="205" t="str">
        <f aca="false">VLOOKUP($B1796,data!$A$6:$M$15000,3)</f>
        <v>N/A</v>
      </c>
    </row>
    <row r="1797" customFormat="false" ht="11.25" hidden="false" customHeight="false" outlineLevel="0" collapsed="false">
      <c r="A1797" s="199" t="n">
        <v>37339</v>
      </c>
      <c r="B1797" s="192" t="n">
        <v>37339</v>
      </c>
      <c r="C1797" s="308" t="n">
        <f aca="false">IF(B1797&lt;&gt;"",MONTH(B1797),0)</f>
        <v>3</v>
      </c>
      <c r="D1797" s="205" t="str">
        <f aca="false">VLOOKUP($B1797,data!$A$6:$M$15000,3)</f>
        <v>N/A</v>
      </c>
    </row>
    <row r="1798" customFormat="false" ht="11.25" hidden="false" customHeight="false" outlineLevel="0" collapsed="false">
      <c r="A1798" s="199" t="n">
        <v>37340</v>
      </c>
      <c r="B1798" s="192" t="n">
        <v>37340</v>
      </c>
      <c r="C1798" s="308" t="n">
        <f aca="false">IF(B1798&lt;&gt;"",MONTH(B1798),0)</f>
        <v>3</v>
      </c>
      <c r="D1798" s="205" t="str">
        <f aca="false">VLOOKUP($B1798,data!$A$6:$M$15000,3)</f>
        <v>N/A</v>
      </c>
    </row>
    <row r="1799" customFormat="false" ht="11.25" hidden="false" customHeight="false" outlineLevel="0" collapsed="false">
      <c r="A1799" s="199" t="n">
        <v>37341</v>
      </c>
      <c r="B1799" s="192" t="n">
        <v>37341</v>
      </c>
      <c r="C1799" s="308" t="n">
        <f aca="false">IF(B1799&lt;&gt;"",MONTH(B1799),0)</f>
        <v>3</v>
      </c>
      <c r="D1799" s="205" t="str">
        <f aca="false">VLOOKUP($B1799,data!$A$6:$M$15000,3)</f>
        <v>N/A</v>
      </c>
    </row>
    <row r="1800" customFormat="false" ht="11.25" hidden="false" customHeight="false" outlineLevel="0" collapsed="false">
      <c r="A1800" s="199" t="n">
        <v>37342</v>
      </c>
      <c r="B1800" s="192" t="n">
        <v>37342</v>
      </c>
      <c r="C1800" s="308" t="n">
        <f aca="false">IF(B1800&lt;&gt;"",MONTH(B1800),0)</f>
        <v>3</v>
      </c>
      <c r="D1800" s="205" t="str">
        <f aca="false">VLOOKUP($B1800,data!$A$6:$M$15000,3)</f>
        <v>N/A</v>
      </c>
    </row>
    <row r="1801" customFormat="false" ht="11.25" hidden="false" customHeight="false" outlineLevel="0" collapsed="false">
      <c r="A1801" s="199" t="n">
        <v>37343</v>
      </c>
      <c r="B1801" s="192" t="n">
        <v>37343</v>
      </c>
      <c r="C1801" s="308" t="n">
        <f aca="false">IF(B1801&lt;&gt;"",MONTH(B1801),0)</f>
        <v>3</v>
      </c>
      <c r="D1801" s="205" t="str">
        <f aca="false">VLOOKUP($B1801,data!$A$6:$M$15000,3)</f>
        <v>N/A</v>
      </c>
    </row>
    <row r="1802" customFormat="false" ht="11.25" hidden="false" customHeight="false" outlineLevel="0" collapsed="false">
      <c r="A1802" s="199" t="n">
        <v>37344</v>
      </c>
      <c r="B1802" s="192" t="n">
        <v>37344</v>
      </c>
      <c r="C1802" s="308" t="n">
        <f aca="false">IF(B1802&lt;&gt;"",MONTH(B1802),0)</f>
        <v>3</v>
      </c>
      <c r="D1802" s="205" t="str">
        <f aca="false">VLOOKUP($B1802,data!$A$6:$M$15000,3)</f>
        <v>N/A</v>
      </c>
    </row>
    <row r="1803" customFormat="false" ht="11.25" hidden="false" customHeight="false" outlineLevel="0" collapsed="false">
      <c r="A1803" s="199" t="n">
        <v>37345</v>
      </c>
      <c r="B1803" s="192" t="n">
        <v>37345</v>
      </c>
      <c r="C1803" s="308" t="n">
        <f aca="false">IF(B1803&lt;&gt;"",MONTH(B1803),0)</f>
        <v>3</v>
      </c>
      <c r="D1803" s="205" t="str">
        <f aca="false">VLOOKUP($B1803,data!$A$6:$M$15000,3)</f>
        <v>N/A</v>
      </c>
    </row>
    <row r="1804" customFormat="false" ht="11.25" hidden="false" customHeight="false" outlineLevel="0" collapsed="false">
      <c r="A1804" s="199" t="n">
        <v>37346</v>
      </c>
      <c r="B1804" s="192" t="n">
        <v>37346</v>
      </c>
      <c r="C1804" s="308" t="n">
        <f aca="false">IF(B1804&lt;&gt;"",MONTH(B1804),0)</f>
        <v>3</v>
      </c>
      <c r="D1804" s="205" t="str">
        <f aca="false">VLOOKUP($B1804,data!$A$6:$M$15000,3)</f>
        <v>N/A</v>
      </c>
    </row>
    <row r="1805" customFormat="false" ht="11.25" hidden="false" customHeight="false" outlineLevel="0" collapsed="false">
      <c r="A1805" s="199" t="n">
        <v>37347</v>
      </c>
      <c r="B1805" s="192" t="n">
        <v>37347</v>
      </c>
      <c r="C1805" s="308" t="n">
        <f aca="false">IF(B1805&lt;&gt;"",MONTH(B1805),0)</f>
        <v>4</v>
      </c>
      <c r="D1805" s="205" t="str">
        <f aca="false">VLOOKUP($B1805,data!$A$6:$M$15000,3)</f>
        <v>N/A</v>
      </c>
    </row>
    <row r="1806" customFormat="false" ht="11.25" hidden="false" customHeight="false" outlineLevel="0" collapsed="false">
      <c r="A1806" s="199" t="n">
        <v>37348</v>
      </c>
      <c r="B1806" s="192" t="n">
        <v>37348</v>
      </c>
      <c r="C1806" s="308" t="n">
        <f aca="false">IF(B1806&lt;&gt;"",MONTH(B1806),0)</f>
        <v>4</v>
      </c>
      <c r="D1806" s="205" t="str">
        <f aca="false">VLOOKUP($B1806,data!$A$6:$M$15000,3)</f>
        <v>N/A</v>
      </c>
    </row>
    <row r="1807" customFormat="false" ht="11.25" hidden="false" customHeight="false" outlineLevel="0" collapsed="false">
      <c r="A1807" s="199" t="n">
        <v>37349</v>
      </c>
      <c r="B1807" s="192" t="n">
        <v>37349</v>
      </c>
      <c r="C1807" s="308" t="n">
        <f aca="false">IF(B1807&lt;&gt;"",MONTH(B1807),0)</f>
        <v>4</v>
      </c>
      <c r="D1807" s="205" t="str">
        <f aca="false">VLOOKUP($B1807,data!$A$6:$M$15000,3)</f>
        <v>N/A</v>
      </c>
    </row>
    <row r="1808" customFormat="false" ht="11.25" hidden="false" customHeight="false" outlineLevel="0" collapsed="false">
      <c r="A1808" s="199" t="n">
        <v>37350</v>
      </c>
      <c r="B1808" s="192" t="n">
        <v>37350</v>
      </c>
      <c r="C1808" s="308" t="n">
        <f aca="false">IF(B1808&lt;&gt;"",MONTH(B1808),0)</f>
        <v>4</v>
      </c>
      <c r="D1808" s="205" t="str">
        <f aca="false">VLOOKUP($B1808,data!$A$6:$M$15000,3)</f>
        <v>N/A</v>
      </c>
    </row>
    <row r="1809" customFormat="false" ht="11.25" hidden="false" customHeight="false" outlineLevel="0" collapsed="false">
      <c r="A1809" s="199" t="n">
        <v>37351</v>
      </c>
      <c r="B1809" s="192" t="n">
        <v>37351</v>
      </c>
      <c r="C1809" s="308" t="n">
        <f aca="false">IF(B1809&lt;&gt;"",MONTH(B1809),0)</f>
        <v>4</v>
      </c>
      <c r="D1809" s="205" t="str">
        <f aca="false">VLOOKUP($B1809,data!$A$6:$M$15000,3)</f>
        <v>N/A</v>
      </c>
    </row>
    <row r="1810" customFormat="false" ht="11.25" hidden="false" customHeight="false" outlineLevel="0" collapsed="false">
      <c r="A1810" s="199" t="n">
        <v>37352</v>
      </c>
      <c r="B1810" s="192" t="n">
        <v>37352</v>
      </c>
      <c r="C1810" s="308" t="n">
        <f aca="false">IF(B1810&lt;&gt;"",MONTH(B1810),0)</f>
        <v>4</v>
      </c>
      <c r="D1810" s="205" t="str">
        <f aca="false">VLOOKUP($B1810,data!$A$6:$M$15000,3)</f>
        <v>N/A</v>
      </c>
    </row>
    <row r="1811" customFormat="false" ht="11.25" hidden="false" customHeight="false" outlineLevel="0" collapsed="false">
      <c r="A1811" s="199" t="n">
        <v>37353</v>
      </c>
      <c r="B1811" s="192" t="n">
        <v>37353</v>
      </c>
      <c r="C1811" s="308" t="n">
        <f aca="false">IF(B1811&lt;&gt;"",MONTH(B1811),0)</f>
        <v>4</v>
      </c>
      <c r="D1811" s="205" t="str">
        <f aca="false">VLOOKUP($B1811,data!$A$6:$M$15000,3)</f>
        <v>N/A</v>
      </c>
    </row>
    <row r="1812" customFormat="false" ht="11.25" hidden="false" customHeight="false" outlineLevel="0" collapsed="false">
      <c r="A1812" s="199" t="n">
        <v>37354</v>
      </c>
      <c r="B1812" s="192" t="n">
        <v>37354</v>
      </c>
      <c r="C1812" s="308" t="n">
        <f aca="false">IF(B1812&lt;&gt;"",MONTH(B1812),0)</f>
        <v>4</v>
      </c>
      <c r="D1812" s="205" t="str">
        <f aca="false">VLOOKUP($B1812,data!$A$6:$M$15000,3)</f>
        <v>N/A</v>
      </c>
    </row>
    <row r="1813" customFormat="false" ht="11.25" hidden="false" customHeight="false" outlineLevel="0" collapsed="false">
      <c r="A1813" s="199" t="n">
        <v>37355</v>
      </c>
      <c r="B1813" s="192" t="n">
        <v>37355</v>
      </c>
      <c r="C1813" s="308" t="n">
        <f aca="false">IF(B1813&lt;&gt;"",MONTH(B1813),0)</f>
        <v>4</v>
      </c>
      <c r="D1813" s="205" t="str">
        <f aca="false">VLOOKUP($B1813,data!$A$6:$M$15000,3)</f>
        <v>N/A</v>
      </c>
    </row>
    <row r="1814" customFormat="false" ht="11.25" hidden="false" customHeight="false" outlineLevel="0" collapsed="false">
      <c r="A1814" s="199" t="n">
        <v>37356</v>
      </c>
      <c r="B1814" s="192" t="n">
        <v>37356</v>
      </c>
      <c r="C1814" s="308" t="n">
        <f aca="false">IF(B1814&lt;&gt;"",MONTH(B1814),0)</f>
        <v>4</v>
      </c>
      <c r="D1814" s="205" t="str">
        <f aca="false">VLOOKUP($B1814,data!$A$6:$M$15000,3)</f>
        <v>N/A</v>
      </c>
    </row>
    <row r="1815" customFormat="false" ht="11.25" hidden="false" customHeight="false" outlineLevel="0" collapsed="false">
      <c r="A1815" s="199" t="n">
        <v>37357</v>
      </c>
      <c r="B1815" s="192" t="n">
        <v>37357</v>
      </c>
      <c r="C1815" s="308" t="n">
        <f aca="false">IF(B1815&lt;&gt;"",MONTH(B1815),0)</f>
        <v>4</v>
      </c>
      <c r="D1815" s="205" t="str">
        <f aca="false">VLOOKUP($B1815,data!$A$6:$M$15000,3)</f>
        <v>N/A</v>
      </c>
    </row>
    <row r="1816" customFormat="false" ht="11.25" hidden="false" customHeight="false" outlineLevel="0" collapsed="false">
      <c r="A1816" s="199" t="n">
        <v>37358</v>
      </c>
      <c r="B1816" s="192" t="n">
        <v>37358</v>
      </c>
      <c r="C1816" s="308" t="n">
        <f aca="false">IF(B1816&lt;&gt;"",MONTH(B1816),0)</f>
        <v>4</v>
      </c>
      <c r="D1816" s="205" t="str">
        <f aca="false">VLOOKUP($B1816,data!$A$6:$M$15000,3)</f>
        <v>N/A</v>
      </c>
    </row>
    <row r="1817" customFormat="false" ht="11.25" hidden="false" customHeight="false" outlineLevel="0" collapsed="false">
      <c r="A1817" s="199" t="n">
        <v>37359</v>
      </c>
      <c r="B1817" s="192" t="n">
        <v>37359</v>
      </c>
      <c r="C1817" s="308" t="n">
        <f aca="false">IF(B1817&lt;&gt;"",MONTH(B1817),0)</f>
        <v>4</v>
      </c>
      <c r="D1817" s="205" t="str">
        <f aca="false">VLOOKUP($B1817,data!$A$6:$M$15000,3)</f>
        <v>N/A</v>
      </c>
    </row>
    <row r="1818" customFormat="false" ht="11.25" hidden="false" customHeight="false" outlineLevel="0" collapsed="false">
      <c r="A1818" s="199" t="n">
        <v>37360</v>
      </c>
      <c r="B1818" s="192" t="n">
        <v>37360</v>
      </c>
      <c r="C1818" s="308" t="n">
        <f aca="false">IF(B1818&lt;&gt;"",MONTH(B1818),0)</f>
        <v>4</v>
      </c>
      <c r="D1818" s="205" t="str">
        <f aca="false">VLOOKUP($B1818,data!$A$6:$M$15000,3)</f>
        <v>N/A</v>
      </c>
    </row>
    <row r="1819" customFormat="false" ht="11.25" hidden="false" customHeight="false" outlineLevel="0" collapsed="false">
      <c r="A1819" s="199" t="n">
        <v>37361</v>
      </c>
      <c r="B1819" s="192" t="n">
        <v>37361</v>
      </c>
      <c r="C1819" s="308" t="n">
        <f aca="false">IF(B1819&lt;&gt;"",MONTH(B1819),0)</f>
        <v>4</v>
      </c>
      <c r="D1819" s="205" t="str">
        <f aca="false">VLOOKUP($B1819,data!$A$6:$M$15000,3)</f>
        <v>N/A</v>
      </c>
    </row>
    <row r="1820" customFormat="false" ht="11.25" hidden="false" customHeight="false" outlineLevel="0" collapsed="false">
      <c r="A1820" s="199" t="n">
        <v>37362</v>
      </c>
      <c r="B1820" s="192" t="n">
        <v>37362</v>
      </c>
      <c r="C1820" s="308" t="n">
        <f aca="false">IF(B1820&lt;&gt;"",MONTH(B1820),0)</f>
        <v>4</v>
      </c>
      <c r="D1820" s="205" t="str">
        <f aca="false">VLOOKUP($B1820,data!$A$6:$M$15000,3)</f>
        <v>N/A</v>
      </c>
    </row>
    <row r="1821" customFormat="false" ht="11.25" hidden="false" customHeight="false" outlineLevel="0" collapsed="false">
      <c r="A1821" s="199" t="n">
        <v>37363</v>
      </c>
      <c r="B1821" s="192" t="n">
        <v>37363</v>
      </c>
      <c r="C1821" s="308" t="n">
        <f aca="false">IF(B1821&lt;&gt;"",MONTH(B1821),0)</f>
        <v>4</v>
      </c>
      <c r="D1821" s="205" t="str">
        <f aca="false">VLOOKUP($B1821,data!$A$6:$M$15000,3)</f>
        <v>N/A</v>
      </c>
    </row>
    <row r="1822" customFormat="false" ht="11.25" hidden="false" customHeight="false" outlineLevel="0" collapsed="false">
      <c r="A1822" s="199" t="n">
        <v>37364</v>
      </c>
      <c r="B1822" s="192" t="n">
        <v>37364</v>
      </c>
      <c r="C1822" s="308" t="n">
        <f aca="false">IF(B1822&lt;&gt;"",MONTH(B1822),0)</f>
        <v>4</v>
      </c>
      <c r="D1822" s="205" t="str">
        <f aca="false">VLOOKUP($B1822,data!$A$6:$M$15000,3)</f>
        <v>N/A</v>
      </c>
    </row>
    <row r="1823" customFormat="false" ht="11.25" hidden="false" customHeight="false" outlineLevel="0" collapsed="false">
      <c r="A1823" s="199" t="n">
        <v>37365</v>
      </c>
      <c r="B1823" s="192" t="n">
        <v>37365</v>
      </c>
      <c r="C1823" s="308" t="n">
        <f aca="false">IF(B1823&lt;&gt;"",MONTH(B1823),0)</f>
        <v>4</v>
      </c>
      <c r="D1823" s="205" t="str">
        <f aca="false">VLOOKUP($B1823,data!$A$6:$M$15000,3)</f>
        <v>N/A</v>
      </c>
    </row>
    <row r="1824" customFormat="false" ht="11.25" hidden="false" customHeight="false" outlineLevel="0" collapsed="false">
      <c r="A1824" s="199" t="n">
        <v>37366</v>
      </c>
      <c r="B1824" s="192" t="n">
        <v>37366</v>
      </c>
      <c r="C1824" s="308" t="n">
        <f aca="false">IF(B1824&lt;&gt;"",MONTH(B1824),0)</f>
        <v>4</v>
      </c>
      <c r="D1824" s="205" t="str">
        <f aca="false">VLOOKUP($B1824,data!$A$6:$M$15000,3)</f>
        <v>N/A</v>
      </c>
    </row>
    <row r="1825" customFormat="false" ht="11.25" hidden="false" customHeight="false" outlineLevel="0" collapsed="false">
      <c r="A1825" s="199" t="n">
        <v>37367</v>
      </c>
      <c r="B1825" s="192" t="n">
        <v>37367</v>
      </c>
      <c r="C1825" s="308" t="n">
        <f aca="false">IF(B1825&lt;&gt;"",MONTH(B1825),0)</f>
        <v>4</v>
      </c>
      <c r="D1825" s="205" t="str">
        <f aca="false">VLOOKUP($B1825,data!$A$6:$M$15000,3)</f>
        <v>N/A</v>
      </c>
    </row>
    <row r="1826" customFormat="false" ht="11.25" hidden="false" customHeight="false" outlineLevel="0" collapsed="false">
      <c r="A1826" s="199" t="n">
        <v>37368</v>
      </c>
      <c r="B1826" s="192" t="n">
        <v>37368</v>
      </c>
      <c r="C1826" s="308" t="n">
        <f aca="false">IF(B1826&lt;&gt;"",MONTH(B1826),0)</f>
        <v>4</v>
      </c>
      <c r="D1826" s="205" t="str">
        <f aca="false">VLOOKUP($B1826,data!$A$6:$M$15000,3)</f>
        <v>N/A</v>
      </c>
    </row>
    <row r="1827" customFormat="false" ht="11.25" hidden="false" customHeight="false" outlineLevel="0" collapsed="false">
      <c r="A1827" s="199" t="n">
        <v>37369</v>
      </c>
      <c r="B1827" s="192" t="n">
        <v>37369</v>
      </c>
      <c r="C1827" s="308" t="n">
        <f aca="false">IF(B1827&lt;&gt;"",MONTH(B1827),0)</f>
        <v>4</v>
      </c>
      <c r="D1827" s="205" t="str">
        <f aca="false">VLOOKUP($B1827,data!$A$6:$M$15000,3)</f>
        <v>N/A</v>
      </c>
    </row>
    <row r="1828" customFormat="false" ht="11.25" hidden="false" customHeight="false" outlineLevel="0" collapsed="false">
      <c r="A1828" s="199" t="n">
        <v>37370</v>
      </c>
      <c r="B1828" s="192" t="n">
        <v>37370</v>
      </c>
      <c r="C1828" s="308" t="n">
        <f aca="false">IF(B1828&lt;&gt;"",MONTH(B1828),0)</f>
        <v>4</v>
      </c>
      <c r="D1828" s="205" t="str">
        <f aca="false">VLOOKUP($B1828,data!$A$6:$M$15000,3)</f>
        <v>N/A</v>
      </c>
    </row>
    <row r="1829" customFormat="false" ht="11.25" hidden="false" customHeight="false" outlineLevel="0" collapsed="false">
      <c r="A1829" s="199" t="n">
        <v>37371</v>
      </c>
      <c r="B1829" s="192" t="n">
        <v>37371</v>
      </c>
      <c r="C1829" s="308" t="n">
        <f aca="false">IF(B1829&lt;&gt;"",MONTH(B1829),0)</f>
        <v>4</v>
      </c>
      <c r="D1829" s="205" t="str">
        <f aca="false">VLOOKUP($B1829,data!$A$6:$M$15000,3)</f>
        <v>N/A</v>
      </c>
    </row>
    <row r="1830" customFormat="false" ht="11.25" hidden="false" customHeight="false" outlineLevel="0" collapsed="false">
      <c r="A1830" s="199" t="n">
        <v>37372</v>
      </c>
      <c r="B1830" s="192" t="n">
        <v>37372</v>
      </c>
      <c r="C1830" s="308" t="n">
        <f aca="false">IF(B1830&lt;&gt;"",MONTH(B1830),0)</f>
        <v>4</v>
      </c>
      <c r="D1830" s="205" t="str">
        <f aca="false">VLOOKUP($B1830,data!$A$6:$M$15000,3)</f>
        <v>N/A</v>
      </c>
    </row>
    <row r="1831" customFormat="false" ht="11.25" hidden="false" customHeight="false" outlineLevel="0" collapsed="false">
      <c r="A1831" s="199" t="n">
        <v>37373</v>
      </c>
      <c r="B1831" s="192" t="n">
        <v>37373</v>
      </c>
      <c r="C1831" s="308" t="n">
        <f aca="false">IF(B1831&lt;&gt;"",MONTH(B1831),0)</f>
        <v>4</v>
      </c>
      <c r="D1831" s="205" t="str">
        <f aca="false">VLOOKUP($B1831,data!$A$6:$M$15000,3)</f>
        <v>N/A</v>
      </c>
    </row>
    <row r="1832" customFormat="false" ht="11.25" hidden="false" customHeight="false" outlineLevel="0" collapsed="false">
      <c r="A1832" s="199" t="n">
        <v>37374</v>
      </c>
      <c r="B1832" s="192" t="n">
        <v>37374</v>
      </c>
      <c r="C1832" s="308" t="n">
        <f aca="false">IF(B1832&lt;&gt;"",MONTH(B1832),0)</f>
        <v>4</v>
      </c>
      <c r="D1832" s="205" t="str">
        <f aca="false">VLOOKUP($B1832,data!$A$6:$M$15000,3)</f>
        <v>N/A</v>
      </c>
    </row>
    <row r="1833" customFormat="false" ht="11.25" hidden="false" customHeight="false" outlineLevel="0" collapsed="false">
      <c r="A1833" s="199" t="n">
        <v>37375</v>
      </c>
      <c r="B1833" s="192" t="n">
        <v>37375</v>
      </c>
      <c r="C1833" s="308" t="n">
        <f aca="false">IF(B1833&lt;&gt;"",MONTH(B1833),0)</f>
        <v>4</v>
      </c>
      <c r="D1833" s="205" t="str">
        <f aca="false">VLOOKUP($B1833,data!$A$6:$M$15000,3)</f>
        <v>N/A</v>
      </c>
    </row>
    <row r="1834" customFormat="false" ht="11.25" hidden="false" customHeight="false" outlineLevel="0" collapsed="false">
      <c r="A1834" s="199" t="n">
        <v>37376</v>
      </c>
      <c r="B1834" s="192" t="n">
        <v>37376</v>
      </c>
      <c r="C1834" s="308" t="n">
        <f aca="false">IF(B1834&lt;&gt;"",MONTH(B1834),0)</f>
        <v>4</v>
      </c>
      <c r="D1834" s="205" t="str">
        <f aca="false">VLOOKUP($B1834,data!$A$6:$M$15000,3)</f>
        <v>N/A</v>
      </c>
    </row>
    <row r="1835" customFormat="false" ht="11.25" hidden="false" customHeight="false" outlineLevel="0" collapsed="false">
      <c r="A1835" s="199" t="n">
        <v>37377</v>
      </c>
      <c r="B1835" s="192" t="n">
        <v>37377</v>
      </c>
      <c r="C1835" s="308" t="n">
        <f aca="false">IF(B1835&lt;&gt;"",MONTH(B1835),0)</f>
        <v>5</v>
      </c>
      <c r="D1835" s="205" t="str">
        <f aca="false">VLOOKUP($B1835,data!$A$6:$M$15000,3)</f>
        <v>N/A</v>
      </c>
    </row>
    <row r="1836" customFormat="false" ht="11.25" hidden="false" customHeight="false" outlineLevel="0" collapsed="false">
      <c r="A1836" s="199" t="n">
        <v>37378</v>
      </c>
      <c r="B1836" s="192" t="n">
        <v>37378</v>
      </c>
      <c r="C1836" s="308" t="n">
        <f aca="false">IF(B1836&lt;&gt;"",MONTH(B1836),0)</f>
        <v>5</v>
      </c>
      <c r="D1836" s="205" t="str">
        <f aca="false">VLOOKUP($B1836,data!$A$6:$M$15000,3)</f>
        <v>N/A</v>
      </c>
    </row>
    <row r="1837" customFormat="false" ht="11.25" hidden="false" customHeight="false" outlineLevel="0" collapsed="false">
      <c r="A1837" s="199" t="n">
        <v>37379</v>
      </c>
      <c r="B1837" s="192" t="n">
        <v>37379</v>
      </c>
      <c r="C1837" s="308" t="n">
        <f aca="false">IF(B1837&lt;&gt;"",MONTH(B1837),0)</f>
        <v>5</v>
      </c>
      <c r="D1837" s="205" t="str">
        <f aca="false">VLOOKUP($B1837,data!$A$6:$M$15000,3)</f>
        <v>N/A</v>
      </c>
    </row>
    <row r="1838" customFormat="false" ht="11.25" hidden="false" customHeight="false" outlineLevel="0" collapsed="false">
      <c r="A1838" s="199" t="n">
        <v>37380</v>
      </c>
      <c r="B1838" s="192" t="n">
        <v>37380</v>
      </c>
      <c r="C1838" s="308" t="n">
        <f aca="false">IF(B1838&lt;&gt;"",MONTH(B1838),0)</f>
        <v>5</v>
      </c>
      <c r="D1838" s="205" t="str">
        <f aca="false">VLOOKUP($B1838,data!$A$6:$M$15000,3)</f>
        <v>N/A</v>
      </c>
    </row>
    <row r="1839" customFormat="false" ht="11.25" hidden="false" customHeight="false" outlineLevel="0" collapsed="false">
      <c r="A1839" s="199" t="n">
        <v>37381</v>
      </c>
      <c r="B1839" s="192" t="n">
        <v>37381</v>
      </c>
      <c r="C1839" s="308" t="n">
        <f aca="false">IF(B1839&lt;&gt;"",MONTH(B1839),0)</f>
        <v>5</v>
      </c>
      <c r="D1839" s="205" t="str">
        <f aca="false">VLOOKUP($B1839,data!$A$6:$M$15000,3)</f>
        <v>N/A</v>
      </c>
    </row>
    <row r="1840" customFormat="false" ht="11.25" hidden="false" customHeight="false" outlineLevel="0" collapsed="false">
      <c r="A1840" s="199" t="n">
        <v>37382</v>
      </c>
      <c r="B1840" s="192" t="n">
        <v>37382</v>
      </c>
      <c r="C1840" s="308" t="n">
        <f aca="false">IF(B1840&lt;&gt;"",MONTH(B1840),0)</f>
        <v>5</v>
      </c>
      <c r="D1840" s="205" t="str">
        <f aca="false">VLOOKUP($B1840,data!$A$6:$M$15000,3)</f>
        <v>N/A</v>
      </c>
    </row>
    <row r="1841" customFormat="false" ht="11.25" hidden="false" customHeight="false" outlineLevel="0" collapsed="false">
      <c r="A1841" s="199" t="n">
        <v>37383</v>
      </c>
      <c r="B1841" s="192" t="n">
        <v>37383</v>
      </c>
      <c r="C1841" s="308" t="n">
        <f aca="false">IF(B1841&lt;&gt;"",MONTH(B1841),0)</f>
        <v>5</v>
      </c>
      <c r="D1841" s="205" t="str">
        <f aca="false">VLOOKUP($B1841,data!$A$6:$M$15000,3)</f>
        <v>N/A</v>
      </c>
    </row>
    <row r="1842" customFormat="false" ht="11.25" hidden="false" customHeight="false" outlineLevel="0" collapsed="false">
      <c r="A1842" s="199" t="n">
        <v>37384</v>
      </c>
      <c r="B1842" s="192" t="n">
        <v>37384</v>
      </c>
      <c r="C1842" s="308" t="n">
        <f aca="false">IF(B1842&lt;&gt;"",MONTH(B1842),0)</f>
        <v>5</v>
      </c>
      <c r="D1842" s="205" t="str">
        <f aca="false">VLOOKUP($B1842,data!$A$6:$M$15000,3)</f>
        <v>N/A</v>
      </c>
    </row>
    <row r="1843" customFormat="false" ht="11.25" hidden="false" customHeight="false" outlineLevel="0" collapsed="false">
      <c r="A1843" s="199" t="n">
        <v>37385</v>
      </c>
      <c r="B1843" s="192" t="n">
        <v>37385</v>
      </c>
      <c r="C1843" s="308" t="n">
        <f aca="false">IF(B1843&lt;&gt;"",MONTH(B1843),0)</f>
        <v>5</v>
      </c>
      <c r="D1843" s="205" t="str">
        <f aca="false">VLOOKUP($B1843,data!$A$6:$M$15000,3)</f>
        <v>N/A</v>
      </c>
    </row>
    <row r="1844" customFormat="false" ht="11.25" hidden="false" customHeight="false" outlineLevel="0" collapsed="false">
      <c r="A1844" s="199" t="n">
        <v>37386</v>
      </c>
      <c r="B1844" s="192" t="n">
        <v>37386</v>
      </c>
      <c r="C1844" s="308" t="n">
        <f aca="false">IF(B1844&lt;&gt;"",MONTH(B1844),0)</f>
        <v>5</v>
      </c>
      <c r="D1844" s="205" t="str">
        <f aca="false">VLOOKUP($B1844,data!$A$6:$M$15000,3)</f>
        <v>N/A</v>
      </c>
    </row>
    <row r="1845" customFormat="false" ht="11.25" hidden="false" customHeight="false" outlineLevel="0" collapsed="false">
      <c r="A1845" s="199" t="n">
        <v>37387</v>
      </c>
      <c r="B1845" s="192" t="n">
        <v>37387</v>
      </c>
      <c r="C1845" s="308" t="n">
        <f aca="false">IF(B1845&lt;&gt;"",MONTH(B1845),0)</f>
        <v>5</v>
      </c>
      <c r="D1845" s="205" t="str">
        <f aca="false">VLOOKUP($B1845,data!$A$6:$M$15000,3)</f>
        <v>N/A</v>
      </c>
    </row>
    <row r="1846" customFormat="false" ht="11.25" hidden="false" customHeight="false" outlineLevel="0" collapsed="false">
      <c r="A1846" s="199" t="n">
        <v>37388</v>
      </c>
      <c r="B1846" s="192" t="n">
        <v>37388</v>
      </c>
      <c r="C1846" s="308" t="n">
        <f aca="false">IF(B1846&lt;&gt;"",MONTH(B1846),0)</f>
        <v>5</v>
      </c>
      <c r="D1846" s="205" t="str">
        <f aca="false">VLOOKUP($B1846,data!$A$6:$M$15000,3)</f>
        <v>N/A</v>
      </c>
    </row>
    <row r="1847" customFormat="false" ht="11.25" hidden="false" customHeight="false" outlineLevel="0" collapsed="false">
      <c r="A1847" s="199" t="n">
        <v>37389</v>
      </c>
      <c r="B1847" s="192" t="n">
        <v>37389</v>
      </c>
      <c r="C1847" s="308" t="n">
        <f aca="false">IF(B1847&lt;&gt;"",MONTH(B1847),0)</f>
        <v>5</v>
      </c>
      <c r="D1847" s="205" t="str">
        <f aca="false">VLOOKUP($B1847,data!$A$6:$M$15000,3)</f>
        <v>N/A</v>
      </c>
    </row>
    <row r="1848" customFormat="false" ht="11.25" hidden="false" customHeight="false" outlineLevel="0" collapsed="false">
      <c r="A1848" s="199" t="n">
        <v>37390</v>
      </c>
      <c r="B1848" s="192" t="n">
        <v>37390</v>
      </c>
      <c r="C1848" s="308" t="n">
        <f aca="false">IF(B1848&lt;&gt;"",MONTH(B1848),0)</f>
        <v>5</v>
      </c>
      <c r="D1848" s="205" t="str">
        <f aca="false">VLOOKUP($B1848,data!$A$6:$M$15000,3)</f>
        <v>N/A</v>
      </c>
    </row>
    <row r="1849" customFormat="false" ht="11.25" hidden="false" customHeight="false" outlineLevel="0" collapsed="false">
      <c r="A1849" s="199" t="n">
        <v>37391</v>
      </c>
      <c r="B1849" s="192" t="n">
        <v>37391</v>
      </c>
      <c r="C1849" s="308" t="n">
        <f aca="false">IF(B1849&lt;&gt;"",MONTH(B1849),0)</f>
        <v>5</v>
      </c>
      <c r="D1849" s="205" t="str">
        <f aca="false">VLOOKUP($B1849,data!$A$6:$M$15000,3)</f>
        <v>N/A</v>
      </c>
    </row>
    <row r="1850" customFormat="false" ht="11.25" hidden="false" customHeight="false" outlineLevel="0" collapsed="false">
      <c r="A1850" s="199" t="n">
        <v>37392</v>
      </c>
      <c r="B1850" s="192" t="n">
        <v>37392</v>
      </c>
      <c r="C1850" s="308" t="n">
        <f aca="false">IF(B1850&lt;&gt;"",MONTH(B1850),0)</f>
        <v>5</v>
      </c>
      <c r="D1850" s="205" t="str">
        <f aca="false">VLOOKUP($B1850,data!$A$6:$M$15000,3)</f>
        <v>N/A</v>
      </c>
    </row>
    <row r="1851" customFormat="false" ht="11.25" hidden="false" customHeight="false" outlineLevel="0" collapsed="false">
      <c r="A1851" s="199" t="n">
        <v>37393</v>
      </c>
      <c r="B1851" s="192" t="n">
        <v>37393</v>
      </c>
      <c r="C1851" s="308" t="n">
        <f aca="false">IF(B1851&lt;&gt;"",MONTH(B1851),0)</f>
        <v>5</v>
      </c>
      <c r="D1851" s="205" t="str">
        <f aca="false">VLOOKUP($B1851,data!$A$6:$M$15000,3)</f>
        <v>N/A</v>
      </c>
    </row>
    <row r="1852" customFormat="false" ht="11.25" hidden="false" customHeight="false" outlineLevel="0" collapsed="false">
      <c r="A1852" s="199" t="n">
        <v>37394</v>
      </c>
      <c r="B1852" s="192" t="n">
        <v>37394</v>
      </c>
      <c r="C1852" s="308" t="n">
        <f aca="false">IF(B1852&lt;&gt;"",MONTH(B1852),0)</f>
        <v>5</v>
      </c>
      <c r="D1852" s="205" t="str">
        <f aca="false">VLOOKUP($B1852,data!$A$6:$M$15000,3)</f>
        <v>N/A</v>
      </c>
    </row>
    <row r="1853" customFormat="false" ht="11.25" hidden="false" customHeight="false" outlineLevel="0" collapsed="false">
      <c r="A1853" s="199" t="n">
        <v>37395</v>
      </c>
      <c r="B1853" s="192" t="n">
        <v>37395</v>
      </c>
      <c r="C1853" s="308" t="n">
        <f aca="false">IF(B1853&lt;&gt;"",MONTH(B1853),0)</f>
        <v>5</v>
      </c>
      <c r="D1853" s="205" t="str">
        <f aca="false">VLOOKUP($B1853,data!$A$6:$M$15000,3)</f>
        <v>N/A</v>
      </c>
    </row>
    <row r="1854" customFormat="false" ht="11.25" hidden="false" customHeight="false" outlineLevel="0" collapsed="false">
      <c r="A1854" s="199" t="n">
        <v>37396</v>
      </c>
      <c r="B1854" s="192" t="n">
        <v>37396</v>
      </c>
      <c r="C1854" s="308" t="n">
        <f aca="false">IF(B1854&lt;&gt;"",MONTH(B1854),0)</f>
        <v>5</v>
      </c>
      <c r="D1854" s="205" t="str">
        <f aca="false">VLOOKUP($B1854,data!$A$6:$M$15000,3)</f>
        <v>N/A</v>
      </c>
    </row>
    <row r="1855" customFormat="false" ht="11.25" hidden="false" customHeight="false" outlineLevel="0" collapsed="false">
      <c r="A1855" s="199" t="n">
        <v>37397</v>
      </c>
      <c r="B1855" s="192" t="n">
        <v>37397</v>
      </c>
      <c r="C1855" s="308" t="n">
        <f aca="false">IF(B1855&lt;&gt;"",MONTH(B1855),0)</f>
        <v>5</v>
      </c>
      <c r="D1855" s="205" t="str">
        <f aca="false">VLOOKUP($B1855,data!$A$6:$M$15000,3)</f>
        <v>N/A</v>
      </c>
    </row>
    <row r="1856" customFormat="false" ht="11.25" hidden="false" customHeight="false" outlineLevel="0" collapsed="false">
      <c r="A1856" s="199" t="n">
        <v>37398</v>
      </c>
      <c r="B1856" s="192" t="n">
        <v>37398</v>
      </c>
      <c r="C1856" s="308" t="n">
        <f aca="false">IF(B1856&lt;&gt;"",MONTH(B1856),0)</f>
        <v>5</v>
      </c>
      <c r="D1856" s="205" t="str">
        <f aca="false">VLOOKUP($B1856,data!$A$6:$M$15000,3)</f>
        <v>N/A</v>
      </c>
    </row>
    <row r="1857" customFormat="false" ht="11.25" hidden="false" customHeight="false" outlineLevel="0" collapsed="false">
      <c r="A1857" s="199" t="n">
        <v>37399</v>
      </c>
      <c r="B1857" s="192" t="n">
        <v>37399</v>
      </c>
      <c r="C1857" s="308" t="n">
        <f aca="false">IF(B1857&lt;&gt;"",MONTH(B1857),0)</f>
        <v>5</v>
      </c>
      <c r="D1857" s="205" t="str">
        <f aca="false">VLOOKUP($B1857,data!$A$6:$M$15000,3)</f>
        <v>N/A</v>
      </c>
    </row>
    <row r="1858" customFormat="false" ht="11.25" hidden="false" customHeight="false" outlineLevel="0" collapsed="false">
      <c r="A1858" s="199" t="n">
        <v>37400</v>
      </c>
      <c r="B1858" s="192" t="n">
        <v>37400</v>
      </c>
      <c r="C1858" s="308" t="n">
        <f aca="false">IF(B1858&lt;&gt;"",MONTH(B1858),0)</f>
        <v>5</v>
      </c>
      <c r="D1858" s="205" t="str">
        <f aca="false">VLOOKUP($B1858,data!$A$6:$M$15000,3)</f>
        <v>N/A</v>
      </c>
    </row>
    <row r="1859" customFormat="false" ht="11.25" hidden="false" customHeight="false" outlineLevel="0" collapsed="false">
      <c r="A1859" s="199" t="n">
        <v>37401</v>
      </c>
      <c r="B1859" s="192" t="n">
        <v>37401</v>
      </c>
      <c r="C1859" s="308" t="n">
        <f aca="false">IF(B1859&lt;&gt;"",MONTH(B1859),0)</f>
        <v>5</v>
      </c>
      <c r="D1859" s="205" t="str">
        <f aca="false">VLOOKUP($B1859,data!$A$6:$M$15000,3)</f>
        <v>N/A</v>
      </c>
    </row>
    <row r="1860" customFormat="false" ht="11.25" hidden="false" customHeight="false" outlineLevel="0" collapsed="false">
      <c r="A1860" s="199" t="n">
        <v>37402</v>
      </c>
      <c r="B1860" s="192" t="n">
        <v>37402</v>
      </c>
      <c r="C1860" s="308" t="n">
        <f aca="false">IF(B1860&lt;&gt;"",MONTH(B1860),0)</f>
        <v>5</v>
      </c>
      <c r="D1860" s="205" t="str">
        <f aca="false">VLOOKUP($B1860,data!$A$6:$M$15000,3)</f>
        <v>N/A</v>
      </c>
    </row>
    <row r="1861" customFormat="false" ht="11.25" hidden="false" customHeight="false" outlineLevel="0" collapsed="false">
      <c r="A1861" s="199" t="n">
        <v>37403</v>
      </c>
      <c r="B1861" s="192" t="n">
        <v>37403</v>
      </c>
      <c r="C1861" s="308" t="n">
        <f aca="false">IF(B1861&lt;&gt;"",MONTH(B1861),0)</f>
        <v>5</v>
      </c>
      <c r="D1861" s="205" t="str">
        <f aca="false">VLOOKUP($B1861,data!$A$6:$M$15000,3)</f>
        <v>N/A</v>
      </c>
    </row>
    <row r="1862" customFormat="false" ht="11.25" hidden="false" customHeight="false" outlineLevel="0" collapsed="false">
      <c r="A1862" s="199" t="n">
        <v>37404</v>
      </c>
      <c r="B1862" s="192" t="n">
        <v>37404</v>
      </c>
      <c r="C1862" s="308" t="n">
        <f aca="false">IF(B1862&lt;&gt;"",MONTH(B1862),0)</f>
        <v>5</v>
      </c>
      <c r="D1862" s="205" t="str">
        <f aca="false">VLOOKUP($B1862,data!$A$6:$M$15000,3)</f>
        <v>N/A</v>
      </c>
    </row>
    <row r="1863" customFormat="false" ht="11.25" hidden="false" customHeight="false" outlineLevel="0" collapsed="false">
      <c r="A1863" s="199" t="n">
        <v>37405</v>
      </c>
      <c r="B1863" s="192" t="n">
        <v>37405</v>
      </c>
      <c r="C1863" s="308" t="n">
        <f aca="false">IF(B1863&lt;&gt;"",MONTH(B1863),0)</f>
        <v>5</v>
      </c>
      <c r="D1863" s="205" t="str">
        <f aca="false">VLOOKUP($B1863,data!$A$6:$M$15000,3)</f>
        <v>N/A</v>
      </c>
    </row>
    <row r="1864" customFormat="false" ht="11.25" hidden="false" customHeight="false" outlineLevel="0" collapsed="false">
      <c r="A1864" s="199" t="n">
        <v>37406</v>
      </c>
      <c r="B1864" s="192" t="n">
        <v>37406</v>
      </c>
      <c r="C1864" s="308" t="n">
        <f aca="false">IF(B1864&lt;&gt;"",MONTH(B1864),0)</f>
        <v>5</v>
      </c>
      <c r="D1864" s="205" t="str">
        <f aca="false">VLOOKUP($B1864,data!$A$6:$M$15000,3)</f>
        <v>N/A</v>
      </c>
    </row>
    <row r="1865" customFormat="false" ht="11.25" hidden="false" customHeight="false" outlineLevel="0" collapsed="false">
      <c r="A1865" s="199" t="n">
        <v>37407</v>
      </c>
      <c r="B1865" s="192" t="n">
        <v>37407</v>
      </c>
      <c r="C1865" s="308" t="n">
        <f aca="false">IF(B1865&lt;&gt;"",MONTH(B1865),0)</f>
        <v>5</v>
      </c>
      <c r="D1865" s="205" t="str">
        <f aca="false">VLOOKUP($B1865,data!$A$6:$M$15000,3)</f>
        <v>N/A</v>
      </c>
    </row>
    <row r="1866" customFormat="false" ht="11.25" hidden="false" customHeight="false" outlineLevel="0" collapsed="false">
      <c r="A1866" s="199" t="n">
        <v>37408</v>
      </c>
      <c r="B1866" s="192" t="n">
        <v>37408</v>
      </c>
      <c r="C1866" s="308" t="n">
        <f aca="false">IF(B1866&lt;&gt;"",MONTH(B1866),0)</f>
        <v>6</v>
      </c>
      <c r="D1866" s="205" t="str">
        <f aca="false">VLOOKUP($B1866,data!$A$6:$M$15000,3)</f>
        <v>N/A</v>
      </c>
    </row>
    <row r="1867" customFormat="false" ht="11.25" hidden="false" customHeight="false" outlineLevel="0" collapsed="false">
      <c r="A1867" s="199" t="n">
        <v>37409</v>
      </c>
      <c r="B1867" s="192" t="n">
        <v>37409</v>
      </c>
      <c r="C1867" s="308" t="n">
        <f aca="false">IF(B1867&lt;&gt;"",MONTH(B1867),0)</f>
        <v>6</v>
      </c>
      <c r="D1867" s="205" t="str">
        <f aca="false">VLOOKUP($B1867,data!$A$6:$M$15000,3)</f>
        <v>N/A</v>
      </c>
    </row>
    <row r="1868" customFormat="false" ht="11.25" hidden="false" customHeight="false" outlineLevel="0" collapsed="false">
      <c r="A1868" s="199" t="n">
        <v>37410</v>
      </c>
      <c r="B1868" s="192" t="n">
        <v>37410</v>
      </c>
      <c r="C1868" s="308" t="n">
        <f aca="false">IF(B1868&lt;&gt;"",MONTH(B1868),0)</f>
        <v>6</v>
      </c>
      <c r="D1868" s="205" t="str">
        <f aca="false">VLOOKUP($B1868,data!$A$6:$M$15000,3)</f>
        <v>N/A</v>
      </c>
    </row>
    <row r="1869" customFormat="false" ht="11.25" hidden="false" customHeight="false" outlineLevel="0" collapsed="false">
      <c r="A1869" s="199" t="n">
        <v>37411</v>
      </c>
      <c r="B1869" s="192" t="n">
        <v>37411</v>
      </c>
      <c r="C1869" s="308" t="n">
        <f aca="false">IF(B1869&lt;&gt;"",MONTH(B1869),0)</f>
        <v>6</v>
      </c>
      <c r="D1869" s="205" t="str">
        <f aca="false">VLOOKUP($B1869,data!$A$6:$M$15000,3)</f>
        <v>N/A</v>
      </c>
    </row>
    <row r="1870" customFormat="false" ht="11.25" hidden="false" customHeight="false" outlineLevel="0" collapsed="false">
      <c r="A1870" s="199" t="n">
        <v>37412</v>
      </c>
      <c r="B1870" s="192" t="n">
        <v>37412</v>
      </c>
      <c r="C1870" s="308" t="n">
        <f aca="false">IF(B1870&lt;&gt;"",MONTH(B1870),0)</f>
        <v>6</v>
      </c>
      <c r="D1870" s="205" t="str">
        <f aca="false">VLOOKUP($B1870,data!$A$6:$M$15000,3)</f>
        <v>N/A</v>
      </c>
    </row>
    <row r="1871" customFormat="false" ht="11.25" hidden="false" customHeight="false" outlineLevel="0" collapsed="false">
      <c r="A1871" s="199" t="n">
        <v>37413</v>
      </c>
      <c r="B1871" s="192" t="n">
        <v>37413</v>
      </c>
      <c r="C1871" s="308" t="n">
        <f aca="false">IF(B1871&lt;&gt;"",MONTH(B1871),0)</f>
        <v>6</v>
      </c>
      <c r="D1871" s="205" t="str">
        <f aca="false">VLOOKUP($B1871,data!$A$6:$M$15000,3)</f>
        <v>N/A</v>
      </c>
    </row>
    <row r="1872" customFormat="false" ht="11.25" hidden="false" customHeight="false" outlineLevel="0" collapsed="false">
      <c r="A1872" s="199" t="n">
        <v>37414</v>
      </c>
      <c r="B1872" s="192" t="n">
        <v>37414</v>
      </c>
      <c r="C1872" s="308" t="n">
        <f aca="false">IF(B1872&lt;&gt;"",MONTH(B1872),0)</f>
        <v>6</v>
      </c>
      <c r="D1872" s="205" t="str">
        <f aca="false">VLOOKUP($B1872,data!$A$6:$M$15000,3)</f>
        <v>N/A</v>
      </c>
    </row>
    <row r="1873" customFormat="false" ht="11.25" hidden="false" customHeight="false" outlineLevel="0" collapsed="false">
      <c r="A1873" s="199" t="n">
        <v>37415</v>
      </c>
      <c r="B1873" s="192" t="n">
        <v>37415</v>
      </c>
      <c r="C1873" s="308" t="n">
        <f aca="false">IF(B1873&lt;&gt;"",MONTH(B1873),0)</f>
        <v>6</v>
      </c>
      <c r="D1873" s="205" t="str">
        <f aca="false">VLOOKUP($B1873,data!$A$6:$M$15000,3)</f>
        <v>N/A</v>
      </c>
    </row>
    <row r="1874" customFormat="false" ht="11.25" hidden="false" customHeight="false" outlineLevel="0" collapsed="false">
      <c r="A1874" s="199" t="n">
        <v>37416</v>
      </c>
      <c r="B1874" s="192" t="n">
        <v>37416</v>
      </c>
      <c r="C1874" s="308" t="n">
        <f aca="false">IF(B1874&lt;&gt;"",MONTH(B1874),0)</f>
        <v>6</v>
      </c>
      <c r="D1874" s="205" t="str">
        <f aca="false">VLOOKUP($B1874,data!$A$6:$M$15000,3)</f>
        <v>N/A</v>
      </c>
    </row>
    <row r="1875" customFormat="false" ht="11.25" hidden="false" customHeight="false" outlineLevel="0" collapsed="false">
      <c r="A1875" s="199" t="n">
        <v>37417</v>
      </c>
      <c r="B1875" s="192" t="n">
        <v>37417</v>
      </c>
      <c r="C1875" s="308" t="n">
        <f aca="false">IF(B1875&lt;&gt;"",MONTH(B1875),0)</f>
        <v>6</v>
      </c>
      <c r="D1875" s="205" t="str">
        <f aca="false">VLOOKUP($B1875,data!$A$6:$M$15000,3)</f>
        <v>N/A</v>
      </c>
    </row>
    <row r="1876" customFormat="false" ht="11.25" hidden="false" customHeight="false" outlineLevel="0" collapsed="false">
      <c r="A1876" s="199" t="n">
        <v>37418</v>
      </c>
      <c r="B1876" s="192" t="n">
        <v>37418</v>
      </c>
      <c r="C1876" s="308" t="n">
        <f aca="false">IF(B1876&lt;&gt;"",MONTH(B1876),0)</f>
        <v>6</v>
      </c>
      <c r="D1876" s="205" t="str">
        <f aca="false">VLOOKUP($B1876,data!$A$6:$M$15000,3)</f>
        <v>N/A</v>
      </c>
    </row>
    <row r="1877" customFormat="false" ht="11.25" hidden="false" customHeight="false" outlineLevel="0" collapsed="false">
      <c r="A1877" s="199" t="n">
        <v>37419</v>
      </c>
      <c r="B1877" s="192" t="n">
        <v>37419</v>
      </c>
      <c r="C1877" s="308" t="n">
        <f aca="false">IF(B1877&lt;&gt;"",MONTH(B1877),0)</f>
        <v>6</v>
      </c>
      <c r="D1877" s="205" t="str">
        <f aca="false">VLOOKUP($B1877,data!$A$6:$M$15000,3)</f>
        <v>N/A</v>
      </c>
    </row>
    <row r="1878" customFormat="false" ht="11.25" hidden="false" customHeight="false" outlineLevel="0" collapsed="false">
      <c r="A1878" s="199" t="n">
        <v>37420</v>
      </c>
      <c r="B1878" s="192" t="n">
        <v>37420</v>
      </c>
      <c r="C1878" s="308" t="n">
        <f aca="false">IF(B1878&lt;&gt;"",MONTH(B1878),0)</f>
        <v>6</v>
      </c>
      <c r="D1878" s="205" t="str">
        <f aca="false">VLOOKUP($B1878,data!$A$6:$M$15000,3)</f>
        <v>N/A</v>
      </c>
    </row>
    <row r="1879" customFormat="false" ht="11.25" hidden="false" customHeight="false" outlineLevel="0" collapsed="false">
      <c r="A1879" s="199" t="n">
        <v>37421</v>
      </c>
      <c r="B1879" s="192" t="n">
        <v>37421</v>
      </c>
      <c r="C1879" s="308" t="n">
        <f aca="false">IF(B1879&lt;&gt;"",MONTH(B1879),0)</f>
        <v>6</v>
      </c>
      <c r="D1879" s="205" t="str">
        <f aca="false">VLOOKUP($B1879,data!$A$6:$M$15000,3)</f>
        <v>N/A</v>
      </c>
    </row>
    <row r="1880" customFormat="false" ht="11.25" hidden="false" customHeight="false" outlineLevel="0" collapsed="false">
      <c r="A1880" s="199" t="n">
        <v>37422</v>
      </c>
      <c r="B1880" s="192" t="n">
        <v>37422</v>
      </c>
      <c r="C1880" s="308" t="n">
        <f aca="false">IF(B1880&lt;&gt;"",MONTH(B1880),0)</f>
        <v>6</v>
      </c>
      <c r="D1880" s="205" t="str">
        <f aca="false">VLOOKUP($B1880,data!$A$6:$M$15000,3)</f>
        <v>N/A</v>
      </c>
    </row>
    <row r="1881" customFormat="false" ht="11.25" hidden="false" customHeight="false" outlineLevel="0" collapsed="false">
      <c r="A1881" s="199" t="n">
        <v>37423</v>
      </c>
      <c r="B1881" s="192" t="n">
        <v>37423</v>
      </c>
      <c r="C1881" s="308" t="n">
        <f aca="false">IF(B1881&lt;&gt;"",MONTH(B1881),0)</f>
        <v>6</v>
      </c>
      <c r="D1881" s="205" t="str">
        <f aca="false">VLOOKUP($B1881,data!$A$6:$M$15000,3)</f>
        <v>N/A</v>
      </c>
    </row>
    <row r="1882" customFormat="false" ht="11.25" hidden="false" customHeight="false" outlineLevel="0" collapsed="false">
      <c r="A1882" s="199" t="n">
        <v>37424</v>
      </c>
      <c r="B1882" s="192" t="n">
        <v>37424</v>
      </c>
      <c r="C1882" s="308" t="n">
        <f aca="false">IF(B1882&lt;&gt;"",MONTH(B1882),0)</f>
        <v>6</v>
      </c>
      <c r="D1882" s="205" t="str">
        <f aca="false">VLOOKUP($B1882,data!$A$6:$M$15000,3)</f>
        <v>N/A</v>
      </c>
    </row>
    <row r="1883" customFormat="false" ht="11.25" hidden="false" customHeight="false" outlineLevel="0" collapsed="false">
      <c r="A1883" s="199" t="n">
        <v>37425</v>
      </c>
      <c r="B1883" s="192" t="n">
        <v>37425</v>
      </c>
      <c r="C1883" s="308" t="n">
        <f aca="false">IF(B1883&lt;&gt;"",MONTH(B1883),0)</f>
        <v>6</v>
      </c>
      <c r="D1883" s="205" t="str">
        <f aca="false">VLOOKUP($B1883,data!$A$6:$M$15000,3)</f>
        <v>N/A</v>
      </c>
    </row>
    <row r="1884" customFormat="false" ht="11.25" hidden="false" customHeight="false" outlineLevel="0" collapsed="false">
      <c r="A1884" s="199" t="n">
        <v>37426</v>
      </c>
      <c r="B1884" s="192" t="n">
        <v>37426</v>
      </c>
      <c r="C1884" s="308" t="n">
        <f aca="false">IF(B1884&lt;&gt;"",MONTH(B1884),0)</f>
        <v>6</v>
      </c>
      <c r="D1884" s="205" t="str">
        <f aca="false">VLOOKUP($B1884,data!$A$6:$M$15000,3)</f>
        <v>N/A</v>
      </c>
    </row>
    <row r="1885" customFormat="false" ht="11.25" hidden="false" customHeight="false" outlineLevel="0" collapsed="false">
      <c r="A1885" s="199" t="n">
        <v>37427</v>
      </c>
      <c r="B1885" s="192" t="n">
        <v>37427</v>
      </c>
      <c r="C1885" s="308" t="n">
        <f aca="false">IF(B1885&lt;&gt;"",MONTH(B1885),0)</f>
        <v>6</v>
      </c>
      <c r="D1885" s="205" t="str">
        <f aca="false">VLOOKUP($B1885,data!$A$6:$M$15000,3)</f>
        <v>N/A</v>
      </c>
    </row>
    <row r="1886" customFormat="false" ht="11.25" hidden="false" customHeight="false" outlineLevel="0" collapsed="false">
      <c r="A1886" s="199" t="n">
        <v>37428</v>
      </c>
      <c r="B1886" s="192" t="n">
        <v>37428</v>
      </c>
      <c r="C1886" s="308" t="n">
        <f aca="false">IF(B1886&lt;&gt;"",MONTH(B1886),0)</f>
        <v>6</v>
      </c>
      <c r="D1886" s="205" t="str">
        <f aca="false">VLOOKUP($B1886,data!$A$6:$M$15000,3)</f>
        <v>N/A</v>
      </c>
    </row>
    <row r="1887" customFormat="false" ht="11.25" hidden="false" customHeight="false" outlineLevel="0" collapsed="false">
      <c r="A1887" s="199" t="n">
        <v>37429</v>
      </c>
      <c r="B1887" s="192" t="n">
        <v>37429</v>
      </c>
      <c r="C1887" s="308" t="n">
        <f aca="false">IF(B1887&lt;&gt;"",MONTH(B1887),0)</f>
        <v>6</v>
      </c>
      <c r="D1887" s="205" t="str">
        <f aca="false">VLOOKUP($B1887,data!$A$6:$M$15000,3)</f>
        <v>N/A</v>
      </c>
    </row>
    <row r="1888" customFormat="false" ht="11.25" hidden="false" customHeight="false" outlineLevel="0" collapsed="false">
      <c r="A1888" s="199" t="n">
        <v>37430</v>
      </c>
      <c r="B1888" s="192" t="n">
        <v>37430</v>
      </c>
      <c r="C1888" s="308" t="n">
        <f aca="false">IF(B1888&lt;&gt;"",MONTH(B1888),0)</f>
        <v>6</v>
      </c>
      <c r="D1888" s="205" t="str">
        <f aca="false">VLOOKUP($B1888,data!$A$6:$M$15000,3)</f>
        <v>N/A</v>
      </c>
    </row>
    <row r="1889" customFormat="false" ht="11.25" hidden="false" customHeight="false" outlineLevel="0" collapsed="false">
      <c r="A1889" s="199" t="n">
        <v>37431</v>
      </c>
      <c r="B1889" s="192" t="n">
        <v>37431</v>
      </c>
      <c r="C1889" s="308" t="n">
        <f aca="false">IF(B1889&lt;&gt;"",MONTH(B1889),0)</f>
        <v>6</v>
      </c>
      <c r="D1889" s="205" t="str">
        <f aca="false">VLOOKUP($B1889,data!$A$6:$M$15000,3)</f>
        <v>N/A</v>
      </c>
    </row>
    <row r="1890" customFormat="false" ht="11.25" hidden="false" customHeight="false" outlineLevel="0" collapsed="false">
      <c r="A1890" s="199" t="n">
        <v>37432</v>
      </c>
      <c r="B1890" s="192" t="n">
        <v>37432</v>
      </c>
      <c r="C1890" s="308" t="n">
        <f aca="false">IF(B1890&lt;&gt;"",MONTH(B1890),0)</f>
        <v>6</v>
      </c>
      <c r="D1890" s="205" t="str">
        <f aca="false">VLOOKUP($B1890,data!$A$6:$M$15000,3)</f>
        <v>N/A</v>
      </c>
    </row>
    <row r="1891" customFormat="false" ht="11.25" hidden="false" customHeight="false" outlineLevel="0" collapsed="false">
      <c r="A1891" s="199" t="n">
        <v>37433</v>
      </c>
      <c r="B1891" s="192" t="n">
        <v>37433</v>
      </c>
      <c r="C1891" s="308" t="n">
        <f aca="false">IF(B1891&lt;&gt;"",MONTH(B1891),0)</f>
        <v>6</v>
      </c>
      <c r="D1891" s="205" t="str">
        <f aca="false">VLOOKUP($B1891,data!$A$6:$M$15000,3)</f>
        <v>N/A</v>
      </c>
    </row>
    <row r="1892" customFormat="false" ht="11.25" hidden="false" customHeight="false" outlineLevel="0" collapsed="false">
      <c r="A1892" s="199" t="n">
        <v>37434</v>
      </c>
      <c r="B1892" s="192" t="n">
        <v>37434</v>
      </c>
      <c r="C1892" s="308" t="n">
        <f aca="false">IF(B1892&lt;&gt;"",MONTH(B1892),0)</f>
        <v>6</v>
      </c>
      <c r="D1892" s="205" t="str">
        <f aca="false">VLOOKUP($B1892,data!$A$6:$M$15000,3)</f>
        <v>N/A</v>
      </c>
    </row>
    <row r="1893" customFormat="false" ht="11.25" hidden="false" customHeight="false" outlineLevel="0" collapsed="false">
      <c r="A1893" s="199" t="n">
        <v>37435</v>
      </c>
      <c r="B1893" s="192" t="n">
        <v>37435</v>
      </c>
      <c r="C1893" s="308" t="n">
        <f aca="false">IF(B1893&lt;&gt;"",MONTH(B1893),0)</f>
        <v>6</v>
      </c>
      <c r="D1893" s="205" t="str">
        <f aca="false">VLOOKUP($B1893,data!$A$6:$M$15000,3)</f>
        <v>N/A</v>
      </c>
    </row>
    <row r="1894" customFormat="false" ht="11.25" hidden="false" customHeight="false" outlineLevel="0" collapsed="false">
      <c r="A1894" s="199" t="n">
        <v>37436</v>
      </c>
      <c r="B1894" s="192" t="n">
        <v>37436</v>
      </c>
      <c r="C1894" s="308" t="n">
        <f aca="false">IF(B1894&lt;&gt;"",MONTH(B1894),0)</f>
        <v>6</v>
      </c>
      <c r="D1894" s="205" t="str">
        <f aca="false">VLOOKUP($B1894,data!$A$6:$M$15000,3)</f>
        <v>N/A</v>
      </c>
    </row>
    <row r="1895" customFormat="false" ht="11.25" hidden="false" customHeight="false" outlineLevel="0" collapsed="false">
      <c r="A1895" s="199" t="n">
        <v>37437</v>
      </c>
      <c r="B1895" s="192" t="n">
        <v>37437</v>
      </c>
      <c r="C1895" s="308" t="n">
        <f aca="false">IF(B1895&lt;&gt;"",MONTH(B1895),0)</f>
        <v>6</v>
      </c>
      <c r="D1895" s="205" t="str">
        <f aca="false">VLOOKUP($B1895,data!$A$6:$M$15000,3)</f>
        <v>N/A</v>
      </c>
    </row>
    <row r="1896" customFormat="false" ht="11.25" hidden="false" customHeight="false" outlineLevel="0" collapsed="false">
      <c r="A1896" s="199" t="n">
        <v>37438</v>
      </c>
      <c r="B1896" s="192" t="n">
        <v>37438</v>
      </c>
      <c r="C1896" s="308" t="n">
        <f aca="false">IF(B1896&lt;&gt;"",MONTH(B1896),0)</f>
        <v>7</v>
      </c>
      <c r="D1896" s="205" t="str">
        <f aca="false">VLOOKUP($B1896,data!$A$6:$M$15000,3)</f>
        <v>N/A</v>
      </c>
    </row>
    <row r="1897" customFormat="false" ht="11.25" hidden="false" customHeight="false" outlineLevel="0" collapsed="false">
      <c r="A1897" s="199" t="n">
        <v>37439</v>
      </c>
      <c r="B1897" s="192" t="n">
        <v>37439</v>
      </c>
      <c r="C1897" s="308" t="n">
        <f aca="false">IF(B1897&lt;&gt;"",MONTH(B1897),0)</f>
        <v>7</v>
      </c>
      <c r="D1897" s="205" t="str">
        <f aca="false">VLOOKUP($B1897,data!$A$6:$M$15000,3)</f>
        <v>N/A</v>
      </c>
    </row>
    <row r="1898" customFormat="false" ht="11.25" hidden="false" customHeight="false" outlineLevel="0" collapsed="false">
      <c r="A1898" s="199" t="n">
        <v>37440</v>
      </c>
      <c r="B1898" s="192" t="n">
        <v>37440</v>
      </c>
      <c r="C1898" s="308" t="n">
        <f aca="false">IF(B1898&lt;&gt;"",MONTH(B1898),0)</f>
        <v>7</v>
      </c>
      <c r="D1898" s="205" t="str">
        <f aca="false">VLOOKUP($B1898,data!$A$6:$M$15000,3)</f>
        <v>N/A</v>
      </c>
    </row>
    <row r="1899" customFormat="false" ht="11.25" hidden="false" customHeight="false" outlineLevel="0" collapsed="false">
      <c r="A1899" s="199" t="n">
        <v>37441</v>
      </c>
      <c r="B1899" s="192" t="n">
        <v>37441</v>
      </c>
      <c r="C1899" s="308" t="n">
        <f aca="false">IF(B1899&lt;&gt;"",MONTH(B1899),0)</f>
        <v>7</v>
      </c>
      <c r="D1899" s="205" t="str">
        <f aca="false">VLOOKUP($B1899,data!$A$6:$M$15000,3)</f>
        <v>N/A</v>
      </c>
    </row>
    <row r="1900" customFormat="false" ht="11.25" hidden="false" customHeight="false" outlineLevel="0" collapsed="false">
      <c r="A1900" s="199" t="n">
        <v>37442</v>
      </c>
      <c r="B1900" s="192" t="n">
        <v>37442</v>
      </c>
      <c r="C1900" s="308" t="n">
        <f aca="false">IF(B1900&lt;&gt;"",MONTH(B1900),0)</f>
        <v>7</v>
      </c>
      <c r="D1900" s="205" t="str">
        <f aca="false">VLOOKUP($B1900,data!$A$6:$M$15000,3)</f>
        <v>N/A</v>
      </c>
    </row>
    <row r="1901" customFormat="false" ht="11.25" hidden="false" customHeight="false" outlineLevel="0" collapsed="false">
      <c r="A1901" s="199" t="n">
        <v>37443</v>
      </c>
      <c r="B1901" s="192" t="n">
        <v>37443</v>
      </c>
      <c r="C1901" s="308" t="n">
        <f aca="false">IF(B1901&lt;&gt;"",MONTH(B1901),0)</f>
        <v>7</v>
      </c>
      <c r="D1901" s="205" t="str">
        <f aca="false">VLOOKUP($B1901,data!$A$6:$M$15000,3)</f>
        <v>N/A</v>
      </c>
    </row>
    <row r="1902" customFormat="false" ht="11.25" hidden="false" customHeight="false" outlineLevel="0" collapsed="false">
      <c r="A1902" s="199" t="n">
        <v>37444</v>
      </c>
      <c r="B1902" s="192" t="n">
        <v>37444</v>
      </c>
      <c r="C1902" s="308" t="n">
        <f aca="false">IF(B1902&lt;&gt;"",MONTH(B1902),0)</f>
        <v>7</v>
      </c>
      <c r="D1902" s="205" t="str">
        <f aca="false">VLOOKUP($B1902,data!$A$6:$M$15000,3)</f>
        <v>N/A</v>
      </c>
    </row>
    <row r="1903" customFormat="false" ht="11.25" hidden="false" customHeight="false" outlineLevel="0" collapsed="false">
      <c r="A1903" s="199" t="n">
        <v>37445</v>
      </c>
      <c r="B1903" s="192" t="n">
        <v>37445</v>
      </c>
      <c r="C1903" s="308" t="n">
        <f aca="false">IF(B1903&lt;&gt;"",MONTH(B1903),0)</f>
        <v>7</v>
      </c>
      <c r="D1903" s="205" t="str">
        <f aca="false">VLOOKUP($B1903,data!$A$6:$M$15000,3)</f>
        <v>N/A</v>
      </c>
    </row>
    <row r="1904" customFormat="false" ht="11.25" hidden="false" customHeight="false" outlineLevel="0" collapsed="false">
      <c r="A1904" s="199" t="n">
        <v>37446</v>
      </c>
      <c r="B1904" s="192" t="n">
        <v>37446</v>
      </c>
      <c r="C1904" s="308" t="n">
        <f aca="false">IF(B1904&lt;&gt;"",MONTH(B1904),0)</f>
        <v>7</v>
      </c>
      <c r="D1904" s="205" t="str">
        <f aca="false">VLOOKUP($B1904,data!$A$6:$M$15000,3)</f>
        <v>N/A</v>
      </c>
    </row>
    <row r="1905" customFormat="false" ht="11.25" hidden="false" customHeight="false" outlineLevel="0" collapsed="false">
      <c r="A1905" s="199" t="n">
        <v>37447</v>
      </c>
      <c r="B1905" s="192" t="n">
        <v>37447</v>
      </c>
      <c r="C1905" s="308" t="n">
        <f aca="false">IF(B1905&lt;&gt;"",MONTH(B1905),0)</f>
        <v>7</v>
      </c>
      <c r="D1905" s="205" t="str">
        <f aca="false">VLOOKUP($B1905,data!$A$6:$M$15000,3)</f>
        <v>N/A</v>
      </c>
    </row>
    <row r="1906" customFormat="false" ht="11.25" hidden="false" customHeight="false" outlineLevel="0" collapsed="false">
      <c r="A1906" s="199" t="n">
        <v>37448</v>
      </c>
      <c r="B1906" s="192" t="n">
        <v>37448</v>
      </c>
      <c r="C1906" s="308" t="n">
        <f aca="false">IF(B1906&lt;&gt;"",MONTH(B1906),0)</f>
        <v>7</v>
      </c>
      <c r="D1906" s="205" t="str">
        <f aca="false">VLOOKUP($B1906,data!$A$6:$M$15000,3)</f>
        <v>N/A</v>
      </c>
    </row>
    <row r="1907" customFormat="false" ht="11.25" hidden="false" customHeight="false" outlineLevel="0" collapsed="false">
      <c r="A1907" s="199" t="n">
        <v>37449</v>
      </c>
      <c r="B1907" s="192" t="n">
        <v>37449</v>
      </c>
      <c r="C1907" s="308" t="n">
        <f aca="false">IF(B1907&lt;&gt;"",MONTH(B1907),0)</f>
        <v>7</v>
      </c>
      <c r="D1907" s="205" t="str">
        <f aca="false">VLOOKUP($B1907,data!$A$6:$M$15000,3)</f>
        <v>N/A</v>
      </c>
    </row>
    <row r="1908" customFormat="false" ht="11.25" hidden="false" customHeight="false" outlineLevel="0" collapsed="false">
      <c r="A1908" s="199" t="n">
        <v>37450</v>
      </c>
      <c r="B1908" s="192" t="n">
        <v>37450</v>
      </c>
      <c r="C1908" s="308" t="n">
        <f aca="false">IF(B1908&lt;&gt;"",MONTH(B1908),0)</f>
        <v>7</v>
      </c>
      <c r="D1908" s="205" t="str">
        <f aca="false">VLOOKUP($B1908,data!$A$6:$M$15000,3)</f>
        <v>N/A</v>
      </c>
    </row>
    <row r="1909" customFormat="false" ht="11.25" hidden="false" customHeight="false" outlineLevel="0" collapsed="false">
      <c r="A1909" s="199" t="n">
        <v>37451</v>
      </c>
      <c r="B1909" s="192" t="n">
        <v>37451</v>
      </c>
      <c r="C1909" s="308" t="n">
        <f aca="false">IF(B1909&lt;&gt;"",MONTH(B1909),0)</f>
        <v>7</v>
      </c>
      <c r="D1909" s="205" t="str">
        <f aca="false">VLOOKUP($B1909,data!$A$6:$M$15000,3)</f>
        <v>N/A</v>
      </c>
    </row>
    <row r="1910" customFormat="false" ht="11.25" hidden="false" customHeight="false" outlineLevel="0" collapsed="false">
      <c r="A1910" s="199" t="n">
        <v>37452</v>
      </c>
      <c r="B1910" s="192" t="n">
        <v>37452</v>
      </c>
      <c r="C1910" s="308" t="n">
        <f aca="false">IF(B1910&lt;&gt;"",MONTH(B1910),0)</f>
        <v>7</v>
      </c>
      <c r="D1910" s="205" t="str">
        <f aca="false">VLOOKUP($B1910,data!$A$6:$M$15000,3)</f>
        <v>N/A</v>
      </c>
    </row>
    <row r="1911" customFormat="false" ht="11.25" hidden="false" customHeight="false" outlineLevel="0" collapsed="false">
      <c r="A1911" s="199" t="n">
        <v>37453</v>
      </c>
      <c r="B1911" s="192" t="n">
        <v>37453</v>
      </c>
      <c r="C1911" s="308" t="n">
        <f aca="false">IF(B1911&lt;&gt;"",MONTH(B1911),0)</f>
        <v>7</v>
      </c>
      <c r="D1911" s="205" t="str">
        <f aca="false">VLOOKUP($B1911,data!$A$6:$M$15000,3)</f>
        <v>N/A</v>
      </c>
    </row>
    <row r="1912" customFormat="false" ht="11.25" hidden="false" customHeight="false" outlineLevel="0" collapsed="false">
      <c r="A1912" s="199" t="n">
        <v>37454</v>
      </c>
      <c r="B1912" s="192" t="n">
        <v>37454</v>
      </c>
      <c r="C1912" s="308" t="n">
        <f aca="false">IF(B1912&lt;&gt;"",MONTH(B1912),0)</f>
        <v>7</v>
      </c>
      <c r="D1912" s="205" t="str">
        <f aca="false">VLOOKUP($B1912,data!$A$6:$M$15000,3)</f>
        <v>N/A</v>
      </c>
    </row>
    <row r="1913" customFormat="false" ht="11.25" hidden="false" customHeight="false" outlineLevel="0" collapsed="false">
      <c r="A1913" s="199" t="n">
        <v>37455</v>
      </c>
      <c r="B1913" s="192" t="n">
        <v>37455</v>
      </c>
      <c r="C1913" s="308" t="n">
        <f aca="false">IF(B1913&lt;&gt;"",MONTH(B1913),0)</f>
        <v>7</v>
      </c>
      <c r="D1913" s="205" t="str">
        <f aca="false">VLOOKUP($B1913,data!$A$6:$M$15000,3)</f>
        <v>N/A</v>
      </c>
    </row>
    <row r="1914" customFormat="false" ht="11.25" hidden="false" customHeight="false" outlineLevel="0" collapsed="false">
      <c r="A1914" s="199" t="n">
        <v>37456</v>
      </c>
      <c r="B1914" s="192" t="n">
        <v>37456</v>
      </c>
      <c r="C1914" s="308" t="n">
        <f aca="false">IF(B1914&lt;&gt;"",MONTH(B1914),0)</f>
        <v>7</v>
      </c>
      <c r="D1914" s="205" t="str">
        <f aca="false">VLOOKUP($B1914,data!$A$6:$M$15000,3)</f>
        <v>N/A</v>
      </c>
    </row>
    <row r="1915" customFormat="false" ht="11.25" hidden="false" customHeight="false" outlineLevel="0" collapsed="false">
      <c r="A1915" s="199" t="n">
        <v>37457</v>
      </c>
      <c r="B1915" s="192" t="n">
        <v>37457</v>
      </c>
      <c r="C1915" s="308" t="n">
        <f aca="false">IF(B1915&lt;&gt;"",MONTH(B1915),0)</f>
        <v>7</v>
      </c>
      <c r="D1915" s="205" t="str">
        <f aca="false">VLOOKUP($B1915,data!$A$6:$M$15000,3)</f>
        <v>N/A</v>
      </c>
    </row>
    <row r="1916" customFormat="false" ht="11.25" hidden="false" customHeight="false" outlineLevel="0" collapsed="false">
      <c r="A1916" s="199" t="n">
        <v>37458</v>
      </c>
      <c r="B1916" s="192" t="n">
        <v>37458</v>
      </c>
      <c r="C1916" s="308" t="n">
        <f aca="false">IF(B1916&lt;&gt;"",MONTH(B1916),0)</f>
        <v>7</v>
      </c>
      <c r="D1916" s="205" t="str">
        <f aca="false">VLOOKUP($B1916,data!$A$6:$M$15000,3)</f>
        <v>N/A</v>
      </c>
    </row>
    <row r="1917" customFormat="false" ht="11.25" hidden="false" customHeight="false" outlineLevel="0" collapsed="false">
      <c r="A1917" s="199" t="n">
        <v>37459</v>
      </c>
      <c r="B1917" s="192" t="n">
        <v>37459</v>
      </c>
      <c r="C1917" s="308" t="n">
        <f aca="false">IF(B1917&lt;&gt;"",MONTH(B1917),0)</f>
        <v>7</v>
      </c>
      <c r="D1917" s="205" t="str">
        <f aca="false">VLOOKUP($B1917,data!$A$6:$M$15000,3)</f>
        <v>N/A</v>
      </c>
    </row>
    <row r="1918" customFormat="false" ht="11.25" hidden="false" customHeight="false" outlineLevel="0" collapsed="false">
      <c r="A1918" s="199" t="n">
        <v>37460</v>
      </c>
      <c r="B1918" s="192" t="n">
        <v>37460</v>
      </c>
      <c r="C1918" s="308" t="n">
        <f aca="false">IF(B1918&lt;&gt;"",MONTH(B1918),0)</f>
        <v>7</v>
      </c>
      <c r="D1918" s="205" t="str">
        <f aca="false">VLOOKUP($B1918,data!$A$6:$M$15000,3)</f>
        <v>N/A</v>
      </c>
    </row>
    <row r="1919" customFormat="false" ht="11.25" hidden="false" customHeight="false" outlineLevel="0" collapsed="false">
      <c r="A1919" s="199" t="n">
        <v>37461</v>
      </c>
      <c r="B1919" s="192" t="n">
        <v>37461</v>
      </c>
      <c r="C1919" s="308" t="n">
        <f aca="false">IF(B1919&lt;&gt;"",MONTH(B1919),0)</f>
        <v>7</v>
      </c>
      <c r="D1919" s="205" t="str">
        <f aca="false">VLOOKUP($B1919,data!$A$6:$M$15000,3)</f>
        <v>N/A</v>
      </c>
    </row>
    <row r="1920" customFormat="false" ht="11.25" hidden="false" customHeight="false" outlineLevel="0" collapsed="false">
      <c r="A1920" s="199" t="n">
        <v>37462</v>
      </c>
      <c r="B1920" s="192" t="n">
        <v>37462</v>
      </c>
      <c r="C1920" s="308" t="n">
        <f aca="false">IF(B1920&lt;&gt;"",MONTH(B1920),0)</f>
        <v>7</v>
      </c>
      <c r="D1920" s="205" t="str">
        <f aca="false">VLOOKUP($B1920,data!$A$6:$M$15000,3)</f>
        <v>N/A</v>
      </c>
    </row>
    <row r="1921" customFormat="false" ht="11.25" hidden="false" customHeight="false" outlineLevel="0" collapsed="false">
      <c r="A1921" s="199" t="n">
        <v>37463</v>
      </c>
      <c r="B1921" s="192" t="n">
        <v>37463</v>
      </c>
      <c r="C1921" s="308" t="n">
        <f aca="false">IF(B1921&lt;&gt;"",MONTH(B1921),0)</f>
        <v>7</v>
      </c>
      <c r="D1921" s="205" t="str">
        <f aca="false">VLOOKUP($B1921,data!$A$6:$M$15000,3)</f>
        <v>N/A</v>
      </c>
    </row>
    <row r="1922" customFormat="false" ht="11.25" hidden="false" customHeight="false" outlineLevel="0" collapsed="false">
      <c r="A1922" s="199" t="n">
        <v>37464</v>
      </c>
      <c r="B1922" s="192" t="n">
        <v>37464</v>
      </c>
      <c r="C1922" s="308" t="n">
        <f aca="false">IF(B1922&lt;&gt;"",MONTH(B1922),0)</f>
        <v>7</v>
      </c>
      <c r="D1922" s="205" t="str">
        <f aca="false">VLOOKUP($B1922,data!$A$6:$M$15000,3)</f>
        <v>N/A</v>
      </c>
    </row>
    <row r="1923" customFormat="false" ht="11.25" hidden="false" customHeight="false" outlineLevel="0" collapsed="false">
      <c r="A1923" s="199" t="n">
        <v>37465</v>
      </c>
      <c r="B1923" s="192" t="n">
        <v>37465</v>
      </c>
      <c r="C1923" s="308" t="n">
        <f aca="false">IF(B1923&lt;&gt;"",MONTH(B1923),0)</f>
        <v>7</v>
      </c>
      <c r="D1923" s="205" t="str">
        <f aca="false">VLOOKUP($B1923,data!$A$6:$M$15000,3)</f>
        <v>N/A</v>
      </c>
    </row>
    <row r="1924" customFormat="false" ht="11.25" hidden="false" customHeight="false" outlineLevel="0" collapsed="false">
      <c r="A1924" s="199" t="n">
        <v>37466</v>
      </c>
      <c r="B1924" s="192" t="n">
        <v>37466</v>
      </c>
      <c r="C1924" s="308" t="n">
        <f aca="false">IF(B1924&lt;&gt;"",MONTH(B1924),0)</f>
        <v>7</v>
      </c>
      <c r="D1924" s="205" t="str">
        <f aca="false">VLOOKUP($B1924,data!$A$6:$M$15000,3)</f>
        <v>N/A</v>
      </c>
    </row>
    <row r="1925" customFormat="false" ht="11.25" hidden="false" customHeight="false" outlineLevel="0" collapsed="false">
      <c r="A1925" s="199" t="n">
        <v>37467</v>
      </c>
      <c r="B1925" s="192" t="n">
        <v>37467</v>
      </c>
      <c r="C1925" s="308" t="n">
        <f aca="false">IF(B1925&lt;&gt;"",MONTH(B1925),0)</f>
        <v>7</v>
      </c>
      <c r="D1925" s="205" t="str">
        <f aca="false">VLOOKUP($B1925,data!$A$6:$M$15000,3)</f>
        <v>N/A</v>
      </c>
    </row>
    <row r="1926" customFormat="false" ht="11.25" hidden="false" customHeight="false" outlineLevel="0" collapsed="false">
      <c r="A1926" s="199" t="n">
        <v>37468</v>
      </c>
      <c r="B1926" s="192" t="n">
        <v>37468</v>
      </c>
      <c r="C1926" s="308" t="n">
        <f aca="false">IF(B1926&lt;&gt;"",MONTH(B1926),0)</f>
        <v>7</v>
      </c>
      <c r="D1926" s="205" t="str">
        <f aca="false">VLOOKUP($B1926,data!$A$6:$M$15000,3)</f>
        <v>N/A</v>
      </c>
    </row>
    <row r="1927" customFormat="false" ht="11.25" hidden="false" customHeight="false" outlineLevel="0" collapsed="false">
      <c r="A1927" s="199" t="n">
        <v>37469</v>
      </c>
      <c r="B1927" s="192" t="n">
        <v>37469</v>
      </c>
      <c r="C1927" s="308" t="n">
        <f aca="false">IF(B1927&lt;&gt;"",MONTH(B1927),0)</f>
        <v>8</v>
      </c>
      <c r="D1927" s="205" t="str">
        <f aca="false">VLOOKUP($B1927,data!$A$6:$M$15000,3)</f>
        <v>N/A</v>
      </c>
    </row>
    <row r="1928" customFormat="false" ht="11.25" hidden="false" customHeight="false" outlineLevel="0" collapsed="false">
      <c r="A1928" s="199" t="n">
        <v>37470</v>
      </c>
      <c r="B1928" s="192" t="n">
        <v>37470</v>
      </c>
      <c r="C1928" s="308" t="n">
        <f aca="false">IF(B1928&lt;&gt;"",MONTH(B1928),0)</f>
        <v>8</v>
      </c>
      <c r="D1928" s="205" t="str">
        <f aca="false">VLOOKUP($B1928,data!$A$6:$M$15000,3)</f>
        <v>N/A</v>
      </c>
    </row>
    <row r="1929" customFormat="false" ht="11.25" hidden="false" customHeight="false" outlineLevel="0" collapsed="false">
      <c r="A1929" s="199" t="n">
        <v>37471</v>
      </c>
      <c r="B1929" s="192" t="n">
        <v>37471</v>
      </c>
      <c r="C1929" s="308" t="n">
        <f aca="false">IF(B1929&lt;&gt;"",MONTH(B1929),0)</f>
        <v>8</v>
      </c>
      <c r="D1929" s="205" t="str">
        <f aca="false">VLOOKUP($B1929,data!$A$6:$M$15000,3)</f>
        <v>N/A</v>
      </c>
    </row>
    <row r="1930" customFormat="false" ht="11.25" hidden="false" customHeight="false" outlineLevel="0" collapsed="false">
      <c r="A1930" s="199" t="n">
        <v>37472</v>
      </c>
      <c r="B1930" s="192" t="n">
        <v>37472</v>
      </c>
      <c r="C1930" s="308" t="n">
        <f aca="false">IF(B1930&lt;&gt;"",MONTH(B1930),0)</f>
        <v>8</v>
      </c>
      <c r="D1930" s="205" t="str">
        <f aca="false">VLOOKUP($B1930,data!$A$6:$M$15000,3)</f>
        <v>N/A</v>
      </c>
    </row>
    <row r="1931" customFormat="false" ht="11.25" hidden="false" customHeight="false" outlineLevel="0" collapsed="false">
      <c r="A1931" s="199" t="n">
        <v>37473</v>
      </c>
      <c r="B1931" s="192" t="n">
        <v>37473</v>
      </c>
      <c r="C1931" s="308" t="n">
        <f aca="false">IF(B1931&lt;&gt;"",MONTH(B1931),0)</f>
        <v>8</v>
      </c>
      <c r="D1931" s="205" t="str">
        <f aca="false">VLOOKUP($B1931,data!$A$6:$M$15000,3)</f>
        <v>N/A</v>
      </c>
    </row>
    <row r="1932" customFormat="false" ht="11.25" hidden="false" customHeight="false" outlineLevel="0" collapsed="false">
      <c r="A1932" s="199" t="n">
        <v>37474</v>
      </c>
      <c r="B1932" s="192" t="n">
        <v>37474</v>
      </c>
      <c r="C1932" s="308" t="n">
        <f aca="false">IF(B1932&lt;&gt;"",MONTH(B1932),0)</f>
        <v>8</v>
      </c>
      <c r="D1932" s="205" t="str">
        <f aca="false">VLOOKUP($B1932,data!$A$6:$M$15000,3)</f>
        <v>N/A</v>
      </c>
    </row>
    <row r="1933" customFormat="false" ht="11.25" hidden="false" customHeight="false" outlineLevel="0" collapsed="false">
      <c r="A1933" s="199" t="n">
        <v>37475</v>
      </c>
      <c r="B1933" s="192" t="n">
        <v>37475</v>
      </c>
      <c r="C1933" s="308" t="n">
        <f aca="false">IF(B1933&lt;&gt;"",MONTH(B1933),0)</f>
        <v>8</v>
      </c>
      <c r="D1933" s="205" t="str">
        <f aca="false">VLOOKUP($B1933,data!$A$6:$M$15000,3)</f>
        <v>N/A</v>
      </c>
    </row>
    <row r="1934" customFormat="false" ht="11.25" hidden="false" customHeight="false" outlineLevel="0" collapsed="false">
      <c r="A1934" s="199" t="n">
        <v>37476</v>
      </c>
      <c r="B1934" s="192" t="n">
        <v>37476</v>
      </c>
      <c r="C1934" s="308" t="n">
        <f aca="false">IF(B1934&lt;&gt;"",MONTH(B1934),0)</f>
        <v>8</v>
      </c>
      <c r="D1934" s="205" t="str">
        <f aca="false">VLOOKUP($B1934,data!$A$6:$M$15000,3)</f>
        <v>N/A</v>
      </c>
    </row>
    <row r="1935" customFormat="false" ht="11.25" hidden="false" customHeight="false" outlineLevel="0" collapsed="false">
      <c r="A1935" s="199" t="n">
        <v>37477</v>
      </c>
      <c r="B1935" s="192" t="n">
        <v>37477</v>
      </c>
      <c r="C1935" s="308" t="n">
        <f aca="false">IF(B1935&lt;&gt;"",MONTH(B1935),0)</f>
        <v>8</v>
      </c>
      <c r="D1935" s="205" t="str">
        <f aca="false">VLOOKUP($B1935,data!$A$6:$M$15000,3)</f>
        <v>N/A</v>
      </c>
    </row>
    <row r="1936" customFormat="false" ht="11.25" hidden="false" customHeight="false" outlineLevel="0" collapsed="false">
      <c r="A1936" s="199" t="n">
        <v>37478</v>
      </c>
      <c r="B1936" s="192" t="n">
        <v>37478</v>
      </c>
      <c r="C1936" s="308" t="n">
        <f aca="false">IF(B1936&lt;&gt;"",MONTH(B1936),0)</f>
        <v>8</v>
      </c>
      <c r="D1936" s="205" t="str">
        <f aca="false">VLOOKUP($B1936,data!$A$6:$M$15000,3)</f>
        <v>N/A</v>
      </c>
    </row>
    <row r="1937" customFormat="false" ht="11.25" hidden="false" customHeight="false" outlineLevel="0" collapsed="false">
      <c r="A1937" s="199" t="n">
        <v>37479</v>
      </c>
      <c r="B1937" s="192" t="n">
        <v>37479</v>
      </c>
      <c r="C1937" s="308" t="n">
        <f aca="false">IF(B1937&lt;&gt;"",MONTH(B1937),0)</f>
        <v>8</v>
      </c>
      <c r="D1937" s="205" t="str">
        <f aca="false">VLOOKUP($B1937,data!$A$6:$M$15000,3)</f>
        <v>N/A</v>
      </c>
    </row>
    <row r="1938" customFormat="false" ht="11.25" hidden="false" customHeight="false" outlineLevel="0" collapsed="false">
      <c r="A1938" s="199" t="n">
        <v>37480</v>
      </c>
      <c r="B1938" s="192" t="n">
        <v>37480</v>
      </c>
      <c r="C1938" s="308" t="n">
        <f aca="false">IF(B1938&lt;&gt;"",MONTH(B1938),0)</f>
        <v>8</v>
      </c>
      <c r="D1938" s="205" t="str">
        <f aca="false">VLOOKUP($B1938,data!$A$6:$M$15000,3)</f>
        <v>N/A</v>
      </c>
    </row>
    <row r="1939" customFormat="false" ht="11.25" hidden="false" customHeight="false" outlineLevel="0" collapsed="false">
      <c r="A1939" s="199" t="n">
        <v>37481</v>
      </c>
      <c r="B1939" s="192" t="n">
        <v>37481</v>
      </c>
      <c r="C1939" s="308" t="n">
        <f aca="false">IF(B1939&lt;&gt;"",MONTH(B1939),0)</f>
        <v>8</v>
      </c>
      <c r="D1939" s="205" t="str">
        <f aca="false">VLOOKUP($B1939,data!$A$6:$M$15000,3)</f>
        <v>N/A</v>
      </c>
    </row>
    <row r="1940" customFormat="false" ht="11.25" hidden="false" customHeight="false" outlineLevel="0" collapsed="false">
      <c r="A1940" s="199" t="n">
        <v>37482</v>
      </c>
      <c r="B1940" s="192" t="n">
        <v>37482</v>
      </c>
      <c r="C1940" s="308" t="n">
        <f aca="false">IF(B1940&lt;&gt;"",MONTH(B1940),0)</f>
        <v>8</v>
      </c>
      <c r="D1940" s="205" t="str">
        <f aca="false">VLOOKUP($B1940,data!$A$6:$M$15000,3)</f>
        <v>N/A</v>
      </c>
    </row>
    <row r="1941" customFormat="false" ht="11.25" hidden="false" customHeight="false" outlineLevel="0" collapsed="false">
      <c r="A1941" s="199" t="n">
        <v>37483</v>
      </c>
      <c r="B1941" s="192" t="n">
        <v>37483</v>
      </c>
      <c r="C1941" s="308" t="n">
        <f aca="false">IF(B1941&lt;&gt;"",MONTH(B1941),0)</f>
        <v>8</v>
      </c>
      <c r="D1941" s="205" t="str">
        <f aca="false">VLOOKUP($B1941,data!$A$6:$M$15000,3)</f>
        <v>N/A</v>
      </c>
    </row>
    <row r="1942" customFormat="false" ht="11.25" hidden="false" customHeight="false" outlineLevel="0" collapsed="false">
      <c r="A1942" s="199" t="n">
        <v>37484</v>
      </c>
      <c r="B1942" s="192" t="n">
        <v>37484</v>
      </c>
      <c r="C1942" s="308" t="n">
        <f aca="false">IF(B1942&lt;&gt;"",MONTH(B1942),0)</f>
        <v>8</v>
      </c>
      <c r="D1942" s="205" t="str">
        <f aca="false">VLOOKUP($B1942,data!$A$6:$M$15000,3)</f>
        <v>N/A</v>
      </c>
    </row>
    <row r="1943" customFormat="false" ht="11.25" hidden="false" customHeight="false" outlineLevel="0" collapsed="false">
      <c r="A1943" s="199" t="n">
        <v>37485</v>
      </c>
      <c r="B1943" s="192" t="n">
        <v>37485</v>
      </c>
      <c r="C1943" s="308" t="n">
        <f aca="false">IF(B1943&lt;&gt;"",MONTH(B1943),0)</f>
        <v>8</v>
      </c>
      <c r="D1943" s="205" t="str">
        <f aca="false">VLOOKUP($B1943,data!$A$6:$M$15000,3)</f>
        <v>N/A</v>
      </c>
    </row>
    <row r="1944" customFormat="false" ht="11.25" hidden="false" customHeight="false" outlineLevel="0" collapsed="false">
      <c r="A1944" s="199" t="n">
        <v>37486</v>
      </c>
      <c r="B1944" s="192" t="n">
        <v>37486</v>
      </c>
      <c r="C1944" s="308" t="n">
        <f aca="false">IF(B1944&lt;&gt;"",MONTH(B1944),0)</f>
        <v>8</v>
      </c>
      <c r="D1944" s="205" t="str">
        <f aca="false">VLOOKUP($B1944,data!$A$6:$M$15000,3)</f>
        <v>N/A</v>
      </c>
    </row>
    <row r="1945" customFormat="false" ht="11.25" hidden="false" customHeight="false" outlineLevel="0" collapsed="false">
      <c r="A1945" s="199" t="n">
        <v>37487</v>
      </c>
      <c r="B1945" s="192" t="n">
        <v>37487</v>
      </c>
      <c r="C1945" s="308" t="n">
        <f aca="false">IF(B1945&lt;&gt;"",MONTH(B1945),0)</f>
        <v>8</v>
      </c>
      <c r="D1945" s="205" t="str">
        <f aca="false">VLOOKUP($B1945,data!$A$6:$M$15000,3)</f>
        <v>N/A</v>
      </c>
    </row>
    <row r="1946" customFormat="false" ht="11.25" hidden="false" customHeight="false" outlineLevel="0" collapsed="false">
      <c r="A1946" s="199" t="n">
        <v>37488</v>
      </c>
      <c r="B1946" s="192" t="n">
        <v>37488</v>
      </c>
      <c r="C1946" s="308" t="n">
        <f aca="false">IF(B1946&lt;&gt;"",MONTH(B1946),0)</f>
        <v>8</v>
      </c>
      <c r="D1946" s="205" t="str">
        <f aca="false">VLOOKUP($B1946,data!$A$6:$M$15000,3)</f>
        <v>N/A</v>
      </c>
    </row>
    <row r="1947" customFormat="false" ht="11.25" hidden="false" customHeight="false" outlineLevel="0" collapsed="false">
      <c r="A1947" s="199" t="n">
        <v>37489</v>
      </c>
      <c r="B1947" s="192" t="n">
        <v>37489</v>
      </c>
      <c r="C1947" s="308" t="n">
        <f aca="false">IF(B1947&lt;&gt;"",MONTH(B1947),0)</f>
        <v>8</v>
      </c>
      <c r="D1947" s="205" t="str">
        <f aca="false">VLOOKUP($B1947,data!$A$6:$M$15000,3)</f>
        <v>N/A</v>
      </c>
    </row>
    <row r="1948" customFormat="false" ht="11.25" hidden="false" customHeight="false" outlineLevel="0" collapsed="false">
      <c r="A1948" s="199" t="n">
        <v>37490</v>
      </c>
      <c r="B1948" s="192" t="n">
        <v>37490</v>
      </c>
      <c r="C1948" s="308" t="n">
        <f aca="false">IF(B1948&lt;&gt;"",MONTH(B1948),0)</f>
        <v>8</v>
      </c>
      <c r="D1948" s="205" t="str">
        <f aca="false">VLOOKUP($B1948,data!$A$6:$M$15000,3)</f>
        <v>N/A</v>
      </c>
    </row>
    <row r="1949" customFormat="false" ht="11.25" hidden="false" customHeight="false" outlineLevel="0" collapsed="false">
      <c r="A1949" s="199" t="n">
        <v>37491</v>
      </c>
      <c r="B1949" s="192" t="n">
        <v>37491</v>
      </c>
      <c r="C1949" s="308" t="n">
        <f aca="false">IF(B1949&lt;&gt;"",MONTH(B1949),0)</f>
        <v>8</v>
      </c>
      <c r="D1949" s="205" t="str">
        <f aca="false">VLOOKUP($B1949,data!$A$6:$M$15000,3)</f>
        <v>N/A</v>
      </c>
    </row>
    <row r="1950" customFormat="false" ht="11.25" hidden="false" customHeight="false" outlineLevel="0" collapsed="false">
      <c r="A1950" s="199" t="n">
        <v>37492</v>
      </c>
      <c r="B1950" s="192" t="n">
        <v>37492</v>
      </c>
      <c r="C1950" s="308" t="n">
        <f aca="false">IF(B1950&lt;&gt;"",MONTH(B1950),0)</f>
        <v>8</v>
      </c>
      <c r="D1950" s="205" t="str">
        <f aca="false">VLOOKUP($B1950,data!$A$6:$M$15000,3)</f>
        <v>N/A</v>
      </c>
    </row>
    <row r="1951" customFormat="false" ht="11.25" hidden="false" customHeight="false" outlineLevel="0" collapsed="false">
      <c r="A1951" s="199" t="n">
        <v>37493</v>
      </c>
      <c r="B1951" s="192" t="n">
        <v>37493</v>
      </c>
      <c r="C1951" s="308" t="n">
        <f aca="false">IF(B1951&lt;&gt;"",MONTH(B1951),0)</f>
        <v>8</v>
      </c>
      <c r="D1951" s="205" t="str">
        <f aca="false">VLOOKUP($B1951,data!$A$6:$M$15000,3)</f>
        <v>N/A</v>
      </c>
    </row>
    <row r="1952" customFormat="false" ht="11.25" hidden="false" customHeight="false" outlineLevel="0" collapsed="false">
      <c r="A1952" s="199" t="n">
        <v>37494</v>
      </c>
      <c r="B1952" s="192" t="n">
        <v>37494</v>
      </c>
      <c r="C1952" s="308" t="n">
        <f aca="false">IF(B1952&lt;&gt;"",MONTH(B1952),0)</f>
        <v>8</v>
      </c>
      <c r="D1952" s="205" t="str">
        <f aca="false">VLOOKUP($B1952,data!$A$6:$M$15000,3)</f>
        <v>N/A</v>
      </c>
    </row>
    <row r="1953" customFormat="false" ht="11.25" hidden="false" customHeight="false" outlineLevel="0" collapsed="false">
      <c r="A1953" s="199" t="n">
        <v>37495</v>
      </c>
      <c r="B1953" s="192" t="n">
        <v>37495</v>
      </c>
      <c r="C1953" s="308" t="n">
        <f aca="false">IF(B1953&lt;&gt;"",MONTH(B1953),0)</f>
        <v>8</v>
      </c>
      <c r="D1953" s="205" t="str">
        <f aca="false">VLOOKUP($B1953,data!$A$6:$M$15000,3)</f>
        <v>N/A</v>
      </c>
    </row>
    <row r="1954" customFormat="false" ht="11.25" hidden="false" customHeight="false" outlineLevel="0" collapsed="false">
      <c r="A1954" s="199" t="n">
        <v>37496</v>
      </c>
      <c r="B1954" s="192" t="n">
        <v>37496</v>
      </c>
      <c r="C1954" s="308" t="n">
        <f aca="false">IF(B1954&lt;&gt;"",MONTH(B1954),0)</f>
        <v>8</v>
      </c>
      <c r="D1954" s="205" t="str">
        <f aca="false">VLOOKUP($B1954,data!$A$6:$M$15000,3)</f>
        <v>N/A</v>
      </c>
    </row>
    <row r="1955" customFormat="false" ht="11.25" hidden="false" customHeight="false" outlineLevel="0" collapsed="false">
      <c r="A1955" s="199" t="n">
        <v>37497</v>
      </c>
      <c r="B1955" s="192" t="n">
        <v>37497</v>
      </c>
      <c r="C1955" s="308" t="n">
        <f aca="false">IF(B1955&lt;&gt;"",MONTH(B1955),0)</f>
        <v>8</v>
      </c>
      <c r="D1955" s="205" t="str">
        <f aca="false">VLOOKUP($B1955,data!$A$6:$M$15000,3)</f>
        <v>N/A</v>
      </c>
    </row>
    <row r="1956" customFormat="false" ht="11.25" hidden="false" customHeight="false" outlineLevel="0" collapsed="false">
      <c r="A1956" s="199" t="n">
        <v>37498</v>
      </c>
      <c r="B1956" s="192" t="n">
        <v>37498</v>
      </c>
      <c r="C1956" s="308" t="n">
        <f aca="false">IF(B1956&lt;&gt;"",MONTH(B1956),0)</f>
        <v>8</v>
      </c>
      <c r="D1956" s="205" t="str">
        <f aca="false">VLOOKUP($B1956,data!$A$6:$M$15000,3)</f>
        <v>N/A</v>
      </c>
    </row>
    <row r="1957" customFormat="false" ht="11.25" hidden="false" customHeight="false" outlineLevel="0" collapsed="false">
      <c r="A1957" s="199" t="n">
        <v>37499</v>
      </c>
      <c r="B1957" s="192" t="n">
        <v>37499</v>
      </c>
      <c r="C1957" s="308" t="n">
        <f aca="false">IF(B1957&lt;&gt;"",MONTH(B1957),0)</f>
        <v>8</v>
      </c>
      <c r="D1957" s="205" t="str">
        <f aca="false">VLOOKUP($B1957,data!$A$6:$M$15000,3)</f>
        <v>N/A</v>
      </c>
    </row>
    <row r="1958" customFormat="false" ht="11.25" hidden="false" customHeight="false" outlineLevel="0" collapsed="false">
      <c r="A1958" s="199" t="n">
        <v>37500</v>
      </c>
      <c r="B1958" s="192" t="n">
        <v>37500</v>
      </c>
      <c r="C1958" s="308" t="n">
        <f aca="false">IF(B1958&lt;&gt;"",MONTH(B1958),0)</f>
        <v>9</v>
      </c>
      <c r="D1958" s="205" t="str">
        <f aca="false">VLOOKUP($B1958,data!$A$6:$M$15000,3)</f>
        <v>N/A</v>
      </c>
    </row>
    <row r="1959" customFormat="false" ht="11.25" hidden="false" customHeight="false" outlineLevel="0" collapsed="false">
      <c r="A1959" s="199" t="n">
        <v>37501</v>
      </c>
      <c r="B1959" s="192" t="n">
        <v>37501</v>
      </c>
      <c r="C1959" s="308" t="n">
        <f aca="false">IF(B1959&lt;&gt;"",MONTH(B1959),0)</f>
        <v>9</v>
      </c>
      <c r="D1959" s="205" t="str">
        <f aca="false">VLOOKUP($B1959,data!$A$6:$M$15000,3)</f>
        <v>N/A</v>
      </c>
    </row>
    <row r="1960" customFormat="false" ht="11.25" hidden="false" customHeight="false" outlineLevel="0" collapsed="false">
      <c r="A1960" s="199" t="n">
        <v>37502</v>
      </c>
      <c r="B1960" s="192" t="n">
        <v>37502</v>
      </c>
      <c r="C1960" s="308" t="n">
        <f aca="false">IF(B1960&lt;&gt;"",MONTH(B1960),0)</f>
        <v>9</v>
      </c>
      <c r="D1960" s="205" t="str">
        <f aca="false">VLOOKUP($B1960,data!$A$6:$M$15000,3)</f>
        <v>N/A</v>
      </c>
    </row>
    <row r="1961" customFormat="false" ht="11.25" hidden="false" customHeight="false" outlineLevel="0" collapsed="false">
      <c r="A1961" s="199" t="n">
        <v>37503</v>
      </c>
      <c r="B1961" s="192" t="n">
        <v>37503</v>
      </c>
      <c r="C1961" s="308" t="n">
        <f aca="false">IF(B1961&lt;&gt;"",MONTH(B1961),0)</f>
        <v>9</v>
      </c>
      <c r="D1961" s="205" t="str">
        <f aca="false">VLOOKUP($B1961,data!$A$6:$M$15000,3)</f>
        <v>N/A</v>
      </c>
    </row>
    <row r="1962" customFormat="false" ht="11.25" hidden="false" customHeight="false" outlineLevel="0" collapsed="false">
      <c r="A1962" s="199" t="n">
        <v>37504</v>
      </c>
      <c r="B1962" s="192" t="n">
        <v>37504</v>
      </c>
      <c r="C1962" s="308" t="n">
        <f aca="false">IF(B1962&lt;&gt;"",MONTH(B1962),0)</f>
        <v>9</v>
      </c>
      <c r="D1962" s="205" t="str">
        <f aca="false">VLOOKUP($B1962,data!$A$6:$M$15000,3)</f>
        <v>N/A</v>
      </c>
    </row>
    <row r="1963" customFormat="false" ht="11.25" hidden="false" customHeight="false" outlineLevel="0" collapsed="false">
      <c r="A1963" s="199" t="n">
        <v>37505</v>
      </c>
      <c r="B1963" s="192" t="n">
        <v>37505</v>
      </c>
      <c r="C1963" s="308" t="n">
        <f aca="false">IF(B1963&lt;&gt;"",MONTH(B1963),0)</f>
        <v>9</v>
      </c>
      <c r="D1963" s="205" t="str">
        <f aca="false">VLOOKUP($B1963,data!$A$6:$M$15000,3)</f>
        <v>N/A</v>
      </c>
    </row>
    <row r="1964" customFormat="false" ht="11.25" hidden="false" customHeight="false" outlineLevel="0" collapsed="false">
      <c r="A1964" s="199" t="n">
        <v>37506</v>
      </c>
      <c r="B1964" s="192" t="n">
        <v>37506</v>
      </c>
      <c r="C1964" s="308" t="n">
        <f aca="false">IF(B1964&lt;&gt;"",MONTH(B1964),0)</f>
        <v>9</v>
      </c>
      <c r="D1964" s="205" t="str">
        <f aca="false">VLOOKUP($B1964,data!$A$6:$M$15000,3)</f>
        <v>N/A</v>
      </c>
    </row>
    <row r="1965" customFormat="false" ht="11.25" hidden="false" customHeight="false" outlineLevel="0" collapsed="false">
      <c r="A1965" s="199" t="n">
        <v>37507</v>
      </c>
      <c r="B1965" s="192" t="n">
        <v>37507</v>
      </c>
      <c r="C1965" s="308" t="n">
        <f aca="false">IF(B1965&lt;&gt;"",MONTH(B1965),0)</f>
        <v>9</v>
      </c>
      <c r="D1965" s="205" t="str">
        <f aca="false">VLOOKUP($B1965,data!$A$6:$M$15000,3)</f>
        <v>N/A</v>
      </c>
    </row>
    <row r="1966" customFormat="false" ht="11.25" hidden="false" customHeight="false" outlineLevel="0" collapsed="false">
      <c r="A1966" s="199" t="n">
        <v>37508</v>
      </c>
      <c r="B1966" s="192" t="n">
        <v>37508</v>
      </c>
      <c r="C1966" s="308" t="n">
        <f aca="false">IF(B1966&lt;&gt;"",MONTH(B1966),0)</f>
        <v>9</v>
      </c>
      <c r="D1966" s="205" t="str">
        <f aca="false">VLOOKUP($B1966,data!$A$6:$M$15000,3)</f>
        <v>N/A</v>
      </c>
    </row>
    <row r="1967" customFormat="false" ht="11.25" hidden="false" customHeight="false" outlineLevel="0" collapsed="false">
      <c r="A1967" s="199" t="n">
        <v>37509</v>
      </c>
      <c r="B1967" s="192" t="n">
        <v>37509</v>
      </c>
      <c r="C1967" s="308" t="n">
        <f aca="false">IF(B1967&lt;&gt;"",MONTH(B1967),0)</f>
        <v>9</v>
      </c>
      <c r="D1967" s="205" t="str">
        <f aca="false">VLOOKUP($B1967,data!$A$6:$M$15000,3)</f>
        <v>N/A</v>
      </c>
    </row>
    <row r="1968" customFormat="false" ht="11.25" hidden="false" customHeight="false" outlineLevel="0" collapsed="false">
      <c r="A1968" s="199" t="n">
        <v>37510</v>
      </c>
      <c r="B1968" s="192" t="n">
        <v>37510</v>
      </c>
      <c r="C1968" s="308" t="n">
        <f aca="false">IF(B1968&lt;&gt;"",MONTH(B1968),0)</f>
        <v>9</v>
      </c>
      <c r="D1968" s="205" t="str">
        <f aca="false">VLOOKUP($B1968,data!$A$6:$M$15000,3)</f>
        <v>N/A</v>
      </c>
    </row>
    <row r="1969" customFormat="false" ht="11.25" hidden="false" customHeight="false" outlineLevel="0" collapsed="false">
      <c r="A1969" s="199" t="n">
        <v>37511</v>
      </c>
      <c r="B1969" s="192" t="n">
        <v>37511</v>
      </c>
      <c r="C1969" s="308" t="n">
        <f aca="false">IF(B1969&lt;&gt;"",MONTH(B1969),0)</f>
        <v>9</v>
      </c>
      <c r="D1969" s="205" t="str">
        <f aca="false">VLOOKUP($B1969,data!$A$6:$M$15000,3)</f>
        <v>N/A</v>
      </c>
    </row>
    <row r="1970" customFormat="false" ht="11.25" hidden="false" customHeight="false" outlineLevel="0" collapsed="false">
      <c r="A1970" s="199" t="n">
        <v>37512</v>
      </c>
      <c r="B1970" s="192" t="n">
        <v>37512</v>
      </c>
      <c r="C1970" s="308" t="n">
        <f aca="false">IF(B1970&lt;&gt;"",MONTH(B1970),0)</f>
        <v>9</v>
      </c>
      <c r="D1970" s="205" t="str">
        <f aca="false">VLOOKUP($B1970,data!$A$6:$M$15000,3)</f>
        <v>N/A</v>
      </c>
    </row>
    <row r="1971" customFormat="false" ht="11.25" hidden="false" customHeight="false" outlineLevel="0" collapsed="false">
      <c r="A1971" s="199" t="n">
        <v>37513</v>
      </c>
      <c r="B1971" s="192" t="n">
        <v>37513</v>
      </c>
      <c r="C1971" s="308" t="n">
        <f aca="false">IF(B1971&lt;&gt;"",MONTH(B1971),0)</f>
        <v>9</v>
      </c>
      <c r="D1971" s="205" t="str">
        <f aca="false">VLOOKUP($B1971,data!$A$6:$M$15000,3)</f>
        <v>N/A</v>
      </c>
    </row>
    <row r="1972" customFormat="false" ht="11.25" hidden="false" customHeight="false" outlineLevel="0" collapsed="false">
      <c r="A1972" s="199" t="n">
        <v>37514</v>
      </c>
      <c r="B1972" s="192" t="n">
        <v>37514</v>
      </c>
      <c r="C1972" s="308" t="n">
        <f aca="false">IF(B1972&lt;&gt;"",MONTH(B1972),0)</f>
        <v>9</v>
      </c>
      <c r="D1972" s="205" t="str">
        <f aca="false">VLOOKUP($B1972,data!$A$6:$M$15000,3)</f>
        <v>N/A</v>
      </c>
    </row>
    <row r="1973" customFormat="false" ht="11.25" hidden="false" customHeight="false" outlineLevel="0" collapsed="false">
      <c r="A1973" s="199" t="n">
        <v>37515</v>
      </c>
      <c r="B1973" s="192" t="n">
        <v>37515</v>
      </c>
      <c r="C1973" s="308" t="n">
        <f aca="false">IF(B1973&lt;&gt;"",MONTH(B1973),0)</f>
        <v>9</v>
      </c>
      <c r="D1973" s="205" t="str">
        <f aca="false">VLOOKUP($B1973,data!$A$6:$M$15000,3)</f>
        <v>N/A</v>
      </c>
    </row>
    <row r="1974" customFormat="false" ht="11.25" hidden="false" customHeight="false" outlineLevel="0" collapsed="false">
      <c r="A1974" s="199" t="n">
        <v>37516</v>
      </c>
      <c r="B1974" s="192" t="n">
        <v>37516</v>
      </c>
      <c r="C1974" s="308" t="n">
        <f aca="false">IF(B1974&lt;&gt;"",MONTH(B1974),0)</f>
        <v>9</v>
      </c>
      <c r="D1974" s="205" t="str">
        <f aca="false">VLOOKUP($B1974,data!$A$6:$M$15000,3)</f>
        <v>N/A</v>
      </c>
    </row>
    <row r="1975" customFormat="false" ht="11.25" hidden="false" customHeight="false" outlineLevel="0" collapsed="false">
      <c r="A1975" s="199" t="n">
        <v>37517</v>
      </c>
      <c r="B1975" s="192" t="n">
        <v>37517</v>
      </c>
      <c r="C1975" s="308" t="n">
        <f aca="false">IF(B1975&lt;&gt;"",MONTH(B1975),0)</f>
        <v>9</v>
      </c>
      <c r="D1975" s="205" t="str">
        <f aca="false">VLOOKUP($B1975,data!$A$6:$M$15000,3)</f>
        <v>N/A</v>
      </c>
    </row>
    <row r="1976" customFormat="false" ht="11.25" hidden="false" customHeight="false" outlineLevel="0" collapsed="false">
      <c r="A1976" s="199" t="n">
        <v>37518</v>
      </c>
      <c r="B1976" s="192" t="n">
        <v>37518</v>
      </c>
      <c r="C1976" s="308" t="n">
        <f aca="false">IF(B1976&lt;&gt;"",MONTH(B1976),0)</f>
        <v>9</v>
      </c>
      <c r="D1976" s="205" t="str">
        <f aca="false">VLOOKUP($B1976,data!$A$6:$M$15000,3)</f>
        <v>N/A</v>
      </c>
    </row>
    <row r="1977" customFormat="false" ht="11.25" hidden="false" customHeight="false" outlineLevel="0" collapsed="false">
      <c r="A1977" s="199" t="n">
        <v>37519</v>
      </c>
      <c r="B1977" s="192" t="n">
        <v>37519</v>
      </c>
      <c r="C1977" s="308" t="n">
        <f aca="false">IF(B1977&lt;&gt;"",MONTH(B1977),0)</f>
        <v>9</v>
      </c>
      <c r="D1977" s="205" t="str">
        <f aca="false">VLOOKUP($B1977,data!$A$6:$M$15000,3)</f>
        <v>N/A</v>
      </c>
    </row>
    <row r="1978" customFormat="false" ht="11.25" hidden="false" customHeight="false" outlineLevel="0" collapsed="false">
      <c r="A1978" s="199" t="n">
        <v>37520</v>
      </c>
      <c r="B1978" s="192" t="n">
        <v>37520</v>
      </c>
      <c r="C1978" s="308" t="n">
        <f aca="false">IF(B1978&lt;&gt;"",MONTH(B1978),0)</f>
        <v>9</v>
      </c>
      <c r="D1978" s="205" t="str">
        <f aca="false">VLOOKUP($B1978,data!$A$6:$M$15000,3)</f>
        <v>N/A</v>
      </c>
    </row>
    <row r="1979" customFormat="false" ht="11.25" hidden="false" customHeight="false" outlineLevel="0" collapsed="false">
      <c r="A1979" s="199" t="n">
        <v>37521</v>
      </c>
      <c r="B1979" s="192" t="n">
        <v>37521</v>
      </c>
      <c r="C1979" s="308" t="n">
        <f aca="false">IF(B1979&lt;&gt;"",MONTH(B1979),0)</f>
        <v>9</v>
      </c>
      <c r="D1979" s="205" t="str">
        <f aca="false">VLOOKUP($B1979,data!$A$6:$M$15000,3)</f>
        <v>N/A</v>
      </c>
    </row>
    <row r="1980" customFormat="false" ht="11.25" hidden="false" customHeight="false" outlineLevel="0" collapsed="false">
      <c r="A1980" s="199" t="n">
        <v>37522</v>
      </c>
      <c r="B1980" s="192" t="n">
        <v>37522</v>
      </c>
      <c r="C1980" s="308" t="n">
        <f aca="false">IF(B1980&lt;&gt;"",MONTH(B1980),0)</f>
        <v>9</v>
      </c>
      <c r="D1980" s="205" t="str">
        <f aca="false">VLOOKUP($B1980,data!$A$6:$M$15000,3)</f>
        <v>N/A</v>
      </c>
    </row>
    <row r="1981" customFormat="false" ht="11.25" hidden="false" customHeight="false" outlineLevel="0" collapsed="false">
      <c r="A1981" s="199" t="n">
        <v>37523</v>
      </c>
      <c r="B1981" s="192" t="n">
        <v>37523</v>
      </c>
      <c r="C1981" s="308" t="n">
        <f aca="false">IF(B1981&lt;&gt;"",MONTH(B1981),0)</f>
        <v>9</v>
      </c>
      <c r="D1981" s="205" t="str">
        <f aca="false">VLOOKUP($B1981,data!$A$6:$M$15000,3)</f>
        <v>N/A</v>
      </c>
    </row>
    <row r="1982" customFormat="false" ht="11.25" hidden="false" customHeight="false" outlineLevel="0" collapsed="false">
      <c r="A1982" s="199" t="n">
        <v>37524</v>
      </c>
      <c r="B1982" s="192" t="n">
        <v>37524</v>
      </c>
      <c r="C1982" s="308" t="n">
        <f aca="false">IF(B1982&lt;&gt;"",MONTH(B1982),0)</f>
        <v>9</v>
      </c>
      <c r="D1982" s="205" t="str">
        <f aca="false">VLOOKUP($B1982,data!$A$6:$M$15000,3)</f>
        <v>N/A</v>
      </c>
    </row>
    <row r="1983" customFormat="false" ht="11.25" hidden="false" customHeight="false" outlineLevel="0" collapsed="false">
      <c r="A1983" s="199" t="n">
        <v>37525</v>
      </c>
      <c r="B1983" s="192" t="n">
        <v>37525</v>
      </c>
      <c r="C1983" s="308" t="n">
        <f aca="false">IF(B1983&lt;&gt;"",MONTH(B1983),0)</f>
        <v>9</v>
      </c>
      <c r="D1983" s="205" t="str">
        <f aca="false">VLOOKUP($B1983,data!$A$6:$M$15000,3)</f>
        <v>N/A</v>
      </c>
    </row>
    <row r="1984" customFormat="false" ht="11.25" hidden="false" customHeight="false" outlineLevel="0" collapsed="false">
      <c r="A1984" s="199" t="n">
        <v>37526</v>
      </c>
      <c r="B1984" s="192" t="n">
        <v>37526</v>
      </c>
      <c r="C1984" s="308" t="n">
        <f aca="false">IF(B1984&lt;&gt;"",MONTH(B1984),0)</f>
        <v>9</v>
      </c>
      <c r="D1984" s="205" t="str">
        <f aca="false">VLOOKUP($B1984,data!$A$6:$M$15000,3)</f>
        <v>N/A</v>
      </c>
    </row>
    <row r="1985" customFormat="false" ht="11.25" hidden="false" customHeight="false" outlineLevel="0" collapsed="false">
      <c r="A1985" s="199" t="n">
        <v>37527</v>
      </c>
      <c r="B1985" s="192" t="n">
        <v>37527</v>
      </c>
      <c r="C1985" s="308" t="n">
        <f aca="false">IF(B1985&lt;&gt;"",MONTH(B1985),0)</f>
        <v>9</v>
      </c>
      <c r="D1985" s="205" t="str">
        <f aca="false">VLOOKUP($B1985,data!$A$6:$M$15000,3)</f>
        <v>N/A</v>
      </c>
    </row>
    <row r="1986" customFormat="false" ht="11.25" hidden="false" customHeight="false" outlineLevel="0" collapsed="false">
      <c r="A1986" s="199" t="n">
        <v>37528</v>
      </c>
      <c r="B1986" s="192" t="n">
        <v>37528</v>
      </c>
      <c r="C1986" s="308" t="n">
        <f aca="false">IF(B1986&lt;&gt;"",MONTH(B1986),0)</f>
        <v>9</v>
      </c>
      <c r="D1986" s="205" t="str">
        <f aca="false">VLOOKUP($B1986,data!$A$6:$M$15000,3)</f>
        <v>N/A</v>
      </c>
    </row>
    <row r="1987" customFormat="false" ht="11.25" hidden="false" customHeight="false" outlineLevel="0" collapsed="false">
      <c r="A1987" s="199" t="n">
        <v>37529</v>
      </c>
      <c r="B1987" s="192" t="n">
        <v>37529</v>
      </c>
      <c r="C1987" s="308" t="n">
        <f aca="false">IF(B1987&lt;&gt;"",MONTH(B1987),0)</f>
        <v>9</v>
      </c>
      <c r="D1987" s="205" t="str">
        <f aca="false">VLOOKUP($B1987,data!$A$6:$M$15000,3)</f>
        <v>N/A</v>
      </c>
    </row>
    <row r="1988" customFormat="false" ht="11.25" hidden="false" customHeight="false" outlineLevel="0" collapsed="false">
      <c r="A1988" s="199" t="n">
        <v>37530</v>
      </c>
      <c r="B1988" s="192" t="n">
        <v>37530</v>
      </c>
      <c r="C1988" s="308" t="n">
        <f aca="false">IF(B1988&lt;&gt;"",MONTH(B1988),0)</f>
        <v>10</v>
      </c>
      <c r="D1988" s="205" t="str">
        <f aca="false">VLOOKUP($B1988,data!$A$6:$M$15000,3)</f>
        <v>N/A</v>
      </c>
    </row>
    <row r="1989" customFormat="false" ht="11.25" hidden="false" customHeight="false" outlineLevel="0" collapsed="false">
      <c r="A1989" s="199" t="n">
        <v>37531</v>
      </c>
      <c r="B1989" s="192" t="n">
        <v>37531</v>
      </c>
      <c r="C1989" s="308" t="n">
        <f aca="false">IF(B1989&lt;&gt;"",MONTH(B1989),0)</f>
        <v>10</v>
      </c>
      <c r="D1989" s="205" t="str">
        <f aca="false">VLOOKUP($B1989,data!$A$6:$M$15000,3)</f>
        <v>N/A</v>
      </c>
    </row>
    <row r="1990" customFormat="false" ht="11.25" hidden="false" customHeight="false" outlineLevel="0" collapsed="false">
      <c r="A1990" s="199" t="n">
        <v>37532</v>
      </c>
      <c r="B1990" s="192" t="n">
        <v>37532</v>
      </c>
      <c r="C1990" s="308" t="n">
        <f aca="false">IF(B1990&lt;&gt;"",MONTH(B1990),0)</f>
        <v>10</v>
      </c>
      <c r="D1990" s="205" t="str">
        <f aca="false">VLOOKUP($B1990,data!$A$6:$M$15000,3)</f>
        <v>N/A</v>
      </c>
    </row>
    <row r="1991" customFormat="false" ht="11.25" hidden="false" customHeight="false" outlineLevel="0" collapsed="false">
      <c r="A1991" s="199" t="n">
        <v>37533</v>
      </c>
      <c r="B1991" s="192" t="n">
        <v>37533</v>
      </c>
      <c r="C1991" s="308" t="n">
        <f aca="false">IF(B1991&lt;&gt;"",MONTH(B1991),0)</f>
        <v>10</v>
      </c>
      <c r="D1991" s="205" t="str">
        <f aca="false">VLOOKUP($B1991,data!$A$6:$M$15000,3)</f>
        <v>N/A</v>
      </c>
    </row>
    <row r="1992" customFormat="false" ht="11.25" hidden="false" customHeight="false" outlineLevel="0" collapsed="false">
      <c r="A1992" s="199" t="n">
        <v>37534</v>
      </c>
      <c r="B1992" s="192" t="n">
        <v>37534</v>
      </c>
      <c r="C1992" s="308" t="n">
        <f aca="false">IF(B1992&lt;&gt;"",MONTH(B1992),0)</f>
        <v>10</v>
      </c>
      <c r="D1992" s="205" t="str">
        <f aca="false">VLOOKUP($B1992,data!$A$6:$M$15000,3)</f>
        <v>N/A</v>
      </c>
    </row>
    <row r="1993" customFormat="false" ht="11.25" hidden="false" customHeight="false" outlineLevel="0" collapsed="false">
      <c r="A1993" s="199" t="n">
        <v>37535</v>
      </c>
      <c r="B1993" s="192" t="n">
        <v>37535</v>
      </c>
      <c r="C1993" s="308" t="n">
        <f aca="false">IF(B1993&lt;&gt;"",MONTH(B1993),0)</f>
        <v>10</v>
      </c>
      <c r="D1993" s="205" t="str">
        <f aca="false">VLOOKUP($B1993,data!$A$6:$M$15000,3)</f>
        <v>N/A</v>
      </c>
    </row>
    <row r="1994" customFormat="false" ht="11.25" hidden="false" customHeight="false" outlineLevel="0" collapsed="false">
      <c r="A1994" s="199" t="n">
        <v>37536</v>
      </c>
      <c r="B1994" s="192" t="n">
        <v>37536</v>
      </c>
      <c r="C1994" s="308" t="n">
        <f aca="false">IF(B1994&lt;&gt;"",MONTH(B1994),0)</f>
        <v>10</v>
      </c>
      <c r="D1994" s="205" t="str">
        <f aca="false">VLOOKUP($B1994,data!$A$6:$M$15000,3)</f>
        <v>N/A</v>
      </c>
    </row>
    <row r="1995" customFormat="false" ht="11.25" hidden="false" customHeight="false" outlineLevel="0" collapsed="false">
      <c r="A1995" s="199" t="n">
        <v>37537</v>
      </c>
      <c r="B1995" s="192" t="n">
        <v>37537</v>
      </c>
      <c r="C1995" s="308" t="n">
        <f aca="false">IF(B1995&lt;&gt;"",MONTH(B1995),0)</f>
        <v>10</v>
      </c>
      <c r="D1995" s="205" t="str">
        <f aca="false">VLOOKUP($B1995,data!$A$6:$M$15000,3)</f>
        <v>N/A</v>
      </c>
    </row>
    <row r="1996" customFormat="false" ht="11.25" hidden="false" customHeight="false" outlineLevel="0" collapsed="false">
      <c r="A1996" s="199" t="n">
        <v>37538</v>
      </c>
      <c r="B1996" s="192" t="n">
        <v>37538</v>
      </c>
      <c r="C1996" s="308" t="n">
        <f aca="false">IF(B1996&lt;&gt;"",MONTH(B1996),0)</f>
        <v>10</v>
      </c>
      <c r="D1996" s="205" t="str">
        <f aca="false">VLOOKUP($B1996,data!$A$6:$M$15000,3)</f>
        <v>N/A</v>
      </c>
    </row>
    <row r="1997" customFormat="false" ht="11.25" hidden="false" customHeight="false" outlineLevel="0" collapsed="false">
      <c r="A1997" s="199" t="n">
        <v>37539</v>
      </c>
      <c r="B1997" s="192" t="n">
        <v>37539</v>
      </c>
      <c r="C1997" s="308" t="n">
        <f aca="false">IF(B1997&lt;&gt;"",MONTH(B1997),0)</f>
        <v>10</v>
      </c>
      <c r="D1997" s="205" t="str">
        <f aca="false">VLOOKUP($B1997,data!$A$6:$M$15000,3)</f>
        <v>N/A</v>
      </c>
    </row>
    <row r="1998" customFormat="false" ht="11.25" hidden="false" customHeight="false" outlineLevel="0" collapsed="false">
      <c r="A1998" s="199" t="n">
        <v>37540</v>
      </c>
      <c r="B1998" s="192" t="n">
        <v>37540</v>
      </c>
      <c r="C1998" s="308" t="n">
        <f aca="false">IF(B1998&lt;&gt;"",MONTH(B1998),0)</f>
        <v>10</v>
      </c>
      <c r="D1998" s="205" t="str">
        <f aca="false">VLOOKUP($B1998,data!$A$6:$M$15000,3)</f>
        <v>N/A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5:T1774"/>
  <sheetViews>
    <sheetView showFormulas="false" showGridLines="true" showRowColHeaders="true" showZeros="true" rightToLeft="false" tabSelected="false" showOutlineSymbols="true" defaultGridColor="true" view="normal" topLeftCell="J40" colorId="64" zoomScale="100" zoomScaleNormal="100" zoomScalePageLayoutView="100" workbookViewId="0">
      <selection pane="topLeft" activeCell="W54" activeCellId="0" sqref="W54"/>
    </sheetView>
  </sheetViews>
  <sheetFormatPr defaultColWidth="8.70703125" defaultRowHeight="11.25" customHeight="true" zeroHeight="false" outlineLevelRow="0" outlineLevelCol="0"/>
  <cols>
    <col collapsed="false" customWidth="true" hidden="false" outlineLevel="0" max="1" min="1" style="191" width="9.28"/>
    <col collapsed="false" customWidth="true" hidden="false" outlineLevel="0" max="3" min="2" style="192" width="9.28"/>
    <col collapsed="false" customWidth="true" hidden="false" outlineLevel="0" max="4" min="4" style="3" width="9.28"/>
    <col collapsed="false" customWidth="false" hidden="false" outlineLevel="0" max="19" min="5" style="9" width="8.7"/>
    <col collapsed="false" customWidth="true" hidden="false" outlineLevel="0" max="20" min="20" style="306" width="9.28"/>
    <col collapsed="false" customWidth="false" hidden="false" outlineLevel="0" max="257" min="21" style="9" width="8.7"/>
  </cols>
  <sheetData>
    <row r="5" customFormat="false" ht="11.25" hidden="false" customHeight="false" outlineLevel="0" collapsed="false">
      <c r="A5" s="193" t="s">
        <v>69</v>
      </c>
    </row>
    <row r="6" customFormat="false" ht="23.25" hidden="false" customHeight="false" outlineLevel="0" collapsed="false">
      <c r="A6" s="194" t="s">
        <v>70</v>
      </c>
      <c r="B6" s="195" t="s">
        <v>71</v>
      </c>
      <c r="C6" s="195" t="s">
        <v>99</v>
      </c>
      <c r="D6" s="196" t="s">
        <v>73</v>
      </c>
      <c r="S6" s="290" t="s">
        <v>71</v>
      </c>
      <c r="T6" s="307" t="s">
        <v>120</v>
      </c>
    </row>
    <row r="7" customFormat="false" ht="11.25" hidden="false" customHeight="false" outlineLevel="0" collapsed="false">
      <c r="A7" s="199" t="n">
        <v>35551</v>
      </c>
      <c r="B7" s="192" t="n">
        <v>35551</v>
      </c>
      <c r="C7" s="308" t="n">
        <f aca="false">IF(B7&lt;&gt;"",MONTH(B7),0)</f>
        <v>5</v>
      </c>
      <c r="D7" s="3" t="n">
        <v>747000</v>
      </c>
      <c r="E7" s="306"/>
      <c r="F7" s="310" t="n">
        <v>35551</v>
      </c>
      <c r="G7" s="311" t="n">
        <v>35582</v>
      </c>
      <c r="H7" s="311" t="n">
        <v>35612</v>
      </c>
      <c r="I7" s="311" t="n">
        <v>35643</v>
      </c>
      <c r="J7" s="311" t="n">
        <v>35674</v>
      </c>
      <c r="K7" s="311" t="n">
        <v>35704</v>
      </c>
      <c r="L7" s="311" t="n">
        <v>35735</v>
      </c>
      <c r="M7" s="312" t="n">
        <v>35765</v>
      </c>
      <c r="S7" s="309" t="n">
        <v>35551</v>
      </c>
      <c r="T7" s="306" t="n">
        <f aca="false">HLOOKUP(S7,$F$7:$M$11,2)</f>
        <v>708258.064516129</v>
      </c>
    </row>
    <row r="8" customFormat="false" ht="11.25" hidden="false" customHeight="false" outlineLevel="0" collapsed="false">
      <c r="A8" s="199" t="n">
        <v>35552</v>
      </c>
      <c r="B8" s="192" t="n">
        <v>35552</v>
      </c>
      <c r="C8" s="308" t="n">
        <f aca="false">IF(B8&lt;&gt;"",MONTH(B8),0)</f>
        <v>5</v>
      </c>
      <c r="D8" s="3" t="n">
        <v>723000</v>
      </c>
      <c r="E8" s="306"/>
      <c r="F8" s="313" t="n">
        <f aca="false">DAVERAGE(Ehrenberg97,4,F10:F11)</f>
        <v>708258.064516129</v>
      </c>
      <c r="G8" s="72" t="n">
        <f aca="false">DAVERAGE(Ehrenberg97,4,G10:G11)</f>
        <v>697833.333333333</v>
      </c>
      <c r="H8" s="72" t="n">
        <f aca="false">DAVERAGE(Ehrenberg97,4,H10:H11)</f>
        <v>843290.322580645</v>
      </c>
      <c r="I8" s="72" t="n">
        <f aca="false">DAVERAGE(Ehrenberg97,4,I10:I11)</f>
        <v>759774.193548387</v>
      </c>
      <c r="J8" s="72" t="n">
        <f aca="false">DAVERAGE(Ehrenberg97,4,J10:J11)</f>
        <v>973200</v>
      </c>
      <c r="K8" s="72" t="n">
        <f aca="false">DAVERAGE(Ehrenberg97,4,K10:K11)</f>
        <v>726935.483870968</v>
      </c>
      <c r="L8" s="72" t="n">
        <f aca="false">DAVERAGE(Ehrenberg97,4,L10:L11)</f>
        <v>575733.333333333</v>
      </c>
      <c r="M8" s="314" t="n">
        <f aca="false">DAVERAGE(Ehrenberg97,4,M10:M11)</f>
        <v>538806.451612903</v>
      </c>
      <c r="S8" s="309" t="n">
        <v>35582</v>
      </c>
      <c r="T8" s="306" t="n">
        <f aca="false">HLOOKUP(S8,$F$7:$M$11,2)</f>
        <v>697833.333333333</v>
      </c>
    </row>
    <row r="9" customFormat="false" ht="11.25" hidden="false" customHeight="false" outlineLevel="0" collapsed="false">
      <c r="A9" s="199" t="n">
        <v>35553</v>
      </c>
      <c r="B9" s="192" t="n">
        <v>35553</v>
      </c>
      <c r="C9" s="308" t="n">
        <f aca="false">IF(B9&lt;&gt;"",MONTH(B9),0)</f>
        <v>5</v>
      </c>
      <c r="D9" s="3" t="n">
        <v>702000</v>
      </c>
      <c r="E9" s="306"/>
      <c r="F9" s="54"/>
      <c r="G9" s="32"/>
      <c r="H9" s="32"/>
      <c r="I9" s="32"/>
      <c r="J9" s="32"/>
      <c r="K9" s="32"/>
      <c r="L9" s="32"/>
      <c r="M9" s="38"/>
      <c r="S9" s="309" t="n">
        <v>35612</v>
      </c>
      <c r="T9" s="306" t="n">
        <f aca="false">HLOOKUP(S9,$F$7:$M$11,2)</f>
        <v>843290.322580645</v>
      </c>
    </row>
    <row r="10" customFormat="false" ht="11.25" hidden="false" customHeight="false" outlineLevel="0" collapsed="false">
      <c r="A10" s="199" t="n">
        <v>35554</v>
      </c>
      <c r="B10" s="192" t="n">
        <v>35554</v>
      </c>
      <c r="C10" s="308" t="n">
        <f aca="false">IF(B10&lt;&gt;"",MONTH(B10),0)</f>
        <v>5</v>
      </c>
      <c r="D10" s="3" t="n">
        <v>694000</v>
      </c>
      <c r="E10" s="306"/>
      <c r="F10" s="54" t="s">
        <v>99</v>
      </c>
      <c r="G10" s="32" t="s">
        <v>99</v>
      </c>
      <c r="H10" s="32" t="s">
        <v>99</v>
      </c>
      <c r="I10" s="32" t="s">
        <v>99</v>
      </c>
      <c r="J10" s="32" t="s">
        <v>99</v>
      </c>
      <c r="K10" s="32" t="s">
        <v>99</v>
      </c>
      <c r="L10" s="32" t="s">
        <v>99</v>
      </c>
      <c r="M10" s="38" t="s">
        <v>99</v>
      </c>
      <c r="S10" s="309" t="n">
        <v>35643</v>
      </c>
      <c r="T10" s="306" t="n">
        <f aca="false">HLOOKUP(S10,$F$7:$M$11,2)</f>
        <v>759774.193548387</v>
      </c>
    </row>
    <row r="11" customFormat="false" ht="12" hidden="false" customHeight="false" outlineLevel="0" collapsed="false">
      <c r="A11" s="199" t="n">
        <v>35555</v>
      </c>
      <c r="B11" s="192" t="n">
        <v>35555</v>
      </c>
      <c r="C11" s="308" t="n">
        <f aca="false">IF(B11&lt;&gt;"",MONTH(B11),0)</f>
        <v>5</v>
      </c>
      <c r="D11" s="3" t="n">
        <v>702000</v>
      </c>
      <c r="E11" s="306"/>
      <c r="F11" s="55" t="n">
        <v>5</v>
      </c>
      <c r="G11" s="56" t="n">
        <v>6</v>
      </c>
      <c r="H11" s="56" t="n">
        <v>7</v>
      </c>
      <c r="I11" s="56" t="n">
        <v>8</v>
      </c>
      <c r="J11" s="56" t="n">
        <v>9</v>
      </c>
      <c r="K11" s="56" t="n">
        <v>10</v>
      </c>
      <c r="L11" s="56" t="n">
        <v>11</v>
      </c>
      <c r="M11" s="57" t="n">
        <v>12</v>
      </c>
      <c r="S11" s="309" t="n">
        <v>35674</v>
      </c>
      <c r="T11" s="306" t="n">
        <f aca="false">HLOOKUP(S11,$F$7:$M$11,2)</f>
        <v>973200</v>
      </c>
    </row>
    <row r="12" customFormat="false" ht="12" hidden="false" customHeight="false" outlineLevel="0" collapsed="false">
      <c r="A12" s="199" t="n">
        <v>35556</v>
      </c>
      <c r="B12" s="192" t="n">
        <v>35556</v>
      </c>
      <c r="C12" s="308" t="n">
        <f aca="false">IF(B12&lt;&gt;"",MONTH(B12),0)</f>
        <v>5</v>
      </c>
      <c r="D12" s="3" t="n">
        <v>567000</v>
      </c>
      <c r="E12" s="306"/>
      <c r="S12" s="309" t="n">
        <v>35704</v>
      </c>
      <c r="T12" s="306" t="n">
        <f aca="false">HLOOKUP(S12,$F$7:$M$11,2)</f>
        <v>726935.483870968</v>
      </c>
    </row>
    <row r="13" customFormat="false" ht="11.25" hidden="false" customHeight="false" outlineLevel="0" collapsed="false">
      <c r="A13" s="199" t="n">
        <v>35557</v>
      </c>
      <c r="B13" s="192" t="n">
        <v>35557</v>
      </c>
      <c r="C13" s="308" t="n">
        <f aca="false">IF(B13&lt;&gt;"",MONTH(B13),0)</f>
        <v>5</v>
      </c>
      <c r="D13" s="3" t="n">
        <v>646000</v>
      </c>
      <c r="E13" s="306"/>
      <c r="F13" s="310" t="n">
        <v>35796</v>
      </c>
      <c r="G13" s="311" t="n">
        <v>35827</v>
      </c>
      <c r="H13" s="311" t="n">
        <v>35855</v>
      </c>
      <c r="I13" s="311" t="n">
        <v>35886</v>
      </c>
      <c r="J13" s="311" t="n">
        <v>35916</v>
      </c>
      <c r="K13" s="311" t="n">
        <v>35947</v>
      </c>
      <c r="L13" s="311" t="n">
        <v>35977</v>
      </c>
      <c r="M13" s="311" t="n">
        <v>36008</v>
      </c>
      <c r="N13" s="311" t="n">
        <v>36039</v>
      </c>
      <c r="O13" s="311" t="n">
        <v>36069</v>
      </c>
      <c r="P13" s="311" t="n">
        <v>36100</v>
      </c>
      <c r="Q13" s="312" t="n">
        <v>36130</v>
      </c>
      <c r="S13" s="309" t="n">
        <v>35735</v>
      </c>
      <c r="T13" s="306" t="n">
        <f aca="false">HLOOKUP(S13,$F$7:$M$11,2)</f>
        <v>575733.333333333</v>
      </c>
    </row>
    <row r="14" customFormat="false" ht="11.25" hidden="false" customHeight="false" outlineLevel="0" collapsed="false">
      <c r="A14" s="199" t="n">
        <v>35558</v>
      </c>
      <c r="B14" s="192" t="n">
        <v>35558</v>
      </c>
      <c r="C14" s="308" t="n">
        <f aca="false">IF(B14&lt;&gt;"",MONTH(B14),0)</f>
        <v>5</v>
      </c>
      <c r="D14" s="3" t="n">
        <v>707000</v>
      </c>
      <c r="E14" s="306"/>
      <c r="F14" s="313" t="n">
        <f aca="false">DAVERAGE(Ehrenberg98,4,F16:F17)</f>
        <v>700483.870967742</v>
      </c>
      <c r="G14" s="72" t="n">
        <f aca="false">DAVERAGE(Ehrenberg98,4,G16:G17)</f>
        <v>647607.142857143</v>
      </c>
      <c r="H14" s="72" t="n">
        <f aca="false">DAVERAGE(Ehrenberg98,4,H16:H17)</f>
        <v>719741.935483871</v>
      </c>
      <c r="I14" s="72" t="n">
        <f aca="false">DAVERAGE(Ehrenberg98,4,I16:I17)</f>
        <v>678366.666666667</v>
      </c>
      <c r="J14" s="72" t="n">
        <f aca="false">DAVERAGE(Ehrenberg98,4,J16:J17)</f>
        <v>728308</v>
      </c>
      <c r="K14" s="72" t="n">
        <f aca="false">DAVERAGE(Ehrenberg98,4,K16:K17)</f>
        <v>597677.310344828</v>
      </c>
      <c r="L14" s="72" t="n">
        <f aca="false">DAVERAGE(Ehrenberg98,4,L16:L17)</f>
        <v>605879.709677419</v>
      </c>
      <c r="M14" s="72" t="n">
        <f aca="false">DAVERAGE(Ehrenberg98,4,M16:M17)</f>
        <v>981774.193548387</v>
      </c>
      <c r="N14" s="72" t="n">
        <f aca="false">DAVERAGE(Ehrenberg98,4,N16:N17)</f>
        <v>732233.333333333</v>
      </c>
      <c r="O14" s="72" t="n">
        <f aca="false">DAVERAGE(Ehrenberg98,4,O16:O17)</f>
        <v>874451.612903226</v>
      </c>
      <c r="P14" s="72" t="n">
        <f aca="false">DAVERAGE(Ehrenberg98,4,P16:P17)</f>
        <v>963900</v>
      </c>
      <c r="Q14" s="314" t="n">
        <f aca="false">DAVERAGE(Ehrenberg98,4,Q16:Q17)</f>
        <v>1045580.64516129</v>
      </c>
      <c r="S14" s="309" t="n">
        <v>35765</v>
      </c>
      <c r="T14" s="306" t="n">
        <f aca="false">HLOOKUP(S14,$F$7:$M$11,2)</f>
        <v>538806.451612903</v>
      </c>
    </row>
    <row r="15" customFormat="false" ht="11.25" hidden="false" customHeight="false" outlineLevel="0" collapsed="false">
      <c r="A15" s="199" t="n">
        <v>35559</v>
      </c>
      <c r="B15" s="192" t="n">
        <v>35559</v>
      </c>
      <c r="C15" s="308" t="n">
        <f aca="false">IF(B15&lt;&gt;"",MONTH(B15),0)</f>
        <v>5</v>
      </c>
      <c r="D15" s="3" t="n">
        <v>735000</v>
      </c>
      <c r="E15" s="306"/>
      <c r="F15" s="54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8"/>
      <c r="S15" s="309" t="n">
        <v>35796</v>
      </c>
      <c r="T15" s="306" t="n">
        <f aca="false">HLOOKUP(S15,$F$13:$Q$17,2)</f>
        <v>700483.870967742</v>
      </c>
    </row>
    <row r="16" customFormat="false" ht="11.25" hidden="false" customHeight="false" outlineLevel="0" collapsed="false">
      <c r="A16" s="199" t="n">
        <v>35560</v>
      </c>
      <c r="B16" s="192" t="n">
        <v>35560</v>
      </c>
      <c r="C16" s="308" t="n">
        <f aca="false">IF(B16&lt;&gt;"",MONTH(B16),0)</f>
        <v>5</v>
      </c>
      <c r="D16" s="3" t="n">
        <v>690000</v>
      </c>
      <c r="E16" s="306"/>
      <c r="F16" s="54" t="s">
        <v>99</v>
      </c>
      <c r="G16" s="32" t="s">
        <v>99</v>
      </c>
      <c r="H16" s="32" t="s">
        <v>99</v>
      </c>
      <c r="I16" s="32" t="s">
        <v>99</v>
      </c>
      <c r="J16" s="32" t="s">
        <v>99</v>
      </c>
      <c r="K16" s="32" t="s">
        <v>99</v>
      </c>
      <c r="L16" s="32" t="s">
        <v>99</v>
      </c>
      <c r="M16" s="32" t="s">
        <v>99</v>
      </c>
      <c r="N16" s="32" t="s">
        <v>99</v>
      </c>
      <c r="O16" s="32" t="s">
        <v>99</v>
      </c>
      <c r="P16" s="32" t="s">
        <v>99</v>
      </c>
      <c r="Q16" s="38" t="s">
        <v>99</v>
      </c>
      <c r="S16" s="309" t="n">
        <v>35827</v>
      </c>
      <c r="T16" s="306" t="n">
        <f aca="false">HLOOKUP(S16,$F$13:$Q$17,2)</f>
        <v>647607.142857143</v>
      </c>
    </row>
    <row r="17" customFormat="false" ht="12" hidden="false" customHeight="false" outlineLevel="0" collapsed="false">
      <c r="A17" s="199" t="n">
        <v>35561</v>
      </c>
      <c r="B17" s="192" t="n">
        <v>35561</v>
      </c>
      <c r="C17" s="308" t="n">
        <f aca="false">IF(B17&lt;&gt;"",MONTH(B17),0)</f>
        <v>5</v>
      </c>
      <c r="D17" s="3" t="n">
        <v>677000</v>
      </c>
      <c r="E17" s="306"/>
      <c r="F17" s="55" t="n">
        <v>1</v>
      </c>
      <c r="G17" s="56" t="n">
        <v>2</v>
      </c>
      <c r="H17" s="56" t="n">
        <v>3</v>
      </c>
      <c r="I17" s="56" t="n">
        <v>4</v>
      </c>
      <c r="J17" s="56" t="n">
        <v>5</v>
      </c>
      <c r="K17" s="56" t="n">
        <v>6</v>
      </c>
      <c r="L17" s="56" t="n">
        <v>7</v>
      </c>
      <c r="M17" s="56" t="n">
        <v>8</v>
      </c>
      <c r="N17" s="56" t="n">
        <v>9</v>
      </c>
      <c r="O17" s="56" t="n">
        <v>10</v>
      </c>
      <c r="P17" s="56" t="n">
        <v>11</v>
      </c>
      <c r="Q17" s="57" t="n">
        <v>12</v>
      </c>
      <c r="S17" s="309" t="n">
        <v>35855</v>
      </c>
      <c r="T17" s="306" t="n">
        <f aca="false">HLOOKUP(S17,$F$13:$Q$17,2)</f>
        <v>719741.935483871</v>
      </c>
    </row>
    <row r="18" customFormat="false" ht="12" hidden="false" customHeight="false" outlineLevel="0" collapsed="false">
      <c r="A18" s="199" t="n">
        <v>35562</v>
      </c>
      <c r="B18" s="192" t="n">
        <v>35562</v>
      </c>
      <c r="C18" s="308" t="n">
        <f aca="false">IF(B18&lt;&gt;"",MONTH(B18),0)</f>
        <v>5</v>
      </c>
      <c r="D18" s="3" t="n">
        <v>716000</v>
      </c>
      <c r="E18" s="306"/>
      <c r="S18" s="309" t="n">
        <v>35886</v>
      </c>
      <c r="T18" s="306" t="n">
        <f aca="false">HLOOKUP(S18,$F$13:$Q$17,2)</f>
        <v>678366.666666667</v>
      </c>
    </row>
    <row r="19" customFormat="false" ht="11.25" hidden="false" customHeight="false" outlineLevel="0" collapsed="false">
      <c r="A19" s="199" t="n">
        <v>35563</v>
      </c>
      <c r="B19" s="192" t="n">
        <v>35563</v>
      </c>
      <c r="C19" s="308" t="n">
        <f aca="false">IF(B19&lt;&gt;"",MONTH(B19),0)</f>
        <v>5</v>
      </c>
      <c r="D19" s="3" t="n">
        <v>713000</v>
      </c>
      <c r="E19" s="306"/>
      <c r="F19" s="310" t="n">
        <v>36161</v>
      </c>
      <c r="G19" s="311" t="n">
        <v>36192</v>
      </c>
      <c r="H19" s="311" t="n">
        <v>36220</v>
      </c>
      <c r="I19" s="311" t="n">
        <v>36251</v>
      </c>
      <c r="J19" s="311" t="n">
        <v>36281</v>
      </c>
      <c r="K19" s="311" t="n">
        <v>36312</v>
      </c>
      <c r="L19" s="311" t="n">
        <v>36342</v>
      </c>
      <c r="M19" s="311" t="n">
        <v>36373</v>
      </c>
      <c r="N19" s="311" t="n">
        <v>36404</v>
      </c>
      <c r="O19" s="311" t="n">
        <v>36434</v>
      </c>
      <c r="P19" s="311" t="n">
        <v>36465</v>
      </c>
      <c r="Q19" s="312" t="n">
        <v>36495</v>
      </c>
      <c r="S19" s="309" t="n">
        <v>35916</v>
      </c>
      <c r="T19" s="306" t="n">
        <f aca="false">HLOOKUP(S19,$F$13:$Q$17,2)</f>
        <v>728308</v>
      </c>
    </row>
    <row r="20" customFormat="false" ht="11.25" hidden="false" customHeight="false" outlineLevel="0" collapsed="false">
      <c r="A20" s="199" t="n">
        <v>35564</v>
      </c>
      <c r="B20" s="192" t="n">
        <v>35564</v>
      </c>
      <c r="C20" s="308" t="n">
        <f aca="false">IF(B20&lt;&gt;"",MONTH(B20),0)</f>
        <v>5</v>
      </c>
      <c r="D20" s="3" t="n">
        <v>709000</v>
      </c>
      <c r="E20" s="306"/>
      <c r="F20" s="313" t="n">
        <f aca="false">DAVERAGE(Ehrenberg99,4,F22:F23)</f>
        <v>872161.290322581</v>
      </c>
      <c r="G20" s="72" t="n">
        <f aca="false">DAVERAGE(Ehrenberg99,4,G22:G23)</f>
        <v>681107.142857143</v>
      </c>
      <c r="H20" s="72" t="n">
        <f aca="false">DAVERAGE(Ehrenberg99,4,H22:H23)</f>
        <v>679548.387096774</v>
      </c>
      <c r="I20" s="72" t="n">
        <f aca="false">DAVERAGE(Ehrenberg99,4,I22:I23)</f>
        <v>685933.333333333</v>
      </c>
      <c r="J20" s="72" t="n">
        <f aca="false">DAVERAGE(Ehrenberg99,4,J22:J23)</f>
        <v>783225.806451613</v>
      </c>
      <c r="K20" s="72" t="n">
        <f aca="false">DAVERAGE(Ehrenberg99,4,K22:K23)</f>
        <v>701233.333333333</v>
      </c>
      <c r="L20" s="72" t="n">
        <f aca="false">DAVERAGE(Ehrenberg99,4,L22:L23)</f>
        <v>744774.193548387</v>
      </c>
      <c r="M20" s="72" t="n">
        <f aca="false">DAVERAGE(Ehrenberg99,4,M22:M23)</f>
        <v>569612.903225806</v>
      </c>
      <c r="N20" s="72" t="n">
        <f aca="false">DAVERAGE(Ehrenberg99,4,N22:N23)</f>
        <v>810300</v>
      </c>
      <c r="O20" s="72" t="n">
        <f aca="false">DAVERAGE(Ehrenberg99,4,O22:O23)</f>
        <v>1037419.35483871</v>
      </c>
      <c r="P20" s="72" t="n">
        <f aca="false">DAVERAGE(Ehrenberg99,4,P22:P23)</f>
        <v>943800</v>
      </c>
      <c r="Q20" s="314" t="n">
        <f aca="false">DAVERAGE(Ehrenberg99,4,Q22:Q23)</f>
        <v>936062.64516129</v>
      </c>
      <c r="S20" s="309" t="n">
        <v>35947</v>
      </c>
      <c r="T20" s="306" t="n">
        <f aca="false">HLOOKUP(S20,$F$13:$Q$17,2)</f>
        <v>597677.310344828</v>
      </c>
    </row>
    <row r="21" customFormat="false" ht="11.25" hidden="false" customHeight="false" outlineLevel="0" collapsed="false">
      <c r="A21" s="199" t="n">
        <v>35565</v>
      </c>
      <c r="B21" s="192" t="n">
        <v>35565</v>
      </c>
      <c r="C21" s="308" t="n">
        <f aca="false">IF(B21&lt;&gt;"",MONTH(B21),0)</f>
        <v>5</v>
      </c>
      <c r="D21" s="3" t="n">
        <v>726000</v>
      </c>
      <c r="E21" s="306"/>
      <c r="F21" s="54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8"/>
      <c r="S21" s="309" t="n">
        <v>35977</v>
      </c>
      <c r="T21" s="306" t="n">
        <f aca="false">HLOOKUP(S21,$F$13:$Q$17,2)</f>
        <v>605879.709677419</v>
      </c>
    </row>
    <row r="22" customFormat="false" ht="11.25" hidden="false" customHeight="false" outlineLevel="0" collapsed="false">
      <c r="A22" s="199" t="n">
        <v>35566</v>
      </c>
      <c r="B22" s="192" t="n">
        <v>35566</v>
      </c>
      <c r="C22" s="308" t="n">
        <f aca="false">IF(B22&lt;&gt;"",MONTH(B22),0)</f>
        <v>5</v>
      </c>
      <c r="D22" s="3" t="n">
        <v>697000</v>
      </c>
      <c r="E22" s="306"/>
      <c r="F22" s="54" t="s">
        <v>99</v>
      </c>
      <c r="G22" s="32" t="s">
        <v>99</v>
      </c>
      <c r="H22" s="32" t="s">
        <v>99</v>
      </c>
      <c r="I22" s="32" t="s">
        <v>99</v>
      </c>
      <c r="J22" s="32" t="s">
        <v>99</v>
      </c>
      <c r="K22" s="32" t="s">
        <v>99</v>
      </c>
      <c r="L22" s="32" t="s">
        <v>99</v>
      </c>
      <c r="M22" s="32" t="s">
        <v>99</v>
      </c>
      <c r="N22" s="32" t="s">
        <v>99</v>
      </c>
      <c r="O22" s="32" t="s">
        <v>99</v>
      </c>
      <c r="P22" s="32" t="s">
        <v>99</v>
      </c>
      <c r="Q22" s="38" t="s">
        <v>99</v>
      </c>
      <c r="S22" s="309" t="n">
        <v>36008</v>
      </c>
      <c r="T22" s="306" t="n">
        <f aca="false">HLOOKUP(S22,$F$13:$Q$17,2)</f>
        <v>981774.193548387</v>
      </c>
    </row>
    <row r="23" customFormat="false" ht="12" hidden="false" customHeight="false" outlineLevel="0" collapsed="false">
      <c r="A23" s="199" t="n">
        <v>35567</v>
      </c>
      <c r="B23" s="192" t="n">
        <v>35567</v>
      </c>
      <c r="C23" s="308" t="n">
        <f aca="false">IF(B23&lt;&gt;"",MONTH(B23),0)</f>
        <v>5</v>
      </c>
      <c r="D23" s="3" t="n">
        <v>632000</v>
      </c>
      <c r="E23" s="306"/>
      <c r="F23" s="55" t="n">
        <v>1</v>
      </c>
      <c r="G23" s="56" t="n">
        <v>2</v>
      </c>
      <c r="H23" s="56" t="n">
        <v>3</v>
      </c>
      <c r="I23" s="56" t="n">
        <v>4</v>
      </c>
      <c r="J23" s="56" t="n">
        <v>5</v>
      </c>
      <c r="K23" s="56" t="n">
        <v>6</v>
      </c>
      <c r="L23" s="56" t="n">
        <v>7</v>
      </c>
      <c r="M23" s="56" t="n">
        <v>8</v>
      </c>
      <c r="N23" s="56" t="n">
        <v>9</v>
      </c>
      <c r="O23" s="56" t="n">
        <v>10</v>
      </c>
      <c r="P23" s="56" t="n">
        <v>11</v>
      </c>
      <c r="Q23" s="57" t="n">
        <v>12</v>
      </c>
      <c r="S23" s="309" t="n">
        <v>36039</v>
      </c>
      <c r="T23" s="306" t="n">
        <f aca="false">HLOOKUP(S23,$F$13:$Q$17,2)</f>
        <v>732233.333333333</v>
      </c>
    </row>
    <row r="24" customFormat="false" ht="12" hidden="false" customHeight="false" outlineLevel="0" collapsed="false">
      <c r="A24" s="199" t="n">
        <v>35568</v>
      </c>
      <c r="B24" s="192" t="n">
        <v>35568</v>
      </c>
      <c r="C24" s="308" t="n">
        <f aca="false">IF(B24&lt;&gt;"",MONTH(B24),0)</f>
        <v>5</v>
      </c>
      <c r="D24" s="3" t="n">
        <v>712000</v>
      </c>
      <c r="E24" s="306"/>
      <c r="S24" s="309" t="n">
        <v>36069</v>
      </c>
      <c r="T24" s="306" t="n">
        <f aca="false">HLOOKUP(S24,$F$13:$Q$17,2)</f>
        <v>874451.612903226</v>
      </c>
    </row>
    <row r="25" customFormat="false" ht="11.25" hidden="false" customHeight="false" outlineLevel="0" collapsed="false">
      <c r="A25" s="199" t="n">
        <v>35569</v>
      </c>
      <c r="B25" s="192" t="n">
        <v>35569</v>
      </c>
      <c r="C25" s="308" t="n">
        <f aca="false">IF(B25&lt;&gt;"",MONTH(B25),0)</f>
        <v>5</v>
      </c>
      <c r="D25" s="3" t="n">
        <v>716000</v>
      </c>
      <c r="E25" s="306"/>
      <c r="F25" s="310" t="n">
        <v>36526</v>
      </c>
      <c r="G25" s="311" t="n">
        <v>36557</v>
      </c>
      <c r="H25" s="311" t="n">
        <v>36586</v>
      </c>
      <c r="I25" s="311" t="n">
        <v>36617</v>
      </c>
      <c r="J25" s="311" t="n">
        <v>36647</v>
      </c>
      <c r="K25" s="311" t="n">
        <v>36678</v>
      </c>
      <c r="L25" s="311" t="n">
        <v>36708</v>
      </c>
      <c r="M25" s="311" t="n">
        <v>36739</v>
      </c>
      <c r="N25" s="311" t="n">
        <v>36770</v>
      </c>
      <c r="O25" s="311" t="n">
        <v>36800</v>
      </c>
      <c r="P25" s="311" t="n">
        <v>36831</v>
      </c>
      <c r="Q25" s="312" t="n">
        <v>36861</v>
      </c>
      <c r="S25" s="309" t="n">
        <v>36100</v>
      </c>
      <c r="T25" s="306" t="n">
        <f aca="false">HLOOKUP(S25,$F$13:$Q$17,2)</f>
        <v>963900</v>
      </c>
    </row>
    <row r="26" customFormat="false" ht="11.25" hidden="false" customHeight="false" outlineLevel="0" collapsed="false">
      <c r="A26" s="199" t="n">
        <v>35570</v>
      </c>
      <c r="B26" s="192" t="n">
        <v>35570</v>
      </c>
      <c r="C26" s="308" t="n">
        <f aca="false">IF(B26&lt;&gt;"",MONTH(B26),0)</f>
        <v>5</v>
      </c>
      <c r="D26" s="3" t="n">
        <v>715000</v>
      </c>
      <c r="E26" s="306"/>
      <c r="F26" s="313" t="n">
        <f aca="false">DAVERAGE(ehrenberg00,4,F28:F29)</f>
        <v>871548.387096774</v>
      </c>
      <c r="G26" s="72" t="n">
        <f aca="false">DAVERAGE(ehrenberg00,4,G28:G29)</f>
        <v>657034.482758621</v>
      </c>
      <c r="H26" s="72" t="n">
        <f aca="false">DAVERAGE(ehrenberg00,4,H28:H29)</f>
        <v>865516.129032258</v>
      </c>
      <c r="I26" s="72" t="n">
        <f aca="false">DAVERAGE(ehrenberg00,4,I28:I29)</f>
        <v>778566.666666667</v>
      </c>
      <c r="J26" s="72" t="n">
        <f aca="false">DAVERAGE(ehrenberg00,4,J28:J29)</f>
        <v>651290.322580645</v>
      </c>
      <c r="K26" s="72" t="n">
        <f aca="false">DAVERAGE(ehrenberg00,4,K28:K29)</f>
        <v>963266.666666667</v>
      </c>
      <c r="L26" s="72" t="n">
        <f aca="false">DAVERAGE(ehrenberg00,4,L28:L29)</f>
        <v>1043258.06451613</v>
      </c>
      <c r="M26" s="72" t="n">
        <f aca="false">DAVERAGE(ehrenberg00,4,M28:M29)</f>
        <v>957451.612903226</v>
      </c>
      <c r="N26" s="72" t="n">
        <f aca="false">DAVERAGE(ehrenberg00,4,N28:N29)</f>
        <v>1093733.33333333</v>
      </c>
      <c r="O26" s="72" t="n">
        <f aca="false">DAVERAGE(ehrenberg00,4,O28:O29)</f>
        <v>1165096.77419355</v>
      </c>
      <c r="P26" s="72" t="n">
        <f aca="false">DAVERAGE(ehrenberg00,4,P28:P29)</f>
        <v>1094700</v>
      </c>
      <c r="Q26" s="314" t="n">
        <f aca="false">DAVERAGE(ehrenberg00,4,Q28:Q29)</f>
        <v>1181935.48387097</v>
      </c>
      <c r="S26" s="309" t="n">
        <v>36130</v>
      </c>
      <c r="T26" s="306" t="n">
        <f aca="false">HLOOKUP(S26,$F$13:$Q$17,2)</f>
        <v>1045580.64516129</v>
      </c>
    </row>
    <row r="27" customFormat="false" ht="11.25" hidden="false" customHeight="false" outlineLevel="0" collapsed="false">
      <c r="A27" s="199" t="n">
        <v>35571</v>
      </c>
      <c r="B27" s="192" t="n">
        <v>35571</v>
      </c>
      <c r="C27" s="308" t="n">
        <f aca="false">IF(B27&lt;&gt;"",MONTH(B27),0)</f>
        <v>5</v>
      </c>
      <c r="D27" s="3" t="n">
        <v>743000</v>
      </c>
      <c r="E27" s="306"/>
      <c r="F27" s="54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8"/>
      <c r="S27" s="309" t="n">
        <v>36161</v>
      </c>
      <c r="T27" s="306" t="n">
        <f aca="false">HLOOKUP(S27,$F$19:$Q$23,2)</f>
        <v>872161.290322581</v>
      </c>
    </row>
    <row r="28" customFormat="false" ht="11.25" hidden="false" customHeight="false" outlineLevel="0" collapsed="false">
      <c r="A28" s="199" t="n">
        <v>35572</v>
      </c>
      <c r="B28" s="192" t="n">
        <v>35572</v>
      </c>
      <c r="C28" s="308" t="n">
        <f aca="false">IF(B28&lt;&gt;"",MONTH(B28),0)</f>
        <v>5</v>
      </c>
      <c r="D28" s="3" t="n">
        <v>731000</v>
      </c>
      <c r="E28" s="306"/>
      <c r="F28" s="54" t="s">
        <v>99</v>
      </c>
      <c r="G28" s="32" t="s">
        <v>99</v>
      </c>
      <c r="H28" s="32" t="s">
        <v>99</v>
      </c>
      <c r="I28" s="32" t="s">
        <v>99</v>
      </c>
      <c r="J28" s="32" t="s">
        <v>99</v>
      </c>
      <c r="K28" s="32" t="s">
        <v>99</v>
      </c>
      <c r="L28" s="32" t="s">
        <v>99</v>
      </c>
      <c r="M28" s="32" t="s">
        <v>99</v>
      </c>
      <c r="N28" s="32" t="s">
        <v>99</v>
      </c>
      <c r="O28" s="32" t="s">
        <v>99</v>
      </c>
      <c r="P28" s="32" t="s">
        <v>99</v>
      </c>
      <c r="Q28" s="38" t="s">
        <v>99</v>
      </c>
      <c r="S28" s="309" t="n">
        <v>36192</v>
      </c>
      <c r="T28" s="306" t="n">
        <f aca="false">HLOOKUP(S28,$F$19:$Q$23,2)</f>
        <v>681107.142857143</v>
      </c>
    </row>
    <row r="29" customFormat="false" ht="12" hidden="false" customHeight="false" outlineLevel="0" collapsed="false">
      <c r="A29" s="199" t="n">
        <v>35573</v>
      </c>
      <c r="B29" s="192" t="n">
        <v>35573</v>
      </c>
      <c r="C29" s="308" t="n">
        <f aca="false">IF(B29&lt;&gt;"",MONTH(B29),0)</f>
        <v>5</v>
      </c>
      <c r="D29" s="3" t="n">
        <v>747000</v>
      </c>
      <c r="E29" s="306"/>
      <c r="F29" s="55" t="n">
        <v>1</v>
      </c>
      <c r="G29" s="56" t="n">
        <v>2</v>
      </c>
      <c r="H29" s="56" t="n">
        <v>3</v>
      </c>
      <c r="I29" s="56" t="n">
        <v>4</v>
      </c>
      <c r="J29" s="56" t="n">
        <v>5</v>
      </c>
      <c r="K29" s="56" t="n">
        <v>6</v>
      </c>
      <c r="L29" s="56" t="n">
        <v>7</v>
      </c>
      <c r="M29" s="56" t="n">
        <v>8</v>
      </c>
      <c r="N29" s="56" t="n">
        <v>9</v>
      </c>
      <c r="O29" s="56" t="n">
        <v>10</v>
      </c>
      <c r="P29" s="56" t="n">
        <v>11</v>
      </c>
      <c r="Q29" s="57" t="n">
        <v>12</v>
      </c>
      <c r="S29" s="309" t="n">
        <v>36220</v>
      </c>
      <c r="T29" s="306" t="n">
        <f aca="false">HLOOKUP(S29,$F$19:$Q$23,2)</f>
        <v>679548.387096774</v>
      </c>
    </row>
    <row r="30" customFormat="false" ht="12" hidden="false" customHeight="false" outlineLevel="0" collapsed="false">
      <c r="A30" s="199" t="n">
        <v>35574</v>
      </c>
      <c r="B30" s="192" t="n">
        <v>35574</v>
      </c>
      <c r="C30" s="308" t="n">
        <f aca="false">IF(B30&lt;&gt;"",MONTH(B30),0)</f>
        <v>5</v>
      </c>
      <c r="D30" s="3" t="n">
        <v>658000</v>
      </c>
      <c r="E30" s="306"/>
      <c r="S30" s="309" t="n">
        <v>36251</v>
      </c>
      <c r="T30" s="306" t="n">
        <f aca="false">HLOOKUP(S30,$F$19:$Q$23,2)</f>
        <v>685933.333333333</v>
      </c>
    </row>
    <row r="31" customFormat="false" ht="11.25" hidden="false" customHeight="false" outlineLevel="0" collapsed="false">
      <c r="A31" s="199" t="n">
        <v>35575</v>
      </c>
      <c r="B31" s="192" t="n">
        <v>35575</v>
      </c>
      <c r="C31" s="308" t="n">
        <f aca="false">IF(B31&lt;&gt;"",MONTH(B31),0)</f>
        <v>5</v>
      </c>
      <c r="D31" s="3" t="n">
        <v>692000</v>
      </c>
      <c r="E31" s="306"/>
      <c r="F31" s="310" t="n">
        <v>36892</v>
      </c>
      <c r="G31" s="311" t="n">
        <v>36923</v>
      </c>
      <c r="H31" s="311" t="n">
        <v>36951</v>
      </c>
      <c r="I31" s="311" t="n">
        <v>36982</v>
      </c>
      <c r="J31" s="311" t="n">
        <v>37012</v>
      </c>
      <c r="K31" s="311" t="n">
        <v>37043</v>
      </c>
      <c r="L31" s="311" t="n">
        <v>37073</v>
      </c>
      <c r="M31" s="311" t="n">
        <v>37104</v>
      </c>
      <c r="N31" s="311" t="n">
        <v>37135</v>
      </c>
      <c r="O31" s="311" t="n">
        <v>37165</v>
      </c>
      <c r="P31" s="311" t="n">
        <v>37196</v>
      </c>
      <c r="Q31" s="312" t="n">
        <v>37226</v>
      </c>
      <c r="S31" s="309" t="n">
        <v>36281</v>
      </c>
      <c r="T31" s="306" t="n">
        <f aca="false">HLOOKUP(S31,$F$19:$Q$23,2)</f>
        <v>783225.806451613</v>
      </c>
    </row>
    <row r="32" customFormat="false" ht="11.25" hidden="false" customHeight="false" outlineLevel="0" collapsed="false">
      <c r="A32" s="199" t="n">
        <v>35576</v>
      </c>
      <c r="B32" s="192" t="n">
        <v>35576</v>
      </c>
      <c r="C32" s="308" t="n">
        <f aca="false">IF(B32&lt;&gt;"",MONTH(B32),0)</f>
        <v>5</v>
      </c>
      <c r="D32" s="3" t="n">
        <v>705000</v>
      </c>
      <c r="E32" s="306"/>
      <c r="F32" s="313" t="n">
        <f aca="false">DAVERAGE(ehrenberg01,4,F34:F35)</f>
        <v>1190032.25806452</v>
      </c>
      <c r="G32" s="72" t="n">
        <f aca="false">DAVERAGE(ehrenberg01,4,G34:G35)</f>
        <v>1200964.28571429</v>
      </c>
      <c r="H32" s="72" t="n">
        <f aca="false">DAVERAGE(ehrenberg01,4,H34:H35)</f>
        <v>1194129.03225806</v>
      </c>
      <c r="I32" s="72" t="n">
        <f aca="false">DAVERAGE(ehrenberg01,4,I34:I35)</f>
        <v>1120400</v>
      </c>
      <c r="J32" s="72" t="e">
        <f aca="false">DAVERAGE(ehrenberg01,4,J34:J35)</f>
        <v>#DIV/0!</v>
      </c>
      <c r="K32" s="72" t="e">
        <f aca="false">DAVERAGE(ehrenberg01,4,K34:K35)</f>
        <v>#DIV/0!</v>
      </c>
      <c r="L32" s="72" t="e">
        <f aca="false">DAVERAGE(ehrenberg01,4,L34:L35)</f>
        <v>#DIV/0!</v>
      </c>
      <c r="M32" s="72" t="e">
        <f aca="false">DAVERAGE(ehrenberg01,4,M34:M35)</f>
        <v>#DIV/0!</v>
      </c>
      <c r="N32" s="72" t="e">
        <f aca="false">DAVERAGE(ehrenberg01,4,N34:N35)</f>
        <v>#DIV/0!</v>
      </c>
      <c r="O32" s="72" t="e">
        <f aca="false">DAVERAGE(ehrenberg01,4,O34:O35)</f>
        <v>#DIV/0!</v>
      </c>
      <c r="P32" s="72" t="e">
        <f aca="false">DAVERAGE(ehrenberg01,4,P34:P35)</f>
        <v>#DIV/0!</v>
      </c>
      <c r="Q32" s="314" t="e">
        <f aca="false">DAVERAGE(ehrenberg01,4,Q34:Q35)</f>
        <v>#DIV/0!</v>
      </c>
      <c r="S32" s="309" t="n">
        <v>36312</v>
      </c>
      <c r="T32" s="306" t="n">
        <f aca="false">HLOOKUP(S32,$F$19:$Q$23,2)</f>
        <v>701233.333333333</v>
      </c>
    </row>
    <row r="33" customFormat="false" ht="11.25" hidden="false" customHeight="false" outlineLevel="0" collapsed="false">
      <c r="A33" s="199" t="n">
        <v>35577</v>
      </c>
      <c r="B33" s="192" t="n">
        <v>35577</v>
      </c>
      <c r="C33" s="308" t="n">
        <f aca="false">IF(B33&lt;&gt;"",MONTH(B33),0)</f>
        <v>5</v>
      </c>
      <c r="D33" s="3" t="n">
        <v>711000</v>
      </c>
      <c r="E33" s="306"/>
      <c r="F33" s="54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8"/>
      <c r="S33" s="309" t="n">
        <v>36342</v>
      </c>
      <c r="T33" s="306" t="n">
        <f aca="false">HLOOKUP(S33,$F$19:$Q$23,2)</f>
        <v>744774.193548387</v>
      </c>
    </row>
    <row r="34" customFormat="false" ht="11.25" hidden="false" customHeight="false" outlineLevel="0" collapsed="false">
      <c r="A34" s="199" t="n">
        <v>35578</v>
      </c>
      <c r="B34" s="192" t="n">
        <v>35578</v>
      </c>
      <c r="C34" s="308" t="n">
        <f aca="false">IF(B34&lt;&gt;"",MONTH(B34),0)</f>
        <v>5</v>
      </c>
      <c r="D34" s="3" t="n">
        <v>805000</v>
      </c>
      <c r="E34" s="306"/>
      <c r="F34" s="54" t="s">
        <v>99</v>
      </c>
      <c r="G34" s="32" t="s">
        <v>99</v>
      </c>
      <c r="H34" s="32" t="s">
        <v>99</v>
      </c>
      <c r="I34" s="32" t="s">
        <v>99</v>
      </c>
      <c r="J34" s="32" t="s">
        <v>99</v>
      </c>
      <c r="K34" s="32" t="s">
        <v>99</v>
      </c>
      <c r="L34" s="32" t="s">
        <v>99</v>
      </c>
      <c r="M34" s="32" t="s">
        <v>99</v>
      </c>
      <c r="N34" s="32" t="s">
        <v>99</v>
      </c>
      <c r="O34" s="32" t="s">
        <v>99</v>
      </c>
      <c r="P34" s="32" t="s">
        <v>99</v>
      </c>
      <c r="Q34" s="38" t="s">
        <v>99</v>
      </c>
      <c r="S34" s="309" t="n">
        <v>36373</v>
      </c>
      <c r="T34" s="306" t="n">
        <f aca="false">HLOOKUP(S34,$F$19:$Q$23,2)</f>
        <v>569612.903225806</v>
      </c>
    </row>
    <row r="35" customFormat="false" ht="12" hidden="false" customHeight="false" outlineLevel="0" collapsed="false">
      <c r="A35" s="199" t="n">
        <v>35579</v>
      </c>
      <c r="B35" s="192" t="n">
        <v>35579</v>
      </c>
      <c r="C35" s="308" t="n">
        <f aca="false">IF(B35&lt;&gt;"",MONTH(B35),0)</f>
        <v>5</v>
      </c>
      <c r="D35" s="3" t="n">
        <v>754000</v>
      </c>
      <c r="E35" s="306"/>
      <c r="F35" s="55" t="n">
        <v>1</v>
      </c>
      <c r="G35" s="56" t="n">
        <v>2</v>
      </c>
      <c r="H35" s="56" t="n">
        <v>3</v>
      </c>
      <c r="I35" s="56" t="n">
        <v>4</v>
      </c>
      <c r="J35" s="56" t="n">
        <v>5</v>
      </c>
      <c r="K35" s="56" t="n">
        <v>6</v>
      </c>
      <c r="L35" s="56" t="n">
        <v>7</v>
      </c>
      <c r="M35" s="56" t="n">
        <v>8</v>
      </c>
      <c r="N35" s="56" t="n">
        <v>9</v>
      </c>
      <c r="O35" s="56" t="n">
        <v>10</v>
      </c>
      <c r="P35" s="56" t="n">
        <v>11</v>
      </c>
      <c r="Q35" s="57" t="n">
        <v>12</v>
      </c>
      <c r="S35" s="309" t="n">
        <v>36404</v>
      </c>
      <c r="T35" s="306" t="n">
        <f aca="false">HLOOKUP(S35,$F$19:$Q$23,2)</f>
        <v>810300</v>
      </c>
    </row>
    <row r="36" customFormat="false" ht="11.25" hidden="false" customHeight="false" outlineLevel="0" collapsed="false">
      <c r="A36" s="199" t="n">
        <v>35580</v>
      </c>
      <c r="B36" s="192" t="n">
        <v>35580</v>
      </c>
      <c r="C36" s="308" t="n">
        <f aca="false">IF(B36&lt;&gt;"",MONTH(B36),0)</f>
        <v>5</v>
      </c>
      <c r="D36" s="3" t="n">
        <v>732000</v>
      </c>
      <c r="E36" s="306"/>
      <c r="S36" s="309" t="n">
        <v>36434</v>
      </c>
      <c r="T36" s="306" t="n">
        <f aca="false">HLOOKUP(S36,$F$19:$Q$23,2)</f>
        <v>1037419.35483871</v>
      </c>
    </row>
    <row r="37" customFormat="false" ht="11.25" hidden="false" customHeight="false" outlineLevel="0" collapsed="false">
      <c r="A37" s="199" t="n">
        <v>35581</v>
      </c>
      <c r="B37" s="192" t="n">
        <v>35581</v>
      </c>
      <c r="C37" s="308" t="n">
        <f aca="false">IF(B37&lt;&gt;"",MONTH(B37),0)</f>
        <v>5</v>
      </c>
      <c r="D37" s="3" t="n">
        <v>752000</v>
      </c>
      <c r="E37" s="306"/>
      <c r="S37" s="309" t="n">
        <v>36465</v>
      </c>
      <c r="T37" s="306" t="n">
        <f aca="false">HLOOKUP(S37,$F$19:$Q$23,2)</f>
        <v>943800</v>
      </c>
    </row>
    <row r="38" customFormat="false" ht="11.25" hidden="false" customHeight="false" outlineLevel="0" collapsed="false">
      <c r="A38" s="199" t="n">
        <v>35582</v>
      </c>
      <c r="B38" s="192" t="n">
        <v>35582</v>
      </c>
      <c r="C38" s="308" t="n">
        <f aca="false">IF(B38&lt;&gt;"",MONTH(B38),0)</f>
        <v>6</v>
      </c>
      <c r="D38" s="3" t="n">
        <v>676000</v>
      </c>
      <c r="E38" s="306"/>
      <c r="S38" s="309" t="n">
        <v>36495</v>
      </c>
      <c r="T38" s="306" t="n">
        <f aca="false">HLOOKUP(S38,$F$19:$Q$23,2)</f>
        <v>936062.64516129</v>
      </c>
    </row>
    <row r="39" customFormat="false" ht="11.25" hidden="false" customHeight="false" outlineLevel="0" collapsed="false">
      <c r="A39" s="199" t="n">
        <v>35583</v>
      </c>
      <c r="B39" s="192" t="n">
        <v>35583</v>
      </c>
      <c r="C39" s="308" t="n">
        <f aca="false">IF(B39&lt;&gt;"",MONTH(B39),0)</f>
        <v>6</v>
      </c>
      <c r="D39" s="3" t="n">
        <v>657000</v>
      </c>
      <c r="E39" s="306"/>
      <c r="S39" s="309" t="n">
        <v>36526</v>
      </c>
      <c r="T39" s="306" t="n">
        <f aca="false">HLOOKUP(S39,$F$25:$Q$29,2)</f>
        <v>871548.387096774</v>
      </c>
    </row>
    <row r="40" customFormat="false" ht="11.25" hidden="false" customHeight="false" outlineLevel="0" collapsed="false">
      <c r="A40" s="199" t="n">
        <v>35584</v>
      </c>
      <c r="B40" s="192" t="n">
        <v>35584</v>
      </c>
      <c r="C40" s="308" t="n">
        <f aca="false">IF(B40&lt;&gt;"",MONTH(B40),0)</f>
        <v>6</v>
      </c>
      <c r="D40" s="3" t="n">
        <v>680000</v>
      </c>
      <c r="E40" s="306"/>
      <c r="S40" s="309" t="n">
        <v>36557</v>
      </c>
      <c r="T40" s="306" t="n">
        <f aca="false">HLOOKUP(S40,$F$25:$Q$29,2)</f>
        <v>657034.482758621</v>
      </c>
    </row>
    <row r="41" customFormat="false" ht="11.25" hidden="false" customHeight="false" outlineLevel="0" collapsed="false">
      <c r="A41" s="199" t="n">
        <v>35585</v>
      </c>
      <c r="B41" s="192" t="n">
        <v>35585</v>
      </c>
      <c r="C41" s="308" t="n">
        <f aca="false">IF(B41&lt;&gt;"",MONTH(B41),0)</f>
        <v>6</v>
      </c>
      <c r="D41" s="3" t="n">
        <v>698000</v>
      </c>
      <c r="E41" s="306"/>
      <c r="S41" s="309" t="n">
        <v>36586</v>
      </c>
      <c r="T41" s="306" t="n">
        <f aca="false">HLOOKUP(S41,$F$25:$Q$29,2)</f>
        <v>865516.129032258</v>
      </c>
    </row>
    <row r="42" customFormat="false" ht="11.25" hidden="false" customHeight="false" outlineLevel="0" collapsed="false">
      <c r="A42" s="199" t="n">
        <v>35586</v>
      </c>
      <c r="B42" s="192" t="n">
        <v>35586</v>
      </c>
      <c r="C42" s="308" t="n">
        <f aca="false">IF(B42&lt;&gt;"",MONTH(B42),0)</f>
        <v>6</v>
      </c>
      <c r="D42" s="3" t="n">
        <v>787000</v>
      </c>
      <c r="E42" s="306"/>
      <c r="S42" s="309" t="n">
        <v>36617</v>
      </c>
      <c r="T42" s="306" t="n">
        <f aca="false">HLOOKUP(S42,$F$25:$Q$29,2)</f>
        <v>778566.666666667</v>
      </c>
    </row>
    <row r="43" customFormat="false" ht="11.25" hidden="false" customHeight="false" outlineLevel="0" collapsed="false">
      <c r="A43" s="199" t="n">
        <v>35587</v>
      </c>
      <c r="B43" s="192" t="n">
        <v>35587</v>
      </c>
      <c r="C43" s="308" t="n">
        <f aca="false">IF(B43&lt;&gt;"",MONTH(B43),0)</f>
        <v>6</v>
      </c>
      <c r="D43" s="3" t="n">
        <v>721000</v>
      </c>
      <c r="E43" s="306"/>
      <c r="S43" s="309" t="n">
        <v>36647</v>
      </c>
      <c r="T43" s="306" t="n">
        <f aca="false">HLOOKUP(S43,$F$25:$Q$29,2)</f>
        <v>651290.322580645</v>
      </c>
    </row>
    <row r="44" customFormat="false" ht="11.25" hidden="false" customHeight="false" outlineLevel="0" collapsed="false">
      <c r="A44" s="199" t="n">
        <v>35588</v>
      </c>
      <c r="B44" s="192" t="n">
        <v>35588</v>
      </c>
      <c r="C44" s="308" t="n">
        <f aca="false">IF(B44&lt;&gt;"",MONTH(B44),0)</f>
        <v>6</v>
      </c>
      <c r="D44" s="3" t="n">
        <v>657000</v>
      </c>
      <c r="E44" s="306"/>
      <c r="S44" s="309" t="n">
        <v>36678</v>
      </c>
      <c r="T44" s="306" t="n">
        <f aca="false">HLOOKUP(S44,$F$25:$Q$29,2)</f>
        <v>963266.666666667</v>
      </c>
    </row>
    <row r="45" customFormat="false" ht="11.25" hidden="false" customHeight="false" outlineLevel="0" collapsed="false">
      <c r="A45" s="199" t="n">
        <v>35589</v>
      </c>
      <c r="B45" s="192" t="n">
        <v>35589</v>
      </c>
      <c r="C45" s="308" t="n">
        <f aca="false">IF(B45&lt;&gt;"",MONTH(B45),0)</f>
        <v>6</v>
      </c>
      <c r="D45" s="3" t="n">
        <v>698000</v>
      </c>
      <c r="E45" s="306"/>
      <c r="S45" s="309" t="n">
        <v>36708</v>
      </c>
      <c r="T45" s="306" t="n">
        <f aca="false">HLOOKUP(S45,$F$25:$Q$29,2)</f>
        <v>1043258.06451613</v>
      </c>
    </row>
    <row r="46" customFormat="false" ht="11.25" hidden="false" customHeight="false" outlineLevel="0" collapsed="false">
      <c r="A46" s="199" t="n">
        <v>35590</v>
      </c>
      <c r="B46" s="192" t="n">
        <v>35590</v>
      </c>
      <c r="C46" s="308" t="n">
        <f aca="false">IF(B46&lt;&gt;"",MONTH(B46),0)</f>
        <v>6</v>
      </c>
      <c r="D46" s="3" t="n">
        <v>765000</v>
      </c>
      <c r="E46" s="306"/>
      <c r="S46" s="309" t="n">
        <v>36739</v>
      </c>
      <c r="T46" s="306" t="n">
        <f aca="false">HLOOKUP(S46,$F$25:$Q$29,2)</f>
        <v>957451.612903226</v>
      </c>
    </row>
    <row r="47" customFormat="false" ht="11.25" hidden="false" customHeight="false" outlineLevel="0" collapsed="false">
      <c r="A47" s="199" t="n">
        <v>35591</v>
      </c>
      <c r="B47" s="192" t="n">
        <v>35591</v>
      </c>
      <c r="C47" s="308" t="n">
        <f aca="false">IF(B47&lt;&gt;"",MONTH(B47),0)</f>
        <v>6</v>
      </c>
      <c r="D47" s="3" t="n">
        <v>722000</v>
      </c>
      <c r="E47" s="306"/>
      <c r="S47" s="309" t="n">
        <v>36770</v>
      </c>
      <c r="T47" s="306" t="n">
        <f aca="false">HLOOKUP(S47,$F$25:$Q$29,2)</f>
        <v>1093733.33333333</v>
      </c>
    </row>
    <row r="48" customFormat="false" ht="11.25" hidden="false" customHeight="false" outlineLevel="0" collapsed="false">
      <c r="A48" s="199" t="n">
        <v>35592</v>
      </c>
      <c r="B48" s="192" t="n">
        <v>35592</v>
      </c>
      <c r="C48" s="308" t="n">
        <f aca="false">IF(B48&lt;&gt;"",MONTH(B48),0)</f>
        <v>6</v>
      </c>
      <c r="D48" s="3" t="n">
        <v>718000</v>
      </c>
      <c r="E48" s="306"/>
      <c r="S48" s="309" t="n">
        <v>36800</v>
      </c>
      <c r="T48" s="306" t="n">
        <f aca="false">HLOOKUP(S48,$F$25:$Q$29,2)</f>
        <v>1165096.77419355</v>
      </c>
    </row>
    <row r="49" customFormat="false" ht="11.25" hidden="false" customHeight="false" outlineLevel="0" collapsed="false">
      <c r="A49" s="199" t="n">
        <v>35593</v>
      </c>
      <c r="B49" s="192" t="n">
        <v>35593</v>
      </c>
      <c r="C49" s="308" t="n">
        <f aca="false">IF(B49&lt;&gt;"",MONTH(B49),0)</f>
        <v>6</v>
      </c>
      <c r="D49" s="3" t="n">
        <v>725000</v>
      </c>
      <c r="E49" s="306"/>
      <c r="S49" s="309" t="n">
        <v>36831</v>
      </c>
      <c r="T49" s="306" t="n">
        <f aca="false">HLOOKUP(S49,$F$25:$Q$29,2)</f>
        <v>1094700</v>
      </c>
    </row>
    <row r="50" customFormat="false" ht="11.25" hidden="false" customHeight="false" outlineLevel="0" collapsed="false">
      <c r="A50" s="199" t="n">
        <v>35594</v>
      </c>
      <c r="B50" s="192" t="n">
        <v>35594</v>
      </c>
      <c r="C50" s="308" t="n">
        <f aca="false">IF(B50&lt;&gt;"",MONTH(B50),0)</f>
        <v>6</v>
      </c>
      <c r="D50" s="3" t="n">
        <v>696000</v>
      </c>
      <c r="E50" s="306"/>
      <c r="S50" s="309" t="n">
        <v>36861</v>
      </c>
      <c r="T50" s="306" t="n">
        <f aca="false">HLOOKUP(S50,$F$25:$Q$29,2)</f>
        <v>1181935.48387097</v>
      </c>
    </row>
    <row r="51" customFormat="false" ht="11.25" hidden="false" customHeight="false" outlineLevel="0" collapsed="false">
      <c r="A51" s="199" t="n">
        <v>35595</v>
      </c>
      <c r="B51" s="192" t="n">
        <v>35595</v>
      </c>
      <c r="C51" s="308" t="n">
        <f aca="false">IF(B51&lt;&gt;"",MONTH(B51),0)</f>
        <v>6</v>
      </c>
      <c r="D51" s="3" t="n">
        <v>658000</v>
      </c>
      <c r="E51" s="306"/>
      <c r="S51" s="309" t="n">
        <v>36892</v>
      </c>
      <c r="T51" s="306" t="n">
        <f aca="false">HLOOKUP(S51,$F$31:$Q$35,2)</f>
        <v>1190032.25806452</v>
      </c>
    </row>
    <row r="52" customFormat="false" ht="11.25" hidden="false" customHeight="false" outlineLevel="0" collapsed="false">
      <c r="A52" s="199" t="n">
        <v>35596</v>
      </c>
      <c r="B52" s="192" t="n">
        <v>35596</v>
      </c>
      <c r="C52" s="308" t="n">
        <f aca="false">IF(B52&lt;&gt;"",MONTH(B52),0)</f>
        <v>6</v>
      </c>
      <c r="D52" s="3" t="n">
        <v>655000</v>
      </c>
      <c r="E52" s="306"/>
      <c r="S52" s="309" t="n">
        <v>36923</v>
      </c>
      <c r="T52" s="306" t="n">
        <f aca="false">HLOOKUP(S52,$F$31:$Q$35,2)</f>
        <v>1200964.28571429</v>
      </c>
    </row>
    <row r="53" customFormat="false" ht="11.25" hidden="false" customHeight="false" outlineLevel="0" collapsed="false">
      <c r="A53" s="199" t="n">
        <v>35597</v>
      </c>
      <c r="B53" s="192" t="n">
        <v>35597</v>
      </c>
      <c r="C53" s="308" t="n">
        <f aca="false">IF(B53&lt;&gt;"",MONTH(B53),0)</f>
        <v>6</v>
      </c>
      <c r="D53" s="3" t="n">
        <v>629000</v>
      </c>
      <c r="E53" s="306"/>
      <c r="S53" s="309" t="n">
        <v>36951</v>
      </c>
      <c r="T53" s="306" t="n">
        <f aca="false">HLOOKUP(S53,$F$31:$Q$35,2)</f>
        <v>1194129.03225806</v>
      </c>
    </row>
    <row r="54" customFormat="false" ht="11.25" hidden="false" customHeight="false" outlineLevel="0" collapsed="false">
      <c r="A54" s="199" t="n">
        <v>35598</v>
      </c>
      <c r="B54" s="192" t="n">
        <v>35598</v>
      </c>
      <c r="C54" s="308" t="n">
        <f aca="false">IF(B54&lt;&gt;"",MONTH(B54),0)</f>
        <v>6</v>
      </c>
      <c r="D54" s="3" t="n">
        <v>654000</v>
      </c>
      <c r="E54" s="306"/>
      <c r="S54" s="309" t="n">
        <v>36982</v>
      </c>
      <c r="T54" s="306" t="n">
        <f aca="false">HLOOKUP(S54,$F$31:$Q$35,2)</f>
        <v>1120400</v>
      </c>
    </row>
    <row r="55" customFormat="false" ht="11.25" hidden="false" customHeight="false" outlineLevel="0" collapsed="false">
      <c r="A55" s="199" t="n">
        <v>35599</v>
      </c>
      <c r="B55" s="192" t="n">
        <v>35599</v>
      </c>
      <c r="C55" s="308" t="n">
        <f aca="false">IF(B55&lt;&gt;"",MONTH(B55),0)</f>
        <v>6</v>
      </c>
      <c r="D55" s="3" t="n">
        <v>710000</v>
      </c>
      <c r="E55" s="306"/>
      <c r="S55" s="309" t="n">
        <v>37012</v>
      </c>
      <c r="T55" s="306" t="e">
        <f aca="false">HLOOKUP(S55,$F$31:$Q$35,2)</f>
        <v>#DIV/0!</v>
      </c>
    </row>
    <row r="56" customFormat="false" ht="11.25" hidden="false" customHeight="false" outlineLevel="0" collapsed="false">
      <c r="A56" s="199" t="n">
        <v>35600</v>
      </c>
      <c r="B56" s="192" t="n">
        <v>35600</v>
      </c>
      <c r="C56" s="308" t="n">
        <f aca="false">IF(B56&lt;&gt;"",MONTH(B56),0)</f>
        <v>6</v>
      </c>
      <c r="D56" s="3" t="n">
        <v>799000</v>
      </c>
      <c r="E56" s="306"/>
      <c r="S56" s="309" t="n">
        <v>37043</v>
      </c>
      <c r="T56" s="306" t="e">
        <f aca="false">HLOOKUP(S56,$F$31:$Q$35,2)</f>
        <v>#DIV/0!</v>
      </c>
    </row>
    <row r="57" customFormat="false" ht="11.25" hidden="false" customHeight="false" outlineLevel="0" collapsed="false">
      <c r="A57" s="199" t="n">
        <v>35601</v>
      </c>
      <c r="B57" s="192" t="n">
        <v>35601</v>
      </c>
      <c r="C57" s="308" t="n">
        <f aca="false">IF(B57&lt;&gt;"",MONTH(B57),0)</f>
        <v>6</v>
      </c>
      <c r="D57" s="3" t="n">
        <v>797000</v>
      </c>
      <c r="E57" s="306"/>
      <c r="S57" s="309" t="n">
        <v>37073</v>
      </c>
      <c r="T57" s="306" t="e">
        <f aca="false">HLOOKUP(S57,$F$31:$Q$35,2)</f>
        <v>#DIV/0!</v>
      </c>
    </row>
    <row r="58" customFormat="false" ht="11.25" hidden="false" customHeight="false" outlineLevel="0" collapsed="false">
      <c r="A58" s="199" t="n">
        <v>35602</v>
      </c>
      <c r="B58" s="192" t="n">
        <v>35602</v>
      </c>
      <c r="C58" s="308" t="n">
        <f aca="false">IF(B58&lt;&gt;"",MONTH(B58),0)</f>
        <v>6</v>
      </c>
      <c r="D58" s="3" t="n">
        <v>675000</v>
      </c>
      <c r="E58" s="306"/>
      <c r="S58" s="309" t="n">
        <v>37104</v>
      </c>
      <c r="T58" s="306" t="e">
        <f aca="false">HLOOKUP(S58,$F$31:$Q$35,2)</f>
        <v>#DIV/0!</v>
      </c>
    </row>
    <row r="59" customFormat="false" ht="11.25" hidden="false" customHeight="false" outlineLevel="0" collapsed="false">
      <c r="A59" s="199" t="n">
        <v>35603</v>
      </c>
      <c r="B59" s="192" t="n">
        <v>35603</v>
      </c>
      <c r="C59" s="308" t="n">
        <f aca="false">IF(B59&lt;&gt;"",MONTH(B59),0)</f>
        <v>6</v>
      </c>
      <c r="D59" s="3" t="n">
        <v>649000</v>
      </c>
      <c r="E59" s="306"/>
      <c r="S59" s="309" t="n">
        <v>37135</v>
      </c>
      <c r="T59" s="306" t="e">
        <f aca="false">HLOOKUP(S59,$F$31:$Q$35,2)</f>
        <v>#DIV/0!</v>
      </c>
    </row>
    <row r="60" customFormat="false" ht="11.25" hidden="false" customHeight="false" outlineLevel="0" collapsed="false">
      <c r="A60" s="199" t="n">
        <v>35604</v>
      </c>
      <c r="B60" s="192" t="n">
        <v>35604</v>
      </c>
      <c r="C60" s="308" t="n">
        <f aca="false">IF(B60&lt;&gt;"",MONTH(B60),0)</f>
        <v>6</v>
      </c>
      <c r="D60" s="3" t="n">
        <v>636000</v>
      </c>
      <c r="E60" s="306"/>
      <c r="S60" s="309" t="n">
        <v>37165</v>
      </c>
      <c r="T60" s="306" t="e">
        <f aca="false">HLOOKUP(S60,$F$31:$Q$35,2)</f>
        <v>#DIV/0!</v>
      </c>
    </row>
    <row r="61" customFormat="false" ht="11.25" hidden="false" customHeight="false" outlineLevel="0" collapsed="false">
      <c r="A61" s="199" t="n">
        <v>35605</v>
      </c>
      <c r="B61" s="192" t="n">
        <v>35605</v>
      </c>
      <c r="C61" s="308" t="n">
        <f aca="false">IF(B61&lt;&gt;"",MONTH(B61),0)</f>
        <v>6</v>
      </c>
      <c r="D61" s="3" t="n">
        <v>738000</v>
      </c>
      <c r="E61" s="306"/>
      <c r="S61" s="309" t="n">
        <v>37196</v>
      </c>
      <c r="T61" s="306" t="e">
        <f aca="false">HLOOKUP(S61,$F$31:$Q$35,2)</f>
        <v>#DIV/0!</v>
      </c>
    </row>
    <row r="62" customFormat="false" ht="11.25" hidden="false" customHeight="false" outlineLevel="0" collapsed="false">
      <c r="A62" s="199" t="n">
        <v>35606</v>
      </c>
      <c r="B62" s="192" t="n">
        <v>35606</v>
      </c>
      <c r="C62" s="308" t="n">
        <f aca="false">IF(B62&lt;&gt;"",MONTH(B62),0)</f>
        <v>6</v>
      </c>
      <c r="D62" s="3" t="n">
        <v>729000</v>
      </c>
      <c r="E62" s="306"/>
      <c r="S62" s="309" t="n">
        <v>37226</v>
      </c>
      <c r="T62" s="306" t="e">
        <f aca="false">HLOOKUP(S62,$F$31:$Q$35,2)</f>
        <v>#DIV/0!</v>
      </c>
    </row>
    <row r="63" customFormat="false" ht="11.25" hidden="false" customHeight="false" outlineLevel="0" collapsed="false">
      <c r="A63" s="199" t="n">
        <v>35607</v>
      </c>
      <c r="B63" s="192" t="n">
        <v>35607</v>
      </c>
      <c r="C63" s="308" t="n">
        <f aca="false">IF(B63&lt;&gt;"",MONTH(B63),0)</f>
        <v>6</v>
      </c>
      <c r="D63" s="3" t="n">
        <v>702000</v>
      </c>
      <c r="E63" s="306"/>
      <c r="S63" s="309" t="n">
        <v>37257</v>
      </c>
    </row>
    <row r="64" customFormat="false" ht="11.25" hidden="false" customHeight="false" outlineLevel="0" collapsed="false">
      <c r="A64" s="199" t="n">
        <v>35608</v>
      </c>
      <c r="B64" s="192" t="n">
        <v>35608</v>
      </c>
      <c r="C64" s="308" t="n">
        <f aca="false">IF(B64&lt;&gt;"",MONTH(B64),0)</f>
        <v>6</v>
      </c>
      <c r="D64" s="3" t="n">
        <v>720000</v>
      </c>
      <c r="E64" s="306"/>
      <c r="S64" s="309" t="n">
        <v>37288</v>
      </c>
    </row>
    <row r="65" customFormat="false" ht="11.25" hidden="false" customHeight="false" outlineLevel="0" collapsed="false">
      <c r="A65" s="199" t="n">
        <v>35609</v>
      </c>
      <c r="B65" s="192" t="n">
        <v>35609</v>
      </c>
      <c r="C65" s="308" t="n">
        <f aca="false">IF(B65&lt;&gt;"",MONTH(B65),0)</f>
        <v>6</v>
      </c>
      <c r="D65" s="3" t="n">
        <v>657000</v>
      </c>
      <c r="E65" s="306"/>
      <c r="S65" s="309" t="n">
        <v>37316</v>
      </c>
    </row>
    <row r="66" customFormat="false" ht="11.25" hidden="false" customHeight="false" outlineLevel="0" collapsed="false">
      <c r="A66" s="199" t="n">
        <v>35610</v>
      </c>
      <c r="B66" s="192" t="n">
        <v>35610</v>
      </c>
      <c r="C66" s="308" t="n">
        <f aca="false">IF(B66&lt;&gt;"",MONTH(B66),0)</f>
        <v>6</v>
      </c>
      <c r="D66" s="3" t="n">
        <v>639000</v>
      </c>
      <c r="E66" s="306"/>
      <c r="S66" s="309" t="n">
        <v>37347</v>
      </c>
    </row>
    <row r="67" customFormat="false" ht="11.25" hidden="false" customHeight="false" outlineLevel="0" collapsed="false">
      <c r="A67" s="199" t="n">
        <v>35611</v>
      </c>
      <c r="B67" s="192" t="n">
        <v>35611</v>
      </c>
      <c r="C67" s="308" t="n">
        <f aca="false">IF(B67&lt;&gt;"",MONTH(B67),0)</f>
        <v>6</v>
      </c>
      <c r="D67" s="3" t="n">
        <v>688000</v>
      </c>
      <c r="E67" s="306"/>
      <c r="S67" s="309" t="n">
        <v>37377</v>
      </c>
    </row>
    <row r="68" customFormat="false" ht="11.25" hidden="false" customHeight="false" outlineLevel="0" collapsed="false">
      <c r="A68" s="199" t="n">
        <v>35612</v>
      </c>
      <c r="B68" s="192" t="n">
        <v>35612</v>
      </c>
      <c r="C68" s="308" t="n">
        <f aca="false">IF(B68&lt;&gt;"",MONTH(B68),0)</f>
        <v>7</v>
      </c>
      <c r="D68" s="3" t="n">
        <v>730000</v>
      </c>
      <c r="E68" s="306"/>
      <c r="S68" s="309" t="n">
        <v>37408</v>
      </c>
    </row>
    <row r="69" customFormat="false" ht="11.25" hidden="false" customHeight="false" outlineLevel="0" collapsed="false">
      <c r="A69" s="199" t="n">
        <v>35613</v>
      </c>
      <c r="B69" s="192" t="n">
        <v>35613</v>
      </c>
      <c r="C69" s="308" t="n">
        <f aca="false">IF(B69&lt;&gt;"",MONTH(B69),0)</f>
        <v>7</v>
      </c>
      <c r="D69" s="3" t="n">
        <v>741000</v>
      </c>
      <c r="E69" s="306"/>
      <c r="S69" s="309" t="n">
        <v>37438</v>
      </c>
    </row>
    <row r="70" customFormat="false" ht="11.25" hidden="false" customHeight="false" outlineLevel="0" collapsed="false">
      <c r="A70" s="199" t="n">
        <v>35614</v>
      </c>
      <c r="B70" s="192" t="n">
        <v>35614</v>
      </c>
      <c r="C70" s="308" t="n">
        <f aca="false">IF(B70&lt;&gt;"",MONTH(B70),0)</f>
        <v>7</v>
      </c>
      <c r="D70" s="3" t="n">
        <v>729000</v>
      </c>
      <c r="E70" s="306"/>
      <c r="S70" s="309" t="n">
        <v>37469</v>
      </c>
    </row>
    <row r="71" customFormat="false" ht="11.25" hidden="false" customHeight="false" outlineLevel="0" collapsed="false">
      <c r="A71" s="199" t="n">
        <v>35615</v>
      </c>
      <c r="B71" s="192" t="n">
        <v>35615</v>
      </c>
      <c r="C71" s="308" t="n">
        <f aca="false">IF(B71&lt;&gt;"",MONTH(B71),0)</f>
        <v>7</v>
      </c>
      <c r="D71" s="3" t="n">
        <v>658000</v>
      </c>
      <c r="E71" s="306"/>
      <c r="S71" s="309" t="n">
        <v>37500</v>
      </c>
    </row>
    <row r="72" customFormat="false" ht="11.25" hidden="false" customHeight="false" outlineLevel="0" collapsed="false">
      <c r="A72" s="199" t="n">
        <v>35616</v>
      </c>
      <c r="B72" s="192" t="n">
        <v>35616</v>
      </c>
      <c r="C72" s="308" t="n">
        <f aca="false">IF(B72&lt;&gt;"",MONTH(B72),0)</f>
        <v>7</v>
      </c>
      <c r="D72" s="3" t="n">
        <v>677000</v>
      </c>
      <c r="E72" s="306"/>
      <c r="S72" s="309" t="n">
        <v>37530</v>
      </c>
    </row>
    <row r="73" customFormat="false" ht="11.25" hidden="false" customHeight="false" outlineLevel="0" collapsed="false">
      <c r="A73" s="199" t="n">
        <v>35617</v>
      </c>
      <c r="B73" s="192" t="n">
        <v>35617</v>
      </c>
      <c r="C73" s="308" t="n">
        <f aca="false">IF(B73&lt;&gt;"",MONTH(B73),0)</f>
        <v>7</v>
      </c>
      <c r="D73" s="3" t="n">
        <v>663000</v>
      </c>
      <c r="E73" s="306"/>
      <c r="S73" s="309" t="n">
        <v>37561</v>
      </c>
    </row>
    <row r="74" customFormat="false" ht="11.25" hidden="false" customHeight="false" outlineLevel="0" collapsed="false">
      <c r="A74" s="199" t="n">
        <v>35618</v>
      </c>
      <c r="B74" s="192" t="n">
        <v>35618</v>
      </c>
      <c r="C74" s="308" t="n">
        <f aca="false">IF(B74&lt;&gt;"",MONTH(B74),0)</f>
        <v>7</v>
      </c>
      <c r="D74" s="3" t="n">
        <v>677000</v>
      </c>
      <c r="E74" s="306"/>
      <c r="S74" s="309" t="n">
        <v>37591</v>
      </c>
    </row>
    <row r="75" customFormat="false" ht="11.25" hidden="false" customHeight="false" outlineLevel="0" collapsed="false">
      <c r="A75" s="199" t="n">
        <v>35619</v>
      </c>
      <c r="B75" s="192" t="n">
        <v>35619</v>
      </c>
      <c r="C75" s="308" t="n">
        <f aca="false">IF(B75&lt;&gt;"",MONTH(B75),0)</f>
        <v>7</v>
      </c>
      <c r="D75" s="3" t="n">
        <v>986000</v>
      </c>
      <c r="E75" s="306"/>
      <c r="S75" s="309" t="n">
        <v>37622</v>
      </c>
    </row>
    <row r="76" customFormat="false" ht="11.25" hidden="false" customHeight="false" outlineLevel="0" collapsed="false">
      <c r="A76" s="199" t="n">
        <v>35620</v>
      </c>
      <c r="B76" s="192" t="n">
        <v>35620</v>
      </c>
      <c r="C76" s="308" t="n">
        <f aca="false">IF(B76&lt;&gt;"",MONTH(B76),0)</f>
        <v>7</v>
      </c>
      <c r="D76" s="3" t="n">
        <v>1026000</v>
      </c>
      <c r="E76" s="306"/>
      <c r="S76" s="309" t="n">
        <v>37653</v>
      </c>
    </row>
    <row r="77" customFormat="false" ht="11.25" hidden="false" customHeight="false" outlineLevel="0" collapsed="false">
      <c r="A77" s="199" t="n">
        <v>35621</v>
      </c>
      <c r="B77" s="192" t="n">
        <v>35621</v>
      </c>
      <c r="C77" s="308" t="n">
        <f aca="false">IF(B77&lt;&gt;"",MONTH(B77),0)</f>
        <v>7</v>
      </c>
      <c r="D77" s="3" t="n">
        <v>1016000</v>
      </c>
      <c r="E77" s="306"/>
      <c r="S77" s="309" t="n">
        <v>37681</v>
      </c>
    </row>
    <row r="78" customFormat="false" ht="11.25" hidden="false" customHeight="false" outlineLevel="0" collapsed="false">
      <c r="A78" s="199" t="n">
        <v>35622</v>
      </c>
      <c r="B78" s="192" t="n">
        <v>35622</v>
      </c>
      <c r="C78" s="308" t="n">
        <f aca="false">IF(B78&lt;&gt;"",MONTH(B78),0)</f>
        <v>7</v>
      </c>
      <c r="D78" s="3" t="n">
        <v>1046000</v>
      </c>
      <c r="E78" s="306"/>
      <c r="S78" s="309" t="n">
        <v>37712</v>
      </c>
    </row>
    <row r="79" customFormat="false" ht="11.25" hidden="false" customHeight="false" outlineLevel="0" collapsed="false">
      <c r="A79" s="199" t="n">
        <v>35623</v>
      </c>
      <c r="B79" s="192" t="n">
        <v>35623</v>
      </c>
      <c r="C79" s="308" t="n">
        <f aca="false">IF(B79&lt;&gt;"",MONTH(B79),0)</f>
        <v>7</v>
      </c>
      <c r="D79" s="3" t="n">
        <v>867000</v>
      </c>
      <c r="E79" s="306"/>
    </row>
    <row r="80" customFormat="false" ht="11.25" hidden="false" customHeight="false" outlineLevel="0" collapsed="false">
      <c r="A80" s="199" t="n">
        <v>35624</v>
      </c>
      <c r="B80" s="192" t="n">
        <v>35624</v>
      </c>
      <c r="C80" s="308" t="n">
        <f aca="false">IF(B80&lt;&gt;"",MONTH(B80),0)</f>
        <v>7</v>
      </c>
      <c r="D80" s="3" t="n">
        <v>900000</v>
      </c>
      <c r="E80" s="306"/>
    </row>
    <row r="81" customFormat="false" ht="11.25" hidden="false" customHeight="false" outlineLevel="0" collapsed="false">
      <c r="A81" s="199" t="n">
        <v>35625</v>
      </c>
      <c r="B81" s="192" t="n">
        <v>35625</v>
      </c>
      <c r="C81" s="308" t="n">
        <f aca="false">IF(B81&lt;&gt;"",MONTH(B81),0)</f>
        <v>7</v>
      </c>
      <c r="D81" s="3" t="n">
        <v>959000</v>
      </c>
      <c r="E81" s="306"/>
    </row>
    <row r="82" customFormat="false" ht="11.25" hidden="false" customHeight="false" outlineLevel="0" collapsed="false">
      <c r="A82" s="199" t="n">
        <v>35626</v>
      </c>
      <c r="B82" s="192" t="n">
        <v>35626</v>
      </c>
      <c r="C82" s="308" t="n">
        <f aca="false">IF(B82&lt;&gt;"",MONTH(B82),0)</f>
        <v>7</v>
      </c>
      <c r="D82" s="3" t="n">
        <v>1035000</v>
      </c>
      <c r="E82" s="306"/>
    </row>
    <row r="83" customFormat="false" ht="11.25" hidden="false" customHeight="false" outlineLevel="0" collapsed="false">
      <c r="A83" s="199" t="n">
        <v>35627</v>
      </c>
      <c r="B83" s="192" t="n">
        <v>35627</v>
      </c>
      <c r="C83" s="308" t="n">
        <f aca="false">IF(B83&lt;&gt;"",MONTH(B83),0)</f>
        <v>7</v>
      </c>
      <c r="D83" s="3" t="n">
        <v>1031000</v>
      </c>
      <c r="E83" s="306"/>
    </row>
    <row r="84" customFormat="false" ht="11.25" hidden="false" customHeight="false" outlineLevel="0" collapsed="false">
      <c r="A84" s="199" t="n">
        <v>35628</v>
      </c>
      <c r="B84" s="192" t="n">
        <v>35628</v>
      </c>
      <c r="C84" s="308" t="n">
        <f aca="false">IF(B84&lt;&gt;"",MONTH(B84),0)</f>
        <v>7</v>
      </c>
      <c r="D84" s="3" t="n">
        <v>1013000</v>
      </c>
      <c r="E84" s="306"/>
    </row>
    <row r="85" customFormat="false" ht="11.25" hidden="false" customHeight="false" outlineLevel="0" collapsed="false">
      <c r="A85" s="199" t="n">
        <v>35629</v>
      </c>
      <c r="B85" s="192" t="n">
        <v>35629</v>
      </c>
      <c r="C85" s="308" t="n">
        <f aca="false">IF(B85&lt;&gt;"",MONTH(B85),0)</f>
        <v>7</v>
      </c>
      <c r="D85" s="3" t="n">
        <v>1004000</v>
      </c>
      <c r="E85" s="306"/>
    </row>
    <row r="86" customFormat="false" ht="11.25" hidden="false" customHeight="false" outlineLevel="0" collapsed="false">
      <c r="A86" s="199" t="n">
        <v>35630</v>
      </c>
      <c r="B86" s="192" t="n">
        <v>35630</v>
      </c>
      <c r="C86" s="308" t="n">
        <f aca="false">IF(B86&lt;&gt;"",MONTH(B86),0)</f>
        <v>7</v>
      </c>
      <c r="D86" s="3" t="n">
        <v>1146000</v>
      </c>
      <c r="E86" s="306"/>
    </row>
    <row r="87" customFormat="false" ht="11.25" hidden="false" customHeight="false" outlineLevel="0" collapsed="false">
      <c r="A87" s="199" t="n">
        <v>35631</v>
      </c>
      <c r="B87" s="192" t="n">
        <v>35631</v>
      </c>
      <c r="C87" s="308" t="n">
        <f aca="false">IF(B87&lt;&gt;"",MONTH(B87),0)</f>
        <v>7</v>
      </c>
      <c r="D87" s="3" t="n">
        <v>728000</v>
      </c>
      <c r="E87" s="306"/>
    </row>
    <row r="88" customFormat="false" ht="11.25" hidden="false" customHeight="false" outlineLevel="0" collapsed="false">
      <c r="A88" s="199" t="n">
        <v>35632</v>
      </c>
      <c r="B88" s="192" t="n">
        <v>35632</v>
      </c>
      <c r="C88" s="308" t="n">
        <f aca="false">IF(B88&lt;&gt;"",MONTH(B88),0)</f>
        <v>7</v>
      </c>
      <c r="D88" s="3" t="n">
        <v>741000</v>
      </c>
      <c r="E88" s="306"/>
    </row>
    <row r="89" customFormat="false" ht="11.25" hidden="false" customHeight="false" outlineLevel="0" collapsed="false">
      <c r="A89" s="199" t="n">
        <v>35633</v>
      </c>
      <c r="B89" s="192" t="n">
        <v>35633</v>
      </c>
      <c r="C89" s="308" t="n">
        <f aca="false">IF(B89&lt;&gt;"",MONTH(B89),0)</f>
        <v>7</v>
      </c>
      <c r="D89" s="3" t="n">
        <v>1043000</v>
      </c>
      <c r="E89" s="306"/>
    </row>
    <row r="90" customFormat="false" ht="11.25" hidden="false" customHeight="false" outlineLevel="0" collapsed="false">
      <c r="A90" s="199" t="n">
        <v>35634</v>
      </c>
      <c r="B90" s="192" t="n">
        <v>35634</v>
      </c>
      <c r="C90" s="308" t="n">
        <f aca="false">IF(B90&lt;&gt;"",MONTH(B90),0)</f>
        <v>7</v>
      </c>
      <c r="D90" s="3" t="n">
        <v>948000</v>
      </c>
      <c r="E90" s="306"/>
    </row>
    <row r="91" customFormat="false" ht="11.25" hidden="false" customHeight="false" outlineLevel="0" collapsed="false">
      <c r="A91" s="199" t="n">
        <v>35635</v>
      </c>
      <c r="B91" s="192" t="n">
        <v>35635</v>
      </c>
      <c r="C91" s="308" t="n">
        <f aca="false">IF(B91&lt;&gt;"",MONTH(B91),0)</f>
        <v>7</v>
      </c>
      <c r="D91" s="3" t="n">
        <v>878000</v>
      </c>
      <c r="E91" s="306"/>
    </row>
    <row r="92" customFormat="false" ht="11.25" hidden="false" customHeight="false" outlineLevel="0" collapsed="false">
      <c r="A92" s="199" t="n">
        <v>35636</v>
      </c>
      <c r="B92" s="192" t="n">
        <v>35636</v>
      </c>
      <c r="C92" s="308" t="n">
        <f aca="false">IF(B92&lt;&gt;"",MONTH(B92),0)</f>
        <v>7</v>
      </c>
      <c r="D92" s="3" t="n">
        <v>772000</v>
      </c>
      <c r="E92" s="306"/>
    </row>
    <row r="93" customFormat="false" ht="11.25" hidden="false" customHeight="false" outlineLevel="0" collapsed="false">
      <c r="A93" s="199" t="n">
        <v>35637</v>
      </c>
      <c r="B93" s="192" t="n">
        <v>35637</v>
      </c>
      <c r="C93" s="308" t="n">
        <f aca="false">IF(B93&lt;&gt;"",MONTH(B93),0)</f>
        <v>7</v>
      </c>
      <c r="D93" s="3" t="n">
        <v>524000</v>
      </c>
      <c r="E93" s="306"/>
    </row>
    <row r="94" customFormat="false" ht="11.25" hidden="false" customHeight="false" outlineLevel="0" collapsed="false">
      <c r="A94" s="199" t="n">
        <v>35638</v>
      </c>
      <c r="B94" s="192" t="n">
        <v>35638</v>
      </c>
      <c r="C94" s="308" t="n">
        <f aca="false">IF(B94&lt;&gt;"",MONTH(B94),0)</f>
        <v>7</v>
      </c>
      <c r="D94" s="3" t="n">
        <v>582000</v>
      </c>
      <c r="E94" s="306"/>
    </row>
    <row r="95" customFormat="false" ht="11.25" hidden="false" customHeight="false" outlineLevel="0" collapsed="false">
      <c r="A95" s="199" t="n">
        <v>35639</v>
      </c>
      <c r="B95" s="192" t="n">
        <v>35639</v>
      </c>
      <c r="C95" s="308" t="n">
        <f aca="false">IF(B95&lt;&gt;"",MONTH(B95),0)</f>
        <v>7</v>
      </c>
      <c r="D95" s="3" t="n">
        <v>552000</v>
      </c>
      <c r="E95" s="306"/>
    </row>
    <row r="96" customFormat="false" ht="11.25" hidden="false" customHeight="false" outlineLevel="0" collapsed="false">
      <c r="A96" s="199" t="n">
        <v>35640</v>
      </c>
      <c r="B96" s="192" t="n">
        <v>35640</v>
      </c>
      <c r="C96" s="308" t="n">
        <f aca="false">IF(B96&lt;&gt;"",MONTH(B96),0)</f>
        <v>7</v>
      </c>
      <c r="D96" s="3" t="n">
        <v>832000</v>
      </c>
      <c r="E96" s="306"/>
    </row>
    <row r="97" customFormat="false" ht="11.25" hidden="false" customHeight="false" outlineLevel="0" collapsed="false">
      <c r="A97" s="199" t="n">
        <v>35641</v>
      </c>
      <c r="B97" s="192" t="n">
        <v>35641</v>
      </c>
      <c r="C97" s="308" t="n">
        <f aca="false">IF(B97&lt;&gt;"",MONTH(B97),0)</f>
        <v>7</v>
      </c>
      <c r="D97" s="3" t="n">
        <v>825000</v>
      </c>
      <c r="E97" s="306"/>
    </row>
    <row r="98" customFormat="false" ht="11.25" hidden="false" customHeight="false" outlineLevel="0" collapsed="false">
      <c r="A98" s="199" t="n">
        <v>35642</v>
      </c>
      <c r="B98" s="192" t="n">
        <v>35642</v>
      </c>
      <c r="C98" s="308" t="n">
        <f aca="false">IF(B98&lt;&gt;"",MONTH(B98),0)</f>
        <v>7</v>
      </c>
      <c r="D98" s="3" t="n">
        <v>813000</v>
      </c>
      <c r="E98" s="306"/>
    </row>
    <row r="99" customFormat="false" ht="11.25" hidden="false" customHeight="false" outlineLevel="0" collapsed="false">
      <c r="A99" s="199" t="n">
        <v>35643</v>
      </c>
      <c r="B99" s="192" t="n">
        <v>35643</v>
      </c>
      <c r="C99" s="308" t="n">
        <f aca="false">IF(B99&lt;&gt;"",MONTH(B99),0)</f>
        <v>8</v>
      </c>
      <c r="D99" s="3" t="n">
        <v>700000</v>
      </c>
      <c r="E99" s="306"/>
    </row>
    <row r="100" customFormat="false" ht="11.25" hidden="false" customHeight="false" outlineLevel="0" collapsed="false">
      <c r="A100" s="199" t="n">
        <v>35644</v>
      </c>
      <c r="B100" s="192" t="n">
        <v>35644</v>
      </c>
      <c r="C100" s="308" t="n">
        <f aca="false">IF(B100&lt;&gt;"",MONTH(B100),0)</f>
        <v>8</v>
      </c>
      <c r="D100" s="3" t="n">
        <v>614000</v>
      </c>
      <c r="E100" s="306"/>
    </row>
    <row r="101" customFormat="false" ht="11.25" hidden="false" customHeight="false" outlineLevel="0" collapsed="false">
      <c r="A101" s="199" t="n">
        <v>35645</v>
      </c>
      <c r="B101" s="192" t="n">
        <v>35645</v>
      </c>
      <c r="C101" s="308" t="n">
        <f aca="false">IF(B101&lt;&gt;"",MONTH(B101),0)</f>
        <v>8</v>
      </c>
      <c r="D101" s="3" t="n">
        <v>651000</v>
      </c>
      <c r="E101" s="306"/>
    </row>
    <row r="102" customFormat="false" ht="11.25" hidden="false" customHeight="false" outlineLevel="0" collapsed="false">
      <c r="A102" s="199" t="n">
        <v>35646</v>
      </c>
      <c r="B102" s="192" t="n">
        <v>35646</v>
      </c>
      <c r="C102" s="308" t="n">
        <f aca="false">IF(B102&lt;&gt;"",MONTH(B102),0)</f>
        <v>8</v>
      </c>
      <c r="D102" s="3" t="n">
        <v>647000</v>
      </c>
      <c r="E102" s="306"/>
    </row>
    <row r="103" customFormat="false" ht="11.25" hidden="false" customHeight="false" outlineLevel="0" collapsed="false">
      <c r="A103" s="199" t="n">
        <v>35647</v>
      </c>
      <c r="B103" s="192" t="n">
        <v>35647</v>
      </c>
      <c r="C103" s="308" t="n">
        <f aca="false">IF(B103&lt;&gt;"",MONTH(B103),0)</f>
        <v>8</v>
      </c>
      <c r="D103" s="3" t="n">
        <v>899000</v>
      </c>
      <c r="E103" s="306"/>
    </row>
    <row r="104" customFormat="false" ht="11.25" hidden="false" customHeight="false" outlineLevel="0" collapsed="false">
      <c r="A104" s="199" t="n">
        <v>35648</v>
      </c>
      <c r="B104" s="192" t="n">
        <v>35648</v>
      </c>
      <c r="C104" s="308" t="n">
        <f aca="false">IF(B104&lt;&gt;"",MONTH(B104),0)</f>
        <v>8</v>
      </c>
      <c r="D104" s="3" t="n">
        <v>906000</v>
      </c>
      <c r="E104" s="306"/>
    </row>
    <row r="105" customFormat="false" ht="11.25" hidden="false" customHeight="false" outlineLevel="0" collapsed="false">
      <c r="A105" s="199" t="n">
        <v>35649</v>
      </c>
      <c r="B105" s="192" t="n">
        <v>35649</v>
      </c>
      <c r="C105" s="308" t="n">
        <f aca="false">IF(B105&lt;&gt;"",MONTH(B105),0)</f>
        <v>8</v>
      </c>
      <c r="D105" s="3" t="n">
        <v>902000</v>
      </c>
      <c r="E105" s="306"/>
    </row>
    <row r="106" customFormat="false" ht="11.25" hidden="false" customHeight="false" outlineLevel="0" collapsed="false">
      <c r="A106" s="199" t="n">
        <v>35650</v>
      </c>
      <c r="B106" s="192" t="n">
        <v>35650</v>
      </c>
      <c r="C106" s="308" t="n">
        <f aca="false">IF(B106&lt;&gt;"",MONTH(B106),0)</f>
        <v>8</v>
      </c>
      <c r="D106" s="3" t="n">
        <v>990000</v>
      </c>
      <c r="E106" s="306"/>
    </row>
    <row r="107" customFormat="false" ht="11.25" hidden="false" customHeight="false" outlineLevel="0" collapsed="false">
      <c r="A107" s="199" t="n">
        <v>35651</v>
      </c>
      <c r="B107" s="192" t="n">
        <v>35651</v>
      </c>
      <c r="C107" s="308" t="n">
        <f aca="false">IF(B107&lt;&gt;"",MONTH(B107),0)</f>
        <v>8</v>
      </c>
      <c r="D107" s="3" t="n">
        <v>822000</v>
      </c>
      <c r="E107" s="306"/>
    </row>
    <row r="108" customFormat="false" ht="11.25" hidden="false" customHeight="false" outlineLevel="0" collapsed="false">
      <c r="A108" s="199" t="n">
        <v>35652</v>
      </c>
      <c r="B108" s="192" t="n">
        <v>35652</v>
      </c>
      <c r="C108" s="308" t="n">
        <f aca="false">IF(B108&lt;&gt;"",MONTH(B108),0)</f>
        <v>8</v>
      </c>
      <c r="D108" s="3" t="n">
        <v>856000</v>
      </c>
      <c r="E108" s="306"/>
    </row>
    <row r="109" customFormat="false" ht="11.25" hidden="false" customHeight="false" outlineLevel="0" collapsed="false">
      <c r="A109" s="199" t="n">
        <v>35653</v>
      </c>
      <c r="B109" s="192" t="n">
        <v>35653</v>
      </c>
      <c r="C109" s="308" t="n">
        <f aca="false">IF(B109&lt;&gt;"",MONTH(B109),0)</f>
        <v>8</v>
      </c>
      <c r="D109" s="3" t="n">
        <v>874000</v>
      </c>
      <c r="E109" s="306"/>
    </row>
    <row r="110" customFormat="false" ht="11.25" hidden="false" customHeight="false" outlineLevel="0" collapsed="false">
      <c r="A110" s="199" t="n">
        <v>35654</v>
      </c>
      <c r="B110" s="192" t="n">
        <v>35654</v>
      </c>
      <c r="C110" s="308" t="n">
        <f aca="false">IF(B110&lt;&gt;"",MONTH(B110),0)</f>
        <v>8</v>
      </c>
      <c r="D110" s="3" t="n">
        <v>729000</v>
      </c>
      <c r="E110" s="306"/>
    </row>
    <row r="111" customFormat="false" ht="11.25" hidden="false" customHeight="false" outlineLevel="0" collapsed="false">
      <c r="A111" s="199" t="n">
        <v>35655</v>
      </c>
      <c r="B111" s="192" t="n">
        <v>35655</v>
      </c>
      <c r="C111" s="308" t="n">
        <f aca="false">IF(B111&lt;&gt;"",MONTH(B111),0)</f>
        <v>8</v>
      </c>
      <c r="D111" s="3" t="n">
        <v>723000</v>
      </c>
      <c r="E111" s="306"/>
    </row>
    <row r="112" customFormat="false" ht="11.25" hidden="false" customHeight="false" outlineLevel="0" collapsed="false">
      <c r="A112" s="199" t="n">
        <v>35656</v>
      </c>
      <c r="B112" s="192" t="n">
        <v>35656</v>
      </c>
      <c r="C112" s="308" t="n">
        <f aca="false">IF(B112&lt;&gt;"",MONTH(B112),0)</f>
        <v>8</v>
      </c>
      <c r="D112" s="3" t="n">
        <v>673000</v>
      </c>
      <c r="E112" s="306"/>
    </row>
    <row r="113" customFormat="false" ht="11.25" hidden="false" customHeight="false" outlineLevel="0" collapsed="false">
      <c r="A113" s="199" t="n">
        <v>35657</v>
      </c>
      <c r="B113" s="192" t="n">
        <v>35657</v>
      </c>
      <c r="C113" s="308" t="n">
        <f aca="false">IF(B113&lt;&gt;"",MONTH(B113),0)</f>
        <v>8</v>
      </c>
      <c r="D113" s="3" t="n">
        <v>824000</v>
      </c>
      <c r="E113" s="306"/>
    </row>
    <row r="114" customFormat="false" ht="11.25" hidden="false" customHeight="false" outlineLevel="0" collapsed="false">
      <c r="A114" s="199" t="n">
        <v>35658</v>
      </c>
      <c r="B114" s="192" t="n">
        <v>35658</v>
      </c>
      <c r="C114" s="308" t="n">
        <f aca="false">IF(B114&lt;&gt;"",MONTH(B114),0)</f>
        <v>8</v>
      </c>
      <c r="D114" s="3" t="n">
        <v>651000</v>
      </c>
      <c r="E114" s="306"/>
    </row>
    <row r="115" customFormat="false" ht="11.25" hidden="false" customHeight="false" outlineLevel="0" collapsed="false">
      <c r="A115" s="199" t="n">
        <v>35659</v>
      </c>
      <c r="B115" s="192" t="n">
        <v>35659</v>
      </c>
      <c r="C115" s="308" t="n">
        <f aca="false">IF(B115&lt;&gt;"",MONTH(B115),0)</f>
        <v>8</v>
      </c>
      <c r="D115" s="3" t="n">
        <v>609000</v>
      </c>
      <c r="E115" s="306"/>
    </row>
    <row r="116" customFormat="false" ht="11.25" hidden="false" customHeight="false" outlineLevel="0" collapsed="false">
      <c r="A116" s="199" t="n">
        <v>35660</v>
      </c>
      <c r="B116" s="192" t="n">
        <v>35660</v>
      </c>
      <c r="C116" s="308" t="n">
        <f aca="false">IF(B116&lt;&gt;"",MONTH(B116),0)</f>
        <v>8</v>
      </c>
      <c r="D116" s="3" t="n">
        <v>658000</v>
      </c>
      <c r="E116" s="306"/>
    </row>
    <row r="117" customFormat="false" ht="11.25" hidden="false" customHeight="false" outlineLevel="0" collapsed="false">
      <c r="A117" s="199" t="n">
        <v>35661</v>
      </c>
      <c r="B117" s="192" t="n">
        <v>35661</v>
      </c>
      <c r="C117" s="308" t="n">
        <f aca="false">IF(B117&lt;&gt;"",MONTH(B117),0)</f>
        <v>8</v>
      </c>
      <c r="D117" s="3" t="n">
        <v>753000</v>
      </c>
      <c r="E117" s="306"/>
    </row>
    <row r="118" customFormat="false" ht="11.25" hidden="false" customHeight="false" outlineLevel="0" collapsed="false">
      <c r="A118" s="199" t="n">
        <v>35662</v>
      </c>
      <c r="B118" s="192" t="n">
        <v>35662</v>
      </c>
      <c r="C118" s="308" t="n">
        <f aca="false">IF(B118&lt;&gt;"",MONTH(B118),0)</f>
        <v>8</v>
      </c>
      <c r="D118" s="3" t="n">
        <v>807000</v>
      </c>
      <c r="E118" s="306"/>
    </row>
    <row r="119" customFormat="false" ht="11.25" hidden="false" customHeight="false" outlineLevel="0" collapsed="false">
      <c r="A119" s="199" t="n">
        <v>35663</v>
      </c>
      <c r="B119" s="192" t="n">
        <v>35663</v>
      </c>
      <c r="C119" s="308" t="n">
        <f aca="false">IF(B119&lt;&gt;"",MONTH(B119),0)</f>
        <v>8</v>
      </c>
      <c r="D119" s="3" t="n">
        <v>868000</v>
      </c>
      <c r="E119" s="306"/>
    </row>
    <row r="120" customFormat="false" ht="11.25" hidden="false" customHeight="false" outlineLevel="0" collapsed="false">
      <c r="A120" s="199" t="n">
        <v>35664</v>
      </c>
      <c r="B120" s="192" t="n">
        <v>35664</v>
      </c>
      <c r="C120" s="308" t="n">
        <f aca="false">IF(B120&lt;&gt;"",MONTH(B120),0)</f>
        <v>8</v>
      </c>
      <c r="D120" s="3" t="n">
        <v>741000</v>
      </c>
      <c r="E120" s="306"/>
    </row>
    <row r="121" customFormat="false" ht="11.25" hidden="false" customHeight="false" outlineLevel="0" collapsed="false">
      <c r="A121" s="199" t="n">
        <v>35665</v>
      </c>
      <c r="B121" s="192" t="n">
        <v>35665</v>
      </c>
      <c r="C121" s="308" t="n">
        <f aca="false">IF(B121&lt;&gt;"",MONTH(B121),0)</f>
        <v>8</v>
      </c>
      <c r="D121" s="3" t="n">
        <v>622000</v>
      </c>
      <c r="E121" s="306"/>
    </row>
    <row r="122" customFormat="false" ht="11.25" hidden="false" customHeight="false" outlineLevel="0" collapsed="false">
      <c r="A122" s="199" t="n">
        <v>35666</v>
      </c>
      <c r="B122" s="192" t="n">
        <v>35666</v>
      </c>
      <c r="C122" s="308" t="n">
        <f aca="false">IF(B122&lt;&gt;"",MONTH(B122),0)</f>
        <v>8</v>
      </c>
      <c r="D122" s="3" t="n">
        <v>623000</v>
      </c>
      <c r="E122" s="306"/>
    </row>
    <row r="123" customFormat="false" ht="11.25" hidden="false" customHeight="false" outlineLevel="0" collapsed="false">
      <c r="A123" s="199" t="n">
        <v>35667</v>
      </c>
      <c r="B123" s="192" t="n">
        <v>35667</v>
      </c>
      <c r="C123" s="308" t="n">
        <f aca="false">IF(B123&lt;&gt;"",MONTH(B123),0)</f>
        <v>8</v>
      </c>
      <c r="D123" s="3" t="n">
        <v>620000</v>
      </c>
      <c r="E123" s="306"/>
    </row>
    <row r="124" customFormat="false" ht="11.25" hidden="false" customHeight="false" outlineLevel="0" collapsed="false">
      <c r="A124" s="199" t="n">
        <v>35668</v>
      </c>
      <c r="B124" s="192" t="n">
        <v>35668</v>
      </c>
      <c r="C124" s="308" t="n">
        <f aca="false">IF(B124&lt;&gt;"",MONTH(B124),0)</f>
        <v>8</v>
      </c>
      <c r="D124" s="3" t="n">
        <v>859000</v>
      </c>
      <c r="E124" s="306"/>
    </row>
    <row r="125" customFormat="false" ht="11.25" hidden="false" customHeight="false" outlineLevel="0" collapsed="false">
      <c r="A125" s="199" t="n">
        <v>35669</v>
      </c>
      <c r="B125" s="192" t="n">
        <v>35669</v>
      </c>
      <c r="C125" s="308" t="n">
        <f aca="false">IF(B125&lt;&gt;"",MONTH(B125),0)</f>
        <v>8</v>
      </c>
      <c r="D125" s="3" t="n">
        <v>1000000</v>
      </c>
      <c r="E125" s="306"/>
    </row>
    <row r="126" customFormat="false" ht="11.25" hidden="false" customHeight="false" outlineLevel="0" collapsed="false">
      <c r="A126" s="199" t="n">
        <v>35670</v>
      </c>
      <c r="B126" s="192" t="n">
        <v>35670</v>
      </c>
      <c r="C126" s="308" t="n">
        <f aca="false">IF(B126&lt;&gt;"",MONTH(B126),0)</f>
        <v>8</v>
      </c>
      <c r="D126" s="3" t="n">
        <v>757000</v>
      </c>
      <c r="E126" s="306"/>
    </row>
    <row r="127" customFormat="false" ht="11.25" hidden="false" customHeight="false" outlineLevel="0" collapsed="false">
      <c r="A127" s="199" t="n">
        <v>35671</v>
      </c>
      <c r="B127" s="192" t="n">
        <v>35671</v>
      </c>
      <c r="C127" s="308" t="n">
        <f aca="false">IF(B127&lt;&gt;"",MONTH(B127),0)</f>
        <v>8</v>
      </c>
      <c r="D127" s="3" t="n">
        <v>839000</v>
      </c>
      <c r="E127" s="306"/>
    </row>
    <row r="128" customFormat="false" ht="11.25" hidden="false" customHeight="false" outlineLevel="0" collapsed="false">
      <c r="A128" s="199" t="n">
        <v>35672</v>
      </c>
      <c r="B128" s="192" t="n">
        <v>35672</v>
      </c>
      <c r="C128" s="308" t="n">
        <f aca="false">IF(B128&lt;&gt;"",MONTH(B128),0)</f>
        <v>8</v>
      </c>
      <c r="D128" s="3" t="n">
        <v>697000</v>
      </c>
      <c r="E128" s="306"/>
    </row>
    <row r="129" customFormat="false" ht="11.25" hidden="false" customHeight="false" outlineLevel="0" collapsed="false">
      <c r="A129" s="199" t="n">
        <v>35673</v>
      </c>
      <c r="B129" s="192" t="n">
        <v>35673</v>
      </c>
      <c r="C129" s="308" t="n">
        <f aca="false">IF(B129&lt;&gt;"",MONTH(B129),0)</f>
        <v>8</v>
      </c>
      <c r="D129" s="3" t="n">
        <v>639000</v>
      </c>
      <c r="E129" s="306"/>
    </row>
    <row r="130" customFormat="false" ht="11.25" hidden="false" customHeight="false" outlineLevel="0" collapsed="false">
      <c r="A130" s="199" t="n">
        <v>35674</v>
      </c>
      <c r="B130" s="192" t="n">
        <v>35674</v>
      </c>
      <c r="C130" s="308" t="n">
        <f aca="false">IF(B130&lt;&gt;"",MONTH(B130),0)</f>
        <v>9</v>
      </c>
      <c r="D130" s="3" t="n">
        <v>736000</v>
      </c>
      <c r="E130" s="306"/>
    </row>
    <row r="131" customFormat="false" ht="11.25" hidden="false" customHeight="false" outlineLevel="0" collapsed="false">
      <c r="A131" s="199" t="n">
        <v>35675</v>
      </c>
      <c r="B131" s="192" t="n">
        <v>35675</v>
      </c>
      <c r="C131" s="308" t="n">
        <f aca="false">IF(B131&lt;&gt;"",MONTH(B131),0)</f>
        <v>9</v>
      </c>
      <c r="D131" s="3" t="n">
        <v>793000</v>
      </c>
      <c r="E131" s="306"/>
    </row>
    <row r="132" customFormat="false" ht="11.25" hidden="false" customHeight="false" outlineLevel="0" collapsed="false">
      <c r="A132" s="199" t="n">
        <v>35676</v>
      </c>
      <c r="B132" s="192" t="n">
        <v>35676</v>
      </c>
      <c r="C132" s="308" t="n">
        <f aca="false">IF(B132&lt;&gt;"",MONTH(B132),0)</f>
        <v>9</v>
      </c>
      <c r="D132" s="3" t="n">
        <v>904000</v>
      </c>
      <c r="E132" s="306"/>
    </row>
    <row r="133" customFormat="false" ht="11.25" hidden="false" customHeight="false" outlineLevel="0" collapsed="false">
      <c r="A133" s="199" t="n">
        <v>35677</v>
      </c>
      <c r="B133" s="192" t="n">
        <v>35677</v>
      </c>
      <c r="C133" s="308" t="n">
        <f aca="false">IF(B133&lt;&gt;"",MONTH(B133),0)</f>
        <v>9</v>
      </c>
      <c r="D133" s="3" t="n">
        <v>940000</v>
      </c>
      <c r="E133" s="306"/>
    </row>
    <row r="134" customFormat="false" ht="11.25" hidden="false" customHeight="false" outlineLevel="0" collapsed="false">
      <c r="A134" s="199" t="n">
        <v>35678</v>
      </c>
      <c r="B134" s="192" t="n">
        <v>35678</v>
      </c>
      <c r="C134" s="308" t="n">
        <f aca="false">IF(B134&lt;&gt;"",MONTH(B134),0)</f>
        <v>9</v>
      </c>
      <c r="D134" s="3" t="n">
        <v>889000</v>
      </c>
      <c r="E134" s="306"/>
    </row>
    <row r="135" customFormat="false" ht="11.25" hidden="false" customHeight="false" outlineLevel="0" collapsed="false">
      <c r="A135" s="199" t="n">
        <v>35679</v>
      </c>
      <c r="B135" s="192" t="n">
        <v>35679</v>
      </c>
      <c r="C135" s="308" t="n">
        <f aca="false">IF(B135&lt;&gt;"",MONTH(B135),0)</f>
        <v>9</v>
      </c>
      <c r="D135" s="3" t="n">
        <v>977000</v>
      </c>
      <c r="E135" s="306"/>
    </row>
    <row r="136" customFormat="false" ht="11.25" hidden="false" customHeight="false" outlineLevel="0" collapsed="false">
      <c r="A136" s="199" t="n">
        <v>35680</v>
      </c>
      <c r="B136" s="192" t="n">
        <v>35680</v>
      </c>
      <c r="C136" s="308" t="n">
        <f aca="false">IF(B136&lt;&gt;"",MONTH(B136),0)</f>
        <v>9</v>
      </c>
      <c r="D136" s="3" t="n">
        <v>1030000</v>
      </c>
      <c r="E136" s="306"/>
    </row>
    <row r="137" customFormat="false" ht="11.25" hidden="false" customHeight="false" outlineLevel="0" collapsed="false">
      <c r="A137" s="199" t="n">
        <v>35681</v>
      </c>
      <c r="B137" s="192" t="n">
        <v>35681</v>
      </c>
      <c r="C137" s="308" t="n">
        <f aca="false">IF(B137&lt;&gt;"",MONTH(B137),0)</f>
        <v>9</v>
      </c>
      <c r="D137" s="3" t="n">
        <v>1073000</v>
      </c>
      <c r="E137" s="306"/>
    </row>
    <row r="138" customFormat="false" ht="11.25" hidden="false" customHeight="false" outlineLevel="0" collapsed="false">
      <c r="A138" s="199" t="n">
        <v>35682</v>
      </c>
      <c r="B138" s="192" t="n">
        <v>35682</v>
      </c>
      <c r="C138" s="308" t="n">
        <f aca="false">IF(B138&lt;&gt;"",MONTH(B138),0)</f>
        <v>9</v>
      </c>
      <c r="D138" s="3" t="n">
        <v>1055000</v>
      </c>
      <c r="E138" s="306"/>
    </row>
    <row r="139" customFormat="false" ht="11.25" hidden="false" customHeight="false" outlineLevel="0" collapsed="false">
      <c r="A139" s="199" t="n">
        <v>35683</v>
      </c>
      <c r="B139" s="192" t="n">
        <v>35683</v>
      </c>
      <c r="C139" s="308" t="n">
        <f aca="false">IF(B139&lt;&gt;"",MONTH(B139),0)</f>
        <v>9</v>
      </c>
      <c r="D139" s="3" t="n">
        <v>993000</v>
      </c>
      <c r="E139" s="306"/>
    </row>
    <row r="140" customFormat="false" ht="11.25" hidden="false" customHeight="false" outlineLevel="0" collapsed="false">
      <c r="A140" s="199" t="n">
        <v>35684</v>
      </c>
      <c r="B140" s="192" t="n">
        <v>35684</v>
      </c>
      <c r="C140" s="308" t="n">
        <f aca="false">IF(B140&lt;&gt;"",MONTH(B140),0)</f>
        <v>9</v>
      </c>
      <c r="D140" s="3" t="n">
        <v>1103000</v>
      </c>
      <c r="E140" s="306"/>
    </row>
    <row r="141" customFormat="false" ht="11.25" hidden="false" customHeight="false" outlineLevel="0" collapsed="false">
      <c r="A141" s="199" t="n">
        <v>35685</v>
      </c>
      <c r="B141" s="192" t="n">
        <v>35685</v>
      </c>
      <c r="C141" s="308" t="n">
        <f aca="false">IF(B141&lt;&gt;"",MONTH(B141),0)</f>
        <v>9</v>
      </c>
      <c r="D141" s="3" t="n">
        <v>1151000</v>
      </c>
      <c r="E141" s="306"/>
    </row>
    <row r="142" customFormat="false" ht="11.25" hidden="false" customHeight="false" outlineLevel="0" collapsed="false">
      <c r="A142" s="199" t="n">
        <v>35686</v>
      </c>
      <c r="B142" s="192" t="n">
        <v>35686</v>
      </c>
      <c r="C142" s="308" t="n">
        <f aca="false">IF(B142&lt;&gt;"",MONTH(B142),0)</f>
        <v>9</v>
      </c>
      <c r="D142" s="3" t="n">
        <v>1063000</v>
      </c>
      <c r="E142" s="306"/>
    </row>
    <row r="143" customFormat="false" ht="11.25" hidden="false" customHeight="false" outlineLevel="0" collapsed="false">
      <c r="A143" s="199" t="n">
        <v>35687</v>
      </c>
      <c r="B143" s="192" t="n">
        <v>35687</v>
      </c>
      <c r="C143" s="308" t="n">
        <f aca="false">IF(B143&lt;&gt;"",MONTH(B143),0)</f>
        <v>9</v>
      </c>
      <c r="D143" s="3" t="n">
        <v>885000</v>
      </c>
      <c r="E143" s="306"/>
    </row>
    <row r="144" customFormat="false" ht="11.25" hidden="false" customHeight="false" outlineLevel="0" collapsed="false">
      <c r="A144" s="199" t="n">
        <v>35688</v>
      </c>
      <c r="B144" s="192" t="n">
        <v>35688</v>
      </c>
      <c r="C144" s="308" t="n">
        <f aca="false">IF(B144&lt;&gt;"",MONTH(B144),0)</f>
        <v>9</v>
      </c>
      <c r="D144" s="3" t="n">
        <v>1147000</v>
      </c>
      <c r="E144" s="306"/>
    </row>
    <row r="145" customFormat="false" ht="11.25" hidden="false" customHeight="false" outlineLevel="0" collapsed="false">
      <c r="A145" s="199" t="n">
        <v>35689</v>
      </c>
      <c r="B145" s="192" t="n">
        <v>35689</v>
      </c>
      <c r="C145" s="308" t="n">
        <f aca="false">IF(B145&lt;&gt;"",MONTH(B145),0)</f>
        <v>9</v>
      </c>
      <c r="D145" s="3" t="n">
        <v>1100000</v>
      </c>
      <c r="E145" s="306"/>
    </row>
    <row r="146" customFormat="false" ht="11.25" hidden="false" customHeight="false" outlineLevel="0" collapsed="false">
      <c r="A146" s="199" t="n">
        <v>35690</v>
      </c>
      <c r="B146" s="192" t="n">
        <v>35690</v>
      </c>
      <c r="C146" s="308" t="n">
        <f aca="false">IF(B146&lt;&gt;"",MONTH(B146),0)</f>
        <v>9</v>
      </c>
      <c r="D146" s="3" t="n">
        <v>1044000</v>
      </c>
      <c r="E146" s="306"/>
    </row>
    <row r="147" customFormat="false" ht="11.25" hidden="false" customHeight="false" outlineLevel="0" collapsed="false">
      <c r="A147" s="199" t="n">
        <v>35691</v>
      </c>
      <c r="B147" s="192" t="n">
        <v>35691</v>
      </c>
      <c r="C147" s="308" t="n">
        <f aca="false">IF(B147&lt;&gt;"",MONTH(B147),0)</f>
        <v>9</v>
      </c>
      <c r="D147" s="3" t="n">
        <v>1016000</v>
      </c>
      <c r="E147" s="306"/>
    </row>
    <row r="148" customFormat="false" ht="11.25" hidden="false" customHeight="false" outlineLevel="0" collapsed="false">
      <c r="A148" s="199" t="n">
        <v>35692</v>
      </c>
      <c r="B148" s="192" t="n">
        <v>35692</v>
      </c>
      <c r="C148" s="308" t="n">
        <f aca="false">IF(B148&lt;&gt;"",MONTH(B148),0)</f>
        <v>9</v>
      </c>
      <c r="D148" s="3" t="n">
        <v>1015000</v>
      </c>
      <c r="E148" s="306"/>
    </row>
    <row r="149" customFormat="false" ht="11.25" hidden="false" customHeight="false" outlineLevel="0" collapsed="false">
      <c r="A149" s="199" t="n">
        <v>35693</v>
      </c>
      <c r="B149" s="192" t="n">
        <v>35693</v>
      </c>
      <c r="C149" s="308" t="n">
        <f aca="false">IF(B149&lt;&gt;"",MONTH(B149),0)</f>
        <v>9</v>
      </c>
      <c r="D149" s="3" t="n">
        <v>848000</v>
      </c>
      <c r="E149" s="306"/>
    </row>
    <row r="150" customFormat="false" ht="11.25" hidden="false" customHeight="false" outlineLevel="0" collapsed="false">
      <c r="A150" s="199" t="n">
        <v>35694</v>
      </c>
      <c r="B150" s="192" t="n">
        <v>35694</v>
      </c>
      <c r="C150" s="308" t="n">
        <f aca="false">IF(B150&lt;&gt;"",MONTH(B150),0)</f>
        <v>9</v>
      </c>
      <c r="D150" s="3" t="n">
        <v>825000</v>
      </c>
      <c r="E150" s="306"/>
    </row>
    <row r="151" customFormat="false" ht="11.25" hidden="false" customHeight="false" outlineLevel="0" collapsed="false">
      <c r="A151" s="199" t="n">
        <v>35695</v>
      </c>
      <c r="B151" s="192" t="n">
        <v>35695</v>
      </c>
      <c r="C151" s="308" t="n">
        <f aca="false">IF(B151&lt;&gt;"",MONTH(B151),0)</f>
        <v>9</v>
      </c>
      <c r="D151" s="3" t="n">
        <v>1027000</v>
      </c>
      <c r="E151" s="306"/>
    </row>
    <row r="152" customFormat="false" ht="11.25" hidden="false" customHeight="false" outlineLevel="0" collapsed="false">
      <c r="A152" s="199" t="n">
        <v>35696</v>
      </c>
      <c r="B152" s="192" t="n">
        <v>35696</v>
      </c>
      <c r="C152" s="308" t="n">
        <f aca="false">IF(B152&lt;&gt;"",MONTH(B152),0)</f>
        <v>9</v>
      </c>
      <c r="D152" s="3" t="n">
        <v>1094000</v>
      </c>
      <c r="E152" s="306"/>
    </row>
    <row r="153" customFormat="false" ht="11.25" hidden="false" customHeight="false" outlineLevel="0" collapsed="false">
      <c r="A153" s="199" t="n">
        <v>35697</v>
      </c>
      <c r="B153" s="192" t="n">
        <v>35697</v>
      </c>
      <c r="C153" s="308" t="n">
        <f aca="false">IF(B153&lt;&gt;"",MONTH(B153),0)</f>
        <v>9</v>
      </c>
      <c r="D153" s="3" t="n">
        <v>1015000</v>
      </c>
      <c r="E153" s="306"/>
    </row>
    <row r="154" customFormat="false" ht="11.25" hidden="false" customHeight="false" outlineLevel="0" collapsed="false">
      <c r="A154" s="199" t="n">
        <v>35698</v>
      </c>
      <c r="B154" s="192" t="n">
        <v>35698</v>
      </c>
      <c r="C154" s="308" t="n">
        <f aca="false">IF(B154&lt;&gt;"",MONTH(B154),0)</f>
        <v>9</v>
      </c>
      <c r="D154" s="3" t="n">
        <v>995000</v>
      </c>
      <c r="E154" s="306"/>
    </row>
    <row r="155" customFormat="false" ht="11.25" hidden="false" customHeight="false" outlineLevel="0" collapsed="false">
      <c r="A155" s="199" t="n">
        <v>35699</v>
      </c>
      <c r="B155" s="192" t="n">
        <v>35699</v>
      </c>
      <c r="C155" s="308" t="n">
        <f aca="false">IF(B155&lt;&gt;"",MONTH(B155),0)</f>
        <v>9</v>
      </c>
      <c r="D155" s="3" t="n">
        <v>1025000</v>
      </c>
      <c r="E155" s="306"/>
    </row>
    <row r="156" customFormat="false" ht="11.25" hidden="false" customHeight="false" outlineLevel="0" collapsed="false">
      <c r="A156" s="199" t="n">
        <v>35700</v>
      </c>
      <c r="B156" s="192" t="n">
        <v>35700</v>
      </c>
      <c r="C156" s="308" t="n">
        <f aca="false">IF(B156&lt;&gt;"",MONTH(B156),0)</f>
        <v>9</v>
      </c>
      <c r="D156" s="3" t="n">
        <v>852000</v>
      </c>
      <c r="E156" s="306"/>
    </row>
    <row r="157" customFormat="false" ht="11.25" hidden="false" customHeight="false" outlineLevel="0" collapsed="false">
      <c r="A157" s="199" t="n">
        <v>35701</v>
      </c>
      <c r="B157" s="192" t="n">
        <v>35701</v>
      </c>
      <c r="C157" s="308" t="n">
        <f aca="false">IF(B157&lt;&gt;"",MONTH(B157),0)</f>
        <v>9</v>
      </c>
      <c r="D157" s="3" t="n">
        <v>832000</v>
      </c>
      <c r="E157" s="306"/>
    </row>
    <row r="158" customFormat="false" ht="11.25" hidden="false" customHeight="false" outlineLevel="0" collapsed="false">
      <c r="A158" s="199" t="n">
        <v>35702</v>
      </c>
      <c r="B158" s="192" t="n">
        <v>35702</v>
      </c>
      <c r="C158" s="308" t="n">
        <f aca="false">IF(B158&lt;&gt;"",MONTH(B158),0)</f>
        <v>9</v>
      </c>
      <c r="D158" s="3" t="n">
        <v>799000</v>
      </c>
      <c r="E158" s="306"/>
    </row>
    <row r="159" customFormat="false" ht="11.25" hidden="false" customHeight="false" outlineLevel="0" collapsed="false">
      <c r="A159" s="199" t="n">
        <v>35703</v>
      </c>
      <c r="B159" s="192" t="n">
        <v>35703</v>
      </c>
      <c r="C159" s="308" t="n">
        <f aca="false">IF(B159&lt;&gt;"",MONTH(B159),0)</f>
        <v>9</v>
      </c>
      <c r="D159" s="3" t="n">
        <v>970000</v>
      </c>
      <c r="E159" s="306"/>
    </row>
    <row r="160" customFormat="false" ht="11.25" hidden="false" customHeight="false" outlineLevel="0" collapsed="false">
      <c r="A160" s="199" t="n">
        <v>35704</v>
      </c>
      <c r="B160" s="192" t="n">
        <v>35704</v>
      </c>
      <c r="C160" s="308" t="n">
        <f aca="false">IF(B160&lt;&gt;"",MONTH(B160),0)</f>
        <v>10</v>
      </c>
      <c r="D160" s="3" t="n">
        <v>732000</v>
      </c>
      <c r="E160" s="306"/>
    </row>
    <row r="161" customFormat="false" ht="11.25" hidden="false" customHeight="false" outlineLevel="0" collapsed="false">
      <c r="A161" s="199" t="n">
        <v>35705</v>
      </c>
      <c r="B161" s="192" t="n">
        <v>35705</v>
      </c>
      <c r="C161" s="308" t="n">
        <f aca="false">IF(B161&lt;&gt;"",MONTH(B161),0)</f>
        <v>10</v>
      </c>
      <c r="D161" s="3" t="n">
        <v>851000</v>
      </c>
      <c r="E161" s="306"/>
    </row>
    <row r="162" customFormat="false" ht="11.25" hidden="false" customHeight="false" outlineLevel="0" collapsed="false">
      <c r="A162" s="199" t="n">
        <v>35706</v>
      </c>
      <c r="B162" s="192" t="n">
        <v>35706</v>
      </c>
      <c r="C162" s="308" t="n">
        <f aca="false">IF(B162&lt;&gt;"",MONTH(B162),0)</f>
        <v>10</v>
      </c>
      <c r="D162" s="3" t="n">
        <v>969000</v>
      </c>
      <c r="E162" s="306"/>
    </row>
    <row r="163" customFormat="false" ht="11.25" hidden="false" customHeight="false" outlineLevel="0" collapsed="false">
      <c r="A163" s="199" t="n">
        <v>35707</v>
      </c>
      <c r="B163" s="192" t="n">
        <v>35707</v>
      </c>
      <c r="C163" s="308" t="n">
        <f aca="false">IF(B163&lt;&gt;"",MONTH(B163),0)</f>
        <v>10</v>
      </c>
      <c r="D163" s="3" t="n">
        <v>786000</v>
      </c>
      <c r="E163" s="306"/>
    </row>
    <row r="164" customFormat="false" ht="11.25" hidden="false" customHeight="false" outlineLevel="0" collapsed="false">
      <c r="A164" s="199" t="n">
        <v>35708</v>
      </c>
      <c r="B164" s="192" t="n">
        <v>35708</v>
      </c>
      <c r="C164" s="308" t="n">
        <f aca="false">IF(B164&lt;&gt;"",MONTH(B164),0)</f>
        <v>10</v>
      </c>
      <c r="D164" s="3" t="n">
        <v>777000</v>
      </c>
      <c r="E164" s="306"/>
    </row>
    <row r="165" customFormat="false" ht="11.25" hidden="false" customHeight="false" outlineLevel="0" collapsed="false">
      <c r="A165" s="199" t="n">
        <v>35709</v>
      </c>
      <c r="B165" s="192" t="n">
        <v>35709</v>
      </c>
      <c r="C165" s="308" t="n">
        <f aca="false">IF(B165&lt;&gt;"",MONTH(B165),0)</f>
        <v>10</v>
      </c>
      <c r="D165" s="3" t="n">
        <v>747000</v>
      </c>
      <c r="E165" s="306"/>
    </row>
    <row r="166" customFormat="false" ht="11.25" hidden="false" customHeight="false" outlineLevel="0" collapsed="false">
      <c r="A166" s="199" t="n">
        <v>35710</v>
      </c>
      <c r="B166" s="192" t="n">
        <v>35710</v>
      </c>
      <c r="C166" s="308" t="n">
        <f aca="false">IF(B166&lt;&gt;"",MONTH(B166),0)</f>
        <v>10</v>
      </c>
      <c r="D166" s="3" t="n">
        <v>926000</v>
      </c>
      <c r="E166" s="306"/>
    </row>
    <row r="167" customFormat="false" ht="11.25" hidden="false" customHeight="false" outlineLevel="0" collapsed="false">
      <c r="A167" s="199" t="n">
        <v>35711</v>
      </c>
      <c r="B167" s="192" t="n">
        <v>35711</v>
      </c>
      <c r="C167" s="308" t="n">
        <f aca="false">IF(B167&lt;&gt;"",MONTH(B167),0)</f>
        <v>10</v>
      </c>
      <c r="D167" s="3" t="n">
        <v>942000</v>
      </c>
      <c r="E167" s="306"/>
    </row>
    <row r="168" customFormat="false" ht="11.25" hidden="false" customHeight="false" outlineLevel="0" collapsed="false">
      <c r="A168" s="199" t="n">
        <v>35712</v>
      </c>
      <c r="B168" s="192" t="n">
        <v>35712</v>
      </c>
      <c r="C168" s="308" t="n">
        <f aca="false">IF(B168&lt;&gt;"",MONTH(B168),0)</f>
        <v>10</v>
      </c>
      <c r="D168" s="3" t="n">
        <v>912000</v>
      </c>
      <c r="E168" s="306"/>
    </row>
    <row r="169" customFormat="false" ht="11.25" hidden="false" customHeight="false" outlineLevel="0" collapsed="false">
      <c r="A169" s="199" t="n">
        <v>35713</v>
      </c>
      <c r="B169" s="192" t="n">
        <v>35713</v>
      </c>
      <c r="C169" s="308" t="n">
        <f aca="false">IF(B169&lt;&gt;"",MONTH(B169),0)</f>
        <v>10</v>
      </c>
      <c r="D169" s="3" t="n">
        <v>730000</v>
      </c>
      <c r="E169" s="306"/>
    </row>
    <row r="170" customFormat="false" ht="11.25" hidden="false" customHeight="false" outlineLevel="0" collapsed="false">
      <c r="A170" s="199" t="n">
        <v>35714</v>
      </c>
      <c r="B170" s="192" t="n">
        <v>35714</v>
      </c>
      <c r="C170" s="308" t="n">
        <f aca="false">IF(B170&lt;&gt;"",MONTH(B170),0)</f>
        <v>10</v>
      </c>
      <c r="D170" s="3" t="n">
        <v>648000</v>
      </c>
      <c r="E170" s="306"/>
    </row>
    <row r="171" customFormat="false" ht="11.25" hidden="false" customHeight="false" outlineLevel="0" collapsed="false">
      <c r="A171" s="199" t="n">
        <v>35715</v>
      </c>
      <c r="B171" s="192" t="n">
        <v>35715</v>
      </c>
      <c r="C171" s="308" t="n">
        <f aca="false">IF(B171&lt;&gt;"",MONTH(B171),0)</f>
        <v>10</v>
      </c>
      <c r="D171" s="3" t="n">
        <v>638000</v>
      </c>
      <c r="E171" s="306"/>
    </row>
    <row r="172" customFormat="false" ht="11.25" hidden="false" customHeight="false" outlineLevel="0" collapsed="false">
      <c r="A172" s="199" t="n">
        <v>35716</v>
      </c>
      <c r="B172" s="192" t="n">
        <v>35716</v>
      </c>
      <c r="C172" s="308" t="n">
        <f aca="false">IF(B172&lt;&gt;"",MONTH(B172),0)</f>
        <v>10</v>
      </c>
      <c r="D172" s="3" t="n">
        <v>680000</v>
      </c>
      <c r="E172" s="306"/>
    </row>
    <row r="173" customFormat="false" ht="11.25" hidden="false" customHeight="false" outlineLevel="0" collapsed="false">
      <c r="A173" s="199" t="n">
        <v>35717</v>
      </c>
      <c r="B173" s="192" t="n">
        <v>35717</v>
      </c>
      <c r="C173" s="308" t="n">
        <f aca="false">IF(B173&lt;&gt;"",MONTH(B173),0)</f>
        <v>10</v>
      </c>
      <c r="D173" s="3" t="n">
        <v>844000</v>
      </c>
      <c r="E173" s="306"/>
    </row>
    <row r="174" customFormat="false" ht="11.25" hidden="false" customHeight="false" outlineLevel="0" collapsed="false">
      <c r="A174" s="199" t="n">
        <v>35718</v>
      </c>
      <c r="B174" s="192" t="n">
        <v>35718</v>
      </c>
      <c r="C174" s="308" t="n">
        <f aca="false">IF(B174&lt;&gt;"",MONTH(B174),0)</f>
        <v>10</v>
      </c>
      <c r="D174" s="3" t="n">
        <v>814000</v>
      </c>
      <c r="E174" s="306"/>
    </row>
    <row r="175" customFormat="false" ht="11.25" hidden="false" customHeight="false" outlineLevel="0" collapsed="false">
      <c r="A175" s="199" t="n">
        <v>35719</v>
      </c>
      <c r="B175" s="192" t="n">
        <v>35719</v>
      </c>
      <c r="C175" s="308" t="n">
        <f aca="false">IF(B175&lt;&gt;"",MONTH(B175),0)</f>
        <v>10</v>
      </c>
      <c r="D175" s="3" t="n">
        <v>771000</v>
      </c>
      <c r="E175" s="306"/>
    </row>
    <row r="176" customFormat="false" ht="11.25" hidden="false" customHeight="false" outlineLevel="0" collapsed="false">
      <c r="A176" s="199" t="n">
        <v>35720</v>
      </c>
      <c r="B176" s="192" t="n">
        <v>35720</v>
      </c>
      <c r="C176" s="308" t="n">
        <f aca="false">IF(B176&lt;&gt;"",MONTH(B176),0)</f>
        <v>10</v>
      </c>
      <c r="D176" s="3" t="n">
        <v>766000</v>
      </c>
      <c r="E176" s="306"/>
    </row>
    <row r="177" customFormat="false" ht="11.25" hidden="false" customHeight="false" outlineLevel="0" collapsed="false">
      <c r="A177" s="199" t="n">
        <v>35721</v>
      </c>
      <c r="B177" s="192" t="n">
        <v>35721</v>
      </c>
      <c r="C177" s="308" t="n">
        <f aca="false">IF(B177&lt;&gt;"",MONTH(B177),0)</f>
        <v>10</v>
      </c>
      <c r="D177" s="3" t="n">
        <v>699000</v>
      </c>
      <c r="E177" s="306"/>
    </row>
    <row r="178" customFormat="false" ht="11.25" hidden="false" customHeight="false" outlineLevel="0" collapsed="false">
      <c r="A178" s="199" t="n">
        <v>35722</v>
      </c>
      <c r="B178" s="192" t="n">
        <v>35722</v>
      </c>
      <c r="C178" s="308" t="n">
        <f aca="false">IF(B178&lt;&gt;"",MONTH(B178),0)</f>
        <v>10</v>
      </c>
      <c r="D178" s="3" t="n">
        <v>696000</v>
      </c>
      <c r="E178" s="306"/>
    </row>
    <row r="179" customFormat="false" ht="11.25" hidden="false" customHeight="false" outlineLevel="0" collapsed="false">
      <c r="A179" s="199" t="n">
        <v>35723</v>
      </c>
      <c r="B179" s="192" t="n">
        <v>35723</v>
      </c>
      <c r="C179" s="308" t="n">
        <f aca="false">IF(B179&lt;&gt;"",MONTH(B179),0)</f>
        <v>10</v>
      </c>
      <c r="D179" s="3" t="n">
        <v>727000</v>
      </c>
      <c r="E179" s="306"/>
    </row>
    <row r="180" customFormat="false" ht="11.25" hidden="false" customHeight="false" outlineLevel="0" collapsed="false">
      <c r="A180" s="199" t="n">
        <v>35724</v>
      </c>
      <c r="B180" s="192" t="n">
        <v>35724</v>
      </c>
      <c r="C180" s="308" t="n">
        <f aca="false">IF(B180&lt;&gt;"",MONTH(B180),0)</f>
        <v>10</v>
      </c>
      <c r="D180" s="3" t="n">
        <v>649000</v>
      </c>
      <c r="E180" s="306"/>
    </row>
    <row r="181" customFormat="false" ht="11.25" hidden="false" customHeight="false" outlineLevel="0" collapsed="false">
      <c r="A181" s="199" t="n">
        <v>35725</v>
      </c>
      <c r="B181" s="192" t="n">
        <v>35725</v>
      </c>
      <c r="C181" s="308" t="n">
        <f aca="false">IF(B181&lt;&gt;"",MONTH(B181),0)</f>
        <v>10</v>
      </c>
      <c r="D181" s="3" t="n">
        <v>673000</v>
      </c>
      <c r="E181" s="306"/>
    </row>
    <row r="182" customFormat="false" ht="11.25" hidden="false" customHeight="false" outlineLevel="0" collapsed="false">
      <c r="A182" s="199" t="n">
        <v>35726</v>
      </c>
      <c r="B182" s="192" t="n">
        <v>35726</v>
      </c>
      <c r="C182" s="308" t="n">
        <f aca="false">IF(B182&lt;&gt;"",MONTH(B182),0)</f>
        <v>10</v>
      </c>
      <c r="D182" s="3" t="n">
        <v>602000</v>
      </c>
      <c r="E182" s="306"/>
    </row>
    <row r="183" customFormat="false" ht="11.25" hidden="false" customHeight="false" outlineLevel="0" collapsed="false">
      <c r="A183" s="199" t="n">
        <v>35727</v>
      </c>
      <c r="B183" s="192" t="n">
        <v>35727</v>
      </c>
      <c r="C183" s="308" t="n">
        <f aca="false">IF(B183&lt;&gt;"",MONTH(B183),0)</f>
        <v>10</v>
      </c>
      <c r="D183" s="3" t="n">
        <v>576000</v>
      </c>
      <c r="E183" s="306"/>
    </row>
    <row r="184" customFormat="false" ht="11.25" hidden="false" customHeight="false" outlineLevel="0" collapsed="false">
      <c r="A184" s="199" t="n">
        <v>35728</v>
      </c>
      <c r="B184" s="192" t="n">
        <v>35728</v>
      </c>
      <c r="C184" s="308" t="n">
        <f aca="false">IF(B184&lt;&gt;"",MONTH(B184),0)</f>
        <v>10</v>
      </c>
      <c r="D184" s="3" t="n">
        <v>502000</v>
      </c>
      <c r="E184" s="306"/>
    </row>
    <row r="185" customFormat="false" ht="11.25" hidden="false" customHeight="false" outlineLevel="0" collapsed="false">
      <c r="A185" s="199" t="n">
        <v>35729</v>
      </c>
      <c r="B185" s="192" t="n">
        <v>35729</v>
      </c>
      <c r="C185" s="308" t="n">
        <f aca="false">IF(B185&lt;&gt;"",MONTH(B185),0)</f>
        <v>10</v>
      </c>
      <c r="D185" s="3" t="n">
        <v>528000</v>
      </c>
      <c r="E185" s="306"/>
    </row>
    <row r="186" customFormat="false" ht="11.25" hidden="false" customHeight="false" outlineLevel="0" collapsed="false">
      <c r="A186" s="199" t="n">
        <v>35730</v>
      </c>
      <c r="B186" s="192" t="n">
        <v>35730</v>
      </c>
      <c r="C186" s="308" t="n">
        <f aca="false">IF(B186&lt;&gt;"",MONTH(B186),0)</f>
        <v>10</v>
      </c>
      <c r="D186" s="3" t="n">
        <v>544000</v>
      </c>
      <c r="E186" s="306"/>
    </row>
    <row r="187" customFormat="false" ht="11.25" hidden="false" customHeight="false" outlineLevel="0" collapsed="false">
      <c r="A187" s="199" t="n">
        <v>35731</v>
      </c>
      <c r="B187" s="192" t="n">
        <v>35731</v>
      </c>
      <c r="C187" s="308" t="n">
        <f aca="false">IF(B187&lt;&gt;"",MONTH(B187),0)</f>
        <v>10</v>
      </c>
      <c r="D187" s="3" t="n">
        <v>598000</v>
      </c>
      <c r="E187" s="306"/>
    </row>
    <row r="188" customFormat="false" ht="11.25" hidden="false" customHeight="false" outlineLevel="0" collapsed="false">
      <c r="A188" s="199" t="n">
        <v>35732</v>
      </c>
      <c r="B188" s="192" t="n">
        <v>35732</v>
      </c>
      <c r="C188" s="308" t="n">
        <f aca="false">IF(B188&lt;&gt;"",MONTH(B188),0)</f>
        <v>10</v>
      </c>
      <c r="D188" s="3" t="n">
        <v>656000</v>
      </c>
      <c r="E188" s="306"/>
    </row>
    <row r="189" customFormat="false" ht="11.25" hidden="false" customHeight="false" outlineLevel="0" collapsed="false">
      <c r="A189" s="199" t="n">
        <v>35733</v>
      </c>
      <c r="B189" s="192" t="n">
        <v>35733</v>
      </c>
      <c r="C189" s="308" t="n">
        <f aca="false">IF(B189&lt;&gt;"",MONTH(B189),0)</f>
        <v>10</v>
      </c>
      <c r="D189" s="3" t="n">
        <v>780000</v>
      </c>
      <c r="E189" s="306"/>
    </row>
    <row r="190" customFormat="false" ht="11.25" hidden="false" customHeight="false" outlineLevel="0" collapsed="false">
      <c r="A190" s="199" t="n">
        <v>35734</v>
      </c>
      <c r="B190" s="192" t="n">
        <v>35734</v>
      </c>
      <c r="C190" s="308" t="n">
        <f aca="false">IF(B190&lt;&gt;"",MONTH(B190),0)</f>
        <v>10</v>
      </c>
      <c r="D190" s="3" t="n">
        <v>772000</v>
      </c>
      <c r="E190" s="306"/>
    </row>
    <row r="191" customFormat="false" ht="11.25" hidden="false" customHeight="false" outlineLevel="0" collapsed="false">
      <c r="A191" s="199" t="n">
        <v>35735</v>
      </c>
      <c r="B191" s="192" t="n">
        <v>35735</v>
      </c>
      <c r="C191" s="308" t="n">
        <f aca="false">IF(B191&lt;&gt;"",MONTH(B191),0)</f>
        <v>11</v>
      </c>
      <c r="D191" s="3" t="n">
        <v>526000</v>
      </c>
      <c r="E191" s="306"/>
    </row>
    <row r="192" customFormat="false" ht="11.25" hidden="false" customHeight="false" outlineLevel="0" collapsed="false">
      <c r="A192" s="199" t="n">
        <v>35736</v>
      </c>
      <c r="B192" s="192" t="n">
        <v>35736</v>
      </c>
      <c r="C192" s="308" t="n">
        <f aca="false">IF(B192&lt;&gt;"",MONTH(B192),0)</f>
        <v>11</v>
      </c>
      <c r="D192" s="3" t="n">
        <v>612000</v>
      </c>
      <c r="E192" s="306"/>
    </row>
    <row r="193" customFormat="false" ht="11.25" hidden="false" customHeight="false" outlineLevel="0" collapsed="false">
      <c r="A193" s="199" t="n">
        <v>35737</v>
      </c>
      <c r="B193" s="192" t="n">
        <v>35737</v>
      </c>
      <c r="C193" s="308" t="n">
        <f aca="false">IF(B193&lt;&gt;"",MONTH(B193),0)</f>
        <v>11</v>
      </c>
      <c r="D193" s="3" t="n">
        <v>643000</v>
      </c>
      <c r="E193" s="306"/>
    </row>
    <row r="194" customFormat="false" ht="11.25" hidden="false" customHeight="false" outlineLevel="0" collapsed="false">
      <c r="A194" s="199" t="n">
        <v>35738</v>
      </c>
      <c r="B194" s="192" t="n">
        <v>35738</v>
      </c>
      <c r="C194" s="308" t="n">
        <f aca="false">IF(B194&lt;&gt;"",MONTH(B194),0)</f>
        <v>11</v>
      </c>
      <c r="D194" s="3" t="n">
        <v>661000</v>
      </c>
      <c r="E194" s="306"/>
    </row>
    <row r="195" customFormat="false" ht="11.25" hidden="false" customHeight="false" outlineLevel="0" collapsed="false">
      <c r="A195" s="199" t="n">
        <v>35739</v>
      </c>
      <c r="B195" s="192" t="n">
        <v>35739</v>
      </c>
      <c r="C195" s="308" t="n">
        <f aca="false">IF(B195&lt;&gt;"",MONTH(B195),0)</f>
        <v>11</v>
      </c>
      <c r="D195" s="3" t="n">
        <v>636000</v>
      </c>
      <c r="E195" s="306"/>
    </row>
    <row r="196" customFormat="false" ht="11.25" hidden="false" customHeight="false" outlineLevel="0" collapsed="false">
      <c r="A196" s="199" t="n">
        <v>35740</v>
      </c>
      <c r="B196" s="192" t="n">
        <v>35740</v>
      </c>
      <c r="C196" s="308" t="n">
        <f aca="false">IF(B196&lt;&gt;"",MONTH(B196),0)</f>
        <v>11</v>
      </c>
      <c r="D196" s="3" t="n">
        <v>548000</v>
      </c>
      <c r="E196" s="306"/>
    </row>
    <row r="197" customFormat="false" ht="11.25" hidden="false" customHeight="false" outlineLevel="0" collapsed="false">
      <c r="A197" s="199" t="n">
        <v>35741</v>
      </c>
      <c r="B197" s="192" t="n">
        <v>35741</v>
      </c>
      <c r="C197" s="308" t="n">
        <f aca="false">IF(B197&lt;&gt;"",MONTH(B197),0)</f>
        <v>11</v>
      </c>
      <c r="D197" s="3" t="n">
        <v>557000</v>
      </c>
      <c r="E197" s="306"/>
    </row>
    <row r="198" customFormat="false" ht="11.25" hidden="false" customHeight="false" outlineLevel="0" collapsed="false">
      <c r="A198" s="199" t="n">
        <v>35742</v>
      </c>
      <c r="B198" s="192" t="n">
        <v>35742</v>
      </c>
      <c r="C198" s="308" t="n">
        <f aca="false">IF(B198&lt;&gt;"",MONTH(B198),0)</f>
        <v>11</v>
      </c>
      <c r="D198" s="3" t="n">
        <v>605000</v>
      </c>
      <c r="E198" s="306"/>
    </row>
    <row r="199" customFormat="false" ht="11.25" hidden="false" customHeight="false" outlineLevel="0" collapsed="false">
      <c r="A199" s="199" t="n">
        <v>35743</v>
      </c>
      <c r="B199" s="192" t="n">
        <v>35743</v>
      </c>
      <c r="C199" s="308" t="n">
        <f aca="false">IF(B199&lt;&gt;"",MONTH(B199),0)</f>
        <v>11</v>
      </c>
      <c r="D199" s="3" t="n">
        <v>592000</v>
      </c>
      <c r="E199" s="306"/>
    </row>
    <row r="200" customFormat="false" ht="11.25" hidden="false" customHeight="false" outlineLevel="0" collapsed="false">
      <c r="A200" s="199" t="n">
        <v>35744</v>
      </c>
      <c r="B200" s="192" t="n">
        <v>35744</v>
      </c>
      <c r="C200" s="308" t="n">
        <f aca="false">IF(B200&lt;&gt;"",MONTH(B200),0)</f>
        <v>11</v>
      </c>
      <c r="D200" s="3" t="n">
        <v>577000</v>
      </c>
      <c r="E200" s="306"/>
    </row>
    <row r="201" customFormat="false" ht="11.25" hidden="false" customHeight="false" outlineLevel="0" collapsed="false">
      <c r="A201" s="199" t="n">
        <v>35745</v>
      </c>
      <c r="B201" s="192" t="n">
        <v>35745</v>
      </c>
      <c r="C201" s="308" t="n">
        <f aca="false">IF(B201&lt;&gt;"",MONTH(B201),0)</f>
        <v>11</v>
      </c>
      <c r="D201" s="3" t="n">
        <v>563000</v>
      </c>
      <c r="E201" s="306"/>
    </row>
    <row r="202" customFormat="false" ht="11.25" hidden="false" customHeight="false" outlineLevel="0" collapsed="false">
      <c r="A202" s="199" t="n">
        <v>35746</v>
      </c>
      <c r="B202" s="192" t="n">
        <v>35746</v>
      </c>
      <c r="C202" s="308" t="n">
        <f aca="false">IF(B202&lt;&gt;"",MONTH(B202),0)</f>
        <v>11</v>
      </c>
      <c r="D202" s="3" t="n">
        <v>715000</v>
      </c>
      <c r="E202" s="306"/>
    </row>
    <row r="203" customFormat="false" ht="11.25" hidden="false" customHeight="false" outlineLevel="0" collapsed="false">
      <c r="A203" s="199" t="n">
        <v>35747</v>
      </c>
      <c r="B203" s="192" t="n">
        <v>35747</v>
      </c>
      <c r="C203" s="308" t="n">
        <f aca="false">IF(B203&lt;&gt;"",MONTH(B203),0)</f>
        <v>11</v>
      </c>
      <c r="D203" s="3" t="n">
        <v>578000</v>
      </c>
      <c r="E203" s="306"/>
    </row>
    <row r="204" customFormat="false" ht="11.25" hidden="false" customHeight="false" outlineLevel="0" collapsed="false">
      <c r="A204" s="199" t="n">
        <v>35748</v>
      </c>
      <c r="B204" s="192" t="n">
        <v>35748</v>
      </c>
      <c r="C204" s="308" t="n">
        <f aca="false">IF(B204&lt;&gt;"",MONTH(B204),0)</f>
        <v>11</v>
      </c>
      <c r="D204" s="3" t="n">
        <v>560000</v>
      </c>
      <c r="E204" s="306"/>
    </row>
    <row r="205" customFormat="false" ht="11.25" hidden="false" customHeight="false" outlineLevel="0" collapsed="false">
      <c r="A205" s="199" t="n">
        <v>35749</v>
      </c>
      <c r="B205" s="192" t="n">
        <v>35749</v>
      </c>
      <c r="C205" s="308" t="n">
        <f aca="false">IF(B205&lt;&gt;"",MONTH(B205),0)</f>
        <v>11</v>
      </c>
      <c r="D205" s="3" t="n">
        <v>551000</v>
      </c>
      <c r="E205" s="306"/>
    </row>
    <row r="206" customFormat="false" ht="11.25" hidden="false" customHeight="false" outlineLevel="0" collapsed="false">
      <c r="A206" s="199" t="n">
        <v>35750</v>
      </c>
      <c r="B206" s="192" t="n">
        <v>35750</v>
      </c>
      <c r="C206" s="308" t="n">
        <f aca="false">IF(B206&lt;&gt;"",MONTH(B206),0)</f>
        <v>11</v>
      </c>
      <c r="D206" s="3" t="n">
        <v>540000</v>
      </c>
      <c r="E206" s="306"/>
    </row>
    <row r="207" customFormat="false" ht="11.25" hidden="false" customHeight="false" outlineLevel="0" collapsed="false">
      <c r="A207" s="199" t="n">
        <v>35751</v>
      </c>
      <c r="B207" s="192" t="n">
        <v>35751</v>
      </c>
      <c r="C207" s="308" t="n">
        <f aca="false">IF(B207&lt;&gt;"",MONTH(B207),0)</f>
        <v>11</v>
      </c>
      <c r="D207" s="3" t="n">
        <v>536000</v>
      </c>
      <c r="E207" s="306"/>
    </row>
    <row r="208" customFormat="false" ht="11.25" hidden="false" customHeight="false" outlineLevel="0" collapsed="false">
      <c r="A208" s="199" t="n">
        <v>35752</v>
      </c>
      <c r="B208" s="192" t="n">
        <v>35752</v>
      </c>
      <c r="C208" s="308" t="n">
        <f aca="false">IF(B208&lt;&gt;"",MONTH(B208),0)</f>
        <v>11</v>
      </c>
      <c r="D208" s="3" t="n">
        <v>627000</v>
      </c>
      <c r="E208" s="306"/>
    </row>
    <row r="209" customFormat="false" ht="11.25" hidden="false" customHeight="false" outlineLevel="0" collapsed="false">
      <c r="A209" s="199" t="n">
        <v>35753</v>
      </c>
      <c r="B209" s="192" t="n">
        <v>35753</v>
      </c>
      <c r="C209" s="308" t="n">
        <f aca="false">IF(B209&lt;&gt;"",MONTH(B209),0)</f>
        <v>11</v>
      </c>
      <c r="D209" s="3" t="n">
        <v>532000</v>
      </c>
      <c r="E209" s="306"/>
    </row>
    <row r="210" customFormat="false" ht="11.25" hidden="false" customHeight="false" outlineLevel="0" collapsed="false">
      <c r="A210" s="199" t="n">
        <v>35754</v>
      </c>
      <c r="B210" s="192" t="n">
        <v>35754</v>
      </c>
      <c r="C210" s="308" t="n">
        <f aca="false">IF(B210&lt;&gt;"",MONTH(B210),0)</f>
        <v>11</v>
      </c>
      <c r="D210" s="3" t="n">
        <v>510000</v>
      </c>
      <c r="E210" s="306"/>
    </row>
    <row r="211" customFormat="false" ht="11.25" hidden="false" customHeight="false" outlineLevel="0" collapsed="false">
      <c r="A211" s="199" t="n">
        <v>35755</v>
      </c>
      <c r="B211" s="192" t="n">
        <v>35755</v>
      </c>
      <c r="C211" s="308" t="n">
        <f aca="false">IF(B211&lt;&gt;"",MONTH(B211),0)</f>
        <v>11</v>
      </c>
      <c r="D211" s="3" t="n">
        <v>561000</v>
      </c>
      <c r="E211" s="306"/>
    </row>
    <row r="212" customFormat="false" ht="11.25" hidden="false" customHeight="false" outlineLevel="0" collapsed="false">
      <c r="A212" s="199" t="n">
        <v>35756</v>
      </c>
      <c r="B212" s="192" t="n">
        <v>35756</v>
      </c>
      <c r="C212" s="308" t="n">
        <f aca="false">IF(B212&lt;&gt;"",MONTH(B212),0)</f>
        <v>11</v>
      </c>
      <c r="D212" s="3" t="n">
        <v>525000</v>
      </c>
      <c r="E212" s="306"/>
    </row>
    <row r="213" customFormat="false" ht="11.25" hidden="false" customHeight="false" outlineLevel="0" collapsed="false">
      <c r="A213" s="199" t="n">
        <v>35757</v>
      </c>
      <c r="B213" s="192" t="n">
        <v>35757</v>
      </c>
      <c r="C213" s="308" t="n">
        <f aca="false">IF(B213&lt;&gt;"",MONTH(B213),0)</f>
        <v>11</v>
      </c>
      <c r="D213" s="3" t="n">
        <v>531000</v>
      </c>
      <c r="E213" s="306"/>
    </row>
    <row r="214" customFormat="false" ht="11.25" hidden="false" customHeight="false" outlineLevel="0" collapsed="false">
      <c r="A214" s="199" t="n">
        <v>35758</v>
      </c>
      <c r="B214" s="192" t="n">
        <v>35758</v>
      </c>
      <c r="C214" s="308" t="n">
        <f aca="false">IF(B214&lt;&gt;"",MONTH(B214),0)</f>
        <v>11</v>
      </c>
      <c r="D214" s="3" t="n">
        <v>542000</v>
      </c>
      <c r="E214" s="306"/>
    </row>
    <row r="215" customFormat="false" ht="11.25" hidden="false" customHeight="false" outlineLevel="0" collapsed="false">
      <c r="A215" s="199" t="n">
        <v>35759</v>
      </c>
      <c r="B215" s="192" t="n">
        <v>35759</v>
      </c>
      <c r="C215" s="308" t="n">
        <f aca="false">IF(B215&lt;&gt;"",MONTH(B215),0)</f>
        <v>11</v>
      </c>
      <c r="D215" s="3" t="n">
        <v>556000</v>
      </c>
      <c r="E215" s="306"/>
    </row>
    <row r="216" customFormat="false" ht="11.25" hidden="false" customHeight="false" outlineLevel="0" collapsed="false">
      <c r="A216" s="199" t="n">
        <v>35760</v>
      </c>
      <c r="B216" s="192" t="n">
        <v>35760</v>
      </c>
      <c r="C216" s="308" t="n">
        <f aca="false">IF(B216&lt;&gt;"",MONTH(B216),0)</f>
        <v>11</v>
      </c>
      <c r="D216" s="3" t="n">
        <v>530000</v>
      </c>
      <c r="E216" s="306"/>
    </row>
    <row r="217" customFormat="false" ht="11.25" hidden="false" customHeight="false" outlineLevel="0" collapsed="false">
      <c r="A217" s="199" t="n">
        <v>35761</v>
      </c>
      <c r="B217" s="192" t="n">
        <v>35761</v>
      </c>
      <c r="C217" s="308" t="n">
        <f aca="false">IF(B217&lt;&gt;"",MONTH(B217),0)</f>
        <v>11</v>
      </c>
      <c r="D217" s="3" t="n">
        <v>583000</v>
      </c>
      <c r="E217" s="306"/>
    </row>
    <row r="218" customFormat="false" ht="11.25" hidden="false" customHeight="false" outlineLevel="0" collapsed="false">
      <c r="A218" s="199" t="n">
        <v>35762</v>
      </c>
      <c r="B218" s="192" t="n">
        <v>35762</v>
      </c>
      <c r="C218" s="308" t="n">
        <f aca="false">IF(B218&lt;&gt;"",MONTH(B218),0)</f>
        <v>11</v>
      </c>
      <c r="D218" s="3" t="n">
        <v>585000</v>
      </c>
      <c r="E218" s="306"/>
    </row>
    <row r="219" customFormat="false" ht="11.25" hidden="false" customHeight="false" outlineLevel="0" collapsed="false">
      <c r="A219" s="199" t="n">
        <v>35763</v>
      </c>
      <c r="B219" s="192" t="n">
        <v>35763</v>
      </c>
      <c r="C219" s="308" t="n">
        <f aca="false">IF(B219&lt;&gt;"",MONTH(B219),0)</f>
        <v>11</v>
      </c>
      <c r="D219" s="3" t="n">
        <v>604000</v>
      </c>
      <c r="E219" s="306"/>
    </row>
    <row r="220" customFormat="false" ht="11.25" hidden="false" customHeight="false" outlineLevel="0" collapsed="false">
      <c r="A220" s="199" t="n">
        <v>35764</v>
      </c>
      <c r="B220" s="192" t="n">
        <v>35764</v>
      </c>
      <c r="C220" s="308" t="n">
        <f aca="false">IF(B220&lt;&gt;"",MONTH(B220),0)</f>
        <v>11</v>
      </c>
      <c r="D220" s="3" t="n">
        <v>586000</v>
      </c>
      <c r="E220" s="306"/>
    </row>
    <row r="221" customFormat="false" ht="11.25" hidden="false" customHeight="false" outlineLevel="0" collapsed="false">
      <c r="A221" s="199" t="n">
        <v>35765</v>
      </c>
      <c r="B221" s="192" t="n">
        <v>35765</v>
      </c>
      <c r="C221" s="308" t="n">
        <f aca="false">IF(B221&lt;&gt;"",MONTH(B221),0)</f>
        <v>12</v>
      </c>
      <c r="D221" s="3" t="n">
        <v>606000</v>
      </c>
      <c r="E221" s="306"/>
    </row>
    <row r="222" customFormat="false" ht="11.25" hidden="false" customHeight="false" outlineLevel="0" collapsed="false">
      <c r="A222" s="199" t="n">
        <v>35766</v>
      </c>
      <c r="B222" s="192" t="n">
        <v>35766</v>
      </c>
      <c r="C222" s="308" t="n">
        <f aca="false">IF(B222&lt;&gt;"",MONTH(B222),0)</f>
        <v>12</v>
      </c>
      <c r="D222" s="3" t="n">
        <v>578000</v>
      </c>
      <c r="E222" s="306"/>
    </row>
    <row r="223" customFormat="false" ht="11.25" hidden="false" customHeight="false" outlineLevel="0" collapsed="false">
      <c r="A223" s="199" t="n">
        <v>35767</v>
      </c>
      <c r="B223" s="192" t="n">
        <v>35767</v>
      </c>
      <c r="C223" s="308" t="n">
        <f aca="false">IF(B223&lt;&gt;"",MONTH(B223),0)</f>
        <v>12</v>
      </c>
      <c r="D223" s="3" t="n">
        <v>543000</v>
      </c>
      <c r="E223" s="306"/>
    </row>
    <row r="224" customFormat="false" ht="11.25" hidden="false" customHeight="false" outlineLevel="0" collapsed="false">
      <c r="A224" s="199" t="n">
        <v>35768</v>
      </c>
      <c r="B224" s="192" t="n">
        <v>35768</v>
      </c>
      <c r="C224" s="308" t="n">
        <f aca="false">IF(B224&lt;&gt;"",MONTH(B224),0)</f>
        <v>12</v>
      </c>
      <c r="D224" s="3" t="n">
        <v>549000</v>
      </c>
      <c r="E224" s="306"/>
    </row>
    <row r="225" customFormat="false" ht="11.25" hidden="false" customHeight="false" outlineLevel="0" collapsed="false">
      <c r="A225" s="199" t="n">
        <v>35769</v>
      </c>
      <c r="B225" s="192" t="n">
        <v>35769</v>
      </c>
      <c r="C225" s="308" t="n">
        <f aca="false">IF(B225&lt;&gt;"",MONTH(B225),0)</f>
        <v>12</v>
      </c>
      <c r="D225" s="3" t="n">
        <v>482000</v>
      </c>
      <c r="E225" s="306"/>
    </row>
    <row r="226" customFormat="false" ht="11.25" hidden="false" customHeight="false" outlineLevel="0" collapsed="false">
      <c r="A226" s="199" t="n">
        <v>35770</v>
      </c>
      <c r="B226" s="192" t="n">
        <v>35770</v>
      </c>
      <c r="C226" s="308" t="n">
        <f aca="false">IF(B226&lt;&gt;"",MONTH(B226),0)</f>
        <v>12</v>
      </c>
      <c r="D226" s="3" t="n">
        <v>512000</v>
      </c>
      <c r="E226" s="306"/>
    </row>
    <row r="227" customFormat="false" ht="11.25" hidden="false" customHeight="false" outlineLevel="0" collapsed="false">
      <c r="A227" s="199" t="n">
        <v>35771</v>
      </c>
      <c r="B227" s="192" t="n">
        <v>35771</v>
      </c>
      <c r="C227" s="308" t="n">
        <f aca="false">IF(B227&lt;&gt;"",MONTH(B227),0)</f>
        <v>12</v>
      </c>
      <c r="D227" s="3" t="n">
        <v>509000</v>
      </c>
      <c r="E227" s="306"/>
    </row>
    <row r="228" customFormat="false" ht="11.25" hidden="false" customHeight="false" outlineLevel="0" collapsed="false">
      <c r="A228" s="199" t="n">
        <v>35772</v>
      </c>
      <c r="B228" s="192" t="n">
        <v>35772</v>
      </c>
      <c r="C228" s="308" t="n">
        <f aca="false">IF(B228&lt;&gt;"",MONTH(B228),0)</f>
        <v>12</v>
      </c>
      <c r="D228" s="3" t="n">
        <v>499000</v>
      </c>
      <c r="E228" s="306"/>
    </row>
    <row r="229" customFormat="false" ht="11.25" hidden="false" customHeight="false" outlineLevel="0" collapsed="false">
      <c r="A229" s="199" t="n">
        <v>35773</v>
      </c>
      <c r="B229" s="192" t="n">
        <v>35773</v>
      </c>
      <c r="C229" s="308" t="n">
        <f aca="false">IF(B229&lt;&gt;"",MONTH(B229),0)</f>
        <v>12</v>
      </c>
      <c r="D229" s="3" t="n">
        <v>490000</v>
      </c>
      <c r="E229" s="306"/>
    </row>
    <row r="230" customFormat="false" ht="11.25" hidden="false" customHeight="false" outlineLevel="0" collapsed="false">
      <c r="A230" s="199" t="n">
        <v>35774</v>
      </c>
      <c r="B230" s="192" t="n">
        <v>35774</v>
      </c>
      <c r="C230" s="308" t="n">
        <f aca="false">IF(B230&lt;&gt;"",MONTH(B230),0)</f>
        <v>12</v>
      </c>
      <c r="D230" s="3" t="n">
        <v>538000</v>
      </c>
      <c r="E230" s="306"/>
    </row>
    <row r="231" customFormat="false" ht="11.25" hidden="false" customHeight="false" outlineLevel="0" collapsed="false">
      <c r="A231" s="199" t="n">
        <v>35775</v>
      </c>
      <c r="B231" s="192" t="n">
        <v>35775</v>
      </c>
      <c r="C231" s="308" t="n">
        <f aca="false">IF(B231&lt;&gt;"",MONTH(B231),0)</f>
        <v>12</v>
      </c>
      <c r="D231" s="3" t="n">
        <v>495000</v>
      </c>
      <c r="E231" s="306"/>
    </row>
    <row r="232" customFormat="false" ht="11.25" hidden="false" customHeight="false" outlineLevel="0" collapsed="false">
      <c r="A232" s="199" t="n">
        <v>35776</v>
      </c>
      <c r="B232" s="192" t="n">
        <v>35776</v>
      </c>
      <c r="C232" s="308" t="n">
        <f aca="false">IF(B232&lt;&gt;"",MONTH(B232),0)</f>
        <v>12</v>
      </c>
      <c r="D232" s="3" t="n">
        <v>467000</v>
      </c>
      <c r="E232" s="306"/>
    </row>
    <row r="233" customFormat="false" ht="11.25" hidden="false" customHeight="false" outlineLevel="0" collapsed="false">
      <c r="A233" s="199" t="n">
        <v>35777</v>
      </c>
      <c r="B233" s="192" t="n">
        <v>35777</v>
      </c>
      <c r="C233" s="308" t="n">
        <f aca="false">IF(B233&lt;&gt;"",MONTH(B233),0)</f>
        <v>12</v>
      </c>
      <c r="D233" s="3" t="n">
        <v>462000</v>
      </c>
      <c r="E233" s="306"/>
    </row>
    <row r="234" customFormat="false" ht="11.25" hidden="false" customHeight="false" outlineLevel="0" collapsed="false">
      <c r="A234" s="199" t="n">
        <v>35778</v>
      </c>
      <c r="B234" s="192" t="n">
        <v>35778</v>
      </c>
      <c r="C234" s="308" t="n">
        <f aca="false">IF(B234&lt;&gt;"",MONTH(B234),0)</f>
        <v>12</v>
      </c>
      <c r="D234" s="3" t="n">
        <v>486000</v>
      </c>
      <c r="E234" s="306"/>
    </row>
    <row r="235" customFormat="false" ht="11.25" hidden="false" customHeight="false" outlineLevel="0" collapsed="false">
      <c r="A235" s="199" t="n">
        <v>35779</v>
      </c>
      <c r="B235" s="192" t="n">
        <v>35779</v>
      </c>
      <c r="C235" s="308" t="n">
        <f aca="false">IF(B235&lt;&gt;"",MONTH(B235),0)</f>
        <v>12</v>
      </c>
      <c r="D235" s="3" t="n">
        <v>484000</v>
      </c>
      <c r="E235" s="306"/>
    </row>
    <row r="236" customFormat="false" ht="11.25" hidden="false" customHeight="false" outlineLevel="0" collapsed="false">
      <c r="A236" s="199" t="n">
        <v>35780</v>
      </c>
      <c r="B236" s="192" t="n">
        <v>35780</v>
      </c>
      <c r="C236" s="308" t="n">
        <f aca="false">IF(B236&lt;&gt;"",MONTH(B236),0)</f>
        <v>12</v>
      </c>
      <c r="D236" s="3" t="n">
        <v>537000</v>
      </c>
      <c r="E236" s="306"/>
    </row>
    <row r="237" customFormat="false" ht="11.25" hidden="false" customHeight="false" outlineLevel="0" collapsed="false">
      <c r="A237" s="199" t="n">
        <v>35781</v>
      </c>
      <c r="B237" s="192" t="n">
        <v>35781</v>
      </c>
      <c r="C237" s="308" t="n">
        <f aca="false">IF(B237&lt;&gt;"",MONTH(B237),0)</f>
        <v>12</v>
      </c>
      <c r="D237" s="3" t="n">
        <v>553000</v>
      </c>
      <c r="E237" s="306"/>
    </row>
    <row r="238" customFormat="false" ht="11.25" hidden="false" customHeight="false" outlineLevel="0" collapsed="false">
      <c r="A238" s="199" t="n">
        <v>35782</v>
      </c>
      <c r="B238" s="192" t="n">
        <v>35782</v>
      </c>
      <c r="C238" s="308" t="n">
        <f aca="false">IF(B238&lt;&gt;"",MONTH(B238),0)</f>
        <v>12</v>
      </c>
      <c r="D238" s="3" t="n">
        <v>536000</v>
      </c>
      <c r="E238" s="306"/>
    </row>
    <row r="239" customFormat="false" ht="11.25" hidden="false" customHeight="false" outlineLevel="0" collapsed="false">
      <c r="A239" s="199" t="n">
        <v>35783</v>
      </c>
      <c r="B239" s="192" t="n">
        <v>35783</v>
      </c>
      <c r="C239" s="308" t="n">
        <f aca="false">IF(B239&lt;&gt;"",MONTH(B239),0)</f>
        <v>12</v>
      </c>
      <c r="D239" s="3" t="n">
        <v>541000</v>
      </c>
      <c r="E239" s="306"/>
    </row>
    <row r="240" customFormat="false" ht="11.25" hidden="false" customHeight="false" outlineLevel="0" collapsed="false">
      <c r="A240" s="199" t="n">
        <v>35784</v>
      </c>
      <c r="B240" s="192" t="n">
        <v>35784</v>
      </c>
      <c r="C240" s="308" t="n">
        <f aca="false">IF(B240&lt;&gt;"",MONTH(B240),0)</f>
        <v>12</v>
      </c>
      <c r="D240" s="3" t="n">
        <v>524000</v>
      </c>
      <c r="E240" s="306"/>
    </row>
    <row r="241" customFormat="false" ht="11.25" hidden="false" customHeight="false" outlineLevel="0" collapsed="false">
      <c r="A241" s="199" t="n">
        <v>35785</v>
      </c>
      <c r="B241" s="192" t="n">
        <v>35785</v>
      </c>
      <c r="C241" s="308" t="n">
        <f aca="false">IF(B241&lt;&gt;"",MONTH(B241),0)</f>
        <v>12</v>
      </c>
      <c r="D241" s="3" t="n">
        <v>503000</v>
      </c>
      <c r="E241" s="306"/>
    </row>
    <row r="242" customFormat="false" ht="11.25" hidden="false" customHeight="false" outlineLevel="0" collapsed="false">
      <c r="A242" s="199" t="n">
        <v>35786</v>
      </c>
      <c r="B242" s="192" t="n">
        <v>35786</v>
      </c>
      <c r="C242" s="308" t="n">
        <f aca="false">IF(B242&lt;&gt;"",MONTH(B242),0)</f>
        <v>12</v>
      </c>
      <c r="D242" s="3" t="n">
        <v>529000</v>
      </c>
      <c r="E242" s="306"/>
    </row>
    <row r="243" customFormat="false" ht="11.25" hidden="false" customHeight="false" outlineLevel="0" collapsed="false">
      <c r="A243" s="199" t="n">
        <v>35787</v>
      </c>
      <c r="B243" s="192" t="n">
        <v>35787</v>
      </c>
      <c r="C243" s="308" t="n">
        <f aca="false">IF(B243&lt;&gt;"",MONTH(B243),0)</f>
        <v>12</v>
      </c>
      <c r="D243" s="3" t="n">
        <v>569000</v>
      </c>
      <c r="E243" s="306"/>
    </row>
    <row r="244" customFormat="false" ht="11.25" hidden="false" customHeight="false" outlineLevel="0" collapsed="false">
      <c r="A244" s="199" t="n">
        <v>35788</v>
      </c>
      <c r="B244" s="192" t="n">
        <v>35788</v>
      </c>
      <c r="C244" s="308" t="n">
        <f aca="false">IF(B244&lt;&gt;"",MONTH(B244),0)</f>
        <v>12</v>
      </c>
      <c r="D244" s="3" t="n">
        <v>596000</v>
      </c>
      <c r="E244" s="306"/>
    </row>
    <row r="245" customFormat="false" ht="11.25" hidden="false" customHeight="false" outlineLevel="0" collapsed="false">
      <c r="A245" s="199" t="n">
        <v>35789</v>
      </c>
      <c r="B245" s="192" t="n">
        <v>35789</v>
      </c>
      <c r="C245" s="308" t="n">
        <f aca="false">IF(B245&lt;&gt;"",MONTH(B245),0)</f>
        <v>12</v>
      </c>
      <c r="D245" s="3" t="n">
        <v>603000</v>
      </c>
      <c r="E245" s="306"/>
    </row>
    <row r="246" customFormat="false" ht="11.25" hidden="false" customHeight="false" outlineLevel="0" collapsed="false">
      <c r="A246" s="199" t="n">
        <v>35790</v>
      </c>
      <c r="B246" s="192" t="n">
        <v>35790</v>
      </c>
      <c r="C246" s="308" t="n">
        <f aca="false">IF(B246&lt;&gt;"",MONTH(B246),0)</f>
        <v>12</v>
      </c>
      <c r="D246" s="3" t="n">
        <v>597000</v>
      </c>
      <c r="E246" s="306"/>
    </row>
    <row r="247" customFormat="false" ht="11.25" hidden="false" customHeight="false" outlineLevel="0" collapsed="false">
      <c r="A247" s="199" t="n">
        <v>35791</v>
      </c>
      <c r="B247" s="192" t="n">
        <v>35791</v>
      </c>
      <c r="C247" s="308" t="n">
        <f aca="false">IF(B247&lt;&gt;"",MONTH(B247),0)</f>
        <v>12</v>
      </c>
      <c r="D247" s="3" t="n">
        <v>603000</v>
      </c>
      <c r="E247" s="306"/>
    </row>
    <row r="248" customFormat="false" ht="11.25" hidden="false" customHeight="false" outlineLevel="0" collapsed="false">
      <c r="A248" s="199" t="n">
        <v>35792</v>
      </c>
      <c r="B248" s="192" t="n">
        <v>35792</v>
      </c>
      <c r="C248" s="308" t="n">
        <f aca="false">IF(B248&lt;&gt;"",MONTH(B248),0)</f>
        <v>12</v>
      </c>
      <c r="D248" s="3" t="n">
        <v>576000</v>
      </c>
      <c r="E248" s="306"/>
    </row>
    <row r="249" customFormat="false" ht="11.25" hidden="false" customHeight="false" outlineLevel="0" collapsed="false">
      <c r="A249" s="199" t="n">
        <v>35793</v>
      </c>
      <c r="B249" s="192" t="n">
        <v>35793</v>
      </c>
      <c r="C249" s="308" t="n">
        <f aca="false">IF(B249&lt;&gt;"",MONTH(B249),0)</f>
        <v>12</v>
      </c>
      <c r="D249" s="3" t="n">
        <v>584000</v>
      </c>
      <c r="E249" s="306"/>
    </row>
    <row r="250" customFormat="false" ht="11.25" hidden="false" customHeight="false" outlineLevel="0" collapsed="false">
      <c r="A250" s="199" t="n">
        <v>35794</v>
      </c>
      <c r="B250" s="192" t="n">
        <v>35794</v>
      </c>
      <c r="C250" s="308" t="n">
        <f aca="false">IF(B250&lt;&gt;"",MONTH(B250),0)</f>
        <v>12</v>
      </c>
      <c r="D250" s="3" t="n">
        <v>530000</v>
      </c>
      <c r="E250" s="306"/>
    </row>
    <row r="251" customFormat="false" ht="11.25" hidden="false" customHeight="false" outlineLevel="0" collapsed="false">
      <c r="A251" s="199" t="n">
        <v>35795</v>
      </c>
      <c r="B251" s="192" t="n">
        <v>35795</v>
      </c>
      <c r="C251" s="308" t="n">
        <f aca="false">IF(B251&lt;&gt;"",MONTH(B251),0)</f>
        <v>12</v>
      </c>
      <c r="D251" s="3" t="n">
        <v>622000</v>
      </c>
      <c r="E251" s="306"/>
    </row>
    <row r="252" customFormat="false" ht="22.5" hidden="false" customHeight="false" outlineLevel="0" collapsed="false">
      <c r="A252" s="194" t="s">
        <v>70</v>
      </c>
      <c r="B252" s="195" t="s">
        <v>71</v>
      </c>
      <c r="C252" s="324" t="s">
        <v>99</v>
      </c>
      <c r="D252" s="196" t="s">
        <v>73</v>
      </c>
      <c r="E252" s="306"/>
    </row>
    <row r="253" customFormat="false" ht="11.25" hidden="false" customHeight="false" outlineLevel="0" collapsed="false">
      <c r="A253" s="199" t="n">
        <v>35796</v>
      </c>
      <c r="B253" s="192" t="n">
        <v>35796</v>
      </c>
      <c r="C253" s="308" t="n">
        <f aca="false">IF(B253&lt;&gt;"",MONTH(B253),0)</f>
        <v>1</v>
      </c>
      <c r="D253" s="3" t="n">
        <v>746000</v>
      </c>
      <c r="E253" s="306"/>
    </row>
    <row r="254" customFormat="false" ht="11.25" hidden="false" customHeight="false" outlineLevel="0" collapsed="false">
      <c r="A254" s="199" t="n">
        <v>35797</v>
      </c>
      <c r="B254" s="192" t="n">
        <v>35797</v>
      </c>
      <c r="C254" s="308" t="n">
        <f aca="false">IF(B254&lt;&gt;"",MONTH(B254),0)</f>
        <v>1</v>
      </c>
      <c r="D254" s="3" t="n">
        <v>746000</v>
      </c>
      <c r="E254" s="306"/>
    </row>
    <row r="255" customFormat="false" ht="11.25" hidden="false" customHeight="false" outlineLevel="0" collapsed="false">
      <c r="A255" s="199" t="n">
        <v>35798</v>
      </c>
      <c r="B255" s="192" t="n">
        <v>35798</v>
      </c>
      <c r="C255" s="308" t="n">
        <f aca="false">IF(B255&lt;&gt;"",MONTH(B255),0)</f>
        <v>1</v>
      </c>
      <c r="D255" s="3" t="n">
        <v>743000</v>
      </c>
      <c r="E255" s="306"/>
    </row>
    <row r="256" customFormat="false" ht="11.25" hidden="false" customHeight="false" outlineLevel="0" collapsed="false">
      <c r="A256" s="199" t="n">
        <v>35799</v>
      </c>
      <c r="B256" s="192" t="n">
        <v>35799</v>
      </c>
      <c r="C256" s="308" t="n">
        <f aca="false">IF(B256&lt;&gt;"",MONTH(B256),0)</f>
        <v>1</v>
      </c>
      <c r="D256" s="3" t="n">
        <v>731000</v>
      </c>
      <c r="E256" s="306"/>
    </row>
    <row r="257" customFormat="false" ht="11.25" hidden="false" customHeight="false" outlineLevel="0" collapsed="false">
      <c r="A257" s="199" t="n">
        <v>35800</v>
      </c>
      <c r="B257" s="192" t="n">
        <v>35800</v>
      </c>
      <c r="C257" s="308" t="n">
        <f aca="false">IF(B257&lt;&gt;"",MONTH(B257),0)</f>
        <v>1</v>
      </c>
      <c r="D257" s="3" t="n">
        <v>726000</v>
      </c>
      <c r="E257" s="306"/>
    </row>
    <row r="258" customFormat="false" ht="11.25" hidden="false" customHeight="false" outlineLevel="0" collapsed="false">
      <c r="A258" s="199" t="n">
        <v>35801</v>
      </c>
      <c r="B258" s="192" t="n">
        <v>35801</v>
      </c>
      <c r="C258" s="308" t="n">
        <f aca="false">IF(B258&lt;&gt;"",MONTH(B258),0)</f>
        <v>1</v>
      </c>
      <c r="D258" s="3" t="n">
        <v>632000</v>
      </c>
      <c r="E258" s="306"/>
    </row>
    <row r="259" customFormat="false" ht="11.25" hidden="false" customHeight="false" outlineLevel="0" collapsed="false">
      <c r="A259" s="199" t="n">
        <v>35802</v>
      </c>
      <c r="B259" s="192" t="n">
        <v>35802</v>
      </c>
      <c r="C259" s="308" t="n">
        <f aca="false">IF(B259&lt;&gt;"",MONTH(B259),0)</f>
        <v>1</v>
      </c>
      <c r="D259" s="3" t="n">
        <v>736000</v>
      </c>
      <c r="E259" s="306"/>
    </row>
    <row r="260" customFormat="false" ht="11.25" hidden="false" customHeight="false" outlineLevel="0" collapsed="false">
      <c r="A260" s="199" t="n">
        <v>35803</v>
      </c>
      <c r="B260" s="192" t="n">
        <v>35803</v>
      </c>
      <c r="C260" s="308" t="n">
        <f aca="false">IF(B260&lt;&gt;"",MONTH(B260),0)</f>
        <v>1</v>
      </c>
      <c r="D260" s="3" t="n">
        <v>767000</v>
      </c>
      <c r="E260" s="306"/>
    </row>
    <row r="261" customFormat="false" ht="11.25" hidden="false" customHeight="false" outlineLevel="0" collapsed="false">
      <c r="A261" s="199" t="n">
        <v>35804</v>
      </c>
      <c r="B261" s="192" t="n">
        <v>35804</v>
      </c>
      <c r="C261" s="308" t="n">
        <f aca="false">IF(B261&lt;&gt;"",MONTH(B261),0)</f>
        <v>1</v>
      </c>
      <c r="D261" s="3" t="n">
        <v>702000</v>
      </c>
      <c r="E261" s="306"/>
    </row>
    <row r="262" customFormat="false" ht="11.25" hidden="false" customHeight="false" outlineLevel="0" collapsed="false">
      <c r="A262" s="199" t="n">
        <v>35805</v>
      </c>
      <c r="B262" s="192" t="n">
        <v>35805</v>
      </c>
      <c r="C262" s="308" t="n">
        <f aca="false">IF(B262&lt;&gt;"",MONTH(B262),0)</f>
        <v>1</v>
      </c>
      <c r="D262" s="3" t="n">
        <v>662000</v>
      </c>
      <c r="E262" s="306"/>
    </row>
    <row r="263" customFormat="false" ht="11.25" hidden="false" customHeight="false" outlineLevel="0" collapsed="false">
      <c r="A263" s="199" t="n">
        <v>35806</v>
      </c>
      <c r="B263" s="192" t="n">
        <v>35806</v>
      </c>
      <c r="C263" s="308" t="n">
        <f aca="false">IF(B263&lt;&gt;"",MONTH(B263),0)</f>
        <v>1</v>
      </c>
      <c r="D263" s="3" t="n">
        <v>671000</v>
      </c>
      <c r="E263" s="306"/>
    </row>
    <row r="264" customFormat="false" ht="11.25" hidden="false" customHeight="false" outlineLevel="0" collapsed="false">
      <c r="A264" s="199" t="n">
        <v>35807</v>
      </c>
      <c r="B264" s="192" t="n">
        <v>35807</v>
      </c>
      <c r="C264" s="308" t="n">
        <f aca="false">IF(B264&lt;&gt;"",MONTH(B264),0)</f>
        <v>1</v>
      </c>
      <c r="D264" s="3" t="n">
        <v>662000</v>
      </c>
      <c r="E264" s="306"/>
    </row>
    <row r="265" customFormat="false" ht="11.25" hidden="false" customHeight="false" outlineLevel="0" collapsed="false">
      <c r="A265" s="199" t="n">
        <v>35808</v>
      </c>
      <c r="B265" s="192" t="n">
        <v>35808</v>
      </c>
      <c r="C265" s="308" t="n">
        <f aca="false">IF(B265&lt;&gt;"",MONTH(B265),0)</f>
        <v>1</v>
      </c>
      <c r="D265" s="3" t="n">
        <v>683000</v>
      </c>
      <c r="E265" s="306"/>
    </row>
    <row r="266" customFormat="false" ht="11.25" hidden="false" customHeight="false" outlineLevel="0" collapsed="false">
      <c r="A266" s="199" t="n">
        <v>35809</v>
      </c>
      <c r="B266" s="192" t="n">
        <v>35809</v>
      </c>
      <c r="C266" s="308" t="n">
        <f aca="false">IF(B266&lt;&gt;"",MONTH(B266),0)</f>
        <v>1</v>
      </c>
      <c r="D266" s="3" t="n">
        <v>652000</v>
      </c>
      <c r="E266" s="306"/>
    </row>
    <row r="267" customFormat="false" ht="11.25" hidden="false" customHeight="false" outlineLevel="0" collapsed="false">
      <c r="A267" s="199" t="n">
        <v>35810</v>
      </c>
      <c r="B267" s="192" t="n">
        <v>35810</v>
      </c>
      <c r="C267" s="308" t="n">
        <f aca="false">IF(B267&lt;&gt;"",MONTH(B267),0)</f>
        <v>1</v>
      </c>
      <c r="D267" s="3" t="n">
        <v>702000</v>
      </c>
      <c r="E267" s="306"/>
    </row>
    <row r="268" customFormat="false" ht="11.25" hidden="false" customHeight="false" outlineLevel="0" collapsed="false">
      <c r="A268" s="199" t="n">
        <v>35811</v>
      </c>
      <c r="B268" s="192" t="n">
        <v>35811</v>
      </c>
      <c r="C268" s="308" t="n">
        <f aca="false">IF(B268&lt;&gt;"",MONTH(B268),0)</f>
        <v>1</v>
      </c>
      <c r="D268" s="3" t="n">
        <v>688000</v>
      </c>
      <c r="E268" s="306"/>
    </row>
    <row r="269" customFormat="false" ht="11.25" hidden="false" customHeight="false" outlineLevel="0" collapsed="false">
      <c r="A269" s="199" t="n">
        <v>35812</v>
      </c>
      <c r="B269" s="192" t="n">
        <v>35812</v>
      </c>
      <c r="C269" s="308" t="n">
        <f aca="false">IF(B269&lt;&gt;"",MONTH(B269),0)</f>
        <v>1</v>
      </c>
      <c r="D269" s="3" t="n">
        <v>704000</v>
      </c>
      <c r="E269" s="306"/>
    </row>
    <row r="270" customFormat="false" ht="11.25" hidden="false" customHeight="false" outlineLevel="0" collapsed="false">
      <c r="A270" s="199" t="n">
        <v>35813</v>
      </c>
      <c r="B270" s="192" t="n">
        <v>35813</v>
      </c>
      <c r="C270" s="308" t="n">
        <f aca="false">IF(B270&lt;&gt;"",MONTH(B270),0)</f>
        <v>1</v>
      </c>
      <c r="D270" s="3" t="n">
        <v>697000</v>
      </c>
      <c r="E270" s="306"/>
    </row>
    <row r="271" customFormat="false" ht="11.25" hidden="false" customHeight="false" outlineLevel="0" collapsed="false">
      <c r="A271" s="199" t="n">
        <v>35814</v>
      </c>
      <c r="B271" s="192" t="n">
        <v>35814</v>
      </c>
      <c r="C271" s="308" t="n">
        <f aca="false">IF(B271&lt;&gt;"",MONTH(B271),0)</f>
        <v>1</v>
      </c>
      <c r="D271" s="3" t="n">
        <v>701000</v>
      </c>
      <c r="E271" s="306"/>
    </row>
    <row r="272" customFormat="false" ht="11.25" hidden="false" customHeight="false" outlineLevel="0" collapsed="false">
      <c r="A272" s="199" t="n">
        <v>35815</v>
      </c>
      <c r="B272" s="192" t="n">
        <v>35815</v>
      </c>
      <c r="C272" s="308" t="n">
        <f aca="false">IF(B272&lt;&gt;"",MONTH(B272),0)</f>
        <v>1</v>
      </c>
      <c r="D272" s="3" t="n">
        <v>760000</v>
      </c>
      <c r="E272" s="306"/>
    </row>
    <row r="273" customFormat="false" ht="11.25" hidden="false" customHeight="false" outlineLevel="0" collapsed="false">
      <c r="A273" s="199" t="n">
        <v>35816</v>
      </c>
      <c r="B273" s="192" t="n">
        <v>35816</v>
      </c>
      <c r="C273" s="308" t="n">
        <f aca="false">IF(B273&lt;&gt;"",MONTH(B273),0)</f>
        <v>1</v>
      </c>
      <c r="D273" s="3" t="n">
        <v>766000</v>
      </c>
      <c r="E273" s="306"/>
    </row>
    <row r="274" customFormat="false" ht="11.25" hidden="false" customHeight="false" outlineLevel="0" collapsed="false">
      <c r="A274" s="199" t="n">
        <v>35817</v>
      </c>
      <c r="B274" s="192" t="n">
        <v>35817</v>
      </c>
      <c r="C274" s="308" t="n">
        <f aca="false">IF(B274&lt;&gt;"",MONTH(B274),0)</f>
        <v>1</v>
      </c>
      <c r="D274" s="3" t="n">
        <v>799000</v>
      </c>
      <c r="E274" s="306"/>
    </row>
    <row r="275" customFormat="false" ht="11.25" hidden="false" customHeight="false" outlineLevel="0" collapsed="false">
      <c r="A275" s="199" t="n">
        <v>35818</v>
      </c>
      <c r="B275" s="192" t="n">
        <v>35818</v>
      </c>
      <c r="C275" s="308" t="n">
        <f aca="false">IF(B275&lt;&gt;"",MONTH(B275),0)</f>
        <v>1</v>
      </c>
      <c r="D275" s="3" t="n">
        <v>697000</v>
      </c>
      <c r="E275" s="306"/>
    </row>
    <row r="276" customFormat="false" ht="11.25" hidden="false" customHeight="false" outlineLevel="0" collapsed="false">
      <c r="A276" s="199" t="n">
        <v>35819</v>
      </c>
      <c r="B276" s="192" t="n">
        <v>35819</v>
      </c>
      <c r="C276" s="308" t="n">
        <f aca="false">IF(B276&lt;&gt;"",MONTH(B276),0)</f>
        <v>1</v>
      </c>
      <c r="D276" s="3" t="n">
        <v>686000</v>
      </c>
      <c r="E276" s="306"/>
    </row>
    <row r="277" customFormat="false" ht="11.25" hidden="false" customHeight="false" outlineLevel="0" collapsed="false">
      <c r="A277" s="199" t="n">
        <v>35820</v>
      </c>
      <c r="B277" s="192" t="n">
        <v>35820</v>
      </c>
      <c r="C277" s="308" t="n">
        <f aca="false">IF(B277&lt;&gt;"",MONTH(B277),0)</f>
        <v>1</v>
      </c>
      <c r="D277" s="3" t="n">
        <v>684000</v>
      </c>
      <c r="E277" s="306"/>
    </row>
    <row r="278" customFormat="false" ht="11.25" hidden="false" customHeight="false" outlineLevel="0" collapsed="false">
      <c r="A278" s="199" t="n">
        <v>35821</v>
      </c>
      <c r="B278" s="192" t="n">
        <v>35821</v>
      </c>
      <c r="C278" s="308" t="n">
        <f aca="false">IF(B278&lt;&gt;"",MONTH(B278),0)</f>
        <v>1</v>
      </c>
      <c r="D278" s="3" t="n">
        <v>672000</v>
      </c>
      <c r="E278" s="306"/>
    </row>
    <row r="279" customFormat="false" ht="11.25" hidden="false" customHeight="false" outlineLevel="0" collapsed="false">
      <c r="A279" s="199" t="n">
        <v>35822</v>
      </c>
      <c r="B279" s="192" t="n">
        <v>35822</v>
      </c>
      <c r="C279" s="308" t="n">
        <f aca="false">IF(B279&lt;&gt;"",MONTH(B279),0)</f>
        <v>1</v>
      </c>
      <c r="D279" s="3" t="n">
        <v>585000</v>
      </c>
      <c r="E279" s="306"/>
    </row>
    <row r="280" customFormat="false" ht="11.25" hidden="false" customHeight="false" outlineLevel="0" collapsed="false">
      <c r="A280" s="199" t="n">
        <v>35823</v>
      </c>
      <c r="B280" s="192" t="n">
        <v>35823</v>
      </c>
      <c r="C280" s="308" t="n">
        <f aca="false">IF(B280&lt;&gt;"",MONTH(B280),0)</f>
        <v>1</v>
      </c>
      <c r="D280" s="3" t="n">
        <v>723000</v>
      </c>
      <c r="E280" s="306"/>
    </row>
    <row r="281" customFormat="false" ht="11.25" hidden="false" customHeight="false" outlineLevel="0" collapsed="false">
      <c r="A281" s="199" t="n">
        <v>35824</v>
      </c>
      <c r="B281" s="192" t="n">
        <v>35824</v>
      </c>
      <c r="C281" s="308" t="n">
        <f aca="false">IF(B281&lt;&gt;"",MONTH(B281),0)</f>
        <v>1</v>
      </c>
      <c r="D281" s="3" t="n">
        <v>679000</v>
      </c>
      <c r="E281" s="306"/>
    </row>
    <row r="282" customFormat="false" ht="11.25" hidden="false" customHeight="false" outlineLevel="0" collapsed="false">
      <c r="A282" s="199" t="n">
        <v>35825</v>
      </c>
      <c r="B282" s="192" t="n">
        <v>35825</v>
      </c>
      <c r="C282" s="308" t="n">
        <f aca="false">IF(B282&lt;&gt;"",MONTH(B282),0)</f>
        <v>1</v>
      </c>
      <c r="D282" s="3" t="n">
        <v>651000</v>
      </c>
      <c r="E282" s="306"/>
    </row>
    <row r="283" customFormat="false" ht="11.25" hidden="false" customHeight="false" outlineLevel="0" collapsed="false">
      <c r="A283" s="199" t="n">
        <v>35826</v>
      </c>
      <c r="B283" s="192" t="n">
        <v>35826</v>
      </c>
      <c r="C283" s="308" t="n">
        <f aca="false">IF(B283&lt;&gt;"",MONTH(B283),0)</f>
        <v>1</v>
      </c>
      <c r="D283" s="3" t="n">
        <v>662000</v>
      </c>
      <c r="E283" s="306"/>
    </row>
    <row r="284" customFormat="false" ht="11.25" hidden="false" customHeight="false" outlineLevel="0" collapsed="false">
      <c r="A284" s="199" t="n">
        <v>35827</v>
      </c>
      <c r="B284" s="192" t="n">
        <v>35827</v>
      </c>
      <c r="C284" s="308" t="n">
        <f aca="false">IF(B284&lt;&gt;"",MONTH(B284),0)</f>
        <v>2</v>
      </c>
      <c r="D284" s="3" t="n">
        <v>687000</v>
      </c>
      <c r="E284" s="306"/>
    </row>
    <row r="285" customFormat="false" ht="11.25" hidden="false" customHeight="false" outlineLevel="0" collapsed="false">
      <c r="A285" s="199" t="n">
        <v>35828</v>
      </c>
      <c r="B285" s="192" t="n">
        <v>35828</v>
      </c>
      <c r="C285" s="308" t="n">
        <f aca="false">IF(B285&lt;&gt;"",MONTH(B285),0)</f>
        <v>2</v>
      </c>
      <c r="D285" s="3" t="n">
        <v>706000</v>
      </c>
      <c r="E285" s="306"/>
    </row>
    <row r="286" customFormat="false" ht="11.25" hidden="false" customHeight="false" outlineLevel="0" collapsed="false">
      <c r="A286" s="199" t="n">
        <v>35829</v>
      </c>
      <c r="B286" s="192" t="n">
        <v>35829</v>
      </c>
      <c r="C286" s="308" t="n">
        <f aca="false">IF(B286&lt;&gt;"",MONTH(B286),0)</f>
        <v>2</v>
      </c>
      <c r="D286" s="3" t="n">
        <v>677000</v>
      </c>
      <c r="E286" s="306"/>
    </row>
    <row r="287" customFormat="false" ht="11.25" hidden="false" customHeight="false" outlineLevel="0" collapsed="false">
      <c r="A287" s="199" t="n">
        <v>35830</v>
      </c>
      <c r="B287" s="192" t="n">
        <v>35830</v>
      </c>
      <c r="C287" s="308" t="n">
        <f aca="false">IF(B287&lt;&gt;"",MONTH(B287),0)</f>
        <v>2</v>
      </c>
      <c r="D287" s="3" t="n">
        <v>642000</v>
      </c>
      <c r="E287" s="306"/>
    </row>
    <row r="288" customFormat="false" ht="11.25" hidden="false" customHeight="false" outlineLevel="0" collapsed="false">
      <c r="A288" s="199" t="n">
        <v>35831</v>
      </c>
      <c r="B288" s="192" t="n">
        <v>35831</v>
      </c>
      <c r="C288" s="308" t="n">
        <f aca="false">IF(B288&lt;&gt;"",MONTH(B288),0)</f>
        <v>2</v>
      </c>
      <c r="D288" s="3" t="n">
        <v>597000</v>
      </c>
      <c r="E288" s="306"/>
    </row>
    <row r="289" customFormat="false" ht="11.25" hidden="false" customHeight="false" outlineLevel="0" collapsed="false">
      <c r="A289" s="199" t="n">
        <v>35832</v>
      </c>
      <c r="B289" s="192" t="n">
        <v>35832</v>
      </c>
      <c r="C289" s="308" t="n">
        <f aca="false">IF(B289&lt;&gt;"",MONTH(B289),0)</f>
        <v>2</v>
      </c>
      <c r="D289" s="3" t="n">
        <v>619000</v>
      </c>
      <c r="E289" s="306"/>
    </row>
    <row r="290" customFormat="false" ht="11.25" hidden="false" customHeight="false" outlineLevel="0" collapsed="false">
      <c r="A290" s="199" t="n">
        <v>35833</v>
      </c>
      <c r="B290" s="192" t="n">
        <v>35833</v>
      </c>
      <c r="C290" s="308" t="n">
        <f aca="false">IF(B290&lt;&gt;"",MONTH(B290),0)</f>
        <v>2</v>
      </c>
      <c r="D290" s="3" t="n">
        <v>545000</v>
      </c>
      <c r="E290" s="306"/>
    </row>
    <row r="291" customFormat="false" ht="11.25" hidden="false" customHeight="false" outlineLevel="0" collapsed="false">
      <c r="A291" s="199" t="n">
        <v>35834</v>
      </c>
      <c r="B291" s="192" t="n">
        <v>35834</v>
      </c>
      <c r="C291" s="308" t="n">
        <f aca="false">IF(B291&lt;&gt;"",MONTH(B291),0)</f>
        <v>2</v>
      </c>
      <c r="D291" s="3" t="n">
        <v>593000</v>
      </c>
      <c r="E291" s="306"/>
    </row>
    <row r="292" customFormat="false" ht="11.25" hidden="false" customHeight="false" outlineLevel="0" collapsed="false">
      <c r="A292" s="199" t="n">
        <v>35835</v>
      </c>
      <c r="B292" s="192" t="n">
        <v>35835</v>
      </c>
      <c r="C292" s="308" t="n">
        <f aca="false">IF(B292&lt;&gt;"",MONTH(B292),0)</f>
        <v>2</v>
      </c>
      <c r="D292" s="3" t="n">
        <v>546000</v>
      </c>
      <c r="E292" s="306"/>
    </row>
    <row r="293" customFormat="false" ht="11.25" hidden="false" customHeight="false" outlineLevel="0" collapsed="false">
      <c r="A293" s="199" t="n">
        <v>35836</v>
      </c>
      <c r="B293" s="192" t="n">
        <v>35836</v>
      </c>
      <c r="C293" s="308" t="n">
        <f aca="false">IF(B293&lt;&gt;"",MONTH(B293),0)</f>
        <v>2</v>
      </c>
      <c r="D293" s="3" t="n">
        <v>638000</v>
      </c>
      <c r="E293" s="306"/>
    </row>
    <row r="294" customFormat="false" ht="11.25" hidden="false" customHeight="false" outlineLevel="0" collapsed="false">
      <c r="A294" s="199" t="n">
        <v>35837</v>
      </c>
      <c r="B294" s="192" t="n">
        <v>35837</v>
      </c>
      <c r="C294" s="308" t="n">
        <f aca="false">IF(B294&lt;&gt;"",MONTH(B294),0)</f>
        <v>2</v>
      </c>
      <c r="D294" s="3" t="n">
        <v>664000</v>
      </c>
      <c r="E294" s="306"/>
    </row>
    <row r="295" customFormat="false" ht="11.25" hidden="false" customHeight="false" outlineLevel="0" collapsed="false">
      <c r="A295" s="199" t="n">
        <v>35838</v>
      </c>
      <c r="B295" s="192" t="n">
        <v>35838</v>
      </c>
      <c r="C295" s="308" t="n">
        <f aca="false">IF(B295&lt;&gt;"",MONTH(B295),0)</f>
        <v>2</v>
      </c>
      <c r="D295" s="3" t="n">
        <v>637000</v>
      </c>
      <c r="E295" s="306"/>
    </row>
    <row r="296" customFormat="false" ht="11.25" hidden="false" customHeight="false" outlineLevel="0" collapsed="false">
      <c r="A296" s="199" t="n">
        <v>35839</v>
      </c>
      <c r="B296" s="192" t="n">
        <v>35839</v>
      </c>
      <c r="C296" s="308" t="n">
        <f aca="false">IF(B296&lt;&gt;"",MONTH(B296),0)</f>
        <v>2</v>
      </c>
      <c r="D296" s="3" t="n">
        <v>670000</v>
      </c>
      <c r="E296" s="306"/>
    </row>
    <row r="297" customFormat="false" ht="11.25" hidden="false" customHeight="false" outlineLevel="0" collapsed="false">
      <c r="A297" s="199" t="n">
        <v>35840</v>
      </c>
      <c r="B297" s="192" t="n">
        <v>35840</v>
      </c>
      <c r="C297" s="308" t="n">
        <f aca="false">IF(B297&lt;&gt;"",MONTH(B297),0)</f>
        <v>2</v>
      </c>
      <c r="D297" s="3" t="n">
        <v>683000</v>
      </c>
      <c r="E297" s="306"/>
    </row>
    <row r="298" customFormat="false" ht="11.25" hidden="false" customHeight="false" outlineLevel="0" collapsed="false">
      <c r="A298" s="199" t="n">
        <v>35841</v>
      </c>
      <c r="B298" s="192" t="n">
        <v>35841</v>
      </c>
      <c r="C298" s="308" t="n">
        <f aca="false">IF(B298&lt;&gt;"",MONTH(B298),0)</f>
        <v>2</v>
      </c>
      <c r="D298" s="3" t="n">
        <v>667000</v>
      </c>
      <c r="E298" s="306"/>
    </row>
    <row r="299" customFormat="false" ht="11.25" hidden="false" customHeight="false" outlineLevel="0" collapsed="false">
      <c r="A299" s="199" t="n">
        <v>35842</v>
      </c>
      <c r="B299" s="192" t="n">
        <v>35842</v>
      </c>
      <c r="C299" s="308" t="n">
        <f aca="false">IF(B299&lt;&gt;"",MONTH(B299),0)</f>
        <v>2</v>
      </c>
      <c r="D299" s="3" t="n">
        <v>651000</v>
      </c>
      <c r="E299" s="306"/>
    </row>
    <row r="300" customFormat="false" ht="11.25" hidden="false" customHeight="false" outlineLevel="0" collapsed="false">
      <c r="A300" s="199" t="n">
        <v>35843</v>
      </c>
      <c r="B300" s="192" t="n">
        <v>35843</v>
      </c>
      <c r="C300" s="308" t="n">
        <f aca="false">IF(B300&lt;&gt;"",MONTH(B300),0)</f>
        <v>2</v>
      </c>
      <c r="D300" s="3" t="n">
        <v>598000</v>
      </c>
      <c r="E300" s="306"/>
    </row>
    <row r="301" customFormat="false" ht="11.25" hidden="false" customHeight="false" outlineLevel="0" collapsed="false">
      <c r="A301" s="199" t="n">
        <v>35844</v>
      </c>
      <c r="B301" s="192" t="n">
        <v>35844</v>
      </c>
      <c r="C301" s="308" t="n">
        <f aca="false">IF(B301&lt;&gt;"",MONTH(B301),0)</f>
        <v>2</v>
      </c>
      <c r="D301" s="3" t="n">
        <v>570000</v>
      </c>
      <c r="E301" s="306"/>
    </row>
    <row r="302" customFormat="false" ht="11.25" hidden="false" customHeight="false" outlineLevel="0" collapsed="false">
      <c r="A302" s="199" t="n">
        <v>35845</v>
      </c>
      <c r="B302" s="192" t="n">
        <v>35845</v>
      </c>
      <c r="C302" s="308" t="n">
        <f aca="false">IF(B302&lt;&gt;"",MONTH(B302),0)</f>
        <v>2</v>
      </c>
      <c r="D302" s="3" t="n">
        <v>612000</v>
      </c>
      <c r="E302" s="306"/>
    </row>
    <row r="303" customFormat="false" ht="11.25" hidden="false" customHeight="false" outlineLevel="0" collapsed="false">
      <c r="A303" s="199" t="n">
        <v>35846</v>
      </c>
      <c r="B303" s="192" t="n">
        <v>35846</v>
      </c>
      <c r="C303" s="308" t="n">
        <f aca="false">IF(B303&lt;&gt;"",MONTH(B303),0)</f>
        <v>2</v>
      </c>
      <c r="D303" s="3" t="n">
        <v>584000</v>
      </c>
      <c r="E303" s="306"/>
    </row>
    <row r="304" customFormat="false" ht="11.25" hidden="false" customHeight="false" outlineLevel="0" collapsed="false">
      <c r="A304" s="199" t="n">
        <v>35847</v>
      </c>
      <c r="B304" s="192" t="n">
        <v>35847</v>
      </c>
      <c r="C304" s="308" t="n">
        <f aca="false">IF(B304&lt;&gt;"",MONTH(B304),0)</f>
        <v>2</v>
      </c>
      <c r="D304" s="3" t="n">
        <v>697000</v>
      </c>
      <c r="E304" s="306"/>
    </row>
    <row r="305" customFormat="false" ht="11.25" hidden="false" customHeight="false" outlineLevel="0" collapsed="false">
      <c r="A305" s="199" t="n">
        <v>35848</v>
      </c>
      <c r="B305" s="192" t="n">
        <v>35848</v>
      </c>
      <c r="C305" s="308" t="n">
        <f aca="false">IF(B305&lt;&gt;"",MONTH(B305),0)</f>
        <v>2</v>
      </c>
      <c r="D305" s="3" t="n">
        <v>682000</v>
      </c>
      <c r="E305" s="306"/>
    </row>
    <row r="306" customFormat="false" ht="11.25" hidden="false" customHeight="false" outlineLevel="0" collapsed="false">
      <c r="A306" s="199" t="n">
        <v>35849</v>
      </c>
      <c r="B306" s="192" t="n">
        <v>35849</v>
      </c>
      <c r="C306" s="308" t="n">
        <f aca="false">IF(B306&lt;&gt;"",MONTH(B306),0)</f>
        <v>2</v>
      </c>
      <c r="D306" s="3" t="n">
        <v>660000</v>
      </c>
      <c r="E306" s="306"/>
    </row>
    <row r="307" customFormat="false" ht="11.25" hidden="false" customHeight="false" outlineLevel="0" collapsed="false">
      <c r="A307" s="199" t="n">
        <v>35850</v>
      </c>
      <c r="B307" s="192" t="n">
        <v>35850</v>
      </c>
      <c r="C307" s="308" t="n">
        <f aca="false">IF(B307&lt;&gt;"",MONTH(B307),0)</f>
        <v>2</v>
      </c>
      <c r="D307" s="3" t="n">
        <v>716000</v>
      </c>
      <c r="E307" s="306"/>
    </row>
    <row r="308" customFormat="false" ht="11.25" hidden="false" customHeight="false" outlineLevel="0" collapsed="false">
      <c r="A308" s="199" t="n">
        <v>35851</v>
      </c>
      <c r="B308" s="192" t="n">
        <v>35851</v>
      </c>
      <c r="C308" s="308" t="n">
        <f aca="false">IF(B308&lt;&gt;"",MONTH(B308),0)</f>
        <v>2</v>
      </c>
      <c r="D308" s="3" t="n">
        <v>698000</v>
      </c>
      <c r="E308" s="306"/>
    </row>
    <row r="309" customFormat="false" ht="11.25" hidden="false" customHeight="false" outlineLevel="0" collapsed="false">
      <c r="A309" s="199" t="n">
        <v>35852</v>
      </c>
      <c r="B309" s="192" t="n">
        <v>35852</v>
      </c>
      <c r="C309" s="308" t="n">
        <f aca="false">IF(B309&lt;&gt;"",MONTH(B309),0)</f>
        <v>2</v>
      </c>
      <c r="D309" s="3" t="n">
        <v>748000</v>
      </c>
      <c r="E309" s="306"/>
    </row>
    <row r="310" customFormat="false" ht="11.25" hidden="false" customHeight="false" outlineLevel="0" collapsed="false">
      <c r="A310" s="199" t="n">
        <v>35853</v>
      </c>
      <c r="B310" s="192" t="n">
        <v>35853</v>
      </c>
      <c r="C310" s="308" t="n">
        <f aca="false">IF(B310&lt;&gt;"",MONTH(B310),0)</f>
        <v>2</v>
      </c>
      <c r="D310" s="3" t="n">
        <v>676000</v>
      </c>
      <c r="E310" s="306"/>
    </row>
    <row r="311" customFormat="false" ht="11.25" hidden="false" customHeight="false" outlineLevel="0" collapsed="false">
      <c r="A311" s="199" t="n">
        <v>35854</v>
      </c>
      <c r="B311" s="192" t="n">
        <v>35854</v>
      </c>
      <c r="C311" s="308" t="n">
        <f aca="false">IF(B311&lt;&gt;"",MONTH(B311),0)</f>
        <v>2</v>
      </c>
      <c r="D311" s="3" t="n">
        <v>670000</v>
      </c>
      <c r="E311" s="306"/>
    </row>
    <row r="312" customFormat="false" ht="11.25" hidden="false" customHeight="false" outlineLevel="0" collapsed="false">
      <c r="A312" s="199" t="n">
        <v>35855</v>
      </c>
      <c r="B312" s="192" t="n">
        <v>35855</v>
      </c>
      <c r="C312" s="308" t="n">
        <f aca="false">IF(B312&lt;&gt;"",MONTH(B312),0)</f>
        <v>3</v>
      </c>
      <c r="D312" s="3" t="n">
        <v>742000</v>
      </c>
      <c r="E312" s="306"/>
    </row>
    <row r="313" customFormat="false" ht="11.25" hidden="false" customHeight="false" outlineLevel="0" collapsed="false">
      <c r="A313" s="199" t="n">
        <v>35856</v>
      </c>
      <c r="B313" s="192" t="n">
        <v>35856</v>
      </c>
      <c r="C313" s="308" t="n">
        <f aca="false">IF(B313&lt;&gt;"",MONTH(B313),0)</f>
        <v>3</v>
      </c>
      <c r="D313" s="3" t="n">
        <v>763000</v>
      </c>
      <c r="E313" s="306"/>
    </row>
    <row r="314" customFormat="false" ht="11.25" hidden="false" customHeight="false" outlineLevel="0" collapsed="false">
      <c r="A314" s="199" t="n">
        <v>35857</v>
      </c>
      <c r="B314" s="192" t="n">
        <v>35857</v>
      </c>
      <c r="C314" s="308" t="n">
        <f aca="false">IF(B314&lt;&gt;"",MONTH(B314),0)</f>
        <v>3</v>
      </c>
      <c r="D314" s="3" t="n">
        <v>761000</v>
      </c>
      <c r="E314" s="306"/>
    </row>
    <row r="315" customFormat="false" ht="11.25" hidden="false" customHeight="false" outlineLevel="0" collapsed="false">
      <c r="A315" s="199" t="n">
        <v>35858</v>
      </c>
      <c r="B315" s="192" t="n">
        <v>35858</v>
      </c>
      <c r="C315" s="308" t="n">
        <f aca="false">IF(B315&lt;&gt;"",MONTH(B315),0)</f>
        <v>3</v>
      </c>
      <c r="D315" s="3" t="n">
        <v>672000</v>
      </c>
      <c r="E315" s="306"/>
    </row>
    <row r="316" customFormat="false" ht="11.25" hidden="false" customHeight="false" outlineLevel="0" collapsed="false">
      <c r="A316" s="199" t="n">
        <v>35859</v>
      </c>
      <c r="B316" s="192" t="n">
        <v>35859</v>
      </c>
      <c r="C316" s="308" t="n">
        <f aca="false">IF(B316&lt;&gt;"",MONTH(B316),0)</f>
        <v>3</v>
      </c>
      <c r="D316" s="3" t="n">
        <v>739000</v>
      </c>
      <c r="E316" s="306"/>
    </row>
    <row r="317" customFormat="false" ht="11.25" hidden="false" customHeight="false" outlineLevel="0" collapsed="false">
      <c r="A317" s="199" t="n">
        <v>35860</v>
      </c>
      <c r="B317" s="192" t="n">
        <v>35860</v>
      </c>
      <c r="C317" s="308" t="n">
        <f aca="false">IF(B317&lt;&gt;"",MONTH(B317),0)</f>
        <v>3</v>
      </c>
      <c r="D317" s="3" t="n">
        <v>718000</v>
      </c>
      <c r="E317" s="306"/>
    </row>
    <row r="318" customFormat="false" ht="11.25" hidden="false" customHeight="false" outlineLevel="0" collapsed="false">
      <c r="A318" s="199" t="n">
        <v>35861</v>
      </c>
      <c r="B318" s="192" t="n">
        <v>35861</v>
      </c>
      <c r="C318" s="308" t="n">
        <f aca="false">IF(B318&lt;&gt;"",MONTH(B318),0)</f>
        <v>3</v>
      </c>
      <c r="D318" s="3" t="n">
        <v>726000</v>
      </c>
      <c r="E318" s="306"/>
    </row>
    <row r="319" customFormat="false" ht="11.25" hidden="false" customHeight="false" outlineLevel="0" collapsed="false">
      <c r="A319" s="199" t="n">
        <v>35862</v>
      </c>
      <c r="B319" s="192" t="n">
        <v>35862</v>
      </c>
      <c r="C319" s="308" t="n">
        <f aca="false">IF(B319&lt;&gt;"",MONTH(B319),0)</f>
        <v>3</v>
      </c>
      <c r="D319" s="3" t="n">
        <v>743000</v>
      </c>
      <c r="E319" s="306"/>
    </row>
    <row r="320" customFormat="false" ht="11.25" hidden="false" customHeight="false" outlineLevel="0" collapsed="false">
      <c r="A320" s="199" t="n">
        <v>35863</v>
      </c>
      <c r="B320" s="192" t="n">
        <v>35863</v>
      </c>
      <c r="C320" s="308" t="n">
        <f aca="false">IF(B320&lt;&gt;"",MONTH(B320),0)</f>
        <v>3</v>
      </c>
      <c r="D320" s="3" t="n">
        <v>735000</v>
      </c>
      <c r="E320" s="306"/>
    </row>
    <row r="321" customFormat="false" ht="11.25" hidden="false" customHeight="false" outlineLevel="0" collapsed="false">
      <c r="A321" s="199" t="n">
        <v>35864</v>
      </c>
      <c r="B321" s="192" t="n">
        <v>35864</v>
      </c>
      <c r="C321" s="308" t="n">
        <f aca="false">IF(B321&lt;&gt;"",MONTH(B321),0)</f>
        <v>3</v>
      </c>
      <c r="D321" s="3" t="n">
        <v>727000</v>
      </c>
      <c r="E321" s="306"/>
    </row>
    <row r="322" customFormat="false" ht="11.25" hidden="false" customHeight="false" outlineLevel="0" collapsed="false">
      <c r="A322" s="199" t="n">
        <v>35865</v>
      </c>
      <c r="B322" s="192" t="n">
        <v>35865</v>
      </c>
      <c r="C322" s="308" t="n">
        <f aca="false">IF(B322&lt;&gt;"",MONTH(B322),0)</f>
        <v>3</v>
      </c>
      <c r="D322" s="3" t="n">
        <v>735000</v>
      </c>
      <c r="E322" s="306"/>
    </row>
    <row r="323" customFormat="false" ht="11.25" hidden="false" customHeight="false" outlineLevel="0" collapsed="false">
      <c r="A323" s="199" t="n">
        <v>35866</v>
      </c>
      <c r="B323" s="192" t="n">
        <v>35866</v>
      </c>
      <c r="C323" s="308" t="n">
        <f aca="false">IF(B323&lt;&gt;"",MONTH(B323),0)</f>
        <v>3</v>
      </c>
      <c r="D323" s="3" t="n">
        <v>696000</v>
      </c>
      <c r="E323" s="306"/>
    </row>
    <row r="324" customFormat="false" ht="11.25" hidden="false" customHeight="false" outlineLevel="0" collapsed="false">
      <c r="A324" s="199" t="n">
        <v>35867</v>
      </c>
      <c r="B324" s="192" t="n">
        <v>35867</v>
      </c>
      <c r="C324" s="308" t="n">
        <f aca="false">IF(B324&lt;&gt;"",MONTH(B324),0)</f>
        <v>3</v>
      </c>
      <c r="D324" s="3" t="n">
        <v>694000</v>
      </c>
      <c r="E324" s="306"/>
    </row>
    <row r="325" customFormat="false" ht="11.25" hidden="false" customHeight="false" outlineLevel="0" collapsed="false">
      <c r="A325" s="199" t="n">
        <v>35868</v>
      </c>
      <c r="B325" s="192" t="n">
        <v>35868</v>
      </c>
      <c r="C325" s="308" t="n">
        <f aca="false">IF(B325&lt;&gt;"",MONTH(B325),0)</f>
        <v>3</v>
      </c>
      <c r="D325" s="3" t="n">
        <v>693000</v>
      </c>
      <c r="E325" s="306"/>
    </row>
    <row r="326" customFormat="false" ht="11.25" hidden="false" customHeight="false" outlineLevel="0" collapsed="false">
      <c r="A326" s="199" t="n">
        <v>35869</v>
      </c>
      <c r="B326" s="192" t="n">
        <v>35869</v>
      </c>
      <c r="C326" s="308" t="n">
        <f aca="false">IF(B326&lt;&gt;"",MONTH(B326),0)</f>
        <v>3</v>
      </c>
      <c r="D326" s="3" t="n">
        <v>690000</v>
      </c>
      <c r="E326" s="306"/>
    </row>
    <row r="327" customFormat="false" ht="11.25" hidden="false" customHeight="false" outlineLevel="0" collapsed="false">
      <c r="A327" s="199" t="n">
        <v>35870</v>
      </c>
      <c r="B327" s="192" t="n">
        <v>35870</v>
      </c>
      <c r="C327" s="308" t="n">
        <f aca="false">IF(B327&lt;&gt;"",MONTH(B327),0)</f>
        <v>3</v>
      </c>
      <c r="D327" s="3" t="n">
        <v>667000</v>
      </c>
      <c r="E327" s="306"/>
    </row>
    <row r="328" customFormat="false" ht="11.25" hidden="false" customHeight="false" outlineLevel="0" collapsed="false">
      <c r="A328" s="199" t="n">
        <v>35871</v>
      </c>
      <c r="B328" s="192" t="n">
        <v>35871</v>
      </c>
      <c r="C328" s="308" t="n">
        <f aca="false">IF(B328&lt;&gt;"",MONTH(B328),0)</f>
        <v>3</v>
      </c>
      <c r="D328" s="3" t="n">
        <v>754000</v>
      </c>
      <c r="E328" s="306"/>
    </row>
    <row r="329" customFormat="false" ht="11.25" hidden="false" customHeight="false" outlineLevel="0" collapsed="false">
      <c r="A329" s="199" t="n">
        <v>35872</v>
      </c>
      <c r="B329" s="192" t="n">
        <v>35872</v>
      </c>
      <c r="C329" s="308" t="n">
        <f aca="false">IF(B329&lt;&gt;"",MONTH(B329),0)</f>
        <v>3</v>
      </c>
      <c r="D329" s="3" t="n">
        <v>737000</v>
      </c>
      <c r="E329" s="306"/>
    </row>
    <row r="330" customFormat="false" ht="11.25" hidden="false" customHeight="false" outlineLevel="0" collapsed="false">
      <c r="A330" s="199" t="n">
        <v>35873</v>
      </c>
      <c r="B330" s="192" t="n">
        <v>35873</v>
      </c>
      <c r="C330" s="308" t="n">
        <f aca="false">IF(B330&lt;&gt;"",MONTH(B330),0)</f>
        <v>3</v>
      </c>
      <c r="D330" s="3" t="n">
        <v>748000</v>
      </c>
      <c r="E330" s="306"/>
    </row>
    <row r="331" customFormat="false" ht="11.25" hidden="false" customHeight="false" outlineLevel="0" collapsed="false">
      <c r="A331" s="199" t="n">
        <v>35874</v>
      </c>
      <c r="B331" s="192" t="n">
        <v>35874</v>
      </c>
      <c r="C331" s="308" t="n">
        <f aca="false">IF(B331&lt;&gt;"",MONTH(B331),0)</f>
        <v>3</v>
      </c>
      <c r="D331" s="3" t="n">
        <v>737000</v>
      </c>
      <c r="E331" s="306"/>
    </row>
    <row r="332" customFormat="false" ht="11.25" hidden="false" customHeight="false" outlineLevel="0" collapsed="false">
      <c r="A332" s="199" t="n">
        <v>35875</v>
      </c>
      <c r="B332" s="192" t="n">
        <v>35875</v>
      </c>
      <c r="C332" s="308" t="n">
        <f aca="false">IF(B332&lt;&gt;"",MONTH(B332),0)</f>
        <v>3</v>
      </c>
      <c r="D332" s="3" t="n">
        <v>686000</v>
      </c>
      <c r="E332" s="306"/>
    </row>
    <row r="333" customFormat="false" ht="11.25" hidden="false" customHeight="false" outlineLevel="0" collapsed="false">
      <c r="A333" s="199" t="n">
        <v>35876</v>
      </c>
      <c r="B333" s="192" t="n">
        <v>35876</v>
      </c>
      <c r="C333" s="308" t="n">
        <f aca="false">IF(B333&lt;&gt;"",MONTH(B333),0)</f>
        <v>3</v>
      </c>
      <c r="D333" s="3" t="n">
        <v>695000</v>
      </c>
      <c r="E333" s="306"/>
    </row>
    <row r="334" customFormat="false" ht="11.25" hidden="false" customHeight="false" outlineLevel="0" collapsed="false">
      <c r="A334" s="199" t="n">
        <v>35877</v>
      </c>
      <c r="B334" s="192" t="n">
        <v>35877</v>
      </c>
      <c r="C334" s="308" t="n">
        <f aca="false">IF(B334&lt;&gt;"",MONTH(B334),0)</f>
        <v>3</v>
      </c>
      <c r="D334" s="3" t="n">
        <v>680000</v>
      </c>
      <c r="E334" s="306"/>
    </row>
    <row r="335" customFormat="false" ht="11.25" hidden="false" customHeight="false" outlineLevel="0" collapsed="false">
      <c r="A335" s="199" t="n">
        <v>35878</v>
      </c>
      <c r="B335" s="192" t="n">
        <v>35878</v>
      </c>
      <c r="C335" s="308" t="n">
        <f aca="false">IF(B335&lt;&gt;"",MONTH(B335),0)</f>
        <v>3</v>
      </c>
      <c r="D335" s="3" t="n">
        <v>709000</v>
      </c>
      <c r="E335" s="306"/>
    </row>
    <row r="336" customFormat="false" ht="11.25" hidden="false" customHeight="false" outlineLevel="0" collapsed="false">
      <c r="A336" s="199" t="n">
        <v>35879</v>
      </c>
      <c r="B336" s="192" t="n">
        <v>35879</v>
      </c>
      <c r="C336" s="308" t="n">
        <f aca="false">IF(B336&lt;&gt;"",MONTH(B336),0)</f>
        <v>3</v>
      </c>
      <c r="D336" s="3" t="n">
        <v>715000</v>
      </c>
      <c r="E336" s="306"/>
    </row>
    <row r="337" customFormat="false" ht="11.25" hidden="false" customHeight="false" outlineLevel="0" collapsed="false">
      <c r="A337" s="199" t="n">
        <v>35880</v>
      </c>
      <c r="B337" s="192" t="n">
        <v>35880</v>
      </c>
      <c r="C337" s="308" t="n">
        <f aca="false">IF(B337&lt;&gt;"",MONTH(B337),0)</f>
        <v>3</v>
      </c>
      <c r="D337" s="3" t="n">
        <v>724000</v>
      </c>
      <c r="E337" s="306"/>
    </row>
    <row r="338" customFormat="false" ht="11.25" hidden="false" customHeight="false" outlineLevel="0" collapsed="false">
      <c r="A338" s="199" t="n">
        <v>35881</v>
      </c>
      <c r="B338" s="192" t="n">
        <v>35881</v>
      </c>
      <c r="C338" s="308" t="n">
        <f aca="false">IF(B338&lt;&gt;"",MONTH(B338),0)</f>
        <v>3</v>
      </c>
      <c r="D338" s="3" t="n">
        <v>701000</v>
      </c>
      <c r="E338" s="306"/>
    </row>
    <row r="339" customFormat="false" ht="11.25" hidden="false" customHeight="false" outlineLevel="0" collapsed="false">
      <c r="A339" s="199" t="n">
        <v>35882</v>
      </c>
      <c r="B339" s="192" t="n">
        <v>35882</v>
      </c>
      <c r="C339" s="308" t="n">
        <f aca="false">IF(B339&lt;&gt;"",MONTH(B339),0)</f>
        <v>3</v>
      </c>
      <c r="D339" s="3" t="n">
        <v>766000</v>
      </c>
      <c r="E339" s="306"/>
    </row>
    <row r="340" customFormat="false" ht="11.25" hidden="false" customHeight="false" outlineLevel="0" collapsed="false">
      <c r="A340" s="199" t="n">
        <v>35883</v>
      </c>
      <c r="B340" s="192" t="n">
        <v>35883</v>
      </c>
      <c r="C340" s="308" t="n">
        <f aca="false">IF(B340&lt;&gt;"",MONTH(B340),0)</f>
        <v>3</v>
      </c>
      <c r="D340" s="3" t="n">
        <v>731000</v>
      </c>
      <c r="E340" s="306"/>
    </row>
    <row r="341" customFormat="false" ht="11.25" hidden="false" customHeight="false" outlineLevel="0" collapsed="false">
      <c r="A341" s="199" t="n">
        <v>35884</v>
      </c>
      <c r="B341" s="192" t="n">
        <v>35884</v>
      </c>
      <c r="C341" s="308" t="n">
        <f aca="false">IF(B341&lt;&gt;"",MONTH(B341),0)</f>
        <v>3</v>
      </c>
      <c r="D341" s="3" t="n">
        <v>720000</v>
      </c>
      <c r="E341" s="306"/>
    </row>
    <row r="342" customFormat="false" ht="11.25" hidden="false" customHeight="false" outlineLevel="0" collapsed="false">
      <c r="A342" s="199" t="n">
        <v>35885</v>
      </c>
      <c r="B342" s="192" t="n">
        <v>35885</v>
      </c>
      <c r="C342" s="308" t="n">
        <f aca="false">IF(B342&lt;&gt;"",MONTH(B342),0)</f>
        <v>3</v>
      </c>
      <c r="D342" s="3" t="n">
        <v>708000</v>
      </c>
      <c r="E342" s="306"/>
    </row>
    <row r="343" customFormat="false" ht="11.25" hidden="false" customHeight="false" outlineLevel="0" collapsed="false">
      <c r="A343" s="199" t="n">
        <v>35886</v>
      </c>
      <c r="B343" s="192" t="n">
        <v>35886</v>
      </c>
      <c r="C343" s="308" t="n">
        <f aca="false">IF(B343&lt;&gt;"",MONTH(B343),0)</f>
        <v>4</v>
      </c>
      <c r="D343" s="3" t="n">
        <v>640000</v>
      </c>
      <c r="E343" s="306"/>
    </row>
    <row r="344" customFormat="false" ht="11.25" hidden="false" customHeight="false" outlineLevel="0" collapsed="false">
      <c r="A344" s="199" t="n">
        <v>35887</v>
      </c>
      <c r="B344" s="192" t="n">
        <v>35887</v>
      </c>
      <c r="C344" s="308" t="n">
        <f aca="false">IF(B344&lt;&gt;"",MONTH(B344),0)</f>
        <v>4</v>
      </c>
      <c r="D344" s="3" t="n">
        <v>647000</v>
      </c>
      <c r="E344" s="306"/>
    </row>
    <row r="345" customFormat="false" ht="11.25" hidden="false" customHeight="false" outlineLevel="0" collapsed="false">
      <c r="A345" s="199" t="n">
        <v>35888</v>
      </c>
      <c r="B345" s="192" t="n">
        <v>35888</v>
      </c>
      <c r="C345" s="308" t="n">
        <f aca="false">IF(B345&lt;&gt;"",MONTH(B345),0)</f>
        <v>4</v>
      </c>
      <c r="D345" s="3" t="n">
        <v>666000</v>
      </c>
      <c r="E345" s="306"/>
    </row>
    <row r="346" customFormat="false" ht="11.25" hidden="false" customHeight="false" outlineLevel="0" collapsed="false">
      <c r="A346" s="199" t="n">
        <v>35889</v>
      </c>
      <c r="B346" s="192" t="n">
        <v>35889</v>
      </c>
      <c r="C346" s="308" t="n">
        <f aca="false">IF(B346&lt;&gt;"",MONTH(B346),0)</f>
        <v>4</v>
      </c>
      <c r="D346" s="3" t="n">
        <v>709000</v>
      </c>
      <c r="E346" s="306"/>
    </row>
    <row r="347" customFormat="false" ht="11.25" hidden="false" customHeight="false" outlineLevel="0" collapsed="false">
      <c r="A347" s="199" t="n">
        <v>35890</v>
      </c>
      <c r="B347" s="192" t="n">
        <v>35890</v>
      </c>
      <c r="C347" s="308" t="n">
        <f aca="false">IF(B347&lt;&gt;"",MONTH(B347),0)</f>
        <v>4</v>
      </c>
      <c r="D347" s="3" t="n">
        <v>696000</v>
      </c>
      <c r="E347" s="306"/>
    </row>
    <row r="348" customFormat="false" ht="11.25" hidden="false" customHeight="false" outlineLevel="0" collapsed="false">
      <c r="A348" s="199" t="n">
        <v>35891</v>
      </c>
      <c r="B348" s="192" t="n">
        <v>35891</v>
      </c>
      <c r="C348" s="308" t="n">
        <f aca="false">IF(B348&lt;&gt;"",MONTH(B348),0)</f>
        <v>4</v>
      </c>
      <c r="D348" s="3" t="n">
        <v>676000</v>
      </c>
      <c r="E348" s="306"/>
    </row>
    <row r="349" customFormat="false" ht="11.25" hidden="false" customHeight="false" outlineLevel="0" collapsed="false">
      <c r="A349" s="199" t="n">
        <v>35892</v>
      </c>
      <c r="B349" s="192" t="n">
        <v>35892</v>
      </c>
      <c r="C349" s="308" t="n">
        <f aca="false">IF(B349&lt;&gt;"",MONTH(B349),0)</f>
        <v>4</v>
      </c>
      <c r="D349" s="3" t="n">
        <v>651000</v>
      </c>
      <c r="E349" s="306"/>
    </row>
    <row r="350" customFormat="false" ht="11.25" hidden="false" customHeight="false" outlineLevel="0" collapsed="false">
      <c r="A350" s="199" t="n">
        <v>35893</v>
      </c>
      <c r="B350" s="192" t="n">
        <v>35893</v>
      </c>
      <c r="C350" s="308" t="n">
        <f aca="false">IF(B350&lt;&gt;"",MONTH(B350),0)</f>
        <v>4</v>
      </c>
      <c r="D350" s="3" t="n">
        <v>656000</v>
      </c>
      <c r="E350" s="306"/>
    </row>
    <row r="351" customFormat="false" ht="11.25" hidden="false" customHeight="false" outlineLevel="0" collapsed="false">
      <c r="A351" s="199" t="n">
        <v>35894</v>
      </c>
      <c r="B351" s="192" t="n">
        <v>35894</v>
      </c>
      <c r="C351" s="308" t="n">
        <f aca="false">IF(B351&lt;&gt;"",MONTH(B351),0)</f>
        <v>4</v>
      </c>
      <c r="D351" s="3" t="n">
        <v>637000</v>
      </c>
      <c r="E351" s="306"/>
    </row>
    <row r="352" customFormat="false" ht="11.25" hidden="false" customHeight="false" outlineLevel="0" collapsed="false">
      <c r="A352" s="199" t="n">
        <v>35895</v>
      </c>
      <c r="B352" s="192" t="n">
        <v>35895</v>
      </c>
      <c r="C352" s="308" t="n">
        <f aca="false">IF(B352&lt;&gt;"",MONTH(B352),0)</f>
        <v>4</v>
      </c>
      <c r="D352" s="3" t="n">
        <v>683000</v>
      </c>
      <c r="E352" s="306"/>
    </row>
    <row r="353" customFormat="false" ht="11.25" hidden="false" customHeight="false" outlineLevel="0" collapsed="false">
      <c r="A353" s="199" t="n">
        <v>35896</v>
      </c>
      <c r="B353" s="192" t="n">
        <v>35896</v>
      </c>
      <c r="C353" s="308" t="n">
        <f aca="false">IF(B353&lt;&gt;"",MONTH(B353),0)</f>
        <v>4</v>
      </c>
      <c r="D353" s="3" t="n">
        <v>688000</v>
      </c>
      <c r="E353" s="306"/>
    </row>
    <row r="354" customFormat="false" ht="11.25" hidden="false" customHeight="false" outlineLevel="0" collapsed="false">
      <c r="A354" s="199" t="n">
        <v>35897</v>
      </c>
      <c r="B354" s="192" t="n">
        <v>35897</v>
      </c>
      <c r="C354" s="308" t="n">
        <f aca="false">IF(B354&lt;&gt;"",MONTH(B354),0)</f>
        <v>4</v>
      </c>
      <c r="D354" s="3" t="n">
        <v>678000</v>
      </c>
      <c r="E354" s="306"/>
    </row>
    <row r="355" customFormat="false" ht="11.25" hidden="false" customHeight="false" outlineLevel="0" collapsed="false">
      <c r="A355" s="199" t="n">
        <v>35898</v>
      </c>
      <c r="B355" s="192" t="n">
        <v>35898</v>
      </c>
      <c r="C355" s="308" t="n">
        <f aca="false">IF(B355&lt;&gt;"",MONTH(B355),0)</f>
        <v>4</v>
      </c>
      <c r="D355" s="3" t="n">
        <v>664000</v>
      </c>
      <c r="E355" s="306"/>
    </row>
    <row r="356" customFormat="false" ht="11.25" hidden="false" customHeight="false" outlineLevel="0" collapsed="false">
      <c r="A356" s="199" t="n">
        <v>35899</v>
      </c>
      <c r="B356" s="192" t="n">
        <v>35899</v>
      </c>
      <c r="C356" s="308" t="n">
        <f aca="false">IF(B356&lt;&gt;"",MONTH(B356),0)</f>
        <v>4</v>
      </c>
      <c r="D356" s="3" t="n">
        <v>673000</v>
      </c>
      <c r="E356" s="306"/>
    </row>
    <row r="357" customFormat="false" ht="11.25" hidden="false" customHeight="false" outlineLevel="0" collapsed="false">
      <c r="A357" s="199" t="n">
        <v>35900</v>
      </c>
      <c r="B357" s="192" t="n">
        <v>35900</v>
      </c>
      <c r="C357" s="308" t="n">
        <f aca="false">IF(B357&lt;&gt;"",MONTH(B357),0)</f>
        <v>4</v>
      </c>
      <c r="D357" s="3" t="n">
        <v>690000</v>
      </c>
      <c r="E357" s="306"/>
    </row>
    <row r="358" customFormat="false" ht="11.25" hidden="false" customHeight="false" outlineLevel="0" collapsed="false">
      <c r="A358" s="199" t="n">
        <v>35901</v>
      </c>
      <c r="B358" s="192" t="n">
        <v>35901</v>
      </c>
      <c r="C358" s="308" t="n">
        <f aca="false">IF(B358&lt;&gt;"",MONTH(B358),0)</f>
        <v>4</v>
      </c>
      <c r="D358" s="3" t="n">
        <v>609000</v>
      </c>
      <c r="E358" s="306"/>
    </row>
    <row r="359" customFormat="false" ht="11.25" hidden="false" customHeight="false" outlineLevel="0" collapsed="false">
      <c r="A359" s="199" t="n">
        <v>35902</v>
      </c>
      <c r="B359" s="192" t="n">
        <v>35902</v>
      </c>
      <c r="C359" s="308" t="n">
        <f aca="false">IF(B359&lt;&gt;"",MONTH(B359),0)</f>
        <v>4</v>
      </c>
      <c r="D359" s="3" t="n">
        <v>677000</v>
      </c>
      <c r="E359" s="306"/>
    </row>
    <row r="360" customFormat="false" ht="11.25" hidden="false" customHeight="false" outlineLevel="0" collapsed="false">
      <c r="A360" s="199" t="n">
        <v>35903</v>
      </c>
      <c r="B360" s="192" t="n">
        <v>35903</v>
      </c>
      <c r="C360" s="308" t="n">
        <f aca="false">IF(B360&lt;&gt;"",MONTH(B360),0)</f>
        <v>4</v>
      </c>
      <c r="D360" s="3" t="n">
        <v>717000</v>
      </c>
      <c r="E360" s="306"/>
    </row>
    <row r="361" customFormat="false" ht="11.25" hidden="false" customHeight="false" outlineLevel="0" collapsed="false">
      <c r="A361" s="199" t="n">
        <v>35904</v>
      </c>
      <c r="B361" s="192" t="n">
        <v>35904</v>
      </c>
      <c r="C361" s="308" t="n">
        <f aca="false">IF(B361&lt;&gt;"",MONTH(B361),0)</f>
        <v>4</v>
      </c>
      <c r="D361" s="3" t="n">
        <v>719000</v>
      </c>
      <c r="E361" s="306"/>
    </row>
    <row r="362" customFormat="false" ht="11.25" hidden="false" customHeight="false" outlineLevel="0" collapsed="false">
      <c r="A362" s="199" t="n">
        <v>35905</v>
      </c>
      <c r="B362" s="192" t="n">
        <v>35905</v>
      </c>
      <c r="C362" s="308" t="n">
        <f aca="false">IF(B362&lt;&gt;"",MONTH(B362),0)</f>
        <v>4</v>
      </c>
      <c r="D362" s="3" t="n">
        <v>728000</v>
      </c>
      <c r="E362" s="306"/>
    </row>
    <row r="363" customFormat="false" ht="11.25" hidden="false" customHeight="false" outlineLevel="0" collapsed="false">
      <c r="A363" s="199" t="n">
        <v>35906</v>
      </c>
      <c r="B363" s="192" t="n">
        <v>35906</v>
      </c>
      <c r="C363" s="308" t="n">
        <f aca="false">IF(B363&lt;&gt;"",MONTH(B363),0)</f>
        <v>4</v>
      </c>
      <c r="D363" s="3" t="n">
        <v>680000</v>
      </c>
      <c r="E363" s="306"/>
    </row>
    <row r="364" customFormat="false" ht="11.25" hidden="false" customHeight="false" outlineLevel="0" collapsed="false">
      <c r="A364" s="199" t="n">
        <v>35907</v>
      </c>
      <c r="B364" s="192" t="n">
        <v>35907</v>
      </c>
      <c r="C364" s="308" t="n">
        <f aca="false">IF(B364&lt;&gt;"",MONTH(B364),0)</f>
        <v>4</v>
      </c>
      <c r="D364" s="3" t="n">
        <v>663000</v>
      </c>
      <c r="E364" s="306"/>
    </row>
    <row r="365" customFormat="false" ht="11.25" hidden="false" customHeight="false" outlineLevel="0" collapsed="false">
      <c r="A365" s="199" t="n">
        <v>35908</v>
      </c>
      <c r="B365" s="192" t="n">
        <v>35908</v>
      </c>
      <c r="C365" s="308" t="n">
        <f aca="false">IF(B365&lt;&gt;"",MONTH(B365),0)</f>
        <v>4</v>
      </c>
      <c r="D365" s="3" t="n">
        <v>675000</v>
      </c>
      <c r="E365" s="306"/>
    </row>
    <row r="366" customFormat="false" ht="11.25" hidden="false" customHeight="false" outlineLevel="0" collapsed="false">
      <c r="A366" s="199" t="n">
        <v>35909</v>
      </c>
      <c r="B366" s="192" t="n">
        <v>35909</v>
      </c>
      <c r="C366" s="308" t="n">
        <f aca="false">IF(B366&lt;&gt;"",MONTH(B366),0)</f>
        <v>4</v>
      </c>
      <c r="D366" s="3" t="n">
        <v>705000</v>
      </c>
      <c r="E366" s="306"/>
    </row>
    <row r="367" customFormat="false" ht="11.25" hidden="false" customHeight="false" outlineLevel="0" collapsed="false">
      <c r="A367" s="199" t="n">
        <v>35910</v>
      </c>
      <c r="B367" s="192" t="n">
        <v>35910</v>
      </c>
      <c r="C367" s="308" t="n">
        <f aca="false">IF(B367&lt;&gt;"",MONTH(B367),0)</f>
        <v>4</v>
      </c>
      <c r="D367" s="3" t="n">
        <v>669000</v>
      </c>
      <c r="E367" s="306"/>
    </row>
    <row r="368" customFormat="false" ht="11.25" hidden="false" customHeight="false" outlineLevel="0" collapsed="false">
      <c r="A368" s="199" t="n">
        <v>35911</v>
      </c>
      <c r="B368" s="192" t="n">
        <v>35911</v>
      </c>
      <c r="C368" s="308" t="n">
        <f aca="false">IF(B368&lt;&gt;"",MONTH(B368),0)</f>
        <v>4</v>
      </c>
      <c r="D368" s="3" t="n">
        <v>651000</v>
      </c>
      <c r="E368" s="306"/>
    </row>
    <row r="369" customFormat="false" ht="11.25" hidden="false" customHeight="false" outlineLevel="0" collapsed="false">
      <c r="A369" s="199" t="n">
        <v>35912</v>
      </c>
      <c r="B369" s="192" t="n">
        <v>35912</v>
      </c>
      <c r="C369" s="308" t="n">
        <f aca="false">IF(B369&lt;&gt;"",MONTH(B369),0)</f>
        <v>4</v>
      </c>
      <c r="D369" s="3" t="n">
        <v>702000</v>
      </c>
      <c r="E369" s="306"/>
    </row>
    <row r="370" customFormat="false" ht="11.25" hidden="false" customHeight="false" outlineLevel="0" collapsed="false">
      <c r="A370" s="199" t="n">
        <v>35913</v>
      </c>
      <c r="B370" s="192" t="n">
        <v>35913</v>
      </c>
      <c r="C370" s="308" t="n">
        <f aca="false">IF(B370&lt;&gt;"",MONTH(B370),0)</f>
        <v>4</v>
      </c>
      <c r="D370" s="3" t="n">
        <v>703000</v>
      </c>
      <c r="E370" s="306"/>
    </row>
    <row r="371" customFormat="false" ht="11.25" hidden="false" customHeight="false" outlineLevel="0" collapsed="false">
      <c r="A371" s="199" t="n">
        <v>35914</v>
      </c>
      <c r="B371" s="192" t="n">
        <v>35914</v>
      </c>
      <c r="C371" s="308" t="n">
        <f aca="false">IF(B371&lt;&gt;"",MONTH(B371),0)</f>
        <v>4</v>
      </c>
      <c r="D371" s="3" t="n">
        <v>692000</v>
      </c>
      <c r="E371" s="306"/>
    </row>
    <row r="372" customFormat="false" ht="11.25" hidden="false" customHeight="false" outlineLevel="0" collapsed="false">
      <c r="A372" s="199" t="n">
        <v>35915</v>
      </c>
      <c r="B372" s="192" t="n">
        <v>35915</v>
      </c>
      <c r="C372" s="308" t="n">
        <f aca="false">IF(B372&lt;&gt;"",MONTH(B372),0)</f>
        <v>4</v>
      </c>
      <c r="D372" s="3" t="n">
        <v>707000</v>
      </c>
      <c r="E372" s="306"/>
    </row>
    <row r="373" customFormat="false" ht="11.25" hidden="false" customHeight="false" outlineLevel="0" collapsed="false">
      <c r="A373" s="199" t="n">
        <v>35916</v>
      </c>
      <c r="B373" s="192" t="n">
        <v>35916</v>
      </c>
      <c r="C373" s="308" t="n">
        <f aca="false">IF(B373&lt;&gt;"",MONTH(B373),0)</f>
        <v>5</v>
      </c>
      <c r="D373" s="200" t="n">
        <v>760755</v>
      </c>
    </row>
    <row r="374" customFormat="false" ht="11.25" hidden="false" customHeight="false" outlineLevel="0" collapsed="false">
      <c r="A374" s="199" t="n">
        <v>35917</v>
      </c>
      <c r="B374" s="192" t="n">
        <v>35917</v>
      </c>
      <c r="C374" s="308" t="n">
        <f aca="false">IF(B374&lt;&gt;"",MONTH(B374),0)</f>
        <v>5</v>
      </c>
      <c r="D374" s="200" t="n">
        <v>681230</v>
      </c>
    </row>
    <row r="375" customFormat="false" ht="11.25" hidden="false" customHeight="false" outlineLevel="0" collapsed="false">
      <c r="A375" s="199" t="n">
        <v>35918</v>
      </c>
      <c r="B375" s="192" t="n">
        <v>35918</v>
      </c>
      <c r="C375" s="308" t="n">
        <f aca="false">IF(B375&lt;&gt;"",MONTH(B375),0)</f>
        <v>5</v>
      </c>
      <c r="D375" s="200" t="n">
        <v>706450</v>
      </c>
    </row>
    <row r="376" customFormat="false" ht="11.25" hidden="false" customHeight="false" outlineLevel="0" collapsed="false">
      <c r="A376" s="199" t="n">
        <v>35919</v>
      </c>
      <c r="B376" s="192" t="n">
        <v>35919</v>
      </c>
      <c r="C376" s="308" t="n">
        <f aca="false">IF(B376&lt;&gt;"",MONTH(B376),0)</f>
        <v>5</v>
      </c>
      <c r="D376" s="200" t="n">
        <v>712022</v>
      </c>
    </row>
    <row r="377" customFormat="false" ht="11.25" hidden="false" customHeight="false" outlineLevel="0" collapsed="false">
      <c r="A377" s="199" t="n">
        <v>35920</v>
      </c>
      <c r="B377" s="192" t="n">
        <v>35920</v>
      </c>
      <c r="C377" s="308" t="n">
        <f aca="false">IF(B377&lt;&gt;"",MONTH(B377),0)</f>
        <v>5</v>
      </c>
      <c r="D377" s="200" t="n">
        <v>766618</v>
      </c>
    </row>
    <row r="378" customFormat="false" ht="11.25" hidden="false" customHeight="false" outlineLevel="0" collapsed="false">
      <c r="A378" s="199" t="n">
        <v>35921</v>
      </c>
      <c r="B378" s="192" t="n">
        <v>35921</v>
      </c>
      <c r="C378" s="308" t="n">
        <f aca="false">IF(B378&lt;&gt;"",MONTH(B378),0)</f>
        <v>5</v>
      </c>
      <c r="D378" s="200" t="n">
        <v>781933</v>
      </c>
    </row>
    <row r="379" customFormat="false" ht="11.25" hidden="false" customHeight="false" outlineLevel="0" collapsed="false">
      <c r="A379" s="199" t="n">
        <v>35922</v>
      </c>
      <c r="B379" s="192" t="n">
        <v>35922</v>
      </c>
      <c r="C379" s="308" t="n">
        <f aca="false">IF(B379&lt;&gt;"",MONTH(B379),0)</f>
        <v>5</v>
      </c>
      <c r="D379" s="200" t="n">
        <v>807182</v>
      </c>
    </row>
    <row r="380" customFormat="false" ht="11.25" hidden="false" customHeight="false" outlineLevel="0" collapsed="false">
      <c r="A380" s="199" t="n">
        <v>35923</v>
      </c>
      <c r="B380" s="192" t="n">
        <v>35923</v>
      </c>
      <c r="C380" s="308" t="n">
        <f aca="false">IF(B380&lt;&gt;"",MONTH(B380),0)</f>
        <v>5</v>
      </c>
      <c r="D380" s="200" t="n">
        <v>773565</v>
      </c>
    </row>
    <row r="381" customFormat="false" ht="11.25" hidden="false" customHeight="false" outlineLevel="0" collapsed="false">
      <c r="A381" s="199" t="n">
        <v>35924</v>
      </c>
      <c r="B381" s="192" t="n">
        <v>35924</v>
      </c>
      <c r="C381" s="308" t="n">
        <f aca="false">IF(B381&lt;&gt;"",MONTH(B381),0)</f>
        <v>5</v>
      </c>
      <c r="D381" s="200" t="n">
        <v>700615</v>
      </c>
    </row>
    <row r="382" customFormat="false" ht="11.25" hidden="false" customHeight="false" outlineLevel="0" collapsed="false">
      <c r="A382" s="199" t="n">
        <v>35925</v>
      </c>
      <c r="B382" s="192" t="n">
        <v>35925</v>
      </c>
      <c r="C382" s="308" t="n">
        <f aca="false">IF(B382&lt;&gt;"",MONTH(B382),0)</f>
        <v>5</v>
      </c>
      <c r="D382" s="200" t="n">
        <v>691123</v>
      </c>
    </row>
    <row r="383" customFormat="false" ht="11.25" hidden="false" customHeight="false" outlineLevel="0" collapsed="false">
      <c r="A383" s="199" t="n">
        <v>35926</v>
      </c>
      <c r="B383" s="192" t="n">
        <v>35926</v>
      </c>
      <c r="C383" s="308" t="n">
        <f aca="false">IF(B383&lt;&gt;"",MONTH(B383),0)</f>
        <v>5</v>
      </c>
      <c r="D383" s="200" t="n">
        <v>748309</v>
      </c>
    </row>
    <row r="384" customFormat="false" ht="11.25" hidden="false" customHeight="false" outlineLevel="0" collapsed="false">
      <c r="A384" s="199" t="n">
        <v>35927</v>
      </c>
      <c r="B384" s="192" t="n">
        <v>35927</v>
      </c>
      <c r="C384" s="308" t="n">
        <f aca="false">IF(B384&lt;&gt;"",MONTH(B384),0)</f>
        <v>5</v>
      </c>
      <c r="D384" s="200" t="n">
        <v>786012</v>
      </c>
    </row>
    <row r="385" customFormat="false" ht="11.25" hidden="false" customHeight="false" outlineLevel="0" collapsed="false">
      <c r="A385" s="199" t="n">
        <v>35928</v>
      </c>
      <c r="B385" s="192" t="n">
        <v>35928</v>
      </c>
      <c r="C385" s="308" t="n">
        <f aca="false">IF(B385&lt;&gt;"",MONTH(B385),0)</f>
        <v>5</v>
      </c>
      <c r="D385" s="200" t="n">
        <v>775979</v>
      </c>
    </row>
    <row r="386" customFormat="false" ht="11.25" hidden="false" customHeight="false" outlineLevel="0" collapsed="false">
      <c r="A386" s="199" t="n">
        <v>35929</v>
      </c>
      <c r="B386" s="192" t="n">
        <v>35929</v>
      </c>
      <c r="C386" s="308" t="n">
        <f aca="false">IF(B386&lt;&gt;"",MONTH(B386),0)</f>
        <v>5</v>
      </c>
      <c r="D386" s="200" t="n">
        <v>786983</v>
      </c>
    </row>
    <row r="387" customFormat="false" ht="11.25" hidden="false" customHeight="false" outlineLevel="0" collapsed="false">
      <c r="A387" s="199" t="n">
        <v>35930</v>
      </c>
      <c r="B387" s="192" t="n">
        <v>35930</v>
      </c>
      <c r="C387" s="308" t="n">
        <f aca="false">IF(B387&lt;&gt;"",MONTH(B387),0)</f>
        <v>5</v>
      </c>
      <c r="D387" s="200" t="n">
        <v>755050</v>
      </c>
    </row>
    <row r="388" customFormat="false" ht="11.25" hidden="false" customHeight="false" outlineLevel="0" collapsed="false">
      <c r="A388" s="199" t="n">
        <v>35931</v>
      </c>
      <c r="B388" s="192" t="n">
        <v>35931</v>
      </c>
      <c r="C388" s="308" t="n">
        <f aca="false">IF(B388&lt;&gt;"",MONTH(B388),0)</f>
        <v>5</v>
      </c>
      <c r="D388" s="200" t="n">
        <v>730724</v>
      </c>
    </row>
    <row r="389" customFormat="false" ht="11.25" hidden="false" customHeight="false" outlineLevel="0" collapsed="false">
      <c r="A389" s="199" t="n">
        <v>35932</v>
      </c>
      <c r="B389" s="192" t="n">
        <v>35932</v>
      </c>
      <c r="C389" s="308" t="n">
        <f aca="false">IF(B389&lt;&gt;"",MONTH(B389),0)</f>
        <v>5</v>
      </c>
      <c r="D389" s="200" t="n">
        <v>700695</v>
      </c>
    </row>
    <row r="390" customFormat="false" ht="11.25" hidden="false" customHeight="false" outlineLevel="0" collapsed="false">
      <c r="A390" s="199" t="n">
        <v>35933</v>
      </c>
      <c r="B390" s="192" t="n">
        <v>35933</v>
      </c>
      <c r="C390" s="308" t="n">
        <f aca="false">IF(B390&lt;&gt;"",MONTH(B390),0)</f>
        <v>5</v>
      </c>
      <c r="D390" s="200" t="n">
        <v>705110</v>
      </c>
    </row>
    <row r="391" customFormat="false" ht="11.25" hidden="false" customHeight="false" outlineLevel="0" collapsed="false">
      <c r="A391" s="199" t="n">
        <v>35934</v>
      </c>
      <c r="B391" s="192" t="n">
        <v>35934</v>
      </c>
      <c r="C391" s="308" t="n">
        <f aca="false">IF(B391&lt;&gt;"",MONTH(B391),0)</f>
        <v>5</v>
      </c>
      <c r="D391" s="200" t="n">
        <v>711487</v>
      </c>
    </row>
    <row r="392" customFormat="false" ht="11.25" hidden="false" customHeight="false" outlineLevel="0" collapsed="false">
      <c r="A392" s="199" t="n">
        <v>35935</v>
      </c>
      <c r="B392" s="192" t="n">
        <v>35935</v>
      </c>
      <c r="C392" s="308" t="n">
        <f aca="false">IF(B392&lt;&gt;"",MONTH(B392),0)</f>
        <v>5</v>
      </c>
      <c r="D392" s="200" t="n">
        <v>784295</v>
      </c>
    </row>
    <row r="393" customFormat="false" ht="11.25" hidden="false" customHeight="false" outlineLevel="0" collapsed="false">
      <c r="A393" s="199" t="n">
        <v>35936</v>
      </c>
      <c r="B393" s="192" t="n">
        <v>35936</v>
      </c>
      <c r="C393" s="308" t="n">
        <f aca="false">IF(B393&lt;&gt;"",MONTH(B393),0)</f>
        <v>5</v>
      </c>
      <c r="D393" s="200" t="n">
        <v>733118</v>
      </c>
    </row>
    <row r="394" customFormat="false" ht="11.25" hidden="false" customHeight="false" outlineLevel="0" collapsed="false">
      <c r="A394" s="199" t="n">
        <v>35937</v>
      </c>
      <c r="B394" s="192" t="n">
        <v>35937</v>
      </c>
      <c r="C394" s="308" t="n">
        <f aca="false">IF(B394&lt;&gt;"",MONTH(B394),0)</f>
        <v>5</v>
      </c>
      <c r="D394" s="200" t="n">
        <v>690419</v>
      </c>
    </row>
    <row r="395" customFormat="false" ht="11.25" hidden="false" customHeight="false" outlineLevel="0" collapsed="false">
      <c r="A395" s="199" t="n">
        <v>35938</v>
      </c>
      <c r="B395" s="192" t="n">
        <v>35938</v>
      </c>
      <c r="C395" s="308" t="n">
        <f aca="false">IF(B395&lt;&gt;"",MONTH(B395),0)</f>
        <v>5</v>
      </c>
      <c r="D395" s="200" t="n">
        <v>665660</v>
      </c>
    </row>
    <row r="396" customFormat="false" ht="11.25" hidden="false" customHeight="false" outlineLevel="0" collapsed="false">
      <c r="A396" s="199" t="n">
        <v>35939</v>
      </c>
      <c r="B396" s="192" t="n">
        <v>35939</v>
      </c>
      <c r="C396" s="308" t="n">
        <f aca="false">IF(B396&lt;&gt;"",MONTH(B396),0)</f>
        <v>5</v>
      </c>
      <c r="D396" s="200" t="n">
        <v>635729</v>
      </c>
    </row>
    <row r="397" customFormat="false" ht="11.25" hidden="false" customHeight="false" outlineLevel="0" collapsed="false">
      <c r="A397" s="199" t="n">
        <v>35940</v>
      </c>
      <c r="B397" s="192" t="n">
        <v>35940</v>
      </c>
      <c r="C397" s="308" t="n">
        <f aca="false">IF(B397&lt;&gt;"",MONTH(B397),0)</f>
        <v>5</v>
      </c>
      <c r="D397" s="200" t="n">
        <v>636052</v>
      </c>
    </row>
    <row r="398" customFormat="false" ht="11.25" hidden="false" customHeight="false" outlineLevel="0" collapsed="false">
      <c r="A398" s="199" t="n">
        <v>35941</v>
      </c>
      <c r="B398" s="192" t="n">
        <v>35941</v>
      </c>
      <c r="C398" s="308" t="n">
        <f aca="false">IF(B398&lt;&gt;"",MONTH(B398),0)</f>
        <v>5</v>
      </c>
      <c r="D398" s="200" t="n">
        <v>683883</v>
      </c>
    </row>
    <row r="399" customFormat="false" ht="11.25" hidden="false" customHeight="false" outlineLevel="0" collapsed="false">
      <c r="A399" s="199" t="n">
        <v>35942</v>
      </c>
      <c r="B399" s="192" t="n">
        <v>35942</v>
      </c>
      <c r="C399" s="308" t="n">
        <f aca="false">IF(B399&lt;&gt;"",MONTH(B399),0)</f>
        <v>5</v>
      </c>
      <c r="D399" s="200" t="n">
        <v>770663</v>
      </c>
    </row>
    <row r="400" customFormat="false" ht="11.25" hidden="false" customHeight="false" outlineLevel="0" collapsed="false">
      <c r="A400" s="199" t="n">
        <v>35943</v>
      </c>
      <c r="B400" s="192" t="n">
        <v>35943</v>
      </c>
      <c r="C400" s="308" t="n">
        <f aca="false">IF(B400&lt;&gt;"",MONTH(B400),0)</f>
        <v>5</v>
      </c>
      <c r="D400" s="200" t="n">
        <v>769340</v>
      </c>
    </row>
    <row r="401" customFormat="false" ht="11.25" hidden="false" customHeight="false" outlineLevel="0" collapsed="false">
      <c r="A401" s="199" t="n">
        <v>35944</v>
      </c>
      <c r="B401" s="192" t="n">
        <v>35944</v>
      </c>
      <c r="C401" s="308" t="n">
        <f aca="false">IF(B401&lt;&gt;"",MONTH(B401),0)</f>
        <v>5</v>
      </c>
      <c r="D401" s="200" t="n">
        <v>779044</v>
      </c>
    </row>
    <row r="402" customFormat="false" ht="11.25" hidden="false" customHeight="false" outlineLevel="0" collapsed="false">
      <c r="A402" s="199" t="n">
        <v>35945</v>
      </c>
      <c r="B402" s="192" t="n">
        <v>35945</v>
      </c>
      <c r="C402" s="308" t="n">
        <f aca="false">IF(B402&lt;&gt;"",MONTH(B402),0)</f>
        <v>5</v>
      </c>
      <c r="D402" s="200" t="n">
        <v>671956</v>
      </c>
    </row>
    <row r="403" customFormat="false" ht="11.25" hidden="false" customHeight="false" outlineLevel="0" collapsed="false">
      <c r="A403" s="199" t="n">
        <v>35946</v>
      </c>
      <c r="B403" s="192" t="n">
        <v>35946</v>
      </c>
      <c r="C403" s="308" t="n">
        <f aca="false">IF(B403&lt;&gt;"",MONTH(B403),0)</f>
        <v>5</v>
      </c>
      <c r="D403" s="200" t="n">
        <v>675547</v>
      </c>
    </row>
    <row r="404" customFormat="false" ht="11.25" hidden="false" customHeight="false" outlineLevel="0" collapsed="false">
      <c r="A404" s="199" t="n">
        <v>35947</v>
      </c>
      <c r="B404" s="192" t="n">
        <v>35947</v>
      </c>
      <c r="C404" s="308" t="n">
        <f aca="false">IF(B404&lt;&gt;"",MONTH(B404),0)</f>
        <v>6</v>
      </c>
      <c r="D404" s="200" t="n">
        <v>634803</v>
      </c>
    </row>
    <row r="405" customFormat="false" ht="11.25" hidden="false" customHeight="false" outlineLevel="0" collapsed="false">
      <c r="A405" s="199" t="n">
        <v>35948</v>
      </c>
      <c r="B405" s="192" t="n">
        <v>35948</v>
      </c>
      <c r="C405" s="308" t="n">
        <f aca="false">IF(B405&lt;&gt;"",MONTH(B405),0)</f>
        <v>6</v>
      </c>
      <c r="D405" s="200" t="n">
        <v>560209</v>
      </c>
    </row>
    <row r="406" customFormat="false" ht="11.25" hidden="false" customHeight="false" outlineLevel="0" collapsed="false">
      <c r="A406" s="199" t="n">
        <v>35949</v>
      </c>
      <c r="B406" s="192" t="n">
        <v>35949</v>
      </c>
      <c r="C406" s="308" t="n">
        <f aca="false">IF(B406&lt;&gt;"",MONTH(B406),0)</f>
        <v>6</v>
      </c>
      <c r="D406" s="200" t="n">
        <v>575818</v>
      </c>
    </row>
    <row r="407" customFormat="false" ht="11.25" hidden="false" customHeight="false" outlineLevel="0" collapsed="false">
      <c r="A407" s="199" t="n">
        <v>35950</v>
      </c>
      <c r="B407" s="192" t="n">
        <v>35950</v>
      </c>
      <c r="C407" s="308" t="n">
        <f aca="false">IF(B407&lt;&gt;"",MONTH(B407),0)</f>
        <v>6</v>
      </c>
      <c r="D407" s="200" t="n">
        <v>591688</v>
      </c>
    </row>
    <row r="408" customFormat="false" ht="11.25" hidden="false" customHeight="false" outlineLevel="0" collapsed="false">
      <c r="A408" s="199" t="n">
        <v>35951</v>
      </c>
      <c r="B408" s="192" t="n">
        <v>35951</v>
      </c>
      <c r="C408" s="308" t="n">
        <f aca="false">IF(B408&lt;&gt;"",MONTH(B408),0)</f>
        <v>6</v>
      </c>
      <c r="D408" s="200" t="n">
        <v>599094</v>
      </c>
    </row>
    <row r="409" customFormat="false" ht="11.25" hidden="false" customHeight="false" outlineLevel="0" collapsed="false">
      <c r="A409" s="199" t="n">
        <v>35952</v>
      </c>
      <c r="B409" s="192" t="n">
        <v>35952</v>
      </c>
      <c r="C409" s="308" t="n">
        <f aca="false">IF(B409&lt;&gt;"",MONTH(B409),0)</f>
        <v>6</v>
      </c>
      <c r="D409" s="200" t="n">
        <v>541537</v>
      </c>
    </row>
    <row r="410" customFormat="false" ht="11.25" hidden="false" customHeight="false" outlineLevel="0" collapsed="false">
      <c r="A410" s="199" t="n">
        <v>35953</v>
      </c>
      <c r="B410" s="192" t="n">
        <v>35953</v>
      </c>
      <c r="C410" s="308" t="n">
        <f aca="false">IF(B410&lt;&gt;"",MONTH(B410),0)</f>
        <v>6</v>
      </c>
      <c r="D410" s="200" t="n">
        <v>591289</v>
      </c>
    </row>
    <row r="411" customFormat="false" ht="11.25" hidden="false" customHeight="false" outlineLevel="0" collapsed="false">
      <c r="A411" s="199" t="n">
        <v>35954</v>
      </c>
      <c r="B411" s="192" t="n">
        <v>35954</v>
      </c>
      <c r="C411" s="308" t="n">
        <f aca="false">IF(B411&lt;&gt;"",MONTH(B411),0)</f>
        <v>6</v>
      </c>
      <c r="D411" s="200" t="n">
        <v>690685</v>
      </c>
    </row>
    <row r="412" customFormat="false" ht="11.25" hidden="false" customHeight="false" outlineLevel="0" collapsed="false">
      <c r="A412" s="199" t="n">
        <v>35955</v>
      </c>
      <c r="B412" s="192" t="n">
        <v>35955</v>
      </c>
      <c r="C412" s="308" t="n">
        <f aca="false">IF(B412&lt;&gt;"",MONTH(B412),0)</f>
        <v>6</v>
      </c>
      <c r="D412" s="200" t="n">
        <v>712582</v>
      </c>
    </row>
    <row r="413" customFormat="false" ht="11.25" hidden="false" customHeight="false" outlineLevel="0" collapsed="false">
      <c r="A413" s="199" t="n">
        <v>35956</v>
      </c>
      <c r="B413" s="192" t="n">
        <v>35956</v>
      </c>
      <c r="C413" s="308" t="n">
        <f aca="false">IF(B413&lt;&gt;"",MONTH(B413),0)</f>
        <v>6</v>
      </c>
      <c r="D413" s="200" t="n">
        <v>672969</v>
      </c>
    </row>
    <row r="414" customFormat="false" ht="11.25" hidden="false" customHeight="false" outlineLevel="0" collapsed="false">
      <c r="A414" s="199" t="n">
        <v>35957</v>
      </c>
      <c r="B414" s="192" t="n">
        <v>35957</v>
      </c>
      <c r="C414" s="308" t="n">
        <f aca="false">IF(B414&lt;&gt;"",MONTH(B414),0)</f>
        <v>6</v>
      </c>
      <c r="D414" s="200" t="n">
        <v>650883</v>
      </c>
    </row>
    <row r="415" customFormat="false" ht="11.25" hidden="false" customHeight="false" outlineLevel="0" collapsed="false">
      <c r="A415" s="199" t="n">
        <v>35958</v>
      </c>
      <c r="B415" s="192" t="n">
        <v>35958</v>
      </c>
      <c r="C415" s="308" t="n">
        <f aca="false">IF(B415&lt;&gt;"",MONTH(B415),0)</f>
        <v>6</v>
      </c>
      <c r="D415" s="200" t="n">
        <v>650645</v>
      </c>
    </row>
    <row r="416" customFormat="false" ht="11.25" hidden="false" customHeight="false" outlineLevel="0" collapsed="false">
      <c r="A416" s="199" t="n">
        <v>35959</v>
      </c>
      <c r="B416" s="192" t="n">
        <v>35959</v>
      </c>
      <c r="C416" s="308" t="n">
        <f aca="false">IF(B416&lt;&gt;"",MONTH(B416),0)</f>
        <v>6</v>
      </c>
      <c r="D416" s="200" t="n">
        <v>600595</v>
      </c>
    </row>
    <row r="417" customFormat="false" ht="11.25" hidden="false" customHeight="false" outlineLevel="0" collapsed="false">
      <c r="A417" s="199" t="n">
        <v>35960</v>
      </c>
      <c r="B417" s="192" t="n">
        <v>35960</v>
      </c>
      <c r="C417" s="308" t="n">
        <f aca="false">IF(B417&lt;&gt;"",MONTH(B417),0)</f>
        <v>6</v>
      </c>
      <c r="D417" s="200" t="n">
        <v>579868</v>
      </c>
    </row>
    <row r="418" customFormat="false" ht="11.25" hidden="false" customHeight="false" outlineLevel="0" collapsed="false">
      <c r="A418" s="199" t="n">
        <v>35961</v>
      </c>
      <c r="B418" s="192" t="n">
        <v>35961</v>
      </c>
      <c r="C418" s="308" t="n">
        <f aca="false">IF(B418&lt;&gt;"",MONTH(B418),0)</f>
        <v>6</v>
      </c>
      <c r="D418" s="200" t="n">
        <v>626060</v>
      </c>
    </row>
    <row r="419" customFormat="false" ht="11.25" hidden="false" customHeight="false" outlineLevel="0" collapsed="false">
      <c r="A419" s="199" t="n">
        <v>35962</v>
      </c>
      <c r="B419" s="192" t="n">
        <v>35962</v>
      </c>
      <c r="C419" s="308" t="n">
        <f aca="false">IF(B419&lt;&gt;"",MONTH(B419),0)</f>
        <v>6</v>
      </c>
      <c r="D419" s="200" t="n">
        <v>708410</v>
      </c>
    </row>
    <row r="420" customFormat="false" ht="11.25" hidden="false" customHeight="false" outlineLevel="0" collapsed="false">
      <c r="A420" s="199" t="n">
        <v>35963</v>
      </c>
      <c r="B420" s="192" t="n">
        <v>35963</v>
      </c>
      <c r="C420" s="308" t="n">
        <f aca="false">IF(B420&lt;&gt;"",MONTH(B420),0)</f>
        <v>6</v>
      </c>
      <c r="D420" s="200" t="n">
        <v>699039</v>
      </c>
    </row>
    <row r="421" customFormat="false" ht="11.25" hidden="false" customHeight="false" outlineLevel="0" collapsed="false">
      <c r="A421" s="199" t="n">
        <v>35964</v>
      </c>
      <c r="B421" s="192" t="n">
        <v>35964</v>
      </c>
      <c r="C421" s="308" t="n">
        <f aca="false">IF(B421&lt;&gt;"",MONTH(B421),0)</f>
        <v>6</v>
      </c>
      <c r="D421" s="200" t="n">
        <v>697940</v>
      </c>
    </row>
    <row r="422" customFormat="false" ht="11.25" hidden="false" customHeight="false" outlineLevel="0" collapsed="false">
      <c r="A422" s="199" t="n">
        <v>35965</v>
      </c>
      <c r="B422" s="192" t="n">
        <v>35965</v>
      </c>
      <c r="C422" s="308" t="n">
        <f aca="false">IF(B422&lt;&gt;"",MONTH(B422),0)</f>
        <v>6</v>
      </c>
      <c r="D422" s="200" t="n">
        <v>625629</v>
      </c>
    </row>
    <row r="423" customFormat="false" ht="11.25" hidden="false" customHeight="false" outlineLevel="0" collapsed="false">
      <c r="A423" s="199" t="n">
        <v>35966</v>
      </c>
      <c r="B423" s="192" t="n">
        <v>35966</v>
      </c>
      <c r="C423" s="308" t="n">
        <f aca="false">IF(B423&lt;&gt;"",MONTH(B423),0)</f>
        <v>6</v>
      </c>
      <c r="D423" s="200" t="n">
        <v>566072</v>
      </c>
    </row>
    <row r="424" customFormat="false" ht="11.25" hidden="false" customHeight="false" outlineLevel="0" collapsed="false">
      <c r="A424" s="199" t="n">
        <v>35967</v>
      </c>
      <c r="B424" s="192" t="n">
        <v>35967</v>
      </c>
      <c r="C424" s="308" t="n">
        <f aca="false">IF(B424&lt;&gt;"",MONTH(B424),0)</f>
        <v>6</v>
      </c>
      <c r="D424" s="200" t="n">
        <v>520432</v>
      </c>
    </row>
    <row r="425" customFormat="false" ht="11.25" hidden="false" customHeight="false" outlineLevel="0" collapsed="false">
      <c r="A425" s="199" t="n">
        <v>35968</v>
      </c>
      <c r="B425" s="192" t="n">
        <v>35968</v>
      </c>
      <c r="C425" s="308" t="n">
        <f aca="false">IF(B425&lt;&gt;"",MONTH(B425),0)</f>
        <v>6</v>
      </c>
      <c r="D425" s="200" t="n">
        <v>570574</v>
      </c>
    </row>
    <row r="426" customFormat="false" ht="11.25" hidden="false" customHeight="false" outlineLevel="0" collapsed="false">
      <c r="A426" s="199" t="n">
        <v>35969</v>
      </c>
      <c r="B426" s="192" t="n">
        <v>35969</v>
      </c>
      <c r="C426" s="308" t="n">
        <f aca="false">IF(B426&lt;&gt;"",MONTH(B426),0)</f>
        <v>6</v>
      </c>
      <c r="D426" s="200" t="n">
        <v>549763</v>
      </c>
    </row>
    <row r="427" customFormat="false" ht="11.25" hidden="false" customHeight="false" outlineLevel="0" collapsed="false">
      <c r="A427" s="199" t="n">
        <v>35970</v>
      </c>
      <c r="B427" s="192" t="n">
        <v>35970</v>
      </c>
      <c r="C427" s="308" t="n">
        <f aca="false">IF(B427&lt;&gt;"",MONTH(B427),0)</f>
        <v>6</v>
      </c>
      <c r="D427" s="200" t="n">
        <v>531024</v>
      </c>
    </row>
    <row r="428" customFormat="false" ht="11.25" hidden="false" customHeight="false" outlineLevel="0" collapsed="false">
      <c r="A428" s="199" t="n">
        <v>35971</v>
      </c>
      <c r="B428" s="192" t="n">
        <v>35971</v>
      </c>
      <c r="C428" s="308" t="n">
        <f aca="false">IF(B428&lt;&gt;"",MONTH(B428),0)</f>
        <v>6</v>
      </c>
      <c r="D428" s="200" t="n">
        <v>509960</v>
      </c>
    </row>
    <row r="429" customFormat="false" ht="11.25" hidden="false" customHeight="false" outlineLevel="0" collapsed="false">
      <c r="A429" s="199" t="n">
        <v>35972</v>
      </c>
      <c r="B429" s="192" t="n">
        <v>35972</v>
      </c>
      <c r="C429" s="308" t="n">
        <f aca="false">IF(B429&lt;&gt;"",MONTH(B429),0)</f>
        <v>6</v>
      </c>
      <c r="D429" s="200" t="n">
        <v>591827</v>
      </c>
    </row>
    <row r="430" customFormat="false" ht="11.25" hidden="false" customHeight="false" outlineLevel="0" collapsed="false">
      <c r="A430" s="199" t="n">
        <v>35973</v>
      </c>
      <c r="B430" s="192" t="n">
        <v>35973</v>
      </c>
      <c r="C430" s="308" t="n">
        <f aca="false">IF(B430&lt;&gt;"",MONTH(B430),0)</f>
        <v>6</v>
      </c>
      <c r="D430" s="3" t="s">
        <v>80</v>
      </c>
    </row>
    <row r="431" customFormat="false" ht="11.25" hidden="false" customHeight="false" outlineLevel="0" collapsed="false">
      <c r="A431" s="199" t="n">
        <v>35974</v>
      </c>
      <c r="B431" s="192" t="n">
        <v>35974</v>
      </c>
      <c r="C431" s="308" t="n">
        <f aca="false">IF(B431&lt;&gt;"",MONTH(B431),0)</f>
        <v>6</v>
      </c>
      <c r="D431" s="200" t="n">
        <v>499495</v>
      </c>
    </row>
    <row r="432" customFormat="false" ht="11.25" hidden="false" customHeight="false" outlineLevel="0" collapsed="false">
      <c r="A432" s="199" t="n">
        <v>35975</v>
      </c>
      <c r="B432" s="192" t="n">
        <v>35975</v>
      </c>
      <c r="C432" s="308" t="n">
        <f aca="false">IF(B432&lt;&gt;"",MONTH(B432),0)</f>
        <v>6</v>
      </c>
      <c r="D432" s="200" t="n">
        <v>503074</v>
      </c>
    </row>
    <row r="433" customFormat="false" ht="11.25" hidden="false" customHeight="false" outlineLevel="0" collapsed="false">
      <c r="A433" s="199" t="n">
        <v>35976</v>
      </c>
      <c r="B433" s="192" t="n">
        <v>35976</v>
      </c>
      <c r="C433" s="308" t="n">
        <f aca="false">IF(B433&lt;&gt;"",MONTH(B433),0)</f>
        <v>6</v>
      </c>
      <c r="D433" s="200" t="n">
        <v>480678</v>
      </c>
    </row>
    <row r="434" customFormat="false" ht="11.25" hidden="false" customHeight="false" outlineLevel="0" collapsed="false">
      <c r="A434" s="199" t="n">
        <v>35977</v>
      </c>
      <c r="B434" s="192" t="n">
        <v>35977</v>
      </c>
      <c r="C434" s="308" t="n">
        <f aca="false">IF(B434&lt;&gt;"",MONTH(B434),0)</f>
        <v>7</v>
      </c>
      <c r="D434" s="200" t="n">
        <v>543133</v>
      </c>
    </row>
    <row r="435" customFormat="false" ht="11.25" hidden="false" customHeight="false" outlineLevel="0" collapsed="false">
      <c r="A435" s="199" t="n">
        <v>35978</v>
      </c>
      <c r="B435" s="192" t="n">
        <v>35978</v>
      </c>
      <c r="C435" s="308" t="n">
        <f aca="false">IF(B435&lt;&gt;"",MONTH(B435),0)</f>
        <v>7</v>
      </c>
      <c r="D435" s="200" t="n">
        <v>562409</v>
      </c>
    </row>
    <row r="436" customFormat="false" ht="11.25" hidden="false" customHeight="false" outlineLevel="0" collapsed="false">
      <c r="A436" s="199" t="n">
        <v>35979</v>
      </c>
      <c r="B436" s="192" t="n">
        <v>35979</v>
      </c>
      <c r="C436" s="308" t="n">
        <f aca="false">IF(B436&lt;&gt;"",MONTH(B436),0)</f>
        <v>7</v>
      </c>
      <c r="D436" s="200" t="n">
        <v>510627</v>
      </c>
    </row>
    <row r="437" customFormat="false" ht="11.25" hidden="false" customHeight="false" outlineLevel="0" collapsed="false">
      <c r="A437" s="199" t="n">
        <v>35980</v>
      </c>
      <c r="B437" s="192" t="n">
        <v>35980</v>
      </c>
      <c r="C437" s="308" t="n">
        <f aca="false">IF(B437&lt;&gt;"",MONTH(B437),0)</f>
        <v>7</v>
      </c>
      <c r="D437" s="200" t="n">
        <v>464460</v>
      </c>
    </row>
    <row r="438" customFormat="false" ht="11.25" hidden="false" customHeight="false" outlineLevel="0" collapsed="false">
      <c r="A438" s="199" t="n">
        <v>35981</v>
      </c>
      <c r="B438" s="192" t="n">
        <v>35981</v>
      </c>
      <c r="C438" s="308" t="n">
        <f aca="false">IF(B438&lt;&gt;"",MONTH(B438),0)</f>
        <v>7</v>
      </c>
      <c r="D438" s="200" t="n">
        <v>437588</v>
      </c>
    </row>
    <row r="439" customFormat="false" ht="11.25" hidden="false" customHeight="false" outlineLevel="0" collapsed="false">
      <c r="A439" s="199" t="n">
        <v>35982</v>
      </c>
      <c r="B439" s="192" t="n">
        <v>35982</v>
      </c>
      <c r="C439" s="308" t="n">
        <f aca="false">IF(B439&lt;&gt;"",MONTH(B439),0)</f>
        <v>7</v>
      </c>
      <c r="D439" s="200" t="n">
        <v>495316</v>
      </c>
    </row>
    <row r="440" customFormat="false" ht="11.25" hidden="false" customHeight="false" outlineLevel="0" collapsed="false">
      <c r="A440" s="199" t="n">
        <v>35983</v>
      </c>
      <c r="B440" s="192" t="n">
        <v>35983</v>
      </c>
      <c r="C440" s="308" t="n">
        <f aca="false">IF(B440&lt;&gt;"",MONTH(B440),0)</f>
        <v>7</v>
      </c>
      <c r="D440" s="200" t="n">
        <v>529975</v>
      </c>
    </row>
    <row r="441" customFormat="false" ht="11.25" hidden="false" customHeight="false" outlineLevel="0" collapsed="false">
      <c r="A441" s="199" t="n">
        <v>35984</v>
      </c>
      <c r="B441" s="192" t="n">
        <v>35984</v>
      </c>
      <c r="C441" s="308" t="n">
        <f aca="false">IF(B441&lt;&gt;"",MONTH(B441),0)</f>
        <v>7</v>
      </c>
      <c r="D441" s="200" t="n">
        <v>553263</v>
      </c>
    </row>
    <row r="442" customFormat="false" ht="11.25" hidden="false" customHeight="false" outlineLevel="0" collapsed="false">
      <c r="A442" s="199" t="n">
        <v>35985</v>
      </c>
      <c r="B442" s="192" t="n">
        <v>35985</v>
      </c>
      <c r="C442" s="308" t="n">
        <f aca="false">IF(B442&lt;&gt;"",MONTH(B442),0)</f>
        <v>7</v>
      </c>
      <c r="D442" s="200" t="n">
        <v>554424</v>
      </c>
    </row>
    <row r="443" customFormat="false" ht="11.25" hidden="false" customHeight="false" outlineLevel="0" collapsed="false">
      <c r="A443" s="199" t="n">
        <v>35986</v>
      </c>
      <c r="B443" s="192" t="n">
        <v>35986</v>
      </c>
      <c r="C443" s="308" t="n">
        <f aca="false">IF(B443&lt;&gt;"",MONTH(B443),0)</f>
        <v>7</v>
      </c>
      <c r="D443" s="200" t="n">
        <v>555370</v>
      </c>
    </row>
    <row r="444" customFormat="false" ht="11.25" hidden="false" customHeight="false" outlineLevel="0" collapsed="false">
      <c r="A444" s="199" t="n">
        <v>35987</v>
      </c>
      <c r="B444" s="192" t="n">
        <v>35987</v>
      </c>
      <c r="C444" s="308" t="n">
        <f aca="false">IF(B444&lt;&gt;"",MONTH(B444),0)</f>
        <v>7</v>
      </c>
      <c r="D444" s="200" t="n">
        <v>511917</v>
      </c>
    </row>
    <row r="445" customFormat="false" ht="11.25" hidden="false" customHeight="false" outlineLevel="0" collapsed="false">
      <c r="A445" s="199" t="n">
        <v>35988</v>
      </c>
      <c r="B445" s="192" t="n">
        <v>35988</v>
      </c>
      <c r="C445" s="308" t="n">
        <f aca="false">IF(B445&lt;&gt;"",MONTH(B445),0)</f>
        <v>7</v>
      </c>
      <c r="D445" s="200" t="n">
        <v>524046</v>
      </c>
    </row>
    <row r="446" customFormat="false" ht="11.25" hidden="false" customHeight="false" outlineLevel="0" collapsed="false">
      <c r="A446" s="199" t="n">
        <v>35989</v>
      </c>
      <c r="B446" s="192" t="n">
        <v>35989</v>
      </c>
      <c r="C446" s="308" t="n">
        <f aca="false">IF(B446&lt;&gt;"",MONTH(B446),0)</f>
        <v>7</v>
      </c>
      <c r="D446" s="200" t="n">
        <v>536789</v>
      </c>
    </row>
    <row r="447" customFormat="false" ht="11.25" hidden="false" customHeight="false" outlineLevel="0" collapsed="false">
      <c r="A447" s="199" t="n">
        <v>35990</v>
      </c>
      <c r="B447" s="192" t="n">
        <v>35990</v>
      </c>
      <c r="C447" s="308" t="n">
        <f aca="false">IF(B447&lt;&gt;"",MONTH(B447),0)</f>
        <v>7</v>
      </c>
      <c r="D447" s="200" t="n">
        <v>583052</v>
      </c>
    </row>
    <row r="448" customFormat="false" ht="11.25" hidden="false" customHeight="false" outlineLevel="0" collapsed="false">
      <c r="A448" s="199" t="n">
        <v>35991</v>
      </c>
      <c r="B448" s="192" t="n">
        <v>35991</v>
      </c>
      <c r="C448" s="308" t="n">
        <f aca="false">IF(B448&lt;&gt;"",MONTH(B448),0)</f>
        <v>7</v>
      </c>
      <c r="D448" s="200" t="n">
        <v>630506</v>
      </c>
    </row>
    <row r="449" customFormat="false" ht="11.25" hidden="false" customHeight="false" outlineLevel="0" collapsed="false">
      <c r="A449" s="199" t="n">
        <v>35992</v>
      </c>
      <c r="B449" s="192" t="n">
        <v>35992</v>
      </c>
      <c r="C449" s="308" t="n">
        <f aca="false">IF(B449&lt;&gt;"",MONTH(B449),0)</f>
        <v>7</v>
      </c>
      <c r="D449" s="200" t="n">
        <v>589305</v>
      </c>
    </row>
    <row r="450" customFormat="false" ht="11.25" hidden="false" customHeight="false" outlineLevel="0" collapsed="false">
      <c r="A450" s="199" t="n">
        <v>35993</v>
      </c>
      <c r="B450" s="192" t="n">
        <v>35993</v>
      </c>
      <c r="C450" s="308" t="n">
        <f aca="false">IF(B450&lt;&gt;"",MONTH(B450),0)</f>
        <v>7</v>
      </c>
      <c r="D450" s="200" t="n">
        <v>696727</v>
      </c>
    </row>
    <row r="451" customFormat="false" ht="11.25" hidden="false" customHeight="false" outlineLevel="0" collapsed="false">
      <c r="A451" s="199" t="n">
        <v>35994</v>
      </c>
      <c r="B451" s="192" t="n">
        <v>35994</v>
      </c>
      <c r="C451" s="308" t="n">
        <f aca="false">IF(B451&lt;&gt;"",MONTH(B451),0)</f>
        <v>7</v>
      </c>
      <c r="D451" s="200" t="n">
        <v>723156</v>
      </c>
    </row>
    <row r="452" customFormat="false" ht="11.25" hidden="false" customHeight="false" outlineLevel="0" collapsed="false">
      <c r="A452" s="199" t="n">
        <v>35995</v>
      </c>
      <c r="B452" s="192" t="n">
        <v>35995</v>
      </c>
      <c r="C452" s="308" t="n">
        <f aca="false">IF(B452&lt;&gt;"",MONTH(B452),0)</f>
        <v>7</v>
      </c>
      <c r="D452" s="200" t="n">
        <v>770456</v>
      </c>
    </row>
    <row r="453" customFormat="false" ht="11.25" hidden="false" customHeight="false" outlineLevel="0" collapsed="false">
      <c r="A453" s="199" t="n">
        <v>35996</v>
      </c>
      <c r="B453" s="192" t="n">
        <v>35996</v>
      </c>
      <c r="C453" s="308" t="n">
        <f aca="false">IF(B453&lt;&gt;"",MONTH(B453),0)</f>
        <v>7</v>
      </c>
      <c r="D453" s="200" t="n">
        <v>706096</v>
      </c>
    </row>
    <row r="454" customFormat="false" ht="11.25" hidden="false" customHeight="false" outlineLevel="0" collapsed="false">
      <c r="A454" s="199" t="n">
        <v>35997</v>
      </c>
      <c r="B454" s="192" t="n">
        <v>35997</v>
      </c>
      <c r="C454" s="308" t="n">
        <f aca="false">IF(B454&lt;&gt;"",MONTH(B454),0)</f>
        <v>7</v>
      </c>
      <c r="D454" s="200" t="n">
        <v>796012</v>
      </c>
    </row>
    <row r="455" customFormat="false" ht="11.25" hidden="false" customHeight="false" outlineLevel="0" collapsed="false">
      <c r="A455" s="199" t="n">
        <v>35998</v>
      </c>
      <c r="B455" s="192" t="n">
        <v>35998</v>
      </c>
      <c r="C455" s="308" t="n">
        <f aca="false">IF(B455&lt;&gt;"",MONTH(B455),0)</f>
        <v>7</v>
      </c>
      <c r="D455" s="200" t="n">
        <v>665130</v>
      </c>
    </row>
    <row r="456" customFormat="false" ht="11.25" hidden="false" customHeight="false" outlineLevel="0" collapsed="false">
      <c r="A456" s="199" t="n">
        <v>35999</v>
      </c>
      <c r="B456" s="192" t="n">
        <v>35999</v>
      </c>
      <c r="C456" s="308" t="n">
        <f aca="false">IF(B456&lt;&gt;"",MONTH(B456),0)</f>
        <v>7</v>
      </c>
      <c r="D456" s="200" t="n">
        <v>685464</v>
      </c>
    </row>
    <row r="457" customFormat="false" ht="11.25" hidden="false" customHeight="false" outlineLevel="0" collapsed="false">
      <c r="A457" s="199" t="n">
        <v>36000</v>
      </c>
      <c r="B457" s="192" t="n">
        <v>36000</v>
      </c>
      <c r="C457" s="308" t="n">
        <f aca="false">IF(B457&lt;&gt;"",MONTH(B457),0)</f>
        <v>7</v>
      </c>
      <c r="D457" s="200" t="n">
        <v>673561</v>
      </c>
    </row>
    <row r="458" customFormat="false" ht="11.25" hidden="false" customHeight="false" outlineLevel="0" collapsed="false">
      <c r="A458" s="199" t="n">
        <v>36001</v>
      </c>
      <c r="B458" s="192" t="n">
        <v>36001</v>
      </c>
      <c r="C458" s="308" t="n">
        <f aca="false">IF(B458&lt;&gt;"",MONTH(B458),0)</f>
        <v>7</v>
      </c>
      <c r="D458" s="200" t="n">
        <v>671825</v>
      </c>
    </row>
    <row r="459" customFormat="false" ht="11.25" hidden="false" customHeight="false" outlineLevel="0" collapsed="false">
      <c r="A459" s="199" t="n">
        <v>36002</v>
      </c>
      <c r="B459" s="192" t="n">
        <v>36002</v>
      </c>
      <c r="C459" s="308" t="n">
        <f aca="false">IF(B459&lt;&gt;"",MONTH(B459),0)</f>
        <v>7</v>
      </c>
      <c r="D459" s="200" t="n">
        <v>669218</v>
      </c>
    </row>
    <row r="460" customFormat="false" ht="11.25" hidden="false" customHeight="false" outlineLevel="0" collapsed="false">
      <c r="A460" s="199" t="n">
        <v>36003</v>
      </c>
      <c r="B460" s="192" t="n">
        <v>36003</v>
      </c>
      <c r="C460" s="308" t="n">
        <f aca="false">IF(B460&lt;&gt;"",MONTH(B460),0)</f>
        <v>7</v>
      </c>
      <c r="D460" s="200" t="n">
        <v>666640</v>
      </c>
    </row>
    <row r="461" customFormat="false" ht="11.25" hidden="false" customHeight="false" outlineLevel="0" collapsed="false">
      <c r="A461" s="199" t="n">
        <v>36004</v>
      </c>
      <c r="B461" s="192" t="n">
        <v>36004</v>
      </c>
      <c r="C461" s="308" t="n">
        <f aca="false">IF(B461&lt;&gt;"",MONTH(B461),0)</f>
        <v>7</v>
      </c>
      <c r="D461" s="200" t="n">
        <v>649887</v>
      </c>
    </row>
    <row r="462" customFormat="false" ht="11.25" hidden="false" customHeight="false" outlineLevel="0" collapsed="false">
      <c r="A462" s="199" t="n">
        <v>36005</v>
      </c>
      <c r="B462" s="192" t="n">
        <v>36005</v>
      </c>
      <c r="C462" s="308" t="n">
        <f aca="false">IF(B462&lt;&gt;"",MONTH(B462),0)</f>
        <v>7</v>
      </c>
      <c r="D462" s="200" t="n">
        <v>604823</v>
      </c>
    </row>
    <row r="463" customFormat="false" ht="11.25" hidden="false" customHeight="false" outlineLevel="0" collapsed="false">
      <c r="A463" s="199" t="n">
        <v>36006</v>
      </c>
      <c r="B463" s="192" t="n">
        <v>36006</v>
      </c>
      <c r="C463" s="308" t="n">
        <f aca="false">IF(B463&lt;&gt;"",MONTH(B463),0)</f>
        <v>7</v>
      </c>
      <c r="D463" s="200" t="n">
        <v>629318</v>
      </c>
    </row>
    <row r="464" customFormat="false" ht="11.25" hidden="false" customHeight="false" outlineLevel="0" collapsed="false">
      <c r="A464" s="199" t="n">
        <v>36007</v>
      </c>
      <c r="B464" s="192" t="n">
        <v>36007</v>
      </c>
      <c r="C464" s="308" t="n">
        <f aca="false">IF(B464&lt;&gt;"",MONTH(B464),0)</f>
        <v>7</v>
      </c>
      <c r="D464" s="200" t="n">
        <v>591778</v>
      </c>
    </row>
    <row r="465" customFormat="false" ht="11.25" hidden="false" customHeight="false" outlineLevel="0" collapsed="false">
      <c r="A465" s="199" t="n">
        <v>36008</v>
      </c>
      <c r="B465" s="192" t="n">
        <v>36008</v>
      </c>
      <c r="C465" s="308" t="n">
        <f aca="false">IF(B465&lt;&gt;"",MONTH(B465),0)</f>
        <v>8</v>
      </c>
      <c r="D465" s="202" t="n">
        <v>788000</v>
      </c>
    </row>
    <row r="466" customFormat="false" ht="11.25" hidden="false" customHeight="false" outlineLevel="0" collapsed="false">
      <c r="A466" s="199" t="n">
        <v>36009</v>
      </c>
      <c r="B466" s="192" t="n">
        <v>36009</v>
      </c>
      <c r="C466" s="308" t="n">
        <f aca="false">IF(B466&lt;&gt;"",MONTH(B466),0)</f>
        <v>8</v>
      </c>
      <c r="D466" s="202" t="n">
        <v>853000</v>
      </c>
    </row>
    <row r="467" customFormat="false" ht="11.25" hidden="false" customHeight="false" outlineLevel="0" collapsed="false">
      <c r="A467" s="199" t="n">
        <v>36010</v>
      </c>
      <c r="B467" s="192" t="n">
        <v>36010</v>
      </c>
      <c r="C467" s="308" t="n">
        <f aca="false">IF(B467&lt;&gt;"",MONTH(B467),0)</f>
        <v>8</v>
      </c>
      <c r="D467" s="202" t="n">
        <v>991000</v>
      </c>
    </row>
    <row r="468" customFormat="false" ht="11.25" hidden="false" customHeight="false" outlineLevel="0" collapsed="false">
      <c r="A468" s="199" t="n">
        <v>36011</v>
      </c>
      <c r="B468" s="192" t="n">
        <v>36011</v>
      </c>
      <c r="C468" s="308" t="n">
        <f aca="false">IF(B468&lt;&gt;"",MONTH(B468),0)</f>
        <v>8</v>
      </c>
      <c r="D468" s="202" t="n">
        <v>912000</v>
      </c>
    </row>
    <row r="469" customFormat="false" ht="11.25" hidden="false" customHeight="false" outlineLevel="0" collapsed="false">
      <c r="A469" s="199" t="n">
        <v>36012</v>
      </c>
      <c r="B469" s="192" t="n">
        <v>36012</v>
      </c>
      <c r="C469" s="308" t="n">
        <f aca="false">IF(B469&lt;&gt;"",MONTH(B469),0)</f>
        <v>8</v>
      </c>
      <c r="D469" s="202" t="n">
        <v>978000</v>
      </c>
    </row>
    <row r="470" customFormat="false" ht="11.25" hidden="false" customHeight="false" outlineLevel="0" collapsed="false">
      <c r="A470" s="199" t="n">
        <v>36013</v>
      </c>
      <c r="B470" s="192" t="n">
        <v>36013</v>
      </c>
      <c r="C470" s="308" t="n">
        <f aca="false">IF(B470&lt;&gt;"",MONTH(B470),0)</f>
        <v>8</v>
      </c>
      <c r="D470" s="202" t="n">
        <v>1009000</v>
      </c>
    </row>
    <row r="471" customFormat="false" ht="11.25" hidden="false" customHeight="false" outlineLevel="0" collapsed="false">
      <c r="A471" s="199" t="n">
        <v>36014</v>
      </c>
      <c r="B471" s="192" t="n">
        <v>36014</v>
      </c>
      <c r="C471" s="308" t="n">
        <f aca="false">IF(B471&lt;&gt;"",MONTH(B471),0)</f>
        <v>8</v>
      </c>
      <c r="D471" s="202" t="n">
        <v>1086000</v>
      </c>
    </row>
    <row r="472" customFormat="false" ht="11.25" hidden="false" customHeight="false" outlineLevel="0" collapsed="false">
      <c r="A472" s="199" t="n">
        <v>36015</v>
      </c>
      <c r="B472" s="192" t="n">
        <v>36015</v>
      </c>
      <c r="C472" s="308" t="n">
        <f aca="false">IF(B472&lt;&gt;"",MONTH(B472),0)</f>
        <v>8</v>
      </c>
      <c r="D472" s="202" t="n">
        <v>895000</v>
      </c>
    </row>
    <row r="473" customFormat="false" ht="11.25" hidden="false" customHeight="false" outlineLevel="0" collapsed="false">
      <c r="A473" s="199" t="n">
        <v>36016</v>
      </c>
      <c r="B473" s="192" t="n">
        <v>36016</v>
      </c>
      <c r="C473" s="308" t="n">
        <f aca="false">IF(B473&lt;&gt;"",MONTH(B473),0)</f>
        <v>8</v>
      </c>
      <c r="D473" s="202" t="n">
        <v>905000</v>
      </c>
    </row>
    <row r="474" customFormat="false" ht="11.25" hidden="false" customHeight="false" outlineLevel="0" collapsed="false">
      <c r="A474" s="199" t="n">
        <v>36017</v>
      </c>
      <c r="B474" s="192" t="n">
        <v>36017</v>
      </c>
      <c r="C474" s="308" t="n">
        <f aca="false">IF(B474&lt;&gt;"",MONTH(B474),0)</f>
        <v>8</v>
      </c>
      <c r="D474" s="202" t="n">
        <v>955000</v>
      </c>
    </row>
    <row r="475" customFormat="false" ht="11.25" hidden="false" customHeight="false" outlineLevel="0" collapsed="false">
      <c r="A475" s="199" t="n">
        <v>36018</v>
      </c>
      <c r="B475" s="192" t="n">
        <v>36018</v>
      </c>
      <c r="C475" s="308" t="n">
        <f aca="false">IF(B475&lt;&gt;"",MONTH(B475),0)</f>
        <v>8</v>
      </c>
      <c r="D475" s="202" t="n">
        <v>1020000</v>
      </c>
    </row>
    <row r="476" customFormat="false" ht="11.25" hidden="false" customHeight="false" outlineLevel="0" collapsed="false">
      <c r="A476" s="199" t="n">
        <v>36019</v>
      </c>
      <c r="B476" s="192" t="n">
        <v>36019</v>
      </c>
      <c r="C476" s="308" t="n">
        <f aca="false">IF(B476&lt;&gt;"",MONTH(B476),0)</f>
        <v>8</v>
      </c>
      <c r="D476" s="202" t="n">
        <v>1053000</v>
      </c>
    </row>
    <row r="477" customFormat="false" ht="11.25" hidden="false" customHeight="false" outlineLevel="0" collapsed="false">
      <c r="A477" s="199" t="n">
        <v>36020</v>
      </c>
      <c r="B477" s="192" t="n">
        <v>36020</v>
      </c>
      <c r="C477" s="308" t="n">
        <f aca="false">IF(B477&lt;&gt;"",MONTH(B477),0)</f>
        <v>8</v>
      </c>
      <c r="D477" s="202" t="n">
        <v>1125000</v>
      </c>
    </row>
    <row r="478" customFormat="false" ht="11.25" hidden="false" customHeight="false" outlineLevel="0" collapsed="false">
      <c r="A478" s="199" t="n">
        <v>36021</v>
      </c>
      <c r="B478" s="192" t="n">
        <v>36021</v>
      </c>
      <c r="C478" s="308" t="n">
        <f aca="false">IF(B478&lt;&gt;"",MONTH(B478),0)</f>
        <v>8</v>
      </c>
      <c r="D478" s="202" t="n">
        <v>1125000</v>
      </c>
    </row>
    <row r="479" customFormat="false" ht="11.25" hidden="false" customHeight="false" outlineLevel="0" collapsed="false">
      <c r="A479" s="199" t="n">
        <v>36022</v>
      </c>
      <c r="B479" s="192" t="n">
        <v>36022</v>
      </c>
      <c r="C479" s="308" t="n">
        <f aca="false">IF(B479&lt;&gt;"",MONTH(B479),0)</f>
        <v>8</v>
      </c>
      <c r="D479" s="202" t="n">
        <v>1063000</v>
      </c>
    </row>
    <row r="480" customFormat="false" ht="11.25" hidden="false" customHeight="false" outlineLevel="0" collapsed="false">
      <c r="A480" s="199" t="n">
        <v>36023</v>
      </c>
      <c r="B480" s="192" t="n">
        <v>36023</v>
      </c>
      <c r="C480" s="308" t="n">
        <f aca="false">IF(B480&lt;&gt;"",MONTH(B480),0)</f>
        <v>8</v>
      </c>
      <c r="D480" s="202" t="n">
        <v>1006000</v>
      </c>
    </row>
    <row r="481" customFormat="false" ht="11.25" hidden="false" customHeight="false" outlineLevel="0" collapsed="false">
      <c r="A481" s="199" t="n">
        <v>36024</v>
      </c>
      <c r="B481" s="192" t="n">
        <v>36024</v>
      </c>
      <c r="C481" s="308" t="n">
        <f aca="false">IF(B481&lt;&gt;"",MONTH(B481),0)</f>
        <v>8</v>
      </c>
      <c r="D481" s="202" t="n">
        <v>1063000</v>
      </c>
    </row>
    <row r="482" customFormat="false" ht="11.25" hidden="false" customHeight="false" outlineLevel="0" collapsed="false">
      <c r="A482" s="199" t="n">
        <v>36025</v>
      </c>
      <c r="B482" s="192" t="n">
        <v>36025</v>
      </c>
      <c r="C482" s="308" t="n">
        <f aca="false">IF(B482&lt;&gt;"",MONTH(B482),0)</f>
        <v>8</v>
      </c>
      <c r="D482" s="202" t="n">
        <v>1144000</v>
      </c>
    </row>
    <row r="483" customFormat="false" ht="11.25" hidden="false" customHeight="false" outlineLevel="0" collapsed="false">
      <c r="A483" s="199" t="n">
        <v>36026</v>
      </c>
      <c r="B483" s="192" t="n">
        <v>36026</v>
      </c>
      <c r="C483" s="308" t="n">
        <f aca="false">IF(B483&lt;&gt;"",MONTH(B483),0)</f>
        <v>8</v>
      </c>
      <c r="D483" s="202" t="n">
        <v>1148000</v>
      </c>
    </row>
    <row r="484" customFormat="false" ht="11.25" hidden="false" customHeight="false" outlineLevel="0" collapsed="false">
      <c r="A484" s="199" t="n">
        <v>36027</v>
      </c>
      <c r="B484" s="192" t="n">
        <v>36027</v>
      </c>
      <c r="C484" s="308" t="n">
        <f aca="false">IF(B484&lt;&gt;"",MONTH(B484),0)</f>
        <v>8</v>
      </c>
      <c r="D484" s="202" t="n">
        <v>987000</v>
      </c>
    </row>
    <row r="485" customFormat="false" ht="11.25" hidden="false" customHeight="false" outlineLevel="0" collapsed="false">
      <c r="A485" s="199" t="n">
        <v>36028</v>
      </c>
      <c r="B485" s="192" t="n">
        <v>36028</v>
      </c>
      <c r="C485" s="308" t="n">
        <f aca="false">IF(B485&lt;&gt;"",MONTH(B485),0)</f>
        <v>8</v>
      </c>
      <c r="D485" s="202" t="n">
        <v>970000</v>
      </c>
    </row>
    <row r="486" customFormat="false" ht="11.25" hidden="false" customHeight="false" outlineLevel="0" collapsed="false">
      <c r="A486" s="199" t="n">
        <v>36029</v>
      </c>
      <c r="B486" s="192" t="n">
        <v>36029</v>
      </c>
      <c r="C486" s="308" t="n">
        <f aca="false">IF(B486&lt;&gt;"",MONTH(B486),0)</f>
        <v>8</v>
      </c>
      <c r="D486" s="202" t="n">
        <v>796000</v>
      </c>
    </row>
    <row r="487" customFormat="false" ht="11.25" hidden="false" customHeight="false" outlineLevel="0" collapsed="false">
      <c r="A487" s="199" t="n">
        <v>36030</v>
      </c>
      <c r="B487" s="192" t="n">
        <v>36030</v>
      </c>
      <c r="C487" s="308" t="n">
        <f aca="false">IF(B487&lt;&gt;"",MONTH(B487),0)</f>
        <v>8</v>
      </c>
      <c r="D487" s="202" t="n">
        <v>749000</v>
      </c>
    </row>
    <row r="488" customFormat="false" ht="11.25" hidden="false" customHeight="false" outlineLevel="0" collapsed="false">
      <c r="A488" s="199" t="n">
        <v>36031</v>
      </c>
      <c r="B488" s="192" t="n">
        <v>36031</v>
      </c>
      <c r="C488" s="308" t="n">
        <f aca="false">IF(B488&lt;&gt;"",MONTH(B488),0)</f>
        <v>8</v>
      </c>
      <c r="D488" s="202" t="n">
        <v>791000</v>
      </c>
    </row>
    <row r="489" customFormat="false" ht="11.25" hidden="false" customHeight="false" outlineLevel="0" collapsed="false">
      <c r="A489" s="199" t="n">
        <v>36032</v>
      </c>
      <c r="B489" s="192" t="n">
        <v>36032</v>
      </c>
      <c r="C489" s="308" t="n">
        <f aca="false">IF(B489&lt;&gt;"",MONTH(B489),0)</f>
        <v>8</v>
      </c>
      <c r="D489" s="202" t="n">
        <v>961000</v>
      </c>
    </row>
    <row r="490" customFormat="false" ht="11.25" hidden="false" customHeight="false" outlineLevel="0" collapsed="false">
      <c r="A490" s="199" t="n">
        <v>36033</v>
      </c>
      <c r="B490" s="192" t="n">
        <v>36033</v>
      </c>
      <c r="C490" s="308" t="n">
        <f aca="false">IF(B490&lt;&gt;"",MONTH(B490),0)</f>
        <v>8</v>
      </c>
      <c r="D490" s="202" t="n">
        <v>923000</v>
      </c>
    </row>
    <row r="491" customFormat="false" ht="11.25" hidden="false" customHeight="false" outlineLevel="0" collapsed="false">
      <c r="A491" s="199" t="n">
        <v>36034</v>
      </c>
      <c r="B491" s="192" t="n">
        <v>36034</v>
      </c>
      <c r="C491" s="308" t="n">
        <f aca="false">IF(B491&lt;&gt;"",MONTH(B491),0)</f>
        <v>8</v>
      </c>
      <c r="D491" s="202" t="n">
        <v>1066000</v>
      </c>
    </row>
    <row r="492" customFormat="false" ht="11.25" hidden="false" customHeight="false" outlineLevel="0" collapsed="false">
      <c r="A492" s="199" t="n">
        <v>36035</v>
      </c>
      <c r="B492" s="192" t="n">
        <v>36035</v>
      </c>
      <c r="C492" s="308" t="n">
        <f aca="false">IF(B492&lt;&gt;"",MONTH(B492),0)</f>
        <v>8</v>
      </c>
      <c r="D492" s="202" t="n">
        <v>1088000</v>
      </c>
    </row>
    <row r="493" customFormat="false" ht="11.25" hidden="false" customHeight="false" outlineLevel="0" collapsed="false">
      <c r="A493" s="199" t="n">
        <v>36036</v>
      </c>
      <c r="B493" s="192" t="n">
        <v>36036</v>
      </c>
      <c r="C493" s="308" t="n">
        <f aca="false">IF(B493&lt;&gt;"",MONTH(B493),0)</f>
        <v>8</v>
      </c>
      <c r="D493" s="202" t="n">
        <v>1023000</v>
      </c>
    </row>
    <row r="494" customFormat="false" ht="11.25" hidden="false" customHeight="false" outlineLevel="0" collapsed="false">
      <c r="A494" s="199" t="n">
        <v>36037</v>
      </c>
      <c r="B494" s="192" t="n">
        <v>36037</v>
      </c>
      <c r="C494" s="308" t="n">
        <f aca="false">IF(B494&lt;&gt;"",MONTH(B494),0)</f>
        <v>8</v>
      </c>
      <c r="D494" s="202" t="n">
        <v>995000</v>
      </c>
    </row>
    <row r="495" customFormat="false" ht="11.25" hidden="false" customHeight="false" outlineLevel="0" collapsed="false">
      <c r="A495" s="199" t="n">
        <v>36038</v>
      </c>
      <c r="B495" s="192" t="n">
        <v>36038</v>
      </c>
      <c r="C495" s="308" t="n">
        <f aca="false">IF(B495&lt;&gt;"",MONTH(B495),0)</f>
        <v>8</v>
      </c>
      <c r="D495" s="202" t="n">
        <v>967000</v>
      </c>
    </row>
    <row r="496" customFormat="false" ht="11.25" hidden="false" customHeight="false" outlineLevel="0" collapsed="false">
      <c r="A496" s="199" t="n">
        <v>36039</v>
      </c>
      <c r="B496" s="192" t="n">
        <v>36039</v>
      </c>
      <c r="C496" s="308" t="n">
        <f aca="false">IF(B496&lt;&gt;"",MONTH(B496),0)</f>
        <v>9</v>
      </c>
      <c r="D496" s="202" t="n">
        <v>875000</v>
      </c>
    </row>
    <row r="497" customFormat="false" ht="11.25" hidden="false" customHeight="false" outlineLevel="0" collapsed="false">
      <c r="A497" s="199" t="n">
        <v>36040</v>
      </c>
      <c r="B497" s="192" t="n">
        <v>36040</v>
      </c>
      <c r="C497" s="308" t="n">
        <f aca="false">IF(B497&lt;&gt;"",MONTH(B497),0)</f>
        <v>9</v>
      </c>
      <c r="D497" s="202" t="n">
        <v>969000</v>
      </c>
    </row>
    <row r="498" customFormat="false" ht="11.25" hidden="false" customHeight="false" outlineLevel="0" collapsed="false">
      <c r="A498" s="199" t="n">
        <v>36041</v>
      </c>
      <c r="B498" s="192" t="n">
        <v>36041</v>
      </c>
      <c r="C498" s="308" t="n">
        <f aca="false">IF(B498&lt;&gt;"",MONTH(B498),0)</f>
        <v>9</v>
      </c>
      <c r="D498" s="202" t="n">
        <v>801000</v>
      </c>
    </row>
    <row r="499" customFormat="false" ht="11.25" hidden="false" customHeight="false" outlineLevel="0" collapsed="false">
      <c r="A499" s="199" t="n">
        <v>36042</v>
      </c>
      <c r="B499" s="192" t="n">
        <v>36042</v>
      </c>
      <c r="C499" s="308" t="n">
        <f aca="false">IF(B499&lt;&gt;"",MONTH(B499),0)</f>
        <v>9</v>
      </c>
      <c r="D499" s="202" t="n">
        <v>962000</v>
      </c>
    </row>
    <row r="500" customFormat="false" ht="11.25" hidden="false" customHeight="false" outlineLevel="0" collapsed="false">
      <c r="A500" s="199" t="n">
        <v>36043</v>
      </c>
      <c r="B500" s="192" t="n">
        <v>36043</v>
      </c>
      <c r="C500" s="308" t="n">
        <f aca="false">IF(B500&lt;&gt;"",MONTH(B500),0)</f>
        <v>9</v>
      </c>
      <c r="D500" s="202" t="n">
        <v>942000</v>
      </c>
    </row>
    <row r="501" customFormat="false" ht="11.25" hidden="false" customHeight="false" outlineLevel="0" collapsed="false">
      <c r="A501" s="199" t="n">
        <v>36044</v>
      </c>
      <c r="B501" s="192" t="n">
        <v>36044</v>
      </c>
      <c r="C501" s="308" t="n">
        <f aca="false">IF(B501&lt;&gt;"",MONTH(B501),0)</f>
        <v>9</v>
      </c>
      <c r="D501" s="202" t="n">
        <v>911000</v>
      </c>
    </row>
    <row r="502" customFormat="false" ht="11.25" hidden="false" customHeight="false" outlineLevel="0" collapsed="false">
      <c r="A502" s="199" t="n">
        <v>36045</v>
      </c>
      <c r="B502" s="192" t="n">
        <v>36045</v>
      </c>
      <c r="C502" s="308" t="n">
        <f aca="false">IF(B502&lt;&gt;"",MONTH(B502),0)</f>
        <v>9</v>
      </c>
      <c r="D502" s="202" t="n">
        <v>907000</v>
      </c>
    </row>
    <row r="503" customFormat="false" ht="11.25" hidden="false" customHeight="false" outlineLevel="0" collapsed="false">
      <c r="A503" s="199" t="n">
        <v>36046</v>
      </c>
      <c r="B503" s="192" t="n">
        <v>36046</v>
      </c>
      <c r="C503" s="308" t="n">
        <f aca="false">IF(B503&lt;&gt;"",MONTH(B503),0)</f>
        <v>9</v>
      </c>
      <c r="D503" s="202" t="n">
        <v>947000</v>
      </c>
    </row>
    <row r="504" customFormat="false" ht="11.25" hidden="false" customHeight="false" outlineLevel="0" collapsed="false">
      <c r="A504" s="199" t="n">
        <v>36047</v>
      </c>
      <c r="B504" s="192" t="n">
        <v>36047</v>
      </c>
      <c r="C504" s="308" t="n">
        <f aca="false">IF(B504&lt;&gt;"",MONTH(B504),0)</f>
        <v>9</v>
      </c>
      <c r="D504" s="202" t="n">
        <v>935000</v>
      </c>
    </row>
    <row r="505" customFormat="false" ht="11.25" hidden="false" customHeight="false" outlineLevel="0" collapsed="false">
      <c r="A505" s="199" t="n">
        <v>36048</v>
      </c>
      <c r="B505" s="192" t="n">
        <v>36048</v>
      </c>
      <c r="C505" s="308" t="n">
        <f aca="false">IF(B505&lt;&gt;"",MONTH(B505),0)</f>
        <v>9</v>
      </c>
      <c r="D505" s="202" t="n">
        <v>870000</v>
      </c>
    </row>
    <row r="506" customFormat="false" ht="11.25" hidden="false" customHeight="false" outlineLevel="0" collapsed="false">
      <c r="A506" s="199" t="n">
        <v>36049</v>
      </c>
      <c r="B506" s="192" t="n">
        <v>36049</v>
      </c>
      <c r="C506" s="308" t="n">
        <f aca="false">IF(B506&lt;&gt;"",MONTH(B506),0)</f>
        <v>9</v>
      </c>
      <c r="D506" s="202" t="n">
        <v>855000</v>
      </c>
    </row>
    <row r="507" customFormat="false" ht="11.25" hidden="false" customHeight="false" outlineLevel="0" collapsed="false">
      <c r="A507" s="199" t="n">
        <v>36050</v>
      </c>
      <c r="B507" s="192" t="n">
        <v>36050</v>
      </c>
      <c r="C507" s="308" t="n">
        <f aca="false">IF(B507&lt;&gt;"",MONTH(B507),0)</f>
        <v>9</v>
      </c>
      <c r="D507" s="202" t="n">
        <v>775000</v>
      </c>
    </row>
    <row r="508" customFormat="false" ht="11.25" hidden="false" customHeight="false" outlineLevel="0" collapsed="false">
      <c r="A508" s="199" t="n">
        <v>36051</v>
      </c>
      <c r="B508" s="192" t="n">
        <v>36051</v>
      </c>
      <c r="C508" s="308" t="n">
        <f aca="false">IF(B508&lt;&gt;"",MONTH(B508),0)</f>
        <v>9</v>
      </c>
      <c r="D508" s="202" t="n">
        <v>794000</v>
      </c>
    </row>
    <row r="509" customFormat="false" ht="11.25" hidden="false" customHeight="false" outlineLevel="0" collapsed="false">
      <c r="A509" s="199" t="n">
        <v>36052</v>
      </c>
      <c r="B509" s="192" t="n">
        <v>36052</v>
      </c>
      <c r="C509" s="308" t="n">
        <f aca="false">IF(B509&lt;&gt;"",MONTH(B509),0)</f>
        <v>9</v>
      </c>
      <c r="D509" s="202" t="n">
        <v>793000</v>
      </c>
    </row>
    <row r="510" customFormat="false" ht="11.25" hidden="false" customHeight="false" outlineLevel="0" collapsed="false">
      <c r="A510" s="199" t="n">
        <v>36053</v>
      </c>
      <c r="B510" s="192" t="n">
        <v>36053</v>
      </c>
      <c r="C510" s="308" t="n">
        <f aca="false">IF(B510&lt;&gt;"",MONTH(B510),0)</f>
        <v>9</v>
      </c>
      <c r="D510" s="202" t="n">
        <v>754000</v>
      </c>
    </row>
    <row r="511" customFormat="false" ht="11.25" hidden="false" customHeight="false" outlineLevel="0" collapsed="false">
      <c r="A511" s="199" t="n">
        <v>36054</v>
      </c>
      <c r="B511" s="192" t="n">
        <v>36054</v>
      </c>
      <c r="C511" s="308" t="n">
        <f aca="false">IF(B511&lt;&gt;"",MONTH(B511),0)</f>
        <v>9</v>
      </c>
      <c r="D511" s="202" t="n">
        <v>709000</v>
      </c>
    </row>
    <row r="512" customFormat="false" ht="11.25" hidden="false" customHeight="false" outlineLevel="0" collapsed="false">
      <c r="A512" s="199" t="n">
        <v>36055</v>
      </c>
      <c r="B512" s="192" t="n">
        <v>36055</v>
      </c>
      <c r="C512" s="308" t="n">
        <f aca="false">IF(B512&lt;&gt;"",MONTH(B512),0)</f>
        <v>9</v>
      </c>
      <c r="D512" s="202" t="n">
        <v>628000</v>
      </c>
    </row>
    <row r="513" customFormat="false" ht="11.25" hidden="false" customHeight="false" outlineLevel="0" collapsed="false">
      <c r="A513" s="199" t="n">
        <v>36056</v>
      </c>
      <c r="B513" s="192" t="n">
        <v>36056</v>
      </c>
      <c r="C513" s="308" t="n">
        <f aca="false">IF(B513&lt;&gt;"",MONTH(B513),0)</f>
        <v>9</v>
      </c>
      <c r="D513" s="202" t="n">
        <v>636000</v>
      </c>
    </row>
    <row r="514" customFormat="false" ht="11.25" hidden="false" customHeight="false" outlineLevel="0" collapsed="false">
      <c r="A514" s="199" t="n">
        <v>36057</v>
      </c>
      <c r="B514" s="192" t="n">
        <v>36057</v>
      </c>
      <c r="C514" s="308" t="n">
        <f aca="false">IF(B514&lt;&gt;"",MONTH(B514),0)</f>
        <v>9</v>
      </c>
      <c r="D514" s="202" t="n">
        <v>675000</v>
      </c>
    </row>
    <row r="515" customFormat="false" ht="11.25" hidden="false" customHeight="false" outlineLevel="0" collapsed="false">
      <c r="A515" s="199" t="n">
        <v>36058</v>
      </c>
      <c r="B515" s="192" t="n">
        <v>36058</v>
      </c>
      <c r="C515" s="308" t="n">
        <f aca="false">IF(B515&lt;&gt;"",MONTH(B515),0)</f>
        <v>9</v>
      </c>
      <c r="D515" s="202" t="n">
        <v>621000</v>
      </c>
    </row>
    <row r="516" customFormat="false" ht="11.25" hidden="false" customHeight="false" outlineLevel="0" collapsed="false">
      <c r="A516" s="199" t="n">
        <v>36059</v>
      </c>
      <c r="B516" s="192" t="n">
        <v>36059</v>
      </c>
      <c r="C516" s="308" t="n">
        <f aca="false">IF(B516&lt;&gt;"",MONTH(B516),0)</f>
        <v>9</v>
      </c>
      <c r="D516" s="202" t="n">
        <v>697000</v>
      </c>
    </row>
    <row r="517" customFormat="false" ht="11.25" hidden="false" customHeight="false" outlineLevel="0" collapsed="false">
      <c r="A517" s="199" t="n">
        <v>36060</v>
      </c>
      <c r="B517" s="192" t="n">
        <v>36060</v>
      </c>
      <c r="C517" s="308" t="n">
        <f aca="false">IF(B517&lt;&gt;"",MONTH(B517),0)</f>
        <v>9</v>
      </c>
      <c r="D517" s="202" t="n">
        <v>589000</v>
      </c>
    </row>
    <row r="518" customFormat="false" ht="11.25" hidden="false" customHeight="false" outlineLevel="0" collapsed="false">
      <c r="A518" s="199" t="n">
        <v>36061</v>
      </c>
      <c r="B518" s="192" t="n">
        <v>36061</v>
      </c>
      <c r="C518" s="308" t="n">
        <f aca="false">IF(B518&lt;&gt;"",MONTH(B518),0)</f>
        <v>9</v>
      </c>
      <c r="D518" s="202" t="n">
        <v>577000</v>
      </c>
    </row>
    <row r="519" customFormat="false" ht="11.25" hidden="false" customHeight="false" outlineLevel="0" collapsed="false">
      <c r="A519" s="199" t="n">
        <v>36062</v>
      </c>
      <c r="B519" s="192" t="n">
        <v>36062</v>
      </c>
      <c r="C519" s="308" t="n">
        <f aca="false">IF(B519&lt;&gt;"",MONTH(B519),0)</f>
        <v>9</v>
      </c>
      <c r="D519" s="202" t="n">
        <v>544000</v>
      </c>
    </row>
    <row r="520" customFormat="false" ht="11.25" hidden="false" customHeight="false" outlineLevel="0" collapsed="false">
      <c r="A520" s="199" t="n">
        <v>36063</v>
      </c>
      <c r="B520" s="192" t="n">
        <v>36063</v>
      </c>
      <c r="C520" s="308" t="n">
        <f aca="false">IF(B520&lt;&gt;"",MONTH(B520),0)</f>
        <v>9</v>
      </c>
      <c r="D520" s="202" t="n">
        <v>569000</v>
      </c>
    </row>
    <row r="521" customFormat="false" ht="11.25" hidden="false" customHeight="false" outlineLevel="0" collapsed="false">
      <c r="A521" s="199" t="n">
        <v>36064</v>
      </c>
      <c r="B521" s="192" t="n">
        <v>36064</v>
      </c>
      <c r="C521" s="308" t="n">
        <f aca="false">IF(B521&lt;&gt;"",MONTH(B521),0)</f>
        <v>9</v>
      </c>
      <c r="D521" s="202" t="n">
        <v>481000</v>
      </c>
    </row>
    <row r="522" customFormat="false" ht="11.25" hidden="false" customHeight="false" outlineLevel="0" collapsed="false">
      <c r="A522" s="199" t="n">
        <v>36065</v>
      </c>
      <c r="B522" s="192" t="n">
        <v>36065</v>
      </c>
      <c r="C522" s="308" t="n">
        <f aca="false">IF(B522&lt;&gt;"",MONTH(B522),0)</f>
        <v>9</v>
      </c>
      <c r="D522" s="202" t="n">
        <v>451000</v>
      </c>
    </row>
    <row r="523" customFormat="false" ht="11.25" hidden="false" customHeight="false" outlineLevel="0" collapsed="false">
      <c r="A523" s="199" t="n">
        <v>36066</v>
      </c>
      <c r="B523" s="192" t="n">
        <v>36066</v>
      </c>
      <c r="C523" s="308" t="n">
        <f aca="false">IF(B523&lt;&gt;"",MONTH(B523),0)</f>
        <v>9</v>
      </c>
      <c r="D523" s="202" t="n">
        <v>593000</v>
      </c>
    </row>
    <row r="524" customFormat="false" ht="11.25" hidden="false" customHeight="false" outlineLevel="0" collapsed="false">
      <c r="A524" s="199" t="n">
        <v>36067</v>
      </c>
      <c r="B524" s="192" t="n">
        <v>36067</v>
      </c>
      <c r="C524" s="308" t="n">
        <f aca="false">IF(B524&lt;&gt;"",MONTH(B524),0)</f>
        <v>9</v>
      </c>
      <c r="D524" s="202" t="n">
        <v>518000</v>
      </c>
    </row>
    <row r="525" customFormat="false" ht="11.25" hidden="false" customHeight="false" outlineLevel="0" collapsed="false">
      <c r="A525" s="199" t="n">
        <v>36068</v>
      </c>
      <c r="B525" s="192" t="n">
        <v>36068</v>
      </c>
      <c r="C525" s="308" t="n">
        <f aca="false">IF(B525&lt;&gt;"",MONTH(B525),0)</f>
        <v>9</v>
      </c>
      <c r="D525" s="202" t="n">
        <v>589000</v>
      </c>
    </row>
    <row r="526" customFormat="false" ht="11.25" hidden="false" customHeight="false" outlineLevel="0" collapsed="false">
      <c r="A526" s="199" t="n">
        <v>36069</v>
      </c>
      <c r="B526" s="192" t="n">
        <v>36069</v>
      </c>
      <c r="C526" s="308" t="n">
        <f aca="false">IF(B526&lt;&gt;"",MONTH(B526),0)</f>
        <v>10</v>
      </c>
      <c r="D526" s="202" t="n">
        <v>601000</v>
      </c>
    </row>
    <row r="527" customFormat="false" ht="11.25" hidden="false" customHeight="false" outlineLevel="0" collapsed="false">
      <c r="A527" s="199" t="n">
        <v>36070</v>
      </c>
      <c r="B527" s="192" t="n">
        <v>36070</v>
      </c>
      <c r="C527" s="308" t="n">
        <f aca="false">IF(B527&lt;&gt;"",MONTH(B527),0)</f>
        <v>10</v>
      </c>
      <c r="D527" s="202" t="n">
        <v>549000</v>
      </c>
    </row>
    <row r="528" customFormat="false" ht="11.25" hidden="false" customHeight="false" outlineLevel="0" collapsed="false">
      <c r="A528" s="199" t="n">
        <v>36071</v>
      </c>
      <c r="B528" s="192" t="n">
        <v>36071</v>
      </c>
      <c r="C528" s="308" t="n">
        <f aca="false">IF(B528&lt;&gt;"",MONTH(B528),0)</f>
        <v>10</v>
      </c>
      <c r="D528" s="202" t="n">
        <v>561000</v>
      </c>
    </row>
    <row r="529" customFormat="false" ht="11.25" hidden="false" customHeight="false" outlineLevel="0" collapsed="false">
      <c r="A529" s="199" t="n">
        <v>36072</v>
      </c>
      <c r="B529" s="192" t="n">
        <v>36072</v>
      </c>
      <c r="C529" s="308" t="n">
        <f aca="false">IF(B529&lt;&gt;"",MONTH(B529),0)</f>
        <v>10</v>
      </c>
      <c r="D529" s="202" t="n">
        <v>622000</v>
      </c>
    </row>
    <row r="530" customFormat="false" ht="11.25" hidden="false" customHeight="false" outlineLevel="0" collapsed="false">
      <c r="A530" s="199" t="n">
        <v>36073</v>
      </c>
      <c r="B530" s="192" t="n">
        <v>36073</v>
      </c>
      <c r="C530" s="308" t="n">
        <f aca="false">IF(B530&lt;&gt;"",MONTH(B530),0)</f>
        <v>10</v>
      </c>
      <c r="D530" s="202" t="n">
        <v>676000</v>
      </c>
    </row>
    <row r="531" customFormat="false" ht="11.25" hidden="false" customHeight="false" outlineLevel="0" collapsed="false">
      <c r="A531" s="199" t="n">
        <v>36074</v>
      </c>
      <c r="B531" s="192" t="n">
        <v>36074</v>
      </c>
      <c r="C531" s="308" t="n">
        <f aca="false">IF(B531&lt;&gt;"",MONTH(B531),0)</f>
        <v>10</v>
      </c>
      <c r="D531" s="202" t="n">
        <v>653000</v>
      </c>
    </row>
    <row r="532" customFormat="false" ht="11.25" hidden="false" customHeight="false" outlineLevel="0" collapsed="false">
      <c r="A532" s="199" t="n">
        <v>36075</v>
      </c>
      <c r="B532" s="192" t="n">
        <v>36075</v>
      </c>
      <c r="C532" s="308" t="n">
        <f aca="false">IF(B532&lt;&gt;"",MONTH(B532),0)</f>
        <v>10</v>
      </c>
      <c r="D532" s="202" t="n">
        <v>620000</v>
      </c>
    </row>
    <row r="533" customFormat="false" ht="11.25" hidden="false" customHeight="false" outlineLevel="0" collapsed="false">
      <c r="A533" s="199" t="n">
        <v>36076</v>
      </c>
      <c r="B533" s="192" t="n">
        <v>36076</v>
      </c>
      <c r="C533" s="308" t="n">
        <f aca="false">IF(B533&lt;&gt;"",MONTH(B533),0)</f>
        <v>10</v>
      </c>
      <c r="D533" s="202" t="n">
        <v>654000</v>
      </c>
    </row>
    <row r="534" customFormat="false" ht="11.25" hidden="false" customHeight="false" outlineLevel="0" collapsed="false">
      <c r="A534" s="199" t="n">
        <v>36077</v>
      </c>
      <c r="B534" s="192" t="n">
        <v>36077</v>
      </c>
      <c r="C534" s="308" t="n">
        <f aca="false">IF(B534&lt;&gt;"",MONTH(B534),0)</f>
        <v>10</v>
      </c>
      <c r="D534" s="202" t="n">
        <v>604000</v>
      </c>
    </row>
    <row r="535" customFormat="false" ht="11.25" hidden="false" customHeight="false" outlineLevel="0" collapsed="false">
      <c r="A535" s="199" t="n">
        <v>36078</v>
      </c>
      <c r="B535" s="192" t="n">
        <v>36078</v>
      </c>
      <c r="C535" s="308" t="n">
        <f aca="false">IF(B535&lt;&gt;"",MONTH(B535),0)</f>
        <v>10</v>
      </c>
      <c r="D535" s="202" t="n">
        <v>605000</v>
      </c>
    </row>
    <row r="536" customFormat="false" ht="11.25" hidden="false" customHeight="false" outlineLevel="0" collapsed="false">
      <c r="A536" s="199" t="n">
        <v>36079</v>
      </c>
      <c r="B536" s="192" t="n">
        <v>36079</v>
      </c>
      <c r="C536" s="308" t="n">
        <f aca="false">IF(B536&lt;&gt;"",MONTH(B536),0)</f>
        <v>10</v>
      </c>
      <c r="D536" s="202" t="n">
        <v>587000</v>
      </c>
    </row>
    <row r="537" customFormat="false" ht="11.25" hidden="false" customHeight="false" outlineLevel="0" collapsed="false">
      <c r="A537" s="199" t="n">
        <v>36080</v>
      </c>
      <c r="B537" s="192" t="n">
        <v>36080</v>
      </c>
      <c r="C537" s="308" t="n">
        <f aca="false">IF(B537&lt;&gt;"",MONTH(B537),0)</f>
        <v>10</v>
      </c>
      <c r="D537" s="202" t="n">
        <v>718000</v>
      </c>
    </row>
    <row r="538" customFormat="false" ht="11.25" hidden="false" customHeight="false" outlineLevel="0" collapsed="false">
      <c r="A538" s="199" t="n">
        <v>36081</v>
      </c>
      <c r="B538" s="192" t="n">
        <v>36081</v>
      </c>
      <c r="C538" s="308" t="n">
        <f aca="false">IF(B538&lt;&gt;"",MONTH(B538),0)</f>
        <v>10</v>
      </c>
      <c r="D538" s="202" t="n">
        <v>752000</v>
      </c>
    </row>
    <row r="539" customFormat="false" ht="11.25" hidden="false" customHeight="false" outlineLevel="0" collapsed="false">
      <c r="A539" s="199" t="n">
        <v>36082</v>
      </c>
      <c r="B539" s="192" t="n">
        <v>36082</v>
      </c>
      <c r="C539" s="308" t="n">
        <f aca="false">IF(B539&lt;&gt;"",MONTH(B539),0)</f>
        <v>10</v>
      </c>
      <c r="D539" s="202" t="n">
        <v>1062000</v>
      </c>
    </row>
    <row r="540" customFormat="false" ht="11.25" hidden="false" customHeight="false" outlineLevel="0" collapsed="false">
      <c r="A540" s="199" t="n">
        <v>36083</v>
      </c>
      <c r="B540" s="192" t="n">
        <v>36083</v>
      </c>
      <c r="C540" s="308" t="n">
        <f aca="false">IF(B540&lt;&gt;"",MONTH(B540),0)</f>
        <v>10</v>
      </c>
      <c r="D540" s="202" t="n">
        <v>1039000</v>
      </c>
    </row>
    <row r="541" customFormat="false" ht="11.25" hidden="false" customHeight="false" outlineLevel="0" collapsed="false">
      <c r="A541" s="199" t="n">
        <v>36084</v>
      </c>
      <c r="B541" s="192" t="n">
        <v>36084</v>
      </c>
      <c r="C541" s="308" t="n">
        <f aca="false">IF(B541&lt;&gt;"",MONTH(B541),0)</f>
        <v>10</v>
      </c>
      <c r="D541" s="202" t="n">
        <v>1016000</v>
      </c>
    </row>
    <row r="542" customFormat="false" ht="11.25" hidden="false" customHeight="false" outlineLevel="0" collapsed="false">
      <c r="A542" s="199" t="n">
        <v>36085</v>
      </c>
      <c r="B542" s="192" t="n">
        <v>36085</v>
      </c>
      <c r="C542" s="308" t="n">
        <f aca="false">IF(B542&lt;&gt;"",MONTH(B542),0)</f>
        <v>10</v>
      </c>
      <c r="D542" s="202" t="n">
        <v>888000</v>
      </c>
    </row>
    <row r="543" customFormat="false" ht="11.25" hidden="false" customHeight="false" outlineLevel="0" collapsed="false">
      <c r="A543" s="199" t="n">
        <v>36086</v>
      </c>
      <c r="B543" s="192" t="n">
        <v>36086</v>
      </c>
      <c r="C543" s="308" t="n">
        <f aca="false">IF(B543&lt;&gt;"",MONTH(B543),0)</f>
        <v>10</v>
      </c>
      <c r="D543" s="202" t="n">
        <v>927000</v>
      </c>
    </row>
    <row r="544" customFormat="false" ht="11.25" hidden="false" customHeight="false" outlineLevel="0" collapsed="false">
      <c r="A544" s="199" t="n">
        <v>36087</v>
      </c>
      <c r="B544" s="192" t="n">
        <v>36087</v>
      </c>
      <c r="C544" s="308" t="n">
        <f aca="false">IF(B544&lt;&gt;"",MONTH(B544),0)</f>
        <v>10</v>
      </c>
      <c r="D544" s="202" t="n">
        <v>928000</v>
      </c>
    </row>
    <row r="545" customFormat="false" ht="11.25" hidden="false" customHeight="false" outlineLevel="0" collapsed="false">
      <c r="A545" s="199" t="n">
        <v>36088</v>
      </c>
      <c r="B545" s="192" t="n">
        <v>36088</v>
      </c>
      <c r="C545" s="308" t="n">
        <f aca="false">IF(B545&lt;&gt;"",MONTH(B545),0)</f>
        <v>10</v>
      </c>
      <c r="D545" s="202" t="n">
        <v>1083000</v>
      </c>
    </row>
    <row r="546" customFormat="false" ht="11.25" hidden="false" customHeight="false" outlineLevel="0" collapsed="false">
      <c r="A546" s="199" t="n">
        <v>36089</v>
      </c>
      <c r="B546" s="192" t="n">
        <v>36089</v>
      </c>
      <c r="C546" s="308" t="n">
        <f aca="false">IF(B546&lt;&gt;"",MONTH(B546),0)</f>
        <v>10</v>
      </c>
      <c r="D546" s="202" t="n">
        <v>1105000</v>
      </c>
    </row>
    <row r="547" customFormat="false" ht="11.25" hidden="false" customHeight="false" outlineLevel="0" collapsed="false">
      <c r="A547" s="199" t="n">
        <v>36090</v>
      </c>
      <c r="B547" s="192" t="n">
        <v>36090</v>
      </c>
      <c r="C547" s="308" t="n">
        <f aca="false">IF(B547&lt;&gt;"",MONTH(B547),0)</f>
        <v>10</v>
      </c>
      <c r="D547" s="202" t="n">
        <v>1125000</v>
      </c>
    </row>
    <row r="548" customFormat="false" ht="11.25" hidden="false" customHeight="false" outlineLevel="0" collapsed="false">
      <c r="A548" s="199" t="n">
        <v>36091</v>
      </c>
      <c r="B548" s="192" t="n">
        <v>36091</v>
      </c>
      <c r="C548" s="308" t="n">
        <f aca="false">IF(B548&lt;&gt;"",MONTH(B548),0)</f>
        <v>10</v>
      </c>
      <c r="D548" s="202" t="n">
        <v>1155000</v>
      </c>
    </row>
    <row r="549" customFormat="false" ht="11.25" hidden="false" customHeight="false" outlineLevel="0" collapsed="false">
      <c r="A549" s="199" t="n">
        <v>36092</v>
      </c>
      <c r="B549" s="192" t="n">
        <v>36092</v>
      </c>
      <c r="C549" s="308" t="n">
        <f aca="false">IF(B549&lt;&gt;"",MONTH(B549),0)</f>
        <v>10</v>
      </c>
      <c r="D549" s="202" t="n">
        <v>1061000</v>
      </c>
    </row>
    <row r="550" customFormat="false" ht="11.25" hidden="false" customHeight="false" outlineLevel="0" collapsed="false">
      <c r="A550" s="199" t="n">
        <v>36093</v>
      </c>
      <c r="B550" s="192" t="n">
        <v>36093</v>
      </c>
      <c r="C550" s="308" t="n">
        <f aca="false">IF(B550&lt;&gt;"",MONTH(B550),0)</f>
        <v>10</v>
      </c>
      <c r="D550" s="202" t="n">
        <v>979000</v>
      </c>
    </row>
    <row r="551" customFormat="false" ht="11.25" hidden="false" customHeight="false" outlineLevel="0" collapsed="false">
      <c r="A551" s="199" t="n">
        <v>36094</v>
      </c>
      <c r="B551" s="192" t="n">
        <v>36094</v>
      </c>
      <c r="C551" s="308" t="n">
        <f aca="false">IF(B551&lt;&gt;"",MONTH(B551),0)</f>
        <v>10</v>
      </c>
      <c r="D551" s="202" t="n">
        <v>1019000</v>
      </c>
    </row>
    <row r="552" customFormat="false" ht="11.25" hidden="false" customHeight="false" outlineLevel="0" collapsed="false">
      <c r="A552" s="199" t="n">
        <v>36095</v>
      </c>
      <c r="B552" s="192" t="n">
        <v>36095</v>
      </c>
      <c r="C552" s="308" t="n">
        <f aca="false">IF(B552&lt;&gt;"",MONTH(B552),0)</f>
        <v>10</v>
      </c>
      <c r="D552" s="202" t="n">
        <v>1056000</v>
      </c>
    </row>
    <row r="553" customFormat="false" ht="11.25" hidden="false" customHeight="false" outlineLevel="0" collapsed="false">
      <c r="A553" s="199" t="n">
        <v>36096</v>
      </c>
      <c r="B553" s="192" t="n">
        <v>36096</v>
      </c>
      <c r="C553" s="308" t="n">
        <f aca="false">IF(B553&lt;&gt;"",MONTH(B553),0)</f>
        <v>10</v>
      </c>
      <c r="D553" s="202" t="n">
        <v>1092000</v>
      </c>
    </row>
    <row r="554" customFormat="false" ht="11.25" hidden="false" customHeight="false" outlineLevel="0" collapsed="false">
      <c r="A554" s="199" t="n">
        <v>36097</v>
      </c>
      <c r="B554" s="192" t="n">
        <v>36097</v>
      </c>
      <c r="C554" s="308" t="n">
        <f aca="false">IF(B554&lt;&gt;"",MONTH(B554),0)</f>
        <v>10</v>
      </c>
      <c r="D554" s="202" t="n">
        <v>1191000</v>
      </c>
    </row>
    <row r="555" customFormat="false" ht="11.25" hidden="false" customHeight="false" outlineLevel="0" collapsed="false">
      <c r="A555" s="199" t="n">
        <v>36098</v>
      </c>
      <c r="B555" s="192" t="n">
        <v>36098</v>
      </c>
      <c r="C555" s="308" t="n">
        <f aca="false">IF(B555&lt;&gt;"",MONTH(B555),0)</f>
        <v>10</v>
      </c>
      <c r="D555" s="202" t="n">
        <v>1145000</v>
      </c>
    </row>
    <row r="556" customFormat="false" ht="11.25" hidden="false" customHeight="false" outlineLevel="0" collapsed="false">
      <c r="A556" s="199" t="n">
        <v>36099</v>
      </c>
      <c r="B556" s="192" t="n">
        <v>36099</v>
      </c>
      <c r="C556" s="308" t="n">
        <f aca="false">IF(B556&lt;&gt;"",MONTH(B556),0)</f>
        <v>10</v>
      </c>
      <c r="D556" s="205" t="n">
        <v>1035000</v>
      </c>
    </row>
    <row r="557" customFormat="false" ht="11.25" hidden="false" customHeight="false" outlineLevel="0" collapsed="false">
      <c r="A557" s="199" t="n">
        <v>36100</v>
      </c>
      <c r="B557" s="192" t="n">
        <v>36100</v>
      </c>
      <c r="C557" s="308" t="n">
        <f aca="false">IF(B557&lt;&gt;"",MONTH(B557),0)</f>
        <v>11</v>
      </c>
      <c r="D557" s="205" t="n">
        <v>989000</v>
      </c>
    </row>
    <row r="558" customFormat="false" ht="11.25" hidden="false" customHeight="false" outlineLevel="0" collapsed="false">
      <c r="A558" s="199" t="n">
        <v>36101</v>
      </c>
      <c r="B558" s="192" t="n">
        <v>36101</v>
      </c>
      <c r="C558" s="308" t="n">
        <f aca="false">IF(B558&lt;&gt;"",MONTH(B558),0)</f>
        <v>11</v>
      </c>
      <c r="D558" s="205" t="n">
        <v>975000</v>
      </c>
    </row>
    <row r="559" customFormat="false" ht="11.25" hidden="false" customHeight="false" outlineLevel="0" collapsed="false">
      <c r="A559" s="199" t="n">
        <v>36102</v>
      </c>
      <c r="B559" s="192" t="n">
        <v>36102</v>
      </c>
      <c r="C559" s="308" t="n">
        <f aca="false">IF(B559&lt;&gt;"",MONTH(B559),0)</f>
        <v>11</v>
      </c>
      <c r="D559" s="205" t="n">
        <v>1040000</v>
      </c>
    </row>
    <row r="560" customFormat="false" ht="11.25" hidden="false" customHeight="false" outlineLevel="0" collapsed="false">
      <c r="A560" s="199" t="n">
        <v>36103</v>
      </c>
      <c r="B560" s="192" t="n">
        <v>36103</v>
      </c>
      <c r="C560" s="308" t="n">
        <f aca="false">IF(B560&lt;&gt;"",MONTH(B560),0)</f>
        <v>11</v>
      </c>
      <c r="D560" s="205" t="n">
        <v>930000</v>
      </c>
    </row>
    <row r="561" customFormat="false" ht="11.25" hidden="false" customHeight="false" outlineLevel="0" collapsed="false">
      <c r="A561" s="199" t="n">
        <v>36104</v>
      </c>
      <c r="B561" s="192" t="n">
        <v>36104</v>
      </c>
      <c r="C561" s="308" t="n">
        <f aca="false">IF(B561&lt;&gt;"",MONTH(B561),0)</f>
        <v>11</v>
      </c>
      <c r="D561" s="205" t="n">
        <v>869000</v>
      </c>
    </row>
    <row r="562" customFormat="false" ht="11.25" hidden="false" customHeight="false" outlineLevel="0" collapsed="false">
      <c r="A562" s="199" t="n">
        <v>36105</v>
      </c>
      <c r="B562" s="192" t="n">
        <v>36105</v>
      </c>
      <c r="C562" s="308" t="n">
        <f aca="false">IF(B562&lt;&gt;"",MONTH(B562),0)</f>
        <v>11</v>
      </c>
      <c r="D562" s="205" t="n">
        <v>867000</v>
      </c>
    </row>
    <row r="563" customFormat="false" ht="11.25" hidden="false" customHeight="false" outlineLevel="0" collapsed="false">
      <c r="A563" s="199" t="n">
        <v>36106</v>
      </c>
      <c r="B563" s="192" t="n">
        <v>36106</v>
      </c>
      <c r="C563" s="308" t="n">
        <f aca="false">IF(B563&lt;&gt;"",MONTH(B563),0)</f>
        <v>11</v>
      </c>
      <c r="D563" s="205" t="n">
        <v>903000</v>
      </c>
    </row>
    <row r="564" customFormat="false" ht="11.25" hidden="false" customHeight="false" outlineLevel="0" collapsed="false">
      <c r="A564" s="199" t="n">
        <v>36107</v>
      </c>
      <c r="B564" s="192" t="n">
        <v>36107</v>
      </c>
      <c r="C564" s="308" t="n">
        <f aca="false">IF(B564&lt;&gt;"",MONTH(B564),0)</f>
        <v>11</v>
      </c>
      <c r="D564" s="205" t="n">
        <v>892000</v>
      </c>
    </row>
    <row r="565" customFormat="false" ht="11.25" hidden="false" customHeight="false" outlineLevel="0" collapsed="false">
      <c r="A565" s="199" t="n">
        <v>36108</v>
      </c>
      <c r="B565" s="192" t="n">
        <v>36108</v>
      </c>
      <c r="C565" s="308" t="n">
        <f aca="false">IF(B565&lt;&gt;"",MONTH(B565),0)</f>
        <v>11</v>
      </c>
      <c r="D565" s="205" t="n">
        <v>813000</v>
      </c>
    </row>
    <row r="566" customFormat="false" ht="11.25" hidden="false" customHeight="false" outlineLevel="0" collapsed="false">
      <c r="A566" s="199" t="n">
        <v>36109</v>
      </c>
      <c r="B566" s="192" t="n">
        <v>36109</v>
      </c>
      <c r="C566" s="308" t="n">
        <f aca="false">IF(B566&lt;&gt;"",MONTH(B566),0)</f>
        <v>11</v>
      </c>
      <c r="D566" s="205" t="n">
        <v>839000</v>
      </c>
    </row>
    <row r="567" customFormat="false" ht="11.25" hidden="false" customHeight="false" outlineLevel="0" collapsed="false">
      <c r="A567" s="199" t="n">
        <v>36110</v>
      </c>
      <c r="B567" s="192" t="n">
        <v>36110</v>
      </c>
      <c r="C567" s="308" t="n">
        <f aca="false">IF(B567&lt;&gt;"",MONTH(B567),0)</f>
        <v>11</v>
      </c>
      <c r="D567" s="205" t="n">
        <v>804000</v>
      </c>
    </row>
    <row r="568" customFormat="false" ht="11.25" hidden="false" customHeight="false" outlineLevel="0" collapsed="false">
      <c r="A568" s="199" t="n">
        <v>36111</v>
      </c>
      <c r="B568" s="192" t="n">
        <v>36111</v>
      </c>
      <c r="C568" s="308" t="n">
        <f aca="false">IF(B568&lt;&gt;"",MONTH(B568),0)</f>
        <v>11</v>
      </c>
      <c r="D568" s="205" t="n">
        <v>908000</v>
      </c>
    </row>
    <row r="569" customFormat="false" ht="11.25" hidden="false" customHeight="false" outlineLevel="0" collapsed="false">
      <c r="A569" s="199" t="n">
        <v>36112</v>
      </c>
      <c r="B569" s="192" t="n">
        <v>36112</v>
      </c>
      <c r="C569" s="308" t="n">
        <f aca="false">IF(B569&lt;&gt;"",MONTH(B569),0)</f>
        <v>11</v>
      </c>
      <c r="D569" s="205" t="n">
        <v>970000</v>
      </c>
    </row>
    <row r="570" customFormat="false" ht="11.25" hidden="false" customHeight="false" outlineLevel="0" collapsed="false">
      <c r="A570" s="199" t="n">
        <v>36113</v>
      </c>
      <c r="B570" s="192" t="n">
        <v>36113</v>
      </c>
      <c r="C570" s="308" t="n">
        <f aca="false">IF(B570&lt;&gt;"",MONTH(B570),0)</f>
        <v>11</v>
      </c>
      <c r="D570" s="205" t="n">
        <v>1034000</v>
      </c>
    </row>
    <row r="571" customFormat="false" ht="11.25" hidden="false" customHeight="false" outlineLevel="0" collapsed="false">
      <c r="A571" s="199" t="n">
        <v>36114</v>
      </c>
      <c r="B571" s="192" t="n">
        <v>36114</v>
      </c>
      <c r="C571" s="308" t="n">
        <f aca="false">IF(B571&lt;&gt;"",MONTH(B571),0)</f>
        <v>11</v>
      </c>
      <c r="D571" s="205" t="n">
        <v>1027000</v>
      </c>
    </row>
    <row r="572" customFormat="false" ht="11.25" hidden="false" customHeight="false" outlineLevel="0" collapsed="false">
      <c r="A572" s="199" t="n">
        <v>36115</v>
      </c>
      <c r="B572" s="192" t="n">
        <v>36115</v>
      </c>
      <c r="C572" s="308" t="n">
        <f aca="false">IF(B572&lt;&gt;"",MONTH(B572),0)</f>
        <v>11</v>
      </c>
      <c r="D572" s="205" t="n">
        <v>944000</v>
      </c>
    </row>
    <row r="573" customFormat="false" ht="11.25" hidden="false" customHeight="false" outlineLevel="0" collapsed="false">
      <c r="A573" s="199" t="n">
        <v>36116</v>
      </c>
      <c r="B573" s="192" t="n">
        <v>36116</v>
      </c>
      <c r="C573" s="308" t="n">
        <f aca="false">IF(B573&lt;&gt;"",MONTH(B573),0)</f>
        <v>11</v>
      </c>
      <c r="D573" s="205" t="n">
        <v>1035000</v>
      </c>
    </row>
    <row r="574" customFormat="false" ht="11.25" hidden="false" customHeight="false" outlineLevel="0" collapsed="false">
      <c r="A574" s="199" t="n">
        <v>36117</v>
      </c>
      <c r="B574" s="192" t="n">
        <v>36117</v>
      </c>
      <c r="C574" s="308" t="n">
        <f aca="false">IF(B574&lt;&gt;"",MONTH(B574),0)</f>
        <v>11</v>
      </c>
      <c r="D574" s="205" t="n">
        <v>1010000</v>
      </c>
    </row>
    <row r="575" customFormat="false" ht="11.25" hidden="false" customHeight="false" outlineLevel="0" collapsed="false">
      <c r="A575" s="199" t="n">
        <v>36118</v>
      </c>
      <c r="B575" s="192" t="n">
        <v>36118</v>
      </c>
      <c r="C575" s="308" t="n">
        <f aca="false">IF(B575&lt;&gt;"",MONTH(B575),0)</f>
        <v>11</v>
      </c>
      <c r="D575" s="205" t="n">
        <v>1023000</v>
      </c>
    </row>
    <row r="576" customFormat="false" ht="11.25" hidden="false" customHeight="false" outlineLevel="0" collapsed="false">
      <c r="A576" s="199" t="n">
        <v>36119</v>
      </c>
      <c r="B576" s="192" t="n">
        <v>36119</v>
      </c>
      <c r="C576" s="308" t="n">
        <f aca="false">IF(B576&lt;&gt;"",MONTH(B576),0)</f>
        <v>11</v>
      </c>
      <c r="D576" s="205" t="n">
        <v>1002000</v>
      </c>
    </row>
    <row r="577" customFormat="false" ht="11.25" hidden="false" customHeight="false" outlineLevel="0" collapsed="false">
      <c r="A577" s="199" t="n">
        <v>36120</v>
      </c>
      <c r="B577" s="192" t="n">
        <v>36120</v>
      </c>
      <c r="C577" s="308" t="n">
        <f aca="false">IF(B577&lt;&gt;"",MONTH(B577),0)</f>
        <v>11</v>
      </c>
      <c r="D577" s="205" t="n">
        <v>978000</v>
      </c>
    </row>
    <row r="578" customFormat="false" ht="11.25" hidden="false" customHeight="false" outlineLevel="0" collapsed="false">
      <c r="A578" s="199" t="n">
        <v>36121</v>
      </c>
      <c r="B578" s="192" t="n">
        <v>36121</v>
      </c>
      <c r="C578" s="308" t="n">
        <f aca="false">IF(B578&lt;&gt;"",MONTH(B578),0)</f>
        <v>11</v>
      </c>
      <c r="D578" s="205" t="n">
        <v>987000</v>
      </c>
    </row>
    <row r="579" customFormat="false" ht="11.25" hidden="false" customHeight="false" outlineLevel="0" collapsed="false">
      <c r="A579" s="199" t="n">
        <v>36122</v>
      </c>
      <c r="B579" s="192" t="n">
        <v>36122</v>
      </c>
      <c r="C579" s="308" t="n">
        <f aca="false">IF(B579&lt;&gt;"",MONTH(B579),0)</f>
        <v>11</v>
      </c>
      <c r="D579" s="205" t="n">
        <v>950000</v>
      </c>
    </row>
    <row r="580" customFormat="false" ht="11.25" hidden="false" customHeight="false" outlineLevel="0" collapsed="false">
      <c r="A580" s="199" t="n">
        <v>36123</v>
      </c>
      <c r="B580" s="192" t="n">
        <v>36123</v>
      </c>
      <c r="C580" s="308" t="n">
        <f aca="false">IF(B580&lt;&gt;"",MONTH(B580),0)</f>
        <v>11</v>
      </c>
      <c r="D580" s="205" t="n">
        <v>963000</v>
      </c>
    </row>
    <row r="581" customFormat="false" ht="11.25" hidden="false" customHeight="false" outlineLevel="0" collapsed="false">
      <c r="A581" s="199" t="n">
        <v>36124</v>
      </c>
      <c r="B581" s="192" t="n">
        <v>36124</v>
      </c>
      <c r="C581" s="308" t="n">
        <f aca="false">IF(B581&lt;&gt;"",MONTH(B581),0)</f>
        <v>11</v>
      </c>
      <c r="D581" s="205" t="n">
        <v>1031000</v>
      </c>
    </row>
    <row r="582" customFormat="false" ht="11.25" hidden="false" customHeight="false" outlineLevel="0" collapsed="false">
      <c r="A582" s="199" t="n">
        <v>36125</v>
      </c>
      <c r="B582" s="192" t="n">
        <v>36125</v>
      </c>
      <c r="C582" s="308" t="n">
        <f aca="false">IF(B582&lt;&gt;"",MONTH(B582),0)</f>
        <v>11</v>
      </c>
      <c r="D582" s="205" t="n">
        <v>1054000</v>
      </c>
    </row>
    <row r="583" customFormat="false" ht="11.25" hidden="false" customHeight="false" outlineLevel="0" collapsed="false">
      <c r="A583" s="199" t="n">
        <v>36126</v>
      </c>
      <c r="B583" s="192" t="n">
        <v>36126</v>
      </c>
      <c r="C583" s="308" t="n">
        <f aca="false">IF(B583&lt;&gt;"",MONTH(B583),0)</f>
        <v>11</v>
      </c>
      <c r="D583" s="205" t="n">
        <v>1021000</v>
      </c>
    </row>
    <row r="584" customFormat="false" ht="11.25" hidden="false" customHeight="false" outlineLevel="0" collapsed="false">
      <c r="A584" s="199" t="n">
        <v>36127</v>
      </c>
      <c r="B584" s="192" t="n">
        <v>36127</v>
      </c>
      <c r="C584" s="308" t="n">
        <f aca="false">IF(B584&lt;&gt;"",MONTH(B584),0)</f>
        <v>11</v>
      </c>
      <c r="D584" s="205" t="n">
        <v>1036000</v>
      </c>
    </row>
    <row r="585" customFormat="false" ht="11.25" hidden="false" customHeight="false" outlineLevel="0" collapsed="false">
      <c r="A585" s="199" t="n">
        <v>36128</v>
      </c>
      <c r="B585" s="192" t="n">
        <v>36128</v>
      </c>
      <c r="C585" s="308" t="n">
        <f aca="false">IF(B585&lt;&gt;"",MONTH(B585),0)</f>
        <v>11</v>
      </c>
      <c r="D585" s="205" t="n">
        <v>1033000</v>
      </c>
    </row>
    <row r="586" customFormat="false" ht="11.25" hidden="false" customHeight="false" outlineLevel="0" collapsed="false">
      <c r="A586" s="199" t="n">
        <v>36129</v>
      </c>
      <c r="B586" s="192" t="n">
        <v>36129</v>
      </c>
      <c r="C586" s="308" t="n">
        <f aca="false">IF(B586&lt;&gt;"",MONTH(B586),0)</f>
        <v>11</v>
      </c>
      <c r="D586" s="205" t="n">
        <v>990000</v>
      </c>
    </row>
    <row r="587" customFormat="false" ht="11.25" hidden="false" customHeight="false" outlineLevel="0" collapsed="false">
      <c r="A587" s="199" t="n">
        <v>36130</v>
      </c>
      <c r="B587" s="192" t="n">
        <v>36130</v>
      </c>
      <c r="C587" s="308" t="n">
        <f aca="false">IF(B587&lt;&gt;"",MONTH(B587),0)</f>
        <v>12</v>
      </c>
      <c r="D587" s="205" t="n">
        <v>1004000</v>
      </c>
    </row>
    <row r="588" customFormat="false" ht="11.25" hidden="false" customHeight="false" outlineLevel="0" collapsed="false">
      <c r="A588" s="199" t="n">
        <v>36131</v>
      </c>
      <c r="B588" s="192" t="n">
        <v>36131</v>
      </c>
      <c r="C588" s="308" t="n">
        <f aca="false">IF(B588&lt;&gt;"",MONTH(B588),0)</f>
        <v>12</v>
      </c>
      <c r="D588" s="205" t="n">
        <v>1005000</v>
      </c>
    </row>
    <row r="589" customFormat="false" ht="11.25" hidden="false" customHeight="false" outlineLevel="0" collapsed="false">
      <c r="A589" s="199" t="n">
        <v>36132</v>
      </c>
      <c r="B589" s="192" t="n">
        <v>36132</v>
      </c>
      <c r="C589" s="308" t="n">
        <f aca="false">IF(B589&lt;&gt;"",MONTH(B589),0)</f>
        <v>12</v>
      </c>
      <c r="D589" s="205" t="n">
        <v>1143000</v>
      </c>
    </row>
    <row r="590" customFormat="false" ht="11.25" hidden="false" customHeight="false" outlineLevel="0" collapsed="false">
      <c r="A590" s="199" t="n">
        <v>36133</v>
      </c>
      <c r="B590" s="192" t="n">
        <v>36133</v>
      </c>
      <c r="C590" s="308" t="n">
        <f aca="false">IF(B590&lt;&gt;"",MONTH(B590),0)</f>
        <v>12</v>
      </c>
      <c r="D590" s="205" t="n">
        <v>1199000</v>
      </c>
    </row>
    <row r="591" customFormat="false" ht="11.25" hidden="false" customHeight="false" outlineLevel="0" collapsed="false">
      <c r="A591" s="199" t="n">
        <v>36134</v>
      </c>
      <c r="B591" s="192" t="n">
        <v>36134</v>
      </c>
      <c r="C591" s="308" t="n">
        <f aca="false">IF(B591&lt;&gt;"",MONTH(B591),0)</f>
        <v>12</v>
      </c>
      <c r="D591" s="205" t="n">
        <v>1176000</v>
      </c>
    </row>
    <row r="592" customFormat="false" ht="11.25" hidden="false" customHeight="false" outlineLevel="0" collapsed="false">
      <c r="A592" s="199" t="n">
        <v>36135</v>
      </c>
      <c r="B592" s="192" t="n">
        <v>36135</v>
      </c>
      <c r="C592" s="308" t="n">
        <f aca="false">IF(B592&lt;&gt;"",MONTH(B592),0)</f>
        <v>12</v>
      </c>
      <c r="D592" s="205" t="n">
        <v>1195000</v>
      </c>
    </row>
    <row r="593" customFormat="false" ht="11.25" hidden="false" customHeight="false" outlineLevel="0" collapsed="false">
      <c r="A593" s="199" t="n">
        <v>36136</v>
      </c>
      <c r="B593" s="192" t="n">
        <v>36136</v>
      </c>
      <c r="C593" s="308" t="n">
        <f aca="false">IF(B593&lt;&gt;"",MONTH(B593),0)</f>
        <v>12</v>
      </c>
      <c r="D593" s="205" t="n">
        <v>1145000</v>
      </c>
    </row>
    <row r="594" customFormat="false" ht="11.25" hidden="false" customHeight="false" outlineLevel="0" collapsed="false">
      <c r="A594" s="199" t="n">
        <v>36137</v>
      </c>
      <c r="B594" s="192" t="n">
        <v>36137</v>
      </c>
      <c r="C594" s="308" t="n">
        <f aca="false">IF(B594&lt;&gt;"",MONTH(B594),0)</f>
        <v>12</v>
      </c>
      <c r="D594" s="205" t="n">
        <v>1108000</v>
      </c>
    </row>
    <row r="595" customFormat="false" ht="11.25" hidden="false" customHeight="false" outlineLevel="0" collapsed="false">
      <c r="A595" s="199" t="n">
        <v>36138</v>
      </c>
      <c r="B595" s="192" t="n">
        <v>36138</v>
      </c>
      <c r="C595" s="308" t="n">
        <f aca="false">IF(B595&lt;&gt;"",MONTH(B595),0)</f>
        <v>12</v>
      </c>
      <c r="D595" s="205" t="n">
        <v>1090000</v>
      </c>
    </row>
    <row r="596" customFormat="false" ht="11.25" hidden="false" customHeight="false" outlineLevel="0" collapsed="false">
      <c r="A596" s="199" t="n">
        <v>36139</v>
      </c>
      <c r="B596" s="192" t="n">
        <v>36139</v>
      </c>
      <c r="C596" s="308" t="n">
        <f aca="false">IF(B596&lt;&gt;"",MONTH(B596),0)</f>
        <v>12</v>
      </c>
      <c r="D596" s="205" t="n">
        <v>1127000</v>
      </c>
    </row>
    <row r="597" customFormat="false" ht="11.25" hidden="false" customHeight="false" outlineLevel="0" collapsed="false">
      <c r="A597" s="199" t="n">
        <v>36140</v>
      </c>
      <c r="B597" s="192" t="n">
        <v>36140</v>
      </c>
      <c r="C597" s="308" t="n">
        <f aca="false">IF(B597&lt;&gt;"",MONTH(B597),0)</f>
        <v>12</v>
      </c>
      <c r="D597" s="205" t="n">
        <v>1150000</v>
      </c>
    </row>
    <row r="598" customFormat="false" ht="11.25" hidden="false" customHeight="false" outlineLevel="0" collapsed="false">
      <c r="A598" s="199" t="n">
        <v>36141</v>
      </c>
      <c r="B598" s="192" t="n">
        <v>36141</v>
      </c>
      <c r="C598" s="308" t="n">
        <f aca="false">IF(B598&lt;&gt;"",MONTH(B598),0)</f>
        <v>12</v>
      </c>
      <c r="D598" s="205" t="n">
        <v>1222000</v>
      </c>
    </row>
    <row r="599" customFormat="false" ht="11.25" hidden="false" customHeight="false" outlineLevel="0" collapsed="false">
      <c r="A599" s="199" t="n">
        <v>36142</v>
      </c>
      <c r="B599" s="192" t="n">
        <v>36142</v>
      </c>
      <c r="C599" s="308" t="n">
        <f aca="false">IF(B599&lt;&gt;"",MONTH(B599),0)</f>
        <v>12</v>
      </c>
      <c r="D599" s="205" t="n">
        <v>1191000</v>
      </c>
    </row>
    <row r="600" customFormat="false" ht="11.25" hidden="false" customHeight="false" outlineLevel="0" collapsed="false">
      <c r="A600" s="199" t="n">
        <v>36143</v>
      </c>
      <c r="B600" s="192" t="n">
        <v>36143</v>
      </c>
      <c r="C600" s="308" t="n">
        <f aca="false">IF(B600&lt;&gt;"",MONTH(B600),0)</f>
        <v>12</v>
      </c>
      <c r="D600" s="205" t="n">
        <v>1177000</v>
      </c>
    </row>
    <row r="601" customFormat="false" ht="11.25" hidden="false" customHeight="false" outlineLevel="0" collapsed="false">
      <c r="A601" s="199" t="n">
        <v>36144</v>
      </c>
      <c r="B601" s="192" t="n">
        <v>36144</v>
      </c>
      <c r="C601" s="308" t="n">
        <f aca="false">IF(B601&lt;&gt;"",MONTH(B601),0)</f>
        <v>12</v>
      </c>
      <c r="D601" s="205" t="n">
        <v>1140000</v>
      </c>
    </row>
    <row r="602" customFormat="false" ht="11.25" hidden="false" customHeight="false" outlineLevel="0" collapsed="false">
      <c r="A602" s="199" t="n">
        <v>36145</v>
      </c>
      <c r="B602" s="192" t="n">
        <v>36145</v>
      </c>
      <c r="C602" s="308" t="n">
        <f aca="false">IF(B602&lt;&gt;"",MONTH(B602),0)</f>
        <v>12</v>
      </c>
      <c r="D602" s="205" t="n">
        <v>1004000</v>
      </c>
    </row>
    <row r="603" customFormat="false" ht="11.25" hidden="false" customHeight="false" outlineLevel="0" collapsed="false">
      <c r="A603" s="199" t="n">
        <v>36146</v>
      </c>
      <c r="B603" s="192" t="n">
        <v>36146</v>
      </c>
      <c r="C603" s="308" t="n">
        <f aca="false">IF(B603&lt;&gt;"",MONTH(B603),0)</f>
        <v>12</v>
      </c>
      <c r="D603" s="205" t="n">
        <v>943000</v>
      </c>
    </row>
    <row r="604" customFormat="false" ht="11.25" hidden="false" customHeight="false" outlineLevel="0" collapsed="false">
      <c r="A604" s="199" t="n">
        <v>36147</v>
      </c>
      <c r="B604" s="192" t="n">
        <v>36147</v>
      </c>
      <c r="C604" s="308" t="n">
        <f aca="false">IF(B604&lt;&gt;"",MONTH(B604),0)</f>
        <v>12</v>
      </c>
      <c r="D604" s="205" t="n">
        <v>998000</v>
      </c>
    </row>
    <row r="605" customFormat="false" ht="11.25" hidden="false" customHeight="false" outlineLevel="0" collapsed="false">
      <c r="A605" s="199" t="n">
        <v>36148</v>
      </c>
      <c r="B605" s="192" t="n">
        <v>36148</v>
      </c>
      <c r="C605" s="308" t="n">
        <f aca="false">IF(B605&lt;&gt;"",MONTH(B605),0)</f>
        <v>12</v>
      </c>
      <c r="D605" s="205" t="n">
        <v>1053000</v>
      </c>
    </row>
    <row r="606" customFormat="false" ht="11.25" hidden="false" customHeight="false" outlineLevel="0" collapsed="false">
      <c r="A606" s="199" t="n">
        <v>36149</v>
      </c>
      <c r="B606" s="192" t="n">
        <v>36149</v>
      </c>
      <c r="C606" s="308" t="n">
        <f aca="false">IF(B606&lt;&gt;"",MONTH(B606),0)</f>
        <v>12</v>
      </c>
      <c r="D606" s="205" t="n">
        <v>1010000</v>
      </c>
    </row>
    <row r="607" customFormat="false" ht="11.25" hidden="false" customHeight="false" outlineLevel="0" collapsed="false">
      <c r="A607" s="199" t="n">
        <v>36150</v>
      </c>
      <c r="B607" s="192" t="n">
        <v>36150</v>
      </c>
      <c r="C607" s="308" t="n">
        <f aca="false">IF(B607&lt;&gt;"",MONTH(B607),0)</f>
        <v>12</v>
      </c>
      <c r="D607" s="205" t="n">
        <v>976000</v>
      </c>
    </row>
    <row r="608" customFormat="false" ht="11.25" hidden="false" customHeight="false" outlineLevel="0" collapsed="false">
      <c r="A608" s="199" t="n">
        <v>36151</v>
      </c>
      <c r="B608" s="192" t="n">
        <v>36151</v>
      </c>
      <c r="C608" s="308" t="n">
        <f aca="false">IF(B608&lt;&gt;"",MONTH(B608),0)</f>
        <v>12</v>
      </c>
      <c r="D608" s="205" t="n">
        <v>975000</v>
      </c>
    </row>
    <row r="609" customFormat="false" ht="11.25" hidden="false" customHeight="false" outlineLevel="0" collapsed="false">
      <c r="A609" s="199" t="n">
        <v>36152</v>
      </c>
      <c r="B609" s="192" t="n">
        <v>36152</v>
      </c>
      <c r="C609" s="308" t="n">
        <f aca="false">IF(B609&lt;&gt;"",MONTH(B609),0)</f>
        <v>12</v>
      </c>
      <c r="D609" s="205" t="n">
        <v>781000</v>
      </c>
    </row>
    <row r="610" customFormat="false" ht="11.25" hidden="false" customHeight="false" outlineLevel="0" collapsed="false">
      <c r="A610" s="199" t="n">
        <v>36153</v>
      </c>
      <c r="B610" s="192" t="n">
        <v>36153</v>
      </c>
      <c r="C610" s="308" t="n">
        <f aca="false">IF(B610&lt;&gt;"",MONTH(B610),0)</f>
        <v>12</v>
      </c>
      <c r="D610" s="205" t="n">
        <v>847000</v>
      </c>
    </row>
    <row r="611" customFormat="false" ht="11.25" hidden="false" customHeight="false" outlineLevel="0" collapsed="false">
      <c r="A611" s="199" t="n">
        <v>36154</v>
      </c>
      <c r="B611" s="192" t="n">
        <v>36154</v>
      </c>
      <c r="C611" s="308" t="n">
        <f aca="false">IF(B611&lt;&gt;"",MONTH(B611),0)</f>
        <v>12</v>
      </c>
      <c r="D611" s="205" t="n">
        <v>884000</v>
      </c>
    </row>
    <row r="612" customFormat="false" ht="11.25" hidden="false" customHeight="false" outlineLevel="0" collapsed="false">
      <c r="A612" s="199" t="n">
        <v>36155</v>
      </c>
      <c r="B612" s="192" t="n">
        <v>36155</v>
      </c>
      <c r="C612" s="308" t="n">
        <f aca="false">IF(B612&lt;&gt;"",MONTH(B612),0)</f>
        <v>12</v>
      </c>
      <c r="D612" s="205" t="n">
        <v>1012000</v>
      </c>
    </row>
    <row r="613" customFormat="false" ht="11.25" hidden="false" customHeight="false" outlineLevel="0" collapsed="false">
      <c r="A613" s="199" t="n">
        <v>36156</v>
      </c>
      <c r="B613" s="192" t="n">
        <v>36156</v>
      </c>
      <c r="C613" s="308" t="n">
        <f aca="false">IF(B613&lt;&gt;"",MONTH(B613),0)</f>
        <v>12</v>
      </c>
      <c r="D613" s="205" t="n">
        <v>1048000</v>
      </c>
    </row>
    <row r="614" customFormat="false" ht="11.25" hidden="false" customHeight="false" outlineLevel="0" collapsed="false">
      <c r="A614" s="199" t="n">
        <v>36157</v>
      </c>
      <c r="B614" s="192" t="n">
        <v>36157</v>
      </c>
      <c r="C614" s="308" t="n">
        <f aca="false">IF(B614&lt;&gt;"",MONTH(B614),0)</f>
        <v>12</v>
      </c>
      <c r="D614" s="205" t="n">
        <v>969000</v>
      </c>
    </row>
    <row r="615" customFormat="false" ht="11.25" hidden="false" customHeight="false" outlineLevel="0" collapsed="false">
      <c r="A615" s="199" t="n">
        <v>36158</v>
      </c>
      <c r="B615" s="192" t="n">
        <v>36158</v>
      </c>
      <c r="C615" s="308" t="n">
        <f aca="false">IF(B615&lt;&gt;"",MONTH(B615),0)</f>
        <v>12</v>
      </c>
      <c r="D615" s="205" t="n">
        <v>938000</v>
      </c>
    </row>
    <row r="616" customFormat="false" ht="11.25" hidden="false" customHeight="false" outlineLevel="0" collapsed="false">
      <c r="A616" s="199" t="n">
        <v>36159</v>
      </c>
      <c r="B616" s="192" t="n">
        <v>36159</v>
      </c>
      <c r="C616" s="308" t="n">
        <f aca="false">IF(B616&lt;&gt;"",MONTH(B616),0)</f>
        <v>12</v>
      </c>
      <c r="D616" s="205" t="n">
        <v>960000</v>
      </c>
    </row>
    <row r="617" customFormat="false" ht="11.25" hidden="false" customHeight="false" outlineLevel="0" collapsed="false">
      <c r="A617" s="199" t="n">
        <v>36160</v>
      </c>
      <c r="B617" s="192" t="n">
        <v>36160</v>
      </c>
      <c r="C617" s="308" t="n">
        <f aca="false">IF(B617&lt;&gt;"",MONTH(B617),0)</f>
        <v>12</v>
      </c>
      <c r="D617" s="205" t="n">
        <v>943000</v>
      </c>
    </row>
    <row r="618" customFormat="false" ht="22.5" hidden="false" customHeight="false" outlineLevel="0" collapsed="false">
      <c r="A618" s="194" t="s">
        <v>70</v>
      </c>
      <c r="B618" s="195" t="s">
        <v>71</v>
      </c>
      <c r="C618" s="324" t="s">
        <v>99</v>
      </c>
      <c r="D618" s="196" t="s">
        <v>73</v>
      </c>
    </row>
    <row r="619" customFormat="false" ht="11.25" hidden="false" customHeight="false" outlineLevel="0" collapsed="false">
      <c r="A619" s="199" t="n">
        <v>36161</v>
      </c>
      <c r="B619" s="192" t="n">
        <v>36161</v>
      </c>
      <c r="C619" s="308" t="n">
        <f aca="false">IF(B619&lt;&gt;"",MONTH(B619),0)</f>
        <v>1</v>
      </c>
      <c r="D619" s="205" t="n">
        <v>841000</v>
      </c>
    </row>
    <row r="620" customFormat="false" ht="11.25" hidden="false" customHeight="false" outlineLevel="0" collapsed="false">
      <c r="A620" s="199" t="n">
        <v>36162</v>
      </c>
      <c r="B620" s="192" t="n">
        <v>36162</v>
      </c>
      <c r="C620" s="308" t="n">
        <f aca="false">IF(B620&lt;&gt;"",MONTH(B620),0)</f>
        <v>1</v>
      </c>
      <c r="D620" s="205" t="n">
        <v>863000</v>
      </c>
    </row>
    <row r="621" customFormat="false" ht="11.25" hidden="false" customHeight="false" outlineLevel="0" collapsed="false">
      <c r="A621" s="199" t="n">
        <v>36163</v>
      </c>
      <c r="B621" s="192" t="n">
        <v>36163</v>
      </c>
      <c r="C621" s="308" t="n">
        <f aca="false">IF(B621&lt;&gt;"",MONTH(B621),0)</f>
        <v>1</v>
      </c>
      <c r="D621" s="205" t="n">
        <v>812000</v>
      </c>
    </row>
    <row r="622" customFormat="false" ht="11.25" hidden="false" customHeight="false" outlineLevel="0" collapsed="false">
      <c r="A622" s="199" t="n">
        <v>36164</v>
      </c>
      <c r="B622" s="192" t="n">
        <v>36164</v>
      </c>
      <c r="C622" s="308" t="n">
        <f aca="false">IF(B622&lt;&gt;"",MONTH(B622),0)</f>
        <v>1</v>
      </c>
      <c r="D622" s="205" t="n">
        <v>779000</v>
      </c>
    </row>
    <row r="623" customFormat="false" ht="11.25" hidden="false" customHeight="false" outlineLevel="0" collapsed="false">
      <c r="A623" s="199" t="n">
        <v>36165</v>
      </c>
      <c r="B623" s="192" t="n">
        <v>36165</v>
      </c>
      <c r="C623" s="308" t="n">
        <f aca="false">IF(B623&lt;&gt;"",MONTH(B623),0)</f>
        <v>1</v>
      </c>
      <c r="D623" s="205" t="n">
        <v>629000</v>
      </c>
    </row>
    <row r="624" customFormat="false" ht="11.25" hidden="false" customHeight="false" outlineLevel="0" collapsed="false">
      <c r="A624" s="199" t="n">
        <v>36166</v>
      </c>
      <c r="B624" s="192" t="n">
        <v>36166</v>
      </c>
      <c r="C624" s="308" t="n">
        <f aca="false">IF(B624&lt;&gt;"",MONTH(B624),0)</f>
        <v>1</v>
      </c>
      <c r="D624" s="205" t="n">
        <v>693000</v>
      </c>
    </row>
    <row r="625" customFormat="false" ht="11.25" hidden="false" customHeight="false" outlineLevel="0" collapsed="false">
      <c r="A625" s="199" t="n">
        <v>36167</v>
      </c>
      <c r="B625" s="192" t="n">
        <v>36167</v>
      </c>
      <c r="C625" s="308" t="n">
        <f aca="false">IF(B625&lt;&gt;"",MONTH(B625),0)</f>
        <v>1</v>
      </c>
      <c r="D625" s="205" t="n">
        <v>717000</v>
      </c>
    </row>
    <row r="626" customFormat="false" ht="11.25" hidden="false" customHeight="false" outlineLevel="0" collapsed="false">
      <c r="A626" s="199" t="n">
        <v>36168</v>
      </c>
      <c r="B626" s="192" t="n">
        <v>36168</v>
      </c>
      <c r="C626" s="308" t="n">
        <f aca="false">IF(B626&lt;&gt;"",MONTH(B626),0)</f>
        <v>1</v>
      </c>
      <c r="D626" s="205" t="n">
        <v>775000</v>
      </c>
    </row>
    <row r="627" customFormat="false" ht="11.25" hidden="false" customHeight="false" outlineLevel="0" collapsed="false">
      <c r="A627" s="199" t="n">
        <v>36169</v>
      </c>
      <c r="B627" s="192" t="n">
        <v>36169</v>
      </c>
      <c r="C627" s="308" t="n">
        <f aca="false">IF(B627&lt;&gt;"",MONTH(B627),0)</f>
        <v>1</v>
      </c>
      <c r="D627" s="205" t="n">
        <v>841000</v>
      </c>
    </row>
    <row r="628" customFormat="false" ht="11.25" hidden="false" customHeight="false" outlineLevel="0" collapsed="false">
      <c r="A628" s="199" t="n">
        <v>36170</v>
      </c>
      <c r="B628" s="192" t="n">
        <v>36170</v>
      </c>
      <c r="C628" s="308" t="n">
        <f aca="false">IF(B628&lt;&gt;"",MONTH(B628),0)</f>
        <v>1</v>
      </c>
      <c r="D628" s="205" t="n">
        <v>841000</v>
      </c>
    </row>
    <row r="629" customFormat="false" ht="11.25" hidden="false" customHeight="false" outlineLevel="0" collapsed="false">
      <c r="A629" s="199" t="n">
        <v>36171</v>
      </c>
      <c r="B629" s="192" t="n">
        <v>36171</v>
      </c>
      <c r="C629" s="308" t="n">
        <f aca="false">IF(B629&lt;&gt;"",MONTH(B629),0)</f>
        <v>1</v>
      </c>
      <c r="D629" s="205" t="n">
        <v>824000</v>
      </c>
    </row>
    <row r="630" customFormat="false" ht="11.25" hidden="false" customHeight="false" outlineLevel="0" collapsed="false">
      <c r="A630" s="199" t="n">
        <v>36172</v>
      </c>
      <c r="B630" s="192" t="n">
        <v>36172</v>
      </c>
      <c r="C630" s="308" t="n">
        <f aca="false">IF(B630&lt;&gt;"",MONTH(B630),0)</f>
        <v>1</v>
      </c>
      <c r="D630" s="205" t="n">
        <v>789000</v>
      </c>
    </row>
    <row r="631" customFormat="false" ht="11.25" hidden="false" customHeight="false" outlineLevel="0" collapsed="false">
      <c r="A631" s="199" t="n">
        <v>36173</v>
      </c>
      <c r="B631" s="192" t="n">
        <v>36173</v>
      </c>
      <c r="C631" s="308" t="n">
        <f aca="false">IF(B631&lt;&gt;"",MONTH(B631),0)</f>
        <v>1</v>
      </c>
      <c r="D631" s="205" t="n">
        <v>789000</v>
      </c>
    </row>
    <row r="632" customFormat="false" ht="11.25" hidden="false" customHeight="false" outlineLevel="0" collapsed="false">
      <c r="A632" s="199" t="n">
        <v>36174</v>
      </c>
      <c r="B632" s="192" t="n">
        <v>36174</v>
      </c>
      <c r="C632" s="308" t="n">
        <f aca="false">IF(B632&lt;&gt;"",MONTH(B632),0)</f>
        <v>1</v>
      </c>
      <c r="D632" s="205" t="n">
        <v>796000</v>
      </c>
    </row>
    <row r="633" customFormat="false" ht="11.25" hidden="false" customHeight="false" outlineLevel="0" collapsed="false">
      <c r="A633" s="199" t="n">
        <v>36175</v>
      </c>
      <c r="B633" s="192" t="n">
        <v>36175</v>
      </c>
      <c r="C633" s="308" t="n">
        <f aca="false">IF(B633&lt;&gt;"",MONTH(B633),0)</f>
        <v>1</v>
      </c>
      <c r="D633" s="205" t="n">
        <v>836000</v>
      </c>
    </row>
    <row r="634" customFormat="false" ht="11.25" hidden="false" customHeight="false" outlineLevel="0" collapsed="false">
      <c r="A634" s="199" t="n">
        <v>36176</v>
      </c>
      <c r="B634" s="192" t="n">
        <v>36176</v>
      </c>
      <c r="C634" s="308" t="n">
        <f aca="false">IF(B634&lt;&gt;"",MONTH(B634),0)</f>
        <v>1</v>
      </c>
      <c r="D634" s="205" t="n">
        <v>927000</v>
      </c>
    </row>
    <row r="635" customFormat="false" ht="11.25" hidden="false" customHeight="false" outlineLevel="0" collapsed="false">
      <c r="A635" s="199" t="n">
        <v>36177</v>
      </c>
      <c r="B635" s="192" t="n">
        <v>36177</v>
      </c>
      <c r="C635" s="308" t="n">
        <f aca="false">IF(B635&lt;&gt;"",MONTH(B635),0)</f>
        <v>1</v>
      </c>
      <c r="D635" s="205" t="n">
        <v>932000</v>
      </c>
    </row>
    <row r="636" customFormat="false" ht="11.25" hidden="false" customHeight="false" outlineLevel="0" collapsed="false">
      <c r="A636" s="199" t="n">
        <v>36178</v>
      </c>
      <c r="B636" s="192" t="n">
        <v>36178</v>
      </c>
      <c r="C636" s="308" t="n">
        <f aca="false">IF(B636&lt;&gt;"",MONTH(B636),0)</f>
        <v>1</v>
      </c>
      <c r="D636" s="205" t="n">
        <v>912000</v>
      </c>
    </row>
    <row r="637" customFormat="false" ht="11.25" hidden="false" customHeight="false" outlineLevel="0" collapsed="false">
      <c r="A637" s="199" t="n">
        <v>36179</v>
      </c>
      <c r="B637" s="192" t="n">
        <v>36179</v>
      </c>
      <c r="C637" s="308" t="n">
        <f aca="false">IF(B637&lt;&gt;"",MONTH(B637),0)</f>
        <v>1</v>
      </c>
      <c r="D637" s="205" t="n">
        <v>865000</v>
      </c>
    </row>
    <row r="638" customFormat="false" ht="11.25" hidden="false" customHeight="false" outlineLevel="0" collapsed="false">
      <c r="A638" s="199" t="n">
        <v>36180</v>
      </c>
      <c r="B638" s="192" t="n">
        <v>36180</v>
      </c>
      <c r="C638" s="308" t="n">
        <f aca="false">IF(B638&lt;&gt;"",MONTH(B638),0)</f>
        <v>1</v>
      </c>
      <c r="D638" s="205" t="n">
        <v>941000</v>
      </c>
    </row>
    <row r="639" customFormat="false" ht="11.25" hidden="false" customHeight="false" outlineLevel="0" collapsed="false">
      <c r="A639" s="199" t="n">
        <v>36181</v>
      </c>
      <c r="B639" s="192" t="n">
        <v>36181</v>
      </c>
      <c r="C639" s="308" t="n">
        <f aca="false">IF(B639&lt;&gt;"",MONTH(B639),0)</f>
        <v>1</v>
      </c>
      <c r="D639" s="205" t="n">
        <v>1071000</v>
      </c>
    </row>
    <row r="640" customFormat="false" ht="11.25" hidden="false" customHeight="false" outlineLevel="0" collapsed="false">
      <c r="A640" s="199" t="n">
        <v>36182</v>
      </c>
      <c r="B640" s="192" t="n">
        <v>36182</v>
      </c>
      <c r="C640" s="308" t="n">
        <f aca="false">IF(B640&lt;&gt;"",MONTH(B640),0)</f>
        <v>1</v>
      </c>
      <c r="D640" s="205" t="n">
        <v>913000</v>
      </c>
    </row>
    <row r="641" customFormat="false" ht="11.25" hidden="false" customHeight="false" outlineLevel="0" collapsed="false">
      <c r="A641" s="199" t="n">
        <v>36183</v>
      </c>
      <c r="B641" s="192" t="n">
        <v>36183</v>
      </c>
      <c r="C641" s="308" t="n">
        <f aca="false">IF(B641&lt;&gt;"",MONTH(B641),0)</f>
        <v>1</v>
      </c>
      <c r="D641" s="205" t="n">
        <v>956000</v>
      </c>
    </row>
    <row r="642" customFormat="false" ht="11.25" hidden="false" customHeight="false" outlineLevel="0" collapsed="false">
      <c r="A642" s="199" t="n">
        <v>36184</v>
      </c>
      <c r="B642" s="192" t="n">
        <v>36184</v>
      </c>
      <c r="C642" s="308" t="n">
        <f aca="false">IF(B642&lt;&gt;"",MONTH(B642),0)</f>
        <v>1</v>
      </c>
      <c r="D642" s="205" t="n">
        <v>973000</v>
      </c>
    </row>
    <row r="643" customFormat="false" ht="11.25" hidden="false" customHeight="false" outlineLevel="0" collapsed="false">
      <c r="A643" s="199" t="n">
        <v>36185</v>
      </c>
      <c r="B643" s="192" t="n">
        <v>36185</v>
      </c>
      <c r="C643" s="308" t="n">
        <f aca="false">IF(B643&lt;&gt;"",MONTH(B643),0)</f>
        <v>1</v>
      </c>
      <c r="D643" s="205" t="n">
        <v>1028000</v>
      </c>
    </row>
    <row r="644" customFormat="false" ht="11.25" hidden="false" customHeight="false" outlineLevel="0" collapsed="false">
      <c r="A644" s="199" t="n">
        <v>36186</v>
      </c>
      <c r="B644" s="192" t="n">
        <v>36186</v>
      </c>
      <c r="C644" s="308" t="n">
        <f aca="false">IF(B644&lt;&gt;"",MONTH(B644),0)</f>
        <v>1</v>
      </c>
      <c r="D644" s="205" t="n">
        <v>1071000</v>
      </c>
    </row>
    <row r="645" customFormat="false" ht="11.25" hidden="false" customHeight="false" outlineLevel="0" collapsed="false">
      <c r="A645" s="199" t="n">
        <v>36187</v>
      </c>
      <c r="B645" s="192" t="n">
        <v>36187</v>
      </c>
      <c r="C645" s="308" t="n">
        <f aca="false">IF(B645&lt;&gt;"",MONTH(B645),0)</f>
        <v>1</v>
      </c>
      <c r="D645" s="205" t="n">
        <v>977000</v>
      </c>
    </row>
    <row r="646" customFormat="false" ht="11.25" hidden="false" customHeight="false" outlineLevel="0" collapsed="false">
      <c r="A646" s="199" t="n">
        <v>36188</v>
      </c>
      <c r="B646" s="192" t="n">
        <v>36188</v>
      </c>
      <c r="C646" s="308" t="n">
        <f aca="false">IF(B646&lt;&gt;"",MONTH(B646),0)</f>
        <v>1</v>
      </c>
      <c r="D646" s="205" t="n">
        <v>869000</v>
      </c>
    </row>
    <row r="647" customFormat="false" ht="11.25" hidden="false" customHeight="false" outlineLevel="0" collapsed="false">
      <c r="A647" s="199" t="n">
        <v>36189</v>
      </c>
      <c r="B647" s="192" t="n">
        <v>36189</v>
      </c>
      <c r="C647" s="308" t="n">
        <f aca="false">IF(B647&lt;&gt;"",MONTH(B647),0)</f>
        <v>1</v>
      </c>
      <c r="D647" s="205" t="n">
        <v>891000</v>
      </c>
    </row>
    <row r="648" customFormat="false" ht="11.25" hidden="false" customHeight="false" outlineLevel="0" collapsed="false">
      <c r="A648" s="199" t="n">
        <v>36190</v>
      </c>
      <c r="B648" s="192" t="n">
        <v>36190</v>
      </c>
      <c r="C648" s="308" t="n">
        <f aca="false">IF(B648&lt;&gt;"",MONTH(B648),0)</f>
        <v>1</v>
      </c>
      <c r="D648" s="205" t="n">
        <v>933000</v>
      </c>
    </row>
    <row r="649" customFormat="false" ht="11.25" hidden="false" customHeight="false" outlineLevel="0" collapsed="false">
      <c r="A649" s="199" t="n">
        <v>36191</v>
      </c>
      <c r="B649" s="192" t="n">
        <v>36191</v>
      </c>
      <c r="C649" s="308" t="n">
        <f aca="false">IF(B649&lt;&gt;"",MONTH(B649),0)</f>
        <v>1</v>
      </c>
      <c r="D649" s="205" t="n">
        <v>953000</v>
      </c>
    </row>
    <row r="650" customFormat="false" ht="11.25" hidden="false" customHeight="false" outlineLevel="0" collapsed="false">
      <c r="A650" s="199" t="n">
        <v>36192</v>
      </c>
      <c r="B650" s="192" t="n">
        <v>36192</v>
      </c>
      <c r="C650" s="308" t="n">
        <f aca="false">IF(B650&lt;&gt;"",MONTH(B650),0)</f>
        <v>2</v>
      </c>
      <c r="D650" s="205" t="n">
        <v>714000</v>
      </c>
    </row>
    <row r="651" customFormat="false" ht="11.25" hidden="false" customHeight="false" outlineLevel="0" collapsed="false">
      <c r="A651" s="199" t="n">
        <v>36193</v>
      </c>
      <c r="B651" s="192" t="n">
        <v>36193</v>
      </c>
      <c r="C651" s="308" t="n">
        <f aca="false">IF(B651&lt;&gt;"",MONTH(B651),0)</f>
        <v>2</v>
      </c>
      <c r="D651" s="205" t="n">
        <v>689000</v>
      </c>
    </row>
    <row r="652" customFormat="false" ht="11.25" hidden="false" customHeight="false" outlineLevel="0" collapsed="false">
      <c r="A652" s="199" t="n">
        <v>36194</v>
      </c>
      <c r="B652" s="192" t="n">
        <v>36194</v>
      </c>
      <c r="C652" s="308" t="n">
        <f aca="false">IF(B652&lt;&gt;"",MONTH(B652),0)</f>
        <v>2</v>
      </c>
      <c r="D652" s="205" t="n">
        <v>773000</v>
      </c>
    </row>
    <row r="653" customFormat="false" ht="11.25" hidden="false" customHeight="false" outlineLevel="0" collapsed="false">
      <c r="A653" s="199" t="n">
        <v>36195</v>
      </c>
      <c r="B653" s="192" t="n">
        <v>36195</v>
      </c>
      <c r="C653" s="308" t="n">
        <f aca="false">IF(B653&lt;&gt;"",MONTH(B653),0)</f>
        <v>2</v>
      </c>
      <c r="D653" s="205" t="n">
        <v>766000</v>
      </c>
    </row>
    <row r="654" customFormat="false" ht="11.25" hidden="false" customHeight="false" outlineLevel="0" collapsed="false">
      <c r="A654" s="199" t="n">
        <v>36196</v>
      </c>
      <c r="B654" s="192" t="n">
        <v>36196</v>
      </c>
      <c r="C654" s="308" t="n">
        <f aca="false">IF(B654&lt;&gt;"",MONTH(B654),0)</f>
        <v>2</v>
      </c>
      <c r="D654" s="207" t="n">
        <v>621000</v>
      </c>
    </row>
    <row r="655" customFormat="false" ht="11.25" hidden="false" customHeight="false" outlineLevel="0" collapsed="false">
      <c r="A655" s="199" t="n">
        <v>36197</v>
      </c>
      <c r="B655" s="192" t="n">
        <v>36197</v>
      </c>
      <c r="C655" s="308" t="n">
        <f aca="false">IF(B655&lt;&gt;"",MONTH(B655),0)</f>
        <v>2</v>
      </c>
      <c r="D655" s="207" t="n">
        <v>685000</v>
      </c>
    </row>
    <row r="656" customFormat="false" ht="11.25" hidden="false" customHeight="false" outlineLevel="0" collapsed="false">
      <c r="A656" s="199" t="n">
        <v>36198</v>
      </c>
      <c r="B656" s="192" t="n">
        <v>36198</v>
      </c>
      <c r="C656" s="308" t="n">
        <f aca="false">IF(B656&lt;&gt;"",MONTH(B656),0)</f>
        <v>2</v>
      </c>
      <c r="D656" s="207" t="n">
        <v>708000</v>
      </c>
    </row>
    <row r="657" customFormat="false" ht="11.25" hidden="false" customHeight="false" outlineLevel="0" collapsed="false">
      <c r="A657" s="199" t="n">
        <v>36199</v>
      </c>
      <c r="B657" s="192" t="n">
        <v>36199</v>
      </c>
      <c r="C657" s="308" t="n">
        <f aca="false">IF(B657&lt;&gt;"",MONTH(B657),0)</f>
        <v>2</v>
      </c>
      <c r="D657" s="207" t="n">
        <v>723000</v>
      </c>
    </row>
    <row r="658" customFormat="false" ht="11.25" hidden="false" customHeight="false" outlineLevel="0" collapsed="false">
      <c r="A658" s="199" t="n">
        <v>36200</v>
      </c>
      <c r="B658" s="192" t="n">
        <v>36200</v>
      </c>
      <c r="C658" s="308" t="n">
        <f aca="false">IF(B658&lt;&gt;"",MONTH(B658),0)</f>
        <v>2</v>
      </c>
      <c r="D658" s="207" t="n">
        <v>709000</v>
      </c>
    </row>
    <row r="659" customFormat="false" ht="11.25" hidden="false" customHeight="false" outlineLevel="0" collapsed="false">
      <c r="A659" s="199" t="n">
        <v>36201</v>
      </c>
      <c r="B659" s="192" t="n">
        <v>36201</v>
      </c>
      <c r="C659" s="308" t="n">
        <f aca="false">IF(B659&lt;&gt;"",MONTH(B659),0)</f>
        <v>2</v>
      </c>
      <c r="D659" s="207" t="n">
        <v>681000</v>
      </c>
    </row>
    <row r="660" customFormat="false" ht="11.25" hidden="false" customHeight="false" outlineLevel="0" collapsed="false">
      <c r="A660" s="199" t="n">
        <v>36202</v>
      </c>
      <c r="B660" s="192" t="n">
        <v>36202</v>
      </c>
      <c r="C660" s="308" t="n">
        <f aca="false">IF(B660&lt;&gt;"",MONTH(B660),0)</f>
        <v>2</v>
      </c>
      <c r="D660" s="207" t="n">
        <v>551000</v>
      </c>
    </row>
    <row r="661" customFormat="false" ht="11.25" hidden="false" customHeight="false" outlineLevel="0" collapsed="false">
      <c r="A661" s="199" t="n">
        <v>36203</v>
      </c>
      <c r="B661" s="192" t="n">
        <v>36203</v>
      </c>
      <c r="C661" s="308" t="n">
        <f aca="false">IF(B661&lt;&gt;"",MONTH(B661),0)</f>
        <v>2</v>
      </c>
      <c r="D661" s="207" t="n">
        <v>584000</v>
      </c>
    </row>
    <row r="662" customFormat="false" ht="11.25" hidden="false" customHeight="false" outlineLevel="0" collapsed="false">
      <c r="A662" s="199" t="n">
        <v>36204</v>
      </c>
      <c r="B662" s="192" t="n">
        <v>36204</v>
      </c>
      <c r="C662" s="308" t="n">
        <f aca="false">IF(B662&lt;&gt;"",MONTH(B662),0)</f>
        <v>2</v>
      </c>
      <c r="D662" s="207" t="n">
        <v>614000</v>
      </c>
    </row>
    <row r="663" customFormat="false" ht="11.25" hidden="false" customHeight="false" outlineLevel="0" collapsed="false">
      <c r="A663" s="199" t="n">
        <v>36205</v>
      </c>
      <c r="B663" s="192" t="n">
        <v>36205</v>
      </c>
      <c r="C663" s="308" t="n">
        <f aca="false">IF(B663&lt;&gt;"",MONTH(B663),0)</f>
        <v>2</v>
      </c>
      <c r="D663" s="207" t="n">
        <v>628000</v>
      </c>
    </row>
    <row r="664" customFormat="false" ht="11.25" hidden="false" customHeight="false" outlineLevel="0" collapsed="false">
      <c r="A664" s="199" t="n">
        <v>36206</v>
      </c>
      <c r="B664" s="192" t="n">
        <v>36206</v>
      </c>
      <c r="C664" s="308" t="n">
        <f aca="false">IF(B664&lt;&gt;"",MONTH(B664),0)</f>
        <v>2</v>
      </c>
      <c r="D664" s="207" t="n">
        <v>602000</v>
      </c>
    </row>
    <row r="665" customFormat="false" ht="11.25" hidden="false" customHeight="false" outlineLevel="0" collapsed="false">
      <c r="A665" s="199" t="n">
        <v>36207</v>
      </c>
      <c r="B665" s="192" t="n">
        <v>36207</v>
      </c>
      <c r="C665" s="308" t="n">
        <f aca="false">IF(B665&lt;&gt;"",MONTH(B665),0)</f>
        <v>2</v>
      </c>
      <c r="D665" s="207" t="n">
        <v>623000</v>
      </c>
    </row>
    <row r="666" customFormat="false" ht="11.25" hidden="false" customHeight="false" outlineLevel="0" collapsed="false">
      <c r="A666" s="199" t="n">
        <v>36208</v>
      </c>
      <c r="B666" s="192" t="n">
        <v>36208</v>
      </c>
      <c r="C666" s="308" t="n">
        <f aca="false">IF(B666&lt;&gt;"",MONTH(B666),0)</f>
        <v>2</v>
      </c>
      <c r="D666" s="207" t="n">
        <v>647000</v>
      </c>
    </row>
    <row r="667" customFormat="false" ht="11.25" hidden="false" customHeight="false" outlineLevel="0" collapsed="false">
      <c r="A667" s="199" t="n">
        <v>36209</v>
      </c>
      <c r="B667" s="192" t="n">
        <v>36209</v>
      </c>
      <c r="C667" s="308" t="n">
        <f aca="false">IF(B667&lt;&gt;"",MONTH(B667),0)</f>
        <v>2</v>
      </c>
      <c r="D667" s="207" t="n">
        <v>682000</v>
      </c>
    </row>
    <row r="668" customFormat="false" ht="11.25" hidden="false" customHeight="false" outlineLevel="0" collapsed="false">
      <c r="A668" s="199" t="n">
        <v>36210</v>
      </c>
      <c r="B668" s="192" t="n">
        <v>36210</v>
      </c>
      <c r="C668" s="308" t="n">
        <f aca="false">IF(B668&lt;&gt;"",MONTH(B668),0)</f>
        <v>2</v>
      </c>
      <c r="D668" s="207" t="n">
        <v>712000</v>
      </c>
    </row>
    <row r="669" customFormat="false" ht="11.25" hidden="false" customHeight="false" outlineLevel="0" collapsed="false">
      <c r="A669" s="199" t="n">
        <v>36211</v>
      </c>
      <c r="B669" s="192" t="n">
        <v>36211</v>
      </c>
      <c r="C669" s="308" t="n">
        <f aca="false">IF(B669&lt;&gt;"",MONTH(B669),0)</f>
        <v>2</v>
      </c>
      <c r="D669" s="207" t="n">
        <v>737000</v>
      </c>
    </row>
    <row r="670" customFormat="false" ht="11.25" hidden="false" customHeight="false" outlineLevel="0" collapsed="false">
      <c r="A670" s="199" t="n">
        <v>36212</v>
      </c>
      <c r="B670" s="192" t="n">
        <v>36212</v>
      </c>
      <c r="C670" s="308" t="n">
        <f aca="false">IF(B670&lt;&gt;"",MONTH(B670),0)</f>
        <v>2</v>
      </c>
      <c r="D670" s="207" t="n">
        <v>789000</v>
      </c>
    </row>
    <row r="671" customFormat="false" ht="11.25" hidden="false" customHeight="false" outlineLevel="0" collapsed="false">
      <c r="A671" s="199" t="n">
        <v>36213</v>
      </c>
      <c r="B671" s="192" t="n">
        <v>36213</v>
      </c>
      <c r="C671" s="308" t="n">
        <f aca="false">IF(B671&lt;&gt;"",MONTH(B671),0)</f>
        <v>2</v>
      </c>
      <c r="D671" s="207" t="n">
        <v>753000</v>
      </c>
    </row>
    <row r="672" customFormat="false" ht="11.25" hidden="false" customHeight="false" outlineLevel="0" collapsed="false">
      <c r="A672" s="199" t="n">
        <v>36214</v>
      </c>
      <c r="B672" s="192" t="n">
        <v>36214</v>
      </c>
      <c r="C672" s="308" t="n">
        <f aca="false">IF(B672&lt;&gt;"",MONTH(B672),0)</f>
        <v>2</v>
      </c>
      <c r="D672" s="207" t="n">
        <v>553000</v>
      </c>
    </row>
    <row r="673" customFormat="false" ht="11.25" hidden="false" customHeight="false" outlineLevel="0" collapsed="false">
      <c r="A673" s="199" t="n">
        <v>36215</v>
      </c>
      <c r="B673" s="192" t="n">
        <v>36215</v>
      </c>
      <c r="C673" s="308" t="n">
        <f aca="false">IF(B673&lt;&gt;"",MONTH(B673),0)</f>
        <v>2</v>
      </c>
      <c r="D673" s="207" t="n">
        <v>724000</v>
      </c>
    </row>
    <row r="674" customFormat="false" ht="11.25" hidden="false" customHeight="false" outlineLevel="0" collapsed="false">
      <c r="A674" s="199" t="n">
        <v>36216</v>
      </c>
      <c r="B674" s="192" t="n">
        <v>36216</v>
      </c>
      <c r="C674" s="308" t="n">
        <f aca="false">IF(B674&lt;&gt;"",MONTH(B674),0)</f>
        <v>2</v>
      </c>
      <c r="D674" s="207" t="n">
        <v>657000</v>
      </c>
    </row>
    <row r="675" customFormat="false" ht="11.25" hidden="false" customHeight="false" outlineLevel="0" collapsed="false">
      <c r="A675" s="199" t="n">
        <v>36217</v>
      </c>
      <c r="B675" s="192" t="n">
        <v>36217</v>
      </c>
      <c r="C675" s="308" t="n">
        <f aca="false">IF(B675&lt;&gt;"",MONTH(B675),0)</f>
        <v>2</v>
      </c>
      <c r="D675" s="207" t="n">
        <v>694000</v>
      </c>
    </row>
    <row r="676" customFormat="false" ht="11.25" hidden="false" customHeight="false" outlineLevel="0" collapsed="false">
      <c r="A676" s="199" t="n">
        <v>36218</v>
      </c>
      <c r="B676" s="192" t="n">
        <v>36218</v>
      </c>
      <c r="C676" s="308" t="n">
        <f aca="false">IF(B676&lt;&gt;"",MONTH(B676),0)</f>
        <v>2</v>
      </c>
      <c r="D676" s="207" t="n">
        <v>720000</v>
      </c>
    </row>
    <row r="677" customFormat="false" ht="11.25" hidden="false" customHeight="false" outlineLevel="0" collapsed="false">
      <c r="A677" s="199" t="n">
        <v>36219</v>
      </c>
      <c r="B677" s="192" t="n">
        <v>36219</v>
      </c>
      <c r="C677" s="308" t="n">
        <f aca="false">IF(B677&lt;&gt;"",MONTH(B677),0)</f>
        <v>2</v>
      </c>
      <c r="D677" s="207" t="n">
        <v>732000</v>
      </c>
    </row>
    <row r="678" customFormat="false" ht="11.25" hidden="false" customHeight="false" outlineLevel="0" collapsed="false">
      <c r="A678" s="199" t="n">
        <v>36220</v>
      </c>
      <c r="B678" s="192" t="n">
        <v>36220</v>
      </c>
      <c r="C678" s="308" t="n">
        <f aca="false">IF(B678&lt;&gt;"",MONTH(B678),0)</f>
        <v>3</v>
      </c>
      <c r="D678" s="207" t="n">
        <v>901000</v>
      </c>
    </row>
    <row r="679" customFormat="false" ht="11.25" hidden="false" customHeight="false" outlineLevel="0" collapsed="false">
      <c r="A679" s="199" t="n">
        <v>36221</v>
      </c>
      <c r="B679" s="192" t="n">
        <v>36221</v>
      </c>
      <c r="C679" s="308" t="n">
        <f aca="false">IF(B679&lt;&gt;"",MONTH(B679),0)</f>
        <v>3</v>
      </c>
      <c r="D679" s="207" t="n">
        <v>791000</v>
      </c>
    </row>
    <row r="680" customFormat="false" ht="11.25" hidden="false" customHeight="false" outlineLevel="0" collapsed="false">
      <c r="A680" s="199" t="n">
        <v>36222</v>
      </c>
      <c r="B680" s="192" t="n">
        <v>36222</v>
      </c>
      <c r="C680" s="308" t="n">
        <f aca="false">IF(B680&lt;&gt;"",MONTH(B680),0)</f>
        <v>3</v>
      </c>
      <c r="D680" s="207" t="n">
        <v>750000</v>
      </c>
    </row>
    <row r="681" customFormat="false" ht="11.25" hidden="false" customHeight="false" outlineLevel="0" collapsed="false">
      <c r="A681" s="199" t="n">
        <v>36223</v>
      </c>
      <c r="B681" s="192" t="n">
        <v>36223</v>
      </c>
      <c r="C681" s="308" t="n">
        <f aca="false">IF(B681&lt;&gt;"",MONTH(B681),0)</f>
        <v>3</v>
      </c>
      <c r="D681" s="207" t="n">
        <v>731000</v>
      </c>
    </row>
    <row r="682" customFormat="false" ht="11.25" hidden="false" customHeight="false" outlineLevel="0" collapsed="false">
      <c r="A682" s="199" t="n">
        <v>36224</v>
      </c>
      <c r="B682" s="192" t="n">
        <v>36224</v>
      </c>
      <c r="C682" s="308" t="n">
        <f aca="false">IF(B682&lt;&gt;"",MONTH(B682),0)</f>
        <v>3</v>
      </c>
      <c r="D682" s="207" t="n">
        <v>718000</v>
      </c>
    </row>
    <row r="683" customFormat="false" ht="11.25" hidden="false" customHeight="false" outlineLevel="0" collapsed="false">
      <c r="A683" s="199" t="n">
        <v>36225</v>
      </c>
      <c r="B683" s="192" t="n">
        <v>36225</v>
      </c>
      <c r="C683" s="308" t="n">
        <f aca="false">IF(B683&lt;&gt;"",MONTH(B683),0)</f>
        <v>3</v>
      </c>
      <c r="D683" s="207" t="n">
        <v>708000</v>
      </c>
    </row>
    <row r="684" customFormat="false" ht="11.25" hidden="false" customHeight="false" outlineLevel="0" collapsed="false">
      <c r="A684" s="199" t="n">
        <v>36226</v>
      </c>
      <c r="B684" s="192" t="n">
        <v>36226</v>
      </c>
      <c r="C684" s="308" t="n">
        <f aca="false">IF(B684&lt;&gt;"",MONTH(B684),0)</f>
        <v>3</v>
      </c>
      <c r="D684" s="207" t="n">
        <v>720000</v>
      </c>
    </row>
    <row r="685" customFormat="false" ht="11.25" hidden="false" customHeight="false" outlineLevel="0" collapsed="false">
      <c r="A685" s="199" t="n">
        <v>36227</v>
      </c>
      <c r="B685" s="192" t="n">
        <v>36227</v>
      </c>
      <c r="C685" s="308" t="n">
        <f aca="false">IF(B685&lt;&gt;"",MONTH(B685),0)</f>
        <v>3</v>
      </c>
      <c r="D685" s="207" t="n">
        <v>649000</v>
      </c>
    </row>
    <row r="686" customFormat="false" ht="11.25" hidden="false" customHeight="false" outlineLevel="0" collapsed="false">
      <c r="A686" s="199" t="n">
        <v>36228</v>
      </c>
      <c r="B686" s="192" t="n">
        <v>36228</v>
      </c>
      <c r="C686" s="308" t="n">
        <f aca="false">IF(B686&lt;&gt;"",MONTH(B686),0)</f>
        <v>3</v>
      </c>
      <c r="D686" s="207" t="n">
        <v>622000</v>
      </c>
    </row>
    <row r="687" customFormat="false" ht="11.25" hidden="false" customHeight="false" outlineLevel="0" collapsed="false">
      <c r="A687" s="199" t="n">
        <v>36229</v>
      </c>
      <c r="B687" s="192" t="n">
        <v>36229</v>
      </c>
      <c r="C687" s="308" t="n">
        <f aca="false">IF(B687&lt;&gt;"",MONTH(B687),0)</f>
        <v>3</v>
      </c>
      <c r="D687" s="207" t="n">
        <v>640000</v>
      </c>
    </row>
    <row r="688" customFormat="false" ht="11.25" hidden="false" customHeight="false" outlineLevel="0" collapsed="false">
      <c r="A688" s="199" t="n">
        <v>36230</v>
      </c>
      <c r="B688" s="192" t="n">
        <v>36230</v>
      </c>
      <c r="C688" s="308" t="n">
        <f aca="false">IF(B688&lt;&gt;"",MONTH(B688),0)</f>
        <v>3</v>
      </c>
      <c r="D688" s="207" t="n">
        <v>616000</v>
      </c>
    </row>
    <row r="689" customFormat="false" ht="11.25" hidden="false" customHeight="false" outlineLevel="0" collapsed="false">
      <c r="A689" s="199" t="n">
        <v>36231</v>
      </c>
      <c r="B689" s="192" t="n">
        <v>36231</v>
      </c>
      <c r="C689" s="308" t="n">
        <f aca="false">IF(B689&lt;&gt;"",MONTH(B689),0)</f>
        <v>3</v>
      </c>
      <c r="D689" s="207" t="n">
        <v>613000</v>
      </c>
    </row>
    <row r="690" customFormat="false" ht="11.25" hidden="false" customHeight="false" outlineLevel="0" collapsed="false">
      <c r="A690" s="199" t="n">
        <v>36232</v>
      </c>
      <c r="B690" s="192" t="n">
        <v>36232</v>
      </c>
      <c r="C690" s="308" t="n">
        <f aca="false">IF(B690&lt;&gt;"",MONTH(B690),0)</f>
        <v>3</v>
      </c>
      <c r="D690" s="207" t="n">
        <v>659000</v>
      </c>
    </row>
    <row r="691" customFormat="false" ht="11.25" hidden="false" customHeight="false" outlineLevel="0" collapsed="false">
      <c r="A691" s="199" t="n">
        <v>36233</v>
      </c>
      <c r="B691" s="192" t="n">
        <v>36233</v>
      </c>
      <c r="C691" s="308" t="n">
        <f aca="false">IF(B691&lt;&gt;"",MONTH(B691),0)</f>
        <v>3</v>
      </c>
      <c r="D691" s="207" t="n">
        <v>682000</v>
      </c>
    </row>
    <row r="692" customFormat="false" ht="11.25" hidden="false" customHeight="false" outlineLevel="0" collapsed="false">
      <c r="A692" s="199" t="n">
        <v>36234</v>
      </c>
      <c r="B692" s="192" t="n">
        <v>36234</v>
      </c>
      <c r="C692" s="308" t="n">
        <f aca="false">IF(B692&lt;&gt;"",MONTH(B692),0)</f>
        <v>3</v>
      </c>
      <c r="D692" s="207" t="n">
        <v>645000</v>
      </c>
    </row>
    <row r="693" customFormat="false" ht="11.25" hidden="false" customHeight="false" outlineLevel="0" collapsed="false">
      <c r="A693" s="199" t="n">
        <v>36235</v>
      </c>
      <c r="B693" s="192" t="n">
        <v>36235</v>
      </c>
      <c r="C693" s="308" t="n">
        <f aca="false">IF(B693&lt;&gt;"",MONTH(B693),0)</f>
        <v>3</v>
      </c>
      <c r="D693" s="207" t="n">
        <v>660000</v>
      </c>
    </row>
    <row r="694" customFormat="false" ht="11.25" hidden="false" customHeight="false" outlineLevel="0" collapsed="false">
      <c r="A694" s="199" t="n">
        <v>36236</v>
      </c>
      <c r="B694" s="192" t="n">
        <v>36236</v>
      </c>
      <c r="C694" s="308" t="n">
        <f aca="false">IF(B694&lt;&gt;"",MONTH(B694),0)</f>
        <v>3</v>
      </c>
      <c r="D694" s="207" t="n">
        <v>651000</v>
      </c>
    </row>
    <row r="695" customFormat="false" ht="11.25" hidden="false" customHeight="false" outlineLevel="0" collapsed="false">
      <c r="A695" s="199" t="n">
        <v>36237</v>
      </c>
      <c r="B695" s="192" t="n">
        <v>36237</v>
      </c>
      <c r="C695" s="308" t="n">
        <f aca="false">IF(B695&lt;&gt;"",MONTH(B695),0)</f>
        <v>3</v>
      </c>
      <c r="D695" s="207" t="n">
        <v>712000</v>
      </c>
    </row>
    <row r="696" customFormat="false" ht="11.25" hidden="false" customHeight="false" outlineLevel="0" collapsed="false">
      <c r="A696" s="199" t="n">
        <v>36238</v>
      </c>
      <c r="B696" s="192" t="n">
        <v>36238</v>
      </c>
      <c r="C696" s="308" t="n">
        <f aca="false">IF(B696&lt;&gt;"",MONTH(B696),0)</f>
        <v>3</v>
      </c>
      <c r="D696" s="207" t="n">
        <v>707000</v>
      </c>
    </row>
    <row r="697" customFormat="false" ht="11.25" hidden="false" customHeight="false" outlineLevel="0" collapsed="false">
      <c r="A697" s="199" t="n">
        <v>36239</v>
      </c>
      <c r="B697" s="192" t="n">
        <v>36239</v>
      </c>
      <c r="C697" s="308" t="n">
        <f aca="false">IF(B697&lt;&gt;"",MONTH(B697),0)</f>
        <v>3</v>
      </c>
      <c r="D697" s="207" t="n">
        <v>721000</v>
      </c>
    </row>
    <row r="698" customFormat="false" ht="11.25" hidden="false" customHeight="false" outlineLevel="0" collapsed="false">
      <c r="A698" s="199" t="n">
        <v>36240</v>
      </c>
      <c r="B698" s="192" t="n">
        <v>36240</v>
      </c>
      <c r="C698" s="308" t="n">
        <f aca="false">IF(B698&lt;&gt;"",MONTH(B698),0)</f>
        <v>3</v>
      </c>
      <c r="D698" s="207" t="n">
        <v>756000</v>
      </c>
    </row>
    <row r="699" customFormat="false" ht="11.25" hidden="false" customHeight="false" outlineLevel="0" collapsed="false">
      <c r="A699" s="199" t="n">
        <v>36241</v>
      </c>
      <c r="B699" s="192" t="n">
        <v>36241</v>
      </c>
      <c r="C699" s="308" t="n">
        <f aca="false">IF(B699&lt;&gt;"",MONTH(B699),0)</f>
        <v>3</v>
      </c>
      <c r="D699" s="207" t="n">
        <v>760000</v>
      </c>
    </row>
    <row r="700" customFormat="false" ht="11.25" hidden="false" customHeight="false" outlineLevel="0" collapsed="false">
      <c r="A700" s="199" t="n">
        <v>36242</v>
      </c>
      <c r="B700" s="192" t="n">
        <v>36242</v>
      </c>
      <c r="C700" s="308" t="n">
        <f aca="false">IF(B700&lt;&gt;"",MONTH(B700),0)</f>
        <v>3</v>
      </c>
      <c r="D700" s="207" t="n">
        <v>678000</v>
      </c>
    </row>
    <row r="701" customFormat="false" ht="11.25" hidden="false" customHeight="false" outlineLevel="0" collapsed="false">
      <c r="A701" s="199" t="n">
        <v>36243</v>
      </c>
      <c r="B701" s="192" t="n">
        <v>36243</v>
      </c>
      <c r="C701" s="308" t="n">
        <f aca="false">IF(B701&lt;&gt;"",MONTH(B701),0)</f>
        <v>3</v>
      </c>
      <c r="D701" s="207" t="n">
        <v>664000</v>
      </c>
    </row>
    <row r="702" customFormat="false" ht="11.25" hidden="false" customHeight="false" outlineLevel="0" collapsed="false">
      <c r="A702" s="199" t="n">
        <v>36244</v>
      </c>
      <c r="B702" s="192" t="n">
        <v>36244</v>
      </c>
      <c r="C702" s="308" t="n">
        <f aca="false">IF(B702&lt;&gt;"",MONTH(B702),0)</f>
        <v>3</v>
      </c>
      <c r="D702" s="207" t="n">
        <v>691000</v>
      </c>
    </row>
    <row r="703" customFormat="false" ht="11.25" hidden="false" customHeight="false" outlineLevel="0" collapsed="false">
      <c r="A703" s="199" t="n">
        <v>36245</v>
      </c>
      <c r="B703" s="192" t="n">
        <v>36245</v>
      </c>
      <c r="C703" s="308" t="n">
        <f aca="false">IF(B703&lt;&gt;"",MONTH(B703),0)</f>
        <v>3</v>
      </c>
      <c r="D703" s="207" t="n">
        <v>665000</v>
      </c>
    </row>
    <row r="704" customFormat="false" ht="11.25" hidden="false" customHeight="false" outlineLevel="0" collapsed="false">
      <c r="A704" s="199" t="n">
        <v>36246</v>
      </c>
      <c r="B704" s="192" t="n">
        <v>36246</v>
      </c>
      <c r="C704" s="308" t="n">
        <f aca="false">IF(B704&lt;&gt;"",MONTH(B704),0)</f>
        <v>3</v>
      </c>
      <c r="D704" s="207" t="n">
        <v>567000</v>
      </c>
    </row>
    <row r="705" customFormat="false" ht="11.25" hidden="false" customHeight="false" outlineLevel="0" collapsed="false">
      <c r="A705" s="199" t="n">
        <v>36247</v>
      </c>
      <c r="B705" s="192" t="n">
        <v>36247</v>
      </c>
      <c r="C705" s="308" t="n">
        <f aca="false">IF(B705&lt;&gt;"",MONTH(B705),0)</f>
        <v>3</v>
      </c>
      <c r="D705" s="207" t="n">
        <v>580000</v>
      </c>
    </row>
    <row r="706" customFormat="false" ht="11.25" hidden="false" customHeight="false" outlineLevel="0" collapsed="false">
      <c r="A706" s="199" t="n">
        <v>36248</v>
      </c>
      <c r="B706" s="192" t="n">
        <v>36248</v>
      </c>
      <c r="C706" s="308" t="n">
        <f aca="false">IF(B706&lt;&gt;"",MONTH(B706),0)</f>
        <v>3</v>
      </c>
      <c r="D706" s="207" t="n">
        <v>559000</v>
      </c>
    </row>
    <row r="707" customFormat="false" ht="11.25" hidden="false" customHeight="false" outlineLevel="0" collapsed="false">
      <c r="A707" s="199" t="n">
        <v>36249</v>
      </c>
      <c r="B707" s="192" t="n">
        <v>36249</v>
      </c>
      <c r="C707" s="308" t="n">
        <f aca="false">IF(B707&lt;&gt;"",MONTH(B707),0)</f>
        <v>3</v>
      </c>
      <c r="D707" s="207" t="n">
        <v>609000</v>
      </c>
    </row>
    <row r="708" customFormat="false" ht="11.25" hidden="false" customHeight="false" outlineLevel="0" collapsed="false">
      <c r="A708" s="199" t="n">
        <v>36250</v>
      </c>
      <c r="B708" s="192" t="n">
        <v>36250</v>
      </c>
      <c r="C708" s="308" t="n">
        <f aca="false">IF(B708&lt;&gt;"",MONTH(B708),0)</f>
        <v>3</v>
      </c>
      <c r="D708" s="209" t="n">
        <v>641000</v>
      </c>
    </row>
    <row r="709" customFormat="false" ht="11.25" hidden="false" customHeight="false" outlineLevel="0" collapsed="false">
      <c r="A709" s="199" t="n">
        <v>36251</v>
      </c>
      <c r="B709" s="192" t="n">
        <v>36251</v>
      </c>
      <c r="C709" s="308" t="n">
        <f aca="false">IF(B709&lt;&gt;"",MONTH(B709),0)</f>
        <v>4</v>
      </c>
      <c r="D709" s="209" t="n">
        <v>659000</v>
      </c>
    </row>
    <row r="710" customFormat="false" ht="11.25" hidden="false" customHeight="false" outlineLevel="0" collapsed="false">
      <c r="A710" s="199" t="n">
        <v>36252</v>
      </c>
      <c r="B710" s="192" t="n">
        <v>36252</v>
      </c>
      <c r="C710" s="308" t="n">
        <f aca="false">IF(B710&lt;&gt;"",MONTH(B710),0)</f>
        <v>4</v>
      </c>
      <c r="D710" s="209" t="n">
        <v>696000</v>
      </c>
    </row>
    <row r="711" customFormat="false" ht="11.25" hidden="false" customHeight="false" outlineLevel="0" collapsed="false">
      <c r="A711" s="199" t="n">
        <v>36253</v>
      </c>
      <c r="B711" s="192" t="n">
        <v>36253</v>
      </c>
      <c r="C711" s="308" t="n">
        <f aca="false">IF(B711&lt;&gt;"",MONTH(B711),0)</f>
        <v>4</v>
      </c>
      <c r="D711" s="209" t="n">
        <v>638000</v>
      </c>
    </row>
    <row r="712" customFormat="false" ht="11.25" hidden="false" customHeight="false" outlineLevel="0" collapsed="false">
      <c r="A712" s="199" t="n">
        <v>36254</v>
      </c>
      <c r="B712" s="192" t="n">
        <v>36254</v>
      </c>
      <c r="C712" s="308" t="n">
        <f aca="false">IF(B712&lt;&gt;"",MONTH(B712),0)</f>
        <v>4</v>
      </c>
      <c r="D712" s="209" t="n">
        <v>740000</v>
      </c>
    </row>
    <row r="713" customFormat="false" ht="11.25" hidden="false" customHeight="false" outlineLevel="0" collapsed="false">
      <c r="A713" s="199" t="n">
        <v>36255</v>
      </c>
      <c r="B713" s="192" t="n">
        <v>36255</v>
      </c>
      <c r="C713" s="308" t="n">
        <f aca="false">IF(B713&lt;&gt;"",MONTH(B713),0)</f>
        <v>4</v>
      </c>
      <c r="D713" s="209" t="n">
        <v>634000</v>
      </c>
    </row>
    <row r="714" customFormat="false" ht="11.25" hidden="false" customHeight="false" outlineLevel="0" collapsed="false">
      <c r="A714" s="199" t="n">
        <v>36256</v>
      </c>
      <c r="B714" s="192" t="n">
        <v>36256</v>
      </c>
      <c r="C714" s="308" t="n">
        <f aca="false">IF(B714&lt;&gt;"",MONTH(B714),0)</f>
        <v>4</v>
      </c>
      <c r="D714" s="209" t="n">
        <v>744000</v>
      </c>
    </row>
    <row r="715" customFormat="false" ht="11.25" hidden="false" customHeight="false" outlineLevel="0" collapsed="false">
      <c r="A715" s="199" t="n">
        <v>36257</v>
      </c>
      <c r="B715" s="192" t="n">
        <v>36257</v>
      </c>
      <c r="C715" s="308" t="n">
        <f aca="false">IF(B715&lt;&gt;"",MONTH(B715),0)</f>
        <v>4</v>
      </c>
      <c r="D715" s="209" t="n">
        <v>791000</v>
      </c>
    </row>
    <row r="716" customFormat="false" ht="11.25" hidden="false" customHeight="false" outlineLevel="0" collapsed="false">
      <c r="A716" s="199" t="n">
        <v>36258</v>
      </c>
      <c r="B716" s="192" t="n">
        <v>36258</v>
      </c>
      <c r="C716" s="308" t="n">
        <f aca="false">IF(B716&lt;&gt;"",MONTH(B716),0)</f>
        <v>4</v>
      </c>
      <c r="D716" s="209" t="n">
        <v>764000</v>
      </c>
    </row>
    <row r="717" customFormat="false" ht="11.25" hidden="false" customHeight="false" outlineLevel="0" collapsed="false">
      <c r="A717" s="199" t="n">
        <v>36259</v>
      </c>
      <c r="B717" s="192" t="n">
        <v>36259</v>
      </c>
      <c r="C717" s="308" t="n">
        <f aca="false">IF(B717&lt;&gt;"",MONTH(B717),0)</f>
        <v>4</v>
      </c>
      <c r="D717" s="209" t="n">
        <v>753000</v>
      </c>
    </row>
    <row r="718" customFormat="false" ht="11.25" hidden="false" customHeight="false" outlineLevel="0" collapsed="false">
      <c r="A718" s="199" t="n">
        <v>36260</v>
      </c>
      <c r="B718" s="192" t="n">
        <v>36260</v>
      </c>
      <c r="C718" s="308" t="n">
        <f aca="false">IF(B718&lt;&gt;"",MONTH(B718),0)</f>
        <v>4</v>
      </c>
      <c r="D718" s="209" t="n">
        <v>702000</v>
      </c>
    </row>
    <row r="719" customFormat="false" ht="11.25" hidden="false" customHeight="false" outlineLevel="0" collapsed="false">
      <c r="A719" s="199" t="n">
        <v>36261</v>
      </c>
      <c r="B719" s="192" t="n">
        <v>36261</v>
      </c>
      <c r="C719" s="308" t="n">
        <f aca="false">IF(B719&lt;&gt;"",MONTH(B719),0)</f>
        <v>4</v>
      </c>
      <c r="D719" s="209" t="n">
        <v>737000</v>
      </c>
    </row>
    <row r="720" customFormat="false" ht="11.25" hidden="false" customHeight="false" outlineLevel="0" collapsed="false">
      <c r="A720" s="199" t="n">
        <v>36262</v>
      </c>
      <c r="B720" s="192" t="n">
        <v>36262</v>
      </c>
      <c r="C720" s="308" t="n">
        <f aca="false">IF(B720&lt;&gt;"",MONTH(B720),0)</f>
        <v>4</v>
      </c>
      <c r="D720" s="209" t="n">
        <v>724000</v>
      </c>
    </row>
    <row r="721" customFormat="false" ht="11.25" hidden="false" customHeight="false" outlineLevel="0" collapsed="false">
      <c r="A721" s="199" t="n">
        <v>36263</v>
      </c>
      <c r="B721" s="192" t="n">
        <v>36263</v>
      </c>
      <c r="C721" s="308" t="n">
        <f aca="false">IF(B721&lt;&gt;"",MONTH(B721),0)</f>
        <v>4</v>
      </c>
      <c r="D721" s="209" t="n">
        <v>731000</v>
      </c>
    </row>
    <row r="722" customFormat="false" ht="11.25" hidden="false" customHeight="false" outlineLevel="0" collapsed="false">
      <c r="A722" s="199" t="n">
        <v>36264</v>
      </c>
      <c r="B722" s="192" t="n">
        <v>36264</v>
      </c>
      <c r="C722" s="308" t="n">
        <f aca="false">IF(B722&lt;&gt;"",MONTH(B722),0)</f>
        <v>4</v>
      </c>
      <c r="D722" s="209" t="n">
        <v>686000</v>
      </c>
    </row>
    <row r="723" customFormat="false" ht="11.25" hidden="false" customHeight="false" outlineLevel="0" collapsed="false">
      <c r="A723" s="199" t="n">
        <v>36265</v>
      </c>
      <c r="B723" s="192" t="n">
        <v>36265</v>
      </c>
      <c r="C723" s="308" t="n">
        <f aca="false">IF(B723&lt;&gt;"",MONTH(B723),0)</f>
        <v>4</v>
      </c>
      <c r="D723" s="209" t="n">
        <v>628000</v>
      </c>
    </row>
    <row r="724" customFormat="false" ht="11.25" hidden="false" customHeight="false" outlineLevel="0" collapsed="false">
      <c r="A724" s="199" t="n">
        <v>36266</v>
      </c>
      <c r="B724" s="192" t="n">
        <v>36266</v>
      </c>
      <c r="C724" s="308" t="n">
        <f aca="false">IF(B724&lt;&gt;"",MONTH(B724),0)</f>
        <v>4</v>
      </c>
      <c r="D724" s="209" t="n">
        <v>650000</v>
      </c>
    </row>
    <row r="725" customFormat="false" ht="11.25" hidden="false" customHeight="false" outlineLevel="0" collapsed="false">
      <c r="A725" s="199" t="n">
        <v>36267</v>
      </c>
      <c r="B725" s="192" t="n">
        <v>36267</v>
      </c>
      <c r="C725" s="308" t="n">
        <f aca="false">IF(B725&lt;&gt;"",MONTH(B725),0)</f>
        <v>4</v>
      </c>
      <c r="D725" s="209" t="n">
        <v>622000</v>
      </c>
    </row>
    <row r="726" customFormat="false" ht="11.25" hidden="false" customHeight="false" outlineLevel="0" collapsed="false">
      <c r="A726" s="199" t="n">
        <v>36268</v>
      </c>
      <c r="B726" s="192" t="n">
        <v>36268</v>
      </c>
      <c r="C726" s="308" t="n">
        <f aca="false">IF(B726&lt;&gt;"",MONTH(B726),0)</f>
        <v>4</v>
      </c>
      <c r="D726" s="209" t="n">
        <v>626000</v>
      </c>
    </row>
    <row r="727" customFormat="false" ht="11.25" hidden="false" customHeight="false" outlineLevel="0" collapsed="false">
      <c r="A727" s="199" t="n">
        <v>36269</v>
      </c>
      <c r="B727" s="192" t="n">
        <v>36269</v>
      </c>
      <c r="C727" s="308" t="n">
        <f aca="false">IF(B727&lt;&gt;"",MONTH(B727),0)</f>
        <v>4</v>
      </c>
      <c r="D727" s="209" t="n">
        <v>610000</v>
      </c>
    </row>
    <row r="728" customFormat="false" ht="11.25" hidden="false" customHeight="false" outlineLevel="0" collapsed="false">
      <c r="A728" s="199" t="n">
        <v>36270</v>
      </c>
      <c r="B728" s="192" t="n">
        <v>36270</v>
      </c>
      <c r="C728" s="308" t="n">
        <f aca="false">IF(B728&lt;&gt;"",MONTH(B728),0)</f>
        <v>4</v>
      </c>
      <c r="D728" s="209" t="n">
        <v>598000</v>
      </c>
    </row>
    <row r="729" customFormat="false" ht="11.25" hidden="false" customHeight="false" outlineLevel="0" collapsed="false">
      <c r="A729" s="199" t="n">
        <v>36271</v>
      </c>
      <c r="B729" s="192" t="n">
        <v>36271</v>
      </c>
      <c r="C729" s="308" t="n">
        <f aca="false">IF(B729&lt;&gt;"",MONTH(B729),0)</f>
        <v>4</v>
      </c>
      <c r="D729" s="209" t="n">
        <v>592000</v>
      </c>
    </row>
    <row r="730" customFormat="false" ht="11.25" hidden="false" customHeight="false" outlineLevel="0" collapsed="false">
      <c r="A730" s="199" t="n">
        <v>36272</v>
      </c>
      <c r="B730" s="192" t="n">
        <v>36272</v>
      </c>
      <c r="C730" s="308" t="n">
        <f aca="false">IF(B730&lt;&gt;"",MONTH(B730),0)</f>
        <v>4</v>
      </c>
      <c r="D730" s="209" t="n">
        <v>612000</v>
      </c>
    </row>
    <row r="731" customFormat="false" ht="11.25" hidden="false" customHeight="false" outlineLevel="0" collapsed="false">
      <c r="A731" s="199" t="n">
        <v>36273</v>
      </c>
      <c r="B731" s="192" t="n">
        <v>36273</v>
      </c>
      <c r="C731" s="308" t="n">
        <f aca="false">IF(B731&lt;&gt;"",MONTH(B731),0)</f>
        <v>4</v>
      </c>
      <c r="D731" s="209" t="n">
        <v>676000</v>
      </c>
    </row>
    <row r="732" customFormat="false" ht="11.25" hidden="false" customHeight="false" outlineLevel="0" collapsed="false">
      <c r="A732" s="199" t="n">
        <v>36274</v>
      </c>
      <c r="B732" s="192" t="n">
        <v>36274</v>
      </c>
      <c r="C732" s="308" t="n">
        <f aca="false">IF(B732&lt;&gt;"",MONTH(B732),0)</f>
        <v>4</v>
      </c>
      <c r="D732" s="209" t="n">
        <v>740000</v>
      </c>
    </row>
    <row r="733" customFormat="false" ht="11.25" hidden="false" customHeight="false" outlineLevel="0" collapsed="false">
      <c r="A733" s="199" t="n">
        <v>36275</v>
      </c>
      <c r="B733" s="192" t="n">
        <v>36275</v>
      </c>
      <c r="C733" s="308" t="n">
        <f aca="false">IF(B733&lt;&gt;"",MONTH(B733),0)</f>
        <v>4</v>
      </c>
      <c r="D733" s="209" t="n">
        <v>723000</v>
      </c>
    </row>
    <row r="734" customFormat="false" ht="11.25" hidden="false" customHeight="false" outlineLevel="0" collapsed="false">
      <c r="A734" s="199" t="n">
        <v>36276</v>
      </c>
      <c r="B734" s="192" t="n">
        <v>36276</v>
      </c>
      <c r="C734" s="308" t="n">
        <f aca="false">IF(B734&lt;&gt;"",MONTH(B734),0)</f>
        <v>4</v>
      </c>
      <c r="D734" s="209" t="n">
        <v>688000</v>
      </c>
    </row>
    <row r="735" customFormat="false" ht="11.25" hidden="false" customHeight="false" outlineLevel="0" collapsed="false">
      <c r="A735" s="199" t="n">
        <v>36277</v>
      </c>
      <c r="B735" s="192" t="n">
        <v>36277</v>
      </c>
      <c r="C735" s="308" t="n">
        <f aca="false">IF(B735&lt;&gt;"",MONTH(B735),0)</f>
        <v>4</v>
      </c>
      <c r="D735" s="209" t="n">
        <v>646000</v>
      </c>
    </row>
    <row r="736" customFormat="false" ht="11.25" hidden="false" customHeight="false" outlineLevel="0" collapsed="false">
      <c r="A736" s="199" t="n">
        <v>36278</v>
      </c>
      <c r="B736" s="192" t="n">
        <v>36278</v>
      </c>
      <c r="C736" s="308" t="n">
        <f aca="false">IF(B736&lt;&gt;"",MONTH(B736),0)</f>
        <v>4</v>
      </c>
      <c r="D736" s="209" t="n">
        <v>698000</v>
      </c>
    </row>
    <row r="737" customFormat="false" ht="11.25" hidden="false" customHeight="false" outlineLevel="0" collapsed="false">
      <c r="A737" s="199" t="n">
        <v>36279</v>
      </c>
      <c r="B737" s="192" t="n">
        <v>36279</v>
      </c>
      <c r="C737" s="308" t="n">
        <f aca="false">IF(B737&lt;&gt;"",MONTH(B737),0)</f>
        <v>4</v>
      </c>
      <c r="D737" s="209" t="n">
        <v>721000</v>
      </c>
    </row>
    <row r="738" customFormat="false" ht="11.25" hidden="false" customHeight="false" outlineLevel="0" collapsed="false">
      <c r="A738" s="199" t="n">
        <v>36280</v>
      </c>
      <c r="B738" s="192" t="n">
        <v>36280</v>
      </c>
      <c r="C738" s="308" t="n">
        <f aca="false">IF(B738&lt;&gt;"",MONTH(B738),0)</f>
        <v>4</v>
      </c>
      <c r="D738" s="209" t="n">
        <v>749000</v>
      </c>
    </row>
    <row r="739" customFormat="false" ht="11.25" hidden="false" customHeight="false" outlineLevel="0" collapsed="false">
      <c r="A739" s="199" t="n">
        <v>36281</v>
      </c>
      <c r="B739" s="192" t="n">
        <v>36281</v>
      </c>
      <c r="C739" s="308" t="n">
        <f aca="false">IF(B739&lt;&gt;"",MONTH(B739),0)</f>
        <v>5</v>
      </c>
      <c r="D739" s="209" t="n">
        <v>844000</v>
      </c>
    </row>
    <row r="740" customFormat="false" ht="11.25" hidden="false" customHeight="false" outlineLevel="0" collapsed="false">
      <c r="A740" s="199" t="n">
        <v>36282</v>
      </c>
      <c r="B740" s="192" t="n">
        <v>36282</v>
      </c>
      <c r="C740" s="308" t="n">
        <f aca="false">IF(B740&lt;&gt;"",MONTH(B740),0)</f>
        <v>5</v>
      </c>
      <c r="D740" s="209" t="n">
        <v>842000</v>
      </c>
    </row>
    <row r="741" customFormat="false" ht="11.25" hidden="false" customHeight="false" outlineLevel="0" collapsed="false">
      <c r="A741" s="199" t="n">
        <v>36283</v>
      </c>
      <c r="B741" s="192" t="n">
        <v>36283</v>
      </c>
      <c r="C741" s="308" t="n">
        <f aca="false">IF(B741&lt;&gt;"",MONTH(B741),0)</f>
        <v>5</v>
      </c>
      <c r="D741" s="209" t="n">
        <v>774000</v>
      </c>
    </row>
    <row r="742" customFormat="false" ht="11.25" hidden="false" customHeight="false" outlineLevel="0" collapsed="false">
      <c r="A742" s="199" t="n">
        <v>36284</v>
      </c>
      <c r="B742" s="192" t="n">
        <v>36284</v>
      </c>
      <c r="C742" s="308" t="n">
        <f aca="false">IF(B742&lt;&gt;"",MONTH(B742),0)</f>
        <v>5</v>
      </c>
      <c r="D742" s="209" t="n">
        <v>798000</v>
      </c>
    </row>
    <row r="743" customFormat="false" ht="11.25" hidden="false" customHeight="false" outlineLevel="0" collapsed="false">
      <c r="A743" s="199" t="n">
        <v>36285</v>
      </c>
      <c r="B743" s="192" t="n">
        <v>36285</v>
      </c>
      <c r="C743" s="308" t="n">
        <f aca="false">IF(B743&lt;&gt;"",MONTH(B743),0)</f>
        <v>5</v>
      </c>
      <c r="D743" s="209" t="n">
        <v>792000</v>
      </c>
    </row>
    <row r="744" customFormat="false" ht="11.25" hidden="false" customHeight="false" outlineLevel="0" collapsed="false">
      <c r="A744" s="199" t="n">
        <v>36286</v>
      </c>
      <c r="B744" s="192" t="n">
        <v>36286</v>
      </c>
      <c r="C744" s="308" t="n">
        <f aca="false">IF(B744&lt;&gt;"",MONTH(B744),0)</f>
        <v>5</v>
      </c>
      <c r="D744" s="209" t="n">
        <v>735000</v>
      </c>
    </row>
    <row r="745" customFormat="false" ht="11.25" hidden="false" customHeight="false" outlineLevel="0" collapsed="false">
      <c r="A745" s="199" t="n">
        <v>36287</v>
      </c>
      <c r="B745" s="192" t="n">
        <v>36287</v>
      </c>
      <c r="C745" s="308" t="n">
        <f aca="false">IF(B745&lt;&gt;"",MONTH(B745),0)</f>
        <v>5</v>
      </c>
      <c r="D745" s="209" t="n">
        <v>803000</v>
      </c>
    </row>
    <row r="746" customFormat="false" ht="11.25" hidden="false" customHeight="false" outlineLevel="0" collapsed="false">
      <c r="A746" s="199" t="n">
        <v>36288</v>
      </c>
      <c r="B746" s="192" t="n">
        <v>36288</v>
      </c>
      <c r="C746" s="308" t="n">
        <f aca="false">IF(B746&lt;&gt;"",MONTH(B746),0)</f>
        <v>5</v>
      </c>
      <c r="D746" s="209" t="n">
        <v>808000</v>
      </c>
    </row>
    <row r="747" customFormat="false" ht="11.25" hidden="false" customHeight="false" outlineLevel="0" collapsed="false">
      <c r="A747" s="199" t="n">
        <v>36289</v>
      </c>
      <c r="B747" s="192" t="n">
        <v>36289</v>
      </c>
      <c r="C747" s="308" t="n">
        <f aca="false">IF(B747&lt;&gt;"",MONTH(B747),0)</f>
        <v>5</v>
      </c>
      <c r="D747" s="209" t="n">
        <v>777000</v>
      </c>
    </row>
    <row r="748" customFormat="false" ht="11.25" hidden="false" customHeight="false" outlineLevel="0" collapsed="false">
      <c r="A748" s="199" t="n">
        <v>36290</v>
      </c>
      <c r="B748" s="192" t="n">
        <v>36290</v>
      </c>
      <c r="C748" s="308" t="n">
        <f aca="false">IF(B748&lt;&gt;"",MONTH(B748),0)</f>
        <v>5</v>
      </c>
      <c r="D748" s="209" t="n">
        <v>820000</v>
      </c>
    </row>
    <row r="749" customFormat="false" ht="11.25" hidden="false" customHeight="false" outlineLevel="0" collapsed="false">
      <c r="A749" s="199" t="n">
        <v>36291</v>
      </c>
      <c r="B749" s="192" t="n">
        <v>36291</v>
      </c>
      <c r="C749" s="308" t="n">
        <f aca="false">IF(B749&lt;&gt;"",MONTH(B749),0)</f>
        <v>5</v>
      </c>
      <c r="D749" s="209" t="n">
        <v>873000</v>
      </c>
    </row>
    <row r="750" customFormat="false" ht="11.25" hidden="false" customHeight="false" outlineLevel="0" collapsed="false">
      <c r="A750" s="199" t="n">
        <v>36292</v>
      </c>
      <c r="B750" s="192" t="n">
        <v>36292</v>
      </c>
      <c r="C750" s="308" t="n">
        <f aca="false">IF(B750&lt;&gt;"",MONTH(B750),0)</f>
        <v>5</v>
      </c>
      <c r="D750" s="209" t="n">
        <v>776000</v>
      </c>
    </row>
    <row r="751" customFormat="false" ht="11.25" hidden="false" customHeight="false" outlineLevel="0" collapsed="false">
      <c r="A751" s="199" t="n">
        <v>36293</v>
      </c>
      <c r="B751" s="192" t="n">
        <v>36293</v>
      </c>
      <c r="C751" s="308" t="n">
        <f aca="false">IF(B751&lt;&gt;"",MONTH(B751),0)</f>
        <v>5</v>
      </c>
      <c r="D751" s="209" t="n">
        <v>797000</v>
      </c>
    </row>
    <row r="752" customFormat="false" ht="11.25" hidden="false" customHeight="false" outlineLevel="0" collapsed="false">
      <c r="A752" s="199" t="n">
        <v>36294</v>
      </c>
      <c r="B752" s="192" t="n">
        <v>36294</v>
      </c>
      <c r="C752" s="308" t="n">
        <f aca="false">IF(B752&lt;&gt;"",MONTH(B752),0)</f>
        <v>5</v>
      </c>
      <c r="D752" s="209" t="n">
        <v>772000</v>
      </c>
    </row>
    <row r="753" customFormat="false" ht="11.25" hidden="false" customHeight="false" outlineLevel="0" collapsed="false">
      <c r="A753" s="199" t="n">
        <v>36295</v>
      </c>
      <c r="B753" s="192" t="n">
        <v>36295</v>
      </c>
      <c r="C753" s="308" t="n">
        <f aca="false">IF(B753&lt;&gt;"",MONTH(B753),0)</f>
        <v>5</v>
      </c>
      <c r="D753" s="209" t="n">
        <v>823000</v>
      </c>
    </row>
    <row r="754" customFormat="false" ht="11.25" hidden="false" customHeight="false" outlineLevel="0" collapsed="false">
      <c r="A754" s="199" t="n">
        <v>36296</v>
      </c>
      <c r="B754" s="192" t="n">
        <v>36296</v>
      </c>
      <c r="C754" s="308" t="n">
        <f aca="false">IF(B754&lt;&gt;"",MONTH(B754),0)</f>
        <v>5</v>
      </c>
      <c r="D754" s="209" t="n">
        <v>816000</v>
      </c>
    </row>
    <row r="755" customFormat="false" ht="11.25" hidden="false" customHeight="false" outlineLevel="0" collapsed="false">
      <c r="A755" s="199" t="n">
        <v>36297</v>
      </c>
      <c r="B755" s="192" t="n">
        <v>36297</v>
      </c>
      <c r="C755" s="308" t="n">
        <f aca="false">IF(B755&lt;&gt;"",MONTH(B755),0)</f>
        <v>5</v>
      </c>
      <c r="D755" s="209" t="n">
        <v>484000</v>
      </c>
    </row>
    <row r="756" customFormat="false" ht="11.25" hidden="false" customHeight="false" outlineLevel="0" collapsed="false">
      <c r="A756" s="199" t="n">
        <v>36298</v>
      </c>
      <c r="B756" s="192" t="n">
        <v>36298</v>
      </c>
      <c r="C756" s="308" t="n">
        <f aca="false">IF(B756&lt;&gt;"",MONTH(B756),0)</f>
        <v>5</v>
      </c>
      <c r="D756" s="209" t="n">
        <v>692000</v>
      </c>
    </row>
    <row r="757" customFormat="false" ht="11.25" hidden="false" customHeight="false" outlineLevel="0" collapsed="false">
      <c r="A757" s="199" t="n">
        <v>36299</v>
      </c>
      <c r="B757" s="192" t="n">
        <v>36299</v>
      </c>
      <c r="C757" s="308" t="n">
        <f aca="false">IF(B757&lt;&gt;"",MONTH(B757),0)</f>
        <v>5</v>
      </c>
      <c r="D757" s="209" t="n">
        <v>658000</v>
      </c>
    </row>
    <row r="758" customFormat="false" ht="11.25" hidden="false" customHeight="false" outlineLevel="0" collapsed="false">
      <c r="A758" s="199" t="n">
        <v>36300</v>
      </c>
      <c r="B758" s="192" t="n">
        <v>36300</v>
      </c>
      <c r="C758" s="308" t="n">
        <f aca="false">IF(B758&lt;&gt;"",MONTH(B758),0)</f>
        <v>5</v>
      </c>
      <c r="D758" s="209" t="n">
        <v>784000</v>
      </c>
    </row>
    <row r="759" customFormat="false" ht="11.25" hidden="false" customHeight="false" outlineLevel="0" collapsed="false">
      <c r="A759" s="199" t="n">
        <v>36301</v>
      </c>
      <c r="B759" s="192" t="n">
        <v>36301</v>
      </c>
      <c r="C759" s="308" t="n">
        <f aca="false">IF(B759&lt;&gt;"",MONTH(B759),0)</f>
        <v>5</v>
      </c>
      <c r="D759" s="209" t="n">
        <v>818000</v>
      </c>
    </row>
    <row r="760" customFormat="false" ht="11.25" hidden="false" customHeight="false" outlineLevel="0" collapsed="false">
      <c r="A760" s="199" t="n">
        <v>36302</v>
      </c>
      <c r="B760" s="192" t="n">
        <v>36302</v>
      </c>
      <c r="C760" s="308" t="n">
        <f aca="false">IF(B760&lt;&gt;"",MONTH(B760),0)</f>
        <v>5</v>
      </c>
      <c r="D760" s="209" t="n">
        <v>816000</v>
      </c>
    </row>
    <row r="761" customFormat="false" ht="11.25" hidden="false" customHeight="false" outlineLevel="0" collapsed="false">
      <c r="A761" s="199" t="n">
        <v>36303</v>
      </c>
      <c r="B761" s="192" t="n">
        <v>36303</v>
      </c>
      <c r="C761" s="308" t="n">
        <f aca="false">IF(B761&lt;&gt;"",MONTH(B761),0)</f>
        <v>5</v>
      </c>
      <c r="D761" s="209" t="n">
        <v>811000</v>
      </c>
    </row>
    <row r="762" customFormat="false" ht="11.25" hidden="false" customHeight="false" outlineLevel="0" collapsed="false">
      <c r="A762" s="199" t="n">
        <v>36304</v>
      </c>
      <c r="B762" s="192" t="n">
        <v>36304</v>
      </c>
      <c r="C762" s="308" t="n">
        <f aca="false">IF(B762&lt;&gt;"",MONTH(B762),0)</f>
        <v>5</v>
      </c>
      <c r="D762" s="209" t="n">
        <v>789000</v>
      </c>
    </row>
    <row r="763" customFormat="false" ht="11.25" hidden="false" customHeight="false" outlineLevel="0" collapsed="false">
      <c r="A763" s="199" t="n">
        <v>36305</v>
      </c>
      <c r="B763" s="192" t="n">
        <v>36305</v>
      </c>
      <c r="C763" s="308" t="n">
        <f aca="false">IF(B763&lt;&gt;"",MONTH(B763),0)</f>
        <v>5</v>
      </c>
      <c r="D763" s="209" t="n">
        <v>849000</v>
      </c>
    </row>
    <row r="764" customFormat="false" ht="11.25" hidden="false" customHeight="false" outlineLevel="0" collapsed="false">
      <c r="A764" s="199" t="n">
        <v>36306</v>
      </c>
      <c r="B764" s="192" t="n">
        <v>36306</v>
      </c>
      <c r="C764" s="308" t="n">
        <f aca="false">IF(B764&lt;&gt;"",MONTH(B764),0)</f>
        <v>5</v>
      </c>
      <c r="D764" s="209" t="n">
        <v>811000</v>
      </c>
    </row>
    <row r="765" customFormat="false" ht="11.25" hidden="false" customHeight="false" outlineLevel="0" collapsed="false">
      <c r="A765" s="199" t="n">
        <v>36307</v>
      </c>
      <c r="B765" s="192" t="n">
        <v>36307</v>
      </c>
      <c r="C765" s="308" t="n">
        <f aca="false">IF(B765&lt;&gt;"",MONTH(B765),0)</f>
        <v>5</v>
      </c>
      <c r="D765" s="209" t="n">
        <v>845000</v>
      </c>
    </row>
    <row r="766" customFormat="false" ht="11.25" hidden="false" customHeight="false" outlineLevel="0" collapsed="false">
      <c r="A766" s="199" t="n">
        <v>36308</v>
      </c>
      <c r="B766" s="192" t="n">
        <v>36308</v>
      </c>
      <c r="C766" s="308" t="n">
        <f aca="false">IF(B766&lt;&gt;"",MONTH(B766),0)</f>
        <v>5</v>
      </c>
      <c r="D766" s="209" t="n">
        <v>821000</v>
      </c>
    </row>
    <row r="767" customFormat="false" ht="11.25" hidden="false" customHeight="false" outlineLevel="0" collapsed="false">
      <c r="A767" s="199" t="n">
        <v>36309</v>
      </c>
      <c r="B767" s="192" t="n">
        <v>36309</v>
      </c>
      <c r="C767" s="308" t="n">
        <f aca="false">IF(B767&lt;&gt;"",MONTH(B767),0)</f>
        <v>5</v>
      </c>
      <c r="D767" s="209" t="n">
        <v>762000</v>
      </c>
    </row>
    <row r="768" customFormat="false" ht="11.25" hidden="false" customHeight="false" outlineLevel="0" collapsed="false">
      <c r="A768" s="199" t="n">
        <v>36310</v>
      </c>
      <c r="B768" s="192" t="n">
        <v>36310</v>
      </c>
      <c r="C768" s="308" t="n">
        <f aca="false">IF(B768&lt;&gt;"",MONTH(B768),0)</f>
        <v>5</v>
      </c>
      <c r="D768" s="209" t="n">
        <v>741000</v>
      </c>
    </row>
    <row r="769" customFormat="false" ht="11.25" hidden="false" customHeight="false" outlineLevel="0" collapsed="false">
      <c r="A769" s="199" t="n">
        <v>36311</v>
      </c>
      <c r="B769" s="192" t="n">
        <v>36311</v>
      </c>
      <c r="C769" s="308" t="n">
        <f aca="false">IF(B769&lt;&gt;"",MONTH(B769),0)</f>
        <v>5</v>
      </c>
      <c r="D769" s="209" t="n">
        <v>749000</v>
      </c>
    </row>
    <row r="770" customFormat="false" ht="11.25" hidden="false" customHeight="false" outlineLevel="0" collapsed="false">
      <c r="A770" s="199" t="n">
        <v>36312</v>
      </c>
      <c r="B770" s="192" t="n">
        <v>36312</v>
      </c>
      <c r="C770" s="308" t="n">
        <f aca="false">IF(B770&lt;&gt;"",MONTH(B770),0)</f>
        <v>6</v>
      </c>
      <c r="D770" s="209" t="n">
        <v>787000</v>
      </c>
    </row>
    <row r="771" customFormat="false" ht="11.25" hidden="false" customHeight="false" outlineLevel="0" collapsed="false">
      <c r="A771" s="199" t="n">
        <v>36313</v>
      </c>
      <c r="B771" s="192" t="n">
        <v>36313</v>
      </c>
      <c r="C771" s="308" t="n">
        <f aca="false">IF(B771&lt;&gt;"",MONTH(B771),0)</f>
        <v>6</v>
      </c>
      <c r="D771" s="209" t="n">
        <v>714000</v>
      </c>
    </row>
    <row r="772" customFormat="false" ht="11.25" hidden="false" customHeight="false" outlineLevel="0" collapsed="false">
      <c r="A772" s="199" t="n">
        <v>36314</v>
      </c>
      <c r="B772" s="192" t="n">
        <v>36314</v>
      </c>
      <c r="C772" s="308" t="n">
        <f aca="false">IF(B772&lt;&gt;"",MONTH(B772),0)</f>
        <v>6</v>
      </c>
      <c r="D772" s="209" t="n">
        <v>721000</v>
      </c>
    </row>
    <row r="773" customFormat="false" ht="11.25" hidden="false" customHeight="false" outlineLevel="0" collapsed="false">
      <c r="A773" s="199" t="n">
        <v>36315</v>
      </c>
      <c r="B773" s="192" t="n">
        <v>36315</v>
      </c>
      <c r="C773" s="308" t="n">
        <f aca="false">IF(B773&lt;&gt;"",MONTH(B773),0)</f>
        <v>6</v>
      </c>
      <c r="D773" s="209" t="n">
        <v>705000</v>
      </c>
    </row>
    <row r="774" customFormat="false" ht="11.25" hidden="false" customHeight="false" outlineLevel="0" collapsed="false">
      <c r="A774" s="199" t="n">
        <v>36316</v>
      </c>
      <c r="B774" s="192" t="n">
        <v>36316</v>
      </c>
      <c r="C774" s="308" t="n">
        <f aca="false">IF(B774&lt;&gt;"",MONTH(B774),0)</f>
        <v>6</v>
      </c>
      <c r="D774" s="209" t="n">
        <v>673000</v>
      </c>
    </row>
    <row r="775" customFormat="false" ht="11.25" hidden="false" customHeight="false" outlineLevel="0" collapsed="false">
      <c r="A775" s="199" t="n">
        <v>36317</v>
      </c>
      <c r="B775" s="192" t="n">
        <v>36317</v>
      </c>
      <c r="C775" s="308" t="n">
        <f aca="false">IF(B775&lt;&gt;"",MONTH(B775),0)</f>
        <v>6</v>
      </c>
      <c r="D775" s="209" t="n">
        <v>687000</v>
      </c>
    </row>
    <row r="776" customFormat="false" ht="11.25" hidden="false" customHeight="false" outlineLevel="0" collapsed="false">
      <c r="A776" s="199" t="n">
        <v>36318</v>
      </c>
      <c r="B776" s="192" t="n">
        <v>36318</v>
      </c>
      <c r="C776" s="308" t="n">
        <f aca="false">IF(B776&lt;&gt;"",MONTH(B776),0)</f>
        <v>6</v>
      </c>
      <c r="D776" s="209" t="n">
        <v>645000</v>
      </c>
    </row>
    <row r="777" customFormat="false" ht="11.25" hidden="false" customHeight="false" outlineLevel="0" collapsed="false">
      <c r="A777" s="199" t="n">
        <v>36319</v>
      </c>
      <c r="B777" s="192" t="n">
        <v>36319</v>
      </c>
      <c r="C777" s="308" t="n">
        <f aca="false">IF(B777&lt;&gt;"",MONTH(B777),0)</f>
        <v>6</v>
      </c>
      <c r="D777" s="209" t="n">
        <v>635000</v>
      </c>
    </row>
    <row r="778" customFormat="false" ht="11.25" hidden="false" customHeight="false" outlineLevel="0" collapsed="false">
      <c r="A778" s="199" t="n">
        <v>36320</v>
      </c>
      <c r="B778" s="192" t="n">
        <v>36320</v>
      </c>
      <c r="C778" s="308" t="n">
        <f aca="false">IF(B778&lt;&gt;"",MONTH(B778),0)</f>
        <v>6</v>
      </c>
      <c r="D778" s="209" t="n">
        <v>622000</v>
      </c>
    </row>
    <row r="779" customFormat="false" ht="11.25" hidden="false" customHeight="false" outlineLevel="0" collapsed="false">
      <c r="A779" s="199" t="n">
        <v>36321</v>
      </c>
      <c r="B779" s="192" t="n">
        <v>36321</v>
      </c>
      <c r="C779" s="308" t="n">
        <f aca="false">IF(B779&lt;&gt;"",MONTH(B779),0)</f>
        <v>6</v>
      </c>
      <c r="D779" s="209" t="n">
        <v>664000</v>
      </c>
    </row>
    <row r="780" customFormat="false" ht="11.25" hidden="false" customHeight="false" outlineLevel="0" collapsed="false">
      <c r="A780" s="199" t="n">
        <v>36322</v>
      </c>
      <c r="B780" s="192" t="n">
        <v>36322</v>
      </c>
      <c r="C780" s="308" t="n">
        <f aca="false">IF(B780&lt;&gt;"",MONTH(B780),0)</f>
        <v>6</v>
      </c>
      <c r="D780" s="209" t="n">
        <v>684000</v>
      </c>
    </row>
    <row r="781" customFormat="false" ht="11.25" hidden="false" customHeight="false" outlineLevel="0" collapsed="false">
      <c r="A781" s="199" t="n">
        <v>36323</v>
      </c>
      <c r="B781" s="192" t="n">
        <v>36323</v>
      </c>
      <c r="C781" s="308" t="n">
        <f aca="false">IF(B781&lt;&gt;"",MONTH(B781),0)</f>
        <v>6</v>
      </c>
      <c r="D781" s="209" t="n">
        <v>618000</v>
      </c>
    </row>
    <row r="782" customFormat="false" ht="11.25" hidden="false" customHeight="false" outlineLevel="0" collapsed="false">
      <c r="A782" s="199" t="n">
        <v>36324</v>
      </c>
      <c r="B782" s="192" t="n">
        <v>36324</v>
      </c>
      <c r="C782" s="308" t="n">
        <f aca="false">IF(B782&lt;&gt;"",MONTH(B782),0)</f>
        <v>6</v>
      </c>
      <c r="D782" s="209" t="n">
        <v>605000</v>
      </c>
    </row>
    <row r="783" customFormat="false" ht="11.25" hidden="false" customHeight="false" outlineLevel="0" collapsed="false">
      <c r="A783" s="199" t="n">
        <v>36325</v>
      </c>
      <c r="B783" s="192" t="n">
        <v>36325</v>
      </c>
      <c r="C783" s="308" t="n">
        <f aca="false">IF(B783&lt;&gt;"",MONTH(B783),0)</f>
        <v>6</v>
      </c>
      <c r="D783" s="209" t="n">
        <v>675000</v>
      </c>
    </row>
    <row r="784" customFormat="false" ht="11.25" hidden="false" customHeight="false" outlineLevel="0" collapsed="false">
      <c r="A784" s="199" t="n">
        <v>36326</v>
      </c>
      <c r="B784" s="192" t="n">
        <v>36326</v>
      </c>
      <c r="C784" s="308" t="n">
        <f aca="false">IF(B784&lt;&gt;"",MONTH(B784),0)</f>
        <v>6</v>
      </c>
      <c r="D784" s="209" t="n">
        <v>644000</v>
      </c>
    </row>
    <row r="785" customFormat="false" ht="11.25" hidden="false" customHeight="false" outlineLevel="0" collapsed="false">
      <c r="A785" s="199" t="n">
        <v>36327</v>
      </c>
      <c r="B785" s="192" t="n">
        <v>36327</v>
      </c>
      <c r="C785" s="308" t="n">
        <f aca="false">IF(B785&lt;&gt;"",MONTH(B785),0)</f>
        <v>6</v>
      </c>
      <c r="D785" s="209" t="n">
        <v>615000</v>
      </c>
    </row>
    <row r="786" customFormat="false" ht="11.25" hidden="false" customHeight="false" outlineLevel="0" collapsed="false">
      <c r="A786" s="199" t="n">
        <v>36328</v>
      </c>
      <c r="B786" s="192" t="n">
        <v>36328</v>
      </c>
      <c r="C786" s="308" t="n">
        <f aca="false">IF(B786&lt;&gt;"",MONTH(B786),0)</f>
        <v>6</v>
      </c>
      <c r="D786" s="209" t="n">
        <v>783000</v>
      </c>
    </row>
    <row r="787" customFormat="false" ht="11.25" hidden="false" customHeight="false" outlineLevel="0" collapsed="false">
      <c r="A787" s="199" t="n">
        <v>36329</v>
      </c>
      <c r="B787" s="192" t="n">
        <v>36329</v>
      </c>
      <c r="C787" s="308" t="n">
        <f aca="false">IF(B787&lt;&gt;"",MONTH(B787),0)</f>
        <v>6</v>
      </c>
      <c r="D787" s="209" t="n">
        <v>819000</v>
      </c>
    </row>
    <row r="788" customFormat="false" ht="11.25" hidden="false" customHeight="false" outlineLevel="0" collapsed="false">
      <c r="A788" s="199" t="n">
        <v>36330</v>
      </c>
      <c r="B788" s="192" t="n">
        <v>36330</v>
      </c>
      <c r="C788" s="308" t="n">
        <f aca="false">IF(B788&lt;&gt;"",MONTH(B788),0)</f>
        <v>6</v>
      </c>
      <c r="D788" s="209" t="n">
        <v>710000</v>
      </c>
    </row>
    <row r="789" customFormat="false" ht="11.25" hidden="false" customHeight="false" outlineLevel="0" collapsed="false">
      <c r="A789" s="199" t="n">
        <v>36331</v>
      </c>
      <c r="B789" s="192" t="n">
        <v>36331</v>
      </c>
      <c r="C789" s="308" t="n">
        <f aca="false">IF(B789&lt;&gt;"",MONTH(B789),0)</f>
        <v>6</v>
      </c>
      <c r="D789" s="209" t="n">
        <v>690000</v>
      </c>
    </row>
    <row r="790" customFormat="false" ht="11.25" hidden="false" customHeight="false" outlineLevel="0" collapsed="false">
      <c r="A790" s="199" t="n">
        <v>36332</v>
      </c>
      <c r="B790" s="192" t="n">
        <v>36332</v>
      </c>
      <c r="C790" s="308" t="n">
        <f aca="false">IF(B790&lt;&gt;"",MONTH(B790),0)</f>
        <v>6</v>
      </c>
      <c r="D790" s="209" t="n">
        <v>715000</v>
      </c>
    </row>
    <row r="791" customFormat="false" ht="11.25" hidden="false" customHeight="false" outlineLevel="0" collapsed="false">
      <c r="A791" s="199" t="n">
        <v>36333</v>
      </c>
      <c r="B791" s="192" t="n">
        <v>36333</v>
      </c>
      <c r="C791" s="308" t="n">
        <f aca="false">IF(B791&lt;&gt;"",MONTH(B791),0)</f>
        <v>6</v>
      </c>
      <c r="D791" s="209" t="n">
        <v>794000</v>
      </c>
    </row>
    <row r="792" customFormat="false" ht="11.25" hidden="false" customHeight="false" outlineLevel="0" collapsed="false">
      <c r="A792" s="199" t="n">
        <v>36334</v>
      </c>
      <c r="B792" s="192" t="n">
        <v>36334</v>
      </c>
      <c r="C792" s="308" t="n">
        <f aca="false">IF(B792&lt;&gt;"",MONTH(B792),0)</f>
        <v>6</v>
      </c>
      <c r="D792" s="209" t="n">
        <v>789000</v>
      </c>
    </row>
    <row r="793" customFormat="false" ht="11.25" hidden="false" customHeight="false" outlineLevel="0" collapsed="false">
      <c r="A793" s="199" t="n">
        <v>36335</v>
      </c>
      <c r="B793" s="192" t="n">
        <v>36335</v>
      </c>
      <c r="C793" s="308" t="n">
        <f aca="false">IF(B793&lt;&gt;"",MONTH(B793),0)</f>
        <v>6</v>
      </c>
      <c r="D793" s="209" t="n">
        <v>722000</v>
      </c>
    </row>
    <row r="794" customFormat="false" ht="11.25" hidden="false" customHeight="false" outlineLevel="0" collapsed="false">
      <c r="A794" s="199" t="n">
        <v>36336</v>
      </c>
      <c r="B794" s="192" t="n">
        <v>36336</v>
      </c>
      <c r="C794" s="308" t="n">
        <f aca="false">IF(B794&lt;&gt;"",MONTH(B794),0)</f>
        <v>6</v>
      </c>
      <c r="D794" s="209" t="n">
        <v>726000</v>
      </c>
    </row>
    <row r="795" customFormat="false" ht="11.25" hidden="false" customHeight="false" outlineLevel="0" collapsed="false">
      <c r="A795" s="199" t="n">
        <v>36337</v>
      </c>
      <c r="B795" s="192" t="n">
        <v>36337</v>
      </c>
      <c r="C795" s="308" t="n">
        <f aca="false">IF(B795&lt;&gt;"",MONTH(B795),0)</f>
        <v>6</v>
      </c>
      <c r="D795" s="209" t="n">
        <v>705000</v>
      </c>
    </row>
    <row r="796" customFormat="false" ht="11.25" hidden="false" customHeight="false" outlineLevel="0" collapsed="false">
      <c r="A796" s="199" t="n">
        <v>36338</v>
      </c>
      <c r="B796" s="192" t="n">
        <v>36338</v>
      </c>
      <c r="C796" s="308" t="n">
        <f aca="false">IF(B796&lt;&gt;"",MONTH(B796),0)</f>
        <v>6</v>
      </c>
      <c r="D796" s="209" t="n">
        <v>610000</v>
      </c>
    </row>
    <row r="797" customFormat="false" ht="11.25" hidden="false" customHeight="false" outlineLevel="0" collapsed="false">
      <c r="A797" s="199" t="n">
        <v>36339</v>
      </c>
      <c r="B797" s="192" t="n">
        <v>36339</v>
      </c>
      <c r="C797" s="308" t="n">
        <f aca="false">IF(B797&lt;&gt;"",MONTH(B797),0)</f>
        <v>6</v>
      </c>
      <c r="D797" s="209" t="n">
        <v>715000</v>
      </c>
    </row>
    <row r="798" customFormat="false" ht="11.25" hidden="false" customHeight="false" outlineLevel="0" collapsed="false">
      <c r="A798" s="199" t="n">
        <v>36340</v>
      </c>
      <c r="B798" s="192" t="n">
        <v>36340</v>
      </c>
      <c r="C798" s="308" t="n">
        <f aca="false">IF(B798&lt;&gt;"",MONTH(B798),0)</f>
        <v>6</v>
      </c>
      <c r="D798" s="209" t="n">
        <v>817000</v>
      </c>
    </row>
    <row r="799" customFormat="false" ht="11.25" hidden="false" customHeight="false" outlineLevel="0" collapsed="false">
      <c r="A799" s="199" t="n">
        <v>36341</v>
      </c>
      <c r="B799" s="192" t="n">
        <v>36341</v>
      </c>
      <c r="C799" s="308" t="n">
        <f aca="false">IF(B799&lt;&gt;"",MONTH(B799),0)</f>
        <v>6</v>
      </c>
      <c r="D799" s="209" t="n">
        <v>748000</v>
      </c>
    </row>
    <row r="800" customFormat="false" ht="11.25" hidden="false" customHeight="false" outlineLevel="0" collapsed="false">
      <c r="A800" s="199" t="n">
        <v>36342</v>
      </c>
      <c r="B800" s="192" t="n">
        <v>36342</v>
      </c>
      <c r="C800" s="308" t="n">
        <f aca="false">IF(B800&lt;&gt;"",MONTH(B800),0)</f>
        <v>7</v>
      </c>
      <c r="D800" s="209" t="n">
        <v>923000</v>
      </c>
    </row>
    <row r="801" customFormat="false" ht="11.25" hidden="false" customHeight="false" outlineLevel="0" collapsed="false">
      <c r="A801" s="199" t="n">
        <v>36343</v>
      </c>
      <c r="B801" s="192" t="n">
        <v>36343</v>
      </c>
      <c r="C801" s="308" t="n">
        <f aca="false">IF(B801&lt;&gt;"",MONTH(B801),0)</f>
        <v>7</v>
      </c>
      <c r="D801" s="209" t="n">
        <v>727000</v>
      </c>
    </row>
    <row r="802" customFormat="false" ht="11.25" hidden="false" customHeight="false" outlineLevel="0" collapsed="false">
      <c r="A802" s="199" t="n">
        <v>36344</v>
      </c>
      <c r="B802" s="192" t="n">
        <v>36344</v>
      </c>
      <c r="C802" s="308" t="n">
        <f aca="false">IF(B802&lt;&gt;"",MONTH(B802),0)</f>
        <v>7</v>
      </c>
      <c r="D802" s="209" t="n">
        <v>748000</v>
      </c>
    </row>
    <row r="803" customFormat="false" ht="11.25" hidden="false" customHeight="false" outlineLevel="0" collapsed="false">
      <c r="A803" s="199" t="n">
        <v>36345</v>
      </c>
      <c r="B803" s="192" t="n">
        <v>36345</v>
      </c>
      <c r="C803" s="308" t="n">
        <f aca="false">IF(B803&lt;&gt;"",MONTH(B803),0)</f>
        <v>7</v>
      </c>
      <c r="D803" s="209" t="n">
        <v>733000</v>
      </c>
    </row>
    <row r="804" customFormat="false" ht="11.25" hidden="false" customHeight="false" outlineLevel="0" collapsed="false">
      <c r="A804" s="199" t="n">
        <v>36346</v>
      </c>
      <c r="B804" s="192" t="n">
        <v>36346</v>
      </c>
      <c r="C804" s="308" t="n">
        <f aca="false">IF(B804&lt;&gt;"",MONTH(B804),0)</f>
        <v>7</v>
      </c>
      <c r="D804" s="209" t="n">
        <v>732000</v>
      </c>
    </row>
    <row r="805" customFormat="false" ht="11.25" hidden="false" customHeight="false" outlineLevel="0" collapsed="false">
      <c r="A805" s="199" t="n">
        <v>36347</v>
      </c>
      <c r="B805" s="192" t="n">
        <v>36347</v>
      </c>
      <c r="C805" s="308" t="n">
        <f aca="false">IF(B805&lt;&gt;"",MONTH(B805),0)</f>
        <v>7</v>
      </c>
      <c r="D805" s="209" t="n">
        <v>730000</v>
      </c>
    </row>
    <row r="806" customFormat="false" ht="11.25" hidden="false" customHeight="false" outlineLevel="0" collapsed="false">
      <c r="A806" s="199" t="n">
        <v>36348</v>
      </c>
      <c r="B806" s="192" t="n">
        <v>36348</v>
      </c>
      <c r="C806" s="308" t="n">
        <f aca="false">IF(B806&lt;&gt;"",MONTH(B806),0)</f>
        <v>7</v>
      </c>
      <c r="D806" s="209" t="n">
        <v>901000</v>
      </c>
    </row>
    <row r="807" customFormat="false" ht="11.25" hidden="false" customHeight="false" outlineLevel="0" collapsed="false">
      <c r="A807" s="199" t="n">
        <v>36349</v>
      </c>
      <c r="B807" s="192" t="n">
        <v>36349</v>
      </c>
      <c r="C807" s="308" t="n">
        <f aca="false">IF(B807&lt;&gt;"",MONTH(B807),0)</f>
        <v>7</v>
      </c>
      <c r="D807" s="209" t="n">
        <v>858000</v>
      </c>
    </row>
    <row r="808" customFormat="false" ht="11.25" hidden="false" customHeight="false" outlineLevel="0" collapsed="false">
      <c r="A808" s="199" t="n">
        <v>36350</v>
      </c>
      <c r="B808" s="192" t="n">
        <v>36350</v>
      </c>
      <c r="C808" s="308" t="n">
        <f aca="false">IF(B808&lt;&gt;"",MONTH(B808),0)</f>
        <v>7</v>
      </c>
      <c r="D808" s="209" t="n">
        <v>847000</v>
      </c>
    </row>
    <row r="809" customFormat="false" ht="11.25" hidden="false" customHeight="false" outlineLevel="0" collapsed="false">
      <c r="A809" s="199" t="n">
        <v>36351</v>
      </c>
      <c r="B809" s="192" t="n">
        <v>36351</v>
      </c>
      <c r="C809" s="308" t="n">
        <f aca="false">IF(B809&lt;&gt;"",MONTH(B809),0)</f>
        <v>7</v>
      </c>
      <c r="D809" s="209" t="n">
        <v>745000</v>
      </c>
    </row>
    <row r="810" customFormat="false" ht="11.25" hidden="false" customHeight="false" outlineLevel="0" collapsed="false">
      <c r="A810" s="199" t="n">
        <v>36352</v>
      </c>
      <c r="B810" s="192" t="n">
        <v>36352</v>
      </c>
      <c r="C810" s="308" t="n">
        <f aca="false">IF(B810&lt;&gt;"",MONTH(B810),0)</f>
        <v>7</v>
      </c>
      <c r="D810" s="209" t="n">
        <v>702000</v>
      </c>
    </row>
    <row r="811" customFormat="false" ht="11.25" hidden="false" customHeight="false" outlineLevel="0" collapsed="false">
      <c r="A811" s="199" t="n">
        <v>36353</v>
      </c>
      <c r="B811" s="192" t="n">
        <v>36353</v>
      </c>
      <c r="C811" s="308" t="n">
        <f aca="false">IF(B811&lt;&gt;"",MONTH(B811),0)</f>
        <v>7</v>
      </c>
      <c r="D811" s="209" t="n">
        <v>710000</v>
      </c>
    </row>
    <row r="812" customFormat="false" ht="11.25" hidden="false" customHeight="false" outlineLevel="0" collapsed="false">
      <c r="A812" s="199" t="n">
        <v>36354</v>
      </c>
      <c r="B812" s="192" t="n">
        <v>36354</v>
      </c>
      <c r="C812" s="308" t="n">
        <f aca="false">IF(B812&lt;&gt;"",MONTH(B812),0)</f>
        <v>7</v>
      </c>
      <c r="D812" s="209" t="n">
        <v>891000</v>
      </c>
    </row>
    <row r="813" customFormat="false" ht="11.25" hidden="false" customHeight="false" outlineLevel="0" collapsed="false">
      <c r="A813" s="199" t="n">
        <v>36355</v>
      </c>
      <c r="B813" s="192" t="n">
        <v>36355</v>
      </c>
      <c r="C813" s="308" t="n">
        <f aca="false">IF(B813&lt;&gt;"",MONTH(B813),0)</f>
        <v>7</v>
      </c>
      <c r="D813" s="209" t="n">
        <v>1006000</v>
      </c>
    </row>
    <row r="814" customFormat="false" ht="11.25" hidden="false" customHeight="false" outlineLevel="0" collapsed="false">
      <c r="A814" s="199" t="n">
        <v>36356</v>
      </c>
      <c r="B814" s="192" t="n">
        <v>36356</v>
      </c>
      <c r="C814" s="308" t="n">
        <f aca="false">IF(B814&lt;&gt;"",MONTH(B814),0)</f>
        <v>7</v>
      </c>
      <c r="D814" s="209" t="n">
        <v>921000</v>
      </c>
    </row>
    <row r="815" customFormat="false" ht="11.25" hidden="false" customHeight="false" outlineLevel="0" collapsed="false">
      <c r="A815" s="199" t="n">
        <v>36357</v>
      </c>
      <c r="B815" s="192" t="n">
        <v>36357</v>
      </c>
      <c r="C815" s="308" t="n">
        <f aca="false">IF(B815&lt;&gt;"",MONTH(B815),0)</f>
        <v>7</v>
      </c>
      <c r="D815" s="209" t="n">
        <v>897000</v>
      </c>
    </row>
    <row r="816" customFormat="false" ht="11.25" hidden="false" customHeight="false" outlineLevel="0" collapsed="false">
      <c r="A816" s="199" t="n">
        <v>36358</v>
      </c>
      <c r="B816" s="192" t="n">
        <v>36358</v>
      </c>
      <c r="C816" s="308" t="n">
        <f aca="false">IF(B816&lt;&gt;"",MONTH(B816),0)</f>
        <v>7</v>
      </c>
      <c r="D816" s="209" t="n">
        <v>535000</v>
      </c>
    </row>
    <row r="817" customFormat="false" ht="11.25" hidden="false" customHeight="false" outlineLevel="0" collapsed="false">
      <c r="A817" s="199" t="n">
        <v>36359</v>
      </c>
      <c r="B817" s="192" t="n">
        <v>36359</v>
      </c>
      <c r="C817" s="308" t="n">
        <f aca="false">IF(B817&lt;&gt;"",MONTH(B817),0)</f>
        <v>7</v>
      </c>
      <c r="D817" s="209" t="n">
        <v>549000</v>
      </c>
    </row>
    <row r="818" customFormat="false" ht="11.25" hidden="false" customHeight="false" outlineLevel="0" collapsed="false">
      <c r="A818" s="199" t="n">
        <v>36360</v>
      </c>
      <c r="B818" s="192" t="n">
        <v>36360</v>
      </c>
      <c r="C818" s="308" t="n">
        <f aca="false">IF(B818&lt;&gt;"",MONTH(B818),0)</f>
        <v>7</v>
      </c>
      <c r="D818" s="209" t="n">
        <v>604000</v>
      </c>
    </row>
    <row r="819" customFormat="false" ht="11.25" hidden="false" customHeight="false" outlineLevel="0" collapsed="false">
      <c r="A819" s="199" t="n">
        <v>36361</v>
      </c>
      <c r="B819" s="192" t="n">
        <v>36361</v>
      </c>
      <c r="C819" s="308" t="n">
        <f aca="false">IF(B819&lt;&gt;"",MONTH(B819),0)</f>
        <v>7</v>
      </c>
      <c r="D819" s="209" t="n">
        <v>873000</v>
      </c>
    </row>
    <row r="820" customFormat="false" ht="11.25" hidden="false" customHeight="false" outlineLevel="0" collapsed="false">
      <c r="A820" s="199" t="n">
        <v>36362</v>
      </c>
      <c r="B820" s="192" t="n">
        <v>36362</v>
      </c>
      <c r="C820" s="308" t="n">
        <f aca="false">IF(B820&lt;&gt;"",MONTH(B820),0)</f>
        <v>7</v>
      </c>
      <c r="D820" s="209" t="n">
        <v>826000</v>
      </c>
    </row>
    <row r="821" customFormat="false" ht="11.25" hidden="false" customHeight="false" outlineLevel="0" collapsed="false">
      <c r="A821" s="199" t="n">
        <v>36363</v>
      </c>
      <c r="B821" s="192" t="n">
        <v>36363</v>
      </c>
      <c r="C821" s="308" t="n">
        <f aca="false">IF(B821&lt;&gt;"",MONTH(B821),0)</f>
        <v>7</v>
      </c>
      <c r="D821" s="209" t="n">
        <v>842000</v>
      </c>
    </row>
    <row r="822" customFormat="false" ht="11.25" hidden="false" customHeight="false" outlineLevel="0" collapsed="false">
      <c r="A822" s="199" t="n">
        <v>36364</v>
      </c>
      <c r="B822" s="192" t="n">
        <v>36364</v>
      </c>
      <c r="C822" s="308" t="n">
        <f aca="false">IF(B822&lt;&gt;"",MONTH(B822),0)</f>
        <v>7</v>
      </c>
      <c r="D822" s="209" t="n">
        <v>783000</v>
      </c>
    </row>
    <row r="823" customFormat="false" ht="11.25" hidden="false" customHeight="false" outlineLevel="0" collapsed="false">
      <c r="A823" s="199" t="n">
        <v>36365</v>
      </c>
      <c r="B823" s="192" t="n">
        <v>36365</v>
      </c>
      <c r="C823" s="308" t="n">
        <f aca="false">IF(B823&lt;&gt;"",MONTH(B823),0)</f>
        <v>7</v>
      </c>
      <c r="D823" s="209" t="n">
        <v>603000</v>
      </c>
    </row>
    <row r="824" customFormat="false" ht="11.25" hidden="false" customHeight="false" outlineLevel="0" collapsed="false">
      <c r="A824" s="199" t="n">
        <v>36366</v>
      </c>
      <c r="B824" s="192" t="n">
        <v>36366</v>
      </c>
      <c r="C824" s="308" t="n">
        <f aca="false">IF(B824&lt;&gt;"",MONTH(B824),0)</f>
        <v>7</v>
      </c>
      <c r="D824" s="209" t="n">
        <v>582000</v>
      </c>
    </row>
    <row r="825" customFormat="false" ht="11.25" hidden="false" customHeight="false" outlineLevel="0" collapsed="false">
      <c r="A825" s="199" t="n">
        <v>36367</v>
      </c>
      <c r="B825" s="192" t="n">
        <v>36367</v>
      </c>
      <c r="C825" s="308" t="n">
        <f aca="false">IF(B825&lt;&gt;"",MONTH(B825),0)</f>
        <v>7</v>
      </c>
      <c r="D825" s="209" t="n">
        <v>582000</v>
      </c>
    </row>
    <row r="826" customFormat="false" ht="11.25" hidden="false" customHeight="false" outlineLevel="0" collapsed="false">
      <c r="A826" s="199" t="n">
        <v>36368</v>
      </c>
      <c r="B826" s="192" t="n">
        <v>36368</v>
      </c>
      <c r="C826" s="308" t="n">
        <f aca="false">IF(B826&lt;&gt;"",MONTH(B826),0)</f>
        <v>7</v>
      </c>
      <c r="D826" s="209" t="n">
        <v>649000</v>
      </c>
    </row>
    <row r="827" customFormat="false" ht="11.25" hidden="false" customHeight="false" outlineLevel="0" collapsed="false">
      <c r="A827" s="199" t="n">
        <v>36369</v>
      </c>
      <c r="B827" s="192" t="n">
        <v>36369</v>
      </c>
      <c r="C827" s="308" t="n">
        <f aca="false">IF(B827&lt;&gt;"",MONTH(B827),0)</f>
        <v>7</v>
      </c>
      <c r="D827" s="209" t="n">
        <v>690000</v>
      </c>
    </row>
    <row r="828" customFormat="false" ht="11.25" hidden="false" customHeight="false" outlineLevel="0" collapsed="false">
      <c r="A828" s="199" t="n">
        <v>36370</v>
      </c>
      <c r="B828" s="192" t="n">
        <v>36370</v>
      </c>
      <c r="C828" s="308" t="n">
        <f aca="false">IF(B828&lt;&gt;"",MONTH(B828),0)</f>
        <v>7</v>
      </c>
      <c r="D828" s="209" t="n">
        <v>644000</v>
      </c>
    </row>
    <row r="829" customFormat="false" ht="11.25" hidden="false" customHeight="false" outlineLevel="0" collapsed="false">
      <c r="A829" s="199" t="n">
        <v>36371</v>
      </c>
      <c r="B829" s="192" t="n">
        <v>36371</v>
      </c>
      <c r="C829" s="308" t="n">
        <f aca="false">IF(B829&lt;&gt;"",MONTH(B829),0)</f>
        <v>7</v>
      </c>
      <c r="D829" s="209" t="n">
        <v>581000</v>
      </c>
    </row>
    <row r="830" customFormat="false" ht="11.25" hidden="false" customHeight="false" outlineLevel="0" collapsed="false">
      <c r="A830" s="199" t="n">
        <v>36372</v>
      </c>
      <c r="B830" s="192" t="n">
        <v>36372</v>
      </c>
      <c r="C830" s="308" t="n">
        <f aca="false">IF(B830&lt;&gt;"",MONTH(B830),0)</f>
        <v>7</v>
      </c>
      <c r="D830" s="209" t="n">
        <v>674000</v>
      </c>
    </row>
    <row r="831" customFormat="false" ht="11.25" hidden="false" customHeight="false" outlineLevel="0" collapsed="false">
      <c r="A831" s="199" t="n">
        <v>36373</v>
      </c>
      <c r="B831" s="192" t="n">
        <v>36373</v>
      </c>
      <c r="C831" s="308" t="n">
        <f aca="false">IF(B831&lt;&gt;"",MONTH(B831),0)</f>
        <v>8</v>
      </c>
      <c r="D831" s="209" t="n">
        <v>761000</v>
      </c>
    </row>
    <row r="832" customFormat="false" ht="11.25" hidden="false" customHeight="false" outlineLevel="0" collapsed="false">
      <c r="A832" s="199" t="n">
        <v>36374</v>
      </c>
      <c r="B832" s="192" t="n">
        <v>36374</v>
      </c>
      <c r="C832" s="308" t="n">
        <f aca="false">IF(B832&lt;&gt;"",MONTH(B832),0)</f>
        <v>8</v>
      </c>
      <c r="D832" s="209" t="n">
        <v>691000</v>
      </c>
    </row>
    <row r="833" customFormat="false" ht="11.25" hidden="false" customHeight="false" outlineLevel="0" collapsed="false">
      <c r="A833" s="199" t="n">
        <v>36375</v>
      </c>
      <c r="B833" s="192" t="n">
        <v>36375</v>
      </c>
      <c r="C833" s="308" t="n">
        <f aca="false">IF(B833&lt;&gt;"",MONTH(B833),0)</f>
        <v>8</v>
      </c>
      <c r="D833" s="209" t="n">
        <v>645000</v>
      </c>
    </row>
    <row r="834" customFormat="false" ht="11.25" hidden="false" customHeight="false" outlineLevel="0" collapsed="false">
      <c r="A834" s="199" t="n">
        <v>36376</v>
      </c>
      <c r="B834" s="192" t="n">
        <v>36376</v>
      </c>
      <c r="C834" s="308" t="n">
        <f aca="false">IF(B834&lt;&gt;"",MONTH(B834),0)</f>
        <v>8</v>
      </c>
      <c r="D834" s="209" t="n">
        <v>609000</v>
      </c>
    </row>
    <row r="835" customFormat="false" ht="11.25" hidden="false" customHeight="false" outlineLevel="0" collapsed="false">
      <c r="A835" s="199" t="n">
        <v>36377</v>
      </c>
      <c r="B835" s="192" t="n">
        <v>36377</v>
      </c>
      <c r="C835" s="308" t="n">
        <f aca="false">IF(B835&lt;&gt;"",MONTH(B835),0)</f>
        <v>8</v>
      </c>
      <c r="D835" s="209" t="n">
        <v>622000</v>
      </c>
    </row>
    <row r="836" customFormat="false" ht="11.25" hidden="false" customHeight="false" outlineLevel="0" collapsed="false">
      <c r="A836" s="199" t="n">
        <v>36378</v>
      </c>
      <c r="B836" s="192" t="n">
        <v>36378</v>
      </c>
      <c r="C836" s="308" t="n">
        <f aca="false">IF(B836&lt;&gt;"",MONTH(B836),0)</f>
        <v>8</v>
      </c>
      <c r="D836" s="209" t="n">
        <v>608000</v>
      </c>
    </row>
    <row r="837" customFormat="false" ht="11.25" hidden="false" customHeight="false" outlineLevel="0" collapsed="false">
      <c r="A837" s="199" t="n">
        <v>36379</v>
      </c>
      <c r="B837" s="192" t="n">
        <v>36379</v>
      </c>
      <c r="C837" s="308" t="n">
        <f aca="false">IF(B837&lt;&gt;"",MONTH(B837),0)</f>
        <v>8</v>
      </c>
      <c r="D837" s="209" t="n">
        <v>506000</v>
      </c>
    </row>
    <row r="838" customFormat="false" ht="11.25" hidden="false" customHeight="false" outlineLevel="0" collapsed="false">
      <c r="A838" s="199" t="n">
        <v>36380</v>
      </c>
      <c r="B838" s="192" t="n">
        <v>36380</v>
      </c>
      <c r="C838" s="308" t="n">
        <f aca="false">IF(B838&lt;&gt;"",MONTH(B838),0)</f>
        <v>8</v>
      </c>
      <c r="D838" s="209" t="n">
        <v>569000</v>
      </c>
    </row>
    <row r="839" customFormat="false" ht="11.25" hidden="false" customHeight="false" outlineLevel="0" collapsed="false">
      <c r="A839" s="199" t="n">
        <v>36381</v>
      </c>
      <c r="B839" s="192" t="n">
        <v>36381</v>
      </c>
      <c r="C839" s="308" t="n">
        <f aca="false">IF(B839&lt;&gt;"",MONTH(B839),0)</f>
        <v>8</v>
      </c>
      <c r="D839" s="209" t="n">
        <v>601000</v>
      </c>
    </row>
    <row r="840" customFormat="false" ht="11.25" hidden="false" customHeight="false" outlineLevel="0" collapsed="false">
      <c r="A840" s="199" t="n">
        <v>36382</v>
      </c>
      <c r="B840" s="192" t="n">
        <v>36382</v>
      </c>
      <c r="C840" s="308" t="n">
        <f aca="false">IF(B840&lt;&gt;"",MONTH(B840),0)</f>
        <v>8</v>
      </c>
      <c r="D840" s="209" t="n">
        <v>613000</v>
      </c>
    </row>
    <row r="841" customFormat="false" ht="11.25" hidden="false" customHeight="false" outlineLevel="0" collapsed="false">
      <c r="A841" s="199" t="n">
        <v>36383</v>
      </c>
      <c r="B841" s="192" t="n">
        <v>36383</v>
      </c>
      <c r="C841" s="308" t="n">
        <f aca="false">IF(B841&lt;&gt;"",MONTH(B841),0)</f>
        <v>8</v>
      </c>
      <c r="D841" s="209" t="n">
        <v>549000</v>
      </c>
    </row>
    <row r="842" customFormat="false" ht="11.25" hidden="false" customHeight="false" outlineLevel="0" collapsed="false">
      <c r="A842" s="199" t="n">
        <v>36384</v>
      </c>
      <c r="B842" s="192" t="n">
        <v>36384</v>
      </c>
      <c r="C842" s="308" t="n">
        <f aca="false">IF(B842&lt;&gt;"",MONTH(B842),0)</f>
        <v>8</v>
      </c>
      <c r="D842" s="209" t="n">
        <v>588000</v>
      </c>
    </row>
    <row r="843" customFormat="false" ht="11.25" hidden="false" customHeight="false" outlineLevel="0" collapsed="false">
      <c r="A843" s="199" t="n">
        <v>36385</v>
      </c>
      <c r="B843" s="192" t="n">
        <v>36385</v>
      </c>
      <c r="C843" s="308" t="n">
        <f aca="false">IF(B843&lt;&gt;"",MONTH(B843),0)</f>
        <v>8</v>
      </c>
      <c r="D843" s="209" t="n">
        <v>611000</v>
      </c>
    </row>
    <row r="844" customFormat="false" ht="11.25" hidden="false" customHeight="false" outlineLevel="0" collapsed="false">
      <c r="A844" s="199" t="n">
        <v>36386</v>
      </c>
      <c r="B844" s="192" t="n">
        <v>36386</v>
      </c>
      <c r="C844" s="308" t="n">
        <f aca="false">IF(B844&lt;&gt;"",MONTH(B844),0)</f>
        <v>8</v>
      </c>
      <c r="D844" s="209" t="n">
        <v>530000</v>
      </c>
    </row>
    <row r="845" customFormat="false" ht="11.25" hidden="false" customHeight="false" outlineLevel="0" collapsed="false">
      <c r="A845" s="199" t="n">
        <v>36387</v>
      </c>
      <c r="B845" s="192" t="n">
        <v>36387</v>
      </c>
      <c r="C845" s="308" t="n">
        <f aca="false">IF(B845&lt;&gt;"",MONTH(B845),0)</f>
        <v>8</v>
      </c>
      <c r="D845" s="209" t="n">
        <v>527000</v>
      </c>
    </row>
    <row r="846" customFormat="false" ht="11.25" hidden="false" customHeight="false" outlineLevel="0" collapsed="false">
      <c r="A846" s="199" t="n">
        <v>36388</v>
      </c>
      <c r="B846" s="192" t="n">
        <v>36388</v>
      </c>
      <c r="C846" s="308" t="n">
        <f aca="false">IF(B846&lt;&gt;"",MONTH(B846),0)</f>
        <v>8</v>
      </c>
      <c r="D846" s="209" t="n">
        <v>625000</v>
      </c>
    </row>
    <row r="847" customFormat="false" ht="11.25" hidden="false" customHeight="false" outlineLevel="0" collapsed="false">
      <c r="A847" s="199" t="n">
        <v>36389</v>
      </c>
      <c r="B847" s="192" t="n">
        <v>36389</v>
      </c>
      <c r="C847" s="308" t="n">
        <f aca="false">IF(B847&lt;&gt;"",MONTH(B847),0)</f>
        <v>8</v>
      </c>
      <c r="D847" s="209" t="n">
        <v>590000</v>
      </c>
    </row>
    <row r="848" customFormat="false" ht="11.25" hidden="false" customHeight="false" outlineLevel="0" collapsed="false">
      <c r="A848" s="199" t="n">
        <v>36390</v>
      </c>
      <c r="B848" s="192" t="n">
        <v>36390</v>
      </c>
      <c r="C848" s="308" t="n">
        <f aca="false">IF(B848&lt;&gt;"",MONTH(B848),0)</f>
        <v>8</v>
      </c>
      <c r="D848" s="209" t="n">
        <v>572000</v>
      </c>
    </row>
    <row r="849" customFormat="false" ht="11.25" hidden="false" customHeight="false" outlineLevel="0" collapsed="false">
      <c r="A849" s="199" t="n">
        <v>36391</v>
      </c>
      <c r="B849" s="192" t="n">
        <v>36391</v>
      </c>
      <c r="C849" s="308" t="n">
        <f aca="false">IF(B849&lt;&gt;"",MONTH(B849),0)</f>
        <v>8</v>
      </c>
      <c r="D849" s="209" t="n">
        <v>532000</v>
      </c>
    </row>
    <row r="850" customFormat="false" ht="11.25" hidden="false" customHeight="false" outlineLevel="0" collapsed="false">
      <c r="A850" s="199" t="n">
        <v>36392</v>
      </c>
      <c r="B850" s="192" t="n">
        <v>36392</v>
      </c>
      <c r="C850" s="308" t="n">
        <f aca="false">IF(B850&lt;&gt;"",MONTH(B850),0)</f>
        <v>8</v>
      </c>
      <c r="D850" s="209" t="n">
        <v>559000</v>
      </c>
    </row>
    <row r="851" customFormat="false" ht="11.25" hidden="false" customHeight="false" outlineLevel="0" collapsed="false">
      <c r="A851" s="199" t="n">
        <v>36393</v>
      </c>
      <c r="B851" s="192" t="n">
        <v>36393</v>
      </c>
      <c r="C851" s="308" t="n">
        <f aca="false">IF(B851&lt;&gt;"",MONTH(B851),0)</f>
        <v>8</v>
      </c>
      <c r="D851" s="209" t="n">
        <v>498000</v>
      </c>
    </row>
    <row r="852" customFormat="false" ht="11.25" hidden="false" customHeight="false" outlineLevel="0" collapsed="false">
      <c r="A852" s="199" t="n">
        <v>36394</v>
      </c>
      <c r="B852" s="192" t="n">
        <v>36394</v>
      </c>
      <c r="C852" s="308" t="n">
        <f aca="false">IF(B852&lt;&gt;"",MONTH(B852),0)</f>
        <v>8</v>
      </c>
      <c r="D852" s="209" t="n">
        <v>481000</v>
      </c>
    </row>
    <row r="853" customFormat="false" ht="11.25" hidden="false" customHeight="false" outlineLevel="0" collapsed="false">
      <c r="A853" s="199" t="n">
        <v>36395</v>
      </c>
      <c r="B853" s="192" t="n">
        <v>36395</v>
      </c>
      <c r="C853" s="308" t="n">
        <f aca="false">IF(B853&lt;&gt;"",MONTH(B853),0)</f>
        <v>8</v>
      </c>
      <c r="D853" s="209" t="n">
        <v>527000</v>
      </c>
    </row>
    <row r="854" customFormat="false" ht="11.25" hidden="false" customHeight="false" outlineLevel="0" collapsed="false">
      <c r="A854" s="199" t="n">
        <v>36396</v>
      </c>
      <c r="B854" s="192" t="n">
        <v>36396</v>
      </c>
      <c r="C854" s="308" t="n">
        <f aca="false">IF(B854&lt;&gt;"",MONTH(B854),0)</f>
        <v>8</v>
      </c>
      <c r="D854" s="205" t="n">
        <f aca="false">VLOOKUP($B854,data!$A$6:$M$15000,4)</f>
        <v>523000</v>
      </c>
    </row>
    <row r="855" customFormat="false" ht="11.25" hidden="false" customHeight="false" outlineLevel="0" collapsed="false">
      <c r="A855" s="199" t="n">
        <v>36397</v>
      </c>
      <c r="B855" s="192" t="n">
        <v>36397</v>
      </c>
      <c r="C855" s="308" t="n">
        <f aca="false">IF(B855&lt;&gt;"",MONTH(B855),0)</f>
        <v>8</v>
      </c>
      <c r="D855" s="205" t="n">
        <f aca="false">VLOOKUP($B855,data!$A$6:$M$15000,4)</f>
        <v>548000</v>
      </c>
    </row>
    <row r="856" customFormat="false" ht="11.25" hidden="false" customHeight="false" outlineLevel="0" collapsed="false">
      <c r="A856" s="199" t="n">
        <v>36398</v>
      </c>
      <c r="B856" s="192" t="n">
        <v>36398</v>
      </c>
      <c r="C856" s="308" t="n">
        <f aca="false">IF(B856&lt;&gt;"",MONTH(B856),0)</f>
        <v>8</v>
      </c>
      <c r="D856" s="205" t="n">
        <f aca="false">VLOOKUP($B856,data!$A$6:$M$15000,4)</f>
        <v>530000</v>
      </c>
    </row>
    <row r="857" customFormat="false" ht="11.25" hidden="false" customHeight="false" outlineLevel="0" collapsed="false">
      <c r="A857" s="199" t="n">
        <v>36399</v>
      </c>
      <c r="B857" s="192" t="n">
        <v>36399</v>
      </c>
      <c r="C857" s="308" t="n">
        <f aca="false">IF(B857&lt;&gt;"",MONTH(B857),0)</f>
        <v>8</v>
      </c>
      <c r="D857" s="205" t="n">
        <f aca="false">VLOOKUP($B857,data!$A$6:$M$15000,4)</f>
        <v>498000</v>
      </c>
    </row>
    <row r="858" customFormat="false" ht="11.25" hidden="false" customHeight="false" outlineLevel="0" collapsed="false">
      <c r="A858" s="199" t="n">
        <v>36400</v>
      </c>
      <c r="B858" s="192" t="n">
        <v>36400</v>
      </c>
      <c r="C858" s="308" t="n">
        <f aca="false">IF(B858&lt;&gt;"",MONTH(B858),0)</f>
        <v>8</v>
      </c>
      <c r="D858" s="205" t="n">
        <f aca="false">VLOOKUP($B858,data!$A$6:$M$15000,4)</f>
        <v>530000</v>
      </c>
    </row>
    <row r="859" customFormat="false" ht="11.25" hidden="false" customHeight="false" outlineLevel="0" collapsed="false">
      <c r="A859" s="199" t="n">
        <v>36401</v>
      </c>
      <c r="B859" s="192" t="n">
        <v>36401</v>
      </c>
      <c r="C859" s="308" t="n">
        <f aca="false">IF(B859&lt;&gt;"",MONTH(B859),0)</f>
        <v>8</v>
      </c>
      <c r="D859" s="205" t="n">
        <f aca="false">VLOOKUP($B859,data!$A$6:$M$15000,4)</f>
        <v>553000</v>
      </c>
    </row>
    <row r="860" customFormat="false" ht="11.25" hidden="false" customHeight="false" outlineLevel="0" collapsed="false">
      <c r="A860" s="199" t="n">
        <v>36402</v>
      </c>
      <c r="B860" s="192" t="n">
        <v>36402</v>
      </c>
      <c r="C860" s="308" t="n">
        <f aca="false">IF(B860&lt;&gt;"",MONTH(B860),0)</f>
        <v>8</v>
      </c>
      <c r="D860" s="205" t="n">
        <f aca="false">VLOOKUP($B860,data!$A$6:$M$15000,4)</f>
        <v>517000</v>
      </c>
    </row>
    <row r="861" customFormat="false" ht="11.25" hidden="false" customHeight="false" outlineLevel="0" collapsed="false">
      <c r="A861" s="199" t="n">
        <v>36403</v>
      </c>
      <c r="B861" s="192" t="n">
        <v>36403</v>
      </c>
      <c r="C861" s="308" t="n">
        <f aca="false">IF(B861&lt;&gt;"",MONTH(B861),0)</f>
        <v>8</v>
      </c>
      <c r="D861" s="205" t="n">
        <f aca="false">VLOOKUP($B861,data!$A$6:$M$15000,4)</f>
        <v>545000</v>
      </c>
    </row>
    <row r="862" customFormat="false" ht="11.25" hidden="false" customHeight="false" outlineLevel="0" collapsed="false">
      <c r="A862" s="199" t="n">
        <v>36404</v>
      </c>
      <c r="B862" s="192" t="n">
        <v>36404</v>
      </c>
      <c r="C862" s="308" t="n">
        <f aca="false">IF(B862&lt;&gt;"",MONTH(B862),0)</f>
        <v>9</v>
      </c>
      <c r="D862" s="205" t="n">
        <f aca="false">VLOOKUP($B862,data!$A$6:$M$15000,4)</f>
        <v>726000</v>
      </c>
    </row>
    <row r="863" customFormat="false" ht="11.25" hidden="false" customHeight="false" outlineLevel="0" collapsed="false">
      <c r="A863" s="199" t="n">
        <v>36405</v>
      </c>
      <c r="B863" s="192" t="n">
        <v>36405</v>
      </c>
      <c r="C863" s="308" t="n">
        <f aca="false">IF(B863&lt;&gt;"",MONTH(B863),0)</f>
        <v>9</v>
      </c>
      <c r="D863" s="205" t="n">
        <f aca="false">VLOOKUP($B863,data!$A$6:$M$15000,4)</f>
        <v>755000</v>
      </c>
    </row>
    <row r="864" customFormat="false" ht="11.25" hidden="false" customHeight="false" outlineLevel="0" collapsed="false">
      <c r="A864" s="199" t="n">
        <v>36406</v>
      </c>
      <c r="B864" s="192" t="n">
        <v>36406</v>
      </c>
      <c r="C864" s="308" t="n">
        <f aca="false">IF(B864&lt;&gt;"",MONTH(B864),0)</f>
        <v>9</v>
      </c>
      <c r="D864" s="205" t="n">
        <f aca="false">VLOOKUP($B864,data!$A$6:$M$15000,4)</f>
        <v>817000</v>
      </c>
    </row>
    <row r="865" customFormat="false" ht="11.25" hidden="false" customHeight="false" outlineLevel="0" collapsed="false">
      <c r="A865" s="199" t="n">
        <v>36407</v>
      </c>
      <c r="B865" s="192" t="n">
        <v>36407</v>
      </c>
      <c r="C865" s="308" t="n">
        <f aca="false">IF(B865&lt;&gt;"",MONTH(B865),0)</f>
        <v>9</v>
      </c>
      <c r="D865" s="205" t="n">
        <f aca="false">VLOOKUP($B865,data!$A$6:$M$15000,4)</f>
        <v>687000</v>
      </c>
    </row>
    <row r="866" customFormat="false" ht="11.25" hidden="false" customHeight="false" outlineLevel="0" collapsed="false">
      <c r="A866" s="199" t="n">
        <v>36408</v>
      </c>
      <c r="B866" s="192" t="n">
        <v>36408</v>
      </c>
      <c r="C866" s="308" t="n">
        <f aca="false">IF(B866&lt;&gt;"",MONTH(B866),0)</f>
        <v>9</v>
      </c>
      <c r="D866" s="205" t="n">
        <f aca="false">VLOOKUP($B866,data!$A$6:$M$15000,4)</f>
        <v>694000</v>
      </c>
    </row>
    <row r="867" customFormat="false" ht="11.25" hidden="false" customHeight="false" outlineLevel="0" collapsed="false">
      <c r="A867" s="199" t="n">
        <v>36409</v>
      </c>
      <c r="B867" s="192" t="n">
        <v>36409</v>
      </c>
      <c r="C867" s="308" t="n">
        <f aca="false">IF(B867&lt;&gt;"",MONTH(B867),0)</f>
        <v>9</v>
      </c>
      <c r="D867" s="205" t="n">
        <f aca="false">VLOOKUP($B867,data!$A$6:$M$15000,4)</f>
        <v>678000</v>
      </c>
    </row>
    <row r="868" customFormat="false" ht="11.25" hidden="false" customHeight="false" outlineLevel="0" collapsed="false">
      <c r="A868" s="199" t="n">
        <v>36410</v>
      </c>
      <c r="B868" s="192" t="n">
        <v>36410</v>
      </c>
      <c r="C868" s="308" t="n">
        <f aca="false">IF(B868&lt;&gt;"",MONTH(B868),0)</f>
        <v>9</v>
      </c>
      <c r="D868" s="205" t="n">
        <f aca="false">VLOOKUP($B868,data!$A$6:$M$15000,4)</f>
        <v>695000</v>
      </c>
    </row>
    <row r="869" customFormat="false" ht="11.25" hidden="false" customHeight="false" outlineLevel="0" collapsed="false">
      <c r="A869" s="199" t="n">
        <v>36411</v>
      </c>
      <c r="B869" s="192" t="n">
        <v>36411</v>
      </c>
      <c r="C869" s="308" t="n">
        <f aca="false">IF(B869&lt;&gt;"",MONTH(B869),0)</f>
        <v>9</v>
      </c>
      <c r="D869" s="205" t="n">
        <f aca="false">VLOOKUP($B869,data!$A$6:$M$15000,4)</f>
        <v>799000</v>
      </c>
    </row>
    <row r="870" customFormat="false" ht="11.25" hidden="false" customHeight="false" outlineLevel="0" collapsed="false">
      <c r="A870" s="199" t="n">
        <v>36412</v>
      </c>
      <c r="B870" s="192" t="n">
        <v>36412</v>
      </c>
      <c r="C870" s="308" t="n">
        <f aca="false">IF(B870&lt;&gt;"",MONTH(B870),0)</f>
        <v>9</v>
      </c>
      <c r="D870" s="205" t="n">
        <f aca="false">VLOOKUP($B870,data!$A$6:$M$15000,4)</f>
        <v>803000</v>
      </c>
    </row>
    <row r="871" customFormat="false" ht="11.25" hidden="false" customHeight="false" outlineLevel="0" collapsed="false">
      <c r="A871" s="199" t="n">
        <v>36413</v>
      </c>
      <c r="B871" s="192" t="n">
        <v>36413</v>
      </c>
      <c r="C871" s="308" t="n">
        <f aca="false">IF(B871&lt;&gt;"",MONTH(B871),0)</f>
        <v>9</v>
      </c>
      <c r="D871" s="205" t="n">
        <f aca="false">VLOOKUP($B871,data!$A$6:$M$15000,4)</f>
        <v>814000</v>
      </c>
    </row>
    <row r="872" customFormat="false" ht="11.25" hidden="false" customHeight="false" outlineLevel="0" collapsed="false">
      <c r="A872" s="199" t="n">
        <v>36414</v>
      </c>
      <c r="B872" s="192" t="n">
        <v>36414</v>
      </c>
      <c r="C872" s="308" t="n">
        <f aca="false">IF(B872&lt;&gt;"",MONTH(B872),0)</f>
        <v>9</v>
      </c>
      <c r="D872" s="205" t="n">
        <f aca="false">VLOOKUP($B872,data!$A$6:$M$15000,4)</f>
        <v>699000</v>
      </c>
    </row>
    <row r="873" customFormat="false" ht="11.25" hidden="false" customHeight="false" outlineLevel="0" collapsed="false">
      <c r="A873" s="199" t="n">
        <v>36415</v>
      </c>
      <c r="B873" s="192" t="n">
        <v>36415</v>
      </c>
      <c r="C873" s="308" t="n">
        <f aca="false">IF(B873&lt;&gt;"",MONTH(B873),0)</f>
        <v>9</v>
      </c>
      <c r="D873" s="205" t="n">
        <f aca="false">VLOOKUP($B873,data!$A$6:$M$15000,4)</f>
        <v>714000</v>
      </c>
    </row>
    <row r="874" customFormat="false" ht="11.25" hidden="false" customHeight="false" outlineLevel="0" collapsed="false">
      <c r="A874" s="199" t="n">
        <v>36416</v>
      </c>
      <c r="B874" s="192" t="n">
        <v>36416</v>
      </c>
      <c r="C874" s="308" t="n">
        <f aca="false">IF(B874&lt;&gt;"",MONTH(B874),0)</f>
        <v>9</v>
      </c>
      <c r="D874" s="205" t="n">
        <f aca="false">VLOOKUP($B874,data!$A$6:$M$15000,4)</f>
        <v>730000</v>
      </c>
    </row>
    <row r="875" customFormat="false" ht="11.25" hidden="false" customHeight="false" outlineLevel="0" collapsed="false">
      <c r="A875" s="199" t="n">
        <v>36417</v>
      </c>
      <c r="B875" s="192" t="n">
        <v>36417</v>
      </c>
      <c r="C875" s="308" t="n">
        <f aca="false">IF(B875&lt;&gt;"",MONTH(B875),0)</f>
        <v>9</v>
      </c>
      <c r="D875" s="205" t="n">
        <f aca="false">VLOOKUP($B875,data!$A$6:$M$15000,4)</f>
        <v>817000</v>
      </c>
    </row>
    <row r="876" customFormat="false" ht="11.25" hidden="false" customHeight="false" outlineLevel="0" collapsed="false">
      <c r="A876" s="199" t="n">
        <v>36418</v>
      </c>
      <c r="B876" s="192" t="n">
        <v>36418</v>
      </c>
      <c r="C876" s="308" t="n">
        <f aca="false">IF(B876&lt;&gt;"",MONTH(B876),0)</f>
        <v>9</v>
      </c>
      <c r="D876" s="205" t="n">
        <f aca="false">VLOOKUP($B876,data!$A$6:$M$15000,4)</f>
        <v>821000</v>
      </c>
    </row>
    <row r="877" customFormat="false" ht="11.25" hidden="false" customHeight="false" outlineLevel="0" collapsed="false">
      <c r="A877" s="199" t="n">
        <v>36419</v>
      </c>
      <c r="B877" s="192" t="n">
        <v>36419</v>
      </c>
      <c r="C877" s="308" t="n">
        <f aca="false">IF(B877&lt;&gt;"",MONTH(B877),0)</f>
        <v>9</v>
      </c>
      <c r="D877" s="205" t="n">
        <f aca="false">VLOOKUP($B877,data!$A$6:$M$15000,4)</f>
        <v>874000</v>
      </c>
    </row>
    <row r="878" customFormat="false" ht="11.25" hidden="false" customHeight="false" outlineLevel="0" collapsed="false">
      <c r="A878" s="199" t="n">
        <v>36420</v>
      </c>
      <c r="B878" s="192" t="n">
        <v>36420</v>
      </c>
      <c r="C878" s="308" t="n">
        <f aca="false">IF(B878&lt;&gt;"",MONTH(B878),0)</f>
        <v>9</v>
      </c>
      <c r="D878" s="205" t="n">
        <f aca="false">VLOOKUP($B878,data!$A$6:$M$15000,4)</f>
        <v>887000</v>
      </c>
    </row>
    <row r="879" customFormat="false" ht="11.25" hidden="false" customHeight="false" outlineLevel="0" collapsed="false">
      <c r="A879" s="199" t="n">
        <v>36421</v>
      </c>
      <c r="B879" s="192" t="n">
        <v>36421</v>
      </c>
      <c r="C879" s="308" t="n">
        <f aca="false">IF(B879&lt;&gt;"",MONTH(B879),0)</f>
        <v>9</v>
      </c>
      <c r="D879" s="205" t="n">
        <f aca="false">VLOOKUP($B879,data!$A$6:$M$15000,4)</f>
        <v>709000</v>
      </c>
    </row>
    <row r="880" customFormat="false" ht="11.25" hidden="false" customHeight="false" outlineLevel="0" collapsed="false">
      <c r="A880" s="199" t="n">
        <v>36422</v>
      </c>
      <c r="B880" s="192" t="n">
        <v>36422</v>
      </c>
      <c r="C880" s="308" t="n">
        <f aca="false">IF(B880&lt;&gt;"",MONTH(B880),0)</f>
        <v>9</v>
      </c>
      <c r="D880" s="205" t="n">
        <f aca="false">VLOOKUP($B880,data!$A$6:$M$15000,4)</f>
        <v>671000</v>
      </c>
    </row>
    <row r="881" customFormat="false" ht="11.25" hidden="false" customHeight="false" outlineLevel="0" collapsed="false">
      <c r="A881" s="199" t="n">
        <v>36423</v>
      </c>
      <c r="B881" s="192" t="n">
        <v>36423</v>
      </c>
      <c r="C881" s="308" t="n">
        <f aca="false">IF(B881&lt;&gt;"",MONTH(B881),0)</f>
        <v>9</v>
      </c>
      <c r="D881" s="205" t="n">
        <f aca="false">VLOOKUP($B881,data!$A$6:$M$15000,4)</f>
        <v>762000</v>
      </c>
    </row>
    <row r="882" customFormat="false" ht="11.25" hidden="false" customHeight="false" outlineLevel="0" collapsed="false">
      <c r="A882" s="199" t="n">
        <v>36424</v>
      </c>
      <c r="B882" s="192" t="n">
        <v>36424</v>
      </c>
      <c r="C882" s="308" t="n">
        <f aca="false">IF(B882&lt;&gt;"",MONTH(B882),0)</f>
        <v>9</v>
      </c>
      <c r="D882" s="205" t="n">
        <f aca="false">VLOOKUP($B882,data!$A$6:$M$15000,4)</f>
        <v>906000</v>
      </c>
    </row>
    <row r="883" customFormat="false" ht="11.25" hidden="false" customHeight="false" outlineLevel="0" collapsed="false">
      <c r="A883" s="199" t="n">
        <v>36425</v>
      </c>
      <c r="B883" s="192" t="n">
        <v>36425</v>
      </c>
      <c r="C883" s="308" t="n">
        <f aca="false">IF(B883&lt;&gt;"",MONTH(B883),0)</f>
        <v>9</v>
      </c>
      <c r="D883" s="205" t="n">
        <f aca="false">VLOOKUP($B883,data!$A$6:$M$15000,4)</f>
        <v>1011000</v>
      </c>
    </row>
    <row r="884" customFormat="false" ht="11.25" hidden="false" customHeight="false" outlineLevel="0" collapsed="false">
      <c r="A884" s="199" t="n">
        <v>36426</v>
      </c>
      <c r="B884" s="192" t="n">
        <v>36426</v>
      </c>
      <c r="C884" s="308" t="n">
        <f aca="false">IF(B884&lt;&gt;"",MONTH(B884),0)</f>
        <v>9</v>
      </c>
      <c r="D884" s="205" t="n">
        <f aca="false">VLOOKUP($B884,data!$A$6:$M$15000,4)</f>
        <v>923000</v>
      </c>
    </row>
    <row r="885" customFormat="false" ht="11.25" hidden="false" customHeight="false" outlineLevel="0" collapsed="false">
      <c r="A885" s="199" t="n">
        <v>36427</v>
      </c>
      <c r="B885" s="192" t="n">
        <v>36427</v>
      </c>
      <c r="C885" s="308" t="n">
        <f aca="false">IF(B885&lt;&gt;"",MONTH(B885),0)</f>
        <v>9</v>
      </c>
      <c r="D885" s="205" t="n">
        <f aca="false">VLOOKUP($B885,data!$A$6:$M$15000,4)</f>
        <v>841000</v>
      </c>
    </row>
    <row r="886" customFormat="false" ht="11.25" hidden="false" customHeight="false" outlineLevel="0" collapsed="false">
      <c r="A886" s="199" t="n">
        <v>36428</v>
      </c>
      <c r="B886" s="192" t="n">
        <v>36428</v>
      </c>
      <c r="C886" s="308" t="n">
        <f aca="false">IF(B886&lt;&gt;"",MONTH(B886),0)</f>
        <v>9</v>
      </c>
      <c r="D886" s="205" t="n">
        <f aca="false">VLOOKUP($B886,data!$A$6:$M$15000,4)</f>
        <v>837000</v>
      </c>
    </row>
    <row r="887" customFormat="false" ht="11.25" hidden="false" customHeight="false" outlineLevel="0" collapsed="false">
      <c r="A887" s="199" t="n">
        <v>36429</v>
      </c>
      <c r="B887" s="192" t="n">
        <v>36429</v>
      </c>
      <c r="C887" s="308" t="n">
        <f aca="false">IF(B887&lt;&gt;"",MONTH(B887),0)</f>
        <v>9</v>
      </c>
      <c r="D887" s="205" t="n">
        <f aca="false">VLOOKUP($B887,data!$A$6:$M$15000,4)</f>
        <v>865000</v>
      </c>
    </row>
    <row r="888" customFormat="false" ht="11.25" hidden="false" customHeight="false" outlineLevel="0" collapsed="false">
      <c r="A888" s="199" t="n">
        <v>36430</v>
      </c>
      <c r="B888" s="192" t="n">
        <v>36430</v>
      </c>
      <c r="C888" s="308" t="n">
        <f aca="false">IF(B888&lt;&gt;"",MONTH(B888),0)</f>
        <v>9</v>
      </c>
      <c r="D888" s="205" t="n">
        <f aca="false">VLOOKUP($B888,data!$A$6:$M$15000,4)</f>
        <v>850000</v>
      </c>
    </row>
    <row r="889" customFormat="false" ht="11.25" hidden="false" customHeight="false" outlineLevel="0" collapsed="false">
      <c r="A889" s="199" t="n">
        <v>36431</v>
      </c>
      <c r="B889" s="192" t="n">
        <v>36431</v>
      </c>
      <c r="C889" s="308" t="n">
        <f aca="false">IF(B889&lt;&gt;"",MONTH(B889),0)</f>
        <v>9</v>
      </c>
      <c r="D889" s="205" t="n">
        <f aca="false">VLOOKUP($B889,data!$A$6:$M$15000,4)</f>
        <v>929000</v>
      </c>
    </row>
    <row r="890" customFormat="false" ht="11.25" hidden="false" customHeight="false" outlineLevel="0" collapsed="false">
      <c r="A890" s="199" t="n">
        <v>36432</v>
      </c>
      <c r="B890" s="192" t="n">
        <v>36432</v>
      </c>
      <c r="C890" s="308" t="n">
        <f aca="false">IF(B890&lt;&gt;"",MONTH(B890),0)</f>
        <v>9</v>
      </c>
      <c r="D890" s="205" t="n">
        <f aca="false">VLOOKUP($B890,data!$A$6:$M$15000,4)</f>
        <v>1065000</v>
      </c>
    </row>
    <row r="891" customFormat="false" ht="11.25" hidden="false" customHeight="false" outlineLevel="0" collapsed="false">
      <c r="A891" s="199" t="n">
        <v>36433</v>
      </c>
      <c r="B891" s="192" t="n">
        <v>36433</v>
      </c>
      <c r="C891" s="308" t="n">
        <f aca="false">IF(B891&lt;&gt;"",MONTH(B891),0)</f>
        <v>9</v>
      </c>
      <c r="D891" s="205" t="n">
        <f aca="false">VLOOKUP($B891,data!$A$6:$M$15000,4)</f>
        <v>930000</v>
      </c>
    </row>
    <row r="892" customFormat="false" ht="11.25" hidden="false" customHeight="false" outlineLevel="0" collapsed="false">
      <c r="A892" s="199" t="n">
        <v>36434</v>
      </c>
      <c r="B892" s="192" t="n">
        <v>36434</v>
      </c>
      <c r="C892" s="308" t="n">
        <f aca="false">IF(B892&lt;&gt;"",MONTH(B892),0)</f>
        <v>10</v>
      </c>
      <c r="D892" s="205" t="n">
        <f aca="false">VLOOKUP($B892,data!$A$6:$M$15000,4)</f>
        <v>1012000</v>
      </c>
    </row>
    <row r="893" customFormat="false" ht="11.25" hidden="false" customHeight="false" outlineLevel="0" collapsed="false">
      <c r="A893" s="199" t="n">
        <v>36435</v>
      </c>
      <c r="B893" s="192" t="n">
        <v>36435</v>
      </c>
      <c r="C893" s="308" t="n">
        <f aca="false">IF(B893&lt;&gt;"",MONTH(B893),0)</f>
        <v>10</v>
      </c>
      <c r="D893" s="205" t="n">
        <f aca="false">VLOOKUP($B893,data!$A$6:$M$15000,4)</f>
        <v>1016000</v>
      </c>
    </row>
    <row r="894" customFormat="false" ht="11.25" hidden="false" customHeight="false" outlineLevel="0" collapsed="false">
      <c r="A894" s="199" t="n">
        <v>36436</v>
      </c>
      <c r="B894" s="192" t="n">
        <v>36436</v>
      </c>
      <c r="C894" s="308" t="n">
        <f aca="false">IF(B894&lt;&gt;"",MONTH(B894),0)</f>
        <v>10</v>
      </c>
      <c r="D894" s="205" t="n">
        <f aca="false">VLOOKUP($B894,data!$A$6:$M$15000,4)</f>
        <v>1038000</v>
      </c>
    </row>
    <row r="895" customFormat="false" ht="11.25" hidden="false" customHeight="false" outlineLevel="0" collapsed="false">
      <c r="A895" s="199" t="n">
        <v>36437</v>
      </c>
      <c r="B895" s="192" t="n">
        <v>36437</v>
      </c>
      <c r="C895" s="308" t="n">
        <f aca="false">IF(B895&lt;&gt;"",MONTH(B895),0)</f>
        <v>10</v>
      </c>
      <c r="D895" s="205" t="n">
        <f aca="false">VLOOKUP($B895,data!$A$6:$M$15000,4)</f>
        <v>965000</v>
      </c>
    </row>
    <row r="896" customFormat="false" ht="11.25" hidden="false" customHeight="false" outlineLevel="0" collapsed="false">
      <c r="A896" s="199" t="n">
        <v>36438</v>
      </c>
      <c r="B896" s="192" t="n">
        <v>36438</v>
      </c>
      <c r="C896" s="308" t="n">
        <f aca="false">IF(B896&lt;&gt;"",MONTH(B896),0)</f>
        <v>10</v>
      </c>
      <c r="D896" s="205" t="n">
        <f aca="false">VLOOKUP($B896,data!$A$6:$M$15000,4)</f>
        <v>1043000</v>
      </c>
    </row>
    <row r="897" customFormat="false" ht="11.25" hidden="false" customHeight="false" outlineLevel="0" collapsed="false">
      <c r="A897" s="199" t="n">
        <v>36439</v>
      </c>
      <c r="B897" s="192" t="n">
        <v>36439</v>
      </c>
      <c r="C897" s="308" t="n">
        <f aca="false">IF(B897&lt;&gt;"",MONTH(B897),0)</f>
        <v>10</v>
      </c>
      <c r="D897" s="205" t="n">
        <f aca="false">VLOOKUP($B897,data!$A$6:$M$15000,4)</f>
        <v>893000</v>
      </c>
    </row>
    <row r="898" customFormat="false" ht="11.25" hidden="false" customHeight="false" outlineLevel="0" collapsed="false">
      <c r="A898" s="199" t="n">
        <v>36440</v>
      </c>
      <c r="B898" s="192" t="n">
        <v>36440</v>
      </c>
      <c r="C898" s="308" t="n">
        <f aca="false">IF(B898&lt;&gt;"",MONTH(B898),0)</f>
        <v>10</v>
      </c>
      <c r="D898" s="205" t="n">
        <f aca="false">VLOOKUP($B898,data!$A$6:$M$15000,4)</f>
        <v>934000</v>
      </c>
    </row>
    <row r="899" customFormat="false" ht="11.25" hidden="false" customHeight="false" outlineLevel="0" collapsed="false">
      <c r="A899" s="199" t="n">
        <v>36441</v>
      </c>
      <c r="B899" s="192" t="n">
        <v>36441</v>
      </c>
      <c r="C899" s="308" t="n">
        <f aca="false">IF(B899&lt;&gt;"",MONTH(B899),0)</f>
        <v>10</v>
      </c>
      <c r="D899" s="205" t="n">
        <f aca="false">VLOOKUP($B899,data!$A$6:$M$15000,4)</f>
        <v>973000</v>
      </c>
    </row>
    <row r="900" customFormat="false" ht="11.25" hidden="false" customHeight="false" outlineLevel="0" collapsed="false">
      <c r="A900" s="199" t="n">
        <v>36442</v>
      </c>
      <c r="B900" s="192" t="n">
        <v>36442</v>
      </c>
      <c r="C900" s="308" t="n">
        <f aca="false">IF(B900&lt;&gt;"",MONTH(B900),0)</f>
        <v>10</v>
      </c>
      <c r="D900" s="205" t="n">
        <f aca="false">VLOOKUP($B900,data!$A$6:$M$15000,4)</f>
        <v>1075000</v>
      </c>
    </row>
    <row r="901" customFormat="false" ht="11.25" hidden="false" customHeight="false" outlineLevel="0" collapsed="false">
      <c r="A901" s="199" t="n">
        <v>36443</v>
      </c>
      <c r="B901" s="192" t="n">
        <v>36443</v>
      </c>
      <c r="C901" s="308" t="n">
        <f aca="false">IF(B901&lt;&gt;"",MONTH(B901),0)</f>
        <v>10</v>
      </c>
      <c r="D901" s="205" t="n">
        <f aca="false">VLOOKUP($B901,data!$A$6:$M$15000,4)</f>
        <v>1092000</v>
      </c>
    </row>
    <row r="902" customFormat="false" ht="11.25" hidden="false" customHeight="false" outlineLevel="0" collapsed="false">
      <c r="A902" s="199" t="n">
        <v>36444</v>
      </c>
      <c r="B902" s="192" t="n">
        <v>36444</v>
      </c>
      <c r="C902" s="308" t="n">
        <f aca="false">IF(B902&lt;&gt;"",MONTH(B902),0)</f>
        <v>10</v>
      </c>
      <c r="D902" s="205" t="n">
        <f aca="false">VLOOKUP($B902,data!$A$6:$M$15000,4)</f>
        <v>1065000</v>
      </c>
    </row>
    <row r="903" customFormat="false" ht="11.25" hidden="false" customHeight="false" outlineLevel="0" collapsed="false">
      <c r="A903" s="199" t="n">
        <v>36445</v>
      </c>
      <c r="B903" s="192" t="n">
        <v>36445</v>
      </c>
      <c r="C903" s="308" t="n">
        <f aca="false">IF(B903&lt;&gt;"",MONTH(B903),0)</f>
        <v>10</v>
      </c>
      <c r="D903" s="205" t="n">
        <f aca="false">VLOOKUP($B903,data!$A$6:$M$15000,4)</f>
        <v>978000</v>
      </c>
    </row>
    <row r="904" customFormat="false" ht="11.25" hidden="false" customHeight="false" outlineLevel="0" collapsed="false">
      <c r="A904" s="199" t="n">
        <v>36446</v>
      </c>
      <c r="B904" s="192" t="n">
        <v>36446</v>
      </c>
      <c r="C904" s="308" t="n">
        <f aca="false">IF(B904&lt;&gt;"",MONTH(B904),0)</f>
        <v>10</v>
      </c>
      <c r="D904" s="205" t="n">
        <f aca="false">VLOOKUP($B904,data!$A$6:$M$15000,4)</f>
        <v>908000</v>
      </c>
    </row>
    <row r="905" customFormat="false" ht="11.25" hidden="false" customHeight="false" outlineLevel="0" collapsed="false">
      <c r="A905" s="199" t="n">
        <v>36447</v>
      </c>
      <c r="B905" s="192" t="n">
        <v>36447</v>
      </c>
      <c r="C905" s="308" t="n">
        <f aca="false">IF(B905&lt;&gt;"",MONTH(B905),0)</f>
        <v>10</v>
      </c>
      <c r="D905" s="205" t="n">
        <f aca="false">VLOOKUP($B905,data!$A$6:$M$15000,4)</f>
        <v>875000</v>
      </c>
    </row>
    <row r="906" customFormat="false" ht="11.25" hidden="false" customHeight="false" outlineLevel="0" collapsed="false">
      <c r="A906" s="199" t="n">
        <v>36448</v>
      </c>
      <c r="B906" s="192" t="n">
        <v>36448</v>
      </c>
      <c r="C906" s="308" t="n">
        <f aca="false">IF(B906&lt;&gt;"",MONTH(B906),0)</f>
        <v>10</v>
      </c>
      <c r="D906" s="205" t="n">
        <f aca="false">VLOOKUP($B906,data!$A$6:$M$15000,4)</f>
        <v>973000</v>
      </c>
    </row>
    <row r="907" customFormat="false" ht="11.25" hidden="false" customHeight="false" outlineLevel="0" collapsed="false">
      <c r="A907" s="199" t="n">
        <v>36449</v>
      </c>
      <c r="B907" s="192" t="n">
        <v>36449</v>
      </c>
      <c r="C907" s="308" t="n">
        <f aca="false">IF(B907&lt;&gt;"",MONTH(B907),0)</f>
        <v>10</v>
      </c>
      <c r="D907" s="205" t="n">
        <f aca="false">VLOOKUP($B907,data!$A$6:$M$15000,4)</f>
        <v>958000</v>
      </c>
    </row>
    <row r="908" customFormat="false" ht="11.25" hidden="false" customHeight="false" outlineLevel="0" collapsed="false">
      <c r="A908" s="199" t="n">
        <v>36450</v>
      </c>
      <c r="B908" s="192" t="n">
        <v>36450</v>
      </c>
      <c r="C908" s="308" t="n">
        <f aca="false">IF(B908&lt;&gt;"",MONTH(B908),0)</f>
        <v>10</v>
      </c>
      <c r="D908" s="205" t="n">
        <f aca="false">VLOOKUP($B908,data!$A$6:$M$15000,4)</f>
        <v>956000</v>
      </c>
    </row>
    <row r="909" customFormat="false" ht="11.25" hidden="false" customHeight="false" outlineLevel="0" collapsed="false">
      <c r="A909" s="199" t="n">
        <v>36451</v>
      </c>
      <c r="B909" s="192" t="n">
        <v>36451</v>
      </c>
      <c r="C909" s="308" t="n">
        <f aca="false">IF(B909&lt;&gt;"",MONTH(B909),0)</f>
        <v>10</v>
      </c>
      <c r="D909" s="205" t="n">
        <f aca="false">VLOOKUP($B909,data!$A$6:$M$15000,4)</f>
        <v>995000</v>
      </c>
    </row>
    <row r="910" customFormat="false" ht="11.25" hidden="false" customHeight="false" outlineLevel="0" collapsed="false">
      <c r="A910" s="199" t="n">
        <v>36452</v>
      </c>
      <c r="B910" s="192" t="n">
        <v>36452</v>
      </c>
      <c r="C910" s="308" t="n">
        <f aca="false">IF(B910&lt;&gt;"",MONTH(B910),0)</f>
        <v>10</v>
      </c>
      <c r="D910" s="205" t="n">
        <f aca="false">VLOOKUP($B910,data!$A$6:$M$15000,4)</f>
        <v>1053000</v>
      </c>
    </row>
    <row r="911" customFormat="false" ht="11.25" hidden="false" customHeight="false" outlineLevel="0" collapsed="false">
      <c r="A911" s="199" t="n">
        <v>36453</v>
      </c>
      <c r="B911" s="192" t="n">
        <v>36453</v>
      </c>
      <c r="C911" s="308" t="n">
        <f aca="false">IF(B911&lt;&gt;"",MONTH(B911),0)</f>
        <v>10</v>
      </c>
      <c r="D911" s="205" t="n">
        <f aca="false">VLOOKUP($B911,data!$A$6:$M$15000,4)</f>
        <v>1152000</v>
      </c>
    </row>
    <row r="912" customFormat="false" ht="11.25" hidden="false" customHeight="false" outlineLevel="0" collapsed="false">
      <c r="A912" s="199" t="n">
        <v>36454</v>
      </c>
      <c r="B912" s="192" t="n">
        <v>36454</v>
      </c>
      <c r="C912" s="308" t="n">
        <f aca="false">IF(B912&lt;&gt;"",MONTH(B912),0)</f>
        <v>10</v>
      </c>
      <c r="D912" s="205" t="n">
        <f aca="false">VLOOKUP($B912,data!$A$6:$M$15000,4)</f>
        <v>1094000</v>
      </c>
    </row>
    <row r="913" customFormat="false" ht="11.25" hidden="false" customHeight="false" outlineLevel="0" collapsed="false">
      <c r="A913" s="199" t="n">
        <v>36455</v>
      </c>
      <c r="B913" s="192" t="n">
        <v>36455</v>
      </c>
      <c r="C913" s="308" t="n">
        <f aca="false">IF(B913&lt;&gt;"",MONTH(B913),0)</f>
        <v>10</v>
      </c>
      <c r="D913" s="205" t="n">
        <f aca="false">VLOOKUP($B913,data!$A$6:$M$15000,4)</f>
        <v>1104000</v>
      </c>
    </row>
    <row r="914" customFormat="false" ht="11.25" hidden="false" customHeight="false" outlineLevel="0" collapsed="false">
      <c r="A914" s="199" t="n">
        <v>36456</v>
      </c>
      <c r="B914" s="192" t="n">
        <v>36456</v>
      </c>
      <c r="C914" s="308" t="n">
        <f aca="false">IF(B914&lt;&gt;"",MONTH(B914),0)</f>
        <v>10</v>
      </c>
      <c r="D914" s="205" t="n">
        <f aca="false">VLOOKUP($B914,data!$A$6:$M$15000,4)</f>
        <v>1461000</v>
      </c>
    </row>
    <row r="915" customFormat="false" ht="11.25" hidden="false" customHeight="false" outlineLevel="0" collapsed="false">
      <c r="A915" s="199" t="n">
        <v>36457</v>
      </c>
      <c r="B915" s="192" t="n">
        <v>36457</v>
      </c>
      <c r="C915" s="308" t="n">
        <f aca="false">IF(B915&lt;&gt;"",MONTH(B915),0)</f>
        <v>10</v>
      </c>
      <c r="D915" s="205" t="n">
        <f aca="false">VLOOKUP($B915,data!$A$6:$M$15000,4)</f>
        <v>1004000</v>
      </c>
    </row>
    <row r="916" customFormat="false" ht="11.25" hidden="false" customHeight="false" outlineLevel="0" collapsed="false">
      <c r="A916" s="199" t="n">
        <v>36458</v>
      </c>
      <c r="B916" s="192" t="n">
        <v>36458</v>
      </c>
      <c r="C916" s="308" t="n">
        <f aca="false">IF(B916&lt;&gt;"",MONTH(B916),0)</f>
        <v>10</v>
      </c>
      <c r="D916" s="205" t="n">
        <f aca="false">VLOOKUP($B916,data!$A$6:$M$15000,4)</f>
        <v>995000</v>
      </c>
    </row>
    <row r="917" customFormat="false" ht="11.25" hidden="false" customHeight="false" outlineLevel="0" collapsed="false">
      <c r="A917" s="199" t="n">
        <v>36459</v>
      </c>
      <c r="B917" s="192" t="n">
        <v>36459</v>
      </c>
      <c r="C917" s="308" t="n">
        <f aca="false">IF(B917&lt;&gt;"",MONTH(B917),0)</f>
        <v>10</v>
      </c>
      <c r="D917" s="205" t="n">
        <f aca="false">VLOOKUP($B917,data!$A$6:$M$15000,4)</f>
        <v>1146000</v>
      </c>
    </row>
    <row r="918" customFormat="false" ht="11.25" hidden="false" customHeight="false" outlineLevel="0" collapsed="false">
      <c r="A918" s="199" t="n">
        <v>36460</v>
      </c>
      <c r="B918" s="192" t="n">
        <v>36460</v>
      </c>
      <c r="C918" s="308" t="n">
        <f aca="false">IF(B918&lt;&gt;"",MONTH(B918),0)</f>
        <v>10</v>
      </c>
      <c r="D918" s="205" t="n">
        <f aca="false">VLOOKUP($B918,data!$A$6:$M$15000,4)</f>
        <v>1019000</v>
      </c>
    </row>
    <row r="919" customFormat="false" ht="11.25" hidden="false" customHeight="false" outlineLevel="0" collapsed="false">
      <c r="A919" s="199" t="n">
        <v>36461</v>
      </c>
      <c r="B919" s="192" t="n">
        <v>36461</v>
      </c>
      <c r="C919" s="308" t="n">
        <f aca="false">IF(B919&lt;&gt;"",MONTH(B919),0)</f>
        <v>10</v>
      </c>
      <c r="D919" s="205" t="n">
        <f aca="false">VLOOKUP($B919,data!$A$6:$M$15000,4)</f>
        <v>1047000</v>
      </c>
    </row>
    <row r="920" customFormat="false" ht="11.25" hidden="false" customHeight="false" outlineLevel="0" collapsed="false">
      <c r="A920" s="199" t="n">
        <v>36462</v>
      </c>
      <c r="B920" s="192" t="n">
        <v>36462</v>
      </c>
      <c r="C920" s="308" t="n">
        <f aca="false">IF(B920&lt;&gt;"",MONTH(B920),0)</f>
        <v>10</v>
      </c>
      <c r="D920" s="205" t="n">
        <f aca="false">VLOOKUP($B920,data!$A$6:$M$15000,4)</f>
        <v>1066000</v>
      </c>
    </row>
    <row r="921" customFormat="false" ht="11.25" hidden="false" customHeight="false" outlineLevel="0" collapsed="false">
      <c r="A921" s="199" t="n">
        <v>36463</v>
      </c>
      <c r="B921" s="192" t="n">
        <v>36463</v>
      </c>
      <c r="C921" s="308" t="n">
        <f aca="false">IF(B921&lt;&gt;"",MONTH(B921),0)</f>
        <v>10</v>
      </c>
      <c r="D921" s="205" t="n">
        <f aca="false">VLOOKUP($B921,data!$A$6:$M$15000,4)</f>
        <v>1173000</v>
      </c>
    </row>
    <row r="922" customFormat="false" ht="11.25" hidden="false" customHeight="false" outlineLevel="0" collapsed="false">
      <c r="A922" s="199" t="n">
        <v>36464</v>
      </c>
      <c r="B922" s="192" t="n">
        <v>36464</v>
      </c>
      <c r="C922" s="308" t="n">
        <f aca="false">IF(B922&lt;&gt;"",MONTH(B922),0)</f>
        <v>10</v>
      </c>
      <c r="D922" s="205" t="n">
        <f aca="false">VLOOKUP($B922,data!$A$6:$M$15000,4)</f>
        <v>1097000</v>
      </c>
    </row>
    <row r="923" customFormat="false" ht="11.25" hidden="false" customHeight="false" outlineLevel="0" collapsed="false">
      <c r="A923" s="199" t="n">
        <v>36465</v>
      </c>
      <c r="B923" s="192" t="n">
        <v>36465</v>
      </c>
      <c r="C923" s="308" t="n">
        <f aca="false">IF(B923&lt;&gt;"",MONTH(B923),0)</f>
        <v>11</v>
      </c>
      <c r="D923" s="205" t="n">
        <f aca="false">VLOOKUP($B923,data!$A$6:$M$15000,4)</f>
        <v>1002000</v>
      </c>
    </row>
    <row r="924" customFormat="false" ht="11.25" hidden="false" customHeight="false" outlineLevel="0" collapsed="false">
      <c r="A924" s="199" t="n">
        <v>36466</v>
      </c>
      <c r="B924" s="192" t="n">
        <v>36466</v>
      </c>
      <c r="C924" s="308" t="n">
        <f aca="false">IF(B924&lt;&gt;"",MONTH(B924),0)</f>
        <v>11</v>
      </c>
      <c r="D924" s="205" t="n">
        <f aca="false">VLOOKUP($B924,data!$A$6:$M$15000,4)</f>
        <v>939000</v>
      </c>
    </row>
    <row r="925" customFormat="false" ht="11.25" hidden="false" customHeight="false" outlineLevel="0" collapsed="false">
      <c r="A925" s="199" t="n">
        <v>36467</v>
      </c>
      <c r="B925" s="192" t="n">
        <v>36467</v>
      </c>
      <c r="C925" s="308" t="n">
        <f aca="false">IF(B925&lt;&gt;"",MONTH(B925),0)</f>
        <v>11</v>
      </c>
      <c r="D925" s="205" t="n">
        <f aca="false">VLOOKUP($B925,data!$A$6:$M$15000,4)</f>
        <v>975000</v>
      </c>
    </row>
    <row r="926" customFormat="false" ht="11.25" hidden="false" customHeight="false" outlineLevel="0" collapsed="false">
      <c r="A926" s="199" t="n">
        <v>36468</v>
      </c>
      <c r="B926" s="192" t="n">
        <v>36468</v>
      </c>
      <c r="C926" s="308" t="n">
        <f aca="false">IF(B926&lt;&gt;"",MONTH(B926),0)</f>
        <v>11</v>
      </c>
      <c r="D926" s="205" t="n">
        <f aca="false">VLOOKUP($B926,data!$A$6:$M$15000,4)</f>
        <v>1045000</v>
      </c>
    </row>
    <row r="927" customFormat="false" ht="11.25" hidden="false" customHeight="false" outlineLevel="0" collapsed="false">
      <c r="A927" s="199" t="n">
        <v>36469</v>
      </c>
      <c r="B927" s="192" t="n">
        <v>36469</v>
      </c>
      <c r="C927" s="308" t="n">
        <f aca="false">IF(B927&lt;&gt;"",MONTH(B927),0)</f>
        <v>11</v>
      </c>
      <c r="D927" s="205" t="n">
        <f aca="false">VLOOKUP($B927,data!$A$6:$M$15000,4)</f>
        <v>1004000</v>
      </c>
    </row>
    <row r="928" customFormat="false" ht="11.25" hidden="false" customHeight="false" outlineLevel="0" collapsed="false">
      <c r="A928" s="199" t="n">
        <v>36470</v>
      </c>
      <c r="B928" s="192" t="n">
        <v>36470</v>
      </c>
      <c r="C928" s="308" t="n">
        <f aca="false">IF(B928&lt;&gt;"",MONTH(B928),0)</f>
        <v>11</v>
      </c>
      <c r="D928" s="205" t="n">
        <f aca="false">VLOOKUP($B928,data!$A$6:$M$15000,4)</f>
        <v>975000</v>
      </c>
    </row>
    <row r="929" customFormat="false" ht="11.25" hidden="false" customHeight="false" outlineLevel="0" collapsed="false">
      <c r="A929" s="199" t="n">
        <v>36471</v>
      </c>
      <c r="B929" s="192" t="n">
        <v>36471</v>
      </c>
      <c r="C929" s="308" t="n">
        <f aca="false">IF(B929&lt;&gt;"",MONTH(B929),0)</f>
        <v>11</v>
      </c>
      <c r="D929" s="205" t="n">
        <f aca="false">VLOOKUP($B929,data!$A$6:$M$15000,4)</f>
        <v>999000</v>
      </c>
    </row>
    <row r="930" customFormat="false" ht="11.25" hidden="false" customHeight="false" outlineLevel="0" collapsed="false">
      <c r="A930" s="199" t="n">
        <v>36472</v>
      </c>
      <c r="B930" s="192" t="n">
        <v>36472</v>
      </c>
      <c r="C930" s="308" t="n">
        <f aca="false">IF(B930&lt;&gt;"",MONTH(B930),0)</f>
        <v>11</v>
      </c>
      <c r="D930" s="205" t="n">
        <f aca="false">VLOOKUP($B930,data!$A$6:$M$15000,4)</f>
        <v>1000000</v>
      </c>
    </row>
    <row r="931" customFormat="false" ht="11.25" hidden="false" customHeight="false" outlineLevel="0" collapsed="false">
      <c r="A931" s="199" t="n">
        <v>36473</v>
      </c>
      <c r="B931" s="192" t="n">
        <v>36473</v>
      </c>
      <c r="C931" s="308" t="n">
        <f aca="false">IF(B931&lt;&gt;"",MONTH(B931),0)</f>
        <v>11</v>
      </c>
      <c r="D931" s="205" t="n">
        <f aca="false">VLOOKUP($B931,data!$A$6:$M$15000,4)</f>
        <v>976000</v>
      </c>
    </row>
    <row r="932" customFormat="false" ht="11.25" hidden="false" customHeight="false" outlineLevel="0" collapsed="false">
      <c r="A932" s="199" t="n">
        <v>36474</v>
      </c>
      <c r="B932" s="192" t="n">
        <v>36474</v>
      </c>
      <c r="C932" s="308" t="n">
        <f aca="false">IF(B932&lt;&gt;"",MONTH(B932),0)</f>
        <v>11</v>
      </c>
      <c r="D932" s="205" t="n">
        <f aca="false">VLOOKUP($B932,data!$A$6:$M$15000,4)</f>
        <v>910000</v>
      </c>
    </row>
    <row r="933" customFormat="false" ht="11.25" hidden="false" customHeight="false" outlineLevel="0" collapsed="false">
      <c r="A933" s="199" t="n">
        <v>36475</v>
      </c>
      <c r="B933" s="192" t="n">
        <v>36475</v>
      </c>
      <c r="C933" s="308" t="n">
        <f aca="false">IF(B933&lt;&gt;"",MONTH(B933),0)</f>
        <v>11</v>
      </c>
      <c r="D933" s="205" t="n">
        <f aca="false">VLOOKUP($B933,data!$A$6:$M$15000,4)</f>
        <v>902000</v>
      </c>
    </row>
    <row r="934" customFormat="false" ht="11.25" hidden="false" customHeight="false" outlineLevel="0" collapsed="false">
      <c r="A934" s="199" t="n">
        <v>36476</v>
      </c>
      <c r="B934" s="192" t="n">
        <v>36476</v>
      </c>
      <c r="C934" s="308" t="n">
        <f aca="false">IF(B934&lt;&gt;"",MONTH(B934),0)</f>
        <v>11</v>
      </c>
      <c r="D934" s="205" t="n">
        <f aca="false">VLOOKUP($B934,data!$A$6:$M$15000,4)</f>
        <v>890000</v>
      </c>
    </row>
    <row r="935" customFormat="false" ht="11.25" hidden="false" customHeight="false" outlineLevel="0" collapsed="false">
      <c r="A935" s="199" t="n">
        <v>36477</v>
      </c>
      <c r="B935" s="192" t="n">
        <v>36477</v>
      </c>
      <c r="C935" s="308" t="n">
        <f aca="false">IF(B935&lt;&gt;"",MONTH(B935),0)</f>
        <v>11</v>
      </c>
      <c r="D935" s="205" t="n">
        <f aca="false">VLOOKUP($B935,data!$A$6:$M$15000,4)</f>
        <v>709000</v>
      </c>
    </row>
    <row r="936" customFormat="false" ht="11.25" hidden="false" customHeight="false" outlineLevel="0" collapsed="false">
      <c r="A936" s="199" t="n">
        <v>36478</v>
      </c>
      <c r="B936" s="192" t="n">
        <v>36478</v>
      </c>
      <c r="C936" s="308" t="n">
        <f aca="false">IF(B936&lt;&gt;"",MONTH(B936),0)</f>
        <v>11</v>
      </c>
      <c r="D936" s="205" t="n">
        <f aca="false">VLOOKUP($B936,data!$A$6:$M$15000,4)</f>
        <v>718000</v>
      </c>
    </row>
    <row r="937" customFormat="false" ht="11.25" hidden="false" customHeight="false" outlineLevel="0" collapsed="false">
      <c r="A937" s="199" t="n">
        <v>36479</v>
      </c>
      <c r="B937" s="192" t="n">
        <v>36479</v>
      </c>
      <c r="C937" s="308" t="n">
        <f aca="false">IF(B937&lt;&gt;"",MONTH(B937),0)</f>
        <v>11</v>
      </c>
      <c r="D937" s="205" t="n">
        <f aca="false">VLOOKUP($B937,data!$A$6:$M$15000,4)</f>
        <v>829000</v>
      </c>
    </row>
    <row r="938" customFormat="false" ht="11.25" hidden="false" customHeight="false" outlineLevel="0" collapsed="false">
      <c r="A938" s="199" t="n">
        <v>36480</v>
      </c>
      <c r="B938" s="192" t="n">
        <v>36480</v>
      </c>
      <c r="C938" s="308" t="n">
        <f aca="false">IF(B938&lt;&gt;"",MONTH(B938),0)</f>
        <v>11</v>
      </c>
      <c r="D938" s="205" t="n">
        <f aca="false">VLOOKUP($B938,data!$A$6:$M$15000,4)</f>
        <v>872000</v>
      </c>
    </row>
    <row r="939" customFormat="false" ht="11.25" hidden="false" customHeight="false" outlineLevel="0" collapsed="false">
      <c r="A939" s="199" t="n">
        <v>36481</v>
      </c>
      <c r="B939" s="192" t="n">
        <v>36481</v>
      </c>
      <c r="C939" s="308" t="n">
        <f aca="false">IF(B939&lt;&gt;"",MONTH(B939),0)</f>
        <v>11</v>
      </c>
      <c r="D939" s="205" t="n">
        <f aca="false">VLOOKUP($B939,data!$A$6:$M$15000,4)</f>
        <v>874000</v>
      </c>
    </row>
    <row r="940" customFormat="false" ht="11.25" hidden="false" customHeight="false" outlineLevel="0" collapsed="false">
      <c r="A940" s="199" t="n">
        <v>36482</v>
      </c>
      <c r="B940" s="192" t="n">
        <v>36482</v>
      </c>
      <c r="C940" s="308" t="n">
        <f aca="false">IF(B940&lt;&gt;"",MONTH(B940),0)</f>
        <v>11</v>
      </c>
      <c r="D940" s="205" t="n">
        <f aca="false">VLOOKUP($B940,data!$A$6:$M$15000,4)</f>
        <v>920000</v>
      </c>
    </row>
    <row r="941" customFormat="false" ht="11.25" hidden="false" customHeight="false" outlineLevel="0" collapsed="false">
      <c r="A941" s="199" t="n">
        <v>36483</v>
      </c>
      <c r="B941" s="192" t="n">
        <v>36483</v>
      </c>
      <c r="C941" s="308" t="n">
        <f aca="false">IF(B941&lt;&gt;"",MONTH(B941),0)</f>
        <v>11</v>
      </c>
      <c r="D941" s="205" t="n">
        <f aca="false">VLOOKUP($B941,data!$A$6:$M$15000,4)</f>
        <v>923000</v>
      </c>
    </row>
    <row r="942" customFormat="false" ht="11.25" hidden="false" customHeight="false" outlineLevel="0" collapsed="false">
      <c r="A942" s="199" t="n">
        <v>36484</v>
      </c>
      <c r="B942" s="192" t="n">
        <v>36484</v>
      </c>
      <c r="C942" s="308" t="n">
        <f aca="false">IF(B942&lt;&gt;"",MONTH(B942),0)</f>
        <v>11</v>
      </c>
      <c r="D942" s="205" t="n">
        <f aca="false">VLOOKUP($B942,data!$A$6:$M$15000,4)</f>
        <v>994000</v>
      </c>
    </row>
    <row r="943" customFormat="false" ht="11.25" hidden="false" customHeight="false" outlineLevel="0" collapsed="false">
      <c r="A943" s="199" t="n">
        <v>36485</v>
      </c>
      <c r="B943" s="192" t="n">
        <v>36485</v>
      </c>
      <c r="C943" s="308" t="n">
        <f aca="false">IF(B943&lt;&gt;"",MONTH(B943),0)</f>
        <v>11</v>
      </c>
      <c r="D943" s="205" t="n">
        <f aca="false">VLOOKUP($B943,data!$A$6:$M$15000,4)</f>
        <v>972000</v>
      </c>
    </row>
    <row r="944" customFormat="false" ht="11.25" hidden="false" customHeight="false" outlineLevel="0" collapsed="false">
      <c r="A944" s="199" t="n">
        <v>36486</v>
      </c>
      <c r="B944" s="192" t="n">
        <v>36486</v>
      </c>
      <c r="C944" s="308" t="n">
        <f aca="false">IF(B944&lt;&gt;"",MONTH(B944),0)</f>
        <v>11</v>
      </c>
      <c r="D944" s="205" t="n">
        <f aca="false">VLOOKUP($B944,data!$A$6:$M$15000,4)</f>
        <v>964000</v>
      </c>
    </row>
    <row r="945" customFormat="false" ht="11.25" hidden="false" customHeight="false" outlineLevel="0" collapsed="false">
      <c r="A945" s="199" t="n">
        <v>36487</v>
      </c>
      <c r="B945" s="192" t="n">
        <v>36487</v>
      </c>
      <c r="C945" s="308" t="n">
        <f aca="false">IF(B945&lt;&gt;"",MONTH(B945),0)</f>
        <v>11</v>
      </c>
      <c r="D945" s="205" t="n">
        <f aca="false">VLOOKUP($B945,data!$A$6:$M$15000,4)</f>
        <v>989000</v>
      </c>
    </row>
    <row r="946" customFormat="false" ht="11.25" hidden="false" customHeight="false" outlineLevel="0" collapsed="false">
      <c r="A946" s="199" t="n">
        <v>36488</v>
      </c>
      <c r="B946" s="192" t="n">
        <v>36488</v>
      </c>
      <c r="C946" s="308" t="n">
        <f aca="false">IF(B946&lt;&gt;"",MONTH(B946),0)</f>
        <v>11</v>
      </c>
      <c r="D946" s="205" t="n">
        <f aca="false">VLOOKUP($B946,data!$A$6:$M$15000,4)</f>
        <v>1063000</v>
      </c>
    </row>
    <row r="947" customFormat="false" ht="11.25" hidden="false" customHeight="false" outlineLevel="0" collapsed="false">
      <c r="A947" s="199" t="n">
        <v>36489</v>
      </c>
      <c r="B947" s="192" t="n">
        <v>36489</v>
      </c>
      <c r="C947" s="308" t="n">
        <f aca="false">IF(B947&lt;&gt;"",MONTH(B947),0)</f>
        <v>11</v>
      </c>
      <c r="D947" s="205" t="n">
        <f aca="false">VLOOKUP($B947,data!$A$6:$M$15000,4)</f>
        <v>1015000</v>
      </c>
    </row>
    <row r="948" customFormat="false" ht="11.25" hidden="false" customHeight="false" outlineLevel="0" collapsed="false">
      <c r="A948" s="199" t="n">
        <v>36490</v>
      </c>
      <c r="B948" s="192" t="n">
        <v>36490</v>
      </c>
      <c r="C948" s="308" t="n">
        <f aca="false">IF(B948&lt;&gt;"",MONTH(B948),0)</f>
        <v>11</v>
      </c>
      <c r="D948" s="205" t="n">
        <f aca="false">VLOOKUP($B948,data!$A$6:$M$15000,4)</f>
        <v>1012000</v>
      </c>
    </row>
    <row r="949" customFormat="false" ht="11.25" hidden="false" customHeight="false" outlineLevel="0" collapsed="false">
      <c r="A949" s="199" t="n">
        <v>36491</v>
      </c>
      <c r="B949" s="192" t="n">
        <v>36491</v>
      </c>
      <c r="C949" s="308" t="n">
        <f aca="false">IF(B949&lt;&gt;"",MONTH(B949),0)</f>
        <v>11</v>
      </c>
      <c r="D949" s="205" t="n">
        <f aca="false">VLOOKUP($B949,data!$A$6:$M$15000,4)</f>
        <v>993000</v>
      </c>
    </row>
    <row r="950" customFormat="false" ht="11.25" hidden="false" customHeight="false" outlineLevel="0" collapsed="false">
      <c r="A950" s="199" t="n">
        <v>36492</v>
      </c>
      <c r="B950" s="192" t="n">
        <v>36492</v>
      </c>
      <c r="C950" s="308" t="n">
        <f aca="false">IF(B950&lt;&gt;"",MONTH(B950),0)</f>
        <v>11</v>
      </c>
      <c r="D950" s="205" t="n">
        <f aca="false">VLOOKUP($B950,data!$A$6:$M$15000,4)</f>
        <v>972000</v>
      </c>
    </row>
    <row r="951" customFormat="false" ht="11.25" hidden="false" customHeight="false" outlineLevel="0" collapsed="false">
      <c r="A951" s="199" t="n">
        <v>36493</v>
      </c>
      <c r="B951" s="192" t="n">
        <v>36493</v>
      </c>
      <c r="C951" s="308" t="n">
        <f aca="false">IF(B951&lt;&gt;"",MONTH(B951),0)</f>
        <v>11</v>
      </c>
      <c r="D951" s="205" t="n">
        <f aca="false">VLOOKUP($B951,data!$A$6:$M$15000,4)</f>
        <v>968000</v>
      </c>
    </row>
    <row r="952" customFormat="false" ht="11.25" hidden="false" customHeight="false" outlineLevel="0" collapsed="false">
      <c r="A952" s="199" t="n">
        <v>36494</v>
      </c>
      <c r="B952" s="192" t="n">
        <v>36494</v>
      </c>
      <c r="C952" s="308" t="n">
        <f aca="false">IF(B952&lt;&gt;"",MONTH(B952),0)</f>
        <v>11</v>
      </c>
      <c r="D952" s="205" t="n">
        <f aca="false">VLOOKUP($B952,data!$A$6:$M$15000,4)</f>
        <v>910000</v>
      </c>
    </row>
    <row r="953" customFormat="false" ht="11.25" hidden="false" customHeight="false" outlineLevel="0" collapsed="false">
      <c r="A953" s="199" t="n">
        <v>36495</v>
      </c>
      <c r="B953" s="192" t="n">
        <v>36495</v>
      </c>
      <c r="C953" s="308" t="n">
        <f aca="false">IF(B953&lt;&gt;"",MONTH(B953),0)</f>
        <v>12</v>
      </c>
      <c r="D953" s="205" t="n">
        <f aca="false">VLOOKUP($B953,data!$A$6:$M$15000,4)</f>
        <v>973000</v>
      </c>
    </row>
    <row r="954" customFormat="false" ht="11.25" hidden="false" customHeight="false" outlineLevel="0" collapsed="false">
      <c r="A954" s="199" t="n">
        <v>36496</v>
      </c>
      <c r="B954" s="192" t="n">
        <v>36496</v>
      </c>
      <c r="C954" s="308" t="n">
        <f aca="false">IF(B954&lt;&gt;"",MONTH(B954),0)</f>
        <v>12</v>
      </c>
      <c r="D954" s="205" t="n">
        <f aca="false">VLOOKUP($B954,data!$A$6:$M$15000,4)</f>
        <v>1029000</v>
      </c>
    </row>
    <row r="955" customFormat="false" ht="11.25" hidden="false" customHeight="false" outlineLevel="0" collapsed="false">
      <c r="A955" s="199" t="n">
        <v>36497</v>
      </c>
      <c r="B955" s="192" t="n">
        <v>36497</v>
      </c>
      <c r="C955" s="308" t="n">
        <f aca="false">IF(B955&lt;&gt;"",MONTH(B955),0)</f>
        <v>12</v>
      </c>
      <c r="D955" s="205" t="n">
        <f aca="false">VLOOKUP($B955,data!$A$6:$M$15000,4)</f>
        <v>1037000</v>
      </c>
    </row>
    <row r="956" customFormat="false" ht="11.25" hidden="false" customHeight="false" outlineLevel="0" collapsed="false">
      <c r="A956" s="199" t="n">
        <v>36498</v>
      </c>
      <c r="B956" s="192" t="n">
        <v>36498</v>
      </c>
      <c r="C956" s="308" t="n">
        <f aca="false">IF(B956&lt;&gt;"",MONTH(B956),0)</f>
        <v>12</v>
      </c>
      <c r="D956" s="205" t="n">
        <f aca="false">VLOOKUP($B956,data!$A$6:$M$15000,4)</f>
        <v>996000</v>
      </c>
    </row>
    <row r="957" customFormat="false" ht="11.25" hidden="false" customHeight="false" outlineLevel="0" collapsed="false">
      <c r="A957" s="199" t="n">
        <v>36499</v>
      </c>
      <c r="B957" s="192" t="n">
        <v>36499</v>
      </c>
      <c r="C957" s="308" t="n">
        <f aca="false">IF(B957&lt;&gt;"",MONTH(B957),0)</f>
        <v>12</v>
      </c>
      <c r="D957" s="205" t="n">
        <f aca="false">VLOOKUP($B957,data!$A$6:$M$15000,4)</f>
        <v>1002000</v>
      </c>
    </row>
    <row r="958" customFormat="false" ht="11.25" hidden="false" customHeight="false" outlineLevel="0" collapsed="false">
      <c r="A958" s="199" t="n">
        <v>36500</v>
      </c>
      <c r="B958" s="192" t="n">
        <v>36500</v>
      </c>
      <c r="C958" s="308" t="n">
        <f aca="false">IF(B958&lt;&gt;"",MONTH(B958),0)</f>
        <v>12</v>
      </c>
      <c r="D958" s="205" t="n">
        <f aca="false">VLOOKUP($B958,data!$A$6:$M$15000,4)</f>
        <v>1000000</v>
      </c>
    </row>
    <row r="959" customFormat="false" ht="11.25" hidden="false" customHeight="false" outlineLevel="0" collapsed="false">
      <c r="A959" s="199" t="n">
        <v>36501</v>
      </c>
      <c r="B959" s="192" t="n">
        <v>36501</v>
      </c>
      <c r="C959" s="308" t="n">
        <f aca="false">IF(B959&lt;&gt;"",MONTH(B959),0)</f>
        <v>12</v>
      </c>
      <c r="D959" s="205" t="n">
        <f aca="false">VLOOKUP($B959,data!$A$6:$M$15000,4)</f>
        <v>937000</v>
      </c>
    </row>
    <row r="960" customFormat="false" ht="11.25" hidden="false" customHeight="false" outlineLevel="0" collapsed="false">
      <c r="A960" s="199" t="n">
        <v>36502</v>
      </c>
      <c r="B960" s="192" t="n">
        <v>36502</v>
      </c>
      <c r="C960" s="308" t="n">
        <f aca="false">IF(B960&lt;&gt;"",MONTH(B960),0)</f>
        <v>12</v>
      </c>
      <c r="D960" s="205" t="n">
        <f aca="false">VLOOKUP($B960,data!$A$6:$M$15000,4)</f>
        <v>1061000</v>
      </c>
    </row>
    <row r="961" customFormat="false" ht="11.25" hidden="false" customHeight="false" outlineLevel="0" collapsed="false">
      <c r="A961" s="199" t="n">
        <v>36503</v>
      </c>
      <c r="B961" s="192" t="n">
        <v>36503</v>
      </c>
      <c r="C961" s="308" t="n">
        <f aca="false">IF(B961&lt;&gt;"",MONTH(B961),0)</f>
        <v>12</v>
      </c>
      <c r="D961" s="205" t="n">
        <f aca="false">VLOOKUP($B961,data!$A$6:$M$15000,4)</f>
        <v>967000</v>
      </c>
    </row>
    <row r="962" customFormat="false" ht="11.25" hidden="false" customHeight="false" outlineLevel="0" collapsed="false">
      <c r="A962" s="199" t="n">
        <v>36504</v>
      </c>
      <c r="B962" s="192" t="n">
        <v>36504</v>
      </c>
      <c r="C962" s="308" t="n">
        <f aca="false">IF(B962&lt;&gt;"",MONTH(B962),0)</f>
        <v>12</v>
      </c>
      <c r="D962" s="205" t="n">
        <f aca="false">VLOOKUP($B962,data!$A$6:$M$15000,4)</f>
        <v>961000</v>
      </c>
    </row>
    <row r="963" customFormat="false" ht="11.25" hidden="false" customHeight="false" outlineLevel="0" collapsed="false">
      <c r="A963" s="199" t="n">
        <v>36505</v>
      </c>
      <c r="B963" s="192" t="n">
        <v>36505</v>
      </c>
      <c r="C963" s="308" t="n">
        <f aca="false">IF(B963&lt;&gt;"",MONTH(B963),0)</f>
        <v>12</v>
      </c>
      <c r="D963" s="205" t="n">
        <f aca="false">VLOOKUP($B963,data!$A$6:$M$15000,4)</f>
        <v>1000466</v>
      </c>
    </row>
    <row r="964" customFormat="false" ht="11.25" hidden="false" customHeight="false" outlineLevel="0" collapsed="false">
      <c r="A964" s="199" t="n">
        <v>36506</v>
      </c>
      <c r="B964" s="192" t="n">
        <v>36506</v>
      </c>
      <c r="C964" s="308" t="n">
        <f aca="false">IF(B964&lt;&gt;"",MONTH(B964),0)</f>
        <v>12</v>
      </c>
      <c r="D964" s="205" t="n">
        <f aca="false">VLOOKUP($B964,data!$A$6:$M$15000,4)</f>
        <v>1027476</v>
      </c>
    </row>
    <row r="965" customFormat="false" ht="11.25" hidden="false" customHeight="false" outlineLevel="0" collapsed="false">
      <c r="A965" s="199" t="n">
        <v>36507</v>
      </c>
      <c r="B965" s="192" t="n">
        <v>36507</v>
      </c>
      <c r="C965" s="308" t="n">
        <f aca="false">IF(B965&lt;&gt;"",MONTH(B965),0)</f>
        <v>12</v>
      </c>
      <c r="D965" s="205" t="n">
        <f aca="false">VLOOKUP($B965,data!$A$6:$M$15000,4)</f>
        <v>993000</v>
      </c>
    </row>
    <row r="966" customFormat="false" ht="11.25" hidden="false" customHeight="false" outlineLevel="0" collapsed="false">
      <c r="A966" s="199" t="n">
        <v>36508</v>
      </c>
      <c r="B966" s="192" t="n">
        <v>36508</v>
      </c>
      <c r="C966" s="308" t="n">
        <f aca="false">IF(B966&lt;&gt;"",MONTH(B966),0)</f>
        <v>12</v>
      </c>
      <c r="D966" s="205" t="n">
        <f aca="false">VLOOKUP($B966,data!$A$6:$M$15000,4)</f>
        <v>924000</v>
      </c>
    </row>
    <row r="967" customFormat="false" ht="11.25" hidden="false" customHeight="false" outlineLevel="0" collapsed="false">
      <c r="A967" s="199" t="n">
        <v>36509</v>
      </c>
      <c r="B967" s="192" t="n">
        <v>36509</v>
      </c>
      <c r="C967" s="308" t="n">
        <f aca="false">IF(B967&lt;&gt;"",MONTH(B967),0)</f>
        <v>12</v>
      </c>
      <c r="D967" s="205" t="n">
        <f aca="false">VLOOKUP($B967,data!$A$6:$M$15000,4)</f>
        <v>940000</v>
      </c>
    </row>
    <row r="968" customFormat="false" ht="11.25" hidden="false" customHeight="false" outlineLevel="0" collapsed="false">
      <c r="A968" s="199" t="n">
        <v>36510</v>
      </c>
      <c r="B968" s="192" t="n">
        <v>36510</v>
      </c>
      <c r="C968" s="308" t="n">
        <f aca="false">IF(B968&lt;&gt;"",MONTH(B968),0)</f>
        <v>12</v>
      </c>
      <c r="D968" s="205" t="n">
        <f aca="false">VLOOKUP($B968,data!$A$6:$M$15000,4)</f>
        <v>916000</v>
      </c>
    </row>
    <row r="969" customFormat="false" ht="11.25" hidden="false" customHeight="false" outlineLevel="0" collapsed="false">
      <c r="A969" s="199" t="n">
        <v>36511</v>
      </c>
      <c r="B969" s="192" t="n">
        <v>36511</v>
      </c>
      <c r="C969" s="308" t="n">
        <f aca="false">IF(B969&lt;&gt;"",MONTH(B969),0)</f>
        <v>12</v>
      </c>
      <c r="D969" s="205" t="n">
        <f aca="false">VLOOKUP($B969,data!$A$6:$M$15000,4)</f>
        <v>942000</v>
      </c>
    </row>
    <row r="970" customFormat="false" ht="11.25" hidden="false" customHeight="false" outlineLevel="0" collapsed="false">
      <c r="A970" s="199" t="n">
        <v>36512</v>
      </c>
      <c r="B970" s="192" t="n">
        <v>36512</v>
      </c>
      <c r="C970" s="308" t="n">
        <f aca="false">IF(B970&lt;&gt;"",MONTH(B970),0)</f>
        <v>12</v>
      </c>
      <c r="D970" s="205" t="n">
        <f aca="false">VLOOKUP($B970,data!$A$6:$M$15000,4)</f>
        <v>883000</v>
      </c>
    </row>
    <row r="971" customFormat="false" ht="11.25" hidden="false" customHeight="false" outlineLevel="0" collapsed="false">
      <c r="A971" s="199" t="n">
        <v>36513</v>
      </c>
      <c r="B971" s="192" t="n">
        <v>36513</v>
      </c>
      <c r="C971" s="308" t="n">
        <f aca="false">IF(B971&lt;&gt;"",MONTH(B971),0)</f>
        <v>12</v>
      </c>
      <c r="D971" s="205" t="n">
        <f aca="false">VLOOKUP($B971,data!$A$6:$M$15000,4)</f>
        <v>894000</v>
      </c>
    </row>
    <row r="972" customFormat="false" ht="11.25" hidden="false" customHeight="false" outlineLevel="0" collapsed="false">
      <c r="A972" s="199" t="n">
        <v>36514</v>
      </c>
      <c r="B972" s="192" t="n">
        <v>36514</v>
      </c>
      <c r="C972" s="308" t="n">
        <f aca="false">IF(B972&lt;&gt;"",MONTH(B972),0)</f>
        <v>12</v>
      </c>
      <c r="D972" s="205" t="n">
        <f aca="false">VLOOKUP($B972,data!$A$6:$M$15000,4)</f>
        <v>890000</v>
      </c>
    </row>
    <row r="973" customFormat="false" ht="11.25" hidden="false" customHeight="false" outlineLevel="0" collapsed="false">
      <c r="A973" s="199" t="n">
        <v>36515</v>
      </c>
      <c r="B973" s="192" t="n">
        <v>36515</v>
      </c>
      <c r="C973" s="308" t="n">
        <f aca="false">IF(B973&lt;&gt;"",MONTH(B973),0)</f>
        <v>12</v>
      </c>
      <c r="D973" s="205" t="n">
        <f aca="false">VLOOKUP($B973,data!$A$6:$M$15000,4)</f>
        <v>778000</v>
      </c>
    </row>
    <row r="974" customFormat="false" ht="11.25" hidden="false" customHeight="false" outlineLevel="0" collapsed="false">
      <c r="A974" s="199" t="n">
        <v>36516</v>
      </c>
      <c r="B974" s="192" t="n">
        <v>36516</v>
      </c>
      <c r="C974" s="308" t="n">
        <f aca="false">IF(B974&lt;&gt;"",MONTH(B974),0)</f>
        <v>12</v>
      </c>
      <c r="D974" s="205" t="n">
        <f aca="false">VLOOKUP($B974,data!$A$6:$M$15000,4)</f>
        <v>689000</v>
      </c>
    </row>
    <row r="975" customFormat="false" ht="11.25" hidden="false" customHeight="false" outlineLevel="0" collapsed="false">
      <c r="A975" s="199" t="n">
        <v>36517</v>
      </c>
      <c r="B975" s="192" t="n">
        <v>36517</v>
      </c>
      <c r="C975" s="308" t="n">
        <f aca="false">IF(B975&lt;&gt;"",MONTH(B975),0)</f>
        <v>12</v>
      </c>
      <c r="D975" s="205" t="n">
        <f aca="false">VLOOKUP($B975,data!$A$6:$M$15000,4)</f>
        <v>829000</v>
      </c>
    </row>
    <row r="976" customFormat="false" ht="11.25" hidden="false" customHeight="false" outlineLevel="0" collapsed="false">
      <c r="A976" s="199" t="n">
        <v>36518</v>
      </c>
      <c r="B976" s="192" t="n">
        <v>36518</v>
      </c>
      <c r="C976" s="308" t="n">
        <f aca="false">IF(B976&lt;&gt;"",MONTH(B976),0)</f>
        <v>12</v>
      </c>
      <c r="D976" s="205" t="n">
        <f aca="false">VLOOKUP($B976,data!$A$6:$M$15000,4)</f>
        <v>900000</v>
      </c>
    </row>
    <row r="977" customFormat="false" ht="11.25" hidden="false" customHeight="false" outlineLevel="0" collapsed="false">
      <c r="A977" s="199" t="n">
        <v>36519</v>
      </c>
      <c r="B977" s="192" t="n">
        <v>36519</v>
      </c>
      <c r="C977" s="308" t="n">
        <f aca="false">IF(B977&lt;&gt;"",MONTH(B977),0)</f>
        <v>12</v>
      </c>
      <c r="D977" s="205" t="n">
        <f aca="false">VLOOKUP($B977,data!$A$6:$M$15000,4)</f>
        <v>896000</v>
      </c>
    </row>
    <row r="978" customFormat="false" ht="11.25" hidden="false" customHeight="false" outlineLevel="0" collapsed="false">
      <c r="A978" s="199" t="n">
        <v>36520</v>
      </c>
      <c r="B978" s="192" t="n">
        <v>36520</v>
      </c>
      <c r="C978" s="308" t="n">
        <f aca="false">IF(B978&lt;&gt;"",MONTH(B978),0)</f>
        <v>12</v>
      </c>
      <c r="D978" s="205" t="n">
        <f aca="false">VLOOKUP($B978,data!$A$6:$M$15000,4)</f>
        <v>905000</v>
      </c>
    </row>
    <row r="979" customFormat="false" ht="11.25" hidden="false" customHeight="false" outlineLevel="0" collapsed="false">
      <c r="A979" s="199" t="n">
        <v>36521</v>
      </c>
      <c r="B979" s="192" t="n">
        <v>36521</v>
      </c>
      <c r="C979" s="308" t="n">
        <f aca="false">IF(B979&lt;&gt;"",MONTH(B979),0)</f>
        <v>12</v>
      </c>
      <c r="D979" s="205" t="n">
        <f aca="false">VLOOKUP($B979,data!$A$6:$M$15000,4)</f>
        <v>904000</v>
      </c>
    </row>
    <row r="980" customFormat="false" ht="11.25" hidden="false" customHeight="false" outlineLevel="0" collapsed="false">
      <c r="A980" s="199" t="n">
        <v>36522</v>
      </c>
      <c r="B980" s="192" t="n">
        <v>36522</v>
      </c>
      <c r="C980" s="308" t="n">
        <f aca="false">IF(B980&lt;&gt;"",MONTH(B980),0)</f>
        <v>12</v>
      </c>
      <c r="D980" s="205" t="n">
        <f aca="false">VLOOKUP($B980,data!$A$6:$M$15000,4)</f>
        <v>926000</v>
      </c>
    </row>
    <row r="981" customFormat="false" ht="11.25" hidden="false" customHeight="false" outlineLevel="0" collapsed="false">
      <c r="A981" s="199" t="n">
        <v>36523</v>
      </c>
      <c r="B981" s="192" t="n">
        <v>36523</v>
      </c>
      <c r="C981" s="308" t="n">
        <f aca="false">IF(B981&lt;&gt;"",MONTH(B981),0)</f>
        <v>12</v>
      </c>
      <c r="D981" s="205" t="n">
        <f aca="false">VLOOKUP($B981,data!$A$6:$M$15000,4)</f>
        <v>953000</v>
      </c>
    </row>
    <row r="982" customFormat="false" ht="11.25" hidden="false" customHeight="false" outlineLevel="0" collapsed="false">
      <c r="A982" s="199" t="n">
        <v>36524</v>
      </c>
      <c r="B982" s="192" t="n">
        <v>36524</v>
      </c>
      <c r="C982" s="308" t="n">
        <f aca="false">IF(B982&lt;&gt;"",MONTH(B982),0)</f>
        <v>12</v>
      </c>
      <c r="D982" s="205" t="n">
        <f aca="false">VLOOKUP($B982,data!$A$6:$M$15000,4)</f>
        <v>923000</v>
      </c>
    </row>
    <row r="983" customFormat="false" ht="11.25" hidden="false" customHeight="false" outlineLevel="0" collapsed="false">
      <c r="A983" s="199" t="n">
        <v>36525</v>
      </c>
      <c r="B983" s="192" t="n">
        <v>36525</v>
      </c>
      <c r="C983" s="308" t="n">
        <f aca="false">IF(B983&lt;&gt;"",MONTH(B983),0)</f>
        <v>12</v>
      </c>
      <c r="D983" s="205" t="n">
        <f aca="false">VLOOKUP($B983,data!$A$6:$M$15000,4)</f>
        <v>942000</v>
      </c>
    </row>
    <row r="984" customFormat="false" ht="22.5" hidden="false" customHeight="false" outlineLevel="0" collapsed="false">
      <c r="A984" s="194" t="s">
        <v>70</v>
      </c>
      <c r="B984" s="195" t="s">
        <v>71</v>
      </c>
      <c r="C984" s="324" t="s">
        <v>99</v>
      </c>
      <c r="D984" s="196" t="s">
        <v>73</v>
      </c>
    </row>
    <row r="985" customFormat="false" ht="11.25" hidden="false" customHeight="false" outlineLevel="0" collapsed="false">
      <c r="A985" s="199" t="n">
        <v>36526</v>
      </c>
      <c r="B985" s="192" t="n">
        <v>36526</v>
      </c>
      <c r="C985" s="308" t="n">
        <f aca="false">IF(B985&lt;&gt;"",MONTH(B985),0)</f>
        <v>1</v>
      </c>
      <c r="D985" s="205" t="n">
        <f aca="false">VLOOKUP($B985,data!$A$6:$M$15000,4)</f>
        <v>885000</v>
      </c>
    </row>
    <row r="986" customFormat="false" ht="11.25" hidden="false" customHeight="false" outlineLevel="0" collapsed="false">
      <c r="A986" s="199" t="n">
        <v>36527</v>
      </c>
      <c r="B986" s="192" t="n">
        <v>36527</v>
      </c>
      <c r="C986" s="308" t="n">
        <f aca="false">IF(B986&lt;&gt;"",MONTH(B986),0)</f>
        <v>1</v>
      </c>
      <c r="D986" s="205" t="n">
        <f aca="false">VLOOKUP($B986,data!$A$6:$M$15000,4)</f>
        <v>930000</v>
      </c>
    </row>
    <row r="987" customFormat="false" ht="11.25" hidden="false" customHeight="false" outlineLevel="0" collapsed="false">
      <c r="A987" s="199" t="n">
        <v>36528</v>
      </c>
      <c r="B987" s="192" t="n">
        <v>36528</v>
      </c>
      <c r="C987" s="308" t="n">
        <f aca="false">IF(B987&lt;&gt;"",MONTH(B987),0)</f>
        <v>1</v>
      </c>
      <c r="D987" s="205" t="n">
        <f aca="false">VLOOKUP($B987,data!$A$6:$M$15000,4)</f>
        <v>892000</v>
      </c>
    </row>
    <row r="988" customFormat="false" ht="11.25" hidden="false" customHeight="false" outlineLevel="0" collapsed="false">
      <c r="A988" s="199" t="n">
        <v>36529</v>
      </c>
      <c r="B988" s="192" t="n">
        <v>36529</v>
      </c>
      <c r="C988" s="308" t="n">
        <f aca="false">IF(B988&lt;&gt;"",MONTH(B988),0)</f>
        <v>1</v>
      </c>
      <c r="D988" s="205" t="n">
        <f aca="false">VLOOKUP($B988,data!$A$6:$M$15000,4)</f>
        <v>893000</v>
      </c>
    </row>
    <row r="989" customFormat="false" ht="11.25" hidden="false" customHeight="false" outlineLevel="0" collapsed="false">
      <c r="A989" s="199" t="n">
        <v>36530</v>
      </c>
      <c r="B989" s="192" t="n">
        <v>36530</v>
      </c>
      <c r="C989" s="308" t="n">
        <f aca="false">IF(B989&lt;&gt;"",MONTH(B989),0)</f>
        <v>1</v>
      </c>
      <c r="D989" s="205" t="n">
        <f aca="false">VLOOKUP($B989,data!$A$6:$M$15000,4)</f>
        <v>872000</v>
      </c>
    </row>
    <row r="990" customFormat="false" ht="11.25" hidden="false" customHeight="false" outlineLevel="0" collapsed="false">
      <c r="A990" s="199" t="n">
        <v>36531</v>
      </c>
      <c r="B990" s="192" t="n">
        <v>36531</v>
      </c>
      <c r="C990" s="308" t="n">
        <f aca="false">IF(B990&lt;&gt;"",MONTH(B990),0)</f>
        <v>1</v>
      </c>
      <c r="D990" s="205" t="n">
        <f aca="false">VLOOKUP($B990,data!$A$6:$M$15000,4)</f>
        <v>929000</v>
      </c>
    </row>
    <row r="991" customFormat="false" ht="11.25" hidden="false" customHeight="false" outlineLevel="0" collapsed="false">
      <c r="A991" s="199" t="n">
        <v>36532</v>
      </c>
      <c r="B991" s="192" t="n">
        <v>36532</v>
      </c>
      <c r="C991" s="308" t="n">
        <f aca="false">IF(B991&lt;&gt;"",MONTH(B991),0)</f>
        <v>1</v>
      </c>
      <c r="D991" s="205" t="n">
        <f aca="false">VLOOKUP($B991,data!$A$6:$M$15000,4)</f>
        <v>942000</v>
      </c>
    </row>
    <row r="992" customFormat="false" ht="11.25" hidden="false" customHeight="false" outlineLevel="0" collapsed="false">
      <c r="A992" s="199" t="n">
        <v>36533</v>
      </c>
      <c r="B992" s="192" t="n">
        <v>36533</v>
      </c>
      <c r="C992" s="308" t="n">
        <f aca="false">IF(B992&lt;&gt;"",MONTH(B992),0)</f>
        <v>1</v>
      </c>
      <c r="D992" s="205" t="n">
        <f aca="false">VLOOKUP($B992,data!$A$6:$M$15000,4)</f>
        <v>1110000</v>
      </c>
    </row>
    <row r="993" customFormat="false" ht="11.25" hidden="false" customHeight="false" outlineLevel="0" collapsed="false">
      <c r="A993" s="199" t="n">
        <v>36534</v>
      </c>
      <c r="B993" s="192" t="n">
        <v>36534</v>
      </c>
      <c r="C993" s="308" t="n">
        <f aca="false">IF(B993&lt;&gt;"",MONTH(B993),0)</f>
        <v>1</v>
      </c>
      <c r="D993" s="205" t="n">
        <f aca="false">VLOOKUP($B993,data!$A$6:$M$15000,4)</f>
        <v>1087000</v>
      </c>
    </row>
    <row r="994" customFormat="false" ht="11.25" hidden="false" customHeight="false" outlineLevel="0" collapsed="false">
      <c r="A994" s="199" t="n">
        <v>36535</v>
      </c>
      <c r="B994" s="192" t="n">
        <v>36535</v>
      </c>
      <c r="C994" s="308" t="n">
        <f aca="false">IF(B994&lt;&gt;"",MONTH(B994),0)</f>
        <v>1</v>
      </c>
      <c r="D994" s="205" t="n">
        <f aca="false">VLOOKUP($B994,data!$A$6:$M$15000,4)</f>
        <v>1108000</v>
      </c>
    </row>
    <row r="995" customFormat="false" ht="11.25" hidden="false" customHeight="false" outlineLevel="0" collapsed="false">
      <c r="A995" s="199" t="n">
        <v>36536</v>
      </c>
      <c r="B995" s="192" t="n">
        <v>36536</v>
      </c>
      <c r="C995" s="308" t="n">
        <f aca="false">IF(B995&lt;&gt;"",MONTH(B995),0)</f>
        <v>1</v>
      </c>
      <c r="D995" s="205" t="n">
        <f aca="false">VLOOKUP($B995,data!$A$6:$M$15000,4)</f>
        <v>1121000</v>
      </c>
    </row>
    <row r="996" customFormat="false" ht="11.25" hidden="false" customHeight="false" outlineLevel="0" collapsed="false">
      <c r="A996" s="199" t="n">
        <v>36537</v>
      </c>
      <c r="B996" s="192" t="n">
        <v>36537</v>
      </c>
      <c r="C996" s="308" t="n">
        <f aca="false">IF(B996&lt;&gt;"",MONTH(B996),0)</f>
        <v>1</v>
      </c>
      <c r="D996" s="205" t="n">
        <f aca="false">VLOOKUP($B996,data!$A$6:$M$15000,4)</f>
        <v>1008000</v>
      </c>
    </row>
    <row r="997" customFormat="false" ht="11.25" hidden="false" customHeight="false" outlineLevel="0" collapsed="false">
      <c r="A997" s="199" t="n">
        <v>36538</v>
      </c>
      <c r="B997" s="192" t="n">
        <v>36538</v>
      </c>
      <c r="C997" s="308" t="n">
        <f aca="false">IF(B997&lt;&gt;"",MONTH(B997),0)</f>
        <v>1</v>
      </c>
      <c r="D997" s="205" t="n">
        <f aca="false">VLOOKUP($B997,data!$A$6:$M$15000,4)</f>
        <v>993000</v>
      </c>
    </row>
    <row r="998" customFormat="false" ht="11.25" hidden="false" customHeight="false" outlineLevel="0" collapsed="false">
      <c r="A998" s="199" t="n">
        <v>36539</v>
      </c>
      <c r="B998" s="192" t="n">
        <v>36539</v>
      </c>
      <c r="C998" s="308" t="n">
        <f aca="false">IF(B998&lt;&gt;"",MONTH(B998),0)</f>
        <v>1</v>
      </c>
      <c r="D998" s="205" t="n">
        <f aca="false">VLOOKUP($B998,data!$A$6:$M$15000,4)</f>
        <v>978000</v>
      </c>
    </row>
    <row r="999" customFormat="false" ht="11.25" hidden="false" customHeight="false" outlineLevel="0" collapsed="false">
      <c r="A999" s="199" t="n">
        <v>36540</v>
      </c>
      <c r="B999" s="192" t="n">
        <v>36540</v>
      </c>
      <c r="C999" s="308" t="n">
        <f aca="false">IF(B999&lt;&gt;"",MONTH(B999),0)</f>
        <v>1</v>
      </c>
      <c r="D999" s="205" t="n">
        <f aca="false">VLOOKUP($B999,data!$A$6:$M$15000,4)</f>
        <v>951000</v>
      </c>
    </row>
    <row r="1000" customFormat="false" ht="11.25" hidden="false" customHeight="false" outlineLevel="0" collapsed="false">
      <c r="A1000" s="199" t="n">
        <v>36541</v>
      </c>
      <c r="B1000" s="192" t="n">
        <v>36541</v>
      </c>
      <c r="C1000" s="308" t="n">
        <f aca="false">IF(B1000&lt;&gt;"",MONTH(B1000),0)</f>
        <v>1</v>
      </c>
      <c r="D1000" s="205" t="n">
        <f aca="false">VLOOKUP($B1000,data!$A$6:$M$15000,4)</f>
        <v>934000</v>
      </c>
    </row>
    <row r="1001" customFormat="false" ht="11.25" hidden="false" customHeight="false" outlineLevel="0" collapsed="false">
      <c r="A1001" s="199" t="n">
        <v>36542</v>
      </c>
      <c r="B1001" s="192" t="n">
        <v>36542</v>
      </c>
      <c r="C1001" s="308" t="n">
        <f aca="false">IF(B1001&lt;&gt;"",MONTH(B1001),0)</f>
        <v>1</v>
      </c>
      <c r="D1001" s="205" t="n">
        <f aca="false">VLOOKUP($B1001,data!$A$6:$M$15000,4)</f>
        <v>924000</v>
      </c>
    </row>
    <row r="1002" customFormat="false" ht="11.25" hidden="false" customHeight="false" outlineLevel="0" collapsed="false">
      <c r="A1002" s="199" t="n">
        <v>36543</v>
      </c>
      <c r="B1002" s="192" t="n">
        <v>36543</v>
      </c>
      <c r="C1002" s="308" t="n">
        <f aca="false">IF(B1002&lt;&gt;"",MONTH(B1002),0)</f>
        <v>1</v>
      </c>
      <c r="D1002" s="205" t="n">
        <f aca="false">VLOOKUP($B1002,data!$A$6:$M$15000,4)</f>
        <v>899000</v>
      </c>
    </row>
    <row r="1003" customFormat="false" ht="11.25" hidden="false" customHeight="false" outlineLevel="0" collapsed="false">
      <c r="A1003" s="199" t="n">
        <v>36544</v>
      </c>
      <c r="B1003" s="192" t="n">
        <v>36544</v>
      </c>
      <c r="C1003" s="308" t="n">
        <f aca="false">IF(B1003&lt;&gt;"",MONTH(B1003),0)</f>
        <v>1</v>
      </c>
      <c r="D1003" s="205" t="n">
        <f aca="false">VLOOKUP($B1003,data!$A$6:$M$15000,4)</f>
        <v>927000</v>
      </c>
    </row>
    <row r="1004" customFormat="false" ht="11.25" hidden="false" customHeight="false" outlineLevel="0" collapsed="false">
      <c r="A1004" s="199" t="n">
        <v>36545</v>
      </c>
      <c r="B1004" s="192" t="n">
        <v>36545</v>
      </c>
      <c r="C1004" s="308" t="n">
        <f aca="false">IF(B1004&lt;&gt;"",MONTH(B1004),0)</f>
        <v>1</v>
      </c>
      <c r="D1004" s="205" t="n">
        <f aca="false">VLOOKUP($B1004,data!$A$6:$M$15000,4)</f>
        <v>897000</v>
      </c>
    </row>
    <row r="1005" customFormat="false" ht="11.25" hidden="false" customHeight="false" outlineLevel="0" collapsed="false">
      <c r="A1005" s="199" t="n">
        <v>36546</v>
      </c>
      <c r="B1005" s="192" t="n">
        <v>36546</v>
      </c>
      <c r="C1005" s="308" t="n">
        <f aca="false">IF(B1005&lt;&gt;"",MONTH(B1005),0)</f>
        <v>1</v>
      </c>
      <c r="D1005" s="205" t="n">
        <f aca="false">VLOOKUP($B1005,data!$A$6:$M$15000,4)</f>
        <v>796000</v>
      </c>
    </row>
    <row r="1006" customFormat="false" ht="11.25" hidden="false" customHeight="false" outlineLevel="0" collapsed="false">
      <c r="A1006" s="199" t="n">
        <v>36547</v>
      </c>
      <c r="B1006" s="192" t="n">
        <v>36547</v>
      </c>
      <c r="C1006" s="308" t="n">
        <f aca="false">IF(B1006&lt;&gt;"",MONTH(B1006),0)</f>
        <v>1</v>
      </c>
      <c r="D1006" s="205" t="n">
        <f aca="false">VLOOKUP($B1006,data!$A$6:$M$15000,4)</f>
        <v>826000</v>
      </c>
    </row>
    <row r="1007" customFormat="false" ht="11.25" hidden="false" customHeight="false" outlineLevel="0" collapsed="false">
      <c r="A1007" s="199" t="n">
        <v>36548</v>
      </c>
      <c r="B1007" s="192" t="n">
        <v>36548</v>
      </c>
      <c r="C1007" s="308" t="n">
        <f aca="false">IF(B1007&lt;&gt;"",MONTH(B1007),0)</f>
        <v>1</v>
      </c>
      <c r="D1007" s="205" t="n">
        <f aca="false">VLOOKUP($B1007,data!$A$6:$M$15000,4)</f>
        <v>809000</v>
      </c>
    </row>
    <row r="1008" customFormat="false" ht="11.25" hidden="false" customHeight="false" outlineLevel="0" collapsed="false">
      <c r="A1008" s="199" t="n">
        <v>36549</v>
      </c>
      <c r="B1008" s="192" t="n">
        <v>36549</v>
      </c>
      <c r="C1008" s="308" t="n">
        <f aca="false">IF(B1008&lt;&gt;"",MONTH(B1008),0)</f>
        <v>1</v>
      </c>
      <c r="D1008" s="205" t="n">
        <f aca="false">VLOOKUP($B1008,data!$A$6:$M$15000,4)</f>
        <v>796000</v>
      </c>
    </row>
    <row r="1009" customFormat="false" ht="11.25" hidden="false" customHeight="false" outlineLevel="0" collapsed="false">
      <c r="A1009" s="199" t="n">
        <v>36550</v>
      </c>
      <c r="B1009" s="192" t="n">
        <v>36550</v>
      </c>
      <c r="C1009" s="308" t="n">
        <f aca="false">IF(B1009&lt;&gt;"",MONTH(B1009),0)</f>
        <v>1</v>
      </c>
      <c r="D1009" s="205" t="n">
        <f aca="false">VLOOKUP($B1009,data!$A$6:$M$15000,4)</f>
        <v>793000</v>
      </c>
    </row>
    <row r="1010" customFormat="false" ht="11.25" hidden="false" customHeight="false" outlineLevel="0" collapsed="false">
      <c r="A1010" s="199" t="n">
        <v>36551</v>
      </c>
      <c r="B1010" s="192" t="n">
        <v>36551</v>
      </c>
      <c r="C1010" s="308" t="n">
        <f aca="false">IF(B1010&lt;&gt;"",MONTH(B1010),0)</f>
        <v>1</v>
      </c>
      <c r="D1010" s="205" t="n">
        <f aca="false">VLOOKUP($B1010,data!$A$6:$M$15000,4)</f>
        <v>770000</v>
      </c>
    </row>
    <row r="1011" customFormat="false" ht="11.25" hidden="false" customHeight="false" outlineLevel="0" collapsed="false">
      <c r="A1011" s="199" t="n">
        <v>36552</v>
      </c>
      <c r="B1011" s="192" t="n">
        <v>36552</v>
      </c>
      <c r="C1011" s="308" t="n">
        <f aca="false">IF(B1011&lt;&gt;"",MONTH(B1011),0)</f>
        <v>1</v>
      </c>
      <c r="D1011" s="205" t="n">
        <f aca="false">VLOOKUP($B1011,data!$A$6:$M$15000,4)</f>
        <v>637000</v>
      </c>
    </row>
    <row r="1012" customFormat="false" ht="11.25" hidden="false" customHeight="false" outlineLevel="0" collapsed="false">
      <c r="A1012" s="199" t="n">
        <v>36553</v>
      </c>
      <c r="B1012" s="192" t="n">
        <v>36553</v>
      </c>
      <c r="C1012" s="308" t="n">
        <f aca="false">IF(B1012&lt;&gt;"",MONTH(B1012),0)</f>
        <v>1</v>
      </c>
      <c r="D1012" s="205" t="n">
        <f aca="false">VLOOKUP($B1012,data!$A$6:$M$15000,4)</f>
        <v>623000</v>
      </c>
    </row>
    <row r="1013" customFormat="false" ht="11.25" hidden="false" customHeight="false" outlineLevel="0" collapsed="false">
      <c r="A1013" s="199" t="n">
        <v>36554</v>
      </c>
      <c r="B1013" s="192" t="n">
        <v>36554</v>
      </c>
      <c r="C1013" s="308" t="n">
        <f aca="false">IF(B1013&lt;&gt;"",MONTH(B1013),0)</f>
        <v>1</v>
      </c>
      <c r="D1013" s="205" t="n">
        <f aca="false">VLOOKUP($B1013,data!$A$6:$M$15000,4)</f>
        <v>578000</v>
      </c>
    </row>
    <row r="1014" customFormat="false" ht="11.25" hidden="false" customHeight="false" outlineLevel="0" collapsed="false">
      <c r="A1014" s="199" t="n">
        <v>36555</v>
      </c>
      <c r="B1014" s="192" t="n">
        <v>36555</v>
      </c>
      <c r="C1014" s="308" t="n">
        <f aca="false">IF(B1014&lt;&gt;"",MONTH(B1014),0)</f>
        <v>1</v>
      </c>
      <c r="D1014" s="205" t="n">
        <f aca="false">VLOOKUP($B1014,data!$A$6:$M$15000,4)</f>
        <v>564000</v>
      </c>
    </row>
    <row r="1015" customFormat="false" ht="11.25" hidden="false" customHeight="false" outlineLevel="0" collapsed="false">
      <c r="A1015" s="199" t="n">
        <v>36556</v>
      </c>
      <c r="B1015" s="192" t="n">
        <v>36556</v>
      </c>
      <c r="C1015" s="308" t="n">
        <f aca="false">IF(B1015&lt;&gt;"",MONTH(B1015),0)</f>
        <v>1</v>
      </c>
      <c r="D1015" s="205" t="n">
        <f aca="false">VLOOKUP($B1015,data!$A$6:$M$15000,4)</f>
        <v>546000</v>
      </c>
    </row>
    <row r="1016" customFormat="false" ht="11.25" hidden="false" customHeight="false" outlineLevel="0" collapsed="false">
      <c r="A1016" s="199" t="n">
        <v>36557</v>
      </c>
      <c r="B1016" s="192" t="n">
        <v>36557</v>
      </c>
      <c r="C1016" s="308" t="n">
        <f aca="false">IF(B1016&lt;&gt;"",MONTH(B1016),0)</f>
        <v>2</v>
      </c>
      <c r="D1016" s="205" t="n">
        <f aca="false">VLOOKUP($B1016,data!$A$6:$M$15000,4)</f>
        <v>585000</v>
      </c>
    </row>
    <row r="1017" customFormat="false" ht="11.25" hidden="false" customHeight="false" outlineLevel="0" collapsed="false">
      <c r="A1017" s="199" t="n">
        <v>36558</v>
      </c>
      <c r="B1017" s="192" t="n">
        <v>36558</v>
      </c>
      <c r="C1017" s="308" t="n">
        <f aca="false">IF(B1017&lt;&gt;"",MONTH(B1017),0)</f>
        <v>2</v>
      </c>
      <c r="D1017" s="205" t="n">
        <f aca="false">VLOOKUP($B1017,data!$A$6:$M$15000,4)</f>
        <v>541000</v>
      </c>
    </row>
    <row r="1018" customFormat="false" ht="11.25" hidden="false" customHeight="false" outlineLevel="0" collapsed="false">
      <c r="A1018" s="199" t="n">
        <v>36559</v>
      </c>
      <c r="B1018" s="192" t="n">
        <v>36559</v>
      </c>
      <c r="C1018" s="308" t="n">
        <f aca="false">IF(B1018&lt;&gt;"",MONTH(B1018),0)</f>
        <v>2</v>
      </c>
      <c r="D1018" s="205" t="n">
        <f aca="false">VLOOKUP($B1018,data!$A$6:$M$15000,4)</f>
        <v>552000</v>
      </c>
    </row>
    <row r="1019" customFormat="false" ht="11.25" hidden="false" customHeight="false" outlineLevel="0" collapsed="false">
      <c r="A1019" s="199" t="n">
        <v>36560</v>
      </c>
      <c r="B1019" s="192" t="n">
        <v>36560</v>
      </c>
      <c r="C1019" s="308" t="n">
        <f aca="false">IF(B1019&lt;&gt;"",MONTH(B1019),0)</f>
        <v>2</v>
      </c>
      <c r="D1019" s="205" t="n">
        <f aca="false">VLOOKUP($B1019,data!$A$6:$M$15000,4)</f>
        <v>594000</v>
      </c>
    </row>
    <row r="1020" customFormat="false" ht="11.25" hidden="false" customHeight="false" outlineLevel="0" collapsed="false">
      <c r="A1020" s="199" t="n">
        <v>36561</v>
      </c>
      <c r="B1020" s="192" t="n">
        <v>36561</v>
      </c>
      <c r="C1020" s="308" t="n">
        <f aca="false">IF(B1020&lt;&gt;"",MONTH(B1020),0)</f>
        <v>2</v>
      </c>
      <c r="D1020" s="205" t="n">
        <f aca="false">VLOOKUP($B1020,data!$A$6:$M$15000,4)</f>
        <v>633000</v>
      </c>
    </row>
    <row r="1021" customFormat="false" ht="11.25" hidden="false" customHeight="false" outlineLevel="0" collapsed="false">
      <c r="A1021" s="199" t="n">
        <v>36562</v>
      </c>
      <c r="B1021" s="192" t="n">
        <v>36562</v>
      </c>
      <c r="C1021" s="308" t="n">
        <f aca="false">IF(B1021&lt;&gt;"",MONTH(B1021),0)</f>
        <v>2</v>
      </c>
      <c r="D1021" s="205" t="n">
        <f aca="false">VLOOKUP($B1021,data!$A$6:$M$15000,4)</f>
        <v>624000</v>
      </c>
    </row>
    <row r="1022" customFormat="false" ht="11.25" hidden="false" customHeight="false" outlineLevel="0" collapsed="false">
      <c r="A1022" s="199" t="n">
        <v>36563</v>
      </c>
      <c r="B1022" s="192" t="n">
        <v>36563</v>
      </c>
      <c r="C1022" s="308" t="n">
        <f aca="false">IF(B1022&lt;&gt;"",MONTH(B1022),0)</f>
        <v>2</v>
      </c>
      <c r="D1022" s="205" t="n">
        <f aca="false">VLOOKUP($B1022,data!$A$6:$M$15000,4)</f>
        <v>601000</v>
      </c>
    </row>
    <row r="1023" customFormat="false" ht="11.25" hidden="false" customHeight="false" outlineLevel="0" collapsed="false">
      <c r="A1023" s="199" t="n">
        <v>36564</v>
      </c>
      <c r="B1023" s="192" t="n">
        <v>36564</v>
      </c>
      <c r="C1023" s="308" t="n">
        <f aca="false">IF(B1023&lt;&gt;"",MONTH(B1023),0)</f>
        <v>2</v>
      </c>
      <c r="D1023" s="205" t="n">
        <f aca="false">VLOOKUP($B1023,data!$A$6:$M$15000,4)</f>
        <v>650000</v>
      </c>
    </row>
    <row r="1024" customFormat="false" ht="11.25" hidden="false" customHeight="false" outlineLevel="0" collapsed="false">
      <c r="A1024" s="199" t="n">
        <v>36565</v>
      </c>
      <c r="B1024" s="192" t="n">
        <v>36565</v>
      </c>
      <c r="C1024" s="308" t="n">
        <f aca="false">IF(B1024&lt;&gt;"",MONTH(B1024),0)</f>
        <v>2</v>
      </c>
      <c r="D1024" s="205" t="n">
        <f aca="false">VLOOKUP($B1024,data!$A$6:$M$15000,4)</f>
        <v>666000</v>
      </c>
    </row>
    <row r="1025" customFormat="false" ht="11.25" hidden="false" customHeight="false" outlineLevel="0" collapsed="false">
      <c r="A1025" s="199" t="n">
        <v>36566</v>
      </c>
      <c r="B1025" s="192" t="n">
        <v>36566</v>
      </c>
      <c r="C1025" s="308" t="n">
        <f aca="false">IF(B1025&lt;&gt;"",MONTH(B1025),0)</f>
        <v>2</v>
      </c>
      <c r="D1025" s="205" t="n">
        <f aca="false">VLOOKUP($B1025,data!$A$6:$M$15000,4)</f>
        <v>639000</v>
      </c>
    </row>
    <row r="1026" customFormat="false" ht="11.25" hidden="false" customHeight="false" outlineLevel="0" collapsed="false">
      <c r="A1026" s="199" t="n">
        <v>36567</v>
      </c>
      <c r="B1026" s="192" t="n">
        <v>36567</v>
      </c>
      <c r="C1026" s="308" t="n">
        <f aca="false">IF(B1026&lt;&gt;"",MONTH(B1026),0)</f>
        <v>2</v>
      </c>
      <c r="D1026" s="205" t="n">
        <f aca="false">VLOOKUP($B1026,data!$A$6:$M$15000,4)</f>
        <v>641000</v>
      </c>
    </row>
    <row r="1027" customFormat="false" ht="11.25" hidden="false" customHeight="false" outlineLevel="0" collapsed="false">
      <c r="A1027" s="199" t="n">
        <v>36568</v>
      </c>
      <c r="B1027" s="192" t="n">
        <v>36568</v>
      </c>
      <c r="C1027" s="308" t="n">
        <f aca="false">IF(B1027&lt;&gt;"",MONTH(B1027),0)</f>
        <v>2</v>
      </c>
      <c r="D1027" s="205" t="n">
        <f aca="false">VLOOKUP($B1027,data!$A$6:$M$15000,4)</f>
        <v>642000</v>
      </c>
    </row>
    <row r="1028" customFormat="false" ht="11.25" hidden="false" customHeight="false" outlineLevel="0" collapsed="false">
      <c r="A1028" s="199" t="n">
        <v>36569</v>
      </c>
      <c r="B1028" s="192" t="n">
        <v>36569</v>
      </c>
      <c r="C1028" s="308" t="n">
        <f aca="false">IF(B1028&lt;&gt;"",MONTH(B1028),0)</f>
        <v>2</v>
      </c>
      <c r="D1028" s="205" t="n">
        <f aca="false">VLOOKUP($B1028,data!$A$6:$M$15000,4)</f>
        <v>654000</v>
      </c>
    </row>
    <row r="1029" customFormat="false" ht="11.25" hidden="false" customHeight="false" outlineLevel="0" collapsed="false">
      <c r="A1029" s="199" t="n">
        <v>36570</v>
      </c>
      <c r="B1029" s="192" t="n">
        <v>36570</v>
      </c>
      <c r="C1029" s="308" t="n">
        <f aca="false">IF(B1029&lt;&gt;"",MONTH(B1029),0)</f>
        <v>2</v>
      </c>
      <c r="D1029" s="205" t="n">
        <f aca="false">VLOOKUP($B1029,data!$A$6:$M$15000,4)</f>
        <v>643000</v>
      </c>
    </row>
    <row r="1030" customFormat="false" ht="11.25" hidden="false" customHeight="false" outlineLevel="0" collapsed="false">
      <c r="A1030" s="199" t="n">
        <v>36571</v>
      </c>
      <c r="B1030" s="192" t="n">
        <v>36571</v>
      </c>
      <c r="C1030" s="308" t="n">
        <f aca="false">IF(B1030&lt;&gt;"",MONTH(B1030),0)</f>
        <v>2</v>
      </c>
      <c r="D1030" s="205" t="n">
        <f aca="false">VLOOKUP($B1030,data!$A$6:$M$15000,4)</f>
        <v>612000</v>
      </c>
    </row>
    <row r="1031" customFormat="false" ht="11.25" hidden="false" customHeight="false" outlineLevel="0" collapsed="false">
      <c r="A1031" s="199" t="n">
        <v>36572</v>
      </c>
      <c r="B1031" s="192" t="n">
        <v>36572</v>
      </c>
      <c r="C1031" s="308" t="n">
        <f aca="false">IF(B1031&lt;&gt;"",MONTH(B1031),0)</f>
        <v>2</v>
      </c>
      <c r="D1031" s="205" t="n">
        <f aca="false">VLOOKUP($B1031,data!$A$6:$M$15000,4)</f>
        <v>633000</v>
      </c>
    </row>
    <row r="1032" customFormat="false" ht="11.25" hidden="false" customHeight="false" outlineLevel="0" collapsed="false">
      <c r="A1032" s="199" t="n">
        <v>36573</v>
      </c>
      <c r="B1032" s="192" t="n">
        <v>36573</v>
      </c>
      <c r="C1032" s="308" t="n">
        <f aca="false">IF(B1032&lt;&gt;"",MONTH(B1032),0)</f>
        <v>2</v>
      </c>
      <c r="D1032" s="205" t="n">
        <f aca="false">VLOOKUP($B1032,data!$A$6:$M$15000,4)</f>
        <v>641000</v>
      </c>
    </row>
    <row r="1033" customFormat="false" ht="11.25" hidden="false" customHeight="false" outlineLevel="0" collapsed="false">
      <c r="A1033" s="199" t="n">
        <v>36574</v>
      </c>
      <c r="B1033" s="192" t="n">
        <v>36574</v>
      </c>
      <c r="C1033" s="308" t="n">
        <f aca="false">IF(B1033&lt;&gt;"",MONTH(B1033),0)</f>
        <v>2</v>
      </c>
      <c r="D1033" s="205" t="n">
        <f aca="false">VLOOKUP($B1033,data!$A$6:$M$15000,4)</f>
        <v>648000</v>
      </c>
    </row>
    <row r="1034" customFormat="false" ht="11.25" hidden="false" customHeight="false" outlineLevel="0" collapsed="false">
      <c r="A1034" s="199" t="n">
        <v>36575</v>
      </c>
      <c r="B1034" s="192" t="n">
        <v>36575</v>
      </c>
      <c r="C1034" s="308" t="n">
        <f aca="false">IF(B1034&lt;&gt;"",MONTH(B1034),0)</f>
        <v>2</v>
      </c>
      <c r="D1034" s="205" t="n">
        <f aca="false">VLOOKUP($B1034,data!$A$6:$M$15000,4)</f>
        <v>706000</v>
      </c>
    </row>
    <row r="1035" customFormat="false" ht="11.25" hidden="false" customHeight="false" outlineLevel="0" collapsed="false">
      <c r="A1035" s="199" t="n">
        <v>36576</v>
      </c>
      <c r="B1035" s="192" t="n">
        <v>36576</v>
      </c>
      <c r="C1035" s="308" t="n">
        <f aca="false">IF(B1035&lt;&gt;"",MONTH(B1035),0)</f>
        <v>2</v>
      </c>
      <c r="D1035" s="205" t="n">
        <f aca="false">VLOOKUP($B1035,data!$A$6:$M$15000,4)</f>
        <v>712000</v>
      </c>
    </row>
    <row r="1036" customFormat="false" ht="11.25" hidden="false" customHeight="false" outlineLevel="0" collapsed="false">
      <c r="A1036" s="199" t="n">
        <v>36577</v>
      </c>
      <c r="B1036" s="192" t="n">
        <v>36577</v>
      </c>
      <c r="C1036" s="308" t="n">
        <f aca="false">IF(B1036&lt;&gt;"",MONTH(B1036),0)</f>
        <v>2</v>
      </c>
      <c r="D1036" s="205" t="n">
        <f aca="false">VLOOKUP($B1036,data!$A$6:$M$15000,4)</f>
        <v>709000</v>
      </c>
    </row>
    <row r="1037" customFormat="false" ht="11.25" hidden="false" customHeight="false" outlineLevel="0" collapsed="false">
      <c r="A1037" s="199" t="n">
        <v>36578</v>
      </c>
      <c r="B1037" s="192" t="n">
        <v>36578</v>
      </c>
      <c r="C1037" s="308" t="n">
        <f aca="false">IF(B1037&lt;&gt;"",MONTH(B1037),0)</f>
        <v>2</v>
      </c>
      <c r="D1037" s="205" t="n">
        <f aca="false">VLOOKUP($B1037,data!$A$6:$M$15000,4)</f>
        <v>701000</v>
      </c>
    </row>
    <row r="1038" customFormat="false" ht="11.25" hidden="false" customHeight="false" outlineLevel="0" collapsed="false">
      <c r="A1038" s="199" t="n">
        <v>36579</v>
      </c>
      <c r="B1038" s="192" t="n">
        <v>36579</v>
      </c>
      <c r="C1038" s="308" t="n">
        <f aca="false">IF(B1038&lt;&gt;"",MONTH(B1038),0)</f>
        <v>2</v>
      </c>
      <c r="D1038" s="205" t="n">
        <f aca="false">VLOOKUP($B1038,data!$A$6:$M$15000,4)</f>
        <v>715000</v>
      </c>
    </row>
    <row r="1039" customFormat="false" ht="11.25" hidden="false" customHeight="false" outlineLevel="0" collapsed="false">
      <c r="A1039" s="199" t="n">
        <v>36580</v>
      </c>
      <c r="B1039" s="192" t="n">
        <v>36580</v>
      </c>
      <c r="C1039" s="308" t="n">
        <f aca="false">IF(B1039&lt;&gt;"",MONTH(B1039),0)</f>
        <v>2</v>
      </c>
      <c r="D1039" s="205" t="n">
        <f aca="false">VLOOKUP($B1039,data!$A$6:$M$15000,4)</f>
        <v>714000</v>
      </c>
    </row>
    <row r="1040" customFormat="false" ht="11.25" hidden="false" customHeight="false" outlineLevel="0" collapsed="false">
      <c r="A1040" s="199" t="n">
        <v>36581</v>
      </c>
      <c r="B1040" s="192" t="n">
        <v>36581</v>
      </c>
      <c r="C1040" s="308" t="n">
        <f aca="false">IF(B1040&lt;&gt;"",MONTH(B1040),0)</f>
        <v>2</v>
      </c>
      <c r="D1040" s="205" t="n">
        <f aca="false">VLOOKUP($B1040,data!$A$6:$M$15000,4)</f>
        <v>719000</v>
      </c>
    </row>
    <row r="1041" customFormat="false" ht="11.25" hidden="false" customHeight="false" outlineLevel="0" collapsed="false">
      <c r="A1041" s="199" t="n">
        <v>36582</v>
      </c>
      <c r="B1041" s="192" t="n">
        <v>36582</v>
      </c>
      <c r="C1041" s="308" t="n">
        <f aca="false">IF(B1041&lt;&gt;"",MONTH(B1041),0)</f>
        <v>2</v>
      </c>
      <c r="D1041" s="205" t="n">
        <f aca="false">VLOOKUP($B1041,data!$A$6:$M$15000,4)</f>
        <v>717000</v>
      </c>
    </row>
    <row r="1042" customFormat="false" ht="11.25" hidden="false" customHeight="false" outlineLevel="0" collapsed="false">
      <c r="A1042" s="199" t="n">
        <v>36583</v>
      </c>
      <c r="B1042" s="192" t="n">
        <v>36583</v>
      </c>
      <c r="C1042" s="308" t="n">
        <f aca="false">IF(B1042&lt;&gt;"",MONTH(B1042),0)</f>
        <v>2</v>
      </c>
      <c r="D1042" s="205" t="n">
        <f aca="false">VLOOKUP($B1042,data!$A$6:$M$15000,4)</f>
        <v>737000</v>
      </c>
    </row>
    <row r="1043" customFormat="false" ht="11.25" hidden="false" customHeight="false" outlineLevel="0" collapsed="false">
      <c r="A1043" s="199" t="n">
        <v>36584</v>
      </c>
      <c r="B1043" s="192" t="n">
        <v>36584</v>
      </c>
      <c r="C1043" s="308" t="n">
        <f aca="false">IF(B1043&lt;&gt;"",MONTH(B1043),0)</f>
        <v>2</v>
      </c>
      <c r="D1043" s="205" t="n">
        <f aca="false">VLOOKUP($B1043,data!$A$6:$M$15000,4)</f>
        <v>738000</v>
      </c>
    </row>
    <row r="1044" customFormat="false" ht="11.25" hidden="false" customHeight="false" outlineLevel="0" collapsed="false">
      <c r="A1044" s="199" t="n">
        <v>36585</v>
      </c>
      <c r="B1044" s="192" t="n">
        <v>36585</v>
      </c>
      <c r="C1044" s="308" t="n">
        <f aca="false">IF(B1044&lt;&gt;"",MONTH(B1044),0)</f>
        <v>2</v>
      </c>
      <c r="D1044" s="205" t="n">
        <f aca="false">VLOOKUP($B1044,data!$A$6:$M$15000,4)</f>
        <v>687000</v>
      </c>
    </row>
    <row r="1045" customFormat="false" ht="11.25" hidden="false" customHeight="false" outlineLevel="0" collapsed="false">
      <c r="A1045" s="199" t="n">
        <v>36586</v>
      </c>
      <c r="B1045" s="192" t="n">
        <v>36586</v>
      </c>
      <c r="C1045" s="308" t="n">
        <f aca="false">IF(B1045&lt;&gt;"",MONTH(B1045),0)</f>
        <v>3</v>
      </c>
      <c r="D1045" s="205" t="n">
        <f aca="false">VLOOKUP($B1045,data!$A$6:$M$15000,4)</f>
        <v>845000</v>
      </c>
    </row>
    <row r="1046" customFormat="false" ht="11.25" hidden="false" customHeight="false" outlineLevel="0" collapsed="false">
      <c r="A1046" s="199" t="n">
        <v>36587</v>
      </c>
      <c r="B1046" s="192" t="n">
        <v>36587</v>
      </c>
      <c r="C1046" s="308" t="n">
        <f aca="false">IF(B1046&lt;&gt;"",MONTH(B1046),0)</f>
        <v>3</v>
      </c>
      <c r="D1046" s="205" t="n">
        <f aca="false">VLOOKUP($B1046,data!$A$6:$M$15000,4)</f>
        <v>818000</v>
      </c>
    </row>
    <row r="1047" customFormat="false" ht="11.25" hidden="false" customHeight="false" outlineLevel="0" collapsed="false">
      <c r="A1047" s="199" t="n">
        <v>36588</v>
      </c>
      <c r="B1047" s="192" t="n">
        <v>36588</v>
      </c>
      <c r="C1047" s="308" t="n">
        <f aca="false">IF(B1047&lt;&gt;"",MONTH(B1047),0)</f>
        <v>3</v>
      </c>
      <c r="D1047" s="205" t="n">
        <f aca="false">VLOOKUP($B1047,data!$A$6:$M$15000,4)</f>
        <v>891000</v>
      </c>
    </row>
    <row r="1048" customFormat="false" ht="11.25" hidden="false" customHeight="false" outlineLevel="0" collapsed="false">
      <c r="A1048" s="199" t="n">
        <v>36589</v>
      </c>
      <c r="B1048" s="192" t="n">
        <v>36589</v>
      </c>
      <c r="C1048" s="308" t="n">
        <f aca="false">IF(B1048&lt;&gt;"",MONTH(B1048),0)</f>
        <v>3</v>
      </c>
      <c r="D1048" s="205" t="n">
        <f aca="false">VLOOKUP($B1048,data!$A$6:$M$15000,4)</f>
        <v>892000</v>
      </c>
    </row>
    <row r="1049" customFormat="false" ht="11.25" hidden="false" customHeight="false" outlineLevel="0" collapsed="false">
      <c r="A1049" s="199" t="n">
        <v>36590</v>
      </c>
      <c r="B1049" s="192" t="n">
        <v>36590</v>
      </c>
      <c r="C1049" s="308" t="n">
        <f aca="false">IF(B1049&lt;&gt;"",MONTH(B1049),0)</f>
        <v>3</v>
      </c>
      <c r="D1049" s="205" t="n">
        <f aca="false">VLOOKUP($B1049,data!$A$6:$M$15000,4)</f>
        <v>902000</v>
      </c>
    </row>
    <row r="1050" customFormat="false" ht="11.25" hidden="false" customHeight="false" outlineLevel="0" collapsed="false">
      <c r="A1050" s="199" t="n">
        <v>36591</v>
      </c>
      <c r="B1050" s="192" t="n">
        <v>36591</v>
      </c>
      <c r="C1050" s="308" t="n">
        <f aca="false">IF(B1050&lt;&gt;"",MONTH(B1050),0)</f>
        <v>3</v>
      </c>
      <c r="D1050" s="205" t="n">
        <f aca="false">VLOOKUP($B1050,data!$A$6:$M$15000,4)</f>
        <v>842000</v>
      </c>
    </row>
    <row r="1051" customFormat="false" ht="11.25" hidden="false" customHeight="false" outlineLevel="0" collapsed="false">
      <c r="A1051" s="199" t="n">
        <v>36592</v>
      </c>
      <c r="B1051" s="192" t="n">
        <v>36592</v>
      </c>
      <c r="C1051" s="308" t="n">
        <f aca="false">IF(B1051&lt;&gt;"",MONTH(B1051),0)</f>
        <v>3</v>
      </c>
      <c r="D1051" s="205" t="n">
        <f aca="false">VLOOKUP($B1051,data!$A$6:$M$15000,4)</f>
        <v>899000</v>
      </c>
    </row>
    <row r="1052" customFormat="false" ht="11.25" hidden="false" customHeight="false" outlineLevel="0" collapsed="false">
      <c r="A1052" s="199" t="n">
        <v>36593</v>
      </c>
      <c r="B1052" s="192" t="n">
        <v>36593</v>
      </c>
      <c r="C1052" s="308" t="n">
        <f aca="false">IF(B1052&lt;&gt;"",MONTH(B1052),0)</f>
        <v>3</v>
      </c>
      <c r="D1052" s="205" t="n">
        <f aca="false">VLOOKUP($B1052,data!$A$6:$M$15000,4)</f>
        <v>930000</v>
      </c>
    </row>
    <row r="1053" customFormat="false" ht="11.25" hidden="false" customHeight="false" outlineLevel="0" collapsed="false">
      <c r="A1053" s="199" t="n">
        <v>36594</v>
      </c>
      <c r="B1053" s="192" t="n">
        <v>36594</v>
      </c>
      <c r="C1053" s="308" t="n">
        <f aca="false">IF(B1053&lt;&gt;"",MONTH(B1053),0)</f>
        <v>3</v>
      </c>
      <c r="D1053" s="205" t="n">
        <f aca="false">VLOOKUP($B1053,data!$A$6:$M$15000,4)</f>
        <v>951000</v>
      </c>
    </row>
    <row r="1054" customFormat="false" ht="11.25" hidden="false" customHeight="false" outlineLevel="0" collapsed="false">
      <c r="A1054" s="199" t="n">
        <v>36595</v>
      </c>
      <c r="B1054" s="192" t="n">
        <v>36595</v>
      </c>
      <c r="C1054" s="308" t="n">
        <f aca="false">IF(B1054&lt;&gt;"",MONTH(B1054),0)</f>
        <v>3</v>
      </c>
      <c r="D1054" s="205" t="n">
        <f aca="false">VLOOKUP($B1054,data!$A$6:$M$15000,4)</f>
        <v>937000</v>
      </c>
    </row>
    <row r="1055" customFormat="false" ht="11.25" hidden="false" customHeight="false" outlineLevel="0" collapsed="false">
      <c r="A1055" s="199" t="n">
        <v>36596</v>
      </c>
      <c r="B1055" s="192" t="n">
        <v>36596</v>
      </c>
      <c r="C1055" s="308" t="n">
        <f aca="false">IF(B1055&lt;&gt;"",MONTH(B1055),0)</f>
        <v>3</v>
      </c>
      <c r="D1055" s="205" t="n">
        <f aca="false">VLOOKUP($B1055,data!$A$6:$M$15000,4)</f>
        <v>905000</v>
      </c>
    </row>
    <row r="1056" customFormat="false" ht="11.25" hidden="false" customHeight="false" outlineLevel="0" collapsed="false">
      <c r="A1056" s="199" t="n">
        <v>36597</v>
      </c>
      <c r="B1056" s="192" t="n">
        <v>36597</v>
      </c>
      <c r="C1056" s="308" t="n">
        <f aca="false">IF(B1056&lt;&gt;"",MONTH(B1056),0)</f>
        <v>3</v>
      </c>
      <c r="D1056" s="205" t="n">
        <f aca="false">VLOOKUP($B1056,data!$A$6:$M$15000,4)</f>
        <v>831000</v>
      </c>
    </row>
    <row r="1057" customFormat="false" ht="11.25" hidden="false" customHeight="false" outlineLevel="0" collapsed="false">
      <c r="A1057" s="199" t="n">
        <v>36598</v>
      </c>
      <c r="B1057" s="192" t="n">
        <v>36598</v>
      </c>
      <c r="C1057" s="308" t="n">
        <f aca="false">IF(B1057&lt;&gt;"",MONTH(B1057),0)</f>
        <v>3</v>
      </c>
      <c r="D1057" s="205" t="n">
        <f aca="false">VLOOKUP($B1057,data!$A$6:$M$15000,4)</f>
        <v>963000</v>
      </c>
    </row>
    <row r="1058" customFormat="false" ht="11.25" hidden="false" customHeight="false" outlineLevel="0" collapsed="false">
      <c r="A1058" s="199" t="n">
        <v>36599</v>
      </c>
      <c r="B1058" s="192" t="n">
        <v>36599</v>
      </c>
      <c r="C1058" s="308" t="n">
        <f aca="false">IF(B1058&lt;&gt;"",MONTH(B1058),0)</f>
        <v>3</v>
      </c>
      <c r="D1058" s="205" t="n">
        <f aca="false">VLOOKUP($B1058,data!$A$6:$M$15000,4)</f>
        <v>961000</v>
      </c>
    </row>
    <row r="1059" customFormat="false" ht="11.25" hidden="false" customHeight="false" outlineLevel="0" collapsed="false">
      <c r="A1059" s="199" t="n">
        <v>36600</v>
      </c>
      <c r="B1059" s="192" t="n">
        <v>36600</v>
      </c>
      <c r="C1059" s="308" t="n">
        <f aca="false">IF(B1059&lt;&gt;"",MONTH(B1059),0)</f>
        <v>3</v>
      </c>
      <c r="D1059" s="205" t="n">
        <f aca="false">VLOOKUP($B1059,data!$A$6:$M$15000,4)</f>
        <v>877000</v>
      </c>
    </row>
    <row r="1060" customFormat="false" ht="11.25" hidden="false" customHeight="false" outlineLevel="0" collapsed="false">
      <c r="A1060" s="199" t="n">
        <v>36601</v>
      </c>
      <c r="B1060" s="192" t="n">
        <v>36601</v>
      </c>
      <c r="C1060" s="308" t="n">
        <f aca="false">IF(B1060&lt;&gt;"",MONTH(B1060),0)</f>
        <v>3</v>
      </c>
      <c r="D1060" s="205" t="n">
        <f aca="false">VLOOKUP($B1060,data!$A$6:$M$15000,4)</f>
        <v>885000</v>
      </c>
    </row>
    <row r="1061" customFormat="false" ht="11.25" hidden="false" customHeight="false" outlineLevel="0" collapsed="false">
      <c r="A1061" s="199" t="n">
        <v>36602</v>
      </c>
      <c r="B1061" s="192" t="n">
        <v>36602</v>
      </c>
      <c r="C1061" s="308" t="n">
        <f aca="false">IF(B1061&lt;&gt;"",MONTH(B1061),0)</f>
        <v>3</v>
      </c>
      <c r="D1061" s="205" t="n">
        <f aca="false">VLOOKUP($B1061,data!$A$6:$M$15000,4)</f>
        <v>835000</v>
      </c>
    </row>
    <row r="1062" customFormat="false" ht="11.25" hidden="false" customHeight="false" outlineLevel="0" collapsed="false">
      <c r="A1062" s="199" t="n">
        <v>36603</v>
      </c>
      <c r="B1062" s="192" t="n">
        <v>36603</v>
      </c>
      <c r="C1062" s="308" t="n">
        <f aca="false">IF(B1062&lt;&gt;"",MONTH(B1062),0)</f>
        <v>3</v>
      </c>
      <c r="D1062" s="205" t="n">
        <f aca="false">VLOOKUP($B1062,data!$A$6:$M$15000,4)</f>
        <v>822000</v>
      </c>
    </row>
    <row r="1063" customFormat="false" ht="11.25" hidden="false" customHeight="false" outlineLevel="0" collapsed="false">
      <c r="A1063" s="199" t="n">
        <v>36604</v>
      </c>
      <c r="B1063" s="192" t="n">
        <v>36604</v>
      </c>
      <c r="C1063" s="308" t="n">
        <f aca="false">IF(B1063&lt;&gt;"",MONTH(B1063),0)</f>
        <v>3</v>
      </c>
      <c r="D1063" s="205" t="n">
        <f aca="false">VLOOKUP($B1063,data!$A$6:$M$15000,4)</f>
        <v>789000</v>
      </c>
    </row>
    <row r="1064" customFormat="false" ht="11.25" hidden="false" customHeight="false" outlineLevel="0" collapsed="false">
      <c r="A1064" s="199" t="n">
        <v>36605</v>
      </c>
      <c r="B1064" s="192" t="n">
        <v>36605</v>
      </c>
      <c r="C1064" s="308" t="n">
        <f aca="false">IF(B1064&lt;&gt;"",MONTH(B1064),0)</f>
        <v>3</v>
      </c>
      <c r="D1064" s="205" t="n">
        <f aca="false">VLOOKUP($B1064,data!$A$6:$M$15000,4)</f>
        <v>827000</v>
      </c>
    </row>
    <row r="1065" customFormat="false" ht="11.25" hidden="false" customHeight="false" outlineLevel="0" collapsed="false">
      <c r="A1065" s="199" t="n">
        <v>36606</v>
      </c>
      <c r="B1065" s="192" t="n">
        <v>36606</v>
      </c>
      <c r="C1065" s="308" t="n">
        <f aca="false">IF(B1065&lt;&gt;"",MONTH(B1065),0)</f>
        <v>3</v>
      </c>
      <c r="D1065" s="205" t="n">
        <f aca="false">VLOOKUP($B1065,data!$A$6:$M$15000,4)</f>
        <v>859000</v>
      </c>
    </row>
    <row r="1066" customFormat="false" ht="11.25" hidden="false" customHeight="false" outlineLevel="0" collapsed="false">
      <c r="A1066" s="199" t="n">
        <v>36607</v>
      </c>
      <c r="B1066" s="192" t="n">
        <v>36607</v>
      </c>
      <c r="C1066" s="308" t="n">
        <f aca="false">IF(B1066&lt;&gt;"",MONTH(B1066),0)</f>
        <v>3</v>
      </c>
      <c r="D1066" s="205" t="n">
        <f aca="false">VLOOKUP($B1066,data!$A$6:$M$15000,4)</f>
        <v>754000</v>
      </c>
    </row>
    <row r="1067" customFormat="false" ht="11.25" hidden="false" customHeight="false" outlineLevel="0" collapsed="false">
      <c r="A1067" s="199" t="n">
        <v>36608</v>
      </c>
      <c r="B1067" s="192" t="n">
        <v>36608</v>
      </c>
      <c r="C1067" s="308" t="n">
        <f aca="false">IF(B1067&lt;&gt;"",MONTH(B1067),0)</f>
        <v>3</v>
      </c>
      <c r="D1067" s="205" t="n">
        <f aca="false">VLOOKUP($B1067,data!$A$6:$M$15000,4)</f>
        <v>744000</v>
      </c>
    </row>
    <row r="1068" customFormat="false" ht="11.25" hidden="false" customHeight="false" outlineLevel="0" collapsed="false">
      <c r="A1068" s="199" t="n">
        <v>36609</v>
      </c>
      <c r="B1068" s="192" t="n">
        <v>36609</v>
      </c>
      <c r="C1068" s="308" t="n">
        <f aca="false">IF(B1068&lt;&gt;"",MONTH(B1068),0)</f>
        <v>3</v>
      </c>
      <c r="D1068" s="205" t="n">
        <f aca="false">VLOOKUP($B1068,data!$A$6:$M$15000,4)</f>
        <v>743000</v>
      </c>
    </row>
    <row r="1069" customFormat="false" ht="11.25" hidden="false" customHeight="false" outlineLevel="0" collapsed="false">
      <c r="A1069" s="199" t="n">
        <v>36610</v>
      </c>
      <c r="B1069" s="192" t="n">
        <v>36610</v>
      </c>
      <c r="C1069" s="308" t="n">
        <f aca="false">IF(B1069&lt;&gt;"",MONTH(B1069),0)</f>
        <v>3</v>
      </c>
      <c r="D1069" s="205" t="n">
        <f aca="false">VLOOKUP($B1069,data!$A$6:$M$15000,4)</f>
        <v>888000</v>
      </c>
    </row>
    <row r="1070" customFormat="false" ht="11.25" hidden="false" customHeight="false" outlineLevel="0" collapsed="false">
      <c r="A1070" s="199" t="n">
        <v>36611</v>
      </c>
      <c r="B1070" s="192" t="n">
        <v>36611</v>
      </c>
      <c r="C1070" s="308" t="n">
        <f aca="false">IF(B1070&lt;&gt;"",MONTH(B1070),0)</f>
        <v>3</v>
      </c>
      <c r="D1070" s="205" t="n">
        <f aca="false">VLOOKUP($B1070,data!$A$6:$M$15000,4)</f>
        <v>822000</v>
      </c>
    </row>
    <row r="1071" customFormat="false" ht="11.25" hidden="false" customHeight="false" outlineLevel="0" collapsed="false">
      <c r="A1071" s="199" t="n">
        <v>36612</v>
      </c>
      <c r="B1071" s="192" t="n">
        <v>36612</v>
      </c>
      <c r="C1071" s="308" t="n">
        <f aca="false">IF(B1071&lt;&gt;"",MONTH(B1071),0)</f>
        <v>3</v>
      </c>
      <c r="D1071" s="205" t="n">
        <f aca="false">VLOOKUP($B1071,data!$A$6:$M$15000,4)</f>
        <v>916000</v>
      </c>
    </row>
    <row r="1072" customFormat="false" ht="11.25" hidden="false" customHeight="false" outlineLevel="0" collapsed="false">
      <c r="A1072" s="199" t="n">
        <v>36613</v>
      </c>
      <c r="B1072" s="192" t="n">
        <v>36613</v>
      </c>
      <c r="C1072" s="308" t="n">
        <f aca="false">IF(B1072&lt;&gt;"",MONTH(B1072),0)</f>
        <v>3</v>
      </c>
      <c r="D1072" s="205" t="n">
        <f aca="false">VLOOKUP($B1072,data!$A$6:$M$15000,4)</f>
        <v>849000</v>
      </c>
    </row>
    <row r="1073" customFormat="false" ht="11.25" hidden="false" customHeight="false" outlineLevel="0" collapsed="false">
      <c r="A1073" s="199" t="n">
        <v>36614</v>
      </c>
      <c r="B1073" s="192" t="n">
        <v>36614</v>
      </c>
      <c r="C1073" s="308" t="n">
        <f aca="false">IF(B1073&lt;&gt;"",MONTH(B1073),0)</f>
        <v>3</v>
      </c>
      <c r="D1073" s="205" t="n">
        <f aca="false">VLOOKUP($B1073,data!$A$6:$M$15000,4)</f>
        <v>831000</v>
      </c>
    </row>
    <row r="1074" customFormat="false" ht="11.25" hidden="false" customHeight="false" outlineLevel="0" collapsed="false">
      <c r="A1074" s="199" t="n">
        <v>36615</v>
      </c>
      <c r="B1074" s="192" t="n">
        <v>36615</v>
      </c>
      <c r="C1074" s="308" t="n">
        <f aca="false">IF(B1074&lt;&gt;"",MONTH(B1074),0)</f>
        <v>3</v>
      </c>
      <c r="D1074" s="205" t="n">
        <f aca="false">VLOOKUP($B1074,data!$A$6:$M$15000,4)</f>
        <v>864000</v>
      </c>
    </row>
    <row r="1075" customFormat="false" ht="11.25" hidden="false" customHeight="false" outlineLevel="0" collapsed="false">
      <c r="A1075" s="199" t="n">
        <v>36616</v>
      </c>
      <c r="B1075" s="192" t="n">
        <v>36616</v>
      </c>
      <c r="C1075" s="308" t="n">
        <f aca="false">IF(B1075&lt;&gt;"",MONTH(B1075),0)</f>
        <v>3</v>
      </c>
      <c r="D1075" s="205" t="n">
        <f aca="false">VLOOKUP($B1075,data!$A$6:$M$15000,4)</f>
        <v>959000</v>
      </c>
    </row>
    <row r="1076" customFormat="false" ht="11.25" hidden="false" customHeight="false" outlineLevel="0" collapsed="false">
      <c r="A1076" s="199" t="n">
        <v>36617</v>
      </c>
      <c r="B1076" s="192" t="n">
        <v>36617</v>
      </c>
      <c r="C1076" s="308" t="n">
        <f aca="false">IF(B1076&lt;&gt;"",MONTH(B1076),0)</f>
        <v>4</v>
      </c>
      <c r="D1076" s="205" t="n">
        <f aca="false">VLOOKUP($B1076,data!$A$6:$M$15000,4)</f>
        <v>743000</v>
      </c>
    </row>
    <row r="1077" customFormat="false" ht="11.25" hidden="false" customHeight="false" outlineLevel="0" collapsed="false">
      <c r="A1077" s="199" t="n">
        <v>36618</v>
      </c>
      <c r="B1077" s="192" t="n">
        <v>36618</v>
      </c>
      <c r="C1077" s="308" t="n">
        <f aca="false">IF(B1077&lt;&gt;"",MONTH(B1077),0)</f>
        <v>4</v>
      </c>
      <c r="D1077" s="205" t="n">
        <f aca="false">VLOOKUP($B1077,data!$A$6:$M$15000,4)</f>
        <v>794000</v>
      </c>
    </row>
    <row r="1078" customFormat="false" ht="11.25" hidden="false" customHeight="false" outlineLevel="0" collapsed="false">
      <c r="A1078" s="199" t="n">
        <v>36619</v>
      </c>
      <c r="B1078" s="192" t="n">
        <v>36619</v>
      </c>
      <c r="C1078" s="308" t="n">
        <f aca="false">IF(B1078&lt;&gt;"",MONTH(B1078),0)</f>
        <v>4</v>
      </c>
      <c r="D1078" s="205" t="n">
        <f aca="false">VLOOKUP($B1078,data!$A$6:$M$15000,4)</f>
        <v>825000</v>
      </c>
    </row>
    <row r="1079" customFormat="false" ht="11.25" hidden="false" customHeight="false" outlineLevel="0" collapsed="false">
      <c r="A1079" s="199" t="n">
        <v>36620</v>
      </c>
      <c r="B1079" s="192" t="n">
        <v>36620</v>
      </c>
      <c r="C1079" s="308" t="n">
        <f aca="false">IF(B1079&lt;&gt;"",MONTH(B1079),0)</f>
        <v>4</v>
      </c>
      <c r="D1079" s="205" t="n">
        <f aca="false">VLOOKUP($B1079,data!$A$6:$M$15000,4)</f>
        <v>911000</v>
      </c>
    </row>
    <row r="1080" customFormat="false" ht="11.25" hidden="false" customHeight="false" outlineLevel="0" collapsed="false">
      <c r="A1080" s="199" t="n">
        <v>36621</v>
      </c>
      <c r="B1080" s="192" t="n">
        <v>36621</v>
      </c>
      <c r="C1080" s="308" t="n">
        <f aca="false">IF(B1080&lt;&gt;"",MONTH(B1080),0)</f>
        <v>4</v>
      </c>
      <c r="D1080" s="205" t="n">
        <f aca="false">VLOOKUP($B1080,data!$A$6:$M$15000,4)</f>
        <v>919000</v>
      </c>
    </row>
    <row r="1081" customFormat="false" ht="11.25" hidden="false" customHeight="false" outlineLevel="0" collapsed="false">
      <c r="A1081" s="199" t="n">
        <v>36622</v>
      </c>
      <c r="B1081" s="192" t="n">
        <v>36622</v>
      </c>
      <c r="C1081" s="308" t="n">
        <f aca="false">IF(B1081&lt;&gt;"",MONTH(B1081),0)</f>
        <v>4</v>
      </c>
      <c r="D1081" s="205" t="n">
        <f aca="false">VLOOKUP($B1081,data!$A$6:$M$15000,4)</f>
        <v>979000</v>
      </c>
    </row>
    <row r="1082" customFormat="false" ht="11.25" hidden="false" customHeight="false" outlineLevel="0" collapsed="false">
      <c r="A1082" s="199" t="n">
        <v>36623</v>
      </c>
      <c r="B1082" s="192" t="n">
        <v>36623</v>
      </c>
      <c r="C1082" s="308" t="n">
        <f aca="false">IF(B1082&lt;&gt;"",MONTH(B1082),0)</f>
        <v>4</v>
      </c>
      <c r="D1082" s="205" t="n">
        <f aca="false">VLOOKUP($B1082,data!$A$6:$M$15000,4)</f>
        <v>989000</v>
      </c>
    </row>
    <row r="1083" customFormat="false" ht="11.25" hidden="false" customHeight="false" outlineLevel="0" collapsed="false">
      <c r="A1083" s="199" t="n">
        <v>36624</v>
      </c>
      <c r="B1083" s="192" t="n">
        <v>36624</v>
      </c>
      <c r="C1083" s="308" t="n">
        <f aca="false">IF(B1083&lt;&gt;"",MONTH(B1083),0)</f>
        <v>4</v>
      </c>
      <c r="D1083" s="205" t="n">
        <f aca="false">VLOOKUP($B1083,data!$A$6:$M$15000,4)</f>
        <v>713000</v>
      </c>
    </row>
    <row r="1084" customFormat="false" ht="11.25" hidden="false" customHeight="false" outlineLevel="0" collapsed="false">
      <c r="A1084" s="199" t="n">
        <v>36625</v>
      </c>
      <c r="B1084" s="192" t="n">
        <v>36625</v>
      </c>
      <c r="C1084" s="308" t="n">
        <f aca="false">IF(B1084&lt;&gt;"",MONTH(B1084),0)</f>
        <v>4</v>
      </c>
      <c r="D1084" s="205" t="n">
        <f aca="false">VLOOKUP($B1084,data!$A$6:$M$15000,4)</f>
        <v>684000</v>
      </c>
    </row>
    <row r="1085" customFormat="false" ht="11.25" hidden="false" customHeight="false" outlineLevel="0" collapsed="false">
      <c r="A1085" s="199" t="n">
        <v>36626</v>
      </c>
      <c r="B1085" s="192" t="n">
        <v>36626</v>
      </c>
      <c r="C1085" s="308" t="n">
        <f aca="false">IF(B1085&lt;&gt;"",MONTH(B1085),0)</f>
        <v>4</v>
      </c>
      <c r="D1085" s="205" t="n">
        <f aca="false">VLOOKUP($B1085,data!$A$6:$M$15000,4)</f>
        <v>716000</v>
      </c>
    </row>
    <row r="1086" customFormat="false" ht="11.25" hidden="false" customHeight="false" outlineLevel="0" collapsed="false">
      <c r="A1086" s="199" t="n">
        <v>36627</v>
      </c>
      <c r="B1086" s="192" t="n">
        <v>36627</v>
      </c>
      <c r="C1086" s="308" t="n">
        <f aca="false">IF(B1086&lt;&gt;"",MONTH(B1086),0)</f>
        <v>4</v>
      </c>
      <c r="D1086" s="205" t="n">
        <f aca="false">VLOOKUP($B1086,data!$A$6:$M$15000,4)</f>
        <v>743000</v>
      </c>
    </row>
    <row r="1087" customFormat="false" ht="11.25" hidden="false" customHeight="false" outlineLevel="0" collapsed="false">
      <c r="A1087" s="199" t="n">
        <v>36628</v>
      </c>
      <c r="B1087" s="192" t="n">
        <v>36628</v>
      </c>
      <c r="C1087" s="308" t="n">
        <f aca="false">IF(B1087&lt;&gt;"",MONTH(B1087),0)</f>
        <v>4</v>
      </c>
      <c r="D1087" s="205" t="n">
        <f aca="false">VLOOKUP($B1087,data!$A$6:$M$15000,4)</f>
        <v>835000</v>
      </c>
    </row>
    <row r="1088" customFormat="false" ht="11.25" hidden="false" customHeight="false" outlineLevel="0" collapsed="false">
      <c r="A1088" s="199" t="n">
        <v>36629</v>
      </c>
      <c r="B1088" s="192" t="n">
        <v>36629</v>
      </c>
      <c r="C1088" s="308" t="n">
        <f aca="false">IF(B1088&lt;&gt;"",MONTH(B1088),0)</f>
        <v>4</v>
      </c>
      <c r="D1088" s="205" t="n">
        <f aca="false">VLOOKUP($B1088,data!$A$6:$M$15000,4)</f>
        <v>900000</v>
      </c>
    </row>
    <row r="1089" customFormat="false" ht="11.25" hidden="false" customHeight="false" outlineLevel="0" collapsed="false">
      <c r="A1089" s="199" t="n">
        <v>36630</v>
      </c>
      <c r="B1089" s="192" t="n">
        <v>36630</v>
      </c>
      <c r="C1089" s="308" t="n">
        <f aca="false">IF(B1089&lt;&gt;"",MONTH(B1089),0)</f>
        <v>4</v>
      </c>
      <c r="D1089" s="205" t="n">
        <f aca="false">VLOOKUP($B1089,data!$A$6:$M$15000,4)</f>
        <v>855000</v>
      </c>
    </row>
    <row r="1090" customFormat="false" ht="11.25" hidden="false" customHeight="false" outlineLevel="0" collapsed="false">
      <c r="A1090" s="199" t="n">
        <v>36631</v>
      </c>
      <c r="B1090" s="192" t="n">
        <v>36631</v>
      </c>
      <c r="C1090" s="308" t="n">
        <f aca="false">IF(B1090&lt;&gt;"",MONTH(B1090),0)</f>
        <v>4</v>
      </c>
      <c r="D1090" s="205" t="n">
        <f aca="false">VLOOKUP($B1090,data!$A$6:$M$15000,4)</f>
        <v>851000</v>
      </c>
    </row>
    <row r="1091" customFormat="false" ht="11.25" hidden="false" customHeight="false" outlineLevel="0" collapsed="false">
      <c r="A1091" s="199" t="n">
        <v>36632</v>
      </c>
      <c r="B1091" s="192" t="n">
        <v>36632</v>
      </c>
      <c r="C1091" s="308" t="n">
        <f aca="false">IF(B1091&lt;&gt;"",MONTH(B1091),0)</f>
        <v>4</v>
      </c>
      <c r="D1091" s="205" t="n">
        <f aca="false">VLOOKUP($B1091,data!$A$6:$M$15000,4)</f>
        <v>845000</v>
      </c>
    </row>
    <row r="1092" customFormat="false" ht="11.25" hidden="false" customHeight="false" outlineLevel="0" collapsed="false">
      <c r="A1092" s="199" t="n">
        <v>36633</v>
      </c>
      <c r="B1092" s="192" t="n">
        <v>36633</v>
      </c>
      <c r="C1092" s="308" t="n">
        <f aca="false">IF(B1092&lt;&gt;"",MONTH(B1092),0)</f>
        <v>4</v>
      </c>
      <c r="D1092" s="205" t="n">
        <f aca="false">VLOOKUP($B1092,data!$A$6:$M$15000,4)</f>
        <v>826000</v>
      </c>
    </row>
    <row r="1093" customFormat="false" ht="11.25" hidden="false" customHeight="false" outlineLevel="0" collapsed="false">
      <c r="A1093" s="199" t="n">
        <v>36634</v>
      </c>
      <c r="B1093" s="192" t="n">
        <v>36634</v>
      </c>
      <c r="C1093" s="308" t="n">
        <f aca="false">IF(B1093&lt;&gt;"",MONTH(B1093),0)</f>
        <v>4</v>
      </c>
      <c r="D1093" s="205" t="n">
        <f aca="false">VLOOKUP($B1093,data!$A$6:$M$15000,4)</f>
        <v>765000</v>
      </c>
    </row>
    <row r="1094" customFormat="false" ht="11.25" hidden="false" customHeight="false" outlineLevel="0" collapsed="false">
      <c r="A1094" s="199" t="n">
        <v>36635</v>
      </c>
      <c r="B1094" s="192" t="n">
        <v>36635</v>
      </c>
      <c r="C1094" s="308" t="n">
        <f aca="false">IF(B1094&lt;&gt;"",MONTH(B1094),0)</f>
        <v>4</v>
      </c>
      <c r="D1094" s="205" t="n">
        <f aca="false">VLOOKUP($B1094,data!$A$6:$M$15000,4)</f>
        <v>767000</v>
      </c>
    </row>
    <row r="1095" customFormat="false" ht="11.25" hidden="false" customHeight="false" outlineLevel="0" collapsed="false">
      <c r="A1095" s="199" t="n">
        <v>36636</v>
      </c>
      <c r="B1095" s="192" t="n">
        <v>36636</v>
      </c>
      <c r="C1095" s="308" t="n">
        <f aca="false">IF(B1095&lt;&gt;"",MONTH(B1095),0)</f>
        <v>4</v>
      </c>
      <c r="D1095" s="205" t="n">
        <f aca="false">VLOOKUP($B1095,data!$A$6:$M$15000,4)</f>
        <v>763000</v>
      </c>
    </row>
    <row r="1096" customFormat="false" ht="11.25" hidden="false" customHeight="false" outlineLevel="0" collapsed="false">
      <c r="A1096" s="199" t="n">
        <v>36637</v>
      </c>
      <c r="B1096" s="192" t="n">
        <v>36637</v>
      </c>
      <c r="C1096" s="308" t="n">
        <f aca="false">IF(B1096&lt;&gt;"",MONTH(B1096),0)</f>
        <v>4</v>
      </c>
      <c r="D1096" s="205" t="n">
        <f aca="false">VLOOKUP($B1096,data!$A$6:$M$15000,4)</f>
        <v>759000</v>
      </c>
    </row>
    <row r="1097" customFormat="false" ht="11.25" hidden="false" customHeight="false" outlineLevel="0" collapsed="false">
      <c r="A1097" s="199" t="n">
        <v>36638</v>
      </c>
      <c r="B1097" s="192" t="n">
        <v>36638</v>
      </c>
      <c r="C1097" s="308" t="n">
        <f aca="false">IF(B1097&lt;&gt;"",MONTH(B1097),0)</f>
        <v>4</v>
      </c>
      <c r="D1097" s="205" t="n">
        <f aca="false">VLOOKUP($B1097,data!$A$6:$M$15000,4)</f>
        <v>673000</v>
      </c>
    </row>
    <row r="1098" customFormat="false" ht="11.25" hidden="false" customHeight="false" outlineLevel="0" collapsed="false">
      <c r="A1098" s="199" t="n">
        <v>36639</v>
      </c>
      <c r="B1098" s="192" t="n">
        <v>36639</v>
      </c>
      <c r="C1098" s="308" t="n">
        <f aca="false">IF(B1098&lt;&gt;"",MONTH(B1098),0)</f>
        <v>4</v>
      </c>
      <c r="D1098" s="205" t="n">
        <f aca="false">VLOOKUP($B1098,data!$A$6:$M$15000,4)</f>
        <v>719000</v>
      </c>
    </row>
    <row r="1099" customFormat="false" ht="11.25" hidden="false" customHeight="false" outlineLevel="0" collapsed="false">
      <c r="A1099" s="199" t="n">
        <v>36640</v>
      </c>
      <c r="B1099" s="192" t="n">
        <v>36640</v>
      </c>
      <c r="C1099" s="308" t="n">
        <f aca="false">IF(B1099&lt;&gt;"",MONTH(B1099),0)</f>
        <v>4</v>
      </c>
      <c r="D1099" s="205" t="n">
        <f aca="false">VLOOKUP($B1099,data!$A$6:$M$15000,4)</f>
        <v>722000</v>
      </c>
    </row>
    <row r="1100" customFormat="false" ht="11.25" hidden="false" customHeight="false" outlineLevel="0" collapsed="false">
      <c r="A1100" s="199" t="n">
        <v>36641</v>
      </c>
      <c r="B1100" s="192" t="n">
        <v>36641</v>
      </c>
      <c r="C1100" s="308" t="n">
        <f aca="false">IF(B1100&lt;&gt;"",MONTH(B1100),0)</f>
        <v>4</v>
      </c>
      <c r="D1100" s="205" t="n">
        <f aca="false">VLOOKUP($B1100,data!$A$6:$M$15000,4)</f>
        <v>715000</v>
      </c>
    </row>
    <row r="1101" customFormat="false" ht="11.25" hidden="false" customHeight="false" outlineLevel="0" collapsed="false">
      <c r="A1101" s="199" t="n">
        <v>36642</v>
      </c>
      <c r="B1101" s="192" t="n">
        <v>36642</v>
      </c>
      <c r="C1101" s="308" t="n">
        <f aca="false">IF(B1101&lt;&gt;"",MONTH(B1101),0)</f>
        <v>4</v>
      </c>
      <c r="D1101" s="205" t="n">
        <f aca="false">VLOOKUP($B1101,data!$A$6:$M$15000,4)</f>
        <v>639000</v>
      </c>
    </row>
    <row r="1102" customFormat="false" ht="11.25" hidden="false" customHeight="false" outlineLevel="0" collapsed="false">
      <c r="A1102" s="199" t="n">
        <v>36643</v>
      </c>
      <c r="B1102" s="192" t="n">
        <v>36643</v>
      </c>
      <c r="C1102" s="308" t="n">
        <f aca="false">IF(B1102&lt;&gt;"",MONTH(B1102),0)</f>
        <v>4</v>
      </c>
      <c r="D1102" s="205" t="n">
        <f aca="false">VLOOKUP($B1102,data!$A$6:$M$15000,4)</f>
        <v>602000</v>
      </c>
    </row>
    <row r="1103" customFormat="false" ht="11.25" hidden="false" customHeight="false" outlineLevel="0" collapsed="false">
      <c r="A1103" s="199" t="n">
        <v>36644</v>
      </c>
      <c r="B1103" s="192" t="n">
        <v>36644</v>
      </c>
      <c r="C1103" s="308" t="n">
        <f aca="false">IF(B1103&lt;&gt;"",MONTH(B1103),0)</f>
        <v>4</v>
      </c>
      <c r="D1103" s="205" t="n">
        <f aca="false">VLOOKUP($B1103,data!$A$6:$M$15000,4)</f>
        <v>750000</v>
      </c>
    </row>
    <row r="1104" customFormat="false" ht="11.25" hidden="false" customHeight="false" outlineLevel="0" collapsed="false">
      <c r="A1104" s="199" t="n">
        <v>36645</v>
      </c>
      <c r="B1104" s="192" t="n">
        <v>36645</v>
      </c>
      <c r="C1104" s="308" t="n">
        <f aca="false">IF(B1104&lt;&gt;"",MONTH(B1104),0)</f>
        <v>4</v>
      </c>
      <c r="D1104" s="205" t="n">
        <f aca="false">VLOOKUP($B1104,data!$A$6:$M$15000,4)</f>
        <v>728000</v>
      </c>
    </row>
    <row r="1105" customFormat="false" ht="11.25" hidden="false" customHeight="false" outlineLevel="0" collapsed="false">
      <c r="A1105" s="199" t="n">
        <v>36646</v>
      </c>
      <c r="B1105" s="192" t="n">
        <v>36646</v>
      </c>
      <c r="C1105" s="308" t="n">
        <f aca="false">IF(B1105&lt;&gt;"",MONTH(B1105),0)</f>
        <v>4</v>
      </c>
      <c r="D1105" s="205" t="n">
        <f aca="false">VLOOKUP($B1105,data!$A$6:$M$15000,4)</f>
        <v>627000</v>
      </c>
    </row>
    <row r="1106" customFormat="false" ht="11.25" hidden="false" customHeight="false" outlineLevel="0" collapsed="false">
      <c r="A1106" s="199" t="n">
        <v>36647</v>
      </c>
      <c r="B1106" s="192" t="n">
        <v>36647</v>
      </c>
      <c r="C1106" s="308" t="n">
        <f aca="false">IF(B1106&lt;&gt;"",MONTH(B1106),0)</f>
        <v>5</v>
      </c>
      <c r="D1106" s="205" t="n">
        <f aca="false">VLOOKUP($B1106,data!$A$6:$M$15000,4)</f>
        <v>760000</v>
      </c>
    </row>
    <row r="1107" customFormat="false" ht="11.25" hidden="false" customHeight="false" outlineLevel="0" collapsed="false">
      <c r="A1107" s="199" t="n">
        <v>36648</v>
      </c>
      <c r="B1107" s="192" t="n">
        <v>36648</v>
      </c>
      <c r="C1107" s="308" t="n">
        <f aca="false">IF(B1107&lt;&gt;"",MONTH(B1107),0)</f>
        <v>5</v>
      </c>
      <c r="D1107" s="205" t="n">
        <f aca="false">VLOOKUP($B1107,data!$A$6:$M$15000,4)</f>
        <v>702000</v>
      </c>
    </row>
    <row r="1108" customFormat="false" ht="11.25" hidden="false" customHeight="false" outlineLevel="0" collapsed="false">
      <c r="A1108" s="199" t="n">
        <v>36649</v>
      </c>
      <c r="B1108" s="192" t="n">
        <v>36649</v>
      </c>
      <c r="C1108" s="308" t="n">
        <f aca="false">IF(B1108&lt;&gt;"",MONTH(B1108),0)</f>
        <v>5</v>
      </c>
      <c r="D1108" s="205" t="n">
        <f aca="false">VLOOKUP($B1108,data!$A$6:$M$15000,4)</f>
        <v>551000</v>
      </c>
    </row>
    <row r="1109" customFormat="false" ht="11.25" hidden="false" customHeight="false" outlineLevel="0" collapsed="false">
      <c r="A1109" s="199" t="n">
        <v>36650</v>
      </c>
      <c r="B1109" s="192" t="n">
        <v>36650</v>
      </c>
      <c r="C1109" s="308" t="n">
        <f aca="false">IF(B1109&lt;&gt;"",MONTH(B1109),0)</f>
        <v>5</v>
      </c>
      <c r="D1109" s="205" t="n">
        <f aca="false">VLOOKUP($B1109,data!$A$6:$M$15000,4)</f>
        <v>538000</v>
      </c>
    </row>
    <row r="1110" customFormat="false" ht="11.25" hidden="false" customHeight="false" outlineLevel="0" collapsed="false">
      <c r="A1110" s="199" t="n">
        <v>36651</v>
      </c>
      <c r="B1110" s="192" t="n">
        <v>36651</v>
      </c>
      <c r="C1110" s="308" t="n">
        <f aca="false">IF(B1110&lt;&gt;"",MONTH(B1110),0)</f>
        <v>5</v>
      </c>
      <c r="D1110" s="205" t="n">
        <f aca="false">VLOOKUP($B1110,data!$A$6:$M$15000,4)</f>
        <v>521000</v>
      </c>
    </row>
    <row r="1111" customFormat="false" ht="11.25" hidden="false" customHeight="false" outlineLevel="0" collapsed="false">
      <c r="A1111" s="199" t="n">
        <v>36652</v>
      </c>
      <c r="B1111" s="192" t="n">
        <v>36652</v>
      </c>
      <c r="C1111" s="308" t="n">
        <f aca="false">IF(B1111&lt;&gt;"",MONTH(B1111),0)</f>
        <v>5</v>
      </c>
      <c r="D1111" s="205" t="n">
        <f aca="false">VLOOKUP($B1111,data!$A$6:$M$15000,4)</f>
        <v>545000</v>
      </c>
    </row>
    <row r="1112" customFormat="false" ht="11.25" hidden="false" customHeight="false" outlineLevel="0" collapsed="false">
      <c r="A1112" s="199" t="n">
        <v>36653</v>
      </c>
      <c r="B1112" s="192" t="n">
        <v>36653</v>
      </c>
      <c r="C1112" s="308" t="n">
        <f aca="false">IF(B1112&lt;&gt;"",MONTH(B1112),0)</f>
        <v>5</v>
      </c>
      <c r="D1112" s="205" t="n">
        <f aca="false">VLOOKUP($B1112,data!$A$6:$M$15000,4)</f>
        <v>589000</v>
      </c>
    </row>
    <row r="1113" customFormat="false" ht="11.25" hidden="false" customHeight="false" outlineLevel="0" collapsed="false">
      <c r="A1113" s="199" t="n">
        <v>36654</v>
      </c>
      <c r="B1113" s="192" t="n">
        <v>36654</v>
      </c>
      <c r="C1113" s="308" t="n">
        <f aca="false">IF(B1113&lt;&gt;"",MONTH(B1113),0)</f>
        <v>5</v>
      </c>
      <c r="D1113" s="205" t="n">
        <f aca="false">VLOOKUP($B1113,data!$A$6:$M$15000,4)</f>
        <v>629000</v>
      </c>
    </row>
    <row r="1114" customFormat="false" ht="11.25" hidden="false" customHeight="false" outlineLevel="0" collapsed="false">
      <c r="A1114" s="199" t="n">
        <v>36655</v>
      </c>
      <c r="B1114" s="192" t="n">
        <v>36655</v>
      </c>
      <c r="C1114" s="308" t="n">
        <f aca="false">IF(B1114&lt;&gt;"",MONTH(B1114),0)</f>
        <v>5</v>
      </c>
      <c r="D1114" s="205" t="n">
        <f aca="false">VLOOKUP($B1114,data!$A$6:$M$15000,4)</f>
        <v>645000</v>
      </c>
    </row>
    <row r="1115" customFormat="false" ht="11.25" hidden="false" customHeight="false" outlineLevel="0" collapsed="false">
      <c r="A1115" s="199" t="n">
        <v>36656</v>
      </c>
      <c r="B1115" s="192" t="n">
        <v>36656</v>
      </c>
      <c r="C1115" s="308" t="n">
        <f aca="false">IF(B1115&lt;&gt;"",MONTH(B1115),0)</f>
        <v>5</v>
      </c>
      <c r="D1115" s="205" t="n">
        <f aca="false">VLOOKUP($B1115,data!$A$6:$M$15000,4)</f>
        <v>562000</v>
      </c>
    </row>
    <row r="1116" customFormat="false" ht="11.25" hidden="false" customHeight="false" outlineLevel="0" collapsed="false">
      <c r="A1116" s="199" t="n">
        <v>36657</v>
      </c>
      <c r="B1116" s="192" t="n">
        <v>36657</v>
      </c>
      <c r="C1116" s="308" t="n">
        <f aca="false">IF(B1116&lt;&gt;"",MONTH(B1116),0)</f>
        <v>5</v>
      </c>
      <c r="D1116" s="205" t="n">
        <f aca="false">VLOOKUP($B1116,data!$A$6:$M$15000,4)</f>
        <v>626000</v>
      </c>
    </row>
    <row r="1117" customFormat="false" ht="11.25" hidden="false" customHeight="false" outlineLevel="0" collapsed="false">
      <c r="A1117" s="199" t="n">
        <v>36658</v>
      </c>
      <c r="B1117" s="192" t="n">
        <v>36658</v>
      </c>
      <c r="C1117" s="308" t="n">
        <f aca="false">IF(B1117&lt;&gt;"",MONTH(B1117),0)</f>
        <v>5</v>
      </c>
      <c r="D1117" s="205" t="n">
        <f aca="false">VLOOKUP($B1117,data!$A$6:$M$15000,4)</f>
        <v>516000</v>
      </c>
    </row>
    <row r="1118" customFormat="false" ht="11.25" hidden="false" customHeight="false" outlineLevel="0" collapsed="false">
      <c r="A1118" s="199" t="n">
        <v>36659</v>
      </c>
      <c r="B1118" s="192" t="n">
        <v>36659</v>
      </c>
      <c r="C1118" s="308" t="n">
        <f aca="false">IF(B1118&lt;&gt;"",MONTH(B1118),0)</f>
        <v>5</v>
      </c>
      <c r="D1118" s="205" t="n">
        <f aca="false">VLOOKUP($B1118,data!$A$6:$M$15000,4)</f>
        <v>494000</v>
      </c>
    </row>
    <row r="1119" customFormat="false" ht="11.25" hidden="false" customHeight="false" outlineLevel="0" collapsed="false">
      <c r="A1119" s="199" t="n">
        <v>36660</v>
      </c>
      <c r="B1119" s="192" t="n">
        <v>36660</v>
      </c>
      <c r="C1119" s="308" t="n">
        <f aca="false">IF(B1119&lt;&gt;"",MONTH(B1119),0)</f>
        <v>5</v>
      </c>
      <c r="D1119" s="205" t="n">
        <f aca="false">VLOOKUP($B1119,data!$A$6:$M$15000,4)</f>
        <v>567000</v>
      </c>
    </row>
    <row r="1120" customFormat="false" ht="11.25" hidden="false" customHeight="false" outlineLevel="0" collapsed="false">
      <c r="A1120" s="199" t="n">
        <v>36661</v>
      </c>
      <c r="B1120" s="192" t="n">
        <v>36661</v>
      </c>
      <c r="C1120" s="308" t="n">
        <f aca="false">IF(B1120&lt;&gt;"",MONTH(B1120),0)</f>
        <v>5</v>
      </c>
      <c r="D1120" s="205" t="n">
        <f aca="false">VLOOKUP($B1120,data!$A$6:$M$15000,4)</f>
        <v>564000</v>
      </c>
    </row>
    <row r="1121" customFormat="false" ht="11.25" hidden="false" customHeight="false" outlineLevel="0" collapsed="false">
      <c r="A1121" s="199" t="n">
        <v>36662</v>
      </c>
      <c r="B1121" s="192" t="n">
        <v>36662</v>
      </c>
      <c r="C1121" s="308" t="n">
        <f aca="false">IF(B1121&lt;&gt;"",MONTH(B1121),0)</f>
        <v>5</v>
      </c>
      <c r="D1121" s="205" t="n">
        <f aca="false">VLOOKUP($B1121,data!$A$6:$M$15000,4)</f>
        <v>610000</v>
      </c>
    </row>
    <row r="1122" customFormat="false" ht="11.25" hidden="false" customHeight="false" outlineLevel="0" collapsed="false">
      <c r="A1122" s="199" t="n">
        <v>36663</v>
      </c>
      <c r="B1122" s="192" t="n">
        <v>36663</v>
      </c>
      <c r="C1122" s="308" t="n">
        <f aca="false">IF(B1122&lt;&gt;"",MONTH(B1122),0)</f>
        <v>5</v>
      </c>
      <c r="D1122" s="205" t="n">
        <f aca="false">VLOOKUP($B1122,data!$A$6:$M$15000,4)</f>
        <v>749000</v>
      </c>
    </row>
    <row r="1123" customFormat="false" ht="11.25" hidden="false" customHeight="false" outlineLevel="0" collapsed="false">
      <c r="A1123" s="199" t="n">
        <v>36664</v>
      </c>
      <c r="B1123" s="192" t="n">
        <v>36664</v>
      </c>
      <c r="C1123" s="308" t="n">
        <f aca="false">IF(B1123&lt;&gt;"",MONTH(B1123),0)</f>
        <v>5</v>
      </c>
      <c r="D1123" s="205" t="n">
        <f aca="false">VLOOKUP($B1123,data!$A$6:$M$15000,4)</f>
        <v>789000</v>
      </c>
    </row>
    <row r="1124" customFormat="false" ht="11.25" hidden="false" customHeight="false" outlineLevel="0" collapsed="false">
      <c r="A1124" s="199" t="n">
        <v>36665</v>
      </c>
      <c r="B1124" s="192" t="n">
        <v>36665</v>
      </c>
      <c r="C1124" s="308" t="n">
        <f aca="false">IF(B1124&lt;&gt;"",MONTH(B1124),0)</f>
        <v>5</v>
      </c>
      <c r="D1124" s="205" t="n">
        <f aca="false">VLOOKUP($B1124,data!$A$6:$M$15000,4)</f>
        <v>784000</v>
      </c>
    </row>
    <row r="1125" customFormat="false" ht="11.25" hidden="false" customHeight="false" outlineLevel="0" collapsed="false">
      <c r="A1125" s="199" t="n">
        <v>36666</v>
      </c>
      <c r="B1125" s="192" t="n">
        <v>36666</v>
      </c>
      <c r="C1125" s="308" t="n">
        <f aca="false">IF(B1125&lt;&gt;"",MONTH(B1125),0)</f>
        <v>5</v>
      </c>
      <c r="D1125" s="205" t="n">
        <f aca="false">VLOOKUP($B1125,data!$A$6:$M$15000,4)</f>
        <v>570000</v>
      </c>
    </row>
    <row r="1126" customFormat="false" ht="11.25" hidden="false" customHeight="false" outlineLevel="0" collapsed="false">
      <c r="A1126" s="199" t="n">
        <v>36667</v>
      </c>
      <c r="B1126" s="192" t="n">
        <v>36667</v>
      </c>
      <c r="C1126" s="308" t="n">
        <f aca="false">IF(B1126&lt;&gt;"",MONTH(B1126),0)</f>
        <v>5</v>
      </c>
      <c r="D1126" s="205" t="n">
        <f aca="false">VLOOKUP($B1126,data!$A$6:$M$15000,4)</f>
        <v>680000</v>
      </c>
    </row>
    <row r="1127" customFormat="false" ht="11.25" hidden="false" customHeight="false" outlineLevel="0" collapsed="false">
      <c r="A1127" s="199" t="n">
        <v>36668</v>
      </c>
      <c r="B1127" s="192" t="n">
        <v>36668</v>
      </c>
      <c r="C1127" s="308" t="n">
        <f aca="false">IF(B1127&lt;&gt;"",MONTH(B1127),0)</f>
        <v>5</v>
      </c>
      <c r="D1127" s="205" t="n">
        <f aca="false">VLOOKUP($B1127,data!$A$6:$M$15000,4)</f>
        <v>689000</v>
      </c>
    </row>
    <row r="1128" customFormat="false" ht="11.25" hidden="false" customHeight="false" outlineLevel="0" collapsed="false">
      <c r="A1128" s="199" t="n">
        <v>36669</v>
      </c>
      <c r="B1128" s="192" t="n">
        <v>36669</v>
      </c>
      <c r="C1128" s="308" t="n">
        <f aca="false">IF(B1128&lt;&gt;"",MONTH(B1128),0)</f>
        <v>5</v>
      </c>
      <c r="D1128" s="205" t="n">
        <f aca="false">VLOOKUP($B1128,data!$A$6:$M$15000,4)</f>
        <v>747000</v>
      </c>
    </row>
    <row r="1129" customFormat="false" ht="11.25" hidden="false" customHeight="false" outlineLevel="0" collapsed="false">
      <c r="A1129" s="199" t="n">
        <v>36670</v>
      </c>
      <c r="B1129" s="192" t="n">
        <v>36670</v>
      </c>
      <c r="C1129" s="308" t="n">
        <f aca="false">IF(B1129&lt;&gt;"",MONTH(B1129),0)</f>
        <v>5</v>
      </c>
      <c r="D1129" s="205" t="n">
        <f aca="false">VLOOKUP($B1129,data!$A$6:$M$15000,4)</f>
        <v>881000</v>
      </c>
    </row>
    <row r="1130" customFormat="false" ht="11.25" hidden="false" customHeight="false" outlineLevel="0" collapsed="false">
      <c r="A1130" s="199" t="n">
        <v>36671</v>
      </c>
      <c r="B1130" s="192" t="n">
        <v>36671</v>
      </c>
      <c r="C1130" s="308" t="n">
        <f aca="false">IF(B1130&lt;&gt;"",MONTH(B1130),0)</f>
        <v>5</v>
      </c>
      <c r="D1130" s="205" t="n">
        <f aca="false">VLOOKUP($B1130,data!$A$6:$M$15000,4)</f>
        <v>755000</v>
      </c>
    </row>
    <row r="1131" customFormat="false" ht="11.25" hidden="false" customHeight="false" outlineLevel="0" collapsed="false">
      <c r="A1131" s="199" t="n">
        <v>36672</v>
      </c>
      <c r="B1131" s="192" t="n">
        <v>36672</v>
      </c>
      <c r="C1131" s="308" t="n">
        <f aca="false">IF(B1131&lt;&gt;"",MONTH(B1131),0)</f>
        <v>5</v>
      </c>
      <c r="D1131" s="205" t="n">
        <f aca="false">VLOOKUP($B1131,data!$A$6:$M$15000,4)</f>
        <v>827000</v>
      </c>
    </row>
    <row r="1132" customFormat="false" ht="11.25" hidden="false" customHeight="false" outlineLevel="0" collapsed="false">
      <c r="A1132" s="199" t="n">
        <v>36673</v>
      </c>
      <c r="B1132" s="192" t="n">
        <v>36673</v>
      </c>
      <c r="C1132" s="308" t="n">
        <f aca="false">IF(B1132&lt;&gt;"",MONTH(B1132),0)</f>
        <v>5</v>
      </c>
      <c r="D1132" s="205" t="n">
        <f aca="false">VLOOKUP($B1132,data!$A$6:$M$15000,4)</f>
        <v>627000</v>
      </c>
    </row>
    <row r="1133" customFormat="false" ht="11.25" hidden="false" customHeight="false" outlineLevel="0" collapsed="false">
      <c r="A1133" s="199" t="n">
        <v>36674</v>
      </c>
      <c r="B1133" s="192" t="n">
        <v>36674</v>
      </c>
      <c r="C1133" s="308" t="n">
        <f aca="false">IF(B1133&lt;&gt;"",MONTH(B1133),0)</f>
        <v>5</v>
      </c>
      <c r="D1133" s="205" t="n">
        <f aca="false">VLOOKUP($B1133,data!$A$6:$M$15000,4)</f>
        <v>616000</v>
      </c>
    </row>
    <row r="1134" customFormat="false" ht="11.25" hidden="false" customHeight="false" outlineLevel="0" collapsed="false">
      <c r="A1134" s="199" t="n">
        <v>36675</v>
      </c>
      <c r="B1134" s="192" t="n">
        <v>36675</v>
      </c>
      <c r="C1134" s="308" t="n">
        <f aca="false">IF(B1134&lt;&gt;"",MONTH(B1134),0)</f>
        <v>5</v>
      </c>
      <c r="D1134" s="205" t="n">
        <f aca="false">VLOOKUP($B1134,data!$A$6:$M$15000,4)</f>
        <v>670000</v>
      </c>
    </row>
    <row r="1135" customFormat="false" ht="11.25" hidden="false" customHeight="false" outlineLevel="0" collapsed="false">
      <c r="A1135" s="199" t="n">
        <v>36676</v>
      </c>
      <c r="B1135" s="192" t="n">
        <v>36676</v>
      </c>
      <c r="C1135" s="308" t="n">
        <f aca="false">IF(B1135&lt;&gt;"",MONTH(B1135),0)</f>
        <v>5</v>
      </c>
      <c r="D1135" s="205" t="n">
        <f aca="false">VLOOKUP($B1135,data!$A$6:$M$15000,4)</f>
        <v>584000</v>
      </c>
    </row>
    <row r="1136" customFormat="false" ht="11.25" hidden="false" customHeight="false" outlineLevel="0" collapsed="false">
      <c r="A1136" s="199" t="n">
        <v>36677</v>
      </c>
      <c r="B1136" s="192" t="n">
        <v>36677</v>
      </c>
      <c r="C1136" s="308" t="n">
        <f aca="false">IF(B1136&lt;&gt;"",MONTH(B1136),0)</f>
        <v>5</v>
      </c>
      <c r="D1136" s="205" t="n">
        <f aca="false">VLOOKUP($B1136,data!$A$6:$M$15000,4)</f>
        <v>803000</v>
      </c>
    </row>
    <row r="1137" customFormat="false" ht="11.25" hidden="false" customHeight="false" outlineLevel="0" collapsed="false">
      <c r="A1137" s="199" t="n">
        <v>36678</v>
      </c>
      <c r="B1137" s="192" t="n">
        <v>36678</v>
      </c>
      <c r="C1137" s="308" t="n">
        <f aca="false">IF(B1137&lt;&gt;"",MONTH(B1137),0)</f>
        <v>6</v>
      </c>
      <c r="D1137" s="205" t="n">
        <f aca="false">VLOOKUP($B1137,data!$A$6:$M$15000,4)</f>
        <v>885000</v>
      </c>
    </row>
    <row r="1138" customFormat="false" ht="11.25" hidden="false" customHeight="false" outlineLevel="0" collapsed="false">
      <c r="A1138" s="199" t="n">
        <v>36679</v>
      </c>
      <c r="B1138" s="192" t="n">
        <v>36679</v>
      </c>
      <c r="C1138" s="308" t="n">
        <f aca="false">IF(B1138&lt;&gt;"",MONTH(B1138),0)</f>
        <v>6</v>
      </c>
      <c r="D1138" s="205" t="n">
        <f aca="false">VLOOKUP($B1138,data!$A$6:$M$15000,4)</f>
        <v>930000</v>
      </c>
    </row>
    <row r="1139" customFormat="false" ht="11.25" hidden="false" customHeight="false" outlineLevel="0" collapsed="false">
      <c r="A1139" s="199" t="n">
        <v>36680</v>
      </c>
      <c r="B1139" s="192" t="n">
        <v>36680</v>
      </c>
      <c r="C1139" s="308" t="n">
        <f aca="false">IF(B1139&lt;&gt;"",MONTH(B1139),0)</f>
        <v>6</v>
      </c>
      <c r="D1139" s="205" t="n">
        <f aca="false">VLOOKUP($B1139,data!$A$6:$M$15000,4)</f>
        <v>753000</v>
      </c>
    </row>
    <row r="1140" customFormat="false" ht="11.25" hidden="false" customHeight="false" outlineLevel="0" collapsed="false">
      <c r="A1140" s="199" t="n">
        <v>36681</v>
      </c>
      <c r="B1140" s="192" t="n">
        <v>36681</v>
      </c>
      <c r="C1140" s="308" t="n">
        <f aca="false">IF(B1140&lt;&gt;"",MONTH(B1140),0)</f>
        <v>6</v>
      </c>
      <c r="D1140" s="205" t="n">
        <f aca="false">VLOOKUP($B1140,data!$A$6:$M$15000,4)</f>
        <v>819000</v>
      </c>
    </row>
    <row r="1141" customFormat="false" ht="11.25" hidden="false" customHeight="false" outlineLevel="0" collapsed="false">
      <c r="A1141" s="199" t="n">
        <v>36682</v>
      </c>
      <c r="B1141" s="192" t="n">
        <v>36682</v>
      </c>
      <c r="C1141" s="308" t="n">
        <f aca="false">IF(B1141&lt;&gt;"",MONTH(B1141),0)</f>
        <v>6</v>
      </c>
      <c r="D1141" s="205" t="n">
        <f aca="false">VLOOKUP($B1141,data!$A$6:$M$15000,4)</f>
        <v>928000</v>
      </c>
    </row>
    <row r="1142" customFormat="false" ht="11.25" hidden="false" customHeight="false" outlineLevel="0" collapsed="false">
      <c r="A1142" s="199" t="n">
        <v>36683</v>
      </c>
      <c r="B1142" s="192" t="n">
        <v>36683</v>
      </c>
      <c r="C1142" s="308" t="n">
        <f aca="false">IF(B1142&lt;&gt;"",MONTH(B1142),0)</f>
        <v>6</v>
      </c>
      <c r="D1142" s="205" t="n">
        <f aca="false">VLOOKUP($B1142,data!$A$6:$M$15000,4)</f>
        <v>1024000</v>
      </c>
    </row>
    <row r="1143" customFormat="false" ht="11.25" hidden="false" customHeight="false" outlineLevel="0" collapsed="false">
      <c r="A1143" s="199" t="n">
        <v>36684</v>
      </c>
      <c r="B1143" s="192" t="n">
        <v>36684</v>
      </c>
      <c r="C1143" s="308" t="n">
        <f aca="false">IF(B1143&lt;&gt;"",MONTH(B1143),0)</f>
        <v>6</v>
      </c>
      <c r="D1143" s="205" t="n">
        <f aca="false">VLOOKUP($B1143,data!$A$6:$M$15000,4)</f>
        <v>968000</v>
      </c>
    </row>
    <row r="1144" customFormat="false" ht="11.25" hidden="false" customHeight="false" outlineLevel="0" collapsed="false">
      <c r="A1144" s="199" t="n">
        <v>36685</v>
      </c>
      <c r="B1144" s="192" t="n">
        <v>36685</v>
      </c>
      <c r="C1144" s="308" t="n">
        <f aca="false">IF(B1144&lt;&gt;"",MONTH(B1144),0)</f>
        <v>6</v>
      </c>
      <c r="D1144" s="205" t="n">
        <f aca="false">VLOOKUP($B1144,data!$A$6:$M$15000,4)</f>
        <v>976000</v>
      </c>
    </row>
    <row r="1145" customFormat="false" ht="11.25" hidden="false" customHeight="false" outlineLevel="0" collapsed="false">
      <c r="A1145" s="199" t="n">
        <v>36686</v>
      </c>
      <c r="B1145" s="192" t="n">
        <v>36686</v>
      </c>
      <c r="C1145" s="308" t="n">
        <f aca="false">IF(B1145&lt;&gt;"",MONTH(B1145),0)</f>
        <v>6</v>
      </c>
      <c r="D1145" s="205" t="n">
        <f aca="false">VLOOKUP($B1145,data!$A$6:$M$15000,4)</f>
        <v>1002000</v>
      </c>
    </row>
    <row r="1146" customFormat="false" ht="11.25" hidden="false" customHeight="false" outlineLevel="0" collapsed="false">
      <c r="A1146" s="199" t="n">
        <v>36687</v>
      </c>
      <c r="B1146" s="192" t="n">
        <v>36687</v>
      </c>
      <c r="C1146" s="308" t="n">
        <f aca="false">IF(B1146&lt;&gt;"",MONTH(B1146),0)</f>
        <v>6</v>
      </c>
      <c r="D1146" s="205" t="n">
        <f aca="false">VLOOKUP($B1146,data!$A$6:$M$15000,4)</f>
        <v>880000</v>
      </c>
    </row>
    <row r="1147" customFormat="false" ht="11.25" hidden="false" customHeight="false" outlineLevel="0" collapsed="false">
      <c r="A1147" s="199" t="n">
        <v>36688</v>
      </c>
      <c r="B1147" s="192" t="n">
        <v>36688</v>
      </c>
      <c r="C1147" s="308" t="n">
        <f aca="false">IF(B1147&lt;&gt;"",MONTH(B1147),0)</f>
        <v>6</v>
      </c>
      <c r="D1147" s="205" t="n">
        <f aca="false">VLOOKUP($B1147,data!$A$6:$M$15000,4)</f>
        <v>936000</v>
      </c>
    </row>
    <row r="1148" customFormat="false" ht="11.25" hidden="false" customHeight="false" outlineLevel="0" collapsed="false">
      <c r="A1148" s="199" t="n">
        <v>36689</v>
      </c>
      <c r="B1148" s="192" t="n">
        <v>36689</v>
      </c>
      <c r="C1148" s="308" t="n">
        <f aca="false">IF(B1148&lt;&gt;"",MONTH(B1148),0)</f>
        <v>6</v>
      </c>
      <c r="D1148" s="205" t="n">
        <f aca="false">VLOOKUP($B1148,data!$A$6:$M$15000,4)</f>
        <v>948000</v>
      </c>
    </row>
    <row r="1149" customFormat="false" ht="11.25" hidden="false" customHeight="false" outlineLevel="0" collapsed="false">
      <c r="A1149" s="199" t="n">
        <v>36690</v>
      </c>
      <c r="B1149" s="192" t="n">
        <v>36690</v>
      </c>
      <c r="C1149" s="308" t="n">
        <f aca="false">IF(B1149&lt;&gt;"",MONTH(B1149),0)</f>
        <v>6</v>
      </c>
      <c r="D1149" s="205" t="n">
        <f aca="false">VLOOKUP($B1149,data!$A$6:$M$15000,4)</f>
        <v>969000</v>
      </c>
    </row>
    <row r="1150" customFormat="false" ht="11.25" hidden="false" customHeight="false" outlineLevel="0" collapsed="false">
      <c r="A1150" s="199" t="n">
        <v>36691</v>
      </c>
      <c r="B1150" s="192" t="n">
        <v>36691</v>
      </c>
      <c r="C1150" s="308" t="n">
        <f aca="false">IF(B1150&lt;&gt;"",MONTH(B1150),0)</f>
        <v>6</v>
      </c>
      <c r="D1150" s="205" t="n">
        <f aca="false">VLOOKUP($B1150,data!$A$6:$M$15000,4)</f>
        <v>935000</v>
      </c>
    </row>
    <row r="1151" customFormat="false" ht="11.25" hidden="false" customHeight="false" outlineLevel="0" collapsed="false">
      <c r="A1151" s="199" t="n">
        <v>36692</v>
      </c>
      <c r="B1151" s="192" t="n">
        <v>36692</v>
      </c>
      <c r="C1151" s="308" t="n">
        <f aca="false">IF(B1151&lt;&gt;"",MONTH(B1151),0)</f>
        <v>6</v>
      </c>
      <c r="D1151" s="205" t="n">
        <f aca="false">VLOOKUP($B1151,data!$A$6:$M$15000,4)</f>
        <v>933000</v>
      </c>
    </row>
    <row r="1152" customFormat="false" ht="11.25" hidden="false" customHeight="false" outlineLevel="0" collapsed="false">
      <c r="A1152" s="199" t="n">
        <v>36693</v>
      </c>
      <c r="B1152" s="192" t="n">
        <v>36693</v>
      </c>
      <c r="C1152" s="308" t="n">
        <f aca="false">IF(B1152&lt;&gt;"",MONTH(B1152),0)</f>
        <v>6</v>
      </c>
      <c r="D1152" s="205" t="n">
        <f aca="false">VLOOKUP($B1152,data!$A$6:$M$15000,4)</f>
        <v>896000</v>
      </c>
    </row>
    <row r="1153" customFormat="false" ht="11.25" hidden="false" customHeight="false" outlineLevel="0" collapsed="false">
      <c r="A1153" s="199" t="n">
        <v>36694</v>
      </c>
      <c r="B1153" s="192" t="n">
        <v>36694</v>
      </c>
      <c r="C1153" s="308" t="n">
        <f aca="false">IF(B1153&lt;&gt;"",MONTH(B1153),0)</f>
        <v>6</v>
      </c>
      <c r="D1153" s="205" t="n">
        <f aca="false">VLOOKUP($B1153,data!$A$6:$M$15000,4)</f>
        <v>853000</v>
      </c>
    </row>
    <row r="1154" customFormat="false" ht="11.25" hidden="false" customHeight="false" outlineLevel="0" collapsed="false">
      <c r="A1154" s="199" t="n">
        <v>36695</v>
      </c>
      <c r="B1154" s="192" t="n">
        <v>36695</v>
      </c>
      <c r="C1154" s="308" t="n">
        <f aca="false">IF(B1154&lt;&gt;"",MONTH(B1154),0)</f>
        <v>6</v>
      </c>
      <c r="D1154" s="205" t="n">
        <f aca="false">VLOOKUP($B1154,data!$A$6:$M$15000,4)</f>
        <v>836000</v>
      </c>
    </row>
    <row r="1155" customFormat="false" ht="11.25" hidden="false" customHeight="false" outlineLevel="0" collapsed="false">
      <c r="A1155" s="199" t="n">
        <v>36696</v>
      </c>
      <c r="B1155" s="192" t="n">
        <v>36696</v>
      </c>
      <c r="C1155" s="308" t="n">
        <f aca="false">IF(B1155&lt;&gt;"",MONTH(B1155),0)</f>
        <v>6</v>
      </c>
      <c r="D1155" s="205" t="n">
        <f aca="false">VLOOKUP($B1155,data!$A$6:$M$15000,4)</f>
        <v>860000</v>
      </c>
    </row>
    <row r="1156" customFormat="false" ht="11.25" hidden="false" customHeight="false" outlineLevel="0" collapsed="false">
      <c r="A1156" s="199" t="n">
        <v>36697</v>
      </c>
      <c r="B1156" s="192" t="n">
        <v>36697</v>
      </c>
      <c r="C1156" s="308" t="n">
        <f aca="false">IF(B1156&lt;&gt;"",MONTH(B1156),0)</f>
        <v>6</v>
      </c>
      <c r="D1156" s="205" t="n">
        <f aca="false">VLOOKUP($B1156,data!$A$6:$M$15000,4)</f>
        <v>946000</v>
      </c>
    </row>
    <row r="1157" customFormat="false" ht="11.25" hidden="false" customHeight="false" outlineLevel="0" collapsed="false">
      <c r="A1157" s="199" t="n">
        <v>36698</v>
      </c>
      <c r="B1157" s="192" t="n">
        <v>36698</v>
      </c>
      <c r="C1157" s="308" t="n">
        <f aca="false">IF(B1157&lt;&gt;"",MONTH(B1157),0)</f>
        <v>6</v>
      </c>
      <c r="D1157" s="205" t="n">
        <f aca="false">VLOOKUP($B1157,data!$A$6:$M$15000,4)</f>
        <v>1003000</v>
      </c>
    </row>
    <row r="1158" customFormat="false" ht="11.25" hidden="false" customHeight="false" outlineLevel="0" collapsed="false">
      <c r="A1158" s="199" t="n">
        <v>36699</v>
      </c>
      <c r="B1158" s="192" t="n">
        <v>36699</v>
      </c>
      <c r="C1158" s="308" t="n">
        <f aca="false">IF(B1158&lt;&gt;"",MONTH(B1158),0)</f>
        <v>6</v>
      </c>
      <c r="D1158" s="205" t="n">
        <f aca="false">VLOOKUP($B1158,data!$A$6:$M$15000,4)</f>
        <v>1118000</v>
      </c>
    </row>
    <row r="1159" customFormat="false" ht="11.25" hidden="false" customHeight="false" outlineLevel="0" collapsed="false">
      <c r="A1159" s="199" t="n">
        <v>36700</v>
      </c>
      <c r="B1159" s="192" t="n">
        <v>36700</v>
      </c>
      <c r="C1159" s="308" t="n">
        <f aca="false">IF(B1159&lt;&gt;"",MONTH(B1159),0)</f>
        <v>6</v>
      </c>
      <c r="D1159" s="205" t="n">
        <f aca="false">VLOOKUP($B1159,data!$A$6:$M$15000,4)</f>
        <v>1166000</v>
      </c>
    </row>
    <row r="1160" customFormat="false" ht="11.25" hidden="false" customHeight="false" outlineLevel="0" collapsed="false">
      <c r="A1160" s="199" t="n">
        <v>36701</v>
      </c>
      <c r="B1160" s="192" t="n">
        <v>36701</v>
      </c>
      <c r="C1160" s="308" t="n">
        <f aca="false">IF(B1160&lt;&gt;"",MONTH(B1160),0)</f>
        <v>6</v>
      </c>
      <c r="D1160" s="205" t="n">
        <f aca="false">VLOOKUP($B1160,data!$A$6:$M$15000,4)</f>
        <v>1021000</v>
      </c>
    </row>
    <row r="1161" customFormat="false" ht="11.25" hidden="false" customHeight="false" outlineLevel="0" collapsed="false">
      <c r="A1161" s="199" t="n">
        <v>36702</v>
      </c>
      <c r="B1161" s="192" t="n">
        <v>36702</v>
      </c>
      <c r="C1161" s="308" t="n">
        <f aca="false">IF(B1161&lt;&gt;"",MONTH(B1161),0)</f>
        <v>6</v>
      </c>
      <c r="D1161" s="205" t="n">
        <f aca="false">VLOOKUP($B1161,data!$A$6:$M$15000,4)</f>
        <v>970000</v>
      </c>
    </row>
    <row r="1162" customFormat="false" ht="11.25" hidden="false" customHeight="false" outlineLevel="0" collapsed="false">
      <c r="A1162" s="199" t="n">
        <v>36703</v>
      </c>
      <c r="B1162" s="192" t="n">
        <v>36703</v>
      </c>
      <c r="C1162" s="308" t="n">
        <f aca="false">IF(B1162&lt;&gt;"",MONTH(B1162),0)</f>
        <v>6</v>
      </c>
      <c r="D1162" s="205" t="n">
        <f aca="false">VLOOKUP($B1162,data!$A$6:$M$15000,4)</f>
        <v>914000</v>
      </c>
    </row>
    <row r="1163" customFormat="false" ht="11.25" hidden="false" customHeight="false" outlineLevel="0" collapsed="false">
      <c r="A1163" s="199" t="n">
        <v>36704</v>
      </c>
      <c r="B1163" s="192" t="n">
        <v>36704</v>
      </c>
      <c r="C1163" s="308" t="n">
        <f aca="false">IF(B1163&lt;&gt;"",MONTH(B1163),0)</f>
        <v>6</v>
      </c>
      <c r="D1163" s="205" t="n">
        <f aca="false">VLOOKUP($B1163,data!$A$6:$M$15000,4)</f>
        <v>1102000</v>
      </c>
    </row>
    <row r="1164" customFormat="false" ht="11.25" hidden="false" customHeight="false" outlineLevel="0" collapsed="false">
      <c r="A1164" s="199" t="n">
        <v>36705</v>
      </c>
      <c r="B1164" s="192" t="n">
        <v>36705</v>
      </c>
      <c r="C1164" s="308" t="n">
        <f aca="false">IF(B1164&lt;&gt;"",MONTH(B1164),0)</f>
        <v>6</v>
      </c>
      <c r="D1164" s="205" t="n">
        <f aca="false">VLOOKUP($B1164,data!$A$6:$M$15000,4)</f>
        <v>1072000</v>
      </c>
    </row>
    <row r="1165" customFormat="false" ht="11.25" hidden="false" customHeight="false" outlineLevel="0" collapsed="false">
      <c r="A1165" s="199" t="n">
        <v>36706</v>
      </c>
      <c r="B1165" s="192" t="n">
        <v>36706</v>
      </c>
      <c r="C1165" s="308" t="n">
        <f aca="false">IF(B1165&lt;&gt;"",MONTH(B1165),0)</f>
        <v>6</v>
      </c>
      <c r="D1165" s="205" t="n">
        <f aca="false">VLOOKUP($B1165,data!$A$6:$M$15000,4)</f>
        <v>1164000</v>
      </c>
    </row>
    <row r="1166" customFormat="false" ht="11.25" hidden="false" customHeight="false" outlineLevel="0" collapsed="false">
      <c r="A1166" s="199" t="n">
        <v>36707</v>
      </c>
      <c r="B1166" s="192" t="n">
        <v>36707</v>
      </c>
      <c r="C1166" s="308" t="n">
        <f aca="false">IF(B1166&lt;&gt;"",MONTH(B1166),0)</f>
        <v>6</v>
      </c>
      <c r="D1166" s="205" t="n">
        <f aca="false">VLOOKUP($B1166,data!$A$6:$M$15000,4)</f>
        <v>1091000</v>
      </c>
    </row>
    <row r="1167" customFormat="false" ht="11.25" hidden="false" customHeight="false" outlineLevel="0" collapsed="false">
      <c r="A1167" s="199" t="n">
        <v>36708</v>
      </c>
      <c r="B1167" s="192" t="n">
        <v>36708</v>
      </c>
      <c r="C1167" s="308" t="n">
        <f aca="false">IF(B1167&lt;&gt;"",MONTH(B1167),0)</f>
        <v>7</v>
      </c>
      <c r="D1167" s="205" t="n">
        <f aca="false">VLOOKUP($B1167,data!$A$6:$M$15000,4)</f>
        <v>915000</v>
      </c>
    </row>
    <row r="1168" customFormat="false" ht="11.25" hidden="false" customHeight="false" outlineLevel="0" collapsed="false">
      <c r="A1168" s="199" t="n">
        <v>36709</v>
      </c>
      <c r="B1168" s="192" t="n">
        <v>36709</v>
      </c>
      <c r="C1168" s="308" t="n">
        <f aca="false">IF(B1168&lt;&gt;"",MONTH(B1168),0)</f>
        <v>7</v>
      </c>
      <c r="D1168" s="205" t="n">
        <f aca="false">VLOOKUP($B1168,data!$A$6:$M$15000,4)</f>
        <v>958000</v>
      </c>
    </row>
    <row r="1169" customFormat="false" ht="11.25" hidden="false" customHeight="false" outlineLevel="0" collapsed="false">
      <c r="A1169" s="199" t="n">
        <v>36710</v>
      </c>
      <c r="B1169" s="192" t="n">
        <v>36710</v>
      </c>
      <c r="C1169" s="308" t="n">
        <f aca="false">IF(B1169&lt;&gt;"",MONTH(B1169),0)</f>
        <v>7</v>
      </c>
      <c r="D1169" s="205" t="n">
        <f aca="false">VLOOKUP($B1169,data!$A$6:$M$15000,4)</f>
        <v>941000</v>
      </c>
    </row>
    <row r="1170" customFormat="false" ht="11.25" hidden="false" customHeight="false" outlineLevel="0" collapsed="false">
      <c r="A1170" s="199" t="n">
        <v>36711</v>
      </c>
      <c r="B1170" s="192" t="n">
        <v>36711</v>
      </c>
      <c r="C1170" s="308" t="n">
        <f aca="false">IF(B1170&lt;&gt;"",MONTH(B1170),0)</f>
        <v>7</v>
      </c>
      <c r="D1170" s="205" t="n">
        <f aca="false">VLOOKUP($B1170,data!$A$6:$M$15000,4)</f>
        <v>977000</v>
      </c>
    </row>
    <row r="1171" customFormat="false" ht="11.25" hidden="false" customHeight="false" outlineLevel="0" collapsed="false">
      <c r="A1171" s="199" t="n">
        <v>36712</v>
      </c>
      <c r="B1171" s="192" t="n">
        <v>36712</v>
      </c>
      <c r="C1171" s="308" t="n">
        <f aca="false">IF(B1171&lt;&gt;"",MONTH(B1171),0)</f>
        <v>7</v>
      </c>
      <c r="D1171" s="205" t="n">
        <f aca="false">VLOOKUP($B1171,data!$A$6:$M$15000,4)</f>
        <v>955000</v>
      </c>
    </row>
    <row r="1172" customFormat="false" ht="11.25" hidden="false" customHeight="false" outlineLevel="0" collapsed="false">
      <c r="A1172" s="199" t="n">
        <v>36713</v>
      </c>
      <c r="B1172" s="192" t="n">
        <v>36713</v>
      </c>
      <c r="C1172" s="308" t="n">
        <f aca="false">IF(B1172&lt;&gt;"",MONTH(B1172),0)</f>
        <v>7</v>
      </c>
      <c r="D1172" s="205" t="n">
        <f aca="false">VLOOKUP($B1172,data!$A$6:$M$15000,4)</f>
        <v>1115000</v>
      </c>
    </row>
    <row r="1173" customFormat="false" ht="11.25" hidden="false" customHeight="false" outlineLevel="0" collapsed="false">
      <c r="A1173" s="199" t="n">
        <v>36714</v>
      </c>
      <c r="B1173" s="192" t="n">
        <v>36714</v>
      </c>
      <c r="C1173" s="308" t="n">
        <f aca="false">IF(B1173&lt;&gt;"",MONTH(B1173),0)</f>
        <v>7</v>
      </c>
      <c r="D1173" s="205" t="n">
        <f aca="false">VLOOKUP($B1173,data!$A$6:$M$15000,4)</f>
        <v>1206000</v>
      </c>
    </row>
    <row r="1174" customFormat="false" ht="11.25" hidden="false" customHeight="false" outlineLevel="0" collapsed="false">
      <c r="A1174" s="199" t="n">
        <v>36715</v>
      </c>
      <c r="B1174" s="192" t="n">
        <v>36715</v>
      </c>
      <c r="C1174" s="308" t="n">
        <f aca="false">IF(B1174&lt;&gt;"",MONTH(B1174),0)</f>
        <v>7</v>
      </c>
      <c r="D1174" s="205" t="n">
        <f aca="false">VLOOKUP($B1174,data!$A$6:$M$15000,4)</f>
        <v>928000</v>
      </c>
    </row>
    <row r="1175" customFormat="false" ht="11.25" hidden="false" customHeight="false" outlineLevel="0" collapsed="false">
      <c r="A1175" s="199" t="n">
        <v>36716</v>
      </c>
      <c r="B1175" s="192" t="n">
        <v>36716</v>
      </c>
      <c r="C1175" s="308" t="n">
        <f aca="false">IF(B1175&lt;&gt;"",MONTH(B1175),0)</f>
        <v>7</v>
      </c>
      <c r="D1175" s="205" t="n">
        <f aca="false">VLOOKUP($B1175,data!$A$6:$M$15000,4)</f>
        <v>896000</v>
      </c>
    </row>
    <row r="1176" customFormat="false" ht="11.25" hidden="false" customHeight="false" outlineLevel="0" collapsed="false">
      <c r="A1176" s="199" t="n">
        <v>36717</v>
      </c>
      <c r="B1176" s="192" t="n">
        <v>36717</v>
      </c>
      <c r="C1176" s="308" t="n">
        <f aca="false">IF(B1176&lt;&gt;"",MONTH(B1176),0)</f>
        <v>7</v>
      </c>
      <c r="D1176" s="205" t="n">
        <f aca="false">VLOOKUP($B1176,data!$A$6:$M$15000,4)</f>
        <v>882000</v>
      </c>
    </row>
    <row r="1177" customFormat="false" ht="11.25" hidden="false" customHeight="false" outlineLevel="0" collapsed="false">
      <c r="A1177" s="199" t="n">
        <v>36718</v>
      </c>
      <c r="B1177" s="192" t="n">
        <v>36718</v>
      </c>
      <c r="C1177" s="308" t="n">
        <f aca="false">IF(B1177&lt;&gt;"",MONTH(B1177),0)</f>
        <v>7</v>
      </c>
      <c r="D1177" s="205" t="n">
        <f aca="false">VLOOKUP($B1177,data!$A$6:$M$15000,4)</f>
        <v>952000</v>
      </c>
    </row>
    <row r="1178" customFormat="false" ht="11.25" hidden="false" customHeight="false" outlineLevel="0" collapsed="false">
      <c r="A1178" s="199" t="n">
        <v>36719</v>
      </c>
      <c r="B1178" s="192" t="n">
        <v>36719</v>
      </c>
      <c r="C1178" s="308" t="n">
        <f aca="false">IF(B1178&lt;&gt;"",MONTH(B1178),0)</f>
        <v>7</v>
      </c>
      <c r="D1178" s="205" t="n">
        <f aca="false">VLOOKUP($B1178,data!$A$6:$M$15000,4)</f>
        <v>1055000</v>
      </c>
    </row>
    <row r="1179" customFormat="false" ht="11.25" hidden="false" customHeight="false" outlineLevel="0" collapsed="false">
      <c r="A1179" s="199" t="n">
        <v>36720</v>
      </c>
      <c r="B1179" s="192" t="n">
        <v>36720</v>
      </c>
      <c r="C1179" s="308" t="n">
        <f aca="false">IF(B1179&lt;&gt;"",MONTH(B1179),0)</f>
        <v>7</v>
      </c>
      <c r="D1179" s="205" t="n">
        <f aca="false">VLOOKUP($B1179,data!$A$6:$M$15000,4)</f>
        <v>1047000</v>
      </c>
    </row>
    <row r="1180" customFormat="false" ht="11.25" hidden="false" customHeight="false" outlineLevel="0" collapsed="false">
      <c r="A1180" s="199" t="n">
        <v>36721</v>
      </c>
      <c r="B1180" s="192" t="n">
        <v>36721</v>
      </c>
      <c r="C1180" s="308" t="n">
        <f aca="false">IF(B1180&lt;&gt;"",MONTH(B1180),0)</f>
        <v>7</v>
      </c>
      <c r="D1180" s="205" t="n">
        <f aca="false">VLOOKUP($B1180,data!$A$6:$M$15000,4)</f>
        <v>1114000</v>
      </c>
    </row>
    <row r="1181" customFormat="false" ht="11.25" hidden="false" customHeight="false" outlineLevel="0" collapsed="false">
      <c r="A1181" s="199" t="n">
        <v>36722</v>
      </c>
      <c r="B1181" s="192" t="n">
        <v>36722</v>
      </c>
      <c r="C1181" s="308" t="n">
        <f aca="false">IF(B1181&lt;&gt;"",MONTH(B1181),0)</f>
        <v>7</v>
      </c>
      <c r="D1181" s="205" t="n">
        <f aca="false">VLOOKUP($B1181,data!$A$6:$M$15000,4)</f>
        <v>942000</v>
      </c>
    </row>
    <row r="1182" customFormat="false" ht="11.25" hidden="false" customHeight="false" outlineLevel="0" collapsed="false">
      <c r="A1182" s="199" t="n">
        <v>36723</v>
      </c>
      <c r="B1182" s="192" t="n">
        <v>36723</v>
      </c>
      <c r="C1182" s="308" t="n">
        <f aca="false">IF(B1182&lt;&gt;"",MONTH(B1182),0)</f>
        <v>7</v>
      </c>
      <c r="D1182" s="205" t="n">
        <f aca="false">VLOOKUP($B1182,data!$A$6:$M$15000,4)</f>
        <v>895000</v>
      </c>
    </row>
    <row r="1183" customFormat="false" ht="11.25" hidden="false" customHeight="false" outlineLevel="0" collapsed="false">
      <c r="A1183" s="199" t="n">
        <v>36724</v>
      </c>
      <c r="B1183" s="192" t="n">
        <v>36724</v>
      </c>
      <c r="C1183" s="308" t="n">
        <f aca="false">IF(B1183&lt;&gt;"",MONTH(B1183),0)</f>
        <v>7</v>
      </c>
      <c r="D1183" s="205" t="n">
        <f aca="false">VLOOKUP($B1183,data!$A$6:$M$15000,4)</f>
        <v>901000</v>
      </c>
    </row>
    <row r="1184" customFormat="false" ht="11.25" hidden="false" customHeight="false" outlineLevel="0" collapsed="false">
      <c r="A1184" s="199" t="n">
        <v>36725</v>
      </c>
      <c r="B1184" s="192" t="n">
        <v>36725</v>
      </c>
      <c r="C1184" s="308" t="n">
        <f aca="false">IF(B1184&lt;&gt;"",MONTH(B1184),0)</f>
        <v>7</v>
      </c>
      <c r="D1184" s="205" t="n">
        <f aca="false">VLOOKUP($B1184,data!$A$6:$M$15000,4)</f>
        <v>922000</v>
      </c>
    </row>
    <row r="1185" customFormat="false" ht="11.25" hidden="false" customHeight="false" outlineLevel="0" collapsed="false">
      <c r="A1185" s="199" t="n">
        <v>36726</v>
      </c>
      <c r="B1185" s="192" t="n">
        <v>36726</v>
      </c>
      <c r="C1185" s="308" t="n">
        <f aca="false">IF(B1185&lt;&gt;"",MONTH(B1185),0)</f>
        <v>7</v>
      </c>
      <c r="D1185" s="205" t="n">
        <f aca="false">VLOOKUP($B1185,data!$A$6:$M$15000,4)</f>
        <v>1068000</v>
      </c>
    </row>
    <row r="1186" customFormat="false" ht="11.25" hidden="false" customHeight="false" outlineLevel="0" collapsed="false">
      <c r="A1186" s="199" t="n">
        <v>36727</v>
      </c>
      <c r="B1186" s="192" t="n">
        <v>36727</v>
      </c>
      <c r="C1186" s="308" t="n">
        <f aca="false">IF(B1186&lt;&gt;"",MONTH(B1186),0)</f>
        <v>7</v>
      </c>
      <c r="D1186" s="205" t="n">
        <f aca="false">VLOOKUP($B1186,data!$A$6:$M$15000,4)</f>
        <v>1105000</v>
      </c>
    </row>
    <row r="1187" customFormat="false" ht="11.25" hidden="false" customHeight="false" outlineLevel="0" collapsed="false">
      <c r="A1187" s="199" t="n">
        <v>36728</v>
      </c>
      <c r="B1187" s="192" t="n">
        <v>36728</v>
      </c>
      <c r="C1187" s="308" t="n">
        <f aca="false">IF(B1187&lt;&gt;"",MONTH(B1187),0)</f>
        <v>7</v>
      </c>
      <c r="D1187" s="205" t="n">
        <f aca="false">VLOOKUP($B1187,data!$A$6:$M$15000,4)</f>
        <v>1200000</v>
      </c>
    </row>
    <row r="1188" customFormat="false" ht="11.25" hidden="false" customHeight="false" outlineLevel="0" collapsed="false">
      <c r="A1188" s="199" t="n">
        <v>36729</v>
      </c>
      <c r="B1188" s="192" t="n">
        <v>36729</v>
      </c>
      <c r="C1188" s="308" t="n">
        <f aca="false">IF(B1188&lt;&gt;"",MONTH(B1188),0)</f>
        <v>7</v>
      </c>
      <c r="D1188" s="205" t="n">
        <f aca="false">VLOOKUP($B1188,data!$A$6:$M$15000,4)</f>
        <v>1230000</v>
      </c>
    </row>
    <row r="1189" customFormat="false" ht="11.25" hidden="false" customHeight="false" outlineLevel="0" collapsed="false">
      <c r="A1189" s="199" t="n">
        <v>36730</v>
      </c>
      <c r="B1189" s="192" t="n">
        <v>36730</v>
      </c>
      <c r="C1189" s="308" t="n">
        <f aca="false">IF(B1189&lt;&gt;"",MONTH(B1189),0)</f>
        <v>7</v>
      </c>
      <c r="D1189" s="205" t="n">
        <f aca="false">VLOOKUP($B1189,data!$A$6:$M$15000,4)</f>
        <v>1096000</v>
      </c>
    </row>
    <row r="1190" customFormat="false" ht="11.25" hidden="false" customHeight="false" outlineLevel="0" collapsed="false">
      <c r="A1190" s="199" t="n">
        <v>36731</v>
      </c>
      <c r="B1190" s="192" t="n">
        <v>36731</v>
      </c>
      <c r="C1190" s="308" t="n">
        <f aca="false">IF(B1190&lt;&gt;"",MONTH(B1190),0)</f>
        <v>7</v>
      </c>
      <c r="D1190" s="205" t="n">
        <f aca="false">VLOOKUP($B1190,data!$A$6:$M$15000,4)</f>
        <v>1197000</v>
      </c>
    </row>
    <row r="1191" customFormat="false" ht="11.25" hidden="false" customHeight="false" outlineLevel="0" collapsed="false">
      <c r="A1191" s="199" t="n">
        <v>36732</v>
      </c>
      <c r="B1191" s="192" t="n">
        <v>36732</v>
      </c>
      <c r="C1191" s="308" t="n">
        <f aca="false">IF(B1191&lt;&gt;"",MONTH(B1191),0)</f>
        <v>7</v>
      </c>
      <c r="D1191" s="205" t="n">
        <f aca="false">VLOOKUP($B1191,data!$A$6:$M$15000,4)</f>
        <v>1163000</v>
      </c>
    </row>
    <row r="1192" customFormat="false" ht="11.25" hidden="false" customHeight="false" outlineLevel="0" collapsed="false">
      <c r="A1192" s="199" t="n">
        <v>36733</v>
      </c>
      <c r="B1192" s="192" t="n">
        <v>36733</v>
      </c>
      <c r="C1192" s="308" t="n">
        <f aca="false">IF(B1192&lt;&gt;"",MONTH(B1192),0)</f>
        <v>7</v>
      </c>
      <c r="D1192" s="205" t="n">
        <f aca="false">VLOOKUP($B1192,data!$A$6:$M$15000,4)</f>
        <v>1165000</v>
      </c>
    </row>
    <row r="1193" customFormat="false" ht="11.25" hidden="false" customHeight="false" outlineLevel="0" collapsed="false">
      <c r="A1193" s="199" t="n">
        <v>36734</v>
      </c>
      <c r="B1193" s="192" t="n">
        <v>36734</v>
      </c>
      <c r="C1193" s="308" t="n">
        <f aca="false">IF(B1193&lt;&gt;"",MONTH(B1193),0)</f>
        <v>7</v>
      </c>
      <c r="D1193" s="205" t="n">
        <f aca="false">VLOOKUP($B1193,data!$A$6:$M$15000,4)</f>
        <v>1192000</v>
      </c>
    </row>
    <row r="1194" customFormat="false" ht="11.25" hidden="false" customHeight="false" outlineLevel="0" collapsed="false">
      <c r="A1194" s="199" t="n">
        <v>36735</v>
      </c>
      <c r="B1194" s="192" t="n">
        <v>36735</v>
      </c>
      <c r="C1194" s="308" t="n">
        <f aca="false">IF(B1194&lt;&gt;"",MONTH(B1194),0)</f>
        <v>7</v>
      </c>
      <c r="D1194" s="205" t="n">
        <f aca="false">VLOOKUP($B1194,data!$A$6:$M$15000,4)</f>
        <v>1167000</v>
      </c>
    </row>
    <row r="1195" customFormat="false" ht="11.25" hidden="false" customHeight="false" outlineLevel="0" collapsed="false">
      <c r="A1195" s="199" t="n">
        <v>36736</v>
      </c>
      <c r="B1195" s="192" t="n">
        <v>36736</v>
      </c>
      <c r="C1195" s="308" t="n">
        <f aca="false">IF(B1195&lt;&gt;"",MONTH(B1195),0)</f>
        <v>7</v>
      </c>
      <c r="D1195" s="205" t="n">
        <f aca="false">VLOOKUP($B1195,data!$A$6:$M$15000,4)</f>
        <v>1096000</v>
      </c>
    </row>
    <row r="1196" customFormat="false" ht="11.25" hidden="false" customHeight="false" outlineLevel="0" collapsed="false">
      <c r="A1196" s="199" t="n">
        <v>36737</v>
      </c>
      <c r="B1196" s="192" t="n">
        <v>36737</v>
      </c>
      <c r="C1196" s="308" t="n">
        <f aca="false">IF(B1196&lt;&gt;"",MONTH(B1196),0)</f>
        <v>7</v>
      </c>
      <c r="D1196" s="205" t="n">
        <f aca="false">VLOOKUP($B1196,data!$A$6:$M$15000,4)</f>
        <v>1078000</v>
      </c>
    </row>
    <row r="1197" customFormat="false" ht="11.25" hidden="false" customHeight="false" outlineLevel="0" collapsed="false">
      <c r="A1197" s="199" t="n">
        <v>36738</v>
      </c>
      <c r="B1197" s="192" t="n">
        <v>36738</v>
      </c>
      <c r="C1197" s="308" t="n">
        <f aca="false">IF(B1197&lt;&gt;"",MONTH(B1197),0)</f>
        <v>7</v>
      </c>
      <c r="D1197" s="205" t="n">
        <f aca="false">VLOOKUP($B1197,data!$A$6:$M$15000,4)</f>
        <v>983000</v>
      </c>
    </row>
    <row r="1198" customFormat="false" ht="11.25" hidden="false" customHeight="false" outlineLevel="0" collapsed="false">
      <c r="A1198" s="199" t="n">
        <v>36739</v>
      </c>
      <c r="B1198" s="192" t="n">
        <v>36739</v>
      </c>
      <c r="C1198" s="308" t="n">
        <f aca="false">IF(B1198&lt;&gt;"",MONTH(B1198),0)</f>
        <v>8</v>
      </c>
      <c r="D1198" s="205" t="n">
        <f aca="false">VLOOKUP($B1198,data!$A$6:$M$15000,4)</f>
        <v>1025000</v>
      </c>
    </row>
    <row r="1199" customFormat="false" ht="11.25" hidden="false" customHeight="false" outlineLevel="0" collapsed="false">
      <c r="A1199" s="199" t="n">
        <v>36740</v>
      </c>
      <c r="B1199" s="192" t="n">
        <v>36740</v>
      </c>
      <c r="C1199" s="308" t="n">
        <f aca="false">IF(B1199&lt;&gt;"",MONTH(B1199),0)</f>
        <v>8</v>
      </c>
      <c r="D1199" s="205" t="n">
        <f aca="false">VLOOKUP($B1199,data!$A$6:$M$15000,4)</f>
        <v>1021000</v>
      </c>
    </row>
    <row r="1200" customFormat="false" ht="11.25" hidden="false" customHeight="false" outlineLevel="0" collapsed="false">
      <c r="A1200" s="199" t="n">
        <v>36741</v>
      </c>
      <c r="B1200" s="192" t="n">
        <v>36741</v>
      </c>
      <c r="C1200" s="308" t="n">
        <f aca="false">IF(B1200&lt;&gt;"",MONTH(B1200),0)</f>
        <v>8</v>
      </c>
      <c r="D1200" s="205" t="n">
        <f aca="false">VLOOKUP($B1200,data!$A$6:$M$15000,4)</f>
        <v>1047000</v>
      </c>
    </row>
    <row r="1201" customFormat="false" ht="11.25" hidden="false" customHeight="false" outlineLevel="0" collapsed="false">
      <c r="A1201" s="199" t="n">
        <v>36742</v>
      </c>
      <c r="B1201" s="192" t="n">
        <v>36742</v>
      </c>
      <c r="C1201" s="308" t="n">
        <f aca="false">IF(B1201&lt;&gt;"",MONTH(B1201),0)</f>
        <v>8</v>
      </c>
      <c r="D1201" s="205" t="n">
        <f aca="false">VLOOKUP($B1201,data!$A$6:$M$15000,4)</f>
        <v>1131000</v>
      </c>
    </row>
    <row r="1202" customFormat="false" ht="11.25" hidden="false" customHeight="false" outlineLevel="0" collapsed="false">
      <c r="A1202" s="199" t="n">
        <v>36743</v>
      </c>
      <c r="B1202" s="192" t="n">
        <v>36743</v>
      </c>
      <c r="C1202" s="308" t="n">
        <f aca="false">IF(B1202&lt;&gt;"",MONTH(B1202),0)</f>
        <v>8</v>
      </c>
      <c r="D1202" s="205" t="n">
        <f aca="false">VLOOKUP($B1202,data!$A$6:$M$15000,4)</f>
        <v>1170000</v>
      </c>
    </row>
    <row r="1203" customFormat="false" ht="11.25" hidden="false" customHeight="false" outlineLevel="0" collapsed="false">
      <c r="A1203" s="199" t="n">
        <v>36744</v>
      </c>
      <c r="B1203" s="192" t="n">
        <v>36744</v>
      </c>
      <c r="C1203" s="308" t="n">
        <f aca="false">IF(B1203&lt;&gt;"",MONTH(B1203),0)</f>
        <v>8</v>
      </c>
      <c r="D1203" s="205" t="n">
        <f aca="false">VLOOKUP($B1203,data!$A$6:$M$15000,4)</f>
        <v>1128000</v>
      </c>
    </row>
    <row r="1204" customFormat="false" ht="11.25" hidden="false" customHeight="false" outlineLevel="0" collapsed="false">
      <c r="A1204" s="199" t="n">
        <v>36745</v>
      </c>
      <c r="B1204" s="192" t="n">
        <v>36745</v>
      </c>
      <c r="C1204" s="308" t="n">
        <f aca="false">IF(B1204&lt;&gt;"",MONTH(B1204),0)</f>
        <v>8</v>
      </c>
      <c r="D1204" s="205" t="n">
        <f aca="false">VLOOKUP($B1204,data!$A$6:$M$15000,4)</f>
        <v>1159000</v>
      </c>
    </row>
    <row r="1205" customFormat="false" ht="11.25" hidden="false" customHeight="false" outlineLevel="0" collapsed="false">
      <c r="A1205" s="199" t="n">
        <v>36746</v>
      </c>
      <c r="B1205" s="192" t="n">
        <v>36746</v>
      </c>
      <c r="C1205" s="308" t="n">
        <f aca="false">IF(B1205&lt;&gt;"",MONTH(B1205),0)</f>
        <v>8</v>
      </c>
      <c r="D1205" s="205" t="n">
        <f aca="false">VLOOKUP($B1205,data!$A$6:$M$15000,4)</f>
        <v>1179000</v>
      </c>
    </row>
    <row r="1206" customFormat="false" ht="11.25" hidden="false" customHeight="false" outlineLevel="0" collapsed="false">
      <c r="A1206" s="199" t="n">
        <v>36747</v>
      </c>
      <c r="B1206" s="192" t="n">
        <v>36747</v>
      </c>
      <c r="C1206" s="308" t="n">
        <f aca="false">IF(B1206&lt;&gt;"",MONTH(B1206),0)</f>
        <v>8</v>
      </c>
      <c r="D1206" s="205" t="n">
        <f aca="false">VLOOKUP($B1206,data!$A$6:$M$15000,4)</f>
        <v>1203000</v>
      </c>
    </row>
    <row r="1207" customFormat="false" ht="11.25" hidden="false" customHeight="false" outlineLevel="0" collapsed="false">
      <c r="A1207" s="199" t="n">
        <v>36748</v>
      </c>
      <c r="B1207" s="192" t="n">
        <v>36748</v>
      </c>
      <c r="C1207" s="308" t="n">
        <f aca="false">IF(B1207&lt;&gt;"",MONTH(B1207),0)</f>
        <v>8</v>
      </c>
      <c r="D1207" s="205" t="n">
        <f aca="false">VLOOKUP($B1207,data!$A$6:$M$15000,4)</f>
        <v>1042000</v>
      </c>
    </row>
    <row r="1208" customFormat="false" ht="11.25" hidden="false" customHeight="false" outlineLevel="0" collapsed="false">
      <c r="A1208" s="199" t="n">
        <v>36749</v>
      </c>
      <c r="B1208" s="192" t="n">
        <v>36749</v>
      </c>
      <c r="C1208" s="308" t="n">
        <f aca="false">IF(B1208&lt;&gt;"",MONTH(B1208),0)</f>
        <v>8</v>
      </c>
      <c r="D1208" s="205" t="n">
        <f aca="false">VLOOKUP($B1208,data!$A$6:$M$15000,4)</f>
        <v>1084000</v>
      </c>
    </row>
    <row r="1209" customFormat="false" ht="11.25" hidden="false" customHeight="false" outlineLevel="0" collapsed="false">
      <c r="A1209" s="199" t="n">
        <v>36750</v>
      </c>
      <c r="B1209" s="192" t="n">
        <v>36750</v>
      </c>
      <c r="C1209" s="308" t="n">
        <f aca="false">IF(B1209&lt;&gt;"",MONTH(B1209),0)</f>
        <v>8</v>
      </c>
      <c r="D1209" s="205" t="n">
        <f aca="false">VLOOKUP($B1209,data!$A$6:$M$15000,4)</f>
        <v>1091000</v>
      </c>
    </row>
    <row r="1210" customFormat="false" ht="11.25" hidden="false" customHeight="false" outlineLevel="0" collapsed="false">
      <c r="A1210" s="199" t="n">
        <v>36751</v>
      </c>
      <c r="B1210" s="192" t="n">
        <v>36751</v>
      </c>
      <c r="C1210" s="308" t="n">
        <f aca="false">IF(B1210&lt;&gt;"",MONTH(B1210),0)</f>
        <v>8</v>
      </c>
      <c r="D1210" s="205" t="n">
        <f aca="false">VLOOKUP($B1210,data!$A$6:$M$15000,4)</f>
        <v>1059000</v>
      </c>
    </row>
    <row r="1211" customFormat="false" ht="11.25" hidden="false" customHeight="false" outlineLevel="0" collapsed="false">
      <c r="A1211" s="199" t="n">
        <v>36752</v>
      </c>
      <c r="B1211" s="192" t="n">
        <v>36752</v>
      </c>
      <c r="C1211" s="308" t="n">
        <f aca="false">IF(B1211&lt;&gt;"",MONTH(B1211),0)</f>
        <v>8</v>
      </c>
      <c r="D1211" s="205" t="n">
        <f aca="false">VLOOKUP($B1211,data!$A$6:$M$15000,4)</f>
        <v>1137000</v>
      </c>
    </row>
    <row r="1212" customFormat="false" ht="11.25" hidden="false" customHeight="false" outlineLevel="0" collapsed="false">
      <c r="A1212" s="199" t="n">
        <v>36753</v>
      </c>
      <c r="B1212" s="192" t="n">
        <v>36753</v>
      </c>
      <c r="C1212" s="308" t="n">
        <f aca="false">IF(B1212&lt;&gt;"",MONTH(B1212),0)</f>
        <v>8</v>
      </c>
      <c r="D1212" s="205" t="n">
        <f aca="false">VLOOKUP($B1212,data!$A$6:$M$15000,4)</f>
        <v>1182000</v>
      </c>
    </row>
    <row r="1213" customFormat="false" ht="11.25" hidden="false" customHeight="false" outlineLevel="0" collapsed="false">
      <c r="A1213" s="199" t="n">
        <v>36754</v>
      </c>
      <c r="B1213" s="192" t="n">
        <v>36754</v>
      </c>
      <c r="C1213" s="308" t="n">
        <f aca="false">IF(B1213&lt;&gt;"",MONTH(B1213),0)</f>
        <v>8</v>
      </c>
      <c r="D1213" s="205" t="n">
        <f aca="false">VLOOKUP($B1213,data!$A$6:$M$15000,4)</f>
        <v>1139000</v>
      </c>
    </row>
    <row r="1214" customFormat="false" ht="11.25" hidden="false" customHeight="false" outlineLevel="0" collapsed="false">
      <c r="A1214" s="199" t="n">
        <v>36755</v>
      </c>
      <c r="B1214" s="192" t="n">
        <v>36755</v>
      </c>
      <c r="C1214" s="308" t="n">
        <f aca="false">IF(B1214&lt;&gt;"",MONTH(B1214),0)</f>
        <v>8</v>
      </c>
      <c r="D1214" s="205" t="n">
        <f aca="false">VLOOKUP($B1214,data!$A$6:$M$15000,4)</f>
        <v>1178000</v>
      </c>
    </row>
    <row r="1215" customFormat="false" ht="11.25" hidden="false" customHeight="false" outlineLevel="0" collapsed="false">
      <c r="A1215" s="199" t="n">
        <v>36756</v>
      </c>
      <c r="B1215" s="192" t="n">
        <v>36756</v>
      </c>
      <c r="C1215" s="308" t="n">
        <f aca="false">IF(B1215&lt;&gt;"",MONTH(B1215),0)</f>
        <v>8</v>
      </c>
      <c r="D1215" s="205" t="n">
        <f aca="false">VLOOKUP($B1215,data!$A$6:$M$15000,4)</f>
        <v>1158000</v>
      </c>
    </row>
    <row r="1216" customFormat="false" ht="11.25" hidden="false" customHeight="false" outlineLevel="0" collapsed="false">
      <c r="A1216" s="199" t="n">
        <v>36757</v>
      </c>
      <c r="B1216" s="192" t="n">
        <v>36757</v>
      </c>
      <c r="C1216" s="308" t="n">
        <f aca="false">IF(B1216&lt;&gt;"",MONTH(B1216),0)</f>
        <v>8</v>
      </c>
      <c r="D1216" s="205" t="n">
        <f aca="false">VLOOKUP($B1216,data!$A$6:$M$15000,4)</f>
        <v>936000</v>
      </c>
    </row>
    <row r="1217" customFormat="false" ht="11.25" hidden="false" customHeight="false" outlineLevel="0" collapsed="false">
      <c r="A1217" s="199" t="n">
        <v>36758</v>
      </c>
      <c r="B1217" s="192" t="n">
        <v>36758</v>
      </c>
      <c r="C1217" s="308" t="n">
        <f aca="false">IF(B1217&lt;&gt;"",MONTH(B1217),0)</f>
        <v>8</v>
      </c>
      <c r="D1217" s="205" t="n">
        <f aca="false">VLOOKUP($B1217,data!$A$6:$M$15000,4)</f>
        <v>609000</v>
      </c>
    </row>
    <row r="1218" customFormat="false" ht="11.25" hidden="false" customHeight="false" outlineLevel="0" collapsed="false">
      <c r="A1218" s="199" t="n">
        <v>36759</v>
      </c>
      <c r="B1218" s="192" t="n">
        <v>36759</v>
      </c>
      <c r="C1218" s="308" t="n">
        <f aca="false">IF(B1218&lt;&gt;"",MONTH(B1218),0)</f>
        <v>8</v>
      </c>
      <c r="D1218" s="205" t="n">
        <f aca="false">VLOOKUP($B1218,data!$A$6:$M$15000,4)</f>
        <v>742000</v>
      </c>
    </row>
    <row r="1219" customFormat="false" ht="11.25" hidden="false" customHeight="false" outlineLevel="0" collapsed="false">
      <c r="A1219" s="199" t="n">
        <v>36760</v>
      </c>
      <c r="B1219" s="192" t="n">
        <v>36760</v>
      </c>
      <c r="C1219" s="308" t="n">
        <f aca="false">IF(B1219&lt;&gt;"",MONTH(B1219),0)</f>
        <v>8</v>
      </c>
      <c r="D1219" s="205" t="n">
        <f aca="false">VLOOKUP($B1219,data!$A$6:$M$15000,4)</f>
        <v>704000</v>
      </c>
    </row>
    <row r="1220" customFormat="false" ht="11.25" hidden="false" customHeight="false" outlineLevel="0" collapsed="false">
      <c r="A1220" s="199" t="n">
        <v>36761</v>
      </c>
      <c r="B1220" s="192" t="n">
        <v>36761</v>
      </c>
      <c r="C1220" s="308" t="n">
        <f aca="false">IF(B1220&lt;&gt;"",MONTH(B1220),0)</f>
        <v>8</v>
      </c>
      <c r="D1220" s="205" t="n">
        <f aca="false">VLOOKUP($B1220,data!$A$6:$M$15000,4)</f>
        <v>729000</v>
      </c>
    </row>
    <row r="1221" customFormat="false" ht="11.25" hidden="false" customHeight="false" outlineLevel="0" collapsed="false">
      <c r="A1221" s="199" t="n">
        <v>36762</v>
      </c>
      <c r="B1221" s="192" t="n">
        <v>36762</v>
      </c>
      <c r="C1221" s="308" t="n">
        <f aca="false">IF(B1221&lt;&gt;"",MONTH(B1221),0)</f>
        <v>8</v>
      </c>
      <c r="D1221" s="205" t="n">
        <f aca="false">VLOOKUP($B1221,data!$A$6:$M$15000,4)</f>
        <v>705000</v>
      </c>
    </row>
    <row r="1222" customFormat="false" ht="11.25" hidden="false" customHeight="false" outlineLevel="0" collapsed="false">
      <c r="A1222" s="199" t="n">
        <v>36763</v>
      </c>
      <c r="B1222" s="192" t="n">
        <v>36763</v>
      </c>
      <c r="C1222" s="308" t="n">
        <f aca="false">IF(B1222&lt;&gt;"",MONTH(B1222),0)</f>
        <v>8</v>
      </c>
      <c r="D1222" s="205" t="n">
        <f aca="false">VLOOKUP($B1222,data!$A$6:$M$15000,4)</f>
        <v>628000</v>
      </c>
    </row>
    <row r="1223" customFormat="false" ht="11.25" hidden="false" customHeight="false" outlineLevel="0" collapsed="false">
      <c r="A1223" s="199" t="n">
        <v>36764</v>
      </c>
      <c r="B1223" s="192" t="n">
        <v>36764</v>
      </c>
      <c r="C1223" s="308" t="n">
        <f aca="false">IF(B1223&lt;&gt;"",MONTH(B1223),0)</f>
        <v>8</v>
      </c>
      <c r="D1223" s="205" t="n">
        <f aca="false">VLOOKUP($B1223,data!$A$6:$M$15000,4)</f>
        <v>655000</v>
      </c>
    </row>
    <row r="1224" customFormat="false" ht="11.25" hidden="false" customHeight="false" outlineLevel="0" collapsed="false">
      <c r="A1224" s="199" t="n">
        <v>36765</v>
      </c>
      <c r="B1224" s="192" t="n">
        <v>36765</v>
      </c>
      <c r="C1224" s="308" t="n">
        <f aca="false">IF(B1224&lt;&gt;"",MONTH(B1224),0)</f>
        <v>8</v>
      </c>
      <c r="D1224" s="205" t="n">
        <f aca="false">VLOOKUP($B1224,data!$A$6:$M$15000,4)</f>
        <v>602000</v>
      </c>
    </row>
    <row r="1225" customFormat="false" ht="11.25" hidden="false" customHeight="false" outlineLevel="0" collapsed="false">
      <c r="A1225" s="199" t="n">
        <v>36766</v>
      </c>
      <c r="B1225" s="192" t="n">
        <v>36766</v>
      </c>
      <c r="C1225" s="308" t="n">
        <f aca="false">IF(B1225&lt;&gt;"",MONTH(B1225),0)</f>
        <v>8</v>
      </c>
      <c r="D1225" s="205" t="n">
        <f aca="false">VLOOKUP($B1225,data!$A$6:$M$15000,4)</f>
        <v>655000</v>
      </c>
    </row>
    <row r="1226" customFormat="false" ht="11.25" hidden="false" customHeight="false" outlineLevel="0" collapsed="false">
      <c r="A1226" s="199" t="n">
        <v>36767</v>
      </c>
      <c r="B1226" s="192" t="n">
        <v>36767</v>
      </c>
      <c r="C1226" s="308" t="n">
        <f aca="false">IF(B1226&lt;&gt;"",MONTH(B1226),0)</f>
        <v>8</v>
      </c>
      <c r="D1226" s="205" t="n">
        <f aca="false">VLOOKUP($B1226,data!$A$6:$M$15000,4)</f>
        <v>832000</v>
      </c>
    </row>
    <row r="1227" customFormat="false" ht="11.25" hidden="false" customHeight="false" outlineLevel="0" collapsed="false">
      <c r="A1227" s="199" t="n">
        <v>36768</v>
      </c>
      <c r="B1227" s="192" t="n">
        <v>36768</v>
      </c>
      <c r="C1227" s="308" t="n">
        <f aca="false">IF(B1227&lt;&gt;"",MONTH(B1227),0)</f>
        <v>8</v>
      </c>
      <c r="D1227" s="205" t="n">
        <f aca="false">VLOOKUP($B1227,data!$A$6:$M$15000,4)</f>
        <v>805000</v>
      </c>
    </row>
    <row r="1228" customFormat="false" ht="11.25" hidden="false" customHeight="false" outlineLevel="0" collapsed="false">
      <c r="A1228" s="199" t="n">
        <v>36769</v>
      </c>
      <c r="B1228" s="192" t="n">
        <v>36769</v>
      </c>
      <c r="C1228" s="308" t="n">
        <f aca="false">IF(B1228&lt;&gt;"",MONTH(B1228),0)</f>
        <v>8</v>
      </c>
      <c r="D1228" s="205" t="n">
        <f aca="false">VLOOKUP($B1228,data!$A$6:$M$15000,4)</f>
        <v>946000</v>
      </c>
    </row>
    <row r="1229" customFormat="false" ht="11.25" hidden="false" customHeight="false" outlineLevel="0" collapsed="false">
      <c r="A1229" s="199" t="n">
        <v>36770</v>
      </c>
      <c r="B1229" s="192" t="n">
        <v>36770</v>
      </c>
      <c r="C1229" s="308" t="n">
        <f aca="false">IF(B1229&lt;&gt;"",MONTH(B1229),0)</f>
        <v>9</v>
      </c>
      <c r="D1229" s="205" t="n">
        <f aca="false">VLOOKUP($B1229,data!$A$6:$M$15000,4)</f>
        <v>1107000</v>
      </c>
    </row>
    <row r="1230" customFormat="false" ht="11.25" hidden="false" customHeight="false" outlineLevel="0" collapsed="false">
      <c r="A1230" s="199" t="n">
        <v>36771</v>
      </c>
      <c r="B1230" s="192" t="n">
        <v>36771</v>
      </c>
      <c r="C1230" s="308" t="n">
        <f aca="false">IF(B1230&lt;&gt;"",MONTH(B1230),0)</f>
        <v>9</v>
      </c>
      <c r="D1230" s="205" t="n">
        <f aca="false">VLOOKUP($B1230,data!$A$6:$M$15000,4)</f>
        <v>1086000</v>
      </c>
    </row>
    <row r="1231" customFormat="false" ht="11.25" hidden="false" customHeight="false" outlineLevel="0" collapsed="false">
      <c r="A1231" s="199" t="n">
        <v>36772</v>
      </c>
      <c r="B1231" s="192" t="n">
        <v>36772</v>
      </c>
      <c r="C1231" s="308" t="n">
        <f aca="false">IF(B1231&lt;&gt;"",MONTH(B1231),0)</f>
        <v>9</v>
      </c>
      <c r="D1231" s="205" t="n">
        <f aca="false">VLOOKUP($B1231,data!$A$6:$M$15000,4)</f>
        <v>956000</v>
      </c>
    </row>
    <row r="1232" customFormat="false" ht="11.25" hidden="false" customHeight="false" outlineLevel="0" collapsed="false">
      <c r="A1232" s="199" t="n">
        <v>36773</v>
      </c>
      <c r="B1232" s="192" t="n">
        <v>36773</v>
      </c>
      <c r="C1232" s="308" t="n">
        <f aca="false">IF(B1232&lt;&gt;"",MONTH(B1232),0)</f>
        <v>9</v>
      </c>
      <c r="D1232" s="205" t="n">
        <f aca="false">VLOOKUP($B1232,data!$A$6:$M$15000,4)</f>
        <v>989000</v>
      </c>
    </row>
    <row r="1233" customFormat="false" ht="11.25" hidden="false" customHeight="false" outlineLevel="0" collapsed="false">
      <c r="A1233" s="199" t="n">
        <v>36774</v>
      </c>
      <c r="B1233" s="192" t="n">
        <v>36774</v>
      </c>
      <c r="C1233" s="308" t="n">
        <f aca="false">IF(B1233&lt;&gt;"",MONTH(B1233),0)</f>
        <v>9</v>
      </c>
      <c r="D1233" s="205" t="n">
        <f aca="false">VLOOKUP($B1233,data!$A$6:$M$15000,4)</f>
        <v>1073000</v>
      </c>
    </row>
    <row r="1234" customFormat="false" ht="11.25" hidden="false" customHeight="false" outlineLevel="0" collapsed="false">
      <c r="A1234" s="199" t="n">
        <v>36775</v>
      </c>
      <c r="B1234" s="192" t="n">
        <v>36775</v>
      </c>
      <c r="C1234" s="308" t="n">
        <f aca="false">IF(B1234&lt;&gt;"",MONTH(B1234),0)</f>
        <v>9</v>
      </c>
      <c r="D1234" s="205" t="n">
        <f aca="false">VLOOKUP($B1234,data!$A$6:$M$15000,4)</f>
        <v>1135000</v>
      </c>
    </row>
    <row r="1235" customFormat="false" ht="11.25" hidden="false" customHeight="false" outlineLevel="0" collapsed="false">
      <c r="A1235" s="199" t="n">
        <v>36776</v>
      </c>
      <c r="B1235" s="192" t="n">
        <v>36776</v>
      </c>
      <c r="C1235" s="308" t="n">
        <f aca="false">IF(B1235&lt;&gt;"",MONTH(B1235),0)</f>
        <v>9</v>
      </c>
      <c r="D1235" s="205" t="n">
        <f aca="false">VLOOKUP($B1235,data!$A$6:$M$15000,4)</f>
        <v>1155000</v>
      </c>
    </row>
    <row r="1236" customFormat="false" ht="11.25" hidden="false" customHeight="false" outlineLevel="0" collapsed="false">
      <c r="A1236" s="199" t="n">
        <v>36777</v>
      </c>
      <c r="B1236" s="192" t="n">
        <v>36777</v>
      </c>
      <c r="C1236" s="308" t="n">
        <f aca="false">IF(B1236&lt;&gt;"",MONTH(B1236),0)</f>
        <v>9</v>
      </c>
      <c r="D1236" s="205" t="n">
        <f aca="false">VLOOKUP($B1236,data!$A$6:$M$15000,4)</f>
        <v>1122000</v>
      </c>
    </row>
    <row r="1237" customFormat="false" ht="11.25" hidden="false" customHeight="false" outlineLevel="0" collapsed="false">
      <c r="A1237" s="199" t="n">
        <v>36778</v>
      </c>
      <c r="B1237" s="192" t="n">
        <v>36778</v>
      </c>
      <c r="C1237" s="308" t="n">
        <f aca="false">IF(B1237&lt;&gt;"",MONTH(B1237),0)</f>
        <v>9</v>
      </c>
      <c r="D1237" s="205" t="n">
        <f aca="false">VLOOKUP($B1237,data!$A$6:$M$15000,4)</f>
        <v>1106000</v>
      </c>
    </row>
    <row r="1238" customFormat="false" ht="11.25" hidden="false" customHeight="false" outlineLevel="0" collapsed="false">
      <c r="A1238" s="199" t="n">
        <v>36779</v>
      </c>
      <c r="B1238" s="192" t="n">
        <v>36779</v>
      </c>
      <c r="C1238" s="308" t="n">
        <f aca="false">IF(B1238&lt;&gt;"",MONTH(B1238),0)</f>
        <v>9</v>
      </c>
      <c r="D1238" s="205" t="n">
        <f aca="false">VLOOKUP($B1238,data!$A$6:$M$15000,4)</f>
        <v>1115000</v>
      </c>
    </row>
    <row r="1239" customFormat="false" ht="11.25" hidden="false" customHeight="false" outlineLevel="0" collapsed="false">
      <c r="A1239" s="199" t="n">
        <v>36780</v>
      </c>
      <c r="B1239" s="192" t="n">
        <v>36780</v>
      </c>
      <c r="C1239" s="308" t="n">
        <f aca="false">IF(B1239&lt;&gt;"",MONTH(B1239),0)</f>
        <v>9</v>
      </c>
      <c r="D1239" s="205" t="n">
        <f aca="false">VLOOKUP($B1239,data!$A$6:$M$15000,4)</f>
        <v>1149000</v>
      </c>
    </row>
    <row r="1240" customFormat="false" ht="11.25" hidden="false" customHeight="false" outlineLevel="0" collapsed="false">
      <c r="A1240" s="199" t="n">
        <v>36781</v>
      </c>
      <c r="B1240" s="192" t="n">
        <v>36781</v>
      </c>
      <c r="C1240" s="308" t="n">
        <f aca="false">IF(B1240&lt;&gt;"",MONTH(B1240),0)</f>
        <v>9</v>
      </c>
      <c r="D1240" s="205" t="n">
        <f aca="false">VLOOKUP($B1240,data!$A$6:$M$15000,4)</f>
        <v>1135000</v>
      </c>
    </row>
    <row r="1241" customFormat="false" ht="11.25" hidden="false" customHeight="false" outlineLevel="0" collapsed="false">
      <c r="A1241" s="199" t="n">
        <v>36782</v>
      </c>
      <c r="B1241" s="192" t="n">
        <v>36782</v>
      </c>
      <c r="C1241" s="308" t="n">
        <f aca="false">IF(B1241&lt;&gt;"",MONTH(B1241),0)</f>
        <v>9</v>
      </c>
      <c r="D1241" s="205" t="n">
        <f aca="false">VLOOKUP($B1241,data!$A$6:$M$15000,4)</f>
        <v>1103000</v>
      </c>
    </row>
    <row r="1242" customFormat="false" ht="11.25" hidden="false" customHeight="false" outlineLevel="0" collapsed="false">
      <c r="A1242" s="199" t="n">
        <v>36783</v>
      </c>
      <c r="B1242" s="192" t="n">
        <v>36783</v>
      </c>
      <c r="C1242" s="308" t="n">
        <f aca="false">IF(B1242&lt;&gt;"",MONTH(B1242),0)</f>
        <v>9</v>
      </c>
      <c r="D1242" s="205" t="n">
        <f aca="false">VLOOKUP($B1242,data!$A$6:$M$15000,4)</f>
        <v>1146000</v>
      </c>
    </row>
    <row r="1243" customFormat="false" ht="11.25" hidden="false" customHeight="false" outlineLevel="0" collapsed="false">
      <c r="A1243" s="199" t="n">
        <v>36784</v>
      </c>
      <c r="B1243" s="192" t="n">
        <v>36784</v>
      </c>
      <c r="C1243" s="308" t="n">
        <f aca="false">IF(B1243&lt;&gt;"",MONTH(B1243),0)</f>
        <v>9</v>
      </c>
      <c r="D1243" s="205" t="n">
        <f aca="false">VLOOKUP($B1243,data!$A$6:$M$15000,4)</f>
        <v>1119000</v>
      </c>
    </row>
    <row r="1244" customFormat="false" ht="11.25" hidden="false" customHeight="false" outlineLevel="0" collapsed="false">
      <c r="A1244" s="199" t="n">
        <v>36785</v>
      </c>
      <c r="B1244" s="192" t="n">
        <v>36785</v>
      </c>
      <c r="C1244" s="308" t="n">
        <f aca="false">IF(B1244&lt;&gt;"",MONTH(B1244),0)</f>
        <v>9</v>
      </c>
      <c r="D1244" s="205" t="n">
        <f aca="false">VLOOKUP($B1244,data!$A$6:$M$15000,4)</f>
        <v>1187000</v>
      </c>
    </row>
    <row r="1245" customFormat="false" ht="11.25" hidden="false" customHeight="false" outlineLevel="0" collapsed="false">
      <c r="A1245" s="199" t="n">
        <v>36786</v>
      </c>
      <c r="B1245" s="192" t="n">
        <v>36786</v>
      </c>
      <c r="C1245" s="308" t="n">
        <f aca="false">IF(B1245&lt;&gt;"",MONTH(B1245),0)</f>
        <v>9</v>
      </c>
      <c r="D1245" s="205" t="n">
        <f aca="false">VLOOKUP($B1245,data!$A$6:$M$15000,4)</f>
        <v>1175000</v>
      </c>
    </row>
    <row r="1246" customFormat="false" ht="11.25" hidden="false" customHeight="false" outlineLevel="0" collapsed="false">
      <c r="A1246" s="199" t="n">
        <v>36787</v>
      </c>
      <c r="B1246" s="192" t="n">
        <v>36787</v>
      </c>
      <c r="C1246" s="308" t="n">
        <f aca="false">IF(B1246&lt;&gt;"",MONTH(B1246),0)</f>
        <v>9</v>
      </c>
      <c r="D1246" s="205" t="n">
        <f aca="false">VLOOKUP($B1246,data!$A$6:$M$15000,4)</f>
        <v>1095000</v>
      </c>
    </row>
    <row r="1247" customFormat="false" ht="11.25" hidden="false" customHeight="false" outlineLevel="0" collapsed="false">
      <c r="A1247" s="199" t="n">
        <v>36788</v>
      </c>
      <c r="B1247" s="192" t="n">
        <v>36788</v>
      </c>
      <c r="C1247" s="308" t="n">
        <f aca="false">IF(B1247&lt;&gt;"",MONTH(B1247),0)</f>
        <v>9</v>
      </c>
      <c r="D1247" s="205" t="n">
        <f aca="false">VLOOKUP($B1247,data!$A$6:$M$15000,4)</f>
        <v>1081000</v>
      </c>
    </row>
    <row r="1248" customFormat="false" ht="11.25" hidden="false" customHeight="false" outlineLevel="0" collapsed="false">
      <c r="A1248" s="199" t="n">
        <v>36789</v>
      </c>
      <c r="B1248" s="192" t="n">
        <v>36789</v>
      </c>
      <c r="C1248" s="308" t="n">
        <f aca="false">IF(B1248&lt;&gt;"",MONTH(B1248),0)</f>
        <v>9</v>
      </c>
      <c r="D1248" s="205" t="n">
        <f aca="false">VLOOKUP($B1248,data!$A$6:$M$15000,4)</f>
        <v>1065000</v>
      </c>
    </row>
    <row r="1249" customFormat="false" ht="11.25" hidden="false" customHeight="false" outlineLevel="0" collapsed="false">
      <c r="A1249" s="199" t="n">
        <v>36790</v>
      </c>
      <c r="B1249" s="192" t="n">
        <v>36790</v>
      </c>
      <c r="C1249" s="308" t="n">
        <f aca="false">IF(B1249&lt;&gt;"",MONTH(B1249),0)</f>
        <v>9</v>
      </c>
      <c r="D1249" s="205" t="n">
        <f aca="false">VLOOKUP($B1249,data!$A$6:$M$15000,4)</f>
        <v>1168000</v>
      </c>
    </row>
    <row r="1250" customFormat="false" ht="11.25" hidden="false" customHeight="false" outlineLevel="0" collapsed="false">
      <c r="A1250" s="199" t="n">
        <v>36791</v>
      </c>
      <c r="B1250" s="192" t="n">
        <v>36791</v>
      </c>
      <c r="C1250" s="308" t="n">
        <f aca="false">IF(B1250&lt;&gt;"",MONTH(B1250),0)</f>
        <v>9</v>
      </c>
      <c r="D1250" s="205" t="n">
        <f aca="false">VLOOKUP($B1250,data!$A$6:$M$15000,4)</f>
        <v>1170000</v>
      </c>
    </row>
    <row r="1251" customFormat="false" ht="11.25" hidden="false" customHeight="false" outlineLevel="0" collapsed="false">
      <c r="A1251" s="199" t="n">
        <v>36792</v>
      </c>
      <c r="B1251" s="192" t="n">
        <v>36792</v>
      </c>
      <c r="C1251" s="308" t="n">
        <f aca="false">IF(B1251&lt;&gt;"",MONTH(B1251),0)</f>
        <v>9</v>
      </c>
      <c r="D1251" s="205" t="n">
        <f aca="false">VLOOKUP($B1251,data!$A$6:$M$15000,4)</f>
        <v>940000</v>
      </c>
    </row>
    <row r="1252" customFormat="false" ht="11.25" hidden="false" customHeight="false" outlineLevel="0" collapsed="false">
      <c r="A1252" s="199" t="n">
        <v>36793</v>
      </c>
      <c r="B1252" s="192" t="n">
        <v>36793</v>
      </c>
      <c r="C1252" s="308" t="n">
        <f aca="false">IF(B1252&lt;&gt;"",MONTH(B1252),0)</f>
        <v>9</v>
      </c>
      <c r="D1252" s="205" t="n">
        <f aca="false">VLOOKUP($B1252,data!$A$6:$M$15000,4)</f>
        <v>929000</v>
      </c>
    </row>
    <row r="1253" customFormat="false" ht="11.25" hidden="false" customHeight="false" outlineLevel="0" collapsed="false">
      <c r="A1253" s="199" t="n">
        <v>36794</v>
      </c>
      <c r="B1253" s="192" t="n">
        <v>36794</v>
      </c>
      <c r="C1253" s="308" t="n">
        <f aca="false">IF(B1253&lt;&gt;"",MONTH(B1253),0)</f>
        <v>9</v>
      </c>
      <c r="D1253" s="205" t="n">
        <f aca="false">VLOOKUP($B1253,data!$A$6:$M$15000,4)</f>
        <v>984000</v>
      </c>
    </row>
    <row r="1254" customFormat="false" ht="11.25" hidden="false" customHeight="false" outlineLevel="0" collapsed="false">
      <c r="A1254" s="199" t="n">
        <v>36795</v>
      </c>
      <c r="B1254" s="192" t="n">
        <v>36795</v>
      </c>
      <c r="C1254" s="308" t="n">
        <f aca="false">IF(B1254&lt;&gt;"",MONTH(B1254),0)</f>
        <v>9</v>
      </c>
      <c r="D1254" s="205" t="n">
        <f aca="false">VLOOKUP($B1254,data!$A$6:$M$15000,4)</f>
        <v>1050000</v>
      </c>
    </row>
    <row r="1255" customFormat="false" ht="11.25" hidden="false" customHeight="false" outlineLevel="0" collapsed="false">
      <c r="A1255" s="199" t="n">
        <v>36796</v>
      </c>
      <c r="B1255" s="192" t="n">
        <v>36796</v>
      </c>
      <c r="C1255" s="308" t="n">
        <f aca="false">IF(B1255&lt;&gt;"",MONTH(B1255),0)</f>
        <v>9</v>
      </c>
      <c r="D1255" s="205" t="n">
        <f aca="false">VLOOKUP($B1255,data!$A$6:$M$15000,4)</f>
        <v>1135000</v>
      </c>
    </row>
    <row r="1256" customFormat="false" ht="11.25" hidden="false" customHeight="false" outlineLevel="0" collapsed="false">
      <c r="A1256" s="199" t="n">
        <v>36797</v>
      </c>
      <c r="B1256" s="192" t="n">
        <v>36797</v>
      </c>
      <c r="C1256" s="308" t="n">
        <f aca="false">IF(B1256&lt;&gt;"",MONTH(B1256),0)</f>
        <v>9</v>
      </c>
      <c r="D1256" s="205" t="n">
        <f aca="false">VLOOKUP($B1256,data!$A$6:$M$15000,4)</f>
        <v>1103000</v>
      </c>
    </row>
    <row r="1257" customFormat="false" ht="11.25" hidden="false" customHeight="false" outlineLevel="0" collapsed="false">
      <c r="A1257" s="199" t="n">
        <v>36798</v>
      </c>
      <c r="B1257" s="192" t="n">
        <v>36798</v>
      </c>
      <c r="C1257" s="308" t="n">
        <f aca="false">IF(B1257&lt;&gt;"",MONTH(B1257),0)</f>
        <v>9</v>
      </c>
      <c r="D1257" s="205" t="n">
        <f aca="false">VLOOKUP($B1257,data!$A$6:$M$15000,4)</f>
        <v>1155000</v>
      </c>
    </row>
    <row r="1258" customFormat="false" ht="11.25" hidden="false" customHeight="false" outlineLevel="0" collapsed="false">
      <c r="A1258" s="199" t="n">
        <v>36799</v>
      </c>
      <c r="B1258" s="192" t="n">
        <v>36799</v>
      </c>
      <c r="C1258" s="308" t="n">
        <f aca="false">IF(B1258&lt;&gt;"",MONTH(B1258),0)</f>
        <v>9</v>
      </c>
      <c r="D1258" s="205" t="n">
        <f aca="false">VLOOKUP($B1258,data!$A$6:$M$15000,4)</f>
        <v>1079000</v>
      </c>
    </row>
    <row r="1259" customFormat="false" ht="11.25" hidden="false" customHeight="false" outlineLevel="0" collapsed="false">
      <c r="A1259" s="199" t="n">
        <v>36800</v>
      </c>
      <c r="B1259" s="192" t="n">
        <v>36800</v>
      </c>
      <c r="C1259" s="308" t="n">
        <f aca="false">IF(B1259&lt;&gt;"",MONTH(B1259),0)</f>
        <v>10</v>
      </c>
      <c r="D1259" s="205" t="n">
        <f aca="false">VLOOKUP($B1259,data!$A$6:$M$15000,4)</f>
        <v>963000</v>
      </c>
    </row>
    <row r="1260" customFormat="false" ht="11.25" hidden="false" customHeight="false" outlineLevel="0" collapsed="false">
      <c r="A1260" s="199" t="n">
        <v>36801</v>
      </c>
      <c r="B1260" s="192" t="n">
        <v>36801</v>
      </c>
      <c r="C1260" s="308" t="n">
        <f aca="false">IF(B1260&lt;&gt;"",MONTH(B1260),0)</f>
        <v>10</v>
      </c>
      <c r="D1260" s="205" t="n">
        <f aca="false">VLOOKUP($B1260,data!$A$6:$M$15000,4)</f>
        <v>975000</v>
      </c>
    </row>
    <row r="1261" customFormat="false" ht="11.25" hidden="false" customHeight="false" outlineLevel="0" collapsed="false">
      <c r="A1261" s="199" t="n">
        <v>36802</v>
      </c>
      <c r="B1261" s="192" t="n">
        <v>36802</v>
      </c>
      <c r="C1261" s="308" t="n">
        <f aca="false">IF(B1261&lt;&gt;"",MONTH(B1261),0)</f>
        <v>10</v>
      </c>
      <c r="D1261" s="205" t="n">
        <f aca="false">VLOOKUP($B1261,data!$A$6:$M$15000,4)</f>
        <v>1030000</v>
      </c>
    </row>
    <row r="1262" customFormat="false" ht="11.25" hidden="false" customHeight="false" outlineLevel="0" collapsed="false">
      <c r="A1262" s="199" t="n">
        <v>36803</v>
      </c>
      <c r="B1262" s="192" t="n">
        <v>36803</v>
      </c>
      <c r="C1262" s="308" t="n">
        <f aca="false">IF(B1262&lt;&gt;"",MONTH(B1262),0)</f>
        <v>10</v>
      </c>
      <c r="D1262" s="205" t="n">
        <f aca="false">VLOOKUP($B1262,data!$A$6:$M$15000,4)</f>
        <v>1038000</v>
      </c>
    </row>
    <row r="1263" customFormat="false" ht="11.25" hidden="false" customHeight="false" outlineLevel="0" collapsed="false">
      <c r="A1263" s="199" t="n">
        <v>36804</v>
      </c>
      <c r="B1263" s="192" t="n">
        <v>36804</v>
      </c>
      <c r="C1263" s="308" t="n">
        <f aca="false">IF(B1263&lt;&gt;"",MONTH(B1263),0)</f>
        <v>10</v>
      </c>
      <c r="D1263" s="205" t="n">
        <f aca="false">VLOOKUP($B1263,data!$A$6:$M$15000,4)</f>
        <v>1186000</v>
      </c>
    </row>
    <row r="1264" customFormat="false" ht="11.25" hidden="false" customHeight="false" outlineLevel="0" collapsed="false">
      <c r="A1264" s="199" t="n">
        <v>36805</v>
      </c>
      <c r="B1264" s="192" t="n">
        <v>36805</v>
      </c>
      <c r="C1264" s="308" t="n">
        <f aca="false">IF(B1264&lt;&gt;"",MONTH(B1264),0)</f>
        <v>10</v>
      </c>
      <c r="D1264" s="205" t="n">
        <f aca="false">VLOOKUP($B1264,data!$A$6:$M$15000,4)</f>
        <v>1242000</v>
      </c>
    </row>
    <row r="1265" customFormat="false" ht="11.25" hidden="false" customHeight="false" outlineLevel="0" collapsed="false">
      <c r="A1265" s="199" t="n">
        <v>36806</v>
      </c>
      <c r="B1265" s="192" t="n">
        <v>36806</v>
      </c>
      <c r="C1265" s="308" t="n">
        <f aca="false">IF(B1265&lt;&gt;"",MONTH(B1265),0)</f>
        <v>10</v>
      </c>
      <c r="D1265" s="205" t="n">
        <f aca="false">VLOOKUP($B1265,data!$A$6:$M$15000,4)</f>
        <v>1225000</v>
      </c>
    </row>
    <row r="1266" customFormat="false" ht="11.25" hidden="false" customHeight="false" outlineLevel="0" collapsed="false">
      <c r="A1266" s="199" t="n">
        <v>36807</v>
      </c>
      <c r="B1266" s="192" t="n">
        <v>36807</v>
      </c>
      <c r="C1266" s="308" t="n">
        <f aca="false">IF(B1266&lt;&gt;"",MONTH(B1266),0)</f>
        <v>10</v>
      </c>
      <c r="D1266" s="205" t="n">
        <f aca="false">VLOOKUP($B1266,data!$A$6:$M$15000,4)</f>
        <v>1165000</v>
      </c>
    </row>
    <row r="1267" customFormat="false" ht="11.25" hidden="false" customHeight="false" outlineLevel="0" collapsed="false">
      <c r="A1267" s="199" t="n">
        <v>36808</v>
      </c>
      <c r="B1267" s="192" t="n">
        <v>36808</v>
      </c>
      <c r="C1267" s="308" t="n">
        <f aca="false">IF(B1267&lt;&gt;"",MONTH(B1267),0)</f>
        <v>10</v>
      </c>
      <c r="D1267" s="205" t="n">
        <f aca="false">VLOOKUP($B1267,data!$A$6:$M$15000,4)</f>
        <v>1208000</v>
      </c>
    </row>
    <row r="1268" customFormat="false" ht="11.25" hidden="false" customHeight="false" outlineLevel="0" collapsed="false">
      <c r="A1268" s="199" t="n">
        <v>36809</v>
      </c>
      <c r="B1268" s="192" t="n">
        <v>36809</v>
      </c>
      <c r="C1268" s="308" t="n">
        <f aca="false">IF(B1268&lt;&gt;"",MONTH(B1268),0)</f>
        <v>10</v>
      </c>
      <c r="D1268" s="205" t="n">
        <f aca="false">VLOOKUP($B1268,data!$A$6:$M$15000,4)</f>
        <v>1216000</v>
      </c>
    </row>
    <row r="1269" customFormat="false" ht="11.25" hidden="false" customHeight="false" outlineLevel="0" collapsed="false">
      <c r="A1269" s="199" t="n">
        <v>36810</v>
      </c>
      <c r="B1269" s="192" t="n">
        <v>36810</v>
      </c>
      <c r="C1269" s="308" t="n">
        <f aca="false">IF(B1269&lt;&gt;"",MONTH(B1269),0)</f>
        <v>10</v>
      </c>
      <c r="D1269" s="205" t="n">
        <f aca="false">VLOOKUP($B1269,data!$A$6:$M$15000,4)</f>
        <v>1191000</v>
      </c>
    </row>
    <row r="1270" customFormat="false" ht="11.25" hidden="false" customHeight="false" outlineLevel="0" collapsed="false">
      <c r="A1270" s="199" t="n">
        <v>36811</v>
      </c>
      <c r="B1270" s="192" t="n">
        <v>36811</v>
      </c>
      <c r="C1270" s="308" t="n">
        <f aca="false">IF(B1270&lt;&gt;"",MONTH(B1270),0)</f>
        <v>10</v>
      </c>
      <c r="D1270" s="205" t="n">
        <f aca="false">VLOOKUP($B1270,data!$A$6:$M$15000,4)</f>
        <v>1208000</v>
      </c>
    </row>
    <row r="1271" customFormat="false" ht="11.25" hidden="false" customHeight="false" outlineLevel="0" collapsed="false">
      <c r="A1271" s="199" t="n">
        <v>36812</v>
      </c>
      <c r="B1271" s="192" t="n">
        <v>36812</v>
      </c>
      <c r="C1271" s="308" t="n">
        <f aca="false">IF(B1271&lt;&gt;"",MONTH(B1271),0)</f>
        <v>10</v>
      </c>
      <c r="D1271" s="205" t="n">
        <f aca="false">VLOOKUP($B1271,data!$A$6:$M$15000,4)</f>
        <v>1194000</v>
      </c>
    </row>
    <row r="1272" customFormat="false" ht="11.25" hidden="false" customHeight="false" outlineLevel="0" collapsed="false">
      <c r="A1272" s="199" t="n">
        <v>36813</v>
      </c>
      <c r="B1272" s="192" t="n">
        <v>36813</v>
      </c>
      <c r="C1272" s="308" t="n">
        <f aca="false">IF(B1272&lt;&gt;"",MONTH(B1272),0)</f>
        <v>10</v>
      </c>
      <c r="D1272" s="205" t="n">
        <f aca="false">VLOOKUP($B1272,data!$A$6:$M$15000,4)</f>
        <v>1026000</v>
      </c>
    </row>
    <row r="1273" customFormat="false" ht="11.25" hidden="false" customHeight="false" outlineLevel="0" collapsed="false">
      <c r="A1273" s="199" t="n">
        <v>36814</v>
      </c>
      <c r="B1273" s="192" t="n">
        <v>36814</v>
      </c>
      <c r="C1273" s="308" t="n">
        <f aca="false">IF(B1273&lt;&gt;"",MONTH(B1273),0)</f>
        <v>10</v>
      </c>
      <c r="D1273" s="205" t="n">
        <f aca="false">VLOOKUP($B1273,data!$A$6:$M$15000,4)</f>
        <v>1069000</v>
      </c>
    </row>
    <row r="1274" customFormat="false" ht="11.25" hidden="false" customHeight="false" outlineLevel="0" collapsed="false">
      <c r="A1274" s="199" t="n">
        <v>36815</v>
      </c>
      <c r="B1274" s="192" t="n">
        <v>36815</v>
      </c>
      <c r="C1274" s="308" t="n">
        <f aca="false">IF(B1274&lt;&gt;"",MONTH(B1274),0)</f>
        <v>10</v>
      </c>
      <c r="D1274" s="205" t="n">
        <f aca="false">VLOOKUP($B1274,data!$A$6:$M$15000,4)</f>
        <v>1051000</v>
      </c>
    </row>
    <row r="1275" customFormat="false" ht="11.25" hidden="false" customHeight="false" outlineLevel="0" collapsed="false">
      <c r="A1275" s="199" t="n">
        <v>36816</v>
      </c>
      <c r="B1275" s="192" t="n">
        <v>36816</v>
      </c>
      <c r="C1275" s="308" t="n">
        <f aca="false">IF(B1275&lt;&gt;"",MONTH(B1275),0)</f>
        <v>10</v>
      </c>
      <c r="D1275" s="205" t="n">
        <f aca="false">VLOOKUP($B1275,data!$A$6:$M$15000,4)</f>
        <v>1204000</v>
      </c>
    </row>
    <row r="1276" customFormat="false" ht="11.25" hidden="false" customHeight="false" outlineLevel="0" collapsed="false">
      <c r="A1276" s="199" t="n">
        <v>36817</v>
      </c>
      <c r="B1276" s="192" t="n">
        <v>36817</v>
      </c>
      <c r="C1276" s="308" t="n">
        <f aca="false">IF(B1276&lt;&gt;"",MONTH(B1276),0)</f>
        <v>10</v>
      </c>
      <c r="D1276" s="205" t="n">
        <f aca="false">VLOOKUP($B1276,data!$A$6:$M$15000,4)</f>
        <v>1212000</v>
      </c>
    </row>
    <row r="1277" customFormat="false" ht="11.25" hidden="false" customHeight="false" outlineLevel="0" collapsed="false">
      <c r="A1277" s="199" t="n">
        <v>36818</v>
      </c>
      <c r="B1277" s="192" t="n">
        <v>36818</v>
      </c>
      <c r="C1277" s="308" t="n">
        <f aca="false">IF(B1277&lt;&gt;"",MONTH(B1277),0)</f>
        <v>10</v>
      </c>
      <c r="D1277" s="205" t="n">
        <f aca="false">VLOOKUP($B1277,data!$A$6:$M$15000,4)</f>
        <v>1151000</v>
      </c>
    </row>
    <row r="1278" customFormat="false" ht="11.25" hidden="false" customHeight="false" outlineLevel="0" collapsed="false">
      <c r="A1278" s="199" t="n">
        <v>36819</v>
      </c>
      <c r="B1278" s="192" t="n">
        <v>36819</v>
      </c>
      <c r="C1278" s="308" t="n">
        <f aca="false">IF(B1278&lt;&gt;"",MONTH(B1278),0)</f>
        <v>10</v>
      </c>
      <c r="D1278" s="205" t="n">
        <f aca="false">VLOOKUP($B1278,data!$A$6:$M$15000,4)</f>
        <v>1228000</v>
      </c>
    </row>
    <row r="1279" customFormat="false" ht="11.25" hidden="false" customHeight="false" outlineLevel="0" collapsed="false">
      <c r="A1279" s="199" t="n">
        <v>36820</v>
      </c>
      <c r="B1279" s="192" t="n">
        <v>36820</v>
      </c>
      <c r="C1279" s="308" t="n">
        <f aca="false">IF(B1279&lt;&gt;"",MONTH(B1279),0)</f>
        <v>10</v>
      </c>
      <c r="D1279" s="205" t="n">
        <f aca="false">VLOOKUP($B1279,data!$A$6:$M$15000,4)</f>
        <v>1179000</v>
      </c>
    </row>
    <row r="1280" customFormat="false" ht="11.25" hidden="false" customHeight="false" outlineLevel="0" collapsed="false">
      <c r="A1280" s="199" t="n">
        <v>36821</v>
      </c>
      <c r="B1280" s="192" t="n">
        <v>36821</v>
      </c>
      <c r="C1280" s="308" t="n">
        <f aca="false">IF(B1280&lt;&gt;"",MONTH(B1280),0)</f>
        <v>10</v>
      </c>
      <c r="D1280" s="205" t="n">
        <f aca="false">VLOOKUP($B1280,data!$A$6:$M$15000,4)</f>
        <v>1202000</v>
      </c>
    </row>
    <row r="1281" customFormat="false" ht="11.25" hidden="false" customHeight="false" outlineLevel="0" collapsed="false">
      <c r="A1281" s="199" t="n">
        <v>36822</v>
      </c>
      <c r="B1281" s="192" t="n">
        <v>36822</v>
      </c>
      <c r="C1281" s="308" t="n">
        <f aca="false">IF(B1281&lt;&gt;"",MONTH(B1281),0)</f>
        <v>10</v>
      </c>
      <c r="D1281" s="205" t="n">
        <f aca="false">VLOOKUP($B1281,data!$A$6:$M$15000,4)</f>
        <v>1193000</v>
      </c>
    </row>
    <row r="1282" customFormat="false" ht="11.25" hidden="false" customHeight="false" outlineLevel="0" collapsed="false">
      <c r="A1282" s="199" t="n">
        <v>36823</v>
      </c>
      <c r="B1282" s="192" t="n">
        <v>36823</v>
      </c>
      <c r="C1282" s="308" t="n">
        <f aca="false">IF(B1282&lt;&gt;"",MONTH(B1282),0)</f>
        <v>10</v>
      </c>
      <c r="D1282" s="205" t="n">
        <f aca="false">VLOOKUP($B1282,data!$A$6:$M$15000,4)</f>
        <v>1187000</v>
      </c>
    </row>
    <row r="1283" customFormat="false" ht="11.25" hidden="false" customHeight="false" outlineLevel="0" collapsed="false">
      <c r="A1283" s="199" t="n">
        <v>36824</v>
      </c>
      <c r="B1283" s="192" t="n">
        <v>36824</v>
      </c>
      <c r="C1283" s="308" t="n">
        <f aca="false">IF(B1283&lt;&gt;"",MONTH(B1283),0)</f>
        <v>10</v>
      </c>
      <c r="D1283" s="205" t="n">
        <f aca="false">VLOOKUP($B1283,data!$A$6:$M$15000,4)</f>
        <v>1208000</v>
      </c>
    </row>
    <row r="1284" customFormat="false" ht="11.25" hidden="false" customHeight="false" outlineLevel="0" collapsed="false">
      <c r="A1284" s="199" t="n">
        <v>36825</v>
      </c>
      <c r="B1284" s="192" t="n">
        <v>36825</v>
      </c>
      <c r="C1284" s="308" t="n">
        <f aca="false">IF(B1284&lt;&gt;"",MONTH(B1284),0)</f>
        <v>10</v>
      </c>
      <c r="D1284" s="205" t="n">
        <f aca="false">VLOOKUP($B1284,data!$A$6:$M$15000,4)</f>
        <v>1226000</v>
      </c>
    </row>
    <row r="1285" customFormat="false" ht="11.25" hidden="false" customHeight="false" outlineLevel="0" collapsed="false">
      <c r="A1285" s="199" t="n">
        <v>36826</v>
      </c>
      <c r="B1285" s="192" t="n">
        <v>36826</v>
      </c>
      <c r="C1285" s="308" t="n">
        <f aca="false">IF(B1285&lt;&gt;"",MONTH(B1285),0)</f>
        <v>10</v>
      </c>
      <c r="D1285" s="205" t="n">
        <f aca="false">VLOOKUP($B1285,data!$A$6:$M$15000,4)</f>
        <v>1239000</v>
      </c>
    </row>
    <row r="1286" customFormat="false" ht="11.25" hidden="false" customHeight="false" outlineLevel="0" collapsed="false">
      <c r="A1286" s="199" t="n">
        <v>36827</v>
      </c>
      <c r="B1286" s="192" t="n">
        <v>36827</v>
      </c>
      <c r="C1286" s="308" t="n">
        <f aca="false">IF(B1286&lt;&gt;"",MONTH(B1286),0)</f>
        <v>10</v>
      </c>
      <c r="D1286" s="205" t="n">
        <f aca="false">VLOOKUP($B1286,data!$A$6:$M$15000,4)</f>
        <v>1250000</v>
      </c>
    </row>
    <row r="1287" customFormat="false" ht="11.25" hidden="false" customHeight="false" outlineLevel="0" collapsed="false">
      <c r="A1287" s="199" t="n">
        <v>36828</v>
      </c>
      <c r="B1287" s="192" t="n">
        <v>36828</v>
      </c>
      <c r="C1287" s="308" t="n">
        <f aca="false">IF(B1287&lt;&gt;"",MONTH(B1287),0)</f>
        <v>10</v>
      </c>
      <c r="D1287" s="205" t="n">
        <f aca="false">VLOOKUP($B1287,data!$A$6:$M$15000,4)</f>
        <v>1245000</v>
      </c>
    </row>
    <row r="1288" customFormat="false" ht="11.25" hidden="false" customHeight="false" outlineLevel="0" collapsed="false">
      <c r="A1288" s="199" t="n">
        <v>36829</v>
      </c>
      <c r="B1288" s="192" t="n">
        <v>36829</v>
      </c>
      <c r="C1288" s="308" t="n">
        <f aca="false">IF(B1288&lt;&gt;"",MONTH(B1288),0)</f>
        <v>10</v>
      </c>
      <c r="D1288" s="205" t="n">
        <f aca="false">VLOOKUP($B1288,data!$A$6:$M$15000,4)</f>
        <v>1236000</v>
      </c>
    </row>
    <row r="1289" customFormat="false" ht="11.25" hidden="false" customHeight="false" outlineLevel="0" collapsed="false">
      <c r="A1289" s="199" t="n">
        <v>36830</v>
      </c>
      <c r="B1289" s="192" t="n">
        <v>36830</v>
      </c>
      <c r="C1289" s="308" t="n">
        <f aca="false">IF(B1289&lt;&gt;"",MONTH(B1289),0)</f>
        <v>10</v>
      </c>
      <c r="D1289" s="205" t="n">
        <f aca="false">VLOOKUP($B1289,data!$A$6:$M$15000,4)</f>
        <v>1171000</v>
      </c>
    </row>
    <row r="1290" customFormat="false" ht="11.25" hidden="false" customHeight="false" outlineLevel="0" collapsed="false">
      <c r="A1290" s="199" t="n">
        <v>36831</v>
      </c>
      <c r="B1290" s="192" t="n">
        <v>36831</v>
      </c>
      <c r="C1290" s="308" t="n">
        <f aca="false">IF(B1290&lt;&gt;"",MONTH(B1290),0)</f>
        <v>11</v>
      </c>
      <c r="D1290" s="205" t="n">
        <f aca="false">VLOOKUP($B1290,data!$A$6:$M$15000,4)</f>
        <v>1239000</v>
      </c>
    </row>
    <row r="1291" customFormat="false" ht="11.25" hidden="false" customHeight="false" outlineLevel="0" collapsed="false">
      <c r="A1291" s="199" t="n">
        <v>36832</v>
      </c>
      <c r="B1291" s="192" t="n">
        <v>36832</v>
      </c>
      <c r="C1291" s="308" t="n">
        <f aca="false">IF(B1291&lt;&gt;"",MONTH(B1291),0)</f>
        <v>11</v>
      </c>
      <c r="D1291" s="205" t="n">
        <f aca="false">VLOOKUP($B1291,data!$A$6:$M$15000,4)</f>
        <v>1160000</v>
      </c>
    </row>
    <row r="1292" customFormat="false" ht="11.25" hidden="false" customHeight="false" outlineLevel="0" collapsed="false">
      <c r="A1292" s="199" t="n">
        <v>36833</v>
      </c>
      <c r="B1292" s="192" t="n">
        <v>36833</v>
      </c>
      <c r="C1292" s="308" t="n">
        <f aca="false">IF(B1292&lt;&gt;"",MONTH(B1292),0)</f>
        <v>11</v>
      </c>
      <c r="D1292" s="205" t="n">
        <f aca="false">VLOOKUP($B1292,data!$A$6:$M$15000,4)</f>
        <v>1154000</v>
      </c>
    </row>
    <row r="1293" customFormat="false" ht="11.25" hidden="false" customHeight="false" outlineLevel="0" collapsed="false">
      <c r="A1293" s="199" t="n">
        <v>36834</v>
      </c>
      <c r="B1293" s="192" t="n">
        <v>36834</v>
      </c>
      <c r="C1293" s="308" t="n">
        <f aca="false">IF(B1293&lt;&gt;"",MONTH(B1293),0)</f>
        <v>11</v>
      </c>
      <c r="D1293" s="205" t="n">
        <f aca="false">VLOOKUP($B1293,data!$A$6:$M$15000,4)</f>
        <v>1226000</v>
      </c>
    </row>
    <row r="1294" customFormat="false" ht="11.25" hidden="false" customHeight="false" outlineLevel="0" collapsed="false">
      <c r="A1294" s="199" t="n">
        <v>36835</v>
      </c>
      <c r="B1294" s="192" t="n">
        <v>36835</v>
      </c>
      <c r="C1294" s="308" t="n">
        <f aca="false">IF(B1294&lt;&gt;"",MONTH(B1294),0)</f>
        <v>11</v>
      </c>
      <c r="D1294" s="205" t="n">
        <f aca="false">VLOOKUP($B1294,data!$A$6:$M$15000,4)</f>
        <v>1202000</v>
      </c>
    </row>
    <row r="1295" customFormat="false" ht="11.25" hidden="false" customHeight="false" outlineLevel="0" collapsed="false">
      <c r="A1295" s="199" t="n">
        <v>36836</v>
      </c>
      <c r="B1295" s="192" t="n">
        <v>36836</v>
      </c>
      <c r="C1295" s="308" t="n">
        <f aca="false">IF(B1295&lt;&gt;"",MONTH(B1295),0)</f>
        <v>11</v>
      </c>
      <c r="D1295" s="205" t="n">
        <f aca="false">VLOOKUP($B1295,data!$A$6:$M$15000,4)</f>
        <v>1159000</v>
      </c>
    </row>
    <row r="1296" customFormat="false" ht="11.25" hidden="false" customHeight="false" outlineLevel="0" collapsed="false">
      <c r="A1296" s="199" t="n">
        <v>36837</v>
      </c>
      <c r="B1296" s="192" t="n">
        <v>36837</v>
      </c>
      <c r="C1296" s="308" t="n">
        <f aca="false">IF(B1296&lt;&gt;"",MONTH(B1296),0)</f>
        <v>11</v>
      </c>
      <c r="D1296" s="205" t="n">
        <f aca="false">VLOOKUP($B1296,data!$A$6:$M$15000,4)</f>
        <v>966000</v>
      </c>
    </row>
    <row r="1297" customFormat="false" ht="11.25" hidden="false" customHeight="false" outlineLevel="0" collapsed="false">
      <c r="A1297" s="199" t="n">
        <v>36838</v>
      </c>
      <c r="B1297" s="192" t="n">
        <v>36838</v>
      </c>
      <c r="C1297" s="308" t="n">
        <f aca="false">IF(B1297&lt;&gt;"",MONTH(B1297),0)</f>
        <v>11</v>
      </c>
      <c r="D1297" s="205" t="n">
        <f aca="false">VLOOKUP($B1297,data!$A$6:$M$15000,4)</f>
        <v>859000</v>
      </c>
    </row>
    <row r="1298" customFormat="false" ht="11.25" hidden="false" customHeight="false" outlineLevel="0" collapsed="false">
      <c r="A1298" s="199" t="n">
        <v>36839</v>
      </c>
      <c r="B1298" s="192" t="n">
        <v>36839</v>
      </c>
      <c r="C1298" s="308" t="n">
        <f aca="false">IF(B1298&lt;&gt;"",MONTH(B1298),0)</f>
        <v>11</v>
      </c>
      <c r="D1298" s="205" t="n">
        <f aca="false">VLOOKUP($B1298,data!$A$6:$M$15000,4)</f>
        <v>886000</v>
      </c>
    </row>
    <row r="1299" customFormat="false" ht="11.25" hidden="false" customHeight="false" outlineLevel="0" collapsed="false">
      <c r="A1299" s="199" t="n">
        <v>36840</v>
      </c>
      <c r="B1299" s="192" t="n">
        <v>36840</v>
      </c>
      <c r="C1299" s="308" t="n">
        <f aca="false">IF(B1299&lt;&gt;"",MONTH(B1299),0)</f>
        <v>11</v>
      </c>
      <c r="D1299" s="205" t="n">
        <f aca="false">VLOOKUP($B1299,data!$A$6:$M$15000,4)</f>
        <v>962000</v>
      </c>
    </row>
    <row r="1300" customFormat="false" ht="11.25" hidden="false" customHeight="false" outlineLevel="0" collapsed="false">
      <c r="A1300" s="199" t="n">
        <v>36841</v>
      </c>
      <c r="B1300" s="192" t="n">
        <v>36841</v>
      </c>
      <c r="C1300" s="308" t="n">
        <f aca="false">IF(B1300&lt;&gt;"",MONTH(B1300),0)</f>
        <v>11</v>
      </c>
      <c r="D1300" s="205" t="n">
        <f aca="false">VLOOKUP($B1300,data!$A$6:$M$15000,4)</f>
        <v>1066000</v>
      </c>
    </row>
    <row r="1301" customFormat="false" ht="11.25" hidden="false" customHeight="false" outlineLevel="0" collapsed="false">
      <c r="A1301" s="199" t="n">
        <v>36842</v>
      </c>
      <c r="B1301" s="192" t="n">
        <v>36842</v>
      </c>
      <c r="C1301" s="308" t="n">
        <f aca="false">IF(B1301&lt;&gt;"",MONTH(B1301),0)</f>
        <v>11</v>
      </c>
      <c r="D1301" s="205" t="n">
        <f aca="false">VLOOKUP($B1301,data!$A$6:$M$15000,4)</f>
        <v>1029000</v>
      </c>
    </row>
    <row r="1302" customFormat="false" ht="11.25" hidden="false" customHeight="false" outlineLevel="0" collapsed="false">
      <c r="A1302" s="199" t="n">
        <v>36843</v>
      </c>
      <c r="B1302" s="192" t="n">
        <v>36843</v>
      </c>
      <c r="C1302" s="308" t="n">
        <f aca="false">IF(B1302&lt;&gt;"",MONTH(B1302),0)</f>
        <v>11</v>
      </c>
      <c r="D1302" s="205" t="n">
        <f aca="false">VLOOKUP($B1302,data!$A$6:$M$15000,4)</f>
        <v>1015000</v>
      </c>
    </row>
    <row r="1303" customFormat="false" ht="11.25" hidden="false" customHeight="false" outlineLevel="0" collapsed="false">
      <c r="A1303" s="199" t="n">
        <v>36844</v>
      </c>
      <c r="B1303" s="192" t="n">
        <v>36844</v>
      </c>
      <c r="C1303" s="308" t="n">
        <f aca="false">IF(B1303&lt;&gt;"",MONTH(B1303),0)</f>
        <v>11</v>
      </c>
      <c r="D1303" s="205" t="n">
        <f aca="false">VLOOKUP($B1303,data!$A$6:$M$15000,4)</f>
        <v>994000</v>
      </c>
    </row>
    <row r="1304" customFormat="false" ht="11.25" hidden="false" customHeight="false" outlineLevel="0" collapsed="false">
      <c r="A1304" s="199" t="n">
        <v>36845</v>
      </c>
      <c r="B1304" s="192" t="n">
        <v>36845</v>
      </c>
      <c r="C1304" s="308" t="n">
        <f aca="false">IF(B1304&lt;&gt;"",MONTH(B1304),0)</f>
        <v>11</v>
      </c>
      <c r="D1304" s="205" t="n">
        <f aca="false">VLOOKUP($B1304,data!$A$6:$M$15000,4)</f>
        <v>1114000</v>
      </c>
    </row>
    <row r="1305" customFormat="false" ht="11.25" hidden="false" customHeight="false" outlineLevel="0" collapsed="false">
      <c r="A1305" s="199" t="n">
        <v>36846</v>
      </c>
      <c r="B1305" s="192" t="n">
        <v>36846</v>
      </c>
      <c r="C1305" s="308" t="n">
        <f aca="false">IF(B1305&lt;&gt;"",MONTH(B1305),0)</f>
        <v>11</v>
      </c>
      <c r="D1305" s="205" t="n">
        <f aca="false">VLOOKUP($B1305,data!$A$6:$M$15000,4)</f>
        <v>1062000</v>
      </c>
    </row>
    <row r="1306" customFormat="false" ht="11.25" hidden="false" customHeight="false" outlineLevel="0" collapsed="false">
      <c r="A1306" s="199" t="n">
        <v>36847</v>
      </c>
      <c r="B1306" s="192" t="n">
        <v>36847</v>
      </c>
      <c r="C1306" s="308" t="n">
        <f aca="false">IF(B1306&lt;&gt;"",MONTH(B1306),0)</f>
        <v>11</v>
      </c>
      <c r="D1306" s="205" t="n">
        <f aca="false">VLOOKUP($B1306,data!$A$6:$M$15000,4)</f>
        <v>1062000</v>
      </c>
    </row>
    <row r="1307" customFormat="false" ht="11.25" hidden="false" customHeight="false" outlineLevel="0" collapsed="false">
      <c r="A1307" s="199" t="n">
        <v>36848</v>
      </c>
      <c r="B1307" s="192" t="n">
        <v>36848</v>
      </c>
      <c r="C1307" s="308" t="n">
        <f aca="false">IF(B1307&lt;&gt;"",MONTH(B1307),0)</f>
        <v>11</v>
      </c>
      <c r="D1307" s="205" t="n">
        <f aca="false">VLOOKUP($B1307,data!$A$6:$M$15000,4)</f>
        <v>1079000</v>
      </c>
    </row>
    <row r="1308" customFormat="false" ht="11.25" hidden="false" customHeight="false" outlineLevel="0" collapsed="false">
      <c r="A1308" s="199" t="n">
        <v>36849</v>
      </c>
      <c r="B1308" s="192" t="n">
        <v>36849</v>
      </c>
      <c r="C1308" s="308" t="n">
        <f aca="false">IF(B1308&lt;&gt;"",MONTH(B1308),0)</f>
        <v>11</v>
      </c>
      <c r="D1308" s="205" t="n">
        <f aca="false">VLOOKUP($B1308,data!$A$6:$M$15000,4)</f>
        <v>1051000</v>
      </c>
    </row>
    <row r="1309" customFormat="false" ht="11.25" hidden="false" customHeight="false" outlineLevel="0" collapsed="false">
      <c r="A1309" s="199" t="n">
        <v>36850</v>
      </c>
      <c r="B1309" s="192" t="n">
        <v>36850</v>
      </c>
      <c r="C1309" s="308" t="n">
        <f aca="false">IF(B1309&lt;&gt;"",MONTH(B1309),0)</f>
        <v>11</v>
      </c>
      <c r="D1309" s="205" t="n">
        <f aca="false">VLOOKUP($B1309,data!$A$6:$M$15000,4)</f>
        <v>1099000</v>
      </c>
    </row>
    <row r="1310" customFormat="false" ht="11.25" hidden="false" customHeight="false" outlineLevel="0" collapsed="false">
      <c r="A1310" s="199" t="n">
        <v>36851</v>
      </c>
      <c r="B1310" s="192" t="n">
        <v>36851</v>
      </c>
      <c r="C1310" s="308" t="n">
        <f aca="false">IF(B1310&lt;&gt;"",MONTH(B1310),0)</f>
        <v>11</v>
      </c>
      <c r="D1310" s="205" t="n">
        <f aca="false">VLOOKUP($B1310,data!$A$6:$M$15000,4)</f>
        <v>1090000</v>
      </c>
    </row>
    <row r="1311" customFormat="false" ht="11.25" hidden="false" customHeight="false" outlineLevel="0" collapsed="false">
      <c r="A1311" s="199" t="n">
        <v>36852</v>
      </c>
      <c r="B1311" s="192" t="n">
        <v>36852</v>
      </c>
      <c r="C1311" s="308" t="n">
        <f aca="false">IF(B1311&lt;&gt;"",MONTH(B1311),0)</f>
        <v>11</v>
      </c>
      <c r="D1311" s="205" t="n">
        <f aca="false">VLOOKUP($B1311,data!$A$6:$M$15000,4)</f>
        <v>1044000</v>
      </c>
    </row>
    <row r="1312" customFormat="false" ht="11.25" hidden="false" customHeight="false" outlineLevel="0" collapsed="false">
      <c r="A1312" s="199" t="n">
        <v>36853</v>
      </c>
      <c r="B1312" s="192" t="n">
        <v>36853</v>
      </c>
      <c r="C1312" s="308" t="n">
        <f aca="false">IF(B1312&lt;&gt;"",MONTH(B1312),0)</f>
        <v>11</v>
      </c>
      <c r="D1312" s="205" t="n">
        <f aca="false">VLOOKUP($B1312,data!$A$6:$M$15000,4)</f>
        <v>1106000</v>
      </c>
    </row>
    <row r="1313" customFormat="false" ht="11.25" hidden="false" customHeight="false" outlineLevel="0" collapsed="false">
      <c r="A1313" s="199" t="n">
        <v>36854</v>
      </c>
      <c r="B1313" s="192" t="n">
        <v>36854</v>
      </c>
      <c r="C1313" s="308" t="n">
        <f aca="false">IF(B1313&lt;&gt;"",MONTH(B1313),0)</f>
        <v>11</v>
      </c>
      <c r="D1313" s="205" t="n">
        <f aca="false">VLOOKUP($B1313,data!$A$6:$M$15000,4)</f>
        <v>1203000</v>
      </c>
    </row>
    <row r="1314" customFormat="false" ht="11.25" hidden="false" customHeight="false" outlineLevel="0" collapsed="false">
      <c r="A1314" s="199" t="n">
        <v>36855</v>
      </c>
      <c r="B1314" s="192" t="n">
        <v>36855</v>
      </c>
      <c r="C1314" s="308" t="n">
        <f aca="false">IF(B1314&lt;&gt;"",MONTH(B1314),0)</f>
        <v>11</v>
      </c>
      <c r="D1314" s="205" t="n">
        <f aca="false">VLOOKUP($B1314,data!$A$6:$M$15000,4)</f>
        <v>1162000</v>
      </c>
    </row>
    <row r="1315" customFormat="false" ht="11.25" hidden="false" customHeight="false" outlineLevel="0" collapsed="false">
      <c r="A1315" s="199" t="n">
        <v>36856</v>
      </c>
      <c r="B1315" s="192" t="n">
        <v>36856</v>
      </c>
      <c r="C1315" s="308" t="n">
        <f aca="false">IF(B1315&lt;&gt;"",MONTH(B1315),0)</f>
        <v>11</v>
      </c>
      <c r="D1315" s="205" t="n">
        <f aca="false">VLOOKUP($B1315,data!$A$6:$M$15000,4)</f>
        <v>1189000</v>
      </c>
    </row>
    <row r="1316" customFormat="false" ht="11.25" hidden="false" customHeight="false" outlineLevel="0" collapsed="false">
      <c r="A1316" s="199" t="n">
        <v>36857</v>
      </c>
      <c r="B1316" s="192" t="n">
        <v>36857</v>
      </c>
      <c r="C1316" s="308" t="n">
        <f aca="false">IF(B1316&lt;&gt;"",MONTH(B1316),0)</f>
        <v>11</v>
      </c>
      <c r="D1316" s="205" t="n">
        <f aca="false">VLOOKUP($B1316,data!$A$6:$M$15000,4)</f>
        <v>1165000</v>
      </c>
    </row>
    <row r="1317" customFormat="false" ht="11.25" hidden="false" customHeight="false" outlineLevel="0" collapsed="false">
      <c r="A1317" s="199" t="n">
        <v>36858</v>
      </c>
      <c r="B1317" s="192" t="n">
        <v>36858</v>
      </c>
      <c r="C1317" s="308" t="n">
        <f aca="false">IF(B1317&lt;&gt;"",MONTH(B1317),0)</f>
        <v>11</v>
      </c>
      <c r="D1317" s="205" t="n">
        <f aca="false">VLOOKUP($B1317,data!$A$6:$M$15000,4)</f>
        <v>1173000</v>
      </c>
    </row>
    <row r="1318" customFormat="false" ht="11.25" hidden="false" customHeight="false" outlineLevel="0" collapsed="false">
      <c r="A1318" s="199" t="n">
        <v>36859</v>
      </c>
      <c r="B1318" s="192" t="n">
        <v>36859</v>
      </c>
      <c r="C1318" s="308" t="n">
        <f aca="false">IF(B1318&lt;&gt;"",MONTH(B1318),0)</f>
        <v>11</v>
      </c>
      <c r="D1318" s="205" t="n">
        <f aca="false">VLOOKUP($B1318,data!$A$6:$M$15000,4)</f>
        <v>1165000</v>
      </c>
    </row>
    <row r="1319" customFormat="false" ht="11.25" hidden="false" customHeight="false" outlineLevel="0" collapsed="false">
      <c r="A1319" s="199" t="n">
        <v>36860</v>
      </c>
      <c r="B1319" s="192" t="n">
        <v>36860</v>
      </c>
      <c r="C1319" s="308" t="n">
        <f aca="false">IF(B1319&lt;&gt;"",MONTH(B1319),0)</f>
        <v>11</v>
      </c>
      <c r="D1319" s="205" t="n">
        <f aca="false">VLOOKUP($B1319,data!$A$6:$M$15000,4)</f>
        <v>1160000</v>
      </c>
    </row>
    <row r="1320" customFormat="false" ht="11.25" hidden="false" customHeight="false" outlineLevel="0" collapsed="false">
      <c r="A1320" s="199" t="n">
        <v>36861</v>
      </c>
      <c r="B1320" s="192" t="n">
        <v>36861</v>
      </c>
      <c r="C1320" s="308" t="n">
        <f aca="false">IF(B1320&lt;&gt;"",MONTH(B1320),0)</f>
        <v>12</v>
      </c>
      <c r="D1320" s="205" t="n">
        <f aca="false">VLOOKUP($B1320,data!$A$6:$M$15000,4)</f>
        <v>1219000</v>
      </c>
    </row>
    <row r="1321" customFormat="false" ht="11.25" hidden="false" customHeight="false" outlineLevel="0" collapsed="false">
      <c r="A1321" s="199" t="n">
        <v>36862</v>
      </c>
      <c r="B1321" s="192" t="n">
        <v>36862</v>
      </c>
      <c r="C1321" s="308" t="n">
        <f aca="false">IF(B1321&lt;&gt;"",MONTH(B1321),0)</f>
        <v>12</v>
      </c>
      <c r="D1321" s="205" t="n">
        <f aca="false">VLOOKUP($B1321,data!$A$6:$M$15000,4)</f>
        <v>1227000</v>
      </c>
    </row>
    <row r="1322" customFormat="false" ht="11.25" hidden="false" customHeight="false" outlineLevel="0" collapsed="false">
      <c r="A1322" s="199" t="n">
        <v>36863</v>
      </c>
      <c r="B1322" s="192" t="n">
        <v>36863</v>
      </c>
      <c r="C1322" s="308" t="n">
        <f aca="false">IF(B1322&lt;&gt;"",MONTH(B1322),0)</f>
        <v>12</v>
      </c>
      <c r="D1322" s="205" t="n">
        <f aca="false">VLOOKUP($B1322,data!$A$6:$M$15000,4)</f>
        <v>1226000</v>
      </c>
    </row>
    <row r="1323" customFormat="false" ht="11.25" hidden="false" customHeight="false" outlineLevel="0" collapsed="false">
      <c r="A1323" s="199" t="n">
        <v>36864</v>
      </c>
      <c r="B1323" s="192" t="n">
        <v>36864</v>
      </c>
      <c r="C1323" s="308" t="n">
        <f aca="false">IF(B1323&lt;&gt;"",MONTH(B1323),0)</f>
        <v>12</v>
      </c>
      <c r="D1323" s="205" t="n">
        <f aca="false">VLOOKUP($B1323,data!$A$6:$M$15000,4)</f>
        <v>1187000</v>
      </c>
    </row>
    <row r="1324" customFormat="false" ht="11.25" hidden="false" customHeight="false" outlineLevel="0" collapsed="false">
      <c r="A1324" s="199" t="n">
        <v>36865</v>
      </c>
      <c r="B1324" s="192" t="n">
        <v>36865</v>
      </c>
      <c r="C1324" s="308" t="n">
        <f aca="false">IF(B1324&lt;&gt;"",MONTH(B1324),0)</f>
        <v>12</v>
      </c>
      <c r="D1324" s="205" t="n">
        <f aca="false">VLOOKUP($B1324,data!$A$6:$M$15000,4)</f>
        <v>1188000</v>
      </c>
    </row>
    <row r="1325" customFormat="false" ht="11.25" hidden="false" customHeight="false" outlineLevel="0" collapsed="false">
      <c r="A1325" s="199" t="n">
        <v>36866</v>
      </c>
      <c r="B1325" s="192" t="n">
        <v>36866</v>
      </c>
      <c r="C1325" s="308" t="n">
        <f aca="false">IF(B1325&lt;&gt;"",MONTH(B1325),0)</f>
        <v>12</v>
      </c>
      <c r="D1325" s="205" t="n">
        <f aca="false">VLOOKUP($B1325,data!$A$6:$M$15000,4)</f>
        <v>1193000</v>
      </c>
    </row>
    <row r="1326" customFormat="false" ht="11.25" hidden="false" customHeight="false" outlineLevel="0" collapsed="false">
      <c r="A1326" s="199" t="n">
        <v>36867</v>
      </c>
      <c r="B1326" s="192" t="n">
        <v>36867</v>
      </c>
      <c r="C1326" s="308" t="n">
        <f aca="false">IF(B1326&lt;&gt;"",MONTH(B1326),0)</f>
        <v>12</v>
      </c>
      <c r="D1326" s="205" t="n">
        <f aca="false">VLOOKUP($B1326,data!$A$6:$M$15000,4)</f>
        <v>1132000</v>
      </c>
    </row>
    <row r="1327" customFormat="false" ht="11.25" hidden="false" customHeight="false" outlineLevel="0" collapsed="false">
      <c r="A1327" s="199" t="n">
        <v>36868</v>
      </c>
      <c r="B1327" s="192" t="n">
        <v>36868</v>
      </c>
      <c r="C1327" s="308" t="n">
        <f aca="false">IF(B1327&lt;&gt;"",MONTH(B1327),0)</f>
        <v>12</v>
      </c>
      <c r="D1327" s="205" t="n">
        <f aca="false">VLOOKUP($B1327,data!$A$6:$M$15000,4)</f>
        <v>1121000</v>
      </c>
    </row>
    <row r="1328" customFormat="false" ht="11.25" hidden="false" customHeight="false" outlineLevel="0" collapsed="false">
      <c r="A1328" s="199" t="n">
        <v>36869</v>
      </c>
      <c r="B1328" s="192" t="n">
        <v>36869</v>
      </c>
      <c r="C1328" s="308" t="n">
        <f aca="false">IF(B1328&lt;&gt;"",MONTH(B1328),0)</f>
        <v>12</v>
      </c>
      <c r="D1328" s="205" t="n">
        <f aca="false">VLOOKUP($B1328,data!$A$6:$M$15000,4)</f>
        <v>1158000</v>
      </c>
    </row>
    <row r="1329" customFormat="false" ht="11.25" hidden="false" customHeight="false" outlineLevel="0" collapsed="false">
      <c r="A1329" s="199" t="n">
        <v>36870</v>
      </c>
      <c r="B1329" s="192" t="n">
        <v>36870</v>
      </c>
      <c r="C1329" s="308" t="n">
        <f aca="false">IF(B1329&lt;&gt;"",MONTH(B1329),0)</f>
        <v>12</v>
      </c>
      <c r="D1329" s="205" t="n">
        <f aca="false">VLOOKUP($B1329,data!$A$6:$M$15000,4)</f>
        <v>1191000</v>
      </c>
    </row>
    <row r="1330" customFormat="false" ht="11.25" hidden="false" customHeight="false" outlineLevel="0" collapsed="false">
      <c r="A1330" s="199" t="n">
        <v>36871</v>
      </c>
      <c r="B1330" s="192" t="n">
        <v>36871</v>
      </c>
      <c r="C1330" s="308" t="n">
        <f aca="false">IF(B1330&lt;&gt;"",MONTH(B1330),0)</f>
        <v>12</v>
      </c>
      <c r="D1330" s="205" t="n">
        <f aca="false">VLOOKUP($B1330,data!$A$6:$M$15000,4)</f>
        <v>1128000</v>
      </c>
    </row>
    <row r="1331" customFormat="false" ht="11.25" hidden="false" customHeight="false" outlineLevel="0" collapsed="false">
      <c r="A1331" s="199" t="n">
        <v>36872</v>
      </c>
      <c r="B1331" s="192" t="n">
        <v>36872</v>
      </c>
      <c r="C1331" s="308" t="n">
        <f aca="false">IF(B1331&lt;&gt;"",MONTH(B1331),0)</f>
        <v>12</v>
      </c>
      <c r="D1331" s="205" t="n">
        <f aca="false">VLOOKUP($B1331,data!$A$6:$M$15000,4)</f>
        <v>1268000</v>
      </c>
    </row>
    <row r="1332" customFormat="false" ht="11.25" hidden="false" customHeight="false" outlineLevel="0" collapsed="false">
      <c r="A1332" s="199" t="n">
        <v>36873</v>
      </c>
      <c r="B1332" s="192" t="n">
        <v>36873</v>
      </c>
      <c r="C1332" s="308" t="n">
        <f aca="false">IF(B1332&lt;&gt;"",MONTH(B1332),0)</f>
        <v>12</v>
      </c>
      <c r="D1332" s="205" t="n">
        <f aca="false">VLOOKUP($B1332,data!$A$6:$M$15000,4)</f>
        <v>1192000</v>
      </c>
    </row>
    <row r="1333" customFormat="false" ht="11.25" hidden="false" customHeight="false" outlineLevel="0" collapsed="false">
      <c r="A1333" s="199" t="n">
        <v>36874</v>
      </c>
      <c r="B1333" s="192" t="n">
        <v>36874</v>
      </c>
      <c r="C1333" s="308" t="n">
        <f aca="false">IF(B1333&lt;&gt;"",MONTH(B1333),0)</f>
        <v>12</v>
      </c>
      <c r="D1333" s="205" t="n">
        <f aca="false">VLOOKUP($B1333,data!$A$6:$M$15000,4)</f>
        <v>1145000</v>
      </c>
    </row>
    <row r="1334" customFormat="false" ht="11.25" hidden="false" customHeight="false" outlineLevel="0" collapsed="false">
      <c r="A1334" s="199" t="n">
        <v>36875</v>
      </c>
      <c r="B1334" s="192" t="n">
        <v>36875</v>
      </c>
      <c r="C1334" s="308" t="n">
        <f aca="false">IF(B1334&lt;&gt;"",MONTH(B1334),0)</f>
        <v>12</v>
      </c>
      <c r="D1334" s="205" t="n">
        <f aca="false">VLOOKUP($B1334,data!$A$6:$M$15000,4)</f>
        <v>1216000</v>
      </c>
    </row>
    <row r="1335" customFormat="false" ht="11.25" hidden="false" customHeight="false" outlineLevel="0" collapsed="false">
      <c r="A1335" s="199" t="n">
        <v>36876</v>
      </c>
      <c r="B1335" s="192" t="n">
        <v>36876</v>
      </c>
      <c r="C1335" s="308" t="n">
        <f aca="false">IF(B1335&lt;&gt;"",MONTH(B1335),0)</f>
        <v>12</v>
      </c>
      <c r="D1335" s="205" t="n">
        <f aca="false">VLOOKUP($B1335,data!$A$6:$M$15000,4)</f>
        <v>1080000</v>
      </c>
    </row>
    <row r="1336" customFormat="false" ht="11.25" hidden="false" customHeight="false" outlineLevel="0" collapsed="false">
      <c r="A1336" s="199" t="n">
        <v>36877</v>
      </c>
      <c r="B1336" s="192" t="n">
        <v>36877</v>
      </c>
      <c r="C1336" s="308" t="n">
        <f aca="false">IF(B1336&lt;&gt;"",MONTH(B1336),0)</f>
        <v>12</v>
      </c>
      <c r="D1336" s="205" t="n">
        <f aca="false">VLOOKUP($B1336,data!$A$6:$M$15000,4)</f>
        <v>1083000</v>
      </c>
    </row>
    <row r="1337" customFormat="false" ht="11.25" hidden="false" customHeight="false" outlineLevel="0" collapsed="false">
      <c r="A1337" s="199" t="n">
        <v>36878</v>
      </c>
      <c r="B1337" s="192" t="n">
        <v>36878</v>
      </c>
      <c r="C1337" s="308" t="n">
        <f aca="false">IF(B1337&lt;&gt;"",MONTH(B1337),0)</f>
        <v>12</v>
      </c>
      <c r="D1337" s="205" t="n">
        <f aca="false">VLOOKUP($B1337,data!$A$6:$M$15000,4)</f>
        <v>1162000</v>
      </c>
    </row>
    <row r="1338" customFormat="false" ht="11.25" hidden="false" customHeight="false" outlineLevel="0" collapsed="false">
      <c r="A1338" s="199" t="n">
        <v>36879</v>
      </c>
      <c r="B1338" s="192" t="n">
        <v>36879</v>
      </c>
      <c r="C1338" s="308" t="n">
        <f aca="false">IF(B1338&lt;&gt;"",MONTH(B1338),0)</f>
        <v>12</v>
      </c>
      <c r="D1338" s="205" t="n">
        <f aca="false">VLOOKUP($B1338,data!$A$6:$M$15000,4)</f>
        <v>1157000</v>
      </c>
    </row>
    <row r="1339" customFormat="false" ht="11.25" hidden="false" customHeight="false" outlineLevel="0" collapsed="false">
      <c r="A1339" s="199" t="n">
        <v>36880</v>
      </c>
      <c r="B1339" s="192" t="n">
        <v>36880</v>
      </c>
      <c r="C1339" s="308" t="n">
        <f aca="false">IF(B1339&lt;&gt;"",MONTH(B1339),0)</f>
        <v>12</v>
      </c>
      <c r="D1339" s="205" t="n">
        <f aca="false">VLOOKUP($B1339,data!$A$6:$M$15000,4)</f>
        <v>1118000</v>
      </c>
    </row>
    <row r="1340" customFormat="false" ht="11.25" hidden="false" customHeight="false" outlineLevel="0" collapsed="false">
      <c r="A1340" s="199" t="n">
        <v>36881</v>
      </c>
      <c r="B1340" s="192" t="n">
        <v>36881</v>
      </c>
      <c r="C1340" s="308" t="n">
        <f aca="false">IF(B1340&lt;&gt;"",MONTH(B1340),0)</f>
        <v>12</v>
      </c>
      <c r="D1340" s="205" t="n">
        <f aca="false">VLOOKUP($B1340,data!$A$6:$M$15000,4)</f>
        <v>1094000</v>
      </c>
    </row>
    <row r="1341" customFormat="false" ht="11.25" hidden="false" customHeight="false" outlineLevel="0" collapsed="false">
      <c r="A1341" s="199" t="n">
        <v>36882</v>
      </c>
      <c r="B1341" s="192" t="n">
        <v>36882</v>
      </c>
      <c r="C1341" s="308" t="n">
        <f aca="false">IF(B1341&lt;&gt;"",MONTH(B1341),0)</f>
        <v>12</v>
      </c>
      <c r="D1341" s="205" t="n">
        <f aca="false">VLOOKUP($B1341,data!$A$6:$M$15000,4)</f>
        <v>1148000</v>
      </c>
    </row>
    <row r="1342" customFormat="false" ht="11.25" hidden="false" customHeight="false" outlineLevel="0" collapsed="false">
      <c r="A1342" s="199" t="n">
        <v>36883</v>
      </c>
      <c r="B1342" s="192" t="n">
        <v>36883</v>
      </c>
      <c r="C1342" s="308" t="n">
        <f aca="false">IF(B1342&lt;&gt;"",MONTH(B1342),0)</f>
        <v>12</v>
      </c>
      <c r="D1342" s="205" t="n">
        <f aca="false">VLOOKUP($B1342,data!$A$6:$M$15000,4)</f>
        <v>1270000</v>
      </c>
    </row>
    <row r="1343" customFormat="false" ht="11.25" hidden="false" customHeight="false" outlineLevel="0" collapsed="false">
      <c r="A1343" s="199" t="n">
        <v>36884</v>
      </c>
      <c r="B1343" s="192" t="n">
        <v>36884</v>
      </c>
      <c r="C1343" s="308" t="n">
        <f aca="false">IF(B1343&lt;&gt;"",MONTH(B1343),0)</f>
        <v>12</v>
      </c>
      <c r="D1343" s="205" t="n">
        <f aca="false">VLOOKUP($B1343,data!$A$6:$M$15000,4)</f>
        <v>1226000</v>
      </c>
    </row>
    <row r="1344" customFormat="false" ht="11.25" hidden="false" customHeight="false" outlineLevel="0" collapsed="false">
      <c r="A1344" s="199" t="n">
        <v>36885</v>
      </c>
      <c r="B1344" s="192" t="n">
        <v>36885</v>
      </c>
      <c r="C1344" s="308" t="n">
        <f aca="false">IF(B1344&lt;&gt;"",MONTH(B1344),0)</f>
        <v>12</v>
      </c>
      <c r="D1344" s="205" t="n">
        <f aca="false">VLOOKUP($B1344,data!$A$6:$M$15000,4)</f>
        <v>1211000</v>
      </c>
    </row>
    <row r="1345" customFormat="false" ht="11.25" hidden="false" customHeight="false" outlineLevel="0" collapsed="false">
      <c r="A1345" s="199" t="n">
        <v>36886</v>
      </c>
      <c r="B1345" s="192" t="n">
        <v>36886</v>
      </c>
      <c r="C1345" s="308" t="n">
        <f aca="false">IF(B1345&lt;&gt;"",MONTH(B1345),0)</f>
        <v>12</v>
      </c>
      <c r="D1345" s="205" t="n">
        <f aca="false">VLOOKUP($B1345,data!$A$6:$M$15000,4)</f>
        <v>1181000</v>
      </c>
    </row>
    <row r="1346" customFormat="false" ht="11.25" hidden="false" customHeight="false" outlineLevel="0" collapsed="false">
      <c r="A1346" s="199" t="n">
        <v>36887</v>
      </c>
      <c r="B1346" s="192" t="n">
        <v>36887</v>
      </c>
      <c r="C1346" s="308" t="n">
        <f aca="false">IF(B1346&lt;&gt;"",MONTH(B1346),0)</f>
        <v>12</v>
      </c>
      <c r="D1346" s="205" t="n">
        <f aca="false">VLOOKUP($B1346,data!$A$6:$M$15000,4)</f>
        <v>1195000</v>
      </c>
    </row>
    <row r="1347" customFormat="false" ht="11.25" hidden="false" customHeight="false" outlineLevel="0" collapsed="false">
      <c r="A1347" s="199" t="n">
        <v>36888</v>
      </c>
      <c r="B1347" s="192" t="n">
        <v>36888</v>
      </c>
      <c r="C1347" s="308" t="n">
        <f aca="false">IF(B1347&lt;&gt;"",MONTH(B1347),0)</f>
        <v>12</v>
      </c>
      <c r="D1347" s="205" t="n">
        <f aca="false">VLOOKUP($B1347,data!$A$6:$M$15000,4)</f>
        <v>1211000</v>
      </c>
    </row>
    <row r="1348" customFormat="false" ht="11.25" hidden="false" customHeight="false" outlineLevel="0" collapsed="false">
      <c r="A1348" s="199" t="n">
        <v>36889</v>
      </c>
      <c r="B1348" s="192" t="n">
        <v>36889</v>
      </c>
      <c r="C1348" s="308" t="n">
        <f aca="false">IF(B1348&lt;&gt;"",MONTH(B1348),0)</f>
        <v>12</v>
      </c>
      <c r="D1348" s="205" t="n">
        <f aca="false">VLOOKUP($B1348,data!$A$6:$M$15000,4)</f>
        <v>1226000</v>
      </c>
    </row>
    <row r="1349" customFormat="false" ht="11.25" hidden="false" customHeight="false" outlineLevel="0" collapsed="false">
      <c r="A1349" s="199" t="n">
        <v>36890</v>
      </c>
      <c r="B1349" s="192" t="n">
        <v>36890</v>
      </c>
      <c r="C1349" s="308" t="n">
        <f aca="false">IF(B1349&lt;&gt;"",MONTH(B1349),0)</f>
        <v>12</v>
      </c>
      <c r="D1349" s="205" t="n">
        <f aca="false">VLOOKUP($B1349,data!$A$6:$M$15000,4)</f>
        <v>1244000</v>
      </c>
    </row>
    <row r="1350" customFormat="false" ht="11.25" hidden="false" customHeight="false" outlineLevel="0" collapsed="false">
      <c r="A1350" s="199" t="n">
        <v>36891</v>
      </c>
      <c r="B1350" s="192" t="n">
        <v>36891</v>
      </c>
      <c r="C1350" s="308" t="n">
        <f aca="false">IF(B1350&lt;&gt;"",MONTH(B1350),0)</f>
        <v>12</v>
      </c>
      <c r="D1350" s="205" t="n">
        <f aca="false">VLOOKUP($B1350,data!$A$6:$M$15000,4)</f>
        <v>1243000</v>
      </c>
    </row>
    <row r="1351" customFormat="false" ht="11.25" hidden="false" customHeight="false" outlineLevel="0" collapsed="false">
      <c r="A1351" s="320" t="s">
        <v>70</v>
      </c>
      <c r="B1351" s="321" t="s">
        <v>71</v>
      </c>
      <c r="C1351" s="322" t="s">
        <v>99</v>
      </c>
      <c r="D1351" s="323" t="s">
        <v>122</v>
      </c>
    </row>
    <row r="1352" customFormat="false" ht="11.25" hidden="false" customHeight="false" outlineLevel="0" collapsed="false">
      <c r="A1352" s="199" t="n">
        <v>36892</v>
      </c>
      <c r="B1352" s="192" t="n">
        <v>36892</v>
      </c>
      <c r="C1352" s="308" t="n">
        <f aca="false">IF(B1352&lt;&gt;"",MONTH(B1352),0)</f>
        <v>1</v>
      </c>
      <c r="D1352" s="205" t="n">
        <f aca="false">VLOOKUP($B1352,data!$A$6:$M$15000,4)</f>
        <v>1124000</v>
      </c>
    </row>
    <row r="1353" customFormat="false" ht="11.25" hidden="false" customHeight="false" outlineLevel="0" collapsed="false">
      <c r="A1353" s="199" t="n">
        <v>36893</v>
      </c>
      <c r="B1353" s="192" t="n">
        <v>36893</v>
      </c>
      <c r="C1353" s="308" t="n">
        <f aca="false">IF(B1353&lt;&gt;"",MONTH(B1353),0)</f>
        <v>1</v>
      </c>
      <c r="D1353" s="205" t="n">
        <f aca="false">VLOOKUP($B1353,data!$A$6:$M$15000,4)</f>
        <v>1139000</v>
      </c>
    </row>
    <row r="1354" customFormat="false" ht="11.25" hidden="false" customHeight="false" outlineLevel="0" collapsed="false">
      <c r="A1354" s="199" t="n">
        <v>36894</v>
      </c>
      <c r="B1354" s="192" t="n">
        <v>36894</v>
      </c>
      <c r="C1354" s="308" t="n">
        <f aca="false">IF(B1354&lt;&gt;"",MONTH(B1354),0)</f>
        <v>1</v>
      </c>
      <c r="D1354" s="205" t="n">
        <f aca="false">VLOOKUP($B1354,data!$A$6:$M$15000,4)</f>
        <v>1240000</v>
      </c>
    </row>
    <row r="1355" customFormat="false" ht="11.25" hidden="false" customHeight="false" outlineLevel="0" collapsed="false">
      <c r="A1355" s="199" t="n">
        <v>36895</v>
      </c>
      <c r="B1355" s="192" t="n">
        <v>36895</v>
      </c>
      <c r="C1355" s="308" t="n">
        <f aca="false">IF(B1355&lt;&gt;"",MONTH(B1355),0)</f>
        <v>1</v>
      </c>
      <c r="D1355" s="205" t="n">
        <f aca="false">VLOOKUP($B1355,data!$A$6:$M$15000,4)</f>
        <v>1223000</v>
      </c>
    </row>
    <row r="1356" customFormat="false" ht="11.25" hidden="false" customHeight="false" outlineLevel="0" collapsed="false">
      <c r="A1356" s="199" t="n">
        <v>36896</v>
      </c>
      <c r="B1356" s="192" t="n">
        <v>36896</v>
      </c>
      <c r="C1356" s="308" t="n">
        <f aca="false">IF(B1356&lt;&gt;"",MONTH(B1356),0)</f>
        <v>1</v>
      </c>
      <c r="D1356" s="205" t="n">
        <f aca="false">VLOOKUP($B1356,data!$A$6:$M$15000,4)</f>
        <v>1281000</v>
      </c>
    </row>
    <row r="1357" customFormat="false" ht="11.25" hidden="false" customHeight="false" outlineLevel="0" collapsed="false">
      <c r="A1357" s="199" t="n">
        <v>36897</v>
      </c>
      <c r="B1357" s="192" t="n">
        <v>36897</v>
      </c>
      <c r="C1357" s="308" t="n">
        <f aca="false">IF(B1357&lt;&gt;"",MONTH(B1357),0)</f>
        <v>1</v>
      </c>
      <c r="D1357" s="205" t="n">
        <f aca="false">VLOOKUP($B1357,data!$A$6:$M$15000,4)</f>
        <v>1248000</v>
      </c>
    </row>
    <row r="1358" customFormat="false" ht="11.25" hidden="false" customHeight="false" outlineLevel="0" collapsed="false">
      <c r="A1358" s="199" t="n">
        <v>36898</v>
      </c>
      <c r="B1358" s="192" t="n">
        <v>36898</v>
      </c>
      <c r="C1358" s="308" t="n">
        <f aca="false">IF(B1358&lt;&gt;"",MONTH(B1358),0)</f>
        <v>1</v>
      </c>
      <c r="D1358" s="205" t="n">
        <f aca="false">VLOOKUP($B1358,data!$A$6:$M$15000,4)</f>
        <v>1243000</v>
      </c>
    </row>
    <row r="1359" customFormat="false" ht="11.25" hidden="false" customHeight="false" outlineLevel="0" collapsed="false">
      <c r="A1359" s="199" t="n">
        <v>36899</v>
      </c>
      <c r="B1359" s="192" t="n">
        <v>36899</v>
      </c>
      <c r="C1359" s="308" t="n">
        <f aca="false">IF(B1359&lt;&gt;"",MONTH(B1359),0)</f>
        <v>1</v>
      </c>
      <c r="D1359" s="205" t="n">
        <f aca="false">VLOOKUP($B1359,data!$A$6:$M$15000,4)</f>
        <v>1260000</v>
      </c>
    </row>
    <row r="1360" customFormat="false" ht="11.25" hidden="false" customHeight="false" outlineLevel="0" collapsed="false">
      <c r="A1360" s="199" t="n">
        <v>36900</v>
      </c>
      <c r="B1360" s="192" t="n">
        <v>36900</v>
      </c>
      <c r="C1360" s="308" t="n">
        <f aca="false">IF(B1360&lt;&gt;"",MONTH(B1360),0)</f>
        <v>1</v>
      </c>
      <c r="D1360" s="205" t="n">
        <f aca="false">VLOOKUP($B1360,data!$A$6:$M$15000,4)</f>
        <v>1149000</v>
      </c>
    </row>
    <row r="1361" customFormat="false" ht="11.25" hidden="false" customHeight="false" outlineLevel="0" collapsed="false">
      <c r="A1361" s="199" t="n">
        <v>36901</v>
      </c>
      <c r="B1361" s="192" t="n">
        <v>36901</v>
      </c>
      <c r="C1361" s="308" t="n">
        <f aca="false">IF(B1361&lt;&gt;"",MONTH(B1361),0)</f>
        <v>1</v>
      </c>
      <c r="D1361" s="205" t="n">
        <f aca="false">VLOOKUP($B1361,data!$A$6:$M$15000,4)</f>
        <v>1129000</v>
      </c>
    </row>
    <row r="1362" customFormat="false" ht="11.25" hidden="false" customHeight="false" outlineLevel="0" collapsed="false">
      <c r="A1362" s="199" t="n">
        <v>36902</v>
      </c>
      <c r="B1362" s="192" t="n">
        <v>36902</v>
      </c>
      <c r="C1362" s="308" t="n">
        <f aca="false">IF(B1362&lt;&gt;"",MONTH(B1362),0)</f>
        <v>1</v>
      </c>
      <c r="D1362" s="205" t="n">
        <f aca="false">VLOOKUP($B1362,data!$A$6:$M$15000,4)</f>
        <v>1226000</v>
      </c>
    </row>
    <row r="1363" customFormat="false" ht="11.25" hidden="false" customHeight="false" outlineLevel="0" collapsed="false">
      <c r="A1363" s="199" t="n">
        <v>36903</v>
      </c>
      <c r="B1363" s="192" t="n">
        <v>36903</v>
      </c>
      <c r="C1363" s="308" t="n">
        <f aca="false">IF(B1363&lt;&gt;"",MONTH(B1363),0)</f>
        <v>1</v>
      </c>
      <c r="D1363" s="205" t="n">
        <f aca="false">VLOOKUP($B1363,data!$A$6:$M$15000,4)</f>
        <v>1223000</v>
      </c>
    </row>
    <row r="1364" customFormat="false" ht="11.25" hidden="false" customHeight="false" outlineLevel="0" collapsed="false">
      <c r="A1364" s="199" t="n">
        <v>36904</v>
      </c>
      <c r="B1364" s="192" t="n">
        <v>36904</v>
      </c>
      <c r="C1364" s="308" t="n">
        <f aca="false">IF(B1364&lt;&gt;"",MONTH(B1364),0)</f>
        <v>1</v>
      </c>
      <c r="D1364" s="205" t="n">
        <f aca="false">VLOOKUP($B1364,data!$A$6:$M$15000,4)</f>
        <v>1264000</v>
      </c>
    </row>
    <row r="1365" customFormat="false" ht="11.25" hidden="false" customHeight="false" outlineLevel="0" collapsed="false">
      <c r="A1365" s="199" t="n">
        <v>36905</v>
      </c>
      <c r="B1365" s="192" t="n">
        <v>36905</v>
      </c>
      <c r="C1365" s="308" t="n">
        <f aca="false">IF(B1365&lt;&gt;"",MONTH(B1365),0)</f>
        <v>1</v>
      </c>
      <c r="D1365" s="205" t="n">
        <f aca="false">VLOOKUP($B1365,data!$A$6:$M$15000,4)</f>
        <v>1231000</v>
      </c>
    </row>
    <row r="1366" customFormat="false" ht="11.25" hidden="false" customHeight="false" outlineLevel="0" collapsed="false">
      <c r="A1366" s="199" t="n">
        <v>36906</v>
      </c>
      <c r="B1366" s="192" t="n">
        <v>36906</v>
      </c>
      <c r="C1366" s="308" t="n">
        <f aca="false">IF(B1366&lt;&gt;"",MONTH(B1366),0)</f>
        <v>1</v>
      </c>
      <c r="D1366" s="205" t="n">
        <f aca="false">VLOOKUP($B1366,data!$A$6:$M$15000,4)</f>
        <v>1260000</v>
      </c>
    </row>
    <row r="1367" customFormat="false" ht="11.25" hidden="false" customHeight="false" outlineLevel="0" collapsed="false">
      <c r="A1367" s="199" t="n">
        <v>36907</v>
      </c>
      <c r="B1367" s="192" t="n">
        <v>36907</v>
      </c>
      <c r="C1367" s="308" t="n">
        <f aca="false">IF(B1367&lt;&gt;"",MONTH(B1367),0)</f>
        <v>1</v>
      </c>
      <c r="D1367" s="205" t="n">
        <f aca="false">VLOOKUP($B1367,data!$A$6:$M$15000,4)</f>
        <v>1244000</v>
      </c>
    </row>
    <row r="1368" customFormat="false" ht="11.25" hidden="false" customHeight="false" outlineLevel="0" collapsed="false">
      <c r="A1368" s="199" t="n">
        <v>36908</v>
      </c>
      <c r="B1368" s="192" t="n">
        <v>36908</v>
      </c>
      <c r="C1368" s="308" t="n">
        <f aca="false">IF(B1368&lt;&gt;"",MONTH(B1368),0)</f>
        <v>1</v>
      </c>
      <c r="D1368" s="205" t="n">
        <f aca="false">VLOOKUP($B1368,data!$A$6:$M$15000,4)</f>
        <v>1114000</v>
      </c>
    </row>
    <row r="1369" customFormat="false" ht="11.25" hidden="false" customHeight="false" outlineLevel="0" collapsed="false">
      <c r="A1369" s="199" t="n">
        <v>36909</v>
      </c>
      <c r="B1369" s="192" t="n">
        <v>36909</v>
      </c>
      <c r="C1369" s="308" t="n">
        <f aca="false">IF(B1369&lt;&gt;"",MONTH(B1369),0)</f>
        <v>1</v>
      </c>
      <c r="D1369" s="205" t="n">
        <f aca="false">VLOOKUP($B1369,data!$A$6:$M$15000,4)</f>
        <v>1042000</v>
      </c>
    </row>
    <row r="1370" customFormat="false" ht="11.25" hidden="false" customHeight="false" outlineLevel="0" collapsed="false">
      <c r="A1370" s="199" t="n">
        <v>36910</v>
      </c>
      <c r="B1370" s="192" t="n">
        <v>36910</v>
      </c>
      <c r="C1370" s="308" t="n">
        <f aca="false">IF(B1370&lt;&gt;"",MONTH(B1370),0)</f>
        <v>1</v>
      </c>
      <c r="D1370" s="205" t="n">
        <f aca="false">VLOOKUP($B1370,data!$A$6:$M$15000,4)</f>
        <v>1070000</v>
      </c>
    </row>
    <row r="1371" customFormat="false" ht="11.25" hidden="false" customHeight="false" outlineLevel="0" collapsed="false">
      <c r="A1371" s="199" t="n">
        <v>36911</v>
      </c>
      <c r="B1371" s="192" t="n">
        <v>36911</v>
      </c>
      <c r="C1371" s="308" t="n">
        <f aca="false">IF(B1371&lt;&gt;"",MONTH(B1371),0)</f>
        <v>1</v>
      </c>
      <c r="D1371" s="205" t="n">
        <f aca="false">VLOOKUP($B1371,data!$A$6:$M$15000,4)</f>
        <v>1191000</v>
      </c>
    </row>
    <row r="1372" customFormat="false" ht="11.25" hidden="false" customHeight="false" outlineLevel="0" collapsed="false">
      <c r="A1372" s="199" t="n">
        <v>36912</v>
      </c>
      <c r="B1372" s="192" t="n">
        <v>36912</v>
      </c>
      <c r="C1372" s="308" t="n">
        <f aca="false">IF(B1372&lt;&gt;"",MONTH(B1372),0)</f>
        <v>1</v>
      </c>
      <c r="D1372" s="205" t="n">
        <f aca="false">VLOOKUP($B1372,data!$A$6:$M$15000,4)</f>
        <v>1189000</v>
      </c>
    </row>
    <row r="1373" customFormat="false" ht="11.25" hidden="false" customHeight="false" outlineLevel="0" collapsed="false">
      <c r="A1373" s="199" t="n">
        <v>36913</v>
      </c>
      <c r="B1373" s="192" t="n">
        <v>36913</v>
      </c>
      <c r="C1373" s="308" t="n">
        <f aca="false">IF(B1373&lt;&gt;"",MONTH(B1373),0)</f>
        <v>1</v>
      </c>
      <c r="D1373" s="205" t="n">
        <f aca="false">VLOOKUP($B1373,data!$A$6:$M$15000,4)</f>
        <v>1200000</v>
      </c>
    </row>
    <row r="1374" customFormat="false" ht="11.25" hidden="false" customHeight="false" outlineLevel="0" collapsed="false">
      <c r="A1374" s="199" t="n">
        <v>36914</v>
      </c>
      <c r="B1374" s="192" t="n">
        <v>36914</v>
      </c>
      <c r="C1374" s="308" t="n">
        <f aca="false">IF(B1374&lt;&gt;"",MONTH(B1374),0)</f>
        <v>1</v>
      </c>
      <c r="D1374" s="205" t="n">
        <f aca="false">VLOOKUP($B1374,data!$A$6:$M$15000,4)</f>
        <v>1219000</v>
      </c>
    </row>
    <row r="1375" customFormat="false" ht="11.25" hidden="false" customHeight="false" outlineLevel="0" collapsed="false">
      <c r="A1375" s="199" t="n">
        <v>36915</v>
      </c>
      <c r="B1375" s="192" t="n">
        <v>36915</v>
      </c>
      <c r="C1375" s="308" t="n">
        <f aca="false">IF(B1375&lt;&gt;"",MONTH(B1375),0)</f>
        <v>1</v>
      </c>
      <c r="D1375" s="205" t="n">
        <f aca="false">VLOOKUP($B1375,data!$A$6:$M$15000,4)</f>
        <v>1248000</v>
      </c>
    </row>
    <row r="1376" customFormat="false" ht="11.25" hidden="false" customHeight="false" outlineLevel="0" collapsed="false">
      <c r="A1376" s="199" t="n">
        <v>36916</v>
      </c>
      <c r="B1376" s="192" t="n">
        <v>36916</v>
      </c>
      <c r="C1376" s="308" t="n">
        <f aca="false">IF(B1376&lt;&gt;"",MONTH(B1376),0)</f>
        <v>1</v>
      </c>
      <c r="D1376" s="205" t="n">
        <f aca="false">VLOOKUP($B1376,data!$A$6:$M$15000,4)</f>
        <v>1215000</v>
      </c>
    </row>
    <row r="1377" customFormat="false" ht="11.25" hidden="false" customHeight="false" outlineLevel="0" collapsed="false">
      <c r="A1377" s="199" t="n">
        <v>36917</v>
      </c>
      <c r="B1377" s="192" t="n">
        <v>36917</v>
      </c>
      <c r="C1377" s="308" t="n">
        <f aca="false">IF(B1377&lt;&gt;"",MONTH(B1377),0)</f>
        <v>1</v>
      </c>
      <c r="D1377" s="205" t="n">
        <f aca="false">VLOOKUP($B1377,data!$A$6:$M$15000,4)</f>
        <v>1202000</v>
      </c>
    </row>
    <row r="1378" customFormat="false" ht="11.25" hidden="false" customHeight="false" outlineLevel="0" collapsed="false">
      <c r="A1378" s="199" t="n">
        <v>36918</v>
      </c>
      <c r="B1378" s="192" t="n">
        <v>36918</v>
      </c>
      <c r="C1378" s="308" t="n">
        <f aca="false">IF(B1378&lt;&gt;"",MONTH(B1378),0)</f>
        <v>1</v>
      </c>
      <c r="D1378" s="205" t="n">
        <f aca="false">VLOOKUP($B1378,data!$A$6:$M$15000,4)</f>
        <v>1214000</v>
      </c>
    </row>
    <row r="1379" customFormat="false" ht="11.25" hidden="false" customHeight="false" outlineLevel="0" collapsed="false">
      <c r="A1379" s="199" t="n">
        <v>36919</v>
      </c>
      <c r="B1379" s="192" t="n">
        <v>36919</v>
      </c>
      <c r="C1379" s="308" t="n">
        <f aca="false">IF(B1379&lt;&gt;"",MONTH(B1379),0)</f>
        <v>1</v>
      </c>
      <c r="D1379" s="205" t="n">
        <f aca="false">VLOOKUP($B1379,data!$A$6:$M$15000,4)</f>
        <v>1146000</v>
      </c>
    </row>
    <row r="1380" customFormat="false" ht="11.25" hidden="false" customHeight="false" outlineLevel="0" collapsed="false">
      <c r="A1380" s="199" t="n">
        <v>36920</v>
      </c>
      <c r="B1380" s="192" t="n">
        <v>36920</v>
      </c>
      <c r="C1380" s="308" t="n">
        <f aca="false">IF(B1380&lt;&gt;"",MONTH(B1380),0)</f>
        <v>1</v>
      </c>
      <c r="D1380" s="205" t="n">
        <f aca="false">VLOOKUP($B1380,data!$A$6:$M$15000,4)</f>
        <v>1110000</v>
      </c>
    </row>
    <row r="1381" customFormat="false" ht="11.25" hidden="false" customHeight="false" outlineLevel="0" collapsed="false">
      <c r="A1381" s="199" t="n">
        <v>36921</v>
      </c>
      <c r="B1381" s="192" t="n">
        <v>36921</v>
      </c>
      <c r="C1381" s="308" t="n">
        <f aca="false">IF(B1381&lt;&gt;"",MONTH(B1381),0)</f>
        <v>1</v>
      </c>
      <c r="D1381" s="205" t="n">
        <f aca="false">VLOOKUP($B1381,data!$A$6:$M$15000,4)</f>
        <v>1159000</v>
      </c>
    </row>
    <row r="1382" customFormat="false" ht="11.25" hidden="false" customHeight="false" outlineLevel="0" collapsed="false">
      <c r="A1382" s="199" t="n">
        <v>36922</v>
      </c>
      <c r="B1382" s="192" t="n">
        <v>36922</v>
      </c>
      <c r="C1382" s="308" t="n">
        <f aca="false">IF(B1382&lt;&gt;"",MONTH(B1382),0)</f>
        <v>1</v>
      </c>
      <c r="D1382" s="205" t="n">
        <f aca="false">VLOOKUP($B1382,data!$A$6:$M$15000,4)</f>
        <v>1088000</v>
      </c>
    </row>
    <row r="1383" customFormat="false" ht="11.25" hidden="false" customHeight="false" outlineLevel="0" collapsed="false">
      <c r="A1383" s="199" t="n">
        <v>36923</v>
      </c>
      <c r="B1383" s="192" t="n">
        <v>36923</v>
      </c>
      <c r="C1383" s="308" t="n">
        <f aca="false">IF(B1383&lt;&gt;"",MONTH(B1383),0)</f>
        <v>2</v>
      </c>
      <c r="D1383" s="205" t="n">
        <f aca="false">VLOOKUP($B1383,data!$A$6:$M$15000,4)</f>
        <v>1205000</v>
      </c>
    </row>
    <row r="1384" customFormat="false" ht="11.25" hidden="false" customHeight="false" outlineLevel="0" collapsed="false">
      <c r="A1384" s="199" t="n">
        <v>36924</v>
      </c>
      <c r="B1384" s="192" t="n">
        <v>36924</v>
      </c>
      <c r="C1384" s="308" t="n">
        <f aca="false">IF(B1384&lt;&gt;"",MONTH(B1384),0)</f>
        <v>2</v>
      </c>
      <c r="D1384" s="205" t="n">
        <f aca="false">VLOOKUP($B1384,data!$A$6:$M$15000,4)</f>
        <v>1227000</v>
      </c>
    </row>
    <row r="1385" customFormat="false" ht="11.25" hidden="false" customHeight="false" outlineLevel="0" collapsed="false">
      <c r="A1385" s="199" t="n">
        <v>36925</v>
      </c>
      <c r="B1385" s="192" t="n">
        <v>36925</v>
      </c>
      <c r="C1385" s="308" t="n">
        <f aca="false">IF(B1385&lt;&gt;"",MONTH(B1385),0)</f>
        <v>2</v>
      </c>
      <c r="D1385" s="205" t="n">
        <f aca="false">VLOOKUP($B1385,data!$A$6:$M$15000,4)</f>
        <v>1204000</v>
      </c>
    </row>
    <row r="1386" customFormat="false" ht="11.25" hidden="false" customHeight="false" outlineLevel="0" collapsed="false">
      <c r="A1386" s="199" t="n">
        <v>36926</v>
      </c>
      <c r="B1386" s="192" t="n">
        <v>36926</v>
      </c>
      <c r="C1386" s="308" t="n">
        <f aca="false">IF(B1386&lt;&gt;"",MONTH(B1386),0)</f>
        <v>2</v>
      </c>
      <c r="D1386" s="205" t="n">
        <f aca="false">VLOOKUP($B1386,data!$A$6:$M$15000,4)</f>
        <v>955000</v>
      </c>
    </row>
    <row r="1387" customFormat="false" ht="11.25" hidden="false" customHeight="false" outlineLevel="0" collapsed="false">
      <c r="A1387" s="199" t="n">
        <v>36927</v>
      </c>
      <c r="B1387" s="192" t="n">
        <v>36927</v>
      </c>
      <c r="C1387" s="308" t="n">
        <f aca="false">IF(B1387&lt;&gt;"",MONTH(B1387),0)</f>
        <v>2</v>
      </c>
      <c r="D1387" s="205" t="n">
        <f aca="false">VLOOKUP($B1387,data!$A$6:$M$15000,4)</f>
        <v>1254000</v>
      </c>
    </row>
    <row r="1388" customFormat="false" ht="11.25" hidden="false" customHeight="false" outlineLevel="0" collapsed="false">
      <c r="A1388" s="199" t="n">
        <v>36928</v>
      </c>
      <c r="B1388" s="192" t="n">
        <v>36928</v>
      </c>
      <c r="C1388" s="308" t="n">
        <f aca="false">IF(B1388&lt;&gt;"",MONTH(B1388),0)</f>
        <v>2</v>
      </c>
      <c r="D1388" s="205" t="n">
        <f aca="false">VLOOKUP($B1388,data!$A$6:$M$15000,4)</f>
        <v>1240000</v>
      </c>
    </row>
    <row r="1389" customFormat="false" ht="11.25" hidden="false" customHeight="false" outlineLevel="0" collapsed="false">
      <c r="A1389" s="199" t="n">
        <v>36929</v>
      </c>
      <c r="B1389" s="192" t="n">
        <v>36929</v>
      </c>
      <c r="C1389" s="308" t="n">
        <f aca="false">IF(B1389&lt;&gt;"",MONTH(B1389),0)</f>
        <v>2</v>
      </c>
      <c r="D1389" s="205" t="n">
        <f aca="false">VLOOKUP($B1389,data!$A$6:$M$15000,4)</f>
        <v>1246000</v>
      </c>
    </row>
    <row r="1390" customFormat="false" ht="11.25" hidden="false" customHeight="false" outlineLevel="0" collapsed="false">
      <c r="A1390" s="199" t="n">
        <v>36930</v>
      </c>
      <c r="B1390" s="192" t="n">
        <v>36930</v>
      </c>
      <c r="C1390" s="308" t="n">
        <f aca="false">IF(B1390&lt;&gt;"",MONTH(B1390),0)</f>
        <v>2</v>
      </c>
      <c r="D1390" s="205" t="n">
        <f aca="false">VLOOKUP($B1390,data!$A$6:$M$15000,4)</f>
        <v>1221000</v>
      </c>
    </row>
    <row r="1391" customFormat="false" ht="11.25" hidden="false" customHeight="false" outlineLevel="0" collapsed="false">
      <c r="A1391" s="199" t="n">
        <v>36931</v>
      </c>
      <c r="B1391" s="192" t="n">
        <v>36931</v>
      </c>
      <c r="C1391" s="308" t="n">
        <f aca="false">IF(B1391&lt;&gt;"",MONTH(B1391),0)</f>
        <v>2</v>
      </c>
      <c r="D1391" s="205" t="n">
        <f aca="false">VLOOKUP($B1391,data!$A$6:$M$15000,4)</f>
        <v>1191000</v>
      </c>
    </row>
    <row r="1392" customFormat="false" ht="11.25" hidden="false" customHeight="false" outlineLevel="0" collapsed="false">
      <c r="A1392" s="199" t="n">
        <v>36932</v>
      </c>
      <c r="B1392" s="192" t="n">
        <v>36932</v>
      </c>
      <c r="C1392" s="308" t="n">
        <f aca="false">IF(B1392&lt;&gt;"",MONTH(B1392),0)</f>
        <v>2</v>
      </c>
      <c r="D1392" s="205" t="n">
        <f aca="false">VLOOKUP($B1392,data!$A$6:$M$15000,4)</f>
        <v>1122000</v>
      </c>
    </row>
    <row r="1393" customFormat="false" ht="11.25" hidden="false" customHeight="false" outlineLevel="0" collapsed="false">
      <c r="A1393" s="199" t="n">
        <v>36933</v>
      </c>
      <c r="B1393" s="192" t="n">
        <v>36933</v>
      </c>
      <c r="C1393" s="308" t="n">
        <f aca="false">IF(B1393&lt;&gt;"",MONTH(B1393),0)</f>
        <v>2</v>
      </c>
      <c r="D1393" s="205" t="n">
        <f aca="false">VLOOKUP($B1393,data!$A$6:$M$15000,4)</f>
        <v>1120000</v>
      </c>
    </row>
    <row r="1394" customFormat="false" ht="11.25" hidden="false" customHeight="false" outlineLevel="0" collapsed="false">
      <c r="A1394" s="199" t="n">
        <v>36934</v>
      </c>
      <c r="B1394" s="192" t="n">
        <v>36934</v>
      </c>
      <c r="C1394" s="308" t="n">
        <f aca="false">IF(B1394&lt;&gt;"",MONTH(B1394),0)</f>
        <v>2</v>
      </c>
      <c r="D1394" s="205" t="n">
        <f aca="false">VLOOKUP($B1394,data!$A$6:$M$15000,4)</f>
        <v>1134000</v>
      </c>
    </row>
    <row r="1395" customFormat="false" ht="11.25" hidden="false" customHeight="false" outlineLevel="0" collapsed="false">
      <c r="A1395" s="199" t="n">
        <v>36935</v>
      </c>
      <c r="B1395" s="192" t="n">
        <v>36935</v>
      </c>
      <c r="C1395" s="308" t="n">
        <f aca="false">IF(B1395&lt;&gt;"",MONTH(B1395),0)</f>
        <v>2</v>
      </c>
      <c r="D1395" s="205" t="n">
        <f aca="false">VLOOKUP($B1395,data!$A$6:$M$15000,4)</f>
        <v>1204000</v>
      </c>
    </row>
    <row r="1396" customFormat="false" ht="11.25" hidden="false" customHeight="false" outlineLevel="0" collapsed="false">
      <c r="A1396" s="199" t="n">
        <v>36936</v>
      </c>
      <c r="B1396" s="192" t="n">
        <v>36936</v>
      </c>
      <c r="C1396" s="308" t="n">
        <f aca="false">IF(B1396&lt;&gt;"",MONTH(B1396),0)</f>
        <v>2</v>
      </c>
      <c r="D1396" s="205" t="n">
        <f aca="false">VLOOKUP($B1396,data!$A$6:$M$15000,4)</f>
        <v>1210000</v>
      </c>
    </row>
    <row r="1397" customFormat="false" ht="11.25" hidden="false" customHeight="false" outlineLevel="0" collapsed="false">
      <c r="A1397" s="199" t="n">
        <v>36937</v>
      </c>
      <c r="B1397" s="192" t="n">
        <v>36937</v>
      </c>
      <c r="C1397" s="308" t="n">
        <f aca="false">IF(B1397&lt;&gt;"",MONTH(B1397),0)</f>
        <v>2</v>
      </c>
      <c r="D1397" s="205" t="n">
        <f aca="false">VLOOKUP($B1397,data!$A$6:$M$15000,4)</f>
        <v>1124000</v>
      </c>
    </row>
    <row r="1398" customFormat="false" ht="11.25" hidden="false" customHeight="false" outlineLevel="0" collapsed="false">
      <c r="A1398" s="199" t="n">
        <v>36938</v>
      </c>
      <c r="B1398" s="192" t="n">
        <v>36938</v>
      </c>
      <c r="C1398" s="308" t="n">
        <f aca="false">IF(B1398&lt;&gt;"",MONTH(B1398),0)</f>
        <v>2</v>
      </c>
      <c r="D1398" s="205" t="n">
        <f aca="false">VLOOKUP($B1398,data!$A$6:$M$15000,4)</f>
        <v>1164000</v>
      </c>
    </row>
    <row r="1399" customFormat="false" ht="11.25" hidden="false" customHeight="false" outlineLevel="0" collapsed="false">
      <c r="A1399" s="199" t="n">
        <v>36939</v>
      </c>
      <c r="B1399" s="192" t="n">
        <v>36939</v>
      </c>
      <c r="C1399" s="308" t="n">
        <f aca="false">IF(B1399&lt;&gt;"",MONTH(B1399),0)</f>
        <v>2</v>
      </c>
      <c r="D1399" s="205" t="n">
        <f aca="false">VLOOKUP($B1399,data!$A$6:$M$15000,4)</f>
        <v>1229000</v>
      </c>
    </row>
    <row r="1400" customFormat="false" ht="11.25" hidden="false" customHeight="false" outlineLevel="0" collapsed="false">
      <c r="A1400" s="199" t="n">
        <v>36940</v>
      </c>
      <c r="B1400" s="192" t="n">
        <v>36940</v>
      </c>
      <c r="C1400" s="308" t="n">
        <f aca="false">IF(B1400&lt;&gt;"",MONTH(B1400),0)</f>
        <v>2</v>
      </c>
      <c r="D1400" s="205" t="n">
        <f aca="false">VLOOKUP($B1400,data!$A$6:$M$15000,4)</f>
        <v>1199000</v>
      </c>
    </row>
    <row r="1401" customFormat="false" ht="11.25" hidden="false" customHeight="false" outlineLevel="0" collapsed="false">
      <c r="A1401" s="199" t="n">
        <v>36941</v>
      </c>
      <c r="B1401" s="192" t="n">
        <v>36941</v>
      </c>
      <c r="C1401" s="308" t="n">
        <f aca="false">IF(B1401&lt;&gt;"",MONTH(B1401),0)</f>
        <v>2</v>
      </c>
      <c r="D1401" s="205" t="n">
        <f aca="false">VLOOKUP($B1401,data!$A$6:$M$15000,4)</f>
        <v>1249000</v>
      </c>
    </row>
    <row r="1402" customFormat="false" ht="11.25" hidden="false" customHeight="false" outlineLevel="0" collapsed="false">
      <c r="A1402" s="199" t="n">
        <v>36942</v>
      </c>
      <c r="B1402" s="192" t="n">
        <v>36942</v>
      </c>
      <c r="C1402" s="308" t="n">
        <f aca="false">IF(B1402&lt;&gt;"",MONTH(B1402),0)</f>
        <v>2</v>
      </c>
      <c r="D1402" s="205" t="n">
        <f aca="false">VLOOKUP($B1402,data!$A$6:$M$15000,4)</f>
        <v>1239000</v>
      </c>
    </row>
    <row r="1403" customFormat="false" ht="11.25" hidden="false" customHeight="false" outlineLevel="0" collapsed="false">
      <c r="A1403" s="199" t="n">
        <v>36943</v>
      </c>
      <c r="B1403" s="192" t="n">
        <v>36943</v>
      </c>
      <c r="C1403" s="308" t="n">
        <f aca="false">IF(B1403&lt;&gt;"",MONTH(B1403),0)</f>
        <v>2</v>
      </c>
      <c r="D1403" s="205" t="n">
        <f aca="false">VLOOKUP($B1403,data!$A$6:$M$15000,4)</f>
        <v>1222000</v>
      </c>
    </row>
    <row r="1404" customFormat="false" ht="11.25" hidden="false" customHeight="false" outlineLevel="0" collapsed="false">
      <c r="A1404" s="199" t="n">
        <v>36944</v>
      </c>
      <c r="B1404" s="192" t="n">
        <v>36944</v>
      </c>
      <c r="C1404" s="308" t="n">
        <f aca="false">IF(B1404&lt;&gt;"",MONTH(B1404),0)</f>
        <v>2</v>
      </c>
      <c r="D1404" s="205" t="n">
        <f aca="false">VLOOKUP($B1404,data!$A$6:$M$15000,4)</f>
        <v>1244000</v>
      </c>
    </row>
    <row r="1405" customFormat="false" ht="11.25" hidden="false" customHeight="false" outlineLevel="0" collapsed="false">
      <c r="A1405" s="199" t="n">
        <v>36945</v>
      </c>
      <c r="B1405" s="192" t="n">
        <v>36945</v>
      </c>
      <c r="C1405" s="308" t="n">
        <f aca="false">IF(B1405&lt;&gt;"",MONTH(B1405),0)</f>
        <v>2</v>
      </c>
      <c r="D1405" s="205" t="n">
        <f aca="false">VLOOKUP($B1405,data!$A$6:$M$15000,4)</f>
        <v>1250000</v>
      </c>
    </row>
    <row r="1406" customFormat="false" ht="11.25" hidden="false" customHeight="false" outlineLevel="0" collapsed="false">
      <c r="A1406" s="199" t="n">
        <v>36946</v>
      </c>
      <c r="B1406" s="192" t="n">
        <v>36946</v>
      </c>
      <c r="C1406" s="308" t="n">
        <f aca="false">IF(B1406&lt;&gt;"",MONTH(B1406),0)</f>
        <v>2</v>
      </c>
      <c r="D1406" s="205" t="n">
        <f aca="false">VLOOKUP($B1406,data!$A$6:$M$15000,4)</f>
        <v>1240000</v>
      </c>
    </row>
    <row r="1407" customFormat="false" ht="11.25" hidden="false" customHeight="false" outlineLevel="0" collapsed="false">
      <c r="A1407" s="199" t="n">
        <v>36947</v>
      </c>
      <c r="B1407" s="192" t="n">
        <v>36947</v>
      </c>
      <c r="C1407" s="308" t="n">
        <f aca="false">IF(B1407&lt;&gt;"",MONTH(B1407),0)</f>
        <v>2</v>
      </c>
      <c r="D1407" s="205" t="n">
        <f aca="false">VLOOKUP($B1407,data!$A$6:$M$15000,4)</f>
        <v>1251000</v>
      </c>
    </row>
    <row r="1408" customFormat="false" ht="11.25" hidden="false" customHeight="false" outlineLevel="0" collapsed="false">
      <c r="A1408" s="199" t="n">
        <v>36948</v>
      </c>
      <c r="B1408" s="192" t="n">
        <v>36948</v>
      </c>
      <c r="C1408" s="308" t="n">
        <f aca="false">IF(B1408&lt;&gt;"",MONTH(B1408),0)</f>
        <v>2</v>
      </c>
      <c r="D1408" s="205" t="n">
        <f aca="false">VLOOKUP($B1408,data!$A$6:$M$15000,4)</f>
        <v>1245000</v>
      </c>
    </row>
    <row r="1409" customFormat="false" ht="11.25" hidden="false" customHeight="false" outlineLevel="0" collapsed="false">
      <c r="A1409" s="199" t="n">
        <v>36949</v>
      </c>
      <c r="B1409" s="192" t="n">
        <v>36949</v>
      </c>
      <c r="C1409" s="308" t="n">
        <f aca="false">IF(B1409&lt;&gt;"",MONTH(B1409),0)</f>
        <v>2</v>
      </c>
      <c r="D1409" s="205" t="n">
        <f aca="false">VLOOKUP($B1409,data!$A$6:$M$15000,4)</f>
        <v>1233000</v>
      </c>
    </row>
    <row r="1410" customFormat="false" ht="11.25" hidden="false" customHeight="false" outlineLevel="0" collapsed="false">
      <c r="A1410" s="199" t="n">
        <v>36950</v>
      </c>
      <c r="B1410" s="192" t="n">
        <v>36950</v>
      </c>
      <c r="C1410" s="308" t="n">
        <f aca="false">IF(B1410&lt;&gt;"",MONTH(B1410),0)</f>
        <v>2</v>
      </c>
      <c r="D1410" s="205" t="n">
        <f aca="false">VLOOKUP($B1410,data!$A$6:$M$15000,4)</f>
        <v>1205000</v>
      </c>
    </row>
    <row r="1411" customFormat="false" ht="11.25" hidden="false" customHeight="false" outlineLevel="0" collapsed="false">
      <c r="A1411" s="199" t="n">
        <v>36951</v>
      </c>
      <c r="B1411" s="192" t="n">
        <v>36951</v>
      </c>
      <c r="C1411" s="308" t="n">
        <f aca="false">IF(B1411&lt;&gt;"",MONTH(B1411),0)</f>
        <v>3</v>
      </c>
      <c r="D1411" s="205" t="n">
        <f aca="false">VLOOKUP($B1411,data!$A$6:$M$15000,4)</f>
        <v>1188000</v>
      </c>
    </row>
    <row r="1412" customFormat="false" ht="11.25" hidden="false" customHeight="false" outlineLevel="0" collapsed="false">
      <c r="A1412" s="199" t="n">
        <v>36952</v>
      </c>
      <c r="B1412" s="192" t="n">
        <v>36952</v>
      </c>
      <c r="C1412" s="308" t="n">
        <f aca="false">IF(B1412&lt;&gt;"",MONTH(B1412),0)</f>
        <v>3</v>
      </c>
      <c r="D1412" s="205" t="n">
        <f aca="false">VLOOKUP($B1412,data!$A$6:$M$15000,4)</f>
        <v>1202000</v>
      </c>
    </row>
    <row r="1413" customFormat="false" ht="11.25" hidden="false" customHeight="false" outlineLevel="0" collapsed="false">
      <c r="A1413" s="199" t="n">
        <v>36953</v>
      </c>
      <c r="B1413" s="192" t="n">
        <v>36953</v>
      </c>
      <c r="C1413" s="308" t="n">
        <f aca="false">IF(B1413&lt;&gt;"",MONTH(B1413),0)</f>
        <v>3</v>
      </c>
      <c r="D1413" s="205" t="n">
        <f aca="false">VLOOKUP($B1413,data!$A$6:$M$15000,4)</f>
        <v>1186000</v>
      </c>
    </row>
    <row r="1414" customFormat="false" ht="11.25" hidden="false" customHeight="false" outlineLevel="0" collapsed="false">
      <c r="A1414" s="199" t="n">
        <v>36954</v>
      </c>
      <c r="B1414" s="192" t="n">
        <v>36954</v>
      </c>
      <c r="C1414" s="308" t="n">
        <f aca="false">IF(B1414&lt;&gt;"",MONTH(B1414),0)</f>
        <v>3</v>
      </c>
      <c r="D1414" s="205" t="n">
        <f aca="false">VLOOKUP($B1414,data!$A$6:$M$15000,4)</f>
        <v>1181000</v>
      </c>
    </row>
    <row r="1415" customFormat="false" ht="11.25" hidden="false" customHeight="false" outlineLevel="0" collapsed="false">
      <c r="A1415" s="199" t="n">
        <v>36955</v>
      </c>
      <c r="B1415" s="192" t="n">
        <v>36955</v>
      </c>
      <c r="C1415" s="308" t="n">
        <f aca="false">IF(B1415&lt;&gt;"",MONTH(B1415),0)</f>
        <v>3</v>
      </c>
      <c r="D1415" s="205" t="n">
        <f aca="false">VLOOKUP($B1415,data!$A$6:$M$15000,4)</f>
        <v>1187000</v>
      </c>
    </row>
    <row r="1416" customFormat="false" ht="11.25" hidden="false" customHeight="false" outlineLevel="0" collapsed="false">
      <c r="A1416" s="199" t="n">
        <v>36956</v>
      </c>
      <c r="B1416" s="192" t="n">
        <v>36956</v>
      </c>
      <c r="C1416" s="308" t="n">
        <f aca="false">IF(B1416&lt;&gt;"",MONTH(B1416),0)</f>
        <v>3</v>
      </c>
      <c r="D1416" s="205" t="n">
        <f aca="false">VLOOKUP($B1416,data!$A$6:$M$15000,4)</f>
        <v>1198000</v>
      </c>
    </row>
    <row r="1417" customFormat="false" ht="11.25" hidden="false" customHeight="false" outlineLevel="0" collapsed="false">
      <c r="A1417" s="199" t="n">
        <v>36957</v>
      </c>
      <c r="B1417" s="192" t="n">
        <v>36957</v>
      </c>
      <c r="C1417" s="308" t="n">
        <f aca="false">IF(B1417&lt;&gt;"",MONTH(B1417),0)</f>
        <v>3</v>
      </c>
      <c r="D1417" s="205" t="n">
        <f aca="false">VLOOKUP($B1417,data!$A$6:$M$15000,4)</f>
        <v>1259000</v>
      </c>
    </row>
    <row r="1418" customFormat="false" ht="11.25" hidden="false" customHeight="false" outlineLevel="0" collapsed="false">
      <c r="A1418" s="199" t="n">
        <v>36958</v>
      </c>
      <c r="B1418" s="192" t="n">
        <v>36958</v>
      </c>
      <c r="C1418" s="308" t="n">
        <f aca="false">IF(B1418&lt;&gt;"",MONTH(B1418),0)</f>
        <v>3</v>
      </c>
      <c r="D1418" s="205" t="n">
        <f aca="false">VLOOKUP($B1418,data!$A$6:$M$15000,4)</f>
        <v>1244000</v>
      </c>
    </row>
    <row r="1419" customFormat="false" ht="11.25" hidden="false" customHeight="false" outlineLevel="0" collapsed="false">
      <c r="A1419" s="199" t="n">
        <v>36959</v>
      </c>
      <c r="B1419" s="192" t="n">
        <v>36959</v>
      </c>
      <c r="C1419" s="308" t="n">
        <f aca="false">IF(B1419&lt;&gt;"",MONTH(B1419),0)</f>
        <v>3</v>
      </c>
      <c r="D1419" s="205" t="n">
        <f aca="false">VLOOKUP($B1419,data!$A$6:$M$15000,4)</f>
        <v>1252000</v>
      </c>
    </row>
    <row r="1420" customFormat="false" ht="11.25" hidden="false" customHeight="false" outlineLevel="0" collapsed="false">
      <c r="A1420" s="199" t="n">
        <v>36960</v>
      </c>
      <c r="B1420" s="192" t="n">
        <v>36960</v>
      </c>
      <c r="C1420" s="308" t="n">
        <f aca="false">IF(B1420&lt;&gt;"",MONTH(B1420),0)</f>
        <v>3</v>
      </c>
      <c r="D1420" s="205" t="n">
        <f aca="false">VLOOKUP($B1420,data!$A$6:$M$15000,4)</f>
        <v>1243000</v>
      </c>
    </row>
    <row r="1421" customFormat="false" ht="11.25" hidden="false" customHeight="false" outlineLevel="0" collapsed="false">
      <c r="A1421" s="199" t="n">
        <v>36961</v>
      </c>
      <c r="B1421" s="192" t="n">
        <v>36961</v>
      </c>
      <c r="C1421" s="308" t="n">
        <f aca="false">IF(B1421&lt;&gt;"",MONTH(B1421),0)</f>
        <v>3</v>
      </c>
      <c r="D1421" s="205" t="n">
        <f aca="false">VLOOKUP($B1421,data!$A$6:$M$15000,4)</f>
        <v>1245000</v>
      </c>
    </row>
    <row r="1422" customFormat="false" ht="11.25" hidden="false" customHeight="false" outlineLevel="0" collapsed="false">
      <c r="A1422" s="199" t="n">
        <v>36962</v>
      </c>
      <c r="B1422" s="192" t="n">
        <v>36962</v>
      </c>
      <c r="C1422" s="308" t="n">
        <f aca="false">IF(B1422&lt;&gt;"",MONTH(B1422),0)</f>
        <v>3</v>
      </c>
      <c r="D1422" s="205" t="n">
        <f aca="false">VLOOKUP($B1422,data!$A$6:$M$15000,4)</f>
        <v>1245000</v>
      </c>
    </row>
    <row r="1423" customFormat="false" ht="11.25" hidden="false" customHeight="false" outlineLevel="0" collapsed="false">
      <c r="A1423" s="199" t="n">
        <v>36963</v>
      </c>
      <c r="B1423" s="192" t="n">
        <v>36963</v>
      </c>
      <c r="C1423" s="308" t="n">
        <f aca="false">IF(B1423&lt;&gt;"",MONTH(B1423),0)</f>
        <v>3</v>
      </c>
      <c r="D1423" s="205" t="n">
        <f aca="false">VLOOKUP($B1423,data!$A$6:$M$15000,4)</f>
        <v>1227000</v>
      </c>
    </row>
    <row r="1424" customFormat="false" ht="11.25" hidden="false" customHeight="false" outlineLevel="0" collapsed="false">
      <c r="A1424" s="199" t="n">
        <v>36964</v>
      </c>
      <c r="B1424" s="192" t="n">
        <v>36964</v>
      </c>
      <c r="C1424" s="308" t="n">
        <f aca="false">IF(B1424&lt;&gt;"",MONTH(B1424),0)</f>
        <v>3</v>
      </c>
      <c r="D1424" s="205" t="n">
        <f aca="false">VLOOKUP($B1424,data!$A$6:$M$15000,4)</f>
        <v>1228000</v>
      </c>
    </row>
    <row r="1425" customFormat="false" ht="11.25" hidden="false" customHeight="false" outlineLevel="0" collapsed="false">
      <c r="A1425" s="199" t="n">
        <v>36965</v>
      </c>
      <c r="B1425" s="192" t="n">
        <v>36965</v>
      </c>
      <c r="C1425" s="308" t="n">
        <f aca="false">IF(B1425&lt;&gt;"",MONTH(B1425),0)</f>
        <v>3</v>
      </c>
      <c r="D1425" s="205" t="n">
        <f aca="false">VLOOKUP($B1425,data!$A$6:$M$15000,4)</f>
        <v>1235000</v>
      </c>
    </row>
    <row r="1426" customFormat="false" ht="11.25" hidden="false" customHeight="false" outlineLevel="0" collapsed="false">
      <c r="A1426" s="199" t="n">
        <v>36966</v>
      </c>
      <c r="B1426" s="192" t="n">
        <v>36966</v>
      </c>
      <c r="C1426" s="308" t="n">
        <f aca="false">IF(B1426&lt;&gt;"",MONTH(B1426),0)</f>
        <v>3</v>
      </c>
      <c r="D1426" s="205" t="n">
        <f aca="false">VLOOKUP($B1426,data!$A$6:$M$15000,4)</f>
        <v>1240000</v>
      </c>
    </row>
    <row r="1427" customFormat="false" ht="11.25" hidden="false" customHeight="false" outlineLevel="0" collapsed="false">
      <c r="A1427" s="199" t="n">
        <v>36967</v>
      </c>
      <c r="B1427" s="192" t="n">
        <v>36967</v>
      </c>
      <c r="C1427" s="308" t="n">
        <f aca="false">IF(B1427&lt;&gt;"",MONTH(B1427),0)</f>
        <v>3</v>
      </c>
      <c r="D1427" s="205" t="n">
        <f aca="false">VLOOKUP($B1427,data!$A$6:$M$15000,4)</f>
        <v>1235000</v>
      </c>
    </row>
    <row r="1428" customFormat="false" ht="11.25" hidden="false" customHeight="false" outlineLevel="0" collapsed="false">
      <c r="A1428" s="199" t="n">
        <v>36968</v>
      </c>
      <c r="B1428" s="192" t="n">
        <v>36968</v>
      </c>
      <c r="C1428" s="308" t="n">
        <f aca="false">IF(B1428&lt;&gt;"",MONTH(B1428),0)</f>
        <v>3</v>
      </c>
      <c r="D1428" s="205" t="n">
        <f aca="false">VLOOKUP($B1428,data!$A$6:$M$15000,4)</f>
        <v>1248000</v>
      </c>
    </row>
    <row r="1429" customFormat="false" ht="11.25" hidden="false" customHeight="false" outlineLevel="0" collapsed="false">
      <c r="A1429" s="199" t="n">
        <v>36969</v>
      </c>
      <c r="B1429" s="192" t="n">
        <v>36969</v>
      </c>
      <c r="C1429" s="308" t="n">
        <f aca="false">IF(B1429&lt;&gt;"",MONTH(B1429),0)</f>
        <v>3</v>
      </c>
      <c r="D1429" s="205" t="n">
        <f aca="false">VLOOKUP($B1429,data!$A$6:$M$15000,4)</f>
        <v>1222000</v>
      </c>
    </row>
    <row r="1430" customFormat="false" ht="11.25" hidden="false" customHeight="false" outlineLevel="0" collapsed="false">
      <c r="A1430" s="199" t="n">
        <v>36970</v>
      </c>
      <c r="B1430" s="192" t="n">
        <v>36970</v>
      </c>
      <c r="C1430" s="308" t="n">
        <f aca="false">IF(B1430&lt;&gt;"",MONTH(B1430),0)</f>
        <v>3</v>
      </c>
      <c r="D1430" s="205" t="n">
        <f aca="false">VLOOKUP($B1430,data!$A$6:$M$15000,4)</f>
        <v>1176000</v>
      </c>
    </row>
    <row r="1431" customFormat="false" ht="11.25" hidden="false" customHeight="false" outlineLevel="0" collapsed="false">
      <c r="A1431" s="199" t="n">
        <v>36971</v>
      </c>
      <c r="B1431" s="192" t="n">
        <v>36971</v>
      </c>
      <c r="C1431" s="308" t="n">
        <f aca="false">IF(B1431&lt;&gt;"",MONTH(B1431),0)</f>
        <v>3</v>
      </c>
      <c r="D1431" s="205" t="n">
        <f aca="false">VLOOKUP($B1431,data!$A$6:$M$15000,4)</f>
        <v>1134000</v>
      </c>
    </row>
    <row r="1432" customFormat="false" ht="11.25" hidden="false" customHeight="false" outlineLevel="0" collapsed="false">
      <c r="A1432" s="199" t="n">
        <v>36972</v>
      </c>
      <c r="B1432" s="192" t="n">
        <v>36972</v>
      </c>
      <c r="C1432" s="308" t="n">
        <f aca="false">IF(B1432&lt;&gt;"",MONTH(B1432),0)</f>
        <v>3</v>
      </c>
      <c r="D1432" s="205" t="n">
        <f aca="false">VLOOKUP($B1432,data!$A$6:$M$15000,4)</f>
        <v>1016000</v>
      </c>
    </row>
    <row r="1433" customFormat="false" ht="11.25" hidden="false" customHeight="false" outlineLevel="0" collapsed="false">
      <c r="A1433" s="199" t="n">
        <v>36973</v>
      </c>
      <c r="B1433" s="192" t="n">
        <v>36973</v>
      </c>
      <c r="C1433" s="308" t="n">
        <f aca="false">IF(B1433&lt;&gt;"",MONTH(B1433),0)</f>
        <v>3</v>
      </c>
      <c r="D1433" s="205" t="n">
        <f aca="false">VLOOKUP($B1433,data!$A$6:$M$15000,4)</f>
        <v>1097000</v>
      </c>
    </row>
    <row r="1434" customFormat="false" ht="11.25" hidden="false" customHeight="false" outlineLevel="0" collapsed="false">
      <c r="A1434" s="199" t="n">
        <v>36974</v>
      </c>
      <c r="B1434" s="192" t="n">
        <v>36974</v>
      </c>
      <c r="C1434" s="308" t="n">
        <f aca="false">IF(B1434&lt;&gt;"",MONTH(B1434),0)</f>
        <v>3</v>
      </c>
      <c r="D1434" s="205" t="n">
        <f aca="false">VLOOKUP($B1434,data!$A$6:$M$15000,4)</f>
        <v>1076000</v>
      </c>
    </row>
    <row r="1435" customFormat="false" ht="11.25" hidden="false" customHeight="false" outlineLevel="0" collapsed="false">
      <c r="A1435" s="199" t="n">
        <v>36975</v>
      </c>
      <c r="B1435" s="192" t="n">
        <v>36975</v>
      </c>
      <c r="C1435" s="308" t="n">
        <f aca="false">IF(B1435&lt;&gt;"",MONTH(B1435),0)</f>
        <v>3</v>
      </c>
      <c r="D1435" s="205" t="n">
        <f aca="false">VLOOKUP($B1435,data!$A$6:$M$15000,4)</f>
        <v>1121000</v>
      </c>
    </row>
    <row r="1436" customFormat="false" ht="11.25" hidden="false" customHeight="false" outlineLevel="0" collapsed="false">
      <c r="A1436" s="199" t="n">
        <v>36976</v>
      </c>
      <c r="B1436" s="192" t="n">
        <v>36976</v>
      </c>
      <c r="C1436" s="308" t="n">
        <f aca="false">IF(B1436&lt;&gt;"",MONTH(B1436),0)</f>
        <v>3</v>
      </c>
      <c r="D1436" s="205" t="n">
        <f aca="false">VLOOKUP($B1436,data!$A$6:$M$15000,4)</f>
        <v>1164000</v>
      </c>
    </row>
    <row r="1437" customFormat="false" ht="11.25" hidden="false" customHeight="false" outlineLevel="0" collapsed="false">
      <c r="A1437" s="199" t="n">
        <v>36977</v>
      </c>
      <c r="B1437" s="192" t="n">
        <v>36977</v>
      </c>
      <c r="C1437" s="308" t="n">
        <f aca="false">IF(B1437&lt;&gt;"",MONTH(B1437),0)</f>
        <v>3</v>
      </c>
      <c r="D1437" s="205" t="n">
        <f aca="false">VLOOKUP($B1437,data!$A$6:$M$15000,4)</f>
        <v>1200000</v>
      </c>
    </row>
    <row r="1438" customFormat="false" ht="11.25" hidden="false" customHeight="false" outlineLevel="0" collapsed="false">
      <c r="A1438" s="199" t="n">
        <v>36978</v>
      </c>
      <c r="B1438" s="192" t="n">
        <v>36978</v>
      </c>
      <c r="C1438" s="308" t="n">
        <f aca="false">IF(B1438&lt;&gt;"",MONTH(B1438),0)</f>
        <v>3</v>
      </c>
      <c r="D1438" s="205" t="n">
        <f aca="false">VLOOKUP($B1438,data!$A$6:$M$15000,4)</f>
        <v>1251000</v>
      </c>
    </row>
    <row r="1439" customFormat="false" ht="11.25" hidden="false" customHeight="false" outlineLevel="0" collapsed="false">
      <c r="A1439" s="199" t="n">
        <v>36979</v>
      </c>
      <c r="B1439" s="192" t="n">
        <v>36979</v>
      </c>
      <c r="C1439" s="308" t="n">
        <f aca="false">IF(B1439&lt;&gt;"",MONTH(B1439),0)</f>
        <v>3</v>
      </c>
      <c r="D1439" s="205" t="n">
        <f aca="false">VLOOKUP($B1439,data!$A$6:$M$15000,4)</f>
        <v>1241000</v>
      </c>
    </row>
    <row r="1440" customFormat="false" ht="11.25" hidden="false" customHeight="false" outlineLevel="0" collapsed="false">
      <c r="A1440" s="199" t="n">
        <v>36980</v>
      </c>
      <c r="B1440" s="192" t="n">
        <v>36980</v>
      </c>
      <c r="C1440" s="308" t="n">
        <f aca="false">IF(B1440&lt;&gt;"",MONTH(B1440),0)</f>
        <v>3</v>
      </c>
      <c r="D1440" s="205" t="n">
        <f aca="false">VLOOKUP($B1440,data!$A$6:$M$15000,4)</f>
        <v>1199000</v>
      </c>
    </row>
    <row r="1441" customFormat="false" ht="11.25" hidden="false" customHeight="false" outlineLevel="0" collapsed="false">
      <c r="A1441" s="199" t="n">
        <v>36981</v>
      </c>
      <c r="B1441" s="192" t="n">
        <v>36981</v>
      </c>
      <c r="C1441" s="308" t="n">
        <f aca="false">IF(B1441&lt;&gt;"",MONTH(B1441),0)</f>
        <v>3</v>
      </c>
      <c r="D1441" s="205" t="n">
        <f aca="false">VLOOKUP($B1441,data!$A$6:$M$15000,4)</f>
        <v>1078000</v>
      </c>
    </row>
    <row r="1442" customFormat="false" ht="11.25" hidden="false" customHeight="false" outlineLevel="0" collapsed="false">
      <c r="A1442" s="199" t="n">
        <v>36982</v>
      </c>
      <c r="B1442" s="192" t="n">
        <v>36982</v>
      </c>
      <c r="C1442" s="308" t="n">
        <f aca="false">IF(B1442&lt;&gt;"",MONTH(B1442),0)</f>
        <v>4</v>
      </c>
      <c r="D1442" s="205" t="n">
        <f aca="false">VLOOKUP($B1442,data!$A$6:$M$15000,4)</f>
        <v>1107000</v>
      </c>
    </row>
    <row r="1443" customFormat="false" ht="11.25" hidden="false" customHeight="false" outlineLevel="0" collapsed="false">
      <c r="A1443" s="199" t="n">
        <v>36983</v>
      </c>
      <c r="B1443" s="192" t="n">
        <v>36983</v>
      </c>
      <c r="C1443" s="308" t="n">
        <f aca="false">IF(B1443&lt;&gt;"",MONTH(B1443),0)</f>
        <v>4</v>
      </c>
      <c r="D1443" s="205" t="n">
        <f aca="false">VLOOKUP($B1443,data!$A$6:$M$15000,4)</f>
        <v>1074000</v>
      </c>
    </row>
    <row r="1444" customFormat="false" ht="11.25" hidden="false" customHeight="false" outlineLevel="0" collapsed="false">
      <c r="A1444" s="199" t="n">
        <v>36984</v>
      </c>
      <c r="B1444" s="192" t="n">
        <v>36984</v>
      </c>
      <c r="C1444" s="308" t="n">
        <f aca="false">IF(B1444&lt;&gt;"",MONTH(B1444),0)</f>
        <v>4</v>
      </c>
      <c r="D1444" s="205" t="n">
        <f aca="false">VLOOKUP($B1444,data!$A$6:$M$15000,4)</f>
        <v>1159000</v>
      </c>
    </row>
    <row r="1445" customFormat="false" ht="11.25" hidden="false" customHeight="false" outlineLevel="0" collapsed="false">
      <c r="A1445" s="199" t="n">
        <v>36985</v>
      </c>
      <c r="B1445" s="192" t="n">
        <v>36985</v>
      </c>
      <c r="C1445" s="308" t="n">
        <f aca="false">IF(B1445&lt;&gt;"",MONTH(B1445),0)</f>
        <v>4</v>
      </c>
      <c r="D1445" s="205" t="n">
        <f aca="false">VLOOKUP($B1445,data!$A$6:$M$15000,4)</f>
        <v>1156000</v>
      </c>
    </row>
    <row r="1446" customFormat="false" ht="11.25" hidden="false" customHeight="false" outlineLevel="0" collapsed="false">
      <c r="A1446" s="199" t="n">
        <v>36986</v>
      </c>
      <c r="B1446" s="192" t="n">
        <v>36986</v>
      </c>
      <c r="C1446" s="308" t="n">
        <f aca="false">IF(B1446&lt;&gt;"",MONTH(B1446),0)</f>
        <v>4</v>
      </c>
      <c r="D1446" s="205" t="n">
        <f aca="false">VLOOKUP($B1446,data!$A$6:$M$15000,4)</f>
        <v>1106000</v>
      </c>
    </row>
    <row r="1447" customFormat="false" ht="11.25" hidden="false" customHeight="false" outlineLevel="0" collapsed="false">
      <c r="A1447" s="199" t="n">
        <v>36987</v>
      </c>
      <c r="B1447" s="192" t="n">
        <v>36987</v>
      </c>
      <c r="C1447" s="308" t="n">
        <f aca="false">IF(B1447&lt;&gt;"",MONTH(B1447),0)</f>
        <v>4</v>
      </c>
      <c r="D1447" s="205" t="str">
        <f aca="false">VLOOKUP($B1447,data!$A$6:$M$15000,4)</f>
        <v>N/A</v>
      </c>
    </row>
    <row r="1448" customFormat="false" ht="11.25" hidden="false" customHeight="false" outlineLevel="0" collapsed="false">
      <c r="A1448" s="199" t="n">
        <v>36988</v>
      </c>
      <c r="B1448" s="192" t="n">
        <v>36988</v>
      </c>
      <c r="C1448" s="308" t="n">
        <f aca="false">IF(B1448&lt;&gt;"",MONTH(B1448),0)</f>
        <v>4</v>
      </c>
      <c r="D1448" s="205" t="str">
        <f aca="false">VLOOKUP($B1448,data!$A$6:$M$15000,4)</f>
        <v>N/A</v>
      </c>
    </row>
    <row r="1449" customFormat="false" ht="11.25" hidden="false" customHeight="false" outlineLevel="0" collapsed="false">
      <c r="A1449" s="199" t="n">
        <v>36989</v>
      </c>
      <c r="B1449" s="192" t="n">
        <v>36989</v>
      </c>
      <c r="C1449" s="308" t="n">
        <f aca="false">IF(B1449&lt;&gt;"",MONTH(B1449),0)</f>
        <v>4</v>
      </c>
      <c r="D1449" s="205" t="str">
        <f aca="false">VLOOKUP($B1449,data!$A$6:$M$15000,4)</f>
        <v>N/A</v>
      </c>
    </row>
    <row r="1450" customFormat="false" ht="11.25" hidden="false" customHeight="false" outlineLevel="0" collapsed="false">
      <c r="A1450" s="199" t="n">
        <v>36990</v>
      </c>
      <c r="B1450" s="192" t="n">
        <v>36990</v>
      </c>
      <c r="C1450" s="308" t="n">
        <f aca="false">IF(B1450&lt;&gt;"",MONTH(B1450),0)</f>
        <v>4</v>
      </c>
      <c r="D1450" s="205" t="str">
        <f aca="false">VLOOKUP($B1450,data!$A$6:$M$15000,4)</f>
        <v>N/A</v>
      </c>
    </row>
    <row r="1451" customFormat="false" ht="11.25" hidden="false" customHeight="false" outlineLevel="0" collapsed="false">
      <c r="A1451" s="199" t="n">
        <v>36991</v>
      </c>
      <c r="B1451" s="192" t="n">
        <v>36991</v>
      </c>
      <c r="C1451" s="308" t="n">
        <f aca="false">IF(B1451&lt;&gt;"",MONTH(B1451),0)</f>
        <v>4</v>
      </c>
      <c r="D1451" s="205" t="str">
        <f aca="false">VLOOKUP($B1451,data!$A$6:$M$15000,4)</f>
        <v>N/A</v>
      </c>
    </row>
    <row r="1452" customFormat="false" ht="11.25" hidden="false" customHeight="false" outlineLevel="0" collapsed="false">
      <c r="A1452" s="199" t="n">
        <v>36992</v>
      </c>
      <c r="B1452" s="192" t="n">
        <v>36992</v>
      </c>
      <c r="C1452" s="308" t="n">
        <f aca="false">IF(B1452&lt;&gt;"",MONTH(B1452),0)</f>
        <v>4</v>
      </c>
      <c r="D1452" s="205" t="str">
        <f aca="false">VLOOKUP($B1452,data!$A$6:$M$15000,4)</f>
        <v>N/A</v>
      </c>
    </row>
    <row r="1453" customFormat="false" ht="11.25" hidden="false" customHeight="false" outlineLevel="0" collapsed="false">
      <c r="A1453" s="199" t="n">
        <v>36993</v>
      </c>
      <c r="B1453" s="192" t="n">
        <v>36993</v>
      </c>
      <c r="C1453" s="308" t="n">
        <f aca="false">IF(B1453&lt;&gt;"",MONTH(B1453),0)</f>
        <v>4</v>
      </c>
      <c r="D1453" s="205" t="str">
        <f aca="false">VLOOKUP($B1453,data!$A$6:$M$15000,4)</f>
        <v>N/A</v>
      </c>
    </row>
    <row r="1454" customFormat="false" ht="11.25" hidden="false" customHeight="false" outlineLevel="0" collapsed="false">
      <c r="A1454" s="199" t="n">
        <v>36994</v>
      </c>
      <c r="B1454" s="192" t="n">
        <v>36994</v>
      </c>
      <c r="C1454" s="308" t="n">
        <f aca="false">IF(B1454&lt;&gt;"",MONTH(B1454),0)</f>
        <v>4</v>
      </c>
      <c r="D1454" s="205" t="str">
        <f aca="false">VLOOKUP($B1454,data!$A$6:$M$15000,4)</f>
        <v>N/A</v>
      </c>
    </row>
    <row r="1455" customFormat="false" ht="11.25" hidden="false" customHeight="false" outlineLevel="0" collapsed="false">
      <c r="A1455" s="199" t="n">
        <v>36995</v>
      </c>
      <c r="B1455" s="192" t="n">
        <v>36995</v>
      </c>
      <c r="C1455" s="308" t="n">
        <f aca="false">IF(B1455&lt;&gt;"",MONTH(B1455),0)</f>
        <v>4</v>
      </c>
      <c r="D1455" s="205" t="str">
        <f aca="false">VLOOKUP($B1455,data!$A$6:$M$15000,4)</f>
        <v>N/A</v>
      </c>
    </row>
    <row r="1456" customFormat="false" ht="11.25" hidden="false" customHeight="false" outlineLevel="0" collapsed="false">
      <c r="A1456" s="199" t="n">
        <v>36996</v>
      </c>
      <c r="B1456" s="192" t="n">
        <v>36996</v>
      </c>
      <c r="C1456" s="308" t="n">
        <f aca="false">IF(B1456&lt;&gt;"",MONTH(B1456),0)</f>
        <v>4</v>
      </c>
      <c r="D1456" s="205" t="str">
        <f aca="false">VLOOKUP($B1456,data!$A$6:$M$15000,4)</f>
        <v>N/A</v>
      </c>
    </row>
    <row r="1457" customFormat="false" ht="11.25" hidden="false" customHeight="false" outlineLevel="0" collapsed="false">
      <c r="A1457" s="199" t="n">
        <v>36997</v>
      </c>
      <c r="B1457" s="192" t="n">
        <v>36997</v>
      </c>
      <c r="C1457" s="308" t="n">
        <f aca="false">IF(B1457&lt;&gt;"",MONTH(B1457),0)</f>
        <v>4</v>
      </c>
      <c r="D1457" s="205" t="str">
        <f aca="false">VLOOKUP($B1457,data!$A$6:$M$15000,4)</f>
        <v>N/A</v>
      </c>
    </row>
    <row r="1458" customFormat="false" ht="11.25" hidden="false" customHeight="false" outlineLevel="0" collapsed="false">
      <c r="A1458" s="199" t="n">
        <v>36998</v>
      </c>
      <c r="B1458" s="192" t="n">
        <v>36998</v>
      </c>
      <c r="C1458" s="308" t="n">
        <f aca="false">IF(B1458&lt;&gt;"",MONTH(B1458),0)</f>
        <v>4</v>
      </c>
      <c r="D1458" s="205" t="str">
        <f aca="false">VLOOKUP($B1458,data!$A$6:$M$15000,4)</f>
        <v>N/A</v>
      </c>
    </row>
    <row r="1459" customFormat="false" ht="11.25" hidden="false" customHeight="false" outlineLevel="0" collapsed="false">
      <c r="A1459" s="199" t="n">
        <v>36999</v>
      </c>
      <c r="B1459" s="192" t="n">
        <v>36999</v>
      </c>
      <c r="C1459" s="308" t="n">
        <f aca="false">IF(B1459&lt;&gt;"",MONTH(B1459),0)</f>
        <v>4</v>
      </c>
      <c r="D1459" s="205" t="str">
        <f aca="false">VLOOKUP($B1459,data!$A$6:$M$15000,4)</f>
        <v>N/A</v>
      </c>
    </row>
    <row r="1460" customFormat="false" ht="11.25" hidden="false" customHeight="false" outlineLevel="0" collapsed="false">
      <c r="A1460" s="199" t="n">
        <v>37000</v>
      </c>
      <c r="B1460" s="192" t="n">
        <v>37000</v>
      </c>
      <c r="C1460" s="308" t="n">
        <f aca="false">IF(B1460&lt;&gt;"",MONTH(B1460),0)</f>
        <v>4</v>
      </c>
      <c r="D1460" s="205" t="str">
        <f aca="false">VLOOKUP($B1460,data!$A$6:$M$15000,4)</f>
        <v>N/A</v>
      </c>
    </row>
    <row r="1461" customFormat="false" ht="11.25" hidden="false" customHeight="false" outlineLevel="0" collapsed="false">
      <c r="A1461" s="199" t="n">
        <v>37001</v>
      </c>
      <c r="B1461" s="192" t="n">
        <v>37001</v>
      </c>
      <c r="C1461" s="308" t="n">
        <f aca="false">IF(B1461&lt;&gt;"",MONTH(B1461),0)</f>
        <v>4</v>
      </c>
      <c r="D1461" s="205" t="str">
        <f aca="false">VLOOKUP($B1461,data!$A$6:$M$15000,4)</f>
        <v>N/A</v>
      </c>
    </row>
    <row r="1462" customFormat="false" ht="11.25" hidden="false" customHeight="false" outlineLevel="0" collapsed="false">
      <c r="A1462" s="199" t="n">
        <v>37002</v>
      </c>
      <c r="B1462" s="192" t="n">
        <v>37002</v>
      </c>
      <c r="C1462" s="308" t="n">
        <f aca="false">IF(B1462&lt;&gt;"",MONTH(B1462),0)</f>
        <v>4</v>
      </c>
      <c r="D1462" s="205" t="str">
        <f aca="false">VLOOKUP($B1462,data!$A$6:$M$15000,4)</f>
        <v>N/A</v>
      </c>
    </row>
    <row r="1463" customFormat="false" ht="11.25" hidden="false" customHeight="false" outlineLevel="0" collapsed="false">
      <c r="A1463" s="199" t="n">
        <v>37003</v>
      </c>
      <c r="B1463" s="192" t="n">
        <v>37003</v>
      </c>
      <c r="C1463" s="308" t="n">
        <f aca="false">IF(B1463&lt;&gt;"",MONTH(B1463),0)</f>
        <v>4</v>
      </c>
      <c r="D1463" s="205" t="str">
        <f aca="false">VLOOKUP($B1463,data!$A$6:$M$15000,4)</f>
        <v>N/A</v>
      </c>
    </row>
    <row r="1464" customFormat="false" ht="11.25" hidden="false" customHeight="false" outlineLevel="0" collapsed="false">
      <c r="A1464" s="199" t="n">
        <v>37004</v>
      </c>
      <c r="B1464" s="192" t="n">
        <v>37004</v>
      </c>
      <c r="C1464" s="308" t="n">
        <f aca="false">IF(B1464&lt;&gt;"",MONTH(B1464),0)</f>
        <v>4</v>
      </c>
      <c r="D1464" s="205" t="str">
        <f aca="false">VLOOKUP($B1464,data!$A$6:$M$15000,4)</f>
        <v>N/A</v>
      </c>
    </row>
    <row r="1465" customFormat="false" ht="11.25" hidden="false" customHeight="false" outlineLevel="0" collapsed="false">
      <c r="A1465" s="199" t="n">
        <v>37005</v>
      </c>
      <c r="B1465" s="192" t="n">
        <v>37005</v>
      </c>
      <c r="C1465" s="308" t="n">
        <f aca="false">IF(B1465&lt;&gt;"",MONTH(B1465),0)</f>
        <v>4</v>
      </c>
      <c r="D1465" s="205" t="str">
        <f aca="false">VLOOKUP($B1465,data!$A$6:$M$15000,4)</f>
        <v>N/A</v>
      </c>
    </row>
    <row r="1466" customFormat="false" ht="11.25" hidden="false" customHeight="false" outlineLevel="0" collapsed="false">
      <c r="A1466" s="199" t="n">
        <v>37006</v>
      </c>
      <c r="B1466" s="192" t="n">
        <v>37006</v>
      </c>
      <c r="C1466" s="308" t="n">
        <f aca="false">IF(B1466&lt;&gt;"",MONTH(B1466),0)</f>
        <v>4</v>
      </c>
      <c r="D1466" s="205" t="str">
        <f aca="false">VLOOKUP($B1466,data!$A$6:$M$15000,4)</f>
        <v>N/A</v>
      </c>
    </row>
    <row r="1467" customFormat="false" ht="11.25" hidden="false" customHeight="false" outlineLevel="0" collapsed="false">
      <c r="A1467" s="199" t="n">
        <v>37007</v>
      </c>
      <c r="B1467" s="192" t="n">
        <v>37007</v>
      </c>
      <c r="C1467" s="308" t="n">
        <f aca="false">IF(B1467&lt;&gt;"",MONTH(B1467),0)</f>
        <v>4</v>
      </c>
      <c r="D1467" s="205" t="str">
        <f aca="false">VLOOKUP($B1467,data!$A$6:$M$15000,4)</f>
        <v>N/A</v>
      </c>
    </row>
    <row r="1468" customFormat="false" ht="11.25" hidden="false" customHeight="false" outlineLevel="0" collapsed="false">
      <c r="A1468" s="199" t="n">
        <v>37008</v>
      </c>
      <c r="B1468" s="192" t="n">
        <v>37008</v>
      </c>
      <c r="C1468" s="308" t="n">
        <f aca="false">IF(B1468&lt;&gt;"",MONTH(B1468),0)</f>
        <v>4</v>
      </c>
      <c r="D1468" s="205" t="str">
        <f aca="false">VLOOKUP($B1468,data!$A$6:$M$15000,4)</f>
        <v>N/A</v>
      </c>
    </row>
    <row r="1469" customFormat="false" ht="11.25" hidden="false" customHeight="false" outlineLevel="0" collapsed="false">
      <c r="A1469" s="199" t="n">
        <v>37009</v>
      </c>
      <c r="B1469" s="192" t="n">
        <v>37009</v>
      </c>
      <c r="C1469" s="308" t="n">
        <f aca="false">IF(B1469&lt;&gt;"",MONTH(B1469),0)</f>
        <v>4</v>
      </c>
      <c r="D1469" s="205" t="str">
        <f aca="false">VLOOKUP($B1469,data!$A$6:$M$15000,4)</f>
        <v>N/A</v>
      </c>
    </row>
    <row r="1470" customFormat="false" ht="11.25" hidden="false" customHeight="false" outlineLevel="0" collapsed="false">
      <c r="A1470" s="199" t="n">
        <v>37010</v>
      </c>
      <c r="B1470" s="192" t="n">
        <v>37010</v>
      </c>
      <c r="C1470" s="308" t="n">
        <f aca="false">IF(B1470&lt;&gt;"",MONTH(B1470),0)</f>
        <v>4</v>
      </c>
      <c r="D1470" s="205" t="str">
        <f aca="false">VLOOKUP($B1470,data!$A$6:$M$15000,4)</f>
        <v>N/A</v>
      </c>
    </row>
    <row r="1471" customFormat="false" ht="11.25" hidden="false" customHeight="false" outlineLevel="0" collapsed="false">
      <c r="A1471" s="199" t="n">
        <v>37011</v>
      </c>
      <c r="B1471" s="192" t="n">
        <v>37011</v>
      </c>
      <c r="C1471" s="308" t="n">
        <f aca="false">IF(B1471&lt;&gt;"",MONTH(B1471),0)</f>
        <v>4</v>
      </c>
      <c r="D1471" s="205" t="str">
        <f aca="false">VLOOKUP($B1471,data!$A$6:$M$15000,4)</f>
        <v>N/A</v>
      </c>
    </row>
    <row r="1472" customFormat="false" ht="11.25" hidden="false" customHeight="false" outlineLevel="0" collapsed="false">
      <c r="A1472" s="199" t="n">
        <v>37012</v>
      </c>
      <c r="B1472" s="192" t="n">
        <v>37012</v>
      </c>
      <c r="C1472" s="308" t="n">
        <f aca="false">IF(B1472&lt;&gt;"",MONTH(B1472),0)</f>
        <v>5</v>
      </c>
      <c r="D1472" s="205" t="str">
        <f aca="false">VLOOKUP($B1472,data!$A$6:$M$15000,4)</f>
        <v>N/A</v>
      </c>
    </row>
    <row r="1473" customFormat="false" ht="11.25" hidden="false" customHeight="false" outlineLevel="0" collapsed="false">
      <c r="A1473" s="199" t="n">
        <v>37013</v>
      </c>
      <c r="B1473" s="192" t="n">
        <v>37013</v>
      </c>
      <c r="C1473" s="308" t="n">
        <f aca="false">IF(B1473&lt;&gt;"",MONTH(B1473),0)</f>
        <v>5</v>
      </c>
      <c r="D1473" s="205" t="str">
        <f aca="false">VLOOKUP($B1473,data!$A$6:$M$15000,4)</f>
        <v>N/A</v>
      </c>
    </row>
    <row r="1474" customFormat="false" ht="11.25" hidden="false" customHeight="false" outlineLevel="0" collapsed="false">
      <c r="A1474" s="199" t="n">
        <v>37014</v>
      </c>
      <c r="B1474" s="192" t="n">
        <v>37014</v>
      </c>
      <c r="C1474" s="308" t="n">
        <f aca="false">IF(B1474&lt;&gt;"",MONTH(B1474),0)</f>
        <v>5</v>
      </c>
      <c r="D1474" s="205" t="str">
        <f aca="false">VLOOKUP($B1474,data!$A$6:$M$15000,4)</f>
        <v>N/A</v>
      </c>
    </row>
    <row r="1475" customFormat="false" ht="11.25" hidden="false" customHeight="false" outlineLevel="0" collapsed="false">
      <c r="A1475" s="199" t="n">
        <v>37015</v>
      </c>
      <c r="B1475" s="192" t="n">
        <v>37015</v>
      </c>
      <c r="C1475" s="308" t="n">
        <f aca="false">IF(B1475&lt;&gt;"",MONTH(B1475),0)</f>
        <v>5</v>
      </c>
      <c r="D1475" s="205" t="str">
        <f aca="false">VLOOKUP($B1475,data!$A$6:$M$15000,4)</f>
        <v>N/A</v>
      </c>
    </row>
    <row r="1476" customFormat="false" ht="11.25" hidden="false" customHeight="false" outlineLevel="0" collapsed="false">
      <c r="A1476" s="199" t="n">
        <v>37016</v>
      </c>
      <c r="B1476" s="192" t="n">
        <v>37016</v>
      </c>
      <c r="C1476" s="308" t="n">
        <f aca="false">IF(B1476&lt;&gt;"",MONTH(B1476),0)</f>
        <v>5</v>
      </c>
      <c r="D1476" s="205" t="str">
        <f aca="false">VLOOKUP($B1476,data!$A$6:$M$15000,4)</f>
        <v>N/A</v>
      </c>
    </row>
    <row r="1477" customFormat="false" ht="11.25" hidden="false" customHeight="false" outlineLevel="0" collapsed="false">
      <c r="A1477" s="199" t="n">
        <v>37017</v>
      </c>
      <c r="B1477" s="192" t="n">
        <v>37017</v>
      </c>
      <c r="C1477" s="308" t="n">
        <f aca="false">IF(B1477&lt;&gt;"",MONTH(B1477),0)</f>
        <v>5</v>
      </c>
      <c r="D1477" s="205" t="str">
        <f aca="false">VLOOKUP($B1477,data!$A$6:$M$15000,4)</f>
        <v>N/A</v>
      </c>
    </row>
    <row r="1478" customFormat="false" ht="11.25" hidden="false" customHeight="false" outlineLevel="0" collapsed="false">
      <c r="A1478" s="199" t="n">
        <v>37018</v>
      </c>
      <c r="B1478" s="192" t="n">
        <v>37018</v>
      </c>
      <c r="C1478" s="308" t="n">
        <f aca="false">IF(B1478&lt;&gt;"",MONTH(B1478),0)</f>
        <v>5</v>
      </c>
      <c r="D1478" s="205" t="str">
        <f aca="false">VLOOKUP($B1478,data!$A$6:$M$15000,4)</f>
        <v>N/A</v>
      </c>
    </row>
    <row r="1479" customFormat="false" ht="11.25" hidden="false" customHeight="false" outlineLevel="0" collapsed="false">
      <c r="A1479" s="199" t="n">
        <v>37019</v>
      </c>
      <c r="B1479" s="192" t="n">
        <v>37019</v>
      </c>
      <c r="C1479" s="308" t="n">
        <f aca="false">IF(B1479&lt;&gt;"",MONTH(B1479),0)</f>
        <v>5</v>
      </c>
      <c r="D1479" s="205" t="str">
        <f aca="false">VLOOKUP($B1479,data!$A$6:$M$15000,4)</f>
        <v>N/A</v>
      </c>
    </row>
    <row r="1480" customFormat="false" ht="11.25" hidden="false" customHeight="false" outlineLevel="0" collapsed="false">
      <c r="A1480" s="199" t="n">
        <v>37020</v>
      </c>
      <c r="B1480" s="192" t="n">
        <v>37020</v>
      </c>
      <c r="C1480" s="308" t="n">
        <f aca="false">IF(B1480&lt;&gt;"",MONTH(B1480),0)</f>
        <v>5</v>
      </c>
      <c r="D1480" s="205" t="str">
        <f aca="false">VLOOKUP($B1480,data!$A$6:$M$15000,4)</f>
        <v>N/A</v>
      </c>
    </row>
    <row r="1481" customFormat="false" ht="11.25" hidden="false" customHeight="false" outlineLevel="0" collapsed="false">
      <c r="A1481" s="199" t="n">
        <v>37021</v>
      </c>
      <c r="B1481" s="192" t="n">
        <v>37021</v>
      </c>
      <c r="C1481" s="308" t="n">
        <f aca="false">IF(B1481&lt;&gt;"",MONTH(B1481),0)</f>
        <v>5</v>
      </c>
      <c r="D1481" s="205" t="str">
        <f aca="false">VLOOKUP($B1481,data!$A$6:$M$15000,4)</f>
        <v>N/A</v>
      </c>
    </row>
    <row r="1482" customFormat="false" ht="11.25" hidden="false" customHeight="false" outlineLevel="0" collapsed="false">
      <c r="A1482" s="199" t="n">
        <v>37022</v>
      </c>
      <c r="B1482" s="192" t="n">
        <v>37022</v>
      </c>
      <c r="C1482" s="308" t="n">
        <f aca="false">IF(B1482&lt;&gt;"",MONTH(B1482),0)</f>
        <v>5</v>
      </c>
      <c r="D1482" s="205" t="str">
        <f aca="false">VLOOKUP($B1482,data!$A$6:$M$15000,4)</f>
        <v>N/A</v>
      </c>
    </row>
    <row r="1483" customFormat="false" ht="11.25" hidden="false" customHeight="false" outlineLevel="0" collapsed="false">
      <c r="A1483" s="199" t="n">
        <v>37023</v>
      </c>
      <c r="B1483" s="192" t="n">
        <v>37023</v>
      </c>
      <c r="C1483" s="308" t="n">
        <f aca="false">IF(B1483&lt;&gt;"",MONTH(B1483),0)</f>
        <v>5</v>
      </c>
      <c r="D1483" s="205" t="str">
        <f aca="false">VLOOKUP($B1483,data!$A$6:$M$15000,4)</f>
        <v>N/A</v>
      </c>
    </row>
    <row r="1484" customFormat="false" ht="11.25" hidden="false" customHeight="false" outlineLevel="0" collapsed="false">
      <c r="A1484" s="199" t="n">
        <v>37024</v>
      </c>
      <c r="B1484" s="192" t="n">
        <v>37024</v>
      </c>
      <c r="C1484" s="308" t="n">
        <f aca="false">IF(B1484&lt;&gt;"",MONTH(B1484),0)</f>
        <v>5</v>
      </c>
      <c r="D1484" s="205" t="str">
        <f aca="false">VLOOKUP($B1484,data!$A$6:$M$15000,4)</f>
        <v>N/A</v>
      </c>
    </row>
    <row r="1485" customFormat="false" ht="11.25" hidden="false" customHeight="false" outlineLevel="0" collapsed="false">
      <c r="A1485" s="199" t="n">
        <v>37025</v>
      </c>
      <c r="B1485" s="192" t="n">
        <v>37025</v>
      </c>
      <c r="C1485" s="308" t="n">
        <f aca="false">IF(B1485&lt;&gt;"",MONTH(B1485),0)</f>
        <v>5</v>
      </c>
      <c r="D1485" s="205" t="str">
        <f aca="false">VLOOKUP($B1485,data!$A$6:$M$15000,4)</f>
        <v>N/A</v>
      </c>
    </row>
    <row r="1486" customFormat="false" ht="11.25" hidden="false" customHeight="false" outlineLevel="0" collapsed="false">
      <c r="A1486" s="199" t="n">
        <v>37026</v>
      </c>
      <c r="B1486" s="192" t="n">
        <v>37026</v>
      </c>
      <c r="C1486" s="308" t="n">
        <f aca="false">IF(B1486&lt;&gt;"",MONTH(B1486),0)</f>
        <v>5</v>
      </c>
      <c r="D1486" s="205" t="str">
        <f aca="false">VLOOKUP($B1486,data!$A$6:$M$15000,4)</f>
        <v>N/A</v>
      </c>
    </row>
    <row r="1487" customFormat="false" ht="11.25" hidden="false" customHeight="false" outlineLevel="0" collapsed="false">
      <c r="A1487" s="199" t="n">
        <v>37027</v>
      </c>
      <c r="B1487" s="192" t="n">
        <v>37027</v>
      </c>
      <c r="C1487" s="308" t="n">
        <f aca="false">IF(B1487&lt;&gt;"",MONTH(B1487),0)</f>
        <v>5</v>
      </c>
      <c r="D1487" s="205" t="str">
        <f aca="false">VLOOKUP($B1487,data!$A$6:$M$15000,4)</f>
        <v>N/A</v>
      </c>
    </row>
    <row r="1488" customFormat="false" ht="11.25" hidden="false" customHeight="false" outlineLevel="0" collapsed="false">
      <c r="A1488" s="199" t="n">
        <v>37028</v>
      </c>
      <c r="B1488" s="192" t="n">
        <v>37028</v>
      </c>
      <c r="C1488" s="308" t="n">
        <f aca="false">IF(B1488&lt;&gt;"",MONTH(B1488),0)</f>
        <v>5</v>
      </c>
      <c r="D1488" s="205" t="str">
        <f aca="false">VLOOKUP($B1488,data!$A$6:$M$15000,4)</f>
        <v>N/A</v>
      </c>
    </row>
    <row r="1489" customFormat="false" ht="11.25" hidden="false" customHeight="false" outlineLevel="0" collapsed="false">
      <c r="A1489" s="199" t="n">
        <v>37029</v>
      </c>
      <c r="B1489" s="192" t="n">
        <v>37029</v>
      </c>
      <c r="C1489" s="308" t="n">
        <f aca="false">IF(B1489&lt;&gt;"",MONTH(B1489),0)</f>
        <v>5</v>
      </c>
      <c r="D1489" s="205" t="str">
        <f aca="false">VLOOKUP($B1489,data!$A$6:$M$15000,4)</f>
        <v>N/A</v>
      </c>
    </row>
    <row r="1490" customFormat="false" ht="11.25" hidden="false" customHeight="false" outlineLevel="0" collapsed="false">
      <c r="A1490" s="199" t="n">
        <v>37030</v>
      </c>
      <c r="B1490" s="192" t="n">
        <v>37030</v>
      </c>
      <c r="C1490" s="308" t="n">
        <f aca="false">IF(B1490&lt;&gt;"",MONTH(B1490),0)</f>
        <v>5</v>
      </c>
      <c r="D1490" s="205" t="str">
        <f aca="false">VLOOKUP($B1490,data!$A$6:$M$15000,4)</f>
        <v>N/A</v>
      </c>
    </row>
    <row r="1491" customFormat="false" ht="11.25" hidden="false" customHeight="false" outlineLevel="0" collapsed="false">
      <c r="A1491" s="199" t="n">
        <v>37031</v>
      </c>
      <c r="B1491" s="192" t="n">
        <v>37031</v>
      </c>
      <c r="C1491" s="308" t="n">
        <f aca="false">IF(B1491&lt;&gt;"",MONTH(B1491),0)</f>
        <v>5</v>
      </c>
      <c r="D1491" s="205" t="str">
        <f aca="false">VLOOKUP($B1491,data!$A$6:$M$15000,4)</f>
        <v>N/A</v>
      </c>
    </row>
    <row r="1492" customFormat="false" ht="11.25" hidden="false" customHeight="false" outlineLevel="0" collapsed="false">
      <c r="A1492" s="199" t="n">
        <v>37032</v>
      </c>
      <c r="B1492" s="192" t="n">
        <v>37032</v>
      </c>
      <c r="C1492" s="308" t="n">
        <f aca="false">IF(B1492&lt;&gt;"",MONTH(B1492),0)</f>
        <v>5</v>
      </c>
      <c r="D1492" s="205" t="str">
        <f aca="false">VLOOKUP($B1492,data!$A$6:$M$15000,4)</f>
        <v>N/A</v>
      </c>
    </row>
    <row r="1493" customFormat="false" ht="11.25" hidden="false" customHeight="false" outlineLevel="0" collapsed="false">
      <c r="A1493" s="199" t="n">
        <v>37033</v>
      </c>
      <c r="B1493" s="192" t="n">
        <v>37033</v>
      </c>
      <c r="C1493" s="308" t="n">
        <f aca="false">IF(B1493&lt;&gt;"",MONTH(B1493),0)</f>
        <v>5</v>
      </c>
      <c r="D1493" s="205" t="str">
        <f aca="false">VLOOKUP($B1493,data!$A$6:$M$15000,4)</f>
        <v>N/A</v>
      </c>
    </row>
    <row r="1494" customFormat="false" ht="11.25" hidden="false" customHeight="false" outlineLevel="0" collapsed="false">
      <c r="A1494" s="199" t="n">
        <v>37034</v>
      </c>
      <c r="B1494" s="192" t="n">
        <v>37034</v>
      </c>
      <c r="C1494" s="308" t="n">
        <f aca="false">IF(B1494&lt;&gt;"",MONTH(B1494),0)</f>
        <v>5</v>
      </c>
      <c r="D1494" s="205" t="str">
        <f aca="false">VLOOKUP($B1494,data!$A$6:$M$15000,4)</f>
        <v>N/A</v>
      </c>
    </row>
    <row r="1495" customFormat="false" ht="11.25" hidden="false" customHeight="false" outlineLevel="0" collapsed="false">
      <c r="A1495" s="199" t="n">
        <v>37035</v>
      </c>
      <c r="B1495" s="192" t="n">
        <v>37035</v>
      </c>
      <c r="C1495" s="308" t="n">
        <f aca="false">IF(B1495&lt;&gt;"",MONTH(B1495),0)</f>
        <v>5</v>
      </c>
      <c r="D1495" s="205" t="str">
        <f aca="false">VLOOKUP($B1495,data!$A$6:$M$15000,4)</f>
        <v>N/A</v>
      </c>
    </row>
    <row r="1496" customFormat="false" ht="11.25" hidden="false" customHeight="false" outlineLevel="0" collapsed="false">
      <c r="A1496" s="199" t="n">
        <v>37036</v>
      </c>
      <c r="B1496" s="192" t="n">
        <v>37036</v>
      </c>
      <c r="C1496" s="308" t="n">
        <f aca="false">IF(B1496&lt;&gt;"",MONTH(B1496),0)</f>
        <v>5</v>
      </c>
      <c r="D1496" s="205" t="str">
        <f aca="false">VLOOKUP($B1496,data!$A$6:$M$15000,4)</f>
        <v>N/A</v>
      </c>
    </row>
    <row r="1497" customFormat="false" ht="11.25" hidden="false" customHeight="false" outlineLevel="0" collapsed="false">
      <c r="A1497" s="199" t="n">
        <v>37037</v>
      </c>
      <c r="B1497" s="192" t="n">
        <v>37037</v>
      </c>
      <c r="C1497" s="308" t="n">
        <f aca="false">IF(B1497&lt;&gt;"",MONTH(B1497),0)</f>
        <v>5</v>
      </c>
      <c r="D1497" s="205" t="str">
        <f aca="false">VLOOKUP($B1497,data!$A$6:$M$15000,4)</f>
        <v>N/A</v>
      </c>
    </row>
    <row r="1498" customFormat="false" ht="11.25" hidden="false" customHeight="false" outlineLevel="0" collapsed="false">
      <c r="A1498" s="199" t="n">
        <v>37038</v>
      </c>
      <c r="B1498" s="192" t="n">
        <v>37038</v>
      </c>
      <c r="C1498" s="308" t="n">
        <f aca="false">IF(B1498&lt;&gt;"",MONTH(B1498),0)</f>
        <v>5</v>
      </c>
      <c r="D1498" s="205" t="str">
        <f aca="false">VLOOKUP($B1498,data!$A$6:$M$15000,4)</f>
        <v>N/A</v>
      </c>
    </row>
    <row r="1499" customFormat="false" ht="11.25" hidden="false" customHeight="false" outlineLevel="0" collapsed="false">
      <c r="A1499" s="199" t="n">
        <v>37039</v>
      </c>
      <c r="B1499" s="192" t="n">
        <v>37039</v>
      </c>
      <c r="C1499" s="308" t="n">
        <f aca="false">IF(B1499&lt;&gt;"",MONTH(B1499),0)</f>
        <v>5</v>
      </c>
      <c r="D1499" s="205" t="str">
        <f aca="false">VLOOKUP($B1499,data!$A$6:$M$15000,4)</f>
        <v>N/A</v>
      </c>
    </row>
    <row r="1500" customFormat="false" ht="11.25" hidden="false" customHeight="false" outlineLevel="0" collapsed="false">
      <c r="A1500" s="199" t="n">
        <v>37040</v>
      </c>
      <c r="B1500" s="192" t="n">
        <v>37040</v>
      </c>
      <c r="C1500" s="308" t="n">
        <f aca="false">IF(B1500&lt;&gt;"",MONTH(B1500),0)</f>
        <v>5</v>
      </c>
      <c r="D1500" s="205" t="str">
        <f aca="false">VLOOKUP($B1500,data!$A$6:$M$15000,4)</f>
        <v>N/A</v>
      </c>
    </row>
    <row r="1501" customFormat="false" ht="11.25" hidden="false" customHeight="false" outlineLevel="0" collapsed="false">
      <c r="A1501" s="199" t="n">
        <v>37041</v>
      </c>
      <c r="B1501" s="192" t="n">
        <v>37041</v>
      </c>
      <c r="C1501" s="308" t="n">
        <f aca="false">IF(B1501&lt;&gt;"",MONTH(B1501),0)</f>
        <v>5</v>
      </c>
      <c r="D1501" s="205" t="str">
        <f aca="false">VLOOKUP($B1501,data!$A$6:$M$15000,4)</f>
        <v>N/A</v>
      </c>
    </row>
    <row r="1502" customFormat="false" ht="11.25" hidden="false" customHeight="false" outlineLevel="0" collapsed="false">
      <c r="A1502" s="199" t="n">
        <v>37042</v>
      </c>
      <c r="B1502" s="192" t="n">
        <v>37042</v>
      </c>
      <c r="C1502" s="308" t="n">
        <f aca="false">IF(B1502&lt;&gt;"",MONTH(B1502),0)</f>
        <v>5</v>
      </c>
      <c r="D1502" s="205" t="str">
        <f aca="false">VLOOKUP($B1502,data!$A$6:$M$15000,4)</f>
        <v>N/A</v>
      </c>
    </row>
    <row r="1503" customFormat="false" ht="11.25" hidden="false" customHeight="false" outlineLevel="0" collapsed="false">
      <c r="A1503" s="199" t="n">
        <v>37043</v>
      </c>
      <c r="B1503" s="192" t="n">
        <v>37043</v>
      </c>
      <c r="C1503" s="308" t="n">
        <f aca="false">IF(B1503&lt;&gt;"",MONTH(B1503),0)</f>
        <v>6</v>
      </c>
      <c r="D1503" s="205" t="str">
        <f aca="false">VLOOKUP($B1503,data!$A$6:$M$15000,4)</f>
        <v>N/A</v>
      </c>
    </row>
    <row r="1504" customFormat="false" ht="11.25" hidden="false" customHeight="false" outlineLevel="0" collapsed="false">
      <c r="A1504" s="199" t="n">
        <v>37044</v>
      </c>
      <c r="B1504" s="192" t="n">
        <v>37044</v>
      </c>
      <c r="C1504" s="308" t="n">
        <f aca="false">IF(B1504&lt;&gt;"",MONTH(B1504),0)</f>
        <v>6</v>
      </c>
      <c r="D1504" s="205" t="str">
        <f aca="false">VLOOKUP($B1504,data!$A$6:$M$15000,4)</f>
        <v>N/A</v>
      </c>
    </row>
    <row r="1505" customFormat="false" ht="11.25" hidden="false" customHeight="false" outlineLevel="0" collapsed="false">
      <c r="A1505" s="199" t="n">
        <v>37045</v>
      </c>
      <c r="B1505" s="192" t="n">
        <v>37045</v>
      </c>
      <c r="C1505" s="308" t="n">
        <f aca="false">IF(B1505&lt;&gt;"",MONTH(B1505),0)</f>
        <v>6</v>
      </c>
      <c r="D1505" s="205" t="str">
        <f aca="false">VLOOKUP($B1505,data!$A$6:$M$15000,4)</f>
        <v>N/A</v>
      </c>
    </row>
    <row r="1506" customFormat="false" ht="11.25" hidden="false" customHeight="false" outlineLevel="0" collapsed="false">
      <c r="A1506" s="199" t="n">
        <v>37046</v>
      </c>
      <c r="B1506" s="192" t="n">
        <v>37046</v>
      </c>
      <c r="C1506" s="308" t="n">
        <f aca="false">IF(B1506&lt;&gt;"",MONTH(B1506),0)</f>
        <v>6</v>
      </c>
      <c r="D1506" s="205" t="str">
        <f aca="false">VLOOKUP($B1506,data!$A$6:$M$15000,4)</f>
        <v>N/A</v>
      </c>
    </row>
    <row r="1507" customFormat="false" ht="11.25" hidden="false" customHeight="false" outlineLevel="0" collapsed="false">
      <c r="A1507" s="199" t="n">
        <v>37047</v>
      </c>
      <c r="B1507" s="192" t="n">
        <v>37047</v>
      </c>
      <c r="C1507" s="308" t="n">
        <f aca="false">IF(B1507&lt;&gt;"",MONTH(B1507),0)</f>
        <v>6</v>
      </c>
      <c r="D1507" s="205" t="str">
        <f aca="false">VLOOKUP($B1507,data!$A$6:$M$15000,4)</f>
        <v>N/A</v>
      </c>
    </row>
    <row r="1508" customFormat="false" ht="11.25" hidden="false" customHeight="false" outlineLevel="0" collapsed="false">
      <c r="A1508" s="199" t="n">
        <v>37048</v>
      </c>
      <c r="B1508" s="192" t="n">
        <v>37048</v>
      </c>
      <c r="C1508" s="308" t="n">
        <f aca="false">IF(B1508&lt;&gt;"",MONTH(B1508),0)</f>
        <v>6</v>
      </c>
      <c r="D1508" s="205" t="str">
        <f aca="false">VLOOKUP($B1508,data!$A$6:$M$15000,4)</f>
        <v>N/A</v>
      </c>
    </row>
    <row r="1509" customFormat="false" ht="11.25" hidden="false" customHeight="false" outlineLevel="0" collapsed="false">
      <c r="A1509" s="199" t="n">
        <v>37049</v>
      </c>
      <c r="B1509" s="192" t="n">
        <v>37049</v>
      </c>
      <c r="C1509" s="308" t="n">
        <f aca="false">IF(B1509&lt;&gt;"",MONTH(B1509),0)</f>
        <v>6</v>
      </c>
      <c r="D1509" s="205" t="str">
        <f aca="false">VLOOKUP($B1509,data!$A$6:$M$15000,4)</f>
        <v>N/A</v>
      </c>
    </row>
    <row r="1510" customFormat="false" ht="11.25" hidden="false" customHeight="false" outlineLevel="0" collapsed="false">
      <c r="A1510" s="199" t="n">
        <v>37050</v>
      </c>
      <c r="B1510" s="192" t="n">
        <v>37050</v>
      </c>
      <c r="C1510" s="308" t="n">
        <f aca="false">IF(B1510&lt;&gt;"",MONTH(B1510),0)</f>
        <v>6</v>
      </c>
      <c r="D1510" s="205" t="str">
        <f aca="false">VLOOKUP($B1510,data!$A$6:$M$15000,4)</f>
        <v>N/A</v>
      </c>
    </row>
    <row r="1511" customFormat="false" ht="11.25" hidden="false" customHeight="false" outlineLevel="0" collapsed="false">
      <c r="A1511" s="199" t="n">
        <v>37051</v>
      </c>
      <c r="B1511" s="192" t="n">
        <v>37051</v>
      </c>
      <c r="C1511" s="308" t="n">
        <f aca="false">IF(B1511&lt;&gt;"",MONTH(B1511),0)</f>
        <v>6</v>
      </c>
      <c r="D1511" s="205" t="str">
        <f aca="false">VLOOKUP($B1511,data!$A$6:$M$15000,4)</f>
        <v>N/A</v>
      </c>
    </row>
    <row r="1512" customFormat="false" ht="11.25" hidden="false" customHeight="false" outlineLevel="0" collapsed="false">
      <c r="A1512" s="199" t="n">
        <v>37052</v>
      </c>
      <c r="B1512" s="192" t="n">
        <v>37052</v>
      </c>
      <c r="C1512" s="308" t="n">
        <f aca="false">IF(B1512&lt;&gt;"",MONTH(B1512),0)</f>
        <v>6</v>
      </c>
      <c r="D1512" s="205" t="str">
        <f aca="false">VLOOKUP($B1512,data!$A$6:$M$15000,4)</f>
        <v>N/A</v>
      </c>
    </row>
    <row r="1513" customFormat="false" ht="11.25" hidden="false" customHeight="false" outlineLevel="0" collapsed="false">
      <c r="A1513" s="199" t="n">
        <v>37053</v>
      </c>
      <c r="B1513" s="192" t="n">
        <v>37053</v>
      </c>
      <c r="C1513" s="308" t="n">
        <f aca="false">IF(B1513&lt;&gt;"",MONTH(B1513),0)</f>
        <v>6</v>
      </c>
      <c r="D1513" s="205" t="str">
        <f aca="false">VLOOKUP($B1513,data!$A$6:$M$15000,4)</f>
        <v>N/A</v>
      </c>
    </row>
    <row r="1514" customFormat="false" ht="11.25" hidden="false" customHeight="false" outlineLevel="0" collapsed="false">
      <c r="A1514" s="199" t="n">
        <v>37054</v>
      </c>
      <c r="B1514" s="192" t="n">
        <v>37054</v>
      </c>
      <c r="C1514" s="308" t="n">
        <f aca="false">IF(B1514&lt;&gt;"",MONTH(B1514),0)</f>
        <v>6</v>
      </c>
      <c r="D1514" s="205" t="str">
        <f aca="false">VLOOKUP($B1514,data!$A$6:$M$15000,4)</f>
        <v>N/A</v>
      </c>
    </row>
    <row r="1515" customFormat="false" ht="11.25" hidden="false" customHeight="false" outlineLevel="0" collapsed="false">
      <c r="A1515" s="199" t="n">
        <v>37055</v>
      </c>
      <c r="B1515" s="192" t="n">
        <v>37055</v>
      </c>
      <c r="C1515" s="308" t="n">
        <f aca="false">IF(B1515&lt;&gt;"",MONTH(B1515),0)</f>
        <v>6</v>
      </c>
      <c r="D1515" s="205" t="str">
        <f aca="false">VLOOKUP($B1515,data!$A$6:$M$15000,4)</f>
        <v>N/A</v>
      </c>
    </row>
    <row r="1516" customFormat="false" ht="11.25" hidden="false" customHeight="false" outlineLevel="0" collapsed="false">
      <c r="A1516" s="199" t="n">
        <v>37056</v>
      </c>
      <c r="B1516" s="192" t="n">
        <v>37056</v>
      </c>
      <c r="C1516" s="308" t="n">
        <f aca="false">IF(B1516&lt;&gt;"",MONTH(B1516),0)</f>
        <v>6</v>
      </c>
      <c r="D1516" s="205" t="str">
        <f aca="false">VLOOKUP($B1516,data!$A$6:$M$15000,4)</f>
        <v>N/A</v>
      </c>
    </row>
    <row r="1517" customFormat="false" ht="11.25" hidden="false" customHeight="false" outlineLevel="0" collapsed="false">
      <c r="A1517" s="199" t="n">
        <v>37057</v>
      </c>
      <c r="B1517" s="192" t="n">
        <v>37057</v>
      </c>
      <c r="C1517" s="308" t="n">
        <f aca="false">IF(B1517&lt;&gt;"",MONTH(B1517),0)</f>
        <v>6</v>
      </c>
      <c r="D1517" s="205" t="str">
        <f aca="false">VLOOKUP($B1517,data!$A$6:$M$15000,4)</f>
        <v>N/A</v>
      </c>
    </row>
    <row r="1518" customFormat="false" ht="11.25" hidden="false" customHeight="false" outlineLevel="0" collapsed="false">
      <c r="A1518" s="199" t="n">
        <v>37058</v>
      </c>
      <c r="B1518" s="192" t="n">
        <v>37058</v>
      </c>
      <c r="C1518" s="308" t="n">
        <f aca="false">IF(B1518&lt;&gt;"",MONTH(B1518),0)</f>
        <v>6</v>
      </c>
      <c r="D1518" s="205" t="str">
        <f aca="false">VLOOKUP($B1518,data!$A$6:$M$15000,4)</f>
        <v>N/A</v>
      </c>
    </row>
    <row r="1519" customFormat="false" ht="11.25" hidden="false" customHeight="false" outlineLevel="0" collapsed="false">
      <c r="A1519" s="199" t="n">
        <v>37059</v>
      </c>
      <c r="B1519" s="192" t="n">
        <v>37059</v>
      </c>
      <c r="C1519" s="308" t="n">
        <f aca="false">IF(B1519&lt;&gt;"",MONTH(B1519),0)</f>
        <v>6</v>
      </c>
      <c r="D1519" s="205" t="str">
        <f aca="false">VLOOKUP($B1519,data!$A$6:$M$15000,4)</f>
        <v>N/A</v>
      </c>
    </row>
    <row r="1520" customFormat="false" ht="11.25" hidden="false" customHeight="false" outlineLevel="0" collapsed="false">
      <c r="A1520" s="199" t="n">
        <v>37060</v>
      </c>
      <c r="B1520" s="192" t="n">
        <v>37060</v>
      </c>
      <c r="C1520" s="308" t="n">
        <f aca="false">IF(B1520&lt;&gt;"",MONTH(B1520),0)</f>
        <v>6</v>
      </c>
      <c r="D1520" s="205" t="str">
        <f aca="false">VLOOKUP($B1520,data!$A$6:$M$15000,4)</f>
        <v>N/A</v>
      </c>
    </row>
    <row r="1521" customFormat="false" ht="11.25" hidden="false" customHeight="false" outlineLevel="0" collapsed="false">
      <c r="A1521" s="199" t="n">
        <v>37061</v>
      </c>
      <c r="B1521" s="192" t="n">
        <v>37061</v>
      </c>
      <c r="C1521" s="308" t="n">
        <f aca="false">IF(B1521&lt;&gt;"",MONTH(B1521),0)</f>
        <v>6</v>
      </c>
      <c r="D1521" s="205" t="str">
        <f aca="false">VLOOKUP($B1521,data!$A$6:$M$15000,4)</f>
        <v>N/A</v>
      </c>
    </row>
    <row r="1522" customFormat="false" ht="11.25" hidden="false" customHeight="false" outlineLevel="0" collapsed="false">
      <c r="A1522" s="199" t="n">
        <v>37062</v>
      </c>
      <c r="B1522" s="192" t="n">
        <v>37062</v>
      </c>
      <c r="C1522" s="308" t="n">
        <f aca="false">IF(B1522&lt;&gt;"",MONTH(B1522),0)</f>
        <v>6</v>
      </c>
      <c r="D1522" s="205" t="str">
        <f aca="false">VLOOKUP($B1522,data!$A$6:$M$15000,4)</f>
        <v>N/A</v>
      </c>
    </row>
    <row r="1523" customFormat="false" ht="11.25" hidden="false" customHeight="false" outlineLevel="0" collapsed="false">
      <c r="A1523" s="199" t="n">
        <v>37063</v>
      </c>
      <c r="B1523" s="192" t="n">
        <v>37063</v>
      </c>
      <c r="C1523" s="308" t="n">
        <f aca="false">IF(B1523&lt;&gt;"",MONTH(B1523),0)</f>
        <v>6</v>
      </c>
      <c r="D1523" s="205" t="str">
        <f aca="false">VLOOKUP($B1523,data!$A$6:$M$15000,4)</f>
        <v>N/A</v>
      </c>
    </row>
    <row r="1524" customFormat="false" ht="11.25" hidden="false" customHeight="false" outlineLevel="0" collapsed="false">
      <c r="A1524" s="199" t="n">
        <v>37064</v>
      </c>
      <c r="B1524" s="192" t="n">
        <v>37064</v>
      </c>
      <c r="C1524" s="308" t="n">
        <f aca="false">IF(B1524&lt;&gt;"",MONTH(B1524),0)</f>
        <v>6</v>
      </c>
      <c r="D1524" s="205" t="str">
        <f aca="false">VLOOKUP($B1524,data!$A$6:$M$15000,4)</f>
        <v>N/A</v>
      </c>
    </row>
    <row r="1525" customFormat="false" ht="11.25" hidden="false" customHeight="false" outlineLevel="0" collapsed="false">
      <c r="A1525" s="199" t="n">
        <v>37065</v>
      </c>
      <c r="B1525" s="192" t="n">
        <v>37065</v>
      </c>
      <c r="C1525" s="308" t="n">
        <f aca="false">IF(B1525&lt;&gt;"",MONTH(B1525),0)</f>
        <v>6</v>
      </c>
      <c r="D1525" s="205" t="str">
        <f aca="false">VLOOKUP($B1525,data!$A$6:$M$15000,4)</f>
        <v>N/A</v>
      </c>
    </row>
    <row r="1526" customFormat="false" ht="11.25" hidden="false" customHeight="false" outlineLevel="0" collapsed="false">
      <c r="A1526" s="199" t="n">
        <v>37066</v>
      </c>
      <c r="B1526" s="192" t="n">
        <v>37066</v>
      </c>
      <c r="C1526" s="308" t="n">
        <f aca="false">IF(B1526&lt;&gt;"",MONTH(B1526),0)</f>
        <v>6</v>
      </c>
      <c r="D1526" s="205" t="str">
        <f aca="false">VLOOKUP($B1526,data!$A$6:$M$15000,4)</f>
        <v>N/A</v>
      </c>
    </row>
    <row r="1527" customFormat="false" ht="11.25" hidden="false" customHeight="false" outlineLevel="0" collapsed="false">
      <c r="A1527" s="199" t="n">
        <v>37067</v>
      </c>
      <c r="B1527" s="192" t="n">
        <v>37067</v>
      </c>
      <c r="C1527" s="308" t="n">
        <f aca="false">IF(B1527&lt;&gt;"",MONTH(B1527),0)</f>
        <v>6</v>
      </c>
      <c r="D1527" s="205" t="str">
        <f aca="false">VLOOKUP($B1527,data!$A$6:$M$15000,4)</f>
        <v>N/A</v>
      </c>
    </row>
    <row r="1528" customFormat="false" ht="11.25" hidden="false" customHeight="false" outlineLevel="0" collapsed="false">
      <c r="A1528" s="199" t="n">
        <v>37068</v>
      </c>
      <c r="B1528" s="192" t="n">
        <v>37068</v>
      </c>
      <c r="C1528" s="308" t="n">
        <f aca="false">IF(B1528&lt;&gt;"",MONTH(B1528),0)</f>
        <v>6</v>
      </c>
      <c r="D1528" s="205" t="str">
        <f aca="false">VLOOKUP($B1528,data!$A$6:$M$15000,4)</f>
        <v>N/A</v>
      </c>
    </row>
    <row r="1529" customFormat="false" ht="11.25" hidden="false" customHeight="false" outlineLevel="0" collapsed="false">
      <c r="A1529" s="199" t="n">
        <v>37069</v>
      </c>
      <c r="B1529" s="192" t="n">
        <v>37069</v>
      </c>
      <c r="C1529" s="308" t="n">
        <f aca="false">IF(B1529&lt;&gt;"",MONTH(B1529),0)</f>
        <v>6</v>
      </c>
      <c r="D1529" s="205" t="str">
        <f aca="false">VLOOKUP($B1529,data!$A$6:$M$15000,4)</f>
        <v>N/A</v>
      </c>
    </row>
    <row r="1530" customFormat="false" ht="11.25" hidden="false" customHeight="false" outlineLevel="0" collapsed="false">
      <c r="A1530" s="199" t="n">
        <v>37070</v>
      </c>
      <c r="B1530" s="192" t="n">
        <v>37070</v>
      </c>
      <c r="C1530" s="308" t="n">
        <f aca="false">IF(B1530&lt;&gt;"",MONTH(B1530),0)</f>
        <v>6</v>
      </c>
      <c r="D1530" s="205" t="str">
        <f aca="false">VLOOKUP($B1530,data!$A$6:$M$15000,4)</f>
        <v>N/A</v>
      </c>
    </row>
    <row r="1531" customFormat="false" ht="11.25" hidden="false" customHeight="false" outlineLevel="0" collapsed="false">
      <c r="A1531" s="199" t="n">
        <v>37071</v>
      </c>
      <c r="B1531" s="192" t="n">
        <v>37071</v>
      </c>
      <c r="C1531" s="308" t="n">
        <f aca="false">IF(B1531&lt;&gt;"",MONTH(B1531),0)</f>
        <v>6</v>
      </c>
      <c r="D1531" s="205" t="str">
        <f aca="false">VLOOKUP($B1531,data!$A$6:$M$15000,4)</f>
        <v>N/A</v>
      </c>
    </row>
    <row r="1532" customFormat="false" ht="11.25" hidden="false" customHeight="false" outlineLevel="0" collapsed="false">
      <c r="A1532" s="199" t="n">
        <v>37072</v>
      </c>
      <c r="B1532" s="192" t="n">
        <v>37072</v>
      </c>
      <c r="C1532" s="308" t="n">
        <f aca="false">IF(B1532&lt;&gt;"",MONTH(B1532),0)</f>
        <v>6</v>
      </c>
      <c r="D1532" s="205" t="str">
        <f aca="false">VLOOKUP($B1532,data!$A$6:$M$15000,4)</f>
        <v>N/A</v>
      </c>
    </row>
    <row r="1533" customFormat="false" ht="11.25" hidden="false" customHeight="false" outlineLevel="0" collapsed="false">
      <c r="A1533" s="199" t="n">
        <v>37073</v>
      </c>
      <c r="B1533" s="192" t="n">
        <v>37073</v>
      </c>
      <c r="C1533" s="308" t="n">
        <f aca="false">IF(B1533&lt;&gt;"",MONTH(B1533),0)</f>
        <v>7</v>
      </c>
      <c r="D1533" s="205" t="str">
        <f aca="false">VLOOKUP($B1533,data!$A$6:$M$15000,4)</f>
        <v>N/A</v>
      </c>
    </row>
    <row r="1534" customFormat="false" ht="11.25" hidden="false" customHeight="false" outlineLevel="0" collapsed="false">
      <c r="A1534" s="199" t="n">
        <v>37074</v>
      </c>
      <c r="B1534" s="192" t="n">
        <v>37074</v>
      </c>
      <c r="C1534" s="308" t="n">
        <f aca="false">IF(B1534&lt;&gt;"",MONTH(B1534),0)</f>
        <v>7</v>
      </c>
      <c r="D1534" s="205" t="str">
        <f aca="false">VLOOKUP($B1534,data!$A$6:$M$15000,4)</f>
        <v>N/A</v>
      </c>
    </row>
    <row r="1535" customFormat="false" ht="11.25" hidden="false" customHeight="false" outlineLevel="0" collapsed="false">
      <c r="A1535" s="199" t="n">
        <v>37075</v>
      </c>
      <c r="B1535" s="192" t="n">
        <v>37075</v>
      </c>
      <c r="C1535" s="308" t="n">
        <f aca="false">IF(B1535&lt;&gt;"",MONTH(B1535),0)</f>
        <v>7</v>
      </c>
      <c r="D1535" s="205" t="str">
        <f aca="false">VLOOKUP($B1535,data!$A$6:$M$15000,4)</f>
        <v>N/A</v>
      </c>
    </row>
    <row r="1536" customFormat="false" ht="11.25" hidden="false" customHeight="false" outlineLevel="0" collapsed="false">
      <c r="A1536" s="199" t="n">
        <v>37076</v>
      </c>
      <c r="B1536" s="192" t="n">
        <v>37076</v>
      </c>
      <c r="C1536" s="308" t="n">
        <f aca="false">IF(B1536&lt;&gt;"",MONTH(B1536),0)</f>
        <v>7</v>
      </c>
      <c r="D1536" s="205" t="str">
        <f aca="false">VLOOKUP($B1536,data!$A$6:$M$15000,4)</f>
        <v>N/A</v>
      </c>
    </row>
    <row r="1537" customFormat="false" ht="11.25" hidden="false" customHeight="false" outlineLevel="0" collapsed="false">
      <c r="A1537" s="199" t="n">
        <v>37077</v>
      </c>
      <c r="B1537" s="192" t="n">
        <v>37077</v>
      </c>
      <c r="C1537" s="308" t="n">
        <f aca="false">IF(B1537&lt;&gt;"",MONTH(B1537),0)</f>
        <v>7</v>
      </c>
      <c r="D1537" s="205" t="str">
        <f aca="false">VLOOKUP($B1537,data!$A$6:$M$15000,4)</f>
        <v>N/A</v>
      </c>
    </row>
    <row r="1538" customFormat="false" ht="11.25" hidden="false" customHeight="false" outlineLevel="0" collapsed="false">
      <c r="A1538" s="199" t="n">
        <v>37078</v>
      </c>
      <c r="B1538" s="192" t="n">
        <v>37078</v>
      </c>
      <c r="C1538" s="308" t="n">
        <f aca="false">IF(B1538&lt;&gt;"",MONTH(B1538),0)</f>
        <v>7</v>
      </c>
      <c r="D1538" s="205" t="str">
        <f aca="false">VLOOKUP($B1538,data!$A$6:$M$15000,4)</f>
        <v>N/A</v>
      </c>
    </row>
    <row r="1539" customFormat="false" ht="11.25" hidden="false" customHeight="false" outlineLevel="0" collapsed="false">
      <c r="A1539" s="199" t="n">
        <v>37079</v>
      </c>
      <c r="B1539" s="192" t="n">
        <v>37079</v>
      </c>
      <c r="C1539" s="308" t="n">
        <f aca="false">IF(B1539&lt;&gt;"",MONTH(B1539),0)</f>
        <v>7</v>
      </c>
      <c r="D1539" s="205" t="str">
        <f aca="false">VLOOKUP($B1539,data!$A$6:$M$15000,4)</f>
        <v>N/A</v>
      </c>
    </row>
    <row r="1540" customFormat="false" ht="11.25" hidden="false" customHeight="false" outlineLevel="0" collapsed="false">
      <c r="A1540" s="199" t="n">
        <v>37080</v>
      </c>
      <c r="B1540" s="192" t="n">
        <v>37080</v>
      </c>
      <c r="C1540" s="308" t="n">
        <f aca="false">IF(B1540&lt;&gt;"",MONTH(B1540),0)</f>
        <v>7</v>
      </c>
      <c r="D1540" s="205" t="str">
        <f aca="false">VLOOKUP($B1540,data!$A$6:$M$15000,4)</f>
        <v>N/A</v>
      </c>
    </row>
    <row r="1541" customFormat="false" ht="11.25" hidden="false" customHeight="false" outlineLevel="0" collapsed="false">
      <c r="A1541" s="199" t="n">
        <v>37081</v>
      </c>
      <c r="B1541" s="192" t="n">
        <v>37081</v>
      </c>
      <c r="C1541" s="308" t="n">
        <f aca="false">IF(B1541&lt;&gt;"",MONTH(B1541),0)</f>
        <v>7</v>
      </c>
      <c r="D1541" s="205" t="str">
        <f aca="false">VLOOKUP($B1541,data!$A$6:$M$15000,4)</f>
        <v>N/A</v>
      </c>
    </row>
    <row r="1542" customFormat="false" ht="11.25" hidden="false" customHeight="false" outlineLevel="0" collapsed="false">
      <c r="A1542" s="199" t="n">
        <v>37082</v>
      </c>
      <c r="B1542" s="192" t="n">
        <v>37082</v>
      </c>
      <c r="C1542" s="308" t="n">
        <f aca="false">IF(B1542&lt;&gt;"",MONTH(B1542),0)</f>
        <v>7</v>
      </c>
      <c r="D1542" s="205" t="str">
        <f aca="false">VLOOKUP($B1542,data!$A$6:$M$15000,4)</f>
        <v>N/A</v>
      </c>
    </row>
    <row r="1543" customFormat="false" ht="11.25" hidden="false" customHeight="false" outlineLevel="0" collapsed="false">
      <c r="A1543" s="199" t="n">
        <v>37083</v>
      </c>
      <c r="B1543" s="192" t="n">
        <v>37083</v>
      </c>
      <c r="C1543" s="308" t="n">
        <f aca="false">IF(B1543&lt;&gt;"",MONTH(B1543),0)</f>
        <v>7</v>
      </c>
      <c r="D1543" s="205" t="str">
        <f aca="false">VLOOKUP($B1543,data!$A$6:$M$15000,4)</f>
        <v>N/A</v>
      </c>
    </row>
    <row r="1544" customFormat="false" ht="11.25" hidden="false" customHeight="false" outlineLevel="0" collapsed="false">
      <c r="A1544" s="199" t="n">
        <v>37084</v>
      </c>
      <c r="B1544" s="192" t="n">
        <v>37084</v>
      </c>
      <c r="C1544" s="308" t="n">
        <f aca="false">IF(B1544&lt;&gt;"",MONTH(B1544),0)</f>
        <v>7</v>
      </c>
      <c r="D1544" s="205" t="str">
        <f aca="false">VLOOKUP($B1544,data!$A$6:$M$15000,4)</f>
        <v>N/A</v>
      </c>
    </row>
    <row r="1545" customFormat="false" ht="11.25" hidden="false" customHeight="false" outlineLevel="0" collapsed="false">
      <c r="A1545" s="199" t="n">
        <v>37085</v>
      </c>
      <c r="B1545" s="192" t="n">
        <v>37085</v>
      </c>
      <c r="C1545" s="308" t="n">
        <f aca="false">IF(B1545&lt;&gt;"",MONTH(B1545),0)</f>
        <v>7</v>
      </c>
      <c r="D1545" s="205" t="str">
        <f aca="false">VLOOKUP($B1545,data!$A$6:$M$15000,4)</f>
        <v>N/A</v>
      </c>
    </row>
    <row r="1546" customFormat="false" ht="11.25" hidden="false" customHeight="false" outlineLevel="0" collapsed="false">
      <c r="A1546" s="199" t="n">
        <v>37086</v>
      </c>
      <c r="B1546" s="192" t="n">
        <v>37086</v>
      </c>
      <c r="C1546" s="308" t="n">
        <f aca="false">IF(B1546&lt;&gt;"",MONTH(B1546),0)</f>
        <v>7</v>
      </c>
      <c r="D1546" s="205" t="str">
        <f aca="false">VLOOKUP($B1546,data!$A$6:$M$15000,4)</f>
        <v>N/A</v>
      </c>
    </row>
    <row r="1547" customFormat="false" ht="11.25" hidden="false" customHeight="false" outlineLevel="0" collapsed="false">
      <c r="A1547" s="199" t="n">
        <v>37087</v>
      </c>
      <c r="B1547" s="192" t="n">
        <v>37087</v>
      </c>
      <c r="C1547" s="308" t="n">
        <f aca="false">IF(B1547&lt;&gt;"",MONTH(B1547),0)</f>
        <v>7</v>
      </c>
      <c r="D1547" s="205" t="str">
        <f aca="false">VLOOKUP($B1547,data!$A$6:$M$15000,4)</f>
        <v>N/A</v>
      </c>
    </row>
    <row r="1548" customFormat="false" ht="11.25" hidden="false" customHeight="false" outlineLevel="0" collapsed="false">
      <c r="A1548" s="199" t="n">
        <v>37088</v>
      </c>
      <c r="B1548" s="192" t="n">
        <v>37088</v>
      </c>
      <c r="C1548" s="308" t="n">
        <f aca="false">IF(B1548&lt;&gt;"",MONTH(B1548),0)</f>
        <v>7</v>
      </c>
      <c r="D1548" s="205" t="str">
        <f aca="false">VLOOKUP($B1548,data!$A$6:$M$15000,4)</f>
        <v>N/A</v>
      </c>
    </row>
    <row r="1549" customFormat="false" ht="11.25" hidden="false" customHeight="false" outlineLevel="0" collapsed="false">
      <c r="A1549" s="199" t="n">
        <v>37089</v>
      </c>
      <c r="B1549" s="192" t="n">
        <v>37089</v>
      </c>
      <c r="C1549" s="308" t="n">
        <f aca="false">IF(B1549&lt;&gt;"",MONTH(B1549),0)</f>
        <v>7</v>
      </c>
      <c r="D1549" s="205" t="str">
        <f aca="false">VLOOKUP($B1549,data!$A$6:$M$15000,4)</f>
        <v>N/A</v>
      </c>
    </row>
    <row r="1550" customFormat="false" ht="11.25" hidden="false" customHeight="false" outlineLevel="0" collapsed="false">
      <c r="A1550" s="199" t="n">
        <v>37090</v>
      </c>
      <c r="B1550" s="192" t="n">
        <v>37090</v>
      </c>
      <c r="C1550" s="308" t="n">
        <f aca="false">IF(B1550&lt;&gt;"",MONTH(B1550),0)</f>
        <v>7</v>
      </c>
      <c r="D1550" s="205" t="str">
        <f aca="false">VLOOKUP($B1550,data!$A$6:$M$15000,4)</f>
        <v>N/A</v>
      </c>
    </row>
    <row r="1551" customFormat="false" ht="11.25" hidden="false" customHeight="false" outlineLevel="0" collapsed="false">
      <c r="A1551" s="199" t="n">
        <v>37091</v>
      </c>
      <c r="B1551" s="192" t="n">
        <v>37091</v>
      </c>
      <c r="C1551" s="308" t="n">
        <f aca="false">IF(B1551&lt;&gt;"",MONTH(B1551),0)</f>
        <v>7</v>
      </c>
      <c r="D1551" s="205" t="str">
        <f aca="false">VLOOKUP($B1551,data!$A$6:$M$15000,4)</f>
        <v>N/A</v>
      </c>
    </row>
    <row r="1552" customFormat="false" ht="11.25" hidden="false" customHeight="false" outlineLevel="0" collapsed="false">
      <c r="A1552" s="199" t="n">
        <v>37092</v>
      </c>
      <c r="B1552" s="192" t="n">
        <v>37092</v>
      </c>
      <c r="C1552" s="308" t="n">
        <f aca="false">IF(B1552&lt;&gt;"",MONTH(B1552),0)</f>
        <v>7</v>
      </c>
      <c r="D1552" s="205" t="str">
        <f aca="false">VLOOKUP($B1552,data!$A$6:$M$15000,4)</f>
        <v>N/A</v>
      </c>
    </row>
    <row r="1553" customFormat="false" ht="11.25" hidden="false" customHeight="false" outlineLevel="0" collapsed="false">
      <c r="A1553" s="199" t="n">
        <v>37093</v>
      </c>
      <c r="B1553" s="192" t="n">
        <v>37093</v>
      </c>
      <c r="C1553" s="308" t="n">
        <f aca="false">IF(B1553&lt;&gt;"",MONTH(B1553),0)</f>
        <v>7</v>
      </c>
      <c r="D1553" s="205" t="str">
        <f aca="false">VLOOKUP($B1553,data!$A$6:$M$15000,4)</f>
        <v>N/A</v>
      </c>
    </row>
    <row r="1554" customFormat="false" ht="11.25" hidden="false" customHeight="false" outlineLevel="0" collapsed="false">
      <c r="A1554" s="199" t="n">
        <v>37094</v>
      </c>
      <c r="B1554" s="192" t="n">
        <v>37094</v>
      </c>
      <c r="C1554" s="308" t="n">
        <f aca="false">IF(B1554&lt;&gt;"",MONTH(B1554),0)</f>
        <v>7</v>
      </c>
      <c r="D1554" s="205" t="str">
        <f aca="false">VLOOKUP($B1554,data!$A$6:$M$15000,4)</f>
        <v>N/A</v>
      </c>
    </row>
    <row r="1555" customFormat="false" ht="11.25" hidden="false" customHeight="false" outlineLevel="0" collapsed="false">
      <c r="A1555" s="199" t="n">
        <v>37095</v>
      </c>
      <c r="B1555" s="192" t="n">
        <v>37095</v>
      </c>
      <c r="C1555" s="308" t="n">
        <f aca="false">IF(B1555&lt;&gt;"",MONTH(B1555),0)</f>
        <v>7</v>
      </c>
      <c r="D1555" s="205" t="str">
        <f aca="false">VLOOKUP($B1555,data!$A$6:$M$15000,4)</f>
        <v>N/A</v>
      </c>
    </row>
    <row r="1556" customFormat="false" ht="11.25" hidden="false" customHeight="false" outlineLevel="0" collapsed="false">
      <c r="A1556" s="199" t="n">
        <v>37096</v>
      </c>
      <c r="B1556" s="192" t="n">
        <v>37096</v>
      </c>
      <c r="C1556" s="308" t="n">
        <f aca="false">IF(B1556&lt;&gt;"",MONTH(B1556),0)</f>
        <v>7</v>
      </c>
      <c r="D1556" s="205" t="str">
        <f aca="false">VLOOKUP($B1556,data!$A$6:$M$15000,4)</f>
        <v>N/A</v>
      </c>
    </row>
    <row r="1557" customFormat="false" ht="11.25" hidden="false" customHeight="false" outlineLevel="0" collapsed="false">
      <c r="A1557" s="199" t="n">
        <v>37097</v>
      </c>
      <c r="B1557" s="192" t="n">
        <v>37097</v>
      </c>
      <c r="C1557" s="308" t="n">
        <f aca="false">IF(B1557&lt;&gt;"",MONTH(B1557),0)</f>
        <v>7</v>
      </c>
      <c r="D1557" s="205" t="str">
        <f aca="false">VLOOKUP($B1557,data!$A$6:$M$15000,4)</f>
        <v>N/A</v>
      </c>
    </row>
    <row r="1558" customFormat="false" ht="11.25" hidden="false" customHeight="false" outlineLevel="0" collapsed="false">
      <c r="A1558" s="199" t="n">
        <v>37098</v>
      </c>
      <c r="B1558" s="192" t="n">
        <v>37098</v>
      </c>
      <c r="C1558" s="308" t="n">
        <f aca="false">IF(B1558&lt;&gt;"",MONTH(B1558),0)</f>
        <v>7</v>
      </c>
      <c r="D1558" s="205" t="str">
        <f aca="false">VLOOKUP($B1558,data!$A$6:$M$15000,4)</f>
        <v>N/A</v>
      </c>
    </row>
    <row r="1559" customFormat="false" ht="11.25" hidden="false" customHeight="false" outlineLevel="0" collapsed="false">
      <c r="A1559" s="199" t="n">
        <v>37099</v>
      </c>
      <c r="B1559" s="192" t="n">
        <v>37099</v>
      </c>
      <c r="C1559" s="308" t="n">
        <f aca="false">IF(B1559&lt;&gt;"",MONTH(B1559),0)</f>
        <v>7</v>
      </c>
      <c r="D1559" s="205" t="str">
        <f aca="false">VLOOKUP($B1559,data!$A$6:$M$15000,4)</f>
        <v>N/A</v>
      </c>
    </row>
    <row r="1560" customFormat="false" ht="11.25" hidden="false" customHeight="false" outlineLevel="0" collapsed="false">
      <c r="A1560" s="199" t="n">
        <v>37100</v>
      </c>
      <c r="B1560" s="192" t="n">
        <v>37100</v>
      </c>
      <c r="C1560" s="308" t="n">
        <f aca="false">IF(B1560&lt;&gt;"",MONTH(B1560),0)</f>
        <v>7</v>
      </c>
      <c r="D1560" s="205" t="str">
        <f aca="false">VLOOKUP($B1560,data!$A$6:$M$15000,4)</f>
        <v>N/A</v>
      </c>
    </row>
    <row r="1561" customFormat="false" ht="11.25" hidden="false" customHeight="false" outlineLevel="0" collapsed="false">
      <c r="A1561" s="199" t="n">
        <v>37101</v>
      </c>
      <c r="B1561" s="192" t="n">
        <v>37101</v>
      </c>
      <c r="C1561" s="308" t="n">
        <f aca="false">IF(B1561&lt;&gt;"",MONTH(B1561),0)</f>
        <v>7</v>
      </c>
      <c r="D1561" s="205" t="str">
        <f aca="false">VLOOKUP($B1561,data!$A$6:$M$15000,4)</f>
        <v>N/A</v>
      </c>
    </row>
    <row r="1562" customFormat="false" ht="11.25" hidden="false" customHeight="false" outlineLevel="0" collapsed="false">
      <c r="A1562" s="199" t="n">
        <v>37102</v>
      </c>
      <c r="B1562" s="192" t="n">
        <v>37102</v>
      </c>
      <c r="C1562" s="308" t="n">
        <f aca="false">IF(B1562&lt;&gt;"",MONTH(B1562),0)</f>
        <v>7</v>
      </c>
      <c r="D1562" s="205" t="str">
        <f aca="false">VLOOKUP($B1562,data!$A$6:$M$15000,4)</f>
        <v>N/A</v>
      </c>
    </row>
    <row r="1563" customFormat="false" ht="11.25" hidden="false" customHeight="false" outlineLevel="0" collapsed="false">
      <c r="A1563" s="199" t="n">
        <v>37103</v>
      </c>
      <c r="B1563" s="192" t="n">
        <v>37103</v>
      </c>
      <c r="C1563" s="308" t="n">
        <f aca="false">IF(B1563&lt;&gt;"",MONTH(B1563),0)</f>
        <v>7</v>
      </c>
      <c r="D1563" s="205" t="str">
        <f aca="false">VLOOKUP($B1563,data!$A$6:$M$15000,4)</f>
        <v>N/A</v>
      </c>
    </row>
    <row r="1564" customFormat="false" ht="11.25" hidden="false" customHeight="false" outlineLevel="0" collapsed="false">
      <c r="A1564" s="199" t="n">
        <v>37104</v>
      </c>
      <c r="B1564" s="192" t="n">
        <v>37104</v>
      </c>
      <c r="C1564" s="308" t="n">
        <f aca="false">IF(B1564&lt;&gt;"",MONTH(B1564),0)</f>
        <v>8</v>
      </c>
      <c r="D1564" s="205" t="str">
        <f aca="false">VLOOKUP($B1564,data!$A$6:$M$15000,4)</f>
        <v>N/A</v>
      </c>
    </row>
    <row r="1565" customFormat="false" ht="11.25" hidden="false" customHeight="false" outlineLevel="0" collapsed="false">
      <c r="A1565" s="199" t="n">
        <v>37105</v>
      </c>
      <c r="B1565" s="192" t="n">
        <v>37105</v>
      </c>
      <c r="C1565" s="308" t="n">
        <f aca="false">IF(B1565&lt;&gt;"",MONTH(B1565),0)</f>
        <v>8</v>
      </c>
      <c r="D1565" s="205" t="str">
        <f aca="false">VLOOKUP($B1565,data!$A$6:$M$15000,4)</f>
        <v>N/A</v>
      </c>
    </row>
    <row r="1566" customFormat="false" ht="11.25" hidden="false" customHeight="false" outlineLevel="0" collapsed="false">
      <c r="A1566" s="199" t="n">
        <v>37106</v>
      </c>
      <c r="B1566" s="192" t="n">
        <v>37106</v>
      </c>
      <c r="C1566" s="308" t="n">
        <f aca="false">IF(B1566&lt;&gt;"",MONTH(B1566),0)</f>
        <v>8</v>
      </c>
      <c r="D1566" s="205" t="str">
        <f aca="false">VLOOKUP($B1566,data!$A$6:$M$15000,4)</f>
        <v>N/A</v>
      </c>
    </row>
    <row r="1567" customFormat="false" ht="11.25" hidden="false" customHeight="false" outlineLevel="0" collapsed="false">
      <c r="A1567" s="199" t="n">
        <v>37107</v>
      </c>
      <c r="B1567" s="192" t="n">
        <v>37107</v>
      </c>
      <c r="C1567" s="308" t="n">
        <f aca="false">IF(B1567&lt;&gt;"",MONTH(B1567),0)</f>
        <v>8</v>
      </c>
      <c r="D1567" s="205" t="str">
        <f aca="false">VLOOKUP($B1567,data!$A$6:$M$15000,4)</f>
        <v>N/A</v>
      </c>
    </row>
    <row r="1568" customFormat="false" ht="11.25" hidden="false" customHeight="false" outlineLevel="0" collapsed="false">
      <c r="A1568" s="199" t="n">
        <v>37108</v>
      </c>
      <c r="B1568" s="192" t="n">
        <v>37108</v>
      </c>
      <c r="C1568" s="308" t="n">
        <f aca="false">IF(B1568&lt;&gt;"",MONTH(B1568),0)</f>
        <v>8</v>
      </c>
      <c r="D1568" s="205" t="str">
        <f aca="false">VLOOKUP($B1568,data!$A$6:$M$15000,4)</f>
        <v>N/A</v>
      </c>
    </row>
    <row r="1569" customFormat="false" ht="11.25" hidden="false" customHeight="false" outlineLevel="0" collapsed="false">
      <c r="A1569" s="199" t="n">
        <v>37109</v>
      </c>
      <c r="B1569" s="192" t="n">
        <v>37109</v>
      </c>
      <c r="C1569" s="308" t="n">
        <f aca="false">IF(B1569&lt;&gt;"",MONTH(B1569),0)</f>
        <v>8</v>
      </c>
      <c r="D1569" s="205" t="str">
        <f aca="false">VLOOKUP($B1569,data!$A$6:$M$15000,4)</f>
        <v>N/A</v>
      </c>
    </row>
    <row r="1570" customFormat="false" ht="11.25" hidden="false" customHeight="false" outlineLevel="0" collapsed="false">
      <c r="A1570" s="199" t="n">
        <v>37110</v>
      </c>
      <c r="B1570" s="192" t="n">
        <v>37110</v>
      </c>
      <c r="C1570" s="308" t="n">
        <f aca="false">IF(B1570&lt;&gt;"",MONTH(B1570),0)</f>
        <v>8</v>
      </c>
      <c r="D1570" s="205" t="str">
        <f aca="false">VLOOKUP($B1570,data!$A$6:$M$15000,4)</f>
        <v>N/A</v>
      </c>
    </row>
    <row r="1571" customFormat="false" ht="11.25" hidden="false" customHeight="false" outlineLevel="0" collapsed="false">
      <c r="A1571" s="199" t="n">
        <v>37111</v>
      </c>
      <c r="B1571" s="192" t="n">
        <v>37111</v>
      </c>
      <c r="C1571" s="308" t="n">
        <f aca="false">IF(B1571&lt;&gt;"",MONTH(B1571),0)</f>
        <v>8</v>
      </c>
      <c r="D1571" s="205" t="str">
        <f aca="false">VLOOKUP($B1571,data!$A$6:$M$15000,4)</f>
        <v>N/A</v>
      </c>
    </row>
    <row r="1572" customFormat="false" ht="11.25" hidden="false" customHeight="false" outlineLevel="0" collapsed="false">
      <c r="A1572" s="199" t="n">
        <v>37112</v>
      </c>
      <c r="B1572" s="192" t="n">
        <v>37112</v>
      </c>
      <c r="C1572" s="308" t="n">
        <f aca="false">IF(B1572&lt;&gt;"",MONTH(B1572),0)</f>
        <v>8</v>
      </c>
      <c r="D1572" s="205" t="str">
        <f aca="false">VLOOKUP($B1572,data!$A$6:$M$15000,4)</f>
        <v>N/A</v>
      </c>
    </row>
    <row r="1573" customFormat="false" ht="11.25" hidden="false" customHeight="false" outlineLevel="0" collapsed="false">
      <c r="A1573" s="199" t="n">
        <v>37113</v>
      </c>
      <c r="B1573" s="192" t="n">
        <v>37113</v>
      </c>
      <c r="C1573" s="308" t="n">
        <f aca="false">IF(B1573&lt;&gt;"",MONTH(B1573),0)</f>
        <v>8</v>
      </c>
      <c r="D1573" s="205" t="str">
        <f aca="false">VLOOKUP($B1573,data!$A$6:$M$15000,4)</f>
        <v>N/A</v>
      </c>
    </row>
    <row r="1574" customFormat="false" ht="11.25" hidden="false" customHeight="false" outlineLevel="0" collapsed="false">
      <c r="A1574" s="199" t="n">
        <v>37114</v>
      </c>
      <c r="B1574" s="192" t="n">
        <v>37114</v>
      </c>
      <c r="C1574" s="308" t="n">
        <f aca="false">IF(B1574&lt;&gt;"",MONTH(B1574),0)</f>
        <v>8</v>
      </c>
      <c r="D1574" s="205" t="str">
        <f aca="false">VLOOKUP($B1574,data!$A$6:$M$15000,4)</f>
        <v>N/A</v>
      </c>
    </row>
    <row r="1575" customFormat="false" ht="11.25" hidden="false" customHeight="false" outlineLevel="0" collapsed="false">
      <c r="A1575" s="199" t="n">
        <v>37115</v>
      </c>
      <c r="B1575" s="192" t="n">
        <v>37115</v>
      </c>
      <c r="C1575" s="308" t="n">
        <f aca="false">IF(B1575&lt;&gt;"",MONTH(B1575),0)</f>
        <v>8</v>
      </c>
      <c r="D1575" s="205" t="str">
        <f aca="false">VLOOKUP($B1575,data!$A$6:$M$15000,4)</f>
        <v>N/A</v>
      </c>
    </row>
    <row r="1576" customFormat="false" ht="11.25" hidden="false" customHeight="false" outlineLevel="0" collapsed="false">
      <c r="A1576" s="199" t="n">
        <v>37116</v>
      </c>
      <c r="B1576" s="192" t="n">
        <v>37116</v>
      </c>
      <c r="C1576" s="308" t="n">
        <f aca="false">IF(B1576&lt;&gt;"",MONTH(B1576),0)</f>
        <v>8</v>
      </c>
      <c r="D1576" s="205" t="str">
        <f aca="false">VLOOKUP($B1576,data!$A$6:$M$15000,4)</f>
        <v>N/A</v>
      </c>
    </row>
    <row r="1577" customFormat="false" ht="11.25" hidden="false" customHeight="false" outlineLevel="0" collapsed="false">
      <c r="A1577" s="199" t="n">
        <v>37117</v>
      </c>
      <c r="B1577" s="192" t="n">
        <v>37117</v>
      </c>
      <c r="C1577" s="308" t="n">
        <f aca="false">IF(B1577&lt;&gt;"",MONTH(B1577),0)</f>
        <v>8</v>
      </c>
      <c r="D1577" s="205" t="str">
        <f aca="false">VLOOKUP($B1577,data!$A$6:$M$15000,4)</f>
        <v>N/A</v>
      </c>
    </row>
    <row r="1578" customFormat="false" ht="11.25" hidden="false" customHeight="false" outlineLevel="0" collapsed="false">
      <c r="A1578" s="199" t="n">
        <v>37118</v>
      </c>
      <c r="B1578" s="192" t="n">
        <v>37118</v>
      </c>
      <c r="C1578" s="308" t="n">
        <f aca="false">IF(B1578&lt;&gt;"",MONTH(B1578),0)</f>
        <v>8</v>
      </c>
      <c r="D1578" s="205" t="str">
        <f aca="false">VLOOKUP($B1578,data!$A$6:$M$15000,4)</f>
        <v>N/A</v>
      </c>
    </row>
    <row r="1579" customFormat="false" ht="11.25" hidden="false" customHeight="false" outlineLevel="0" collapsed="false">
      <c r="A1579" s="199" t="n">
        <v>37119</v>
      </c>
      <c r="B1579" s="192" t="n">
        <v>37119</v>
      </c>
      <c r="C1579" s="308" t="n">
        <f aca="false">IF(B1579&lt;&gt;"",MONTH(B1579),0)</f>
        <v>8</v>
      </c>
      <c r="D1579" s="205" t="str">
        <f aca="false">VLOOKUP($B1579,data!$A$6:$M$15000,4)</f>
        <v>N/A</v>
      </c>
    </row>
    <row r="1580" customFormat="false" ht="11.25" hidden="false" customHeight="false" outlineLevel="0" collapsed="false">
      <c r="A1580" s="199" t="n">
        <v>37120</v>
      </c>
      <c r="B1580" s="192" t="n">
        <v>37120</v>
      </c>
      <c r="C1580" s="308" t="n">
        <f aca="false">IF(B1580&lt;&gt;"",MONTH(B1580),0)</f>
        <v>8</v>
      </c>
      <c r="D1580" s="205" t="str">
        <f aca="false">VLOOKUP($B1580,data!$A$6:$M$15000,4)</f>
        <v>N/A</v>
      </c>
    </row>
    <row r="1581" customFormat="false" ht="11.25" hidden="false" customHeight="false" outlineLevel="0" collapsed="false">
      <c r="A1581" s="199" t="n">
        <v>37121</v>
      </c>
      <c r="B1581" s="192" t="n">
        <v>37121</v>
      </c>
      <c r="C1581" s="308" t="n">
        <f aca="false">IF(B1581&lt;&gt;"",MONTH(B1581),0)</f>
        <v>8</v>
      </c>
      <c r="D1581" s="205" t="str">
        <f aca="false">VLOOKUP($B1581,data!$A$6:$M$15000,4)</f>
        <v>N/A</v>
      </c>
    </row>
    <row r="1582" customFormat="false" ht="11.25" hidden="false" customHeight="false" outlineLevel="0" collapsed="false">
      <c r="A1582" s="199" t="n">
        <v>37122</v>
      </c>
      <c r="B1582" s="192" t="n">
        <v>37122</v>
      </c>
      <c r="C1582" s="308" t="n">
        <f aca="false">IF(B1582&lt;&gt;"",MONTH(B1582),0)</f>
        <v>8</v>
      </c>
      <c r="D1582" s="205" t="str">
        <f aca="false">VLOOKUP($B1582,data!$A$6:$M$15000,4)</f>
        <v>N/A</v>
      </c>
    </row>
    <row r="1583" customFormat="false" ht="11.25" hidden="false" customHeight="false" outlineLevel="0" collapsed="false">
      <c r="A1583" s="199" t="n">
        <v>37123</v>
      </c>
      <c r="B1583" s="192" t="n">
        <v>37123</v>
      </c>
      <c r="C1583" s="308" t="n">
        <f aca="false">IF(B1583&lt;&gt;"",MONTH(B1583),0)</f>
        <v>8</v>
      </c>
      <c r="D1583" s="205" t="str">
        <f aca="false">VLOOKUP($B1583,data!$A$6:$M$15000,4)</f>
        <v>N/A</v>
      </c>
    </row>
    <row r="1584" customFormat="false" ht="11.25" hidden="false" customHeight="false" outlineLevel="0" collapsed="false">
      <c r="A1584" s="199" t="n">
        <v>37124</v>
      </c>
      <c r="B1584" s="192" t="n">
        <v>37124</v>
      </c>
      <c r="C1584" s="308" t="n">
        <f aca="false">IF(B1584&lt;&gt;"",MONTH(B1584),0)</f>
        <v>8</v>
      </c>
      <c r="D1584" s="205" t="str">
        <f aca="false">VLOOKUP($B1584,data!$A$6:$M$15000,4)</f>
        <v>N/A</v>
      </c>
    </row>
    <row r="1585" customFormat="false" ht="11.25" hidden="false" customHeight="false" outlineLevel="0" collapsed="false">
      <c r="A1585" s="199" t="n">
        <v>37125</v>
      </c>
      <c r="B1585" s="192" t="n">
        <v>37125</v>
      </c>
      <c r="C1585" s="308" t="n">
        <f aca="false">IF(B1585&lt;&gt;"",MONTH(B1585),0)</f>
        <v>8</v>
      </c>
      <c r="D1585" s="205" t="str">
        <f aca="false">VLOOKUP($B1585,data!$A$6:$M$15000,4)</f>
        <v>N/A</v>
      </c>
    </row>
    <row r="1586" customFormat="false" ht="11.25" hidden="false" customHeight="false" outlineLevel="0" collapsed="false">
      <c r="A1586" s="199" t="n">
        <v>37126</v>
      </c>
      <c r="B1586" s="192" t="n">
        <v>37126</v>
      </c>
      <c r="C1586" s="308" t="n">
        <f aca="false">IF(B1586&lt;&gt;"",MONTH(B1586),0)</f>
        <v>8</v>
      </c>
      <c r="D1586" s="205" t="str">
        <f aca="false">VLOOKUP($B1586,data!$A$6:$M$15000,4)</f>
        <v>N/A</v>
      </c>
    </row>
    <row r="1587" customFormat="false" ht="11.25" hidden="false" customHeight="false" outlineLevel="0" collapsed="false">
      <c r="A1587" s="199" t="n">
        <v>37127</v>
      </c>
      <c r="B1587" s="192" t="n">
        <v>37127</v>
      </c>
      <c r="C1587" s="308" t="n">
        <f aca="false">IF(B1587&lt;&gt;"",MONTH(B1587),0)</f>
        <v>8</v>
      </c>
      <c r="D1587" s="205" t="str">
        <f aca="false">VLOOKUP($B1587,data!$A$6:$M$15000,4)</f>
        <v>N/A</v>
      </c>
    </row>
    <row r="1588" customFormat="false" ht="11.25" hidden="false" customHeight="false" outlineLevel="0" collapsed="false">
      <c r="A1588" s="199" t="n">
        <v>37128</v>
      </c>
      <c r="B1588" s="192" t="n">
        <v>37128</v>
      </c>
      <c r="C1588" s="308" t="n">
        <f aca="false">IF(B1588&lt;&gt;"",MONTH(B1588),0)</f>
        <v>8</v>
      </c>
      <c r="D1588" s="205" t="str">
        <f aca="false">VLOOKUP($B1588,data!$A$6:$M$15000,4)</f>
        <v>N/A</v>
      </c>
    </row>
    <row r="1589" customFormat="false" ht="11.25" hidden="false" customHeight="false" outlineLevel="0" collapsed="false">
      <c r="A1589" s="199" t="n">
        <v>37129</v>
      </c>
      <c r="B1589" s="192" t="n">
        <v>37129</v>
      </c>
      <c r="C1589" s="308" t="n">
        <f aca="false">IF(B1589&lt;&gt;"",MONTH(B1589),0)</f>
        <v>8</v>
      </c>
      <c r="D1589" s="205" t="str">
        <f aca="false">VLOOKUP($B1589,data!$A$6:$M$15000,4)</f>
        <v>N/A</v>
      </c>
    </row>
    <row r="1590" customFormat="false" ht="11.25" hidden="false" customHeight="false" outlineLevel="0" collapsed="false">
      <c r="A1590" s="199" t="n">
        <v>37130</v>
      </c>
      <c r="B1590" s="192" t="n">
        <v>37130</v>
      </c>
      <c r="C1590" s="308" t="n">
        <f aca="false">IF(B1590&lt;&gt;"",MONTH(B1590),0)</f>
        <v>8</v>
      </c>
      <c r="D1590" s="205" t="str">
        <f aca="false">VLOOKUP($B1590,data!$A$6:$M$15000,4)</f>
        <v>N/A</v>
      </c>
    </row>
    <row r="1591" customFormat="false" ht="11.25" hidden="false" customHeight="false" outlineLevel="0" collapsed="false">
      <c r="A1591" s="199" t="n">
        <v>37131</v>
      </c>
      <c r="B1591" s="192" t="n">
        <v>37131</v>
      </c>
      <c r="C1591" s="308" t="n">
        <f aca="false">IF(B1591&lt;&gt;"",MONTH(B1591),0)</f>
        <v>8</v>
      </c>
      <c r="D1591" s="205" t="str">
        <f aca="false">VLOOKUP($B1591,data!$A$6:$M$15000,4)</f>
        <v>N/A</v>
      </c>
    </row>
    <row r="1592" customFormat="false" ht="11.25" hidden="false" customHeight="false" outlineLevel="0" collapsed="false">
      <c r="A1592" s="199" t="n">
        <v>37132</v>
      </c>
      <c r="B1592" s="192" t="n">
        <v>37132</v>
      </c>
      <c r="C1592" s="308" t="n">
        <f aca="false">IF(B1592&lt;&gt;"",MONTH(B1592),0)</f>
        <v>8</v>
      </c>
      <c r="D1592" s="205" t="str">
        <f aca="false">VLOOKUP($B1592,data!$A$6:$M$15000,4)</f>
        <v>N/A</v>
      </c>
    </row>
    <row r="1593" customFormat="false" ht="11.25" hidden="false" customHeight="false" outlineLevel="0" collapsed="false">
      <c r="A1593" s="199" t="n">
        <v>37133</v>
      </c>
      <c r="B1593" s="192" t="n">
        <v>37133</v>
      </c>
      <c r="C1593" s="308" t="n">
        <f aca="false">IF(B1593&lt;&gt;"",MONTH(B1593),0)</f>
        <v>8</v>
      </c>
      <c r="D1593" s="205" t="str">
        <f aca="false">VLOOKUP($B1593,data!$A$6:$M$15000,4)</f>
        <v>N/A</v>
      </c>
    </row>
    <row r="1594" customFormat="false" ht="11.25" hidden="false" customHeight="false" outlineLevel="0" collapsed="false">
      <c r="A1594" s="199" t="n">
        <v>37134</v>
      </c>
      <c r="B1594" s="192" t="n">
        <v>37134</v>
      </c>
      <c r="C1594" s="308" t="n">
        <f aca="false">IF(B1594&lt;&gt;"",MONTH(B1594),0)</f>
        <v>8</v>
      </c>
      <c r="D1594" s="205" t="str">
        <f aca="false">VLOOKUP($B1594,data!$A$6:$M$15000,4)</f>
        <v>N/A</v>
      </c>
    </row>
    <row r="1595" customFormat="false" ht="11.25" hidden="false" customHeight="false" outlineLevel="0" collapsed="false">
      <c r="A1595" s="199" t="n">
        <v>37135</v>
      </c>
      <c r="B1595" s="192" t="n">
        <v>37135</v>
      </c>
      <c r="C1595" s="308" t="n">
        <f aca="false">IF(B1595&lt;&gt;"",MONTH(B1595),0)</f>
        <v>9</v>
      </c>
      <c r="D1595" s="205" t="str">
        <f aca="false">VLOOKUP($B1595,data!$A$6:$M$15000,4)</f>
        <v>N/A</v>
      </c>
    </row>
    <row r="1596" customFormat="false" ht="11.25" hidden="false" customHeight="false" outlineLevel="0" collapsed="false">
      <c r="A1596" s="199" t="n">
        <v>37136</v>
      </c>
      <c r="B1596" s="192" t="n">
        <v>37136</v>
      </c>
      <c r="C1596" s="308" t="n">
        <f aca="false">IF(B1596&lt;&gt;"",MONTH(B1596),0)</f>
        <v>9</v>
      </c>
      <c r="D1596" s="205" t="str">
        <f aca="false">VLOOKUP($B1596,data!$A$6:$M$15000,4)</f>
        <v>N/A</v>
      </c>
    </row>
    <row r="1597" customFormat="false" ht="11.25" hidden="false" customHeight="false" outlineLevel="0" collapsed="false">
      <c r="A1597" s="199" t="n">
        <v>37137</v>
      </c>
      <c r="B1597" s="192" t="n">
        <v>37137</v>
      </c>
      <c r="C1597" s="308" t="n">
        <f aca="false">IF(B1597&lt;&gt;"",MONTH(B1597),0)</f>
        <v>9</v>
      </c>
      <c r="D1597" s="205" t="str">
        <f aca="false">VLOOKUP($B1597,data!$A$6:$M$15000,4)</f>
        <v>N/A</v>
      </c>
    </row>
    <row r="1598" customFormat="false" ht="11.25" hidden="false" customHeight="false" outlineLevel="0" collapsed="false">
      <c r="A1598" s="199" t="n">
        <v>37138</v>
      </c>
      <c r="B1598" s="192" t="n">
        <v>37138</v>
      </c>
      <c r="C1598" s="308" t="n">
        <f aca="false">IF(B1598&lt;&gt;"",MONTH(B1598),0)</f>
        <v>9</v>
      </c>
      <c r="D1598" s="205" t="str">
        <f aca="false">VLOOKUP($B1598,data!$A$6:$M$15000,4)</f>
        <v>N/A</v>
      </c>
    </row>
    <row r="1599" customFormat="false" ht="11.25" hidden="false" customHeight="false" outlineLevel="0" collapsed="false">
      <c r="A1599" s="199" t="n">
        <v>37139</v>
      </c>
      <c r="B1599" s="192" t="n">
        <v>37139</v>
      </c>
      <c r="C1599" s="308" t="n">
        <f aca="false">IF(B1599&lt;&gt;"",MONTH(B1599),0)</f>
        <v>9</v>
      </c>
      <c r="D1599" s="205" t="str">
        <f aca="false">VLOOKUP($B1599,data!$A$6:$M$15000,4)</f>
        <v>N/A</v>
      </c>
    </row>
    <row r="1600" customFormat="false" ht="11.25" hidden="false" customHeight="false" outlineLevel="0" collapsed="false">
      <c r="A1600" s="199" t="n">
        <v>37140</v>
      </c>
      <c r="B1600" s="192" t="n">
        <v>37140</v>
      </c>
      <c r="C1600" s="308" t="n">
        <f aca="false">IF(B1600&lt;&gt;"",MONTH(B1600),0)</f>
        <v>9</v>
      </c>
      <c r="D1600" s="205" t="str">
        <f aca="false">VLOOKUP($B1600,data!$A$6:$M$15000,4)</f>
        <v>N/A</v>
      </c>
    </row>
    <row r="1601" customFormat="false" ht="11.25" hidden="false" customHeight="false" outlineLevel="0" collapsed="false">
      <c r="A1601" s="199" t="n">
        <v>37141</v>
      </c>
      <c r="B1601" s="192" t="n">
        <v>37141</v>
      </c>
      <c r="C1601" s="308" t="n">
        <f aca="false">IF(B1601&lt;&gt;"",MONTH(B1601),0)</f>
        <v>9</v>
      </c>
      <c r="D1601" s="205" t="str">
        <f aca="false">VLOOKUP($B1601,data!$A$6:$M$15000,4)</f>
        <v>N/A</v>
      </c>
    </row>
    <row r="1602" customFormat="false" ht="11.25" hidden="false" customHeight="false" outlineLevel="0" collapsed="false">
      <c r="A1602" s="199" t="n">
        <v>37142</v>
      </c>
      <c r="B1602" s="192" t="n">
        <v>37142</v>
      </c>
      <c r="C1602" s="308" t="n">
        <f aca="false">IF(B1602&lt;&gt;"",MONTH(B1602),0)</f>
        <v>9</v>
      </c>
      <c r="D1602" s="205" t="str">
        <f aca="false">VLOOKUP($B1602,data!$A$6:$M$15000,4)</f>
        <v>N/A</v>
      </c>
    </row>
    <row r="1603" customFormat="false" ht="11.25" hidden="false" customHeight="false" outlineLevel="0" collapsed="false">
      <c r="A1603" s="199" t="n">
        <v>37143</v>
      </c>
      <c r="B1603" s="192" t="n">
        <v>37143</v>
      </c>
      <c r="C1603" s="308" t="n">
        <f aca="false">IF(B1603&lt;&gt;"",MONTH(B1603),0)</f>
        <v>9</v>
      </c>
      <c r="D1603" s="205" t="str">
        <f aca="false">VLOOKUP($B1603,data!$A$6:$M$15000,4)</f>
        <v>N/A</v>
      </c>
    </row>
    <row r="1604" customFormat="false" ht="11.25" hidden="false" customHeight="false" outlineLevel="0" collapsed="false">
      <c r="A1604" s="199" t="n">
        <v>37144</v>
      </c>
      <c r="B1604" s="192" t="n">
        <v>37144</v>
      </c>
      <c r="C1604" s="308" t="n">
        <f aca="false">IF(B1604&lt;&gt;"",MONTH(B1604),0)</f>
        <v>9</v>
      </c>
      <c r="D1604" s="205" t="str">
        <f aca="false">VLOOKUP($B1604,data!$A$6:$M$15000,4)</f>
        <v>N/A</v>
      </c>
    </row>
    <row r="1605" customFormat="false" ht="11.25" hidden="false" customHeight="false" outlineLevel="0" collapsed="false">
      <c r="A1605" s="199" t="n">
        <v>37145</v>
      </c>
      <c r="B1605" s="192" t="n">
        <v>37145</v>
      </c>
      <c r="C1605" s="308" t="n">
        <f aca="false">IF(B1605&lt;&gt;"",MONTH(B1605),0)</f>
        <v>9</v>
      </c>
      <c r="D1605" s="205" t="str">
        <f aca="false">VLOOKUP($B1605,data!$A$6:$M$15000,4)</f>
        <v>N/A</v>
      </c>
    </row>
    <row r="1606" customFormat="false" ht="11.25" hidden="false" customHeight="false" outlineLevel="0" collapsed="false">
      <c r="A1606" s="199" t="n">
        <v>37146</v>
      </c>
      <c r="B1606" s="192" t="n">
        <v>37146</v>
      </c>
      <c r="C1606" s="308" t="n">
        <f aca="false">IF(B1606&lt;&gt;"",MONTH(B1606),0)</f>
        <v>9</v>
      </c>
      <c r="D1606" s="205" t="str">
        <f aca="false">VLOOKUP($B1606,data!$A$6:$M$15000,4)</f>
        <v>N/A</v>
      </c>
    </row>
    <row r="1607" customFormat="false" ht="11.25" hidden="false" customHeight="false" outlineLevel="0" collapsed="false">
      <c r="A1607" s="199" t="n">
        <v>37147</v>
      </c>
      <c r="B1607" s="192" t="n">
        <v>37147</v>
      </c>
      <c r="C1607" s="308" t="n">
        <f aca="false">IF(B1607&lt;&gt;"",MONTH(B1607),0)</f>
        <v>9</v>
      </c>
      <c r="D1607" s="205" t="str">
        <f aca="false">VLOOKUP($B1607,data!$A$6:$M$15000,4)</f>
        <v>N/A</v>
      </c>
    </row>
    <row r="1608" customFormat="false" ht="11.25" hidden="false" customHeight="false" outlineLevel="0" collapsed="false">
      <c r="A1608" s="199" t="n">
        <v>37148</v>
      </c>
      <c r="B1608" s="192" t="n">
        <v>37148</v>
      </c>
      <c r="C1608" s="308" t="n">
        <f aca="false">IF(B1608&lt;&gt;"",MONTH(B1608),0)</f>
        <v>9</v>
      </c>
      <c r="D1608" s="205" t="str">
        <f aca="false">VLOOKUP($B1608,data!$A$6:$M$15000,4)</f>
        <v>N/A</v>
      </c>
    </row>
    <row r="1609" customFormat="false" ht="11.25" hidden="false" customHeight="false" outlineLevel="0" collapsed="false">
      <c r="A1609" s="199" t="n">
        <v>37149</v>
      </c>
      <c r="B1609" s="192" t="n">
        <v>37149</v>
      </c>
      <c r="C1609" s="308" t="n">
        <f aca="false">IF(B1609&lt;&gt;"",MONTH(B1609),0)</f>
        <v>9</v>
      </c>
      <c r="D1609" s="205" t="str">
        <f aca="false">VLOOKUP($B1609,data!$A$6:$M$15000,4)</f>
        <v>N/A</v>
      </c>
    </row>
    <row r="1610" customFormat="false" ht="11.25" hidden="false" customHeight="false" outlineLevel="0" collapsed="false">
      <c r="A1610" s="199" t="n">
        <v>37150</v>
      </c>
      <c r="B1610" s="192" t="n">
        <v>37150</v>
      </c>
      <c r="C1610" s="308" t="n">
        <f aca="false">IF(B1610&lt;&gt;"",MONTH(B1610),0)</f>
        <v>9</v>
      </c>
      <c r="D1610" s="205" t="str">
        <f aca="false">VLOOKUP($B1610,data!$A$6:$M$15000,4)</f>
        <v>N/A</v>
      </c>
    </row>
    <row r="1611" customFormat="false" ht="11.25" hidden="false" customHeight="false" outlineLevel="0" collapsed="false">
      <c r="A1611" s="199" t="n">
        <v>37151</v>
      </c>
      <c r="B1611" s="192" t="n">
        <v>37151</v>
      </c>
      <c r="C1611" s="308" t="n">
        <f aca="false">IF(B1611&lt;&gt;"",MONTH(B1611),0)</f>
        <v>9</v>
      </c>
      <c r="D1611" s="205" t="str">
        <f aca="false">VLOOKUP($B1611,data!$A$6:$M$15000,4)</f>
        <v>N/A</v>
      </c>
    </row>
    <row r="1612" customFormat="false" ht="11.25" hidden="false" customHeight="false" outlineLevel="0" collapsed="false">
      <c r="A1612" s="199" t="n">
        <v>37152</v>
      </c>
      <c r="B1612" s="192" t="n">
        <v>37152</v>
      </c>
      <c r="C1612" s="308" t="n">
        <f aca="false">IF(B1612&lt;&gt;"",MONTH(B1612),0)</f>
        <v>9</v>
      </c>
      <c r="D1612" s="205" t="str">
        <f aca="false">VLOOKUP($B1612,data!$A$6:$M$15000,4)</f>
        <v>N/A</v>
      </c>
    </row>
    <row r="1613" customFormat="false" ht="11.25" hidden="false" customHeight="false" outlineLevel="0" collapsed="false">
      <c r="A1613" s="199" t="n">
        <v>37153</v>
      </c>
      <c r="B1613" s="192" t="n">
        <v>37153</v>
      </c>
      <c r="C1613" s="308" t="n">
        <f aca="false">IF(B1613&lt;&gt;"",MONTH(B1613),0)</f>
        <v>9</v>
      </c>
      <c r="D1613" s="205" t="str">
        <f aca="false">VLOOKUP($B1613,data!$A$6:$M$15000,4)</f>
        <v>N/A</v>
      </c>
    </row>
    <row r="1614" customFormat="false" ht="11.25" hidden="false" customHeight="false" outlineLevel="0" collapsed="false">
      <c r="A1614" s="199" t="n">
        <v>37154</v>
      </c>
      <c r="B1614" s="192" t="n">
        <v>37154</v>
      </c>
      <c r="C1614" s="308" t="n">
        <f aca="false">IF(B1614&lt;&gt;"",MONTH(B1614),0)</f>
        <v>9</v>
      </c>
      <c r="D1614" s="205" t="str">
        <f aca="false">VLOOKUP($B1614,data!$A$6:$M$15000,4)</f>
        <v>N/A</v>
      </c>
    </row>
    <row r="1615" customFormat="false" ht="11.25" hidden="false" customHeight="false" outlineLevel="0" collapsed="false">
      <c r="A1615" s="199" t="n">
        <v>37155</v>
      </c>
      <c r="B1615" s="192" t="n">
        <v>37155</v>
      </c>
      <c r="C1615" s="308" t="n">
        <f aca="false">IF(B1615&lt;&gt;"",MONTH(B1615),0)</f>
        <v>9</v>
      </c>
      <c r="D1615" s="205" t="str">
        <f aca="false">VLOOKUP($B1615,data!$A$6:$M$15000,4)</f>
        <v>N/A</v>
      </c>
    </row>
    <row r="1616" customFormat="false" ht="11.25" hidden="false" customHeight="false" outlineLevel="0" collapsed="false">
      <c r="A1616" s="199" t="n">
        <v>37156</v>
      </c>
      <c r="B1616" s="192" t="n">
        <v>37156</v>
      </c>
      <c r="C1616" s="308" t="n">
        <f aca="false">IF(B1616&lt;&gt;"",MONTH(B1616),0)</f>
        <v>9</v>
      </c>
      <c r="D1616" s="205" t="str">
        <f aca="false">VLOOKUP($B1616,data!$A$6:$M$15000,4)</f>
        <v>N/A</v>
      </c>
    </row>
    <row r="1617" customFormat="false" ht="11.25" hidden="false" customHeight="false" outlineLevel="0" collapsed="false">
      <c r="A1617" s="199" t="n">
        <v>37157</v>
      </c>
      <c r="B1617" s="192" t="n">
        <v>37157</v>
      </c>
      <c r="C1617" s="308" t="n">
        <f aca="false">IF(B1617&lt;&gt;"",MONTH(B1617),0)</f>
        <v>9</v>
      </c>
      <c r="D1617" s="205" t="str">
        <f aca="false">VLOOKUP($B1617,data!$A$6:$M$15000,4)</f>
        <v>N/A</v>
      </c>
    </row>
    <row r="1618" customFormat="false" ht="11.25" hidden="false" customHeight="false" outlineLevel="0" collapsed="false">
      <c r="A1618" s="199" t="n">
        <v>37158</v>
      </c>
      <c r="B1618" s="192" t="n">
        <v>37158</v>
      </c>
      <c r="C1618" s="308" t="n">
        <f aca="false">IF(B1618&lt;&gt;"",MONTH(B1618),0)</f>
        <v>9</v>
      </c>
      <c r="D1618" s="205" t="str">
        <f aca="false">VLOOKUP($B1618,data!$A$6:$M$15000,4)</f>
        <v>N/A</v>
      </c>
    </row>
    <row r="1619" customFormat="false" ht="11.25" hidden="false" customHeight="false" outlineLevel="0" collapsed="false">
      <c r="A1619" s="199" t="n">
        <v>37159</v>
      </c>
      <c r="B1619" s="192" t="n">
        <v>37159</v>
      </c>
      <c r="C1619" s="308" t="n">
        <f aca="false">IF(B1619&lt;&gt;"",MONTH(B1619),0)</f>
        <v>9</v>
      </c>
      <c r="D1619" s="205" t="str">
        <f aca="false">VLOOKUP($B1619,data!$A$6:$M$15000,4)</f>
        <v>N/A</v>
      </c>
    </row>
    <row r="1620" customFormat="false" ht="11.25" hidden="false" customHeight="false" outlineLevel="0" collapsed="false">
      <c r="A1620" s="199" t="n">
        <v>37160</v>
      </c>
      <c r="B1620" s="192" t="n">
        <v>37160</v>
      </c>
      <c r="C1620" s="308" t="n">
        <f aca="false">IF(B1620&lt;&gt;"",MONTH(B1620),0)</f>
        <v>9</v>
      </c>
      <c r="D1620" s="205" t="str">
        <f aca="false">VLOOKUP($B1620,data!$A$6:$M$15000,4)</f>
        <v>N/A</v>
      </c>
    </row>
    <row r="1621" customFormat="false" ht="11.25" hidden="false" customHeight="false" outlineLevel="0" collapsed="false">
      <c r="A1621" s="199" t="n">
        <v>37161</v>
      </c>
      <c r="B1621" s="192" t="n">
        <v>37161</v>
      </c>
      <c r="C1621" s="308" t="n">
        <f aca="false">IF(B1621&lt;&gt;"",MONTH(B1621),0)</f>
        <v>9</v>
      </c>
      <c r="D1621" s="205" t="str">
        <f aca="false">VLOOKUP($B1621,data!$A$6:$M$15000,4)</f>
        <v>N/A</v>
      </c>
    </row>
    <row r="1622" customFormat="false" ht="11.25" hidden="false" customHeight="false" outlineLevel="0" collapsed="false">
      <c r="A1622" s="199" t="n">
        <v>37162</v>
      </c>
      <c r="B1622" s="192" t="n">
        <v>37162</v>
      </c>
      <c r="C1622" s="308" t="n">
        <f aca="false">IF(B1622&lt;&gt;"",MONTH(B1622),0)</f>
        <v>9</v>
      </c>
      <c r="D1622" s="205" t="str">
        <f aca="false">VLOOKUP($B1622,data!$A$6:$M$15000,4)</f>
        <v>N/A</v>
      </c>
    </row>
    <row r="1623" customFormat="false" ht="11.25" hidden="false" customHeight="false" outlineLevel="0" collapsed="false">
      <c r="A1623" s="199" t="n">
        <v>37163</v>
      </c>
      <c r="B1623" s="192" t="n">
        <v>37163</v>
      </c>
      <c r="C1623" s="308" t="n">
        <f aca="false">IF(B1623&lt;&gt;"",MONTH(B1623),0)</f>
        <v>9</v>
      </c>
      <c r="D1623" s="205" t="str">
        <f aca="false">VLOOKUP($B1623,data!$A$6:$M$15000,4)</f>
        <v>N/A</v>
      </c>
    </row>
    <row r="1624" customFormat="false" ht="11.25" hidden="false" customHeight="false" outlineLevel="0" collapsed="false">
      <c r="A1624" s="199" t="n">
        <v>37164</v>
      </c>
      <c r="B1624" s="192" t="n">
        <v>37164</v>
      </c>
      <c r="C1624" s="308" t="n">
        <f aca="false">IF(B1624&lt;&gt;"",MONTH(B1624),0)</f>
        <v>9</v>
      </c>
      <c r="D1624" s="205" t="str">
        <f aca="false">VLOOKUP($B1624,data!$A$6:$M$15000,4)</f>
        <v>N/A</v>
      </c>
    </row>
    <row r="1625" customFormat="false" ht="11.25" hidden="false" customHeight="false" outlineLevel="0" collapsed="false">
      <c r="A1625" s="199" t="n">
        <v>37165</v>
      </c>
      <c r="B1625" s="192" t="n">
        <v>37165</v>
      </c>
      <c r="C1625" s="308" t="n">
        <f aca="false">IF(B1625&lt;&gt;"",MONTH(B1625),0)</f>
        <v>10</v>
      </c>
      <c r="D1625" s="205" t="str">
        <f aca="false">VLOOKUP($B1625,data!$A$6:$M$15000,4)</f>
        <v>N/A</v>
      </c>
    </row>
    <row r="1626" customFormat="false" ht="11.25" hidden="false" customHeight="false" outlineLevel="0" collapsed="false">
      <c r="A1626" s="199" t="n">
        <v>37166</v>
      </c>
      <c r="B1626" s="192" t="n">
        <v>37166</v>
      </c>
      <c r="C1626" s="308" t="n">
        <f aca="false">IF(B1626&lt;&gt;"",MONTH(B1626),0)</f>
        <v>10</v>
      </c>
      <c r="D1626" s="205" t="str">
        <f aca="false">VLOOKUP($B1626,data!$A$6:$M$15000,4)</f>
        <v>N/A</v>
      </c>
    </row>
    <row r="1627" customFormat="false" ht="11.25" hidden="false" customHeight="false" outlineLevel="0" collapsed="false">
      <c r="A1627" s="199" t="n">
        <v>37167</v>
      </c>
      <c r="B1627" s="192" t="n">
        <v>37167</v>
      </c>
      <c r="C1627" s="308" t="n">
        <f aca="false">IF(B1627&lt;&gt;"",MONTH(B1627),0)</f>
        <v>10</v>
      </c>
      <c r="D1627" s="205" t="str">
        <f aca="false">VLOOKUP($B1627,data!$A$6:$M$15000,4)</f>
        <v>N/A</v>
      </c>
    </row>
    <row r="1628" customFormat="false" ht="11.25" hidden="false" customHeight="false" outlineLevel="0" collapsed="false">
      <c r="A1628" s="199" t="n">
        <v>37168</v>
      </c>
      <c r="B1628" s="192" t="n">
        <v>37168</v>
      </c>
      <c r="C1628" s="308" t="n">
        <f aca="false">IF(B1628&lt;&gt;"",MONTH(B1628),0)</f>
        <v>10</v>
      </c>
      <c r="D1628" s="205" t="str">
        <f aca="false">VLOOKUP($B1628,data!$A$6:$M$15000,4)</f>
        <v>N/A</v>
      </c>
    </row>
    <row r="1629" customFormat="false" ht="11.25" hidden="false" customHeight="false" outlineLevel="0" collapsed="false">
      <c r="A1629" s="199" t="n">
        <v>37169</v>
      </c>
      <c r="B1629" s="192" t="n">
        <v>37169</v>
      </c>
      <c r="C1629" s="308" t="n">
        <f aca="false">IF(B1629&lt;&gt;"",MONTH(B1629),0)</f>
        <v>10</v>
      </c>
      <c r="D1629" s="205" t="str">
        <f aca="false">VLOOKUP($B1629,data!$A$6:$M$15000,4)</f>
        <v>N/A</v>
      </c>
    </row>
    <row r="1630" customFormat="false" ht="11.25" hidden="false" customHeight="false" outlineLevel="0" collapsed="false">
      <c r="A1630" s="199" t="n">
        <v>37170</v>
      </c>
      <c r="B1630" s="192" t="n">
        <v>37170</v>
      </c>
      <c r="C1630" s="308" t="n">
        <f aca="false">IF(B1630&lt;&gt;"",MONTH(B1630),0)</f>
        <v>10</v>
      </c>
      <c r="D1630" s="205" t="str">
        <f aca="false">VLOOKUP($B1630,data!$A$6:$M$15000,4)</f>
        <v>N/A</v>
      </c>
    </row>
    <row r="1631" customFormat="false" ht="11.25" hidden="false" customHeight="false" outlineLevel="0" collapsed="false">
      <c r="A1631" s="199" t="n">
        <v>37171</v>
      </c>
      <c r="B1631" s="192" t="n">
        <v>37171</v>
      </c>
      <c r="C1631" s="308" t="n">
        <f aca="false">IF(B1631&lt;&gt;"",MONTH(B1631),0)</f>
        <v>10</v>
      </c>
      <c r="D1631" s="205" t="str">
        <f aca="false">VLOOKUP($B1631,data!$A$6:$M$15000,4)</f>
        <v>N/A</v>
      </c>
    </row>
    <row r="1632" customFormat="false" ht="11.25" hidden="false" customHeight="false" outlineLevel="0" collapsed="false">
      <c r="A1632" s="199" t="n">
        <v>37172</v>
      </c>
      <c r="B1632" s="192" t="n">
        <v>37172</v>
      </c>
      <c r="C1632" s="308" t="n">
        <f aca="false">IF(B1632&lt;&gt;"",MONTH(B1632),0)</f>
        <v>10</v>
      </c>
      <c r="D1632" s="205" t="str">
        <f aca="false">VLOOKUP($B1632,data!$A$6:$M$15000,4)</f>
        <v>N/A</v>
      </c>
    </row>
    <row r="1633" customFormat="false" ht="11.25" hidden="false" customHeight="false" outlineLevel="0" collapsed="false">
      <c r="A1633" s="199" t="n">
        <v>37173</v>
      </c>
      <c r="B1633" s="192" t="n">
        <v>37173</v>
      </c>
      <c r="C1633" s="308" t="n">
        <f aca="false">IF(B1633&lt;&gt;"",MONTH(B1633),0)</f>
        <v>10</v>
      </c>
      <c r="D1633" s="205" t="str">
        <f aca="false">VLOOKUP($B1633,data!$A$6:$M$15000,4)</f>
        <v>N/A</v>
      </c>
    </row>
    <row r="1634" customFormat="false" ht="11.25" hidden="false" customHeight="false" outlineLevel="0" collapsed="false">
      <c r="A1634" s="199" t="n">
        <v>37174</v>
      </c>
      <c r="B1634" s="192" t="n">
        <v>37174</v>
      </c>
      <c r="C1634" s="308" t="n">
        <f aca="false">IF(B1634&lt;&gt;"",MONTH(B1634),0)</f>
        <v>10</v>
      </c>
      <c r="D1634" s="205" t="str">
        <f aca="false">VLOOKUP($B1634,data!$A$6:$M$15000,4)</f>
        <v>N/A</v>
      </c>
    </row>
    <row r="1635" customFormat="false" ht="11.25" hidden="false" customHeight="false" outlineLevel="0" collapsed="false">
      <c r="A1635" s="199" t="n">
        <v>37175</v>
      </c>
      <c r="B1635" s="192" t="n">
        <v>37175</v>
      </c>
      <c r="C1635" s="308" t="n">
        <f aca="false">IF(B1635&lt;&gt;"",MONTH(B1635),0)</f>
        <v>10</v>
      </c>
      <c r="D1635" s="205" t="str">
        <f aca="false">VLOOKUP($B1635,data!$A$6:$M$15000,4)</f>
        <v>N/A</v>
      </c>
    </row>
    <row r="1636" customFormat="false" ht="11.25" hidden="false" customHeight="false" outlineLevel="0" collapsed="false">
      <c r="A1636" s="199" t="n">
        <v>37176</v>
      </c>
      <c r="B1636" s="192" t="n">
        <v>37176</v>
      </c>
      <c r="C1636" s="308" t="n">
        <f aca="false">IF(B1636&lt;&gt;"",MONTH(B1636),0)</f>
        <v>10</v>
      </c>
      <c r="D1636" s="205" t="str">
        <f aca="false">VLOOKUP($B1636,data!$A$6:$M$15000,4)</f>
        <v>N/A</v>
      </c>
    </row>
    <row r="1637" customFormat="false" ht="11.25" hidden="false" customHeight="false" outlineLevel="0" collapsed="false">
      <c r="A1637" s="199" t="n">
        <v>37177</v>
      </c>
      <c r="B1637" s="192" t="n">
        <v>37177</v>
      </c>
      <c r="C1637" s="308" t="n">
        <f aca="false">IF(B1637&lt;&gt;"",MONTH(B1637),0)</f>
        <v>10</v>
      </c>
      <c r="D1637" s="205" t="str">
        <f aca="false">VLOOKUP($B1637,data!$A$6:$M$15000,4)</f>
        <v>N/A</v>
      </c>
    </row>
    <row r="1638" customFormat="false" ht="11.25" hidden="false" customHeight="false" outlineLevel="0" collapsed="false">
      <c r="A1638" s="199" t="n">
        <v>37178</v>
      </c>
      <c r="B1638" s="192" t="n">
        <v>37178</v>
      </c>
      <c r="C1638" s="308" t="n">
        <f aca="false">IF(B1638&lt;&gt;"",MONTH(B1638),0)</f>
        <v>10</v>
      </c>
      <c r="D1638" s="205" t="str">
        <f aca="false">VLOOKUP($B1638,data!$A$6:$M$15000,4)</f>
        <v>N/A</v>
      </c>
    </row>
    <row r="1639" customFormat="false" ht="11.25" hidden="false" customHeight="false" outlineLevel="0" collapsed="false">
      <c r="A1639" s="199" t="n">
        <v>37179</v>
      </c>
      <c r="B1639" s="192" t="n">
        <v>37179</v>
      </c>
      <c r="C1639" s="308" t="n">
        <f aca="false">IF(B1639&lt;&gt;"",MONTH(B1639),0)</f>
        <v>10</v>
      </c>
      <c r="D1639" s="205" t="str">
        <f aca="false">VLOOKUP($B1639,data!$A$6:$M$15000,4)</f>
        <v>N/A</v>
      </c>
    </row>
    <row r="1640" customFormat="false" ht="11.25" hidden="false" customHeight="false" outlineLevel="0" collapsed="false">
      <c r="A1640" s="199" t="n">
        <v>37180</v>
      </c>
      <c r="B1640" s="192" t="n">
        <v>37180</v>
      </c>
      <c r="C1640" s="308" t="n">
        <f aca="false">IF(B1640&lt;&gt;"",MONTH(B1640),0)</f>
        <v>10</v>
      </c>
      <c r="D1640" s="205" t="str">
        <f aca="false">VLOOKUP($B1640,data!$A$6:$M$15000,4)</f>
        <v>N/A</v>
      </c>
    </row>
    <row r="1641" customFormat="false" ht="11.25" hidden="false" customHeight="false" outlineLevel="0" collapsed="false">
      <c r="A1641" s="199" t="n">
        <v>37181</v>
      </c>
      <c r="B1641" s="192" t="n">
        <v>37181</v>
      </c>
      <c r="C1641" s="308" t="n">
        <f aca="false">IF(B1641&lt;&gt;"",MONTH(B1641),0)</f>
        <v>10</v>
      </c>
      <c r="D1641" s="205" t="str">
        <f aca="false">VLOOKUP($B1641,data!$A$6:$M$15000,4)</f>
        <v>N/A</v>
      </c>
    </row>
    <row r="1642" customFormat="false" ht="11.25" hidden="false" customHeight="false" outlineLevel="0" collapsed="false">
      <c r="A1642" s="199" t="n">
        <v>37182</v>
      </c>
      <c r="B1642" s="192" t="n">
        <v>37182</v>
      </c>
      <c r="C1642" s="308" t="n">
        <f aca="false">IF(B1642&lt;&gt;"",MONTH(B1642),0)</f>
        <v>10</v>
      </c>
      <c r="D1642" s="205" t="str">
        <f aca="false">VLOOKUP($B1642,data!$A$6:$M$15000,4)</f>
        <v>N/A</v>
      </c>
    </row>
    <row r="1643" customFormat="false" ht="11.25" hidden="false" customHeight="false" outlineLevel="0" collapsed="false">
      <c r="A1643" s="199" t="n">
        <v>37183</v>
      </c>
      <c r="B1643" s="192" t="n">
        <v>37183</v>
      </c>
      <c r="C1643" s="308" t="n">
        <f aca="false">IF(B1643&lt;&gt;"",MONTH(B1643),0)</f>
        <v>10</v>
      </c>
      <c r="D1643" s="205" t="str">
        <f aca="false">VLOOKUP($B1643,data!$A$6:$M$15000,4)</f>
        <v>N/A</v>
      </c>
    </row>
    <row r="1644" customFormat="false" ht="11.25" hidden="false" customHeight="false" outlineLevel="0" collapsed="false">
      <c r="A1644" s="199" t="n">
        <v>37184</v>
      </c>
      <c r="B1644" s="192" t="n">
        <v>37184</v>
      </c>
      <c r="C1644" s="308" t="n">
        <f aca="false">IF(B1644&lt;&gt;"",MONTH(B1644),0)</f>
        <v>10</v>
      </c>
      <c r="D1644" s="205" t="str">
        <f aca="false">VLOOKUP($B1644,data!$A$6:$M$15000,4)</f>
        <v>N/A</v>
      </c>
    </row>
    <row r="1645" customFormat="false" ht="11.25" hidden="false" customHeight="false" outlineLevel="0" collapsed="false">
      <c r="A1645" s="199" t="n">
        <v>37185</v>
      </c>
      <c r="B1645" s="192" t="n">
        <v>37185</v>
      </c>
      <c r="C1645" s="308" t="n">
        <f aca="false">IF(B1645&lt;&gt;"",MONTH(B1645),0)</f>
        <v>10</v>
      </c>
      <c r="D1645" s="205" t="str">
        <f aca="false">VLOOKUP($B1645,data!$A$6:$M$15000,4)</f>
        <v>N/A</v>
      </c>
    </row>
    <row r="1646" customFormat="false" ht="11.25" hidden="false" customHeight="false" outlineLevel="0" collapsed="false">
      <c r="A1646" s="199" t="n">
        <v>37186</v>
      </c>
      <c r="B1646" s="192" t="n">
        <v>37186</v>
      </c>
      <c r="C1646" s="308" t="n">
        <f aca="false">IF(B1646&lt;&gt;"",MONTH(B1646),0)</f>
        <v>10</v>
      </c>
      <c r="D1646" s="205" t="str">
        <f aca="false">VLOOKUP($B1646,data!$A$6:$M$15000,4)</f>
        <v>N/A</v>
      </c>
    </row>
    <row r="1647" customFormat="false" ht="11.25" hidden="false" customHeight="false" outlineLevel="0" collapsed="false">
      <c r="A1647" s="199" t="n">
        <v>37187</v>
      </c>
      <c r="B1647" s="192" t="n">
        <v>37187</v>
      </c>
      <c r="C1647" s="308" t="n">
        <f aca="false">IF(B1647&lt;&gt;"",MONTH(B1647),0)</f>
        <v>10</v>
      </c>
      <c r="D1647" s="205" t="str">
        <f aca="false">VLOOKUP($B1647,data!$A$6:$M$15000,4)</f>
        <v>N/A</v>
      </c>
    </row>
    <row r="1648" customFormat="false" ht="11.25" hidden="false" customHeight="false" outlineLevel="0" collapsed="false">
      <c r="A1648" s="199" t="n">
        <v>37188</v>
      </c>
      <c r="B1648" s="192" t="n">
        <v>37188</v>
      </c>
      <c r="C1648" s="308" t="n">
        <f aca="false">IF(B1648&lt;&gt;"",MONTH(B1648),0)</f>
        <v>10</v>
      </c>
      <c r="D1648" s="205" t="str">
        <f aca="false">VLOOKUP($B1648,data!$A$6:$M$15000,4)</f>
        <v>N/A</v>
      </c>
    </row>
    <row r="1649" customFormat="false" ht="11.25" hidden="false" customHeight="false" outlineLevel="0" collapsed="false">
      <c r="A1649" s="199" t="n">
        <v>37189</v>
      </c>
      <c r="B1649" s="192" t="n">
        <v>37189</v>
      </c>
      <c r="C1649" s="308" t="n">
        <f aca="false">IF(B1649&lt;&gt;"",MONTH(B1649),0)</f>
        <v>10</v>
      </c>
      <c r="D1649" s="205" t="str">
        <f aca="false">VLOOKUP($B1649,data!$A$6:$M$15000,4)</f>
        <v>N/A</v>
      </c>
    </row>
    <row r="1650" customFormat="false" ht="11.25" hidden="false" customHeight="false" outlineLevel="0" collapsed="false">
      <c r="A1650" s="199" t="n">
        <v>37190</v>
      </c>
      <c r="B1650" s="192" t="n">
        <v>37190</v>
      </c>
      <c r="C1650" s="308" t="n">
        <f aca="false">IF(B1650&lt;&gt;"",MONTH(B1650),0)</f>
        <v>10</v>
      </c>
      <c r="D1650" s="205" t="str">
        <f aca="false">VLOOKUP($B1650,data!$A$6:$M$15000,4)</f>
        <v>N/A</v>
      </c>
    </row>
    <row r="1651" customFormat="false" ht="11.25" hidden="false" customHeight="false" outlineLevel="0" collapsed="false">
      <c r="A1651" s="199" t="n">
        <v>37191</v>
      </c>
      <c r="B1651" s="192" t="n">
        <v>37191</v>
      </c>
      <c r="C1651" s="308" t="n">
        <f aca="false">IF(B1651&lt;&gt;"",MONTH(B1651),0)</f>
        <v>10</v>
      </c>
      <c r="D1651" s="205" t="str">
        <f aca="false">VLOOKUP($B1651,data!$A$6:$M$15000,4)</f>
        <v>N/A</v>
      </c>
    </row>
    <row r="1652" customFormat="false" ht="11.25" hidden="false" customHeight="false" outlineLevel="0" collapsed="false">
      <c r="A1652" s="199" t="n">
        <v>37192</v>
      </c>
      <c r="B1652" s="192" t="n">
        <v>37192</v>
      </c>
      <c r="C1652" s="308" t="n">
        <f aca="false">IF(B1652&lt;&gt;"",MONTH(B1652),0)</f>
        <v>10</v>
      </c>
      <c r="D1652" s="205" t="str">
        <f aca="false">VLOOKUP($B1652,data!$A$6:$M$15000,4)</f>
        <v>N/A</v>
      </c>
    </row>
    <row r="1653" customFormat="false" ht="11.25" hidden="false" customHeight="false" outlineLevel="0" collapsed="false">
      <c r="A1653" s="199" t="n">
        <v>37193</v>
      </c>
      <c r="B1653" s="192" t="n">
        <v>37193</v>
      </c>
      <c r="C1653" s="308" t="n">
        <f aca="false">IF(B1653&lt;&gt;"",MONTH(B1653),0)</f>
        <v>10</v>
      </c>
      <c r="D1653" s="205" t="str">
        <f aca="false">VLOOKUP($B1653,data!$A$6:$M$15000,4)</f>
        <v>N/A</v>
      </c>
    </row>
    <row r="1654" customFormat="false" ht="11.25" hidden="false" customHeight="false" outlineLevel="0" collapsed="false">
      <c r="A1654" s="199" t="n">
        <v>37194</v>
      </c>
      <c r="B1654" s="192" t="n">
        <v>37194</v>
      </c>
      <c r="C1654" s="308" t="n">
        <f aca="false">IF(B1654&lt;&gt;"",MONTH(B1654),0)</f>
        <v>10</v>
      </c>
      <c r="D1654" s="205" t="str">
        <f aca="false">VLOOKUP($B1654,data!$A$6:$M$15000,4)</f>
        <v>N/A</v>
      </c>
    </row>
    <row r="1655" customFormat="false" ht="11.25" hidden="false" customHeight="false" outlineLevel="0" collapsed="false">
      <c r="A1655" s="199" t="n">
        <v>37195</v>
      </c>
      <c r="B1655" s="192" t="n">
        <v>37195</v>
      </c>
      <c r="C1655" s="308" t="n">
        <f aca="false">IF(B1655&lt;&gt;"",MONTH(B1655),0)</f>
        <v>10</v>
      </c>
      <c r="D1655" s="205" t="str">
        <f aca="false">VLOOKUP($B1655,data!$A$6:$M$15000,4)</f>
        <v>N/A</v>
      </c>
    </row>
    <row r="1656" customFormat="false" ht="11.25" hidden="false" customHeight="false" outlineLevel="0" collapsed="false">
      <c r="A1656" s="199" t="n">
        <v>37196</v>
      </c>
      <c r="B1656" s="192" t="n">
        <v>37196</v>
      </c>
      <c r="C1656" s="308" t="n">
        <f aca="false">IF(B1656&lt;&gt;"",MONTH(B1656),0)</f>
        <v>11</v>
      </c>
      <c r="D1656" s="205" t="str">
        <f aca="false">VLOOKUP($B1656,data!$A$6:$M$15000,4)</f>
        <v>N/A</v>
      </c>
    </row>
    <row r="1657" customFormat="false" ht="11.25" hidden="false" customHeight="false" outlineLevel="0" collapsed="false">
      <c r="A1657" s="199" t="n">
        <v>37197</v>
      </c>
      <c r="B1657" s="192" t="n">
        <v>37197</v>
      </c>
      <c r="C1657" s="308" t="n">
        <f aca="false">IF(B1657&lt;&gt;"",MONTH(B1657),0)</f>
        <v>11</v>
      </c>
      <c r="D1657" s="205" t="str">
        <f aca="false">VLOOKUP($B1657,data!$A$6:$M$15000,4)</f>
        <v>N/A</v>
      </c>
    </row>
    <row r="1658" customFormat="false" ht="11.25" hidden="false" customHeight="false" outlineLevel="0" collapsed="false">
      <c r="A1658" s="199" t="n">
        <v>37198</v>
      </c>
      <c r="B1658" s="192" t="n">
        <v>37198</v>
      </c>
      <c r="C1658" s="308" t="n">
        <f aca="false">IF(B1658&lt;&gt;"",MONTH(B1658),0)</f>
        <v>11</v>
      </c>
      <c r="D1658" s="205" t="str">
        <f aca="false">VLOOKUP($B1658,data!$A$6:$M$15000,4)</f>
        <v>N/A</v>
      </c>
    </row>
    <row r="1659" customFormat="false" ht="11.25" hidden="false" customHeight="false" outlineLevel="0" collapsed="false">
      <c r="A1659" s="199" t="n">
        <v>37199</v>
      </c>
      <c r="B1659" s="192" t="n">
        <v>37199</v>
      </c>
      <c r="C1659" s="308" t="n">
        <f aca="false">IF(B1659&lt;&gt;"",MONTH(B1659),0)</f>
        <v>11</v>
      </c>
      <c r="D1659" s="205" t="str">
        <f aca="false">VLOOKUP($B1659,data!$A$6:$M$15000,4)</f>
        <v>N/A</v>
      </c>
    </row>
    <row r="1660" customFormat="false" ht="11.25" hidden="false" customHeight="false" outlineLevel="0" collapsed="false">
      <c r="A1660" s="199" t="n">
        <v>37200</v>
      </c>
      <c r="B1660" s="192" t="n">
        <v>37200</v>
      </c>
      <c r="C1660" s="308" t="n">
        <f aca="false">IF(B1660&lt;&gt;"",MONTH(B1660),0)</f>
        <v>11</v>
      </c>
      <c r="D1660" s="205" t="str">
        <f aca="false">VLOOKUP($B1660,data!$A$6:$M$15000,4)</f>
        <v>N/A</v>
      </c>
    </row>
    <row r="1661" customFormat="false" ht="11.25" hidden="false" customHeight="false" outlineLevel="0" collapsed="false">
      <c r="A1661" s="199" t="n">
        <v>37201</v>
      </c>
      <c r="B1661" s="192" t="n">
        <v>37201</v>
      </c>
      <c r="C1661" s="308" t="n">
        <f aca="false">IF(B1661&lt;&gt;"",MONTH(B1661),0)</f>
        <v>11</v>
      </c>
      <c r="D1661" s="205" t="str">
        <f aca="false">VLOOKUP($B1661,data!$A$6:$M$15000,4)</f>
        <v>N/A</v>
      </c>
    </row>
    <row r="1662" customFormat="false" ht="11.25" hidden="false" customHeight="false" outlineLevel="0" collapsed="false">
      <c r="A1662" s="199" t="n">
        <v>37202</v>
      </c>
      <c r="B1662" s="192" t="n">
        <v>37202</v>
      </c>
      <c r="C1662" s="308" t="n">
        <f aca="false">IF(B1662&lt;&gt;"",MONTH(B1662),0)</f>
        <v>11</v>
      </c>
      <c r="D1662" s="205" t="str">
        <f aca="false">VLOOKUP($B1662,data!$A$6:$M$15000,4)</f>
        <v>N/A</v>
      </c>
    </row>
    <row r="1663" customFormat="false" ht="11.25" hidden="false" customHeight="false" outlineLevel="0" collapsed="false">
      <c r="A1663" s="199" t="n">
        <v>37203</v>
      </c>
      <c r="B1663" s="192" t="n">
        <v>37203</v>
      </c>
      <c r="C1663" s="308" t="n">
        <f aca="false">IF(B1663&lt;&gt;"",MONTH(B1663),0)</f>
        <v>11</v>
      </c>
      <c r="D1663" s="205" t="str">
        <f aca="false">VLOOKUP($B1663,data!$A$6:$M$15000,4)</f>
        <v>N/A</v>
      </c>
    </row>
    <row r="1664" customFormat="false" ht="11.25" hidden="false" customHeight="false" outlineLevel="0" collapsed="false">
      <c r="A1664" s="199" t="n">
        <v>37204</v>
      </c>
      <c r="B1664" s="192" t="n">
        <v>37204</v>
      </c>
      <c r="C1664" s="308" t="n">
        <f aca="false">IF(B1664&lt;&gt;"",MONTH(B1664),0)</f>
        <v>11</v>
      </c>
      <c r="D1664" s="205" t="str">
        <f aca="false">VLOOKUP($B1664,data!$A$6:$M$15000,4)</f>
        <v>N/A</v>
      </c>
    </row>
    <row r="1665" customFormat="false" ht="11.25" hidden="false" customHeight="false" outlineLevel="0" collapsed="false">
      <c r="A1665" s="199" t="n">
        <v>37205</v>
      </c>
      <c r="B1665" s="192" t="n">
        <v>37205</v>
      </c>
      <c r="C1665" s="308" t="n">
        <f aca="false">IF(B1665&lt;&gt;"",MONTH(B1665),0)</f>
        <v>11</v>
      </c>
      <c r="D1665" s="205" t="str">
        <f aca="false">VLOOKUP($B1665,data!$A$6:$M$15000,4)</f>
        <v>N/A</v>
      </c>
    </row>
    <row r="1666" customFormat="false" ht="11.25" hidden="false" customHeight="false" outlineLevel="0" collapsed="false">
      <c r="A1666" s="199" t="n">
        <v>37206</v>
      </c>
      <c r="B1666" s="192" t="n">
        <v>37206</v>
      </c>
      <c r="C1666" s="308" t="n">
        <f aca="false">IF(B1666&lt;&gt;"",MONTH(B1666),0)</f>
        <v>11</v>
      </c>
      <c r="D1666" s="205" t="str">
        <f aca="false">VLOOKUP($B1666,data!$A$6:$M$15000,4)</f>
        <v>N/A</v>
      </c>
    </row>
    <row r="1667" customFormat="false" ht="11.25" hidden="false" customHeight="false" outlineLevel="0" collapsed="false">
      <c r="A1667" s="199" t="n">
        <v>37207</v>
      </c>
      <c r="B1667" s="192" t="n">
        <v>37207</v>
      </c>
      <c r="C1667" s="308" t="n">
        <f aca="false">IF(B1667&lt;&gt;"",MONTH(B1667),0)</f>
        <v>11</v>
      </c>
      <c r="D1667" s="205" t="str">
        <f aca="false">VLOOKUP($B1667,data!$A$6:$M$15000,4)</f>
        <v>N/A</v>
      </c>
    </row>
    <row r="1668" customFormat="false" ht="11.25" hidden="false" customHeight="false" outlineLevel="0" collapsed="false">
      <c r="A1668" s="199" t="n">
        <v>37208</v>
      </c>
      <c r="B1668" s="192" t="n">
        <v>37208</v>
      </c>
      <c r="C1668" s="308" t="n">
        <f aca="false">IF(B1668&lt;&gt;"",MONTH(B1668),0)</f>
        <v>11</v>
      </c>
      <c r="D1668" s="205" t="str">
        <f aca="false">VLOOKUP($B1668,data!$A$6:$M$15000,4)</f>
        <v>N/A</v>
      </c>
    </row>
    <row r="1669" customFormat="false" ht="11.25" hidden="false" customHeight="false" outlineLevel="0" collapsed="false">
      <c r="A1669" s="199" t="n">
        <v>37209</v>
      </c>
      <c r="B1669" s="192" t="n">
        <v>37209</v>
      </c>
      <c r="C1669" s="308" t="n">
        <f aca="false">IF(B1669&lt;&gt;"",MONTH(B1669),0)</f>
        <v>11</v>
      </c>
      <c r="D1669" s="205" t="str">
        <f aca="false">VLOOKUP($B1669,data!$A$6:$M$15000,4)</f>
        <v>N/A</v>
      </c>
    </row>
    <row r="1670" customFormat="false" ht="11.25" hidden="false" customHeight="false" outlineLevel="0" collapsed="false">
      <c r="A1670" s="199" t="n">
        <v>37210</v>
      </c>
      <c r="B1670" s="192" t="n">
        <v>37210</v>
      </c>
      <c r="C1670" s="308" t="n">
        <f aca="false">IF(B1670&lt;&gt;"",MONTH(B1670),0)</f>
        <v>11</v>
      </c>
      <c r="D1670" s="205" t="str">
        <f aca="false">VLOOKUP($B1670,data!$A$6:$M$15000,4)</f>
        <v>N/A</v>
      </c>
    </row>
    <row r="1671" customFormat="false" ht="11.25" hidden="false" customHeight="false" outlineLevel="0" collapsed="false">
      <c r="A1671" s="199" t="n">
        <v>37211</v>
      </c>
      <c r="B1671" s="192" t="n">
        <v>37211</v>
      </c>
      <c r="C1671" s="308" t="n">
        <f aca="false">IF(B1671&lt;&gt;"",MONTH(B1671),0)</f>
        <v>11</v>
      </c>
      <c r="D1671" s="205" t="str">
        <f aca="false">VLOOKUP($B1671,data!$A$6:$M$15000,4)</f>
        <v>N/A</v>
      </c>
    </row>
    <row r="1672" customFormat="false" ht="11.25" hidden="false" customHeight="false" outlineLevel="0" collapsed="false">
      <c r="A1672" s="199" t="n">
        <v>37212</v>
      </c>
      <c r="B1672" s="192" t="n">
        <v>37212</v>
      </c>
      <c r="C1672" s="308" t="n">
        <f aca="false">IF(B1672&lt;&gt;"",MONTH(B1672),0)</f>
        <v>11</v>
      </c>
      <c r="D1672" s="205" t="str">
        <f aca="false">VLOOKUP($B1672,data!$A$6:$M$15000,4)</f>
        <v>N/A</v>
      </c>
    </row>
    <row r="1673" customFormat="false" ht="11.25" hidden="false" customHeight="false" outlineLevel="0" collapsed="false">
      <c r="A1673" s="199" t="n">
        <v>37213</v>
      </c>
      <c r="B1673" s="192" t="n">
        <v>37213</v>
      </c>
      <c r="C1673" s="308" t="n">
        <f aca="false">IF(B1673&lt;&gt;"",MONTH(B1673),0)</f>
        <v>11</v>
      </c>
      <c r="D1673" s="205" t="str">
        <f aca="false">VLOOKUP($B1673,data!$A$6:$M$15000,4)</f>
        <v>N/A</v>
      </c>
    </row>
    <row r="1674" customFormat="false" ht="11.25" hidden="false" customHeight="false" outlineLevel="0" collapsed="false">
      <c r="A1674" s="199" t="n">
        <v>37214</v>
      </c>
      <c r="B1674" s="192" t="n">
        <v>37214</v>
      </c>
      <c r="C1674" s="308" t="n">
        <f aca="false">IF(B1674&lt;&gt;"",MONTH(B1674),0)</f>
        <v>11</v>
      </c>
      <c r="D1674" s="205" t="str">
        <f aca="false">VLOOKUP($B1674,data!$A$6:$M$15000,4)</f>
        <v>N/A</v>
      </c>
    </row>
    <row r="1675" customFormat="false" ht="11.25" hidden="false" customHeight="false" outlineLevel="0" collapsed="false">
      <c r="A1675" s="199" t="n">
        <v>37215</v>
      </c>
      <c r="B1675" s="192" t="n">
        <v>37215</v>
      </c>
      <c r="C1675" s="308" t="n">
        <f aca="false">IF(B1675&lt;&gt;"",MONTH(B1675),0)</f>
        <v>11</v>
      </c>
      <c r="D1675" s="205" t="str">
        <f aca="false">VLOOKUP($B1675,data!$A$6:$M$15000,4)</f>
        <v>N/A</v>
      </c>
    </row>
    <row r="1676" customFormat="false" ht="11.25" hidden="false" customHeight="false" outlineLevel="0" collapsed="false">
      <c r="A1676" s="199" t="n">
        <v>37216</v>
      </c>
      <c r="B1676" s="192" t="n">
        <v>37216</v>
      </c>
      <c r="C1676" s="308" t="n">
        <f aca="false">IF(B1676&lt;&gt;"",MONTH(B1676),0)</f>
        <v>11</v>
      </c>
      <c r="D1676" s="205" t="str">
        <f aca="false">VLOOKUP($B1676,data!$A$6:$M$15000,4)</f>
        <v>N/A</v>
      </c>
    </row>
    <row r="1677" customFormat="false" ht="11.25" hidden="false" customHeight="false" outlineLevel="0" collapsed="false">
      <c r="A1677" s="199" t="n">
        <v>37217</v>
      </c>
      <c r="B1677" s="192" t="n">
        <v>37217</v>
      </c>
      <c r="C1677" s="308" t="n">
        <f aca="false">IF(B1677&lt;&gt;"",MONTH(B1677),0)</f>
        <v>11</v>
      </c>
      <c r="D1677" s="205" t="str">
        <f aca="false">VLOOKUP($B1677,data!$A$6:$M$15000,4)</f>
        <v>N/A</v>
      </c>
    </row>
    <row r="1678" customFormat="false" ht="11.25" hidden="false" customHeight="false" outlineLevel="0" collapsed="false">
      <c r="A1678" s="199" t="n">
        <v>37218</v>
      </c>
      <c r="B1678" s="192" t="n">
        <v>37218</v>
      </c>
      <c r="C1678" s="308" t="n">
        <f aca="false">IF(B1678&lt;&gt;"",MONTH(B1678),0)</f>
        <v>11</v>
      </c>
      <c r="D1678" s="205" t="str">
        <f aca="false">VLOOKUP($B1678,data!$A$6:$M$15000,4)</f>
        <v>N/A</v>
      </c>
    </row>
    <row r="1679" customFormat="false" ht="11.25" hidden="false" customHeight="false" outlineLevel="0" collapsed="false">
      <c r="A1679" s="199" t="n">
        <v>37219</v>
      </c>
      <c r="B1679" s="192" t="n">
        <v>37219</v>
      </c>
      <c r="C1679" s="308" t="n">
        <f aca="false">IF(B1679&lt;&gt;"",MONTH(B1679),0)</f>
        <v>11</v>
      </c>
      <c r="D1679" s="205" t="str">
        <f aca="false">VLOOKUP($B1679,data!$A$6:$M$15000,4)</f>
        <v>N/A</v>
      </c>
    </row>
    <row r="1680" customFormat="false" ht="11.25" hidden="false" customHeight="false" outlineLevel="0" collapsed="false">
      <c r="A1680" s="199" t="n">
        <v>37220</v>
      </c>
      <c r="B1680" s="192" t="n">
        <v>37220</v>
      </c>
      <c r="C1680" s="308" t="n">
        <f aca="false">IF(B1680&lt;&gt;"",MONTH(B1680),0)</f>
        <v>11</v>
      </c>
      <c r="D1680" s="205" t="str">
        <f aca="false">VLOOKUP($B1680,data!$A$6:$M$15000,4)</f>
        <v>N/A</v>
      </c>
    </row>
    <row r="1681" customFormat="false" ht="11.25" hidden="false" customHeight="false" outlineLevel="0" collapsed="false">
      <c r="A1681" s="199" t="n">
        <v>37221</v>
      </c>
      <c r="B1681" s="192" t="n">
        <v>37221</v>
      </c>
      <c r="C1681" s="308" t="n">
        <f aca="false">IF(B1681&lt;&gt;"",MONTH(B1681),0)</f>
        <v>11</v>
      </c>
      <c r="D1681" s="205" t="str">
        <f aca="false">VLOOKUP($B1681,data!$A$6:$M$15000,4)</f>
        <v>N/A</v>
      </c>
    </row>
    <row r="1682" customFormat="false" ht="11.25" hidden="false" customHeight="false" outlineLevel="0" collapsed="false">
      <c r="A1682" s="199" t="n">
        <v>37222</v>
      </c>
      <c r="B1682" s="192" t="n">
        <v>37222</v>
      </c>
      <c r="C1682" s="308" t="n">
        <f aca="false">IF(B1682&lt;&gt;"",MONTH(B1682),0)</f>
        <v>11</v>
      </c>
      <c r="D1682" s="205" t="str">
        <f aca="false">VLOOKUP($B1682,data!$A$6:$M$15000,4)</f>
        <v>N/A</v>
      </c>
    </row>
    <row r="1683" customFormat="false" ht="11.25" hidden="false" customHeight="false" outlineLevel="0" collapsed="false">
      <c r="A1683" s="199" t="n">
        <v>37223</v>
      </c>
      <c r="B1683" s="192" t="n">
        <v>37223</v>
      </c>
      <c r="C1683" s="308" t="n">
        <f aca="false">IF(B1683&lt;&gt;"",MONTH(B1683),0)</f>
        <v>11</v>
      </c>
      <c r="D1683" s="205" t="str">
        <f aca="false">VLOOKUP($B1683,data!$A$6:$M$15000,4)</f>
        <v>N/A</v>
      </c>
    </row>
    <row r="1684" customFormat="false" ht="11.25" hidden="false" customHeight="false" outlineLevel="0" collapsed="false">
      <c r="A1684" s="199" t="n">
        <v>37224</v>
      </c>
      <c r="B1684" s="192" t="n">
        <v>37224</v>
      </c>
      <c r="C1684" s="308" t="n">
        <f aca="false">IF(B1684&lt;&gt;"",MONTH(B1684),0)</f>
        <v>11</v>
      </c>
      <c r="D1684" s="205" t="str">
        <f aca="false">VLOOKUP($B1684,data!$A$6:$M$15000,4)</f>
        <v>N/A</v>
      </c>
    </row>
    <row r="1685" customFormat="false" ht="11.25" hidden="false" customHeight="false" outlineLevel="0" collapsed="false">
      <c r="A1685" s="199" t="n">
        <v>37225</v>
      </c>
      <c r="B1685" s="192" t="n">
        <v>37225</v>
      </c>
      <c r="C1685" s="308" t="n">
        <f aca="false">IF(B1685&lt;&gt;"",MONTH(B1685),0)</f>
        <v>11</v>
      </c>
      <c r="D1685" s="205" t="str">
        <f aca="false">VLOOKUP($B1685,data!$A$6:$M$15000,4)</f>
        <v>N/A</v>
      </c>
    </row>
    <row r="1686" customFormat="false" ht="11.25" hidden="false" customHeight="false" outlineLevel="0" collapsed="false">
      <c r="A1686" s="199" t="n">
        <v>37226</v>
      </c>
      <c r="B1686" s="192" t="n">
        <v>37226</v>
      </c>
      <c r="C1686" s="308" t="n">
        <f aca="false">IF(B1686&lt;&gt;"",MONTH(B1686),0)</f>
        <v>12</v>
      </c>
      <c r="D1686" s="205" t="str">
        <f aca="false">VLOOKUP($B1686,data!$A$6:$M$15000,4)</f>
        <v>N/A</v>
      </c>
    </row>
    <row r="1687" customFormat="false" ht="11.25" hidden="false" customHeight="false" outlineLevel="0" collapsed="false">
      <c r="A1687" s="199" t="n">
        <v>37227</v>
      </c>
      <c r="B1687" s="192" t="n">
        <v>37227</v>
      </c>
      <c r="C1687" s="308" t="n">
        <f aca="false">IF(B1687&lt;&gt;"",MONTH(B1687),0)</f>
        <v>12</v>
      </c>
      <c r="D1687" s="205" t="str">
        <f aca="false">VLOOKUP($B1687,data!$A$6:$M$15000,4)</f>
        <v>N/A</v>
      </c>
    </row>
    <row r="1688" customFormat="false" ht="11.25" hidden="false" customHeight="false" outlineLevel="0" collapsed="false">
      <c r="A1688" s="199" t="n">
        <v>37228</v>
      </c>
      <c r="B1688" s="192" t="n">
        <v>37228</v>
      </c>
      <c r="C1688" s="308" t="n">
        <f aca="false">IF(B1688&lt;&gt;"",MONTH(B1688),0)</f>
        <v>12</v>
      </c>
      <c r="D1688" s="205" t="str">
        <f aca="false">VLOOKUP($B1688,data!$A$6:$M$15000,4)</f>
        <v>N/A</v>
      </c>
    </row>
    <row r="1689" customFormat="false" ht="11.25" hidden="false" customHeight="false" outlineLevel="0" collapsed="false">
      <c r="A1689" s="199" t="n">
        <v>37229</v>
      </c>
      <c r="B1689" s="192" t="n">
        <v>37229</v>
      </c>
      <c r="C1689" s="308" t="n">
        <f aca="false">IF(B1689&lt;&gt;"",MONTH(B1689),0)</f>
        <v>12</v>
      </c>
      <c r="D1689" s="205" t="str">
        <f aca="false">VLOOKUP($B1689,data!$A$6:$M$15000,4)</f>
        <v>N/A</v>
      </c>
    </row>
    <row r="1690" customFormat="false" ht="11.25" hidden="false" customHeight="false" outlineLevel="0" collapsed="false">
      <c r="A1690" s="199" t="n">
        <v>37230</v>
      </c>
      <c r="B1690" s="192" t="n">
        <v>37230</v>
      </c>
      <c r="C1690" s="308" t="n">
        <f aca="false">IF(B1690&lt;&gt;"",MONTH(B1690),0)</f>
        <v>12</v>
      </c>
      <c r="D1690" s="205" t="str">
        <f aca="false">VLOOKUP($B1690,data!$A$6:$M$15000,4)</f>
        <v>N/A</v>
      </c>
    </row>
    <row r="1691" customFormat="false" ht="11.25" hidden="false" customHeight="false" outlineLevel="0" collapsed="false">
      <c r="A1691" s="199" t="n">
        <v>37231</v>
      </c>
      <c r="B1691" s="192" t="n">
        <v>37231</v>
      </c>
      <c r="C1691" s="308" t="n">
        <f aca="false">IF(B1691&lt;&gt;"",MONTH(B1691),0)</f>
        <v>12</v>
      </c>
      <c r="D1691" s="205" t="str">
        <f aca="false">VLOOKUP($B1691,data!$A$6:$M$15000,4)</f>
        <v>N/A</v>
      </c>
    </row>
    <row r="1692" customFormat="false" ht="11.25" hidden="false" customHeight="false" outlineLevel="0" collapsed="false">
      <c r="A1692" s="199" t="n">
        <v>37232</v>
      </c>
      <c r="B1692" s="192" t="n">
        <v>37232</v>
      </c>
      <c r="C1692" s="308" t="n">
        <f aca="false">IF(B1692&lt;&gt;"",MONTH(B1692),0)</f>
        <v>12</v>
      </c>
      <c r="D1692" s="205" t="str">
        <f aca="false">VLOOKUP($B1692,data!$A$6:$M$15000,4)</f>
        <v>N/A</v>
      </c>
    </row>
    <row r="1693" customFormat="false" ht="11.25" hidden="false" customHeight="false" outlineLevel="0" collapsed="false">
      <c r="A1693" s="199" t="n">
        <v>37233</v>
      </c>
      <c r="B1693" s="192" t="n">
        <v>37233</v>
      </c>
      <c r="C1693" s="308" t="n">
        <f aca="false">IF(B1693&lt;&gt;"",MONTH(B1693),0)</f>
        <v>12</v>
      </c>
      <c r="D1693" s="205" t="str">
        <f aca="false">VLOOKUP($B1693,data!$A$6:$M$15000,4)</f>
        <v>N/A</v>
      </c>
    </row>
    <row r="1694" customFormat="false" ht="11.25" hidden="false" customHeight="false" outlineLevel="0" collapsed="false">
      <c r="A1694" s="199" t="n">
        <v>37234</v>
      </c>
      <c r="B1694" s="192" t="n">
        <v>37234</v>
      </c>
      <c r="C1694" s="308" t="n">
        <f aca="false">IF(B1694&lt;&gt;"",MONTH(B1694),0)</f>
        <v>12</v>
      </c>
      <c r="D1694" s="205" t="str">
        <f aca="false">VLOOKUP($B1694,data!$A$6:$M$15000,4)</f>
        <v>N/A</v>
      </c>
    </row>
    <row r="1695" customFormat="false" ht="11.25" hidden="false" customHeight="false" outlineLevel="0" collapsed="false">
      <c r="A1695" s="199" t="n">
        <v>37235</v>
      </c>
      <c r="B1695" s="192" t="n">
        <v>37235</v>
      </c>
      <c r="C1695" s="308" t="n">
        <f aca="false">IF(B1695&lt;&gt;"",MONTH(B1695),0)</f>
        <v>12</v>
      </c>
      <c r="D1695" s="205" t="str">
        <f aca="false">VLOOKUP($B1695,data!$A$6:$M$15000,4)</f>
        <v>N/A</v>
      </c>
    </row>
    <row r="1696" customFormat="false" ht="11.25" hidden="false" customHeight="false" outlineLevel="0" collapsed="false">
      <c r="A1696" s="199" t="n">
        <v>37236</v>
      </c>
      <c r="B1696" s="192" t="n">
        <v>37236</v>
      </c>
      <c r="C1696" s="308" t="n">
        <f aca="false">IF(B1696&lt;&gt;"",MONTH(B1696),0)</f>
        <v>12</v>
      </c>
      <c r="D1696" s="205" t="str">
        <f aca="false">VLOOKUP($B1696,data!$A$6:$M$15000,4)</f>
        <v>N/A</v>
      </c>
    </row>
    <row r="1697" customFormat="false" ht="11.25" hidden="false" customHeight="false" outlineLevel="0" collapsed="false">
      <c r="A1697" s="199" t="n">
        <v>37237</v>
      </c>
      <c r="B1697" s="192" t="n">
        <v>37237</v>
      </c>
      <c r="C1697" s="308" t="n">
        <f aca="false">IF(B1697&lt;&gt;"",MONTH(B1697),0)</f>
        <v>12</v>
      </c>
      <c r="D1697" s="205" t="str">
        <f aca="false">VLOOKUP($B1697,data!$A$6:$M$15000,4)</f>
        <v>N/A</v>
      </c>
    </row>
    <row r="1698" customFormat="false" ht="11.25" hidden="false" customHeight="false" outlineLevel="0" collapsed="false">
      <c r="A1698" s="199" t="n">
        <v>37238</v>
      </c>
      <c r="B1698" s="192" t="n">
        <v>37238</v>
      </c>
      <c r="C1698" s="308" t="n">
        <f aca="false">IF(B1698&lt;&gt;"",MONTH(B1698),0)</f>
        <v>12</v>
      </c>
      <c r="D1698" s="205" t="str">
        <f aca="false">VLOOKUP($B1698,data!$A$6:$M$15000,4)</f>
        <v>N/A</v>
      </c>
    </row>
    <row r="1699" customFormat="false" ht="11.25" hidden="false" customHeight="false" outlineLevel="0" collapsed="false">
      <c r="A1699" s="199" t="n">
        <v>37239</v>
      </c>
      <c r="B1699" s="192" t="n">
        <v>37239</v>
      </c>
      <c r="C1699" s="308" t="n">
        <f aca="false">IF(B1699&lt;&gt;"",MONTH(B1699),0)</f>
        <v>12</v>
      </c>
      <c r="D1699" s="205" t="str">
        <f aca="false">VLOOKUP($B1699,data!$A$6:$M$15000,4)</f>
        <v>N/A</v>
      </c>
    </row>
    <row r="1700" customFormat="false" ht="11.25" hidden="false" customHeight="false" outlineLevel="0" collapsed="false">
      <c r="A1700" s="199" t="n">
        <v>37240</v>
      </c>
      <c r="B1700" s="192" t="n">
        <v>37240</v>
      </c>
      <c r="C1700" s="308" t="n">
        <f aca="false">IF(B1700&lt;&gt;"",MONTH(B1700),0)</f>
        <v>12</v>
      </c>
      <c r="D1700" s="205" t="str">
        <f aca="false">VLOOKUP($B1700,data!$A$6:$M$15000,4)</f>
        <v>N/A</v>
      </c>
    </row>
    <row r="1701" customFormat="false" ht="11.25" hidden="false" customHeight="false" outlineLevel="0" collapsed="false">
      <c r="A1701" s="199" t="n">
        <v>37241</v>
      </c>
      <c r="B1701" s="192" t="n">
        <v>37241</v>
      </c>
      <c r="C1701" s="308" t="n">
        <f aca="false">IF(B1701&lt;&gt;"",MONTH(B1701),0)</f>
        <v>12</v>
      </c>
      <c r="D1701" s="205" t="str">
        <f aca="false">VLOOKUP($B1701,data!$A$6:$M$15000,4)</f>
        <v>N/A</v>
      </c>
    </row>
    <row r="1702" customFormat="false" ht="11.25" hidden="false" customHeight="false" outlineLevel="0" collapsed="false">
      <c r="A1702" s="199" t="n">
        <v>37242</v>
      </c>
      <c r="B1702" s="192" t="n">
        <v>37242</v>
      </c>
      <c r="C1702" s="308" t="n">
        <f aca="false">IF(B1702&lt;&gt;"",MONTH(B1702),0)</f>
        <v>12</v>
      </c>
      <c r="D1702" s="205" t="str">
        <f aca="false">VLOOKUP($B1702,data!$A$6:$M$15000,4)</f>
        <v>N/A</v>
      </c>
    </row>
    <row r="1703" customFormat="false" ht="11.25" hidden="false" customHeight="false" outlineLevel="0" collapsed="false">
      <c r="A1703" s="199" t="n">
        <v>37243</v>
      </c>
      <c r="B1703" s="192" t="n">
        <v>37243</v>
      </c>
      <c r="C1703" s="308" t="n">
        <f aca="false">IF(B1703&lt;&gt;"",MONTH(B1703),0)</f>
        <v>12</v>
      </c>
      <c r="D1703" s="205" t="str">
        <f aca="false">VLOOKUP($B1703,data!$A$6:$M$15000,4)</f>
        <v>N/A</v>
      </c>
    </row>
    <row r="1704" customFormat="false" ht="11.25" hidden="false" customHeight="false" outlineLevel="0" collapsed="false">
      <c r="A1704" s="199" t="n">
        <v>37244</v>
      </c>
      <c r="B1704" s="192" t="n">
        <v>37244</v>
      </c>
      <c r="C1704" s="308" t="n">
        <f aca="false">IF(B1704&lt;&gt;"",MONTH(B1704),0)</f>
        <v>12</v>
      </c>
      <c r="D1704" s="205" t="str">
        <f aca="false">VLOOKUP($B1704,data!$A$6:$M$15000,4)</f>
        <v>N/A</v>
      </c>
    </row>
    <row r="1705" customFormat="false" ht="11.25" hidden="false" customHeight="false" outlineLevel="0" collapsed="false">
      <c r="A1705" s="199" t="n">
        <v>37245</v>
      </c>
      <c r="B1705" s="192" t="n">
        <v>37245</v>
      </c>
      <c r="C1705" s="308" t="n">
        <f aca="false">IF(B1705&lt;&gt;"",MONTH(B1705),0)</f>
        <v>12</v>
      </c>
      <c r="D1705" s="205" t="str">
        <f aca="false">VLOOKUP($B1705,data!$A$6:$M$15000,4)</f>
        <v>N/A</v>
      </c>
    </row>
    <row r="1706" customFormat="false" ht="11.25" hidden="false" customHeight="false" outlineLevel="0" collapsed="false">
      <c r="A1706" s="199" t="n">
        <v>37246</v>
      </c>
      <c r="B1706" s="192" t="n">
        <v>37246</v>
      </c>
      <c r="C1706" s="308" t="n">
        <f aca="false">IF(B1706&lt;&gt;"",MONTH(B1706),0)</f>
        <v>12</v>
      </c>
      <c r="D1706" s="205" t="str">
        <f aca="false">VLOOKUP($B1706,data!$A$6:$M$15000,4)</f>
        <v>N/A</v>
      </c>
    </row>
    <row r="1707" customFormat="false" ht="11.25" hidden="false" customHeight="false" outlineLevel="0" collapsed="false">
      <c r="A1707" s="199" t="n">
        <v>37247</v>
      </c>
      <c r="B1707" s="192" t="n">
        <v>37247</v>
      </c>
      <c r="C1707" s="308" t="n">
        <f aca="false">IF(B1707&lt;&gt;"",MONTH(B1707),0)</f>
        <v>12</v>
      </c>
      <c r="D1707" s="205" t="str">
        <f aca="false">VLOOKUP($B1707,data!$A$6:$M$15000,4)</f>
        <v>N/A</v>
      </c>
    </row>
    <row r="1708" customFormat="false" ht="11.25" hidden="false" customHeight="false" outlineLevel="0" collapsed="false">
      <c r="A1708" s="199" t="n">
        <v>37248</v>
      </c>
      <c r="B1708" s="192" t="n">
        <v>37248</v>
      </c>
      <c r="C1708" s="308" t="n">
        <f aca="false">IF(B1708&lt;&gt;"",MONTH(B1708),0)</f>
        <v>12</v>
      </c>
      <c r="D1708" s="205" t="str">
        <f aca="false">VLOOKUP($B1708,data!$A$6:$M$15000,4)</f>
        <v>N/A</v>
      </c>
    </row>
    <row r="1709" customFormat="false" ht="11.25" hidden="false" customHeight="false" outlineLevel="0" collapsed="false">
      <c r="A1709" s="199" t="n">
        <v>37249</v>
      </c>
      <c r="B1709" s="192" t="n">
        <v>37249</v>
      </c>
      <c r="C1709" s="308" t="n">
        <f aca="false">IF(B1709&lt;&gt;"",MONTH(B1709),0)</f>
        <v>12</v>
      </c>
      <c r="D1709" s="205" t="str">
        <f aca="false">VLOOKUP($B1709,data!$A$6:$M$15000,4)</f>
        <v>N/A</v>
      </c>
    </row>
    <row r="1710" customFormat="false" ht="11.25" hidden="false" customHeight="false" outlineLevel="0" collapsed="false">
      <c r="A1710" s="199" t="n">
        <v>37250</v>
      </c>
      <c r="B1710" s="192" t="n">
        <v>37250</v>
      </c>
      <c r="C1710" s="308" t="n">
        <f aca="false">IF(B1710&lt;&gt;"",MONTH(B1710),0)</f>
        <v>12</v>
      </c>
      <c r="D1710" s="205" t="str">
        <f aca="false">VLOOKUP($B1710,data!$A$6:$M$15000,4)</f>
        <v>N/A</v>
      </c>
    </row>
    <row r="1711" customFormat="false" ht="11.25" hidden="false" customHeight="false" outlineLevel="0" collapsed="false">
      <c r="A1711" s="199" t="n">
        <v>37251</v>
      </c>
      <c r="B1711" s="192" t="n">
        <v>37251</v>
      </c>
      <c r="C1711" s="308" t="n">
        <f aca="false">IF(B1711&lt;&gt;"",MONTH(B1711),0)</f>
        <v>12</v>
      </c>
      <c r="D1711" s="205" t="str">
        <f aca="false">VLOOKUP($B1711,data!$A$6:$M$15000,4)</f>
        <v>N/A</v>
      </c>
    </row>
    <row r="1712" customFormat="false" ht="11.25" hidden="false" customHeight="false" outlineLevel="0" collapsed="false">
      <c r="A1712" s="199" t="n">
        <v>37252</v>
      </c>
      <c r="B1712" s="192" t="n">
        <v>37252</v>
      </c>
      <c r="C1712" s="308" t="n">
        <f aca="false">IF(B1712&lt;&gt;"",MONTH(B1712),0)</f>
        <v>12</v>
      </c>
      <c r="D1712" s="205" t="str">
        <f aca="false">VLOOKUP($B1712,data!$A$6:$M$15000,4)</f>
        <v>N/A</v>
      </c>
    </row>
    <row r="1713" customFormat="false" ht="11.25" hidden="false" customHeight="false" outlineLevel="0" collapsed="false">
      <c r="A1713" s="199" t="n">
        <v>37253</v>
      </c>
      <c r="B1713" s="192" t="n">
        <v>37253</v>
      </c>
      <c r="C1713" s="308" t="n">
        <f aca="false">IF(B1713&lt;&gt;"",MONTH(B1713),0)</f>
        <v>12</v>
      </c>
      <c r="D1713" s="205" t="str">
        <f aca="false">VLOOKUP($B1713,data!$A$6:$M$15000,4)</f>
        <v>N/A</v>
      </c>
    </row>
    <row r="1714" customFormat="false" ht="11.25" hidden="false" customHeight="false" outlineLevel="0" collapsed="false">
      <c r="A1714" s="199" t="n">
        <v>37254</v>
      </c>
      <c r="B1714" s="192" t="n">
        <v>37254</v>
      </c>
      <c r="C1714" s="308" t="n">
        <f aca="false">IF(B1714&lt;&gt;"",MONTH(B1714),0)</f>
        <v>12</v>
      </c>
      <c r="D1714" s="205" t="str">
        <f aca="false">VLOOKUP($B1714,data!$A$6:$M$15000,4)</f>
        <v>N/A</v>
      </c>
    </row>
    <row r="1715" customFormat="false" ht="11.25" hidden="false" customHeight="false" outlineLevel="0" collapsed="false">
      <c r="A1715" s="199" t="n">
        <v>37255</v>
      </c>
      <c r="B1715" s="192" t="n">
        <v>37255</v>
      </c>
      <c r="C1715" s="308" t="n">
        <f aca="false">IF(B1715&lt;&gt;"",MONTH(B1715),0)</f>
        <v>12</v>
      </c>
      <c r="D1715" s="205" t="str">
        <f aca="false">VLOOKUP($B1715,data!$A$6:$M$15000,4)</f>
        <v>N/A</v>
      </c>
    </row>
    <row r="1716" customFormat="false" ht="11.25" hidden="false" customHeight="false" outlineLevel="0" collapsed="false">
      <c r="A1716" s="199" t="n">
        <v>37256</v>
      </c>
      <c r="B1716" s="192" t="n">
        <v>37256</v>
      </c>
      <c r="C1716" s="308" t="n">
        <f aca="false">IF(B1716&lt;&gt;"",MONTH(B1716),0)</f>
        <v>12</v>
      </c>
      <c r="D1716" s="205" t="str">
        <f aca="false">VLOOKUP($B1716,data!$A$6:$M$15000,4)</f>
        <v>N/A</v>
      </c>
    </row>
    <row r="1717" customFormat="false" ht="11.25" hidden="false" customHeight="false" outlineLevel="0" collapsed="false">
      <c r="A1717" s="199" t="n">
        <v>37257</v>
      </c>
      <c r="B1717" s="192" t="n">
        <v>37257</v>
      </c>
      <c r="C1717" s="308" t="n">
        <f aca="false">IF(B1717&lt;&gt;"",MONTH(B1717),0)</f>
        <v>1</v>
      </c>
      <c r="D1717" s="205" t="str">
        <f aca="false">VLOOKUP($B1717,data!$A$6:$M$15000,4)</f>
        <v>N/A</v>
      </c>
    </row>
    <row r="1718" customFormat="false" ht="11.25" hidden="false" customHeight="false" outlineLevel="0" collapsed="false">
      <c r="A1718" s="199" t="n">
        <v>37258</v>
      </c>
      <c r="B1718" s="192" t="n">
        <v>37258</v>
      </c>
      <c r="C1718" s="308" t="n">
        <f aca="false">IF(B1718&lt;&gt;"",MONTH(B1718),0)</f>
        <v>1</v>
      </c>
      <c r="D1718" s="205" t="str">
        <f aca="false">VLOOKUP($B1718,data!$A$6:$M$15000,4)</f>
        <v>N/A</v>
      </c>
    </row>
    <row r="1719" customFormat="false" ht="11.25" hidden="false" customHeight="false" outlineLevel="0" collapsed="false">
      <c r="A1719" s="199" t="n">
        <v>37259</v>
      </c>
      <c r="B1719" s="192" t="n">
        <v>37259</v>
      </c>
      <c r="C1719" s="308" t="n">
        <f aca="false">IF(B1719&lt;&gt;"",MONTH(B1719),0)</f>
        <v>1</v>
      </c>
      <c r="D1719" s="205" t="str">
        <f aca="false">VLOOKUP($B1719,data!$A$6:$M$15000,4)</f>
        <v>N/A</v>
      </c>
    </row>
    <row r="1720" customFormat="false" ht="11.25" hidden="false" customHeight="false" outlineLevel="0" collapsed="false">
      <c r="A1720" s="199" t="n">
        <v>37260</v>
      </c>
      <c r="B1720" s="192" t="n">
        <v>37260</v>
      </c>
      <c r="C1720" s="308" t="n">
        <f aca="false">IF(B1720&lt;&gt;"",MONTH(B1720),0)</f>
        <v>1</v>
      </c>
      <c r="D1720" s="205" t="str">
        <f aca="false">VLOOKUP($B1720,data!$A$6:$M$15000,4)</f>
        <v>N/A</v>
      </c>
    </row>
    <row r="1721" customFormat="false" ht="11.25" hidden="false" customHeight="false" outlineLevel="0" collapsed="false">
      <c r="A1721" s="199" t="n">
        <v>37261</v>
      </c>
      <c r="B1721" s="192" t="n">
        <v>37261</v>
      </c>
      <c r="C1721" s="308" t="n">
        <f aca="false">IF(B1721&lt;&gt;"",MONTH(B1721),0)</f>
        <v>1</v>
      </c>
      <c r="D1721" s="205" t="str">
        <f aca="false">VLOOKUP($B1721,data!$A$6:$M$15000,4)</f>
        <v>N/A</v>
      </c>
    </row>
    <row r="1722" customFormat="false" ht="11.25" hidden="false" customHeight="false" outlineLevel="0" collapsed="false">
      <c r="A1722" s="199" t="n">
        <v>37262</v>
      </c>
      <c r="B1722" s="192" t="n">
        <v>37262</v>
      </c>
      <c r="C1722" s="308" t="n">
        <f aca="false">IF(B1722&lt;&gt;"",MONTH(B1722),0)</f>
        <v>1</v>
      </c>
      <c r="D1722" s="205" t="str">
        <f aca="false">VLOOKUP($B1722,data!$A$6:$M$15000,4)</f>
        <v>N/A</v>
      </c>
    </row>
    <row r="1723" customFormat="false" ht="11.25" hidden="false" customHeight="false" outlineLevel="0" collapsed="false">
      <c r="A1723" s="199" t="n">
        <v>37263</v>
      </c>
      <c r="B1723" s="192" t="n">
        <v>37263</v>
      </c>
      <c r="C1723" s="308" t="n">
        <f aca="false">IF(B1723&lt;&gt;"",MONTH(B1723),0)</f>
        <v>1</v>
      </c>
      <c r="D1723" s="205" t="str">
        <f aca="false">VLOOKUP($B1723,data!$A$6:$M$15000,4)</f>
        <v>N/A</v>
      </c>
    </row>
    <row r="1724" customFormat="false" ht="11.25" hidden="false" customHeight="false" outlineLevel="0" collapsed="false">
      <c r="A1724" s="199" t="n">
        <v>37264</v>
      </c>
      <c r="B1724" s="192" t="n">
        <v>37264</v>
      </c>
      <c r="C1724" s="308" t="n">
        <f aca="false">IF(B1724&lt;&gt;"",MONTH(B1724),0)</f>
        <v>1</v>
      </c>
      <c r="D1724" s="205" t="str">
        <f aca="false">VLOOKUP($B1724,data!$A$6:$M$15000,4)</f>
        <v>N/A</v>
      </c>
    </row>
    <row r="1725" customFormat="false" ht="11.25" hidden="false" customHeight="false" outlineLevel="0" collapsed="false">
      <c r="A1725" s="199" t="n">
        <v>37265</v>
      </c>
      <c r="B1725" s="192" t="n">
        <v>37265</v>
      </c>
      <c r="C1725" s="308" t="n">
        <f aca="false">IF(B1725&lt;&gt;"",MONTH(B1725),0)</f>
        <v>1</v>
      </c>
      <c r="D1725" s="205" t="str">
        <f aca="false">VLOOKUP($B1725,data!$A$6:$M$15000,4)</f>
        <v>N/A</v>
      </c>
    </row>
    <row r="1726" customFormat="false" ht="11.25" hidden="false" customHeight="false" outlineLevel="0" collapsed="false">
      <c r="A1726" s="199" t="n">
        <v>37266</v>
      </c>
      <c r="B1726" s="192" t="n">
        <v>37266</v>
      </c>
      <c r="C1726" s="308" t="n">
        <f aca="false">IF(B1726&lt;&gt;"",MONTH(B1726),0)</f>
        <v>1</v>
      </c>
      <c r="D1726" s="205" t="str">
        <f aca="false">VLOOKUP($B1726,data!$A$6:$M$15000,4)</f>
        <v>N/A</v>
      </c>
    </row>
    <row r="1727" customFormat="false" ht="11.25" hidden="false" customHeight="false" outlineLevel="0" collapsed="false">
      <c r="A1727" s="199" t="n">
        <v>37267</v>
      </c>
      <c r="B1727" s="192" t="n">
        <v>37267</v>
      </c>
      <c r="C1727" s="308" t="n">
        <f aca="false">IF(B1727&lt;&gt;"",MONTH(B1727),0)</f>
        <v>1</v>
      </c>
      <c r="D1727" s="205" t="str">
        <f aca="false">VLOOKUP($B1727,data!$A$6:$M$15000,4)</f>
        <v>N/A</v>
      </c>
    </row>
    <row r="1728" customFormat="false" ht="11.25" hidden="false" customHeight="false" outlineLevel="0" collapsed="false">
      <c r="A1728" s="199" t="n">
        <v>37268</v>
      </c>
      <c r="B1728" s="192" t="n">
        <v>37268</v>
      </c>
      <c r="C1728" s="308" t="n">
        <f aca="false">IF(B1728&lt;&gt;"",MONTH(B1728),0)</f>
        <v>1</v>
      </c>
      <c r="D1728" s="205" t="str">
        <f aca="false">VLOOKUP($B1728,data!$A$6:$M$15000,4)</f>
        <v>N/A</v>
      </c>
    </row>
    <row r="1729" customFormat="false" ht="11.25" hidden="false" customHeight="false" outlineLevel="0" collapsed="false">
      <c r="A1729" s="199" t="n">
        <v>37269</v>
      </c>
      <c r="B1729" s="192" t="n">
        <v>37269</v>
      </c>
      <c r="C1729" s="308" t="n">
        <f aca="false">IF(B1729&lt;&gt;"",MONTH(B1729),0)</f>
        <v>1</v>
      </c>
      <c r="D1729" s="205" t="str">
        <f aca="false">VLOOKUP($B1729,data!$A$6:$M$15000,4)</f>
        <v>N/A</v>
      </c>
    </row>
    <row r="1730" customFormat="false" ht="11.25" hidden="false" customHeight="false" outlineLevel="0" collapsed="false">
      <c r="A1730" s="199" t="n">
        <v>37270</v>
      </c>
      <c r="B1730" s="192" t="n">
        <v>37270</v>
      </c>
      <c r="C1730" s="308" t="n">
        <f aca="false">IF(B1730&lt;&gt;"",MONTH(B1730),0)</f>
        <v>1</v>
      </c>
      <c r="D1730" s="205" t="str">
        <f aca="false">VLOOKUP($B1730,data!$A$6:$M$15000,4)</f>
        <v>N/A</v>
      </c>
    </row>
    <row r="1731" customFormat="false" ht="11.25" hidden="false" customHeight="false" outlineLevel="0" collapsed="false">
      <c r="A1731" s="199" t="n">
        <v>37271</v>
      </c>
      <c r="B1731" s="192" t="n">
        <v>37271</v>
      </c>
      <c r="C1731" s="308" t="n">
        <f aca="false">IF(B1731&lt;&gt;"",MONTH(B1731),0)</f>
        <v>1</v>
      </c>
      <c r="D1731" s="205" t="str">
        <f aca="false">VLOOKUP($B1731,data!$A$6:$M$15000,4)</f>
        <v>N/A</v>
      </c>
    </row>
    <row r="1732" customFormat="false" ht="11.25" hidden="false" customHeight="false" outlineLevel="0" collapsed="false">
      <c r="A1732" s="199" t="n">
        <v>37272</v>
      </c>
      <c r="B1732" s="192" t="n">
        <v>37272</v>
      </c>
      <c r="C1732" s="308" t="n">
        <f aca="false">IF(B1732&lt;&gt;"",MONTH(B1732),0)</f>
        <v>1</v>
      </c>
      <c r="D1732" s="205" t="str">
        <f aca="false">VLOOKUP($B1732,data!$A$6:$M$15000,4)</f>
        <v>N/A</v>
      </c>
    </row>
    <row r="1733" customFormat="false" ht="11.25" hidden="false" customHeight="false" outlineLevel="0" collapsed="false">
      <c r="A1733" s="199" t="n">
        <v>37273</v>
      </c>
      <c r="B1733" s="192" t="n">
        <v>37273</v>
      </c>
      <c r="C1733" s="308" t="n">
        <f aca="false">IF(B1733&lt;&gt;"",MONTH(B1733),0)</f>
        <v>1</v>
      </c>
      <c r="D1733" s="205" t="str">
        <f aca="false">VLOOKUP($B1733,data!$A$6:$M$15000,4)</f>
        <v>N/A</v>
      </c>
    </row>
    <row r="1734" customFormat="false" ht="11.25" hidden="false" customHeight="false" outlineLevel="0" collapsed="false">
      <c r="A1734" s="199" t="n">
        <v>37274</v>
      </c>
      <c r="B1734" s="192" t="n">
        <v>37274</v>
      </c>
      <c r="C1734" s="308" t="n">
        <f aca="false">IF(B1734&lt;&gt;"",MONTH(B1734),0)</f>
        <v>1</v>
      </c>
      <c r="D1734" s="205" t="str">
        <f aca="false">VLOOKUP($B1734,data!$A$6:$M$15000,4)</f>
        <v>N/A</v>
      </c>
    </row>
    <row r="1735" customFormat="false" ht="11.25" hidden="false" customHeight="false" outlineLevel="0" collapsed="false">
      <c r="A1735" s="199" t="n">
        <v>37275</v>
      </c>
      <c r="B1735" s="192" t="n">
        <v>37275</v>
      </c>
      <c r="C1735" s="308" t="n">
        <f aca="false">IF(B1735&lt;&gt;"",MONTH(B1735),0)</f>
        <v>1</v>
      </c>
      <c r="D1735" s="205" t="str">
        <f aca="false">VLOOKUP($B1735,data!$A$6:$M$15000,4)</f>
        <v>N/A</v>
      </c>
    </row>
    <row r="1736" customFormat="false" ht="11.25" hidden="false" customHeight="false" outlineLevel="0" collapsed="false">
      <c r="A1736" s="199" t="n">
        <v>37276</v>
      </c>
      <c r="B1736" s="192" t="n">
        <v>37276</v>
      </c>
      <c r="C1736" s="308" t="n">
        <f aca="false">IF(B1736&lt;&gt;"",MONTH(B1736),0)</f>
        <v>1</v>
      </c>
      <c r="D1736" s="205" t="str">
        <f aca="false">VLOOKUP($B1736,data!$A$6:$M$15000,4)</f>
        <v>N/A</v>
      </c>
    </row>
    <row r="1737" customFormat="false" ht="11.25" hidden="false" customHeight="false" outlineLevel="0" collapsed="false">
      <c r="A1737" s="199" t="n">
        <v>37277</v>
      </c>
      <c r="B1737" s="192" t="n">
        <v>37277</v>
      </c>
      <c r="C1737" s="308" t="n">
        <f aca="false">IF(B1737&lt;&gt;"",MONTH(B1737),0)</f>
        <v>1</v>
      </c>
      <c r="D1737" s="205" t="str">
        <f aca="false">VLOOKUP($B1737,data!$A$6:$M$15000,4)</f>
        <v>N/A</v>
      </c>
    </row>
    <row r="1738" customFormat="false" ht="11.25" hidden="false" customHeight="false" outlineLevel="0" collapsed="false">
      <c r="A1738" s="199" t="n">
        <v>37278</v>
      </c>
      <c r="B1738" s="192" t="n">
        <v>37278</v>
      </c>
      <c r="C1738" s="308" t="n">
        <f aca="false">IF(B1738&lt;&gt;"",MONTH(B1738),0)</f>
        <v>1</v>
      </c>
      <c r="D1738" s="205" t="str">
        <f aca="false">VLOOKUP($B1738,data!$A$6:$M$15000,4)</f>
        <v>N/A</v>
      </c>
    </row>
    <row r="1739" customFormat="false" ht="11.25" hidden="false" customHeight="false" outlineLevel="0" collapsed="false">
      <c r="A1739" s="199" t="n">
        <v>37279</v>
      </c>
      <c r="B1739" s="192" t="n">
        <v>37279</v>
      </c>
      <c r="C1739" s="308" t="n">
        <f aca="false">IF(B1739&lt;&gt;"",MONTH(B1739),0)</f>
        <v>1</v>
      </c>
      <c r="D1739" s="205" t="str">
        <f aca="false">VLOOKUP($B1739,data!$A$6:$M$15000,4)</f>
        <v>N/A</v>
      </c>
    </row>
    <row r="1740" customFormat="false" ht="11.25" hidden="false" customHeight="false" outlineLevel="0" collapsed="false">
      <c r="A1740" s="199" t="n">
        <v>37280</v>
      </c>
      <c r="B1740" s="192" t="n">
        <v>37280</v>
      </c>
      <c r="C1740" s="308" t="n">
        <f aca="false">IF(B1740&lt;&gt;"",MONTH(B1740),0)</f>
        <v>1</v>
      </c>
      <c r="D1740" s="205" t="str">
        <f aca="false">VLOOKUP($B1740,data!$A$6:$M$15000,4)</f>
        <v>N/A</v>
      </c>
    </row>
    <row r="1741" customFormat="false" ht="11.25" hidden="false" customHeight="false" outlineLevel="0" collapsed="false">
      <c r="A1741" s="199" t="n">
        <v>37281</v>
      </c>
      <c r="B1741" s="192" t="n">
        <v>37281</v>
      </c>
      <c r="C1741" s="308" t="n">
        <f aca="false">IF(B1741&lt;&gt;"",MONTH(B1741),0)</f>
        <v>1</v>
      </c>
      <c r="D1741" s="205" t="str">
        <f aca="false">VLOOKUP($B1741,data!$A$6:$M$15000,4)</f>
        <v>N/A</v>
      </c>
    </row>
    <row r="1742" customFormat="false" ht="11.25" hidden="false" customHeight="false" outlineLevel="0" collapsed="false">
      <c r="A1742" s="199" t="n">
        <v>37282</v>
      </c>
      <c r="B1742" s="192" t="n">
        <v>37282</v>
      </c>
      <c r="C1742" s="308" t="n">
        <f aca="false">IF(B1742&lt;&gt;"",MONTH(B1742),0)</f>
        <v>1</v>
      </c>
      <c r="D1742" s="205" t="str">
        <f aca="false">VLOOKUP($B1742,data!$A$6:$M$15000,4)</f>
        <v>N/A</v>
      </c>
    </row>
    <row r="1743" customFormat="false" ht="11.25" hidden="false" customHeight="false" outlineLevel="0" collapsed="false">
      <c r="A1743" s="199" t="n">
        <v>37283</v>
      </c>
      <c r="B1743" s="192" t="n">
        <v>37283</v>
      </c>
      <c r="C1743" s="308" t="n">
        <f aca="false">IF(B1743&lt;&gt;"",MONTH(B1743),0)</f>
        <v>1</v>
      </c>
      <c r="D1743" s="205" t="str">
        <f aca="false">VLOOKUP($B1743,data!$A$6:$M$15000,4)</f>
        <v>N/A</v>
      </c>
    </row>
    <row r="1744" customFormat="false" ht="11.25" hidden="false" customHeight="false" outlineLevel="0" collapsed="false">
      <c r="A1744" s="199" t="n">
        <v>37284</v>
      </c>
      <c r="B1744" s="192" t="n">
        <v>37284</v>
      </c>
      <c r="C1744" s="308" t="n">
        <f aca="false">IF(B1744&lt;&gt;"",MONTH(B1744),0)</f>
        <v>1</v>
      </c>
      <c r="D1744" s="205" t="str">
        <f aca="false">VLOOKUP($B1744,data!$A$6:$M$15000,4)</f>
        <v>N/A</v>
      </c>
    </row>
    <row r="1745" customFormat="false" ht="11.25" hidden="false" customHeight="false" outlineLevel="0" collapsed="false">
      <c r="A1745" s="199" t="n">
        <v>37285</v>
      </c>
      <c r="B1745" s="192" t="n">
        <v>37285</v>
      </c>
      <c r="C1745" s="308" t="n">
        <f aca="false">IF(B1745&lt;&gt;"",MONTH(B1745),0)</f>
        <v>1</v>
      </c>
      <c r="D1745" s="205" t="str">
        <f aca="false">VLOOKUP($B1745,data!$A$6:$M$15000,4)</f>
        <v>N/A</v>
      </c>
    </row>
    <row r="1746" customFormat="false" ht="11.25" hidden="false" customHeight="false" outlineLevel="0" collapsed="false">
      <c r="A1746" s="199" t="n">
        <v>37286</v>
      </c>
      <c r="B1746" s="192" t="n">
        <v>37286</v>
      </c>
      <c r="C1746" s="308" t="n">
        <f aca="false">IF(B1746&lt;&gt;"",MONTH(B1746),0)</f>
        <v>1</v>
      </c>
      <c r="D1746" s="205" t="str">
        <f aca="false">VLOOKUP($B1746,data!$A$6:$M$15000,4)</f>
        <v>N/A</v>
      </c>
    </row>
    <row r="1747" customFormat="false" ht="11.25" hidden="false" customHeight="false" outlineLevel="0" collapsed="false">
      <c r="A1747" s="199" t="n">
        <v>37287</v>
      </c>
      <c r="B1747" s="192" t="n">
        <v>37287</v>
      </c>
      <c r="C1747" s="308" t="n">
        <f aca="false">IF(B1747&lt;&gt;"",MONTH(B1747),0)</f>
        <v>1</v>
      </c>
      <c r="D1747" s="205" t="str">
        <f aca="false">VLOOKUP($B1747,data!$A$6:$M$15000,4)</f>
        <v>N/A</v>
      </c>
    </row>
    <row r="1748" customFormat="false" ht="11.25" hidden="false" customHeight="false" outlineLevel="0" collapsed="false">
      <c r="A1748" s="199" t="n">
        <v>37288</v>
      </c>
      <c r="B1748" s="192" t="n">
        <v>37288</v>
      </c>
      <c r="C1748" s="308" t="n">
        <f aca="false">IF(B1748&lt;&gt;"",MONTH(B1748),0)</f>
        <v>2</v>
      </c>
      <c r="D1748" s="205" t="str">
        <f aca="false">VLOOKUP($B1748,data!$A$6:$M$15000,4)</f>
        <v>N/A</v>
      </c>
    </row>
    <row r="1749" customFormat="false" ht="11.25" hidden="false" customHeight="false" outlineLevel="0" collapsed="false">
      <c r="A1749" s="199" t="n">
        <v>37289</v>
      </c>
      <c r="B1749" s="192" t="n">
        <v>37289</v>
      </c>
      <c r="C1749" s="308" t="n">
        <f aca="false">IF(B1749&lt;&gt;"",MONTH(B1749),0)</f>
        <v>2</v>
      </c>
      <c r="D1749" s="205" t="str">
        <f aca="false">VLOOKUP($B1749,data!$A$6:$M$15000,4)</f>
        <v>N/A</v>
      </c>
    </row>
    <row r="1750" customFormat="false" ht="11.25" hidden="false" customHeight="false" outlineLevel="0" collapsed="false">
      <c r="A1750" s="199" t="n">
        <v>37290</v>
      </c>
      <c r="B1750" s="192" t="n">
        <v>37290</v>
      </c>
      <c r="C1750" s="308" t="n">
        <f aca="false">IF(B1750&lt;&gt;"",MONTH(B1750),0)</f>
        <v>2</v>
      </c>
      <c r="D1750" s="205" t="str">
        <f aca="false">VLOOKUP($B1750,data!$A$6:$M$15000,4)</f>
        <v>N/A</v>
      </c>
    </row>
    <row r="1751" customFormat="false" ht="11.25" hidden="false" customHeight="false" outlineLevel="0" collapsed="false">
      <c r="A1751" s="199" t="n">
        <v>37291</v>
      </c>
      <c r="B1751" s="192" t="n">
        <v>37291</v>
      </c>
      <c r="C1751" s="308" t="n">
        <f aca="false">IF(B1751&lt;&gt;"",MONTH(B1751),0)</f>
        <v>2</v>
      </c>
      <c r="D1751" s="205" t="str">
        <f aca="false">VLOOKUP($B1751,data!$A$6:$M$15000,4)</f>
        <v>N/A</v>
      </c>
    </row>
    <row r="1752" customFormat="false" ht="11.25" hidden="false" customHeight="false" outlineLevel="0" collapsed="false">
      <c r="A1752" s="199" t="n">
        <v>37292</v>
      </c>
      <c r="B1752" s="192" t="n">
        <v>37292</v>
      </c>
      <c r="C1752" s="308" t="n">
        <f aca="false">IF(B1752&lt;&gt;"",MONTH(B1752),0)</f>
        <v>2</v>
      </c>
      <c r="D1752" s="205" t="str">
        <f aca="false">VLOOKUP($B1752,data!$A$6:$M$15000,4)</f>
        <v>N/A</v>
      </c>
    </row>
    <row r="1753" customFormat="false" ht="11.25" hidden="false" customHeight="false" outlineLevel="0" collapsed="false">
      <c r="A1753" s="199" t="n">
        <v>37293</v>
      </c>
      <c r="B1753" s="192" t="n">
        <v>37293</v>
      </c>
      <c r="C1753" s="308" t="n">
        <f aca="false">IF(B1753&lt;&gt;"",MONTH(B1753),0)</f>
        <v>2</v>
      </c>
      <c r="D1753" s="205" t="str">
        <f aca="false">VLOOKUP($B1753,data!$A$6:$M$15000,4)</f>
        <v>N/A</v>
      </c>
    </row>
    <row r="1754" customFormat="false" ht="11.25" hidden="false" customHeight="false" outlineLevel="0" collapsed="false">
      <c r="A1754" s="199" t="n">
        <v>37294</v>
      </c>
      <c r="B1754" s="192" t="n">
        <v>37294</v>
      </c>
      <c r="C1754" s="308" t="n">
        <f aca="false">IF(B1754&lt;&gt;"",MONTH(B1754),0)</f>
        <v>2</v>
      </c>
      <c r="D1754" s="205" t="str">
        <f aca="false">VLOOKUP($B1754,data!$A$6:$M$15000,4)</f>
        <v>N/A</v>
      </c>
    </row>
    <row r="1755" customFormat="false" ht="11.25" hidden="false" customHeight="false" outlineLevel="0" collapsed="false">
      <c r="A1755" s="199" t="n">
        <v>37295</v>
      </c>
      <c r="B1755" s="192" t="n">
        <v>37295</v>
      </c>
      <c r="C1755" s="308" t="n">
        <f aca="false">IF(B1755&lt;&gt;"",MONTH(B1755),0)</f>
        <v>2</v>
      </c>
      <c r="D1755" s="205" t="str">
        <f aca="false">VLOOKUP($B1755,data!$A$6:$M$15000,4)</f>
        <v>N/A</v>
      </c>
    </row>
    <row r="1756" customFormat="false" ht="11.25" hidden="false" customHeight="false" outlineLevel="0" collapsed="false">
      <c r="A1756" s="199" t="n">
        <v>37296</v>
      </c>
      <c r="B1756" s="192" t="n">
        <v>37296</v>
      </c>
      <c r="C1756" s="308" t="n">
        <f aca="false">IF(B1756&lt;&gt;"",MONTH(B1756),0)</f>
        <v>2</v>
      </c>
      <c r="D1756" s="205" t="str">
        <f aca="false">VLOOKUP($B1756,data!$A$6:$M$15000,4)</f>
        <v>N/A</v>
      </c>
    </row>
    <row r="1757" customFormat="false" ht="11.25" hidden="false" customHeight="false" outlineLevel="0" collapsed="false">
      <c r="A1757" s="199" t="n">
        <v>37297</v>
      </c>
      <c r="B1757" s="192" t="n">
        <v>37297</v>
      </c>
      <c r="C1757" s="308" t="n">
        <f aca="false">IF(B1757&lt;&gt;"",MONTH(B1757),0)</f>
        <v>2</v>
      </c>
      <c r="D1757" s="205" t="str">
        <f aca="false">VLOOKUP($B1757,data!$A$6:$M$15000,4)</f>
        <v>N/A</v>
      </c>
    </row>
    <row r="1758" customFormat="false" ht="11.25" hidden="false" customHeight="false" outlineLevel="0" collapsed="false">
      <c r="A1758" s="199" t="n">
        <v>37298</v>
      </c>
      <c r="B1758" s="192" t="n">
        <v>37298</v>
      </c>
      <c r="C1758" s="308" t="n">
        <f aca="false">IF(B1758&lt;&gt;"",MONTH(B1758),0)</f>
        <v>2</v>
      </c>
      <c r="D1758" s="205" t="str">
        <f aca="false">VLOOKUP($B1758,data!$A$6:$M$15000,4)</f>
        <v>N/A</v>
      </c>
    </row>
    <row r="1759" customFormat="false" ht="11.25" hidden="false" customHeight="false" outlineLevel="0" collapsed="false">
      <c r="A1759" s="199" t="n">
        <v>37299</v>
      </c>
      <c r="B1759" s="192" t="n">
        <v>37299</v>
      </c>
      <c r="C1759" s="308" t="n">
        <f aca="false">IF(B1759&lt;&gt;"",MONTH(B1759),0)</f>
        <v>2</v>
      </c>
      <c r="D1759" s="205" t="str">
        <f aca="false">VLOOKUP($B1759,data!$A$6:$M$15000,4)</f>
        <v>N/A</v>
      </c>
    </row>
    <row r="1760" customFormat="false" ht="11.25" hidden="false" customHeight="false" outlineLevel="0" collapsed="false">
      <c r="A1760" s="199" t="n">
        <v>37300</v>
      </c>
      <c r="B1760" s="192" t="n">
        <v>37300</v>
      </c>
      <c r="C1760" s="308" t="n">
        <f aca="false">IF(B1760&lt;&gt;"",MONTH(B1760),0)</f>
        <v>2</v>
      </c>
      <c r="D1760" s="205" t="str">
        <f aca="false">VLOOKUP($B1760,data!$A$6:$M$15000,4)</f>
        <v>N/A</v>
      </c>
    </row>
    <row r="1761" customFormat="false" ht="11.25" hidden="false" customHeight="false" outlineLevel="0" collapsed="false">
      <c r="A1761" s="199" t="n">
        <v>37301</v>
      </c>
      <c r="B1761" s="192" t="n">
        <v>37301</v>
      </c>
      <c r="C1761" s="308" t="n">
        <f aca="false">IF(B1761&lt;&gt;"",MONTH(B1761),0)</f>
        <v>2</v>
      </c>
      <c r="D1761" s="205" t="str">
        <f aca="false">VLOOKUP($B1761,data!$A$6:$M$15000,4)</f>
        <v>N/A</v>
      </c>
    </row>
    <row r="1762" customFormat="false" ht="11.25" hidden="false" customHeight="false" outlineLevel="0" collapsed="false">
      <c r="A1762" s="199" t="n">
        <v>37302</v>
      </c>
      <c r="B1762" s="192" t="n">
        <v>37302</v>
      </c>
      <c r="C1762" s="308" t="n">
        <f aca="false">IF(B1762&lt;&gt;"",MONTH(B1762),0)</f>
        <v>2</v>
      </c>
      <c r="D1762" s="205" t="str">
        <f aca="false">VLOOKUP($B1762,data!$A$6:$M$15000,4)</f>
        <v>N/A</v>
      </c>
    </row>
    <row r="1763" customFormat="false" ht="11.25" hidden="false" customHeight="false" outlineLevel="0" collapsed="false">
      <c r="A1763" s="199" t="n">
        <v>37303</v>
      </c>
      <c r="B1763" s="192" t="n">
        <v>37303</v>
      </c>
      <c r="C1763" s="308" t="n">
        <f aca="false">IF(B1763&lt;&gt;"",MONTH(B1763),0)</f>
        <v>2</v>
      </c>
      <c r="D1763" s="205" t="str">
        <f aca="false">VLOOKUP($B1763,data!$A$6:$M$15000,4)</f>
        <v>N/A</v>
      </c>
    </row>
    <row r="1764" customFormat="false" ht="11.25" hidden="false" customHeight="false" outlineLevel="0" collapsed="false">
      <c r="A1764" s="199" t="n">
        <v>37304</v>
      </c>
      <c r="B1764" s="192" t="n">
        <v>37304</v>
      </c>
      <c r="C1764" s="308" t="n">
        <f aca="false">IF(B1764&lt;&gt;"",MONTH(B1764),0)</f>
        <v>2</v>
      </c>
      <c r="D1764" s="205" t="str">
        <f aca="false">VLOOKUP($B1764,data!$A$6:$M$15000,4)</f>
        <v>N/A</v>
      </c>
    </row>
    <row r="1765" customFormat="false" ht="11.25" hidden="false" customHeight="false" outlineLevel="0" collapsed="false">
      <c r="A1765" s="199" t="n">
        <v>37305</v>
      </c>
      <c r="B1765" s="192" t="n">
        <v>37305</v>
      </c>
      <c r="C1765" s="308" t="n">
        <f aca="false">IF(B1765&lt;&gt;"",MONTH(B1765),0)</f>
        <v>2</v>
      </c>
      <c r="D1765" s="205" t="str">
        <f aca="false">VLOOKUP($B1765,data!$A$6:$M$15000,4)</f>
        <v>N/A</v>
      </c>
    </row>
    <row r="1766" customFormat="false" ht="11.25" hidden="false" customHeight="false" outlineLevel="0" collapsed="false">
      <c r="A1766" s="199" t="n">
        <v>37306</v>
      </c>
      <c r="B1766" s="192" t="n">
        <v>37306</v>
      </c>
      <c r="C1766" s="308" t="n">
        <f aca="false">IF(B1766&lt;&gt;"",MONTH(B1766),0)</f>
        <v>2</v>
      </c>
      <c r="D1766" s="205" t="str">
        <f aca="false">VLOOKUP($B1766,data!$A$6:$M$15000,4)</f>
        <v>N/A</v>
      </c>
    </row>
    <row r="1767" customFormat="false" ht="11.25" hidden="false" customHeight="false" outlineLevel="0" collapsed="false">
      <c r="A1767" s="199" t="n">
        <v>37307</v>
      </c>
      <c r="B1767" s="192" t="n">
        <v>37307</v>
      </c>
      <c r="C1767" s="308" t="n">
        <f aca="false">IF(B1767&lt;&gt;"",MONTH(B1767),0)</f>
        <v>2</v>
      </c>
      <c r="D1767" s="205" t="str">
        <f aca="false">VLOOKUP($B1767,data!$A$6:$M$15000,4)</f>
        <v>N/A</v>
      </c>
    </row>
    <row r="1768" customFormat="false" ht="11.25" hidden="false" customHeight="false" outlineLevel="0" collapsed="false">
      <c r="A1768" s="199" t="n">
        <v>37308</v>
      </c>
      <c r="B1768" s="192" t="n">
        <v>37308</v>
      </c>
      <c r="C1768" s="308" t="n">
        <f aca="false">IF(B1768&lt;&gt;"",MONTH(B1768),0)</f>
        <v>2</v>
      </c>
      <c r="D1768" s="205" t="str">
        <f aca="false">VLOOKUP($B1768,data!$A$6:$M$15000,4)</f>
        <v>N/A</v>
      </c>
    </row>
    <row r="1769" customFormat="false" ht="11.25" hidden="false" customHeight="false" outlineLevel="0" collapsed="false">
      <c r="A1769" s="199" t="n">
        <v>37309</v>
      </c>
      <c r="B1769" s="192" t="n">
        <v>37309</v>
      </c>
      <c r="C1769" s="308" t="n">
        <f aca="false">IF(B1769&lt;&gt;"",MONTH(B1769),0)</f>
        <v>2</v>
      </c>
      <c r="D1769" s="205" t="str">
        <f aca="false">VLOOKUP($B1769,data!$A$6:$M$15000,4)</f>
        <v>N/A</v>
      </c>
    </row>
    <row r="1770" customFormat="false" ht="11.25" hidden="false" customHeight="false" outlineLevel="0" collapsed="false">
      <c r="A1770" s="199" t="n">
        <v>37310</v>
      </c>
      <c r="B1770" s="192" t="n">
        <v>37310</v>
      </c>
      <c r="C1770" s="308" t="n">
        <f aca="false">IF(B1770&lt;&gt;"",MONTH(B1770),0)</f>
        <v>2</v>
      </c>
      <c r="D1770" s="205" t="str">
        <f aca="false">VLOOKUP($B1770,data!$A$6:$M$15000,4)</f>
        <v>N/A</v>
      </c>
    </row>
    <row r="1771" customFormat="false" ht="11.25" hidden="false" customHeight="false" outlineLevel="0" collapsed="false">
      <c r="A1771" s="199" t="n">
        <v>37311</v>
      </c>
      <c r="B1771" s="192" t="n">
        <v>37311</v>
      </c>
      <c r="C1771" s="308" t="n">
        <f aca="false">IF(B1771&lt;&gt;"",MONTH(B1771),0)</f>
        <v>2</v>
      </c>
      <c r="D1771" s="205" t="str">
        <f aca="false">VLOOKUP($B1771,data!$A$6:$M$15000,4)</f>
        <v>N/A</v>
      </c>
    </row>
    <row r="1772" customFormat="false" ht="11.25" hidden="false" customHeight="false" outlineLevel="0" collapsed="false">
      <c r="A1772" s="199" t="n">
        <v>37312</v>
      </c>
      <c r="B1772" s="192" t="n">
        <v>37312</v>
      </c>
      <c r="C1772" s="308" t="n">
        <f aca="false">IF(B1772&lt;&gt;"",MONTH(B1772),0)</f>
        <v>2</v>
      </c>
      <c r="D1772" s="205" t="str">
        <f aca="false">VLOOKUP($B1772,data!$A$6:$M$15000,4)</f>
        <v>N/A</v>
      </c>
    </row>
    <row r="1773" customFormat="false" ht="11.25" hidden="false" customHeight="false" outlineLevel="0" collapsed="false">
      <c r="A1773" s="199" t="n">
        <v>37313</v>
      </c>
      <c r="B1773" s="192" t="n">
        <v>37313</v>
      </c>
      <c r="C1773" s="308" t="n">
        <f aca="false">IF(B1773&lt;&gt;"",MONTH(B1773),0)</f>
        <v>2</v>
      </c>
      <c r="D1773" s="205" t="str">
        <f aca="false">VLOOKUP($B1773,data!$A$6:$M$15000,4)</f>
        <v>N/A</v>
      </c>
    </row>
    <row r="1774" customFormat="false" ht="11.25" hidden="false" customHeight="false" outlineLevel="0" collapsed="false">
      <c r="A1774" s="199" t="n">
        <v>37314</v>
      </c>
      <c r="B1774" s="192" t="n">
        <v>37314</v>
      </c>
      <c r="C1774" s="308" t="n">
        <f aca="false">IF(B1774&lt;&gt;"",MONTH(B1774),0)</f>
        <v>2</v>
      </c>
      <c r="D1774" s="205" t="str">
        <f aca="false">VLOOKUP($B1774,data!$A$6:$M$15000,4)</f>
        <v>N/A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1998-04-29T19:01:02Z</dcterms:created>
  <dc:creator>ets-cs</dc:creator>
  <dc:description/>
  <dc:language>en-US</dc:language>
  <cp:lastModifiedBy>mlenhar</cp:lastModifiedBy>
  <cp:lastPrinted>2001-04-06T09:39:31Z</cp:lastPrint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1</vt:bool>
  </property>
</Properties>
</file>